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slicers/slicer1.xml" ContentType="application/vnd.ms-excel.slicer+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pivotTables/pivotTable2.xml" ContentType="application/vnd.openxmlformats-officedocument.spreadsheetml.pivotTable+xml"/>
  <Override PartName="/xl/drawings/drawing2.xml" ContentType="application/vnd.openxmlformats-officedocument.drawing+xml"/>
  <Override PartName="/xl/slicers/slicer2.xml" ContentType="application/vnd.ms-excel.slicer+xml"/>
  <Override PartName="/xl/pivotTables/pivotTable3.xml" ContentType="application/vnd.openxmlformats-officedocument.spreadsheetml.pivotTable+xml"/>
  <Override PartName="/xl/drawings/drawing3.xml" ContentType="application/vnd.openxmlformats-officedocument.drawing+xml"/>
  <Override PartName="/xl/slicers/slicer3.xml" ContentType="application/vnd.ms-excel.slicer+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hidePivotFieldList="1" defaultThemeVersion="166925"/>
  <mc:AlternateContent xmlns:mc="http://schemas.openxmlformats.org/markup-compatibility/2006">
    <mc:Choice Requires="x15">
      <x15ac:absPath xmlns:x15ac="http://schemas.microsoft.com/office/spreadsheetml/2010/11/ac" url="C:\Users\tsq68588\Documents\"/>
    </mc:Choice>
  </mc:AlternateContent>
  <xr:revisionPtr revIDLastSave="0" documentId="13_ncr:1_{A509A4B8-4BCC-478C-9F73-7C64ECAD9DD9}" xr6:coauthVersionLast="47" xr6:coauthVersionMax="47" xr10:uidLastSave="{00000000-0000-0000-0000-000000000000}"/>
  <workbookProtection workbookAlgorithmName="SHA-512" workbookHashValue="/IWWAQitQ7n/r8o94M86OVb3xC4BT8/bU+eUDiei9+7eSfTBZir+fLWbXeCG9Y/JWGoXa/3CYNH9d3Trz6v7zw==" workbookSaltValue="ebxVbtCZsBqanNlYIHrYsg==" workbookSpinCount="100000" lockStructure="1"/>
  <bookViews>
    <workbookView xWindow="-28920" yWindow="-120" windowWidth="29040" windowHeight="17520" tabRatio="552" xr2:uid="{00000000-000D-0000-FFFF-FFFF00000000}"/>
  </bookViews>
  <sheets>
    <sheet name="GF Trends Chart" sheetId="17" r:id="rId1"/>
    <sheet name="GF Balance Trends By Agency" sheetId="19" r:id="rId2"/>
    <sheet name="GF Balance Trends By Program" sheetId="16" r:id="rId3"/>
    <sheet name="GF Balance Info Stacked" sheetId="14" state="hidden" r:id="rId4"/>
    <sheet name="Agencies" sheetId="5" state="hidden" r:id="rId5"/>
    <sheet name="Programs" sheetId="7" state="hidden" r:id="rId6"/>
    <sheet name="History of GF Balances" sheetId="11" state="hidden" r:id="rId7"/>
    <sheet name="Helper Tables" sheetId="12" state="hidden" r:id="rId8"/>
  </sheets>
  <externalReferences>
    <externalReference r:id="rId9"/>
    <externalReference r:id="rId10"/>
  </externalReferences>
  <definedNames>
    <definedName name="AgencySelected">[1]HelperTables!$F$3</definedName>
    <definedName name="BalanceType">[2]Lookups!$A$3:$A$7</definedName>
    <definedName name="CurrentBalTypeCol">#REF!</definedName>
    <definedName name="ExternalData_1" localSheetId="4" hidden="1">Agencies!$B$2:$Z$453</definedName>
    <definedName name="ExternalData_1" localSheetId="5" hidden="1">Programs!$A$1:$B$243</definedName>
    <definedName name="ExternalData_2" localSheetId="3" hidden="1">'GF Balance Info Stacked'!$A$1:$T$2041</definedName>
    <definedName name="FundSelected">[1]HelperTables!$H$3</definedName>
    <definedName name="LstBalanceType">#REF!</definedName>
    <definedName name="LstExemptCat">#REF!</definedName>
    <definedName name="LstProgramType">#REF!</definedName>
    <definedName name="NGFCashOnlyCol">#REF!</definedName>
    <definedName name="PrevProgColumn">#REF!</definedName>
    <definedName name="_xlnm.Print_Titles" localSheetId="1">'GF Balance Trends By Agency'!$12:$14</definedName>
    <definedName name="Qry002_00_Data_Main_All">'History of GF Balances'!$A$3:$AE$5501</definedName>
    <definedName name="Slicer_Agency1">#N/A</definedName>
    <definedName name="Slicer_Program">#N/A</definedName>
    <definedName name="Slicer_Row_Type1">#N/A</definedName>
    <definedName name="Slicer_Secretarial_Area1">#N/A</definedName>
    <definedName name="TblPreviousYear">'[2]Previous Year'!$A$5:$AJ$555</definedName>
  </definedNames>
  <calcPr calcId="191028"/>
  <pivotCaches>
    <pivotCache cacheId="0" r:id="rId11"/>
  </pivotCaches>
  <extLst>
    <ext xmlns:x14="http://schemas.microsoft.com/office/spreadsheetml/2009/9/main" uri="{BBE1A952-AA13-448e-AADC-164F8A28A991}">
      <x14:slicerCaches>
        <x14:slicerCache r:id="rId12"/>
        <x14:slicerCache r:id="rId13"/>
        <x14:slicerCache r:id="rId14"/>
        <x14:slicerCache r:id="rId15"/>
      </x14:slicerCaches>
    </ext>
    <ext xmlns:x14="http://schemas.microsoft.com/office/spreadsheetml/2009/9/main" uri="{79F54976-1DA5-4618-B147-4CDE4B953A38}">
      <x14:workbookPr/>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4" i="11" l="1"/>
  <c r="I5" i="11"/>
  <c r="I6" i="11"/>
  <c r="I7" i="11"/>
  <c r="I8" i="11"/>
  <c r="I9" i="11"/>
  <c r="I10" i="11"/>
  <c r="I11" i="11"/>
  <c r="I12" i="11"/>
  <c r="I15" i="11"/>
  <c r="I16" i="11"/>
  <c r="I17" i="11"/>
  <c r="I18" i="11"/>
  <c r="I19" i="11"/>
  <c r="I20" i="11"/>
  <c r="I21" i="11"/>
  <c r="I22" i="11"/>
  <c r="I23" i="11"/>
  <c r="I26" i="11"/>
  <c r="I27" i="11"/>
  <c r="I28" i="11"/>
  <c r="I29" i="11"/>
  <c r="I30" i="11"/>
  <c r="I31" i="11"/>
  <c r="I32" i="11"/>
  <c r="I33" i="11"/>
  <c r="I34" i="11"/>
  <c r="I37" i="11"/>
  <c r="I38" i="11"/>
  <c r="I39" i="11"/>
  <c r="I40" i="11"/>
  <c r="I41" i="11"/>
  <c r="I42" i="11"/>
  <c r="I43" i="11"/>
  <c r="I44" i="11"/>
  <c r="I45" i="11"/>
  <c r="I48" i="11"/>
  <c r="I49" i="11"/>
  <c r="I50" i="11"/>
  <c r="I51" i="11"/>
  <c r="I52" i="11"/>
  <c r="I53" i="11"/>
  <c r="I54" i="11"/>
  <c r="I55" i="11"/>
  <c r="I56" i="11"/>
  <c r="I59" i="11"/>
  <c r="I60" i="11"/>
  <c r="I61" i="11"/>
  <c r="I62" i="11"/>
  <c r="I63" i="11"/>
  <c r="I64" i="11"/>
  <c r="I65" i="11"/>
  <c r="I66" i="11"/>
  <c r="I67" i="11"/>
  <c r="I70" i="11"/>
  <c r="I71" i="11"/>
  <c r="I72" i="11"/>
  <c r="I73" i="11"/>
  <c r="I74" i="11"/>
  <c r="I75" i="11"/>
  <c r="I76" i="11"/>
  <c r="I77" i="11"/>
  <c r="I78" i="11"/>
  <c r="I79" i="11"/>
  <c r="I80" i="11"/>
  <c r="I81" i="11"/>
  <c r="I82" i="11"/>
  <c r="I83" i="11"/>
  <c r="I84" i="11"/>
  <c r="I85" i="11"/>
  <c r="I86" i="11"/>
  <c r="I87" i="11"/>
  <c r="I88" i="11"/>
  <c r="I89" i="11"/>
  <c r="I90" i="11"/>
  <c r="I91" i="11"/>
  <c r="I92" i="11"/>
  <c r="I93" i="11"/>
  <c r="I94" i="11"/>
  <c r="I95" i="11"/>
  <c r="I96" i="11"/>
  <c r="I97" i="11"/>
  <c r="I98" i="11"/>
  <c r="I99" i="11"/>
  <c r="I100" i="11"/>
  <c r="I101" i="11"/>
  <c r="I102" i="11"/>
  <c r="I103" i="11"/>
  <c r="I104" i="11"/>
  <c r="I105" i="11"/>
  <c r="I106" i="11"/>
  <c r="I107" i="11"/>
  <c r="I108" i="11"/>
  <c r="I109" i="11"/>
  <c r="I110" i="11"/>
  <c r="I111" i="11"/>
  <c r="I112" i="11"/>
  <c r="I113" i="11"/>
  <c r="I114" i="11"/>
  <c r="I115" i="11"/>
  <c r="I116" i="11"/>
  <c r="I117" i="11"/>
  <c r="I118" i="11"/>
  <c r="I119" i="11"/>
  <c r="I120" i="11"/>
  <c r="I121" i="11"/>
  <c r="I122" i="11"/>
  <c r="I123" i="11"/>
  <c r="I124" i="11"/>
  <c r="I125" i="11"/>
  <c r="I126" i="11"/>
  <c r="I127" i="11"/>
  <c r="I128" i="11"/>
  <c r="I129" i="11"/>
  <c r="I130" i="11"/>
  <c r="I131" i="11"/>
  <c r="I132" i="11"/>
  <c r="I133" i="11"/>
  <c r="I134" i="11"/>
  <c r="I135" i="11"/>
  <c r="I136" i="11"/>
  <c r="I137" i="11"/>
  <c r="I138" i="11"/>
  <c r="I139" i="11"/>
  <c r="I140" i="11"/>
  <c r="I141" i="11"/>
  <c r="I142" i="11"/>
  <c r="I143" i="11"/>
  <c r="I144" i="11"/>
  <c r="I145" i="11"/>
  <c r="I146" i="11"/>
  <c r="I147" i="11"/>
  <c r="I148" i="11"/>
  <c r="I149" i="11"/>
  <c r="I150" i="11"/>
  <c r="I151" i="11"/>
  <c r="I152" i="11"/>
  <c r="I153" i="11"/>
  <c r="I154" i="11"/>
  <c r="I155" i="11"/>
  <c r="I156" i="11"/>
  <c r="I157" i="11"/>
  <c r="I158" i="11"/>
  <c r="I159" i="11"/>
  <c r="I160" i="11"/>
  <c r="I161" i="11"/>
  <c r="I162" i="11"/>
  <c r="I163" i="11"/>
  <c r="I164" i="11"/>
  <c r="I165" i="11"/>
  <c r="I166" i="11"/>
  <c r="I167" i="11"/>
  <c r="I168" i="11"/>
  <c r="I169" i="11"/>
  <c r="I170" i="11"/>
  <c r="I171" i="11"/>
  <c r="I172" i="11"/>
  <c r="I173" i="11"/>
  <c r="I174" i="11"/>
  <c r="I175" i="11"/>
  <c r="I176" i="11"/>
  <c r="I177" i="11"/>
  <c r="I178" i="11"/>
  <c r="I179" i="11"/>
  <c r="I180" i="11"/>
  <c r="I181" i="11"/>
  <c r="I182" i="11"/>
  <c r="I183" i="11"/>
  <c r="I184" i="11"/>
  <c r="I185" i="11"/>
  <c r="I186" i="11"/>
  <c r="I187" i="11"/>
  <c r="I188" i="11"/>
  <c r="I189" i="11"/>
  <c r="I190" i="11"/>
  <c r="I191" i="11"/>
  <c r="I192" i="11"/>
  <c r="I193" i="11"/>
  <c r="I194" i="11"/>
  <c r="I195" i="11"/>
  <c r="I196" i="11"/>
  <c r="I197" i="11"/>
  <c r="I198" i="11"/>
  <c r="I199" i="11"/>
  <c r="I200" i="11"/>
  <c r="I201" i="11"/>
  <c r="I202" i="11"/>
  <c r="I203" i="11"/>
  <c r="I204" i="11"/>
  <c r="I205" i="11"/>
  <c r="I206" i="11"/>
  <c r="I207" i="11"/>
  <c r="I208" i="11"/>
  <c r="I209" i="11"/>
  <c r="I210" i="11"/>
  <c r="I211" i="11"/>
  <c r="I212" i="11"/>
  <c r="I213" i="11"/>
  <c r="I214" i="11"/>
  <c r="I215" i="11"/>
  <c r="I216" i="11"/>
  <c r="I217" i="11"/>
  <c r="I218" i="11"/>
  <c r="I219" i="11"/>
  <c r="I220" i="11"/>
  <c r="I221" i="11"/>
  <c r="I222" i="11"/>
  <c r="I223" i="11"/>
  <c r="I224" i="11"/>
  <c r="I225" i="11"/>
  <c r="I226" i="11"/>
  <c r="I227" i="11"/>
  <c r="I228" i="11"/>
  <c r="I229" i="11"/>
  <c r="I230" i="11"/>
  <c r="I231" i="11"/>
  <c r="I232" i="11"/>
  <c r="I233" i="11"/>
  <c r="I234" i="11"/>
  <c r="I235" i="11"/>
  <c r="I236" i="11"/>
  <c r="I237" i="11"/>
  <c r="I238" i="11"/>
  <c r="I239" i="11"/>
  <c r="I240" i="11"/>
  <c r="I241" i="11"/>
  <c r="I242" i="11"/>
  <c r="I243" i="11"/>
  <c r="I244" i="11"/>
  <c r="I245" i="11"/>
  <c r="I246" i="11"/>
  <c r="I249" i="11"/>
  <c r="I250" i="11"/>
  <c r="I253" i="11"/>
  <c r="I254" i="11"/>
  <c r="I257" i="11"/>
  <c r="I258" i="11"/>
  <c r="I261" i="11"/>
  <c r="I262" i="11"/>
  <c r="I265" i="11"/>
  <c r="I266" i="11"/>
  <c r="I269" i="11"/>
  <c r="I270" i="11"/>
  <c r="I273" i="11"/>
  <c r="I274" i="11"/>
  <c r="I278" i="11"/>
  <c r="I279" i="11"/>
  <c r="I282" i="11"/>
  <c r="I283" i="11"/>
  <c r="I284" i="11"/>
  <c r="I287" i="11"/>
  <c r="I288" i="11"/>
  <c r="I295" i="11"/>
  <c r="I296" i="11"/>
  <c r="I297" i="11"/>
  <c r="I298" i="11"/>
  <c r="I299" i="11"/>
  <c r="I300" i="11"/>
  <c r="I301" i="11"/>
  <c r="I291" i="11"/>
  <c r="I292" i="11"/>
  <c r="I302" i="11"/>
  <c r="I303" i="11"/>
  <c r="I306" i="11"/>
  <c r="I307" i="11"/>
  <c r="I308" i="11"/>
  <c r="I309" i="11"/>
  <c r="I310" i="11"/>
  <c r="I311" i="11"/>
  <c r="I312" i="11"/>
  <c r="I313" i="11"/>
  <c r="I314" i="11"/>
  <c r="I317" i="11"/>
  <c r="I318" i="11"/>
  <c r="I319" i="11"/>
  <c r="I320" i="11"/>
  <c r="I321" i="11"/>
  <c r="I322" i="11"/>
  <c r="I323" i="11"/>
  <c r="I324" i="11"/>
  <c r="I325" i="11"/>
  <c r="I328" i="11"/>
  <c r="I331" i="11"/>
  <c r="I332" i="11"/>
  <c r="I333" i="11"/>
  <c r="I334" i="11"/>
  <c r="I335" i="11"/>
  <c r="I336" i="11"/>
  <c r="I337" i="11"/>
  <c r="I338" i="11"/>
  <c r="I339" i="11"/>
  <c r="I343" i="11"/>
  <c r="I344" i="11"/>
  <c r="I345" i="11"/>
  <c r="I346" i="11"/>
  <c r="I347" i="11"/>
  <c r="I348" i="11"/>
  <c r="I349" i="11"/>
  <c r="I350" i="11"/>
  <c r="I351" i="11"/>
  <c r="I354" i="11"/>
  <c r="I355" i="11"/>
  <c r="I356" i="11"/>
  <c r="I357" i="11"/>
  <c r="I358" i="11"/>
  <c r="I359" i="11"/>
  <c r="I360" i="11"/>
  <c r="I361" i="11"/>
  <c r="I362" i="11"/>
  <c r="I365" i="11"/>
  <c r="I366" i="11"/>
  <c r="I367" i="11"/>
  <c r="I368" i="11"/>
  <c r="I369" i="11"/>
  <c r="I370" i="11"/>
  <c r="I371" i="11"/>
  <c r="I372" i="11"/>
  <c r="I373" i="11"/>
  <c r="I374" i="11"/>
  <c r="I375" i="11"/>
  <c r="I376" i="11"/>
  <c r="I377" i="11"/>
  <c r="I378" i="11"/>
  <c r="I13" i="11"/>
  <c r="I14" i="11"/>
  <c r="I24" i="11"/>
  <c r="I25" i="11"/>
  <c r="I35" i="11"/>
  <c r="I36" i="11"/>
  <c r="I46" i="11"/>
  <c r="I47" i="11"/>
  <c r="I57" i="11"/>
  <c r="I58" i="11"/>
  <c r="I68" i="11"/>
  <c r="I69" i="11"/>
  <c r="I247" i="11"/>
  <c r="I248" i="11"/>
  <c r="I251" i="11"/>
  <c r="I252" i="11"/>
  <c r="I255" i="11"/>
  <c r="I256" i="11"/>
  <c r="I259" i="11"/>
  <c r="I260" i="11"/>
  <c r="I263" i="11"/>
  <c r="I264" i="11"/>
  <c r="I267" i="11"/>
  <c r="I268" i="11"/>
  <c r="I271" i="11"/>
  <c r="I272" i="11"/>
  <c r="I275" i="11"/>
  <c r="I276" i="11"/>
  <c r="I277" i="11"/>
  <c r="I280" i="11"/>
  <c r="I281" i="11"/>
  <c r="I285" i="11"/>
  <c r="I286" i="11"/>
  <c r="I289" i="11"/>
  <c r="I290" i="11"/>
  <c r="I293" i="11"/>
  <c r="I294" i="11"/>
  <c r="I304" i="11"/>
  <c r="I305" i="11"/>
  <c r="I315" i="11"/>
  <c r="I316" i="11"/>
  <c r="I326" i="11"/>
  <c r="I327" i="11"/>
  <c r="I329" i="11"/>
  <c r="I330" i="11"/>
  <c r="I340" i="11"/>
  <c r="I341" i="11"/>
  <c r="I342" i="11"/>
  <c r="I352" i="11"/>
  <c r="I353" i="11"/>
  <c r="I363" i="11"/>
  <c r="I364" i="11"/>
  <c r="I379" i="11"/>
  <c r="I380" i="11"/>
  <c r="I381" i="11"/>
  <c r="I382" i="11"/>
  <c r="I383" i="11"/>
  <c r="I384" i="11"/>
  <c r="I385" i="11"/>
  <c r="I386" i="11"/>
  <c r="I387" i="11"/>
  <c r="I388" i="11"/>
  <c r="I389" i="11"/>
  <c r="I392" i="11"/>
  <c r="I393" i="11"/>
  <c r="I394" i="11"/>
  <c r="I395" i="11"/>
  <c r="I396" i="11"/>
  <c r="I397" i="11"/>
  <c r="I398" i="11"/>
  <c r="I399" i="11"/>
  <c r="I400" i="11"/>
  <c r="I403" i="11"/>
  <c r="I404" i="11"/>
  <c r="I405" i="11"/>
  <c r="I406" i="11"/>
  <c r="I407" i="11"/>
  <c r="I408" i="11"/>
  <c r="I409" i="11"/>
  <c r="I410" i="11"/>
  <c r="I411" i="11"/>
  <c r="I412" i="11"/>
  <c r="I413" i="11"/>
  <c r="I416" i="11"/>
  <c r="I417" i="11"/>
  <c r="I418" i="11"/>
  <c r="I419" i="11"/>
  <c r="I420" i="11"/>
  <c r="I421" i="11"/>
  <c r="I422" i="11"/>
  <c r="I423" i="11"/>
  <c r="I424" i="11"/>
  <c r="I427" i="11"/>
  <c r="I428" i="11"/>
  <c r="I429" i="11"/>
  <c r="I430" i="11"/>
  <c r="I431" i="11"/>
  <c r="I432" i="11"/>
  <c r="I433" i="11"/>
  <c r="I434" i="11"/>
  <c r="I435" i="11"/>
  <c r="I436" i="11"/>
  <c r="I437" i="11"/>
  <c r="I438" i="11"/>
  <c r="I439" i="11"/>
  <c r="I440" i="11"/>
  <c r="I441" i="11"/>
  <c r="I442" i="11"/>
  <c r="I443" i="11"/>
  <c r="I444" i="11"/>
  <c r="I445" i="11"/>
  <c r="I446" i="11"/>
  <c r="I447" i="11"/>
  <c r="I448" i="11"/>
  <c r="I449" i="11"/>
  <c r="I450" i="11"/>
  <c r="I451" i="11"/>
  <c r="I452" i="11"/>
  <c r="I453" i="11"/>
  <c r="I454" i="11"/>
  <c r="I455" i="11"/>
  <c r="I456" i="11"/>
  <c r="I457" i="11"/>
  <c r="I458" i="11"/>
  <c r="I459" i="11"/>
  <c r="I460" i="11"/>
  <c r="I461" i="11"/>
  <c r="I462" i="11"/>
  <c r="I463" i="11"/>
  <c r="I464" i="11"/>
  <c r="I465" i="11"/>
  <c r="I466" i="11"/>
  <c r="I467" i="11"/>
  <c r="I468" i="11"/>
  <c r="I469" i="11"/>
  <c r="I470" i="11"/>
  <c r="I473" i="11"/>
  <c r="I474" i="11"/>
  <c r="I477" i="11"/>
  <c r="I478" i="11"/>
  <c r="I481" i="11"/>
  <c r="I482" i="11"/>
  <c r="I485" i="11"/>
  <c r="I486" i="11"/>
  <c r="I489" i="11"/>
  <c r="I490" i="11"/>
  <c r="I493" i="11"/>
  <c r="I494" i="11"/>
  <c r="I495" i="11"/>
  <c r="I496" i="11"/>
  <c r="I497" i="11"/>
  <c r="I498" i="11"/>
  <c r="I499" i="11"/>
  <c r="I500" i="11"/>
  <c r="I501" i="11"/>
  <c r="I504" i="11"/>
  <c r="I505" i="11"/>
  <c r="I506" i="11"/>
  <c r="I507" i="11"/>
  <c r="I508" i="11"/>
  <c r="I509" i="11"/>
  <c r="I510" i="11"/>
  <c r="I511" i="11"/>
  <c r="I512" i="11"/>
  <c r="I515" i="11"/>
  <c r="I516" i="11"/>
  <c r="I517" i="11"/>
  <c r="I518" i="11"/>
  <c r="I519" i="11"/>
  <c r="I520" i="11"/>
  <c r="I521" i="11"/>
  <c r="I522" i="11"/>
  <c r="I523" i="11"/>
  <c r="I526" i="11"/>
  <c r="I527" i="11"/>
  <c r="I528" i="11"/>
  <c r="I529" i="11"/>
  <c r="I530" i="11"/>
  <c r="I531" i="11"/>
  <c r="I532" i="11"/>
  <c r="I533" i="11"/>
  <c r="I534" i="11"/>
  <c r="I537" i="11"/>
  <c r="I538" i="11"/>
  <c r="I539" i="11"/>
  <c r="I540" i="11"/>
  <c r="I390" i="11"/>
  <c r="I391" i="11"/>
  <c r="I401" i="11"/>
  <c r="I402" i="11"/>
  <c r="I414" i="11"/>
  <c r="I415" i="11"/>
  <c r="I425" i="11"/>
  <c r="I426" i="11"/>
  <c r="I471" i="11"/>
  <c r="I472" i="11"/>
  <c r="I475" i="11"/>
  <c r="I476" i="11"/>
  <c r="I479" i="11"/>
  <c r="I480" i="11"/>
  <c r="I483" i="11"/>
  <c r="I484" i="11"/>
  <c r="I487" i="11"/>
  <c r="I488" i="11"/>
  <c r="I491" i="11"/>
  <c r="I492" i="11"/>
  <c r="I502" i="11"/>
  <c r="I503" i="11"/>
  <c r="I513" i="11"/>
  <c r="I514" i="11"/>
  <c r="I524" i="11"/>
  <c r="I525" i="11"/>
  <c r="I535" i="11"/>
  <c r="I536" i="11"/>
  <c r="I543" i="11"/>
  <c r="I544" i="11"/>
  <c r="I545" i="11"/>
  <c r="I546" i="11"/>
  <c r="I547" i="11"/>
  <c r="I548" i="11"/>
  <c r="I549" i="11"/>
  <c r="I550" i="11"/>
  <c r="I551" i="11"/>
  <c r="I554" i="11"/>
  <c r="I555" i="11"/>
  <c r="I556" i="11"/>
  <c r="I557" i="11"/>
  <c r="I558" i="11"/>
  <c r="I559" i="11"/>
  <c r="I560" i="11"/>
  <c r="I561" i="11"/>
  <c r="I562" i="11"/>
  <c r="I565" i="11"/>
  <c r="I566" i="11"/>
  <c r="I567" i="11"/>
  <c r="I568" i="11"/>
  <c r="I569" i="11"/>
  <c r="I570" i="11"/>
  <c r="I571" i="11"/>
  <c r="I572" i="11"/>
  <c r="I573" i="11"/>
  <c r="I574" i="11"/>
  <c r="I575" i="11"/>
  <c r="I576" i="11"/>
  <c r="I577" i="11"/>
  <c r="I578" i="11"/>
  <c r="I581" i="11"/>
  <c r="I582" i="11"/>
  <c r="I583" i="11"/>
  <c r="I584" i="11"/>
  <c r="I585" i="11"/>
  <c r="I586" i="11"/>
  <c r="I587" i="11"/>
  <c r="I588" i="11"/>
  <c r="I589" i="11"/>
  <c r="I592" i="11"/>
  <c r="I593" i="11"/>
  <c r="I594" i="11"/>
  <c r="I595" i="11"/>
  <c r="I596" i="11"/>
  <c r="I597" i="11"/>
  <c r="I598" i="11"/>
  <c r="I599" i="11"/>
  <c r="I600" i="11"/>
  <c r="I603" i="11"/>
  <c r="I604" i="11"/>
  <c r="I605" i="11"/>
  <c r="I606" i="11"/>
  <c r="I607" i="11"/>
  <c r="I608" i="11"/>
  <c r="I609" i="11"/>
  <c r="I610" i="11"/>
  <c r="I611" i="11"/>
  <c r="I614" i="11"/>
  <c r="I615" i="11"/>
  <c r="I616" i="11"/>
  <c r="I617" i="11"/>
  <c r="I618" i="11"/>
  <c r="I619" i="11"/>
  <c r="I620" i="11"/>
  <c r="I621" i="11"/>
  <c r="I622" i="11"/>
  <c r="I625" i="11"/>
  <c r="I626" i="11"/>
  <c r="I627" i="11"/>
  <c r="I628" i="11"/>
  <c r="I629" i="11"/>
  <c r="I630" i="11"/>
  <c r="I631" i="11"/>
  <c r="I632" i="11"/>
  <c r="I633" i="11"/>
  <c r="I636" i="11"/>
  <c r="I637" i="11"/>
  <c r="I638" i="11"/>
  <c r="I639" i="11"/>
  <c r="I640" i="11"/>
  <c r="I641" i="11"/>
  <c r="I642" i="11"/>
  <c r="I643" i="11"/>
  <c r="I644" i="11"/>
  <c r="I647" i="11"/>
  <c r="I648" i="11"/>
  <c r="I649" i="11"/>
  <c r="I650" i="11"/>
  <c r="I651" i="11"/>
  <c r="I652" i="11"/>
  <c r="I653" i="11"/>
  <c r="I654" i="11"/>
  <c r="I655" i="11"/>
  <c r="I541" i="11"/>
  <c r="I542" i="11"/>
  <c r="I552" i="11"/>
  <c r="I553" i="11"/>
  <c r="I563" i="11"/>
  <c r="I564" i="11"/>
  <c r="I579" i="11"/>
  <c r="I580" i="11"/>
  <c r="I590" i="11"/>
  <c r="I591" i="11"/>
  <c r="I601" i="11"/>
  <c r="I602" i="11"/>
  <c r="I612" i="11"/>
  <c r="I613" i="11"/>
  <c r="I623" i="11"/>
  <c r="I624" i="11"/>
  <c r="I634" i="11"/>
  <c r="I635" i="11"/>
  <c r="I645" i="11"/>
  <c r="I646" i="11"/>
  <c r="I656" i="11"/>
  <c r="I657" i="11"/>
  <c r="I658" i="11"/>
  <c r="I659" i="11"/>
  <c r="I660" i="11"/>
  <c r="I661" i="11"/>
  <c r="I662" i="11"/>
  <c r="I663" i="11"/>
  <c r="I664" i="11"/>
  <c r="I665" i="11"/>
  <c r="I666" i="11"/>
  <c r="I672" i="11"/>
  <c r="I673" i="11"/>
  <c r="I674" i="11"/>
  <c r="I675" i="11"/>
  <c r="I676" i="11"/>
  <c r="I677" i="11"/>
  <c r="I678" i="11"/>
  <c r="I679" i="11"/>
  <c r="I680" i="11"/>
  <c r="I683" i="11"/>
  <c r="I684" i="11"/>
  <c r="I685" i="11"/>
  <c r="I686" i="11"/>
  <c r="I687" i="11"/>
  <c r="I688" i="11"/>
  <c r="I689" i="11"/>
  <c r="I690" i="11"/>
  <c r="I691" i="11"/>
  <c r="I694" i="11"/>
  <c r="I695" i="11"/>
  <c r="I696" i="11"/>
  <c r="I697" i="11"/>
  <c r="I698" i="11"/>
  <c r="I699" i="11"/>
  <c r="I700" i="11"/>
  <c r="I701" i="11"/>
  <c r="I702" i="11"/>
  <c r="I705" i="11"/>
  <c r="I706" i="11"/>
  <c r="I707" i="11"/>
  <c r="I708" i="11"/>
  <c r="I709" i="11"/>
  <c r="I710" i="11"/>
  <c r="I711" i="11"/>
  <c r="I712" i="11"/>
  <c r="I713" i="11"/>
  <c r="I716" i="11"/>
  <c r="I717" i="11"/>
  <c r="I718" i="11"/>
  <c r="I719" i="11"/>
  <c r="I720" i="11"/>
  <c r="I721" i="11"/>
  <c r="I722" i="11"/>
  <c r="I723" i="11"/>
  <c r="I724" i="11"/>
  <c r="I727" i="11"/>
  <c r="I728" i="11"/>
  <c r="I729" i="11"/>
  <c r="I730" i="11"/>
  <c r="I731" i="11"/>
  <c r="I732" i="11"/>
  <c r="I733" i="11"/>
  <c r="I734" i="11"/>
  <c r="I735" i="11"/>
  <c r="I738" i="11"/>
  <c r="I739" i="11"/>
  <c r="I740" i="11"/>
  <c r="I741" i="11"/>
  <c r="I742" i="11"/>
  <c r="I743" i="11"/>
  <c r="I744" i="11"/>
  <c r="I745" i="11"/>
  <c r="I746" i="11"/>
  <c r="I749" i="11"/>
  <c r="I750" i="11"/>
  <c r="I751" i="11"/>
  <c r="I752" i="11"/>
  <c r="I753" i="11"/>
  <c r="I754" i="11"/>
  <c r="I755" i="11"/>
  <c r="I756" i="11"/>
  <c r="I757" i="11"/>
  <c r="I760" i="11"/>
  <c r="I761" i="11"/>
  <c r="I762" i="11"/>
  <c r="I763" i="11"/>
  <c r="I764" i="11"/>
  <c r="I765" i="11"/>
  <c r="I766" i="11"/>
  <c r="I767" i="11"/>
  <c r="I768" i="11"/>
  <c r="I771" i="11"/>
  <c r="I773" i="11"/>
  <c r="I774" i="11"/>
  <c r="I775" i="11"/>
  <c r="I776" i="11"/>
  <c r="I777" i="11"/>
  <c r="I778" i="11"/>
  <c r="I779" i="11"/>
  <c r="I780" i="11"/>
  <c r="I781" i="11"/>
  <c r="I784" i="11"/>
  <c r="I785" i="11"/>
  <c r="I786" i="11"/>
  <c r="I787" i="11"/>
  <c r="I788" i="11"/>
  <c r="I789" i="11"/>
  <c r="I790" i="11"/>
  <c r="I791" i="11"/>
  <c r="I792" i="11"/>
  <c r="I795" i="11"/>
  <c r="I796" i="11"/>
  <c r="I797" i="11"/>
  <c r="I798" i="11"/>
  <c r="I799" i="11"/>
  <c r="I800" i="11"/>
  <c r="I801" i="11"/>
  <c r="I802" i="11"/>
  <c r="I803" i="11"/>
  <c r="I806" i="11"/>
  <c r="I807" i="11"/>
  <c r="I808" i="11"/>
  <c r="I809" i="11"/>
  <c r="I810" i="11"/>
  <c r="I811" i="11"/>
  <c r="I812" i="11"/>
  <c r="I813" i="11"/>
  <c r="I814" i="11"/>
  <c r="I817" i="11"/>
  <c r="I818" i="11"/>
  <c r="I819" i="11"/>
  <c r="I824" i="11"/>
  <c r="I825" i="11"/>
  <c r="I826" i="11"/>
  <c r="I827" i="11"/>
  <c r="I828" i="11"/>
  <c r="I829" i="11"/>
  <c r="I830" i="11"/>
  <c r="I831" i="11"/>
  <c r="I832" i="11"/>
  <c r="I835" i="11"/>
  <c r="I836" i="11"/>
  <c r="I837" i="11"/>
  <c r="I838" i="11"/>
  <c r="I839" i="11"/>
  <c r="I840" i="11"/>
  <c r="I841" i="11"/>
  <c r="I842" i="11"/>
  <c r="I843" i="11"/>
  <c r="I844" i="11"/>
  <c r="I845" i="11"/>
  <c r="I848" i="11"/>
  <c r="I849" i="11"/>
  <c r="I850" i="11"/>
  <c r="I851" i="11"/>
  <c r="I852" i="11"/>
  <c r="I853" i="11"/>
  <c r="I854" i="11"/>
  <c r="I855" i="11"/>
  <c r="I856" i="11"/>
  <c r="I857" i="11"/>
  <c r="I858" i="11"/>
  <c r="I859" i="11"/>
  <c r="I860" i="11"/>
  <c r="I861" i="11"/>
  <c r="I864" i="11"/>
  <c r="I865" i="11"/>
  <c r="I866" i="11"/>
  <c r="I867" i="11"/>
  <c r="I667" i="11"/>
  <c r="I668" i="11"/>
  <c r="I669" i="11"/>
  <c r="I670" i="11"/>
  <c r="I681" i="11"/>
  <c r="I682" i="11"/>
  <c r="I692" i="11"/>
  <c r="I693" i="11"/>
  <c r="I703" i="11"/>
  <c r="I704" i="11"/>
  <c r="I714" i="11"/>
  <c r="I715" i="11"/>
  <c r="I725" i="11"/>
  <c r="I726" i="11"/>
  <c r="I736" i="11"/>
  <c r="I737" i="11"/>
  <c r="I747" i="11"/>
  <c r="I748" i="11"/>
  <c r="I758" i="11"/>
  <c r="I759" i="11"/>
  <c r="I769" i="11"/>
  <c r="I770" i="11"/>
  <c r="I772" i="11"/>
  <c r="I782" i="11"/>
  <c r="I783" i="11"/>
  <c r="I793" i="11"/>
  <c r="I794" i="11"/>
  <c r="I804" i="11"/>
  <c r="I805" i="11"/>
  <c r="I815" i="11"/>
  <c r="I816" i="11"/>
  <c r="I820" i="11"/>
  <c r="I821" i="11"/>
  <c r="I833" i="11"/>
  <c r="I834" i="11"/>
  <c r="I846" i="11"/>
  <c r="I847" i="11"/>
  <c r="I862" i="11"/>
  <c r="I863" i="11"/>
  <c r="I868" i="11"/>
  <c r="I869" i="11"/>
  <c r="I822" i="11"/>
  <c r="I823" i="11"/>
  <c r="I671" i="11"/>
  <c r="I870" i="11"/>
  <c r="I871" i="11"/>
  <c r="I872" i="11"/>
  <c r="I873" i="11"/>
  <c r="I874" i="11"/>
  <c r="I875" i="11"/>
  <c r="I876" i="11"/>
  <c r="I877" i="11"/>
  <c r="I878" i="11"/>
  <c r="I881" i="11"/>
  <c r="I882" i="11"/>
  <c r="I883" i="11"/>
  <c r="I884" i="11"/>
  <c r="I885" i="11"/>
  <c r="I886" i="11"/>
  <c r="I887" i="11"/>
  <c r="I888" i="11"/>
  <c r="I889" i="11"/>
  <c r="I892" i="11"/>
  <c r="I893" i="11"/>
  <c r="I894" i="11"/>
  <c r="I895" i="11"/>
  <c r="I896" i="11"/>
  <c r="I897" i="11"/>
  <c r="I898" i="11"/>
  <c r="I899" i="11"/>
  <c r="I900" i="11"/>
  <c r="I903" i="11"/>
  <c r="I904" i="11"/>
  <c r="I905" i="11"/>
  <c r="I906" i="11"/>
  <c r="I907" i="11"/>
  <c r="I908" i="11"/>
  <c r="I909" i="11"/>
  <c r="I910" i="11"/>
  <c r="I911" i="11"/>
  <c r="I914" i="11"/>
  <c r="I915" i="11"/>
  <c r="I916" i="11"/>
  <c r="I917" i="11"/>
  <c r="I918" i="11"/>
  <c r="I919" i="11"/>
  <c r="I920" i="11"/>
  <c r="I921" i="11"/>
  <c r="I922" i="11"/>
  <c r="I925" i="11"/>
  <c r="I926" i="11"/>
  <c r="I927" i="11"/>
  <c r="I928" i="11"/>
  <c r="I929" i="11"/>
  <c r="I930" i="11"/>
  <c r="I931" i="11"/>
  <c r="I932" i="11"/>
  <c r="I933" i="11"/>
  <c r="I936" i="11"/>
  <c r="I937" i="11"/>
  <c r="I938" i="11"/>
  <c r="I939" i="11"/>
  <c r="I940" i="11"/>
  <c r="I941" i="11"/>
  <c r="I942" i="11"/>
  <c r="I943" i="11"/>
  <c r="I944" i="11"/>
  <c r="I947" i="11"/>
  <c r="I948" i="11"/>
  <c r="I949" i="11"/>
  <c r="I950" i="11"/>
  <c r="I951" i="11"/>
  <c r="I952" i="11"/>
  <c r="I953" i="11"/>
  <c r="I954" i="11"/>
  <c r="I955" i="11"/>
  <c r="I958" i="11"/>
  <c r="I959" i="11"/>
  <c r="I960" i="11"/>
  <c r="I961" i="11"/>
  <c r="I962" i="11"/>
  <c r="I963" i="11"/>
  <c r="I964" i="11"/>
  <c r="I965" i="11"/>
  <c r="I966" i="11"/>
  <c r="I969" i="11"/>
  <c r="I970" i="11"/>
  <c r="I971" i="11"/>
  <c r="I972" i="11"/>
  <c r="I973" i="11"/>
  <c r="I974" i="11"/>
  <c r="I975" i="11"/>
  <c r="I976" i="11"/>
  <c r="I977" i="11"/>
  <c r="I980" i="11"/>
  <c r="I981" i="11"/>
  <c r="I982" i="11"/>
  <c r="I983" i="11"/>
  <c r="I984" i="11"/>
  <c r="I985" i="11"/>
  <c r="I986" i="11"/>
  <c r="I987" i="11"/>
  <c r="I988" i="11"/>
  <c r="I991" i="11"/>
  <c r="I992" i="11"/>
  <c r="I993" i="11"/>
  <c r="I994" i="11"/>
  <c r="I995" i="11"/>
  <c r="I996" i="11"/>
  <c r="I997" i="11"/>
  <c r="I998" i="11"/>
  <c r="I999" i="11"/>
  <c r="I1002" i="11"/>
  <c r="I1003" i="11"/>
  <c r="I1004" i="11"/>
  <c r="I1005" i="11"/>
  <c r="I1006" i="11"/>
  <c r="I1007" i="11"/>
  <c r="I1008" i="11"/>
  <c r="I1009" i="11"/>
  <c r="I1010" i="11"/>
  <c r="I1013" i="11"/>
  <c r="I1014" i="11"/>
  <c r="I1015" i="11"/>
  <c r="I1016" i="11"/>
  <c r="I1017" i="11"/>
  <c r="I1018" i="11"/>
  <c r="I1019" i="11"/>
  <c r="I1020" i="11"/>
  <c r="I1021" i="11"/>
  <c r="I879" i="11"/>
  <c r="I880" i="11"/>
  <c r="I890" i="11"/>
  <c r="I891" i="11"/>
  <c r="I901" i="11"/>
  <c r="I902" i="11"/>
  <c r="I912" i="11"/>
  <c r="I913" i="11"/>
  <c r="I923" i="11"/>
  <c r="I924" i="11"/>
  <c r="I934" i="11"/>
  <c r="I935" i="11"/>
  <c r="I945" i="11"/>
  <c r="I946" i="11"/>
  <c r="I956" i="11"/>
  <c r="I957" i="11"/>
  <c r="I967" i="11"/>
  <c r="I968" i="11"/>
  <c r="I978" i="11"/>
  <c r="I979" i="11"/>
  <c r="I989" i="11"/>
  <c r="I990" i="11"/>
  <c r="I1000" i="11"/>
  <c r="I1001" i="11"/>
  <c r="I1011" i="11"/>
  <c r="I1012" i="11"/>
  <c r="I1022" i="11"/>
  <c r="I1023" i="11"/>
  <c r="I1030" i="11"/>
  <c r="I1031" i="11"/>
  <c r="I1032" i="11"/>
  <c r="I1033" i="11"/>
  <c r="I1034" i="11"/>
  <c r="I1035" i="11"/>
  <c r="I1036" i="11"/>
  <c r="I1038" i="11"/>
  <c r="I1039" i="11"/>
  <c r="I1040" i="11"/>
  <c r="I1041" i="11"/>
  <c r="I1042" i="11"/>
  <c r="I1043" i="11"/>
  <c r="I1044" i="11"/>
  <c r="I1045" i="11"/>
  <c r="I1046" i="11"/>
  <c r="I1049" i="11"/>
  <c r="I1050" i="11"/>
  <c r="I1051" i="11"/>
  <c r="I1052" i="11"/>
  <c r="I1053" i="11"/>
  <c r="I1054" i="11"/>
  <c r="I1055" i="11"/>
  <c r="I1056" i="11"/>
  <c r="I1057" i="11"/>
  <c r="I1061" i="11"/>
  <c r="I1062" i="11"/>
  <c r="I1063" i="11"/>
  <c r="I1064" i="11"/>
  <c r="I1065" i="11"/>
  <c r="I1066" i="11"/>
  <c r="I1067" i="11"/>
  <c r="I1068" i="11"/>
  <c r="I1069" i="11"/>
  <c r="I1072" i="11"/>
  <c r="I1073" i="11"/>
  <c r="I1074" i="11"/>
  <c r="I1075" i="11"/>
  <c r="I1076" i="11"/>
  <c r="I1077" i="11"/>
  <c r="I1078" i="11"/>
  <c r="I1079" i="11"/>
  <c r="I1080" i="11"/>
  <c r="I1083" i="11"/>
  <c r="I1084" i="11"/>
  <c r="I1085" i="11"/>
  <c r="I1086" i="11"/>
  <c r="I1087" i="11"/>
  <c r="I1088" i="11"/>
  <c r="I1089" i="11"/>
  <c r="I1090" i="11"/>
  <c r="I1091" i="11"/>
  <c r="I1094" i="11"/>
  <c r="I1095" i="11"/>
  <c r="I1096" i="11"/>
  <c r="I1097" i="11"/>
  <c r="I1098" i="11"/>
  <c r="I1099" i="11"/>
  <c r="I1100" i="11"/>
  <c r="I1101" i="11"/>
  <c r="I1102" i="11"/>
  <c r="I1105" i="11"/>
  <c r="I1106" i="11"/>
  <c r="I1107" i="11"/>
  <c r="I1108" i="11"/>
  <c r="I1109" i="11"/>
  <c r="I1110" i="11"/>
  <c r="I1111" i="11"/>
  <c r="I1112" i="11"/>
  <c r="I1113" i="11"/>
  <c r="I1116" i="11"/>
  <c r="I1117" i="11"/>
  <c r="I1118" i="11"/>
  <c r="I1119" i="11"/>
  <c r="I1120" i="11"/>
  <c r="I1121" i="11"/>
  <c r="I1122" i="11"/>
  <c r="I1123" i="11"/>
  <c r="I1124" i="11"/>
  <c r="I1207" i="11"/>
  <c r="I1208" i="11"/>
  <c r="I1209" i="11"/>
  <c r="I1210" i="11"/>
  <c r="I1211" i="11"/>
  <c r="I1212" i="11"/>
  <c r="I1213" i="11"/>
  <c r="I1214" i="11"/>
  <c r="I1215" i="11"/>
  <c r="I1216" i="11"/>
  <c r="I1217" i="11"/>
  <c r="I1218" i="11"/>
  <c r="I1219" i="11"/>
  <c r="I1220" i="11"/>
  <c r="I1221" i="11"/>
  <c r="I1222" i="11"/>
  <c r="I1223" i="11"/>
  <c r="I1224" i="11"/>
  <c r="I1225" i="11"/>
  <c r="I1226" i="11"/>
  <c r="I1227" i="11"/>
  <c r="I1228" i="11"/>
  <c r="I1229" i="11"/>
  <c r="I1230" i="11"/>
  <c r="I1231" i="11"/>
  <c r="I1232" i="11"/>
  <c r="I1233" i="11"/>
  <c r="I1234" i="11"/>
  <c r="I1235" i="11"/>
  <c r="I1236" i="11"/>
  <c r="I1237" i="11"/>
  <c r="I1238" i="11"/>
  <c r="I1239" i="11"/>
  <c r="I1240" i="11"/>
  <c r="I1241" i="11"/>
  <c r="I1127" i="11"/>
  <c r="I1128" i="11"/>
  <c r="I1129" i="11"/>
  <c r="I1130" i="11"/>
  <c r="I1131" i="11"/>
  <c r="I1132" i="11"/>
  <c r="I1133" i="11"/>
  <c r="I1134" i="11"/>
  <c r="I1135" i="11"/>
  <c r="I1138" i="11"/>
  <c r="I1139" i="11"/>
  <c r="I1140" i="11"/>
  <c r="I1141" i="11"/>
  <c r="I1142" i="11"/>
  <c r="I1143" i="11"/>
  <c r="I1144" i="11"/>
  <c r="I1145" i="11"/>
  <c r="I1146" i="11"/>
  <c r="I1149" i="11"/>
  <c r="I1150" i="11"/>
  <c r="I1151" i="11"/>
  <c r="I1152" i="11"/>
  <c r="I1153" i="11"/>
  <c r="I1154" i="11"/>
  <c r="I1155" i="11"/>
  <c r="I1156" i="11"/>
  <c r="I1157" i="11"/>
  <c r="I1160" i="11"/>
  <c r="I1161" i="11"/>
  <c r="I1162" i="11"/>
  <c r="I1163" i="11"/>
  <c r="I1164" i="11"/>
  <c r="I1165" i="11"/>
  <c r="I1166" i="11"/>
  <c r="I1167" i="11"/>
  <c r="I1168" i="11"/>
  <c r="I1171" i="11"/>
  <c r="I1172" i="11"/>
  <c r="I1173" i="11"/>
  <c r="I1174" i="11"/>
  <c r="I1175" i="11"/>
  <c r="I1176" i="11"/>
  <c r="I1177" i="11"/>
  <c r="I1178" i="11"/>
  <c r="I1181" i="11"/>
  <c r="I1182" i="11"/>
  <c r="I1183" i="11"/>
  <c r="I1184" i="11"/>
  <c r="I1185" i="11"/>
  <c r="I1186" i="11"/>
  <c r="I1187" i="11"/>
  <c r="I1188" i="11"/>
  <c r="I1189" i="11"/>
  <c r="I1060" i="11"/>
  <c r="I1242" i="11"/>
  <c r="I1243" i="11"/>
  <c r="I1244" i="11"/>
  <c r="I1192" i="11"/>
  <c r="I1193" i="11"/>
  <c r="I1194" i="11"/>
  <c r="I1195" i="11"/>
  <c r="I1196" i="11"/>
  <c r="I1197" i="11"/>
  <c r="I1198" i="11"/>
  <c r="I1199" i="11"/>
  <c r="I1200" i="11"/>
  <c r="I1203" i="11"/>
  <c r="I1204" i="11"/>
  <c r="I1245" i="11"/>
  <c r="I1246" i="11"/>
  <c r="I1247" i="11"/>
  <c r="I1248" i="11"/>
  <c r="I1249" i="11"/>
  <c r="I1250" i="11"/>
  <c r="I1251" i="11"/>
  <c r="I1037" i="11"/>
  <c r="I1047" i="11"/>
  <c r="I1048" i="11"/>
  <c r="I1058" i="11"/>
  <c r="I1059" i="11"/>
  <c r="I1070" i="11"/>
  <c r="I1071" i="11"/>
  <c r="I1081" i="11"/>
  <c r="I1082" i="11"/>
  <c r="I1092" i="11"/>
  <c r="I1093" i="11"/>
  <c r="I1103" i="11"/>
  <c r="I1104" i="11"/>
  <c r="I1114" i="11"/>
  <c r="I1115" i="11"/>
  <c r="I1125" i="11"/>
  <c r="I1126" i="11"/>
  <c r="I1136" i="11"/>
  <c r="I1137" i="11"/>
  <c r="I1147" i="11"/>
  <c r="I1148" i="11"/>
  <c r="I1158" i="11"/>
  <c r="I1159" i="11"/>
  <c r="I1169" i="11"/>
  <c r="I1170" i="11"/>
  <c r="I1179" i="11"/>
  <c r="I1180" i="11"/>
  <c r="I1190" i="11"/>
  <c r="I1191" i="11"/>
  <c r="I1201" i="11"/>
  <c r="I1202" i="11"/>
  <c r="I1205" i="11"/>
  <c r="I1206" i="11"/>
  <c r="I1024" i="11"/>
  <c r="I1025" i="11"/>
  <c r="I1026" i="11"/>
  <c r="I1027" i="11"/>
  <c r="I1028" i="11"/>
  <c r="I1029" i="11"/>
  <c r="I1252" i="11"/>
  <c r="I1253" i="11"/>
  <c r="I1254" i="11"/>
  <c r="I1255" i="11"/>
  <c r="I1256" i="11"/>
  <c r="I1257" i="11"/>
  <c r="I1258" i="11"/>
  <c r="I1259" i="11"/>
  <c r="I1260" i="11"/>
  <c r="I1263" i="11"/>
  <c r="I1264" i="11"/>
  <c r="I1265" i="11"/>
  <c r="I1266" i="11"/>
  <c r="I1267" i="11"/>
  <c r="I1268" i="11"/>
  <c r="I1269" i="11"/>
  <c r="I1270" i="11"/>
  <c r="I1271" i="11"/>
  <c r="I1274" i="11"/>
  <c r="I1275" i="11"/>
  <c r="I1276" i="11"/>
  <c r="I1277" i="11"/>
  <c r="I1278" i="11"/>
  <c r="I1279" i="11"/>
  <c r="I1280" i="11"/>
  <c r="I1281" i="11"/>
  <c r="I1282" i="11"/>
  <c r="I1285" i="11"/>
  <c r="I1286" i="11"/>
  <c r="I1287" i="11"/>
  <c r="I1288" i="11"/>
  <c r="I1289" i="11"/>
  <c r="I1290" i="11"/>
  <c r="I1291" i="11"/>
  <c r="I1292" i="11"/>
  <c r="I1293" i="11"/>
  <c r="I1296" i="11"/>
  <c r="I1297" i="11"/>
  <c r="I1298" i="11"/>
  <c r="I1299" i="11"/>
  <c r="I1300" i="11"/>
  <c r="I1301" i="11"/>
  <c r="I1302" i="11"/>
  <c r="I1303" i="11"/>
  <c r="I1304" i="11"/>
  <c r="I1307" i="11"/>
  <c r="I1308" i="11"/>
  <c r="I1309" i="11"/>
  <c r="I1310" i="11"/>
  <c r="I1311" i="11"/>
  <c r="I1312" i="11"/>
  <c r="I1313" i="11"/>
  <c r="I1314" i="11"/>
  <c r="I1315" i="11"/>
  <c r="I1318" i="11"/>
  <c r="I1319" i="11"/>
  <c r="I1320" i="11"/>
  <c r="I1321" i="11"/>
  <c r="I1322" i="11"/>
  <c r="I1323" i="11"/>
  <c r="I1324" i="11"/>
  <c r="I1325" i="11"/>
  <c r="I1326" i="11"/>
  <c r="I1329" i="11"/>
  <c r="I1330" i="11"/>
  <c r="I1331" i="11"/>
  <c r="I1332" i="11"/>
  <c r="I1333" i="11"/>
  <c r="I1334" i="11"/>
  <c r="I1335" i="11"/>
  <c r="I1336" i="11"/>
  <c r="I1337" i="11"/>
  <c r="I1340" i="11"/>
  <c r="I1341" i="11"/>
  <c r="I1342" i="11"/>
  <c r="I1343" i="11"/>
  <c r="I1344" i="11"/>
  <c r="I1345" i="11"/>
  <c r="I1346" i="11"/>
  <c r="I1347" i="11"/>
  <c r="I1348" i="11"/>
  <c r="I1349" i="11"/>
  <c r="I1350" i="11"/>
  <c r="I1351" i="11"/>
  <c r="I1352" i="11"/>
  <c r="I1353" i="11"/>
  <c r="I1354" i="11"/>
  <c r="I1355" i="11"/>
  <c r="I1358" i="11"/>
  <c r="I1359" i="11"/>
  <c r="I1365" i="11"/>
  <c r="I1366" i="11"/>
  <c r="I1367" i="11"/>
  <c r="I1368" i="11"/>
  <c r="I1369" i="11"/>
  <c r="I1370" i="11"/>
  <c r="I1371" i="11"/>
  <c r="I1372" i="11"/>
  <c r="I1373" i="11"/>
  <c r="I1376" i="11"/>
  <c r="I1377" i="11"/>
  <c r="I1378" i="11"/>
  <c r="I1379" i="11"/>
  <c r="I1380" i="11"/>
  <c r="I1381" i="11"/>
  <c r="I1382" i="11"/>
  <c r="I1383" i="11"/>
  <c r="I1384" i="11"/>
  <c r="I1387" i="11"/>
  <c r="I1388" i="11"/>
  <c r="I1389" i="11"/>
  <c r="I1390" i="11"/>
  <c r="I1391" i="11"/>
  <c r="I1392" i="11"/>
  <c r="I1393" i="11"/>
  <c r="I1394" i="11"/>
  <c r="I1395" i="11"/>
  <c r="I1398" i="11"/>
  <c r="I1399" i="11"/>
  <c r="I1400" i="11"/>
  <c r="I1401" i="11"/>
  <c r="I1402" i="11"/>
  <c r="I1403" i="11"/>
  <c r="I1404" i="11"/>
  <c r="I1405" i="11"/>
  <c r="I1406" i="11"/>
  <c r="I1411" i="11"/>
  <c r="I1412" i="11"/>
  <c r="I1413" i="11"/>
  <c r="I1414" i="11"/>
  <c r="I1415" i="11"/>
  <c r="I1416" i="11"/>
  <c r="I1417" i="11"/>
  <c r="I1418" i="11"/>
  <c r="I1419" i="11"/>
  <c r="I1422" i="11"/>
  <c r="I1423" i="11"/>
  <c r="I1424" i="11"/>
  <c r="I1425" i="11"/>
  <c r="I1426" i="11"/>
  <c r="I1427" i="11"/>
  <c r="I1428" i="11"/>
  <c r="I1429" i="11"/>
  <c r="I1430" i="11"/>
  <c r="I1431" i="11"/>
  <c r="I1432" i="11"/>
  <c r="I1433" i="11"/>
  <c r="I1434" i="11"/>
  <c r="I1435" i="11"/>
  <c r="I1436" i="11"/>
  <c r="I1437" i="11"/>
  <c r="I1438" i="11"/>
  <c r="I1443" i="11"/>
  <c r="I1444" i="11"/>
  <c r="I1445" i="11"/>
  <c r="I1446" i="11"/>
  <c r="I1447" i="11"/>
  <c r="I1448" i="11"/>
  <c r="I1449" i="11"/>
  <c r="I1450" i="11"/>
  <c r="I1451" i="11"/>
  <c r="I1452" i="11"/>
  <c r="I1453" i="11"/>
  <c r="I1454" i="11"/>
  <c r="I1455" i="11"/>
  <c r="I1456" i="11"/>
  <c r="I1459" i="11"/>
  <c r="I1460" i="11"/>
  <c r="I1461" i="11"/>
  <c r="I1462" i="11"/>
  <c r="I1463" i="11"/>
  <c r="I1464" i="11"/>
  <c r="I1465" i="11"/>
  <c r="I1466" i="11"/>
  <c r="I1467" i="11"/>
  <c r="I1470" i="11"/>
  <c r="I1471" i="11"/>
  <c r="I1472" i="11"/>
  <c r="I1473" i="11"/>
  <c r="I1474" i="11"/>
  <c r="I1475" i="11"/>
  <c r="I1476" i="11"/>
  <c r="I1477" i="11"/>
  <c r="I1478" i="11"/>
  <c r="I1479" i="11"/>
  <c r="I1480" i="11"/>
  <c r="I1481" i="11"/>
  <c r="I1482" i="11"/>
  <c r="I1483" i="11"/>
  <c r="I1484" i="11"/>
  <c r="I1485" i="11"/>
  <c r="I1486" i="11"/>
  <c r="I1487" i="11"/>
  <c r="I1488" i="11"/>
  <c r="I1489" i="11"/>
  <c r="I1490" i="11"/>
  <c r="I1491" i="11"/>
  <c r="I1492" i="11"/>
  <c r="I1493" i="11"/>
  <c r="I1494" i="11"/>
  <c r="I1495" i="11"/>
  <c r="I1496" i="11"/>
  <c r="I1497" i="11"/>
  <c r="I1498" i="11"/>
  <c r="I1499" i="11"/>
  <c r="I1500" i="11"/>
  <c r="I1503" i="11"/>
  <c r="I1504" i="11"/>
  <c r="I1505" i="11"/>
  <c r="I1508" i="11"/>
  <c r="I1509" i="11"/>
  <c r="I1512" i="11"/>
  <c r="I1513" i="11"/>
  <c r="I1516" i="11"/>
  <c r="I1517" i="11"/>
  <c r="I1518" i="11"/>
  <c r="I1519" i="11"/>
  <c r="I1520" i="11"/>
  <c r="I1521" i="11"/>
  <c r="I1522" i="11"/>
  <c r="I1523" i="11"/>
  <c r="I1524" i="11"/>
  <c r="I1525" i="11"/>
  <c r="I1526" i="11"/>
  <c r="I1527" i="11"/>
  <c r="I1528" i="11"/>
  <c r="I1529" i="11"/>
  <c r="I1530" i="11"/>
  <c r="I1531" i="11"/>
  <c r="I1532" i="11"/>
  <c r="I1533" i="11"/>
  <c r="I1534" i="11"/>
  <c r="I1535" i="11"/>
  <c r="I1538" i="11"/>
  <c r="I1539" i="11"/>
  <c r="I1540" i="11"/>
  <c r="I1541" i="11"/>
  <c r="I1542" i="11"/>
  <c r="I1543" i="11"/>
  <c r="I1544" i="11"/>
  <c r="I1545" i="11"/>
  <c r="I1546" i="11"/>
  <c r="I1549" i="11"/>
  <c r="I1550" i="11"/>
  <c r="I1551" i="11"/>
  <c r="I1552" i="11"/>
  <c r="I1553" i="11"/>
  <c r="I1556" i="11"/>
  <c r="I1557" i="11"/>
  <c r="I1558" i="11"/>
  <c r="I1559" i="11"/>
  <c r="I1560" i="11"/>
  <c r="I1561" i="11"/>
  <c r="I1562" i="11"/>
  <c r="I1563" i="11"/>
  <c r="I1564" i="11"/>
  <c r="I1565" i="11"/>
  <c r="I1566" i="11"/>
  <c r="I1567" i="11"/>
  <c r="I1568" i="11"/>
  <c r="I1569" i="11"/>
  <c r="I1570" i="11"/>
  <c r="I1571" i="11"/>
  <c r="I1572" i="11"/>
  <c r="I1573" i="11"/>
  <c r="I1576" i="11"/>
  <c r="I1577" i="11"/>
  <c r="I1578" i="11"/>
  <c r="I1579" i="11"/>
  <c r="I1580" i="11"/>
  <c r="I1581" i="11"/>
  <c r="I1582" i="11"/>
  <c r="I1583" i="11"/>
  <c r="I1584" i="11"/>
  <c r="I1587" i="11"/>
  <c r="I1588" i="11"/>
  <c r="I1589" i="11"/>
  <c r="I1590" i="11"/>
  <c r="I1591" i="11"/>
  <c r="I1594" i="11"/>
  <c r="I1595" i="11"/>
  <c r="I1596" i="11"/>
  <c r="I1597" i="11"/>
  <c r="I1598" i="11"/>
  <c r="I1599" i="11"/>
  <c r="I1600" i="11"/>
  <c r="I1601" i="11"/>
  <c r="I1602" i="11"/>
  <c r="I1603" i="11"/>
  <c r="I1604" i="11"/>
  <c r="I1605" i="11"/>
  <c r="I1606" i="11"/>
  <c r="I1609" i="11"/>
  <c r="I1610" i="11"/>
  <c r="I1611" i="11"/>
  <c r="I1614" i="11"/>
  <c r="I1615" i="11"/>
  <c r="I1616" i="11"/>
  <c r="I1617" i="11"/>
  <c r="I1618" i="11"/>
  <c r="I1619" i="11"/>
  <c r="I1630" i="11"/>
  <c r="I1631" i="11"/>
  <c r="I1632" i="11"/>
  <c r="I1633" i="11"/>
  <c r="I1634" i="11"/>
  <c r="I1635" i="11"/>
  <c r="I1636" i="11"/>
  <c r="I1637" i="11"/>
  <c r="I1638" i="11"/>
  <c r="I1639" i="11"/>
  <c r="I1640" i="11"/>
  <c r="I1641" i="11"/>
  <c r="I1642" i="11"/>
  <c r="I1643" i="11"/>
  <c r="I1644" i="11"/>
  <c r="I1645" i="11"/>
  <c r="I1646" i="11"/>
  <c r="I1647" i="11"/>
  <c r="I1648" i="11"/>
  <c r="I1649" i="11"/>
  <c r="I1650" i="11"/>
  <c r="I1651" i="11"/>
  <c r="I1652" i="11"/>
  <c r="I1653" i="11"/>
  <c r="I1654" i="11"/>
  <c r="I1655" i="11"/>
  <c r="I1656" i="11"/>
  <c r="I1657" i="11"/>
  <c r="I1658" i="11"/>
  <c r="I1659" i="11"/>
  <c r="I1660" i="11"/>
  <c r="I1661" i="11"/>
  <c r="I1662" i="11"/>
  <c r="I1663" i="11"/>
  <c r="I1664" i="11"/>
  <c r="I1665" i="11"/>
  <c r="I1666" i="11"/>
  <c r="I1667" i="11"/>
  <c r="I1668" i="11"/>
  <c r="I1669" i="11"/>
  <c r="I1670" i="11"/>
  <c r="I1671" i="11"/>
  <c r="I1672" i="11"/>
  <c r="I1673" i="11"/>
  <c r="I1674" i="11"/>
  <c r="I1677" i="11"/>
  <c r="I1678" i="11"/>
  <c r="I1679" i="11"/>
  <c r="I1680" i="11"/>
  <c r="I1681" i="11"/>
  <c r="I1682" i="11"/>
  <c r="I1685" i="11"/>
  <c r="I1686" i="11"/>
  <c r="I1687" i="11"/>
  <c r="I1688" i="11"/>
  <c r="I1689" i="11"/>
  <c r="I1690" i="11"/>
  <c r="I1693" i="11"/>
  <c r="I1694" i="11"/>
  <c r="I1695" i="11"/>
  <c r="I1696" i="11"/>
  <c r="I1697" i="11"/>
  <c r="I1698" i="11"/>
  <c r="I1699" i="11"/>
  <c r="I1700" i="11"/>
  <c r="I1701" i="11"/>
  <c r="I1702" i="11"/>
  <c r="I1703" i="11"/>
  <c r="I1704" i="11"/>
  <c r="I1705" i="11"/>
  <c r="I1708" i="11"/>
  <c r="I1709" i="11"/>
  <c r="I1710" i="11"/>
  <c r="I1711" i="11"/>
  <c r="I1712" i="11"/>
  <c r="I1713" i="11"/>
  <c r="I1714" i="11"/>
  <c r="I1715" i="11"/>
  <c r="I1716" i="11"/>
  <c r="I1730" i="11"/>
  <c r="I1731" i="11"/>
  <c r="I1732" i="11"/>
  <c r="I1733" i="11"/>
  <c r="I1734" i="11"/>
  <c r="I1735" i="11"/>
  <c r="I1736" i="11"/>
  <c r="I1739" i="11"/>
  <c r="I1740" i="11"/>
  <c r="I1741" i="11"/>
  <c r="I1742" i="11"/>
  <c r="I1743" i="11"/>
  <c r="I1744" i="11"/>
  <c r="I1745" i="11"/>
  <c r="I1746" i="11"/>
  <c r="I1747" i="11"/>
  <c r="I1748" i="11"/>
  <c r="I1749" i="11"/>
  <c r="I1750" i="11"/>
  <c r="I1751" i="11"/>
  <c r="I1752" i="11"/>
  <c r="I1753" i="11"/>
  <c r="I1754" i="11"/>
  <c r="I1757" i="11"/>
  <c r="I1758" i="11"/>
  <c r="I1759" i="11"/>
  <c r="I1760" i="11"/>
  <c r="I1761" i="11"/>
  <c r="I1762" i="11"/>
  <c r="I1763" i="11"/>
  <c r="I1764" i="11"/>
  <c r="I1765" i="11"/>
  <c r="I1768" i="11"/>
  <c r="I1769" i="11"/>
  <c r="I1770" i="11"/>
  <c r="I1771" i="11"/>
  <c r="I1772" i="11"/>
  <c r="I1773" i="11"/>
  <c r="I1774" i="11"/>
  <c r="I1775" i="11"/>
  <c r="I1776" i="11"/>
  <c r="I1779" i="11"/>
  <c r="I1780" i="11"/>
  <c r="I1781" i="11"/>
  <c r="I1782" i="11"/>
  <c r="I1783" i="11"/>
  <c r="I1784" i="11"/>
  <c r="I1785" i="11"/>
  <c r="I1786" i="11"/>
  <c r="I1787" i="11"/>
  <c r="I1788" i="11"/>
  <c r="I1789" i="11"/>
  <c r="I1790" i="11"/>
  <c r="I1791" i="11"/>
  <c r="I1792" i="11"/>
  <c r="I1793" i="11"/>
  <c r="I1794" i="11"/>
  <c r="I1795" i="11"/>
  <c r="I1796" i="11"/>
  <c r="I1799" i="11"/>
  <c r="I1800" i="11"/>
  <c r="I1801" i="11"/>
  <c r="I1802" i="11"/>
  <c r="I1803" i="11"/>
  <c r="I1804" i="11"/>
  <c r="I1805" i="11"/>
  <c r="I1806" i="11"/>
  <c r="I1807" i="11"/>
  <c r="I1810" i="11"/>
  <c r="I1811" i="11"/>
  <c r="I1812" i="11"/>
  <c r="I1813" i="11"/>
  <c r="I1814" i="11"/>
  <c r="I1815" i="11"/>
  <c r="I1816" i="11"/>
  <c r="I1817" i="11"/>
  <c r="I1818" i="11"/>
  <c r="I1821" i="11"/>
  <c r="I1822" i="11"/>
  <c r="I1823" i="11"/>
  <c r="I1824" i="11"/>
  <c r="I1825" i="11"/>
  <c r="I1826" i="11"/>
  <c r="I1827" i="11"/>
  <c r="I1828" i="11"/>
  <c r="I1829" i="11"/>
  <c r="I1832" i="11"/>
  <c r="I1833" i="11"/>
  <c r="I1834" i="11"/>
  <c r="I1835" i="11"/>
  <c r="I1836" i="11"/>
  <c r="I1837" i="11"/>
  <c r="I1838" i="11"/>
  <c r="I1839" i="11"/>
  <c r="I1840" i="11"/>
  <c r="I1843" i="11"/>
  <c r="I1844" i="11"/>
  <c r="I1845" i="11"/>
  <c r="I1846" i="11"/>
  <c r="I1847" i="11"/>
  <c r="I1848" i="11"/>
  <c r="I1849" i="11"/>
  <c r="I1850" i="11"/>
  <c r="I1851" i="11"/>
  <c r="I1852" i="11"/>
  <c r="I1853" i="11"/>
  <c r="I1854" i="11"/>
  <c r="I1855" i="11"/>
  <c r="I1856" i="11"/>
  <c r="I1857" i="11"/>
  <c r="I1860" i="11"/>
  <c r="I1861" i="11"/>
  <c r="I1862" i="11"/>
  <c r="I1863" i="11"/>
  <c r="I1864" i="11"/>
  <c r="I1865" i="11"/>
  <c r="I1866" i="11"/>
  <c r="I1867" i="11"/>
  <c r="I1868" i="11"/>
  <c r="I1871" i="11"/>
  <c r="I1872" i="11"/>
  <c r="I1873" i="11"/>
  <c r="I1874" i="11"/>
  <c r="I1875" i="11"/>
  <c r="I1876" i="11"/>
  <c r="I1877" i="11"/>
  <c r="I1878" i="11"/>
  <c r="I1879" i="11"/>
  <c r="I1880" i="11"/>
  <c r="I1881" i="11"/>
  <c r="I1882" i="11"/>
  <c r="I1883" i="11"/>
  <c r="I1884" i="11"/>
  <c r="I1885" i="11"/>
  <c r="I1886" i="11"/>
  <c r="I1887" i="11"/>
  <c r="I1888" i="11"/>
  <c r="I1889" i="11"/>
  <c r="I1890" i="11"/>
  <c r="I1891" i="11"/>
  <c r="I1892" i="11"/>
  <c r="I1893" i="11"/>
  <c r="I1894" i="11"/>
  <c r="I1895" i="11"/>
  <c r="I1896" i="11"/>
  <c r="I1898" i="11"/>
  <c r="I1899" i="11"/>
  <c r="I1902" i="11"/>
  <c r="I1903" i="11"/>
  <c r="I1906" i="11"/>
  <c r="I1907" i="11"/>
  <c r="I1908" i="11"/>
  <c r="I1909" i="11"/>
  <c r="I1910" i="11"/>
  <c r="I1911" i="11"/>
  <c r="I1912" i="11"/>
  <c r="I1913" i="11"/>
  <c r="I1914" i="11"/>
  <c r="I1915" i="11"/>
  <c r="I1916" i="11"/>
  <c r="I1917" i="11"/>
  <c r="I1918" i="11"/>
  <c r="I1919" i="11"/>
  <c r="I1922" i="11"/>
  <c r="I1923" i="11"/>
  <c r="I1924" i="11"/>
  <c r="I1925" i="11"/>
  <c r="I1926" i="11"/>
  <c r="I1927" i="11"/>
  <c r="I1928" i="11"/>
  <c r="I1929" i="11"/>
  <c r="I1930" i="11"/>
  <c r="I1933" i="11"/>
  <c r="I2536" i="11"/>
  <c r="I2537" i="11"/>
  <c r="I2538" i="11"/>
  <c r="I2539" i="11"/>
  <c r="I2540" i="11"/>
  <c r="I2543" i="11"/>
  <c r="I2544" i="11"/>
  <c r="I2545" i="11"/>
  <c r="I2546" i="11"/>
  <c r="I2547" i="11"/>
  <c r="I2548" i="11"/>
  <c r="I2549" i="11"/>
  <c r="I2550" i="11"/>
  <c r="I2551" i="11"/>
  <c r="I2552" i="11"/>
  <c r="I2553" i="11"/>
  <c r="I2554" i="11"/>
  <c r="I2555" i="11"/>
  <c r="I2556" i="11"/>
  <c r="I2557" i="11"/>
  <c r="I2558" i="11"/>
  <c r="I2559" i="11"/>
  <c r="I2562" i="11"/>
  <c r="I2563" i="11"/>
  <c r="I2564" i="11"/>
  <c r="I2565" i="11"/>
  <c r="I2566" i="11"/>
  <c r="I2567" i="11"/>
  <c r="I2568" i="11"/>
  <c r="I2569" i="11"/>
  <c r="I2572" i="11"/>
  <c r="I2573" i="11"/>
  <c r="I2574" i="11"/>
  <c r="I2575" i="11"/>
  <c r="I2576" i="11"/>
  <c r="I2577" i="11"/>
  <c r="I2578" i="11"/>
  <c r="I1934" i="11"/>
  <c r="I1935" i="11"/>
  <c r="I1936" i="11"/>
  <c r="I1937" i="11"/>
  <c r="I1938" i="11"/>
  <c r="I1939" i="11"/>
  <c r="I1940" i="11"/>
  <c r="I1941" i="11"/>
  <c r="I1942" i="11"/>
  <c r="I1943" i="11"/>
  <c r="I1944" i="11"/>
  <c r="I1945" i="11"/>
  <c r="I1946" i="11"/>
  <c r="I1947" i="11"/>
  <c r="I1948" i="11"/>
  <c r="I1949" i="11"/>
  <c r="I1950" i="11"/>
  <c r="I1951" i="11"/>
  <c r="I1952" i="11"/>
  <c r="I1953" i="11"/>
  <c r="I1954" i="11"/>
  <c r="I1955" i="11"/>
  <c r="I1956" i="11"/>
  <c r="I1957" i="11"/>
  <c r="I1958" i="11"/>
  <c r="I1959" i="11"/>
  <c r="I1960" i="11"/>
  <c r="I1961" i="11"/>
  <c r="I1962" i="11"/>
  <c r="I1963" i="11"/>
  <c r="I1964" i="11"/>
  <c r="I1965" i="11"/>
  <c r="I1966" i="11"/>
  <c r="I1967" i="11"/>
  <c r="I1968" i="11"/>
  <c r="I1969" i="11"/>
  <c r="I1970" i="11"/>
  <c r="I1971" i="11"/>
  <c r="I1972" i="11"/>
  <c r="I1973" i="11"/>
  <c r="I1974" i="11"/>
  <c r="I1975" i="11"/>
  <c r="I1976" i="11"/>
  <c r="I1977" i="11"/>
  <c r="I1978" i="11"/>
  <c r="I1979" i="11"/>
  <c r="I1980" i="11"/>
  <c r="I1981" i="11"/>
  <c r="I1982" i="11"/>
  <c r="I1983" i="11"/>
  <c r="I1984" i="11"/>
  <c r="I1985" i="11"/>
  <c r="I1986" i="11"/>
  <c r="I1987" i="11"/>
  <c r="I1988" i="11"/>
  <c r="I1989" i="11"/>
  <c r="I1990" i="11"/>
  <c r="I1991" i="11"/>
  <c r="I1992" i="11"/>
  <c r="I1993" i="11"/>
  <c r="I1994" i="11"/>
  <c r="I1995" i="11"/>
  <c r="I1996" i="11"/>
  <c r="I1997" i="11"/>
  <c r="I1998" i="11"/>
  <c r="I1999" i="11"/>
  <c r="I2000" i="11"/>
  <c r="I2001" i="11"/>
  <c r="I2002" i="11"/>
  <c r="I2003" i="11"/>
  <c r="I2004" i="11"/>
  <c r="I2005" i="11"/>
  <c r="I2006" i="11"/>
  <c r="I2007" i="11"/>
  <c r="I2008" i="11"/>
  <c r="I2009" i="11"/>
  <c r="I2010" i="11"/>
  <c r="I2011" i="11"/>
  <c r="I2012" i="11"/>
  <c r="I2013" i="11"/>
  <c r="I2014" i="11"/>
  <c r="I2015" i="11"/>
  <c r="I2016" i="11"/>
  <c r="I2017" i="11"/>
  <c r="I2018" i="11"/>
  <c r="I2019" i="11"/>
  <c r="I2020" i="11"/>
  <c r="I2021" i="11"/>
  <c r="I2022" i="11"/>
  <c r="I2023" i="11"/>
  <c r="I2024" i="11"/>
  <c r="I2025" i="11"/>
  <c r="I2026" i="11"/>
  <c r="I2027" i="11"/>
  <c r="I2028" i="11"/>
  <c r="I2029" i="11"/>
  <c r="I2030" i="11"/>
  <c r="I2031" i="11"/>
  <c r="I2032" i="11"/>
  <c r="I2033" i="11"/>
  <c r="I2034" i="11"/>
  <c r="I2035" i="11"/>
  <c r="I2036" i="11"/>
  <c r="I2037" i="11"/>
  <c r="I2038" i="11"/>
  <c r="I2039" i="11"/>
  <c r="I2040" i="11"/>
  <c r="I2041" i="11"/>
  <c r="I2042" i="11"/>
  <c r="I2043" i="11"/>
  <c r="I2044" i="11"/>
  <c r="I2045" i="11"/>
  <c r="I2046" i="11"/>
  <c r="I2047" i="11"/>
  <c r="I2048" i="11"/>
  <c r="I2049" i="11"/>
  <c r="I2050" i="11"/>
  <c r="I2051" i="11"/>
  <c r="I2052" i="11"/>
  <c r="I2053" i="11"/>
  <c r="I2054" i="11"/>
  <c r="I2055" i="11"/>
  <c r="I2056" i="11"/>
  <c r="I2057" i="11"/>
  <c r="I2058" i="11"/>
  <c r="I2059" i="11"/>
  <c r="I2060" i="11"/>
  <c r="I2061" i="11"/>
  <c r="I2062" i="11"/>
  <c r="I2063" i="11"/>
  <c r="I2064" i="11"/>
  <c r="I2065" i="11"/>
  <c r="I2066" i="11"/>
  <c r="I2067" i="11"/>
  <c r="I2068" i="11"/>
  <c r="I2069" i="11"/>
  <c r="I2070" i="11"/>
  <c r="I2071" i="11"/>
  <c r="I2072" i="11"/>
  <c r="I2073" i="11"/>
  <c r="I2074" i="11"/>
  <c r="I2075" i="11"/>
  <c r="I2076" i="11"/>
  <c r="I2077" i="11"/>
  <c r="I2078" i="11"/>
  <c r="I2079" i="11"/>
  <c r="I2080" i="11"/>
  <c r="I2081" i="11"/>
  <c r="I2082" i="11"/>
  <c r="I2083" i="11"/>
  <c r="I2084" i="11"/>
  <c r="I2085" i="11"/>
  <c r="I2086" i="11"/>
  <c r="I2087" i="11"/>
  <c r="I2088" i="11"/>
  <c r="I2089" i="11"/>
  <c r="I2090" i="11"/>
  <c r="I2091" i="11"/>
  <c r="I2092" i="11"/>
  <c r="I2093" i="11"/>
  <c r="I2094" i="11"/>
  <c r="I2095" i="11"/>
  <c r="I2096" i="11"/>
  <c r="I2097" i="11"/>
  <c r="I2098" i="11"/>
  <c r="I2099" i="11"/>
  <c r="I2100" i="11"/>
  <c r="I2101" i="11"/>
  <c r="I2102" i="11"/>
  <c r="I2103" i="11"/>
  <c r="I2104" i="11"/>
  <c r="I2105" i="11"/>
  <c r="I2106" i="11"/>
  <c r="I2107" i="11"/>
  <c r="I2108" i="11"/>
  <c r="I2109" i="11"/>
  <c r="I2110" i="11"/>
  <c r="I2111" i="11"/>
  <c r="I2112" i="11"/>
  <c r="I2113" i="11"/>
  <c r="I2114" i="11"/>
  <c r="I2115" i="11"/>
  <c r="I2116" i="11"/>
  <c r="I2117" i="11"/>
  <c r="I2118" i="11"/>
  <c r="I2119" i="11"/>
  <c r="I2120" i="11"/>
  <c r="I2121" i="11"/>
  <c r="I2122" i="11"/>
  <c r="I2123" i="11"/>
  <c r="I2124" i="11"/>
  <c r="I2125" i="11"/>
  <c r="I2126" i="11"/>
  <c r="I2127" i="11"/>
  <c r="I2128" i="11"/>
  <c r="I2129" i="11"/>
  <c r="I2130" i="11"/>
  <c r="I2131" i="11"/>
  <c r="I2132" i="11"/>
  <c r="I2133" i="11"/>
  <c r="I2134" i="11"/>
  <c r="I2135" i="11"/>
  <c r="I2136" i="11"/>
  <c r="I2137" i="11"/>
  <c r="I2138" i="11"/>
  <c r="I2139" i="11"/>
  <c r="I2140" i="11"/>
  <c r="I2141" i="11"/>
  <c r="I2142" i="11"/>
  <c r="I2143" i="11"/>
  <c r="I2144" i="11"/>
  <c r="I2145" i="11"/>
  <c r="I2146" i="11"/>
  <c r="I2147" i="11"/>
  <c r="I2148" i="11"/>
  <c r="I2149" i="11"/>
  <c r="I2150" i="11"/>
  <c r="I2151" i="11"/>
  <c r="I2152" i="11"/>
  <c r="I2153" i="11"/>
  <c r="I2154" i="11"/>
  <c r="I2155" i="11"/>
  <c r="I2156" i="11"/>
  <c r="I2157" i="11"/>
  <c r="I2158" i="11"/>
  <c r="I2159" i="11"/>
  <c r="I2160" i="11"/>
  <c r="I2161" i="11"/>
  <c r="I2162" i="11"/>
  <c r="I2163" i="11"/>
  <c r="I2164" i="11"/>
  <c r="I2165" i="11"/>
  <c r="I2166" i="11"/>
  <c r="I2167" i="11"/>
  <c r="I2168" i="11"/>
  <c r="I2169" i="11"/>
  <c r="I2170" i="11"/>
  <c r="I2171" i="11"/>
  <c r="I2172" i="11"/>
  <c r="I2173" i="11"/>
  <c r="I2174" i="11"/>
  <c r="I2175" i="11"/>
  <c r="I2176" i="11"/>
  <c r="I2177" i="11"/>
  <c r="I2178" i="11"/>
  <c r="I2179" i="11"/>
  <c r="I2180" i="11"/>
  <c r="I2181" i="11"/>
  <c r="I2182" i="11"/>
  <c r="I2183" i="11"/>
  <c r="I2184" i="11"/>
  <c r="I2185" i="11"/>
  <c r="I2186" i="11"/>
  <c r="I2187" i="11"/>
  <c r="I2188" i="11"/>
  <c r="I2189" i="11"/>
  <c r="I2190" i="11"/>
  <c r="I2191" i="11"/>
  <c r="I2192" i="11"/>
  <c r="I2193" i="11"/>
  <c r="I2194" i="11"/>
  <c r="I2195" i="11"/>
  <c r="I2196" i="11"/>
  <c r="I2197" i="11"/>
  <c r="I2198" i="11"/>
  <c r="I2199" i="11"/>
  <c r="I2200" i="11"/>
  <c r="I2201" i="11"/>
  <c r="I2202" i="11"/>
  <c r="I2203" i="11"/>
  <c r="I2204" i="11"/>
  <c r="I2205" i="11"/>
  <c r="I2206" i="11"/>
  <c r="I2207" i="11"/>
  <c r="I2208" i="11"/>
  <c r="I2209" i="11"/>
  <c r="I2210" i="11"/>
  <c r="I2211" i="11"/>
  <c r="I2212" i="11"/>
  <c r="I2213" i="11"/>
  <c r="I2214" i="11"/>
  <c r="I2215" i="11"/>
  <c r="I2216" i="11"/>
  <c r="I2217" i="11"/>
  <c r="I2218" i="11"/>
  <c r="I2219" i="11"/>
  <c r="I2220" i="11"/>
  <c r="I2221" i="11"/>
  <c r="I2222" i="11"/>
  <c r="I2223" i="11"/>
  <c r="I2224" i="11"/>
  <c r="I2225" i="11"/>
  <c r="I2226" i="11"/>
  <c r="I2227" i="11"/>
  <c r="I2228" i="11"/>
  <c r="I2229" i="11"/>
  <c r="I2230" i="11"/>
  <c r="I2231" i="11"/>
  <c r="I2232" i="11"/>
  <c r="I2233" i="11"/>
  <c r="I2234" i="11"/>
  <c r="I2235" i="11"/>
  <c r="I2236" i="11"/>
  <c r="I2237" i="11"/>
  <c r="I2238" i="11"/>
  <c r="I2239" i="11"/>
  <c r="I2240" i="11"/>
  <c r="I2241" i="11"/>
  <c r="I2242" i="11"/>
  <c r="I2243" i="11"/>
  <c r="I2244" i="11"/>
  <c r="I2245" i="11"/>
  <c r="I2246" i="11"/>
  <c r="I2247" i="11"/>
  <c r="I2248" i="11"/>
  <c r="I2249" i="11"/>
  <c r="I2250" i="11"/>
  <c r="I2251" i="11"/>
  <c r="I2252" i="11"/>
  <c r="I2253" i="11"/>
  <c r="I2254" i="11"/>
  <c r="I2255" i="11"/>
  <c r="I2256" i="11"/>
  <c r="I2257" i="11"/>
  <c r="I2258" i="11"/>
  <c r="I2259" i="11"/>
  <c r="I2260" i="11"/>
  <c r="I2261" i="11"/>
  <c r="I2262" i="11"/>
  <c r="I2263" i="11"/>
  <c r="I2264" i="11"/>
  <c r="I2265" i="11"/>
  <c r="I2266" i="11"/>
  <c r="I2267" i="11"/>
  <c r="I2268" i="11"/>
  <c r="I2269" i="11"/>
  <c r="I2270" i="11"/>
  <c r="I2271" i="11"/>
  <c r="I2272" i="11"/>
  <c r="I2273" i="11"/>
  <c r="I2274" i="11"/>
  <c r="I2275" i="11"/>
  <c r="I2276" i="11"/>
  <c r="I2277" i="11"/>
  <c r="I2278" i="11"/>
  <c r="I2279" i="11"/>
  <c r="I2280" i="11"/>
  <c r="I2281" i="11"/>
  <c r="I2282" i="11"/>
  <c r="I2283" i="11"/>
  <c r="I2284" i="11"/>
  <c r="I2285" i="11"/>
  <c r="I2286" i="11"/>
  <c r="I2287" i="11"/>
  <c r="I2288" i="11"/>
  <c r="I2289" i="11"/>
  <c r="I2290" i="11"/>
  <c r="I2291" i="11"/>
  <c r="I2292" i="11"/>
  <c r="I2293" i="11"/>
  <c r="I2294" i="11"/>
  <c r="I2295" i="11"/>
  <c r="I2296" i="11"/>
  <c r="I2297" i="11"/>
  <c r="I2298" i="11"/>
  <c r="I2299" i="11"/>
  <c r="I2300" i="11"/>
  <c r="I2301" i="11"/>
  <c r="I2302" i="11"/>
  <c r="I2303" i="11"/>
  <c r="I2304" i="11"/>
  <c r="I2305" i="11"/>
  <c r="I2306" i="11"/>
  <c r="I2307" i="11"/>
  <c r="I2308" i="11"/>
  <c r="I2309" i="11"/>
  <c r="I2310" i="11"/>
  <c r="I2311" i="11"/>
  <c r="I2312" i="11"/>
  <c r="I2313" i="11"/>
  <c r="I2314" i="11"/>
  <c r="I2315" i="11"/>
  <c r="I2316" i="11"/>
  <c r="I2317" i="11"/>
  <c r="I2318" i="11"/>
  <c r="I2319" i="11"/>
  <c r="I2320" i="11"/>
  <c r="I2321" i="11"/>
  <c r="I2322" i="11"/>
  <c r="I2323" i="11"/>
  <c r="I2324" i="11"/>
  <c r="I2325" i="11"/>
  <c r="I2326" i="11"/>
  <c r="I2327" i="11"/>
  <c r="I2328" i="11"/>
  <c r="I2329" i="11"/>
  <c r="I2330" i="11"/>
  <c r="I2331" i="11"/>
  <c r="I2332" i="11"/>
  <c r="I2333" i="11"/>
  <c r="I2334" i="11"/>
  <c r="I2335" i="11"/>
  <c r="I2336" i="11"/>
  <c r="I2337" i="11"/>
  <c r="I2338" i="11"/>
  <c r="I2339" i="11"/>
  <c r="I2340" i="11"/>
  <c r="I2341" i="11"/>
  <c r="I2342" i="11"/>
  <c r="I2343" i="11"/>
  <c r="I2344" i="11"/>
  <c r="I2345" i="11"/>
  <c r="I2346" i="11"/>
  <c r="I2347" i="11"/>
  <c r="I2348" i="11"/>
  <c r="I2349" i="11"/>
  <c r="I2350" i="11"/>
  <c r="I2351" i="11"/>
  <c r="I2352" i="11"/>
  <c r="I2353" i="11"/>
  <c r="I2354" i="11"/>
  <c r="I2355" i="11"/>
  <c r="I2356" i="11"/>
  <c r="I2357" i="11"/>
  <c r="I2358" i="11"/>
  <c r="I2359" i="11"/>
  <c r="I2360" i="11"/>
  <c r="I2361" i="11"/>
  <c r="I2362" i="11"/>
  <c r="I2363" i="11"/>
  <c r="I2364" i="11"/>
  <c r="I2365" i="11"/>
  <c r="I2366" i="11"/>
  <c r="I2367" i="11"/>
  <c r="I2368" i="11"/>
  <c r="I2369" i="11"/>
  <c r="I2370" i="11"/>
  <c r="I2371" i="11"/>
  <c r="I2372" i="11"/>
  <c r="I2373" i="11"/>
  <c r="I2374" i="11"/>
  <c r="I2375" i="11"/>
  <c r="I2376" i="11"/>
  <c r="I2377" i="11"/>
  <c r="I2378" i="11"/>
  <c r="I2379" i="11"/>
  <c r="I2380" i="11"/>
  <c r="I2381" i="11"/>
  <c r="I2382" i="11"/>
  <c r="I2383" i="11"/>
  <c r="I2384" i="11"/>
  <c r="I2385" i="11"/>
  <c r="I2386" i="11"/>
  <c r="I2387" i="11"/>
  <c r="I2388" i="11"/>
  <c r="I2389" i="11"/>
  <c r="I2390" i="11"/>
  <c r="I2391" i="11"/>
  <c r="I2392" i="11"/>
  <c r="I2393" i="11"/>
  <c r="I2394" i="11"/>
  <c r="I2395" i="11"/>
  <c r="I2396" i="11"/>
  <c r="I2397" i="11"/>
  <c r="I2398" i="11"/>
  <c r="I2399" i="11"/>
  <c r="I2400" i="11"/>
  <c r="I2401" i="11"/>
  <c r="I2402" i="11"/>
  <c r="I2403" i="11"/>
  <c r="I2404" i="11"/>
  <c r="I2405" i="11"/>
  <c r="I2406" i="11"/>
  <c r="I2407" i="11"/>
  <c r="I2408" i="11"/>
  <c r="I2409" i="11"/>
  <c r="I2410" i="11"/>
  <c r="I2411" i="11"/>
  <c r="I2412" i="11"/>
  <c r="I2413" i="11"/>
  <c r="I2414" i="11"/>
  <c r="I2415" i="11"/>
  <c r="I2416" i="11"/>
  <c r="I2417" i="11"/>
  <c r="I2418" i="11"/>
  <c r="I2419" i="11"/>
  <c r="I2420" i="11"/>
  <c r="I2421" i="11"/>
  <c r="I2422" i="11"/>
  <c r="I2423" i="11"/>
  <c r="I2424" i="11"/>
  <c r="I2425" i="11"/>
  <c r="I2426" i="11"/>
  <c r="I2427" i="11"/>
  <c r="I2428" i="11"/>
  <c r="I2429" i="11"/>
  <c r="I2430" i="11"/>
  <c r="I2431" i="11"/>
  <c r="I2432" i="11"/>
  <c r="I2433" i="11"/>
  <c r="I2434" i="11"/>
  <c r="I2435" i="11"/>
  <c r="I2436" i="11"/>
  <c r="I2437" i="11"/>
  <c r="I2438" i="11"/>
  <c r="I2439" i="11"/>
  <c r="I2440" i="11"/>
  <c r="I2441" i="11"/>
  <c r="I2442" i="11"/>
  <c r="I2443" i="11"/>
  <c r="I2444" i="11"/>
  <c r="I2445" i="11"/>
  <c r="I2446" i="11"/>
  <c r="I2447" i="11"/>
  <c r="I2448" i="11"/>
  <c r="I2449" i="11"/>
  <c r="I2450" i="11"/>
  <c r="I2451" i="11"/>
  <c r="I2452" i="11"/>
  <c r="I2453" i="11"/>
  <c r="I2454" i="11"/>
  <c r="I2455" i="11"/>
  <c r="I2456" i="11"/>
  <c r="I2457" i="11"/>
  <c r="I2458" i="11"/>
  <c r="I2459" i="11"/>
  <c r="I2460" i="11"/>
  <c r="I2461" i="11"/>
  <c r="I2462" i="11"/>
  <c r="I2463" i="11"/>
  <c r="I2464" i="11"/>
  <c r="I2465" i="11"/>
  <c r="I2466" i="11"/>
  <c r="I2467" i="11"/>
  <c r="I2468" i="11"/>
  <c r="I2469" i="11"/>
  <c r="I2470" i="11"/>
  <c r="I2471" i="11"/>
  <c r="I2472" i="11"/>
  <c r="I2473" i="11"/>
  <c r="I2474" i="11"/>
  <c r="I2475" i="11"/>
  <c r="I2476" i="11"/>
  <c r="I2477" i="11"/>
  <c r="I2478" i="11"/>
  <c r="I2479" i="11"/>
  <c r="I2480" i="11"/>
  <c r="I2481" i="11"/>
  <c r="I2482" i="11"/>
  <c r="I2483" i="11"/>
  <c r="I2484" i="11"/>
  <c r="I2485" i="11"/>
  <c r="I2486" i="11"/>
  <c r="I2487" i="11"/>
  <c r="I2488" i="11"/>
  <c r="I2489" i="11"/>
  <c r="I2490" i="11"/>
  <c r="I2491" i="11"/>
  <c r="I2492" i="11"/>
  <c r="I2493" i="11"/>
  <c r="I2494" i="11"/>
  <c r="I2495" i="11"/>
  <c r="I2496" i="11"/>
  <c r="I2497" i="11"/>
  <c r="I2498" i="11"/>
  <c r="I2499" i="11"/>
  <c r="I2500" i="11"/>
  <c r="I2501" i="11"/>
  <c r="I2502" i="11"/>
  <c r="I2503" i="11"/>
  <c r="I2504" i="11"/>
  <c r="I2505" i="11"/>
  <c r="I2506" i="11"/>
  <c r="I2507" i="11"/>
  <c r="I2508" i="11"/>
  <c r="I2509" i="11"/>
  <c r="I2510" i="11"/>
  <c r="I2511" i="11"/>
  <c r="I2512" i="11"/>
  <c r="I2513" i="11"/>
  <c r="I2514" i="11"/>
  <c r="I2515" i="11"/>
  <c r="I2516" i="11"/>
  <c r="I2517" i="11"/>
  <c r="I2518" i="11"/>
  <c r="I2519" i="11"/>
  <c r="I2520" i="11"/>
  <c r="I2521" i="11"/>
  <c r="I2522" i="11"/>
  <c r="I2523" i="11"/>
  <c r="I2524" i="11"/>
  <c r="I2525" i="11"/>
  <c r="I2526" i="11"/>
  <c r="I2527" i="11"/>
  <c r="I2528" i="11"/>
  <c r="I2529" i="11"/>
  <c r="I2530" i="11"/>
  <c r="I2531" i="11"/>
  <c r="I2532" i="11"/>
  <c r="I2533" i="11"/>
  <c r="I2534" i="11"/>
  <c r="I2535" i="11"/>
  <c r="I2580" i="11"/>
  <c r="I2581" i="11"/>
  <c r="I2582" i="11"/>
  <c r="I2583" i="11"/>
  <c r="I2584" i="11"/>
  <c r="I2585" i="11"/>
  <c r="I2588" i="11"/>
  <c r="I2589" i="11"/>
  <c r="I2590" i="11"/>
  <c r="I2591" i="11"/>
  <c r="I2592" i="11"/>
  <c r="I2593" i="11"/>
  <c r="I2594" i="11"/>
  <c r="I2595" i="11"/>
  <c r="I2596" i="11"/>
  <c r="I2597" i="11"/>
  <c r="I2598" i="11"/>
  <c r="I2599" i="11"/>
  <c r="I2600" i="11"/>
  <c r="I2601" i="11"/>
  <c r="I2604" i="11"/>
  <c r="I2605" i="11"/>
  <c r="I2606" i="11"/>
  <c r="I2607" i="11"/>
  <c r="I2608" i="11"/>
  <c r="I2609" i="11"/>
  <c r="I2610" i="11"/>
  <c r="I2611" i="11"/>
  <c r="I2612" i="11"/>
  <c r="I2613" i="11"/>
  <c r="I2614" i="11"/>
  <c r="I2615" i="11"/>
  <c r="I2616" i="11"/>
  <c r="I2617" i="11"/>
  <c r="I2618" i="11"/>
  <c r="I2619" i="11"/>
  <c r="I2620" i="11"/>
  <c r="I2621" i="11"/>
  <c r="I2622" i="11"/>
  <c r="I2625" i="11"/>
  <c r="I2626" i="11"/>
  <c r="I2627" i="11"/>
  <c r="I2628" i="11"/>
  <c r="I2629" i="11"/>
  <c r="I2630" i="11"/>
  <c r="I2631" i="11"/>
  <c r="I2632" i="11"/>
  <c r="I2633" i="11"/>
  <c r="I2636" i="11"/>
  <c r="I2637" i="11"/>
  <c r="I2638" i="11"/>
  <c r="I2639" i="11"/>
  <c r="I2640" i="11"/>
  <c r="I2641" i="11"/>
  <c r="I2642" i="11"/>
  <c r="I2643" i="11"/>
  <c r="I2644" i="11"/>
  <c r="I2645" i="11"/>
  <c r="I2646" i="11"/>
  <c r="I2647" i="11"/>
  <c r="I2648" i="11"/>
  <c r="I2649" i="11"/>
  <c r="I2650" i="11"/>
  <c r="I2653" i="11"/>
  <c r="I2654" i="11"/>
  <c r="I2655" i="11"/>
  <c r="I2656" i="11"/>
  <c r="I2657" i="11"/>
  <c r="I2658" i="11"/>
  <c r="I2659" i="11"/>
  <c r="I2660" i="11"/>
  <c r="I2661" i="11"/>
  <c r="I2662" i="11"/>
  <c r="I2663" i="11"/>
  <c r="I2664" i="11"/>
  <c r="I2665" i="11"/>
  <c r="I2666" i="11"/>
  <c r="I2667" i="11"/>
  <c r="I2668" i="11"/>
  <c r="I2669" i="11"/>
  <c r="I2670" i="11"/>
  <c r="I2673" i="11"/>
  <c r="I2674" i="11"/>
  <c r="I2675" i="11"/>
  <c r="I2676" i="11"/>
  <c r="I2677" i="11"/>
  <c r="I2678" i="11"/>
  <c r="I2679" i="11"/>
  <c r="I2680" i="11"/>
  <c r="I2681" i="11"/>
  <c r="I2684" i="11"/>
  <c r="I2685" i="11"/>
  <c r="I2686" i="11"/>
  <c r="I2687" i="11"/>
  <c r="I2688" i="11"/>
  <c r="I2689" i="11"/>
  <c r="I2690" i="11"/>
  <c r="I2691" i="11"/>
  <c r="I2692" i="11"/>
  <c r="I2693" i="11"/>
  <c r="I2694" i="11"/>
  <c r="I2695" i="11"/>
  <c r="I2696" i="11"/>
  <c r="I2699" i="11"/>
  <c r="I2700" i="11"/>
  <c r="I2701" i="11"/>
  <c r="I2702" i="11"/>
  <c r="I2703" i="11"/>
  <c r="I2704" i="11"/>
  <c r="I2705" i="11"/>
  <c r="I2706" i="11"/>
  <c r="I2707" i="11"/>
  <c r="I2708" i="11"/>
  <c r="I2709" i="11"/>
  <c r="I2712" i="11"/>
  <c r="I2713" i="11"/>
  <c r="I2714" i="11"/>
  <c r="I2715" i="11"/>
  <c r="I2716" i="11"/>
  <c r="I2717" i="11"/>
  <c r="I2718" i="11"/>
  <c r="I2719" i="11"/>
  <c r="I2720" i="11"/>
  <c r="I2723" i="11"/>
  <c r="I2724" i="11"/>
  <c r="I2725" i="11"/>
  <c r="I2726" i="11"/>
  <c r="I2727" i="11"/>
  <c r="I2728" i="11"/>
  <c r="I2729" i="11"/>
  <c r="I2730" i="11"/>
  <c r="I2731" i="11"/>
  <c r="I2735" i="11"/>
  <c r="I2736" i="11"/>
  <c r="I2737" i="11"/>
  <c r="I2738" i="11"/>
  <c r="I2739" i="11"/>
  <c r="I2741" i="11"/>
  <c r="I2742" i="11"/>
  <c r="I2743" i="11"/>
  <c r="I2744" i="11"/>
  <c r="I2745" i="11"/>
  <c r="I2746" i="11"/>
  <c r="I2747" i="11"/>
  <c r="I2748" i="11"/>
  <c r="I2749" i="11"/>
  <c r="I2752" i="11"/>
  <c r="I2753" i="11"/>
  <c r="I2754" i="11"/>
  <c r="I2755" i="11"/>
  <c r="I2756" i="11"/>
  <c r="I2757" i="11"/>
  <c r="I2758" i="11"/>
  <c r="I2759" i="11"/>
  <c r="I2760" i="11"/>
  <c r="I2763" i="11"/>
  <c r="I2764" i="11"/>
  <c r="I2765" i="11"/>
  <c r="I2766" i="11"/>
  <c r="I2767" i="11"/>
  <c r="I2768" i="11"/>
  <c r="I2769" i="11"/>
  <c r="I2770" i="11"/>
  <c r="I2771" i="11"/>
  <c r="I2774" i="11"/>
  <c r="I2775" i="11"/>
  <c r="I2776" i="11"/>
  <c r="I2777" i="11"/>
  <c r="I2778" i="11"/>
  <c r="I2779" i="11"/>
  <c r="I2780" i="11"/>
  <c r="I2781" i="11"/>
  <c r="I2782" i="11"/>
  <c r="I2785" i="11"/>
  <c r="I2786" i="11"/>
  <c r="I2787" i="11"/>
  <c r="I2788" i="11"/>
  <c r="I2789" i="11"/>
  <c r="I2790" i="11"/>
  <c r="I2791" i="11"/>
  <c r="I2792" i="11"/>
  <c r="I2793" i="11"/>
  <c r="I2802" i="11"/>
  <c r="I2803" i="11"/>
  <c r="I2804" i="11"/>
  <c r="I2805" i="11"/>
  <c r="I2806" i="11"/>
  <c r="I2807" i="11"/>
  <c r="I2808" i="11"/>
  <c r="I2809" i="11"/>
  <c r="I2810" i="11"/>
  <c r="I2813" i="11"/>
  <c r="I2814" i="11"/>
  <c r="I2815" i="11"/>
  <c r="I2816" i="11"/>
  <c r="I2817" i="11"/>
  <c r="I2818" i="11"/>
  <c r="I2819" i="11"/>
  <c r="I2820" i="11"/>
  <c r="I2821" i="11"/>
  <c r="I2824" i="11"/>
  <c r="I2825" i="11"/>
  <c r="I2826" i="11"/>
  <c r="I2827" i="11"/>
  <c r="I2828" i="11"/>
  <c r="I2829" i="11"/>
  <c r="I2830" i="11"/>
  <c r="I2831" i="11"/>
  <c r="I2832" i="11"/>
  <c r="I1719" i="11"/>
  <c r="I1720" i="11"/>
  <c r="I1721" i="11"/>
  <c r="I1722" i="11"/>
  <c r="I1723" i="11"/>
  <c r="I1724" i="11"/>
  <c r="I1725" i="11"/>
  <c r="I1726" i="11"/>
  <c r="I1727" i="11"/>
  <c r="I2835" i="11"/>
  <c r="I2836" i="11"/>
  <c r="I2837" i="11"/>
  <c r="I2838" i="11"/>
  <c r="I2839" i="11"/>
  <c r="I2840" i="11"/>
  <c r="I2841" i="11"/>
  <c r="I2842" i="11"/>
  <c r="I2843" i="11"/>
  <c r="I2846" i="11"/>
  <c r="I2847" i="11"/>
  <c r="I2848" i="11"/>
  <c r="I2849" i="11"/>
  <c r="I2850" i="11"/>
  <c r="I2851" i="11"/>
  <c r="I2852" i="11"/>
  <c r="I2853" i="11"/>
  <c r="I2854" i="11"/>
  <c r="I2857" i="11"/>
  <c r="I2858" i="11"/>
  <c r="I2859" i="11"/>
  <c r="I2860" i="11"/>
  <c r="I2861" i="11"/>
  <c r="I2862" i="11"/>
  <c r="I2863" i="11"/>
  <c r="I2864" i="11"/>
  <c r="I2865" i="11"/>
  <c r="I2868" i="11"/>
  <c r="I2869" i="11"/>
  <c r="I2870" i="11"/>
  <c r="I2871" i="11"/>
  <c r="I2872" i="11"/>
  <c r="I2873" i="11"/>
  <c r="I2874" i="11"/>
  <c r="I2875" i="11"/>
  <c r="I2876" i="11"/>
  <c r="I2879" i="11"/>
  <c r="I2880" i="11"/>
  <c r="I2881" i="11"/>
  <c r="I2882" i="11"/>
  <c r="I2883" i="11"/>
  <c r="I2884" i="11"/>
  <c r="I2885" i="11"/>
  <c r="I2886" i="11"/>
  <c r="I2887" i="11"/>
  <c r="I2890" i="11"/>
  <c r="I2891" i="11"/>
  <c r="I2892" i="11"/>
  <c r="I2893" i="11"/>
  <c r="I2894" i="11"/>
  <c r="I2895" i="11"/>
  <c r="I2896" i="11"/>
  <c r="I2897" i="11"/>
  <c r="I2898" i="11"/>
  <c r="I2901" i="11"/>
  <c r="I2902" i="11"/>
  <c r="I2903" i="11"/>
  <c r="I2904" i="11"/>
  <c r="I2905" i="11"/>
  <c r="I2796" i="11"/>
  <c r="I2797" i="11"/>
  <c r="I2798" i="11"/>
  <c r="I2799" i="11"/>
  <c r="I1261" i="11"/>
  <c r="I1262" i="11"/>
  <c r="I1272" i="11"/>
  <c r="I1273" i="11"/>
  <c r="I1283" i="11"/>
  <c r="I1284" i="11"/>
  <c r="I1294" i="11"/>
  <c r="I1295" i="11"/>
  <c r="I1305" i="11"/>
  <c r="I1306" i="11"/>
  <c r="I1316" i="11"/>
  <c r="I1317" i="11"/>
  <c r="I1327" i="11"/>
  <c r="I1328" i="11"/>
  <c r="I1338" i="11"/>
  <c r="I1339" i="11"/>
  <c r="I1356" i="11"/>
  <c r="I1357" i="11"/>
  <c r="I1360" i="11"/>
  <c r="I1361" i="11"/>
  <c r="I1374" i="11"/>
  <c r="I1375" i="11"/>
  <c r="I1385" i="11"/>
  <c r="I1386" i="11"/>
  <c r="I1396" i="11"/>
  <c r="I1397" i="11"/>
  <c r="I1407" i="11"/>
  <c r="I1408" i="11"/>
  <c r="I1409" i="11"/>
  <c r="I1410" i="11"/>
  <c r="I1420" i="11"/>
  <c r="I1421" i="11"/>
  <c r="I1439" i="11"/>
  <c r="I1440" i="11"/>
  <c r="I1441" i="11"/>
  <c r="I1442" i="11"/>
  <c r="I1457" i="11"/>
  <c r="I1458" i="11"/>
  <c r="I1468" i="11"/>
  <c r="I1469" i="11"/>
  <c r="I1501" i="11"/>
  <c r="I1502" i="11"/>
  <c r="I1506" i="11"/>
  <c r="I1507" i="11"/>
  <c r="I1510" i="11"/>
  <c r="I1511" i="11"/>
  <c r="I1514" i="11"/>
  <c r="I1515" i="11"/>
  <c r="I1536" i="11"/>
  <c r="I1537" i="11"/>
  <c r="I1547" i="11"/>
  <c r="I1548" i="11"/>
  <c r="I1554" i="11"/>
  <c r="I1555" i="11"/>
  <c r="I1574" i="11"/>
  <c r="I1575" i="11"/>
  <c r="I1585" i="11"/>
  <c r="I1586" i="11"/>
  <c r="I1592" i="11"/>
  <c r="I1593" i="11"/>
  <c r="I1607" i="11"/>
  <c r="I1608" i="11"/>
  <c r="I1612" i="11"/>
  <c r="I1613" i="11"/>
  <c r="I1620" i="11"/>
  <c r="I1621" i="11"/>
  <c r="I1622" i="11"/>
  <c r="I1623" i="11"/>
  <c r="I1624" i="11"/>
  <c r="I1625" i="11"/>
  <c r="I1626" i="11"/>
  <c r="I1627" i="11"/>
  <c r="I1628" i="11"/>
  <c r="I1629" i="11"/>
  <c r="I1675" i="11"/>
  <c r="I1676" i="11"/>
  <c r="I1683" i="11"/>
  <c r="I1684" i="11"/>
  <c r="I1691" i="11"/>
  <c r="I1692" i="11"/>
  <c r="I1706" i="11"/>
  <c r="I1707" i="11"/>
  <c r="I1717" i="11"/>
  <c r="I1718" i="11"/>
  <c r="I1728" i="11"/>
  <c r="I1729" i="11"/>
  <c r="I1737" i="11"/>
  <c r="I1738" i="11"/>
  <c r="I1755" i="11"/>
  <c r="I1756" i="11"/>
  <c r="I1766" i="11"/>
  <c r="I1767" i="11"/>
  <c r="I1777" i="11"/>
  <c r="I1778" i="11"/>
  <c r="I1797" i="11"/>
  <c r="I1798" i="11"/>
  <c r="I1808" i="11"/>
  <c r="I1809" i="11"/>
  <c r="I1819" i="11"/>
  <c r="I1820" i="11"/>
  <c r="I1830" i="11"/>
  <c r="I1831" i="11"/>
  <c r="I1841" i="11"/>
  <c r="I1842" i="11"/>
  <c r="I1858" i="11"/>
  <c r="I1859" i="11"/>
  <c r="I1869" i="11"/>
  <c r="I1870" i="11"/>
  <c r="I1897" i="11"/>
  <c r="I1900" i="11"/>
  <c r="I1901" i="11"/>
  <c r="I1904" i="11"/>
  <c r="I1905" i="11"/>
  <c r="I1920" i="11"/>
  <c r="I1921" i="11"/>
  <c r="I1931" i="11"/>
  <c r="I1932" i="11"/>
  <c r="I2541" i="11"/>
  <c r="I2542" i="11"/>
  <c r="I2560" i="11"/>
  <c r="I2561" i="11"/>
  <c r="I2570" i="11"/>
  <c r="I2571" i="11"/>
  <c r="I2579" i="11"/>
  <c r="I2586" i="11"/>
  <c r="I2587" i="11"/>
  <c r="I2602" i="11"/>
  <c r="I2603" i="11"/>
  <c r="I2623" i="11"/>
  <c r="I2624" i="11"/>
  <c r="I2634" i="11"/>
  <c r="I2635" i="11"/>
  <c r="I2651" i="11"/>
  <c r="I2652" i="11"/>
  <c r="I2671" i="11"/>
  <c r="I2672" i="11"/>
  <c r="I2682" i="11"/>
  <c r="I2683" i="11"/>
  <c r="I2697" i="11"/>
  <c r="I2698" i="11"/>
  <c r="I2710" i="11"/>
  <c r="I2711" i="11"/>
  <c r="I2721" i="11"/>
  <c r="I2722" i="11"/>
  <c r="I2732" i="11"/>
  <c r="I2733" i="11"/>
  <c r="I2734" i="11"/>
  <c r="I2740" i="11"/>
  <c r="I2750" i="11"/>
  <c r="I2751" i="11"/>
  <c r="I2761" i="11"/>
  <c r="I2762" i="11"/>
  <c r="I2772" i="11"/>
  <c r="I2773" i="11"/>
  <c r="I2783" i="11"/>
  <c r="I2784" i="11"/>
  <c r="I2794" i="11"/>
  <c r="I2795" i="11"/>
  <c r="I2800" i="11"/>
  <c r="I2801" i="11"/>
  <c r="I2811" i="11"/>
  <c r="I2812" i="11"/>
  <c r="I2822" i="11"/>
  <c r="I2823" i="11"/>
  <c r="I2833" i="11"/>
  <c r="I2834" i="11"/>
  <c r="I2844" i="11"/>
  <c r="I2845" i="11"/>
  <c r="I2855" i="11"/>
  <c r="I2856" i="11"/>
  <c r="I2866" i="11"/>
  <c r="I2867" i="11"/>
  <c r="I2877" i="11"/>
  <c r="I2878" i="11"/>
  <c r="I2888" i="11"/>
  <c r="I2889" i="11"/>
  <c r="I2899" i="11"/>
  <c r="I2900" i="11"/>
  <c r="I1362" i="11"/>
  <c r="I1363" i="11"/>
  <c r="I1364" i="11"/>
  <c r="I2908" i="11"/>
  <c r="I2909" i="11"/>
  <c r="I2910" i="11"/>
  <c r="I2911" i="11"/>
  <c r="I2912" i="11"/>
  <c r="I2913" i="11"/>
  <c r="I2914" i="11"/>
  <c r="I2915" i="11"/>
  <c r="I2916" i="11"/>
  <c r="I2906" i="11"/>
  <c r="I2907" i="11"/>
  <c r="I2919" i="11"/>
  <c r="I2920" i="11"/>
  <c r="I2921" i="11"/>
  <c r="I2922" i="11"/>
  <c r="I2923" i="11"/>
  <c r="I2924" i="11"/>
  <c r="I2925" i="11"/>
  <c r="I2926" i="11"/>
  <c r="I2927" i="11"/>
  <c r="I2930" i="11"/>
  <c r="I2931" i="11"/>
  <c r="I2932" i="11"/>
  <c r="I2933" i="11"/>
  <c r="I2934" i="11"/>
  <c r="I2935" i="11"/>
  <c r="I2936" i="11"/>
  <c r="I2937" i="11"/>
  <c r="I2938" i="11"/>
  <c r="I2941" i="11"/>
  <c r="I2942" i="11"/>
  <c r="I2943" i="11"/>
  <c r="I2944" i="11"/>
  <c r="I2945" i="11"/>
  <c r="I2946" i="11"/>
  <c r="I2947" i="11"/>
  <c r="I2948" i="11"/>
  <c r="I2949" i="11"/>
  <c r="I2952" i="11"/>
  <c r="I2953" i="11"/>
  <c r="I2954" i="11"/>
  <c r="I2955" i="11"/>
  <c r="I2956" i="11"/>
  <c r="I2957" i="11"/>
  <c r="I2958" i="11"/>
  <c r="I2959" i="11"/>
  <c r="I2960" i="11"/>
  <c r="I2961" i="11"/>
  <c r="I2962" i="11"/>
  <c r="I2963" i="11"/>
  <c r="I2964" i="11"/>
  <c r="I2965" i="11"/>
  <c r="I2966" i="11"/>
  <c r="I2967" i="11"/>
  <c r="I2968" i="11"/>
  <c r="I2969" i="11"/>
  <c r="I2970" i="11"/>
  <c r="I2971" i="11"/>
  <c r="I2972" i="11"/>
  <c r="I2975" i="11"/>
  <c r="I2976" i="11"/>
  <c r="I2979" i="11"/>
  <c r="I2980" i="11"/>
  <c r="I2983" i="11"/>
  <c r="I2984" i="11"/>
  <c r="I2985" i="11"/>
  <c r="I2986" i="11"/>
  <c r="I2987" i="11"/>
  <c r="I2988" i="11"/>
  <c r="I2989" i="11"/>
  <c r="I2990" i="11"/>
  <c r="I2991" i="11"/>
  <c r="I2994" i="11"/>
  <c r="I2995" i="11"/>
  <c r="I2996" i="11"/>
  <c r="I2997" i="11"/>
  <c r="I2998" i="11"/>
  <c r="I2999" i="11"/>
  <c r="I3000" i="11"/>
  <c r="I3001" i="11"/>
  <c r="I3002" i="11"/>
  <c r="I3005" i="11"/>
  <c r="I3006" i="11"/>
  <c r="I3007" i="11"/>
  <c r="I3008" i="11"/>
  <c r="I3009" i="11"/>
  <c r="I3010" i="11"/>
  <c r="I3011" i="11"/>
  <c r="I3012" i="11"/>
  <c r="I3013" i="11"/>
  <c r="I3016" i="11"/>
  <c r="I3017" i="11"/>
  <c r="I3018" i="11"/>
  <c r="I3019" i="11"/>
  <c r="I3020" i="11"/>
  <c r="I3021" i="11"/>
  <c r="I3022" i="11"/>
  <c r="I3023" i="11"/>
  <c r="I3024" i="11"/>
  <c r="I3027" i="11"/>
  <c r="I3028" i="11"/>
  <c r="I3029" i="11"/>
  <c r="I3030" i="11"/>
  <c r="I3031" i="11"/>
  <c r="I3032" i="11"/>
  <c r="I3033" i="11"/>
  <c r="I3034" i="11"/>
  <c r="I3035" i="11"/>
  <c r="I3038" i="11"/>
  <c r="I3039" i="11"/>
  <c r="I3040" i="11"/>
  <c r="I3041" i="11"/>
  <c r="I3042" i="11"/>
  <c r="I3043" i="11"/>
  <c r="I3044" i="11"/>
  <c r="I3045" i="11"/>
  <c r="I3046" i="11"/>
  <c r="I3049" i="11"/>
  <c r="I3050" i="11"/>
  <c r="I3051" i="11"/>
  <c r="I3052" i="11"/>
  <c r="I3053" i="11"/>
  <c r="I3054" i="11"/>
  <c r="I3055" i="11"/>
  <c r="I3056" i="11"/>
  <c r="I3057" i="11"/>
  <c r="I3060" i="11"/>
  <c r="I3061" i="11"/>
  <c r="I3062" i="11"/>
  <c r="I3063" i="11"/>
  <c r="I3064" i="11"/>
  <c r="I3065" i="11"/>
  <c r="I3066" i="11"/>
  <c r="I3067" i="11"/>
  <c r="I3068" i="11"/>
  <c r="I3069" i="11"/>
  <c r="I3070" i="11"/>
  <c r="I3073" i="11"/>
  <c r="I3074" i="11"/>
  <c r="I3075" i="11"/>
  <c r="I2917" i="11"/>
  <c r="I2918" i="11"/>
  <c r="I2928" i="11"/>
  <c r="I2929" i="11"/>
  <c r="I2939" i="11"/>
  <c r="I2940" i="11"/>
  <c r="I2950" i="11"/>
  <c r="I2951" i="11"/>
  <c r="I2973" i="11"/>
  <c r="I2974" i="11"/>
  <c r="I2977" i="11"/>
  <c r="I2978" i="11"/>
  <c r="I2981" i="11"/>
  <c r="I2982" i="11"/>
  <c r="I2992" i="11"/>
  <c r="I2993" i="11"/>
  <c r="I3003" i="11"/>
  <c r="I3004" i="11"/>
  <c r="I3014" i="11"/>
  <c r="I3015" i="11"/>
  <c r="I3025" i="11"/>
  <c r="I3026" i="11"/>
  <c r="I3036" i="11"/>
  <c r="I3037" i="11"/>
  <c r="I3047" i="11"/>
  <c r="I3048" i="11"/>
  <c r="I3058" i="11"/>
  <c r="I3059" i="11"/>
  <c r="I3071" i="11"/>
  <c r="I3072" i="11"/>
  <c r="I3076" i="11"/>
  <c r="I3077" i="11"/>
  <c r="I3078" i="11"/>
  <c r="I3079" i="11"/>
  <c r="I3080" i="11"/>
  <c r="I3081" i="11"/>
  <c r="I3082" i="11"/>
  <c r="I3083" i="11"/>
  <c r="I3084" i="11"/>
  <c r="I3087" i="11"/>
  <c r="I3088" i="11"/>
  <c r="I3089" i="11"/>
  <c r="I3090" i="11"/>
  <c r="I3091" i="11"/>
  <c r="I3092" i="11"/>
  <c r="I3093" i="11"/>
  <c r="I3094" i="11"/>
  <c r="I3095" i="11"/>
  <c r="I3096" i="11"/>
  <c r="I3097" i="11"/>
  <c r="I3098" i="11"/>
  <c r="I3099" i="11"/>
  <c r="I3100" i="11"/>
  <c r="I3101" i="11"/>
  <c r="I3104" i="11"/>
  <c r="I3105" i="11"/>
  <c r="I3111" i="11"/>
  <c r="I3112" i="11"/>
  <c r="I3113" i="11"/>
  <c r="I3114" i="11"/>
  <c r="I3115" i="11"/>
  <c r="I3116" i="11"/>
  <c r="I3117" i="11"/>
  <c r="I3118" i="11"/>
  <c r="I3119" i="11"/>
  <c r="I3122" i="11"/>
  <c r="I3123" i="11"/>
  <c r="I3124" i="11"/>
  <c r="I3125" i="11"/>
  <c r="I3126" i="11"/>
  <c r="I3127" i="11"/>
  <c r="I3128" i="11"/>
  <c r="I3129" i="11"/>
  <c r="I3133" i="11"/>
  <c r="I3134" i="11"/>
  <c r="I3135" i="11"/>
  <c r="I3136" i="11"/>
  <c r="I3137" i="11"/>
  <c r="I3138" i="11"/>
  <c r="I3139" i="11"/>
  <c r="I3140" i="11"/>
  <c r="I3141" i="11"/>
  <c r="I3144" i="11"/>
  <c r="I3145" i="11"/>
  <c r="I3146" i="11"/>
  <c r="I3147" i="11"/>
  <c r="I3148" i="11"/>
  <c r="I3149" i="11"/>
  <c r="I3150" i="11"/>
  <c r="I3151" i="11"/>
  <c r="I3152" i="11"/>
  <c r="I3155" i="11"/>
  <c r="I3156" i="11"/>
  <c r="I3157" i="11"/>
  <c r="I3158" i="11"/>
  <c r="I3159" i="11"/>
  <c r="I3160" i="11"/>
  <c r="I3161" i="11"/>
  <c r="I3162" i="11"/>
  <c r="I3163" i="11"/>
  <c r="I3166" i="11"/>
  <c r="I3167" i="11"/>
  <c r="I3168" i="11"/>
  <c r="I3169" i="11"/>
  <c r="I3170" i="11"/>
  <c r="I3171" i="11"/>
  <c r="I3172" i="11"/>
  <c r="I3173" i="11"/>
  <c r="I3174" i="11"/>
  <c r="I3177" i="11"/>
  <c r="I3178" i="11"/>
  <c r="I3179" i="11"/>
  <c r="I3180" i="11"/>
  <c r="I3181" i="11"/>
  <c r="I3182" i="11"/>
  <c r="I3183" i="11"/>
  <c r="I3184" i="11"/>
  <c r="I3185" i="11"/>
  <c r="I3188" i="11"/>
  <c r="I3189" i="11"/>
  <c r="I3190" i="11"/>
  <c r="I3191" i="11"/>
  <c r="I3192" i="11"/>
  <c r="I3193" i="11"/>
  <c r="I3194" i="11"/>
  <c r="I3195" i="11"/>
  <c r="I3196" i="11"/>
  <c r="I3199" i="11"/>
  <c r="I3200" i="11"/>
  <c r="I3201" i="11"/>
  <c r="I3202" i="11"/>
  <c r="I3203" i="11"/>
  <c r="I3204" i="11"/>
  <c r="I3205" i="11"/>
  <c r="I3206" i="11"/>
  <c r="I3207" i="11"/>
  <c r="I3210" i="11"/>
  <c r="I3211" i="11"/>
  <c r="I3212" i="11"/>
  <c r="I3213" i="11"/>
  <c r="I3214" i="11"/>
  <c r="I3215" i="11"/>
  <c r="I3216" i="11"/>
  <c r="I3217" i="11"/>
  <c r="I3218" i="11"/>
  <c r="I3221" i="11"/>
  <c r="I3222" i="11"/>
  <c r="I3223" i="11"/>
  <c r="I3224" i="11"/>
  <c r="I3225" i="11"/>
  <c r="I3226" i="11"/>
  <c r="I3227" i="11"/>
  <c r="I3228" i="11"/>
  <c r="I3229" i="11"/>
  <c r="I3232" i="11"/>
  <c r="I3108" i="11"/>
  <c r="I3109" i="11"/>
  <c r="I3110" i="11"/>
  <c r="I3233" i="11"/>
  <c r="I3234" i="11"/>
  <c r="I3235" i="11"/>
  <c r="I3236" i="11"/>
  <c r="I3237" i="11"/>
  <c r="I3238" i="11"/>
  <c r="I3239" i="11"/>
  <c r="I3240" i="11"/>
  <c r="I3241" i="11"/>
  <c r="I3244" i="11"/>
  <c r="I3245" i="11"/>
  <c r="I3246" i="11"/>
  <c r="I3247" i="11"/>
  <c r="I3248" i="11"/>
  <c r="I3249" i="11"/>
  <c r="I3250" i="11"/>
  <c r="I3251" i="11"/>
  <c r="I3252" i="11"/>
  <c r="I3255" i="11"/>
  <c r="I3256" i="11"/>
  <c r="I3257" i="11"/>
  <c r="I3258" i="11"/>
  <c r="I3259" i="11"/>
  <c r="I3260" i="11"/>
  <c r="I3261" i="11"/>
  <c r="I3262" i="11"/>
  <c r="I3263" i="11"/>
  <c r="I3266" i="11"/>
  <c r="I3267" i="11"/>
  <c r="I3268" i="11"/>
  <c r="I3269" i="11"/>
  <c r="I3270" i="11"/>
  <c r="I3271" i="11"/>
  <c r="I3272" i="11"/>
  <c r="I3273" i="11"/>
  <c r="I3274" i="11"/>
  <c r="I3277" i="11"/>
  <c r="I3278" i="11"/>
  <c r="I3279" i="11"/>
  <c r="I3280" i="11"/>
  <c r="I3281" i="11"/>
  <c r="I3282" i="11"/>
  <c r="I3283" i="11"/>
  <c r="I3284" i="11"/>
  <c r="I3285" i="11"/>
  <c r="I3288" i="11"/>
  <c r="I3289" i="11"/>
  <c r="I3290" i="11"/>
  <c r="I3291" i="11"/>
  <c r="I3292" i="11"/>
  <c r="I3293" i="11"/>
  <c r="I3294" i="11"/>
  <c r="I3297" i="11"/>
  <c r="I3298" i="11"/>
  <c r="I3299" i="11"/>
  <c r="I3300" i="11"/>
  <c r="I3301" i="11"/>
  <c r="I3302" i="11"/>
  <c r="I3303" i="11"/>
  <c r="I3304" i="11"/>
  <c r="I3305" i="11"/>
  <c r="I3309" i="11"/>
  <c r="I3310" i="11"/>
  <c r="I3311" i="11"/>
  <c r="I3312" i="11"/>
  <c r="I3313" i="11"/>
  <c r="I3314" i="11"/>
  <c r="I3315" i="11"/>
  <c r="I3316" i="11"/>
  <c r="I3319" i="11"/>
  <c r="I3320" i="11"/>
  <c r="I3321" i="11"/>
  <c r="I3322" i="11"/>
  <c r="I3323" i="11"/>
  <c r="I3324" i="11"/>
  <c r="I3325" i="11"/>
  <c r="I3326" i="11"/>
  <c r="I3327" i="11"/>
  <c r="I3330" i="11"/>
  <c r="I3331" i="11"/>
  <c r="I3332" i="11"/>
  <c r="I3333" i="11"/>
  <c r="I3334" i="11"/>
  <c r="I3335" i="11"/>
  <c r="I3336" i="11"/>
  <c r="I3337" i="11"/>
  <c r="I3338" i="11"/>
  <c r="I3341" i="11"/>
  <c r="I3342" i="11"/>
  <c r="I3343" i="11"/>
  <c r="I3344" i="11"/>
  <c r="I3345" i="11"/>
  <c r="I3346" i="11"/>
  <c r="I3347" i="11"/>
  <c r="I3348" i="11"/>
  <c r="I3349" i="11"/>
  <c r="I3350" i="11"/>
  <c r="I3351" i="11"/>
  <c r="I3352" i="11"/>
  <c r="I3353" i="11"/>
  <c r="I3354" i="11"/>
  <c r="I3355" i="11"/>
  <c r="I3356" i="11"/>
  <c r="I3357" i="11"/>
  <c r="I3358" i="11"/>
  <c r="I3359" i="11"/>
  <c r="I3360" i="11"/>
  <c r="I3361" i="11"/>
  <c r="I3362" i="11"/>
  <c r="I3363" i="11"/>
  <c r="I3364" i="11"/>
  <c r="I3365" i="11"/>
  <c r="I3366" i="11"/>
  <c r="I3367" i="11"/>
  <c r="I3368" i="11"/>
  <c r="I3369" i="11"/>
  <c r="I3370" i="11"/>
  <c r="I3371" i="11"/>
  <c r="I3372" i="11"/>
  <c r="I3373" i="11"/>
  <c r="I3374" i="11"/>
  <c r="I3375" i="11"/>
  <c r="I3376" i="11"/>
  <c r="I3377" i="11"/>
  <c r="I3378" i="11"/>
  <c r="I3379" i="11"/>
  <c r="I3380" i="11"/>
  <c r="I3381" i="11"/>
  <c r="I3382" i="11"/>
  <c r="I3383" i="11"/>
  <c r="I3384" i="11"/>
  <c r="I3385" i="11"/>
  <c r="I3386" i="11"/>
  <c r="I3387" i="11"/>
  <c r="I3388" i="11"/>
  <c r="I3389" i="11"/>
  <c r="I3390" i="11"/>
  <c r="I3391" i="11"/>
  <c r="I3392" i="11"/>
  <c r="I3393" i="11"/>
  <c r="I3394" i="11"/>
  <c r="I3395" i="11"/>
  <c r="I3396" i="11"/>
  <c r="I3397" i="11"/>
  <c r="I3398" i="11"/>
  <c r="I3399" i="11"/>
  <c r="I3400" i="11"/>
  <c r="I3401" i="11"/>
  <c r="I3402" i="11"/>
  <c r="I3403" i="11"/>
  <c r="I3404" i="11"/>
  <c r="I3405" i="11"/>
  <c r="I3406" i="11"/>
  <c r="I3407" i="11"/>
  <c r="I3408" i="11"/>
  <c r="I3409" i="11"/>
  <c r="I3410" i="11"/>
  <c r="I3411" i="11"/>
  <c r="I3412" i="11"/>
  <c r="I3413" i="11"/>
  <c r="I3414" i="11"/>
  <c r="I3415" i="11"/>
  <c r="I3416" i="11"/>
  <c r="I3417" i="11"/>
  <c r="I3418" i="11"/>
  <c r="I3419" i="11"/>
  <c r="I3420" i="11"/>
  <c r="I3421" i="11"/>
  <c r="I3422" i="11"/>
  <c r="I3423" i="11"/>
  <c r="I3424" i="11"/>
  <c r="I3425" i="11"/>
  <c r="I3426" i="11"/>
  <c r="I3427" i="11"/>
  <c r="I3428" i="11"/>
  <c r="I3429" i="11"/>
  <c r="I3430" i="11"/>
  <c r="I3431" i="11"/>
  <c r="I3432" i="11"/>
  <c r="I3433" i="11"/>
  <c r="I3434" i="11"/>
  <c r="I3435" i="11"/>
  <c r="I3436" i="11"/>
  <c r="I3437" i="11"/>
  <c r="I3438" i="11"/>
  <c r="I3439" i="11"/>
  <c r="I3308" i="11"/>
  <c r="I3440" i="11"/>
  <c r="I3441" i="11"/>
  <c r="I3674" i="11"/>
  <c r="I3675" i="11"/>
  <c r="I3678" i="11"/>
  <c r="I3683" i="11"/>
  <c r="I3684" i="11"/>
  <c r="I3687" i="11"/>
  <c r="I3688" i="11"/>
  <c r="I3542" i="11"/>
  <c r="I3543" i="11"/>
  <c r="I3544" i="11"/>
  <c r="I3545" i="11"/>
  <c r="I3546" i="11"/>
  <c r="I3547" i="11"/>
  <c r="I3548" i="11"/>
  <c r="I3549" i="11"/>
  <c r="I3550" i="11"/>
  <c r="I3551" i="11"/>
  <c r="I3552" i="11"/>
  <c r="I3553" i="11"/>
  <c r="I3554" i="11"/>
  <c r="I3555" i="11"/>
  <c r="I3556" i="11"/>
  <c r="I3557" i="11"/>
  <c r="I3558" i="11"/>
  <c r="I3559" i="11"/>
  <c r="I3560" i="11"/>
  <c r="I3561" i="11"/>
  <c r="I3562" i="11"/>
  <c r="I3563" i="11"/>
  <c r="I3564" i="11"/>
  <c r="I3565" i="11"/>
  <c r="I3566" i="11"/>
  <c r="I3567" i="11"/>
  <c r="I3568" i="11"/>
  <c r="I3569" i="11"/>
  <c r="I3570" i="11"/>
  <c r="I3571" i="11"/>
  <c r="I3572" i="11"/>
  <c r="I3573" i="11"/>
  <c r="I3574" i="11"/>
  <c r="I3575" i="11"/>
  <c r="I3576" i="11"/>
  <c r="I3577" i="11"/>
  <c r="I3578" i="11"/>
  <c r="I3579" i="11"/>
  <c r="I3580" i="11"/>
  <c r="I3581" i="11"/>
  <c r="I3582" i="11"/>
  <c r="I3583" i="11"/>
  <c r="I3584" i="11"/>
  <c r="I3585" i="11"/>
  <c r="I3586" i="11"/>
  <c r="I3587" i="11"/>
  <c r="I3588" i="11"/>
  <c r="I3589" i="11"/>
  <c r="I3590" i="11"/>
  <c r="I3591" i="11"/>
  <c r="I3592" i="11"/>
  <c r="I3593" i="11"/>
  <c r="I3594" i="11"/>
  <c r="I3595" i="11"/>
  <c r="I3596" i="11"/>
  <c r="I3597" i="11"/>
  <c r="I3598" i="11"/>
  <c r="I3599" i="11"/>
  <c r="I3600" i="11"/>
  <c r="I3601" i="11"/>
  <c r="I3602" i="11"/>
  <c r="I3603" i="11"/>
  <c r="I3604" i="11"/>
  <c r="I3605" i="11"/>
  <c r="I3606" i="11"/>
  <c r="I3607" i="11"/>
  <c r="I3608" i="11"/>
  <c r="I3609" i="11"/>
  <c r="I3610" i="11"/>
  <c r="I3611" i="11"/>
  <c r="I3612" i="11"/>
  <c r="I3613" i="11"/>
  <c r="I3614" i="11"/>
  <c r="I3615" i="11"/>
  <c r="I3616" i="11"/>
  <c r="I3617" i="11"/>
  <c r="I3618" i="11"/>
  <c r="I3619" i="11"/>
  <c r="I3620" i="11"/>
  <c r="I3621" i="11"/>
  <c r="I3622" i="11"/>
  <c r="I3623" i="11"/>
  <c r="I3624" i="11"/>
  <c r="I3625" i="11"/>
  <c r="I3626" i="11"/>
  <c r="I3627" i="11"/>
  <c r="I3628" i="11"/>
  <c r="I3629" i="11"/>
  <c r="I3630" i="11"/>
  <c r="I3631" i="11"/>
  <c r="I3632" i="11"/>
  <c r="I3633" i="11"/>
  <c r="I3634" i="11"/>
  <c r="I3635" i="11"/>
  <c r="I3636" i="11"/>
  <c r="I3637" i="11"/>
  <c r="I3638" i="11"/>
  <c r="I3639" i="11"/>
  <c r="I3640" i="11"/>
  <c r="I3641" i="11"/>
  <c r="I3642" i="11"/>
  <c r="I3643" i="11"/>
  <c r="I3644" i="11"/>
  <c r="I3645" i="11"/>
  <c r="I3646" i="11"/>
  <c r="I3647" i="11"/>
  <c r="I3648" i="11"/>
  <c r="I3649" i="11"/>
  <c r="I3650" i="11"/>
  <c r="I3651" i="11"/>
  <c r="I3652" i="11"/>
  <c r="I3653" i="11"/>
  <c r="I3654" i="11"/>
  <c r="I3655" i="11"/>
  <c r="I3656" i="11"/>
  <c r="I3657" i="11"/>
  <c r="I3658" i="11"/>
  <c r="I3659" i="11"/>
  <c r="I3660" i="11"/>
  <c r="I3661" i="11"/>
  <c r="I3662" i="11"/>
  <c r="I3663" i="11"/>
  <c r="I3664" i="11"/>
  <c r="I3665" i="11"/>
  <c r="I3666" i="11"/>
  <c r="I3667" i="11"/>
  <c r="I3668" i="11"/>
  <c r="I3669" i="11"/>
  <c r="I3670" i="11"/>
  <c r="I3671" i="11"/>
  <c r="I3672" i="11"/>
  <c r="I3673" i="11"/>
  <c r="I3444" i="11"/>
  <c r="I3445" i="11"/>
  <c r="I3446" i="11"/>
  <c r="I3447" i="11"/>
  <c r="I3448" i="11"/>
  <c r="I3449" i="11"/>
  <c r="I3450" i="11"/>
  <c r="I3451" i="11"/>
  <c r="I3452" i="11"/>
  <c r="I3453" i="11"/>
  <c r="I3454" i="11"/>
  <c r="I3455" i="11"/>
  <c r="I3456" i="11"/>
  <c r="I3457" i="11"/>
  <c r="I3458" i="11"/>
  <c r="I3459" i="11"/>
  <c r="I3460" i="11"/>
  <c r="I3461" i="11"/>
  <c r="I3462" i="11"/>
  <c r="I3463" i="11"/>
  <c r="I3464" i="11"/>
  <c r="I3465" i="11"/>
  <c r="I3466" i="11"/>
  <c r="I3467" i="11"/>
  <c r="I3468" i="11"/>
  <c r="I3469" i="11"/>
  <c r="I3470" i="11"/>
  <c r="I3471" i="11"/>
  <c r="I3472" i="11"/>
  <c r="I3473" i="11"/>
  <c r="I3474" i="11"/>
  <c r="I3475" i="11"/>
  <c r="I3476" i="11"/>
  <c r="I3477" i="11"/>
  <c r="I3478" i="11"/>
  <c r="I3479" i="11"/>
  <c r="I3480" i="11"/>
  <c r="I3481" i="11"/>
  <c r="I3482" i="11"/>
  <c r="I3483" i="11"/>
  <c r="I3484" i="11"/>
  <c r="I3485" i="11"/>
  <c r="I3486" i="11"/>
  <c r="I3487" i="11"/>
  <c r="I3488" i="11"/>
  <c r="I3489" i="11"/>
  <c r="I3490" i="11"/>
  <c r="I3491" i="11"/>
  <c r="I3492" i="11"/>
  <c r="I3493" i="11"/>
  <c r="I3494" i="11"/>
  <c r="I3495" i="11"/>
  <c r="I3496" i="11"/>
  <c r="I3497" i="11"/>
  <c r="I3498" i="11"/>
  <c r="I3499" i="11"/>
  <c r="I3500" i="11"/>
  <c r="I3501" i="11"/>
  <c r="I3502" i="11"/>
  <c r="I3503" i="11"/>
  <c r="I3504" i="11"/>
  <c r="I3505" i="11"/>
  <c r="I3506" i="11"/>
  <c r="I3507" i="11"/>
  <c r="I3508" i="11"/>
  <c r="I3509" i="11"/>
  <c r="I3510" i="11"/>
  <c r="I3511" i="11"/>
  <c r="I3512" i="11"/>
  <c r="I3513" i="11"/>
  <c r="I3514" i="11"/>
  <c r="I3515" i="11"/>
  <c r="I3516" i="11"/>
  <c r="I3517" i="11"/>
  <c r="I3518" i="11"/>
  <c r="I3519" i="11"/>
  <c r="I3520" i="11"/>
  <c r="I3521" i="11"/>
  <c r="I3522" i="11"/>
  <c r="I3523" i="11"/>
  <c r="I3524" i="11"/>
  <c r="I3525" i="11"/>
  <c r="I3526" i="11"/>
  <c r="I3527" i="11"/>
  <c r="I3528" i="11"/>
  <c r="I3529" i="11"/>
  <c r="I3530" i="11"/>
  <c r="I3531" i="11"/>
  <c r="I3532" i="11"/>
  <c r="I3533" i="11"/>
  <c r="I3534" i="11"/>
  <c r="I3535" i="11"/>
  <c r="I3536" i="11"/>
  <c r="I3537" i="11"/>
  <c r="I3538" i="11"/>
  <c r="I3539" i="11"/>
  <c r="I3540" i="11"/>
  <c r="I3541" i="11"/>
  <c r="I3807" i="11"/>
  <c r="I3810" i="11"/>
  <c r="I3813" i="11"/>
  <c r="I3814" i="11"/>
  <c r="I3817" i="11"/>
  <c r="I3818" i="11"/>
  <c r="I3715" i="11"/>
  <c r="I3716" i="11"/>
  <c r="I3717" i="11"/>
  <c r="I3718" i="11"/>
  <c r="I3719" i="11"/>
  <c r="I3720" i="11"/>
  <c r="I3721" i="11"/>
  <c r="I3722" i="11"/>
  <c r="I3723" i="11"/>
  <c r="I3724" i="11"/>
  <c r="I3725" i="11"/>
  <c r="I3726" i="11"/>
  <c r="I3727" i="11"/>
  <c r="I3728" i="11"/>
  <c r="I3729" i="11"/>
  <c r="I3730" i="11"/>
  <c r="I3731" i="11"/>
  <c r="I3732" i="11"/>
  <c r="I3733" i="11"/>
  <c r="I3734" i="11"/>
  <c r="I3735" i="11"/>
  <c r="I3736" i="11"/>
  <c r="I3737" i="11"/>
  <c r="I3738" i="11"/>
  <c r="I3739" i="11"/>
  <c r="I3691" i="11"/>
  <c r="I3692" i="11"/>
  <c r="I3693" i="11"/>
  <c r="I3694" i="11"/>
  <c r="I3695" i="11"/>
  <c r="I3696" i="11"/>
  <c r="I3697" i="11"/>
  <c r="I3698" i="11"/>
  <c r="I3699" i="11"/>
  <c r="I3700" i="11"/>
  <c r="I3701" i="11"/>
  <c r="I3702" i="11"/>
  <c r="I3703" i="11"/>
  <c r="I3704" i="11"/>
  <c r="I3705" i="11"/>
  <c r="I3706" i="11"/>
  <c r="I3707" i="11"/>
  <c r="I3708" i="11"/>
  <c r="I3709" i="11"/>
  <c r="I3710" i="11"/>
  <c r="I3711" i="11"/>
  <c r="I3712" i="11"/>
  <c r="I3713" i="11"/>
  <c r="I3714" i="11"/>
  <c r="I3740" i="11"/>
  <c r="I3741" i="11"/>
  <c r="I3742" i="11"/>
  <c r="I3743" i="11"/>
  <c r="I3744" i="11"/>
  <c r="I3745" i="11"/>
  <c r="I3746" i="11"/>
  <c r="I3747" i="11"/>
  <c r="I3748" i="11"/>
  <c r="I3749" i="11"/>
  <c r="I3750" i="11"/>
  <c r="I3751" i="11"/>
  <c r="I3752" i="11"/>
  <c r="I3753" i="11"/>
  <c r="I3754" i="11"/>
  <c r="I3755" i="11"/>
  <c r="I3756" i="11"/>
  <c r="I3757" i="11"/>
  <c r="I3758" i="11"/>
  <c r="I3759" i="11"/>
  <c r="I3760" i="11"/>
  <c r="I3761" i="11"/>
  <c r="I3762" i="11"/>
  <c r="I3763" i="11"/>
  <c r="I3764" i="11"/>
  <c r="I3765" i="11"/>
  <c r="I3766" i="11"/>
  <c r="I3767" i="11"/>
  <c r="I3768" i="11"/>
  <c r="I3769" i="11"/>
  <c r="I3770" i="11"/>
  <c r="I3771" i="11"/>
  <c r="I3772" i="11"/>
  <c r="I3773" i="11"/>
  <c r="I3774" i="11"/>
  <c r="I3775" i="11"/>
  <c r="I3776" i="11"/>
  <c r="I3777" i="11"/>
  <c r="I3778" i="11"/>
  <c r="I3779" i="11"/>
  <c r="I3780" i="11"/>
  <c r="I3781" i="11"/>
  <c r="I3782" i="11"/>
  <c r="I3783" i="11"/>
  <c r="I3784" i="11"/>
  <c r="I3785" i="11"/>
  <c r="I3786" i="11"/>
  <c r="I3787" i="11"/>
  <c r="I3788" i="11"/>
  <c r="I3789" i="11"/>
  <c r="I3790" i="11"/>
  <c r="I3791" i="11"/>
  <c r="I3792" i="11"/>
  <c r="I3793" i="11"/>
  <c r="I3794" i="11"/>
  <c r="I3795" i="11"/>
  <c r="I3796" i="11"/>
  <c r="I3797" i="11"/>
  <c r="I3798" i="11"/>
  <c r="I3799" i="11"/>
  <c r="I3800" i="11"/>
  <c r="I3801" i="11"/>
  <c r="I3802" i="11"/>
  <c r="I3803" i="11"/>
  <c r="I3804" i="11"/>
  <c r="I3805" i="11"/>
  <c r="I3806" i="11"/>
  <c r="I3821" i="11"/>
  <c r="I3822" i="11"/>
  <c r="I3825" i="11"/>
  <c r="I3826" i="11"/>
  <c r="I3829" i="11"/>
  <c r="I3830" i="11"/>
  <c r="I3833" i="11"/>
  <c r="I3834" i="11"/>
  <c r="I3837" i="11"/>
  <c r="I3838" i="11"/>
  <c r="I3841" i="11"/>
  <c r="I3842" i="11"/>
  <c r="I3843" i="11"/>
  <c r="I3844" i="11"/>
  <c r="I3845" i="11"/>
  <c r="I3846" i="11"/>
  <c r="I3847" i="11"/>
  <c r="I3848" i="11"/>
  <c r="I3849" i="11"/>
  <c r="I3852" i="11"/>
  <c r="I3853" i="11"/>
  <c r="I3854" i="11"/>
  <c r="I3855" i="11"/>
  <c r="I3856" i="11"/>
  <c r="I3857" i="11"/>
  <c r="I3858" i="11"/>
  <c r="I3859" i="11"/>
  <c r="I3860" i="11"/>
  <c r="I3863" i="11"/>
  <c r="I3864" i="11"/>
  <c r="I3865" i="11"/>
  <c r="I3866" i="11"/>
  <c r="I3867" i="11"/>
  <c r="I3868" i="11"/>
  <c r="I3869" i="11"/>
  <c r="I3870" i="11"/>
  <c r="I3871" i="11"/>
  <c r="I3874" i="11"/>
  <c r="I3875" i="11"/>
  <c r="I3876" i="11"/>
  <c r="I3877" i="11"/>
  <c r="I3878" i="11"/>
  <c r="I3879" i="11"/>
  <c r="I3880" i="11"/>
  <c r="I3881" i="11"/>
  <c r="I3882" i="11"/>
  <c r="I3885" i="11"/>
  <c r="I3886" i="11"/>
  <c r="I3887" i="11"/>
  <c r="I3888" i="11"/>
  <c r="I3891" i="11"/>
  <c r="I3892" i="11"/>
  <c r="I3893" i="11"/>
  <c r="I3894" i="11"/>
  <c r="I3895" i="11"/>
  <c r="I3896" i="11"/>
  <c r="I3897" i="11"/>
  <c r="I3898" i="11"/>
  <c r="I3899" i="11"/>
  <c r="I3902" i="11"/>
  <c r="I3903" i="11"/>
  <c r="I3904" i="11"/>
  <c r="I3905" i="11"/>
  <c r="I3906" i="11"/>
  <c r="I3907" i="11"/>
  <c r="I3908" i="11"/>
  <c r="I3909" i="11"/>
  <c r="I3910" i="11"/>
  <c r="I3911" i="11"/>
  <c r="I3912" i="11"/>
  <c r="I3913" i="11"/>
  <c r="I3914" i="11"/>
  <c r="I3915" i="11"/>
  <c r="I3916" i="11"/>
  <c r="I3917" i="11"/>
  <c r="I3918" i="11"/>
  <c r="I3921" i="11"/>
  <c r="I3922" i="11"/>
  <c r="I3925" i="11"/>
  <c r="I3926" i="11"/>
  <c r="I3927" i="11"/>
  <c r="I3928" i="11"/>
  <c r="I3929" i="11"/>
  <c r="I3930" i="11"/>
  <c r="I3931" i="11"/>
  <c r="I3932" i="11"/>
  <c r="I3933" i="11"/>
  <c r="I3936" i="11"/>
  <c r="I3937" i="11"/>
  <c r="I3938" i="11"/>
  <c r="I3939" i="11"/>
  <c r="I3940" i="11"/>
  <c r="I3941" i="11"/>
  <c r="I3942" i="11"/>
  <c r="I3943" i="11"/>
  <c r="I3944" i="11"/>
  <c r="I3947" i="11"/>
  <c r="I3948" i="11"/>
  <c r="I3949" i="11"/>
  <c r="I3950" i="11"/>
  <c r="I3951" i="11"/>
  <c r="I3952" i="11"/>
  <c r="I3953" i="11"/>
  <c r="I3954" i="11"/>
  <c r="I3955" i="11"/>
  <c r="I3958" i="11"/>
  <c r="I3959" i="11"/>
  <c r="I3960" i="11"/>
  <c r="I3961" i="11"/>
  <c r="I3962" i="11"/>
  <c r="I3963" i="11"/>
  <c r="I3964" i="11"/>
  <c r="I3965" i="11"/>
  <c r="I3966" i="11"/>
  <c r="I3969" i="11"/>
  <c r="I3970" i="11"/>
  <c r="I3971" i="11"/>
  <c r="I3972" i="11"/>
  <c r="I3973" i="11"/>
  <c r="I3974" i="11"/>
  <c r="I3975" i="11"/>
  <c r="I3976" i="11"/>
  <c r="I3977" i="11"/>
  <c r="I3980" i="11"/>
  <c r="I3981" i="11"/>
  <c r="I3982" i="11"/>
  <c r="I3983" i="11"/>
  <c r="I3984" i="11"/>
  <c r="I3985" i="11"/>
  <c r="I3986" i="11"/>
  <c r="I3987" i="11"/>
  <c r="I3988" i="11"/>
  <c r="I3991" i="11"/>
  <c r="I3992" i="11"/>
  <c r="I3993" i="11"/>
  <c r="I3994" i="11"/>
  <c r="I3995" i="11"/>
  <c r="I3996" i="11"/>
  <c r="I3997" i="11"/>
  <c r="I3998" i="11"/>
  <c r="I3999" i="11"/>
  <c r="I4002" i="11"/>
  <c r="I4003" i="11"/>
  <c r="I4004" i="11"/>
  <c r="I4005" i="11"/>
  <c r="I4006" i="11"/>
  <c r="I4007" i="11"/>
  <c r="I4008" i="11"/>
  <c r="I4009" i="11"/>
  <c r="I4010" i="11"/>
  <c r="I4013" i="11"/>
  <c r="I4014" i="11"/>
  <c r="I4015" i="11"/>
  <c r="I4016" i="11"/>
  <c r="I4017" i="11"/>
  <c r="I4018" i="11"/>
  <c r="I4019" i="11"/>
  <c r="I4020" i="11"/>
  <c r="I4021" i="11"/>
  <c r="I4024" i="11"/>
  <c r="I4025" i="11"/>
  <c r="I4026" i="11"/>
  <c r="I4027" i="11"/>
  <c r="I4028" i="11"/>
  <c r="I4029" i="11"/>
  <c r="I4030" i="11"/>
  <c r="I4031" i="11"/>
  <c r="I4032" i="11"/>
  <c r="I4035" i="11"/>
  <c r="I4036" i="11"/>
  <c r="I4039" i="11"/>
  <c r="I4041" i="11"/>
  <c r="I4042" i="11"/>
  <c r="I4043" i="11"/>
  <c r="I4044" i="11"/>
  <c r="I4045" i="11"/>
  <c r="I4046" i="11"/>
  <c r="I4047" i="11"/>
  <c r="I4048" i="11"/>
  <c r="I4049" i="11"/>
  <c r="I4052" i="11"/>
  <c r="I4053" i="11"/>
  <c r="I4054" i="11"/>
  <c r="I4055" i="11"/>
  <c r="I4056" i="11"/>
  <c r="I4057" i="11"/>
  <c r="I4058" i="11"/>
  <c r="I4059" i="11"/>
  <c r="I4060" i="11"/>
  <c r="I4061" i="11"/>
  <c r="I4064" i="11"/>
  <c r="I4065" i="11"/>
  <c r="I4066" i="11"/>
  <c r="I4067" i="11"/>
  <c r="I4068" i="11"/>
  <c r="I4069" i="11"/>
  <c r="I4070" i="11"/>
  <c r="I4071" i="11"/>
  <c r="I4072" i="11"/>
  <c r="I4075" i="11"/>
  <c r="I4076" i="11"/>
  <c r="I4077" i="11"/>
  <c r="I4078" i="11"/>
  <c r="I4079" i="11"/>
  <c r="I4080" i="11"/>
  <c r="I4081" i="11"/>
  <c r="I4082" i="11"/>
  <c r="I4083" i="11"/>
  <c r="I4086" i="11"/>
  <c r="I4087" i="11"/>
  <c r="I4088" i="11"/>
  <c r="I4089" i="11"/>
  <c r="I4090" i="11"/>
  <c r="I4091" i="11"/>
  <c r="I4092" i="11"/>
  <c r="I4093" i="11"/>
  <c r="I4094" i="11"/>
  <c r="I4097" i="11"/>
  <c r="I4098" i="11"/>
  <c r="I4099" i="11"/>
  <c r="I4100" i="11"/>
  <c r="I4101" i="11"/>
  <c r="I4102" i="11"/>
  <c r="I4103" i="11"/>
  <c r="I4104" i="11"/>
  <c r="I4105" i="11"/>
  <c r="I4108" i="11"/>
  <c r="I4109" i="11"/>
  <c r="I4110" i="11"/>
  <c r="I4111" i="11"/>
  <c r="I4112" i="11"/>
  <c r="I4113" i="11"/>
  <c r="I4114" i="11"/>
  <c r="I4115" i="11"/>
  <c r="I4116" i="11"/>
  <c r="I4117" i="11"/>
  <c r="I4118" i="11"/>
  <c r="I4119" i="11"/>
  <c r="I4120" i="11"/>
  <c r="I4123" i="11"/>
  <c r="I4124" i="11"/>
  <c r="I3085" i="11"/>
  <c r="I3086" i="11"/>
  <c r="I3102" i="11"/>
  <c r="I3103" i="11"/>
  <c r="I3106" i="11"/>
  <c r="I3107" i="11"/>
  <c r="I3120" i="11"/>
  <c r="I3121" i="11"/>
  <c r="I3130" i="11"/>
  <c r="I3131" i="11"/>
  <c r="I3132" i="11"/>
  <c r="I3142" i="11"/>
  <c r="I3143" i="11"/>
  <c r="I3153" i="11"/>
  <c r="I3154" i="11"/>
  <c r="I3164" i="11"/>
  <c r="I3165" i="11"/>
  <c r="I3175" i="11"/>
  <c r="I3176" i="11"/>
  <c r="I3186" i="11"/>
  <c r="I3187" i="11"/>
  <c r="I3197" i="11"/>
  <c r="I3198" i="11"/>
  <c r="I3208" i="11"/>
  <c r="I3209" i="11"/>
  <c r="I3219" i="11"/>
  <c r="I3220" i="11"/>
  <c r="I3230" i="11"/>
  <c r="I3231" i="11"/>
  <c r="I3242" i="11"/>
  <c r="I3243" i="11"/>
  <c r="I3253" i="11"/>
  <c r="I3254" i="11"/>
  <c r="I3264" i="11"/>
  <c r="I3265" i="11"/>
  <c r="I3275" i="11"/>
  <c r="I3276" i="11"/>
  <c r="I3286" i="11"/>
  <c r="I3287" i="11"/>
  <c r="I3295" i="11"/>
  <c r="I3296" i="11"/>
  <c r="I3306" i="11"/>
  <c r="I3307" i="11"/>
  <c r="I3317" i="11"/>
  <c r="I3318" i="11"/>
  <c r="I3328" i="11"/>
  <c r="I3329" i="11"/>
  <c r="I3339" i="11"/>
  <c r="I3340" i="11"/>
  <c r="I3442" i="11"/>
  <c r="I3443" i="11"/>
  <c r="I3676" i="11"/>
  <c r="I3677" i="11"/>
  <c r="I3679" i="11"/>
  <c r="I3680" i="11"/>
  <c r="I3681" i="11"/>
  <c r="I3682" i="11"/>
  <c r="I3685" i="11"/>
  <c r="I3686" i="11"/>
  <c r="I3689" i="11"/>
  <c r="I3690" i="11"/>
  <c r="I3808" i="11"/>
  <c r="I3809" i="11"/>
  <c r="I3811" i="11"/>
  <c r="I3812" i="11"/>
  <c r="I3815" i="11"/>
  <c r="I3816" i="11"/>
  <c r="I3819" i="11"/>
  <c r="I3820" i="11"/>
  <c r="I3823" i="11"/>
  <c r="I3824" i="11"/>
  <c r="I3827" i="11"/>
  <c r="I3828" i="11"/>
  <c r="I3831" i="11"/>
  <c r="I3832" i="11"/>
  <c r="I3835" i="11"/>
  <c r="I3836" i="11"/>
  <c r="I3839" i="11"/>
  <c r="I3840" i="11"/>
  <c r="I3850" i="11"/>
  <c r="I3851" i="11"/>
  <c r="I3861" i="11"/>
  <c r="I3862" i="11"/>
  <c r="I3872" i="11"/>
  <c r="I3873" i="11"/>
  <c r="I3883" i="11"/>
  <c r="I3884" i="11"/>
  <c r="I3889" i="11"/>
  <c r="I3890" i="11"/>
  <c r="I3900" i="11"/>
  <c r="I3901" i="11"/>
  <c r="I3919" i="11"/>
  <c r="I3920" i="11"/>
  <c r="I3923" i="11"/>
  <c r="I3924" i="11"/>
  <c r="I3934" i="11"/>
  <c r="I3935" i="11"/>
  <c r="I3945" i="11"/>
  <c r="I3946" i="11"/>
  <c r="I3956" i="11"/>
  <c r="I3957" i="11"/>
  <c r="I3967" i="11"/>
  <c r="I3968" i="11"/>
  <c r="I3978" i="11"/>
  <c r="I3979" i="11"/>
  <c r="I3989" i="11"/>
  <c r="I3990" i="11"/>
  <c r="I4000" i="11"/>
  <c r="I4001" i="11"/>
  <c r="I4011" i="11"/>
  <c r="I4012" i="11"/>
  <c r="I4022" i="11"/>
  <c r="I4023" i="11"/>
  <c r="I4033" i="11"/>
  <c r="I4034" i="11"/>
  <c r="I4037" i="11"/>
  <c r="I4038" i="11"/>
  <c r="I4040" i="11"/>
  <c r="I4050" i="11"/>
  <c r="I4051" i="11"/>
  <c r="I4062" i="11"/>
  <c r="I4063" i="11"/>
  <c r="I4073" i="11"/>
  <c r="I4074" i="11"/>
  <c r="I4084" i="11"/>
  <c r="I4085" i="11"/>
  <c r="I4095" i="11"/>
  <c r="I4096" i="11"/>
  <c r="I4106" i="11"/>
  <c r="I4107" i="11"/>
  <c r="I4121" i="11"/>
  <c r="I4122" i="11"/>
  <c r="I4125" i="11"/>
  <c r="I4126" i="11"/>
  <c r="I4132" i="11"/>
  <c r="I4135" i="11"/>
  <c r="I4136" i="11"/>
  <c r="I4139" i="11"/>
  <c r="I4140" i="11"/>
  <c r="I4143" i="11"/>
  <c r="I4144" i="11"/>
  <c r="I4147" i="11"/>
  <c r="I4148" i="11"/>
  <c r="I4151" i="11"/>
  <c r="I4152" i="11"/>
  <c r="I4155" i="11"/>
  <c r="I4158" i="11"/>
  <c r="I4159" i="11"/>
  <c r="I4160" i="11"/>
  <c r="I4161" i="11"/>
  <c r="I4162" i="11"/>
  <c r="I4163" i="11"/>
  <c r="I4164" i="11"/>
  <c r="I4165" i="11"/>
  <c r="I4166" i="11"/>
  <c r="I4167" i="11"/>
  <c r="I4168" i="11"/>
  <c r="I4169" i="11"/>
  <c r="I4170" i="11"/>
  <c r="I4171" i="11"/>
  <c r="I4172" i="11"/>
  <c r="I4173" i="11"/>
  <c r="I4174" i="11"/>
  <c r="I4175" i="11"/>
  <c r="I4176" i="11"/>
  <c r="I4177" i="11"/>
  <c r="I4178" i="11"/>
  <c r="I4179" i="11"/>
  <c r="I4180" i="11"/>
  <c r="I4181" i="11"/>
  <c r="I4182" i="11"/>
  <c r="I4183" i="11"/>
  <c r="I4184" i="11"/>
  <c r="I4185" i="11"/>
  <c r="I4186" i="11"/>
  <c r="I4187" i="11"/>
  <c r="I4188" i="11"/>
  <c r="I4189" i="11"/>
  <c r="I4190" i="11"/>
  <c r="I4191" i="11"/>
  <c r="I4192" i="11"/>
  <c r="I4193" i="11"/>
  <c r="I4194" i="11"/>
  <c r="I4195" i="11"/>
  <c r="I4196" i="11"/>
  <c r="I4197" i="11"/>
  <c r="I4198" i="11"/>
  <c r="I4199" i="11"/>
  <c r="I4200" i="11"/>
  <c r="I4201" i="11"/>
  <c r="I4202" i="11"/>
  <c r="I4203" i="11"/>
  <c r="I4204" i="11"/>
  <c r="I4205" i="11"/>
  <c r="I4206" i="11"/>
  <c r="I4207" i="11"/>
  <c r="I4208" i="11"/>
  <c r="I4209" i="11"/>
  <c r="I4210" i="11"/>
  <c r="I4211" i="11"/>
  <c r="I4212" i="11"/>
  <c r="I4213" i="11"/>
  <c r="I4214" i="11"/>
  <c r="I4215" i="11"/>
  <c r="I4216" i="11"/>
  <c r="I4217" i="11"/>
  <c r="I4218" i="11"/>
  <c r="I4219" i="11"/>
  <c r="I4220" i="11"/>
  <c r="I4221" i="11"/>
  <c r="I4222" i="11"/>
  <c r="I4223" i="11"/>
  <c r="I4224" i="11"/>
  <c r="I4225" i="11"/>
  <c r="I4226" i="11"/>
  <c r="I4227" i="11"/>
  <c r="I4228" i="11"/>
  <c r="I4229" i="11"/>
  <c r="I4230" i="11"/>
  <c r="I4231" i="11"/>
  <c r="I4232" i="11"/>
  <c r="I4233" i="11"/>
  <c r="I4234" i="11"/>
  <c r="I4235" i="11"/>
  <c r="I4236" i="11"/>
  <c r="I4237" i="11"/>
  <c r="I4238" i="11"/>
  <c r="I4239" i="11"/>
  <c r="I4240" i="11"/>
  <c r="I4241" i="11"/>
  <c r="I4242" i="11"/>
  <c r="I4243" i="11"/>
  <c r="I4244" i="11"/>
  <c r="I4245" i="11"/>
  <c r="I4246" i="11"/>
  <c r="I4247" i="11"/>
  <c r="I4248" i="11"/>
  <c r="I4249" i="11"/>
  <c r="I4250" i="11"/>
  <c r="I4251" i="11"/>
  <c r="I4252" i="11"/>
  <c r="I4253" i="11"/>
  <c r="I4254" i="11"/>
  <c r="I4255" i="11"/>
  <c r="I4256" i="11"/>
  <c r="I4257" i="11"/>
  <c r="I4127" i="11"/>
  <c r="I4128" i="11"/>
  <c r="I4129" i="11"/>
  <c r="I4130" i="11"/>
  <c r="I4131" i="11"/>
  <c r="I4133" i="11"/>
  <c r="I4134" i="11"/>
  <c r="I4137" i="11"/>
  <c r="I4138" i="11"/>
  <c r="I4141" i="11"/>
  <c r="I4142" i="11"/>
  <c r="I4145" i="11"/>
  <c r="I4146" i="11"/>
  <c r="I4149" i="11"/>
  <c r="I4150" i="11"/>
  <c r="I4153" i="11"/>
  <c r="I4154" i="11"/>
  <c r="I4156" i="11"/>
  <c r="I4157" i="11"/>
  <c r="I4258" i="11"/>
  <c r="I4259" i="11"/>
  <c r="I4262" i="11"/>
  <c r="I4263" i="11"/>
  <c r="I4266" i="11"/>
  <c r="I4267" i="11"/>
  <c r="I4270" i="11"/>
  <c r="I4271" i="11"/>
  <c r="I4274" i="11"/>
  <c r="I4275" i="11"/>
  <c r="I4278" i="11"/>
  <c r="I4279" i="11"/>
  <c r="I4282" i="11"/>
  <c r="I4283" i="11"/>
  <c r="I4286" i="11"/>
  <c r="I4287" i="11"/>
  <c r="I4290" i="11"/>
  <c r="I4291" i="11"/>
  <c r="I4296" i="11"/>
  <c r="I4297" i="11"/>
  <c r="I4300" i="11"/>
  <c r="I4301" i="11"/>
  <c r="I4304" i="11"/>
  <c r="I4305" i="11"/>
  <c r="I4308" i="11"/>
  <c r="I4309" i="11"/>
  <c r="I4312" i="11"/>
  <c r="I4313" i="11"/>
  <c r="I4316" i="11"/>
  <c r="I4317" i="11"/>
  <c r="I4318" i="11"/>
  <c r="I4319" i="11"/>
  <c r="I4320" i="11"/>
  <c r="I4321" i="11"/>
  <c r="I4322" i="11"/>
  <c r="I4323" i="11"/>
  <c r="I4324" i="11"/>
  <c r="I4325" i="11"/>
  <c r="I4326" i="11"/>
  <c r="I4327" i="11"/>
  <c r="I4328" i="11"/>
  <c r="I4329" i="11"/>
  <c r="I4330" i="11"/>
  <c r="I4782" i="11"/>
  <c r="I4783" i="11"/>
  <c r="I4784" i="11"/>
  <c r="I4785" i="11"/>
  <c r="I4786" i="11"/>
  <c r="I4787" i="11"/>
  <c r="I4788" i="11"/>
  <c r="I4789" i="11"/>
  <c r="I4790" i="11"/>
  <c r="I4791" i="11"/>
  <c r="I4792" i="11"/>
  <c r="I4793" i="11"/>
  <c r="I4794" i="11"/>
  <c r="I4795" i="11"/>
  <c r="I4796" i="11"/>
  <c r="I4797" i="11"/>
  <c r="I4798" i="11"/>
  <c r="I4799" i="11"/>
  <c r="I4800" i="11"/>
  <c r="I4801" i="11"/>
  <c r="I4802" i="11"/>
  <c r="I4803" i="11"/>
  <c r="I4804" i="11"/>
  <c r="I4805" i="11"/>
  <c r="I4806" i="11"/>
  <c r="I4807" i="11"/>
  <c r="I4808" i="11"/>
  <c r="I4809" i="11"/>
  <c r="I4810" i="11"/>
  <c r="I4659" i="11"/>
  <c r="I4660" i="11"/>
  <c r="I4661" i="11"/>
  <c r="I4662" i="11"/>
  <c r="I4663" i="11"/>
  <c r="I4664" i="11"/>
  <c r="I4665" i="11"/>
  <c r="I4666" i="11"/>
  <c r="I4667" i="11"/>
  <c r="I4668" i="11"/>
  <c r="I4669" i="11"/>
  <c r="I4670" i="11"/>
  <c r="I4671" i="11"/>
  <c r="I4672" i="11"/>
  <c r="I4673" i="11"/>
  <c r="I4674" i="11"/>
  <c r="I4675" i="11"/>
  <c r="I4676" i="11"/>
  <c r="I4677" i="11"/>
  <c r="I4678" i="11"/>
  <c r="I4679" i="11"/>
  <c r="I4680" i="11"/>
  <c r="I4681" i="11"/>
  <c r="I4682" i="11"/>
  <c r="I4683" i="11"/>
  <c r="I4684" i="11"/>
  <c r="I4685" i="11"/>
  <c r="I4686" i="11"/>
  <c r="I4687" i="11"/>
  <c r="I4688" i="11"/>
  <c r="I4689" i="11"/>
  <c r="I4690" i="11"/>
  <c r="I4691" i="11"/>
  <c r="I4692" i="11"/>
  <c r="I4693" i="11"/>
  <c r="I4694" i="11"/>
  <c r="I4695" i="11"/>
  <c r="I4696" i="11"/>
  <c r="I4697" i="11"/>
  <c r="I4698" i="11"/>
  <c r="I4699" i="11"/>
  <c r="I4700" i="11"/>
  <c r="I4701" i="11"/>
  <c r="I4702" i="11"/>
  <c r="I4703" i="11"/>
  <c r="I4704" i="11"/>
  <c r="I4705" i="11"/>
  <c r="I4706" i="11"/>
  <c r="I4707" i="11"/>
  <c r="I4708" i="11"/>
  <c r="I4709" i="11"/>
  <c r="I4710" i="11"/>
  <c r="I4711" i="11"/>
  <c r="I4712" i="11"/>
  <c r="I4713" i="11"/>
  <c r="I4714" i="11"/>
  <c r="I4333" i="11"/>
  <c r="I4334" i="11"/>
  <c r="I4335" i="11"/>
  <c r="I4336" i="11"/>
  <c r="I4337" i="11"/>
  <c r="I4338" i="11"/>
  <c r="I4339" i="11"/>
  <c r="I4340" i="11"/>
  <c r="I4341" i="11"/>
  <c r="I4342" i="11"/>
  <c r="I4343" i="11"/>
  <c r="I4344" i="11"/>
  <c r="I4345" i="11"/>
  <c r="I4346" i="11"/>
  <c r="I4347" i="11"/>
  <c r="I4348" i="11"/>
  <c r="I4349" i="11"/>
  <c r="I4350" i="11"/>
  <c r="I4351" i="11"/>
  <c r="I4352" i="11"/>
  <c r="I4353" i="11"/>
  <c r="I4354" i="11"/>
  <c r="I4355" i="11"/>
  <c r="I4356" i="11"/>
  <c r="I4357" i="11"/>
  <c r="I4358" i="11"/>
  <c r="I4359" i="11"/>
  <c r="I4360" i="11"/>
  <c r="I4361" i="11"/>
  <c r="I4362" i="11"/>
  <c r="I4363" i="11"/>
  <c r="I4364" i="11"/>
  <c r="I4365" i="11"/>
  <c r="I4366" i="11"/>
  <c r="I4367" i="11"/>
  <c r="I4368" i="11"/>
  <c r="I4369" i="11"/>
  <c r="I4370" i="11"/>
  <c r="I4371" i="11"/>
  <c r="I4372" i="11"/>
  <c r="I4373" i="11"/>
  <c r="I4374" i="11"/>
  <c r="I4375" i="11"/>
  <c r="I4376" i="11"/>
  <c r="I4377" i="11"/>
  <c r="I4378" i="11"/>
  <c r="I4379" i="11"/>
  <c r="I4380" i="11"/>
  <c r="I4381" i="11"/>
  <c r="I4382" i="11"/>
  <c r="I4383" i="11"/>
  <c r="I4384" i="11"/>
  <c r="I4385" i="11"/>
  <c r="I4386" i="11"/>
  <c r="I4387" i="11"/>
  <c r="I4388" i="11"/>
  <c r="I4389" i="11"/>
  <c r="I4390" i="11"/>
  <c r="I4391" i="11"/>
  <c r="I4392" i="11"/>
  <c r="I4393" i="11"/>
  <c r="I4394" i="11"/>
  <c r="I4395" i="11"/>
  <c r="I4396" i="11"/>
  <c r="I4397" i="11"/>
  <c r="I4398" i="11"/>
  <c r="I4399" i="11"/>
  <c r="I4400" i="11"/>
  <c r="I4401" i="11"/>
  <c r="I4402" i="11"/>
  <c r="I4715" i="11"/>
  <c r="I4716" i="11"/>
  <c r="I4717" i="11"/>
  <c r="I4718" i="11"/>
  <c r="I4719" i="11"/>
  <c r="I4720" i="11"/>
  <c r="I4721" i="11"/>
  <c r="I4722" i="11"/>
  <c r="I4723" i="11"/>
  <c r="I4724" i="11"/>
  <c r="I4725" i="11"/>
  <c r="I4726" i="11"/>
  <c r="I4727" i="11"/>
  <c r="I4728" i="11"/>
  <c r="I4729" i="11"/>
  <c r="I4730" i="11"/>
  <c r="I4731" i="11"/>
  <c r="I4732" i="11"/>
  <c r="I4733" i="11"/>
  <c r="I4734" i="11"/>
  <c r="I4735" i="11"/>
  <c r="I4736" i="11"/>
  <c r="I4737" i="11"/>
  <c r="I4403" i="11"/>
  <c r="I4404" i="11"/>
  <c r="I4405" i="11"/>
  <c r="I4406" i="11"/>
  <c r="I4407" i="11"/>
  <c r="I4408" i="11"/>
  <c r="I4409" i="11"/>
  <c r="I4410" i="11"/>
  <c r="I4411" i="11"/>
  <c r="I4412" i="11"/>
  <c r="I4413" i="11"/>
  <c r="I4414" i="11"/>
  <c r="I4415" i="11"/>
  <c r="I4416" i="11"/>
  <c r="I4417" i="11"/>
  <c r="I4418" i="11"/>
  <c r="I4419" i="11"/>
  <c r="I4420" i="11"/>
  <c r="I4421" i="11"/>
  <c r="I4422" i="11"/>
  <c r="I4423" i="11"/>
  <c r="I4424" i="11"/>
  <c r="I4425" i="11"/>
  <c r="I4426" i="11"/>
  <c r="I4427" i="11"/>
  <c r="I4428" i="11"/>
  <c r="I4429" i="11"/>
  <c r="I4430" i="11"/>
  <c r="I4431" i="11"/>
  <c r="I4432" i="11"/>
  <c r="I4433" i="11"/>
  <c r="I4434" i="11"/>
  <c r="I4435" i="11"/>
  <c r="I4436" i="11"/>
  <c r="I4437" i="11"/>
  <c r="I4438" i="11"/>
  <c r="I4439" i="11"/>
  <c r="I4440" i="11"/>
  <c r="I4441" i="11"/>
  <c r="I4442" i="11"/>
  <c r="I4443" i="11"/>
  <c r="I4444" i="11"/>
  <c r="I4738" i="11"/>
  <c r="I4739" i="11"/>
  <c r="I4740" i="11"/>
  <c r="I4741" i="11"/>
  <c r="I4742" i="11"/>
  <c r="I4743" i="11"/>
  <c r="I4744" i="11"/>
  <c r="I4745" i="11"/>
  <c r="I4746" i="11"/>
  <c r="I4747" i="11"/>
  <c r="I4748" i="11"/>
  <c r="I4749" i="11"/>
  <c r="I4750" i="11"/>
  <c r="I4751" i="11"/>
  <c r="I4445" i="11"/>
  <c r="I4446" i="11"/>
  <c r="I4447" i="11"/>
  <c r="I4448" i="11"/>
  <c r="I4449" i="11"/>
  <c r="I4450" i="11"/>
  <c r="I4451" i="11"/>
  <c r="I4452" i="11"/>
  <c r="I4453" i="11"/>
  <c r="I4454" i="11"/>
  <c r="I4455" i="11"/>
  <c r="I4456" i="11"/>
  <c r="I4457" i="11"/>
  <c r="I4458" i="11"/>
  <c r="I4459" i="11"/>
  <c r="I4460" i="11"/>
  <c r="I4461" i="11"/>
  <c r="I4462" i="11"/>
  <c r="I4463" i="11"/>
  <c r="I4464" i="11"/>
  <c r="I4465" i="11"/>
  <c r="I4466" i="11"/>
  <c r="I4467" i="11"/>
  <c r="I4468" i="11"/>
  <c r="I4469" i="11"/>
  <c r="I4470" i="11"/>
  <c r="I4471" i="11"/>
  <c r="I4472" i="11"/>
  <c r="I4473" i="11"/>
  <c r="I4474" i="11"/>
  <c r="I4475" i="11"/>
  <c r="I4476" i="11"/>
  <c r="I4477" i="11"/>
  <c r="I4478" i="11"/>
  <c r="I4479" i="11"/>
  <c r="I4480" i="11"/>
  <c r="I4481" i="11"/>
  <c r="I4482" i="11"/>
  <c r="I4483" i="11"/>
  <c r="I4484" i="11"/>
  <c r="I4485" i="11"/>
  <c r="I4486" i="11"/>
  <c r="I4487" i="11"/>
  <c r="I4488" i="11"/>
  <c r="I4489" i="11"/>
  <c r="I4490" i="11"/>
  <c r="I4491" i="11"/>
  <c r="I4492" i="11"/>
  <c r="I4493" i="11"/>
  <c r="I4494" i="11"/>
  <c r="I4495" i="11"/>
  <c r="I4496" i="11"/>
  <c r="I4497" i="11"/>
  <c r="I4498" i="11"/>
  <c r="I4499" i="11"/>
  <c r="I4500" i="11"/>
  <c r="I4501" i="11"/>
  <c r="I4502" i="11"/>
  <c r="I4503" i="11"/>
  <c r="I4504" i="11"/>
  <c r="I4505" i="11"/>
  <c r="I4506" i="11"/>
  <c r="I4507" i="11"/>
  <c r="I4508" i="11"/>
  <c r="I4509" i="11"/>
  <c r="I4510" i="11"/>
  <c r="I4511" i="11"/>
  <c r="I4752" i="11"/>
  <c r="I4753" i="11"/>
  <c r="I4754" i="11"/>
  <c r="I4755" i="11"/>
  <c r="I4756" i="11"/>
  <c r="I4757" i="11"/>
  <c r="I4758" i="11"/>
  <c r="I4759" i="11"/>
  <c r="I4760" i="11"/>
  <c r="I4761" i="11"/>
  <c r="I4762" i="11"/>
  <c r="I4763" i="11"/>
  <c r="I4764" i="11"/>
  <c r="I4765" i="11"/>
  <c r="I4512" i="11"/>
  <c r="I4513" i="11"/>
  <c r="I4514" i="11"/>
  <c r="I4515" i="11"/>
  <c r="I4516" i="11"/>
  <c r="I4517" i="11"/>
  <c r="I4518" i="11"/>
  <c r="I4519" i="11"/>
  <c r="I4520" i="11"/>
  <c r="I4521" i="11"/>
  <c r="I4522" i="11"/>
  <c r="I4523" i="11"/>
  <c r="I4524" i="11"/>
  <c r="I4525" i="11"/>
  <c r="I4526" i="11"/>
  <c r="I4527" i="11"/>
  <c r="I4528" i="11"/>
  <c r="I4529" i="11"/>
  <c r="I4530" i="11"/>
  <c r="I4531" i="11"/>
  <c r="I4532" i="11"/>
  <c r="I4533" i="11"/>
  <c r="I4534" i="11"/>
  <c r="I4535" i="11"/>
  <c r="I4536" i="11"/>
  <c r="I4537" i="11"/>
  <c r="I4538" i="11"/>
  <c r="I4539" i="11"/>
  <c r="I4540" i="11"/>
  <c r="I4541" i="11"/>
  <c r="I4542" i="11"/>
  <c r="I4543" i="11"/>
  <c r="I4544" i="11"/>
  <c r="I4545" i="11"/>
  <c r="I4546" i="11"/>
  <c r="I4547" i="11"/>
  <c r="I4548" i="11"/>
  <c r="I4549" i="11"/>
  <c r="I4550" i="11"/>
  <c r="I4551" i="11"/>
  <c r="I4552" i="11"/>
  <c r="I4553" i="11"/>
  <c r="I4554" i="11"/>
  <c r="I4555" i="11"/>
  <c r="I4556" i="11"/>
  <c r="I4557" i="11"/>
  <c r="I4558" i="11"/>
  <c r="I4559" i="11"/>
  <c r="I4560" i="11"/>
  <c r="I4561" i="11"/>
  <c r="I4562" i="11"/>
  <c r="I4563" i="11"/>
  <c r="I4564" i="11"/>
  <c r="I4565" i="11"/>
  <c r="I4566" i="11"/>
  <c r="I4567" i="11"/>
  <c r="I4568" i="11"/>
  <c r="I4569" i="11"/>
  <c r="I4570" i="11"/>
  <c r="I4571" i="11"/>
  <c r="I4572" i="11"/>
  <c r="I4573" i="11"/>
  <c r="I4574" i="11"/>
  <c r="I4575" i="11"/>
  <c r="I4576" i="11"/>
  <c r="I4577" i="11"/>
  <c r="I4578" i="11"/>
  <c r="I4579" i="11"/>
  <c r="I4580" i="11"/>
  <c r="I4581" i="11"/>
  <c r="I4582" i="11"/>
  <c r="I4583" i="11"/>
  <c r="I4584" i="11"/>
  <c r="I4585" i="11"/>
  <c r="I4586" i="11"/>
  <c r="I4587" i="11"/>
  <c r="I4588" i="11"/>
  <c r="I4589" i="11"/>
  <c r="I4590" i="11"/>
  <c r="I4591" i="11"/>
  <c r="I4592" i="11"/>
  <c r="I4593" i="11"/>
  <c r="I4594" i="11"/>
  <c r="I4595" i="11"/>
  <c r="I4596" i="11"/>
  <c r="I4597" i="11"/>
  <c r="I4598" i="11"/>
  <c r="I4599" i="11"/>
  <c r="I4600" i="11"/>
  <c r="I4601" i="11"/>
  <c r="I4602" i="11"/>
  <c r="I4603" i="11"/>
  <c r="I4604" i="11"/>
  <c r="I4605" i="11"/>
  <c r="I4606" i="11"/>
  <c r="I4607" i="11"/>
  <c r="I4608" i="11"/>
  <c r="I4609" i="11"/>
  <c r="I4610" i="11"/>
  <c r="I4611" i="11"/>
  <c r="I4612" i="11"/>
  <c r="I4613" i="11"/>
  <c r="I4614" i="11"/>
  <c r="I4615" i="11"/>
  <c r="I4616" i="11"/>
  <c r="I4617" i="11"/>
  <c r="I4618" i="11"/>
  <c r="I4619" i="11"/>
  <c r="I4620" i="11"/>
  <c r="I4621" i="11"/>
  <c r="I4622" i="11"/>
  <c r="I4623" i="11"/>
  <c r="I4624" i="11"/>
  <c r="I4625" i="11"/>
  <c r="I4626" i="11"/>
  <c r="I4627" i="11"/>
  <c r="I4628" i="11"/>
  <c r="I4629" i="11"/>
  <c r="I4630" i="11"/>
  <c r="I4631" i="11"/>
  <c r="I4632" i="11"/>
  <c r="I4633" i="11"/>
  <c r="I4634" i="11"/>
  <c r="I4635" i="11"/>
  <c r="I4636" i="11"/>
  <c r="I4637" i="11"/>
  <c r="I4638" i="11"/>
  <c r="I4639" i="11"/>
  <c r="I4640" i="11"/>
  <c r="I4641" i="11"/>
  <c r="I4642" i="11"/>
  <c r="I4643" i="11"/>
  <c r="I4644" i="11"/>
  <c r="I4645" i="11"/>
  <c r="I4646" i="11"/>
  <c r="I4647" i="11"/>
  <c r="I4648" i="11"/>
  <c r="I4649" i="11"/>
  <c r="I4650" i="11"/>
  <c r="I4651" i="11"/>
  <c r="I4652" i="11"/>
  <c r="I4653" i="11"/>
  <c r="I4654" i="11"/>
  <c r="I4655" i="11"/>
  <c r="I4656" i="11"/>
  <c r="I4657" i="11"/>
  <c r="I4658" i="11"/>
  <c r="I4766" i="11"/>
  <c r="I4767" i="11"/>
  <c r="I4768" i="11"/>
  <c r="I4769" i="11"/>
  <c r="I4770" i="11"/>
  <c r="I4771" i="11"/>
  <c r="I4772" i="11"/>
  <c r="I4773" i="11"/>
  <c r="I4774" i="11"/>
  <c r="I4775" i="11"/>
  <c r="I4776" i="11"/>
  <c r="I4777" i="11"/>
  <c r="I4778" i="11"/>
  <c r="I4779" i="11"/>
  <c r="I4780" i="11"/>
  <c r="I4781" i="11"/>
  <c r="I4811" i="11"/>
  <c r="I4812" i="11"/>
  <c r="I4813" i="11"/>
  <c r="I4814" i="11"/>
  <c r="I4815" i="11"/>
  <c r="I4816" i="11"/>
  <c r="I4817" i="11"/>
  <c r="I4818" i="11"/>
  <c r="I4819" i="11"/>
  <c r="I4820" i="11"/>
  <c r="I4821" i="11"/>
  <c r="I4822" i="11"/>
  <c r="I4823" i="11"/>
  <c r="I4824" i="11"/>
  <c r="I4825" i="11"/>
  <c r="I4826" i="11"/>
  <c r="I4827" i="11"/>
  <c r="I4828" i="11"/>
  <c r="I4829" i="11"/>
  <c r="I4830" i="11"/>
  <c r="I4831" i="11"/>
  <c r="I4832" i="11"/>
  <c r="I4833" i="11"/>
  <c r="I4834" i="11"/>
  <c r="I4835" i="11"/>
  <c r="I4836" i="11"/>
  <c r="I4837" i="11"/>
  <c r="I4838" i="11"/>
  <c r="I4839" i="11"/>
  <c r="I4840" i="11"/>
  <c r="I4841" i="11"/>
  <c r="I4842" i="11"/>
  <c r="I4843" i="11"/>
  <c r="I4844" i="11"/>
  <c r="I4845" i="11"/>
  <c r="I4846" i="11"/>
  <c r="I4847" i="11"/>
  <c r="I4848" i="11"/>
  <c r="I4849" i="11"/>
  <c r="I4850" i="11"/>
  <c r="I4851" i="11"/>
  <c r="I4852" i="11"/>
  <c r="I4853" i="11"/>
  <c r="I4854" i="11"/>
  <c r="I4855" i="11"/>
  <c r="I4856" i="11"/>
  <c r="I4857" i="11"/>
  <c r="I4858" i="11"/>
  <c r="I4859" i="11"/>
  <c r="I4860" i="11"/>
  <c r="I4861" i="11"/>
  <c r="I4862" i="11"/>
  <c r="I4863" i="11"/>
  <c r="I4864" i="11"/>
  <c r="I4865" i="11"/>
  <c r="I4866" i="11"/>
  <c r="I4867" i="11"/>
  <c r="I4868" i="11"/>
  <c r="I4869" i="11"/>
  <c r="I4870" i="11"/>
  <c r="I4871" i="11"/>
  <c r="I4872" i="11"/>
  <c r="I4873" i="11"/>
  <c r="I4874" i="11"/>
  <c r="I4875" i="11"/>
  <c r="I4876" i="11"/>
  <c r="I4877" i="11"/>
  <c r="I4878" i="11"/>
  <c r="I4879" i="11"/>
  <c r="I4880" i="11"/>
  <c r="I4881" i="11"/>
  <c r="I4882" i="11"/>
  <c r="I4883" i="11"/>
  <c r="I4884" i="11"/>
  <c r="I4885" i="11"/>
  <c r="I4886" i="11"/>
  <c r="I4887" i="11"/>
  <c r="I4888" i="11"/>
  <c r="I4889" i="11"/>
  <c r="I4890" i="11"/>
  <c r="I4891" i="11"/>
  <c r="I4892" i="11"/>
  <c r="I4893" i="11"/>
  <c r="I4894" i="11"/>
  <c r="I4895" i="11"/>
  <c r="I4896" i="11"/>
  <c r="I4897" i="11"/>
  <c r="I4898" i="11"/>
  <c r="I4899" i="11"/>
  <c r="I4900" i="11"/>
  <c r="I4901" i="11"/>
  <c r="I4902" i="11"/>
  <c r="I4903" i="11"/>
  <c r="I4904" i="11"/>
  <c r="I4905" i="11"/>
  <c r="I4906" i="11"/>
  <c r="I4907" i="11"/>
  <c r="I4908" i="11"/>
  <c r="I4909" i="11"/>
  <c r="I4910" i="11"/>
  <c r="I4911" i="11"/>
  <c r="I4912" i="11"/>
  <c r="I4913" i="11"/>
  <c r="I4914" i="11"/>
  <c r="I4915" i="11"/>
  <c r="I4916" i="11"/>
  <c r="I4917" i="11"/>
  <c r="I4918" i="11"/>
  <c r="I4919" i="11"/>
  <c r="I4920" i="11"/>
  <c r="I4921" i="11"/>
  <c r="I4922" i="11"/>
  <c r="I4923" i="11"/>
  <c r="I4924" i="11"/>
  <c r="I4925" i="11"/>
  <c r="I4926" i="11"/>
  <c r="I4927" i="11"/>
  <c r="I4928" i="11"/>
  <c r="I4929" i="11"/>
  <c r="I4958" i="11"/>
  <c r="I4959" i="11"/>
  <c r="I4960" i="11"/>
  <c r="I4961" i="11"/>
  <c r="I4962" i="11"/>
  <c r="I4963" i="11"/>
  <c r="I4964" i="11"/>
  <c r="I4965" i="11"/>
  <c r="I4966" i="11"/>
  <c r="I4967" i="11"/>
  <c r="I4968" i="11"/>
  <c r="I4969" i="11"/>
  <c r="I4970" i="11"/>
  <c r="I4971" i="11"/>
  <c r="I4972" i="11"/>
  <c r="I4973" i="11"/>
  <c r="I4974" i="11"/>
  <c r="I4975" i="11"/>
  <c r="I4976" i="11"/>
  <c r="I4977" i="11"/>
  <c r="I4978" i="11"/>
  <c r="I4979" i="11"/>
  <c r="I4980" i="11"/>
  <c r="I4981" i="11"/>
  <c r="I4930" i="11"/>
  <c r="I4931" i="11"/>
  <c r="I4932" i="11"/>
  <c r="I4933" i="11"/>
  <c r="I4934" i="11"/>
  <c r="I4935" i="11"/>
  <c r="I4936" i="11"/>
  <c r="I4937" i="11"/>
  <c r="I4938" i="11"/>
  <c r="I4939" i="11"/>
  <c r="I4940" i="11"/>
  <c r="I4941" i="11"/>
  <c r="I4942" i="11"/>
  <c r="I4943" i="11"/>
  <c r="I4944" i="11"/>
  <c r="I4945" i="11"/>
  <c r="I4946" i="11"/>
  <c r="I4947" i="11"/>
  <c r="I4948" i="11"/>
  <c r="I4949" i="11"/>
  <c r="I4950" i="11"/>
  <c r="I4951" i="11"/>
  <c r="I4952" i="11"/>
  <c r="I4953" i="11"/>
  <c r="I4954" i="11"/>
  <c r="I4955" i="11"/>
  <c r="I4956" i="11"/>
  <c r="I4957" i="11"/>
  <c r="I4260" i="11"/>
  <c r="I4261" i="11"/>
  <c r="I4264" i="11"/>
  <c r="I4265" i="11"/>
  <c r="I4268" i="11"/>
  <c r="I4269" i="11"/>
  <c r="I4272" i="11"/>
  <c r="I4273" i="11"/>
  <c r="I4276" i="11"/>
  <c r="I4277" i="11"/>
  <c r="I4280" i="11"/>
  <c r="I4281" i="11"/>
  <c r="I4284" i="11"/>
  <c r="I4285" i="11"/>
  <c r="I4288" i="11"/>
  <c r="I4289" i="11"/>
  <c r="I4292" i="11"/>
  <c r="I4293" i="11"/>
  <c r="I4294" i="11"/>
  <c r="I4295" i="11"/>
  <c r="I4298" i="11"/>
  <c r="I4299" i="11"/>
  <c r="I4302" i="11"/>
  <c r="I4303" i="11"/>
  <c r="I4306" i="11"/>
  <c r="I4307" i="11"/>
  <c r="I4310" i="11"/>
  <c r="I4311" i="11"/>
  <c r="I4314" i="11"/>
  <c r="I4315" i="11"/>
  <c r="I4331" i="11"/>
  <c r="I4332" i="11"/>
  <c r="I4982" i="11"/>
  <c r="I4983" i="11"/>
  <c r="I4986" i="11"/>
  <c r="I4987" i="11"/>
  <c r="I4990" i="11"/>
  <c r="I5176" i="11"/>
  <c r="I5177" i="11"/>
  <c r="I5119" i="11"/>
  <c r="I5120" i="11"/>
  <c r="I5121" i="11"/>
  <c r="I5122" i="11"/>
  <c r="I5123" i="11"/>
  <c r="I5124" i="11"/>
  <c r="I5125" i="11"/>
  <c r="I5126" i="11"/>
  <c r="I5127" i="11"/>
  <c r="I5128" i="11"/>
  <c r="I5129" i="11"/>
  <c r="I5130" i="11"/>
  <c r="I5131" i="11"/>
  <c r="I5132" i="11"/>
  <c r="I5133" i="11"/>
  <c r="I5134" i="11"/>
  <c r="I5135" i="11"/>
  <c r="I4991" i="11"/>
  <c r="I4992" i="11"/>
  <c r="I4993" i="11"/>
  <c r="I4994" i="11"/>
  <c r="I4995" i="11"/>
  <c r="I4996" i="11"/>
  <c r="I4997" i="11"/>
  <c r="I4998" i="11"/>
  <c r="I4999" i="11"/>
  <c r="I5000" i="11"/>
  <c r="I5001" i="11"/>
  <c r="I5002" i="11"/>
  <c r="I5003" i="11"/>
  <c r="I5004" i="11"/>
  <c r="I5005" i="11"/>
  <c r="I5006" i="11"/>
  <c r="I5007" i="11"/>
  <c r="I5008" i="11"/>
  <c r="I5009" i="11"/>
  <c r="I5010" i="11"/>
  <c r="I5011" i="11"/>
  <c r="I5012" i="11"/>
  <c r="I5013" i="11"/>
  <c r="I5014" i="11"/>
  <c r="I5136" i="11"/>
  <c r="I5137" i="11"/>
  <c r="I5138" i="11"/>
  <c r="I5139" i="11"/>
  <c r="I5140" i="11"/>
  <c r="I5141" i="11"/>
  <c r="I5142" i="11"/>
  <c r="I5143" i="11"/>
  <c r="I5015" i="11"/>
  <c r="I5016" i="11"/>
  <c r="I5017" i="11"/>
  <c r="I5018" i="11"/>
  <c r="I5019" i="11"/>
  <c r="I5020" i="11"/>
  <c r="I5021" i="11"/>
  <c r="I5022" i="11"/>
  <c r="I5023" i="11"/>
  <c r="I5024" i="11"/>
  <c r="I5025" i="11"/>
  <c r="I5026" i="11"/>
  <c r="I5027" i="11"/>
  <c r="I5028" i="11"/>
  <c r="I5029" i="11"/>
  <c r="I5030" i="11"/>
  <c r="I5031" i="11"/>
  <c r="I5032" i="11"/>
  <c r="I5144" i="11"/>
  <c r="I5145" i="11"/>
  <c r="I5146" i="11"/>
  <c r="I5147" i="11"/>
  <c r="I5148" i="11"/>
  <c r="I5149" i="11"/>
  <c r="I5033" i="11"/>
  <c r="I5034" i="11"/>
  <c r="I5035" i="11"/>
  <c r="I5036" i="11"/>
  <c r="I5037" i="11"/>
  <c r="I5038" i="11"/>
  <c r="I5039" i="11"/>
  <c r="I5040" i="11"/>
  <c r="I5041" i="11"/>
  <c r="I5042" i="11"/>
  <c r="I5043" i="11"/>
  <c r="I5044" i="11"/>
  <c r="I5045" i="11"/>
  <c r="I5046" i="11"/>
  <c r="I5047" i="11"/>
  <c r="I5048" i="11"/>
  <c r="I5049" i="11"/>
  <c r="I5050" i="11"/>
  <c r="I5051" i="11"/>
  <c r="I5052" i="11"/>
  <c r="I5053" i="11"/>
  <c r="I5054" i="11"/>
  <c r="I5055" i="11"/>
  <c r="I5056" i="11"/>
  <c r="I5057" i="11"/>
  <c r="I5058" i="11"/>
  <c r="I5150" i="11"/>
  <c r="I5151" i="11"/>
  <c r="I5152" i="11"/>
  <c r="I5153" i="11"/>
  <c r="I5154" i="11"/>
  <c r="I5155" i="11"/>
  <c r="I5059" i="11"/>
  <c r="I5060" i="11"/>
  <c r="I5061" i="11"/>
  <c r="I5062" i="11"/>
  <c r="I5063" i="11"/>
  <c r="I5064" i="11"/>
  <c r="I5065" i="11"/>
  <c r="I5066" i="11"/>
  <c r="I5067" i="11"/>
  <c r="I5068" i="11"/>
  <c r="I5069" i="11"/>
  <c r="I5070" i="11"/>
  <c r="I5071" i="11"/>
  <c r="I5072" i="11"/>
  <c r="I5073" i="11"/>
  <c r="I5074" i="11"/>
  <c r="I5075" i="11"/>
  <c r="I5076" i="11"/>
  <c r="I5077" i="11"/>
  <c r="I5078" i="11"/>
  <c r="I5079" i="11"/>
  <c r="I5080" i="11"/>
  <c r="I5081" i="11"/>
  <c r="I5082" i="11"/>
  <c r="I5083" i="11"/>
  <c r="I5084" i="11"/>
  <c r="I5085" i="11"/>
  <c r="I5086" i="11"/>
  <c r="I5087" i="11"/>
  <c r="I5088" i="11"/>
  <c r="I5089" i="11"/>
  <c r="I5090" i="11"/>
  <c r="I5091" i="11"/>
  <c r="I5092" i="11"/>
  <c r="I5093" i="11"/>
  <c r="I5094" i="11"/>
  <c r="I5095" i="11"/>
  <c r="I5096" i="11"/>
  <c r="I5097" i="11"/>
  <c r="I5098" i="11"/>
  <c r="I5099" i="11"/>
  <c r="I5100" i="11"/>
  <c r="I5101" i="11"/>
  <c r="I5102" i="11"/>
  <c r="I5103" i="11"/>
  <c r="I5104" i="11"/>
  <c r="I5105" i="11"/>
  <c r="I5106" i="11"/>
  <c r="I5107" i="11"/>
  <c r="I5108" i="11"/>
  <c r="I5109" i="11"/>
  <c r="I5110" i="11"/>
  <c r="I5111" i="11"/>
  <c r="I5112" i="11"/>
  <c r="I5113" i="11"/>
  <c r="I5114" i="11"/>
  <c r="I5115" i="11"/>
  <c r="I5116" i="11"/>
  <c r="I5117" i="11"/>
  <c r="I5118" i="11"/>
  <c r="I5156" i="11"/>
  <c r="I5157" i="11"/>
  <c r="I5158" i="11"/>
  <c r="I5159" i="11"/>
  <c r="I5160" i="11"/>
  <c r="I5161" i="11"/>
  <c r="I5162" i="11"/>
  <c r="I5163" i="11"/>
  <c r="I5164" i="11"/>
  <c r="I5180" i="11"/>
  <c r="I5181" i="11"/>
  <c r="I5184" i="11"/>
  <c r="I5185" i="11"/>
  <c r="I5188" i="11"/>
  <c r="I5189" i="11"/>
  <c r="I5192" i="11"/>
  <c r="I5193" i="11"/>
  <c r="I5196" i="11"/>
  <c r="I5197" i="11"/>
  <c r="I5200" i="11"/>
  <c r="I5201" i="11"/>
  <c r="I5204" i="11"/>
  <c r="I5205" i="11"/>
  <c r="I5208" i="11"/>
  <c r="I5209" i="11"/>
  <c r="I5212" i="11"/>
  <c r="I5213" i="11"/>
  <c r="I5216" i="11"/>
  <c r="I5217" i="11"/>
  <c r="I5221" i="11"/>
  <c r="I5222" i="11"/>
  <c r="I5225" i="11"/>
  <c r="I5226" i="11"/>
  <c r="I5229" i="11"/>
  <c r="I5230" i="11"/>
  <c r="I5233" i="11"/>
  <c r="I5234" i="11"/>
  <c r="I5237" i="11"/>
  <c r="I5238" i="11"/>
  <c r="I5241" i="11"/>
  <c r="I5242" i="11"/>
  <c r="I5245" i="11"/>
  <c r="I5246" i="11"/>
  <c r="I5249" i="11"/>
  <c r="I5250" i="11"/>
  <c r="I5253" i="11"/>
  <c r="I5254" i="11"/>
  <c r="I5257" i="11"/>
  <c r="I5258" i="11"/>
  <c r="I5261" i="11"/>
  <c r="I5262" i="11"/>
  <c r="I5265" i="11"/>
  <c r="I5266" i="11"/>
  <c r="I5267" i="11"/>
  <c r="I5268" i="11"/>
  <c r="I5269" i="11"/>
  <c r="I5270" i="11"/>
  <c r="I4984" i="11"/>
  <c r="I4985" i="11"/>
  <c r="I4988" i="11"/>
  <c r="I4989" i="11"/>
  <c r="I5165" i="11"/>
  <c r="I5166" i="11"/>
  <c r="I5167" i="11"/>
  <c r="I5168" i="11"/>
  <c r="I5169" i="11"/>
  <c r="I5170" i="11"/>
  <c r="I5171" i="11"/>
  <c r="I5172" i="11"/>
  <c r="I5173" i="11"/>
  <c r="I5174" i="11"/>
  <c r="I5175" i="11"/>
  <c r="I5178" i="11"/>
  <c r="I5179" i="11"/>
  <c r="I5182" i="11"/>
  <c r="I5183" i="11"/>
  <c r="I5186" i="11"/>
  <c r="I5187" i="11"/>
  <c r="I5190" i="11"/>
  <c r="I5191" i="11"/>
  <c r="I5194" i="11"/>
  <c r="I5195" i="11"/>
  <c r="I5198" i="11"/>
  <c r="I5199" i="11"/>
  <c r="I5202" i="11"/>
  <c r="I5203" i="11"/>
  <c r="I5206" i="11"/>
  <c r="I5207" i="11"/>
  <c r="I5210" i="11"/>
  <c r="I5211" i="11"/>
  <c r="I5214" i="11"/>
  <c r="I5215" i="11"/>
  <c r="I5218" i="11"/>
  <c r="I5219" i="11"/>
  <c r="I5220" i="11"/>
  <c r="I5223" i="11"/>
  <c r="I5224" i="11"/>
  <c r="I5227" i="11"/>
  <c r="I5228" i="11"/>
  <c r="I5231" i="11"/>
  <c r="I5232" i="11"/>
  <c r="I5235" i="11"/>
  <c r="I5236" i="11"/>
  <c r="I5239" i="11"/>
  <c r="I5240" i="11"/>
  <c r="I5243" i="11"/>
  <c r="I5244" i="11"/>
  <c r="I5247" i="11"/>
  <c r="I5248" i="11"/>
  <c r="I5251" i="11"/>
  <c r="I5252" i="11"/>
  <c r="I5255" i="11"/>
  <c r="I5256" i="11"/>
  <c r="I5259" i="11"/>
  <c r="I5260" i="11"/>
  <c r="I5263" i="11"/>
  <c r="I5264" i="11"/>
  <c r="I5271" i="11"/>
  <c r="I5272" i="11"/>
  <c r="I5273" i="11"/>
  <c r="I5274" i="11"/>
  <c r="I5275" i="11"/>
  <c r="I5276" i="11"/>
  <c r="I5277" i="11"/>
  <c r="I5278" i="11"/>
  <c r="I5279" i="11"/>
  <c r="I5280" i="11"/>
  <c r="I5281" i="11"/>
  <c r="I5282" i="11"/>
  <c r="I5283" i="11"/>
  <c r="I5284" i="11"/>
  <c r="I5285" i="11"/>
  <c r="I5286" i="11"/>
  <c r="I5287" i="11"/>
  <c r="I5288" i="11"/>
  <c r="I5289" i="11"/>
  <c r="I5290" i="11"/>
  <c r="I5291" i="11"/>
  <c r="I5292" i="11"/>
  <c r="I5293" i="11"/>
  <c r="I5294" i="11"/>
  <c r="I5295" i="11"/>
  <c r="I5296" i="11"/>
  <c r="I5297" i="11"/>
  <c r="I5298" i="11"/>
  <c r="I5300" i="11"/>
  <c r="I5301" i="11"/>
  <c r="I5306" i="11"/>
  <c r="I5309" i="11"/>
  <c r="I5311" i="11"/>
  <c r="I5312" i="11"/>
  <c r="I5313" i="11"/>
  <c r="I5314" i="11"/>
  <c r="I5315" i="11"/>
  <c r="I5316" i="11"/>
  <c r="I5317" i="11"/>
  <c r="I5318" i="11"/>
  <c r="I5319" i="11"/>
  <c r="I5320" i="11"/>
  <c r="I5321" i="11"/>
  <c r="I5322" i="11"/>
  <c r="I5323" i="11"/>
  <c r="I5324" i="11"/>
  <c r="I5325" i="11"/>
  <c r="I5326" i="11"/>
  <c r="I5327" i="11"/>
  <c r="I5328" i="11"/>
  <c r="I5329" i="11"/>
  <c r="I5330" i="11"/>
  <c r="I5331" i="11"/>
  <c r="I5332" i="11"/>
  <c r="I5333" i="11"/>
  <c r="I5334" i="11"/>
  <c r="I5335" i="11"/>
  <c r="I5336" i="11"/>
  <c r="I5337" i="11"/>
  <c r="I5338" i="11"/>
  <c r="I5339" i="11"/>
  <c r="I5340" i="11"/>
  <c r="I5341" i="11"/>
  <c r="I5342" i="11"/>
  <c r="I5343" i="11"/>
  <c r="I5344" i="11"/>
  <c r="I5345" i="11"/>
  <c r="I5346" i="11"/>
  <c r="I5347" i="11"/>
  <c r="I5348" i="11"/>
  <c r="I5349" i="11"/>
  <c r="I5350" i="11"/>
  <c r="I5351" i="11"/>
  <c r="I5352" i="11"/>
  <c r="I5353" i="11"/>
  <c r="I5354" i="11"/>
  <c r="I5355" i="11"/>
  <c r="I5356" i="11"/>
  <c r="I5357" i="11"/>
  <c r="I5358" i="11"/>
  <c r="I5299" i="11"/>
  <c r="I5302" i="11"/>
  <c r="I5303" i="11"/>
  <c r="I5304" i="11"/>
  <c r="I5305" i="11"/>
  <c r="I5307" i="11"/>
  <c r="I5308" i="11"/>
  <c r="I5310" i="11"/>
  <c r="I5368" i="11"/>
  <c r="I5369" i="11"/>
  <c r="I5372" i="11"/>
  <c r="I5373" i="11"/>
  <c r="I5377" i="11"/>
  <c r="I5378" i="11"/>
  <c r="I5381" i="11"/>
  <c r="I5382" i="11"/>
  <c r="I5385" i="11"/>
  <c r="I5386" i="11"/>
  <c r="I5389" i="11"/>
  <c r="I5390" i="11"/>
  <c r="I5376" i="11"/>
  <c r="I5393" i="11"/>
  <c r="I5394" i="11"/>
  <c r="I5397" i="11"/>
  <c r="I5398" i="11"/>
  <c r="I5401" i="11"/>
  <c r="I5402" i="11"/>
  <c r="I5405" i="11"/>
  <c r="I5406" i="11"/>
  <c r="I5409" i="11"/>
  <c r="I5410" i="11"/>
  <c r="I5413" i="11"/>
  <c r="I5414" i="11"/>
  <c r="I5415" i="11"/>
  <c r="I5416" i="11"/>
  <c r="I5417" i="11"/>
  <c r="I5418" i="11"/>
  <c r="I5419" i="11"/>
  <c r="I5420" i="11"/>
  <c r="I5421" i="11"/>
  <c r="I5422" i="11"/>
  <c r="I5423" i="11"/>
  <c r="I5424" i="11"/>
  <c r="I5425" i="11"/>
  <c r="I5426" i="11"/>
  <c r="I5427" i="11"/>
  <c r="I5428" i="11"/>
  <c r="I5429" i="11"/>
  <c r="I5430" i="11"/>
  <c r="I5431" i="11"/>
  <c r="I5432" i="11"/>
  <c r="I5433" i="11"/>
  <c r="I5434" i="11"/>
  <c r="I5435" i="11"/>
  <c r="I5436" i="11"/>
  <c r="I5437" i="11"/>
  <c r="I5438" i="11"/>
  <c r="I5439" i="11"/>
  <c r="I5440" i="11"/>
  <c r="I5441" i="11"/>
  <c r="I5442" i="11"/>
  <c r="I5443" i="11"/>
  <c r="I5444" i="11"/>
  <c r="I5445" i="11"/>
  <c r="I5446" i="11"/>
  <c r="I5447" i="11"/>
  <c r="I5448" i="11"/>
  <c r="I5449" i="11"/>
  <c r="I5450" i="11"/>
  <c r="I5451" i="11"/>
  <c r="I5452" i="11"/>
  <c r="I5453" i="11"/>
  <c r="I5454" i="11"/>
  <c r="I5455" i="11"/>
  <c r="I5370" i="11"/>
  <c r="I5371" i="11"/>
  <c r="I5374" i="11"/>
  <c r="I5375" i="11"/>
  <c r="I5379" i="11"/>
  <c r="I5380" i="11"/>
  <c r="I5383" i="11"/>
  <c r="I5384" i="11"/>
  <c r="I5387" i="11"/>
  <c r="I5388" i="11"/>
  <c r="I5391" i="11"/>
  <c r="I5392" i="11"/>
  <c r="I5395" i="11"/>
  <c r="I5396" i="11"/>
  <c r="I5399" i="11"/>
  <c r="I5400" i="11"/>
  <c r="I5403" i="11"/>
  <c r="I5404" i="11"/>
  <c r="I5407" i="11"/>
  <c r="I5408" i="11"/>
  <c r="I5411" i="11"/>
  <c r="I5412" i="11"/>
  <c r="I5359" i="11"/>
  <c r="I5360" i="11"/>
  <c r="I5361" i="11"/>
  <c r="I5362" i="11"/>
  <c r="I5363" i="11"/>
  <c r="I5364" i="11"/>
  <c r="I5365" i="11"/>
  <c r="I5366" i="11"/>
  <c r="I5367" i="11"/>
  <c r="I5459" i="11"/>
  <c r="I5460" i="11"/>
  <c r="I5463" i="11"/>
  <c r="I5464" i="11"/>
  <c r="I5467" i="11"/>
  <c r="I5468" i="11"/>
  <c r="I5469" i="11"/>
  <c r="I5472" i="11"/>
  <c r="I5473" i="11"/>
  <c r="I5476" i="11"/>
  <c r="I5477" i="11"/>
  <c r="I5478" i="11"/>
  <c r="I5479" i="11"/>
  <c r="I5480" i="11"/>
  <c r="I5481" i="11"/>
  <c r="I5482" i="11"/>
  <c r="I5483" i="11"/>
  <c r="I5484" i="11"/>
  <c r="I5485" i="11"/>
  <c r="I5486" i="11"/>
  <c r="I5487" i="11"/>
  <c r="I5488" i="11"/>
  <c r="I5458" i="11"/>
  <c r="I5461" i="11"/>
  <c r="I5462" i="11"/>
  <c r="I5465" i="11"/>
  <c r="I5466" i="11"/>
  <c r="I5470" i="11"/>
  <c r="I5471" i="11"/>
  <c r="I5474" i="11"/>
  <c r="I5475" i="11"/>
  <c r="I5456" i="11"/>
  <c r="I5457" i="11"/>
  <c r="I5491" i="11"/>
  <c r="I5492" i="11"/>
  <c r="I5495" i="11"/>
  <c r="I5496" i="11"/>
  <c r="I5499" i="11"/>
  <c r="I5489" i="11"/>
  <c r="I5490" i="11"/>
  <c r="I5493" i="11"/>
  <c r="I5494" i="11"/>
  <c r="I5497" i="11"/>
  <c r="I5498" i="11"/>
  <c r="I5500" i="11"/>
  <c r="I5501" i="11"/>
  <c r="E4" i="11"/>
  <c r="E5" i="11"/>
  <c r="E6" i="11"/>
  <c r="E7" i="11"/>
  <c r="E8" i="11"/>
  <c r="E9" i="11"/>
  <c r="E10" i="11"/>
  <c r="E11" i="11"/>
  <c r="E12" i="11"/>
  <c r="E15" i="11"/>
  <c r="E16" i="11"/>
  <c r="E17" i="11"/>
  <c r="E18" i="11"/>
  <c r="E19" i="11"/>
  <c r="E20" i="11"/>
  <c r="E21" i="11"/>
  <c r="E22" i="11"/>
  <c r="E23" i="11"/>
  <c r="E26" i="11"/>
  <c r="E27" i="11"/>
  <c r="E28" i="11"/>
  <c r="E29" i="11"/>
  <c r="E30" i="11"/>
  <c r="E31" i="11"/>
  <c r="E32" i="11"/>
  <c r="E33" i="11"/>
  <c r="E34" i="11"/>
  <c r="E37" i="11"/>
  <c r="E38" i="11"/>
  <c r="E39" i="11"/>
  <c r="E40" i="11"/>
  <c r="E41" i="11"/>
  <c r="E42" i="11"/>
  <c r="E43" i="11"/>
  <c r="E44" i="11"/>
  <c r="E45" i="11"/>
  <c r="E48" i="11"/>
  <c r="E49" i="11"/>
  <c r="E50" i="11"/>
  <c r="E51" i="11"/>
  <c r="E52" i="11"/>
  <c r="E53" i="11"/>
  <c r="E54" i="11"/>
  <c r="E55" i="11"/>
  <c r="E56" i="11"/>
  <c r="E59" i="11"/>
  <c r="E60" i="11"/>
  <c r="E61" i="11"/>
  <c r="E62" i="11"/>
  <c r="E63" i="11"/>
  <c r="E64" i="11"/>
  <c r="E65" i="11"/>
  <c r="E66" i="11"/>
  <c r="E67" i="11"/>
  <c r="E70" i="11"/>
  <c r="E71" i="11"/>
  <c r="E72" i="11"/>
  <c r="E73" i="11"/>
  <c r="E74" i="11"/>
  <c r="E75" i="11"/>
  <c r="E76" i="11"/>
  <c r="E77" i="11"/>
  <c r="E78" i="11"/>
  <c r="E79" i="11"/>
  <c r="E80" i="11"/>
  <c r="E81" i="11"/>
  <c r="E82" i="11"/>
  <c r="E83" i="11"/>
  <c r="E84" i="11"/>
  <c r="E85" i="11"/>
  <c r="E86" i="11"/>
  <c r="E87" i="11"/>
  <c r="E88" i="11"/>
  <c r="E89" i="11"/>
  <c r="E90" i="11"/>
  <c r="E91" i="11"/>
  <c r="E92" i="11"/>
  <c r="E93" i="11"/>
  <c r="E94" i="11"/>
  <c r="E95" i="11"/>
  <c r="E96" i="11"/>
  <c r="E97" i="11"/>
  <c r="E98" i="11"/>
  <c r="E99" i="11"/>
  <c r="E100" i="11"/>
  <c r="E101" i="11"/>
  <c r="E102" i="11"/>
  <c r="E103" i="11"/>
  <c r="E104" i="11"/>
  <c r="E105" i="11"/>
  <c r="E106" i="11"/>
  <c r="E107" i="11"/>
  <c r="E108" i="11"/>
  <c r="E109" i="11"/>
  <c r="E110" i="11"/>
  <c r="E111" i="11"/>
  <c r="E112" i="11"/>
  <c r="E113" i="11"/>
  <c r="E114" i="11"/>
  <c r="E115" i="11"/>
  <c r="E116" i="11"/>
  <c r="E117" i="11"/>
  <c r="E118" i="11"/>
  <c r="E119" i="11"/>
  <c r="E120" i="11"/>
  <c r="E121" i="11"/>
  <c r="E122" i="11"/>
  <c r="E123" i="11"/>
  <c r="E124" i="11"/>
  <c r="E125" i="11"/>
  <c r="E126" i="11"/>
  <c r="E127" i="11"/>
  <c r="E128" i="11"/>
  <c r="E129" i="11"/>
  <c r="E130" i="11"/>
  <c r="E131" i="11"/>
  <c r="E132" i="11"/>
  <c r="E133" i="11"/>
  <c r="E134" i="11"/>
  <c r="E135" i="11"/>
  <c r="E136" i="11"/>
  <c r="E137" i="11"/>
  <c r="E138" i="11"/>
  <c r="E139" i="11"/>
  <c r="E140" i="11"/>
  <c r="E141" i="11"/>
  <c r="E142" i="11"/>
  <c r="E143" i="11"/>
  <c r="E144" i="11"/>
  <c r="E145" i="11"/>
  <c r="E146" i="11"/>
  <c r="E147" i="11"/>
  <c r="E148" i="11"/>
  <c r="E149" i="11"/>
  <c r="E150" i="11"/>
  <c r="E151" i="11"/>
  <c r="E152" i="11"/>
  <c r="E153" i="11"/>
  <c r="E154" i="11"/>
  <c r="E155" i="11"/>
  <c r="E156" i="11"/>
  <c r="E157" i="11"/>
  <c r="E158" i="11"/>
  <c r="E159" i="11"/>
  <c r="E160" i="11"/>
  <c r="E161" i="11"/>
  <c r="E162" i="11"/>
  <c r="E163" i="11"/>
  <c r="E164" i="11"/>
  <c r="E165" i="11"/>
  <c r="E166" i="11"/>
  <c r="E167" i="11"/>
  <c r="E168" i="11"/>
  <c r="E169" i="11"/>
  <c r="E170" i="11"/>
  <c r="E171" i="11"/>
  <c r="E172" i="11"/>
  <c r="E173" i="11"/>
  <c r="E174" i="11"/>
  <c r="E175" i="11"/>
  <c r="E176" i="11"/>
  <c r="E177" i="11"/>
  <c r="E178" i="11"/>
  <c r="E179" i="11"/>
  <c r="E180" i="11"/>
  <c r="E181" i="11"/>
  <c r="E182" i="11"/>
  <c r="E183" i="11"/>
  <c r="E184" i="11"/>
  <c r="E185" i="11"/>
  <c r="E186" i="11"/>
  <c r="E187" i="11"/>
  <c r="E188" i="11"/>
  <c r="E189" i="11"/>
  <c r="E190" i="11"/>
  <c r="E191" i="11"/>
  <c r="E192" i="11"/>
  <c r="E193" i="11"/>
  <c r="E194" i="11"/>
  <c r="E195" i="11"/>
  <c r="E196" i="11"/>
  <c r="E197" i="11"/>
  <c r="E198" i="11"/>
  <c r="E199" i="11"/>
  <c r="E200" i="11"/>
  <c r="E201" i="11"/>
  <c r="E202" i="11"/>
  <c r="E203" i="11"/>
  <c r="E204" i="11"/>
  <c r="E205" i="11"/>
  <c r="E206" i="11"/>
  <c r="E207" i="11"/>
  <c r="E208" i="11"/>
  <c r="E209" i="11"/>
  <c r="E210" i="11"/>
  <c r="E211" i="11"/>
  <c r="E212" i="11"/>
  <c r="E213" i="11"/>
  <c r="E214" i="11"/>
  <c r="E215" i="11"/>
  <c r="E216" i="11"/>
  <c r="E217" i="11"/>
  <c r="E218" i="11"/>
  <c r="E219" i="11"/>
  <c r="E220" i="11"/>
  <c r="E221" i="11"/>
  <c r="E222" i="11"/>
  <c r="E223" i="11"/>
  <c r="E224" i="11"/>
  <c r="E225" i="11"/>
  <c r="E226" i="11"/>
  <c r="E227" i="11"/>
  <c r="E228" i="11"/>
  <c r="E229" i="11"/>
  <c r="E230" i="11"/>
  <c r="E231" i="11"/>
  <c r="E232" i="11"/>
  <c r="E233" i="11"/>
  <c r="E234" i="11"/>
  <c r="E235" i="11"/>
  <c r="E236" i="11"/>
  <c r="E237" i="11"/>
  <c r="E238" i="11"/>
  <c r="E239" i="11"/>
  <c r="E240" i="11"/>
  <c r="E241" i="11"/>
  <c r="E242" i="11"/>
  <c r="E243" i="11"/>
  <c r="E244" i="11"/>
  <c r="E245" i="11"/>
  <c r="E246" i="11"/>
  <c r="E249" i="11"/>
  <c r="E250" i="11"/>
  <c r="E253" i="11"/>
  <c r="E254" i="11"/>
  <c r="E257" i="11"/>
  <c r="E258" i="11"/>
  <c r="E261" i="11"/>
  <c r="E262" i="11"/>
  <c r="E265" i="11"/>
  <c r="E266" i="11"/>
  <c r="E269" i="11"/>
  <c r="E270" i="11"/>
  <c r="E273" i="11"/>
  <c r="E274" i="11"/>
  <c r="E278" i="11"/>
  <c r="E279" i="11"/>
  <c r="E282" i="11"/>
  <c r="E283" i="11"/>
  <c r="E284" i="11"/>
  <c r="E287" i="11"/>
  <c r="E288" i="11"/>
  <c r="E295" i="11"/>
  <c r="E296" i="11"/>
  <c r="E297" i="11"/>
  <c r="E298" i="11"/>
  <c r="E299" i="11"/>
  <c r="E300" i="11"/>
  <c r="E301" i="11"/>
  <c r="E291" i="11"/>
  <c r="E292" i="11"/>
  <c r="E302" i="11"/>
  <c r="E303" i="11"/>
  <c r="E306" i="11"/>
  <c r="E307" i="11"/>
  <c r="E308" i="11"/>
  <c r="E309" i="11"/>
  <c r="E310" i="11"/>
  <c r="E311" i="11"/>
  <c r="E312" i="11"/>
  <c r="E313" i="11"/>
  <c r="E314" i="11"/>
  <c r="E317" i="11"/>
  <c r="E318" i="11"/>
  <c r="E319" i="11"/>
  <c r="E320" i="11"/>
  <c r="E321" i="11"/>
  <c r="E322" i="11"/>
  <c r="E323" i="11"/>
  <c r="E324" i="11"/>
  <c r="E325" i="11"/>
  <c r="E328" i="11"/>
  <c r="E331" i="11"/>
  <c r="E332" i="11"/>
  <c r="E333" i="11"/>
  <c r="E334" i="11"/>
  <c r="E335" i="11"/>
  <c r="E336" i="11"/>
  <c r="E337" i="11"/>
  <c r="E338" i="11"/>
  <c r="E339" i="11"/>
  <c r="E343" i="11"/>
  <c r="E344" i="11"/>
  <c r="E345" i="11"/>
  <c r="E346" i="11"/>
  <c r="E347" i="11"/>
  <c r="E348" i="11"/>
  <c r="E349" i="11"/>
  <c r="E350" i="11"/>
  <c r="E351" i="11"/>
  <c r="E354" i="11"/>
  <c r="E355" i="11"/>
  <c r="E356" i="11"/>
  <c r="E357" i="11"/>
  <c r="E358" i="11"/>
  <c r="E359" i="11"/>
  <c r="E360" i="11"/>
  <c r="E361" i="11"/>
  <c r="E362" i="11"/>
  <c r="E365" i="11"/>
  <c r="E366" i="11"/>
  <c r="E367" i="11"/>
  <c r="E368" i="11"/>
  <c r="E369" i="11"/>
  <c r="E370" i="11"/>
  <c r="E371" i="11"/>
  <c r="E372" i="11"/>
  <c r="E373" i="11"/>
  <c r="E374" i="11"/>
  <c r="E375" i="11"/>
  <c r="E376" i="11"/>
  <c r="E377" i="11"/>
  <c r="E378" i="11"/>
  <c r="E13" i="11"/>
  <c r="E14" i="11"/>
  <c r="E24" i="11"/>
  <c r="E25" i="11"/>
  <c r="E35" i="11"/>
  <c r="E36" i="11"/>
  <c r="E46" i="11"/>
  <c r="E47" i="11"/>
  <c r="E57" i="11"/>
  <c r="E58" i="11"/>
  <c r="E68" i="11"/>
  <c r="E69" i="11"/>
  <c r="E247" i="11"/>
  <c r="E248" i="11"/>
  <c r="E251" i="11"/>
  <c r="E252" i="11"/>
  <c r="E255" i="11"/>
  <c r="E256" i="11"/>
  <c r="E259" i="11"/>
  <c r="E260" i="11"/>
  <c r="E263" i="11"/>
  <c r="E264" i="11"/>
  <c r="E267" i="11"/>
  <c r="E268" i="11"/>
  <c r="E271" i="11"/>
  <c r="E272" i="11"/>
  <c r="E275" i="11"/>
  <c r="E276" i="11"/>
  <c r="E277" i="11"/>
  <c r="E280" i="11"/>
  <c r="E281" i="11"/>
  <c r="E285" i="11"/>
  <c r="E286" i="11"/>
  <c r="E289" i="11"/>
  <c r="E290" i="11"/>
  <c r="E293" i="11"/>
  <c r="E294" i="11"/>
  <c r="E304" i="11"/>
  <c r="E305" i="11"/>
  <c r="E315" i="11"/>
  <c r="E316" i="11"/>
  <c r="E326" i="11"/>
  <c r="E327" i="11"/>
  <c r="E329" i="11"/>
  <c r="E330" i="11"/>
  <c r="E340" i="11"/>
  <c r="E341" i="11"/>
  <c r="E342" i="11"/>
  <c r="E352" i="11"/>
  <c r="E353" i="11"/>
  <c r="E363" i="11"/>
  <c r="E364" i="11"/>
  <c r="E379" i="11"/>
  <c r="E380" i="11"/>
  <c r="E381" i="11"/>
  <c r="E382" i="11"/>
  <c r="E383" i="11"/>
  <c r="E384" i="11"/>
  <c r="E385" i="11"/>
  <c r="E386" i="11"/>
  <c r="E387" i="11"/>
  <c r="E388" i="11"/>
  <c r="E389" i="11"/>
  <c r="E392" i="11"/>
  <c r="E393" i="11"/>
  <c r="E394" i="11"/>
  <c r="E395" i="11"/>
  <c r="E396" i="11"/>
  <c r="E397" i="11"/>
  <c r="E398" i="11"/>
  <c r="E399" i="11"/>
  <c r="E400" i="11"/>
  <c r="E403" i="11"/>
  <c r="E404" i="11"/>
  <c r="E405" i="11"/>
  <c r="E406" i="11"/>
  <c r="E407" i="11"/>
  <c r="E408" i="11"/>
  <c r="E409" i="11"/>
  <c r="E410" i="11"/>
  <c r="E411" i="11"/>
  <c r="E412" i="11"/>
  <c r="E413" i="11"/>
  <c r="E416" i="11"/>
  <c r="E417" i="11"/>
  <c r="E418" i="11"/>
  <c r="E419" i="11"/>
  <c r="E420" i="11"/>
  <c r="E421" i="11"/>
  <c r="E422" i="11"/>
  <c r="E423" i="11"/>
  <c r="E424" i="11"/>
  <c r="E427" i="11"/>
  <c r="E428" i="11"/>
  <c r="E429" i="11"/>
  <c r="E430" i="11"/>
  <c r="E431" i="11"/>
  <c r="E432" i="11"/>
  <c r="E433" i="11"/>
  <c r="E434" i="11"/>
  <c r="E435" i="11"/>
  <c r="E436" i="11"/>
  <c r="E437" i="11"/>
  <c r="E438" i="11"/>
  <c r="E439" i="11"/>
  <c r="E440" i="11"/>
  <c r="E441" i="11"/>
  <c r="E442" i="11"/>
  <c r="E443" i="11"/>
  <c r="E444" i="11"/>
  <c r="E445" i="11"/>
  <c r="E446" i="11"/>
  <c r="E447" i="11"/>
  <c r="E448" i="11"/>
  <c r="E449" i="11"/>
  <c r="E450" i="11"/>
  <c r="E451" i="11"/>
  <c r="E452" i="11"/>
  <c r="E453" i="11"/>
  <c r="E454" i="11"/>
  <c r="E455" i="11"/>
  <c r="E456" i="11"/>
  <c r="E457" i="11"/>
  <c r="E458" i="11"/>
  <c r="E459" i="11"/>
  <c r="E460" i="11"/>
  <c r="E461" i="11"/>
  <c r="E462" i="11"/>
  <c r="E463" i="11"/>
  <c r="E464" i="11"/>
  <c r="E465" i="11"/>
  <c r="E466" i="11"/>
  <c r="E467" i="11"/>
  <c r="E468" i="11"/>
  <c r="E469" i="11"/>
  <c r="E470" i="11"/>
  <c r="E473" i="11"/>
  <c r="E474" i="11"/>
  <c r="E477" i="11"/>
  <c r="E478" i="11"/>
  <c r="E481" i="11"/>
  <c r="E482" i="11"/>
  <c r="E485" i="11"/>
  <c r="E486" i="11"/>
  <c r="E489" i="11"/>
  <c r="E490" i="11"/>
  <c r="E493" i="11"/>
  <c r="E494" i="11"/>
  <c r="E495" i="11"/>
  <c r="E496" i="11"/>
  <c r="E497" i="11"/>
  <c r="E498" i="11"/>
  <c r="E499" i="11"/>
  <c r="E500" i="11"/>
  <c r="E501" i="11"/>
  <c r="E504" i="11"/>
  <c r="E505" i="11"/>
  <c r="E506" i="11"/>
  <c r="E507" i="11"/>
  <c r="E508" i="11"/>
  <c r="E509" i="11"/>
  <c r="E510" i="11"/>
  <c r="E511" i="11"/>
  <c r="E512" i="11"/>
  <c r="E515" i="11"/>
  <c r="E516" i="11"/>
  <c r="E517" i="11"/>
  <c r="E518" i="11"/>
  <c r="E519" i="11"/>
  <c r="E520" i="11"/>
  <c r="E521" i="11"/>
  <c r="E522" i="11"/>
  <c r="E523" i="11"/>
  <c r="E526" i="11"/>
  <c r="E527" i="11"/>
  <c r="E528" i="11"/>
  <c r="E529" i="11"/>
  <c r="E530" i="11"/>
  <c r="E531" i="11"/>
  <c r="E532" i="11"/>
  <c r="E533" i="11"/>
  <c r="E534" i="11"/>
  <c r="E537" i="11"/>
  <c r="E538" i="11"/>
  <c r="E539" i="11"/>
  <c r="E540" i="11"/>
  <c r="E390" i="11"/>
  <c r="E391" i="11"/>
  <c r="E401" i="11"/>
  <c r="E402" i="11"/>
  <c r="E414" i="11"/>
  <c r="E415" i="11"/>
  <c r="E425" i="11"/>
  <c r="E426" i="11"/>
  <c r="E471" i="11"/>
  <c r="E472" i="11"/>
  <c r="E475" i="11"/>
  <c r="E476" i="11"/>
  <c r="E479" i="11"/>
  <c r="E480" i="11"/>
  <c r="E483" i="11"/>
  <c r="E484" i="11"/>
  <c r="E487" i="11"/>
  <c r="E488" i="11"/>
  <c r="E491" i="11"/>
  <c r="E492" i="11"/>
  <c r="E502" i="11"/>
  <c r="E503" i="11"/>
  <c r="E513" i="11"/>
  <c r="E514" i="11"/>
  <c r="E524" i="11"/>
  <c r="E525" i="11"/>
  <c r="E535" i="11"/>
  <c r="E536" i="11"/>
  <c r="E543" i="11"/>
  <c r="E544" i="11"/>
  <c r="E545" i="11"/>
  <c r="E546" i="11"/>
  <c r="E547" i="11"/>
  <c r="E548" i="11"/>
  <c r="E549" i="11"/>
  <c r="E550" i="11"/>
  <c r="E551" i="11"/>
  <c r="E554" i="11"/>
  <c r="E555" i="11"/>
  <c r="E556" i="11"/>
  <c r="E557" i="11"/>
  <c r="E558" i="11"/>
  <c r="E559" i="11"/>
  <c r="E560" i="11"/>
  <c r="E561" i="11"/>
  <c r="E562" i="11"/>
  <c r="E565" i="11"/>
  <c r="E566" i="11"/>
  <c r="E567" i="11"/>
  <c r="E568" i="11"/>
  <c r="E569" i="11"/>
  <c r="E570" i="11"/>
  <c r="E571" i="11"/>
  <c r="E572" i="11"/>
  <c r="E573" i="11"/>
  <c r="E574" i="11"/>
  <c r="E575" i="11"/>
  <c r="E576" i="11"/>
  <c r="E577" i="11"/>
  <c r="E578" i="11"/>
  <c r="E581" i="11"/>
  <c r="E582" i="11"/>
  <c r="E583" i="11"/>
  <c r="E584" i="11"/>
  <c r="E585" i="11"/>
  <c r="E586" i="11"/>
  <c r="E587" i="11"/>
  <c r="E588" i="11"/>
  <c r="E589" i="11"/>
  <c r="E592" i="11"/>
  <c r="E593" i="11"/>
  <c r="E594" i="11"/>
  <c r="E595" i="11"/>
  <c r="E596" i="11"/>
  <c r="E597" i="11"/>
  <c r="E598" i="11"/>
  <c r="E599" i="11"/>
  <c r="E600" i="11"/>
  <c r="E603" i="11"/>
  <c r="E604" i="11"/>
  <c r="E605" i="11"/>
  <c r="E606" i="11"/>
  <c r="E607" i="11"/>
  <c r="E608" i="11"/>
  <c r="E609" i="11"/>
  <c r="E610" i="11"/>
  <c r="E611" i="11"/>
  <c r="E614" i="11"/>
  <c r="E615" i="11"/>
  <c r="E616" i="11"/>
  <c r="E617" i="11"/>
  <c r="E618" i="11"/>
  <c r="E619" i="11"/>
  <c r="E620" i="11"/>
  <c r="E621" i="11"/>
  <c r="E622" i="11"/>
  <c r="E625" i="11"/>
  <c r="E626" i="11"/>
  <c r="E627" i="11"/>
  <c r="E628" i="11"/>
  <c r="E629" i="11"/>
  <c r="E630" i="11"/>
  <c r="E631" i="11"/>
  <c r="E632" i="11"/>
  <c r="E633" i="11"/>
  <c r="E636" i="11"/>
  <c r="E637" i="11"/>
  <c r="E638" i="11"/>
  <c r="E639" i="11"/>
  <c r="E640" i="11"/>
  <c r="E641" i="11"/>
  <c r="E642" i="11"/>
  <c r="E643" i="11"/>
  <c r="E644" i="11"/>
  <c r="E647" i="11"/>
  <c r="E648" i="11"/>
  <c r="E649" i="11"/>
  <c r="E650" i="11"/>
  <c r="E651" i="11"/>
  <c r="E652" i="11"/>
  <c r="E653" i="11"/>
  <c r="E654" i="11"/>
  <c r="E655" i="11"/>
  <c r="E541" i="11"/>
  <c r="E542" i="11"/>
  <c r="E552" i="11"/>
  <c r="E553" i="11"/>
  <c r="E563" i="11"/>
  <c r="E564" i="11"/>
  <c r="E579" i="11"/>
  <c r="E580" i="11"/>
  <c r="E590" i="11"/>
  <c r="E591" i="11"/>
  <c r="E601" i="11"/>
  <c r="E602" i="11"/>
  <c r="E612" i="11"/>
  <c r="E613" i="11"/>
  <c r="E623" i="11"/>
  <c r="E624" i="11"/>
  <c r="E634" i="11"/>
  <c r="E635" i="11"/>
  <c r="E645" i="11"/>
  <c r="E646" i="11"/>
  <c r="E656" i="11"/>
  <c r="E657" i="11"/>
  <c r="E658" i="11"/>
  <c r="E659" i="11"/>
  <c r="E660" i="11"/>
  <c r="E661" i="11"/>
  <c r="E662" i="11"/>
  <c r="E663" i="11"/>
  <c r="E664" i="11"/>
  <c r="E665" i="11"/>
  <c r="E666" i="11"/>
  <c r="E672" i="11"/>
  <c r="E673" i="11"/>
  <c r="E674" i="11"/>
  <c r="E675" i="11"/>
  <c r="E676" i="11"/>
  <c r="E677" i="11"/>
  <c r="E678" i="11"/>
  <c r="E679" i="11"/>
  <c r="E680" i="11"/>
  <c r="E683" i="11"/>
  <c r="E684" i="11"/>
  <c r="E685" i="11"/>
  <c r="E686" i="11"/>
  <c r="E687" i="11"/>
  <c r="E688" i="11"/>
  <c r="E689" i="11"/>
  <c r="E690" i="11"/>
  <c r="E691" i="11"/>
  <c r="E694" i="11"/>
  <c r="E695" i="11"/>
  <c r="E696" i="11"/>
  <c r="E697" i="11"/>
  <c r="E698" i="11"/>
  <c r="E699" i="11"/>
  <c r="E700" i="11"/>
  <c r="E701" i="11"/>
  <c r="E702" i="11"/>
  <c r="E705" i="11"/>
  <c r="E706" i="11"/>
  <c r="E707" i="11"/>
  <c r="E708" i="11"/>
  <c r="E709" i="11"/>
  <c r="E710" i="11"/>
  <c r="E711" i="11"/>
  <c r="E712" i="11"/>
  <c r="E713" i="11"/>
  <c r="E716" i="11"/>
  <c r="E717" i="11"/>
  <c r="E718" i="11"/>
  <c r="E719" i="11"/>
  <c r="E720" i="11"/>
  <c r="E721" i="11"/>
  <c r="E722" i="11"/>
  <c r="E723" i="11"/>
  <c r="E724" i="11"/>
  <c r="E727" i="11"/>
  <c r="E728" i="11"/>
  <c r="E729" i="11"/>
  <c r="E730" i="11"/>
  <c r="E731" i="11"/>
  <c r="E732" i="11"/>
  <c r="E733" i="11"/>
  <c r="E734" i="11"/>
  <c r="E735" i="11"/>
  <c r="E738" i="11"/>
  <c r="E739" i="11"/>
  <c r="E740" i="11"/>
  <c r="E741" i="11"/>
  <c r="E742" i="11"/>
  <c r="E743" i="11"/>
  <c r="E744" i="11"/>
  <c r="E745" i="11"/>
  <c r="E746" i="11"/>
  <c r="E749" i="11"/>
  <c r="E750" i="11"/>
  <c r="E751" i="11"/>
  <c r="E752" i="11"/>
  <c r="E753" i="11"/>
  <c r="E754" i="11"/>
  <c r="E755" i="11"/>
  <c r="E756" i="11"/>
  <c r="E757" i="11"/>
  <c r="E760" i="11"/>
  <c r="E761" i="11"/>
  <c r="E762" i="11"/>
  <c r="E763" i="11"/>
  <c r="E764" i="11"/>
  <c r="E765" i="11"/>
  <c r="E766" i="11"/>
  <c r="E767" i="11"/>
  <c r="E768" i="11"/>
  <c r="E771" i="11"/>
  <c r="E773" i="11"/>
  <c r="E774" i="11"/>
  <c r="E775" i="11"/>
  <c r="E776" i="11"/>
  <c r="E777" i="11"/>
  <c r="E778" i="11"/>
  <c r="E779" i="11"/>
  <c r="E780" i="11"/>
  <c r="E781" i="11"/>
  <c r="E784" i="11"/>
  <c r="E785" i="11"/>
  <c r="E786" i="11"/>
  <c r="E787" i="11"/>
  <c r="E788" i="11"/>
  <c r="E789" i="11"/>
  <c r="E790" i="11"/>
  <c r="E791" i="11"/>
  <c r="E792" i="11"/>
  <c r="E795" i="11"/>
  <c r="E796" i="11"/>
  <c r="E797" i="11"/>
  <c r="E798" i="11"/>
  <c r="E799" i="11"/>
  <c r="E800" i="11"/>
  <c r="E801" i="11"/>
  <c r="E802" i="11"/>
  <c r="E803" i="11"/>
  <c r="E806" i="11"/>
  <c r="E807" i="11"/>
  <c r="E808" i="11"/>
  <c r="E809" i="11"/>
  <c r="E810" i="11"/>
  <c r="E811" i="11"/>
  <c r="E812" i="11"/>
  <c r="E813" i="11"/>
  <c r="E814" i="11"/>
  <c r="E817" i="11"/>
  <c r="E818" i="11"/>
  <c r="E819" i="11"/>
  <c r="E824" i="11"/>
  <c r="E825" i="11"/>
  <c r="E826" i="11"/>
  <c r="E827" i="11"/>
  <c r="E828" i="11"/>
  <c r="E829" i="11"/>
  <c r="E830" i="11"/>
  <c r="E831" i="11"/>
  <c r="E832" i="11"/>
  <c r="E835" i="11"/>
  <c r="E836" i="11"/>
  <c r="E837" i="11"/>
  <c r="E838" i="11"/>
  <c r="E839" i="11"/>
  <c r="E840" i="11"/>
  <c r="E841" i="11"/>
  <c r="E842" i="11"/>
  <c r="E843" i="11"/>
  <c r="E844" i="11"/>
  <c r="E845" i="11"/>
  <c r="E848" i="11"/>
  <c r="E849" i="11"/>
  <c r="E850" i="11"/>
  <c r="E851" i="11"/>
  <c r="E852" i="11"/>
  <c r="E853" i="11"/>
  <c r="E854" i="11"/>
  <c r="E855" i="11"/>
  <c r="E856" i="11"/>
  <c r="E857" i="11"/>
  <c r="E858" i="11"/>
  <c r="E859" i="11"/>
  <c r="E860" i="11"/>
  <c r="E861" i="11"/>
  <c r="E864" i="11"/>
  <c r="E865" i="11"/>
  <c r="E866" i="11"/>
  <c r="E867" i="11"/>
  <c r="E667" i="11"/>
  <c r="E668" i="11"/>
  <c r="E669" i="11"/>
  <c r="E670" i="11"/>
  <c r="E681" i="11"/>
  <c r="E682" i="11"/>
  <c r="E692" i="11"/>
  <c r="E693" i="11"/>
  <c r="E703" i="11"/>
  <c r="E704" i="11"/>
  <c r="E714" i="11"/>
  <c r="E715" i="11"/>
  <c r="E725" i="11"/>
  <c r="E726" i="11"/>
  <c r="E736" i="11"/>
  <c r="E737" i="11"/>
  <c r="E747" i="11"/>
  <c r="E748" i="11"/>
  <c r="E758" i="11"/>
  <c r="E759" i="11"/>
  <c r="E769" i="11"/>
  <c r="E770" i="11"/>
  <c r="E772" i="11"/>
  <c r="E782" i="11"/>
  <c r="E783" i="11"/>
  <c r="E793" i="11"/>
  <c r="E794" i="11"/>
  <c r="E804" i="11"/>
  <c r="E805" i="11"/>
  <c r="E815" i="11"/>
  <c r="E816" i="11"/>
  <c r="E820" i="11"/>
  <c r="E821" i="11"/>
  <c r="E833" i="11"/>
  <c r="E834" i="11"/>
  <c r="E846" i="11"/>
  <c r="E847" i="11"/>
  <c r="E862" i="11"/>
  <c r="E863" i="11"/>
  <c r="E868" i="11"/>
  <c r="E869" i="11"/>
  <c r="E822" i="11"/>
  <c r="E823" i="11"/>
  <c r="E671" i="11"/>
  <c r="E870" i="11"/>
  <c r="E871" i="11"/>
  <c r="E872" i="11"/>
  <c r="E873" i="11"/>
  <c r="E874" i="11"/>
  <c r="E875" i="11"/>
  <c r="E876" i="11"/>
  <c r="E877" i="11"/>
  <c r="E878" i="11"/>
  <c r="E881" i="11"/>
  <c r="E882" i="11"/>
  <c r="E883" i="11"/>
  <c r="E884" i="11"/>
  <c r="E885" i="11"/>
  <c r="E886" i="11"/>
  <c r="E887" i="11"/>
  <c r="E888" i="11"/>
  <c r="E889" i="11"/>
  <c r="E892" i="11"/>
  <c r="E893" i="11"/>
  <c r="E894" i="11"/>
  <c r="E895" i="11"/>
  <c r="E896" i="11"/>
  <c r="E897" i="11"/>
  <c r="E898" i="11"/>
  <c r="E899" i="11"/>
  <c r="E900" i="11"/>
  <c r="E903" i="11"/>
  <c r="E904" i="11"/>
  <c r="E905" i="11"/>
  <c r="E906" i="11"/>
  <c r="E907" i="11"/>
  <c r="E908" i="11"/>
  <c r="E909" i="11"/>
  <c r="E910" i="11"/>
  <c r="E911" i="11"/>
  <c r="E914" i="11"/>
  <c r="E915" i="11"/>
  <c r="E916" i="11"/>
  <c r="E917" i="11"/>
  <c r="E918" i="11"/>
  <c r="E919" i="11"/>
  <c r="E920" i="11"/>
  <c r="E921" i="11"/>
  <c r="E922" i="11"/>
  <c r="E925" i="11"/>
  <c r="E926" i="11"/>
  <c r="E927" i="11"/>
  <c r="E928" i="11"/>
  <c r="E929" i="11"/>
  <c r="E930" i="11"/>
  <c r="E931" i="11"/>
  <c r="E932" i="11"/>
  <c r="E933" i="11"/>
  <c r="E936" i="11"/>
  <c r="E937" i="11"/>
  <c r="E938" i="11"/>
  <c r="E939" i="11"/>
  <c r="E940" i="11"/>
  <c r="E941" i="11"/>
  <c r="E942" i="11"/>
  <c r="E943" i="11"/>
  <c r="E944" i="11"/>
  <c r="E947" i="11"/>
  <c r="E948" i="11"/>
  <c r="E949" i="11"/>
  <c r="E950" i="11"/>
  <c r="E951" i="11"/>
  <c r="E952" i="11"/>
  <c r="E953" i="11"/>
  <c r="E954" i="11"/>
  <c r="E955" i="11"/>
  <c r="E958" i="11"/>
  <c r="E959" i="11"/>
  <c r="E960" i="11"/>
  <c r="E961" i="11"/>
  <c r="E962" i="11"/>
  <c r="E963" i="11"/>
  <c r="E964" i="11"/>
  <c r="E965" i="11"/>
  <c r="E966" i="11"/>
  <c r="E969" i="11"/>
  <c r="E970" i="11"/>
  <c r="E971" i="11"/>
  <c r="E972" i="11"/>
  <c r="E973" i="11"/>
  <c r="E974" i="11"/>
  <c r="E975" i="11"/>
  <c r="E976" i="11"/>
  <c r="E977" i="11"/>
  <c r="E980" i="11"/>
  <c r="E981" i="11"/>
  <c r="E982" i="11"/>
  <c r="E983" i="11"/>
  <c r="E984" i="11"/>
  <c r="E985" i="11"/>
  <c r="E986" i="11"/>
  <c r="E987" i="11"/>
  <c r="E988" i="11"/>
  <c r="E991" i="11"/>
  <c r="E992" i="11"/>
  <c r="E993" i="11"/>
  <c r="E994" i="11"/>
  <c r="E995" i="11"/>
  <c r="E996" i="11"/>
  <c r="E997" i="11"/>
  <c r="E998" i="11"/>
  <c r="E999" i="11"/>
  <c r="E1002" i="11"/>
  <c r="E1003" i="11"/>
  <c r="E1004" i="11"/>
  <c r="E1005" i="11"/>
  <c r="E1006" i="11"/>
  <c r="E1007" i="11"/>
  <c r="E1008" i="11"/>
  <c r="E1009" i="11"/>
  <c r="E1010" i="11"/>
  <c r="E1013" i="11"/>
  <c r="E1014" i="11"/>
  <c r="E1015" i="11"/>
  <c r="E1016" i="11"/>
  <c r="E1017" i="11"/>
  <c r="E1018" i="11"/>
  <c r="E1019" i="11"/>
  <c r="E1020" i="11"/>
  <c r="E1021" i="11"/>
  <c r="E879" i="11"/>
  <c r="E880" i="11"/>
  <c r="E890" i="11"/>
  <c r="E891" i="11"/>
  <c r="E901" i="11"/>
  <c r="E902" i="11"/>
  <c r="E912" i="11"/>
  <c r="E913" i="11"/>
  <c r="E923" i="11"/>
  <c r="E924" i="11"/>
  <c r="E934" i="11"/>
  <c r="E935" i="11"/>
  <c r="E945" i="11"/>
  <c r="E946" i="11"/>
  <c r="E956" i="11"/>
  <c r="E957" i="11"/>
  <c r="E967" i="11"/>
  <c r="E968" i="11"/>
  <c r="E978" i="11"/>
  <c r="E979" i="11"/>
  <c r="E989" i="11"/>
  <c r="E990" i="11"/>
  <c r="E1000" i="11"/>
  <c r="E1001" i="11"/>
  <c r="E1011" i="11"/>
  <c r="E1012" i="11"/>
  <c r="E1022" i="11"/>
  <c r="E1023" i="11"/>
  <c r="E1030" i="11"/>
  <c r="E1031" i="11"/>
  <c r="E1032" i="11"/>
  <c r="E1033" i="11"/>
  <c r="E1034" i="11"/>
  <c r="E1035" i="11"/>
  <c r="E1036" i="11"/>
  <c r="E1038" i="11"/>
  <c r="E1039" i="11"/>
  <c r="E1040" i="11"/>
  <c r="E1041" i="11"/>
  <c r="E1042" i="11"/>
  <c r="E1043" i="11"/>
  <c r="E1044" i="11"/>
  <c r="E1045" i="11"/>
  <c r="E1046" i="11"/>
  <c r="E1049" i="11"/>
  <c r="E1050" i="11"/>
  <c r="E1051" i="11"/>
  <c r="E1052" i="11"/>
  <c r="E1053" i="11"/>
  <c r="E1054" i="11"/>
  <c r="E1055" i="11"/>
  <c r="E1056" i="11"/>
  <c r="E1057" i="11"/>
  <c r="E1061" i="11"/>
  <c r="E1062" i="11"/>
  <c r="E1063" i="11"/>
  <c r="E1064" i="11"/>
  <c r="E1065" i="11"/>
  <c r="E1066" i="11"/>
  <c r="E1067" i="11"/>
  <c r="E1068" i="11"/>
  <c r="E1069" i="11"/>
  <c r="E1072" i="11"/>
  <c r="E1073" i="11"/>
  <c r="E1074" i="11"/>
  <c r="E1075" i="11"/>
  <c r="E1076" i="11"/>
  <c r="E1077" i="11"/>
  <c r="E1078" i="11"/>
  <c r="E1079" i="11"/>
  <c r="E1080" i="11"/>
  <c r="E1083" i="11"/>
  <c r="E1084" i="11"/>
  <c r="E1085" i="11"/>
  <c r="E1086" i="11"/>
  <c r="E1087" i="11"/>
  <c r="E1088" i="11"/>
  <c r="E1089" i="11"/>
  <c r="E1090" i="11"/>
  <c r="E1091" i="11"/>
  <c r="E1094" i="11"/>
  <c r="E1095" i="11"/>
  <c r="E1096" i="11"/>
  <c r="E1097" i="11"/>
  <c r="E1098" i="11"/>
  <c r="E1099" i="11"/>
  <c r="E1100" i="11"/>
  <c r="E1101" i="11"/>
  <c r="E1102" i="11"/>
  <c r="E1105" i="11"/>
  <c r="E1106" i="11"/>
  <c r="E1107" i="11"/>
  <c r="E1108" i="11"/>
  <c r="E1109" i="11"/>
  <c r="E1110" i="11"/>
  <c r="E1111" i="11"/>
  <c r="E1112" i="11"/>
  <c r="E1113" i="11"/>
  <c r="E1116" i="11"/>
  <c r="E1117" i="11"/>
  <c r="E1118" i="11"/>
  <c r="E1119" i="11"/>
  <c r="E1120" i="11"/>
  <c r="E1121" i="11"/>
  <c r="E1122" i="11"/>
  <c r="E1123" i="11"/>
  <c r="E1124" i="11"/>
  <c r="E1207" i="11"/>
  <c r="E1208" i="11"/>
  <c r="E1209" i="11"/>
  <c r="E1210" i="11"/>
  <c r="E1211" i="11"/>
  <c r="E1212" i="11"/>
  <c r="E1213" i="11"/>
  <c r="E1214" i="11"/>
  <c r="E1215" i="11"/>
  <c r="E1216" i="11"/>
  <c r="E1217" i="11"/>
  <c r="E1218" i="11"/>
  <c r="E1219" i="11"/>
  <c r="E1220" i="11"/>
  <c r="E1221" i="11"/>
  <c r="E1222" i="11"/>
  <c r="E1223" i="11"/>
  <c r="E1224" i="11"/>
  <c r="E1225" i="11"/>
  <c r="E1226" i="11"/>
  <c r="E1227" i="11"/>
  <c r="E1228" i="11"/>
  <c r="E1229" i="11"/>
  <c r="E1230" i="11"/>
  <c r="E1231" i="11"/>
  <c r="E1232" i="11"/>
  <c r="E1233" i="11"/>
  <c r="E1234" i="11"/>
  <c r="E1235" i="11"/>
  <c r="E1236" i="11"/>
  <c r="E1237" i="11"/>
  <c r="E1238" i="11"/>
  <c r="E1239" i="11"/>
  <c r="E1240" i="11"/>
  <c r="E1241" i="11"/>
  <c r="E1127" i="11"/>
  <c r="E1128" i="11"/>
  <c r="E1129" i="11"/>
  <c r="E1130" i="11"/>
  <c r="E1131" i="11"/>
  <c r="E1132" i="11"/>
  <c r="E1133" i="11"/>
  <c r="E1134" i="11"/>
  <c r="E1135" i="11"/>
  <c r="E1138" i="11"/>
  <c r="E1139" i="11"/>
  <c r="E1140" i="11"/>
  <c r="E1141" i="11"/>
  <c r="E1142" i="11"/>
  <c r="E1143" i="11"/>
  <c r="E1144" i="11"/>
  <c r="E1145" i="11"/>
  <c r="E1146" i="11"/>
  <c r="E1149" i="11"/>
  <c r="E1150" i="11"/>
  <c r="E1151" i="11"/>
  <c r="E1152" i="11"/>
  <c r="E1153" i="11"/>
  <c r="E1154" i="11"/>
  <c r="E1155" i="11"/>
  <c r="E1156" i="11"/>
  <c r="E1157" i="11"/>
  <c r="E1160" i="11"/>
  <c r="E1161" i="11"/>
  <c r="E1162" i="11"/>
  <c r="E1163" i="11"/>
  <c r="E1164" i="11"/>
  <c r="E1165" i="11"/>
  <c r="E1166" i="11"/>
  <c r="E1167" i="11"/>
  <c r="E1168" i="11"/>
  <c r="E1171" i="11"/>
  <c r="E1172" i="11"/>
  <c r="E1173" i="11"/>
  <c r="E1174" i="11"/>
  <c r="E1175" i="11"/>
  <c r="E1176" i="11"/>
  <c r="E1177" i="11"/>
  <c r="E1178" i="11"/>
  <c r="E1181" i="11"/>
  <c r="E1182" i="11"/>
  <c r="E1183" i="11"/>
  <c r="E1184" i="11"/>
  <c r="E1185" i="11"/>
  <c r="E1186" i="11"/>
  <c r="E1187" i="11"/>
  <c r="E1188" i="11"/>
  <c r="E1189" i="11"/>
  <c r="E1060" i="11"/>
  <c r="E1242" i="11"/>
  <c r="E1243" i="11"/>
  <c r="E1244" i="11"/>
  <c r="E1192" i="11"/>
  <c r="E1193" i="11"/>
  <c r="E1194" i="11"/>
  <c r="E1195" i="11"/>
  <c r="E1196" i="11"/>
  <c r="E1197" i="11"/>
  <c r="E1198" i="11"/>
  <c r="E1199" i="11"/>
  <c r="E1200" i="11"/>
  <c r="E1203" i="11"/>
  <c r="E1204" i="11"/>
  <c r="E1245" i="11"/>
  <c r="E1246" i="11"/>
  <c r="E1247" i="11"/>
  <c r="E1248" i="11"/>
  <c r="E1249" i="11"/>
  <c r="E1250" i="11"/>
  <c r="E1251" i="11"/>
  <c r="E1037" i="11"/>
  <c r="E1047" i="11"/>
  <c r="E1048" i="11"/>
  <c r="E1058" i="11"/>
  <c r="E1059" i="11"/>
  <c r="E1070" i="11"/>
  <c r="E1071" i="11"/>
  <c r="E1081" i="11"/>
  <c r="E1082" i="11"/>
  <c r="E1092" i="11"/>
  <c r="E1093" i="11"/>
  <c r="E1103" i="11"/>
  <c r="E1104" i="11"/>
  <c r="E1114" i="11"/>
  <c r="E1115" i="11"/>
  <c r="E1125" i="11"/>
  <c r="E1126" i="11"/>
  <c r="E1136" i="11"/>
  <c r="E1137" i="11"/>
  <c r="E1147" i="11"/>
  <c r="E1148" i="11"/>
  <c r="E1158" i="11"/>
  <c r="E1159" i="11"/>
  <c r="E1169" i="11"/>
  <c r="E1170" i="11"/>
  <c r="E1179" i="11"/>
  <c r="E1180" i="11"/>
  <c r="E1190" i="11"/>
  <c r="E1191" i="11"/>
  <c r="E1201" i="11"/>
  <c r="E1202" i="11"/>
  <c r="E1205" i="11"/>
  <c r="E1206" i="11"/>
  <c r="E1024" i="11"/>
  <c r="E1025" i="11"/>
  <c r="E1026" i="11"/>
  <c r="E1027" i="11"/>
  <c r="E1028" i="11"/>
  <c r="E1029" i="11"/>
  <c r="E1252" i="11"/>
  <c r="E1253" i="11"/>
  <c r="E1254" i="11"/>
  <c r="E1255" i="11"/>
  <c r="E1256" i="11"/>
  <c r="E1257" i="11"/>
  <c r="E1258" i="11"/>
  <c r="E1259" i="11"/>
  <c r="E1260" i="11"/>
  <c r="E1263" i="11"/>
  <c r="E1264" i="11"/>
  <c r="E1265" i="11"/>
  <c r="E1266" i="11"/>
  <c r="E1267" i="11"/>
  <c r="E1268" i="11"/>
  <c r="E1269" i="11"/>
  <c r="E1270" i="11"/>
  <c r="E1271" i="11"/>
  <c r="E1274" i="11"/>
  <c r="E1275" i="11"/>
  <c r="E1276" i="11"/>
  <c r="E1277" i="11"/>
  <c r="E1278" i="11"/>
  <c r="E1279" i="11"/>
  <c r="E1280" i="11"/>
  <c r="E1281" i="11"/>
  <c r="E1282" i="11"/>
  <c r="E1285" i="11"/>
  <c r="E1286" i="11"/>
  <c r="E1287" i="11"/>
  <c r="E1288" i="11"/>
  <c r="E1289" i="11"/>
  <c r="E1290" i="11"/>
  <c r="E1291" i="11"/>
  <c r="E1292" i="11"/>
  <c r="E1293" i="11"/>
  <c r="E1296" i="11"/>
  <c r="E1297" i="11"/>
  <c r="E1298" i="11"/>
  <c r="E1299" i="11"/>
  <c r="E1300" i="11"/>
  <c r="E1301" i="11"/>
  <c r="E1302" i="11"/>
  <c r="E1303" i="11"/>
  <c r="E1304" i="11"/>
  <c r="E1307" i="11"/>
  <c r="E1308" i="11"/>
  <c r="E1309" i="11"/>
  <c r="E1310" i="11"/>
  <c r="E1311" i="11"/>
  <c r="E1312" i="11"/>
  <c r="E1313" i="11"/>
  <c r="E1314" i="11"/>
  <c r="E1315" i="11"/>
  <c r="E1318" i="11"/>
  <c r="E1319" i="11"/>
  <c r="E1320" i="11"/>
  <c r="E1321" i="11"/>
  <c r="E1322" i="11"/>
  <c r="E1323" i="11"/>
  <c r="E1324" i="11"/>
  <c r="E1325" i="11"/>
  <c r="E1326" i="11"/>
  <c r="E1329" i="11"/>
  <c r="E1330" i="11"/>
  <c r="E1331" i="11"/>
  <c r="E1332" i="11"/>
  <c r="E1333" i="11"/>
  <c r="E1334" i="11"/>
  <c r="E1335" i="11"/>
  <c r="E1336" i="11"/>
  <c r="E1337" i="11"/>
  <c r="E1340" i="11"/>
  <c r="E1341" i="11"/>
  <c r="E1342" i="11"/>
  <c r="E1343" i="11"/>
  <c r="E1344" i="11"/>
  <c r="E1345" i="11"/>
  <c r="E1346" i="11"/>
  <c r="E1347" i="11"/>
  <c r="E1348" i="11"/>
  <c r="E1349" i="11"/>
  <c r="E1350" i="11"/>
  <c r="E1351" i="11"/>
  <c r="E1352" i="11"/>
  <c r="E1353" i="11"/>
  <c r="E1354" i="11"/>
  <c r="E1355" i="11"/>
  <c r="E1358" i="11"/>
  <c r="E1359" i="11"/>
  <c r="E1365" i="11"/>
  <c r="E1366" i="11"/>
  <c r="E1367" i="11"/>
  <c r="E1368" i="11"/>
  <c r="E1369" i="11"/>
  <c r="E1370" i="11"/>
  <c r="E1371" i="11"/>
  <c r="E1372" i="11"/>
  <c r="E1373" i="11"/>
  <c r="E1376" i="11"/>
  <c r="E1377" i="11"/>
  <c r="E1378" i="11"/>
  <c r="E1379" i="11"/>
  <c r="E1380" i="11"/>
  <c r="E1381" i="11"/>
  <c r="E1382" i="11"/>
  <c r="E1383" i="11"/>
  <c r="E1384" i="11"/>
  <c r="E1387" i="11"/>
  <c r="E1388" i="11"/>
  <c r="E1389" i="11"/>
  <c r="E1390" i="11"/>
  <c r="E1391" i="11"/>
  <c r="E1392" i="11"/>
  <c r="E1393" i="11"/>
  <c r="E1394" i="11"/>
  <c r="E1395" i="11"/>
  <c r="E1398" i="11"/>
  <c r="E1399" i="11"/>
  <c r="E1400" i="11"/>
  <c r="E1401" i="11"/>
  <c r="E1402" i="11"/>
  <c r="E1403" i="11"/>
  <c r="E1404" i="11"/>
  <c r="E1405" i="11"/>
  <c r="E1406" i="11"/>
  <c r="E1411" i="11"/>
  <c r="E1412" i="11"/>
  <c r="E1413" i="11"/>
  <c r="E1414" i="11"/>
  <c r="E1415" i="11"/>
  <c r="E1416" i="11"/>
  <c r="E1417" i="11"/>
  <c r="E1418" i="11"/>
  <c r="E1419" i="11"/>
  <c r="E1422" i="11"/>
  <c r="E1423" i="11"/>
  <c r="E1424" i="11"/>
  <c r="E1425" i="11"/>
  <c r="E1426" i="11"/>
  <c r="E1427" i="11"/>
  <c r="E1428" i="11"/>
  <c r="E1429" i="11"/>
  <c r="E1430" i="11"/>
  <c r="E1431" i="11"/>
  <c r="E1432" i="11"/>
  <c r="E1433" i="11"/>
  <c r="E1434" i="11"/>
  <c r="E1435" i="11"/>
  <c r="E1436" i="11"/>
  <c r="E1437" i="11"/>
  <c r="E1438" i="11"/>
  <c r="E1443" i="11"/>
  <c r="E1444" i="11"/>
  <c r="E1445" i="11"/>
  <c r="E1446" i="11"/>
  <c r="E1447" i="11"/>
  <c r="E1448" i="11"/>
  <c r="E1449" i="11"/>
  <c r="E1450" i="11"/>
  <c r="E1451" i="11"/>
  <c r="E1452" i="11"/>
  <c r="E1453" i="11"/>
  <c r="E1454" i="11"/>
  <c r="E1455" i="11"/>
  <c r="E1456" i="11"/>
  <c r="E1459" i="11"/>
  <c r="E1460" i="11"/>
  <c r="E1461" i="11"/>
  <c r="E1462" i="11"/>
  <c r="E1463" i="11"/>
  <c r="E1464" i="11"/>
  <c r="E1465" i="11"/>
  <c r="E1466" i="11"/>
  <c r="E1467" i="11"/>
  <c r="E1470" i="11"/>
  <c r="E1471" i="11"/>
  <c r="E1472" i="11"/>
  <c r="E1473" i="11"/>
  <c r="E1474" i="11"/>
  <c r="E1475" i="11"/>
  <c r="E1476" i="11"/>
  <c r="E1477" i="11"/>
  <c r="E1478" i="11"/>
  <c r="E1479" i="11"/>
  <c r="E1480" i="11"/>
  <c r="E1481" i="11"/>
  <c r="E1482" i="11"/>
  <c r="E1483" i="11"/>
  <c r="E1484" i="11"/>
  <c r="E1485" i="11"/>
  <c r="E1486" i="11"/>
  <c r="E1487" i="11"/>
  <c r="E1488" i="11"/>
  <c r="E1489" i="11"/>
  <c r="E1490" i="11"/>
  <c r="E1491" i="11"/>
  <c r="E1492" i="11"/>
  <c r="E1493" i="11"/>
  <c r="E1494" i="11"/>
  <c r="E1495" i="11"/>
  <c r="E1496" i="11"/>
  <c r="E1497" i="11"/>
  <c r="E1498" i="11"/>
  <c r="E1499" i="11"/>
  <c r="E1500" i="11"/>
  <c r="E1503" i="11"/>
  <c r="E1504" i="11"/>
  <c r="E1505" i="11"/>
  <c r="E1508" i="11"/>
  <c r="E1509" i="11"/>
  <c r="E1512" i="11"/>
  <c r="E1513" i="11"/>
  <c r="E1516" i="11"/>
  <c r="E1517" i="11"/>
  <c r="E1518" i="11"/>
  <c r="E1519" i="11"/>
  <c r="E1520" i="11"/>
  <c r="E1521" i="11"/>
  <c r="E1522" i="11"/>
  <c r="E1523" i="11"/>
  <c r="E1524" i="11"/>
  <c r="E1525" i="11"/>
  <c r="E1526" i="11"/>
  <c r="E1527" i="11"/>
  <c r="E1528" i="11"/>
  <c r="E1529" i="11"/>
  <c r="E1530" i="11"/>
  <c r="E1531" i="11"/>
  <c r="E1532" i="11"/>
  <c r="E1533" i="11"/>
  <c r="E1534" i="11"/>
  <c r="E1535" i="11"/>
  <c r="E1538" i="11"/>
  <c r="E1539" i="11"/>
  <c r="E1540" i="11"/>
  <c r="E1541" i="11"/>
  <c r="E1542" i="11"/>
  <c r="E1543" i="11"/>
  <c r="E1544" i="11"/>
  <c r="E1545" i="11"/>
  <c r="E1546" i="11"/>
  <c r="E1549" i="11"/>
  <c r="E1550" i="11"/>
  <c r="E1551" i="11"/>
  <c r="E1552" i="11"/>
  <c r="E1553" i="11"/>
  <c r="E1556" i="11"/>
  <c r="E1557" i="11"/>
  <c r="E1558" i="11"/>
  <c r="E1559" i="11"/>
  <c r="E1560" i="11"/>
  <c r="E1561" i="11"/>
  <c r="E1562" i="11"/>
  <c r="E1563" i="11"/>
  <c r="E1564" i="11"/>
  <c r="E1565" i="11"/>
  <c r="E1566" i="11"/>
  <c r="E1567" i="11"/>
  <c r="E1568" i="11"/>
  <c r="E1569" i="11"/>
  <c r="E1570" i="11"/>
  <c r="E1571" i="11"/>
  <c r="E1572" i="11"/>
  <c r="E1573" i="11"/>
  <c r="E1576" i="11"/>
  <c r="E1577" i="11"/>
  <c r="E1578" i="11"/>
  <c r="E1579" i="11"/>
  <c r="E1580" i="11"/>
  <c r="E1581" i="11"/>
  <c r="E1582" i="11"/>
  <c r="E1583" i="11"/>
  <c r="E1584" i="11"/>
  <c r="E1587" i="11"/>
  <c r="E1588" i="11"/>
  <c r="E1589" i="11"/>
  <c r="E1590" i="11"/>
  <c r="E1591" i="11"/>
  <c r="E1594" i="11"/>
  <c r="E1595" i="11"/>
  <c r="E1596" i="11"/>
  <c r="E1597" i="11"/>
  <c r="E1598" i="11"/>
  <c r="E1599" i="11"/>
  <c r="E1600" i="11"/>
  <c r="E1601" i="11"/>
  <c r="E1602" i="11"/>
  <c r="E1603" i="11"/>
  <c r="E1604" i="11"/>
  <c r="E1605" i="11"/>
  <c r="E1606" i="11"/>
  <c r="E1609" i="11"/>
  <c r="E1610" i="11"/>
  <c r="E1611" i="11"/>
  <c r="E1614" i="11"/>
  <c r="E1615" i="11"/>
  <c r="E1616" i="11"/>
  <c r="E1617" i="11"/>
  <c r="E1618" i="11"/>
  <c r="E1619" i="11"/>
  <c r="E1630" i="11"/>
  <c r="E1631" i="11"/>
  <c r="E1632" i="11"/>
  <c r="E1633" i="11"/>
  <c r="E1634" i="11"/>
  <c r="E1635" i="11"/>
  <c r="E1636" i="11"/>
  <c r="E1637" i="11"/>
  <c r="E1638" i="11"/>
  <c r="E1639" i="11"/>
  <c r="E1640" i="11"/>
  <c r="E1641" i="11"/>
  <c r="E1642" i="11"/>
  <c r="E1643" i="11"/>
  <c r="E1644" i="11"/>
  <c r="E1645" i="11"/>
  <c r="E1646" i="11"/>
  <c r="E1647" i="11"/>
  <c r="E1648" i="11"/>
  <c r="E1649" i="11"/>
  <c r="E1650" i="11"/>
  <c r="E1651" i="11"/>
  <c r="E1652" i="11"/>
  <c r="E1653" i="11"/>
  <c r="E1654" i="11"/>
  <c r="E1655" i="11"/>
  <c r="E1656" i="11"/>
  <c r="E1657" i="11"/>
  <c r="E1658" i="11"/>
  <c r="E1659" i="11"/>
  <c r="E1660" i="11"/>
  <c r="E1661" i="11"/>
  <c r="E1662" i="11"/>
  <c r="E1663" i="11"/>
  <c r="E1664" i="11"/>
  <c r="E1665" i="11"/>
  <c r="E1666" i="11"/>
  <c r="E1667" i="11"/>
  <c r="E1668" i="11"/>
  <c r="E1669" i="11"/>
  <c r="E1670" i="11"/>
  <c r="E1671" i="11"/>
  <c r="E1672" i="11"/>
  <c r="E1673" i="11"/>
  <c r="E1674" i="11"/>
  <c r="E1677" i="11"/>
  <c r="E1678" i="11"/>
  <c r="E1679" i="11"/>
  <c r="E1680" i="11"/>
  <c r="E1681" i="11"/>
  <c r="E1682" i="11"/>
  <c r="E1685" i="11"/>
  <c r="E1686" i="11"/>
  <c r="E1687" i="11"/>
  <c r="E1688" i="11"/>
  <c r="E1689" i="11"/>
  <c r="E1690" i="11"/>
  <c r="E1693" i="11"/>
  <c r="E1694" i="11"/>
  <c r="E1695" i="11"/>
  <c r="E1696" i="11"/>
  <c r="E1697" i="11"/>
  <c r="E1698" i="11"/>
  <c r="E1699" i="11"/>
  <c r="E1700" i="11"/>
  <c r="E1701" i="11"/>
  <c r="E1702" i="11"/>
  <c r="E1703" i="11"/>
  <c r="E1704" i="11"/>
  <c r="E1705" i="11"/>
  <c r="E1708" i="11"/>
  <c r="E1709" i="11"/>
  <c r="E1710" i="11"/>
  <c r="E1711" i="11"/>
  <c r="E1712" i="11"/>
  <c r="E1713" i="11"/>
  <c r="E1714" i="11"/>
  <c r="E1715" i="11"/>
  <c r="E1716" i="11"/>
  <c r="E1730" i="11"/>
  <c r="E1731" i="11"/>
  <c r="E1732" i="11"/>
  <c r="E1733" i="11"/>
  <c r="E1734" i="11"/>
  <c r="E1735" i="11"/>
  <c r="E1736" i="11"/>
  <c r="E1739" i="11"/>
  <c r="E1740" i="11"/>
  <c r="E1741" i="11"/>
  <c r="E1742" i="11"/>
  <c r="E1743" i="11"/>
  <c r="E1744" i="11"/>
  <c r="E1745" i="11"/>
  <c r="E1746" i="11"/>
  <c r="E1747" i="11"/>
  <c r="E1748" i="11"/>
  <c r="E1749" i="11"/>
  <c r="E1750" i="11"/>
  <c r="E1751" i="11"/>
  <c r="E1752" i="11"/>
  <c r="E1753" i="11"/>
  <c r="E1754" i="11"/>
  <c r="E1757" i="11"/>
  <c r="E1758" i="11"/>
  <c r="E1759" i="11"/>
  <c r="E1760" i="11"/>
  <c r="E1761" i="11"/>
  <c r="E1762" i="11"/>
  <c r="E1763" i="11"/>
  <c r="E1764" i="11"/>
  <c r="E1765" i="11"/>
  <c r="E1768" i="11"/>
  <c r="E1769" i="11"/>
  <c r="E1770" i="11"/>
  <c r="E1771" i="11"/>
  <c r="E1772" i="11"/>
  <c r="E1773" i="11"/>
  <c r="E1774" i="11"/>
  <c r="E1775" i="11"/>
  <c r="E1776" i="11"/>
  <c r="E1779" i="11"/>
  <c r="E1780" i="11"/>
  <c r="E1781" i="11"/>
  <c r="E1782" i="11"/>
  <c r="E1783" i="11"/>
  <c r="E1784" i="11"/>
  <c r="E1785" i="11"/>
  <c r="E1786" i="11"/>
  <c r="E1787" i="11"/>
  <c r="E1788" i="11"/>
  <c r="E1789" i="11"/>
  <c r="E1790" i="11"/>
  <c r="E1791" i="11"/>
  <c r="E1792" i="11"/>
  <c r="E1793" i="11"/>
  <c r="E1794" i="11"/>
  <c r="E1795" i="11"/>
  <c r="E1796" i="11"/>
  <c r="E1799" i="11"/>
  <c r="E1800" i="11"/>
  <c r="E1801" i="11"/>
  <c r="E1802" i="11"/>
  <c r="E1803" i="11"/>
  <c r="E1804" i="11"/>
  <c r="E1805" i="11"/>
  <c r="E1806" i="11"/>
  <c r="E1807" i="11"/>
  <c r="E1810" i="11"/>
  <c r="E1811" i="11"/>
  <c r="E1812" i="11"/>
  <c r="E1813" i="11"/>
  <c r="E1814" i="11"/>
  <c r="E1815" i="11"/>
  <c r="E1816" i="11"/>
  <c r="E1817" i="11"/>
  <c r="E1818" i="11"/>
  <c r="E1821" i="11"/>
  <c r="E1822" i="11"/>
  <c r="E1823" i="11"/>
  <c r="E1824" i="11"/>
  <c r="E1825" i="11"/>
  <c r="E1826" i="11"/>
  <c r="E1827" i="11"/>
  <c r="E1828" i="11"/>
  <c r="E1829" i="11"/>
  <c r="E1832" i="11"/>
  <c r="E1833" i="11"/>
  <c r="E1834" i="11"/>
  <c r="E1835" i="11"/>
  <c r="E1836" i="11"/>
  <c r="E1837" i="11"/>
  <c r="E1838" i="11"/>
  <c r="E1839" i="11"/>
  <c r="E1840" i="11"/>
  <c r="E1843" i="11"/>
  <c r="E1844" i="11"/>
  <c r="E1845" i="11"/>
  <c r="E1846" i="11"/>
  <c r="E1847" i="11"/>
  <c r="E1848" i="11"/>
  <c r="E1849" i="11"/>
  <c r="E1850" i="11"/>
  <c r="E1851" i="11"/>
  <c r="E1852" i="11"/>
  <c r="E1853" i="11"/>
  <c r="E1854" i="11"/>
  <c r="E1855" i="11"/>
  <c r="E1856" i="11"/>
  <c r="E1857" i="11"/>
  <c r="E1860" i="11"/>
  <c r="E1861" i="11"/>
  <c r="E1862" i="11"/>
  <c r="E1863" i="11"/>
  <c r="E1864" i="11"/>
  <c r="E1865" i="11"/>
  <c r="E1866" i="11"/>
  <c r="E1867" i="11"/>
  <c r="E1868" i="11"/>
  <c r="E1871" i="11"/>
  <c r="E1872" i="11"/>
  <c r="E1873" i="11"/>
  <c r="E1874" i="11"/>
  <c r="E1875" i="11"/>
  <c r="E1876" i="11"/>
  <c r="E1877" i="11"/>
  <c r="E1878" i="11"/>
  <c r="E1879" i="11"/>
  <c r="E1880" i="11"/>
  <c r="E1881" i="11"/>
  <c r="E1882" i="11"/>
  <c r="E1883" i="11"/>
  <c r="E1884" i="11"/>
  <c r="E1885" i="11"/>
  <c r="E1886" i="11"/>
  <c r="E1887" i="11"/>
  <c r="E1888" i="11"/>
  <c r="E1889" i="11"/>
  <c r="E1890" i="11"/>
  <c r="E1891" i="11"/>
  <c r="E1892" i="11"/>
  <c r="E1893" i="11"/>
  <c r="E1894" i="11"/>
  <c r="E1895" i="11"/>
  <c r="E1896" i="11"/>
  <c r="E1898" i="11"/>
  <c r="E1899" i="11"/>
  <c r="E1902" i="11"/>
  <c r="E1903" i="11"/>
  <c r="E1906" i="11"/>
  <c r="E1907" i="11"/>
  <c r="E1908" i="11"/>
  <c r="E1909" i="11"/>
  <c r="E1910" i="11"/>
  <c r="E1911" i="11"/>
  <c r="E1912" i="11"/>
  <c r="E1913" i="11"/>
  <c r="E1914" i="11"/>
  <c r="E1915" i="11"/>
  <c r="E1916" i="11"/>
  <c r="E1917" i="11"/>
  <c r="E1918" i="11"/>
  <c r="E1919" i="11"/>
  <c r="E1922" i="11"/>
  <c r="E1923" i="11"/>
  <c r="E1924" i="11"/>
  <c r="E1925" i="11"/>
  <c r="E1926" i="11"/>
  <c r="E1927" i="11"/>
  <c r="E1928" i="11"/>
  <c r="E1929" i="11"/>
  <c r="E1930" i="11"/>
  <c r="E1933" i="11"/>
  <c r="E2536" i="11"/>
  <c r="E2537" i="11"/>
  <c r="E2538" i="11"/>
  <c r="E2539" i="11"/>
  <c r="E2540" i="11"/>
  <c r="E2543" i="11"/>
  <c r="E2544" i="11"/>
  <c r="E2545" i="11"/>
  <c r="E2546" i="11"/>
  <c r="E2547" i="11"/>
  <c r="E2548" i="11"/>
  <c r="E2549" i="11"/>
  <c r="E2550" i="11"/>
  <c r="E2551" i="11"/>
  <c r="E2552" i="11"/>
  <c r="E2553" i="11"/>
  <c r="E2554" i="11"/>
  <c r="E2555" i="11"/>
  <c r="E2556" i="11"/>
  <c r="E2557" i="11"/>
  <c r="E2558" i="11"/>
  <c r="E2559" i="11"/>
  <c r="E2562" i="11"/>
  <c r="E2563" i="11"/>
  <c r="E2564" i="11"/>
  <c r="E2565" i="11"/>
  <c r="E2566" i="11"/>
  <c r="E2567" i="11"/>
  <c r="E2568" i="11"/>
  <c r="E2569" i="11"/>
  <c r="E2572" i="11"/>
  <c r="E2573" i="11"/>
  <c r="E2574" i="11"/>
  <c r="E2575" i="11"/>
  <c r="E2576" i="11"/>
  <c r="E2577" i="11"/>
  <c r="E2578" i="11"/>
  <c r="E1934" i="11"/>
  <c r="E1935" i="11"/>
  <c r="E1936" i="11"/>
  <c r="E1937" i="11"/>
  <c r="E1938" i="11"/>
  <c r="E1939" i="11"/>
  <c r="E1940" i="11"/>
  <c r="E1941" i="11"/>
  <c r="E1942" i="11"/>
  <c r="E1943" i="11"/>
  <c r="E1944" i="11"/>
  <c r="E1945" i="11"/>
  <c r="E1946" i="11"/>
  <c r="E1947" i="11"/>
  <c r="E1948" i="11"/>
  <c r="E1949" i="11"/>
  <c r="E1950" i="11"/>
  <c r="E1951" i="11"/>
  <c r="E1952" i="11"/>
  <c r="E1953" i="11"/>
  <c r="E1954" i="11"/>
  <c r="E1955" i="11"/>
  <c r="E1956" i="11"/>
  <c r="E1957" i="11"/>
  <c r="E1958" i="11"/>
  <c r="E1959" i="11"/>
  <c r="E1960" i="11"/>
  <c r="E1961" i="11"/>
  <c r="E1962" i="11"/>
  <c r="E1963" i="11"/>
  <c r="E1964" i="11"/>
  <c r="E1965" i="11"/>
  <c r="E1966" i="11"/>
  <c r="E1967" i="11"/>
  <c r="E1968" i="11"/>
  <c r="E1969" i="11"/>
  <c r="E1970" i="11"/>
  <c r="E1971" i="11"/>
  <c r="E1972" i="11"/>
  <c r="E1973" i="11"/>
  <c r="E1974" i="11"/>
  <c r="E1975" i="11"/>
  <c r="E1976" i="11"/>
  <c r="E1977" i="11"/>
  <c r="E1978" i="11"/>
  <c r="E1979" i="11"/>
  <c r="E1980" i="11"/>
  <c r="E1981" i="11"/>
  <c r="E1982" i="11"/>
  <c r="E1983" i="11"/>
  <c r="E1984" i="11"/>
  <c r="E1985" i="11"/>
  <c r="E1986" i="11"/>
  <c r="E1987" i="11"/>
  <c r="E1988" i="11"/>
  <c r="E1989" i="11"/>
  <c r="E1990" i="11"/>
  <c r="E1991" i="11"/>
  <c r="E1992" i="11"/>
  <c r="E1993" i="11"/>
  <c r="E1994" i="11"/>
  <c r="E1995" i="11"/>
  <c r="E1996" i="11"/>
  <c r="E1997" i="11"/>
  <c r="E1998" i="11"/>
  <c r="E1999" i="11"/>
  <c r="E2000" i="11"/>
  <c r="E2001" i="11"/>
  <c r="E2002" i="11"/>
  <c r="E2003" i="11"/>
  <c r="E2004" i="11"/>
  <c r="E2005" i="11"/>
  <c r="E2006" i="11"/>
  <c r="E2007" i="11"/>
  <c r="E2008" i="11"/>
  <c r="E2009" i="11"/>
  <c r="E2010" i="11"/>
  <c r="E2011" i="11"/>
  <c r="E2012" i="11"/>
  <c r="E2013" i="11"/>
  <c r="E2014" i="11"/>
  <c r="E2015" i="11"/>
  <c r="E2016" i="11"/>
  <c r="E2017" i="11"/>
  <c r="E2018" i="11"/>
  <c r="E2019" i="11"/>
  <c r="E2020" i="11"/>
  <c r="E2021" i="11"/>
  <c r="E2022" i="11"/>
  <c r="E2023" i="11"/>
  <c r="E2024" i="11"/>
  <c r="E2025" i="11"/>
  <c r="E2026" i="11"/>
  <c r="E2027" i="11"/>
  <c r="E2028" i="11"/>
  <c r="E2029" i="11"/>
  <c r="E2030" i="11"/>
  <c r="E2031" i="11"/>
  <c r="E2032" i="11"/>
  <c r="E2033" i="11"/>
  <c r="E2034" i="11"/>
  <c r="E2035" i="11"/>
  <c r="E2036" i="11"/>
  <c r="E2037" i="11"/>
  <c r="E2038" i="11"/>
  <c r="E2039" i="11"/>
  <c r="E2040" i="11"/>
  <c r="E2041" i="11"/>
  <c r="E2042" i="11"/>
  <c r="E2043" i="11"/>
  <c r="E2044" i="11"/>
  <c r="E2045" i="11"/>
  <c r="E2046" i="11"/>
  <c r="E2047" i="11"/>
  <c r="E2048" i="11"/>
  <c r="E2049" i="11"/>
  <c r="E2050" i="11"/>
  <c r="E2051" i="11"/>
  <c r="E2052" i="11"/>
  <c r="E2053" i="11"/>
  <c r="E2054" i="11"/>
  <c r="E2055" i="11"/>
  <c r="E2056" i="11"/>
  <c r="E2057" i="11"/>
  <c r="E2058" i="11"/>
  <c r="E2059" i="11"/>
  <c r="E2060" i="11"/>
  <c r="E2061" i="11"/>
  <c r="E2062" i="11"/>
  <c r="E2063" i="11"/>
  <c r="E2064" i="11"/>
  <c r="E2065" i="11"/>
  <c r="E2066" i="11"/>
  <c r="E2067" i="11"/>
  <c r="E2068" i="11"/>
  <c r="E2069" i="11"/>
  <c r="E2070" i="11"/>
  <c r="E2071" i="11"/>
  <c r="E2072" i="11"/>
  <c r="E2073" i="11"/>
  <c r="E2074" i="11"/>
  <c r="E2075" i="11"/>
  <c r="E2076" i="11"/>
  <c r="E2077" i="11"/>
  <c r="E2078" i="11"/>
  <c r="E2079" i="11"/>
  <c r="E2080" i="11"/>
  <c r="E2081" i="11"/>
  <c r="E2082" i="11"/>
  <c r="E2083" i="11"/>
  <c r="E2084" i="11"/>
  <c r="E2085" i="11"/>
  <c r="E2086" i="11"/>
  <c r="E2087" i="11"/>
  <c r="E2088" i="11"/>
  <c r="E2089" i="11"/>
  <c r="E2090" i="11"/>
  <c r="E2091" i="11"/>
  <c r="E2092" i="11"/>
  <c r="E2093" i="11"/>
  <c r="E2094" i="11"/>
  <c r="E2095" i="11"/>
  <c r="E2096" i="11"/>
  <c r="E2097" i="11"/>
  <c r="E2098" i="11"/>
  <c r="E2099" i="11"/>
  <c r="E2100" i="11"/>
  <c r="E2101" i="11"/>
  <c r="E2102" i="11"/>
  <c r="E2103" i="11"/>
  <c r="E2104" i="11"/>
  <c r="E2105" i="11"/>
  <c r="E2106" i="11"/>
  <c r="E2107" i="11"/>
  <c r="E2108" i="11"/>
  <c r="E2109" i="11"/>
  <c r="E2110" i="11"/>
  <c r="E2111" i="11"/>
  <c r="E2112" i="11"/>
  <c r="E2113" i="11"/>
  <c r="E2114" i="11"/>
  <c r="E2115" i="11"/>
  <c r="E2116" i="11"/>
  <c r="E2117" i="11"/>
  <c r="E2118" i="11"/>
  <c r="E2119" i="11"/>
  <c r="E2120" i="11"/>
  <c r="E2121" i="11"/>
  <c r="E2122" i="11"/>
  <c r="E2123" i="11"/>
  <c r="E2124" i="11"/>
  <c r="E2125" i="11"/>
  <c r="E2126" i="11"/>
  <c r="E2127" i="11"/>
  <c r="E2128" i="11"/>
  <c r="E2129" i="11"/>
  <c r="E2130" i="11"/>
  <c r="E2131" i="11"/>
  <c r="E2132" i="11"/>
  <c r="E2133" i="11"/>
  <c r="E2134" i="11"/>
  <c r="E2135" i="11"/>
  <c r="E2136" i="11"/>
  <c r="E2137" i="11"/>
  <c r="E2138" i="11"/>
  <c r="E2139" i="11"/>
  <c r="E2140" i="11"/>
  <c r="E2141" i="11"/>
  <c r="E2142" i="11"/>
  <c r="E2143" i="11"/>
  <c r="E2144" i="11"/>
  <c r="E2145" i="11"/>
  <c r="E2146" i="11"/>
  <c r="E2147" i="11"/>
  <c r="E2148" i="11"/>
  <c r="E2149" i="11"/>
  <c r="E2150" i="11"/>
  <c r="E2151" i="11"/>
  <c r="E2152" i="11"/>
  <c r="E2153" i="11"/>
  <c r="E2154" i="11"/>
  <c r="E2155" i="11"/>
  <c r="E2156" i="11"/>
  <c r="E2157" i="11"/>
  <c r="E2158" i="11"/>
  <c r="E2159" i="11"/>
  <c r="E2160" i="11"/>
  <c r="E2161" i="11"/>
  <c r="E2162" i="11"/>
  <c r="E2163" i="11"/>
  <c r="E2164" i="11"/>
  <c r="E2165" i="11"/>
  <c r="E2166" i="11"/>
  <c r="E2167" i="11"/>
  <c r="E2168" i="11"/>
  <c r="E2169" i="11"/>
  <c r="E2170" i="11"/>
  <c r="E2171" i="11"/>
  <c r="E2172" i="11"/>
  <c r="E2173" i="11"/>
  <c r="E2174" i="11"/>
  <c r="E2175" i="11"/>
  <c r="E2176" i="11"/>
  <c r="E2177" i="11"/>
  <c r="E2178" i="11"/>
  <c r="E2179" i="11"/>
  <c r="E2180" i="11"/>
  <c r="E2181" i="11"/>
  <c r="E2182" i="11"/>
  <c r="E2183" i="11"/>
  <c r="E2184" i="11"/>
  <c r="E2185" i="11"/>
  <c r="E2186" i="11"/>
  <c r="E2187" i="11"/>
  <c r="E2188" i="11"/>
  <c r="E2189" i="11"/>
  <c r="E2190" i="11"/>
  <c r="E2191" i="11"/>
  <c r="E2192" i="11"/>
  <c r="E2193" i="11"/>
  <c r="E2194" i="11"/>
  <c r="E2195" i="11"/>
  <c r="E2196" i="11"/>
  <c r="E2197" i="11"/>
  <c r="E2198" i="11"/>
  <c r="E2199" i="11"/>
  <c r="E2200" i="11"/>
  <c r="E2201" i="11"/>
  <c r="E2202" i="11"/>
  <c r="E2203" i="11"/>
  <c r="E2204" i="11"/>
  <c r="E2205" i="11"/>
  <c r="E2206" i="11"/>
  <c r="E2207" i="11"/>
  <c r="E2208" i="11"/>
  <c r="E2209" i="11"/>
  <c r="E2210" i="11"/>
  <c r="E2211" i="11"/>
  <c r="E2212" i="11"/>
  <c r="E2213" i="11"/>
  <c r="E2214" i="11"/>
  <c r="E2215" i="11"/>
  <c r="E2216" i="11"/>
  <c r="E2217" i="11"/>
  <c r="E2218" i="11"/>
  <c r="E2219" i="11"/>
  <c r="E2220" i="11"/>
  <c r="E2221" i="11"/>
  <c r="E2222" i="11"/>
  <c r="E2223" i="11"/>
  <c r="E2224" i="11"/>
  <c r="E2225" i="11"/>
  <c r="E2226" i="11"/>
  <c r="E2227" i="11"/>
  <c r="E2228" i="11"/>
  <c r="E2229" i="11"/>
  <c r="E2230" i="11"/>
  <c r="E2231" i="11"/>
  <c r="E2232" i="11"/>
  <c r="E2233" i="11"/>
  <c r="E2234" i="11"/>
  <c r="E2235" i="11"/>
  <c r="E2236" i="11"/>
  <c r="E2237" i="11"/>
  <c r="E2238" i="11"/>
  <c r="E2239" i="11"/>
  <c r="E2240" i="11"/>
  <c r="E2241" i="11"/>
  <c r="E2242" i="11"/>
  <c r="E2243" i="11"/>
  <c r="E2244" i="11"/>
  <c r="E2245" i="11"/>
  <c r="E2246" i="11"/>
  <c r="E2247" i="11"/>
  <c r="E2248" i="11"/>
  <c r="E2249" i="11"/>
  <c r="E2250" i="11"/>
  <c r="E2251" i="11"/>
  <c r="E2252" i="11"/>
  <c r="E2253" i="11"/>
  <c r="E2254" i="11"/>
  <c r="E2255" i="11"/>
  <c r="E2256" i="11"/>
  <c r="E2257" i="11"/>
  <c r="E2258" i="11"/>
  <c r="E2259" i="11"/>
  <c r="E2260" i="11"/>
  <c r="E2261" i="11"/>
  <c r="E2262" i="11"/>
  <c r="E2263" i="11"/>
  <c r="E2264" i="11"/>
  <c r="E2265" i="11"/>
  <c r="E2266" i="11"/>
  <c r="E2267" i="11"/>
  <c r="E2268" i="11"/>
  <c r="E2269" i="11"/>
  <c r="E2270" i="11"/>
  <c r="E2271" i="11"/>
  <c r="E2272" i="11"/>
  <c r="E2273" i="11"/>
  <c r="E2274" i="11"/>
  <c r="E2275" i="11"/>
  <c r="E2276" i="11"/>
  <c r="E2277" i="11"/>
  <c r="E2278" i="11"/>
  <c r="E2279" i="11"/>
  <c r="E2280" i="11"/>
  <c r="E2281" i="11"/>
  <c r="E2282" i="11"/>
  <c r="E2283" i="11"/>
  <c r="E2284" i="11"/>
  <c r="E2285" i="11"/>
  <c r="E2286" i="11"/>
  <c r="E2287" i="11"/>
  <c r="E2288" i="11"/>
  <c r="E2289" i="11"/>
  <c r="E2290" i="11"/>
  <c r="E2291" i="11"/>
  <c r="E2292" i="11"/>
  <c r="E2293" i="11"/>
  <c r="E2294" i="11"/>
  <c r="E2295" i="11"/>
  <c r="E2296" i="11"/>
  <c r="E2297" i="11"/>
  <c r="E2298" i="11"/>
  <c r="E2299" i="11"/>
  <c r="E2300" i="11"/>
  <c r="E2301" i="11"/>
  <c r="E2302" i="11"/>
  <c r="E2303" i="11"/>
  <c r="E2304" i="11"/>
  <c r="E2305" i="11"/>
  <c r="E2306" i="11"/>
  <c r="E2307" i="11"/>
  <c r="E2308" i="11"/>
  <c r="E2309" i="11"/>
  <c r="E2310" i="11"/>
  <c r="E2311" i="11"/>
  <c r="E2312" i="11"/>
  <c r="E2313" i="11"/>
  <c r="E2314" i="11"/>
  <c r="E2315" i="11"/>
  <c r="E2316" i="11"/>
  <c r="E2317" i="11"/>
  <c r="E2318" i="11"/>
  <c r="E2319" i="11"/>
  <c r="E2320" i="11"/>
  <c r="E2321" i="11"/>
  <c r="E2322" i="11"/>
  <c r="E2323" i="11"/>
  <c r="E2324" i="11"/>
  <c r="E2325" i="11"/>
  <c r="E2326" i="11"/>
  <c r="E2327" i="11"/>
  <c r="E2328" i="11"/>
  <c r="E2329" i="11"/>
  <c r="E2330" i="11"/>
  <c r="E2331" i="11"/>
  <c r="E2332" i="11"/>
  <c r="E2333" i="11"/>
  <c r="E2334" i="11"/>
  <c r="E2335" i="11"/>
  <c r="E2336" i="11"/>
  <c r="E2337" i="11"/>
  <c r="E2338" i="11"/>
  <c r="E2339" i="11"/>
  <c r="E2340" i="11"/>
  <c r="E2341" i="11"/>
  <c r="E2342" i="11"/>
  <c r="E2343" i="11"/>
  <c r="E2344" i="11"/>
  <c r="E2345" i="11"/>
  <c r="E2346" i="11"/>
  <c r="E2347" i="11"/>
  <c r="E2348" i="11"/>
  <c r="E2349" i="11"/>
  <c r="E2350" i="11"/>
  <c r="E2351" i="11"/>
  <c r="E2352" i="11"/>
  <c r="E2353" i="11"/>
  <c r="E2354" i="11"/>
  <c r="E2355" i="11"/>
  <c r="E2356" i="11"/>
  <c r="E2357" i="11"/>
  <c r="E2358" i="11"/>
  <c r="E2359" i="11"/>
  <c r="E2360" i="11"/>
  <c r="E2361" i="11"/>
  <c r="E2362" i="11"/>
  <c r="E2363" i="11"/>
  <c r="E2364" i="11"/>
  <c r="E2365" i="11"/>
  <c r="E2366" i="11"/>
  <c r="E2367" i="11"/>
  <c r="E2368" i="11"/>
  <c r="E2369" i="11"/>
  <c r="E2370" i="11"/>
  <c r="E2371" i="11"/>
  <c r="E2372" i="11"/>
  <c r="E2373" i="11"/>
  <c r="E2374" i="11"/>
  <c r="E2375" i="11"/>
  <c r="E2376" i="11"/>
  <c r="E2377" i="11"/>
  <c r="E2378" i="11"/>
  <c r="E2379" i="11"/>
  <c r="E2380" i="11"/>
  <c r="E2381" i="11"/>
  <c r="E2382" i="11"/>
  <c r="E2383" i="11"/>
  <c r="E2384" i="11"/>
  <c r="E2385" i="11"/>
  <c r="E2386" i="11"/>
  <c r="E2387" i="11"/>
  <c r="E2388" i="11"/>
  <c r="E2389" i="11"/>
  <c r="E2390" i="11"/>
  <c r="E2391" i="11"/>
  <c r="E2392" i="11"/>
  <c r="E2393" i="11"/>
  <c r="E2394" i="11"/>
  <c r="E2395" i="11"/>
  <c r="E2396" i="11"/>
  <c r="E2397" i="11"/>
  <c r="E2398" i="11"/>
  <c r="E2399" i="11"/>
  <c r="E2400" i="11"/>
  <c r="E2401" i="11"/>
  <c r="E2402" i="11"/>
  <c r="E2403" i="11"/>
  <c r="E2404" i="11"/>
  <c r="E2405" i="11"/>
  <c r="E2406" i="11"/>
  <c r="E2407" i="11"/>
  <c r="E2408" i="11"/>
  <c r="E2409" i="11"/>
  <c r="E2410" i="11"/>
  <c r="E2411" i="11"/>
  <c r="E2412" i="11"/>
  <c r="E2413" i="11"/>
  <c r="E2414" i="11"/>
  <c r="E2415" i="11"/>
  <c r="E2416" i="11"/>
  <c r="E2417" i="11"/>
  <c r="E2418" i="11"/>
  <c r="E2419" i="11"/>
  <c r="E2420" i="11"/>
  <c r="E2421" i="11"/>
  <c r="E2422" i="11"/>
  <c r="E2423" i="11"/>
  <c r="E2424" i="11"/>
  <c r="E2425" i="11"/>
  <c r="E2426" i="11"/>
  <c r="E2427" i="11"/>
  <c r="E2428" i="11"/>
  <c r="E2429" i="11"/>
  <c r="E2430" i="11"/>
  <c r="E2431" i="11"/>
  <c r="E2432" i="11"/>
  <c r="E2433" i="11"/>
  <c r="E2434" i="11"/>
  <c r="E2435" i="11"/>
  <c r="E2436" i="11"/>
  <c r="E2437" i="11"/>
  <c r="E2438" i="11"/>
  <c r="E2439" i="11"/>
  <c r="E2440" i="11"/>
  <c r="E2441" i="11"/>
  <c r="E2442" i="11"/>
  <c r="E2443" i="11"/>
  <c r="E2444" i="11"/>
  <c r="E2445" i="11"/>
  <c r="E2446" i="11"/>
  <c r="E2447" i="11"/>
  <c r="E2448" i="11"/>
  <c r="E2449" i="11"/>
  <c r="E2450" i="11"/>
  <c r="E2451" i="11"/>
  <c r="E2452" i="11"/>
  <c r="E2453" i="11"/>
  <c r="E2454" i="11"/>
  <c r="E2455" i="11"/>
  <c r="E2456" i="11"/>
  <c r="E2457" i="11"/>
  <c r="E2458" i="11"/>
  <c r="E2459" i="11"/>
  <c r="E2460" i="11"/>
  <c r="E2461" i="11"/>
  <c r="E2462" i="11"/>
  <c r="E2463" i="11"/>
  <c r="E2464" i="11"/>
  <c r="E2465" i="11"/>
  <c r="E2466" i="11"/>
  <c r="E2467" i="11"/>
  <c r="E2468" i="11"/>
  <c r="E2469" i="11"/>
  <c r="E2470" i="11"/>
  <c r="E2471" i="11"/>
  <c r="E2472" i="11"/>
  <c r="E2473" i="11"/>
  <c r="E2474" i="11"/>
  <c r="E2475" i="11"/>
  <c r="E2476" i="11"/>
  <c r="E2477" i="11"/>
  <c r="E2478" i="11"/>
  <c r="E2479" i="11"/>
  <c r="E2480" i="11"/>
  <c r="E2481" i="11"/>
  <c r="E2482" i="11"/>
  <c r="E2483" i="11"/>
  <c r="E2484" i="11"/>
  <c r="E2485" i="11"/>
  <c r="E2486" i="11"/>
  <c r="E2487" i="11"/>
  <c r="E2488" i="11"/>
  <c r="E2489" i="11"/>
  <c r="E2490" i="11"/>
  <c r="E2491" i="11"/>
  <c r="E2492" i="11"/>
  <c r="E2493" i="11"/>
  <c r="E2494" i="11"/>
  <c r="E2495" i="11"/>
  <c r="E2496" i="11"/>
  <c r="E2497" i="11"/>
  <c r="E2498" i="11"/>
  <c r="E2499" i="11"/>
  <c r="E2500" i="11"/>
  <c r="E2501" i="11"/>
  <c r="E2502" i="11"/>
  <c r="E2503" i="11"/>
  <c r="E2504" i="11"/>
  <c r="E2505" i="11"/>
  <c r="E2506" i="11"/>
  <c r="E2507" i="11"/>
  <c r="E2508" i="11"/>
  <c r="E2509" i="11"/>
  <c r="E2510" i="11"/>
  <c r="E2511" i="11"/>
  <c r="E2512" i="11"/>
  <c r="E2513" i="11"/>
  <c r="E2514" i="11"/>
  <c r="E2515" i="11"/>
  <c r="E2516" i="11"/>
  <c r="E2517" i="11"/>
  <c r="E2518" i="11"/>
  <c r="E2519" i="11"/>
  <c r="E2520" i="11"/>
  <c r="E2521" i="11"/>
  <c r="E2522" i="11"/>
  <c r="E2523" i="11"/>
  <c r="E2524" i="11"/>
  <c r="E2525" i="11"/>
  <c r="E2526" i="11"/>
  <c r="E2527" i="11"/>
  <c r="E2528" i="11"/>
  <c r="E2529" i="11"/>
  <c r="E2530" i="11"/>
  <c r="E2531" i="11"/>
  <c r="E2532" i="11"/>
  <c r="E2533" i="11"/>
  <c r="E2534" i="11"/>
  <c r="E2535" i="11"/>
  <c r="E2580" i="11"/>
  <c r="E2581" i="11"/>
  <c r="E2582" i="11"/>
  <c r="E2583" i="11"/>
  <c r="E2584" i="11"/>
  <c r="E2585" i="11"/>
  <c r="E2588" i="11"/>
  <c r="E2589" i="11"/>
  <c r="E2590" i="11"/>
  <c r="E2591" i="11"/>
  <c r="E2592" i="11"/>
  <c r="E2593" i="11"/>
  <c r="E2594" i="11"/>
  <c r="E2595" i="11"/>
  <c r="E2596" i="11"/>
  <c r="E2597" i="11"/>
  <c r="E2598" i="11"/>
  <c r="E2599" i="11"/>
  <c r="E2600" i="11"/>
  <c r="E2601" i="11"/>
  <c r="E2604" i="11"/>
  <c r="E2605" i="11"/>
  <c r="E2606" i="11"/>
  <c r="E2607" i="11"/>
  <c r="E2608" i="11"/>
  <c r="E2609" i="11"/>
  <c r="E2610" i="11"/>
  <c r="E2611" i="11"/>
  <c r="E2612" i="11"/>
  <c r="E2613" i="11"/>
  <c r="E2614" i="11"/>
  <c r="E2615" i="11"/>
  <c r="E2616" i="11"/>
  <c r="E2617" i="11"/>
  <c r="E2618" i="11"/>
  <c r="E2619" i="11"/>
  <c r="E2620" i="11"/>
  <c r="E2621" i="11"/>
  <c r="E2622" i="11"/>
  <c r="E2625" i="11"/>
  <c r="E2626" i="11"/>
  <c r="E2627" i="11"/>
  <c r="E2628" i="11"/>
  <c r="E2629" i="11"/>
  <c r="E2630" i="11"/>
  <c r="E2631" i="11"/>
  <c r="E2632" i="11"/>
  <c r="E2633" i="11"/>
  <c r="E2636" i="11"/>
  <c r="E2637" i="11"/>
  <c r="E2638" i="11"/>
  <c r="E2639" i="11"/>
  <c r="E2640" i="11"/>
  <c r="E2641" i="11"/>
  <c r="E2642" i="11"/>
  <c r="E2643" i="11"/>
  <c r="E2644" i="11"/>
  <c r="E2645" i="11"/>
  <c r="E2646" i="11"/>
  <c r="E2647" i="11"/>
  <c r="E2648" i="11"/>
  <c r="E2649" i="11"/>
  <c r="E2650" i="11"/>
  <c r="E2653" i="11"/>
  <c r="E2654" i="11"/>
  <c r="E2655" i="11"/>
  <c r="E2656" i="11"/>
  <c r="E2657" i="11"/>
  <c r="E2658" i="11"/>
  <c r="E2659" i="11"/>
  <c r="E2660" i="11"/>
  <c r="E2661" i="11"/>
  <c r="E2662" i="11"/>
  <c r="E2663" i="11"/>
  <c r="E2664" i="11"/>
  <c r="E2665" i="11"/>
  <c r="E2666" i="11"/>
  <c r="E2667" i="11"/>
  <c r="E2668" i="11"/>
  <c r="E2669" i="11"/>
  <c r="E2670" i="11"/>
  <c r="E2673" i="11"/>
  <c r="E2674" i="11"/>
  <c r="E2675" i="11"/>
  <c r="E2676" i="11"/>
  <c r="E2677" i="11"/>
  <c r="E2678" i="11"/>
  <c r="E2679" i="11"/>
  <c r="E2680" i="11"/>
  <c r="E2681" i="11"/>
  <c r="E2684" i="11"/>
  <c r="E2685" i="11"/>
  <c r="E2686" i="11"/>
  <c r="E2687" i="11"/>
  <c r="E2688" i="11"/>
  <c r="E2689" i="11"/>
  <c r="E2690" i="11"/>
  <c r="E2691" i="11"/>
  <c r="E2692" i="11"/>
  <c r="E2693" i="11"/>
  <c r="E2694" i="11"/>
  <c r="E2695" i="11"/>
  <c r="E2696" i="11"/>
  <c r="E2699" i="11"/>
  <c r="E2700" i="11"/>
  <c r="E2701" i="11"/>
  <c r="E2702" i="11"/>
  <c r="E2703" i="11"/>
  <c r="E2704" i="11"/>
  <c r="E2705" i="11"/>
  <c r="E2706" i="11"/>
  <c r="E2707" i="11"/>
  <c r="E2708" i="11"/>
  <c r="E2709" i="11"/>
  <c r="E2712" i="11"/>
  <c r="E2713" i="11"/>
  <c r="E2714" i="11"/>
  <c r="E2715" i="11"/>
  <c r="E2716" i="11"/>
  <c r="E2717" i="11"/>
  <c r="E2718" i="11"/>
  <c r="E2719" i="11"/>
  <c r="E2720" i="11"/>
  <c r="E2723" i="11"/>
  <c r="E2724" i="11"/>
  <c r="E2725" i="11"/>
  <c r="E2726" i="11"/>
  <c r="E2727" i="11"/>
  <c r="E2728" i="11"/>
  <c r="E2729" i="11"/>
  <c r="E2730" i="11"/>
  <c r="E2731" i="11"/>
  <c r="E2735" i="11"/>
  <c r="E2736" i="11"/>
  <c r="E2737" i="11"/>
  <c r="E2738" i="11"/>
  <c r="E2739" i="11"/>
  <c r="E2741" i="11"/>
  <c r="E2742" i="11"/>
  <c r="E2743" i="11"/>
  <c r="E2744" i="11"/>
  <c r="E2745" i="11"/>
  <c r="E2746" i="11"/>
  <c r="E2747" i="11"/>
  <c r="E2748" i="11"/>
  <c r="E2749" i="11"/>
  <c r="E2752" i="11"/>
  <c r="E2753" i="11"/>
  <c r="E2754" i="11"/>
  <c r="E2755" i="11"/>
  <c r="E2756" i="11"/>
  <c r="E2757" i="11"/>
  <c r="E2758" i="11"/>
  <c r="E2759" i="11"/>
  <c r="E2760" i="11"/>
  <c r="E2763" i="11"/>
  <c r="E2764" i="11"/>
  <c r="E2765" i="11"/>
  <c r="E2766" i="11"/>
  <c r="E2767" i="11"/>
  <c r="E2768" i="11"/>
  <c r="E2769" i="11"/>
  <c r="E2770" i="11"/>
  <c r="E2771" i="11"/>
  <c r="E2774" i="11"/>
  <c r="E2775" i="11"/>
  <c r="E2776" i="11"/>
  <c r="E2777" i="11"/>
  <c r="E2778" i="11"/>
  <c r="E2779" i="11"/>
  <c r="E2780" i="11"/>
  <c r="E2781" i="11"/>
  <c r="E2782" i="11"/>
  <c r="E2785" i="11"/>
  <c r="E2786" i="11"/>
  <c r="E2787" i="11"/>
  <c r="E2788" i="11"/>
  <c r="E2789" i="11"/>
  <c r="E2790" i="11"/>
  <c r="E2791" i="11"/>
  <c r="E2792" i="11"/>
  <c r="E2793" i="11"/>
  <c r="E2802" i="11"/>
  <c r="E2803" i="11"/>
  <c r="E2804" i="11"/>
  <c r="E2805" i="11"/>
  <c r="E2806" i="11"/>
  <c r="E2807" i="11"/>
  <c r="E2808" i="11"/>
  <c r="E2809" i="11"/>
  <c r="E2810" i="11"/>
  <c r="E2813" i="11"/>
  <c r="E2814" i="11"/>
  <c r="E2815" i="11"/>
  <c r="E2816" i="11"/>
  <c r="E2817" i="11"/>
  <c r="E2818" i="11"/>
  <c r="E2819" i="11"/>
  <c r="E2820" i="11"/>
  <c r="E2821" i="11"/>
  <c r="E2824" i="11"/>
  <c r="E2825" i="11"/>
  <c r="E2826" i="11"/>
  <c r="E2827" i="11"/>
  <c r="E2828" i="11"/>
  <c r="E2829" i="11"/>
  <c r="E2830" i="11"/>
  <c r="E2831" i="11"/>
  <c r="E2832" i="11"/>
  <c r="E1719" i="11"/>
  <c r="E1720" i="11"/>
  <c r="E1721" i="11"/>
  <c r="E1722" i="11"/>
  <c r="E1723" i="11"/>
  <c r="E1724" i="11"/>
  <c r="E1725" i="11"/>
  <c r="E1726" i="11"/>
  <c r="E1727" i="11"/>
  <c r="E2835" i="11"/>
  <c r="E2836" i="11"/>
  <c r="E2837" i="11"/>
  <c r="E2838" i="11"/>
  <c r="E2839" i="11"/>
  <c r="E2840" i="11"/>
  <c r="E2841" i="11"/>
  <c r="E2842" i="11"/>
  <c r="E2843" i="11"/>
  <c r="E2846" i="11"/>
  <c r="E2847" i="11"/>
  <c r="E2848" i="11"/>
  <c r="E2849" i="11"/>
  <c r="E2850" i="11"/>
  <c r="E2851" i="11"/>
  <c r="E2852" i="11"/>
  <c r="E2853" i="11"/>
  <c r="E2854" i="11"/>
  <c r="E2857" i="11"/>
  <c r="E2858" i="11"/>
  <c r="E2859" i="11"/>
  <c r="E2860" i="11"/>
  <c r="E2861" i="11"/>
  <c r="E2862" i="11"/>
  <c r="E2863" i="11"/>
  <c r="E2864" i="11"/>
  <c r="E2865" i="11"/>
  <c r="E2868" i="11"/>
  <c r="E2869" i="11"/>
  <c r="E2870" i="11"/>
  <c r="E2871" i="11"/>
  <c r="E2872" i="11"/>
  <c r="E2873" i="11"/>
  <c r="E2874" i="11"/>
  <c r="E2875" i="11"/>
  <c r="E2876" i="11"/>
  <c r="E2879" i="11"/>
  <c r="E2880" i="11"/>
  <c r="E2881" i="11"/>
  <c r="E2882" i="11"/>
  <c r="E2883" i="11"/>
  <c r="E2884" i="11"/>
  <c r="E2885" i="11"/>
  <c r="E2886" i="11"/>
  <c r="E2887" i="11"/>
  <c r="E2890" i="11"/>
  <c r="E2891" i="11"/>
  <c r="E2892" i="11"/>
  <c r="E2893" i="11"/>
  <c r="E2894" i="11"/>
  <c r="E2895" i="11"/>
  <c r="E2896" i="11"/>
  <c r="E2897" i="11"/>
  <c r="E2898" i="11"/>
  <c r="E2901" i="11"/>
  <c r="E2902" i="11"/>
  <c r="E2903" i="11"/>
  <c r="E2904" i="11"/>
  <c r="E2905" i="11"/>
  <c r="E2796" i="11"/>
  <c r="E2797" i="11"/>
  <c r="E2798" i="11"/>
  <c r="E2799" i="11"/>
  <c r="E1261" i="11"/>
  <c r="E1262" i="11"/>
  <c r="E1272" i="11"/>
  <c r="E1273" i="11"/>
  <c r="E1283" i="11"/>
  <c r="E1284" i="11"/>
  <c r="E1294" i="11"/>
  <c r="E1295" i="11"/>
  <c r="E1305" i="11"/>
  <c r="E1306" i="11"/>
  <c r="E1316" i="11"/>
  <c r="E1317" i="11"/>
  <c r="E1327" i="11"/>
  <c r="E1328" i="11"/>
  <c r="E1338" i="11"/>
  <c r="E1339" i="11"/>
  <c r="E1356" i="11"/>
  <c r="E1357" i="11"/>
  <c r="E1360" i="11"/>
  <c r="E1361" i="11"/>
  <c r="E1374" i="11"/>
  <c r="E1375" i="11"/>
  <c r="E1385" i="11"/>
  <c r="E1386" i="11"/>
  <c r="E1396" i="11"/>
  <c r="E1397" i="11"/>
  <c r="E1407" i="11"/>
  <c r="E1408" i="11"/>
  <c r="E1409" i="11"/>
  <c r="E1410" i="11"/>
  <c r="E1420" i="11"/>
  <c r="E1421" i="11"/>
  <c r="E1439" i="11"/>
  <c r="E1440" i="11"/>
  <c r="E1441" i="11"/>
  <c r="E1442" i="11"/>
  <c r="E1457" i="11"/>
  <c r="E1458" i="11"/>
  <c r="E1468" i="11"/>
  <c r="E1469" i="11"/>
  <c r="E1501" i="11"/>
  <c r="E1502" i="11"/>
  <c r="E1506" i="11"/>
  <c r="E1507" i="11"/>
  <c r="E1510" i="11"/>
  <c r="E1511" i="11"/>
  <c r="E1514" i="11"/>
  <c r="E1515" i="11"/>
  <c r="E1536" i="11"/>
  <c r="E1537" i="11"/>
  <c r="E1547" i="11"/>
  <c r="E1548" i="11"/>
  <c r="E1554" i="11"/>
  <c r="E1555" i="11"/>
  <c r="E1574" i="11"/>
  <c r="E1575" i="11"/>
  <c r="E1585" i="11"/>
  <c r="E1586" i="11"/>
  <c r="E1592" i="11"/>
  <c r="E1593" i="11"/>
  <c r="E1607" i="11"/>
  <c r="E1608" i="11"/>
  <c r="E1612" i="11"/>
  <c r="E1613" i="11"/>
  <c r="E1620" i="11"/>
  <c r="E1621" i="11"/>
  <c r="E1622" i="11"/>
  <c r="E1623" i="11"/>
  <c r="E1624" i="11"/>
  <c r="E1625" i="11"/>
  <c r="E1626" i="11"/>
  <c r="E1627" i="11"/>
  <c r="E1628" i="11"/>
  <c r="E1629" i="11"/>
  <c r="E1675" i="11"/>
  <c r="E1676" i="11"/>
  <c r="E1683" i="11"/>
  <c r="E1684" i="11"/>
  <c r="E1691" i="11"/>
  <c r="E1692" i="11"/>
  <c r="E1706" i="11"/>
  <c r="E1707" i="11"/>
  <c r="E1717" i="11"/>
  <c r="E1718" i="11"/>
  <c r="E1728" i="11"/>
  <c r="E1729" i="11"/>
  <c r="E1737" i="11"/>
  <c r="E1738" i="11"/>
  <c r="E1755" i="11"/>
  <c r="E1756" i="11"/>
  <c r="E1766" i="11"/>
  <c r="E1767" i="11"/>
  <c r="E1777" i="11"/>
  <c r="E1778" i="11"/>
  <c r="E1797" i="11"/>
  <c r="E1798" i="11"/>
  <c r="E1808" i="11"/>
  <c r="E1809" i="11"/>
  <c r="E1819" i="11"/>
  <c r="E1820" i="11"/>
  <c r="E1830" i="11"/>
  <c r="E1831" i="11"/>
  <c r="E1841" i="11"/>
  <c r="E1842" i="11"/>
  <c r="E1858" i="11"/>
  <c r="E1859" i="11"/>
  <c r="E1869" i="11"/>
  <c r="E1870" i="11"/>
  <c r="E1897" i="11"/>
  <c r="E1900" i="11"/>
  <c r="E1901" i="11"/>
  <c r="E1904" i="11"/>
  <c r="E1905" i="11"/>
  <c r="E1920" i="11"/>
  <c r="E1921" i="11"/>
  <c r="E1931" i="11"/>
  <c r="E1932" i="11"/>
  <c r="E2541" i="11"/>
  <c r="E2542" i="11"/>
  <c r="E2560" i="11"/>
  <c r="E2561" i="11"/>
  <c r="E2570" i="11"/>
  <c r="E2571" i="11"/>
  <c r="E2579" i="11"/>
  <c r="E2586" i="11"/>
  <c r="E2587" i="11"/>
  <c r="E2602" i="11"/>
  <c r="E2603" i="11"/>
  <c r="E2623" i="11"/>
  <c r="E2624" i="11"/>
  <c r="E2634" i="11"/>
  <c r="E2635" i="11"/>
  <c r="E2651" i="11"/>
  <c r="E2652" i="11"/>
  <c r="E2671" i="11"/>
  <c r="E2672" i="11"/>
  <c r="E2682" i="11"/>
  <c r="E2683" i="11"/>
  <c r="E2697" i="11"/>
  <c r="E2698" i="11"/>
  <c r="E2710" i="11"/>
  <c r="E2711" i="11"/>
  <c r="E2721" i="11"/>
  <c r="E2722" i="11"/>
  <c r="E2732" i="11"/>
  <c r="E2733" i="11"/>
  <c r="E2734" i="11"/>
  <c r="E2740" i="11"/>
  <c r="E2750" i="11"/>
  <c r="E2751" i="11"/>
  <c r="E2761" i="11"/>
  <c r="E2762" i="11"/>
  <c r="E2772" i="11"/>
  <c r="E2773" i="11"/>
  <c r="E2783" i="11"/>
  <c r="E2784" i="11"/>
  <c r="E2794" i="11"/>
  <c r="E2795" i="11"/>
  <c r="E2800" i="11"/>
  <c r="E2801" i="11"/>
  <c r="E2811" i="11"/>
  <c r="E2812" i="11"/>
  <c r="E2822" i="11"/>
  <c r="E2823" i="11"/>
  <c r="E2833" i="11"/>
  <c r="E2834" i="11"/>
  <c r="E2844" i="11"/>
  <c r="E2845" i="11"/>
  <c r="E2855" i="11"/>
  <c r="E2856" i="11"/>
  <c r="E2866" i="11"/>
  <c r="E2867" i="11"/>
  <c r="E2877" i="11"/>
  <c r="E2878" i="11"/>
  <c r="E2888" i="11"/>
  <c r="E2889" i="11"/>
  <c r="E2899" i="11"/>
  <c r="E2900" i="11"/>
  <c r="E1362" i="11"/>
  <c r="E1363" i="11"/>
  <c r="E1364" i="11"/>
  <c r="E2908" i="11"/>
  <c r="E2909" i="11"/>
  <c r="E2910" i="11"/>
  <c r="E2911" i="11"/>
  <c r="E2912" i="11"/>
  <c r="E2913" i="11"/>
  <c r="E2914" i="11"/>
  <c r="E2915" i="11"/>
  <c r="E2916" i="11"/>
  <c r="E2906" i="11"/>
  <c r="E2907" i="11"/>
  <c r="E2919" i="11"/>
  <c r="E2920" i="11"/>
  <c r="E2921" i="11"/>
  <c r="E2922" i="11"/>
  <c r="E2923" i="11"/>
  <c r="E2924" i="11"/>
  <c r="E2925" i="11"/>
  <c r="E2926" i="11"/>
  <c r="E2927" i="11"/>
  <c r="E2930" i="11"/>
  <c r="E2931" i="11"/>
  <c r="E2932" i="11"/>
  <c r="E2933" i="11"/>
  <c r="E2934" i="11"/>
  <c r="E2935" i="11"/>
  <c r="E2936" i="11"/>
  <c r="E2937" i="11"/>
  <c r="E2938" i="11"/>
  <c r="E2941" i="11"/>
  <c r="E2942" i="11"/>
  <c r="E2943" i="11"/>
  <c r="E2944" i="11"/>
  <c r="E2945" i="11"/>
  <c r="E2946" i="11"/>
  <c r="E2947" i="11"/>
  <c r="E2948" i="11"/>
  <c r="E2949" i="11"/>
  <c r="E2952" i="11"/>
  <c r="E2953" i="11"/>
  <c r="E2954" i="11"/>
  <c r="E2955" i="11"/>
  <c r="E2956" i="11"/>
  <c r="E2957" i="11"/>
  <c r="E2958" i="11"/>
  <c r="E2959" i="11"/>
  <c r="E2960" i="11"/>
  <c r="E2961" i="11"/>
  <c r="E2962" i="11"/>
  <c r="E2963" i="11"/>
  <c r="E2964" i="11"/>
  <c r="E2965" i="11"/>
  <c r="E2966" i="11"/>
  <c r="E2967" i="11"/>
  <c r="E2968" i="11"/>
  <c r="E2969" i="11"/>
  <c r="E2970" i="11"/>
  <c r="E2971" i="11"/>
  <c r="E2972" i="11"/>
  <c r="E2975" i="11"/>
  <c r="E2976" i="11"/>
  <c r="E2979" i="11"/>
  <c r="E2980" i="11"/>
  <c r="E2983" i="11"/>
  <c r="E2984" i="11"/>
  <c r="E2985" i="11"/>
  <c r="E2986" i="11"/>
  <c r="E2987" i="11"/>
  <c r="E2988" i="11"/>
  <c r="E2989" i="11"/>
  <c r="E2990" i="11"/>
  <c r="E2991" i="11"/>
  <c r="E2994" i="11"/>
  <c r="E2995" i="11"/>
  <c r="E2996" i="11"/>
  <c r="E2997" i="11"/>
  <c r="E2998" i="11"/>
  <c r="E2999" i="11"/>
  <c r="E3000" i="11"/>
  <c r="E3001" i="11"/>
  <c r="E3002" i="11"/>
  <c r="E3005" i="11"/>
  <c r="E3006" i="11"/>
  <c r="E3007" i="11"/>
  <c r="E3008" i="11"/>
  <c r="E3009" i="11"/>
  <c r="E3010" i="11"/>
  <c r="E3011" i="11"/>
  <c r="E3012" i="11"/>
  <c r="E3013" i="11"/>
  <c r="E3016" i="11"/>
  <c r="E3017" i="11"/>
  <c r="E3018" i="11"/>
  <c r="E3019" i="11"/>
  <c r="E3020" i="11"/>
  <c r="E3021" i="11"/>
  <c r="E3022" i="11"/>
  <c r="E3023" i="11"/>
  <c r="E3024" i="11"/>
  <c r="E3027" i="11"/>
  <c r="E3028" i="11"/>
  <c r="E3029" i="11"/>
  <c r="E3030" i="11"/>
  <c r="E3031" i="11"/>
  <c r="E3032" i="11"/>
  <c r="E3033" i="11"/>
  <c r="E3034" i="11"/>
  <c r="E3035" i="11"/>
  <c r="E3038" i="11"/>
  <c r="E3039" i="11"/>
  <c r="E3040" i="11"/>
  <c r="E3041" i="11"/>
  <c r="E3042" i="11"/>
  <c r="E3043" i="11"/>
  <c r="E3044" i="11"/>
  <c r="E3045" i="11"/>
  <c r="E3046" i="11"/>
  <c r="E3049" i="11"/>
  <c r="E3050" i="11"/>
  <c r="E3051" i="11"/>
  <c r="E3052" i="11"/>
  <c r="E3053" i="11"/>
  <c r="E3054" i="11"/>
  <c r="E3055" i="11"/>
  <c r="E3056" i="11"/>
  <c r="E3057" i="11"/>
  <c r="E3060" i="11"/>
  <c r="E3061" i="11"/>
  <c r="E3062" i="11"/>
  <c r="E3063" i="11"/>
  <c r="E3064" i="11"/>
  <c r="E3065" i="11"/>
  <c r="E3066" i="11"/>
  <c r="E3067" i="11"/>
  <c r="E3068" i="11"/>
  <c r="E3069" i="11"/>
  <c r="E3070" i="11"/>
  <c r="E3073" i="11"/>
  <c r="E3074" i="11"/>
  <c r="E3075" i="11"/>
  <c r="E2917" i="11"/>
  <c r="E2918" i="11"/>
  <c r="E2928" i="11"/>
  <c r="E2929" i="11"/>
  <c r="E2939" i="11"/>
  <c r="E2940" i="11"/>
  <c r="E2950" i="11"/>
  <c r="E2951" i="11"/>
  <c r="E2973" i="11"/>
  <c r="E2974" i="11"/>
  <c r="E2977" i="11"/>
  <c r="E2978" i="11"/>
  <c r="E2981" i="11"/>
  <c r="E2982" i="11"/>
  <c r="E2992" i="11"/>
  <c r="E2993" i="11"/>
  <c r="E3003" i="11"/>
  <c r="E3004" i="11"/>
  <c r="E3014" i="11"/>
  <c r="E3015" i="11"/>
  <c r="E3025" i="11"/>
  <c r="E3026" i="11"/>
  <c r="E3036" i="11"/>
  <c r="E3037" i="11"/>
  <c r="E3047" i="11"/>
  <c r="E3048" i="11"/>
  <c r="E3058" i="11"/>
  <c r="E3059" i="11"/>
  <c r="E3071" i="11"/>
  <c r="E3072" i="11"/>
  <c r="E3076" i="11"/>
  <c r="E3077" i="11"/>
  <c r="E3078" i="11"/>
  <c r="E3079" i="11"/>
  <c r="E3080" i="11"/>
  <c r="E3081" i="11"/>
  <c r="E3082" i="11"/>
  <c r="E3083" i="11"/>
  <c r="E3084" i="11"/>
  <c r="E3087" i="11"/>
  <c r="E3088" i="11"/>
  <c r="E3089" i="11"/>
  <c r="E3090" i="11"/>
  <c r="E3091" i="11"/>
  <c r="E3092" i="11"/>
  <c r="E3093" i="11"/>
  <c r="E3094" i="11"/>
  <c r="E3095" i="11"/>
  <c r="E3096" i="11"/>
  <c r="E3097" i="11"/>
  <c r="E3098" i="11"/>
  <c r="E3099" i="11"/>
  <c r="E3100" i="11"/>
  <c r="E3101" i="11"/>
  <c r="E3104" i="11"/>
  <c r="E3105" i="11"/>
  <c r="E3111" i="11"/>
  <c r="E3112" i="11"/>
  <c r="E3113" i="11"/>
  <c r="E3114" i="11"/>
  <c r="E3115" i="11"/>
  <c r="E3116" i="11"/>
  <c r="E3117" i="11"/>
  <c r="E3118" i="11"/>
  <c r="E3119" i="11"/>
  <c r="E3122" i="11"/>
  <c r="E3123" i="11"/>
  <c r="E3124" i="11"/>
  <c r="E3125" i="11"/>
  <c r="E3126" i="11"/>
  <c r="E3127" i="11"/>
  <c r="E3128" i="11"/>
  <c r="E3129" i="11"/>
  <c r="E3133" i="11"/>
  <c r="E3134" i="11"/>
  <c r="E3135" i="11"/>
  <c r="E3136" i="11"/>
  <c r="E3137" i="11"/>
  <c r="E3138" i="11"/>
  <c r="E3139" i="11"/>
  <c r="E3140" i="11"/>
  <c r="E3141" i="11"/>
  <c r="E3144" i="11"/>
  <c r="E3145" i="11"/>
  <c r="E3146" i="11"/>
  <c r="E3147" i="11"/>
  <c r="E3148" i="11"/>
  <c r="E3149" i="11"/>
  <c r="E3150" i="11"/>
  <c r="E3151" i="11"/>
  <c r="E3152" i="11"/>
  <c r="E3155" i="11"/>
  <c r="E3156" i="11"/>
  <c r="E3157" i="11"/>
  <c r="E3158" i="11"/>
  <c r="E3159" i="11"/>
  <c r="E3160" i="11"/>
  <c r="E3161" i="11"/>
  <c r="E3162" i="11"/>
  <c r="E3163" i="11"/>
  <c r="E3166" i="11"/>
  <c r="E3167" i="11"/>
  <c r="E3168" i="11"/>
  <c r="E3169" i="11"/>
  <c r="E3170" i="11"/>
  <c r="E3171" i="11"/>
  <c r="E3172" i="11"/>
  <c r="E3173" i="11"/>
  <c r="E3174" i="11"/>
  <c r="E3177" i="11"/>
  <c r="E3178" i="11"/>
  <c r="E3179" i="11"/>
  <c r="E3180" i="11"/>
  <c r="E3181" i="11"/>
  <c r="E3182" i="11"/>
  <c r="E3183" i="11"/>
  <c r="E3184" i="11"/>
  <c r="E3185" i="11"/>
  <c r="E3188" i="11"/>
  <c r="E3189" i="11"/>
  <c r="E3190" i="11"/>
  <c r="E3191" i="11"/>
  <c r="E3192" i="11"/>
  <c r="E3193" i="11"/>
  <c r="E3194" i="11"/>
  <c r="E3195" i="11"/>
  <c r="E3196" i="11"/>
  <c r="E3199" i="11"/>
  <c r="E3200" i="11"/>
  <c r="E3201" i="11"/>
  <c r="E3202" i="11"/>
  <c r="E3203" i="11"/>
  <c r="E3204" i="11"/>
  <c r="E3205" i="11"/>
  <c r="E3206" i="11"/>
  <c r="E3207" i="11"/>
  <c r="E3210" i="11"/>
  <c r="E3211" i="11"/>
  <c r="E3212" i="11"/>
  <c r="E3213" i="11"/>
  <c r="E3214" i="11"/>
  <c r="E3215" i="11"/>
  <c r="E3216" i="11"/>
  <c r="E3217" i="11"/>
  <c r="E3218" i="11"/>
  <c r="E3221" i="11"/>
  <c r="E3222" i="11"/>
  <c r="E3223" i="11"/>
  <c r="E3224" i="11"/>
  <c r="E3225" i="11"/>
  <c r="E3226" i="11"/>
  <c r="E3227" i="11"/>
  <c r="E3228" i="11"/>
  <c r="E3229" i="11"/>
  <c r="E3232" i="11"/>
  <c r="E3108" i="11"/>
  <c r="E3109" i="11"/>
  <c r="E3110" i="11"/>
  <c r="E3233" i="11"/>
  <c r="E3234" i="11"/>
  <c r="E3235" i="11"/>
  <c r="E3236" i="11"/>
  <c r="E3237" i="11"/>
  <c r="E3238" i="11"/>
  <c r="E3239" i="11"/>
  <c r="E3240" i="11"/>
  <c r="E3241" i="11"/>
  <c r="E3244" i="11"/>
  <c r="E3245" i="11"/>
  <c r="E3246" i="11"/>
  <c r="E3247" i="11"/>
  <c r="E3248" i="11"/>
  <c r="E3249" i="11"/>
  <c r="E3250" i="11"/>
  <c r="E3251" i="11"/>
  <c r="E3252" i="11"/>
  <c r="E3255" i="11"/>
  <c r="E3256" i="11"/>
  <c r="E3257" i="11"/>
  <c r="E3258" i="11"/>
  <c r="E3259" i="11"/>
  <c r="E3260" i="11"/>
  <c r="E3261" i="11"/>
  <c r="E3262" i="11"/>
  <c r="E3263" i="11"/>
  <c r="E3266" i="11"/>
  <c r="E3267" i="11"/>
  <c r="E3268" i="11"/>
  <c r="E3269" i="11"/>
  <c r="E3270" i="11"/>
  <c r="E3271" i="11"/>
  <c r="E3272" i="11"/>
  <c r="E3273" i="11"/>
  <c r="E3274" i="11"/>
  <c r="E3277" i="11"/>
  <c r="E3278" i="11"/>
  <c r="E3279" i="11"/>
  <c r="E3280" i="11"/>
  <c r="E3281" i="11"/>
  <c r="E3282" i="11"/>
  <c r="E3283" i="11"/>
  <c r="E3284" i="11"/>
  <c r="E3285" i="11"/>
  <c r="E3288" i="11"/>
  <c r="E3289" i="11"/>
  <c r="E3290" i="11"/>
  <c r="E3291" i="11"/>
  <c r="E3292" i="11"/>
  <c r="E3293" i="11"/>
  <c r="E3294" i="11"/>
  <c r="E3297" i="11"/>
  <c r="E3298" i="11"/>
  <c r="E3299" i="11"/>
  <c r="E3300" i="11"/>
  <c r="E3301" i="11"/>
  <c r="E3302" i="11"/>
  <c r="E3303" i="11"/>
  <c r="E3304" i="11"/>
  <c r="E3305" i="11"/>
  <c r="E3309" i="11"/>
  <c r="E3310" i="11"/>
  <c r="E3311" i="11"/>
  <c r="E3312" i="11"/>
  <c r="E3313" i="11"/>
  <c r="E3314" i="11"/>
  <c r="E3315" i="11"/>
  <c r="E3316" i="11"/>
  <c r="E3319" i="11"/>
  <c r="E3320" i="11"/>
  <c r="E3321" i="11"/>
  <c r="E3322" i="11"/>
  <c r="E3323" i="11"/>
  <c r="E3324" i="11"/>
  <c r="E3325" i="11"/>
  <c r="E3326" i="11"/>
  <c r="E3327" i="11"/>
  <c r="E3330" i="11"/>
  <c r="E3331" i="11"/>
  <c r="E3332" i="11"/>
  <c r="E3333" i="11"/>
  <c r="E3334" i="11"/>
  <c r="E3335" i="11"/>
  <c r="E3336" i="11"/>
  <c r="E3337" i="11"/>
  <c r="E3338" i="11"/>
  <c r="E3341" i="11"/>
  <c r="E3342" i="11"/>
  <c r="E3343" i="11"/>
  <c r="E3344" i="11"/>
  <c r="E3345" i="11"/>
  <c r="E3346" i="11"/>
  <c r="E3347" i="11"/>
  <c r="E3348" i="11"/>
  <c r="E3349" i="11"/>
  <c r="E3350" i="11"/>
  <c r="E3351" i="11"/>
  <c r="E3352" i="11"/>
  <c r="E3353" i="11"/>
  <c r="E3354" i="11"/>
  <c r="E3355" i="11"/>
  <c r="E3356" i="11"/>
  <c r="E3357" i="11"/>
  <c r="E3358" i="11"/>
  <c r="E3359" i="11"/>
  <c r="E3360" i="11"/>
  <c r="E3361" i="11"/>
  <c r="E3362" i="11"/>
  <c r="E3363" i="11"/>
  <c r="E3364" i="11"/>
  <c r="E3365" i="11"/>
  <c r="E3366" i="11"/>
  <c r="E3367" i="11"/>
  <c r="E3368" i="11"/>
  <c r="E3369" i="11"/>
  <c r="E3370" i="11"/>
  <c r="E3371" i="11"/>
  <c r="E3372" i="11"/>
  <c r="E3373" i="11"/>
  <c r="E3374" i="11"/>
  <c r="E3375" i="11"/>
  <c r="E3376" i="11"/>
  <c r="E3377" i="11"/>
  <c r="E3378" i="11"/>
  <c r="E3379" i="11"/>
  <c r="E3380" i="11"/>
  <c r="E3381" i="11"/>
  <c r="E3382" i="11"/>
  <c r="E3383" i="11"/>
  <c r="E3384" i="11"/>
  <c r="E3385" i="11"/>
  <c r="E3386" i="11"/>
  <c r="E3387" i="11"/>
  <c r="E3388" i="11"/>
  <c r="E3389" i="11"/>
  <c r="E3390" i="11"/>
  <c r="E3391" i="11"/>
  <c r="E3392" i="11"/>
  <c r="E3393" i="11"/>
  <c r="E3394" i="11"/>
  <c r="E3395" i="11"/>
  <c r="E3396" i="11"/>
  <c r="E3397" i="11"/>
  <c r="E3398" i="11"/>
  <c r="E3399" i="11"/>
  <c r="E3400" i="11"/>
  <c r="E3401" i="11"/>
  <c r="E3402" i="11"/>
  <c r="E3403" i="11"/>
  <c r="E3404" i="11"/>
  <c r="E3405" i="11"/>
  <c r="E3406" i="11"/>
  <c r="E3407" i="11"/>
  <c r="E3408" i="11"/>
  <c r="E3409" i="11"/>
  <c r="E3410" i="11"/>
  <c r="E3411" i="11"/>
  <c r="E3412" i="11"/>
  <c r="E3413" i="11"/>
  <c r="E3414" i="11"/>
  <c r="E3415" i="11"/>
  <c r="E3416" i="11"/>
  <c r="E3417" i="11"/>
  <c r="E3418" i="11"/>
  <c r="E3419" i="11"/>
  <c r="E3420" i="11"/>
  <c r="E3421" i="11"/>
  <c r="E3422" i="11"/>
  <c r="E3423" i="11"/>
  <c r="E3424" i="11"/>
  <c r="E3425" i="11"/>
  <c r="E3426" i="11"/>
  <c r="E3427" i="11"/>
  <c r="E3428" i="11"/>
  <c r="E3429" i="11"/>
  <c r="E3430" i="11"/>
  <c r="E3431" i="11"/>
  <c r="E3432" i="11"/>
  <c r="E3433" i="11"/>
  <c r="E3434" i="11"/>
  <c r="E3435" i="11"/>
  <c r="E3436" i="11"/>
  <c r="E3437" i="11"/>
  <c r="E3438" i="11"/>
  <c r="E3439" i="11"/>
  <c r="E3308" i="11"/>
  <c r="E3440" i="11"/>
  <c r="E3441" i="11"/>
  <c r="E3674" i="11"/>
  <c r="E3675" i="11"/>
  <c r="E3678" i="11"/>
  <c r="E3683" i="11"/>
  <c r="E3684" i="11"/>
  <c r="E3687" i="11"/>
  <c r="E3688" i="11"/>
  <c r="E3542" i="11"/>
  <c r="E3543" i="11"/>
  <c r="E3544" i="11"/>
  <c r="E3545" i="11"/>
  <c r="E3546" i="11"/>
  <c r="E3547" i="11"/>
  <c r="E3548" i="11"/>
  <c r="E3549" i="11"/>
  <c r="E3550" i="11"/>
  <c r="E3551" i="11"/>
  <c r="E3552" i="11"/>
  <c r="E3553" i="11"/>
  <c r="E3554" i="11"/>
  <c r="E3555" i="11"/>
  <c r="E3556" i="11"/>
  <c r="E3557" i="11"/>
  <c r="E3558" i="11"/>
  <c r="E3559" i="11"/>
  <c r="E3560" i="11"/>
  <c r="E3561" i="11"/>
  <c r="E3562" i="11"/>
  <c r="E3563" i="11"/>
  <c r="E3564" i="11"/>
  <c r="E3565" i="11"/>
  <c r="E3566" i="11"/>
  <c r="E3567" i="11"/>
  <c r="E3568" i="11"/>
  <c r="E3569" i="11"/>
  <c r="E3570" i="11"/>
  <c r="E3571" i="11"/>
  <c r="E3572" i="11"/>
  <c r="E3573" i="11"/>
  <c r="E3574" i="11"/>
  <c r="E3575" i="11"/>
  <c r="E3576" i="11"/>
  <c r="E3577" i="11"/>
  <c r="E3578" i="11"/>
  <c r="E3579" i="11"/>
  <c r="E3580" i="11"/>
  <c r="E3581" i="11"/>
  <c r="E3582" i="11"/>
  <c r="E3583" i="11"/>
  <c r="E3584" i="11"/>
  <c r="E3585" i="11"/>
  <c r="E3586" i="11"/>
  <c r="E3587" i="11"/>
  <c r="E3588" i="11"/>
  <c r="E3589" i="11"/>
  <c r="E3590" i="11"/>
  <c r="E3591" i="11"/>
  <c r="E3592" i="11"/>
  <c r="E3593" i="11"/>
  <c r="E3594" i="11"/>
  <c r="E3595" i="11"/>
  <c r="E3596" i="11"/>
  <c r="E3597" i="11"/>
  <c r="E3598" i="11"/>
  <c r="E3599" i="11"/>
  <c r="E3600" i="11"/>
  <c r="E3601" i="11"/>
  <c r="E3602" i="11"/>
  <c r="E3603" i="11"/>
  <c r="E3604" i="11"/>
  <c r="E3605" i="11"/>
  <c r="E3606" i="11"/>
  <c r="E3607" i="11"/>
  <c r="E3608" i="11"/>
  <c r="E3609" i="11"/>
  <c r="E3610" i="11"/>
  <c r="E3611" i="11"/>
  <c r="E3612" i="11"/>
  <c r="E3613" i="11"/>
  <c r="E3614" i="11"/>
  <c r="E3615" i="11"/>
  <c r="E3616" i="11"/>
  <c r="E3617" i="11"/>
  <c r="E3618" i="11"/>
  <c r="E3619" i="11"/>
  <c r="E3620" i="11"/>
  <c r="E3621" i="11"/>
  <c r="E3622" i="11"/>
  <c r="E3623" i="11"/>
  <c r="E3624" i="11"/>
  <c r="E3625" i="11"/>
  <c r="E3626" i="11"/>
  <c r="E3627" i="11"/>
  <c r="E3628" i="11"/>
  <c r="E3629" i="11"/>
  <c r="E3630" i="11"/>
  <c r="E3631" i="11"/>
  <c r="E3632" i="11"/>
  <c r="E3633" i="11"/>
  <c r="E3634" i="11"/>
  <c r="E3635" i="11"/>
  <c r="E3636" i="11"/>
  <c r="E3637" i="11"/>
  <c r="E3638" i="11"/>
  <c r="E3639" i="11"/>
  <c r="E3640" i="11"/>
  <c r="E3641" i="11"/>
  <c r="E3642" i="11"/>
  <c r="E3643" i="11"/>
  <c r="E3644" i="11"/>
  <c r="E3645" i="11"/>
  <c r="E3646" i="11"/>
  <c r="E3647" i="11"/>
  <c r="E3648" i="11"/>
  <c r="E3649" i="11"/>
  <c r="E3650" i="11"/>
  <c r="E3651" i="11"/>
  <c r="E3652" i="11"/>
  <c r="E3653" i="11"/>
  <c r="E3654" i="11"/>
  <c r="E3655" i="11"/>
  <c r="E3656" i="11"/>
  <c r="E3657" i="11"/>
  <c r="E3658" i="11"/>
  <c r="E3659" i="11"/>
  <c r="E3660" i="11"/>
  <c r="E3661" i="11"/>
  <c r="E3662" i="11"/>
  <c r="E3663" i="11"/>
  <c r="E3664" i="11"/>
  <c r="E3665" i="11"/>
  <c r="E3666" i="11"/>
  <c r="E3667" i="11"/>
  <c r="E3668" i="11"/>
  <c r="E3669" i="11"/>
  <c r="E3670" i="11"/>
  <c r="E3671" i="11"/>
  <c r="E3672" i="11"/>
  <c r="E3673" i="11"/>
  <c r="E3444" i="11"/>
  <c r="E3445" i="11"/>
  <c r="E3446" i="11"/>
  <c r="E3447" i="11"/>
  <c r="E3448" i="11"/>
  <c r="E3449" i="11"/>
  <c r="E3450" i="11"/>
  <c r="E3451" i="11"/>
  <c r="E3452" i="11"/>
  <c r="E3453" i="11"/>
  <c r="E3454" i="11"/>
  <c r="E3455" i="11"/>
  <c r="E3456" i="11"/>
  <c r="E3457" i="11"/>
  <c r="E3458" i="11"/>
  <c r="E3459" i="11"/>
  <c r="E3460" i="11"/>
  <c r="E3461" i="11"/>
  <c r="E3462" i="11"/>
  <c r="E3463" i="11"/>
  <c r="E3464" i="11"/>
  <c r="E3465" i="11"/>
  <c r="E3466" i="11"/>
  <c r="E3467" i="11"/>
  <c r="E3468" i="11"/>
  <c r="E3469" i="11"/>
  <c r="E3470" i="11"/>
  <c r="E3471" i="11"/>
  <c r="E3472" i="11"/>
  <c r="E3473" i="11"/>
  <c r="E3474" i="11"/>
  <c r="E3475" i="11"/>
  <c r="E3476" i="11"/>
  <c r="E3477" i="11"/>
  <c r="E3478" i="11"/>
  <c r="E3479" i="11"/>
  <c r="E3480" i="11"/>
  <c r="E3481" i="11"/>
  <c r="E3482" i="11"/>
  <c r="E3483" i="11"/>
  <c r="E3484" i="11"/>
  <c r="E3485" i="11"/>
  <c r="E3486" i="11"/>
  <c r="E3487" i="11"/>
  <c r="E3488" i="11"/>
  <c r="E3489" i="11"/>
  <c r="E3490" i="11"/>
  <c r="E3491" i="11"/>
  <c r="E3492" i="11"/>
  <c r="E3493" i="11"/>
  <c r="E3494" i="11"/>
  <c r="E3495" i="11"/>
  <c r="E3496" i="11"/>
  <c r="E3497" i="11"/>
  <c r="E3498" i="11"/>
  <c r="E3499" i="11"/>
  <c r="E3500" i="11"/>
  <c r="E3501" i="11"/>
  <c r="E3502" i="11"/>
  <c r="E3503" i="11"/>
  <c r="E3504" i="11"/>
  <c r="E3505" i="11"/>
  <c r="E3506" i="11"/>
  <c r="E3507" i="11"/>
  <c r="E3508" i="11"/>
  <c r="E3509" i="11"/>
  <c r="E3510" i="11"/>
  <c r="E3511" i="11"/>
  <c r="E3512" i="11"/>
  <c r="E3513" i="11"/>
  <c r="E3514" i="11"/>
  <c r="E3515" i="11"/>
  <c r="E3516" i="11"/>
  <c r="E3517" i="11"/>
  <c r="E3518" i="11"/>
  <c r="E3519" i="11"/>
  <c r="E3520" i="11"/>
  <c r="E3521" i="11"/>
  <c r="E3522" i="11"/>
  <c r="E3523" i="11"/>
  <c r="E3524" i="11"/>
  <c r="E3525" i="11"/>
  <c r="E3526" i="11"/>
  <c r="E3527" i="11"/>
  <c r="E3528" i="11"/>
  <c r="E3529" i="11"/>
  <c r="E3530" i="11"/>
  <c r="E3531" i="11"/>
  <c r="E3532" i="11"/>
  <c r="E3533" i="11"/>
  <c r="E3534" i="11"/>
  <c r="E3535" i="11"/>
  <c r="E3536" i="11"/>
  <c r="E3537" i="11"/>
  <c r="E3538" i="11"/>
  <c r="E3539" i="11"/>
  <c r="E3540" i="11"/>
  <c r="E3541" i="11"/>
  <c r="E3807" i="11"/>
  <c r="E3810" i="11"/>
  <c r="E3813" i="11"/>
  <c r="E3814" i="11"/>
  <c r="E3817" i="11"/>
  <c r="E3818" i="11"/>
  <c r="E3715" i="11"/>
  <c r="E3716" i="11"/>
  <c r="E3717" i="11"/>
  <c r="E3718" i="11"/>
  <c r="E3719" i="11"/>
  <c r="E3720" i="11"/>
  <c r="E3721" i="11"/>
  <c r="E3722" i="11"/>
  <c r="E3723" i="11"/>
  <c r="E3724" i="11"/>
  <c r="E3725" i="11"/>
  <c r="E3726" i="11"/>
  <c r="E3727" i="11"/>
  <c r="E3728" i="11"/>
  <c r="E3729" i="11"/>
  <c r="E3730" i="11"/>
  <c r="E3731" i="11"/>
  <c r="E3732" i="11"/>
  <c r="E3733" i="11"/>
  <c r="E3734" i="11"/>
  <c r="E3735" i="11"/>
  <c r="E3736" i="11"/>
  <c r="E3737" i="11"/>
  <c r="E3738" i="11"/>
  <c r="E3739" i="11"/>
  <c r="E3691" i="11"/>
  <c r="E3692" i="11"/>
  <c r="E3693" i="11"/>
  <c r="E3694" i="11"/>
  <c r="E3695" i="11"/>
  <c r="E3696" i="11"/>
  <c r="E3697" i="11"/>
  <c r="E3698" i="11"/>
  <c r="E3699" i="11"/>
  <c r="E3700" i="11"/>
  <c r="E3701" i="11"/>
  <c r="E3702" i="11"/>
  <c r="E3703" i="11"/>
  <c r="E3704" i="11"/>
  <c r="E3705" i="11"/>
  <c r="E3706" i="11"/>
  <c r="E3707" i="11"/>
  <c r="E3708" i="11"/>
  <c r="E3709" i="11"/>
  <c r="E3710" i="11"/>
  <c r="E3711" i="11"/>
  <c r="E3712" i="11"/>
  <c r="E3713" i="11"/>
  <c r="E3714" i="11"/>
  <c r="E3740" i="11"/>
  <c r="E3741" i="11"/>
  <c r="E3742" i="11"/>
  <c r="E3743" i="11"/>
  <c r="E3744" i="11"/>
  <c r="E3745" i="11"/>
  <c r="E3746" i="11"/>
  <c r="E3747" i="11"/>
  <c r="E3748" i="11"/>
  <c r="E3749" i="11"/>
  <c r="E3750" i="11"/>
  <c r="E3751" i="11"/>
  <c r="E3752" i="11"/>
  <c r="E3753" i="11"/>
  <c r="E3754" i="11"/>
  <c r="E3755" i="11"/>
  <c r="E3756" i="11"/>
  <c r="E3757" i="11"/>
  <c r="E3758" i="11"/>
  <c r="E3759" i="11"/>
  <c r="E3760" i="11"/>
  <c r="E3761" i="11"/>
  <c r="E3762" i="11"/>
  <c r="E3763" i="11"/>
  <c r="E3764" i="11"/>
  <c r="E3765" i="11"/>
  <c r="E3766" i="11"/>
  <c r="E3767" i="11"/>
  <c r="E3768" i="11"/>
  <c r="E3769" i="11"/>
  <c r="E3770" i="11"/>
  <c r="E3771" i="11"/>
  <c r="E3772" i="11"/>
  <c r="E3773" i="11"/>
  <c r="E3774" i="11"/>
  <c r="E3775" i="11"/>
  <c r="E3776" i="11"/>
  <c r="E3777" i="11"/>
  <c r="E3778" i="11"/>
  <c r="E3779" i="11"/>
  <c r="E3780" i="11"/>
  <c r="E3781" i="11"/>
  <c r="E3782" i="11"/>
  <c r="E3783" i="11"/>
  <c r="E3784" i="11"/>
  <c r="E3785" i="11"/>
  <c r="E3786" i="11"/>
  <c r="E3787" i="11"/>
  <c r="E3788" i="11"/>
  <c r="E3789" i="11"/>
  <c r="E3790" i="11"/>
  <c r="E3791" i="11"/>
  <c r="E3792" i="11"/>
  <c r="E3793" i="11"/>
  <c r="E3794" i="11"/>
  <c r="E3795" i="11"/>
  <c r="E3796" i="11"/>
  <c r="E3797" i="11"/>
  <c r="E3798" i="11"/>
  <c r="E3799" i="11"/>
  <c r="E3800" i="11"/>
  <c r="E3801" i="11"/>
  <c r="E3802" i="11"/>
  <c r="E3803" i="11"/>
  <c r="E3804" i="11"/>
  <c r="E3805" i="11"/>
  <c r="E3806" i="11"/>
  <c r="E3821" i="11"/>
  <c r="E3822" i="11"/>
  <c r="E3825" i="11"/>
  <c r="E3826" i="11"/>
  <c r="E3829" i="11"/>
  <c r="E3830" i="11"/>
  <c r="E3833" i="11"/>
  <c r="E3834" i="11"/>
  <c r="E3837" i="11"/>
  <c r="E3838" i="11"/>
  <c r="E3841" i="11"/>
  <c r="E3842" i="11"/>
  <c r="E3843" i="11"/>
  <c r="E3844" i="11"/>
  <c r="E3845" i="11"/>
  <c r="E3846" i="11"/>
  <c r="E3847" i="11"/>
  <c r="E3848" i="11"/>
  <c r="E3849" i="11"/>
  <c r="E3852" i="11"/>
  <c r="E3853" i="11"/>
  <c r="E3854" i="11"/>
  <c r="E3855" i="11"/>
  <c r="E3856" i="11"/>
  <c r="E3857" i="11"/>
  <c r="E3858" i="11"/>
  <c r="E3859" i="11"/>
  <c r="E3860" i="11"/>
  <c r="E3863" i="11"/>
  <c r="E3864" i="11"/>
  <c r="E3865" i="11"/>
  <c r="E3866" i="11"/>
  <c r="E3867" i="11"/>
  <c r="E3868" i="11"/>
  <c r="E3869" i="11"/>
  <c r="E3870" i="11"/>
  <c r="E3871" i="11"/>
  <c r="E3874" i="11"/>
  <c r="E3875" i="11"/>
  <c r="E3876" i="11"/>
  <c r="E3877" i="11"/>
  <c r="E3878" i="11"/>
  <c r="E3879" i="11"/>
  <c r="E3880" i="11"/>
  <c r="E3881" i="11"/>
  <c r="E3882" i="11"/>
  <c r="E3885" i="11"/>
  <c r="E3886" i="11"/>
  <c r="E3887" i="11"/>
  <c r="E3888" i="11"/>
  <c r="E3891" i="11"/>
  <c r="E3892" i="11"/>
  <c r="E3893" i="11"/>
  <c r="E3894" i="11"/>
  <c r="E3895" i="11"/>
  <c r="E3896" i="11"/>
  <c r="E3897" i="11"/>
  <c r="E3898" i="11"/>
  <c r="E3899" i="11"/>
  <c r="E3902" i="11"/>
  <c r="E3903" i="11"/>
  <c r="E3904" i="11"/>
  <c r="E3905" i="11"/>
  <c r="E3906" i="11"/>
  <c r="E3907" i="11"/>
  <c r="E3908" i="11"/>
  <c r="E3909" i="11"/>
  <c r="E3910" i="11"/>
  <c r="E3911" i="11"/>
  <c r="E3912" i="11"/>
  <c r="E3913" i="11"/>
  <c r="E3914" i="11"/>
  <c r="E3915" i="11"/>
  <c r="E3916" i="11"/>
  <c r="E3917" i="11"/>
  <c r="E3918" i="11"/>
  <c r="E3921" i="11"/>
  <c r="E3922" i="11"/>
  <c r="E3925" i="11"/>
  <c r="E3926" i="11"/>
  <c r="E3927" i="11"/>
  <c r="E3928" i="11"/>
  <c r="E3929" i="11"/>
  <c r="E3930" i="11"/>
  <c r="E3931" i="11"/>
  <c r="E3932" i="11"/>
  <c r="E3933" i="11"/>
  <c r="E3936" i="11"/>
  <c r="E3937" i="11"/>
  <c r="E3938" i="11"/>
  <c r="E3939" i="11"/>
  <c r="E3940" i="11"/>
  <c r="E3941" i="11"/>
  <c r="E3942" i="11"/>
  <c r="E3943" i="11"/>
  <c r="E3944" i="11"/>
  <c r="E3947" i="11"/>
  <c r="E3948" i="11"/>
  <c r="E3949" i="11"/>
  <c r="E3950" i="11"/>
  <c r="E3951" i="11"/>
  <c r="E3952" i="11"/>
  <c r="E3953" i="11"/>
  <c r="E3954" i="11"/>
  <c r="E3955" i="11"/>
  <c r="E3958" i="11"/>
  <c r="E3959" i="11"/>
  <c r="E3960" i="11"/>
  <c r="E3961" i="11"/>
  <c r="E3962" i="11"/>
  <c r="E3963" i="11"/>
  <c r="E3964" i="11"/>
  <c r="E3965" i="11"/>
  <c r="E3966" i="11"/>
  <c r="E3969" i="11"/>
  <c r="E3970" i="11"/>
  <c r="E3971" i="11"/>
  <c r="E3972" i="11"/>
  <c r="E3973" i="11"/>
  <c r="E3974" i="11"/>
  <c r="E3975" i="11"/>
  <c r="E3976" i="11"/>
  <c r="E3977" i="11"/>
  <c r="E3980" i="11"/>
  <c r="E3981" i="11"/>
  <c r="E3982" i="11"/>
  <c r="E3983" i="11"/>
  <c r="E3984" i="11"/>
  <c r="E3985" i="11"/>
  <c r="E3986" i="11"/>
  <c r="E3987" i="11"/>
  <c r="E3988" i="11"/>
  <c r="E3991" i="11"/>
  <c r="E3992" i="11"/>
  <c r="E3993" i="11"/>
  <c r="E3994" i="11"/>
  <c r="E3995" i="11"/>
  <c r="E3996" i="11"/>
  <c r="E3997" i="11"/>
  <c r="E3998" i="11"/>
  <c r="E3999" i="11"/>
  <c r="E4002" i="11"/>
  <c r="E4003" i="11"/>
  <c r="E4004" i="11"/>
  <c r="E4005" i="11"/>
  <c r="E4006" i="11"/>
  <c r="E4007" i="11"/>
  <c r="E4008" i="11"/>
  <c r="E4009" i="11"/>
  <c r="E4010" i="11"/>
  <c r="E4013" i="11"/>
  <c r="E4014" i="11"/>
  <c r="E4015" i="11"/>
  <c r="E4016" i="11"/>
  <c r="E4017" i="11"/>
  <c r="E4018" i="11"/>
  <c r="E4019" i="11"/>
  <c r="E4020" i="11"/>
  <c r="E4021" i="11"/>
  <c r="E4024" i="11"/>
  <c r="E4025" i="11"/>
  <c r="E4026" i="11"/>
  <c r="E4027" i="11"/>
  <c r="E4028" i="11"/>
  <c r="E4029" i="11"/>
  <c r="E4030" i="11"/>
  <c r="E4031" i="11"/>
  <c r="E4032" i="11"/>
  <c r="E4035" i="11"/>
  <c r="E4036" i="11"/>
  <c r="E4039" i="11"/>
  <c r="E4041" i="11"/>
  <c r="E4042" i="11"/>
  <c r="E4043" i="11"/>
  <c r="E4044" i="11"/>
  <c r="E4045" i="11"/>
  <c r="E4046" i="11"/>
  <c r="E4047" i="11"/>
  <c r="E4048" i="11"/>
  <c r="E4049" i="11"/>
  <c r="E4052" i="11"/>
  <c r="E4053" i="11"/>
  <c r="E4054" i="11"/>
  <c r="E4055" i="11"/>
  <c r="E4056" i="11"/>
  <c r="E4057" i="11"/>
  <c r="E4058" i="11"/>
  <c r="E4059" i="11"/>
  <c r="E4060" i="11"/>
  <c r="E4061" i="11"/>
  <c r="E4064" i="11"/>
  <c r="E4065" i="11"/>
  <c r="E4066" i="11"/>
  <c r="E4067" i="11"/>
  <c r="E4068" i="11"/>
  <c r="E4069" i="11"/>
  <c r="E4070" i="11"/>
  <c r="E4071" i="11"/>
  <c r="E4072" i="11"/>
  <c r="E4075" i="11"/>
  <c r="E4076" i="11"/>
  <c r="E4077" i="11"/>
  <c r="E4078" i="11"/>
  <c r="E4079" i="11"/>
  <c r="E4080" i="11"/>
  <c r="E4081" i="11"/>
  <c r="E4082" i="11"/>
  <c r="E4083" i="11"/>
  <c r="E4086" i="11"/>
  <c r="E4087" i="11"/>
  <c r="E4088" i="11"/>
  <c r="E4089" i="11"/>
  <c r="E4090" i="11"/>
  <c r="E4091" i="11"/>
  <c r="E4092" i="11"/>
  <c r="E4093" i="11"/>
  <c r="E4094" i="11"/>
  <c r="E4097" i="11"/>
  <c r="E4098" i="11"/>
  <c r="E4099" i="11"/>
  <c r="E4100" i="11"/>
  <c r="E4101" i="11"/>
  <c r="E4102" i="11"/>
  <c r="E4103" i="11"/>
  <c r="E4104" i="11"/>
  <c r="E4105" i="11"/>
  <c r="E4108" i="11"/>
  <c r="E4109" i="11"/>
  <c r="E4110" i="11"/>
  <c r="E4111" i="11"/>
  <c r="E4112" i="11"/>
  <c r="E4113" i="11"/>
  <c r="E4114" i="11"/>
  <c r="E4115" i="11"/>
  <c r="E4116" i="11"/>
  <c r="E4117" i="11"/>
  <c r="E4118" i="11"/>
  <c r="E4119" i="11"/>
  <c r="E4120" i="11"/>
  <c r="E4123" i="11"/>
  <c r="E4124" i="11"/>
  <c r="E3085" i="11"/>
  <c r="E3086" i="11"/>
  <c r="E3102" i="11"/>
  <c r="E3103" i="11"/>
  <c r="E3106" i="11"/>
  <c r="E3107" i="11"/>
  <c r="E3120" i="11"/>
  <c r="E3121" i="11"/>
  <c r="E3130" i="11"/>
  <c r="E3131" i="11"/>
  <c r="E3132" i="11"/>
  <c r="E3142" i="11"/>
  <c r="E3143" i="11"/>
  <c r="E3153" i="11"/>
  <c r="E3154" i="11"/>
  <c r="E3164" i="11"/>
  <c r="E3165" i="11"/>
  <c r="E3175" i="11"/>
  <c r="E3176" i="11"/>
  <c r="E3186" i="11"/>
  <c r="E3187" i="11"/>
  <c r="E3197" i="11"/>
  <c r="E3198" i="11"/>
  <c r="E3208" i="11"/>
  <c r="E3209" i="11"/>
  <c r="E3219" i="11"/>
  <c r="E3220" i="11"/>
  <c r="E3230" i="11"/>
  <c r="E3231" i="11"/>
  <c r="E3242" i="11"/>
  <c r="E3243" i="11"/>
  <c r="E3253" i="11"/>
  <c r="E3254" i="11"/>
  <c r="E3264" i="11"/>
  <c r="E3265" i="11"/>
  <c r="E3275" i="11"/>
  <c r="E3276" i="11"/>
  <c r="E3286" i="11"/>
  <c r="E3287" i="11"/>
  <c r="E3295" i="11"/>
  <c r="E3296" i="11"/>
  <c r="E3306" i="11"/>
  <c r="E3307" i="11"/>
  <c r="E3317" i="11"/>
  <c r="E3318" i="11"/>
  <c r="E3328" i="11"/>
  <c r="E3329" i="11"/>
  <c r="E3339" i="11"/>
  <c r="E3340" i="11"/>
  <c r="E3442" i="11"/>
  <c r="E3443" i="11"/>
  <c r="E3676" i="11"/>
  <c r="E3677" i="11"/>
  <c r="E3679" i="11"/>
  <c r="E3680" i="11"/>
  <c r="E3681" i="11"/>
  <c r="E3682" i="11"/>
  <c r="E3685" i="11"/>
  <c r="E3686" i="11"/>
  <c r="E3689" i="11"/>
  <c r="E3690" i="11"/>
  <c r="E3808" i="11"/>
  <c r="E3809" i="11"/>
  <c r="E3811" i="11"/>
  <c r="E3812" i="11"/>
  <c r="E3815" i="11"/>
  <c r="E3816" i="11"/>
  <c r="E3819" i="11"/>
  <c r="E3820" i="11"/>
  <c r="E3823" i="11"/>
  <c r="E3824" i="11"/>
  <c r="E3827" i="11"/>
  <c r="E3828" i="11"/>
  <c r="E3831" i="11"/>
  <c r="E3832" i="11"/>
  <c r="E3835" i="11"/>
  <c r="E3836" i="11"/>
  <c r="E3839" i="11"/>
  <c r="E3840" i="11"/>
  <c r="E3850" i="11"/>
  <c r="E3851" i="11"/>
  <c r="E3861" i="11"/>
  <c r="E3862" i="11"/>
  <c r="E3872" i="11"/>
  <c r="E3873" i="11"/>
  <c r="E3883" i="11"/>
  <c r="E3884" i="11"/>
  <c r="E3889" i="11"/>
  <c r="E3890" i="11"/>
  <c r="E3900" i="11"/>
  <c r="E3901" i="11"/>
  <c r="E3919" i="11"/>
  <c r="E3920" i="11"/>
  <c r="E3923" i="11"/>
  <c r="E3924" i="11"/>
  <c r="E3934" i="11"/>
  <c r="E3935" i="11"/>
  <c r="E3945" i="11"/>
  <c r="E3946" i="11"/>
  <c r="E3956" i="11"/>
  <c r="E3957" i="11"/>
  <c r="E3967" i="11"/>
  <c r="E3968" i="11"/>
  <c r="E3978" i="11"/>
  <c r="E3979" i="11"/>
  <c r="E3989" i="11"/>
  <c r="E3990" i="11"/>
  <c r="E4000" i="11"/>
  <c r="E4001" i="11"/>
  <c r="E4011" i="11"/>
  <c r="E4012" i="11"/>
  <c r="E4022" i="11"/>
  <c r="E4023" i="11"/>
  <c r="E4033" i="11"/>
  <c r="E4034" i="11"/>
  <c r="E4037" i="11"/>
  <c r="E4038" i="11"/>
  <c r="E4040" i="11"/>
  <c r="E4050" i="11"/>
  <c r="E4051" i="11"/>
  <c r="E4062" i="11"/>
  <c r="E4063" i="11"/>
  <c r="E4073" i="11"/>
  <c r="E4074" i="11"/>
  <c r="E4084" i="11"/>
  <c r="E4085" i="11"/>
  <c r="E4095" i="11"/>
  <c r="E4096" i="11"/>
  <c r="E4106" i="11"/>
  <c r="E4107" i="11"/>
  <c r="E4121" i="11"/>
  <c r="E4122" i="11"/>
  <c r="E4125" i="11"/>
  <c r="E4126" i="11"/>
  <c r="E4132" i="11"/>
  <c r="E4135" i="11"/>
  <c r="E4136" i="11"/>
  <c r="E4139" i="11"/>
  <c r="E4140" i="11"/>
  <c r="E4143" i="11"/>
  <c r="E4144" i="11"/>
  <c r="E4147" i="11"/>
  <c r="E4148" i="11"/>
  <c r="E4151" i="11"/>
  <c r="E4152" i="11"/>
  <c r="E4155" i="11"/>
  <c r="E4158" i="11"/>
  <c r="E4159" i="11"/>
  <c r="E4160" i="11"/>
  <c r="E4161" i="11"/>
  <c r="E4162" i="11"/>
  <c r="E4163" i="11"/>
  <c r="E4164" i="11"/>
  <c r="E4165" i="11"/>
  <c r="E4166" i="11"/>
  <c r="E4167" i="11"/>
  <c r="E4168" i="11"/>
  <c r="E4169" i="11"/>
  <c r="E4170" i="11"/>
  <c r="E4171" i="11"/>
  <c r="E4172" i="11"/>
  <c r="E4173" i="11"/>
  <c r="E4174" i="11"/>
  <c r="E4175" i="11"/>
  <c r="E4176" i="11"/>
  <c r="E4177" i="11"/>
  <c r="E4178" i="11"/>
  <c r="E4179" i="11"/>
  <c r="E4180" i="11"/>
  <c r="E4181" i="11"/>
  <c r="E4182" i="11"/>
  <c r="E4183" i="11"/>
  <c r="E4184" i="11"/>
  <c r="E4185" i="11"/>
  <c r="E4186" i="11"/>
  <c r="E4187" i="11"/>
  <c r="E4188" i="11"/>
  <c r="E4189" i="11"/>
  <c r="E4190" i="11"/>
  <c r="E4191" i="11"/>
  <c r="E4192" i="11"/>
  <c r="E4193" i="11"/>
  <c r="E4194" i="11"/>
  <c r="E4195" i="11"/>
  <c r="E4196" i="11"/>
  <c r="E4197" i="11"/>
  <c r="E4198" i="11"/>
  <c r="E4199" i="11"/>
  <c r="E4200" i="11"/>
  <c r="E4201" i="11"/>
  <c r="E4202" i="11"/>
  <c r="E4203" i="11"/>
  <c r="E4204" i="11"/>
  <c r="E4205" i="11"/>
  <c r="E4206" i="11"/>
  <c r="E4207" i="11"/>
  <c r="E4208" i="11"/>
  <c r="E4209" i="11"/>
  <c r="E4210" i="11"/>
  <c r="E4211" i="11"/>
  <c r="E4212" i="11"/>
  <c r="E4213" i="11"/>
  <c r="E4214" i="11"/>
  <c r="E4215" i="11"/>
  <c r="E4216" i="11"/>
  <c r="E4217" i="11"/>
  <c r="E4218" i="11"/>
  <c r="E4219" i="11"/>
  <c r="E4220" i="11"/>
  <c r="E4221" i="11"/>
  <c r="E4222" i="11"/>
  <c r="E4223" i="11"/>
  <c r="E4224" i="11"/>
  <c r="E4225" i="11"/>
  <c r="E4226" i="11"/>
  <c r="E4227" i="11"/>
  <c r="E4228" i="11"/>
  <c r="E4229" i="11"/>
  <c r="E4230" i="11"/>
  <c r="E4231" i="11"/>
  <c r="E4232" i="11"/>
  <c r="E4233" i="11"/>
  <c r="E4234" i="11"/>
  <c r="E4235" i="11"/>
  <c r="E4236" i="11"/>
  <c r="E4237" i="11"/>
  <c r="E4238" i="11"/>
  <c r="E4239" i="11"/>
  <c r="E4240" i="11"/>
  <c r="E4241" i="11"/>
  <c r="E4242" i="11"/>
  <c r="E4243" i="11"/>
  <c r="E4244" i="11"/>
  <c r="E4245" i="11"/>
  <c r="E4246" i="11"/>
  <c r="E4247" i="11"/>
  <c r="E4248" i="11"/>
  <c r="E4249" i="11"/>
  <c r="E4250" i="11"/>
  <c r="E4251" i="11"/>
  <c r="E4252" i="11"/>
  <c r="E4253" i="11"/>
  <c r="E4254" i="11"/>
  <c r="E4255" i="11"/>
  <c r="E4256" i="11"/>
  <c r="E4257" i="11"/>
  <c r="E4127" i="11"/>
  <c r="E4128" i="11"/>
  <c r="E4129" i="11"/>
  <c r="E4130" i="11"/>
  <c r="E4131" i="11"/>
  <c r="E4133" i="11"/>
  <c r="E4134" i="11"/>
  <c r="E4137" i="11"/>
  <c r="E4138" i="11"/>
  <c r="E4141" i="11"/>
  <c r="E4142" i="11"/>
  <c r="E4145" i="11"/>
  <c r="E4146" i="11"/>
  <c r="E4149" i="11"/>
  <c r="E4150" i="11"/>
  <c r="E4153" i="11"/>
  <c r="E4154" i="11"/>
  <c r="E4156" i="11"/>
  <c r="E4157" i="11"/>
  <c r="E4258" i="11"/>
  <c r="E4259" i="11"/>
  <c r="E4262" i="11"/>
  <c r="E4263" i="11"/>
  <c r="E4266" i="11"/>
  <c r="E4267" i="11"/>
  <c r="E4270" i="11"/>
  <c r="E4271" i="11"/>
  <c r="E4274" i="11"/>
  <c r="E4275" i="11"/>
  <c r="E4278" i="11"/>
  <c r="E4279" i="11"/>
  <c r="E4282" i="11"/>
  <c r="E4283" i="11"/>
  <c r="E4286" i="11"/>
  <c r="E4287" i="11"/>
  <c r="E4290" i="11"/>
  <c r="E4291" i="11"/>
  <c r="E4296" i="11"/>
  <c r="E4297" i="11"/>
  <c r="E4300" i="11"/>
  <c r="E4301" i="11"/>
  <c r="E4304" i="11"/>
  <c r="E4305" i="11"/>
  <c r="E4308" i="11"/>
  <c r="E4309" i="11"/>
  <c r="E4312" i="11"/>
  <c r="E4313" i="11"/>
  <c r="E4316" i="11"/>
  <c r="E4317" i="11"/>
  <c r="E4318" i="11"/>
  <c r="E4319" i="11"/>
  <c r="E4320" i="11"/>
  <c r="E4321" i="11"/>
  <c r="E4322" i="11"/>
  <c r="E4323" i="11"/>
  <c r="E4324" i="11"/>
  <c r="E4325" i="11"/>
  <c r="E4326" i="11"/>
  <c r="E4327" i="11"/>
  <c r="E4328" i="11"/>
  <c r="E4329" i="11"/>
  <c r="E4330" i="11"/>
  <c r="E4782" i="11"/>
  <c r="E4783" i="11"/>
  <c r="E4784" i="11"/>
  <c r="E4785" i="11"/>
  <c r="E4786" i="11"/>
  <c r="E4787" i="11"/>
  <c r="E4788" i="11"/>
  <c r="E4789" i="11"/>
  <c r="E4790" i="11"/>
  <c r="E4791" i="11"/>
  <c r="E4792" i="11"/>
  <c r="E4793" i="11"/>
  <c r="E4794" i="11"/>
  <c r="E4795" i="11"/>
  <c r="E4796" i="11"/>
  <c r="E4797" i="11"/>
  <c r="E4798" i="11"/>
  <c r="E4799" i="11"/>
  <c r="E4800" i="11"/>
  <c r="E4801" i="11"/>
  <c r="E4802" i="11"/>
  <c r="E4803" i="11"/>
  <c r="E4804" i="11"/>
  <c r="E4805" i="11"/>
  <c r="E4806" i="11"/>
  <c r="E4807" i="11"/>
  <c r="E4808" i="11"/>
  <c r="E4809" i="11"/>
  <c r="E4810" i="11"/>
  <c r="E4659" i="11"/>
  <c r="E4660" i="11"/>
  <c r="E4661" i="11"/>
  <c r="E4662" i="11"/>
  <c r="E4663" i="11"/>
  <c r="E4664" i="11"/>
  <c r="E4665" i="11"/>
  <c r="E4666" i="11"/>
  <c r="E4667" i="11"/>
  <c r="E4668" i="11"/>
  <c r="E4669" i="11"/>
  <c r="E4670" i="11"/>
  <c r="E4671" i="11"/>
  <c r="E4672" i="11"/>
  <c r="E4673" i="11"/>
  <c r="E4674" i="11"/>
  <c r="E4675" i="11"/>
  <c r="E4676" i="11"/>
  <c r="E4677" i="11"/>
  <c r="E4678" i="11"/>
  <c r="E4679" i="11"/>
  <c r="E4680" i="11"/>
  <c r="E4681" i="11"/>
  <c r="E4682" i="11"/>
  <c r="E4683" i="11"/>
  <c r="E4684" i="11"/>
  <c r="E4685" i="11"/>
  <c r="E4686" i="11"/>
  <c r="E4687" i="11"/>
  <c r="E4688" i="11"/>
  <c r="E4689" i="11"/>
  <c r="E4690" i="11"/>
  <c r="E4691" i="11"/>
  <c r="E4692" i="11"/>
  <c r="E4693" i="11"/>
  <c r="E4694" i="11"/>
  <c r="E4695" i="11"/>
  <c r="E4696" i="11"/>
  <c r="E4697" i="11"/>
  <c r="E4698" i="11"/>
  <c r="E4699" i="11"/>
  <c r="E4700" i="11"/>
  <c r="E4701" i="11"/>
  <c r="E4702" i="11"/>
  <c r="E4703" i="11"/>
  <c r="E4704" i="11"/>
  <c r="E4705" i="11"/>
  <c r="E4706" i="11"/>
  <c r="E4707" i="11"/>
  <c r="E4708" i="11"/>
  <c r="E4709" i="11"/>
  <c r="E4710" i="11"/>
  <c r="E4711" i="11"/>
  <c r="E4712" i="11"/>
  <c r="E4713" i="11"/>
  <c r="E4714" i="11"/>
  <c r="E4333" i="11"/>
  <c r="E4334" i="11"/>
  <c r="E4335" i="11"/>
  <c r="E4336" i="11"/>
  <c r="E4337" i="11"/>
  <c r="E4338" i="11"/>
  <c r="E4339" i="11"/>
  <c r="E4340" i="11"/>
  <c r="E4341" i="11"/>
  <c r="E4342" i="11"/>
  <c r="E4343" i="11"/>
  <c r="E4344" i="11"/>
  <c r="E4345" i="11"/>
  <c r="E4346" i="11"/>
  <c r="E4347" i="11"/>
  <c r="E4348" i="11"/>
  <c r="E4349" i="11"/>
  <c r="E4350" i="11"/>
  <c r="E4351" i="11"/>
  <c r="E4352" i="11"/>
  <c r="E4353" i="11"/>
  <c r="E4354" i="11"/>
  <c r="E4355" i="11"/>
  <c r="E4356" i="11"/>
  <c r="E4357" i="11"/>
  <c r="E4358" i="11"/>
  <c r="E4359" i="11"/>
  <c r="E4360" i="11"/>
  <c r="E4361" i="11"/>
  <c r="E4362" i="11"/>
  <c r="E4363" i="11"/>
  <c r="E4364" i="11"/>
  <c r="E4365" i="11"/>
  <c r="E4366" i="11"/>
  <c r="E4367" i="11"/>
  <c r="E4368" i="11"/>
  <c r="E4369" i="11"/>
  <c r="E4370" i="11"/>
  <c r="E4371" i="11"/>
  <c r="E4372" i="11"/>
  <c r="E4373" i="11"/>
  <c r="E4374" i="11"/>
  <c r="E4375" i="11"/>
  <c r="E4376" i="11"/>
  <c r="E4377" i="11"/>
  <c r="E4378" i="11"/>
  <c r="E4379" i="11"/>
  <c r="E4380" i="11"/>
  <c r="E4381" i="11"/>
  <c r="E4382" i="11"/>
  <c r="E4383" i="11"/>
  <c r="E4384" i="11"/>
  <c r="E4385" i="11"/>
  <c r="E4386" i="11"/>
  <c r="E4387" i="11"/>
  <c r="E4388" i="11"/>
  <c r="E4389" i="11"/>
  <c r="E4390" i="11"/>
  <c r="E4391" i="11"/>
  <c r="E4392" i="11"/>
  <c r="E4393" i="11"/>
  <c r="E4394" i="11"/>
  <c r="E4395" i="11"/>
  <c r="E4396" i="11"/>
  <c r="E4397" i="11"/>
  <c r="E4398" i="11"/>
  <c r="E4399" i="11"/>
  <c r="E4400" i="11"/>
  <c r="E4401" i="11"/>
  <c r="E4402" i="11"/>
  <c r="E4715" i="11"/>
  <c r="E4716" i="11"/>
  <c r="E4717" i="11"/>
  <c r="E4718" i="11"/>
  <c r="E4719" i="11"/>
  <c r="E4720" i="11"/>
  <c r="E4721" i="11"/>
  <c r="E4722" i="11"/>
  <c r="E4723" i="11"/>
  <c r="E4724" i="11"/>
  <c r="E4725" i="11"/>
  <c r="E4726" i="11"/>
  <c r="E4727" i="11"/>
  <c r="E4728" i="11"/>
  <c r="E4729" i="11"/>
  <c r="E4730" i="11"/>
  <c r="E4731" i="11"/>
  <c r="E4732" i="11"/>
  <c r="E4733" i="11"/>
  <c r="E4734" i="11"/>
  <c r="E4735" i="11"/>
  <c r="E4736" i="11"/>
  <c r="E4737" i="11"/>
  <c r="E4403" i="11"/>
  <c r="E4404" i="11"/>
  <c r="E4405" i="11"/>
  <c r="E4406" i="11"/>
  <c r="E4407" i="11"/>
  <c r="E4408" i="11"/>
  <c r="E4409" i="11"/>
  <c r="E4410" i="11"/>
  <c r="E4411" i="11"/>
  <c r="E4412" i="11"/>
  <c r="E4413" i="11"/>
  <c r="E4414" i="11"/>
  <c r="E4415" i="11"/>
  <c r="E4416" i="11"/>
  <c r="E4417" i="11"/>
  <c r="E4418" i="11"/>
  <c r="E4419" i="11"/>
  <c r="E4420" i="11"/>
  <c r="E4421" i="11"/>
  <c r="E4422" i="11"/>
  <c r="E4423" i="11"/>
  <c r="E4424" i="11"/>
  <c r="E4425" i="11"/>
  <c r="E4426" i="11"/>
  <c r="E4427" i="11"/>
  <c r="E4428" i="11"/>
  <c r="E4429" i="11"/>
  <c r="E4430" i="11"/>
  <c r="E4431" i="11"/>
  <c r="E4432" i="11"/>
  <c r="E4433" i="11"/>
  <c r="E4434" i="11"/>
  <c r="E4435" i="11"/>
  <c r="E4436" i="11"/>
  <c r="E4437" i="11"/>
  <c r="E4438" i="11"/>
  <c r="E4439" i="11"/>
  <c r="E4440" i="11"/>
  <c r="E4441" i="11"/>
  <c r="E4442" i="11"/>
  <c r="E4443" i="11"/>
  <c r="E4444" i="11"/>
  <c r="E4738" i="11"/>
  <c r="E4739" i="11"/>
  <c r="E4740" i="11"/>
  <c r="E4741" i="11"/>
  <c r="E4742" i="11"/>
  <c r="E4743" i="11"/>
  <c r="E4744" i="11"/>
  <c r="E4745" i="11"/>
  <c r="E4746" i="11"/>
  <c r="E4747" i="11"/>
  <c r="E4748" i="11"/>
  <c r="E4749" i="11"/>
  <c r="E4750" i="11"/>
  <c r="E4751" i="11"/>
  <c r="E4445" i="11"/>
  <c r="E4446" i="11"/>
  <c r="E4447" i="11"/>
  <c r="E4448" i="11"/>
  <c r="E4449" i="11"/>
  <c r="E4450" i="11"/>
  <c r="E4451" i="11"/>
  <c r="E4452" i="11"/>
  <c r="E4453" i="11"/>
  <c r="E4454" i="11"/>
  <c r="E4455" i="11"/>
  <c r="E4456" i="11"/>
  <c r="E4457" i="11"/>
  <c r="E4458" i="11"/>
  <c r="E4459" i="11"/>
  <c r="E4460" i="11"/>
  <c r="E4461" i="11"/>
  <c r="E4462" i="11"/>
  <c r="E4463" i="11"/>
  <c r="E4464" i="11"/>
  <c r="E4465" i="11"/>
  <c r="E4466" i="11"/>
  <c r="E4467" i="11"/>
  <c r="E4468" i="11"/>
  <c r="E4469" i="11"/>
  <c r="E4470" i="11"/>
  <c r="E4471" i="11"/>
  <c r="E4472" i="11"/>
  <c r="E4473" i="11"/>
  <c r="E4474" i="11"/>
  <c r="E4475" i="11"/>
  <c r="E4476" i="11"/>
  <c r="E4477" i="11"/>
  <c r="E4478" i="11"/>
  <c r="E4479" i="11"/>
  <c r="E4480" i="11"/>
  <c r="E4481" i="11"/>
  <c r="E4482" i="11"/>
  <c r="E4483" i="11"/>
  <c r="E4484" i="11"/>
  <c r="E4485" i="11"/>
  <c r="E4486" i="11"/>
  <c r="E4487" i="11"/>
  <c r="E4488" i="11"/>
  <c r="E4489" i="11"/>
  <c r="E4490" i="11"/>
  <c r="E4491" i="11"/>
  <c r="E4492" i="11"/>
  <c r="E4493" i="11"/>
  <c r="E4494" i="11"/>
  <c r="E4495" i="11"/>
  <c r="E4496" i="11"/>
  <c r="E4497" i="11"/>
  <c r="E4498" i="11"/>
  <c r="E4499" i="11"/>
  <c r="E4500" i="11"/>
  <c r="E4501" i="11"/>
  <c r="E4502" i="11"/>
  <c r="E4503" i="11"/>
  <c r="E4504" i="11"/>
  <c r="E4505" i="11"/>
  <c r="E4506" i="11"/>
  <c r="E4507" i="11"/>
  <c r="E4508" i="11"/>
  <c r="E4509" i="11"/>
  <c r="E4510" i="11"/>
  <c r="E4511" i="11"/>
  <c r="E4752" i="11"/>
  <c r="E4753" i="11"/>
  <c r="E4754" i="11"/>
  <c r="E4755" i="11"/>
  <c r="E4756" i="11"/>
  <c r="E4757" i="11"/>
  <c r="E4758" i="11"/>
  <c r="E4759" i="11"/>
  <c r="E4760" i="11"/>
  <c r="E4761" i="11"/>
  <c r="E4762" i="11"/>
  <c r="E4763" i="11"/>
  <c r="E4764" i="11"/>
  <c r="E4765" i="11"/>
  <c r="E4512" i="11"/>
  <c r="E4513" i="11"/>
  <c r="E4514" i="11"/>
  <c r="E4515" i="11"/>
  <c r="E4516" i="11"/>
  <c r="E4517" i="11"/>
  <c r="E4518" i="11"/>
  <c r="E4519" i="11"/>
  <c r="E4520" i="11"/>
  <c r="E4521" i="11"/>
  <c r="E4522" i="11"/>
  <c r="E4523" i="11"/>
  <c r="E4524" i="11"/>
  <c r="E4525" i="11"/>
  <c r="E4526" i="11"/>
  <c r="E4527" i="11"/>
  <c r="E4528" i="11"/>
  <c r="E4529" i="11"/>
  <c r="E4530" i="11"/>
  <c r="E4531" i="11"/>
  <c r="E4532" i="11"/>
  <c r="E4533" i="11"/>
  <c r="E4534" i="11"/>
  <c r="E4535" i="11"/>
  <c r="E4536" i="11"/>
  <c r="E4537" i="11"/>
  <c r="E4538" i="11"/>
  <c r="E4539" i="11"/>
  <c r="E4540" i="11"/>
  <c r="E4541" i="11"/>
  <c r="E4542" i="11"/>
  <c r="E4543" i="11"/>
  <c r="E4544" i="11"/>
  <c r="E4545" i="11"/>
  <c r="E4546" i="11"/>
  <c r="E4547" i="11"/>
  <c r="E4548" i="11"/>
  <c r="E4549" i="11"/>
  <c r="E4550" i="11"/>
  <c r="E4551" i="11"/>
  <c r="E4552" i="11"/>
  <c r="E4553" i="11"/>
  <c r="E4554" i="11"/>
  <c r="E4555" i="11"/>
  <c r="E4556" i="11"/>
  <c r="E4557" i="11"/>
  <c r="E4558" i="11"/>
  <c r="E4559" i="11"/>
  <c r="E4560" i="11"/>
  <c r="E4561" i="11"/>
  <c r="E4562" i="11"/>
  <c r="E4563" i="11"/>
  <c r="E4564" i="11"/>
  <c r="E4565" i="11"/>
  <c r="E4566" i="11"/>
  <c r="E4567" i="11"/>
  <c r="E4568" i="11"/>
  <c r="E4569" i="11"/>
  <c r="E4570" i="11"/>
  <c r="E4571" i="11"/>
  <c r="E4572" i="11"/>
  <c r="E4573" i="11"/>
  <c r="E4574" i="11"/>
  <c r="E4575" i="11"/>
  <c r="E4576" i="11"/>
  <c r="E4577" i="11"/>
  <c r="E4578" i="11"/>
  <c r="E4579" i="11"/>
  <c r="E4580" i="11"/>
  <c r="E4581" i="11"/>
  <c r="E4582" i="11"/>
  <c r="E4583" i="11"/>
  <c r="E4584" i="11"/>
  <c r="E4585" i="11"/>
  <c r="E4586" i="11"/>
  <c r="E4587" i="11"/>
  <c r="E4588" i="11"/>
  <c r="E4589" i="11"/>
  <c r="E4590" i="11"/>
  <c r="E4591" i="11"/>
  <c r="E4592" i="11"/>
  <c r="E4593" i="11"/>
  <c r="E4594" i="11"/>
  <c r="E4595" i="11"/>
  <c r="E4596" i="11"/>
  <c r="E4597" i="11"/>
  <c r="E4598" i="11"/>
  <c r="E4599" i="11"/>
  <c r="E4600" i="11"/>
  <c r="E4601" i="11"/>
  <c r="E4602" i="11"/>
  <c r="E4603" i="11"/>
  <c r="E4604" i="11"/>
  <c r="E4605" i="11"/>
  <c r="E4606" i="11"/>
  <c r="E4607" i="11"/>
  <c r="E4608" i="11"/>
  <c r="E4609" i="11"/>
  <c r="E4610" i="11"/>
  <c r="E4611" i="11"/>
  <c r="E4612" i="11"/>
  <c r="E4613" i="11"/>
  <c r="E4614" i="11"/>
  <c r="E4615" i="11"/>
  <c r="E4616" i="11"/>
  <c r="E4617" i="11"/>
  <c r="E4618" i="11"/>
  <c r="E4619" i="11"/>
  <c r="E4620" i="11"/>
  <c r="E4621" i="11"/>
  <c r="E4622" i="11"/>
  <c r="E4623" i="11"/>
  <c r="E4624" i="11"/>
  <c r="E4625" i="11"/>
  <c r="E4626" i="11"/>
  <c r="E4627" i="11"/>
  <c r="E4628" i="11"/>
  <c r="E4629" i="11"/>
  <c r="E4630" i="11"/>
  <c r="E4631" i="11"/>
  <c r="E4632" i="11"/>
  <c r="E4633" i="11"/>
  <c r="E4634" i="11"/>
  <c r="E4635" i="11"/>
  <c r="E4636" i="11"/>
  <c r="E4637" i="11"/>
  <c r="E4638" i="11"/>
  <c r="E4639" i="11"/>
  <c r="E4640" i="11"/>
  <c r="E4641" i="11"/>
  <c r="E4642" i="11"/>
  <c r="E4643" i="11"/>
  <c r="E4644" i="11"/>
  <c r="E4645" i="11"/>
  <c r="E4646" i="11"/>
  <c r="E4647" i="11"/>
  <c r="E4648" i="11"/>
  <c r="E4649" i="11"/>
  <c r="E4650" i="11"/>
  <c r="E4651" i="11"/>
  <c r="E4652" i="11"/>
  <c r="E4653" i="11"/>
  <c r="E4654" i="11"/>
  <c r="E4655" i="11"/>
  <c r="E4656" i="11"/>
  <c r="E4657" i="11"/>
  <c r="E4658" i="11"/>
  <c r="E4766" i="11"/>
  <c r="E4767" i="11"/>
  <c r="E4768" i="11"/>
  <c r="E4769" i="11"/>
  <c r="E4770" i="11"/>
  <c r="E4771" i="11"/>
  <c r="E4772" i="11"/>
  <c r="E4773" i="11"/>
  <c r="E4774" i="11"/>
  <c r="E4775" i="11"/>
  <c r="E4776" i="11"/>
  <c r="E4777" i="11"/>
  <c r="E4778" i="11"/>
  <c r="E4779" i="11"/>
  <c r="E4780" i="11"/>
  <c r="E4781" i="11"/>
  <c r="E4811" i="11"/>
  <c r="E4812" i="11"/>
  <c r="E4813" i="11"/>
  <c r="E4814" i="11"/>
  <c r="E4815" i="11"/>
  <c r="E4816" i="11"/>
  <c r="E4817" i="11"/>
  <c r="E4818" i="11"/>
  <c r="E4819" i="11"/>
  <c r="E4820" i="11"/>
  <c r="E4821" i="11"/>
  <c r="E4822" i="11"/>
  <c r="E4823" i="11"/>
  <c r="E4824" i="11"/>
  <c r="E4825" i="11"/>
  <c r="E4826" i="11"/>
  <c r="E4827" i="11"/>
  <c r="E4828" i="11"/>
  <c r="E4829" i="11"/>
  <c r="E4830" i="11"/>
  <c r="E4831" i="11"/>
  <c r="E4832" i="11"/>
  <c r="E4833" i="11"/>
  <c r="E4834" i="11"/>
  <c r="E4835" i="11"/>
  <c r="E4836" i="11"/>
  <c r="E4837" i="11"/>
  <c r="E4838" i="11"/>
  <c r="E4839" i="11"/>
  <c r="E4840" i="11"/>
  <c r="E4841" i="11"/>
  <c r="E4842" i="11"/>
  <c r="E4843" i="11"/>
  <c r="E4844" i="11"/>
  <c r="E4845" i="11"/>
  <c r="E4846" i="11"/>
  <c r="E4847" i="11"/>
  <c r="E4848" i="11"/>
  <c r="E4849" i="11"/>
  <c r="E4850" i="11"/>
  <c r="E4851" i="11"/>
  <c r="E4852" i="11"/>
  <c r="E4853" i="11"/>
  <c r="E4854" i="11"/>
  <c r="E4855" i="11"/>
  <c r="E4856" i="11"/>
  <c r="E4857" i="11"/>
  <c r="E4858" i="11"/>
  <c r="E4859" i="11"/>
  <c r="E4860" i="11"/>
  <c r="E4861" i="11"/>
  <c r="E4862" i="11"/>
  <c r="E4863" i="11"/>
  <c r="E4864" i="11"/>
  <c r="E4865" i="11"/>
  <c r="E4866" i="11"/>
  <c r="E4867" i="11"/>
  <c r="E4868" i="11"/>
  <c r="E4869" i="11"/>
  <c r="E4870" i="11"/>
  <c r="E4871" i="11"/>
  <c r="E4872" i="11"/>
  <c r="E4873" i="11"/>
  <c r="E4874" i="11"/>
  <c r="E4875" i="11"/>
  <c r="E4876" i="11"/>
  <c r="E4877" i="11"/>
  <c r="E4878" i="11"/>
  <c r="E4879" i="11"/>
  <c r="E4880" i="11"/>
  <c r="E4881" i="11"/>
  <c r="E4882" i="11"/>
  <c r="E4883" i="11"/>
  <c r="E4884" i="11"/>
  <c r="E4885" i="11"/>
  <c r="E4886" i="11"/>
  <c r="E4887" i="11"/>
  <c r="E4888" i="11"/>
  <c r="E4889" i="11"/>
  <c r="E4890" i="11"/>
  <c r="E4891" i="11"/>
  <c r="E4892" i="11"/>
  <c r="E4893" i="11"/>
  <c r="E4894" i="11"/>
  <c r="E4895" i="11"/>
  <c r="E4896" i="11"/>
  <c r="E4897" i="11"/>
  <c r="E4898" i="11"/>
  <c r="E4899" i="11"/>
  <c r="E4900" i="11"/>
  <c r="E4901" i="11"/>
  <c r="E4902" i="11"/>
  <c r="E4903" i="11"/>
  <c r="E4904" i="11"/>
  <c r="E4905" i="11"/>
  <c r="E4906" i="11"/>
  <c r="E4907" i="11"/>
  <c r="E4908" i="11"/>
  <c r="E4909" i="11"/>
  <c r="E4910" i="11"/>
  <c r="E4911" i="11"/>
  <c r="E4912" i="11"/>
  <c r="E4913" i="11"/>
  <c r="E4914" i="11"/>
  <c r="E4915" i="11"/>
  <c r="E4916" i="11"/>
  <c r="E4917" i="11"/>
  <c r="E4918" i="11"/>
  <c r="E4919" i="11"/>
  <c r="E4920" i="11"/>
  <c r="E4921" i="11"/>
  <c r="E4922" i="11"/>
  <c r="E4923" i="11"/>
  <c r="E4924" i="11"/>
  <c r="E4925" i="11"/>
  <c r="E4926" i="11"/>
  <c r="E4927" i="11"/>
  <c r="E4928" i="11"/>
  <c r="E4929" i="11"/>
  <c r="E4958" i="11"/>
  <c r="E4959" i="11"/>
  <c r="E4960" i="11"/>
  <c r="E4961" i="11"/>
  <c r="E4962" i="11"/>
  <c r="E4963" i="11"/>
  <c r="E4964" i="11"/>
  <c r="E4965" i="11"/>
  <c r="E4966" i="11"/>
  <c r="E4967" i="11"/>
  <c r="E4968" i="11"/>
  <c r="E4969" i="11"/>
  <c r="E4970" i="11"/>
  <c r="E4971" i="11"/>
  <c r="E4972" i="11"/>
  <c r="E4973" i="11"/>
  <c r="E4974" i="11"/>
  <c r="E4975" i="11"/>
  <c r="E4976" i="11"/>
  <c r="E4977" i="11"/>
  <c r="E4978" i="11"/>
  <c r="E4979" i="11"/>
  <c r="E4980" i="11"/>
  <c r="E4981" i="11"/>
  <c r="E4930" i="11"/>
  <c r="E4931" i="11"/>
  <c r="E4932" i="11"/>
  <c r="E4933" i="11"/>
  <c r="E4934" i="11"/>
  <c r="E4935" i="11"/>
  <c r="E4936" i="11"/>
  <c r="E4937" i="11"/>
  <c r="E4938" i="11"/>
  <c r="E4939" i="11"/>
  <c r="E4940" i="11"/>
  <c r="E4941" i="11"/>
  <c r="E4942" i="11"/>
  <c r="E4943" i="11"/>
  <c r="E4944" i="11"/>
  <c r="E4945" i="11"/>
  <c r="E4946" i="11"/>
  <c r="E4947" i="11"/>
  <c r="E4948" i="11"/>
  <c r="E4949" i="11"/>
  <c r="E4950" i="11"/>
  <c r="E4951" i="11"/>
  <c r="E4952" i="11"/>
  <c r="E4953" i="11"/>
  <c r="E4954" i="11"/>
  <c r="E4955" i="11"/>
  <c r="E4956" i="11"/>
  <c r="E4957" i="11"/>
  <c r="E4260" i="11"/>
  <c r="E4261" i="11"/>
  <c r="E4264" i="11"/>
  <c r="E4265" i="11"/>
  <c r="E4268" i="11"/>
  <c r="E4269" i="11"/>
  <c r="E4272" i="11"/>
  <c r="E4273" i="11"/>
  <c r="E4276" i="11"/>
  <c r="E4277" i="11"/>
  <c r="E4280" i="11"/>
  <c r="E4281" i="11"/>
  <c r="E4284" i="11"/>
  <c r="E4285" i="11"/>
  <c r="E4288" i="11"/>
  <c r="E4289" i="11"/>
  <c r="E4292" i="11"/>
  <c r="E4293" i="11"/>
  <c r="E4294" i="11"/>
  <c r="E4295" i="11"/>
  <c r="E4298" i="11"/>
  <c r="E4299" i="11"/>
  <c r="E4302" i="11"/>
  <c r="E4303" i="11"/>
  <c r="E4306" i="11"/>
  <c r="E4307" i="11"/>
  <c r="E4310" i="11"/>
  <c r="E4311" i="11"/>
  <c r="E4314" i="11"/>
  <c r="E4315" i="11"/>
  <c r="E4331" i="11"/>
  <c r="E4332" i="11"/>
  <c r="E4982" i="11"/>
  <c r="E4983" i="11"/>
  <c r="E4986" i="11"/>
  <c r="E4987" i="11"/>
  <c r="E4990" i="11"/>
  <c r="E5176" i="11"/>
  <c r="E5177" i="11"/>
  <c r="E5119" i="11"/>
  <c r="E5120" i="11"/>
  <c r="E5121" i="11"/>
  <c r="E5122" i="11"/>
  <c r="E5123" i="11"/>
  <c r="E5124" i="11"/>
  <c r="E5125" i="11"/>
  <c r="E5126" i="11"/>
  <c r="E5127" i="11"/>
  <c r="E5128" i="11"/>
  <c r="E5129" i="11"/>
  <c r="E5130" i="11"/>
  <c r="E5131" i="11"/>
  <c r="E5132" i="11"/>
  <c r="E5133" i="11"/>
  <c r="E5134" i="11"/>
  <c r="E5135" i="11"/>
  <c r="E4991" i="11"/>
  <c r="E4992" i="11"/>
  <c r="E4993" i="11"/>
  <c r="E4994" i="11"/>
  <c r="E4995" i="11"/>
  <c r="E4996" i="11"/>
  <c r="E4997" i="11"/>
  <c r="E4998" i="11"/>
  <c r="E4999" i="11"/>
  <c r="E5000" i="11"/>
  <c r="E5001" i="11"/>
  <c r="E5002" i="11"/>
  <c r="E5003" i="11"/>
  <c r="E5004" i="11"/>
  <c r="E5005" i="11"/>
  <c r="E5006" i="11"/>
  <c r="E5007" i="11"/>
  <c r="E5008" i="11"/>
  <c r="E5009" i="11"/>
  <c r="E5010" i="11"/>
  <c r="E5011" i="11"/>
  <c r="E5012" i="11"/>
  <c r="E5013" i="11"/>
  <c r="E5014" i="11"/>
  <c r="E5136" i="11"/>
  <c r="E5137" i="11"/>
  <c r="E5138" i="11"/>
  <c r="E5139" i="11"/>
  <c r="E5140" i="11"/>
  <c r="E5141" i="11"/>
  <c r="E5142" i="11"/>
  <c r="E5143" i="11"/>
  <c r="E5015" i="11"/>
  <c r="E5016" i="11"/>
  <c r="E5017" i="11"/>
  <c r="E5018" i="11"/>
  <c r="E5019" i="11"/>
  <c r="E5020" i="11"/>
  <c r="E5021" i="11"/>
  <c r="E5022" i="11"/>
  <c r="E5023" i="11"/>
  <c r="E5024" i="11"/>
  <c r="E5025" i="11"/>
  <c r="E5026" i="11"/>
  <c r="E5027" i="11"/>
  <c r="E5028" i="11"/>
  <c r="E5029" i="11"/>
  <c r="E5030" i="11"/>
  <c r="E5031" i="11"/>
  <c r="E5032" i="11"/>
  <c r="E5144" i="11"/>
  <c r="E5145" i="11"/>
  <c r="E5146" i="11"/>
  <c r="E5147" i="11"/>
  <c r="E5148" i="11"/>
  <c r="E5149" i="11"/>
  <c r="E5033" i="11"/>
  <c r="E5034" i="11"/>
  <c r="E5035" i="11"/>
  <c r="E5036" i="11"/>
  <c r="E5037" i="11"/>
  <c r="E5038" i="11"/>
  <c r="E5039" i="11"/>
  <c r="E5040" i="11"/>
  <c r="E5041" i="11"/>
  <c r="E5042" i="11"/>
  <c r="E5043" i="11"/>
  <c r="E5044" i="11"/>
  <c r="E5045" i="11"/>
  <c r="E5046" i="11"/>
  <c r="E5047" i="11"/>
  <c r="E5048" i="11"/>
  <c r="E5049" i="11"/>
  <c r="E5050" i="11"/>
  <c r="E5051" i="11"/>
  <c r="E5052" i="11"/>
  <c r="E5053" i="11"/>
  <c r="E5054" i="11"/>
  <c r="E5055" i="11"/>
  <c r="E5056" i="11"/>
  <c r="E5057" i="11"/>
  <c r="E5058" i="11"/>
  <c r="E5150" i="11"/>
  <c r="E5151" i="11"/>
  <c r="E5152" i="11"/>
  <c r="E5153" i="11"/>
  <c r="E5154" i="11"/>
  <c r="E5155" i="11"/>
  <c r="E5059" i="11"/>
  <c r="E5060" i="11"/>
  <c r="E5061" i="11"/>
  <c r="E5062" i="11"/>
  <c r="E5063" i="11"/>
  <c r="E5064" i="11"/>
  <c r="E5065" i="11"/>
  <c r="E5066" i="11"/>
  <c r="E5067" i="11"/>
  <c r="E5068" i="11"/>
  <c r="E5069" i="11"/>
  <c r="E5070" i="11"/>
  <c r="E5071" i="11"/>
  <c r="E5072" i="11"/>
  <c r="E5073" i="11"/>
  <c r="E5074" i="11"/>
  <c r="E5075" i="11"/>
  <c r="E5076" i="11"/>
  <c r="E5077" i="11"/>
  <c r="E5078" i="11"/>
  <c r="E5079" i="11"/>
  <c r="E5080" i="11"/>
  <c r="E5081" i="11"/>
  <c r="E5082" i="11"/>
  <c r="E5083" i="11"/>
  <c r="E5084" i="11"/>
  <c r="E5085" i="11"/>
  <c r="E5086" i="11"/>
  <c r="E5087" i="11"/>
  <c r="E5088" i="11"/>
  <c r="E5089" i="11"/>
  <c r="E5090" i="11"/>
  <c r="E5091" i="11"/>
  <c r="E5092" i="11"/>
  <c r="E5093" i="11"/>
  <c r="E5094" i="11"/>
  <c r="E5095" i="11"/>
  <c r="E5096" i="11"/>
  <c r="E5097" i="11"/>
  <c r="E5098" i="11"/>
  <c r="E5099" i="11"/>
  <c r="E5100" i="11"/>
  <c r="E5101" i="11"/>
  <c r="E5102" i="11"/>
  <c r="E5103" i="11"/>
  <c r="E5104" i="11"/>
  <c r="E5105" i="11"/>
  <c r="E5106" i="11"/>
  <c r="E5107" i="11"/>
  <c r="E5108" i="11"/>
  <c r="E5109" i="11"/>
  <c r="E5110" i="11"/>
  <c r="E5111" i="11"/>
  <c r="E5112" i="11"/>
  <c r="E5113" i="11"/>
  <c r="E5114" i="11"/>
  <c r="E5115" i="11"/>
  <c r="E5116" i="11"/>
  <c r="E5117" i="11"/>
  <c r="E5118" i="11"/>
  <c r="E5156" i="11"/>
  <c r="E5157" i="11"/>
  <c r="E5158" i="11"/>
  <c r="E5159" i="11"/>
  <c r="E5160" i="11"/>
  <c r="E5161" i="11"/>
  <c r="E5162" i="11"/>
  <c r="E5163" i="11"/>
  <c r="E5164" i="11"/>
  <c r="E5180" i="11"/>
  <c r="E5181" i="11"/>
  <c r="E5184" i="11"/>
  <c r="E5185" i="11"/>
  <c r="E5188" i="11"/>
  <c r="E5189" i="11"/>
  <c r="E5192" i="11"/>
  <c r="E5193" i="11"/>
  <c r="E5196" i="11"/>
  <c r="E5197" i="11"/>
  <c r="E5200" i="11"/>
  <c r="E5201" i="11"/>
  <c r="E5204" i="11"/>
  <c r="E5205" i="11"/>
  <c r="E5208" i="11"/>
  <c r="E5209" i="11"/>
  <c r="E5212" i="11"/>
  <c r="E5213" i="11"/>
  <c r="E5216" i="11"/>
  <c r="E5217" i="11"/>
  <c r="E5221" i="11"/>
  <c r="E5222" i="11"/>
  <c r="E5225" i="11"/>
  <c r="E5226" i="11"/>
  <c r="E5229" i="11"/>
  <c r="E5230" i="11"/>
  <c r="E5233" i="11"/>
  <c r="E5234" i="11"/>
  <c r="E5237" i="11"/>
  <c r="E5238" i="11"/>
  <c r="E5241" i="11"/>
  <c r="E5242" i="11"/>
  <c r="E5245" i="11"/>
  <c r="E5246" i="11"/>
  <c r="E5249" i="11"/>
  <c r="E5250" i="11"/>
  <c r="E5253" i="11"/>
  <c r="E5254" i="11"/>
  <c r="E5257" i="11"/>
  <c r="E5258" i="11"/>
  <c r="E5261" i="11"/>
  <c r="E5262" i="11"/>
  <c r="E5265" i="11"/>
  <c r="E5266" i="11"/>
  <c r="E5267" i="11"/>
  <c r="E5268" i="11"/>
  <c r="E5269" i="11"/>
  <c r="E5270" i="11"/>
  <c r="E4984" i="11"/>
  <c r="E4985" i="11"/>
  <c r="E4988" i="11"/>
  <c r="E4989" i="11"/>
  <c r="E5165" i="11"/>
  <c r="E5166" i="11"/>
  <c r="E5167" i="11"/>
  <c r="E5168" i="11"/>
  <c r="E5169" i="11"/>
  <c r="E5170" i="11"/>
  <c r="E5171" i="11"/>
  <c r="E5172" i="11"/>
  <c r="E5173" i="11"/>
  <c r="E5174" i="11"/>
  <c r="E5175" i="11"/>
  <c r="E5178" i="11"/>
  <c r="E5179" i="11"/>
  <c r="E5182" i="11"/>
  <c r="E5183" i="11"/>
  <c r="E5186" i="11"/>
  <c r="E5187" i="11"/>
  <c r="E5190" i="11"/>
  <c r="E5191" i="11"/>
  <c r="E5194" i="11"/>
  <c r="E5195" i="11"/>
  <c r="E5198" i="11"/>
  <c r="E5199" i="11"/>
  <c r="E5202" i="11"/>
  <c r="E5203" i="11"/>
  <c r="E5206" i="11"/>
  <c r="E5207" i="11"/>
  <c r="E5210" i="11"/>
  <c r="E5211" i="11"/>
  <c r="E5214" i="11"/>
  <c r="E5215" i="11"/>
  <c r="E5218" i="11"/>
  <c r="E5219" i="11"/>
  <c r="E5220" i="11"/>
  <c r="E5223" i="11"/>
  <c r="E5224" i="11"/>
  <c r="E5227" i="11"/>
  <c r="E5228" i="11"/>
  <c r="E5231" i="11"/>
  <c r="E5232" i="11"/>
  <c r="E5235" i="11"/>
  <c r="E5236" i="11"/>
  <c r="E5239" i="11"/>
  <c r="E5240" i="11"/>
  <c r="E5243" i="11"/>
  <c r="E5244" i="11"/>
  <c r="E5247" i="11"/>
  <c r="E5248" i="11"/>
  <c r="E5251" i="11"/>
  <c r="E5252" i="11"/>
  <c r="E5255" i="11"/>
  <c r="E5256" i="11"/>
  <c r="E5259" i="11"/>
  <c r="E5260" i="11"/>
  <c r="E5263" i="11"/>
  <c r="E5264" i="11"/>
  <c r="E5271" i="11"/>
  <c r="E5272" i="11"/>
  <c r="E5273" i="11"/>
  <c r="E5274" i="11"/>
  <c r="E5275" i="11"/>
  <c r="E5276" i="11"/>
  <c r="E5277" i="11"/>
  <c r="E5278" i="11"/>
  <c r="E5279" i="11"/>
  <c r="E5280" i="11"/>
  <c r="E5281" i="11"/>
  <c r="E5282" i="11"/>
  <c r="E5283" i="11"/>
  <c r="E5284" i="11"/>
  <c r="E5285" i="11"/>
  <c r="E5286" i="11"/>
  <c r="E5287" i="11"/>
  <c r="E5288" i="11"/>
  <c r="E5289" i="11"/>
  <c r="E5290" i="11"/>
  <c r="E5291" i="11"/>
  <c r="E5292" i="11"/>
  <c r="E5293" i="11"/>
  <c r="E5294" i="11"/>
  <c r="E5295" i="11"/>
  <c r="E5296" i="11"/>
  <c r="E5297" i="11"/>
  <c r="E5298" i="11"/>
  <c r="E5300" i="11"/>
  <c r="E5301" i="11"/>
  <c r="E5306" i="11"/>
  <c r="E5309" i="11"/>
  <c r="E5311" i="11"/>
  <c r="E5312" i="11"/>
  <c r="E5313" i="11"/>
  <c r="E5314" i="11"/>
  <c r="E5315" i="11"/>
  <c r="E5316" i="11"/>
  <c r="E5317" i="11"/>
  <c r="E5318" i="11"/>
  <c r="E5319" i="11"/>
  <c r="E5320" i="11"/>
  <c r="E5321" i="11"/>
  <c r="E5322" i="11"/>
  <c r="E5323" i="11"/>
  <c r="E5324" i="11"/>
  <c r="E5325" i="11"/>
  <c r="E5326" i="11"/>
  <c r="E5327" i="11"/>
  <c r="E5328" i="11"/>
  <c r="E5329" i="11"/>
  <c r="E5330" i="11"/>
  <c r="E5331" i="11"/>
  <c r="E5332" i="11"/>
  <c r="E5333" i="11"/>
  <c r="E5334" i="11"/>
  <c r="E5335" i="11"/>
  <c r="E5336" i="11"/>
  <c r="E5337" i="11"/>
  <c r="E5338" i="11"/>
  <c r="E5339" i="11"/>
  <c r="E5340" i="11"/>
  <c r="E5341" i="11"/>
  <c r="E5342" i="11"/>
  <c r="E5343" i="11"/>
  <c r="E5344" i="11"/>
  <c r="E5345" i="11"/>
  <c r="E5346" i="11"/>
  <c r="E5347" i="11"/>
  <c r="E5348" i="11"/>
  <c r="E5349" i="11"/>
  <c r="E5350" i="11"/>
  <c r="E5351" i="11"/>
  <c r="E5352" i="11"/>
  <c r="E5353" i="11"/>
  <c r="E5354" i="11"/>
  <c r="E5355" i="11"/>
  <c r="E5356" i="11"/>
  <c r="E5357" i="11"/>
  <c r="E5358" i="11"/>
  <c r="E5299" i="11"/>
  <c r="E5302" i="11"/>
  <c r="E5303" i="11"/>
  <c r="E5304" i="11"/>
  <c r="E5305" i="11"/>
  <c r="E5307" i="11"/>
  <c r="E5308" i="11"/>
  <c r="E5310" i="11"/>
  <c r="E5368" i="11"/>
  <c r="E5369" i="11"/>
  <c r="E5372" i="11"/>
  <c r="E5373" i="11"/>
  <c r="E5377" i="11"/>
  <c r="E5378" i="11"/>
  <c r="E5381" i="11"/>
  <c r="E5382" i="11"/>
  <c r="E5385" i="11"/>
  <c r="E5386" i="11"/>
  <c r="E5389" i="11"/>
  <c r="E5390" i="11"/>
  <c r="E5376" i="11"/>
  <c r="E5393" i="11"/>
  <c r="E5394" i="11"/>
  <c r="E5397" i="11"/>
  <c r="E5398" i="11"/>
  <c r="E5401" i="11"/>
  <c r="E5402" i="11"/>
  <c r="E5405" i="11"/>
  <c r="E5406" i="11"/>
  <c r="E5409" i="11"/>
  <c r="E5410" i="11"/>
  <c r="E5413" i="11"/>
  <c r="E5414" i="11"/>
  <c r="E5415" i="11"/>
  <c r="E5416" i="11"/>
  <c r="E5417" i="11"/>
  <c r="E5418" i="11"/>
  <c r="E5419" i="11"/>
  <c r="E5420" i="11"/>
  <c r="E5421" i="11"/>
  <c r="E5422" i="11"/>
  <c r="E5423" i="11"/>
  <c r="E5424" i="11"/>
  <c r="E5425" i="11"/>
  <c r="E5426" i="11"/>
  <c r="E5427" i="11"/>
  <c r="E5428" i="11"/>
  <c r="E5429" i="11"/>
  <c r="E5430" i="11"/>
  <c r="E5431" i="11"/>
  <c r="E5432" i="11"/>
  <c r="E5433" i="11"/>
  <c r="E5434" i="11"/>
  <c r="E5435" i="11"/>
  <c r="E5436" i="11"/>
  <c r="E5437" i="11"/>
  <c r="E5438" i="11"/>
  <c r="E5439" i="11"/>
  <c r="E5440" i="11"/>
  <c r="E5441" i="11"/>
  <c r="E5442" i="11"/>
  <c r="E5443" i="11"/>
  <c r="E5444" i="11"/>
  <c r="E5445" i="11"/>
  <c r="E5446" i="11"/>
  <c r="E5447" i="11"/>
  <c r="E5448" i="11"/>
  <c r="E5449" i="11"/>
  <c r="E5450" i="11"/>
  <c r="E5451" i="11"/>
  <c r="E5452" i="11"/>
  <c r="E5453" i="11"/>
  <c r="E5454" i="11"/>
  <c r="E5455" i="11"/>
  <c r="E5370" i="11"/>
  <c r="E5371" i="11"/>
  <c r="E5374" i="11"/>
  <c r="E5375" i="11"/>
  <c r="E5379" i="11"/>
  <c r="E5380" i="11"/>
  <c r="E5383" i="11"/>
  <c r="E5384" i="11"/>
  <c r="E5387" i="11"/>
  <c r="E5388" i="11"/>
  <c r="E5391" i="11"/>
  <c r="E5392" i="11"/>
  <c r="E5395" i="11"/>
  <c r="E5396" i="11"/>
  <c r="E5399" i="11"/>
  <c r="E5400" i="11"/>
  <c r="E5403" i="11"/>
  <c r="E5404" i="11"/>
  <c r="E5407" i="11"/>
  <c r="E5408" i="11"/>
  <c r="E5411" i="11"/>
  <c r="E5412" i="11"/>
  <c r="E5359" i="11"/>
  <c r="E5360" i="11"/>
  <c r="E5361" i="11"/>
  <c r="E5362" i="11"/>
  <c r="E5363" i="11"/>
  <c r="E5364" i="11"/>
  <c r="E5365" i="11"/>
  <c r="E5366" i="11"/>
  <c r="E5367" i="11"/>
  <c r="E5459" i="11"/>
  <c r="E5460" i="11"/>
  <c r="E5463" i="11"/>
  <c r="E5464" i="11"/>
  <c r="E5467" i="11"/>
  <c r="E5468" i="11"/>
  <c r="E5469" i="11"/>
  <c r="E5472" i="11"/>
  <c r="E5473" i="11"/>
  <c r="E5476" i="11"/>
  <c r="E5477" i="11"/>
  <c r="E5478" i="11"/>
  <c r="E5479" i="11"/>
  <c r="E5480" i="11"/>
  <c r="E5481" i="11"/>
  <c r="E5482" i="11"/>
  <c r="E5483" i="11"/>
  <c r="E5484" i="11"/>
  <c r="E5485" i="11"/>
  <c r="E5486" i="11"/>
  <c r="E5487" i="11"/>
  <c r="E5488" i="11"/>
  <c r="E5458" i="11"/>
  <c r="E5461" i="11"/>
  <c r="E5462" i="11"/>
  <c r="E5465" i="11"/>
  <c r="E5466" i="11"/>
  <c r="E5470" i="11"/>
  <c r="E5471" i="11"/>
  <c r="E5474" i="11"/>
  <c r="E5475" i="11"/>
  <c r="E5456" i="11"/>
  <c r="E5457" i="11"/>
  <c r="E5491" i="11"/>
  <c r="E5492" i="11"/>
  <c r="E5495" i="11"/>
  <c r="E5496" i="11"/>
  <c r="E5499" i="11"/>
  <c r="E5489" i="11"/>
  <c r="E5490" i="11"/>
  <c r="E5493" i="11"/>
  <c r="E5494" i="11"/>
  <c r="E5497" i="11"/>
  <c r="E5498" i="11"/>
  <c r="E5500" i="11"/>
  <c r="E5501" i="11"/>
  <c r="P4" i="11"/>
  <c r="P5" i="11"/>
  <c r="P6" i="11"/>
  <c r="P7" i="11"/>
  <c r="P8" i="11"/>
  <c r="P9" i="11"/>
  <c r="P10" i="11"/>
  <c r="P11" i="11"/>
  <c r="P12" i="11"/>
  <c r="P15" i="11"/>
  <c r="P16" i="11"/>
  <c r="P17" i="11"/>
  <c r="P18" i="11"/>
  <c r="P19" i="11"/>
  <c r="P20" i="11"/>
  <c r="P21" i="11"/>
  <c r="P22" i="11"/>
  <c r="P23" i="11"/>
  <c r="P26" i="11"/>
  <c r="P27" i="11"/>
  <c r="P28" i="11"/>
  <c r="P29" i="11"/>
  <c r="P30" i="11"/>
  <c r="P31" i="11"/>
  <c r="P32" i="11"/>
  <c r="P33" i="11"/>
  <c r="P34" i="11"/>
  <c r="P37" i="11"/>
  <c r="P38" i="11"/>
  <c r="P39" i="11"/>
  <c r="P40" i="11"/>
  <c r="P41" i="11"/>
  <c r="P42" i="11"/>
  <c r="P43" i="11"/>
  <c r="P44" i="11"/>
  <c r="P45" i="11"/>
  <c r="P48" i="11"/>
  <c r="P49" i="11"/>
  <c r="P50" i="11"/>
  <c r="P51" i="11"/>
  <c r="P52" i="11"/>
  <c r="P53" i="11"/>
  <c r="P54" i="11"/>
  <c r="P55" i="11"/>
  <c r="P56" i="11"/>
  <c r="P59" i="11"/>
  <c r="P60" i="11"/>
  <c r="P61" i="11"/>
  <c r="P62" i="11"/>
  <c r="P63" i="11"/>
  <c r="P64" i="11"/>
  <c r="P65" i="11"/>
  <c r="P66" i="11"/>
  <c r="P67" i="11"/>
  <c r="P70" i="11"/>
  <c r="P71" i="11"/>
  <c r="P72" i="11"/>
  <c r="P73" i="11"/>
  <c r="P74" i="11"/>
  <c r="P75" i="11"/>
  <c r="P76" i="11"/>
  <c r="P77" i="11"/>
  <c r="P78" i="11"/>
  <c r="P79" i="11"/>
  <c r="P80" i="11"/>
  <c r="P81" i="11"/>
  <c r="P82" i="11"/>
  <c r="P83" i="11"/>
  <c r="P84" i="11"/>
  <c r="P85" i="11"/>
  <c r="P86" i="11"/>
  <c r="P87" i="11"/>
  <c r="P88" i="11"/>
  <c r="P89" i="11"/>
  <c r="P90" i="11"/>
  <c r="P91" i="11"/>
  <c r="P92" i="11"/>
  <c r="P93" i="11"/>
  <c r="P94" i="11"/>
  <c r="P95" i="11"/>
  <c r="P96" i="11"/>
  <c r="P97" i="11"/>
  <c r="P98" i="11"/>
  <c r="P99" i="11"/>
  <c r="P100" i="11"/>
  <c r="P101" i="11"/>
  <c r="P102" i="11"/>
  <c r="P103" i="11"/>
  <c r="P104" i="11"/>
  <c r="P105" i="11"/>
  <c r="P106" i="11"/>
  <c r="P107" i="11"/>
  <c r="P108" i="11"/>
  <c r="P109" i="11"/>
  <c r="P110" i="11"/>
  <c r="P111" i="11"/>
  <c r="P112" i="11"/>
  <c r="P113" i="11"/>
  <c r="P114" i="11"/>
  <c r="P115" i="11"/>
  <c r="P116" i="11"/>
  <c r="P117" i="11"/>
  <c r="P118" i="11"/>
  <c r="P119" i="11"/>
  <c r="P120" i="11"/>
  <c r="P121" i="11"/>
  <c r="P122" i="11"/>
  <c r="P123" i="11"/>
  <c r="P124" i="11"/>
  <c r="P125" i="11"/>
  <c r="P126" i="11"/>
  <c r="P127" i="11"/>
  <c r="P128" i="11"/>
  <c r="P129" i="11"/>
  <c r="P130" i="11"/>
  <c r="P131" i="11"/>
  <c r="P132" i="11"/>
  <c r="P133" i="11"/>
  <c r="P134" i="11"/>
  <c r="P135" i="11"/>
  <c r="P136" i="11"/>
  <c r="P137" i="11"/>
  <c r="P138" i="11"/>
  <c r="P139" i="11"/>
  <c r="P140" i="11"/>
  <c r="P141" i="11"/>
  <c r="P142" i="11"/>
  <c r="P143" i="11"/>
  <c r="P144" i="11"/>
  <c r="P145" i="11"/>
  <c r="P146" i="11"/>
  <c r="P147" i="11"/>
  <c r="P148" i="11"/>
  <c r="P149" i="11"/>
  <c r="P150" i="11"/>
  <c r="P151" i="11"/>
  <c r="P152" i="11"/>
  <c r="P153" i="11"/>
  <c r="P154" i="11"/>
  <c r="P155" i="11"/>
  <c r="P156" i="11"/>
  <c r="P157" i="11"/>
  <c r="P158" i="11"/>
  <c r="P159" i="11"/>
  <c r="P160" i="11"/>
  <c r="P161" i="11"/>
  <c r="P162" i="11"/>
  <c r="P163" i="11"/>
  <c r="P164" i="11"/>
  <c r="P165" i="11"/>
  <c r="P166" i="11"/>
  <c r="P167" i="11"/>
  <c r="P168" i="11"/>
  <c r="P169" i="11"/>
  <c r="P170" i="11"/>
  <c r="P171" i="11"/>
  <c r="P172" i="11"/>
  <c r="P173" i="11"/>
  <c r="P174" i="11"/>
  <c r="P175" i="11"/>
  <c r="P176" i="11"/>
  <c r="P177" i="11"/>
  <c r="P178" i="11"/>
  <c r="P179" i="11"/>
  <c r="P180" i="11"/>
  <c r="P181" i="11"/>
  <c r="P182" i="11"/>
  <c r="P183" i="11"/>
  <c r="P184" i="11"/>
  <c r="P185" i="11"/>
  <c r="P186" i="11"/>
  <c r="P187" i="11"/>
  <c r="P188" i="11"/>
  <c r="P189" i="11"/>
  <c r="P190" i="11"/>
  <c r="P191" i="11"/>
  <c r="P192" i="11"/>
  <c r="P193" i="11"/>
  <c r="P194" i="11"/>
  <c r="P195" i="11"/>
  <c r="P196" i="11"/>
  <c r="P197" i="11"/>
  <c r="P198" i="11"/>
  <c r="P199" i="11"/>
  <c r="P200" i="11"/>
  <c r="P201" i="11"/>
  <c r="P202" i="11"/>
  <c r="P203" i="11"/>
  <c r="P204" i="11"/>
  <c r="P205" i="11"/>
  <c r="P206" i="11"/>
  <c r="P207" i="11"/>
  <c r="P208" i="11"/>
  <c r="P209" i="11"/>
  <c r="P210" i="11"/>
  <c r="P211" i="11"/>
  <c r="P212" i="11"/>
  <c r="P213" i="11"/>
  <c r="P214" i="11"/>
  <c r="P215" i="11"/>
  <c r="P216" i="11"/>
  <c r="P217" i="11"/>
  <c r="P218" i="11"/>
  <c r="P219" i="11"/>
  <c r="P220" i="11"/>
  <c r="P221" i="11"/>
  <c r="P222" i="11"/>
  <c r="P223" i="11"/>
  <c r="P224" i="11"/>
  <c r="P225" i="11"/>
  <c r="P226" i="11"/>
  <c r="P227" i="11"/>
  <c r="P228" i="11"/>
  <c r="P229" i="11"/>
  <c r="P230" i="11"/>
  <c r="P231" i="11"/>
  <c r="P232" i="11"/>
  <c r="P233" i="11"/>
  <c r="P234" i="11"/>
  <c r="P235" i="11"/>
  <c r="P236" i="11"/>
  <c r="P237" i="11"/>
  <c r="P238" i="11"/>
  <c r="P239" i="11"/>
  <c r="P240" i="11"/>
  <c r="P241" i="11"/>
  <c r="P242" i="11"/>
  <c r="P243" i="11"/>
  <c r="P244" i="11"/>
  <c r="P245" i="11"/>
  <c r="P246" i="11"/>
  <c r="P249" i="11"/>
  <c r="P250" i="11"/>
  <c r="P253" i="11"/>
  <c r="P254" i="11"/>
  <c r="P257" i="11"/>
  <c r="P258" i="11"/>
  <c r="P261" i="11"/>
  <c r="P262" i="11"/>
  <c r="P265" i="11"/>
  <c r="P266" i="11"/>
  <c r="P269" i="11"/>
  <c r="P270" i="11"/>
  <c r="P273" i="11"/>
  <c r="P274" i="11"/>
  <c r="P278" i="11"/>
  <c r="P279" i="11"/>
  <c r="P282" i="11"/>
  <c r="P283" i="11"/>
  <c r="P284" i="11"/>
  <c r="P287" i="11"/>
  <c r="P288" i="11"/>
  <c r="P295" i="11"/>
  <c r="P296" i="11"/>
  <c r="P297" i="11"/>
  <c r="P298" i="11"/>
  <c r="P299" i="11"/>
  <c r="P300" i="11"/>
  <c r="P301" i="11"/>
  <c r="P291" i="11"/>
  <c r="P292" i="11"/>
  <c r="P302" i="11"/>
  <c r="P303" i="11"/>
  <c r="P306" i="11"/>
  <c r="P307" i="11"/>
  <c r="P308" i="11"/>
  <c r="P309" i="11"/>
  <c r="P310" i="11"/>
  <c r="P311" i="11"/>
  <c r="P312" i="11"/>
  <c r="P313" i="11"/>
  <c r="P314" i="11"/>
  <c r="P317" i="11"/>
  <c r="P318" i="11"/>
  <c r="P319" i="11"/>
  <c r="P320" i="11"/>
  <c r="P321" i="11"/>
  <c r="P322" i="11"/>
  <c r="P323" i="11"/>
  <c r="P324" i="11"/>
  <c r="P325" i="11"/>
  <c r="P328" i="11"/>
  <c r="P331" i="11"/>
  <c r="P332" i="11"/>
  <c r="P333" i="11"/>
  <c r="P334" i="11"/>
  <c r="P335" i="11"/>
  <c r="P336" i="11"/>
  <c r="P337" i="11"/>
  <c r="P338" i="11"/>
  <c r="P339" i="11"/>
  <c r="P343" i="11"/>
  <c r="P344" i="11"/>
  <c r="P345" i="11"/>
  <c r="P346" i="11"/>
  <c r="P347" i="11"/>
  <c r="P348" i="11"/>
  <c r="P349" i="11"/>
  <c r="P350" i="11"/>
  <c r="P351" i="11"/>
  <c r="P354" i="11"/>
  <c r="P355" i="11"/>
  <c r="P356" i="11"/>
  <c r="P357" i="11"/>
  <c r="P358" i="11"/>
  <c r="P359" i="11"/>
  <c r="P360" i="11"/>
  <c r="P361" i="11"/>
  <c r="P362" i="11"/>
  <c r="P365" i="11"/>
  <c r="P366" i="11"/>
  <c r="P367" i="11"/>
  <c r="P368" i="11"/>
  <c r="P369" i="11"/>
  <c r="P370" i="11"/>
  <c r="P371" i="11"/>
  <c r="P372" i="11"/>
  <c r="P373" i="11"/>
  <c r="P374" i="11"/>
  <c r="P375" i="11"/>
  <c r="P376" i="11"/>
  <c r="P377" i="11"/>
  <c r="P378" i="11"/>
  <c r="P381" i="11"/>
  <c r="P382" i="11"/>
  <c r="P383" i="11"/>
  <c r="P384" i="11"/>
  <c r="P385" i="11"/>
  <c r="P386" i="11"/>
  <c r="P387" i="11"/>
  <c r="P388" i="11"/>
  <c r="P389" i="11"/>
  <c r="P392" i="11"/>
  <c r="P393" i="11"/>
  <c r="P394" i="11"/>
  <c r="P395" i="11"/>
  <c r="P396" i="11"/>
  <c r="P397" i="11"/>
  <c r="P398" i="11"/>
  <c r="P399" i="11"/>
  <c r="P400" i="11"/>
  <c r="P403" i="11"/>
  <c r="P404" i="11"/>
  <c r="P405" i="11"/>
  <c r="P406" i="11"/>
  <c r="P407" i="11"/>
  <c r="P408" i="11"/>
  <c r="P409" i="11"/>
  <c r="P410" i="11"/>
  <c r="P411" i="11"/>
  <c r="P412" i="11"/>
  <c r="P413" i="11"/>
  <c r="P416" i="11"/>
  <c r="P417" i="11"/>
  <c r="P418" i="11"/>
  <c r="P419" i="11"/>
  <c r="P420" i="11"/>
  <c r="P421" i="11"/>
  <c r="P422" i="11"/>
  <c r="P423" i="11"/>
  <c r="P424" i="11"/>
  <c r="P427" i="11"/>
  <c r="P428" i="11"/>
  <c r="P429" i="11"/>
  <c r="P430" i="11"/>
  <c r="P431" i="11"/>
  <c r="P432" i="11"/>
  <c r="P433" i="11"/>
  <c r="P434" i="11"/>
  <c r="P435" i="11"/>
  <c r="P436" i="11"/>
  <c r="P437" i="11"/>
  <c r="P438" i="11"/>
  <c r="P439" i="11"/>
  <c r="P440" i="11"/>
  <c r="P441" i="11"/>
  <c r="P442" i="11"/>
  <c r="P443" i="11"/>
  <c r="P444" i="11"/>
  <c r="P445" i="11"/>
  <c r="P446" i="11"/>
  <c r="P447" i="11"/>
  <c r="P448" i="11"/>
  <c r="P449" i="11"/>
  <c r="P450" i="11"/>
  <c r="P451" i="11"/>
  <c r="P452" i="11"/>
  <c r="P453" i="11"/>
  <c r="P454" i="11"/>
  <c r="P455" i="11"/>
  <c r="P456" i="11"/>
  <c r="P457" i="11"/>
  <c r="P458" i="11"/>
  <c r="P459" i="11"/>
  <c r="P460" i="11"/>
  <c r="P461" i="11"/>
  <c r="P462" i="11"/>
  <c r="P463" i="11"/>
  <c r="P464" i="11"/>
  <c r="P465" i="11"/>
  <c r="P466" i="11"/>
  <c r="P467" i="11"/>
  <c r="P468" i="11"/>
  <c r="P469" i="11"/>
  <c r="P470" i="11"/>
  <c r="P473" i="11"/>
  <c r="P474" i="11"/>
  <c r="P477" i="11"/>
  <c r="P478" i="11"/>
  <c r="P481" i="11"/>
  <c r="P482" i="11"/>
  <c r="P485" i="11"/>
  <c r="P486" i="11"/>
  <c r="P489" i="11"/>
  <c r="P490" i="11"/>
  <c r="P493" i="11"/>
  <c r="P494" i="11"/>
  <c r="P495" i="11"/>
  <c r="P496" i="11"/>
  <c r="P497" i="11"/>
  <c r="P498" i="11"/>
  <c r="P499" i="11"/>
  <c r="P500" i="11"/>
  <c r="P501" i="11"/>
  <c r="P504" i="11"/>
  <c r="P505" i="11"/>
  <c r="P506" i="11"/>
  <c r="P507" i="11"/>
  <c r="P508" i="11"/>
  <c r="P509" i="11"/>
  <c r="P510" i="11"/>
  <c r="P511" i="11"/>
  <c r="P512" i="11"/>
  <c r="P515" i="11"/>
  <c r="P516" i="11"/>
  <c r="P517" i="11"/>
  <c r="P518" i="11"/>
  <c r="P519" i="11"/>
  <c r="P520" i="11"/>
  <c r="P521" i="11"/>
  <c r="P522" i="11"/>
  <c r="P523" i="11"/>
  <c r="P526" i="11"/>
  <c r="P527" i="11"/>
  <c r="P528" i="11"/>
  <c r="P529" i="11"/>
  <c r="P530" i="11"/>
  <c r="P531" i="11"/>
  <c r="P532" i="11"/>
  <c r="P533" i="11"/>
  <c r="P534" i="11"/>
  <c r="P537" i="11"/>
  <c r="P538" i="11"/>
  <c r="P539" i="11"/>
  <c r="P540" i="11"/>
  <c r="P543" i="11"/>
  <c r="P544" i="11"/>
  <c r="P545" i="11"/>
  <c r="P546" i="11"/>
  <c r="P547" i="11"/>
  <c r="P548" i="11"/>
  <c r="P549" i="11"/>
  <c r="P550" i="11"/>
  <c r="P551" i="11"/>
  <c r="P554" i="11"/>
  <c r="P555" i="11"/>
  <c r="P556" i="11"/>
  <c r="P557" i="11"/>
  <c r="P558" i="11"/>
  <c r="P559" i="11"/>
  <c r="P560" i="11"/>
  <c r="P561" i="11"/>
  <c r="P562" i="11"/>
  <c r="P565" i="11"/>
  <c r="P566" i="11"/>
  <c r="P567" i="11"/>
  <c r="P568" i="11"/>
  <c r="P569" i="11"/>
  <c r="P570" i="11"/>
  <c r="P571" i="11"/>
  <c r="P572" i="11"/>
  <c r="P573" i="11"/>
  <c r="P574" i="11"/>
  <c r="P575" i="11"/>
  <c r="P576" i="11"/>
  <c r="P577" i="11"/>
  <c r="P578" i="11"/>
  <c r="P581" i="11"/>
  <c r="P582" i="11"/>
  <c r="P583" i="11"/>
  <c r="P584" i="11"/>
  <c r="P585" i="11"/>
  <c r="P586" i="11"/>
  <c r="P587" i="11"/>
  <c r="P588" i="11"/>
  <c r="P589" i="11"/>
  <c r="P592" i="11"/>
  <c r="P593" i="11"/>
  <c r="P594" i="11"/>
  <c r="P595" i="11"/>
  <c r="P596" i="11"/>
  <c r="P597" i="11"/>
  <c r="P598" i="11"/>
  <c r="P599" i="11"/>
  <c r="P600" i="11"/>
  <c r="P603" i="11"/>
  <c r="P604" i="11"/>
  <c r="P605" i="11"/>
  <c r="P606" i="11"/>
  <c r="P607" i="11"/>
  <c r="P608" i="11"/>
  <c r="P609" i="11"/>
  <c r="P610" i="11"/>
  <c r="P611" i="11"/>
  <c r="P614" i="11"/>
  <c r="P615" i="11"/>
  <c r="P616" i="11"/>
  <c r="P617" i="11"/>
  <c r="P618" i="11"/>
  <c r="P619" i="11"/>
  <c r="P620" i="11"/>
  <c r="P621" i="11"/>
  <c r="P622" i="11"/>
  <c r="P625" i="11"/>
  <c r="P626" i="11"/>
  <c r="P627" i="11"/>
  <c r="P628" i="11"/>
  <c r="P629" i="11"/>
  <c r="P630" i="11"/>
  <c r="P631" i="11"/>
  <c r="P632" i="11"/>
  <c r="P633" i="11"/>
  <c r="P636" i="11"/>
  <c r="P637" i="11"/>
  <c r="P638" i="11"/>
  <c r="P639" i="11"/>
  <c r="P640" i="11"/>
  <c r="P641" i="11"/>
  <c r="P642" i="11"/>
  <c r="P643" i="11"/>
  <c r="P644" i="11"/>
  <c r="P647" i="11"/>
  <c r="P648" i="11"/>
  <c r="P649" i="11"/>
  <c r="P650" i="11"/>
  <c r="P651" i="11"/>
  <c r="P652" i="11"/>
  <c r="P653" i="11"/>
  <c r="P654" i="11"/>
  <c r="P655" i="11"/>
  <c r="P658" i="11"/>
  <c r="P659" i="11"/>
  <c r="P660" i="11"/>
  <c r="P661" i="11"/>
  <c r="P662" i="11"/>
  <c r="P663" i="11"/>
  <c r="P664" i="11"/>
  <c r="P665" i="11"/>
  <c r="P666" i="11"/>
  <c r="P672" i="11"/>
  <c r="P673" i="11"/>
  <c r="P674" i="11"/>
  <c r="P675" i="11"/>
  <c r="P676" i="11"/>
  <c r="P677" i="11"/>
  <c r="P678" i="11"/>
  <c r="P679" i="11"/>
  <c r="P680" i="11"/>
  <c r="P683" i="11"/>
  <c r="P684" i="11"/>
  <c r="P685" i="11"/>
  <c r="P686" i="11"/>
  <c r="P687" i="11"/>
  <c r="P688" i="11"/>
  <c r="P689" i="11"/>
  <c r="P690" i="11"/>
  <c r="P691" i="11"/>
  <c r="P694" i="11"/>
  <c r="P695" i="11"/>
  <c r="P696" i="11"/>
  <c r="P697" i="11"/>
  <c r="P698" i="11"/>
  <c r="P699" i="11"/>
  <c r="P700" i="11"/>
  <c r="P701" i="11"/>
  <c r="P702" i="11"/>
  <c r="P705" i="11"/>
  <c r="P706" i="11"/>
  <c r="P707" i="11"/>
  <c r="P708" i="11"/>
  <c r="P709" i="11"/>
  <c r="P710" i="11"/>
  <c r="P711" i="11"/>
  <c r="P712" i="11"/>
  <c r="P713" i="11"/>
  <c r="P716" i="11"/>
  <c r="P717" i="11"/>
  <c r="P718" i="11"/>
  <c r="P719" i="11"/>
  <c r="P720" i="11"/>
  <c r="P721" i="11"/>
  <c r="P722" i="11"/>
  <c r="P723" i="11"/>
  <c r="P724" i="11"/>
  <c r="P727" i="11"/>
  <c r="P728" i="11"/>
  <c r="P729" i="11"/>
  <c r="P730" i="11"/>
  <c r="P731" i="11"/>
  <c r="P732" i="11"/>
  <c r="P733" i="11"/>
  <c r="P734" i="11"/>
  <c r="P735" i="11"/>
  <c r="P738" i="11"/>
  <c r="P739" i="11"/>
  <c r="P740" i="11"/>
  <c r="P741" i="11"/>
  <c r="P742" i="11"/>
  <c r="P743" i="11"/>
  <c r="P744" i="11"/>
  <c r="P745" i="11"/>
  <c r="P746" i="11"/>
  <c r="P749" i="11"/>
  <c r="P750" i="11"/>
  <c r="P751" i="11"/>
  <c r="P752" i="11"/>
  <c r="P753" i="11"/>
  <c r="P754" i="11"/>
  <c r="P755" i="11"/>
  <c r="P756" i="11"/>
  <c r="P757" i="11"/>
  <c r="P760" i="11"/>
  <c r="P761" i="11"/>
  <c r="P762" i="11"/>
  <c r="P763" i="11"/>
  <c r="P764" i="11"/>
  <c r="P765" i="11"/>
  <c r="P766" i="11"/>
  <c r="P767" i="11"/>
  <c r="P768" i="11"/>
  <c r="P771" i="11"/>
  <c r="P773" i="11"/>
  <c r="P774" i="11"/>
  <c r="P775" i="11"/>
  <c r="P776" i="11"/>
  <c r="P777" i="11"/>
  <c r="P778" i="11"/>
  <c r="P779" i="11"/>
  <c r="P780" i="11"/>
  <c r="P781" i="11"/>
  <c r="P784" i="11"/>
  <c r="P785" i="11"/>
  <c r="P786" i="11"/>
  <c r="P787" i="11"/>
  <c r="P788" i="11"/>
  <c r="P789" i="11"/>
  <c r="P790" i="11"/>
  <c r="P791" i="11"/>
  <c r="P792" i="11"/>
  <c r="P795" i="11"/>
  <c r="P796" i="11"/>
  <c r="P797" i="11"/>
  <c r="P798" i="11"/>
  <c r="P799" i="11"/>
  <c r="P800" i="11"/>
  <c r="P801" i="11"/>
  <c r="P802" i="11"/>
  <c r="P803" i="11"/>
  <c r="P806" i="11"/>
  <c r="P807" i="11"/>
  <c r="P808" i="11"/>
  <c r="P809" i="11"/>
  <c r="P810" i="11"/>
  <c r="P811" i="11"/>
  <c r="P812" i="11"/>
  <c r="P813" i="11"/>
  <c r="P814" i="11"/>
  <c r="P817" i="11"/>
  <c r="P818" i="11"/>
  <c r="P819" i="11"/>
  <c r="P824" i="11"/>
  <c r="P825" i="11"/>
  <c r="P826" i="11"/>
  <c r="P827" i="11"/>
  <c r="P828" i="11"/>
  <c r="P829" i="11"/>
  <c r="P830" i="11"/>
  <c r="P831" i="11"/>
  <c r="P832" i="11"/>
  <c r="P835" i="11"/>
  <c r="P836" i="11"/>
  <c r="P837" i="11"/>
  <c r="P838" i="11"/>
  <c r="P839" i="11"/>
  <c r="P840" i="11"/>
  <c r="P841" i="11"/>
  <c r="P842" i="11"/>
  <c r="P843" i="11"/>
  <c r="P844" i="11"/>
  <c r="P845" i="11"/>
  <c r="P848" i="11"/>
  <c r="P849" i="11"/>
  <c r="P850" i="11"/>
  <c r="P851" i="11"/>
  <c r="P852" i="11"/>
  <c r="P853" i="11"/>
  <c r="P854" i="11"/>
  <c r="P855" i="11"/>
  <c r="P856" i="11"/>
  <c r="P857" i="11"/>
  <c r="P858" i="11"/>
  <c r="P859" i="11"/>
  <c r="P860" i="11"/>
  <c r="P861" i="11"/>
  <c r="P864" i="11"/>
  <c r="P865" i="11"/>
  <c r="P866" i="11"/>
  <c r="P867" i="11"/>
  <c r="P822" i="11"/>
  <c r="P823" i="11"/>
  <c r="P671" i="11"/>
  <c r="P870" i="11"/>
  <c r="P871" i="11"/>
  <c r="P872" i="11"/>
  <c r="P873" i="11"/>
  <c r="P874" i="11"/>
  <c r="P875" i="11"/>
  <c r="P876" i="11"/>
  <c r="P877" i="11"/>
  <c r="P878" i="11"/>
  <c r="P881" i="11"/>
  <c r="P882" i="11"/>
  <c r="P883" i="11"/>
  <c r="P884" i="11"/>
  <c r="P885" i="11"/>
  <c r="P886" i="11"/>
  <c r="P887" i="11"/>
  <c r="P888" i="11"/>
  <c r="P889" i="11"/>
  <c r="P892" i="11"/>
  <c r="P893" i="11"/>
  <c r="P894" i="11"/>
  <c r="P895" i="11"/>
  <c r="P896" i="11"/>
  <c r="P897" i="11"/>
  <c r="P898" i="11"/>
  <c r="P899" i="11"/>
  <c r="P900" i="11"/>
  <c r="P903" i="11"/>
  <c r="P904" i="11"/>
  <c r="P905" i="11"/>
  <c r="P906" i="11"/>
  <c r="P907" i="11"/>
  <c r="P908" i="11"/>
  <c r="P909" i="11"/>
  <c r="P910" i="11"/>
  <c r="P911" i="11"/>
  <c r="P914" i="11"/>
  <c r="P915" i="11"/>
  <c r="P916" i="11"/>
  <c r="P917" i="11"/>
  <c r="P918" i="11"/>
  <c r="P919" i="11"/>
  <c r="P920" i="11"/>
  <c r="P921" i="11"/>
  <c r="P922" i="11"/>
  <c r="P925" i="11"/>
  <c r="P926" i="11"/>
  <c r="P927" i="11"/>
  <c r="P928" i="11"/>
  <c r="P929" i="11"/>
  <c r="P930" i="11"/>
  <c r="P931" i="11"/>
  <c r="P932" i="11"/>
  <c r="P933" i="11"/>
  <c r="P936" i="11"/>
  <c r="P937" i="11"/>
  <c r="P938" i="11"/>
  <c r="P939" i="11"/>
  <c r="P940" i="11"/>
  <c r="P941" i="11"/>
  <c r="P942" i="11"/>
  <c r="P943" i="11"/>
  <c r="P944" i="11"/>
  <c r="P947" i="11"/>
  <c r="P948" i="11"/>
  <c r="P949" i="11"/>
  <c r="P950" i="11"/>
  <c r="P951" i="11"/>
  <c r="P952" i="11"/>
  <c r="P953" i="11"/>
  <c r="P954" i="11"/>
  <c r="P955" i="11"/>
  <c r="P958" i="11"/>
  <c r="P959" i="11"/>
  <c r="P960" i="11"/>
  <c r="P961" i="11"/>
  <c r="P962" i="11"/>
  <c r="P963" i="11"/>
  <c r="P964" i="11"/>
  <c r="P965" i="11"/>
  <c r="P966" i="11"/>
  <c r="P969" i="11"/>
  <c r="P970" i="11"/>
  <c r="P971" i="11"/>
  <c r="P972" i="11"/>
  <c r="P973" i="11"/>
  <c r="P974" i="11"/>
  <c r="P975" i="11"/>
  <c r="P976" i="11"/>
  <c r="P977" i="11"/>
  <c r="P980" i="11"/>
  <c r="P981" i="11"/>
  <c r="P982" i="11"/>
  <c r="P983" i="11"/>
  <c r="P984" i="11"/>
  <c r="P985" i="11"/>
  <c r="P986" i="11"/>
  <c r="P987" i="11"/>
  <c r="P988" i="11"/>
  <c r="P991" i="11"/>
  <c r="P992" i="11"/>
  <c r="P993" i="11"/>
  <c r="P994" i="11"/>
  <c r="P995" i="11"/>
  <c r="P996" i="11"/>
  <c r="P997" i="11"/>
  <c r="P998" i="11"/>
  <c r="P999" i="11"/>
  <c r="P1002" i="11"/>
  <c r="P1003" i="11"/>
  <c r="P1004" i="11"/>
  <c r="P1005" i="11"/>
  <c r="P1006" i="11"/>
  <c r="P1007" i="11"/>
  <c r="P1008" i="11"/>
  <c r="P1009" i="11"/>
  <c r="P1010" i="11"/>
  <c r="P1013" i="11"/>
  <c r="P1014" i="11"/>
  <c r="P1015" i="11"/>
  <c r="P1016" i="11"/>
  <c r="P1017" i="11"/>
  <c r="P1018" i="11"/>
  <c r="P1019" i="11"/>
  <c r="P1020" i="11"/>
  <c r="P1021" i="11"/>
  <c r="P1030" i="11"/>
  <c r="P1031" i="11"/>
  <c r="P1032" i="11"/>
  <c r="P1033" i="11"/>
  <c r="P1034" i="11"/>
  <c r="P1035" i="11"/>
  <c r="P1036" i="11"/>
  <c r="P1038" i="11"/>
  <c r="P1039" i="11"/>
  <c r="P1040" i="11"/>
  <c r="P1041" i="11"/>
  <c r="P1042" i="11"/>
  <c r="P1043" i="11"/>
  <c r="P1044" i="11"/>
  <c r="P1045" i="11"/>
  <c r="P1046" i="11"/>
  <c r="P1049" i="11"/>
  <c r="P1050" i="11"/>
  <c r="P1051" i="11"/>
  <c r="P1052" i="11"/>
  <c r="P1053" i="11"/>
  <c r="P1054" i="11"/>
  <c r="P1055" i="11"/>
  <c r="P1056" i="11"/>
  <c r="P1057" i="11"/>
  <c r="P1061" i="11"/>
  <c r="P1062" i="11"/>
  <c r="P1063" i="11"/>
  <c r="P1064" i="11"/>
  <c r="P1065" i="11"/>
  <c r="P1066" i="11"/>
  <c r="P1067" i="11"/>
  <c r="P1068" i="11"/>
  <c r="P1069" i="11"/>
  <c r="P1072" i="11"/>
  <c r="P1073" i="11"/>
  <c r="P1074" i="11"/>
  <c r="P1075" i="11"/>
  <c r="P1076" i="11"/>
  <c r="P1077" i="11"/>
  <c r="P1078" i="11"/>
  <c r="P1079" i="11"/>
  <c r="P1080" i="11"/>
  <c r="P1083" i="11"/>
  <c r="P1084" i="11"/>
  <c r="P1085" i="11"/>
  <c r="P1086" i="11"/>
  <c r="P1087" i="11"/>
  <c r="P1088" i="11"/>
  <c r="P1089" i="11"/>
  <c r="P1090" i="11"/>
  <c r="P1091" i="11"/>
  <c r="P1094" i="11"/>
  <c r="P1095" i="11"/>
  <c r="P1096" i="11"/>
  <c r="P1097" i="11"/>
  <c r="P1098" i="11"/>
  <c r="P1099" i="11"/>
  <c r="P1100" i="11"/>
  <c r="P1101" i="11"/>
  <c r="P1102" i="11"/>
  <c r="P1105" i="11"/>
  <c r="P1106" i="11"/>
  <c r="P1107" i="11"/>
  <c r="P1108" i="11"/>
  <c r="P1109" i="11"/>
  <c r="P1110" i="11"/>
  <c r="P1111" i="11"/>
  <c r="P1112" i="11"/>
  <c r="P1113" i="11"/>
  <c r="P1116" i="11"/>
  <c r="P1117" i="11"/>
  <c r="P1118" i="11"/>
  <c r="P1119" i="11"/>
  <c r="P1120" i="11"/>
  <c r="P1121" i="11"/>
  <c r="P1122" i="11"/>
  <c r="P1123" i="11"/>
  <c r="P1124" i="11"/>
  <c r="P1207" i="11"/>
  <c r="P1208" i="11"/>
  <c r="P1209" i="11"/>
  <c r="P1210" i="11"/>
  <c r="P1211" i="11"/>
  <c r="P1212" i="11"/>
  <c r="P1213" i="11"/>
  <c r="P1214" i="11"/>
  <c r="P1215" i="11"/>
  <c r="P1216" i="11"/>
  <c r="P1217" i="11"/>
  <c r="P1218" i="11"/>
  <c r="P1219" i="11"/>
  <c r="P1220" i="11"/>
  <c r="P1221" i="11"/>
  <c r="P1222" i="11"/>
  <c r="P1223" i="11"/>
  <c r="P1224" i="11"/>
  <c r="P1225" i="11"/>
  <c r="P1226" i="11"/>
  <c r="P1227" i="11"/>
  <c r="P1228" i="11"/>
  <c r="P1229" i="11"/>
  <c r="P1230" i="11"/>
  <c r="P1231" i="11"/>
  <c r="P1232" i="11"/>
  <c r="P1233" i="11"/>
  <c r="P1234" i="11"/>
  <c r="P1235" i="11"/>
  <c r="P1236" i="11"/>
  <c r="P1237" i="11"/>
  <c r="P1238" i="11"/>
  <c r="P1239" i="11"/>
  <c r="P1240" i="11"/>
  <c r="P1241" i="11"/>
  <c r="P1127" i="11"/>
  <c r="P1128" i="11"/>
  <c r="P1129" i="11"/>
  <c r="P1130" i="11"/>
  <c r="P1131" i="11"/>
  <c r="P1132" i="11"/>
  <c r="P1133" i="11"/>
  <c r="P1134" i="11"/>
  <c r="P1135" i="11"/>
  <c r="P1138" i="11"/>
  <c r="P1139" i="11"/>
  <c r="P1140" i="11"/>
  <c r="P1141" i="11"/>
  <c r="P1142" i="11"/>
  <c r="P1143" i="11"/>
  <c r="P1144" i="11"/>
  <c r="P1145" i="11"/>
  <c r="P1146" i="11"/>
  <c r="P1149" i="11"/>
  <c r="P1150" i="11"/>
  <c r="P1151" i="11"/>
  <c r="P1152" i="11"/>
  <c r="P1153" i="11"/>
  <c r="P1154" i="11"/>
  <c r="P1155" i="11"/>
  <c r="P1156" i="11"/>
  <c r="P1157" i="11"/>
  <c r="P1160" i="11"/>
  <c r="P1161" i="11"/>
  <c r="P1162" i="11"/>
  <c r="P1163" i="11"/>
  <c r="P1164" i="11"/>
  <c r="P1165" i="11"/>
  <c r="P1166" i="11"/>
  <c r="P1167" i="11"/>
  <c r="P1168" i="11"/>
  <c r="P1171" i="11"/>
  <c r="P1172" i="11"/>
  <c r="P1173" i="11"/>
  <c r="P1174" i="11"/>
  <c r="P1175" i="11"/>
  <c r="P1176" i="11"/>
  <c r="P1177" i="11"/>
  <c r="P1178" i="11"/>
  <c r="P1181" i="11"/>
  <c r="P1182" i="11"/>
  <c r="P1183" i="11"/>
  <c r="P1184" i="11"/>
  <c r="P1185" i="11"/>
  <c r="P1186" i="11"/>
  <c r="P1187" i="11"/>
  <c r="P1188" i="11"/>
  <c r="P1189" i="11"/>
  <c r="P1060" i="11"/>
  <c r="P1242" i="11"/>
  <c r="P1243" i="11"/>
  <c r="P1244" i="11"/>
  <c r="P1192" i="11"/>
  <c r="P1193" i="11"/>
  <c r="P1194" i="11"/>
  <c r="P1195" i="11"/>
  <c r="P1196" i="11"/>
  <c r="P1197" i="11"/>
  <c r="P1198" i="11"/>
  <c r="P1199" i="11"/>
  <c r="P1200" i="11"/>
  <c r="P1203" i="11"/>
  <c r="P1204" i="11"/>
  <c r="P1245" i="11"/>
  <c r="P1246" i="11"/>
  <c r="P1247" i="11"/>
  <c r="P1248" i="11"/>
  <c r="P1249" i="11"/>
  <c r="P1250" i="11"/>
  <c r="P1251" i="11"/>
  <c r="P1024" i="11"/>
  <c r="P1025" i="11"/>
  <c r="P1026" i="11"/>
  <c r="P1027" i="11"/>
  <c r="P1028" i="11"/>
  <c r="P1029" i="11"/>
  <c r="P1252" i="11"/>
  <c r="P1253" i="11"/>
  <c r="P1254" i="11"/>
  <c r="P1255" i="11"/>
  <c r="P1256" i="11"/>
  <c r="P1257" i="11"/>
  <c r="P1258" i="11"/>
  <c r="P1259" i="11"/>
  <c r="P1260" i="11"/>
  <c r="P1263" i="11"/>
  <c r="P1264" i="11"/>
  <c r="P1265" i="11"/>
  <c r="P1266" i="11"/>
  <c r="P1267" i="11"/>
  <c r="P1268" i="11"/>
  <c r="P1269" i="11"/>
  <c r="P1270" i="11"/>
  <c r="P1271" i="11"/>
  <c r="P1274" i="11"/>
  <c r="P1275" i="11"/>
  <c r="P1276" i="11"/>
  <c r="P1277" i="11"/>
  <c r="P1278" i="11"/>
  <c r="P1279" i="11"/>
  <c r="P1280" i="11"/>
  <c r="P1281" i="11"/>
  <c r="P1282" i="11"/>
  <c r="P1285" i="11"/>
  <c r="P1286" i="11"/>
  <c r="P1287" i="11"/>
  <c r="P1288" i="11"/>
  <c r="P1289" i="11"/>
  <c r="P1290" i="11"/>
  <c r="P1291" i="11"/>
  <c r="P1292" i="11"/>
  <c r="P1293" i="11"/>
  <c r="P1296" i="11"/>
  <c r="P1297" i="11"/>
  <c r="P1298" i="11"/>
  <c r="P1299" i="11"/>
  <c r="P1300" i="11"/>
  <c r="P1301" i="11"/>
  <c r="P1302" i="11"/>
  <c r="P1303" i="11"/>
  <c r="P1304" i="11"/>
  <c r="P1307" i="11"/>
  <c r="P1308" i="11"/>
  <c r="P1309" i="11"/>
  <c r="P1310" i="11"/>
  <c r="P1311" i="11"/>
  <c r="P1312" i="11"/>
  <c r="P1313" i="11"/>
  <c r="P1314" i="11"/>
  <c r="P1315" i="11"/>
  <c r="P1318" i="11"/>
  <c r="P1319" i="11"/>
  <c r="P1320" i="11"/>
  <c r="P1321" i="11"/>
  <c r="P1322" i="11"/>
  <c r="P1323" i="11"/>
  <c r="P1324" i="11"/>
  <c r="P1325" i="11"/>
  <c r="P1326" i="11"/>
  <c r="P1329" i="11"/>
  <c r="P1330" i="11"/>
  <c r="P1331" i="11"/>
  <c r="P1332" i="11"/>
  <c r="P1333" i="11"/>
  <c r="P1334" i="11"/>
  <c r="P1335" i="11"/>
  <c r="P1336" i="11"/>
  <c r="P1337" i="11"/>
  <c r="P1340" i="11"/>
  <c r="P1341" i="11"/>
  <c r="P1342" i="11"/>
  <c r="P1343" i="11"/>
  <c r="P1344" i="11"/>
  <c r="P1345" i="11"/>
  <c r="P1346" i="11"/>
  <c r="P1347" i="11"/>
  <c r="P1348" i="11"/>
  <c r="P1349" i="11"/>
  <c r="P1350" i="11"/>
  <c r="P1351" i="11"/>
  <c r="P1352" i="11"/>
  <c r="P1353" i="11"/>
  <c r="P1354" i="11"/>
  <c r="P1355" i="11"/>
  <c r="P1358" i="11"/>
  <c r="P1359" i="11"/>
  <c r="P1365" i="11"/>
  <c r="P1366" i="11"/>
  <c r="P1367" i="11"/>
  <c r="P1368" i="11"/>
  <c r="P1369" i="11"/>
  <c r="P1370" i="11"/>
  <c r="P1371" i="11"/>
  <c r="P1372" i="11"/>
  <c r="P1373" i="11"/>
  <c r="P1376" i="11"/>
  <c r="P1377" i="11"/>
  <c r="P1378" i="11"/>
  <c r="P1379" i="11"/>
  <c r="P1380" i="11"/>
  <c r="P1381" i="11"/>
  <c r="P1382" i="11"/>
  <c r="P1383" i="11"/>
  <c r="P1384" i="11"/>
  <c r="P1387" i="11"/>
  <c r="P1388" i="11"/>
  <c r="P1389" i="11"/>
  <c r="P1390" i="11"/>
  <c r="P1391" i="11"/>
  <c r="P1392" i="11"/>
  <c r="P1393" i="11"/>
  <c r="P1394" i="11"/>
  <c r="P1395" i="11"/>
  <c r="P1398" i="11"/>
  <c r="P1399" i="11"/>
  <c r="P1400" i="11"/>
  <c r="P1401" i="11"/>
  <c r="P1402" i="11"/>
  <c r="P1403" i="11"/>
  <c r="P1404" i="11"/>
  <c r="P1405" i="11"/>
  <c r="P1406" i="11"/>
  <c r="P1411" i="11"/>
  <c r="P1412" i="11"/>
  <c r="P1413" i="11"/>
  <c r="P1414" i="11"/>
  <c r="P1415" i="11"/>
  <c r="P1416" i="11"/>
  <c r="P1417" i="11"/>
  <c r="P1418" i="11"/>
  <c r="P1419" i="11"/>
  <c r="P1422" i="11"/>
  <c r="P1423" i="11"/>
  <c r="P1424" i="11"/>
  <c r="P1425" i="11"/>
  <c r="P1426" i="11"/>
  <c r="P1427" i="11"/>
  <c r="P1428" i="11"/>
  <c r="P1429" i="11"/>
  <c r="P1430" i="11"/>
  <c r="P1431" i="11"/>
  <c r="P1432" i="11"/>
  <c r="P1433" i="11"/>
  <c r="P1434" i="11"/>
  <c r="P1435" i="11"/>
  <c r="P1436" i="11"/>
  <c r="P1437" i="11"/>
  <c r="P1438" i="11"/>
  <c r="P1443" i="11"/>
  <c r="P1444" i="11"/>
  <c r="P1445" i="11"/>
  <c r="P1446" i="11"/>
  <c r="P1447" i="11"/>
  <c r="P1448" i="11"/>
  <c r="P1449" i="11"/>
  <c r="P1450" i="11"/>
  <c r="P1451" i="11"/>
  <c r="P1452" i="11"/>
  <c r="P1453" i="11"/>
  <c r="P1454" i="11"/>
  <c r="P1455" i="11"/>
  <c r="P1456" i="11"/>
  <c r="P1459" i="11"/>
  <c r="P1460" i="11"/>
  <c r="P1461" i="11"/>
  <c r="P1462" i="11"/>
  <c r="P1463" i="11"/>
  <c r="P1464" i="11"/>
  <c r="P1465" i="11"/>
  <c r="P1466" i="11"/>
  <c r="P1467" i="11"/>
  <c r="P1470" i="11"/>
  <c r="P1471" i="11"/>
  <c r="P1472" i="11"/>
  <c r="P1473" i="11"/>
  <c r="P1474" i="11"/>
  <c r="P1475" i="11"/>
  <c r="P1476" i="11"/>
  <c r="P1477" i="11"/>
  <c r="P1478" i="11"/>
  <c r="P1479" i="11"/>
  <c r="P1480" i="11"/>
  <c r="P1481" i="11"/>
  <c r="P1482" i="11"/>
  <c r="P1483" i="11"/>
  <c r="P1484" i="11"/>
  <c r="P1485" i="11"/>
  <c r="P1486" i="11"/>
  <c r="P1487" i="11"/>
  <c r="P1488" i="11"/>
  <c r="P1489" i="11"/>
  <c r="P1490" i="11"/>
  <c r="P1491" i="11"/>
  <c r="P1492" i="11"/>
  <c r="P1493" i="11"/>
  <c r="P1494" i="11"/>
  <c r="P1495" i="11"/>
  <c r="P1496" i="11"/>
  <c r="P1497" i="11"/>
  <c r="P1498" i="11"/>
  <c r="P1499" i="11"/>
  <c r="P1500" i="11"/>
  <c r="P1503" i="11"/>
  <c r="P1504" i="11"/>
  <c r="P1505" i="11"/>
  <c r="P1508" i="11"/>
  <c r="P1509" i="11"/>
  <c r="P1512" i="11"/>
  <c r="P1513" i="11"/>
  <c r="P1516" i="11"/>
  <c r="P1517" i="11"/>
  <c r="P1518" i="11"/>
  <c r="P1519" i="11"/>
  <c r="P1520" i="11"/>
  <c r="P1521" i="11"/>
  <c r="P1522" i="11"/>
  <c r="P1523" i="11"/>
  <c r="P1524" i="11"/>
  <c r="P1525" i="11"/>
  <c r="P1526" i="11"/>
  <c r="P1527" i="11"/>
  <c r="P1528" i="11"/>
  <c r="P1529" i="11"/>
  <c r="P1530" i="11"/>
  <c r="P1531" i="11"/>
  <c r="P1532" i="11"/>
  <c r="P1533" i="11"/>
  <c r="P1534" i="11"/>
  <c r="P1535" i="11"/>
  <c r="P1538" i="11"/>
  <c r="P1539" i="11"/>
  <c r="P1540" i="11"/>
  <c r="P1541" i="11"/>
  <c r="P1542" i="11"/>
  <c r="P1543" i="11"/>
  <c r="P1544" i="11"/>
  <c r="P1545" i="11"/>
  <c r="P1546" i="11"/>
  <c r="P1549" i="11"/>
  <c r="P1550" i="11"/>
  <c r="P1551" i="11"/>
  <c r="P1552" i="11"/>
  <c r="P1553" i="11"/>
  <c r="P1556" i="11"/>
  <c r="P1557" i="11"/>
  <c r="P1558" i="11"/>
  <c r="P1559" i="11"/>
  <c r="P1560" i="11"/>
  <c r="P1561" i="11"/>
  <c r="P1562" i="11"/>
  <c r="P1563" i="11"/>
  <c r="P1564" i="11"/>
  <c r="P1565" i="11"/>
  <c r="P1566" i="11"/>
  <c r="P1567" i="11"/>
  <c r="P1568" i="11"/>
  <c r="P1569" i="11"/>
  <c r="P1570" i="11"/>
  <c r="P1571" i="11"/>
  <c r="P1572" i="11"/>
  <c r="P1573" i="11"/>
  <c r="P1576" i="11"/>
  <c r="P1577" i="11"/>
  <c r="P1578" i="11"/>
  <c r="P1579" i="11"/>
  <c r="P1580" i="11"/>
  <c r="P1581" i="11"/>
  <c r="P1582" i="11"/>
  <c r="P1583" i="11"/>
  <c r="P1584" i="11"/>
  <c r="P1587" i="11"/>
  <c r="P1588" i="11"/>
  <c r="P1589" i="11"/>
  <c r="P1590" i="11"/>
  <c r="P1591" i="11"/>
  <c r="P1594" i="11"/>
  <c r="P1595" i="11"/>
  <c r="P1596" i="11"/>
  <c r="P1597" i="11"/>
  <c r="P1598" i="11"/>
  <c r="P1599" i="11"/>
  <c r="P1600" i="11"/>
  <c r="P1601" i="11"/>
  <c r="P1602" i="11"/>
  <c r="P1603" i="11"/>
  <c r="P1604" i="11"/>
  <c r="P1605" i="11"/>
  <c r="P1606" i="11"/>
  <c r="P1609" i="11"/>
  <c r="P1610" i="11"/>
  <c r="P1611" i="11"/>
  <c r="P1614" i="11"/>
  <c r="P1615" i="11"/>
  <c r="P1616" i="11"/>
  <c r="P1617" i="11"/>
  <c r="P1618" i="11"/>
  <c r="P1619" i="11"/>
  <c r="P1630" i="11"/>
  <c r="P1631" i="11"/>
  <c r="P1632" i="11"/>
  <c r="P1633" i="11"/>
  <c r="P1634" i="11"/>
  <c r="P1635" i="11"/>
  <c r="P1636" i="11"/>
  <c r="P1637" i="11"/>
  <c r="P1638" i="11"/>
  <c r="P1639" i="11"/>
  <c r="P1640" i="11"/>
  <c r="P1641" i="11"/>
  <c r="P1642" i="11"/>
  <c r="P1643" i="11"/>
  <c r="P1644" i="11"/>
  <c r="P1645" i="11"/>
  <c r="P1646" i="11"/>
  <c r="P1647" i="11"/>
  <c r="P1648" i="11"/>
  <c r="P1649" i="11"/>
  <c r="P1650" i="11"/>
  <c r="P1651" i="11"/>
  <c r="P1652" i="11"/>
  <c r="P1653" i="11"/>
  <c r="P1654" i="11"/>
  <c r="P1655" i="11"/>
  <c r="P1656" i="11"/>
  <c r="P1657" i="11"/>
  <c r="P1658" i="11"/>
  <c r="P1659" i="11"/>
  <c r="P1660" i="11"/>
  <c r="P1661" i="11"/>
  <c r="P1662" i="11"/>
  <c r="P1663" i="11"/>
  <c r="P1664" i="11"/>
  <c r="P1665" i="11"/>
  <c r="P1666" i="11"/>
  <c r="P1667" i="11"/>
  <c r="P1668" i="11"/>
  <c r="P1669" i="11"/>
  <c r="P1670" i="11"/>
  <c r="P1671" i="11"/>
  <c r="P1672" i="11"/>
  <c r="P1673" i="11"/>
  <c r="P1674" i="11"/>
  <c r="P1677" i="11"/>
  <c r="P1678" i="11"/>
  <c r="P1679" i="11"/>
  <c r="P1680" i="11"/>
  <c r="P1681" i="11"/>
  <c r="P1682" i="11"/>
  <c r="P1685" i="11"/>
  <c r="P1686" i="11"/>
  <c r="P1687" i="11"/>
  <c r="P1688" i="11"/>
  <c r="P1689" i="11"/>
  <c r="P1690" i="11"/>
  <c r="P1693" i="11"/>
  <c r="P1694" i="11"/>
  <c r="P1695" i="11"/>
  <c r="P1696" i="11"/>
  <c r="P1697" i="11"/>
  <c r="P1698" i="11"/>
  <c r="P1699" i="11"/>
  <c r="P1700" i="11"/>
  <c r="P1701" i="11"/>
  <c r="P1702" i="11"/>
  <c r="P1703" i="11"/>
  <c r="P1704" i="11"/>
  <c r="P1705" i="11"/>
  <c r="P1708" i="11"/>
  <c r="P1709" i="11"/>
  <c r="P1710" i="11"/>
  <c r="P1711" i="11"/>
  <c r="P1712" i="11"/>
  <c r="P1713" i="11"/>
  <c r="P1714" i="11"/>
  <c r="P1715" i="11"/>
  <c r="P1716" i="11"/>
  <c r="P1730" i="11"/>
  <c r="P1731" i="11"/>
  <c r="P1732" i="11"/>
  <c r="P1733" i="11"/>
  <c r="P1734" i="11"/>
  <c r="P1735" i="11"/>
  <c r="P1736" i="11"/>
  <c r="P1739" i="11"/>
  <c r="P1740" i="11"/>
  <c r="P1741" i="11"/>
  <c r="P1742" i="11"/>
  <c r="P1743" i="11"/>
  <c r="P1744" i="11"/>
  <c r="P1745" i="11"/>
  <c r="P1746" i="11"/>
  <c r="P1747" i="11"/>
  <c r="P1748" i="11"/>
  <c r="P1749" i="11"/>
  <c r="P1750" i="11"/>
  <c r="P1751" i="11"/>
  <c r="P1752" i="11"/>
  <c r="P1753" i="11"/>
  <c r="P1754" i="11"/>
  <c r="P1757" i="11"/>
  <c r="P1758" i="11"/>
  <c r="P1759" i="11"/>
  <c r="P1760" i="11"/>
  <c r="P1761" i="11"/>
  <c r="P1762" i="11"/>
  <c r="P1763" i="11"/>
  <c r="P1764" i="11"/>
  <c r="P1765" i="11"/>
  <c r="P1768" i="11"/>
  <c r="P1769" i="11"/>
  <c r="P1770" i="11"/>
  <c r="P1771" i="11"/>
  <c r="P1772" i="11"/>
  <c r="P1773" i="11"/>
  <c r="P1774" i="11"/>
  <c r="P1775" i="11"/>
  <c r="P1776" i="11"/>
  <c r="P1779" i="11"/>
  <c r="P1780" i="11"/>
  <c r="P1781" i="11"/>
  <c r="P1782" i="11"/>
  <c r="P1783" i="11"/>
  <c r="P1784" i="11"/>
  <c r="P1785" i="11"/>
  <c r="P1786" i="11"/>
  <c r="P1787" i="11"/>
  <c r="P1788" i="11"/>
  <c r="P1789" i="11"/>
  <c r="P1790" i="11"/>
  <c r="P1791" i="11"/>
  <c r="P1792" i="11"/>
  <c r="P1793" i="11"/>
  <c r="P1794" i="11"/>
  <c r="P1795" i="11"/>
  <c r="P1796" i="11"/>
  <c r="P1799" i="11"/>
  <c r="P1800" i="11"/>
  <c r="P1801" i="11"/>
  <c r="P1802" i="11"/>
  <c r="P1803" i="11"/>
  <c r="P1804" i="11"/>
  <c r="P1805" i="11"/>
  <c r="P1806" i="11"/>
  <c r="P1807" i="11"/>
  <c r="P1810" i="11"/>
  <c r="P1811" i="11"/>
  <c r="P1812" i="11"/>
  <c r="P1813" i="11"/>
  <c r="P1814" i="11"/>
  <c r="P1815" i="11"/>
  <c r="P1816" i="11"/>
  <c r="P1817" i="11"/>
  <c r="P1818" i="11"/>
  <c r="P1821" i="11"/>
  <c r="P1822" i="11"/>
  <c r="P1823" i="11"/>
  <c r="P1824" i="11"/>
  <c r="P1825" i="11"/>
  <c r="P1826" i="11"/>
  <c r="P1827" i="11"/>
  <c r="P1828" i="11"/>
  <c r="P1829" i="11"/>
  <c r="P1832" i="11"/>
  <c r="P1833" i="11"/>
  <c r="P1834" i="11"/>
  <c r="P1835" i="11"/>
  <c r="P1836" i="11"/>
  <c r="P1837" i="11"/>
  <c r="P1838" i="11"/>
  <c r="P1839" i="11"/>
  <c r="P1840" i="11"/>
  <c r="P1843" i="11"/>
  <c r="P1844" i="11"/>
  <c r="P1845" i="11"/>
  <c r="P1846" i="11"/>
  <c r="P1847" i="11"/>
  <c r="P1848" i="11"/>
  <c r="P1849" i="11"/>
  <c r="P1850" i="11"/>
  <c r="P1851" i="11"/>
  <c r="P1852" i="11"/>
  <c r="P1853" i="11"/>
  <c r="P1854" i="11"/>
  <c r="P1855" i="11"/>
  <c r="P1856" i="11"/>
  <c r="P1857" i="11"/>
  <c r="P1860" i="11"/>
  <c r="P1861" i="11"/>
  <c r="P1862" i="11"/>
  <c r="P1863" i="11"/>
  <c r="P1864" i="11"/>
  <c r="P1865" i="11"/>
  <c r="P1866" i="11"/>
  <c r="P1867" i="11"/>
  <c r="P1868" i="11"/>
  <c r="P1871" i="11"/>
  <c r="P1872" i="11"/>
  <c r="P1873" i="11"/>
  <c r="P1874" i="11"/>
  <c r="P1875" i="11"/>
  <c r="P1876" i="11"/>
  <c r="P1877" i="11"/>
  <c r="P1878" i="11"/>
  <c r="P1879" i="11"/>
  <c r="P1880" i="11"/>
  <c r="P1881" i="11"/>
  <c r="P1882" i="11"/>
  <c r="P1883" i="11"/>
  <c r="P1884" i="11"/>
  <c r="P1885" i="11"/>
  <c r="P1886" i="11"/>
  <c r="P1887" i="11"/>
  <c r="P1888" i="11"/>
  <c r="P1889" i="11"/>
  <c r="P1890" i="11"/>
  <c r="P1891" i="11"/>
  <c r="P1892" i="11"/>
  <c r="P1893" i="11"/>
  <c r="P1894" i="11"/>
  <c r="P1895" i="11"/>
  <c r="P1896" i="11"/>
  <c r="P1898" i="11"/>
  <c r="P1899" i="11"/>
  <c r="P1902" i="11"/>
  <c r="P1903" i="11"/>
  <c r="P1906" i="11"/>
  <c r="P1907" i="11"/>
  <c r="P1908" i="11"/>
  <c r="P1909" i="11"/>
  <c r="P1910" i="11"/>
  <c r="P1911" i="11"/>
  <c r="P1912" i="11"/>
  <c r="P1913" i="11"/>
  <c r="P1914" i="11"/>
  <c r="P1915" i="11"/>
  <c r="P1916" i="11"/>
  <c r="P1917" i="11"/>
  <c r="P1918" i="11"/>
  <c r="P1919" i="11"/>
  <c r="P1922" i="11"/>
  <c r="P1923" i="11"/>
  <c r="P1924" i="11"/>
  <c r="P1925" i="11"/>
  <c r="P1926" i="11"/>
  <c r="P1927" i="11"/>
  <c r="P1928" i="11"/>
  <c r="P1929" i="11"/>
  <c r="P1930" i="11"/>
  <c r="P1933" i="11"/>
  <c r="P2536" i="11"/>
  <c r="P2537" i="11"/>
  <c r="P2538" i="11"/>
  <c r="P2539" i="11"/>
  <c r="P2540" i="11"/>
  <c r="P2543" i="11"/>
  <c r="P2544" i="11"/>
  <c r="P2545" i="11"/>
  <c r="P2546" i="11"/>
  <c r="P2547" i="11"/>
  <c r="P2548" i="11"/>
  <c r="P2549" i="11"/>
  <c r="P2550" i="11"/>
  <c r="P2551" i="11"/>
  <c r="P2552" i="11"/>
  <c r="P2553" i="11"/>
  <c r="P2554" i="11"/>
  <c r="P2555" i="11"/>
  <c r="P2556" i="11"/>
  <c r="P2557" i="11"/>
  <c r="P2558" i="11"/>
  <c r="P2559" i="11"/>
  <c r="P2562" i="11"/>
  <c r="P2563" i="11"/>
  <c r="P2564" i="11"/>
  <c r="P2565" i="11"/>
  <c r="P2566" i="11"/>
  <c r="P2567" i="11"/>
  <c r="P2568" i="11"/>
  <c r="P2569" i="11"/>
  <c r="P2572" i="11"/>
  <c r="P2573" i="11"/>
  <c r="P2574" i="11"/>
  <c r="P2575" i="11"/>
  <c r="P2576" i="11"/>
  <c r="P2577" i="11"/>
  <c r="P2578" i="11"/>
  <c r="P1934" i="11"/>
  <c r="P1935" i="11"/>
  <c r="P1936" i="11"/>
  <c r="P1937" i="11"/>
  <c r="P1938" i="11"/>
  <c r="P1939" i="11"/>
  <c r="P1940" i="11"/>
  <c r="P1941" i="11"/>
  <c r="P1942" i="11"/>
  <c r="P1943" i="11"/>
  <c r="P1944" i="11"/>
  <c r="P1945" i="11"/>
  <c r="P1946" i="11"/>
  <c r="P1947" i="11"/>
  <c r="P1948" i="11"/>
  <c r="P1949" i="11"/>
  <c r="P1950" i="11"/>
  <c r="P1951" i="11"/>
  <c r="P1952" i="11"/>
  <c r="P1953" i="11"/>
  <c r="P1954" i="11"/>
  <c r="P1955" i="11"/>
  <c r="P1956" i="11"/>
  <c r="P1957" i="11"/>
  <c r="P1958" i="11"/>
  <c r="P1959" i="11"/>
  <c r="P1960" i="11"/>
  <c r="P1961" i="11"/>
  <c r="P1962" i="11"/>
  <c r="P1963" i="11"/>
  <c r="P1964" i="11"/>
  <c r="P1965" i="11"/>
  <c r="P1966" i="11"/>
  <c r="P1967" i="11"/>
  <c r="P1968" i="11"/>
  <c r="P1969" i="11"/>
  <c r="P1970" i="11"/>
  <c r="P1971" i="11"/>
  <c r="P1972" i="11"/>
  <c r="P1973" i="11"/>
  <c r="P1974" i="11"/>
  <c r="P1975" i="11"/>
  <c r="P1976" i="11"/>
  <c r="P1977" i="11"/>
  <c r="P1978" i="11"/>
  <c r="P1979" i="11"/>
  <c r="P1980" i="11"/>
  <c r="P1981" i="11"/>
  <c r="P1982" i="11"/>
  <c r="P1983" i="11"/>
  <c r="P1984" i="11"/>
  <c r="P1985" i="11"/>
  <c r="P1986" i="11"/>
  <c r="P1987" i="11"/>
  <c r="P1988" i="11"/>
  <c r="P1989" i="11"/>
  <c r="P1990" i="11"/>
  <c r="P1991" i="11"/>
  <c r="P1992" i="11"/>
  <c r="P1993" i="11"/>
  <c r="P1994" i="11"/>
  <c r="P1995" i="11"/>
  <c r="P1996" i="11"/>
  <c r="P1997" i="11"/>
  <c r="P1998" i="11"/>
  <c r="P1999" i="11"/>
  <c r="P2000" i="11"/>
  <c r="P2001" i="11"/>
  <c r="P2002" i="11"/>
  <c r="P2003" i="11"/>
  <c r="P2004" i="11"/>
  <c r="P2005" i="11"/>
  <c r="P2006" i="11"/>
  <c r="P2007" i="11"/>
  <c r="P2008" i="11"/>
  <c r="P2009" i="11"/>
  <c r="P2010" i="11"/>
  <c r="P2011" i="11"/>
  <c r="P2012" i="11"/>
  <c r="P2013" i="11"/>
  <c r="P2014" i="11"/>
  <c r="P2015" i="11"/>
  <c r="P2016" i="11"/>
  <c r="P2017" i="11"/>
  <c r="P2018" i="11"/>
  <c r="P2019" i="11"/>
  <c r="P2020" i="11"/>
  <c r="P2021" i="11"/>
  <c r="P2022" i="11"/>
  <c r="P2023" i="11"/>
  <c r="P2024" i="11"/>
  <c r="P2025" i="11"/>
  <c r="P2026" i="11"/>
  <c r="P2027" i="11"/>
  <c r="P2028" i="11"/>
  <c r="P2029" i="11"/>
  <c r="P2030" i="11"/>
  <c r="P2031" i="11"/>
  <c r="P2032" i="11"/>
  <c r="P2033" i="11"/>
  <c r="P2034" i="11"/>
  <c r="P2035" i="11"/>
  <c r="P2036" i="11"/>
  <c r="P2037" i="11"/>
  <c r="P2038" i="11"/>
  <c r="P2039" i="11"/>
  <c r="P2040" i="11"/>
  <c r="P2041" i="11"/>
  <c r="P2042" i="11"/>
  <c r="P2043" i="11"/>
  <c r="P2044" i="11"/>
  <c r="P2045" i="11"/>
  <c r="P2046" i="11"/>
  <c r="P2047" i="11"/>
  <c r="P2048" i="11"/>
  <c r="P2049" i="11"/>
  <c r="P2050" i="11"/>
  <c r="P2051" i="11"/>
  <c r="P2052" i="11"/>
  <c r="P2053" i="11"/>
  <c r="P2054" i="11"/>
  <c r="P2055" i="11"/>
  <c r="P2056" i="11"/>
  <c r="P2057" i="11"/>
  <c r="P2058" i="11"/>
  <c r="P2059" i="11"/>
  <c r="P2060" i="11"/>
  <c r="P2061" i="11"/>
  <c r="P2062" i="11"/>
  <c r="P2063" i="11"/>
  <c r="P2064" i="11"/>
  <c r="P2065" i="11"/>
  <c r="P2066" i="11"/>
  <c r="P2067" i="11"/>
  <c r="P2068" i="11"/>
  <c r="P2069" i="11"/>
  <c r="P2070" i="11"/>
  <c r="P2071" i="11"/>
  <c r="P2072" i="11"/>
  <c r="P2073" i="11"/>
  <c r="P2074" i="11"/>
  <c r="P2075" i="11"/>
  <c r="P2076" i="11"/>
  <c r="P2077" i="11"/>
  <c r="P2078" i="11"/>
  <c r="P2079" i="11"/>
  <c r="P2080" i="11"/>
  <c r="P2081" i="11"/>
  <c r="P2082" i="11"/>
  <c r="P2083" i="11"/>
  <c r="P2084" i="11"/>
  <c r="P2085" i="11"/>
  <c r="P2086" i="11"/>
  <c r="P2087" i="11"/>
  <c r="P2088" i="11"/>
  <c r="P2089" i="11"/>
  <c r="P2090" i="11"/>
  <c r="P2091" i="11"/>
  <c r="P2092" i="11"/>
  <c r="P2093" i="11"/>
  <c r="P2094" i="11"/>
  <c r="P2095" i="11"/>
  <c r="P2096" i="11"/>
  <c r="P2097" i="11"/>
  <c r="P2098" i="11"/>
  <c r="P2099" i="11"/>
  <c r="P2100" i="11"/>
  <c r="P2101" i="11"/>
  <c r="P2102" i="11"/>
  <c r="P2103" i="11"/>
  <c r="P2104" i="11"/>
  <c r="P2105" i="11"/>
  <c r="P2106" i="11"/>
  <c r="P2107" i="11"/>
  <c r="P2108" i="11"/>
  <c r="P2109" i="11"/>
  <c r="P2110" i="11"/>
  <c r="P2111" i="11"/>
  <c r="P2112" i="11"/>
  <c r="P2113" i="11"/>
  <c r="P2114" i="11"/>
  <c r="P2115" i="11"/>
  <c r="P2116" i="11"/>
  <c r="P2117" i="11"/>
  <c r="P2118" i="11"/>
  <c r="P2119" i="11"/>
  <c r="P2120" i="11"/>
  <c r="P2121" i="11"/>
  <c r="P2122" i="11"/>
  <c r="P2123" i="11"/>
  <c r="P2124" i="11"/>
  <c r="P2125" i="11"/>
  <c r="P2126" i="11"/>
  <c r="P2127" i="11"/>
  <c r="P2128" i="11"/>
  <c r="P2129" i="11"/>
  <c r="P2130" i="11"/>
  <c r="P2131" i="11"/>
  <c r="P2132" i="11"/>
  <c r="P2133" i="11"/>
  <c r="P2134" i="11"/>
  <c r="P2135" i="11"/>
  <c r="P2136" i="11"/>
  <c r="P2137" i="11"/>
  <c r="P2138" i="11"/>
  <c r="P2139" i="11"/>
  <c r="P2140" i="11"/>
  <c r="P2141" i="11"/>
  <c r="P2142" i="11"/>
  <c r="P2143" i="11"/>
  <c r="P2144" i="11"/>
  <c r="P2145" i="11"/>
  <c r="P2146" i="11"/>
  <c r="P2147" i="11"/>
  <c r="P2148" i="11"/>
  <c r="P2149" i="11"/>
  <c r="P2150" i="11"/>
  <c r="P2151" i="11"/>
  <c r="P2152" i="11"/>
  <c r="P2153" i="11"/>
  <c r="P2154" i="11"/>
  <c r="P2155" i="11"/>
  <c r="P2156" i="11"/>
  <c r="P2157" i="11"/>
  <c r="P2158" i="11"/>
  <c r="P2159" i="11"/>
  <c r="P2160" i="11"/>
  <c r="P2161" i="11"/>
  <c r="P2162" i="11"/>
  <c r="P2163" i="11"/>
  <c r="P2164" i="11"/>
  <c r="P2165" i="11"/>
  <c r="P2166" i="11"/>
  <c r="P2167" i="11"/>
  <c r="P2168" i="11"/>
  <c r="P2169" i="11"/>
  <c r="P2170" i="11"/>
  <c r="P2171" i="11"/>
  <c r="P2172" i="11"/>
  <c r="P2173" i="11"/>
  <c r="P2174" i="11"/>
  <c r="P2175" i="11"/>
  <c r="P2176" i="11"/>
  <c r="P2177" i="11"/>
  <c r="P2178" i="11"/>
  <c r="P2179" i="11"/>
  <c r="P2180" i="11"/>
  <c r="P2181" i="11"/>
  <c r="P2182" i="11"/>
  <c r="P2183" i="11"/>
  <c r="P2184" i="11"/>
  <c r="P2185" i="11"/>
  <c r="P2186" i="11"/>
  <c r="P2187" i="11"/>
  <c r="P2188" i="11"/>
  <c r="P2189" i="11"/>
  <c r="P2190" i="11"/>
  <c r="P2191" i="11"/>
  <c r="P2192" i="11"/>
  <c r="P2193" i="11"/>
  <c r="P2194" i="11"/>
  <c r="P2195" i="11"/>
  <c r="P2196" i="11"/>
  <c r="P2197" i="11"/>
  <c r="P2198" i="11"/>
  <c r="P2199" i="11"/>
  <c r="P2200" i="11"/>
  <c r="P2201" i="11"/>
  <c r="P2202" i="11"/>
  <c r="P2203" i="11"/>
  <c r="P2204" i="11"/>
  <c r="P2205" i="11"/>
  <c r="P2206" i="11"/>
  <c r="P2207" i="11"/>
  <c r="P2208" i="11"/>
  <c r="P2209" i="11"/>
  <c r="P2210" i="11"/>
  <c r="P2211" i="11"/>
  <c r="P2212" i="11"/>
  <c r="P2213" i="11"/>
  <c r="P2214" i="11"/>
  <c r="P2215" i="11"/>
  <c r="P2216" i="11"/>
  <c r="P2217" i="11"/>
  <c r="P2218" i="11"/>
  <c r="P2219" i="11"/>
  <c r="P2220" i="11"/>
  <c r="P2221" i="11"/>
  <c r="P2222" i="11"/>
  <c r="P2223" i="11"/>
  <c r="P2224" i="11"/>
  <c r="P2225" i="11"/>
  <c r="P2226" i="11"/>
  <c r="P2227" i="11"/>
  <c r="P2228" i="11"/>
  <c r="P2229" i="11"/>
  <c r="P2230" i="11"/>
  <c r="P2231" i="11"/>
  <c r="P2232" i="11"/>
  <c r="P2233" i="11"/>
  <c r="P2234" i="11"/>
  <c r="P2235" i="11"/>
  <c r="P2236" i="11"/>
  <c r="P2237" i="11"/>
  <c r="P2238" i="11"/>
  <c r="P2239" i="11"/>
  <c r="P2240" i="11"/>
  <c r="P2241" i="11"/>
  <c r="P2242" i="11"/>
  <c r="P2243" i="11"/>
  <c r="P2244" i="11"/>
  <c r="P2245" i="11"/>
  <c r="P2246" i="11"/>
  <c r="P2247" i="11"/>
  <c r="P2248" i="11"/>
  <c r="P2249" i="11"/>
  <c r="P2250" i="11"/>
  <c r="P2251" i="11"/>
  <c r="P2252" i="11"/>
  <c r="P2253" i="11"/>
  <c r="P2254" i="11"/>
  <c r="P2255" i="11"/>
  <c r="P2256" i="11"/>
  <c r="P2257" i="11"/>
  <c r="P2258" i="11"/>
  <c r="P2259" i="11"/>
  <c r="P2260" i="11"/>
  <c r="P2261" i="11"/>
  <c r="P2262" i="11"/>
  <c r="P2263" i="11"/>
  <c r="P2264" i="11"/>
  <c r="P2265" i="11"/>
  <c r="P2266" i="11"/>
  <c r="P2267" i="11"/>
  <c r="P2268" i="11"/>
  <c r="P2269" i="11"/>
  <c r="P2270" i="11"/>
  <c r="P2271" i="11"/>
  <c r="P2272" i="11"/>
  <c r="P2273" i="11"/>
  <c r="P2274" i="11"/>
  <c r="P2275" i="11"/>
  <c r="P2276" i="11"/>
  <c r="P2277" i="11"/>
  <c r="P2278" i="11"/>
  <c r="P2279" i="11"/>
  <c r="P2280" i="11"/>
  <c r="P2281" i="11"/>
  <c r="P2282" i="11"/>
  <c r="P2283" i="11"/>
  <c r="P2284" i="11"/>
  <c r="P2285" i="11"/>
  <c r="P2286" i="11"/>
  <c r="P2287" i="11"/>
  <c r="P2288" i="11"/>
  <c r="P2289" i="11"/>
  <c r="P2290" i="11"/>
  <c r="P2291" i="11"/>
  <c r="P2292" i="11"/>
  <c r="P2293" i="11"/>
  <c r="P2294" i="11"/>
  <c r="P2295" i="11"/>
  <c r="P2296" i="11"/>
  <c r="P2297" i="11"/>
  <c r="P2298" i="11"/>
  <c r="P2299" i="11"/>
  <c r="P2300" i="11"/>
  <c r="P2301" i="11"/>
  <c r="P2302" i="11"/>
  <c r="P2303" i="11"/>
  <c r="P2304" i="11"/>
  <c r="P2305" i="11"/>
  <c r="P2306" i="11"/>
  <c r="P2307" i="11"/>
  <c r="P2308" i="11"/>
  <c r="P2309" i="11"/>
  <c r="P2310" i="11"/>
  <c r="P2311" i="11"/>
  <c r="P2312" i="11"/>
  <c r="P2313" i="11"/>
  <c r="P2314" i="11"/>
  <c r="P2315" i="11"/>
  <c r="P2316" i="11"/>
  <c r="P2317" i="11"/>
  <c r="P2318" i="11"/>
  <c r="P2319" i="11"/>
  <c r="P2320" i="11"/>
  <c r="P2321" i="11"/>
  <c r="P2322" i="11"/>
  <c r="P2323" i="11"/>
  <c r="P2324" i="11"/>
  <c r="P2325" i="11"/>
  <c r="P2326" i="11"/>
  <c r="P2327" i="11"/>
  <c r="P2328" i="11"/>
  <c r="P2329" i="11"/>
  <c r="P2330" i="11"/>
  <c r="P2331" i="11"/>
  <c r="P2332" i="11"/>
  <c r="P2333" i="11"/>
  <c r="P2334" i="11"/>
  <c r="P2335" i="11"/>
  <c r="P2336" i="11"/>
  <c r="P2337" i="11"/>
  <c r="P2338" i="11"/>
  <c r="P2339" i="11"/>
  <c r="P2340" i="11"/>
  <c r="P2341" i="11"/>
  <c r="P2342" i="11"/>
  <c r="P2343" i="11"/>
  <c r="P2344" i="11"/>
  <c r="P2345" i="11"/>
  <c r="P2346" i="11"/>
  <c r="P2347" i="11"/>
  <c r="P2348" i="11"/>
  <c r="P2349" i="11"/>
  <c r="P2350" i="11"/>
  <c r="P2351" i="11"/>
  <c r="P2352" i="11"/>
  <c r="P2353" i="11"/>
  <c r="P2354" i="11"/>
  <c r="P2355" i="11"/>
  <c r="P2356" i="11"/>
  <c r="P2357" i="11"/>
  <c r="P2358" i="11"/>
  <c r="P2359" i="11"/>
  <c r="P2360" i="11"/>
  <c r="P2361" i="11"/>
  <c r="P2362" i="11"/>
  <c r="P2363" i="11"/>
  <c r="P2364" i="11"/>
  <c r="P2365" i="11"/>
  <c r="P2366" i="11"/>
  <c r="P2367" i="11"/>
  <c r="P2368" i="11"/>
  <c r="P2369" i="11"/>
  <c r="P2370" i="11"/>
  <c r="P2371" i="11"/>
  <c r="P2372" i="11"/>
  <c r="P2373" i="11"/>
  <c r="P2374" i="11"/>
  <c r="P2375" i="11"/>
  <c r="P2376" i="11"/>
  <c r="P2377" i="11"/>
  <c r="P2378" i="11"/>
  <c r="P2379" i="11"/>
  <c r="P2380" i="11"/>
  <c r="P2381" i="11"/>
  <c r="P2382" i="11"/>
  <c r="P2383" i="11"/>
  <c r="P2384" i="11"/>
  <c r="P2385" i="11"/>
  <c r="P2386" i="11"/>
  <c r="P2387" i="11"/>
  <c r="P2388" i="11"/>
  <c r="P2389" i="11"/>
  <c r="P2390" i="11"/>
  <c r="P2391" i="11"/>
  <c r="P2392" i="11"/>
  <c r="P2393" i="11"/>
  <c r="P2394" i="11"/>
  <c r="P2395" i="11"/>
  <c r="P2396" i="11"/>
  <c r="P2397" i="11"/>
  <c r="P2398" i="11"/>
  <c r="P2399" i="11"/>
  <c r="P2400" i="11"/>
  <c r="P2401" i="11"/>
  <c r="P2402" i="11"/>
  <c r="P2403" i="11"/>
  <c r="P2404" i="11"/>
  <c r="P2405" i="11"/>
  <c r="P2406" i="11"/>
  <c r="P2407" i="11"/>
  <c r="P2408" i="11"/>
  <c r="P2409" i="11"/>
  <c r="P2410" i="11"/>
  <c r="P2411" i="11"/>
  <c r="P2412" i="11"/>
  <c r="P2413" i="11"/>
  <c r="P2414" i="11"/>
  <c r="P2415" i="11"/>
  <c r="P2416" i="11"/>
  <c r="P2417" i="11"/>
  <c r="P2418" i="11"/>
  <c r="P2419" i="11"/>
  <c r="P2420" i="11"/>
  <c r="P2421" i="11"/>
  <c r="P2422" i="11"/>
  <c r="P2423" i="11"/>
  <c r="P2424" i="11"/>
  <c r="P2425" i="11"/>
  <c r="P2426" i="11"/>
  <c r="P2427" i="11"/>
  <c r="P2428" i="11"/>
  <c r="P2429" i="11"/>
  <c r="P2430" i="11"/>
  <c r="P2431" i="11"/>
  <c r="P2432" i="11"/>
  <c r="P2433" i="11"/>
  <c r="P2434" i="11"/>
  <c r="P2435" i="11"/>
  <c r="P2436" i="11"/>
  <c r="P2437" i="11"/>
  <c r="P2438" i="11"/>
  <c r="P2439" i="11"/>
  <c r="P2440" i="11"/>
  <c r="P2441" i="11"/>
  <c r="P2442" i="11"/>
  <c r="P2443" i="11"/>
  <c r="P2444" i="11"/>
  <c r="P2445" i="11"/>
  <c r="P2446" i="11"/>
  <c r="P2447" i="11"/>
  <c r="P2448" i="11"/>
  <c r="P2449" i="11"/>
  <c r="P2450" i="11"/>
  <c r="P2451" i="11"/>
  <c r="P2452" i="11"/>
  <c r="P2453" i="11"/>
  <c r="P2454" i="11"/>
  <c r="P2455" i="11"/>
  <c r="P2456" i="11"/>
  <c r="P2457" i="11"/>
  <c r="P2458" i="11"/>
  <c r="P2459" i="11"/>
  <c r="P2460" i="11"/>
  <c r="P2461" i="11"/>
  <c r="P2462" i="11"/>
  <c r="P2463" i="11"/>
  <c r="P2464" i="11"/>
  <c r="P2465" i="11"/>
  <c r="P2466" i="11"/>
  <c r="P2467" i="11"/>
  <c r="P2468" i="11"/>
  <c r="P2469" i="11"/>
  <c r="P2470" i="11"/>
  <c r="P2471" i="11"/>
  <c r="P2472" i="11"/>
  <c r="P2473" i="11"/>
  <c r="P2474" i="11"/>
  <c r="P2475" i="11"/>
  <c r="P2476" i="11"/>
  <c r="P2477" i="11"/>
  <c r="P2478" i="11"/>
  <c r="P2479" i="11"/>
  <c r="P2480" i="11"/>
  <c r="P2481" i="11"/>
  <c r="P2482" i="11"/>
  <c r="P2483" i="11"/>
  <c r="P2484" i="11"/>
  <c r="P2485" i="11"/>
  <c r="P2486" i="11"/>
  <c r="P2487" i="11"/>
  <c r="P2488" i="11"/>
  <c r="P2489" i="11"/>
  <c r="P2490" i="11"/>
  <c r="P2491" i="11"/>
  <c r="P2492" i="11"/>
  <c r="P2493" i="11"/>
  <c r="P2494" i="11"/>
  <c r="P2495" i="11"/>
  <c r="P2496" i="11"/>
  <c r="P2497" i="11"/>
  <c r="P2498" i="11"/>
  <c r="P2499" i="11"/>
  <c r="P2500" i="11"/>
  <c r="P2501" i="11"/>
  <c r="P2502" i="11"/>
  <c r="P2503" i="11"/>
  <c r="P2504" i="11"/>
  <c r="P2505" i="11"/>
  <c r="P2506" i="11"/>
  <c r="P2507" i="11"/>
  <c r="P2508" i="11"/>
  <c r="P2509" i="11"/>
  <c r="P2510" i="11"/>
  <c r="P2511" i="11"/>
  <c r="P2512" i="11"/>
  <c r="P2513" i="11"/>
  <c r="P2514" i="11"/>
  <c r="P2515" i="11"/>
  <c r="P2516" i="11"/>
  <c r="P2517" i="11"/>
  <c r="P2518" i="11"/>
  <c r="P2519" i="11"/>
  <c r="P2520" i="11"/>
  <c r="P2521" i="11"/>
  <c r="P2522" i="11"/>
  <c r="P2523" i="11"/>
  <c r="P2524" i="11"/>
  <c r="P2525" i="11"/>
  <c r="P2526" i="11"/>
  <c r="P2527" i="11"/>
  <c r="P2528" i="11"/>
  <c r="P2529" i="11"/>
  <c r="P2530" i="11"/>
  <c r="P2531" i="11"/>
  <c r="P2532" i="11"/>
  <c r="P2533" i="11"/>
  <c r="P2534" i="11"/>
  <c r="P2535" i="11"/>
  <c r="P2580" i="11"/>
  <c r="P2581" i="11"/>
  <c r="P2582" i="11"/>
  <c r="P2583" i="11"/>
  <c r="P2584" i="11"/>
  <c r="P2585" i="11"/>
  <c r="P2588" i="11"/>
  <c r="P2589" i="11"/>
  <c r="P2590" i="11"/>
  <c r="P2591" i="11"/>
  <c r="P2592" i="11"/>
  <c r="P2593" i="11"/>
  <c r="P2594" i="11"/>
  <c r="P2595" i="11"/>
  <c r="P2596" i="11"/>
  <c r="P2597" i="11"/>
  <c r="P2598" i="11"/>
  <c r="P2599" i="11"/>
  <c r="P2600" i="11"/>
  <c r="P2601" i="11"/>
  <c r="P2604" i="11"/>
  <c r="P2605" i="11"/>
  <c r="P2606" i="11"/>
  <c r="P2607" i="11"/>
  <c r="P2608" i="11"/>
  <c r="P2609" i="11"/>
  <c r="P2610" i="11"/>
  <c r="P2611" i="11"/>
  <c r="P2612" i="11"/>
  <c r="P2613" i="11"/>
  <c r="P2614" i="11"/>
  <c r="P2615" i="11"/>
  <c r="P2616" i="11"/>
  <c r="P2617" i="11"/>
  <c r="P2618" i="11"/>
  <c r="P2619" i="11"/>
  <c r="P2620" i="11"/>
  <c r="P2621" i="11"/>
  <c r="P2622" i="11"/>
  <c r="P2625" i="11"/>
  <c r="P2626" i="11"/>
  <c r="P2627" i="11"/>
  <c r="P2628" i="11"/>
  <c r="P2629" i="11"/>
  <c r="P2630" i="11"/>
  <c r="P2631" i="11"/>
  <c r="P2632" i="11"/>
  <c r="P2633" i="11"/>
  <c r="P2636" i="11"/>
  <c r="P2637" i="11"/>
  <c r="P2638" i="11"/>
  <c r="P2639" i="11"/>
  <c r="P2640" i="11"/>
  <c r="P2641" i="11"/>
  <c r="P2642" i="11"/>
  <c r="P2643" i="11"/>
  <c r="P2644" i="11"/>
  <c r="P2645" i="11"/>
  <c r="P2646" i="11"/>
  <c r="P2647" i="11"/>
  <c r="P2648" i="11"/>
  <c r="P2649" i="11"/>
  <c r="P2650" i="11"/>
  <c r="P2653" i="11"/>
  <c r="P2654" i="11"/>
  <c r="P2655" i="11"/>
  <c r="P2656" i="11"/>
  <c r="P2657" i="11"/>
  <c r="P2658" i="11"/>
  <c r="P2659" i="11"/>
  <c r="P2660" i="11"/>
  <c r="P2661" i="11"/>
  <c r="P2662" i="11"/>
  <c r="P2663" i="11"/>
  <c r="P2664" i="11"/>
  <c r="P2665" i="11"/>
  <c r="P2666" i="11"/>
  <c r="P2667" i="11"/>
  <c r="P2668" i="11"/>
  <c r="P2669" i="11"/>
  <c r="P2670" i="11"/>
  <c r="P2673" i="11"/>
  <c r="P2674" i="11"/>
  <c r="P2675" i="11"/>
  <c r="P2676" i="11"/>
  <c r="P2677" i="11"/>
  <c r="P2678" i="11"/>
  <c r="P2679" i="11"/>
  <c r="P2680" i="11"/>
  <c r="P2681" i="11"/>
  <c r="P2684" i="11"/>
  <c r="P2685" i="11"/>
  <c r="P2686" i="11"/>
  <c r="P2687" i="11"/>
  <c r="P2688" i="11"/>
  <c r="P2689" i="11"/>
  <c r="P2690" i="11"/>
  <c r="P2691" i="11"/>
  <c r="P2692" i="11"/>
  <c r="P2693" i="11"/>
  <c r="P2694" i="11"/>
  <c r="P2695" i="11"/>
  <c r="P2696" i="11"/>
  <c r="P2699" i="11"/>
  <c r="P2700" i="11"/>
  <c r="P2701" i="11"/>
  <c r="P2702" i="11"/>
  <c r="P2703" i="11"/>
  <c r="P2704" i="11"/>
  <c r="P2705" i="11"/>
  <c r="P2706" i="11"/>
  <c r="P2707" i="11"/>
  <c r="P2708" i="11"/>
  <c r="P2709" i="11"/>
  <c r="P2712" i="11"/>
  <c r="P2713" i="11"/>
  <c r="P2714" i="11"/>
  <c r="P2715" i="11"/>
  <c r="P2716" i="11"/>
  <c r="P2717" i="11"/>
  <c r="P2718" i="11"/>
  <c r="P2719" i="11"/>
  <c r="P2720" i="11"/>
  <c r="P2723" i="11"/>
  <c r="P2724" i="11"/>
  <c r="P2725" i="11"/>
  <c r="P2726" i="11"/>
  <c r="P2727" i="11"/>
  <c r="P2728" i="11"/>
  <c r="P2729" i="11"/>
  <c r="P2730" i="11"/>
  <c r="P2731" i="11"/>
  <c r="P2735" i="11"/>
  <c r="P2736" i="11"/>
  <c r="P2737" i="11"/>
  <c r="P2738" i="11"/>
  <c r="P2739" i="11"/>
  <c r="P2741" i="11"/>
  <c r="P2742" i="11"/>
  <c r="P2743" i="11"/>
  <c r="P2744" i="11"/>
  <c r="P2745" i="11"/>
  <c r="P2746" i="11"/>
  <c r="P2747" i="11"/>
  <c r="P2748" i="11"/>
  <c r="P2749" i="11"/>
  <c r="P2752" i="11"/>
  <c r="P2753" i="11"/>
  <c r="P2754" i="11"/>
  <c r="P2755" i="11"/>
  <c r="P2756" i="11"/>
  <c r="P2757" i="11"/>
  <c r="P2758" i="11"/>
  <c r="P2759" i="11"/>
  <c r="P2760" i="11"/>
  <c r="P2763" i="11"/>
  <c r="P2764" i="11"/>
  <c r="P2765" i="11"/>
  <c r="P2766" i="11"/>
  <c r="P2767" i="11"/>
  <c r="P2768" i="11"/>
  <c r="P2769" i="11"/>
  <c r="P2770" i="11"/>
  <c r="P2771" i="11"/>
  <c r="P2774" i="11"/>
  <c r="P2775" i="11"/>
  <c r="P2776" i="11"/>
  <c r="P2777" i="11"/>
  <c r="P2778" i="11"/>
  <c r="P2779" i="11"/>
  <c r="P2780" i="11"/>
  <c r="P2781" i="11"/>
  <c r="P2782" i="11"/>
  <c r="P2785" i="11"/>
  <c r="P2786" i="11"/>
  <c r="P2787" i="11"/>
  <c r="P2788" i="11"/>
  <c r="P2789" i="11"/>
  <c r="P2790" i="11"/>
  <c r="P2791" i="11"/>
  <c r="P2792" i="11"/>
  <c r="P2793" i="11"/>
  <c r="P2802" i="11"/>
  <c r="P2803" i="11"/>
  <c r="P2804" i="11"/>
  <c r="P2805" i="11"/>
  <c r="P2806" i="11"/>
  <c r="P2807" i="11"/>
  <c r="P2808" i="11"/>
  <c r="P2809" i="11"/>
  <c r="P2810" i="11"/>
  <c r="P2813" i="11"/>
  <c r="P2814" i="11"/>
  <c r="P2815" i="11"/>
  <c r="P2816" i="11"/>
  <c r="P2817" i="11"/>
  <c r="P2818" i="11"/>
  <c r="P2819" i="11"/>
  <c r="P2820" i="11"/>
  <c r="P2821" i="11"/>
  <c r="P2824" i="11"/>
  <c r="P2825" i="11"/>
  <c r="P2826" i="11"/>
  <c r="P2827" i="11"/>
  <c r="P2828" i="11"/>
  <c r="P2829" i="11"/>
  <c r="P2830" i="11"/>
  <c r="P2831" i="11"/>
  <c r="P2832" i="11"/>
  <c r="P1719" i="11"/>
  <c r="P1720" i="11"/>
  <c r="P1721" i="11"/>
  <c r="P1722" i="11"/>
  <c r="P1723" i="11"/>
  <c r="P1724" i="11"/>
  <c r="P1725" i="11"/>
  <c r="P1726" i="11"/>
  <c r="P1727" i="11"/>
  <c r="P2835" i="11"/>
  <c r="P2836" i="11"/>
  <c r="P2837" i="11"/>
  <c r="P2838" i="11"/>
  <c r="P2839" i="11"/>
  <c r="P2840" i="11"/>
  <c r="P2841" i="11"/>
  <c r="P2842" i="11"/>
  <c r="P2843" i="11"/>
  <c r="P2846" i="11"/>
  <c r="P2847" i="11"/>
  <c r="P2848" i="11"/>
  <c r="P2849" i="11"/>
  <c r="P2850" i="11"/>
  <c r="P2851" i="11"/>
  <c r="P2852" i="11"/>
  <c r="P2853" i="11"/>
  <c r="P2854" i="11"/>
  <c r="P2857" i="11"/>
  <c r="P2858" i="11"/>
  <c r="P2859" i="11"/>
  <c r="P2860" i="11"/>
  <c r="P2861" i="11"/>
  <c r="P2862" i="11"/>
  <c r="P2863" i="11"/>
  <c r="P2864" i="11"/>
  <c r="P2865" i="11"/>
  <c r="P2868" i="11"/>
  <c r="P2869" i="11"/>
  <c r="P2870" i="11"/>
  <c r="P2871" i="11"/>
  <c r="P2872" i="11"/>
  <c r="P2873" i="11"/>
  <c r="P2874" i="11"/>
  <c r="P2875" i="11"/>
  <c r="P2876" i="11"/>
  <c r="P2879" i="11"/>
  <c r="P2880" i="11"/>
  <c r="P2881" i="11"/>
  <c r="P2882" i="11"/>
  <c r="P2883" i="11"/>
  <c r="P2884" i="11"/>
  <c r="P2885" i="11"/>
  <c r="P2886" i="11"/>
  <c r="P2887" i="11"/>
  <c r="P2890" i="11"/>
  <c r="P2891" i="11"/>
  <c r="P2892" i="11"/>
  <c r="P2893" i="11"/>
  <c r="P2894" i="11"/>
  <c r="P2895" i="11"/>
  <c r="P2896" i="11"/>
  <c r="P2897" i="11"/>
  <c r="P2898" i="11"/>
  <c r="P2901" i="11"/>
  <c r="P2902" i="11"/>
  <c r="P2903" i="11"/>
  <c r="P2904" i="11"/>
  <c r="P2905" i="11"/>
  <c r="P2796" i="11"/>
  <c r="P2797" i="11"/>
  <c r="P2798" i="11"/>
  <c r="P2799" i="11"/>
  <c r="P1362" i="11"/>
  <c r="P1363" i="11"/>
  <c r="P1364" i="11"/>
  <c r="P2908" i="11"/>
  <c r="P2909" i="11"/>
  <c r="P2910" i="11"/>
  <c r="P2911" i="11"/>
  <c r="P2912" i="11"/>
  <c r="P2913" i="11"/>
  <c r="P2914" i="11"/>
  <c r="P2915" i="11"/>
  <c r="P2916" i="11"/>
  <c r="P2906" i="11"/>
  <c r="P2907" i="11"/>
  <c r="P2919" i="11"/>
  <c r="P2920" i="11"/>
  <c r="P2921" i="11"/>
  <c r="P2922" i="11"/>
  <c r="P2923" i="11"/>
  <c r="P2924" i="11"/>
  <c r="P2925" i="11"/>
  <c r="P2926" i="11"/>
  <c r="P2927" i="11"/>
  <c r="P2930" i="11"/>
  <c r="P2931" i="11"/>
  <c r="P2932" i="11"/>
  <c r="P2933" i="11"/>
  <c r="P2934" i="11"/>
  <c r="P2935" i="11"/>
  <c r="P2936" i="11"/>
  <c r="P2937" i="11"/>
  <c r="P2938" i="11"/>
  <c r="P2941" i="11"/>
  <c r="P2942" i="11"/>
  <c r="P2943" i="11"/>
  <c r="P2944" i="11"/>
  <c r="P2945" i="11"/>
  <c r="P2946" i="11"/>
  <c r="P2947" i="11"/>
  <c r="P2948" i="11"/>
  <c r="P2949" i="11"/>
  <c r="P2952" i="11"/>
  <c r="P2953" i="11"/>
  <c r="P2954" i="11"/>
  <c r="P2955" i="11"/>
  <c r="P2956" i="11"/>
  <c r="P2957" i="11"/>
  <c r="P2958" i="11"/>
  <c r="P2959" i="11"/>
  <c r="P2960" i="11"/>
  <c r="P2961" i="11"/>
  <c r="P2962" i="11"/>
  <c r="P2963" i="11"/>
  <c r="P2964" i="11"/>
  <c r="P2965" i="11"/>
  <c r="P2966" i="11"/>
  <c r="P2967" i="11"/>
  <c r="P2968" i="11"/>
  <c r="P2969" i="11"/>
  <c r="P2970" i="11"/>
  <c r="P2971" i="11"/>
  <c r="P2972" i="11"/>
  <c r="P2975" i="11"/>
  <c r="P2976" i="11"/>
  <c r="P2979" i="11"/>
  <c r="P2980" i="11"/>
  <c r="P2983" i="11"/>
  <c r="P2984" i="11"/>
  <c r="P2985" i="11"/>
  <c r="P2986" i="11"/>
  <c r="P2987" i="11"/>
  <c r="P2988" i="11"/>
  <c r="P2989" i="11"/>
  <c r="P2990" i="11"/>
  <c r="P2991" i="11"/>
  <c r="P2994" i="11"/>
  <c r="P2995" i="11"/>
  <c r="P2996" i="11"/>
  <c r="P2997" i="11"/>
  <c r="P2998" i="11"/>
  <c r="P2999" i="11"/>
  <c r="P3000" i="11"/>
  <c r="P3001" i="11"/>
  <c r="P3002" i="11"/>
  <c r="P3005" i="11"/>
  <c r="P3006" i="11"/>
  <c r="P3007" i="11"/>
  <c r="P3008" i="11"/>
  <c r="P3009" i="11"/>
  <c r="P3010" i="11"/>
  <c r="P3011" i="11"/>
  <c r="P3012" i="11"/>
  <c r="P3013" i="11"/>
  <c r="P3016" i="11"/>
  <c r="P3017" i="11"/>
  <c r="P3018" i="11"/>
  <c r="P3019" i="11"/>
  <c r="P3020" i="11"/>
  <c r="P3021" i="11"/>
  <c r="P3022" i="11"/>
  <c r="P3023" i="11"/>
  <c r="P3024" i="11"/>
  <c r="P3027" i="11"/>
  <c r="P3028" i="11"/>
  <c r="P3029" i="11"/>
  <c r="P3030" i="11"/>
  <c r="P3031" i="11"/>
  <c r="P3032" i="11"/>
  <c r="P3033" i="11"/>
  <c r="P3034" i="11"/>
  <c r="P3035" i="11"/>
  <c r="P3038" i="11"/>
  <c r="P3039" i="11"/>
  <c r="P3040" i="11"/>
  <c r="P3041" i="11"/>
  <c r="P3042" i="11"/>
  <c r="P3043" i="11"/>
  <c r="P3044" i="11"/>
  <c r="P3045" i="11"/>
  <c r="P3046" i="11"/>
  <c r="P3049" i="11"/>
  <c r="P3050" i="11"/>
  <c r="P3051" i="11"/>
  <c r="P3052" i="11"/>
  <c r="P3053" i="11"/>
  <c r="P3054" i="11"/>
  <c r="P3055" i="11"/>
  <c r="P3056" i="11"/>
  <c r="P3057" i="11"/>
  <c r="P3060" i="11"/>
  <c r="P3061" i="11"/>
  <c r="P3062" i="11"/>
  <c r="P3063" i="11"/>
  <c r="P3064" i="11"/>
  <c r="P3065" i="11"/>
  <c r="P3066" i="11"/>
  <c r="P3067" i="11"/>
  <c r="P3068" i="11"/>
  <c r="P3069" i="11"/>
  <c r="P3070" i="11"/>
  <c r="P3073" i="11"/>
  <c r="P3074" i="11"/>
  <c r="P3075" i="11"/>
  <c r="P3076" i="11"/>
  <c r="P3077" i="11"/>
  <c r="P3078" i="11"/>
  <c r="P3079" i="11"/>
  <c r="P3080" i="11"/>
  <c r="P3081" i="11"/>
  <c r="P3082" i="11"/>
  <c r="P3083" i="11"/>
  <c r="P3084" i="11"/>
  <c r="P3087" i="11"/>
  <c r="P3088" i="11"/>
  <c r="P3089" i="11"/>
  <c r="P3090" i="11"/>
  <c r="P3091" i="11"/>
  <c r="P3092" i="11"/>
  <c r="P3093" i="11"/>
  <c r="P3094" i="11"/>
  <c r="P3095" i="11"/>
  <c r="P3096" i="11"/>
  <c r="P3097" i="11"/>
  <c r="P3098" i="11"/>
  <c r="P3099" i="11"/>
  <c r="P3100" i="11"/>
  <c r="P3101" i="11"/>
  <c r="P3104" i="11"/>
  <c r="P3105" i="11"/>
  <c r="P3111" i="11"/>
  <c r="P3112" i="11"/>
  <c r="P3113" i="11"/>
  <c r="P3114" i="11"/>
  <c r="P3115" i="11"/>
  <c r="P3116" i="11"/>
  <c r="P3117" i="11"/>
  <c r="P3118" i="11"/>
  <c r="P3119" i="11"/>
  <c r="P3122" i="11"/>
  <c r="P3123" i="11"/>
  <c r="P3124" i="11"/>
  <c r="P3125" i="11"/>
  <c r="P3126" i="11"/>
  <c r="P3127" i="11"/>
  <c r="P3128" i="11"/>
  <c r="P3129" i="11"/>
  <c r="P3133" i="11"/>
  <c r="P3134" i="11"/>
  <c r="P3135" i="11"/>
  <c r="P3136" i="11"/>
  <c r="P3137" i="11"/>
  <c r="P3138" i="11"/>
  <c r="P3139" i="11"/>
  <c r="P3140" i="11"/>
  <c r="P3141" i="11"/>
  <c r="P3144" i="11"/>
  <c r="P3145" i="11"/>
  <c r="P3146" i="11"/>
  <c r="P3147" i="11"/>
  <c r="P3148" i="11"/>
  <c r="P3149" i="11"/>
  <c r="P3150" i="11"/>
  <c r="P3151" i="11"/>
  <c r="P3152" i="11"/>
  <c r="P3155" i="11"/>
  <c r="P3156" i="11"/>
  <c r="P3157" i="11"/>
  <c r="P3158" i="11"/>
  <c r="P3159" i="11"/>
  <c r="P3160" i="11"/>
  <c r="P3161" i="11"/>
  <c r="P3162" i="11"/>
  <c r="P3163" i="11"/>
  <c r="P3166" i="11"/>
  <c r="P3167" i="11"/>
  <c r="P3168" i="11"/>
  <c r="P3169" i="11"/>
  <c r="P3170" i="11"/>
  <c r="P3171" i="11"/>
  <c r="P3172" i="11"/>
  <c r="P3173" i="11"/>
  <c r="P3174" i="11"/>
  <c r="P3177" i="11"/>
  <c r="P3178" i="11"/>
  <c r="P3179" i="11"/>
  <c r="P3180" i="11"/>
  <c r="P3181" i="11"/>
  <c r="P3182" i="11"/>
  <c r="P3183" i="11"/>
  <c r="P3184" i="11"/>
  <c r="P3185" i="11"/>
  <c r="P3188" i="11"/>
  <c r="P3189" i="11"/>
  <c r="P3190" i="11"/>
  <c r="P3191" i="11"/>
  <c r="P3192" i="11"/>
  <c r="P3193" i="11"/>
  <c r="P3194" i="11"/>
  <c r="P3195" i="11"/>
  <c r="P3196" i="11"/>
  <c r="P3199" i="11"/>
  <c r="P3200" i="11"/>
  <c r="P3201" i="11"/>
  <c r="P3202" i="11"/>
  <c r="P3203" i="11"/>
  <c r="P3204" i="11"/>
  <c r="P3205" i="11"/>
  <c r="P3206" i="11"/>
  <c r="P3207" i="11"/>
  <c r="P3210" i="11"/>
  <c r="P3211" i="11"/>
  <c r="P3212" i="11"/>
  <c r="P3213" i="11"/>
  <c r="P3214" i="11"/>
  <c r="P3215" i="11"/>
  <c r="P3216" i="11"/>
  <c r="P3217" i="11"/>
  <c r="P3218" i="11"/>
  <c r="P3221" i="11"/>
  <c r="P3222" i="11"/>
  <c r="P3223" i="11"/>
  <c r="P3224" i="11"/>
  <c r="P3225" i="11"/>
  <c r="P3226" i="11"/>
  <c r="P3227" i="11"/>
  <c r="P3228" i="11"/>
  <c r="P3229" i="11"/>
  <c r="P3232" i="11"/>
  <c r="P3108" i="11"/>
  <c r="P3109" i="11"/>
  <c r="P3110" i="11"/>
  <c r="P3233" i="11"/>
  <c r="P3234" i="11"/>
  <c r="P3235" i="11"/>
  <c r="P3236" i="11"/>
  <c r="P3237" i="11"/>
  <c r="P3238" i="11"/>
  <c r="P3239" i="11"/>
  <c r="P3240" i="11"/>
  <c r="P3241" i="11"/>
  <c r="P3244" i="11"/>
  <c r="P3245" i="11"/>
  <c r="P3246" i="11"/>
  <c r="P3247" i="11"/>
  <c r="P3248" i="11"/>
  <c r="P3249" i="11"/>
  <c r="P3250" i="11"/>
  <c r="P3251" i="11"/>
  <c r="P3252" i="11"/>
  <c r="P3255" i="11"/>
  <c r="P3256" i="11"/>
  <c r="P3257" i="11"/>
  <c r="P3258" i="11"/>
  <c r="P3259" i="11"/>
  <c r="P3260" i="11"/>
  <c r="P3261" i="11"/>
  <c r="P3262" i="11"/>
  <c r="P3263" i="11"/>
  <c r="P3266" i="11"/>
  <c r="P3267" i="11"/>
  <c r="P3268" i="11"/>
  <c r="P3269" i="11"/>
  <c r="P3270" i="11"/>
  <c r="P3271" i="11"/>
  <c r="P3272" i="11"/>
  <c r="P3273" i="11"/>
  <c r="P3274" i="11"/>
  <c r="P3277" i="11"/>
  <c r="P3278" i="11"/>
  <c r="P3279" i="11"/>
  <c r="P3280" i="11"/>
  <c r="P3281" i="11"/>
  <c r="P3282" i="11"/>
  <c r="P3283" i="11"/>
  <c r="P3284" i="11"/>
  <c r="P3285" i="11"/>
  <c r="P3288" i="11"/>
  <c r="P3289" i="11"/>
  <c r="P3290" i="11"/>
  <c r="P3291" i="11"/>
  <c r="P3292" i="11"/>
  <c r="P3293" i="11"/>
  <c r="P3294" i="11"/>
  <c r="P3297" i="11"/>
  <c r="P3298" i="11"/>
  <c r="P3299" i="11"/>
  <c r="P3300" i="11"/>
  <c r="P3301" i="11"/>
  <c r="P3302" i="11"/>
  <c r="P3303" i="11"/>
  <c r="P3304" i="11"/>
  <c r="P3305" i="11"/>
  <c r="P3309" i="11"/>
  <c r="P3310" i="11"/>
  <c r="P3311" i="11"/>
  <c r="P3312" i="11"/>
  <c r="P3313" i="11"/>
  <c r="P3314" i="11"/>
  <c r="P3315" i="11"/>
  <c r="P3316" i="11"/>
  <c r="P3319" i="11"/>
  <c r="P3320" i="11"/>
  <c r="P3321" i="11"/>
  <c r="P3322" i="11"/>
  <c r="P3323" i="11"/>
  <c r="P3324" i="11"/>
  <c r="P3325" i="11"/>
  <c r="P3326" i="11"/>
  <c r="P3327" i="11"/>
  <c r="P3330" i="11"/>
  <c r="P3331" i="11"/>
  <c r="P3332" i="11"/>
  <c r="P3333" i="11"/>
  <c r="P3334" i="11"/>
  <c r="P3335" i="11"/>
  <c r="P3336" i="11"/>
  <c r="P3337" i="11"/>
  <c r="P3338" i="11"/>
  <c r="P3341" i="11"/>
  <c r="P3342" i="11"/>
  <c r="P3343" i="11"/>
  <c r="P3344" i="11"/>
  <c r="P3345" i="11"/>
  <c r="P3346" i="11"/>
  <c r="P3347" i="11"/>
  <c r="P3348" i="11"/>
  <c r="P3349" i="11"/>
  <c r="P3350" i="11"/>
  <c r="P3351" i="11"/>
  <c r="P3352" i="11"/>
  <c r="P3353" i="11"/>
  <c r="P3354" i="11"/>
  <c r="P3355" i="11"/>
  <c r="P3356" i="11"/>
  <c r="P3357" i="11"/>
  <c r="P3358" i="11"/>
  <c r="P3359" i="11"/>
  <c r="P3360" i="11"/>
  <c r="P3361" i="11"/>
  <c r="P3362" i="11"/>
  <c r="P3363" i="11"/>
  <c r="P3364" i="11"/>
  <c r="P3365" i="11"/>
  <c r="P3366" i="11"/>
  <c r="P3367" i="11"/>
  <c r="P3368" i="11"/>
  <c r="P3369" i="11"/>
  <c r="P3370" i="11"/>
  <c r="P3371" i="11"/>
  <c r="P3372" i="11"/>
  <c r="P3373" i="11"/>
  <c r="P3374" i="11"/>
  <c r="P3375" i="11"/>
  <c r="P3376" i="11"/>
  <c r="P3377" i="11"/>
  <c r="P3378" i="11"/>
  <c r="P3379" i="11"/>
  <c r="P3380" i="11"/>
  <c r="P3381" i="11"/>
  <c r="P3382" i="11"/>
  <c r="P3383" i="11"/>
  <c r="P3384" i="11"/>
  <c r="P3385" i="11"/>
  <c r="P3386" i="11"/>
  <c r="P3387" i="11"/>
  <c r="P3388" i="11"/>
  <c r="P3389" i="11"/>
  <c r="P3390" i="11"/>
  <c r="P3391" i="11"/>
  <c r="P3392" i="11"/>
  <c r="P3393" i="11"/>
  <c r="P3394" i="11"/>
  <c r="P3395" i="11"/>
  <c r="P3396" i="11"/>
  <c r="P3397" i="11"/>
  <c r="P3398" i="11"/>
  <c r="P3399" i="11"/>
  <c r="P3400" i="11"/>
  <c r="P3401" i="11"/>
  <c r="P3402" i="11"/>
  <c r="P3403" i="11"/>
  <c r="P3404" i="11"/>
  <c r="P3405" i="11"/>
  <c r="P3406" i="11"/>
  <c r="P3407" i="11"/>
  <c r="P3408" i="11"/>
  <c r="P3409" i="11"/>
  <c r="P3410" i="11"/>
  <c r="P3411" i="11"/>
  <c r="P3412" i="11"/>
  <c r="P3413" i="11"/>
  <c r="P3414" i="11"/>
  <c r="P3415" i="11"/>
  <c r="P3416" i="11"/>
  <c r="P3417" i="11"/>
  <c r="P3418" i="11"/>
  <c r="P3419" i="11"/>
  <c r="P3420" i="11"/>
  <c r="P3421" i="11"/>
  <c r="P3422" i="11"/>
  <c r="P3423" i="11"/>
  <c r="P3424" i="11"/>
  <c r="P3425" i="11"/>
  <c r="P3426" i="11"/>
  <c r="P3427" i="11"/>
  <c r="P3428" i="11"/>
  <c r="P3429" i="11"/>
  <c r="P3430" i="11"/>
  <c r="P3431" i="11"/>
  <c r="P3432" i="11"/>
  <c r="P3433" i="11"/>
  <c r="P3434" i="11"/>
  <c r="P3435" i="11"/>
  <c r="P3436" i="11"/>
  <c r="P3437" i="11"/>
  <c r="P3438" i="11"/>
  <c r="P3439" i="11"/>
  <c r="P3308" i="11"/>
  <c r="P3440" i="11"/>
  <c r="P3441" i="11"/>
  <c r="P3674" i="11"/>
  <c r="P3675" i="11"/>
  <c r="P3678" i="11"/>
  <c r="P3683" i="11"/>
  <c r="P3684" i="11"/>
  <c r="P3687" i="11"/>
  <c r="P3688" i="11"/>
  <c r="P3542" i="11"/>
  <c r="P3543" i="11"/>
  <c r="P3544" i="11"/>
  <c r="P3545" i="11"/>
  <c r="P3546" i="11"/>
  <c r="P3547" i="11"/>
  <c r="P3548" i="11"/>
  <c r="P3549" i="11"/>
  <c r="P3550" i="11"/>
  <c r="P3551" i="11"/>
  <c r="P3552" i="11"/>
  <c r="P3553" i="11"/>
  <c r="P3554" i="11"/>
  <c r="P3555" i="11"/>
  <c r="P3556" i="11"/>
  <c r="P3557" i="11"/>
  <c r="P3558" i="11"/>
  <c r="P3559" i="11"/>
  <c r="P3560" i="11"/>
  <c r="P3561" i="11"/>
  <c r="P3562" i="11"/>
  <c r="P3563" i="11"/>
  <c r="P3564" i="11"/>
  <c r="P3565" i="11"/>
  <c r="P3566" i="11"/>
  <c r="P3567" i="11"/>
  <c r="P3568" i="11"/>
  <c r="P3569" i="11"/>
  <c r="P3570" i="11"/>
  <c r="P3571" i="11"/>
  <c r="P3572" i="11"/>
  <c r="P3573" i="11"/>
  <c r="P3574" i="11"/>
  <c r="P3575" i="11"/>
  <c r="P3576" i="11"/>
  <c r="P3577" i="11"/>
  <c r="P3578" i="11"/>
  <c r="P3579" i="11"/>
  <c r="P3580" i="11"/>
  <c r="P3581" i="11"/>
  <c r="P3582" i="11"/>
  <c r="P3583" i="11"/>
  <c r="P3584" i="11"/>
  <c r="P3585" i="11"/>
  <c r="P3586" i="11"/>
  <c r="P3587" i="11"/>
  <c r="P3588" i="11"/>
  <c r="P3589" i="11"/>
  <c r="P3590" i="11"/>
  <c r="P3591" i="11"/>
  <c r="P3592" i="11"/>
  <c r="P3593" i="11"/>
  <c r="P3594" i="11"/>
  <c r="P3595" i="11"/>
  <c r="P3596" i="11"/>
  <c r="P3597" i="11"/>
  <c r="P3598" i="11"/>
  <c r="P3599" i="11"/>
  <c r="P3600" i="11"/>
  <c r="P3601" i="11"/>
  <c r="P3602" i="11"/>
  <c r="P3603" i="11"/>
  <c r="P3604" i="11"/>
  <c r="P3605" i="11"/>
  <c r="P3606" i="11"/>
  <c r="P3607" i="11"/>
  <c r="P3608" i="11"/>
  <c r="P3609" i="11"/>
  <c r="P3610" i="11"/>
  <c r="P3611" i="11"/>
  <c r="P3612" i="11"/>
  <c r="P3613" i="11"/>
  <c r="P3614" i="11"/>
  <c r="P3615" i="11"/>
  <c r="P3616" i="11"/>
  <c r="P3617" i="11"/>
  <c r="P3618" i="11"/>
  <c r="P3619" i="11"/>
  <c r="P3620" i="11"/>
  <c r="P3621" i="11"/>
  <c r="P3622" i="11"/>
  <c r="P3623" i="11"/>
  <c r="P3624" i="11"/>
  <c r="P3625" i="11"/>
  <c r="P3626" i="11"/>
  <c r="P3627" i="11"/>
  <c r="P3628" i="11"/>
  <c r="P3629" i="11"/>
  <c r="P3630" i="11"/>
  <c r="P3631" i="11"/>
  <c r="P3632" i="11"/>
  <c r="P3633" i="11"/>
  <c r="P3634" i="11"/>
  <c r="P3635" i="11"/>
  <c r="P3636" i="11"/>
  <c r="P3637" i="11"/>
  <c r="P3638" i="11"/>
  <c r="P3639" i="11"/>
  <c r="P3640" i="11"/>
  <c r="P3641" i="11"/>
  <c r="P3642" i="11"/>
  <c r="P3643" i="11"/>
  <c r="P3644" i="11"/>
  <c r="P3645" i="11"/>
  <c r="P3646" i="11"/>
  <c r="P3647" i="11"/>
  <c r="P3648" i="11"/>
  <c r="P3649" i="11"/>
  <c r="P3650" i="11"/>
  <c r="P3651" i="11"/>
  <c r="P3652" i="11"/>
  <c r="P3653" i="11"/>
  <c r="P3654" i="11"/>
  <c r="P3655" i="11"/>
  <c r="P3656" i="11"/>
  <c r="P3657" i="11"/>
  <c r="P3658" i="11"/>
  <c r="P3659" i="11"/>
  <c r="P3660" i="11"/>
  <c r="P3661" i="11"/>
  <c r="P3662" i="11"/>
  <c r="P3663" i="11"/>
  <c r="P3664" i="11"/>
  <c r="P3665" i="11"/>
  <c r="P3666" i="11"/>
  <c r="P3667" i="11"/>
  <c r="P3668" i="11"/>
  <c r="P3669" i="11"/>
  <c r="P3670" i="11"/>
  <c r="P3671" i="11"/>
  <c r="P3672" i="11"/>
  <c r="P3673" i="11"/>
  <c r="P3444" i="11"/>
  <c r="P3445" i="11"/>
  <c r="P3446" i="11"/>
  <c r="P3447" i="11"/>
  <c r="P3448" i="11"/>
  <c r="P3449" i="11"/>
  <c r="P3450" i="11"/>
  <c r="P3451" i="11"/>
  <c r="P3452" i="11"/>
  <c r="P3453" i="11"/>
  <c r="P3454" i="11"/>
  <c r="P3455" i="11"/>
  <c r="P3456" i="11"/>
  <c r="P3457" i="11"/>
  <c r="P3458" i="11"/>
  <c r="P3459" i="11"/>
  <c r="P3460" i="11"/>
  <c r="P3461" i="11"/>
  <c r="P3462" i="11"/>
  <c r="P3463" i="11"/>
  <c r="P3464" i="11"/>
  <c r="P3465" i="11"/>
  <c r="P3466" i="11"/>
  <c r="P3467" i="11"/>
  <c r="P3468" i="11"/>
  <c r="P3469" i="11"/>
  <c r="P3470" i="11"/>
  <c r="P3471" i="11"/>
  <c r="P3472" i="11"/>
  <c r="P3473" i="11"/>
  <c r="P3474" i="11"/>
  <c r="P3475" i="11"/>
  <c r="P3476" i="11"/>
  <c r="P3477" i="11"/>
  <c r="P3478" i="11"/>
  <c r="P3479" i="11"/>
  <c r="P3480" i="11"/>
  <c r="P3481" i="11"/>
  <c r="P3482" i="11"/>
  <c r="P3483" i="11"/>
  <c r="P3484" i="11"/>
  <c r="P3485" i="11"/>
  <c r="P3486" i="11"/>
  <c r="P3487" i="11"/>
  <c r="P3488" i="11"/>
  <c r="P3489" i="11"/>
  <c r="P3490" i="11"/>
  <c r="P3491" i="11"/>
  <c r="P3492" i="11"/>
  <c r="P3493" i="11"/>
  <c r="P3494" i="11"/>
  <c r="P3495" i="11"/>
  <c r="P3496" i="11"/>
  <c r="P3497" i="11"/>
  <c r="P3498" i="11"/>
  <c r="P3499" i="11"/>
  <c r="P3500" i="11"/>
  <c r="P3501" i="11"/>
  <c r="P3502" i="11"/>
  <c r="P3503" i="11"/>
  <c r="P3504" i="11"/>
  <c r="P3505" i="11"/>
  <c r="P3506" i="11"/>
  <c r="P3507" i="11"/>
  <c r="P3508" i="11"/>
  <c r="P3509" i="11"/>
  <c r="P3510" i="11"/>
  <c r="P3511" i="11"/>
  <c r="P3512" i="11"/>
  <c r="P3513" i="11"/>
  <c r="P3514" i="11"/>
  <c r="P3515" i="11"/>
  <c r="P3516" i="11"/>
  <c r="P3517" i="11"/>
  <c r="P3518" i="11"/>
  <c r="P3519" i="11"/>
  <c r="P3520" i="11"/>
  <c r="P3521" i="11"/>
  <c r="P3522" i="11"/>
  <c r="P3523" i="11"/>
  <c r="P3524" i="11"/>
  <c r="P3525" i="11"/>
  <c r="P3526" i="11"/>
  <c r="P3527" i="11"/>
  <c r="P3528" i="11"/>
  <c r="P3529" i="11"/>
  <c r="P3530" i="11"/>
  <c r="P3531" i="11"/>
  <c r="P3532" i="11"/>
  <c r="P3533" i="11"/>
  <c r="P3534" i="11"/>
  <c r="P3535" i="11"/>
  <c r="P3536" i="11"/>
  <c r="P3537" i="11"/>
  <c r="P3538" i="11"/>
  <c r="P3539" i="11"/>
  <c r="P3540" i="11"/>
  <c r="P3541" i="11"/>
  <c r="P3807" i="11"/>
  <c r="P3810" i="11"/>
  <c r="P3813" i="11"/>
  <c r="P3814" i="11"/>
  <c r="P3817" i="11"/>
  <c r="P3818" i="11"/>
  <c r="P3715" i="11"/>
  <c r="P3716" i="11"/>
  <c r="P3717" i="11"/>
  <c r="P3718" i="11"/>
  <c r="P3719" i="11"/>
  <c r="P3720" i="11"/>
  <c r="P3721" i="11"/>
  <c r="P3722" i="11"/>
  <c r="P3723" i="11"/>
  <c r="P3724" i="11"/>
  <c r="P3725" i="11"/>
  <c r="P3726" i="11"/>
  <c r="P3727" i="11"/>
  <c r="P3728" i="11"/>
  <c r="P3729" i="11"/>
  <c r="P3730" i="11"/>
  <c r="P3731" i="11"/>
  <c r="P3732" i="11"/>
  <c r="P3733" i="11"/>
  <c r="P3734" i="11"/>
  <c r="P3735" i="11"/>
  <c r="P3736" i="11"/>
  <c r="P3737" i="11"/>
  <c r="P3738" i="11"/>
  <c r="P3739" i="11"/>
  <c r="P3691" i="11"/>
  <c r="P3692" i="11"/>
  <c r="P3693" i="11"/>
  <c r="P3694" i="11"/>
  <c r="P3695" i="11"/>
  <c r="P3696" i="11"/>
  <c r="P3697" i="11"/>
  <c r="P3698" i="11"/>
  <c r="P3699" i="11"/>
  <c r="P3700" i="11"/>
  <c r="P3701" i="11"/>
  <c r="P3702" i="11"/>
  <c r="P3703" i="11"/>
  <c r="P3704" i="11"/>
  <c r="P3705" i="11"/>
  <c r="P3706" i="11"/>
  <c r="P3707" i="11"/>
  <c r="P3708" i="11"/>
  <c r="P3709" i="11"/>
  <c r="P3710" i="11"/>
  <c r="P3711" i="11"/>
  <c r="P3712" i="11"/>
  <c r="P3713" i="11"/>
  <c r="P3714" i="11"/>
  <c r="P3740" i="11"/>
  <c r="P3741" i="11"/>
  <c r="P3742" i="11"/>
  <c r="P3743" i="11"/>
  <c r="P3744" i="11"/>
  <c r="P3745" i="11"/>
  <c r="P3746" i="11"/>
  <c r="P3747" i="11"/>
  <c r="P3748" i="11"/>
  <c r="P3749" i="11"/>
  <c r="P3750" i="11"/>
  <c r="P3751" i="11"/>
  <c r="P3752" i="11"/>
  <c r="P3753" i="11"/>
  <c r="P3754" i="11"/>
  <c r="P3755" i="11"/>
  <c r="P3756" i="11"/>
  <c r="P3757" i="11"/>
  <c r="P3758" i="11"/>
  <c r="P3759" i="11"/>
  <c r="P3760" i="11"/>
  <c r="P3761" i="11"/>
  <c r="P3762" i="11"/>
  <c r="P3763" i="11"/>
  <c r="P3764" i="11"/>
  <c r="P3765" i="11"/>
  <c r="P3766" i="11"/>
  <c r="P3767" i="11"/>
  <c r="P3768" i="11"/>
  <c r="P3769" i="11"/>
  <c r="P3770" i="11"/>
  <c r="P3771" i="11"/>
  <c r="P3772" i="11"/>
  <c r="P3773" i="11"/>
  <c r="P3774" i="11"/>
  <c r="P3775" i="11"/>
  <c r="P3776" i="11"/>
  <c r="P3777" i="11"/>
  <c r="P3778" i="11"/>
  <c r="P3779" i="11"/>
  <c r="P3780" i="11"/>
  <c r="P3781" i="11"/>
  <c r="P3782" i="11"/>
  <c r="P3783" i="11"/>
  <c r="P3784" i="11"/>
  <c r="P3785" i="11"/>
  <c r="P3786" i="11"/>
  <c r="P3787" i="11"/>
  <c r="P3788" i="11"/>
  <c r="P3789" i="11"/>
  <c r="P3790" i="11"/>
  <c r="P3791" i="11"/>
  <c r="P3792" i="11"/>
  <c r="P3793" i="11"/>
  <c r="P3794" i="11"/>
  <c r="P3795" i="11"/>
  <c r="P3796" i="11"/>
  <c r="P3797" i="11"/>
  <c r="P3798" i="11"/>
  <c r="P3799" i="11"/>
  <c r="P3800" i="11"/>
  <c r="P3801" i="11"/>
  <c r="P3802" i="11"/>
  <c r="P3803" i="11"/>
  <c r="P3804" i="11"/>
  <c r="P3805" i="11"/>
  <c r="P3806" i="11"/>
  <c r="P3821" i="11"/>
  <c r="P3822" i="11"/>
  <c r="P3825" i="11"/>
  <c r="P3826" i="11"/>
  <c r="P3829" i="11"/>
  <c r="P3830" i="11"/>
  <c r="P3833" i="11"/>
  <c r="P3834" i="11"/>
  <c r="P3837" i="11"/>
  <c r="P3838" i="11"/>
  <c r="P3841" i="11"/>
  <c r="P3842" i="11"/>
  <c r="P3843" i="11"/>
  <c r="P3844" i="11"/>
  <c r="P3845" i="11"/>
  <c r="P3846" i="11"/>
  <c r="P3847" i="11"/>
  <c r="P3848" i="11"/>
  <c r="P3849" i="11"/>
  <c r="P3852" i="11"/>
  <c r="P3853" i="11"/>
  <c r="P3854" i="11"/>
  <c r="P3855" i="11"/>
  <c r="P3856" i="11"/>
  <c r="P3857" i="11"/>
  <c r="P3858" i="11"/>
  <c r="P3859" i="11"/>
  <c r="P3860" i="11"/>
  <c r="P3863" i="11"/>
  <c r="P3864" i="11"/>
  <c r="P3865" i="11"/>
  <c r="P3866" i="11"/>
  <c r="P3867" i="11"/>
  <c r="P3868" i="11"/>
  <c r="P3869" i="11"/>
  <c r="P3870" i="11"/>
  <c r="P3871" i="11"/>
  <c r="P3874" i="11"/>
  <c r="P3875" i="11"/>
  <c r="P3876" i="11"/>
  <c r="P3877" i="11"/>
  <c r="P3878" i="11"/>
  <c r="P3879" i="11"/>
  <c r="P3880" i="11"/>
  <c r="P3881" i="11"/>
  <c r="P3882" i="11"/>
  <c r="P3885" i="11"/>
  <c r="P3886" i="11"/>
  <c r="P3887" i="11"/>
  <c r="P3888" i="11"/>
  <c r="P3891" i="11"/>
  <c r="P3892" i="11"/>
  <c r="P3893" i="11"/>
  <c r="P3894" i="11"/>
  <c r="P3895" i="11"/>
  <c r="P3896" i="11"/>
  <c r="P3897" i="11"/>
  <c r="P3898" i="11"/>
  <c r="P3899" i="11"/>
  <c r="P3902" i="11"/>
  <c r="P3903" i="11"/>
  <c r="P3904" i="11"/>
  <c r="P3905" i="11"/>
  <c r="P3906" i="11"/>
  <c r="P3907" i="11"/>
  <c r="P3908" i="11"/>
  <c r="P3909" i="11"/>
  <c r="P3910" i="11"/>
  <c r="P3911" i="11"/>
  <c r="P3912" i="11"/>
  <c r="P3913" i="11"/>
  <c r="P3914" i="11"/>
  <c r="P3915" i="11"/>
  <c r="P3916" i="11"/>
  <c r="P3917" i="11"/>
  <c r="P3918" i="11"/>
  <c r="P3921" i="11"/>
  <c r="P3922" i="11"/>
  <c r="P3925" i="11"/>
  <c r="P3926" i="11"/>
  <c r="P3927" i="11"/>
  <c r="P3928" i="11"/>
  <c r="P3929" i="11"/>
  <c r="P3930" i="11"/>
  <c r="P3931" i="11"/>
  <c r="P3932" i="11"/>
  <c r="P3933" i="11"/>
  <c r="P3936" i="11"/>
  <c r="P3937" i="11"/>
  <c r="P3938" i="11"/>
  <c r="P3939" i="11"/>
  <c r="P3940" i="11"/>
  <c r="P3941" i="11"/>
  <c r="P3942" i="11"/>
  <c r="P3943" i="11"/>
  <c r="P3944" i="11"/>
  <c r="P3947" i="11"/>
  <c r="P3948" i="11"/>
  <c r="P3949" i="11"/>
  <c r="P3950" i="11"/>
  <c r="P3951" i="11"/>
  <c r="P3952" i="11"/>
  <c r="P3953" i="11"/>
  <c r="P3954" i="11"/>
  <c r="P3955" i="11"/>
  <c r="P3958" i="11"/>
  <c r="P3959" i="11"/>
  <c r="P3960" i="11"/>
  <c r="P3961" i="11"/>
  <c r="P3962" i="11"/>
  <c r="P3963" i="11"/>
  <c r="P3964" i="11"/>
  <c r="P3965" i="11"/>
  <c r="P3966" i="11"/>
  <c r="P3969" i="11"/>
  <c r="P3970" i="11"/>
  <c r="P3971" i="11"/>
  <c r="P3972" i="11"/>
  <c r="P3973" i="11"/>
  <c r="P3974" i="11"/>
  <c r="P3975" i="11"/>
  <c r="P3976" i="11"/>
  <c r="P3977" i="11"/>
  <c r="P3980" i="11"/>
  <c r="P3981" i="11"/>
  <c r="P3982" i="11"/>
  <c r="P3983" i="11"/>
  <c r="P3984" i="11"/>
  <c r="P3985" i="11"/>
  <c r="P3986" i="11"/>
  <c r="P3987" i="11"/>
  <c r="P3988" i="11"/>
  <c r="P3991" i="11"/>
  <c r="P3992" i="11"/>
  <c r="P3993" i="11"/>
  <c r="P3994" i="11"/>
  <c r="P3995" i="11"/>
  <c r="P3996" i="11"/>
  <c r="P3997" i="11"/>
  <c r="P3998" i="11"/>
  <c r="P3999" i="11"/>
  <c r="P4002" i="11"/>
  <c r="P4003" i="11"/>
  <c r="P4004" i="11"/>
  <c r="P4005" i="11"/>
  <c r="P4006" i="11"/>
  <c r="P4007" i="11"/>
  <c r="P4008" i="11"/>
  <c r="P4009" i="11"/>
  <c r="P4010" i="11"/>
  <c r="P4013" i="11"/>
  <c r="P4014" i="11"/>
  <c r="P4015" i="11"/>
  <c r="P4016" i="11"/>
  <c r="P4017" i="11"/>
  <c r="P4018" i="11"/>
  <c r="P4019" i="11"/>
  <c r="P4020" i="11"/>
  <c r="P4021" i="11"/>
  <c r="P4024" i="11"/>
  <c r="P4025" i="11"/>
  <c r="P4026" i="11"/>
  <c r="P4027" i="11"/>
  <c r="P4028" i="11"/>
  <c r="P4029" i="11"/>
  <c r="P4030" i="11"/>
  <c r="P4031" i="11"/>
  <c r="P4032" i="11"/>
  <c r="P4035" i="11"/>
  <c r="P4036" i="11"/>
  <c r="P4039" i="11"/>
  <c r="P4041" i="11"/>
  <c r="P4042" i="11"/>
  <c r="P4043" i="11"/>
  <c r="P4044" i="11"/>
  <c r="P4045" i="11"/>
  <c r="P4046" i="11"/>
  <c r="P4047" i="11"/>
  <c r="P4048" i="11"/>
  <c r="P4049" i="11"/>
  <c r="P4052" i="11"/>
  <c r="P4053" i="11"/>
  <c r="P4054" i="11"/>
  <c r="P4055" i="11"/>
  <c r="P4056" i="11"/>
  <c r="P4057" i="11"/>
  <c r="P4058" i="11"/>
  <c r="P4059" i="11"/>
  <c r="P4060" i="11"/>
  <c r="P4061" i="11"/>
  <c r="P4064" i="11"/>
  <c r="P4065" i="11"/>
  <c r="P4066" i="11"/>
  <c r="P4067" i="11"/>
  <c r="P4068" i="11"/>
  <c r="P4069" i="11"/>
  <c r="P4070" i="11"/>
  <c r="P4071" i="11"/>
  <c r="P4072" i="11"/>
  <c r="P4075" i="11"/>
  <c r="P4076" i="11"/>
  <c r="P4077" i="11"/>
  <c r="P4078" i="11"/>
  <c r="P4079" i="11"/>
  <c r="P4080" i="11"/>
  <c r="P4081" i="11"/>
  <c r="P4082" i="11"/>
  <c r="P4083" i="11"/>
  <c r="P4086" i="11"/>
  <c r="P4087" i="11"/>
  <c r="P4088" i="11"/>
  <c r="P4089" i="11"/>
  <c r="P4090" i="11"/>
  <c r="P4091" i="11"/>
  <c r="P4092" i="11"/>
  <c r="P4093" i="11"/>
  <c r="P4094" i="11"/>
  <c r="P4097" i="11"/>
  <c r="P4098" i="11"/>
  <c r="P4099" i="11"/>
  <c r="P4100" i="11"/>
  <c r="P4101" i="11"/>
  <c r="P4102" i="11"/>
  <c r="P4103" i="11"/>
  <c r="P4104" i="11"/>
  <c r="P4105" i="11"/>
  <c r="P4108" i="11"/>
  <c r="P4109" i="11"/>
  <c r="P4110" i="11"/>
  <c r="P4111" i="11"/>
  <c r="P4112" i="11"/>
  <c r="P4113" i="11"/>
  <c r="P4114" i="11"/>
  <c r="P4115" i="11"/>
  <c r="P4116" i="11"/>
  <c r="P4117" i="11"/>
  <c r="P4118" i="11"/>
  <c r="P4119" i="11"/>
  <c r="P4120" i="11"/>
  <c r="P4123" i="11"/>
  <c r="P4124" i="11"/>
  <c r="P4132" i="11"/>
  <c r="P4135" i="11"/>
  <c r="P4136" i="11"/>
  <c r="P4139" i="11"/>
  <c r="P4140" i="11"/>
  <c r="P4143" i="11"/>
  <c r="P4144" i="11"/>
  <c r="P4147" i="11"/>
  <c r="P4148" i="11"/>
  <c r="P4151" i="11"/>
  <c r="P4152" i="11"/>
  <c r="P4155" i="11"/>
  <c r="P4158" i="11"/>
  <c r="P4159" i="11"/>
  <c r="P4160" i="11"/>
  <c r="P4161" i="11"/>
  <c r="P4162" i="11"/>
  <c r="P4163" i="11"/>
  <c r="P4164" i="11"/>
  <c r="P4165" i="11"/>
  <c r="P4166" i="11"/>
  <c r="P4167" i="11"/>
  <c r="P4168" i="11"/>
  <c r="P4169" i="11"/>
  <c r="P4170" i="11"/>
  <c r="P4171" i="11"/>
  <c r="P4172" i="11"/>
  <c r="P4173" i="11"/>
  <c r="P4174" i="11"/>
  <c r="P4175" i="11"/>
  <c r="P4176" i="11"/>
  <c r="P4177" i="11"/>
  <c r="P4178" i="11"/>
  <c r="P4179" i="11"/>
  <c r="P4180" i="11"/>
  <c r="P4181" i="11"/>
  <c r="P4182" i="11"/>
  <c r="P4183" i="11"/>
  <c r="P4184" i="11"/>
  <c r="P4185" i="11"/>
  <c r="P4186" i="11"/>
  <c r="P4187" i="11"/>
  <c r="P4188" i="11"/>
  <c r="P4189" i="11"/>
  <c r="P4190" i="11"/>
  <c r="P4191" i="11"/>
  <c r="P4192" i="11"/>
  <c r="P4193" i="11"/>
  <c r="P4194" i="11"/>
  <c r="P4195" i="11"/>
  <c r="P4196" i="11"/>
  <c r="P4197" i="11"/>
  <c r="P4198" i="11"/>
  <c r="P4199" i="11"/>
  <c r="P4200" i="11"/>
  <c r="P4201" i="11"/>
  <c r="P4202" i="11"/>
  <c r="P4203" i="11"/>
  <c r="P4204" i="11"/>
  <c r="P4205" i="11"/>
  <c r="P4206" i="11"/>
  <c r="P4207" i="11"/>
  <c r="P4208" i="11"/>
  <c r="P4209" i="11"/>
  <c r="P4210" i="11"/>
  <c r="P4211" i="11"/>
  <c r="P4212" i="11"/>
  <c r="P4213" i="11"/>
  <c r="P4214" i="11"/>
  <c r="P4215" i="11"/>
  <c r="P4216" i="11"/>
  <c r="P4217" i="11"/>
  <c r="P4218" i="11"/>
  <c r="P4219" i="11"/>
  <c r="P4220" i="11"/>
  <c r="P4221" i="11"/>
  <c r="P4222" i="11"/>
  <c r="P4223" i="11"/>
  <c r="P4224" i="11"/>
  <c r="P4225" i="11"/>
  <c r="P4226" i="11"/>
  <c r="P4227" i="11"/>
  <c r="P4228" i="11"/>
  <c r="P4229" i="11"/>
  <c r="P4230" i="11"/>
  <c r="P4231" i="11"/>
  <c r="P4232" i="11"/>
  <c r="P4233" i="11"/>
  <c r="P4234" i="11"/>
  <c r="P4235" i="11"/>
  <c r="P4236" i="11"/>
  <c r="P4237" i="11"/>
  <c r="P4238" i="11"/>
  <c r="P4239" i="11"/>
  <c r="P4240" i="11"/>
  <c r="P4241" i="11"/>
  <c r="P4242" i="11"/>
  <c r="P4243" i="11"/>
  <c r="P4244" i="11"/>
  <c r="P4245" i="11"/>
  <c r="P4246" i="11"/>
  <c r="P4247" i="11"/>
  <c r="P4248" i="11"/>
  <c r="P4249" i="11"/>
  <c r="P4250" i="11"/>
  <c r="P4251" i="11"/>
  <c r="P4252" i="11"/>
  <c r="P4253" i="11"/>
  <c r="P4254" i="11"/>
  <c r="P4255" i="11"/>
  <c r="P4256" i="11"/>
  <c r="P4257" i="11"/>
  <c r="P4127" i="11"/>
  <c r="P4128" i="11"/>
  <c r="P4129" i="11"/>
  <c r="P4130" i="11"/>
  <c r="P4131" i="11"/>
  <c r="P4258" i="11"/>
  <c r="P4259" i="11"/>
  <c r="P4262" i="11"/>
  <c r="P4263" i="11"/>
  <c r="P4266" i="11"/>
  <c r="P4267" i="11"/>
  <c r="P4270" i="11"/>
  <c r="P4271" i="11"/>
  <c r="P4274" i="11"/>
  <c r="P4275" i="11"/>
  <c r="P4278" i="11"/>
  <c r="P4279" i="11"/>
  <c r="P4282" i="11"/>
  <c r="P4283" i="11"/>
  <c r="P4286" i="11"/>
  <c r="P4287" i="11"/>
  <c r="P4290" i="11"/>
  <c r="P4291" i="11"/>
  <c r="P4296" i="11"/>
  <c r="P4297" i="11"/>
  <c r="P4300" i="11"/>
  <c r="P4301" i="11"/>
  <c r="P4304" i="11"/>
  <c r="P4305" i="11"/>
  <c r="P4308" i="11"/>
  <c r="P4309" i="11"/>
  <c r="P4312" i="11"/>
  <c r="P4313" i="11"/>
  <c r="P4316" i="11"/>
  <c r="P4317" i="11"/>
  <c r="P4318" i="11"/>
  <c r="P4319" i="11"/>
  <c r="P4320" i="11"/>
  <c r="P4321" i="11"/>
  <c r="P4322" i="11"/>
  <c r="P4323" i="11"/>
  <c r="P4324" i="11"/>
  <c r="P4325" i="11"/>
  <c r="P4326" i="11"/>
  <c r="P4327" i="11"/>
  <c r="P4328" i="11"/>
  <c r="P4329" i="11"/>
  <c r="P4330" i="11"/>
  <c r="P4782" i="11"/>
  <c r="P4783" i="11"/>
  <c r="P4784" i="11"/>
  <c r="P4785" i="11"/>
  <c r="P4786" i="11"/>
  <c r="P4787" i="11"/>
  <c r="P4788" i="11"/>
  <c r="P4789" i="11"/>
  <c r="P4790" i="11"/>
  <c r="P4791" i="11"/>
  <c r="P4792" i="11"/>
  <c r="P4793" i="11"/>
  <c r="P4794" i="11"/>
  <c r="P4795" i="11"/>
  <c r="P4796" i="11"/>
  <c r="P4797" i="11"/>
  <c r="P4798" i="11"/>
  <c r="P4799" i="11"/>
  <c r="P4800" i="11"/>
  <c r="P4801" i="11"/>
  <c r="P4802" i="11"/>
  <c r="P4803" i="11"/>
  <c r="P4804" i="11"/>
  <c r="P4805" i="11"/>
  <c r="P4806" i="11"/>
  <c r="P4807" i="11"/>
  <c r="P4808" i="11"/>
  <c r="P4809" i="11"/>
  <c r="P4810" i="11"/>
  <c r="P4659" i="11"/>
  <c r="P4660" i="11"/>
  <c r="P4661" i="11"/>
  <c r="P4662" i="11"/>
  <c r="P4663" i="11"/>
  <c r="P4664" i="11"/>
  <c r="P4665" i="11"/>
  <c r="P4666" i="11"/>
  <c r="P4667" i="11"/>
  <c r="P4668" i="11"/>
  <c r="P4669" i="11"/>
  <c r="P4670" i="11"/>
  <c r="P4671" i="11"/>
  <c r="P4672" i="11"/>
  <c r="P4673" i="11"/>
  <c r="P4674" i="11"/>
  <c r="P4675" i="11"/>
  <c r="P4676" i="11"/>
  <c r="P4677" i="11"/>
  <c r="P4678" i="11"/>
  <c r="P4679" i="11"/>
  <c r="P4680" i="11"/>
  <c r="P4681" i="11"/>
  <c r="P4682" i="11"/>
  <c r="P4683" i="11"/>
  <c r="P4684" i="11"/>
  <c r="P4685" i="11"/>
  <c r="P4686" i="11"/>
  <c r="P4687" i="11"/>
  <c r="P4688" i="11"/>
  <c r="P4689" i="11"/>
  <c r="P4690" i="11"/>
  <c r="P4691" i="11"/>
  <c r="P4692" i="11"/>
  <c r="P4693" i="11"/>
  <c r="P4694" i="11"/>
  <c r="P4695" i="11"/>
  <c r="P4696" i="11"/>
  <c r="P4697" i="11"/>
  <c r="P4698" i="11"/>
  <c r="P4699" i="11"/>
  <c r="P4700" i="11"/>
  <c r="P4701" i="11"/>
  <c r="P4702" i="11"/>
  <c r="P4703" i="11"/>
  <c r="P4704" i="11"/>
  <c r="P4705" i="11"/>
  <c r="P4706" i="11"/>
  <c r="P4707" i="11"/>
  <c r="P4708" i="11"/>
  <c r="P4709" i="11"/>
  <c r="P4710" i="11"/>
  <c r="P4711" i="11"/>
  <c r="P4712" i="11"/>
  <c r="P4713" i="11"/>
  <c r="P4714" i="11"/>
  <c r="P4333" i="11"/>
  <c r="P4334" i="11"/>
  <c r="P4335" i="11"/>
  <c r="P4336" i="11"/>
  <c r="P4337" i="11"/>
  <c r="P4338" i="11"/>
  <c r="P4339" i="11"/>
  <c r="P4340" i="11"/>
  <c r="P4341" i="11"/>
  <c r="P4342" i="11"/>
  <c r="P4343" i="11"/>
  <c r="P4344" i="11"/>
  <c r="P4345" i="11"/>
  <c r="P4346" i="11"/>
  <c r="P4347" i="11"/>
  <c r="P4348" i="11"/>
  <c r="P4349" i="11"/>
  <c r="P4350" i="11"/>
  <c r="P4351" i="11"/>
  <c r="P4352" i="11"/>
  <c r="P4353" i="11"/>
  <c r="P4354" i="11"/>
  <c r="P4355" i="11"/>
  <c r="P4356" i="11"/>
  <c r="P4357" i="11"/>
  <c r="P4358" i="11"/>
  <c r="P4359" i="11"/>
  <c r="P4360" i="11"/>
  <c r="P4361" i="11"/>
  <c r="P4362" i="11"/>
  <c r="P4363" i="11"/>
  <c r="P4364" i="11"/>
  <c r="P4365" i="11"/>
  <c r="P4366" i="11"/>
  <c r="P4367" i="11"/>
  <c r="P4368" i="11"/>
  <c r="P4369" i="11"/>
  <c r="P4370" i="11"/>
  <c r="P4371" i="11"/>
  <c r="P4372" i="11"/>
  <c r="P4373" i="11"/>
  <c r="P4374" i="11"/>
  <c r="P4375" i="11"/>
  <c r="P4376" i="11"/>
  <c r="P4377" i="11"/>
  <c r="P4378" i="11"/>
  <c r="P4379" i="11"/>
  <c r="P4380" i="11"/>
  <c r="P4381" i="11"/>
  <c r="P4382" i="11"/>
  <c r="P4383" i="11"/>
  <c r="P4384" i="11"/>
  <c r="P4385" i="11"/>
  <c r="P4386" i="11"/>
  <c r="P4387" i="11"/>
  <c r="P4388" i="11"/>
  <c r="P4389" i="11"/>
  <c r="P4390" i="11"/>
  <c r="P4391" i="11"/>
  <c r="P4392" i="11"/>
  <c r="P4393" i="11"/>
  <c r="P4394" i="11"/>
  <c r="P4395" i="11"/>
  <c r="P4396" i="11"/>
  <c r="P4397" i="11"/>
  <c r="P4398" i="11"/>
  <c r="P4399" i="11"/>
  <c r="P4400" i="11"/>
  <c r="P4401" i="11"/>
  <c r="P4402" i="11"/>
  <c r="P4715" i="11"/>
  <c r="P4716" i="11"/>
  <c r="P4717" i="11"/>
  <c r="P4718" i="11"/>
  <c r="P4719" i="11"/>
  <c r="P4720" i="11"/>
  <c r="P4721" i="11"/>
  <c r="P4722" i="11"/>
  <c r="P4723" i="11"/>
  <c r="P4724" i="11"/>
  <c r="P4725" i="11"/>
  <c r="P4726" i="11"/>
  <c r="P4727" i="11"/>
  <c r="P4728" i="11"/>
  <c r="P4729" i="11"/>
  <c r="P4730" i="11"/>
  <c r="P4731" i="11"/>
  <c r="P4732" i="11"/>
  <c r="P4733" i="11"/>
  <c r="P4734" i="11"/>
  <c r="P4735" i="11"/>
  <c r="P4736" i="11"/>
  <c r="P4737" i="11"/>
  <c r="P4403" i="11"/>
  <c r="P4404" i="11"/>
  <c r="P4405" i="11"/>
  <c r="P4406" i="11"/>
  <c r="P4407" i="11"/>
  <c r="P4408" i="11"/>
  <c r="P4409" i="11"/>
  <c r="P4410" i="11"/>
  <c r="P4411" i="11"/>
  <c r="P4412" i="11"/>
  <c r="P4413" i="11"/>
  <c r="P4414" i="11"/>
  <c r="P4415" i="11"/>
  <c r="P4416" i="11"/>
  <c r="P4417" i="11"/>
  <c r="P4418" i="11"/>
  <c r="P4419" i="11"/>
  <c r="P4420" i="11"/>
  <c r="P4421" i="11"/>
  <c r="P4422" i="11"/>
  <c r="P4423" i="11"/>
  <c r="P4424" i="11"/>
  <c r="P4425" i="11"/>
  <c r="P4426" i="11"/>
  <c r="P4427" i="11"/>
  <c r="P4428" i="11"/>
  <c r="P4429" i="11"/>
  <c r="P4430" i="11"/>
  <c r="P4431" i="11"/>
  <c r="P4432" i="11"/>
  <c r="P4433" i="11"/>
  <c r="P4434" i="11"/>
  <c r="P4435" i="11"/>
  <c r="P4436" i="11"/>
  <c r="P4437" i="11"/>
  <c r="P4438" i="11"/>
  <c r="P4439" i="11"/>
  <c r="P4440" i="11"/>
  <c r="P4441" i="11"/>
  <c r="P4442" i="11"/>
  <c r="P4443" i="11"/>
  <c r="P4444" i="11"/>
  <c r="P4738" i="11"/>
  <c r="P4739" i="11"/>
  <c r="P4740" i="11"/>
  <c r="P4741" i="11"/>
  <c r="P4742" i="11"/>
  <c r="P4743" i="11"/>
  <c r="P4744" i="11"/>
  <c r="P4745" i="11"/>
  <c r="P4746" i="11"/>
  <c r="P4747" i="11"/>
  <c r="P4748" i="11"/>
  <c r="P4749" i="11"/>
  <c r="P4750" i="11"/>
  <c r="P4751" i="11"/>
  <c r="P4445" i="11"/>
  <c r="P4446" i="11"/>
  <c r="P4447" i="11"/>
  <c r="P4448" i="11"/>
  <c r="P4449" i="11"/>
  <c r="P4450" i="11"/>
  <c r="P4451" i="11"/>
  <c r="P4452" i="11"/>
  <c r="P4453" i="11"/>
  <c r="P4454" i="11"/>
  <c r="P4455" i="11"/>
  <c r="P4456" i="11"/>
  <c r="P4457" i="11"/>
  <c r="P4458" i="11"/>
  <c r="P4459" i="11"/>
  <c r="P4460" i="11"/>
  <c r="P4461" i="11"/>
  <c r="P4462" i="11"/>
  <c r="P4463" i="11"/>
  <c r="P4464" i="11"/>
  <c r="P4465" i="11"/>
  <c r="P4466" i="11"/>
  <c r="P4467" i="11"/>
  <c r="P4468" i="11"/>
  <c r="P4469" i="11"/>
  <c r="P4470" i="11"/>
  <c r="P4471" i="11"/>
  <c r="P4472" i="11"/>
  <c r="P4473" i="11"/>
  <c r="P4474" i="11"/>
  <c r="P4475" i="11"/>
  <c r="P4476" i="11"/>
  <c r="P4477" i="11"/>
  <c r="P4478" i="11"/>
  <c r="P4479" i="11"/>
  <c r="P4480" i="11"/>
  <c r="P4481" i="11"/>
  <c r="P4482" i="11"/>
  <c r="P4483" i="11"/>
  <c r="P4484" i="11"/>
  <c r="P4485" i="11"/>
  <c r="P4486" i="11"/>
  <c r="P4487" i="11"/>
  <c r="P4488" i="11"/>
  <c r="P4489" i="11"/>
  <c r="P4490" i="11"/>
  <c r="P4491" i="11"/>
  <c r="P4492" i="11"/>
  <c r="P4493" i="11"/>
  <c r="P4494" i="11"/>
  <c r="P4495" i="11"/>
  <c r="P4496" i="11"/>
  <c r="P4497" i="11"/>
  <c r="P4498" i="11"/>
  <c r="P4499" i="11"/>
  <c r="P4500" i="11"/>
  <c r="P4501" i="11"/>
  <c r="P4502" i="11"/>
  <c r="P4503" i="11"/>
  <c r="P4504" i="11"/>
  <c r="P4505" i="11"/>
  <c r="P4506" i="11"/>
  <c r="P4507" i="11"/>
  <c r="P4508" i="11"/>
  <c r="P4509" i="11"/>
  <c r="P4510" i="11"/>
  <c r="P4511" i="11"/>
  <c r="P4752" i="11"/>
  <c r="P4753" i="11"/>
  <c r="P4754" i="11"/>
  <c r="P4755" i="11"/>
  <c r="P4756" i="11"/>
  <c r="P4757" i="11"/>
  <c r="P4758" i="11"/>
  <c r="P4759" i="11"/>
  <c r="P4760" i="11"/>
  <c r="P4761" i="11"/>
  <c r="P4762" i="11"/>
  <c r="P4763" i="11"/>
  <c r="P4764" i="11"/>
  <c r="P4765" i="11"/>
  <c r="P4512" i="11"/>
  <c r="P4513" i="11"/>
  <c r="P4514" i="11"/>
  <c r="P4515" i="11"/>
  <c r="P4516" i="11"/>
  <c r="P4517" i="11"/>
  <c r="P4518" i="11"/>
  <c r="P4519" i="11"/>
  <c r="P4520" i="11"/>
  <c r="P4521" i="11"/>
  <c r="P4522" i="11"/>
  <c r="P4523" i="11"/>
  <c r="P4524" i="11"/>
  <c r="P4525" i="11"/>
  <c r="P4526" i="11"/>
  <c r="P4527" i="11"/>
  <c r="P4528" i="11"/>
  <c r="P4529" i="11"/>
  <c r="P4530" i="11"/>
  <c r="P4531" i="11"/>
  <c r="P4532" i="11"/>
  <c r="P4533" i="11"/>
  <c r="P4534" i="11"/>
  <c r="P4535" i="11"/>
  <c r="P4536" i="11"/>
  <c r="P4537" i="11"/>
  <c r="P4538" i="11"/>
  <c r="P4539" i="11"/>
  <c r="P4540" i="11"/>
  <c r="P4541" i="11"/>
  <c r="P4542" i="11"/>
  <c r="P4543" i="11"/>
  <c r="P4544" i="11"/>
  <c r="P4545" i="11"/>
  <c r="P4546" i="11"/>
  <c r="P4547" i="11"/>
  <c r="P4548" i="11"/>
  <c r="P4549" i="11"/>
  <c r="P4550" i="11"/>
  <c r="P4551" i="11"/>
  <c r="P4552" i="11"/>
  <c r="P4553" i="11"/>
  <c r="P4554" i="11"/>
  <c r="P4555" i="11"/>
  <c r="P4556" i="11"/>
  <c r="P4557" i="11"/>
  <c r="P4558" i="11"/>
  <c r="P4559" i="11"/>
  <c r="P4560" i="11"/>
  <c r="P4561" i="11"/>
  <c r="P4562" i="11"/>
  <c r="P4563" i="11"/>
  <c r="P4564" i="11"/>
  <c r="P4565" i="11"/>
  <c r="P4566" i="11"/>
  <c r="P4567" i="11"/>
  <c r="P4568" i="11"/>
  <c r="P4569" i="11"/>
  <c r="P4570" i="11"/>
  <c r="P4571" i="11"/>
  <c r="P4572" i="11"/>
  <c r="P4573" i="11"/>
  <c r="P4574" i="11"/>
  <c r="P4575" i="11"/>
  <c r="P4576" i="11"/>
  <c r="P4577" i="11"/>
  <c r="P4578" i="11"/>
  <c r="P4579" i="11"/>
  <c r="P4580" i="11"/>
  <c r="P4581" i="11"/>
  <c r="P4582" i="11"/>
  <c r="P4583" i="11"/>
  <c r="P4584" i="11"/>
  <c r="P4585" i="11"/>
  <c r="P4586" i="11"/>
  <c r="P4587" i="11"/>
  <c r="P4588" i="11"/>
  <c r="P4589" i="11"/>
  <c r="P4590" i="11"/>
  <c r="P4591" i="11"/>
  <c r="P4592" i="11"/>
  <c r="P4593" i="11"/>
  <c r="P4594" i="11"/>
  <c r="P4595" i="11"/>
  <c r="P4596" i="11"/>
  <c r="P4597" i="11"/>
  <c r="P4598" i="11"/>
  <c r="P4599" i="11"/>
  <c r="P4600" i="11"/>
  <c r="P4601" i="11"/>
  <c r="P4602" i="11"/>
  <c r="P4603" i="11"/>
  <c r="P4604" i="11"/>
  <c r="P4605" i="11"/>
  <c r="P4606" i="11"/>
  <c r="P4607" i="11"/>
  <c r="P4608" i="11"/>
  <c r="P4609" i="11"/>
  <c r="P4610" i="11"/>
  <c r="P4611" i="11"/>
  <c r="P4612" i="11"/>
  <c r="P4613" i="11"/>
  <c r="P4614" i="11"/>
  <c r="P4615" i="11"/>
  <c r="P4616" i="11"/>
  <c r="P4617" i="11"/>
  <c r="P4618" i="11"/>
  <c r="P4619" i="11"/>
  <c r="P4620" i="11"/>
  <c r="P4621" i="11"/>
  <c r="P4622" i="11"/>
  <c r="P4623" i="11"/>
  <c r="P4624" i="11"/>
  <c r="P4625" i="11"/>
  <c r="P4626" i="11"/>
  <c r="P4627" i="11"/>
  <c r="P4628" i="11"/>
  <c r="P4629" i="11"/>
  <c r="P4630" i="11"/>
  <c r="P4631" i="11"/>
  <c r="P4632" i="11"/>
  <c r="P4633" i="11"/>
  <c r="P4634" i="11"/>
  <c r="P4635" i="11"/>
  <c r="P4636" i="11"/>
  <c r="P4637" i="11"/>
  <c r="P4638" i="11"/>
  <c r="P4639" i="11"/>
  <c r="P4640" i="11"/>
  <c r="P4641" i="11"/>
  <c r="P4642" i="11"/>
  <c r="P4643" i="11"/>
  <c r="P4644" i="11"/>
  <c r="P4645" i="11"/>
  <c r="P4646" i="11"/>
  <c r="P4647" i="11"/>
  <c r="P4648" i="11"/>
  <c r="P4649" i="11"/>
  <c r="P4650" i="11"/>
  <c r="P4651" i="11"/>
  <c r="P4652" i="11"/>
  <c r="P4653" i="11"/>
  <c r="P4654" i="11"/>
  <c r="P4655" i="11"/>
  <c r="P4656" i="11"/>
  <c r="P4657" i="11"/>
  <c r="P4658" i="11"/>
  <c r="P4766" i="11"/>
  <c r="P4767" i="11"/>
  <c r="P4768" i="11"/>
  <c r="P4769" i="11"/>
  <c r="P4770" i="11"/>
  <c r="P4771" i="11"/>
  <c r="P4772" i="11"/>
  <c r="P4773" i="11"/>
  <c r="P4774" i="11"/>
  <c r="P4775" i="11"/>
  <c r="P4776" i="11"/>
  <c r="P4777" i="11"/>
  <c r="P4778" i="11"/>
  <c r="P4779" i="11"/>
  <c r="P4780" i="11"/>
  <c r="P4781" i="11"/>
  <c r="P4811" i="11"/>
  <c r="P4812" i="11"/>
  <c r="P4813" i="11"/>
  <c r="P4814" i="11"/>
  <c r="P4815" i="11"/>
  <c r="P4816" i="11"/>
  <c r="P4817" i="11"/>
  <c r="P4818" i="11"/>
  <c r="P4819" i="11"/>
  <c r="P4820" i="11"/>
  <c r="P4821" i="11"/>
  <c r="P4822" i="11"/>
  <c r="P4823" i="11"/>
  <c r="P4824" i="11"/>
  <c r="P4825" i="11"/>
  <c r="P4826" i="11"/>
  <c r="P4827" i="11"/>
  <c r="P4828" i="11"/>
  <c r="P4829" i="11"/>
  <c r="P4830" i="11"/>
  <c r="P4831" i="11"/>
  <c r="P4832" i="11"/>
  <c r="P4833" i="11"/>
  <c r="P4834" i="11"/>
  <c r="P4835" i="11"/>
  <c r="P4836" i="11"/>
  <c r="P4837" i="11"/>
  <c r="P4838" i="11"/>
  <c r="P4839" i="11"/>
  <c r="P4840" i="11"/>
  <c r="P4841" i="11"/>
  <c r="P4842" i="11"/>
  <c r="P4843" i="11"/>
  <c r="P4844" i="11"/>
  <c r="P4845" i="11"/>
  <c r="P4846" i="11"/>
  <c r="P4847" i="11"/>
  <c r="P4848" i="11"/>
  <c r="P4849" i="11"/>
  <c r="P4850" i="11"/>
  <c r="P4851" i="11"/>
  <c r="P4852" i="11"/>
  <c r="P4853" i="11"/>
  <c r="P4854" i="11"/>
  <c r="P4855" i="11"/>
  <c r="P4856" i="11"/>
  <c r="P4857" i="11"/>
  <c r="P4858" i="11"/>
  <c r="P4859" i="11"/>
  <c r="P4860" i="11"/>
  <c r="P4861" i="11"/>
  <c r="P4862" i="11"/>
  <c r="P4863" i="11"/>
  <c r="P4864" i="11"/>
  <c r="P4865" i="11"/>
  <c r="P4866" i="11"/>
  <c r="P4867" i="11"/>
  <c r="P4868" i="11"/>
  <c r="P4869" i="11"/>
  <c r="P4870" i="11"/>
  <c r="P4871" i="11"/>
  <c r="P4872" i="11"/>
  <c r="P4873" i="11"/>
  <c r="P4874" i="11"/>
  <c r="P4875" i="11"/>
  <c r="P4876" i="11"/>
  <c r="P4877" i="11"/>
  <c r="P4878" i="11"/>
  <c r="P4879" i="11"/>
  <c r="P4880" i="11"/>
  <c r="P4881" i="11"/>
  <c r="P4882" i="11"/>
  <c r="P4883" i="11"/>
  <c r="P4884" i="11"/>
  <c r="P4885" i="11"/>
  <c r="P4886" i="11"/>
  <c r="P4887" i="11"/>
  <c r="P4888" i="11"/>
  <c r="P4889" i="11"/>
  <c r="P4890" i="11"/>
  <c r="P4891" i="11"/>
  <c r="P4892" i="11"/>
  <c r="P4893" i="11"/>
  <c r="P4894" i="11"/>
  <c r="P4895" i="11"/>
  <c r="P4896" i="11"/>
  <c r="P4897" i="11"/>
  <c r="P4898" i="11"/>
  <c r="P4899" i="11"/>
  <c r="P4900" i="11"/>
  <c r="P4901" i="11"/>
  <c r="P4902" i="11"/>
  <c r="P4903" i="11"/>
  <c r="P4904" i="11"/>
  <c r="P4905" i="11"/>
  <c r="P4906" i="11"/>
  <c r="P4907" i="11"/>
  <c r="P4908" i="11"/>
  <c r="P4909" i="11"/>
  <c r="P4910" i="11"/>
  <c r="P4911" i="11"/>
  <c r="P4912" i="11"/>
  <c r="P4913" i="11"/>
  <c r="P4914" i="11"/>
  <c r="P4915" i="11"/>
  <c r="P4916" i="11"/>
  <c r="P4917" i="11"/>
  <c r="P4918" i="11"/>
  <c r="P4919" i="11"/>
  <c r="P4920" i="11"/>
  <c r="P4921" i="11"/>
  <c r="P4922" i="11"/>
  <c r="P4923" i="11"/>
  <c r="P4924" i="11"/>
  <c r="P4925" i="11"/>
  <c r="P4926" i="11"/>
  <c r="P4927" i="11"/>
  <c r="P4928" i="11"/>
  <c r="P4929" i="11"/>
  <c r="P4958" i="11"/>
  <c r="P4959" i="11"/>
  <c r="P4960" i="11"/>
  <c r="P4961" i="11"/>
  <c r="P4962" i="11"/>
  <c r="P4963" i="11"/>
  <c r="P4964" i="11"/>
  <c r="P4965" i="11"/>
  <c r="P4966" i="11"/>
  <c r="P4967" i="11"/>
  <c r="P4968" i="11"/>
  <c r="P4969" i="11"/>
  <c r="P4970" i="11"/>
  <c r="P4971" i="11"/>
  <c r="P4972" i="11"/>
  <c r="P4973" i="11"/>
  <c r="P4974" i="11"/>
  <c r="P4975" i="11"/>
  <c r="P4976" i="11"/>
  <c r="P4977" i="11"/>
  <c r="P4978" i="11"/>
  <c r="P4979" i="11"/>
  <c r="P4980" i="11"/>
  <c r="P4981" i="11"/>
  <c r="P4930" i="11"/>
  <c r="P4931" i="11"/>
  <c r="P4932" i="11"/>
  <c r="P4933" i="11"/>
  <c r="P4934" i="11"/>
  <c r="P4935" i="11"/>
  <c r="P4936" i="11"/>
  <c r="P4937" i="11"/>
  <c r="P4938" i="11"/>
  <c r="P4939" i="11"/>
  <c r="P4940" i="11"/>
  <c r="P4941" i="11"/>
  <c r="P4942" i="11"/>
  <c r="P4943" i="11"/>
  <c r="P4944" i="11"/>
  <c r="P4945" i="11"/>
  <c r="P4946" i="11"/>
  <c r="P4947" i="11"/>
  <c r="P4948" i="11"/>
  <c r="P4949" i="11"/>
  <c r="P4950" i="11"/>
  <c r="P4951" i="11"/>
  <c r="P4952" i="11"/>
  <c r="P4953" i="11"/>
  <c r="P4954" i="11"/>
  <c r="P4955" i="11"/>
  <c r="P4956" i="11"/>
  <c r="P4957" i="11"/>
  <c r="P4331" i="11"/>
  <c r="P4332" i="11"/>
  <c r="P4982" i="11"/>
  <c r="P4983" i="11"/>
  <c r="P4986" i="11"/>
  <c r="P4987" i="11"/>
  <c r="P4990" i="11"/>
  <c r="P5176" i="11"/>
  <c r="P5177" i="11"/>
  <c r="P5119" i="11"/>
  <c r="P5120" i="11"/>
  <c r="P5121" i="11"/>
  <c r="P5122" i="11"/>
  <c r="P5123" i="11"/>
  <c r="P5124" i="11"/>
  <c r="P5125" i="11"/>
  <c r="P5126" i="11"/>
  <c r="P5127" i="11"/>
  <c r="P5128" i="11"/>
  <c r="P5129" i="11"/>
  <c r="P5130" i="11"/>
  <c r="P5131" i="11"/>
  <c r="P5132" i="11"/>
  <c r="P5133" i="11"/>
  <c r="P5134" i="11"/>
  <c r="P5135" i="11"/>
  <c r="P4991" i="11"/>
  <c r="P4992" i="11"/>
  <c r="P4993" i="11"/>
  <c r="P4994" i="11"/>
  <c r="P4995" i="11"/>
  <c r="P4996" i="11"/>
  <c r="P4997" i="11"/>
  <c r="P4998" i="11"/>
  <c r="P4999" i="11"/>
  <c r="P5000" i="11"/>
  <c r="P5001" i="11"/>
  <c r="P5002" i="11"/>
  <c r="P5003" i="11"/>
  <c r="P5004" i="11"/>
  <c r="P5005" i="11"/>
  <c r="P5006" i="11"/>
  <c r="P5007" i="11"/>
  <c r="P5008" i="11"/>
  <c r="P5009" i="11"/>
  <c r="P5010" i="11"/>
  <c r="P5011" i="11"/>
  <c r="P5012" i="11"/>
  <c r="P5013" i="11"/>
  <c r="P5014" i="11"/>
  <c r="P5136" i="11"/>
  <c r="P5137" i="11"/>
  <c r="P5138" i="11"/>
  <c r="P5139" i="11"/>
  <c r="P5140" i="11"/>
  <c r="P5141" i="11"/>
  <c r="P5142" i="11"/>
  <c r="P5143" i="11"/>
  <c r="P5015" i="11"/>
  <c r="P5016" i="11"/>
  <c r="P5017" i="11"/>
  <c r="P5018" i="11"/>
  <c r="P5019" i="11"/>
  <c r="P5020" i="11"/>
  <c r="P5021" i="11"/>
  <c r="P5022" i="11"/>
  <c r="P5023" i="11"/>
  <c r="P5024" i="11"/>
  <c r="P5025" i="11"/>
  <c r="P5026" i="11"/>
  <c r="P5027" i="11"/>
  <c r="P5028" i="11"/>
  <c r="P5029" i="11"/>
  <c r="P5030" i="11"/>
  <c r="P5031" i="11"/>
  <c r="P5032" i="11"/>
  <c r="P5144" i="11"/>
  <c r="P5145" i="11"/>
  <c r="P5146" i="11"/>
  <c r="P5147" i="11"/>
  <c r="P5148" i="11"/>
  <c r="P5149" i="11"/>
  <c r="P5033" i="11"/>
  <c r="P5034" i="11"/>
  <c r="P5035" i="11"/>
  <c r="P5036" i="11"/>
  <c r="P5037" i="11"/>
  <c r="P5038" i="11"/>
  <c r="P5039" i="11"/>
  <c r="P5040" i="11"/>
  <c r="P5041" i="11"/>
  <c r="P5042" i="11"/>
  <c r="P5043" i="11"/>
  <c r="P5044" i="11"/>
  <c r="P5045" i="11"/>
  <c r="P5046" i="11"/>
  <c r="P5047" i="11"/>
  <c r="P5048" i="11"/>
  <c r="P5049" i="11"/>
  <c r="P5050" i="11"/>
  <c r="P5051" i="11"/>
  <c r="P5052" i="11"/>
  <c r="P5053" i="11"/>
  <c r="P5054" i="11"/>
  <c r="P5055" i="11"/>
  <c r="P5056" i="11"/>
  <c r="P5057" i="11"/>
  <c r="P5058" i="11"/>
  <c r="P5150" i="11"/>
  <c r="P5151" i="11"/>
  <c r="P5152" i="11"/>
  <c r="P5153" i="11"/>
  <c r="P5154" i="11"/>
  <c r="P5155" i="11"/>
  <c r="P5059" i="11"/>
  <c r="P5060" i="11"/>
  <c r="P5061" i="11"/>
  <c r="P5062" i="11"/>
  <c r="P5063" i="11"/>
  <c r="P5064" i="11"/>
  <c r="P5065" i="11"/>
  <c r="P5066" i="11"/>
  <c r="P5067" i="11"/>
  <c r="P5068" i="11"/>
  <c r="P5069" i="11"/>
  <c r="P5070" i="11"/>
  <c r="P5071" i="11"/>
  <c r="P5072" i="11"/>
  <c r="P5073" i="11"/>
  <c r="P5074" i="11"/>
  <c r="P5075" i="11"/>
  <c r="P5076" i="11"/>
  <c r="P5077" i="11"/>
  <c r="P5078" i="11"/>
  <c r="P5079" i="11"/>
  <c r="P5080" i="11"/>
  <c r="P5081" i="11"/>
  <c r="P5082" i="11"/>
  <c r="P5083" i="11"/>
  <c r="P5084" i="11"/>
  <c r="P5085" i="11"/>
  <c r="P5086" i="11"/>
  <c r="P5087" i="11"/>
  <c r="P5088" i="11"/>
  <c r="P5089" i="11"/>
  <c r="P5090" i="11"/>
  <c r="P5091" i="11"/>
  <c r="P5092" i="11"/>
  <c r="P5093" i="11"/>
  <c r="P5094" i="11"/>
  <c r="P5095" i="11"/>
  <c r="P5096" i="11"/>
  <c r="P5097" i="11"/>
  <c r="P5098" i="11"/>
  <c r="P5099" i="11"/>
  <c r="P5100" i="11"/>
  <c r="P5101" i="11"/>
  <c r="P5102" i="11"/>
  <c r="P5103" i="11"/>
  <c r="P5104" i="11"/>
  <c r="P5105" i="11"/>
  <c r="P5106" i="11"/>
  <c r="P5107" i="11"/>
  <c r="P5108" i="11"/>
  <c r="P5109" i="11"/>
  <c r="P5110" i="11"/>
  <c r="P5111" i="11"/>
  <c r="P5112" i="11"/>
  <c r="P5113" i="11"/>
  <c r="P5114" i="11"/>
  <c r="P5115" i="11"/>
  <c r="P5116" i="11"/>
  <c r="P5117" i="11"/>
  <c r="P5118" i="11"/>
  <c r="P5156" i="11"/>
  <c r="P5157" i="11"/>
  <c r="P5158" i="11"/>
  <c r="P5159" i="11"/>
  <c r="P5160" i="11"/>
  <c r="P5161" i="11"/>
  <c r="P5162" i="11"/>
  <c r="P5163" i="11"/>
  <c r="P5164" i="11"/>
  <c r="P5180" i="11"/>
  <c r="P5181" i="11"/>
  <c r="P5184" i="11"/>
  <c r="P5185" i="11"/>
  <c r="P5188" i="11"/>
  <c r="P5189" i="11"/>
  <c r="P5192" i="11"/>
  <c r="P5193" i="11"/>
  <c r="P5196" i="11"/>
  <c r="P5197" i="11"/>
  <c r="P5200" i="11"/>
  <c r="P5201" i="11"/>
  <c r="P5204" i="11"/>
  <c r="P5205" i="11"/>
  <c r="P5208" i="11"/>
  <c r="P5209" i="11"/>
  <c r="P5212" i="11"/>
  <c r="P5213" i="11"/>
  <c r="P5216" i="11"/>
  <c r="P5217" i="11"/>
  <c r="P5221" i="11"/>
  <c r="P5222" i="11"/>
  <c r="P5225" i="11"/>
  <c r="P5226" i="11"/>
  <c r="P5229" i="11"/>
  <c r="P5230" i="11"/>
  <c r="P5233" i="11"/>
  <c r="P5234" i="11"/>
  <c r="P5237" i="11"/>
  <c r="P5238" i="11"/>
  <c r="P5241" i="11"/>
  <c r="P5242" i="11"/>
  <c r="P5245" i="11"/>
  <c r="P5246" i="11"/>
  <c r="P5249" i="11"/>
  <c r="P5250" i="11"/>
  <c r="P5253" i="11"/>
  <c r="P5254" i="11"/>
  <c r="P5257" i="11"/>
  <c r="P5258" i="11"/>
  <c r="P5261" i="11"/>
  <c r="P5262" i="11"/>
  <c r="P5265" i="11"/>
  <c r="P5266" i="11"/>
  <c r="P5267" i="11"/>
  <c r="P5268" i="11"/>
  <c r="P5269" i="11"/>
  <c r="P5270" i="11"/>
  <c r="P5271" i="11"/>
  <c r="P5272" i="11"/>
  <c r="P5273" i="11"/>
  <c r="P5274" i="11"/>
  <c r="P5275" i="11"/>
  <c r="P5276" i="11"/>
  <c r="P5277" i="11"/>
  <c r="P5278" i="11"/>
  <c r="P5279" i="11"/>
  <c r="P5280" i="11"/>
  <c r="P5281" i="11"/>
  <c r="P5282" i="11"/>
  <c r="P5283" i="11"/>
  <c r="P5284" i="11"/>
  <c r="P5285" i="11"/>
  <c r="P5286" i="11"/>
  <c r="P5287" i="11"/>
  <c r="P5288" i="11"/>
  <c r="P5289" i="11"/>
  <c r="P5290" i="11"/>
  <c r="P5291" i="11"/>
  <c r="P5292" i="11"/>
  <c r="P5293" i="11"/>
  <c r="P5294" i="11"/>
  <c r="P5295" i="11"/>
  <c r="P5296" i="11"/>
  <c r="P5297" i="11"/>
  <c r="P5298" i="11"/>
  <c r="P5300" i="11"/>
  <c r="P5301" i="11"/>
  <c r="P5306" i="11"/>
  <c r="P5309" i="11"/>
  <c r="P5311" i="11"/>
  <c r="P5312" i="11"/>
  <c r="P5313" i="11"/>
  <c r="P5314" i="11"/>
  <c r="P5315" i="11"/>
  <c r="P5316" i="11"/>
  <c r="P5317" i="11"/>
  <c r="P5318" i="11"/>
  <c r="P5319" i="11"/>
  <c r="P5320" i="11"/>
  <c r="P5321" i="11"/>
  <c r="P5322" i="11"/>
  <c r="P5323" i="11"/>
  <c r="P5324" i="11"/>
  <c r="P5325" i="11"/>
  <c r="P5326" i="11"/>
  <c r="P5327" i="11"/>
  <c r="P5328" i="11"/>
  <c r="P5329" i="11"/>
  <c r="P5330" i="11"/>
  <c r="P5331" i="11"/>
  <c r="P5332" i="11"/>
  <c r="P5333" i="11"/>
  <c r="P5334" i="11"/>
  <c r="P5335" i="11"/>
  <c r="P5336" i="11"/>
  <c r="P5337" i="11"/>
  <c r="P5338" i="11"/>
  <c r="P5339" i="11"/>
  <c r="P5340" i="11"/>
  <c r="P5341" i="11"/>
  <c r="P5342" i="11"/>
  <c r="P5343" i="11"/>
  <c r="P5344" i="11"/>
  <c r="P5345" i="11"/>
  <c r="P5346" i="11"/>
  <c r="P5347" i="11"/>
  <c r="P5348" i="11"/>
  <c r="P5349" i="11"/>
  <c r="P5350" i="11"/>
  <c r="P5351" i="11"/>
  <c r="P5352" i="11"/>
  <c r="P5353" i="11"/>
  <c r="P5354" i="11"/>
  <c r="P5355" i="11"/>
  <c r="P5356" i="11"/>
  <c r="P5357" i="11"/>
  <c r="P5358" i="11"/>
  <c r="P5368" i="11"/>
  <c r="P5369" i="11"/>
  <c r="P5372" i="11"/>
  <c r="P5373" i="11"/>
  <c r="P5377" i="11"/>
  <c r="P5378" i="11"/>
  <c r="P5381" i="11"/>
  <c r="P5382" i="11"/>
  <c r="P5385" i="11"/>
  <c r="P5386" i="11"/>
  <c r="P5389" i="11"/>
  <c r="P5390" i="11"/>
  <c r="P5376" i="11"/>
  <c r="P5393" i="11"/>
  <c r="P5394" i="11"/>
  <c r="P5397" i="11"/>
  <c r="P5398" i="11"/>
  <c r="P5401" i="11"/>
  <c r="P5402" i="11"/>
  <c r="P5405" i="11"/>
  <c r="P5406" i="11"/>
  <c r="P5409" i="11"/>
  <c r="P5410" i="11"/>
  <c r="P5413" i="11"/>
  <c r="P5414" i="11"/>
  <c r="P5415" i="11"/>
  <c r="P5416" i="11"/>
  <c r="P5417" i="11"/>
  <c r="P5418" i="11"/>
  <c r="P5419" i="11"/>
  <c r="P5420" i="11"/>
  <c r="P5421" i="11"/>
  <c r="P5422" i="11"/>
  <c r="P5423" i="11"/>
  <c r="P5424" i="11"/>
  <c r="P5425" i="11"/>
  <c r="P5426" i="11"/>
  <c r="P5427" i="11"/>
  <c r="P5428" i="11"/>
  <c r="P5429" i="11"/>
  <c r="P5430" i="11"/>
  <c r="P5431" i="11"/>
  <c r="P5432" i="11"/>
  <c r="P5433" i="11"/>
  <c r="P5434" i="11"/>
  <c r="P5435" i="11"/>
  <c r="P5436" i="11"/>
  <c r="P5437" i="11"/>
  <c r="P5438" i="11"/>
  <c r="P5439" i="11"/>
  <c r="P5440" i="11"/>
  <c r="P5441" i="11"/>
  <c r="P5442" i="11"/>
  <c r="P5443" i="11"/>
  <c r="P5444" i="11"/>
  <c r="P5445" i="11"/>
  <c r="P5446" i="11"/>
  <c r="P5447" i="11"/>
  <c r="P5448" i="11"/>
  <c r="P5449" i="11"/>
  <c r="P5450" i="11"/>
  <c r="P5451" i="11"/>
  <c r="P5452" i="11"/>
  <c r="P5453" i="11"/>
  <c r="P5454" i="11"/>
  <c r="P5455" i="11"/>
  <c r="P5359" i="11"/>
  <c r="P5360" i="11"/>
  <c r="P5361" i="11"/>
  <c r="P5362" i="11"/>
  <c r="P5363" i="11"/>
  <c r="P5364" i="11"/>
  <c r="P5365" i="11"/>
  <c r="P5366" i="11"/>
  <c r="P5367" i="11"/>
  <c r="P5459" i="11"/>
  <c r="P5460" i="11"/>
  <c r="P5463" i="11"/>
  <c r="P5464" i="11"/>
  <c r="P5467" i="11"/>
  <c r="P5468" i="11"/>
  <c r="P5469" i="11"/>
  <c r="P5472" i="11"/>
  <c r="P5473" i="11"/>
  <c r="P5476" i="11"/>
  <c r="P5477" i="11"/>
  <c r="P5478" i="11"/>
  <c r="P5479" i="11"/>
  <c r="P5480" i="11"/>
  <c r="P5481" i="11"/>
  <c r="P5482" i="11"/>
  <c r="P5483" i="11"/>
  <c r="P5484" i="11"/>
  <c r="P5485" i="11"/>
  <c r="P5486" i="11"/>
  <c r="P5487" i="11"/>
  <c r="P5488" i="11"/>
  <c r="P5456" i="11"/>
  <c r="P5457" i="11"/>
  <c r="P5491" i="11"/>
  <c r="P5492" i="11"/>
  <c r="P5495" i="11"/>
  <c r="P5496" i="11"/>
  <c r="P5499" i="11"/>
  <c r="P13" i="11"/>
  <c r="P24" i="11"/>
  <c r="P35" i="11"/>
  <c r="P46" i="11"/>
  <c r="P57" i="11"/>
  <c r="P68" i="11"/>
  <c r="P247" i="11"/>
  <c r="P251" i="11"/>
  <c r="P255" i="11"/>
  <c r="P259" i="11"/>
  <c r="P263" i="11"/>
  <c r="P267" i="11"/>
  <c r="P271" i="11"/>
  <c r="P275" i="11"/>
  <c r="P280" i="11"/>
  <c r="P285" i="11"/>
  <c r="P289" i="11"/>
  <c r="P293" i="11"/>
  <c r="P304" i="11"/>
  <c r="P315" i="11"/>
  <c r="P326" i="11"/>
  <c r="P329" i="11"/>
  <c r="P340" i="11"/>
  <c r="P352" i="11"/>
  <c r="P363" i="11"/>
  <c r="P379" i="11"/>
  <c r="P390" i="11"/>
  <c r="P401" i="11"/>
  <c r="P414" i="11"/>
  <c r="P425" i="11"/>
  <c r="P471" i="11"/>
  <c r="P475" i="11"/>
  <c r="P479" i="11"/>
  <c r="P483" i="11"/>
  <c r="P487" i="11"/>
  <c r="P491" i="11"/>
  <c r="P502" i="11"/>
  <c r="P513" i="11"/>
  <c r="P524" i="11"/>
  <c r="P535" i="11"/>
  <c r="P541" i="11"/>
  <c r="P552" i="11"/>
  <c r="P563" i="11"/>
  <c r="P579" i="11"/>
  <c r="P590" i="11"/>
  <c r="P601" i="11"/>
  <c r="P612" i="11"/>
  <c r="P623" i="11"/>
  <c r="P634" i="11"/>
  <c r="P645" i="11"/>
  <c r="P656" i="11"/>
  <c r="P667" i="11"/>
  <c r="P669" i="11"/>
  <c r="P681" i="11"/>
  <c r="P692" i="11"/>
  <c r="P703" i="11"/>
  <c r="P714" i="11"/>
  <c r="P725" i="11"/>
  <c r="P736" i="11"/>
  <c r="P747" i="11"/>
  <c r="P758" i="11"/>
  <c r="P769" i="11"/>
  <c r="P772" i="11"/>
  <c r="P782" i="11"/>
  <c r="P793" i="11"/>
  <c r="P804" i="11"/>
  <c r="P815" i="11"/>
  <c r="P820" i="11"/>
  <c r="P833" i="11"/>
  <c r="P846" i="11"/>
  <c r="P862" i="11"/>
  <c r="P868" i="11"/>
  <c r="P879" i="11"/>
  <c r="P890" i="11"/>
  <c r="P901" i="11"/>
  <c r="P912" i="11"/>
  <c r="P923" i="11"/>
  <c r="P934" i="11"/>
  <c r="P945" i="11"/>
  <c r="P956" i="11"/>
  <c r="P967" i="11"/>
  <c r="P978" i="11"/>
  <c r="P989" i="11"/>
  <c r="P1000" i="11"/>
  <c r="P1011" i="11"/>
  <c r="P1022" i="11"/>
  <c r="P1037" i="11"/>
  <c r="P1047" i="11"/>
  <c r="P1058" i="11"/>
  <c r="P1070" i="11"/>
  <c r="P1081" i="11"/>
  <c r="P1092" i="11"/>
  <c r="P1103" i="11"/>
  <c r="P1114" i="11"/>
  <c r="P1125" i="11"/>
  <c r="P1136" i="11"/>
  <c r="P1147" i="11"/>
  <c r="P1158" i="11"/>
  <c r="P1169" i="11"/>
  <c r="P1179" i="11"/>
  <c r="P1190" i="11"/>
  <c r="P1201" i="11"/>
  <c r="P1205" i="11"/>
  <c r="P1261" i="11"/>
  <c r="P1272" i="11"/>
  <c r="P1283" i="11"/>
  <c r="P1294" i="11"/>
  <c r="P1305" i="11"/>
  <c r="P1316" i="11"/>
  <c r="P1327" i="11"/>
  <c r="P1338" i="11"/>
  <c r="P1356" i="11"/>
  <c r="P1360" i="11"/>
  <c r="P1374" i="11"/>
  <c r="P1385" i="11"/>
  <c r="P1396" i="11"/>
  <c r="P1407" i="11"/>
  <c r="P1409" i="11"/>
  <c r="P1420" i="11"/>
  <c r="P1439" i="11"/>
  <c r="P1441" i="11"/>
  <c r="P1457" i="11"/>
  <c r="P1468" i="11"/>
  <c r="P1501" i="11"/>
  <c r="P1506" i="11"/>
  <c r="P1510" i="11"/>
  <c r="P1514" i="11"/>
  <c r="P1536" i="11"/>
  <c r="P1547" i="11"/>
  <c r="P1554" i="11"/>
  <c r="P1574" i="11"/>
  <c r="P1585" i="11"/>
  <c r="P1592" i="11"/>
  <c r="P1607" i="11"/>
  <c r="P1612" i="11"/>
  <c r="P1620" i="11"/>
  <c r="P1621" i="11"/>
  <c r="P1622" i="11"/>
  <c r="P1623" i="11"/>
  <c r="P1624" i="11"/>
  <c r="P1675" i="11"/>
  <c r="P1683" i="11"/>
  <c r="P1691" i="11"/>
  <c r="P1706" i="11"/>
  <c r="P1717" i="11"/>
  <c r="P1728" i="11"/>
  <c r="P1737" i="11"/>
  <c r="P1755" i="11"/>
  <c r="P1766" i="11"/>
  <c r="P1777" i="11"/>
  <c r="P1797" i="11"/>
  <c r="P1808" i="11"/>
  <c r="P1819" i="11"/>
  <c r="P1830" i="11"/>
  <c r="P1841" i="11"/>
  <c r="P1858" i="11"/>
  <c r="P1869" i="11"/>
  <c r="P1897" i="11"/>
  <c r="P1900" i="11"/>
  <c r="P1904" i="11"/>
  <c r="P1920" i="11"/>
  <c r="P1931" i="11"/>
  <c r="P2541" i="11"/>
  <c r="P2560" i="11"/>
  <c r="P2570" i="11"/>
  <c r="P2579" i="11"/>
  <c r="P2586" i="11"/>
  <c r="P2602" i="11"/>
  <c r="P2623" i="11"/>
  <c r="P2634" i="11"/>
  <c r="P2651" i="11"/>
  <c r="P2671" i="11"/>
  <c r="P2682" i="11"/>
  <c r="P2697" i="11"/>
  <c r="P2710" i="11"/>
  <c r="P2721" i="11"/>
  <c r="P2732" i="11"/>
  <c r="P2740" i="11"/>
  <c r="P2750" i="11"/>
  <c r="P2761" i="11"/>
  <c r="P2772" i="11"/>
  <c r="P2783" i="11"/>
  <c r="P2794" i="11"/>
  <c r="P2800" i="11"/>
  <c r="P2811" i="11"/>
  <c r="P2822" i="11"/>
  <c r="P2833" i="11"/>
  <c r="P2844" i="11"/>
  <c r="P2855" i="11"/>
  <c r="P2866" i="11"/>
  <c r="P2877" i="11"/>
  <c r="P2888" i="11"/>
  <c r="P2899" i="11"/>
  <c r="P2917" i="11"/>
  <c r="P2928" i="11"/>
  <c r="P2939" i="11"/>
  <c r="P2950" i="11"/>
  <c r="P2973" i="11"/>
  <c r="P2977" i="11"/>
  <c r="P2981" i="11"/>
  <c r="P2992" i="11"/>
  <c r="P3003" i="11"/>
  <c r="P3014" i="11"/>
  <c r="P3025" i="11"/>
  <c r="P3036" i="11"/>
  <c r="P3047" i="11"/>
  <c r="P3058" i="11"/>
  <c r="P3071" i="11"/>
  <c r="P3085" i="11"/>
  <c r="P3102" i="11"/>
  <c r="P3106" i="11"/>
  <c r="P3120" i="11"/>
  <c r="P3130" i="11"/>
  <c r="P3142" i="11"/>
  <c r="P3153" i="11"/>
  <c r="P3164" i="11"/>
  <c r="P3175" i="11"/>
  <c r="P3186" i="11"/>
  <c r="P3197" i="11"/>
  <c r="P3208" i="11"/>
  <c r="P3219" i="11"/>
  <c r="P3230" i="11"/>
  <c r="P3242" i="11"/>
  <c r="P3253" i="11"/>
  <c r="P3264" i="11"/>
  <c r="P3275" i="11"/>
  <c r="P3286" i="11"/>
  <c r="P3295" i="11"/>
  <c r="P3306" i="11"/>
  <c r="P3317" i="11"/>
  <c r="P3328" i="11"/>
  <c r="P3339" i="11"/>
  <c r="P3442" i="11"/>
  <c r="P3676" i="11"/>
  <c r="P3679" i="11"/>
  <c r="P3681" i="11"/>
  <c r="P3685" i="11"/>
  <c r="P3689" i="11"/>
  <c r="P3808" i="11"/>
  <c r="P3811" i="11"/>
  <c r="P3815" i="11"/>
  <c r="P3819" i="11"/>
  <c r="P3823" i="11"/>
  <c r="P3827" i="11"/>
  <c r="P3831" i="11"/>
  <c r="P3835" i="11"/>
  <c r="P3839" i="11"/>
  <c r="P3850" i="11"/>
  <c r="P3861" i="11"/>
  <c r="P3872" i="11"/>
  <c r="P3883" i="11"/>
  <c r="P3889" i="11"/>
  <c r="P3900" i="11"/>
  <c r="P3919" i="11"/>
  <c r="P3923" i="11"/>
  <c r="P3934" i="11"/>
  <c r="P3945" i="11"/>
  <c r="P3956" i="11"/>
  <c r="P3967" i="11"/>
  <c r="P3978" i="11"/>
  <c r="P3989" i="11"/>
  <c r="P4000" i="11"/>
  <c r="P4011" i="11"/>
  <c r="P4022" i="11"/>
  <c r="P4033" i="11"/>
  <c r="P4037" i="11"/>
  <c r="P4050" i="11"/>
  <c r="P4062" i="11"/>
  <c r="P4073" i="11"/>
  <c r="P4084" i="11"/>
  <c r="P4095" i="11"/>
  <c r="P4106" i="11"/>
  <c r="P4121" i="11"/>
  <c r="P4125" i="11"/>
  <c r="P4133" i="11"/>
  <c r="P4137" i="11"/>
  <c r="P4141" i="11"/>
  <c r="P4145" i="11"/>
  <c r="P4149" i="11"/>
  <c r="P4153" i="11"/>
  <c r="P4156" i="11"/>
  <c r="P4260" i="11"/>
  <c r="P4264" i="11"/>
  <c r="P4268" i="11"/>
  <c r="P4272" i="11"/>
  <c r="P4276" i="11"/>
  <c r="P4280" i="11"/>
  <c r="P4284" i="11"/>
  <c r="P4288" i="11"/>
  <c r="P4292" i="11"/>
  <c r="P4294" i="11"/>
  <c r="P4298" i="11"/>
  <c r="P4302" i="11"/>
  <c r="P4306" i="11"/>
  <c r="P4310" i="11"/>
  <c r="P4314" i="11"/>
  <c r="P4984" i="11"/>
  <c r="P4988" i="11"/>
  <c r="P5165" i="11"/>
  <c r="P5167" i="11"/>
  <c r="P5169" i="11"/>
  <c r="P5170" i="11"/>
  <c r="P5172" i="11"/>
  <c r="P5174" i="11"/>
  <c r="P5178" i="11"/>
  <c r="P5182" i="11"/>
  <c r="P5186" i="11"/>
  <c r="P5190" i="11"/>
  <c r="P5194" i="11"/>
  <c r="P5198" i="11"/>
  <c r="P5202" i="11"/>
  <c r="P5206" i="11"/>
  <c r="P5210" i="11"/>
  <c r="P5214" i="11"/>
  <c r="P5218" i="11"/>
  <c r="P5223" i="11"/>
  <c r="P5227" i="11"/>
  <c r="P5231" i="11"/>
  <c r="P5235" i="11"/>
  <c r="P5239" i="11"/>
  <c r="P5243" i="11"/>
  <c r="P5247" i="11"/>
  <c r="P5251" i="11"/>
  <c r="P5255" i="11"/>
  <c r="P5259" i="11"/>
  <c r="P5263" i="11"/>
  <c r="P5302" i="11"/>
  <c r="P5304" i="11"/>
  <c r="P5307" i="11"/>
  <c r="P5370" i="11"/>
  <c r="P5374" i="11"/>
  <c r="P5379" i="11"/>
  <c r="P5383" i="11"/>
  <c r="P5387" i="11"/>
  <c r="P5391" i="11"/>
  <c r="P5395" i="11"/>
  <c r="P5399" i="11"/>
  <c r="P5403" i="11"/>
  <c r="P5407" i="11"/>
  <c r="P5411" i="11"/>
  <c r="P5461" i="11"/>
  <c r="P5465" i="11"/>
  <c r="P5470" i="11"/>
  <c r="P5474" i="11"/>
  <c r="P5489" i="11"/>
  <c r="P5493" i="11"/>
  <c r="P5497" i="11"/>
  <c r="P5500" i="11"/>
  <c r="P14" i="11"/>
  <c r="P25" i="11"/>
  <c r="P36" i="11"/>
  <c r="P47" i="11"/>
  <c r="P58" i="11"/>
  <c r="P69" i="11"/>
  <c r="P248" i="11"/>
  <c r="P252" i="11"/>
  <c r="P256" i="11"/>
  <c r="P260" i="11"/>
  <c r="P264" i="11"/>
  <c r="P268" i="11"/>
  <c r="P272" i="11"/>
  <c r="P276" i="11"/>
  <c r="P277" i="11"/>
  <c r="P281" i="11"/>
  <c r="P286" i="11"/>
  <c r="P290" i="11"/>
  <c r="P294" i="11"/>
  <c r="P305" i="11"/>
  <c r="P316" i="11"/>
  <c r="P327" i="11"/>
  <c r="P330" i="11"/>
  <c r="P341" i="11"/>
  <c r="P342" i="11"/>
  <c r="P353" i="11"/>
  <c r="P364" i="11"/>
  <c r="P380" i="11"/>
  <c r="P391" i="11"/>
  <c r="P402" i="11"/>
  <c r="P415" i="11"/>
  <c r="P426" i="11"/>
  <c r="P472" i="11"/>
  <c r="P476" i="11"/>
  <c r="P480" i="11"/>
  <c r="P484" i="11"/>
  <c r="P488" i="11"/>
  <c r="P492" i="11"/>
  <c r="P503" i="11"/>
  <c r="P514" i="11"/>
  <c r="P525" i="11"/>
  <c r="P536" i="11"/>
  <c r="P542" i="11"/>
  <c r="P553" i="11"/>
  <c r="P564" i="11"/>
  <c r="P580" i="11"/>
  <c r="P591" i="11"/>
  <c r="P602" i="11"/>
  <c r="P613" i="11"/>
  <c r="P624" i="11"/>
  <c r="P635" i="11"/>
  <c r="P646" i="11"/>
  <c r="P657" i="11"/>
  <c r="P668" i="11"/>
  <c r="P670" i="11"/>
  <c r="P682" i="11"/>
  <c r="P693" i="11"/>
  <c r="P704" i="11"/>
  <c r="P715" i="11"/>
  <c r="P726" i="11"/>
  <c r="P737" i="11"/>
  <c r="P748" i="11"/>
  <c r="P759" i="11"/>
  <c r="P770" i="11"/>
  <c r="P783" i="11"/>
  <c r="P794" i="11"/>
  <c r="P805" i="11"/>
  <c r="P816" i="11"/>
  <c r="P821" i="11"/>
  <c r="P834" i="11"/>
  <c r="P847" i="11"/>
  <c r="P863" i="11"/>
  <c r="P869" i="11"/>
  <c r="P880" i="11"/>
  <c r="P891" i="11"/>
  <c r="P902" i="11"/>
  <c r="P913" i="11"/>
  <c r="P924" i="11"/>
  <c r="P935" i="11"/>
  <c r="P946" i="11"/>
  <c r="P957" i="11"/>
  <c r="P968" i="11"/>
  <c r="P979" i="11"/>
  <c r="P990" i="11"/>
  <c r="P1001" i="11"/>
  <c r="P1012" i="11"/>
  <c r="P1023" i="11"/>
  <c r="P1048" i="11"/>
  <c r="P1059" i="11"/>
  <c r="P1071" i="11"/>
  <c r="P1082" i="11"/>
  <c r="P1093" i="11"/>
  <c r="P1104" i="11"/>
  <c r="P1115" i="11"/>
  <c r="P1126" i="11"/>
  <c r="P1137" i="11"/>
  <c r="P1148" i="11"/>
  <c r="P1159" i="11"/>
  <c r="P1170" i="11"/>
  <c r="P1180" i="11"/>
  <c r="P1191" i="11"/>
  <c r="P1202" i="11"/>
  <c r="P1206" i="11"/>
  <c r="P1262" i="11"/>
  <c r="P1273" i="11"/>
  <c r="P1284" i="11"/>
  <c r="P1295" i="11"/>
  <c r="P1306" i="11"/>
  <c r="P1317" i="11"/>
  <c r="P1328" i="11"/>
  <c r="P1339" i="11"/>
  <c r="P1357" i="11"/>
  <c r="P1361" i="11"/>
  <c r="P1375" i="11"/>
  <c r="P1386" i="11"/>
  <c r="P1397" i="11"/>
  <c r="P1408" i="11"/>
  <c r="P1410" i="11"/>
  <c r="P1421" i="11"/>
  <c r="P1440" i="11"/>
  <c r="P1442" i="11"/>
  <c r="P1458" i="11"/>
  <c r="P1469" i="11"/>
  <c r="P1502" i="11"/>
  <c r="P1507" i="11"/>
  <c r="P1511" i="11"/>
  <c r="P1515" i="11"/>
  <c r="P1537" i="11"/>
  <c r="P1548" i="11"/>
  <c r="P1555" i="11"/>
  <c r="P1575" i="11"/>
  <c r="P1586" i="11"/>
  <c r="P1593" i="11"/>
  <c r="P1608" i="11"/>
  <c r="P1613" i="11"/>
  <c r="P1625" i="11"/>
  <c r="P1626" i="11"/>
  <c r="P1627" i="11"/>
  <c r="P1628" i="11"/>
  <c r="P1629" i="11"/>
  <c r="P1676" i="11"/>
  <c r="P1684" i="11"/>
  <c r="P1692" i="11"/>
  <c r="P1707" i="11"/>
  <c r="P1718" i="11"/>
  <c r="P1729" i="11"/>
  <c r="P1738" i="11"/>
  <c r="P1756" i="11"/>
  <c r="P1767" i="11"/>
  <c r="P1778" i="11"/>
  <c r="P1798" i="11"/>
  <c r="P1809" i="11"/>
  <c r="P1820" i="11"/>
  <c r="P1831" i="11"/>
  <c r="P1842" i="11"/>
  <c r="P1859" i="11"/>
  <c r="P1870" i="11"/>
  <c r="P1901" i="11"/>
  <c r="P1905" i="11"/>
  <c r="P1921" i="11"/>
  <c r="P1932" i="11"/>
  <c r="P2542" i="11"/>
  <c r="P2561" i="11"/>
  <c r="P2571" i="11"/>
  <c r="P2587" i="11"/>
  <c r="P2603" i="11"/>
  <c r="P2624" i="11"/>
  <c r="P2635" i="11"/>
  <c r="P2652" i="11"/>
  <c r="P2672" i="11"/>
  <c r="P2683" i="11"/>
  <c r="P2698" i="11"/>
  <c r="P2711" i="11"/>
  <c r="P2722" i="11"/>
  <c r="P2733" i="11"/>
  <c r="P2734" i="11"/>
  <c r="P2751" i="11"/>
  <c r="P2762" i="11"/>
  <c r="P2773" i="11"/>
  <c r="P2784" i="11"/>
  <c r="P2795" i="11"/>
  <c r="P2801" i="11"/>
  <c r="P2812" i="11"/>
  <c r="P2823" i="11"/>
  <c r="P2834" i="11"/>
  <c r="P2845" i="11"/>
  <c r="P2856" i="11"/>
  <c r="P2867" i="11"/>
  <c r="P2878" i="11"/>
  <c r="P2889" i="11"/>
  <c r="P2900" i="11"/>
  <c r="P2918" i="11"/>
  <c r="P2929" i="11"/>
  <c r="P2940" i="11"/>
  <c r="P2951" i="11"/>
  <c r="P2974" i="11"/>
  <c r="P2978" i="11"/>
  <c r="P2982" i="11"/>
  <c r="P2993" i="11"/>
  <c r="P3004" i="11"/>
  <c r="P3015" i="11"/>
  <c r="P3026" i="11"/>
  <c r="P3037" i="11"/>
  <c r="P3048" i="11"/>
  <c r="P3059" i="11"/>
  <c r="P3072" i="11"/>
  <c r="P3086" i="11"/>
  <c r="P3103" i="11"/>
  <c r="P3107" i="11"/>
  <c r="P3121" i="11"/>
  <c r="P3131" i="11"/>
  <c r="P3132" i="11"/>
  <c r="P3143" i="11"/>
  <c r="P3154" i="11"/>
  <c r="P3165" i="11"/>
  <c r="P3176" i="11"/>
  <c r="P3187" i="11"/>
  <c r="P3198" i="11"/>
  <c r="P3209" i="11"/>
  <c r="P3220" i="11"/>
  <c r="P3231" i="11"/>
  <c r="P3243" i="11"/>
  <c r="P3254" i="11"/>
  <c r="P3265" i="11"/>
  <c r="P3276" i="11"/>
  <c r="P3287" i="11"/>
  <c r="P3296" i="11"/>
  <c r="P3307" i="11"/>
  <c r="P3318" i="11"/>
  <c r="P3329" i="11"/>
  <c r="P3340" i="11"/>
  <c r="P3443" i="11"/>
  <c r="P3677" i="11"/>
  <c r="P3680" i="11"/>
  <c r="P3682" i="11"/>
  <c r="P3686" i="11"/>
  <c r="P3690" i="11"/>
  <c r="P3809" i="11"/>
  <c r="P3812" i="11"/>
  <c r="P3816" i="11"/>
  <c r="P3820" i="11"/>
  <c r="P3824" i="11"/>
  <c r="P3828" i="11"/>
  <c r="P3832" i="11"/>
  <c r="P3836" i="11"/>
  <c r="P3840" i="11"/>
  <c r="P3851" i="11"/>
  <c r="P3862" i="11"/>
  <c r="P3873" i="11"/>
  <c r="P3884" i="11"/>
  <c r="P3890" i="11"/>
  <c r="P3901" i="11"/>
  <c r="P3920" i="11"/>
  <c r="P3924" i="11"/>
  <c r="P3935" i="11"/>
  <c r="P3946" i="11"/>
  <c r="P3957" i="11"/>
  <c r="P3968" i="11"/>
  <c r="P3979" i="11"/>
  <c r="P3990" i="11"/>
  <c r="P4001" i="11"/>
  <c r="P4012" i="11"/>
  <c r="P4023" i="11"/>
  <c r="P4034" i="11"/>
  <c r="P4038" i="11"/>
  <c r="P4040" i="11"/>
  <c r="P4051" i="11"/>
  <c r="P4063" i="11"/>
  <c r="P4074" i="11"/>
  <c r="P4085" i="11"/>
  <c r="P4096" i="11"/>
  <c r="P4107" i="11"/>
  <c r="P4122" i="11"/>
  <c r="P4126" i="11"/>
  <c r="P4134" i="11"/>
  <c r="P4138" i="11"/>
  <c r="P4142" i="11"/>
  <c r="P4146" i="11"/>
  <c r="P4150" i="11"/>
  <c r="P4154" i="11"/>
  <c r="P4157" i="11"/>
  <c r="P4261" i="11"/>
  <c r="P4265" i="11"/>
  <c r="P4269" i="11"/>
  <c r="P4273" i="11"/>
  <c r="P4277" i="11"/>
  <c r="P4281" i="11"/>
  <c r="P4285" i="11"/>
  <c r="P4289" i="11"/>
  <c r="P4293" i="11"/>
  <c r="P4295" i="11"/>
  <c r="P4299" i="11"/>
  <c r="P4303" i="11"/>
  <c r="P4307" i="11"/>
  <c r="P4311" i="11"/>
  <c r="P4315" i="11"/>
  <c r="P4985" i="11"/>
  <c r="P4989" i="11"/>
  <c r="P5166" i="11"/>
  <c r="P5168" i="11"/>
  <c r="P5171" i="11"/>
  <c r="P5173" i="11"/>
  <c r="P5175" i="11"/>
  <c r="P5179" i="11"/>
  <c r="P5183" i="11"/>
  <c r="P5187" i="11"/>
  <c r="P5191" i="11"/>
  <c r="P5195" i="11"/>
  <c r="P5199" i="11"/>
  <c r="P5203" i="11"/>
  <c r="P5207" i="11"/>
  <c r="P5211" i="11"/>
  <c r="P5215" i="11"/>
  <c r="P5219" i="11"/>
  <c r="P5220" i="11"/>
  <c r="P5224" i="11"/>
  <c r="P5228" i="11"/>
  <c r="P5232" i="11"/>
  <c r="P5236" i="11"/>
  <c r="P5240" i="11"/>
  <c r="P5244" i="11"/>
  <c r="P5248" i="11"/>
  <c r="P5252" i="11"/>
  <c r="P5256" i="11"/>
  <c r="P5260" i="11"/>
  <c r="P5264" i="11"/>
  <c r="P5299" i="11"/>
  <c r="P5303" i="11"/>
  <c r="P5305" i="11"/>
  <c r="P5308" i="11"/>
  <c r="P5310" i="11"/>
  <c r="P5371" i="11"/>
  <c r="P5375" i="11"/>
  <c r="P5380" i="11"/>
  <c r="P5384" i="11"/>
  <c r="P5388" i="11"/>
  <c r="P5392" i="11"/>
  <c r="P5396" i="11"/>
  <c r="P5400" i="11"/>
  <c r="P5404" i="11"/>
  <c r="P5408" i="11"/>
  <c r="P5412" i="11"/>
  <c r="P5458" i="11"/>
  <c r="P5462" i="11"/>
  <c r="P5466" i="11"/>
  <c r="P5471" i="11"/>
  <c r="P5475" i="11"/>
  <c r="P5490" i="11"/>
  <c r="P5494" i="11"/>
  <c r="P5498" i="11"/>
  <c r="P5501" i="11"/>
  <c r="N4" i="11"/>
  <c r="N5" i="11"/>
  <c r="N6" i="11"/>
  <c r="N7" i="11"/>
  <c r="N8" i="11"/>
  <c r="N9" i="11"/>
  <c r="N10" i="11"/>
  <c r="N11" i="11"/>
  <c r="N12" i="11"/>
  <c r="N15" i="11"/>
  <c r="N16" i="11"/>
  <c r="N17" i="11"/>
  <c r="N18" i="11"/>
  <c r="N19" i="11"/>
  <c r="N20" i="11"/>
  <c r="N21" i="11"/>
  <c r="N22" i="11"/>
  <c r="N23" i="11"/>
  <c r="N26" i="11"/>
  <c r="N27" i="11"/>
  <c r="N28" i="11"/>
  <c r="N29" i="11"/>
  <c r="N30" i="11"/>
  <c r="N31" i="11"/>
  <c r="N32" i="11"/>
  <c r="N33" i="11"/>
  <c r="N34" i="11"/>
  <c r="N37" i="11"/>
  <c r="N38" i="11"/>
  <c r="N39" i="11"/>
  <c r="N40" i="11"/>
  <c r="N41" i="11"/>
  <c r="N42" i="11"/>
  <c r="N43" i="11"/>
  <c r="N44" i="11"/>
  <c r="N45" i="11"/>
  <c r="N48" i="11"/>
  <c r="N49" i="11"/>
  <c r="N50" i="11"/>
  <c r="N51" i="11"/>
  <c r="N52" i="11"/>
  <c r="N53" i="11"/>
  <c r="N54" i="11"/>
  <c r="N55" i="11"/>
  <c r="N56" i="11"/>
  <c r="N59" i="11"/>
  <c r="N60" i="11"/>
  <c r="N61" i="11"/>
  <c r="N62" i="11"/>
  <c r="N63" i="11"/>
  <c r="N64" i="11"/>
  <c r="N65" i="11"/>
  <c r="N66" i="11"/>
  <c r="N67" i="11"/>
  <c r="N70" i="11"/>
  <c r="N71" i="11"/>
  <c r="N72" i="11"/>
  <c r="N73" i="11"/>
  <c r="N74" i="11"/>
  <c r="N75" i="11"/>
  <c r="N76" i="11"/>
  <c r="N77" i="11"/>
  <c r="N78" i="11"/>
  <c r="N79" i="11"/>
  <c r="N80" i="11"/>
  <c r="N81" i="11"/>
  <c r="N82" i="11"/>
  <c r="N83" i="11"/>
  <c r="N84" i="11"/>
  <c r="N85" i="11"/>
  <c r="N86" i="11"/>
  <c r="N87" i="11"/>
  <c r="N88" i="11"/>
  <c r="N89" i="11"/>
  <c r="N90" i="11"/>
  <c r="N91" i="11"/>
  <c r="N92" i="11"/>
  <c r="N93" i="11"/>
  <c r="N94" i="11"/>
  <c r="N95" i="11"/>
  <c r="N96" i="11"/>
  <c r="N97" i="11"/>
  <c r="N98" i="11"/>
  <c r="N99" i="11"/>
  <c r="N100" i="11"/>
  <c r="N101" i="11"/>
  <c r="N102" i="11"/>
  <c r="N103" i="11"/>
  <c r="N104" i="11"/>
  <c r="N105" i="11"/>
  <c r="N106" i="11"/>
  <c r="N107" i="11"/>
  <c r="N108" i="11"/>
  <c r="N109" i="11"/>
  <c r="N110" i="11"/>
  <c r="N111" i="11"/>
  <c r="N112" i="11"/>
  <c r="N113" i="11"/>
  <c r="N114" i="11"/>
  <c r="N115" i="11"/>
  <c r="N116" i="11"/>
  <c r="N117" i="11"/>
  <c r="N118" i="11"/>
  <c r="N119" i="11"/>
  <c r="N120" i="11"/>
  <c r="N121" i="11"/>
  <c r="N122" i="11"/>
  <c r="N123" i="11"/>
  <c r="N124" i="11"/>
  <c r="N125" i="11"/>
  <c r="N126" i="11"/>
  <c r="N127" i="11"/>
  <c r="N128" i="11"/>
  <c r="N129" i="11"/>
  <c r="N130" i="11"/>
  <c r="N131" i="11"/>
  <c r="N132" i="11"/>
  <c r="N133" i="11"/>
  <c r="N134" i="11"/>
  <c r="N135" i="11"/>
  <c r="N136" i="11"/>
  <c r="N137" i="11"/>
  <c r="N138" i="11"/>
  <c r="N139" i="11"/>
  <c r="N140" i="11"/>
  <c r="N141" i="11"/>
  <c r="N142" i="11"/>
  <c r="N143" i="11"/>
  <c r="N144" i="11"/>
  <c r="N145" i="11"/>
  <c r="N146" i="11"/>
  <c r="N147" i="11"/>
  <c r="N148" i="11"/>
  <c r="N149" i="11"/>
  <c r="N150" i="11"/>
  <c r="N151" i="11"/>
  <c r="N152" i="11"/>
  <c r="N153" i="11"/>
  <c r="N154" i="11"/>
  <c r="N155" i="11"/>
  <c r="N156" i="11"/>
  <c r="N157" i="11"/>
  <c r="N158" i="11"/>
  <c r="N159" i="11"/>
  <c r="N160" i="11"/>
  <c r="N161" i="11"/>
  <c r="N162" i="11"/>
  <c r="N163" i="11"/>
  <c r="N164" i="11"/>
  <c r="N165" i="11"/>
  <c r="N166" i="11"/>
  <c r="N167" i="11"/>
  <c r="N168" i="11"/>
  <c r="N169" i="11"/>
  <c r="N170" i="11"/>
  <c r="N171" i="11"/>
  <c r="N172" i="11"/>
  <c r="N173" i="11"/>
  <c r="N174" i="11"/>
  <c r="N175" i="11"/>
  <c r="N176" i="11"/>
  <c r="N177" i="11"/>
  <c r="N178" i="11"/>
  <c r="N179" i="11"/>
  <c r="N180" i="11"/>
  <c r="N181" i="11"/>
  <c r="N182" i="11"/>
  <c r="N183" i="11"/>
  <c r="N184" i="11"/>
  <c r="N185" i="11"/>
  <c r="N186" i="11"/>
  <c r="N187" i="11"/>
  <c r="N188" i="11"/>
  <c r="N189" i="11"/>
  <c r="N190" i="11"/>
  <c r="N191" i="11"/>
  <c r="N192" i="11"/>
  <c r="N193" i="11"/>
  <c r="N194" i="11"/>
  <c r="N195" i="11"/>
  <c r="N196" i="11"/>
  <c r="N197" i="11"/>
  <c r="N198" i="11"/>
  <c r="N199" i="11"/>
  <c r="N200" i="11"/>
  <c r="N201" i="11"/>
  <c r="N202" i="11"/>
  <c r="N203" i="11"/>
  <c r="N204" i="11"/>
  <c r="N205" i="11"/>
  <c r="N206" i="11"/>
  <c r="N207" i="11"/>
  <c r="N208" i="11"/>
  <c r="N209" i="11"/>
  <c r="N210" i="11"/>
  <c r="N211" i="11"/>
  <c r="N212" i="11"/>
  <c r="N213" i="11"/>
  <c r="N214" i="11"/>
  <c r="N215" i="11"/>
  <c r="N216" i="11"/>
  <c r="N217" i="11"/>
  <c r="N218" i="11"/>
  <c r="N219" i="11"/>
  <c r="N220" i="11"/>
  <c r="N221" i="11"/>
  <c r="N222" i="11"/>
  <c r="N223" i="11"/>
  <c r="N224" i="11"/>
  <c r="N225" i="11"/>
  <c r="N226" i="11"/>
  <c r="N227" i="11"/>
  <c r="N228" i="11"/>
  <c r="N229" i="11"/>
  <c r="N230" i="11"/>
  <c r="N231" i="11"/>
  <c r="N232" i="11"/>
  <c r="N233" i="11"/>
  <c r="N234" i="11"/>
  <c r="N235" i="11"/>
  <c r="N236" i="11"/>
  <c r="N237" i="11"/>
  <c r="N238" i="11"/>
  <c r="N239" i="11"/>
  <c r="N240" i="11"/>
  <c r="N241" i="11"/>
  <c r="N242" i="11"/>
  <c r="N243" i="11"/>
  <c r="N244" i="11"/>
  <c r="N245" i="11"/>
  <c r="N246" i="11"/>
  <c r="N249" i="11"/>
  <c r="N250" i="11"/>
  <c r="N253" i="11"/>
  <c r="N254" i="11"/>
  <c r="N257" i="11"/>
  <c r="N258" i="11"/>
  <c r="N261" i="11"/>
  <c r="N262" i="11"/>
  <c r="N265" i="11"/>
  <c r="N266" i="11"/>
  <c r="N269" i="11"/>
  <c r="N270" i="11"/>
  <c r="N273" i="11"/>
  <c r="N274" i="11"/>
  <c r="N278" i="11"/>
  <c r="N279" i="11"/>
  <c r="N282" i="11"/>
  <c r="N283" i="11"/>
  <c r="N284" i="11"/>
  <c r="N287" i="11"/>
  <c r="N288" i="11"/>
  <c r="N295" i="11"/>
  <c r="N296" i="11"/>
  <c r="N297" i="11"/>
  <c r="N298" i="11"/>
  <c r="N299" i="11"/>
  <c r="N300" i="11"/>
  <c r="N301" i="11"/>
  <c r="N291" i="11"/>
  <c r="N292" i="11"/>
  <c r="N302" i="11"/>
  <c r="N303" i="11"/>
  <c r="N306" i="11"/>
  <c r="N307" i="11"/>
  <c r="N308" i="11"/>
  <c r="N309" i="11"/>
  <c r="N310" i="11"/>
  <c r="N311" i="11"/>
  <c r="N312" i="11"/>
  <c r="N313" i="11"/>
  <c r="N314" i="11"/>
  <c r="N317" i="11"/>
  <c r="N318" i="11"/>
  <c r="N319" i="11"/>
  <c r="N320" i="11"/>
  <c r="N321" i="11"/>
  <c r="N322" i="11"/>
  <c r="N323" i="11"/>
  <c r="N324" i="11"/>
  <c r="N325" i="11"/>
  <c r="N328" i="11"/>
  <c r="N331" i="11"/>
  <c r="N332" i="11"/>
  <c r="N333" i="11"/>
  <c r="N334" i="11"/>
  <c r="N335" i="11"/>
  <c r="N336" i="11"/>
  <c r="N337" i="11"/>
  <c r="N338" i="11"/>
  <c r="N339" i="11"/>
  <c r="N343" i="11"/>
  <c r="N344" i="11"/>
  <c r="N345" i="11"/>
  <c r="N346" i="11"/>
  <c r="N347" i="11"/>
  <c r="N348" i="11"/>
  <c r="N349" i="11"/>
  <c r="N350" i="11"/>
  <c r="N351" i="11"/>
  <c r="N354" i="11"/>
  <c r="N355" i="11"/>
  <c r="N356" i="11"/>
  <c r="N357" i="11"/>
  <c r="N358" i="11"/>
  <c r="N359" i="11"/>
  <c r="N360" i="11"/>
  <c r="N361" i="11"/>
  <c r="N362" i="11"/>
  <c r="N365" i="11"/>
  <c r="N366" i="11"/>
  <c r="N367" i="11"/>
  <c r="N368" i="11"/>
  <c r="N369" i="11"/>
  <c r="N370" i="11"/>
  <c r="N371" i="11"/>
  <c r="N372" i="11"/>
  <c r="N373" i="11"/>
  <c r="N374" i="11"/>
  <c r="N375" i="11"/>
  <c r="N376" i="11"/>
  <c r="N377" i="11"/>
  <c r="N378" i="11"/>
  <c r="N381" i="11"/>
  <c r="N382" i="11"/>
  <c r="N383" i="11"/>
  <c r="N384" i="11"/>
  <c r="N385" i="11"/>
  <c r="N386" i="11"/>
  <c r="N387" i="11"/>
  <c r="N388" i="11"/>
  <c r="N389" i="11"/>
  <c r="N392" i="11"/>
  <c r="N393" i="11"/>
  <c r="N394" i="11"/>
  <c r="N395" i="11"/>
  <c r="N396" i="11"/>
  <c r="N397" i="11"/>
  <c r="N398" i="11"/>
  <c r="N399" i="11"/>
  <c r="N400" i="11"/>
  <c r="N403" i="11"/>
  <c r="N404" i="11"/>
  <c r="N405" i="11"/>
  <c r="N406" i="11"/>
  <c r="N407" i="11"/>
  <c r="N408" i="11"/>
  <c r="N409" i="11"/>
  <c r="N410" i="11"/>
  <c r="N411" i="11"/>
  <c r="N412" i="11"/>
  <c r="N413" i="11"/>
  <c r="N416" i="11"/>
  <c r="N417" i="11"/>
  <c r="N418" i="11"/>
  <c r="N419" i="11"/>
  <c r="N420" i="11"/>
  <c r="N421" i="11"/>
  <c r="N422" i="11"/>
  <c r="N423" i="11"/>
  <c r="N424" i="11"/>
  <c r="N427" i="11"/>
  <c r="N428" i="11"/>
  <c r="N429" i="11"/>
  <c r="N430" i="11"/>
  <c r="N431" i="11"/>
  <c r="N432" i="11"/>
  <c r="N433" i="11"/>
  <c r="N434" i="11"/>
  <c r="N435" i="11"/>
  <c r="N436" i="11"/>
  <c r="N437" i="11"/>
  <c r="N438" i="11"/>
  <c r="N439" i="11"/>
  <c r="N440" i="11"/>
  <c r="N441" i="11"/>
  <c r="N442" i="11"/>
  <c r="N443" i="11"/>
  <c r="N444" i="11"/>
  <c r="N445" i="11"/>
  <c r="N446" i="11"/>
  <c r="N447" i="11"/>
  <c r="N448" i="11"/>
  <c r="N449" i="11"/>
  <c r="N450" i="11"/>
  <c r="N451" i="11"/>
  <c r="N452" i="11"/>
  <c r="N453" i="11"/>
  <c r="N454" i="11"/>
  <c r="N455" i="11"/>
  <c r="N456" i="11"/>
  <c r="N457" i="11"/>
  <c r="N458" i="11"/>
  <c r="N459" i="11"/>
  <c r="N460" i="11"/>
  <c r="N461" i="11"/>
  <c r="N462" i="11"/>
  <c r="N463" i="11"/>
  <c r="N464" i="11"/>
  <c r="N465" i="11"/>
  <c r="N466" i="11"/>
  <c r="N467" i="11"/>
  <c r="N468" i="11"/>
  <c r="N469" i="11"/>
  <c r="N470" i="11"/>
  <c r="N473" i="11"/>
  <c r="N474" i="11"/>
  <c r="N477" i="11"/>
  <c r="N478" i="11"/>
  <c r="N481" i="11"/>
  <c r="N482" i="11"/>
  <c r="N485" i="11"/>
  <c r="N486" i="11"/>
  <c r="N489" i="11"/>
  <c r="N490" i="11"/>
  <c r="N493" i="11"/>
  <c r="N494" i="11"/>
  <c r="N495" i="11"/>
  <c r="N496" i="11"/>
  <c r="N497" i="11"/>
  <c r="N498" i="11"/>
  <c r="N499" i="11"/>
  <c r="N500" i="11"/>
  <c r="N501" i="11"/>
  <c r="N504" i="11"/>
  <c r="N505" i="11"/>
  <c r="N506" i="11"/>
  <c r="N507" i="11"/>
  <c r="N508" i="11"/>
  <c r="N509" i="11"/>
  <c r="N510" i="11"/>
  <c r="N511" i="11"/>
  <c r="N512" i="11"/>
  <c r="N515" i="11"/>
  <c r="N516" i="11"/>
  <c r="N517" i="11"/>
  <c r="N518" i="11"/>
  <c r="N519" i="11"/>
  <c r="N520" i="11"/>
  <c r="N521" i="11"/>
  <c r="N522" i="11"/>
  <c r="N523" i="11"/>
  <c r="N526" i="11"/>
  <c r="N527" i="11"/>
  <c r="N528" i="11"/>
  <c r="N529" i="11"/>
  <c r="N530" i="11"/>
  <c r="N531" i="11"/>
  <c r="N532" i="11"/>
  <c r="N533" i="11"/>
  <c r="N534" i="11"/>
  <c r="N537" i="11"/>
  <c r="N538" i="11"/>
  <c r="N539" i="11"/>
  <c r="N540" i="11"/>
  <c r="N543" i="11"/>
  <c r="N544" i="11"/>
  <c r="N545" i="11"/>
  <c r="N546" i="11"/>
  <c r="N547" i="11"/>
  <c r="N548" i="11"/>
  <c r="N549" i="11"/>
  <c r="N550" i="11"/>
  <c r="N551" i="11"/>
  <c r="N554" i="11"/>
  <c r="N555" i="11"/>
  <c r="N556" i="11"/>
  <c r="N557" i="11"/>
  <c r="N558" i="11"/>
  <c r="N559" i="11"/>
  <c r="N560" i="11"/>
  <c r="N561" i="11"/>
  <c r="N562" i="11"/>
  <c r="N565" i="11"/>
  <c r="N566" i="11"/>
  <c r="N567" i="11"/>
  <c r="N568" i="11"/>
  <c r="N569" i="11"/>
  <c r="N570" i="11"/>
  <c r="N571" i="11"/>
  <c r="N572" i="11"/>
  <c r="N573" i="11"/>
  <c r="N574" i="11"/>
  <c r="N575" i="11"/>
  <c r="N576" i="11"/>
  <c r="N577" i="11"/>
  <c r="N578" i="11"/>
  <c r="N581" i="11"/>
  <c r="N582" i="11"/>
  <c r="N583" i="11"/>
  <c r="N584" i="11"/>
  <c r="N585" i="11"/>
  <c r="N586" i="11"/>
  <c r="N587" i="11"/>
  <c r="N588" i="11"/>
  <c r="N589" i="11"/>
  <c r="N592" i="11"/>
  <c r="N593" i="11"/>
  <c r="N594" i="11"/>
  <c r="N595" i="11"/>
  <c r="N596" i="11"/>
  <c r="N597" i="11"/>
  <c r="N598" i="11"/>
  <c r="N599" i="11"/>
  <c r="N600" i="11"/>
  <c r="N603" i="11"/>
  <c r="N604" i="11"/>
  <c r="N605" i="11"/>
  <c r="N606" i="11"/>
  <c r="N607" i="11"/>
  <c r="N608" i="11"/>
  <c r="N609" i="11"/>
  <c r="N610" i="11"/>
  <c r="N611" i="11"/>
  <c r="N614" i="11"/>
  <c r="N615" i="11"/>
  <c r="N616" i="11"/>
  <c r="N617" i="11"/>
  <c r="N618" i="11"/>
  <c r="N619" i="11"/>
  <c r="N620" i="11"/>
  <c r="N621" i="11"/>
  <c r="N622" i="11"/>
  <c r="N625" i="11"/>
  <c r="N626" i="11"/>
  <c r="N627" i="11"/>
  <c r="N628" i="11"/>
  <c r="N629" i="11"/>
  <c r="N630" i="11"/>
  <c r="N631" i="11"/>
  <c r="N632" i="11"/>
  <c r="N633" i="11"/>
  <c r="N636" i="11"/>
  <c r="N637" i="11"/>
  <c r="N638" i="11"/>
  <c r="N639" i="11"/>
  <c r="N640" i="11"/>
  <c r="N641" i="11"/>
  <c r="N642" i="11"/>
  <c r="N643" i="11"/>
  <c r="N644" i="11"/>
  <c r="N647" i="11"/>
  <c r="N648" i="11"/>
  <c r="N649" i="11"/>
  <c r="N650" i="11"/>
  <c r="N651" i="11"/>
  <c r="N652" i="11"/>
  <c r="N653" i="11"/>
  <c r="N654" i="11"/>
  <c r="N655" i="11"/>
  <c r="N658" i="11"/>
  <c r="N659" i="11"/>
  <c r="N660" i="11"/>
  <c r="N661" i="11"/>
  <c r="N662" i="11"/>
  <c r="N663" i="11"/>
  <c r="N664" i="11"/>
  <c r="N665" i="11"/>
  <c r="N666" i="11"/>
  <c r="N672" i="11"/>
  <c r="N673" i="11"/>
  <c r="N674" i="11"/>
  <c r="N675" i="11"/>
  <c r="N676" i="11"/>
  <c r="N677" i="11"/>
  <c r="N678" i="11"/>
  <c r="N679" i="11"/>
  <c r="N680" i="11"/>
  <c r="N683" i="11"/>
  <c r="N684" i="11"/>
  <c r="N685" i="11"/>
  <c r="N686" i="11"/>
  <c r="N687" i="11"/>
  <c r="N688" i="11"/>
  <c r="N689" i="11"/>
  <c r="N690" i="11"/>
  <c r="N691" i="11"/>
  <c r="N694" i="11"/>
  <c r="N695" i="11"/>
  <c r="N696" i="11"/>
  <c r="N697" i="11"/>
  <c r="N698" i="11"/>
  <c r="N699" i="11"/>
  <c r="N700" i="11"/>
  <c r="N701" i="11"/>
  <c r="N702" i="11"/>
  <c r="N705" i="11"/>
  <c r="N706" i="11"/>
  <c r="N707" i="11"/>
  <c r="N708" i="11"/>
  <c r="N709" i="11"/>
  <c r="N710" i="11"/>
  <c r="N711" i="11"/>
  <c r="N712" i="11"/>
  <c r="N713" i="11"/>
  <c r="N716" i="11"/>
  <c r="N717" i="11"/>
  <c r="N718" i="11"/>
  <c r="N719" i="11"/>
  <c r="N720" i="11"/>
  <c r="N721" i="11"/>
  <c r="N722" i="11"/>
  <c r="N723" i="11"/>
  <c r="N724" i="11"/>
  <c r="N727" i="11"/>
  <c r="N728" i="11"/>
  <c r="N729" i="11"/>
  <c r="N730" i="11"/>
  <c r="N731" i="11"/>
  <c r="N732" i="11"/>
  <c r="N733" i="11"/>
  <c r="N734" i="11"/>
  <c r="N735" i="11"/>
  <c r="N738" i="11"/>
  <c r="N739" i="11"/>
  <c r="N740" i="11"/>
  <c r="N741" i="11"/>
  <c r="N742" i="11"/>
  <c r="N743" i="11"/>
  <c r="N744" i="11"/>
  <c r="N745" i="11"/>
  <c r="N746" i="11"/>
  <c r="N749" i="11"/>
  <c r="N750" i="11"/>
  <c r="N751" i="11"/>
  <c r="N752" i="11"/>
  <c r="N753" i="11"/>
  <c r="N754" i="11"/>
  <c r="N755" i="11"/>
  <c r="N756" i="11"/>
  <c r="N757" i="11"/>
  <c r="N760" i="11"/>
  <c r="N761" i="11"/>
  <c r="N762" i="11"/>
  <c r="N763" i="11"/>
  <c r="N764" i="11"/>
  <c r="N765" i="11"/>
  <c r="N766" i="11"/>
  <c r="N767" i="11"/>
  <c r="N768" i="11"/>
  <c r="N771" i="11"/>
  <c r="N773" i="11"/>
  <c r="N774" i="11"/>
  <c r="N775" i="11"/>
  <c r="N776" i="11"/>
  <c r="N777" i="11"/>
  <c r="N778" i="11"/>
  <c r="N779" i="11"/>
  <c r="N780" i="11"/>
  <c r="N781" i="11"/>
  <c r="N784" i="11"/>
  <c r="N785" i="11"/>
  <c r="N786" i="11"/>
  <c r="N787" i="11"/>
  <c r="N788" i="11"/>
  <c r="N789" i="11"/>
  <c r="N790" i="11"/>
  <c r="N791" i="11"/>
  <c r="N792" i="11"/>
  <c r="N795" i="11"/>
  <c r="N796" i="11"/>
  <c r="N797" i="11"/>
  <c r="N798" i="11"/>
  <c r="N799" i="11"/>
  <c r="N800" i="11"/>
  <c r="N801" i="11"/>
  <c r="N802" i="11"/>
  <c r="N803" i="11"/>
  <c r="N806" i="11"/>
  <c r="N807" i="11"/>
  <c r="N808" i="11"/>
  <c r="N809" i="11"/>
  <c r="N810" i="11"/>
  <c r="N811" i="11"/>
  <c r="N812" i="11"/>
  <c r="N813" i="11"/>
  <c r="N814" i="11"/>
  <c r="N817" i="11"/>
  <c r="N818" i="11"/>
  <c r="N819" i="11"/>
  <c r="N824" i="11"/>
  <c r="N825" i="11"/>
  <c r="N826" i="11"/>
  <c r="N827" i="11"/>
  <c r="N828" i="11"/>
  <c r="N829" i="11"/>
  <c r="N830" i="11"/>
  <c r="N831" i="11"/>
  <c r="N832" i="11"/>
  <c r="N835" i="11"/>
  <c r="N836" i="11"/>
  <c r="N837" i="11"/>
  <c r="N838" i="11"/>
  <c r="N839" i="11"/>
  <c r="N840" i="11"/>
  <c r="N841" i="11"/>
  <c r="N842" i="11"/>
  <c r="N843" i="11"/>
  <c r="N844" i="11"/>
  <c r="N845" i="11"/>
  <c r="N848" i="11"/>
  <c r="N849" i="11"/>
  <c r="N850" i="11"/>
  <c r="N851" i="11"/>
  <c r="N852" i="11"/>
  <c r="N853" i="11"/>
  <c r="N854" i="11"/>
  <c r="N855" i="11"/>
  <c r="N856" i="11"/>
  <c r="N857" i="11"/>
  <c r="N858" i="11"/>
  <c r="N859" i="11"/>
  <c r="N860" i="11"/>
  <c r="N861" i="11"/>
  <c r="N864" i="11"/>
  <c r="N865" i="11"/>
  <c r="N866" i="11"/>
  <c r="N867" i="11"/>
  <c r="N822" i="11"/>
  <c r="N823" i="11"/>
  <c r="N671" i="11"/>
  <c r="N870" i="11"/>
  <c r="N871" i="11"/>
  <c r="N872" i="11"/>
  <c r="N873" i="11"/>
  <c r="N874" i="11"/>
  <c r="N875" i="11"/>
  <c r="N876" i="11"/>
  <c r="N877" i="11"/>
  <c r="N878" i="11"/>
  <c r="N881" i="11"/>
  <c r="N882" i="11"/>
  <c r="N883" i="11"/>
  <c r="N884" i="11"/>
  <c r="N885" i="11"/>
  <c r="N886" i="11"/>
  <c r="N887" i="11"/>
  <c r="N888" i="11"/>
  <c r="N889" i="11"/>
  <c r="N892" i="11"/>
  <c r="N893" i="11"/>
  <c r="N894" i="11"/>
  <c r="N895" i="11"/>
  <c r="N896" i="11"/>
  <c r="N897" i="11"/>
  <c r="N898" i="11"/>
  <c r="N899" i="11"/>
  <c r="N900" i="11"/>
  <c r="N903" i="11"/>
  <c r="N904" i="11"/>
  <c r="N905" i="11"/>
  <c r="N906" i="11"/>
  <c r="N907" i="11"/>
  <c r="N908" i="11"/>
  <c r="N909" i="11"/>
  <c r="N910" i="11"/>
  <c r="N911" i="11"/>
  <c r="N914" i="11"/>
  <c r="N915" i="11"/>
  <c r="N916" i="11"/>
  <c r="N917" i="11"/>
  <c r="N918" i="11"/>
  <c r="N919" i="11"/>
  <c r="N920" i="11"/>
  <c r="N921" i="11"/>
  <c r="N922" i="11"/>
  <c r="N925" i="11"/>
  <c r="N926" i="11"/>
  <c r="N927" i="11"/>
  <c r="N928" i="11"/>
  <c r="N929" i="11"/>
  <c r="N930" i="11"/>
  <c r="N931" i="11"/>
  <c r="N932" i="11"/>
  <c r="N933" i="11"/>
  <c r="N936" i="11"/>
  <c r="N937" i="11"/>
  <c r="N938" i="11"/>
  <c r="N939" i="11"/>
  <c r="N940" i="11"/>
  <c r="N941" i="11"/>
  <c r="N942" i="11"/>
  <c r="N943" i="11"/>
  <c r="N944" i="11"/>
  <c r="N947" i="11"/>
  <c r="N948" i="11"/>
  <c r="N949" i="11"/>
  <c r="N950" i="11"/>
  <c r="N951" i="11"/>
  <c r="N952" i="11"/>
  <c r="N953" i="11"/>
  <c r="N954" i="11"/>
  <c r="N955" i="11"/>
  <c r="N958" i="11"/>
  <c r="N959" i="11"/>
  <c r="N960" i="11"/>
  <c r="N961" i="11"/>
  <c r="N962" i="11"/>
  <c r="N963" i="11"/>
  <c r="N964" i="11"/>
  <c r="N965" i="11"/>
  <c r="N966" i="11"/>
  <c r="N969" i="11"/>
  <c r="N970" i="11"/>
  <c r="N971" i="11"/>
  <c r="N972" i="11"/>
  <c r="N973" i="11"/>
  <c r="N974" i="11"/>
  <c r="N975" i="11"/>
  <c r="N976" i="11"/>
  <c r="N977" i="11"/>
  <c r="N980" i="11"/>
  <c r="N981" i="11"/>
  <c r="N982" i="11"/>
  <c r="N983" i="11"/>
  <c r="N984" i="11"/>
  <c r="N985" i="11"/>
  <c r="N986" i="11"/>
  <c r="N987" i="11"/>
  <c r="N988" i="11"/>
  <c r="N991" i="11"/>
  <c r="N992" i="11"/>
  <c r="N993" i="11"/>
  <c r="N994" i="11"/>
  <c r="N995" i="11"/>
  <c r="N996" i="11"/>
  <c r="N997" i="11"/>
  <c r="N998" i="11"/>
  <c r="N999" i="11"/>
  <c r="N1002" i="11"/>
  <c r="N1003" i="11"/>
  <c r="N1004" i="11"/>
  <c r="N1005" i="11"/>
  <c r="N1006" i="11"/>
  <c r="N1007" i="11"/>
  <c r="N1008" i="11"/>
  <c r="N1009" i="11"/>
  <c r="N1010" i="11"/>
  <c r="N1013" i="11"/>
  <c r="N1014" i="11"/>
  <c r="N1015" i="11"/>
  <c r="N1016" i="11"/>
  <c r="N1017" i="11"/>
  <c r="N1018" i="11"/>
  <c r="N1019" i="11"/>
  <c r="N1020" i="11"/>
  <c r="N1021" i="11"/>
  <c r="N1030" i="11"/>
  <c r="N1031" i="11"/>
  <c r="N1032" i="11"/>
  <c r="N1033" i="11"/>
  <c r="N1034" i="11"/>
  <c r="N1035" i="11"/>
  <c r="N1036" i="11"/>
  <c r="N1038" i="11"/>
  <c r="N1039" i="11"/>
  <c r="N1040" i="11"/>
  <c r="N1041" i="11"/>
  <c r="N1042" i="11"/>
  <c r="N1043" i="11"/>
  <c r="N1044" i="11"/>
  <c r="N1045" i="11"/>
  <c r="N1046" i="11"/>
  <c r="N1049" i="11"/>
  <c r="N1050" i="11"/>
  <c r="N1051" i="11"/>
  <c r="N1052" i="11"/>
  <c r="N1053" i="11"/>
  <c r="N1054" i="11"/>
  <c r="N1055" i="11"/>
  <c r="N1056" i="11"/>
  <c r="N1057" i="11"/>
  <c r="N1061" i="11"/>
  <c r="N1062" i="11"/>
  <c r="N1063" i="11"/>
  <c r="N1064" i="11"/>
  <c r="N1065" i="11"/>
  <c r="N1066" i="11"/>
  <c r="N1067" i="11"/>
  <c r="N1068" i="11"/>
  <c r="N1069" i="11"/>
  <c r="N1072" i="11"/>
  <c r="N1073" i="11"/>
  <c r="N1074" i="11"/>
  <c r="N1075" i="11"/>
  <c r="N1076" i="11"/>
  <c r="N1077" i="11"/>
  <c r="N1078" i="11"/>
  <c r="N1079" i="11"/>
  <c r="N1080" i="11"/>
  <c r="N1083" i="11"/>
  <c r="N1084" i="11"/>
  <c r="N1085" i="11"/>
  <c r="N1086" i="11"/>
  <c r="N1087" i="11"/>
  <c r="N1088" i="11"/>
  <c r="N1089" i="11"/>
  <c r="N1090" i="11"/>
  <c r="N1091" i="11"/>
  <c r="N1094" i="11"/>
  <c r="N1095" i="11"/>
  <c r="N1096" i="11"/>
  <c r="N1097" i="11"/>
  <c r="N1098" i="11"/>
  <c r="N1099" i="11"/>
  <c r="N1100" i="11"/>
  <c r="N1101" i="11"/>
  <c r="N1102" i="11"/>
  <c r="N1105" i="11"/>
  <c r="N1106" i="11"/>
  <c r="N1107" i="11"/>
  <c r="N1108" i="11"/>
  <c r="N1109" i="11"/>
  <c r="N1110" i="11"/>
  <c r="N1111" i="11"/>
  <c r="N1112" i="11"/>
  <c r="N1113" i="11"/>
  <c r="N1116" i="11"/>
  <c r="N1117" i="11"/>
  <c r="N1118" i="11"/>
  <c r="N1119" i="11"/>
  <c r="N1120" i="11"/>
  <c r="N1121" i="11"/>
  <c r="N1122" i="11"/>
  <c r="N1123" i="11"/>
  <c r="N1124" i="11"/>
  <c r="N1207" i="11"/>
  <c r="N1208" i="11"/>
  <c r="N1209" i="11"/>
  <c r="N1210" i="11"/>
  <c r="N1211" i="11"/>
  <c r="N1212" i="11"/>
  <c r="N1213" i="11"/>
  <c r="N1214" i="11"/>
  <c r="N1215" i="11"/>
  <c r="N1216" i="11"/>
  <c r="N1217" i="11"/>
  <c r="N1218" i="11"/>
  <c r="N1219" i="11"/>
  <c r="N1220" i="11"/>
  <c r="N1221" i="11"/>
  <c r="N1222" i="11"/>
  <c r="N1223" i="11"/>
  <c r="N1224" i="11"/>
  <c r="N1225" i="11"/>
  <c r="N1226" i="11"/>
  <c r="N1227" i="11"/>
  <c r="N1228" i="11"/>
  <c r="N1229" i="11"/>
  <c r="N1230" i="11"/>
  <c r="N1231" i="11"/>
  <c r="N1232" i="11"/>
  <c r="N1233" i="11"/>
  <c r="N1234" i="11"/>
  <c r="N1235" i="11"/>
  <c r="N1236" i="11"/>
  <c r="N1237" i="11"/>
  <c r="N1238" i="11"/>
  <c r="N1239" i="11"/>
  <c r="N1240" i="11"/>
  <c r="N1241" i="11"/>
  <c r="N1127" i="11"/>
  <c r="N1128" i="11"/>
  <c r="N1129" i="11"/>
  <c r="N1130" i="11"/>
  <c r="N1131" i="11"/>
  <c r="N1132" i="11"/>
  <c r="N1133" i="11"/>
  <c r="N1134" i="11"/>
  <c r="N1135" i="11"/>
  <c r="N1138" i="11"/>
  <c r="N1139" i="11"/>
  <c r="N1140" i="11"/>
  <c r="N1141" i="11"/>
  <c r="N1142" i="11"/>
  <c r="N1143" i="11"/>
  <c r="N1144" i="11"/>
  <c r="N1145" i="11"/>
  <c r="N1146" i="11"/>
  <c r="N1149" i="11"/>
  <c r="N1150" i="11"/>
  <c r="N1151" i="11"/>
  <c r="N1152" i="11"/>
  <c r="N1153" i="11"/>
  <c r="N1154" i="11"/>
  <c r="N1155" i="11"/>
  <c r="N1156" i="11"/>
  <c r="N1157" i="11"/>
  <c r="N1160" i="11"/>
  <c r="N1161" i="11"/>
  <c r="N1162" i="11"/>
  <c r="N1163" i="11"/>
  <c r="N1164" i="11"/>
  <c r="N1165" i="11"/>
  <c r="N1166" i="11"/>
  <c r="N1167" i="11"/>
  <c r="N1168" i="11"/>
  <c r="N1171" i="11"/>
  <c r="N1172" i="11"/>
  <c r="N1173" i="11"/>
  <c r="N1174" i="11"/>
  <c r="N1175" i="11"/>
  <c r="N1176" i="11"/>
  <c r="N1177" i="11"/>
  <c r="N1178" i="11"/>
  <c r="N1181" i="11"/>
  <c r="N1182" i="11"/>
  <c r="N1183" i="11"/>
  <c r="N1184" i="11"/>
  <c r="N1185" i="11"/>
  <c r="N1186" i="11"/>
  <c r="N1187" i="11"/>
  <c r="N1188" i="11"/>
  <c r="N1189" i="11"/>
  <c r="N1060" i="11"/>
  <c r="N1242" i="11"/>
  <c r="N1243" i="11"/>
  <c r="N1244" i="11"/>
  <c r="N1192" i="11"/>
  <c r="N1193" i="11"/>
  <c r="N1194" i="11"/>
  <c r="N1195" i="11"/>
  <c r="N1196" i="11"/>
  <c r="N1197" i="11"/>
  <c r="N1198" i="11"/>
  <c r="N1199" i="11"/>
  <c r="N1200" i="11"/>
  <c r="N1203" i="11"/>
  <c r="N1204" i="11"/>
  <c r="N1245" i="11"/>
  <c r="N1246" i="11"/>
  <c r="N1247" i="11"/>
  <c r="N1248" i="11"/>
  <c r="N1249" i="11"/>
  <c r="N1250" i="11"/>
  <c r="N1251" i="11"/>
  <c r="N1024" i="11"/>
  <c r="N1025" i="11"/>
  <c r="N1026" i="11"/>
  <c r="N1027" i="11"/>
  <c r="N1028" i="11"/>
  <c r="N1029" i="11"/>
  <c r="N1252" i="11"/>
  <c r="N1253" i="11"/>
  <c r="N1254" i="11"/>
  <c r="N1255" i="11"/>
  <c r="N1256" i="11"/>
  <c r="N1257" i="11"/>
  <c r="N1258" i="11"/>
  <c r="N1259" i="11"/>
  <c r="N1260" i="11"/>
  <c r="N1263" i="11"/>
  <c r="N1264" i="11"/>
  <c r="N1265" i="11"/>
  <c r="N1266" i="11"/>
  <c r="N1267" i="11"/>
  <c r="N1268" i="11"/>
  <c r="N1269" i="11"/>
  <c r="N1270" i="11"/>
  <c r="N1271" i="11"/>
  <c r="N1274" i="11"/>
  <c r="N1275" i="11"/>
  <c r="N1276" i="11"/>
  <c r="N1277" i="11"/>
  <c r="N1278" i="11"/>
  <c r="N1279" i="11"/>
  <c r="N1280" i="11"/>
  <c r="N1281" i="11"/>
  <c r="N1282" i="11"/>
  <c r="N1285" i="11"/>
  <c r="N1286" i="11"/>
  <c r="N1287" i="11"/>
  <c r="N1288" i="11"/>
  <c r="N1289" i="11"/>
  <c r="N1290" i="11"/>
  <c r="N1291" i="11"/>
  <c r="N1292" i="11"/>
  <c r="N1293" i="11"/>
  <c r="N1296" i="11"/>
  <c r="N1297" i="11"/>
  <c r="N1298" i="11"/>
  <c r="N1299" i="11"/>
  <c r="N1300" i="11"/>
  <c r="N1301" i="11"/>
  <c r="N1302" i="11"/>
  <c r="N1303" i="11"/>
  <c r="N1304" i="11"/>
  <c r="N1307" i="11"/>
  <c r="N1308" i="11"/>
  <c r="N1309" i="11"/>
  <c r="N1310" i="11"/>
  <c r="N1311" i="11"/>
  <c r="N1312" i="11"/>
  <c r="N1313" i="11"/>
  <c r="N1314" i="11"/>
  <c r="N1315" i="11"/>
  <c r="N1318" i="11"/>
  <c r="N1319" i="11"/>
  <c r="N1320" i="11"/>
  <c r="N1321" i="11"/>
  <c r="N1322" i="11"/>
  <c r="N1323" i="11"/>
  <c r="N1324" i="11"/>
  <c r="N1325" i="11"/>
  <c r="N1326" i="11"/>
  <c r="N1329" i="11"/>
  <c r="N1330" i="11"/>
  <c r="N1331" i="11"/>
  <c r="N1332" i="11"/>
  <c r="N1333" i="11"/>
  <c r="N1334" i="11"/>
  <c r="N1335" i="11"/>
  <c r="N1336" i="11"/>
  <c r="N1337" i="11"/>
  <c r="N1340" i="11"/>
  <c r="N1341" i="11"/>
  <c r="N1342" i="11"/>
  <c r="N1343" i="11"/>
  <c r="N1344" i="11"/>
  <c r="N1345" i="11"/>
  <c r="N1346" i="11"/>
  <c r="N1347" i="11"/>
  <c r="N1348" i="11"/>
  <c r="N1349" i="11"/>
  <c r="N1350" i="11"/>
  <c r="N1351" i="11"/>
  <c r="N1352" i="11"/>
  <c r="N1353" i="11"/>
  <c r="N1354" i="11"/>
  <c r="N1355" i="11"/>
  <c r="N1358" i="11"/>
  <c r="N1359" i="11"/>
  <c r="N1365" i="11"/>
  <c r="N1366" i="11"/>
  <c r="N1367" i="11"/>
  <c r="N1368" i="11"/>
  <c r="N1369" i="11"/>
  <c r="N1370" i="11"/>
  <c r="N1371" i="11"/>
  <c r="N1372" i="11"/>
  <c r="N1373" i="11"/>
  <c r="N1376" i="11"/>
  <c r="N1377" i="11"/>
  <c r="N1378" i="11"/>
  <c r="N1379" i="11"/>
  <c r="N1380" i="11"/>
  <c r="N1381" i="11"/>
  <c r="N1382" i="11"/>
  <c r="N1383" i="11"/>
  <c r="N1384" i="11"/>
  <c r="N1387" i="11"/>
  <c r="N1388" i="11"/>
  <c r="N1389" i="11"/>
  <c r="N1390" i="11"/>
  <c r="N1391" i="11"/>
  <c r="N1392" i="11"/>
  <c r="N1393" i="11"/>
  <c r="N1394" i="11"/>
  <c r="N1395" i="11"/>
  <c r="N1398" i="11"/>
  <c r="N1399" i="11"/>
  <c r="N1400" i="11"/>
  <c r="N1401" i="11"/>
  <c r="N1402" i="11"/>
  <c r="N1403" i="11"/>
  <c r="N1404" i="11"/>
  <c r="N1405" i="11"/>
  <c r="N1406" i="11"/>
  <c r="N1411" i="11"/>
  <c r="N1412" i="11"/>
  <c r="N1413" i="11"/>
  <c r="N1414" i="11"/>
  <c r="N1415" i="11"/>
  <c r="N1416" i="11"/>
  <c r="N1417" i="11"/>
  <c r="N1418" i="11"/>
  <c r="N1419" i="11"/>
  <c r="N1422" i="11"/>
  <c r="N1423" i="11"/>
  <c r="N1424" i="11"/>
  <c r="N1425" i="11"/>
  <c r="N1426" i="11"/>
  <c r="N1427" i="11"/>
  <c r="N1428" i="11"/>
  <c r="N1429" i="11"/>
  <c r="N1430" i="11"/>
  <c r="N1431" i="11"/>
  <c r="N1432" i="11"/>
  <c r="N1433" i="11"/>
  <c r="N1434" i="11"/>
  <c r="N1435" i="11"/>
  <c r="N1436" i="11"/>
  <c r="N1437" i="11"/>
  <c r="N1438" i="11"/>
  <c r="N1443" i="11"/>
  <c r="N1444" i="11"/>
  <c r="N1445" i="11"/>
  <c r="N1446" i="11"/>
  <c r="N1447" i="11"/>
  <c r="N1448" i="11"/>
  <c r="N1449" i="11"/>
  <c r="N1450" i="11"/>
  <c r="N1451" i="11"/>
  <c r="N1452" i="11"/>
  <c r="N1453" i="11"/>
  <c r="N1454" i="11"/>
  <c r="N1455" i="11"/>
  <c r="N1456" i="11"/>
  <c r="N1459" i="11"/>
  <c r="N1460" i="11"/>
  <c r="N1461" i="11"/>
  <c r="N1462" i="11"/>
  <c r="N1463" i="11"/>
  <c r="N1464" i="11"/>
  <c r="N1465" i="11"/>
  <c r="N1466" i="11"/>
  <c r="N1467" i="11"/>
  <c r="N1470" i="11"/>
  <c r="N1471" i="11"/>
  <c r="N1472" i="11"/>
  <c r="N1473" i="11"/>
  <c r="N1474" i="11"/>
  <c r="N1475" i="11"/>
  <c r="N1476" i="11"/>
  <c r="N1477" i="11"/>
  <c r="N1478" i="11"/>
  <c r="N1479" i="11"/>
  <c r="N1480" i="11"/>
  <c r="N1481" i="11"/>
  <c r="N1482" i="11"/>
  <c r="N1483" i="11"/>
  <c r="N1484" i="11"/>
  <c r="N1485" i="11"/>
  <c r="N1486" i="11"/>
  <c r="N1487" i="11"/>
  <c r="N1488" i="11"/>
  <c r="N1489" i="11"/>
  <c r="N1490" i="11"/>
  <c r="N1491" i="11"/>
  <c r="N1492" i="11"/>
  <c r="N1493" i="11"/>
  <c r="N1494" i="11"/>
  <c r="N1495" i="11"/>
  <c r="N1496" i="11"/>
  <c r="N1497" i="11"/>
  <c r="N1498" i="11"/>
  <c r="N1499" i="11"/>
  <c r="N1500" i="11"/>
  <c r="N1503" i="11"/>
  <c r="N1504" i="11"/>
  <c r="N1505" i="11"/>
  <c r="N1508" i="11"/>
  <c r="N1509" i="11"/>
  <c r="N1512" i="11"/>
  <c r="N1513" i="11"/>
  <c r="N1516" i="11"/>
  <c r="N1517" i="11"/>
  <c r="N1518" i="11"/>
  <c r="N1519" i="11"/>
  <c r="N1520" i="11"/>
  <c r="N1521" i="11"/>
  <c r="N1522" i="11"/>
  <c r="N1523" i="11"/>
  <c r="N1524" i="11"/>
  <c r="N1525" i="11"/>
  <c r="N1526" i="11"/>
  <c r="N1527" i="11"/>
  <c r="N1528" i="11"/>
  <c r="N1529" i="11"/>
  <c r="N1530" i="11"/>
  <c r="N1531" i="11"/>
  <c r="N1532" i="11"/>
  <c r="N1533" i="11"/>
  <c r="N1534" i="11"/>
  <c r="N1535" i="11"/>
  <c r="N1538" i="11"/>
  <c r="N1539" i="11"/>
  <c r="N1540" i="11"/>
  <c r="N1541" i="11"/>
  <c r="N1542" i="11"/>
  <c r="N1543" i="11"/>
  <c r="N1544" i="11"/>
  <c r="N1545" i="11"/>
  <c r="N1546" i="11"/>
  <c r="N1549" i="11"/>
  <c r="N1550" i="11"/>
  <c r="N1551" i="11"/>
  <c r="N1552" i="11"/>
  <c r="N1553" i="11"/>
  <c r="N1556" i="11"/>
  <c r="N1557" i="11"/>
  <c r="N1558" i="11"/>
  <c r="N1559" i="11"/>
  <c r="N1560" i="11"/>
  <c r="N1561" i="11"/>
  <c r="N1562" i="11"/>
  <c r="N1563" i="11"/>
  <c r="N1564" i="11"/>
  <c r="N1565" i="11"/>
  <c r="N1566" i="11"/>
  <c r="N1567" i="11"/>
  <c r="N1568" i="11"/>
  <c r="N1569" i="11"/>
  <c r="N1570" i="11"/>
  <c r="N1571" i="11"/>
  <c r="N1572" i="11"/>
  <c r="N1573" i="11"/>
  <c r="N1576" i="11"/>
  <c r="N1577" i="11"/>
  <c r="N1578" i="11"/>
  <c r="N1579" i="11"/>
  <c r="N1580" i="11"/>
  <c r="N1581" i="11"/>
  <c r="N1582" i="11"/>
  <c r="N1583" i="11"/>
  <c r="N1584" i="11"/>
  <c r="N1587" i="11"/>
  <c r="N1588" i="11"/>
  <c r="N1589" i="11"/>
  <c r="N1590" i="11"/>
  <c r="N1591" i="11"/>
  <c r="N1594" i="11"/>
  <c r="N1595" i="11"/>
  <c r="N1596" i="11"/>
  <c r="N1597" i="11"/>
  <c r="N1598" i="11"/>
  <c r="N1599" i="11"/>
  <c r="N1600" i="11"/>
  <c r="N1601" i="11"/>
  <c r="N1602" i="11"/>
  <c r="N1603" i="11"/>
  <c r="N1604" i="11"/>
  <c r="N1605" i="11"/>
  <c r="N1606" i="11"/>
  <c r="N1609" i="11"/>
  <c r="N1610" i="11"/>
  <c r="N1611" i="11"/>
  <c r="N1614" i="11"/>
  <c r="N1615" i="11"/>
  <c r="N1616" i="11"/>
  <c r="N1617" i="11"/>
  <c r="N1618" i="11"/>
  <c r="N1619" i="11"/>
  <c r="N1630" i="11"/>
  <c r="N1631" i="11"/>
  <c r="N1632" i="11"/>
  <c r="N1633" i="11"/>
  <c r="N1634" i="11"/>
  <c r="N1635" i="11"/>
  <c r="N1636" i="11"/>
  <c r="N1637" i="11"/>
  <c r="N1638" i="11"/>
  <c r="N1639" i="11"/>
  <c r="N1640" i="11"/>
  <c r="N1641" i="11"/>
  <c r="N1642" i="11"/>
  <c r="N1643" i="11"/>
  <c r="N1644" i="11"/>
  <c r="N1645" i="11"/>
  <c r="N1646" i="11"/>
  <c r="N1647" i="11"/>
  <c r="N1648" i="11"/>
  <c r="N1649" i="11"/>
  <c r="N1650" i="11"/>
  <c r="N1651" i="11"/>
  <c r="N1652" i="11"/>
  <c r="N1653" i="11"/>
  <c r="N1654" i="11"/>
  <c r="N1655" i="11"/>
  <c r="N1656" i="11"/>
  <c r="N1657" i="11"/>
  <c r="N1658" i="11"/>
  <c r="N1659" i="11"/>
  <c r="N1660" i="11"/>
  <c r="N1661" i="11"/>
  <c r="N1662" i="11"/>
  <c r="N1663" i="11"/>
  <c r="N1664" i="11"/>
  <c r="N1665" i="11"/>
  <c r="N1666" i="11"/>
  <c r="N1667" i="11"/>
  <c r="N1668" i="11"/>
  <c r="N1669" i="11"/>
  <c r="N1670" i="11"/>
  <c r="N1671" i="11"/>
  <c r="N1672" i="11"/>
  <c r="N1673" i="11"/>
  <c r="N1674" i="11"/>
  <c r="N1677" i="11"/>
  <c r="N1678" i="11"/>
  <c r="N1679" i="11"/>
  <c r="N1680" i="11"/>
  <c r="N1681" i="11"/>
  <c r="N1682" i="11"/>
  <c r="N1685" i="11"/>
  <c r="N1686" i="11"/>
  <c r="N1687" i="11"/>
  <c r="N1688" i="11"/>
  <c r="N1689" i="11"/>
  <c r="N1690" i="11"/>
  <c r="N1693" i="11"/>
  <c r="N1694" i="11"/>
  <c r="N1695" i="11"/>
  <c r="N1696" i="11"/>
  <c r="N1697" i="11"/>
  <c r="N1698" i="11"/>
  <c r="N1699" i="11"/>
  <c r="N1700" i="11"/>
  <c r="N1701" i="11"/>
  <c r="N1702" i="11"/>
  <c r="N1703" i="11"/>
  <c r="N1704" i="11"/>
  <c r="N1705" i="11"/>
  <c r="N1708" i="11"/>
  <c r="N1709" i="11"/>
  <c r="N1710" i="11"/>
  <c r="N1711" i="11"/>
  <c r="N1712" i="11"/>
  <c r="N1713" i="11"/>
  <c r="N1714" i="11"/>
  <c r="N1715" i="11"/>
  <c r="N1716" i="11"/>
  <c r="N1730" i="11"/>
  <c r="N1731" i="11"/>
  <c r="N1732" i="11"/>
  <c r="N1733" i="11"/>
  <c r="N1734" i="11"/>
  <c r="N1735" i="11"/>
  <c r="N1736" i="11"/>
  <c r="N1739" i="11"/>
  <c r="N1740" i="11"/>
  <c r="N1741" i="11"/>
  <c r="N1742" i="11"/>
  <c r="N1743" i="11"/>
  <c r="N1744" i="11"/>
  <c r="N1745" i="11"/>
  <c r="N1746" i="11"/>
  <c r="N1747" i="11"/>
  <c r="N1748" i="11"/>
  <c r="N1749" i="11"/>
  <c r="N1750" i="11"/>
  <c r="N1751" i="11"/>
  <c r="N1752" i="11"/>
  <c r="N1753" i="11"/>
  <c r="N1754" i="11"/>
  <c r="N1757" i="11"/>
  <c r="N1758" i="11"/>
  <c r="N1759" i="11"/>
  <c r="N1760" i="11"/>
  <c r="N1761" i="11"/>
  <c r="N1762" i="11"/>
  <c r="N1763" i="11"/>
  <c r="N1764" i="11"/>
  <c r="N1765" i="11"/>
  <c r="N1768" i="11"/>
  <c r="N1769" i="11"/>
  <c r="N1770" i="11"/>
  <c r="N1771" i="11"/>
  <c r="N1772" i="11"/>
  <c r="N1773" i="11"/>
  <c r="N1774" i="11"/>
  <c r="N1775" i="11"/>
  <c r="N1776" i="11"/>
  <c r="N1779" i="11"/>
  <c r="N1780" i="11"/>
  <c r="N1781" i="11"/>
  <c r="N1782" i="11"/>
  <c r="N1783" i="11"/>
  <c r="N1784" i="11"/>
  <c r="N1785" i="11"/>
  <c r="N1786" i="11"/>
  <c r="N1787" i="11"/>
  <c r="N1788" i="11"/>
  <c r="N1789" i="11"/>
  <c r="N1790" i="11"/>
  <c r="N1791" i="11"/>
  <c r="N1792" i="11"/>
  <c r="N1793" i="11"/>
  <c r="N1794" i="11"/>
  <c r="N1795" i="11"/>
  <c r="N1796" i="11"/>
  <c r="N1799" i="11"/>
  <c r="N1800" i="11"/>
  <c r="N1801" i="11"/>
  <c r="N1802" i="11"/>
  <c r="N1803" i="11"/>
  <c r="N1804" i="11"/>
  <c r="N1805" i="11"/>
  <c r="N1806" i="11"/>
  <c r="N1807" i="11"/>
  <c r="N1810" i="11"/>
  <c r="N1811" i="11"/>
  <c r="N1812" i="11"/>
  <c r="N1813" i="11"/>
  <c r="N1814" i="11"/>
  <c r="N1815" i="11"/>
  <c r="N1816" i="11"/>
  <c r="N1817" i="11"/>
  <c r="N1818" i="11"/>
  <c r="N1821" i="11"/>
  <c r="N1822" i="11"/>
  <c r="N1823" i="11"/>
  <c r="N1824" i="11"/>
  <c r="N1825" i="11"/>
  <c r="N1826" i="11"/>
  <c r="N1827" i="11"/>
  <c r="N1828" i="11"/>
  <c r="N1829" i="11"/>
  <c r="N1832" i="11"/>
  <c r="N1833" i="11"/>
  <c r="N1834" i="11"/>
  <c r="N1835" i="11"/>
  <c r="N1836" i="11"/>
  <c r="N1837" i="11"/>
  <c r="N1838" i="11"/>
  <c r="N1839" i="11"/>
  <c r="N1840" i="11"/>
  <c r="N1843" i="11"/>
  <c r="N1844" i="11"/>
  <c r="N1845" i="11"/>
  <c r="N1846" i="11"/>
  <c r="N1847" i="11"/>
  <c r="N1848" i="11"/>
  <c r="N1849" i="11"/>
  <c r="N1850" i="11"/>
  <c r="N1851" i="11"/>
  <c r="N1852" i="11"/>
  <c r="N1853" i="11"/>
  <c r="N1854" i="11"/>
  <c r="N1855" i="11"/>
  <c r="N1856" i="11"/>
  <c r="N1857" i="11"/>
  <c r="N1860" i="11"/>
  <c r="N1861" i="11"/>
  <c r="N1862" i="11"/>
  <c r="N1863" i="11"/>
  <c r="N1864" i="11"/>
  <c r="N1865" i="11"/>
  <c r="N1866" i="11"/>
  <c r="N1867" i="11"/>
  <c r="N1868" i="11"/>
  <c r="N1871" i="11"/>
  <c r="N1872" i="11"/>
  <c r="N1873" i="11"/>
  <c r="N1874" i="11"/>
  <c r="N1875" i="11"/>
  <c r="N1876" i="11"/>
  <c r="N1877" i="11"/>
  <c r="N1878" i="11"/>
  <c r="N1879" i="11"/>
  <c r="N1880" i="11"/>
  <c r="N1881" i="11"/>
  <c r="N1882" i="11"/>
  <c r="N1883" i="11"/>
  <c r="N1884" i="11"/>
  <c r="N1885" i="11"/>
  <c r="N1886" i="11"/>
  <c r="N1887" i="11"/>
  <c r="N1888" i="11"/>
  <c r="N1889" i="11"/>
  <c r="N1890" i="11"/>
  <c r="N1891" i="11"/>
  <c r="N1892" i="11"/>
  <c r="N1893" i="11"/>
  <c r="N1894" i="11"/>
  <c r="N1895" i="11"/>
  <c r="N1896" i="11"/>
  <c r="N1898" i="11"/>
  <c r="N1899" i="11"/>
  <c r="N1902" i="11"/>
  <c r="N1903" i="11"/>
  <c r="N1906" i="11"/>
  <c r="N1907" i="11"/>
  <c r="N1908" i="11"/>
  <c r="N1909" i="11"/>
  <c r="N1910" i="11"/>
  <c r="N1911" i="11"/>
  <c r="N1912" i="11"/>
  <c r="N1913" i="11"/>
  <c r="N1914" i="11"/>
  <c r="N1915" i="11"/>
  <c r="N1916" i="11"/>
  <c r="N1917" i="11"/>
  <c r="N1918" i="11"/>
  <c r="N1919" i="11"/>
  <c r="N1922" i="11"/>
  <c r="N1923" i="11"/>
  <c r="N1924" i="11"/>
  <c r="N1925" i="11"/>
  <c r="N1926" i="11"/>
  <c r="N1927" i="11"/>
  <c r="N1928" i="11"/>
  <c r="N1929" i="11"/>
  <c r="N1930" i="11"/>
  <c r="N1933" i="11"/>
  <c r="N2536" i="11"/>
  <c r="N2537" i="11"/>
  <c r="N2538" i="11"/>
  <c r="N2539" i="11"/>
  <c r="N2540" i="11"/>
  <c r="N2543" i="11"/>
  <c r="N2544" i="11"/>
  <c r="N2545" i="11"/>
  <c r="N2546" i="11"/>
  <c r="N2547" i="11"/>
  <c r="N2548" i="11"/>
  <c r="N2549" i="11"/>
  <c r="N2550" i="11"/>
  <c r="N2551" i="11"/>
  <c r="N2552" i="11"/>
  <c r="N2553" i="11"/>
  <c r="N2554" i="11"/>
  <c r="N2555" i="11"/>
  <c r="N2556" i="11"/>
  <c r="N2557" i="11"/>
  <c r="N2558" i="11"/>
  <c r="N2559" i="11"/>
  <c r="N2562" i="11"/>
  <c r="N2563" i="11"/>
  <c r="N2564" i="11"/>
  <c r="N2565" i="11"/>
  <c r="N2566" i="11"/>
  <c r="N2567" i="11"/>
  <c r="N2568" i="11"/>
  <c r="N2569" i="11"/>
  <c r="N2572" i="11"/>
  <c r="N2573" i="11"/>
  <c r="N2574" i="11"/>
  <c r="N2575" i="11"/>
  <c r="N2576" i="11"/>
  <c r="N2577" i="11"/>
  <c r="N2578" i="11"/>
  <c r="N1934" i="11"/>
  <c r="N1935" i="11"/>
  <c r="N1936" i="11"/>
  <c r="N1937" i="11"/>
  <c r="N1938" i="11"/>
  <c r="N1939" i="11"/>
  <c r="N1940" i="11"/>
  <c r="N1941" i="11"/>
  <c r="N1942" i="11"/>
  <c r="N1943" i="11"/>
  <c r="N1944" i="11"/>
  <c r="N1945" i="11"/>
  <c r="N1946" i="11"/>
  <c r="N1947" i="11"/>
  <c r="N1948" i="11"/>
  <c r="N1949" i="11"/>
  <c r="N1950" i="11"/>
  <c r="N1951" i="11"/>
  <c r="N1952" i="11"/>
  <c r="N1953" i="11"/>
  <c r="N1954" i="11"/>
  <c r="N1955" i="11"/>
  <c r="N1956" i="11"/>
  <c r="N1957" i="11"/>
  <c r="N1958" i="11"/>
  <c r="N1959" i="11"/>
  <c r="N1960" i="11"/>
  <c r="N1961" i="11"/>
  <c r="N1962" i="11"/>
  <c r="N1963" i="11"/>
  <c r="N1964" i="11"/>
  <c r="N1965" i="11"/>
  <c r="N1966" i="11"/>
  <c r="N1967" i="11"/>
  <c r="N1968" i="11"/>
  <c r="N1969" i="11"/>
  <c r="N1970" i="11"/>
  <c r="N1971" i="11"/>
  <c r="N1972" i="11"/>
  <c r="N1973" i="11"/>
  <c r="N1974" i="11"/>
  <c r="N1975" i="11"/>
  <c r="N1976" i="11"/>
  <c r="N1977" i="11"/>
  <c r="N1978" i="11"/>
  <c r="N1979" i="11"/>
  <c r="N1980" i="11"/>
  <c r="N1981" i="11"/>
  <c r="N1982" i="11"/>
  <c r="N1983" i="11"/>
  <c r="N1984" i="11"/>
  <c r="N1985" i="11"/>
  <c r="N1986" i="11"/>
  <c r="N1987" i="11"/>
  <c r="N1988" i="11"/>
  <c r="N1989" i="11"/>
  <c r="N1990" i="11"/>
  <c r="N1991" i="11"/>
  <c r="N1992" i="11"/>
  <c r="N1993" i="11"/>
  <c r="N1994" i="11"/>
  <c r="N1995" i="11"/>
  <c r="N1996" i="11"/>
  <c r="N1997" i="11"/>
  <c r="N1998" i="11"/>
  <c r="N1999" i="11"/>
  <c r="N2000" i="11"/>
  <c r="N2001" i="11"/>
  <c r="N2002" i="11"/>
  <c r="N2003" i="11"/>
  <c r="N2004" i="11"/>
  <c r="N2005" i="11"/>
  <c r="N2006" i="11"/>
  <c r="N2007" i="11"/>
  <c r="N2008" i="11"/>
  <c r="N2009" i="11"/>
  <c r="N2010" i="11"/>
  <c r="N2011" i="11"/>
  <c r="N2012" i="11"/>
  <c r="N2013" i="11"/>
  <c r="N2014" i="11"/>
  <c r="N2015" i="11"/>
  <c r="N2016" i="11"/>
  <c r="N2017" i="11"/>
  <c r="N2018" i="11"/>
  <c r="N2019" i="11"/>
  <c r="N2020" i="11"/>
  <c r="N2021" i="11"/>
  <c r="N2022" i="11"/>
  <c r="N2023" i="11"/>
  <c r="N2024" i="11"/>
  <c r="N2025" i="11"/>
  <c r="N2026" i="11"/>
  <c r="N2027" i="11"/>
  <c r="N2028" i="11"/>
  <c r="N2029" i="11"/>
  <c r="N2030" i="11"/>
  <c r="N2031" i="11"/>
  <c r="N2032" i="11"/>
  <c r="N2033" i="11"/>
  <c r="N2034" i="11"/>
  <c r="N2035" i="11"/>
  <c r="N2036" i="11"/>
  <c r="N2037" i="11"/>
  <c r="N2038" i="11"/>
  <c r="N2039" i="11"/>
  <c r="N2040" i="11"/>
  <c r="N2041" i="11"/>
  <c r="N2042" i="11"/>
  <c r="N2043" i="11"/>
  <c r="N2044" i="11"/>
  <c r="N2045" i="11"/>
  <c r="N2046" i="11"/>
  <c r="N2047" i="11"/>
  <c r="N2048" i="11"/>
  <c r="N2049" i="11"/>
  <c r="N2050" i="11"/>
  <c r="N2051" i="11"/>
  <c r="N2052" i="11"/>
  <c r="N2053" i="11"/>
  <c r="N2054" i="11"/>
  <c r="N2055" i="11"/>
  <c r="N2056" i="11"/>
  <c r="N2057" i="11"/>
  <c r="N2058" i="11"/>
  <c r="N2059" i="11"/>
  <c r="N2060" i="11"/>
  <c r="N2061" i="11"/>
  <c r="N2062" i="11"/>
  <c r="N2063" i="11"/>
  <c r="N2064" i="11"/>
  <c r="N2065" i="11"/>
  <c r="N2066" i="11"/>
  <c r="N2067" i="11"/>
  <c r="N2068" i="11"/>
  <c r="N2069" i="11"/>
  <c r="N2070" i="11"/>
  <c r="N2071" i="11"/>
  <c r="N2072" i="11"/>
  <c r="N2073" i="11"/>
  <c r="N2074" i="11"/>
  <c r="N2075" i="11"/>
  <c r="N2076" i="11"/>
  <c r="N2077" i="11"/>
  <c r="N2078" i="11"/>
  <c r="N2079" i="11"/>
  <c r="N2080" i="11"/>
  <c r="N2081" i="11"/>
  <c r="N2082" i="11"/>
  <c r="N2083" i="11"/>
  <c r="N2084" i="11"/>
  <c r="N2085" i="11"/>
  <c r="N2086" i="11"/>
  <c r="N2087" i="11"/>
  <c r="N2088" i="11"/>
  <c r="N2089" i="11"/>
  <c r="N2090" i="11"/>
  <c r="N2091" i="11"/>
  <c r="N2092" i="11"/>
  <c r="N2093" i="11"/>
  <c r="N2094" i="11"/>
  <c r="N2095" i="11"/>
  <c r="N2096" i="11"/>
  <c r="N2097" i="11"/>
  <c r="N2098" i="11"/>
  <c r="N2099" i="11"/>
  <c r="N2100" i="11"/>
  <c r="N2101" i="11"/>
  <c r="N2102" i="11"/>
  <c r="N2103" i="11"/>
  <c r="N2104" i="11"/>
  <c r="N2105" i="11"/>
  <c r="N2106" i="11"/>
  <c r="N2107" i="11"/>
  <c r="N2108" i="11"/>
  <c r="N2109" i="11"/>
  <c r="N2110" i="11"/>
  <c r="N2111" i="11"/>
  <c r="N2112" i="11"/>
  <c r="N2113" i="11"/>
  <c r="N2114" i="11"/>
  <c r="N2115" i="11"/>
  <c r="N2116" i="11"/>
  <c r="N2117" i="11"/>
  <c r="N2118" i="11"/>
  <c r="N2119" i="11"/>
  <c r="N2120" i="11"/>
  <c r="N2121" i="11"/>
  <c r="N2122" i="11"/>
  <c r="N2123" i="11"/>
  <c r="N2124" i="11"/>
  <c r="N2125" i="11"/>
  <c r="N2126" i="11"/>
  <c r="N2127" i="11"/>
  <c r="N2128" i="11"/>
  <c r="N2129" i="11"/>
  <c r="N2130" i="11"/>
  <c r="N2131" i="11"/>
  <c r="N2132" i="11"/>
  <c r="N2133" i="11"/>
  <c r="N2134" i="11"/>
  <c r="N2135" i="11"/>
  <c r="N2136" i="11"/>
  <c r="N2137" i="11"/>
  <c r="N2138" i="11"/>
  <c r="N2139" i="11"/>
  <c r="N2140" i="11"/>
  <c r="N2141" i="11"/>
  <c r="N2142" i="11"/>
  <c r="N2143" i="11"/>
  <c r="N2144" i="11"/>
  <c r="N2145" i="11"/>
  <c r="N2146" i="11"/>
  <c r="N2147" i="11"/>
  <c r="N2148" i="11"/>
  <c r="N2149" i="11"/>
  <c r="N2150" i="11"/>
  <c r="N2151" i="11"/>
  <c r="N2152" i="11"/>
  <c r="N2153" i="11"/>
  <c r="N2154" i="11"/>
  <c r="N2155" i="11"/>
  <c r="N2156" i="11"/>
  <c r="N2157" i="11"/>
  <c r="N2158" i="11"/>
  <c r="N2159" i="11"/>
  <c r="N2160" i="11"/>
  <c r="N2161" i="11"/>
  <c r="N2162" i="11"/>
  <c r="N2163" i="11"/>
  <c r="N2164" i="11"/>
  <c r="N2165" i="11"/>
  <c r="N2166" i="11"/>
  <c r="N2167" i="11"/>
  <c r="N2168" i="11"/>
  <c r="N2169" i="11"/>
  <c r="N2170" i="11"/>
  <c r="N2171" i="11"/>
  <c r="N2172" i="11"/>
  <c r="N2173" i="11"/>
  <c r="N2174" i="11"/>
  <c r="N2175" i="11"/>
  <c r="N2176" i="11"/>
  <c r="N2177" i="11"/>
  <c r="N2178" i="11"/>
  <c r="N2179" i="11"/>
  <c r="N2180" i="11"/>
  <c r="N2181" i="11"/>
  <c r="N2182" i="11"/>
  <c r="N2183" i="11"/>
  <c r="N2184" i="11"/>
  <c r="N2185" i="11"/>
  <c r="N2186" i="11"/>
  <c r="N2187" i="11"/>
  <c r="N2188" i="11"/>
  <c r="N2189" i="11"/>
  <c r="N2190" i="11"/>
  <c r="N2191" i="11"/>
  <c r="N2192" i="11"/>
  <c r="N2193" i="11"/>
  <c r="N2194" i="11"/>
  <c r="N2195" i="11"/>
  <c r="N2196" i="11"/>
  <c r="N2197" i="11"/>
  <c r="N2198" i="11"/>
  <c r="N2199" i="11"/>
  <c r="N2200" i="11"/>
  <c r="N2201" i="11"/>
  <c r="N2202" i="11"/>
  <c r="N2203" i="11"/>
  <c r="N2204" i="11"/>
  <c r="N2205" i="11"/>
  <c r="N2206" i="11"/>
  <c r="N2207" i="11"/>
  <c r="N2208" i="11"/>
  <c r="N2209" i="11"/>
  <c r="N2210" i="11"/>
  <c r="N2211" i="11"/>
  <c r="N2212" i="11"/>
  <c r="N2213" i="11"/>
  <c r="N2214" i="11"/>
  <c r="N2215" i="11"/>
  <c r="N2216" i="11"/>
  <c r="N2217" i="11"/>
  <c r="N2218" i="11"/>
  <c r="N2219" i="11"/>
  <c r="N2220" i="11"/>
  <c r="N2221" i="11"/>
  <c r="N2222" i="11"/>
  <c r="N2223" i="11"/>
  <c r="N2224" i="11"/>
  <c r="N2225" i="11"/>
  <c r="N2226" i="11"/>
  <c r="N2227" i="11"/>
  <c r="N2228" i="11"/>
  <c r="N2229" i="11"/>
  <c r="N2230" i="11"/>
  <c r="N2231" i="11"/>
  <c r="N2232" i="11"/>
  <c r="N2233" i="11"/>
  <c r="N2234" i="11"/>
  <c r="N2235" i="11"/>
  <c r="N2236" i="11"/>
  <c r="N2237" i="11"/>
  <c r="N2238" i="11"/>
  <c r="N2239" i="11"/>
  <c r="N2240" i="11"/>
  <c r="N2241" i="11"/>
  <c r="N2242" i="11"/>
  <c r="N2243" i="11"/>
  <c r="N2244" i="11"/>
  <c r="N2245" i="11"/>
  <c r="N2246" i="11"/>
  <c r="N2247" i="11"/>
  <c r="N2248" i="11"/>
  <c r="N2249" i="11"/>
  <c r="N2250" i="11"/>
  <c r="N2251" i="11"/>
  <c r="N2252" i="11"/>
  <c r="N2253" i="11"/>
  <c r="N2254" i="11"/>
  <c r="N2255" i="11"/>
  <c r="N2256" i="11"/>
  <c r="N2257" i="11"/>
  <c r="N2258" i="11"/>
  <c r="N2259" i="11"/>
  <c r="N2260" i="11"/>
  <c r="N2261" i="11"/>
  <c r="N2262" i="11"/>
  <c r="N2263" i="11"/>
  <c r="N2264" i="11"/>
  <c r="N2265" i="11"/>
  <c r="N2266" i="11"/>
  <c r="N2267" i="11"/>
  <c r="N2268" i="11"/>
  <c r="N2269" i="11"/>
  <c r="N2270" i="11"/>
  <c r="N2271" i="11"/>
  <c r="N2272" i="11"/>
  <c r="N2273" i="11"/>
  <c r="N2274" i="11"/>
  <c r="N2275" i="11"/>
  <c r="N2276" i="11"/>
  <c r="N2277" i="11"/>
  <c r="N2278" i="11"/>
  <c r="N2279" i="11"/>
  <c r="N2280" i="11"/>
  <c r="N2281" i="11"/>
  <c r="N2282" i="11"/>
  <c r="N2283" i="11"/>
  <c r="N2284" i="11"/>
  <c r="N2285" i="11"/>
  <c r="N2286" i="11"/>
  <c r="N2287" i="11"/>
  <c r="N2288" i="11"/>
  <c r="N2289" i="11"/>
  <c r="N2290" i="11"/>
  <c r="N2291" i="11"/>
  <c r="N2292" i="11"/>
  <c r="N2293" i="11"/>
  <c r="N2294" i="11"/>
  <c r="N2295" i="11"/>
  <c r="N2296" i="11"/>
  <c r="N2297" i="11"/>
  <c r="N2298" i="11"/>
  <c r="N2299" i="11"/>
  <c r="N2300" i="11"/>
  <c r="N2301" i="11"/>
  <c r="N2302" i="11"/>
  <c r="N2303" i="11"/>
  <c r="N2304" i="11"/>
  <c r="N2305" i="11"/>
  <c r="N2306" i="11"/>
  <c r="N2307" i="11"/>
  <c r="N2308" i="11"/>
  <c r="N2309" i="11"/>
  <c r="N2310" i="11"/>
  <c r="N2311" i="11"/>
  <c r="N2312" i="11"/>
  <c r="N2313" i="11"/>
  <c r="N2314" i="11"/>
  <c r="N2315" i="11"/>
  <c r="N2316" i="11"/>
  <c r="N2317" i="11"/>
  <c r="N2318" i="11"/>
  <c r="N2319" i="11"/>
  <c r="N2320" i="11"/>
  <c r="N2321" i="11"/>
  <c r="N2322" i="11"/>
  <c r="N2323" i="11"/>
  <c r="N2324" i="11"/>
  <c r="N2325" i="11"/>
  <c r="N2326" i="11"/>
  <c r="N2327" i="11"/>
  <c r="N2328" i="11"/>
  <c r="N2329" i="11"/>
  <c r="N2330" i="11"/>
  <c r="N2331" i="11"/>
  <c r="N2332" i="11"/>
  <c r="N2333" i="11"/>
  <c r="N2334" i="11"/>
  <c r="N2335" i="11"/>
  <c r="N2336" i="11"/>
  <c r="N2337" i="11"/>
  <c r="N2338" i="11"/>
  <c r="N2339" i="11"/>
  <c r="N2340" i="11"/>
  <c r="N2341" i="11"/>
  <c r="N2342" i="11"/>
  <c r="N2343" i="11"/>
  <c r="N2344" i="11"/>
  <c r="N2345" i="11"/>
  <c r="N2346" i="11"/>
  <c r="N2347" i="11"/>
  <c r="N2348" i="11"/>
  <c r="N2349" i="11"/>
  <c r="N2350" i="11"/>
  <c r="N2351" i="11"/>
  <c r="N2352" i="11"/>
  <c r="N2353" i="11"/>
  <c r="N2354" i="11"/>
  <c r="N2355" i="11"/>
  <c r="N2356" i="11"/>
  <c r="N2357" i="11"/>
  <c r="N2358" i="11"/>
  <c r="N2359" i="11"/>
  <c r="N2360" i="11"/>
  <c r="N2361" i="11"/>
  <c r="N2362" i="11"/>
  <c r="N2363" i="11"/>
  <c r="N2364" i="11"/>
  <c r="N2365" i="11"/>
  <c r="N2366" i="11"/>
  <c r="N2367" i="11"/>
  <c r="N2368" i="11"/>
  <c r="N2369" i="11"/>
  <c r="N2370" i="11"/>
  <c r="N2371" i="11"/>
  <c r="N2372" i="11"/>
  <c r="N2373" i="11"/>
  <c r="N2374" i="11"/>
  <c r="N2375" i="11"/>
  <c r="N2376" i="11"/>
  <c r="N2377" i="11"/>
  <c r="N2378" i="11"/>
  <c r="N2379" i="11"/>
  <c r="N2380" i="11"/>
  <c r="N2381" i="11"/>
  <c r="N2382" i="11"/>
  <c r="N2383" i="11"/>
  <c r="N2384" i="11"/>
  <c r="N2385" i="11"/>
  <c r="N2386" i="11"/>
  <c r="N2387" i="11"/>
  <c r="N2388" i="11"/>
  <c r="N2389" i="11"/>
  <c r="N2390" i="11"/>
  <c r="N2391" i="11"/>
  <c r="N2392" i="11"/>
  <c r="N2393" i="11"/>
  <c r="N2394" i="11"/>
  <c r="N2395" i="11"/>
  <c r="N2396" i="11"/>
  <c r="N2397" i="11"/>
  <c r="N2398" i="11"/>
  <c r="N2399" i="11"/>
  <c r="N2400" i="11"/>
  <c r="N2401" i="11"/>
  <c r="N2402" i="11"/>
  <c r="N2403" i="11"/>
  <c r="N2404" i="11"/>
  <c r="N2405" i="11"/>
  <c r="N2406" i="11"/>
  <c r="N2407" i="11"/>
  <c r="N2408" i="11"/>
  <c r="N2409" i="11"/>
  <c r="N2410" i="11"/>
  <c r="N2411" i="11"/>
  <c r="N2412" i="11"/>
  <c r="N2413" i="11"/>
  <c r="N2414" i="11"/>
  <c r="N2415" i="11"/>
  <c r="N2416" i="11"/>
  <c r="N2417" i="11"/>
  <c r="N2418" i="11"/>
  <c r="N2419" i="11"/>
  <c r="N2420" i="11"/>
  <c r="N2421" i="11"/>
  <c r="N2422" i="11"/>
  <c r="N2423" i="11"/>
  <c r="N2424" i="11"/>
  <c r="N2425" i="11"/>
  <c r="N2426" i="11"/>
  <c r="N2427" i="11"/>
  <c r="N2428" i="11"/>
  <c r="N2429" i="11"/>
  <c r="N2430" i="11"/>
  <c r="N2431" i="11"/>
  <c r="N2432" i="11"/>
  <c r="N2433" i="11"/>
  <c r="N2434" i="11"/>
  <c r="N2435" i="11"/>
  <c r="N2436" i="11"/>
  <c r="N2437" i="11"/>
  <c r="N2438" i="11"/>
  <c r="N2439" i="11"/>
  <c r="N2440" i="11"/>
  <c r="N2441" i="11"/>
  <c r="N2442" i="11"/>
  <c r="N2443" i="11"/>
  <c r="N2444" i="11"/>
  <c r="N2445" i="11"/>
  <c r="N2446" i="11"/>
  <c r="N2447" i="11"/>
  <c r="N2448" i="11"/>
  <c r="N2449" i="11"/>
  <c r="N2450" i="11"/>
  <c r="N2451" i="11"/>
  <c r="N2452" i="11"/>
  <c r="N2453" i="11"/>
  <c r="N2454" i="11"/>
  <c r="N2455" i="11"/>
  <c r="N2456" i="11"/>
  <c r="N2457" i="11"/>
  <c r="N2458" i="11"/>
  <c r="N2459" i="11"/>
  <c r="N2460" i="11"/>
  <c r="N2461" i="11"/>
  <c r="N2462" i="11"/>
  <c r="N2463" i="11"/>
  <c r="N2464" i="11"/>
  <c r="N2465" i="11"/>
  <c r="N2466" i="11"/>
  <c r="N2467" i="11"/>
  <c r="N2468" i="11"/>
  <c r="N2469" i="11"/>
  <c r="N2470" i="11"/>
  <c r="N2471" i="11"/>
  <c r="N2472" i="11"/>
  <c r="N2473" i="11"/>
  <c r="N2474" i="11"/>
  <c r="N2475" i="11"/>
  <c r="N2476" i="11"/>
  <c r="N2477" i="11"/>
  <c r="N2478" i="11"/>
  <c r="N2479" i="11"/>
  <c r="N2480" i="11"/>
  <c r="N2481" i="11"/>
  <c r="N2482" i="11"/>
  <c r="N2483" i="11"/>
  <c r="N2484" i="11"/>
  <c r="N2485" i="11"/>
  <c r="N2486" i="11"/>
  <c r="N2487" i="11"/>
  <c r="N2488" i="11"/>
  <c r="N2489" i="11"/>
  <c r="N2490" i="11"/>
  <c r="N2491" i="11"/>
  <c r="N2492" i="11"/>
  <c r="N2493" i="11"/>
  <c r="N2494" i="11"/>
  <c r="N2495" i="11"/>
  <c r="N2496" i="11"/>
  <c r="N2497" i="11"/>
  <c r="N2498" i="11"/>
  <c r="N2499" i="11"/>
  <c r="N2500" i="11"/>
  <c r="N2501" i="11"/>
  <c r="N2502" i="11"/>
  <c r="N2503" i="11"/>
  <c r="N2504" i="11"/>
  <c r="N2505" i="11"/>
  <c r="N2506" i="11"/>
  <c r="N2507" i="11"/>
  <c r="N2508" i="11"/>
  <c r="N2509" i="11"/>
  <c r="N2510" i="11"/>
  <c r="N2511" i="11"/>
  <c r="N2512" i="11"/>
  <c r="N2513" i="11"/>
  <c r="N2514" i="11"/>
  <c r="N2515" i="11"/>
  <c r="N2516" i="11"/>
  <c r="N2517" i="11"/>
  <c r="N2518" i="11"/>
  <c r="N2519" i="11"/>
  <c r="N2520" i="11"/>
  <c r="N2521" i="11"/>
  <c r="N2522" i="11"/>
  <c r="N2523" i="11"/>
  <c r="N2524" i="11"/>
  <c r="N2525" i="11"/>
  <c r="N2526" i="11"/>
  <c r="N2527" i="11"/>
  <c r="N2528" i="11"/>
  <c r="N2529" i="11"/>
  <c r="N2530" i="11"/>
  <c r="N2531" i="11"/>
  <c r="N2532" i="11"/>
  <c r="N2533" i="11"/>
  <c r="N2534" i="11"/>
  <c r="N2535" i="11"/>
  <c r="N2580" i="11"/>
  <c r="N2581" i="11"/>
  <c r="N2582" i="11"/>
  <c r="N2583" i="11"/>
  <c r="N2584" i="11"/>
  <c r="N2585" i="11"/>
  <c r="N2588" i="11"/>
  <c r="N2589" i="11"/>
  <c r="N2590" i="11"/>
  <c r="N2591" i="11"/>
  <c r="N2592" i="11"/>
  <c r="N2593" i="11"/>
  <c r="N2594" i="11"/>
  <c r="N2595" i="11"/>
  <c r="N2596" i="11"/>
  <c r="N2597" i="11"/>
  <c r="N2598" i="11"/>
  <c r="N2599" i="11"/>
  <c r="N2600" i="11"/>
  <c r="N2601" i="11"/>
  <c r="N2604" i="11"/>
  <c r="N2605" i="11"/>
  <c r="N2606" i="11"/>
  <c r="N2607" i="11"/>
  <c r="N2608" i="11"/>
  <c r="N2609" i="11"/>
  <c r="N2610" i="11"/>
  <c r="N2611" i="11"/>
  <c r="N2612" i="11"/>
  <c r="N2613" i="11"/>
  <c r="N2614" i="11"/>
  <c r="N2615" i="11"/>
  <c r="N2616" i="11"/>
  <c r="N2617" i="11"/>
  <c r="N2618" i="11"/>
  <c r="N2619" i="11"/>
  <c r="N2620" i="11"/>
  <c r="N2621" i="11"/>
  <c r="N2622" i="11"/>
  <c r="N2625" i="11"/>
  <c r="N2626" i="11"/>
  <c r="N2627" i="11"/>
  <c r="N2628" i="11"/>
  <c r="N2629" i="11"/>
  <c r="N2630" i="11"/>
  <c r="N2631" i="11"/>
  <c r="N2632" i="11"/>
  <c r="N2633" i="11"/>
  <c r="N2636" i="11"/>
  <c r="N2637" i="11"/>
  <c r="N2638" i="11"/>
  <c r="N2639" i="11"/>
  <c r="N2640" i="11"/>
  <c r="N2641" i="11"/>
  <c r="N2642" i="11"/>
  <c r="N2643" i="11"/>
  <c r="N2644" i="11"/>
  <c r="N2645" i="11"/>
  <c r="N2646" i="11"/>
  <c r="N2647" i="11"/>
  <c r="N2648" i="11"/>
  <c r="N2649" i="11"/>
  <c r="N2650" i="11"/>
  <c r="N2653" i="11"/>
  <c r="N2654" i="11"/>
  <c r="N2655" i="11"/>
  <c r="N2656" i="11"/>
  <c r="N2657" i="11"/>
  <c r="N2658" i="11"/>
  <c r="N2659" i="11"/>
  <c r="N2660" i="11"/>
  <c r="N2661" i="11"/>
  <c r="N2662" i="11"/>
  <c r="N2663" i="11"/>
  <c r="N2664" i="11"/>
  <c r="N2665" i="11"/>
  <c r="N2666" i="11"/>
  <c r="N2667" i="11"/>
  <c r="N2668" i="11"/>
  <c r="N2669" i="11"/>
  <c r="N2670" i="11"/>
  <c r="N2673" i="11"/>
  <c r="N2674" i="11"/>
  <c r="N2675" i="11"/>
  <c r="N2676" i="11"/>
  <c r="N2677" i="11"/>
  <c r="N2678" i="11"/>
  <c r="N2679" i="11"/>
  <c r="N2680" i="11"/>
  <c r="N2681" i="11"/>
  <c r="N2684" i="11"/>
  <c r="N2685" i="11"/>
  <c r="N2686" i="11"/>
  <c r="N2687" i="11"/>
  <c r="N2688" i="11"/>
  <c r="N2689" i="11"/>
  <c r="N2690" i="11"/>
  <c r="N2691" i="11"/>
  <c r="N2692" i="11"/>
  <c r="N2693" i="11"/>
  <c r="N2694" i="11"/>
  <c r="N2695" i="11"/>
  <c r="N2696" i="11"/>
  <c r="N2699" i="11"/>
  <c r="N2700" i="11"/>
  <c r="N2701" i="11"/>
  <c r="N2702" i="11"/>
  <c r="N2703" i="11"/>
  <c r="N2704" i="11"/>
  <c r="N2705" i="11"/>
  <c r="N2706" i="11"/>
  <c r="N2707" i="11"/>
  <c r="N2708" i="11"/>
  <c r="N2709" i="11"/>
  <c r="N2712" i="11"/>
  <c r="N2713" i="11"/>
  <c r="N2714" i="11"/>
  <c r="N2715" i="11"/>
  <c r="N2716" i="11"/>
  <c r="N2717" i="11"/>
  <c r="N2718" i="11"/>
  <c r="N2719" i="11"/>
  <c r="N2720" i="11"/>
  <c r="N2723" i="11"/>
  <c r="N2724" i="11"/>
  <c r="N2725" i="11"/>
  <c r="N2726" i="11"/>
  <c r="N2727" i="11"/>
  <c r="N2728" i="11"/>
  <c r="N2729" i="11"/>
  <c r="N2730" i="11"/>
  <c r="N2731" i="11"/>
  <c r="N2735" i="11"/>
  <c r="N2736" i="11"/>
  <c r="N2737" i="11"/>
  <c r="N2738" i="11"/>
  <c r="N2739" i="11"/>
  <c r="N2741" i="11"/>
  <c r="N2742" i="11"/>
  <c r="N2743" i="11"/>
  <c r="N2744" i="11"/>
  <c r="N2745" i="11"/>
  <c r="N2746" i="11"/>
  <c r="N2747" i="11"/>
  <c r="N2748" i="11"/>
  <c r="N2749" i="11"/>
  <c r="N2752" i="11"/>
  <c r="N2753" i="11"/>
  <c r="N2754" i="11"/>
  <c r="N2755" i="11"/>
  <c r="N2756" i="11"/>
  <c r="N2757" i="11"/>
  <c r="N2758" i="11"/>
  <c r="N2759" i="11"/>
  <c r="N2760" i="11"/>
  <c r="N2763" i="11"/>
  <c r="N2764" i="11"/>
  <c r="N2765" i="11"/>
  <c r="N2766" i="11"/>
  <c r="N2767" i="11"/>
  <c r="N2768" i="11"/>
  <c r="N2769" i="11"/>
  <c r="N2770" i="11"/>
  <c r="N2771" i="11"/>
  <c r="N2774" i="11"/>
  <c r="N2775" i="11"/>
  <c r="N2776" i="11"/>
  <c r="N2777" i="11"/>
  <c r="N2778" i="11"/>
  <c r="N2779" i="11"/>
  <c r="N2780" i="11"/>
  <c r="N2781" i="11"/>
  <c r="N2782" i="11"/>
  <c r="N2785" i="11"/>
  <c r="N2786" i="11"/>
  <c r="N2787" i="11"/>
  <c r="N2788" i="11"/>
  <c r="N2789" i="11"/>
  <c r="N2790" i="11"/>
  <c r="N2791" i="11"/>
  <c r="N2792" i="11"/>
  <c r="N2793" i="11"/>
  <c r="N2802" i="11"/>
  <c r="N2803" i="11"/>
  <c r="N2804" i="11"/>
  <c r="N2805" i="11"/>
  <c r="N2806" i="11"/>
  <c r="N2807" i="11"/>
  <c r="N2808" i="11"/>
  <c r="N2809" i="11"/>
  <c r="N2810" i="11"/>
  <c r="N2813" i="11"/>
  <c r="N2814" i="11"/>
  <c r="N2815" i="11"/>
  <c r="N2816" i="11"/>
  <c r="N2817" i="11"/>
  <c r="N2818" i="11"/>
  <c r="N2819" i="11"/>
  <c r="N2820" i="11"/>
  <c r="N2821" i="11"/>
  <c r="N2824" i="11"/>
  <c r="N2825" i="11"/>
  <c r="N2826" i="11"/>
  <c r="N2827" i="11"/>
  <c r="N2828" i="11"/>
  <c r="N2829" i="11"/>
  <c r="N2830" i="11"/>
  <c r="N2831" i="11"/>
  <c r="N2832" i="11"/>
  <c r="N1719" i="11"/>
  <c r="N1720" i="11"/>
  <c r="N1721" i="11"/>
  <c r="N1722" i="11"/>
  <c r="N1723" i="11"/>
  <c r="N1724" i="11"/>
  <c r="N1725" i="11"/>
  <c r="N1726" i="11"/>
  <c r="N1727" i="11"/>
  <c r="N2835" i="11"/>
  <c r="N2836" i="11"/>
  <c r="N2837" i="11"/>
  <c r="N2838" i="11"/>
  <c r="N2839" i="11"/>
  <c r="N2840" i="11"/>
  <c r="N2841" i="11"/>
  <c r="N2842" i="11"/>
  <c r="N2843" i="11"/>
  <c r="N2846" i="11"/>
  <c r="N2847" i="11"/>
  <c r="N2848" i="11"/>
  <c r="N2849" i="11"/>
  <c r="N2850" i="11"/>
  <c r="N2851" i="11"/>
  <c r="N2852" i="11"/>
  <c r="N2853" i="11"/>
  <c r="N2854" i="11"/>
  <c r="N2857" i="11"/>
  <c r="N2858" i="11"/>
  <c r="N2859" i="11"/>
  <c r="N2860" i="11"/>
  <c r="N2861" i="11"/>
  <c r="N2862" i="11"/>
  <c r="N2863" i="11"/>
  <c r="N2864" i="11"/>
  <c r="N2865" i="11"/>
  <c r="N2868" i="11"/>
  <c r="N2869" i="11"/>
  <c r="N2870" i="11"/>
  <c r="N2871" i="11"/>
  <c r="N2872" i="11"/>
  <c r="N2873" i="11"/>
  <c r="N2874" i="11"/>
  <c r="N2875" i="11"/>
  <c r="N2876" i="11"/>
  <c r="N2879" i="11"/>
  <c r="N2880" i="11"/>
  <c r="N2881" i="11"/>
  <c r="N2882" i="11"/>
  <c r="N2883" i="11"/>
  <c r="N2884" i="11"/>
  <c r="N2885" i="11"/>
  <c r="N2886" i="11"/>
  <c r="N2887" i="11"/>
  <c r="N2890" i="11"/>
  <c r="N2891" i="11"/>
  <c r="N2892" i="11"/>
  <c r="N2893" i="11"/>
  <c r="N2894" i="11"/>
  <c r="N2895" i="11"/>
  <c r="N2896" i="11"/>
  <c r="N2897" i="11"/>
  <c r="N2898" i="11"/>
  <c r="N2901" i="11"/>
  <c r="N2902" i="11"/>
  <c r="N2903" i="11"/>
  <c r="N2904" i="11"/>
  <c r="N2905" i="11"/>
  <c r="N2796" i="11"/>
  <c r="N2797" i="11"/>
  <c r="N2798" i="11"/>
  <c r="N2799" i="11"/>
  <c r="N1362" i="11"/>
  <c r="N1363" i="11"/>
  <c r="N1364" i="11"/>
  <c r="N2908" i="11"/>
  <c r="N2909" i="11"/>
  <c r="N2910" i="11"/>
  <c r="N2911" i="11"/>
  <c r="N2912" i="11"/>
  <c r="N2913" i="11"/>
  <c r="N2914" i="11"/>
  <c r="N2915" i="11"/>
  <c r="N2916" i="11"/>
  <c r="N2906" i="11"/>
  <c r="N2907" i="11"/>
  <c r="N2919" i="11"/>
  <c r="N2920" i="11"/>
  <c r="N2921" i="11"/>
  <c r="N2922" i="11"/>
  <c r="N2923" i="11"/>
  <c r="N2924" i="11"/>
  <c r="N2925" i="11"/>
  <c r="N2926" i="11"/>
  <c r="N2927" i="11"/>
  <c r="N2930" i="11"/>
  <c r="N2931" i="11"/>
  <c r="N2932" i="11"/>
  <c r="N2933" i="11"/>
  <c r="N2934" i="11"/>
  <c r="N2935" i="11"/>
  <c r="N2936" i="11"/>
  <c r="N2937" i="11"/>
  <c r="N2938" i="11"/>
  <c r="N2941" i="11"/>
  <c r="N2942" i="11"/>
  <c r="N2943" i="11"/>
  <c r="N2944" i="11"/>
  <c r="N2945" i="11"/>
  <c r="N2946" i="11"/>
  <c r="N2947" i="11"/>
  <c r="N2948" i="11"/>
  <c r="N2949" i="11"/>
  <c r="N2952" i="11"/>
  <c r="N2953" i="11"/>
  <c r="N2954" i="11"/>
  <c r="N2955" i="11"/>
  <c r="N2956" i="11"/>
  <c r="N2957" i="11"/>
  <c r="N2958" i="11"/>
  <c r="N2959" i="11"/>
  <c r="N2960" i="11"/>
  <c r="N2961" i="11"/>
  <c r="N2962" i="11"/>
  <c r="N2963" i="11"/>
  <c r="N2964" i="11"/>
  <c r="N2965" i="11"/>
  <c r="N2966" i="11"/>
  <c r="N2967" i="11"/>
  <c r="N2968" i="11"/>
  <c r="N2969" i="11"/>
  <c r="N2970" i="11"/>
  <c r="N2971" i="11"/>
  <c r="N2972" i="11"/>
  <c r="N2975" i="11"/>
  <c r="N2976" i="11"/>
  <c r="N2979" i="11"/>
  <c r="N2980" i="11"/>
  <c r="N2983" i="11"/>
  <c r="N2984" i="11"/>
  <c r="N2985" i="11"/>
  <c r="N2986" i="11"/>
  <c r="N2987" i="11"/>
  <c r="N2988" i="11"/>
  <c r="N2989" i="11"/>
  <c r="N2990" i="11"/>
  <c r="N2991" i="11"/>
  <c r="N2994" i="11"/>
  <c r="N2995" i="11"/>
  <c r="N2996" i="11"/>
  <c r="N2997" i="11"/>
  <c r="N2998" i="11"/>
  <c r="N2999" i="11"/>
  <c r="N3000" i="11"/>
  <c r="N3001" i="11"/>
  <c r="N3002" i="11"/>
  <c r="N3005" i="11"/>
  <c r="N3006" i="11"/>
  <c r="N3007" i="11"/>
  <c r="N3008" i="11"/>
  <c r="N3009" i="11"/>
  <c r="N3010" i="11"/>
  <c r="N3011" i="11"/>
  <c r="N3012" i="11"/>
  <c r="N3013" i="11"/>
  <c r="N3016" i="11"/>
  <c r="N3017" i="11"/>
  <c r="N3018" i="11"/>
  <c r="N3019" i="11"/>
  <c r="N3020" i="11"/>
  <c r="N3021" i="11"/>
  <c r="N3022" i="11"/>
  <c r="N3023" i="11"/>
  <c r="N3024" i="11"/>
  <c r="N3027" i="11"/>
  <c r="N3028" i="11"/>
  <c r="N3029" i="11"/>
  <c r="N3030" i="11"/>
  <c r="N3031" i="11"/>
  <c r="N3032" i="11"/>
  <c r="N3033" i="11"/>
  <c r="N3034" i="11"/>
  <c r="N3035" i="11"/>
  <c r="N3038" i="11"/>
  <c r="N3039" i="11"/>
  <c r="N3040" i="11"/>
  <c r="N3041" i="11"/>
  <c r="N3042" i="11"/>
  <c r="N3043" i="11"/>
  <c r="N3044" i="11"/>
  <c r="N3045" i="11"/>
  <c r="N3046" i="11"/>
  <c r="N3049" i="11"/>
  <c r="N3050" i="11"/>
  <c r="N3051" i="11"/>
  <c r="N3052" i="11"/>
  <c r="N3053" i="11"/>
  <c r="N3054" i="11"/>
  <c r="N3055" i="11"/>
  <c r="N3056" i="11"/>
  <c r="N3057" i="11"/>
  <c r="N3060" i="11"/>
  <c r="N3061" i="11"/>
  <c r="N3062" i="11"/>
  <c r="N3063" i="11"/>
  <c r="N3064" i="11"/>
  <c r="N3065" i="11"/>
  <c r="N3066" i="11"/>
  <c r="N3067" i="11"/>
  <c r="N3068" i="11"/>
  <c r="N3069" i="11"/>
  <c r="N3070" i="11"/>
  <c r="N3073" i="11"/>
  <c r="N3074" i="11"/>
  <c r="N3075" i="11"/>
  <c r="N3076" i="11"/>
  <c r="N3077" i="11"/>
  <c r="N3078" i="11"/>
  <c r="N3079" i="11"/>
  <c r="N3080" i="11"/>
  <c r="N3081" i="11"/>
  <c r="N3082" i="11"/>
  <c r="N3083" i="11"/>
  <c r="N3084" i="11"/>
  <c r="N3087" i="11"/>
  <c r="N3088" i="11"/>
  <c r="N3089" i="11"/>
  <c r="N3090" i="11"/>
  <c r="N3091" i="11"/>
  <c r="N3092" i="11"/>
  <c r="N3093" i="11"/>
  <c r="N3094" i="11"/>
  <c r="N3095" i="11"/>
  <c r="N3096" i="11"/>
  <c r="N3097" i="11"/>
  <c r="N3098" i="11"/>
  <c r="N3099" i="11"/>
  <c r="N3100" i="11"/>
  <c r="N3101" i="11"/>
  <c r="N3104" i="11"/>
  <c r="N3105" i="11"/>
  <c r="N3111" i="11"/>
  <c r="N3112" i="11"/>
  <c r="N3113" i="11"/>
  <c r="N3114" i="11"/>
  <c r="N3115" i="11"/>
  <c r="N3116" i="11"/>
  <c r="N3117" i="11"/>
  <c r="N3118" i="11"/>
  <c r="N3119" i="11"/>
  <c r="N3122" i="11"/>
  <c r="N3123" i="11"/>
  <c r="N3124" i="11"/>
  <c r="N3125" i="11"/>
  <c r="N3126" i="11"/>
  <c r="N3127" i="11"/>
  <c r="N3128" i="11"/>
  <c r="N3129" i="11"/>
  <c r="N3133" i="11"/>
  <c r="N3134" i="11"/>
  <c r="N3135" i="11"/>
  <c r="N3136" i="11"/>
  <c r="N3137" i="11"/>
  <c r="N3138" i="11"/>
  <c r="N3139" i="11"/>
  <c r="N3140" i="11"/>
  <c r="N3141" i="11"/>
  <c r="N3144" i="11"/>
  <c r="N3145" i="11"/>
  <c r="N3146" i="11"/>
  <c r="N3147" i="11"/>
  <c r="N3148" i="11"/>
  <c r="N3149" i="11"/>
  <c r="N3150" i="11"/>
  <c r="N3151" i="11"/>
  <c r="N3152" i="11"/>
  <c r="N3155" i="11"/>
  <c r="N3156" i="11"/>
  <c r="N3157" i="11"/>
  <c r="N3158" i="11"/>
  <c r="N3159" i="11"/>
  <c r="N3160" i="11"/>
  <c r="N3161" i="11"/>
  <c r="N3162" i="11"/>
  <c r="N3163" i="11"/>
  <c r="N3166" i="11"/>
  <c r="N3167" i="11"/>
  <c r="N3168" i="11"/>
  <c r="N3169" i="11"/>
  <c r="N3170" i="11"/>
  <c r="N3171" i="11"/>
  <c r="N3172" i="11"/>
  <c r="N3173" i="11"/>
  <c r="N3174" i="11"/>
  <c r="N3177" i="11"/>
  <c r="N3178" i="11"/>
  <c r="N3179" i="11"/>
  <c r="N3180" i="11"/>
  <c r="N3181" i="11"/>
  <c r="N3182" i="11"/>
  <c r="N3183" i="11"/>
  <c r="N3184" i="11"/>
  <c r="N3185" i="11"/>
  <c r="N3188" i="11"/>
  <c r="N3189" i="11"/>
  <c r="N3190" i="11"/>
  <c r="N3191" i="11"/>
  <c r="N3192" i="11"/>
  <c r="N3193" i="11"/>
  <c r="N3194" i="11"/>
  <c r="N3195" i="11"/>
  <c r="N3196" i="11"/>
  <c r="N3199" i="11"/>
  <c r="N3200" i="11"/>
  <c r="N3201" i="11"/>
  <c r="N3202" i="11"/>
  <c r="N3203" i="11"/>
  <c r="N3204" i="11"/>
  <c r="N3205" i="11"/>
  <c r="N3206" i="11"/>
  <c r="N3207" i="11"/>
  <c r="N3210" i="11"/>
  <c r="N3211" i="11"/>
  <c r="N3212" i="11"/>
  <c r="N3213" i="11"/>
  <c r="N3214" i="11"/>
  <c r="N3215" i="11"/>
  <c r="N3216" i="11"/>
  <c r="N3217" i="11"/>
  <c r="N3218" i="11"/>
  <c r="N3221" i="11"/>
  <c r="N3222" i="11"/>
  <c r="N3223" i="11"/>
  <c r="N3224" i="11"/>
  <c r="N3225" i="11"/>
  <c r="N3226" i="11"/>
  <c r="N3227" i="11"/>
  <c r="N3228" i="11"/>
  <c r="N3229" i="11"/>
  <c r="N3232" i="11"/>
  <c r="N3108" i="11"/>
  <c r="N3109" i="11"/>
  <c r="N3110" i="11"/>
  <c r="N3233" i="11"/>
  <c r="N3234" i="11"/>
  <c r="N3235" i="11"/>
  <c r="N3236" i="11"/>
  <c r="N3237" i="11"/>
  <c r="N3238" i="11"/>
  <c r="N3239" i="11"/>
  <c r="N3240" i="11"/>
  <c r="N3241" i="11"/>
  <c r="N3244" i="11"/>
  <c r="N3245" i="11"/>
  <c r="N3246" i="11"/>
  <c r="N3247" i="11"/>
  <c r="N3248" i="11"/>
  <c r="N3249" i="11"/>
  <c r="N3250" i="11"/>
  <c r="N3251" i="11"/>
  <c r="N3252" i="11"/>
  <c r="N3255" i="11"/>
  <c r="N3256" i="11"/>
  <c r="N3257" i="11"/>
  <c r="N3258" i="11"/>
  <c r="N3259" i="11"/>
  <c r="N3260" i="11"/>
  <c r="N3261" i="11"/>
  <c r="N3262" i="11"/>
  <c r="N3263" i="11"/>
  <c r="N3266" i="11"/>
  <c r="N3267" i="11"/>
  <c r="N3268" i="11"/>
  <c r="N3269" i="11"/>
  <c r="N3270" i="11"/>
  <c r="N3271" i="11"/>
  <c r="N3272" i="11"/>
  <c r="N3273" i="11"/>
  <c r="N3274" i="11"/>
  <c r="N3277" i="11"/>
  <c r="N3278" i="11"/>
  <c r="N3279" i="11"/>
  <c r="N3280" i="11"/>
  <c r="N3281" i="11"/>
  <c r="N3282" i="11"/>
  <c r="N3283" i="11"/>
  <c r="N3284" i="11"/>
  <c r="N3285" i="11"/>
  <c r="N3288" i="11"/>
  <c r="N3289" i="11"/>
  <c r="N3290" i="11"/>
  <c r="N3291" i="11"/>
  <c r="N3292" i="11"/>
  <c r="N3293" i="11"/>
  <c r="N3294" i="11"/>
  <c r="N3297" i="11"/>
  <c r="N3298" i="11"/>
  <c r="N3299" i="11"/>
  <c r="N3300" i="11"/>
  <c r="N3301" i="11"/>
  <c r="N3302" i="11"/>
  <c r="N3303" i="11"/>
  <c r="N3304" i="11"/>
  <c r="N3305" i="11"/>
  <c r="N3309" i="11"/>
  <c r="N3310" i="11"/>
  <c r="N3311" i="11"/>
  <c r="N3312" i="11"/>
  <c r="N3313" i="11"/>
  <c r="N3314" i="11"/>
  <c r="N3315" i="11"/>
  <c r="N3316" i="11"/>
  <c r="N3319" i="11"/>
  <c r="N3320" i="11"/>
  <c r="N3321" i="11"/>
  <c r="N3322" i="11"/>
  <c r="N3323" i="11"/>
  <c r="N3324" i="11"/>
  <c r="N3325" i="11"/>
  <c r="N3326" i="11"/>
  <c r="N3327" i="11"/>
  <c r="N3330" i="11"/>
  <c r="N3331" i="11"/>
  <c r="N3332" i="11"/>
  <c r="N3333" i="11"/>
  <c r="N3334" i="11"/>
  <c r="N3335" i="11"/>
  <c r="N3336" i="11"/>
  <c r="N3337" i="11"/>
  <c r="N3338" i="11"/>
  <c r="N3341" i="11"/>
  <c r="N3342" i="11"/>
  <c r="N3343" i="11"/>
  <c r="N3344" i="11"/>
  <c r="N3345" i="11"/>
  <c r="N3346" i="11"/>
  <c r="N3347" i="11"/>
  <c r="N3348" i="11"/>
  <c r="N3349" i="11"/>
  <c r="N3350" i="11"/>
  <c r="N3351" i="11"/>
  <c r="N3352" i="11"/>
  <c r="N3353" i="11"/>
  <c r="N3354" i="11"/>
  <c r="N3355" i="11"/>
  <c r="N3356" i="11"/>
  <c r="N3357" i="11"/>
  <c r="N3358" i="11"/>
  <c r="N3359" i="11"/>
  <c r="N3360" i="11"/>
  <c r="N3361" i="11"/>
  <c r="N3362" i="11"/>
  <c r="N3363" i="11"/>
  <c r="N3364" i="11"/>
  <c r="N3365" i="11"/>
  <c r="N3366" i="11"/>
  <c r="N3367" i="11"/>
  <c r="N3368" i="11"/>
  <c r="N3369" i="11"/>
  <c r="N3370" i="11"/>
  <c r="N3371" i="11"/>
  <c r="N3372" i="11"/>
  <c r="N3373" i="11"/>
  <c r="N3374" i="11"/>
  <c r="N3375" i="11"/>
  <c r="N3376" i="11"/>
  <c r="N3377" i="11"/>
  <c r="N3378" i="11"/>
  <c r="N3379" i="11"/>
  <c r="N3380" i="11"/>
  <c r="N3381" i="11"/>
  <c r="N3382" i="11"/>
  <c r="N3383" i="11"/>
  <c r="N3384" i="11"/>
  <c r="N3385" i="11"/>
  <c r="N3386" i="11"/>
  <c r="N3387" i="11"/>
  <c r="N3388" i="11"/>
  <c r="N3389" i="11"/>
  <c r="N3390" i="11"/>
  <c r="N3391" i="11"/>
  <c r="N3392" i="11"/>
  <c r="N3393" i="11"/>
  <c r="N3394" i="11"/>
  <c r="N3395" i="11"/>
  <c r="N3396" i="11"/>
  <c r="N3397" i="11"/>
  <c r="N3398" i="11"/>
  <c r="N3399" i="11"/>
  <c r="N3400" i="11"/>
  <c r="N3401" i="11"/>
  <c r="N3402" i="11"/>
  <c r="N3403" i="11"/>
  <c r="N3404" i="11"/>
  <c r="N3405" i="11"/>
  <c r="N3406" i="11"/>
  <c r="N3407" i="11"/>
  <c r="N3408" i="11"/>
  <c r="N3409" i="11"/>
  <c r="N3410" i="11"/>
  <c r="N3411" i="11"/>
  <c r="N3412" i="11"/>
  <c r="N3413" i="11"/>
  <c r="N3414" i="11"/>
  <c r="N3415" i="11"/>
  <c r="N3416" i="11"/>
  <c r="N3417" i="11"/>
  <c r="N3418" i="11"/>
  <c r="N3419" i="11"/>
  <c r="N3420" i="11"/>
  <c r="N3421" i="11"/>
  <c r="N3422" i="11"/>
  <c r="N3423" i="11"/>
  <c r="N3424" i="11"/>
  <c r="N3425" i="11"/>
  <c r="N3426" i="11"/>
  <c r="N3427" i="11"/>
  <c r="N3428" i="11"/>
  <c r="N3429" i="11"/>
  <c r="N3430" i="11"/>
  <c r="N3431" i="11"/>
  <c r="N3432" i="11"/>
  <c r="N3433" i="11"/>
  <c r="N3434" i="11"/>
  <c r="N3435" i="11"/>
  <c r="N3436" i="11"/>
  <c r="N3437" i="11"/>
  <c r="N3438" i="11"/>
  <c r="N3439" i="11"/>
  <c r="N3308" i="11"/>
  <c r="N3440" i="11"/>
  <c r="N3441" i="11"/>
  <c r="N3674" i="11"/>
  <c r="N3675" i="11"/>
  <c r="N3678" i="11"/>
  <c r="N3683" i="11"/>
  <c r="N3684" i="11"/>
  <c r="N3687" i="11"/>
  <c r="N3688" i="11"/>
  <c r="N3542" i="11"/>
  <c r="N3543" i="11"/>
  <c r="N3544" i="11"/>
  <c r="N3545" i="11"/>
  <c r="N3546" i="11"/>
  <c r="N3547" i="11"/>
  <c r="N3548" i="11"/>
  <c r="N3549" i="11"/>
  <c r="N3550" i="11"/>
  <c r="N3551" i="11"/>
  <c r="N3552" i="11"/>
  <c r="N3553" i="11"/>
  <c r="N3554" i="11"/>
  <c r="N3555" i="11"/>
  <c r="N3556" i="11"/>
  <c r="N3557" i="11"/>
  <c r="N3558" i="11"/>
  <c r="N3559" i="11"/>
  <c r="N3560" i="11"/>
  <c r="N3561" i="11"/>
  <c r="N3562" i="11"/>
  <c r="N3563" i="11"/>
  <c r="N3564" i="11"/>
  <c r="N3565" i="11"/>
  <c r="N3566" i="11"/>
  <c r="N3567" i="11"/>
  <c r="N3568" i="11"/>
  <c r="N3569" i="11"/>
  <c r="N3570" i="11"/>
  <c r="N3571" i="11"/>
  <c r="N3572" i="11"/>
  <c r="N3573" i="11"/>
  <c r="N3574" i="11"/>
  <c r="N3575" i="11"/>
  <c r="N3576" i="11"/>
  <c r="N3577" i="11"/>
  <c r="N3578" i="11"/>
  <c r="N3579" i="11"/>
  <c r="N3580" i="11"/>
  <c r="N3581" i="11"/>
  <c r="N3582" i="11"/>
  <c r="N3583" i="11"/>
  <c r="N3584" i="11"/>
  <c r="N3585" i="11"/>
  <c r="N3586" i="11"/>
  <c r="N3587" i="11"/>
  <c r="N3588" i="11"/>
  <c r="N3589" i="11"/>
  <c r="N3590" i="11"/>
  <c r="N3591" i="11"/>
  <c r="N3592" i="11"/>
  <c r="N3593" i="11"/>
  <c r="N3594" i="11"/>
  <c r="N3595" i="11"/>
  <c r="N3596" i="11"/>
  <c r="N3597" i="11"/>
  <c r="N3598" i="11"/>
  <c r="N3599" i="11"/>
  <c r="N3600" i="11"/>
  <c r="N3601" i="11"/>
  <c r="N3602" i="11"/>
  <c r="N3603" i="11"/>
  <c r="N3604" i="11"/>
  <c r="N3605" i="11"/>
  <c r="N3606" i="11"/>
  <c r="N3607" i="11"/>
  <c r="N3608" i="11"/>
  <c r="N3609" i="11"/>
  <c r="N3610" i="11"/>
  <c r="N3611" i="11"/>
  <c r="N3612" i="11"/>
  <c r="N3613" i="11"/>
  <c r="N3614" i="11"/>
  <c r="N3615" i="11"/>
  <c r="N3616" i="11"/>
  <c r="N3617" i="11"/>
  <c r="N3618" i="11"/>
  <c r="N3619" i="11"/>
  <c r="N3620" i="11"/>
  <c r="N3621" i="11"/>
  <c r="N3622" i="11"/>
  <c r="N3623" i="11"/>
  <c r="N3624" i="11"/>
  <c r="N3625" i="11"/>
  <c r="N3626" i="11"/>
  <c r="N3627" i="11"/>
  <c r="N3628" i="11"/>
  <c r="N3629" i="11"/>
  <c r="N3630" i="11"/>
  <c r="N3631" i="11"/>
  <c r="N3632" i="11"/>
  <c r="N3633" i="11"/>
  <c r="N3634" i="11"/>
  <c r="N3635" i="11"/>
  <c r="N3636" i="11"/>
  <c r="N3637" i="11"/>
  <c r="N3638" i="11"/>
  <c r="N3639" i="11"/>
  <c r="N3640" i="11"/>
  <c r="N3641" i="11"/>
  <c r="N3642" i="11"/>
  <c r="N3643" i="11"/>
  <c r="N3644" i="11"/>
  <c r="N3645" i="11"/>
  <c r="N3646" i="11"/>
  <c r="N3647" i="11"/>
  <c r="N3648" i="11"/>
  <c r="N3649" i="11"/>
  <c r="N3650" i="11"/>
  <c r="N3651" i="11"/>
  <c r="N3652" i="11"/>
  <c r="N3653" i="11"/>
  <c r="N3654" i="11"/>
  <c r="N3655" i="11"/>
  <c r="N3656" i="11"/>
  <c r="N3657" i="11"/>
  <c r="N3658" i="11"/>
  <c r="N3659" i="11"/>
  <c r="N3660" i="11"/>
  <c r="N3661" i="11"/>
  <c r="N3662" i="11"/>
  <c r="N3663" i="11"/>
  <c r="N3664" i="11"/>
  <c r="N3665" i="11"/>
  <c r="N3666" i="11"/>
  <c r="N3667" i="11"/>
  <c r="N3668" i="11"/>
  <c r="N3669" i="11"/>
  <c r="N3670" i="11"/>
  <c r="N3671" i="11"/>
  <c r="N3672" i="11"/>
  <c r="N3673" i="11"/>
  <c r="N3444" i="11"/>
  <c r="N3445" i="11"/>
  <c r="N3446" i="11"/>
  <c r="N3447" i="11"/>
  <c r="N3448" i="11"/>
  <c r="N3449" i="11"/>
  <c r="N3450" i="11"/>
  <c r="N3451" i="11"/>
  <c r="N3452" i="11"/>
  <c r="N3453" i="11"/>
  <c r="N3454" i="11"/>
  <c r="N3455" i="11"/>
  <c r="N3456" i="11"/>
  <c r="N3457" i="11"/>
  <c r="N3458" i="11"/>
  <c r="N3459" i="11"/>
  <c r="N3460" i="11"/>
  <c r="N3461" i="11"/>
  <c r="N3462" i="11"/>
  <c r="N3463" i="11"/>
  <c r="N3464" i="11"/>
  <c r="N3465" i="11"/>
  <c r="N3466" i="11"/>
  <c r="N3467" i="11"/>
  <c r="N3468" i="11"/>
  <c r="N3469" i="11"/>
  <c r="N3470" i="11"/>
  <c r="N3471" i="11"/>
  <c r="N3472" i="11"/>
  <c r="N3473" i="11"/>
  <c r="N3474" i="11"/>
  <c r="N3475" i="11"/>
  <c r="N3476" i="11"/>
  <c r="N3477" i="11"/>
  <c r="N3478" i="11"/>
  <c r="N3479" i="11"/>
  <c r="N3480" i="11"/>
  <c r="N3481" i="11"/>
  <c r="N3482" i="11"/>
  <c r="N3483" i="11"/>
  <c r="N3484" i="11"/>
  <c r="N3485" i="11"/>
  <c r="N3486" i="11"/>
  <c r="N3487" i="11"/>
  <c r="N3488" i="11"/>
  <c r="N3489" i="11"/>
  <c r="N3490" i="11"/>
  <c r="N3491" i="11"/>
  <c r="N3492" i="11"/>
  <c r="N3493" i="11"/>
  <c r="N3494" i="11"/>
  <c r="N3495" i="11"/>
  <c r="N3496" i="11"/>
  <c r="N3497" i="11"/>
  <c r="N3498" i="11"/>
  <c r="N3499" i="11"/>
  <c r="N3500" i="11"/>
  <c r="N3501" i="11"/>
  <c r="N3502" i="11"/>
  <c r="N3503" i="11"/>
  <c r="N3504" i="11"/>
  <c r="N3505" i="11"/>
  <c r="N3506" i="11"/>
  <c r="N3507" i="11"/>
  <c r="N3508" i="11"/>
  <c r="N3509" i="11"/>
  <c r="N3510" i="11"/>
  <c r="N3511" i="11"/>
  <c r="N3512" i="11"/>
  <c r="N3513" i="11"/>
  <c r="N3514" i="11"/>
  <c r="N3515" i="11"/>
  <c r="N3516" i="11"/>
  <c r="N3517" i="11"/>
  <c r="N3518" i="11"/>
  <c r="N3519" i="11"/>
  <c r="N3520" i="11"/>
  <c r="N3521" i="11"/>
  <c r="N3522" i="11"/>
  <c r="N3523" i="11"/>
  <c r="N3524" i="11"/>
  <c r="N3525" i="11"/>
  <c r="N3526" i="11"/>
  <c r="N3527" i="11"/>
  <c r="N3528" i="11"/>
  <c r="N3529" i="11"/>
  <c r="N3530" i="11"/>
  <c r="N3531" i="11"/>
  <c r="N3532" i="11"/>
  <c r="N3533" i="11"/>
  <c r="N3534" i="11"/>
  <c r="N3535" i="11"/>
  <c r="N3536" i="11"/>
  <c r="N3537" i="11"/>
  <c r="N3538" i="11"/>
  <c r="N3539" i="11"/>
  <c r="N3540" i="11"/>
  <c r="N3541" i="11"/>
  <c r="N3807" i="11"/>
  <c r="N3810" i="11"/>
  <c r="N3813" i="11"/>
  <c r="N3814" i="11"/>
  <c r="N3817" i="11"/>
  <c r="N3818" i="11"/>
  <c r="N3715" i="11"/>
  <c r="N3716" i="11"/>
  <c r="N3717" i="11"/>
  <c r="N3718" i="11"/>
  <c r="N3719" i="11"/>
  <c r="N3720" i="11"/>
  <c r="N3721" i="11"/>
  <c r="N3722" i="11"/>
  <c r="N3723" i="11"/>
  <c r="N3724" i="11"/>
  <c r="N3725" i="11"/>
  <c r="N3726" i="11"/>
  <c r="N3727" i="11"/>
  <c r="N3728" i="11"/>
  <c r="N3729" i="11"/>
  <c r="N3730" i="11"/>
  <c r="N3731" i="11"/>
  <c r="N3732" i="11"/>
  <c r="N3733" i="11"/>
  <c r="N3734" i="11"/>
  <c r="N3735" i="11"/>
  <c r="N3736" i="11"/>
  <c r="N3737" i="11"/>
  <c r="N3738" i="11"/>
  <c r="N3739" i="11"/>
  <c r="N3691" i="11"/>
  <c r="N3692" i="11"/>
  <c r="N3693" i="11"/>
  <c r="N3694" i="11"/>
  <c r="N3695" i="11"/>
  <c r="N3696" i="11"/>
  <c r="N3697" i="11"/>
  <c r="N3698" i="11"/>
  <c r="N3699" i="11"/>
  <c r="N3700" i="11"/>
  <c r="N3701" i="11"/>
  <c r="N3702" i="11"/>
  <c r="N3703" i="11"/>
  <c r="N3704" i="11"/>
  <c r="N3705" i="11"/>
  <c r="N3706" i="11"/>
  <c r="N3707" i="11"/>
  <c r="N3708" i="11"/>
  <c r="N3709" i="11"/>
  <c r="N3710" i="11"/>
  <c r="N3711" i="11"/>
  <c r="N3712" i="11"/>
  <c r="N3713" i="11"/>
  <c r="N3714" i="11"/>
  <c r="N3740" i="11"/>
  <c r="N3741" i="11"/>
  <c r="N3742" i="11"/>
  <c r="N3743" i="11"/>
  <c r="N3744" i="11"/>
  <c r="N3745" i="11"/>
  <c r="N3746" i="11"/>
  <c r="N3747" i="11"/>
  <c r="N3748" i="11"/>
  <c r="N3749" i="11"/>
  <c r="N3750" i="11"/>
  <c r="N3751" i="11"/>
  <c r="N3752" i="11"/>
  <c r="N3753" i="11"/>
  <c r="N3754" i="11"/>
  <c r="N3755" i="11"/>
  <c r="N3756" i="11"/>
  <c r="N3757" i="11"/>
  <c r="N3758" i="11"/>
  <c r="N3759" i="11"/>
  <c r="N3760" i="11"/>
  <c r="N3761" i="11"/>
  <c r="N3762" i="11"/>
  <c r="N3763" i="11"/>
  <c r="N3764" i="11"/>
  <c r="N3765" i="11"/>
  <c r="N3766" i="11"/>
  <c r="N3767" i="11"/>
  <c r="N3768" i="11"/>
  <c r="N3769" i="11"/>
  <c r="N3770" i="11"/>
  <c r="N3771" i="11"/>
  <c r="N3772" i="11"/>
  <c r="N3773" i="11"/>
  <c r="N3774" i="11"/>
  <c r="N3775" i="11"/>
  <c r="N3776" i="11"/>
  <c r="N3777" i="11"/>
  <c r="N3778" i="11"/>
  <c r="N3779" i="11"/>
  <c r="N3780" i="11"/>
  <c r="N3781" i="11"/>
  <c r="N3782" i="11"/>
  <c r="N3783" i="11"/>
  <c r="N3784" i="11"/>
  <c r="N3785" i="11"/>
  <c r="N3786" i="11"/>
  <c r="N3787" i="11"/>
  <c r="N3788" i="11"/>
  <c r="N3789" i="11"/>
  <c r="N3790" i="11"/>
  <c r="N3791" i="11"/>
  <c r="N3792" i="11"/>
  <c r="N3793" i="11"/>
  <c r="N3794" i="11"/>
  <c r="N3795" i="11"/>
  <c r="N3796" i="11"/>
  <c r="N3797" i="11"/>
  <c r="N3798" i="11"/>
  <c r="N3799" i="11"/>
  <c r="N3800" i="11"/>
  <c r="N3801" i="11"/>
  <c r="N3802" i="11"/>
  <c r="N3803" i="11"/>
  <c r="N3804" i="11"/>
  <c r="N3805" i="11"/>
  <c r="N3806" i="11"/>
  <c r="N3821" i="11"/>
  <c r="N3822" i="11"/>
  <c r="N3825" i="11"/>
  <c r="N3826" i="11"/>
  <c r="N3829" i="11"/>
  <c r="N3830" i="11"/>
  <c r="N3833" i="11"/>
  <c r="N3834" i="11"/>
  <c r="N3837" i="11"/>
  <c r="N3838" i="11"/>
  <c r="N3841" i="11"/>
  <c r="N3842" i="11"/>
  <c r="N3843" i="11"/>
  <c r="N3844" i="11"/>
  <c r="N3845" i="11"/>
  <c r="N3846" i="11"/>
  <c r="N3847" i="11"/>
  <c r="N3848" i="11"/>
  <c r="N3849" i="11"/>
  <c r="N3852" i="11"/>
  <c r="N3853" i="11"/>
  <c r="N3854" i="11"/>
  <c r="N3855" i="11"/>
  <c r="N3856" i="11"/>
  <c r="N3857" i="11"/>
  <c r="N3858" i="11"/>
  <c r="N3859" i="11"/>
  <c r="N3860" i="11"/>
  <c r="N3863" i="11"/>
  <c r="N3864" i="11"/>
  <c r="N3865" i="11"/>
  <c r="N3866" i="11"/>
  <c r="N3867" i="11"/>
  <c r="N3868" i="11"/>
  <c r="N3869" i="11"/>
  <c r="N3870" i="11"/>
  <c r="N3871" i="11"/>
  <c r="N3874" i="11"/>
  <c r="N3875" i="11"/>
  <c r="N3876" i="11"/>
  <c r="N3877" i="11"/>
  <c r="N3878" i="11"/>
  <c r="N3879" i="11"/>
  <c r="N3880" i="11"/>
  <c r="N3881" i="11"/>
  <c r="N3882" i="11"/>
  <c r="N3885" i="11"/>
  <c r="N3886" i="11"/>
  <c r="N3887" i="11"/>
  <c r="N3888" i="11"/>
  <c r="N3891" i="11"/>
  <c r="N3892" i="11"/>
  <c r="N3893" i="11"/>
  <c r="N3894" i="11"/>
  <c r="N3895" i="11"/>
  <c r="N3896" i="11"/>
  <c r="N3897" i="11"/>
  <c r="N3898" i="11"/>
  <c r="N3899" i="11"/>
  <c r="N3902" i="11"/>
  <c r="N3903" i="11"/>
  <c r="N3904" i="11"/>
  <c r="N3905" i="11"/>
  <c r="N3906" i="11"/>
  <c r="N3907" i="11"/>
  <c r="N3908" i="11"/>
  <c r="N3909" i="11"/>
  <c r="N3910" i="11"/>
  <c r="N3911" i="11"/>
  <c r="N3912" i="11"/>
  <c r="N3913" i="11"/>
  <c r="N3914" i="11"/>
  <c r="N3915" i="11"/>
  <c r="N3916" i="11"/>
  <c r="N3917" i="11"/>
  <c r="N3918" i="11"/>
  <c r="N3921" i="11"/>
  <c r="N3922" i="11"/>
  <c r="N3925" i="11"/>
  <c r="N3926" i="11"/>
  <c r="N3927" i="11"/>
  <c r="N3928" i="11"/>
  <c r="N3929" i="11"/>
  <c r="N3930" i="11"/>
  <c r="N3931" i="11"/>
  <c r="N3932" i="11"/>
  <c r="N3933" i="11"/>
  <c r="N3936" i="11"/>
  <c r="N3937" i="11"/>
  <c r="N3938" i="11"/>
  <c r="N3939" i="11"/>
  <c r="N3940" i="11"/>
  <c r="N3941" i="11"/>
  <c r="N3942" i="11"/>
  <c r="N3943" i="11"/>
  <c r="N3944" i="11"/>
  <c r="N3947" i="11"/>
  <c r="N3948" i="11"/>
  <c r="N3949" i="11"/>
  <c r="N3950" i="11"/>
  <c r="N3951" i="11"/>
  <c r="N3952" i="11"/>
  <c r="N3953" i="11"/>
  <c r="N3954" i="11"/>
  <c r="N3955" i="11"/>
  <c r="N3958" i="11"/>
  <c r="N3959" i="11"/>
  <c r="N3960" i="11"/>
  <c r="N3961" i="11"/>
  <c r="N3962" i="11"/>
  <c r="N3963" i="11"/>
  <c r="N3964" i="11"/>
  <c r="N3965" i="11"/>
  <c r="N3966" i="11"/>
  <c r="N3969" i="11"/>
  <c r="N3970" i="11"/>
  <c r="N3971" i="11"/>
  <c r="N3972" i="11"/>
  <c r="N3973" i="11"/>
  <c r="N3974" i="11"/>
  <c r="N3975" i="11"/>
  <c r="N3976" i="11"/>
  <c r="N3977" i="11"/>
  <c r="N3980" i="11"/>
  <c r="N3981" i="11"/>
  <c r="N3982" i="11"/>
  <c r="N3983" i="11"/>
  <c r="N3984" i="11"/>
  <c r="N3985" i="11"/>
  <c r="N3986" i="11"/>
  <c r="N3987" i="11"/>
  <c r="N3988" i="11"/>
  <c r="N3991" i="11"/>
  <c r="N3992" i="11"/>
  <c r="N3993" i="11"/>
  <c r="N3994" i="11"/>
  <c r="N3995" i="11"/>
  <c r="N3996" i="11"/>
  <c r="N3997" i="11"/>
  <c r="N3998" i="11"/>
  <c r="N3999" i="11"/>
  <c r="N4002" i="11"/>
  <c r="N4003" i="11"/>
  <c r="N4004" i="11"/>
  <c r="N4005" i="11"/>
  <c r="N4006" i="11"/>
  <c r="N4007" i="11"/>
  <c r="N4008" i="11"/>
  <c r="N4009" i="11"/>
  <c r="N4010" i="11"/>
  <c r="N4013" i="11"/>
  <c r="N4014" i="11"/>
  <c r="N4015" i="11"/>
  <c r="N4016" i="11"/>
  <c r="N4017" i="11"/>
  <c r="N4018" i="11"/>
  <c r="N4019" i="11"/>
  <c r="N4020" i="11"/>
  <c r="N4021" i="11"/>
  <c r="N4024" i="11"/>
  <c r="N4025" i="11"/>
  <c r="N4026" i="11"/>
  <c r="N4027" i="11"/>
  <c r="N4028" i="11"/>
  <c r="N4029" i="11"/>
  <c r="N4030" i="11"/>
  <c r="N4031" i="11"/>
  <c r="N4032" i="11"/>
  <c r="N4035" i="11"/>
  <c r="N4036" i="11"/>
  <c r="N4039" i="11"/>
  <c r="N4041" i="11"/>
  <c r="N4042" i="11"/>
  <c r="N4043" i="11"/>
  <c r="N4044" i="11"/>
  <c r="N4045" i="11"/>
  <c r="N4046" i="11"/>
  <c r="N4047" i="11"/>
  <c r="N4048" i="11"/>
  <c r="N4049" i="11"/>
  <c r="N4052" i="11"/>
  <c r="N4053" i="11"/>
  <c r="N4054" i="11"/>
  <c r="N4055" i="11"/>
  <c r="N4056" i="11"/>
  <c r="N4057" i="11"/>
  <c r="N4058" i="11"/>
  <c r="N4059" i="11"/>
  <c r="N4060" i="11"/>
  <c r="N4061" i="11"/>
  <c r="N4064" i="11"/>
  <c r="N4065" i="11"/>
  <c r="N4066" i="11"/>
  <c r="N4067" i="11"/>
  <c r="N4068" i="11"/>
  <c r="N4069" i="11"/>
  <c r="N4070" i="11"/>
  <c r="N4071" i="11"/>
  <c r="N4072" i="11"/>
  <c r="N4075" i="11"/>
  <c r="N4076" i="11"/>
  <c r="N4077" i="11"/>
  <c r="N4078" i="11"/>
  <c r="N4079" i="11"/>
  <c r="N4080" i="11"/>
  <c r="N4081" i="11"/>
  <c r="N4082" i="11"/>
  <c r="N4083" i="11"/>
  <c r="N4086" i="11"/>
  <c r="N4087" i="11"/>
  <c r="N4088" i="11"/>
  <c r="N4089" i="11"/>
  <c r="N4090" i="11"/>
  <c r="N4091" i="11"/>
  <c r="N4092" i="11"/>
  <c r="N4093" i="11"/>
  <c r="N4094" i="11"/>
  <c r="N4097" i="11"/>
  <c r="N4098" i="11"/>
  <c r="N4099" i="11"/>
  <c r="N4100" i="11"/>
  <c r="N4101" i="11"/>
  <c r="N4102" i="11"/>
  <c r="N4103" i="11"/>
  <c r="N4104" i="11"/>
  <c r="N4105" i="11"/>
  <c r="N4108" i="11"/>
  <c r="N4109" i="11"/>
  <c r="N4110" i="11"/>
  <c r="N4111" i="11"/>
  <c r="N4112" i="11"/>
  <c r="N4113" i="11"/>
  <c r="N4114" i="11"/>
  <c r="N4115" i="11"/>
  <c r="N4116" i="11"/>
  <c r="N4117" i="11"/>
  <c r="N4118" i="11"/>
  <c r="N4119" i="11"/>
  <c r="N4120" i="11"/>
  <c r="N4123" i="11"/>
  <c r="N4124" i="11"/>
  <c r="N4132" i="11"/>
  <c r="N4135" i="11"/>
  <c r="N4136" i="11"/>
  <c r="N4139" i="11"/>
  <c r="N4140" i="11"/>
  <c r="N4143" i="11"/>
  <c r="N4144" i="11"/>
  <c r="N4147" i="11"/>
  <c r="N4148" i="11"/>
  <c r="N4151" i="11"/>
  <c r="N4152" i="11"/>
  <c r="N4155" i="11"/>
  <c r="N4158" i="11"/>
  <c r="N4159" i="11"/>
  <c r="N4160" i="11"/>
  <c r="N4161" i="11"/>
  <c r="N4162" i="11"/>
  <c r="N4163" i="11"/>
  <c r="N4164" i="11"/>
  <c r="N4165" i="11"/>
  <c r="N4166" i="11"/>
  <c r="N4167" i="11"/>
  <c r="N4168" i="11"/>
  <c r="N4169" i="11"/>
  <c r="N4170" i="11"/>
  <c r="N4171" i="11"/>
  <c r="N4172" i="11"/>
  <c r="N4173" i="11"/>
  <c r="N4174" i="11"/>
  <c r="N4175" i="11"/>
  <c r="N4176" i="11"/>
  <c r="N4177" i="11"/>
  <c r="N4178" i="11"/>
  <c r="N4179" i="11"/>
  <c r="N4180" i="11"/>
  <c r="N4181" i="11"/>
  <c r="N4182" i="11"/>
  <c r="N4183" i="11"/>
  <c r="N4184" i="11"/>
  <c r="N4185" i="11"/>
  <c r="N4186" i="11"/>
  <c r="N4187" i="11"/>
  <c r="N4188" i="11"/>
  <c r="N4189" i="11"/>
  <c r="N4190" i="11"/>
  <c r="N4191" i="11"/>
  <c r="N4192" i="11"/>
  <c r="N4193" i="11"/>
  <c r="N4194" i="11"/>
  <c r="N4195" i="11"/>
  <c r="N4196" i="11"/>
  <c r="N4197" i="11"/>
  <c r="N4198" i="11"/>
  <c r="N4199" i="11"/>
  <c r="N4200" i="11"/>
  <c r="N4201" i="11"/>
  <c r="N4202" i="11"/>
  <c r="N4203" i="11"/>
  <c r="N4204" i="11"/>
  <c r="N4205" i="11"/>
  <c r="N4206" i="11"/>
  <c r="N4207" i="11"/>
  <c r="N4208" i="11"/>
  <c r="N4209" i="11"/>
  <c r="N4210" i="11"/>
  <c r="N4211" i="11"/>
  <c r="N4212" i="11"/>
  <c r="N4213" i="11"/>
  <c r="N4214" i="11"/>
  <c r="N4215" i="11"/>
  <c r="N4216" i="11"/>
  <c r="N4217" i="11"/>
  <c r="N4218" i="11"/>
  <c r="N4219" i="11"/>
  <c r="N4220" i="11"/>
  <c r="N4221" i="11"/>
  <c r="N4222" i="11"/>
  <c r="N4223" i="11"/>
  <c r="N4224" i="11"/>
  <c r="N4225" i="11"/>
  <c r="N4226" i="11"/>
  <c r="N4227" i="11"/>
  <c r="N4228" i="11"/>
  <c r="N4229" i="11"/>
  <c r="N4230" i="11"/>
  <c r="N4231" i="11"/>
  <c r="N4232" i="11"/>
  <c r="N4233" i="11"/>
  <c r="N4234" i="11"/>
  <c r="N4235" i="11"/>
  <c r="N4236" i="11"/>
  <c r="N4237" i="11"/>
  <c r="N4238" i="11"/>
  <c r="N4239" i="11"/>
  <c r="N4240" i="11"/>
  <c r="N4241" i="11"/>
  <c r="N4242" i="11"/>
  <c r="N4243" i="11"/>
  <c r="N4244" i="11"/>
  <c r="N4245" i="11"/>
  <c r="N4246" i="11"/>
  <c r="N4247" i="11"/>
  <c r="N4248" i="11"/>
  <c r="N4249" i="11"/>
  <c r="N4250" i="11"/>
  <c r="N4251" i="11"/>
  <c r="N4252" i="11"/>
  <c r="N4253" i="11"/>
  <c r="N4254" i="11"/>
  <c r="N4255" i="11"/>
  <c r="N4256" i="11"/>
  <c r="N4257" i="11"/>
  <c r="N4127" i="11"/>
  <c r="N4128" i="11"/>
  <c r="N4129" i="11"/>
  <c r="N4130" i="11"/>
  <c r="N4131" i="11"/>
  <c r="N4258" i="11"/>
  <c r="N4259" i="11"/>
  <c r="N4262" i="11"/>
  <c r="N4263" i="11"/>
  <c r="N4266" i="11"/>
  <c r="N4267" i="11"/>
  <c r="N4270" i="11"/>
  <c r="N4271" i="11"/>
  <c r="N4274" i="11"/>
  <c r="N4275" i="11"/>
  <c r="N4278" i="11"/>
  <c r="N4279" i="11"/>
  <c r="N4282" i="11"/>
  <c r="N4283" i="11"/>
  <c r="N4286" i="11"/>
  <c r="N4287" i="11"/>
  <c r="N4290" i="11"/>
  <c r="N4291" i="11"/>
  <c r="N4296" i="11"/>
  <c r="N4297" i="11"/>
  <c r="N4300" i="11"/>
  <c r="N4301" i="11"/>
  <c r="N4304" i="11"/>
  <c r="N4305" i="11"/>
  <c r="N4308" i="11"/>
  <c r="N4309" i="11"/>
  <c r="N4312" i="11"/>
  <c r="N4313" i="11"/>
  <c r="N4316" i="11"/>
  <c r="N4317" i="11"/>
  <c r="N4318" i="11"/>
  <c r="N4319" i="11"/>
  <c r="N4320" i="11"/>
  <c r="N4321" i="11"/>
  <c r="N4322" i="11"/>
  <c r="N4323" i="11"/>
  <c r="N4324" i="11"/>
  <c r="N4325" i="11"/>
  <c r="N4326" i="11"/>
  <c r="N4327" i="11"/>
  <c r="N4328" i="11"/>
  <c r="N4329" i="11"/>
  <c r="N4330" i="11"/>
  <c r="N4782" i="11"/>
  <c r="N4783" i="11"/>
  <c r="N4784" i="11"/>
  <c r="N4785" i="11"/>
  <c r="N4786" i="11"/>
  <c r="N4787" i="11"/>
  <c r="N4788" i="11"/>
  <c r="N4789" i="11"/>
  <c r="N4790" i="11"/>
  <c r="N4791" i="11"/>
  <c r="N4792" i="11"/>
  <c r="N4793" i="11"/>
  <c r="N4794" i="11"/>
  <c r="N4795" i="11"/>
  <c r="N4796" i="11"/>
  <c r="N4797" i="11"/>
  <c r="N4798" i="11"/>
  <c r="N4799" i="11"/>
  <c r="N4800" i="11"/>
  <c r="N4801" i="11"/>
  <c r="N4802" i="11"/>
  <c r="N4803" i="11"/>
  <c r="N4804" i="11"/>
  <c r="N4805" i="11"/>
  <c r="N4806" i="11"/>
  <c r="N4807" i="11"/>
  <c r="N4808" i="11"/>
  <c r="N4809" i="11"/>
  <c r="N4810" i="11"/>
  <c r="N4659" i="11"/>
  <c r="N4660" i="11"/>
  <c r="N4661" i="11"/>
  <c r="N4662" i="11"/>
  <c r="N4663" i="11"/>
  <c r="N4664" i="11"/>
  <c r="N4665" i="11"/>
  <c r="N4666" i="11"/>
  <c r="N4667" i="11"/>
  <c r="N4668" i="11"/>
  <c r="N4669" i="11"/>
  <c r="N4670" i="11"/>
  <c r="N4671" i="11"/>
  <c r="N4672" i="11"/>
  <c r="N4673" i="11"/>
  <c r="N4674" i="11"/>
  <c r="N4675" i="11"/>
  <c r="N4676" i="11"/>
  <c r="N4677" i="11"/>
  <c r="N4678" i="11"/>
  <c r="N4679" i="11"/>
  <c r="N4680" i="11"/>
  <c r="N4681" i="11"/>
  <c r="N4682" i="11"/>
  <c r="N4683" i="11"/>
  <c r="N4684" i="11"/>
  <c r="N4685" i="11"/>
  <c r="N4686" i="11"/>
  <c r="N4687" i="11"/>
  <c r="N4688" i="11"/>
  <c r="N4689" i="11"/>
  <c r="N4690" i="11"/>
  <c r="N4691" i="11"/>
  <c r="N4692" i="11"/>
  <c r="N4693" i="11"/>
  <c r="N4694" i="11"/>
  <c r="N4695" i="11"/>
  <c r="N4696" i="11"/>
  <c r="N4697" i="11"/>
  <c r="N4698" i="11"/>
  <c r="N4699" i="11"/>
  <c r="N4700" i="11"/>
  <c r="N4701" i="11"/>
  <c r="N4702" i="11"/>
  <c r="N4703" i="11"/>
  <c r="N4704" i="11"/>
  <c r="N4705" i="11"/>
  <c r="N4706" i="11"/>
  <c r="N4707" i="11"/>
  <c r="N4708" i="11"/>
  <c r="N4709" i="11"/>
  <c r="N4710" i="11"/>
  <c r="N4711" i="11"/>
  <c r="N4712" i="11"/>
  <c r="N4713" i="11"/>
  <c r="N4714" i="11"/>
  <c r="N4333" i="11"/>
  <c r="N4334" i="11"/>
  <c r="N4335" i="11"/>
  <c r="N4336" i="11"/>
  <c r="N4337" i="11"/>
  <c r="N4338" i="11"/>
  <c r="N4339" i="11"/>
  <c r="N4340" i="11"/>
  <c r="N4341" i="11"/>
  <c r="N4342" i="11"/>
  <c r="N4343" i="11"/>
  <c r="N4344" i="11"/>
  <c r="N4345" i="11"/>
  <c r="N4346" i="11"/>
  <c r="N4347" i="11"/>
  <c r="N4348" i="11"/>
  <c r="N4349" i="11"/>
  <c r="N4350" i="11"/>
  <c r="N4351" i="11"/>
  <c r="N4352" i="11"/>
  <c r="N4353" i="11"/>
  <c r="N4354" i="11"/>
  <c r="N4355" i="11"/>
  <c r="N4356" i="11"/>
  <c r="N4357" i="11"/>
  <c r="N4358" i="11"/>
  <c r="N4359" i="11"/>
  <c r="N4360" i="11"/>
  <c r="N4361" i="11"/>
  <c r="N4362" i="11"/>
  <c r="N4363" i="11"/>
  <c r="N4364" i="11"/>
  <c r="N4365" i="11"/>
  <c r="N4366" i="11"/>
  <c r="N4367" i="11"/>
  <c r="N4368" i="11"/>
  <c r="N4369" i="11"/>
  <c r="N4370" i="11"/>
  <c r="N4371" i="11"/>
  <c r="N4372" i="11"/>
  <c r="N4373" i="11"/>
  <c r="N4374" i="11"/>
  <c r="N4375" i="11"/>
  <c r="N4376" i="11"/>
  <c r="N4377" i="11"/>
  <c r="N4378" i="11"/>
  <c r="N4379" i="11"/>
  <c r="N4380" i="11"/>
  <c r="N4381" i="11"/>
  <c r="N4382" i="11"/>
  <c r="N4383" i="11"/>
  <c r="N4384" i="11"/>
  <c r="N4385" i="11"/>
  <c r="N4386" i="11"/>
  <c r="N4387" i="11"/>
  <c r="N4388" i="11"/>
  <c r="N4389" i="11"/>
  <c r="N4390" i="11"/>
  <c r="N4391" i="11"/>
  <c r="N4392" i="11"/>
  <c r="N4393" i="11"/>
  <c r="N4394" i="11"/>
  <c r="N4395" i="11"/>
  <c r="N4396" i="11"/>
  <c r="N4397" i="11"/>
  <c r="N4398" i="11"/>
  <c r="N4399" i="11"/>
  <c r="N4400" i="11"/>
  <c r="N4401" i="11"/>
  <c r="N4402" i="11"/>
  <c r="N4715" i="11"/>
  <c r="N4716" i="11"/>
  <c r="N4717" i="11"/>
  <c r="N4718" i="11"/>
  <c r="N4719" i="11"/>
  <c r="N4720" i="11"/>
  <c r="N4721" i="11"/>
  <c r="N4722" i="11"/>
  <c r="N4723" i="11"/>
  <c r="N4724" i="11"/>
  <c r="N4725" i="11"/>
  <c r="N4726" i="11"/>
  <c r="N4727" i="11"/>
  <c r="N4728" i="11"/>
  <c r="N4729" i="11"/>
  <c r="N4730" i="11"/>
  <c r="N4731" i="11"/>
  <c r="N4732" i="11"/>
  <c r="N4733" i="11"/>
  <c r="N4734" i="11"/>
  <c r="N4735" i="11"/>
  <c r="N4736" i="11"/>
  <c r="N4737" i="11"/>
  <c r="N4403" i="11"/>
  <c r="N4404" i="11"/>
  <c r="N4405" i="11"/>
  <c r="N4406" i="11"/>
  <c r="N4407" i="11"/>
  <c r="N4408" i="11"/>
  <c r="N4409" i="11"/>
  <c r="N4410" i="11"/>
  <c r="N4411" i="11"/>
  <c r="N4412" i="11"/>
  <c r="N4413" i="11"/>
  <c r="N4414" i="11"/>
  <c r="N4415" i="11"/>
  <c r="N4416" i="11"/>
  <c r="N4417" i="11"/>
  <c r="N4418" i="11"/>
  <c r="N4419" i="11"/>
  <c r="N4420" i="11"/>
  <c r="N4421" i="11"/>
  <c r="N4422" i="11"/>
  <c r="N4423" i="11"/>
  <c r="N4424" i="11"/>
  <c r="N4425" i="11"/>
  <c r="N4426" i="11"/>
  <c r="N4427" i="11"/>
  <c r="N4428" i="11"/>
  <c r="N4429" i="11"/>
  <c r="N4430" i="11"/>
  <c r="N4431" i="11"/>
  <c r="N4432" i="11"/>
  <c r="N4433" i="11"/>
  <c r="N4434" i="11"/>
  <c r="N4435" i="11"/>
  <c r="N4436" i="11"/>
  <c r="N4437" i="11"/>
  <c r="N4438" i="11"/>
  <c r="N4439" i="11"/>
  <c r="N4440" i="11"/>
  <c r="N4441" i="11"/>
  <c r="N4442" i="11"/>
  <c r="N4443" i="11"/>
  <c r="N4444" i="11"/>
  <c r="N4738" i="11"/>
  <c r="N4739" i="11"/>
  <c r="N4740" i="11"/>
  <c r="N4741" i="11"/>
  <c r="N4742" i="11"/>
  <c r="N4743" i="11"/>
  <c r="N4744" i="11"/>
  <c r="N4745" i="11"/>
  <c r="N4746" i="11"/>
  <c r="N4747" i="11"/>
  <c r="N4748" i="11"/>
  <c r="N4749" i="11"/>
  <c r="N4750" i="11"/>
  <c r="N4751" i="11"/>
  <c r="N4445" i="11"/>
  <c r="N4446" i="11"/>
  <c r="N4447" i="11"/>
  <c r="N4448" i="11"/>
  <c r="N4449" i="11"/>
  <c r="N4450" i="11"/>
  <c r="N4451" i="11"/>
  <c r="N4452" i="11"/>
  <c r="N4453" i="11"/>
  <c r="N4454" i="11"/>
  <c r="N4455" i="11"/>
  <c r="N4456" i="11"/>
  <c r="N4457" i="11"/>
  <c r="N4458" i="11"/>
  <c r="N4459" i="11"/>
  <c r="N4460" i="11"/>
  <c r="N4461" i="11"/>
  <c r="N4462" i="11"/>
  <c r="N4463" i="11"/>
  <c r="N4464" i="11"/>
  <c r="N4465" i="11"/>
  <c r="N4466" i="11"/>
  <c r="N4467" i="11"/>
  <c r="N4468" i="11"/>
  <c r="N4469" i="11"/>
  <c r="N4470" i="11"/>
  <c r="N4471" i="11"/>
  <c r="N4472" i="11"/>
  <c r="N4473" i="11"/>
  <c r="N4474" i="11"/>
  <c r="N4475" i="11"/>
  <c r="N4476" i="11"/>
  <c r="N4477" i="11"/>
  <c r="N4478" i="11"/>
  <c r="N4479" i="11"/>
  <c r="N4480" i="11"/>
  <c r="N4481" i="11"/>
  <c r="N4482" i="11"/>
  <c r="N4483" i="11"/>
  <c r="N4484" i="11"/>
  <c r="N4485" i="11"/>
  <c r="N4486" i="11"/>
  <c r="N4487" i="11"/>
  <c r="N4488" i="11"/>
  <c r="N4489" i="11"/>
  <c r="N4490" i="11"/>
  <c r="N4491" i="11"/>
  <c r="N4492" i="11"/>
  <c r="N4493" i="11"/>
  <c r="N4494" i="11"/>
  <c r="N4495" i="11"/>
  <c r="N4496" i="11"/>
  <c r="N4497" i="11"/>
  <c r="N4498" i="11"/>
  <c r="N4499" i="11"/>
  <c r="N4500" i="11"/>
  <c r="N4501" i="11"/>
  <c r="N4502" i="11"/>
  <c r="N4503" i="11"/>
  <c r="N4504" i="11"/>
  <c r="N4505" i="11"/>
  <c r="N4506" i="11"/>
  <c r="N4507" i="11"/>
  <c r="N4508" i="11"/>
  <c r="N4509" i="11"/>
  <c r="N4510" i="11"/>
  <c r="N4511" i="11"/>
  <c r="N4752" i="11"/>
  <c r="N4753" i="11"/>
  <c r="N4754" i="11"/>
  <c r="N4755" i="11"/>
  <c r="N4756" i="11"/>
  <c r="N4757" i="11"/>
  <c r="N4758" i="11"/>
  <c r="N4759" i="11"/>
  <c r="N4760" i="11"/>
  <c r="N4761" i="11"/>
  <c r="N4762" i="11"/>
  <c r="N4763" i="11"/>
  <c r="N4764" i="11"/>
  <c r="N4765" i="11"/>
  <c r="N4512" i="11"/>
  <c r="N4513" i="11"/>
  <c r="N4514" i="11"/>
  <c r="N4515" i="11"/>
  <c r="N4516" i="11"/>
  <c r="N4517" i="11"/>
  <c r="N4518" i="11"/>
  <c r="N4519" i="11"/>
  <c r="N4520" i="11"/>
  <c r="N4521" i="11"/>
  <c r="N4522" i="11"/>
  <c r="N4523" i="11"/>
  <c r="N4524" i="11"/>
  <c r="N4525" i="11"/>
  <c r="N4526" i="11"/>
  <c r="N4527" i="11"/>
  <c r="N4528" i="11"/>
  <c r="N4529" i="11"/>
  <c r="N4530" i="11"/>
  <c r="N4531" i="11"/>
  <c r="N4532" i="11"/>
  <c r="N4533" i="11"/>
  <c r="N4534" i="11"/>
  <c r="N4535" i="11"/>
  <c r="N4536" i="11"/>
  <c r="N4537" i="11"/>
  <c r="N4538" i="11"/>
  <c r="N4539" i="11"/>
  <c r="N4540" i="11"/>
  <c r="N4541" i="11"/>
  <c r="N4542" i="11"/>
  <c r="N4543" i="11"/>
  <c r="N4544" i="11"/>
  <c r="N4545" i="11"/>
  <c r="N4546" i="11"/>
  <c r="N4547" i="11"/>
  <c r="N4548" i="11"/>
  <c r="N4549" i="11"/>
  <c r="N4550" i="11"/>
  <c r="N4551" i="11"/>
  <c r="N4552" i="11"/>
  <c r="N4553" i="11"/>
  <c r="N4554" i="11"/>
  <c r="N4555" i="11"/>
  <c r="N4556" i="11"/>
  <c r="N4557" i="11"/>
  <c r="N4558" i="11"/>
  <c r="N4559" i="11"/>
  <c r="N4560" i="11"/>
  <c r="N4561" i="11"/>
  <c r="N4562" i="11"/>
  <c r="N4563" i="11"/>
  <c r="N4564" i="11"/>
  <c r="N4565" i="11"/>
  <c r="N4566" i="11"/>
  <c r="N4567" i="11"/>
  <c r="N4568" i="11"/>
  <c r="N4569" i="11"/>
  <c r="N4570" i="11"/>
  <c r="N4571" i="11"/>
  <c r="N4572" i="11"/>
  <c r="N4573" i="11"/>
  <c r="N4574" i="11"/>
  <c r="N4575" i="11"/>
  <c r="N4576" i="11"/>
  <c r="N4577" i="11"/>
  <c r="N4578" i="11"/>
  <c r="N4579" i="11"/>
  <c r="N4580" i="11"/>
  <c r="N4581" i="11"/>
  <c r="N4582" i="11"/>
  <c r="N4583" i="11"/>
  <c r="N4584" i="11"/>
  <c r="N4585" i="11"/>
  <c r="N4586" i="11"/>
  <c r="N4587" i="11"/>
  <c r="N4588" i="11"/>
  <c r="N4589" i="11"/>
  <c r="N4590" i="11"/>
  <c r="N4591" i="11"/>
  <c r="N4592" i="11"/>
  <c r="N4593" i="11"/>
  <c r="N4594" i="11"/>
  <c r="N4595" i="11"/>
  <c r="N4596" i="11"/>
  <c r="N4597" i="11"/>
  <c r="N4598" i="11"/>
  <c r="N4599" i="11"/>
  <c r="N4600" i="11"/>
  <c r="N4601" i="11"/>
  <c r="N4602" i="11"/>
  <c r="N4603" i="11"/>
  <c r="N4604" i="11"/>
  <c r="N4605" i="11"/>
  <c r="N4606" i="11"/>
  <c r="N4607" i="11"/>
  <c r="N4608" i="11"/>
  <c r="N4609" i="11"/>
  <c r="N4610" i="11"/>
  <c r="N4611" i="11"/>
  <c r="N4612" i="11"/>
  <c r="N4613" i="11"/>
  <c r="N4614" i="11"/>
  <c r="N4615" i="11"/>
  <c r="N4616" i="11"/>
  <c r="N4617" i="11"/>
  <c r="N4618" i="11"/>
  <c r="N4619" i="11"/>
  <c r="N4620" i="11"/>
  <c r="N4621" i="11"/>
  <c r="N4622" i="11"/>
  <c r="N4623" i="11"/>
  <c r="N4624" i="11"/>
  <c r="N4625" i="11"/>
  <c r="N4626" i="11"/>
  <c r="N4627" i="11"/>
  <c r="N4628" i="11"/>
  <c r="N4629" i="11"/>
  <c r="N4630" i="11"/>
  <c r="N4631" i="11"/>
  <c r="N4632" i="11"/>
  <c r="N4633" i="11"/>
  <c r="N4634" i="11"/>
  <c r="N4635" i="11"/>
  <c r="N4636" i="11"/>
  <c r="N4637" i="11"/>
  <c r="N4638" i="11"/>
  <c r="N4639" i="11"/>
  <c r="N4640" i="11"/>
  <c r="N4641" i="11"/>
  <c r="N4642" i="11"/>
  <c r="N4643" i="11"/>
  <c r="N4644" i="11"/>
  <c r="N4645" i="11"/>
  <c r="N4646" i="11"/>
  <c r="N4647" i="11"/>
  <c r="N4648" i="11"/>
  <c r="N4649" i="11"/>
  <c r="N4650" i="11"/>
  <c r="N4651" i="11"/>
  <c r="N4652" i="11"/>
  <c r="N4653" i="11"/>
  <c r="N4654" i="11"/>
  <c r="N4655" i="11"/>
  <c r="N4656" i="11"/>
  <c r="N4657" i="11"/>
  <c r="N4658" i="11"/>
  <c r="N4766" i="11"/>
  <c r="N4767" i="11"/>
  <c r="N4768" i="11"/>
  <c r="N4769" i="11"/>
  <c r="N4770" i="11"/>
  <c r="N4771" i="11"/>
  <c r="N4772" i="11"/>
  <c r="N4773" i="11"/>
  <c r="N4774" i="11"/>
  <c r="N4775" i="11"/>
  <c r="N4776" i="11"/>
  <c r="N4777" i="11"/>
  <c r="N4778" i="11"/>
  <c r="N4779" i="11"/>
  <c r="N4780" i="11"/>
  <c r="N4781" i="11"/>
  <c r="N4811" i="11"/>
  <c r="N4812" i="11"/>
  <c r="N4813" i="11"/>
  <c r="N4814" i="11"/>
  <c r="N4815" i="11"/>
  <c r="N4816" i="11"/>
  <c r="N4817" i="11"/>
  <c r="N4818" i="11"/>
  <c r="N4819" i="11"/>
  <c r="N4820" i="11"/>
  <c r="N4821" i="11"/>
  <c r="N4822" i="11"/>
  <c r="N4823" i="11"/>
  <c r="N4824" i="11"/>
  <c r="N4825" i="11"/>
  <c r="N4826" i="11"/>
  <c r="N4827" i="11"/>
  <c r="N4828" i="11"/>
  <c r="N4829" i="11"/>
  <c r="N4830" i="11"/>
  <c r="N4831" i="11"/>
  <c r="N4832" i="11"/>
  <c r="N4833" i="11"/>
  <c r="N4834" i="11"/>
  <c r="N4835" i="11"/>
  <c r="N4836" i="11"/>
  <c r="N4837" i="11"/>
  <c r="N4838" i="11"/>
  <c r="N4839" i="11"/>
  <c r="N4840" i="11"/>
  <c r="N4841" i="11"/>
  <c r="N4842" i="11"/>
  <c r="N4843" i="11"/>
  <c r="N4844" i="11"/>
  <c r="N4845" i="11"/>
  <c r="N4846" i="11"/>
  <c r="N4847" i="11"/>
  <c r="N4848" i="11"/>
  <c r="N4849" i="11"/>
  <c r="N4850" i="11"/>
  <c r="N4851" i="11"/>
  <c r="N4852" i="11"/>
  <c r="N4853" i="11"/>
  <c r="N4854" i="11"/>
  <c r="N4855" i="11"/>
  <c r="N4856" i="11"/>
  <c r="N4857" i="11"/>
  <c r="N4858" i="11"/>
  <c r="N4859" i="11"/>
  <c r="N4860" i="11"/>
  <c r="N4861" i="11"/>
  <c r="N4862" i="11"/>
  <c r="N4863" i="11"/>
  <c r="N4864" i="11"/>
  <c r="N4865" i="11"/>
  <c r="N4866" i="11"/>
  <c r="N4867" i="11"/>
  <c r="N4868" i="11"/>
  <c r="N4869" i="11"/>
  <c r="N4870" i="11"/>
  <c r="N4871" i="11"/>
  <c r="N4872" i="11"/>
  <c r="N4873" i="11"/>
  <c r="N4874" i="11"/>
  <c r="N4875" i="11"/>
  <c r="N4876" i="11"/>
  <c r="N4877" i="11"/>
  <c r="N4878" i="11"/>
  <c r="N4879" i="11"/>
  <c r="N4880" i="11"/>
  <c r="N4881" i="11"/>
  <c r="N4882" i="11"/>
  <c r="N4883" i="11"/>
  <c r="N4884" i="11"/>
  <c r="N4885" i="11"/>
  <c r="N4886" i="11"/>
  <c r="N4887" i="11"/>
  <c r="N4888" i="11"/>
  <c r="N4889" i="11"/>
  <c r="N4890" i="11"/>
  <c r="N4891" i="11"/>
  <c r="N4892" i="11"/>
  <c r="N4893" i="11"/>
  <c r="N4894" i="11"/>
  <c r="N4895" i="11"/>
  <c r="N4896" i="11"/>
  <c r="N4897" i="11"/>
  <c r="N4898" i="11"/>
  <c r="N4899" i="11"/>
  <c r="N4900" i="11"/>
  <c r="N4901" i="11"/>
  <c r="N4902" i="11"/>
  <c r="N4903" i="11"/>
  <c r="N4904" i="11"/>
  <c r="N4905" i="11"/>
  <c r="N4906" i="11"/>
  <c r="N4907" i="11"/>
  <c r="N4908" i="11"/>
  <c r="N4909" i="11"/>
  <c r="N4910" i="11"/>
  <c r="N4911" i="11"/>
  <c r="N4912" i="11"/>
  <c r="N4913" i="11"/>
  <c r="N4914" i="11"/>
  <c r="N4915" i="11"/>
  <c r="N4916" i="11"/>
  <c r="N4917" i="11"/>
  <c r="N4918" i="11"/>
  <c r="N4919" i="11"/>
  <c r="N4920" i="11"/>
  <c r="N4921" i="11"/>
  <c r="N4922" i="11"/>
  <c r="N4923" i="11"/>
  <c r="N4924" i="11"/>
  <c r="N4925" i="11"/>
  <c r="N4926" i="11"/>
  <c r="N4927" i="11"/>
  <c r="N4928" i="11"/>
  <c r="N4929" i="11"/>
  <c r="N4958" i="11"/>
  <c r="N4959" i="11"/>
  <c r="N4960" i="11"/>
  <c r="N4961" i="11"/>
  <c r="N4962" i="11"/>
  <c r="N4963" i="11"/>
  <c r="N4964" i="11"/>
  <c r="N4965" i="11"/>
  <c r="N4966" i="11"/>
  <c r="N4967" i="11"/>
  <c r="N4968" i="11"/>
  <c r="N4969" i="11"/>
  <c r="N4970" i="11"/>
  <c r="N4971" i="11"/>
  <c r="N4972" i="11"/>
  <c r="N4973" i="11"/>
  <c r="N4974" i="11"/>
  <c r="N4975" i="11"/>
  <c r="N4976" i="11"/>
  <c r="N4977" i="11"/>
  <c r="N4978" i="11"/>
  <c r="N4979" i="11"/>
  <c r="N4980" i="11"/>
  <c r="N4981" i="11"/>
  <c r="N4930" i="11"/>
  <c r="N4931" i="11"/>
  <c r="N4932" i="11"/>
  <c r="N4933" i="11"/>
  <c r="N4934" i="11"/>
  <c r="N4935" i="11"/>
  <c r="N4936" i="11"/>
  <c r="N4937" i="11"/>
  <c r="N4938" i="11"/>
  <c r="N4939" i="11"/>
  <c r="N4940" i="11"/>
  <c r="N4941" i="11"/>
  <c r="N4942" i="11"/>
  <c r="N4943" i="11"/>
  <c r="N4944" i="11"/>
  <c r="N4945" i="11"/>
  <c r="N4946" i="11"/>
  <c r="N4947" i="11"/>
  <c r="N4948" i="11"/>
  <c r="N4949" i="11"/>
  <c r="N4950" i="11"/>
  <c r="N4951" i="11"/>
  <c r="N4952" i="11"/>
  <c r="N4953" i="11"/>
  <c r="N4954" i="11"/>
  <c r="N4955" i="11"/>
  <c r="N4956" i="11"/>
  <c r="N4957" i="11"/>
  <c r="N4331" i="11"/>
  <c r="N4332" i="11"/>
  <c r="N4982" i="11"/>
  <c r="N4983" i="11"/>
  <c r="N4986" i="11"/>
  <c r="N4987" i="11"/>
  <c r="N4990" i="11"/>
  <c r="N5176" i="11"/>
  <c r="N5177" i="11"/>
  <c r="N5119" i="11"/>
  <c r="N5120" i="11"/>
  <c r="N5121" i="11"/>
  <c r="N5122" i="11"/>
  <c r="N5123" i="11"/>
  <c r="N5124" i="11"/>
  <c r="N5125" i="11"/>
  <c r="N5126" i="11"/>
  <c r="N5127" i="11"/>
  <c r="N5128" i="11"/>
  <c r="N5129" i="11"/>
  <c r="N5130" i="11"/>
  <c r="N5131" i="11"/>
  <c r="N5132" i="11"/>
  <c r="N5133" i="11"/>
  <c r="N5134" i="11"/>
  <c r="N5135" i="11"/>
  <c r="N4991" i="11"/>
  <c r="N4992" i="11"/>
  <c r="N4993" i="11"/>
  <c r="N4994" i="11"/>
  <c r="N4995" i="11"/>
  <c r="N4996" i="11"/>
  <c r="N4997" i="11"/>
  <c r="N4998" i="11"/>
  <c r="N4999" i="11"/>
  <c r="N5000" i="11"/>
  <c r="N5001" i="11"/>
  <c r="N5002" i="11"/>
  <c r="N5003" i="11"/>
  <c r="N5004" i="11"/>
  <c r="N5005" i="11"/>
  <c r="N5006" i="11"/>
  <c r="N5007" i="11"/>
  <c r="N5008" i="11"/>
  <c r="N5009" i="11"/>
  <c r="N5010" i="11"/>
  <c r="N5011" i="11"/>
  <c r="N5012" i="11"/>
  <c r="N5013" i="11"/>
  <c r="N5014" i="11"/>
  <c r="N5136" i="11"/>
  <c r="N5137" i="11"/>
  <c r="N5138" i="11"/>
  <c r="N5139" i="11"/>
  <c r="N5140" i="11"/>
  <c r="N5141" i="11"/>
  <c r="N5142" i="11"/>
  <c r="N5143" i="11"/>
  <c r="N5015" i="11"/>
  <c r="N5016" i="11"/>
  <c r="N5017" i="11"/>
  <c r="N5018" i="11"/>
  <c r="N5019" i="11"/>
  <c r="N5020" i="11"/>
  <c r="N5021" i="11"/>
  <c r="N5022" i="11"/>
  <c r="N5023" i="11"/>
  <c r="N5024" i="11"/>
  <c r="N5025" i="11"/>
  <c r="N5026" i="11"/>
  <c r="N5027" i="11"/>
  <c r="N5028" i="11"/>
  <c r="N5029" i="11"/>
  <c r="N5030" i="11"/>
  <c r="N5031" i="11"/>
  <c r="N5032" i="11"/>
  <c r="N5144" i="11"/>
  <c r="N5145" i="11"/>
  <c r="N5146" i="11"/>
  <c r="N5147" i="11"/>
  <c r="N5148" i="11"/>
  <c r="N5149" i="11"/>
  <c r="N5033" i="11"/>
  <c r="N5034" i="11"/>
  <c r="N5035" i="11"/>
  <c r="N5036" i="11"/>
  <c r="N5037" i="11"/>
  <c r="N5038" i="11"/>
  <c r="N5039" i="11"/>
  <c r="N5040" i="11"/>
  <c r="N5041" i="11"/>
  <c r="N5042" i="11"/>
  <c r="N5043" i="11"/>
  <c r="N5044" i="11"/>
  <c r="N5045" i="11"/>
  <c r="N5046" i="11"/>
  <c r="N5047" i="11"/>
  <c r="N5048" i="11"/>
  <c r="N5049" i="11"/>
  <c r="N5050" i="11"/>
  <c r="N5051" i="11"/>
  <c r="N5052" i="11"/>
  <c r="N5053" i="11"/>
  <c r="N5054" i="11"/>
  <c r="N5055" i="11"/>
  <c r="N5056" i="11"/>
  <c r="N5057" i="11"/>
  <c r="N5058" i="11"/>
  <c r="N5150" i="11"/>
  <c r="N5151" i="11"/>
  <c r="N5152" i="11"/>
  <c r="N5153" i="11"/>
  <c r="N5154" i="11"/>
  <c r="N5155" i="11"/>
  <c r="N5059" i="11"/>
  <c r="N5060" i="11"/>
  <c r="N5061" i="11"/>
  <c r="N5062" i="11"/>
  <c r="N5063" i="11"/>
  <c r="N5064" i="11"/>
  <c r="N5065" i="11"/>
  <c r="N5066" i="11"/>
  <c r="N5067" i="11"/>
  <c r="N5068" i="11"/>
  <c r="N5069" i="11"/>
  <c r="N5070" i="11"/>
  <c r="N5071" i="11"/>
  <c r="N5072" i="11"/>
  <c r="N5073" i="11"/>
  <c r="N5074" i="11"/>
  <c r="N5075" i="11"/>
  <c r="N5076" i="11"/>
  <c r="N5077" i="11"/>
  <c r="N5078" i="11"/>
  <c r="N5079" i="11"/>
  <c r="N5080" i="11"/>
  <c r="N5081" i="11"/>
  <c r="N5082" i="11"/>
  <c r="N5083" i="11"/>
  <c r="N5084" i="11"/>
  <c r="N5085" i="11"/>
  <c r="N5086" i="11"/>
  <c r="N5087" i="11"/>
  <c r="N5088" i="11"/>
  <c r="N5089" i="11"/>
  <c r="N5090" i="11"/>
  <c r="N5091" i="11"/>
  <c r="N5092" i="11"/>
  <c r="N5093" i="11"/>
  <c r="N5094" i="11"/>
  <c r="N5095" i="11"/>
  <c r="N5096" i="11"/>
  <c r="N5097" i="11"/>
  <c r="N5098" i="11"/>
  <c r="N5099" i="11"/>
  <c r="N5100" i="11"/>
  <c r="N5101" i="11"/>
  <c r="N5102" i="11"/>
  <c r="N5103" i="11"/>
  <c r="N5104" i="11"/>
  <c r="N5105" i="11"/>
  <c r="N5106" i="11"/>
  <c r="N5107" i="11"/>
  <c r="N5108" i="11"/>
  <c r="N5109" i="11"/>
  <c r="N5110" i="11"/>
  <c r="N5111" i="11"/>
  <c r="N5112" i="11"/>
  <c r="N5113" i="11"/>
  <c r="N5114" i="11"/>
  <c r="N5115" i="11"/>
  <c r="N5116" i="11"/>
  <c r="N5117" i="11"/>
  <c r="N5118" i="11"/>
  <c r="N5156" i="11"/>
  <c r="N5157" i="11"/>
  <c r="N5158" i="11"/>
  <c r="N5159" i="11"/>
  <c r="N5160" i="11"/>
  <c r="N5161" i="11"/>
  <c r="N5162" i="11"/>
  <c r="N5163" i="11"/>
  <c r="N5164" i="11"/>
  <c r="N5180" i="11"/>
  <c r="N5181" i="11"/>
  <c r="N5184" i="11"/>
  <c r="N5185" i="11"/>
  <c r="N5188" i="11"/>
  <c r="N5189" i="11"/>
  <c r="N5192" i="11"/>
  <c r="N5193" i="11"/>
  <c r="N5196" i="11"/>
  <c r="N5197" i="11"/>
  <c r="N5200" i="11"/>
  <c r="N5201" i="11"/>
  <c r="N5204" i="11"/>
  <c r="N5205" i="11"/>
  <c r="N5208" i="11"/>
  <c r="N5209" i="11"/>
  <c r="N5212" i="11"/>
  <c r="N5213" i="11"/>
  <c r="N5216" i="11"/>
  <c r="N5217" i="11"/>
  <c r="N5221" i="11"/>
  <c r="N5222" i="11"/>
  <c r="N5225" i="11"/>
  <c r="N5226" i="11"/>
  <c r="N5229" i="11"/>
  <c r="N5230" i="11"/>
  <c r="N5233" i="11"/>
  <c r="N5234" i="11"/>
  <c r="N5237" i="11"/>
  <c r="N5238" i="11"/>
  <c r="N5241" i="11"/>
  <c r="N5242" i="11"/>
  <c r="N5245" i="11"/>
  <c r="N5246" i="11"/>
  <c r="N5249" i="11"/>
  <c r="N5250" i="11"/>
  <c r="N5253" i="11"/>
  <c r="N5254" i="11"/>
  <c r="N5257" i="11"/>
  <c r="N5258" i="11"/>
  <c r="N5261" i="11"/>
  <c r="N5262" i="11"/>
  <c r="N5265" i="11"/>
  <c r="N5266" i="11"/>
  <c r="N5267" i="11"/>
  <c r="N5268" i="11"/>
  <c r="N5269" i="11"/>
  <c r="N5270" i="11"/>
  <c r="N5271" i="11"/>
  <c r="N5272" i="11"/>
  <c r="N5273" i="11"/>
  <c r="N5274" i="11"/>
  <c r="N5275" i="11"/>
  <c r="N5276" i="11"/>
  <c r="N5277" i="11"/>
  <c r="N5278" i="11"/>
  <c r="N5279" i="11"/>
  <c r="N5280" i="11"/>
  <c r="N5281" i="11"/>
  <c r="N5282" i="11"/>
  <c r="N5283" i="11"/>
  <c r="N5284" i="11"/>
  <c r="N5285" i="11"/>
  <c r="N5286" i="11"/>
  <c r="N5287" i="11"/>
  <c r="N5288" i="11"/>
  <c r="N5289" i="11"/>
  <c r="N5290" i="11"/>
  <c r="N5291" i="11"/>
  <c r="N5292" i="11"/>
  <c r="N5293" i="11"/>
  <c r="N5294" i="11"/>
  <c r="N5295" i="11"/>
  <c r="N5296" i="11"/>
  <c r="N5297" i="11"/>
  <c r="N5298" i="11"/>
  <c r="N5300" i="11"/>
  <c r="N5301" i="11"/>
  <c r="N5306" i="11"/>
  <c r="N5309" i="11"/>
  <c r="N5311" i="11"/>
  <c r="N5312" i="11"/>
  <c r="N5313" i="11"/>
  <c r="N5314" i="11"/>
  <c r="N5315" i="11"/>
  <c r="N5316" i="11"/>
  <c r="N5317" i="11"/>
  <c r="N5318" i="11"/>
  <c r="N5319" i="11"/>
  <c r="N5320" i="11"/>
  <c r="N5321" i="11"/>
  <c r="N5322" i="11"/>
  <c r="N5323" i="11"/>
  <c r="N5324" i="11"/>
  <c r="N5325" i="11"/>
  <c r="N5326" i="11"/>
  <c r="N5327" i="11"/>
  <c r="N5328" i="11"/>
  <c r="N5329" i="11"/>
  <c r="N5330" i="11"/>
  <c r="N5331" i="11"/>
  <c r="N5332" i="11"/>
  <c r="N5333" i="11"/>
  <c r="N5334" i="11"/>
  <c r="N5335" i="11"/>
  <c r="N5336" i="11"/>
  <c r="N5337" i="11"/>
  <c r="N5338" i="11"/>
  <c r="N5339" i="11"/>
  <c r="N5340" i="11"/>
  <c r="N5341" i="11"/>
  <c r="N5342" i="11"/>
  <c r="N5343" i="11"/>
  <c r="N5344" i="11"/>
  <c r="N5345" i="11"/>
  <c r="N5346" i="11"/>
  <c r="N5347" i="11"/>
  <c r="N5348" i="11"/>
  <c r="N5349" i="11"/>
  <c r="N5350" i="11"/>
  <c r="N5351" i="11"/>
  <c r="N5352" i="11"/>
  <c r="N5353" i="11"/>
  <c r="N5354" i="11"/>
  <c r="N5355" i="11"/>
  <c r="N5356" i="11"/>
  <c r="N5357" i="11"/>
  <c r="N5358" i="11"/>
  <c r="N5368" i="11"/>
  <c r="N5369" i="11"/>
  <c r="N5372" i="11"/>
  <c r="N5373" i="11"/>
  <c r="N5377" i="11"/>
  <c r="N5378" i="11"/>
  <c r="N5381" i="11"/>
  <c r="N5382" i="11"/>
  <c r="N5385" i="11"/>
  <c r="N5386" i="11"/>
  <c r="N5389" i="11"/>
  <c r="N5390" i="11"/>
  <c r="N5376" i="11"/>
  <c r="N5393" i="11"/>
  <c r="N5394" i="11"/>
  <c r="N5397" i="11"/>
  <c r="N5398" i="11"/>
  <c r="N5401" i="11"/>
  <c r="N5402" i="11"/>
  <c r="N5405" i="11"/>
  <c r="N5406" i="11"/>
  <c r="N5409" i="11"/>
  <c r="N5410" i="11"/>
  <c r="N5413" i="11"/>
  <c r="N5414" i="11"/>
  <c r="N5415" i="11"/>
  <c r="N5416" i="11"/>
  <c r="N5417" i="11"/>
  <c r="N5418" i="11"/>
  <c r="N5419" i="11"/>
  <c r="N5420" i="11"/>
  <c r="N5421" i="11"/>
  <c r="N5422" i="11"/>
  <c r="N5423" i="11"/>
  <c r="N5424" i="11"/>
  <c r="N5425" i="11"/>
  <c r="N5426" i="11"/>
  <c r="N5427" i="11"/>
  <c r="N5428" i="11"/>
  <c r="N5429" i="11"/>
  <c r="N5430" i="11"/>
  <c r="N5431" i="11"/>
  <c r="N5432" i="11"/>
  <c r="N5433" i="11"/>
  <c r="N5434" i="11"/>
  <c r="N5435" i="11"/>
  <c r="N5436" i="11"/>
  <c r="N5437" i="11"/>
  <c r="N5438" i="11"/>
  <c r="N5439" i="11"/>
  <c r="N5440" i="11"/>
  <c r="N5441" i="11"/>
  <c r="N5442" i="11"/>
  <c r="N5443" i="11"/>
  <c r="N5444" i="11"/>
  <c r="N5445" i="11"/>
  <c r="N5446" i="11"/>
  <c r="N5447" i="11"/>
  <c r="N5448" i="11"/>
  <c r="N5449" i="11"/>
  <c r="N5450" i="11"/>
  <c r="N5451" i="11"/>
  <c r="N5452" i="11"/>
  <c r="N5453" i="11"/>
  <c r="N5454" i="11"/>
  <c r="N5455" i="11"/>
  <c r="N5359" i="11"/>
  <c r="N5360" i="11"/>
  <c r="N5361" i="11"/>
  <c r="N5362" i="11"/>
  <c r="N5363" i="11"/>
  <c r="N5364" i="11"/>
  <c r="N5365" i="11"/>
  <c r="N5366" i="11"/>
  <c r="N5367" i="11"/>
  <c r="N5459" i="11"/>
  <c r="N5460" i="11"/>
  <c r="N5463" i="11"/>
  <c r="N5464" i="11"/>
  <c r="N5467" i="11"/>
  <c r="N5468" i="11"/>
  <c r="N5469" i="11"/>
  <c r="N5472" i="11"/>
  <c r="N5473" i="11"/>
  <c r="N5476" i="11"/>
  <c r="N5477" i="11"/>
  <c r="N5478" i="11"/>
  <c r="N5479" i="11"/>
  <c r="N5480" i="11"/>
  <c r="N5481" i="11"/>
  <c r="N5482" i="11"/>
  <c r="N5483" i="11"/>
  <c r="N5484" i="11"/>
  <c r="N5485" i="11"/>
  <c r="N5486" i="11"/>
  <c r="N5487" i="11"/>
  <c r="N5488" i="11"/>
  <c r="N5456" i="11"/>
  <c r="N5457" i="11"/>
  <c r="N5491" i="11"/>
  <c r="N5492" i="11"/>
  <c r="N5495" i="11"/>
  <c r="N5496" i="11"/>
  <c r="N5499" i="11"/>
  <c r="N13" i="11"/>
  <c r="N24" i="11"/>
  <c r="N35" i="11"/>
  <c r="N46" i="11"/>
  <c r="N57" i="11"/>
  <c r="N68" i="11"/>
  <c r="N247" i="11"/>
  <c r="N251" i="11"/>
  <c r="N255" i="11"/>
  <c r="N259" i="11"/>
  <c r="N263" i="11"/>
  <c r="N267" i="11"/>
  <c r="N271" i="11"/>
  <c r="N275" i="11"/>
  <c r="N280" i="11"/>
  <c r="N285" i="11"/>
  <c r="N289" i="11"/>
  <c r="N293" i="11"/>
  <c r="N304" i="11"/>
  <c r="N315" i="11"/>
  <c r="N326" i="11"/>
  <c r="N329" i="11"/>
  <c r="N340" i="11"/>
  <c r="N352" i="11"/>
  <c r="N363" i="11"/>
  <c r="N379" i="11"/>
  <c r="N390" i="11"/>
  <c r="N401" i="11"/>
  <c r="N414" i="11"/>
  <c r="N425" i="11"/>
  <c r="N471" i="11"/>
  <c r="N475" i="11"/>
  <c r="N479" i="11"/>
  <c r="N483" i="11"/>
  <c r="N487" i="11"/>
  <c r="N491" i="11"/>
  <c r="N502" i="11"/>
  <c r="N513" i="11"/>
  <c r="N524" i="11"/>
  <c r="N535" i="11"/>
  <c r="N541" i="11"/>
  <c r="N552" i="11"/>
  <c r="N563" i="11"/>
  <c r="N579" i="11"/>
  <c r="N590" i="11"/>
  <c r="N601" i="11"/>
  <c r="N612" i="11"/>
  <c r="N623" i="11"/>
  <c r="N634" i="11"/>
  <c r="N645" i="11"/>
  <c r="N656" i="11"/>
  <c r="N667" i="11"/>
  <c r="N669" i="11"/>
  <c r="N681" i="11"/>
  <c r="N692" i="11"/>
  <c r="N703" i="11"/>
  <c r="N714" i="11"/>
  <c r="N725" i="11"/>
  <c r="N736" i="11"/>
  <c r="N747" i="11"/>
  <c r="N758" i="11"/>
  <c r="N769" i="11"/>
  <c r="N772" i="11"/>
  <c r="N782" i="11"/>
  <c r="N793" i="11"/>
  <c r="N804" i="11"/>
  <c r="N815" i="11"/>
  <c r="N820" i="11"/>
  <c r="N833" i="11"/>
  <c r="N846" i="11"/>
  <c r="N862" i="11"/>
  <c r="N868" i="11"/>
  <c r="N879" i="11"/>
  <c r="N890" i="11"/>
  <c r="N901" i="11"/>
  <c r="N912" i="11"/>
  <c r="N923" i="11"/>
  <c r="N934" i="11"/>
  <c r="N945" i="11"/>
  <c r="N956" i="11"/>
  <c r="N967" i="11"/>
  <c r="N978" i="11"/>
  <c r="N989" i="11"/>
  <c r="N1000" i="11"/>
  <c r="N1011" i="11"/>
  <c r="N1022" i="11"/>
  <c r="N1037" i="11"/>
  <c r="N1047" i="11"/>
  <c r="N1058" i="11"/>
  <c r="N1070" i="11"/>
  <c r="N1081" i="11"/>
  <c r="N1092" i="11"/>
  <c r="N1103" i="11"/>
  <c r="N1114" i="11"/>
  <c r="N1125" i="11"/>
  <c r="N1136" i="11"/>
  <c r="N1147" i="11"/>
  <c r="N1158" i="11"/>
  <c r="N1169" i="11"/>
  <c r="N1179" i="11"/>
  <c r="N1190" i="11"/>
  <c r="N1201" i="11"/>
  <c r="N1205" i="11"/>
  <c r="N1261" i="11"/>
  <c r="N1272" i="11"/>
  <c r="N1283" i="11"/>
  <c r="N1294" i="11"/>
  <c r="N1305" i="11"/>
  <c r="N1316" i="11"/>
  <c r="N1327" i="11"/>
  <c r="N1338" i="11"/>
  <c r="N1356" i="11"/>
  <c r="N1360" i="11"/>
  <c r="N1374" i="11"/>
  <c r="N1385" i="11"/>
  <c r="N1396" i="11"/>
  <c r="N1407" i="11"/>
  <c r="N1409" i="11"/>
  <c r="N1420" i="11"/>
  <c r="N1439" i="11"/>
  <c r="N1441" i="11"/>
  <c r="N1457" i="11"/>
  <c r="N1468" i="11"/>
  <c r="N1501" i="11"/>
  <c r="N1506" i="11"/>
  <c r="N1510" i="11"/>
  <c r="N1514" i="11"/>
  <c r="N1536" i="11"/>
  <c r="N1547" i="11"/>
  <c r="N1554" i="11"/>
  <c r="N1574" i="11"/>
  <c r="N1585" i="11"/>
  <c r="N1592" i="11"/>
  <c r="N1607" i="11"/>
  <c r="N1612" i="11"/>
  <c r="N1620" i="11"/>
  <c r="N1621" i="11"/>
  <c r="N1622" i="11"/>
  <c r="N1623" i="11"/>
  <c r="N1624" i="11"/>
  <c r="N1675" i="11"/>
  <c r="N1683" i="11"/>
  <c r="N1691" i="11"/>
  <c r="N1706" i="11"/>
  <c r="N1717" i="11"/>
  <c r="N1728" i="11"/>
  <c r="N1737" i="11"/>
  <c r="N1755" i="11"/>
  <c r="N1766" i="11"/>
  <c r="N1777" i="11"/>
  <c r="N1797" i="11"/>
  <c r="N1808" i="11"/>
  <c r="N1819" i="11"/>
  <c r="N1830" i="11"/>
  <c r="N1841" i="11"/>
  <c r="N1858" i="11"/>
  <c r="N1869" i="11"/>
  <c r="N1897" i="11"/>
  <c r="N1900" i="11"/>
  <c r="N1904" i="11"/>
  <c r="N1920" i="11"/>
  <c r="N1931" i="11"/>
  <c r="N2541" i="11"/>
  <c r="N2560" i="11"/>
  <c r="N2570" i="11"/>
  <c r="N2579" i="11"/>
  <c r="N2586" i="11"/>
  <c r="N2602" i="11"/>
  <c r="N2623" i="11"/>
  <c r="N2634" i="11"/>
  <c r="N2651" i="11"/>
  <c r="N2671" i="11"/>
  <c r="N2682" i="11"/>
  <c r="N2697" i="11"/>
  <c r="N2710" i="11"/>
  <c r="N2721" i="11"/>
  <c r="N2732" i="11"/>
  <c r="N2740" i="11"/>
  <c r="N2750" i="11"/>
  <c r="N2761" i="11"/>
  <c r="N2772" i="11"/>
  <c r="N2783" i="11"/>
  <c r="N2794" i="11"/>
  <c r="N2800" i="11"/>
  <c r="N2811" i="11"/>
  <c r="N2822" i="11"/>
  <c r="N2833" i="11"/>
  <c r="N2844" i="11"/>
  <c r="N2855" i="11"/>
  <c r="N2866" i="11"/>
  <c r="N2877" i="11"/>
  <c r="N2888" i="11"/>
  <c r="N2899" i="11"/>
  <c r="N2917" i="11"/>
  <c r="N2928" i="11"/>
  <c r="N2939" i="11"/>
  <c r="N2950" i="11"/>
  <c r="N2973" i="11"/>
  <c r="N2977" i="11"/>
  <c r="N2981" i="11"/>
  <c r="N2992" i="11"/>
  <c r="N3003" i="11"/>
  <c r="N3014" i="11"/>
  <c r="N3025" i="11"/>
  <c r="N3036" i="11"/>
  <c r="N3047" i="11"/>
  <c r="N3058" i="11"/>
  <c r="N3071" i="11"/>
  <c r="N3085" i="11"/>
  <c r="N3102" i="11"/>
  <c r="N3106" i="11"/>
  <c r="N3120" i="11"/>
  <c r="N3130" i="11"/>
  <c r="N3142" i="11"/>
  <c r="N3153" i="11"/>
  <c r="N3164" i="11"/>
  <c r="N3175" i="11"/>
  <c r="N3186" i="11"/>
  <c r="N3197" i="11"/>
  <c r="N3208" i="11"/>
  <c r="N3219" i="11"/>
  <c r="N3230" i="11"/>
  <c r="N3242" i="11"/>
  <c r="N3253" i="11"/>
  <c r="N3264" i="11"/>
  <c r="N3275" i="11"/>
  <c r="N3286" i="11"/>
  <c r="N3295" i="11"/>
  <c r="N3306" i="11"/>
  <c r="N3317" i="11"/>
  <c r="N3328" i="11"/>
  <c r="N3339" i="11"/>
  <c r="N3442" i="11"/>
  <c r="N3676" i="11"/>
  <c r="N3679" i="11"/>
  <c r="N3681" i="11"/>
  <c r="N3685" i="11"/>
  <c r="N3689" i="11"/>
  <c r="N3808" i="11"/>
  <c r="N3811" i="11"/>
  <c r="N3815" i="11"/>
  <c r="N3819" i="11"/>
  <c r="N3823" i="11"/>
  <c r="N3827" i="11"/>
  <c r="N3831" i="11"/>
  <c r="N3835" i="11"/>
  <c r="N3839" i="11"/>
  <c r="N3850" i="11"/>
  <c r="N3861" i="11"/>
  <c r="N3872" i="11"/>
  <c r="N3883" i="11"/>
  <c r="N3889" i="11"/>
  <c r="N3900" i="11"/>
  <c r="N3919" i="11"/>
  <c r="N3923" i="11"/>
  <c r="N3934" i="11"/>
  <c r="N3945" i="11"/>
  <c r="N3956" i="11"/>
  <c r="N3967" i="11"/>
  <c r="N3978" i="11"/>
  <c r="N3989" i="11"/>
  <c r="N4000" i="11"/>
  <c r="N4011" i="11"/>
  <c r="N4022" i="11"/>
  <c r="N4033" i="11"/>
  <c r="N4037" i="11"/>
  <c r="N4050" i="11"/>
  <c r="N4062" i="11"/>
  <c r="N4073" i="11"/>
  <c r="N4084" i="11"/>
  <c r="N4095" i="11"/>
  <c r="N4106" i="11"/>
  <c r="N4121" i="11"/>
  <c r="N4125" i="11"/>
  <c r="N4133" i="11"/>
  <c r="N4137" i="11"/>
  <c r="N4141" i="11"/>
  <c r="N4145" i="11"/>
  <c r="N4149" i="11"/>
  <c r="N4153" i="11"/>
  <c r="N4156" i="11"/>
  <c r="N4260" i="11"/>
  <c r="N4264" i="11"/>
  <c r="N4268" i="11"/>
  <c r="N4272" i="11"/>
  <c r="N4276" i="11"/>
  <c r="N4280" i="11"/>
  <c r="N4284" i="11"/>
  <c r="N4288" i="11"/>
  <c r="N4292" i="11"/>
  <c r="N4294" i="11"/>
  <c r="N4298" i="11"/>
  <c r="N4302" i="11"/>
  <c r="N4306" i="11"/>
  <c r="N4310" i="11"/>
  <c r="N4314" i="11"/>
  <c r="N4984" i="11"/>
  <c r="N4988" i="11"/>
  <c r="N5165" i="11"/>
  <c r="N5167" i="11"/>
  <c r="N5169" i="11"/>
  <c r="N5170" i="11"/>
  <c r="N5172" i="11"/>
  <c r="N5174" i="11"/>
  <c r="N5178" i="11"/>
  <c r="N5182" i="11"/>
  <c r="N5186" i="11"/>
  <c r="N5190" i="11"/>
  <c r="N5194" i="11"/>
  <c r="N5198" i="11"/>
  <c r="N5202" i="11"/>
  <c r="N5206" i="11"/>
  <c r="N5210" i="11"/>
  <c r="N5214" i="11"/>
  <c r="N5218" i="11"/>
  <c r="N5223" i="11"/>
  <c r="N5227" i="11"/>
  <c r="N5231" i="11"/>
  <c r="N5235" i="11"/>
  <c r="N5239" i="11"/>
  <c r="N5243" i="11"/>
  <c r="N5247" i="11"/>
  <c r="N5251" i="11"/>
  <c r="N5255" i="11"/>
  <c r="N5259" i="11"/>
  <c r="N5263" i="11"/>
  <c r="N5302" i="11"/>
  <c r="N5304" i="11"/>
  <c r="N5307" i="11"/>
  <c r="N5370" i="11"/>
  <c r="N5374" i="11"/>
  <c r="N5379" i="11"/>
  <c r="N5383" i="11"/>
  <c r="N5387" i="11"/>
  <c r="N5391" i="11"/>
  <c r="N5395" i="11"/>
  <c r="N5399" i="11"/>
  <c r="N5403" i="11"/>
  <c r="N5407" i="11"/>
  <c r="N5411" i="11"/>
  <c r="N5461" i="11"/>
  <c r="N5465" i="11"/>
  <c r="N5470" i="11"/>
  <c r="N5474" i="11"/>
  <c r="N5489" i="11"/>
  <c r="N5493" i="11"/>
  <c r="N5497" i="11"/>
  <c r="N5500" i="11"/>
  <c r="N14" i="11"/>
  <c r="N25" i="11"/>
  <c r="N36" i="11"/>
  <c r="N47" i="11"/>
  <c r="N58" i="11"/>
  <c r="N69" i="11"/>
  <c r="N248" i="11"/>
  <c r="N252" i="11"/>
  <c r="N256" i="11"/>
  <c r="N260" i="11"/>
  <c r="N264" i="11"/>
  <c r="N268" i="11"/>
  <c r="N272" i="11"/>
  <c r="N276" i="11"/>
  <c r="N277" i="11"/>
  <c r="N281" i="11"/>
  <c r="N286" i="11"/>
  <c r="N290" i="11"/>
  <c r="N294" i="11"/>
  <c r="N305" i="11"/>
  <c r="N316" i="11"/>
  <c r="N327" i="11"/>
  <c r="N330" i="11"/>
  <c r="N341" i="11"/>
  <c r="N342" i="11"/>
  <c r="N353" i="11"/>
  <c r="N364" i="11"/>
  <c r="N380" i="11"/>
  <c r="N391" i="11"/>
  <c r="N402" i="11"/>
  <c r="N415" i="11"/>
  <c r="N426" i="11"/>
  <c r="N472" i="11"/>
  <c r="N476" i="11"/>
  <c r="N480" i="11"/>
  <c r="N484" i="11"/>
  <c r="N488" i="11"/>
  <c r="N492" i="11"/>
  <c r="N503" i="11"/>
  <c r="N514" i="11"/>
  <c r="N525" i="11"/>
  <c r="N536" i="11"/>
  <c r="N542" i="11"/>
  <c r="N553" i="11"/>
  <c r="N564" i="11"/>
  <c r="N580" i="11"/>
  <c r="N591" i="11"/>
  <c r="N602" i="11"/>
  <c r="N613" i="11"/>
  <c r="N624" i="11"/>
  <c r="N635" i="11"/>
  <c r="N646" i="11"/>
  <c r="N657" i="11"/>
  <c r="N668" i="11"/>
  <c r="N670" i="11"/>
  <c r="N682" i="11"/>
  <c r="N693" i="11"/>
  <c r="N704" i="11"/>
  <c r="N715" i="11"/>
  <c r="N726" i="11"/>
  <c r="N737" i="11"/>
  <c r="N748" i="11"/>
  <c r="N759" i="11"/>
  <c r="N770" i="11"/>
  <c r="N783" i="11"/>
  <c r="N794" i="11"/>
  <c r="N805" i="11"/>
  <c r="N816" i="11"/>
  <c r="N821" i="11"/>
  <c r="N834" i="11"/>
  <c r="N847" i="11"/>
  <c r="N863" i="11"/>
  <c r="N869" i="11"/>
  <c r="N880" i="11"/>
  <c r="N891" i="11"/>
  <c r="N902" i="11"/>
  <c r="N913" i="11"/>
  <c r="N924" i="11"/>
  <c r="N935" i="11"/>
  <c r="N946" i="11"/>
  <c r="N957" i="11"/>
  <c r="N968" i="11"/>
  <c r="N979" i="11"/>
  <c r="N990" i="11"/>
  <c r="N1001" i="11"/>
  <c r="N1012" i="11"/>
  <c r="N1023" i="11"/>
  <c r="N1048" i="11"/>
  <c r="N1059" i="11"/>
  <c r="N1071" i="11"/>
  <c r="N1082" i="11"/>
  <c r="N1093" i="11"/>
  <c r="N1104" i="11"/>
  <c r="N1115" i="11"/>
  <c r="N1126" i="11"/>
  <c r="N1137" i="11"/>
  <c r="N1148" i="11"/>
  <c r="N1159" i="11"/>
  <c r="N1170" i="11"/>
  <c r="N1180" i="11"/>
  <c r="N1191" i="11"/>
  <c r="N1202" i="11"/>
  <c r="N1206" i="11"/>
  <c r="N1262" i="11"/>
  <c r="N1273" i="11"/>
  <c r="N1284" i="11"/>
  <c r="N1295" i="11"/>
  <c r="N1306" i="11"/>
  <c r="N1317" i="11"/>
  <c r="N1328" i="11"/>
  <c r="N1339" i="11"/>
  <c r="N1357" i="11"/>
  <c r="N1361" i="11"/>
  <c r="N1375" i="11"/>
  <c r="N1386" i="11"/>
  <c r="N1397" i="11"/>
  <c r="N1408" i="11"/>
  <c r="N1410" i="11"/>
  <c r="N1421" i="11"/>
  <c r="N1440" i="11"/>
  <c r="N1442" i="11"/>
  <c r="N1458" i="11"/>
  <c r="N1469" i="11"/>
  <c r="N1502" i="11"/>
  <c r="N1507" i="11"/>
  <c r="N1511" i="11"/>
  <c r="N1515" i="11"/>
  <c r="N1537" i="11"/>
  <c r="N1548" i="11"/>
  <c r="N1555" i="11"/>
  <c r="N1575" i="11"/>
  <c r="N1586" i="11"/>
  <c r="N1593" i="11"/>
  <c r="N1608" i="11"/>
  <c r="N1613" i="11"/>
  <c r="N1625" i="11"/>
  <c r="N1626" i="11"/>
  <c r="N1627" i="11"/>
  <c r="N1628" i="11"/>
  <c r="N1629" i="11"/>
  <c r="N1676" i="11"/>
  <c r="N1684" i="11"/>
  <c r="N1692" i="11"/>
  <c r="N1707" i="11"/>
  <c r="N1718" i="11"/>
  <c r="N1729" i="11"/>
  <c r="N1738" i="11"/>
  <c r="N1756" i="11"/>
  <c r="N1767" i="11"/>
  <c r="N1778" i="11"/>
  <c r="N1798" i="11"/>
  <c r="N1809" i="11"/>
  <c r="N1820" i="11"/>
  <c r="N1831" i="11"/>
  <c r="N1842" i="11"/>
  <c r="N1859" i="11"/>
  <c r="N1870" i="11"/>
  <c r="N1901" i="11"/>
  <c r="N1905" i="11"/>
  <c r="N1921" i="11"/>
  <c r="N1932" i="11"/>
  <c r="N2542" i="11"/>
  <c r="N2561" i="11"/>
  <c r="N2571" i="11"/>
  <c r="N2587" i="11"/>
  <c r="N2603" i="11"/>
  <c r="N2624" i="11"/>
  <c r="N2635" i="11"/>
  <c r="N2652" i="11"/>
  <c r="N2672" i="11"/>
  <c r="N2683" i="11"/>
  <c r="N2698" i="11"/>
  <c r="N2711" i="11"/>
  <c r="N2722" i="11"/>
  <c r="N2733" i="11"/>
  <c r="N2734" i="11"/>
  <c r="N2751" i="11"/>
  <c r="N2762" i="11"/>
  <c r="N2773" i="11"/>
  <c r="N2784" i="11"/>
  <c r="N2795" i="11"/>
  <c r="N2801" i="11"/>
  <c r="N2812" i="11"/>
  <c r="N2823" i="11"/>
  <c r="N2834" i="11"/>
  <c r="N2845" i="11"/>
  <c r="N2856" i="11"/>
  <c r="N2867" i="11"/>
  <c r="N2878" i="11"/>
  <c r="N2889" i="11"/>
  <c r="N2900" i="11"/>
  <c r="N2918" i="11"/>
  <c r="N2929" i="11"/>
  <c r="N2940" i="11"/>
  <c r="N2951" i="11"/>
  <c r="N2974" i="11"/>
  <c r="N2978" i="11"/>
  <c r="N2982" i="11"/>
  <c r="N2993" i="11"/>
  <c r="N3004" i="11"/>
  <c r="N3015" i="11"/>
  <c r="N3026" i="11"/>
  <c r="N3037" i="11"/>
  <c r="N3048" i="11"/>
  <c r="N3059" i="11"/>
  <c r="N3072" i="11"/>
  <c r="N3086" i="11"/>
  <c r="N3103" i="11"/>
  <c r="N3107" i="11"/>
  <c r="N3121" i="11"/>
  <c r="N3131" i="11"/>
  <c r="N3132" i="11"/>
  <c r="N3143" i="11"/>
  <c r="N3154" i="11"/>
  <c r="N3165" i="11"/>
  <c r="N3176" i="11"/>
  <c r="N3187" i="11"/>
  <c r="N3198" i="11"/>
  <c r="N3209" i="11"/>
  <c r="N3220" i="11"/>
  <c r="N3231" i="11"/>
  <c r="N3243" i="11"/>
  <c r="N3254" i="11"/>
  <c r="N3265" i="11"/>
  <c r="N3276" i="11"/>
  <c r="N3287" i="11"/>
  <c r="N3296" i="11"/>
  <c r="N3307" i="11"/>
  <c r="N3318" i="11"/>
  <c r="N3329" i="11"/>
  <c r="N3340" i="11"/>
  <c r="N3443" i="11"/>
  <c r="N3677" i="11"/>
  <c r="N3680" i="11"/>
  <c r="N3682" i="11"/>
  <c r="N3686" i="11"/>
  <c r="N3690" i="11"/>
  <c r="N3809" i="11"/>
  <c r="N3812" i="11"/>
  <c r="N3816" i="11"/>
  <c r="N3820" i="11"/>
  <c r="N3824" i="11"/>
  <c r="N3828" i="11"/>
  <c r="N3832" i="11"/>
  <c r="N3836" i="11"/>
  <c r="N3840" i="11"/>
  <c r="N3851" i="11"/>
  <c r="N3862" i="11"/>
  <c r="N3873" i="11"/>
  <c r="N3884" i="11"/>
  <c r="N3890" i="11"/>
  <c r="N3901" i="11"/>
  <c r="N3920" i="11"/>
  <c r="N3924" i="11"/>
  <c r="N3935" i="11"/>
  <c r="N3946" i="11"/>
  <c r="N3957" i="11"/>
  <c r="N3968" i="11"/>
  <c r="N3979" i="11"/>
  <c r="N3990" i="11"/>
  <c r="N4001" i="11"/>
  <c r="N4012" i="11"/>
  <c r="N4023" i="11"/>
  <c r="N4034" i="11"/>
  <c r="N4038" i="11"/>
  <c r="N4040" i="11"/>
  <c r="N4051" i="11"/>
  <c r="N4063" i="11"/>
  <c r="N4074" i="11"/>
  <c r="N4085" i="11"/>
  <c r="N4096" i="11"/>
  <c r="N4107" i="11"/>
  <c r="N4122" i="11"/>
  <c r="N4126" i="11"/>
  <c r="N4134" i="11"/>
  <c r="N4138" i="11"/>
  <c r="N4142" i="11"/>
  <c r="N4146" i="11"/>
  <c r="N4150" i="11"/>
  <c r="N4154" i="11"/>
  <c r="N4157" i="11"/>
  <c r="N4261" i="11"/>
  <c r="N4265" i="11"/>
  <c r="N4269" i="11"/>
  <c r="N4273" i="11"/>
  <c r="N4277" i="11"/>
  <c r="N4281" i="11"/>
  <c r="N4285" i="11"/>
  <c r="N4289" i="11"/>
  <c r="N4293" i="11"/>
  <c r="N4295" i="11"/>
  <c r="N4299" i="11"/>
  <c r="N4303" i="11"/>
  <c r="N4307" i="11"/>
  <c r="N4311" i="11"/>
  <c r="N4315" i="11"/>
  <c r="N4985" i="11"/>
  <c r="N4989" i="11"/>
  <c r="N5166" i="11"/>
  <c r="N5168" i="11"/>
  <c r="N5171" i="11"/>
  <c r="N5173" i="11"/>
  <c r="N5175" i="11"/>
  <c r="N5179" i="11"/>
  <c r="N5183" i="11"/>
  <c r="N5187" i="11"/>
  <c r="N5191" i="11"/>
  <c r="N5195" i="11"/>
  <c r="N5199" i="11"/>
  <c r="N5203" i="11"/>
  <c r="N5207" i="11"/>
  <c r="N5211" i="11"/>
  <c r="N5215" i="11"/>
  <c r="N5219" i="11"/>
  <c r="N5220" i="11"/>
  <c r="N5224" i="11"/>
  <c r="N5228" i="11"/>
  <c r="N5232" i="11"/>
  <c r="N5236" i="11"/>
  <c r="N5240" i="11"/>
  <c r="N5244" i="11"/>
  <c r="N5248" i="11"/>
  <c r="N5252" i="11"/>
  <c r="N5256" i="11"/>
  <c r="N5260" i="11"/>
  <c r="N5264" i="11"/>
  <c r="N5299" i="11"/>
  <c r="N5303" i="11"/>
  <c r="N5305" i="11"/>
  <c r="N5308" i="11"/>
  <c r="N5310" i="11"/>
  <c r="N5371" i="11"/>
  <c r="N5375" i="11"/>
  <c r="N5380" i="11"/>
  <c r="N5384" i="11"/>
  <c r="N5388" i="11"/>
  <c r="N5392" i="11"/>
  <c r="N5396" i="11"/>
  <c r="N5400" i="11"/>
  <c r="N5404" i="11"/>
  <c r="N5408" i="11"/>
  <c r="N5412" i="11"/>
  <c r="N5458" i="11"/>
  <c r="N5462" i="11"/>
  <c r="N5466" i="11"/>
  <c r="N5471" i="11"/>
  <c r="N5475" i="11"/>
  <c r="N5490" i="11"/>
  <c r="N5494" i="11"/>
  <c r="N5498" i="11"/>
  <c r="N5501" i="11"/>
  <c r="J4" i="11"/>
  <c r="J5" i="11"/>
  <c r="J6" i="11"/>
  <c r="J7" i="11"/>
  <c r="J8" i="11"/>
  <c r="J9" i="11"/>
  <c r="J10" i="11"/>
  <c r="J11" i="11"/>
  <c r="J12" i="11"/>
  <c r="J15" i="11"/>
  <c r="J16" i="11"/>
  <c r="J17" i="11"/>
  <c r="J18" i="11"/>
  <c r="J19" i="11"/>
  <c r="J20" i="11"/>
  <c r="J21" i="11"/>
  <c r="J22" i="11"/>
  <c r="J23" i="11"/>
  <c r="J26" i="11"/>
  <c r="J27" i="11"/>
  <c r="J28" i="11"/>
  <c r="J29" i="11"/>
  <c r="J30" i="11"/>
  <c r="J31" i="11"/>
  <c r="J32" i="11"/>
  <c r="J33" i="11"/>
  <c r="J34" i="11"/>
  <c r="J37" i="11"/>
  <c r="J38" i="11"/>
  <c r="J39" i="11"/>
  <c r="J40" i="11"/>
  <c r="J41" i="11"/>
  <c r="J42" i="11"/>
  <c r="J43" i="11"/>
  <c r="J44" i="11"/>
  <c r="J45" i="11"/>
  <c r="J48" i="11"/>
  <c r="J49" i="11"/>
  <c r="J50" i="11"/>
  <c r="J51" i="11"/>
  <c r="J52" i="11"/>
  <c r="J53" i="11"/>
  <c r="J54" i="11"/>
  <c r="J55" i="11"/>
  <c r="J56" i="11"/>
  <c r="J59" i="11"/>
  <c r="J60" i="11"/>
  <c r="J61" i="11"/>
  <c r="J62" i="11"/>
  <c r="J63" i="11"/>
  <c r="J64" i="11"/>
  <c r="J65" i="11"/>
  <c r="J66" i="11"/>
  <c r="J67" i="11"/>
  <c r="J70" i="11"/>
  <c r="J71" i="11"/>
  <c r="J72" i="11"/>
  <c r="J73" i="11"/>
  <c r="J74" i="11"/>
  <c r="J75" i="11"/>
  <c r="J76" i="11"/>
  <c r="J77" i="11"/>
  <c r="J78" i="11"/>
  <c r="J79" i="11"/>
  <c r="J80" i="11"/>
  <c r="J81" i="11"/>
  <c r="J82" i="11"/>
  <c r="J83" i="11"/>
  <c r="J84" i="11"/>
  <c r="J85" i="11"/>
  <c r="J86" i="11"/>
  <c r="J87" i="11"/>
  <c r="J88" i="11"/>
  <c r="J89" i="11"/>
  <c r="J90" i="11"/>
  <c r="J91" i="11"/>
  <c r="J92" i="11"/>
  <c r="J93" i="11"/>
  <c r="J94" i="11"/>
  <c r="J95" i="11"/>
  <c r="J96" i="11"/>
  <c r="J97" i="11"/>
  <c r="J98" i="11"/>
  <c r="J99" i="11"/>
  <c r="J100" i="11"/>
  <c r="J101" i="11"/>
  <c r="J102" i="11"/>
  <c r="J103" i="11"/>
  <c r="J104" i="11"/>
  <c r="J105" i="11"/>
  <c r="J106" i="11"/>
  <c r="J107" i="11"/>
  <c r="J108" i="11"/>
  <c r="J109" i="11"/>
  <c r="J110" i="11"/>
  <c r="J111" i="11"/>
  <c r="J112" i="11"/>
  <c r="J113" i="11"/>
  <c r="J114" i="11"/>
  <c r="J115" i="11"/>
  <c r="J116" i="11"/>
  <c r="J117" i="11"/>
  <c r="J118" i="11"/>
  <c r="J119" i="11"/>
  <c r="J120" i="11"/>
  <c r="J121" i="11"/>
  <c r="J122" i="11"/>
  <c r="J123" i="11"/>
  <c r="J124" i="11"/>
  <c r="J125" i="11"/>
  <c r="J126" i="11"/>
  <c r="J127" i="11"/>
  <c r="J128" i="11"/>
  <c r="J129" i="11"/>
  <c r="J130" i="11"/>
  <c r="J131" i="11"/>
  <c r="J132" i="11"/>
  <c r="J133" i="11"/>
  <c r="J134" i="11"/>
  <c r="J135" i="11"/>
  <c r="J136" i="11"/>
  <c r="J137" i="11"/>
  <c r="J138" i="11"/>
  <c r="J139" i="11"/>
  <c r="J140" i="11"/>
  <c r="J141" i="11"/>
  <c r="J142" i="11"/>
  <c r="J143" i="11"/>
  <c r="J144" i="11"/>
  <c r="J145" i="11"/>
  <c r="J146" i="11"/>
  <c r="J147" i="11"/>
  <c r="J148" i="11"/>
  <c r="J149" i="11"/>
  <c r="J150" i="11"/>
  <c r="J151" i="11"/>
  <c r="J152" i="11"/>
  <c r="J153" i="11"/>
  <c r="J154" i="11"/>
  <c r="J155" i="11"/>
  <c r="J156" i="11"/>
  <c r="J157" i="11"/>
  <c r="J158" i="11"/>
  <c r="J159" i="11"/>
  <c r="J160" i="11"/>
  <c r="J161" i="11"/>
  <c r="J162" i="11"/>
  <c r="J163" i="11"/>
  <c r="J164" i="11"/>
  <c r="J165" i="11"/>
  <c r="J166" i="11"/>
  <c r="J167" i="11"/>
  <c r="J168" i="11"/>
  <c r="J169" i="11"/>
  <c r="J170" i="11"/>
  <c r="J171" i="11"/>
  <c r="J172" i="11"/>
  <c r="J173" i="11"/>
  <c r="J174" i="11"/>
  <c r="J175" i="11"/>
  <c r="J176" i="11"/>
  <c r="J177" i="11"/>
  <c r="J178" i="11"/>
  <c r="J179" i="11"/>
  <c r="J180" i="11"/>
  <c r="J181" i="11"/>
  <c r="J182" i="11"/>
  <c r="J183" i="11"/>
  <c r="J184" i="11"/>
  <c r="J185" i="11"/>
  <c r="J186" i="11"/>
  <c r="J187" i="11"/>
  <c r="J188" i="11"/>
  <c r="J189" i="11"/>
  <c r="J190" i="11"/>
  <c r="J191" i="11"/>
  <c r="J192" i="11"/>
  <c r="J193" i="11"/>
  <c r="J194" i="11"/>
  <c r="J195" i="11"/>
  <c r="J196" i="11"/>
  <c r="J197" i="11"/>
  <c r="J198" i="11"/>
  <c r="J199" i="11"/>
  <c r="J200" i="11"/>
  <c r="J201" i="11"/>
  <c r="J202" i="11"/>
  <c r="J203" i="11"/>
  <c r="J204" i="11"/>
  <c r="J205" i="11"/>
  <c r="J206" i="11"/>
  <c r="J207" i="11"/>
  <c r="J208" i="11"/>
  <c r="J209" i="11"/>
  <c r="J210" i="11"/>
  <c r="J211" i="11"/>
  <c r="J212" i="11"/>
  <c r="J213" i="11"/>
  <c r="J214" i="11"/>
  <c r="J215" i="11"/>
  <c r="J216" i="11"/>
  <c r="J217" i="11"/>
  <c r="J218" i="11"/>
  <c r="J219" i="11"/>
  <c r="J220" i="11"/>
  <c r="J221" i="11"/>
  <c r="J222" i="11"/>
  <c r="J223" i="11"/>
  <c r="J224" i="11"/>
  <c r="J225" i="11"/>
  <c r="J226" i="11"/>
  <c r="J227" i="11"/>
  <c r="J228" i="11"/>
  <c r="J229" i="11"/>
  <c r="J230" i="11"/>
  <c r="J231" i="11"/>
  <c r="J232" i="11"/>
  <c r="J233" i="11"/>
  <c r="J234" i="11"/>
  <c r="J235" i="11"/>
  <c r="J236" i="11"/>
  <c r="J237" i="11"/>
  <c r="J238" i="11"/>
  <c r="J239" i="11"/>
  <c r="J240" i="11"/>
  <c r="J241" i="11"/>
  <c r="J242" i="11"/>
  <c r="J243" i="11"/>
  <c r="J244" i="11"/>
  <c r="J245" i="11"/>
  <c r="J246" i="11"/>
  <c r="J249" i="11"/>
  <c r="J250" i="11"/>
  <c r="J253" i="11"/>
  <c r="J254" i="11"/>
  <c r="J257" i="11"/>
  <c r="J258" i="11"/>
  <c r="J261" i="11"/>
  <c r="J262" i="11"/>
  <c r="J265" i="11"/>
  <c r="J266" i="11"/>
  <c r="J269" i="11"/>
  <c r="J270" i="11"/>
  <c r="J273" i="11"/>
  <c r="J274" i="11"/>
  <c r="J278" i="11"/>
  <c r="J279" i="11"/>
  <c r="J282" i="11"/>
  <c r="J283" i="11"/>
  <c r="J284" i="11"/>
  <c r="J287" i="11"/>
  <c r="J288" i="11"/>
  <c r="J295" i="11"/>
  <c r="J296" i="11"/>
  <c r="J297" i="11"/>
  <c r="J298" i="11"/>
  <c r="J299" i="11"/>
  <c r="J300" i="11"/>
  <c r="J301" i="11"/>
  <c r="J291" i="11"/>
  <c r="J292" i="11"/>
  <c r="J302" i="11"/>
  <c r="J303" i="11"/>
  <c r="J306" i="11"/>
  <c r="J307" i="11"/>
  <c r="J308" i="11"/>
  <c r="J309" i="11"/>
  <c r="J310" i="11"/>
  <c r="J311" i="11"/>
  <c r="J312" i="11"/>
  <c r="J313" i="11"/>
  <c r="J314" i="11"/>
  <c r="J317" i="11"/>
  <c r="J318" i="11"/>
  <c r="J319" i="11"/>
  <c r="J320" i="11"/>
  <c r="J321" i="11"/>
  <c r="J322" i="11"/>
  <c r="J323" i="11"/>
  <c r="J324" i="11"/>
  <c r="J325" i="11"/>
  <c r="J328" i="11"/>
  <c r="J331" i="11"/>
  <c r="J332" i="11"/>
  <c r="J333" i="11"/>
  <c r="J334" i="11"/>
  <c r="J335" i="11"/>
  <c r="J336" i="11"/>
  <c r="J337" i="11"/>
  <c r="J338" i="11"/>
  <c r="J339" i="11"/>
  <c r="J343" i="11"/>
  <c r="J344" i="11"/>
  <c r="J345" i="11"/>
  <c r="J346" i="11"/>
  <c r="J347" i="11"/>
  <c r="J348" i="11"/>
  <c r="J349" i="11"/>
  <c r="J350" i="11"/>
  <c r="J351" i="11"/>
  <c r="J354" i="11"/>
  <c r="J355" i="11"/>
  <c r="J356" i="11"/>
  <c r="J357" i="11"/>
  <c r="J358" i="11"/>
  <c r="J359" i="11"/>
  <c r="J360" i="11"/>
  <c r="J361" i="11"/>
  <c r="J362" i="11"/>
  <c r="J365" i="11"/>
  <c r="J366" i="11"/>
  <c r="J367" i="11"/>
  <c r="J368" i="11"/>
  <c r="J369" i="11"/>
  <c r="J370" i="11"/>
  <c r="J371" i="11"/>
  <c r="J372" i="11"/>
  <c r="J373" i="11"/>
  <c r="J374" i="11"/>
  <c r="J375" i="11"/>
  <c r="J376" i="11"/>
  <c r="J377" i="11"/>
  <c r="J378" i="11"/>
  <c r="J381" i="11"/>
  <c r="J382" i="11"/>
  <c r="J383" i="11"/>
  <c r="J384" i="11"/>
  <c r="J385" i="11"/>
  <c r="J386" i="11"/>
  <c r="J387" i="11"/>
  <c r="J388" i="11"/>
  <c r="J389" i="11"/>
  <c r="J392" i="11"/>
  <c r="J393" i="11"/>
  <c r="J394" i="11"/>
  <c r="J395" i="11"/>
  <c r="J396" i="11"/>
  <c r="J397" i="11"/>
  <c r="J398" i="11"/>
  <c r="J399" i="11"/>
  <c r="J400" i="11"/>
  <c r="J403" i="11"/>
  <c r="J404" i="11"/>
  <c r="J405" i="11"/>
  <c r="J406" i="11"/>
  <c r="J407" i="11"/>
  <c r="J408" i="11"/>
  <c r="J409" i="11"/>
  <c r="J410" i="11"/>
  <c r="J411" i="11"/>
  <c r="J412" i="11"/>
  <c r="J413" i="11"/>
  <c r="J416" i="11"/>
  <c r="J417" i="11"/>
  <c r="J418" i="11"/>
  <c r="J419" i="11"/>
  <c r="J420" i="11"/>
  <c r="J421" i="11"/>
  <c r="J422" i="11"/>
  <c r="J423" i="11"/>
  <c r="J424" i="11"/>
  <c r="J427" i="11"/>
  <c r="J428" i="11"/>
  <c r="J429" i="11"/>
  <c r="J430" i="11"/>
  <c r="J431" i="11"/>
  <c r="J432" i="11"/>
  <c r="J433" i="11"/>
  <c r="J434" i="11"/>
  <c r="J435" i="11"/>
  <c r="J436" i="11"/>
  <c r="J437" i="11"/>
  <c r="J438" i="11"/>
  <c r="J439" i="11"/>
  <c r="J440" i="11"/>
  <c r="J441" i="11"/>
  <c r="J442" i="11"/>
  <c r="J443" i="11"/>
  <c r="J444" i="11"/>
  <c r="J445" i="11"/>
  <c r="J446" i="11"/>
  <c r="J447" i="11"/>
  <c r="J448" i="11"/>
  <c r="J449" i="11"/>
  <c r="J450" i="11"/>
  <c r="J451" i="11"/>
  <c r="J452" i="11"/>
  <c r="J453" i="11"/>
  <c r="J454" i="11"/>
  <c r="J455" i="11"/>
  <c r="J456" i="11"/>
  <c r="J457" i="11"/>
  <c r="J458" i="11"/>
  <c r="J459" i="11"/>
  <c r="J460" i="11"/>
  <c r="J461" i="11"/>
  <c r="J462" i="11"/>
  <c r="J463" i="11"/>
  <c r="J464" i="11"/>
  <c r="J465" i="11"/>
  <c r="J466" i="11"/>
  <c r="J467" i="11"/>
  <c r="J468" i="11"/>
  <c r="J469" i="11"/>
  <c r="J470" i="11"/>
  <c r="J473" i="11"/>
  <c r="J474" i="11"/>
  <c r="J477" i="11"/>
  <c r="J478" i="11"/>
  <c r="J481" i="11"/>
  <c r="J482" i="11"/>
  <c r="J485" i="11"/>
  <c r="J486" i="11"/>
  <c r="J489" i="11"/>
  <c r="J490" i="11"/>
  <c r="J493" i="11"/>
  <c r="J494" i="11"/>
  <c r="J495" i="11"/>
  <c r="J496" i="11"/>
  <c r="J497" i="11"/>
  <c r="J498" i="11"/>
  <c r="J499" i="11"/>
  <c r="J500" i="11"/>
  <c r="J501" i="11"/>
  <c r="J504" i="11"/>
  <c r="J505" i="11"/>
  <c r="J506" i="11"/>
  <c r="J507" i="11"/>
  <c r="J508" i="11"/>
  <c r="J509" i="11"/>
  <c r="J510" i="11"/>
  <c r="J511" i="11"/>
  <c r="J512" i="11"/>
  <c r="J515" i="11"/>
  <c r="J516" i="11"/>
  <c r="J517" i="11"/>
  <c r="J518" i="11"/>
  <c r="J519" i="11"/>
  <c r="J520" i="11"/>
  <c r="J521" i="11"/>
  <c r="J522" i="11"/>
  <c r="J523" i="11"/>
  <c r="J526" i="11"/>
  <c r="J527" i="11"/>
  <c r="J528" i="11"/>
  <c r="J529" i="11"/>
  <c r="J530" i="11"/>
  <c r="J531" i="11"/>
  <c r="J532" i="11"/>
  <c r="J533" i="11"/>
  <c r="J534" i="11"/>
  <c r="J537" i="11"/>
  <c r="J538" i="11"/>
  <c r="J539" i="11"/>
  <c r="J540" i="11"/>
  <c r="J543" i="11"/>
  <c r="J544" i="11"/>
  <c r="J545" i="11"/>
  <c r="J546" i="11"/>
  <c r="J547" i="11"/>
  <c r="J548" i="11"/>
  <c r="J549" i="11"/>
  <c r="J550" i="11"/>
  <c r="J551" i="11"/>
  <c r="J554" i="11"/>
  <c r="J555" i="11"/>
  <c r="J556" i="11"/>
  <c r="J557" i="11"/>
  <c r="J558" i="11"/>
  <c r="J559" i="11"/>
  <c r="J560" i="11"/>
  <c r="J561" i="11"/>
  <c r="J562" i="11"/>
  <c r="J565" i="11"/>
  <c r="J566" i="11"/>
  <c r="J567" i="11"/>
  <c r="J568" i="11"/>
  <c r="J569" i="11"/>
  <c r="J570" i="11"/>
  <c r="J571" i="11"/>
  <c r="J572" i="11"/>
  <c r="J573" i="11"/>
  <c r="J574" i="11"/>
  <c r="J575" i="11"/>
  <c r="J576" i="11"/>
  <c r="J577" i="11"/>
  <c r="J578" i="11"/>
  <c r="J581" i="11"/>
  <c r="J582" i="11"/>
  <c r="J583" i="11"/>
  <c r="J584" i="11"/>
  <c r="J585" i="11"/>
  <c r="J586" i="11"/>
  <c r="J587" i="11"/>
  <c r="J588" i="11"/>
  <c r="J589" i="11"/>
  <c r="J592" i="11"/>
  <c r="J593" i="11"/>
  <c r="J594" i="11"/>
  <c r="J595" i="11"/>
  <c r="J596" i="11"/>
  <c r="J597" i="11"/>
  <c r="J598" i="11"/>
  <c r="J599" i="11"/>
  <c r="J600" i="11"/>
  <c r="J603" i="11"/>
  <c r="J604" i="11"/>
  <c r="J605" i="11"/>
  <c r="J606" i="11"/>
  <c r="J607" i="11"/>
  <c r="J608" i="11"/>
  <c r="J609" i="11"/>
  <c r="J610" i="11"/>
  <c r="J611" i="11"/>
  <c r="J614" i="11"/>
  <c r="J615" i="11"/>
  <c r="J616" i="11"/>
  <c r="J617" i="11"/>
  <c r="J618" i="11"/>
  <c r="J619" i="11"/>
  <c r="J620" i="11"/>
  <c r="J621" i="11"/>
  <c r="J622" i="11"/>
  <c r="J625" i="11"/>
  <c r="J626" i="11"/>
  <c r="J627" i="11"/>
  <c r="J628" i="11"/>
  <c r="J629" i="11"/>
  <c r="J630" i="11"/>
  <c r="J631" i="11"/>
  <c r="J632" i="11"/>
  <c r="J633" i="11"/>
  <c r="J636" i="11"/>
  <c r="J637" i="11"/>
  <c r="J638" i="11"/>
  <c r="J639" i="11"/>
  <c r="J640" i="11"/>
  <c r="J641" i="11"/>
  <c r="J642" i="11"/>
  <c r="J643" i="11"/>
  <c r="J644" i="11"/>
  <c r="J647" i="11"/>
  <c r="J648" i="11"/>
  <c r="J649" i="11"/>
  <c r="J650" i="11"/>
  <c r="J651" i="11"/>
  <c r="J652" i="11"/>
  <c r="J653" i="11"/>
  <c r="J654" i="11"/>
  <c r="J655" i="11"/>
  <c r="J658" i="11"/>
  <c r="J659" i="11"/>
  <c r="J660" i="11"/>
  <c r="J661" i="11"/>
  <c r="J662" i="11"/>
  <c r="J663" i="11"/>
  <c r="J664" i="11"/>
  <c r="J665" i="11"/>
  <c r="J666" i="11"/>
  <c r="J672" i="11"/>
  <c r="J673" i="11"/>
  <c r="J674" i="11"/>
  <c r="J675" i="11"/>
  <c r="J676" i="11"/>
  <c r="J677" i="11"/>
  <c r="J678" i="11"/>
  <c r="J679" i="11"/>
  <c r="J680" i="11"/>
  <c r="J683" i="11"/>
  <c r="J684" i="11"/>
  <c r="J685" i="11"/>
  <c r="J686" i="11"/>
  <c r="J687" i="11"/>
  <c r="J688" i="11"/>
  <c r="J689" i="11"/>
  <c r="J690" i="11"/>
  <c r="J691" i="11"/>
  <c r="J694" i="11"/>
  <c r="J695" i="11"/>
  <c r="J696" i="11"/>
  <c r="J697" i="11"/>
  <c r="J698" i="11"/>
  <c r="J699" i="11"/>
  <c r="J700" i="11"/>
  <c r="J701" i="11"/>
  <c r="J702" i="11"/>
  <c r="J705" i="11"/>
  <c r="J706" i="11"/>
  <c r="J707" i="11"/>
  <c r="J708" i="11"/>
  <c r="J709" i="11"/>
  <c r="J710" i="11"/>
  <c r="J711" i="11"/>
  <c r="J712" i="11"/>
  <c r="J713" i="11"/>
  <c r="J716" i="11"/>
  <c r="J717" i="11"/>
  <c r="J718" i="11"/>
  <c r="J719" i="11"/>
  <c r="J720" i="11"/>
  <c r="J721" i="11"/>
  <c r="J722" i="11"/>
  <c r="J723" i="11"/>
  <c r="J724" i="11"/>
  <c r="J727" i="11"/>
  <c r="J728" i="11"/>
  <c r="J729" i="11"/>
  <c r="J730" i="11"/>
  <c r="J731" i="11"/>
  <c r="J732" i="11"/>
  <c r="J733" i="11"/>
  <c r="J734" i="11"/>
  <c r="J735" i="11"/>
  <c r="J738" i="11"/>
  <c r="J739" i="11"/>
  <c r="J740" i="11"/>
  <c r="J741" i="11"/>
  <c r="J742" i="11"/>
  <c r="J743" i="11"/>
  <c r="J744" i="11"/>
  <c r="J745" i="11"/>
  <c r="J746" i="11"/>
  <c r="J749" i="11"/>
  <c r="J750" i="11"/>
  <c r="J751" i="11"/>
  <c r="J752" i="11"/>
  <c r="J753" i="11"/>
  <c r="J754" i="11"/>
  <c r="J755" i="11"/>
  <c r="J756" i="11"/>
  <c r="J757" i="11"/>
  <c r="J760" i="11"/>
  <c r="J761" i="11"/>
  <c r="J762" i="11"/>
  <c r="J763" i="11"/>
  <c r="J764" i="11"/>
  <c r="J765" i="11"/>
  <c r="J766" i="11"/>
  <c r="J767" i="11"/>
  <c r="J768" i="11"/>
  <c r="J771" i="11"/>
  <c r="J773" i="11"/>
  <c r="J774" i="11"/>
  <c r="J775" i="11"/>
  <c r="J776" i="11"/>
  <c r="J777" i="11"/>
  <c r="J778" i="11"/>
  <c r="J779" i="11"/>
  <c r="J780" i="11"/>
  <c r="J781" i="11"/>
  <c r="J784" i="11"/>
  <c r="J785" i="11"/>
  <c r="J786" i="11"/>
  <c r="J787" i="11"/>
  <c r="J788" i="11"/>
  <c r="J789" i="11"/>
  <c r="J790" i="11"/>
  <c r="J791" i="11"/>
  <c r="J792" i="11"/>
  <c r="J795" i="11"/>
  <c r="J796" i="11"/>
  <c r="J797" i="11"/>
  <c r="J798" i="11"/>
  <c r="J799" i="11"/>
  <c r="J800" i="11"/>
  <c r="J801" i="11"/>
  <c r="J802" i="11"/>
  <c r="J803" i="11"/>
  <c r="J806" i="11"/>
  <c r="J807" i="11"/>
  <c r="J808" i="11"/>
  <c r="J809" i="11"/>
  <c r="J810" i="11"/>
  <c r="J811" i="11"/>
  <c r="J812" i="11"/>
  <c r="J813" i="11"/>
  <c r="J814" i="11"/>
  <c r="J817" i="11"/>
  <c r="J818" i="11"/>
  <c r="J819" i="11"/>
  <c r="J824" i="11"/>
  <c r="J825" i="11"/>
  <c r="J826" i="11"/>
  <c r="J827" i="11"/>
  <c r="J828" i="11"/>
  <c r="J829" i="11"/>
  <c r="J830" i="11"/>
  <c r="J831" i="11"/>
  <c r="J832" i="11"/>
  <c r="J835" i="11"/>
  <c r="J836" i="11"/>
  <c r="J837" i="11"/>
  <c r="J838" i="11"/>
  <c r="J839" i="11"/>
  <c r="J840" i="11"/>
  <c r="J841" i="11"/>
  <c r="J842" i="11"/>
  <c r="J843" i="11"/>
  <c r="J844" i="11"/>
  <c r="J845" i="11"/>
  <c r="J848" i="11"/>
  <c r="J849" i="11"/>
  <c r="J850" i="11"/>
  <c r="J851" i="11"/>
  <c r="J852" i="11"/>
  <c r="J853" i="11"/>
  <c r="J854" i="11"/>
  <c r="J855" i="11"/>
  <c r="J856" i="11"/>
  <c r="J857" i="11"/>
  <c r="J858" i="11"/>
  <c r="J859" i="11"/>
  <c r="J860" i="11"/>
  <c r="J861" i="11"/>
  <c r="J864" i="11"/>
  <c r="J865" i="11"/>
  <c r="J866" i="11"/>
  <c r="J867" i="11"/>
  <c r="J822" i="11"/>
  <c r="J823" i="11"/>
  <c r="J671" i="11"/>
  <c r="J870" i="11"/>
  <c r="J871" i="11"/>
  <c r="J872" i="11"/>
  <c r="J873" i="11"/>
  <c r="J874" i="11"/>
  <c r="J875" i="11"/>
  <c r="J876" i="11"/>
  <c r="J877" i="11"/>
  <c r="J878" i="11"/>
  <c r="J881" i="11"/>
  <c r="J882" i="11"/>
  <c r="J883" i="11"/>
  <c r="J884" i="11"/>
  <c r="J885" i="11"/>
  <c r="J886" i="11"/>
  <c r="J887" i="11"/>
  <c r="J888" i="11"/>
  <c r="J889" i="11"/>
  <c r="J892" i="11"/>
  <c r="J893" i="11"/>
  <c r="J894" i="11"/>
  <c r="J895" i="11"/>
  <c r="J896" i="11"/>
  <c r="J897" i="11"/>
  <c r="J898" i="11"/>
  <c r="J899" i="11"/>
  <c r="J900" i="11"/>
  <c r="J903" i="11"/>
  <c r="J904" i="11"/>
  <c r="J905" i="11"/>
  <c r="J906" i="11"/>
  <c r="J907" i="11"/>
  <c r="J908" i="11"/>
  <c r="J909" i="11"/>
  <c r="J910" i="11"/>
  <c r="J911" i="11"/>
  <c r="J914" i="11"/>
  <c r="J915" i="11"/>
  <c r="J916" i="11"/>
  <c r="J917" i="11"/>
  <c r="J918" i="11"/>
  <c r="J919" i="11"/>
  <c r="J920" i="11"/>
  <c r="J921" i="11"/>
  <c r="J922" i="11"/>
  <c r="J925" i="11"/>
  <c r="J926" i="11"/>
  <c r="J927" i="11"/>
  <c r="J928" i="11"/>
  <c r="J929" i="11"/>
  <c r="J930" i="11"/>
  <c r="J931" i="11"/>
  <c r="J932" i="11"/>
  <c r="J933" i="11"/>
  <c r="J936" i="11"/>
  <c r="J937" i="11"/>
  <c r="J938" i="11"/>
  <c r="J939" i="11"/>
  <c r="J940" i="11"/>
  <c r="J941" i="11"/>
  <c r="J942" i="11"/>
  <c r="J943" i="11"/>
  <c r="J944" i="11"/>
  <c r="J947" i="11"/>
  <c r="J948" i="11"/>
  <c r="J949" i="11"/>
  <c r="J950" i="11"/>
  <c r="J951" i="11"/>
  <c r="J952" i="11"/>
  <c r="J953" i="11"/>
  <c r="J954" i="11"/>
  <c r="J955" i="11"/>
  <c r="J958" i="11"/>
  <c r="J959" i="11"/>
  <c r="J960" i="11"/>
  <c r="J961" i="11"/>
  <c r="J962" i="11"/>
  <c r="J963" i="11"/>
  <c r="J964" i="11"/>
  <c r="J965" i="11"/>
  <c r="J966" i="11"/>
  <c r="J969" i="11"/>
  <c r="J970" i="11"/>
  <c r="J971" i="11"/>
  <c r="J972" i="11"/>
  <c r="J973" i="11"/>
  <c r="J974" i="11"/>
  <c r="J975" i="11"/>
  <c r="J976" i="11"/>
  <c r="J977" i="11"/>
  <c r="J980" i="11"/>
  <c r="J981" i="11"/>
  <c r="J982" i="11"/>
  <c r="J983" i="11"/>
  <c r="J984" i="11"/>
  <c r="J985" i="11"/>
  <c r="J986" i="11"/>
  <c r="J987" i="11"/>
  <c r="J988" i="11"/>
  <c r="J991" i="11"/>
  <c r="J992" i="11"/>
  <c r="J993" i="11"/>
  <c r="J994" i="11"/>
  <c r="J995" i="11"/>
  <c r="J996" i="11"/>
  <c r="J997" i="11"/>
  <c r="J998" i="11"/>
  <c r="J999" i="11"/>
  <c r="J1002" i="11"/>
  <c r="J1003" i="11"/>
  <c r="J1004" i="11"/>
  <c r="J1005" i="11"/>
  <c r="J1006" i="11"/>
  <c r="J1007" i="11"/>
  <c r="J1008" i="11"/>
  <c r="J1009" i="11"/>
  <c r="J1010" i="11"/>
  <c r="J1013" i="11"/>
  <c r="J1014" i="11"/>
  <c r="J1015" i="11"/>
  <c r="J1016" i="11"/>
  <c r="J1017" i="11"/>
  <c r="J1018" i="11"/>
  <c r="J1019" i="11"/>
  <c r="J1020" i="11"/>
  <c r="J1021" i="11"/>
  <c r="J1030" i="11"/>
  <c r="J1031" i="11"/>
  <c r="J1032" i="11"/>
  <c r="J1033" i="11"/>
  <c r="J1034" i="11"/>
  <c r="J1035" i="11"/>
  <c r="J1036" i="11"/>
  <c r="J1038" i="11"/>
  <c r="J1039" i="11"/>
  <c r="J1040" i="11"/>
  <c r="J1041" i="11"/>
  <c r="J1042" i="11"/>
  <c r="J1043" i="11"/>
  <c r="J1044" i="11"/>
  <c r="J1045" i="11"/>
  <c r="J1046" i="11"/>
  <c r="J1049" i="11"/>
  <c r="J1050" i="11"/>
  <c r="J1051" i="11"/>
  <c r="J1052" i="11"/>
  <c r="J1053" i="11"/>
  <c r="J1054" i="11"/>
  <c r="J1055" i="11"/>
  <c r="J1056" i="11"/>
  <c r="J1057" i="11"/>
  <c r="J1061" i="11"/>
  <c r="J1062" i="11"/>
  <c r="J1063" i="11"/>
  <c r="J1064" i="11"/>
  <c r="J1065" i="11"/>
  <c r="J1066" i="11"/>
  <c r="J1067" i="11"/>
  <c r="J1068" i="11"/>
  <c r="J1069" i="11"/>
  <c r="J1072" i="11"/>
  <c r="J1073" i="11"/>
  <c r="J1074" i="11"/>
  <c r="J1075" i="11"/>
  <c r="J1076" i="11"/>
  <c r="J1077" i="11"/>
  <c r="J1078" i="11"/>
  <c r="J1079" i="11"/>
  <c r="J1080" i="11"/>
  <c r="J1083" i="11"/>
  <c r="J1084" i="11"/>
  <c r="J1085" i="11"/>
  <c r="J1086" i="11"/>
  <c r="J1087" i="11"/>
  <c r="J1088" i="11"/>
  <c r="J1089" i="11"/>
  <c r="J1090" i="11"/>
  <c r="J1091" i="11"/>
  <c r="J1094" i="11"/>
  <c r="J1095" i="11"/>
  <c r="J1096" i="11"/>
  <c r="J1097" i="11"/>
  <c r="J1098" i="11"/>
  <c r="J1099" i="11"/>
  <c r="J1100" i="11"/>
  <c r="J1101" i="11"/>
  <c r="J1102" i="11"/>
  <c r="J1105" i="11"/>
  <c r="J1106" i="11"/>
  <c r="J1107" i="11"/>
  <c r="J1108" i="11"/>
  <c r="J1109" i="11"/>
  <c r="J1110" i="11"/>
  <c r="J1111" i="11"/>
  <c r="J1112" i="11"/>
  <c r="J1113" i="11"/>
  <c r="J1116" i="11"/>
  <c r="J1117" i="11"/>
  <c r="J1118" i="11"/>
  <c r="J1119" i="11"/>
  <c r="J1120" i="11"/>
  <c r="J1121" i="11"/>
  <c r="J1122" i="11"/>
  <c r="J1123" i="11"/>
  <c r="J1124" i="11"/>
  <c r="J1207" i="11"/>
  <c r="J1208" i="11"/>
  <c r="J1209" i="11"/>
  <c r="J1210" i="11"/>
  <c r="J1211" i="11"/>
  <c r="J1212" i="11"/>
  <c r="J1213" i="11"/>
  <c r="J1214" i="11"/>
  <c r="J1215" i="11"/>
  <c r="J1216" i="11"/>
  <c r="J1217" i="11"/>
  <c r="J1218" i="11"/>
  <c r="J1219" i="11"/>
  <c r="J1220" i="11"/>
  <c r="J1221" i="11"/>
  <c r="J1222" i="11"/>
  <c r="J1223" i="11"/>
  <c r="J1224" i="11"/>
  <c r="J1225" i="11"/>
  <c r="J1226" i="11"/>
  <c r="J1227" i="11"/>
  <c r="J1228" i="11"/>
  <c r="J1229" i="11"/>
  <c r="J1230" i="11"/>
  <c r="J1231" i="11"/>
  <c r="J1232" i="11"/>
  <c r="J1233" i="11"/>
  <c r="J1234" i="11"/>
  <c r="J1235" i="11"/>
  <c r="J1236" i="11"/>
  <c r="J1237" i="11"/>
  <c r="J1238" i="11"/>
  <c r="J1239" i="11"/>
  <c r="J1240" i="11"/>
  <c r="J1241" i="11"/>
  <c r="J1127" i="11"/>
  <c r="J1128" i="11"/>
  <c r="J1129" i="11"/>
  <c r="J1130" i="11"/>
  <c r="J1131" i="11"/>
  <c r="J1132" i="11"/>
  <c r="J1133" i="11"/>
  <c r="J1134" i="11"/>
  <c r="J1135" i="11"/>
  <c r="J1138" i="11"/>
  <c r="J1139" i="11"/>
  <c r="J1140" i="11"/>
  <c r="J1141" i="11"/>
  <c r="J1142" i="11"/>
  <c r="J1143" i="11"/>
  <c r="J1144" i="11"/>
  <c r="J1145" i="11"/>
  <c r="J1146" i="11"/>
  <c r="J1149" i="11"/>
  <c r="J1150" i="11"/>
  <c r="J1151" i="11"/>
  <c r="J1152" i="11"/>
  <c r="J1153" i="11"/>
  <c r="J1154" i="11"/>
  <c r="J1155" i="11"/>
  <c r="J1156" i="11"/>
  <c r="J1157" i="11"/>
  <c r="J1160" i="11"/>
  <c r="J1161" i="11"/>
  <c r="J1162" i="11"/>
  <c r="J1163" i="11"/>
  <c r="J1164" i="11"/>
  <c r="J1165" i="11"/>
  <c r="J1166" i="11"/>
  <c r="J1167" i="11"/>
  <c r="J1168" i="11"/>
  <c r="J1171" i="11"/>
  <c r="J1172" i="11"/>
  <c r="J1173" i="11"/>
  <c r="J1174" i="11"/>
  <c r="J1175" i="11"/>
  <c r="J1176" i="11"/>
  <c r="J1177" i="11"/>
  <c r="J1178" i="11"/>
  <c r="J1181" i="11"/>
  <c r="J1182" i="11"/>
  <c r="J1183" i="11"/>
  <c r="J1184" i="11"/>
  <c r="J1185" i="11"/>
  <c r="J1186" i="11"/>
  <c r="J1187" i="11"/>
  <c r="J1188" i="11"/>
  <c r="J1189" i="11"/>
  <c r="J1060" i="11"/>
  <c r="J1242" i="11"/>
  <c r="J1243" i="11"/>
  <c r="J1244" i="11"/>
  <c r="J1192" i="11"/>
  <c r="J1193" i="11"/>
  <c r="J1194" i="11"/>
  <c r="J1195" i="11"/>
  <c r="J1196" i="11"/>
  <c r="J1197" i="11"/>
  <c r="J1198" i="11"/>
  <c r="J1199" i="11"/>
  <c r="J1200" i="11"/>
  <c r="J1203" i="11"/>
  <c r="J1204" i="11"/>
  <c r="J1245" i="11"/>
  <c r="J1246" i="11"/>
  <c r="J1247" i="11"/>
  <c r="J1248" i="11"/>
  <c r="J1249" i="11"/>
  <c r="J1250" i="11"/>
  <c r="J1251" i="11"/>
  <c r="J1024" i="11"/>
  <c r="J1025" i="11"/>
  <c r="J1026" i="11"/>
  <c r="J1027" i="11"/>
  <c r="J1028" i="11"/>
  <c r="J1029" i="11"/>
  <c r="J1252" i="11"/>
  <c r="J1253" i="11"/>
  <c r="J1254" i="11"/>
  <c r="J1255" i="11"/>
  <c r="J1256" i="11"/>
  <c r="J1257" i="11"/>
  <c r="J1258" i="11"/>
  <c r="J1259" i="11"/>
  <c r="J1260" i="11"/>
  <c r="J1263" i="11"/>
  <c r="J1264" i="11"/>
  <c r="J1265" i="11"/>
  <c r="J1266" i="11"/>
  <c r="J1267" i="11"/>
  <c r="J1268" i="11"/>
  <c r="J1269" i="11"/>
  <c r="J1270" i="11"/>
  <c r="J1271" i="11"/>
  <c r="J1274" i="11"/>
  <c r="J1275" i="11"/>
  <c r="J1276" i="11"/>
  <c r="J1277" i="11"/>
  <c r="J1278" i="11"/>
  <c r="J1279" i="11"/>
  <c r="J1280" i="11"/>
  <c r="J1281" i="11"/>
  <c r="J1282" i="11"/>
  <c r="J1285" i="11"/>
  <c r="J1286" i="11"/>
  <c r="J1287" i="11"/>
  <c r="J1288" i="11"/>
  <c r="J1289" i="11"/>
  <c r="J1290" i="11"/>
  <c r="J1291" i="11"/>
  <c r="J1292" i="11"/>
  <c r="J1293" i="11"/>
  <c r="J1296" i="11"/>
  <c r="J1297" i="11"/>
  <c r="J1298" i="11"/>
  <c r="J1299" i="11"/>
  <c r="J1300" i="11"/>
  <c r="J1301" i="11"/>
  <c r="J1302" i="11"/>
  <c r="J1303" i="11"/>
  <c r="J1304" i="11"/>
  <c r="J1307" i="11"/>
  <c r="J1308" i="11"/>
  <c r="J1309" i="11"/>
  <c r="J1310" i="11"/>
  <c r="J1311" i="11"/>
  <c r="J1312" i="11"/>
  <c r="J1313" i="11"/>
  <c r="J1314" i="11"/>
  <c r="J1315" i="11"/>
  <c r="J1318" i="11"/>
  <c r="J1319" i="11"/>
  <c r="J1320" i="11"/>
  <c r="J1321" i="11"/>
  <c r="J1322" i="11"/>
  <c r="J1323" i="11"/>
  <c r="J1324" i="11"/>
  <c r="J1325" i="11"/>
  <c r="J1326" i="11"/>
  <c r="J1329" i="11"/>
  <c r="J1330" i="11"/>
  <c r="J1331" i="11"/>
  <c r="J1332" i="11"/>
  <c r="J1333" i="11"/>
  <c r="J1334" i="11"/>
  <c r="J1335" i="11"/>
  <c r="J1336" i="11"/>
  <c r="J1337" i="11"/>
  <c r="J1340" i="11"/>
  <c r="J1341" i="11"/>
  <c r="J1342" i="11"/>
  <c r="J1343" i="11"/>
  <c r="J1344" i="11"/>
  <c r="J1345" i="11"/>
  <c r="J1346" i="11"/>
  <c r="J1347" i="11"/>
  <c r="J1348" i="11"/>
  <c r="J1349" i="11"/>
  <c r="J1350" i="11"/>
  <c r="J1351" i="11"/>
  <c r="J1352" i="11"/>
  <c r="J1353" i="11"/>
  <c r="J1354" i="11"/>
  <c r="J1355" i="11"/>
  <c r="J1358" i="11"/>
  <c r="J1359" i="11"/>
  <c r="J1365" i="11"/>
  <c r="J1366" i="11"/>
  <c r="J1367" i="11"/>
  <c r="J1368" i="11"/>
  <c r="J1369" i="11"/>
  <c r="J1370" i="11"/>
  <c r="J1371" i="11"/>
  <c r="J1372" i="11"/>
  <c r="J1373" i="11"/>
  <c r="J1376" i="11"/>
  <c r="J1377" i="11"/>
  <c r="J1378" i="11"/>
  <c r="J1379" i="11"/>
  <c r="J1380" i="11"/>
  <c r="J1381" i="11"/>
  <c r="J1382" i="11"/>
  <c r="J1383" i="11"/>
  <c r="J1384" i="11"/>
  <c r="J1387" i="11"/>
  <c r="J1388" i="11"/>
  <c r="J1389" i="11"/>
  <c r="J1390" i="11"/>
  <c r="J1391" i="11"/>
  <c r="J1392" i="11"/>
  <c r="J1393" i="11"/>
  <c r="J1394" i="11"/>
  <c r="J1395" i="11"/>
  <c r="J1398" i="11"/>
  <c r="J1399" i="11"/>
  <c r="J1400" i="11"/>
  <c r="J1401" i="11"/>
  <c r="J1402" i="11"/>
  <c r="J1403" i="11"/>
  <c r="J1404" i="11"/>
  <c r="J1405" i="11"/>
  <c r="J1406" i="11"/>
  <c r="J1411" i="11"/>
  <c r="J1412" i="11"/>
  <c r="J1413" i="11"/>
  <c r="J1414" i="11"/>
  <c r="J1415" i="11"/>
  <c r="J1416" i="11"/>
  <c r="J1417" i="11"/>
  <c r="J1418" i="11"/>
  <c r="J1419" i="11"/>
  <c r="J1422" i="11"/>
  <c r="J1423" i="11"/>
  <c r="J1424" i="11"/>
  <c r="J1425" i="11"/>
  <c r="J1426" i="11"/>
  <c r="J1427" i="11"/>
  <c r="J1428" i="11"/>
  <c r="J1429" i="11"/>
  <c r="J1430" i="11"/>
  <c r="J1431" i="11"/>
  <c r="J1432" i="11"/>
  <c r="J1433" i="11"/>
  <c r="J1434" i="11"/>
  <c r="J1435" i="11"/>
  <c r="J1436" i="11"/>
  <c r="J1437" i="11"/>
  <c r="J1438" i="11"/>
  <c r="J1443" i="11"/>
  <c r="J1444" i="11"/>
  <c r="J1445" i="11"/>
  <c r="J1446" i="11"/>
  <c r="J1447" i="11"/>
  <c r="J1448" i="11"/>
  <c r="J1449" i="11"/>
  <c r="J1450" i="11"/>
  <c r="J1451" i="11"/>
  <c r="J1452" i="11"/>
  <c r="J1453" i="11"/>
  <c r="J1454" i="11"/>
  <c r="J1455" i="11"/>
  <c r="J1456" i="11"/>
  <c r="J1459" i="11"/>
  <c r="J1460" i="11"/>
  <c r="J1461" i="11"/>
  <c r="J1462" i="11"/>
  <c r="J1463" i="11"/>
  <c r="J1464" i="11"/>
  <c r="J1465" i="11"/>
  <c r="J1466" i="11"/>
  <c r="J1467" i="11"/>
  <c r="J1470" i="11"/>
  <c r="J1471" i="11"/>
  <c r="J1472" i="11"/>
  <c r="J1473" i="11"/>
  <c r="J1474" i="11"/>
  <c r="J1475" i="11"/>
  <c r="J1476" i="11"/>
  <c r="J1477" i="11"/>
  <c r="J1478" i="11"/>
  <c r="J1479" i="11"/>
  <c r="J1480" i="11"/>
  <c r="J1481" i="11"/>
  <c r="J1482" i="11"/>
  <c r="J1483" i="11"/>
  <c r="J1484" i="11"/>
  <c r="J1485" i="11"/>
  <c r="J1486" i="11"/>
  <c r="J1487" i="11"/>
  <c r="J1488" i="11"/>
  <c r="J1489" i="11"/>
  <c r="J1490" i="11"/>
  <c r="J1491" i="11"/>
  <c r="J1492" i="11"/>
  <c r="J1493" i="11"/>
  <c r="J1494" i="11"/>
  <c r="J1495" i="11"/>
  <c r="J1496" i="11"/>
  <c r="J1497" i="11"/>
  <c r="J1498" i="11"/>
  <c r="J1499" i="11"/>
  <c r="J1500" i="11"/>
  <c r="J1503" i="11"/>
  <c r="J1504" i="11"/>
  <c r="J1505" i="11"/>
  <c r="J1508" i="11"/>
  <c r="J1509" i="11"/>
  <c r="J1512" i="11"/>
  <c r="J1513" i="11"/>
  <c r="J1516" i="11"/>
  <c r="J1517" i="11"/>
  <c r="J1518" i="11"/>
  <c r="J1519" i="11"/>
  <c r="J1520" i="11"/>
  <c r="J1521" i="11"/>
  <c r="J1522" i="11"/>
  <c r="J1523" i="11"/>
  <c r="J1524" i="11"/>
  <c r="J1525" i="11"/>
  <c r="J1526" i="11"/>
  <c r="J1527" i="11"/>
  <c r="J1528" i="11"/>
  <c r="J1529" i="11"/>
  <c r="J1530" i="11"/>
  <c r="J1531" i="11"/>
  <c r="J1532" i="11"/>
  <c r="J1533" i="11"/>
  <c r="J1534" i="11"/>
  <c r="J1535" i="11"/>
  <c r="J1538" i="11"/>
  <c r="J1539" i="11"/>
  <c r="J1540" i="11"/>
  <c r="J1541" i="11"/>
  <c r="J1542" i="11"/>
  <c r="J1543" i="11"/>
  <c r="J1544" i="11"/>
  <c r="J1545" i="11"/>
  <c r="J1546" i="11"/>
  <c r="J1549" i="11"/>
  <c r="J1550" i="11"/>
  <c r="J1551" i="11"/>
  <c r="J1552" i="11"/>
  <c r="J1553" i="11"/>
  <c r="J1556" i="11"/>
  <c r="J1557" i="11"/>
  <c r="J1558" i="11"/>
  <c r="J1559" i="11"/>
  <c r="J1560" i="11"/>
  <c r="J1561" i="11"/>
  <c r="J1562" i="11"/>
  <c r="J1563" i="11"/>
  <c r="J1564" i="11"/>
  <c r="J1565" i="11"/>
  <c r="J1566" i="11"/>
  <c r="J1567" i="11"/>
  <c r="J1568" i="11"/>
  <c r="J1569" i="11"/>
  <c r="J1570" i="11"/>
  <c r="J1571" i="11"/>
  <c r="J1572" i="11"/>
  <c r="J1573" i="11"/>
  <c r="J1576" i="11"/>
  <c r="J1577" i="11"/>
  <c r="J1578" i="11"/>
  <c r="J1579" i="11"/>
  <c r="J1580" i="11"/>
  <c r="J1581" i="11"/>
  <c r="J1582" i="11"/>
  <c r="J1583" i="11"/>
  <c r="J1584" i="11"/>
  <c r="J1587" i="11"/>
  <c r="J1588" i="11"/>
  <c r="J1589" i="11"/>
  <c r="J1590" i="11"/>
  <c r="J1591" i="11"/>
  <c r="J1594" i="11"/>
  <c r="J1595" i="11"/>
  <c r="J1596" i="11"/>
  <c r="J1597" i="11"/>
  <c r="J1598" i="11"/>
  <c r="J1599" i="11"/>
  <c r="J1600" i="11"/>
  <c r="J1601" i="11"/>
  <c r="J1602" i="11"/>
  <c r="J1603" i="11"/>
  <c r="J1604" i="11"/>
  <c r="J1605" i="11"/>
  <c r="J1606" i="11"/>
  <c r="J1609" i="11"/>
  <c r="J1610" i="11"/>
  <c r="J1611" i="11"/>
  <c r="J1614" i="11"/>
  <c r="J1615" i="11"/>
  <c r="J1616" i="11"/>
  <c r="J1617" i="11"/>
  <c r="J1618" i="11"/>
  <c r="J1619" i="11"/>
  <c r="J1630" i="11"/>
  <c r="J1631" i="11"/>
  <c r="J1632" i="11"/>
  <c r="J1633" i="11"/>
  <c r="J1634" i="11"/>
  <c r="J1635" i="11"/>
  <c r="J1636" i="11"/>
  <c r="J1637" i="11"/>
  <c r="J1638" i="11"/>
  <c r="J1639" i="11"/>
  <c r="J1640" i="11"/>
  <c r="J1641" i="11"/>
  <c r="J1642" i="11"/>
  <c r="J1643" i="11"/>
  <c r="J1644" i="11"/>
  <c r="J1645" i="11"/>
  <c r="J1646" i="11"/>
  <c r="J1647" i="11"/>
  <c r="J1648" i="11"/>
  <c r="J1649" i="11"/>
  <c r="J1650" i="11"/>
  <c r="J1651" i="11"/>
  <c r="J1652" i="11"/>
  <c r="J1653" i="11"/>
  <c r="J1654" i="11"/>
  <c r="J1655" i="11"/>
  <c r="J1656" i="11"/>
  <c r="J1657" i="11"/>
  <c r="J1658" i="11"/>
  <c r="J1659" i="11"/>
  <c r="J1660" i="11"/>
  <c r="J1661" i="11"/>
  <c r="J1662" i="11"/>
  <c r="J1663" i="11"/>
  <c r="J1664" i="11"/>
  <c r="J1665" i="11"/>
  <c r="J1666" i="11"/>
  <c r="J1667" i="11"/>
  <c r="J1668" i="11"/>
  <c r="J1669" i="11"/>
  <c r="J1670" i="11"/>
  <c r="J1671" i="11"/>
  <c r="J1672" i="11"/>
  <c r="J1673" i="11"/>
  <c r="J1674" i="11"/>
  <c r="J1677" i="11"/>
  <c r="J1678" i="11"/>
  <c r="J1679" i="11"/>
  <c r="J1680" i="11"/>
  <c r="J1681" i="11"/>
  <c r="J1682" i="11"/>
  <c r="J1685" i="11"/>
  <c r="J1686" i="11"/>
  <c r="J1687" i="11"/>
  <c r="J1688" i="11"/>
  <c r="J1689" i="11"/>
  <c r="J1690" i="11"/>
  <c r="J1693" i="11"/>
  <c r="J1694" i="11"/>
  <c r="J1695" i="11"/>
  <c r="J1696" i="11"/>
  <c r="J1697" i="11"/>
  <c r="J1698" i="11"/>
  <c r="J1699" i="11"/>
  <c r="J1700" i="11"/>
  <c r="J1701" i="11"/>
  <c r="J1702" i="11"/>
  <c r="J1703" i="11"/>
  <c r="J1704" i="11"/>
  <c r="J1705" i="11"/>
  <c r="J1708" i="11"/>
  <c r="J1709" i="11"/>
  <c r="J1710" i="11"/>
  <c r="J1711" i="11"/>
  <c r="J1712" i="11"/>
  <c r="J1713" i="11"/>
  <c r="J1714" i="11"/>
  <c r="J1715" i="11"/>
  <c r="J1716" i="11"/>
  <c r="J1730" i="11"/>
  <c r="J1731" i="11"/>
  <c r="J1732" i="11"/>
  <c r="J1733" i="11"/>
  <c r="J1734" i="11"/>
  <c r="J1735" i="11"/>
  <c r="J1736" i="11"/>
  <c r="J1739" i="11"/>
  <c r="J1740" i="11"/>
  <c r="J1741" i="11"/>
  <c r="J1742" i="11"/>
  <c r="J1743" i="11"/>
  <c r="J1744" i="11"/>
  <c r="J1745" i="11"/>
  <c r="J1746" i="11"/>
  <c r="J1747" i="11"/>
  <c r="J1748" i="11"/>
  <c r="J1749" i="11"/>
  <c r="J1750" i="11"/>
  <c r="J1751" i="11"/>
  <c r="J1752" i="11"/>
  <c r="J1753" i="11"/>
  <c r="J1754" i="11"/>
  <c r="J1757" i="11"/>
  <c r="J1758" i="11"/>
  <c r="J1759" i="11"/>
  <c r="J1760" i="11"/>
  <c r="J1761" i="11"/>
  <c r="J1762" i="11"/>
  <c r="J1763" i="11"/>
  <c r="J1764" i="11"/>
  <c r="J1765" i="11"/>
  <c r="J1768" i="11"/>
  <c r="J1769" i="11"/>
  <c r="J1770" i="11"/>
  <c r="J1771" i="11"/>
  <c r="J1772" i="11"/>
  <c r="J1773" i="11"/>
  <c r="J1774" i="11"/>
  <c r="J1775" i="11"/>
  <c r="J1776" i="11"/>
  <c r="J1779" i="11"/>
  <c r="J1780" i="11"/>
  <c r="J1781" i="11"/>
  <c r="J1782" i="11"/>
  <c r="J1783" i="11"/>
  <c r="J1784" i="11"/>
  <c r="J1785" i="11"/>
  <c r="J1786" i="11"/>
  <c r="J1787" i="11"/>
  <c r="J1788" i="11"/>
  <c r="J1789" i="11"/>
  <c r="J1790" i="11"/>
  <c r="J1791" i="11"/>
  <c r="J1792" i="11"/>
  <c r="J1793" i="11"/>
  <c r="J1794" i="11"/>
  <c r="J1795" i="11"/>
  <c r="J1796" i="11"/>
  <c r="J1799" i="11"/>
  <c r="J1800" i="11"/>
  <c r="J1801" i="11"/>
  <c r="J1802" i="11"/>
  <c r="J1803" i="11"/>
  <c r="J1804" i="11"/>
  <c r="J1805" i="11"/>
  <c r="J1806" i="11"/>
  <c r="J1807" i="11"/>
  <c r="J1810" i="11"/>
  <c r="J1811" i="11"/>
  <c r="J1812" i="11"/>
  <c r="J1813" i="11"/>
  <c r="J1814" i="11"/>
  <c r="J1815" i="11"/>
  <c r="J1816" i="11"/>
  <c r="J1817" i="11"/>
  <c r="J1818" i="11"/>
  <c r="J1821" i="11"/>
  <c r="J1822" i="11"/>
  <c r="J1823" i="11"/>
  <c r="J1824" i="11"/>
  <c r="J1825" i="11"/>
  <c r="J1826" i="11"/>
  <c r="J1827" i="11"/>
  <c r="J1828" i="11"/>
  <c r="J1829" i="11"/>
  <c r="J1832" i="11"/>
  <c r="J1833" i="11"/>
  <c r="J1834" i="11"/>
  <c r="J1835" i="11"/>
  <c r="J1836" i="11"/>
  <c r="J1837" i="11"/>
  <c r="J1838" i="11"/>
  <c r="J1839" i="11"/>
  <c r="J1840" i="11"/>
  <c r="J1843" i="11"/>
  <c r="J1844" i="11"/>
  <c r="J1845" i="11"/>
  <c r="J1846" i="11"/>
  <c r="J1847" i="11"/>
  <c r="J1848" i="11"/>
  <c r="J1849" i="11"/>
  <c r="J1850" i="11"/>
  <c r="J1851" i="11"/>
  <c r="J1852" i="11"/>
  <c r="J1853" i="11"/>
  <c r="J1854" i="11"/>
  <c r="J1855" i="11"/>
  <c r="J1856" i="11"/>
  <c r="J1857" i="11"/>
  <c r="J1860" i="11"/>
  <c r="J1861" i="11"/>
  <c r="J1862" i="11"/>
  <c r="J1863" i="11"/>
  <c r="J1864" i="11"/>
  <c r="J1865" i="11"/>
  <c r="J1866" i="11"/>
  <c r="J1867" i="11"/>
  <c r="J1868" i="11"/>
  <c r="J1871" i="11"/>
  <c r="J1872" i="11"/>
  <c r="J1873" i="11"/>
  <c r="J1874" i="11"/>
  <c r="J1875" i="11"/>
  <c r="J1876" i="11"/>
  <c r="J1877" i="11"/>
  <c r="J1878" i="11"/>
  <c r="J1879" i="11"/>
  <c r="J1880" i="11"/>
  <c r="J1881" i="11"/>
  <c r="J1882" i="11"/>
  <c r="J1883" i="11"/>
  <c r="J1884" i="11"/>
  <c r="J1885" i="11"/>
  <c r="J1886" i="11"/>
  <c r="J1887" i="11"/>
  <c r="J1888" i="11"/>
  <c r="J1889" i="11"/>
  <c r="J1890" i="11"/>
  <c r="J1891" i="11"/>
  <c r="J1892" i="11"/>
  <c r="J1893" i="11"/>
  <c r="J1894" i="11"/>
  <c r="J1895" i="11"/>
  <c r="J1896" i="11"/>
  <c r="J1898" i="11"/>
  <c r="J1899" i="11"/>
  <c r="J1902" i="11"/>
  <c r="J1903" i="11"/>
  <c r="J1906" i="11"/>
  <c r="J1907" i="11"/>
  <c r="J1908" i="11"/>
  <c r="J1909" i="11"/>
  <c r="J1910" i="11"/>
  <c r="J1911" i="11"/>
  <c r="J1912" i="11"/>
  <c r="J1913" i="11"/>
  <c r="J1914" i="11"/>
  <c r="J1915" i="11"/>
  <c r="J1916" i="11"/>
  <c r="J1917" i="11"/>
  <c r="J1918" i="11"/>
  <c r="J1919" i="11"/>
  <c r="J1922" i="11"/>
  <c r="J1923" i="11"/>
  <c r="J1924" i="11"/>
  <c r="J1925" i="11"/>
  <c r="J1926" i="11"/>
  <c r="J1927" i="11"/>
  <c r="J1928" i="11"/>
  <c r="J1929" i="11"/>
  <c r="J1930" i="11"/>
  <c r="J1933" i="11"/>
  <c r="J2536" i="11"/>
  <c r="J2537" i="11"/>
  <c r="J2538" i="11"/>
  <c r="J2539" i="11"/>
  <c r="J2540" i="11"/>
  <c r="J2543" i="11"/>
  <c r="J2544" i="11"/>
  <c r="J2545" i="11"/>
  <c r="J2546" i="11"/>
  <c r="J2547" i="11"/>
  <c r="J2548" i="11"/>
  <c r="J2549" i="11"/>
  <c r="J2550" i="11"/>
  <c r="J2551" i="11"/>
  <c r="J2552" i="11"/>
  <c r="J2553" i="11"/>
  <c r="J2554" i="11"/>
  <c r="J2555" i="11"/>
  <c r="J2556" i="11"/>
  <c r="J2557" i="11"/>
  <c r="J2558" i="11"/>
  <c r="J2559" i="11"/>
  <c r="J2562" i="11"/>
  <c r="J2563" i="11"/>
  <c r="J2564" i="11"/>
  <c r="J2565" i="11"/>
  <c r="J2566" i="11"/>
  <c r="J2567" i="11"/>
  <c r="J2568" i="11"/>
  <c r="J2569" i="11"/>
  <c r="J2572" i="11"/>
  <c r="J2573" i="11"/>
  <c r="J2574" i="11"/>
  <c r="J2575" i="11"/>
  <c r="J2576" i="11"/>
  <c r="J2577" i="11"/>
  <c r="J2578" i="11"/>
  <c r="J1934" i="11"/>
  <c r="J1935" i="11"/>
  <c r="J1936" i="11"/>
  <c r="J1937" i="11"/>
  <c r="J1938" i="11"/>
  <c r="J1939" i="11"/>
  <c r="J1940" i="11"/>
  <c r="J1941" i="11"/>
  <c r="J1942" i="11"/>
  <c r="J1943" i="11"/>
  <c r="J1944" i="11"/>
  <c r="J1945" i="11"/>
  <c r="J1946" i="11"/>
  <c r="J1947" i="11"/>
  <c r="J1948" i="11"/>
  <c r="J1949" i="11"/>
  <c r="J1950" i="11"/>
  <c r="J1951" i="11"/>
  <c r="J1952" i="11"/>
  <c r="J1953" i="11"/>
  <c r="J1954" i="11"/>
  <c r="J1955" i="11"/>
  <c r="J1956" i="11"/>
  <c r="J1957" i="11"/>
  <c r="J1958" i="11"/>
  <c r="J1959" i="11"/>
  <c r="J1960" i="11"/>
  <c r="J1961" i="11"/>
  <c r="J1962" i="11"/>
  <c r="J1963" i="11"/>
  <c r="J1964" i="11"/>
  <c r="J1965" i="11"/>
  <c r="J1966" i="11"/>
  <c r="J1967" i="11"/>
  <c r="J1968" i="11"/>
  <c r="J1969" i="11"/>
  <c r="J1970" i="11"/>
  <c r="J1971" i="11"/>
  <c r="J1972" i="11"/>
  <c r="J1973" i="11"/>
  <c r="J1974" i="11"/>
  <c r="J1975" i="11"/>
  <c r="J1976" i="11"/>
  <c r="J1977" i="11"/>
  <c r="J1978" i="11"/>
  <c r="J1979" i="11"/>
  <c r="J1980" i="11"/>
  <c r="J1981" i="11"/>
  <c r="J1982" i="11"/>
  <c r="J1983" i="11"/>
  <c r="J1984" i="11"/>
  <c r="J1985" i="11"/>
  <c r="J1986" i="11"/>
  <c r="J1987" i="11"/>
  <c r="J1988" i="11"/>
  <c r="J1989" i="11"/>
  <c r="J1990" i="11"/>
  <c r="J1991" i="11"/>
  <c r="J1992" i="11"/>
  <c r="J1993" i="11"/>
  <c r="J1994" i="11"/>
  <c r="J1995" i="11"/>
  <c r="J1996" i="11"/>
  <c r="J1997" i="11"/>
  <c r="J1998" i="11"/>
  <c r="J1999" i="11"/>
  <c r="J2000" i="11"/>
  <c r="J2001" i="11"/>
  <c r="J2002" i="11"/>
  <c r="J2003" i="11"/>
  <c r="J2004" i="11"/>
  <c r="J2005" i="11"/>
  <c r="J2006" i="11"/>
  <c r="J2007" i="11"/>
  <c r="J2008" i="11"/>
  <c r="J2009" i="11"/>
  <c r="J2010" i="11"/>
  <c r="J2011" i="11"/>
  <c r="J2012" i="11"/>
  <c r="J2013" i="11"/>
  <c r="J2014" i="11"/>
  <c r="J2015" i="11"/>
  <c r="J2016" i="11"/>
  <c r="J2017" i="11"/>
  <c r="J2018" i="11"/>
  <c r="J2019" i="11"/>
  <c r="J2020" i="11"/>
  <c r="J2021" i="11"/>
  <c r="J2022" i="11"/>
  <c r="J2023" i="11"/>
  <c r="J2024" i="11"/>
  <c r="J2025" i="11"/>
  <c r="J2026" i="11"/>
  <c r="J2027" i="11"/>
  <c r="J2028" i="11"/>
  <c r="J2029" i="11"/>
  <c r="J2030" i="11"/>
  <c r="J2031" i="11"/>
  <c r="J2032" i="11"/>
  <c r="J2033" i="11"/>
  <c r="J2034" i="11"/>
  <c r="J2035" i="11"/>
  <c r="J2036" i="11"/>
  <c r="J2037" i="11"/>
  <c r="J2038" i="11"/>
  <c r="J2039" i="11"/>
  <c r="J2040" i="11"/>
  <c r="J2041" i="11"/>
  <c r="J2042" i="11"/>
  <c r="J2043" i="11"/>
  <c r="J2044" i="11"/>
  <c r="J2045" i="11"/>
  <c r="J2046" i="11"/>
  <c r="J2047" i="11"/>
  <c r="J2048" i="11"/>
  <c r="J2049" i="11"/>
  <c r="J2050" i="11"/>
  <c r="J2051" i="11"/>
  <c r="J2052" i="11"/>
  <c r="J2053" i="11"/>
  <c r="J2054" i="11"/>
  <c r="J2055" i="11"/>
  <c r="J2056" i="11"/>
  <c r="J2057" i="11"/>
  <c r="J2058" i="11"/>
  <c r="J2059" i="11"/>
  <c r="J2060" i="11"/>
  <c r="J2061" i="11"/>
  <c r="J2062" i="11"/>
  <c r="J2063" i="11"/>
  <c r="J2064" i="11"/>
  <c r="J2065" i="11"/>
  <c r="J2066" i="11"/>
  <c r="J2067" i="11"/>
  <c r="J2068" i="11"/>
  <c r="J2069" i="11"/>
  <c r="J2070" i="11"/>
  <c r="J2071" i="11"/>
  <c r="J2072" i="11"/>
  <c r="J2073" i="11"/>
  <c r="J2074" i="11"/>
  <c r="J2075" i="11"/>
  <c r="J2076" i="11"/>
  <c r="J2077" i="11"/>
  <c r="J2078" i="11"/>
  <c r="J2079" i="11"/>
  <c r="J2080" i="11"/>
  <c r="J2081" i="11"/>
  <c r="J2082" i="11"/>
  <c r="J2083" i="11"/>
  <c r="J2084" i="11"/>
  <c r="J2085" i="11"/>
  <c r="J2086" i="11"/>
  <c r="J2087" i="11"/>
  <c r="J2088" i="11"/>
  <c r="J2089" i="11"/>
  <c r="J2090" i="11"/>
  <c r="J2091" i="11"/>
  <c r="J2092" i="11"/>
  <c r="J2093" i="11"/>
  <c r="J2094" i="11"/>
  <c r="J2095" i="11"/>
  <c r="J2096" i="11"/>
  <c r="J2097" i="11"/>
  <c r="J2098" i="11"/>
  <c r="J2099" i="11"/>
  <c r="J2100" i="11"/>
  <c r="J2101" i="11"/>
  <c r="J2102" i="11"/>
  <c r="J2103" i="11"/>
  <c r="J2104" i="11"/>
  <c r="J2105" i="11"/>
  <c r="J2106" i="11"/>
  <c r="J2107" i="11"/>
  <c r="J2108" i="11"/>
  <c r="J2109" i="11"/>
  <c r="J2110" i="11"/>
  <c r="J2111" i="11"/>
  <c r="J2112" i="11"/>
  <c r="J2113" i="11"/>
  <c r="J2114" i="11"/>
  <c r="J2115" i="11"/>
  <c r="J2116" i="11"/>
  <c r="J2117" i="11"/>
  <c r="J2118" i="11"/>
  <c r="J2119" i="11"/>
  <c r="J2120" i="11"/>
  <c r="J2121" i="11"/>
  <c r="J2122" i="11"/>
  <c r="J2123" i="11"/>
  <c r="J2124" i="11"/>
  <c r="J2125" i="11"/>
  <c r="J2126" i="11"/>
  <c r="J2127" i="11"/>
  <c r="J2128" i="11"/>
  <c r="J2129" i="11"/>
  <c r="J2130" i="11"/>
  <c r="J2131" i="11"/>
  <c r="J2132" i="11"/>
  <c r="J2133" i="11"/>
  <c r="J2134" i="11"/>
  <c r="J2135" i="11"/>
  <c r="J2136" i="11"/>
  <c r="J2137" i="11"/>
  <c r="J2138" i="11"/>
  <c r="J2139" i="11"/>
  <c r="J2140" i="11"/>
  <c r="J2141" i="11"/>
  <c r="J2142" i="11"/>
  <c r="J2143" i="11"/>
  <c r="J2144" i="11"/>
  <c r="J2145" i="11"/>
  <c r="J2146" i="11"/>
  <c r="J2147" i="11"/>
  <c r="J2148" i="11"/>
  <c r="J2149" i="11"/>
  <c r="J2150" i="11"/>
  <c r="J2151" i="11"/>
  <c r="J2152" i="11"/>
  <c r="J2153" i="11"/>
  <c r="J2154" i="11"/>
  <c r="J2155" i="11"/>
  <c r="J2156" i="11"/>
  <c r="J2157" i="11"/>
  <c r="J2158" i="11"/>
  <c r="J2159" i="11"/>
  <c r="J2160" i="11"/>
  <c r="J2161" i="11"/>
  <c r="J2162" i="11"/>
  <c r="J2163" i="11"/>
  <c r="J2164" i="11"/>
  <c r="J2165" i="11"/>
  <c r="J2166" i="11"/>
  <c r="J2167" i="11"/>
  <c r="J2168" i="11"/>
  <c r="J2169" i="11"/>
  <c r="J2170" i="11"/>
  <c r="J2171" i="11"/>
  <c r="J2172" i="11"/>
  <c r="J2173" i="11"/>
  <c r="J2174" i="11"/>
  <c r="J2175" i="11"/>
  <c r="J2176" i="11"/>
  <c r="J2177" i="11"/>
  <c r="J2178" i="11"/>
  <c r="J2179" i="11"/>
  <c r="J2180" i="11"/>
  <c r="J2181" i="11"/>
  <c r="J2182" i="11"/>
  <c r="J2183" i="11"/>
  <c r="J2184" i="11"/>
  <c r="J2185" i="11"/>
  <c r="J2186" i="11"/>
  <c r="J2187" i="11"/>
  <c r="J2188" i="11"/>
  <c r="J2189" i="11"/>
  <c r="J2190" i="11"/>
  <c r="J2191" i="11"/>
  <c r="J2192" i="11"/>
  <c r="J2193" i="11"/>
  <c r="J2194" i="11"/>
  <c r="J2195" i="11"/>
  <c r="J2196" i="11"/>
  <c r="J2197" i="11"/>
  <c r="J2198" i="11"/>
  <c r="J2199" i="11"/>
  <c r="J2200" i="11"/>
  <c r="J2201" i="11"/>
  <c r="J2202" i="11"/>
  <c r="J2203" i="11"/>
  <c r="J2204" i="11"/>
  <c r="J2205" i="11"/>
  <c r="J2206" i="11"/>
  <c r="J2207" i="11"/>
  <c r="J2208" i="11"/>
  <c r="J2209" i="11"/>
  <c r="J2210" i="11"/>
  <c r="J2211" i="11"/>
  <c r="J2212" i="11"/>
  <c r="J2213" i="11"/>
  <c r="J2214" i="11"/>
  <c r="J2215" i="11"/>
  <c r="J2216" i="11"/>
  <c r="J2217" i="11"/>
  <c r="J2218" i="11"/>
  <c r="J2219" i="11"/>
  <c r="J2220" i="11"/>
  <c r="J2221" i="11"/>
  <c r="J2222" i="11"/>
  <c r="J2223" i="11"/>
  <c r="J2224" i="11"/>
  <c r="J2225" i="11"/>
  <c r="J2226" i="11"/>
  <c r="J2227" i="11"/>
  <c r="J2228" i="11"/>
  <c r="J2229" i="11"/>
  <c r="J2230" i="11"/>
  <c r="J2231" i="11"/>
  <c r="J2232" i="11"/>
  <c r="J2233" i="11"/>
  <c r="J2234" i="11"/>
  <c r="J2235" i="11"/>
  <c r="J2236" i="11"/>
  <c r="J2237" i="11"/>
  <c r="J2238" i="11"/>
  <c r="J2239" i="11"/>
  <c r="J2240" i="11"/>
  <c r="J2241" i="11"/>
  <c r="J2242" i="11"/>
  <c r="J2243" i="11"/>
  <c r="J2244" i="11"/>
  <c r="J2245" i="11"/>
  <c r="J2246" i="11"/>
  <c r="J2247" i="11"/>
  <c r="J2248" i="11"/>
  <c r="J2249" i="11"/>
  <c r="J2250" i="11"/>
  <c r="J2251" i="11"/>
  <c r="J2252" i="11"/>
  <c r="J2253" i="11"/>
  <c r="J2254" i="11"/>
  <c r="J2255" i="11"/>
  <c r="J2256" i="11"/>
  <c r="J2257" i="11"/>
  <c r="J2258" i="11"/>
  <c r="J2259" i="11"/>
  <c r="J2260" i="11"/>
  <c r="J2261" i="11"/>
  <c r="J2262" i="11"/>
  <c r="J2263" i="11"/>
  <c r="J2264" i="11"/>
  <c r="J2265" i="11"/>
  <c r="J2266" i="11"/>
  <c r="J2267" i="11"/>
  <c r="J2268" i="11"/>
  <c r="J2269" i="11"/>
  <c r="J2270" i="11"/>
  <c r="J2271" i="11"/>
  <c r="J2272" i="11"/>
  <c r="J2273" i="11"/>
  <c r="J2274" i="11"/>
  <c r="J2275" i="11"/>
  <c r="J2276" i="11"/>
  <c r="J2277" i="11"/>
  <c r="J2278" i="11"/>
  <c r="J2279" i="11"/>
  <c r="J2280" i="11"/>
  <c r="J2281" i="11"/>
  <c r="J2282" i="11"/>
  <c r="J2283" i="11"/>
  <c r="J2284" i="11"/>
  <c r="J2285" i="11"/>
  <c r="J2286" i="11"/>
  <c r="J2287" i="11"/>
  <c r="J2288" i="11"/>
  <c r="J2289" i="11"/>
  <c r="J2290" i="11"/>
  <c r="J2291" i="11"/>
  <c r="J2292" i="11"/>
  <c r="J2293" i="11"/>
  <c r="J2294" i="11"/>
  <c r="J2295" i="11"/>
  <c r="J2296" i="11"/>
  <c r="J2297" i="11"/>
  <c r="J2298" i="11"/>
  <c r="J2299" i="11"/>
  <c r="J2300" i="11"/>
  <c r="J2301" i="11"/>
  <c r="J2302" i="11"/>
  <c r="J2303" i="11"/>
  <c r="J2304" i="11"/>
  <c r="J2305" i="11"/>
  <c r="J2306" i="11"/>
  <c r="J2307" i="11"/>
  <c r="J2308" i="11"/>
  <c r="J2309" i="11"/>
  <c r="J2310" i="11"/>
  <c r="J2311" i="11"/>
  <c r="J2312" i="11"/>
  <c r="J2313" i="11"/>
  <c r="J2314" i="11"/>
  <c r="J2315" i="11"/>
  <c r="J2316" i="11"/>
  <c r="J2317" i="11"/>
  <c r="J2318" i="11"/>
  <c r="J2319" i="11"/>
  <c r="J2320" i="11"/>
  <c r="J2321" i="11"/>
  <c r="J2322" i="11"/>
  <c r="J2323" i="11"/>
  <c r="J2324" i="11"/>
  <c r="J2325" i="11"/>
  <c r="J2326" i="11"/>
  <c r="J2327" i="11"/>
  <c r="J2328" i="11"/>
  <c r="J2329" i="11"/>
  <c r="J2330" i="11"/>
  <c r="J2331" i="11"/>
  <c r="J2332" i="11"/>
  <c r="J2333" i="11"/>
  <c r="J2334" i="11"/>
  <c r="J2335" i="11"/>
  <c r="J2336" i="11"/>
  <c r="J2337" i="11"/>
  <c r="J2338" i="11"/>
  <c r="J2339" i="11"/>
  <c r="J2340" i="11"/>
  <c r="J2341" i="11"/>
  <c r="J2342" i="11"/>
  <c r="J2343" i="11"/>
  <c r="J2344" i="11"/>
  <c r="J2345" i="11"/>
  <c r="J2346" i="11"/>
  <c r="J2347" i="11"/>
  <c r="J2348" i="11"/>
  <c r="J2349" i="11"/>
  <c r="J2350" i="11"/>
  <c r="J2351" i="11"/>
  <c r="J2352" i="11"/>
  <c r="J2353" i="11"/>
  <c r="J2354" i="11"/>
  <c r="J2355" i="11"/>
  <c r="J2356" i="11"/>
  <c r="J2357" i="11"/>
  <c r="J2358" i="11"/>
  <c r="J2359" i="11"/>
  <c r="J2360" i="11"/>
  <c r="J2361" i="11"/>
  <c r="J2362" i="11"/>
  <c r="J2363" i="11"/>
  <c r="J2364" i="11"/>
  <c r="J2365" i="11"/>
  <c r="J2366" i="11"/>
  <c r="J2367" i="11"/>
  <c r="J2368" i="11"/>
  <c r="J2369" i="11"/>
  <c r="J2370" i="11"/>
  <c r="J2371" i="11"/>
  <c r="J2372" i="11"/>
  <c r="J2373" i="11"/>
  <c r="J2374" i="11"/>
  <c r="J2375" i="11"/>
  <c r="J2376" i="11"/>
  <c r="J2377" i="11"/>
  <c r="J2378" i="11"/>
  <c r="J2379" i="11"/>
  <c r="J2380" i="11"/>
  <c r="J2381" i="11"/>
  <c r="J2382" i="11"/>
  <c r="J2383" i="11"/>
  <c r="J2384" i="11"/>
  <c r="J2385" i="11"/>
  <c r="J2386" i="11"/>
  <c r="J2387" i="11"/>
  <c r="J2388" i="11"/>
  <c r="J2389" i="11"/>
  <c r="J2390" i="11"/>
  <c r="J2391" i="11"/>
  <c r="J2392" i="11"/>
  <c r="J2393" i="11"/>
  <c r="J2394" i="11"/>
  <c r="J2395" i="11"/>
  <c r="J2396" i="11"/>
  <c r="J2397" i="11"/>
  <c r="J2398" i="11"/>
  <c r="J2399" i="11"/>
  <c r="J2400" i="11"/>
  <c r="J2401" i="11"/>
  <c r="J2402" i="11"/>
  <c r="J2403" i="11"/>
  <c r="J2404" i="11"/>
  <c r="J2405" i="11"/>
  <c r="J2406" i="11"/>
  <c r="J2407" i="11"/>
  <c r="J2408" i="11"/>
  <c r="J2409" i="11"/>
  <c r="J2410" i="11"/>
  <c r="J2411" i="11"/>
  <c r="J2412" i="11"/>
  <c r="J2413" i="11"/>
  <c r="J2414" i="11"/>
  <c r="J2415" i="11"/>
  <c r="J2416" i="11"/>
  <c r="J2417" i="11"/>
  <c r="J2418" i="11"/>
  <c r="J2419" i="11"/>
  <c r="J2420" i="11"/>
  <c r="J2421" i="11"/>
  <c r="J2422" i="11"/>
  <c r="J2423" i="11"/>
  <c r="J2424" i="11"/>
  <c r="J2425" i="11"/>
  <c r="J2426" i="11"/>
  <c r="J2427" i="11"/>
  <c r="J2428" i="11"/>
  <c r="J2429" i="11"/>
  <c r="J2430" i="11"/>
  <c r="J2431" i="11"/>
  <c r="J2432" i="11"/>
  <c r="J2433" i="11"/>
  <c r="J2434" i="11"/>
  <c r="J2435" i="11"/>
  <c r="J2436" i="11"/>
  <c r="J2437" i="11"/>
  <c r="J2438" i="11"/>
  <c r="J2439" i="11"/>
  <c r="J2440" i="11"/>
  <c r="J2441" i="11"/>
  <c r="J2442" i="11"/>
  <c r="J2443" i="11"/>
  <c r="J2444" i="11"/>
  <c r="J2445" i="11"/>
  <c r="J2446" i="11"/>
  <c r="J2447" i="11"/>
  <c r="J2448" i="11"/>
  <c r="J2449" i="11"/>
  <c r="J2450" i="11"/>
  <c r="J2451" i="11"/>
  <c r="J2452" i="11"/>
  <c r="J2453" i="11"/>
  <c r="J2454" i="11"/>
  <c r="J2455" i="11"/>
  <c r="J2456" i="11"/>
  <c r="J2457" i="11"/>
  <c r="J2458" i="11"/>
  <c r="J2459" i="11"/>
  <c r="J2460" i="11"/>
  <c r="J2461" i="11"/>
  <c r="J2462" i="11"/>
  <c r="J2463" i="11"/>
  <c r="J2464" i="11"/>
  <c r="J2465" i="11"/>
  <c r="J2466" i="11"/>
  <c r="J2467" i="11"/>
  <c r="J2468" i="11"/>
  <c r="J2469" i="11"/>
  <c r="J2470" i="11"/>
  <c r="J2471" i="11"/>
  <c r="J2472" i="11"/>
  <c r="J2473" i="11"/>
  <c r="J2474" i="11"/>
  <c r="J2475" i="11"/>
  <c r="J2476" i="11"/>
  <c r="J2477" i="11"/>
  <c r="J2478" i="11"/>
  <c r="J2479" i="11"/>
  <c r="J2480" i="11"/>
  <c r="J2481" i="11"/>
  <c r="J2482" i="11"/>
  <c r="J2483" i="11"/>
  <c r="J2484" i="11"/>
  <c r="J2485" i="11"/>
  <c r="J2486" i="11"/>
  <c r="J2487" i="11"/>
  <c r="J2488" i="11"/>
  <c r="J2489" i="11"/>
  <c r="J2490" i="11"/>
  <c r="J2491" i="11"/>
  <c r="J2492" i="11"/>
  <c r="J2493" i="11"/>
  <c r="J2494" i="11"/>
  <c r="J2495" i="11"/>
  <c r="J2496" i="11"/>
  <c r="J2497" i="11"/>
  <c r="J2498" i="11"/>
  <c r="J2499" i="11"/>
  <c r="J2500" i="11"/>
  <c r="J2501" i="11"/>
  <c r="J2502" i="11"/>
  <c r="J2503" i="11"/>
  <c r="J2504" i="11"/>
  <c r="J2505" i="11"/>
  <c r="J2506" i="11"/>
  <c r="J2507" i="11"/>
  <c r="J2508" i="11"/>
  <c r="J2509" i="11"/>
  <c r="J2510" i="11"/>
  <c r="J2511" i="11"/>
  <c r="J2512" i="11"/>
  <c r="J2513" i="11"/>
  <c r="J2514" i="11"/>
  <c r="J2515" i="11"/>
  <c r="J2516" i="11"/>
  <c r="J2517" i="11"/>
  <c r="J2518" i="11"/>
  <c r="J2519" i="11"/>
  <c r="J2520" i="11"/>
  <c r="J2521" i="11"/>
  <c r="J2522" i="11"/>
  <c r="J2523" i="11"/>
  <c r="J2524" i="11"/>
  <c r="J2525" i="11"/>
  <c r="J2526" i="11"/>
  <c r="J2527" i="11"/>
  <c r="J2528" i="11"/>
  <c r="J2529" i="11"/>
  <c r="J2530" i="11"/>
  <c r="J2531" i="11"/>
  <c r="J2532" i="11"/>
  <c r="J2533" i="11"/>
  <c r="J2534" i="11"/>
  <c r="J2535" i="11"/>
  <c r="J2580" i="11"/>
  <c r="J2581" i="11"/>
  <c r="J2582" i="11"/>
  <c r="J2583" i="11"/>
  <c r="J2584" i="11"/>
  <c r="J2585" i="11"/>
  <c r="J2588" i="11"/>
  <c r="J2589" i="11"/>
  <c r="J2590" i="11"/>
  <c r="J2591" i="11"/>
  <c r="J2592" i="11"/>
  <c r="J2593" i="11"/>
  <c r="J2594" i="11"/>
  <c r="J2595" i="11"/>
  <c r="J2596" i="11"/>
  <c r="J2597" i="11"/>
  <c r="J2598" i="11"/>
  <c r="J2599" i="11"/>
  <c r="J2600" i="11"/>
  <c r="J2601" i="11"/>
  <c r="J2604" i="11"/>
  <c r="J2605" i="11"/>
  <c r="J2606" i="11"/>
  <c r="J2607" i="11"/>
  <c r="J2608" i="11"/>
  <c r="J2609" i="11"/>
  <c r="J2610" i="11"/>
  <c r="J2611" i="11"/>
  <c r="J2612" i="11"/>
  <c r="J2613" i="11"/>
  <c r="J2614" i="11"/>
  <c r="J2615" i="11"/>
  <c r="J2616" i="11"/>
  <c r="J2617" i="11"/>
  <c r="J2618" i="11"/>
  <c r="J2619" i="11"/>
  <c r="J2620" i="11"/>
  <c r="J2621" i="11"/>
  <c r="J2622" i="11"/>
  <c r="J2625" i="11"/>
  <c r="J2626" i="11"/>
  <c r="J2627" i="11"/>
  <c r="J2628" i="11"/>
  <c r="J2629" i="11"/>
  <c r="J2630" i="11"/>
  <c r="J2631" i="11"/>
  <c r="J2632" i="11"/>
  <c r="J2633" i="11"/>
  <c r="J2636" i="11"/>
  <c r="J2637" i="11"/>
  <c r="J2638" i="11"/>
  <c r="J2639" i="11"/>
  <c r="J2640" i="11"/>
  <c r="J2641" i="11"/>
  <c r="J2642" i="11"/>
  <c r="J2643" i="11"/>
  <c r="J2644" i="11"/>
  <c r="J2645" i="11"/>
  <c r="J2646" i="11"/>
  <c r="J2647" i="11"/>
  <c r="J2648" i="11"/>
  <c r="J2649" i="11"/>
  <c r="J2650" i="11"/>
  <c r="J2653" i="11"/>
  <c r="J2654" i="11"/>
  <c r="J2655" i="11"/>
  <c r="J2656" i="11"/>
  <c r="J2657" i="11"/>
  <c r="J2658" i="11"/>
  <c r="J2659" i="11"/>
  <c r="J2660" i="11"/>
  <c r="J2661" i="11"/>
  <c r="J2662" i="11"/>
  <c r="J2663" i="11"/>
  <c r="J2664" i="11"/>
  <c r="J2665" i="11"/>
  <c r="J2666" i="11"/>
  <c r="J2667" i="11"/>
  <c r="J2668" i="11"/>
  <c r="J2669" i="11"/>
  <c r="J2670" i="11"/>
  <c r="J2673" i="11"/>
  <c r="J2674" i="11"/>
  <c r="J2675" i="11"/>
  <c r="J2676" i="11"/>
  <c r="J2677" i="11"/>
  <c r="J2678" i="11"/>
  <c r="J2679" i="11"/>
  <c r="J2680" i="11"/>
  <c r="J2681" i="11"/>
  <c r="J2684" i="11"/>
  <c r="J2685" i="11"/>
  <c r="J2686" i="11"/>
  <c r="J2687" i="11"/>
  <c r="J2688" i="11"/>
  <c r="J2689" i="11"/>
  <c r="J2690" i="11"/>
  <c r="J2691" i="11"/>
  <c r="J2692" i="11"/>
  <c r="J2693" i="11"/>
  <c r="J2694" i="11"/>
  <c r="J2695" i="11"/>
  <c r="J2696" i="11"/>
  <c r="J2699" i="11"/>
  <c r="J2700" i="11"/>
  <c r="J2701" i="11"/>
  <c r="J2702" i="11"/>
  <c r="J2703" i="11"/>
  <c r="J2704" i="11"/>
  <c r="J2705" i="11"/>
  <c r="J2706" i="11"/>
  <c r="J2707" i="11"/>
  <c r="J2708" i="11"/>
  <c r="J2709" i="11"/>
  <c r="J2712" i="11"/>
  <c r="J2713" i="11"/>
  <c r="J2714" i="11"/>
  <c r="J2715" i="11"/>
  <c r="J2716" i="11"/>
  <c r="J2717" i="11"/>
  <c r="J2718" i="11"/>
  <c r="J2719" i="11"/>
  <c r="J2720" i="11"/>
  <c r="J2723" i="11"/>
  <c r="J2724" i="11"/>
  <c r="J2725" i="11"/>
  <c r="J2726" i="11"/>
  <c r="J2727" i="11"/>
  <c r="J2728" i="11"/>
  <c r="J2729" i="11"/>
  <c r="J2730" i="11"/>
  <c r="J2731" i="11"/>
  <c r="J2735" i="11"/>
  <c r="J2736" i="11"/>
  <c r="J2737" i="11"/>
  <c r="J2738" i="11"/>
  <c r="J2739" i="11"/>
  <c r="J2741" i="11"/>
  <c r="J2742" i="11"/>
  <c r="J2743" i="11"/>
  <c r="J2744" i="11"/>
  <c r="J2745" i="11"/>
  <c r="J2746" i="11"/>
  <c r="J2747" i="11"/>
  <c r="J2748" i="11"/>
  <c r="J2749" i="11"/>
  <c r="J2752" i="11"/>
  <c r="J2753" i="11"/>
  <c r="J2754" i="11"/>
  <c r="J2755" i="11"/>
  <c r="J2756" i="11"/>
  <c r="J2757" i="11"/>
  <c r="J2758" i="11"/>
  <c r="J2759" i="11"/>
  <c r="J2760" i="11"/>
  <c r="J2763" i="11"/>
  <c r="J2764" i="11"/>
  <c r="J2765" i="11"/>
  <c r="J2766" i="11"/>
  <c r="J2767" i="11"/>
  <c r="J2768" i="11"/>
  <c r="J2769" i="11"/>
  <c r="J2770" i="11"/>
  <c r="J2771" i="11"/>
  <c r="J2774" i="11"/>
  <c r="J2775" i="11"/>
  <c r="J2776" i="11"/>
  <c r="J2777" i="11"/>
  <c r="J2778" i="11"/>
  <c r="J2779" i="11"/>
  <c r="J2780" i="11"/>
  <c r="J2781" i="11"/>
  <c r="J2782" i="11"/>
  <c r="J2785" i="11"/>
  <c r="J2786" i="11"/>
  <c r="J2787" i="11"/>
  <c r="J2788" i="11"/>
  <c r="J2789" i="11"/>
  <c r="J2790" i="11"/>
  <c r="J2791" i="11"/>
  <c r="J2792" i="11"/>
  <c r="J2793" i="11"/>
  <c r="J2802" i="11"/>
  <c r="J2803" i="11"/>
  <c r="J2804" i="11"/>
  <c r="J2805" i="11"/>
  <c r="J2806" i="11"/>
  <c r="J2807" i="11"/>
  <c r="J2808" i="11"/>
  <c r="J2809" i="11"/>
  <c r="J2810" i="11"/>
  <c r="J2813" i="11"/>
  <c r="J2814" i="11"/>
  <c r="J2815" i="11"/>
  <c r="J2816" i="11"/>
  <c r="J2817" i="11"/>
  <c r="J2818" i="11"/>
  <c r="J2819" i="11"/>
  <c r="J2820" i="11"/>
  <c r="J2821" i="11"/>
  <c r="J2824" i="11"/>
  <c r="J2825" i="11"/>
  <c r="J2826" i="11"/>
  <c r="J2827" i="11"/>
  <c r="J2828" i="11"/>
  <c r="J2829" i="11"/>
  <c r="J2830" i="11"/>
  <c r="J2831" i="11"/>
  <c r="J2832" i="11"/>
  <c r="J1719" i="11"/>
  <c r="J1720" i="11"/>
  <c r="J1721" i="11"/>
  <c r="J1722" i="11"/>
  <c r="J1723" i="11"/>
  <c r="J1724" i="11"/>
  <c r="J1725" i="11"/>
  <c r="J1726" i="11"/>
  <c r="J1727" i="11"/>
  <c r="J2835" i="11"/>
  <c r="J2836" i="11"/>
  <c r="J2837" i="11"/>
  <c r="J2838" i="11"/>
  <c r="J2839" i="11"/>
  <c r="J2840" i="11"/>
  <c r="J2841" i="11"/>
  <c r="J2842" i="11"/>
  <c r="J2843" i="11"/>
  <c r="J2846" i="11"/>
  <c r="J2847" i="11"/>
  <c r="J2848" i="11"/>
  <c r="J2849" i="11"/>
  <c r="J2850" i="11"/>
  <c r="J2851" i="11"/>
  <c r="J2852" i="11"/>
  <c r="J2853" i="11"/>
  <c r="J2854" i="11"/>
  <c r="J2857" i="11"/>
  <c r="J2858" i="11"/>
  <c r="J2859" i="11"/>
  <c r="J2860" i="11"/>
  <c r="J2861" i="11"/>
  <c r="J2862" i="11"/>
  <c r="J2863" i="11"/>
  <c r="J2864" i="11"/>
  <c r="J2865" i="11"/>
  <c r="J2868" i="11"/>
  <c r="J2869" i="11"/>
  <c r="J2870" i="11"/>
  <c r="J2871" i="11"/>
  <c r="J2872" i="11"/>
  <c r="J2873" i="11"/>
  <c r="J2874" i="11"/>
  <c r="J2875" i="11"/>
  <c r="J2876" i="11"/>
  <c r="J2879" i="11"/>
  <c r="J2880" i="11"/>
  <c r="J2881" i="11"/>
  <c r="J2882" i="11"/>
  <c r="J2883" i="11"/>
  <c r="J2884" i="11"/>
  <c r="J2885" i="11"/>
  <c r="J2886" i="11"/>
  <c r="J2887" i="11"/>
  <c r="J2890" i="11"/>
  <c r="J2891" i="11"/>
  <c r="J2892" i="11"/>
  <c r="J2893" i="11"/>
  <c r="J2894" i="11"/>
  <c r="J2895" i="11"/>
  <c r="J2896" i="11"/>
  <c r="J2897" i="11"/>
  <c r="J2898" i="11"/>
  <c r="J2901" i="11"/>
  <c r="J2902" i="11"/>
  <c r="J2903" i="11"/>
  <c r="J2904" i="11"/>
  <c r="J2905" i="11"/>
  <c r="J2796" i="11"/>
  <c r="J2797" i="11"/>
  <c r="J2798" i="11"/>
  <c r="J2799" i="11"/>
  <c r="J1362" i="11"/>
  <c r="J1363" i="11"/>
  <c r="J1364" i="11"/>
  <c r="J2908" i="11"/>
  <c r="J2909" i="11"/>
  <c r="J2910" i="11"/>
  <c r="J2911" i="11"/>
  <c r="J2912" i="11"/>
  <c r="J2913" i="11"/>
  <c r="J2914" i="11"/>
  <c r="J2915" i="11"/>
  <c r="J2916" i="11"/>
  <c r="J2906" i="11"/>
  <c r="J2907" i="11"/>
  <c r="J2919" i="11"/>
  <c r="J2920" i="11"/>
  <c r="J2921" i="11"/>
  <c r="J2922" i="11"/>
  <c r="J2923" i="11"/>
  <c r="J2924" i="11"/>
  <c r="J2925" i="11"/>
  <c r="J2926" i="11"/>
  <c r="J2927" i="11"/>
  <c r="J2930" i="11"/>
  <c r="J2931" i="11"/>
  <c r="J2932" i="11"/>
  <c r="J2933" i="11"/>
  <c r="J2934" i="11"/>
  <c r="J2935" i="11"/>
  <c r="J2936" i="11"/>
  <c r="J2937" i="11"/>
  <c r="J2938" i="11"/>
  <c r="J2941" i="11"/>
  <c r="J2942" i="11"/>
  <c r="J2943" i="11"/>
  <c r="J2944" i="11"/>
  <c r="J2945" i="11"/>
  <c r="J2946" i="11"/>
  <c r="J2947" i="11"/>
  <c r="J2948" i="11"/>
  <c r="J2949" i="11"/>
  <c r="J2952" i="11"/>
  <c r="J2953" i="11"/>
  <c r="J2954" i="11"/>
  <c r="J2955" i="11"/>
  <c r="J2956" i="11"/>
  <c r="J2957" i="11"/>
  <c r="J2958" i="11"/>
  <c r="J2959" i="11"/>
  <c r="J2960" i="11"/>
  <c r="J2961" i="11"/>
  <c r="J2962" i="11"/>
  <c r="J2963" i="11"/>
  <c r="J2964" i="11"/>
  <c r="J2965" i="11"/>
  <c r="J2966" i="11"/>
  <c r="J2967" i="11"/>
  <c r="J2968" i="11"/>
  <c r="J2969" i="11"/>
  <c r="J2970" i="11"/>
  <c r="J2971" i="11"/>
  <c r="J2972" i="11"/>
  <c r="J2975" i="11"/>
  <c r="J2976" i="11"/>
  <c r="J2979" i="11"/>
  <c r="J2980" i="11"/>
  <c r="J2983" i="11"/>
  <c r="J2984" i="11"/>
  <c r="J2985" i="11"/>
  <c r="J2986" i="11"/>
  <c r="J2987" i="11"/>
  <c r="J2988" i="11"/>
  <c r="J2989" i="11"/>
  <c r="J2990" i="11"/>
  <c r="J2991" i="11"/>
  <c r="J2994" i="11"/>
  <c r="J2995" i="11"/>
  <c r="J2996" i="11"/>
  <c r="J2997" i="11"/>
  <c r="J2998" i="11"/>
  <c r="J2999" i="11"/>
  <c r="J3000" i="11"/>
  <c r="J3001" i="11"/>
  <c r="J3002" i="11"/>
  <c r="J3005" i="11"/>
  <c r="J3006" i="11"/>
  <c r="J3007" i="11"/>
  <c r="J3008" i="11"/>
  <c r="J3009" i="11"/>
  <c r="J3010" i="11"/>
  <c r="J3011" i="11"/>
  <c r="J3012" i="11"/>
  <c r="J3013" i="11"/>
  <c r="J3016" i="11"/>
  <c r="J3017" i="11"/>
  <c r="J3018" i="11"/>
  <c r="J3019" i="11"/>
  <c r="J3020" i="11"/>
  <c r="J3021" i="11"/>
  <c r="J3022" i="11"/>
  <c r="J3023" i="11"/>
  <c r="J3024" i="11"/>
  <c r="J3027" i="11"/>
  <c r="J3028" i="11"/>
  <c r="J3029" i="11"/>
  <c r="J3030" i="11"/>
  <c r="J3031" i="11"/>
  <c r="J3032" i="11"/>
  <c r="J3033" i="11"/>
  <c r="J3034" i="11"/>
  <c r="J3035" i="11"/>
  <c r="J3038" i="11"/>
  <c r="J3039" i="11"/>
  <c r="J3040" i="11"/>
  <c r="J3041" i="11"/>
  <c r="J3042" i="11"/>
  <c r="J3043" i="11"/>
  <c r="J3044" i="11"/>
  <c r="J3045" i="11"/>
  <c r="J3046" i="11"/>
  <c r="J3049" i="11"/>
  <c r="J3050" i="11"/>
  <c r="J3051" i="11"/>
  <c r="J3052" i="11"/>
  <c r="J3053" i="11"/>
  <c r="J3054" i="11"/>
  <c r="J3055" i="11"/>
  <c r="J3056" i="11"/>
  <c r="J3057" i="11"/>
  <c r="J3060" i="11"/>
  <c r="J3061" i="11"/>
  <c r="J3062" i="11"/>
  <c r="J3063" i="11"/>
  <c r="J3064" i="11"/>
  <c r="J3065" i="11"/>
  <c r="J3066" i="11"/>
  <c r="J3067" i="11"/>
  <c r="J3068" i="11"/>
  <c r="J3069" i="11"/>
  <c r="J3070" i="11"/>
  <c r="J3073" i="11"/>
  <c r="J3074" i="11"/>
  <c r="J3075" i="11"/>
  <c r="J3076" i="11"/>
  <c r="J3077" i="11"/>
  <c r="J3078" i="11"/>
  <c r="J3079" i="11"/>
  <c r="J3080" i="11"/>
  <c r="J3081" i="11"/>
  <c r="J3082" i="11"/>
  <c r="J3083" i="11"/>
  <c r="J3084" i="11"/>
  <c r="J3087" i="11"/>
  <c r="J3088" i="11"/>
  <c r="J3089" i="11"/>
  <c r="J3090" i="11"/>
  <c r="J3091" i="11"/>
  <c r="J3092" i="11"/>
  <c r="J3093" i="11"/>
  <c r="J3094" i="11"/>
  <c r="J3095" i="11"/>
  <c r="J3096" i="11"/>
  <c r="J3097" i="11"/>
  <c r="J3098" i="11"/>
  <c r="J3099" i="11"/>
  <c r="J3100" i="11"/>
  <c r="J3101" i="11"/>
  <c r="J3104" i="11"/>
  <c r="J3105" i="11"/>
  <c r="J3111" i="11"/>
  <c r="J3112" i="11"/>
  <c r="J3113" i="11"/>
  <c r="J3114" i="11"/>
  <c r="J3115" i="11"/>
  <c r="J3116" i="11"/>
  <c r="J3117" i="11"/>
  <c r="J3118" i="11"/>
  <c r="J3119" i="11"/>
  <c r="J3122" i="11"/>
  <c r="J3123" i="11"/>
  <c r="J3124" i="11"/>
  <c r="J3125" i="11"/>
  <c r="J3126" i="11"/>
  <c r="J3127" i="11"/>
  <c r="J3128" i="11"/>
  <c r="J3129" i="11"/>
  <c r="J3133" i="11"/>
  <c r="J3134" i="11"/>
  <c r="J3135" i="11"/>
  <c r="J3136" i="11"/>
  <c r="J3137" i="11"/>
  <c r="J3138" i="11"/>
  <c r="J3139" i="11"/>
  <c r="J3140" i="11"/>
  <c r="J3141" i="11"/>
  <c r="J3144" i="11"/>
  <c r="J3145" i="11"/>
  <c r="J3146" i="11"/>
  <c r="J3147" i="11"/>
  <c r="J3148" i="11"/>
  <c r="J3149" i="11"/>
  <c r="J3150" i="11"/>
  <c r="J3151" i="11"/>
  <c r="J3152" i="11"/>
  <c r="J3155" i="11"/>
  <c r="J3156" i="11"/>
  <c r="J3157" i="11"/>
  <c r="J3158" i="11"/>
  <c r="J3159" i="11"/>
  <c r="J3160" i="11"/>
  <c r="J3161" i="11"/>
  <c r="J3162" i="11"/>
  <c r="J3163" i="11"/>
  <c r="J3166" i="11"/>
  <c r="J3167" i="11"/>
  <c r="J3168" i="11"/>
  <c r="J3169" i="11"/>
  <c r="J3170" i="11"/>
  <c r="J3171" i="11"/>
  <c r="J3172" i="11"/>
  <c r="J3173" i="11"/>
  <c r="J3174" i="11"/>
  <c r="J3177" i="11"/>
  <c r="J3178" i="11"/>
  <c r="J3179" i="11"/>
  <c r="J3180" i="11"/>
  <c r="J3181" i="11"/>
  <c r="J3182" i="11"/>
  <c r="J3183" i="11"/>
  <c r="J3184" i="11"/>
  <c r="J3185" i="11"/>
  <c r="J3188" i="11"/>
  <c r="J3189" i="11"/>
  <c r="J3190" i="11"/>
  <c r="J3191" i="11"/>
  <c r="J3192" i="11"/>
  <c r="J3193" i="11"/>
  <c r="J3194" i="11"/>
  <c r="J3195" i="11"/>
  <c r="J3196" i="11"/>
  <c r="J3199" i="11"/>
  <c r="J3200" i="11"/>
  <c r="J3201" i="11"/>
  <c r="J3202" i="11"/>
  <c r="J3203" i="11"/>
  <c r="J3204" i="11"/>
  <c r="J3205" i="11"/>
  <c r="J3206" i="11"/>
  <c r="J3207" i="11"/>
  <c r="J3210" i="11"/>
  <c r="J3211" i="11"/>
  <c r="J3212" i="11"/>
  <c r="J3213" i="11"/>
  <c r="J3214" i="11"/>
  <c r="J3215" i="11"/>
  <c r="J3216" i="11"/>
  <c r="J3217" i="11"/>
  <c r="J3218" i="11"/>
  <c r="J3221" i="11"/>
  <c r="J3222" i="11"/>
  <c r="J3223" i="11"/>
  <c r="J3224" i="11"/>
  <c r="J3225" i="11"/>
  <c r="J3226" i="11"/>
  <c r="J3227" i="11"/>
  <c r="J3228" i="11"/>
  <c r="J3229" i="11"/>
  <c r="J3232" i="11"/>
  <c r="J3108" i="11"/>
  <c r="J3109" i="11"/>
  <c r="J3110" i="11"/>
  <c r="J3233" i="11"/>
  <c r="J3234" i="11"/>
  <c r="J3235" i="11"/>
  <c r="J3236" i="11"/>
  <c r="J3237" i="11"/>
  <c r="J3238" i="11"/>
  <c r="J3239" i="11"/>
  <c r="J3240" i="11"/>
  <c r="J3241" i="11"/>
  <c r="J3244" i="11"/>
  <c r="J3245" i="11"/>
  <c r="J3246" i="11"/>
  <c r="J3247" i="11"/>
  <c r="J3248" i="11"/>
  <c r="J3249" i="11"/>
  <c r="J3250" i="11"/>
  <c r="J3251" i="11"/>
  <c r="J3252" i="11"/>
  <c r="J3255" i="11"/>
  <c r="J3256" i="11"/>
  <c r="J3257" i="11"/>
  <c r="J3258" i="11"/>
  <c r="J3259" i="11"/>
  <c r="J3260" i="11"/>
  <c r="J3261" i="11"/>
  <c r="J3262" i="11"/>
  <c r="J3263" i="11"/>
  <c r="J3266" i="11"/>
  <c r="J3267" i="11"/>
  <c r="J3268" i="11"/>
  <c r="J3269" i="11"/>
  <c r="J3270" i="11"/>
  <c r="J3271" i="11"/>
  <c r="J3272" i="11"/>
  <c r="J3273" i="11"/>
  <c r="J3274" i="11"/>
  <c r="J3277" i="11"/>
  <c r="J3278" i="11"/>
  <c r="J3279" i="11"/>
  <c r="J3280" i="11"/>
  <c r="J3281" i="11"/>
  <c r="J3282" i="11"/>
  <c r="J3283" i="11"/>
  <c r="J3284" i="11"/>
  <c r="J3285" i="11"/>
  <c r="J3288" i="11"/>
  <c r="J3289" i="11"/>
  <c r="J3290" i="11"/>
  <c r="J3291" i="11"/>
  <c r="J3292" i="11"/>
  <c r="J3293" i="11"/>
  <c r="J3294" i="11"/>
  <c r="J3297" i="11"/>
  <c r="J3298" i="11"/>
  <c r="J3299" i="11"/>
  <c r="J3300" i="11"/>
  <c r="J3301" i="11"/>
  <c r="J3302" i="11"/>
  <c r="J3303" i="11"/>
  <c r="J3304" i="11"/>
  <c r="J3305" i="11"/>
  <c r="J3309" i="11"/>
  <c r="J3310" i="11"/>
  <c r="J3311" i="11"/>
  <c r="J3312" i="11"/>
  <c r="J3313" i="11"/>
  <c r="J3314" i="11"/>
  <c r="J3315" i="11"/>
  <c r="J3316" i="11"/>
  <c r="J3319" i="11"/>
  <c r="J3320" i="11"/>
  <c r="J3321" i="11"/>
  <c r="J3322" i="11"/>
  <c r="J3323" i="11"/>
  <c r="J3324" i="11"/>
  <c r="J3325" i="11"/>
  <c r="J3326" i="11"/>
  <c r="J3327" i="11"/>
  <c r="J3330" i="11"/>
  <c r="J3331" i="11"/>
  <c r="J3332" i="11"/>
  <c r="J3333" i="11"/>
  <c r="J3334" i="11"/>
  <c r="J3335" i="11"/>
  <c r="J3336" i="11"/>
  <c r="J3337" i="11"/>
  <c r="J3338" i="11"/>
  <c r="J3341" i="11"/>
  <c r="J3342" i="11"/>
  <c r="J3343" i="11"/>
  <c r="J3344" i="11"/>
  <c r="J3345" i="11"/>
  <c r="J3346" i="11"/>
  <c r="J3347" i="11"/>
  <c r="J3348" i="11"/>
  <c r="J3349" i="11"/>
  <c r="J3350" i="11"/>
  <c r="J3351" i="11"/>
  <c r="J3352" i="11"/>
  <c r="J3353" i="11"/>
  <c r="J3354" i="11"/>
  <c r="J3355" i="11"/>
  <c r="J3356" i="11"/>
  <c r="J3357" i="11"/>
  <c r="J3358" i="11"/>
  <c r="J3359" i="11"/>
  <c r="J3360" i="11"/>
  <c r="J3361" i="11"/>
  <c r="J3362" i="11"/>
  <c r="J3363" i="11"/>
  <c r="J3364" i="11"/>
  <c r="J3365" i="11"/>
  <c r="J3366" i="11"/>
  <c r="J3367" i="11"/>
  <c r="J3368" i="11"/>
  <c r="J3369" i="11"/>
  <c r="J3370" i="11"/>
  <c r="J3371" i="11"/>
  <c r="J3372" i="11"/>
  <c r="J3373" i="11"/>
  <c r="J3374" i="11"/>
  <c r="J3375" i="11"/>
  <c r="J3376" i="11"/>
  <c r="J3377" i="11"/>
  <c r="J3378" i="11"/>
  <c r="J3379" i="11"/>
  <c r="J3380" i="11"/>
  <c r="J3381" i="11"/>
  <c r="J3382" i="11"/>
  <c r="J3383" i="11"/>
  <c r="J3384" i="11"/>
  <c r="J3385" i="11"/>
  <c r="J3386" i="11"/>
  <c r="J3387" i="11"/>
  <c r="J3388" i="11"/>
  <c r="J3389" i="11"/>
  <c r="J3390" i="11"/>
  <c r="J3391" i="11"/>
  <c r="J3392" i="11"/>
  <c r="J3393" i="11"/>
  <c r="J3394" i="11"/>
  <c r="J3395" i="11"/>
  <c r="J3396" i="11"/>
  <c r="J3397" i="11"/>
  <c r="J3398" i="11"/>
  <c r="J3399" i="11"/>
  <c r="J3400" i="11"/>
  <c r="J3401" i="11"/>
  <c r="J3402" i="11"/>
  <c r="J3403" i="11"/>
  <c r="J3404" i="11"/>
  <c r="J3405" i="11"/>
  <c r="J3406" i="11"/>
  <c r="J3407" i="11"/>
  <c r="J3408" i="11"/>
  <c r="J3409" i="11"/>
  <c r="J3410" i="11"/>
  <c r="J3411" i="11"/>
  <c r="J3412" i="11"/>
  <c r="J3413" i="11"/>
  <c r="J3414" i="11"/>
  <c r="J3415" i="11"/>
  <c r="J3416" i="11"/>
  <c r="J3417" i="11"/>
  <c r="J3418" i="11"/>
  <c r="J3419" i="11"/>
  <c r="J3420" i="11"/>
  <c r="J3421" i="11"/>
  <c r="J3422" i="11"/>
  <c r="J3423" i="11"/>
  <c r="J3424" i="11"/>
  <c r="J3425" i="11"/>
  <c r="J3426" i="11"/>
  <c r="J3427" i="11"/>
  <c r="J3428" i="11"/>
  <c r="J3429" i="11"/>
  <c r="J3430" i="11"/>
  <c r="J3431" i="11"/>
  <c r="J3432" i="11"/>
  <c r="J3433" i="11"/>
  <c r="J3434" i="11"/>
  <c r="J3435" i="11"/>
  <c r="J3436" i="11"/>
  <c r="J3437" i="11"/>
  <c r="J3438" i="11"/>
  <c r="J3439" i="11"/>
  <c r="J3308" i="11"/>
  <c r="J3440" i="11"/>
  <c r="J3441" i="11"/>
  <c r="J3674" i="11"/>
  <c r="J3675" i="11"/>
  <c r="J3678" i="11"/>
  <c r="J3683" i="11"/>
  <c r="J3684" i="11"/>
  <c r="J3687" i="11"/>
  <c r="J3688" i="11"/>
  <c r="J3542" i="11"/>
  <c r="J3543" i="11"/>
  <c r="J3544" i="11"/>
  <c r="J3545" i="11"/>
  <c r="J3546" i="11"/>
  <c r="J3547" i="11"/>
  <c r="J3548" i="11"/>
  <c r="J3549" i="11"/>
  <c r="J3550" i="11"/>
  <c r="J3551" i="11"/>
  <c r="J3552" i="11"/>
  <c r="J3553" i="11"/>
  <c r="J3554" i="11"/>
  <c r="J3555" i="11"/>
  <c r="J3556" i="11"/>
  <c r="J3557" i="11"/>
  <c r="J3558" i="11"/>
  <c r="J3559" i="11"/>
  <c r="J3560" i="11"/>
  <c r="J3561" i="11"/>
  <c r="J3562" i="11"/>
  <c r="J3563" i="11"/>
  <c r="J3564" i="11"/>
  <c r="J3565" i="11"/>
  <c r="J3566" i="11"/>
  <c r="J3567" i="11"/>
  <c r="J3568" i="11"/>
  <c r="J3569" i="11"/>
  <c r="J3570" i="11"/>
  <c r="J3571" i="11"/>
  <c r="J3572" i="11"/>
  <c r="J3573" i="11"/>
  <c r="J3574" i="11"/>
  <c r="J3575" i="11"/>
  <c r="J3576" i="11"/>
  <c r="J3577" i="11"/>
  <c r="J3578" i="11"/>
  <c r="J3579" i="11"/>
  <c r="J3580" i="11"/>
  <c r="J3581" i="11"/>
  <c r="J3582" i="11"/>
  <c r="J3583" i="11"/>
  <c r="J3584" i="11"/>
  <c r="J3585" i="11"/>
  <c r="J3586" i="11"/>
  <c r="J3587" i="11"/>
  <c r="J3588" i="11"/>
  <c r="J3589" i="11"/>
  <c r="J3590" i="11"/>
  <c r="J3591" i="11"/>
  <c r="J3592" i="11"/>
  <c r="J3593" i="11"/>
  <c r="J3594" i="11"/>
  <c r="J3595" i="11"/>
  <c r="J3596" i="11"/>
  <c r="J3597" i="11"/>
  <c r="J3598" i="11"/>
  <c r="J3599" i="11"/>
  <c r="J3600" i="11"/>
  <c r="J3601" i="11"/>
  <c r="J3602" i="11"/>
  <c r="J3603" i="11"/>
  <c r="J3604" i="11"/>
  <c r="J3605" i="11"/>
  <c r="J3606" i="11"/>
  <c r="J3607" i="11"/>
  <c r="J3608" i="11"/>
  <c r="J3609" i="11"/>
  <c r="J3610" i="11"/>
  <c r="J3611" i="11"/>
  <c r="J3612" i="11"/>
  <c r="J3613" i="11"/>
  <c r="J3614" i="11"/>
  <c r="J3615" i="11"/>
  <c r="J3616" i="11"/>
  <c r="J3617" i="11"/>
  <c r="J3618" i="11"/>
  <c r="J3619" i="11"/>
  <c r="J3620" i="11"/>
  <c r="J3621" i="11"/>
  <c r="J3622" i="11"/>
  <c r="J3623" i="11"/>
  <c r="J3624" i="11"/>
  <c r="J3625" i="11"/>
  <c r="J3626" i="11"/>
  <c r="J3627" i="11"/>
  <c r="J3628" i="11"/>
  <c r="J3629" i="11"/>
  <c r="J3630" i="11"/>
  <c r="J3631" i="11"/>
  <c r="J3632" i="11"/>
  <c r="J3633" i="11"/>
  <c r="J3634" i="11"/>
  <c r="J3635" i="11"/>
  <c r="J3636" i="11"/>
  <c r="J3637" i="11"/>
  <c r="J3638" i="11"/>
  <c r="J3639" i="11"/>
  <c r="J3640" i="11"/>
  <c r="J3641" i="11"/>
  <c r="J3642" i="11"/>
  <c r="J3643" i="11"/>
  <c r="J3644" i="11"/>
  <c r="J3645" i="11"/>
  <c r="J3646" i="11"/>
  <c r="J3647" i="11"/>
  <c r="J3648" i="11"/>
  <c r="J3649" i="11"/>
  <c r="J3650" i="11"/>
  <c r="J3651" i="11"/>
  <c r="J3652" i="11"/>
  <c r="J3653" i="11"/>
  <c r="J3654" i="11"/>
  <c r="J3655" i="11"/>
  <c r="J3656" i="11"/>
  <c r="J3657" i="11"/>
  <c r="J3658" i="11"/>
  <c r="J3659" i="11"/>
  <c r="J3660" i="11"/>
  <c r="J3661" i="11"/>
  <c r="J3662" i="11"/>
  <c r="J3663" i="11"/>
  <c r="J3664" i="11"/>
  <c r="J3665" i="11"/>
  <c r="J3666" i="11"/>
  <c r="J3667" i="11"/>
  <c r="J3668" i="11"/>
  <c r="J3669" i="11"/>
  <c r="J3670" i="11"/>
  <c r="J3671" i="11"/>
  <c r="J3672" i="11"/>
  <c r="J3673" i="11"/>
  <c r="J3444" i="11"/>
  <c r="J3445" i="11"/>
  <c r="J3446" i="11"/>
  <c r="J3447" i="11"/>
  <c r="J3448" i="11"/>
  <c r="J3449" i="11"/>
  <c r="J3450" i="11"/>
  <c r="J3451" i="11"/>
  <c r="J3452" i="11"/>
  <c r="J3453" i="11"/>
  <c r="J3454" i="11"/>
  <c r="J3455" i="11"/>
  <c r="J3456" i="11"/>
  <c r="J3457" i="11"/>
  <c r="J3458" i="11"/>
  <c r="J3459" i="11"/>
  <c r="J3460" i="11"/>
  <c r="J3461" i="11"/>
  <c r="J3462" i="11"/>
  <c r="J3463" i="11"/>
  <c r="J3464" i="11"/>
  <c r="J3465" i="11"/>
  <c r="J3466" i="11"/>
  <c r="J3467" i="11"/>
  <c r="J3468" i="11"/>
  <c r="J3469" i="11"/>
  <c r="J3470" i="11"/>
  <c r="J3471" i="11"/>
  <c r="J3472" i="11"/>
  <c r="J3473" i="11"/>
  <c r="J3474" i="11"/>
  <c r="J3475" i="11"/>
  <c r="J3476" i="11"/>
  <c r="J3477" i="11"/>
  <c r="J3478" i="11"/>
  <c r="J3479" i="11"/>
  <c r="J3480" i="11"/>
  <c r="J3481" i="11"/>
  <c r="J3482" i="11"/>
  <c r="J3483" i="11"/>
  <c r="J3484" i="11"/>
  <c r="J3485" i="11"/>
  <c r="J3486" i="11"/>
  <c r="J3487" i="11"/>
  <c r="J3488" i="11"/>
  <c r="J3489" i="11"/>
  <c r="J3490" i="11"/>
  <c r="J3491" i="11"/>
  <c r="J3492" i="11"/>
  <c r="J3493" i="11"/>
  <c r="J3494" i="11"/>
  <c r="J3495" i="11"/>
  <c r="J3496" i="11"/>
  <c r="J3497" i="11"/>
  <c r="J3498" i="11"/>
  <c r="J3499" i="11"/>
  <c r="J3500" i="11"/>
  <c r="J3501" i="11"/>
  <c r="J3502" i="11"/>
  <c r="J3503" i="11"/>
  <c r="J3504" i="11"/>
  <c r="J3505" i="11"/>
  <c r="J3506" i="11"/>
  <c r="J3507" i="11"/>
  <c r="J3508" i="11"/>
  <c r="J3509" i="11"/>
  <c r="J3510" i="11"/>
  <c r="J3511" i="11"/>
  <c r="J3512" i="11"/>
  <c r="J3513" i="11"/>
  <c r="J3514" i="11"/>
  <c r="J3515" i="11"/>
  <c r="J3516" i="11"/>
  <c r="J3517" i="11"/>
  <c r="J3518" i="11"/>
  <c r="J3519" i="11"/>
  <c r="J3520" i="11"/>
  <c r="J3521" i="11"/>
  <c r="J3522" i="11"/>
  <c r="J3523" i="11"/>
  <c r="J3524" i="11"/>
  <c r="J3525" i="11"/>
  <c r="J3526" i="11"/>
  <c r="J3527" i="11"/>
  <c r="J3528" i="11"/>
  <c r="J3529" i="11"/>
  <c r="J3530" i="11"/>
  <c r="J3531" i="11"/>
  <c r="J3532" i="11"/>
  <c r="J3533" i="11"/>
  <c r="J3534" i="11"/>
  <c r="J3535" i="11"/>
  <c r="J3536" i="11"/>
  <c r="J3537" i="11"/>
  <c r="J3538" i="11"/>
  <c r="J3539" i="11"/>
  <c r="J3540" i="11"/>
  <c r="J3541" i="11"/>
  <c r="J3807" i="11"/>
  <c r="J3810" i="11"/>
  <c r="J3813" i="11"/>
  <c r="J3814" i="11"/>
  <c r="J3817" i="11"/>
  <c r="J3818" i="11"/>
  <c r="J3715" i="11"/>
  <c r="J3716" i="11"/>
  <c r="J3717" i="11"/>
  <c r="J3718" i="11"/>
  <c r="J3719" i="11"/>
  <c r="J3720" i="11"/>
  <c r="J3721" i="11"/>
  <c r="J3722" i="11"/>
  <c r="J3723" i="11"/>
  <c r="J3724" i="11"/>
  <c r="J3725" i="11"/>
  <c r="J3726" i="11"/>
  <c r="J3727" i="11"/>
  <c r="J3728" i="11"/>
  <c r="J3729" i="11"/>
  <c r="J3730" i="11"/>
  <c r="J3731" i="11"/>
  <c r="J3732" i="11"/>
  <c r="J3733" i="11"/>
  <c r="J3734" i="11"/>
  <c r="J3735" i="11"/>
  <c r="J3736" i="11"/>
  <c r="J3737" i="11"/>
  <c r="J3738" i="11"/>
  <c r="J3739" i="11"/>
  <c r="J3691" i="11"/>
  <c r="J3692" i="11"/>
  <c r="J3693" i="11"/>
  <c r="J3694" i="11"/>
  <c r="J3695" i="11"/>
  <c r="J3696" i="11"/>
  <c r="J3697" i="11"/>
  <c r="J3698" i="11"/>
  <c r="J3699" i="11"/>
  <c r="J3700" i="11"/>
  <c r="J3701" i="11"/>
  <c r="J3702" i="11"/>
  <c r="J3703" i="11"/>
  <c r="J3704" i="11"/>
  <c r="J3705" i="11"/>
  <c r="J3706" i="11"/>
  <c r="J3707" i="11"/>
  <c r="J3708" i="11"/>
  <c r="J3709" i="11"/>
  <c r="J3710" i="11"/>
  <c r="J3711" i="11"/>
  <c r="J3712" i="11"/>
  <c r="J3713" i="11"/>
  <c r="J3714" i="11"/>
  <c r="J3740" i="11"/>
  <c r="J3741" i="11"/>
  <c r="J3742" i="11"/>
  <c r="J3743" i="11"/>
  <c r="J3744" i="11"/>
  <c r="J3745" i="11"/>
  <c r="J3746" i="11"/>
  <c r="J3747" i="11"/>
  <c r="J3748" i="11"/>
  <c r="J3749" i="11"/>
  <c r="J3750" i="11"/>
  <c r="J3751" i="11"/>
  <c r="J3752" i="11"/>
  <c r="J3753" i="11"/>
  <c r="J3754" i="11"/>
  <c r="J3755" i="11"/>
  <c r="J3756" i="11"/>
  <c r="J3757" i="11"/>
  <c r="J3758" i="11"/>
  <c r="J3759" i="11"/>
  <c r="J3760" i="11"/>
  <c r="J3761" i="11"/>
  <c r="J3762" i="11"/>
  <c r="J3763" i="11"/>
  <c r="J3764" i="11"/>
  <c r="J3765" i="11"/>
  <c r="J3766" i="11"/>
  <c r="J3767" i="11"/>
  <c r="J3768" i="11"/>
  <c r="J3769" i="11"/>
  <c r="J3770" i="11"/>
  <c r="J3771" i="11"/>
  <c r="J3772" i="11"/>
  <c r="J3773" i="11"/>
  <c r="J3774" i="11"/>
  <c r="J3775" i="11"/>
  <c r="J3776" i="11"/>
  <c r="J3777" i="11"/>
  <c r="J3778" i="11"/>
  <c r="J3779" i="11"/>
  <c r="J3780" i="11"/>
  <c r="J3781" i="11"/>
  <c r="J3782" i="11"/>
  <c r="J3783" i="11"/>
  <c r="J3784" i="11"/>
  <c r="J3785" i="11"/>
  <c r="J3786" i="11"/>
  <c r="J3787" i="11"/>
  <c r="J3788" i="11"/>
  <c r="J3789" i="11"/>
  <c r="J3790" i="11"/>
  <c r="J3791" i="11"/>
  <c r="J3792" i="11"/>
  <c r="J3793" i="11"/>
  <c r="J3794" i="11"/>
  <c r="J3795" i="11"/>
  <c r="J3796" i="11"/>
  <c r="J3797" i="11"/>
  <c r="J3798" i="11"/>
  <c r="J3799" i="11"/>
  <c r="J3800" i="11"/>
  <c r="J3801" i="11"/>
  <c r="J3802" i="11"/>
  <c r="J3803" i="11"/>
  <c r="J3804" i="11"/>
  <c r="J3805" i="11"/>
  <c r="J3806" i="11"/>
  <c r="J3821" i="11"/>
  <c r="J3822" i="11"/>
  <c r="J3825" i="11"/>
  <c r="J3826" i="11"/>
  <c r="J3829" i="11"/>
  <c r="J3830" i="11"/>
  <c r="J3833" i="11"/>
  <c r="J3834" i="11"/>
  <c r="J3837" i="11"/>
  <c r="J3838" i="11"/>
  <c r="J3841" i="11"/>
  <c r="J3842" i="11"/>
  <c r="J3843" i="11"/>
  <c r="J3844" i="11"/>
  <c r="J3845" i="11"/>
  <c r="J3846" i="11"/>
  <c r="J3847" i="11"/>
  <c r="J3848" i="11"/>
  <c r="J3849" i="11"/>
  <c r="J3852" i="11"/>
  <c r="J3853" i="11"/>
  <c r="J3854" i="11"/>
  <c r="J3855" i="11"/>
  <c r="J3856" i="11"/>
  <c r="J3857" i="11"/>
  <c r="J3858" i="11"/>
  <c r="J3859" i="11"/>
  <c r="J3860" i="11"/>
  <c r="J3863" i="11"/>
  <c r="J3864" i="11"/>
  <c r="J3865" i="11"/>
  <c r="J3866" i="11"/>
  <c r="J3867" i="11"/>
  <c r="J3868" i="11"/>
  <c r="J3869" i="11"/>
  <c r="J3870" i="11"/>
  <c r="J3871" i="11"/>
  <c r="J3874" i="11"/>
  <c r="J3875" i="11"/>
  <c r="J3876" i="11"/>
  <c r="J3877" i="11"/>
  <c r="J3878" i="11"/>
  <c r="J3879" i="11"/>
  <c r="J3880" i="11"/>
  <c r="J3881" i="11"/>
  <c r="J3882" i="11"/>
  <c r="J3885" i="11"/>
  <c r="J3886" i="11"/>
  <c r="J3887" i="11"/>
  <c r="J3888" i="11"/>
  <c r="J3891" i="11"/>
  <c r="J3892" i="11"/>
  <c r="J3893" i="11"/>
  <c r="J3894" i="11"/>
  <c r="J3895" i="11"/>
  <c r="J3896" i="11"/>
  <c r="J3897" i="11"/>
  <c r="J3898" i="11"/>
  <c r="J3899" i="11"/>
  <c r="J3902" i="11"/>
  <c r="J3903" i="11"/>
  <c r="J3904" i="11"/>
  <c r="J3905" i="11"/>
  <c r="J3906" i="11"/>
  <c r="J3907" i="11"/>
  <c r="J3908" i="11"/>
  <c r="J3909" i="11"/>
  <c r="J3910" i="11"/>
  <c r="J3911" i="11"/>
  <c r="J3912" i="11"/>
  <c r="J3913" i="11"/>
  <c r="J3914" i="11"/>
  <c r="J3915" i="11"/>
  <c r="J3916" i="11"/>
  <c r="J3917" i="11"/>
  <c r="J3918" i="11"/>
  <c r="J3921" i="11"/>
  <c r="J3922" i="11"/>
  <c r="J3925" i="11"/>
  <c r="J3926" i="11"/>
  <c r="J3927" i="11"/>
  <c r="J3928" i="11"/>
  <c r="J3929" i="11"/>
  <c r="J3930" i="11"/>
  <c r="J3931" i="11"/>
  <c r="J3932" i="11"/>
  <c r="J3933" i="11"/>
  <c r="J3936" i="11"/>
  <c r="J3937" i="11"/>
  <c r="J3938" i="11"/>
  <c r="J3939" i="11"/>
  <c r="J3940" i="11"/>
  <c r="J3941" i="11"/>
  <c r="J3942" i="11"/>
  <c r="J3943" i="11"/>
  <c r="J3944" i="11"/>
  <c r="J3947" i="11"/>
  <c r="J3948" i="11"/>
  <c r="J3949" i="11"/>
  <c r="J3950" i="11"/>
  <c r="J3951" i="11"/>
  <c r="J3952" i="11"/>
  <c r="J3953" i="11"/>
  <c r="J3954" i="11"/>
  <c r="J3955" i="11"/>
  <c r="J3958" i="11"/>
  <c r="J3959" i="11"/>
  <c r="J3960" i="11"/>
  <c r="J3961" i="11"/>
  <c r="J3962" i="11"/>
  <c r="J3963" i="11"/>
  <c r="J3964" i="11"/>
  <c r="J3965" i="11"/>
  <c r="J3966" i="11"/>
  <c r="J3969" i="11"/>
  <c r="J3970" i="11"/>
  <c r="J3971" i="11"/>
  <c r="J3972" i="11"/>
  <c r="J3973" i="11"/>
  <c r="J3974" i="11"/>
  <c r="J3975" i="11"/>
  <c r="J3976" i="11"/>
  <c r="J3977" i="11"/>
  <c r="J3980" i="11"/>
  <c r="J3981" i="11"/>
  <c r="J3982" i="11"/>
  <c r="J3983" i="11"/>
  <c r="J3984" i="11"/>
  <c r="J3985" i="11"/>
  <c r="J3986" i="11"/>
  <c r="J3987" i="11"/>
  <c r="J3988" i="11"/>
  <c r="J3991" i="11"/>
  <c r="J3992" i="11"/>
  <c r="J3993" i="11"/>
  <c r="J3994" i="11"/>
  <c r="J3995" i="11"/>
  <c r="J3996" i="11"/>
  <c r="J3997" i="11"/>
  <c r="J3998" i="11"/>
  <c r="J3999" i="11"/>
  <c r="J4002" i="11"/>
  <c r="J4003" i="11"/>
  <c r="J4004" i="11"/>
  <c r="J4005" i="11"/>
  <c r="J4006" i="11"/>
  <c r="J4007" i="11"/>
  <c r="J4008" i="11"/>
  <c r="J4009" i="11"/>
  <c r="J4010" i="11"/>
  <c r="J4013" i="11"/>
  <c r="J4014" i="11"/>
  <c r="J4015" i="11"/>
  <c r="J4016" i="11"/>
  <c r="J4017" i="11"/>
  <c r="J4018" i="11"/>
  <c r="J4019" i="11"/>
  <c r="J4020" i="11"/>
  <c r="J4021" i="11"/>
  <c r="J4024" i="11"/>
  <c r="J4025" i="11"/>
  <c r="J4026" i="11"/>
  <c r="J4027" i="11"/>
  <c r="J4028" i="11"/>
  <c r="J4029" i="11"/>
  <c r="J4030" i="11"/>
  <c r="J4031" i="11"/>
  <c r="J4032" i="11"/>
  <c r="J4035" i="11"/>
  <c r="J4036" i="11"/>
  <c r="J4039" i="11"/>
  <c r="J4041" i="11"/>
  <c r="J4042" i="11"/>
  <c r="J4043" i="11"/>
  <c r="J4044" i="11"/>
  <c r="J4045" i="11"/>
  <c r="J4046" i="11"/>
  <c r="J4047" i="11"/>
  <c r="J4048" i="11"/>
  <c r="J4049" i="11"/>
  <c r="J4052" i="11"/>
  <c r="J4053" i="11"/>
  <c r="J4054" i="11"/>
  <c r="J4055" i="11"/>
  <c r="J4056" i="11"/>
  <c r="J4057" i="11"/>
  <c r="J4058" i="11"/>
  <c r="J4059" i="11"/>
  <c r="J4060" i="11"/>
  <c r="J4061" i="11"/>
  <c r="J4064" i="11"/>
  <c r="J4065" i="11"/>
  <c r="J4066" i="11"/>
  <c r="J4067" i="11"/>
  <c r="J4068" i="11"/>
  <c r="J4069" i="11"/>
  <c r="J4070" i="11"/>
  <c r="J4071" i="11"/>
  <c r="J4072" i="11"/>
  <c r="J4075" i="11"/>
  <c r="J4076" i="11"/>
  <c r="J4077" i="11"/>
  <c r="J4078" i="11"/>
  <c r="J4079" i="11"/>
  <c r="J4080" i="11"/>
  <c r="J4081" i="11"/>
  <c r="J4082" i="11"/>
  <c r="J4083" i="11"/>
  <c r="J4086" i="11"/>
  <c r="J4087" i="11"/>
  <c r="J4088" i="11"/>
  <c r="J4089" i="11"/>
  <c r="J4090" i="11"/>
  <c r="J4091" i="11"/>
  <c r="J4092" i="11"/>
  <c r="J4093" i="11"/>
  <c r="J4094" i="11"/>
  <c r="J4097" i="11"/>
  <c r="J4098" i="11"/>
  <c r="J4099" i="11"/>
  <c r="J4100" i="11"/>
  <c r="J4101" i="11"/>
  <c r="J4102" i="11"/>
  <c r="J4103" i="11"/>
  <c r="J4104" i="11"/>
  <c r="J4105" i="11"/>
  <c r="J4108" i="11"/>
  <c r="J4109" i="11"/>
  <c r="J4110" i="11"/>
  <c r="J4111" i="11"/>
  <c r="J4112" i="11"/>
  <c r="J4113" i="11"/>
  <c r="J4114" i="11"/>
  <c r="J4115" i="11"/>
  <c r="J4116" i="11"/>
  <c r="J4117" i="11"/>
  <c r="J4118" i="11"/>
  <c r="J4119" i="11"/>
  <c r="J4120" i="11"/>
  <c r="J4123" i="11"/>
  <c r="J4124" i="11"/>
  <c r="J4132" i="11"/>
  <c r="J4135" i="11"/>
  <c r="J4136" i="11"/>
  <c r="J4139" i="11"/>
  <c r="J4140" i="11"/>
  <c r="J4143" i="11"/>
  <c r="J4144" i="11"/>
  <c r="J4147" i="11"/>
  <c r="J4148" i="11"/>
  <c r="J4151" i="11"/>
  <c r="J4152" i="11"/>
  <c r="J4155" i="11"/>
  <c r="J4158" i="11"/>
  <c r="J4159" i="11"/>
  <c r="J4160" i="11"/>
  <c r="J4161" i="11"/>
  <c r="J4162" i="11"/>
  <c r="J4163" i="11"/>
  <c r="J4164" i="11"/>
  <c r="J4165" i="11"/>
  <c r="J4166" i="11"/>
  <c r="J4167" i="11"/>
  <c r="J4168" i="11"/>
  <c r="J4169" i="11"/>
  <c r="J4170" i="11"/>
  <c r="J4171" i="11"/>
  <c r="J4172" i="11"/>
  <c r="J4173" i="11"/>
  <c r="J4174" i="11"/>
  <c r="J4175" i="11"/>
  <c r="J4176" i="11"/>
  <c r="J4177" i="11"/>
  <c r="J4178" i="11"/>
  <c r="J4179" i="11"/>
  <c r="J4180" i="11"/>
  <c r="J4181" i="11"/>
  <c r="J4182" i="11"/>
  <c r="J4183" i="11"/>
  <c r="J4184" i="11"/>
  <c r="J4185" i="11"/>
  <c r="J4186" i="11"/>
  <c r="J4187" i="11"/>
  <c r="J4188" i="11"/>
  <c r="J4189" i="11"/>
  <c r="J4190" i="11"/>
  <c r="J4191" i="11"/>
  <c r="J4192" i="11"/>
  <c r="J4193" i="11"/>
  <c r="J4194" i="11"/>
  <c r="J4195" i="11"/>
  <c r="J4196" i="11"/>
  <c r="J4197" i="11"/>
  <c r="J4198" i="11"/>
  <c r="J4199" i="11"/>
  <c r="J4200" i="11"/>
  <c r="J4201" i="11"/>
  <c r="J4202" i="11"/>
  <c r="J4203" i="11"/>
  <c r="J4204" i="11"/>
  <c r="J4205" i="11"/>
  <c r="J4206" i="11"/>
  <c r="J4207" i="11"/>
  <c r="J4208" i="11"/>
  <c r="J4209" i="11"/>
  <c r="J4210" i="11"/>
  <c r="J4211" i="11"/>
  <c r="J4212" i="11"/>
  <c r="J4213" i="11"/>
  <c r="J4214" i="11"/>
  <c r="J4215" i="11"/>
  <c r="J4216" i="11"/>
  <c r="J4217" i="11"/>
  <c r="J4218" i="11"/>
  <c r="J4219" i="11"/>
  <c r="J4220" i="11"/>
  <c r="J4221" i="11"/>
  <c r="J4222" i="11"/>
  <c r="J4223" i="11"/>
  <c r="J4224" i="11"/>
  <c r="J4225" i="11"/>
  <c r="J4226" i="11"/>
  <c r="J4227" i="11"/>
  <c r="J4228" i="11"/>
  <c r="J4229" i="11"/>
  <c r="J4230" i="11"/>
  <c r="J4231" i="11"/>
  <c r="J4232" i="11"/>
  <c r="J4233" i="11"/>
  <c r="J4234" i="11"/>
  <c r="J4235" i="11"/>
  <c r="J4236" i="11"/>
  <c r="J4237" i="11"/>
  <c r="J4238" i="11"/>
  <c r="J4239" i="11"/>
  <c r="J4240" i="11"/>
  <c r="J4241" i="11"/>
  <c r="J4242" i="11"/>
  <c r="J4243" i="11"/>
  <c r="J4244" i="11"/>
  <c r="J4245" i="11"/>
  <c r="J4246" i="11"/>
  <c r="J4247" i="11"/>
  <c r="J4248" i="11"/>
  <c r="J4249" i="11"/>
  <c r="J4250" i="11"/>
  <c r="J4251" i="11"/>
  <c r="J4252" i="11"/>
  <c r="J4253" i="11"/>
  <c r="J4254" i="11"/>
  <c r="J4255" i="11"/>
  <c r="J4256" i="11"/>
  <c r="J4257" i="11"/>
  <c r="J4127" i="11"/>
  <c r="J4128" i="11"/>
  <c r="J4129" i="11"/>
  <c r="J4130" i="11"/>
  <c r="J4131" i="11"/>
  <c r="J4258" i="11"/>
  <c r="J4259" i="11"/>
  <c r="J4262" i="11"/>
  <c r="J4263" i="11"/>
  <c r="J4266" i="11"/>
  <c r="J4267" i="11"/>
  <c r="J4270" i="11"/>
  <c r="J4271" i="11"/>
  <c r="J4274" i="11"/>
  <c r="J4275" i="11"/>
  <c r="J4278" i="11"/>
  <c r="J4279" i="11"/>
  <c r="J4282" i="11"/>
  <c r="J4283" i="11"/>
  <c r="J4286" i="11"/>
  <c r="J4287" i="11"/>
  <c r="J4290" i="11"/>
  <c r="J4291" i="11"/>
  <c r="J4296" i="11"/>
  <c r="J4297" i="11"/>
  <c r="J4300" i="11"/>
  <c r="J4301" i="11"/>
  <c r="J4304" i="11"/>
  <c r="J4305" i="11"/>
  <c r="J4308" i="11"/>
  <c r="J4309" i="11"/>
  <c r="J4312" i="11"/>
  <c r="J4313" i="11"/>
  <c r="J4316" i="11"/>
  <c r="J4317" i="11"/>
  <c r="J4318" i="11"/>
  <c r="J4319" i="11"/>
  <c r="J4320" i="11"/>
  <c r="J4321" i="11"/>
  <c r="J4322" i="11"/>
  <c r="J4323" i="11"/>
  <c r="J4324" i="11"/>
  <c r="J4325" i="11"/>
  <c r="J4326" i="11"/>
  <c r="J4327" i="11"/>
  <c r="J4328" i="11"/>
  <c r="J4329" i="11"/>
  <c r="J4330" i="11"/>
  <c r="J4782" i="11"/>
  <c r="J4783" i="11"/>
  <c r="J4784" i="11"/>
  <c r="J4785" i="11"/>
  <c r="J4786" i="11"/>
  <c r="J4787" i="11"/>
  <c r="J4788" i="11"/>
  <c r="J4789" i="11"/>
  <c r="J4790" i="11"/>
  <c r="J4791" i="11"/>
  <c r="J4792" i="11"/>
  <c r="J4793" i="11"/>
  <c r="J4794" i="11"/>
  <c r="J4795" i="11"/>
  <c r="J4796" i="11"/>
  <c r="J4797" i="11"/>
  <c r="J4798" i="11"/>
  <c r="J4799" i="11"/>
  <c r="J4800" i="11"/>
  <c r="J4801" i="11"/>
  <c r="J4802" i="11"/>
  <c r="J4803" i="11"/>
  <c r="J4804" i="11"/>
  <c r="J4805" i="11"/>
  <c r="J4806" i="11"/>
  <c r="J4807" i="11"/>
  <c r="J4808" i="11"/>
  <c r="J4809" i="11"/>
  <c r="J4810" i="11"/>
  <c r="J4659" i="11"/>
  <c r="J4660" i="11"/>
  <c r="J4661" i="11"/>
  <c r="J4662" i="11"/>
  <c r="J4663" i="11"/>
  <c r="J4664" i="11"/>
  <c r="J4665" i="11"/>
  <c r="J4666" i="11"/>
  <c r="J4667" i="11"/>
  <c r="J4668" i="11"/>
  <c r="J4669" i="11"/>
  <c r="J4670" i="11"/>
  <c r="J4671" i="11"/>
  <c r="J4672" i="11"/>
  <c r="J4673" i="11"/>
  <c r="J4674" i="11"/>
  <c r="J4675" i="11"/>
  <c r="J4676" i="11"/>
  <c r="J4677" i="11"/>
  <c r="J4678" i="11"/>
  <c r="J4679" i="11"/>
  <c r="J4680" i="11"/>
  <c r="J4681" i="11"/>
  <c r="J4682" i="11"/>
  <c r="J4683" i="11"/>
  <c r="J4684" i="11"/>
  <c r="J4685" i="11"/>
  <c r="J4686" i="11"/>
  <c r="J4687" i="11"/>
  <c r="J4688" i="11"/>
  <c r="J4689" i="11"/>
  <c r="J4690" i="11"/>
  <c r="J4691" i="11"/>
  <c r="J4692" i="11"/>
  <c r="J4693" i="11"/>
  <c r="J4694" i="11"/>
  <c r="J4695" i="11"/>
  <c r="J4696" i="11"/>
  <c r="J4697" i="11"/>
  <c r="J4698" i="11"/>
  <c r="J4699" i="11"/>
  <c r="J4700" i="11"/>
  <c r="J4701" i="11"/>
  <c r="J4702" i="11"/>
  <c r="J4703" i="11"/>
  <c r="J4704" i="11"/>
  <c r="J4705" i="11"/>
  <c r="J4706" i="11"/>
  <c r="J4707" i="11"/>
  <c r="J4708" i="11"/>
  <c r="J4709" i="11"/>
  <c r="J4710" i="11"/>
  <c r="J4711" i="11"/>
  <c r="J4712" i="11"/>
  <c r="J4713" i="11"/>
  <c r="J4714" i="11"/>
  <c r="J4333" i="11"/>
  <c r="J4334" i="11"/>
  <c r="J4335" i="11"/>
  <c r="J4336" i="11"/>
  <c r="J4337" i="11"/>
  <c r="J4338" i="11"/>
  <c r="J4339" i="11"/>
  <c r="J4340" i="11"/>
  <c r="J4341" i="11"/>
  <c r="J4342" i="11"/>
  <c r="J4343" i="11"/>
  <c r="J4344" i="11"/>
  <c r="J4345" i="11"/>
  <c r="J4346" i="11"/>
  <c r="J4347" i="11"/>
  <c r="J4348" i="11"/>
  <c r="J4349" i="11"/>
  <c r="J4350" i="11"/>
  <c r="J4351" i="11"/>
  <c r="J4352" i="11"/>
  <c r="J4353" i="11"/>
  <c r="J4354" i="11"/>
  <c r="J4355" i="11"/>
  <c r="J4356" i="11"/>
  <c r="J4357" i="11"/>
  <c r="J4358" i="11"/>
  <c r="J4359" i="11"/>
  <c r="J4360" i="11"/>
  <c r="J4361" i="11"/>
  <c r="J4362" i="11"/>
  <c r="J4363" i="11"/>
  <c r="J4364" i="11"/>
  <c r="J4365" i="11"/>
  <c r="J4366" i="11"/>
  <c r="J4367" i="11"/>
  <c r="J4368" i="11"/>
  <c r="J4369" i="11"/>
  <c r="J4370" i="11"/>
  <c r="J4371" i="11"/>
  <c r="J4372" i="11"/>
  <c r="J4373" i="11"/>
  <c r="J4374" i="11"/>
  <c r="J4375" i="11"/>
  <c r="J4376" i="11"/>
  <c r="J4377" i="11"/>
  <c r="J4378" i="11"/>
  <c r="J4379" i="11"/>
  <c r="J4380" i="11"/>
  <c r="J4381" i="11"/>
  <c r="J4382" i="11"/>
  <c r="J4383" i="11"/>
  <c r="J4384" i="11"/>
  <c r="J4385" i="11"/>
  <c r="J4386" i="11"/>
  <c r="J4387" i="11"/>
  <c r="J4388" i="11"/>
  <c r="J4389" i="11"/>
  <c r="J4390" i="11"/>
  <c r="J4391" i="11"/>
  <c r="J4392" i="11"/>
  <c r="J4393" i="11"/>
  <c r="J4394" i="11"/>
  <c r="J4395" i="11"/>
  <c r="J4396" i="11"/>
  <c r="J4397" i="11"/>
  <c r="J4398" i="11"/>
  <c r="J4399" i="11"/>
  <c r="J4400" i="11"/>
  <c r="J4401" i="11"/>
  <c r="J4402" i="11"/>
  <c r="J4715" i="11"/>
  <c r="J4716" i="11"/>
  <c r="J4717" i="11"/>
  <c r="J4718" i="11"/>
  <c r="J4719" i="11"/>
  <c r="J4720" i="11"/>
  <c r="J4721" i="11"/>
  <c r="J4722" i="11"/>
  <c r="J4723" i="11"/>
  <c r="J4724" i="11"/>
  <c r="J4725" i="11"/>
  <c r="J4726" i="11"/>
  <c r="J4727" i="11"/>
  <c r="J4728" i="11"/>
  <c r="J4729" i="11"/>
  <c r="J4730" i="11"/>
  <c r="J4731" i="11"/>
  <c r="J4732" i="11"/>
  <c r="J4733" i="11"/>
  <c r="J4734" i="11"/>
  <c r="J4735" i="11"/>
  <c r="J4736" i="11"/>
  <c r="J4737" i="11"/>
  <c r="J4403" i="11"/>
  <c r="J4404" i="11"/>
  <c r="J4405" i="11"/>
  <c r="J4406" i="11"/>
  <c r="J4407" i="11"/>
  <c r="J4408" i="11"/>
  <c r="J4409" i="11"/>
  <c r="J4410" i="11"/>
  <c r="J4411" i="11"/>
  <c r="J4412" i="11"/>
  <c r="J4413" i="11"/>
  <c r="J4414" i="11"/>
  <c r="J4415" i="11"/>
  <c r="J4416" i="11"/>
  <c r="J4417" i="11"/>
  <c r="J4418" i="11"/>
  <c r="J4419" i="11"/>
  <c r="J4420" i="11"/>
  <c r="J4421" i="11"/>
  <c r="J4422" i="11"/>
  <c r="J4423" i="11"/>
  <c r="J4424" i="11"/>
  <c r="J4425" i="11"/>
  <c r="J4426" i="11"/>
  <c r="J4427" i="11"/>
  <c r="J4428" i="11"/>
  <c r="J4429" i="11"/>
  <c r="J4430" i="11"/>
  <c r="J4431" i="11"/>
  <c r="J4432" i="11"/>
  <c r="J4433" i="11"/>
  <c r="J4434" i="11"/>
  <c r="J4435" i="11"/>
  <c r="J4436" i="11"/>
  <c r="J4437" i="11"/>
  <c r="J4438" i="11"/>
  <c r="J4439" i="11"/>
  <c r="J4440" i="11"/>
  <c r="J4441" i="11"/>
  <c r="J4442" i="11"/>
  <c r="J4443" i="11"/>
  <c r="J4444" i="11"/>
  <c r="J4738" i="11"/>
  <c r="J4739" i="11"/>
  <c r="J4740" i="11"/>
  <c r="J4741" i="11"/>
  <c r="J4742" i="11"/>
  <c r="J4743" i="11"/>
  <c r="J4744" i="11"/>
  <c r="J4745" i="11"/>
  <c r="J4746" i="11"/>
  <c r="J4747" i="11"/>
  <c r="J4748" i="11"/>
  <c r="J4749" i="11"/>
  <c r="J4750" i="11"/>
  <c r="J4751" i="11"/>
  <c r="J4445" i="11"/>
  <c r="J4446" i="11"/>
  <c r="J4447" i="11"/>
  <c r="J4448" i="11"/>
  <c r="J4449" i="11"/>
  <c r="J4450" i="11"/>
  <c r="J4451" i="11"/>
  <c r="J4452" i="11"/>
  <c r="J4453" i="11"/>
  <c r="J4454" i="11"/>
  <c r="J4455" i="11"/>
  <c r="J4456" i="11"/>
  <c r="J4457" i="11"/>
  <c r="J4458" i="11"/>
  <c r="J4459" i="11"/>
  <c r="J4460" i="11"/>
  <c r="J4461" i="11"/>
  <c r="J4462" i="11"/>
  <c r="J4463" i="11"/>
  <c r="J4464" i="11"/>
  <c r="J4465" i="11"/>
  <c r="J4466" i="11"/>
  <c r="J4467" i="11"/>
  <c r="J4468" i="11"/>
  <c r="J4469" i="11"/>
  <c r="J4470" i="11"/>
  <c r="J4471" i="11"/>
  <c r="J4472" i="11"/>
  <c r="J4473" i="11"/>
  <c r="J4474" i="11"/>
  <c r="J4475" i="11"/>
  <c r="J4476" i="11"/>
  <c r="J4477" i="11"/>
  <c r="J4478" i="11"/>
  <c r="J4479" i="11"/>
  <c r="J4480" i="11"/>
  <c r="J4481" i="11"/>
  <c r="J4482" i="11"/>
  <c r="J4483" i="11"/>
  <c r="J4484" i="11"/>
  <c r="J4485" i="11"/>
  <c r="J4486" i="11"/>
  <c r="J4487" i="11"/>
  <c r="J4488" i="11"/>
  <c r="J4489" i="11"/>
  <c r="J4490" i="11"/>
  <c r="J4491" i="11"/>
  <c r="J4492" i="11"/>
  <c r="J4493" i="11"/>
  <c r="J4494" i="11"/>
  <c r="J4495" i="11"/>
  <c r="J4496" i="11"/>
  <c r="J4497" i="11"/>
  <c r="J4498" i="11"/>
  <c r="J4499" i="11"/>
  <c r="J4500" i="11"/>
  <c r="J4501" i="11"/>
  <c r="J4502" i="11"/>
  <c r="J4503" i="11"/>
  <c r="J4504" i="11"/>
  <c r="J4505" i="11"/>
  <c r="J4506" i="11"/>
  <c r="J4507" i="11"/>
  <c r="J4508" i="11"/>
  <c r="J4509" i="11"/>
  <c r="J4510" i="11"/>
  <c r="J4511" i="11"/>
  <c r="J4752" i="11"/>
  <c r="J4753" i="11"/>
  <c r="J4754" i="11"/>
  <c r="J4755" i="11"/>
  <c r="J4756" i="11"/>
  <c r="J4757" i="11"/>
  <c r="J4758" i="11"/>
  <c r="J4759" i="11"/>
  <c r="J4760" i="11"/>
  <c r="J4761" i="11"/>
  <c r="J4762" i="11"/>
  <c r="J4763" i="11"/>
  <c r="J4764" i="11"/>
  <c r="J4765" i="11"/>
  <c r="J4512" i="11"/>
  <c r="J4513" i="11"/>
  <c r="J4514" i="11"/>
  <c r="J4515" i="11"/>
  <c r="J4516" i="11"/>
  <c r="J4517" i="11"/>
  <c r="J4518" i="11"/>
  <c r="J4519" i="11"/>
  <c r="J4520" i="11"/>
  <c r="J4521" i="11"/>
  <c r="J4522" i="11"/>
  <c r="J4523" i="11"/>
  <c r="J4524" i="11"/>
  <c r="J4525" i="11"/>
  <c r="J4526" i="11"/>
  <c r="J4527" i="11"/>
  <c r="J4528" i="11"/>
  <c r="J4529" i="11"/>
  <c r="J4530" i="11"/>
  <c r="J4531" i="11"/>
  <c r="J4532" i="11"/>
  <c r="J4533" i="11"/>
  <c r="J4534" i="11"/>
  <c r="J4535" i="11"/>
  <c r="J4536" i="11"/>
  <c r="J4537" i="11"/>
  <c r="J4538" i="11"/>
  <c r="J4539" i="11"/>
  <c r="J4540" i="11"/>
  <c r="J4541" i="11"/>
  <c r="J4542" i="11"/>
  <c r="J4543" i="11"/>
  <c r="J4544" i="11"/>
  <c r="J4545" i="11"/>
  <c r="J4546" i="11"/>
  <c r="J4547" i="11"/>
  <c r="J4548" i="11"/>
  <c r="J4549" i="11"/>
  <c r="J4550" i="11"/>
  <c r="J4551" i="11"/>
  <c r="J4552" i="11"/>
  <c r="J4553" i="11"/>
  <c r="J4554" i="11"/>
  <c r="J4555" i="11"/>
  <c r="J4556" i="11"/>
  <c r="J4557" i="11"/>
  <c r="J4558" i="11"/>
  <c r="J4559" i="11"/>
  <c r="J4560" i="11"/>
  <c r="J4561" i="11"/>
  <c r="J4562" i="11"/>
  <c r="J4563" i="11"/>
  <c r="J4564" i="11"/>
  <c r="J4565" i="11"/>
  <c r="J4566" i="11"/>
  <c r="J4567" i="11"/>
  <c r="J4568" i="11"/>
  <c r="J4569" i="11"/>
  <c r="J4570" i="11"/>
  <c r="J4571" i="11"/>
  <c r="J4572" i="11"/>
  <c r="J4573" i="11"/>
  <c r="J4574" i="11"/>
  <c r="J4575" i="11"/>
  <c r="J4576" i="11"/>
  <c r="J4577" i="11"/>
  <c r="J4578" i="11"/>
  <c r="J4579" i="11"/>
  <c r="J4580" i="11"/>
  <c r="J4581" i="11"/>
  <c r="J4582" i="11"/>
  <c r="J4583" i="11"/>
  <c r="J4584" i="11"/>
  <c r="J4585" i="11"/>
  <c r="J4586" i="11"/>
  <c r="J4587" i="11"/>
  <c r="J4588" i="11"/>
  <c r="J4589" i="11"/>
  <c r="J4590" i="11"/>
  <c r="J4591" i="11"/>
  <c r="J4592" i="11"/>
  <c r="J4593" i="11"/>
  <c r="J4594" i="11"/>
  <c r="J4595" i="11"/>
  <c r="J4596" i="11"/>
  <c r="J4597" i="11"/>
  <c r="J4598" i="11"/>
  <c r="J4599" i="11"/>
  <c r="J4600" i="11"/>
  <c r="J4601" i="11"/>
  <c r="J4602" i="11"/>
  <c r="J4603" i="11"/>
  <c r="J4604" i="11"/>
  <c r="J4605" i="11"/>
  <c r="J4606" i="11"/>
  <c r="J4607" i="11"/>
  <c r="J4608" i="11"/>
  <c r="J4609" i="11"/>
  <c r="J4610" i="11"/>
  <c r="J4611" i="11"/>
  <c r="J4612" i="11"/>
  <c r="J4613" i="11"/>
  <c r="J4614" i="11"/>
  <c r="J4615" i="11"/>
  <c r="J4616" i="11"/>
  <c r="J4617" i="11"/>
  <c r="J4618" i="11"/>
  <c r="J4619" i="11"/>
  <c r="J4620" i="11"/>
  <c r="J4621" i="11"/>
  <c r="J4622" i="11"/>
  <c r="J4623" i="11"/>
  <c r="J4624" i="11"/>
  <c r="J4625" i="11"/>
  <c r="J4626" i="11"/>
  <c r="J4627" i="11"/>
  <c r="J4628" i="11"/>
  <c r="J4629" i="11"/>
  <c r="J4630" i="11"/>
  <c r="J4631" i="11"/>
  <c r="J4632" i="11"/>
  <c r="J4633" i="11"/>
  <c r="J4634" i="11"/>
  <c r="J4635" i="11"/>
  <c r="J4636" i="11"/>
  <c r="J4637" i="11"/>
  <c r="J4638" i="11"/>
  <c r="J4639" i="11"/>
  <c r="J4640" i="11"/>
  <c r="J4641" i="11"/>
  <c r="J4642" i="11"/>
  <c r="J4643" i="11"/>
  <c r="J4644" i="11"/>
  <c r="J4645" i="11"/>
  <c r="J4646" i="11"/>
  <c r="J4647" i="11"/>
  <c r="J4648" i="11"/>
  <c r="J4649" i="11"/>
  <c r="J4650" i="11"/>
  <c r="J4651" i="11"/>
  <c r="J4652" i="11"/>
  <c r="J4653" i="11"/>
  <c r="J4654" i="11"/>
  <c r="J4655" i="11"/>
  <c r="J4656" i="11"/>
  <c r="J4657" i="11"/>
  <c r="J4658" i="11"/>
  <c r="J4766" i="11"/>
  <c r="J4767" i="11"/>
  <c r="J4768" i="11"/>
  <c r="J4769" i="11"/>
  <c r="J4770" i="11"/>
  <c r="J4771" i="11"/>
  <c r="J4772" i="11"/>
  <c r="J4773" i="11"/>
  <c r="J4774" i="11"/>
  <c r="J4775" i="11"/>
  <c r="J4776" i="11"/>
  <c r="J4777" i="11"/>
  <c r="J4778" i="11"/>
  <c r="J4779" i="11"/>
  <c r="J4780" i="11"/>
  <c r="J4781" i="11"/>
  <c r="J4811" i="11"/>
  <c r="J4812" i="11"/>
  <c r="J4813" i="11"/>
  <c r="J4814" i="11"/>
  <c r="J4815" i="11"/>
  <c r="J4816" i="11"/>
  <c r="J4817" i="11"/>
  <c r="J4818" i="11"/>
  <c r="J4819" i="11"/>
  <c r="J4820" i="11"/>
  <c r="J4821" i="11"/>
  <c r="J4822" i="11"/>
  <c r="J4823" i="11"/>
  <c r="J4824" i="11"/>
  <c r="J4825" i="11"/>
  <c r="J4826" i="11"/>
  <c r="J4827" i="11"/>
  <c r="J4828" i="11"/>
  <c r="J4829" i="11"/>
  <c r="J4830" i="11"/>
  <c r="J4831" i="11"/>
  <c r="J4832" i="11"/>
  <c r="J4833" i="11"/>
  <c r="J4834" i="11"/>
  <c r="J4835" i="11"/>
  <c r="J4836" i="11"/>
  <c r="J4837" i="11"/>
  <c r="J4838" i="11"/>
  <c r="J4839" i="11"/>
  <c r="J4840" i="11"/>
  <c r="J4841" i="11"/>
  <c r="J4842" i="11"/>
  <c r="J4843" i="11"/>
  <c r="J4844" i="11"/>
  <c r="J4845" i="11"/>
  <c r="J4846" i="11"/>
  <c r="J4847" i="11"/>
  <c r="J4848" i="11"/>
  <c r="J4849" i="11"/>
  <c r="J4850" i="11"/>
  <c r="J4851" i="11"/>
  <c r="J4852" i="11"/>
  <c r="J4853" i="11"/>
  <c r="J4854" i="11"/>
  <c r="J4855" i="11"/>
  <c r="J4856" i="11"/>
  <c r="J4857" i="11"/>
  <c r="J4858" i="11"/>
  <c r="J4859" i="11"/>
  <c r="J4860" i="11"/>
  <c r="J4861" i="11"/>
  <c r="J4862" i="11"/>
  <c r="J4863" i="11"/>
  <c r="J4864" i="11"/>
  <c r="J4865" i="11"/>
  <c r="J4866" i="11"/>
  <c r="J4867" i="11"/>
  <c r="J4868" i="11"/>
  <c r="J4869" i="11"/>
  <c r="J4870" i="11"/>
  <c r="J4871" i="11"/>
  <c r="J4872" i="11"/>
  <c r="J4873" i="11"/>
  <c r="J4874" i="11"/>
  <c r="J4875" i="11"/>
  <c r="J4876" i="11"/>
  <c r="J4877" i="11"/>
  <c r="J4878" i="11"/>
  <c r="J4879" i="11"/>
  <c r="J4880" i="11"/>
  <c r="J4881" i="11"/>
  <c r="J4882" i="11"/>
  <c r="J4883" i="11"/>
  <c r="J4884" i="11"/>
  <c r="J4885" i="11"/>
  <c r="J4886" i="11"/>
  <c r="J4887" i="11"/>
  <c r="J4888" i="11"/>
  <c r="J4889" i="11"/>
  <c r="J4890" i="11"/>
  <c r="J4891" i="11"/>
  <c r="J4892" i="11"/>
  <c r="J4893" i="11"/>
  <c r="J4894" i="11"/>
  <c r="J4895" i="11"/>
  <c r="J4896" i="11"/>
  <c r="J4897" i="11"/>
  <c r="J4898" i="11"/>
  <c r="J4899" i="11"/>
  <c r="J4900" i="11"/>
  <c r="J4901" i="11"/>
  <c r="J4902" i="11"/>
  <c r="J4903" i="11"/>
  <c r="J4904" i="11"/>
  <c r="J4905" i="11"/>
  <c r="J4906" i="11"/>
  <c r="J4907" i="11"/>
  <c r="J4908" i="11"/>
  <c r="J4909" i="11"/>
  <c r="J4910" i="11"/>
  <c r="J4911" i="11"/>
  <c r="J4912" i="11"/>
  <c r="J4913" i="11"/>
  <c r="J4914" i="11"/>
  <c r="J4915" i="11"/>
  <c r="J4916" i="11"/>
  <c r="J4917" i="11"/>
  <c r="J4918" i="11"/>
  <c r="J4919" i="11"/>
  <c r="J4920" i="11"/>
  <c r="J4921" i="11"/>
  <c r="J4922" i="11"/>
  <c r="J4923" i="11"/>
  <c r="J4924" i="11"/>
  <c r="J4925" i="11"/>
  <c r="J4926" i="11"/>
  <c r="J4927" i="11"/>
  <c r="J4928" i="11"/>
  <c r="J4929" i="11"/>
  <c r="J4958" i="11"/>
  <c r="J4959" i="11"/>
  <c r="J4960" i="11"/>
  <c r="J4961" i="11"/>
  <c r="J4962" i="11"/>
  <c r="J4963" i="11"/>
  <c r="J4964" i="11"/>
  <c r="J4965" i="11"/>
  <c r="J4966" i="11"/>
  <c r="J4967" i="11"/>
  <c r="J4968" i="11"/>
  <c r="J4969" i="11"/>
  <c r="J4970" i="11"/>
  <c r="J4971" i="11"/>
  <c r="J4972" i="11"/>
  <c r="J4973" i="11"/>
  <c r="J4974" i="11"/>
  <c r="J4975" i="11"/>
  <c r="J4976" i="11"/>
  <c r="J4977" i="11"/>
  <c r="J4978" i="11"/>
  <c r="J4979" i="11"/>
  <c r="J4980" i="11"/>
  <c r="J4981" i="11"/>
  <c r="J4930" i="11"/>
  <c r="J4931" i="11"/>
  <c r="J4932" i="11"/>
  <c r="J4933" i="11"/>
  <c r="J4934" i="11"/>
  <c r="J4935" i="11"/>
  <c r="J4936" i="11"/>
  <c r="J4937" i="11"/>
  <c r="J4938" i="11"/>
  <c r="J4939" i="11"/>
  <c r="J4940" i="11"/>
  <c r="J4941" i="11"/>
  <c r="J4942" i="11"/>
  <c r="J4943" i="11"/>
  <c r="J4944" i="11"/>
  <c r="J4945" i="11"/>
  <c r="J4946" i="11"/>
  <c r="J4947" i="11"/>
  <c r="J4948" i="11"/>
  <c r="J4949" i="11"/>
  <c r="J4950" i="11"/>
  <c r="J4951" i="11"/>
  <c r="J4952" i="11"/>
  <c r="J4953" i="11"/>
  <c r="J4954" i="11"/>
  <c r="J4955" i="11"/>
  <c r="J4956" i="11"/>
  <c r="J4957" i="11"/>
  <c r="J4331" i="11"/>
  <c r="J4332" i="11"/>
  <c r="J4982" i="11"/>
  <c r="J4983" i="11"/>
  <c r="J4986" i="11"/>
  <c r="J4987" i="11"/>
  <c r="J4990" i="11"/>
  <c r="J5176" i="11"/>
  <c r="J5177" i="11"/>
  <c r="J5119" i="11"/>
  <c r="J5120" i="11"/>
  <c r="J5121" i="11"/>
  <c r="J5122" i="11"/>
  <c r="J5123" i="11"/>
  <c r="J5124" i="11"/>
  <c r="J5125" i="11"/>
  <c r="J5126" i="11"/>
  <c r="J5127" i="11"/>
  <c r="J5128" i="11"/>
  <c r="J5129" i="11"/>
  <c r="J5130" i="11"/>
  <c r="J5131" i="11"/>
  <c r="J5132" i="11"/>
  <c r="J5133" i="11"/>
  <c r="J5134" i="11"/>
  <c r="J5135" i="11"/>
  <c r="J4991" i="11"/>
  <c r="J4992" i="11"/>
  <c r="J4993" i="11"/>
  <c r="J4994" i="11"/>
  <c r="J4995" i="11"/>
  <c r="J4996" i="11"/>
  <c r="J4997" i="11"/>
  <c r="J4998" i="11"/>
  <c r="J4999" i="11"/>
  <c r="J5000" i="11"/>
  <c r="J5001" i="11"/>
  <c r="J5002" i="11"/>
  <c r="J5003" i="11"/>
  <c r="J5004" i="11"/>
  <c r="J5005" i="11"/>
  <c r="J5006" i="11"/>
  <c r="J5007" i="11"/>
  <c r="J5008" i="11"/>
  <c r="J5009" i="11"/>
  <c r="J5010" i="11"/>
  <c r="J5011" i="11"/>
  <c r="J5012" i="11"/>
  <c r="J5013" i="11"/>
  <c r="J5014" i="11"/>
  <c r="J5136" i="11"/>
  <c r="J5137" i="11"/>
  <c r="J5138" i="11"/>
  <c r="J5139" i="11"/>
  <c r="J5140" i="11"/>
  <c r="J5141" i="11"/>
  <c r="J5142" i="11"/>
  <c r="J5143" i="11"/>
  <c r="J5015" i="11"/>
  <c r="J5016" i="11"/>
  <c r="J5017" i="11"/>
  <c r="J5018" i="11"/>
  <c r="J5019" i="11"/>
  <c r="J5020" i="11"/>
  <c r="J5021" i="11"/>
  <c r="J5022" i="11"/>
  <c r="J5023" i="11"/>
  <c r="J5024" i="11"/>
  <c r="J5025" i="11"/>
  <c r="J5026" i="11"/>
  <c r="J5027" i="11"/>
  <c r="J5028" i="11"/>
  <c r="J5029" i="11"/>
  <c r="J5030" i="11"/>
  <c r="J5031" i="11"/>
  <c r="J5032" i="11"/>
  <c r="J5144" i="11"/>
  <c r="J5145" i="11"/>
  <c r="J5146" i="11"/>
  <c r="J5147" i="11"/>
  <c r="J5148" i="11"/>
  <c r="J5149" i="11"/>
  <c r="J5033" i="11"/>
  <c r="J5034" i="11"/>
  <c r="J5035" i="11"/>
  <c r="J5036" i="11"/>
  <c r="J5037" i="11"/>
  <c r="J5038" i="11"/>
  <c r="J5039" i="11"/>
  <c r="J5040" i="11"/>
  <c r="J5041" i="11"/>
  <c r="J5042" i="11"/>
  <c r="J5043" i="11"/>
  <c r="J5044" i="11"/>
  <c r="J5045" i="11"/>
  <c r="J5046" i="11"/>
  <c r="J5047" i="11"/>
  <c r="J5048" i="11"/>
  <c r="J5049" i="11"/>
  <c r="J5050" i="11"/>
  <c r="J5051" i="11"/>
  <c r="J5052" i="11"/>
  <c r="J5053" i="11"/>
  <c r="J5054" i="11"/>
  <c r="J5055" i="11"/>
  <c r="J5056" i="11"/>
  <c r="J5057" i="11"/>
  <c r="J5058" i="11"/>
  <c r="J5150" i="11"/>
  <c r="J5151" i="11"/>
  <c r="J5152" i="11"/>
  <c r="J5153" i="11"/>
  <c r="J5154" i="11"/>
  <c r="J5155" i="11"/>
  <c r="J5059" i="11"/>
  <c r="J5060" i="11"/>
  <c r="J5061" i="11"/>
  <c r="J5062" i="11"/>
  <c r="J5063" i="11"/>
  <c r="J5064" i="11"/>
  <c r="J5065" i="11"/>
  <c r="J5066" i="11"/>
  <c r="J5067" i="11"/>
  <c r="J5068" i="11"/>
  <c r="J5069" i="11"/>
  <c r="J5070" i="11"/>
  <c r="J5071" i="11"/>
  <c r="J5072" i="11"/>
  <c r="J5073" i="11"/>
  <c r="J5074" i="11"/>
  <c r="J5075" i="11"/>
  <c r="J5076" i="11"/>
  <c r="J5077" i="11"/>
  <c r="J5078" i="11"/>
  <c r="J5079" i="11"/>
  <c r="J5080" i="11"/>
  <c r="J5081" i="11"/>
  <c r="J5082" i="11"/>
  <c r="J5083" i="11"/>
  <c r="J5084" i="11"/>
  <c r="J5085" i="11"/>
  <c r="J5086" i="11"/>
  <c r="J5087" i="11"/>
  <c r="J5088" i="11"/>
  <c r="J5089" i="11"/>
  <c r="J5090" i="11"/>
  <c r="J5091" i="11"/>
  <c r="J5092" i="11"/>
  <c r="J5093" i="11"/>
  <c r="J5094" i="11"/>
  <c r="J5095" i="11"/>
  <c r="J5096" i="11"/>
  <c r="J5097" i="11"/>
  <c r="J5098" i="11"/>
  <c r="J5099" i="11"/>
  <c r="J5100" i="11"/>
  <c r="J5101" i="11"/>
  <c r="J5102" i="11"/>
  <c r="J5103" i="11"/>
  <c r="J5104" i="11"/>
  <c r="J5105" i="11"/>
  <c r="J5106" i="11"/>
  <c r="J5107" i="11"/>
  <c r="J5108" i="11"/>
  <c r="J5109" i="11"/>
  <c r="J5110" i="11"/>
  <c r="J5111" i="11"/>
  <c r="J5112" i="11"/>
  <c r="J5113" i="11"/>
  <c r="J5114" i="11"/>
  <c r="J5115" i="11"/>
  <c r="J5116" i="11"/>
  <c r="J5117" i="11"/>
  <c r="J5118" i="11"/>
  <c r="J5156" i="11"/>
  <c r="J5157" i="11"/>
  <c r="J5158" i="11"/>
  <c r="J5159" i="11"/>
  <c r="J5160" i="11"/>
  <c r="J5161" i="11"/>
  <c r="J5162" i="11"/>
  <c r="J5163" i="11"/>
  <c r="J5164" i="11"/>
  <c r="J5180" i="11"/>
  <c r="J5181" i="11"/>
  <c r="J5184" i="11"/>
  <c r="J5185" i="11"/>
  <c r="J5188" i="11"/>
  <c r="J5189" i="11"/>
  <c r="J5192" i="11"/>
  <c r="J5193" i="11"/>
  <c r="J5196" i="11"/>
  <c r="J5197" i="11"/>
  <c r="J5200" i="11"/>
  <c r="J5201" i="11"/>
  <c r="J5204" i="11"/>
  <c r="J5205" i="11"/>
  <c r="J5208" i="11"/>
  <c r="J5209" i="11"/>
  <c r="J5212" i="11"/>
  <c r="J5213" i="11"/>
  <c r="J5216" i="11"/>
  <c r="J5217" i="11"/>
  <c r="J5221" i="11"/>
  <c r="J5222" i="11"/>
  <c r="J5225" i="11"/>
  <c r="J5226" i="11"/>
  <c r="J5229" i="11"/>
  <c r="J5230" i="11"/>
  <c r="J5233" i="11"/>
  <c r="J5234" i="11"/>
  <c r="J5237" i="11"/>
  <c r="J5238" i="11"/>
  <c r="J5241" i="11"/>
  <c r="J5242" i="11"/>
  <c r="J5245" i="11"/>
  <c r="J5246" i="11"/>
  <c r="J5249" i="11"/>
  <c r="J5250" i="11"/>
  <c r="J5253" i="11"/>
  <c r="J5254" i="11"/>
  <c r="J5257" i="11"/>
  <c r="J5258" i="11"/>
  <c r="J5261" i="11"/>
  <c r="J5262" i="11"/>
  <c r="J5265" i="11"/>
  <c r="J5266" i="11"/>
  <c r="J5267" i="11"/>
  <c r="J5268" i="11"/>
  <c r="J5269" i="11"/>
  <c r="J5270" i="11"/>
  <c r="J5271" i="11"/>
  <c r="J5272" i="11"/>
  <c r="J5273" i="11"/>
  <c r="J5274" i="11"/>
  <c r="J5275" i="11"/>
  <c r="J5276" i="11"/>
  <c r="J5277" i="11"/>
  <c r="J5278" i="11"/>
  <c r="J5279" i="11"/>
  <c r="J5280" i="11"/>
  <c r="J5281" i="11"/>
  <c r="J5282" i="11"/>
  <c r="J5283" i="11"/>
  <c r="J5284" i="11"/>
  <c r="J5285" i="11"/>
  <c r="J5286" i="11"/>
  <c r="J5287" i="11"/>
  <c r="J5288" i="11"/>
  <c r="J5289" i="11"/>
  <c r="J5290" i="11"/>
  <c r="J5291" i="11"/>
  <c r="J5292" i="11"/>
  <c r="J5293" i="11"/>
  <c r="J5294" i="11"/>
  <c r="J5295" i="11"/>
  <c r="J5296" i="11"/>
  <c r="J5297" i="11"/>
  <c r="J5298" i="11"/>
  <c r="J5300" i="11"/>
  <c r="J5301" i="11"/>
  <c r="J5306" i="11"/>
  <c r="J5309" i="11"/>
  <c r="J5311" i="11"/>
  <c r="J5312" i="11"/>
  <c r="J5313" i="11"/>
  <c r="J5314" i="11"/>
  <c r="J5315" i="11"/>
  <c r="J5316" i="11"/>
  <c r="J5317" i="11"/>
  <c r="J5318" i="11"/>
  <c r="J5319" i="11"/>
  <c r="J5320" i="11"/>
  <c r="J5321" i="11"/>
  <c r="J5322" i="11"/>
  <c r="J5323" i="11"/>
  <c r="J5324" i="11"/>
  <c r="J5325" i="11"/>
  <c r="J5326" i="11"/>
  <c r="J5327" i="11"/>
  <c r="J5328" i="11"/>
  <c r="J5329" i="11"/>
  <c r="J5330" i="11"/>
  <c r="J5331" i="11"/>
  <c r="J5332" i="11"/>
  <c r="J5333" i="11"/>
  <c r="J5334" i="11"/>
  <c r="J5335" i="11"/>
  <c r="J5336" i="11"/>
  <c r="J5337" i="11"/>
  <c r="J5338" i="11"/>
  <c r="J5339" i="11"/>
  <c r="J5340" i="11"/>
  <c r="J5341" i="11"/>
  <c r="J5342" i="11"/>
  <c r="J5343" i="11"/>
  <c r="J5344" i="11"/>
  <c r="J5345" i="11"/>
  <c r="J5346" i="11"/>
  <c r="J5347" i="11"/>
  <c r="J5348" i="11"/>
  <c r="J5349" i="11"/>
  <c r="J5350" i="11"/>
  <c r="J5351" i="11"/>
  <c r="J5352" i="11"/>
  <c r="J5353" i="11"/>
  <c r="J5354" i="11"/>
  <c r="J5355" i="11"/>
  <c r="J5356" i="11"/>
  <c r="J5357" i="11"/>
  <c r="J5358" i="11"/>
  <c r="J5368" i="11"/>
  <c r="J5369" i="11"/>
  <c r="J5372" i="11"/>
  <c r="J5373" i="11"/>
  <c r="J5377" i="11"/>
  <c r="J5378" i="11"/>
  <c r="J5381" i="11"/>
  <c r="J5382" i="11"/>
  <c r="J5385" i="11"/>
  <c r="J5386" i="11"/>
  <c r="J5389" i="11"/>
  <c r="J5390" i="11"/>
  <c r="J5376" i="11"/>
  <c r="J5393" i="11"/>
  <c r="J5394" i="11"/>
  <c r="J5397" i="11"/>
  <c r="J5398" i="11"/>
  <c r="J5401" i="11"/>
  <c r="J5402" i="11"/>
  <c r="J5405" i="11"/>
  <c r="J5406" i="11"/>
  <c r="J5409" i="11"/>
  <c r="J5410" i="11"/>
  <c r="J5413" i="11"/>
  <c r="J5414" i="11"/>
  <c r="J5415" i="11"/>
  <c r="J5416" i="11"/>
  <c r="J5417" i="11"/>
  <c r="J5418" i="11"/>
  <c r="J5419" i="11"/>
  <c r="J5420" i="11"/>
  <c r="J5421" i="11"/>
  <c r="J5422" i="11"/>
  <c r="J5423" i="11"/>
  <c r="J5424" i="11"/>
  <c r="J5425" i="11"/>
  <c r="J5426" i="11"/>
  <c r="J5427" i="11"/>
  <c r="J5428" i="11"/>
  <c r="J5429" i="11"/>
  <c r="J5430" i="11"/>
  <c r="J5431" i="11"/>
  <c r="J5432" i="11"/>
  <c r="J5433" i="11"/>
  <c r="J5434" i="11"/>
  <c r="J5435" i="11"/>
  <c r="J5436" i="11"/>
  <c r="J5437" i="11"/>
  <c r="J5438" i="11"/>
  <c r="J5439" i="11"/>
  <c r="J5440" i="11"/>
  <c r="J5441" i="11"/>
  <c r="J5442" i="11"/>
  <c r="J5443" i="11"/>
  <c r="J5444" i="11"/>
  <c r="J5445" i="11"/>
  <c r="J5446" i="11"/>
  <c r="J5447" i="11"/>
  <c r="J5448" i="11"/>
  <c r="J5449" i="11"/>
  <c r="J5450" i="11"/>
  <c r="J5451" i="11"/>
  <c r="J5452" i="11"/>
  <c r="J5453" i="11"/>
  <c r="J5454" i="11"/>
  <c r="J5455" i="11"/>
  <c r="J5359" i="11"/>
  <c r="J5360" i="11"/>
  <c r="J5361" i="11"/>
  <c r="J5362" i="11"/>
  <c r="J5363" i="11"/>
  <c r="J5364" i="11"/>
  <c r="J5365" i="11"/>
  <c r="J5366" i="11"/>
  <c r="J5367" i="11"/>
  <c r="J5459" i="11"/>
  <c r="J5460" i="11"/>
  <c r="J5463" i="11"/>
  <c r="J5464" i="11"/>
  <c r="J5467" i="11"/>
  <c r="J5468" i="11"/>
  <c r="J5469" i="11"/>
  <c r="J5472" i="11"/>
  <c r="J5473" i="11"/>
  <c r="J5476" i="11"/>
  <c r="J5477" i="11"/>
  <c r="J5478" i="11"/>
  <c r="J5479" i="11"/>
  <c r="J5480" i="11"/>
  <c r="J5481" i="11"/>
  <c r="J5482" i="11"/>
  <c r="J5483" i="11"/>
  <c r="J5484" i="11"/>
  <c r="J5485" i="11"/>
  <c r="J5486" i="11"/>
  <c r="J5487" i="11"/>
  <c r="J5488" i="11"/>
  <c r="J5456" i="11"/>
  <c r="J5457" i="11"/>
  <c r="J5491" i="11"/>
  <c r="J5492" i="11"/>
  <c r="J5495" i="11"/>
  <c r="J5496" i="11"/>
  <c r="J5499" i="11"/>
  <c r="J13" i="11"/>
  <c r="J24" i="11"/>
  <c r="J35" i="11"/>
  <c r="J46" i="11"/>
  <c r="J57" i="11"/>
  <c r="J68" i="11"/>
  <c r="J247" i="11"/>
  <c r="J251" i="11"/>
  <c r="J255" i="11"/>
  <c r="J259" i="11"/>
  <c r="J263" i="11"/>
  <c r="J267" i="11"/>
  <c r="J271" i="11"/>
  <c r="J275" i="11"/>
  <c r="J280" i="11"/>
  <c r="J285" i="11"/>
  <c r="J289" i="11"/>
  <c r="J293" i="11"/>
  <c r="J304" i="11"/>
  <c r="J315" i="11"/>
  <c r="J326" i="11"/>
  <c r="J329" i="11"/>
  <c r="J340" i="11"/>
  <c r="J352" i="11"/>
  <c r="J363" i="11"/>
  <c r="J379" i="11"/>
  <c r="J390" i="11"/>
  <c r="J401" i="11"/>
  <c r="J414" i="11"/>
  <c r="J425" i="11"/>
  <c r="J471" i="11"/>
  <c r="J475" i="11"/>
  <c r="J479" i="11"/>
  <c r="J483" i="11"/>
  <c r="J487" i="11"/>
  <c r="J491" i="11"/>
  <c r="J502" i="11"/>
  <c r="J513" i="11"/>
  <c r="J524" i="11"/>
  <c r="J535" i="11"/>
  <c r="J541" i="11"/>
  <c r="J552" i="11"/>
  <c r="J563" i="11"/>
  <c r="J579" i="11"/>
  <c r="J590" i="11"/>
  <c r="J601" i="11"/>
  <c r="J612" i="11"/>
  <c r="J623" i="11"/>
  <c r="J634" i="11"/>
  <c r="J645" i="11"/>
  <c r="J656" i="11"/>
  <c r="J667" i="11"/>
  <c r="J669" i="11"/>
  <c r="J681" i="11"/>
  <c r="J692" i="11"/>
  <c r="J703" i="11"/>
  <c r="J714" i="11"/>
  <c r="J725" i="11"/>
  <c r="J736" i="11"/>
  <c r="J747" i="11"/>
  <c r="J758" i="11"/>
  <c r="J769" i="11"/>
  <c r="J772" i="11"/>
  <c r="J782" i="11"/>
  <c r="J793" i="11"/>
  <c r="J804" i="11"/>
  <c r="J815" i="11"/>
  <c r="J820" i="11"/>
  <c r="J833" i="11"/>
  <c r="J846" i="11"/>
  <c r="J862" i="11"/>
  <c r="J868" i="11"/>
  <c r="J879" i="11"/>
  <c r="J890" i="11"/>
  <c r="J901" i="11"/>
  <c r="J912" i="11"/>
  <c r="J923" i="11"/>
  <c r="J934" i="11"/>
  <c r="J945" i="11"/>
  <c r="J956" i="11"/>
  <c r="J967" i="11"/>
  <c r="J978" i="11"/>
  <c r="J989" i="11"/>
  <c r="J1000" i="11"/>
  <c r="J1011" i="11"/>
  <c r="J1022" i="11"/>
  <c r="J1037" i="11"/>
  <c r="J1047" i="11"/>
  <c r="J1058" i="11"/>
  <c r="J1070" i="11"/>
  <c r="J1081" i="11"/>
  <c r="J1092" i="11"/>
  <c r="J1103" i="11"/>
  <c r="J1114" i="11"/>
  <c r="J1125" i="11"/>
  <c r="J1136" i="11"/>
  <c r="J1147" i="11"/>
  <c r="J1158" i="11"/>
  <c r="J1169" i="11"/>
  <c r="J1179" i="11"/>
  <c r="J1190" i="11"/>
  <c r="J1201" i="11"/>
  <c r="J1205" i="11"/>
  <c r="J1261" i="11"/>
  <c r="J1272" i="11"/>
  <c r="J1283" i="11"/>
  <c r="J1294" i="11"/>
  <c r="J1305" i="11"/>
  <c r="J1316" i="11"/>
  <c r="J1327" i="11"/>
  <c r="J1338" i="11"/>
  <c r="J1356" i="11"/>
  <c r="J1360" i="11"/>
  <c r="J1374" i="11"/>
  <c r="J1385" i="11"/>
  <c r="J1396" i="11"/>
  <c r="J1407" i="11"/>
  <c r="J1409" i="11"/>
  <c r="J1420" i="11"/>
  <c r="J1439" i="11"/>
  <c r="J1441" i="11"/>
  <c r="J1457" i="11"/>
  <c r="J1468" i="11"/>
  <c r="J1501" i="11"/>
  <c r="J1506" i="11"/>
  <c r="J1510" i="11"/>
  <c r="J1514" i="11"/>
  <c r="J1536" i="11"/>
  <c r="J1547" i="11"/>
  <c r="J1554" i="11"/>
  <c r="J1574" i="11"/>
  <c r="J1585" i="11"/>
  <c r="J1592" i="11"/>
  <c r="J1607" i="11"/>
  <c r="J1612" i="11"/>
  <c r="J1620" i="11"/>
  <c r="J1621" i="11"/>
  <c r="J1622" i="11"/>
  <c r="J1623" i="11"/>
  <c r="J1624" i="11"/>
  <c r="J1675" i="11"/>
  <c r="J1683" i="11"/>
  <c r="J1691" i="11"/>
  <c r="J1706" i="11"/>
  <c r="J1717" i="11"/>
  <c r="J1728" i="11"/>
  <c r="J1737" i="11"/>
  <c r="J1755" i="11"/>
  <c r="J1766" i="11"/>
  <c r="J1777" i="11"/>
  <c r="J1797" i="11"/>
  <c r="J1808" i="11"/>
  <c r="J1819" i="11"/>
  <c r="J1830" i="11"/>
  <c r="J1841" i="11"/>
  <c r="J1858" i="11"/>
  <c r="J1869" i="11"/>
  <c r="J1897" i="11"/>
  <c r="J1900" i="11"/>
  <c r="J1904" i="11"/>
  <c r="J1920" i="11"/>
  <c r="J1931" i="11"/>
  <c r="J2541" i="11"/>
  <c r="J2560" i="11"/>
  <c r="J2570" i="11"/>
  <c r="J2579" i="11"/>
  <c r="J2586" i="11"/>
  <c r="J2602" i="11"/>
  <c r="J2623" i="11"/>
  <c r="J2634" i="11"/>
  <c r="J2651" i="11"/>
  <c r="J2671" i="11"/>
  <c r="J2682" i="11"/>
  <c r="J2697" i="11"/>
  <c r="J2710" i="11"/>
  <c r="J2721" i="11"/>
  <c r="J2732" i="11"/>
  <c r="J2740" i="11"/>
  <c r="J2750" i="11"/>
  <c r="J2761" i="11"/>
  <c r="J2772" i="11"/>
  <c r="J2783" i="11"/>
  <c r="J2794" i="11"/>
  <c r="J2800" i="11"/>
  <c r="J2811" i="11"/>
  <c r="J2822" i="11"/>
  <c r="J2833" i="11"/>
  <c r="J2844" i="11"/>
  <c r="J2855" i="11"/>
  <c r="J2866" i="11"/>
  <c r="J2877" i="11"/>
  <c r="J2888" i="11"/>
  <c r="J2899" i="11"/>
  <c r="J2917" i="11"/>
  <c r="J2928" i="11"/>
  <c r="J2939" i="11"/>
  <c r="J2950" i="11"/>
  <c r="J2973" i="11"/>
  <c r="J2977" i="11"/>
  <c r="J2981" i="11"/>
  <c r="J2992" i="11"/>
  <c r="J3003" i="11"/>
  <c r="J3014" i="11"/>
  <c r="J3025" i="11"/>
  <c r="J3036" i="11"/>
  <c r="J3047" i="11"/>
  <c r="J3058" i="11"/>
  <c r="J3071" i="11"/>
  <c r="J3085" i="11"/>
  <c r="J3102" i="11"/>
  <c r="J3106" i="11"/>
  <c r="J3120" i="11"/>
  <c r="J3130" i="11"/>
  <c r="J3142" i="11"/>
  <c r="J3153" i="11"/>
  <c r="J3164" i="11"/>
  <c r="J3175" i="11"/>
  <c r="J3186" i="11"/>
  <c r="J3197" i="11"/>
  <c r="J3208" i="11"/>
  <c r="J3219" i="11"/>
  <c r="J3230" i="11"/>
  <c r="J3242" i="11"/>
  <c r="J3253" i="11"/>
  <c r="J3264" i="11"/>
  <c r="J3275" i="11"/>
  <c r="J3286" i="11"/>
  <c r="J3295" i="11"/>
  <c r="J3306" i="11"/>
  <c r="J3317" i="11"/>
  <c r="J3328" i="11"/>
  <c r="J3339" i="11"/>
  <c r="J3442" i="11"/>
  <c r="J3676" i="11"/>
  <c r="J3679" i="11"/>
  <c r="J3681" i="11"/>
  <c r="J3685" i="11"/>
  <c r="J3689" i="11"/>
  <c r="J3808" i="11"/>
  <c r="J3811" i="11"/>
  <c r="J3815" i="11"/>
  <c r="J3819" i="11"/>
  <c r="J3823" i="11"/>
  <c r="J3827" i="11"/>
  <c r="J3831" i="11"/>
  <c r="J3835" i="11"/>
  <c r="J3839" i="11"/>
  <c r="J3850" i="11"/>
  <c r="J3861" i="11"/>
  <c r="J3872" i="11"/>
  <c r="J3883" i="11"/>
  <c r="J3889" i="11"/>
  <c r="J3900" i="11"/>
  <c r="J3919" i="11"/>
  <c r="J3923" i="11"/>
  <c r="J3934" i="11"/>
  <c r="J3945" i="11"/>
  <c r="J3956" i="11"/>
  <c r="J3967" i="11"/>
  <c r="J3978" i="11"/>
  <c r="J3989" i="11"/>
  <c r="J4000" i="11"/>
  <c r="J4011" i="11"/>
  <c r="J4022" i="11"/>
  <c r="J4033" i="11"/>
  <c r="J4037" i="11"/>
  <c r="J4050" i="11"/>
  <c r="J4062" i="11"/>
  <c r="J4073" i="11"/>
  <c r="J4084" i="11"/>
  <c r="J4095" i="11"/>
  <c r="J4106" i="11"/>
  <c r="J4121" i="11"/>
  <c r="J4125" i="11"/>
  <c r="J4133" i="11"/>
  <c r="J4137" i="11"/>
  <c r="J4141" i="11"/>
  <c r="J4145" i="11"/>
  <c r="J4149" i="11"/>
  <c r="J4153" i="11"/>
  <c r="J4156" i="11"/>
  <c r="J4260" i="11"/>
  <c r="J4264" i="11"/>
  <c r="J4268" i="11"/>
  <c r="J4272" i="11"/>
  <c r="J4276" i="11"/>
  <c r="J4280" i="11"/>
  <c r="J4284" i="11"/>
  <c r="J4288" i="11"/>
  <c r="J4292" i="11"/>
  <c r="J4294" i="11"/>
  <c r="J4298" i="11"/>
  <c r="J4302" i="11"/>
  <c r="J4306" i="11"/>
  <c r="J4310" i="11"/>
  <c r="J4314" i="11"/>
  <c r="J4984" i="11"/>
  <c r="J4988" i="11"/>
  <c r="J5165" i="11"/>
  <c r="J5167" i="11"/>
  <c r="J5169" i="11"/>
  <c r="J5170" i="11"/>
  <c r="J5172" i="11"/>
  <c r="J5174" i="11"/>
  <c r="J5178" i="11"/>
  <c r="J5182" i="11"/>
  <c r="J5186" i="11"/>
  <c r="J5190" i="11"/>
  <c r="J5194" i="11"/>
  <c r="J5198" i="11"/>
  <c r="J5202" i="11"/>
  <c r="J5206" i="11"/>
  <c r="J5210" i="11"/>
  <c r="J5214" i="11"/>
  <c r="J5218" i="11"/>
  <c r="J5223" i="11"/>
  <c r="J5227" i="11"/>
  <c r="J5231" i="11"/>
  <c r="J5235" i="11"/>
  <c r="J5239" i="11"/>
  <c r="J5243" i="11"/>
  <c r="J5247" i="11"/>
  <c r="J5251" i="11"/>
  <c r="J5255" i="11"/>
  <c r="J5259" i="11"/>
  <c r="J5263" i="11"/>
  <c r="J5302" i="11"/>
  <c r="J5304" i="11"/>
  <c r="J5307" i="11"/>
  <c r="J5370" i="11"/>
  <c r="J5374" i="11"/>
  <c r="J5379" i="11"/>
  <c r="J5383" i="11"/>
  <c r="J5387" i="11"/>
  <c r="J5391" i="11"/>
  <c r="J5395" i="11"/>
  <c r="J5399" i="11"/>
  <c r="J5403" i="11"/>
  <c r="J5407" i="11"/>
  <c r="J5411" i="11"/>
  <c r="J5461" i="11"/>
  <c r="J5465" i="11"/>
  <c r="J5470" i="11"/>
  <c r="J5474" i="11"/>
  <c r="J5489" i="11"/>
  <c r="J5493" i="11"/>
  <c r="J5497" i="11"/>
  <c r="J5500" i="11"/>
  <c r="J14" i="11"/>
  <c r="J25" i="11"/>
  <c r="J36" i="11"/>
  <c r="J47" i="11"/>
  <c r="J58" i="11"/>
  <c r="J69" i="11"/>
  <c r="J248" i="11"/>
  <c r="J252" i="11"/>
  <c r="J256" i="11"/>
  <c r="J260" i="11"/>
  <c r="J264" i="11"/>
  <c r="J268" i="11"/>
  <c r="J272" i="11"/>
  <c r="J276" i="11"/>
  <c r="J277" i="11"/>
  <c r="J281" i="11"/>
  <c r="J286" i="11"/>
  <c r="J290" i="11"/>
  <c r="J294" i="11"/>
  <c r="J305" i="11"/>
  <c r="J316" i="11"/>
  <c r="J327" i="11"/>
  <c r="J330" i="11"/>
  <c r="J341" i="11"/>
  <c r="J342" i="11"/>
  <c r="J353" i="11"/>
  <c r="J364" i="11"/>
  <c r="J380" i="11"/>
  <c r="J391" i="11"/>
  <c r="J402" i="11"/>
  <c r="J415" i="11"/>
  <c r="J426" i="11"/>
  <c r="J472" i="11"/>
  <c r="J476" i="11"/>
  <c r="J480" i="11"/>
  <c r="J484" i="11"/>
  <c r="J488" i="11"/>
  <c r="J492" i="11"/>
  <c r="J503" i="11"/>
  <c r="J514" i="11"/>
  <c r="J525" i="11"/>
  <c r="J536" i="11"/>
  <c r="J542" i="11"/>
  <c r="J553" i="11"/>
  <c r="J564" i="11"/>
  <c r="J580" i="11"/>
  <c r="J591" i="11"/>
  <c r="J602" i="11"/>
  <c r="J613" i="11"/>
  <c r="J624" i="11"/>
  <c r="J635" i="11"/>
  <c r="J646" i="11"/>
  <c r="J657" i="11"/>
  <c r="J668" i="11"/>
  <c r="J670" i="11"/>
  <c r="J682" i="11"/>
  <c r="J693" i="11"/>
  <c r="J704" i="11"/>
  <c r="J715" i="11"/>
  <c r="J726" i="11"/>
  <c r="J737" i="11"/>
  <c r="J748" i="11"/>
  <c r="J759" i="11"/>
  <c r="J770" i="11"/>
  <c r="J783" i="11"/>
  <c r="J794" i="11"/>
  <c r="J805" i="11"/>
  <c r="J816" i="11"/>
  <c r="J821" i="11"/>
  <c r="J834" i="11"/>
  <c r="J847" i="11"/>
  <c r="J863" i="11"/>
  <c r="J869" i="11"/>
  <c r="J880" i="11"/>
  <c r="J891" i="11"/>
  <c r="J902" i="11"/>
  <c r="J913" i="11"/>
  <c r="J924" i="11"/>
  <c r="J935" i="11"/>
  <c r="J946" i="11"/>
  <c r="J957" i="11"/>
  <c r="J968" i="11"/>
  <c r="J979" i="11"/>
  <c r="J990" i="11"/>
  <c r="J1001" i="11"/>
  <c r="J1012" i="11"/>
  <c r="J1023" i="11"/>
  <c r="J1048" i="11"/>
  <c r="J1059" i="11"/>
  <c r="J1071" i="11"/>
  <c r="J1082" i="11"/>
  <c r="J1093" i="11"/>
  <c r="J1104" i="11"/>
  <c r="J1115" i="11"/>
  <c r="J1126" i="11"/>
  <c r="J1137" i="11"/>
  <c r="J1148" i="11"/>
  <c r="J1159" i="11"/>
  <c r="J1170" i="11"/>
  <c r="J1180" i="11"/>
  <c r="J1191" i="11"/>
  <c r="J1202" i="11"/>
  <c r="J1206" i="11"/>
  <c r="J1262" i="11"/>
  <c r="J1273" i="11"/>
  <c r="J1284" i="11"/>
  <c r="J1295" i="11"/>
  <c r="J1306" i="11"/>
  <c r="J1317" i="11"/>
  <c r="J1328" i="11"/>
  <c r="J1339" i="11"/>
  <c r="J1357" i="11"/>
  <c r="J1361" i="11"/>
  <c r="J1375" i="11"/>
  <c r="J1386" i="11"/>
  <c r="J1397" i="11"/>
  <c r="J1408" i="11"/>
  <c r="J1410" i="11"/>
  <c r="J1421" i="11"/>
  <c r="J1440" i="11"/>
  <c r="J1442" i="11"/>
  <c r="J1458" i="11"/>
  <c r="J1469" i="11"/>
  <c r="J1502" i="11"/>
  <c r="J1507" i="11"/>
  <c r="J1511" i="11"/>
  <c r="J1515" i="11"/>
  <c r="J1537" i="11"/>
  <c r="J1548" i="11"/>
  <c r="J1555" i="11"/>
  <c r="J1575" i="11"/>
  <c r="J1586" i="11"/>
  <c r="J1593" i="11"/>
  <c r="J1608" i="11"/>
  <c r="J1613" i="11"/>
  <c r="J1625" i="11"/>
  <c r="J1626" i="11"/>
  <c r="J1627" i="11"/>
  <c r="J1628" i="11"/>
  <c r="J1629" i="11"/>
  <c r="J1676" i="11"/>
  <c r="J1684" i="11"/>
  <c r="J1692" i="11"/>
  <c r="J1707" i="11"/>
  <c r="J1718" i="11"/>
  <c r="J1729" i="11"/>
  <c r="J1738" i="11"/>
  <c r="J1756" i="11"/>
  <c r="J1767" i="11"/>
  <c r="J1778" i="11"/>
  <c r="J1798" i="11"/>
  <c r="J1809" i="11"/>
  <c r="J1820" i="11"/>
  <c r="J1831" i="11"/>
  <c r="J1842" i="11"/>
  <c r="J1859" i="11"/>
  <c r="J1870" i="11"/>
  <c r="J1901" i="11"/>
  <c r="J1905" i="11"/>
  <c r="J1921" i="11"/>
  <c r="J1932" i="11"/>
  <c r="J2542" i="11"/>
  <c r="J2561" i="11"/>
  <c r="J2571" i="11"/>
  <c r="J2587" i="11"/>
  <c r="J2603" i="11"/>
  <c r="J2624" i="11"/>
  <c r="J2635" i="11"/>
  <c r="J2652" i="11"/>
  <c r="J2672" i="11"/>
  <c r="J2683" i="11"/>
  <c r="J2698" i="11"/>
  <c r="J2711" i="11"/>
  <c r="J2722" i="11"/>
  <c r="J2733" i="11"/>
  <c r="J2734" i="11"/>
  <c r="J2751" i="11"/>
  <c r="J2762" i="11"/>
  <c r="J2773" i="11"/>
  <c r="J2784" i="11"/>
  <c r="J2795" i="11"/>
  <c r="J2801" i="11"/>
  <c r="J2812" i="11"/>
  <c r="J2823" i="11"/>
  <c r="J2834" i="11"/>
  <c r="J2845" i="11"/>
  <c r="J2856" i="11"/>
  <c r="J2867" i="11"/>
  <c r="J2878" i="11"/>
  <c r="J2889" i="11"/>
  <c r="J2900" i="11"/>
  <c r="J2918" i="11"/>
  <c r="J2929" i="11"/>
  <c r="J2940" i="11"/>
  <c r="J2951" i="11"/>
  <c r="J2974" i="11"/>
  <c r="J2978" i="11"/>
  <c r="J2982" i="11"/>
  <c r="J2993" i="11"/>
  <c r="J3004" i="11"/>
  <c r="J3015" i="11"/>
  <c r="J3026" i="11"/>
  <c r="J3037" i="11"/>
  <c r="J3048" i="11"/>
  <c r="J3059" i="11"/>
  <c r="J3072" i="11"/>
  <c r="J3086" i="11"/>
  <c r="J3103" i="11"/>
  <c r="J3107" i="11"/>
  <c r="J3121" i="11"/>
  <c r="J3131" i="11"/>
  <c r="J3132" i="11"/>
  <c r="J3143" i="11"/>
  <c r="J3154" i="11"/>
  <c r="J3165" i="11"/>
  <c r="J3176" i="11"/>
  <c r="J3187" i="11"/>
  <c r="J3198" i="11"/>
  <c r="J3209" i="11"/>
  <c r="J3220" i="11"/>
  <c r="J3231" i="11"/>
  <c r="J3243" i="11"/>
  <c r="J3254" i="11"/>
  <c r="J3265" i="11"/>
  <c r="J3276" i="11"/>
  <c r="J3287" i="11"/>
  <c r="J3296" i="11"/>
  <c r="J3307" i="11"/>
  <c r="J3318" i="11"/>
  <c r="J3329" i="11"/>
  <c r="J3340" i="11"/>
  <c r="J3443" i="11"/>
  <c r="J3677" i="11"/>
  <c r="J3680" i="11"/>
  <c r="J3682" i="11"/>
  <c r="J3686" i="11"/>
  <c r="J3690" i="11"/>
  <c r="J3809" i="11"/>
  <c r="J3812" i="11"/>
  <c r="J3816" i="11"/>
  <c r="J3820" i="11"/>
  <c r="J3824" i="11"/>
  <c r="J3828" i="11"/>
  <c r="J3832" i="11"/>
  <c r="J3836" i="11"/>
  <c r="J3840" i="11"/>
  <c r="J3851" i="11"/>
  <c r="J3862" i="11"/>
  <c r="J3873" i="11"/>
  <c r="J3884" i="11"/>
  <c r="J3890" i="11"/>
  <c r="J3901" i="11"/>
  <c r="J3920" i="11"/>
  <c r="J3924" i="11"/>
  <c r="J3935" i="11"/>
  <c r="J3946" i="11"/>
  <c r="J3957" i="11"/>
  <c r="J3968" i="11"/>
  <c r="J3979" i="11"/>
  <c r="J3990" i="11"/>
  <c r="J4001" i="11"/>
  <c r="J4012" i="11"/>
  <c r="J4023" i="11"/>
  <c r="J4034" i="11"/>
  <c r="J4038" i="11"/>
  <c r="J4040" i="11"/>
  <c r="J4051" i="11"/>
  <c r="J4063" i="11"/>
  <c r="J4074" i="11"/>
  <c r="J4085" i="11"/>
  <c r="J4096" i="11"/>
  <c r="J4107" i="11"/>
  <c r="J4122" i="11"/>
  <c r="J4126" i="11"/>
  <c r="J4134" i="11"/>
  <c r="J4138" i="11"/>
  <c r="J4142" i="11"/>
  <c r="J4146" i="11"/>
  <c r="J4150" i="11"/>
  <c r="J4154" i="11"/>
  <c r="J4157" i="11"/>
  <c r="J4261" i="11"/>
  <c r="J4265" i="11"/>
  <c r="J4269" i="11"/>
  <c r="J4273" i="11"/>
  <c r="J4277" i="11"/>
  <c r="J4281" i="11"/>
  <c r="J4285" i="11"/>
  <c r="J4289" i="11"/>
  <c r="J4293" i="11"/>
  <c r="J4295" i="11"/>
  <c r="J4299" i="11"/>
  <c r="J4303" i="11"/>
  <c r="J4307" i="11"/>
  <c r="J4311" i="11"/>
  <c r="J4315" i="11"/>
  <c r="J4985" i="11"/>
  <c r="J4989" i="11"/>
  <c r="J5166" i="11"/>
  <c r="J5168" i="11"/>
  <c r="J5171" i="11"/>
  <c r="J5173" i="11"/>
  <c r="J5175" i="11"/>
  <c r="J5179" i="11"/>
  <c r="J5183" i="11"/>
  <c r="J5187" i="11"/>
  <c r="J5191" i="11"/>
  <c r="J5195" i="11"/>
  <c r="J5199" i="11"/>
  <c r="J5203" i="11"/>
  <c r="J5207" i="11"/>
  <c r="J5211" i="11"/>
  <c r="J5215" i="11"/>
  <c r="J5219" i="11"/>
  <c r="J5220" i="11"/>
  <c r="J5224" i="11"/>
  <c r="J5228" i="11"/>
  <c r="J5232" i="11"/>
  <c r="J5236" i="11"/>
  <c r="J5240" i="11"/>
  <c r="J5244" i="11"/>
  <c r="J5248" i="11"/>
  <c r="J5252" i="11"/>
  <c r="J5256" i="11"/>
  <c r="J5260" i="11"/>
  <c r="J5264" i="11"/>
  <c r="J5299" i="11"/>
  <c r="J5303" i="11"/>
  <c r="J5305" i="11"/>
  <c r="J5308" i="11"/>
  <c r="J5310" i="11"/>
  <c r="J5371" i="11"/>
  <c r="J5375" i="11"/>
  <c r="J5380" i="11"/>
  <c r="J5384" i="11"/>
  <c r="J5388" i="11"/>
  <c r="J5392" i="11"/>
  <c r="J5396" i="11"/>
  <c r="J5400" i="11"/>
  <c r="J5404" i="11"/>
  <c r="J5408" i="11"/>
  <c r="J5412" i="11"/>
  <c r="J5458" i="11"/>
  <c r="J5462" i="11"/>
  <c r="J5466" i="11"/>
  <c r="J5471" i="11"/>
  <c r="J5475" i="11"/>
  <c r="J5490" i="11"/>
  <c r="J5494" i="11"/>
  <c r="J5498" i="11"/>
  <c r="J5501" i="11"/>
  <c r="F4" i="11"/>
  <c r="F5" i="11"/>
  <c r="F6" i="11"/>
  <c r="F7" i="11"/>
  <c r="F8" i="11"/>
  <c r="F9" i="11"/>
  <c r="F10" i="11"/>
  <c r="F11" i="11"/>
  <c r="F12" i="11"/>
  <c r="F15" i="11"/>
  <c r="F16" i="11"/>
  <c r="F17" i="11"/>
  <c r="F18" i="11"/>
  <c r="F19" i="11"/>
  <c r="F20" i="11"/>
  <c r="F21" i="11"/>
  <c r="F22" i="11"/>
  <c r="F23" i="11"/>
  <c r="F26" i="11"/>
  <c r="F27" i="11"/>
  <c r="F28" i="11"/>
  <c r="F29" i="11"/>
  <c r="F30" i="11"/>
  <c r="F31" i="11"/>
  <c r="F32" i="11"/>
  <c r="F33" i="11"/>
  <c r="F34" i="11"/>
  <c r="F37" i="11"/>
  <c r="F38" i="11"/>
  <c r="F39" i="11"/>
  <c r="F40" i="11"/>
  <c r="F41" i="11"/>
  <c r="F42" i="11"/>
  <c r="F43" i="11"/>
  <c r="F44" i="11"/>
  <c r="F45" i="11"/>
  <c r="F48" i="11"/>
  <c r="F49" i="11"/>
  <c r="F50" i="11"/>
  <c r="F51" i="11"/>
  <c r="F52" i="11"/>
  <c r="F53" i="11"/>
  <c r="F54" i="11"/>
  <c r="F55" i="11"/>
  <c r="F56" i="11"/>
  <c r="F59" i="11"/>
  <c r="F60" i="11"/>
  <c r="F61" i="11"/>
  <c r="F62" i="11"/>
  <c r="F63" i="11"/>
  <c r="F64" i="11"/>
  <c r="F65" i="11"/>
  <c r="F66" i="11"/>
  <c r="F67" i="11"/>
  <c r="F70" i="11"/>
  <c r="F71" i="11"/>
  <c r="F72" i="11"/>
  <c r="F73" i="11"/>
  <c r="F74" i="11"/>
  <c r="F75" i="11"/>
  <c r="F76" i="11"/>
  <c r="F77" i="11"/>
  <c r="F78" i="11"/>
  <c r="F79" i="11"/>
  <c r="F80" i="11"/>
  <c r="F81" i="11"/>
  <c r="F82" i="11"/>
  <c r="F83" i="11"/>
  <c r="F84" i="11"/>
  <c r="F85" i="11"/>
  <c r="F86" i="11"/>
  <c r="F87" i="11"/>
  <c r="F88" i="11"/>
  <c r="F89" i="11"/>
  <c r="F90" i="11"/>
  <c r="F91" i="11"/>
  <c r="F92" i="11"/>
  <c r="F93" i="11"/>
  <c r="F94" i="11"/>
  <c r="F95" i="11"/>
  <c r="F96" i="11"/>
  <c r="F97" i="11"/>
  <c r="F98" i="11"/>
  <c r="F99" i="11"/>
  <c r="F100" i="11"/>
  <c r="F101" i="11"/>
  <c r="F102" i="11"/>
  <c r="F103" i="11"/>
  <c r="F104" i="11"/>
  <c r="F105" i="11"/>
  <c r="F106" i="11"/>
  <c r="F107" i="11"/>
  <c r="F108" i="11"/>
  <c r="F109" i="11"/>
  <c r="F110" i="11"/>
  <c r="F111" i="11"/>
  <c r="F112" i="11"/>
  <c r="F113" i="11"/>
  <c r="F114" i="11"/>
  <c r="F115" i="11"/>
  <c r="F116" i="11"/>
  <c r="F117" i="11"/>
  <c r="F118" i="11"/>
  <c r="F119" i="11"/>
  <c r="F120" i="11"/>
  <c r="F121" i="11"/>
  <c r="F122" i="11"/>
  <c r="F123" i="11"/>
  <c r="F124" i="11"/>
  <c r="F125" i="11"/>
  <c r="F126" i="11"/>
  <c r="F127" i="11"/>
  <c r="F128" i="11"/>
  <c r="F129" i="11"/>
  <c r="F130" i="11"/>
  <c r="F131" i="11"/>
  <c r="F132" i="11"/>
  <c r="F133" i="11"/>
  <c r="F134" i="11"/>
  <c r="F135" i="11"/>
  <c r="F136" i="11"/>
  <c r="F137" i="11"/>
  <c r="F138" i="11"/>
  <c r="F139" i="11"/>
  <c r="F140" i="11"/>
  <c r="F141" i="11"/>
  <c r="F142" i="11"/>
  <c r="F143" i="11"/>
  <c r="F144" i="11"/>
  <c r="F145" i="11"/>
  <c r="F146" i="11"/>
  <c r="F147" i="11"/>
  <c r="F148" i="11"/>
  <c r="F149" i="11"/>
  <c r="F150" i="11"/>
  <c r="F151" i="11"/>
  <c r="F152" i="11"/>
  <c r="F153" i="11"/>
  <c r="F154" i="11"/>
  <c r="F155" i="11"/>
  <c r="F156" i="11"/>
  <c r="F157" i="11"/>
  <c r="F158" i="11"/>
  <c r="F159" i="11"/>
  <c r="F160" i="11"/>
  <c r="F161" i="11"/>
  <c r="F162" i="11"/>
  <c r="F163" i="11"/>
  <c r="F164" i="11"/>
  <c r="F165" i="11"/>
  <c r="F166" i="11"/>
  <c r="F167" i="11"/>
  <c r="F168" i="11"/>
  <c r="F169" i="11"/>
  <c r="F170" i="11"/>
  <c r="F171" i="11"/>
  <c r="F172" i="11"/>
  <c r="F173" i="11"/>
  <c r="F174" i="11"/>
  <c r="F175" i="11"/>
  <c r="F176" i="11"/>
  <c r="F177" i="11"/>
  <c r="F178" i="11"/>
  <c r="F179" i="11"/>
  <c r="F180" i="11"/>
  <c r="F181" i="11"/>
  <c r="F182" i="11"/>
  <c r="F183" i="11"/>
  <c r="F184" i="11"/>
  <c r="F185" i="11"/>
  <c r="F186" i="11"/>
  <c r="F187" i="11"/>
  <c r="F188" i="11"/>
  <c r="F189" i="11"/>
  <c r="F190" i="11"/>
  <c r="F191" i="11"/>
  <c r="F192" i="11"/>
  <c r="F193" i="11"/>
  <c r="F194" i="11"/>
  <c r="F195" i="11"/>
  <c r="F196" i="11"/>
  <c r="F197" i="11"/>
  <c r="F198" i="11"/>
  <c r="F199" i="11"/>
  <c r="F200" i="11"/>
  <c r="F201" i="11"/>
  <c r="F202" i="11"/>
  <c r="F203" i="11"/>
  <c r="F204" i="11"/>
  <c r="F205" i="11"/>
  <c r="F206" i="11"/>
  <c r="F207" i="11"/>
  <c r="F208" i="11"/>
  <c r="F209" i="11"/>
  <c r="F210" i="11"/>
  <c r="F211" i="11"/>
  <c r="F212" i="11"/>
  <c r="F213" i="11"/>
  <c r="F214" i="11"/>
  <c r="F215" i="11"/>
  <c r="F216" i="11"/>
  <c r="F217" i="11"/>
  <c r="F218" i="11"/>
  <c r="F219" i="11"/>
  <c r="F220" i="11"/>
  <c r="F221" i="11"/>
  <c r="F222" i="11"/>
  <c r="F223" i="11"/>
  <c r="F224" i="11"/>
  <c r="F225" i="11"/>
  <c r="F226" i="11"/>
  <c r="F227" i="11"/>
  <c r="F228" i="11"/>
  <c r="F229" i="11"/>
  <c r="F230" i="11"/>
  <c r="F231" i="11"/>
  <c r="F232" i="11"/>
  <c r="F233" i="11"/>
  <c r="F234" i="11"/>
  <c r="F235" i="11"/>
  <c r="F236" i="11"/>
  <c r="F237" i="11"/>
  <c r="F238" i="11"/>
  <c r="F239" i="11"/>
  <c r="F240" i="11"/>
  <c r="F241" i="11"/>
  <c r="F242" i="11"/>
  <c r="F243" i="11"/>
  <c r="F244" i="11"/>
  <c r="F245" i="11"/>
  <c r="F246" i="11"/>
  <c r="F249" i="11"/>
  <c r="F250" i="11"/>
  <c r="F253" i="11"/>
  <c r="F254" i="11"/>
  <c r="F257" i="11"/>
  <c r="F258" i="11"/>
  <c r="F261" i="11"/>
  <c r="F262" i="11"/>
  <c r="F265" i="11"/>
  <c r="F266" i="11"/>
  <c r="F269" i="11"/>
  <c r="F270" i="11"/>
  <c r="F273" i="11"/>
  <c r="F274" i="11"/>
  <c r="F278" i="11"/>
  <c r="F279" i="11"/>
  <c r="F282" i="11"/>
  <c r="F283" i="11"/>
  <c r="F284" i="11"/>
  <c r="F287" i="11"/>
  <c r="F288" i="11"/>
  <c r="F295" i="11"/>
  <c r="F296" i="11"/>
  <c r="F297" i="11"/>
  <c r="F298" i="11"/>
  <c r="F299" i="11"/>
  <c r="F300" i="11"/>
  <c r="F301" i="11"/>
  <c r="F291" i="11"/>
  <c r="F292" i="11"/>
  <c r="F302" i="11"/>
  <c r="F303" i="11"/>
  <c r="F306" i="11"/>
  <c r="F307" i="11"/>
  <c r="F308" i="11"/>
  <c r="F309" i="11"/>
  <c r="F310" i="11"/>
  <c r="F311" i="11"/>
  <c r="F312" i="11"/>
  <c r="F313" i="11"/>
  <c r="F314" i="11"/>
  <c r="F317" i="11"/>
  <c r="F318" i="11"/>
  <c r="F319" i="11"/>
  <c r="F320" i="11"/>
  <c r="F321" i="11"/>
  <c r="F322" i="11"/>
  <c r="F323" i="11"/>
  <c r="F324" i="11"/>
  <c r="F325" i="11"/>
  <c r="F328" i="11"/>
  <c r="F331" i="11"/>
  <c r="F332" i="11"/>
  <c r="F333" i="11"/>
  <c r="F334" i="11"/>
  <c r="F335" i="11"/>
  <c r="F336" i="11"/>
  <c r="F337" i="11"/>
  <c r="F338" i="11"/>
  <c r="F339" i="11"/>
  <c r="F343" i="11"/>
  <c r="F344" i="11"/>
  <c r="F345" i="11"/>
  <c r="F346" i="11"/>
  <c r="F347" i="11"/>
  <c r="F348" i="11"/>
  <c r="F349" i="11"/>
  <c r="F350" i="11"/>
  <c r="F351" i="11"/>
  <c r="F354" i="11"/>
  <c r="F355" i="11"/>
  <c r="F356" i="11"/>
  <c r="F357" i="11"/>
  <c r="F358" i="11"/>
  <c r="F359" i="11"/>
  <c r="F360" i="11"/>
  <c r="F361" i="11"/>
  <c r="F362" i="11"/>
  <c r="F365" i="11"/>
  <c r="F366" i="11"/>
  <c r="F367" i="11"/>
  <c r="F368" i="11"/>
  <c r="F369" i="11"/>
  <c r="F370" i="11"/>
  <c r="F371" i="11"/>
  <c r="F372" i="11"/>
  <c r="F373" i="11"/>
  <c r="F374" i="11"/>
  <c r="F375" i="11"/>
  <c r="F376" i="11"/>
  <c r="F377" i="11"/>
  <c r="F378" i="11"/>
  <c r="F381" i="11"/>
  <c r="F382" i="11"/>
  <c r="F383" i="11"/>
  <c r="F384" i="11"/>
  <c r="F385" i="11"/>
  <c r="F386" i="11"/>
  <c r="F387" i="11"/>
  <c r="F388" i="11"/>
  <c r="F389" i="11"/>
  <c r="F392" i="11"/>
  <c r="F393" i="11"/>
  <c r="F394" i="11"/>
  <c r="F395" i="11"/>
  <c r="F396" i="11"/>
  <c r="F397" i="11"/>
  <c r="F398" i="11"/>
  <c r="F399" i="11"/>
  <c r="F400" i="11"/>
  <c r="F403" i="11"/>
  <c r="F404" i="11"/>
  <c r="F405" i="11"/>
  <c r="F406" i="11"/>
  <c r="F407" i="11"/>
  <c r="F408" i="11"/>
  <c r="F409" i="11"/>
  <c r="F410" i="11"/>
  <c r="F411" i="11"/>
  <c r="F412" i="11"/>
  <c r="F413" i="11"/>
  <c r="F416" i="11"/>
  <c r="F417" i="11"/>
  <c r="F418" i="11"/>
  <c r="F419" i="11"/>
  <c r="F420" i="11"/>
  <c r="F421" i="11"/>
  <c r="F422" i="11"/>
  <c r="F423" i="11"/>
  <c r="F424" i="11"/>
  <c r="F427" i="11"/>
  <c r="F428" i="11"/>
  <c r="F429" i="11"/>
  <c r="F430" i="11"/>
  <c r="F431" i="11"/>
  <c r="F432" i="11"/>
  <c r="F433" i="11"/>
  <c r="F434" i="11"/>
  <c r="F435" i="11"/>
  <c r="F436" i="11"/>
  <c r="F437" i="11"/>
  <c r="F438" i="11"/>
  <c r="F439" i="11"/>
  <c r="F440" i="11"/>
  <c r="F441" i="11"/>
  <c r="F442" i="11"/>
  <c r="F443" i="11"/>
  <c r="F444" i="11"/>
  <c r="F445" i="11"/>
  <c r="F446" i="11"/>
  <c r="F447" i="11"/>
  <c r="F448" i="11"/>
  <c r="F449" i="11"/>
  <c r="F450" i="11"/>
  <c r="F451" i="11"/>
  <c r="F452" i="11"/>
  <c r="F453" i="11"/>
  <c r="F454" i="11"/>
  <c r="F455" i="11"/>
  <c r="F456" i="11"/>
  <c r="F457" i="11"/>
  <c r="F458" i="11"/>
  <c r="F459" i="11"/>
  <c r="F460" i="11"/>
  <c r="F461" i="11"/>
  <c r="F462" i="11"/>
  <c r="F463" i="11"/>
  <c r="F464" i="11"/>
  <c r="F465" i="11"/>
  <c r="F466" i="11"/>
  <c r="F467" i="11"/>
  <c r="F468" i="11"/>
  <c r="F469" i="11"/>
  <c r="F470" i="11"/>
  <c r="F473" i="11"/>
  <c r="F474" i="11"/>
  <c r="F477" i="11"/>
  <c r="F478" i="11"/>
  <c r="F481" i="11"/>
  <c r="F482" i="11"/>
  <c r="F485" i="11"/>
  <c r="F486" i="11"/>
  <c r="F489" i="11"/>
  <c r="F490" i="11"/>
  <c r="F493" i="11"/>
  <c r="F494" i="11"/>
  <c r="F495" i="11"/>
  <c r="F496" i="11"/>
  <c r="F497" i="11"/>
  <c r="F498" i="11"/>
  <c r="F499" i="11"/>
  <c r="F500" i="11"/>
  <c r="F501" i="11"/>
  <c r="F504" i="11"/>
  <c r="F505" i="11"/>
  <c r="F506" i="11"/>
  <c r="F507" i="11"/>
  <c r="F508" i="11"/>
  <c r="F509" i="11"/>
  <c r="F510" i="11"/>
  <c r="F511" i="11"/>
  <c r="F512" i="11"/>
  <c r="F515" i="11"/>
  <c r="F516" i="11"/>
  <c r="F517" i="11"/>
  <c r="F518" i="11"/>
  <c r="F519" i="11"/>
  <c r="F520" i="11"/>
  <c r="F521" i="11"/>
  <c r="F522" i="11"/>
  <c r="F523" i="11"/>
  <c r="F526" i="11"/>
  <c r="F527" i="11"/>
  <c r="F528" i="11"/>
  <c r="F529" i="11"/>
  <c r="F530" i="11"/>
  <c r="F531" i="11"/>
  <c r="F532" i="11"/>
  <c r="F533" i="11"/>
  <c r="F534" i="11"/>
  <c r="F537" i="11"/>
  <c r="F538" i="11"/>
  <c r="F539" i="11"/>
  <c r="F540" i="11"/>
  <c r="F543" i="11"/>
  <c r="F544" i="11"/>
  <c r="F545" i="11"/>
  <c r="F546" i="11"/>
  <c r="F547" i="11"/>
  <c r="F548" i="11"/>
  <c r="F549" i="11"/>
  <c r="F550" i="11"/>
  <c r="F551" i="11"/>
  <c r="F554" i="11"/>
  <c r="F555" i="11"/>
  <c r="F556" i="11"/>
  <c r="F557" i="11"/>
  <c r="F558" i="11"/>
  <c r="F559" i="11"/>
  <c r="F560" i="11"/>
  <c r="F561" i="11"/>
  <c r="F562" i="11"/>
  <c r="F565" i="11"/>
  <c r="F566" i="11"/>
  <c r="F567" i="11"/>
  <c r="F568" i="11"/>
  <c r="F569" i="11"/>
  <c r="F570" i="11"/>
  <c r="F571" i="11"/>
  <c r="F572" i="11"/>
  <c r="F573" i="11"/>
  <c r="F574" i="11"/>
  <c r="F575" i="11"/>
  <c r="F576" i="11"/>
  <c r="F577" i="11"/>
  <c r="F578" i="11"/>
  <c r="F581" i="11"/>
  <c r="F582" i="11"/>
  <c r="F583" i="11"/>
  <c r="F584" i="11"/>
  <c r="F585" i="11"/>
  <c r="F586" i="11"/>
  <c r="F587" i="11"/>
  <c r="F588" i="11"/>
  <c r="F589" i="11"/>
  <c r="F592" i="11"/>
  <c r="F593" i="11"/>
  <c r="F594" i="11"/>
  <c r="F595" i="11"/>
  <c r="F596" i="11"/>
  <c r="F597" i="11"/>
  <c r="F598" i="11"/>
  <c r="F599" i="11"/>
  <c r="F600" i="11"/>
  <c r="F603" i="11"/>
  <c r="F604" i="11"/>
  <c r="F605" i="11"/>
  <c r="F606" i="11"/>
  <c r="F607" i="11"/>
  <c r="F608" i="11"/>
  <c r="F609" i="11"/>
  <c r="F610" i="11"/>
  <c r="F611" i="11"/>
  <c r="F614" i="11"/>
  <c r="F615" i="11"/>
  <c r="F616" i="11"/>
  <c r="F617" i="11"/>
  <c r="F618" i="11"/>
  <c r="F619" i="11"/>
  <c r="F620" i="11"/>
  <c r="F621" i="11"/>
  <c r="F622" i="11"/>
  <c r="F625" i="11"/>
  <c r="F626" i="11"/>
  <c r="F627" i="11"/>
  <c r="F628" i="11"/>
  <c r="F629" i="11"/>
  <c r="F630" i="11"/>
  <c r="F631" i="11"/>
  <c r="F632" i="11"/>
  <c r="F633" i="11"/>
  <c r="F636" i="11"/>
  <c r="F637" i="11"/>
  <c r="F638" i="11"/>
  <c r="F639" i="11"/>
  <c r="F640" i="11"/>
  <c r="F641" i="11"/>
  <c r="F642" i="11"/>
  <c r="F643" i="11"/>
  <c r="F644" i="11"/>
  <c r="F647" i="11"/>
  <c r="F648" i="11"/>
  <c r="F649" i="11"/>
  <c r="F650" i="11"/>
  <c r="F651" i="11"/>
  <c r="F652" i="11"/>
  <c r="F653" i="11"/>
  <c r="F654" i="11"/>
  <c r="F655" i="11"/>
  <c r="F658" i="11"/>
  <c r="F659" i="11"/>
  <c r="F660" i="11"/>
  <c r="F661" i="11"/>
  <c r="F662" i="11"/>
  <c r="F663" i="11"/>
  <c r="F664" i="11"/>
  <c r="F665" i="11"/>
  <c r="F666" i="11"/>
  <c r="F672" i="11"/>
  <c r="F673" i="11"/>
  <c r="F674" i="11"/>
  <c r="F675" i="11"/>
  <c r="F676" i="11"/>
  <c r="F677" i="11"/>
  <c r="F678" i="11"/>
  <c r="F679" i="11"/>
  <c r="F680" i="11"/>
  <c r="F683" i="11"/>
  <c r="F684" i="11"/>
  <c r="F685" i="11"/>
  <c r="F686" i="11"/>
  <c r="F687" i="11"/>
  <c r="F688" i="11"/>
  <c r="F689" i="11"/>
  <c r="F690" i="11"/>
  <c r="F691" i="11"/>
  <c r="F694" i="11"/>
  <c r="F695" i="11"/>
  <c r="F696" i="11"/>
  <c r="F697" i="11"/>
  <c r="F698" i="11"/>
  <c r="F699" i="11"/>
  <c r="F700" i="11"/>
  <c r="F701" i="11"/>
  <c r="F702" i="11"/>
  <c r="F705" i="11"/>
  <c r="F706" i="11"/>
  <c r="F707" i="11"/>
  <c r="F708" i="11"/>
  <c r="F709" i="11"/>
  <c r="F710" i="11"/>
  <c r="F711" i="11"/>
  <c r="F712" i="11"/>
  <c r="F713" i="11"/>
  <c r="F716" i="11"/>
  <c r="F717" i="11"/>
  <c r="F718" i="11"/>
  <c r="F719" i="11"/>
  <c r="F720" i="11"/>
  <c r="F721" i="11"/>
  <c r="F722" i="11"/>
  <c r="F723" i="11"/>
  <c r="F724" i="11"/>
  <c r="F727" i="11"/>
  <c r="F728" i="11"/>
  <c r="F729" i="11"/>
  <c r="F730" i="11"/>
  <c r="F731" i="11"/>
  <c r="F732" i="11"/>
  <c r="F733" i="11"/>
  <c r="F734" i="11"/>
  <c r="F735" i="11"/>
  <c r="F738" i="11"/>
  <c r="F739" i="11"/>
  <c r="F740" i="11"/>
  <c r="F741" i="11"/>
  <c r="F742" i="11"/>
  <c r="F743" i="11"/>
  <c r="F744" i="11"/>
  <c r="F745" i="11"/>
  <c r="F746" i="11"/>
  <c r="F749" i="11"/>
  <c r="F750" i="11"/>
  <c r="F751" i="11"/>
  <c r="F752" i="11"/>
  <c r="F753" i="11"/>
  <c r="F754" i="11"/>
  <c r="F755" i="11"/>
  <c r="F756" i="11"/>
  <c r="F757" i="11"/>
  <c r="F760" i="11"/>
  <c r="F761" i="11"/>
  <c r="F762" i="11"/>
  <c r="F763" i="11"/>
  <c r="F764" i="11"/>
  <c r="F765" i="11"/>
  <c r="F766" i="11"/>
  <c r="F767" i="11"/>
  <c r="F768" i="11"/>
  <c r="F771" i="11"/>
  <c r="F773" i="11"/>
  <c r="F774" i="11"/>
  <c r="F775" i="11"/>
  <c r="F776" i="11"/>
  <c r="F777" i="11"/>
  <c r="F778" i="11"/>
  <c r="F779" i="11"/>
  <c r="F780" i="11"/>
  <c r="F781" i="11"/>
  <c r="F784" i="11"/>
  <c r="F785" i="11"/>
  <c r="F786" i="11"/>
  <c r="F787" i="11"/>
  <c r="F788" i="11"/>
  <c r="F789" i="11"/>
  <c r="F790" i="11"/>
  <c r="F791" i="11"/>
  <c r="F792" i="11"/>
  <c r="F795" i="11"/>
  <c r="F796" i="11"/>
  <c r="F797" i="11"/>
  <c r="F798" i="11"/>
  <c r="F799" i="11"/>
  <c r="F800" i="11"/>
  <c r="F801" i="11"/>
  <c r="F802" i="11"/>
  <c r="F803" i="11"/>
  <c r="F806" i="11"/>
  <c r="F807" i="11"/>
  <c r="F808" i="11"/>
  <c r="F809" i="11"/>
  <c r="F810" i="11"/>
  <c r="F811" i="11"/>
  <c r="F812" i="11"/>
  <c r="F813" i="11"/>
  <c r="F814" i="11"/>
  <c r="F817" i="11"/>
  <c r="F818" i="11"/>
  <c r="F819" i="11"/>
  <c r="F824" i="11"/>
  <c r="F825" i="11"/>
  <c r="F826" i="11"/>
  <c r="F827" i="11"/>
  <c r="F828" i="11"/>
  <c r="F829" i="11"/>
  <c r="F830" i="11"/>
  <c r="F831" i="11"/>
  <c r="F832" i="11"/>
  <c r="F835" i="11"/>
  <c r="F836" i="11"/>
  <c r="F837" i="11"/>
  <c r="F838" i="11"/>
  <c r="F839" i="11"/>
  <c r="F840" i="11"/>
  <c r="F841" i="11"/>
  <c r="F842" i="11"/>
  <c r="F843" i="11"/>
  <c r="F844" i="11"/>
  <c r="F845" i="11"/>
  <c r="F848" i="11"/>
  <c r="F849" i="11"/>
  <c r="F850" i="11"/>
  <c r="F851" i="11"/>
  <c r="F852" i="11"/>
  <c r="F853" i="11"/>
  <c r="F854" i="11"/>
  <c r="F855" i="11"/>
  <c r="F856" i="11"/>
  <c r="F857" i="11"/>
  <c r="F858" i="11"/>
  <c r="F859" i="11"/>
  <c r="F860" i="11"/>
  <c r="F861" i="11"/>
  <c r="F864" i="11"/>
  <c r="F865" i="11"/>
  <c r="F866" i="11"/>
  <c r="F867" i="11"/>
  <c r="F822" i="11"/>
  <c r="F823" i="11"/>
  <c r="F671" i="11"/>
  <c r="F870" i="11"/>
  <c r="F871" i="11"/>
  <c r="F872" i="11"/>
  <c r="F873" i="11"/>
  <c r="F874" i="11"/>
  <c r="F875" i="11"/>
  <c r="F876" i="11"/>
  <c r="F877" i="11"/>
  <c r="F878" i="11"/>
  <c r="F881" i="11"/>
  <c r="F882" i="11"/>
  <c r="F883" i="11"/>
  <c r="F884" i="11"/>
  <c r="F885" i="11"/>
  <c r="F886" i="11"/>
  <c r="F887" i="11"/>
  <c r="F888" i="11"/>
  <c r="F889" i="11"/>
  <c r="F892" i="11"/>
  <c r="F893" i="11"/>
  <c r="F894" i="11"/>
  <c r="F895" i="11"/>
  <c r="F896" i="11"/>
  <c r="F897" i="11"/>
  <c r="F898" i="11"/>
  <c r="F899" i="11"/>
  <c r="F900" i="11"/>
  <c r="F903" i="11"/>
  <c r="F904" i="11"/>
  <c r="F905" i="11"/>
  <c r="F906" i="11"/>
  <c r="F907" i="11"/>
  <c r="F908" i="11"/>
  <c r="F909" i="11"/>
  <c r="F910" i="11"/>
  <c r="F911" i="11"/>
  <c r="F914" i="11"/>
  <c r="F915" i="11"/>
  <c r="F916" i="11"/>
  <c r="F917" i="11"/>
  <c r="F918" i="11"/>
  <c r="F919" i="11"/>
  <c r="F920" i="11"/>
  <c r="F921" i="11"/>
  <c r="F922" i="11"/>
  <c r="F925" i="11"/>
  <c r="F926" i="11"/>
  <c r="F927" i="11"/>
  <c r="F928" i="11"/>
  <c r="F929" i="11"/>
  <c r="F930" i="11"/>
  <c r="F931" i="11"/>
  <c r="F932" i="11"/>
  <c r="F933" i="11"/>
  <c r="F936" i="11"/>
  <c r="F937" i="11"/>
  <c r="F938" i="11"/>
  <c r="F939" i="11"/>
  <c r="F940" i="11"/>
  <c r="F941" i="11"/>
  <c r="F942" i="11"/>
  <c r="F943" i="11"/>
  <c r="F944" i="11"/>
  <c r="F947" i="11"/>
  <c r="F948" i="11"/>
  <c r="F949" i="11"/>
  <c r="F950" i="11"/>
  <c r="F951" i="11"/>
  <c r="F952" i="11"/>
  <c r="F953" i="11"/>
  <c r="F954" i="11"/>
  <c r="F955" i="11"/>
  <c r="F958" i="11"/>
  <c r="F959" i="11"/>
  <c r="F960" i="11"/>
  <c r="F961" i="11"/>
  <c r="F962" i="11"/>
  <c r="F963" i="11"/>
  <c r="F964" i="11"/>
  <c r="F965" i="11"/>
  <c r="F966" i="11"/>
  <c r="F969" i="11"/>
  <c r="F970" i="11"/>
  <c r="F971" i="11"/>
  <c r="F972" i="11"/>
  <c r="F973" i="11"/>
  <c r="F974" i="11"/>
  <c r="F975" i="11"/>
  <c r="F976" i="11"/>
  <c r="F977" i="11"/>
  <c r="F980" i="11"/>
  <c r="F981" i="11"/>
  <c r="F982" i="11"/>
  <c r="F983" i="11"/>
  <c r="F984" i="11"/>
  <c r="F985" i="11"/>
  <c r="F986" i="11"/>
  <c r="F987" i="11"/>
  <c r="F988" i="11"/>
  <c r="F991" i="11"/>
  <c r="F992" i="11"/>
  <c r="F993" i="11"/>
  <c r="F994" i="11"/>
  <c r="F995" i="11"/>
  <c r="F996" i="11"/>
  <c r="F997" i="11"/>
  <c r="F998" i="11"/>
  <c r="F999" i="11"/>
  <c r="F1002" i="11"/>
  <c r="F1003" i="11"/>
  <c r="F1004" i="11"/>
  <c r="F1005" i="11"/>
  <c r="F1006" i="11"/>
  <c r="F1007" i="11"/>
  <c r="F1008" i="11"/>
  <c r="F1009" i="11"/>
  <c r="F1010" i="11"/>
  <c r="F1013" i="11"/>
  <c r="F1014" i="11"/>
  <c r="F1015" i="11"/>
  <c r="F1016" i="11"/>
  <c r="F1017" i="11"/>
  <c r="F1018" i="11"/>
  <c r="F1019" i="11"/>
  <c r="F1020" i="11"/>
  <c r="F1021" i="11"/>
  <c r="F1030" i="11"/>
  <c r="F1031" i="11"/>
  <c r="F1032" i="11"/>
  <c r="F1033" i="11"/>
  <c r="F1034" i="11"/>
  <c r="F1035" i="11"/>
  <c r="F1036" i="11"/>
  <c r="F1038" i="11"/>
  <c r="F1039" i="11"/>
  <c r="F1040" i="11"/>
  <c r="F1041" i="11"/>
  <c r="F1042" i="11"/>
  <c r="F1043" i="11"/>
  <c r="F1044" i="11"/>
  <c r="F1045" i="11"/>
  <c r="F1046" i="11"/>
  <c r="F1049" i="11"/>
  <c r="F1050" i="11"/>
  <c r="F1051" i="11"/>
  <c r="F1052" i="11"/>
  <c r="F1053" i="11"/>
  <c r="F1054" i="11"/>
  <c r="F1055" i="11"/>
  <c r="F1056" i="11"/>
  <c r="F1057" i="11"/>
  <c r="F1061" i="11"/>
  <c r="F1062" i="11"/>
  <c r="F1063" i="11"/>
  <c r="F1064" i="11"/>
  <c r="F1065" i="11"/>
  <c r="F1066" i="11"/>
  <c r="F1067" i="11"/>
  <c r="F1068" i="11"/>
  <c r="F1069" i="11"/>
  <c r="F1072" i="11"/>
  <c r="F1073" i="11"/>
  <c r="F1074" i="11"/>
  <c r="F1075" i="11"/>
  <c r="F1076" i="11"/>
  <c r="F1077" i="11"/>
  <c r="F1078" i="11"/>
  <c r="F1079" i="11"/>
  <c r="F1080" i="11"/>
  <c r="F1083" i="11"/>
  <c r="F1084" i="11"/>
  <c r="F1085" i="11"/>
  <c r="F1086" i="11"/>
  <c r="F1087" i="11"/>
  <c r="F1088" i="11"/>
  <c r="F1089" i="11"/>
  <c r="F1090" i="11"/>
  <c r="F1091" i="11"/>
  <c r="F1094" i="11"/>
  <c r="F1095" i="11"/>
  <c r="F1096" i="11"/>
  <c r="F1097" i="11"/>
  <c r="F1098" i="11"/>
  <c r="F1099" i="11"/>
  <c r="F1100" i="11"/>
  <c r="F1101" i="11"/>
  <c r="F1102" i="11"/>
  <c r="F1105" i="11"/>
  <c r="F1106" i="11"/>
  <c r="F1107" i="11"/>
  <c r="F1108" i="11"/>
  <c r="F1109" i="11"/>
  <c r="F1110" i="11"/>
  <c r="F1111" i="11"/>
  <c r="F1112" i="11"/>
  <c r="F1113" i="11"/>
  <c r="F1116" i="11"/>
  <c r="F1117" i="11"/>
  <c r="F1118" i="11"/>
  <c r="F1119" i="11"/>
  <c r="F1120" i="11"/>
  <c r="F1121" i="11"/>
  <c r="F1122" i="11"/>
  <c r="F1123" i="11"/>
  <c r="F1124" i="11"/>
  <c r="F1207" i="11"/>
  <c r="F1208" i="11"/>
  <c r="F1209" i="11"/>
  <c r="F1210" i="11"/>
  <c r="F1211" i="11"/>
  <c r="F1212" i="11"/>
  <c r="F1213" i="11"/>
  <c r="F1214" i="11"/>
  <c r="F1215" i="11"/>
  <c r="F1216" i="11"/>
  <c r="F1217" i="11"/>
  <c r="F1218" i="11"/>
  <c r="F1219" i="11"/>
  <c r="F1220" i="11"/>
  <c r="F1221" i="11"/>
  <c r="F1222" i="11"/>
  <c r="F1223" i="11"/>
  <c r="F1224" i="11"/>
  <c r="F1225" i="11"/>
  <c r="F1226" i="11"/>
  <c r="F1227" i="11"/>
  <c r="F1228" i="11"/>
  <c r="F1229" i="11"/>
  <c r="F1230" i="11"/>
  <c r="F1231" i="11"/>
  <c r="F1232" i="11"/>
  <c r="F1233" i="11"/>
  <c r="F1234" i="11"/>
  <c r="F1235" i="11"/>
  <c r="F1236" i="11"/>
  <c r="F1237" i="11"/>
  <c r="F1238" i="11"/>
  <c r="F1239" i="11"/>
  <c r="F1240" i="11"/>
  <c r="F1241" i="11"/>
  <c r="F1127" i="11"/>
  <c r="F1128" i="11"/>
  <c r="F1129" i="11"/>
  <c r="F1130" i="11"/>
  <c r="F1131" i="11"/>
  <c r="F1132" i="11"/>
  <c r="F1133" i="11"/>
  <c r="F1134" i="11"/>
  <c r="F1135" i="11"/>
  <c r="F1138" i="11"/>
  <c r="F1139" i="11"/>
  <c r="F1140" i="11"/>
  <c r="F1141" i="11"/>
  <c r="F1142" i="11"/>
  <c r="F1143" i="11"/>
  <c r="F1144" i="11"/>
  <c r="F1145" i="11"/>
  <c r="F1146" i="11"/>
  <c r="F1149" i="11"/>
  <c r="F1150" i="11"/>
  <c r="F1151" i="11"/>
  <c r="F1152" i="11"/>
  <c r="F1153" i="11"/>
  <c r="F1154" i="11"/>
  <c r="F1155" i="11"/>
  <c r="F1156" i="11"/>
  <c r="F1157" i="11"/>
  <c r="F1160" i="11"/>
  <c r="F1161" i="11"/>
  <c r="F1162" i="11"/>
  <c r="F1163" i="11"/>
  <c r="F1164" i="11"/>
  <c r="F1165" i="11"/>
  <c r="F1166" i="11"/>
  <c r="F1167" i="11"/>
  <c r="F1168" i="11"/>
  <c r="F1171" i="11"/>
  <c r="F1172" i="11"/>
  <c r="F1173" i="11"/>
  <c r="F1174" i="11"/>
  <c r="F1175" i="11"/>
  <c r="F1176" i="11"/>
  <c r="F1177" i="11"/>
  <c r="F1178" i="11"/>
  <c r="F1181" i="11"/>
  <c r="F1182" i="11"/>
  <c r="F1183" i="11"/>
  <c r="F1184" i="11"/>
  <c r="F1185" i="11"/>
  <c r="F1186" i="11"/>
  <c r="F1187" i="11"/>
  <c r="F1188" i="11"/>
  <c r="F1189" i="11"/>
  <c r="F1060" i="11"/>
  <c r="F1242" i="11"/>
  <c r="F1243" i="11"/>
  <c r="F1244" i="11"/>
  <c r="F1192" i="11"/>
  <c r="F1193" i="11"/>
  <c r="F1194" i="11"/>
  <c r="F1195" i="11"/>
  <c r="F1196" i="11"/>
  <c r="F1197" i="11"/>
  <c r="F1198" i="11"/>
  <c r="F1199" i="11"/>
  <c r="F1200" i="11"/>
  <c r="F1203" i="11"/>
  <c r="F1204" i="11"/>
  <c r="F1245" i="11"/>
  <c r="F1246" i="11"/>
  <c r="F1247" i="11"/>
  <c r="F1248" i="11"/>
  <c r="F1249" i="11"/>
  <c r="F1250" i="11"/>
  <c r="F1251" i="11"/>
  <c r="F1024" i="11"/>
  <c r="F1025" i="11"/>
  <c r="F1026" i="11"/>
  <c r="F1027" i="11"/>
  <c r="F1028" i="11"/>
  <c r="F1029" i="11"/>
  <c r="F1252" i="11"/>
  <c r="F1253" i="11"/>
  <c r="F1254" i="11"/>
  <c r="F1255" i="11"/>
  <c r="F1256" i="11"/>
  <c r="F1257" i="11"/>
  <c r="F1258" i="11"/>
  <c r="F1259" i="11"/>
  <c r="F1260" i="11"/>
  <c r="F1263" i="11"/>
  <c r="F1264" i="11"/>
  <c r="F1265" i="11"/>
  <c r="F1266" i="11"/>
  <c r="F1267" i="11"/>
  <c r="F1268" i="11"/>
  <c r="F1269" i="11"/>
  <c r="F1270" i="11"/>
  <c r="F1271" i="11"/>
  <c r="F1274" i="11"/>
  <c r="F1275" i="11"/>
  <c r="F1276" i="11"/>
  <c r="F1277" i="11"/>
  <c r="F1278" i="11"/>
  <c r="F1279" i="11"/>
  <c r="F1280" i="11"/>
  <c r="F1281" i="11"/>
  <c r="F1282" i="11"/>
  <c r="F1285" i="11"/>
  <c r="F1286" i="11"/>
  <c r="F1287" i="11"/>
  <c r="F1288" i="11"/>
  <c r="F1289" i="11"/>
  <c r="F1290" i="11"/>
  <c r="F1291" i="11"/>
  <c r="F1292" i="11"/>
  <c r="F1293" i="11"/>
  <c r="F1296" i="11"/>
  <c r="F1297" i="11"/>
  <c r="F1298" i="11"/>
  <c r="F1299" i="11"/>
  <c r="F1300" i="11"/>
  <c r="F1301" i="11"/>
  <c r="F1302" i="11"/>
  <c r="F1303" i="11"/>
  <c r="F1304" i="11"/>
  <c r="F1307" i="11"/>
  <c r="F1308" i="11"/>
  <c r="F1309" i="11"/>
  <c r="F1310" i="11"/>
  <c r="F1311" i="11"/>
  <c r="F1312" i="11"/>
  <c r="F1313" i="11"/>
  <c r="F1314" i="11"/>
  <c r="F1315" i="11"/>
  <c r="F1318" i="11"/>
  <c r="F1319" i="11"/>
  <c r="F1320" i="11"/>
  <c r="F1321" i="11"/>
  <c r="F1322" i="11"/>
  <c r="F1323" i="11"/>
  <c r="F1324" i="11"/>
  <c r="F1325" i="11"/>
  <c r="F1326" i="11"/>
  <c r="F1329" i="11"/>
  <c r="F1330" i="11"/>
  <c r="F1331" i="11"/>
  <c r="F1332" i="11"/>
  <c r="F1333" i="11"/>
  <c r="F1334" i="11"/>
  <c r="F1335" i="11"/>
  <c r="F1336" i="11"/>
  <c r="F1337" i="11"/>
  <c r="F1340" i="11"/>
  <c r="F1341" i="11"/>
  <c r="F1342" i="11"/>
  <c r="F1343" i="11"/>
  <c r="F1344" i="11"/>
  <c r="F1345" i="11"/>
  <c r="F1346" i="11"/>
  <c r="F1347" i="11"/>
  <c r="F1348" i="11"/>
  <c r="F1349" i="11"/>
  <c r="F1350" i="11"/>
  <c r="F1351" i="11"/>
  <c r="F1352" i="11"/>
  <c r="F1353" i="11"/>
  <c r="F1354" i="11"/>
  <c r="F1355" i="11"/>
  <c r="F1358" i="11"/>
  <c r="F1359" i="11"/>
  <c r="F1365" i="11"/>
  <c r="F1366" i="11"/>
  <c r="F1367" i="11"/>
  <c r="F1368" i="11"/>
  <c r="F1369" i="11"/>
  <c r="F1370" i="11"/>
  <c r="F1371" i="11"/>
  <c r="F1372" i="11"/>
  <c r="F1373" i="11"/>
  <c r="F1376" i="11"/>
  <c r="F1377" i="11"/>
  <c r="F1378" i="11"/>
  <c r="F1379" i="11"/>
  <c r="F1380" i="11"/>
  <c r="F1381" i="11"/>
  <c r="F1382" i="11"/>
  <c r="F1383" i="11"/>
  <c r="F1384" i="11"/>
  <c r="F1387" i="11"/>
  <c r="F1388" i="11"/>
  <c r="F1389" i="11"/>
  <c r="F1390" i="11"/>
  <c r="F1391" i="11"/>
  <c r="F1392" i="11"/>
  <c r="F1393" i="11"/>
  <c r="F1394" i="11"/>
  <c r="F1395" i="11"/>
  <c r="F1398" i="11"/>
  <c r="F1399" i="11"/>
  <c r="F1400" i="11"/>
  <c r="F1401" i="11"/>
  <c r="F1402" i="11"/>
  <c r="F1403" i="11"/>
  <c r="F1404" i="11"/>
  <c r="F1405" i="11"/>
  <c r="F1406" i="11"/>
  <c r="F1411" i="11"/>
  <c r="F1412" i="11"/>
  <c r="F1413" i="11"/>
  <c r="F1414" i="11"/>
  <c r="F1415" i="11"/>
  <c r="F1416" i="11"/>
  <c r="F1417" i="11"/>
  <c r="F1418" i="11"/>
  <c r="F1419" i="11"/>
  <c r="F1422" i="11"/>
  <c r="F1423" i="11"/>
  <c r="F1424" i="11"/>
  <c r="F1425" i="11"/>
  <c r="F1426" i="11"/>
  <c r="F1427" i="11"/>
  <c r="F1428" i="11"/>
  <c r="F1429" i="11"/>
  <c r="F1430" i="11"/>
  <c r="F1431" i="11"/>
  <c r="F1432" i="11"/>
  <c r="F1433" i="11"/>
  <c r="F1434" i="11"/>
  <c r="F1435" i="11"/>
  <c r="F1436" i="11"/>
  <c r="F1437" i="11"/>
  <c r="F1438" i="11"/>
  <c r="F1443" i="11"/>
  <c r="F1444" i="11"/>
  <c r="F1445" i="11"/>
  <c r="F1446" i="11"/>
  <c r="F1447" i="11"/>
  <c r="F1448" i="11"/>
  <c r="F1449" i="11"/>
  <c r="F1450" i="11"/>
  <c r="F1451" i="11"/>
  <c r="F1452" i="11"/>
  <c r="F1453" i="11"/>
  <c r="F1454" i="11"/>
  <c r="F1455" i="11"/>
  <c r="F1456" i="11"/>
  <c r="F1459" i="11"/>
  <c r="F1460" i="11"/>
  <c r="F1461" i="11"/>
  <c r="F1462" i="11"/>
  <c r="F1463" i="11"/>
  <c r="F1464" i="11"/>
  <c r="F1465" i="11"/>
  <c r="F1466" i="11"/>
  <c r="F1467" i="11"/>
  <c r="F1470" i="11"/>
  <c r="F1471" i="11"/>
  <c r="F1472" i="11"/>
  <c r="F1473" i="11"/>
  <c r="F1474" i="11"/>
  <c r="F1475" i="11"/>
  <c r="F1476" i="11"/>
  <c r="F1477" i="11"/>
  <c r="F1478" i="11"/>
  <c r="F1479" i="11"/>
  <c r="F1480" i="11"/>
  <c r="F1481" i="11"/>
  <c r="F1482" i="11"/>
  <c r="F1483" i="11"/>
  <c r="F1484" i="11"/>
  <c r="F1485" i="11"/>
  <c r="F1486" i="11"/>
  <c r="F1487" i="11"/>
  <c r="F1488" i="11"/>
  <c r="F1489" i="11"/>
  <c r="F1490" i="11"/>
  <c r="F1491" i="11"/>
  <c r="F1492" i="11"/>
  <c r="F1493" i="11"/>
  <c r="F1494" i="11"/>
  <c r="F1495" i="11"/>
  <c r="F1496" i="11"/>
  <c r="F1497" i="11"/>
  <c r="F1498" i="11"/>
  <c r="F1499" i="11"/>
  <c r="F1500" i="11"/>
  <c r="F1503" i="11"/>
  <c r="F1504" i="11"/>
  <c r="F1505" i="11"/>
  <c r="F1508" i="11"/>
  <c r="F1509" i="11"/>
  <c r="F1512" i="11"/>
  <c r="F1513" i="11"/>
  <c r="F1516" i="11"/>
  <c r="F1517" i="11"/>
  <c r="F1518" i="11"/>
  <c r="F1519" i="11"/>
  <c r="F1520" i="11"/>
  <c r="F1521" i="11"/>
  <c r="F1522" i="11"/>
  <c r="F1523" i="11"/>
  <c r="F1524" i="11"/>
  <c r="F1525" i="11"/>
  <c r="F1526" i="11"/>
  <c r="F1527" i="11"/>
  <c r="F1528" i="11"/>
  <c r="F1529" i="11"/>
  <c r="F1530" i="11"/>
  <c r="F1531" i="11"/>
  <c r="F1532" i="11"/>
  <c r="F1533" i="11"/>
  <c r="F1534" i="11"/>
  <c r="F1535" i="11"/>
  <c r="F1538" i="11"/>
  <c r="F1539" i="11"/>
  <c r="F1540" i="11"/>
  <c r="F1541" i="11"/>
  <c r="F1542" i="11"/>
  <c r="F1543" i="11"/>
  <c r="F1544" i="11"/>
  <c r="F1545" i="11"/>
  <c r="F1546" i="11"/>
  <c r="F1549" i="11"/>
  <c r="F1550" i="11"/>
  <c r="F1551" i="11"/>
  <c r="F1552" i="11"/>
  <c r="F1553" i="11"/>
  <c r="F1556" i="11"/>
  <c r="F1557" i="11"/>
  <c r="F1558" i="11"/>
  <c r="F1559" i="11"/>
  <c r="F1560" i="11"/>
  <c r="F1561" i="11"/>
  <c r="F1562" i="11"/>
  <c r="F1563" i="11"/>
  <c r="F1564" i="11"/>
  <c r="F1565" i="11"/>
  <c r="F1566" i="11"/>
  <c r="F1567" i="11"/>
  <c r="F1568" i="11"/>
  <c r="F1569" i="11"/>
  <c r="F1570" i="11"/>
  <c r="F1571" i="11"/>
  <c r="F1572" i="11"/>
  <c r="F1573" i="11"/>
  <c r="F1576" i="11"/>
  <c r="F1577" i="11"/>
  <c r="F1578" i="11"/>
  <c r="F1579" i="11"/>
  <c r="F1580" i="11"/>
  <c r="F1581" i="11"/>
  <c r="F1582" i="11"/>
  <c r="F1583" i="11"/>
  <c r="F1584" i="11"/>
  <c r="F1587" i="11"/>
  <c r="F1588" i="11"/>
  <c r="F1589" i="11"/>
  <c r="F1590" i="11"/>
  <c r="F1591" i="11"/>
  <c r="F1594" i="11"/>
  <c r="F1595" i="11"/>
  <c r="F1596" i="11"/>
  <c r="F1597" i="11"/>
  <c r="F1598" i="11"/>
  <c r="F1599" i="11"/>
  <c r="F1600" i="11"/>
  <c r="F1601" i="11"/>
  <c r="F1602" i="11"/>
  <c r="F1603" i="11"/>
  <c r="F1604" i="11"/>
  <c r="F1605" i="11"/>
  <c r="F1606" i="11"/>
  <c r="F1609" i="11"/>
  <c r="F1610" i="11"/>
  <c r="F1611" i="11"/>
  <c r="F1614" i="11"/>
  <c r="F1615" i="11"/>
  <c r="F1616" i="11"/>
  <c r="F1617" i="11"/>
  <c r="F1618" i="11"/>
  <c r="F1619" i="11"/>
  <c r="F1630" i="11"/>
  <c r="F1631" i="11"/>
  <c r="F1632" i="11"/>
  <c r="F1633" i="11"/>
  <c r="F1634" i="11"/>
  <c r="F1635" i="11"/>
  <c r="F1636" i="11"/>
  <c r="F1637" i="11"/>
  <c r="F1638" i="11"/>
  <c r="F1639" i="11"/>
  <c r="F1640" i="11"/>
  <c r="F1641" i="11"/>
  <c r="F1642" i="11"/>
  <c r="F1643" i="11"/>
  <c r="F1644" i="11"/>
  <c r="F1645" i="11"/>
  <c r="F1646" i="11"/>
  <c r="F1647" i="11"/>
  <c r="F1648" i="11"/>
  <c r="F1649" i="11"/>
  <c r="F1650" i="11"/>
  <c r="F1651" i="11"/>
  <c r="F1652" i="11"/>
  <c r="F1653" i="11"/>
  <c r="F1654" i="11"/>
  <c r="F1655" i="11"/>
  <c r="F1656" i="11"/>
  <c r="F1657" i="11"/>
  <c r="F1658" i="11"/>
  <c r="F1659" i="11"/>
  <c r="F1660" i="11"/>
  <c r="F1661" i="11"/>
  <c r="F1662" i="11"/>
  <c r="F1663" i="11"/>
  <c r="F1664" i="11"/>
  <c r="F1665" i="11"/>
  <c r="F1666" i="11"/>
  <c r="F1667" i="11"/>
  <c r="F1668" i="11"/>
  <c r="F1669" i="11"/>
  <c r="F1670" i="11"/>
  <c r="F1671" i="11"/>
  <c r="F1672" i="11"/>
  <c r="F1673" i="11"/>
  <c r="F1674" i="11"/>
  <c r="F1677" i="11"/>
  <c r="F1678" i="11"/>
  <c r="F1679" i="11"/>
  <c r="F1680" i="11"/>
  <c r="F1681" i="11"/>
  <c r="F1682" i="11"/>
  <c r="F1685" i="11"/>
  <c r="F1686" i="11"/>
  <c r="F1687" i="11"/>
  <c r="F1688" i="11"/>
  <c r="F1689" i="11"/>
  <c r="F1690" i="11"/>
  <c r="F1693" i="11"/>
  <c r="F1694" i="11"/>
  <c r="F1695" i="11"/>
  <c r="F1696" i="11"/>
  <c r="F1697" i="11"/>
  <c r="F1698" i="11"/>
  <c r="F1699" i="11"/>
  <c r="F1700" i="11"/>
  <c r="F1701" i="11"/>
  <c r="F1702" i="11"/>
  <c r="F1703" i="11"/>
  <c r="F1704" i="11"/>
  <c r="F1705" i="11"/>
  <c r="F1708" i="11"/>
  <c r="F1709" i="11"/>
  <c r="F1710" i="11"/>
  <c r="F1711" i="11"/>
  <c r="F1712" i="11"/>
  <c r="F1713" i="11"/>
  <c r="F1714" i="11"/>
  <c r="F1715" i="11"/>
  <c r="F1716" i="11"/>
  <c r="F1730" i="11"/>
  <c r="F1731" i="11"/>
  <c r="F1732" i="11"/>
  <c r="F1733" i="11"/>
  <c r="F1734" i="11"/>
  <c r="F1735" i="11"/>
  <c r="F1736" i="11"/>
  <c r="F1739" i="11"/>
  <c r="F1740" i="11"/>
  <c r="F1741" i="11"/>
  <c r="F1742" i="11"/>
  <c r="F1743" i="11"/>
  <c r="F1744" i="11"/>
  <c r="F1745" i="11"/>
  <c r="F1746" i="11"/>
  <c r="F1747" i="11"/>
  <c r="F1748" i="11"/>
  <c r="F1749" i="11"/>
  <c r="F1750" i="11"/>
  <c r="F1751" i="11"/>
  <c r="F1752" i="11"/>
  <c r="F1753" i="11"/>
  <c r="F1754" i="11"/>
  <c r="F1757" i="11"/>
  <c r="F1758" i="11"/>
  <c r="F1759" i="11"/>
  <c r="F1760" i="11"/>
  <c r="F1761" i="11"/>
  <c r="F1762" i="11"/>
  <c r="F1763" i="11"/>
  <c r="F1764" i="11"/>
  <c r="F1765" i="11"/>
  <c r="F1768" i="11"/>
  <c r="F1769" i="11"/>
  <c r="F1770" i="11"/>
  <c r="F1771" i="11"/>
  <c r="F1772" i="11"/>
  <c r="F1773" i="11"/>
  <c r="F1774" i="11"/>
  <c r="F1775" i="11"/>
  <c r="F1776" i="11"/>
  <c r="F1779" i="11"/>
  <c r="F1780" i="11"/>
  <c r="F1781" i="11"/>
  <c r="F1782" i="11"/>
  <c r="F1783" i="11"/>
  <c r="F1784" i="11"/>
  <c r="F1785" i="11"/>
  <c r="F1786" i="11"/>
  <c r="F1787" i="11"/>
  <c r="F1788" i="11"/>
  <c r="F1789" i="11"/>
  <c r="F1790" i="11"/>
  <c r="F1791" i="11"/>
  <c r="F1792" i="11"/>
  <c r="F1793" i="11"/>
  <c r="F1794" i="11"/>
  <c r="F1795" i="11"/>
  <c r="F1796" i="11"/>
  <c r="F1799" i="11"/>
  <c r="F1800" i="11"/>
  <c r="F1801" i="11"/>
  <c r="F1802" i="11"/>
  <c r="F1803" i="11"/>
  <c r="F1804" i="11"/>
  <c r="F1805" i="11"/>
  <c r="F1806" i="11"/>
  <c r="F1807" i="11"/>
  <c r="F1810" i="11"/>
  <c r="F1811" i="11"/>
  <c r="F1812" i="11"/>
  <c r="F1813" i="11"/>
  <c r="F1814" i="11"/>
  <c r="F1815" i="11"/>
  <c r="F1816" i="11"/>
  <c r="F1817" i="11"/>
  <c r="F1818" i="11"/>
  <c r="F1821" i="11"/>
  <c r="F1822" i="11"/>
  <c r="F1823" i="11"/>
  <c r="F1824" i="11"/>
  <c r="F1825" i="11"/>
  <c r="F1826" i="11"/>
  <c r="F1827" i="11"/>
  <c r="F1828" i="11"/>
  <c r="F1829" i="11"/>
  <c r="F1832" i="11"/>
  <c r="F1833" i="11"/>
  <c r="F1834" i="11"/>
  <c r="F1835" i="11"/>
  <c r="F1836" i="11"/>
  <c r="F1837" i="11"/>
  <c r="F1838" i="11"/>
  <c r="F1839" i="11"/>
  <c r="F1840" i="11"/>
  <c r="F1843" i="11"/>
  <c r="F1844" i="11"/>
  <c r="F1845" i="11"/>
  <c r="F1846" i="11"/>
  <c r="F1847" i="11"/>
  <c r="F1848" i="11"/>
  <c r="F1849" i="11"/>
  <c r="F1850" i="11"/>
  <c r="F1851" i="11"/>
  <c r="F1852" i="11"/>
  <c r="F1853" i="11"/>
  <c r="F1854" i="11"/>
  <c r="F1855" i="11"/>
  <c r="F1856" i="11"/>
  <c r="F1857" i="11"/>
  <c r="F1860" i="11"/>
  <c r="F1861" i="11"/>
  <c r="F1862" i="11"/>
  <c r="F1863" i="11"/>
  <c r="F1864" i="11"/>
  <c r="F1865" i="11"/>
  <c r="F1866" i="11"/>
  <c r="F1867" i="11"/>
  <c r="F1868" i="11"/>
  <c r="F1871" i="11"/>
  <c r="F1872" i="11"/>
  <c r="F1873" i="11"/>
  <c r="F1874" i="11"/>
  <c r="F1875" i="11"/>
  <c r="F1876" i="11"/>
  <c r="F1877" i="11"/>
  <c r="F1878" i="11"/>
  <c r="F1879" i="11"/>
  <c r="F1880" i="11"/>
  <c r="F1881" i="11"/>
  <c r="F1882" i="11"/>
  <c r="F1883" i="11"/>
  <c r="F1884" i="11"/>
  <c r="F1885" i="11"/>
  <c r="F1886" i="11"/>
  <c r="F1887" i="11"/>
  <c r="F1888" i="11"/>
  <c r="F1889" i="11"/>
  <c r="F1890" i="11"/>
  <c r="F1891" i="11"/>
  <c r="F1892" i="11"/>
  <c r="F1893" i="11"/>
  <c r="F1894" i="11"/>
  <c r="F1895" i="11"/>
  <c r="F1896" i="11"/>
  <c r="F1898" i="11"/>
  <c r="F1899" i="11"/>
  <c r="F1902" i="11"/>
  <c r="F1903" i="11"/>
  <c r="F1906" i="11"/>
  <c r="F1907" i="11"/>
  <c r="F1908" i="11"/>
  <c r="F1909" i="11"/>
  <c r="F1910" i="11"/>
  <c r="F1911" i="11"/>
  <c r="F1912" i="11"/>
  <c r="F1913" i="11"/>
  <c r="F1914" i="11"/>
  <c r="F1915" i="11"/>
  <c r="F1916" i="11"/>
  <c r="F1917" i="11"/>
  <c r="F1918" i="11"/>
  <c r="F1919" i="11"/>
  <c r="F1922" i="11"/>
  <c r="F1923" i="11"/>
  <c r="F1924" i="11"/>
  <c r="F1925" i="11"/>
  <c r="F1926" i="11"/>
  <c r="F1927" i="11"/>
  <c r="F1928" i="11"/>
  <c r="F1929" i="11"/>
  <c r="F1930" i="11"/>
  <c r="F1933" i="11"/>
  <c r="F2536" i="11"/>
  <c r="F2537" i="11"/>
  <c r="F2538" i="11"/>
  <c r="F2539" i="11"/>
  <c r="F2540" i="11"/>
  <c r="F2543" i="11"/>
  <c r="F2544" i="11"/>
  <c r="F2545" i="11"/>
  <c r="F2546" i="11"/>
  <c r="F2547" i="11"/>
  <c r="F2548" i="11"/>
  <c r="F2549" i="11"/>
  <c r="F2550" i="11"/>
  <c r="F2551" i="11"/>
  <c r="F2552" i="11"/>
  <c r="F2553" i="11"/>
  <c r="F2554" i="11"/>
  <c r="F2555" i="11"/>
  <c r="F2556" i="11"/>
  <c r="F2557" i="11"/>
  <c r="F2558" i="11"/>
  <c r="F2559" i="11"/>
  <c r="F2562" i="11"/>
  <c r="F2563" i="11"/>
  <c r="F2564" i="11"/>
  <c r="F2565" i="11"/>
  <c r="F2566" i="11"/>
  <c r="F2567" i="11"/>
  <c r="F2568" i="11"/>
  <c r="F2569" i="11"/>
  <c r="F2572" i="11"/>
  <c r="F2573" i="11"/>
  <c r="F2574" i="11"/>
  <c r="F2575" i="11"/>
  <c r="F2576" i="11"/>
  <c r="F2577" i="11"/>
  <c r="F2578" i="11"/>
  <c r="F1934" i="11"/>
  <c r="F1935" i="11"/>
  <c r="F1936" i="11"/>
  <c r="F1937" i="11"/>
  <c r="F1938" i="11"/>
  <c r="F1939" i="11"/>
  <c r="F1940" i="11"/>
  <c r="F1941" i="11"/>
  <c r="F1942" i="11"/>
  <c r="F1943" i="11"/>
  <c r="F1944" i="11"/>
  <c r="F1945" i="11"/>
  <c r="F1946" i="11"/>
  <c r="F1947" i="11"/>
  <c r="F1948" i="11"/>
  <c r="F1949" i="11"/>
  <c r="F1950" i="11"/>
  <c r="F1951" i="11"/>
  <c r="F1952" i="11"/>
  <c r="F1953" i="11"/>
  <c r="F1954" i="11"/>
  <c r="F1955" i="11"/>
  <c r="F1956" i="11"/>
  <c r="F1957" i="11"/>
  <c r="F1958" i="11"/>
  <c r="F1959" i="11"/>
  <c r="F1960" i="11"/>
  <c r="F1961" i="11"/>
  <c r="F1962" i="11"/>
  <c r="F1963" i="11"/>
  <c r="F1964" i="11"/>
  <c r="F1965" i="11"/>
  <c r="F1966" i="11"/>
  <c r="F1967" i="11"/>
  <c r="F1968" i="11"/>
  <c r="F1969" i="11"/>
  <c r="F1970" i="11"/>
  <c r="F1971" i="11"/>
  <c r="F1972" i="11"/>
  <c r="F1973" i="11"/>
  <c r="F1974" i="11"/>
  <c r="F1975" i="11"/>
  <c r="F1976" i="11"/>
  <c r="F1977" i="11"/>
  <c r="F1978" i="11"/>
  <c r="F1979" i="11"/>
  <c r="F1980" i="11"/>
  <c r="F1981" i="11"/>
  <c r="F1982" i="11"/>
  <c r="F1983" i="11"/>
  <c r="F1984" i="11"/>
  <c r="F1985" i="11"/>
  <c r="F1986" i="11"/>
  <c r="F1987" i="11"/>
  <c r="F1988" i="11"/>
  <c r="F1989" i="11"/>
  <c r="F1990" i="11"/>
  <c r="F1991" i="11"/>
  <c r="F1992" i="11"/>
  <c r="F1993" i="11"/>
  <c r="F1994" i="11"/>
  <c r="F1995" i="11"/>
  <c r="F1996" i="11"/>
  <c r="F1997" i="11"/>
  <c r="F1998" i="11"/>
  <c r="F1999" i="11"/>
  <c r="F2000" i="11"/>
  <c r="F2001" i="11"/>
  <c r="F2002" i="11"/>
  <c r="F2003" i="11"/>
  <c r="F2004" i="11"/>
  <c r="F2005" i="11"/>
  <c r="F2006" i="11"/>
  <c r="F2007" i="11"/>
  <c r="F2008" i="11"/>
  <c r="F2009" i="11"/>
  <c r="F2010" i="11"/>
  <c r="F2011" i="11"/>
  <c r="F2012" i="11"/>
  <c r="F2013" i="11"/>
  <c r="F2014" i="11"/>
  <c r="F2015" i="11"/>
  <c r="F2016" i="11"/>
  <c r="F2017" i="11"/>
  <c r="F2018" i="11"/>
  <c r="F2019" i="11"/>
  <c r="F2020" i="11"/>
  <c r="F2021" i="11"/>
  <c r="F2022" i="11"/>
  <c r="F2023" i="11"/>
  <c r="F2024" i="11"/>
  <c r="F2025" i="11"/>
  <c r="F2026" i="11"/>
  <c r="F2027" i="11"/>
  <c r="F2028" i="11"/>
  <c r="F2029" i="11"/>
  <c r="F2030" i="11"/>
  <c r="F2031" i="11"/>
  <c r="F2032" i="11"/>
  <c r="F2033" i="11"/>
  <c r="F2034" i="11"/>
  <c r="F2035" i="11"/>
  <c r="F2036" i="11"/>
  <c r="F2037" i="11"/>
  <c r="F2038" i="11"/>
  <c r="F2039" i="11"/>
  <c r="F2040" i="11"/>
  <c r="F2041" i="11"/>
  <c r="F2042" i="11"/>
  <c r="F2043" i="11"/>
  <c r="F2044" i="11"/>
  <c r="F2045" i="11"/>
  <c r="F2046" i="11"/>
  <c r="F2047" i="11"/>
  <c r="F2048" i="11"/>
  <c r="F2049" i="11"/>
  <c r="F2050" i="11"/>
  <c r="F2051" i="11"/>
  <c r="F2052" i="11"/>
  <c r="F2053" i="11"/>
  <c r="F2054" i="11"/>
  <c r="F2055" i="11"/>
  <c r="F2056" i="11"/>
  <c r="F2057" i="11"/>
  <c r="F2058" i="11"/>
  <c r="F2059" i="11"/>
  <c r="F2060" i="11"/>
  <c r="F2061" i="11"/>
  <c r="F2062" i="11"/>
  <c r="F2063" i="11"/>
  <c r="F2064" i="11"/>
  <c r="F2065" i="11"/>
  <c r="F2066" i="11"/>
  <c r="F2067" i="11"/>
  <c r="F2068" i="11"/>
  <c r="F2069" i="11"/>
  <c r="F2070" i="11"/>
  <c r="F2071" i="11"/>
  <c r="F2072" i="11"/>
  <c r="F2073" i="11"/>
  <c r="F2074" i="11"/>
  <c r="F2075" i="11"/>
  <c r="F2076" i="11"/>
  <c r="F2077" i="11"/>
  <c r="F2078" i="11"/>
  <c r="F2079" i="11"/>
  <c r="F2080" i="11"/>
  <c r="F2081" i="11"/>
  <c r="F2082" i="11"/>
  <c r="F2083" i="11"/>
  <c r="F2084" i="11"/>
  <c r="F2085" i="11"/>
  <c r="F2086" i="11"/>
  <c r="F2087" i="11"/>
  <c r="F2088" i="11"/>
  <c r="F2089" i="11"/>
  <c r="F2090" i="11"/>
  <c r="F2091" i="11"/>
  <c r="F2092" i="11"/>
  <c r="F2093" i="11"/>
  <c r="F2094" i="11"/>
  <c r="F2095" i="11"/>
  <c r="F2096" i="11"/>
  <c r="F2097" i="11"/>
  <c r="F2098" i="11"/>
  <c r="F2099" i="11"/>
  <c r="F2100" i="11"/>
  <c r="F2101" i="11"/>
  <c r="F2102" i="11"/>
  <c r="F2103" i="11"/>
  <c r="F2104" i="11"/>
  <c r="F2105" i="11"/>
  <c r="F2106" i="11"/>
  <c r="F2107" i="11"/>
  <c r="F2108" i="11"/>
  <c r="F2109" i="11"/>
  <c r="F2110" i="11"/>
  <c r="F2111" i="11"/>
  <c r="F2112" i="11"/>
  <c r="F2113" i="11"/>
  <c r="F2114" i="11"/>
  <c r="F2115" i="11"/>
  <c r="F2116" i="11"/>
  <c r="F2117" i="11"/>
  <c r="F2118" i="11"/>
  <c r="F2119" i="11"/>
  <c r="F2120" i="11"/>
  <c r="F2121" i="11"/>
  <c r="F2122" i="11"/>
  <c r="F2123" i="11"/>
  <c r="F2124" i="11"/>
  <c r="F2125" i="11"/>
  <c r="F2126" i="11"/>
  <c r="F2127" i="11"/>
  <c r="F2128" i="11"/>
  <c r="F2129" i="11"/>
  <c r="F2130" i="11"/>
  <c r="F2131" i="11"/>
  <c r="F2132" i="11"/>
  <c r="F2133" i="11"/>
  <c r="F2134" i="11"/>
  <c r="F2135" i="11"/>
  <c r="F2136" i="11"/>
  <c r="F2137" i="11"/>
  <c r="F2138" i="11"/>
  <c r="F2139" i="11"/>
  <c r="F2140" i="11"/>
  <c r="F2141" i="11"/>
  <c r="F2142" i="11"/>
  <c r="F2143" i="11"/>
  <c r="F2144" i="11"/>
  <c r="F2145" i="11"/>
  <c r="F2146" i="11"/>
  <c r="F2147" i="11"/>
  <c r="F2148" i="11"/>
  <c r="F2149" i="11"/>
  <c r="F2150" i="11"/>
  <c r="F2151" i="11"/>
  <c r="F2152" i="11"/>
  <c r="F2153" i="11"/>
  <c r="F2154" i="11"/>
  <c r="F2155" i="11"/>
  <c r="F2156" i="11"/>
  <c r="F2157" i="11"/>
  <c r="F2158" i="11"/>
  <c r="F2159" i="11"/>
  <c r="F2160" i="11"/>
  <c r="F2161" i="11"/>
  <c r="F2162" i="11"/>
  <c r="F2163" i="11"/>
  <c r="F2164" i="11"/>
  <c r="F2165" i="11"/>
  <c r="F2166" i="11"/>
  <c r="F2167" i="11"/>
  <c r="F2168" i="11"/>
  <c r="F2169" i="11"/>
  <c r="F2170" i="11"/>
  <c r="F2171" i="11"/>
  <c r="F2172" i="11"/>
  <c r="F2173" i="11"/>
  <c r="F2174" i="11"/>
  <c r="F2175" i="11"/>
  <c r="F2176" i="11"/>
  <c r="F2177" i="11"/>
  <c r="F2178" i="11"/>
  <c r="F2179" i="11"/>
  <c r="F2180" i="11"/>
  <c r="F2181" i="11"/>
  <c r="F2182" i="11"/>
  <c r="F2183" i="11"/>
  <c r="F2184" i="11"/>
  <c r="F2185" i="11"/>
  <c r="F2186" i="11"/>
  <c r="F2187" i="11"/>
  <c r="F2188" i="11"/>
  <c r="F2189" i="11"/>
  <c r="F2190" i="11"/>
  <c r="F2191" i="11"/>
  <c r="F2192" i="11"/>
  <c r="F2193" i="11"/>
  <c r="F2194" i="11"/>
  <c r="F2195" i="11"/>
  <c r="F2196" i="11"/>
  <c r="F2197" i="11"/>
  <c r="F2198" i="11"/>
  <c r="F2199" i="11"/>
  <c r="F2200" i="11"/>
  <c r="F2201" i="11"/>
  <c r="F2202" i="11"/>
  <c r="F2203" i="11"/>
  <c r="F2204" i="11"/>
  <c r="F2205" i="11"/>
  <c r="F2206" i="11"/>
  <c r="F2207" i="11"/>
  <c r="F2208" i="11"/>
  <c r="F2209" i="11"/>
  <c r="F2210" i="11"/>
  <c r="F2211" i="11"/>
  <c r="F2212" i="11"/>
  <c r="F2213" i="11"/>
  <c r="F2214" i="11"/>
  <c r="F2215" i="11"/>
  <c r="F2216" i="11"/>
  <c r="F2217" i="11"/>
  <c r="F2218" i="11"/>
  <c r="F2219" i="11"/>
  <c r="F2220" i="11"/>
  <c r="F2221" i="11"/>
  <c r="F2222" i="11"/>
  <c r="F2223" i="11"/>
  <c r="F2224" i="11"/>
  <c r="F2225" i="11"/>
  <c r="F2226" i="11"/>
  <c r="F2227" i="11"/>
  <c r="F2228" i="11"/>
  <c r="F2229" i="11"/>
  <c r="F2230" i="11"/>
  <c r="F2231" i="11"/>
  <c r="F2232" i="11"/>
  <c r="F2233" i="11"/>
  <c r="F2234" i="11"/>
  <c r="F2235" i="11"/>
  <c r="F2236" i="11"/>
  <c r="F2237" i="11"/>
  <c r="F2238" i="11"/>
  <c r="F2239" i="11"/>
  <c r="F2240" i="11"/>
  <c r="F2241" i="11"/>
  <c r="F2242" i="11"/>
  <c r="F2243" i="11"/>
  <c r="F2244" i="11"/>
  <c r="F2245" i="11"/>
  <c r="F2246" i="11"/>
  <c r="F2247" i="11"/>
  <c r="F2248" i="11"/>
  <c r="F2249" i="11"/>
  <c r="F2250" i="11"/>
  <c r="F2251" i="11"/>
  <c r="F2252" i="11"/>
  <c r="F2253" i="11"/>
  <c r="F2254" i="11"/>
  <c r="F2255" i="11"/>
  <c r="F2256" i="11"/>
  <c r="F2257" i="11"/>
  <c r="F2258" i="11"/>
  <c r="F2259" i="11"/>
  <c r="F2260" i="11"/>
  <c r="F2261" i="11"/>
  <c r="F2262" i="11"/>
  <c r="F2263" i="11"/>
  <c r="F2264" i="11"/>
  <c r="F2265" i="11"/>
  <c r="F2266" i="11"/>
  <c r="F2267" i="11"/>
  <c r="F2268" i="11"/>
  <c r="F2269" i="11"/>
  <c r="F2270" i="11"/>
  <c r="F2271" i="11"/>
  <c r="F2272" i="11"/>
  <c r="F2273" i="11"/>
  <c r="F2274" i="11"/>
  <c r="F2275" i="11"/>
  <c r="F2276" i="11"/>
  <c r="F2277" i="11"/>
  <c r="F2278" i="11"/>
  <c r="F2279" i="11"/>
  <c r="F2280" i="11"/>
  <c r="F2281" i="11"/>
  <c r="F2282" i="11"/>
  <c r="F2283" i="11"/>
  <c r="F2284" i="11"/>
  <c r="F2285" i="11"/>
  <c r="F2286" i="11"/>
  <c r="F2287" i="11"/>
  <c r="F2288" i="11"/>
  <c r="F2289" i="11"/>
  <c r="F2290" i="11"/>
  <c r="F2291" i="11"/>
  <c r="F2292" i="11"/>
  <c r="F2293" i="11"/>
  <c r="F2294" i="11"/>
  <c r="F2295" i="11"/>
  <c r="F2296" i="11"/>
  <c r="F2297" i="11"/>
  <c r="F2298" i="11"/>
  <c r="F2299" i="11"/>
  <c r="F2300" i="11"/>
  <c r="F2301" i="11"/>
  <c r="F2302" i="11"/>
  <c r="F2303" i="11"/>
  <c r="F2304" i="11"/>
  <c r="F2305" i="11"/>
  <c r="F2306" i="11"/>
  <c r="F2307" i="11"/>
  <c r="F2308" i="11"/>
  <c r="F2309" i="11"/>
  <c r="F2310" i="11"/>
  <c r="F2311" i="11"/>
  <c r="F2312" i="11"/>
  <c r="F2313" i="11"/>
  <c r="F2314" i="11"/>
  <c r="F2315" i="11"/>
  <c r="F2316" i="11"/>
  <c r="F2317" i="11"/>
  <c r="F2318" i="11"/>
  <c r="F2319" i="11"/>
  <c r="F2320" i="11"/>
  <c r="F2321" i="11"/>
  <c r="F2322" i="11"/>
  <c r="F2323" i="11"/>
  <c r="F2324" i="11"/>
  <c r="F2325" i="11"/>
  <c r="F2326" i="11"/>
  <c r="F2327" i="11"/>
  <c r="F2328" i="11"/>
  <c r="F2329" i="11"/>
  <c r="F2330" i="11"/>
  <c r="F2331" i="11"/>
  <c r="F2332" i="11"/>
  <c r="F2333" i="11"/>
  <c r="F2334" i="11"/>
  <c r="F2335" i="11"/>
  <c r="F2336" i="11"/>
  <c r="F2337" i="11"/>
  <c r="F2338" i="11"/>
  <c r="F2339" i="11"/>
  <c r="F2340" i="11"/>
  <c r="F2341" i="11"/>
  <c r="F2342" i="11"/>
  <c r="F2343" i="11"/>
  <c r="F2344" i="11"/>
  <c r="F2345" i="11"/>
  <c r="F2346" i="11"/>
  <c r="F2347" i="11"/>
  <c r="F2348" i="11"/>
  <c r="F2349" i="11"/>
  <c r="F2350" i="11"/>
  <c r="F2351" i="11"/>
  <c r="F2352" i="11"/>
  <c r="F2353" i="11"/>
  <c r="F2354" i="11"/>
  <c r="F2355" i="11"/>
  <c r="F2356" i="11"/>
  <c r="F2357" i="11"/>
  <c r="F2358" i="11"/>
  <c r="F2359" i="11"/>
  <c r="F2360" i="11"/>
  <c r="F2361" i="11"/>
  <c r="F2362" i="11"/>
  <c r="F2363" i="11"/>
  <c r="F2364" i="11"/>
  <c r="F2365" i="11"/>
  <c r="F2366" i="11"/>
  <c r="F2367" i="11"/>
  <c r="F2368" i="11"/>
  <c r="F2369" i="11"/>
  <c r="F2370" i="11"/>
  <c r="F2371" i="11"/>
  <c r="F2372" i="11"/>
  <c r="F2373" i="11"/>
  <c r="F2374" i="11"/>
  <c r="F2375" i="11"/>
  <c r="F2376" i="11"/>
  <c r="F2377" i="11"/>
  <c r="F2378" i="11"/>
  <c r="F2379" i="11"/>
  <c r="F2380" i="11"/>
  <c r="F2381" i="11"/>
  <c r="F2382" i="11"/>
  <c r="F2383" i="11"/>
  <c r="F2384" i="11"/>
  <c r="F2385" i="11"/>
  <c r="F2386" i="11"/>
  <c r="F2387" i="11"/>
  <c r="F2388" i="11"/>
  <c r="F2389" i="11"/>
  <c r="F2390" i="11"/>
  <c r="F2391" i="11"/>
  <c r="F2392" i="11"/>
  <c r="F2393" i="11"/>
  <c r="F2394" i="11"/>
  <c r="F2395" i="11"/>
  <c r="F2396" i="11"/>
  <c r="F2397" i="11"/>
  <c r="F2398" i="11"/>
  <c r="F2399" i="11"/>
  <c r="F2400" i="11"/>
  <c r="F2401" i="11"/>
  <c r="F2402" i="11"/>
  <c r="F2403" i="11"/>
  <c r="F2404" i="11"/>
  <c r="F2405" i="11"/>
  <c r="F2406" i="11"/>
  <c r="F2407" i="11"/>
  <c r="F2408" i="11"/>
  <c r="F2409" i="11"/>
  <c r="F2410" i="11"/>
  <c r="F2411" i="11"/>
  <c r="F2412" i="11"/>
  <c r="F2413" i="11"/>
  <c r="F2414" i="11"/>
  <c r="F2415" i="11"/>
  <c r="F2416" i="11"/>
  <c r="F2417" i="11"/>
  <c r="F2418" i="11"/>
  <c r="F2419" i="11"/>
  <c r="F2420" i="11"/>
  <c r="F2421" i="11"/>
  <c r="F2422" i="11"/>
  <c r="F2423" i="11"/>
  <c r="F2424" i="11"/>
  <c r="F2425" i="11"/>
  <c r="F2426" i="11"/>
  <c r="F2427" i="11"/>
  <c r="F2428" i="11"/>
  <c r="F2429" i="11"/>
  <c r="F2430" i="11"/>
  <c r="F2431" i="11"/>
  <c r="F2432" i="11"/>
  <c r="F2433" i="11"/>
  <c r="F2434" i="11"/>
  <c r="F2435" i="11"/>
  <c r="F2436" i="11"/>
  <c r="F2437" i="11"/>
  <c r="F2438" i="11"/>
  <c r="F2439" i="11"/>
  <c r="F2440" i="11"/>
  <c r="F2441" i="11"/>
  <c r="F2442" i="11"/>
  <c r="F2443" i="11"/>
  <c r="F2444" i="11"/>
  <c r="F2445" i="11"/>
  <c r="F2446" i="11"/>
  <c r="F2447" i="11"/>
  <c r="F2448" i="11"/>
  <c r="F2449" i="11"/>
  <c r="F2450" i="11"/>
  <c r="F2451" i="11"/>
  <c r="F2452" i="11"/>
  <c r="F2453" i="11"/>
  <c r="F2454" i="11"/>
  <c r="F2455" i="11"/>
  <c r="F2456" i="11"/>
  <c r="F2457" i="11"/>
  <c r="F2458" i="11"/>
  <c r="F2459" i="11"/>
  <c r="F2460" i="11"/>
  <c r="F2461" i="11"/>
  <c r="F2462" i="11"/>
  <c r="F2463" i="11"/>
  <c r="F2464" i="11"/>
  <c r="F2465" i="11"/>
  <c r="F2466" i="11"/>
  <c r="F2467" i="11"/>
  <c r="F2468" i="11"/>
  <c r="F2469" i="11"/>
  <c r="F2470" i="11"/>
  <c r="F2471" i="11"/>
  <c r="F2472" i="11"/>
  <c r="F2473" i="11"/>
  <c r="F2474" i="11"/>
  <c r="F2475" i="11"/>
  <c r="F2476" i="11"/>
  <c r="F2477" i="11"/>
  <c r="F2478" i="11"/>
  <c r="F2479" i="11"/>
  <c r="F2480" i="11"/>
  <c r="F2481" i="11"/>
  <c r="F2482" i="11"/>
  <c r="F2483" i="11"/>
  <c r="F2484" i="11"/>
  <c r="F2485" i="11"/>
  <c r="F2486" i="11"/>
  <c r="F2487" i="11"/>
  <c r="F2488" i="11"/>
  <c r="F2489" i="11"/>
  <c r="F2490" i="11"/>
  <c r="F2491" i="11"/>
  <c r="F2492" i="11"/>
  <c r="F2493" i="11"/>
  <c r="F2494" i="11"/>
  <c r="F2495" i="11"/>
  <c r="F2496" i="11"/>
  <c r="F2497" i="11"/>
  <c r="F2498" i="11"/>
  <c r="F2499" i="11"/>
  <c r="F2500" i="11"/>
  <c r="F2501" i="11"/>
  <c r="F2502" i="11"/>
  <c r="F2503" i="11"/>
  <c r="F2504" i="11"/>
  <c r="F2505" i="11"/>
  <c r="F2506" i="11"/>
  <c r="F2507" i="11"/>
  <c r="F2508" i="11"/>
  <c r="F2509" i="11"/>
  <c r="F2510" i="11"/>
  <c r="F2511" i="11"/>
  <c r="F2512" i="11"/>
  <c r="F2513" i="11"/>
  <c r="F2514" i="11"/>
  <c r="F2515" i="11"/>
  <c r="F2516" i="11"/>
  <c r="F2517" i="11"/>
  <c r="F2518" i="11"/>
  <c r="F2519" i="11"/>
  <c r="F2520" i="11"/>
  <c r="F2521" i="11"/>
  <c r="F2522" i="11"/>
  <c r="F2523" i="11"/>
  <c r="F2524" i="11"/>
  <c r="F2525" i="11"/>
  <c r="F2526" i="11"/>
  <c r="F2527" i="11"/>
  <c r="F2528" i="11"/>
  <c r="F2529" i="11"/>
  <c r="F2530" i="11"/>
  <c r="F2531" i="11"/>
  <c r="F2532" i="11"/>
  <c r="F2533" i="11"/>
  <c r="F2534" i="11"/>
  <c r="F2535" i="11"/>
  <c r="F2580" i="11"/>
  <c r="F2581" i="11"/>
  <c r="F2582" i="11"/>
  <c r="F2583" i="11"/>
  <c r="F2584" i="11"/>
  <c r="F2585" i="11"/>
  <c r="F2588" i="11"/>
  <c r="F2589" i="11"/>
  <c r="F2590" i="11"/>
  <c r="F2591" i="11"/>
  <c r="F2592" i="11"/>
  <c r="F2593" i="11"/>
  <c r="F2594" i="11"/>
  <c r="F2595" i="11"/>
  <c r="F2596" i="11"/>
  <c r="F2597" i="11"/>
  <c r="F2598" i="11"/>
  <c r="F2599" i="11"/>
  <c r="F2600" i="11"/>
  <c r="F2601" i="11"/>
  <c r="F2604" i="11"/>
  <c r="F2605" i="11"/>
  <c r="F2606" i="11"/>
  <c r="F2607" i="11"/>
  <c r="F2608" i="11"/>
  <c r="F2609" i="11"/>
  <c r="F2610" i="11"/>
  <c r="F2611" i="11"/>
  <c r="F2612" i="11"/>
  <c r="F2613" i="11"/>
  <c r="F2614" i="11"/>
  <c r="F2615" i="11"/>
  <c r="F2616" i="11"/>
  <c r="F2617" i="11"/>
  <c r="F2618" i="11"/>
  <c r="F2619" i="11"/>
  <c r="F2620" i="11"/>
  <c r="F2621" i="11"/>
  <c r="F2622" i="11"/>
  <c r="F2625" i="11"/>
  <c r="F2626" i="11"/>
  <c r="F2627" i="11"/>
  <c r="F2628" i="11"/>
  <c r="F2629" i="11"/>
  <c r="F2630" i="11"/>
  <c r="F2631" i="11"/>
  <c r="F2632" i="11"/>
  <c r="F2633" i="11"/>
  <c r="F2636" i="11"/>
  <c r="F2637" i="11"/>
  <c r="F2638" i="11"/>
  <c r="F2639" i="11"/>
  <c r="F2640" i="11"/>
  <c r="F2641" i="11"/>
  <c r="F2642" i="11"/>
  <c r="F2643" i="11"/>
  <c r="F2644" i="11"/>
  <c r="F2645" i="11"/>
  <c r="F2646" i="11"/>
  <c r="F2647" i="11"/>
  <c r="F2648" i="11"/>
  <c r="F2649" i="11"/>
  <c r="F2650" i="11"/>
  <c r="F2653" i="11"/>
  <c r="F2654" i="11"/>
  <c r="F2655" i="11"/>
  <c r="F2656" i="11"/>
  <c r="F2657" i="11"/>
  <c r="F2658" i="11"/>
  <c r="F2659" i="11"/>
  <c r="F2660" i="11"/>
  <c r="F2661" i="11"/>
  <c r="F2662" i="11"/>
  <c r="F2663" i="11"/>
  <c r="F2664" i="11"/>
  <c r="F2665" i="11"/>
  <c r="F2666" i="11"/>
  <c r="F2667" i="11"/>
  <c r="F2668" i="11"/>
  <c r="F2669" i="11"/>
  <c r="F2670" i="11"/>
  <c r="F2673" i="11"/>
  <c r="F2674" i="11"/>
  <c r="F2675" i="11"/>
  <c r="F2676" i="11"/>
  <c r="F2677" i="11"/>
  <c r="F2678" i="11"/>
  <c r="F2679" i="11"/>
  <c r="F2680" i="11"/>
  <c r="F2681" i="11"/>
  <c r="F2684" i="11"/>
  <c r="F2685" i="11"/>
  <c r="F2686" i="11"/>
  <c r="F2687" i="11"/>
  <c r="F2688" i="11"/>
  <c r="F2689" i="11"/>
  <c r="F2690" i="11"/>
  <c r="F2691" i="11"/>
  <c r="F2692" i="11"/>
  <c r="F2693" i="11"/>
  <c r="F2694" i="11"/>
  <c r="F2695" i="11"/>
  <c r="F2696" i="11"/>
  <c r="F2699" i="11"/>
  <c r="F2700" i="11"/>
  <c r="F2701" i="11"/>
  <c r="F2702" i="11"/>
  <c r="F2703" i="11"/>
  <c r="F2704" i="11"/>
  <c r="F2705" i="11"/>
  <c r="F2706" i="11"/>
  <c r="F2707" i="11"/>
  <c r="F2708" i="11"/>
  <c r="F2709" i="11"/>
  <c r="F2712" i="11"/>
  <c r="F2713" i="11"/>
  <c r="F2714" i="11"/>
  <c r="F2715" i="11"/>
  <c r="F2716" i="11"/>
  <c r="F2717" i="11"/>
  <c r="F2718" i="11"/>
  <c r="F2719" i="11"/>
  <c r="F2720" i="11"/>
  <c r="F2723" i="11"/>
  <c r="F2724" i="11"/>
  <c r="F2725" i="11"/>
  <c r="F2726" i="11"/>
  <c r="F2727" i="11"/>
  <c r="F2728" i="11"/>
  <c r="F2729" i="11"/>
  <c r="F2730" i="11"/>
  <c r="F2731" i="11"/>
  <c r="F2735" i="11"/>
  <c r="F2736" i="11"/>
  <c r="F2737" i="11"/>
  <c r="F2738" i="11"/>
  <c r="F2739" i="11"/>
  <c r="F2741" i="11"/>
  <c r="F2742" i="11"/>
  <c r="F2743" i="11"/>
  <c r="F2744" i="11"/>
  <c r="F2745" i="11"/>
  <c r="F2746" i="11"/>
  <c r="F2747" i="11"/>
  <c r="F2748" i="11"/>
  <c r="F2749" i="11"/>
  <c r="F2752" i="11"/>
  <c r="F2753" i="11"/>
  <c r="F2754" i="11"/>
  <c r="F2755" i="11"/>
  <c r="F2756" i="11"/>
  <c r="F2757" i="11"/>
  <c r="F2758" i="11"/>
  <c r="F2759" i="11"/>
  <c r="F2760" i="11"/>
  <c r="F2763" i="11"/>
  <c r="F2764" i="11"/>
  <c r="F2765" i="11"/>
  <c r="F2766" i="11"/>
  <c r="F2767" i="11"/>
  <c r="F2768" i="11"/>
  <c r="F2769" i="11"/>
  <c r="F2770" i="11"/>
  <c r="F2771" i="11"/>
  <c r="F2774" i="11"/>
  <c r="F2775" i="11"/>
  <c r="F2776" i="11"/>
  <c r="F2777" i="11"/>
  <c r="F2778" i="11"/>
  <c r="F2779" i="11"/>
  <c r="F2780" i="11"/>
  <c r="F2781" i="11"/>
  <c r="F2782" i="11"/>
  <c r="F2785" i="11"/>
  <c r="F2786" i="11"/>
  <c r="F2787" i="11"/>
  <c r="F2788" i="11"/>
  <c r="F2789" i="11"/>
  <c r="F2790" i="11"/>
  <c r="F2791" i="11"/>
  <c r="F2792" i="11"/>
  <c r="F2793" i="11"/>
  <c r="F2802" i="11"/>
  <c r="F2803" i="11"/>
  <c r="F2804" i="11"/>
  <c r="F2805" i="11"/>
  <c r="F2806" i="11"/>
  <c r="F2807" i="11"/>
  <c r="F2808" i="11"/>
  <c r="F2809" i="11"/>
  <c r="F2810" i="11"/>
  <c r="F2813" i="11"/>
  <c r="F2814" i="11"/>
  <c r="F2815" i="11"/>
  <c r="F2816" i="11"/>
  <c r="F2817" i="11"/>
  <c r="F2818" i="11"/>
  <c r="F2819" i="11"/>
  <c r="F2820" i="11"/>
  <c r="F2821" i="11"/>
  <c r="F2824" i="11"/>
  <c r="F2825" i="11"/>
  <c r="F2826" i="11"/>
  <c r="F2827" i="11"/>
  <c r="F2828" i="11"/>
  <c r="F2829" i="11"/>
  <c r="F2830" i="11"/>
  <c r="F2831" i="11"/>
  <c r="F2832" i="11"/>
  <c r="F1719" i="11"/>
  <c r="F1720" i="11"/>
  <c r="F1721" i="11"/>
  <c r="F1722" i="11"/>
  <c r="F1723" i="11"/>
  <c r="F1724" i="11"/>
  <c r="F1725" i="11"/>
  <c r="F1726" i="11"/>
  <c r="F1727" i="11"/>
  <c r="F2835" i="11"/>
  <c r="F2836" i="11"/>
  <c r="F2837" i="11"/>
  <c r="F2838" i="11"/>
  <c r="F2839" i="11"/>
  <c r="F2840" i="11"/>
  <c r="F2841" i="11"/>
  <c r="F2842" i="11"/>
  <c r="F2843" i="11"/>
  <c r="F2846" i="11"/>
  <c r="F2847" i="11"/>
  <c r="F2848" i="11"/>
  <c r="F2849" i="11"/>
  <c r="F2850" i="11"/>
  <c r="F2851" i="11"/>
  <c r="F2852" i="11"/>
  <c r="F2853" i="11"/>
  <c r="F2854" i="11"/>
  <c r="F2857" i="11"/>
  <c r="F2858" i="11"/>
  <c r="F2859" i="11"/>
  <c r="F2860" i="11"/>
  <c r="F2861" i="11"/>
  <c r="F2862" i="11"/>
  <c r="F2863" i="11"/>
  <c r="F2864" i="11"/>
  <c r="F2865" i="11"/>
  <c r="F2868" i="11"/>
  <c r="F2869" i="11"/>
  <c r="F2870" i="11"/>
  <c r="F2871" i="11"/>
  <c r="F2872" i="11"/>
  <c r="F2873" i="11"/>
  <c r="F2874" i="11"/>
  <c r="F2875" i="11"/>
  <c r="F2876" i="11"/>
  <c r="F2879" i="11"/>
  <c r="F2880" i="11"/>
  <c r="F2881" i="11"/>
  <c r="F2882" i="11"/>
  <c r="F2883" i="11"/>
  <c r="F2884" i="11"/>
  <c r="F2885" i="11"/>
  <c r="F2886" i="11"/>
  <c r="F2887" i="11"/>
  <c r="F2890" i="11"/>
  <c r="F2891" i="11"/>
  <c r="F2892" i="11"/>
  <c r="F2893" i="11"/>
  <c r="F2894" i="11"/>
  <c r="F2895" i="11"/>
  <c r="F2896" i="11"/>
  <c r="F2897" i="11"/>
  <c r="F2898" i="11"/>
  <c r="F2901" i="11"/>
  <c r="F2902" i="11"/>
  <c r="F2903" i="11"/>
  <c r="F2904" i="11"/>
  <c r="F2905" i="11"/>
  <c r="F2796" i="11"/>
  <c r="F2797" i="11"/>
  <c r="F2798" i="11"/>
  <c r="F2799" i="11"/>
  <c r="F1362" i="11"/>
  <c r="F1363" i="11"/>
  <c r="F1364" i="11"/>
  <c r="F2908" i="11"/>
  <c r="F2909" i="11"/>
  <c r="F2910" i="11"/>
  <c r="F2911" i="11"/>
  <c r="F2912" i="11"/>
  <c r="F2913" i="11"/>
  <c r="F2914" i="11"/>
  <c r="F2915" i="11"/>
  <c r="F2916" i="11"/>
  <c r="F2906" i="11"/>
  <c r="F2907" i="11"/>
  <c r="F2919" i="11"/>
  <c r="F2920" i="11"/>
  <c r="F2921" i="11"/>
  <c r="F2922" i="11"/>
  <c r="F2923" i="11"/>
  <c r="F2924" i="11"/>
  <c r="F2925" i="11"/>
  <c r="F2926" i="11"/>
  <c r="F2927" i="11"/>
  <c r="F2930" i="11"/>
  <c r="F2931" i="11"/>
  <c r="F2932" i="11"/>
  <c r="F2933" i="11"/>
  <c r="F2934" i="11"/>
  <c r="F2935" i="11"/>
  <c r="F2936" i="11"/>
  <c r="F2937" i="11"/>
  <c r="F2938" i="11"/>
  <c r="F2941" i="11"/>
  <c r="F2942" i="11"/>
  <c r="F2943" i="11"/>
  <c r="F2944" i="11"/>
  <c r="F2945" i="11"/>
  <c r="F2946" i="11"/>
  <c r="F2947" i="11"/>
  <c r="F2948" i="11"/>
  <c r="F2949" i="11"/>
  <c r="F2952" i="11"/>
  <c r="F2953" i="11"/>
  <c r="F2954" i="11"/>
  <c r="F2955" i="11"/>
  <c r="F2956" i="11"/>
  <c r="F2957" i="11"/>
  <c r="F2958" i="11"/>
  <c r="F2959" i="11"/>
  <c r="F2960" i="11"/>
  <c r="F2961" i="11"/>
  <c r="F2962" i="11"/>
  <c r="F2963" i="11"/>
  <c r="F2964" i="11"/>
  <c r="F2965" i="11"/>
  <c r="F2966" i="11"/>
  <c r="F2967" i="11"/>
  <c r="F2968" i="11"/>
  <c r="F2969" i="11"/>
  <c r="F2970" i="11"/>
  <c r="F2971" i="11"/>
  <c r="F2972" i="11"/>
  <c r="F2975" i="11"/>
  <c r="F2976" i="11"/>
  <c r="F2979" i="11"/>
  <c r="F2980" i="11"/>
  <c r="F2983" i="11"/>
  <c r="F2984" i="11"/>
  <c r="F2985" i="11"/>
  <c r="F2986" i="11"/>
  <c r="F2987" i="11"/>
  <c r="F2988" i="11"/>
  <c r="F2989" i="11"/>
  <c r="F2990" i="11"/>
  <c r="F2991" i="11"/>
  <c r="F2994" i="11"/>
  <c r="F2995" i="11"/>
  <c r="F2996" i="11"/>
  <c r="F2997" i="11"/>
  <c r="F2998" i="11"/>
  <c r="F2999" i="11"/>
  <c r="F3000" i="11"/>
  <c r="F3001" i="11"/>
  <c r="F3002" i="11"/>
  <c r="F3005" i="11"/>
  <c r="F3006" i="11"/>
  <c r="F3007" i="11"/>
  <c r="F3008" i="11"/>
  <c r="F3009" i="11"/>
  <c r="F3010" i="11"/>
  <c r="F3011" i="11"/>
  <c r="F3012" i="11"/>
  <c r="F3013" i="11"/>
  <c r="F3016" i="11"/>
  <c r="F3017" i="11"/>
  <c r="F3018" i="11"/>
  <c r="F3019" i="11"/>
  <c r="F3020" i="11"/>
  <c r="F3021" i="11"/>
  <c r="F3022" i="11"/>
  <c r="F3023" i="11"/>
  <c r="F3024" i="11"/>
  <c r="F3027" i="11"/>
  <c r="F3028" i="11"/>
  <c r="F3029" i="11"/>
  <c r="F3030" i="11"/>
  <c r="F3031" i="11"/>
  <c r="F3032" i="11"/>
  <c r="F3033" i="11"/>
  <c r="F3034" i="11"/>
  <c r="F3035" i="11"/>
  <c r="F3038" i="11"/>
  <c r="F3039" i="11"/>
  <c r="F3040" i="11"/>
  <c r="F3041" i="11"/>
  <c r="F3042" i="11"/>
  <c r="F3043" i="11"/>
  <c r="F3044" i="11"/>
  <c r="F3045" i="11"/>
  <c r="F3046" i="11"/>
  <c r="F3049" i="11"/>
  <c r="F3050" i="11"/>
  <c r="F3051" i="11"/>
  <c r="F3052" i="11"/>
  <c r="F3053" i="11"/>
  <c r="F3054" i="11"/>
  <c r="F3055" i="11"/>
  <c r="F3056" i="11"/>
  <c r="F3057" i="11"/>
  <c r="F3060" i="11"/>
  <c r="F3061" i="11"/>
  <c r="F3062" i="11"/>
  <c r="F3063" i="11"/>
  <c r="F3064" i="11"/>
  <c r="F3065" i="11"/>
  <c r="F3066" i="11"/>
  <c r="F3067" i="11"/>
  <c r="F3068" i="11"/>
  <c r="F3069" i="11"/>
  <c r="F3070" i="11"/>
  <c r="F3073" i="11"/>
  <c r="F3074" i="11"/>
  <c r="F3075" i="11"/>
  <c r="F3076" i="11"/>
  <c r="F3077" i="11"/>
  <c r="F3078" i="11"/>
  <c r="F3079" i="11"/>
  <c r="F3080" i="11"/>
  <c r="F3081" i="11"/>
  <c r="F3082" i="11"/>
  <c r="F3083" i="11"/>
  <c r="F3084" i="11"/>
  <c r="F3087" i="11"/>
  <c r="F3088" i="11"/>
  <c r="F3089" i="11"/>
  <c r="F3090" i="11"/>
  <c r="F3091" i="11"/>
  <c r="F3092" i="11"/>
  <c r="F3093" i="11"/>
  <c r="F3094" i="11"/>
  <c r="F3095" i="11"/>
  <c r="F3096" i="11"/>
  <c r="F3097" i="11"/>
  <c r="F3098" i="11"/>
  <c r="F3099" i="11"/>
  <c r="F3100" i="11"/>
  <c r="F3101" i="11"/>
  <c r="F3104" i="11"/>
  <c r="F3105" i="11"/>
  <c r="F3111" i="11"/>
  <c r="F3112" i="11"/>
  <c r="F3113" i="11"/>
  <c r="F3114" i="11"/>
  <c r="F3115" i="11"/>
  <c r="F3116" i="11"/>
  <c r="F3117" i="11"/>
  <c r="F3118" i="11"/>
  <c r="F3119" i="11"/>
  <c r="F3122" i="11"/>
  <c r="F3123" i="11"/>
  <c r="F3124" i="11"/>
  <c r="F3125" i="11"/>
  <c r="F3126" i="11"/>
  <c r="F3127" i="11"/>
  <c r="F3128" i="11"/>
  <c r="F3129" i="11"/>
  <c r="F3133" i="11"/>
  <c r="F3134" i="11"/>
  <c r="F3135" i="11"/>
  <c r="F3136" i="11"/>
  <c r="F3137" i="11"/>
  <c r="F3138" i="11"/>
  <c r="F3139" i="11"/>
  <c r="F3140" i="11"/>
  <c r="F3141" i="11"/>
  <c r="F3144" i="11"/>
  <c r="F3145" i="11"/>
  <c r="F3146" i="11"/>
  <c r="F3147" i="11"/>
  <c r="F3148" i="11"/>
  <c r="F3149" i="11"/>
  <c r="F3150" i="11"/>
  <c r="F3151" i="11"/>
  <c r="F3152" i="11"/>
  <c r="F3155" i="11"/>
  <c r="F3156" i="11"/>
  <c r="F3157" i="11"/>
  <c r="F3158" i="11"/>
  <c r="F3159" i="11"/>
  <c r="F3160" i="11"/>
  <c r="F3161" i="11"/>
  <c r="F3162" i="11"/>
  <c r="F3163" i="11"/>
  <c r="F3166" i="11"/>
  <c r="F3167" i="11"/>
  <c r="F3168" i="11"/>
  <c r="F3169" i="11"/>
  <c r="F3170" i="11"/>
  <c r="F3171" i="11"/>
  <c r="F3172" i="11"/>
  <c r="F3173" i="11"/>
  <c r="F3174" i="11"/>
  <c r="F3177" i="11"/>
  <c r="F3178" i="11"/>
  <c r="F3179" i="11"/>
  <c r="F3180" i="11"/>
  <c r="F3181" i="11"/>
  <c r="F3182" i="11"/>
  <c r="F3183" i="11"/>
  <c r="F3184" i="11"/>
  <c r="F3185" i="11"/>
  <c r="F3188" i="11"/>
  <c r="F3189" i="11"/>
  <c r="F3190" i="11"/>
  <c r="F3191" i="11"/>
  <c r="F3192" i="11"/>
  <c r="F3193" i="11"/>
  <c r="F3194" i="11"/>
  <c r="F3195" i="11"/>
  <c r="F3196" i="11"/>
  <c r="F3199" i="11"/>
  <c r="F3200" i="11"/>
  <c r="F3201" i="11"/>
  <c r="F3202" i="11"/>
  <c r="F3203" i="11"/>
  <c r="F3204" i="11"/>
  <c r="F3205" i="11"/>
  <c r="F3206" i="11"/>
  <c r="F3207" i="11"/>
  <c r="F3210" i="11"/>
  <c r="F3211" i="11"/>
  <c r="F3212" i="11"/>
  <c r="F3213" i="11"/>
  <c r="F3214" i="11"/>
  <c r="F3215" i="11"/>
  <c r="F3216" i="11"/>
  <c r="F3217" i="11"/>
  <c r="F3218" i="11"/>
  <c r="F3221" i="11"/>
  <c r="F3222" i="11"/>
  <c r="F3223" i="11"/>
  <c r="F3224" i="11"/>
  <c r="F3225" i="11"/>
  <c r="F3226" i="11"/>
  <c r="F3227" i="11"/>
  <c r="F3228" i="11"/>
  <c r="F3229" i="11"/>
  <c r="F3232" i="11"/>
  <c r="F3108" i="11"/>
  <c r="F3109" i="11"/>
  <c r="F3110" i="11"/>
  <c r="F3233" i="11"/>
  <c r="F3234" i="11"/>
  <c r="F3235" i="11"/>
  <c r="F3236" i="11"/>
  <c r="F3237" i="11"/>
  <c r="F3238" i="11"/>
  <c r="F3239" i="11"/>
  <c r="F3240" i="11"/>
  <c r="F3241" i="11"/>
  <c r="F3244" i="11"/>
  <c r="F3245" i="11"/>
  <c r="F3246" i="11"/>
  <c r="F3247" i="11"/>
  <c r="F3248" i="11"/>
  <c r="F3249" i="11"/>
  <c r="F3250" i="11"/>
  <c r="F3251" i="11"/>
  <c r="F3252" i="11"/>
  <c r="F3255" i="11"/>
  <c r="F3256" i="11"/>
  <c r="F3257" i="11"/>
  <c r="F3258" i="11"/>
  <c r="F3259" i="11"/>
  <c r="F3260" i="11"/>
  <c r="F3261" i="11"/>
  <c r="F3262" i="11"/>
  <c r="F3263" i="11"/>
  <c r="F3266" i="11"/>
  <c r="F3267" i="11"/>
  <c r="F3268" i="11"/>
  <c r="F3269" i="11"/>
  <c r="F3270" i="11"/>
  <c r="F3271" i="11"/>
  <c r="F3272" i="11"/>
  <c r="F3273" i="11"/>
  <c r="F3274" i="11"/>
  <c r="F3277" i="11"/>
  <c r="F3278" i="11"/>
  <c r="F3279" i="11"/>
  <c r="F3280" i="11"/>
  <c r="F3281" i="11"/>
  <c r="F3282" i="11"/>
  <c r="F3283" i="11"/>
  <c r="F3284" i="11"/>
  <c r="F3285" i="11"/>
  <c r="F3288" i="11"/>
  <c r="F3289" i="11"/>
  <c r="F3290" i="11"/>
  <c r="F3291" i="11"/>
  <c r="F3292" i="11"/>
  <c r="F3293" i="11"/>
  <c r="F3294" i="11"/>
  <c r="F3297" i="11"/>
  <c r="F3298" i="11"/>
  <c r="F3299" i="11"/>
  <c r="F3300" i="11"/>
  <c r="F3301" i="11"/>
  <c r="F3302" i="11"/>
  <c r="F3303" i="11"/>
  <c r="F3304" i="11"/>
  <c r="F3305" i="11"/>
  <c r="F3309" i="11"/>
  <c r="F3310" i="11"/>
  <c r="F3311" i="11"/>
  <c r="F3312" i="11"/>
  <c r="F3313" i="11"/>
  <c r="F3314" i="11"/>
  <c r="F3315" i="11"/>
  <c r="F3316" i="11"/>
  <c r="F3319" i="11"/>
  <c r="F3320" i="11"/>
  <c r="F3321" i="11"/>
  <c r="F3322" i="11"/>
  <c r="F3323" i="11"/>
  <c r="F3324" i="11"/>
  <c r="F3325" i="11"/>
  <c r="F3326" i="11"/>
  <c r="F3327" i="11"/>
  <c r="F3330" i="11"/>
  <c r="F3331" i="11"/>
  <c r="F3332" i="11"/>
  <c r="F3333" i="11"/>
  <c r="F3334" i="11"/>
  <c r="F3335" i="11"/>
  <c r="F3336" i="11"/>
  <c r="F3337" i="11"/>
  <c r="F3338" i="11"/>
  <c r="F3341" i="11"/>
  <c r="F3342" i="11"/>
  <c r="F3343" i="11"/>
  <c r="F3344" i="11"/>
  <c r="F3345" i="11"/>
  <c r="F3346" i="11"/>
  <c r="F3347" i="11"/>
  <c r="F3348" i="11"/>
  <c r="F3349" i="11"/>
  <c r="F3350" i="11"/>
  <c r="F3351" i="11"/>
  <c r="F3352" i="11"/>
  <c r="F3353" i="11"/>
  <c r="F3354" i="11"/>
  <c r="F3355" i="11"/>
  <c r="F3356" i="11"/>
  <c r="F3357" i="11"/>
  <c r="F3358" i="11"/>
  <c r="F3359" i="11"/>
  <c r="F3360" i="11"/>
  <c r="F3361" i="11"/>
  <c r="F3362" i="11"/>
  <c r="F3363" i="11"/>
  <c r="F3364" i="11"/>
  <c r="F3365" i="11"/>
  <c r="F3366" i="11"/>
  <c r="F3367" i="11"/>
  <c r="F3368" i="11"/>
  <c r="F3369" i="11"/>
  <c r="F3370" i="11"/>
  <c r="F3371" i="11"/>
  <c r="F3372" i="11"/>
  <c r="F3373" i="11"/>
  <c r="F3374" i="11"/>
  <c r="F3375" i="11"/>
  <c r="F3376" i="11"/>
  <c r="F3377" i="11"/>
  <c r="F3378" i="11"/>
  <c r="F3379" i="11"/>
  <c r="F3380" i="11"/>
  <c r="F3381" i="11"/>
  <c r="F3382" i="11"/>
  <c r="F3383" i="11"/>
  <c r="F3384" i="11"/>
  <c r="F3385" i="11"/>
  <c r="F3386" i="11"/>
  <c r="F3387" i="11"/>
  <c r="F3388" i="11"/>
  <c r="F3389" i="11"/>
  <c r="F3390" i="11"/>
  <c r="F3391" i="11"/>
  <c r="F3392" i="11"/>
  <c r="F3393" i="11"/>
  <c r="F3394" i="11"/>
  <c r="F3395" i="11"/>
  <c r="F3396" i="11"/>
  <c r="F3397" i="11"/>
  <c r="F3398" i="11"/>
  <c r="F3399" i="11"/>
  <c r="F3400" i="11"/>
  <c r="F3401" i="11"/>
  <c r="F3402" i="11"/>
  <c r="F3403" i="11"/>
  <c r="F3404" i="11"/>
  <c r="F3405" i="11"/>
  <c r="F3406" i="11"/>
  <c r="F3407" i="11"/>
  <c r="F3408" i="11"/>
  <c r="F3409" i="11"/>
  <c r="F3410" i="11"/>
  <c r="F3411" i="11"/>
  <c r="F3412" i="11"/>
  <c r="F3413" i="11"/>
  <c r="F3414" i="11"/>
  <c r="F3415" i="11"/>
  <c r="F3416" i="11"/>
  <c r="F3417" i="11"/>
  <c r="F3418" i="11"/>
  <c r="F3419" i="11"/>
  <c r="F3420" i="11"/>
  <c r="F3421" i="11"/>
  <c r="F3422" i="11"/>
  <c r="F3423" i="11"/>
  <c r="F3424" i="11"/>
  <c r="F3425" i="11"/>
  <c r="F3426" i="11"/>
  <c r="F3427" i="11"/>
  <c r="F3428" i="11"/>
  <c r="F3429" i="11"/>
  <c r="F3430" i="11"/>
  <c r="F3431" i="11"/>
  <c r="F3432" i="11"/>
  <c r="F3433" i="11"/>
  <c r="F3434" i="11"/>
  <c r="F3435" i="11"/>
  <c r="F3436" i="11"/>
  <c r="F3437" i="11"/>
  <c r="F3438" i="11"/>
  <c r="F3439" i="11"/>
  <c r="F3308" i="11"/>
  <c r="F3440" i="11"/>
  <c r="F3441" i="11"/>
  <c r="F3674" i="11"/>
  <c r="F3675" i="11"/>
  <c r="F3678" i="11"/>
  <c r="F3683" i="11"/>
  <c r="F3684" i="11"/>
  <c r="F3687" i="11"/>
  <c r="F3688" i="11"/>
  <c r="F3542" i="11"/>
  <c r="F3543" i="11"/>
  <c r="F3544" i="11"/>
  <c r="F3545" i="11"/>
  <c r="F3546" i="11"/>
  <c r="F3547" i="11"/>
  <c r="F3548" i="11"/>
  <c r="F3549" i="11"/>
  <c r="F3550" i="11"/>
  <c r="F3551" i="11"/>
  <c r="F3552" i="11"/>
  <c r="F3553" i="11"/>
  <c r="F3554" i="11"/>
  <c r="F3555" i="11"/>
  <c r="F3556" i="11"/>
  <c r="F3557" i="11"/>
  <c r="F3558" i="11"/>
  <c r="F3559" i="11"/>
  <c r="F3560" i="11"/>
  <c r="F3561" i="11"/>
  <c r="F3562" i="11"/>
  <c r="F3563" i="11"/>
  <c r="F3564" i="11"/>
  <c r="F3565" i="11"/>
  <c r="F3566" i="11"/>
  <c r="F3567" i="11"/>
  <c r="F3568" i="11"/>
  <c r="F3569" i="11"/>
  <c r="F3570" i="11"/>
  <c r="F3571" i="11"/>
  <c r="F3572" i="11"/>
  <c r="F3573" i="11"/>
  <c r="F3574" i="11"/>
  <c r="F3575" i="11"/>
  <c r="F3576" i="11"/>
  <c r="F3577" i="11"/>
  <c r="F3578" i="11"/>
  <c r="F3579" i="11"/>
  <c r="F3580" i="11"/>
  <c r="F3581" i="11"/>
  <c r="F3582" i="11"/>
  <c r="F3583" i="11"/>
  <c r="F3584" i="11"/>
  <c r="F3585" i="11"/>
  <c r="F3586" i="11"/>
  <c r="F3587" i="11"/>
  <c r="F3588" i="11"/>
  <c r="F3589" i="11"/>
  <c r="F3590" i="11"/>
  <c r="F3591" i="11"/>
  <c r="F3592" i="11"/>
  <c r="F3593" i="11"/>
  <c r="F3594" i="11"/>
  <c r="F3595" i="11"/>
  <c r="F3596" i="11"/>
  <c r="F3597" i="11"/>
  <c r="F3598" i="11"/>
  <c r="F3599" i="11"/>
  <c r="F3600" i="11"/>
  <c r="F3601" i="11"/>
  <c r="F3602" i="11"/>
  <c r="F3603" i="11"/>
  <c r="F3604" i="11"/>
  <c r="F3605" i="11"/>
  <c r="F3606" i="11"/>
  <c r="F3607" i="11"/>
  <c r="F3608" i="11"/>
  <c r="F3609" i="11"/>
  <c r="F3610" i="11"/>
  <c r="F3611" i="11"/>
  <c r="F3612" i="11"/>
  <c r="F3613" i="11"/>
  <c r="F3614" i="11"/>
  <c r="F3615" i="11"/>
  <c r="F3616" i="11"/>
  <c r="F3617" i="11"/>
  <c r="F3618" i="11"/>
  <c r="F3619" i="11"/>
  <c r="F3620" i="11"/>
  <c r="F3621" i="11"/>
  <c r="F3622" i="11"/>
  <c r="F3623" i="11"/>
  <c r="F3624" i="11"/>
  <c r="F3625" i="11"/>
  <c r="F3626" i="11"/>
  <c r="F3627" i="11"/>
  <c r="F3628" i="11"/>
  <c r="F3629" i="11"/>
  <c r="F3630" i="11"/>
  <c r="F3631" i="11"/>
  <c r="F3632" i="11"/>
  <c r="F3633" i="11"/>
  <c r="F3634" i="11"/>
  <c r="F3635" i="11"/>
  <c r="F3636" i="11"/>
  <c r="F3637" i="11"/>
  <c r="F3638" i="11"/>
  <c r="F3639" i="11"/>
  <c r="F3640" i="11"/>
  <c r="F3641" i="11"/>
  <c r="F3642" i="11"/>
  <c r="F3643" i="11"/>
  <c r="F3644" i="11"/>
  <c r="F3645" i="11"/>
  <c r="F3646" i="11"/>
  <c r="F3647" i="11"/>
  <c r="F3648" i="11"/>
  <c r="F3649" i="11"/>
  <c r="F3650" i="11"/>
  <c r="F3651" i="11"/>
  <c r="F3652" i="11"/>
  <c r="F3653" i="11"/>
  <c r="F3654" i="11"/>
  <c r="F3655" i="11"/>
  <c r="F3656" i="11"/>
  <c r="F3657" i="11"/>
  <c r="F3658" i="11"/>
  <c r="F3659" i="11"/>
  <c r="F3660" i="11"/>
  <c r="F3661" i="11"/>
  <c r="F3662" i="11"/>
  <c r="F3663" i="11"/>
  <c r="F3664" i="11"/>
  <c r="F3665" i="11"/>
  <c r="F3666" i="11"/>
  <c r="F3667" i="11"/>
  <c r="F3668" i="11"/>
  <c r="F3669" i="11"/>
  <c r="F3670" i="11"/>
  <c r="F3671" i="11"/>
  <c r="F3672" i="11"/>
  <c r="F3673" i="11"/>
  <c r="F3444" i="11"/>
  <c r="F3445" i="11"/>
  <c r="F3446" i="11"/>
  <c r="F3447" i="11"/>
  <c r="F3448" i="11"/>
  <c r="F3449" i="11"/>
  <c r="F3450" i="11"/>
  <c r="F3451" i="11"/>
  <c r="F3452" i="11"/>
  <c r="F3453" i="11"/>
  <c r="F3454" i="11"/>
  <c r="F3455" i="11"/>
  <c r="F3456" i="11"/>
  <c r="F3457" i="11"/>
  <c r="F3458" i="11"/>
  <c r="F3459" i="11"/>
  <c r="F3460" i="11"/>
  <c r="F3461" i="11"/>
  <c r="F3462" i="11"/>
  <c r="F3463" i="11"/>
  <c r="F3464" i="11"/>
  <c r="F3465" i="11"/>
  <c r="F3466" i="11"/>
  <c r="F3467" i="11"/>
  <c r="F3468" i="11"/>
  <c r="F3469" i="11"/>
  <c r="F3470" i="11"/>
  <c r="F3471" i="11"/>
  <c r="F3472" i="11"/>
  <c r="F3473" i="11"/>
  <c r="F3474" i="11"/>
  <c r="F3475" i="11"/>
  <c r="F3476" i="11"/>
  <c r="F3477" i="11"/>
  <c r="F3478" i="11"/>
  <c r="F3479" i="11"/>
  <c r="F3480" i="11"/>
  <c r="F3481" i="11"/>
  <c r="F3482" i="11"/>
  <c r="F3483" i="11"/>
  <c r="F3484" i="11"/>
  <c r="F3485" i="11"/>
  <c r="F3486" i="11"/>
  <c r="F3487" i="11"/>
  <c r="F3488" i="11"/>
  <c r="F3489" i="11"/>
  <c r="F3490" i="11"/>
  <c r="F3491" i="11"/>
  <c r="F3492" i="11"/>
  <c r="F3493" i="11"/>
  <c r="F3494" i="11"/>
  <c r="F3495" i="11"/>
  <c r="F3496" i="11"/>
  <c r="F3497" i="11"/>
  <c r="F3498" i="11"/>
  <c r="F3499" i="11"/>
  <c r="F3500" i="11"/>
  <c r="F3501" i="11"/>
  <c r="F3502" i="11"/>
  <c r="F3503" i="11"/>
  <c r="F3504" i="11"/>
  <c r="F3505" i="11"/>
  <c r="F3506" i="11"/>
  <c r="F3507" i="11"/>
  <c r="F3508" i="11"/>
  <c r="F3509" i="11"/>
  <c r="F3510" i="11"/>
  <c r="F3511" i="11"/>
  <c r="F3512" i="11"/>
  <c r="F3513" i="11"/>
  <c r="F3514" i="11"/>
  <c r="F3515" i="11"/>
  <c r="F3516" i="11"/>
  <c r="F3517" i="11"/>
  <c r="F3518" i="11"/>
  <c r="F3519" i="11"/>
  <c r="F3520" i="11"/>
  <c r="F3521" i="11"/>
  <c r="F3522" i="11"/>
  <c r="F3523" i="11"/>
  <c r="F3524" i="11"/>
  <c r="F3525" i="11"/>
  <c r="F3526" i="11"/>
  <c r="F3527" i="11"/>
  <c r="F3528" i="11"/>
  <c r="F3529" i="11"/>
  <c r="F3530" i="11"/>
  <c r="F3531" i="11"/>
  <c r="F3532" i="11"/>
  <c r="F3533" i="11"/>
  <c r="F3534" i="11"/>
  <c r="F3535" i="11"/>
  <c r="F3536" i="11"/>
  <c r="F3537" i="11"/>
  <c r="F3538" i="11"/>
  <c r="F3539" i="11"/>
  <c r="F3540" i="11"/>
  <c r="F3541" i="11"/>
  <c r="F3807" i="11"/>
  <c r="F3810" i="11"/>
  <c r="F3813" i="11"/>
  <c r="F3814" i="11"/>
  <c r="F3817" i="11"/>
  <c r="F3818" i="11"/>
  <c r="F3715" i="11"/>
  <c r="F3716" i="11"/>
  <c r="F3717" i="11"/>
  <c r="F3718" i="11"/>
  <c r="F3719" i="11"/>
  <c r="F3720" i="11"/>
  <c r="F3721" i="11"/>
  <c r="F3722" i="11"/>
  <c r="F3723" i="11"/>
  <c r="F3724" i="11"/>
  <c r="F3725" i="11"/>
  <c r="F3726" i="11"/>
  <c r="F3727" i="11"/>
  <c r="F3728" i="11"/>
  <c r="F3729" i="11"/>
  <c r="F3730" i="11"/>
  <c r="F3731" i="11"/>
  <c r="F3732" i="11"/>
  <c r="F3733" i="11"/>
  <c r="F3734" i="11"/>
  <c r="F3735" i="11"/>
  <c r="F3736" i="11"/>
  <c r="F3737" i="11"/>
  <c r="F3738" i="11"/>
  <c r="F3739" i="11"/>
  <c r="F3691" i="11"/>
  <c r="F3692" i="11"/>
  <c r="F3693" i="11"/>
  <c r="F3694" i="11"/>
  <c r="F3695" i="11"/>
  <c r="F3696" i="11"/>
  <c r="F3697" i="11"/>
  <c r="F3698" i="11"/>
  <c r="F3699" i="11"/>
  <c r="F3700" i="11"/>
  <c r="F3701" i="11"/>
  <c r="F3702" i="11"/>
  <c r="F3703" i="11"/>
  <c r="F3704" i="11"/>
  <c r="F3705" i="11"/>
  <c r="F3706" i="11"/>
  <c r="F3707" i="11"/>
  <c r="F3708" i="11"/>
  <c r="F3709" i="11"/>
  <c r="F3710" i="11"/>
  <c r="F3711" i="11"/>
  <c r="F3712" i="11"/>
  <c r="F3713" i="11"/>
  <c r="F3714" i="11"/>
  <c r="F3740" i="11"/>
  <c r="F3741" i="11"/>
  <c r="F3742" i="11"/>
  <c r="F3743" i="11"/>
  <c r="F3744" i="11"/>
  <c r="F3745" i="11"/>
  <c r="F3746" i="11"/>
  <c r="F3747" i="11"/>
  <c r="F3748" i="11"/>
  <c r="F3749" i="11"/>
  <c r="F3750" i="11"/>
  <c r="F3751" i="11"/>
  <c r="F3752" i="11"/>
  <c r="F3753" i="11"/>
  <c r="F3754" i="11"/>
  <c r="F3755" i="11"/>
  <c r="F3756" i="11"/>
  <c r="F3757" i="11"/>
  <c r="F3758" i="11"/>
  <c r="F3759" i="11"/>
  <c r="F3760" i="11"/>
  <c r="F3761" i="11"/>
  <c r="F3762" i="11"/>
  <c r="F3763" i="11"/>
  <c r="F3764" i="11"/>
  <c r="F3765" i="11"/>
  <c r="F3766" i="11"/>
  <c r="F3767" i="11"/>
  <c r="F3768" i="11"/>
  <c r="F3769" i="11"/>
  <c r="F3770" i="11"/>
  <c r="F3771" i="11"/>
  <c r="F3772" i="11"/>
  <c r="F3773" i="11"/>
  <c r="F3774" i="11"/>
  <c r="F3775" i="11"/>
  <c r="F3776" i="11"/>
  <c r="F3777" i="11"/>
  <c r="F3778" i="11"/>
  <c r="F3779" i="11"/>
  <c r="F3780" i="11"/>
  <c r="F3781" i="11"/>
  <c r="F3782" i="11"/>
  <c r="F3783" i="11"/>
  <c r="F3784" i="11"/>
  <c r="F3785" i="11"/>
  <c r="F3786" i="11"/>
  <c r="F3787" i="11"/>
  <c r="F3788" i="11"/>
  <c r="F3789" i="11"/>
  <c r="F3790" i="11"/>
  <c r="F3791" i="11"/>
  <c r="F3792" i="11"/>
  <c r="F3793" i="11"/>
  <c r="F3794" i="11"/>
  <c r="F3795" i="11"/>
  <c r="F3796" i="11"/>
  <c r="F3797" i="11"/>
  <c r="F3798" i="11"/>
  <c r="F3799" i="11"/>
  <c r="F3800" i="11"/>
  <c r="F3801" i="11"/>
  <c r="F3802" i="11"/>
  <c r="F3803" i="11"/>
  <c r="F3804" i="11"/>
  <c r="F3805" i="11"/>
  <c r="F3806" i="11"/>
  <c r="F3821" i="11"/>
  <c r="F3822" i="11"/>
  <c r="F3825" i="11"/>
  <c r="F3826" i="11"/>
  <c r="F3829" i="11"/>
  <c r="F3830" i="11"/>
  <c r="F3833" i="11"/>
  <c r="F3834" i="11"/>
  <c r="F3837" i="11"/>
  <c r="F3838" i="11"/>
  <c r="F3841" i="11"/>
  <c r="F3842" i="11"/>
  <c r="F3843" i="11"/>
  <c r="F3844" i="11"/>
  <c r="F3845" i="11"/>
  <c r="F3846" i="11"/>
  <c r="F3847" i="11"/>
  <c r="F3848" i="11"/>
  <c r="F3849" i="11"/>
  <c r="F3852" i="11"/>
  <c r="F3853" i="11"/>
  <c r="F3854" i="11"/>
  <c r="F3855" i="11"/>
  <c r="F3856" i="11"/>
  <c r="F3857" i="11"/>
  <c r="F3858" i="11"/>
  <c r="F3859" i="11"/>
  <c r="F3860" i="11"/>
  <c r="F3863" i="11"/>
  <c r="F3864" i="11"/>
  <c r="F3865" i="11"/>
  <c r="F3866" i="11"/>
  <c r="F3867" i="11"/>
  <c r="F3868" i="11"/>
  <c r="F3869" i="11"/>
  <c r="F3870" i="11"/>
  <c r="F3871" i="11"/>
  <c r="F3874" i="11"/>
  <c r="F3875" i="11"/>
  <c r="F3876" i="11"/>
  <c r="F3877" i="11"/>
  <c r="F3878" i="11"/>
  <c r="F3879" i="11"/>
  <c r="F3880" i="11"/>
  <c r="F3881" i="11"/>
  <c r="F3882" i="11"/>
  <c r="F3885" i="11"/>
  <c r="F3886" i="11"/>
  <c r="F3887" i="11"/>
  <c r="F3888" i="11"/>
  <c r="F3891" i="11"/>
  <c r="F3892" i="11"/>
  <c r="F3893" i="11"/>
  <c r="F3894" i="11"/>
  <c r="F3895" i="11"/>
  <c r="F3896" i="11"/>
  <c r="F3897" i="11"/>
  <c r="F3898" i="11"/>
  <c r="F3899" i="11"/>
  <c r="F3902" i="11"/>
  <c r="F3903" i="11"/>
  <c r="F3904" i="11"/>
  <c r="F3905" i="11"/>
  <c r="F3906" i="11"/>
  <c r="F3907" i="11"/>
  <c r="F3908" i="11"/>
  <c r="F3909" i="11"/>
  <c r="F3910" i="11"/>
  <c r="F3911" i="11"/>
  <c r="F3912" i="11"/>
  <c r="F3913" i="11"/>
  <c r="F3914" i="11"/>
  <c r="F3915" i="11"/>
  <c r="F3916" i="11"/>
  <c r="F3917" i="11"/>
  <c r="F3918" i="11"/>
  <c r="F3921" i="11"/>
  <c r="F3922" i="11"/>
  <c r="F3925" i="11"/>
  <c r="F3926" i="11"/>
  <c r="F3927" i="11"/>
  <c r="F3928" i="11"/>
  <c r="F3929" i="11"/>
  <c r="F3930" i="11"/>
  <c r="F3931" i="11"/>
  <c r="F3932" i="11"/>
  <c r="F3933" i="11"/>
  <c r="F3936" i="11"/>
  <c r="F3937" i="11"/>
  <c r="F3938" i="11"/>
  <c r="F3939" i="11"/>
  <c r="F3940" i="11"/>
  <c r="F3941" i="11"/>
  <c r="F3942" i="11"/>
  <c r="F3943" i="11"/>
  <c r="F3944" i="11"/>
  <c r="F3947" i="11"/>
  <c r="F3948" i="11"/>
  <c r="F3949" i="11"/>
  <c r="F3950" i="11"/>
  <c r="F3951" i="11"/>
  <c r="F3952" i="11"/>
  <c r="F3953" i="11"/>
  <c r="F3954" i="11"/>
  <c r="F3955" i="11"/>
  <c r="F3958" i="11"/>
  <c r="F3959" i="11"/>
  <c r="F3960" i="11"/>
  <c r="F3961" i="11"/>
  <c r="F3962" i="11"/>
  <c r="F3963" i="11"/>
  <c r="F3964" i="11"/>
  <c r="F3965" i="11"/>
  <c r="F3966" i="11"/>
  <c r="F3969" i="11"/>
  <c r="F3970" i="11"/>
  <c r="F3971" i="11"/>
  <c r="F3972" i="11"/>
  <c r="F3973" i="11"/>
  <c r="F3974" i="11"/>
  <c r="F3975" i="11"/>
  <c r="F3976" i="11"/>
  <c r="F3977" i="11"/>
  <c r="F3980" i="11"/>
  <c r="F3981" i="11"/>
  <c r="F3982" i="11"/>
  <c r="F3983" i="11"/>
  <c r="F3984" i="11"/>
  <c r="F3985" i="11"/>
  <c r="F3986" i="11"/>
  <c r="F3987" i="11"/>
  <c r="F3988" i="11"/>
  <c r="F3991" i="11"/>
  <c r="F3992" i="11"/>
  <c r="F3993" i="11"/>
  <c r="F3994" i="11"/>
  <c r="F3995" i="11"/>
  <c r="F3996" i="11"/>
  <c r="F3997" i="11"/>
  <c r="F3998" i="11"/>
  <c r="F3999" i="11"/>
  <c r="F4002" i="11"/>
  <c r="F4003" i="11"/>
  <c r="F4004" i="11"/>
  <c r="F4005" i="11"/>
  <c r="F4006" i="11"/>
  <c r="F4007" i="11"/>
  <c r="F4008" i="11"/>
  <c r="F4009" i="11"/>
  <c r="F4010" i="11"/>
  <c r="F4013" i="11"/>
  <c r="F4014" i="11"/>
  <c r="F4015" i="11"/>
  <c r="F4016" i="11"/>
  <c r="F4017" i="11"/>
  <c r="F4018" i="11"/>
  <c r="F4019" i="11"/>
  <c r="F4020" i="11"/>
  <c r="F4021" i="11"/>
  <c r="F4024" i="11"/>
  <c r="F4025" i="11"/>
  <c r="F4026" i="11"/>
  <c r="F4027" i="11"/>
  <c r="F4028" i="11"/>
  <c r="F4029" i="11"/>
  <c r="F4030" i="11"/>
  <c r="F4031" i="11"/>
  <c r="F4032" i="11"/>
  <c r="F4035" i="11"/>
  <c r="F4036" i="11"/>
  <c r="F4039" i="11"/>
  <c r="F4041" i="11"/>
  <c r="F4042" i="11"/>
  <c r="F4043" i="11"/>
  <c r="F4044" i="11"/>
  <c r="F4045" i="11"/>
  <c r="F4046" i="11"/>
  <c r="F4047" i="11"/>
  <c r="F4048" i="11"/>
  <c r="F4049" i="11"/>
  <c r="F4052" i="11"/>
  <c r="F4053" i="11"/>
  <c r="F4054" i="11"/>
  <c r="F4055" i="11"/>
  <c r="F4056" i="11"/>
  <c r="F4057" i="11"/>
  <c r="F4058" i="11"/>
  <c r="F4059" i="11"/>
  <c r="F4060" i="11"/>
  <c r="F4061" i="11"/>
  <c r="F4064" i="11"/>
  <c r="F4065" i="11"/>
  <c r="F4066" i="11"/>
  <c r="F4067" i="11"/>
  <c r="F4068" i="11"/>
  <c r="F4069" i="11"/>
  <c r="F4070" i="11"/>
  <c r="F4071" i="11"/>
  <c r="F4072" i="11"/>
  <c r="F4075" i="11"/>
  <c r="F4076" i="11"/>
  <c r="F4077" i="11"/>
  <c r="F4078" i="11"/>
  <c r="F4079" i="11"/>
  <c r="F4080" i="11"/>
  <c r="F4081" i="11"/>
  <c r="F4082" i="11"/>
  <c r="F4083" i="11"/>
  <c r="F4086" i="11"/>
  <c r="F4087" i="11"/>
  <c r="F4088" i="11"/>
  <c r="F4089" i="11"/>
  <c r="F4090" i="11"/>
  <c r="F4091" i="11"/>
  <c r="F4092" i="11"/>
  <c r="F4093" i="11"/>
  <c r="F4094" i="11"/>
  <c r="F4097" i="11"/>
  <c r="F4098" i="11"/>
  <c r="F4099" i="11"/>
  <c r="F4100" i="11"/>
  <c r="F4101" i="11"/>
  <c r="F4102" i="11"/>
  <c r="F4103" i="11"/>
  <c r="F4104" i="11"/>
  <c r="F4105" i="11"/>
  <c r="F4108" i="11"/>
  <c r="F4109" i="11"/>
  <c r="F4110" i="11"/>
  <c r="F4111" i="11"/>
  <c r="F4112" i="11"/>
  <c r="F4113" i="11"/>
  <c r="F4114" i="11"/>
  <c r="F4115" i="11"/>
  <c r="F4116" i="11"/>
  <c r="F4117" i="11"/>
  <c r="F4118" i="11"/>
  <c r="F4119" i="11"/>
  <c r="F4120" i="11"/>
  <c r="F4123" i="11"/>
  <c r="F4124" i="11"/>
  <c r="F4132" i="11"/>
  <c r="F4135" i="11"/>
  <c r="F4136" i="11"/>
  <c r="F4139" i="11"/>
  <c r="F4140" i="11"/>
  <c r="F4143" i="11"/>
  <c r="F4144" i="11"/>
  <c r="F4147" i="11"/>
  <c r="F4148" i="11"/>
  <c r="F4151" i="11"/>
  <c r="F4152" i="11"/>
  <c r="F4155" i="11"/>
  <c r="F4158" i="11"/>
  <c r="F4159" i="11"/>
  <c r="F4160" i="11"/>
  <c r="F4161" i="11"/>
  <c r="F4162" i="11"/>
  <c r="F4163" i="11"/>
  <c r="F4164" i="11"/>
  <c r="F4165" i="11"/>
  <c r="F4166" i="11"/>
  <c r="F4167" i="11"/>
  <c r="F4168" i="11"/>
  <c r="F4169" i="11"/>
  <c r="F4170" i="11"/>
  <c r="F4171" i="11"/>
  <c r="F4172" i="11"/>
  <c r="F4173" i="11"/>
  <c r="F4174" i="11"/>
  <c r="F4175" i="11"/>
  <c r="F4176" i="11"/>
  <c r="F4177" i="11"/>
  <c r="F4178" i="11"/>
  <c r="F4179" i="11"/>
  <c r="F4180" i="11"/>
  <c r="F4181" i="11"/>
  <c r="F4182" i="11"/>
  <c r="F4183" i="11"/>
  <c r="F4184" i="11"/>
  <c r="F4185" i="11"/>
  <c r="F4186" i="11"/>
  <c r="F4187" i="11"/>
  <c r="F4188" i="11"/>
  <c r="F4189" i="11"/>
  <c r="F4190" i="11"/>
  <c r="F4191" i="11"/>
  <c r="F4192" i="11"/>
  <c r="F4193" i="11"/>
  <c r="F4194" i="11"/>
  <c r="F4195" i="11"/>
  <c r="F4196" i="11"/>
  <c r="F4197" i="11"/>
  <c r="F4198" i="11"/>
  <c r="F4199" i="11"/>
  <c r="F4200" i="11"/>
  <c r="F4201" i="11"/>
  <c r="F4202" i="11"/>
  <c r="F4203" i="11"/>
  <c r="F4204" i="11"/>
  <c r="F4205" i="11"/>
  <c r="F4206" i="11"/>
  <c r="F4207" i="11"/>
  <c r="F4208" i="11"/>
  <c r="F4209" i="11"/>
  <c r="F4210" i="11"/>
  <c r="F4211" i="11"/>
  <c r="F4212" i="11"/>
  <c r="F4213" i="11"/>
  <c r="F4214" i="11"/>
  <c r="F4215" i="11"/>
  <c r="F4216" i="11"/>
  <c r="F4217" i="11"/>
  <c r="F4218" i="11"/>
  <c r="F4219" i="11"/>
  <c r="F4220" i="11"/>
  <c r="F4221" i="11"/>
  <c r="F4222" i="11"/>
  <c r="F4223" i="11"/>
  <c r="F4224" i="11"/>
  <c r="F4225" i="11"/>
  <c r="F4226" i="11"/>
  <c r="F4227" i="11"/>
  <c r="F4228" i="11"/>
  <c r="F4229" i="11"/>
  <c r="F4230" i="11"/>
  <c r="F4231" i="11"/>
  <c r="F4232" i="11"/>
  <c r="F4233" i="11"/>
  <c r="F4234" i="11"/>
  <c r="F4235" i="11"/>
  <c r="F4236" i="11"/>
  <c r="F4237" i="11"/>
  <c r="F4238" i="11"/>
  <c r="F4239" i="11"/>
  <c r="F4240" i="11"/>
  <c r="F4241" i="11"/>
  <c r="F4242" i="11"/>
  <c r="F4243" i="11"/>
  <c r="F4244" i="11"/>
  <c r="F4245" i="11"/>
  <c r="F4246" i="11"/>
  <c r="F4247" i="11"/>
  <c r="F4248" i="11"/>
  <c r="F4249" i="11"/>
  <c r="F4250" i="11"/>
  <c r="F4251" i="11"/>
  <c r="F4252" i="11"/>
  <c r="F4253" i="11"/>
  <c r="F4254" i="11"/>
  <c r="F4255" i="11"/>
  <c r="F4256" i="11"/>
  <c r="F4257" i="11"/>
  <c r="F4127" i="11"/>
  <c r="F4128" i="11"/>
  <c r="F4129" i="11"/>
  <c r="F4130" i="11"/>
  <c r="F4131" i="11"/>
  <c r="F4258" i="11"/>
  <c r="F4259" i="11"/>
  <c r="F4262" i="11"/>
  <c r="F4263" i="11"/>
  <c r="F4266" i="11"/>
  <c r="F4267" i="11"/>
  <c r="F4270" i="11"/>
  <c r="F4271" i="11"/>
  <c r="F4274" i="11"/>
  <c r="F4275" i="11"/>
  <c r="F4278" i="11"/>
  <c r="F4279" i="11"/>
  <c r="F4282" i="11"/>
  <c r="F4283" i="11"/>
  <c r="F4286" i="11"/>
  <c r="F4287" i="11"/>
  <c r="F4290" i="11"/>
  <c r="F4291" i="11"/>
  <c r="F4296" i="11"/>
  <c r="F4297" i="11"/>
  <c r="F4300" i="11"/>
  <c r="F4301" i="11"/>
  <c r="F4304" i="11"/>
  <c r="F4305" i="11"/>
  <c r="F4308" i="11"/>
  <c r="F4309" i="11"/>
  <c r="F4312" i="11"/>
  <c r="F4313" i="11"/>
  <c r="F4316" i="11"/>
  <c r="F4317" i="11"/>
  <c r="F4318" i="11"/>
  <c r="F4319" i="11"/>
  <c r="F4320" i="11"/>
  <c r="F4321" i="11"/>
  <c r="F4322" i="11"/>
  <c r="F4323" i="11"/>
  <c r="F4324" i="11"/>
  <c r="F4325" i="11"/>
  <c r="F4326" i="11"/>
  <c r="F4327" i="11"/>
  <c r="F4328" i="11"/>
  <c r="F4329" i="11"/>
  <c r="F4330" i="11"/>
  <c r="F4782" i="11"/>
  <c r="F4783" i="11"/>
  <c r="F4784" i="11"/>
  <c r="F4785" i="11"/>
  <c r="F4786" i="11"/>
  <c r="F4787" i="11"/>
  <c r="F4788" i="11"/>
  <c r="F4789" i="11"/>
  <c r="F4790" i="11"/>
  <c r="F4791" i="11"/>
  <c r="F4792" i="11"/>
  <c r="F4793" i="11"/>
  <c r="F4794" i="11"/>
  <c r="F4795" i="11"/>
  <c r="F4796" i="11"/>
  <c r="F4797" i="11"/>
  <c r="F4798" i="11"/>
  <c r="F4799" i="11"/>
  <c r="F4800" i="11"/>
  <c r="F4801" i="11"/>
  <c r="F4802" i="11"/>
  <c r="F4803" i="11"/>
  <c r="F4804" i="11"/>
  <c r="F4805" i="11"/>
  <c r="F4806" i="11"/>
  <c r="F4807" i="11"/>
  <c r="F4808" i="11"/>
  <c r="F4809" i="11"/>
  <c r="F4810" i="11"/>
  <c r="F4659" i="11"/>
  <c r="F4660" i="11"/>
  <c r="F4661" i="11"/>
  <c r="F4662" i="11"/>
  <c r="F4663" i="11"/>
  <c r="F4664" i="11"/>
  <c r="F4665" i="11"/>
  <c r="F4666" i="11"/>
  <c r="F4667" i="11"/>
  <c r="F4668" i="11"/>
  <c r="F4669" i="11"/>
  <c r="F4670" i="11"/>
  <c r="F4671" i="11"/>
  <c r="F4672" i="11"/>
  <c r="F4673" i="11"/>
  <c r="F4674" i="11"/>
  <c r="F4675" i="11"/>
  <c r="F4676" i="11"/>
  <c r="F4677" i="11"/>
  <c r="F4678" i="11"/>
  <c r="F4679" i="11"/>
  <c r="F4680" i="11"/>
  <c r="F4681" i="11"/>
  <c r="F4682" i="11"/>
  <c r="F4683" i="11"/>
  <c r="F4684" i="11"/>
  <c r="F4685" i="11"/>
  <c r="F4686" i="11"/>
  <c r="F4687" i="11"/>
  <c r="F4688" i="11"/>
  <c r="F4689" i="11"/>
  <c r="F4690" i="11"/>
  <c r="F4691" i="11"/>
  <c r="F4692" i="11"/>
  <c r="F4693" i="11"/>
  <c r="F4694" i="11"/>
  <c r="F4695" i="11"/>
  <c r="F4696" i="11"/>
  <c r="F4697" i="11"/>
  <c r="F4698" i="11"/>
  <c r="F4699" i="11"/>
  <c r="F4700" i="11"/>
  <c r="F4701" i="11"/>
  <c r="F4702" i="11"/>
  <c r="F4703" i="11"/>
  <c r="F4704" i="11"/>
  <c r="F4705" i="11"/>
  <c r="F4706" i="11"/>
  <c r="F4707" i="11"/>
  <c r="F4708" i="11"/>
  <c r="F4709" i="11"/>
  <c r="F4710" i="11"/>
  <c r="F4711" i="11"/>
  <c r="F4712" i="11"/>
  <c r="F4713" i="11"/>
  <c r="F4714" i="11"/>
  <c r="F4333" i="11"/>
  <c r="F4334" i="11"/>
  <c r="F4335" i="11"/>
  <c r="F4336" i="11"/>
  <c r="F4337" i="11"/>
  <c r="F4338" i="11"/>
  <c r="F4339" i="11"/>
  <c r="F4340" i="11"/>
  <c r="F4341" i="11"/>
  <c r="F4342" i="11"/>
  <c r="F4343" i="11"/>
  <c r="F4344" i="11"/>
  <c r="F4345" i="11"/>
  <c r="F4346" i="11"/>
  <c r="F4347" i="11"/>
  <c r="F4348" i="11"/>
  <c r="F4349" i="11"/>
  <c r="F4350" i="11"/>
  <c r="F4351" i="11"/>
  <c r="F4352" i="11"/>
  <c r="F4353" i="11"/>
  <c r="F4354" i="11"/>
  <c r="F4355" i="11"/>
  <c r="F4356" i="11"/>
  <c r="F4357" i="11"/>
  <c r="F4358" i="11"/>
  <c r="F4359" i="11"/>
  <c r="F4360" i="11"/>
  <c r="F4361" i="11"/>
  <c r="F4362" i="11"/>
  <c r="F4363" i="11"/>
  <c r="F4364" i="11"/>
  <c r="F4365" i="11"/>
  <c r="F4366" i="11"/>
  <c r="F4367" i="11"/>
  <c r="F4368" i="11"/>
  <c r="F4369" i="11"/>
  <c r="F4370" i="11"/>
  <c r="F4371" i="11"/>
  <c r="F4372" i="11"/>
  <c r="F4373" i="11"/>
  <c r="F4374" i="11"/>
  <c r="F4375" i="11"/>
  <c r="F4376" i="11"/>
  <c r="F4377" i="11"/>
  <c r="F4378" i="11"/>
  <c r="F4379" i="11"/>
  <c r="F4380" i="11"/>
  <c r="F4381" i="11"/>
  <c r="F4382" i="11"/>
  <c r="F4383" i="11"/>
  <c r="F4384" i="11"/>
  <c r="F4385" i="11"/>
  <c r="F4386" i="11"/>
  <c r="F4387" i="11"/>
  <c r="F4388" i="11"/>
  <c r="F4389" i="11"/>
  <c r="F4390" i="11"/>
  <c r="F4391" i="11"/>
  <c r="F4392" i="11"/>
  <c r="F4393" i="11"/>
  <c r="F4394" i="11"/>
  <c r="F4395" i="11"/>
  <c r="F4396" i="11"/>
  <c r="F4397" i="11"/>
  <c r="F4398" i="11"/>
  <c r="F4399" i="11"/>
  <c r="F4400" i="11"/>
  <c r="F4401" i="11"/>
  <c r="F4402" i="11"/>
  <c r="F4715" i="11"/>
  <c r="F4716" i="11"/>
  <c r="F4717" i="11"/>
  <c r="F4718" i="11"/>
  <c r="F4719" i="11"/>
  <c r="F4720" i="11"/>
  <c r="F4721" i="11"/>
  <c r="F4722" i="11"/>
  <c r="F4723" i="11"/>
  <c r="F4724" i="11"/>
  <c r="F4725" i="11"/>
  <c r="F4726" i="11"/>
  <c r="F4727" i="11"/>
  <c r="F4728" i="11"/>
  <c r="F4729" i="11"/>
  <c r="F4730" i="11"/>
  <c r="F4731" i="11"/>
  <c r="F4732" i="11"/>
  <c r="F4733" i="11"/>
  <c r="F4734" i="11"/>
  <c r="F4735" i="11"/>
  <c r="F4736" i="11"/>
  <c r="F4737" i="11"/>
  <c r="F4403" i="11"/>
  <c r="F4404" i="11"/>
  <c r="F4405" i="11"/>
  <c r="F4406" i="11"/>
  <c r="F4407" i="11"/>
  <c r="F4408" i="11"/>
  <c r="F4409" i="11"/>
  <c r="F4410" i="11"/>
  <c r="F4411" i="11"/>
  <c r="F4412" i="11"/>
  <c r="F4413" i="11"/>
  <c r="F4414" i="11"/>
  <c r="F4415" i="11"/>
  <c r="F4416" i="11"/>
  <c r="F4417" i="11"/>
  <c r="F4418" i="11"/>
  <c r="F4419" i="11"/>
  <c r="F4420" i="11"/>
  <c r="F4421" i="11"/>
  <c r="F4422" i="11"/>
  <c r="F4423" i="11"/>
  <c r="F4424" i="11"/>
  <c r="F4425" i="11"/>
  <c r="F4426" i="11"/>
  <c r="F4427" i="11"/>
  <c r="F4428" i="11"/>
  <c r="F4429" i="11"/>
  <c r="F4430" i="11"/>
  <c r="F4431" i="11"/>
  <c r="F4432" i="11"/>
  <c r="F4433" i="11"/>
  <c r="F4434" i="11"/>
  <c r="F4435" i="11"/>
  <c r="F4436" i="11"/>
  <c r="F4437" i="11"/>
  <c r="F4438" i="11"/>
  <c r="F4439" i="11"/>
  <c r="F4440" i="11"/>
  <c r="F4441" i="11"/>
  <c r="F4442" i="11"/>
  <c r="F4443" i="11"/>
  <c r="F4444" i="11"/>
  <c r="F4738" i="11"/>
  <c r="F4739" i="11"/>
  <c r="F4740" i="11"/>
  <c r="F4741" i="11"/>
  <c r="F4742" i="11"/>
  <c r="F4743" i="11"/>
  <c r="F4744" i="11"/>
  <c r="F4745" i="11"/>
  <c r="F4746" i="11"/>
  <c r="F4747" i="11"/>
  <c r="F4748" i="11"/>
  <c r="F4749" i="11"/>
  <c r="F4750" i="11"/>
  <c r="F4751" i="11"/>
  <c r="F4445" i="11"/>
  <c r="F4446" i="11"/>
  <c r="F4447" i="11"/>
  <c r="F4448" i="11"/>
  <c r="F4449" i="11"/>
  <c r="F4450" i="11"/>
  <c r="F4451" i="11"/>
  <c r="F4452" i="11"/>
  <c r="F4453" i="11"/>
  <c r="F4454" i="11"/>
  <c r="F4455" i="11"/>
  <c r="F4456" i="11"/>
  <c r="F4457" i="11"/>
  <c r="F4458" i="11"/>
  <c r="F4459" i="11"/>
  <c r="F4460" i="11"/>
  <c r="F4461" i="11"/>
  <c r="F4462" i="11"/>
  <c r="F4463" i="11"/>
  <c r="F4464" i="11"/>
  <c r="F4465" i="11"/>
  <c r="F4466" i="11"/>
  <c r="F4467" i="11"/>
  <c r="F4468" i="11"/>
  <c r="F4469" i="11"/>
  <c r="F4470" i="11"/>
  <c r="F4471" i="11"/>
  <c r="F4472" i="11"/>
  <c r="F4473" i="11"/>
  <c r="F4474" i="11"/>
  <c r="F4475" i="11"/>
  <c r="F4476" i="11"/>
  <c r="F4477" i="11"/>
  <c r="F4478" i="11"/>
  <c r="F4479" i="11"/>
  <c r="F4480" i="11"/>
  <c r="F4481" i="11"/>
  <c r="F4482" i="11"/>
  <c r="F4483" i="11"/>
  <c r="F4484" i="11"/>
  <c r="F4485" i="11"/>
  <c r="F4486" i="11"/>
  <c r="F4487" i="11"/>
  <c r="F4488" i="11"/>
  <c r="F4489" i="11"/>
  <c r="F4490" i="11"/>
  <c r="F4491" i="11"/>
  <c r="F4492" i="11"/>
  <c r="F4493" i="11"/>
  <c r="F4494" i="11"/>
  <c r="F4495" i="11"/>
  <c r="F4496" i="11"/>
  <c r="F4497" i="11"/>
  <c r="F4498" i="11"/>
  <c r="F4499" i="11"/>
  <c r="F4500" i="11"/>
  <c r="F4501" i="11"/>
  <c r="F4502" i="11"/>
  <c r="F4503" i="11"/>
  <c r="F4504" i="11"/>
  <c r="F4505" i="11"/>
  <c r="F4506" i="11"/>
  <c r="F4507" i="11"/>
  <c r="F4508" i="11"/>
  <c r="F4509" i="11"/>
  <c r="F4510" i="11"/>
  <c r="F4511" i="11"/>
  <c r="F4752" i="11"/>
  <c r="F4753" i="11"/>
  <c r="F4754" i="11"/>
  <c r="F4755" i="11"/>
  <c r="F4756" i="11"/>
  <c r="F4757" i="11"/>
  <c r="F4758" i="11"/>
  <c r="F4759" i="11"/>
  <c r="F4760" i="11"/>
  <c r="F4761" i="11"/>
  <c r="F4762" i="11"/>
  <c r="F4763" i="11"/>
  <c r="F4764" i="11"/>
  <c r="F4765" i="11"/>
  <c r="F4512" i="11"/>
  <c r="F4513" i="11"/>
  <c r="F4514" i="11"/>
  <c r="F4515" i="11"/>
  <c r="F4516" i="11"/>
  <c r="F4517" i="11"/>
  <c r="F4518" i="11"/>
  <c r="F4519" i="11"/>
  <c r="F4520" i="11"/>
  <c r="F4521" i="11"/>
  <c r="F4522" i="11"/>
  <c r="F4523" i="11"/>
  <c r="F4524" i="11"/>
  <c r="F4525" i="11"/>
  <c r="F4526" i="11"/>
  <c r="F4527" i="11"/>
  <c r="F4528" i="11"/>
  <c r="F4529" i="11"/>
  <c r="F4530" i="11"/>
  <c r="F4531" i="11"/>
  <c r="F4532" i="11"/>
  <c r="F4533" i="11"/>
  <c r="F4534" i="11"/>
  <c r="F4535" i="11"/>
  <c r="F4536" i="11"/>
  <c r="F4537" i="11"/>
  <c r="F4538" i="11"/>
  <c r="F4539" i="11"/>
  <c r="F4540" i="11"/>
  <c r="F4541" i="11"/>
  <c r="F4542" i="11"/>
  <c r="F4543" i="11"/>
  <c r="F4544" i="11"/>
  <c r="F4545" i="11"/>
  <c r="F4546" i="11"/>
  <c r="F4547" i="11"/>
  <c r="F4548" i="11"/>
  <c r="F4549" i="11"/>
  <c r="F4550" i="11"/>
  <c r="F4551" i="11"/>
  <c r="F4552" i="11"/>
  <c r="F4553" i="11"/>
  <c r="F4554" i="11"/>
  <c r="F4555" i="11"/>
  <c r="F4556" i="11"/>
  <c r="F4557" i="11"/>
  <c r="F4558" i="11"/>
  <c r="F4559" i="11"/>
  <c r="F4560" i="11"/>
  <c r="F4561" i="11"/>
  <c r="F4562" i="11"/>
  <c r="F4563" i="11"/>
  <c r="F4564" i="11"/>
  <c r="F4565" i="11"/>
  <c r="F4566" i="11"/>
  <c r="F4567" i="11"/>
  <c r="F4568" i="11"/>
  <c r="F4569" i="11"/>
  <c r="F4570" i="11"/>
  <c r="F4571" i="11"/>
  <c r="F4572" i="11"/>
  <c r="F4573" i="11"/>
  <c r="F4574" i="11"/>
  <c r="F4575" i="11"/>
  <c r="F4576" i="11"/>
  <c r="F4577" i="11"/>
  <c r="F4578" i="11"/>
  <c r="F4579" i="11"/>
  <c r="F4580" i="11"/>
  <c r="F4581" i="11"/>
  <c r="F4582" i="11"/>
  <c r="F4583" i="11"/>
  <c r="F4584" i="11"/>
  <c r="F4585" i="11"/>
  <c r="F4586" i="11"/>
  <c r="F4587" i="11"/>
  <c r="F4588" i="11"/>
  <c r="F4589" i="11"/>
  <c r="F4590" i="11"/>
  <c r="F4591" i="11"/>
  <c r="F4592" i="11"/>
  <c r="F4593" i="11"/>
  <c r="F4594" i="11"/>
  <c r="F4595" i="11"/>
  <c r="F4596" i="11"/>
  <c r="F4597" i="11"/>
  <c r="F4598" i="11"/>
  <c r="F4599" i="11"/>
  <c r="F4600" i="11"/>
  <c r="F4601" i="11"/>
  <c r="F4602" i="11"/>
  <c r="F4603" i="11"/>
  <c r="F4604" i="11"/>
  <c r="F4605" i="11"/>
  <c r="F4606" i="11"/>
  <c r="F4607" i="11"/>
  <c r="F4608" i="11"/>
  <c r="F4609" i="11"/>
  <c r="F4610" i="11"/>
  <c r="F4611" i="11"/>
  <c r="F4612" i="11"/>
  <c r="F4613" i="11"/>
  <c r="F4614" i="11"/>
  <c r="F4615" i="11"/>
  <c r="F4616" i="11"/>
  <c r="F4617" i="11"/>
  <c r="F4618" i="11"/>
  <c r="F4619" i="11"/>
  <c r="F4620" i="11"/>
  <c r="F4621" i="11"/>
  <c r="F4622" i="11"/>
  <c r="F4623" i="11"/>
  <c r="F4624" i="11"/>
  <c r="F4625" i="11"/>
  <c r="F4626" i="11"/>
  <c r="F4627" i="11"/>
  <c r="F4628" i="11"/>
  <c r="F4629" i="11"/>
  <c r="F4630" i="11"/>
  <c r="F4631" i="11"/>
  <c r="F4632" i="11"/>
  <c r="F4633" i="11"/>
  <c r="F4634" i="11"/>
  <c r="F4635" i="11"/>
  <c r="F4636" i="11"/>
  <c r="F4637" i="11"/>
  <c r="F4638" i="11"/>
  <c r="F4639" i="11"/>
  <c r="F4640" i="11"/>
  <c r="F4641" i="11"/>
  <c r="F4642" i="11"/>
  <c r="F4643" i="11"/>
  <c r="F4644" i="11"/>
  <c r="F4645" i="11"/>
  <c r="F4646" i="11"/>
  <c r="F4647" i="11"/>
  <c r="F4648" i="11"/>
  <c r="F4649" i="11"/>
  <c r="F4650" i="11"/>
  <c r="F4651" i="11"/>
  <c r="F4652" i="11"/>
  <c r="F4653" i="11"/>
  <c r="F4654" i="11"/>
  <c r="F4655" i="11"/>
  <c r="F4656" i="11"/>
  <c r="F4657" i="11"/>
  <c r="F4658" i="11"/>
  <c r="F4766" i="11"/>
  <c r="F4767" i="11"/>
  <c r="F4768" i="11"/>
  <c r="F4769" i="11"/>
  <c r="F4770" i="11"/>
  <c r="F4771" i="11"/>
  <c r="F4772" i="11"/>
  <c r="F4773" i="11"/>
  <c r="F4774" i="11"/>
  <c r="F4775" i="11"/>
  <c r="F4776" i="11"/>
  <c r="F4777" i="11"/>
  <c r="F4778" i="11"/>
  <c r="F4779" i="11"/>
  <c r="F4780" i="11"/>
  <c r="F4781" i="11"/>
  <c r="F4811" i="11"/>
  <c r="F4812" i="11"/>
  <c r="F4813" i="11"/>
  <c r="F4814" i="11"/>
  <c r="F4815" i="11"/>
  <c r="F4816" i="11"/>
  <c r="F4817" i="11"/>
  <c r="F4818" i="11"/>
  <c r="F4819" i="11"/>
  <c r="F4820" i="11"/>
  <c r="F4821" i="11"/>
  <c r="F4822" i="11"/>
  <c r="F4823" i="11"/>
  <c r="F4824" i="11"/>
  <c r="F4825" i="11"/>
  <c r="F4826" i="11"/>
  <c r="F4827" i="11"/>
  <c r="F4828" i="11"/>
  <c r="F4829" i="11"/>
  <c r="F4830" i="11"/>
  <c r="F4831" i="11"/>
  <c r="F4832" i="11"/>
  <c r="F4833" i="11"/>
  <c r="F4834" i="11"/>
  <c r="F4835" i="11"/>
  <c r="F4836" i="11"/>
  <c r="F4837" i="11"/>
  <c r="F4838" i="11"/>
  <c r="F4839" i="11"/>
  <c r="F4840" i="11"/>
  <c r="F4841" i="11"/>
  <c r="F4842" i="11"/>
  <c r="F4843" i="11"/>
  <c r="F4844" i="11"/>
  <c r="F4845" i="11"/>
  <c r="F4846" i="11"/>
  <c r="F4847" i="11"/>
  <c r="F4848" i="11"/>
  <c r="F4849" i="11"/>
  <c r="F4850" i="11"/>
  <c r="F4851" i="11"/>
  <c r="F4852" i="11"/>
  <c r="F4853" i="11"/>
  <c r="F4854" i="11"/>
  <c r="F4855" i="11"/>
  <c r="F4856" i="11"/>
  <c r="F4857" i="11"/>
  <c r="F4858" i="11"/>
  <c r="F4859" i="11"/>
  <c r="F4860" i="11"/>
  <c r="F4861" i="11"/>
  <c r="F4862" i="11"/>
  <c r="F4863" i="11"/>
  <c r="F4864" i="11"/>
  <c r="F4865" i="11"/>
  <c r="F4866" i="11"/>
  <c r="F4867" i="11"/>
  <c r="F4868" i="11"/>
  <c r="F4869" i="11"/>
  <c r="F4870" i="11"/>
  <c r="F4871" i="11"/>
  <c r="F4872" i="11"/>
  <c r="F4873" i="11"/>
  <c r="F4874" i="11"/>
  <c r="F4875" i="11"/>
  <c r="F4876" i="11"/>
  <c r="F4877" i="11"/>
  <c r="F4878" i="11"/>
  <c r="F4879" i="11"/>
  <c r="F4880" i="11"/>
  <c r="F4881" i="11"/>
  <c r="F4882" i="11"/>
  <c r="F4883" i="11"/>
  <c r="F4884" i="11"/>
  <c r="F4885" i="11"/>
  <c r="F4886" i="11"/>
  <c r="F4887" i="11"/>
  <c r="F4888" i="11"/>
  <c r="F4889" i="11"/>
  <c r="F4890" i="11"/>
  <c r="F4891" i="11"/>
  <c r="F4892" i="11"/>
  <c r="F4893" i="11"/>
  <c r="F4894" i="11"/>
  <c r="F4895" i="11"/>
  <c r="F4896" i="11"/>
  <c r="F4897" i="11"/>
  <c r="F4898" i="11"/>
  <c r="F4899" i="11"/>
  <c r="F4900" i="11"/>
  <c r="F4901" i="11"/>
  <c r="F4902" i="11"/>
  <c r="F4903" i="11"/>
  <c r="F4904" i="11"/>
  <c r="F4905" i="11"/>
  <c r="F4906" i="11"/>
  <c r="F4907" i="11"/>
  <c r="F4908" i="11"/>
  <c r="F4909" i="11"/>
  <c r="F4910" i="11"/>
  <c r="F4911" i="11"/>
  <c r="F4912" i="11"/>
  <c r="F4913" i="11"/>
  <c r="F4914" i="11"/>
  <c r="F4915" i="11"/>
  <c r="F4916" i="11"/>
  <c r="F4917" i="11"/>
  <c r="F4918" i="11"/>
  <c r="F4919" i="11"/>
  <c r="F4920" i="11"/>
  <c r="F4921" i="11"/>
  <c r="F4922" i="11"/>
  <c r="F4923" i="11"/>
  <c r="F4924" i="11"/>
  <c r="F4925" i="11"/>
  <c r="F4926" i="11"/>
  <c r="F4927" i="11"/>
  <c r="F4928" i="11"/>
  <c r="F4929" i="11"/>
  <c r="F4958" i="11"/>
  <c r="F4959" i="11"/>
  <c r="F4960" i="11"/>
  <c r="F4961" i="11"/>
  <c r="F4962" i="11"/>
  <c r="F4963" i="11"/>
  <c r="F4964" i="11"/>
  <c r="F4965" i="11"/>
  <c r="F4966" i="11"/>
  <c r="F4967" i="11"/>
  <c r="F4968" i="11"/>
  <c r="F4969" i="11"/>
  <c r="F4970" i="11"/>
  <c r="F4971" i="11"/>
  <c r="F4972" i="11"/>
  <c r="F4973" i="11"/>
  <c r="F4974" i="11"/>
  <c r="F4975" i="11"/>
  <c r="F4976" i="11"/>
  <c r="F4977" i="11"/>
  <c r="F4978" i="11"/>
  <c r="F4979" i="11"/>
  <c r="F4980" i="11"/>
  <c r="F4981" i="11"/>
  <c r="F4930" i="11"/>
  <c r="F4931" i="11"/>
  <c r="F4932" i="11"/>
  <c r="F4933" i="11"/>
  <c r="F4934" i="11"/>
  <c r="F4935" i="11"/>
  <c r="F4936" i="11"/>
  <c r="F4937" i="11"/>
  <c r="F4938" i="11"/>
  <c r="F4939" i="11"/>
  <c r="F4940" i="11"/>
  <c r="F4941" i="11"/>
  <c r="F4942" i="11"/>
  <c r="F4943" i="11"/>
  <c r="F4944" i="11"/>
  <c r="F4945" i="11"/>
  <c r="F4946" i="11"/>
  <c r="F4947" i="11"/>
  <c r="F4948" i="11"/>
  <c r="F4949" i="11"/>
  <c r="F4950" i="11"/>
  <c r="F4951" i="11"/>
  <c r="F4952" i="11"/>
  <c r="F4953" i="11"/>
  <c r="F4954" i="11"/>
  <c r="F4955" i="11"/>
  <c r="F4956" i="11"/>
  <c r="F4957" i="11"/>
  <c r="F4331" i="11"/>
  <c r="F4332" i="11"/>
  <c r="F4982" i="11"/>
  <c r="F4983" i="11"/>
  <c r="F4986" i="11"/>
  <c r="F4987" i="11"/>
  <c r="F4990" i="11"/>
  <c r="F5176" i="11"/>
  <c r="F5177" i="11"/>
  <c r="F5119" i="11"/>
  <c r="F5120" i="11"/>
  <c r="F5121" i="11"/>
  <c r="F5122" i="11"/>
  <c r="F5123" i="11"/>
  <c r="F5124" i="11"/>
  <c r="F5125" i="11"/>
  <c r="F5126" i="11"/>
  <c r="F5127" i="11"/>
  <c r="F5128" i="11"/>
  <c r="F5129" i="11"/>
  <c r="F5130" i="11"/>
  <c r="F5131" i="11"/>
  <c r="F5132" i="11"/>
  <c r="F5133" i="11"/>
  <c r="F5134" i="11"/>
  <c r="F5135" i="11"/>
  <c r="F4991" i="11"/>
  <c r="F4992" i="11"/>
  <c r="F4993" i="11"/>
  <c r="F4994" i="11"/>
  <c r="F4995" i="11"/>
  <c r="F4996" i="11"/>
  <c r="F4997" i="11"/>
  <c r="F4998" i="11"/>
  <c r="F4999" i="11"/>
  <c r="F5000" i="11"/>
  <c r="F5001" i="11"/>
  <c r="F5002" i="11"/>
  <c r="F5003" i="11"/>
  <c r="F5004" i="11"/>
  <c r="F5005" i="11"/>
  <c r="F5006" i="11"/>
  <c r="F5007" i="11"/>
  <c r="F5008" i="11"/>
  <c r="F5009" i="11"/>
  <c r="F5010" i="11"/>
  <c r="F5011" i="11"/>
  <c r="F5012" i="11"/>
  <c r="F5013" i="11"/>
  <c r="F5014" i="11"/>
  <c r="F5136" i="11"/>
  <c r="F5137" i="11"/>
  <c r="F5138" i="11"/>
  <c r="F5139" i="11"/>
  <c r="F5140" i="11"/>
  <c r="F5141" i="11"/>
  <c r="F5142" i="11"/>
  <c r="F5143" i="11"/>
  <c r="F5015" i="11"/>
  <c r="F5016" i="11"/>
  <c r="F5017" i="11"/>
  <c r="F5018" i="11"/>
  <c r="F5019" i="11"/>
  <c r="F5020" i="11"/>
  <c r="F5021" i="11"/>
  <c r="F5022" i="11"/>
  <c r="F5023" i="11"/>
  <c r="F5024" i="11"/>
  <c r="F5025" i="11"/>
  <c r="F5026" i="11"/>
  <c r="F5027" i="11"/>
  <c r="F5028" i="11"/>
  <c r="F5029" i="11"/>
  <c r="F5030" i="11"/>
  <c r="F5031" i="11"/>
  <c r="F5032" i="11"/>
  <c r="F5144" i="11"/>
  <c r="F5145" i="11"/>
  <c r="F5146" i="11"/>
  <c r="F5147" i="11"/>
  <c r="F5148" i="11"/>
  <c r="F5149" i="11"/>
  <c r="F5033" i="11"/>
  <c r="F5034" i="11"/>
  <c r="F5035" i="11"/>
  <c r="F5036" i="11"/>
  <c r="F5037" i="11"/>
  <c r="F5038" i="11"/>
  <c r="F5039" i="11"/>
  <c r="F5040" i="11"/>
  <c r="F5041" i="11"/>
  <c r="F5042" i="11"/>
  <c r="F5043" i="11"/>
  <c r="F5044" i="11"/>
  <c r="F5045" i="11"/>
  <c r="F5046" i="11"/>
  <c r="F5047" i="11"/>
  <c r="F5048" i="11"/>
  <c r="F5049" i="11"/>
  <c r="F5050" i="11"/>
  <c r="F5051" i="11"/>
  <c r="F5052" i="11"/>
  <c r="F5053" i="11"/>
  <c r="F5054" i="11"/>
  <c r="F5055" i="11"/>
  <c r="F5056" i="11"/>
  <c r="F5057" i="11"/>
  <c r="F5058" i="11"/>
  <c r="F5150" i="11"/>
  <c r="F5151" i="11"/>
  <c r="F5152" i="11"/>
  <c r="F5153" i="11"/>
  <c r="F5154" i="11"/>
  <c r="F5155" i="11"/>
  <c r="F5059" i="11"/>
  <c r="F5060" i="11"/>
  <c r="F5061" i="11"/>
  <c r="F5062" i="11"/>
  <c r="F5063" i="11"/>
  <c r="F5064" i="11"/>
  <c r="F5065" i="11"/>
  <c r="F5066" i="11"/>
  <c r="F5067" i="11"/>
  <c r="F5068" i="11"/>
  <c r="F5069" i="11"/>
  <c r="F5070" i="11"/>
  <c r="F5071" i="11"/>
  <c r="F5072" i="11"/>
  <c r="F5073" i="11"/>
  <c r="F5074" i="11"/>
  <c r="F5075" i="11"/>
  <c r="F5076" i="11"/>
  <c r="F5077" i="11"/>
  <c r="F5078" i="11"/>
  <c r="F5079" i="11"/>
  <c r="F5080" i="11"/>
  <c r="F5081" i="11"/>
  <c r="F5082" i="11"/>
  <c r="F5083" i="11"/>
  <c r="F5084" i="11"/>
  <c r="F5085" i="11"/>
  <c r="F5086" i="11"/>
  <c r="F5087" i="11"/>
  <c r="F5088" i="11"/>
  <c r="F5089" i="11"/>
  <c r="F5090" i="11"/>
  <c r="F5091" i="11"/>
  <c r="F5092" i="11"/>
  <c r="F5093" i="11"/>
  <c r="F5094" i="11"/>
  <c r="F5095" i="11"/>
  <c r="F5096" i="11"/>
  <c r="F5097" i="11"/>
  <c r="F5098" i="11"/>
  <c r="F5099" i="11"/>
  <c r="F5100" i="11"/>
  <c r="F5101" i="11"/>
  <c r="F5102" i="11"/>
  <c r="F5103" i="11"/>
  <c r="F5104" i="11"/>
  <c r="F5105" i="11"/>
  <c r="F5106" i="11"/>
  <c r="F5107" i="11"/>
  <c r="F5108" i="11"/>
  <c r="F5109" i="11"/>
  <c r="F5110" i="11"/>
  <c r="F5111" i="11"/>
  <c r="F5112" i="11"/>
  <c r="F5113" i="11"/>
  <c r="F5114" i="11"/>
  <c r="F5115" i="11"/>
  <c r="F5116" i="11"/>
  <c r="F5117" i="11"/>
  <c r="F5118" i="11"/>
  <c r="F5156" i="11"/>
  <c r="F5157" i="11"/>
  <c r="F5158" i="11"/>
  <c r="F5159" i="11"/>
  <c r="F5160" i="11"/>
  <c r="F5161" i="11"/>
  <c r="F5162" i="11"/>
  <c r="F5163" i="11"/>
  <c r="F5164" i="11"/>
  <c r="F5180" i="11"/>
  <c r="F5181" i="11"/>
  <c r="F5184" i="11"/>
  <c r="F5185" i="11"/>
  <c r="F5188" i="11"/>
  <c r="F5189" i="11"/>
  <c r="F5192" i="11"/>
  <c r="F5193" i="11"/>
  <c r="F5196" i="11"/>
  <c r="F5197" i="11"/>
  <c r="F5200" i="11"/>
  <c r="F5201" i="11"/>
  <c r="F5204" i="11"/>
  <c r="F5205" i="11"/>
  <c r="F5208" i="11"/>
  <c r="F5209" i="11"/>
  <c r="F5212" i="11"/>
  <c r="F5213" i="11"/>
  <c r="F5216" i="11"/>
  <c r="F5217" i="11"/>
  <c r="F5221" i="11"/>
  <c r="F5222" i="11"/>
  <c r="F5225" i="11"/>
  <c r="F5226" i="11"/>
  <c r="F5229" i="11"/>
  <c r="F5230" i="11"/>
  <c r="F5233" i="11"/>
  <c r="F5234" i="11"/>
  <c r="F5237" i="11"/>
  <c r="F5238" i="11"/>
  <c r="F5241" i="11"/>
  <c r="F5242" i="11"/>
  <c r="F5245" i="11"/>
  <c r="F5246" i="11"/>
  <c r="F5249" i="11"/>
  <c r="F5250" i="11"/>
  <c r="F5253" i="11"/>
  <c r="F5254" i="11"/>
  <c r="F5257" i="11"/>
  <c r="F5258" i="11"/>
  <c r="F5261" i="11"/>
  <c r="F5262" i="11"/>
  <c r="F5265" i="11"/>
  <c r="F5266" i="11"/>
  <c r="F5267" i="11"/>
  <c r="F5268" i="11"/>
  <c r="F5269" i="11"/>
  <c r="F5270" i="11"/>
  <c r="F5271" i="11"/>
  <c r="F5272" i="11"/>
  <c r="F5273" i="11"/>
  <c r="F5274" i="11"/>
  <c r="F5275" i="11"/>
  <c r="F5276" i="11"/>
  <c r="F5277" i="11"/>
  <c r="F5278" i="11"/>
  <c r="F5279" i="11"/>
  <c r="F5280" i="11"/>
  <c r="F5281" i="11"/>
  <c r="F5282" i="11"/>
  <c r="F5283" i="11"/>
  <c r="F5284" i="11"/>
  <c r="F5285" i="11"/>
  <c r="F5286" i="11"/>
  <c r="F5287" i="11"/>
  <c r="F5288" i="11"/>
  <c r="F5289" i="11"/>
  <c r="F5290" i="11"/>
  <c r="F5291" i="11"/>
  <c r="F5292" i="11"/>
  <c r="F5293" i="11"/>
  <c r="F5294" i="11"/>
  <c r="F5295" i="11"/>
  <c r="F5296" i="11"/>
  <c r="F5297" i="11"/>
  <c r="F5298" i="11"/>
  <c r="F5300" i="11"/>
  <c r="F5301" i="11"/>
  <c r="F5306" i="11"/>
  <c r="F5309" i="11"/>
  <c r="F5311" i="11"/>
  <c r="F5312" i="11"/>
  <c r="F5313" i="11"/>
  <c r="F5314" i="11"/>
  <c r="F5315" i="11"/>
  <c r="F5316" i="11"/>
  <c r="F5317" i="11"/>
  <c r="F5318" i="11"/>
  <c r="F5319" i="11"/>
  <c r="F5320" i="11"/>
  <c r="F5321" i="11"/>
  <c r="F5322" i="11"/>
  <c r="F5323" i="11"/>
  <c r="F5324" i="11"/>
  <c r="F5325" i="11"/>
  <c r="F5326" i="11"/>
  <c r="F5327" i="11"/>
  <c r="F5328" i="11"/>
  <c r="F5329" i="11"/>
  <c r="F5330" i="11"/>
  <c r="F5331" i="11"/>
  <c r="F5332" i="11"/>
  <c r="F5333" i="11"/>
  <c r="F5334" i="11"/>
  <c r="F5335" i="11"/>
  <c r="F5336" i="11"/>
  <c r="F5337" i="11"/>
  <c r="F5338" i="11"/>
  <c r="F5339" i="11"/>
  <c r="F5340" i="11"/>
  <c r="F5341" i="11"/>
  <c r="F5342" i="11"/>
  <c r="F5343" i="11"/>
  <c r="F5344" i="11"/>
  <c r="F5345" i="11"/>
  <c r="F5346" i="11"/>
  <c r="F5347" i="11"/>
  <c r="F5348" i="11"/>
  <c r="F5349" i="11"/>
  <c r="F5350" i="11"/>
  <c r="F5351" i="11"/>
  <c r="F5352" i="11"/>
  <c r="F5353" i="11"/>
  <c r="F5354" i="11"/>
  <c r="F5355" i="11"/>
  <c r="F5356" i="11"/>
  <c r="F5357" i="11"/>
  <c r="F5358" i="11"/>
  <c r="F5368" i="11"/>
  <c r="F5369" i="11"/>
  <c r="F5372" i="11"/>
  <c r="F5373" i="11"/>
  <c r="F5377" i="11"/>
  <c r="F5378" i="11"/>
  <c r="F5381" i="11"/>
  <c r="F5382" i="11"/>
  <c r="F5385" i="11"/>
  <c r="F5386" i="11"/>
  <c r="F5389" i="11"/>
  <c r="F5390" i="11"/>
  <c r="F5376" i="11"/>
  <c r="F5393" i="11"/>
  <c r="F5394" i="11"/>
  <c r="F5397" i="11"/>
  <c r="F5398" i="11"/>
  <c r="F5401" i="11"/>
  <c r="F5402" i="11"/>
  <c r="F5405" i="11"/>
  <c r="F5406" i="11"/>
  <c r="F5409" i="11"/>
  <c r="F5410" i="11"/>
  <c r="F5413" i="11"/>
  <c r="F5414" i="11"/>
  <c r="F5415" i="11"/>
  <c r="F5416" i="11"/>
  <c r="F5417" i="11"/>
  <c r="F5418" i="11"/>
  <c r="F5419" i="11"/>
  <c r="F5420" i="11"/>
  <c r="F5421" i="11"/>
  <c r="F5422" i="11"/>
  <c r="F5423" i="11"/>
  <c r="F5424" i="11"/>
  <c r="F5425" i="11"/>
  <c r="F5426" i="11"/>
  <c r="F5427" i="11"/>
  <c r="F5428" i="11"/>
  <c r="F5429" i="11"/>
  <c r="F5430" i="11"/>
  <c r="F5431" i="11"/>
  <c r="F5432" i="11"/>
  <c r="F5433" i="11"/>
  <c r="F5434" i="11"/>
  <c r="F5435" i="11"/>
  <c r="F5436" i="11"/>
  <c r="F5437" i="11"/>
  <c r="F5438" i="11"/>
  <c r="F5439" i="11"/>
  <c r="F5440" i="11"/>
  <c r="F5441" i="11"/>
  <c r="F5442" i="11"/>
  <c r="F5443" i="11"/>
  <c r="F5444" i="11"/>
  <c r="F5445" i="11"/>
  <c r="F5446" i="11"/>
  <c r="F5447" i="11"/>
  <c r="F5448" i="11"/>
  <c r="F5449" i="11"/>
  <c r="F5450" i="11"/>
  <c r="F5451" i="11"/>
  <c r="F5452" i="11"/>
  <c r="F5453" i="11"/>
  <c r="F5454" i="11"/>
  <c r="F5455" i="11"/>
  <c r="F5359" i="11"/>
  <c r="F5360" i="11"/>
  <c r="F5361" i="11"/>
  <c r="F5362" i="11"/>
  <c r="F5363" i="11"/>
  <c r="F5364" i="11"/>
  <c r="F5365" i="11"/>
  <c r="F5366" i="11"/>
  <c r="F5367" i="11"/>
  <c r="F5459" i="11"/>
  <c r="F5460" i="11"/>
  <c r="F5463" i="11"/>
  <c r="F5464" i="11"/>
  <c r="F5467" i="11"/>
  <c r="F5468" i="11"/>
  <c r="F5469" i="11"/>
  <c r="F5472" i="11"/>
  <c r="F5473" i="11"/>
  <c r="F5476" i="11"/>
  <c r="F5477" i="11"/>
  <c r="F5478" i="11"/>
  <c r="F5479" i="11"/>
  <c r="F5480" i="11"/>
  <c r="F5481" i="11"/>
  <c r="F5482" i="11"/>
  <c r="F5483" i="11"/>
  <c r="F5484" i="11"/>
  <c r="F5485" i="11"/>
  <c r="F5486" i="11"/>
  <c r="F5487" i="11"/>
  <c r="F5488" i="11"/>
  <c r="F5456" i="11"/>
  <c r="F5457" i="11"/>
  <c r="F5491" i="11"/>
  <c r="F5492" i="11"/>
  <c r="F5495" i="11"/>
  <c r="F5496" i="11"/>
  <c r="F5499" i="11"/>
  <c r="F13" i="11"/>
  <c r="F24" i="11"/>
  <c r="F35" i="11"/>
  <c r="F46" i="11"/>
  <c r="F57" i="11"/>
  <c r="F68" i="11"/>
  <c r="F247" i="11"/>
  <c r="F251" i="11"/>
  <c r="F255" i="11"/>
  <c r="F259" i="11"/>
  <c r="F263" i="11"/>
  <c r="F267" i="11"/>
  <c r="F271" i="11"/>
  <c r="F275" i="11"/>
  <c r="F280" i="11"/>
  <c r="F285" i="11"/>
  <c r="F289" i="11"/>
  <c r="F293" i="11"/>
  <c r="F304" i="11"/>
  <c r="F315" i="11"/>
  <c r="F326" i="11"/>
  <c r="F329" i="11"/>
  <c r="F340" i="11"/>
  <c r="F352" i="11"/>
  <c r="F363" i="11"/>
  <c r="F379" i="11"/>
  <c r="F390" i="11"/>
  <c r="F401" i="11"/>
  <c r="F414" i="11"/>
  <c r="F425" i="11"/>
  <c r="F471" i="11"/>
  <c r="F475" i="11"/>
  <c r="F479" i="11"/>
  <c r="F483" i="11"/>
  <c r="F487" i="11"/>
  <c r="F491" i="11"/>
  <c r="F502" i="11"/>
  <c r="F513" i="11"/>
  <c r="F524" i="11"/>
  <c r="F535" i="11"/>
  <c r="F541" i="11"/>
  <c r="F552" i="11"/>
  <c r="F563" i="11"/>
  <c r="F579" i="11"/>
  <c r="F590" i="11"/>
  <c r="F601" i="11"/>
  <c r="F612" i="11"/>
  <c r="F623" i="11"/>
  <c r="F634" i="11"/>
  <c r="F645" i="11"/>
  <c r="F656" i="11"/>
  <c r="F667" i="11"/>
  <c r="F669" i="11"/>
  <c r="F681" i="11"/>
  <c r="F692" i="11"/>
  <c r="F703" i="11"/>
  <c r="F714" i="11"/>
  <c r="F725" i="11"/>
  <c r="F736" i="11"/>
  <c r="F747" i="11"/>
  <c r="F758" i="11"/>
  <c r="F769" i="11"/>
  <c r="F772" i="11"/>
  <c r="F782" i="11"/>
  <c r="F793" i="11"/>
  <c r="F804" i="11"/>
  <c r="F815" i="11"/>
  <c r="F820" i="11"/>
  <c r="F833" i="11"/>
  <c r="F846" i="11"/>
  <c r="F862" i="11"/>
  <c r="F868" i="11"/>
  <c r="F879" i="11"/>
  <c r="F890" i="11"/>
  <c r="F901" i="11"/>
  <c r="F912" i="11"/>
  <c r="F923" i="11"/>
  <c r="F934" i="11"/>
  <c r="F945" i="11"/>
  <c r="F956" i="11"/>
  <c r="F967" i="11"/>
  <c r="F978" i="11"/>
  <c r="F989" i="11"/>
  <c r="F1000" i="11"/>
  <c r="F1011" i="11"/>
  <c r="F1022" i="11"/>
  <c r="F1037" i="11"/>
  <c r="F1047" i="11"/>
  <c r="F1058" i="11"/>
  <c r="F1070" i="11"/>
  <c r="F1081" i="11"/>
  <c r="F1092" i="11"/>
  <c r="F1103" i="11"/>
  <c r="F1114" i="11"/>
  <c r="F1125" i="11"/>
  <c r="F1136" i="11"/>
  <c r="F1147" i="11"/>
  <c r="F1158" i="11"/>
  <c r="F1169" i="11"/>
  <c r="F1179" i="11"/>
  <c r="F1190" i="11"/>
  <c r="F1201" i="11"/>
  <c r="F1205" i="11"/>
  <c r="F1261" i="11"/>
  <c r="F1272" i="11"/>
  <c r="F1283" i="11"/>
  <c r="F1294" i="11"/>
  <c r="F1305" i="11"/>
  <c r="F1316" i="11"/>
  <c r="F1327" i="11"/>
  <c r="F1338" i="11"/>
  <c r="F1356" i="11"/>
  <c r="F1360" i="11"/>
  <c r="F1374" i="11"/>
  <c r="F1385" i="11"/>
  <c r="F1396" i="11"/>
  <c r="F1407" i="11"/>
  <c r="F1409" i="11"/>
  <c r="F1420" i="11"/>
  <c r="F1439" i="11"/>
  <c r="F1441" i="11"/>
  <c r="F1457" i="11"/>
  <c r="F1468" i="11"/>
  <c r="F1501" i="11"/>
  <c r="F1506" i="11"/>
  <c r="F1510" i="11"/>
  <c r="F1514" i="11"/>
  <c r="F1536" i="11"/>
  <c r="F1547" i="11"/>
  <c r="F1554" i="11"/>
  <c r="F1574" i="11"/>
  <c r="F1585" i="11"/>
  <c r="F1592" i="11"/>
  <c r="F1607" i="11"/>
  <c r="F1612" i="11"/>
  <c r="F1620" i="11"/>
  <c r="F1621" i="11"/>
  <c r="F1622" i="11"/>
  <c r="F1623" i="11"/>
  <c r="F1624" i="11"/>
  <c r="F1675" i="11"/>
  <c r="F1683" i="11"/>
  <c r="F1691" i="11"/>
  <c r="F1706" i="11"/>
  <c r="F1717" i="11"/>
  <c r="F1728" i="11"/>
  <c r="F1737" i="11"/>
  <c r="F1755" i="11"/>
  <c r="F1766" i="11"/>
  <c r="F1777" i="11"/>
  <c r="F1797" i="11"/>
  <c r="F1808" i="11"/>
  <c r="F1819" i="11"/>
  <c r="F1830" i="11"/>
  <c r="F1841" i="11"/>
  <c r="F1858" i="11"/>
  <c r="F1869" i="11"/>
  <c r="F1897" i="11"/>
  <c r="F1900" i="11"/>
  <c r="F1904" i="11"/>
  <c r="F1920" i="11"/>
  <c r="F1931" i="11"/>
  <c r="F2541" i="11"/>
  <c r="F2560" i="11"/>
  <c r="F2570" i="11"/>
  <c r="F2579" i="11"/>
  <c r="F2586" i="11"/>
  <c r="F2602" i="11"/>
  <c r="F2623" i="11"/>
  <c r="F2634" i="11"/>
  <c r="F2651" i="11"/>
  <c r="F2671" i="11"/>
  <c r="F2682" i="11"/>
  <c r="F2697" i="11"/>
  <c r="F2710" i="11"/>
  <c r="F2721" i="11"/>
  <c r="F2732" i="11"/>
  <c r="F2740" i="11"/>
  <c r="F2750" i="11"/>
  <c r="F2761" i="11"/>
  <c r="F2772" i="11"/>
  <c r="F2783" i="11"/>
  <c r="F2794" i="11"/>
  <c r="F2800" i="11"/>
  <c r="F2811" i="11"/>
  <c r="F2822" i="11"/>
  <c r="F2833" i="11"/>
  <c r="F2844" i="11"/>
  <c r="F2855" i="11"/>
  <c r="F2866" i="11"/>
  <c r="F2877" i="11"/>
  <c r="F2888" i="11"/>
  <c r="F2899" i="11"/>
  <c r="F2917" i="11"/>
  <c r="F2928" i="11"/>
  <c r="F2939" i="11"/>
  <c r="F2950" i="11"/>
  <c r="F2973" i="11"/>
  <c r="F2977" i="11"/>
  <c r="F2981" i="11"/>
  <c r="F2992" i="11"/>
  <c r="F3003" i="11"/>
  <c r="F3014" i="11"/>
  <c r="F3025" i="11"/>
  <c r="F3036" i="11"/>
  <c r="F3047" i="11"/>
  <c r="F3058" i="11"/>
  <c r="F3071" i="11"/>
  <c r="F3085" i="11"/>
  <c r="F3102" i="11"/>
  <c r="F3106" i="11"/>
  <c r="F3120" i="11"/>
  <c r="F3130" i="11"/>
  <c r="F3142" i="11"/>
  <c r="F3153" i="11"/>
  <c r="F3164" i="11"/>
  <c r="F3175" i="11"/>
  <c r="F3186" i="11"/>
  <c r="F3197" i="11"/>
  <c r="F3208" i="11"/>
  <c r="F3219" i="11"/>
  <c r="F3230" i="11"/>
  <c r="F3242" i="11"/>
  <c r="F3253" i="11"/>
  <c r="F3264" i="11"/>
  <c r="F3275" i="11"/>
  <c r="F3286" i="11"/>
  <c r="F3295" i="11"/>
  <c r="F3306" i="11"/>
  <c r="F3317" i="11"/>
  <c r="F3328" i="11"/>
  <c r="F3339" i="11"/>
  <c r="F3442" i="11"/>
  <c r="F3676" i="11"/>
  <c r="F3679" i="11"/>
  <c r="F3681" i="11"/>
  <c r="F3685" i="11"/>
  <c r="F3689" i="11"/>
  <c r="F3808" i="11"/>
  <c r="F3811" i="11"/>
  <c r="F3815" i="11"/>
  <c r="F3819" i="11"/>
  <c r="F3823" i="11"/>
  <c r="F3827" i="11"/>
  <c r="F3831" i="11"/>
  <c r="F3835" i="11"/>
  <c r="F3839" i="11"/>
  <c r="F3850" i="11"/>
  <c r="F3861" i="11"/>
  <c r="F3872" i="11"/>
  <c r="F3883" i="11"/>
  <c r="F3889" i="11"/>
  <c r="F3900" i="11"/>
  <c r="F3919" i="11"/>
  <c r="F3923" i="11"/>
  <c r="F3934" i="11"/>
  <c r="F3945" i="11"/>
  <c r="F3956" i="11"/>
  <c r="F3967" i="11"/>
  <c r="F3978" i="11"/>
  <c r="F3989" i="11"/>
  <c r="F4000" i="11"/>
  <c r="F4011" i="11"/>
  <c r="F4022" i="11"/>
  <c r="F4033" i="11"/>
  <c r="F4037" i="11"/>
  <c r="F4050" i="11"/>
  <c r="F4062" i="11"/>
  <c r="F4073" i="11"/>
  <c r="F4084" i="11"/>
  <c r="F4095" i="11"/>
  <c r="F4106" i="11"/>
  <c r="F4121" i="11"/>
  <c r="F4125" i="11"/>
  <c r="F4133" i="11"/>
  <c r="F4137" i="11"/>
  <c r="F4141" i="11"/>
  <c r="F4145" i="11"/>
  <c r="F4149" i="11"/>
  <c r="F4153" i="11"/>
  <c r="F4156" i="11"/>
  <c r="F4260" i="11"/>
  <c r="F4264" i="11"/>
  <c r="F4268" i="11"/>
  <c r="F4272" i="11"/>
  <c r="F4276" i="11"/>
  <c r="F4280" i="11"/>
  <c r="F4284" i="11"/>
  <c r="F4288" i="11"/>
  <c r="F4292" i="11"/>
  <c r="F4294" i="11"/>
  <c r="F4298" i="11"/>
  <c r="F4302" i="11"/>
  <c r="F4306" i="11"/>
  <c r="F4310" i="11"/>
  <c r="F4314" i="11"/>
  <c r="F4984" i="11"/>
  <c r="F4988" i="11"/>
  <c r="F5165" i="11"/>
  <c r="F5167" i="11"/>
  <c r="F5169" i="11"/>
  <c r="F5170" i="11"/>
  <c r="F5172" i="11"/>
  <c r="F5174" i="11"/>
  <c r="F5178" i="11"/>
  <c r="F5182" i="11"/>
  <c r="F5186" i="11"/>
  <c r="F5190" i="11"/>
  <c r="F5194" i="11"/>
  <c r="F5198" i="11"/>
  <c r="F5202" i="11"/>
  <c r="F5206" i="11"/>
  <c r="F5210" i="11"/>
  <c r="F5214" i="11"/>
  <c r="F5218" i="11"/>
  <c r="F5223" i="11"/>
  <c r="F5227" i="11"/>
  <c r="F5231" i="11"/>
  <c r="F5235" i="11"/>
  <c r="F5239" i="11"/>
  <c r="F5243" i="11"/>
  <c r="F5247" i="11"/>
  <c r="F5251" i="11"/>
  <c r="F5255" i="11"/>
  <c r="F5259" i="11"/>
  <c r="F5263" i="11"/>
  <c r="F5302" i="11"/>
  <c r="F5304" i="11"/>
  <c r="F5307" i="11"/>
  <c r="F5370" i="11"/>
  <c r="F5374" i="11"/>
  <c r="F5379" i="11"/>
  <c r="F5383" i="11"/>
  <c r="F5387" i="11"/>
  <c r="F5391" i="11"/>
  <c r="F5395" i="11"/>
  <c r="F5399" i="11"/>
  <c r="F5403" i="11"/>
  <c r="F5407" i="11"/>
  <c r="F5411" i="11"/>
  <c r="F5461" i="11"/>
  <c r="F5465" i="11"/>
  <c r="F5470" i="11"/>
  <c r="F5474" i="11"/>
  <c r="F5489" i="11"/>
  <c r="F5493" i="11"/>
  <c r="F5497" i="11"/>
  <c r="F5500" i="11"/>
  <c r="F14" i="11"/>
  <c r="F25" i="11"/>
  <c r="F36" i="11"/>
  <c r="F47" i="11"/>
  <c r="F58" i="11"/>
  <c r="F69" i="11"/>
  <c r="F248" i="11"/>
  <c r="F252" i="11"/>
  <c r="F256" i="11"/>
  <c r="F260" i="11"/>
  <c r="F264" i="11"/>
  <c r="F268" i="11"/>
  <c r="F272" i="11"/>
  <c r="F276" i="11"/>
  <c r="F277" i="11"/>
  <c r="F281" i="11"/>
  <c r="F286" i="11"/>
  <c r="F290" i="11"/>
  <c r="F294" i="11"/>
  <c r="F305" i="11"/>
  <c r="F316" i="11"/>
  <c r="F327" i="11"/>
  <c r="F330" i="11"/>
  <c r="F341" i="11"/>
  <c r="F342" i="11"/>
  <c r="F353" i="11"/>
  <c r="F364" i="11"/>
  <c r="F380" i="11"/>
  <c r="F391" i="11"/>
  <c r="F402" i="11"/>
  <c r="F415" i="11"/>
  <c r="F426" i="11"/>
  <c r="F472" i="11"/>
  <c r="F476" i="11"/>
  <c r="F480" i="11"/>
  <c r="F484" i="11"/>
  <c r="F488" i="11"/>
  <c r="F492" i="11"/>
  <c r="F503" i="11"/>
  <c r="F514" i="11"/>
  <c r="F525" i="11"/>
  <c r="F536" i="11"/>
  <c r="F542" i="11"/>
  <c r="F553" i="11"/>
  <c r="F564" i="11"/>
  <c r="F580" i="11"/>
  <c r="F591" i="11"/>
  <c r="F602" i="11"/>
  <c r="F613" i="11"/>
  <c r="F624" i="11"/>
  <c r="F635" i="11"/>
  <c r="F646" i="11"/>
  <c r="F657" i="11"/>
  <c r="F668" i="11"/>
  <c r="F670" i="11"/>
  <c r="F682" i="11"/>
  <c r="F693" i="11"/>
  <c r="F704" i="11"/>
  <c r="F715" i="11"/>
  <c r="F726" i="11"/>
  <c r="F737" i="11"/>
  <c r="F748" i="11"/>
  <c r="F759" i="11"/>
  <c r="F770" i="11"/>
  <c r="F783" i="11"/>
  <c r="F794" i="11"/>
  <c r="F805" i="11"/>
  <c r="F816" i="11"/>
  <c r="F821" i="11"/>
  <c r="F834" i="11"/>
  <c r="F847" i="11"/>
  <c r="F863" i="11"/>
  <c r="F869" i="11"/>
  <c r="F880" i="11"/>
  <c r="F891" i="11"/>
  <c r="F902" i="11"/>
  <c r="F913" i="11"/>
  <c r="F924" i="11"/>
  <c r="F935" i="11"/>
  <c r="F946" i="11"/>
  <c r="F957" i="11"/>
  <c r="F968" i="11"/>
  <c r="F979" i="11"/>
  <c r="F990" i="11"/>
  <c r="F1001" i="11"/>
  <c r="F1012" i="11"/>
  <c r="F1023" i="11"/>
  <c r="F1048" i="11"/>
  <c r="F1059" i="11"/>
  <c r="F1071" i="11"/>
  <c r="F1082" i="11"/>
  <c r="F1093" i="11"/>
  <c r="F1104" i="11"/>
  <c r="F1115" i="11"/>
  <c r="F1126" i="11"/>
  <c r="F1137" i="11"/>
  <c r="F1148" i="11"/>
  <c r="F1159" i="11"/>
  <c r="F1170" i="11"/>
  <c r="F1180" i="11"/>
  <c r="F1191" i="11"/>
  <c r="F1202" i="11"/>
  <c r="F1206" i="11"/>
  <c r="F1262" i="11"/>
  <c r="F1273" i="11"/>
  <c r="F1284" i="11"/>
  <c r="F1295" i="11"/>
  <c r="F1306" i="11"/>
  <c r="F1317" i="11"/>
  <c r="F1328" i="11"/>
  <c r="F1339" i="11"/>
  <c r="F1357" i="11"/>
  <c r="F1361" i="11"/>
  <c r="F1375" i="11"/>
  <c r="F1386" i="11"/>
  <c r="F1397" i="11"/>
  <c r="F1408" i="11"/>
  <c r="F1410" i="11"/>
  <c r="F1421" i="11"/>
  <c r="F1440" i="11"/>
  <c r="F1442" i="11"/>
  <c r="F1458" i="11"/>
  <c r="F1469" i="11"/>
  <c r="F1502" i="11"/>
  <c r="F1507" i="11"/>
  <c r="F1511" i="11"/>
  <c r="F1515" i="11"/>
  <c r="F1537" i="11"/>
  <c r="F1548" i="11"/>
  <c r="F1555" i="11"/>
  <c r="F1575" i="11"/>
  <c r="F1586" i="11"/>
  <c r="F1593" i="11"/>
  <c r="F1608" i="11"/>
  <c r="F1613" i="11"/>
  <c r="F1625" i="11"/>
  <c r="F1626" i="11"/>
  <c r="F1627" i="11"/>
  <c r="F1628" i="11"/>
  <c r="F1629" i="11"/>
  <c r="F1676" i="11"/>
  <c r="F1684" i="11"/>
  <c r="F1692" i="11"/>
  <c r="F1707" i="11"/>
  <c r="F1718" i="11"/>
  <c r="F1729" i="11"/>
  <c r="F1738" i="11"/>
  <c r="F1756" i="11"/>
  <c r="F1767" i="11"/>
  <c r="F1778" i="11"/>
  <c r="F1798" i="11"/>
  <c r="F1809" i="11"/>
  <c r="F1820" i="11"/>
  <c r="F1831" i="11"/>
  <c r="F1842" i="11"/>
  <c r="F1859" i="11"/>
  <c r="F1870" i="11"/>
  <c r="F1901" i="11"/>
  <c r="F1905" i="11"/>
  <c r="F1921" i="11"/>
  <c r="F1932" i="11"/>
  <c r="F2542" i="11"/>
  <c r="F2561" i="11"/>
  <c r="F2571" i="11"/>
  <c r="F2587" i="11"/>
  <c r="F2603" i="11"/>
  <c r="F2624" i="11"/>
  <c r="F2635" i="11"/>
  <c r="F2652" i="11"/>
  <c r="F2672" i="11"/>
  <c r="F2683" i="11"/>
  <c r="F2698" i="11"/>
  <c r="F2711" i="11"/>
  <c r="F2722" i="11"/>
  <c r="F2733" i="11"/>
  <c r="F2734" i="11"/>
  <c r="F2751" i="11"/>
  <c r="F2762" i="11"/>
  <c r="F2773" i="11"/>
  <c r="F2784" i="11"/>
  <c r="F2795" i="11"/>
  <c r="F2801" i="11"/>
  <c r="F2812" i="11"/>
  <c r="F2823" i="11"/>
  <c r="F2834" i="11"/>
  <c r="F2845" i="11"/>
  <c r="F2856" i="11"/>
  <c r="F2867" i="11"/>
  <c r="F2878" i="11"/>
  <c r="F2889" i="11"/>
  <c r="F2900" i="11"/>
  <c r="F2918" i="11"/>
  <c r="F2929" i="11"/>
  <c r="F2940" i="11"/>
  <c r="F2951" i="11"/>
  <c r="F2974" i="11"/>
  <c r="F2978" i="11"/>
  <c r="F2982" i="11"/>
  <c r="F2993" i="11"/>
  <c r="F3004" i="11"/>
  <c r="F3015" i="11"/>
  <c r="F3026" i="11"/>
  <c r="F3037" i="11"/>
  <c r="F3048" i="11"/>
  <c r="F3059" i="11"/>
  <c r="F3072" i="11"/>
  <c r="F3086" i="11"/>
  <c r="F3103" i="11"/>
  <c r="F3107" i="11"/>
  <c r="F3121" i="11"/>
  <c r="F3131" i="11"/>
  <c r="F3132" i="11"/>
  <c r="F3143" i="11"/>
  <c r="F3154" i="11"/>
  <c r="F3165" i="11"/>
  <c r="F3176" i="11"/>
  <c r="F3187" i="11"/>
  <c r="F3198" i="11"/>
  <c r="F3209" i="11"/>
  <c r="F3220" i="11"/>
  <c r="F3231" i="11"/>
  <c r="F3243" i="11"/>
  <c r="F3254" i="11"/>
  <c r="F3265" i="11"/>
  <c r="F3276" i="11"/>
  <c r="F3287" i="11"/>
  <c r="F3296" i="11"/>
  <c r="F3307" i="11"/>
  <c r="F3318" i="11"/>
  <c r="F3329" i="11"/>
  <c r="F3340" i="11"/>
  <c r="F3443" i="11"/>
  <c r="F3677" i="11"/>
  <c r="F3680" i="11"/>
  <c r="F3682" i="11"/>
  <c r="F3686" i="11"/>
  <c r="F3690" i="11"/>
  <c r="F3809" i="11"/>
  <c r="F3812" i="11"/>
  <c r="F3816" i="11"/>
  <c r="F3820" i="11"/>
  <c r="F3824" i="11"/>
  <c r="F3828" i="11"/>
  <c r="F3832" i="11"/>
  <c r="F3836" i="11"/>
  <c r="F3840" i="11"/>
  <c r="F3851" i="11"/>
  <c r="F3862" i="11"/>
  <c r="F3873" i="11"/>
  <c r="F3884" i="11"/>
  <c r="F3890" i="11"/>
  <c r="F3901" i="11"/>
  <c r="F3920" i="11"/>
  <c r="F3924" i="11"/>
  <c r="F3935" i="11"/>
  <c r="F3946" i="11"/>
  <c r="F3957" i="11"/>
  <c r="F3968" i="11"/>
  <c r="F3979" i="11"/>
  <c r="F3990" i="11"/>
  <c r="F4001" i="11"/>
  <c r="F4012" i="11"/>
  <c r="F4023" i="11"/>
  <c r="F4034" i="11"/>
  <c r="F4038" i="11"/>
  <c r="F4040" i="11"/>
  <c r="F4051" i="11"/>
  <c r="F4063" i="11"/>
  <c r="F4074" i="11"/>
  <c r="F4085" i="11"/>
  <c r="F4096" i="11"/>
  <c r="F4107" i="11"/>
  <c r="F4122" i="11"/>
  <c r="F4126" i="11"/>
  <c r="F4134" i="11"/>
  <c r="F4138" i="11"/>
  <c r="F4142" i="11"/>
  <c r="F4146" i="11"/>
  <c r="F4150" i="11"/>
  <c r="F4154" i="11"/>
  <c r="F4157" i="11"/>
  <c r="F4261" i="11"/>
  <c r="F4265" i="11"/>
  <c r="F4269" i="11"/>
  <c r="F4273" i="11"/>
  <c r="F4277" i="11"/>
  <c r="F4281" i="11"/>
  <c r="F4285" i="11"/>
  <c r="F4289" i="11"/>
  <c r="F4293" i="11"/>
  <c r="F4295" i="11"/>
  <c r="F4299" i="11"/>
  <c r="F4303" i="11"/>
  <c r="F4307" i="11"/>
  <c r="F4311" i="11"/>
  <c r="F4315" i="11"/>
  <c r="F4985" i="11"/>
  <c r="F4989" i="11"/>
  <c r="F5166" i="11"/>
  <c r="F5168" i="11"/>
  <c r="F5171" i="11"/>
  <c r="F5173" i="11"/>
  <c r="F5175" i="11"/>
  <c r="F5179" i="11"/>
  <c r="F5183" i="11"/>
  <c r="F5187" i="11"/>
  <c r="F5191" i="11"/>
  <c r="F5195" i="11"/>
  <c r="F5199" i="11"/>
  <c r="F5203" i="11"/>
  <c r="F5207" i="11"/>
  <c r="F5211" i="11"/>
  <c r="F5215" i="11"/>
  <c r="F5219" i="11"/>
  <c r="F5220" i="11"/>
  <c r="F5224" i="11"/>
  <c r="F5228" i="11"/>
  <c r="F5232" i="11"/>
  <c r="F5236" i="11"/>
  <c r="F5240" i="11"/>
  <c r="F5244" i="11"/>
  <c r="F5248" i="11"/>
  <c r="F5252" i="11"/>
  <c r="F5256" i="11"/>
  <c r="F5260" i="11"/>
  <c r="F5264" i="11"/>
  <c r="F5299" i="11"/>
  <c r="F5303" i="11"/>
  <c r="F5305" i="11"/>
  <c r="F5308" i="11"/>
  <c r="F5310" i="11"/>
  <c r="F5371" i="11"/>
  <c r="F5375" i="11"/>
  <c r="F5380" i="11"/>
  <c r="F5384" i="11"/>
  <c r="F5388" i="11"/>
  <c r="F5392" i="11"/>
  <c r="F5396" i="11"/>
  <c r="F5400" i="11"/>
  <c r="F5404" i="11"/>
  <c r="F5408" i="11"/>
  <c r="F5412" i="11"/>
  <c r="F5458" i="11"/>
  <c r="F5462" i="11"/>
  <c r="F5466" i="11"/>
  <c r="F5471" i="11"/>
  <c r="F5475" i="11"/>
  <c r="F5490" i="11"/>
  <c r="F5494" i="11"/>
  <c r="F5498" i="11"/>
  <c r="F5501" i="11"/>
  <c r="P3" i="12"/>
  <c r="P5" i="12" s="1"/>
  <c r="I32" i="17"/>
  <c r="I36" i="17"/>
  <c r="I33" i="17"/>
  <c r="I38" i="17"/>
  <c r="I37" i="17"/>
  <c r="I34" i="17"/>
  <c r="I35" i="17"/>
  <c r="P6" i="12" l="1"/>
  <c r="P7" i="12" s="1"/>
  <c r="J2" i="12" l="1"/>
  <c r="L3" i="12" s="1"/>
  <c r="F2" i="12"/>
  <c r="H3" i="12" s="1"/>
  <c r="D3" i="17" s="1"/>
  <c r="B2" i="12"/>
  <c r="D3" i="12" s="1"/>
  <c r="D2" i="17" s="1"/>
  <c r="D4" i="17" l="1"/>
  <c r="Y5502" i="11"/>
  <c r="X5502" i="11"/>
  <c r="W5502" i="11"/>
  <c r="V5502" i="11"/>
  <c r="T5502" i="11"/>
  <c r="S5502" i="11"/>
  <c r="R5502" i="11"/>
  <c r="Q5502" i="11"/>
  <c r="Z5499" i="11"/>
  <c r="AA5499" i="11" s="1"/>
  <c r="Z5496" i="11"/>
  <c r="AA5496" i="11" s="1"/>
  <c r="Z5495" i="11"/>
  <c r="AA5495" i="11" s="1"/>
  <c r="Z5492" i="11"/>
  <c r="AA5492" i="11" s="1"/>
  <c r="Z5491" i="11"/>
  <c r="AA5491" i="11" s="1"/>
  <c r="Z5457" i="11"/>
  <c r="AA5457" i="11" s="1"/>
  <c r="Z5456" i="11"/>
  <c r="AA5456" i="11" s="1"/>
  <c r="Z5488" i="11"/>
  <c r="AA5488" i="11" s="1"/>
  <c r="Z5487" i="11"/>
  <c r="AA5487" i="11" s="1"/>
  <c r="Z5486" i="11"/>
  <c r="AA5486" i="11" s="1"/>
  <c r="Z5485" i="11"/>
  <c r="AA5485" i="11" s="1"/>
  <c r="Z5484" i="11"/>
  <c r="AA5484" i="11" s="1"/>
  <c r="Z5483" i="11"/>
  <c r="AA5483" i="11" s="1"/>
  <c r="Z5482" i="11"/>
  <c r="AA5482" i="11" s="1"/>
  <c r="Z5481" i="11"/>
  <c r="AA5481" i="11" s="1"/>
  <c r="Z5480" i="11"/>
  <c r="AA5480" i="11" s="1"/>
  <c r="Z5479" i="11"/>
  <c r="AA5479" i="11" s="1"/>
  <c r="Z5478" i="11"/>
  <c r="AA5478" i="11" s="1"/>
  <c r="Z5477" i="11"/>
  <c r="AA5477" i="11" s="1"/>
  <c r="Z5476" i="11"/>
  <c r="AA5476" i="11" s="1"/>
  <c r="Z5473" i="11"/>
  <c r="AA5473" i="11" s="1"/>
  <c r="Z5472" i="11"/>
  <c r="AA5472" i="11" s="1"/>
  <c r="Z5469" i="11"/>
  <c r="AA5469" i="11" s="1"/>
  <c r="Z5468" i="11"/>
  <c r="AA5468" i="11" s="1"/>
  <c r="Z5467" i="11"/>
  <c r="AA5467" i="11" s="1"/>
  <c r="Z5464" i="11"/>
  <c r="AA5464" i="11" s="1"/>
  <c r="Z5463" i="11"/>
  <c r="AA5463" i="11" s="1"/>
  <c r="Z5460" i="11"/>
  <c r="AA5460" i="11" s="1"/>
  <c r="Z5459" i="11"/>
  <c r="AA5459" i="11" s="1"/>
  <c r="Z5367" i="11"/>
  <c r="AA5367" i="11" s="1"/>
  <c r="Z5366" i="11"/>
  <c r="AA5366" i="11" s="1"/>
  <c r="Z5365" i="11"/>
  <c r="AA5365" i="11" s="1"/>
  <c r="Z5364" i="11"/>
  <c r="AA5364" i="11" s="1"/>
  <c r="Z5363" i="11"/>
  <c r="AA5363" i="11" s="1"/>
  <c r="Z5362" i="11"/>
  <c r="AA5362" i="11" s="1"/>
  <c r="Z5361" i="11"/>
  <c r="AA5361" i="11" s="1"/>
  <c r="Z5360" i="11"/>
  <c r="AA5360" i="11" s="1"/>
  <c r="Z5359" i="11"/>
  <c r="AA5359" i="11" s="1"/>
  <c r="Z5455" i="11"/>
  <c r="AA5455" i="11" s="1"/>
  <c r="Z5454" i="11"/>
  <c r="AA5454" i="11" s="1"/>
  <c r="Z5453" i="11"/>
  <c r="AA5453" i="11" s="1"/>
  <c r="Z5452" i="11"/>
  <c r="AA5452" i="11" s="1"/>
  <c r="Z5451" i="11"/>
  <c r="AA5451" i="11" s="1"/>
  <c r="Z5450" i="11"/>
  <c r="AA5450" i="11" s="1"/>
  <c r="Z5449" i="11"/>
  <c r="AA5449" i="11" s="1"/>
  <c r="Z5448" i="11"/>
  <c r="AA5448" i="11" s="1"/>
  <c r="Z5447" i="11"/>
  <c r="AA5447" i="11" s="1"/>
  <c r="Z5446" i="11"/>
  <c r="AA5446" i="11" s="1"/>
  <c r="Z5445" i="11"/>
  <c r="AA5445" i="11" s="1"/>
  <c r="Z5444" i="11"/>
  <c r="AA5444" i="11" s="1"/>
  <c r="Z5443" i="11"/>
  <c r="AA5443" i="11" s="1"/>
  <c r="Z5442" i="11"/>
  <c r="AA5442" i="11" s="1"/>
  <c r="Z5441" i="11"/>
  <c r="AA5441" i="11" s="1"/>
  <c r="Z5440" i="11"/>
  <c r="AA5440" i="11" s="1"/>
  <c r="Z5439" i="11"/>
  <c r="AA5439" i="11" s="1"/>
  <c r="Z5438" i="11"/>
  <c r="AA5438" i="11" s="1"/>
  <c r="Z5437" i="11"/>
  <c r="AA5437" i="11" s="1"/>
  <c r="Z5436" i="11"/>
  <c r="AA5436" i="11" s="1"/>
  <c r="Z5435" i="11"/>
  <c r="AA5435" i="11" s="1"/>
  <c r="Z5434" i="11"/>
  <c r="AA5434" i="11" s="1"/>
  <c r="Z5433" i="11"/>
  <c r="AA5433" i="11" s="1"/>
  <c r="Z5432" i="11"/>
  <c r="AA5432" i="11" s="1"/>
  <c r="Z5431" i="11"/>
  <c r="AA5431" i="11" s="1"/>
  <c r="Z5430" i="11"/>
  <c r="AA5430" i="11" s="1"/>
  <c r="Z5429" i="11"/>
  <c r="AA5429" i="11" s="1"/>
  <c r="Z5428" i="11"/>
  <c r="AA5428" i="11" s="1"/>
  <c r="Z5427" i="11"/>
  <c r="AA5427" i="11" s="1"/>
  <c r="Z5426" i="11"/>
  <c r="AA5426" i="11" s="1"/>
  <c r="Z5425" i="11"/>
  <c r="AA5425" i="11" s="1"/>
  <c r="Z5424" i="11"/>
  <c r="AA5424" i="11" s="1"/>
  <c r="Z5423" i="11"/>
  <c r="AA5423" i="11" s="1"/>
  <c r="Z5422" i="11"/>
  <c r="AA5422" i="11" s="1"/>
  <c r="Z5421" i="11"/>
  <c r="AA5421" i="11" s="1"/>
  <c r="Z5420" i="11"/>
  <c r="AA5420" i="11" s="1"/>
  <c r="Z5419" i="11"/>
  <c r="AA5419" i="11" s="1"/>
  <c r="Z5418" i="11"/>
  <c r="AA5418" i="11" s="1"/>
  <c r="Z5417" i="11"/>
  <c r="AA5417" i="11" s="1"/>
  <c r="Z5416" i="11"/>
  <c r="AA5416" i="11" s="1"/>
  <c r="Z5415" i="11"/>
  <c r="AA5415" i="11" s="1"/>
  <c r="Z5414" i="11"/>
  <c r="AA5414" i="11" s="1"/>
  <c r="Z5413" i="11"/>
  <c r="AA5413" i="11" s="1"/>
  <c r="Z5410" i="11"/>
  <c r="AA5410" i="11" s="1"/>
  <c r="Z5409" i="11"/>
  <c r="AA5409" i="11" s="1"/>
  <c r="Z5406" i="11"/>
  <c r="AA5406" i="11" s="1"/>
  <c r="Z5405" i="11"/>
  <c r="AA5405" i="11" s="1"/>
  <c r="Z5402" i="11"/>
  <c r="AA5402" i="11" s="1"/>
  <c r="Z5401" i="11"/>
  <c r="AA5401" i="11" s="1"/>
  <c r="Z5398" i="11"/>
  <c r="AA5398" i="11" s="1"/>
  <c r="Z5397" i="11"/>
  <c r="AA5397" i="11" s="1"/>
  <c r="Z5394" i="11"/>
  <c r="AA5394" i="11" s="1"/>
  <c r="Z5393" i="11"/>
  <c r="AA5393" i="11" s="1"/>
  <c r="Z5376" i="11"/>
  <c r="AA5376" i="11" s="1"/>
  <c r="Z5390" i="11"/>
  <c r="AA5390" i="11" s="1"/>
  <c r="Z5389" i="11"/>
  <c r="AA5389" i="11" s="1"/>
  <c r="Z5386" i="11"/>
  <c r="AA5386" i="11" s="1"/>
  <c r="Z5385" i="11"/>
  <c r="AA5385" i="11" s="1"/>
  <c r="Z5382" i="11"/>
  <c r="AA5382" i="11" s="1"/>
  <c r="Z5381" i="11"/>
  <c r="AA5381" i="11" s="1"/>
  <c r="Z5378" i="11"/>
  <c r="AA5378" i="11" s="1"/>
  <c r="Z5377" i="11"/>
  <c r="AA5377" i="11" s="1"/>
  <c r="Z5373" i="11"/>
  <c r="AA5373" i="11" s="1"/>
  <c r="Z5372" i="11"/>
  <c r="AA5372" i="11" s="1"/>
  <c r="Z5369" i="11"/>
  <c r="AA5369" i="11" s="1"/>
  <c r="Z5368" i="11"/>
  <c r="AA5368" i="11" s="1"/>
  <c r="Z5358" i="11"/>
  <c r="AA5358" i="11" s="1"/>
  <c r="Z5357" i="11"/>
  <c r="AA5357" i="11" s="1"/>
  <c r="Z5356" i="11"/>
  <c r="AA5356" i="11" s="1"/>
  <c r="Z5355" i="11"/>
  <c r="AA5355" i="11" s="1"/>
  <c r="Z5354" i="11"/>
  <c r="AA5354" i="11" s="1"/>
  <c r="Z5353" i="11"/>
  <c r="AA5353" i="11" s="1"/>
  <c r="Z5352" i="11"/>
  <c r="AA5352" i="11" s="1"/>
  <c r="Z5351" i="11"/>
  <c r="AA5351" i="11" s="1"/>
  <c r="Z5350" i="11"/>
  <c r="AA5350" i="11" s="1"/>
  <c r="Z5349" i="11"/>
  <c r="AA5349" i="11" s="1"/>
  <c r="Z5348" i="11"/>
  <c r="AA5348" i="11" s="1"/>
  <c r="Z5347" i="11"/>
  <c r="AA5347" i="11" s="1"/>
  <c r="Z5346" i="11"/>
  <c r="AA5346" i="11" s="1"/>
  <c r="Z5345" i="11"/>
  <c r="AA5345" i="11" s="1"/>
  <c r="Z5344" i="11"/>
  <c r="AA5344" i="11" s="1"/>
  <c r="Z5343" i="11"/>
  <c r="AA5343" i="11" s="1"/>
  <c r="Z5342" i="11"/>
  <c r="AA5342" i="11" s="1"/>
  <c r="Z5341" i="11"/>
  <c r="AA5341" i="11" s="1"/>
  <c r="Z5340" i="11"/>
  <c r="AA5340" i="11" s="1"/>
  <c r="Z5339" i="11"/>
  <c r="AA5339" i="11" s="1"/>
  <c r="Z5338" i="11"/>
  <c r="AA5338" i="11" s="1"/>
  <c r="Z5337" i="11"/>
  <c r="AA5337" i="11" s="1"/>
  <c r="Z5336" i="11"/>
  <c r="AA5336" i="11" s="1"/>
  <c r="Z5335" i="11"/>
  <c r="AA5335" i="11" s="1"/>
  <c r="Z5334" i="11"/>
  <c r="AA5334" i="11" s="1"/>
  <c r="Z5333" i="11"/>
  <c r="AA5333" i="11" s="1"/>
  <c r="Z5332" i="11"/>
  <c r="AA5332" i="11" s="1"/>
  <c r="Z5331" i="11"/>
  <c r="AA5331" i="11" s="1"/>
  <c r="Z5330" i="11"/>
  <c r="AA5330" i="11" s="1"/>
  <c r="Z5329" i="11"/>
  <c r="AA5329" i="11" s="1"/>
  <c r="Z5328" i="11"/>
  <c r="AA5328" i="11" s="1"/>
  <c r="Z5327" i="11"/>
  <c r="AA5327" i="11" s="1"/>
  <c r="Z5326" i="11"/>
  <c r="AA5326" i="11" s="1"/>
  <c r="Z5325" i="11"/>
  <c r="AA5325" i="11" s="1"/>
  <c r="Z5324" i="11"/>
  <c r="AA5324" i="11" s="1"/>
  <c r="Z5323" i="11"/>
  <c r="AA5323" i="11" s="1"/>
  <c r="Z5322" i="11"/>
  <c r="AA5322" i="11" s="1"/>
  <c r="Z5321" i="11"/>
  <c r="AA5321" i="11" s="1"/>
  <c r="Z5320" i="11"/>
  <c r="AA5320" i="11" s="1"/>
  <c r="Z5319" i="11"/>
  <c r="AA5319" i="11" s="1"/>
  <c r="Z5318" i="11"/>
  <c r="AA5318" i="11" s="1"/>
  <c r="Z5317" i="11"/>
  <c r="AA5317" i="11" s="1"/>
  <c r="Z5316" i="11"/>
  <c r="AA5316" i="11" s="1"/>
  <c r="Z5315" i="11"/>
  <c r="AA5315" i="11" s="1"/>
  <c r="Z5314" i="11"/>
  <c r="AA5314" i="11" s="1"/>
  <c r="Z5313" i="11"/>
  <c r="AA5313" i="11" s="1"/>
  <c r="Z5312" i="11"/>
  <c r="AA5312" i="11" s="1"/>
  <c r="Z5311" i="11"/>
  <c r="AA5311" i="11" s="1"/>
  <c r="Z5309" i="11"/>
  <c r="AA5309" i="11" s="1"/>
  <c r="Z5306" i="11"/>
  <c r="AA5306" i="11" s="1"/>
  <c r="Z5301" i="11"/>
  <c r="AA5301" i="11" s="1"/>
  <c r="Z5300" i="11"/>
  <c r="AA5300" i="11" s="1"/>
  <c r="Z5298" i="11"/>
  <c r="AA5298" i="11" s="1"/>
  <c r="Z5297" i="11"/>
  <c r="AA5297" i="11" s="1"/>
  <c r="Z5296" i="11"/>
  <c r="AA5296" i="11" s="1"/>
  <c r="Z5295" i="11"/>
  <c r="AA5295" i="11" s="1"/>
  <c r="Z5294" i="11"/>
  <c r="AA5294" i="11" s="1"/>
  <c r="Z5293" i="11"/>
  <c r="AA5293" i="11" s="1"/>
  <c r="Z5292" i="11"/>
  <c r="AA5292" i="11" s="1"/>
  <c r="Z5291" i="11"/>
  <c r="AA5291" i="11" s="1"/>
  <c r="Z5290" i="11"/>
  <c r="AA5290" i="11" s="1"/>
  <c r="Z5289" i="11"/>
  <c r="AA5289" i="11" s="1"/>
  <c r="Z5288" i="11"/>
  <c r="AA5288" i="11" s="1"/>
  <c r="Z5287" i="11"/>
  <c r="AA5287" i="11" s="1"/>
  <c r="Z5286" i="11"/>
  <c r="AA5286" i="11" s="1"/>
  <c r="Z5285" i="11"/>
  <c r="AA5285" i="11" s="1"/>
  <c r="Z5284" i="11"/>
  <c r="AA5284" i="11" s="1"/>
  <c r="Z5283" i="11"/>
  <c r="AA5283" i="11" s="1"/>
  <c r="Z5282" i="11"/>
  <c r="AA5282" i="11" s="1"/>
  <c r="Z5281" i="11"/>
  <c r="AA5281" i="11" s="1"/>
  <c r="Z5280" i="11"/>
  <c r="AA5280" i="11" s="1"/>
  <c r="Z5279" i="11"/>
  <c r="AA5279" i="11" s="1"/>
  <c r="Z5278" i="11"/>
  <c r="AA5278" i="11" s="1"/>
  <c r="Z5277" i="11"/>
  <c r="AA5277" i="11" s="1"/>
  <c r="Z5276" i="11"/>
  <c r="AA5276" i="11" s="1"/>
  <c r="Z5275" i="11"/>
  <c r="AA5275" i="11" s="1"/>
  <c r="Z5274" i="11"/>
  <c r="AA5274" i="11" s="1"/>
  <c r="Z5273" i="11"/>
  <c r="AA5273" i="11" s="1"/>
  <c r="Z5272" i="11"/>
  <c r="AA5272" i="11" s="1"/>
  <c r="Z5271" i="11"/>
  <c r="AA5271" i="11" s="1"/>
  <c r="Z5270" i="11"/>
  <c r="AA5270" i="11" s="1"/>
  <c r="Z5269" i="11"/>
  <c r="AA5269" i="11" s="1"/>
  <c r="Z5268" i="11"/>
  <c r="AA5268" i="11" s="1"/>
  <c r="Z5267" i="11"/>
  <c r="AA5267" i="11" s="1"/>
  <c r="Z5266" i="11"/>
  <c r="AA5266" i="11" s="1"/>
  <c r="Z5265" i="11"/>
  <c r="AA5265" i="11" s="1"/>
  <c r="Z5262" i="11"/>
  <c r="AA5262" i="11" s="1"/>
  <c r="Z5261" i="11"/>
  <c r="AA5261" i="11" s="1"/>
  <c r="Z5258" i="11"/>
  <c r="AA5258" i="11" s="1"/>
  <c r="Z5257" i="11"/>
  <c r="AA5257" i="11" s="1"/>
  <c r="Z5254" i="11"/>
  <c r="AA5254" i="11" s="1"/>
  <c r="Z5253" i="11"/>
  <c r="AA5253" i="11" s="1"/>
  <c r="Z5250" i="11"/>
  <c r="AA5250" i="11" s="1"/>
  <c r="Z5249" i="11"/>
  <c r="AA5249" i="11" s="1"/>
  <c r="Z5246" i="11"/>
  <c r="AA5246" i="11" s="1"/>
  <c r="Z5245" i="11"/>
  <c r="AA5245" i="11" s="1"/>
  <c r="Z5242" i="11"/>
  <c r="AA5242" i="11" s="1"/>
  <c r="Z5241" i="11"/>
  <c r="AA5241" i="11" s="1"/>
  <c r="Z5238" i="11"/>
  <c r="AA5238" i="11" s="1"/>
  <c r="Z5237" i="11"/>
  <c r="AA5237" i="11" s="1"/>
  <c r="Z5234" i="11"/>
  <c r="AA5234" i="11" s="1"/>
  <c r="Z5233" i="11"/>
  <c r="AA5233" i="11" s="1"/>
  <c r="Z5230" i="11"/>
  <c r="AA5230" i="11" s="1"/>
  <c r="Z5229" i="11"/>
  <c r="AA5229" i="11" s="1"/>
  <c r="Z5226" i="11"/>
  <c r="AA5226" i="11" s="1"/>
  <c r="Z5225" i="11"/>
  <c r="AA5225" i="11" s="1"/>
  <c r="Z5222" i="11"/>
  <c r="AA5222" i="11" s="1"/>
  <c r="Z5221" i="11"/>
  <c r="AA5221" i="11" s="1"/>
  <c r="Z5217" i="11"/>
  <c r="AA5217" i="11" s="1"/>
  <c r="Z5216" i="11"/>
  <c r="AA5216" i="11" s="1"/>
  <c r="Z5213" i="11"/>
  <c r="AA5213" i="11" s="1"/>
  <c r="Z5212" i="11"/>
  <c r="AA5212" i="11" s="1"/>
  <c r="Z5209" i="11"/>
  <c r="AA5209" i="11" s="1"/>
  <c r="Z5208" i="11"/>
  <c r="AA5208" i="11" s="1"/>
  <c r="Z5205" i="11"/>
  <c r="AA5205" i="11" s="1"/>
  <c r="Z5204" i="11"/>
  <c r="AA5204" i="11" s="1"/>
  <c r="Z5201" i="11"/>
  <c r="AA5201" i="11" s="1"/>
  <c r="Z5200" i="11"/>
  <c r="AA5200" i="11" s="1"/>
  <c r="Z5197" i="11"/>
  <c r="AA5197" i="11" s="1"/>
  <c r="Z5196" i="11"/>
  <c r="AA5196" i="11" s="1"/>
  <c r="Z5193" i="11"/>
  <c r="AA5193" i="11" s="1"/>
  <c r="Z5192" i="11"/>
  <c r="AA5192" i="11" s="1"/>
  <c r="Z5189" i="11"/>
  <c r="AA5189" i="11" s="1"/>
  <c r="Z5188" i="11"/>
  <c r="AA5188" i="11" s="1"/>
  <c r="Z5185" i="11"/>
  <c r="AA5185" i="11" s="1"/>
  <c r="Z5184" i="11"/>
  <c r="AA5184" i="11" s="1"/>
  <c r="Z5181" i="11"/>
  <c r="AA5181" i="11" s="1"/>
  <c r="Z5180" i="11"/>
  <c r="AA5180" i="11" s="1"/>
  <c r="Z5164" i="11"/>
  <c r="AA5164" i="11" s="1"/>
  <c r="Z5163" i="11"/>
  <c r="AA5163" i="11" s="1"/>
  <c r="Z5162" i="11"/>
  <c r="AA5162" i="11" s="1"/>
  <c r="Z5161" i="11"/>
  <c r="AA5161" i="11" s="1"/>
  <c r="Z5160" i="11"/>
  <c r="AA5160" i="11" s="1"/>
  <c r="Z5159" i="11"/>
  <c r="AA5159" i="11" s="1"/>
  <c r="Z5158" i="11"/>
  <c r="AA5158" i="11" s="1"/>
  <c r="Z5157" i="11"/>
  <c r="AA5157" i="11" s="1"/>
  <c r="Z5156" i="11"/>
  <c r="AA5156" i="11" s="1"/>
  <c r="Z5118" i="11"/>
  <c r="AA5118" i="11" s="1"/>
  <c r="Z5117" i="11"/>
  <c r="AA5117" i="11" s="1"/>
  <c r="Z5116" i="11"/>
  <c r="AA5116" i="11" s="1"/>
  <c r="Z5115" i="11"/>
  <c r="AA5115" i="11" s="1"/>
  <c r="Z5114" i="11"/>
  <c r="AA5114" i="11" s="1"/>
  <c r="Z5113" i="11"/>
  <c r="AA5113" i="11" s="1"/>
  <c r="Z5112" i="11"/>
  <c r="AA5112" i="11" s="1"/>
  <c r="Z5111" i="11"/>
  <c r="AA5111" i="11" s="1"/>
  <c r="Z5110" i="11"/>
  <c r="AA5110" i="11" s="1"/>
  <c r="Z5109" i="11"/>
  <c r="AA5109" i="11" s="1"/>
  <c r="Z5108" i="11"/>
  <c r="AA5108" i="11" s="1"/>
  <c r="Z5107" i="11"/>
  <c r="AA5107" i="11" s="1"/>
  <c r="Z5106" i="11"/>
  <c r="AA5106" i="11" s="1"/>
  <c r="Z5105" i="11"/>
  <c r="AA5105" i="11" s="1"/>
  <c r="Z5104" i="11"/>
  <c r="AA5104" i="11" s="1"/>
  <c r="Z5103" i="11"/>
  <c r="AA5103" i="11" s="1"/>
  <c r="Z5102" i="11"/>
  <c r="AA5102" i="11" s="1"/>
  <c r="Z5101" i="11"/>
  <c r="AA5101" i="11" s="1"/>
  <c r="Z5100" i="11"/>
  <c r="AA5100" i="11" s="1"/>
  <c r="Z5099" i="11"/>
  <c r="AA5099" i="11" s="1"/>
  <c r="Z5098" i="11"/>
  <c r="AA5098" i="11" s="1"/>
  <c r="Z5097" i="11"/>
  <c r="AA5097" i="11" s="1"/>
  <c r="Z5096" i="11"/>
  <c r="AA5096" i="11" s="1"/>
  <c r="Z5095" i="11"/>
  <c r="AA5095" i="11" s="1"/>
  <c r="Z5094" i="11"/>
  <c r="AA5094" i="11" s="1"/>
  <c r="Z5093" i="11"/>
  <c r="AA5093" i="11" s="1"/>
  <c r="Z5092" i="11"/>
  <c r="AA5092" i="11" s="1"/>
  <c r="Z5091" i="11"/>
  <c r="AA5091" i="11" s="1"/>
  <c r="Z5090" i="11"/>
  <c r="AA5090" i="11" s="1"/>
  <c r="Z5089" i="11"/>
  <c r="AA5089" i="11" s="1"/>
  <c r="Z5088" i="11"/>
  <c r="AA5088" i="11" s="1"/>
  <c r="Z5087" i="11"/>
  <c r="AA5087" i="11" s="1"/>
  <c r="Z5086" i="11"/>
  <c r="AA5086" i="11" s="1"/>
  <c r="Z5085" i="11"/>
  <c r="AA5085" i="11" s="1"/>
  <c r="Z5084" i="11"/>
  <c r="AA5084" i="11" s="1"/>
  <c r="Z5083" i="11"/>
  <c r="AA5083" i="11" s="1"/>
  <c r="Z5082" i="11"/>
  <c r="AA5082" i="11" s="1"/>
  <c r="Z5081" i="11"/>
  <c r="AA5081" i="11" s="1"/>
  <c r="Z5080" i="11"/>
  <c r="AA5080" i="11" s="1"/>
  <c r="Z5079" i="11"/>
  <c r="AA5079" i="11" s="1"/>
  <c r="Z5078" i="11"/>
  <c r="AA5078" i="11" s="1"/>
  <c r="Z5077" i="11"/>
  <c r="AA5077" i="11" s="1"/>
  <c r="Z5076" i="11"/>
  <c r="AA5076" i="11" s="1"/>
  <c r="Z5075" i="11"/>
  <c r="AA5075" i="11" s="1"/>
  <c r="Z5074" i="11"/>
  <c r="AA5074" i="11" s="1"/>
  <c r="Z5073" i="11"/>
  <c r="AA5073" i="11" s="1"/>
  <c r="Z5072" i="11"/>
  <c r="AA5072" i="11" s="1"/>
  <c r="Z5071" i="11"/>
  <c r="AA5071" i="11" s="1"/>
  <c r="Z5070" i="11"/>
  <c r="AA5070" i="11" s="1"/>
  <c r="Z5069" i="11"/>
  <c r="AA5069" i="11" s="1"/>
  <c r="Z5068" i="11"/>
  <c r="AA5068" i="11" s="1"/>
  <c r="Z5067" i="11"/>
  <c r="AA5067" i="11" s="1"/>
  <c r="Z5066" i="11"/>
  <c r="AA5066" i="11" s="1"/>
  <c r="Z5065" i="11"/>
  <c r="AA5065" i="11" s="1"/>
  <c r="Z5064" i="11"/>
  <c r="AA5064" i="11" s="1"/>
  <c r="Z5063" i="11"/>
  <c r="AA5063" i="11" s="1"/>
  <c r="Z5062" i="11"/>
  <c r="AA5062" i="11" s="1"/>
  <c r="Z5061" i="11"/>
  <c r="AA5061" i="11" s="1"/>
  <c r="Z5060" i="11"/>
  <c r="AA5060" i="11" s="1"/>
  <c r="Z5059" i="11"/>
  <c r="AA5059" i="11" s="1"/>
  <c r="Z5155" i="11"/>
  <c r="AA5155" i="11" s="1"/>
  <c r="Z5154" i="11"/>
  <c r="AA5154" i="11" s="1"/>
  <c r="Z5153" i="11"/>
  <c r="AA5153" i="11" s="1"/>
  <c r="Z5152" i="11"/>
  <c r="AA5152" i="11" s="1"/>
  <c r="Z5151" i="11"/>
  <c r="AA5151" i="11" s="1"/>
  <c r="Z5150" i="11"/>
  <c r="AA5150" i="11" s="1"/>
  <c r="Z5058" i="11"/>
  <c r="AA5058" i="11" s="1"/>
  <c r="Z5057" i="11"/>
  <c r="AA5057" i="11" s="1"/>
  <c r="Z5056" i="11"/>
  <c r="AA5056" i="11" s="1"/>
  <c r="Z5055" i="11"/>
  <c r="AA5055" i="11" s="1"/>
  <c r="Z5054" i="11"/>
  <c r="AA5054" i="11" s="1"/>
  <c r="Z5053" i="11"/>
  <c r="AA5053" i="11" s="1"/>
  <c r="Z5052" i="11"/>
  <c r="AA5052" i="11" s="1"/>
  <c r="Z5051" i="11"/>
  <c r="AA5051" i="11" s="1"/>
  <c r="Z5050" i="11"/>
  <c r="AA5050" i="11" s="1"/>
  <c r="Z5049" i="11"/>
  <c r="AA5049" i="11" s="1"/>
  <c r="Z5048" i="11"/>
  <c r="AA5048" i="11" s="1"/>
  <c r="Z5047" i="11"/>
  <c r="AA5047" i="11" s="1"/>
  <c r="Z5046" i="11"/>
  <c r="AA5046" i="11" s="1"/>
  <c r="Z5045" i="11"/>
  <c r="AA5045" i="11" s="1"/>
  <c r="Z5044" i="11"/>
  <c r="AA5044" i="11" s="1"/>
  <c r="Z5043" i="11"/>
  <c r="AA5043" i="11" s="1"/>
  <c r="Z5042" i="11"/>
  <c r="AA5042" i="11" s="1"/>
  <c r="Z5041" i="11"/>
  <c r="AA5041" i="11" s="1"/>
  <c r="Z5040" i="11"/>
  <c r="AA5040" i="11" s="1"/>
  <c r="Z5039" i="11"/>
  <c r="AA5039" i="11" s="1"/>
  <c r="Z5038" i="11"/>
  <c r="AA5038" i="11" s="1"/>
  <c r="Z5037" i="11"/>
  <c r="AA5037" i="11" s="1"/>
  <c r="Z5036" i="11"/>
  <c r="AA5036" i="11" s="1"/>
  <c r="Z5035" i="11"/>
  <c r="AA5035" i="11" s="1"/>
  <c r="Z5034" i="11"/>
  <c r="AA5034" i="11" s="1"/>
  <c r="Z5033" i="11"/>
  <c r="AA5033" i="11" s="1"/>
  <c r="Z5149" i="11"/>
  <c r="AA5149" i="11" s="1"/>
  <c r="Z5148" i="11"/>
  <c r="AA5148" i="11" s="1"/>
  <c r="Z5147" i="11"/>
  <c r="AA5147" i="11" s="1"/>
  <c r="Z5146" i="11"/>
  <c r="AA5146" i="11" s="1"/>
  <c r="Z5145" i="11"/>
  <c r="AA5145" i="11" s="1"/>
  <c r="Z5144" i="11"/>
  <c r="AA5144" i="11" s="1"/>
  <c r="Z5032" i="11"/>
  <c r="AA5032" i="11" s="1"/>
  <c r="Z5031" i="11"/>
  <c r="AA5031" i="11" s="1"/>
  <c r="Z5030" i="11"/>
  <c r="AA5030" i="11" s="1"/>
  <c r="Z5029" i="11"/>
  <c r="AA5029" i="11" s="1"/>
  <c r="Z5028" i="11"/>
  <c r="AA5028" i="11" s="1"/>
  <c r="Z5027" i="11"/>
  <c r="AA5027" i="11" s="1"/>
  <c r="Z5026" i="11"/>
  <c r="AA5026" i="11" s="1"/>
  <c r="Z5025" i="11"/>
  <c r="AA5025" i="11" s="1"/>
  <c r="Z5024" i="11"/>
  <c r="AA5024" i="11" s="1"/>
  <c r="Z5023" i="11"/>
  <c r="AA5023" i="11" s="1"/>
  <c r="Z5022" i="11"/>
  <c r="AA5022" i="11" s="1"/>
  <c r="Z5021" i="11"/>
  <c r="AA5021" i="11" s="1"/>
  <c r="Z5020" i="11"/>
  <c r="AA5020" i="11" s="1"/>
  <c r="Z5019" i="11"/>
  <c r="AA5019" i="11" s="1"/>
  <c r="Z5018" i="11"/>
  <c r="AA5018" i="11" s="1"/>
  <c r="Z5017" i="11"/>
  <c r="AA5017" i="11" s="1"/>
  <c r="Z5016" i="11"/>
  <c r="AA5016" i="11" s="1"/>
  <c r="Z5015" i="11"/>
  <c r="AA5015" i="11" s="1"/>
  <c r="Z5143" i="11"/>
  <c r="AA5143" i="11" s="1"/>
  <c r="Z5142" i="11"/>
  <c r="AA5142" i="11" s="1"/>
  <c r="Z5141" i="11"/>
  <c r="AA5141" i="11" s="1"/>
  <c r="Z5140" i="11"/>
  <c r="AA5140" i="11" s="1"/>
  <c r="Z5139" i="11"/>
  <c r="AA5139" i="11" s="1"/>
  <c r="Z5138" i="11"/>
  <c r="AA5138" i="11" s="1"/>
  <c r="Z5137" i="11"/>
  <c r="AA5137" i="11" s="1"/>
  <c r="Z5136" i="11"/>
  <c r="AA5136" i="11" s="1"/>
  <c r="Z5014" i="11"/>
  <c r="AA5014" i="11" s="1"/>
  <c r="Z5013" i="11"/>
  <c r="AA5013" i="11" s="1"/>
  <c r="Z5012" i="11"/>
  <c r="AA5012" i="11" s="1"/>
  <c r="Z5011" i="11"/>
  <c r="AA5011" i="11" s="1"/>
  <c r="Z5010" i="11"/>
  <c r="AA5010" i="11" s="1"/>
  <c r="Z5009" i="11"/>
  <c r="AA5009" i="11" s="1"/>
  <c r="Z5008" i="11"/>
  <c r="AA5008" i="11" s="1"/>
  <c r="Z5007" i="11"/>
  <c r="AA5007" i="11" s="1"/>
  <c r="Z5006" i="11"/>
  <c r="AA5006" i="11" s="1"/>
  <c r="Z5005" i="11"/>
  <c r="AA5005" i="11" s="1"/>
  <c r="Z5004" i="11"/>
  <c r="AA5004" i="11" s="1"/>
  <c r="Z5003" i="11"/>
  <c r="AA5003" i="11" s="1"/>
  <c r="Z5002" i="11"/>
  <c r="AA5002" i="11" s="1"/>
  <c r="Z5001" i="11"/>
  <c r="AA5001" i="11" s="1"/>
  <c r="Z5000" i="11"/>
  <c r="AA5000" i="11" s="1"/>
  <c r="Z4999" i="11"/>
  <c r="AA4999" i="11" s="1"/>
  <c r="Z4998" i="11"/>
  <c r="AA4998" i="11" s="1"/>
  <c r="Z4997" i="11"/>
  <c r="AA4997" i="11" s="1"/>
  <c r="Z4996" i="11"/>
  <c r="AA4996" i="11" s="1"/>
  <c r="Z4995" i="11"/>
  <c r="AA4995" i="11" s="1"/>
  <c r="Z4994" i="11"/>
  <c r="AA4994" i="11" s="1"/>
  <c r="Z4993" i="11"/>
  <c r="AA4993" i="11" s="1"/>
  <c r="Z4992" i="11"/>
  <c r="AA4992" i="11" s="1"/>
  <c r="Z4991" i="11"/>
  <c r="AA4991" i="11" s="1"/>
  <c r="Z5135" i="11"/>
  <c r="AA5135" i="11" s="1"/>
  <c r="Z5134" i="11"/>
  <c r="AA5134" i="11" s="1"/>
  <c r="Z5133" i="11"/>
  <c r="AA5133" i="11" s="1"/>
  <c r="Z5132" i="11"/>
  <c r="AA5132" i="11" s="1"/>
  <c r="Z5131" i="11"/>
  <c r="AA5131" i="11" s="1"/>
  <c r="Z5130" i="11"/>
  <c r="AA5130" i="11" s="1"/>
  <c r="Z5129" i="11"/>
  <c r="AA5129" i="11" s="1"/>
  <c r="Z5128" i="11"/>
  <c r="AA5128" i="11" s="1"/>
  <c r="Z5127" i="11"/>
  <c r="AA5127" i="11" s="1"/>
  <c r="Z5126" i="11"/>
  <c r="AA5126" i="11" s="1"/>
  <c r="Z5125" i="11"/>
  <c r="AA5125" i="11" s="1"/>
  <c r="Z5124" i="11"/>
  <c r="AA5124" i="11" s="1"/>
  <c r="Z5123" i="11"/>
  <c r="AA5123" i="11" s="1"/>
  <c r="Z5122" i="11"/>
  <c r="AA5122" i="11" s="1"/>
  <c r="Z5121" i="11"/>
  <c r="AA5121" i="11" s="1"/>
  <c r="Z5120" i="11"/>
  <c r="AA5120" i="11" s="1"/>
  <c r="Z5119" i="11"/>
  <c r="AA5119" i="11" s="1"/>
  <c r="Z5177" i="11"/>
  <c r="AA5177" i="11" s="1"/>
  <c r="Z5176" i="11"/>
  <c r="AA5176" i="11" s="1"/>
  <c r="Z4990" i="11"/>
  <c r="AA4990" i="11" s="1"/>
  <c r="Z4987" i="11"/>
  <c r="AA4987" i="11" s="1"/>
  <c r="Z4986" i="11"/>
  <c r="AA4986" i="11" s="1"/>
  <c r="Z4983" i="11"/>
  <c r="AA4983" i="11" s="1"/>
  <c r="Z4982" i="11"/>
  <c r="AA4982" i="11" s="1"/>
  <c r="Z4332" i="11"/>
  <c r="AA4332" i="11" s="1"/>
  <c r="Z4331" i="11"/>
  <c r="AA4331" i="11" s="1"/>
  <c r="Z4957" i="11"/>
  <c r="AA4957" i="11" s="1"/>
  <c r="Z4956" i="11"/>
  <c r="AA4956" i="11" s="1"/>
  <c r="Z4955" i="11"/>
  <c r="AA4955" i="11" s="1"/>
  <c r="Z4954" i="11"/>
  <c r="AA4954" i="11" s="1"/>
  <c r="Z4953" i="11"/>
  <c r="AA4953" i="11" s="1"/>
  <c r="Z4952" i="11"/>
  <c r="AA4952" i="11" s="1"/>
  <c r="Z4951" i="11"/>
  <c r="AA4951" i="11" s="1"/>
  <c r="Z4950" i="11"/>
  <c r="AA4950" i="11" s="1"/>
  <c r="Z4949" i="11"/>
  <c r="AA4949" i="11" s="1"/>
  <c r="Z4948" i="11"/>
  <c r="AA4948" i="11" s="1"/>
  <c r="Z4947" i="11"/>
  <c r="AA4947" i="11" s="1"/>
  <c r="Z4946" i="11"/>
  <c r="AA4946" i="11" s="1"/>
  <c r="Z4945" i="11"/>
  <c r="AA4945" i="11" s="1"/>
  <c r="Z4944" i="11"/>
  <c r="AA4944" i="11" s="1"/>
  <c r="Z4943" i="11"/>
  <c r="AA4943" i="11" s="1"/>
  <c r="Z4942" i="11"/>
  <c r="AA4942" i="11" s="1"/>
  <c r="Z4941" i="11"/>
  <c r="AA4941" i="11" s="1"/>
  <c r="Z4940" i="11"/>
  <c r="AA4940" i="11" s="1"/>
  <c r="Z4939" i="11"/>
  <c r="AA4939" i="11" s="1"/>
  <c r="Z4938" i="11"/>
  <c r="AA4938" i="11" s="1"/>
  <c r="Z4937" i="11"/>
  <c r="AA4937" i="11" s="1"/>
  <c r="Z4936" i="11"/>
  <c r="AA4936" i="11" s="1"/>
  <c r="Z4935" i="11"/>
  <c r="AA4935" i="11" s="1"/>
  <c r="Z4934" i="11"/>
  <c r="AA4934" i="11" s="1"/>
  <c r="Z4933" i="11"/>
  <c r="AA4933" i="11" s="1"/>
  <c r="Z4932" i="11"/>
  <c r="AA4932" i="11" s="1"/>
  <c r="Z4931" i="11"/>
  <c r="AA4931" i="11" s="1"/>
  <c r="Z4930" i="11"/>
  <c r="AA4930" i="11" s="1"/>
  <c r="Z4981" i="11"/>
  <c r="AA4981" i="11" s="1"/>
  <c r="Z4980" i="11"/>
  <c r="AA4980" i="11" s="1"/>
  <c r="Z4979" i="11"/>
  <c r="AA4979" i="11" s="1"/>
  <c r="Z4978" i="11"/>
  <c r="AA4978" i="11" s="1"/>
  <c r="Z4977" i="11"/>
  <c r="AA4977" i="11" s="1"/>
  <c r="Z4976" i="11"/>
  <c r="AA4976" i="11" s="1"/>
  <c r="Z4975" i="11"/>
  <c r="AA4975" i="11" s="1"/>
  <c r="Z4974" i="11"/>
  <c r="AA4974" i="11" s="1"/>
  <c r="Z4973" i="11"/>
  <c r="AA4973" i="11" s="1"/>
  <c r="Z4972" i="11"/>
  <c r="AA4972" i="11" s="1"/>
  <c r="Z4971" i="11"/>
  <c r="AA4971" i="11" s="1"/>
  <c r="Z4970" i="11"/>
  <c r="AA4970" i="11" s="1"/>
  <c r="Z4969" i="11"/>
  <c r="AA4969" i="11" s="1"/>
  <c r="Z4968" i="11"/>
  <c r="AA4968" i="11" s="1"/>
  <c r="Z4967" i="11"/>
  <c r="AA4967" i="11" s="1"/>
  <c r="Z4966" i="11"/>
  <c r="AA4966" i="11" s="1"/>
  <c r="Z4965" i="11"/>
  <c r="AA4965" i="11" s="1"/>
  <c r="Z4964" i="11"/>
  <c r="AA4964" i="11" s="1"/>
  <c r="Z4963" i="11"/>
  <c r="AA4963" i="11" s="1"/>
  <c r="Z4962" i="11"/>
  <c r="AA4962" i="11" s="1"/>
  <c r="Z4961" i="11"/>
  <c r="AA4961" i="11" s="1"/>
  <c r="Z4960" i="11"/>
  <c r="AA4960" i="11" s="1"/>
  <c r="Z4959" i="11"/>
  <c r="AA4959" i="11" s="1"/>
  <c r="Z4958" i="11"/>
  <c r="AA4958" i="11" s="1"/>
  <c r="Z4929" i="11"/>
  <c r="AA4929" i="11" s="1"/>
  <c r="Z4928" i="11"/>
  <c r="AA4928" i="11" s="1"/>
  <c r="Z4927" i="11"/>
  <c r="AA4927" i="11" s="1"/>
  <c r="Z4926" i="11"/>
  <c r="AA4926" i="11" s="1"/>
  <c r="Z4925" i="11"/>
  <c r="AA4925" i="11" s="1"/>
  <c r="Z4924" i="11"/>
  <c r="AA4924" i="11" s="1"/>
  <c r="Z4923" i="11"/>
  <c r="AA4923" i="11" s="1"/>
  <c r="Z4922" i="11"/>
  <c r="AA4922" i="11" s="1"/>
  <c r="Z4921" i="11"/>
  <c r="AA4921" i="11" s="1"/>
  <c r="Z4920" i="11"/>
  <c r="AA4920" i="11" s="1"/>
  <c r="Z4919" i="11"/>
  <c r="AA4919" i="11" s="1"/>
  <c r="Z4918" i="11"/>
  <c r="AA4918" i="11" s="1"/>
  <c r="Z4917" i="11"/>
  <c r="AA4917" i="11" s="1"/>
  <c r="Z4916" i="11"/>
  <c r="AA4916" i="11" s="1"/>
  <c r="Z4915" i="11"/>
  <c r="AA4915" i="11" s="1"/>
  <c r="Z4914" i="11"/>
  <c r="AA4914" i="11" s="1"/>
  <c r="Z4913" i="11"/>
  <c r="AA4913" i="11" s="1"/>
  <c r="Z4912" i="11"/>
  <c r="AA4912" i="11" s="1"/>
  <c r="Z4911" i="11"/>
  <c r="AA4911" i="11" s="1"/>
  <c r="Z4910" i="11"/>
  <c r="AA4910" i="11" s="1"/>
  <c r="Z4909" i="11"/>
  <c r="AA4909" i="11" s="1"/>
  <c r="Z4908" i="11"/>
  <c r="AA4908" i="11" s="1"/>
  <c r="Z4907" i="11"/>
  <c r="AA4907" i="11" s="1"/>
  <c r="Z4906" i="11"/>
  <c r="AA4906" i="11" s="1"/>
  <c r="Z4905" i="11"/>
  <c r="AA4905" i="11" s="1"/>
  <c r="Z4904" i="11"/>
  <c r="AA4904" i="11" s="1"/>
  <c r="Z4903" i="11"/>
  <c r="AA4903" i="11" s="1"/>
  <c r="Z4902" i="11"/>
  <c r="AA4902" i="11" s="1"/>
  <c r="Z4901" i="11"/>
  <c r="AA4901" i="11" s="1"/>
  <c r="Z4900" i="11"/>
  <c r="AA4900" i="11" s="1"/>
  <c r="Z4899" i="11"/>
  <c r="AA4899" i="11" s="1"/>
  <c r="Z4898" i="11"/>
  <c r="AA4898" i="11" s="1"/>
  <c r="Z4897" i="11"/>
  <c r="AA4897" i="11" s="1"/>
  <c r="Z4896" i="11"/>
  <c r="AA4896" i="11" s="1"/>
  <c r="Z4895" i="11"/>
  <c r="AA4895" i="11" s="1"/>
  <c r="Z4894" i="11"/>
  <c r="AA4894" i="11" s="1"/>
  <c r="Z4893" i="11"/>
  <c r="AA4893" i="11" s="1"/>
  <c r="Z4892" i="11"/>
  <c r="AA4892" i="11" s="1"/>
  <c r="Z4891" i="11"/>
  <c r="AA4891" i="11" s="1"/>
  <c r="Z4890" i="11"/>
  <c r="AA4890" i="11" s="1"/>
  <c r="Z4889" i="11"/>
  <c r="AA4889" i="11" s="1"/>
  <c r="Z4888" i="11"/>
  <c r="AA4888" i="11" s="1"/>
  <c r="Z4887" i="11"/>
  <c r="AA4887" i="11" s="1"/>
  <c r="Z4886" i="11"/>
  <c r="AA4886" i="11" s="1"/>
  <c r="Z4885" i="11"/>
  <c r="AA4885" i="11" s="1"/>
  <c r="Z4884" i="11"/>
  <c r="AA4884" i="11" s="1"/>
  <c r="Z4883" i="11"/>
  <c r="AA4883" i="11" s="1"/>
  <c r="Z4882" i="11"/>
  <c r="AA4882" i="11" s="1"/>
  <c r="Z4881" i="11"/>
  <c r="AA4881" i="11" s="1"/>
  <c r="Z4880" i="11"/>
  <c r="AA4880" i="11" s="1"/>
  <c r="Z4879" i="11"/>
  <c r="AA4879" i="11" s="1"/>
  <c r="Z4878" i="11"/>
  <c r="AA4878" i="11" s="1"/>
  <c r="Z4877" i="11"/>
  <c r="AA4877" i="11" s="1"/>
  <c r="Z4876" i="11"/>
  <c r="AA4876" i="11" s="1"/>
  <c r="Z4875" i="11"/>
  <c r="AA4875" i="11" s="1"/>
  <c r="Z4874" i="11"/>
  <c r="AA4874" i="11" s="1"/>
  <c r="Z4873" i="11"/>
  <c r="AA4873" i="11" s="1"/>
  <c r="Z4872" i="11"/>
  <c r="AA4872" i="11" s="1"/>
  <c r="Z4871" i="11"/>
  <c r="AA4871" i="11" s="1"/>
  <c r="Z4870" i="11"/>
  <c r="AA4870" i="11" s="1"/>
  <c r="Z4869" i="11"/>
  <c r="AA4869" i="11" s="1"/>
  <c r="Z4868" i="11"/>
  <c r="AA4868" i="11" s="1"/>
  <c r="Z4867" i="11"/>
  <c r="AA4867" i="11" s="1"/>
  <c r="Z4866" i="11"/>
  <c r="AA4866" i="11" s="1"/>
  <c r="Z4865" i="11"/>
  <c r="AA4865" i="11" s="1"/>
  <c r="Z4864" i="11"/>
  <c r="AA4864" i="11" s="1"/>
  <c r="Z4863" i="11"/>
  <c r="AA4863" i="11" s="1"/>
  <c r="Z4862" i="11"/>
  <c r="AA4862" i="11" s="1"/>
  <c r="Z4861" i="11"/>
  <c r="AA4861" i="11" s="1"/>
  <c r="Z4860" i="11"/>
  <c r="AA4860" i="11" s="1"/>
  <c r="Z4859" i="11"/>
  <c r="AA4859" i="11" s="1"/>
  <c r="Z4858" i="11"/>
  <c r="AA4858" i="11" s="1"/>
  <c r="Z4857" i="11"/>
  <c r="AA4857" i="11" s="1"/>
  <c r="Z4856" i="11"/>
  <c r="AA4856" i="11" s="1"/>
  <c r="Z4855" i="11"/>
  <c r="AA4855" i="11" s="1"/>
  <c r="Z4854" i="11"/>
  <c r="AA4854" i="11" s="1"/>
  <c r="Z4853" i="11"/>
  <c r="AA4853" i="11" s="1"/>
  <c r="Z4852" i="11"/>
  <c r="AA4852" i="11" s="1"/>
  <c r="Z4851" i="11"/>
  <c r="AA4851" i="11" s="1"/>
  <c r="Z4850" i="11"/>
  <c r="AA4850" i="11" s="1"/>
  <c r="Z4849" i="11"/>
  <c r="AA4849" i="11" s="1"/>
  <c r="Z4848" i="11"/>
  <c r="AA4848" i="11" s="1"/>
  <c r="Z4847" i="11"/>
  <c r="AA4847" i="11" s="1"/>
  <c r="Z4846" i="11"/>
  <c r="AA4846" i="11" s="1"/>
  <c r="Z4845" i="11"/>
  <c r="AA4845" i="11" s="1"/>
  <c r="Z4844" i="11"/>
  <c r="AA4844" i="11" s="1"/>
  <c r="Z4843" i="11"/>
  <c r="AA4843" i="11" s="1"/>
  <c r="Z4842" i="11"/>
  <c r="AA4842" i="11" s="1"/>
  <c r="Z4841" i="11"/>
  <c r="AA4841" i="11" s="1"/>
  <c r="Z4840" i="11"/>
  <c r="AA4840" i="11" s="1"/>
  <c r="Z4839" i="11"/>
  <c r="AA4839" i="11" s="1"/>
  <c r="Z4838" i="11"/>
  <c r="AA4838" i="11" s="1"/>
  <c r="Z4837" i="11"/>
  <c r="AA4837" i="11" s="1"/>
  <c r="Z4836" i="11"/>
  <c r="AA4836" i="11" s="1"/>
  <c r="Z4835" i="11"/>
  <c r="AA4835" i="11" s="1"/>
  <c r="Z4834" i="11"/>
  <c r="AA4834" i="11" s="1"/>
  <c r="Z4833" i="11"/>
  <c r="AA4833" i="11" s="1"/>
  <c r="Z4832" i="11"/>
  <c r="AA4832" i="11" s="1"/>
  <c r="Z4831" i="11"/>
  <c r="AA4831" i="11" s="1"/>
  <c r="Z4830" i="11"/>
  <c r="AA4830" i="11" s="1"/>
  <c r="Z4829" i="11"/>
  <c r="AA4829" i="11" s="1"/>
  <c r="Z4828" i="11"/>
  <c r="AA4828" i="11" s="1"/>
  <c r="Z4827" i="11"/>
  <c r="AA4827" i="11" s="1"/>
  <c r="Z4826" i="11"/>
  <c r="AA4826" i="11" s="1"/>
  <c r="Z4825" i="11"/>
  <c r="AA4825" i="11" s="1"/>
  <c r="Z4824" i="11"/>
  <c r="AA4824" i="11" s="1"/>
  <c r="Z4823" i="11"/>
  <c r="AA4823" i="11" s="1"/>
  <c r="Z4822" i="11"/>
  <c r="AA4822" i="11" s="1"/>
  <c r="Z4821" i="11"/>
  <c r="AA4821" i="11" s="1"/>
  <c r="Z4820" i="11"/>
  <c r="AA4820" i="11" s="1"/>
  <c r="Z4819" i="11"/>
  <c r="AA4819" i="11" s="1"/>
  <c r="Z4818" i="11"/>
  <c r="AA4818" i="11" s="1"/>
  <c r="Z4817" i="11"/>
  <c r="AA4817" i="11" s="1"/>
  <c r="Z4816" i="11"/>
  <c r="AA4816" i="11" s="1"/>
  <c r="Z4815" i="11"/>
  <c r="AA4815" i="11" s="1"/>
  <c r="Z4814" i="11"/>
  <c r="AA4814" i="11" s="1"/>
  <c r="Z4813" i="11"/>
  <c r="AA4813" i="11" s="1"/>
  <c r="Z4812" i="11"/>
  <c r="AA4812" i="11" s="1"/>
  <c r="Z4811" i="11"/>
  <c r="AA4811" i="11" s="1"/>
  <c r="Z4781" i="11"/>
  <c r="AA4781" i="11" s="1"/>
  <c r="Z4780" i="11"/>
  <c r="AA4780" i="11" s="1"/>
  <c r="Z4779" i="11"/>
  <c r="AA4779" i="11" s="1"/>
  <c r="Z4778" i="11"/>
  <c r="AA4778" i="11" s="1"/>
  <c r="Z4777" i="11"/>
  <c r="AA4777" i="11" s="1"/>
  <c r="Z4776" i="11"/>
  <c r="AA4776" i="11" s="1"/>
  <c r="Z4775" i="11"/>
  <c r="AA4775" i="11" s="1"/>
  <c r="Z4774" i="11"/>
  <c r="AA4774" i="11" s="1"/>
  <c r="Z4773" i="11"/>
  <c r="AA4773" i="11" s="1"/>
  <c r="Z4772" i="11"/>
  <c r="AA4772" i="11" s="1"/>
  <c r="Z4771" i="11"/>
  <c r="AA4771" i="11" s="1"/>
  <c r="Z4770" i="11"/>
  <c r="AA4770" i="11" s="1"/>
  <c r="Z4769" i="11"/>
  <c r="AA4769" i="11" s="1"/>
  <c r="Z4768" i="11"/>
  <c r="AA4768" i="11" s="1"/>
  <c r="Z4767" i="11"/>
  <c r="AA4767" i="11" s="1"/>
  <c r="Z4766" i="11"/>
  <c r="AA4766" i="11" s="1"/>
  <c r="Z4658" i="11"/>
  <c r="AA4658" i="11" s="1"/>
  <c r="Z4657" i="11"/>
  <c r="AA4657" i="11" s="1"/>
  <c r="Z4656" i="11"/>
  <c r="AA4656" i="11" s="1"/>
  <c r="Z4655" i="11"/>
  <c r="AA4655" i="11" s="1"/>
  <c r="Z4654" i="11"/>
  <c r="AA4654" i="11" s="1"/>
  <c r="Z4653" i="11"/>
  <c r="AA4653" i="11" s="1"/>
  <c r="Z4652" i="11"/>
  <c r="AA4652" i="11" s="1"/>
  <c r="Z4651" i="11"/>
  <c r="AA4651" i="11" s="1"/>
  <c r="Z4650" i="11"/>
  <c r="AA4650" i="11" s="1"/>
  <c r="Z4649" i="11"/>
  <c r="AA4649" i="11" s="1"/>
  <c r="Z4648" i="11"/>
  <c r="AA4648" i="11" s="1"/>
  <c r="Z4647" i="11"/>
  <c r="AA4647" i="11" s="1"/>
  <c r="Z4646" i="11"/>
  <c r="AA4646" i="11" s="1"/>
  <c r="Z4645" i="11"/>
  <c r="AA4645" i="11" s="1"/>
  <c r="Z4644" i="11"/>
  <c r="AA4644" i="11" s="1"/>
  <c r="Z4643" i="11"/>
  <c r="AA4643" i="11" s="1"/>
  <c r="Z4642" i="11"/>
  <c r="AA4642" i="11" s="1"/>
  <c r="Z4641" i="11"/>
  <c r="AA4641" i="11" s="1"/>
  <c r="Z4640" i="11"/>
  <c r="AA4640" i="11" s="1"/>
  <c r="Z4639" i="11"/>
  <c r="AA4639" i="11" s="1"/>
  <c r="Z4638" i="11"/>
  <c r="AA4638" i="11" s="1"/>
  <c r="Z4637" i="11"/>
  <c r="AA4637" i="11" s="1"/>
  <c r="Z4636" i="11"/>
  <c r="AA4636" i="11" s="1"/>
  <c r="Z4635" i="11"/>
  <c r="AA4635" i="11" s="1"/>
  <c r="Z4634" i="11"/>
  <c r="AA4634" i="11" s="1"/>
  <c r="Z4633" i="11"/>
  <c r="AA4633" i="11" s="1"/>
  <c r="Z4632" i="11"/>
  <c r="AA4632" i="11" s="1"/>
  <c r="Z4631" i="11"/>
  <c r="AA4631" i="11" s="1"/>
  <c r="Z4630" i="11"/>
  <c r="AA4630" i="11" s="1"/>
  <c r="Z4629" i="11"/>
  <c r="AA4629" i="11" s="1"/>
  <c r="Z4628" i="11"/>
  <c r="AA4628" i="11" s="1"/>
  <c r="Z4627" i="11"/>
  <c r="AA4627" i="11" s="1"/>
  <c r="Z4626" i="11"/>
  <c r="AA4626" i="11" s="1"/>
  <c r="Z4625" i="11"/>
  <c r="AA4625" i="11" s="1"/>
  <c r="Z4624" i="11"/>
  <c r="AA4624" i="11" s="1"/>
  <c r="Z4623" i="11"/>
  <c r="AA4623" i="11" s="1"/>
  <c r="Z4622" i="11"/>
  <c r="AA4622" i="11" s="1"/>
  <c r="Z4621" i="11"/>
  <c r="AA4621" i="11" s="1"/>
  <c r="Z4620" i="11"/>
  <c r="AA4620" i="11" s="1"/>
  <c r="Z4619" i="11"/>
  <c r="AA4619" i="11" s="1"/>
  <c r="Z4618" i="11"/>
  <c r="AA4618" i="11" s="1"/>
  <c r="Z4617" i="11"/>
  <c r="AA4617" i="11" s="1"/>
  <c r="Z4616" i="11"/>
  <c r="AA4616" i="11" s="1"/>
  <c r="Z4615" i="11"/>
  <c r="AA4615" i="11" s="1"/>
  <c r="Z4614" i="11"/>
  <c r="AA4614" i="11" s="1"/>
  <c r="Z4613" i="11"/>
  <c r="AA4613" i="11" s="1"/>
  <c r="Z4612" i="11"/>
  <c r="AA4612" i="11" s="1"/>
  <c r="Z4611" i="11"/>
  <c r="AA4611" i="11" s="1"/>
  <c r="Z4610" i="11"/>
  <c r="AA4610" i="11" s="1"/>
  <c r="Z4609" i="11"/>
  <c r="AA4609" i="11" s="1"/>
  <c r="Z4608" i="11"/>
  <c r="AA4608" i="11" s="1"/>
  <c r="Z4607" i="11"/>
  <c r="AA4607" i="11" s="1"/>
  <c r="Z4606" i="11"/>
  <c r="AA4606" i="11" s="1"/>
  <c r="Z4605" i="11"/>
  <c r="AA4605" i="11" s="1"/>
  <c r="Z4604" i="11"/>
  <c r="AA4604" i="11" s="1"/>
  <c r="Z4603" i="11"/>
  <c r="AA4603" i="11" s="1"/>
  <c r="Z4602" i="11"/>
  <c r="AA4602" i="11" s="1"/>
  <c r="Z4601" i="11"/>
  <c r="AA4601" i="11" s="1"/>
  <c r="Z4600" i="11"/>
  <c r="AA4600" i="11" s="1"/>
  <c r="Z4599" i="11"/>
  <c r="AA4599" i="11" s="1"/>
  <c r="Z4598" i="11"/>
  <c r="AA4598" i="11" s="1"/>
  <c r="Z4597" i="11"/>
  <c r="AA4597" i="11" s="1"/>
  <c r="Z4596" i="11"/>
  <c r="AA4596" i="11" s="1"/>
  <c r="Z4595" i="11"/>
  <c r="AA4595" i="11" s="1"/>
  <c r="Z4594" i="11"/>
  <c r="AA4594" i="11" s="1"/>
  <c r="Z4593" i="11"/>
  <c r="AA4593" i="11" s="1"/>
  <c r="Z4592" i="11"/>
  <c r="AA4592" i="11" s="1"/>
  <c r="Z4591" i="11"/>
  <c r="AA4591" i="11" s="1"/>
  <c r="Z4590" i="11"/>
  <c r="AA4590" i="11" s="1"/>
  <c r="Z4589" i="11"/>
  <c r="AA4589" i="11" s="1"/>
  <c r="Z4588" i="11"/>
  <c r="AA4588" i="11" s="1"/>
  <c r="Z4587" i="11"/>
  <c r="AA4587" i="11" s="1"/>
  <c r="Z4586" i="11"/>
  <c r="AA4586" i="11" s="1"/>
  <c r="Z4585" i="11"/>
  <c r="AA4585" i="11" s="1"/>
  <c r="Z4584" i="11"/>
  <c r="AA4584" i="11" s="1"/>
  <c r="Z4583" i="11"/>
  <c r="AA4583" i="11" s="1"/>
  <c r="Z4582" i="11"/>
  <c r="AA4582" i="11" s="1"/>
  <c r="Z4581" i="11"/>
  <c r="AA4581" i="11" s="1"/>
  <c r="Z4580" i="11"/>
  <c r="AA4580" i="11" s="1"/>
  <c r="Z4579" i="11"/>
  <c r="AA4579" i="11" s="1"/>
  <c r="Z4578" i="11"/>
  <c r="AA4578" i="11" s="1"/>
  <c r="Z4577" i="11"/>
  <c r="AA4577" i="11" s="1"/>
  <c r="Z4576" i="11"/>
  <c r="AA4576" i="11" s="1"/>
  <c r="Z4575" i="11"/>
  <c r="AA4575" i="11" s="1"/>
  <c r="Z4574" i="11"/>
  <c r="AA4574" i="11" s="1"/>
  <c r="Z4573" i="11"/>
  <c r="AA4573" i="11" s="1"/>
  <c r="Z4572" i="11"/>
  <c r="AA4572" i="11" s="1"/>
  <c r="Z4571" i="11"/>
  <c r="AA4571" i="11" s="1"/>
  <c r="Z4570" i="11"/>
  <c r="AA4570" i="11" s="1"/>
  <c r="Z4569" i="11"/>
  <c r="AA4569" i="11" s="1"/>
  <c r="Z4568" i="11"/>
  <c r="AA4568" i="11" s="1"/>
  <c r="Z4567" i="11"/>
  <c r="AA4567" i="11" s="1"/>
  <c r="Z4566" i="11"/>
  <c r="AA4566" i="11" s="1"/>
  <c r="Z4565" i="11"/>
  <c r="AA4565" i="11" s="1"/>
  <c r="Z4564" i="11"/>
  <c r="AA4564" i="11" s="1"/>
  <c r="Z4563" i="11"/>
  <c r="AA4563" i="11" s="1"/>
  <c r="Z4562" i="11"/>
  <c r="AA4562" i="11" s="1"/>
  <c r="Z4561" i="11"/>
  <c r="AA4561" i="11" s="1"/>
  <c r="Z4560" i="11"/>
  <c r="AA4560" i="11" s="1"/>
  <c r="Z4559" i="11"/>
  <c r="AA4559" i="11" s="1"/>
  <c r="Z4558" i="11"/>
  <c r="AA4558" i="11" s="1"/>
  <c r="Z4557" i="11"/>
  <c r="AA4557" i="11" s="1"/>
  <c r="Z4556" i="11"/>
  <c r="AA4556" i="11" s="1"/>
  <c r="Z4555" i="11"/>
  <c r="AA4555" i="11" s="1"/>
  <c r="Z4554" i="11"/>
  <c r="AA4554" i="11" s="1"/>
  <c r="Z4553" i="11"/>
  <c r="AA4553" i="11" s="1"/>
  <c r="Z4552" i="11"/>
  <c r="AA4552" i="11" s="1"/>
  <c r="Z4551" i="11"/>
  <c r="AA4551" i="11" s="1"/>
  <c r="Z4550" i="11"/>
  <c r="AA4550" i="11" s="1"/>
  <c r="Z4549" i="11"/>
  <c r="AA4549" i="11" s="1"/>
  <c r="Z4548" i="11"/>
  <c r="AA4548" i="11" s="1"/>
  <c r="Z4547" i="11"/>
  <c r="AA4547" i="11" s="1"/>
  <c r="Z4546" i="11"/>
  <c r="AA4546" i="11" s="1"/>
  <c r="Z4545" i="11"/>
  <c r="AA4545" i="11" s="1"/>
  <c r="Z4544" i="11"/>
  <c r="AA4544" i="11" s="1"/>
  <c r="Z4543" i="11"/>
  <c r="AA4543" i="11" s="1"/>
  <c r="Z4542" i="11"/>
  <c r="AA4542" i="11" s="1"/>
  <c r="Z4541" i="11"/>
  <c r="AA4541" i="11" s="1"/>
  <c r="Z4540" i="11"/>
  <c r="AA4540" i="11" s="1"/>
  <c r="Z4539" i="11"/>
  <c r="AA4539" i="11" s="1"/>
  <c r="Z4538" i="11"/>
  <c r="AA4538" i="11" s="1"/>
  <c r="Z4537" i="11"/>
  <c r="AA4537" i="11" s="1"/>
  <c r="Z4536" i="11"/>
  <c r="AA4536" i="11" s="1"/>
  <c r="Z4535" i="11"/>
  <c r="AA4535" i="11" s="1"/>
  <c r="Z4534" i="11"/>
  <c r="AA4534" i="11" s="1"/>
  <c r="Z4533" i="11"/>
  <c r="AA4533" i="11" s="1"/>
  <c r="Z4532" i="11"/>
  <c r="AA4532" i="11" s="1"/>
  <c r="Z4531" i="11"/>
  <c r="AA4531" i="11" s="1"/>
  <c r="Z4530" i="11"/>
  <c r="AA4530" i="11" s="1"/>
  <c r="Z4529" i="11"/>
  <c r="AA4529" i="11" s="1"/>
  <c r="Z4528" i="11"/>
  <c r="AA4528" i="11" s="1"/>
  <c r="Z4527" i="11"/>
  <c r="AA4527" i="11" s="1"/>
  <c r="Z4526" i="11"/>
  <c r="AA4526" i="11" s="1"/>
  <c r="Z4525" i="11"/>
  <c r="AA4525" i="11" s="1"/>
  <c r="Z4524" i="11"/>
  <c r="AA4524" i="11" s="1"/>
  <c r="Z4523" i="11"/>
  <c r="AA4523" i="11" s="1"/>
  <c r="Z4522" i="11"/>
  <c r="AA4522" i="11" s="1"/>
  <c r="Z4521" i="11"/>
  <c r="AA4521" i="11" s="1"/>
  <c r="Z4520" i="11"/>
  <c r="AA4520" i="11" s="1"/>
  <c r="Z4519" i="11"/>
  <c r="AA4519" i="11" s="1"/>
  <c r="Z4518" i="11"/>
  <c r="AA4518" i="11" s="1"/>
  <c r="Z4517" i="11"/>
  <c r="AA4517" i="11" s="1"/>
  <c r="Z4516" i="11"/>
  <c r="AA4516" i="11" s="1"/>
  <c r="Z4515" i="11"/>
  <c r="AA4515" i="11" s="1"/>
  <c r="Z4514" i="11"/>
  <c r="AA4514" i="11" s="1"/>
  <c r="Z4513" i="11"/>
  <c r="AA4513" i="11" s="1"/>
  <c r="Z4512" i="11"/>
  <c r="AA4512" i="11" s="1"/>
  <c r="Z4765" i="11"/>
  <c r="AA4765" i="11" s="1"/>
  <c r="Z4764" i="11"/>
  <c r="AA4764" i="11" s="1"/>
  <c r="Z4763" i="11"/>
  <c r="AA4763" i="11" s="1"/>
  <c r="Z4762" i="11"/>
  <c r="AA4762" i="11" s="1"/>
  <c r="Z4761" i="11"/>
  <c r="AA4761" i="11" s="1"/>
  <c r="Z4760" i="11"/>
  <c r="AA4760" i="11" s="1"/>
  <c r="Z4759" i="11"/>
  <c r="AA4759" i="11" s="1"/>
  <c r="Z4758" i="11"/>
  <c r="AA4758" i="11" s="1"/>
  <c r="Z4757" i="11"/>
  <c r="AA4757" i="11" s="1"/>
  <c r="Z4756" i="11"/>
  <c r="AA4756" i="11" s="1"/>
  <c r="Z4755" i="11"/>
  <c r="AA4755" i="11" s="1"/>
  <c r="Z4754" i="11"/>
  <c r="AA4754" i="11" s="1"/>
  <c r="Z4753" i="11"/>
  <c r="AA4753" i="11" s="1"/>
  <c r="Z4752" i="11"/>
  <c r="AA4752" i="11" s="1"/>
  <c r="Z4511" i="11"/>
  <c r="AA4511" i="11" s="1"/>
  <c r="Z4510" i="11"/>
  <c r="AA4510" i="11" s="1"/>
  <c r="Z4509" i="11"/>
  <c r="AA4509" i="11" s="1"/>
  <c r="Z4508" i="11"/>
  <c r="AA4508" i="11" s="1"/>
  <c r="Z4507" i="11"/>
  <c r="AA4507" i="11" s="1"/>
  <c r="Z4506" i="11"/>
  <c r="AA4506" i="11" s="1"/>
  <c r="Z4505" i="11"/>
  <c r="AA4505" i="11" s="1"/>
  <c r="Z4504" i="11"/>
  <c r="AA4504" i="11" s="1"/>
  <c r="Z4503" i="11"/>
  <c r="AA4503" i="11" s="1"/>
  <c r="Z4502" i="11"/>
  <c r="AA4502" i="11" s="1"/>
  <c r="Z4501" i="11"/>
  <c r="AA4501" i="11" s="1"/>
  <c r="Z4500" i="11"/>
  <c r="AA4500" i="11" s="1"/>
  <c r="Z4499" i="11"/>
  <c r="AA4499" i="11" s="1"/>
  <c r="Z4498" i="11"/>
  <c r="AA4498" i="11" s="1"/>
  <c r="Z4497" i="11"/>
  <c r="AA4497" i="11" s="1"/>
  <c r="Z4496" i="11"/>
  <c r="AA4496" i="11" s="1"/>
  <c r="Z4495" i="11"/>
  <c r="AA4495" i="11" s="1"/>
  <c r="Z4494" i="11"/>
  <c r="AA4494" i="11" s="1"/>
  <c r="Z4493" i="11"/>
  <c r="AA4493" i="11" s="1"/>
  <c r="Z4492" i="11"/>
  <c r="AA4492" i="11" s="1"/>
  <c r="Z4491" i="11"/>
  <c r="AA4491" i="11" s="1"/>
  <c r="Z4490" i="11"/>
  <c r="AA4490" i="11" s="1"/>
  <c r="Z4489" i="11"/>
  <c r="AA4489" i="11" s="1"/>
  <c r="Z4488" i="11"/>
  <c r="AA4488" i="11" s="1"/>
  <c r="Z4487" i="11"/>
  <c r="AA4487" i="11" s="1"/>
  <c r="Z4486" i="11"/>
  <c r="AA4486" i="11" s="1"/>
  <c r="Z4485" i="11"/>
  <c r="AA4485" i="11" s="1"/>
  <c r="Z4484" i="11"/>
  <c r="AA4484" i="11" s="1"/>
  <c r="Z4483" i="11"/>
  <c r="AA4483" i="11" s="1"/>
  <c r="Z4482" i="11"/>
  <c r="AA4482" i="11" s="1"/>
  <c r="Z4481" i="11"/>
  <c r="AA4481" i="11" s="1"/>
  <c r="Z4480" i="11"/>
  <c r="AA4480" i="11" s="1"/>
  <c r="Z4479" i="11"/>
  <c r="AA4479" i="11" s="1"/>
  <c r="Z4478" i="11"/>
  <c r="AA4478" i="11" s="1"/>
  <c r="Z4477" i="11"/>
  <c r="AA4477" i="11" s="1"/>
  <c r="Z4476" i="11"/>
  <c r="AA4476" i="11" s="1"/>
  <c r="Z4475" i="11"/>
  <c r="AA4475" i="11" s="1"/>
  <c r="Z4474" i="11"/>
  <c r="AA4474" i="11" s="1"/>
  <c r="Z4473" i="11"/>
  <c r="AA4473" i="11" s="1"/>
  <c r="Z4472" i="11"/>
  <c r="AA4472" i="11" s="1"/>
  <c r="Z4471" i="11"/>
  <c r="AA4471" i="11" s="1"/>
  <c r="Z4470" i="11"/>
  <c r="AA4470" i="11" s="1"/>
  <c r="Z4469" i="11"/>
  <c r="AA4469" i="11" s="1"/>
  <c r="Z4468" i="11"/>
  <c r="AA4468" i="11" s="1"/>
  <c r="Z4467" i="11"/>
  <c r="AA4467" i="11" s="1"/>
  <c r="Z4466" i="11"/>
  <c r="AA4466" i="11" s="1"/>
  <c r="Z4465" i="11"/>
  <c r="AA4465" i="11" s="1"/>
  <c r="Z4464" i="11"/>
  <c r="AA4464" i="11" s="1"/>
  <c r="Z4463" i="11"/>
  <c r="AA4463" i="11" s="1"/>
  <c r="Z4462" i="11"/>
  <c r="AA4462" i="11" s="1"/>
  <c r="Z4461" i="11"/>
  <c r="AA4461" i="11" s="1"/>
  <c r="Z4460" i="11"/>
  <c r="AA4460" i="11" s="1"/>
  <c r="Z4459" i="11"/>
  <c r="AA4459" i="11" s="1"/>
  <c r="Z4458" i="11"/>
  <c r="AA4458" i="11" s="1"/>
  <c r="Z4457" i="11"/>
  <c r="AA4457" i="11" s="1"/>
  <c r="Z4456" i="11"/>
  <c r="AA4456" i="11" s="1"/>
  <c r="Z4455" i="11"/>
  <c r="AA4455" i="11" s="1"/>
  <c r="Z4454" i="11"/>
  <c r="AA4454" i="11" s="1"/>
  <c r="Z4453" i="11"/>
  <c r="AA4453" i="11" s="1"/>
  <c r="Z4452" i="11"/>
  <c r="AA4452" i="11" s="1"/>
  <c r="Z4451" i="11"/>
  <c r="AA4451" i="11" s="1"/>
  <c r="Z4450" i="11"/>
  <c r="AA4450" i="11" s="1"/>
  <c r="Z4449" i="11"/>
  <c r="AA4449" i="11" s="1"/>
  <c r="Z4448" i="11"/>
  <c r="AA4448" i="11" s="1"/>
  <c r="Z4447" i="11"/>
  <c r="AA4447" i="11" s="1"/>
  <c r="Z4446" i="11"/>
  <c r="AA4446" i="11" s="1"/>
  <c r="Z4445" i="11"/>
  <c r="AA4445" i="11" s="1"/>
  <c r="Z4751" i="11"/>
  <c r="AA4751" i="11" s="1"/>
  <c r="Z4750" i="11"/>
  <c r="AA4750" i="11" s="1"/>
  <c r="Z4749" i="11"/>
  <c r="AA4749" i="11" s="1"/>
  <c r="Z4748" i="11"/>
  <c r="AA4748" i="11" s="1"/>
  <c r="Z4747" i="11"/>
  <c r="AA4747" i="11" s="1"/>
  <c r="Z4746" i="11"/>
  <c r="AA4746" i="11" s="1"/>
  <c r="Z4745" i="11"/>
  <c r="AA4745" i="11" s="1"/>
  <c r="Z4744" i="11"/>
  <c r="AA4744" i="11" s="1"/>
  <c r="Z4743" i="11"/>
  <c r="AA4743" i="11" s="1"/>
  <c r="Z4742" i="11"/>
  <c r="AA4742" i="11" s="1"/>
  <c r="Z4741" i="11"/>
  <c r="AA4741" i="11" s="1"/>
  <c r="Z4740" i="11"/>
  <c r="AA4740" i="11" s="1"/>
  <c r="Z4739" i="11"/>
  <c r="AA4739" i="11" s="1"/>
  <c r="Z4738" i="11"/>
  <c r="AA4738" i="11" s="1"/>
  <c r="Z4444" i="11"/>
  <c r="AA4444" i="11" s="1"/>
  <c r="Z4443" i="11"/>
  <c r="AA4443" i="11" s="1"/>
  <c r="Z4442" i="11"/>
  <c r="AA4442" i="11" s="1"/>
  <c r="Z4441" i="11"/>
  <c r="AA4441" i="11" s="1"/>
  <c r="Z4440" i="11"/>
  <c r="AA4440" i="11" s="1"/>
  <c r="Z4439" i="11"/>
  <c r="AA4439" i="11" s="1"/>
  <c r="Z4438" i="11"/>
  <c r="AA4438" i="11" s="1"/>
  <c r="Z4437" i="11"/>
  <c r="AA4437" i="11" s="1"/>
  <c r="Z4436" i="11"/>
  <c r="AA4436" i="11" s="1"/>
  <c r="Z4435" i="11"/>
  <c r="AA4435" i="11" s="1"/>
  <c r="Z4434" i="11"/>
  <c r="AA4434" i="11" s="1"/>
  <c r="Z4433" i="11"/>
  <c r="AA4433" i="11" s="1"/>
  <c r="Z4432" i="11"/>
  <c r="AA4432" i="11" s="1"/>
  <c r="Z4431" i="11"/>
  <c r="AA4431" i="11" s="1"/>
  <c r="Z4430" i="11"/>
  <c r="AA4430" i="11" s="1"/>
  <c r="Z4429" i="11"/>
  <c r="AA4429" i="11" s="1"/>
  <c r="Z4428" i="11"/>
  <c r="AA4428" i="11" s="1"/>
  <c r="Z4427" i="11"/>
  <c r="AA4427" i="11" s="1"/>
  <c r="Z4426" i="11"/>
  <c r="AA4426" i="11" s="1"/>
  <c r="Z4425" i="11"/>
  <c r="AA4425" i="11" s="1"/>
  <c r="Z4424" i="11"/>
  <c r="AA4424" i="11" s="1"/>
  <c r="Z4423" i="11"/>
  <c r="AA4423" i="11" s="1"/>
  <c r="Z4422" i="11"/>
  <c r="AA4422" i="11" s="1"/>
  <c r="Z4421" i="11"/>
  <c r="AA4421" i="11" s="1"/>
  <c r="Z4420" i="11"/>
  <c r="AA4420" i="11" s="1"/>
  <c r="Z4419" i="11"/>
  <c r="AA4419" i="11" s="1"/>
  <c r="Z4418" i="11"/>
  <c r="AA4418" i="11" s="1"/>
  <c r="Z4417" i="11"/>
  <c r="AA4417" i="11" s="1"/>
  <c r="Z4416" i="11"/>
  <c r="AA4416" i="11" s="1"/>
  <c r="Z4415" i="11"/>
  <c r="AA4415" i="11" s="1"/>
  <c r="Z4414" i="11"/>
  <c r="AA4414" i="11" s="1"/>
  <c r="Z4413" i="11"/>
  <c r="AA4413" i="11" s="1"/>
  <c r="Z4412" i="11"/>
  <c r="AA4412" i="11" s="1"/>
  <c r="Z4411" i="11"/>
  <c r="AA4411" i="11" s="1"/>
  <c r="Z4410" i="11"/>
  <c r="AA4410" i="11" s="1"/>
  <c r="Z4409" i="11"/>
  <c r="AA4409" i="11" s="1"/>
  <c r="Z4408" i="11"/>
  <c r="AA4408" i="11" s="1"/>
  <c r="Z4407" i="11"/>
  <c r="AA4407" i="11" s="1"/>
  <c r="Z4406" i="11"/>
  <c r="AA4406" i="11" s="1"/>
  <c r="Z4405" i="11"/>
  <c r="AA4405" i="11" s="1"/>
  <c r="Z4404" i="11"/>
  <c r="AA4404" i="11" s="1"/>
  <c r="Z4403" i="11"/>
  <c r="AA4403" i="11" s="1"/>
  <c r="Z4737" i="11"/>
  <c r="AA4737" i="11" s="1"/>
  <c r="Z4736" i="11"/>
  <c r="AA4736" i="11" s="1"/>
  <c r="Z4735" i="11"/>
  <c r="AA4735" i="11" s="1"/>
  <c r="Z4734" i="11"/>
  <c r="AA4734" i="11" s="1"/>
  <c r="Z4733" i="11"/>
  <c r="AA4733" i="11" s="1"/>
  <c r="Z4732" i="11"/>
  <c r="AA4732" i="11" s="1"/>
  <c r="Z4731" i="11"/>
  <c r="AA4731" i="11" s="1"/>
  <c r="Z4730" i="11"/>
  <c r="AA4730" i="11" s="1"/>
  <c r="Z4729" i="11"/>
  <c r="AA4729" i="11" s="1"/>
  <c r="Z4728" i="11"/>
  <c r="AA4728" i="11" s="1"/>
  <c r="Z4727" i="11"/>
  <c r="AA4727" i="11" s="1"/>
  <c r="Z4726" i="11"/>
  <c r="AA4726" i="11" s="1"/>
  <c r="Z4725" i="11"/>
  <c r="AA4725" i="11" s="1"/>
  <c r="Z4724" i="11"/>
  <c r="AA4724" i="11" s="1"/>
  <c r="Z4723" i="11"/>
  <c r="AA4723" i="11" s="1"/>
  <c r="Z4722" i="11"/>
  <c r="AA4722" i="11" s="1"/>
  <c r="Z4721" i="11"/>
  <c r="AA4721" i="11" s="1"/>
  <c r="Z4720" i="11"/>
  <c r="AA4720" i="11" s="1"/>
  <c r="Z4719" i="11"/>
  <c r="AA4719" i="11" s="1"/>
  <c r="Z4718" i="11"/>
  <c r="AA4718" i="11" s="1"/>
  <c r="Z4717" i="11"/>
  <c r="AA4717" i="11" s="1"/>
  <c r="Z4716" i="11"/>
  <c r="AA4716" i="11" s="1"/>
  <c r="Z4715" i="11"/>
  <c r="AA4715" i="11" s="1"/>
  <c r="Z4402" i="11"/>
  <c r="AA4402" i="11" s="1"/>
  <c r="Z4401" i="11"/>
  <c r="AA4401" i="11" s="1"/>
  <c r="Z4400" i="11"/>
  <c r="AA4400" i="11" s="1"/>
  <c r="Z4399" i="11"/>
  <c r="AA4399" i="11" s="1"/>
  <c r="Z4398" i="11"/>
  <c r="AA4398" i="11" s="1"/>
  <c r="Z4397" i="11"/>
  <c r="AA4397" i="11" s="1"/>
  <c r="Z4396" i="11"/>
  <c r="AA4396" i="11" s="1"/>
  <c r="Z4395" i="11"/>
  <c r="AA4395" i="11" s="1"/>
  <c r="Z4394" i="11"/>
  <c r="AA4394" i="11" s="1"/>
  <c r="Z4393" i="11"/>
  <c r="AA4393" i="11" s="1"/>
  <c r="Z4392" i="11"/>
  <c r="AA4392" i="11" s="1"/>
  <c r="Z4391" i="11"/>
  <c r="AA4391" i="11" s="1"/>
  <c r="Z4390" i="11"/>
  <c r="AA4390" i="11" s="1"/>
  <c r="Z4389" i="11"/>
  <c r="AA4389" i="11" s="1"/>
  <c r="Z4388" i="11"/>
  <c r="AA4388" i="11" s="1"/>
  <c r="Z4387" i="11"/>
  <c r="AA4387" i="11" s="1"/>
  <c r="Z4386" i="11"/>
  <c r="AA4386" i="11" s="1"/>
  <c r="Z4385" i="11"/>
  <c r="AA4385" i="11" s="1"/>
  <c r="Z4384" i="11"/>
  <c r="AA4384" i="11" s="1"/>
  <c r="Z4383" i="11"/>
  <c r="AA4383" i="11" s="1"/>
  <c r="Z4382" i="11"/>
  <c r="AA4382" i="11" s="1"/>
  <c r="Z4381" i="11"/>
  <c r="AA4381" i="11" s="1"/>
  <c r="Z4380" i="11"/>
  <c r="AA4380" i="11" s="1"/>
  <c r="Z4379" i="11"/>
  <c r="AA4379" i="11" s="1"/>
  <c r="Z4378" i="11"/>
  <c r="AA4378" i="11" s="1"/>
  <c r="Z4377" i="11"/>
  <c r="AA4377" i="11" s="1"/>
  <c r="Z4376" i="11"/>
  <c r="AA4376" i="11" s="1"/>
  <c r="Z4375" i="11"/>
  <c r="AA4375" i="11" s="1"/>
  <c r="Z4374" i="11"/>
  <c r="AA4374" i="11" s="1"/>
  <c r="Z4373" i="11"/>
  <c r="AA4373" i="11" s="1"/>
  <c r="Z4372" i="11"/>
  <c r="AA4372" i="11" s="1"/>
  <c r="Z4371" i="11"/>
  <c r="AA4371" i="11" s="1"/>
  <c r="Z4370" i="11"/>
  <c r="AA4370" i="11" s="1"/>
  <c r="Z4369" i="11"/>
  <c r="AA4369" i="11" s="1"/>
  <c r="Z4368" i="11"/>
  <c r="AA4368" i="11" s="1"/>
  <c r="Z4367" i="11"/>
  <c r="AA4367" i="11" s="1"/>
  <c r="Z4366" i="11"/>
  <c r="AA4366" i="11" s="1"/>
  <c r="Z4365" i="11"/>
  <c r="AA4365" i="11" s="1"/>
  <c r="Z4364" i="11"/>
  <c r="AA4364" i="11" s="1"/>
  <c r="Z4363" i="11"/>
  <c r="AA4363" i="11" s="1"/>
  <c r="Z4362" i="11"/>
  <c r="AA4362" i="11" s="1"/>
  <c r="Z4361" i="11"/>
  <c r="AA4361" i="11" s="1"/>
  <c r="Z4360" i="11"/>
  <c r="AA4360" i="11" s="1"/>
  <c r="Z4359" i="11"/>
  <c r="AA4359" i="11" s="1"/>
  <c r="Z4358" i="11"/>
  <c r="AA4358" i="11" s="1"/>
  <c r="Z4357" i="11"/>
  <c r="AA4357" i="11" s="1"/>
  <c r="Z4356" i="11"/>
  <c r="AA4356" i="11" s="1"/>
  <c r="Z4355" i="11"/>
  <c r="AA4355" i="11" s="1"/>
  <c r="Z4354" i="11"/>
  <c r="AA4354" i="11" s="1"/>
  <c r="Z4353" i="11"/>
  <c r="AA4353" i="11" s="1"/>
  <c r="Z4352" i="11"/>
  <c r="AA4352" i="11" s="1"/>
  <c r="Z4351" i="11"/>
  <c r="AA4351" i="11" s="1"/>
  <c r="Z4350" i="11"/>
  <c r="AA4350" i="11" s="1"/>
  <c r="Z4349" i="11"/>
  <c r="AA4349" i="11" s="1"/>
  <c r="Z4348" i="11"/>
  <c r="AA4348" i="11" s="1"/>
  <c r="Z4347" i="11"/>
  <c r="AA4347" i="11" s="1"/>
  <c r="Z4346" i="11"/>
  <c r="AA4346" i="11" s="1"/>
  <c r="Z4345" i="11"/>
  <c r="AA4345" i="11" s="1"/>
  <c r="Z4344" i="11"/>
  <c r="AA4344" i="11" s="1"/>
  <c r="Z4343" i="11"/>
  <c r="AA4343" i="11" s="1"/>
  <c r="Z4342" i="11"/>
  <c r="AA4342" i="11" s="1"/>
  <c r="Z4341" i="11"/>
  <c r="AA4341" i="11" s="1"/>
  <c r="Z4340" i="11"/>
  <c r="AA4340" i="11" s="1"/>
  <c r="Z4339" i="11"/>
  <c r="AA4339" i="11" s="1"/>
  <c r="Z4338" i="11"/>
  <c r="AA4338" i="11" s="1"/>
  <c r="Z4337" i="11"/>
  <c r="AA4337" i="11" s="1"/>
  <c r="Z4336" i="11"/>
  <c r="AA4336" i="11" s="1"/>
  <c r="Z4335" i="11"/>
  <c r="AA4335" i="11" s="1"/>
  <c r="Z4334" i="11"/>
  <c r="AA4334" i="11" s="1"/>
  <c r="Z4333" i="11"/>
  <c r="AA4333" i="11" s="1"/>
  <c r="Z4714" i="11"/>
  <c r="AA4714" i="11" s="1"/>
  <c r="Z4713" i="11"/>
  <c r="AA4713" i="11" s="1"/>
  <c r="Z4712" i="11"/>
  <c r="AA4712" i="11" s="1"/>
  <c r="Z4711" i="11"/>
  <c r="AA4711" i="11" s="1"/>
  <c r="Z4710" i="11"/>
  <c r="AA4710" i="11" s="1"/>
  <c r="Z4709" i="11"/>
  <c r="AA4709" i="11" s="1"/>
  <c r="Z4708" i="11"/>
  <c r="AA4708" i="11" s="1"/>
  <c r="Z4707" i="11"/>
  <c r="AA4707" i="11" s="1"/>
  <c r="Z4706" i="11"/>
  <c r="AA4706" i="11" s="1"/>
  <c r="Z4705" i="11"/>
  <c r="AA4705" i="11" s="1"/>
  <c r="Z4704" i="11"/>
  <c r="AA4704" i="11" s="1"/>
  <c r="Z4703" i="11"/>
  <c r="AA4703" i="11" s="1"/>
  <c r="Z4702" i="11"/>
  <c r="AA4702" i="11" s="1"/>
  <c r="Z4701" i="11"/>
  <c r="AA4701" i="11" s="1"/>
  <c r="Z4700" i="11"/>
  <c r="AA4700" i="11" s="1"/>
  <c r="Z4699" i="11"/>
  <c r="AA4699" i="11" s="1"/>
  <c r="Z4698" i="11"/>
  <c r="AA4698" i="11" s="1"/>
  <c r="Z4697" i="11"/>
  <c r="AA4697" i="11" s="1"/>
  <c r="Z4696" i="11"/>
  <c r="AA4696" i="11" s="1"/>
  <c r="Z4695" i="11"/>
  <c r="AA4695" i="11" s="1"/>
  <c r="Z4694" i="11"/>
  <c r="AA4694" i="11" s="1"/>
  <c r="Z4693" i="11"/>
  <c r="AA4693" i="11" s="1"/>
  <c r="Z4692" i="11"/>
  <c r="AA4692" i="11" s="1"/>
  <c r="Z4691" i="11"/>
  <c r="AA4691" i="11" s="1"/>
  <c r="Z4690" i="11"/>
  <c r="AA4690" i="11" s="1"/>
  <c r="Z4689" i="11"/>
  <c r="AA4689" i="11" s="1"/>
  <c r="Z4688" i="11"/>
  <c r="AA4688" i="11" s="1"/>
  <c r="Z4687" i="11"/>
  <c r="AA4687" i="11" s="1"/>
  <c r="Z4686" i="11"/>
  <c r="AA4686" i="11" s="1"/>
  <c r="Z4685" i="11"/>
  <c r="AA4685" i="11" s="1"/>
  <c r="Z4684" i="11"/>
  <c r="AA4684" i="11" s="1"/>
  <c r="Z4683" i="11"/>
  <c r="AA4683" i="11" s="1"/>
  <c r="Z4682" i="11"/>
  <c r="AA4682" i="11" s="1"/>
  <c r="Z4681" i="11"/>
  <c r="AA4681" i="11" s="1"/>
  <c r="Z4680" i="11"/>
  <c r="AA4680" i="11" s="1"/>
  <c r="Z4679" i="11"/>
  <c r="AA4679" i="11" s="1"/>
  <c r="Z4678" i="11"/>
  <c r="AA4678" i="11" s="1"/>
  <c r="Z4677" i="11"/>
  <c r="AA4677" i="11" s="1"/>
  <c r="Z4676" i="11"/>
  <c r="AA4676" i="11" s="1"/>
  <c r="Z4675" i="11"/>
  <c r="AA4675" i="11" s="1"/>
  <c r="Z4674" i="11"/>
  <c r="AA4674" i="11" s="1"/>
  <c r="Z4673" i="11"/>
  <c r="AA4673" i="11" s="1"/>
  <c r="Z4672" i="11"/>
  <c r="AA4672" i="11" s="1"/>
  <c r="Z4671" i="11"/>
  <c r="AA4671" i="11" s="1"/>
  <c r="Z4670" i="11"/>
  <c r="AA4670" i="11" s="1"/>
  <c r="Z4669" i="11"/>
  <c r="AA4669" i="11" s="1"/>
  <c r="Z4668" i="11"/>
  <c r="AA4668" i="11" s="1"/>
  <c r="Z4667" i="11"/>
  <c r="AA4667" i="11" s="1"/>
  <c r="Z4666" i="11"/>
  <c r="AA4666" i="11" s="1"/>
  <c r="Z4665" i="11"/>
  <c r="AA4665" i="11" s="1"/>
  <c r="Z4664" i="11"/>
  <c r="AA4664" i="11" s="1"/>
  <c r="Z4663" i="11"/>
  <c r="AA4663" i="11" s="1"/>
  <c r="Z4662" i="11"/>
  <c r="AA4662" i="11" s="1"/>
  <c r="Z4661" i="11"/>
  <c r="AA4661" i="11" s="1"/>
  <c r="Z4660" i="11"/>
  <c r="AA4660" i="11" s="1"/>
  <c r="Z4659" i="11"/>
  <c r="AA4659" i="11" s="1"/>
  <c r="Z4810" i="11"/>
  <c r="AA4810" i="11" s="1"/>
  <c r="Z4809" i="11"/>
  <c r="AA4809" i="11" s="1"/>
  <c r="Z4808" i="11"/>
  <c r="AA4808" i="11" s="1"/>
  <c r="Z4807" i="11"/>
  <c r="AA4807" i="11" s="1"/>
  <c r="Z4806" i="11"/>
  <c r="AA4806" i="11" s="1"/>
  <c r="Z4805" i="11"/>
  <c r="AA4805" i="11" s="1"/>
  <c r="Z4804" i="11"/>
  <c r="AA4804" i="11" s="1"/>
  <c r="Z4803" i="11"/>
  <c r="AA4803" i="11" s="1"/>
  <c r="Z4802" i="11"/>
  <c r="AA4802" i="11" s="1"/>
  <c r="Z4801" i="11"/>
  <c r="AA4801" i="11" s="1"/>
  <c r="Z4800" i="11"/>
  <c r="AA4800" i="11" s="1"/>
  <c r="Z4799" i="11"/>
  <c r="AA4799" i="11" s="1"/>
  <c r="Z4798" i="11"/>
  <c r="AA4798" i="11" s="1"/>
  <c r="Z4797" i="11"/>
  <c r="AA4797" i="11" s="1"/>
  <c r="Z4796" i="11"/>
  <c r="AA4796" i="11" s="1"/>
  <c r="Z4795" i="11"/>
  <c r="AA4795" i="11" s="1"/>
  <c r="Z4794" i="11"/>
  <c r="AA4794" i="11" s="1"/>
  <c r="Z4793" i="11"/>
  <c r="AA4793" i="11" s="1"/>
  <c r="Z4792" i="11"/>
  <c r="AA4792" i="11" s="1"/>
  <c r="Z4791" i="11"/>
  <c r="AA4791" i="11" s="1"/>
  <c r="Z4790" i="11"/>
  <c r="AA4790" i="11" s="1"/>
  <c r="Z4789" i="11"/>
  <c r="AA4789" i="11" s="1"/>
  <c r="Z4788" i="11"/>
  <c r="AA4788" i="11" s="1"/>
  <c r="Z4787" i="11"/>
  <c r="AA4787" i="11" s="1"/>
  <c r="Z4786" i="11"/>
  <c r="AA4786" i="11" s="1"/>
  <c r="Z4785" i="11"/>
  <c r="AA4785" i="11" s="1"/>
  <c r="Z4784" i="11"/>
  <c r="AA4784" i="11" s="1"/>
  <c r="Z4783" i="11"/>
  <c r="AA4783" i="11" s="1"/>
  <c r="Z4782" i="11"/>
  <c r="AA4782" i="11" s="1"/>
  <c r="Z4330" i="11"/>
  <c r="AA4330" i="11" s="1"/>
  <c r="Z4329" i="11"/>
  <c r="AA4329" i="11" s="1"/>
  <c r="Z4328" i="11"/>
  <c r="AA4328" i="11" s="1"/>
  <c r="Z4327" i="11"/>
  <c r="AA4327" i="11" s="1"/>
  <c r="Z4326" i="11"/>
  <c r="AA4326" i="11" s="1"/>
  <c r="Z4325" i="11"/>
  <c r="AA4325" i="11" s="1"/>
  <c r="Z4324" i="11"/>
  <c r="AA4324" i="11" s="1"/>
  <c r="Z4323" i="11"/>
  <c r="AA4323" i="11" s="1"/>
  <c r="Z4322" i="11"/>
  <c r="AA4322" i="11" s="1"/>
  <c r="Z4321" i="11"/>
  <c r="AA4321" i="11" s="1"/>
  <c r="Z4320" i="11"/>
  <c r="AA4320" i="11" s="1"/>
  <c r="Z4319" i="11"/>
  <c r="AA4319" i="11" s="1"/>
  <c r="Z4318" i="11"/>
  <c r="AA4318" i="11" s="1"/>
  <c r="Z4317" i="11"/>
  <c r="AA4317" i="11" s="1"/>
  <c r="Z4316" i="11"/>
  <c r="AA4316" i="11" s="1"/>
  <c r="Z4313" i="11"/>
  <c r="AA4313" i="11" s="1"/>
  <c r="Z4312" i="11"/>
  <c r="AA4312" i="11" s="1"/>
  <c r="Z4309" i="11"/>
  <c r="AA4309" i="11" s="1"/>
  <c r="Z4308" i="11"/>
  <c r="AA4308" i="11" s="1"/>
  <c r="Z4305" i="11"/>
  <c r="AA4305" i="11" s="1"/>
  <c r="Z4304" i="11"/>
  <c r="AA4304" i="11" s="1"/>
  <c r="Z4301" i="11"/>
  <c r="AA4301" i="11" s="1"/>
  <c r="Z4300" i="11"/>
  <c r="AA4300" i="11" s="1"/>
  <c r="Z4297" i="11"/>
  <c r="AA4297" i="11" s="1"/>
  <c r="Z4296" i="11"/>
  <c r="AA4296" i="11" s="1"/>
  <c r="Z4291" i="11"/>
  <c r="AA4291" i="11" s="1"/>
  <c r="Z4290" i="11"/>
  <c r="AA4290" i="11" s="1"/>
  <c r="Z4287" i="11"/>
  <c r="AA4287" i="11" s="1"/>
  <c r="Z4286" i="11"/>
  <c r="AA4286" i="11" s="1"/>
  <c r="Z4283" i="11"/>
  <c r="AA4283" i="11" s="1"/>
  <c r="Z4282" i="11"/>
  <c r="AA4282" i="11" s="1"/>
  <c r="Z4279" i="11"/>
  <c r="AA4279" i="11" s="1"/>
  <c r="Z4278" i="11"/>
  <c r="AA4278" i="11" s="1"/>
  <c r="Z4275" i="11"/>
  <c r="AA4275" i="11" s="1"/>
  <c r="Z4274" i="11"/>
  <c r="AA4274" i="11" s="1"/>
  <c r="Z4271" i="11"/>
  <c r="AA4271" i="11" s="1"/>
  <c r="Z4270" i="11"/>
  <c r="AA4270" i="11" s="1"/>
  <c r="Z4267" i="11"/>
  <c r="AA4267" i="11" s="1"/>
  <c r="Z4266" i="11"/>
  <c r="AA4266" i="11" s="1"/>
  <c r="Z4263" i="11"/>
  <c r="AA4263" i="11" s="1"/>
  <c r="Z4262" i="11"/>
  <c r="AA4262" i="11" s="1"/>
  <c r="Z4259" i="11"/>
  <c r="AA4259" i="11" s="1"/>
  <c r="Z4258" i="11"/>
  <c r="AA4258" i="11" s="1"/>
  <c r="Z4131" i="11"/>
  <c r="AA4131" i="11" s="1"/>
  <c r="Z4130" i="11"/>
  <c r="AA4130" i="11" s="1"/>
  <c r="Z4129" i="11"/>
  <c r="AA4129" i="11" s="1"/>
  <c r="Z4128" i="11"/>
  <c r="AA4128" i="11" s="1"/>
  <c r="Z4127" i="11"/>
  <c r="AA4127" i="11" s="1"/>
  <c r="Z4257" i="11"/>
  <c r="AA4257" i="11" s="1"/>
  <c r="Z4256" i="11"/>
  <c r="AA4256" i="11" s="1"/>
  <c r="Z4255" i="11"/>
  <c r="AA4255" i="11" s="1"/>
  <c r="Z4254" i="11"/>
  <c r="AA4254" i="11" s="1"/>
  <c r="Z4253" i="11"/>
  <c r="AA4253" i="11" s="1"/>
  <c r="Z4252" i="11"/>
  <c r="AA4252" i="11" s="1"/>
  <c r="Z4251" i="11"/>
  <c r="AA4251" i="11" s="1"/>
  <c r="Z4250" i="11"/>
  <c r="AA4250" i="11" s="1"/>
  <c r="Z4249" i="11"/>
  <c r="AA4249" i="11" s="1"/>
  <c r="Z4248" i="11"/>
  <c r="AA4248" i="11" s="1"/>
  <c r="Z4247" i="11"/>
  <c r="AA4247" i="11" s="1"/>
  <c r="Z4246" i="11"/>
  <c r="AA4246" i="11" s="1"/>
  <c r="Z4245" i="11"/>
  <c r="AA4245" i="11" s="1"/>
  <c r="Z4244" i="11"/>
  <c r="AA4244" i="11" s="1"/>
  <c r="Z4243" i="11"/>
  <c r="AA4243" i="11" s="1"/>
  <c r="Z4242" i="11"/>
  <c r="AA4242" i="11" s="1"/>
  <c r="Z4241" i="11"/>
  <c r="AA4241" i="11" s="1"/>
  <c r="Z4240" i="11"/>
  <c r="AA4240" i="11" s="1"/>
  <c r="Z4239" i="11"/>
  <c r="AA4239" i="11" s="1"/>
  <c r="Z4238" i="11"/>
  <c r="AA4238" i="11" s="1"/>
  <c r="Z4237" i="11"/>
  <c r="AA4237" i="11" s="1"/>
  <c r="Z4236" i="11"/>
  <c r="AA4236" i="11" s="1"/>
  <c r="Z4235" i="11"/>
  <c r="AA4235" i="11" s="1"/>
  <c r="Z4234" i="11"/>
  <c r="AA4234" i="11" s="1"/>
  <c r="Z4233" i="11"/>
  <c r="AA4233" i="11" s="1"/>
  <c r="Z4232" i="11"/>
  <c r="AA4232" i="11" s="1"/>
  <c r="Z4231" i="11"/>
  <c r="AA4231" i="11" s="1"/>
  <c r="Z4230" i="11"/>
  <c r="AA4230" i="11" s="1"/>
  <c r="Z4229" i="11"/>
  <c r="AA4229" i="11" s="1"/>
  <c r="Z4228" i="11"/>
  <c r="AA4228" i="11" s="1"/>
  <c r="Z4227" i="11"/>
  <c r="AA4227" i="11" s="1"/>
  <c r="Z4226" i="11"/>
  <c r="AA4226" i="11" s="1"/>
  <c r="Z4225" i="11"/>
  <c r="AA4225" i="11" s="1"/>
  <c r="Z4224" i="11"/>
  <c r="AA4224" i="11" s="1"/>
  <c r="Z4223" i="11"/>
  <c r="AA4223" i="11" s="1"/>
  <c r="Z4222" i="11"/>
  <c r="AA4222" i="11" s="1"/>
  <c r="Z4221" i="11"/>
  <c r="AA4221" i="11" s="1"/>
  <c r="Z4220" i="11"/>
  <c r="AA4220" i="11" s="1"/>
  <c r="Z4219" i="11"/>
  <c r="AA4219" i="11" s="1"/>
  <c r="Z4218" i="11"/>
  <c r="AA4218" i="11" s="1"/>
  <c r="Z4217" i="11"/>
  <c r="AA4217" i="11" s="1"/>
  <c r="Z4216" i="11"/>
  <c r="AA4216" i="11" s="1"/>
  <c r="Z4215" i="11"/>
  <c r="AA4215" i="11" s="1"/>
  <c r="Z4214" i="11"/>
  <c r="AA4214" i="11" s="1"/>
  <c r="Z4213" i="11"/>
  <c r="AA4213" i="11" s="1"/>
  <c r="Z4212" i="11"/>
  <c r="AA4212" i="11" s="1"/>
  <c r="Z4211" i="11"/>
  <c r="AA4211" i="11" s="1"/>
  <c r="Z4210" i="11"/>
  <c r="AA4210" i="11" s="1"/>
  <c r="Z4209" i="11"/>
  <c r="AA4209" i="11" s="1"/>
  <c r="Z4208" i="11"/>
  <c r="AA4208" i="11" s="1"/>
  <c r="Z4207" i="11"/>
  <c r="AA4207" i="11" s="1"/>
  <c r="Z4206" i="11"/>
  <c r="AA4206" i="11" s="1"/>
  <c r="Z4205" i="11"/>
  <c r="AA4205" i="11" s="1"/>
  <c r="Z4204" i="11"/>
  <c r="AA4204" i="11" s="1"/>
  <c r="Z4203" i="11"/>
  <c r="AA4203" i="11" s="1"/>
  <c r="Z4202" i="11"/>
  <c r="AA4202" i="11" s="1"/>
  <c r="Z4201" i="11"/>
  <c r="AA4201" i="11" s="1"/>
  <c r="Z4200" i="11"/>
  <c r="AA4200" i="11" s="1"/>
  <c r="Z4199" i="11"/>
  <c r="AA4199" i="11" s="1"/>
  <c r="Z4198" i="11"/>
  <c r="AA4198" i="11" s="1"/>
  <c r="Z4197" i="11"/>
  <c r="AA4197" i="11" s="1"/>
  <c r="Z4196" i="11"/>
  <c r="AA4196" i="11" s="1"/>
  <c r="Z4195" i="11"/>
  <c r="AA4195" i="11" s="1"/>
  <c r="Z4194" i="11"/>
  <c r="AA4194" i="11" s="1"/>
  <c r="Z4193" i="11"/>
  <c r="AA4193" i="11" s="1"/>
  <c r="Z4192" i="11"/>
  <c r="AA4192" i="11" s="1"/>
  <c r="Z4191" i="11"/>
  <c r="AA4191" i="11" s="1"/>
  <c r="Z4190" i="11"/>
  <c r="AA4190" i="11" s="1"/>
  <c r="Z4189" i="11"/>
  <c r="AA4189" i="11" s="1"/>
  <c r="Z4188" i="11"/>
  <c r="AA4188" i="11" s="1"/>
  <c r="Z4187" i="11"/>
  <c r="AA4187" i="11" s="1"/>
  <c r="Z4186" i="11"/>
  <c r="AA4186" i="11" s="1"/>
  <c r="Z4185" i="11"/>
  <c r="AA4185" i="11" s="1"/>
  <c r="Z4184" i="11"/>
  <c r="AA4184" i="11" s="1"/>
  <c r="Z4183" i="11"/>
  <c r="AA4183" i="11" s="1"/>
  <c r="Z4182" i="11"/>
  <c r="AA4182" i="11" s="1"/>
  <c r="Z4181" i="11"/>
  <c r="AA4181" i="11" s="1"/>
  <c r="Z4180" i="11"/>
  <c r="AA4180" i="11" s="1"/>
  <c r="Z4179" i="11"/>
  <c r="AA4179" i="11" s="1"/>
  <c r="Z4178" i="11"/>
  <c r="AA4178" i="11" s="1"/>
  <c r="Z4177" i="11"/>
  <c r="AA4177" i="11" s="1"/>
  <c r="Z4176" i="11"/>
  <c r="AA4176" i="11" s="1"/>
  <c r="Z4175" i="11"/>
  <c r="AA4175" i="11" s="1"/>
  <c r="Z4174" i="11"/>
  <c r="AA4174" i="11" s="1"/>
  <c r="Z4173" i="11"/>
  <c r="AA4173" i="11" s="1"/>
  <c r="Z4172" i="11"/>
  <c r="AA4172" i="11" s="1"/>
  <c r="Z4171" i="11"/>
  <c r="AA4171" i="11" s="1"/>
  <c r="Z4170" i="11"/>
  <c r="AA4170" i="11" s="1"/>
  <c r="Z4169" i="11"/>
  <c r="AA4169" i="11" s="1"/>
  <c r="Z4168" i="11"/>
  <c r="AA4168" i="11" s="1"/>
  <c r="Z4167" i="11"/>
  <c r="AA4167" i="11" s="1"/>
  <c r="Z4166" i="11"/>
  <c r="AA4166" i="11" s="1"/>
  <c r="Z4165" i="11"/>
  <c r="AA4165" i="11" s="1"/>
  <c r="Z4164" i="11"/>
  <c r="AA4164" i="11" s="1"/>
  <c r="Z4163" i="11"/>
  <c r="AA4163" i="11" s="1"/>
  <c r="Z4162" i="11"/>
  <c r="AA4162" i="11" s="1"/>
  <c r="Z4161" i="11"/>
  <c r="AA4161" i="11" s="1"/>
  <c r="Z4160" i="11"/>
  <c r="AA4160" i="11" s="1"/>
  <c r="Z4159" i="11"/>
  <c r="AA4159" i="11" s="1"/>
  <c r="Z4158" i="11"/>
  <c r="AA4158" i="11" s="1"/>
  <c r="Z4155" i="11"/>
  <c r="AA4155" i="11" s="1"/>
  <c r="Z4152" i="11"/>
  <c r="AA4152" i="11" s="1"/>
  <c r="Z4151" i="11"/>
  <c r="AA4151" i="11" s="1"/>
  <c r="Z4148" i="11"/>
  <c r="AA4148" i="11" s="1"/>
  <c r="Z4147" i="11"/>
  <c r="AA4147" i="11" s="1"/>
  <c r="Z4144" i="11"/>
  <c r="AA4144" i="11" s="1"/>
  <c r="Z4143" i="11"/>
  <c r="AA4143" i="11" s="1"/>
  <c r="Z4140" i="11"/>
  <c r="AA4140" i="11" s="1"/>
  <c r="Z4139" i="11"/>
  <c r="AA4139" i="11" s="1"/>
  <c r="Z4136" i="11"/>
  <c r="AA4136" i="11" s="1"/>
  <c r="Z4135" i="11"/>
  <c r="AA4135" i="11" s="1"/>
  <c r="Z4132" i="11"/>
  <c r="AA4132" i="11" s="1"/>
  <c r="Z4124" i="11"/>
  <c r="AA4124" i="11" s="1"/>
  <c r="Z4123" i="11"/>
  <c r="AA4123" i="11" s="1"/>
  <c r="Z4120" i="11"/>
  <c r="AA4120" i="11" s="1"/>
  <c r="Z4119" i="11"/>
  <c r="AA4119" i="11" s="1"/>
  <c r="Z4118" i="11"/>
  <c r="AA4118" i="11" s="1"/>
  <c r="Z4117" i="11"/>
  <c r="AA4117" i="11" s="1"/>
  <c r="Z4116" i="11"/>
  <c r="AA4116" i="11" s="1"/>
  <c r="Z4115" i="11"/>
  <c r="AA4115" i="11" s="1"/>
  <c r="Z4114" i="11"/>
  <c r="AA4114" i="11" s="1"/>
  <c r="Z4113" i="11"/>
  <c r="AA4113" i="11" s="1"/>
  <c r="Z4112" i="11"/>
  <c r="AA4112" i="11" s="1"/>
  <c r="Z4111" i="11"/>
  <c r="AA4111" i="11" s="1"/>
  <c r="Z4110" i="11"/>
  <c r="AA4110" i="11" s="1"/>
  <c r="Z4109" i="11"/>
  <c r="AA4109" i="11" s="1"/>
  <c r="Z4108" i="11"/>
  <c r="AA4108" i="11" s="1"/>
  <c r="Z4105" i="11"/>
  <c r="AA4105" i="11" s="1"/>
  <c r="Z4104" i="11"/>
  <c r="AA4104" i="11" s="1"/>
  <c r="Z4103" i="11"/>
  <c r="AA4103" i="11" s="1"/>
  <c r="Z4102" i="11"/>
  <c r="AA4102" i="11" s="1"/>
  <c r="Z4101" i="11"/>
  <c r="AA4101" i="11" s="1"/>
  <c r="Z4100" i="11"/>
  <c r="AA4100" i="11" s="1"/>
  <c r="Z4099" i="11"/>
  <c r="AA4099" i="11" s="1"/>
  <c r="Z4098" i="11"/>
  <c r="AA4098" i="11" s="1"/>
  <c r="Z4097" i="11"/>
  <c r="AA4097" i="11" s="1"/>
  <c r="Z4094" i="11"/>
  <c r="AA4094" i="11" s="1"/>
  <c r="Z4093" i="11"/>
  <c r="AA4093" i="11" s="1"/>
  <c r="Z4092" i="11"/>
  <c r="AA4092" i="11" s="1"/>
  <c r="Z4091" i="11"/>
  <c r="AA4091" i="11" s="1"/>
  <c r="Z4090" i="11"/>
  <c r="AA4090" i="11" s="1"/>
  <c r="Z4089" i="11"/>
  <c r="AA4089" i="11" s="1"/>
  <c r="Z4088" i="11"/>
  <c r="AA4088" i="11" s="1"/>
  <c r="Z4087" i="11"/>
  <c r="AA4087" i="11" s="1"/>
  <c r="Z4086" i="11"/>
  <c r="AA4086" i="11" s="1"/>
  <c r="Z4083" i="11"/>
  <c r="AA4083" i="11" s="1"/>
  <c r="Z4082" i="11"/>
  <c r="AA4082" i="11" s="1"/>
  <c r="Z4081" i="11"/>
  <c r="AA4081" i="11" s="1"/>
  <c r="Z4080" i="11"/>
  <c r="AA4080" i="11" s="1"/>
  <c r="Z4079" i="11"/>
  <c r="AA4079" i="11" s="1"/>
  <c r="Z4078" i="11"/>
  <c r="AA4078" i="11" s="1"/>
  <c r="Z4077" i="11"/>
  <c r="AA4077" i="11" s="1"/>
  <c r="Z4076" i="11"/>
  <c r="AA4076" i="11" s="1"/>
  <c r="Z4075" i="11"/>
  <c r="AA4075" i="11" s="1"/>
  <c r="Z4072" i="11"/>
  <c r="AA4072" i="11" s="1"/>
  <c r="Z4071" i="11"/>
  <c r="AA4071" i="11" s="1"/>
  <c r="Z4070" i="11"/>
  <c r="AA4070" i="11" s="1"/>
  <c r="Z4069" i="11"/>
  <c r="AA4069" i="11" s="1"/>
  <c r="Z4068" i="11"/>
  <c r="AA4068" i="11" s="1"/>
  <c r="Z4067" i="11"/>
  <c r="AA4067" i="11" s="1"/>
  <c r="Z4066" i="11"/>
  <c r="AA4066" i="11" s="1"/>
  <c r="Z4065" i="11"/>
  <c r="AA4065" i="11" s="1"/>
  <c r="Z4064" i="11"/>
  <c r="AA4064" i="11" s="1"/>
  <c r="Z4061" i="11"/>
  <c r="AA4061" i="11" s="1"/>
  <c r="Z4060" i="11"/>
  <c r="AA4060" i="11" s="1"/>
  <c r="Z4059" i="11"/>
  <c r="AA4059" i="11" s="1"/>
  <c r="Z4058" i="11"/>
  <c r="AA4058" i="11" s="1"/>
  <c r="Z4057" i="11"/>
  <c r="AA4057" i="11" s="1"/>
  <c r="Z4056" i="11"/>
  <c r="AA4056" i="11" s="1"/>
  <c r="Z4055" i="11"/>
  <c r="AA4055" i="11" s="1"/>
  <c r="Z4054" i="11"/>
  <c r="AA4054" i="11" s="1"/>
  <c r="Z4053" i="11"/>
  <c r="AA4053" i="11" s="1"/>
  <c r="Z4052" i="11"/>
  <c r="AA4052" i="11" s="1"/>
  <c r="Z4049" i="11"/>
  <c r="AA4049" i="11" s="1"/>
  <c r="Z4048" i="11"/>
  <c r="AA4048" i="11" s="1"/>
  <c r="Z4047" i="11"/>
  <c r="AA4047" i="11" s="1"/>
  <c r="Z4046" i="11"/>
  <c r="AA4046" i="11" s="1"/>
  <c r="Z4045" i="11"/>
  <c r="AA4045" i="11" s="1"/>
  <c r="Z4044" i="11"/>
  <c r="AA4044" i="11" s="1"/>
  <c r="Z4043" i="11"/>
  <c r="AA4043" i="11" s="1"/>
  <c r="Z4042" i="11"/>
  <c r="AA4042" i="11" s="1"/>
  <c r="Z4041" i="11"/>
  <c r="AA4041" i="11" s="1"/>
  <c r="Z4039" i="11"/>
  <c r="AA4039" i="11" s="1"/>
  <c r="Z4036" i="11"/>
  <c r="AA4036" i="11" s="1"/>
  <c r="Z4035" i="11"/>
  <c r="AA4035" i="11" s="1"/>
  <c r="Z4032" i="11"/>
  <c r="AA4032" i="11" s="1"/>
  <c r="Z4031" i="11"/>
  <c r="AA4031" i="11" s="1"/>
  <c r="Z4030" i="11"/>
  <c r="AA4030" i="11" s="1"/>
  <c r="Z4029" i="11"/>
  <c r="AA4029" i="11" s="1"/>
  <c r="Z4028" i="11"/>
  <c r="AA4028" i="11" s="1"/>
  <c r="Z4027" i="11"/>
  <c r="AA4027" i="11" s="1"/>
  <c r="Z4026" i="11"/>
  <c r="AA4026" i="11" s="1"/>
  <c r="Z4025" i="11"/>
  <c r="AA4025" i="11" s="1"/>
  <c r="Z4024" i="11"/>
  <c r="AA4024" i="11" s="1"/>
  <c r="Z4021" i="11"/>
  <c r="AA4021" i="11" s="1"/>
  <c r="Z4020" i="11"/>
  <c r="AA4020" i="11" s="1"/>
  <c r="Z4019" i="11"/>
  <c r="AA4019" i="11" s="1"/>
  <c r="Z4018" i="11"/>
  <c r="AA4018" i="11" s="1"/>
  <c r="Z4017" i="11"/>
  <c r="AA4017" i="11" s="1"/>
  <c r="Z4016" i="11"/>
  <c r="AA4016" i="11" s="1"/>
  <c r="Z4015" i="11"/>
  <c r="AA4015" i="11" s="1"/>
  <c r="Z4014" i="11"/>
  <c r="AA4014" i="11" s="1"/>
  <c r="Z4013" i="11"/>
  <c r="AA4013" i="11" s="1"/>
  <c r="Z4010" i="11"/>
  <c r="AA4010" i="11" s="1"/>
  <c r="Z4009" i="11"/>
  <c r="AA4009" i="11" s="1"/>
  <c r="Z4008" i="11"/>
  <c r="AA4008" i="11" s="1"/>
  <c r="Z4007" i="11"/>
  <c r="AA4007" i="11" s="1"/>
  <c r="Z4006" i="11"/>
  <c r="AA4006" i="11" s="1"/>
  <c r="Z4005" i="11"/>
  <c r="AA4005" i="11" s="1"/>
  <c r="Z4004" i="11"/>
  <c r="AA4004" i="11" s="1"/>
  <c r="Z4003" i="11"/>
  <c r="AA4003" i="11" s="1"/>
  <c r="Z4002" i="11"/>
  <c r="AA4002" i="11" s="1"/>
  <c r="Z3999" i="11"/>
  <c r="AA3999" i="11" s="1"/>
  <c r="Z3998" i="11"/>
  <c r="AA3998" i="11" s="1"/>
  <c r="Z3997" i="11"/>
  <c r="AA3997" i="11" s="1"/>
  <c r="Z3996" i="11"/>
  <c r="AA3996" i="11" s="1"/>
  <c r="Z3995" i="11"/>
  <c r="AA3995" i="11" s="1"/>
  <c r="Z3994" i="11"/>
  <c r="AA3994" i="11" s="1"/>
  <c r="Z3993" i="11"/>
  <c r="AA3993" i="11" s="1"/>
  <c r="Z3992" i="11"/>
  <c r="AA3992" i="11" s="1"/>
  <c r="Z3991" i="11"/>
  <c r="AA3991" i="11" s="1"/>
  <c r="Z3988" i="11"/>
  <c r="AA3988" i="11" s="1"/>
  <c r="Z3987" i="11"/>
  <c r="AA3987" i="11" s="1"/>
  <c r="Z3986" i="11"/>
  <c r="AA3986" i="11" s="1"/>
  <c r="Z3985" i="11"/>
  <c r="AA3985" i="11" s="1"/>
  <c r="Z3984" i="11"/>
  <c r="AA3984" i="11" s="1"/>
  <c r="Z3983" i="11"/>
  <c r="AA3983" i="11" s="1"/>
  <c r="Z3982" i="11"/>
  <c r="AA3982" i="11" s="1"/>
  <c r="Z3981" i="11"/>
  <c r="AA3981" i="11" s="1"/>
  <c r="Z3980" i="11"/>
  <c r="AA3980" i="11" s="1"/>
  <c r="Z3977" i="11"/>
  <c r="AA3977" i="11" s="1"/>
  <c r="Z3976" i="11"/>
  <c r="AA3976" i="11" s="1"/>
  <c r="Z3975" i="11"/>
  <c r="AA3975" i="11" s="1"/>
  <c r="Z3974" i="11"/>
  <c r="AA3974" i="11" s="1"/>
  <c r="Z3973" i="11"/>
  <c r="AA3973" i="11" s="1"/>
  <c r="Z3972" i="11"/>
  <c r="AA3972" i="11" s="1"/>
  <c r="Z3971" i="11"/>
  <c r="AA3971" i="11" s="1"/>
  <c r="Z3970" i="11"/>
  <c r="AA3970" i="11" s="1"/>
  <c r="Z3969" i="11"/>
  <c r="AA3969" i="11" s="1"/>
  <c r="Z3966" i="11"/>
  <c r="AA3966" i="11" s="1"/>
  <c r="Z3965" i="11"/>
  <c r="AA3965" i="11" s="1"/>
  <c r="Z3964" i="11"/>
  <c r="AA3964" i="11" s="1"/>
  <c r="Z3963" i="11"/>
  <c r="AA3963" i="11" s="1"/>
  <c r="Z3962" i="11"/>
  <c r="AA3962" i="11" s="1"/>
  <c r="Z3961" i="11"/>
  <c r="AA3961" i="11" s="1"/>
  <c r="Z3960" i="11"/>
  <c r="AA3960" i="11" s="1"/>
  <c r="Z3959" i="11"/>
  <c r="AA3959" i="11" s="1"/>
  <c r="Z3958" i="11"/>
  <c r="AA3958" i="11" s="1"/>
  <c r="Z3955" i="11"/>
  <c r="AA3955" i="11" s="1"/>
  <c r="Z3954" i="11"/>
  <c r="AA3954" i="11" s="1"/>
  <c r="Z3953" i="11"/>
  <c r="AA3953" i="11" s="1"/>
  <c r="Z3952" i="11"/>
  <c r="AA3952" i="11" s="1"/>
  <c r="Z3951" i="11"/>
  <c r="AA3951" i="11" s="1"/>
  <c r="Z3950" i="11"/>
  <c r="AA3950" i="11" s="1"/>
  <c r="Z3949" i="11"/>
  <c r="AA3949" i="11" s="1"/>
  <c r="Z3948" i="11"/>
  <c r="AA3948" i="11" s="1"/>
  <c r="Z3947" i="11"/>
  <c r="AA3947" i="11" s="1"/>
  <c r="Z3944" i="11"/>
  <c r="AA3944" i="11" s="1"/>
  <c r="Z3943" i="11"/>
  <c r="AA3943" i="11" s="1"/>
  <c r="Z3942" i="11"/>
  <c r="AA3942" i="11" s="1"/>
  <c r="Z3941" i="11"/>
  <c r="AA3941" i="11" s="1"/>
  <c r="Z3940" i="11"/>
  <c r="AA3940" i="11" s="1"/>
  <c r="Z3939" i="11"/>
  <c r="AA3939" i="11" s="1"/>
  <c r="Z3938" i="11"/>
  <c r="AA3938" i="11" s="1"/>
  <c r="Z3937" i="11"/>
  <c r="AA3937" i="11" s="1"/>
  <c r="Z3936" i="11"/>
  <c r="AA3936" i="11" s="1"/>
  <c r="Z3933" i="11"/>
  <c r="AA3933" i="11" s="1"/>
  <c r="Z3932" i="11"/>
  <c r="AA3932" i="11" s="1"/>
  <c r="Z3931" i="11"/>
  <c r="AA3931" i="11" s="1"/>
  <c r="Z3930" i="11"/>
  <c r="AA3930" i="11" s="1"/>
  <c r="Z3929" i="11"/>
  <c r="AA3929" i="11" s="1"/>
  <c r="Z3928" i="11"/>
  <c r="AA3928" i="11" s="1"/>
  <c r="Z3927" i="11"/>
  <c r="AA3927" i="11" s="1"/>
  <c r="Z3926" i="11"/>
  <c r="AA3926" i="11" s="1"/>
  <c r="Z3925" i="11"/>
  <c r="AA3925" i="11" s="1"/>
  <c r="Z3922" i="11"/>
  <c r="AA3922" i="11" s="1"/>
  <c r="Z3921" i="11"/>
  <c r="AA3921" i="11" s="1"/>
  <c r="Z3918" i="11"/>
  <c r="AA3918" i="11" s="1"/>
  <c r="Z3917" i="11"/>
  <c r="AA3917" i="11" s="1"/>
  <c r="Z3916" i="11"/>
  <c r="AA3916" i="11" s="1"/>
  <c r="Z3915" i="11"/>
  <c r="AA3915" i="11" s="1"/>
  <c r="Z3914" i="11"/>
  <c r="AA3914" i="11" s="1"/>
  <c r="Z3913" i="11"/>
  <c r="AA3913" i="11" s="1"/>
  <c r="Z3912" i="11"/>
  <c r="AA3912" i="11" s="1"/>
  <c r="Z3911" i="11"/>
  <c r="AA3911" i="11" s="1"/>
  <c r="Z3910" i="11"/>
  <c r="AA3910" i="11" s="1"/>
  <c r="Z3909" i="11"/>
  <c r="AA3909" i="11" s="1"/>
  <c r="Z3908" i="11"/>
  <c r="AA3908" i="11" s="1"/>
  <c r="Z3907" i="11"/>
  <c r="AA3907" i="11" s="1"/>
  <c r="Z3906" i="11"/>
  <c r="AA3906" i="11" s="1"/>
  <c r="Z3905" i="11"/>
  <c r="AA3905" i="11" s="1"/>
  <c r="Z3904" i="11"/>
  <c r="AA3904" i="11" s="1"/>
  <c r="Z3903" i="11"/>
  <c r="AA3903" i="11" s="1"/>
  <c r="Z3902" i="11"/>
  <c r="AA3902" i="11" s="1"/>
  <c r="Z3899" i="11"/>
  <c r="AA3899" i="11" s="1"/>
  <c r="Z3898" i="11"/>
  <c r="AA3898" i="11" s="1"/>
  <c r="Z3897" i="11"/>
  <c r="AA3897" i="11" s="1"/>
  <c r="Z3896" i="11"/>
  <c r="AA3896" i="11" s="1"/>
  <c r="Z3895" i="11"/>
  <c r="AA3895" i="11" s="1"/>
  <c r="Z3894" i="11"/>
  <c r="AA3894" i="11" s="1"/>
  <c r="Z3893" i="11"/>
  <c r="AA3893" i="11" s="1"/>
  <c r="Z3892" i="11"/>
  <c r="AA3892" i="11" s="1"/>
  <c r="Z3891" i="11"/>
  <c r="AA3891" i="11" s="1"/>
  <c r="Z3888" i="11"/>
  <c r="AA3888" i="11" s="1"/>
  <c r="Z3887" i="11"/>
  <c r="AA3887" i="11" s="1"/>
  <c r="Z3886" i="11"/>
  <c r="AA3886" i="11" s="1"/>
  <c r="Z3885" i="11"/>
  <c r="AA3885" i="11" s="1"/>
  <c r="Z3882" i="11"/>
  <c r="AA3882" i="11" s="1"/>
  <c r="Z3881" i="11"/>
  <c r="AA3881" i="11" s="1"/>
  <c r="Z3880" i="11"/>
  <c r="AA3880" i="11" s="1"/>
  <c r="Z3879" i="11"/>
  <c r="AA3879" i="11" s="1"/>
  <c r="Z3878" i="11"/>
  <c r="AA3878" i="11" s="1"/>
  <c r="Z3877" i="11"/>
  <c r="AA3877" i="11" s="1"/>
  <c r="Z3876" i="11"/>
  <c r="AA3876" i="11" s="1"/>
  <c r="Z3875" i="11"/>
  <c r="AA3875" i="11" s="1"/>
  <c r="Z3874" i="11"/>
  <c r="AA3874" i="11" s="1"/>
  <c r="Z3871" i="11"/>
  <c r="AA3871" i="11" s="1"/>
  <c r="Z3870" i="11"/>
  <c r="AA3870" i="11" s="1"/>
  <c r="Z3869" i="11"/>
  <c r="AA3869" i="11" s="1"/>
  <c r="Z3868" i="11"/>
  <c r="AA3868" i="11" s="1"/>
  <c r="Z3867" i="11"/>
  <c r="AA3867" i="11" s="1"/>
  <c r="Z3866" i="11"/>
  <c r="AA3866" i="11" s="1"/>
  <c r="Z3865" i="11"/>
  <c r="AA3865" i="11" s="1"/>
  <c r="Z3864" i="11"/>
  <c r="AA3864" i="11" s="1"/>
  <c r="Z3863" i="11"/>
  <c r="AA3863" i="11" s="1"/>
  <c r="Z3860" i="11"/>
  <c r="AA3860" i="11" s="1"/>
  <c r="Z3859" i="11"/>
  <c r="AA3859" i="11" s="1"/>
  <c r="Z3858" i="11"/>
  <c r="AA3858" i="11" s="1"/>
  <c r="Z3857" i="11"/>
  <c r="AA3857" i="11" s="1"/>
  <c r="Z3856" i="11"/>
  <c r="AA3856" i="11" s="1"/>
  <c r="Z3855" i="11"/>
  <c r="AA3855" i="11" s="1"/>
  <c r="Z3854" i="11"/>
  <c r="AA3854" i="11" s="1"/>
  <c r="Z3853" i="11"/>
  <c r="AA3853" i="11" s="1"/>
  <c r="Z3852" i="11"/>
  <c r="AA3852" i="11" s="1"/>
  <c r="Z3849" i="11"/>
  <c r="AA3849" i="11" s="1"/>
  <c r="Z3848" i="11"/>
  <c r="AA3848" i="11" s="1"/>
  <c r="Z3847" i="11"/>
  <c r="AA3847" i="11" s="1"/>
  <c r="Z3846" i="11"/>
  <c r="AA3846" i="11" s="1"/>
  <c r="Z3845" i="11"/>
  <c r="AA3845" i="11" s="1"/>
  <c r="Z3844" i="11"/>
  <c r="AA3844" i="11" s="1"/>
  <c r="Z3843" i="11"/>
  <c r="AA3843" i="11" s="1"/>
  <c r="Z3842" i="11"/>
  <c r="AA3842" i="11" s="1"/>
  <c r="Z3841" i="11"/>
  <c r="AA3841" i="11" s="1"/>
  <c r="Z3838" i="11"/>
  <c r="AA3838" i="11" s="1"/>
  <c r="Z3837" i="11"/>
  <c r="AA3837" i="11" s="1"/>
  <c r="Z3834" i="11"/>
  <c r="AA3834" i="11" s="1"/>
  <c r="Z3833" i="11"/>
  <c r="AA3833" i="11" s="1"/>
  <c r="Z3830" i="11"/>
  <c r="AA3830" i="11" s="1"/>
  <c r="Z3829" i="11"/>
  <c r="AA3829" i="11" s="1"/>
  <c r="Z3826" i="11"/>
  <c r="AA3826" i="11" s="1"/>
  <c r="Z3825" i="11"/>
  <c r="AA3825" i="11" s="1"/>
  <c r="Z3822" i="11"/>
  <c r="AA3822" i="11" s="1"/>
  <c r="Z3821" i="11"/>
  <c r="AA3821" i="11" s="1"/>
  <c r="Z3806" i="11"/>
  <c r="AA3806" i="11" s="1"/>
  <c r="Z3805" i="11"/>
  <c r="AA3805" i="11" s="1"/>
  <c r="Z3804" i="11"/>
  <c r="AA3804" i="11" s="1"/>
  <c r="Z3803" i="11"/>
  <c r="AA3803" i="11" s="1"/>
  <c r="Z3802" i="11"/>
  <c r="AA3802" i="11" s="1"/>
  <c r="Z3801" i="11"/>
  <c r="AA3801" i="11" s="1"/>
  <c r="Z3800" i="11"/>
  <c r="AA3800" i="11" s="1"/>
  <c r="Z3799" i="11"/>
  <c r="AA3799" i="11" s="1"/>
  <c r="Z3798" i="11"/>
  <c r="AA3798" i="11" s="1"/>
  <c r="Z3797" i="11"/>
  <c r="AA3797" i="11" s="1"/>
  <c r="Z3796" i="11"/>
  <c r="AA3796" i="11" s="1"/>
  <c r="Z3795" i="11"/>
  <c r="AA3795" i="11" s="1"/>
  <c r="Z3794" i="11"/>
  <c r="AA3794" i="11" s="1"/>
  <c r="Z3793" i="11"/>
  <c r="AA3793" i="11" s="1"/>
  <c r="Z3792" i="11"/>
  <c r="AA3792" i="11" s="1"/>
  <c r="Z3791" i="11"/>
  <c r="AA3791" i="11" s="1"/>
  <c r="Z3790" i="11"/>
  <c r="AA3790" i="11" s="1"/>
  <c r="Z3789" i="11"/>
  <c r="AA3789" i="11" s="1"/>
  <c r="Z3788" i="11"/>
  <c r="AA3788" i="11" s="1"/>
  <c r="Z3787" i="11"/>
  <c r="AA3787" i="11" s="1"/>
  <c r="Z3786" i="11"/>
  <c r="AA3786" i="11" s="1"/>
  <c r="Z3785" i="11"/>
  <c r="AA3785" i="11" s="1"/>
  <c r="Z3784" i="11"/>
  <c r="AA3784" i="11" s="1"/>
  <c r="Z3783" i="11"/>
  <c r="AA3783" i="11" s="1"/>
  <c r="Z3782" i="11"/>
  <c r="AA3782" i="11" s="1"/>
  <c r="Z3781" i="11"/>
  <c r="AA3781" i="11" s="1"/>
  <c r="Z3780" i="11"/>
  <c r="AA3780" i="11" s="1"/>
  <c r="Z3779" i="11"/>
  <c r="AA3779" i="11" s="1"/>
  <c r="Z3778" i="11"/>
  <c r="AA3778" i="11" s="1"/>
  <c r="Z3777" i="11"/>
  <c r="AA3777" i="11" s="1"/>
  <c r="Z3776" i="11"/>
  <c r="AA3776" i="11" s="1"/>
  <c r="Z3775" i="11"/>
  <c r="AA3775" i="11" s="1"/>
  <c r="Z3774" i="11"/>
  <c r="AA3774" i="11" s="1"/>
  <c r="Z3773" i="11"/>
  <c r="AA3773" i="11" s="1"/>
  <c r="Z3772" i="11"/>
  <c r="AA3772" i="11" s="1"/>
  <c r="Z3771" i="11"/>
  <c r="AA3771" i="11" s="1"/>
  <c r="Z3770" i="11"/>
  <c r="AA3770" i="11" s="1"/>
  <c r="Z3769" i="11"/>
  <c r="AA3769" i="11" s="1"/>
  <c r="Z3768" i="11"/>
  <c r="AA3768" i="11" s="1"/>
  <c r="Z3767" i="11"/>
  <c r="AA3767" i="11" s="1"/>
  <c r="Z3766" i="11"/>
  <c r="AA3766" i="11" s="1"/>
  <c r="Z3765" i="11"/>
  <c r="AA3765" i="11" s="1"/>
  <c r="Z3764" i="11"/>
  <c r="AA3764" i="11" s="1"/>
  <c r="Z3763" i="11"/>
  <c r="AA3763" i="11" s="1"/>
  <c r="Z3762" i="11"/>
  <c r="AA3762" i="11" s="1"/>
  <c r="Z3761" i="11"/>
  <c r="AA3761" i="11" s="1"/>
  <c r="Z3760" i="11"/>
  <c r="AA3760" i="11" s="1"/>
  <c r="Z3759" i="11"/>
  <c r="AA3759" i="11" s="1"/>
  <c r="Z3758" i="11"/>
  <c r="AA3758" i="11" s="1"/>
  <c r="Z3757" i="11"/>
  <c r="AA3757" i="11" s="1"/>
  <c r="Z3756" i="11"/>
  <c r="AA3756" i="11" s="1"/>
  <c r="Z3755" i="11"/>
  <c r="AA3755" i="11" s="1"/>
  <c r="Z3754" i="11"/>
  <c r="AA3754" i="11" s="1"/>
  <c r="Z3753" i="11"/>
  <c r="AA3753" i="11" s="1"/>
  <c r="Z3752" i="11"/>
  <c r="AA3752" i="11" s="1"/>
  <c r="Z3751" i="11"/>
  <c r="AA3751" i="11" s="1"/>
  <c r="Z3750" i="11"/>
  <c r="AA3750" i="11" s="1"/>
  <c r="Z3749" i="11"/>
  <c r="AA3749" i="11" s="1"/>
  <c r="Z3748" i="11"/>
  <c r="AA3748" i="11" s="1"/>
  <c r="Z3747" i="11"/>
  <c r="AA3747" i="11" s="1"/>
  <c r="Z3746" i="11"/>
  <c r="AA3746" i="11" s="1"/>
  <c r="Z3745" i="11"/>
  <c r="AA3745" i="11" s="1"/>
  <c r="Z3744" i="11"/>
  <c r="AA3744" i="11" s="1"/>
  <c r="Z3743" i="11"/>
  <c r="AA3743" i="11" s="1"/>
  <c r="Z3742" i="11"/>
  <c r="AA3742" i="11" s="1"/>
  <c r="Z3741" i="11"/>
  <c r="AA3741" i="11" s="1"/>
  <c r="Z3740" i="11"/>
  <c r="AA3740" i="11" s="1"/>
  <c r="Z3714" i="11"/>
  <c r="AA3714" i="11" s="1"/>
  <c r="Z3713" i="11"/>
  <c r="AA3713" i="11" s="1"/>
  <c r="Z3712" i="11"/>
  <c r="AA3712" i="11" s="1"/>
  <c r="Z3711" i="11"/>
  <c r="AA3711" i="11" s="1"/>
  <c r="Z3710" i="11"/>
  <c r="AA3710" i="11" s="1"/>
  <c r="Z3709" i="11"/>
  <c r="AA3709" i="11" s="1"/>
  <c r="Z3708" i="11"/>
  <c r="AA3708" i="11" s="1"/>
  <c r="Z3707" i="11"/>
  <c r="AA3707" i="11" s="1"/>
  <c r="Z3706" i="11"/>
  <c r="AA3706" i="11" s="1"/>
  <c r="Z3705" i="11"/>
  <c r="AA3705" i="11" s="1"/>
  <c r="Z3704" i="11"/>
  <c r="AA3704" i="11" s="1"/>
  <c r="Z3703" i="11"/>
  <c r="AA3703" i="11" s="1"/>
  <c r="Z3702" i="11"/>
  <c r="AA3702" i="11" s="1"/>
  <c r="Z3701" i="11"/>
  <c r="AA3701" i="11" s="1"/>
  <c r="Z3700" i="11"/>
  <c r="AA3700" i="11" s="1"/>
  <c r="Z3699" i="11"/>
  <c r="AA3699" i="11" s="1"/>
  <c r="Z3698" i="11"/>
  <c r="AA3698" i="11" s="1"/>
  <c r="Z3697" i="11"/>
  <c r="AA3697" i="11" s="1"/>
  <c r="Z3696" i="11"/>
  <c r="AA3696" i="11" s="1"/>
  <c r="Z3695" i="11"/>
  <c r="AA3695" i="11" s="1"/>
  <c r="Z3694" i="11"/>
  <c r="AA3694" i="11" s="1"/>
  <c r="Z3693" i="11"/>
  <c r="AA3693" i="11" s="1"/>
  <c r="Z3692" i="11"/>
  <c r="AA3692" i="11" s="1"/>
  <c r="Z3691" i="11"/>
  <c r="AA3691" i="11" s="1"/>
  <c r="Z3739" i="11"/>
  <c r="AA3739" i="11" s="1"/>
  <c r="Z3738" i="11"/>
  <c r="AA3738" i="11" s="1"/>
  <c r="Z3737" i="11"/>
  <c r="AA3737" i="11" s="1"/>
  <c r="Z3736" i="11"/>
  <c r="AA3736" i="11" s="1"/>
  <c r="Z3735" i="11"/>
  <c r="AA3735" i="11" s="1"/>
  <c r="Z3734" i="11"/>
  <c r="AA3734" i="11" s="1"/>
  <c r="Z3733" i="11"/>
  <c r="AA3733" i="11" s="1"/>
  <c r="Z3732" i="11"/>
  <c r="AA3732" i="11" s="1"/>
  <c r="Z3731" i="11"/>
  <c r="AA3731" i="11" s="1"/>
  <c r="Z3730" i="11"/>
  <c r="AA3730" i="11" s="1"/>
  <c r="Z3729" i="11"/>
  <c r="AA3729" i="11" s="1"/>
  <c r="Z3728" i="11"/>
  <c r="AA3728" i="11" s="1"/>
  <c r="Z3727" i="11"/>
  <c r="AA3727" i="11" s="1"/>
  <c r="Z3726" i="11"/>
  <c r="AA3726" i="11" s="1"/>
  <c r="Z3725" i="11"/>
  <c r="AA3725" i="11" s="1"/>
  <c r="Z3724" i="11"/>
  <c r="AA3724" i="11" s="1"/>
  <c r="Z3723" i="11"/>
  <c r="AA3723" i="11" s="1"/>
  <c r="Z3722" i="11"/>
  <c r="AA3722" i="11" s="1"/>
  <c r="Z3721" i="11"/>
  <c r="AA3721" i="11" s="1"/>
  <c r="Z3720" i="11"/>
  <c r="AA3720" i="11" s="1"/>
  <c r="Z3719" i="11"/>
  <c r="AA3719" i="11" s="1"/>
  <c r="Z3718" i="11"/>
  <c r="AA3718" i="11" s="1"/>
  <c r="Z3717" i="11"/>
  <c r="AA3717" i="11" s="1"/>
  <c r="Z3716" i="11"/>
  <c r="AA3716" i="11" s="1"/>
  <c r="Z3715" i="11"/>
  <c r="AA3715" i="11" s="1"/>
  <c r="Z3818" i="11"/>
  <c r="AA3818" i="11" s="1"/>
  <c r="Z3817" i="11"/>
  <c r="AA3817" i="11" s="1"/>
  <c r="Z3814" i="11"/>
  <c r="AA3814" i="11" s="1"/>
  <c r="Z3813" i="11"/>
  <c r="AA3813" i="11" s="1"/>
  <c r="Z3810" i="11"/>
  <c r="AA3810" i="11" s="1"/>
  <c r="Z3807" i="11"/>
  <c r="AA3807" i="11" s="1"/>
  <c r="Z3541" i="11"/>
  <c r="AA3541" i="11" s="1"/>
  <c r="Z3540" i="11"/>
  <c r="AA3540" i="11" s="1"/>
  <c r="Z3539" i="11"/>
  <c r="AA3539" i="11" s="1"/>
  <c r="Z3538" i="11"/>
  <c r="AA3538" i="11" s="1"/>
  <c r="Z3537" i="11"/>
  <c r="AA3537" i="11" s="1"/>
  <c r="Z3536" i="11"/>
  <c r="AA3536" i="11" s="1"/>
  <c r="Z3535" i="11"/>
  <c r="AA3535" i="11" s="1"/>
  <c r="Z3534" i="11"/>
  <c r="AA3534" i="11" s="1"/>
  <c r="Z3533" i="11"/>
  <c r="AA3533" i="11" s="1"/>
  <c r="Z3532" i="11"/>
  <c r="AA3532" i="11" s="1"/>
  <c r="Z3531" i="11"/>
  <c r="AA3531" i="11" s="1"/>
  <c r="Z3530" i="11"/>
  <c r="AA3530" i="11" s="1"/>
  <c r="Z3529" i="11"/>
  <c r="AA3529" i="11" s="1"/>
  <c r="Z3528" i="11"/>
  <c r="AA3528" i="11" s="1"/>
  <c r="Z3527" i="11"/>
  <c r="AA3527" i="11" s="1"/>
  <c r="Z3526" i="11"/>
  <c r="AA3526" i="11" s="1"/>
  <c r="Z3525" i="11"/>
  <c r="AA3525" i="11" s="1"/>
  <c r="Z3524" i="11"/>
  <c r="AA3524" i="11" s="1"/>
  <c r="Z3523" i="11"/>
  <c r="AA3523" i="11" s="1"/>
  <c r="Z3522" i="11"/>
  <c r="AA3522" i="11" s="1"/>
  <c r="Z3521" i="11"/>
  <c r="AA3521" i="11" s="1"/>
  <c r="Z3520" i="11"/>
  <c r="AA3520" i="11" s="1"/>
  <c r="Z3519" i="11"/>
  <c r="AA3519" i="11" s="1"/>
  <c r="Z3518" i="11"/>
  <c r="AA3518" i="11" s="1"/>
  <c r="Z3517" i="11"/>
  <c r="AA3517" i="11" s="1"/>
  <c r="Z3516" i="11"/>
  <c r="AA3516" i="11" s="1"/>
  <c r="Z3515" i="11"/>
  <c r="AA3515" i="11" s="1"/>
  <c r="Z3514" i="11"/>
  <c r="AA3514" i="11" s="1"/>
  <c r="Z3513" i="11"/>
  <c r="AA3513" i="11" s="1"/>
  <c r="Z3512" i="11"/>
  <c r="AA3512" i="11" s="1"/>
  <c r="Z3511" i="11"/>
  <c r="AA3511" i="11" s="1"/>
  <c r="Z3510" i="11"/>
  <c r="AA3510" i="11" s="1"/>
  <c r="Z3509" i="11"/>
  <c r="AA3509" i="11" s="1"/>
  <c r="Z3508" i="11"/>
  <c r="AA3508" i="11" s="1"/>
  <c r="Z3507" i="11"/>
  <c r="AA3507" i="11" s="1"/>
  <c r="Z3506" i="11"/>
  <c r="AA3506" i="11" s="1"/>
  <c r="Z3505" i="11"/>
  <c r="AA3505" i="11" s="1"/>
  <c r="Z3504" i="11"/>
  <c r="AA3504" i="11" s="1"/>
  <c r="Z3503" i="11"/>
  <c r="AA3503" i="11" s="1"/>
  <c r="Z3502" i="11"/>
  <c r="AA3502" i="11" s="1"/>
  <c r="Z3501" i="11"/>
  <c r="AA3501" i="11" s="1"/>
  <c r="Z3500" i="11"/>
  <c r="AA3500" i="11" s="1"/>
  <c r="Z3499" i="11"/>
  <c r="AA3499" i="11" s="1"/>
  <c r="Z3498" i="11"/>
  <c r="AA3498" i="11" s="1"/>
  <c r="Z3497" i="11"/>
  <c r="AA3497" i="11" s="1"/>
  <c r="Z3496" i="11"/>
  <c r="AA3496" i="11" s="1"/>
  <c r="Z3495" i="11"/>
  <c r="AA3495" i="11" s="1"/>
  <c r="Z3494" i="11"/>
  <c r="AA3494" i="11" s="1"/>
  <c r="Z3493" i="11"/>
  <c r="AA3493" i="11" s="1"/>
  <c r="Z3492" i="11"/>
  <c r="AA3492" i="11" s="1"/>
  <c r="Z3491" i="11"/>
  <c r="AA3491" i="11" s="1"/>
  <c r="Z3490" i="11"/>
  <c r="AA3490" i="11" s="1"/>
  <c r="Z3489" i="11"/>
  <c r="AA3489" i="11" s="1"/>
  <c r="Z3488" i="11"/>
  <c r="AA3488" i="11" s="1"/>
  <c r="Z3487" i="11"/>
  <c r="AA3487" i="11" s="1"/>
  <c r="Z3486" i="11"/>
  <c r="AA3486" i="11" s="1"/>
  <c r="Z3485" i="11"/>
  <c r="AA3485" i="11" s="1"/>
  <c r="Z3484" i="11"/>
  <c r="AA3484" i="11" s="1"/>
  <c r="Z3483" i="11"/>
  <c r="AA3483" i="11" s="1"/>
  <c r="Z3482" i="11"/>
  <c r="AA3482" i="11" s="1"/>
  <c r="Z3481" i="11"/>
  <c r="AA3481" i="11" s="1"/>
  <c r="Z3480" i="11"/>
  <c r="AA3480" i="11" s="1"/>
  <c r="Z3479" i="11"/>
  <c r="AA3479" i="11" s="1"/>
  <c r="Z3478" i="11"/>
  <c r="AA3478" i="11" s="1"/>
  <c r="Z3477" i="11"/>
  <c r="AA3477" i="11" s="1"/>
  <c r="Z3476" i="11"/>
  <c r="AA3476" i="11" s="1"/>
  <c r="Z3475" i="11"/>
  <c r="AA3475" i="11" s="1"/>
  <c r="Z3474" i="11"/>
  <c r="AA3474" i="11" s="1"/>
  <c r="Z3473" i="11"/>
  <c r="AA3473" i="11" s="1"/>
  <c r="Z3472" i="11"/>
  <c r="AA3472" i="11" s="1"/>
  <c r="Z3471" i="11"/>
  <c r="AA3471" i="11" s="1"/>
  <c r="Z3470" i="11"/>
  <c r="AA3470" i="11" s="1"/>
  <c r="Z3469" i="11"/>
  <c r="AA3469" i="11" s="1"/>
  <c r="Z3468" i="11"/>
  <c r="AA3468" i="11" s="1"/>
  <c r="Z3467" i="11"/>
  <c r="AA3467" i="11" s="1"/>
  <c r="Z3466" i="11"/>
  <c r="AA3466" i="11" s="1"/>
  <c r="Z3465" i="11"/>
  <c r="AA3465" i="11" s="1"/>
  <c r="Z3464" i="11"/>
  <c r="AA3464" i="11" s="1"/>
  <c r="Z3463" i="11"/>
  <c r="AA3463" i="11" s="1"/>
  <c r="Z3462" i="11"/>
  <c r="AA3462" i="11" s="1"/>
  <c r="Z3461" i="11"/>
  <c r="AA3461" i="11" s="1"/>
  <c r="Z3460" i="11"/>
  <c r="AA3460" i="11" s="1"/>
  <c r="Z3459" i="11"/>
  <c r="AA3459" i="11" s="1"/>
  <c r="Z3458" i="11"/>
  <c r="AA3458" i="11" s="1"/>
  <c r="Z3457" i="11"/>
  <c r="AA3457" i="11" s="1"/>
  <c r="Z3456" i="11"/>
  <c r="AA3456" i="11" s="1"/>
  <c r="Z3455" i="11"/>
  <c r="AA3455" i="11" s="1"/>
  <c r="Z3454" i="11"/>
  <c r="AA3454" i="11" s="1"/>
  <c r="Z3453" i="11"/>
  <c r="AA3453" i="11" s="1"/>
  <c r="Z3452" i="11"/>
  <c r="AA3452" i="11" s="1"/>
  <c r="Z3451" i="11"/>
  <c r="AA3451" i="11" s="1"/>
  <c r="Z3450" i="11"/>
  <c r="AA3450" i="11" s="1"/>
  <c r="Z3449" i="11"/>
  <c r="AA3449" i="11" s="1"/>
  <c r="Z3448" i="11"/>
  <c r="AA3448" i="11" s="1"/>
  <c r="Z3447" i="11"/>
  <c r="AA3447" i="11" s="1"/>
  <c r="Z3446" i="11"/>
  <c r="AA3446" i="11" s="1"/>
  <c r="Z3445" i="11"/>
  <c r="AA3445" i="11" s="1"/>
  <c r="Z3444" i="11"/>
  <c r="AA3444" i="11" s="1"/>
  <c r="Z3673" i="11"/>
  <c r="AA3673" i="11" s="1"/>
  <c r="Z3672" i="11"/>
  <c r="AA3672" i="11" s="1"/>
  <c r="Z3671" i="11"/>
  <c r="AA3671" i="11" s="1"/>
  <c r="Z3670" i="11"/>
  <c r="AA3670" i="11" s="1"/>
  <c r="Z3669" i="11"/>
  <c r="AA3669" i="11" s="1"/>
  <c r="Z3668" i="11"/>
  <c r="AA3668" i="11" s="1"/>
  <c r="Z3667" i="11"/>
  <c r="AA3667" i="11" s="1"/>
  <c r="Z3666" i="11"/>
  <c r="AA3666" i="11" s="1"/>
  <c r="Z3665" i="11"/>
  <c r="AA3665" i="11" s="1"/>
  <c r="Z3664" i="11"/>
  <c r="AA3664" i="11" s="1"/>
  <c r="Z3663" i="11"/>
  <c r="AA3663" i="11" s="1"/>
  <c r="Z3662" i="11"/>
  <c r="AA3662" i="11" s="1"/>
  <c r="Z3661" i="11"/>
  <c r="AA3661" i="11" s="1"/>
  <c r="Z3660" i="11"/>
  <c r="AA3660" i="11" s="1"/>
  <c r="Z3659" i="11"/>
  <c r="AA3659" i="11" s="1"/>
  <c r="Z3658" i="11"/>
  <c r="AA3658" i="11" s="1"/>
  <c r="Z3657" i="11"/>
  <c r="AA3657" i="11" s="1"/>
  <c r="Z3656" i="11"/>
  <c r="AA3656" i="11" s="1"/>
  <c r="Z3655" i="11"/>
  <c r="AA3655" i="11" s="1"/>
  <c r="Z3654" i="11"/>
  <c r="AA3654" i="11" s="1"/>
  <c r="Z3653" i="11"/>
  <c r="AA3653" i="11" s="1"/>
  <c r="Z3652" i="11"/>
  <c r="AA3652" i="11" s="1"/>
  <c r="Z3651" i="11"/>
  <c r="AA3651" i="11" s="1"/>
  <c r="Z3650" i="11"/>
  <c r="AA3650" i="11" s="1"/>
  <c r="Z3649" i="11"/>
  <c r="AA3649" i="11" s="1"/>
  <c r="Z3648" i="11"/>
  <c r="AA3648" i="11" s="1"/>
  <c r="Z3647" i="11"/>
  <c r="AA3647" i="11" s="1"/>
  <c r="Z3646" i="11"/>
  <c r="AA3646" i="11" s="1"/>
  <c r="Z3645" i="11"/>
  <c r="AA3645" i="11" s="1"/>
  <c r="Z3644" i="11"/>
  <c r="AA3644" i="11" s="1"/>
  <c r="Z3643" i="11"/>
  <c r="AA3643" i="11" s="1"/>
  <c r="Z3642" i="11"/>
  <c r="AA3642" i="11" s="1"/>
  <c r="Z3641" i="11"/>
  <c r="AA3641" i="11" s="1"/>
  <c r="Z3640" i="11"/>
  <c r="AA3640" i="11" s="1"/>
  <c r="Z3639" i="11"/>
  <c r="AA3639" i="11" s="1"/>
  <c r="Z3638" i="11"/>
  <c r="AA3638" i="11" s="1"/>
  <c r="Z3637" i="11"/>
  <c r="AA3637" i="11" s="1"/>
  <c r="Z3636" i="11"/>
  <c r="AA3636" i="11" s="1"/>
  <c r="Z3635" i="11"/>
  <c r="AA3635" i="11" s="1"/>
  <c r="Z3634" i="11"/>
  <c r="AA3634" i="11" s="1"/>
  <c r="Z3633" i="11"/>
  <c r="AA3633" i="11" s="1"/>
  <c r="Z3632" i="11"/>
  <c r="AA3632" i="11" s="1"/>
  <c r="Z3631" i="11"/>
  <c r="AA3631" i="11" s="1"/>
  <c r="Z3630" i="11"/>
  <c r="AA3630" i="11" s="1"/>
  <c r="Z3629" i="11"/>
  <c r="AA3629" i="11" s="1"/>
  <c r="Z3628" i="11"/>
  <c r="AA3628" i="11" s="1"/>
  <c r="Z3627" i="11"/>
  <c r="AA3627" i="11" s="1"/>
  <c r="Z3626" i="11"/>
  <c r="AA3626" i="11" s="1"/>
  <c r="Z3625" i="11"/>
  <c r="AA3625" i="11" s="1"/>
  <c r="Z3624" i="11"/>
  <c r="AA3624" i="11" s="1"/>
  <c r="Z3623" i="11"/>
  <c r="AA3623" i="11" s="1"/>
  <c r="Z3622" i="11"/>
  <c r="AA3622" i="11" s="1"/>
  <c r="Z3621" i="11"/>
  <c r="AA3621" i="11" s="1"/>
  <c r="Z3620" i="11"/>
  <c r="AA3620" i="11" s="1"/>
  <c r="Z3619" i="11"/>
  <c r="AA3619" i="11" s="1"/>
  <c r="Z3618" i="11"/>
  <c r="AA3618" i="11" s="1"/>
  <c r="Z3617" i="11"/>
  <c r="AA3617" i="11" s="1"/>
  <c r="Z3616" i="11"/>
  <c r="AA3616" i="11" s="1"/>
  <c r="Z3615" i="11"/>
  <c r="AA3615" i="11" s="1"/>
  <c r="Z3614" i="11"/>
  <c r="AA3614" i="11" s="1"/>
  <c r="Z3613" i="11"/>
  <c r="AA3613" i="11" s="1"/>
  <c r="Z3612" i="11"/>
  <c r="AA3612" i="11" s="1"/>
  <c r="Z3611" i="11"/>
  <c r="AA3611" i="11" s="1"/>
  <c r="Z3610" i="11"/>
  <c r="AA3610" i="11" s="1"/>
  <c r="Z3609" i="11"/>
  <c r="AA3609" i="11" s="1"/>
  <c r="Z3608" i="11"/>
  <c r="AA3608" i="11" s="1"/>
  <c r="Z3607" i="11"/>
  <c r="AA3607" i="11" s="1"/>
  <c r="Z3606" i="11"/>
  <c r="AA3606" i="11" s="1"/>
  <c r="Z3605" i="11"/>
  <c r="AA3605" i="11" s="1"/>
  <c r="Z3604" i="11"/>
  <c r="AA3604" i="11" s="1"/>
  <c r="Z3603" i="11"/>
  <c r="AA3603" i="11" s="1"/>
  <c r="Z3602" i="11"/>
  <c r="AA3602" i="11" s="1"/>
  <c r="Z3601" i="11"/>
  <c r="AA3601" i="11" s="1"/>
  <c r="Z3600" i="11"/>
  <c r="AA3600" i="11" s="1"/>
  <c r="Z3599" i="11"/>
  <c r="AA3599" i="11" s="1"/>
  <c r="Z3598" i="11"/>
  <c r="AA3598" i="11" s="1"/>
  <c r="Z3597" i="11"/>
  <c r="AA3597" i="11" s="1"/>
  <c r="Z3596" i="11"/>
  <c r="AA3596" i="11" s="1"/>
  <c r="Z3595" i="11"/>
  <c r="AA3595" i="11" s="1"/>
  <c r="Z3594" i="11"/>
  <c r="AA3594" i="11" s="1"/>
  <c r="Z3593" i="11"/>
  <c r="AA3593" i="11" s="1"/>
  <c r="Z3592" i="11"/>
  <c r="AA3592" i="11" s="1"/>
  <c r="Z3591" i="11"/>
  <c r="AA3591" i="11" s="1"/>
  <c r="Z3590" i="11"/>
  <c r="AA3590" i="11" s="1"/>
  <c r="Z3589" i="11"/>
  <c r="AA3589" i="11" s="1"/>
  <c r="Z3588" i="11"/>
  <c r="AA3588" i="11" s="1"/>
  <c r="Z3587" i="11"/>
  <c r="AA3587" i="11" s="1"/>
  <c r="Z3586" i="11"/>
  <c r="AA3586" i="11" s="1"/>
  <c r="Z3585" i="11"/>
  <c r="AA3585" i="11" s="1"/>
  <c r="Z3584" i="11"/>
  <c r="AA3584" i="11" s="1"/>
  <c r="Z3583" i="11"/>
  <c r="AA3583" i="11" s="1"/>
  <c r="Z3582" i="11"/>
  <c r="AA3582" i="11" s="1"/>
  <c r="Z3581" i="11"/>
  <c r="AA3581" i="11" s="1"/>
  <c r="Z3580" i="11"/>
  <c r="AA3580" i="11" s="1"/>
  <c r="Z3579" i="11"/>
  <c r="AA3579" i="11" s="1"/>
  <c r="Z3578" i="11"/>
  <c r="AA3578" i="11" s="1"/>
  <c r="Z3577" i="11"/>
  <c r="AA3577" i="11" s="1"/>
  <c r="Z3576" i="11"/>
  <c r="AA3576" i="11" s="1"/>
  <c r="Z3575" i="11"/>
  <c r="AA3575" i="11" s="1"/>
  <c r="Z3574" i="11"/>
  <c r="AA3574" i="11" s="1"/>
  <c r="Z3573" i="11"/>
  <c r="AA3573" i="11" s="1"/>
  <c r="Z3572" i="11"/>
  <c r="AA3572" i="11" s="1"/>
  <c r="Z3571" i="11"/>
  <c r="AA3571" i="11" s="1"/>
  <c r="Z3570" i="11"/>
  <c r="AA3570" i="11" s="1"/>
  <c r="Z3569" i="11"/>
  <c r="AA3569" i="11" s="1"/>
  <c r="Z3568" i="11"/>
  <c r="AA3568" i="11" s="1"/>
  <c r="Z3567" i="11"/>
  <c r="AA3567" i="11" s="1"/>
  <c r="Z3566" i="11"/>
  <c r="AA3566" i="11" s="1"/>
  <c r="Z3565" i="11"/>
  <c r="AA3565" i="11" s="1"/>
  <c r="Z3564" i="11"/>
  <c r="AA3564" i="11" s="1"/>
  <c r="Z3563" i="11"/>
  <c r="AA3563" i="11" s="1"/>
  <c r="Z3562" i="11"/>
  <c r="AA3562" i="11" s="1"/>
  <c r="Z3561" i="11"/>
  <c r="AA3561" i="11" s="1"/>
  <c r="Z3560" i="11"/>
  <c r="AA3560" i="11" s="1"/>
  <c r="Z3559" i="11"/>
  <c r="AA3559" i="11" s="1"/>
  <c r="Z3558" i="11"/>
  <c r="AA3558" i="11" s="1"/>
  <c r="Z3557" i="11"/>
  <c r="AA3557" i="11" s="1"/>
  <c r="Z3556" i="11"/>
  <c r="AA3556" i="11" s="1"/>
  <c r="Z3555" i="11"/>
  <c r="AA3555" i="11" s="1"/>
  <c r="Z3554" i="11"/>
  <c r="AA3554" i="11" s="1"/>
  <c r="Z3553" i="11"/>
  <c r="AA3553" i="11" s="1"/>
  <c r="Z3552" i="11"/>
  <c r="AA3552" i="11" s="1"/>
  <c r="Z3551" i="11"/>
  <c r="AA3551" i="11" s="1"/>
  <c r="Z3550" i="11"/>
  <c r="AA3550" i="11" s="1"/>
  <c r="Z3549" i="11"/>
  <c r="AA3549" i="11" s="1"/>
  <c r="Z3548" i="11"/>
  <c r="AA3548" i="11" s="1"/>
  <c r="Z3547" i="11"/>
  <c r="AA3547" i="11" s="1"/>
  <c r="Z3546" i="11"/>
  <c r="AA3546" i="11" s="1"/>
  <c r="Z3545" i="11"/>
  <c r="AA3545" i="11" s="1"/>
  <c r="Z3544" i="11"/>
  <c r="AA3544" i="11" s="1"/>
  <c r="Z3543" i="11"/>
  <c r="AA3543" i="11" s="1"/>
  <c r="Z3542" i="11"/>
  <c r="AA3542" i="11" s="1"/>
  <c r="Z3688" i="11"/>
  <c r="AA3688" i="11" s="1"/>
  <c r="Z3687" i="11"/>
  <c r="AA3687" i="11" s="1"/>
  <c r="Z3684" i="11"/>
  <c r="AA3684" i="11" s="1"/>
  <c r="Z3683" i="11"/>
  <c r="AA3683" i="11" s="1"/>
  <c r="Z3678" i="11"/>
  <c r="AA3678" i="11" s="1"/>
  <c r="Z3675" i="11"/>
  <c r="AA3675" i="11" s="1"/>
  <c r="Z3674" i="11"/>
  <c r="AA3674" i="11" s="1"/>
  <c r="Z3441" i="11"/>
  <c r="AA3441" i="11" s="1"/>
  <c r="Z3440" i="11"/>
  <c r="AA3440" i="11" s="1"/>
  <c r="Z3308" i="11"/>
  <c r="AA3308" i="11" s="1"/>
  <c r="Z3439" i="11"/>
  <c r="AA3439" i="11" s="1"/>
  <c r="Z3438" i="11"/>
  <c r="AA3438" i="11" s="1"/>
  <c r="Z3437" i="11"/>
  <c r="AA3437" i="11" s="1"/>
  <c r="Z3436" i="11"/>
  <c r="AA3436" i="11" s="1"/>
  <c r="Z3435" i="11"/>
  <c r="AA3435" i="11" s="1"/>
  <c r="Z3434" i="11"/>
  <c r="AA3434" i="11" s="1"/>
  <c r="Z3433" i="11"/>
  <c r="AA3433" i="11" s="1"/>
  <c r="Z3432" i="11"/>
  <c r="AA3432" i="11" s="1"/>
  <c r="Z3431" i="11"/>
  <c r="AA3431" i="11" s="1"/>
  <c r="Z3430" i="11"/>
  <c r="AA3430" i="11" s="1"/>
  <c r="Z3429" i="11"/>
  <c r="AA3429" i="11" s="1"/>
  <c r="Z3428" i="11"/>
  <c r="AA3428" i="11" s="1"/>
  <c r="Z3427" i="11"/>
  <c r="AA3427" i="11" s="1"/>
  <c r="Z3426" i="11"/>
  <c r="AA3426" i="11" s="1"/>
  <c r="Z3425" i="11"/>
  <c r="AA3425" i="11" s="1"/>
  <c r="Z3424" i="11"/>
  <c r="AA3424" i="11" s="1"/>
  <c r="Z3423" i="11"/>
  <c r="AA3423" i="11" s="1"/>
  <c r="Z3422" i="11"/>
  <c r="AA3422" i="11" s="1"/>
  <c r="Z3421" i="11"/>
  <c r="AA3421" i="11" s="1"/>
  <c r="Z3420" i="11"/>
  <c r="AA3420" i="11" s="1"/>
  <c r="Z3419" i="11"/>
  <c r="AA3419" i="11" s="1"/>
  <c r="Z3418" i="11"/>
  <c r="AA3418" i="11" s="1"/>
  <c r="Z3417" i="11"/>
  <c r="AA3417" i="11" s="1"/>
  <c r="Z3416" i="11"/>
  <c r="AA3416" i="11" s="1"/>
  <c r="Z3415" i="11"/>
  <c r="AA3415" i="11" s="1"/>
  <c r="Z3414" i="11"/>
  <c r="AA3414" i="11" s="1"/>
  <c r="Z3413" i="11"/>
  <c r="AA3413" i="11" s="1"/>
  <c r="Z3412" i="11"/>
  <c r="AA3412" i="11" s="1"/>
  <c r="Z3411" i="11"/>
  <c r="AA3411" i="11" s="1"/>
  <c r="Z3410" i="11"/>
  <c r="AA3410" i="11" s="1"/>
  <c r="Z3409" i="11"/>
  <c r="AA3409" i="11" s="1"/>
  <c r="Z3408" i="11"/>
  <c r="AA3408" i="11" s="1"/>
  <c r="Z3407" i="11"/>
  <c r="AA3407" i="11" s="1"/>
  <c r="Z3406" i="11"/>
  <c r="AA3406" i="11" s="1"/>
  <c r="Z3405" i="11"/>
  <c r="AA3405" i="11" s="1"/>
  <c r="Z3404" i="11"/>
  <c r="AA3404" i="11" s="1"/>
  <c r="Z3403" i="11"/>
  <c r="AA3403" i="11" s="1"/>
  <c r="Z3402" i="11"/>
  <c r="AA3402" i="11" s="1"/>
  <c r="Z3401" i="11"/>
  <c r="AA3401" i="11" s="1"/>
  <c r="Z3400" i="11"/>
  <c r="AA3400" i="11" s="1"/>
  <c r="Z3399" i="11"/>
  <c r="AA3399" i="11" s="1"/>
  <c r="Z3398" i="11"/>
  <c r="AA3398" i="11" s="1"/>
  <c r="Z3397" i="11"/>
  <c r="AA3397" i="11" s="1"/>
  <c r="Z3396" i="11"/>
  <c r="AA3396" i="11" s="1"/>
  <c r="Z3395" i="11"/>
  <c r="AA3395" i="11" s="1"/>
  <c r="Z3394" i="11"/>
  <c r="AA3394" i="11" s="1"/>
  <c r="Z3393" i="11"/>
  <c r="AA3393" i="11" s="1"/>
  <c r="Z3392" i="11"/>
  <c r="AA3392" i="11" s="1"/>
  <c r="Z3391" i="11"/>
  <c r="AA3391" i="11" s="1"/>
  <c r="Z3390" i="11"/>
  <c r="AA3390" i="11" s="1"/>
  <c r="Z3389" i="11"/>
  <c r="AA3389" i="11" s="1"/>
  <c r="Z3388" i="11"/>
  <c r="AA3388" i="11" s="1"/>
  <c r="Z3387" i="11"/>
  <c r="AA3387" i="11" s="1"/>
  <c r="Z3386" i="11"/>
  <c r="AA3386" i="11" s="1"/>
  <c r="Z3385" i="11"/>
  <c r="AA3385" i="11" s="1"/>
  <c r="Z3384" i="11"/>
  <c r="AA3384" i="11" s="1"/>
  <c r="Z3383" i="11"/>
  <c r="AA3383" i="11" s="1"/>
  <c r="Z3382" i="11"/>
  <c r="AA3382" i="11" s="1"/>
  <c r="Z3381" i="11"/>
  <c r="AA3381" i="11" s="1"/>
  <c r="Z3380" i="11"/>
  <c r="AA3380" i="11" s="1"/>
  <c r="Z3379" i="11"/>
  <c r="AA3379" i="11" s="1"/>
  <c r="Z3378" i="11"/>
  <c r="AA3378" i="11" s="1"/>
  <c r="Z3377" i="11"/>
  <c r="AA3377" i="11" s="1"/>
  <c r="Z3376" i="11"/>
  <c r="AA3376" i="11" s="1"/>
  <c r="Z3375" i="11"/>
  <c r="AA3375" i="11" s="1"/>
  <c r="Z3374" i="11"/>
  <c r="AA3374" i="11" s="1"/>
  <c r="Z3373" i="11"/>
  <c r="AA3373" i="11" s="1"/>
  <c r="Z3372" i="11"/>
  <c r="AA3372" i="11" s="1"/>
  <c r="Z3371" i="11"/>
  <c r="AA3371" i="11" s="1"/>
  <c r="Z3370" i="11"/>
  <c r="AA3370" i="11" s="1"/>
  <c r="Z3369" i="11"/>
  <c r="AA3369" i="11" s="1"/>
  <c r="Z3368" i="11"/>
  <c r="AA3368" i="11" s="1"/>
  <c r="Z3367" i="11"/>
  <c r="AA3367" i="11" s="1"/>
  <c r="Z3366" i="11"/>
  <c r="AA3366" i="11" s="1"/>
  <c r="Z3365" i="11"/>
  <c r="AA3365" i="11" s="1"/>
  <c r="Z3364" i="11"/>
  <c r="AA3364" i="11" s="1"/>
  <c r="Z3363" i="11"/>
  <c r="AA3363" i="11" s="1"/>
  <c r="Z3362" i="11"/>
  <c r="AA3362" i="11" s="1"/>
  <c r="Z3361" i="11"/>
  <c r="AA3361" i="11" s="1"/>
  <c r="Z3360" i="11"/>
  <c r="AA3360" i="11" s="1"/>
  <c r="Z3359" i="11"/>
  <c r="AA3359" i="11" s="1"/>
  <c r="Z3358" i="11"/>
  <c r="AA3358" i="11" s="1"/>
  <c r="Z3357" i="11"/>
  <c r="AA3357" i="11" s="1"/>
  <c r="Z3356" i="11"/>
  <c r="AA3356" i="11" s="1"/>
  <c r="Z3355" i="11"/>
  <c r="AA3355" i="11" s="1"/>
  <c r="Z3354" i="11"/>
  <c r="AA3354" i="11" s="1"/>
  <c r="Z3353" i="11"/>
  <c r="AA3353" i="11" s="1"/>
  <c r="Z3352" i="11"/>
  <c r="AA3352" i="11" s="1"/>
  <c r="Z3351" i="11"/>
  <c r="AA3351" i="11" s="1"/>
  <c r="Z3350" i="11"/>
  <c r="AA3350" i="11" s="1"/>
  <c r="Z3349" i="11"/>
  <c r="AA3349" i="11" s="1"/>
  <c r="Z3348" i="11"/>
  <c r="AA3348" i="11" s="1"/>
  <c r="Z3347" i="11"/>
  <c r="AA3347" i="11" s="1"/>
  <c r="Z3346" i="11"/>
  <c r="AA3346" i="11" s="1"/>
  <c r="Z3345" i="11"/>
  <c r="AA3345" i="11" s="1"/>
  <c r="Z3344" i="11"/>
  <c r="AA3344" i="11" s="1"/>
  <c r="Z3343" i="11"/>
  <c r="AA3343" i="11" s="1"/>
  <c r="Z3342" i="11"/>
  <c r="AA3342" i="11" s="1"/>
  <c r="Z3341" i="11"/>
  <c r="AA3341" i="11" s="1"/>
  <c r="Z3338" i="11"/>
  <c r="AA3338" i="11" s="1"/>
  <c r="Z3337" i="11"/>
  <c r="AA3337" i="11" s="1"/>
  <c r="Z3336" i="11"/>
  <c r="AA3336" i="11" s="1"/>
  <c r="Z3335" i="11"/>
  <c r="AA3335" i="11" s="1"/>
  <c r="Z3334" i="11"/>
  <c r="AA3334" i="11" s="1"/>
  <c r="Z3333" i="11"/>
  <c r="AA3333" i="11" s="1"/>
  <c r="Z3332" i="11"/>
  <c r="AA3332" i="11" s="1"/>
  <c r="Z3331" i="11"/>
  <c r="AA3331" i="11" s="1"/>
  <c r="Z3330" i="11"/>
  <c r="AA3330" i="11" s="1"/>
  <c r="Z3327" i="11"/>
  <c r="AA3327" i="11" s="1"/>
  <c r="Z3326" i="11"/>
  <c r="AA3326" i="11" s="1"/>
  <c r="Z3325" i="11"/>
  <c r="AA3325" i="11" s="1"/>
  <c r="Z3324" i="11"/>
  <c r="AA3324" i="11" s="1"/>
  <c r="Z3323" i="11"/>
  <c r="AA3323" i="11" s="1"/>
  <c r="Z3322" i="11"/>
  <c r="AA3322" i="11" s="1"/>
  <c r="Z3321" i="11"/>
  <c r="AA3321" i="11" s="1"/>
  <c r="Z3320" i="11"/>
  <c r="AA3320" i="11" s="1"/>
  <c r="Z3319" i="11"/>
  <c r="AA3319" i="11" s="1"/>
  <c r="Z3316" i="11"/>
  <c r="AA3316" i="11" s="1"/>
  <c r="Z3315" i="11"/>
  <c r="AA3315" i="11" s="1"/>
  <c r="Z3314" i="11"/>
  <c r="AA3314" i="11" s="1"/>
  <c r="Z3313" i="11"/>
  <c r="AA3313" i="11" s="1"/>
  <c r="Z3312" i="11"/>
  <c r="AA3312" i="11" s="1"/>
  <c r="Z3311" i="11"/>
  <c r="AA3311" i="11" s="1"/>
  <c r="Z3310" i="11"/>
  <c r="AA3310" i="11" s="1"/>
  <c r="Z3309" i="11"/>
  <c r="AA3309" i="11" s="1"/>
  <c r="Z3305" i="11"/>
  <c r="AA3305" i="11" s="1"/>
  <c r="Z3304" i="11"/>
  <c r="AA3304" i="11" s="1"/>
  <c r="Z3303" i="11"/>
  <c r="AA3303" i="11" s="1"/>
  <c r="Z3302" i="11"/>
  <c r="AA3302" i="11" s="1"/>
  <c r="Z3301" i="11"/>
  <c r="AA3301" i="11" s="1"/>
  <c r="Z3300" i="11"/>
  <c r="AA3300" i="11" s="1"/>
  <c r="Z3299" i="11"/>
  <c r="AA3299" i="11" s="1"/>
  <c r="Z3298" i="11"/>
  <c r="AA3298" i="11" s="1"/>
  <c r="Z3297" i="11"/>
  <c r="AA3297" i="11" s="1"/>
  <c r="Z3294" i="11"/>
  <c r="AA3294" i="11" s="1"/>
  <c r="Z3293" i="11"/>
  <c r="AA3293" i="11" s="1"/>
  <c r="Z3292" i="11"/>
  <c r="AA3292" i="11" s="1"/>
  <c r="Z3291" i="11"/>
  <c r="AA3291" i="11" s="1"/>
  <c r="Z3290" i="11"/>
  <c r="AA3290" i="11" s="1"/>
  <c r="Z3289" i="11"/>
  <c r="AA3289" i="11" s="1"/>
  <c r="Z3288" i="11"/>
  <c r="AA3288" i="11" s="1"/>
  <c r="Z3285" i="11"/>
  <c r="AA3285" i="11" s="1"/>
  <c r="Z3284" i="11"/>
  <c r="AA3284" i="11" s="1"/>
  <c r="Z3283" i="11"/>
  <c r="AA3283" i="11" s="1"/>
  <c r="Z3282" i="11"/>
  <c r="AA3282" i="11" s="1"/>
  <c r="Z3281" i="11"/>
  <c r="AA3281" i="11" s="1"/>
  <c r="Z3280" i="11"/>
  <c r="AA3280" i="11" s="1"/>
  <c r="Z3279" i="11"/>
  <c r="AA3279" i="11" s="1"/>
  <c r="Z3278" i="11"/>
  <c r="AA3278" i="11" s="1"/>
  <c r="Z3277" i="11"/>
  <c r="AA3277" i="11" s="1"/>
  <c r="Z3274" i="11"/>
  <c r="AA3274" i="11" s="1"/>
  <c r="Z3273" i="11"/>
  <c r="AA3273" i="11" s="1"/>
  <c r="Z3272" i="11"/>
  <c r="AA3272" i="11" s="1"/>
  <c r="Z3271" i="11"/>
  <c r="AA3271" i="11" s="1"/>
  <c r="Z3270" i="11"/>
  <c r="AA3270" i="11" s="1"/>
  <c r="Z3269" i="11"/>
  <c r="AA3269" i="11" s="1"/>
  <c r="Z3268" i="11"/>
  <c r="AA3268" i="11" s="1"/>
  <c r="Z3267" i="11"/>
  <c r="AA3267" i="11" s="1"/>
  <c r="Z3266" i="11"/>
  <c r="AA3266" i="11" s="1"/>
  <c r="Z3263" i="11"/>
  <c r="AA3263" i="11" s="1"/>
  <c r="Z3262" i="11"/>
  <c r="AA3262" i="11" s="1"/>
  <c r="Z3261" i="11"/>
  <c r="AA3261" i="11" s="1"/>
  <c r="Z3260" i="11"/>
  <c r="AA3260" i="11" s="1"/>
  <c r="Z3259" i="11"/>
  <c r="AA3259" i="11" s="1"/>
  <c r="Z3258" i="11"/>
  <c r="AA3258" i="11" s="1"/>
  <c r="Z3257" i="11"/>
  <c r="AA3257" i="11" s="1"/>
  <c r="Z3256" i="11"/>
  <c r="AA3256" i="11" s="1"/>
  <c r="Z3255" i="11"/>
  <c r="AA3255" i="11" s="1"/>
  <c r="Z3252" i="11"/>
  <c r="AA3252" i="11" s="1"/>
  <c r="Z3251" i="11"/>
  <c r="AA3251" i="11" s="1"/>
  <c r="Z3250" i="11"/>
  <c r="AA3250" i="11" s="1"/>
  <c r="Z3249" i="11"/>
  <c r="AA3249" i="11" s="1"/>
  <c r="Z3248" i="11"/>
  <c r="AA3248" i="11" s="1"/>
  <c r="Z3247" i="11"/>
  <c r="AA3247" i="11" s="1"/>
  <c r="Z3246" i="11"/>
  <c r="AA3246" i="11" s="1"/>
  <c r="Z3245" i="11"/>
  <c r="AA3245" i="11" s="1"/>
  <c r="Z3244" i="11"/>
  <c r="AA3244" i="11" s="1"/>
  <c r="Z3241" i="11"/>
  <c r="AA3241" i="11" s="1"/>
  <c r="Z3240" i="11"/>
  <c r="AA3240" i="11" s="1"/>
  <c r="Z3239" i="11"/>
  <c r="AA3239" i="11" s="1"/>
  <c r="Z3238" i="11"/>
  <c r="AA3238" i="11" s="1"/>
  <c r="Z3237" i="11"/>
  <c r="AA3237" i="11" s="1"/>
  <c r="Z3236" i="11"/>
  <c r="AA3236" i="11" s="1"/>
  <c r="Z3235" i="11"/>
  <c r="AA3235" i="11" s="1"/>
  <c r="Z3234" i="11"/>
  <c r="AA3234" i="11" s="1"/>
  <c r="Z3233" i="11"/>
  <c r="AA3233" i="11" s="1"/>
  <c r="Z3110" i="11"/>
  <c r="AA3110" i="11" s="1"/>
  <c r="Z3109" i="11"/>
  <c r="AA3109" i="11" s="1"/>
  <c r="Z3108" i="11"/>
  <c r="AA3108" i="11" s="1"/>
  <c r="Z3232" i="11"/>
  <c r="AA3232" i="11" s="1"/>
  <c r="Z3229" i="11"/>
  <c r="AA3229" i="11" s="1"/>
  <c r="Z3228" i="11"/>
  <c r="AA3228" i="11" s="1"/>
  <c r="Z3227" i="11"/>
  <c r="AA3227" i="11" s="1"/>
  <c r="Z3226" i="11"/>
  <c r="AA3226" i="11" s="1"/>
  <c r="Z3225" i="11"/>
  <c r="AA3225" i="11" s="1"/>
  <c r="Z3224" i="11"/>
  <c r="AA3224" i="11" s="1"/>
  <c r="Z3223" i="11"/>
  <c r="AA3223" i="11" s="1"/>
  <c r="Z3222" i="11"/>
  <c r="AA3222" i="11" s="1"/>
  <c r="Z3221" i="11"/>
  <c r="AA3221" i="11" s="1"/>
  <c r="Z3218" i="11"/>
  <c r="AA3218" i="11" s="1"/>
  <c r="Z3217" i="11"/>
  <c r="AA3217" i="11" s="1"/>
  <c r="Z3216" i="11"/>
  <c r="AA3216" i="11" s="1"/>
  <c r="Z3215" i="11"/>
  <c r="AA3215" i="11" s="1"/>
  <c r="Z3214" i="11"/>
  <c r="AA3214" i="11" s="1"/>
  <c r="Z3213" i="11"/>
  <c r="AA3213" i="11" s="1"/>
  <c r="Z3212" i="11"/>
  <c r="AA3212" i="11" s="1"/>
  <c r="Z3211" i="11"/>
  <c r="AA3211" i="11" s="1"/>
  <c r="Z3210" i="11"/>
  <c r="AA3210" i="11" s="1"/>
  <c r="Z3207" i="11"/>
  <c r="AA3207" i="11" s="1"/>
  <c r="Z3206" i="11"/>
  <c r="AA3206" i="11" s="1"/>
  <c r="Z3205" i="11"/>
  <c r="AA3205" i="11" s="1"/>
  <c r="Z3204" i="11"/>
  <c r="AA3204" i="11" s="1"/>
  <c r="Z3203" i="11"/>
  <c r="AA3203" i="11" s="1"/>
  <c r="Z3202" i="11"/>
  <c r="AA3202" i="11" s="1"/>
  <c r="Z3201" i="11"/>
  <c r="AA3201" i="11" s="1"/>
  <c r="Z3200" i="11"/>
  <c r="AA3200" i="11" s="1"/>
  <c r="Z3199" i="11"/>
  <c r="AA3199" i="11" s="1"/>
  <c r="Z3196" i="11"/>
  <c r="AA3196" i="11" s="1"/>
  <c r="Z3195" i="11"/>
  <c r="AA3195" i="11" s="1"/>
  <c r="Z3194" i="11"/>
  <c r="AA3194" i="11" s="1"/>
  <c r="Z3193" i="11"/>
  <c r="AA3193" i="11" s="1"/>
  <c r="Z3192" i="11"/>
  <c r="AA3192" i="11" s="1"/>
  <c r="Z3191" i="11"/>
  <c r="AA3191" i="11" s="1"/>
  <c r="Z3190" i="11"/>
  <c r="AA3190" i="11" s="1"/>
  <c r="Z3189" i="11"/>
  <c r="AA3189" i="11" s="1"/>
  <c r="Z3188" i="11"/>
  <c r="AA3188" i="11" s="1"/>
  <c r="Z3185" i="11"/>
  <c r="AA3185" i="11" s="1"/>
  <c r="Z3184" i="11"/>
  <c r="AA3184" i="11" s="1"/>
  <c r="Z3183" i="11"/>
  <c r="AA3183" i="11" s="1"/>
  <c r="Z3182" i="11"/>
  <c r="AA3182" i="11" s="1"/>
  <c r="Z3181" i="11"/>
  <c r="AA3181" i="11" s="1"/>
  <c r="Z3180" i="11"/>
  <c r="AA3180" i="11" s="1"/>
  <c r="Z3179" i="11"/>
  <c r="AA3179" i="11" s="1"/>
  <c r="Z3178" i="11"/>
  <c r="AA3178" i="11" s="1"/>
  <c r="Z3177" i="11"/>
  <c r="AA3177" i="11" s="1"/>
  <c r="Z3174" i="11"/>
  <c r="AA3174" i="11" s="1"/>
  <c r="Z3173" i="11"/>
  <c r="AA3173" i="11" s="1"/>
  <c r="Z3172" i="11"/>
  <c r="AA3172" i="11" s="1"/>
  <c r="Z3171" i="11"/>
  <c r="AA3171" i="11" s="1"/>
  <c r="Z3170" i="11"/>
  <c r="AA3170" i="11" s="1"/>
  <c r="Z3169" i="11"/>
  <c r="AA3169" i="11" s="1"/>
  <c r="Z3168" i="11"/>
  <c r="AA3168" i="11" s="1"/>
  <c r="Z3167" i="11"/>
  <c r="AA3167" i="11" s="1"/>
  <c r="Z3166" i="11"/>
  <c r="AA3166" i="11" s="1"/>
  <c r="Z3163" i="11"/>
  <c r="AA3163" i="11" s="1"/>
  <c r="Z3162" i="11"/>
  <c r="AA3162" i="11" s="1"/>
  <c r="Z3161" i="11"/>
  <c r="AA3161" i="11" s="1"/>
  <c r="Z3160" i="11"/>
  <c r="AA3160" i="11" s="1"/>
  <c r="Z3159" i="11"/>
  <c r="AA3159" i="11" s="1"/>
  <c r="Z3158" i="11"/>
  <c r="AA3158" i="11" s="1"/>
  <c r="Z3157" i="11"/>
  <c r="AA3157" i="11" s="1"/>
  <c r="Z3156" i="11"/>
  <c r="AA3156" i="11" s="1"/>
  <c r="Z3155" i="11"/>
  <c r="AA3155" i="11" s="1"/>
  <c r="Z3152" i="11"/>
  <c r="AA3152" i="11" s="1"/>
  <c r="Z3151" i="11"/>
  <c r="AA3151" i="11" s="1"/>
  <c r="Z3150" i="11"/>
  <c r="AA3150" i="11" s="1"/>
  <c r="Z3149" i="11"/>
  <c r="AA3149" i="11" s="1"/>
  <c r="Z3148" i="11"/>
  <c r="AA3148" i="11" s="1"/>
  <c r="Z3147" i="11"/>
  <c r="AA3147" i="11" s="1"/>
  <c r="Z3146" i="11"/>
  <c r="AA3146" i="11" s="1"/>
  <c r="Z3145" i="11"/>
  <c r="AA3145" i="11" s="1"/>
  <c r="Z3144" i="11"/>
  <c r="AA3144" i="11" s="1"/>
  <c r="Z3141" i="11"/>
  <c r="AA3141" i="11" s="1"/>
  <c r="Z3140" i="11"/>
  <c r="AA3140" i="11" s="1"/>
  <c r="Z3139" i="11"/>
  <c r="AA3139" i="11" s="1"/>
  <c r="Z3138" i="11"/>
  <c r="AA3138" i="11" s="1"/>
  <c r="Z3137" i="11"/>
  <c r="AA3137" i="11" s="1"/>
  <c r="Z3136" i="11"/>
  <c r="AA3136" i="11" s="1"/>
  <c r="Z3135" i="11"/>
  <c r="AA3135" i="11" s="1"/>
  <c r="Z3134" i="11"/>
  <c r="AA3134" i="11" s="1"/>
  <c r="Z3133" i="11"/>
  <c r="AA3133" i="11" s="1"/>
  <c r="Z3129" i="11"/>
  <c r="AA3129" i="11" s="1"/>
  <c r="Z3128" i="11"/>
  <c r="AA3128" i="11" s="1"/>
  <c r="Z3127" i="11"/>
  <c r="AA3127" i="11" s="1"/>
  <c r="Z3126" i="11"/>
  <c r="AA3126" i="11" s="1"/>
  <c r="Z3125" i="11"/>
  <c r="AA3125" i="11" s="1"/>
  <c r="Z3124" i="11"/>
  <c r="AA3124" i="11" s="1"/>
  <c r="Z3123" i="11"/>
  <c r="AA3123" i="11" s="1"/>
  <c r="Z3122" i="11"/>
  <c r="AA3122" i="11" s="1"/>
  <c r="Z3119" i="11"/>
  <c r="AA3119" i="11" s="1"/>
  <c r="Z3118" i="11"/>
  <c r="AA3118" i="11" s="1"/>
  <c r="Z3117" i="11"/>
  <c r="AA3117" i="11" s="1"/>
  <c r="Z3116" i="11"/>
  <c r="AA3116" i="11" s="1"/>
  <c r="Z3115" i="11"/>
  <c r="AA3115" i="11" s="1"/>
  <c r="Z3114" i="11"/>
  <c r="AA3114" i="11" s="1"/>
  <c r="Z3113" i="11"/>
  <c r="AA3113" i="11" s="1"/>
  <c r="Z3112" i="11"/>
  <c r="AA3112" i="11" s="1"/>
  <c r="Z3111" i="11"/>
  <c r="AA3111" i="11" s="1"/>
  <c r="Z3105" i="11"/>
  <c r="AA3105" i="11" s="1"/>
  <c r="Z3104" i="11"/>
  <c r="AA3104" i="11" s="1"/>
  <c r="Z3101" i="11"/>
  <c r="AA3101" i="11" s="1"/>
  <c r="Z3100" i="11"/>
  <c r="AA3100" i="11" s="1"/>
  <c r="Z3099" i="11"/>
  <c r="AA3099" i="11" s="1"/>
  <c r="Z3098" i="11"/>
  <c r="AA3098" i="11" s="1"/>
  <c r="Z3097" i="11"/>
  <c r="AA3097" i="11" s="1"/>
  <c r="Z3096" i="11"/>
  <c r="AA3096" i="11" s="1"/>
  <c r="Z3095" i="11"/>
  <c r="AA3095" i="11" s="1"/>
  <c r="Z3094" i="11"/>
  <c r="AA3094" i="11" s="1"/>
  <c r="Z3093" i="11"/>
  <c r="AA3093" i="11" s="1"/>
  <c r="Z3092" i="11"/>
  <c r="AA3092" i="11" s="1"/>
  <c r="Z3091" i="11"/>
  <c r="AA3091" i="11" s="1"/>
  <c r="Z3090" i="11"/>
  <c r="AA3090" i="11" s="1"/>
  <c r="Z3089" i="11"/>
  <c r="AA3089" i="11" s="1"/>
  <c r="Z3088" i="11"/>
  <c r="AA3088" i="11" s="1"/>
  <c r="Z3087" i="11"/>
  <c r="AA3087" i="11" s="1"/>
  <c r="Z3084" i="11"/>
  <c r="AA3084" i="11" s="1"/>
  <c r="Z3083" i="11"/>
  <c r="AA3083" i="11" s="1"/>
  <c r="Z3082" i="11"/>
  <c r="AA3082" i="11" s="1"/>
  <c r="Z3081" i="11"/>
  <c r="AA3081" i="11" s="1"/>
  <c r="Z3080" i="11"/>
  <c r="AA3080" i="11" s="1"/>
  <c r="Z3079" i="11"/>
  <c r="AA3079" i="11" s="1"/>
  <c r="Z3078" i="11"/>
  <c r="AA3078" i="11" s="1"/>
  <c r="Z3077" i="11"/>
  <c r="AA3077" i="11" s="1"/>
  <c r="Z3076" i="11"/>
  <c r="AA3076" i="11" s="1"/>
  <c r="Z3075" i="11"/>
  <c r="AA3075" i="11" s="1"/>
  <c r="Z3074" i="11"/>
  <c r="AA3074" i="11" s="1"/>
  <c r="Z3073" i="11"/>
  <c r="AA3073" i="11" s="1"/>
  <c r="Z3070" i="11"/>
  <c r="AA3070" i="11" s="1"/>
  <c r="Z3069" i="11"/>
  <c r="AA3069" i="11" s="1"/>
  <c r="Z3068" i="11"/>
  <c r="AA3068" i="11" s="1"/>
  <c r="Z3067" i="11"/>
  <c r="AA3067" i="11" s="1"/>
  <c r="Z3066" i="11"/>
  <c r="AA3066" i="11" s="1"/>
  <c r="Z3065" i="11"/>
  <c r="AA3065" i="11" s="1"/>
  <c r="Z3064" i="11"/>
  <c r="AA3064" i="11" s="1"/>
  <c r="Z3063" i="11"/>
  <c r="AA3063" i="11" s="1"/>
  <c r="Z3062" i="11"/>
  <c r="AA3062" i="11" s="1"/>
  <c r="Z3061" i="11"/>
  <c r="AA3061" i="11" s="1"/>
  <c r="Z3060" i="11"/>
  <c r="AA3060" i="11" s="1"/>
  <c r="Z3057" i="11"/>
  <c r="AA3057" i="11" s="1"/>
  <c r="Z3056" i="11"/>
  <c r="AA3056" i="11" s="1"/>
  <c r="Z3055" i="11"/>
  <c r="AA3055" i="11" s="1"/>
  <c r="Z3054" i="11"/>
  <c r="AA3054" i="11" s="1"/>
  <c r="Z3053" i="11"/>
  <c r="AA3053" i="11" s="1"/>
  <c r="Z3052" i="11"/>
  <c r="AA3052" i="11" s="1"/>
  <c r="Z3051" i="11"/>
  <c r="AA3051" i="11" s="1"/>
  <c r="Z3050" i="11"/>
  <c r="AA3050" i="11" s="1"/>
  <c r="Z3049" i="11"/>
  <c r="AA3049" i="11" s="1"/>
  <c r="Z3046" i="11"/>
  <c r="AA3046" i="11" s="1"/>
  <c r="Z3045" i="11"/>
  <c r="AA3045" i="11" s="1"/>
  <c r="Z3044" i="11"/>
  <c r="AA3044" i="11" s="1"/>
  <c r="Z3043" i="11"/>
  <c r="AA3043" i="11" s="1"/>
  <c r="Z3042" i="11"/>
  <c r="AA3042" i="11" s="1"/>
  <c r="Z3041" i="11"/>
  <c r="AA3041" i="11" s="1"/>
  <c r="Z3040" i="11"/>
  <c r="AA3040" i="11" s="1"/>
  <c r="Z3039" i="11"/>
  <c r="AA3039" i="11" s="1"/>
  <c r="Z3038" i="11"/>
  <c r="AA3038" i="11" s="1"/>
  <c r="Z3035" i="11"/>
  <c r="AA3035" i="11" s="1"/>
  <c r="Z3034" i="11"/>
  <c r="AA3034" i="11" s="1"/>
  <c r="Z3033" i="11"/>
  <c r="AA3033" i="11" s="1"/>
  <c r="Z3032" i="11"/>
  <c r="AA3032" i="11" s="1"/>
  <c r="Z3031" i="11"/>
  <c r="AA3031" i="11" s="1"/>
  <c r="Z3030" i="11"/>
  <c r="AA3030" i="11" s="1"/>
  <c r="Z3029" i="11"/>
  <c r="AA3029" i="11" s="1"/>
  <c r="Z3028" i="11"/>
  <c r="AA3028" i="11" s="1"/>
  <c r="Z3027" i="11"/>
  <c r="AA3027" i="11" s="1"/>
  <c r="Z3024" i="11"/>
  <c r="AA3024" i="11" s="1"/>
  <c r="Z3023" i="11"/>
  <c r="AA3023" i="11" s="1"/>
  <c r="Z3022" i="11"/>
  <c r="AA3022" i="11" s="1"/>
  <c r="Z3021" i="11"/>
  <c r="AA3021" i="11" s="1"/>
  <c r="Z3020" i="11"/>
  <c r="AA3020" i="11" s="1"/>
  <c r="Z3019" i="11"/>
  <c r="AA3019" i="11" s="1"/>
  <c r="Z3018" i="11"/>
  <c r="AA3018" i="11" s="1"/>
  <c r="Z3017" i="11"/>
  <c r="AA3017" i="11" s="1"/>
  <c r="Z3016" i="11"/>
  <c r="AA3016" i="11" s="1"/>
  <c r="Z3013" i="11"/>
  <c r="AA3013" i="11" s="1"/>
  <c r="Z3012" i="11"/>
  <c r="AA3012" i="11" s="1"/>
  <c r="Z3011" i="11"/>
  <c r="AA3011" i="11" s="1"/>
  <c r="Z3010" i="11"/>
  <c r="AA3010" i="11" s="1"/>
  <c r="Z3009" i="11"/>
  <c r="AA3009" i="11" s="1"/>
  <c r="Z3008" i="11"/>
  <c r="AA3008" i="11" s="1"/>
  <c r="Z3007" i="11"/>
  <c r="AA3007" i="11" s="1"/>
  <c r="Z3006" i="11"/>
  <c r="AA3006" i="11" s="1"/>
  <c r="Z3005" i="11"/>
  <c r="AA3005" i="11" s="1"/>
  <c r="Z3002" i="11"/>
  <c r="AA3002" i="11" s="1"/>
  <c r="Z3001" i="11"/>
  <c r="AA3001" i="11" s="1"/>
  <c r="Z3000" i="11"/>
  <c r="AA3000" i="11" s="1"/>
  <c r="Z2999" i="11"/>
  <c r="AA2999" i="11" s="1"/>
  <c r="Z2998" i="11"/>
  <c r="AA2998" i="11" s="1"/>
  <c r="Z2997" i="11"/>
  <c r="AA2997" i="11" s="1"/>
  <c r="Z2996" i="11"/>
  <c r="AA2996" i="11" s="1"/>
  <c r="Z2995" i="11"/>
  <c r="AA2995" i="11" s="1"/>
  <c r="Z2994" i="11"/>
  <c r="AA2994" i="11" s="1"/>
  <c r="Z2991" i="11"/>
  <c r="AA2991" i="11" s="1"/>
  <c r="Z2990" i="11"/>
  <c r="AA2990" i="11" s="1"/>
  <c r="Z2989" i="11"/>
  <c r="AA2989" i="11" s="1"/>
  <c r="Z2988" i="11"/>
  <c r="AA2988" i="11" s="1"/>
  <c r="Z2987" i="11"/>
  <c r="AA2987" i="11" s="1"/>
  <c r="Z2986" i="11"/>
  <c r="AA2986" i="11" s="1"/>
  <c r="Z2985" i="11"/>
  <c r="AA2985" i="11" s="1"/>
  <c r="Z2984" i="11"/>
  <c r="AA2984" i="11" s="1"/>
  <c r="Z2983" i="11"/>
  <c r="AA2983" i="11" s="1"/>
  <c r="Z2980" i="11"/>
  <c r="AA2980" i="11" s="1"/>
  <c r="Z2979" i="11"/>
  <c r="AA2979" i="11" s="1"/>
  <c r="Z2976" i="11"/>
  <c r="AA2976" i="11" s="1"/>
  <c r="Z2975" i="11"/>
  <c r="AA2975" i="11" s="1"/>
  <c r="Z2972" i="11"/>
  <c r="AA2972" i="11" s="1"/>
  <c r="Z2971" i="11"/>
  <c r="AA2971" i="11" s="1"/>
  <c r="Z2970" i="11"/>
  <c r="AA2970" i="11" s="1"/>
  <c r="Z2969" i="11"/>
  <c r="AA2969" i="11" s="1"/>
  <c r="Z2968" i="11"/>
  <c r="AA2968" i="11" s="1"/>
  <c r="Z2967" i="11"/>
  <c r="AA2967" i="11" s="1"/>
  <c r="Z2966" i="11"/>
  <c r="AA2966" i="11" s="1"/>
  <c r="Z2965" i="11"/>
  <c r="AA2965" i="11" s="1"/>
  <c r="Z2964" i="11"/>
  <c r="AA2964" i="11" s="1"/>
  <c r="Z2963" i="11"/>
  <c r="AA2963" i="11" s="1"/>
  <c r="Z2962" i="11"/>
  <c r="AA2962" i="11" s="1"/>
  <c r="Z2961" i="11"/>
  <c r="AA2961" i="11" s="1"/>
  <c r="Z2960" i="11"/>
  <c r="AA2960" i="11" s="1"/>
  <c r="Z2959" i="11"/>
  <c r="AA2959" i="11" s="1"/>
  <c r="Z2958" i="11"/>
  <c r="AA2958" i="11" s="1"/>
  <c r="Z2957" i="11"/>
  <c r="AA2957" i="11" s="1"/>
  <c r="Z2956" i="11"/>
  <c r="AA2956" i="11" s="1"/>
  <c r="Z2955" i="11"/>
  <c r="AA2955" i="11" s="1"/>
  <c r="Z2954" i="11"/>
  <c r="AA2954" i="11" s="1"/>
  <c r="Z2953" i="11"/>
  <c r="AA2953" i="11" s="1"/>
  <c r="Z2952" i="11"/>
  <c r="AA2952" i="11" s="1"/>
  <c r="Z2949" i="11"/>
  <c r="AA2949" i="11" s="1"/>
  <c r="Z2948" i="11"/>
  <c r="AA2948" i="11" s="1"/>
  <c r="Z2947" i="11"/>
  <c r="AA2947" i="11" s="1"/>
  <c r="Z2946" i="11"/>
  <c r="AA2946" i="11" s="1"/>
  <c r="Z2945" i="11"/>
  <c r="AA2945" i="11" s="1"/>
  <c r="Z2944" i="11"/>
  <c r="AA2944" i="11" s="1"/>
  <c r="Z2943" i="11"/>
  <c r="AA2943" i="11" s="1"/>
  <c r="Z2942" i="11"/>
  <c r="AA2942" i="11" s="1"/>
  <c r="Z2941" i="11"/>
  <c r="AA2941" i="11" s="1"/>
  <c r="Z2938" i="11"/>
  <c r="AA2938" i="11" s="1"/>
  <c r="Z2937" i="11"/>
  <c r="AA2937" i="11" s="1"/>
  <c r="Z2936" i="11"/>
  <c r="AA2936" i="11" s="1"/>
  <c r="Z2935" i="11"/>
  <c r="AA2935" i="11" s="1"/>
  <c r="Z2934" i="11"/>
  <c r="AA2934" i="11" s="1"/>
  <c r="Z2933" i="11"/>
  <c r="AA2933" i="11" s="1"/>
  <c r="Z2932" i="11"/>
  <c r="AA2932" i="11" s="1"/>
  <c r="Z2931" i="11"/>
  <c r="AA2931" i="11" s="1"/>
  <c r="Z2930" i="11"/>
  <c r="AA2930" i="11" s="1"/>
  <c r="Z2927" i="11"/>
  <c r="AA2927" i="11" s="1"/>
  <c r="Z2926" i="11"/>
  <c r="AA2926" i="11" s="1"/>
  <c r="Z2925" i="11"/>
  <c r="AA2925" i="11" s="1"/>
  <c r="Z2924" i="11"/>
  <c r="AA2924" i="11" s="1"/>
  <c r="Z2923" i="11"/>
  <c r="AA2923" i="11" s="1"/>
  <c r="Z2922" i="11"/>
  <c r="AA2922" i="11" s="1"/>
  <c r="Z2921" i="11"/>
  <c r="AA2921" i="11" s="1"/>
  <c r="Z2920" i="11"/>
  <c r="AA2920" i="11" s="1"/>
  <c r="Z2919" i="11"/>
  <c r="AA2919" i="11" s="1"/>
  <c r="Z2907" i="11"/>
  <c r="AA2907" i="11" s="1"/>
  <c r="Z2906" i="11"/>
  <c r="AA2906" i="11" s="1"/>
  <c r="Z2916" i="11"/>
  <c r="AA2916" i="11" s="1"/>
  <c r="Z2915" i="11"/>
  <c r="AA2915" i="11" s="1"/>
  <c r="Z2914" i="11"/>
  <c r="AA2914" i="11" s="1"/>
  <c r="Z2913" i="11"/>
  <c r="AA2913" i="11" s="1"/>
  <c r="Z2912" i="11"/>
  <c r="AA2912" i="11" s="1"/>
  <c r="Z2911" i="11"/>
  <c r="AA2911" i="11" s="1"/>
  <c r="Z2910" i="11"/>
  <c r="AA2910" i="11" s="1"/>
  <c r="Z2909" i="11"/>
  <c r="AA2909" i="11" s="1"/>
  <c r="Z2908" i="11"/>
  <c r="AA2908" i="11" s="1"/>
  <c r="Z1364" i="11"/>
  <c r="AA1364" i="11" s="1"/>
  <c r="Z1363" i="11"/>
  <c r="AA1363" i="11" s="1"/>
  <c r="Z1362" i="11"/>
  <c r="AA1362" i="11" s="1"/>
  <c r="Z2799" i="11"/>
  <c r="AA2799" i="11" s="1"/>
  <c r="Z2798" i="11"/>
  <c r="AA2798" i="11" s="1"/>
  <c r="Z2797" i="11"/>
  <c r="AA2797" i="11" s="1"/>
  <c r="Z2796" i="11"/>
  <c r="AA2796" i="11" s="1"/>
  <c r="Z2905" i="11"/>
  <c r="AA2905" i="11" s="1"/>
  <c r="Z2904" i="11"/>
  <c r="AA2904" i="11" s="1"/>
  <c r="Z2903" i="11"/>
  <c r="AA2903" i="11" s="1"/>
  <c r="Z2902" i="11"/>
  <c r="AA2902" i="11" s="1"/>
  <c r="Z2901" i="11"/>
  <c r="AA2901" i="11" s="1"/>
  <c r="Z2898" i="11"/>
  <c r="AA2898" i="11" s="1"/>
  <c r="Z2897" i="11"/>
  <c r="AA2897" i="11" s="1"/>
  <c r="Z2896" i="11"/>
  <c r="AA2896" i="11" s="1"/>
  <c r="Z2895" i="11"/>
  <c r="AA2895" i="11" s="1"/>
  <c r="Z2894" i="11"/>
  <c r="AA2894" i="11" s="1"/>
  <c r="Z2893" i="11"/>
  <c r="AA2893" i="11" s="1"/>
  <c r="Z2892" i="11"/>
  <c r="AA2892" i="11" s="1"/>
  <c r="Z2891" i="11"/>
  <c r="AA2891" i="11" s="1"/>
  <c r="Z2890" i="11"/>
  <c r="AA2890" i="11" s="1"/>
  <c r="Z2887" i="11"/>
  <c r="AA2887" i="11" s="1"/>
  <c r="Z2886" i="11"/>
  <c r="AA2886" i="11" s="1"/>
  <c r="Z2885" i="11"/>
  <c r="AA2885" i="11" s="1"/>
  <c r="Z2884" i="11"/>
  <c r="AA2884" i="11" s="1"/>
  <c r="Z2883" i="11"/>
  <c r="AA2883" i="11" s="1"/>
  <c r="Z2882" i="11"/>
  <c r="AA2882" i="11" s="1"/>
  <c r="Z2881" i="11"/>
  <c r="AA2881" i="11" s="1"/>
  <c r="Z2880" i="11"/>
  <c r="AA2880" i="11" s="1"/>
  <c r="Z2879" i="11"/>
  <c r="AA2879" i="11" s="1"/>
  <c r="Z2876" i="11"/>
  <c r="AA2876" i="11" s="1"/>
  <c r="Z2875" i="11"/>
  <c r="AA2875" i="11" s="1"/>
  <c r="Z2874" i="11"/>
  <c r="AA2874" i="11" s="1"/>
  <c r="Z2873" i="11"/>
  <c r="AA2873" i="11" s="1"/>
  <c r="Z2872" i="11"/>
  <c r="AA2872" i="11" s="1"/>
  <c r="Z2871" i="11"/>
  <c r="AA2871" i="11" s="1"/>
  <c r="Z2870" i="11"/>
  <c r="AA2870" i="11" s="1"/>
  <c r="Z2869" i="11"/>
  <c r="AA2869" i="11" s="1"/>
  <c r="Z2868" i="11"/>
  <c r="AA2868" i="11" s="1"/>
  <c r="Z2865" i="11"/>
  <c r="AA2865" i="11" s="1"/>
  <c r="Z2864" i="11"/>
  <c r="AA2864" i="11" s="1"/>
  <c r="Z2863" i="11"/>
  <c r="AA2863" i="11" s="1"/>
  <c r="Z2862" i="11"/>
  <c r="AA2862" i="11" s="1"/>
  <c r="Z2861" i="11"/>
  <c r="AA2861" i="11" s="1"/>
  <c r="Z2860" i="11"/>
  <c r="AA2860" i="11" s="1"/>
  <c r="Z2859" i="11"/>
  <c r="AA2859" i="11" s="1"/>
  <c r="Z2858" i="11"/>
  <c r="AA2858" i="11" s="1"/>
  <c r="Z2857" i="11"/>
  <c r="AA2857" i="11" s="1"/>
  <c r="Z2854" i="11"/>
  <c r="AA2854" i="11" s="1"/>
  <c r="Z2853" i="11"/>
  <c r="AA2853" i="11" s="1"/>
  <c r="Z2852" i="11"/>
  <c r="AA2852" i="11" s="1"/>
  <c r="Z2851" i="11"/>
  <c r="AA2851" i="11" s="1"/>
  <c r="Z2850" i="11"/>
  <c r="AA2850" i="11" s="1"/>
  <c r="Z2849" i="11"/>
  <c r="AA2849" i="11" s="1"/>
  <c r="Z2848" i="11"/>
  <c r="AA2848" i="11" s="1"/>
  <c r="Z2847" i="11"/>
  <c r="AA2847" i="11" s="1"/>
  <c r="Z2846" i="11"/>
  <c r="AA2846" i="11" s="1"/>
  <c r="Z2843" i="11"/>
  <c r="AA2843" i="11" s="1"/>
  <c r="Z2842" i="11"/>
  <c r="AA2842" i="11" s="1"/>
  <c r="Z2841" i="11"/>
  <c r="AA2841" i="11" s="1"/>
  <c r="Z2840" i="11"/>
  <c r="AA2840" i="11" s="1"/>
  <c r="Z2839" i="11"/>
  <c r="AA2839" i="11" s="1"/>
  <c r="Z2838" i="11"/>
  <c r="AA2838" i="11" s="1"/>
  <c r="Z2837" i="11"/>
  <c r="AA2837" i="11" s="1"/>
  <c r="Z2836" i="11"/>
  <c r="AA2836" i="11" s="1"/>
  <c r="Z2835" i="11"/>
  <c r="AA2835" i="11" s="1"/>
  <c r="Z1727" i="11"/>
  <c r="AA1727" i="11" s="1"/>
  <c r="Z1726" i="11"/>
  <c r="AA1726" i="11" s="1"/>
  <c r="Z1725" i="11"/>
  <c r="AA1725" i="11" s="1"/>
  <c r="Z1724" i="11"/>
  <c r="AA1724" i="11" s="1"/>
  <c r="Z1723" i="11"/>
  <c r="AA1723" i="11" s="1"/>
  <c r="Z1722" i="11"/>
  <c r="AA1722" i="11" s="1"/>
  <c r="Z1721" i="11"/>
  <c r="AA1721" i="11" s="1"/>
  <c r="Z1720" i="11"/>
  <c r="AA1720" i="11" s="1"/>
  <c r="Z1719" i="11"/>
  <c r="AA1719" i="11" s="1"/>
  <c r="Z2832" i="11"/>
  <c r="AA2832" i="11" s="1"/>
  <c r="Z2831" i="11"/>
  <c r="AA2831" i="11" s="1"/>
  <c r="Z2830" i="11"/>
  <c r="AA2830" i="11" s="1"/>
  <c r="Z2829" i="11"/>
  <c r="AA2829" i="11" s="1"/>
  <c r="Z2828" i="11"/>
  <c r="AA2828" i="11" s="1"/>
  <c r="Z2827" i="11"/>
  <c r="AA2827" i="11" s="1"/>
  <c r="Z2826" i="11"/>
  <c r="AA2826" i="11" s="1"/>
  <c r="Z2825" i="11"/>
  <c r="AA2825" i="11" s="1"/>
  <c r="Z2824" i="11"/>
  <c r="AA2824" i="11" s="1"/>
  <c r="Z2821" i="11"/>
  <c r="AA2821" i="11" s="1"/>
  <c r="Z2820" i="11"/>
  <c r="AA2820" i="11" s="1"/>
  <c r="Z2819" i="11"/>
  <c r="AA2819" i="11" s="1"/>
  <c r="Z2818" i="11"/>
  <c r="AA2818" i="11" s="1"/>
  <c r="Z2817" i="11"/>
  <c r="AA2817" i="11" s="1"/>
  <c r="Z2816" i="11"/>
  <c r="AA2816" i="11" s="1"/>
  <c r="Z2815" i="11"/>
  <c r="AA2815" i="11" s="1"/>
  <c r="Z2814" i="11"/>
  <c r="AA2814" i="11" s="1"/>
  <c r="Z2813" i="11"/>
  <c r="AA2813" i="11" s="1"/>
  <c r="Z2810" i="11"/>
  <c r="AA2810" i="11" s="1"/>
  <c r="Z2809" i="11"/>
  <c r="AA2809" i="11" s="1"/>
  <c r="Z2808" i="11"/>
  <c r="AA2808" i="11" s="1"/>
  <c r="Z2807" i="11"/>
  <c r="AA2807" i="11" s="1"/>
  <c r="Z2806" i="11"/>
  <c r="AA2806" i="11" s="1"/>
  <c r="Z2805" i="11"/>
  <c r="AA2805" i="11" s="1"/>
  <c r="Z2804" i="11"/>
  <c r="AA2804" i="11" s="1"/>
  <c r="Z2803" i="11"/>
  <c r="AA2803" i="11" s="1"/>
  <c r="Z2802" i="11"/>
  <c r="AA2802" i="11" s="1"/>
  <c r="Z2793" i="11"/>
  <c r="AA2793" i="11" s="1"/>
  <c r="Z2792" i="11"/>
  <c r="AA2792" i="11" s="1"/>
  <c r="Z2791" i="11"/>
  <c r="AA2791" i="11" s="1"/>
  <c r="Z2790" i="11"/>
  <c r="AA2790" i="11" s="1"/>
  <c r="Z2789" i="11"/>
  <c r="AA2789" i="11" s="1"/>
  <c r="Z2788" i="11"/>
  <c r="AA2788" i="11" s="1"/>
  <c r="Z2787" i="11"/>
  <c r="AA2787" i="11" s="1"/>
  <c r="Z2786" i="11"/>
  <c r="AA2786" i="11" s="1"/>
  <c r="Z2785" i="11"/>
  <c r="AA2785" i="11" s="1"/>
  <c r="Z2782" i="11"/>
  <c r="AA2782" i="11" s="1"/>
  <c r="Z2781" i="11"/>
  <c r="AA2781" i="11" s="1"/>
  <c r="Z2780" i="11"/>
  <c r="AA2780" i="11" s="1"/>
  <c r="Z2779" i="11"/>
  <c r="AA2779" i="11" s="1"/>
  <c r="Z2778" i="11"/>
  <c r="AA2778" i="11" s="1"/>
  <c r="Z2777" i="11"/>
  <c r="AA2777" i="11" s="1"/>
  <c r="Z2776" i="11"/>
  <c r="AA2776" i="11" s="1"/>
  <c r="Z2775" i="11"/>
  <c r="AA2775" i="11" s="1"/>
  <c r="Z2774" i="11"/>
  <c r="AA2774" i="11" s="1"/>
  <c r="Z2771" i="11"/>
  <c r="AA2771" i="11" s="1"/>
  <c r="Z2770" i="11"/>
  <c r="AA2770" i="11" s="1"/>
  <c r="Z2769" i="11"/>
  <c r="AA2769" i="11" s="1"/>
  <c r="Z2768" i="11"/>
  <c r="AA2768" i="11" s="1"/>
  <c r="Z2767" i="11"/>
  <c r="AA2767" i="11" s="1"/>
  <c r="Z2766" i="11"/>
  <c r="AA2766" i="11" s="1"/>
  <c r="Z2765" i="11"/>
  <c r="AA2765" i="11" s="1"/>
  <c r="Z2764" i="11"/>
  <c r="AA2764" i="11" s="1"/>
  <c r="Z2763" i="11"/>
  <c r="AA2763" i="11" s="1"/>
  <c r="Z2760" i="11"/>
  <c r="AA2760" i="11" s="1"/>
  <c r="Z2759" i="11"/>
  <c r="AA2759" i="11" s="1"/>
  <c r="Z2758" i="11"/>
  <c r="AA2758" i="11" s="1"/>
  <c r="Z2757" i="11"/>
  <c r="AA2757" i="11" s="1"/>
  <c r="Z2756" i="11"/>
  <c r="AA2756" i="11" s="1"/>
  <c r="Z2755" i="11"/>
  <c r="AA2755" i="11" s="1"/>
  <c r="Z2754" i="11"/>
  <c r="AA2754" i="11" s="1"/>
  <c r="Z2753" i="11"/>
  <c r="AA2753" i="11" s="1"/>
  <c r="Z2752" i="11"/>
  <c r="AA2752" i="11" s="1"/>
  <c r="Z2749" i="11"/>
  <c r="AA2749" i="11" s="1"/>
  <c r="Z2748" i="11"/>
  <c r="AA2748" i="11" s="1"/>
  <c r="Z2747" i="11"/>
  <c r="AA2747" i="11" s="1"/>
  <c r="Z2746" i="11"/>
  <c r="AA2746" i="11" s="1"/>
  <c r="Z2745" i="11"/>
  <c r="AA2745" i="11" s="1"/>
  <c r="Z2744" i="11"/>
  <c r="AA2744" i="11" s="1"/>
  <c r="Z2743" i="11"/>
  <c r="AA2743" i="11" s="1"/>
  <c r="Z2742" i="11"/>
  <c r="AA2742" i="11" s="1"/>
  <c r="Z2741" i="11"/>
  <c r="AA2741" i="11" s="1"/>
  <c r="Z2739" i="11"/>
  <c r="AA2739" i="11" s="1"/>
  <c r="Z2738" i="11"/>
  <c r="AA2738" i="11" s="1"/>
  <c r="Z2737" i="11"/>
  <c r="AA2737" i="11" s="1"/>
  <c r="Z2736" i="11"/>
  <c r="AA2736" i="11" s="1"/>
  <c r="Z2735" i="11"/>
  <c r="AA2735" i="11" s="1"/>
  <c r="Z2731" i="11"/>
  <c r="AA2731" i="11" s="1"/>
  <c r="Z2730" i="11"/>
  <c r="AA2730" i="11" s="1"/>
  <c r="Z2729" i="11"/>
  <c r="AA2729" i="11" s="1"/>
  <c r="Z2728" i="11"/>
  <c r="AA2728" i="11" s="1"/>
  <c r="Z2727" i="11"/>
  <c r="AA2727" i="11" s="1"/>
  <c r="Z2726" i="11"/>
  <c r="AA2726" i="11" s="1"/>
  <c r="Z2725" i="11"/>
  <c r="AA2725" i="11" s="1"/>
  <c r="Z2724" i="11"/>
  <c r="AA2724" i="11" s="1"/>
  <c r="Z2723" i="11"/>
  <c r="AA2723" i="11" s="1"/>
  <c r="Z2720" i="11"/>
  <c r="AA2720" i="11" s="1"/>
  <c r="Z2719" i="11"/>
  <c r="AA2719" i="11" s="1"/>
  <c r="Z2718" i="11"/>
  <c r="AA2718" i="11" s="1"/>
  <c r="Z2717" i="11"/>
  <c r="AA2717" i="11" s="1"/>
  <c r="Z2716" i="11"/>
  <c r="AA2716" i="11" s="1"/>
  <c r="Z2715" i="11"/>
  <c r="AA2715" i="11" s="1"/>
  <c r="Z2714" i="11"/>
  <c r="AA2714" i="11" s="1"/>
  <c r="Z2713" i="11"/>
  <c r="AA2713" i="11" s="1"/>
  <c r="Z2712" i="11"/>
  <c r="AA2712" i="11" s="1"/>
  <c r="Z2709" i="11"/>
  <c r="AA2709" i="11" s="1"/>
  <c r="Z2708" i="11"/>
  <c r="AA2708" i="11" s="1"/>
  <c r="Z2707" i="11"/>
  <c r="AA2707" i="11" s="1"/>
  <c r="Z2706" i="11"/>
  <c r="AA2706" i="11" s="1"/>
  <c r="Z2705" i="11"/>
  <c r="AA2705" i="11" s="1"/>
  <c r="Z2704" i="11"/>
  <c r="AA2704" i="11" s="1"/>
  <c r="Z2703" i="11"/>
  <c r="AA2703" i="11" s="1"/>
  <c r="Z2702" i="11"/>
  <c r="AA2702" i="11" s="1"/>
  <c r="Z2701" i="11"/>
  <c r="AA2701" i="11" s="1"/>
  <c r="Z2700" i="11"/>
  <c r="AA2700" i="11" s="1"/>
  <c r="Z2699" i="11"/>
  <c r="AA2699" i="11" s="1"/>
  <c r="Z2696" i="11"/>
  <c r="AA2696" i="11" s="1"/>
  <c r="Z2695" i="11"/>
  <c r="AA2695" i="11" s="1"/>
  <c r="Z2694" i="11"/>
  <c r="AA2694" i="11" s="1"/>
  <c r="Z2693" i="11"/>
  <c r="AA2693" i="11" s="1"/>
  <c r="Z2692" i="11"/>
  <c r="AA2692" i="11" s="1"/>
  <c r="Z2691" i="11"/>
  <c r="AA2691" i="11" s="1"/>
  <c r="Z2690" i="11"/>
  <c r="AA2690" i="11" s="1"/>
  <c r="Z2689" i="11"/>
  <c r="AA2689" i="11" s="1"/>
  <c r="Z2688" i="11"/>
  <c r="AA2688" i="11" s="1"/>
  <c r="Z2687" i="11"/>
  <c r="AA2687" i="11" s="1"/>
  <c r="Z2686" i="11"/>
  <c r="AA2686" i="11" s="1"/>
  <c r="Z2685" i="11"/>
  <c r="AA2685" i="11" s="1"/>
  <c r="Z2684" i="11"/>
  <c r="AA2684" i="11" s="1"/>
  <c r="Z2681" i="11"/>
  <c r="AA2681" i="11" s="1"/>
  <c r="Z2680" i="11"/>
  <c r="AA2680" i="11" s="1"/>
  <c r="Z2679" i="11"/>
  <c r="AA2679" i="11" s="1"/>
  <c r="Z2678" i="11"/>
  <c r="AA2678" i="11" s="1"/>
  <c r="Z2677" i="11"/>
  <c r="AA2677" i="11" s="1"/>
  <c r="Z2676" i="11"/>
  <c r="AA2676" i="11" s="1"/>
  <c r="Z2675" i="11"/>
  <c r="AA2675" i="11" s="1"/>
  <c r="Z2674" i="11"/>
  <c r="AA2674" i="11" s="1"/>
  <c r="Z2673" i="11"/>
  <c r="AA2673" i="11" s="1"/>
  <c r="Z2670" i="11"/>
  <c r="AA2670" i="11" s="1"/>
  <c r="Z2669" i="11"/>
  <c r="AA2669" i="11" s="1"/>
  <c r="Z2668" i="11"/>
  <c r="AA2668" i="11" s="1"/>
  <c r="Z2667" i="11"/>
  <c r="AA2667" i="11" s="1"/>
  <c r="Z2666" i="11"/>
  <c r="AA2666" i="11" s="1"/>
  <c r="Z2665" i="11"/>
  <c r="AA2665" i="11" s="1"/>
  <c r="Z2664" i="11"/>
  <c r="AA2664" i="11" s="1"/>
  <c r="Z2663" i="11"/>
  <c r="AA2663" i="11" s="1"/>
  <c r="Z2662" i="11"/>
  <c r="AA2662" i="11" s="1"/>
  <c r="Z2661" i="11"/>
  <c r="AA2661" i="11" s="1"/>
  <c r="Z2660" i="11"/>
  <c r="AA2660" i="11" s="1"/>
  <c r="Z2659" i="11"/>
  <c r="AA2659" i="11" s="1"/>
  <c r="Z2658" i="11"/>
  <c r="AA2658" i="11" s="1"/>
  <c r="Z2657" i="11"/>
  <c r="AA2657" i="11" s="1"/>
  <c r="Z2656" i="11"/>
  <c r="AA2656" i="11" s="1"/>
  <c r="Z2655" i="11"/>
  <c r="AA2655" i="11" s="1"/>
  <c r="Z2654" i="11"/>
  <c r="AA2654" i="11" s="1"/>
  <c r="Z2653" i="11"/>
  <c r="AA2653" i="11" s="1"/>
  <c r="Z2650" i="11"/>
  <c r="AA2650" i="11" s="1"/>
  <c r="Z2649" i="11"/>
  <c r="AA2649" i="11" s="1"/>
  <c r="Z2648" i="11"/>
  <c r="AA2648" i="11" s="1"/>
  <c r="Z2647" i="11"/>
  <c r="AA2647" i="11" s="1"/>
  <c r="Z2646" i="11"/>
  <c r="AA2646" i="11" s="1"/>
  <c r="Z2645" i="11"/>
  <c r="AA2645" i="11" s="1"/>
  <c r="Z2644" i="11"/>
  <c r="AA2644" i="11" s="1"/>
  <c r="Z2643" i="11"/>
  <c r="AA2643" i="11" s="1"/>
  <c r="Z2642" i="11"/>
  <c r="AA2642" i="11" s="1"/>
  <c r="Z2641" i="11"/>
  <c r="AA2641" i="11" s="1"/>
  <c r="Z2640" i="11"/>
  <c r="AA2640" i="11" s="1"/>
  <c r="Z2639" i="11"/>
  <c r="AA2639" i="11" s="1"/>
  <c r="Z2638" i="11"/>
  <c r="AA2638" i="11" s="1"/>
  <c r="Z2637" i="11"/>
  <c r="AA2637" i="11" s="1"/>
  <c r="Z2636" i="11"/>
  <c r="AA2636" i="11" s="1"/>
  <c r="Z2633" i="11"/>
  <c r="AA2633" i="11" s="1"/>
  <c r="Z2632" i="11"/>
  <c r="AA2632" i="11" s="1"/>
  <c r="Z2631" i="11"/>
  <c r="AA2631" i="11" s="1"/>
  <c r="Z2630" i="11"/>
  <c r="AA2630" i="11" s="1"/>
  <c r="Z2629" i="11"/>
  <c r="AA2629" i="11" s="1"/>
  <c r="Z2628" i="11"/>
  <c r="AA2628" i="11" s="1"/>
  <c r="Z2627" i="11"/>
  <c r="AA2627" i="11" s="1"/>
  <c r="Z2626" i="11"/>
  <c r="AA2626" i="11" s="1"/>
  <c r="Z2625" i="11"/>
  <c r="AA2625" i="11" s="1"/>
  <c r="Z2622" i="11"/>
  <c r="AA2622" i="11" s="1"/>
  <c r="Z2621" i="11"/>
  <c r="AA2621" i="11" s="1"/>
  <c r="Z2620" i="11"/>
  <c r="AA2620" i="11" s="1"/>
  <c r="Z2619" i="11"/>
  <c r="AA2619" i="11" s="1"/>
  <c r="Z2618" i="11"/>
  <c r="AA2618" i="11" s="1"/>
  <c r="Z2617" i="11"/>
  <c r="AA2617" i="11" s="1"/>
  <c r="Z2616" i="11"/>
  <c r="AA2616" i="11" s="1"/>
  <c r="Z2615" i="11"/>
  <c r="AA2615" i="11" s="1"/>
  <c r="Z2614" i="11"/>
  <c r="AA2614" i="11" s="1"/>
  <c r="Z2613" i="11"/>
  <c r="AA2613" i="11" s="1"/>
  <c r="Z2612" i="11"/>
  <c r="AA2612" i="11" s="1"/>
  <c r="Z2611" i="11"/>
  <c r="AA2611" i="11" s="1"/>
  <c r="Z2610" i="11"/>
  <c r="AA2610" i="11" s="1"/>
  <c r="Z2609" i="11"/>
  <c r="AA2609" i="11" s="1"/>
  <c r="Z2608" i="11"/>
  <c r="AA2608" i="11" s="1"/>
  <c r="Z2607" i="11"/>
  <c r="AA2607" i="11" s="1"/>
  <c r="Z2606" i="11"/>
  <c r="AA2606" i="11" s="1"/>
  <c r="Z2605" i="11"/>
  <c r="AA2605" i="11" s="1"/>
  <c r="Z2604" i="11"/>
  <c r="AA2604" i="11" s="1"/>
  <c r="Z2601" i="11"/>
  <c r="AA2601" i="11" s="1"/>
  <c r="Z2600" i="11"/>
  <c r="AA2600" i="11" s="1"/>
  <c r="Z2599" i="11"/>
  <c r="AA2599" i="11" s="1"/>
  <c r="Z2598" i="11"/>
  <c r="AA2598" i="11" s="1"/>
  <c r="Z2597" i="11"/>
  <c r="AA2597" i="11" s="1"/>
  <c r="Z2596" i="11"/>
  <c r="AA2596" i="11" s="1"/>
  <c r="Z2595" i="11"/>
  <c r="AA2595" i="11" s="1"/>
  <c r="Z2594" i="11"/>
  <c r="AA2594" i="11" s="1"/>
  <c r="Z2593" i="11"/>
  <c r="AA2593" i="11" s="1"/>
  <c r="Z2592" i="11"/>
  <c r="AA2592" i="11" s="1"/>
  <c r="Z2591" i="11"/>
  <c r="AA2591" i="11" s="1"/>
  <c r="Z2590" i="11"/>
  <c r="AA2590" i="11" s="1"/>
  <c r="Z2589" i="11"/>
  <c r="AA2589" i="11" s="1"/>
  <c r="Z2588" i="11"/>
  <c r="AA2588" i="11" s="1"/>
  <c r="Z2585" i="11"/>
  <c r="AA2585" i="11" s="1"/>
  <c r="Z2584" i="11"/>
  <c r="AA2584" i="11" s="1"/>
  <c r="Z2583" i="11"/>
  <c r="AA2583" i="11" s="1"/>
  <c r="Z2582" i="11"/>
  <c r="AA2582" i="11" s="1"/>
  <c r="Z2581" i="11"/>
  <c r="AA2581" i="11" s="1"/>
  <c r="Z2580" i="11"/>
  <c r="AA2580" i="11" s="1"/>
  <c r="Z2535" i="11"/>
  <c r="AA2535" i="11" s="1"/>
  <c r="Z2534" i="11"/>
  <c r="AA2534" i="11" s="1"/>
  <c r="Z2533" i="11"/>
  <c r="AA2533" i="11" s="1"/>
  <c r="Z2532" i="11"/>
  <c r="AA2532" i="11" s="1"/>
  <c r="Z2531" i="11"/>
  <c r="AA2531" i="11" s="1"/>
  <c r="Z2530" i="11"/>
  <c r="AA2530" i="11" s="1"/>
  <c r="Z2529" i="11"/>
  <c r="AA2529" i="11" s="1"/>
  <c r="Z2528" i="11"/>
  <c r="AA2528" i="11" s="1"/>
  <c r="Z2527" i="11"/>
  <c r="AA2527" i="11" s="1"/>
  <c r="Z2526" i="11"/>
  <c r="AA2526" i="11" s="1"/>
  <c r="Z2525" i="11"/>
  <c r="AA2525" i="11" s="1"/>
  <c r="Z2524" i="11"/>
  <c r="AA2524" i="11" s="1"/>
  <c r="Z2523" i="11"/>
  <c r="AA2523" i="11" s="1"/>
  <c r="Z2522" i="11"/>
  <c r="AA2522" i="11" s="1"/>
  <c r="Z2521" i="11"/>
  <c r="AA2521" i="11" s="1"/>
  <c r="Z2520" i="11"/>
  <c r="AA2520" i="11" s="1"/>
  <c r="Z2519" i="11"/>
  <c r="AA2519" i="11" s="1"/>
  <c r="Z2518" i="11"/>
  <c r="AA2518" i="11" s="1"/>
  <c r="Z2517" i="11"/>
  <c r="AA2517" i="11" s="1"/>
  <c r="Z2516" i="11"/>
  <c r="AA2516" i="11" s="1"/>
  <c r="Z2515" i="11"/>
  <c r="AA2515" i="11" s="1"/>
  <c r="Z2514" i="11"/>
  <c r="AA2514" i="11" s="1"/>
  <c r="Z2513" i="11"/>
  <c r="AA2513" i="11" s="1"/>
  <c r="Z2512" i="11"/>
  <c r="AA2512" i="11" s="1"/>
  <c r="Z2511" i="11"/>
  <c r="AA2511" i="11" s="1"/>
  <c r="Z2510" i="11"/>
  <c r="AA2510" i="11" s="1"/>
  <c r="Z2509" i="11"/>
  <c r="AA2509" i="11" s="1"/>
  <c r="Z2508" i="11"/>
  <c r="AA2508" i="11" s="1"/>
  <c r="Z2507" i="11"/>
  <c r="AA2507" i="11" s="1"/>
  <c r="Z2506" i="11"/>
  <c r="AA2506" i="11" s="1"/>
  <c r="Z2505" i="11"/>
  <c r="AA2505" i="11" s="1"/>
  <c r="Z2504" i="11"/>
  <c r="AA2504" i="11" s="1"/>
  <c r="Z2503" i="11"/>
  <c r="AA2503" i="11" s="1"/>
  <c r="Z2502" i="11"/>
  <c r="AA2502" i="11" s="1"/>
  <c r="Z2501" i="11"/>
  <c r="AA2501" i="11" s="1"/>
  <c r="Z2500" i="11"/>
  <c r="AA2500" i="11" s="1"/>
  <c r="Z2499" i="11"/>
  <c r="AA2499" i="11" s="1"/>
  <c r="Z2498" i="11"/>
  <c r="AA2498" i="11" s="1"/>
  <c r="Z2497" i="11"/>
  <c r="AA2497" i="11" s="1"/>
  <c r="Z2496" i="11"/>
  <c r="AA2496" i="11" s="1"/>
  <c r="Z2495" i="11"/>
  <c r="AA2495" i="11" s="1"/>
  <c r="Z2494" i="11"/>
  <c r="AA2494" i="11" s="1"/>
  <c r="Z2493" i="11"/>
  <c r="AA2493" i="11" s="1"/>
  <c r="Z2492" i="11"/>
  <c r="AA2492" i="11" s="1"/>
  <c r="Z2491" i="11"/>
  <c r="AA2491" i="11" s="1"/>
  <c r="Z2490" i="11"/>
  <c r="AA2490" i="11" s="1"/>
  <c r="Z2489" i="11"/>
  <c r="AA2489" i="11" s="1"/>
  <c r="Z2488" i="11"/>
  <c r="AA2488" i="11" s="1"/>
  <c r="Z2487" i="11"/>
  <c r="AA2487" i="11" s="1"/>
  <c r="Z2486" i="11"/>
  <c r="AA2486" i="11" s="1"/>
  <c r="Z2485" i="11"/>
  <c r="AA2485" i="11" s="1"/>
  <c r="Z2484" i="11"/>
  <c r="AA2484" i="11" s="1"/>
  <c r="Z2483" i="11"/>
  <c r="AA2483" i="11" s="1"/>
  <c r="Z2482" i="11"/>
  <c r="AA2482" i="11" s="1"/>
  <c r="Z2481" i="11"/>
  <c r="AA2481" i="11" s="1"/>
  <c r="Z2480" i="11"/>
  <c r="AA2480" i="11" s="1"/>
  <c r="Z2479" i="11"/>
  <c r="AA2479" i="11" s="1"/>
  <c r="Z2478" i="11"/>
  <c r="AA2478" i="11" s="1"/>
  <c r="Z2477" i="11"/>
  <c r="AA2477" i="11" s="1"/>
  <c r="Z2476" i="11"/>
  <c r="AA2476" i="11" s="1"/>
  <c r="Z2475" i="11"/>
  <c r="AA2475" i="11" s="1"/>
  <c r="Z2474" i="11"/>
  <c r="AA2474" i="11" s="1"/>
  <c r="Z2473" i="11"/>
  <c r="AA2473" i="11" s="1"/>
  <c r="Z2472" i="11"/>
  <c r="AA2472" i="11" s="1"/>
  <c r="Z2471" i="11"/>
  <c r="AA2471" i="11" s="1"/>
  <c r="Z2470" i="11"/>
  <c r="AA2470" i="11" s="1"/>
  <c r="Z2469" i="11"/>
  <c r="AA2469" i="11" s="1"/>
  <c r="Z2468" i="11"/>
  <c r="AA2468" i="11" s="1"/>
  <c r="Z2467" i="11"/>
  <c r="AA2467" i="11" s="1"/>
  <c r="Z2466" i="11"/>
  <c r="AA2466" i="11" s="1"/>
  <c r="Z2465" i="11"/>
  <c r="AA2465" i="11" s="1"/>
  <c r="Z2464" i="11"/>
  <c r="AA2464" i="11" s="1"/>
  <c r="Z2463" i="11"/>
  <c r="AA2463" i="11" s="1"/>
  <c r="Z2462" i="11"/>
  <c r="AA2462" i="11" s="1"/>
  <c r="Z2461" i="11"/>
  <c r="AA2461" i="11" s="1"/>
  <c r="Z2460" i="11"/>
  <c r="AA2460" i="11" s="1"/>
  <c r="Z2459" i="11"/>
  <c r="AA2459" i="11" s="1"/>
  <c r="Z2458" i="11"/>
  <c r="AA2458" i="11" s="1"/>
  <c r="Z2457" i="11"/>
  <c r="AA2457" i="11" s="1"/>
  <c r="Z2456" i="11"/>
  <c r="AA2456" i="11" s="1"/>
  <c r="Z2455" i="11"/>
  <c r="AA2455" i="11" s="1"/>
  <c r="Z2454" i="11"/>
  <c r="AA2454" i="11" s="1"/>
  <c r="Z2453" i="11"/>
  <c r="AA2453" i="11" s="1"/>
  <c r="Z2452" i="11"/>
  <c r="AA2452" i="11" s="1"/>
  <c r="Z2451" i="11"/>
  <c r="AA2451" i="11" s="1"/>
  <c r="Z2450" i="11"/>
  <c r="AA2450" i="11" s="1"/>
  <c r="Z2449" i="11"/>
  <c r="AA2449" i="11" s="1"/>
  <c r="Z2448" i="11"/>
  <c r="AA2448" i="11" s="1"/>
  <c r="Z2447" i="11"/>
  <c r="AA2447" i="11" s="1"/>
  <c r="Z2446" i="11"/>
  <c r="AA2446" i="11" s="1"/>
  <c r="Z2445" i="11"/>
  <c r="AA2445" i="11" s="1"/>
  <c r="Z2444" i="11"/>
  <c r="AA2444" i="11" s="1"/>
  <c r="Z2443" i="11"/>
  <c r="AA2443" i="11" s="1"/>
  <c r="Z2442" i="11"/>
  <c r="AA2442" i="11" s="1"/>
  <c r="Z2441" i="11"/>
  <c r="AA2441" i="11" s="1"/>
  <c r="Z2440" i="11"/>
  <c r="AA2440" i="11" s="1"/>
  <c r="Z2439" i="11"/>
  <c r="AA2439" i="11" s="1"/>
  <c r="Z2438" i="11"/>
  <c r="AA2438" i="11" s="1"/>
  <c r="Z2437" i="11"/>
  <c r="AA2437" i="11" s="1"/>
  <c r="Z2436" i="11"/>
  <c r="AA2436" i="11" s="1"/>
  <c r="Z2435" i="11"/>
  <c r="AA2435" i="11" s="1"/>
  <c r="Z2434" i="11"/>
  <c r="AA2434" i="11" s="1"/>
  <c r="Z2433" i="11"/>
  <c r="AA2433" i="11" s="1"/>
  <c r="Z2432" i="11"/>
  <c r="AA2432" i="11" s="1"/>
  <c r="Z2431" i="11"/>
  <c r="AA2431" i="11" s="1"/>
  <c r="Z2430" i="11"/>
  <c r="AA2430" i="11" s="1"/>
  <c r="Z2429" i="11"/>
  <c r="AA2429" i="11" s="1"/>
  <c r="Z2428" i="11"/>
  <c r="AA2428" i="11" s="1"/>
  <c r="Z2427" i="11"/>
  <c r="AA2427" i="11" s="1"/>
  <c r="Z2426" i="11"/>
  <c r="AA2426" i="11" s="1"/>
  <c r="Z2425" i="11"/>
  <c r="AA2425" i="11" s="1"/>
  <c r="Z2424" i="11"/>
  <c r="AA2424" i="11" s="1"/>
  <c r="Z2423" i="11"/>
  <c r="AA2423" i="11" s="1"/>
  <c r="Z2422" i="11"/>
  <c r="AA2422" i="11" s="1"/>
  <c r="Z2421" i="11"/>
  <c r="AA2421" i="11" s="1"/>
  <c r="Z2420" i="11"/>
  <c r="AA2420" i="11" s="1"/>
  <c r="Z2419" i="11"/>
  <c r="AA2419" i="11" s="1"/>
  <c r="Z2418" i="11"/>
  <c r="AA2418" i="11" s="1"/>
  <c r="Z2417" i="11"/>
  <c r="AA2417" i="11" s="1"/>
  <c r="Z2416" i="11"/>
  <c r="AA2416" i="11" s="1"/>
  <c r="Z2415" i="11"/>
  <c r="AA2415" i="11" s="1"/>
  <c r="Z2414" i="11"/>
  <c r="AA2414" i="11" s="1"/>
  <c r="Z2413" i="11"/>
  <c r="AA2413" i="11" s="1"/>
  <c r="Z2412" i="11"/>
  <c r="AA2412" i="11" s="1"/>
  <c r="Z2411" i="11"/>
  <c r="AA2411" i="11" s="1"/>
  <c r="Z2410" i="11"/>
  <c r="AA2410" i="11" s="1"/>
  <c r="Z2409" i="11"/>
  <c r="AA2409" i="11" s="1"/>
  <c r="Z2408" i="11"/>
  <c r="AA2408" i="11" s="1"/>
  <c r="Z2407" i="11"/>
  <c r="AA2407" i="11" s="1"/>
  <c r="Z2406" i="11"/>
  <c r="AA2406" i="11" s="1"/>
  <c r="Z2405" i="11"/>
  <c r="AA2405" i="11" s="1"/>
  <c r="Z2404" i="11"/>
  <c r="AA2404" i="11" s="1"/>
  <c r="Z2403" i="11"/>
  <c r="AA2403" i="11" s="1"/>
  <c r="Z2402" i="11"/>
  <c r="AA2402" i="11" s="1"/>
  <c r="Z2401" i="11"/>
  <c r="AA2401" i="11" s="1"/>
  <c r="Z2400" i="11"/>
  <c r="AA2400" i="11" s="1"/>
  <c r="Z2399" i="11"/>
  <c r="AA2399" i="11" s="1"/>
  <c r="Z2398" i="11"/>
  <c r="AA2398" i="11" s="1"/>
  <c r="Z2397" i="11"/>
  <c r="AA2397" i="11" s="1"/>
  <c r="Z2396" i="11"/>
  <c r="AA2396" i="11" s="1"/>
  <c r="Z2395" i="11"/>
  <c r="AA2395" i="11" s="1"/>
  <c r="Z2394" i="11"/>
  <c r="AA2394" i="11" s="1"/>
  <c r="Z2393" i="11"/>
  <c r="AA2393" i="11" s="1"/>
  <c r="Z2392" i="11"/>
  <c r="AA2392" i="11" s="1"/>
  <c r="Z2391" i="11"/>
  <c r="AA2391" i="11" s="1"/>
  <c r="Z2390" i="11"/>
  <c r="AA2390" i="11" s="1"/>
  <c r="Z2389" i="11"/>
  <c r="AA2389" i="11" s="1"/>
  <c r="Z2388" i="11"/>
  <c r="AA2388" i="11" s="1"/>
  <c r="Z2387" i="11"/>
  <c r="AA2387" i="11" s="1"/>
  <c r="Z2386" i="11"/>
  <c r="AA2386" i="11" s="1"/>
  <c r="Z2385" i="11"/>
  <c r="AA2385" i="11" s="1"/>
  <c r="Z2384" i="11"/>
  <c r="AA2384" i="11" s="1"/>
  <c r="Z2383" i="11"/>
  <c r="AA2383" i="11" s="1"/>
  <c r="Z2382" i="11"/>
  <c r="AA2382" i="11" s="1"/>
  <c r="Z2381" i="11"/>
  <c r="AA2381" i="11" s="1"/>
  <c r="Z2380" i="11"/>
  <c r="AA2380" i="11" s="1"/>
  <c r="Z2379" i="11"/>
  <c r="AA2379" i="11" s="1"/>
  <c r="Z2378" i="11"/>
  <c r="AA2378" i="11" s="1"/>
  <c r="Z2377" i="11"/>
  <c r="AA2377" i="11" s="1"/>
  <c r="Z2376" i="11"/>
  <c r="AA2376" i="11" s="1"/>
  <c r="Z2375" i="11"/>
  <c r="AA2375" i="11" s="1"/>
  <c r="Z2374" i="11"/>
  <c r="AA2374" i="11" s="1"/>
  <c r="Z2373" i="11"/>
  <c r="AA2373" i="11" s="1"/>
  <c r="Z2372" i="11"/>
  <c r="AA2372" i="11" s="1"/>
  <c r="Z2371" i="11"/>
  <c r="AA2371" i="11" s="1"/>
  <c r="Z2370" i="11"/>
  <c r="AA2370" i="11" s="1"/>
  <c r="Z2369" i="11"/>
  <c r="AA2369" i="11" s="1"/>
  <c r="Z2368" i="11"/>
  <c r="AA2368" i="11" s="1"/>
  <c r="Z2367" i="11"/>
  <c r="AA2367" i="11" s="1"/>
  <c r="Z2366" i="11"/>
  <c r="AA2366" i="11" s="1"/>
  <c r="Z2365" i="11"/>
  <c r="AA2365" i="11" s="1"/>
  <c r="Z2364" i="11"/>
  <c r="AA2364" i="11" s="1"/>
  <c r="Z2363" i="11"/>
  <c r="AA2363" i="11" s="1"/>
  <c r="Z2362" i="11"/>
  <c r="AA2362" i="11" s="1"/>
  <c r="Z2361" i="11"/>
  <c r="AA2361" i="11" s="1"/>
  <c r="Z2360" i="11"/>
  <c r="AA2360" i="11" s="1"/>
  <c r="Z2359" i="11"/>
  <c r="AA2359" i="11" s="1"/>
  <c r="Z2358" i="11"/>
  <c r="AA2358" i="11" s="1"/>
  <c r="Z2357" i="11"/>
  <c r="AA2357" i="11" s="1"/>
  <c r="Z2356" i="11"/>
  <c r="AA2356" i="11" s="1"/>
  <c r="Z2355" i="11"/>
  <c r="AA2355" i="11" s="1"/>
  <c r="Z2354" i="11"/>
  <c r="AA2354" i="11" s="1"/>
  <c r="Z2353" i="11"/>
  <c r="AA2353" i="11" s="1"/>
  <c r="Z2352" i="11"/>
  <c r="AA2352" i="11" s="1"/>
  <c r="Z2351" i="11"/>
  <c r="AA2351" i="11" s="1"/>
  <c r="Z2350" i="11"/>
  <c r="AA2350" i="11" s="1"/>
  <c r="Z2349" i="11"/>
  <c r="AA2349" i="11" s="1"/>
  <c r="Z2348" i="11"/>
  <c r="AA2348" i="11" s="1"/>
  <c r="Z2347" i="11"/>
  <c r="AA2347" i="11" s="1"/>
  <c r="Z2346" i="11"/>
  <c r="AA2346" i="11" s="1"/>
  <c r="Z2345" i="11"/>
  <c r="AA2345" i="11" s="1"/>
  <c r="Z2344" i="11"/>
  <c r="AA2344" i="11" s="1"/>
  <c r="Z2343" i="11"/>
  <c r="AA2343" i="11" s="1"/>
  <c r="Z2342" i="11"/>
  <c r="AA2342" i="11" s="1"/>
  <c r="Z2341" i="11"/>
  <c r="AA2341" i="11" s="1"/>
  <c r="Z2340" i="11"/>
  <c r="AA2340" i="11" s="1"/>
  <c r="Z2339" i="11"/>
  <c r="AA2339" i="11" s="1"/>
  <c r="Z2338" i="11"/>
  <c r="AA2338" i="11" s="1"/>
  <c r="Z2337" i="11"/>
  <c r="AA2337" i="11" s="1"/>
  <c r="Z2336" i="11"/>
  <c r="AA2336" i="11" s="1"/>
  <c r="Z2335" i="11"/>
  <c r="AA2335" i="11" s="1"/>
  <c r="Z2334" i="11"/>
  <c r="AA2334" i="11" s="1"/>
  <c r="Z2333" i="11"/>
  <c r="AA2333" i="11" s="1"/>
  <c r="Z2332" i="11"/>
  <c r="AA2332" i="11" s="1"/>
  <c r="Z2331" i="11"/>
  <c r="AA2331" i="11" s="1"/>
  <c r="Z2330" i="11"/>
  <c r="AA2330" i="11" s="1"/>
  <c r="Z2329" i="11"/>
  <c r="AA2329" i="11" s="1"/>
  <c r="Z2328" i="11"/>
  <c r="AA2328" i="11" s="1"/>
  <c r="Z2327" i="11"/>
  <c r="AA2327" i="11" s="1"/>
  <c r="Z2326" i="11"/>
  <c r="AA2326" i="11" s="1"/>
  <c r="Z2325" i="11"/>
  <c r="AA2325" i="11" s="1"/>
  <c r="Z2324" i="11"/>
  <c r="AA2324" i="11" s="1"/>
  <c r="Z2323" i="11"/>
  <c r="AA2323" i="11" s="1"/>
  <c r="Z2322" i="11"/>
  <c r="AA2322" i="11" s="1"/>
  <c r="Z2321" i="11"/>
  <c r="AA2321" i="11" s="1"/>
  <c r="Z2320" i="11"/>
  <c r="AA2320" i="11" s="1"/>
  <c r="Z2319" i="11"/>
  <c r="AA2319" i="11" s="1"/>
  <c r="Z2318" i="11"/>
  <c r="AA2318" i="11" s="1"/>
  <c r="Z2317" i="11"/>
  <c r="AA2317" i="11" s="1"/>
  <c r="Z2316" i="11"/>
  <c r="AA2316" i="11" s="1"/>
  <c r="Z2315" i="11"/>
  <c r="AA2315" i="11" s="1"/>
  <c r="Z2314" i="11"/>
  <c r="AA2314" i="11" s="1"/>
  <c r="Z2313" i="11"/>
  <c r="AA2313" i="11" s="1"/>
  <c r="Z2312" i="11"/>
  <c r="AA2312" i="11" s="1"/>
  <c r="Z2311" i="11"/>
  <c r="AA2311" i="11" s="1"/>
  <c r="Z2310" i="11"/>
  <c r="AA2310" i="11" s="1"/>
  <c r="Z2309" i="11"/>
  <c r="AA2309" i="11" s="1"/>
  <c r="Z2308" i="11"/>
  <c r="AA2308" i="11" s="1"/>
  <c r="Z2307" i="11"/>
  <c r="AA2307" i="11" s="1"/>
  <c r="Z2306" i="11"/>
  <c r="AA2306" i="11" s="1"/>
  <c r="Z2305" i="11"/>
  <c r="AA2305" i="11" s="1"/>
  <c r="Z2304" i="11"/>
  <c r="AA2304" i="11" s="1"/>
  <c r="Z2303" i="11"/>
  <c r="AA2303" i="11" s="1"/>
  <c r="Z2302" i="11"/>
  <c r="AA2302" i="11" s="1"/>
  <c r="Z2301" i="11"/>
  <c r="AA2301" i="11" s="1"/>
  <c r="Z2300" i="11"/>
  <c r="AA2300" i="11" s="1"/>
  <c r="Z2299" i="11"/>
  <c r="AA2299" i="11" s="1"/>
  <c r="Z2298" i="11"/>
  <c r="AA2298" i="11" s="1"/>
  <c r="Z2297" i="11"/>
  <c r="AA2297" i="11" s="1"/>
  <c r="Z2296" i="11"/>
  <c r="AA2296" i="11" s="1"/>
  <c r="Z2295" i="11"/>
  <c r="AA2295" i="11" s="1"/>
  <c r="Z2294" i="11"/>
  <c r="AA2294" i="11" s="1"/>
  <c r="Z2293" i="11"/>
  <c r="AA2293" i="11" s="1"/>
  <c r="Z2292" i="11"/>
  <c r="AA2292" i="11" s="1"/>
  <c r="Z2291" i="11"/>
  <c r="AA2291" i="11" s="1"/>
  <c r="Z2290" i="11"/>
  <c r="AA2290" i="11" s="1"/>
  <c r="Z2289" i="11"/>
  <c r="AA2289" i="11" s="1"/>
  <c r="Z2288" i="11"/>
  <c r="AA2288" i="11" s="1"/>
  <c r="Z2287" i="11"/>
  <c r="AA2287" i="11" s="1"/>
  <c r="Z2286" i="11"/>
  <c r="AA2286" i="11" s="1"/>
  <c r="Z2285" i="11"/>
  <c r="AA2285" i="11" s="1"/>
  <c r="Z2284" i="11"/>
  <c r="AA2284" i="11" s="1"/>
  <c r="Z2283" i="11"/>
  <c r="AA2283" i="11" s="1"/>
  <c r="Z2282" i="11"/>
  <c r="AA2282" i="11" s="1"/>
  <c r="Z2281" i="11"/>
  <c r="AA2281" i="11" s="1"/>
  <c r="Z2280" i="11"/>
  <c r="AA2280" i="11" s="1"/>
  <c r="Z2279" i="11"/>
  <c r="AA2279" i="11" s="1"/>
  <c r="Z2278" i="11"/>
  <c r="AA2278" i="11" s="1"/>
  <c r="Z2277" i="11"/>
  <c r="AA2277" i="11" s="1"/>
  <c r="Z2276" i="11"/>
  <c r="AA2276" i="11" s="1"/>
  <c r="Z2275" i="11"/>
  <c r="AA2275" i="11" s="1"/>
  <c r="Z2274" i="11"/>
  <c r="AA2274" i="11" s="1"/>
  <c r="Z2273" i="11"/>
  <c r="AA2273" i="11" s="1"/>
  <c r="Z2272" i="11"/>
  <c r="AA2272" i="11" s="1"/>
  <c r="Z2271" i="11"/>
  <c r="AA2271" i="11" s="1"/>
  <c r="Z2270" i="11"/>
  <c r="AA2270" i="11" s="1"/>
  <c r="Z2269" i="11"/>
  <c r="AA2269" i="11" s="1"/>
  <c r="Z2268" i="11"/>
  <c r="AA2268" i="11" s="1"/>
  <c r="Z2267" i="11"/>
  <c r="AA2267" i="11" s="1"/>
  <c r="Z2266" i="11"/>
  <c r="AA2266" i="11" s="1"/>
  <c r="Z2265" i="11"/>
  <c r="AA2265" i="11" s="1"/>
  <c r="Z2264" i="11"/>
  <c r="AA2264" i="11" s="1"/>
  <c r="Z2263" i="11"/>
  <c r="AA2263" i="11" s="1"/>
  <c r="Z2262" i="11"/>
  <c r="AA2262" i="11" s="1"/>
  <c r="Z2261" i="11"/>
  <c r="AA2261" i="11" s="1"/>
  <c r="Z2260" i="11"/>
  <c r="AA2260" i="11" s="1"/>
  <c r="Z2259" i="11"/>
  <c r="AA2259" i="11" s="1"/>
  <c r="Z2258" i="11"/>
  <c r="AA2258" i="11" s="1"/>
  <c r="Z2257" i="11"/>
  <c r="AA2257" i="11" s="1"/>
  <c r="Z2256" i="11"/>
  <c r="AA2256" i="11" s="1"/>
  <c r="Z2255" i="11"/>
  <c r="AA2255" i="11" s="1"/>
  <c r="Z2254" i="11"/>
  <c r="AA2254" i="11" s="1"/>
  <c r="Z2253" i="11"/>
  <c r="AA2253" i="11" s="1"/>
  <c r="Z2252" i="11"/>
  <c r="AA2252" i="11" s="1"/>
  <c r="Z2251" i="11"/>
  <c r="AA2251" i="11" s="1"/>
  <c r="Z2250" i="11"/>
  <c r="AA2250" i="11" s="1"/>
  <c r="Z2249" i="11"/>
  <c r="AA2249" i="11" s="1"/>
  <c r="Z2248" i="11"/>
  <c r="AA2248" i="11" s="1"/>
  <c r="Z2247" i="11"/>
  <c r="AA2247" i="11" s="1"/>
  <c r="Z2246" i="11"/>
  <c r="AA2246" i="11" s="1"/>
  <c r="Z2245" i="11"/>
  <c r="AA2245" i="11" s="1"/>
  <c r="Z2244" i="11"/>
  <c r="AA2244" i="11" s="1"/>
  <c r="Z2243" i="11"/>
  <c r="AA2243" i="11" s="1"/>
  <c r="Z2242" i="11"/>
  <c r="AA2242" i="11" s="1"/>
  <c r="Z2241" i="11"/>
  <c r="AA2241" i="11" s="1"/>
  <c r="Z2240" i="11"/>
  <c r="AA2240" i="11" s="1"/>
  <c r="Z2239" i="11"/>
  <c r="AA2239" i="11" s="1"/>
  <c r="Z2238" i="11"/>
  <c r="AA2238" i="11" s="1"/>
  <c r="Z2237" i="11"/>
  <c r="AA2237" i="11" s="1"/>
  <c r="Z2236" i="11"/>
  <c r="AA2236" i="11" s="1"/>
  <c r="Z2235" i="11"/>
  <c r="AA2235" i="11" s="1"/>
  <c r="Z2234" i="11"/>
  <c r="AA2234" i="11" s="1"/>
  <c r="Z2233" i="11"/>
  <c r="AA2233" i="11" s="1"/>
  <c r="Z2232" i="11"/>
  <c r="AA2232" i="11" s="1"/>
  <c r="Z2231" i="11"/>
  <c r="AA2231" i="11" s="1"/>
  <c r="Z2230" i="11"/>
  <c r="AA2230" i="11" s="1"/>
  <c r="Z2229" i="11"/>
  <c r="AA2229" i="11" s="1"/>
  <c r="Z2228" i="11"/>
  <c r="AA2228" i="11" s="1"/>
  <c r="Z2227" i="11"/>
  <c r="AA2227" i="11" s="1"/>
  <c r="Z2226" i="11"/>
  <c r="AA2226" i="11" s="1"/>
  <c r="Z2225" i="11"/>
  <c r="AA2225" i="11" s="1"/>
  <c r="Z2224" i="11"/>
  <c r="AA2224" i="11" s="1"/>
  <c r="Z2223" i="11"/>
  <c r="AA2223" i="11" s="1"/>
  <c r="Z2222" i="11"/>
  <c r="AA2222" i="11" s="1"/>
  <c r="Z2221" i="11"/>
  <c r="AA2221" i="11" s="1"/>
  <c r="Z2220" i="11"/>
  <c r="AA2220" i="11" s="1"/>
  <c r="Z2219" i="11"/>
  <c r="AA2219" i="11" s="1"/>
  <c r="Z2218" i="11"/>
  <c r="AA2218" i="11" s="1"/>
  <c r="Z2217" i="11"/>
  <c r="AA2217" i="11" s="1"/>
  <c r="Z2216" i="11"/>
  <c r="AA2216" i="11" s="1"/>
  <c r="Z2215" i="11"/>
  <c r="AA2215" i="11" s="1"/>
  <c r="Z2214" i="11"/>
  <c r="AA2214" i="11" s="1"/>
  <c r="Z2213" i="11"/>
  <c r="AA2213" i="11" s="1"/>
  <c r="Z2212" i="11"/>
  <c r="AA2212" i="11" s="1"/>
  <c r="Z2211" i="11"/>
  <c r="AA2211" i="11" s="1"/>
  <c r="Z2210" i="11"/>
  <c r="AA2210" i="11" s="1"/>
  <c r="Z2209" i="11"/>
  <c r="AA2209" i="11" s="1"/>
  <c r="Z2208" i="11"/>
  <c r="AA2208" i="11" s="1"/>
  <c r="Z2207" i="11"/>
  <c r="AA2207" i="11" s="1"/>
  <c r="Z2206" i="11"/>
  <c r="AA2206" i="11" s="1"/>
  <c r="Z2205" i="11"/>
  <c r="AA2205" i="11" s="1"/>
  <c r="Z2204" i="11"/>
  <c r="AA2204" i="11" s="1"/>
  <c r="Z2203" i="11"/>
  <c r="AA2203" i="11" s="1"/>
  <c r="Z2202" i="11"/>
  <c r="AA2202" i="11" s="1"/>
  <c r="Z2201" i="11"/>
  <c r="AA2201" i="11" s="1"/>
  <c r="Z2200" i="11"/>
  <c r="AA2200" i="11" s="1"/>
  <c r="Z2199" i="11"/>
  <c r="AA2199" i="11" s="1"/>
  <c r="Z2198" i="11"/>
  <c r="AA2198" i="11" s="1"/>
  <c r="Z2197" i="11"/>
  <c r="AA2197" i="11" s="1"/>
  <c r="Z2196" i="11"/>
  <c r="AA2196" i="11" s="1"/>
  <c r="Z2195" i="11"/>
  <c r="AA2195" i="11" s="1"/>
  <c r="Z2194" i="11"/>
  <c r="AA2194" i="11" s="1"/>
  <c r="Z2193" i="11"/>
  <c r="AA2193" i="11" s="1"/>
  <c r="Z2192" i="11"/>
  <c r="AA2192" i="11" s="1"/>
  <c r="Z2191" i="11"/>
  <c r="AA2191" i="11" s="1"/>
  <c r="Z2190" i="11"/>
  <c r="AA2190" i="11" s="1"/>
  <c r="Z2189" i="11"/>
  <c r="AA2189" i="11" s="1"/>
  <c r="Z2188" i="11"/>
  <c r="AA2188" i="11" s="1"/>
  <c r="Z2187" i="11"/>
  <c r="AA2187" i="11" s="1"/>
  <c r="Z2186" i="11"/>
  <c r="AA2186" i="11" s="1"/>
  <c r="Z2185" i="11"/>
  <c r="AA2185" i="11" s="1"/>
  <c r="Z2184" i="11"/>
  <c r="AA2184" i="11" s="1"/>
  <c r="Z2183" i="11"/>
  <c r="AA2183" i="11" s="1"/>
  <c r="Z2182" i="11"/>
  <c r="AA2182" i="11" s="1"/>
  <c r="Z2181" i="11"/>
  <c r="AA2181" i="11" s="1"/>
  <c r="Z2180" i="11"/>
  <c r="AA2180" i="11" s="1"/>
  <c r="Z2179" i="11"/>
  <c r="AA2179" i="11" s="1"/>
  <c r="Z2178" i="11"/>
  <c r="AA2178" i="11" s="1"/>
  <c r="Z2177" i="11"/>
  <c r="AA2177" i="11" s="1"/>
  <c r="Z2176" i="11"/>
  <c r="AA2176" i="11" s="1"/>
  <c r="Z2175" i="11"/>
  <c r="AA2175" i="11" s="1"/>
  <c r="Z2174" i="11"/>
  <c r="AA2174" i="11" s="1"/>
  <c r="Z2173" i="11"/>
  <c r="AA2173" i="11" s="1"/>
  <c r="Z2172" i="11"/>
  <c r="AA2172" i="11" s="1"/>
  <c r="Z2171" i="11"/>
  <c r="AA2171" i="11" s="1"/>
  <c r="Z2170" i="11"/>
  <c r="AA2170" i="11" s="1"/>
  <c r="Z2169" i="11"/>
  <c r="AA2169" i="11" s="1"/>
  <c r="Z2168" i="11"/>
  <c r="AA2168" i="11" s="1"/>
  <c r="Z2167" i="11"/>
  <c r="AA2167" i="11" s="1"/>
  <c r="Z2166" i="11"/>
  <c r="AA2166" i="11" s="1"/>
  <c r="Z2165" i="11"/>
  <c r="AA2165" i="11" s="1"/>
  <c r="Z2164" i="11"/>
  <c r="AA2164" i="11" s="1"/>
  <c r="Z2163" i="11"/>
  <c r="AA2163" i="11" s="1"/>
  <c r="Z2162" i="11"/>
  <c r="AA2162" i="11" s="1"/>
  <c r="Z2161" i="11"/>
  <c r="AA2161" i="11" s="1"/>
  <c r="Z2160" i="11"/>
  <c r="AA2160" i="11" s="1"/>
  <c r="Z2159" i="11"/>
  <c r="AA2159" i="11" s="1"/>
  <c r="Z2158" i="11"/>
  <c r="AA2158" i="11" s="1"/>
  <c r="Z2157" i="11"/>
  <c r="AA2157" i="11" s="1"/>
  <c r="Z2156" i="11"/>
  <c r="AA2156" i="11" s="1"/>
  <c r="Z2155" i="11"/>
  <c r="AA2155" i="11" s="1"/>
  <c r="Z2154" i="11"/>
  <c r="AA2154" i="11" s="1"/>
  <c r="Z2153" i="11"/>
  <c r="AA2153" i="11" s="1"/>
  <c r="Z2152" i="11"/>
  <c r="AA2152" i="11" s="1"/>
  <c r="Z2151" i="11"/>
  <c r="AA2151" i="11" s="1"/>
  <c r="Z2150" i="11"/>
  <c r="AA2150" i="11" s="1"/>
  <c r="Z2149" i="11"/>
  <c r="AA2149" i="11" s="1"/>
  <c r="Z2148" i="11"/>
  <c r="AA2148" i="11" s="1"/>
  <c r="Z2147" i="11"/>
  <c r="AA2147" i="11" s="1"/>
  <c r="Z2146" i="11"/>
  <c r="AA2146" i="11" s="1"/>
  <c r="Z2145" i="11"/>
  <c r="AA2145" i="11" s="1"/>
  <c r="Z2144" i="11"/>
  <c r="AA2144" i="11" s="1"/>
  <c r="Z2143" i="11"/>
  <c r="AA2143" i="11" s="1"/>
  <c r="Z2142" i="11"/>
  <c r="AA2142" i="11" s="1"/>
  <c r="Z2141" i="11"/>
  <c r="AA2141" i="11" s="1"/>
  <c r="Z2140" i="11"/>
  <c r="AA2140" i="11" s="1"/>
  <c r="Z2139" i="11"/>
  <c r="AA2139" i="11" s="1"/>
  <c r="Z2138" i="11"/>
  <c r="AA2138" i="11" s="1"/>
  <c r="Z2137" i="11"/>
  <c r="AA2137" i="11" s="1"/>
  <c r="Z2136" i="11"/>
  <c r="AA2136" i="11" s="1"/>
  <c r="Z2135" i="11"/>
  <c r="AA2135" i="11" s="1"/>
  <c r="Z2134" i="11"/>
  <c r="AA2134" i="11" s="1"/>
  <c r="Z2133" i="11"/>
  <c r="AA2133" i="11" s="1"/>
  <c r="Z2132" i="11"/>
  <c r="AA2132" i="11" s="1"/>
  <c r="Z2131" i="11"/>
  <c r="AA2131" i="11" s="1"/>
  <c r="Z2130" i="11"/>
  <c r="AA2130" i="11" s="1"/>
  <c r="Z2129" i="11"/>
  <c r="AA2129" i="11" s="1"/>
  <c r="Z2128" i="11"/>
  <c r="AA2128" i="11" s="1"/>
  <c r="Z2127" i="11"/>
  <c r="AA2127" i="11" s="1"/>
  <c r="Z2126" i="11"/>
  <c r="AA2126" i="11" s="1"/>
  <c r="Z2125" i="11"/>
  <c r="AA2125" i="11" s="1"/>
  <c r="Z2124" i="11"/>
  <c r="AA2124" i="11" s="1"/>
  <c r="Z2123" i="11"/>
  <c r="AA2123" i="11" s="1"/>
  <c r="Z2122" i="11"/>
  <c r="AA2122" i="11" s="1"/>
  <c r="Z2121" i="11"/>
  <c r="AA2121" i="11" s="1"/>
  <c r="Z2120" i="11"/>
  <c r="AA2120" i="11" s="1"/>
  <c r="Z2119" i="11"/>
  <c r="AA2119" i="11" s="1"/>
  <c r="Z2118" i="11"/>
  <c r="AA2118" i="11" s="1"/>
  <c r="Z2117" i="11"/>
  <c r="AA2117" i="11" s="1"/>
  <c r="Z2116" i="11"/>
  <c r="AA2116" i="11" s="1"/>
  <c r="Z2115" i="11"/>
  <c r="AA2115" i="11" s="1"/>
  <c r="Z2114" i="11"/>
  <c r="AA2114" i="11" s="1"/>
  <c r="Z2113" i="11"/>
  <c r="AA2113" i="11" s="1"/>
  <c r="Z2112" i="11"/>
  <c r="AA2112" i="11" s="1"/>
  <c r="Z2111" i="11"/>
  <c r="AA2111" i="11" s="1"/>
  <c r="Z2110" i="11"/>
  <c r="AA2110" i="11" s="1"/>
  <c r="Z2109" i="11"/>
  <c r="AA2109" i="11" s="1"/>
  <c r="Z2108" i="11"/>
  <c r="AA2108" i="11" s="1"/>
  <c r="Z2107" i="11"/>
  <c r="AA2107" i="11" s="1"/>
  <c r="Z2106" i="11"/>
  <c r="AA2106" i="11" s="1"/>
  <c r="Z2105" i="11"/>
  <c r="AA2105" i="11" s="1"/>
  <c r="Z2104" i="11"/>
  <c r="AA2104" i="11" s="1"/>
  <c r="Z2103" i="11"/>
  <c r="AA2103" i="11" s="1"/>
  <c r="Z2102" i="11"/>
  <c r="AA2102" i="11" s="1"/>
  <c r="Z2101" i="11"/>
  <c r="AA2101" i="11" s="1"/>
  <c r="Z2100" i="11"/>
  <c r="AA2100" i="11" s="1"/>
  <c r="Z2099" i="11"/>
  <c r="AA2099" i="11" s="1"/>
  <c r="Z2098" i="11"/>
  <c r="AA2098" i="11" s="1"/>
  <c r="Z2097" i="11"/>
  <c r="AA2097" i="11" s="1"/>
  <c r="Z2096" i="11"/>
  <c r="AA2096" i="11" s="1"/>
  <c r="Z2095" i="11"/>
  <c r="AA2095" i="11" s="1"/>
  <c r="Z2094" i="11"/>
  <c r="AA2094" i="11" s="1"/>
  <c r="Z2093" i="11"/>
  <c r="AA2093" i="11" s="1"/>
  <c r="Z2092" i="11"/>
  <c r="AA2092" i="11" s="1"/>
  <c r="Z2091" i="11"/>
  <c r="AA2091" i="11" s="1"/>
  <c r="Z2090" i="11"/>
  <c r="AA2090" i="11" s="1"/>
  <c r="Z2089" i="11"/>
  <c r="AA2089" i="11" s="1"/>
  <c r="Z2088" i="11"/>
  <c r="AA2088" i="11" s="1"/>
  <c r="Z2087" i="11"/>
  <c r="AA2087" i="11" s="1"/>
  <c r="Z2086" i="11"/>
  <c r="AA2086" i="11" s="1"/>
  <c r="Z2085" i="11"/>
  <c r="AA2085" i="11" s="1"/>
  <c r="Z2084" i="11"/>
  <c r="AA2084" i="11" s="1"/>
  <c r="Z2083" i="11"/>
  <c r="AA2083" i="11" s="1"/>
  <c r="Z2082" i="11"/>
  <c r="AA2082" i="11" s="1"/>
  <c r="Z2081" i="11"/>
  <c r="AA2081" i="11" s="1"/>
  <c r="Z2080" i="11"/>
  <c r="AA2080" i="11" s="1"/>
  <c r="Z2079" i="11"/>
  <c r="AA2079" i="11" s="1"/>
  <c r="Z2078" i="11"/>
  <c r="AA2078" i="11" s="1"/>
  <c r="Z2077" i="11"/>
  <c r="AA2077" i="11" s="1"/>
  <c r="Z2076" i="11"/>
  <c r="AA2076" i="11" s="1"/>
  <c r="Z2075" i="11"/>
  <c r="AA2075" i="11" s="1"/>
  <c r="Z2074" i="11"/>
  <c r="AA2074" i="11" s="1"/>
  <c r="Z2073" i="11"/>
  <c r="AA2073" i="11" s="1"/>
  <c r="Z2072" i="11"/>
  <c r="AA2072" i="11" s="1"/>
  <c r="Z2071" i="11"/>
  <c r="AA2071" i="11" s="1"/>
  <c r="Z2070" i="11"/>
  <c r="AA2070" i="11" s="1"/>
  <c r="Z2069" i="11"/>
  <c r="AA2069" i="11" s="1"/>
  <c r="Z2068" i="11"/>
  <c r="AA2068" i="11" s="1"/>
  <c r="Z2067" i="11"/>
  <c r="AA2067" i="11" s="1"/>
  <c r="Z2066" i="11"/>
  <c r="AA2066" i="11" s="1"/>
  <c r="Z2065" i="11"/>
  <c r="AA2065" i="11" s="1"/>
  <c r="Z2064" i="11"/>
  <c r="AA2064" i="11" s="1"/>
  <c r="Z2063" i="11"/>
  <c r="AA2063" i="11" s="1"/>
  <c r="Z2062" i="11"/>
  <c r="AA2062" i="11" s="1"/>
  <c r="Z2061" i="11"/>
  <c r="AA2061" i="11" s="1"/>
  <c r="Z2060" i="11"/>
  <c r="AA2060" i="11" s="1"/>
  <c r="Z2059" i="11"/>
  <c r="AA2059" i="11" s="1"/>
  <c r="Z2058" i="11"/>
  <c r="AA2058" i="11" s="1"/>
  <c r="Z2057" i="11"/>
  <c r="AA2057" i="11" s="1"/>
  <c r="Z2056" i="11"/>
  <c r="AA2056" i="11" s="1"/>
  <c r="Z2055" i="11"/>
  <c r="AA2055" i="11" s="1"/>
  <c r="Z2054" i="11"/>
  <c r="AA2054" i="11" s="1"/>
  <c r="Z2053" i="11"/>
  <c r="AA2053" i="11" s="1"/>
  <c r="Z2052" i="11"/>
  <c r="AA2052" i="11" s="1"/>
  <c r="Z2051" i="11"/>
  <c r="AA2051" i="11" s="1"/>
  <c r="Z2050" i="11"/>
  <c r="AA2050" i="11" s="1"/>
  <c r="Z2049" i="11"/>
  <c r="AA2049" i="11" s="1"/>
  <c r="Z2048" i="11"/>
  <c r="AA2048" i="11" s="1"/>
  <c r="Z2047" i="11"/>
  <c r="AA2047" i="11" s="1"/>
  <c r="Z2046" i="11"/>
  <c r="AA2046" i="11" s="1"/>
  <c r="Z2045" i="11"/>
  <c r="AA2045" i="11" s="1"/>
  <c r="Z2044" i="11"/>
  <c r="AA2044" i="11" s="1"/>
  <c r="Z2043" i="11"/>
  <c r="AA2043" i="11" s="1"/>
  <c r="Z2042" i="11"/>
  <c r="AA2042" i="11" s="1"/>
  <c r="Z2041" i="11"/>
  <c r="AA2041" i="11" s="1"/>
  <c r="Z2040" i="11"/>
  <c r="AA2040" i="11" s="1"/>
  <c r="Z2039" i="11"/>
  <c r="AA2039" i="11" s="1"/>
  <c r="Z2038" i="11"/>
  <c r="AA2038" i="11" s="1"/>
  <c r="Z2037" i="11"/>
  <c r="AA2037" i="11" s="1"/>
  <c r="Z2036" i="11"/>
  <c r="AA2036" i="11" s="1"/>
  <c r="Z2035" i="11"/>
  <c r="AA2035" i="11" s="1"/>
  <c r="Z2034" i="11"/>
  <c r="AA2034" i="11" s="1"/>
  <c r="Z2033" i="11"/>
  <c r="AA2033" i="11" s="1"/>
  <c r="Z2032" i="11"/>
  <c r="AA2032" i="11" s="1"/>
  <c r="Z2031" i="11"/>
  <c r="AA2031" i="11" s="1"/>
  <c r="Z2030" i="11"/>
  <c r="AA2030" i="11" s="1"/>
  <c r="Z2029" i="11"/>
  <c r="AA2029" i="11" s="1"/>
  <c r="Z2028" i="11"/>
  <c r="AA2028" i="11" s="1"/>
  <c r="Z2027" i="11"/>
  <c r="AA2027" i="11" s="1"/>
  <c r="Z2026" i="11"/>
  <c r="AA2026" i="11" s="1"/>
  <c r="Z2025" i="11"/>
  <c r="AA2025" i="11" s="1"/>
  <c r="Z2024" i="11"/>
  <c r="AA2024" i="11" s="1"/>
  <c r="Z2023" i="11"/>
  <c r="AA2023" i="11" s="1"/>
  <c r="Z2022" i="11"/>
  <c r="AA2022" i="11" s="1"/>
  <c r="Z2021" i="11"/>
  <c r="AA2021" i="11" s="1"/>
  <c r="Z2020" i="11"/>
  <c r="AA2020" i="11" s="1"/>
  <c r="Z2019" i="11"/>
  <c r="AA2019" i="11" s="1"/>
  <c r="Z2018" i="11"/>
  <c r="AA2018" i="11" s="1"/>
  <c r="Z2017" i="11"/>
  <c r="AA2017" i="11" s="1"/>
  <c r="Z2016" i="11"/>
  <c r="AA2016" i="11" s="1"/>
  <c r="Z2015" i="11"/>
  <c r="AA2015" i="11" s="1"/>
  <c r="Z2014" i="11"/>
  <c r="AA2014" i="11" s="1"/>
  <c r="Z2013" i="11"/>
  <c r="AA2013" i="11" s="1"/>
  <c r="Z2012" i="11"/>
  <c r="AA2012" i="11" s="1"/>
  <c r="Z2011" i="11"/>
  <c r="AA2011" i="11" s="1"/>
  <c r="Z2010" i="11"/>
  <c r="AA2010" i="11" s="1"/>
  <c r="Z2009" i="11"/>
  <c r="AA2009" i="11" s="1"/>
  <c r="Z2008" i="11"/>
  <c r="AA2008" i="11" s="1"/>
  <c r="Z2007" i="11"/>
  <c r="AA2007" i="11" s="1"/>
  <c r="Z2006" i="11"/>
  <c r="AA2006" i="11" s="1"/>
  <c r="Z2005" i="11"/>
  <c r="AA2005" i="11" s="1"/>
  <c r="Z2004" i="11"/>
  <c r="AA2004" i="11" s="1"/>
  <c r="Z2003" i="11"/>
  <c r="AA2003" i="11" s="1"/>
  <c r="Z2002" i="11"/>
  <c r="AA2002" i="11" s="1"/>
  <c r="Z2001" i="11"/>
  <c r="AA2001" i="11" s="1"/>
  <c r="Z2000" i="11"/>
  <c r="AA2000" i="11" s="1"/>
  <c r="Z1999" i="11"/>
  <c r="AA1999" i="11" s="1"/>
  <c r="Z1998" i="11"/>
  <c r="AA1998" i="11" s="1"/>
  <c r="Z1997" i="11"/>
  <c r="AA1997" i="11" s="1"/>
  <c r="Z1996" i="11"/>
  <c r="AA1996" i="11" s="1"/>
  <c r="Z1995" i="11"/>
  <c r="AA1995" i="11" s="1"/>
  <c r="Z1994" i="11"/>
  <c r="AA1994" i="11" s="1"/>
  <c r="Z1993" i="11"/>
  <c r="AA1993" i="11" s="1"/>
  <c r="Z1992" i="11"/>
  <c r="AA1992" i="11" s="1"/>
  <c r="Z1991" i="11"/>
  <c r="AA1991" i="11" s="1"/>
  <c r="Z1990" i="11"/>
  <c r="AA1990" i="11" s="1"/>
  <c r="Z1989" i="11"/>
  <c r="AA1989" i="11" s="1"/>
  <c r="Z1988" i="11"/>
  <c r="AA1988" i="11" s="1"/>
  <c r="Z1987" i="11"/>
  <c r="AA1987" i="11" s="1"/>
  <c r="Z1986" i="11"/>
  <c r="AA1986" i="11" s="1"/>
  <c r="Z1985" i="11"/>
  <c r="AA1985" i="11" s="1"/>
  <c r="Z1984" i="11"/>
  <c r="AA1984" i="11" s="1"/>
  <c r="Z1983" i="11"/>
  <c r="AA1983" i="11" s="1"/>
  <c r="Z1982" i="11"/>
  <c r="AA1982" i="11" s="1"/>
  <c r="Z1981" i="11"/>
  <c r="AA1981" i="11" s="1"/>
  <c r="Z1980" i="11"/>
  <c r="AA1980" i="11" s="1"/>
  <c r="Z1979" i="11"/>
  <c r="AA1979" i="11" s="1"/>
  <c r="Z1978" i="11"/>
  <c r="AA1978" i="11" s="1"/>
  <c r="Z1977" i="11"/>
  <c r="AA1977" i="11" s="1"/>
  <c r="Z1976" i="11"/>
  <c r="AA1976" i="11" s="1"/>
  <c r="Z1975" i="11"/>
  <c r="AA1975" i="11" s="1"/>
  <c r="Z1974" i="11"/>
  <c r="AA1974" i="11" s="1"/>
  <c r="Z1973" i="11"/>
  <c r="AA1973" i="11" s="1"/>
  <c r="Z1972" i="11"/>
  <c r="AA1972" i="11" s="1"/>
  <c r="Z1971" i="11"/>
  <c r="AA1971" i="11" s="1"/>
  <c r="Z1970" i="11"/>
  <c r="AA1970" i="11" s="1"/>
  <c r="Z1969" i="11"/>
  <c r="AA1969" i="11" s="1"/>
  <c r="Z1968" i="11"/>
  <c r="AA1968" i="11" s="1"/>
  <c r="Z1967" i="11"/>
  <c r="AA1967" i="11" s="1"/>
  <c r="Z1966" i="11"/>
  <c r="AA1966" i="11" s="1"/>
  <c r="Z1965" i="11"/>
  <c r="AA1965" i="11" s="1"/>
  <c r="Z1964" i="11"/>
  <c r="AA1964" i="11" s="1"/>
  <c r="Z1963" i="11"/>
  <c r="AA1963" i="11" s="1"/>
  <c r="Z1962" i="11"/>
  <c r="AA1962" i="11" s="1"/>
  <c r="Z1961" i="11"/>
  <c r="AA1961" i="11" s="1"/>
  <c r="Z1960" i="11"/>
  <c r="AA1960" i="11" s="1"/>
  <c r="Z1959" i="11"/>
  <c r="AA1959" i="11" s="1"/>
  <c r="Z1958" i="11"/>
  <c r="AA1958" i="11" s="1"/>
  <c r="Z1957" i="11"/>
  <c r="AA1957" i="11" s="1"/>
  <c r="Z1956" i="11"/>
  <c r="AA1956" i="11" s="1"/>
  <c r="Z1955" i="11"/>
  <c r="AA1955" i="11" s="1"/>
  <c r="Z1954" i="11"/>
  <c r="AA1954" i="11" s="1"/>
  <c r="Z1953" i="11"/>
  <c r="AA1953" i="11" s="1"/>
  <c r="Z1952" i="11"/>
  <c r="AA1952" i="11" s="1"/>
  <c r="Z1951" i="11"/>
  <c r="AA1951" i="11" s="1"/>
  <c r="Z1950" i="11"/>
  <c r="AA1950" i="11" s="1"/>
  <c r="Z1949" i="11"/>
  <c r="AA1949" i="11" s="1"/>
  <c r="Z1948" i="11"/>
  <c r="AA1948" i="11" s="1"/>
  <c r="Z1947" i="11"/>
  <c r="AA1947" i="11" s="1"/>
  <c r="Z1946" i="11"/>
  <c r="AA1946" i="11" s="1"/>
  <c r="Z1945" i="11"/>
  <c r="AA1945" i="11" s="1"/>
  <c r="Z1944" i="11"/>
  <c r="AA1944" i="11" s="1"/>
  <c r="Z1943" i="11"/>
  <c r="AA1943" i="11" s="1"/>
  <c r="Z1942" i="11"/>
  <c r="AA1942" i="11" s="1"/>
  <c r="Z1941" i="11"/>
  <c r="AA1941" i="11" s="1"/>
  <c r="Z1940" i="11"/>
  <c r="AA1940" i="11" s="1"/>
  <c r="Z1939" i="11"/>
  <c r="AA1939" i="11" s="1"/>
  <c r="Z1938" i="11"/>
  <c r="AA1938" i="11" s="1"/>
  <c r="Z1937" i="11"/>
  <c r="AA1937" i="11" s="1"/>
  <c r="Z1936" i="11"/>
  <c r="AA1936" i="11" s="1"/>
  <c r="Z1935" i="11"/>
  <c r="AA1935" i="11" s="1"/>
  <c r="Z1934" i="11"/>
  <c r="AA1934" i="11" s="1"/>
  <c r="Z2578" i="11"/>
  <c r="AA2578" i="11" s="1"/>
  <c r="Z2577" i="11"/>
  <c r="AA2577" i="11" s="1"/>
  <c r="Z2576" i="11"/>
  <c r="AA2576" i="11" s="1"/>
  <c r="Z2575" i="11"/>
  <c r="AA2575" i="11" s="1"/>
  <c r="Z2574" i="11"/>
  <c r="AA2574" i="11" s="1"/>
  <c r="Z2573" i="11"/>
  <c r="AA2573" i="11" s="1"/>
  <c r="Z2572" i="11"/>
  <c r="AA2572" i="11" s="1"/>
  <c r="Z2569" i="11"/>
  <c r="AA2569" i="11" s="1"/>
  <c r="Z2568" i="11"/>
  <c r="AA2568" i="11" s="1"/>
  <c r="Z2567" i="11"/>
  <c r="AA2567" i="11" s="1"/>
  <c r="Z2566" i="11"/>
  <c r="AA2566" i="11" s="1"/>
  <c r="Z2565" i="11"/>
  <c r="AA2565" i="11" s="1"/>
  <c r="Z2564" i="11"/>
  <c r="AA2564" i="11" s="1"/>
  <c r="Z2563" i="11"/>
  <c r="AA2563" i="11" s="1"/>
  <c r="Z2562" i="11"/>
  <c r="AA2562" i="11" s="1"/>
  <c r="Z2559" i="11"/>
  <c r="AA2559" i="11" s="1"/>
  <c r="Z2558" i="11"/>
  <c r="AA2558" i="11" s="1"/>
  <c r="Z2557" i="11"/>
  <c r="AA2557" i="11" s="1"/>
  <c r="Z2556" i="11"/>
  <c r="AA2556" i="11" s="1"/>
  <c r="Z2555" i="11"/>
  <c r="AA2555" i="11" s="1"/>
  <c r="Z2554" i="11"/>
  <c r="AA2554" i="11" s="1"/>
  <c r="Z2553" i="11"/>
  <c r="AA2553" i="11" s="1"/>
  <c r="Z2552" i="11"/>
  <c r="AA2552" i="11" s="1"/>
  <c r="Z2551" i="11"/>
  <c r="AA2551" i="11" s="1"/>
  <c r="Z2550" i="11"/>
  <c r="AA2550" i="11" s="1"/>
  <c r="Z2549" i="11"/>
  <c r="AA2549" i="11" s="1"/>
  <c r="Z2548" i="11"/>
  <c r="AA2548" i="11" s="1"/>
  <c r="Z2547" i="11"/>
  <c r="AA2547" i="11" s="1"/>
  <c r="Z2546" i="11"/>
  <c r="AA2546" i="11" s="1"/>
  <c r="Z2545" i="11"/>
  <c r="AA2545" i="11" s="1"/>
  <c r="Z2544" i="11"/>
  <c r="AA2544" i="11" s="1"/>
  <c r="Z2543" i="11"/>
  <c r="AA2543" i="11" s="1"/>
  <c r="Z2540" i="11"/>
  <c r="AA2540" i="11" s="1"/>
  <c r="Z2539" i="11"/>
  <c r="AA2539" i="11" s="1"/>
  <c r="Z2538" i="11"/>
  <c r="AA2538" i="11" s="1"/>
  <c r="Z2537" i="11"/>
  <c r="AA2537" i="11" s="1"/>
  <c r="Z2536" i="11"/>
  <c r="AA2536" i="11" s="1"/>
  <c r="Z1933" i="11"/>
  <c r="AA1933" i="11" s="1"/>
  <c r="Z1930" i="11"/>
  <c r="AA1930" i="11" s="1"/>
  <c r="Z1929" i="11"/>
  <c r="AA1929" i="11" s="1"/>
  <c r="Z1928" i="11"/>
  <c r="AA1928" i="11" s="1"/>
  <c r="Z1927" i="11"/>
  <c r="AA1927" i="11" s="1"/>
  <c r="Z1926" i="11"/>
  <c r="AA1926" i="11" s="1"/>
  <c r="Z1925" i="11"/>
  <c r="AA1925" i="11" s="1"/>
  <c r="Z1924" i="11"/>
  <c r="AA1924" i="11" s="1"/>
  <c r="Z1923" i="11"/>
  <c r="AA1923" i="11" s="1"/>
  <c r="Z1922" i="11"/>
  <c r="AA1922" i="11" s="1"/>
  <c r="Z1919" i="11"/>
  <c r="AA1919" i="11" s="1"/>
  <c r="Z1918" i="11"/>
  <c r="AA1918" i="11" s="1"/>
  <c r="Z1917" i="11"/>
  <c r="AA1917" i="11" s="1"/>
  <c r="Z1916" i="11"/>
  <c r="AA1916" i="11" s="1"/>
  <c r="Z1915" i="11"/>
  <c r="AA1915" i="11" s="1"/>
  <c r="Z1914" i="11"/>
  <c r="AA1914" i="11" s="1"/>
  <c r="Z1913" i="11"/>
  <c r="AA1913" i="11" s="1"/>
  <c r="Z1912" i="11"/>
  <c r="AA1912" i="11" s="1"/>
  <c r="Z1911" i="11"/>
  <c r="AA1911" i="11" s="1"/>
  <c r="Z1910" i="11"/>
  <c r="AA1910" i="11" s="1"/>
  <c r="Z1909" i="11"/>
  <c r="AA1909" i="11" s="1"/>
  <c r="Z1908" i="11"/>
  <c r="AA1908" i="11" s="1"/>
  <c r="Z1907" i="11"/>
  <c r="AA1907" i="11" s="1"/>
  <c r="Z1906" i="11"/>
  <c r="AA1906" i="11" s="1"/>
  <c r="Z1903" i="11"/>
  <c r="AA1903" i="11" s="1"/>
  <c r="Z1902" i="11"/>
  <c r="AA1902" i="11" s="1"/>
  <c r="Z1899" i="11"/>
  <c r="AA1899" i="11" s="1"/>
  <c r="Z1898" i="11"/>
  <c r="AA1898" i="11" s="1"/>
  <c r="Z1896" i="11"/>
  <c r="AA1896" i="11" s="1"/>
  <c r="Z1895" i="11"/>
  <c r="AA1895" i="11" s="1"/>
  <c r="Z1894" i="11"/>
  <c r="AA1894" i="11" s="1"/>
  <c r="Z1893" i="11"/>
  <c r="AA1893" i="11" s="1"/>
  <c r="Z1892" i="11"/>
  <c r="AA1892" i="11" s="1"/>
  <c r="Z1891" i="11"/>
  <c r="AA1891" i="11" s="1"/>
  <c r="Z1890" i="11"/>
  <c r="AA1890" i="11" s="1"/>
  <c r="Z1889" i="11"/>
  <c r="AA1889" i="11" s="1"/>
  <c r="Z1888" i="11"/>
  <c r="AA1888" i="11" s="1"/>
  <c r="Z1887" i="11"/>
  <c r="AA1887" i="11" s="1"/>
  <c r="Z1886" i="11"/>
  <c r="AA1886" i="11" s="1"/>
  <c r="Z1885" i="11"/>
  <c r="AA1885" i="11" s="1"/>
  <c r="Z1884" i="11"/>
  <c r="AA1884" i="11" s="1"/>
  <c r="Z1883" i="11"/>
  <c r="AA1883" i="11" s="1"/>
  <c r="Z1882" i="11"/>
  <c r="AA1882" i="11" s="1"/>
  <c r="Z1881" i="11"/>
  <c r="AA1881" i="11" s="1"/>
  <c r="Z1880" i="11"/>
  <c r="AA1880" i="11" s="1"/>
  <c r="Z1879" i="11"/>
  <c r="AA1879" i="11" s="1"/>
  <c r="Z1878" i="11"/>
  <c r="AA1878" i="11" s="1"/>
  <c r="Z1877" i="11"/>
  <c r="AA1877" i="11" s="1"/>
  <c r="Z1876" i="11"/>
  <c r="AA1876" i="11" s="1"/>
  <c r="Z1875" i="11"/>
  <c r="AA1875" i="11" s="1"/>
  <c r="Z1874" i="11"/>
  <c r="AA1874" i="11" s="1"/>
  <c r="Z1873" i="11"/>
  <c r="AA1873" i="11" s="1"/>
  <c r="Z1872" i="11"/>
  <c r="AA1872" i="11" s="1"/>
  <c r="Z1871" i="11"/>
  <c r="AA1871" i="11" s="1"/>
  <c r="Z1868" i="11"/>
  <c r="AA1868" i="11" s="1"/>
  <c r="Z1867" i="11"/>
  <c r="AA1867" i="11" s="1"/>
  <c r="Z1866" i="11"/>
  <c r="AA1866" i="11" s="1"/>
  <c r="Z1865" i="11"/>
  <c r="AA1865" i="11" s="1"/>
  <c r="Z1864" i="11"/>
  <c r="AA1864" i="11" s="1"/>
  <c r="Z1863" i="11"/>
  <c r="AA1863" i="11" s="1"/>
  <c r="Z1862" i="11"/>
  <c r="AA1862" i="11" s="1"/>
  <c r="Z1861" i="11"/>
  <c r="AA1861" i="11" s="1"/>
  <c r="Z1860" i="11"/>
  <c r="AA1860" i="11" s="1"/>
  <c r="Z1857" i="11"/>
  <c r="AA1857" i="11" s="1"/>
  <c r="Z1856" i="11"/>
  <c r="AA1856" i="11" s="1"/>
  <c r="Z1855" i="11"/>
  <c r="AA1855" i="11" s="1"/>
  <c r="Z1854" i="11"/>
  <c r="AA1854" i="11" s="1"/>
  <c r="Z1853" i="11"/>
  <c r="AA1853" i="11" s="1"/>
  <c r="Z1852" i="11"/>
  <c r="AA1852" i="11" s="1"/>
  <c r="Z1851" i="11"/>
  <c r="AA1851" i="11" s="1"/>
  <c r="Z1850" i="11"/>
  <c r="AA1850" i="11" s="1"/>
  <c r="Z1849" i="11"/>
  <c r="AA1849" i="11" s="1"/>
  <c r="Z1848" i="11"/>
  <c r="AA1848" i="11" s="1"/>
  <c r="Z1847" i="11"/>
  <c r="AA1847" i="11" s="1"/>
  <c r="Z1846" i="11"/>
  <c r="AA1846" i="11" s="1"/>
  <c r="Z1845" i="11"/>
  <c r="AA1845" i="11" s="1"/>
  <c r="Z1844" i="11"/>
  <c r="AA1844" i="11" s="1"/>
  <c r="Z1843" i="11"/>
  <c r="AA1843" i="11" s="1"/>
  <c r="Z1840" i="11"/>
  <c r="AA1840" i="11" s="1"/>
  <c r="Z1839" i="11"/>
  <c r="AA1839" i="11" s="1"/>
  <c r="Z1838" i="11"/>
  <c r="AA1838" i="11" s="1"/>
  <c r="Z1837" i="11"/>
  <c r="AA1837" i="11" s="1"/>
  <c r="Z1836" i="11"/>
  <c r="AA1836" i="11" s="1"/>
  <c r="Z1835" i="11"/>
  <c r="AA1835" i="11" s="1"/>
  <c r="Z1834" i="11"/>
  <c r="AA1834" i="11" s="1"/>
  <c r="Z1833" i="11"/>
  <c r="AA1833" i="11" s="1"/>
  <c r="Z1832" i="11"/>
  <c r="AA1832" i="11" s="1"/>
  <c r="Z1829" i="11"/>
  <c r="AA1829" i="11" s="1"/>
  <c r="Z1828" i="11"/>
  <c r="AA1828" i="11" s="1"/>
  <c r="Z1827" i="11"/>
  <c r="AA1827" i="11" s="1"/>
  <c r="Z1826" i="11"/>
  <c r="AA1826" i="11" s="1"/>
  <c r="Z1825" i="11"/>
  <c r="AA1825" i="11" s="1"/>
  <c r="Z1824" i="11"/>
  <c r="AA1824" i="11" s="1"/>
  <c r="Z1823" i="11"/>
  <c r="AA1823" i="11" s="1"/>
  <c r="Z1822" i="11"/>
  <c r="AA1822" i="11" s="1"/>
  <c r="Z1821" i="11"/>
  <c r="AA1821" i="11" s="1"/>
  <c r="Z1818" i="11"/>
  <c r="AA1818" i="11" s="1"/>
  <c r="Z1817" i="11"/>
  <c r="AA1817" i="11" s="1"/>
  <c r="Z1816" i="11"/>
  <c r="AA1816" i="11" s="1"/>
  <c r="Z1815" i="11"/>
  <c r="AA1815" i="11" s="1"/>
  <c r="Z1814" i="11"/>
  <c r="AA1814" i="11" s="1"/>
  <c r="Z1813" i="11"/>
  <c r="AA1813" i="11" s="1"/>
  <c r="Z1812" i="11"/>
  <c r="AA1812" i="11" s="1"/>
  <c r="Z1811" i="11"/>
  <c r="AA1811" i="11" s="1"/>
  <c r="Z1810" i="11"/>
  <c r="AA1810" i="11" s="1"/>
  <c r="Z1807" i="11"/>
  <c r="AA1807" i="11" s="1"/>
  <c r="Z1806" i="11"/>
  <c r="AA1806" i="11" s="1"/>
  <c r="Z1805" i="11"/>
  <c r="AA1805" i="11" s="1"/>
  <c r="Z1804" i="11"/>
  <c r="AA1804" i="11" s="1"/>
  <c r="Z1803" i="11"/>
  <c r="AA1803" i="11" s="1"/>
  <c r="Z1802" i="11"/>
  <c r="AA1802" i="11" s="1"/>
  <c r="Z1801" i="11"/>
  <c r="AA1801" i="11" s="1"/>
  <c r="Z1800" i="11"/>
  <c r="AA1800" i="11" s="1"/>
  <c r="Z1799" i="11"/>
  <c r="AA1799" i="11" s="1"/>
  <c r="Z1796" i="11"/>
  <c r="AA1796" i="11" s="1"/>
  <c r="Z1795" i="11"/>
  <c r="AA1795" i="11" s="1"/>
  <c r="Z1794" i="11"/>
  <c r="AA1794" i="11" s="1"/>
  <c r="Z1793" i="11"/>
  <c r="AA1793" i="11" s="1"/>
  <c r="Z1792" i="11"/>
  <c r="AA1792" i="11" s="1"/>
  <c r="Z1791" i="11"/>
  <c r="AA1791" i="11" s="1"/>
  <c r="Z1790" i="11"/>
  <c r="AA1790" i="11" s="1"/>
  <c r="Z1789" i="11"/>
  <c r="AA1789" i="11" s="1"/>
  <c r="Z1788" i="11"/>
  <c r="AA1788" i="11" s="1"/>
  <c r="Z1787" i="11"/>
  <c r="AA1787" i="11" s="1"/>
  <c r="Z1786" i="11"/>
  <c r="AA1786" i="11" s="1"/>
  <c r="Z1785" i="11"/>
  <c r="AA1785" i="11" s="1"/>
  <c r="Z1784" i="11"/>
  <c r="AA1784" i="11" s="1"/>
  <c r="Z1783" i="11"/>
  <c r="AA1783" i="11" s="1"/>
  <c r="Z1782" i="11"/>
  <c r="AA1782" i="11" s="1"/>
  <c r="Z1781" i="11"/>
  <c r="AA1781" i="11" s="1"/>
  <c r="Z1780" i="11"/>
  <c r="AA1780" i="11" s="1"/>
  <c r="Z1779" i="11"/>
  <c r="AA1779" i="11" s="1"/>
  <c r="Z1776" i="11"/>
  <c r="AA1776" i="11" s="1"/>
  <c r="Z1775" i="11"/>
  <c r="AA1775" i="11" s="1"/>
  <c r="Z1774" i="11"/>
  <c r="AA1774" i="11" s="1"/>
  <c r="Z1773" i="11"/>
  <c r="AA1773" i="11" s="1"/>
  <c r="Z1772" i="11"/>
  <c r="AA1772" i="11" s="1"/>
  <c r="Z1771" i="11"/>
  <c r="AA1771" i="11" s="1"/>
  <c r="Z1770" i="11"/>
  <c r="AA1770" i="11" s="1"/>
  <c r="Z1769" i="11"/>
  <c r="AA1769" i="11" s="1"/>
  <c r="Z1768" i="11"/>
  <c r="AA1768" i="11" s="1"/>
  <c r="Z1765" i="11"/>
  <c r="AA1765" i="11" s="1"/>
  <c r="Z1764" i="11"/>
  <c r="AA1764" i="11" s="1"/>
  <c r="Z1763" i="11"/>
  <c r="AA1763" i="11" s="1"/>
  <c r="Z1762" i="11"/>
  <c r="AA1762" i="11" s="1"/>
  <c r="Z1761" i="11"/>
  <c r="AA1761" i="11" s="1"/>
  <c r="Z1760" i="11"/>
  <c r="AA1760" i="11" s="1"/>
  <c r="Z1759" i="11"/>
  <c r="AA1759" i="11" s="1"/>
  <c r="Z1758" i="11"/>
  <c r="AA1758" i="11" s="1"/>
  <c r="Z1757" i="11"/>
  <c r="AA1757" i="11" s="1"/>
  <c r="Z1754" i="11"/>
  <c r="AA1754" i="11" s="1"/>
  <c r="Z1753" i="11"/>
  <c r="AA1753" i="11" s="1"/>
  <c r="Z1752" i="11"/>
  <c r="AA1752" i="11" s="1"/>
  <c r="Z1751" i="11"/>
  <c r="AA1751" i="11" s="1"/>
  <c r="Z1750" i="11"/>
  <c r="AA1750" i="11" s="1"/>
  <c r="Z1749" i="11"/>
  <c r="AA1749" i="11" s="1"/>
  <c r="Z1748" i="11"/>
  <c r="AA1748" i="11" s="1"/>
  <c r="Z1747" i="11"/>
  <c r="AA1747" i="11" s="1"/>
  <c r="Z1746" i="11"/>
  <c r="AA1746" i="11" s="1"/>
  <c r="Z1745" i="11"/>
  <c r="AA1745" i="11" s="1"/>
  <c r="Z1744" i="11"/>
  <c r="AA1744" i="11" s="1"/>
  <c r="Z1743" i="11"/>
  <c r="AA1743" i="11" s="1"/>
  <c r="Z1742" i="11"/>
  <c r="AA1742" i="11" s="1"/>
  <c r="Z1741" i="11"/>
  <c r="AA1741" i="11" s="1"/>
  <c r="Z1740" i="11"/>
  <c r="AA1740" i="11" s="1"/>
  <c r="Z1739" i="11"/>
  <c r="AA1739" i="11" s="1"/>
  <c r="Z1736" i="11"/>
  <c r="AA1736" i="11" s="1"/>
  <c r="Z1735" i="11"/>
  <c r="AA1735" i="11" s="1"/>
  <c r="Z1734" i="11"/>
  <c r="AA1734" i="11" s="1"/>
  <c r="Z1733" i="11"/>
  <c r="AA1733" i="11" s="1"/>
  <c r="Z1732" i="11"/>
  <c r="AA1732" i="11" s="1"/>
  <c r="Z1731" i="11"/>
  <c r="AA1731" i="11" s="1"/>
  <c r="Z1730" i="11"/>
  <c r="AA1730" i="11" s="1"/>
  <c r="Z1716" i="11"/>
  <c r="AA1716" i="11" s="1"/>
  <c r="Z1715" i="11"/>
  <c r="AA1715" i="11" s="1"/>
  <c r="Z1714" i="11"/>
  <c r="AA1714" i="11" s="1"/>
  <c r="Z1713" i="11"/>
  <c r="AA1713" i="11" s="1"/>
  <c r="Z1712" i="11"/>
  <c r="AA1712" i="11" s="1"/>
  <c r="Z1711" i="11"/>
  <c r="AA1711" i="11" s="1"/>
  <c r="Z1710" i="11"/>
  <c r="AA1710" i="11" s="1"/>
  <c r="Z1709" i="11"/>
  <c r="AA1709" i="11" s="1"/>
  <c r="Z1708" i="11"/>
  <c r="AA1708" i="11" s="1"/>
  <c r="Z1705" i="11"/>
  <c r="AA1705" i="11" s="1"/>
  <c r="Z1704" i="11"/>
  <c r="AA1704" i="11" s="1"/>
  <c r="Z1703" i="11"/>
  <c r="AA1703" i="11" s="1"/>
  <c r="Z1702" i="11"/>
  <c r="AA1702" i="11" s="1"/>
  <c r="Z1701" i="11"/>
  <c r="AA1701" i="11" s="1"/>
  <c r="Z1700" i="11"/>
  <c r="AA1700" i="11" s="1"/>
  <c r="Z1699" i="11"/>
  <c r="AA1699" i="11" s="1"/>
  <c r="Z1698" i="11"/>
  <c r="AA1698" i="11" s="1"/>
  <c r="Z1697" i="11"/>
  <c r="AA1697" i="11" s="1"/>
  <c r="Z1696" i="11"/>
  <c r="AA1696" i="11" s="1"/>
  <c r="Z1695" i="11"/>
  <c r="AA1695" i="11" s="1"/>
  <c r="Z1694" i="11"/>
  <c r="AA1694" i="11" s="1"/>
  <c r="Z1693" i="11"/>
  <c r="AA1693" i="11" s="1"/>
  <c r="Z1690" i="11"/>
  <c r="AA1690" i="11" s="1"/>
  <c r="Z1689" i="11"/>
  <c r="AA1689" i="11" s="1"/>
  <c r="Z1688" i="11"/>
  <c r="AA1688" i="11" s="1"/>
  <c r="Z1687" i="11"/>
  <c r="AA1687" i="11" s="1"/>
  <c r="Z1686" i="11"/>
  <c r="AA1686" i="11" s="1"/>
  <c r="Z1685" i="11"/>
  <c r="AA1685" i="11" s="1"/>
  <c r="Z1682" i="11"/>
  <c r="AA1682" i="11" s="1"/>
  <c r="Z1681" i="11"/>
  <c r="AA1681" i="11" s="1"/>
  <c r="Z1680" i="11"/>
  <c r="AA1680" i="11" s="1"/>
  <c r="Z1679" i="11"/>
  <c r="AA1679" i="11" s="1"/>
  <c r="Z1678" i="11"/>
  <c r="AA1678" i="11" s="1"/>
  <c r="Z1677" i="11"/>
  <c r="AA1677" i="11" s="1"/>
  <c r="Z1674" i="11"/>
  <c r="AA1674" i="11" s="1"/>
  <c r="Z1673" i="11"/>
  <c r="AA1673" i="11" s="1"/>
  <c r="Z1672" i="11"/>
  <c r="AA1672" i="11" s="1"/>
  <c r="Z1671" i="11"/>
  <c r="AA1671" i="11" s="1"/>
  <c r="Z1670" i="11"/>
  <c r="AA1670" i="11" s="1"/>
  <c r="Z1669" i="11"/>
  <c r="AA1669" i="11" s="1"/>
  <c r="Z1668" i="11"/>
  <c r="AA1668" i="11" s="1"/>
  <c r="Z1667" i="11"/>
  <c r="AA1667" i="11" s="1"/>
  <c r="Z1666" i="11"/>
  <c r="AA1666" i="11" s="1"/>
  <c r="Z1665" i="11"/>
  <c r="AA1665" i="11" s="1"/>
  <c r="Z1664" i="11"/>
  <c r="AA1664" i="11" s="1"/>
  <c r="Z1663" i="11"/>
  <c r="AA1663" i="11" s="1"/>
  <c r="Z1662" i="11"/>
  <c r="AA1662" i="11" s="1"/>
  <c r="Z1661" i="11"/>
  <c r="AA1661" i="11" s="1"/>
  <c r="Z1660" i="11"/>
  <c r="AA1660" i="11" s="1"/>
  <c r="Z1659" i="11"/>
  <c r="AA1659" i="11" s="1"/>
  <c r="Z1658" i="11"/>
  <c r="AA1658" i="11" s="1"/>
  <c r="Z1657" i="11"/>
  <c r="AA1657" i="11" s="1"/>
  <c r="Z1656" i="11"/>
  <c r="AA1656" i="11" s="1"/>
  <c r="Z1655" i="11"/>
  <c r="AA1655" i="11" s="1"/>
  <c r="Z1654" i="11"/>
  <c r="AA1654" i="11" s="1"/>
  <c r="Z1653" i="11"/>
  <c r="AA1653" i="11" s="1"/>
  <c r="Z1652" i="11"/>
  <c r="AA1652" i="11" s="1"/>
  <c r="Z1651" i="11"/>
  <c r="AA1651" i="11" s="1"/>
  <c r="Z1650" i="11"/>
  <c r="AA1650" i="11" s="1"/>
  <c r="Z1649" i="11"/>
  <c r="AA1649" i="11" s="1"/>
  <c r="Z1648" i="11"/>
  <c r="AA1648" i="11" s="1"/>
  <c r="Z1647" i="11"/>
  <c r="AA1647" i="11" s="1"/>
  <c r="Z1646" i="11"/>
  <c r="AA1646" i="11" s="1"/>
  <c r="Z1645" i="11"/>
  <c r="AA1645" i="11" s="1"/>
  <c r="Z1644" i="11"/>
  <c r="AA1644" i="11" s="1"/>
  <c r="Z1643" i="11"/>
  <c r="AA1643" i="11" s="1"/>
  <c r="Z1642" i="11"/>
  <c r="AA1642" i="11" s="1"/>
  <c r="Z1641" i="11"/>
  <c r="AA1641" i="11" s="1"/>
  <c r="Z1640" i="11"/>
  <c r="AA1640" i="11" s="1"/>
  <c r="Z1639" i="11"/>
  <c r="AA1639" i="11" s="1"/>
  <c r="Z1638" i="11"/>
  <c r="AA1638" i="11" s="1"/>
  <c r="Z1637" i="11"/>
  <c r="AA1637" i="11" s="1"/>
  <c r="Z1636" i="11"/>
  <c r="AA1636" i="11" s="1"/>
  <c r="Z1635" i="11"/>
  <c r="AA1635" i="11" s="1"/>
  <c r="Z1634" i="11"/>
  <c r="AA1634" i="11" s="1"/>
  <c r="Z1633" i="11"/>
  <c r="AA1633" i="11" s="1"/>
  <c r="Z1632" i="11"/>
  <c r="AA1632" i="11" s="1"/>
  <c r="Z1631" i="11"/>
  <c r="AA1631" i="11" s="1"/>
  <c r="Z1630" i="11"/>
  <c r="AA1630" i="11" s="1"/>
  <c r="Z1619" i="11"/>
  <c r="AA1619" i="11" s="1"/>
  <c r="Z1618" i="11"/>
  <c r="AA1618" i="11" s="1"/>
  <c r="Z1617" i="11"/>
  <c r="AA1617" i="11" s="1"/>
  <c r="Z1616" i="11"/>
  <c r="AA1616" i="11" s="1"/>
  <c r="Z1615" i="11"/>
  <c r="AA1615" i="11" s="1"/>
  <c r="Z1614" i="11"/>
  <c r="AA1614" i="11" s="1"/>
  <c r="Z1611" i="11"/>
  <c r="AA1611" i="11" s="1"/>
  <c r="Z1610" i="11"/>
  <c r="AA1610" i="11" s="1"/>
  <c r="Z1609" i="11"/>
  <c r="AA1609" i="11" s="1"/>
  <c r="Z1606" i="11"/>
  <c r="AA1606" i="11" s="1"/>
  <c r="Z1605" i="11"/>
  <c r="AA1605" i="11" s="1"/>
  <c r="Z1604" i="11"/>
  <c r="AA1604" i="11" s="1"/>
  <c r="Z1603" i="11"/>
  <c r="AA1603" i="11" s="1"/>
  <c r="Z1602" i="11"/>
  <c r="AA1602" i="11" s="1"/>
  <c r="Z1601" i="11"/>
  <c r="AA1601" i="11" s="1"/>
  <c r="Z1600" i="11"/>
  <c r="AA1600" i="11" s="1"/>
  <c r="Z1599" i="11"/>
  <c r="AA1599" i="11" s="1"/>
  <c r="Z1598" i="11"/>
  <c r="AA1598" i="11" s="1"/>
  <c r="Z1597" i="11"/>
  <c r="AA1597" i="11" s="1"/>
  <c r="Z1596" i="11"/>
  <c r="AA1596" i="11" s="1"/>
  <c r="Z1595" i="11"/>
  <c r="AA1595" i="11" s="1"/>
  <c r="Z1594" i="11"/>
  <c r="AA1594" i="11" s="1"/>
  <c r="Z1591" i="11"/>
  <c r="AA1591" i="11" s="1"/>
  <c r="Z1590" i="11"/>
  <c r="AA1590" i="11" s="1"/>
  <c r="Z1589" i="11"/>
  <c r="AA1589" i="11" s="1"/>
  <c r="Z1588" i="11"/>
  <c r="AA1588" i="11" s="1"/>
  <c r="Z1587" i="11"/>
  <c r="AA1587" i="11" s="1"/>
  <c r="Z1584" i="11"/>
  <c r="AA1584" i="11" s="1"/>
  <c r="Z1583" i="11"/>
  <c r="AA1583" i="11" s="1"/>
  <c r="Z1582" i="11"/>
  <c r="AA1582" i="11" s="1"/>
  <c r="Z1581" i="11"/>
  <c r="AA1581" i="11" s="1"/>
  <c r="Z1580" i="11"/>
  <c r="AA1580" i="11" s="1"/>
  <c r="Z1579" i="11"/>
  <c r="AA1579" i="11" s="1"/>
  <c r="Z1578" i="11"/>
  <c r="AA1578" i="11" s="1"/>
  <c r="Z1577" i="11"/>
  <c r="AA1577" i="11" s="1"/>
  <c r="Z1576" i="11"/>
  <c r="AA1576" i="11" s="1"/>
  <c r="Z1573" i="11"/>
  <c r="AA1573" i="11" s="1"/>
  <c r="Z1572" i="11"/>
  <c r="AA1572" i="11" s="1"/>
  <c r="Z1571" i="11"/>
  <c r="AA1571" i="11" s="1"/>
  <c r="Z1570" i="11"/>
  <c r="AA1570" i="11" s="1"/>
  <c r="Z1569" i="11"/>
  <c r="AA1569" i="11" s="1"/>
  <c r="Z1568" i="11"/>
  <c r="AA1568" i="11" s="1"/>
  <c r="Z1567" i="11"/>
  <c r="AA1567" i="11" s="1"/>
  <c r="Z1566" i="11"/>
  <c r="AA1566" i="11" s="1"/>
  <c r="Z1565" i="11"/>
  <c r="AA1565" i="11" s="1"/>
  <c r="Z1564" i="11"/>
  <c r="AA1564" i="11" s="1"/>
  <c r="Z1563" i="11"/>
  <c r="AA1563" i="11" s="1"/>
  <c r="Z1562" i="11"/>
  <c r="AA1562" i="11" s="1"/>
  <c r="Z1561" i="11"/>
  <c r="AA1561" i="11" s="1"/>
  <c r="Z1560" i="11"/>
  <c r="AA1560" i="11" s="1"/>
  <c r="Z1559" i="11"/>
  <c r="AA1559" i="11" s="1"/>
  <c r="Z1558" i="11"/>
  <c r="AA1558" i="11" s="1"/>
  <c r="Z1557" i="11"/>
  <c r="AA1557" i="11" s="1"/>
  <c r="Z1556" i="11"/>
  <c r="AA1556" i="11" s="1"/>
  <c r="Z1553" i="11"/>
  <c r="AA1553" i="11" s="1"/>
  <c r="Z1552" i="11"/>
  <c r="AA1552" i="11" s="1"/>
  <c r="Z1551" i="11"/>
  <c r="AA1551" i="11" s="1"/>
  <c r="Z1550" i="11"/>
  <c r="AA1550" i="11" s="1"/>
  <c r="Z1549" i="11"/>
  <c r="AA1549" i="11" s="1"/>
  <c r="Z1546" i="11"/>
  <c r="AA1546" i="11" s="1"/>
  <c r="Z1545" i="11"/>
  <c r="AA1545" i="11" s="1"/>
  <c r="Z1544" i="11"/>
  <c r="AA1544" i="11" s="1"/>
  <c r="Z1543" i="11"/>
  <c r="AA1543" i="11" s="1"/>
  <c r="Z1542" i="11"/>
  <c r="AA1542" i="11" s="1"/>
  <c r="Z1541" i="11"/>
  <c r="AA1541" i="11" s="1"/>
  <c r="Z1540" i="11"/>
  <c r="AA1540" i="11" s="1"/>
  <c r="Z1539" i="11"/>
  <c r="AA1539" i="11" s="1"/>
  <c r="Z1538" i="11"/>
  <c r="AA1538" i="11" s="1"/>
  <c r="Z1535" i="11"/>
  <c r="AA1535" i="11" s="1"/>
  <c r="Z1534" i="11"/>
  <c r="AA1534" i="11" s="1"/>
  <c r="Z1533" i="11"/>
  <c r="AA1533" i="11" s="1"/>
  <c r="Z1532" i="11"/>
  <c r="AA1532" i="11" s="1"/>
  <c r="Z1531" i="11"/>
  <c r="AA1531" i="11" s="1"/>
  <c r="Z1530" i="11"/>
  <c r="AA1530" i="11" s="1"/>
  <c r="Z1529" i="11"/>
  <c r="AA1529" i="11" s="1"/>
  <c r="Z1528" i="11"/>
  <c r="AA1528" i="11" s="1"/>
  <c r="Z1527" i="11"/>
  <c r="AA1527" i="11" s="1"/>
  <c r="Z1526" i="11"/>
  <c r="AA1526" i="11" s="1"/>
  <c r="Z1525" i="11"/>
  <c r="AA1525" i="11" s="1"/>
  <c r="Z1524" i="11"/>
  <c r="AA1524" i="11" s="1"/>
  <c r="Z1523" i="11"/>
  <c r="AA1523" i="11" s="1"/>
  <c r="Z1522" i="11"/>
  <c r="AA1522" i="11" s="1"/>
  <c r="Z1521" i="11"/>
  <c r="AA1521" i="11" s="1"/>
  <c r="Z1520" i="11"/>
  <c r="AA1520" i="11" s="1"/>
  <c r="Z1519" i="11"/>
  <c r="AA1519" i="11" s="1"/>
  <c r="Z1518" i="11"/>
  <c r="AA1518" i="11" s="1"/>
  <c r="Z1517" i="11"/>
  <c r="AA1517" i="11" s="1"/>
  <c r="Z1516" i="11"/>
  <c r="AA1516" i="11" s="1"/>
  <c r="Z1513" i="11"/>
  <c r="AA1513" i="11" s="1"/>
  <c r="Z1512" i="11"/>
  <c r="AA1512" i="11" s="1"/>
  <c r="Z1509" i="11"/>
  <c r="AA1509" i="11" s="1"/>
  <c r="Z1508" i="11"/>
  <c r="AA1508" i="11" s="1"/>
  <c r="Z1505" i="11"/>
  <c r="AA1505" i="11" s="1"/>
  <c r="Z1504" i="11"/>
  <c r="AA1504" i="11" s="1"/>
  <c r="Z1503" i="11"/>
  <c r="AA1503" i="11" s="1"/>
  <c r="Z1500" i="11"/>
  <c r="AA1500" i="11" s="1"/>
  <c r="Z1499" i="11"/>
  <c r="AA1499" i="11" s="1"/>
  <c r="Z1498" i="11"/>
  <c r="AA1498" i="11" s="1"/>
  <c r="Z1497" i="11"/>
  <c r="AA1497" i="11" s="1"/>
  <c r="Z1496" i="11"/>
  <c r="AA1496" i="11" s="1"/>
  <c r="Z1495" i="11"/>
  <c r="AA1495" i="11" s="1"/>
  <c r="Z1494" i="11"/>
  <c r="AA1494" i="11" s="1"/>
  <c r="Z1493" i="11"/>
  <c r="AA1493" i="11" s="1"/>
  <c r="Z1492" i="11"/>
  <c r="AA1492" i="11" s="1"/>
  <c r="Z1491" i="11"/>
  <c r="AA1491" i="11" s="1"/>
  <c r="Z1490" i="11"/>
  <c r="AA1490" i="11" s="1"/>
  <c r="Z1489" i="11"/>
  <c r="AA1489" i="11" s="1"/>
  <c r="Z1488" i="11"/>
  <c r="AA1488" i="11" s="1"/>
  <c r="Z1487" i="11"/>
  <c r="AA1487" i="11" s="1"/>
  <c r="Z1486" i="11"/>
  <c r="AA1486" i="11" s="1"/>
  <c r="Z1485" i="11"/>
  <c r="AA1485" i="11" s="1"/>
  <c r="Z1484" i="11"/>
  <c r="AA1484" i="11" s="1"/>
  <c r="Z1483" i="11"/>
  <c r="AA1483" i="11" s="1"/>
  <c r="Z1482" i="11"/>
  <c r="AA1482" i="11" s="1"/>
  <c r="Z1481" i="11"/>
  <c r="AA1481" i="11" s="1"/>
  <c r="Z1480" i="11"/>
  <c r="AA1480" i="11" s="1"/>
  <c r="Z1479" i="11"/>
  <c r="AA1479" i="11" s="1"/>
  <c r="Z1478" i="11"/>
  <c r="AA1478" i="11" s="1"/>
  <c r="Z1477" i="11"/>
  <c r="AA1477" i="11" s="1"/>
  <c r="Z1476" i="11"/>
  <c r="AA1476" i="11" s="1"/>
  <c r="Z1475" i="11"/>
  <c r="AA1475" i="11" s="1"/>
  <c r="Z1474" i="11"/>
  <c r="AA1474" i="11" s="1"/>
  <c r="Z1473" i="11"/>
  <c r="AA1473" i="11" s="1"/>
  <c r="Z1472" i="11"/>
  <c r="AA1472" i="11" s="1"/>
  <c r="Z1471" i="11"/>
  <c r="AA1471" i="11" s="1"/>
  <c r="Z1470" i="11"/>
  <c r="AA1470" i="11" s="1"/>
  <c r="Z1467" i="11"/>
  <c r="AA1467" i="11" s="1"/>
  <c r="Z1466" i="11"/>
  <c r="AA1466" i="11" s="1"/>
  <c r="Z1465" i="11"/>
  <c r="AA1465" i="11" s="1"/>
  <c r="Z1464" i="11"/>
  <c r="AA1464" i="11" s="1"/>
  <c r="Z1463" i="11"/>
  <c r="AA1463" i="11" s="1"/>
  <c r="Z1462" i="11"/>
  <c r="AA1462" i="11" s="1"/>
  <c r="Z1461" i="11"/>
  <c r="AA1461" i="11" s="1"/>
  <c r="Z1460" i="11"/>
  <c r="AA1460" i="11" s="1"/>
  <c r="Z1459" i="11"/>
  <c r="AA1459" i="11" s="1"/>
  <c r="Z1456" i="11"/>
  <c r="AA1456" i="11" s="1"/>
  <c r="Z1455" i="11"/>
  <c r="AA1455" i="11" s="1"/>
  <c r="Z1454" i="11"/>
  <c r="AA1454" i="11" s="1"/>
  <c r="Z1453" i="11"/>
  <c r="AA1453" i="11" s="1"/>
  <c r="Z1452" i="11"/>
  <c r="AA1452" i="11" s="1"/>
  <c r="Z1451" i="11"/>
  <c r="AA1451" i="11" s="1"/>
  <c r="Z1450" i="11"/>
  <c r="AA1450" i="11" s="1"/>
  <c r="Z1449" i="11"/>
  <c r="AA1449" i="11" s="1"/>
  <c r="Z1448" i="11"/>
  <c r="AA1448" i="11" s="1"/>
  <c r="Z1447" i="11"/>
  <c r="AA1447" i="11" s="1"/>
  <c r="Z1446" i="11"/>
  <c r="AA1446" i="11" s="1"/>
  <c r="Z1445" i="11"/>
  <c r="AA1445" i="11" s="1"/>
  <c r="Z1444" i="11"/>
  <c r="AA1444" i="11" s="1"/>
  <c r="Z1443" i="11"/>
  <c r="AA1443" i="11" s="1"/>
  <c r="Z1438" i="11"/>
  <c r="AA1438" i="11" s="1"/>
  <c r="Z1437" i="11"/>
  <c r="AA1437" i="11" s="1"/>
  <c r="Z1436" i="11"/>
  <c r="AA1436" i="11" s="1"/>
  <c r="Z1435" i="11"/>
  <c r="AA1435" i="11" s="1"/>
  <c r="Z1434" i="11"/>
  <c r="AA1434" i="11" s="1"/>
  <c r="Z1433" i="11"/>
  <c r="AA1433" i="11" s="1"/>
  <c r="Z1432" i="11"/>
  <c r="AA1432" i="11" s="1"/>
  <c r="Z1431" i="11"/>
  <c r="AA1431" i="11" s="1"/>
  <c r="Z1430" i="11"/>
  <c r="AA1430" i="11" s="1"/>
  <c r="Z1429" i="11"/>
  <c r="AA1429" i="11" s="1"/>
  <c r="Z1428" i="11"/>
  <c r="AA1428" i="11" s="1"/>
  <c r="Z1427" i="11"/>
  <c r="AA1427" i="11" s="1"/>
  <c r="Z1426" i="11"/>
  <c r="AA1426" i="11" s="1"/>
  <c r="Z1425" i="11"/>
  <c r="AA1425" i="11" s="1"/>
  <c r="Z1424" i="11"/>
  <c r="AA1424" i="11" s="1"/>
  <c r="Z1423" i="11"/>
  <c r="AA1423" i="11" s="1"/>
  <c r="Z1422" i="11"/>
  <c r="AA1422" i="11" s="1"/>
  <c r="Z1419" i="11"/>
  <c r="AA1419" i="11" s="1"/>
  <c r="Z1418" i="11"/>
  <c r="AA1418" i="11" s="1"/>
  <c r="Z1417" i="11"/>
  <c r="AA1417" i="11" s="1"/>
  <c r="Z1416" i="11"/>
  <c r="AA1416" i="11" s="1"/>
  <c r="Z1415" i="11"/>
  <c r="AA1415" i="11" s="1"/>
  <c r="Z1414" i="11"/>
  <c r="AA1414" i="11" s="1"/>
  <c r="Z1413" i="11"/>
  <c r="AA1413" i="11" s="1"/>
  <c r="Z1412" i="11"/>
  <c r="AA1412" i="11" s="1"/>
  <c r="Z1411" i="11"/>
  <c r="AA1411" i="11" s="1"/>
  <c r="Z1406" i="11"/>
  <c r="AA1406" i="11" s="1"/>
  <c r="Z1405" i="11"/>
  <c r="AA1405" i="11" s="1"/>
  <c r="Z1404" i="11"/>
  <c r="AA1404" i="11" s="1"/>
  <c r="Z1403" i="11"/>
  <c r="AA1403" i="11" s="1"/>
  <c r="Z1402" i="11"/>
  <c r="AA1402" i="11" s="1"/>
  <c r="Z1401" i="11"/>
  <c r="AA1401" i="11" s="1"/>
  <c r="Z1400" i="11"/>
  <c r="AA1400" i="11" s="1"/>
  <c r="Z1399" i="11"/>
  <c r="AA1399" i="11" s="1"/>
  <c r="Z1398" i="11"/>
  <c r="AA1398" i="11" s="1"/>
  <c r="Z1395" i="11"/>
  <c r="AA1395" i="11" s="1"/>
  <c r="Z1394" i="11"/>
  <c r="AA1394" i="11" s="1"/>
  <c r="Z1393" i="11"/>
  <c r="AA1393" i="11" s="1"/>
  <c r="Z1392" i="11"/>
  <c r="AA1392" i="11" s="1"/>
  <c r="Z1391" i="11"/>
  <c r="AA1391" i="11" s="1"/>
  <c r="Z1390" i="11"/>
  <c r="AA1390" i="11" s="1"/>
  <c r="Z1389" i="11"/>
  <c r="AA1389" i="11" s="1"/>
  <c r="Z1388" i="11"/>
  <c r="AA1388" i="11" s="1"/>
  <c r="Z1387" i="11"/>
  <c r="AA1387" i="11" s="1"/>
  <c r="Z1384" i="11"/>
  <c r="AA1384" i="11" s="1"/>
  <c r="Z1383" i="11"/>
  <c r="AA1383" i="11" s="1"/>
  <c r="Z1382" i="11"/>
  <c r="AA1382" i="11" s="1"/>
  <c r="Z1381" i="11"/>
  <c r="AA1381" i="11" s="1"/>
  <c r="Z1380" i="11"/>
  <c r="AA1380" i="11" s="1"/>
  <c r="Z1379" i="11"/>
  <c r="AA1379" i="11" s="1"/>
  <c r="Z1378" i="11"/>
  <c r="AA1378" i="11" s="1"/>
  <c r="Z1377" i="11"/>
  <c r="AA1377" i="11" s="1"/>
  <c r="Z1376" i="11"/>
  <c r="AA1376" i="11" s="1"/>
  <c r="Z1373" i="11"/>
  <c r="AA1373" i="11" s="1"/>
  <c r="Z1372" i="11"/>
  <c r="AA1372" i="11" s="1"/>
  <c r="Z1371" i="11"/>
  <c r="AA1371" i="11" s="1"/>
  <c r="Z1370" i="11"/>
  <c r="AA1370" i="11" s="1"/>
  <c r="Z1369" i="11"/>
  <c r="AA1369" i="11" s="1"/>
  <c r="Z1368" i="11"/>
  <c r="AA1368" i="11" s="1"/>
  <c r="Z1367" i="11"/>
  <c r="AA1367" i="11" s="1"/>
  <c r="Z1366" i="11"/>
  <c r="AA1366" i="11" s="1"/>
  <c r="Z1365" i="11"/>
  <c r="AA1365" i="11" s="1"/>
  <c r="Z1359" i="11"/>
  <c r="AA1359" i="11" s="1"/>
  <c r="Z1358" i="11"/>
  <c r="AA1358" i="11" s="1"/>
  <c r="Z1355" i="11"/>
  <c r="AA1355" i="11" s="1"/>
  <c r="Z1354" i="11"/>
  <c r="AA1354" i="11" s="1"/>
  <c r="Z1353" i="11"/>
  <c r="AA1353" i="11" s="1"/>
  <c r="Z1352" i="11"/>
  <c r="AA1352" i="11" s="1"/>
  <c r="Z1351" i="11"/>
  <c r="AA1351" i="11" s="1"/>
  <c r="Z1350" i="11"/>
  <c r="AA1350" i="11" s="1"/>
  <c r="Z1349" i="11"/>
  <c r="AA1349" i="11" s="1"/>
  <c r="Z1348" i="11"/>
  <c r="AA1348" i="11" s="1"/>
  <c r="Z1347" i="11"/>
  <c r="AA1347" i="11" s="1"/>
  <c r="Z1346" i="11"/>
  <c r="AA1346" i="11" s="1"/>
  <c r="Z1345" i="11"/>
  <c r="AA1345" i="11" s="1"/>
  <c r="Z1344" i="11"/>
  <c r="AA1344" i="11" s="1"/>
  <c r="Z1343" i="11"/>
  <c r="AA1343" i="11" s="1"/>
  <c r="Z1342" i="11"/>
  <c r="AA1342" i="11" s="1"/>
  <c r="Z1341" i="11"/>
  <c r="AA1341" i="11" s="1"/>
  <c r="Z1340" i="11"/>
  <c r="AA1340" i="11" s="1"/>
  <c r="Z1337" i="11"/>
  <c r="AA1337" i="11" s="1"/>
  <c r="Z1336" i="11"/>
  <c r="AA1336" i="11" s="1"/>
  <c r="Z1335" i="11"/>
  <c r="AA1335" i="11" s="1"/>
  <c r="Z1334" i="11"/>
  <c r="AA1334" i="11" s="1"/>
  <c r="Z1333" i="11"/>
  <c r="AA1333" i="11" s="1"/>
  <c r="Z1332" i="11"/>
  <c r="AA1332" i="11" s="1"/>
  <c r="Z1331" i="11"/>
  <c r="AA1331" i="11" s="1"/>
  <c r="Z1330" i="11"/>
  <c r="AA1330" i="11" s="1"/>
  <c r="Z1329" i="11"/>
  <c r="AA1329" i="11" s="1"/>
  <c r="Z1326" i="11"/>
  <c r="AA1326" i="11" s="1"/>
  <c r="Z1325" i="11"/>
  <c r="AA1325" i="11" s="1"/>
  <c r="Z1324" i="11"/>
  <c r="AA1324" i="11" s="1"/>
  <c r="Z1323" i="11"/>
  <c r="AA1323" i="11" s="1"/>
  <c r="Z1322" i="11"/>
  <c r="AA1322" i="11" s="1"/>
  <c r="Z1321" i="11"/>
  <c r="AA1321" i="11" s="1"/>
  <c r="Z1320" i="11"/>
  <c r="AA1320" i="11" s="1"/>
  <c r="Z1319" i="11"/>
  <c r="AA1319" i="11" s="1"/>
  <c r="Z1318" i="11"/>
  <c r="AA1318" i="11" s="1"/>
  <c r="Z1315" i="11"/>
  <c r="AA1315" i="11" s="1"/>
  <c r="Z1314" i="11"/>
  <c r="AA1314" i="11" s="1"/>
  <c r="Z1313" i="11"/>
  <c r="AA1313" i="11" s="1"/>
  <c r="Z1312" i="11"/>
  <c r="AA1312" i="11" s="1"/>
  <c r="Z1311" i="11"/>
  <c r="AA1311" i="11" s="1"/>
  <c r="Z1310" i="11"/>
  <c r="AA1310" i="11" s="1"/>
  <c r="Z1309" i="11"/>
  <c r="AA1309" i="11" s="1"/>
  <c r="Z1308" i="11"/>
  <c r="AA1308" i="11" s="1"/>
  <c r="Z1307" i="11"/>
  <c r="AA1307" i="11" s="1"/>
  <c r="Z1304" i="11"/>
  <c r="AA1304" i="11" s="1"/>
  <c r="Z1303" i="11"/>
  <c r="AA1303" i="11" s="1"/>
  <c r="Z1302" i="11"/>
  <c r="AA1302" i="11" s="1"/>
  <c r="Z1301" i="11"/>
  <c r="AA1301" i="11" s="1"/>
  <c r="Z1300" i="11"/>
  <c r="AA1300" i="11" s="1"/>
  <c r="Z1299" i="11"/>
  <c r="AA1299" i="11" s="1"/>
  <c r="Z1298" i="11"/>
  <c r="AA1298" i="11" s="1"/>
  <c r="Z1297" i="11"/>
  <c r="AA1297" i="11" s="1"/>
  <c r="Z1296" i="11"/>
  <c r="AA1296" i="11" s="1"/>
  <c r="Z1293" i="11"/>
  <c r="AA1293" i="11" s="1"/>
  <c r="Z1292" i="11"/>
  <c r="AA1292" i="11" s="1"/>
  <c r="Z1291" i="11"/>
  <c r="AA1291" i="11" s="1"/>
  <c r="Z1290" i="11"/>
  <c r="AA1290" i="11" s="1"/>
  <c r="Z1289" i="11"/>
  <c r="AA1289" i="11" s="1"/>
  <c r="Z1288" i="11"/>
  <c r="AA1288" i="11" s="1"/>
  <c r="Z1287" i="11"/>
  <c r="AA1287" i="11" s="1"/>
  <c r="Z1286" i="11"/>
  <c r="AA1286" i="11" s="1"/>
  <c r="Z1285" i="11"/>
  <c r="AA1285" i="11" s="1"/>
  <c r="Z1282" i="11"/>
  <c r="AA1282" i="11" s="1"/>
  <c r="Z1281" i="11"/>
  <c r="AA1281" i="11" s="1"/>
  <c r="Z1280" i="11"/>
  <c r="AA1280" i="11" s="1"/>
  <c r="Z1279" i="11"/>
  <c r="AA1279" i="11" s="1"/>
  <c r="Z1278" i="11"/>
  <c r="AA1278" i="11" s="1"/>
  <c r="Z1277" i="11"/>
  <c r="AA1277" i="11" s="1"/>
  <c r="Z1276" i="11"/>
  <c r="AA1276" i="11" s="1"/>
  <c r="Z1275" i="11"/>
  <c r="AA1275" i="11" s="1"/>
  <c r="Z1274" i="11"/>
  <c r="AA1274" i="11" s="1"/>
  <c r="Z1271" i="11"/>
  <c r="AA1271" i="11" s="1"/>
  <c r="Z1270" i="11"/>
  <c r="AA1270" i="11" s="1"/>
  <c r="Z1269" i="11"/>
  <c r="AA1269" i="11" s="1"/>
  <c r="Z1268" i="11"/>
  <c r="AA1268" i="11" s="1"/>
  <c r="Z1267" i="11"/>
  <c r="AA1267" i="11" s="1"/>
  <c r="Z1266" i="11"/>
  <c r="AA1266" i="11" s="1"/>
  <c r="Z1265" i="11"/>
  <c r="AA1265" i="11" s="1"/>
  <c r="Z1264" i="11"/>
  <c r="AA1264" i="11" s="1"/>
  <c r="Z1263" i="11"/>
  <c r="AA1263" i="11" s="1"/>
  <c r="Z1260" i="11"/>
  <c r="AA1260" i="11" s="1"/>
  <c r="Z1259" i="11"/>
  <c r="AA1259" i="11" s="1"/>
  <c r="Z1258" i="11"/>
  <c r="AA1258" i="11" s="1"/>
  <c r="Z1257" i="11"/>
  <c r="AA1257" i="11" s="1"/>
  <c r="Z1256" i="11"/>
  <c r="AA1256" i="11" s="1"/>
  <c r="Z1255" i="11"/>
  <c r="AA1255" i="11" s="1"/>
  <c r="Z1254" i="11"/>
  <c r="AA1254" i="11" s="1"/>
  <c r="Z1253" i="11"/>
  <c r="AA1253" i="11" s="1"/>
  <c r="Z1252" i="11"/>
  <c r="AA1252" i="11" s="1"/>
  <c r="Z1029" i="11"/>
  <c r="AA1029" i="11" s="1"/>
  <c r="Z1028" i="11"/>
  <c r="AA1028" i="11" s="1"/>
  <c r="Z1027" i="11"/>
  <c r="AA1027" i="11" s="1"/>
  <c r="Z1026" i="11"/>
  <c r="AA1026" i="11" s="1"/>
  <c r="Z1025" i="11"/>
  <c r="AA1025" i="11" s="1"/>
  <c r="Z1024" i="11"/>
  <c r="AA1024" i="11" s="1"/>
  <c r="Z1251" i="11"/>
  <c r="AA1251" i="11" s="1"/>
  <c r="Z1250" i="11"/>
  <c r="AA1250" i="11" s="1"/>
  <c r="Z1249" i="11"/>
  <c r="AA1249" i="11" s="1"/>
  <c r="Z1248" i="11"/>
  <c r="AA1248" i="11" s="1"/>
  <c r="Z1247" i="11"/>
  <c r="AA1247" i="11" s="1"/>
  <c r="Z1246" i="11"/>
  <c r="AA1246" i="11" s="1"/>
  <c r="Z1245" i="11"/>
  <c r="AA1245" i="11" s="1"/>
  <c r="Z1204" i="11"/>
  <c r="AA1204" i="11" s="1"/>
  <c r="Z1203" i="11"/>
  <c r="AA1203" i="11" s="1"/>
  <c r="Z1200" i="11"/>
  <c r="AA1200" i="11" s="1"/>
  <c r="Z1199" i="11"/>
  <c r="AA1199" i="11" s="1"/>
  <c r="Z1198" i="11"/>
  <c r="AA1198" i="11" s="1"/>
  <c r="Z1197" i="11"/>
  <c r="AA1197" i="11" s="1"/>
  <c r="Z1196" i="11"/>
  <c r="AA1196" i="11" s="1"/>
  <c r="Z1195" i="11"/>
  <c r="AA1195" i="11" s="1"/>
  <c r="Z1194" i="11"/>
  <c r="AA1194" i="11" s="1"/>
  <c r="Z1193" i="11"/>
  <c r="AA1193" i="11" s="1"/>
  <c r="Z1192" i="11"/>
  <c r="AA1192" i="11" s="1"/>
  <c r="Z1244" i="11"/>
  <c r="AA1244" i="11" s="1"/>
  <c r="Z1243" i="11"/>
  <c r="AA1243" i="11" s="1"/>
  <c r="Z1242" i="11"/>
  <c r="AA1242" i="11" s="1"/>
  <c r="Z1060" i="11"/>
  <c r="AA1060" i="11" s="1"/>
  <c r="Z1189" i="11"/>
  <c r="AA1189" i="11" s="1"/>
  <c r="Z1188" i="11"/>
  <c r="AA1188" i="11" s="1"/>
  <c r="Z1187" i="11"/>
  <c r="AA1187" i="11" s="1"/>
  <c r="Z1186" i="11"/>
  <c r="AA1186" i="11" s="1"/>
  <c r="Z1185" i="11"/>
  <c r="AA1185" i="11" s="1"/>
  <c r="Z1184" i="11"/>
  <c r="AA1184" i="11" s="1"/>
  <c r="Z1183" i="11"/>
  <c r="AA1183" i="11" s="1"/>
  <c r="Z1182" i="11"/>
  <c r="AA1182" i="11" s="1"/>
  <c r="Z1181" i="11"/>
  <c r="AA1181" i="11" s="1"/>
  <c r="Z1178" i="11"/>
  <c r="AA1178" i="11" s="1"/>
  <c r="Z1177" i="11"/>
  <c r="AA1177" i="11" s="1"/>
  <c r="Z1176" i="11"/>
  <c r="AA1176" i="11" s="1"/>
  <c r="Z1175" i="11"/>
  <c r="AA1175" i="11" s="1"/>
  <c r="Z1174" i="11"/>
  <c r="AA1174" i="11" s="1"/>
  <c r="Z1173" i="11"/>
  <c r="AA1173" i="11" s="1"/>
  <c r="Z1172" i="11"/>
  <c r="AA1172" i="11" s="1"/>
  <c r="Z1171" i="11"/>
  <c r="AA1171" i="11" s="1"/>
  <c r="Z1168" i="11"/>
  <c r="AA1168" i="11" s="1"/>
  <c r="Z1167" i="11"/>
  <c r="AA1167" i="11" s="1"/>
  <c r="Z1166" i="11"/>
  <c r="AA1166" i="11" s="1"/>
  <c r="Z1165" i="11"/>
  <c r="AA1165" i="11" s="1"/>
  <c r="Z1164" i="11"/>
  <c r="AA1164" i="11" s="1"/>
  <c r="Z1163" i="11"/>
  <c r="AA1163" i="11" s="1"/>
  <c r="Z1162" i="11"/>
  <c r="AA1162" i="11" s="1"/>
  <c r="Z1161" i="11"/>
  <c r="AA1161" i="11" s="1"/>
  <c r="Z1160" i="11"/>
  <c r="AA1160" i="11" s="1"/>
  <c r="Z1157" i="11"/>
  <c r="AA1157" i="11" s="1"/>
  <c r="Z1156" i="11"/>
  <c r="AA1156" i="11" s="1"/>
  <c r="Z1155" i="11"/>
  <c r="AA1155" i="11" s="1"/>
  <c r="Z1154" i="11"/>
  <c r="AA1154" i="11" s="1"/>
  <c r="Z1153" i="11"/>
  <c r="AA1153" i="11" s="1"/>
  <c r="Z1152" i="11"/>
  <c r="AA1152" i="11" s="1"/>
  <c r="Z1151" i="11"/>
  <c r="AA1151" i="11" s="1"/>
  <c r="Z1150" i="11"/>
  <c r="AA1150" i="11" s="1"/>
  <c r="Z1149" i="11"/>
  <c r="AA1149" i="11" s="1"/>
  <c r="Z1146" i="11"/>
  <c r="AA1146" i="11" s="1"/>
  <c r="Z1145" i="11"/>
  <c r="AA1145" i="11" s="1"/>
  <c r="Z1144" i="11"/>
  <c r="AA1144" i="11" s="1"/>
  <c r="Z1143" i="11"/>
  <c r="AA1143" i="11" s="1"/>
  <c r="Z1142" i="11"/>
  <c r="AA1142" i="11" s="1"/>
  <c r="Z1141" i="11"/>
  <c r="AA1141" i="11" s="1"/>
  <c r="Z1140" i="11"/>
  <c r="AA1140" i="11" s="1"/>
  <c r="Z1139" i="11"/>
  <c r="AA1139" i="11" s="1"/>
  <c r="Z1138" i="11"/>
  <c r="AA1138" i="11" s="1"/>
  <c r="Z1135" i="11"/>
  <c r="AA1135" i="11" s="1"/>
  <c r="Z1134" i="11"/>
  <c r="AA1134" i="11" s="1"/>
  <c r="Z1133" i="11"/>
  <c r="AA1133" i="11" s="1"/>
  <c r="Z1132" i="11"/>
  <c r="AA1132" i="11" s="1"/>
  <c r="Z1131" i="11"/>
  <c r="AA1131" i="11" s="1"/>
  <c r="Z1130" i="11"/>
  <c r="AA1130" i="11" s="1"/>
  <c r="Z1129" i="11"/>
  <c r="AA1129" i="11" s="1"/>
  <c r="Z1128" i="11"/>
  <c r="AA1128" i="11" s="1"/>
  <c r="Z1127" i="11"/>
  <c r="AA1127" i="11" s="1"/>
  <c r="Z1241" i="11"/>
  <c r="AA1241" i="11" s="1"/>
  <c r="Z1240" i="11"/>
  <c r="AA1240" i="11" s="1"/>
  <c r="Z1239" i="11"/>
  <c r="AA1239" i="11" s="1"/>
  <c r="Z1238" i="11"/>
  <c r="AA1238" i="11" s="1"/>
  <c r="Z1237" i="11"/>
  <c r="AA1237" i="11" s="1"/>
  <c r="Z1236" i="11"/>
  <c r="AA1236" i="11" s="1"/>
  <c r="Z1235" i="11"/>
  <c r="AA1235" i="11" s="1"/>
  <c r="Z1234" i="11"/>
  <c r="AA1234" i="11" s="1"/>
  <c r="Z1233" i="11"/>
  <c r="AA1233" i="11" s="1"/>
  <c r="Z1232" i="11"/>
  <c r="AA1232" i="11" s="1"/>
  <c r="Z1231" i="11"/>
  <c r="AA1231" i="11" s="1"/>
  <c r="Z1230" i="11"/>
  <c r="AA1230" i="11" s="1"/>
  <c r="Z1229" i="11"/>
  <c r="AA1229" i="11" s="1"/>
  <c r="Z1228" i="11"/>
  <c r="AA1228" i="11" s="1"/>
  <c r="Z1227" i="11"/>
  <c r="AA1227" i="11" s="1"/>
  <c r="Z1226" i="11"/>
  <c r="AA1226" i="11" s="1"/>
  <c r="Z1225" i="11"/>
  <c r="AA1225" i="11" s="1"/>
  <c r="Z1224" i="11"/>
  <c r="AA1224" i="11" s="1"/>
  <c r="Z1223" i="11"/>
  <c r="AA1223" i="11" s="1"/>
  <c r="Z1222" i="11"/>
  <c r="AA1222" i="11" s="1"/>
  <c r="Z1221" i="11"/>
  <c r="AA1221" i="11" s="1"/>
  <c r="Z1220" i="11"/>
  <c r="AA1220" i="11" s="1"/>
  <c r="Z1219" i="11"/>
  <c r="AA1219" i="11" s="1"/>
  <c r="Z1218" i="11"/>
  <c r="AA1218" i="11" s="1"/>
  <c r="Z1217" i="11"/>
  <c r="AA1217" i="11" s="1"/>
  <c r="Z1216" i="11"/>
  <c r="AA1216" i="11" s="1"/>
  <c r="Z1215" i="11"/>
  <c r="AA1215" i="11" s="1"/>
  <c r="Z1214" i="11"/>
  <c r="AA1214" i="11" s="1"/>
  <c r="Z1213" i="11"/>
  <c r="AA1213" i="11" s="1"/>
  <c r="Z1212" i="11"/>
  <c r="AA1212" i="11" s="1"/>
  <c r="Z1211" i="11"/>
  <c r="AA1211" i="11" s="1"/>
  <c r="Z1210" i="11"/>
  <c r="AA1210" i="11" s="1"/>
  <c r="Z1209" i="11"/>
  <c r="AA1209" i="11" s="1"/>
  <c r="Z1208" i="11"/>
  <c r="AA1208" i="11" s="1"/>
  <c r="Z1207" i="11"/>
  <c r="AA1207" i="11" s="1"/>
  <c r="Z1124" i="11"/>
  <c r="AA1124" i="11" s="1"/>
  <c r="Z1123" i="11"/>
  <c r="AA1123" i="11" s="1"/>
  <c r="Z1122" i="11"/>
  <c r="AA1122" i="11" s="1"/>
  <c r="Z1121" i="11"/>
  <c r="AA1121" i="11" s="1"/>
  <c r="Z1120" i="11"/>
  <c r="AA1120" i="11" s="1"/>
  <c r="Z1119" i="11"/>
  <c r="AA1119" i="11" s="1"/>
  <c r="Z1118" i="11"/>
  <c r="AA1118" i="11" s="1"/>
  <c r="Z1117" i="11"/>
  <c r="AA1117" i="11" s="1"/>
  <c r="Z1116" i="11"/>
  <c r="AA1116" i="11" s="1"/>
  <c r="Z1113" i="11"/>
  <c r="AA1113" i="11" s="1"/>
  <c r="Z1112" i="11"/>
  <c r="AA1112" i="11" s="1"/>
  <c r="Z1111" i="11"/>
  <c r="AA1111" i="11" s="1"/>
  <c r="Z1110" i="11"/>
  <c r="AA1110" i="11" s="1"/>
  <c r="Z1109" i="11"/>
  <c r="AA1109" i="11" s="1"/>
  <c r="Z1108" i="11"/>
  <c r="AA1108" i="11" s="1"/>
  <c r="Z1107" i="11"/>
  <c r="AA1107" i="11" s="1"/>
  <c r="Z1106" i="11"/>
  <c r="AA1106" i="11" s="1"/>
  <c r="Z1105" i="11"/>
  <c r="AA1105" i="11" s="1"/>
  <c r="Z1102" i="11"/>
  <c r="AA1102" i="11" s="1"/>
  <c r="Z1101" i="11"/>
  <c r="AA1101" i="11" s="1"/>
  <c r="Z1100" i="11"/>
  <c r="AA1100" i="11" s="1"/>
  <c r="Z1099" i="11"/>
  <c r="AA1099" i="11" s="1"/>
  <c r="Z1098" i="11"/>
  <c r="AA1098" i="11" s="1"/>
  <c r="Z1097" i="11"/>
  <c r="AA1097" i="11" s="1"/>
  <c r="Z1096" i="11"/>
  <c r="AA1096" i="11" s="1"/>
  <c r="Z1095" i="11"/>
  <c r="AA1095" i="11" s="1"/>
  <c r="Z1094" i="11"/>
  <c r="AA1094" i="11" s="1"/>
  <c r="Z1091" i="11"/>
  <c r="AA1091" i="11" s="1"/>
  <c r="Z1090" i="11"/>
  <c r="AA1090" i="11" s="1"/>
  <c r="Z1089" i="11"/>
  <c r="AA1089" i="11" s="1"/>
  <c r="Z1088" i="11"/>
  <c r="AA1088" i="11" s="1"/>
  <c r="Z1087" i="11"/>
  <c r="AA1087" i="11" s="1"/>
  <c r="Z1086" i="11"/>
  <c r="AA1086" i="11" s="1"/>
  <c r="Z1085" i="11"/>
  <c r="AA1085" i="11" s="1"/>
  <c r="Z1084" i="11"/>
  <c r="AA1084" i="11" s="1"/>
  <c r="Z1083" i="11"/>
  <c r="AA1083" i="11" s="1"/>
  <c r="Z1080" i="11"/>
  <c r="AA1080" i="11" s="1"/>
  <c r="Z1079" i="11"/>
  <c r="AA1079" i="11" s="1"/>
  <c r="Z1078" i="11"/>
  <c r="AA1078" i="11" s="1"/>
  <c r="Z1077" i="11"/>
  <c r="AA1077" i="11" s="1"/>
  <c r="Z1076" i="11"/>
  <c r="AA1076" i="11" s="1"/>
  <c r="Z1075" i="11"/>
  <c r="AA1075" i="11" s="1"/>
  <c r="Z1074" i="11"/>
  <c r="AA1074" i="11" s="1"/>
  <c r="Z1073" i="11"/>
  <c r="AA1073" i="11" s="1"/>
  <c r="Z1072" i="11"/>
  <c r="AA1072" i="11" s="1"/>
  <c r="Z1069" i="11"/>
  <c r="AA1069" i="11" s="1"/>
  <c r="Z1068" i="11"/>
  <c r="AA1068" i="11" s="1"/>
  <c r="Z1067" i="11"/>
  <c r="AA1067" i="11" s="1"/>
  <c r="Z1066" i="11"/>
  <c r="AA1066" i="11" s="1"/>
  <c r="Z1065" i="11"/>
  <c r="AA1065" i="11" s="1"/>
  <c r="Z1064" i="11"/>
  <c r="AA1064" i="11" s="1"/>
  <c r="Z1063" i="11"/>
  <c r="AA1063" i="11" s="1"/>
  <c r="Z1062" i="11"/>
  <c r="AA1062" i="11" s="1"/>
  <c r="Z1061" i="11"/>
  <c r="AA1061" i="11" s="1"/>
  <c r="Z1057" i="11"/>
  <c r="AA1057" i="11" s="1"/>
  <c r="Z1056" i="11"/>
  <c r="AA1056" i="11" s="1"/>
  <c r="Z1055" i="11"/>
  <c r="AA1055" i="11" s="1"/>
  <c r="Z1054" i="11"/>
  <c r="AA1054" i="11" s="1"/>
  <c r="Z1053" i="11"/>
  <c r="AA1053" i="11" s="1"/>
  <c r="Z1052" i="11"/>
  <c r="AA1052" i="11" s="1"/>
  <c r="Z1051" i="11"/>
  <c r="AA1051" i="11" s="1"/>
  <c r="Z1050" i="11"/>
  <c r="AA1050" i="11" s="1"/>
  <c r="Z1049" i="11"/>
  <c r="AA1049" i="11" s="1"/>
  <c r="Z1046" i="11"/>
  <c r="AA1046" i="11" s="1"/>
  <c r="Z1045" i="11"/>
  <c r="AA1045" i="11" s="1"/>
  <c r="Z1044" i="11"/>
  <c r="AA1044" i="11" s="1"/>
  <c r="Z1043" i="11"/>
  <c r="AA1043" i="11" s="1"/>
  <c r="Z1042" i="11"/>
  <c r="AA1042" i="11" s="1"/>
  <c r="Z1041" i="11"/>
  <c r="AA1041" i="11" s="1"/>
  <c r="Z1040" i="11"/>
  <c r="AA1040" i="11" s="1"/>
  <c r="Z1039" i="11"/>
  <c r="AA1039" i="11" s="1"/>
  <c r="Z1038" i="11"/>
  <c r="AA1038" i="11" s="1"/>
  <c r="Z1036" i="11"/>
  <c r="AA1036" i="11" s="1"/>
  <c r="Z1035" i="11"/>
  <c r="AA1035" i="11" s="1"/>
  <c r="Z1034" i="11"/>
  <c r="AA1034" i="11" s="1"/>
  <c r="Z1033" i="11"/>
  <c r="AA1033" i="11" s="1"/>
  <c r="Z1032" i="11"/>
  <c r="AA1032" i="11" s="1"/>
  <c r="Z1031" i="11"/>
  <c r="AA1031" i="11" s="1"/>
  <c r="Z1030" i="11"/>
  <c r="AA1030" i="11" s="1"/>
  <c r="Z1021" i="11"/>
  <c r="AA1021" i="11" s="1"/>
  <c r="Z1020" i="11"/>
  <c r="AA1020" i="11" s="1"/>
  <c r="Z1019" i="11"/>
  <c r="AA1019" i="11" s="1"/>
  <c r="Z1018" i="11"/>
  <c r="AA1018" i="11" s="1"/>
  <c r="Z1017" i="11"/>
  <c r="AA1017" i="11" s="1"/>
  <c r="Z1016" i="11"/>
  <c r="AA1016" i="11" s="1"/>
  <c r="Z1015" i="11"/>
  <c r="AA1015" i="11" s="1"/>
  <c r="Z1014" i="11"/>
  <c r="AA1014" i="11" s="1"/>
  <c r="Z1013" i="11"/>
  <c r="AA1013" i="11" s="1"/>
  <c r="Z1010" i="11"/>
  <c r="AA1010" i="11" s="1"/>
  <c r="Z1009" i="11"/>
  <c r="AA1009" i="11" s="1"/>
  <c r="Z1008" i="11"/>
  <c r="AA1008" i="11" s="1"/>
  <c r="Z1007" i="11"/>
  <c r="AA1007" i="11" s="1"/>
  <c r="Z1006" i="11"/>
  <c r="AA1006" i="11" s="1"/>
  <c r="Z1005" i="11"/>
  <c r="AA1005" i="11" s="1"/>
  <c r="Z1004" i="11"/>
  <c r="AA1004" i="11" s="1"/>
  <c r="Z1003" i="11"/>
  <c r="AA1003" i="11" s="1"/>
  <c r="Z1002" i="11"/>
  <c r="AA1002" i="11" s="1"/>
  <c r="Z999" i="11"/>
  <c r="AA999" i="11" s="1"/>
  <c r="Z998" i="11"/>
  <c r="AA998" i="11" s="1"/>
  <c r="Z997" i="11"/>
  <c r="AA997" i="11" s="1"/>
  <c r="Z996" i="11"/>
  <c r="AA996" i="11" s="1"/>
  <c r="Z995" i="11"/>
  <c r="AA995" i="11" s="1"/>
  <c r="Z994" i="11"/>
  <c r="AA994" i="11" s="1"/>
  <c r="Z993" i="11"/>
  <c r="AA993" i="11" s="1"/>
  <c r="Z992" i="11"/>
  <c r="AA992" i="11" s="1"/>
  <c r="Z991" i="11"/>
  <c r="AA991" i="11" s="1"/>
  <c r="Z988" i="11"/>
  <c r="AA988" i="11" s="1"/>
  <c r="Z987" i="11"/>
  <c r="AA987" i="11" s="1"/>
  <c r="Z986" i="11"/>
  <c r="AA986" i="11" s="1"/>
  <c r="Z985" i="11"/>
  <c r="AA985" i="11" s="1"/>
  <c r="Z984" i="11"/>
  <c r="AA984" i="11" s="1"/>
  <c r="Z983" i="11"/>
  <c r="AA983" i="11" s="1"/>
  <c r="Z982" i="11"/>
  <c r="AA982" i="11" s="1"/>
  <c r="Z981" i="11"/>
  <c r="AA981" i="11" s="1"/>
  <c r="Z980" i="11"/>
  <c r="AA980" i="11" s="1"/>
  <c r="Z977" i="11"/>
  <c r="AA977" i="11" s="1"/>
  <c r="Z976" i="11"/>
  <c r="AA976" i="11" s="1"/>
  <c r="Z975" i="11"/>
  <c r="AA975" i="11" s="1"/>
  <c r="Z974" i="11"/>
  <c r="AA974" i="11" s="1"/>
  <c r="Z973" i="11"/>
  <c r="AA973" i="11" s="1"/>
  <c r="Z972" i="11"/>
  <c r="AA972" i="11" s="1"/>
  <c r="Z971" i="11"/>
  <c r="AA971" i="11" s="1"/>
  <c r="Z970" i="11"/>
  <c r="AA970" i="11" s="1"/>
  <c r="Z969" i="11"/>
  <c r="AA969" i="11" s="1"/>
  <c r="Z966" i="11"/>
  <c r="AA966" i="11" s="1"/>
  <c r="Z965" i="11"/>
  <c r="AA965" i="11" s="1"/>
  <c r="Z964" i="11"/>
  <c r="AA964" i="11" s="1"/>
  <c r="Z963" i="11"/>
  <c r="AA963" i="11" s="1"/>
  <c r="Z962" i="11"/>
  <c r="AA962" i="11" s="1"/>
  <c r="Z961" i="11"/>
  <c r="AA961" i="11" s="1"/>
  <c r="Z960" i="11"/>
  <c r="AA960" i="11" s="1"/>
  <c r="Z959" i="11"/>
  <c r="AA959" i="11" s="1"/>
  <c r="Z958" i="11"/>
  <c r="AA958" i="11" s="1"/>
  <c r="Z955" i="11"/>
  <c r="AA955" i="11" s="1"/>
  <c r="Z954" i="11"/>
  <c r="AA954" i="11" s="1"/>
  <c r="Z953" i="11"/>
  <c r="AA953" i="11" s="1"/>
  <c r="Z952" i="11"/>
  <c r="AA952" i="11" s="1"/>
  <c r="Z951" i="11"/>
  <c r="AA951" i="11" s="1"/>
  <c r="Z950" i="11"/>
  <c r="AA950" i="11" s="1"/>
  <c r="Z949" i="11"/>
  <c r="AA949" i="11" s="1"/>
  <c r="Z948" i="11"/>
  <c r="AA948" i="11" s="1"/>
  <c r="Z947" i="11"/>
  <c r="AA947" i="11" s="1"/>
  <c r="Z944" i="11"/>
  <c r="AA944" i="11" s="1"/>
  <c r="Z943" i="11"/>
  <c r="AA943" i="11" s="1"/>
  <c r="Z942" i="11"/>
  <c r="AA942" i="11" s="1"/>
  <c r="Z941" i="11"/>
  <c r="AA941" i="11" s="1"/>
  <c r="Z940" i="11"/>
  <c r="AA940" i="11" s="1"/>
  <c r="Z939" i="11"/>
  <c r="AA939" i="11" s="1"/>
  <c r="Z938" i="11"/>
  <c r="AA938" i="11" s="1"/>
  <c r="Z937" i="11"/>
  <c r="AA937" i="11" s="1"/>
  <c r="Z936" i="11"/>
  <c r="AA936" i="11" s="1"/>
  <c r="Z933" i="11"/>
  <c r="AA933" i="11" s="1"/>
  <c r="Z932" i="11"/>
  <c r="AA932" i="11" s="1"/>
  <c r="Z931" i="11"/>
  <c r="AA931" i="11" s="1"/>
  <c r="Z930" i="11"/>
  <c r="AA930" i="11" s="1"/>
  <c r="Z929" i="11"/>
  <c r="AA929" i="11" s="1"/>
  <c r="Z928" i="11"/>
  <c r="AA928" i="11" s="1"/>
  <c r="Z927" i="11"/>
  <c r="AA927" i="11" s="1"/>
  <c r="Z926" i="11"/>
  <c r="AA926" i="11" s="1"/>
  <c r="Z925" i="11"/>
  <c r="AA925" i="11" s="1"/>
  <c r="Z922" i="11"/>
  <c r="AA922" i="11" s="1"/>
  <c r="Z921" i="11"/>
  <c r="AA921" i="11" s="1"/>
  <c r="Z920" i="11"/>
  <c r="AA920" i="11" s="1"/>
  <c r="Z919" i="11"/>
  <c r="AA919" i="11" s="1"/>
  <c r="Z918" i="11"/>
  <c r="AA918" i="11" s="1"/>
  <c r="Z917" i="11"/>
  <c r="AA917" i="11" s="1"/>
  <c r="Z916" i="11"/>
  <c r="AA916" i="11" s="1"/>
  <c r="Z915" i="11"/>
  <c r="AA915" i="11" s="1"/>
  <c r="Z914" i="11"/>
  <c r="AA914" i="11" s="1"/>
  <c r="Z911" i="11"/>
  <c r="AA911" i="11" s="1"/>
  <c r="Z910" i="11"/>
  <c r="AA910" i="11" s="1"/>
  <c r="Z909" i="11"/>
  <c r="AA909" i="11" s="1"/>
  <c r="Z908" i="11"/>
  <c r="AA908" i="11" s="1"/>
  <c r="Z907" i="11"/>
  <c r="AA907" i="11" s="1"/>
  <c r="Z906" i="11"/>
  <c r="AA906" i="11" s="1"/>
  <c r="Z905" i="11"/>
  <c r="AA905" i="11" s="1"/>
  <c r="Z904" i="11"/>
  <c r="AA904" i="11" s="1"/>
  <c r="Z903" i="11"/>
  <c r="AA903" i="11" s="1"/>
  <c r="Z900" i="11"/>
  <c r="AA900" i="11" s="1"/>
  <c r="Z899" i="11"/>
  <c r="AA899" i="11" s="1"/>
  <c r="Z898" i="11"/>
  <c r="AA898" i="11" s="1"/>
  <c r="Z897" i="11"/>
  <c r="AA897" i="11" s="1"/>
  <c r="Z896" i="11"/>
  <c r="AA896" i="11" s="1"/>
  <c r="Z895" i="11"/>
  <c r="AA895" i="11" s="1"/>
  <c r="Z894" i="11"/>
  <c r="AA894" i="11" s="1"/>
  <c r="Z893" i="11"/>
  <c r="AA893" i="11" s="1"/>
  <c r="Z892" i="11"/>
  <c r="AA892" i="11" s="1"/>
  <c r="Z889" i="11"/>
  <c r="AA889" i="11" s="1"/>
  <c r="Z888" i="11"/>
  <c r="AA888" i="11" s="1"/>
  <c r="Z887" i="11"/>
  <c r="AA887" i="11" s="1"/>
  <c r="Z886" i="11"/>
  <c r="AA886" i="11" s="1"/>
  <c r="Z885" i="11"/>
  <c r="AA885" i="11" s="1"/>
  <c r="Z884" i="11"/>
  <c r="AA884" i="11" s="1"/>
  <c r="Z883" i="11"/>
  <c r="AA883" i="11" s="1"/>
  <c r="Z882" i="11"/>
  <c r="AA882" i="11" s="1"/>
  <c r="Z881" i="11"/>
  <c r="AA881" i="11" s="1"/>
  <c r="Z878" i="11"/>
  <c r="AA878" i="11" s="1"/>
  <c r="Z877" i="11"/>
  <c r="AA877" i="11" s="1"/>
  <c r="Z876" i="11"/>
  <c r="AA876" i="11" s="1"/>
  <c r="Z875" i="11"/>
  <c r="AA875" i="11" s="1"/>
  <c r="Z874" i="11"/>
  <c r="AA874" i="11" s="1"/>
  <c r="Z873" i="11"/>
  <c r="AA873" i="11" s="1"/>
  <c r="Z872" i="11"/>
  <c r="AA872" i="11" s="1"/>
  <c r="Z871" i="11"/>
  <c r="AA871" i="11" s="1"/>
  <c r="Z870" i="11"/>
  <c r="AA870" i="11" s="1"/>
  <c r="Z671" i="11"/>
  <c r="AA671" i="11" s="1"/>
  <c r="Z823" i="11"/>
  <c r="AA823" i="11" s="1"/>
  <c r="Z822" i="11"/>
  <c r="AA822" i="11" s="1"/>
  <c r="Z867" i="11"/>
  <c r="AA867" i="11" s="1"/>
  <c r="Z866" i="11"/>
  <c r="AA866" i="11" s="1"/>
  <c r="Z865" i="11"/>
  <c r="AA865" i="11" s="1"/>
  <c r="Z864" i="11"/>
  <c r="AA864" i="11" s="1"/>
  <c r="Z861" i="11"/>
  <c r="AA861" i="11" s="1"/>
  <c r="Z860" i="11"/>
  <c r="AA860" i="11" s="1"/>
  <c r="Z859" i="11"/>
  <c r="AA859" i="11" s="1"/>
  <c r="Z858" i="11"/>
  <c r="AA858" i="11" s="1"/>
  <c r="Z857" i="11"/>
  <c r="AA857" i="11" s="1"/>
  <c r="Z856" i="11"/>
  <c r="AA856" i="11" s="1"/>
  <c r="Z855" i="11"/>
  <c r="AA855" i="11" s="1"/>
  <c r="Z854" i="11"/>
  <c r="AA854" i="11" s="1"/>
  <c r="Z853" i="11"/>
  <c r="AA853" i="11" s="1"/>
  <c r="Z852" i="11"/>
  <c r="AA852" i="11" s="1"/>
  <c r="Z851" i="11"/>
  <c r="AA851" i="11" s="1"/>
  <c r="Z850" i="11"/>
  <c r="AA850" i="11" s="1"/>
  <c r="Z849" i="11"/>
  <c r="AA849" i="11" s="1"/>
  <c r="Z848" i="11"/>
  <c r="AA848" i="11" s="1"/>
  <c r="Z845" i="11"/>
  <c r="AA845" i="11" s="1"/>
  <c r="Z844" i="11"/>
  <c r="AA844" i="11" s="1"/>
  <c r="Z843" i="11"/>
  <c r="AA843" i="11" s="1"/>
  <c r="Z842" i="11"/>
  <c r="AA842" i="11" s="1"/>
  <c r="Z841" i="11"/>
  <c r="AA841" i="11" s="1"/>
  <c r="Z840" i="11"/>
  <c r="AA840" i="11" s="1"/>
  <c r="Z839" i="11"/>
  <c r="AA839" i="11" s="1"/>
  <c r="Z838" i="11"/>
  <c r="AA838" i="11" s="1"/>
  <c r="Z837" i="11"/>
  <c r="AA837" i="11" s="1"/>
  <c r="Z836" i="11"/>
  <c r="AA836" i="11" s="1"/>
  <c r="Z835" i="11"/>
  <c r="AA835" i="11" s="1"/>
  <c r="Z832" i="11"/>
  <c r="AA832" i="11" s="1"/>
  <c r="Z831" i="11"/>
  <c r="AA831" i="11" s="1"/>
  <c r="Z830" i="11"/>
  <c r="AA830" i="11" s="1"/>
  <c r="Z829" i="11"/>
  <c r="AA829" i="11" s="1"/>
  <c r="Z828" i="11"/>
  <c r="AA828" i="11" s="1"/>
  <c r="Z827" i="11"/>
  <c r="AA827" i="11" s="1"/>
  <c r="Z826" i="11"/>
  <c r="AA826" i="11" s="1"/>
  <c r="Z825" i="11"/>
  <c r="AA825" i="11" s="1"/>
  <c r="Z824" i="11"/>
  <c r="AA824" i="11" s="1"/>
  <c r="Z819" i="11"/>
  <c r="AA819" i="11" s="1"/>
  <c r="Z818" i="11"/>
  <c r="AA818" i="11" s="1"/>
  <c r="Z817" i="11"/>
  <c r="AA817" i="11" s="1"/>
  <c r="Z814" i="11"/>
  <c r="AA814" i="11" s="1"/>
  <c r="Z813" i="11"/>
  <c r="AA813" i="11" s="1"/>
  <c r="Z812" i="11"/>
  <c r="AA812" i="11" s="1"/>
  <c r="Z811" i="11"/>
  <c r="AA811" i="11" s="1"/>
  <c r="Z810" i="11"/>
  <c r="AA810" i="11" s="1"/>
  <c r="Z809" i="11"/>
  <c r="AA809" i="11" s="1"/>
  <c r="Z808" i="11"/>
  <c r="AA808" i="11" s="1"/>
  <c r="Z807" i="11"/>
  <c r="AA807" i="11" s="1"/>
  <c r="Z806" i="11"/>
  <c r="AA806" i="11" s="1"/>
  <c r="Z803" i="11"/>
  <c r="AA803" i="11" s="1"/>
  <c r="Z802" i="11"/>
  <c r="AA802" i="11" s="1"/>
  <c r="Z801" i="11"/>
  <c r="AA801" i="11" s="1"/>
  <c r="Z800" i="11"/>
  <c r="AA800" i="11" s="1"/>
  <c r="Z799" i="11"/>
  <c r="AA799" i="11" s="1"/>
  <c r="Z798" i="11"/>
  <c r="AA798" i="11" s="1"/>
  <c r="Z797" i="11"/>
  <c r="AA797" i="11" s="1"/>
  <c r="Z796" i="11"/>
  <c r="AA796" i="11" s="1"/>
  <c r="Z795" i="11"/>
  <c r="AA795" i="11" s="1"/>
  <c r="Z792" i="11"/>
  <c r="AA792" i="11" s="1"/>
  <c r="Z791" i="11"/>
  <c r="AA791" i="11" s="1"/>
  <c r="Z790" i="11"/>
  <c r="AA790" i="11" s="1"/>
  <c r="Z789" i="11"/>
  <c r="AA789" i="11" s="1"/>
  <c r="Z788" i="11"/>
  <c r="AA788" i="11" s="1"/>
  <c r="Z787" i="11"/>
  <c r="AA787" i="11" s="1"/>
  <c r="Z786" i="11"/>
  <c r="AA786" i="11" s="1"/>
  <c r="Z785" i="11"/>
  <c r="AA785" i="11" s="1"/>
  <c r="Z784" i="11"/>
  <c r="AA784" i="11" s="1"/>
  <c r="Z781" i="11"/>
  <c r="AA781" i="11" s="1"/>
  <c r="Z780" i="11"/>
  <c r="AA780" i="11" s="1"/>
  <c r="Z779" i="11"/>
  <c r="AA779" i="11" s="1"/>
  <c r="Z778" i="11"/>
  <c r="AA778" i="11" s="1"/>
  <c r="Z777" i="11"/>
  <c r="AA777" i="11" s="1"/>
  <c r="Z776" i="11"/>
  <c r="AA776" i="11" s="1"/>
  <c r="Z775" i="11"/>
  <c r="AA775" i="11" s="1"/>
  <c r="Z774" i="11"/>
  <c r="AA774" i="11" s="1"/>
  <c r="Z773" i="11"/>
  <c r="AA773" i="11" s="1"/>
  <c r="Z771" i="11"/>
  <c r="AA771" i="11" s="1"/>
  <c r="Z768" i="11"/>
  <c r="AA768" i="11" s="1"/>
  <c r="Z767" i="11"/>
  <c r="AA767" i="11" s="1"/>
  <c r="Z766" i="11"/>
  <c r="AA766" i="11" s="1"/>
  <c r="Z765" i="11"/>
  <c r="AA765" i="11" s="1"/>
  <c r="Z764" i="11"/>
  <c r="AA764" i="11" s="1"/>
  <c r="Z763" i="11"/>
  <c r="AA763" i="11" s="1"/>
  <c r="Z762" i="11"/>
  <c r="AA762" i="11" s="1"/>
  <c r="Z761" i="11"/>
  <c r="AA761" i="11" s="1"/>
  <c r="Z760" i="11"/>
  <c r="AA760" i="11" s="1"/>
  <c r="Z757" i="11"/>
  <c r="AA757" i="11" s="1"/>
  <c r="Z756" i="11"/>
  <c r="AA756" i="11" s="1"/>
  <c r="Z755" i="11"/>
  <c r="AA755" i="11" s="1"/>
  <c r="Z754" i="11"/>
  <c r="AA754" i="11" s="1"/>
  <c r="Z753" i="11"/>
  <c r="AA753" i="11" s="1"/>
  <c r="Z752" i="11"/>
  <c r="AA752" i="11" s="1"/>
  <c r="Z751" i="11"/>
  <c r="AA751" i="11" s="1"/>
  <c r="Z750" i="11"/>
  <c r="AA750" i="11" s="1"/>
  <c r="Z749" i="11"/>
  <c r="AA749" i="11" s="1"/>
  <c r="Z746" i="11"/>
  <c r="AA746" i="11" s="1"/>
  <c r="Z745" i="11"/>
  <c r="AA745" i="11" s="1"/>
  <c r="Z744" i="11"/>
  <c r="AA744" i="11" s="1"/>
  <c r="Z743" i="11"/>
  <c r="AA743" i="11" s="1"/>
  <c r="Z742" i="11"/>
  <c r="AA742" i="11" s="1"/>
  <c r="Z741" i="11"/>
  <c r="AA741" i="11" s="1"/>
  <c r="Z740" i="11"/>
  <c r="AA740" i="11" s="1"/>
  <c r="Z739" i="11"/>
  <c r="AA739" i="11" s="1"/>
  <c r="Z738" i="11"/>
  <c r="AA738" i="11" s="1"/>
  <c r="Z735" i="11"/>
  <c r="AA735" i="11" s="1"/>
  <c r="Z734" i="11"/>
  <c r="AA734" i="11" s="1"/>
  <c r="Z733" i="11"/>
  <c r="AA733" i="11" s="1"/>
  <c r="Z732" i="11"/>
  <c r="AA732" i="11" s="1"/>
  <c r="Z731" i="11"/>
  <c r="AA731" i="11" s="1"/>
  <c r="Z730" i="11"/>
  <c r="AA730" i="11" s="1"/>
  <c r="Z729" i="11"/>
  <c r="AA729" i="11" s="1"/>
  <c r="Z728" i="11"/>
  <c r="AA728" i="11" s="1"/>
  <c r="Z727" i="11"/>
  <c r="AA727" i="11" s="1"/>
  <c r="Z724" i="11"/>
  <c r="AA724" i="11" s="1"/>
  <c r="Z723" i="11"/>
  <c r="AA723" i="11" s="1"/>
  <c r="Z722" i="11"/>
  <c r="AA722" i="11" s="1"/>
  <c r="Z721" i="11"/>
  <c r="AA721" i="11" s="1"/>
  <c r="Z720" i="11"/>
  <c r="AA720" i="11" s="1"/>
  <c r="Z719" i="11"/>
  <c r="AA719" i="11" s="1"/>
  <c r="Z718" i="11"/>
  <c r="AA718" i="11" s="1"/>
  <c r="Z717" i="11"/>
  <c r="AA717" i="11" s="1"/>
  <c r="Z716" i="11"/>
  <c r="AA716" i="11" s="1"/>
  <c r="Z713" i="11"/>
  <c r="AA713" i="11" s="1"/>
  <c r="Z712" i="11"/>
  <c r="AA712" i="11" s="1"/>
  <c r="Z711" i="11"/>
  <c r="AA711" i="11" s="1"/>
  <c r="Z710" i="11"/>
  <c r="AA710" i="11" s="1"/>
  <c r="Z709" i="11"/>
  <c r="AA709" i="11" s="1"/>
  <c r="Z708" i="11"/>
  <c r="AA708" i="11" s="1"/>
  <c r="Z707" i="11"/>
  <c r="AA707" i="11" s="1"/>
  <c r="Z706" i="11"/>
  <c r="AA706" i="11" s="1"/>
  <c r="Z705" i="11"/>
  <c r="AA705" i="11" s="1"/>
  <c r="Z702" i="11"/>
  <c r="AA702" i="11" s="1"/>
  <c r="Z701" i="11"/>
  <c r="AA701" i="11" s="1"/>
  <c r="Z700" i="11"/>
  <c r="AA700" i="11" s="1"/>
  <c r="Z699" i="11"/>
  <c r="AA699" i="11" s="1"/>
  <c r="Z698" i="11"/>
  <c r="AA698" i="11" s="1"/>
  <c r="Z697" i="11"/>
  <c r="AA697" i="11" s="1"/>
  <c r="Z696" i="11"/>
  <c r="AA696" i="11" s="1"/>
  <c r="Z695" i="11"/>
  <c r="AA695" i="11" s="1"/>
  <c r="Z694" i="11"/>
  <c r="AA694" i="11" s="1"/>
  <c r="Z691" i="11"/>
  <c r="AA691" i="11" s="1"/>
  <c r="Z690" i="11"/>
  <c r="AA690" i="11" s="1"/>
  <c r="Z689" i="11"/>
  <c r="AA689" i="11" s="1"/>
  <c r="Z688" i="11"/>
  <c r="AA688" i="11" s="1"/>
  <c r="Z687" i="11"/>
  <c r="AA687" i="11" s="1"/>
  <c r="Z686" i="11"/>
  <c r="AA686" i="11" s="1"/>
  <c r="Z685" i="11"/>
  <c r="AA685" i="11" s="1"/>
  <c r="Z684" i="11"/>
  <c r="AA684" i="11" s="1"/>
  <c r="Z683" i="11"/>
  <c r="AA683" i="11" s="1"/>
  <c r="Z680" i="11"/>
  <c r="AA680" i="11" s="1"/>
  <c r="Z679" i="11"/>
  <c r="AA679" i="11" s="1"/>
  <c r="Z678" i="11"/>
  <c r="AA678" i="11" s="1"/>
  <c r="Z677" i="11"/>
  <c r="AA677" i="11" s="1"/>
  <c r="Z676" i="11"/>
  <c r="AA676" i="11" s="1"/>
  <c r="Z675" i="11"/>
  <c r="AA675" i="11" s="1"/>
  <c r="Z674" i="11"/>
  <c r="AA674" i="11" s="1"/>
  <c r="Z673" i="11"/>
  <c r="AA673" i="11" s="1"/>
  <c r="Z672" i="11"/>
  <c r="AA672" i="11" s="1"/>
  <c r="Z666" i="11"/>
  <c r="AA666" i="11" s="1"/>
  <c r="Z665" i="11"/>
  <c r="AA665" i="11" s="1"/>
  <c r="Z664" i="11"/>
  <c r="AA664" i="11" s="1"/>
  <c r="Z663" i="11"/>
  <c r="AA663" i="11" s="1"/>
  <c r="Z662" i="11"/>
  <c r="AA662" i="11" s="1"/>
  <c r="Z661" i="11"/>
  <c r="AA661" i="11" s="1"/>
  <c r="Z660" i="11"/>
  <c r="AA660" i="11" s="1"/>
  <c r="Z659" i="11"/>
  <c r="AA659" i="11" s="1"/>
  <c r="Z658" i="11"/>
  <c r="AA658" i="11" s="1"/>
  <c r="Z655" i="11"/>
  <c r="AA655" i="11" s="1"/>
  <c r="Z654" i="11"/>
  <c r="AA654" i="11" s="1"/>
  <c r="Z653" i="11"/>
  <c r="AA653" i="11" s="1"/>
  <c r="Z652" i="11"/>
  <c r="AA652" i="11" s="1"/>
  <c r="Z651" i="11"/>
  <c r="AA651" i="11" s="1"/>
  <c r="Z650" i="11"/>
  <c r="AA650" i="11" s="1"/>
  <c r="Z649" i="11"/>
  <c r="AA649" i="11" s="1"/>
  <c r="Z648" i="11"/>
  <c r="AA648" i="11" s="1"/>
  <c r="Z647" i="11"/>
  <c r="AA647" i="11" s="1"/>
  <c r="Z644" i="11"/>
  <c r="AA644" i="11" s="1"/>
  <c r="Z643" i="11"/>
  <c r="AA643" i="11" s="1"/>
  <c r="Z642" i="11"/>
  <c r="AA642" i="11" s="1"/>
  <c r="Z641" i="11"/>
  <c r="AA641" i="11" s="1"/>
  <c r="Z640" i="11"/>
  <c r="AA640" i="11" s="1"/>
  <c r="Z639" i="11"/>
  <c r="AA639" i="11" s="1"/>
  <c r="Z638" i="11"/>
  <c r="AA638" i="11" s="1"/>
  <c r="Z637" i="11"/>
  <c r="AA637" i="11" s="1"/>
  <c r="Z636" i="11"/>
  <c r="AA636" i="11" s="1"/>
  <c r="Z633" i="11"/>
  <c r="AA633" i="11" s="1"/>
  <c r="Z632" i="11"/>
  <c r="AA632" i="11" s="1"/>
  <c r="Z631" i="11"/>
  <c r="AA631" i="11" s="1"/>
  <c r="Z630" i="11"/>
  <c r="AA630" i="11" s="1"/>
  <c r="Z629" i="11"/>
  <c r="AA629" i="11" s="1"/>
  <c r="Z628" i="11"/>
  <c r="AA628" i="11" s="1"/>
  <c r="Z627" i="11"/>
  <c r="AA627" i="11" s="1"/>
  <c r="Z626" i="11"/>
  <c r="AA626" i="11" s="1"/>
  <c r="Z625" i="11"/>
  <c r="AA625" i="11" s="1"/>
  <c r="Z622" i="11"/>
  <c r="AA622" i="11" s="1"/>
  <c r="Z621" i="11"/>
  <c r="AA621" i="11" s="1"/>
  <c r="Z620" i="11"/>
  <c r="AA620" i="11" s="1"/>
  <c r="Z619" i="11"/>
  <c r="AA619" i="11" s="1"/>
  <c r="Z618" i="11"/>
  <c r="AA618" i="11" s="1"/>
  <c r="Z617" i="11"/>
  <c r="AA617" i="11" s="1"/>
  <c r="Z616" i="11"/>
  <c r="AA616" i="11" s="1"/>
  <c r="Z615" i="11"/>
  <c r="AA615" i="11" s="1"/>
  <c r="Z614" i="11"/>
  <c r="AA614" i="11" s="1"/>
  <c r="Z611" i="11"/>
  <c r="AA611" i="11" s="1"/>
  <c r="Z610" i="11"/>
  <c r="AA610" i="11" s="1"/>
  <c r="Z609" i="11"/>
  <c r="AA609" i="11" s="1"/>
  <c r="Z608" i="11"/>
  <c r="AA608" i="11" s="1"/>
  <c r="Z607" i="11"/>
  <c r="AA607" i="11" s="1"/>
  <c r="Z606" i="11"/>
  <c r="AA606" i="11" s="1"/>
  <c r="Z605" i="11"/>
  <c r="AA605" i="11" s="1"/>
  <c r="Z604" i="11"/>
  <c r="AA604" i="11" s="1"/>
  <c r="Z603" i="11"/>
  <c r="AA603" i="11" s="1"/>
  <c r="Z600" i="11"/>
  <c r="AA600" i="11" s="1"/>
  <c r="Z599" i="11"/>
  <c r="AA599" i="11" s="1"/>
  <c r="Z598" i="11"/>
  <c r="AA598" i="11" s="1"/>
  <c r="Z597" i="11"/>
  <c r="AA597" i="11" s="1"/>
  <c r="Z596" i="11"/>
  <c r="AA596" i="11" s="1"/>
  <c r="Z595" i="11"/>
  <c r="AA595" i="11" s="1"/>
  <c r="Z594" i="11"/>
  <c r="AA594" i="11" s="1"/>
  <c r="Z593" i="11"/>
  <c r="AA593" i="11" s="1"/>
  <c r="Z592" i="11"/>
  <c r="AA592" i="11" s="1"/>
  <c r="Z589" i="11"/>
  <c r="AA589" i="11" s="1"/>
  <c r="Z588" i="11"/>
  <c r="AA588" i="11" s="1"/>
  <c r="Z587" i="11"/>
  <c r="AA587" i="11" s="1"/>
  <c r="Z586" i="11"/>
  <c r="AA586" i="11" s="1"/>
  <c r="Z585" i="11"/>
  <c r="AA585" i="11" s="1"/>
  <c r="Z584" i="11"/>
  <c r="AA584" i="11" s="1"/>
  <c r="Z583" i="11"/>
  <c r="AA583" i="11" s="1"/>
  <c r="Z582" i="11"/>
  <c r="AA582" i="11" s="1"/>
  <c r="Z581" i="11"/>
  <c r="AA581" i="11" s="1"/>
  <c r="Z578" i="11"/>
  <c r="AA578" i="11" s="1"/>
  <c r="Z577" i="11"/>
  <c r="AA577" i="11" s="1"/>
  <c r="Z576" i="11"/>
  <c r="AA576" i="11" s="1"/>
  <c r="Z575" i="11"/>
  <c r="AA575" i="11" s="1"/>
  <c r="Z574" i="11"/>
  <c r="AA574" i="11" s="1"/>
  <c r="Z573" i="11"/>
  <c r="AA573" i="11" s="1"/>
  <c r="Z572" i="11"/>
  <c r="AA572" i="11" s="1"/>
  <c r="Z571" i="11"/>
  <c r="AA571" i="11" s="1"/>
  <c r="Z570" i="11"/>
  <c r="AA570" i="11" s="1"/>
  <c r="Z569" i="11"/>
  <c r="AA569" i="11" s="1"/>
  <c r="Z568" i="11"/>
  <c r="AA568" i="11" s="1"/>
  <c r="Z567" i="11"/>
  <c r="AA567" i="11" s="1"/>
  <c r="Z566" i="11"/>
  <c r="AA566" i="11" s="1"/>
  <c r="Z565" i="11"/>
  <c r="AA565" i="11" s="1"/>
  <c r="Z562" i="11"/>
  <c r="AA562" i="11" s="1"/>
  <c r="Z561" i="11"/>
  <c r="AA561" i="11" s="1"/>
  <c r="Z560" i="11"/>
  <c r="AA560" i="11" s="1"/>
  <c r="Z559" i="11"/>
  <c r="AA559" i="11" s="1"/>
  <c r="Z558" i="11"/>
  <c r="AA558" i="11" s="1"/>
  <c r="Z557" i="11"/>
  <c r="AA557" i="11" s="1"/>
  <c r="Z556" i="11"/>
  <c r="AA556" i="11" s="1"/>
  <c r="Z555" i="11"/>
  <c r="AA555" i="11" s="1"/>
  <c r="Z554" i="11"/>
  <c r="AA554" i="11" s="1"/>
  <c r="Z551" i="11"/>
  <c r="AA551" i="11" s="1"/>
  <c r="Z550" i="11"/>
  <c r="AA550" i="11" s="1"/>
  <c r="Z549" i="11"/>
  <c r="AA549" i="11" s="1"/>
  <c r="Z548" i="11"/>
  <c r="AA548" i="11" s="1"/>
  <c r="Z547" i="11"/>
  <c r="AA547" i="11" s="1"/>
  <c r="Z546" i="11"/>
  <c r="AA546" i="11" s="1"/>
  <c r="Z545" i="11"/>
  <c r="AA545" i="11" s="1"/>
  <c r="Z544" i="11"/>
  <c r="AA544" i="11" s="1"/>
  <c r="Z543" i="11"/>
  <c r="AA543" i="11" s="1"/>
  <c r="Z540" i="11"/>
  <c r="AA540" i="11" s="1"/>
  <c r="Z539" i="11"/>
  <c r="AA539" i="11" s="1"/>
  <c r="Z538" i="11"/>
  <c r="AA538" i="11" s="1"/>
  <c r="Z537" i="11"/>
  <c r="AA537" i="11" s="1"/>
  <c r="Z534" i="11"/>
  <c r="AA534" i="11" s="1"/>
  <c r="Z533" i="11"/>
  <c r="AA533" i="11" s="1"/>
  <c r="Z532" i="11"/>
  <c r="AA532" i="11" s="1"/>
  <c r="Z531" i="11"/>
  <c r="AA531" i="11" s="1"/>
  <c r="Z530" i="11"/>
  <c r="AA530" i="11" s="1"/>
  <c r="Z529" i="11"/>
  <c r="AA529" i="11" s="1"/>
  <c r="Z528" i="11"/>
  <c r="AA528" i="11" s="1"/>
  <c r="Z527" i="11"/>
  <c r="AA527" i="11" s="1"/>
  <c r="Z526" i="11"/>
  <c r="AA526" i="11" s="1"/>
  <c r="Z523" i="11"/>
  <c r="AA523" i="11" s="1"/>
  <c r="Z522" i="11"/>
  <c r="AA522" i="11" s="1"/>
  <c r="Z521" i="11"/>
  <c r="AA521" i="11" s="1"/>
  <c r="Z520" i="11"/>
  <c r="AA520" i="11" s="1"/>
  <c r="Z519" i="11"/>
  <c r="AA519" i="11" s="1"/>
  <c r="Z518" i="11"/>
  <c r="AA518" i="11" s="1"/>
  <c r="Z517" i="11"/>
  <c r="AA517" i="11" s="1"/>
  <c r="Z516" i="11"/>
  <c r="AA516" i="11" s="1"/>
  <c r="Z515" i="11"/>
  <c r="AA515" i="11" s="1"/>
  <c r="Z512" i="11"/>
  <c r="AA512" i="11" s="1"/>
  <c r="Z511" i="11"/>
  <c r="AA511" i="11" s="1"/>
  <c r="Z510" i="11"/>
  <c r="AA510" i="11" s="1"/>
  <c r="Z509" i="11"/>
  <c r="AA509" i="11" s="1"/>
  <c r="Z508" i="11"/>
  <c r="AA508" i="11" s="1"/>
  <c r="Z507" i="11"/>
  <c r="AA507" i="11" s="1"/>
  <c r="Z506" i="11"/>
  <c r="AA506" i="11" s="1"/>
  <c r="Z505" i="11"/>
  <c r="AA505" i="11" s="1"/>
  <c r="Z504" i="11"/>
  <c r="AA504" i="11" s="1"/>
  <c r="Z501" i="11"/>
  <c r="AA501" i="11" s="1"/>
  <c r="Z500" i="11"/>
  <c r="AA500" i="11" s="1"/>
  <c r="Z499" i="11"/>
  <c r="AA499" i="11" s="1"/>
  <c r="Z498" i="11"/>
  <c r="AA498" i="11" s="1"/>
  <c r="Z497" i="11"/>
  <c r="AA497" i="11" s="1"/>
  <c r="Z496" i="11"/>
  <c r="AA496" i="11" s="1"/>
  <c r="Z495" i="11"/>
  <c r="AA495" i="11" s="1"/>
  <c r="Z494" i="11"/>
  <c r="AA494" i="11" s="1"/>
  <c r="Z493" i="11"/>
  <c r="AA493" i="11" s="1"/>
  <c r="Z490" i="11"/>
  <c r="AA490" i="11" s="1"/>
  <c r="Z489" i="11"/>
  <c r="AA489" i="11" s="1"/>
  <c r="Z486" i="11"/>
  <c r="AA486" i="11" s="1"/>
  <c r="Z485" i="11"/>
  <c r="AA485" i="11" s="1"/>
  <c r="Z482" i="11"/>
  <c r="AA482" i="11" s="1"/>
  <c r="Z481" i="11"/>
  <c r="AA481" i="11" s="1"/>
  <c r="Z478" i="11"/>
  <c r="AA478" i="11" s="1"/>
  <c r="Z477" i="11"/>
  <c r="AA477" i="11" s="1"/>
  <c r="Z474" i="11"/>
  <c r="AA474" i="11" s="1"/>
  <c r="Z473" i="11"/>
  <c r="AA473" i="11" s="1"/>
  <c r="Z470" i="11"/>
  <c r="AA470" i="11" s="1"/>
  <c r="Z469" i="11"/>
  <c r="AA469" i="11" s="1"/>
  <c r="Z468" i="11"/>
  <c r="AA468" i="11" s="1"/>
  <c r="Z467" i="11"/>
  <c r="AA467" i="11" s="1"/>
  <c r="Z466" i="11"/>
  <c r="AA466" i="11" s="1"/>
  <c r="Z465" i="11"/>
  <c r="AA465" i="11" s="1"/>
  <c r="Z464" i="11"/>
  <c r="AA464" i="11" s="1"/>
  <c r="Z463" i="11"/>
  <c r="AA463" i="11" s="1"/>
  <c r="Z462" i="11"/>
  <c r="AA462" i="11" s="1"/>
  <c r="Z461" i="11"/>
  <c r="AA461" i="11" s="1"/>
  <c r="Z460" i="11"/>
  <c r="AA460" i="11" s="1"/>
  <c r="Z459" i="11"/>
  <c r="AA459" i="11" s="1"/>
  <c r="Z458" i="11"/>
  <c r="AA458" i="11" s="1"/>
  <c r="Z457" i="11"/>
  <c r="AA457" i="11" s="1"/>
  <c r="Z456" i="11"/>
  <c r="AA456" i="11" s="1"/>
  <c r="Z455" i="11"/>
  <c r="AA455" i="11" s="1"/>
  <c r="Z454" i="11"/>
  <c r="AA454" i="11" s="1"/>
  <c r="Z453" i="11"/>
  <c r="AA453" i="11" s="1"/>
  <c r="Z452" i="11"/>
  <c r="AA452" i="11" s="1"/>
  <c r="Z451" i="11"/>
  <c r="AA451" i="11" s="1"/>
  <c r="Z450" i="11"/>
  <c r="AA450" i="11" s="1"/>
  <c r="Z449" i="11"/>
  <c r="AA449" i="11" s="1"/>
  <c r="Z448" i="11"/>
  <c r="AA448" i="11" s="1"/>
  <c r="Z447" i="11"/>
  <c r="AA447" i="11" s="1"/>
  <c r="Z446" i="11"/>
  <c r="AA446" i="11" s="1"/>
  <c r="Z445" i="11"/>
  <c r="AA445" i="11" s="1"/>
  <c r="Z444" i="11"/>
  <c r="AA444" i="11" s="1"/>
  <c r="Z443" i="11"/>
  <c r="AA443" i="11" s="1"/>
  <c r="Z442" i="11"/>
  <c r="AA442" i="11" s="1"/>
  <c r="Z441" i="11"/>
  <c r="AA441" i="11" s="1"/>
  <c r="Z440" i="11"/>
  <c r="AA440" i="11" s="1"/>
  <c r="Z439" i="11"/>
  <c r="AA439" i="11" s="1"/>
  <c r="Z438" i="11"/>
  <c r="AA438" i="11" s="1"/>
  <c r="Z437" i="11"/>
  <c r="AA437" i="11" s="1"/>
  <c r="Z436" i="11"/>
  <c r="AA436" i="11" s="1"/>
  <c r="Z435" i="11"/>
  <c r="AA435" i="11" s="1"/>
  <c r="Z434" i="11"/>
  <c r="AA434" i="11" s="1"/>
  <c r="Z433" i="11"/>
  <c r="AA433" i="11" s="1"/>
  <c r="Z432" i="11"/>
  <c r="AA432" i="11" s="1"/>
  <c r="Z431" i="11"/>
  <c r="AA431" i="11" s="1"/>
  <c r="Z430" i="11"/>
  <c r="AA430" i="11" s="1"/>
  <c r="Z429" i="11"/>
  <c r="AA429" i="11" s="1"/>
  <c r="Z428" i="11"/>
  <c r="AA428" i="11" s="1"/>
  <c r="Z427" i="11"/>
  <c r="AA427" i="11" s="1"/>
  <c r="Z424" i="11"/>
  <c r="AA424" i="11" s="1"/>
  <c r="Z423" i="11"/>
  <c r="AA423" i="11" s="1"/>
  <c r="Z422" i="11"/>
  <c r="AA422" i="11" s="1"/>
  <c r="Z421" i="11"/>
  <c r="AA421" i="11" s="1"/>
  <c r="Z420" i="11"/>
  <c r="AA420" i="11" s="1"/>
  <c r="Z419" i="11"/>
  <c r="AA419" i="11" s="1"/>
  <c r="Z418" i="11"/>
  <c r="AA418" i="11" s="1"/>
  <c r="Z417" i="11"/>
  <c r="AA417" i="11" s="1"/>
  <c r="Z416" i="11"/>
  <c r="AA416" i="11" s="1"/>
  <c r="Z413" i="11"/>
  <c r="AA413" i="11" s="1"/>
  <c r="Z412" i="11"/>
  <c r="AA412" i="11" s="1"/>
  <c r="Z411" i="11"/>
  <c r="AA411" i="11" s="1"/>
  <c r="Z410" i="11"/>
  <c r="AA410" i="11" s="1"/>
  <c r="Z409" i="11"/>
  <c r="AA409" i="11" s="1"/>
  <c r="Z408" i="11"/>
  <c r="AA408" i="11" s="1"/>
  <c r="Z407" i="11"/>
  <c r="AA407" i="11" s="1"/>
  <c r="Z406" i="11"/>
  <c r="AA406" i="11" s="1"/>
  <c r="Z405" i="11"/>
  <c r="AA405" i="11" s="1"/>
  <c r="Z404" i="11"/>
  <c r="AA404" i="11" s="1"/>
  <c r="Z403" i="11"/>
  <c r="AA403" i="11" s="1"/>
  <c r="Z400" i="11"/>
  <c r="AA400" i="11" s="1"/>
  <c r="Z399" i="11"/>
  <c r="AA399" i="11" s="1"/>
  <c r="Z398" i="11"/>
  <c r="AA398" i="11" s="1"/>
  <c r="Z397" i="11"/>
  <c r="AA397" i="11" s="1"/>
  <c r="Z396" i="11"/>
  <c r="AA396" i="11" s="1"/>
  <c r="Z395" i="11"/>
  <c r="AA395" i="11" s="1"/>
  <c r="Z394" i="11"/>
  <c r="AA394" i="11" s="1"/>
  <c r="Z393" i="11"/>
  <c r="AA393" i="11" s="1"/>
  <c r="Z392" i="11"/>
  <c r="AA392" i="11" s="1"/>
  <c r="Z389" i="11"/>
  <c r="AA389" i="11" s="1"/>
  <c r="Z388" i="11"/>
  <c r="AA388" i="11" s="1"/>
  <c r="Z387" i="11"/>
  <c r="AA387" i="11" s="1"/>
  <c r="Z386" i="11"/>
  <c r="AA386" i="11" s="1"/>
  <c r="Z385" i="11"/>
  <c r="AA385" i="11" s="1"/>
  <c r="Z384" i="11"/>
  <c r="AA384" i="11" s="1"/>
  <c r="Z383" i="11"/>
  <c r="AA383" i="11" s="1"/>
  <c r="Z382" i="11"/>
  <c r="AA382" i="11" s="1"/>
  <c r="Z381" i="11"/>
  <c r="AA381" i="11" s="1"/>
  <c r="Z378" i="11"/>
  <c r="AA378" i="11" s="1"/>
  <c r="Z377" i="11"/>
  <c r="AA377" i="11" s="1"/>
  <c r="Z376" i="11"/>
  <c r="AA376" i="11" s="1"/>
  <c r="Z375" i="11"/>
  <c r="AA375" i="11" s="1"/>
  <c r="Z374" i="11"/>
  <c r="AA374" i="11" s="1"/>
  <c r="Z373" i="11"/>
  <c r="AA373" i="11" s="1"/>
  <c r="Z372" i="11"/>
  <c r="AA372" i="11" s="1"/>
  <c r="Z371" i="11"/>
  <c r="AA371" i="11" s="1"/>
  <c r="Z370" i="11"/>
  <c r="AA370" i="11" s="1"/>
  <c r="Z369" i="11"/>
  <c r="AA369" i="11" s="1"/>
  <c r="Z368" i="11"/>
  <c r="AA368" i="11" s="1"/>
  <c r="Z367" i="11"/>
  <c r="AA367" i="11" s="1"/>
  <c r="Z366" i="11"/>
  <c r="AA366" i="11" s="1"/>
  <c r="Z365" i="11"/>
  <c r="AA365" i="11" s="1"/>
  <c r="Z362" i="11"/>
  <c r="AA362" i="11" s="1"/>
  <c r="Z361" i="11"/>
  <c r="AA361" i="11" s="1"/>
  <c r="Z360" i="11"/>
  <c r="AA360" i="11" s="1"/>
  <c r="Z359" i="11"/>
  <c r="AA359" i="11" s="1"/>
  <c r="Z358" i="11"/>
  <c r="AA358" i="11" s="1"/>
  <c r="Z357" i="11"/>
  <c r="AA357" i="11" s="1"/>
  <c r="Z356" i="11"/>
  <c r="AA356" i="11" s="1"/>
  <c r="Z355" i="11"/>
  <c r="AA355" i="11" s="1"/>
  <c r="Z354" i="11"/>
  <c r="AA354" i="11" s="1"/>
  <c r="Z351" i="11"/>
  <c r="AA351" i="11" s="1"/>
  <c r="Z350" i="11"/>
  <c r="AA350" i="11" s="1"/>
  <c r="Z349" i="11"/>
  <c r="AA349" i="11" s="1"/>
  <c r="Z348" i="11"/>
  <c r="AA348" i="11" s="1"/>
  <c r="Z347" i="11"/>
  <c r="AA347" i="11" s="1"/>
  <c r="Z346" i="11"/>
  <c r="AA346" i="11" s="1"/>
  <c r="Z345" i="11"/>
  <c r="AA345" i="11" s="1"/>
  <c r="Z344" i="11"/>
  <c r="AA344" i="11" s="1"/>
  <c r="Z343" i="11"/>
  <c r="AA343" i="11" s="1"/>
  <c r="Z339" i="11"/>
  <c r="AA339" i="11" s="1"/>
  <c r="Z338" i="11"/>
  <c r="AA338" i="11" s="1"/>
  <c r="Z337" i="11"/>
  <c r="AA337" i="11" s="1"/>
  <c r="Z336" i="11"/>
  <c r="AA336" i="11" s="1"/>
  <c r="Z335" i="11"/>
  <c r="AA335" i="11" s="1"/>
  <c r="Z334" i="11"/>
  <c r="AA334" i="11" s="1"/>
  <c r="Z333" i="11"/>
  <c r="AA333" i="11" s="1"/>
  <c r="Z332" i="11"/>
  <c r="AA332" i="11" s="1"/>
  <c r="Z331" i="11"/>
  <c r="AA331" i="11" s="1"/>
  <c r="Z328" i="11"/>
  <c r="AA328" i="11" s="1"/>
  <c r="Z325" i="11"/>
  <c r="AA325" i="11" s="1"/>
  <c r="Z324" i="11"/>
  <c r="AA324" i="11" s="1"/>
  <c r="Z323" i="11"/>
  <c r="AA323" i="11" s="1"/>
  <c r="Z322" i="11"/>
  <c r="AA322" i="11" s="1"/>
  <c r="Z321" i="11"/>
  <c r="AA321" i="11" s="1"/>
  <c r="Z320" i="11"/>
  <c r="AA320" i="11" s="1"/>
  <c r="Z319" i="11"/>
  <c r="AA319" i="11" s="1"/>
  <c r="Z318" i="11"/>
  <c r="AA318" i="11" s="1"/>
  <c r="Z317" i="11"/>
  <c r="AA317" i="11" s="1"/>
  <c r="Z314" i="11"/>
  <c r="AA314" i="11" s="1"/>
  <c r="Z313" i="11"/>
  <c r="AA313" i="11" s="1"/>
  <c r="Z312" i="11"/>
  <c r="AA312" i="11" s="1"/>
  <c r="Z311" i="11"/>
  <c r="AA311" i="11" s="1"/>
  <c r="Z310" i="11"/>
  <c r="AA310" i="11" s="1"/>
  <c r="Z309" i="11"/>
  <c r="AA309" i="11" s="1"/>
  <c r="Z308" i="11"/>
  <c r="AA308" i="11" s="1"/>
  <c r="Z307" i="11"/>
  <c r="AA307" i="11" s="1"/>
  <c r="Z306" i="11"/>
  <c r="AA306" i="11" s="1"/>
  <c r="Z303" i="11"/>
  <c r="AA303" i="11" s="1"/>
  <c r="Z302" i="11"/>
  <c r="AA302" i="11" s="1"/>
  <c r="Z292" i="11"/>
  <c r="AA292" i="11" s="1"/>
  <c r="Z291" i="11"/>
  <c r="AA291" i="11" s="1"/>
  <c r="Z301" i="11"/>
  <c r="AA301" i="11" s="1"/>
  <c r="Z300" i="11"/>
  <c r="AA300" i="11" s="1"/>
  <c r="Z299" i="11"/>
  <c r="AA299" i="11" s="1"/>
  <c r="Z298" i="11"/>
  <c r="AA298" i="11" s="1"/>
  <c r="Z297" i="11"/>
  <c r="AA297" i="11" s="1"/>
  <c r="Z296" i="11"/>
  <c r="AA296" i="11" s="1"/>
  <c r="Z295" i="11"/>
  <c r="AA295" i="11" s="1"/>
  <c r="Z288" i="11"/>
  <c r="AA288" i="11" s="1"/>
  <c r="Z287" i="11"/>
  <c r="AA287" i="11" s="1"/>
  <c r="Z284" i="11"/>
  <c r="AA284" i="11" s="1"/>
  <c r="Z283" i="11"/>
  <c r="AA283" i="11" s="1"/>
  <c r="Z282" i="11"/>
  <c r="AA282" i="11" s="1"/>
  <c r="Z279" i="11"/>
  <c r="AA279" i="11" s="1"/>
  <c r="Z278" i="11"/>
  <c r="AA278" i="11" s="1"/>
  <c r="Z274" i="11"/>
  <c r="AA274" i="11" s="1"/>
  <c r="Z273" i="11"/>
  <c r="AA273" i="11" s="1"/>
  <c r="Z270" i="11"/>
  <c r="AA270" i="11" s="1"/>
  <c r="Z269" i="11"/>
  <c r="AA269" i="11" s="1"/>
  <c r="Z266" i="11"/>
  <c r="AA266" i="11" s="1"/>
  <c r="Z265" i="11"/>
  <c r="AA265" i="11" s="1"/>
  <c r="Z262" i="11"/>
  <c r="AA262" i="11" s="1"/>
  <c r="Z261" i="11"/>
  <c r="AA261" i="11" s="1"/>
  <c r="Z258" i="11"/>
  <c r="AA258" i="11" s="1"/>
  <c r="Z257" i="11"/>
  <c r="AA257" i="11" s="1"/>
  <c r="Z254" i="11"/>
  <c r="AA254" i="11" s="1"/>
  <c r="Z253" i="11"/>
  <c r="AA253" i="11" s="1"/>
  <c r="Z250" i="11"/>
  <c r="AA250" i="11" s="1"/>
  <c r="Z249" i="11"/>
  <c r="AA249" i="11" s="1"/>
  <c r="Z246" i="11"/>
  <c r="AA246" i="11" s="1"/>
  <c r="Z245" i="11"/>
  <c r="AA245" i="11" s="1"/>
  <c r="Z244" i="11"/>
  <c r="AA244" i="11" s="1"/>
  <c r="Z243" i="11"/>
  <c r="AA243" i="11" s="1"/>
  <c r="Z242" i="11"/>
  <c r="AA242" i="11" s="1"/>
  <c r="Z241" i="11"/>
  <c r="AA241" i="11" s="1"/>
  <c r="Z240" i="11"/>
  <c r="AA240" i="11" s="1"/>
  <c r="Z239" i="11"/>
  <c r="AA239" i="11" s="1"/>
  <c r="Z238" i="11"/>
  <c r="AA238" i="11" s="1"/>
  <c r="Z237" i="11"/>
  <c r="AA237" i="11" s="1"/>
  <c r="Z236" i="11"/>
  <c r="AA236" i="11" s="1"/>
  <c r="Z235" i="11"/>
  <c r="AA235" i="11" s="1"/>
  <c r="Z234" i="11"/>
  <c r="AA234" i="11" s="1"/>
  <c r="Z233" i="11"/>
  <c r="AA233" i="11" s="1"/>
  <c r="Z232" i="11"/>
  <c r="AA232" i="11" s="1"/>
  <c r="Z231" i="11"/>
  <c r="AA231" i="11" s="1"/>
  <c r="Z230" i="11"/>
  <c r="AA230" i="11" s="1"/>
  <c r="Z229" i="11"/>
  <c r="AA229" i="11" s="1"/>
  <c r="Z228" i="11"/>
  <c r="AA228" i="11" s="1"/>
  <c r="Z227" i="11"/>
  <c r="AA227" i="11" s="1"/>
  <c r="Z226" i="11"/>
  <c r="AA226" i="11" s="1"/>
  <c r="Z225" i="11"/>
  <c r="AA225" i="11" s="1"/>
  <c r="Z224" i="11"/>
  <c r="AA224" i="11" s="1"/>
  <c r="Z223" i="11"/>
  <c r="AA223" i="11" s="1"/>
  <c r="Z222" i="11"/>
  <c r="AA222" i="11" s="1"/>
  <c r="Z221" i="11"/>
  <c r="AA221" i="11" s="1"/>
  <c r="Z220" i="11"/>
  <c r="AA220" i="11" s="1"/>
  <c r="Z219" i="11"/>
  <c r="AA219" i="11" s="1"/>
  <c r="Z218" i="11"/>
  <c r="AA218" i="11" s="1"/>
  <c r="Z217" i="11"/>
  <c r="AA217" i="11" s="1"/>
  <c r="Z216" i="11"/>
  <c r="AA216" i="11" s="1"/>
  <c r="Z215" i="11"/>
  <c r="AA215" i="11" s="1"/>
  <c r="Z214" i="11"/>
  <c r="AA214" i="11" s="1"/>
  <c r="Z213" i="11"/>
  <c r="AA213" i="11" s="1"/>
  <c r="Z212" i="11"/>
  <c r="AA212" i="11" s="1"/>
  <c r="Z211" i="11"/>
  <c r="AA211" i="11" s="1"/>
  <c r="Z210" i="11"/>
  <c r="AA210" i="11" s="1"/>
  <c r="Z209" i="11"/>
  <c r="AA209" i="11" s="1"/>
  <c r="Z208" i="11"/>
  <c r="AA208" i="11" s="1"/>
  <c r="Z207" i="11"/>
  <c r="AA207" i="11" s="1"/>
  <c r="Z206" i="11"/>
  <c r="AA206" i="11" s="1"/>
  <c r="Z205" i="11"/>
  <c r="AA205" i="11" s="1"/>
  <c r="Z204" i="11"/>
  <c r="AA204" i="11" s="1"/>
  <c r="Z203" i="11"/>
  <c r="AA203" i="11" s="1"/>
  <c r="Z202" i="11"/>
  <c r="AA202" i="11" s="1"/>
  <c r="Z201" i="11"/>
  <c r="AA201" i="11" s="1"/>
  <c r="Z200" i="11"/>
  <c r="AA200" i="11" s="1"/>
  <c r="Z199" i="11"/>
  <c r="AA199" i="11" s="1"/>
  <c r="Z198" i="11"/>
  <c r="AA198" i="11" s="1"/>
  <c r="Z197" i="11"/>
  <c r="AA197" i="11" s="1"/>
  <c r="Z196" i="11"/>
  <c r="AA196" i="11" s="1"/>
  <c r="Z195" i="11"/>
  <c r="AA195" i="11" s="1"/>
  <c r="Z194" i="11"/>
  <c r="AA194" i="11" s="1"/>
  <c r="Z193" i="11"/>
  <c r="AA193" i="11" s="1"/>
  <c r="Z192" i="11"/>
  <c r="AA192" i="11" s="1"/>
  <c r="Z191" i="11"/>
  <c r="AA191" i="11" s="1"/>
  <c r="Z190" i="11"/>
  <c r="AA190" i="11" s="1"/>
  <c r="Z189" i="11"/>
  <c r="AA189" i="11" s="1"/>
  <c r="Z188" i="11"/>
  <c r="AA188" i="11" s="1"/>
  <c r="Z187" i="11"/>
  <c r="AA187" i="11" s="1"/>
  <c r="Z186" i="11"/>
  <c r="AA186" i="11" s="1"/>
  <c r="Z185" i="11"/>
  <c r="AA185" i="11" s="1"/>
  <c r="Z184" i="11"/>
  <c r="AA184" i="11" s="1"/>
  <c r="Z183" i="11"/>
  <c r="AA183" i="11" s="1"/>
  <c r="Z182" i="11"/>
  <c r="AA182" i="11" s="1"/>
  <c r="Z181" i="11"/>
  <c r="AA181" i="11" s="1"/>
  <c r="Z180" i="11"/>
  <c r="AA180" i="11" s="1"/>
  <c r="Z179" i="11"/>
  <c r="AA179" i="11" s="1"/>
  <c r="Z178" i="11"/>
  <c r="AA178" i="11" s="1"/>
  <c r="Z177" i="11"/>
  <c r="AA177" i="11" s="1"/>
  <c r="Z176" i="11"/>
  <c r="AA176" i="11" s="1"/>
  <c r="Z175" i="11"/>
  <c r="AA175" i="11" s="1"/>
  <c r="Z174" i="11"/>
  <c r="AA174" i="11" s="1"/>
  <c r="Z173" i="11"/>
  <c r="AA173" i="11" s="1"/>
  <c r="Z172" i="11"/>
  <c r="AA172" i="11" s="1"/>
  <c r="Z171" i="11"/>
  <c r="AA171" i="11" s="1"/>
  <c r="Z170" i="11"/>
  <c r="AA170" i="11" s="1"/>
  <c r="Z169" i="11"/>
  <c r="AA169" i="11" s="1"/>
  <c r="Z168" i="11"/>
  <c r="AA168" i="11" s="1"/>
  <c r="Z167" i="11"/>
  <c r="AA167" i="11" s="1"/>
  <c r="Z166" i="11"/>
  <c r="AA166" i="11" s="1"/>
  <c r="Z165" i="11"/>
  <c r="AA165" i="11" s="1"/>
  <c r="Z164" i="11"/>
  <c r="AA164" i="11" s="1"/>
  <c r="Z163" i="11"/>
  <c r="AA163" i="11" s="1"/>
  <c r="Z162" i="11"/>
  <c r="AA162" i="11" s="1"/>
  <c r="Z161" i="11"/>
  <c r="AA161" i="11" s="1"/>
  <c r="Z160" i="11"/>
  <c r="AA160" i="11" s="1"/>
  <c r="Z159" i="11"/>
  <c r="AA159" i="11" s="1"/>
  <c r="Z158" i="11"/>
  <c r="AA158" i="11" s="1"/>
  <c r="Z157" i="11"/>
  <c r="AA157" i="11" s="1"/>
  <c r="Z156" i="11"/>
  <c r="AA156" i="11" s="1"/>
  <c r="Z155" i="11"/>
  <c r="AA155" i="11" s="1"/>
  <c r="Z154" i="11"/>
  <c r="AA154" i="11" s="1"/>
  <c r="Z153" i="11"/>
  <c r="AA153" i="11" s="1"/>
  <c r="Z152" i="11"/>
  <c r="AA152" i="11" s="1"/>
  <c r="Z151" i="11"/>
  <c r="AA151" i="11" s="1"/>
  <c r="Z150" i="11"/>
  <c r="AA150" i="11" s="1"/>
  <c r="Z149" i="11"/>
  <c r="AA149" i="11" s="1"/>
  <c r="Z148" i="11"/>
  <c r="AA148" i="11" s="1"/>
  <c r="Z147" i="11"/>
  <c r="AA147" i="11" s="1"/>
  <c r="Z146" i="11"/>
  <c r="AA146" i="11" s="1"/>
  <c r="Z145" i="11"/>
  <c r="AA145" i="11" s="1"/>
  <c r="Z144" i="11"/>
  <c r="AA144" i="11" s="1"/>
  <c r="Z143" i="11"/>
  <c r="AA143" i="11" s="1"/>
  <c r="Z142" i="11"/>
  <c r="AA142" i="11" s="1"/>
  <c r="Z141" i="11"/>
  <c r="AA141" i="11" s="1"/>
  <c r="Z140" i="11"/>
  <c r="AA140" i="11" s="1"/>
  <c r="Z139" i="11"/>
  <c r="AA139" i="11" s="1"/>
  <c r="Z138" i="11"/>
  <c r="AA138" i="11" s="1"/>
  <c r="Z137" i="11"/>
  <c r="AA137" i="11" s="1"/>
  <c r="Z136" i="11"/>
  <c r="AA136" i="11" s="1"/>
  <c r="Z135" i="11"/>
  <c r="AA135" i="11" s="1"/>
  <c r="Z134" i="11"/>
  <c r="AA134" i="11" s="1"/>
  <c r="Z133" i="11"/>
  <c r="AA133" i="11" s="1"/>
  <c r="Z132" i="11"/>
  <c r="AA132" i="11" s="1"/>
  <c r="Z131" i="11"/>
  <c r="AA131" i="11" s="1"/>
  <c r="Z130" i="11"/>
  <c r="AA130" i="11" s="1"/>
  <c r="Z129" i="11"/>
  <c r="AA129" i="11" s="1"/>
  <c r="Z128" i="11"/>
  <c r="AA128" i="11" s="1"/>
  <c r="Z127" i="11"/>
  <c r="AA127" i="11" s="1"/>
  <c r="Z126" i="11"/>
  <c r="AA126" i="11" s="1"/>
  <c r="Z125" i="11"/>
  <c r="AA125" i="11" s="1"/>
  <c r="Z124" i="11"/>
  <c r="AA124" i="11" s="1"/>
  <c r="Z123" i="11"/>
  <c r="AA123" i="11" s="1"/>
  <c r="Z122" i="11"/>
  <c r="AA122" i="11" s="1"/>
  <c r="Z121" i="11"/>
  <c r="AA121" i="11" s="1"/>
  <c r="Z120" i="11"/>
  <c r="AA120" i="11" s="1"/>
  <c r="Z119" i="11"/>
  <c r="AA119" i="11" s="1"/>
  <c r="Z118" i="11"/>
  <c r="AA118" i="11" s="1"/>
  <c r="Z117" i="11"/>
  <c r="AA117" i="11" s="1"/>
  <c r="Z116" i="11"/>
  <c r="AA116" i="11" s="1"/>
  <c r="Z115" i="11"/>
  <c r="AA115" i="11" s="1"/>
  <c r="Z114" i="11"/>
  <c r="AA114" i="11" s="1"/>
  <c r="Z113" i="11"/>
  <c r="AA113" i="11" s="1"/>
  <c r="Z112" i="11"/>
  <c r="AA112" i="11" s="1"/>
  <c r="Z111" i="11"/>
  <c r="AA111" i="11" s="1"/>
  <c r="Z110" i="11"/>
  <c r="AA110" i="11" s="1"/>
  <c r="Z109" i="11"/>
  <c r="AA109" i="11" s="1"/>
  <c r="Z108" i="11"/>
  <c r="AA108" i="11" s="1"/>
  <c r="Z107" i="11"/>
  <c r="AA107" i="11" s="1"/>
  <c r="Z106" i="11"/>
  <c r="AA106" i="11" s="1"/>
  <c r="Z105" i="11"/>
  <c r="AA105" i="11" s="1"/>
  <c r="Z104" i="11"/>
  <c r="AA104" i="11" s="1"/>
  <c r="Z103" i="11"/>
  <c r="AA103" i="11" s="1"/>
  <c r="Z102" i="11"/>
  <c r="AA102" i="11" s="1"/>
  <c r="Z101" i="11"/>
  <c r="AA101" i="11" s="1"/>
  <c r="Z100" i="11"/>
  <c r="AA100" i="11" s="1"/>
  <c r="Z99" i="11"/>
  <c r="AA99" i="11" s="1"/>
  <c r="Z98" i="11"/>
  <c r="AA98" i="11" s="1"/>
  <c r="Z97" i="11"/>
  <c r="AA97" i="11" s="1"/>
  <c r="Z96" i="11"/>
  <c r="AA96" i="11" s="1"/>
  <c r="Z95" i="11"/>
  <c r="AA95" i="11" s="1"/>
  <c r="Z94" i="11"/>
  <c r="AA94" i="11" s="1"/>
  <c r="Z93" i="11"/>
  <c r="AA93" i="11" s="1"/>
  <c r="Z92" i="11"/>
  <c r="AA92" i="11" s="1"/>
  <c r="Z91" i="11"/>
  <c r="AA91" i="11" s="1"/>
  <c r="Z90" i="11"/>
  <c r="AA90" i="11" s="1"/>
  <c r="Z89" i="11"/>
  <c r="AA89" i="11" s="1"/>
  <c r="Z88" i="11"/>
  <c r="AA88" i="11" s="1"/>
  <c r="Z87" i="11"/>
  <c r="AA87" i="11" s="1"/>
  <c r="Z86" i="11"/>
  <c r="AA86" i="11" s="1"/>
  <c r="Z85" i="11"/>
  <c r="AA85" i="11" s="1"/>
  <c r="Z84" i="11"/>
  <c r="AA84" i="11" s="1"/>
  <c r="Z83" i="11"/>
  <c r="AA83" i="11" s="1"/>
  <c r="Z82" i="11"/>
  <c r="AA82" i="11" s="1"/>
  <c r="Z81" i="11"/>
  <c r="AA81" i="11" s="1"/>
  <c r="Z80" i="11"/>
  <c r="AA80" i="11" s="1"/>
  <c r="Z79" i="11"/>
  <c r="AA79" i="11" s="1"/>
  <c r="Z78" i="11"/>
  <c r="AA78" i="11" s="1"/>
  <c r="Z77" i="11"/>
  <c r="AA77" i="11" s="1"/>
  <c r="Z76" i="11"/>
  <c r="AA76" i="11" s="1"/>
  <c r="Z75" i="11"/>
  <c r="AA75" i="11" s="1"/>
  <c r="Z74" i="11"/>
  <c r="AA74" i="11" s="1"/>
  <c r="Z73" i="11"/>
  <c r="AA73" i="11" s="1"/>
  <c r="Z72" i="11"/>
  <c r="AA72" i="11" s="1"/>
  <c r="Z71" i="11"/>
  <c r="AA71" i="11" s="1"/>
  <c r="Z70" i="11"/>
  <c r="AA70" i="11" s="1"/>
  <c r="Z67" i="11"/>
  <c r="AA67" i="11" s="1"/>
  <c r="Z66" i="11"/>
  <c r="AA66" i="11" s="1"/>
  <c r="Z65" i="11"/>
  <c r="AA65" i="11" s="1"/>
  <c r="Z64" i="11"/>
  <c r="AA64" i="11" s="1"/>
  <c r="Z63" i="11"/>
  <c r="AA63" i="11" s="1"/>
  <c r="Z62" i="11"/>
  <c r="AA62" i="11" s="1"/>
  <c r="Z61" i="11"/>
  <c r="AA61" i="11" s="1"/>
  <c r="Z60" i="11"/>
  <c r="AA60" i="11" s="1"/>
  <c r="Z59" i="11"/>
  <c r="AA59" i="11" s="1"/>
  <c r="Z56" i="11"/>
  <c r="AA56" i="11" s="1"/>
  <c r="Z55" i="11"/>
  <c r="AA55" i="11" s="1"/>
  <c r="Z54" i="11"/>
  <c r="AA54" i="11" s="1"/>
  <c r="Z53" i="11"/>
  <c r="AA53" i="11" s="1"/>
  <c r="Z52" i="11"/>
  <c r="AA52" i="11" s="1"/>
  <c r="Z51" i="11"/>
  <c r="AA51" i="11" s="1"/>
  <c r="Z50" i="11"/>
  <c r="AA50" i="11" s="1"/>
  <c r="Z49" i="11"/>
  <c r="AA49" i="11" s="1"/>
  <c r="Z48" i="11"/>
  <c r="AA48" i="11" s="1"/>
  <c r="Z45" i="11"/>
  <c r="AA45" i="11" s="1"/>
  <c r="Z44" i="11"/>
  <c r="AA44" i="11" s="1"/>
  <c r="Z43" i="11"/>
  <c r="AA43" i="11" s="1"/>
  <c r="Z42" i="11"/>
  <c r="AA42" i="11" s="1"/>
  <c r="Z41" i="11"/>
  <c r="AA41" i="11" s="1"/>
  <c r="Z40" i="11"/>
  <c r="AA40" i="11" s="1"/>
  <c r="Z39" i="11"/>
  <c r="AA39" i="11" s="1"/>
  <c r="Z38" i="11"/>
  <c r="AA38" i="11" s="1"/>
  <c r="Z37" i="11"/>
  <c r="AA37" i="11" s="1"/>
  <c r="Z34" i="11"/>
  <c r="AA34" i="11" s="1"/>
  <c r="Z33" i="11"/>
  <c r="AA33" i="11" s="1"/>
  <c r="Z32" i="11"/>
  <c r="AA32" i="11" s="1"/>
  <c r="Z31" i="11"/>
  <c r="AA31" i="11" s="1"/>
  <c r="Z30" i="11"/>
  <c r="AA30" i="11" s="1"/>
  <c r="Z29" i="11"/>
  <c r="AA29" i="11" s="1"/>
  <c r="Z28" i="11"/>
  <c r="AA28" i="11" s="1"/>
  <c r="Z27" i="11"/>
  <c r="AA27" i="11" s="1"/>
  <c r="Z26" i="11"/>
  <c r="AA26" i="11" s="1"/>
  <c r="Z23" i="11"/>
  <c r="AA23" i="11" s="1"/>
  <c r="Z22" i="11"/>
  <c r="AA22" i="11" s="1"/>
  <c r="Z21" i="11"/>
  <c r="AA21" i="11" s="1"/>
  <c r="Z20" i="11"/>
  <c r="AA20" i="11" s="1"/>
  <c r="Z19" i="11"/>
  <c r="AA19" i="11" s="1"/>
  <c r="Z18" i="11"/>
  <c r="AA18" i="11" s="1"/>
  <c r="Z17" i="11"/>
  <c r="AA17" i="11" s="1"/>
  <c r="Z16" i="11"/>
  <c r="AA16" i="11" s="1"/>
  <c r="Z15" i="11"/>
  <c r="AA15" i="11" s="1"/>
  <c r="Z12" i="11"/>
  <c r="AA12" i="11" s="1"/>
  <c r="Z11" i="11"/>
  <c r="AA11" i="11" s="1"/>
  <c r="Z10" i="11"/>
  <c r="AA10" i="11" s="1"/>
  <c r="Z9" i="11"/>
  <c r="AA9" i="11" s="1"/>
  <c r="Z8" i="11"/>
  <c r="AA8" i="11" s="1"/>
  <c r="Z7" i="11"/>
  <c r="AA7" i="11" s="1"/>
  <c r="Z6" i="11"/>
  <c r="AA6" i="11" s="1"/>
  <c r="Z5" i="11"/>
  <c r="AA5" i="11" s="1"/>
  <c r="Z4" i="11"/>
  <c r="Z5502" i="11" l="1"/>
  <c r="AA4" i="11"/>
  <c r="AA5502" i="11" s="1"/>
</calcChain>
</file>

<file path=xl/sharedStrings.xml><?xml version="1.0" encoding="utf-8"?>
<sst xmlns="http://schemas.openxmlformats.org/spreadsheetml/2006/main" count="61356" uniqueCount="2666">
  <si>
    <t xml:space="preserve">Select "-/+" at left to hide/unhide table filters  </t>
  </si>
  <si>
    <t>General Fund Trends By Agency</t>
  </si>
  <si>
    <t>Row Labels</t>
  </si>
  <si>
    <t>Row Sort</t>
  </si>
  <si>
    <t>FY 2019</t>
  </si>
  <si>
    <t>FY 2020</t>
  </si>
  <si>
    <t>FY 2021</t>
  </si>
  <si>
    <t>FY 2022</t>
  </si>
  <si>
    <t>FY 2023</t>
  </si>
  <si>
    <t>Trends</t>
  </si>
  <si>
    <t>Education</t>
  </si>
  <si>
    <t>216: James Madison University</t>
  </si>
  <si>
    <t>Mandated Balance</t>
  </si>
  <si>
    <t>General Fund Trends By Agency and Program</t>
  </si>
  <si>
    <t>100: Educational and General Programs</t>
  </si>
  <si>
    <t>108: Higher Education Student Financial Assistance</t>
  </si>
  <si>
    <t>110: Financial Assistance For Educational and General Services</t>
  </si>
  <si>
    <t>Secretarial Area:</t>
  </si>
  <si>
    <t>Agency:</t>
  </si>
  <si>
    <t>Program:</t>
  </si>
  <si>
    <t>Unexpended %</t>
  </si>
  <si>
    <t>Secretarial Area</t>
  </si>
  <si>
    <t>Sec Area Sort</t>
  </si>
  <si>
    <t>Rollup Agy Code</t>
  </si>
  <si>
    <t>Agy Sort</t>
  </si>
  <si>
    <t>Agency Title</t>
  </si>
  <si>
    <t>HigherEd</t>
  </si>
  <si>
    <t>Agency</t>
  </si>
  <si>
    <t>Prog Code</t>
  </si>
  <si>
    <t>Program Title</t>
  </si>
  <si>
    <t>Program</t>
  </si>
  <si>
    <t>Fund Type</t>
  </si>
  <si>
    <t>Row Type Sort</t>
  </si>
  <si>
    <t>Row Type</t>
  </si>
  <si>
    <t>2019</t>
  </si>
  <si>
    <t>2020</t>
  </si>
  <si>
    <t>2021</t>
  </si>
  <si>
    <t>2022</t>
  </si>
  <si>
    <t>2023</t>
  </si>
  <si>
    <t>Legislative</t>
  </si>
  <si>
    <t>001000</t>
  </si>
  <si>
    <t>House of Delegates</t>
  </si>
  <si>
    <t>No</t>
  </si>
  <si>
    <t>101: House of Delegates</t>
  </si>
  <si>
    <t>Enactment of Laws</t>
  </si>
  <si>
    <t>782: Enactment of Laws</t>
  </si>
  <si>
    <t>GF</t>
  </si>
  <si>
    <t>Appropriation</t>
  </si>
  <si>
    <t>Expended</t>
  </si>
  <si>
    <t>Unexpended</t>
  </si>
  <si>
    <t>Discretionary Balance</t>
  </si>
  <si>
    <t>001001</t>
  </si>
  <si>
    <t>Senate of Virginia</t>
  </si>
  <si>
    <t>100: Senate of Virginia</t>
  </si>
  <si>
    <t>002000</t>
  </si>
  <si>
    <t>Auditor of Public Accounts</t>
  </si>
  <si>
    <t>133: Auditor of Public Accounts</t>
  </si>
  <si>
    <t>Legislative Evaluation and Review</t>
  </si>
  <si>
    <t>783: Legislative Evaluation and Review</t>
  </si>
  <si>
    <t>004000</t>
  </si>
  <si>
    <t>Division of Capitol Police</t>
  </si>
  <si>
    <t>961: Division of Capitol Police</t>
  </si>
  <si>
    <t>Administrative and Support Services</t>
  </si>
  <si>
    <t>399: Administrative and Support Services</t>
  </si>
  <si>
    <t>005000</t>
  </si>
  <si>
    <t>Division of Legislative Automated Systems</t>
  </si>
  <si>
    <t>109: Division of Legislative Automated Systems</t>
  </si>
  <si>
    <t>Information Technology Development and Operations</t>
  </si>
  <si>
    <t>820: Information Technology Development and Operations</t>
  </si>
  <si>
    <t>006000</t>
  </si>
  <si>
    <t>Division of Legislative Services</t>
  </si>
  <si>
    <t>107: Division of Legislative Services</t>
  </si>
  <si>
    <t>Human Relations Management</t>
  </si>
  <si>
    <t>146: Human Relations Management</t>
  </si>
  <si>
    <t>Health Research, Planning, and Coordination</t>
  </si>
  <si>
    <t>406: Health Research, Planning, and Coordination</t>
  </si>
  <si>
    <t>Social Services Research, Planning, and Coordination</t>
  </si>
  <si>
    <t>450: Social Services Research, Planning, and Coordination</t>
  </si>
  <si>
    <t>Resource Management Research, Planning, and Coordination</t>
  </si>
  <si>
    <t>507: Resource Management Research, Planning, and Coordination</t>
  </si>
  <si>
    <t>Environmental Policy and Program Development</t>
  </si>
  <si>
    <t>516: Environmental Policy and Program Development</t>
  </si>
  <si>
    <t>Economic Development Services</t>
  </si>
  <si>
    <t>534: Economic Development Services</t>
  </si>
  <si>
    <t>Consumer Affairs Services</t>
  </si>
  <si>
    <t>550: Consumer Affairs Services</t>
  </si>
  <si>
    <t>Ground Transportation Planning and Research</t>
  </si>
  <si>
    <t>602: Ground Transportation Planning and Research</t>
  </si>
  <si>
    <t>Governmental Affairs Services</t>
  </si>
  <si>
    <t>701: Governmental Affairs Services</t>
  </si>
  <si>
    <t>Legislative Research and Analysis</t>
  </si>
  <si>
    <t>784: Legislative Research and Analysis</t>
  </si>
  <si>
    <t>Research, Planning, and Coordination</t>
  </si>
  <si>
    <t>788: Research, Planning, and Coordination</t>
  </si>
  <si>
    <t>007000</t>
  </si>
  <si>
    <t>Capitol Square Preservation Council</t>
  </si>
  <si>
    <t>820: Capitol Square Preservation Council</t>
  </si>
  <si>
    <t>Architectural and Antiquity Research Planning and Coordination</t>
  </si>
  <si>
    <t>748: Architectural and Antiquity Research Planning and Coordination</t>
  </si>
  <si>
    <t>010000</t>
  </si>
  <si>
    <t>Dr. Martin Luther King, Jr. Memorial Commission</t>
  </si>
  <si>
    <t>845: Dr. Martin Luther King, Jr. Memorial Commission</t>
  </si>
  <si>
    <t>012000</t>
  </si>
  <si>
    <t>Joint Commission on Technology and Science</t>
  </si>
  <si>
    <t>847: Joint Commission on Technology and Science</t>
  </si>
  <si>
    <t>Technology Research, Planning, and Coordination</t>
  </si>
  <si>
    <t>537: Technology Research, Planning, and Coordination</t>
  </si>
  <si>
    <t>013000</t>
  </si>
  <si>
    <t>Commissioners for the Promotion of Uniformity of Legislation in the United States</t>
  </si>
  <si>
    <t>145: Commissioners for the Promotion of Uniformity of Legislation in the United States</t>
  </si>
  <si>
    <t>016000</t>
  </si>
  <si>
    <t>Virginia Code Commission</t>
  </si>
  <si>
    <t>108: Virginia Code Commission</t>
  </si>
  <si>
    <t>019000</t>
  </si>
  <si>
    <t>Virginia Freedom of Information Advisory Council</t>
  </si>
  <si>
    <t>834: Virginia Freedom of Information Advisory Council</t>
  </si>
  <si>
    <t>020000</t>
  </si>
  <si>
    <t>Virginia Housing Commission</t>
  </si>
  <si>
    <t>840: Virginia Housing Commission</t>
  </si>
  <si>
    <t>Housing Assistance Services</t>
  </si>
  <si>
    <t>458: Housing Assistance Services</t>
  </si>
  <si>
    <t>021000</t>
  </si>
  <si>
    <t>Brown v. Board of Education Scholarship Committee</t>
  </si>
  <si>
    <t>858: Brown v. Board of Education Scholarship Committee</t>
  </si>
  <si>
    <t>030505</t>
  </si>
  <si>
    <t>Virginia Conflict of Interest and Ethics Advisory Council</t>
  </si>
  <si>
    <t>876: Virginia Conflict of Interest and Ethics Advisory Council</t>
  </si>
  <si>
    <t>Personnel Management Services</t>
  </si>
  <si>
    <t>704: Personnel Management Services</t>
  </si>
  <si>
    <t>030555</t>
  </si>
  <si>
    <t>Virginia World War I and World War II Commemoration Commission</t>
  </si>
  <si>
    <t>030566</t>
  </si>
  <si>
    <t>Virginia-Israel Advisory Board</t>
  </si>
  <si>
    <t>330: Virginia-Israel Advisory Board</t>
  </si>
  <si>
    <t>030568</t>
  </si>
  <si>
    <t>Commission on the May 31, 2019 Virginia Beach Mass Shooting</t>
  </si>
  <si>
    <t>879: Commission on the May 31, 2019 Virginia Beach Mass Shooting</t>
  </si>
  <si>
    <t>030570</t>
  </si>
  <si>
    <t>Commission to Study Slavery and Subsequent De Jure and De Facto Racial and Economic Discrimination Against African Americans</t>
  </si>
  <si>
    <t>880: Commission to Study Slavery and Subsequent De Jure and De Facto Racial and Economic Discrimination Against African Americans</t>
  </si>
  <si>
    <t>030571</t>
  </si>
  <si>
    <t>Chesapeake Bay Commission</t>
  </si>
  <si>
    <t>842: Chesapeake Bay Commission</t>
  </si>
  <si>
    <t>030575</t>
  </si>
  <si>
    <t>Joint Commission on Health Care</t>
  </si>
  <si>
    <t>844: Joint Commission on Health Care</t>
  </si>
  <si>
    <t>030580</t>
  </si>
  <si>
    <t>Virginia Commission on Youth</t>
  </si>
  <si>
    <t>839: Virginia Commission on Youth</t>
  </si>
  <si>
    <t>030581</t>
  </si>
  <si>
    <t>Behavioral Health Commission</t>
  </si>
  <si>
    <t>882: Behavioral Health Commission</t>
  </si>
  <si>
    <t>030585</t>
  </si>
  <si>
    <t>Virginia State Crime Commission</t>
  </si>
  <si>
    <t>142: Virginia State Crime Commission</t>
  </si>
  <si>
    <t>Criminal Justice Research, Planning and Coordination</t>
  </si>
  <si>
    <t>305: Criminal Justice Research, Planning and Coordination</t>
  </si>
  <si>
    <t>031000</t>
  </si>
  <si>
    <t>Joint Legislative Audit and Review Commission</t>
  </si>
  <si>
    <t>110: Joint Legislative Audit and Review Commission</t>
  </si>
  <si>
    <t>032000</t>
  </si>
  <si>
    <t>Virginia Commission on Intergovernmental Cooperation</t>
  </si>
  <si>
    <t>105: Virginia Commission on Intergovernmental Cooperation</t>
  </si>
  <si>
    <t>033000</t>
  </si>
  <si>
    <t>Legislative Department Reversion Clearing Account</t>
  </si>
  <si>
    <t>102: Legislative Department Reversion Clearing Account</t>
  </si>
  <si>
    <t>Across the Board Reductions</t>
  </si>
  <si>
    <t>714: Across the Board Reductions</t>
  </si>
  <si>
    <t>Judicial</t>
  </si>
  <si>
    <t>034000</t>
  </si>
  <si>
    <t>Supreme Court</t>
  </si>
  <si>
    <t>111: Supreme Court</t>
  </si>
  <si>
    <t>Pre-Trial, Trial, and Appellate Processes</t>
  </si>
  <si>
    <t>321: Pre-Trial, Trial, and Appellate Processes</t>
  </si>
  <si>
    <t>Law Library Services</t>
  </si>
  <si>
    <t>323: Law Library Services</t>
  </si>
  <si>
    <t>Adjudication Training, Education, and Standards</t>
  </si>
  <si>
    <t>326: Adjudication Training, Education, and Standards</t>
  </si>
  <si>
    <t>035000</t>
  </si>
  <si>
    <t>Court of Appeals of Virginia</t>
  </si>
  <si>
    <t>125: Court of Appeals of Virginia</t>
  </si>
  <si>
    <t>036000</t>
  </si>
  <si>
    <t>Circuit Courts</t>
  </si>
  <si>
    <t>113: Circuit Courts</t>
  </si>
  <si>
    <t>037000</t>
  </si>
  <si>
    <t>General District Courts</t>
  </si>
  <si>
    <t>114: General District Courts</t>
  </si>
  <si>
    <t>038000</t>
  </si>
  <si>
    <t>Juvenile and Domestic Relations District Courts</t>
  </si>
  <si>
    <t>115: Juvenile and Domestic Relations District Courts</t>
  </si>
  <si>
    <t>039000</t>
  </si>
  <si>
    <t>Combined District Courts</t>
  </si>
  <si>
    <t>116: Combined District Courts</t>
  </si>
  <si>
    <t>040000</t>
  </si>
  <si>
    <t>Magistrate System</t>
  </si>
  <si>
    <t>103: Magistrate System</t>
  </si>
  <si>
    <t>042000</t>
  </si>
  <si>
    <t>Judicial Inquiry and Review Commission</t>
  </si>
  <si>
    <t>112: Judicial Inquiry and Review Commission</t>
  </si>
  <si>
    <t>043000</t>
  </si>
  <si>
    <t>Indigent Defense Commission</t>
  </si>
  <si>
    <t>848: Indigent Defense Commission</t>
  </si>
  <si>
    <t>Legal Defense</t>
  </si>
  <si>
    <t>327: Legal Defense</t>
  </si>
  <si>
    <t>044000</t>
  </si>
  <si>
    <t>Virginia Criminal Sentencing Commission</t>
  </si>
  <si>
    <t>160: Virginia Criminal Sentencing Commission</t>
  </si>
  <si>
    <t>Adjudicatory Research, Planning, and Coordination</t>
  </si>
  <si>
    <t>324: Adjudicatory Research, Planning, and Coordination</t>
  </si>
  <si>
    <t>045000</t>
  </si>
  <si>
    <t>Virginia State Bar</t>
  </si>
  <si>
    <t>117: Virginia State Bar</t>
  </si>
  <si>
    <t>046000</t>
  </si>
  <si>
    <t>Judicial Department Reversion Clearing Account</t>
  </si>
  <si>
    <t>104: Judicial Department Reversion Clearing Account</t>
  </si>
  <si>
    <t>Executive Offices</t>
  </si>
  <si>
    <t>047000</t>
  </si>
  <si>
    <t>Office of the Governor</t>
  </si>
  <si>
    <t>121: Office of the Governor</t>
  </si>
  <si>
    <t>Historic and Commemorative Attraction Management</t>
  </si>
  <si>
    <t>502: Historic and Commemorative Attraction Management</t>
  </si>
  <si>
    <t>Disaster Planning and Operations</t>
  </si>
  <si>
    <t>722: Disaster Planning and Operations</t>
  </si>
  <si>
    <t>799: Administrative and Support Services</t>
  </si>
  <si>
    <t>048000</t>
  </si>
  <si>
    <t>Lieutenant Governor</t>
  </si>
  <si>
    <t>119: Lieutenant Governor</t>
  </si>
  <si>
    <t>049000</t>
  </si>
  <si>
    <t>Attorney General and Department of Law</t>
  </si>
  <si>
    <t>141: Attorney General and Department of Law</t>
  </si>
  <si>
    <t>Legal Advice</t>
  </si>
  <si>
    <t>320: Legal Advice</t>
  </si>
  <si>
    <t>Regulation of Business Practices</t>
  </si>
  <si>
    <t>552: Regulation of Business Practices</t>
  </si>
  <si>
    <t>051000</t>
  </si>
  <si>
    <t>Secretary of the Commonwealth</t>
  </si>
  <si>
    <t>166: Secretary of the Commonwealth</t>
  </si>
  <si>
    <t>Central Records Retention Services</t>
  </si>
  <si>
    <t>738: Central Records Retention Services</t>
  </si>
  <si>
    <t>054500</t>
  </si>
  <si>
    <t>Office of the State Inspector General</t>
  </si>
  <si>
    <t>147: Office of the State Inspector General</t>
  </si>
  <si>
    <t>Inspection, Monitoring, and Auditing Services</t>
  </si>
  <si>
    <t>787: Inspection, Monitoring, and Auditing Services</t>
  </si>
  <si>
    <t>055000</t>
  </si>
  <si>
    <t>Interstate Organization Contributions</t>
  </si>
  <si>
    <t>921: Interstate Organization Contributions</t>
  </si>
  <si>
    <t>Administration</t>
  </si>
  <si>
    <t>056000</t>
  </si>
  <si>
    <t>Secretary of Administration</t>
  </si>
  <si>
    <t>180: Secretary of Administration</t>
  </si>
  <si>
    <t>Central Support Services for Business Solutions</t>
  </si>
  <si>
    <t>824: Central Support Services for Business Solutions</t>
  </si>
  <si>
    <t>058000</t>
  </si>
  <si>
    <t>Compensation Board</t>
  </si>
  <si>
    <t>157: Compensation Board</t>
  </si>
  <si>
    <t>Financial Assistance for Sheriffs' Offices and Regional Jails</t>
  </si>
  <si>
    <t>307: Financial Assistance for Sheriffs' Offices and Regional Jails</t>
  </si>
  <si>
    <t>Financial Assistance for Confinement of Inmates in Local and Regional Facilities</t>
  </si>
  <si>
    <t>356: Financial Assistance for Confinement of Inmates in Local and Regional Facilities</t>
  </si>
  <si>
    <t>Financial Assistance for Local Finance Directors</t>
  </si>
  <si>
    <t>717: Financial Assistance for Local Finance Directors</t>
  </si>
  <si>
    <t>Financial Assistance for Local Commissioners of the Revenue</t>
  </si>
  <si>
    <t>771: Financial Assistance for Local Commissioners of the Revenue</t>
  </si>
  <si>
    <t>Financial Assistance for Attorneys for the Commonwealth</t>
  </si>
  <si>
    <t>772: Financial Assistance for Attorneys for the Commonwealth</t>
  </si>
  <si>
    <t>Financial Assistance for Circuit Court Clerks</t>
  </si>
  <si>
    <t>773: Financial Assistance for Circuit Court Clerks</t>
  </si>
  <si>
    <t>Financial Assistance for Local Treasurers</t>
  </si>
  <si>
    <t>774: Financial Assistance for Local Treasurers</t>
  </si>
  <si>
    <t>059000</t>
  </si>
  <si>
    <t>Department of General Services</t>
  </si>
  <si>
    <t>194: Department of General Services</t>
  </si>
  <si>
    <t>Laboratory Services</t>
  </si>
  <si>
    <t>726: Laboratory Services</t>
  </si>
  <si>
    <t>Real Estate Services</t>
  </si>
  <si>
    <t>727: Real Estate Services</t>
  </si>
  <si>
    <t>Procurement Services</t>
  </si>
  <si>
    <t>730: Procurement Services</t>
  </si>
  <si>
    <t>Physical Plant Management Services</t>
  </si>
  <si>
    <t>741: Physical Plant Management Services</t>
  </si>
  <si>
    <t>060000</t>
  </si>
  <si>
    <t>Department of Human Resource Management</t>
  </si>
  <si>
    <t>129: Department of Human Resource Management</t>
  </si>
  <si>
    <t>061001</t>
  </si>
  <si>
    <t>Virginia Management Fellows Program Administration</t>
  </si>
  <si>
    <t>164: Virginia Management Fellows Program Administration</t>
  </si>
  <si>
    <t>064000</t>
  </si>
  <si>
    <t>Department of Elections</t>
  </si>
  <si>
    <t>132: Department of Elections</t>
  </si>
  <si>
    <t>Electoral Services</t>
  </si>
  <si>
    <t>723: Electoral Services</t>
  </si>
  <si>
    <t>Financial Assistance to Localities - General</t>
  </si>
  <si>
    <t>728: Financial Assistance to Localities - General</t>
  </si>
  <si>
    <t>Financial Assistance for Electoral Services</t>
  </si>
  <si>
    <t>780: Financial Assistance for Electoral Services</t>
  </si>
  <si>
    <t>174000</t>
  </si>
  <si>
    <t>Virginia Information Technologies Agency</t>
  </si>
  <si>
    <t>136: Virginia Information Technologies Agency</t>
  </si>
  <si>
    <t>Information Technology Planning and Quality Control</t>
  </si>
  <si>
    <t>828: Information Technology Planning and Quality Control</t>
  </si>
  <si>
    <t>Information Technology Security Oversight</t>
  </si>
  <si>
    <t>829: Information Technology Security Oversight</t>
  </si>
  <si>
    <t>899: Administrative and Support Services</t>
  </si>
  <si>
    <t>Agriculture and Forestry</t>
  </si>
  <si>
    <t>065000</t>
  </si>
  <si>
    <t>Secretary of Agriculture and Forestry</t>
  </si>
  <si>
    <t>193: Secretary of Agriculture and Forestry</t>
  </si>
  <si>
    <t>066000</t>
  </si>
  <si>
    <t>Department of Agriculture and Consumer Services</t>
  </si>
  <si>
    <t>301: Department of Agriculture and Consumer Services</t>
  </si>
  <si>
    <t>Nutritional Services</t>
  </si>
  <si>
    <t>457: Nutritional Services</t>
  </si>
  <si>
    <t>Animal and Poultry Disease Control</t>
  </si>
  <si>
    <t>531: Animal and Poultry Disease Control</t>
  </si>
  <si>
    <t>Agricultural Industry Marketing, Development, Promotion, and Improvement</t>
  </si>
  <si>
    <t>532: Agricultural Industry Marketing, Development, Promotion, and Improvement</t>
  </si>
  <si>
    <t>Plant Pest and Disease Control</t>
  </si>
  <si>
    <t>535: Plant Pest and Disease Control</t>
  </si>
  <si>
    <t>Agriculture and Food Homeland Security</t>
  </si>
  <si>
    <t>541: Agriculture and Food Homeland Security</t>
  </si>
  <si>
    <t>Food Safety and Security</t>
  </si>
  <si>
    <t>554: Food Safety and Security</t>
  </si>
  <si>
    <t>Regulation of Products</t>
  </si>
  <si>
    <t>557: Regulation of Products</t>
  </si>
  <si>
    <t>Regulation of Charitable Gaming Organizations</t>
  </si>
  <si>
    <t>559: Regulation of Charitable Gaming Organizations</t>
  </si>
  <si>
    <t>599: Administrative and Support Services</t>
  </si>
  <si>
    <t>067000</t>
  </si>
  <si>
    <t>Department of Forestry</t>
  </si>
  <si>
    <t>411: Department of Forestry</t>
  </si>
  <si>
    <t>Forest Management</t>
  </si>
  <si>
    <t>501: Forest Management</t>
  </si>
  <si>
    <t>Commerce and Trade</t>
  </si>
  <si>
    <t>069000</t>
  </si>
  <si>
    <t>Secretary of Commerce and Trade</t>
  </si>
  <si>
    <t>192: Secretary of Commerce and Trade</t>
  </si>
  <si>
    <t>070000</t>
  </si>
  <si>
    <t>Economic Development Incentive Payments</t>
  </si>
  <si>
    <t>312: Economic Development Incentive Payments</t>
  </si>
  <si>
    <t>073000</t>
  </si>
  <si>
    <t>Department of Housing and Community Development</t>
  </si>
  <si>
    <t>165: Department of Housing and Community Development</t>
  </si>
  <si>
    <t>Community Development Services</t>
  </si>
  <si>
    <t>533: Community Development Services</t>
  </si>
  <si>
    <t>Regulation of Structure Safety</t>
  </si>
  <si>
    <t>562: Regulation of Structure Safety</t>
  </si>
  <si>
    <t>075000</t>
  </si>
  <si>
    <t>Department of Energy</t>
  </si>
  <si>
    <t>409: Department of Energy</t>
  </si>
  <si>
    <t>Minerals Management</t>
  </si>
  <si>
    <t>506: Minerals Management</t>
  </si>
  <si>
    <t>076050</t>
  </si>
  <si>
    <t>Department of Small Business and Supplier Diversity</t>
  </si>
  <si>
    <t>350: Department of Small Business and Supplier Diversity</t>
  </si>
  <si>
    <t>076055</t>
  </si>
  <si>
    <t>Fort Monroe Authority</t>
  </si>
  <si>
    <t>360: Fort Monroe Authority</t>
  </si>
  <si>
    <t>077000</t>
  </si>
  <si>
    <t>Virginia Economic Development Partnership</t>
  </si>
  <si>
    <t>310: Virginia Economic Development Partnership</t>
  </si>
  <si>
    <t>080000</t>
  </si>
  <si>
    <t>Virginia Tourism Authority</t>
  </si>
  <si>
    <t>320: Virginia Tourism Authority</t>
  </si>
  <si>
    <t>Tourist Promotion</t>
  </si>
  <si>
    <t>536: Tourist Promotion</t>
  </si>
  <si>
    <t>080010</t>
  </si>
  <si>
    <t>Virginia Innovation Partnership Authority</t>
  </si>
  <si>
    <t>309: Virginia Innovation Partnership Authority</t>
  </si>
  <si>
    <t>173000</t>
  </si>
  <si>
    <t>Innovation and Entrepreneurship Investment Authority</t>
  </si>
  <si>
    <t>934: Innovation and Entrepreneurship Investment Authority</t>
  </si>
  <si>
    <t>081000</t>
  </si>
  <si>
    <t>Secretary of Education</t>
  </si>
  <si>
    <t>185: Secretary of Education</t>
  </si>
  <si>
    <t>082000</t>
  </si>
  <si>
    <t>Department of Education, Central Office Operations</t>
  </si>
  <si>
    <t>201: Department of Education, Central Office Operations</t>
  </si>
  <si>
    <t>Instructional Services</t>
  </si>
  <si>
    <t>181: Instructional Services</t>
  </si>
  <si>
    <t>Special Education and Student Services</t>
  </si>
  <si>
    <t>182: Special Education and Student Services</t>
  </si>
  <si>
    <t>Pupil Assessment Services</t>
  </si>
  <si>
    <t>184: Pupil Assessment Services</t>
  </si>
  <si>
    <t>School and Division Assistance</t>
  </si>
  <si>
    <t>185: School and Division Assistance</t>
  </si>
  <si>
    <t>Technology Assistance Services</t>
  </si>
  <si>
    <t>186: Technology Assistance Services</t>
  </si>
  <si>
    <t>199: Administrative and Support Services</t>
  </si>
  <si>
    <t>Teacher Licensure and Education</t>
  </si>
  <si>
    <t>566: Teacher Licensure and Education</t>
  </si>
  <si>
    <t>083000</t>
  </si>
  <si>
    <t>Direct Aid to Public Education</t>
  </si>
  <si>
    <t>197: Direct Aid to Public Education</t>
  </si>
  <si>
    <t>Financial Assistance for Educational, Cultural, Community, and Artistic Affairs</t>
  </si>
  <si>
    <t>143: Financial Assistance for Educational, Cultural, Community, and Artistic Affairs</t>
  </si>
  <si>
    <t>State Education Assistance Programs</t>
  </si>
  <si>
    <t>178: State Education Assistance Programs</t>
  </si>
  <si>
    <t>085000</t>
  </si>
  <si>
    <t>Virginia School for the Deaf and the Blind</t>
  </si>
  <si>
    <t>218: Virginia School for the Deaf and the Blind</t>
  </si>
  <si>
    <t>Instruction</t>
  </si>
  <si>
    <t>197: Instruction</t>
  </si>
  <si>
    <t>Residential Support</t>
  </si>
  <si>
    <t>198: Residential Support</t>
  </si>
  <si>
    <t>086000</t>
  </si>
  <si>
    <t>State Council of Higher Education for Virginia</t>
  </si>
  <si>
    <t>245: State Council of Higher Education for Virginia</t>
  </si>
  <si>
    <t>Higher Education Student Financial Assistance</t>
  </si>
  <si>
    <t>Financial Assistance For Educational and General Services</t>
  </si>
  <si>
    <t>Higher Education Academic, Fiscal, and Facility Planning and Coordination</t>
  </si>
  <si>
    <t>111: Higher Education Academic, Fiscal, and Facility Planning and Coordination</t>
  </si>
  <si>
    <t>087000</t>
  </si>
  <si>
    <t>Christopher Newport University</t>
  </si>
  <si>
    <t>Yes</t>
  </si>
  <si>
    <t>242: Christopher Newport University</t>
  </si>
  <si>
    <t>Educational and General Programs</t>
  </si>
  <si>
    <t>088000</t>
  </si>
  <si>
    <t>The College of William and Mary in Virginia</t>
  </si>
  <si>
    <t>204: The College of William and Mary in Virginia</t>
  </si>
  <si>
    <t>089000</t>
  </si>
  <si>
    <t>Richard Bland College</t>
  </si>
  <si>
    <t>241: Richard Bland College</t>
  </si>
  <si>
    <t>090000</t>
  </si>
  <si>
    <t>Virginia Institute of Marine Science</t>
  </si>
  <si>
    <t>268: Virginia Institute of Marine Science</t>
  </si>
  <si>
    <t>091000</t>
  </si>
  <si>
    <t>George Mason University</t>
  </si>
  <si>
    <t>247: George Mason University</t>
  </si>
  <si>
    <t>092000</t>
  </si>
  <si>
    <t>James Madison University</t>
  </si>
  <si>
    <t>093000</t>
  </si>
  <si>
    <t>Longwood University</t>
  </si>
  <si>
    <t>214: Longwood University</t>
  </si>
  <si>
    <t>094000</t>
  </si>
  <si>
    <t>Norfolk State University</t>
  </si>
  <si>
    <t>213: Norfolk State University</t>
  </si>
  <si>
    <t>095000</t>
  </si>
  <si>
    <t>Old Dominion University</t>
  </si>
  <si>
    <t>221: Old Dominion University</t>
  </si>
  <si>
    <t>096000</t>
  </si>
  <si>
    <t>Radford University</t>
  </si>
  <si>
    <t>217: Radford University</t>
  </si>
  <si>
    <t>097000</t>
  </si>
  <si>
    <t>University of Mary Washington</t>
  </si>
  <si>
    <t>215: University of Mary Washington</t>
  </si>
  <si>
    <t>Museum and Cultural Services</t>
  </si>
  <si>
    <t>145: Museum and Cultural Services</t>
  </si>
  <si>
    <t>098000</t>
  </si>
  <si>
    <t>University of Virginia</t>
  </si>
  <si>
    <t>207: University of Virginia</t>
  </si>
  <si>
    <t>099000</t>
  </si>
  <si>
    <t>University of Virginia Medical Center</t>
  </si>
  <si>
    <t>209: University of Virginia Medical Center</t>
  </si>
  <si>
    <t>State Health Services</t>
  </si>
  <si>
    <t>430: State Health Services</t>
  </si>
  <si>
    <t>100000</t>
  </si>
  <si>
    <t>University of Virginia's College at Wise</t>
  </si>
  <si>
    <t>246: University of Virginia's College at Wise</t>
  </si>
  <si>
    <t>101000</t>
  </si>
  <si>
    <t>Virginia Commonwealth University</t>
  </si>
  <si>
    <t>236: Virginia Commonwealth University</t>
  </si>
  <si>
    <t>102000</t>
  </si>
  <si>
    <t>Virginia Community College System</t>
  </si>
  <si>
    <t>260: Virginia Community College System</t>
  </si>
  <si>
    <t>103000</t>
  </si>
  <si>
    <t>Virginia Military Institute</t>
  </si>
  <si>
    <t>211: Virginia Military Institute</t>
  </si>
  <si>
    <t>Unique Military Activities</t>
  </si>
  <si>
    <t>113: Unique Military Activities</t>
  </si>
  <si>
    <t>104000</t>
  </si>
  <si>
    <t>Virginia Polytechnic Institute and State University</t>
  </si>
  <si>
    <t>208: Virginia Polytechnic Institute and State University</t>
  </si>
  <si>
    <t>105000</t>
  </si>
  <si>
    <t>Virginia Cooperative Extension and Agricultural Experiment Station</t>
  </si>
  <si>
    <t>229: Virginia Cooperative Extension and Agricultural Experiment Station</t>
  </si>
  <si>
    <t>106000</t>
  </si>
  <si>
    <t>Virginia State University</t>
  </si>
  <si>
    <t>212: Virginia State University</t>
  </si>
  <si>
    <t>107000</t>
  </si>
  <si>
    <t>Cooperative Extension and Agricultural Research Services</t>
  </si>
  <si>
    <t>234: Cooperative Extension and Agricultural Research Services</t>
  </si>
  <si>
    <t>108000</t>
  </si>
  <si>
    <t>Frontier Culture Museum of Virginia</t>
  </si>
  <si>
    <t>239: Frontier Culture Museum of Virginia</t>
  </si>
  <si>
    <t>109000</t>
  </si>
  <si>
    <t>Gunston Hall</t>
  </si>
  <si>
    <t>417: Gunston Hall</t>
  </si>
  <si>
    <t>110000</t>
  </si>
  <si>
    <t>Jamestown-Yorktown Foundation</t>
  </si>
  <si>
    <t>425: Jamestown-Yorktown Foundation</t>
  </si>
  <si>
    <t>110005</t>
  </si>
  <si>
    <t>Jamestown-Yorktown Commemorations</t>
  </si>
  <si>
    <t>111000</t>
  </si>
  <si>
    <t>The Library Of Virginia</t>
  </si>
  <si>
    <t>202: The Library Of Virginia</t>
  </si>
  <si>
    <t>Archives Management</t>
  </si>
  <si>
    <t>137: Archives Management</t>
  </si>
  <si>
    <t>Statewide Library Services</t>
  </si>
  <si>
    <t>142: Statewide Library Services</t>
  </si>
  <si>
    <t>112000</t>
  </si>
  <si>
    <t>The Science Museum of Virginia</t>
  </si>
  <si>
    <t>146: The Science Museum of Virginia</t>
  </si>
  <si>
    <t>113000</t>
  </si>
  <si>
    <t>Virginia Commission for the Arts</t>
  </si>
  <si>
    <t>148: Virginia Commission for the Arts</t>
  </si>
  <si>
    <t>114000</t>
  </si>
  <si>
    <t>Virginia Museum of Fine Arts</t>
  </si>
  <si>
    <t>238: Virginia Museum of Fine Arts</t>
  </si>
  <si>
    <t>Eastern Virginia Medical School</t>
  </si>
  <si>
    <t>274: Eastern Virginia Medical School</t>
  </si>
  <si>
    <t>116000</t>
  </si>
  <si>
    <t>New College Institute</t>
  </si>
  <si>
    <t>938: New College Institute</t>
  </si>
  <si>
    <t>117000</t>
  </si>
  <si>
    <t>Institute for Advanced Learning and Research</t>
  </si>
  <si>
    <t>885: Institute for Advanced Learning and Research</t>
  </si>
  <si>
    <t>118000</t>
  </si>
  <si>
    <t>Roanoke Higher Education Authority</t>
  </si>
  <si>
    <t>935: Roanoke Higher Education Authority</t>
  </si>
  <si>
    <t>119000</t>
  </si>
  <si>
    <t>Southern Virginia Higher Education Center</t>
  </si>
  <si>
    <t>937: Southern Virginia Higher Education Center</t>
  </si>
  <si>
    <t>120000</t>
  </si>
  <si>
    <t>Southwest Virginia Higher Education Center</t>
  </si>
  <si>
    <t>948: Southwest Virginia Higher Education Center</t>
  </si>
  <si>
    <t>121000</t>
  </si>
  <si>
    <t>Southeastern Universities Research Association Doing Business for Jefferson Science Associates, LLC</t>
  </si>
  <si>
    <t>936: Southeastern Universities Research Association Doing Business for Jefferson Science Associates, LLC</t>
  </si>
  <si>
    <t>122000</t>
  </si>
  <si>
    <t>Higher Education Research Initiative</t>
  </si>
  <si>
    <t>989: Higher Education Research Initiative</t>
  </si>
  <si>
    <t>122250</t>
  </si>
  <si>
    <t>Online Virginia Network Authority</t>
  </si>
  <si>
    <t>244: Online Virginia Network Authority</t>
  </si>
  <si>
    <t>Virginia Museum of Natural History</t>
  </si>
  <si>
    <t>942: Virginia Museum of Natural History</t>
  </si>
  <si>
    <t>Finance</t>
  </si>
  <si>
    <t>124000</t>
  </si>
  <si>
    <t>Secretary of Finance</t>
  </si>
  <si>
    <t>190: Secretary of Finance</t>
  </si>
  <si>
    <t>125000</t>
  </si>
  <si>
    <t>Department of Accounts</t>
  </si>
  <si>
    <t>151: Department of Accounts</t>
  </si>
  <si>
    <t>Financial Systems Development and Management</t>
  </si>
  <si>
    <t>724: Financial Systems Development and Management</t>
  </si>
  <si>
    <t>Accounting Services</t>
  </si>
  <si>
    <t>737: Accounting Services</t>
  </si>
  <si>
    <t>126000</t>
  </si>
  <si>
    <t>Department of Accounts Transfer Payments</t>
  </si>
  <si>
    <t>162: Department of Accounts Transfer Payments</t>
  </si>
  <si>
    <t>Revenue Cash Reserve</t>
  </si>
  <si>
    <t>237: Revenue Cash Reserve</t>
  </si>
  <si>
    <t>Personal Property Tax Relief Program</t>
  </si>
  <si>
    <t>746: Personal Property Tax Relief Program</t>
  </si>
  <si>
    <t>127000</t>
  </si>
  <si>
    <t>Department of Planning and Budget</t>
  </si>
  <si>
    <t>122: Department of Planning and Budget</t>
  </si>
  <si>
    <t>Planning, Budgeting, and Evaluation Services</t>
  </si>
  <si>
    <t>715: Planning, Budgeting, and Evaluation Services</t>
  </si>
  <si>
    <t>128000</t>
  </si>
  <si>
    <t>Department of Taxation</t>
  </si>
  <si>
    <t>161: Department of Taxation</t>
  </si>
  <si>
    <t>Revenue Administration Services</t>
  </si>
  <si>
    <t>732: Revenue Administration Services</t>
  </si>
  <si>
    <t>Tax Value Assistance to Localities</t>
  </si>
  <si>
    <t>734: Tax Value Assistance to Localities</t>
  </si>
  <si>
    <t>129000</t>
  </si>
  <si>
    <t>Department of the Treasury</t>
  </si>
  <si>
    <t>152: Department of the Treasury</t>
  </si>
  <si>
    <t>Investment, Trust, and Insurance Services</t>
  </si>
  <si>
    <t>725: Investment, Trust, and Insurance Services</t>
  </si>
  <si>
    <t>130000</t>
  </si>
  <si>
    <t>Treasury Board</t>
  </si>
  <si>
    <t>155: Treasury Board</t>
  </si>
  <si>
    <t>Bond and Loan Retirement and Redemption</t>
  </si>
  <si>
    <t>743: Bond and Loan Retirement and Redemption</t>
  </si>
  <si>
    <t>Health and Human Resources</t>
  </si>
  <si>
    <t>131000</t>
  </si>
  <si>
    <t>Secretary of Health and Human Resources</t>
  </si>
  <si>
    <t>188: Secretary of Health and Human Resources</t>
  </si>
  <si>
    <t>132000</t>
  </si>
  <si>
    <t>Children's Services Act</t>
  </si>
  <si>
    <t>200: Children's Services Act</t>
  </si>
  <si>
    <t>Protective Services</t>
  </si>
  <si>
    <t>453: Protective Services</t>
  </si>
  <si>
    <t>499: Administrative and Support Services</t>
  </si>
  <si>
    <t>134000</t>
  </si>
  <si>
    <t>Department for the Deaf and Hard-Of-Hearing</t>
  </si>
  <si>
    <t>751: Department for the Deaf and Hard-Of-Hearing</t>
  </si>
  <si>
    <t>135000</t>
  </si>
  <si>
    <t>Department of Health</t>
  </si>
  <si>
    <t>601: Department of Health</t>
  </si>
  <si>
    <t>Medical Examiner and Anatomical Services</t>
  </si>
  <si>
    <t>403: Medical Examiner and Anatomical Services</t>
  </si>
  <si>
    <t>Communicable Disease Prevention and Control</t>
  </si>
  <si>
    <t>405: Communicable Disease Prevention and Control</t>
  </si>
  <si>
    <t>Community Health Services</t>
  </si>
  <si>
    <t>440: Community Health Services</t>
  </si>
  <si>
    <t>Financial Assistance to Community Human Services Organizations</t>
  </si>
  <si>
    <t>492: Financial Assistance to Community Human Services Organizations</t>
  </si>
  <si>
    <t>Drinking Water Improvement</t>
  </si>
  <si>
    <t>508: Drinking Water Improvement</t>
  </si>
  <si>
    <t>Environmental Health Hazards Control</t>
  </si>
  <si>
    <t>565: Environmental Health Hazards Control</t>
  </si>
  <si>
    <t>Emergency Preparedness</t>
  </si>
  <si>
    <t>775: Emergency Preparedness</t>
  </si>
  <si>
    <t>137000</t>
  </si>
  <si>
    <t>Department of Medical Assistance Services</t>
  </si>
  <si>
    <t>602: Department of Medical Assistance Services</t>
  </si>
  <si>
    <t>Children's Health Insurance Program Delivery</t>
  </si>
  <si>
    <t>446: Children's Health Insurance Program Delivery</t>
  </si>
  <si>
    <t>Medicaid Program Services</t>
  </si>
  <si>
    <t>456: Medicaid Program Services</t>
  </si>
  <si>
    <t>Medical Assistance Services (Non-Medicaid)</t>
  </si>
  <si>
    <t>464: Medical Assistance Services (Non-Medicaid)</t>
  </si>
  <si>
    <t>Medical Assistance Services for Low Income Children</t>
  </si>
  <si>
    <t>466: Medical Assistance Services for Low Income Children</t>
  </si>
  <si>
    <t>Medical Assistance Management Services (Forecasted)</t>
  </si>
  <si>
    <t>496: Medical Assistance Management Services (Forecasted)</t>
  </si>
  <si>
    <t>138000</t>
  </si>
  <si>
    <t>Department of Behavioral Health and Developmental Services</t>
  </si>
  <si>
    <t>720: Department of Behavioral Health and Developmental Services</t>
  </si>
  <si>
    <t>Central Office Managed Community and Individual Health Services</t>
  </si>
  <si>
    <t>444: Central Office Managed Community and Individual Health Services</t>
  </si>
  <si>
    <t>Regulation of Public Facilities and Services</t>
  </si>
  <si>
    <t>561: Regulation of Public Facilities and Services</t>
  </si>
  <si>
    <t>139000</t>
  </si>
  <si>
    <t>Grants to Localities</t>
  </si>
  <si>
    <t>790: Grants to Localities</t>
  </si>
  <si>
    <t>Financial Assistance for Health Services</t>
  </si>
  <si>
    <t>445: Financial Assistance for Health Services</t>
  </si>
  <si>
    <t>140000</t>
  </si>
  <si>
    <t>Mental Health Treatment Centers</t>
  </si>
  <si>
    <t>792: Mental Health Treatment Centers</t>
  </si>
  <si>
    <t>Secure Confinement</t>
  </si>
  <si>
    <t>357: Secure Confinement</t>
  </si>
  <si>
    <t>Pharmacy Services</t>
  </si>
  <si>
    <t>421: Pharmacy Services</t>
  </si>
  <si>
    <t>Facility Administrative and Support Services</t>
  </si>
  <si>
    <t>498: Facility Administrative and Support Services</t>
  </si>
  <si>
    <t>141000</t>
  </si>
  <si>
    <t>Intellectual Disabilities Training Centers</t>
  </si>
  <si>
    <t>793: Intellectual Disabilities Training Centers</t>
  </si>
  <si>
    <t>142000</t>
  </si>
  <si>
    <t>Virginia Center for Behavioral Rehabilitation</t>
  </si>
  <si>
    <t>794: Virginia Center for Behavioral Rehabilitation</t>
  </si>
  <si>
    <t>143000</t>
  </si>
  <si>
    <t>Department for Aging and Rehabilitative Services</t>
  </si>
  <si>
    <t>262: Department for Aging and Rehabilitative Services</t>
  </si>
  <si>
    <t>Rehabilitation Assistance Services</t>
  </si>
  <si>
    <t>454: Rehabilitation Assistance Services</t>
  </si>
  <si>
    <t>Individual Care Services</t>
  </si>
  <si>
    <t>455: Individual Care Services</t>
  </si>
  <si>
    <t>Continuing Income Assistance Services</t>
  </si>
  <si>
    <t>461: Continuing Income Assistance Services</t>
  </si>
  <si>
    <t>Adult Programs and Services</t>
  </si>
  <si>
    <t>468: Adult Programs and Services</t>
  </si>
  <si>
    <t>144000</t>
  </si>
  <si>
    <t>Wilson Workforce and Rehabilitation Center</t>
  </si>
  <si>
    <t>203: Wilson Workforce and Rehabilitation Center</t>
  </si>
  <si>
    <t>145000</t>
  </si>
  <si>
    <t>Department of Social Services</t>
  </si>
  <si>
    <t>765: Department of Social Services</t>
  </si>
  <si>
    <t>Program Management Services</t>
  </si>
  <si>
    <t>451: Program Management Services</t>
  </si>
  <si>
    <t>Financial Assistance for Self-Sufficiency Programs and Services</t>
  </si>
  <si>
    <t>452: Financial Assistance for Self-Sufficiency Programs and Services</t>
  </si>
  <si>
    <t>Financial Assistance for Local Social Services Staff</t>
  </si>
  <si>
    <t>460: Financial Assistance for Local Social Services Staff</t>
  </si>
  <si>
    <t>Child Support Enforcement Services</t>
  </si>
  <si>
    <t>463: Child Support Enforcement Services</t>
  </si>
  <si>
    <t>Child Welfare Services</t>
  </si>
  <si>
    <t>469: Child Welfare Services</t>
  </si>
  <si>
    <t>Financial Assistance for Supplemental Assistance Services</t>
  </si>
  <si>
    <t>491: Financial Assistance for Supplemental Assistance Services</t>
  </si>
  <si>
    <t>145050</t>
  </si>
  <si>
    <t>Virginia Foundation for Healthy Youth</t>
  </si>
  <si>
    <t>852: Virginia Foundation for Healthy Youth</t>
  </si>
  <si>
    <t>Distribution of Tobacco Settlement</t>
  </si>
  <si>
    <t>745: Distribution of Tobacco Settlement</t>
  </si>
  <si>
    <t>146000</t>
  </si>
  <si>
    <t>Virginia Board for People with Disabilities</t>
  </si>
  <si>
    <t>606: Virginia Board for People with Disabilities</t>
  </si>
  <si>
    <t>Financial Assistance for Individual and Family Services</t>
  </si>
  <si>
    <t>490: Financial Assistance for Individual and Family Services</t>
  </si>
  <si>
    <t>147000</t>
  </si>
  <si>
    <t>Department for the Blind and Vision Impaired</t>
  </si>
  <si>
    <t>702: Department for the Blind and Vision Impaired</t>
  </si>
  <si>
    <t>State Education Services</t>
  </si>
  <si>
    <t>191: State Education Services</t>
  </si>
  <si>
    <t>Regional Office Support and Administration</t>
  </si>
  <si>
    <t>497: Regional Office Support and Administration</t>
  </si>
  <si>
    <t>148000</t>
  </si>
  <si>
    <t>Virginia Rehabilitation Center for the Blind and Vision Impaired</t>
  </si>
  <si>
    <t>263: Virginia Rehabilitation Center for the Blind and Vision Impaired</t>
  </si>
  <si>
    <t>Labor</t>
  </si>
  <si>
    <t>148100</t>
  </si>
  <si>
    <t>Secretary of Labor</t>
  </si>
  <si>
    <t>195: Secretary of Labor</t>
  </si>
  <si>
    <t>148200</t>
  </si>
  <si>
    <t>Department of Labor and Industry</t>
  </si>
  <si>
    <t>181: Department of Labor and Industry</t>
  </si>
  <si>
    <t>Regulation of Individual Safety</t>
  </si>
  <si>
    <t>555: Regulation of Individual Safety</t>
  </si>
  <si>
    <t>148400</t>
  </si>
  <si>
    <t>Virginia Employment Commission</t>
  </si>
  <si>
    <t>182: Virginia Employment Commission</t>
  </si>
  <si>
    <t>Workforce Systems Services</t>
  </si>
  <si>
    <t>470: Workforce Systems Services</t>
  </si>
  <si>
    <t>Natural and Historic Resources</t>
  </si>
  <si>
    <t>149000</t>
  </si>
  <si>
    <t>Secretary of Natural and Historic Resources</t>
  </si>
  <si>
    <t>183: Secretary of Natural and Historic Resources</t>
  </si>
  <si>
    <t>151000</t>
  </si>
  <si>
    <t>Department of Conservation and Recreation</t>
  </si>
  <si>
    <t>199: Department of Conservation and Recreation</t>
  </si>
  <si>
    <t>Land  and Resource Management</t>
  </si>
  <si>
    <t>503: Land  and Resource Management</t>
  </si>
  <si>
    <t>Leisure and Recreation Services</t>
  </si>
  <si>
    <t>504: Leisure and Recreation Services</t>
  </si>
  <si>
    <t>152000</t>
  </si>
  <si>
    <t>Department of Environmental Quality</t>
  </si>
  <si>
    <t>440: Department of Environmental Quality</t>
  </si>
  <si>
    <t>Land Protection</t>
  </si>
  <si>
    <t>509: Land Protection</t>
  </si>
  <si>
    <t>Water Protection</t>
  </si>
  <si>
    <t>512: Water Protection</t>
  </si>
  <si>
    <t>Air Protection</t>
  </si>
  <si>
    <t>513: Air Protection</t>
  </si>
  <si>
    <t>Environmental Financial Assistance</t>
  </si>
  <si>
    <t>515: Environmental Financial Assistance</t>
  </si>
  <si>
    <t>153000</t>
  </si>
  <si>
    <t>Department of Wildlife Resources</t>
  </si>
  <si>
    <t>403: Department of Wildlife Resources</t>
  </si>
  <si>
    <t>Wildlife and Freshwater Fisheries Management</t>
  </si>
  <si>
    <t>511: Wildlife and Freshwater Fisheries Management</t>
  </si>
  <si>
    <t>154000</t>
  </si>
  <si>
    <t>Department of Historic Resources</t>
  </si>
  <si>
    <t>423: Department of Historic Resources</t>
  </si>
  <si>
    <t>155000</t>
  </si>
  <si>
    <t>Marine Resources Commission</t>
  </si>
  <si>
    <t>402: Marine Resources Commission</t>
  </si>
  <si>
    <t>Marine Life Management</t>
  </si>
  <si>
    <t>505: Marine Life Management</t>
  </si>
  <si>
    <t>Coastal Lands Surveying and Mapping</t>
  </si>
  <si>
    <t>510: Coastal Lands Surveying and Mapping</t>
  </si>
  <si>
    <t>Public Safety and Homeland Security</t>
  </si>
  <si>
    <t>157000</t>
  </si>
  <si>
    <t>Secretary of Public Safety and Homeland Security</t>
  </si>
  <si>
    <t>187: Secretary of Public Safety and Homeland Security</t>
  </si>
  <si>
    <t>158000</t>
  </si>
  <si>
    <t>Commonwealth's Attorneys' Services Council</t>
  </si>
  <si>
    <t>957: Commonwealth's Attorneys' Services Council</t>
  </si>
  <si>
    <t>159001</t>
  </si>
  <si>
    <t>Virginia Cannabis Control Authority</t>
  </si>
  <si>
    <t>977: Virginia Cannabis Control Authority</t>
  </si>
  <si>
    <t>Cannabis Regulation and Enforcement</t>
  </si>
  <si>
    <t>308: Cannabis Regulation and Enforcement</t>
  </si>
  <si>
    <t>161000</t>
  </si>
  <si>
    <t>Department of Corrections</t>
  </si>
  <si>
    <t>799: Department of Corrections</t>
  </si>
  <si>
    <t>Supervision of Offenders and Re-entry Services</t>
  </si>
  <si>
    <t>351: Supervision of Offenders and Re-entry Services</t>
  </si>
  <si>
    <t>Operation of State Residential Community Correctional Facilities</t>
  </si>
  <si>
    <t>361: Operation of State Residential Community Correctional Facilities</t>
  </si>
  <si>
    <t>Prison Medical and Clinical Services</t>
  </si>
  <si>
    <t>397: Prison Medical and Clinical Services</t>
  </si>
  <si>
    <t>Operation of Secure Correctional Facilities</t>
  </si>
  <si>
    <t>398: Operation of Secure Correctional Facilities</t>
  </si>
  <si>
    <t>162000</t>
  </si>
  <si>
    <t>Department of Criminal Justice Services</t>
  </si>
  <si>
    <t>140: Department of Criminal Justice Services</t>
  </si>
  <si>
    <t>Criminal Justice Training and Standards</t>
  </si>
  <si>
    <t>303: Criminal Justice Training and Standards</t>
  </si>
  <si>
    <t>Financial Assistance for Administration of Justice Services</t>
  </si>
  <si>
    <t>390: Financial Assistance for Administration of Justice Services</t>
  </si>
  <si>
    <t>163000</t>
  </si>
  <si>
    <t>Department of Emergency Management</t>
  </si>
  <si>
    <t>127: Department of Emergency Management</t>
  </si>
  <si>
    <t>Emergency Response and Recovery</t>
  </si>
  <si>
    <t>776: Emergency Response and Recovery</t>
  </si>
  <si>
    <t>Virginia Emergency Operations Center</t>
  </si>
  <si>
    <t>778: Virginia Emergency Operations Center</t>
  </si>
  <si>
    <t>164000</t>
  </si>
  <si>
    <t>Department of Fire Programs</t>
  </si>
  <si>
    <t>960: Department of Fire Programs</t>
  </si>
  <si>
    <t>165000</t>
  </si>
  <si>
    <t>Department of Forensic Science</t>
  </si>
  <si>
    <t>778: Department of Forensic Science</t>
  </si>
  <si>
    <t>Law Enforcement Scientific Support Services</t>
  </si>
  <si>
    <t>309: Law Enforcement Scientific Support Services</t>
  </si>
  <si>
    <t>166000</t>
  </si>
  <si>
    <t>Department of Juvenile Justice</t>
  </si>
  <si>
    <t>777: Department of Juvenile Justice</t>
  </si>
  <si>
    <t>Operation of Community Residential and Nonresidential Services</t>
  </si>
  <si>
    <t>350: Operation of Community Residential and Nonresidential Services</t>
  </si>
  <si>
    <t>Financial Assistance to Local Governments for Juvenile Justice Services</t>
  </si>
  <si>
    <t>360: Financial Assistance to Local Governments for Juvenile Justice Services</t>
  </si>
  <si>
    <t>168000</t>
  </si>
  <si>
    <t>Department of State Police</t>
  </si>
  <si>
    <t>156: Department of State Police</t>
  </si>
  <si>
    <t>Information Technology Systems, Telecommunications and Records Management</t>
  </si>
  <si>
    <t>302: Information Technology Systems, Telecommunications and Records Management</t>
  </si>
  <si>
    <t>Law Enforcement and Highway Safety Services</t>
  </si>
  <si>
    <t>310: Law Enforcement and Highway Safety Services</t>
  </si>
  <si>
    <t>170000</t>
  </si>
  <si>
    <t>Virginia Parole Board</t>
  </si>
  <si>
    <t>766: Virginia Parole Board</t>
  </si>
  <si>
    <t>Probation and Parole Determination</t>
  </si>
  <si>
    <t>352: Probation and Parole Determination</t>
  </si>
  <si>
    <t>Technology</t>
  </si>
  <si>
    <t>172000</t>
  </si>
  <si>
    <t>Secretary of Technology</t>
  </si>
  <si>
    <t>184: Secretary of Technology</t>
  </si>
  <si>
    <t>Transportation</t>
  </si>
  <si>
    <t>176000</t>
  </si>
  <si>
    <t>Department of Aviation</t>
  </si>
  <si>
    <t>841: Department of Aviation</t>
  </si>
  <si>
    <t>State Aircraft Flight Operations</t>
  </si>
  <si>
    <t>656: State Aircraft Flight Operations</t>
  </si>
  <si>
    <t>699: Administrative and Support Services</t>
  </si>
  <si>
    <t>181000</t>
  </si>
  <si>
    <t>Department of Transportation</t>
  </si>
  <si>
    <t>501: Department of Transportation</t>
  </si>
  <si>
    <t>Highway Construction Programs</t>
  </si>
  <si>
    <t>603: Highway Construction Programs</t>
  </si>
  <si>
    <t>Non-Toll Supported Transportation Debt Service</t>
  </si>
  <si>
    <t>612: Non-Toll Supported Transportation Debt Service</t>
  </si>
  <si>
    <t>Transportation Initiatives</t>
  </si>
  <si>
    <t>621: Transportation Initiatives</t>
  </si>
  <si>
    <t>183000</t>
  </si>
  <si>
    <t>Virginia Port Authority</t>
  </si>
  <si>
    <t>407: Virginia Port Authority</t>
  </si>
  <si>
    <t>Financial Assistance for Port Activities</t>
  </si>
  <si>
    <t>628: Financial Assistance for Port Activities</t>
  </si>
  <si>
    <t>Veterans and Defense Affairs</t>
  </si>
  <si>
    <t>183020</t>
  </si>
  <si>
    <t>Secretary of Veterans and Defense Affairs</t>
  </si>
  <si>
    <t>454: Secretary of Veterans and Defense Affairs</t>
  </si>
  <si>
    <t>183030</t>
  </si>
  <si>
    <t>Department of Veterans Services</t>
  </si>
  <si>
    <t>912: Department of Veterans Services</t>
  </si>
  <si>
    <t>Veterans Benefit Services</t>
  </si>
  <si>
    <t>467: Veterans Benefit Services</t>
  </si>
  <si>
    <t>183500</t>
  </si>
  <si>
    <t>Veterans Services Foundation</t>
  </si>
  <si>
    <t>913: Veterans Services Foundation</t>
  </si>
  <si>
    <t>183510</t>
  </si>
  <si>
    <t>Department of Military Affairs</t>
  </si>
  <si>
    <t>123: Department of Military Affairs</t>
  </si>
  <si>
    <t>At Risk Youth Residential Program</t>
  </si>
  <si>
    <t>187: At Risk Youth Residential Program</t>
  </si>
  <si>
    <t>Defense Preparedness</t>
  </si>
  <si>
    <t>721: Defense Preparedness</t>
  </si>
  <si>
    <t>Central Appropriations</t>
  </si>
  <si>
    <t/>
  </si>
  <si>
    <t>Planned Reversions</t>
  </si>
  <si>
    <t>992: Planned Reversions</t>
  </si>
  <si>
    <t>Miscellaneous Reversion Clearing Account</t>
  </si>
  <si>
    <t>226: Miscellaneous Reversion Clearing Account</t>
  </si>
  <si>
    <t>184000</t>
  </si>
  <si>
    <t>995: Central Appropriations</t>
  </si>
  <si>
    <t>Reversion Clearing Account - Miscellaneous</t>
  </si>
  <si>
    <t>236: Reversion Clearing Account - Miscellaneous</t>
  </si>
  <si>
    <t>Adjustments to Designated State Agency Activities</t>
  </si>
  <si>
    <t>238: Adjustments to Designated State Agency Activities</t>
  </si>
  <si>
    <t>Compensation and Benefit Adjustments</t>
  </si>
  <si>
    <t>757: Compensation and Benefit Adjustments</t>
  </si>
  <si>
    <t>Payments for Special or Unanticipated Expenditures</t>
  </si>
  <si>
    <t>758: Payments for Special or Unanticipated Expenditures</t>
  </si>
  <si>
    <t>Independent Agencies</t>
  </si>
  <si>
    <t>187000</t>
  </si>
  <si>
    <t>State Corporation Commission</t>
  </si>
  <si>
    <t>171: State Corporation Commission</t>
  </si>
  <si>
    <t>Plan Management</t>
  </si>
  <si>
    <t>408: Plan Management</t>
  </si>
  <si>
    <t>190000</t>
  </si>
  <si>
    <t>Virginia Retirement System</t>
  </si>
  <si>
    <t>158: Virginia Retirement System</t>
  </si>
  <si>
    <t>191000</t>
  </si>
  <si>
    <t>Virginia Workers' Compensation Commission</t>
  </si>
  <si>
    <t>191: Virginia Workers' Compensation Commission</t>
  </si>
  <si>
    <t>Discretionary Reappropriation</t>
  </si>
  <si>
    <t>Discretionary Balance Reverted</t>
  </si>
  <si>
    <t>Fiscal Year</t>
  </si>
  <si>
    <t>01000</t>
  </si>
  <si>
    <t>Branch Group</t>
  </si>
  <si>
    <t>Branch Group Sort</t>
  </si>
  <si>
    <t>Secretariat</t>
  </si>
  <si>
    <t>Alt Sec Area</t>
  </si>
  <si>
    <t>Alt Sec Area Sort</t>
  </si>
  <si>
    <t>Alt Secetariat</t>
  </si>
  <si>
    <t>Agy Code</t>
  </si>
  <si>
    <t>DPB Analyst</t>
  </si>
  <si>
    <t>DPB Section</t>
  </si>
  <si>
    <t>Rollup Agy</t>
  </si>
  <si>
    <t>ResponsibleAgency</t>
  </si>
  <si>
    <t>Active</t>
  </si>
  <si>
    <t>Abbreviation</t>
  </si>
  <si>
    <t>CommCollege</t>
  </si>
  <si>
    <t>Corrections</t>
  </si>
  <si>
    <t>OpBudDev</t>
  </si>
  <si>
    <t>CapBudDev</t>
  </si>
  <si>
    <t>OpBudExec</t>
  </si>
  <si>
    <t>CapBudExec</t>
  </si>
  <si>
    <t>SPParticipant</t>
  </si>
  <si>
    <t>Non-Executive Branch</t>
  </si>
  <si>
    <t>Legislative Department</t>
  </si>
  <si>
    <t>BOS-GG: Colonna, Meredith</t>
  </si>
  <si>
    <t>BOS-GG</t>
  </si>
  <si>
    <t>SOV</t>
  </si>
  <si>
    <t>HDEL</t>
  </si>
  <si>
    <t>LDRCA</t>
  </si>
  <si>
    <t>VCIC</t>
  </si>
  <si>
    <t>Commission on Veterans' Affairs</t>
  </si>
  <si>
    <t>Inactive</t>
  </si>
  <si>
    <t>Executive Branch</t>
  </si>
  <si>
    <t>Governor's Commission on Governmental Reform</t>
  </si>
  <si>
    <t>Commerce and Trade Secretariat</t>
  </si>
  <si>
    <t>Department of Economic Development</t>
  </si>
  <si>
    <t>Administration Secretariat</t>
  </si>
  <si>
    <t>Department of Veterans Affairs</t>
  </si>
  <si>
    <t>Health and Human Resources Secretariat</t>
  </si>
  <si>
    <t>Commission on the Status of Women</t>
  </si>
  <si>
    <t>Technology Secretariat</t>
  </si>
  <si>
    <t>Virginia Information Providers Network Authority</t>
  </si>
  <si>
    <t>Department of Technology Planning</t>
  </si>
  <si>
    <t>Department of Information Technology</t>
  </si>
  <si>
    <t>Southwest Virginia Economic Development Commission</t>
  </si>
  <si>
    <t>Division of War Veterans' Claims</t>
  </si>
  <si>
    <t>Virginia Department for Children</t>
  </si>
  <si>
    <t>Education Secretariat</t>
  </si>
  <si>
    <t>Virginia Foundation for the Humanities</t>
  </si>
  <si>
    <t>Virginia Truck and Ornamentals Research Station</t>
  </si>
  <si>
    <t>The Western Virginia Foundation for the Arts and Sciences</t>
  </si>
  <si>
    <t>Virginia Sports Hall of Fame</t>
  </si>
  <si>
    <t>Norfolk Recreation Facilities Authority</t>
  </si>
  <si>
    <t>Judicial Department</t>
  </si>
  <si>
    <t>PS</t>
  </si>
  <si>
    <t>JDRCA</t>
  </si>
  <si>
    <t>DLS</t>
  </si>
  <si>
    <t>VCC</t>
  </si>
  <si>
    <t>015000</t>
  </si>
  <si>
    <t>Virginia Coal and Energy Commission</t>
  </si>
  <si>
    <t>VCEC</t>
  </si>
  <si>
    <t>CPUL</t>
  </si>
  <si>
    <t>VIAB</t>
  </si>
  <si>
    <t>DLAS</t>
  </si>
  <si>
    <t>JLARC</t>
  </si>
  <si>
    <t>BOS-GG: Saunders, Jason</t>
  </si>
  <si>
    <t>LTGOV</t>
  </si>
  <si>
    <t>MAG</t>
  </si>
  <si>
    <t>SUPCT</t>
  </si>
  <si>
    <t>CCV</t>
  </si>
  <si>
    <t>GDC</t>
  </si>
  <si>
    <t>JDRC</t>
  </si>
  <si>
    <t>CDC</t>
  </si>
  <si>
    <t>CAV</t>
  </si>
  <si>
    <t>Executive Offices Reversion Clearing Account</t>
  </si>
  <si>
    <t>JIRC</t>
  </si>
  <si>
    <t>VSB</t>
  </si>
  <si>
    <t>Office of the Governor / Sec of the Commonwealth</t>
  </si>
  <si>
    <t>GOV</t>
  </si>
  <si>
    <t>Finance Secretariat</t>
  </si>
  <si>
    <t>BOS-GG: Johnson, Latosha</t>
  </si>
  <si>
    <t>DPB</t>
  </si>
  <si>
    <t>Veterans and Defense Affairs Secretariat</t>
  </si>
  <si>
    <t>PS: Villegas, Zachery</t>
  </si>
  <si>
    <t>DMA</t>
  </si>
  <si>
    <t>Public Safety and Homeland Security Secretariat</t>
  </si>
  <si>
    <t>DEM</t>
  </si>
  <si>
    <t>DHRM</t>
  </si>
  <si>
    <t>061000</t>
  </si>
  <si>
    <t>Administration of Health Insurance</t>
  </si>
  <si>
    <t>AHI</t>
  </si>
  <si>
    <t>VMFPA</t>
  </si>
  <si>
    <t>Champion Schools Commission</t>
  </si>
  <si>
    <t>ELECT</t>
  </si>
  <si>
    <t>APA</t>
  </si>
  <si>
    <t>Virginia Veterans Care Center</t>
  </si>
  <si>
    <t>VITA</t>
  </si>
  <si>
    <t>DCJS</t>
  </si>
  <si>
    <t>OAG</t>
  </si>
  <si>
    <t>050000</t>
  </si>
  <si>
    <t>Division of Debt Collection</t>
  </si>
  <si>
    <t>DDC</t>
  </si>
  <si>
    <t>VSCC</t>
  </si>
  <si>
    <t>EDT: Bernadas, Thomas</t>
  </si>
  <si>
    <t>EDT</t>
  </si>
  <si>
    <t>SMV</t>
  </si>
  <si>
    <t>BOS-GG: Grimes, Emily</t>
  </si>
  <si>
    <t>OSIG</t>
  </si>
  <si>
    <t>EDT:  Shaw, Brittany</t>
  </si>
  <si>
    <t>VCA</t>
  </si>
  <si>
    <t>BOS-GG: Galla, Jacob</t>
  </si>
  <si>
    <t>DOA</t>
  </si>
  <si>
    <t>DOATP</t>
  </si>
  <si>
    <t>TD</t>
  </si>
  <si>
    <t>Transportation Secretariat</t>
  </si>
  <si>
    <t>177000</t>
  </si>
  <si>
    <t>Department of Motor Vehicles</t>
  </si>
  <si>
    <t>DMV</t>
  </si>
  <si>
    <t>178000</t>
  </si>
  <si>
    <t>Department of Motor Vehicles Transfer Payments</t>
  </si>
  <si>
    <t>TB</t>
  </si>
  <si>
    <t>VSP</t>
  </si>
  <si>
    <t>PS: Richards, Kelly</t>
  </si>
  <si>
    <t>CB</t>
  </si>
  <si>
    <t>VRS</t>
  </si>
  <si>
    <t>VCSC</t>
  </si>
  <si>
    <t>TAX</t>
  </si>
  <si>
    <t>CR: Martin, Samantha</t>
  </si>
  <si>
    <t>CR</t>
  </si>
  <si>
    <t>DHCD</t>
  </si>
  <si>
    <t>Department of the State Internal Auditor</t>
  </si>
  <si>
    <t>SOC</t>
  </si>
  <si>
    <t>057000</t>
  </si>
  <si>
    <t>Office of Data Governance and Analytics</t>
  </si>
  <si>
    <t>ODGA</t>
  </si>
  <si>
    <t>SCC</t>
  </si>
  <si>
    <t>Finance--Reversion Clearing Account</t>
  </si>
  <si>
    <t>188000</t>
  </si>
  <si>
    <t>Virginia Lottery</t>
  </si>
  <si>
    <t>VAL</t>
  </si>
  <si>
    <t>189000</t>
  </si>
  <si>
    <t>VCSP</t>
  </si>
  <si>
    <t>SOA</t>
  </si>
  <si>
    <t>Labor Secretariat</t>
  </si>
  <si>
    <t>DOLI</t>
  </si>
  <si>
    <t>VEC</t>
  </si>
  <si>
    <t>Natural and Historic Resources Secretariat</t>
  </si>
  <si>
    <t>SNHR</t>
  </si>
  <si>
    <t>Administration--Reversion Clearing Acount</t>
  </si>
  <si>
    <t>EDT: Walker, Ainsley</t>
  </si>
  <si>
    <t>SOE</t>
  </si>
  <si>
    <t>175000</t>
  </si>
  <si>
    <t>Secretary of Transportation</t>
  </si>
  <si>
    <t>EDT: Ramirez, Ryan</t>
  </si>
  <si>
    <t>STO</t>
  </si>
  <si>
    <t>SPSHS</t>
  </si>
  <si>
    <t>HHR: McCabe, Kenneth</t>
  </si>
  <si>
    <t>HHR</t>
  </si>
  <si>
    <t>SHHR</t>
  </si>
  <si>
    <t>CSA</t>
  </si>
  <si>
    <t>133000</t>
  </si>
  <si>
    <t>Department for the Aging</t>
  </si>
  <si>
    <t>VDA</t>
  </si>
  <si>
    <t>SFIN</t>
  </si>
  <si>
    <t>VWC</t>
  </si>
  <si>
    <t>SCT</t>
  </si>
  <si>
    <t>EDIP</t>
  </si>
  <si>
    <t>Agriculture and Forestry Secretariat</t>
  </si>
  <si>
    <t>OSAF</t>
  </si>
  <si>
    <t>DGS</t>
  </si>
  <si>
    <t>Commonwealth Competition Council</t>
  </si>
  <si>
    <t>CCC</t>
  </si>
  <si>
    <t>SL</t>
  </si>
  <si>
    <t>062000</t>
  </si>
  <si>
    <t>Human Rights Council</t>
  </si>
  <si>
    <t>HRC</t>
  </si>
  <si>
    <t>DCR</t>
  </si>
  <si>
    <t>Department of Charitable Gaming</t>
  </si>
  <si>
    <t>DOE/ DAPE</t>
  </si>
  <si>
    <t>DOE/ COO</t>
  </si>
  <si>
    <t>Virginia School for the Deaf, Blind and Multi-Disabled at Hampton</t>
  </si>
  <si>
    <t>VSDBMH</t>
  </si>
  <si>
    <t>LVA</t>
  </si>
  <si>
    <t>192000</t>
  </si>
  <si>
    <t>Virginia Office for Protection and Advocacy</t>
  </si>
  <si>
    <t>VOPA</t>
  </si>
  <si>
    <t>CWM</t>
  </si>
  <si>
    <t>RBC</t>
  </si>
  <si>
    <t>VIMS</t>
  </si>
  <si>
    <t>UVA/AD</t>
  </si>
  <si>
    <t>UVAH</t>
  </si>
  <si>
    <t>UVA/CW</t>
  </si>
  <si>
    <t>VPISU/ID</t>
  </si>
  <si>
    <t>VPISU /CE</t>
  </si>
  <si>
    <t>Research Division</t>
  </si>
  <si>
    <t>Extension Division of Virginia Polytechnic Institute and State University</t>
  </si>
  <si>
    <t>SOTECH</t>
  </si>
  <si>
    <t>VMI</t>
  </si>
  <si>
    <t>VSU</t>
  </si>
  <si>
    <t>VSU/ CEAR</t>
  </si>
  <si>
    <t>EDT: Jones, Matt</t>
  </si>
  <si>
    <t>NSU</t>
  </si>
  <si>
    <t>LU</t>
  </si>
  <si>
    <t>UMW</t>
  </si>
  <si>
    <t>Melchers-Monroe Memorials</t>
  </si>
  <si>
    <t>Secretary of Transportation and Public Safety</t>
  </si>
  <si>
    <t>JMU</t>
  </si>
  <si>
    <t>RU</t>
  </si>
  <si>
    <t>VSDB</t>
  </si>
  <si>
    <t>ODU</t>
  </si>
  <si>
    <t>148300</t>
  </si>
  <si>
    <t>Department of Professional and Occupational Regulation</t>
  </si>
  <si>
    <t>CR: Grier, Robert</t>
  </si>
  <si>
    <t>DPOR</t>
  </si>
  <si>
    <t>136000</t>
  </si>
  <si>
    <t>Department of Health Professions</t>
  </si>
  <si>
    <t>HHR: Borge, Robert</t>
  </si>
  <si>
    <t>DHP</t>
  </si>
  <si>
    <t>124001</t>
  </si>
  <si>
    <t>Board of Accountancy</t>
  </si>
  <si>
    <t>BOA</t>
  </si>
  <si>
    <t>041000</t>
  </si>
  <si>
    <t>Board of Bar Examiners</t>
  </si>
  <si>
    <t>BBE</t>
  </si>
  <si>
    <t>VCU/AD</t>
  </si>
  <si>
    <t>VMFA</t>
  </si>
  <si>
    <t xml:space="preserve">FCMV </t>
  </si>
  <si>
    <t>WWRC</t>
  </si>
  <si>
    <t>DARS</t>
  </si>
  <si>
    <t>CNU</t>
  </si>
  <si>
    <t>OVN</t>
  </si>
  <si>
    <t>Virginia Commonwealth University Health System Authority</t>
  </si>
  <si>
    <t>SCHEV</t>
  </si>
  <si>
    <t>GMU</t>
  </si>
  <si>
    <t>VCCS</t>
  </si>
  <si>
    <t>Virginia Community College System-Central Office</t>
  </si>
  <si>
    <t>VCCS-CO</t>
  </si>
  <si>
    <t>Virginia Community College System  - Shared Services Center</t>
  </si>
  <si>
    <t>VCCS/SSC</t>
  </si>
  <si>
    <t>New River Community College</t>
  </si>
  <si>
    <t>NRCC</t>
  </si>
  <si>
    <t>Southside Virginia Community College</t>
  </si>
  <si>
    <t>SVCC</t>
  </si>
  <si>
    <t>Paul D. Camp Community College</t>
  </si>
  <si>
    <t>PDCCC</t>
  </si>
  <si>
    <t xml:space="preserve">Rappahannock Community College </t>
  </si>
  <si>
    <t>RCC</t>
  </si>
  <si>
    <t>Danville Community College</t>
  </si>
  <si>
    <t>DCC</t>
  </si>
  <si>
    <t>Northern Virginia Community College</t>
  </si>
  <si>
    <t>NVCC</t>
  </si>
  <si>
    <t>Piedmont Virginia Community College</t>
  </si>
  <si>
    <t>PVCC</t>
  </si>
  <si>
    <t>J. Sargeant Reynolds Community College</t>
  </si>
  <si>
    <t>JSRCC</t>
  </si>
  <si>
    <t>Eastern Shore Community College</t>
  </si>
  <si>
    <t>ESCC</t>
  </si>
  <si>
    <t>Patrick and Henry Community College</t>
  </si>
  <si>
    <t>PHCC</t>
  </si>
  <si>
    <t>Virginia Western Community College</t>
  </si>
  <si>
    <t>VWCC</t>
  </si>
  <si>
    <t>Mountain Gateway Community College</t>
  </si>
  <si>
    <t>MGCC</t>
  </si>
  <si>
    <t>Wytheville Community College</t>
  </si>
  <si>
    <t>WCC</t>
  </si>
  <si>
    <t>Brightpoint Community College</t>
  </si>
  <si>
    <t>BPCC</t>
  </si>
  <si>
    <t>Blue Ridge Community College</t>
  </si>
  <si>
    <t>BRCC</t>
  </si>
  <si>
    <t>Central Virginia Community College</t>
  </si>
  <si>
    <t>CVCC</t>
  </si>
  <si>
    <t>Virginia Peninsula Community College</t>
  </si>
  <si>
    <t>VPCC</t>
  </si>
  <si>
    <t>Southwest Virginia Community College</t>
  </si>
  <si>
    <t>SWVCC</t>
  </si>
  <si>
    <t>Tidewater Community College</t>
  </si>
  <si>
    <t>TCC</t>
  </si>
  <si>
    <t>Virginia Highlands Community College</t>
  </si>
  <si>
    <t>VHCC</t>
  </si>
  <si>
    <t xml:space="preserve">Germanna Community College </t>
  </si>
  <si>
    <t>GCC</t>
  </si>
  <si>
    <t>Laurel Ridge Community College</t>
  </si>
  <si>
    <t>LRCC</t>
  </si>
  <si>
    <t>Mountain Empire Community College</t>
  </si>
  <si>
    <t>MECC</t>
  </si>
  <si>
    <t>EVMS</t>
  </si>
  <si>
    <t>Other</t>
  </si>
  <si>
    <t>General Provisions</t>
  </si>
  <si>
    <t>999999</t>
  </si>
  <si>
    <t>GP</t>
  </si>
  <si>
    <t>CR: Barksdale, Emily</t>
  </si>
  <si>
    <t>VDACS</t>
  </si>
  <si>
    <t>068000</t>
  </si>
  <si>
    <t>Agricultural Council</t>
  </si>
  <si>
    <t>VAC</t>
  </si>
  <si>
    <t>VIPA</t>
  </si>
  <si>
    <t>General Fund Resources</t>
  </si>
  <si>
    <t>0</t>
  </si>
  <si>
    <t>BOS-GG: Howe, Jon</t>
  </si>
  <si>
    <t>GFRES</t>
  </si>
  <si>
    <t>VEDP</t>
  </si>
  <si>
    <t>Virginia National Defense Industrial Authority</t>
  </si>
  <si>
    <t>VNDIA</t>
  </si>
  <si>
    <t>CR: TagleHodzic, Ximena</t>
  </si>
  <si>
    <t>VTA</t>
  </si>
  <si>
    <t>148350</t>
  </si>
  <si>
    <t>Department of Workforce Development and Advancement</t>
  </si>
  <si>
    <t>DWDA</t>
  </si>
  <si>
    <t>DSBSD</t>
  </si>
  <si>
    <t>FMA</t>
  </si>
  <si>
    <t>MRC</t>
  </si>
  <si>
    <t>063000</t>
  </si>
  <si>
    <t>Department of Minority Business Enterprise</t>
  </si>
  <si>
    <t>DMBE</t>
  </si>
  <si>
    <t>DWR</t>
  </si>
  <si>
    <t>068010</t>
  </si>
  <si>
    <t>Virginia Racing Commission</t>
  </si>
  <si>
    <t>VRC</t>
  </si>
  <si>
    <t>VPA</t>
  </si>
  <si>
    <t>DNRG</t>
  </si>
  <si>
    <t>DOF</t>
  </si>
  <si>
    <t>003000</t>
  </si>
  <si>
    <t>Commission on the Virginia Alcohol Safety Action Program</t>
  </si>
  <si>
    <t>VASAP</t>
  </si>
  <si>
    <t>GH</t>
  </si>
  <si>
    <t>DHR</t>
  </si>
  <si>
    <t>JYCOM</t>
  </si>
  <si>
    <t>JYF</t>
  </si>
  <si>
    <t>DEQ</t>
  </si>
  <si>
    <t>SVDA</t>
  </si>
  <si>
    <t>VDOT</t>
  </si>
  <si>
    <t>Central Garage Car Pool</t>
  </si>
  <si>
    <t>181005</t>
  </si>
  <si>
    <t>Department of Transportation Transfer Payments</t>
  </si>
  <si>
    <t>DOTTP</t>
  </si>
  <si>
    <t>VDOT - Bristol</t>
  </si>
  <si>
    <t>VDOT - Salem</t>
  </si>
  <si>
    <t>VDOT - Lynchbrg</t>
  </si>
  <si>
    <t>VDOT - Richmond</t>
  </si>
  <si>
    <t>VDOT - Suffolk</t>
  </si>
  <si>
    <t>VDOT -  Fredrksbrg</t>
  </si>
  <si>
    <t>VDOT -  Culpeper</t>
  </si>
  <si>
    <t>180000</t>
  </si>
  <si>
    <t>Department of Rail and Public Transportation</t>
  </si>
  <si>
    <t>DRPT</t>
  </si>
  <si>
    <t>182000</t>
  </si>
  <si>
    <t>Motor Vehicle Dealer Board</t>
  </si>
  <si>
    <t>MVDB</t>
  </si>
  <si>
    <t>VRCBVI</t>
  </si>
  <si>
    <t>175050</t>
  </si>
  <si>
    <t>Virginia Commercial Space Flight Authority</t>
  </si>
  <si>
    <t>VCSFA</t>
  </si>
  <si>
    <t>Virginia Community College System Reversion Clearing Account</t>
  </si>
  <si>
    <t>Milk Commission</t>
  </si>
  <si>
    <t>077010</t>
  </si>
  <si>
    <t>Virginia International Trade Corporation</t>
  </si>
  <si>
    <t>VITC</t>
  </si>
  <si>
    <t>150000</t>
  </si>
  <si>
    <t>Chippokes Plantation Farm Foundation</t>
  </si>
  <si>
    <t>CPFF</t>
  </si>
  <si>
    <t>072000</t>
  </si>
  <si>
    <t>Department of Business Assistance</t>
  </si>
  <si>
    <t>DBA</t>
  </si>
  <si>
    <t>Workforce Investment Act</t>
  </si>
  <si>
    <t>078001</t>
  </si>
  <si>
    <t>VRC2</t>
  </si>
  <si>
    <t>Chesapeake Bay Local Assistance Department</t>
  </si>
  <si>
    <t>Virginia World Trade Council</t>
  </si>
  <si>
    <t>State Water Control Board</t>
  </si>
  <si>
    <t>Department of Waste Management</t>
  </si>
  <si>
    <t>Department of Air Pollution Control</t>
  </si>
  <si>
    <t>Governor's Advisory Council on Self-Determination</t>
  </si>
  <si>
    <t>Commission on Competitive and Equitable Taxation</t>
  </si>
  <si>
    <t>Commission on Environmental Stewardship</t>
  </si>
  <si>
    <t>Governor's Commission on Physical Fitness and Sports</t>
  </si>
  <si>
    <t>Century Date Change Initiative</t>
  </si>
  <si>
    <t>171000</t>
  </si>
  <si>
    <t>Board of Towing and Recovery Operators</t>
  </si>
  <si>
    <t>TRO</t>
  </si>
  <si>
    <t>Office of Intermodal Planning</t>
  </si>
  <si>
    <t>VDOT - Staunton</t>
  </si>
  <si>
    <t>VDOT  - NOVA</t>
  </si>
  <si>
    <t>VDOT - Hourly</t>
  </si>
  <si>
    <t>VDOT - Central Office</t>
  </si>
  <si>
    <t>180010</t>
  </si>
  <si>
    <t>Virginia Passenger Rail Authority</t>
  </si>
  <si>
    <t>VPRA</t>
  </si>
  <si>
    <t>179000</t>
  </si>
  <si>
    <t>DMVTP</t>
  </si>
  <si>
    <t>The Temporary NGF Revenue Tracking Agency</t>
  </si>
  <si>
    <t>MMRMTB</t>
  </si>
  <si>
    <t>VDH</t>
  </si>
  <si>
    <t>DMAS</t>
  </si>
  <si>
    <t>Invalid agency no. 1</t>
  </si>
  <si>
    <t>VBPD</t>
  </si>
  <si>
    <t>Department of Corrections--Central Administration</t>
  </si>
  <si>
    <t>DOC/CA</t>
  </si>
  <si>
    <t>DBVI</t>
  </si>
  <si>
    <t>Central State Hospital</t>
  </si>
  <si>
    <t>HHR: Ehrlichmann, Emily</t>
  </si>
  <si>
    <t>CSH</t>
  </si>
  <si>
    <t>Eastern State Hospital</t>
  </si>
  <si>
    <t>ESH</t>
  </si>
  <si>
    <t>Southwestern Virginia Mental Health Institute</t>
  </si>
  <si>
    <t>SWMHI</t>
  </si>
  <si>
    <t>Western State Hospital</t>
  </si>
  <si>
    <t>WSH</t>
  </si>
  <si>
    <t>Central Virginia Training Center</t>
  </si>
  <si>
    <t>CVTC</t>
  </si>
  <si>
    <t>Commonwealth Center for Children and Adolescents</t>
  </si>
  <si>
    <t>CCCA</t>
  </si>
  <si>
    <t>Powhatan Correctional Center</t>
  </si>
  <si>
    <t>PCC</t>
  </si>
  <si>
    <t>The Penitentiary</t>
  </si>
  <si>
    <t>Virginia Correctional Enterprises</t>
  </si>
  <si>
    <t>DOC/CE</t>
  </si>
  <si>
    <t>Bon Air Juvenile Correctional Center</t>
  </si>
  <si>
    <t>Virginia Correctional Center for Women</t>
  </si>
  <si>
    <t>VCCW</t>
  </si>
  <si>
    <t>Southampton Correctional Center</t>
  </si>
  <si>
    <t>SHCC</t>
  </si>
  <si>
    <t>Bland Correctional Center</t>
  </si>
  <si>
    <t>BCC</t>
  </si>
  <si>
    <t>James River Correctional Center</t>
  </si>
  <si>
    <t>JRCC</t>
  </si>
  <si>
    <t>DBHDS</t>
  </si>
  <si>
    <t>State Farm Enterprise Unit</t>
  </si>
  <si>
    <t>SFEU</t>
  </si>
  <si>
    <t>Office of the Inspector General</t>
  </si>
  <si>
    <t>OIGBHDS</t>
  </si>
  <si>
    <t>Southeastern Virginia Training Center</t>
  </si>
  <si>
    <t>SEVTC</t>
  </si>
  <si>
    <t>Catawba Hospital</t>
  </si>
  <si>
    <t>CH</t>
  </si>
  <si>
    <t>Northern Virginia Training Center</t>
  </si>
  <si>
    <t>NVTC</t>
  </si>
  <si>
    <t>Southside Virginia Training Center</t>
  </si>
  <si>
    <t>SVTC</t>
  </si>
  <si>
    <t>Virginia Treatment Center for Children</t>
  </si>
  <si>
    <t>Northern Virginia Mental Health Institute</t>
  </si>
  <si>
    <t>NVMHI</t>
  </si>
  <si>
    <t>Piedmont Geriatric Hospital</t>
  </si>
  <si>
    <t>PGH</t>
  </si>
  <si>
    <t>Brunswick Correctional Center</t>
  </si>
  <si>
    <t>BWCC</t>
  </si>
  <si>
    <t>Staunton Correctional Center</t>
  </si>
  <si>
    <t>Natural Bridge Juvenile Correctional Center</t>
  </si>
  <si>
    <t>Sussex One State Prison</t>
  </si>
  <si>
    <t>SICC</t>
  </si>
  <si>
    <t>Sussex Two State Prison</t>
  </si>
  <si>
    <t>SIICC</t>
  </si>
  <si>
    <t>Wallens Ridge State Prison</t>
  </si>
  <si>
    <t>WRSP</t>
  </si>
  <si>
    <t>Southampton Intensive Treatment Center</t>
  </si>
  <si>
    <t>St. Brides Correctional Center</t>
  </si>
  <si>
    <t>SBCC</t>
  </si>
  <si>
    <t>Southwestern Virginia Training Center</t>
  </si>
  <si>
    <t>SWVTC</t>
  </si>
  <si>
    <t>Southern Virginia Mental Health Institute</t>
  </si>
  <si>
    <t>SVMHI</t>
  </si>
  <si>
    <t>Southampton Reception and Classification Center</t>
  </si>
  <si>
    <t>SRCC</t>
  </si>
  <si>
    <t>Red Onion State Prison</t>
  </si>
  <si>
    <t>ROSP</t>
  </si>
  <si>
    <t>Corrections--Employee Relations and Training</t>
  </si>
  <si>
    <t>DOC-ERT</t>
  </si>
  <si>
    <t>Fluvanna Correctional Center for Women</t>
  </si>
  <si>
    <t>FWCC</t>
  </si>
  <si>
    <t>Mecklenburg Correctional Center</t>
  </si>
  <si>
    <t>MCC</t>
  </si>
  <si>
    <t>Nottoway Correctional Center</t>
  </si>
  <si>
    <t>NCC</t>
  </si>
  <si>
    <t>Southside Mental Health Center</t>
  </si>
  <si>
    <t>Marion Correctional Center</t>
  </si>
  <si>
    <t>MCTC</t>
  </si>
  <si>
    <t>Hiram Davis Medical Center</t>
  </si>
  <si>
    <t>HDMC</t>
  </si>
  <si>
    <t>Buckingham Correctional Center</t>
  </si>
  <si>
    <t>BUCC</t>
  </si>
  <si>
    <t>160000</t>
  </si>
  <si>
    <t>Department of Correctional Education</t>
  </si>
  <si>
    <t>DCE</t>
  </si>
  <si>
    <t>VDDHH</t>
  </si>
  <si>
    <t>State Farm Complex</t>
  </si>
  <si>
    <t>SFC</t>
  </si>
  <si>
    <t>Deerfield Correctional Center</t>
  </si>
  <si>
    <t>DFCC</t>
  </si>
  <si>
    <t>Augusta Correctional Center</t>
  </si>
  <si>
    <t>ACC</t>
  </si>
  <si>
    <t>Department of Corrections--Division of Institutions</t>
  </si>
  <si>
    <t>DOC/DI</t>
  </si>
  <si>
    <t>Western Region Correctional Field Units</t>
  </si>
  <si>
    <t>WRCFU</t>
  </si>
  <si>
    <t>Cntrl Reg Corr Field Unit</t>
  </si>
  <si>
    <t>Northern Region Correctional Field Units</t>
  </si>
  <si>
    <t>Central Region Correctional Field Units</t>
  </si>
  <si>
    <t>CRCFU</t>
  </si>
  <si>
    <t>Baskerville Correctional Center</t>
  </si>
  <si>
    <t>BACC</t>
  </si>
  <si>
    <t>Department for Virginians with Disabilities</t>
  </si>
  <si>
    <t>HHR: Baldwin, Victoria</t>
  </si>
  <si>
    <t>DSS</t>
  </si>
  <si>
    <t>VPB</t>
  </si>
  <si>
    <t>Division of Community Corrections</t>
  </si>
  <si>
    <t>DOC/ DCC</t>
  </si>
  <si>
    <t>Keen Mountain Correctional Center</t>
  </si>
  <si>
    <t>KMCC</t>
  </si>
  <si>
    <t>Greensville Correctional Center</t>
  </si>
  <si>
    <t>GVCC</t>
  </si>
  <si>
    <t>Dillwyn Correctional Center</t>
  </si>
  <si>
    <t>DWCC</t>
  </si>
  <si>
    <t>Indian Creek Correctional Center</t>
  </si>
  <si>
    <t>ICCC</t>
  </si>
  <si>
    <t>Haynesville Correctional Center</t>
  </si>
  <si>
    <t>HCC</t>
  </si>
  <si>
    <t>Coffeewood Correctional Center</t>
  </si>
  <si>
    <t>CWCC</t>
  </si>
  <si>
    <t>Lunenburg Correctional Center</t>
  </si>
  <si>
    <t>LCC</t>
  </si>
  <si>
    <t>Pocahontas State Correctional Center</t>
  </si>
  <si>
    <t>PSCC</t>
  </si>
  <si>
    <t>Green Rock Correctional Center</t>
  </si>
  <si>
    <t>GRCC</t>
  </si>
  <si>
    <t>DJJ</t>
  </si>
  <si>
    <t>DFS</t>
  </si>
  <si>
    <t>Sussex I and II State Prisons Complex</t>
  </si>
  <si>
    <t>SSPC</t>
  </si>
  <si>
    <t>River North Correctional Center</t>
  </si>
  <si>
    <t>RNCC</t>
  </si>
  <si>
    <t>Culpeper Correctional Facility for Women</t>
  </si>
  <si>
    <t>CCCW</t>
  </si>
  <si>
    <t>DBDHS/GL</t>
  </si>
  <si>
    <t>Mental Health Reversion Act</t>
  </si>
  <si>
    <t>MHTC</t>
  </si>
  <si>
    <t>IDTC</t>
  </si>
  <si>
    <t>VCBR</t>
  </si>
  <si>
    <t>Department of Corrections--Institutions</t>
  </si>
  <si>
    <t>DOC-I</t>
  </si>
  <si>
    <t>DOC</t>
  </si>
  <si>
    <t>CSPC</t>
  </si>
  <si>
    <t>FIAC</t>
  </si>
  <si>
    <t>Council on the Environment</t>
  </si>
  <si>
    <t>Citizens' Advisory Council on Furnishing and Interpreting the Executive Mansion</t>
  </si>
  <si>
    <t>CACFIEM</t>
  </si>
  <si>
    <t>009000</t>
  </si>
  <si>
    <t>Virginia Disability Commission</t>
  </si>
  <si>
    <t>VDC</t>
  </si>
  <si>
    <t>Commission on Population Growth and Development</t>
  </si>
  <si>
    <t>VCOY</t>
  </si>
  <si>
    <t>VHC</t>
  </si>
  <si>
    <t>DOAV</t>
  </si>
  <si>
    <t>CBC</t>
  </si>
  <si>
    <t>Commission on Equitable and Efficient Use of Pediatricians</t>
  </si>
  <si>
    <t>JCHC</t>
  </si>
  <si>
    <t>MLKMC</t>
  </si>
  <si>
    <t>Solid Waste Commission</t>
  </si>
  <si>
    <t>JCOTS</t>
  </si>
  <si>
    <t>IDC</t>
  </si>
  <si>
    <t>Personal Property Tax Relief Act</t>
  </si>
  <si>
    <t>CarTx</t>
  </si>
  <si>
    <t>080050</t>
  </si>
  <si>
    <t>Tobacco Region Revitalization Commission</t>
  </si>
  <si>
    <t>TRRC</t>
  </si>
  <si>
    <t>VFHY</t>
  </si>
  <si>
    <t>052000</t>
  </si>
  <si>
    <t>Governor's Office for Substance Abuse Prevention</t>
  </si>
  <si>
    <t>GOSAP</t>
  </si>
  <si>
    <t>Virginia Baseball Stadium Authority</t>
  </si>
  <si>
    <t>Governor's Commission on Governmental Finance</t>
  </si>
  <si>
    <t>148001</t>
  </si>
  <si>
    <t>Opioid Abatement Authority</t>
  </si>
  <si>
    <t>OAA</t>
  </si>
  <si>
    <t>BBEDS</t>
  </si>
  <si>
    <t>022000</t>
  </si>
  <si>
    <t>Virginia Sesquicentennial of the American Civil War Commission</t>
  </si>
  <si>
    <t>VSACWC</t>
  </si>
  <si>
    <t>023000</t>
  </si>
  <si>
    <t>Commission on Unemployment Compensation</t>
  </si>
  <si>
    <t>CUC</t>
  </si>
  <si>
    <t>053000</t>
  </si>
  <si>
    <t>Virginia Enterprise Applications Program</t>
  </si>
  <si>
    <t>024000</t>
  </si>
  <si>
    <t>Small Business Commission</t>
  </si>
  <si>
    <t>SBC</t>
  </si>
  <si>
    <t>025000</t>
  </si>
  <si>
    <t>Commission on Electric Utility Regulation</t>
  </si>
  <si>
    <t>CEUR</t>
  </si>
  <si>
    <t>026000</t>
  </si>
  <si>
    <t>Manufacturing Development Commission</t>
  </si>
  <si>
    <t>MDC</t>
  </si>
  <si>
    <t>027000</t>
  </si>
  <si>
    <t>Joint Commission on Administrative Rules</t>
  </si>
  <si>
    <t>JCAR</t>
  </si>
  <si>
    <t>028000</t>
  </si>
  <si>
    <t>Commission on Prevention of Human Trafficking</t>
  </si>
  <si>
    <t>CPHT</t>
  </si>
  <si>
    <t>029000</t>
  </si>
  <si>
    <t>Virginia Bicentennial of the American War of 1812 Commission</t>
  </si>
  <si>
    <t>VBAWC</t>
  </si>
  <si>
    <t>030000</t>
  </si>
  <si>
    <t>Virginia Commission on Energy and Environment</t>
  </si>
  <si>
    <t>VCEE</t>
  </si>
  <si>
    <t>Virginia Commission on the Centennial of the Woodrow Wilson Presidency</t>
  </si>
  <si>
    <t xml:space="preserve">VCWWP </t>
  </si>
  <si>
    <t>Commission on Civics Education</t>
  </si>
  <si>
    <t>CCE</t>
  </si>
  <si>
    <t>030500</t>
  </si>
  <si>
    <t>Autism Advisory Council</t>
  </si>
  <si>
    <t>AAC</t>
  </si>
  <si>
    <t>VWWCC</t>
  </si>
  <si>
    <t>030550</t>
  </si>
  <si>
    <t>VCIEACX</t>
  </si>
  <si>
    <t>Commission for the Commemoration of the Centennial of Women's Right to Vote</t>
  </si>
  <si>
    <t>CCWRV</t>
  </si>
  <si>
    <t>030560</t>
  </si>
  <si>
    <t>Joint Commission on Transportation Accountability</t>
  </si>
  <si>
    <t>JCTA</t>
  </si>
  <si>
    <t>VCIEAC</t>
  </si>
  <si>
    <t>030565</t>
  </si>
  <si>
    <t>Commission on Economic Opportunity for Virginians in Aspiring and Diverse Communities</t>
  </si>
  <si>
    <t>CEOVADC</t>
  </si>
  <si>
    <t>030567</t>
  </si>
  <si>
    <t>Commission to Evaluate Opportunity For Minority Business Expansion</t>
  </si>
  <si>
    <t>CEOMBE</t>
  </si>
  <si>
    <t>CMVBS</t>
  </si>
  <si>
    <t>CSSREDAA</t>
  </si>
  <si>
    <t>030569</t>
  </si>
  <si>
    <t>Commission on School Construction and Modernization</t>
  </si>
  <si>
    <t>CSCM</t>
  </si>
  <si>
    <t>BHC</t>
  </si>
  <si>
    <t>030590</t>
  </si>
  <si>
    <t>American Revolution 250 Commission</t>
  </si>
  <si>
    <t>ARC</t>
  </si>
  <si>
    <t>IALR</t>
  </si>
  <si>
    <t>Health and Human Resources Reversion Clearing Account</t>
  </si>
  <si>
    <t>Public Safety Reversion Clearing Account</t>
  </si>
  <si>
    <t>Puller Veterans Care Center</t>
  </si>
  <si>
    <t>P-VCC</t>
  </si>
  <si>
    <t>Jones and Cabacoy Veterans Care Center</t>
  </si>
  <si>
    <t>JC-VCC</t>
  </si>
  <si>
    <t>Berkeley Plantation First Thanksgiving Festival</t>
  </si>
  <si>
    <t>Virginia Public Broadcasting Board</t>
  </si>
  <si>
    <t>DVS</t>
  </si>
  <si>
    <t>VSF</t>
  </si>
  <si>
    <t>Governor's Employment and Training Department</t>
  </si>
  <si>
    <t>084000</t>
  </si>
  <si>
    <t>Opportunity Educational Institution</t>
  </si>
  <si>
    <t>OEI</t>
  </si>
  <si>
    <t>IOC</t>
  </si>
  <si>
    <t>Sitter &amp; Barfoot Veterans Care Center</t>
  </si>
  <si>
    <t>SBVCC</t>
  </si>
  <si>
    <t>Peninsula Fine Arts Center</t>
  </si>
  <si>
    <t xml:space="preserve">Virginia Cultural Laureate </t>
  </si>
  <si>
    <t>Virginia Museum of Transportation</t>
  </si>
  <si>
    <t>Virginia Foundation for Humanities - Center for the Book</t>
  </si>
  <si>
    <t>Virginia Zoological Park</t>
  </si>
  <si>
    <t>Atlantic Rural Exposition, Inc.</t>
  </si>
  <si>
    <t>Buchanan County Museum</t>
  </si>
  <si>
    <t>New Vistas School</t>
  </si>
  <si>
    <t>Colonial Heights Youth Performing Arts</t>
  </si>
  <si>
    <t>Virginia Institute for Scientific Research</t>
  </si>
  <si>
    <t>IEIA</t>
  </si>
  <si>
    <t>RHEA</t>
  </si>
  <si>
    <t>JSA</t>
  </si>
  <si>
    <t>SVHEC</t>
  </si>
  <si>
    <t>NCI</t>
  </si>
  <si>
    <t>Mariners' Museum</t>
  </si>
  <si>
    <t>Virginia Recreational Facilities Authority</t>
  </si>
  <si>
    <t>122500</t>
  </si>
  <si>
    <t>Virginia College Building Authority</t>
  </si>
  <si>
    <t>VCBA</t>
  </si>
  <si>
    <t>VMNH</t>
  </si>
  <si>
    <t>Virginia Air and Space Center</t>
  </si>
  <si>
    <t>Civil Air Patrol</t>
  </si>
  <si>
    <t>National Maritime Center</t>
  </si>
  <si>
    <t>Virginia Council on Indians</t>
  </si>
  <si>
    <t>The George C. Marshall Foundation</t>
  </si>
  <si>
    <t>SWHEC</t>
  </si>
  <si>
    <t>185000</t>
  </si>
  <si>
    <t>Central Capital Outlay</t>
  </si>
  <si>
    <t>CCO</t>
  </si>
  <si>
    <t>185500</t>
  </si>
  <si>
    <t>9(C) Revenue Bonds</t>
  </si>
  <si>
    <t>RBNC</t>
  </si>
  <si>
    <t>186000</t>
  </si>
  <si>
    <t>9(D) Revenue Bonds</t>
  </si>
  <si>
    <t>RBND</t>
  </si>
  <si>
    <t>Prehistoric American Indians - Mecklenberg County</t>
  </si>
  <si>
    <t>Wakefield Foundation Incorporated</t>
  </si>
  <si>
    <t>Science Museum of Western Virginia</t>
  </si>
  <si>
    <t>Virginia Living Museum</t>
  </si>
  <si>
    <t>Chrylser Museum of Art</t>
  </si>
  <si>
    <t>CASC</t>
  </si>
  <si>
    <t>Virginia Symphony Orchestra</t>
  </si>
  <si>
    <t>DFP</t>
  </si>
  <si>
    <t>DCP</t>
  </si>
  <si>
    <t>Department of Employment Dispute Resolution</t>
  </si>
  <si>
    <t>EDR</t>
  </si>
  <si>
    <t>Virginia Liaison Office</t>
  </si>
  <si>
    <t>Invalid agency no. 2</t>
  </si>
  <si>
    <t>Advocacy Department for the Developmentally Disabled</t>
  </si>
  <si>
    <t>Department of Volunteerism</t>
  </si>
  <si>
    <t>Commission on Local Government</t>
  </si>
  <si>
    <t>014000</t>
  </si>
  <si>
    <t>State Water Commission</t>
  </si>
  <si>
    <t>SWC</t>
  </si>
  <si>
    <t>Virginia Resources Authority</t>
  </si>
  <si>
    <t>VRA</t>
  </si>
  <si>
    <t>Hazard Waste Siting Council</t>
  </si>
  <si>
    <t>Virginia Horse Center</t>
  </si>
  <si>
    <t>Virginia Fuel Conversion Authority</t>
  </si>
  <si>
    <t>Rural Virginia Development Foundation</t>
  </si>
  <si>
    <t>VCCA</t>
  </si>
  <si>
    <t>123000</t>
  </si>
  <si>
    <t>In-State Undergraduate Tuition Moderation</t>
  </si>
  <si>
    <t>IUTM</t>
  </si>
  <si>
    <t>Reversion Clearing Account</t>
  </si>
  <si>
    <t>Capital Outlay Clearing Account</t>
  </si>
  <si>
    <t>Clearing Account - Lottery</t>
  </si>
  <si>
    <t>123010</t>
  </si>
  <si>
    <t>Maintain Affordable Access</t>
  </si>
  <si>
    <t>MAA</t>
  </si>
  <si>
    <t>State Grants to Nonstate Entities</t>
  </si>
  <si>
    <t>193000</t>
  </si>
  <si>
    <t>State Grants to Nonstate Entities-Nonstate Agencies</t>
  </si>
  <si>
    <t>GNSA</t>
  </si>
  <si>
    <t>130005</t>
  </si>
  <si>
    <t>Council on Virginia's Future</t>
  </si>
  <si>
    <t>CVF</t>
  </si>
  <si>
    <t>Other Nonstate Entities</t>
  </si>
  <si>
    <t>HERI</t>
  </si>
  <si>
    <t>Appropriation Vetoes</t>
  </si>
  <si>
    <t>AV</t>
  </si>
  <si>
    <t>086020</t>
  </si>
  <si>
    <t>Higher Education Cross-Cutting</t>
  </si>
  <si>
    <t>HECC</t>
  </si>
  <si>
    <t>PR</t>
  </si>
  <si>
    <t>Treasury Construction Financing</t>
  </si>
  <si>
    <t>TD-CF</t>
  </si>
  <si>
    <t xml:space="preserve">Department of Treasury - Trust Funds </t>
  </si>
  <si>
    <t>TD-TF</t>
  </si>
  <si>
    <t>CA</t>
  </si>
  <si>
    <t xml:space="preserve">Department of Treasury - Statewide Activities  </t>
  </si>
  <si>
    <t>TD-SWA</t>
  </si>
  <si>
    <t>Department of Accounts-Statewide Activities</t>
  </si>
  <si>
    <t>DOA-SA</t>
  </si>
  <si>
    <t>Department of Accounts - City/County Treasurers</t>
  </si>
  <si>
    <t>DOA-CCT</t>
  </si>
  <si>
    <t>Virginia Alcoholic Beverage Control Authority</t>
  </si>
  <si>
    <t>ABC</t>
  </si>
  <si>
    <t>Program_Code</t>
  </si>
  <si>
    <t>Higher Education Instruction</t>
  </si>
  <si>
    <t>Higher Education Research</t>
  </si>
  <si>
    <t>Higher Education Public Services</t>
  </si>
  <si>
    <t>Higher Education Academic Support</t>
  </si>
  <si>
    <t>Higher Education Student Services</t>
  </si>
  <si>
    <t>Higher Education Institutional Support</t>
  </si>
  <si>
    <t>Operation and Maintenance Of Plant</t>
  </si>
  <si>
    <t>In-State Undergraduate Seats</t>
  </si>
  <si>
    <t>Higher Education Federal Programs Coordination</t>
  </si>
  <si>
    <t>In-State Undergraduate Tuition Moderation and Six- Year Plan Funding Pool</t>
  </si>
  <si>
    <t>Two-Year College Transfer Grant</t>
  </si>
  <si>
    <t>Reversion Clearing Account - Higher Education Savings</t>
  </si>
  <si>
    <t>Financial Assistance for Higher Education Innovation and Performance</t>
  </si>
  <si>
    <t>Financial Assistance for Public Education (Categorical)</t>
  </si>
  <si>
    <t>State Education Programs</t>
  </si>
  <si>
    <t>Federal Education Assistance Programs</t>
  </si>
  <si>
    <t>Reversion Clearing Account - Employee Benefits Reversion</t>
  </si>
  <si>
    <t>Reversion Clearing Account - Aid to Local Government</t>
  </si>
  <si>
    <t>Reversion Clearing Account - State Agency Savings</t>
  </si>
  <si>
    <t>Crime Detection, Investigation, and Apprehension</t>
  </si>
  <si>
    <t>Asset Forfeiture and Seizure Fund Management and Financial Assistance Program</t>
  </si>
  <si>
    <t>Emergency Medical Services</t>
  </si>
  <si>
    <t>Vital Records and Health Statistics</t>
  </si>
  <si>
    <t>Financial Assistance for Health Research</t>
  </si>
  <si>
    <t>Indigent Health Care Trust Fund</t>
  </si>
  <si>
    <t>Employment Assistance Services</t>
  </si>
  <si>
    <t>Environmental Monitoring and Evaluation</t>
  </si>
  <si>
    <t>Agricultural and Seafood Product Promotion and Development Services</t>
  </si>
  <si>
    <t>Regulation of Horse Racing and Pari-Mutuel Betting</t>
  </si>
  <si>
    <t>Regulation of Professions and Occupations</t>
  </si>
  <si>
    <t>Regulation of Public Utilities</t>
  </si>
  <si>
    <t>Distribution of Fees From and To Regulated Entities and Localities</t>
  </si>
  <si>
    <t>Ground Transportation Regulation</t>
  </si>
  <si>
    <t>Highway System Maintenance and Operations</t>
  </si>
  <si>
    <t>Ground Transportation System Safety Services</t>
  </si>
  <si>
    <t>Commonwealth Toll Facilities</t>
  </si>
  <si>
    <t>Financial Assistance to Localities for Ground Transportation</t>
  </si>
  <si>
    <t>Space Flight Support Services</t>
  </si>
  <si>
    <t>Financial Assistance for Public Transportation</t>
  </si>
  <si>
    <t>Financial Assistance for Rail Programs</t>
  </si>
  <si>
    <t>Public Transportation System Acquisition and Construction</t>
  </si>
  <si>
    <t>Statewide Special Structures</t>
  </si>
  <si>
    <t>2007 Transportation Initiative</t>
  </si>
  <si>
    <t>Boating Safety and Regulation</t>
  </si>
  <si>
    <t>Port Facilities Planning, Maintenance, Acquisition, and Construction</t>
  </si>
  <si>
    <t>Financial Assistance for Airports</t>
  </si>
  <si>
    <t>Air Transportation System Planning, Regulation, Communication and Education</t>
  </si>
  <si>
    <t>Transition Support</t>
  </si>
  <si>
    <t>Executive Discretion</t>
  </si>
  <si>
    <t>Information Systems Management and Direction</t>
  </si>
  <si>
    <t>Emergency Response Systems Development Technology Services</t>
  </si>
  <si>
    <t>Executive Management</t>
  </si>
  <si>
    <t>Judicial Holding Account</t>
  </si>
  <si>
    <t>Revenue Stabilization Fund</t>
  </si>
  <si>
    <t>Virginia Education Loan Authority Reserve Fund</t>
  </si>
  <si>
    <t>Collection Services</t>
  </si>
  <si>
    <t>Enterprise Applications Services</t>
  </si>
  <si>
    <t>Fire Training and Technical Support Services</t>
  </si>
  <si>
    <t>Public/Private Partnership</t>
  </si>
  <si>
    <t>Miscellaneous Undistributed Appropriations</t>
  </si>
  <si>
    <t>Line of Duty</t>
  </si>
  <si>
    <t>Financial Assistance for Fire Services Programs</t>
  </si>
  <si>
    <t>Alcoholic Beverage Merchandising</t>
  </si>
  <si>
    <t>Higher Education Auxiliary Enterprises</t>
  </si>
  <si>
    <t>Rehabilitative Industries</t>
  </si>
  <si>
    <t>State Lottery Operations</t>
  </si>
  <si>
    <t>Disbursement of Lottery Prize Payments</t>
  </si>
  <si>
    <t>Printing and Reproduction</t>
  </si>
  <si>
    <t>Telecommunications Services</t>
  </si>
  <si>
    <t>Transportation Pool Services</t>
  </si>
  <si>
    <t>Service Center Administration</t>
  </si>
  <si>
    <t>Capital Outlay Projects</t>
  </si>
  <si>
    <t>Sec Area</t>
  </si>
  <si>
    <t>SecAreaSort</t>
  </si>
  <si>
    <t>RespAgy</t>
  </si>
  <si>
    <t>RespAgency</t>
  </si>
  <si>
    <t>RespAgySort</t>
  </si>
  <si>
    <t>Responsible Agency</t>
  </si>
  <si>
    <t>AgyCode</t>
  </si>
  <si>
    <t>Agency Name</t>
  </si>
  <si>
    <t>AgySort</t>
  </si>
  <si>
    <t>ProgramCode</t>
  </si>
  <si>
    <t>Program Name</t>
  </si>
  <si>
    <t>FundCode</t>
  </si>
  <si>
    <t>Expenditures</t>
  </si>
  <si>
    <t>Unexpended Appropriation</t>
  </si>
  <si>
    <t>Mandated Balance Authority</t>
  </si>
  <si>
    <t>Discretionary Recommended - Pre 2022</t>
  </si>
  <si>
    <t>Discretionary Balance Recommended: Policy</t>
  </si>
  <si>
    <t>Discretionary Balance Recommended: Commitments</t>
  </si>
  <si>
    <t>Discretionary Balance Recommended Description</t>
  </si>
  <si>
    <t>Discretionary Balance Recommendation Description (Policy)</t>
  </si>
  <si>
    <t>Discretionary Balance Recommendation Description (Commitments)</t>
  </si>
  <si>
    <t>DPB Comments</t>
  </si>
  <si>
    <t>0100</t>
  </si>
  <si>
    <t>§  4-1.05 1.a)</t>
  </si>
  <si>
    <t>§ 4-1.05 1.a)</t>
  </si>
  <si>
    <t>§ 4-1.05</t>
  </si>
  <si>
    <t>4th quarter drug court program funds</t>
  </si>
  <si>
    <t>Carry forward of balances is recommended in support of potential agency reduction plans and other operational needs.</t>
  </si>
  <si>
    <t>DPB recommends that the GF be re-appropriated to meet needs of the administration.</t>
  </si>
  <si>
    <t>Cabinet balances</t>
  </si>
  <si>
    <t>Cabinet and Governor's Office balances recommended for carryforward</t>
  </si>
  <si>
    <t>Balances for statewide elected officed recommended</t>
  </si>
  <si>
    <t>Balances for Statewide Elected Offices</t>
  </si>
  <si>
    <t>Approved per decision brief signed by the Governor on 9/7/21</t>
  </si>
  <si>
    <t>Discretionary carryforward for Governor and Cabinet Offices.</t>
  </si>
  <si>
    <t>Carry forward of balances is recommended in support of potential agency reduction plans and/or other operational needs.</t>
  </si>
  <si>
    <t>Lt. Governor amounts recommended for potential transition and other associated costs.</t>
  </si>
  <si>
    <t>Requested by the Office of the Lt. Governor to the COS on 9/26/2022</t>
  </si>
  <si>
    <t>Carry forward of balances is recommended in support of potential operational needs.</t>
  </si>
  <si>
    <t>Recommend carryforward of $1 million for usage of the Office of the Attorney General for one-time costs in FY 2016 and the unallotment of $600,000 for usage as a legal defense reserve to be potentially used to cover the cost of outside counsel for other s</t>
  </si>
  <si>
    <t>Reserved for legal defense</t>
  </si>
  <si>
    <t>Attorney General amounts recommended for potential transition and other associated costs.</t>
  </si>
  <si>
    <t>Unspent Court of Appeals Expansion from Ch 1.</t>
  </si>
  <si>
    <t>OAG needs funds for laptop purchases for staff.</t>
  </si>
  <si>
    <t>The OAG is not requesting any of the balances for this program to be carried forward.</t>
  </si>
  <si>
    <t>Cabinet balances recommended for carryforward</t>
  </si>
  <si>
    <t>Cabinet balances recommended</t>
  </si>
  <si>
    <t>Balances for Cabinet</t>
  </si>
  <si>
    <t>General Fund Obligation - $42,403 to continue support for the 2020 Census Efforts</t>
  </si>
  <si>
    <t>DPB recommends re-appropriated to meet needs of OSIG for one time only costs and an amount to recover $158,393, the amount BHDS should have provided.</t>
  </si>
  <si>
    <t>Carry forward of balances is recommended in support of agency reduction plans and other operational needs.</t>
  </si>
  <si>
    <t>Discretionary carry forward amount recommended supports data sharing and analytics efforts as well as cabinet operations.</t>
  </si>
  <si>
    <t>General Fund Obligation - $275,990 to provide for the data sharing and analytics program for the purpose of developing a database to identify data elements and document user access patterns.</t>
  </si>
  <si>
    <t>Derived from vacancy savings</t>
  </si>
  <si>
    <t>Balance derived from vacancy savings</t>
  </si>
  <si>
    <t>A portion of the balance ($549,686) was appropriated in FY18 for the opening of the Cheseapeake Jail Expansion that did not open in FY18. The remaining $4,434,794 is derived from vacancy savings.</t>
  </si>
  <si>
    <t>A portion of the balance ($800,000) was derived from the delay opening and staffing of Chesapeake Jail Expansion. The jail expansion was completed in November 2018. The remaining $4,434,794 is derived from vacancy savings.</t>
  </si>
  <si>
    <t>Recommend carryforward of $750K for local fiscal distress reserve per Section 4-8.03 of the Appropriation Act and as reserved on the Commonwealth's balance sheet.</t>
  </si>
  <si>
    <t>Balances remaining are mostly due to vacancy savings. Balance also includes approximately $673K in allocated appropriation designated for the Prince William/Manassas RJ expansion project based on an opening date of March 2020 that was later revised to July 2020.</t>
  </si>
  <si>
    <t>Carryforward recommended for fiscally distressed locality usage per section 4-8.03 and as reserved for on the Commonwealth's balance sheet.</t>
  </si>
  <si>
    <t>Approximately $7.2m - Vacancy savings                                             $750K - fiscally distressed localities funding                                            $1.4m - Due to delayed opening of Prince William/Manassas Regional Jail. Jail was funded to open July 2020; actual opening was Jan/Feb 2021.                                       $650K - From funding provided for the Dec 2021 bonus for sworn deputies and jail officers. Balance resulted due to either unfilled positions and or some offices electing not to accept bonus funding.</t>
  </si>
  <si>
    <t xml:space="preserve">A shortfall of $425,238 has been identified in FY23 appropriations to the Compensation Board to cover the cost of salary actions in Chapter 2. A decision package will be submitted during this fall's budget development process to address any identified shortfall for FY24. </t>
  </si>
  <si>
    <t>The balance includes $750,000 in unallotted balances that have been designated for fiscally distressed localities over the years.</t>
  </si>
  <si>
    <t>Derived from unexpended emergency medical payments.</t>
  </si>
  <si>
    <t>Balance consist of $550,624 of per diem appropriations and $77,226 of appropriations for unbudgeted medical expenses incurred by locals for SR offenders.  Out of this balance, $500,000 is recommended for carryforward pursuant to 4-8.03. b.2. of Chapter 836 2017 Acts of Assembly, to establish a component of fund balance which may be used for the purpose of providing technical assistance and intervention actions for local governments deemed to be fiscally distressed and in need of intervention to address such distress.</t>
  </si>
  <si>
    <t>This balance consists of 3 separate components:_x000D_
1) $2,864,264.94 in unspent per diem funds_x000D_
2) $249,899.14 is unbudgeted emergency medical expenses incurred by locals for SR offenders._x000D_
3) $398,000 is the balance for the unalloted local fiscal distress funds carried forward from FY 2017 to FY 2018.</t>
  </si>
  <si>
    <t>$898,000 represents accumulated balances from the funding established to assist localities in fiscal distress….$157,901.74 is unspent reimbursement for emergency medical expenses that were not incurred by locals for SR offenders….$4,222,028.90 is from unspent per diem funds.</t>
  </si>
  <si>
    <t>Accumulated balances:_x000D_
FY17-FY18….$398,000_x000D_
FY18-FY19.…$500,000</t>
  </si>
  <si>
    <t>Balances remaining include $7,467,002.84 in allotted funds appropriated for LIDS/CORIS payments to jails due to inmate population trending downward, $279,618.69 of the $377,010 in unallotted appropriated for emergency medical costs, and $898,000 in unallotted FY19 carryover balances designated for fiscally distressed localities</t>
  </si>
  <si>
    <t>$10.4m - LIDS/CORIS payments to jails (per diems) due to inmate population trending down and COVID-19.                 $91K - From unallotted emergency medical costs.             $11K - From funding to reimburse Nottoway County for housing VCBR residents.</t>
  </si>
  <si>
    <t>Derived from vacancy savings.</t>
  </si>
  <si>
    <t>Balance derived from vacancy savings.</t>
  </si>
  <si>
    <t>Balances remaining are mostly due to vacancy savings.</t>
  </si>
  <si>
    <t>All vacancy savings</t>
  </si>
  <si>
    <t>Balances remaining are mostly due to vacancy savings</t>
  </si>
  <si>
    <t>$119,464 pledged amount needed to meet target, $100,000 to support efforts to hire 3 part-time temporary auditors to review LIDS/CORIS data, and to perform on-site reviews of documentation and data entered by local/regional jails for accuracy purposes.</t>
  </si>
  <si>
    <t>These are vacancy savings that will be used to address one-time IT needs.</t>
  </si>
  <si>
    <t>Derived from the deferral of agency website design and IT security audits ($140,000 was carried forward from 2015 of these projects) and the remaining $190,000 from position vacancies. The agency has asserted that they will need $80,000 for a redesign of the agency's website, including meeting webpage accessibility requirements across all systems. However, they pledged the entire amount with the expectation that since pledge exceeds 5% that they will get $80,000 carried forward. However, we have carried forward the $80,000 from 2013 to 2014 and from 2015 to 2016.  This is the third request for carryforward.</t>
  </si>
  <si>
    <t>Balances remaining are mostly due to unexpended vacancy savings. Balance also includes a projected cost of $41K for planned training events that were cancelled due to COVID-19 and $54K for LIDS-CORIS annual maintenance fee not billed by DOC.</t>
  </si>
  <si>
    <t xml:space="preserve">$651,103 is for the COIN Re-Factor project (project initiation approval requirements have been met but the expenditures that were anticipated in FY21 will now be occurring in FY22, along with the anticipated FY22 costs)                                                                                     $21,000 is for the remaining balance on the contract payment to DHG to do an internal review of the agency's ARMICS procedures. </t>
  </si>
  <si>
    <t>$651K - COIN Re-Factor project (project initiation approval requirements have been met but the expenditures that were anticipated in FY21 will now be occurring in FY22, along with the anticipated FY22 costs)                             $21K - remains from the contract with DHG for the agency's ARMICS audit. The audit will be completed in FY22 (the $21K will be needed in FY22 to pay off the contract).                                          $283K - Vacancy savings</t>
  </si>
  <si>
    <t>Constitutional Officers Information Network (COIN) re-factor project balance that will need to be carried forward into FY23 is $715,117 to continue/complete project. 
$203,537 is the NCSC contract project balance for Comm Atty's workload time study that will need to be carried forward into FY23 to continue/complete project. 
$40,000 is for ARMICS review that was delayed and majority billing to be completed in FY23.</t>
  </si>
  <si>
    <t>Amounts recommended for completing a real estate consolidation implementation plan for state-owned and leased property in the Richmond Metropolitan Area.</t>
  </si>
  <si>
    <t>Pledged Balances</t>
  </si>
  <si>
    <t>Security upgrade to Time and Labor system- $70,000
Security upgrade to Financial system- $70,000. Servers are billed monthly on VITA bill.
Both of these upgrades were planned expenses for FY22 that were pushed to FY23 due to the delay in the Cardinal HCM rollout.</t>
  </si>
  <si>
    <t>These were one-time expenses pushed to FY23 due to the delay of the Cardinal HCM rollout.</t>
  </si>
  <si>
    <t>Item 81, J.2 of Chapter 665, 2015 Acts of Assembly</t>
  </si>
  <si>
    <t>Recommendation is to unallot $206,949 for DHRM to pay VITA for the costs of an ISO and scanning services.  DPB shall allot the carry forward amount as costs are identified.</t>
  </si>
  <si>
    <t>The amount recommended includes the unexpended appropriation for the PMIS migration project ($3,394,137) and to fund start-up costs for the Line of Duty Act Program ($159,074).  The project was supposed to be completed by June 30th, but the vendor has revised its timeline to have the final delivery submitted by November 18th.  DHRM is expected to "Go Live" with PMIS on December 2nd.</t>
  </si>
  <si>
    <t>DHRM requested $205,087 to be carried forward to fix defects no longer covered under warranty for PMIS.  The funding also will be used to augment staff who are temporarily keying a back log of agency data.  DHRM had a carry forward of $3,553,211 from FY 2016 to FY 2017 to complete the PMIS conversion project. $50,000 is recommended to improve online training for state employees.</t>
  </si>
  <si>
    <t>Item 85 A, Chapter 1289 (2020)</t>
  </si>
  <si>
    <t>Item 85, Par. A.</t>
  </si>
  <si>
    <t>Funding provided in FY 2017 to enhance the online campaign finance reporting system was not expended by year-end. Last year, the Governor's Introduced Budget provided one-time funding of $150,000 for this purpose. However, system improvements were delayed due to the need to get VITA approval for a cloud hosting provider in order to migrate the system and implement subsequent upgrade as planned.</t>
  </si>
  <si>
    <t>Carries over funding for the payment of an invoice that crossed fiscal years in addition to a portion of the funding for VERIS enhancements that went unexpended due to delays in securing servers through VITA. Payment of a $285,097 invoice for mass mailing was delayed across fiscal years due to disputed charges.</t>
  </si>
  <si>
    <t>VERIS enhancements were delayed due to the prohibition in Chapter 854 of expenditures to rebuild VERIS until certain criteria have been met, including a draft RFP for VERIS replacement, which is due December 1, 2019. The agency delayed planned system upgrades to concentrate on system maintenance and development of the draft RFP. Contractors have also been used to assist with development of the RFP, which account for $484,389 of the requested carryforward amount.</t>
  </si>
  <si>
    <t>Item 86, Par. I.4.</t>
  </si>
  <si>
    <t>Reflects required state match to utilize all federal funds provided in the CARES Act to repoond to COVID-19 during the 2020 federal election cycle. A portion of the grant reimbursement to localities crossed into FY 2022.</t>
  </si>
  <si>
    <t>Item 89, Par. E.3.</t>
  </si>
  <si>
    <t>Recommendation of one-time amounts planned for FY 22 but delayed due to timing issues (billing/procurement delays and VITA review/approval):  
Completion of technical redistricting efforts - $650,000
Software for training, security compliance, and Election Night Reporting legislative changes- $572,222</t>
  </si>
  <si>
    <t>Item 86, Par P.</t>
  </si>
  <si>
    <t>The unexpended appropriation is due to the City of Chesapeake not submitting its reimbursement application for the general registrar and electoral board members' salaries by the deadline ($74,917) and savings as a result of localities not filling vacant general registrar positions ($15,505).  Recommendation is to carry forward $74,917 to reimburse Chesapeake.</t>
  </si>
  <si>
    <t>Reimbursement for FY 2019 general registrar and electoral board costs of four localities crossed into FY 2020.  The four localities include Hanover, Richmond, Portsmouth, and Page County.</t>
  </si>
  <si>
    <t>Reflects amounts associated with FY 2021 registrar and electoral board reimbursement for one locality that submitted information late and will be reimbursed in FY 2022.</t>
  </si>
  <si>
    <t>Accounting for the pledged balance, the remaining funds are operating in the amount of $4,446. However, as this is a Cabinet agency, we are awaiting guidance and have marked it as recommended.</t>
  </si>
  <si>
    <t>This appropriation was provided as part of the Governor's FY 2016 Reallocation plan, signed 2/10/16. Received late in the FY, the agency was not able to utilize it. Currently, there are no commitments on the funds. In Chapter 780, funding in the amount of $373,944 is provided in both years for this program. As such, we are recommending that this balance be reverted.</t>
  </si>
  <si>
    <t>Agency pledged balance.</t>
  </si>
  <si>
    <t>Recommend reappropriation. Due to timing, the funds could not be paid out prior to the end of the fiscal year.</t>
  </si>
  <si>
    <t>The GA authorized $250,000 for critical infrastructure upgrades at the Holiday Lake 4-H Center. This funding is a pass-thru from VDACS to the Holiday Lake center. Due to timing, the funds could not be provided to the Center prior to the end of the FY. The funding is released on a reimbursement basis.</t>
  </si>
  <si>
    <t>Admin funds. No commitments.</t>
  </si>
  <si>
    <t>VDACS did not request the reappropriation of the balance and DPB does not recommend it be reappropriated.</t>
  </si>
  <si>
    <t>Reappropriation to pay preexisting contract for the accounts receivable system with Accela/Kinsail as set forth in Item 98.F., Chapter 665, 2015 Acts of Assembly.  $147,500 remains unspent and delivery is expected by 11/1/2015.</t>
  </si>
  <si>
    <t>Discretionary balance from the $147,500 carryover into FY2016 in Chapter 665, 2015 Acts of Assembly, Item 98.F, for the replacement of DOF’s accounts receivable fiscal system. The software company was unable to fulfill the contract and has defaulted. The Attorney General's Office has been involved in resolving the contract issues. If all goes well, DOF will receive payment from the software contractor to move forward with another solution. Pledged balance; not recommended for reappropriation.</t>
  </si>
  <si>
    <t>Unexpended funding for fire suppression equipment through the Master Equipment Lease Purchase Program due to delays in the ordering and receipt of the equipment.  There is sufficient funding in Chapter 2 to cover payments in the current biennium.</t>
  </si>
  <si>
    <t>Unexpended funding for fire suppression equipment through the Master Equipment Lease Purchase Program due to delays in the ordering and receipt of the equipment.  There is sufficient funding in Chapter 854 to cover payments in the current biennium.  Historically, unexpended MELP funds are not reappropriated.  However, Forestry may need to adjust its purchases of equipment in FY2020 to cover the payments that fell into FY2020._x000D_
_x000D_
Also, a balance of $71,448 was unexpended from one-time funding of $236,000 in FY2019 for the production of containerized seedlings in part due to the timing of purchases, payments of which fell in FY2020. These bills were paid through the nursery fund and Forestry would like to use the GF balance to replenish the nursery fund for the purchase of equipment for the production of containerized seedlings.</t>
  </si>
  <si>
    <t>Includes pledged balance of $239,734. Remaining balance of $121,055 is the GF portion of the CRF provided to DOF calculated at 78% straight/regular time and 0% of overtime.</t>
  </si>
  <si>
    <t xml:space="preserve">Recommend reappropriaton and use toward the development of a fire tower removal plan, for which the agency submitted a budget request for one-time funding in FY 2023. </t>
  </si>
  <si>
    <t>$78,952.42 was unexpended MELP that is not needed.  The remaining balance of $2,973.43 was a correction for an expenditure that was spent out of GF that should not have been. It was Forestry's last correction in the FY which left an additional small amount remaining in GF.</t>
  </si>
  <si>
    <t>$76,182 in one-time funding provided for the purchase of two vehicles that have not yet been delivered due to supply chain issues.</t>
  </si>
  <si>
    <t>This appropriation was provided to the agency as part of the Governor's FY 2016 Reallocation plan, signed 2/10/16, for the Talent Solutions Program. Received late in the FY, the agency was not able to utilize it. There are no commitments/obligations on the funds. As such, we are recommending the balance be reverted.</t>
  </si>
  <si>
    <t>Accounting for the pledged balance, the remaining funds are operating in the amount of $3,090. However, as this is a Cabinet agency, we are awaiting guidance and have marked it as recommended.</t>
  </si>
  <si>
    <t>This funding ($250,000) was provided for the Pre-hire Immersion Training Program. However, the program was never established. There is additional funding for it in the 2016-2018 biennium. The remainder, $212, is unexpended operating funds which can also be reverted.</t>
  </si>
  <si>
    <t>Item 103 includes $500,000 in each year for VEDP to support trade missions. VEDP did not meet the criteria for the full $500,000. This balance can be reverted.</t>
  </si>
  <si>
    <t>Balance is tied to unexpended appropriation provided for international trade mission assistance.</t>
  </si>
  <si>
    <t>Balance can be reverted.</t>
  </si>
  <si>
    <t xml:space="preserve">The budget included $500,000 for VEDP to support trade missions. Only $83,150 was requested and approved for VEDP. An extra $10,000 was allocated under EDIP, and it will be corrected during budget development. </t>
  </si>
  <si>
    <t xml:space="preserve">Includes $115,150 of the $500,000 budgeted in FY 2022 and expended by VEDP for gubernatorially approved trade missions.  Last fiscal year, the decision brief authorizing the transfer of funds for trade missions to address VEDP expenses was not approved. </t>
  </si>
  <si>
    <t xml:space="preserve">Includes $8.5 million for Wythe County for an economic development project and $15.0 million for the Virginia Commercial Space Flight Authority. Funds for the Authority and Wythe County require an agreement and are at the discretion of VEDP. </t>
  </si>
  <si>
    <t>Item 108, Paragraph A, Chapter 1, 2014 Acts of Assembly</t>
  </si>
  <si>
    <t>Item 103A, Chapter 665, 2015 Acts of Assembly</t>
  </si>
  <si>
    <t>Item 103 A, 2015 Appropriation Act</t>
  </si>
  <si>
    <t>Admin, no commitments.</t>
  </si>
  <si>
    <t>Permanent supportive housing funds - $990,171.  $3.00 admin money.</t>
  </si>
  <si>
    <t>Item 108 A, Chapter 836 (2017)</t>
  </si>
  <si>
    <t>Item 105 A</t>
  </si>
  <si>
    <t>Item 105, Par. A.</t>
  </si>
  <si>
    <t>The entirety of the balance is for permanent supportive housing, which is the mandated portion of the program area.</t>
  </si>
  <si>
    <t>Item 105 A., Chapter 1283</t>
  </si>
  <si>
    <t>Agency pledged $6,100.</t>
  </si>
  <si>
    <t>Item 113 Par. A</t>
  </si>
  <si>
    <t>Recommend reappropriation; funding is tied to programs with grant obligations</t>
  </si>
  <si>
    <t xml:space="preserve">The budget included $3.0 million for grants for an eviction diversion program. This funding was unallotted and then reinstated in the second year, but due to timing, could not be paid out. The total is $2,939,662.69. Additional balances include  $63,347.91, which is obligated for a match for RISE. Lastly, $16,132.09 is tied to grants awarded but not yet paid for the Communities of Opportunity program. 	</t>
  </si>
  <si>
    <t>This balance is obligated for grants awarded but not yet paid. Of the amount, $167,809.48 is for the Communities for Opportunity program, and $2,891,555.44 is for the Eviction Prevention Program.</t>
  </si>
  <si>
    <t>Of the amount, $1,449,741 is obligated for Southwest Virginia Water &amp; Wastewater Construction and Planning Grants. The remaining amount, $292,740, is obligated to grants under the Building Collaborative Communities Program.</t>
  </si>
  <si>
    <t>The majority of the balance is tied to grant awards for various programs administered by DHCD. In addition, DHCD received funding from the Governor's economic development reallocation; reappropriation is required to complete the planned programs. These fu</t>
  </si>
  <si>
    <t>Committed for grants for the following programs: Building Entrepreneurial Economies - $14,471; SWVA Water Construction &amp; Planning - $442,454; Building Collaborative Communities - $235,079; Community Business Launch - $121,480; Virginia Velocity - $164,435. In addition, there is $81,038 tied to Broadband funding the agency received as part of the FY 2015 Governor's Reallocation Plan. Also, $300,000 remains from the FY 2016 Governor's Reallocation Plan (out of $800,000) that was provided for small business activities/grants. There are commitments against these funds for projects recently announced and awaiting announcement by the Governor.</t>
  </si>
  <si>
    <t>Balance of $205 tied to admin that can be reverted.</t>
  </si>
  <si>
    <t>The recommended amount for carryforward is tied to grant obligations. Of the total, $1.0 million is for grants under the Virginia Telecommunication Initiative (broadband). The Governor announced the awards on May 15, 2017, but payouts were not made in FY 2017. In addition, $43,136 is tied to grant programs for other community development programs, including the Building Collaborative Communities Program, the Indoor Plumbing Program, and the Community Business Launch Program. Finally, $8,757 is obligated for Southwest VA Water and Wastewater grants.</t>
  </si>
  <si>
    <t>This balance represents committed, but unpaid, grant awards for several agency programs.  Of the amount recommended for carry-forward, $1.85 million supports awards from the Southwest Virginia Water/Wastewater program, $288,041 supports awards from the VATI (broadband) program, $44,998 supports awards from the Building Collaborative Communities program, $10,143 supports awards from the Indoor Plumbing Program, and $1,204 supports awards from the Virginia Main Street Program. Most of these programs are paid out on a reimbursement basis. As such, awards and payments can span across fiscal years.</t>
  </si>
  <si>
    <t>Item 106, Par. L.1.</t>
  </si>
  <si>
    <t>The entirety of the balance is recommended for reappropriation. The balance is made up of obligations made from the following programs: Main Street ($4,333); Indoor Plumbing ($90,596); Southeast Rural Community Assistance ($161,407); Southwest Water/Wastewater ($2,032,425); and Building Collaborative Communities ($16,996). Due to reimbursement and payment schedules, these funds were obligated but not paid in FY 2019.</t>
  </si>
  <si>
    <t>The mandatory amount is tied to the Virginia Telecommunications Initiative (broadband).</t>
  </si>
  <si>
    <t>Item 106 L, Chapter 854 / Item 114 L, Chapter 1289</t>
  </si>
  <si>
    <t>This balance is tied to grant obligations for three programs - Indoor Plumbing ($194,882.11); Business Collaborative ($4,997.67); and Communitites of Opportunity ($4,175.64).</t>
  </si>
  <si>
    <t>Agency pledged $34,700.</t>
  </si>
  <si>
    <t>Item 114 Par. L</t>
  </si>
  <si>
    <t>Recommend reappropriation; funding is tied to grant obligations</t>
  </si>
  <si>
    <t>This funding is tied to the Indoor Plumbing Rehabilitation Program for grants which have been awarded but have yet to be paid.</t>
  </si>
  <si>
    <t>Item 114 Par. L., Q., and S.1</t>
  </si>
  <si>
    <t>This balance is obligated for grants awarded but not yet paid. Of the amount, $264,197.42 is for the Indoor Plumbing program, and $217,574.66 is for the Virginia Main Street program.</t>
  </si>
  <si>
    <t>Grants were pro-rated; balances are left over admin money.</t>
  </si>
  <si>
    <t>Item 110, Chapter 836 (2017)</t>
  </si>
  <si>
    <t>Item 107</t>
  </si>
  <si>
    <t>Item 115, Chapter 1289</t>
  </si>
  <si>
    <t>Budget language directs the deposit of unexpended balances to the Virginia Removal or Rehabilitation of Derelict Structures Fund for revitalization purposes.</t>
  </si>
  <si>
    <t>Item 115</t>
  </si>
  <si>
    <t>Agency pledged $53,900.</t>
  </si>
  <si>
    <t>Agency pledged $1,600.</t>
  </si>
  <si>
    <t>DOLI did not request the reappropriation of the balance and DPB does not recommend its reappropriation.</t>
  </si>
  <si>
    <t>`</t>
  </si>
  <si>
    <t>Discretionary balance of $439,025 in the Apprenticeship Program of which $50,000 is pledged and $389,000 is requested (by the agency and Secretary Jones) to carryover into FY2017. This new initiative (Executive Order 49 October 2015) required several months of planning and policy development prior to implementation resulting in these funds not being expended as intended.  Of the balance of $389,000, $41,349 is obligated for pending payments under the program and recommended for reappropriation. If permitted to retain the full requested balance, the agency anticipates all of the funds will be expended in the current fiscal year.</t>
  </si>
  <si>
    <t>Discretionary balance of $439,000 in the Apprenticeship Program of which $50,000 is pledged and $389,000 is requested to carryover into FY2017. This new initiative (Executive Order 49 October 2015) required several months of planning and policy development prior to implementation resulting in these funds not being expended as intended. The agency anticipates the requested carryover of $389,000 will be expended FY2017 to support registered apprenticeships. Of the remaining $389,000 balance, $41,349 is obligated and recommended for reappropriation.</t>
  </si>
  <si>
    <t>$23,806 is the remainder of an awarded Productivity Investment Fund (PIF) grant. The agency has invoices awaiting payment. The remaining $75,000 is money pledged toward reductions; however the agency did not have an across the board target to meet.</t>
  </si>
  <si>
    <t>No obligations against this balance. Not recommended for reappropriation.</t>
  </si>
  <si>
    <t>Department of Mines, Minerals and Energy</t>
  </si>
  <si>
    <t>DMME did not request the reappropriation of the balance and DPB does not recommend its reappropriation.</t>
  </si>
  <si>
    <t>Balance from vacant positions in DMLR.</t>
  </si>
  <si>
    <t>Pledged balance</t>
  </si>
  <si>
    <t>$250,000 for a gold mining study for which payment has not been issued.</t>
  </si>
  <si>
    <t>No carryforward is recommended</t>
  </si>
  <si>
    <t>The balance is part of the $450,000 provided by a reallocation of economic development funding to DMME to support the establishment and mission of the Virginia Solar Energy Development Authority.  The agency desires to use these funds to advance the Governor's goals for solar energy infrastructure deployment on Commonwealth- owned facilities, specifically, the pilot program for the installation of solar panels at three state agencies. If that is not possible, the agency requests the reappopriation of these funds to support unspecified efforts to advance solar energy deployment. Reappropriation is not recommended as none of the funds were obligated at the end of FY 2016, and the plan for the deployment of solar panels on state property is under development and may require a legislatively authorized capital project.</t>
  </si>
  <si>
    <t>DMME requests the reappropriation of these funds.  _x000D_
At the end of June, the funds are committed toward the procurement of software.</t>
  </si>
  <si>
    <t>Remaining match for federal State Energy Program (SEP) grant. This grant requires a match from state funds and was set to close on 6/30/2020. Due to various factors the grant period was extended until 12/31/2020 and the $36,410 will be needed in FY 2021 as DMME will have two overlapping SEP grants in FY 2021.</t>
  </si>
  <si>
    <t>Balance from vacant position that was filled late in FY16. (NOTE: DMME requested $50,000, but their year-end balance is only $49,961)</t>
  </si>
  <si>
    <t>Pledged amount towards FY 2015 savings. The agency actually pledged $540,000.</t>
  </si>
  <si>
    <t>According to Small Business and Supplier Diversity's agency head, the agency requests between $500,000 and $750,000 for the procurement and implementation of an integrated, enterprise class solution with a centralized database to replace its four legacy b</t>
  </si>
  <si>
    <t>Accounting for pledged balance, the remaining amount ($1,066,541) can be reverted. No commitments.</t>
  </si>
  <si>
    <t>Item 122, Par. P.1.</t>
  </si>
  <si>
    <t>Item 122 P., Chapter 854 / Item 132, Chapter 1289</t>
  </si>
  <si>
    <t>These funds were reallocated in FY 2015 under the Governor's authority to reallocate funds for economic development purposes; the moneys support Talent Solutions.  Under this program, state grants will be matched by private funds and used to provide job t</t>
  </si>
  <si>
    <t>The balance is for the continued payment of three grants with outstand obligations totaling $448,178.  Under the program, grantees receive payment on a reimbursement basis.  As of August 4, 2016, the agency had $211,498 in requests for reimbursement; the remaining $236,680 will be requested by the three grantees.</t>
  </si>
  <si>
    <t>VIAD did not request the carryforward balance and DPB does not recommend it be reappropriated.</t>
  </si>
  <si>
    <t>The funds are needed to cover expenditures the Board incurred in conjunction with the Governor's trade mission to Israel (and the United Kingdom) in early July.  Although not all of the invoices have been received, it is expected that the total expended will be close to, if not exceeding, the FY2016 balance.  This balance will help the board to maintain services in FY2017.</t>
  </si>
  <si>
    <t>Approximately one-half of the funds were from FY 2015 and were budgeted for the Governor's trade mission to Israel.  Those bills are still outstanding and it is unknown when the bills will need to be paid.  The balance is reserved for the Board's new management as it is unclear who the new director will be and whether there will be relocation expenses.</t>
  </si>
  <si>
    <t>While these balances were generated while the agency was under the Executive Department, it is recommended that they be carried forward because the agency is now under the Legislative Department.  Balances in the Legis_x000D_
lative Department are usually mandated for carryfoward.  Additionally, the legislation moving the board from the executive to the legislative (CH 697, 2018 Acts of Assembly) includes an enactment clause that states "that any unexpended balances of the Virginia-Israel Advisory Board as of June 30, 2018, that have accrued in the executive department pursuant to a general appropriation act shall be transferred to the Virginia-Israel Advisory Board in the legislative department." In order to comply with this enactment clause, the funds must be reappropriated.</t>
  </si>
  <si>
    <t>General Fund Obligation - $7,434 to provide for the Inaugural Historical Marker Contest (Approved by the Chief of Staff) - Total effort is $10,000 ($2,536 will come from FY21 appropriations).</t>
  </si>
  <si>
    <t>Agency's expenditure plan is for one-time expenses for items that enhance the SOL testing model and are in accordance with Governor's directive or previously approved by Board of Education, General Assembly, and Governor.</t>
  </si>
  <si>
    <t>$55,000 to pay final invoices for costs related to the transition of Early Childhood staff from DSS to DOE that were not able to be completed in FY21. Includes: furniture, cubicle installation, completion of wiring, and new phones.</t>
  </si>
  <si>
    <t>Carry forward pledged balances.</t>
  </si>
  <si>
    <t>Not applicable, $0 balance</t>
  </si>
  <si>
    <t>Due to low discretionary balance, carryforward is not recommended; however, the agency's discretionary carryforward expenditure plan for Program 184 is supported by recommended carryforward requests in Programs 181, 185, 186, and 199.</t>
  </si>
  <si>
    <t>Carry forward pledged balances.  DOE pledged more than their FY15 reduction required.  The agency pledged $1.48 million, but their FY15 cut was only $1.30 million.</t>
  </si>
  <si>
    <t>Agency's expenditure plan is for one-time expenses to enhance information security, enhance the SOL testing model, and provide additional, temporary support for the Governor's 2016-18 budget development.</t>
  </si>
  <si>
    <t xml:space="preserve">$400,000 to complete replacement of Omega Grants Managment System, delayed from FY21 due to staff workload and availability of the VITA contractor. $225,000 for one time costs related to Agency Cloud Migration per EO19, technical delays pushed expected completion to 12/31/21. $1,500,000 to complete office renovations in the Monroe Building. 300 cubicle workstation replacements including materials, installation, movers, and VITA/phone installation. </t>
  </si>
  <si>
    <t xml:space="preserve">$50,000 one-time expense to perform necessary upgrades to the Direct Aid Budget Spreadsheet (DABS) that is critical for calculating the K-12 funding for localities ($9 billion/yr state funds). The DABS is an Excel workbook that was created by DOE budget staff 20+ years ago and uses Visual Basic for Applications (VBA) programming. To maintain and increase functionality, the DABS requires coding upgrades that cannot be performed by existing VDOE staff. Funds will support a contractor to perform the programming upgrades.
$17,000 one-time expense for a short-term consultant to support the stakeholder group required by Chapter 99 (2022 Session). This group is required to evaluate and make recommendations for certain current and proposed policies and performance standards for public schools with a report due to the GA by 11/30/22. </t>
  </si>
  <si>
    <t xml:space="preserve">Contract payment: $42,000 for work and materials related to the legislatively required revisions to Division Superintendent evaluation process. Work was completed in FY22 and payment will be processed in FY23. 
Contract payment: $183,686 to complete agency renovations projects. This is a multi year project with final payments in FY23. Cubicles ordered and paid for in FY22 were not delivered before the end of FY22 and installation costs will not be incurred and cannot be paid until delivery, requiring payment in FY23. 
Contract payment: $200,000 to complete agency website redesign project. This was a multi year project expected to complete in December 2022 with final billing not paid until development is complete. 
</t>
  </si>
  <si>
    <t>$100,000 to complete Teach Licensure Process Study as required by SJR 15 (2020 Session), work begun in FY21 with payment to vendor due in FY22. $144,319 to complete the Development of Teacher Licensure System Automation, work delayed and projected invoice costs in FY22 will exceed FY22 appropriation</t>
  </si>
  <si>
    <t xml:space="preserve">$170,691.91 to continue and complete the Licensure system automation project, which has been delayed into FY23 due to VITA delays and a change in vendor. </t>
  </si>
  <si>
    <t>Pass through grant from the Productivity Investment Fund awarded to Prince William County for the Virginia Student Training and Refurbishment (STAR) Program</t>
  </si>
  <si>
    <t>Item 135, paragraph S, Chapter 665</t>
  </si>
  <si>
    <t>Discretionary carryforward not requested, therefore no funds are recommended.</t>
  </si>
  <si>
    <t>Item 135.S, Chapter 732, 2016 Acts of Assembly</t>
  </si>
  <si>
    <t>FY15 TFA appropriation was carried forward to FY16 and expended to recruit TFA alumni and support the Richmond Teacher Residency Program in accordance with Decision Brief dated 12/21/15. FY16 TFA appropriation was unexpended in FY16 and is available for carry forward.</t>
  </si>
  <si>
    <t>DOE failed to process FY17 payments for the Newport News Aviation Academy - STEM Program ($95,000) and the Positive Behavioral Interventions &amp; Support (PBIS) Program ($89,076). The agency has paid these obligations from the FY18 appropriation and, therefore, will need additional appropriation to meet the remaining FY18 obligations under this program. The discretionary carryforward will prevent the need to increase the FY18 Newport News Aviation Academy - STEM Program and PBIS Program appropriations in the Caboose Bill.</t>
  </si>
  <si>
    <t>DOE failed to process a FY17 teacher retirement payment to Accomack County for $87,226. Carryforward in this amount will allow DOE to process the FY17 payment during FY18.</t>
  </si>
  <si>
    <t>In both FY 2017 and FY 2018, DOE underpaid King William County for the American Indian Treaty Commitment program. The FY 2017 underpayment was identified while researching the FY 2018 underpayment. The amount due to King William from the FY 2017 entitlement is $5,458, and the amount due from the FY 2018 entitlement is $38,835. Payments to King William County under this program support the local cost to educate and provide school lunch to public school students living on the Mattaponi and Pamunkey reservations.</t>
  </si>
  <si>
    <t>$334,698 of this amount reflects payment due to Charlotte County to fulfill DOE's FY 2019 contractual obligation to the school division as the Virtual Virginia contractor for instructional and support services. _x000D_
_x000D_
$78,400 of this amount is pursuant to language in Item 136.C.14.h., Virginia Preschool Initiative - Provisional Teacher Licensure, that requires appropriation balances not awarded and allocated in FY 2019 for start-up or expansion grants to be carried forward to FY 2020 to support VPI waiting list slots. This amount will be used to support additional VPI slots in school divisions that have waiting lists.</t>
  </si>
  <si>
    <t>$334,698: Charlotte County Public Schools provides instructional and support services for the Virtual Virginia Program. The DOE program office approved a single invoice for one month of services twice in eVA, so the invoice for a subsequent month of services was not paid. However, a review of agency EDI deposits to the contractor indicated a duplicate payment was not made despite duplicate approval in eVA. Therefore, the invoice for the subsequent month of services requires payment._x000D_
_x000D_
$78,400: The language in Item 136.C.14.h. (VPI - Provisional Teacher Licensure) reads "Any funds not awarded from this grant program in fiscal year 2019 may be awarded for supplemental grants for one-time expenses, other than capital, related to start-up or expansion of Virginia Preschool Initiative programs in paragraph C.14.f. of this Item. Any such remaining balances not awarded and allocated in fiscal year 2019 for start-up or expansion grants shall be carried forward to fiscal year 2020 to support waiting list slots." This amount was not identified as mandatory general fund carry forward because DOE paid the FY 2019 grants from Lottery funds, which is where they are budgeted in the Item 136 Appropriation Detail of Education Assistance Programs (table of Direct Aid programs and appropriation amounts at the beginning of Item 136).</t>
  </si>
  <si>
    <t xml:space="preserve">$1.75M for funding awards for the Teacher Residency Program to VCU and ODU </t>
  </si>
  <si>
    <t>$3,000,732 for one-time grants under the Targeted Extended/Enriched School Year and Year-round School grant program. This program helps schools increase academic achievement and address learning loss through enrichment activities during the school year or through additional instruction during school breaks. In FY22, the state program was undersubscribed because of the volume of federal funds available for this purpose. In FY23, the state program is oversubscribed. The FY22 carry forward amount (total request of $3.5M) plus the FY23 program appropriation would allow DOE to award all FY23 grant requests.</t>
  </si>
  <si>
    <t xml:space="preserve">$108,905 for payment to Southside Virginia Regional Technology Consortium, set out in budget language in Item 144 (Chapter 1). Transfer did not occur through PB System in FY22 as required. </t>
  </si>
  <si>
    <t>Same policy issue in program 178 (State Education Assistance Program)</t>
  </si>
  <si>
    <t xml:space="preserve">$19,148 for funding awards for the Special Education Endorsement Program to VCU and ODU </t>
  </si>
  <si>
    <t>$532,098 for one-time grants under the Targeted Extended/Enriched School Year and Year-round School grant program. This program helps schools increase academic achievement and address learning loss through enrichment activities during the school year or through additional instruction during school breaks. In FY22, the state program was undersubscribed because of the volume of federal funds available for this purpose. In FY23, the state program is oversubscribed. The FY22 carry forward amount (total request of $3.5M) plus the FY23 program appropriation would allow DOE to award all FY23 grant requests.</t>
  </si>
  <si>
    <t xml:space="preserve">$291,064 for a one time Foster Care Payment to Augusta County. Due to an error in Augusta County's FY22 Foster Care data submission, the school division received a lower foster care entitlement payment than they would have received based on actual enrollment. This error was discovered by Augusta after final FY22 payments. This is the additional amount that Augusta County would have received based on the correct data. </t>
  </si>
  <si>
    <t>Reappropriating the funding is not necessary.</t>
  </si>
  <si>
    <t>Agency's expenditure plan is for a one-time expense that enhances physical school safety.</t>
  </si>
  <si>
    <t>VSDB requests the agency's $104,592 balance to upgrade the school's network capabilities, as existing use/demand in the COVID environment exceeds current ability, both for instruction and administration. VSDB estimates the total cost of this upgrade at $650,000 and intends to submit a decision package for the balance. Carry forward of FY21 balance will allow the school to start these upgrades in the immediate future to address immediate need.</t>
  </si>
  <si>
    <t>VSDB's ESSER allocations were spent and/or obligated for the following priorities: summer school, PPE and cleaning supplies, additional commercial bus for social distancing in student transportation, replace/update air handlers in two student-occupied areas, purchase of portable UV-C air purifier systems. VSDB is not eligible for the SLFRF ventilation funds in Chapter 1.</t>
  </si>
  <si>
    <t>Costs related to the requirements of CH389 (2022 Session), whereby VSDB must consult with VITA to develop a plan to independently provide IT support for the school. VSDB is using a contractor to support this work.</t>
  </si>
  <si>
    <t>All program balances dedicated to VITA costs (i.e., same description in all programs).</t>
  </si>
  <si>
    <t>Agency's expenditure plan is for one-time expenses that enhance physical school safety.</t>
  </si>
  <si>
    <t>Agency's expenditure plan is for one-time expense to bring the school into compliance with VITA's Information Security Standard SEC501.</t>
  </si>
  <si>
    <t>Not utilized</t>
  </si>
  <si>
    <t>Item 142, paragraph D.10, Chapter 665</t>
  </si>
  <si>
    <t>Applies balance towards the growing two-year transfer grant program, which provides financial assistance to individuals who complete an associate degree and transfers to complete a bachelor's program at a four-year school.</t>
  </si>
  <si>
    <t>Item 142</t>
  </si>
  <si>
    <t>Only TAG and a portion of the two year transfer grant is considered mandatory.</t>
  </si>
  <si>
    <t>Item 144 D.10 and G.4.b, Chapter 836 (2017)</t>
  </si>
  <si>
    <t>Just for information, $10,000 of this balance is unneeded funds for the cybersecurity scholarship program and the remaining $371,216 is from the Military Dependents financial assistance program, which was not fully utilized in FY 2017.</t>
  </si>
  <si>
    <t>Item 141, paragraph D.10. (TAG) and paragraph G.4.b. (Two-Year Transfer Grant), Chapter 2, Special SessionI, 2018 Acts of Assembly.</t>
  </si>
  <si>
    <t>$67,998 of this balance remains from the cybersecurity public service scholarship program that became the Cybersecurity Student Loan Repayment Grant Program in the 2018-2020 biennium and the remaining $336,912 is from the Virginia Military Survivors and Dependents financial assistance program, which was not fully utilized in FY 2018. The Cybersecurity Program provides scholarships for up to two years, and this balance is needed to honor previous commitments. The Military Survivors Program is expected to be short this year without this balance being carried forward.</t>
  </si>
  <si>
    <t>Item 141, $940,927 for Tuition Assistance Grants - Par. D.10, $935,014 for 2 Yr College Transfer Grant - Par. G.4.b , and $3,785,080 for Workforce Credential Grants.</t>
  </si>
  <si>
    <t>Recommended discretionary amount supports grants to military survivors and dependents.</t>
  </si>
  <si>
    <t>Needs update for partial mandatory amount: Item 141, Par. G.4.b.  Prepopulated mandatory amount based on the total included in Par. G.4. for FY 2019.</t>
  </si>
  <si>
    <t>§23.1-627.3 and Item 150 C., Chapter 1289.</t>
  </si>
  <si>
    <t>Remaining Virginia Military Survivors and Dependents support funding is recommended to be carried over to help ensure the full $2,200 supplement can be provided to these individuals in FY2021.</t>
  </si>
  <si>
    <t>§23.1-627.3 mandates reappropriation of Workforce Credential Grant funds ($4,852,306), and Item 141 D. mandates reappropriation of TAG funding ($2,701,549).</t>
  </si>
  <si>
    <t>§23.1-627.3 and Item 150 Par. C.</t>
  </si>
  <si>
    <t xml:space="preserve">The recommended balance includes $141,631 to cover necessary startup costs for the undocumented students financial aid portal, which will allow those students to receive state financial aid. The 2021 Appropriation Act includes $200,000 for this program in FY22, which is insufficient to cover the entire costs. If carryfroward funds are not provided, SCHEV intends to request the funding in the Caboose budget bill. The remainder is recommended for the Virginia Military Survivors Program, which is not a mandatory carryforward financial aid program. SCHEV estimates a $1.3M need in FY22 above legislative appropriation in order to provide eiligible students with the full stipend amount - which will otherwise be prorated based on available funding. </t>
  </si>
  <si>
    <t>Mandated balance is TAG ($2,917,183) and WCG ($8,789,468). Discretionary is VMSDP, CTG, GYOT, and cybersecurity grant</t>
  </si>
  <si>
    <t>§23.1-627.3 and Item 142 Par. C.</t>
  </si>
  <si>
    <t>Balance is needed to pay the individual responsible for completing the report in support of a pilot campus sexual violence investigation regional center (completed on 08/01/17).  Work spanned FY 2017 and FY 2018, but funding only provided in FY 2017.</t>
  </si>
  <si>
    <t>The agency's discretionary balance includes $454,816 designated for a graduate survey required by the General Assembly. The funds were a one-time appropriation, and the survey was not able to be completed in the fiscal year. The remaining funds are needed to complete the work. </t>
  </si>
  <si>
    <t>§23.1-903.4</t>
  </si>
  <si>
    <t>Balance is for the Innovative Internship Fund</t>
  </si>
  <si>
    <t>03000</t>
  </si>
  <si>
    <t>0300</t>
  </si>
  <si>
    <t>§  4-1.05a.1.a)</t>
  </si>
  <si>
    <t>§ 4-1.05.a.1.a-b</t>
  </si>
  <si>
    <t>§ 4-1.05 a.1.a)</t>
  </si>
  <si>
    <t>0310</t>
  </si>
  <si>
    <t>0313</t>
  </si>
  <si>
    <t>0317</t>
  </si>
  <si>
    <t>Item 177.C.2.</t>
  </si>
  <si>
    <t>03170</t>
  </si>
  <si>
    <t>03130</t>
  </si>
  <si>
    <t>03100</t>
  </si>
  <si>
    <t>Funds have been eliminated for the 2016-2018 biennium.  The University is in agreement that the funds can be reverted to the general fund balance.</t>
  </si>
  <si>
    <t>Virginia Community College System - Shared Services Center</t>
  </si>
  <si>
    <t>Rappahannock Community College</t>
  </si>
  <si>
    <t>Patrick Henry Community College</t>
  </si>
  <si>
    <t>Dabney S. Lancaster Community College</t>
  </si>
  <si>
    <t>John Tyler Community College</t>
  </si>
  <si>
    <t>Thomas Nelson Community College</t>
  </si>
  <si>
    <t>Germanna Community College</t>
  </si>
  <si>
    <t>Lord Fairfax Community College</t>
  </si>
  <si>
    <t>Cover one-time maintenance costs for the museum.</t>
  </si>
  <si>
    <t>.</t>
  </si>
  <si>
    <t>Utilize funds to continue repair work on the well which is critical to the operation of the organization.</t>
  </si>
  <si>
    <t>Carryover of appropriation for IT upgrades. The balance is committed to Cox, Verizon, and VITA for the cost of upgrades that began in FY2019.</t>
  </si>
  <si>
    <t>Recommended amount is related to IT upgrades. In FY2019 Gunston Hall received an approptiation of $145,051 to comeplete IT upgrades. The work was contracted with VITA in FY19, completed in FY20, but was not billed until FY21. This amount is equal to about 20% of Gunston Hall's general fund appropriation. Without reappropriation Gunston Hall would have to take a significant hit to it's operating budget in order to pay the VITA bill.</t>
  </si>
  <si>
    <t xml:space="preserve">$89,901 to complete work on IT upgrades. </t>
  </si>
  <si>
    <t>Item 237 G of Chapter 2, 2022 Special Session I</t>
  </si>
  <si>
    <t>To cover costs for IT security audit required by VITA security standards.</t>
  </si>
  <si>
    <t>Because the Science Museum relies heavily on admission revenue for its operations, its closure this spring and summer due to COVID has forced the museum to furlough and layoff staff. Carrying forward the $68,894.22 will help provide some support for the Museum as it slowly reopens. </t>
  </si>
  <si>
    <t xml:space="preserve">All balances for VCA will be used for additional operating grants to local arts organizations, which have struggled to recover from COVID-19. </t>
  </si>
  <si>
    <t>P	ays off contract for new grant tracking system authorized for FY2017 in the Appropriation Act.</t>
  </si>
  <si>
    <t>$169,590.20 for one-time expenses related to:
Technology: projectors for presentations, which are an essential element of VCA's work; staff computers with cameras to allow for virtual meetings and presentations; installing Adobe and other necessary software
ADA compliance: website redesign for ADA compliance; assistive listening devices for ADA requirements of programming
Staff training: professional development, grants database system training
Office repairs/updates: painting, outfitting space to be conducive to operations and accommodating to visiting grantees &amp; Commissioners</t>
  </si>
  <si>
    <t>Funds can be reverted.</t>
  </si>
  <si>
    <t>The Museum can cover the $1,443 in discretionary carryforward from other operating funds.</t>
  </si>
  <si>
    <t>The VMFA received $250,000 in FY21 and $750,000 in FY22 to develop a plan to remake Monument Avenue. The agency only spent $42,000 of the $250,000 provided in FY21, and requires the remaining $208,000 to help ensure success for its efforts on this front.</t>
  </si>
  <si>
    <t>The center did not request the reappropriation of its $80 balance.  Revert.</t>
  </si>
  <si>
    <t>Reappropriation of discretionary funds not recommended.</t>
  </si>
  <si>
    <t>This represents the unspent funding used by the center to provide specialized workforce and credentials-to-career training to the citizens of Southside Virginia. Carrying forward this balance will allow the center to support more individuals pursuing credentials and specialized workforce training.</t>
  </si>
  <si>
    <t>This is the unspent funding of the Governor's Virginia Research Investment Fund.  The Virginia Research Investment Committee is presently evaluating proposals competing for this funding.</t>
  </si>
  <si>
    <t>This represents the unspent funding of the Governor's Virginia Research Investment Fund.  The Virginia Research Investment Committee is currently evaluating proposals competing for this funding.  In addition, this funding should have been transferred to a nongeneral fund code per the Code of Virginia.  If it had been done so, this balance would not have shown up for this exercise.</t>
  </si>
  <si>
    <t>Item 252, Par. B.4.</t>
  </si>
  <si>
    <t>The Appropriation Act eliminated the Opportunity Educational Institution, which created FY2015 WTA costs for the agency's two employees.  The balance can be used to offset some of those costs.</t>
  </si>
  <si>
    <t>Funding is required to finish the Workforce Transition Act payments still outstanding resulting from the dissolution of the Opportunity Educational Institution.</t>
  </si>
  <si>
    <t>NOTE: $500,000 was carried forward on 8/28/2017 per Sec of Finance in support of distressed localities (Item 257, Par. C)</t>
  </si>
  <si>
    <t>General Fund Obligation - $35,098 mandate to provide for support to the City of Bristol in an effort to help stabilize its current financial situation. (Decision Brief signed by the Governor on 4/20/18).</t>
  </si>
  <si>
    <t>Virginia Management Fellows Program</t>
  </si>
  <si>
    <t>Item 475 Paragraph P.</t>
  </si>
  <si>
    <t>Item 475, Par. P</t>
  </si>
  <si>
    <t>$75,000 for one time expenditures for security audits to be performed by outside contractor, to include back end Oracle databases and other security controls that neither APA nor DOA is already auditing. Do not recommend carrying forward general fund doll</t>
  </si>
  <si>
    <t>Amounts recommended to cover the cost of contractual services to assist in ARPA reporting.</t>
  </si>
  <si>
    <t>Do not recommend carrying forward general fund dollars for the CIPPS replacement. DOA's existing working capital advance (WCA) was increased by $15 million to pay for the CIPPS replacement. The WCA will then be repaid through charges to agencies.</t>
  </si>
  <si>
    <t>Item 266 D.1., Chapter 1, 2014 Acts of Assembly</t>
  </si>
  <si>
    <t>Item 262 C. and E.1., Chapter 665, 2015 Acts of Assembly</t>
  </si>
  <si>
    <t>IT Security Audit Services ($53,780); IT Vulnerability Scan Services ($35,000); training and development for staff ($21,750); leave payouts ($20,840); printing costs related to the 2016-2018 Budget Document ($7,000); and supplemental funding for the Counc</t>
  </si>
  <si>
    <t>Sweep balance.</t>
  </si>
  <si>
    <t>Discretionary amounts are recommended for carryforward for the Taxpayer Relief Fund. Due to timing and contract issues, previously planned FY19 expenses will need to be made in FY20. These expenses include the cost of the consultant needed by TAX to meet the demands of the legislation.</t>
  </si>
  <si>
    <t>Due to the delay in passing of the budget bill, TAX is now issuing tax refunds in September/October instead of July/August, these costs will now occur in FY23</t>
  </si>
  <si>
    <t>Carryforward will assist the Department of Taxation to pay outside legal counsel for their ongoing litigation cases (five cases).</t>
  </si>
  <si>
    <t>For the IRMS Review/Study that was supposed to be completed in FY22 but because of the delay in passing of the budget bill will be completed in FY23</t>
  </si>
  <si>
    <t>Treasury received one-time general fund appropriation of $240,000 in FY 2017 to develop an electronic platform for processing in the agency's Cash Management and Investments Division. The projected was delayed because the contract was signed later in the fiscal year.  Treasury needs the remaining appropriation to pay its outside contractor to finish the project in FY 2018.</t>
  </si>
  <si>
    <t>Treasury received this appropriation in FY21 to procure a new investment accounting and reporting system. The procurement and implementation of this software has experienced delays. The first payment to the contractor is scheduled for August 2021. A memo was sent from Treasury explaining in further detail</t>
  </si>
  <si>
    <t>Health &amp; Human Resources</t>
  </si>
  <si>
    <t>General Fund Obligations - $79,700 to provide for consulting and legal services related to the analysis and plan provider assessment and supplemental payment options and the work group studying the certificate of public need process. (Chapter 665, Item 278, F. - 2015). $250,000 to prepare an implementation plan for the financial realignment of Virginia's public behavioral health system (Chapter 836, Item 284, 2. - 2017).</t>
  </si>
  <si>
    <t>Recommend carrying forward these funds to offset anticipated program growth in FY 2016. CSA used to have mandatory carryforward language for this purpose. If these funds are not carried forward, additional GF will be needed in the Caboose bill.</t>
  </si>
  <si>
    <t>Item 282, Par. B.6.</t>
  </si>
  <si>
    <t>$49k of the discretionary amount is based on funding appropriated in 2019 for a study on private day rates. The study carried over into FY 2020 and this is the remaining amount associated with the contract._x000D_
_x000D_
The remaining discretionary amount is for payment of services provided in FY 2019 that were not billed until FY 2020. These funds could also be requested as a Caboose amendment if not re-appropriated here.</t>
  </si>
  <si>
    <t>Updated for partial mandatory amount: Item 282, Par. B.6.  Prepopulated mandatory amount based on the total included in Par. B.6. for FY 2019.</t>
  </si>
  <si>
    <t>Funds for one-time IT expenditures related to building the child assessment system and to do a one-time audit of their website. CSA originally requested the audit as a caboose amendment, this recommendation funds the audit with carryforward instead.</t>
  </si>
  <si>
    <t>The agency is losing Chuck Savage, who is responsible for reimbursement to localities, to retirement in February and is hiring a replacement in October to shadow him until he leaves. These funds will aid in the double encumbrance for the period where both individuals are on staff.</t>
  </si>
  <si>
    <t>The agency is requesting $10,500 of these funds to support anticipated costs of a training conference to be held in the spring of 2018.</t>
  </si>
  <si>
    <t>Item 292 Par N</t>
  </si>
  <si>
    <t>Item 293 Par B.1.</t>
  </si>
  <si>
    <t>Mandatory is for study on private day</t>
  </si>
  <si>
    <t xml:space="preserve">Decision brief approved for Behavioral Health Student Loan Repayment Program and the Nursing Preceptor Incentive Program. </t>
  </si>
  <si>
    <t>Funding will be used to address information security issues as required by the Commonwealth's Security Standards.</t>
  </si>
  <si>
    <t>The Office of the Chief Medical Examiner would like to use the unexpended appropriation to by a Lodox machine for x-ray imaging that has a cost estimate of $206,250. A crucial part of an autopsy and external examinations is obtaining x-ray images of the decedent. X-ray images help the pathologists identify injuries and other abnormalities that cannot be seen with the naked eye. Purchasing the Lodox system for the OCME would not only correct our current situation of outdated and broken x-ray equipment, but it would make operations more efficient and be a better use of staff time. An additional $115,000 is needed for renovation costs to modify the current x-ray room to be able to accept and operate the Lodox machine</t>
  </si>
  <si>
    <t>Decision brief approved to pay invoices to the Arlington and Fairfax health departments due to VDH procedural error.</t>
  </si>
  <si>
    <t>This procurement was initiated during FY15 however, delivery could not be made until the September, 2015.</t>
  </si>
  <si>
    <t>Carryforward request already approved by the Governor to be used for FAMIS Outreach efforts as part of the Governor's "A Healthy Virginia" plan.</t>
  </si>
  <si>
    <t>The recommended amount ($35.1 million) reflects repayment of federal funds to CMS due to two separate issues both dealing with cost reporting.  The first was associated with federal objections to the cost allocation methodology used by the DMAS.  As such, the agency was required to pay approximately $25.7 million in August 2018 from FY 2019 administrative funds.  In addition, DMAS will be informing CMS (by October 1, 2018) that the agency exceeded its federal spending limit for eligibility systems costs in federal FY 2016 by approximately $9.3 million.  All of these funds must be repaid.  Without the recommended reappropriation the agency will not have sufficient administrative funding to operate through the end of the year.</t>
  </si>
  <si>
    <t>Act language (Item 313 H.) requires that any unexpended general fund appropriation remaining in this Item revert to the general fund and shall not be reappropriated.</t>
  </si>
  <si>
    <t>Carryforward request already approved by Governor for Center for Health Innovation ($576,940) and for expandion of Cover Virginia Call Center into a centralized processing unit ($4,240,358).  The agency requests $1,359,754 for the eligibility project.</t>
  </si>
  <si>
    <t>The agency has indicated that without the requested carry forward dollars, there will be a significant adverse impact on operations.  The eligibility and enrollment modernization is a multi-year project and the request supports early FY 2016 payments for</t>
  </si>
  <si>
    <t>DMAS has a decision brief pending that requests $432,897 be carried forward to support a FAMIS media campaign ($216,600) and provide the Virginia Center for Health Innovations (VCHI) unspent FY 2016 appropriation ($216,297).</t>
  </si>
  <si>
    <t>The discretionary balance ($5.2 million) includes $4.1 million associated with the reprocurement of the Medicaid claims processing system (MES).  The agency did not sign all of the 2017 contracts that were originally anticipated.  As such, most of the FY 2017 ($5.8 million) was left unexpended and some costs were carried into FY 2018.  The agency currently estimates the FY 2018 development costs to be approximately $7.1 million general fund.  This amount is approximately $1.7 million higher than what is currently appropriated in FY 2018 budget.  Therefore, it is recommended that $1.7 million be reappropriated to cover the system costs and avoid the need for a caboose bill budget amendment.</t>
  </si>
  <si>
    <t>The recommended amount ($7.8 million) includes the costs related to the reprocurement of the MMIS system ($3.2 million) that have shifted to FY 2019.  The remaining amount reflects funding provided in the caboose bill for expansion ($611,953), TEEOP ($3.5 million), and managed care mailings ($500,000) that the agency was unable to expend prior to the close of the fiscal year.</t>
  </si>
  <si>
    <t>The recommended amount reflects the costs related to the reprocurement of the MMIS system that have shifted to FY 2020.</t>
  </si>
  <si>
    <t>These funds were appropriated for the purpose of complying with the DOJ settlement agreement. Some activities were delayed in FY 2015 and will be carried out in FY 2016. Budget requests submitted for FY 2016- FY 2018 assume these funds will be available.</t>
  </si>
  <si>
    <t>These funds are associated with implementation of the DOJ agreement. A separate brief explains the request for these funds.</t>
  </si>
  <si>
    <t>Funds appropriated for compliance with the DOJ settlement agreement. A separate decision brief was sent to DPB that includes a plan for expending these funds.</t>
  </si>
  <si>
    <t>$2,067,576 of this balance as been approved for carryforward pursuant to a decision brief signed by the governor in September._x000D_
_x000D_
An additional $25,000 is recommended for payment of a sterilization claim.</t>
  </si>
  <si>
    <t>DOJ Carryforward - decision brief pending</t>
  </si>
  <si>
    <t>$1.2 million of this recommenation is associated with a decision brief for carryforward of funds for the purchase of Naloxone. The remaining $2.4 million represents the balance of funds appropriated for compliance with the DOJ settelement agreement, which was also requested via decision brief.</t>
  </si>
  <si>
    <t>Some portion of the funds at 720 will be requested as a DOJ carryforward</t>
  </si>
  <si>
    <t>320 Par CC.1.</t>
  </si>
  <si>
    <t>Approved via Gov decision briefs on 9/14/2021 and 9/27/2021</t>
  </si>
  <si>
    <t>The mandatory amount is for pilots for extraordinary barriers list. DBHDS is requesting the discretionary balance for alternative transportation ($1.0 million), DOJ ($2.7 million) and for emergency contracts for facility staffing ($0.7 million)</t>
  </si>
  <si>
    <t>Approved decision brief related to continued implementation of the DOJ agreement</t>
  </si>
  <si>
    <t>Item 315 paragraph T.2. Chapter 1, 2014 Acts of Assembly Special Session 1 (DOJ related)</t>
  </si>
  <si>
    <t>These funds have been approved for carryforward pursuant to a decision brief signed by the governor in September.</t>
  </si>
  <si>
    <t>Ch 1289, Item 320 T.1</t>
  </si>
  <si>
    <t>This represents the balance of funds appropriated for compliance with the DOJ settlement agreement that was unspent at the end of the fiscal year. This amount is consistent with the decision brief submitted by DBHDS.</t>
  </si>
  <si>
    <t>The mandatory balance is associated with funds appropriated for compensation to individuals sterilized at DBHDS facilities in previous years. Additionally, some portion of the funds at 720 will be requested as a DOJ carryforward</t>
  </si>
  <si>
    <t>Item 320 Par. T.</t>
  </si>
  <si>
    <t>The mandatory amount is for sterilization fund. DBHDS is requesting the remaining discretionary balance for DOJ ($4.0 million) and emergency staffing contracts ($0.6 million)</t>
  </si>
  <si>
    <t>Approved via Gov decision brief on 9/27/2021</t>
  </si>
  <si>
    <t>DBHDS is requesting these funds be carried forward for the costs associated with emergency staffing contracts at facilities.</t>
  </si>
  <si>
    <t>Item 312, Par. OO.</t>
  </si>
  <si>
    <t>This is based on the agency's pending DOJ Carryforward Decision Brief</t>
  </si>
  <si>
    <t>Mandatory amount provided by Emily Ehrlichmann on 7/02/2019.</t>
  </si>
  <si>
    <t>Ch 1289, Item 322.JJ.</t>
  </si>
  <si>
    <t>This represents the balance of funds appropriated for compliance with the DOJ settelement agreement that was unspent at the end of the fiscal year. This amount is consistent with the decision brief submitted by DBHDS.</t>
  </si>
  <si>
    <t>Expect some portion of this balance to be requested for DOJ carryforward</t>
  </si>
  <si>
    <t>Item 322 Par. JJ</t>
  </si>
  <si>
    <t>Approved via Gov decision brief on 9/14/2021</t>
  </si>
  <si>
    <t>Mandatory amount is for telemental health initiative. DBHDS requests the remaining balance as part of their DOJ carryforward request.</t>
  </si>
  <si>
    <t>DBHDS has requested the carryforward of all remaining GF balances at state facilities for the purpose of an emergency staffing contract. Sec of Finance has indicated willingness to consider and review the reappropriation of facility balances for this purpose.</t>
  </si>
  <si>
    <t>Request is tied to a signed decision brief for employee bonuses and eastern state fencing</t>
  </si>
  <si>
    <t>Item 327 Par C</t>
  </si>
  <si>
    <t>This mandatory carrforward is a one-time carryforward of FY 22 one-time funds for the Eastern State Hospital emergency kitchen project.</t>
  </si>
  <si>
    <t>The agency submitted this request but it was not pulled into the database. This will be used to assist in discharge planning for individuals in MH facilities who are ready for discharge. There are 133 individuals ready for discharge.</t>
  </si>
  <si>
    <t>Request is tied to a signed decision brief for employee bonuses and security items at VCBR</t>
  </si>
  <si>
    <t>The recommended carry forward amount would be provided to area agencies on aging to support meals for senior adults.</t>
  </si>
  <si>
    <t>POLICY: Either need to approve this recommended carryforward amount or include funding in a budget request to meet federal requirements.  This amount is the unexpended Supplemental Nutrition Assistance Program (SNAP) reinvestment amount. DSS was penalized by the federal government for exceeding the national average SNAP error rate - the feds and the state came to an agreement that the state would reinvest half of its penalty fee into state activities aimed at reducing future error rates and if the state did not exceed error rates in the next year, they did not have to repay the additional 50 percent of the penalty to the federal govt. This reinvestment funding was not fully spent in FY 22 because of competing priorities/limited workforce ability and tight deadlines around the ARPA SNAP funding.</t>
  </si>
  <si>
    <t xml:space="preserve">If the amount is not carried forward, it will need to be a decision package. The federal government and DSS agreed to this plan, and if the funding is not spent on SNAP activities, the state will need to repay the full penalty amount. </t>
  </si>
  <si>
    <t>unexpended auxiliary grant funding</t>
  </si>
  <si>
    <t>auxiliary grant balance</t>
  </si>
  <si>
    <t>general relief</t>
  </si>
  <si>
    <t>$19,916 will be made available to Northern Virginia Family Services &amp; $48,018 to Youth for Tomorrow since the agencies experienced funding delays in FY 2015. The remaining $203,055 will be used to cover June invoices for other human services orgs earmarks</t>
  </si>
  <si>
    <t>Item 356 V., Chapter 552</t>
  </si>
  <si>
    <t>For Laurel Center expansion - mandatory</t>
  </si>
  <si>
    <t>Reflects obligated ESM implementation costs, originally projected for FY 2014, that were moved into FY 2015.  The agency maintains that failure to approve this request would eliminate approximately $20 million of match and jeopardize project completion.</t>
  </si>
  <si>
    <t>Funding will be used for the development of the Virginia Case Management System.  Contract delays and revisions pushed back the project’s appropriation needs scheduled for the first two years of the project, FY 2013-14.</t>
  </si>
  <si>
    <t>Item 359 K., Chapter 552</t>
  </si>
  <si>
    <t>For replacement of the agency licensing system - mandatory</t>
  </si>
  <si>
    <t>Item 357 L., Chapter 552</t>
  </si>
  <si>
    <t xml:space="preserve">This amount is currently obligated by contract for the adult and child licensing system that DSS has been developing to replace its legacy information system. </t>
  </si>
  <si>
    <t>Funding will be used to complete the generator project at the Azalea Road Campus.</t>
  </si>
  <si>
    <t>Item 120 Par. C.</t>
  </si>
  <si>
    <t>Recommend reversion.</t>
  </si>
  <si>
    <t>Mandated amount corresponds to funds provided to support the labor law and state capital construction process workgroup.</t>
  </si>
  <si>
    <t>Natural Resources</t>
  </si>
  <si>
    <t>Secretary of Natural Resources</t>
  </si>
  <si>
    <t>The balance is part of the $190,221 provided last year from remaining balances.</t>
  </si>
  <si>
    <t>General Fund Obligation - $15,000 to provide for the Virginia Sea Grant Fellow Program, and $10,000 for the Inaugural Historical Marker Contest (Both approved by the Chief of Staff)</t>
  </si>
  <si>
    <t>Funds obligated through gold sheets.</t>
  </si>
  <si>
    <t>DCR is requesting $82,000. DCR, however has not made a written commitment of the additional SWCD dam repair projects. Only $34,058 was spent from a budget of $90,000 last fiscal year, only $55,942 would be recommend, if available.</t>
  </si>
  <si>
    <t>Recommend $80,000 to pay for FY 2015 grant obligation, and the balance to assist districts with SL-6 backlog in lieu of the agency's budget request for the second half of the recordation tax fee revenue.</t>
  </si>
  <si>
    <t>The balance consist of the following obligations: $19,800 for the purchase of a new jeep (ordered in April), $11,300 for annual training that occurred in February, and $417 for 300 "Desktop Procedures." There is $3,934 not obligated, but is requested to be used for SWCD initiatives. DPB recommends that funding be provide to purchase the jeep and for training.</t>
  </si>
  <si>
    <t>DCR requests the reappropriation of the full balance. The balance includes $28,318 for a one-time expense for a vehicle that was unable to paid in FY 2017 because the vehicle was not received prior to June 30th. Also included is $17,837 in funds that were allocated to audit services but if reappropriated will be utilized for training for conservation planning, stream delineation and financial management training for the soil and water conservation districts. It is anticipated that the agency can absorb the expenses, as the agency's FY 2018 general fund budget in this program is $14.47 million.</t>
  </si>
  <si>
    <t>This balance is tied to SWCD training. DCR contracts with other state agencies, including DEQ and DGIF, as well as private entities to provide conservation certification training. Because of delays in implementation of new training modules, courses were postponed and payments were not made. However, there is no actual obligation on these funds. The FY 2019 budget for SWCD training is approximately $20,000.</t>
  </si>
  <si>
    <t>Reappropriation is not recommended. While the agency was in the process of an RFP evaluation to select a new vendor for SWCD auditing, no contract was signed. Thus, there is no obligation on these funds.</t>
  </si>
  <si>
    <t>Land and Resource Management</t>
  </si>
  <si>
    <t>This one-time funding was provided by the 2015 General Assembly for the replacement of cabin_x000D_
furnishings at existing state parks. DCR will expend the funding in FY 2016.</t>
  </si>
  <si>
    <t>No Balance.</t>
  </si>
  <si>
    <t>DCR requests the reappropriation of $400,000 initially appropriated for the redevelopment and enhancement of Pocahontas State Parks' Swift Creek Mountain Bike Trail. Of the $400,000, as of October 11, approximately $200,000 has been obligated ($80,000 was obligated last fiscal year; the remaining obligated funds were obligated this fiscal year).  The appropriation was not secured until approval of the amended budget in April 2017 and the project was initiated immediately following. This is one-time funding.  Reappropriation of the $200,000 is recommended.   The unobligated balance is not recommended and the agency can seek restoration of the funds in the Caboose Bill.  However, without the funds, either through reappropriation or a subsequent appropriation in the 2018 Session, DCR will be unable to complete the project as intended.  Note: This was a General Assembly initiative, which was eliminated in the introduced budget bill in the 2017 Session but restored by the General Assembly during the Session.</t>
  </si>
  <si>
    <t>DCR requests the reappropriation of $117,000 initially appropriated for the redevelopment and enhancement of Pocahontas State Parks' Swift Creek Mountain Bike Trail. The $117,000 is the last portion of appropriation for this purpose (original amount was $400,000). The agency has outstanding purchase orders obligating the funds. Timing has been an issue with the project  which has caused the need for reappropriation. Carryforward was approved last fiscal year for this purpose.</t>
  </si>
  <si>
    <t>This balance is comprised of $50,000 to develop a plan to expand bike facilities at First Landing State Park. This work involves a natural heritage resource survey which is done from May through September. The agency was not able to expend the funds prior to the end of the fiscal year; however, the estimated cost of this work is $27,000. The agency stated that the remaining balance will be used along with the FY 2020 appropriation of another $50,000 to design and construct the trails beginning in Spring 2020.  This recommendation is consistent with the manner in which balances appropriated previously for prior phases of the project were handled. The other $50,000 is tied to funding provided for Widewater State Park. One-time funds were provided to purchase equipment for the new park. A vehicle was ordered and scheduled for delivery in May, but it was not received until August so the payment could not be made prior to the end of the fiscal year.</t>
  </si>
  <si>
    <t>This balance is tied to three pass-through obligations - First Landing Bike Facilities/ADA Compliane, City of VA Beach ($70,000); Mendota Trail Project, Washington County ($50,000); and James River Park System, City of Richmond ($100,000).</t>
  </si>
  <si>
    <t>This was one-time funding provided by the 2015 General Assembly for funding support to pay up‐front_x000D_
costs associated with the reconfiguration of office space,_x000D_
which will generate savings (per “savings” plan) in FY 2016.</t>
  </si>
  <si>
    <t>This balance is from carry-forward funding from FY 2015 for relocating. However, this has been delayed, and it is not sure if this will occur. If it does, then the department can absorb the cost.</t>
  </si>
  <si>
    <t>DEQ did not request the carryforward balance and DPB does not recommend it be reappropriated.</t>
  </si>
  <si>
    <t>Miscellaneous balances, with no obligations remaining.</t>
  </si>
  <si>
    <t>The balance comes from timing differences on contractual commitments.  Most of these were encumbered in FY 2016, but will be paid in FY 2017 using existing resources.</t>
  </si>
  <si>
    <t>Turnover and vacancy.</t>
  </si>
  <si>
    <t>Of the balance, $34,875 is for African American Cemetery grants. The agency has indicated that it was unable to disburse the grants to a qualified organization under the advise of the OAG. DHR anticipates that amendments made to the enabling legislation during the 2018 session will rectify the OAG concerns and allow for disbursements to be made after July 1, 2018, if the funds are reappropriated. The funds were not obligagted and therefore reappropriation is not recommended, however, it is likely that the organizations responsible for the maintenance of the cemeteries are expecting to receive these funds.</t>
  </si>
  <si>
    <t>Includes pledged balance of $168,782</t>
  </si>
  <si>
    <t>The Department set-aside a "petty cash" fund, which consists of the full balance. There are no obligations.</t>
  </si>
  <si>
    <t>unspent general fund oyster replenishment money per Item 374 E Chapter 1, 2014 Acts of Assembly</t>
  </si>
  <si>
    <t>Item 371.E, 2015 Appropriation Act</t>
  </si>
  <si>
    <t>Discretionary balance due to the recruitment of vacant positions in the Fisheries Management Division. These positions require unique skill sets and have taken a long time to finalize recruitment and hiring efforts. These positions are expected to be filled FY2017. Pledged balance; not recommended for reappropriation.</t>
  </si>
  <si>
    <t>Item 378 E, Chapter 836 (2017)</t>
  </si>
  <si>
    <t>Item 376, paragraph E.2</t>
  </si>
  <si>
    <t>Item 376, Par. E.2.</t>
  </si>
  <si>
    <t>$5,077 is the balance from what was initially allotted for annual membership dues to the Atlantic States Marine Fisheries. Reappropriation is not needed.</t>
  </si>
  <si>
    <t>Per MRC, $30,469 was left over for Oyster Replenishment and $277,539 was left over from Oyster Restoration. The remaining $5,077 are the balance from what was initially alloted for annual membership dues to the Atlantic States Marine Fisheries.</t>
  </si>
  <si>
    <t>Item 376 E.2 Chapter 854 / Item 387 E.2 Chapter 1289</t>
  </si>
  <si>
    <t>According to MRC, $206,740.32 is left over for oyster restoration and replenishment. $3,517 remains from the Atlantic States Marine Fisheries Commission annual payment from the state, and $1,911.56 was intended for the COVID-19 disaster relief for items that were not billed in time to pay in FY20 but will need to be paid in FY21.</t>
  </si>
  <si>
    <t>Designated for Virginia’s share of an Army Corps of Engineers project to construct a seawall to preserve the harbor on Tangier Island. The funds were not spent because the partnership agreement between the Army Corps of Engineers and the State was not finalized at year-end.  On September 24, 2018, Governor Northam announced the completion of the agreement.  These funds are necessary to satisfy the state's obligations under that agreement.</t>
  </si>
  <si>
    <t>This amount was the balance from Virginia's share of an Army Corps of Engineers project to construct a seawall to preserve the harbor on Tangier Island (Commonwealth/Town of Tangier LERRD (land, easements, right of way, relocations and dredge)), from a credit to VMRC resulting from the determination that material placement areas were the responsibility of the local sponsor._x000D_
On August 26, 2019, the Governor signed a decision brief authorizing the reappropriation of this balance to partially offset a cost overrun in the U.S. Army Corps of Engineers’ ongoing estimate for this project</t>
  </si>
  <si>
    <t>If the funds are not reappropriated a general fund appropriation will be needed.</t>
  </si>
  <si>
    <t>$322,700 was appropriated for the final payment for the Tangier Island Sea Wall project. It was anticipated that this project would be completed in FY20 but the project status is not complete. The agency expects these funds will need to be re-appropriated in order to make this payment.</t>
  </si>
  <si>
    <t>Provided for relocation costs of the MRC headquarters and all operational facility to publicly owned land at Ft. Monroe. A suitable location for the operational facility has not been determined at this time.</t>
  </si>
  <si>
    <t>$225,000 from this balance was initially intended for relocation of agency headquarters to Fort Monroe, and was pledged by the agency, given that relocation is not possible. The remaining $6,085.52 was intended for COVID-19 relief, but invoices were not received prior to year close. These payments will be due in FY 2021.</t>
  </si>
  <si>
    <t>Recommend partial reappropriation; funding obligated</t>
  </si>
  <si>
    <t>Of the balance recommended, $89,805 is tied to outstanding district support expenses, including an invoice for auditing services. In addition, a balance of $35,748 is left in the Soil and Water Conservation program area which although not committed, if reappropriated, will be used for the Commonwealth's statewide match for participation in the federal Conservation Reserve Enhancement Program (CREP). Item 373 I provides that "it is the intent of the General Assembly that balances in Soil and Water Conservation be used first...for the Commonwealth's statewide match for participation in the federal Conservation Reserve Enhancement Program (CREP)."</t>
  </si>
  <si>
    <t>This amount has been obligated but not yet awarded for SWCD technical assistance.</t>
  </si>
  <si>
    <t>Recommend partial reappropriation; funding obligated.</t>
  </si>
  <si>
    <t>Of the balance recommended, $100,000 is tied to a MOU with the City of Richmond to make ADA upgrades at the James River Park System. In addition, a purchase order for $11,611 was created but not paid for an equipment purchase at Douthat State Park.</t>
  </si>
  <si>
    <t xml:space="preserve">Item 374 T. </t>
  </si>
  <si>
    <t>The caboose bill provided $2.0 million for a grant program for accessibility improvements at a property formerly part of George Washington's estate, and $430,000 for repairs at the Rhododendron Restaurant and lodge. Due to timing, these funds could not be paid prior the the end of the fiscal year. 
For the remaining amount, $3,987,587 is for Project Harmony and $1,431,568.66 for Mason Neck State Park public drinking water supply system, both of which are paid on a reimbursement basis from one-time funding.   Also, $100,000 for an MOU with the City of Richmond to make ADA upgrades at the James River Park System.</t>
  </si>
  <si>
    <t>Recommend partial reappropriation of funding tied to the removal of Robert E Lee Statue in DC</t>
  </si>
  <si>
    <t>DHR spent $12,300 out of the $35,000 appropriated for the moving of the Robert E. Lee Statue in the U.S. Capitol Statuary Hall Collection which left a balance of $22,700. FY 2022 includes funding for the creation of a new statue. Reappropriating the balance from FY 2021 will go towards the budget for the statue. Currently, RFPs are in process for this effort, so the actual cost of the project is not known at this time.</t>
  </si>
  <si>
    <t>$495,000 approved in a decision brief for the Barbara Johns statue in National Statuary Hall.</t>
  </si>
  <si>
    <t>DHR owed approximately $25,000 in benefits due to the salary adjustments which DOA completed in May to remove the funds. Then in June, DOA completed another entry to clear those funds once they were collected from employees. Additionally, DHR keeps $30 for its change fund.</t>
  </si>
  <si>
    <t>Item 387 Par. E.</t>
  </si>
  <si>
    <t>According to MRC, $536,211.82 is left over for oyster restoration and replenishment, and is mandatory.  The balance is discretionary and can be reverted.</t>
  </si>
  <si>
    <t>Cabinet Exemption</t>
  </si>
  <si>
    <t>The SPS has requested that $500,000 of this amount is needed to support the Flood Control Study that is currently underway in the Northern Virginia region consistent with the appropriation language ( Item 381 C.) Balances for Governor's Office and Cabinet</t>
  </si>
  <si>
    <t>General Fund Obligation - $1,275,375 nonfederal cost match requirement to accomplish the United States Corps of Engineers Regional Reconnaissance Flood Control Study for both the Hampton Roads and Northern Neck regions as authorized by the U. S. Congress (Chapter 836, Item 383, D. - 2017) &amp; (Chapter 854, item 381, C. 2019).</t>
  </si>
  <si>
    <t>Agency has scheduled a Virginia Criminal Procedure 101 training course for 40 prosecutors. This GF balance would help defray the cost of the training.</t>
  </si>
  <si>
    <t>Unspent travel money</t>
  </si>
  <si>
    <t>Currently, the agency receives a Violence Against Women Act (VAWA) grant that covers a portion of the salary for one of its employees. The VAWA grant is being phased out, starting with a 15 percent cut (equates to $4,938) in FY19. The agency request is to roll over this unexpended balance from FY17 to help in its efforts to make up for the loss of VAWA funding.</t>
  </si>
  <si>
    <t>Vacancy savings ( a GF match grant-funded position was vacancy for about a month in FY18)</t>
  </si>
  <si>
    <t>Savings resulted from the retirement of a staff attorney and a couple weeks delay before a new staff attorney was brought onboard.</t>
  </si>
  <si>
    <t>Balance remains because one of the agency's vouchers did not get entered into Cardinal before the year-end deadline…the voucher posted in Cardinal in early FY20.</t>
  </si>
  <si>
    <t>OK</t>
  </si>
  <si>
    <t>This appropriation was provided to reimburse local and regional jails for the state share of construction or expansion.  None of the eligible jails requested reimbursement in the first year, but have, since the beginning of the current fiscal year, requested reimbursement.  DOC does have a second-year appropriation for this purpose.  All the appropriation needed was provided in the first year.</t>
  </si>
  <si>
    <t>Remaining balance reflects lower than expected costs for state share of construction or expansion of approved local jail projects. This balance can be reverted to the general fund.</t>
  </si>
  <si>
    <t>Entire amount was for Electronic Health Records project, which was funded but not started in FY2020. There is no language in Chapter 1289 that mandates the carryforward of this balance. New funding was provided in the 2020- 2022 budget EHR, however the funding was unalloted and ultimatly part of the reduction. Without the additional funding that was provided in Chapter 1289, DOC is not likely to move forward with the EHR project using only the discretionary balance from FY 2020.</t>
  </si>
  <si>
    <t>Powhatan Reception &amp; Classification Center</t>
  </si>
  <si>
    <t>Deep Meadow Correctional Center</t>
  </si>
  <si>
    <t>The agency needs to expand medical services space in Marion Correctional Center to accommodate additional beds for that facility.  These funds will help offset some of that cost.</t>
  </si>
  <si>
    <t>$28,261 is funding was transferred from Comp Board (BEX 36240) in FY 2020 to cover expenses related to the Medicaid expansion project (CORIS changes) per Item 73T.2. of Chapter 854. DOC was not able to spend this during FY 2020 but will incur costs in FY 2021</t>
  </si>
  <si>
    <t>For most of this balance, the agency has identified this amount as needed to honor  outstanding grant awards.  The remaining amount has been included as one of its budget reduction strategies ($396,531 Pledged balances).</t>
  </si>
  <si>
    <t>This is the total amount obligated for different grants programs. Carry forward requested pursuant to § 4-1.05 1.a of Chapter 665, 2015 Acts of Assembly</t>
  </si>
  <si>
    <t>The amount recommended for reappropriation is comprised of matching funds for existing federal grants, as follows:_x000D_
  $670,512--in-house grants tied to various public safety programs._x000D_
   $832,064--matching funds for local grants. These funds are needed to reimburse localities and nonprofit organizations for expenses incurred in the last quarter of FY 2016, but not processed until after the new fiscal year began.</t>
  </si>
  <si>
    <t>The amount recommended for reappropriation is the grant funding due to local government and nonprofit grant recipients for expenses in the fourth quarter of FY 2017, for which DCJS had not received or fully processed requests for reimbursement before the end of the fiscal year.</t>
  </si>
  <si>
    <t>Of this amount, $994,450 is the unspent balance from the jail mental health pilot project.  The remainder is needed to reimburse localities and nonprofit organizations for fourth quarter expenditures in several grant programs.</t>
  </si>
  <si>
    <t>$2,002,059.91 of this amount is for aid to localities (sexual assault and domestic violence, jail mental health pilot program, victim witness grants, pre-trial services) and is needed to reimburse localities and nonprofit organizations for fourth quarter expenditures in several grant programs.</t>
  </si>
  <si>
    <t>The vast majority of the balance is as follows: $1,438,749 is balance for Jail Mental Health grant; $1,700,005 is for Pretrial Services program; $891,757 for Sexual Assault Domestic Violence Grant Program; $109,366 is for CASA programs. The remainder is for various grants to local service providers such as Drive to Work, DARE, PAPIS and other entities. According to DCJS, at the end of the year, they had some challenges with their computer ( system went down on 6/22) system and sub-recipients could not submit their end of year requests. Additionally, because of COVID-19, recipients did not submit their requests in a timely fashion. DCJS was unable to provide information as to which entitles had challenges.</t>
  </si>
  <si>
    <t>Pledged amount</t>
  </si>
  <si>
    <t>One time VRS and WTA costs for early retirement for 10 staff members, effective 7/1/15, due to agency reorganization.</t>
  </si>
  <si>
    <t>One time VRS and WTA costs for early retirement for 10 staff members, effective 7/1/15, due to agency reorganization. $774,575 in carryover VITA transformation funds; $28,878 in MELP funding for vehicle ordered but not yet received.</t>
  </si>
  <si>
    <t>The agency has requested $44,046 supported by MELP funding designated in 2015 and 2016 for the purchase of vehicles for which the payments were delayed into 2017.</t>
  </si>
  <si>
    <t>Balance consists of amounts carried forward from 2015 for VITA transformation and MELP that were subsequently unspent in 2016.  Also includes 2016 VITA transformation funding and MELP unspent.</t>
  </si>
  <si>
    <t>IT transformations to VITA standards $338,392;_x000D_
  New Computers and Equipment for VEOC $108,115. A total of $160K (GF) for this initiative was provided in FY 2017 and they have spent $51,885—the balance will allow them to complete the project;_x000D_
 Medflight alerting and VEOC upgrades $121,881; A total of $195K (GF) was provided this initiative and they have spent $73,119—the balance will allow them to complete the project;_x000D_
 CAD system integration with WebEOC $503,000; This has not been implemented but a new RFP is in process. In FY17 $503K (GF) and $35K (GF) in FY18 for maintenance. For FY19/FY20 they are requesting an additional $200,000 each year to support this initiative based on the old RFP that failed. The CAD allows VDEM to track field units and state managed local assets, such as radios, regional hazmat teams, swift-water rescue teams and search and rescue teams in real-time when there is an incident; Planning software $175,000. The Planning Software was rolled out in (August 2017) using grant funding and came in almost $300K over budget.  They have not spent any of their FY17 GF funding. They were provided $200,000(GF) and $200,000 (NGF) in FY17/FY18.  $50K was for maintenance.  New budget request of $170,000 each year (total of $340,000 over the biennium) for maintenance.  The planning software is a system that allows them to plan, and manage workflow related to continuity of operations programs with state and local agencies (COOP).</t>
  </si>
  <si>
    <t>Full amount of balance will be used to complete the purchase and installment of a new Computer Aided Dispatch (CAD) system. Funding for this purpose was orginally appropriated in Chapter 836 but the project was delayed. Invoices for the CAD system are on hand; the system is expected to be fully operational in FY2019.</t>
  </si>
  <si>
    <t>The recommended amount will provide $16,797 to cover MELP payments for vehicle purchases and $32,133 to cover final payments for the agency's CAD-Asset Works fleet management system purchase. The remaining balance may be reverted to the general fund.</t>
  </si>
  <si>
    <t>$48,930 of this balance is needed in FY2020 to cover MELP payments for vehicle purchases and final payments for CAD-Asset Works fleet management system purchase</t>
  </si>
  <si>
    <t>Recommendation covers MELP payment that was not paid until FY2021. Remaining balance can be reverted to GF.</t>
  </si>
  <si>
    <t>Unspent State Fire Marshal Office (SFMO) operating funds</t>
  </si>
  <si>
    <t>Unexpended appropriation</t>
  </si>
  <si>
    <t>$292,560 is funding for the agency's Image Trend project.  ImageTrend is a public safety data management system that will allow the agency to maintain training records and to track incident reporting. Based on project progression, the vendor payment will be due in FY20 once the project moves from test mode to live mode.</t>
  </si>
  <si>
    <t>$293K of this balance is funding for the ImageTrend project in the State Fire Marshal Office. No payment was due in FY19 because the product was in test mode. The project is expected to go-live in FY20 at which time payment will be due.</t>
  </si>
  <si>
    <t>Pledged $13,965 towards FY2015 savings target plus $200,000 in GF balances for obligated vendor payment costs for the completion of the Laboratory Information System (LIMS). The vendor failed to meet the original deadline, which was June 2014.</t>
  </si>
  <si>
    <t>The re-appropriation request to purchase one-time items meets the authorization criteria as it supports the key programmatic functions of the Department that also benefit law enforcement agencies through enhanced forensic services support.</t>
  </si>
  <si>
    <t>Funding was initially allocated In FY 16 for post-conviction "inconclusive " DNA cases, but the number of recommended cases were smaller  than initially thought thus generating the balance.</t>
  </si>
  <si>
    <t>Revert</t>
  </si>
  <si>
    <t>Agency not requesting carryforward of this balance</t>
  </si>
  <si>
    <t>Unexpended appropriation; agency wishes to re-appropriate the balance to help cover the cost of transformation.</t>
  </si>
  <si>
    <t>Re-appropriated balances will be used to continue the implementation of the DJJ Transformation Plan</t>
  </si>
  <si>
    <t>Underutilized operational funds</t>
  </si>
  <si>
    <t>In recent years, DJJ has been allowed to carryforward all year end general fund balances to help cover the cost of the agency's juvenile justice transformation plan.</t>
  </si>
  <si>
    <t>underutilized pass-throughs to local government</t>
  </si>
  <si>
    <t>Funding supports military and family tuition assistance.  The agency's FY15 reduction strategy requires carryforward of $371,349 of unused tuition assistance for FY15.</t>
  </si>
  <si>
    <t>Will be applied to fall semester 15 tuition invoices.</t>
  </si>
  <si>
    <t>Financial Aid</t>
  </si>
  <si>
    <t>Funds will be used to provide tuition assistance to members of the National Guard.  This is valuable recruiting and retention service.</t>
  </si>
  <si>
    <t>Will be used for tuition assistance for eligible members of the National Guard.   More Guardsmen applied for tuition assistance last fiscal year and the agency expects demand to continue to be heavy this year.</t>
  </si>
  <si>
    <t>Will be expended on state share of federal cooperative agreement for the ChalleNGe program.</t>
  </si>
  <si>
    <t>Recommend entire amount be reverted to the general fund.</t>
  </si>
  <si>
    <t>Needed to cover WTA costs and leave balances for Board member not re-appointed by Governor</t>
  </si>
  <si>
    <t>The Parole Board conducts background investigations related to requests for pardons.  There is a backlog of these requests.  A part-time investigator is needed to complete this work in a timely fashion.  The agency has very little budget flexibility.</t>
  </si>
  <si>
    <t>Will be used to fund a change in the CORIS system (DOC's automated offender information system) to automatically identify offenders eligible for geriatric release before their discretionary eligibility date and also to identify offenders who are eligible for both discretionary parole and geriatric release.  The number of offenders eligible for geriatric release are a growing portion of the Parole Board workload and identifying them automatically will save a great deal of staff time.  Because the budget for the Parole Board includes only a minimal amount for non-personal services, being able to use this year-end balance for this one-time purpose will greatly ease pressure on the budget and enable the Board to continue the current use of part-time investigators for an increasing backload of pardon petitions.</t>
  </si>
  <si>
    <t>$1,330 of this amount needs to be carried forward in order to be returned to DCJS as part of a Victim Witness grant program. VPB receives reimbursement for qualifying expenses on a quarterly basis from a Victim Witness grant administered by DCJS. In the fourth quarter of the year, DCJS transfers the remaining balance of the total annual grant allocation approved for VPB. Subsequently, VPB reconciles grant funding received from DCJS in the fourth quarter with expenses. The remainder must be transferred back to DCJS. The remaining amount is from salary and benefit savings.</t>
  </si>
  <si>
    <t>This amount is for unexpended appropriation associated with a Victim Witness grant.</t>
  </si>
  <si>
    <t>The agency also requests $50,000 to support a Wage Victim Services Assistant. The agency reports that it currently has two Wage positions within its Victim Services Unit (1.0 Victim Services Coordinator and 1.0 Victim Services Assistant) but is in need of an additional Wage Victim Services Assistant position due to the passage of SB793 (FIshback) and SB103 ( Juvenile Offenders) during the FY 2020 Session. At the time, the Parole indicated that both bills would not have Fiscal Impact on agency operations. On June 1, 2020, the Chair of the Board submitted a memo to DPB and indicated that the offenders affected by the two bills will result in 500+ cases that will need to be reviewed for victim input. The position requested would be responsible for a range of support services to crime victims, including: responding to victim calls, handling VINE letters, inserting vital information from victims into offender files, attending Board appointments, and other office duties as assigned by the Victim Services Coordinator.</t>
  </si>
  <si>
    <t>The Secretary's Office reports that $1,775,375 of this amount is due to an unspent GF match for the U.S. Corps of Engineers Regional Reconnaissance Flood Control Study (Chapter 552, Item 391 C.) and the remaining $59,153 is due to less office travel, a temporary staff vacancy, and reductions in office expenses due to COVID-19.</t>
  </si>
  <si>
    <t>Discretionary carryforward for Governor and Cabinet Offices - amounts recommended for reversion are related to Flood Study that could not be spent.</t>
  </si>
  <si>
    <t>Balances related to Flood Study that could not be spent.</t>
  </si>
  <si>
    <t>All travel savings</t>
  </si>
  <si>
    <t>Funds needed to support operations of the medical cannabis program (MCP). Program participation has increased by over 50 percent resulting in unforeseen case volume and costs.</t>
  </si>
  <si>
    <t xml:space="preserve">Full amount is associated with DOC's EHR project.  </t>
  </si>
  <si>
    <t xml:space="preserve">Full amount is associated with DOC's EHR project.  Total amount needed to implement EHR will not be known until agency completes RFP process (expected sometime in fall 2021).  Agency has approximately $9 million NGF cash (Contract Prisoner Revenue), which can be used to offset total implementation costs. 
</t>
  </si>
  <si>
    <t xml:space="preserve">Recommended balance is associated with Electronic Healthcare Records implementation, which is still underway. The agency is expected to complete the RFP process and execute a contract in November. </t>
  </si>
  <si>
    <t>Entire amount is the state share of a jail renovation project at Virginia Beach Correctional Center that was authorized in Chapter 552, Item 397.10. Payment will be made in FY2023.</t>
  </si>
  <si>
    <t>Agency reports that the balance is due to an expected grant match that is no longer needed.  Balance can be reverted.</t>
  </si>
  <si>
    <t>Agency reports that balance is left from paying staff bonuses to correctional officers at Lawrenceville CC (privately operated prison).  Balance is not needed and may be reverted.</t>
  </si>
  <si>
    <t>Amount recommended for ongoing obligations reported by the agency.</t>
  </si>
  <si>
    <t>DCJS reports that the unexpended balance ($2,167,334) is due to the following: $916,458 in unexpended funds for various contractual obligations with vendors and service providers; $1 million in unexpended funds for the development of law-enforcement curriculum and training standards; $249,400 in unexpended funds for contractual work for the TRACER system; and $1,476 in savings due to reduced administrative costs because trainings were held virtually, rather than in person due to COVID-19.</t>
  </si>
  <si>
    <t>POLICY: Criminal Justice/School and Campus Training Services needed for law enforcement training, risk and strategic management training, eLearning platform development, the "I love you guys" foundation (the lives of students, administrators, public safety experts, families, and first responders), and Virginia Broadcast solutions (public service announcement for suicide/violence prevention targeting young people). The law enforcement training portion of this request is for the delivery of specialty topics like bomb threat assessments and interrogation to law enforcement--$358,000 (No funding in the agency's base budget for these obligations. This carryforward request does not create a need for additional general fund appropriation). The Law Enforcement Uniform Lesson Plan Curriculum needed to continue the contract DCJS has with Force Concepts for development of uniform curriculum and lesson plans for basic law enforcement training pursuant to 9.1-102(60). DCJS entered into a contract with Force Concepts in April 2022. In addition to developing basic training curriculum and lesson plans, the vendor is also conducting job task analyses for the jail officers, courthouse/security officers and civil process deputies. The contract is scheduled to be completed in October 2023 but most of the work is expected to be completed by June 2023--$907,000 (No funding in the agency's base budget for this obligation. This carryforward request does not create the need for additional general fund appropriation).</t>
  </si>
  <si>
    <t>DCJS reports these savings are partly due to a vacancy in FY 2021 which was recently filled.</t>
  </si>
  <si>
    <t>Amount recommended for ongoing obligations reported by the agency, including  amounts for local grants.</t>
  </si>
  <si>
    <t>DCJS reports that $12,110,961.25 of this amount is for sub-recipients and was not disbursed due to the inability of sub-recipients to operate under normal working conditions due to the COVID-19 pandemic. This amount per grant program is as follows: $162,298 for Critical Incident Stress Management Grants; $404,070 for Substantive Risk Protection Order Grants; $6,179,815.25 for GF Body-Worn Camera Grant Program; $33,877 for PAPIS (Pre and Post-Incarceration Services) Grants; $922,521 for Comprehensive Community Corrections Act Grants; $799,212 for Jail Mental Health Grants; $47,213 for CASA Grants; $668,939 for Sexual Assault Crisis Centers/DV Grants (SADVGP); $81,156 for Victim Witness - General Fund Grants; $37,500 Drive to Work Grant; $22,774 for SRO - DARE Program; $150,000 for Youth and Gang Violence Assessments; $2,451,586 for Gun Violence Intervention and Prevention Grants; $150,000 for five MOUs between DCJS and localities related to "Reimagining Public Safety Across the Commonwealth" Project. The remainder is composed of: $1,635,000 in unexpended funds for various IT projects; $196,695 in expended funds for the National Center for Courts' Funding Formula Project for the Comprehensive Community Corrections Act (CCCA) and Pretrial Services Act (PSA) grant programs; $122,504 for unspent funds related to the administration of Program 390; and $57,501 due to vacancy savings.</t>
  </si>
  <si>
    <t>$1,650,000 needed for IT projects:  $500,000 is Victims Services Data Collection System (VSDCS). The total contract price for the VSDCS is $1.22m with $720,000 covered by federal VOCA funds and $500,000 by general funds.  The contract was signed in May 2022. Funding for this project is not in the agency's FY23 base budget. This carryforward request does not create a need for additional general fund appropriation. (Agency is using existing base balances for this project. These balances are available due to the one-time use of ARPA funding to pay for some agency programs in FY22)
$750,000 is for the Pretrial and Community Corrections Case Management System (PTCC). The agency began negotiations with the vendor (Northpoint) in the Spring of 2022 and negotiations are almost finalized. No contract is signed at this point but is expected to be finalized in October 2022.  The system is used by 37 local probation and pretrial services agencies that are supported by the Comprehensive Community Corrections Act (CCCA). Funding for this project is not in the agency's FY23 base budget. This carryforward request does not create a need for additional general fund appropriation. (Agency is using existing base balances for this project. These balances are available due to the one-time use of ARPA funding to pay for some agency programs in FY22)
$400,000 is for a Learning Management System, include a module on human trafficking. The contract was in the works since April of 2022 and signed by Director Miller in July 2022.  The contract provides for three (3) 2-year Renewal Options. DCJS is using funding provided for the development of online learning via HB258 (2022 Session) to fund this project. This carryforward request does not create a need for additional general fund appropriation.</t>
  </si>
  <si>
    <t>$12,734,164 needed for grant obligations. Grants include, but not limited to body-worn camera program, gun violence intervention and prevention, hate crime, addiction recovery and other grants that support service providers in the criminal justice system.</t>
  </si>
  <si>
    <t>DCJS reports this amount is due to vacancy savings.</t>
  </si>
  <si>
    <t xml:space="preserve">$210,000 needed for law enforcement website redesign that was completed at the end of FY22, but not yet paid. </t>
  </si>
  <si>
    <t>Amount recommended for disbursement to local police department.</t>
  </si>
  <si>
    <t>DCJS reports this is the residual amount after final disbursement in FY 2021 is due to Burkeville Police Department's payment being withheld because it failed to report their 3rd QTR Incident Based Report to the Virginia Department of State Police and since it has yet to report these figures, payments continue to be withheld. </t>
  </si>
  <si>
    <t>VDEM needs $133,089 to cover State Incident Management Team training costs that were incurred in FY2021 but not billed until FY2022. The remainder is part of Program 776 balance.</t>
  </si>
  <si>
    <t>VDEM received a total of $10,821,506 GF in FY2021 to cover COVID-related expenses (see Chapter 552, Item 411 E).  However, agency continued to use its CRF authority to meet COVID-related needs and did not spend any of the GF in FY2021.  Note: the $10.8 million balance is split among several budget programs displayed on this page (program 775 and 776).</t>
  </si>
  <si>
    <t xml:space="preserve">Recommended balance needed to pay COVID-related contractual obligations that crossed fiscal years. </t>
  </si>
  <si>
    <t>See note for program 776 above.</t>
  </si>
  <si>
    <t>Entire $1,048,242 is required for IFLOWS contractual obligations that will be spent in FY 2023.</t>
  </si>
  <si>
    <t>VDEM needs $27,333.18 to cover MELP payments that will be billed in FY2022</t>
  </si>
  <si>
    <t xml:space="preserve">Of the recommended balance, $18,186 is needed for MELP payments that crossed fiscal years and $50,385 is needed for other contractual obligations that crossed fiscal years. </t>
  </si>
  <si>
    <t>Fire programs reports that this amount represents unpaid funds for non-personnel expenses.</t>
  </si>
  <si>
    <t>Recommended carryforward includes expenditures that couldn't be spent in FY 22 due to timing issues; the anticipated delivery time of scientific instruments is taking much longer than in previous years. This amount includes $1,037,500 for toxicology analysis instruments, $152,000 to upgrade four Automated Fingerprinting Identification System (AFIS) analysis terminals, $180,000 for an analysis instrument for the controlled substances section, and $280,000 for a scanning electron microscope for the agency's trace evidence section.</t>
  </si>
  <si>
    <t xml:space="preserve">This amount includes $15,000 for workforce development supplies and equipment, $250,000 for vocational program supplies and equipment, and $305,750 for scholarships for juveniles to complete vocational programs for full certification after their release. </t>
  </si>
  <si>
    <t>This amount is earmarked to establish a new community placement program (CPP) in Newport News. The agency was not able to get the MOA for the new program executed in time for the funds to be spent in FY 22.</t>
  </si>
  <si>
    <t>Recommend for carryforward of the entire amount. This funding is Virginia Juvenile Community Crime Control Act (VJCCCA) funding that is for aid to localities. DJJ provides this funding in the form of grants to localities to fund community-based programs and services in the juvenile justice system.</t>
  </si>
  <si>
    <t>This is aid to localities (ATL) funding from Virginia Juvenile Community Crime Control Act (VJCCCA) funds. DJJ provides this funding in the form of grants to localities to fund community-based programs and services in the juvenile justice system. The agency has indicated they do not need these funds; however, because of the increase in juvenile related offenses in communities, consideration can be given to carrying some or all of this funding into FY2023 to increase support to local juvenile-related programs eligible for funding under this program. $10.3 million is budgeted in FY2023 for this program.</t>
  </si>
  <si>
    <t xml:space="preserve">This amount includes $150,000 for staff development and training and $18,000 for professional consulting services and start-up materials for the agency's workforce development mentoring program. These initiatives have not been funded in the agency's base budget previously. </t>
  </si>
  <si>
    <t>Recommend carryforward of the entire amount. $1,209,647 of this amount was originally earmarked for spending on vehicles that were ordered in FY 21 but will not be available for delivery and invoicing until FY 22; this amount was approved for carryforward via decision brief signed by the Governor on 9/14/2021 and executed with BEX #41930. The remaining amount of $2,781,727.39 is made up of funding earmarked for the VITA transformation project authorized in the 2020-2022 amended biennial budget. VSP was provided with funding in FY 2021 to begin work on the project, but due to typical project delays, the agency was not able to spend the entire amount in FY 2021. The funding is needed as work continues in FY 2022.</t>
  </si>
  <si>
    <t>This balance is made up of VITA transformation project funding and funding for vehicles that were ordered in FY 21 but will not be available for delivery and invoicing until FY 22.</t>
  </si>
  <si>
    <t xml:space="preserve">Includes expenditures that couldn't be spent in FY 22 due to timing issues, including $917,400 for trooper vehicle laptops; and $960,000 for ammunition. Laptops are placed on vehicles after vehicle delivery from vendor. VSP has FY22 purchase orders in place with vendors for the purchase of ammunition and laptops which have not yet arrived. If the funds for these items are not carried forward, these expenses will need to be covered by the agency's current operating budget. Ammunition is in both Program 302 and Program 310 because VSP has sworn positions that carry guns in every program. Program 302 includes troopers that handle sex offender and gun investigations in addition to IT. There are sworn positions in leadership roles/desk jobs that don't necessarily patrol highways or pull people over but they still carry guns and routinely go to the shooting range for practice and training.because.  This request also includes $12,581,520 for automatic expungement system modifications provided in Item 425.Q. of Chapter 1, 2022 Acts of Assembly, Special Session I; $6,183,435 earmarked for VITA transformation costs. </t>
  </si>
  <si>
    <t>Recommend carryforward of $6,036,693. This funding was originally earmarked for spending on vehicles that were ordered in FY 21 but will not be available for delivery and invoicing until FY 22; this amount was approved for carryforward via decision brief signed by the Governor on 9/14/21 and executed with BEX #41930.</t>
  </si>
  <si>
    <t>This balance is made up of funding for vehicles that were ordered in FY 21 but will not be available for delivery and invoicing until FY 22.</t>
  </si>
  <si>
    <t xml:space="preserve">Includes expenditures that couldn't be spent in FY 22 due to timing issues, including $9,850,000 for SUV patrol vehicles and $1,000,000 for ammunition. VSP has FY22 purchase orders in place with vendors for the purchase of ammunition and vehicles which were not delivered in FY 22. If the funds requested for ammunition and vehicles are not carried forward, these expenses will need to be covered by the agency's current operating budget, and the agency will be short as these trooper vehicles are replaced regularly for safety reasons. </t>
  </si>
  <si>
    <t xml:space="preserve">Recommended carryforward includes $400,000 in ammunition expenditures that couldn't be spent in FY 22 due to timing issues. VSP has FY22 purchase orders in place with vendors for the purchase of the ammunition which has not yet arrived due to ammo shortage and delivery issues. If the funds requested for ammunition are not carried forward, these expenses will need to be covered by the agency's current operating budget.  </t>
  </si>
  <si>
    <t>The Parole Board reports that this balance consists of: (1) $58,600 in reappropriation from FY 2020 ($8,600 associated with the Victim Witness grant and $50,000 for a wage Victim Services Assistant which was not established); and (2) $53,108 in personal services savings. The Parole Board requested the reappropriation of $65,000 to reimburse DOC for two temporary wage investigator positions DOC agreed to pay through 12/31/21 in order to process pardon investigations.</t>
  </si>
  <si>
    <t>DO NOT RECOMMEND - Dept of Corrections can cover this cost: Balance was being requested to help offset CORIS upgrades associated with recent legislation that affected Fishback, juvenile, and terminally ill parole eligibility. It is usually expected that DOC will cover the cost of required CORIS updates but it appears that DOC is billing VPB for them.</t>
  </si>
  <si>
    <t>Agency pledged $7,000 of FY14 year-end balances for FY15 reduction strategies.  Given that this agency was not hit with FY15 reductions, the whole amount is recommended to be carried over to cover anticipated FY15 operating costs.</t>
  </si>
  <si>
    <t>Requested to be carried forward by the Chief of Staff to support the  cost of the Governor's utilization of the Department of Aviation's executive aircraft during FY 2016.</t>
  </si>
  <si>
    <t>Supports the  cost of the Governor's utilization of the Department of Aviation's executive aircraft.</t>
  </si>
  <si>
    <t>This funding supports the Governor's travels on state aircraft.</t>
  </si>
  <si>
    <t>Covers travel by Governor on state aircraft.</t>
  </si>
  <si>
    <t>Funding to support the Governor's use of the state's airplanes.</t>
  </si>
  <si>
    <t>This general fund appropriation was accidently provided to VDOT from central accounts.  Any balance should be reverted.</t>
  </si>
  <si>
    <t>Item 455 B, Chapter 2, 2014 Special Session 1 and Sec. 62.1-132.3:1 Code of Virginia.</t>
  </si>
  <si>
    <t>Provides funding to support the Governor's use of the state aircraft.</t>
  </si>
  <si>
    <t>Item 447.10 D, Chapter 2, 2022 Special Session I</t>
  </si>
  <si>
    <t>DPB recommends that the GF be re-appropriated to meet needs of the administration. It includes $3,035,000 balances from the Fact Fund Awards (Chapter 665, Item 468.G); $249,058 Chapter I restored funding for the Military Strategic Response Fund; $1,581,28</t>
  </si>
  <si>
    <t>The balance is related to Crater Planning Commission , Military Commission, and FACT FUND. The $4,546 can be swept.</t>
  </si>
  <si>
    <t>The Secretary's office has the following future commitments:  Crater Planning District--$1.8 million; $265,680 for expenses related to the Commission on Military Installations and Defense Activities.  The remainder represent Fact Fund balance for the payment to Chesapeake, which has been disbursed, and funds carried over from FY 2016.</t>
  </si>
  <si>
    <t>Cabinet balances recommended. $1,346,198 of this funding is the state match for a transportation improvement project at Fort Lee that is being implemented by the Crater Planning District Commission. The remaining $336,556 is the remainder of funding provided to support the recommendations of the Governor's Commission on Military Installations and Defense Activities. According to the Secretary's office, the balances are needed to pay pending invoices on the contract that is currently in place for this project.</t>
  </si>
  <si>
    <t>Recommend discretionary carryforward of full amount of Cabinet balances. The amount is the remaining balance to support the recommendations of the Governor's Commission on Military Installations and Defense Activities.</t>
  </si>
  <si>
    <t>General Fund Obligation - $321,556 Matrix Data Contractual Obligation.</t>
  </si>
  <si>
    <t>DPB recommends that the GF be re-appropriated to meet needs of the administration($228,000 is for grant match two positions; and the remainder is discretionary balances within the Secretary's Office)</t>
  </si>
  <si>
    <t>$416,086 is committed for an OEA grant.  The remainder will be used to defray WTA costs associated with the change in administration.</t>
  </si>
  <si>
    <t>These are funds to match a grant provided by the Office of Economic Adjustment (OEA) according to Item 463, Chapter 2, 2018 Acts of Assembly, Special Session I. These grants are provided to communities that are adversely impacted by Defense program changes, including base closures and realignments, base expansions, and changes in contracts or programs. According to a communication from the Secretary's office, these funds do not need to be carried forward, and there are no obligations against them.</t>
  </si>
  <si>
    <t>Recommend discretionary carryforward of the full amount of Cabinet balances. $96,000 of this amount is from grant awards from the Office of Economic Adjustment (OEA). $61,550 is miscellaneous discretionary carryforward.</t>
  </si>
  <si>
    <t>General Fund Obligation - $223,012 OEA Grant Match.</t>
  </si>
  <si>
    <t>This balance is not from tuition assistance.  DVS does not actually provide tuition assistance.  It certifies programs to ensure their eligibility.  The balance is from administrative costs.</t>
  </si>
  <si>
    <t>Recommend entire amount be reverted to the general fund. According to the agency, this funding is earmarked for any initial non-capital related expenses associated with the opening of new Veterans' Care Centers, and in the past has typically been used to cover groundbreaking ceremonies. These funds were not needed in FY 2019 because there were no such ceremonies or expenses associated with the opening of the two new care centers.</t>
  </si>
  <si>
    <t>These funds are for furniture ordered during FY15 but not yet received. $75,000 will be carried forward and transferred to the Secretary of Veterans and Defense Affairs (454) to enable it to start implementing the recommendations of Military Commission in</t>
  </si>
  <si>
    <t>Balance consists primarily of vacancy savings in benefit officer positions and unused appropriation in Granting Freedom program.</t>
  </si>
  <si>
    <t>Item 470, para. B., Chapter 836</t>
  </si>
  <si>
    <t>For the mandated balance, Item 470 requires any GF appropriation for the Virginia Veteran and Family Support Services which remains unexpended at the end of the first year shall be reappropriated and allotted for expenditures for the second year.  The recommended discretionary reappropriation is for the remaining contractual obligation for a contract  with "Hiring America".  The original funding for the contract came from the Governor's economic contingency fund.</t>
  </si>
  <si>
    <t>According to DVS, these funds do not need to be carried forward. Item 466.B., Chapter 2, 2018 Acts of Assembly, Special Session I requires that any unexpended appropriation in Service Area 46702 (Virginia Veteran and Family Support Services) remaining at the end of the first year (FY 2019) be reappropriated and alloted for expenditure the second year (FY 2020). However, there are no restrictions on what is to be done with that funding otherwise.</t>
  </si>
  <si>
    <t>Item 466, Par. B.</t>
  </si>
  <si>
    <t>Recommend discretionary carryforward of $113,950.30 for a database system I.T. project for tracking participants in the Virginia Military Survivors and Dependents Education Program (VMSDEP). The project was ordered in FY 2019, but will be designed, built, and invoiced in the current fiscal year.</t>
  </si>
  <si>
    <t>Needs update for partial mandatory amount: Item 466, Par. B.  Prepopulated mandatory amount based estimate of unexpended amounts from DPB operating plan report for FY 2019 (unexpended appropriation balance for service area 46702, Fund 01000)._x000D_
_x000D_
$113,950.30 (discretionary) is requested to be carried forward from service area 46703. This funding was dedicated for the DATA Base system IT project for the Virginia Military Survivors and Dependents Education program within DVS. The work order for this system was placed in FY 2019, but the design, build, and invoicing will take place in FY 2020.</t>
  </si>
  <si>
    <t>Cardinal transition funds not expended in FY15 will be used in early FY16 before implementation in February 2016.</t>
  </si>
  <si>
    <t>One time use of funds for production of educational video for use at Veterans War Memorial.</t>
  </si>
  <si>
    <t>Recommend entire amount be reverted to the general fund. According to the agency, the bulk of this amount is funding for increased rent and security costs associated with the expansion of the Virginia War Memorial. Since the project has experienced delays, the funding was not used. The remainder is vacancy funding for positions that are needed for the expansion.</t>
  </si>
  <si>
    <t>Veterans Service Foundation</t>
  </si>
  <si>
    <t>$356,756 obligated for the Matrix Data Contract per Dennis.</t>
  </si>
  <si>
    <t>This amount is not obligated per Dennis.</t>
  </si>
  <si>
    <t>Item 464.B., Chapter 552, 2021 Acts of Assembly, Special Session I</t>
  </si>
  <si>
    <t>DVS is requesting carryforward of $500,000 to develop an application portal for the Virginia Military Survivors and Dependent Education Program (VMSDEP). The funding was earmarked for use in FY 2021 but the departure of several staff members in this program delayed implementation of the project. HB2685 from the 2019 General Assembly session widened the pool of eligible beneficiaries for this program and the agency has experienced an influx of new applicants since the bill became effective on July 1, 2019.</t>
  </si>
  <si>
    <t>Mandatory carryforward of GF balances in service area 46702. This is the amount of unexpended appropriation per the agency's FY21 year-end operating plan. According to the agency, the $1.4 million balance includes unused travel funding and vacancy/turnover savings.</t>
  </si>
  <si>
    <t>Approved decision brief the carryforward of $1,200,000 in funding to support the creation of a digital hub that fosters collaboration between entities that support veterans.</t>
  </si>
  <si>
    <t>According to the agency, this balance is made up of vacancy savings and reduced program costs due to COVID closures.</t>
  </si>
  <si>
    <t>VSF is requesting carryforward of $18,516 that is made up of savings from having a vacant position for an extended period of time. That position has now been filled, and VSF is expecting a general fund appropriation shortfall in FY 2022 in the amount of $18,516 due to the agency needing to offer a higher salary and benefits package to attract a qualified applicant. VSF plans to submit a budget request for consideration in the upcoming Governor's introduced budget for additional GF support beginning in FY 2023 so that this is no longer an issue.</t>
  </si>
  <si>
    <t>The recommended discretionary balance is for undistributed Tuition Assistance funding.</t>
  </si>
  <si>
    <t>DMA reports that the discretionary balance is due to undistributed Tuition Assistance funds. According to DMA, $1,976,917.52 was spent in FY 2021 on actual tuition assistance. The remaining amount ($444,350.99) of total expenditures ($2,421,268.51) was spent on program administration.</t>
  </si>
  <si>
    <t xml:space="preserve">Provides carryforward for undistributed State Tuition Assistance Program (STAP) funding. DMA has reported $231,475.78 in outstanding invoices for the 2022 spring and summer semesters that came in after the close of the fiscal year. The remaining $660,188.78 will be applied to the current fall semester. Carryforward of this balance will enable DMA to fund all applicants for the fall and cover some costs for the 2023 Spring semester. DMA is experiencing an increase in applicants to the STAP program due to the recent return of deployed soldiers, reporting 200 applications over the average amount that the program normally receives.
In addition, the TAG has increased the tuition assistance cap from $4,000 to $10,000 in the 2023 Spring semester, which will allow the agency flexibility to adjust the funding levels based on enrollment for each semester. Additionally, the program has changed (via legislation) from an upfront payment process to a full reimbursement process with the intent of better utilizing appropriated funds. Because of the sensitivity around this issue and the Gov's priority on veteran related issues, DPB recommends carrying the balance forward. </t>
  </si>
  <si>
    <t>Balance is needed for the INOVA Global Genomic and Bioinformatics Research Institute once they have met the requirements of the Appropriation Act.</t>
  </si>
  <si>
    <t>Balances are for research incentive payments (INOVA / Global Genomics and Bioinformatics Research Institute) once INOVA successfully establishes financial partnerships with more than one Virginia public higher education institution.</t>
  </si>
  <si>
    <t>Discretionary amounts were originally appropriated for FY 2017 in Item 478.20 of Chapter 780 (2016).  Amounts were intended to provide one-time incentives for partnerships with INOVA Fairfax/Global Genomics and Bioinformatics Research Institute. No funds have been transferred thus far.</t>
  </si>
  <si>
    <t>Recommend $8 million of balance originally appropriated in FY 2017 in Item 478.20 of Chapter 780 (2016), which has been carried forward each year since. Amounts are intended to provide one-time incentives for partnerships with INOVA Fairfax/Global Genomics and Bioinformatics Research Institute. No funds have been requested for transfer thus far. Remaining $3,750,000 is for Hampton Roads Biomedical Research Consortium which is not recommended because the current appropriation for FY 2021 includes $4 million for this purpose.</t>
  </si>
  <si>
    <t>$8 million of balance originally appropriated for FY 2017 in Item 478.20 of Chapter 780 (2016). Amounts were intended to provide one-time incentives for partnerships with INOVA Fairfax/Global Genomics and Bioinformatics Research Institute. No funds have been transferred thus far. Remaining $3,750,000 is for Hampton Roads Biomedical Research Consortium which has been active.</t>
  </si>
  <si>
    <t>Recommended discretionary carry forward represents the last obligation under the Productivity Investment Fund.</t>
  </si>
  <si>
    <t>Item 479.10 D, Chapter 1289 (2020)</t>
  </si>
  <si>
    <t>Amounts recommended to serve as a WTA cost contingency given the layoffs included in budget reduction plans.</t>
  </si>
  <si>
    <t>Recommend that $818,090 be carried forward to provide funding for a $1,000 salary increase for all employees in a Security Officer I or III role. The General Assembly issued a letter of intent indicating that the body had intended for all Security Officer</t>
  </si>
  <si>
    <t>Amounts are recommended for carry forward to cover potential WTA costs.</t>
  </si>
  <si>
    <t>Balances represent amounts for compensation and benefit supplements.</t>
  </si>
  <si>
    <t>Recommended discretionary carry forward represents FACT fund, Economic Contingency, and Legal Defense Contingency accounts.</t>
  </si>
  <si>
    <t>Amounts in this program were reappropriated in August pursuant to a decision brief signed by  Governor McAuliffe on 8/17/2015.  This program includes the Governor's Economic Contingency account, legal defense, and other committed amounts.</t>
  </si>
  <si>
    <t>Item 476, Paragraph H.</t>
  </si>
  <si>
    <t>Recommended amount represents Economic Contingency and Legal Defense funding.</t>
  </si>
  <si>
    <t>$5.0 million is needed for Economic Contingency, $2.2 million is needed for Legal Defense, and $3.9 million is needed for State Police IT needs.  $500,000 in remaining amounts for the Richmond Slavery and Freedom Heritage Site are recommended to cover the costs incurred in FY 2017.</t>
  </si>
  <si>
    <t>Item 475, Paragraphs H and P. (Slavery and Freedom Heritage Sites: $1,709,209, Management Fellows Program: $312,000)</t>
  </si>
  <si>
    <t>Recommend reappropriation of the following: $4,538,527 for Economic Contingency, $2,480,494 for Legal Defense, and $4,562,049 obligated for State Police information technology.</t>
  </si>
  <si>
    <t>Item 475, Par. H. ($2,400,966 for Richmond Slavery Trail/Lumpkins Jail) and Item 475, Par. P. ($312,000 for Mangement Fellows program)</t>
  </si>
  <si>
    <t>Recommended discretionary amounts are as follows: $5,411,156 for Economic Contingency (this amount has been approved via separate decision brief approved by the Governor on 7/30/19), $2,732,163 for Legal Defense, $4,193,926 for State Police IT transition and security.  Amounts not recommended are from excess for items such as rent, VITA rates, etc..</t>
  </si>
  <si>
    <t>Item 479 G, Chapter 1289 (2020)</t>
  </si>
  <si>
    <t>Reversion of the amounts is required.  This amount includes the vetoed 2015 appropriation for the original Ethics Council (agency 873).</t>
  </si>
  <si>
    <t>Reversion of this amount is assumed in the general fund resources of Chapter 665 and is therefore required.</t>
  </si>
  <si>
    <t>These balances are required to remain reverted per the Appropriation Act.</t>
  </si>
  <si>
    <t>Discretionary amounts are required to be reverted per Chapter 854.</t>
  </si>
  <si>
    <t>Amounts include $7,342,279 required by Ch 1283 and $2,528,998 to reverse an authorized deficit in DHCD for housing that was eventually funded through the CARES Act.</t>
  </si>
  <si>
    <t>Item 478 paragraph L.</t>
  </si>
  <si>
    <t>Item 478 L.</t>
  </si>
  <si>
    <t>Recommend carryforward a portion of remaining balances to serve as a WTA reserve for transitioning officials.</t>
  </si>
  <si>
    <t xml:space="preserve">A portion of these funds will be required to make any Workforce Transition Act (WTA) payments still outstanding from the prior administration.  </t>
  </si>
  <si>
    <t>Item 479 Par. G.</t>
  </si>
  <si>
    <t>§ 4-1.05 1.a)  This will not be reappropriated because there is no remaining cash associated with the appropriation balance.</t>
  </si>
  <si>
    <t>While $124,705 available general fund appropriation was available at the end of FY 2016, there was no remaining cash associated with the appropriation.  All general fund cash was transferred to Fund 07180 via account code 519090, Payments From Trust Funds, and was not recorded as an expenditure against the appropriation.</t>
  </si>
  <si>
    <t>Total</t>
  </si>
  <si>
    <t>Check For "Appropriation"</t>
  </si>
  <si>
    <t>Check for "Unexpended"</t>
  </si>
  <si>
    <t>Check for Both</t>
  </si>
  <si>
    <t>095001</t>
  </si>
  <si>
    <t>112010</t>
  </si>
  <si>
    <t>Discretionary carryforward recommended for Governor's and Cabinet Offices.</t>
  </si>
  <si>
    <t>Item 485</t>
  </si>
  <si>
    <t>Represents Transformation initiative funding transferred from Central Appropriations</t>
  </si>
  <si>
    <t>Discretionary carryforward recommended for Lt. Governor.</t>
  </si>
  <si>
    <t>Item 484 K.</t>
  </si>
  <si>
    <t>$750,000 for aid-to-localities for distressed locality efforts. Typically, this balance is carried forward as unallotted so that it is available if needed.</t>
  </si>
  <si>
    <t>A shortfall of $533,090 has been identified in FY24 appropriations to the Compensation Board to cover the cost of salary actions in Chapter 2. A decision package will be submitted during this fall's budget development process to address any identified shortfall for FY25-26.</t>
  </si>
  <si>
    <t>In FY2023, $750,000 GF was carried forward from FY2022, which is designated for fiscally distressed localities (allowed in 4-8.03 of Chapter 2, 2022 Acts of Assembly, SS1). Of this balance, the agency transferred $382,000 to the Secretary of Finance (agy 190) for the City of Hopewell (BEXs 46343 and 46338 provide documentation). Each year, $750,000 is carried forward to assist localities in distress. The amount remains unalloted. It is recommended however, this effort be managed through central appropriation. 
Also, a shortfall of $533,090 has been identified in FY24 appropriations to the Compensation Board to cover the cost of salary actions Behavioral Health and Jail Treatment positions in Chapter 2. A decision package will be submitted during this fall's budget development process to address any identified shortfall for FY24. The Governor's amended budget moved funding from first year to second year. However, CH1 did not address this issue. The agency is expected to submit funding request for FY 25-26 to address this issue. 
On October 24, 2023, a policy decision was made to not allow the $533,090 carryforward request. The agency has submitted a budget request with an updated amount to cover the underfunded behavioral health positions.</t>
  </si>
  <si>
    <t>Of the FY2023 balance, $14,912,795 is a result of per diem payments for inmates held in local jails (paid at $4 per day for local-responsible inmates and $15 per day for state-responsible inmates) that was not needed. The large balance is in part due to the Department of Corrections (DOC) moving state-responsible inmates from local jails into DOC facilities. The remaining $328,334 was left over from projected emergency medical payments.</t>
  </si>
  <si>
    <t>Constitutional Officers Information Network (COIN) re-factor project balance that will need to be carried forward into FY23 is $8,017 to continue/complete project. 
$23,000 is for ARMICS review that was delayed and majority billing to be completed in FY23.</t>
  </si>
  <si>
    <t>Item 88</t>
  </si>
  <si>
    <t>Item 89 E.</t>
  </si>
  <si>
    <t>ELECT requests $100,000 for locality reimbursements for expenses related to redistricting</t>
  </si>
  <si>
    <t>Item 484 K</t>
  </si>
  <si>
    <t>Item 93 F.</t>
  </si>
  <si>
    <t xml:space="preserve">Unexpended amounts includes $55,121.31 in one-time, unobligated (as of June 30) funding provided to support the development of a new vinifera-style grape. VDACS is requesting the reappropriation of these funds to continue to support grape growers. The base includes $2.5 million annually for deposit to the Wine Promotion Fund to support the activities of the Wine Board. However, the specific additional funding for the grape program was one-time. </t>
  </si>
  <si>
    <t xml:space="preserve">Recommend carryforward of $30,000 provided for a partnership with VSU, $16,500 for the Dairy Producer Margin Coverage Assistance Program, and $2,344.07 for a pending invoice for payments from the one-time funding provided in 2023 for a new vinifera-style grape.  VDACS signed a no-cost extension for the period of performance of the $30,000 in FY23 for the VSU partnership through 5/31/24. VDACS has invoices pending for the recommended amounts referenced for both the dairy program and grape program.  Funds for the VSU partnership are included in each year of the base for the 2024-2026 biennium, however, by signing the extension, the agency effectively committed the funds beyond the fiscal year in which the money was appropriated. FY 2023 is the first year of funding for the pilot partnership so the demand for this program is unclear. Additionally, Chapter 1, 2023 Special Session I, provides $700,000 from the general fund for the dairy program in FY2024. Thus, the unexpended, unobligated FY 2023 balance for this program is not one-time and not recommended. </t>
  </si>
  <si>
    <t>VDACS signed a no-cost extension for the period of performance of the $30,000 in FY23 for the VSU partnership detailed in Item 98 H. through 5/31/24 ($30,000 is appropriated in each year). They spent approximately $586,000 out of the $1 million appropriated in the first year for the Dairy Producer Margin Coverage Premium Assistance Program, and $68,000 of the $125,000 appropriated in the first year and designated for developing a new vinifera-style grape.</t>
  </si>
  <si>
    <t>The balance is for invasive species treatments that began in spring 2023 but were not all paid in FY23 due to timing of contracts/invoicing</t>
  </si>
  <si>
    <t xml:space="preserve">$1,460,860 one-time funds originally appropriated to expand state nursery capacity by reopening New Kent facility. VDOF was unable to find a contractor to do so within the timeline and budget. Requesting to use the funds to expand state nursery capacity at the existing facilities in Augusta ($550,000 equipment; $135,860 staff) and Sussex ($650,000 buildings and equipment; $125,000 staff). Additionally, $296,009 one-time funds originally appropriated to replace seedling storage coolers. VDOF purchased replacement units but was unable to remove existing ones before the end of the FY due to concerns about lead paint and asbestos. Recommend reappropriation of the funds to complete both activities.
After being unable to find a contractor willing to re-open NK, DOF determined that they can expand the August Nursery to include hardwood at a cheaper price than reopening NK. </t>
  </si>
  <si>
    <t xml:space="preserve">Hardwood approved by Governor per emial from Tiffany; One time funds for seedling storage okay. </t>
  </si>
  <si>
    <t> </t>
  </si>
  <si>
    <t>EDIP is a holding account for economic incentives. The balance consists of $8.5 million for Nitrile Glove (City of Wythe) and $15.0 million for the Virginia Commercial Space Flight Authority. 
Of the balance not recommended for reappropriation, $500,000 is tied to trade mission support for VEDP. The agency didn't request the funding. In addition, last year, $115,150 was carried forward for VEDP for trade missions; however, the request wasn't approved, and the continued reappropriation of that balance is not recommended. The budget also includes $500,000 for this purpose in FY 2024.</t>
  </si>
  <si>
    <t>Policy decided to revert the trade missions and the $8.5 million for Nitrile Glove.</t>
  </si>
  <si>
    <t>Item 114 A.</t>
  </si>
  <si>
    <t>The total balance is tied to grants that have been awarded but not yet paid. Of the amount, $48,132.67 is for grants from the Communities of Opportunity Program, and $2,406,250.08 is for eviction prevention grants. The remaining $99,000 is for a payment to DSS related to HB349 2022 Acts of Assembly to support housing support maintenance payments.</t>
  </si>
  <si>
    <t>Item 115 L.</t>
  </si>
  <si>
    <t>This balance is obligated. Includes $2,488,078.86 for grants for the Talent Pathways program. This is no longer in the base. This balance includes $9.75 million in grant obligations under the BioScience Task Force program. In FY 2023, the base for this program was $48 million; in FY 2024 and on, it is only $18.0 million. The remaining recommended balance is obligated for grants/payments for PDCs, Indoor Plumbing, Center for Rural Virginia, and Piloted Septic Systems. 
The amount for reversion is tied to turnover and vacancy.</t>
  </si>
  <si>
    <t>Mandated balance is for VATI. The amount for reversion is tied to turnover and vacancy.</t>
  </si>
  <si>
    <t>Item 116</t>
  </si>
  <si>
    <t>HB6001 reverts $1,064,681 of the mandatory balance.</t>
  </si>
  <si>
    <t>Compromise budget bill reverts $1,064,681 of the mandatory balance.</t>
  </si>
  <si>
    <t>Turnover &amp; vacancy. Can be reverted.</t>
  </si>
  <si>
    <t>Item 127 K</t>
  </si>
  <si>
    <t>All funds were disbursed to VIPA in monthly installments.</t>
  </si>
  <si>
    <t xml:space="preserve">$16,549 for additional work on school quality profiles (new visualizations, redesigned visualizations, Tableau compatibility). </t>
  </si>
  <si>
    <t xml:space="preserve">*$127,711 related to final late invoice for Academic Year Governor's School Expansion study. One time funding for study was directed by budget language. 
*$15,946 for late invoice for school quality profiles. 
*$2,000,000 related to Virginia Literacy Act implementation delays. Carryover funds would be used for one time purchases of curriculum for school divisions, as directed in budget/Code language. </t>
  </si>
  <si>
    <t xml:space="preserve">Funding obligated for payments to current licensure system vendor throughout transition to new vendor. </t>
  </si>
  <si>
    <t>Item 136 KK. and Item 136 MM.</t>
  </si>
  <si>
    <t xml:space="preserve">The application for the FY23 Praxis Assistance Grant was not released due to agency leadership change, and grants were not awarded. $50K is set out in budget language for this purpose each year. Carryforward would double the amount available in FY24 to award additional grants to provisionally licensed teachers seeking full licensure. Historically, the full $50K has been awarded each FY and demand exceeds appropriation. </t>
  </si>
  <si>
    <t xml:space="preserve">This is the balance from the $1.35M Advancing Computer Science Education (ACSE) program. This program and funding was part of VA's Amazon HQ2 commitment. ACSE awards to divisions were announced in Spring 2023 and planned expenses by school divisions were not completed by FY23 year-end. Carryforward allows school divisions to receive entire amount awarded. </t>
  </si>
  <si>
    <t>Related to Amazon commitment.</t>
  </si>
  <si>
    <t>Mandatory balances (Lab schools and Construction) deposited into nongeneral funds per budget language.</t>
  </si>
  <si>
    <t>Item 142 C.10 and F.4</t>
  </si>
  <si>
    <t>$69,897 represents the balance from the FY23 $250K Pell initiative appropriation to complete the work being done by HCM Strategies.  The funds will pay the remainder of the contract obligations.</t>
  </si>
  <si>
    <t>Mandatory amount is for the Tuition Assistance Grant program and 2-Year College Transfer Grant program.
Discretionary amount represents balances in: the Virginia Military Survivors and Dependents program (stipends), Cybersecurity Public Service Grant Program, Grow Your Own Teacher pilot program, efforts to recruit and retain students eligible for Pell grants.</t>
  </si>
  <si>
    <t xml:space="preserve">This FY23 funding was provided for an evaluation of the need for a regional Data Science Innovation Hub (Item 487.10).  Work on this project didn't start until late in fiscal year.  Funds have been committed for the contract with SRI International. </t>
  </si>
  <si>
    <t xml:space="preserve">Funding committed to covering SCHEV's share of consulting contract associated with the higher ed six-year planning process. </t>
  </si>
  <si>
    <t xml:space="preserve">Mandatory/discretionary change from FY22.  Mandatory language used previously no longer applies, those funds (e.g., innovative internship [VTOP] and workforce credential grant [Fast Forward]) were deposited to a NGF per budget/Code language. </t>
  </si>
  <si>
    <t>Item 237</t>
  </si>
  <si>
    <t>Funds needed to support one-time expenses related to payouts for employees that left the agency and to continue to address corrective actions identified by APA audit.</t>
  </si>
  <si>
    <t>This balance is tied to VMFA's one-time funding in FY23 to replace the museum's Artmobile - final installment to the manufacturer, integrating generator to trailer, etc. Final invoices will not be received until FY24.</t>
  </si>
  <si>
    <t>$369,586 of this total amount is in a pending decision brief to pay for consultants for the City of Hopewell.</t>
  </si>
  <si>
    <t>Amounts recommended as a contingency for special projects.</t>
  </si>
  <si>
    <t>The General Assembly included $36.1 million of these amounts as a reversion in Chapter 1 (2023 Special Session I)</t>
  </si>
  <si>
    <t>Item 287 E.4.</t>
  </si>
  <si>
    <t xml:space="preserve">This is mandatory carryforward per Item 287 E.4. The board for the loan assistance programs identifies eligible recipients late in the fiscal year. Eligible recipients were notified of the pending awards but payments and documentation did not get processed in time to complete all required work prior to the end of the fiscal year.  The agency deemed the awards to be committed obligations. 
</t>
  </si>
  <si>
    <t>Item 287 paragraph E.4. states, "4. Any unexpended balance in this item at the close of business on June 30 each year shall not revert to the general fund, but shall be carried forward and reappropriated."</t>
  </si>
  <si>
    <t>Decision brief approved 12-14-2023 to cover OEMS shortfall (after introduced budget was completed).</t>
  </si>
  <si>
    <t>Act language requires that any unexpended general fund appropriation remaining in this Item revert and not be reappropriated.</t>
  </si>
  <si>
    <t>This figure represents $5.0 million in earmarked one-time funds for crisis receiving centers that DBHDS was unable to expend in FY 2023, per the DBHDS request from Commissioner Nelson.</t>
  </si>
  <si>
    <t>Item 311 S</t>
  </si>
  <si>
    <t>This figure represents various aspects of a larger request to carryforward funds for implementation of the DOJ agreement, per DBHDS commissioner Nelson. There are multiple intended uses for these funds, with the largest portion being for an event tracking system that was previously approved.</t>
  </si>
  <si>
    <t>This figure represents $1.1 million in earmarked one-time funds in FY 2023 for school-based mental health services that were unexpended in FY23 but DBHDS will spend in FY24, per request from Commissioner Nelson.</t>
  </si>
  <si>
    <t>Mandatory carryforward for involuntary sterilization fund.</t>
  </si>
  <si>
    <t>Item 313 II</t>
  </si>
  <si>
    <t>Mandatory carryforward for Appalachian Telehealth</t>
  </si>
  <si>
    <t xml:space="preserve">The agency has requested $829,584 in carryforward for the Safe and Sound Taskforce (policy).  </t>
  </si>
  <si>
    <t xml:space="preserve">The agency has requested $2.2 million in carryforward for mandated SNAP reinvestment (commitments). 
The agency has requested $760,606.10 in carryforward for FY 23 invoice payments that were delayed into FY 24.  </t>
  </si>
  <si>
    <t>The General Assembly included $3.0 million of these amounts as a reversion in Chapter 1 (2023 Special Session I).</t>
  </si>
  <si>
    <t>The agency has requested $3.5 million in carryforward for the CCWIS IT system. The project start was slowed due to federal approvals. This is a multi-year systems build.</t>
  </si>
  <si>
    <t xml:space="preserve">The agency requested $114,000 in carryforward for a FY 23 invoice payment that was delayed into FY 24.  </t>
  </si>
  <si>
    <t>The agency requested $500,000 in carryforward for Virginia Enterprise Licensing Application (VELA) modifications for assisted living facilities (ALF) safeguards for residents and $2.4 million for the VELA IT system development and maintenance costs. The ALF modifications were not made because system development has encountered delays. System development funding was carried forward from FY 22 into FY 23. The recommended amount removes the $800,000 for maintenance costs for VELA, since the system has not be developed yet.</t>
  </si>
  <si>
    <t>The requested amount should be recommended for regular carryforward, so that the agency can continue the system build and not abandon the work that has already been completed.</t>
  </si>
  <si>
    <t>This program covers the Registered Apprentice program. The amount is lower than the 4-year average. The actual amount needed for the program may change in future years based on new federal grants / the transition to VDWDA.</t>
  </si>
  <si>
    <t xml:space="preserve">Recommend reappropriation of $600,000 of one-time funds for IT system upgrade that is currently underway but was not completed before fiscal year-end and thus not eligible for payment. 
The amount to be reverted includes $216,875 in unspent funds initially provided for a study and reverted in Chapter 1 (2023 Special Session). The remaining amount for reversion is unspent turnover and vacancy savings. </t>
  </si>
  <si>
    <t>Turnover &amp; vacancy and can be reverted. Also includes $216,875 in unspent funds provided for a study; the compromise budget directs the reversion of the unspent study funds.</t>
  </si>
  <si>
    <t>One-time funds for IT system upgrade that is currently underway but was not completed before fiscal year-end and thus not eligible for payment. 
The amount for reversion is tied to turnover and vacancy.</t>
  </si>
  <si>
    <t>One-time funds for IT system upgrade that is currently underway but was not completed before fiscal year-end and thus not eligible for payment.
The amount for reversion is tied to turnover and vacancy.</t>
  </si>
  <si>
    <t>Of the balance, $132,421.44 is committed for watershed educational grants, and $7,723.46 is committed for obligations of reimbursement for SWCD technical assistance.</t>
  </si>
  <si>
    <t xml:space="preserve">The balance is tied to pass-throughs that were one-time, but the payments have yet to be made in full. Payments are either made on a reimbursement bases and the balance is due to timing, or were delayed because an MOU was in the process of being finalized. The pass-throughs include funding for the City of VA Beach ($6.6 mil), City of Chesapeake ($9.0 mil), Mendota Trail ($398,200), Mason Neck ($1,384,291.15), Project Harmony ($3,833,777), George Washington Estate ($2.0 mil), City of Richmond ($100,000), and ADA work at Big Cedar Creek ($260,000). Most of these were items from the walking around list or line-items added by the GA.   
</t>
  </si>
  <si>
    <t xml:space="preserve">The mandatory language was included in Chapter 1 for an item in FY 2022.
</t>
  </si>
  <si>
    <t xml:space="preserve">DHR has requested the reappropriation of one-time funding for a third time to complete the replacement of Robert E. Lee's statue in National Statuary Hall with one of Barbara R. Johns. The project is multi-year. </t>
  </si>
  <si>
    <t>Item 388 Par. E.2.</t>
  </si>
  <si>
    <t>Discretionary balance is due to turnover &amp; vacancy and can be reverted. The mandated balance corresponds to oyster remediation.</t>
  </si>
  <si>
    <t xml:space="preserve">Includes $2.6 million remaining from $3 million provided for barge removal through the Commission's newly-established Abandoned or Derelict Vessel (ADV) program . These funds are unobligated but the agency is requesting the funds as it was a one-time appropriation so  without the continuation of the funding the program will end. 
$1.5 million is one-time funding appropriated for non-federal share of an Army Corps of Engineers project to conduct a Chincoteague Inlet Study to address concerns related to erosion and sea-level rise. MRC has not requested reappropriation and the status of this project is uncertain. No work has been carried out. 
</t>
  </si>
  <si>
    <t>$0.3 million for four grants to localities under Abandoned or Derelict Vessel (ADV) program. The agency obligated but did not pay these funds prior to the end of the fiscal year.
An additional $26,000 was committed to the Nansemond nation in FY2024.</t>
  </si>
  <si>
    <t>Recommended at $1.9 million for the Abandoned or Derelict Vessel program.
$1.5 million for the Chincoteague Inlet study, as well as $1.0 million from the ADV program balance are to remain reverted.</t>
  </si>
  <si>
    <t xml:space="preserve">Discretionary carryforward for Governor and Cabinet Offices. 
The Secretary has indicated that there is a need for the balances ($500,000--Flood study funding). They have a need to replace communication equipment in the Governor's Office, and other internal initiatives;  For FY25-26, the SPS has asked that this funding be reallocated to the Secretary's office for various initiatives.  </t>
  </si>
  <si>
    <t>Of the year end discretionary balance, $500,000 is unexpended amounts for the nonfederal cost match requirement to conduct the U.S. Corp of Engineers Regional Reconnaissance Flood Control Study for Hampton Roads and Northern Neck (Item 392 C., Ch. 2). Note, these funds were proposed to be transferred to the Secretary of Natural and Historic Resources in the 2023 Introduced Amended Budget. However, the funds will now be retained in the Secretary of Public Safety's budget given passage of Chapter 1.
The remaining $80,962.14 are due to various vacancies in the Secretary's office throughout the year.</t>
  </si>
  <si>
    <t>Balance can be reverted</t>
  </si>
  <si>
    <t>Balance can be reverted. Agency confirmed that balance is not needed for past VA Beach jail project (originally approved in Chapter 552, $1.3 million carried forward from FY2022 into FY2023); remaining balance not needed.</t>
  </si>
  <si>
    <t xml:space="preserve">Entire balance is associated with GF provided for an electronic health records (EHR) system that will be implemented in FY2024 (project was approved late July 2023; contract signed in early August 2023). Current balance includes GF carried forward from previous years - base budget includes $7.3 million GF each year for EHR. Budget language (Item 404 Q.2. of Chapter 2, 2022 Acts of Assembly, SS1) requires DOC to use its NGF (Contract Prisoners) revenue fund source first. Agency confirms that none of the GF balance is needed for EHR in FY2024. </t>
  </si>
  <si>
    <t>$191,510 obligated in FY23 to be spent in FY24 for grant funding for training. $575,044.37 unexpended balance is due to changes in agency policy regarding prepayments and vacancies. This year, the agency elected to only prepay 50 percent of bills to provide a clearer picture of program budgets.</t>
  </si>
  <si>
    <t>$191,510 obligated in FY 23 to be spent in FY 24 for grant funding for training.
$575,044.37 unexpended balance is due to changes in agency policy regarding prepayments and vacancies. This year, the agency elected to only prepay 50 percent of bills to provide a clearer picture of program budgets.</t>
  </si>
  <si>
    <t xml:space="preserve">Recommend carrying forward $11,771,472.29 for the following purposes:
-$4,995,355.27 for the Body Worn Camera Grant (unobligated);
-$1,127,762 for the Hate Crimes Grant (unobligated);
-$67,024.50 for the Victims of Crimes Grant (unobligated);
-$4,581,330.52 for various criminal justice assistance grants outlined in Item 408, Chapter 2, 2022 Acts of Assembly, including funding allocated for Virginia Union University, the Virginia Sexual and Domestic Violence Victim Fund, and the Hate Crimes Grant (obligated);
-$1,000,000 for the Pre-Trial Community Corrections Case Management System (obligated).
</t>
  </si>
  <si>
    <t>The agency requested a one-time $2,000,000 GF appropriation in FY 2024 to purchase, configure, and install a Credentialing Management System to manage five regulatory programs required by Virginia Code. Chapter 1 did not provide funding for this project. Upon acquisition of the new Credentialing Management System, it is anticipated that the agency will request an ongoing GF appropriation of approximately $500,000 annually starting in FY 2025 for the operation and maintenance of the system. Should this be approved, the agency will seek additional funding for FY 25-26, which will include ongoing costs.  Therefore, this action obligates future funds for the new system. The agency had issued a request for proposal, but negotiations failed. The agency seeks these balances to issue a new request for proposal. It is not clear if SPS will allow the agency to submit the cost for this system. On 10/24/2023 a policy decision was made to not allow the $4,995,355.27 carryforward request for the Body Worn Camera Grant. The recommendation has been reduced by this amount.</t>
  </si>
  <si>
    <t>Year-end balance is due to a change in agency policy regarding prepayments. The agency elected to only prepay 50 percent of their bills.</t>
  </si>
  <si>
    <t>Policy Decision regarding reversion to the GF of 599 funds as the Towns of Pound and Glasgow failed to comply with reporting requirements to receive their funding.</t>
  </si>
  <si>
    <t xml:space="preserve">The Town of Pound and Glasgow failed to comply with reporting requirement. </t>
  </si>
  <si>
    <t>Of the balance recommended, $299,698 is needed to cover first-year lease costs for modular classroom/office space buildings at the Hazardous Materials training facility in York County. Agency is working with DGS to finalize the lease. First-year costs of $478,484 were provided in FY2023 and ongoing cost of $178,786 is included in agency's base. In addition, $201,156 is needed to cover VITA service bills that crossed fiscal years.</t>
  </si>
  <si>
    <t xml:space="preserve">This is funding is needed to cover one-time costs for the warehouse lease. The agency has no other sources to cover the renewal of the lease. </t>
  </si>
  <si>
    <t>Agency requires $151,517 to cover an invoice for the geographic information system (GIS) software, location intelligence, and mapping used in the EOC. This bill crossed fiscal years.</t>
  </si>
  <si>
    <t>Agency reports needing $480,217 to cover Integrated Flood Observation and Warning System (IFLOWS) contractual obligations associated with system upgrades (funded in Item 414 B. of Chapter 2, 2022 Acts of Assembly, SS1). Agency reports that this project is behind schedule because of personnel issues/vacancies. Remaining program balance can be reverted.</t>
  </si>
  <si>
    <t>Agency reports needing $22,907 for MELP payments that crossed fiscal years. Remaining program balance can be reverted.</t>
  </si>
  <si>
    <t>Recommend carrying forward $2,365,142.71 for the following purposes:
- $646,300.00 for obligated FY23 equipment invoice payments that were delayed into FY24, including X-ray Fluorescence for Trace Evidence ($227,000); replacement Automated Fingerprint Index System for Latent Print and Impression ($152,000); four replacement hydrogen generators for Controlled Substances ($103,200); replacement Gas Chromatograph System with Mass Spectrometer for Controlled Substance ($117,100); and Laboratory Information Management System (LIMS) ($47,000). 
- $1,718,842.71 for one-time purchase of replacement Breath Alcohol Equipment. This amount comprises balances of $1,458,642.71 in vacancy savings and $260,200 in balances from funds used to outsource backlog of controlled substances from previous years. This is a planned purchase in FY24 and is one of the DFS 2023 Leadership Projects. DFS currently maintains approximately 165 evidential breath alcohol instruments at Virginia localities since 2008. Results from these instruments support law enforcement agencies investigating Driving Under the Influence of Alcohol (DUI) cases and are admissible in court. In FY24, DFS will procure new instruments to replace those currently in the field at an estimated cost of $3,300,000. The carryforward balance will be used to cover a portion of the cost, reducing the estimated amount of MELP financing required to $1,581,157.</t>
  </si>
  <si>
    <t>Recommended reappropriation due to equipment procurement plan. Balance is due to delays in procurement of equipment. The agency has provided purchase orders. Vacancies due to length of time to fill the positions.</t>
  </si>
  <si>
    <t>VSP has indicated that its Case Management, Records Management, and Dispatch Systems replacement (CaRDS) project will total $47 million over a six-year implementation phase. Suggest two options if the $8 million balance is swept in FY2023: carryforward $1.5 million for this project into FY2024 or the agency could request additional funding in a future budget year to implement the CaRDS project.</t>
  </si>
  <si>
    <t>Recommendation includes $10,699,143 to cover the Criminal and Rap Back Information Systems (CRIS) project milestone costs and $6,195,771 to cover VITA transformation milestone costs that were not paid in FY2024. These projects are  critical IT projects for VSP.</t>
  </si>
  <si>
    <t>$8 million reversion is associated with VSP's Case Records management system (CaRDS), which is about a year behind schedule. Agency has RFP out currently and will need the implementation funded in future years.</t>
  </si>
  <si>
    <t xml:space="preserve">To the extent reduction to the agency base is contemplated, it should be a policy decision. </t>
  </si>
  <si>
    <t>Agency provided list of goods including ammunition, cameras, scanners, body armor, vehicles, etc. that were purchased in FY2023 but will not be paid for until FY2024. If funding is not allowed to be carried forward, the agency will have to fund these items within its FY2024 resources. Agency confirmed that all are one-time purchase orders (not blanket purchase orders), some of which were delayed due to supply chain issues.  The entire $3.8 million balance to be reverted is associated with patrol vehicle purchases that cannot be fulfilled because of supply-chain issues. This amount can be reverted this year but will be needed in the base going forward as the supply chain has recovered and vehicle orders are met in a more timely manner.</t>
  </si>
  <si>
    <t>Entire $3.8 million balance to be reverted is associated with patrol vehicle purchases that cannot be fulfilled because of supply-chain issues. This amount can be reverted this year but will be needed in the base going forward as the supply chain has recovered and vehicle orders are met in a more timely manner.</t>
  </si>
  <si>
    <t>Supports Governor's use of state aircraft.</t>
  </si>
  <si>
    <t>Funding has been committed to active transportation projects by the CTB.  Failure to carryforward into FY24 would negatively impact those projects. Additionally, new budget language in Ch1 (2023 Special Session I) requires GF amounts allocated by the CTB in the 6-yr improvement program that are unspent at the end of the FY to be mandatory carryforward.</t>
  </si>
  <si>
    <t>Because Ch1 (2023 SSI) was passed after FY23 year-end close, direction to analyst was to leave amounts as discretionary.</t>
  </si>
  <si>
    <t xml:space="preserve">Of the $5,607,592.28 discretionary balance:
$5,000,000 (only for FY 2023 funding) was provided in Ch. 2 for the Virginia Military Community Infrastructure Program. These funds are to serve as a local match for military communities to pursue DoD federal grants to support infrastructure resilience projects in communities with military installations and to enhance military readiness. None of the funds were spent in FY 23 due to delay in implementation of the grant program. However $2,236,157 is obligated to be spent in FY 24. The breakdown of these obligated funds are as follows:
-$942,656.85 for Newport News
-$1,150,500 for Hampton Roads
-$143,000 for the Northern Virginia Regional Commission
According to the agency, there are five more localities that have submitted applications for grant funding which will exhaust the remaining $2,763,843 in FY 2024. The remainder are unspent balances.  </t>
  </si>
  <si>
    <t>Year-end balance is due to vacancies in the Secretary's office.</t>
  </si>
  <si>
    <t>Item 470 B, Ch. 2, 2022 Acts of Assembly, SSI</t>
  </si>
  <si>
    <t>Of the $1,987,610 discretionary balance:
-$950,000 has been obligated to continue development on the Gold Standard Digital Hub, a virtual platform which centralizes the coordination of veterans services.
-$1,075,000 has been obligated to develop the Veterans Case Management system, which will assist those transitioning from active duty to veteran status by connecting them to educational and employment programs.</t>
  </si>
  <si>
    <t>Of the year-end balance, $3,770,194.76 is mandatory carryforward to support initiatives within the Virginia Veteran and Family Support Services (Item 470 B. Ch 2). This program provides transition, outreach and connections to benefit services including those with behavioral health and post traumatic stress. The Secretary has requested to carryforward $1,987,610 discretionary balance for 2 IT-related initiatives.
DPB recommends removing the mandatory carryforward language in Item 470 B.</t>
  </si>
  <si>
    <t>The entire $503,000 discretionary balance has been obligated to complete the development of the Identify and Access Management System to improve information system security.</t>
  </si>
  <si>
    <t>DVS was provided $613,000 GF in FY23 to purchase an Identity and Access Management System in order to comply with a VITA security requirement. $110,000 was expended in FY23, leaving an unexpended balance of $503,000.</t>
  </si>
  <si>
    <t>According to the agency, the settlement funding is no longer needed.</t>
  </si>
  <si>
    <t>Recommended to cover pending settlement of litigation.</t>
  </si>
  <si>
    <t>Carryforward balance to be used to cover the 2023 Spring Semester tuition assistance and provide sufficient funding for financial aid for military personnel for the fall semester.</t>
  </si>
  <si>
    <t>Of the year-end discretionary balance, $868,584.30 has been obligated in FY 23 to be spent in FY 24 to pay for the 2023 Spring Semester Tuition reimbursements. Funds were not spent due to the timing of the Spring semester ending close to the fiscal year end.</t>
  </si>
  <si>
    <t>Amounts for this program have been reverted in Chapter 1 (2023 Special Session I).</t>
  </si>
  <si>
    <t>The recommended amount would help support state agencies' VITA bills, specifically an initiative to improve agency broadband access. Funding was included in the Governor's introduced budget to support this initiative, and this carryforward would enable funding to be distributed fully as intended. 
Recommended amount is the amount needed after accounting for General Assembly actions in Chapter 1.
Note: Chapter 1 reverts a total of $4.8 million from this program's balance to the general fund.</t>
  </si>
  <si>
    <t xml:space="preserve">Recommend a portion of this balance be carried forward to support unanticipated salary or benefit costs, such as WTA expenses, that may arise. </t>
  </si>
  <si>
    <t xml:space="preserve">$500,000 is requested from the Secretary of Public Safety to conduct a study on various substances. Ch 1 reduces the agency's base by $5.9 million. </t>
  </si>
  <si>
    <t>Balance can be reverted. Recommending $500,000 carryforward for a marijuana and Delta-6 study to be completed by the agency per the request of Secretary of Public Safety.</t>
  </si>
  <si>
    <t>Early Childhood Care and Education Programs</t>
  </si>
  <si>
    <t>PS: Thompson, Neely</t>
  </si>
  <si>
    <t>Davis &amp; McDaniel Veterans Care Center</t>
  </si>
  <si>
    <t>PS: Byrd, Joshua</t>
  </si>
  <si>
    <t>DM-VCC</t>
  </si>
  <si>
    <t>BOS-GG: Binoy, Amruta</t>
  </si>
  <si>
    <t>Commonwealth Savers Plan</t>
  </si>
  <si>
    <t>EDT: Bannister, Hollis</t>
  </si>
  <si>
    <t>PS: Richards, Kelly / PS: Campbell, Maddie</t>
  </si>
  <si>
    <t>Lawrenceville Correctional Center</t>
  </si>
  <si>
    <t>LVCC</t>
  </si>
  <si>
    <t>PS: Hafassa, Nasser</t>
  </si>
  <si>
    <t>BOS-GG: Colonna, Meredith / BOS-GG: Saunders, Jason</t>
  </si>
  <si>
    <t>191010</t>
  </si>
  <si>
    <t>863: Commission on Electric Utility Regulation</t>
  </si>
  <si>
    <t>883: American Revolution 250 Commission</t>
  </si>
  <si>
    <t>402: Emergency Medical Services</t>
  </si>
  <si>
    <t>744: Fire Training and Technical Support Services</t>
  </si>
  <si>
    <t>509: Virginia Commercial Space Flight Authority</t>
  </si>
  <si>
    <t>608: Space Flight Support Services</t>
  </si>
  <si>
    <t>626: Port Facilities Planning, Maintenance, Acquisition, and Construction</t>
  </si>
  <si>
    <t>2024</t>
  </si>
  <si>
    <t>FY 2024</t>
  </si>
  <si>
    <t>History of GF Balances By Program</t>
  </si>
  <si>
    <t>Item 471 G. and I.</t>
  </si>
  <si>
    <t>Amounts attributable to transformation initiatives. Service area 79906</t>
  </si>
  <si>
    <t>Discretionary carryforward recommended for Lieutenant Governor's Office.</t>
  </si>
  <si>
    <t>Carryforward OAG balances</t>
  </si>
  <si>
    <t>Funding originally provided to ODGA for predictive analytics. The original FY2023 appropriation had a mandatory carryforward, however spending is still ongoing and ODGA has invoices already coming in.</t>
  </si>
  <si>
    <t>Per language in 4-8.03 of the appropriation act, the Governor may reappropriate up to $750,000 from GF balances to support fiscally distressed localities. Typically, this amount is dedicated from the Comp Board's GF balances and carried forward as unallotted. If needed, it would be transferred to the Sec. of Finances' budget and paid to the locality.</t>
  </si>
  <si>
    <t>Recommended amount would cover a one-time update to LIDS (inmate data system) to automate the entry of court-ordered expungement data. The agency has been recording expungements manually, which is time consuming and prone to keying errors. 
Agency requested $97,365 to begin a website modernization project and $82,476 to cover costs for additional OKTA sign-on accounts. However, these are not a true one-time costs; agency reports it would need ongoing funding for both requests.</t>
  </si>
  <si>
    <t>Recommended amount covers a contract bill for ARMICS (agency risk management/control system) that crossed fiscal years.</t>
  </si>
  <si>
    <t>Related to a need of two motors (in order for the motor fuels laboratory to report data to VDACS), a new liquid chromatography mass spectrometer to increase testing capacity for pesticide residue/PFAS analysis, and to purchase a new ICP mass spectrometer for drinking water analysis (current provider is discontinuing support services).</t>
  </si>
  <si>
    <t>Legislation was passed in 2016 that tasked DEB to perform high risk contract reviews for non-technology and construction projects. The DPS team brings on DEB staff to review JOC contracts for small construction projects. DEB loses billable hours and therefore bills Program 799. This amount is for an invoice attributable to these reviews.</t>
  </si>
  <si>
    <t>In this program, there were previous mandatory general fund carryforward balances tied to transformation initiatives in Central Accounts  (Item 471I, Ch. 1). The final payment was made to BCG at the beginning of the FY24 and balances are no longer needed for transformation initiatives.</t>
  </si>
  <si>
    <t>DGS requested carryforward through the Office of Administration for "ongoing maintenance and operations". This would create an ongoing obligation so it is not recommended.</t>
  </si>
  <si>
    <t>DGS requested carryforward through the Office of Administration for "continued operations". Any expenses of this size could be covered by current year appropriation so carryforward is not recommended.</t>
  </si>
  <si>
    <t>DGS has processed the reimbursement to COR for the Slave Trail GF balance in this program.</t>
  </si>
  <si>
    <t>Item 76 A</t>
  </si>
  <si>
    <t>Item 77 E.</t>
  </si>
  <si>
    <t>Carryforward amounts in case they are needed for Voter system.</t>
  </si>
  <si>
    <t>$16.7m mandated for Statewide Voter Registration System replacement</t>
  </si>
  <si>
    <t>This balance was from one time money that was transferred to VITA from Central Accounts for the Secretary of Administration's cybersecurity initiatives. Procurement costs related to these initiatives will be occurring later than expected, and will hit VITA in FY25.</t>
  </si>
  <si>
    <t>Item 81 F. and Item 471 G.</t>
  </si>
  <si>
    <t>$230,247 is the remainder from a total of $458,500 in start-up IT costs provided for the Virginia Beer Distribution Company. Work is ongoing and expenses are planned; money is obligated. Failure to reappropriate would delay the company coming online.</t>
  </si>
  <si>
    <t>Decision package stated that some of the one-time funding for start-up might fall in FY 2025.</t>
  </si>
  <si>
    <t>$110,845 in remaining Blue Catfish Processing, Flash Freezing and Infrastructure Grant Program funds are committed to a grantee and disbursed on a reimbursement basis.</t>
  </si>
  <si>
    <t>language in the budget allocates Blue Catfish money to AFID but does not permit its deposit into the nongeneral AFID fund - an amendment may be considered in a future budget</t>
  </si>
  <si>
    <t>VDACS/Secretary requests the full balance to continue hemp enforcement start-up; money would be used for IT and vehicle costs. The agency does not have current commitments on this and receives additional funding in the upcoming biennium. Do not recommend.</t>
  </si>
  <si>
    <t>Inspector positions are filled. Have $2.1 million in base each year in this biennium.</t>
  </si>
  <si>
    <t>turnover/vacancy</t>
  </si>
  <si>
    <t>Forestry requests $286,443.89 to continue seedling cooler replacement (originally funded FY23) and $415,129 from unspent MELP to purchase wildfire response UTVs and trailers.</t>
  </si>
  <si>
    <t>Item 113 T &amp; V</t>
  </si>
  <si>
    <t>This amount is needed to fulfill the MOU and payment commitments to the  Virginia Spaceport Authority. Item 112 T of Chapter 1, 2022 Acts of Assembly, Special Session I, included $15.0 million in FY22 for an economic development project at the Wallops Island Flight Facility.</t>
  </si>
  <si>
    <t xml:space="preserve">Mandated language for funds provided as an incentive for the sale of the Central Virginia Training Center and to the Port Authority.
Discretionary includes $500k to VEDP for trade and $9,395,725.25 for the Space Authority.
</t>
  </si>
  <si>
    <t>Item 114.A.</t>
  </si>
  <si>
    <t>Obligations include $208,868 for Communities of Opportunity; $2.06 million for Evictions Reduction; $138,809 for National Disaster Resiliency Match; and $187,833 for the statewide housing assessment.</t>
  </si>
  <si>
    <t>(changed to Mandated and Discretionary since homeless prevention balances are mandated carryforward)</t>
  </si>
  <si>
    <t>Item 115.L.</t>
  </si>
  <si>
    <t>Obligations include $1.04 million for Community Development Financial Institutions (CPFD); $2.13 million for GOVA Talent Pathways; $737,355 for Indoor Plumbing and Piloted Septic Systems; and $22,833 for Virginia Main Street.</t>
  </si>
  <si>
    <t>VATI</t>
  </si>
  <si>
    <t>Item 116.A.</t>
  </si>
  <si>
    <t>Enterprise Zone</t>
  </si>
  <si>
    <t>Do not recommend. This amount was unallotted, only to be provided upon request and approval of Secretary of Finance. VEDP has not reached out about this.</t>
  </si>
  <si>
    <t>Funds would be used for a contract payment for the Literacy Implementation Support Network (LISN). LISN contract supplements what UVA and DOE staff are doing for Virginia Literacy Act (VLA) and provides key supports for school division implementation and scale-up of various VLA provisions (e.g., trainings, instructional materials). FY24 balances are from VLA appropriation due to delayed contract deliverables from UVA that will be covered in FY25 by the direct appropriation act transfers to UVA. Using carryover funds for the FY25 LISN contract costs will also allow remaining ESSER III funds to be used to continue statewide Math and Literacy tutoring beyond December 2024.</t>
  </si>
  <si>
    <t>Balances from Advancing Computer Science Education program because requests from school divisions in FY24 were lower than anticipated. New CS SOLs were adopted in 2024 and must be fully implemented by the 25-26 school year, so DOE anticipates increased demand for this program in FY25. Carryforward amount would be used to increase number of school divisions that can participate in FY25 to maximize use of program in support of new SOLs. (Total FY24 approp was $1.35M. FY25 legislative approp is $1.35M.)</t>
  </si>
  <si>
    <t xml:space="preserve">Payment to Danville City Public Schools for Jobs for Virginia Graduates program that was not delivered to Finance Office in time to be paid in FY24. </t>
  </si>
  <si>
    <t>DOE proposal to use remaining $14M Direct Aid balance from Programs 178 and 143 toward assessments is not recommended. DOE proposed spend would have to be duplicated under existing contract extension with Pearson and future contract with new vendor. Additionally, most of the proposed spend is related to new performance task assessments to measure the 5Cs based on a BOE Aug 2024 decision on school assessment/accreditation changes ($10M); DOE indicated minimal/negligible fiscal impact from accreditation changes during reg review process.</t>
  </si>
  <si>
    <t>Amount obligated to a new curriculum that was purchased but not received in FY24 and payment needs to be made in FY25.</t>
  </si>
  <si>
    <t>Amount obligated to purchase of items supporting education, safety, and maintenance that were not received in FY24 and payment needs to be made in FY25. Includes existing POs as well as planned POs that couldn't be executed because of late tuition payment from Direct Aid in June 2024.</t>
  </si>
  <si>
    <t>Item 130 C.10 and F.4 and I.3</t>
  </si>
  <si>
    <t>$33,287 recommendation represents balances in the VMSDEP stipends program.  SCHEV is projecting FY25 payments to exceed appropriation by $650,000 at current stipend level and anticipates submitting a budget request for additional funding (current FY25 approp is $9.7M). Stipends are separate from waiver funding and represents payments to students to offset the costs of room, board, books, and supplies.</t>
  </si>
  <si>
    <t xml:space="preserve">Represents $2,000 payment due to a student that an institution failed to report in time for an FY24 payment under Grow Your Own Teacher grant program.  Chapter 2 transferred the program to VDOE starting FY25, so SCHEV has no FY25 appropriation for this program to complete the payment; it is not clear VDOE would have authority to make payment on prior year commitments.  Payment would benefit individual student, not the institution. </t>
  </si>
  <si>
    <t>Tuition Assistance Grant (TAG) - C.10; Two-year College Transfer Grant - F.4; Pell Initiative - I.3
Mandatory:
TAG - $15,361,479
Pell - $32,239,902
CTG (para. F.4) - $136,500</t>
  </si>
  <si>
    <t>§ 4-1.05 and Item 171 L.</t>
  </si>
  <si>
    <t>This agency/program combination typically is mandatory reappropriation per § 4-1.05; however, per Item 171 L. of Chapter 2, the unexpended balance of the $9M GF from FY24 for costs associated with the conversion of employees into the state personnel system shall not be reappropriated in FY25 and shall revert to the general fund.</t>
  </si>
  <si>
    <t>This program was under agency 400 Jamestown-Yorktown Commemorations in FY24. All agency 400 GF appropriation was transferred to Agency 883 American Revolution 250 Commission during FY24, as required by Ch656 2023 Acts of Assembly.</t>
  </si>
  <si>
    <t>Funds were for full time staff positions that were left vacant and  instead contracted out.</t>
  </si>
  <si>
    <t>Item 231</t>
  </si>
  <si>
    <t>This item becomes mandatory beginning with Chapter 2, 2024 Virginia Acts of Assembly.</t>
  </si>
  <si>
    <t>Item 232</t>
  </si>
  <si>
    <t>DOA needs $1,930,000 to continue centralized SLFRF reporting efforts until the expenditure deadline. They have fully expended their SLFRF allocation for these purposes but SLFRF financial reporting is still necessary.</t>
  </si>
  <si>
    <t xml:space="preserve">I reached out to DOA on why their unexpended general fund increased  in this program by $2.1 million since last FY, have not heard back.
</t>
  </si>
  <si>
    <t>Amounts recommended to assist SCHEV in the payment of contractual services related to higher education six-year plans.</t>
  </si>
  <si>
    <t>Item 268 B.2.d.6</t>
  </si>
  <si>
    <t>Training funds - CSA spent all of their training funds in FY24</t>
  </si>
  <si>
    <t>Prior year GF balance are included in this amount. While VDH was given additional GF for loans by the GA, no resources were provided in FY24 for personnel to handle the increase in workload. A Board determines candidates for financial assistance in the last quarter of the fiscal year. VDH did not have the resources to distribute loans between when candidates were selected and year-close. GF Balances will be used to meet loan obligations that were not fulfilled in the fiscal year. Item 287 paragraph E.4. states, "4. Any unexpended balance in this item at the close of business on June 30 each year shall not revert to the general fund, but shall be carried forward and reappropriated."</t>
  </si>
  <si>
    <t>Vendor payments (pass-thru) for two community human service organizations that were not processed by FY24 year-end. $473,603.46 for the ALS Association and $26,620.50 for Alexandria Neighborhood Health Services Inc. These pass-thru payments are earmarked in Item 279 B and Item 279 W.</t>
  </si>
  <si>
    <t>Governor's recommendation.</t>
  </si>
  <si>
    <t>Item 296 S.</t>
  </si>
  <si>
    <t xml:space="preserve">This recommendation represents the costs of complying with the permanent injunction with the federal DOJ, is based on the agency's request, and will have ongoing costs for FY 26. 
This recommendation also includes $4.5 million in FY 2024 balances for the implementation of the SCOP program at emergency rooms.
Additionally, this recommendation includes $5.2 million for one-time upgrades to crisis therapeutic homes, and $3.5 million for one-time support of the REACH crisis program for individuals with ID/DD, $2.0 million for Ballad contract, $3.2 million for youth sponsored residential/CCCA diversion pilots, and $500,000 to enhace Gateway adolescent homes
</t>
  </si>
  <si>
    <t xml:space="preserve">This recommendation accounts for carryforward of earmarked funds for a crisis center in Winchester that are under contract but could not be expended in FY 2024 due to delays.
</t>
  </si>
  <si>
    <t>Additionally, it should be assumed that Item 312 (ch 1), paragraph U.2. Chesapeake Regional was intended to be carried forward based on language. Mandated amount includes $4.5M for Chesapeake and $48.4M for crisis.</t>
  </si>
  <si>
    <t>Item 295 R.1.</t>
  </si>
  <si>
    <t>Of this recommendation, $7.3 million is related to costs of complying with the permanent injunction with the federal DOJ. Across all programs, the ongoing cost of the DOJ carryforward recommendations is estimated at $7.8 million in FY 26 that will need to be included in the introduced budget.
Additionally, this recommendation includes $2.7 million for a thus undetermined psychiatric emergency program, $3.9 million for school-based mental health as the GA changed the school based mental health services language in a way that will make it difficult for DBHDS to spend funding and maintain services in FY 25, and $800k for one-time costs assosciated with the Discharge Assistance Plan IT system.</t>
  </si>
  <si>
    <t>This recommendation includes funds for two earmarked psychiatric emergency room projects that are under contract or in contract development (Chesapeake and Ballad Health).</t>
  </si>
  <si>
    <t>Sterilization funds</t>
  </si>
  <si>
    <t>Represents one-time costs of data analyst staff to ensure compliance with the DOJ permanent injunction</t>
  </si>
  <si>
    <t>Item 297 HH</t>
  </si>
  <si>
    <t>Represents one-time costs of disbursements to crisis providers for customized rates for individuals covered by the DOJ settlement agreement.</t>
  </si>
  <si>
    <t>Represents costs of a previous year invoice for the individual and family supports program.</t>
  </si>
  <si>
    <t>Placeholder for possible study of CCCA replacement.</t>
  </si>
  <si>
    <t>Item 340 M.1., Chapter 1, 2024 Acts of Assembly, Special Session I</t>
  </si>
  <si>
    <t>$1.97 million for SNAP reinvestments (different than SNAP overissuance) - due to limited IT resources during the year that were temporarily allocated to immediate IT needs, additionally the revised spending plan had not been approved by the federal Food and Nutrition Service.</t>
  </si>
  <si>
    <t>In part due to the delay in the Caboose bill, DSS was not able to spend a portion of the SNAP overissuance reinvestment funding. Because this is required by a signed agreement with the feds, funding has mandatory carryforward language.</t>
  </si>
  <si>
    <t>Agency was not able to spend full appropriation for Summer EBT administration due to the delay in passage of the Caboose. These funds are to fund call center work related to the Summer EBT program established in the Caboose.</t>
  </si>
  <si>
    <t>Item 345 M.1., Chapter 1, 2024 Acts of Assembly, Special Session I</t>
  </si>
  <si>
    <t>$1,320,000 from prevention services to be repurposed to pay for local DSS overtime and state processing unit work to process the final Medicaid Unwinding cases left in FY 25. This is an estimate based on the remaining number of cases with eligibility left to be redetermined.
$4,529,226 from prevention services to be repurposed to pay for the estimated new Equifax contract (to begin October 1), above what is currently appropriated for the current contract. Alternatively, this portion could be a budget amendment for FY 2025.</t>
  </si>
  <si>
    <t>$3,280,195 for the CCWIS system that was originally carried forward from FY 23 to FY 24. Mandatory carryforward language was not in place at that time; therefore, this amount is not part of the mandatory carryforward amount.
$1,537,000 from prevention services to be repurposed to pay an invoice from June FY 24 that was not paid in FY 24 due to timing issues. This invoice is for the income verification contract with Equifax.</t>
  </si>
  <si>
    <t>Agency is carrying forward the full appropriated FY 24 amount for CCWIS, as they used a portion of the FY 23 discretionary carryforward to pay for FY 24 system expenses. Starting in FY 24, balances have mandatory carryforward language.</t>
  </si>
  <si>
    <t>FY 24 invoices from Alzheimer's Association, Child Advocacy Centers, and Youth for Tomorrow that were submitted too late to be processed by the June 30 deadline. (earmarks in Chapter 1, Item 347 F., H., L.)</t>
  </si>
  <si>
    <t>$300k for SNAP reinvestments (different than SNAP overissuance) - due to limited IT resources during the year that were temporarily allocated to immediate IT needs, additionally the revised spending plan had not been approved by the federal Food and Nutrition Service.</t>
  </si>
  <si>
    <t>$500,000 in carryforward for Virginia Enterprise Licensing Application (VELA) modifications for assisted living facilities (ALF) safeguards for residents and $350,000 for the VELA IT system development. The ALF modifications were not made because system development has encountered delays. System development funding was carried forward from FY 23 into FY 24. The VELA IT request is for one-time modifications to the new Adult Care and Child Welfare licensing system; DSS can leverage a DOE state contract to procure this for less tan originally anticipated.</t>
  </si>
  <si>
    <t>Agency requests reappropriation of vacancy savings to be transferred to VA Works (327) to support start up &amp; admin costs.</t>
  </si>
  <si>
    <t>This program was transferred to 327 as part of Workforce reorganization. Reappropriation request was authorized by Sec of Labor.</t>
  </si>
  <si>
    <t>For integration and enhancement of Virginia's workforce technology systems. FY 2024, the funds were transferred to VEC from VCCS, as VEC was serving as the fiscal agent for the Department of Workforce Development and Advancement which took over responsibility of the systems. the RFP is closed and is in the review process with an award likely in September/ October.</t>
  </si>
  <si>
    <t>Of the balance, $50,000 is obligated for Meaningful Watershed Educational Experiences Grants that have been awarded but not yet paid; $100,234 is for Financial &amp; Technical Assistance to SWCDs.</t>
  </si>
  <si>
    <t>Item 374 Y.</t>
  </si>
  <si>
    <t>The requested balance is for obligated pass-throughs: $6.6 million for Pungo Ferry/Virginia Beach; $9.0 million for the Cuffee Community Center/Chesapeake; $1,384,291 for Mason Neck State Park to connect to a public drinking water supply system; $100,000 to City of Richmond; and $222,000 for ADA work at Big Cedar Creek.</t>
  </si>
  <si>
    <t>GA included mandatory carryforward language for Project Harmony under Item 374; however, the funding is allocated to Item 375</t>
  </si>
  <si>
    <t>This amount is needed to fulfil a purchase order that was made in June but did not post. Agency has PO in hand.</t>
  </si>
  <si>
    <t>No need for reappropriation has been mentioned by the agency.</t>
  </si>
  <si>
    <t>$200,000 that was diverted from operating funds to provide a pass-through grant in late June to the County of Fairfax (full amount remained unallotted at the BEX deadline, as certification of meeting match requirements did not come in in time)</t>
  </si>
  <si>
    <t>$275,000 to complete the sculpture and installation in National Statuary Hall of the Barbara Johns replacement statue (expected to be completed this fiscal year; started in FY21 as a multi-year project)</t>
  </si>
  <si>
    <t>DHR does not receive any administrative funds to execute pass-through agreements and operates with very little room for adjustment; they had to curtail or forego certain programs at year-end to provide the pass-through funds. Memos from the director requesting these funds are available.</t>
  </si>
  <si>
    <t>Item 373 E.2., F.</t>
  </si>
  <si>
    <t>The discretionary balance is a result of dues invoices that were less than appropriation and can be reverted. The mandated balance corresponds to oyster remediation.</t>
  </si>
  <si>
    <t>Remainder of $3.0 million in funds in the derelict vessels removal pass-through grant program for localities. $2.0 million was carried forward into FY24. None is currently obligated, but 5 localities including Virginia Beach, Tangier, Accomack, Norfolk, and Gloucester have expressed interest in funding (no request amounts are currently known).</t>
  </si>
  <si>
    <t>Not recommended for carry forward.  Can be swept.</t>
  </si>
  <si>
    <t xml:space="preserve">Covers one-time capital issues to increase security at Lawrenceville CC, which DOC took over as of Aug. 1, 2024:
-reconfigure the Main Entry - $621,721
-reconfigure existing visitor processing area – $160,237
-modify Restorative Housing Control Room and add new outdoor recreation pens - $530,706
-add Exterior Lighting - $184,150
-emergency and backup power generator study - $40,000
-modify laundry utility cover - $12,819
-project design/soft costs/contingency for all projects - $1,404,890
</t>
  </si>
  <si>
    <t>Lawrenceville was the state's only privately run prison; DOC assumed management as of August 1, 2024. DOC has been upgrading the facility to bring it into compliance with current operating standards using a combination of capital and maintenance reserve (MR) funding. Requested list for carryforward are items that do not qualify for MR funding.</t>
  </si>
  <si>
    <t xml:space="preserve">Recommended to supplement EHR implementation project, which is underway and expected to be complete in FY2026.  GA reduced GF support for this initiative in Chapter 2 (2024 SS1), creating a shortfall. </t>
  </si>
  <si>
    <t>Recommend carrying forward $1,200,000 in unexpended Marcus Alert funds to be used to provide resources for gaps not filled with ARPA funds, such as CIT training conference for regional academy directors, co-responder training on best practices and model policies, vehicles for local Marcus Alert programs and body armor for local law enforcement first responders (all unobligated). This initiative supports Right Help Right Now.</t>
  </si>
  <si>
    <t>The appropriation for this program was not used in FY 2024 because DCJS was awarded $2.5 million in one-time ARPA funding for essentially the same purpose. Now that the ARPA funds have been expended by local agencies to support their Marcus Alert programs, the GF appropriation will be used to maintain the programs into the future.</t>
  </si>
  <si>
    <t xml:space="preserve"> $9,000,000 recommended as follows: 
- $3 million to support wellness and mental health initiatives for local / state law enforcement personnel;
- $3 million to contract with local law enforcement agencies to provide transportation services or assume custody of an individual under an emergency custody order (ECO) or a temporary detention order (TDO); and
- $3 million to support recruitment efforts to fill persistent vacancies in law enforcement agencies in the Commonwealth.</t>
  </si>
  <si>
    <t xml:space="preserve"> $7,607,318 recommend as follows:
- $2,676,066 for TDO/EDO (automatic carryforward - CH 1, 2023 Spec Session I, Item 408,V.) Supports Right Help Right Now;
- $993,464 for Witness Protection (automatic carryforward - CH 1, 2023 Spec Session I, Item 408. U);
- $3,110,788 for criminal justice assistance grants outlined in Item 408, CH 1, 2023 Spec Session I, including the Virginia Sexual and Domestic Violence Victim Fund,  Comprehensive Community Corrections Act (CCCA), Pretrial Services Act (PSA), Hate Crimes grant program, and Victims Services programs (obligated); and
- $827,000 for the Pre-Trial Community Corrections Case  Management System (PTCC) upgrade (obligated).</t>
  </si>
  <si>
    <t>DCJS was approved carryforward of $1.0 million GF from FY 23 into FY 24 for the PTCC case management system. Through June 2024, the agency expended a total of $173,000. DCJS anticipates delivery of the new system in FY 25 and requests to carryforward the balance of unspent funding, $827,000, to complete the project.
Policy recommendation amount comes from unexpended balance of $9.5 million in the Safer Communities program. Localities did not have eligible expenses for reimbursement in FY 24 due to time needed for program implementation. It is expected that the appropriated $14.0 million for FY 25 is sufficient.</t>
  </si>
  <si>
    <t>Agency requested carryforward of $45,000 for the purchase of Starlink satellite internet equipment. However, this request would require ongoing costs and is not recommended at this time.</t>
  </si>
  <si>
    <t>Recommend carrying forward $507,053 for the following purposes: 
- $366,332 to cover first-year lease costs for modular classroom/office space buildings at the Hazardous Materials training facility in York County.  First-year cost of $478,484 was provided in FY 23 and ongoing cost of $178,786 is included in agency's base. Due to delays in entering the lease, the first year payment will be made in FY2025; and
- $140,721 for vehicle MELP payments that crossed fiscal years. Vehicle deliveries were delayed due to 2022 computer chip shortage; vehicles delivered at the end of FY2024 and lease payments begin in FY2025.</t>
  </si>
  <si>
    <t xml:space="preserve">York County is expected to finalize the HazMat facility lease with the Board of Supervisors in September, at which point DGS can enter into the lease agreement with York County. Agency was allowed to carryforward $299,698 from FY 23 to FY 24.  Estimated ongoing lease cost is $178,786, and funding for this is included in the agency's base. Agency expects to pay $545,118 total in first-year costs ($366,332 + $178,786).
</t>
  </si>
  <si>
    <t>Recommend carrying forward $75,000 to continue planning a radio tower removal project that began in FY2024.</t>
  </si>
  <si>
    <t>Agency reports that the tower is no longer being used or maintained and could become a life-safety issue if not addressed.</t>
  </si>
  <si>
    <t>VDFP received $103,800 of one-time funding in Ch. 1 (2023 Acts of Assembly) to develop an electric vehicle fire training program, which has been fully developed and implemented as of FY25. The FY24 year-end balance is the remaining amount of funds that were not used to develop and implement the training program.</t>
  </si>
  <si>
    <t>Recommend carrying forward $2,894,013 for the following purposes:
- $2,775,013 for the purchase of replacement Breath Alcohol equipment;
- $109,000 for the replacement of Automated Fingerprint Index System and Latent Print and Impression (AFIS) (obligated, DFS awaiting invoice from VSP), and;
- $10,000 for Laboratory Information Management System (LIMS) (obligated, already paid in FY 25).</t>
  </si>
  <si>
    <t>This balance includes $1.72 million that was carried over from FY 23 to pay for a portion of the new evidential Breath Alcohol instruments. DFS reports that due to significant delays in procurement, they were unable to complete the Breath Alcohol instrument purchase in FY 24. Breath Alcohol instruments are anticipated to cost over $3 million.
Balances were carried forward for AFIS and LIMS obligations last year, however due to procurement/invoicing delays, $119,000 remains to be paid for those obligations in FY 25.</t>
  </si>
  <si>
    <t xml:space="preserve">VSP reports that VITA Transformation (VSP joining VITA) expenditures are expected to be $16.8 million in FY 2025. Item 415 provides $10,209,045 for Transformation. DPB recommends carrying forward $6,590,955 to cover the difference.
VSP expects CARDs (case management system) expenditures to be between $10-$11 million. The CARDs appropriation is $6,250,947. Recommendation allows VSP to carry forward $4,249,053 to cover difference. </t>
  </si>
  <si>
    <t>VSP indicated the funding was not obligated.</t>
  </si>
  <si>
    <t>Recommend carrying forward $49,837.86 for workforce-related transition.</t>
  </si>
  <si>
    <t>Item 438 J.</t>
  </si>
  <si>
    <t>Item 113.T.2, Chapter 1, 2024 Acts of Assembly, Special session I</t>
  </si>
  <si>
    <t>N/A</t>
  </si>
  <si>
    <t>It is recommended that the agency be allowed to carryforward 
- $814,650.73 to cover expenses related to the Virginia Veterans Network (VVN, Gold Standard Digital Hub), which has been delayed due to issues with the pilot phase; and
- $200,000 to support the agency's Housing and Behavioral Health Counseling programs in response to higher costs and demand for services.
Agency also requested to carry forward $682,904.74 for security upgrades at area benefit offices,  and $496,468.13 for security upgrades at Virginia Veterans  &amp; Family Support offices. The need for these upgrades is not clear at this time. Therefore these requests are not recommended.</t>
  </si>
  <si>
    <t>Agency requested balance to replace audio-visual system at the VA War Memorial's Alumni Hall, which is not recommended at this time.</t>
  </si>
  <si>
    <t xml:space="preserve">The agency reports that balance is needed to cover fees associated with ongoing litigation. </t>
  </si>
  <si>
    <t xml:space="preserve">DMA requests to carryforward $2,700,432.88 for the following purposes:
-$1,391,708 for the planning and design of a new firing range, training, and emergency operations center at SMR
-$1,256,131.58 for an anticipated FY25 payroll shortfall in program 799. According to the agency, the shortfall is due to a loss of revenue generation from leases
</t>
  </si>
  <si>
    <t>$508,683.55 obligated in FY24 to be expended in FY25, with the following breakdown:
-$497,706.95 of outstanding Spring 2024 Semester tuition assistance reimbursements
-$10,976.60 in outstanding invoices for supplies
-$52,593.30 for orders of supplies and equipment made in FY24, but were delivered and paid for in FY25</t>
  </si>
  <si>
    <t>Of the FY24 year-end balance:
-$2,858,630.27 is the FY23 year-end balance that was reappropriated into FY24 (DMA did not request to move this appropriation out of subobject 4100)
-$918,436.22 is the unexpended balance of the FY24 tuition assistance base (according to DMA, tuition assistance participation is low due to reimbursement-based award)</t>
  </si>
  <si>
    <t>According to DMA, the FY24 unexpended GF balance is obligated as a state match to a federal cooperative agreement award. The federal award covers the salaries of approximately 55 FTEs, and 20 part-time positions at a 75/25 percent federal/state cost share, as well as other operating costs such as the purchase of supplies.</t>
  </si>
  <si>
    <t>Due to the nonalignment of state and federal fiscal years, the agency has consistently ended state fiscal years with an unexpended GF balance. The agency historically has not requested these balances to be carried forward and used the following year's GF balance as well as fund 09012 (Armory Control Board Fund) balances to cover the state match requirement. The agency reports that revenues for the 09012 fund have decreased over the years and now requires the reappropriation of year-end GF balances to ensure there is sufficient state funding for the federal cooperative agreements. The agency intends to submit a legislative request for the 2025 legislative session to make all unexpended GF balances associated with a state match for a cooperative agreement be automatically reappropriated into the following fiscal year.</t>
  </si>
  <si>
    <t>According to DMA, the FY24 unexpended GF balance is obligated as a state match to federal cooperative agreements. This funding is associated with covering the salaries of 22 full time positions and 12 part time staffers (of which 10 full time positions have a 75/25 federal/state cost match and 12 full time positions have a 50/50 federal/state cost match).</t>
  </si>
  <si>
    <t>According to DMA, $99,740.03 was obligated in FY24 to be spent in FY25 with the following breakdown:
-$77,809.57 for emergency communications equipment purchase orders that could not be fulfilled prior to FY24 year-end close due to vendor/contractor delay
-$20,180.46 for delayed emergency management cyber audits. 12 assessments were planned for FY24, however only 6 were able to be performed due to scheduling issues. The agency intends to conduct the remaining 6 assessments in early FY25.
-$1,750 for outstanding payouts for the Referral Enlistment Program</t>
  </si>
  <si>
    <t>The agency intends to submit a decision package to increase the funding for the Referral Enlistment Program by $500,000 GF annually.</t>
  </si>
  <si>
    <t>Recommend this balance be carried forward to support one-time unanticipated compensation or benefit costs, especially WTA / separation expenses.</t>
  </si>
  <si>
    <t>Item 471</t>
  </si>
  <si>
    <t>BOS-GG: Pisani, Nick</t>
  </si>
  <si>
    <t>EDT: Gindi, Aimie</t>
  </si>
  <si>
    <t>BOS-GG: Tatum, Sara</t>
  </si>
  <si>
    <t>HHR: Wilcox, Mya</t>
  </si>
  <si>
    <t>405: Virginia Racing Commission</t>
  </si>
  <si>
    <t>176: Early Childhood Care and Education Programs</t>
  </si>
  <si>
    <t>327: Department of Workforce Development and Advancement</t>
  </si>
  <si>
    <t>560: Regulation of Professions and Occupations</t>
  </si>
  <si>
    <t>712: Emergency Response Systems Development Technology Services</t>
  </si>
  <si>
    <t>764: Financial Assistance for Fire Services Programs</t>
  </si>
  <si>
    <t>505: Department of Rail and Public Transportation</t>
  </si>
  <si>
    <t>609: Financial Assistance for Public Transportation</t>
  </si>
  <si>
    <t>990: Appropriation Vetoes</t>
  </si>
  <si>
    <t>2025</t>
  </si>
  <si>
    <t>FY 2025</t>
  </si>
  <si>
    <t>CR: Deckert, Morgan</t>
  </si>
  <si>
    <t>*Excludes Year-End Higher Ed Operating Funds Reappropriated As GF.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</si>
</sst>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6" formatCode="&quot;$&quot;#,##0_);[Red]\(&quot;$&quot;#,##0\)"/>
  </numFmts>
  <fonts count="11" x14ac:knownFonts="1">
    <font>
      <sz val="11"/>
      <color theme="1"/>
      <name val="Calibri"/>
      <family val="2"/>
      <scheme val="minor"/>
    </font>
    <font>
      <sz val="8"/>
      <name val="Calibri"/>
      <family val="2"/>
      <scheme val="minor"/>
    </font>
    <font>
      <b/>
      <sz val="11"/>
      <color theme="1"/>
      <name val="Calibri"/>
      <family val="2"/>
      <scheme val="minor"/>
    </font>
    <font>
      <sz val="10"/>
      <color rgb="FF000000"/>
      <name val="Calibri"/>
      <family val="2"/>
      <scheme val="minor"/>
    </font>
    <font>
      <sz val="11"/>
      <name val="Calibri"/>
      <family val="2"/>
      <scheme val="minor"/>
    </font>
    <font>
      <sz val="11"/>
      <color theme="0"/>
      <name val="Calibri"/>
      <family val="2"/>
      <scheme val="minor"/>
    </font>
    <font>
      <b/>
      <u/>
      <sz val="14"/>
      <color theme="1"/>
      <name val="Calibri"/>
      <family val="2"/>
      <scheme val="minor"/>
    </font>
    <font>
      <i/>
      <sz val="11"/>
      <color theme="1"/>
      <name val="Calibri"/>
      <family val="2"/>
      <scheme val="minor"/>
    </font>
    <font>
      <sz val="11"/>
      <color theme="1"/>
      <name val="Calibri"/>
      <family val="2"/>
      <scheme val="minor"/>
    </font>
    <font>
      <b/>
      <sz val="12"/>
      <color theme="1"/>
      <name val="Calibri"/>
      <family val="2"/>
      <scheme val="minor"/>
    </font>
    <font>
      <sz val="10"/>
      <color theme="1"/>
      <name val="Calibri"/>
      <family val="2"/>
      <scheme val="minor"/>
    </font>
  </fonts>
  <fills count="5">
    <fill>
      <patternFill patternType="none"/>
    </fill>
    <fill>
      <patternFill patternType="gray125"/>
    </fill>
    <fill>
      <patternFill patternType="solid">
        <fgColor theme="2"/>
        <bgColor indexed="64"/>
      </patternFill>
    </fill>
    <fill>
      <patternFill patternType="solid">
        <fgColor theme="3" tint="0.79998168889431442"/>
        <bgColor theme="3" tint="0.79998168889431442"/>
      </patternFill>
    </fill>
    <fill>
      <patternFill patternType="solid">
        <fgColor theme="3"/>
        <bgColor theme="3"/>
      </patternFill>
    </fill>
  </fills>
  <borders count="16">
    <border>
      <left/>
      <right/>
      <top/>
      <bottom/>
      <diagonal/>
    </border>
    <border>
      <left style="thick">
        <color rgb="FF6C8592"/>
      </left>
      <right/>
      <top style="thin">
        <color theme="8"/>
      </top>
      <bottom style="thin">
        <color theme="8"/>
      </bottom>
      <diagonal/>
    </border>
    <border>
      <left/>
      <right style="thick">
        <color rgb="FF6C8592"/>
      </right>
      <top style="thin">
        <color theme="8"/>
      </top>
      <bottom style="thin">
        <color theme="8"/>
      </bottom>
      <diagonal/>
    </border>
    <border>
      <left style="thick">
        <color rgb="FF6C8592"/>
      </left>
      <right/>
      <top style="thin">
        <color theme="8" tint="0.59999389629810485"/>
      </top>
      <bottom style="thin">
        <color theme="8" tint="0.59999389629810485"/>
      </bottom>
      <diagonal/>
    </border>
    <border>
      <left/>
      <right style="thick">
        <color rgb="FF6C8592"/>
      </right>
      <top style="thin">
        <color theme="8" tint="0.59999389629810485"/>
      </top>
      <bottom style="thin">
        <color theme="8" tint="0.59999389629810485"/>
      </bottom>
      <diagonal/>
    </border>
    <border>
      <left style="thick">
        <color rgb="FF6C8592"/>
      </left>
      <right/>
      <top style="thin">
        <color theme="8" tint="0.79998168889431442"/>
      </top>
      <bottom style="thin">
        <color theme="8" tint="0.79998168889431442"/>
      </bottom>
      <diagonal/>
    </border>
    <border>
      <left/>
      <right style="thick">
        <color rgb="FF6C8592"/>
      </right>
      <top style="thin">
        <color theme="8" tint="0.79998168889431442"/>
      </top>
      <bottom style="thin">
        <color theme="8" tint="0.79998168889431442"/>
      </bottom>
      <diagonal/>
    </border>
    <border>
      <left/>
      <right/>
      <top/>
      <bottom style="thick">
        <color rgb="FF425166"/>
      </bottom>
      <diagonal/>
    </border>
    <border>
      <left/>
      <right/>
      <top style="thick">
        <color rgb="FF425166"/>
      </top>
      <bottom style="thick">
        <color rgb="FF425166"/>
      </bottom>
      <diagonal/>
    </border>
    <border>
      <left/>
      <right/>
      <top style="thin">
        <color rgb="FF425166"/>
      </top>
      <bottom/>
      <diagonal/>
    </border>
    <border>
      <left/>
      <right/>
      <top/>
      <bottom style="thick">
        <color rgb="FF44546A"/>
      </bottom>
      <diagonal/>
    </border>
    <border>
      <left/>
      <right/>
      <top/>
      <bottom style="thick">
        <color rgb="FF6C8592"/>
      </bottom>
      <diagonal/>
    </border>
    <border>
      <left style="thick">
        <color rgb="FF6C8592"/>
      </left>
      <right/>
      <top/>
      <bottom style="thick">
        <color rgb="FF6C8592"/>
      </bottom>
      <diagonal/>
    </border>
    <border>
      <left/>
      <right style="thick">
        <color rgb="FF6C8592"/>
      </right>
      <top/>
      <bottom style="thick">
        <color rgb="FF6C8592"/>
      </bottom>
      <diagonal/>
    </border>
    <border>
      <left style="thick">
        <color rgb="FF6C8592"/>
      </left>
      <right/>
      <top style="thin">
        <color theme="8" tint="0.59999389629810485"/>
      </top>
      <bottom/>
      <diagonal/>
    </border>
    <border>
      <left/>
      <right style="thick">
        <color rgb="FF6C8592"/>
      </right>
      <top style="thin">
        <color theme="8" tint="0.59999389629810485"/>
      </top>
      <bottom/>
      <diagonal/>
    </border>
  </borders>
  <cellStyleXfs count="3">
    <xf numFmtId="0" fontId="0" fillId="0" borderId="0"/>
    <xf numFmtId="0" fontId="3" fillId="0" borderId="0"/>
    <xf numFmtId="9" fontId="8" fillId="0" borderId="0" applyFont="0" applyFill="0" applyBorder="0" applyAlignment="0" applyProtection="0"/>
  </cellStyleXfs>
  <cellXfs count="46">
    <xf numFmtId="0" fontId="0" fillId="0" borderId="0" xfId="0"/>
    <xf numFmtId="0" fontId="0" fillId="0" borderId="0" xfId="0" applyAlignment="1">
      <alignment horizontal="center" vertical="top"/>
    </xf>
    <xf numFmtId="0" fontId="0" fillId="0" borderId="0" xfId="0" applyAlignment="1">
      <alignment vertical="top" wrapText="1"/>
    </xf>
    <xf numFmtId="0" fontId="0" fillId="0" borderId="0" xfId="0" applyAlignment="1">
      <alignment vertical="top"/>
    </xf>
    <xf numFmtId="0" fontId="2" fillId="0" borderId="0" xfId="0" applyFont="1"/>
    <xf numFmtId="6" fontId="0" fillId="0" borderId="0" xfId="0" applyNumberFormat="1" applyAlignment="1">
      <alignment vertical="top"/>
    </xf>
    <xf numFmtId="0" fontId="4" fillId="0" borderId="0" xfId="0" applyFont="1"/>
    <xf numFmtId="6" fontId="0" fillId="0" borderId="0" xfId="0" applyNumberFormat="1"/>
    <xf numFmtId="0" fontId="0" fillId="0" borderId="0" xfId="0" applyAlignment="1">
      <alignment horizontal="center"/>
    </xf>
    <xf numFmtId="6" fontId="0" fillId="0" borderId="0" xfId="0" applyNumberFormat="1" applyAlignment="1">
      <alignment horizontal="right"/>
    </xf>
    <xf numFmtId="0" fontId="0" fillId="0" borderId="0" xfId="0" applyAlignment="1">
      <alignment horizontal="left"/>
    </xf>
    <xf numFmtId="0" fontId="0" fillId="0" borderId="0" xfId="0" applyAlignment="1">
      <alignment horizontal="left" indent="1"/>
    </xf>
    <xf numFmtId="0" fontId="0" fillId="0" borderId="0" xfId="0" applyAlignment="1">
      <alignment horizontal="left" indent="2"/>
    </xf>
    <xf numFmtId="0" fontId="0" fillId="0" borderId="0" xfId="0" applyAlignment="1">
      <alignment horizontal="left" indent="3"/>
    </xf>
    <xf numFmtId="0" fontId="0" fillId="2" borderId="0" xfId="0" applyFill="1"/>
    <xf numFmtId="0" fontId="5" fillId="0" borderId="0" xfId="0" pivotButton="1" applyFont="1" applyAlignment="1">
      <alignment horizontal="center"/>
    </xf>
    <xf numFmtId="0" fontId="6" fillId="0" borderId="0" xfId="0" applyFont="1"/>
    <xf numFmtId="0" fontId="7" fillId="0" borderId="0" xfId="0" applyFont="1"/>
    <xf numFmtId="0" fontId="0" fillId="0" borderId="0" xfId="0" pivotButton="1"/>
    <xf numFmtId="10" fontId="0" fillId="3" borderId="4" xfId="2" applyNumberFormat="1" applyFont="1" applyFill="1" applyBorder="1" applyAlignment="1">
      <alignment horizontal="center"/>
    </xf>
    <xf numFmtId="10" fontId="0" fillId="0" borderId="6" xfId="2" applyNumberFormat="1" applyFont="1" applyBorder="1" applyAlignment="1">
      <alignment horizontal="center"/>
    </xf>
    <xf numFmtId="10" fontId="0" fillId="3" borderId="3" xfId="2" applyNumberFormat="1" applyFont="1" applyFill="1" applyBorder="1" applyAlignment="1">
      <alignment horizontal="right"/>
    </xf>
    <xf numFmtId="10" fontId="0" fillId="0" borderId="5" xfId="2" applyNumberFormat="1" applyFont="1" applyBorder="1" applyAlignment="1">
      <alignment horizontal="right"/>
    </xf>
    <xf numFmtId="0" fontId="0" fillId="0" borderId="7" xfId="0" applyBorder="1"/>
    <xf numFmtId="0" fontId="0" fillId="0" borderId="8" xfId="0" applyBorder="1"/>
    <xf numFmtId="0" fontId="2" fillId="0" borderId="9" xfId="0" applyFont="1" applyBorder="1" applyAlignment="1">
      <alignment horizontal="center"/>
    </xf>
    <xf numFmtId="0" fontId="0" fillId="0" borderId="10" xfId="0" applyBorder="1"/>
    <xf numFmtId="0" fontId="9" fillId="0" borderId="0" xfId="0" applyFont="1" applyAlignment="1">
      <alignment horizontal="right"/>
    </xf>
    <xf numFmtId="0" fontId="9" fillId="0" borderId="0" xfId="0" applyFont="1"/>
    <xf numFmtId="0" fontId="2" fillId="0" borderId="1" xfId="0" applyFont="1" applyBorder="1" applyAlignment="1">
      <alignment horizontal="center" wrapText="1"/>
    </xf>
    <xf numFmtId="0" fontId="2" fillId="0" borderId="2" xfId="0" applyFont="1" applyBorder="1" applyAlignment="1">
      <alignment horizontal="center" wrapText="1"/>
    </xf>
    <xf numFmtId="0" fontId="0" fillId="0" borderId="0" xfId="0" applyAlignment="1">
      <alignment horizontal="center" wrapText="1"/>
    </xf>
    <xf numFmtId="0" fontId="5" fillId="0" borderId="0" xfId="0" applyFont="1" applyAlignment="1">
      <alignment horizontal="center" wrapText="1"/>
    </xf>
    <xf numFmtId="0" fontId="0" fillId="0" borderId="9" xfId="0" applyBorder="1"/>
    <xf numFmtId="0" fontId="10" fillId="0" borderId="0" xfId="0" applyFont="1" applyAlignment="1">
      <alignment horizontal="left"/>
    </xf>
    <xf numFmtId="10" fontId="0" fillId="3" borderId="12" xfId="2" applyNumberFormat="1" applyFont="1" applyFill="1" applyBorder="1" applyAlignment="1">
      <alignment horizontal="right"/>
    </xf>
    <xf numFmtId="10" fontId="0" fillId="3" borderId="13" xfId="2" applyNumberFormat="1" applyFont="1" applyFill="1" applyBorder="1" applyAlignment="1">
      <alignment horizontal="center"/>
    </xf>
    <xf numFmtId="10" fontId="0" fillId="0" borderId="14" xfId="2" applyNumberFormat="1" applyFont="1" applyBorder="1" applyAlignment="1">
      <alignment horizontal="right"/>
    </xf>
    <xf numFmtId="10" fontId="0" fillId="0" borderId="15" xfId="2" applyNumberFormat="1" applyFont="1" applyBorder="1" applyAlignment="1">
      <alignment horizontal="center"/>
    </xf>
    <xf numFmtId="0" fontId="0" fillId="0" borderId="0" xfId="0" applyNumberFormat="1"/>
    <xf numFmtId="6" fontId="2" fillId="4" borderId="0" xfId="0" applyNumberFormat="1" applyFont="1" applyFill="1" applyAlignment="1"/>
    <xf numFmtId="0" fontId="0" fillId="0" borderId="0" xfId="0" applyFill="1"/>
    <xf numFmtId="6" fontId="0" fillId="0" borderId="0" xfId="0" applyNumberFormat="1" applyFill="1"/>
    <xf numFmtId="0" fontId="0" fillId="0" borderId="0" xfId="0" applyFill="1" applyAlignment="1">
      <alignment horizontal="center"/>
    </xf>
    <xf numFmtId="6" fontId="0" fillId="0" borderId="11" xfId="0" applyNumberFormat="1" applyFill="1" applyBorder="1"/>
    <xf numFmtId="0" fontId="0" fillId="0" borderId="11" xfId="0" applyFill="1" applyBorder="1" applyAlignment="1">
      <alignment horizontal="center"/>
    </xf>
  </cellXfs>
  <cellStyles count="3">
    <cellStyle name="Normal" xfId="0" builtinId="0"/>
    <cellStyle name="Normal 2" xfId="1" xr:uid="{36F02D3C-FE2F-48C7-9596-19603194A53A}"/>
    <cellStyle name="Percent" xfId="2" builtinId="5"/>
  </cellStyles>
  <dxfs count="221">
    <dxf>
      <numFmt numFmtId="10" formatCode="&quot;$&quot;#,##0_);[Red]\(&quot;$&quot;#,##0\)"/>
    </dxf>
    <dxf>
      <fill>
        <patternFill>
          <bgColor auto="1"/>
        </patternFill>
      </fill>
    </dxf>
    <dxf>
      <fill>
        <patternFill>
          <bgColor auto="1"/>
        </patternFill>
      </fill>
    </dxf>
    <dxf>
      <fill>
        <patternFill>
          <bgColor auto="1"/>
        </patternFill>
      </fill>
    </dxf>
    <dxf>
      <numFmt numFmtId="14" formatCode="0.00%"/>
    </dxf>
    <dxf>
      <alignment horizontal="center"/>
    </dxf>
    <dxf>
      <border>
        <bottom style="thick">
          <color rgb="FF6C8592"/>
        </bottom>
      </border>
    </dxf>
    <dxf>
      <border>
        <bottom style="thick">
          <color rgb="FF6C8592"/>
        </bottom>
      </border>
    </dxf>
    <dxf>
      <alignment horizontal="center"/>
    </dxf>
    <dxf>
      <numFmt numFmtId="10" formatCode="&quot;$&quot;#,##0_);[Red]\(&quot;$&quot;#,##0\)"/>
    </dxf>
    <dxf>
      <alignment horizontal="center"/>
    </dxf>
    <dxf>
      <alignment horizontal="center"/>
    </dxf>
    <dxf>
      <font>
        <color theme="0"/>
      </font>
    </dxf>
    <dxf>
      <font>
        <b/>
      </font>
      <numFmt numFmtId="10" formatCode="&quot;$&quot;#,##0_);[Red]\(&quot;$&quot;#,##0\)"/>
      <fill>
        <patternFill patternType="solid">
          <fgColor theme="3"/>
          <bgColor theme="3"/>
        </patternFill>
      </fill>
      <alignment horizontal="general" vertical="bottom" textRotation="0" wrapText="0" indent="0" justifyLastLine="0" shrinkToFit="0" readingOrder="0"/>
    </dxf>
    <dxf>
      <font>
        <b/>
      </font>
      <numFmt numFmtId="10" formatCode="&quot;$&quot;#,##0_);[Red]\(&quot;$&quot;#,##0\)"/>
      <fill>
        <patternFill patternType="solid">
          <fgColor theme="3"/>
          <bgColor theme="3"/>
        </patternFill>
      </fill>
      <alignment horizontal="general" vertical="bottom" textRotation="0" wrapText="0" indent="0" justifyLastLine="0" shrinkToFit="0" readingOrder="0"/>
    </dxf>
    <dxf>
      <numFmt numFmtId="10" formatCode="&quot;$&quot;#,##0_);[Red]\(&quot;$&quot;#,##0\)"/>
    </dxf>
    <dxf>
      <alignment horizontal="center"/>
    </dxf>
    <dxf>
      <alignment horizontal="center"/>
    </dxf>
    <dxf>
      <numFmt numFmtId="10" formatCode="&quot;$&quot;#,##0_);[Red]\(&quot;$&quot;#,##0\)"/>
    </dxf>
    <dxf>
      <numFmt numFmtId="10" formatCode="&quot;$&quot;#,##0_);[Red]\(&quot;$&quot;#,##0\)"/>
    </dxf>
    <dxf>
      <alignment horizontal="center"/>
    </dxf>
    <dxf>
      <alignment horizontal="center"/>
    </dxf>
    <dxf>
      <font>
        <color theme="0"/>
      </font>
    </dxf>
    <dxf>
      <font>
        <b/>
      </font>
      <numFmt numFmtId="10" formatCode="&quot;$&quot;#,##0_);[Red]\(&quot;$&quot;#,##0\)"/>
      <fill>
        <patternFill patternType="solid">
          <fgColor theme="3"/>
          <bgColor theme="3"/>
        </patternFill>
      </fill>
      <alignment horizontal="general" vertical="bottom" textRotation="0" wrapText="0" indent="0" justifyLastLine="0" shrinkToFit="0" readingOrder="0"/>
    </dxf>
    <dxf>
      <font>
        <b/>
      </font>
      <numFmt numFmtId="10" formatCode="&quot;$&quot;#,##0_);[Red]\(&quot;$&quot;#,##0\)"/>
      <fill>
        <patternFill patternType="solid">
          <fgColor theme="3"/>
          <bgColor theme="3"/>
        </patternFill>
      </fill>
      <alignment horizontal="general" vertical="bottom" textRotation="0" wrapText="0" indent="0" justifyLastLine="0" shrinkToFit="0" readingOrder="0"/>
    </dxf>
    <dxf>
      <alignment horizontal="center"/>
    </dxf>
    <dxf>
      <numFmt numFmtId="10" formatCode="&quot;$&quot;#,##0_);[Red]\(&quot;$&quot;#,##0\)"/>
    </dxf>
    <dxf>
      <numFmt numFmtId="10" formatCode="&quot;$&quot;#,##0_);[Red]\(&quot;$&quot;#,##0\)"/>
    </dxf>
    <dxf>
      <alignment horizontal="center"/>
    </dxf>
    <dxf>
      <font>
        <color theme="0"/>
      </font>
      <fill>
        <patternFill>
          <bgColor theme="0"/>
        </patternFill>
      </fill>
      <border>
        <left/>
        <right/>
        <top/>
        <bottom/>
        <vertical/>
        <horizontal/>
      </border>
    </dxf>
    <dxf>
      <alignment horizontal="general" vertical="top" textRotation="0" wrapText="0" indent="0" justifyLastLine="0" shrinkToFit="0" readingOrder="0"/>
    </dxf>
    <dxf>
      <alignment horizontal="general" vertical="top" textRotation="0" wrapText="1" indent="0" justifyLastLine="0" shrinkToFit="0" readingOrder="0"/>
    </dxf>
    <dxf>
      <alignment horizontal="general" vertical="top" textRotation="0" wrapText="0" indent="0" justifyLastLine="0" shrinkToFit="0" readingOrder="0"/>
    </dxf>
    <dxf>
      <alignment horizontal="general" vertical="top" textRotation="0" wrapText="1" indent="0" justifyLastLine="0" shrinkToFit="0" readingOrder="0"/>
    </dxf>
    <dxf>
      <alignment horizontal="general" vertical="top" textRotation="0" wrapText="0" indent="0" justifyLastLine="0" shrinkToFit="0" readingOrder="0"/>
    </dxf>
    <dxf>
      <alignment horizontal="general" vertical="top" textRotation="0" wrapText="1" indent="0" justifyLastLine="0" shrinkToFit="0" readingOrder="0"/>
    </dxf>
    <dxf>
      <alignment horizontal="general" vertical="top" textRotation="0" wrapText="0" indent="0" justifyLastLine="0" shrinkToFit="0" readingOrder="0"/>
    </dxf>
    <dxf>
      <alignment horizontal="general" vertical="top" textRotation="0" wrapText="1" indent="0" justifyLastLine="0" shrinkToFit="0" readingOrder="0"/>
    </dxf>
    <dxf>
      <numFmt numFmtId="10" formatCode="&quot;$&quot;#,##0_);[Red]\(&quot;$&quot;#,##0\)"/>
      <alignment horizontal="general" vertical="top" textRotation="0" wrapText="0" indent="0" justifyLastLine="0" shrinkToFit="0" readingOrder="0"/>
    </dxf>
    <dxf>
      <numFmt numFmtId="10" formatCode="&quot;$&quot;#,##0_);[Red]\(&quot;$&quot;#,##0\)"/>
      <alignment horizontal="general" vertical="top" textRotation="0" wrapText="0" indent="0" justifyLastLine="0" shrinkToFit="0" readingOrder="0"/>
      <protection locked="1" hidden="0"/>
    </dxf>
    <dxf>
      <numFmt numFmtId="10" formatCode="&quot;$&quot;#,##0_);[Red]\(&quot;$&quot;#,##0\)"/>
      <alignment horizontal="general" vertical="top" textRotation="0" wrapText="0" indent="0" justifyLastLine="0" shrinkToFit="0" readingOrder="0"/>
    </dxf>
    <dxf>
      <numFmt numFmtId="10" formatCode="&quot;$&quot;#,##0_);[Red]\(&quot;$&quot;#,##0\)"/>
      <alignment horizontal="general" vertical="top" textRotation="0" wrapText="0" indent="0" justifyLastLine="0" shrinkToFit="0" readingOrder="0"/>
      <protection locked="1" hidden="0"/>
    </dxf>
    <dxf>
      <numFmt numFmtId="10" formatCode="&quot;$&quot;#,##0_);[Red]\(&quot;$&quot;#,##0\)"/>
      <alignment horizontal="general" vertical="top" textRotation="0" wrapText="0" indent="0" justifyLastLine="0" shrinkToFit="0" readingOrder="0"/>
    </dxf>
    <dxf>
      <numFmt numFmtId="10" formatCode="&quot;$&quot;#,##0_);[Red]\(&quot;$&quot;#,##0\)"/>
      <alignment horizontal="general" vertical="top" textRotation="0" wrapText="0" indent="0" justifyLastLine="0" shrinkToFit="0" readingOrder="0"/>
      <protection locked="1" hidden="0"/>
    </dxf>
    <dxf>
      <numFmt numFmtId="10" formatCode="&quot;$&quot;#,##0_);[Red]\(&quot;$&quot;#,##0\)"/>
      <alignment horizontal="general" vertical="top" textRotation="0" wrapText="0" indent="0" justifyLastLine="0" shrinkToFit="0" readingOrder="0"/>
    </dxf>
    <dxf>
      <numFmt numFmtId="10" formatCode="&quot;$&quot;#,##0_);[Red]\(&quot;$&quot;#,##0\)"/>
      <alignment horizontal="general" vertical="top" textRotation="0" wrapText="0" indent="0" justifyLastLine="0" shrinkToFit="0" readingOrder="0"/>
      <protection locked="1" hidden="0"/>
    </dxf>
    <dxf>
      <numFmt numFmtId="10" formatCode="&quot;$&quot;#,##0_);[Red]\(&quot;$&quot;#,##0\)"/>
      <alignment horizontal="general" vertical="top" textRotation="0" wrapText="0" indent="0" justifyLastLine="0" shrinkToFit="0" readingOrder="0"/>
    </dxf>
    <dxf>
      <numFmt numFmtId="10" formatCode="&quot;$&quot;#,##0_);[Red]\(&quot;$&quot;#,##0\)"/>
      <alignment horizontal="general" vertical="top" textRotation="0" wrapText="0" indent="0" justifyLastLine="0" shrinkToFit="0" readingOrder="0"/>
      <protection locked="1" hidden="0"/>
    </dxf>
    <dxf>
      <numFmt numFmtId="10" formatCode="&quot;$&quot;#,##0_);[Red]\(&quot;$&quot;#,##0\)"/>
      <alignment horizontal="general" vertical="top" textRotation="0" wrapText="0" indent="0" justifyLastLine="0" shrinkToFit="0" readingOrder="0"/>
    </dxf>
    <dxf>
      <numFmt numFmtId="10" formatCode="&quot;$&quot;#,##0_);[Red]\(&quot;$&quot;#,##0\)"/>
      <alignment horizontal="general" vertical="top" textRotation="0" wrapText="0" indent="0" justifyLastLine="0" shrinkToFit="0" readingOrder="0"/>
      <protection locked="1" hidden="0"/>
    </dxf>
    <dxf>
      <numFmt numFmtId="10" formatCode="&quot;$&quot;#,##0_);[Red]\(&quot;$&quot;#,##0\)"/>
      <alignment horizontal="general" vertical="top" textRotation="0" wrapText="0" indent="0" justifyLastLine="0" shrinkToFit="0" readingOrder="0"/>
    </dxf>
    <dxf>
      <alignment horizontal="general" vertical="top" textRotation="0" indent="0" justifyLastLine="0" shrinkToFit="0" readingOrder="0"/>
    </dxf>
    <dxf>
      <numFmt numFmtId="10" formatCode="&quot;$&quot;#,##0_);[Red]\(&quot;$&quot;#,##0\)"/>
      <alignment horizontal="general" vertical="top" textRotation="0" wrapText="0" indent="0" justifyLastLine="0" shrinkToFit="0" readingOrder="0"/>
    </dxf>
    <dxf>
      <numFmt numFmtId="10" formatCode="&quot;$&quot;#,##0_);[Red]\(&quot;$&quot;#,##0\)"/>
      <alignment horizontal="general" vertical="top" textRotation="0" wrapText="0" indent="0" justifyLastLine="0" shrinkToFit="0" readingOrder="0"/>
      <protection locked="1" hidden="0"/>
    </dxf>
    <dxf>
      <numFmt numFmtId="10" formatCode="&quot;$&quot;#,##0_);[Red]\(&quot;$&quot;#,##0\)"/>
      <alignment horizontal="general" vertical="top" textRotation="0" wrapText="0" indent="0" justifyLastLine="0" shrinkToFit="0" readingOrder="0"/>
    </dxf>
    <dxf>
      <numFmt numFmtId="10" formatCode="&quot;$&quot;#,##0_);[Red]\(&quot;$&quot;#,##0\)"/>
      <alignment horizontal="general" vertical="top" textRotation="0" wrapText="0" indent="0" justifyLastLine="0" shrinkToFit="0" readingOrder="0"/>
      <protection locked="1" hidden="0"/>
    </dxf>
    <dxf>
      <numFmt numFmtId="10" formatCode="&quot;$&quot;#,##0_);[Red]\(&quot;$&quot;#,##0\)"/>
      <alignment horizontal="general" vertical="top" textRotation="0" wrapText="0" indent="0" justifyLastLine="0" shrinkToFit="0" readingOrder="0"/>
    </dxf>
    <dxf>
      <numFmt numFmtId="10" formatCode="&quot;$&quot;#,##0_);[Red]\(&quot;$&quot;#,##0\)"/>
      <alignment horizontal="general" vertical="top" textRotation="0" wrapText="0" indent="0" justifyLastLine="0" shrinkToFit="0" readingOrder="0"/>
      <protection locked="1" hidden="0"/>
    </dxf>
    <dxf>
      <numFmt numFmtId="10" formatCode="&quot;$&quot;#,##0_);[Red]\(&quot;$&quot;#,##0\)"/>
      <alignment horizontal="general" vertical="top" textRotation="0" wrapText="0" indent="0" justifyLastLine="0" shrinkToFit="0" readingOrder="0"/>
    </dxf>
    <dxf>
      <numFmt numFmtId="10" formatCode="&quot;$&quot;#,##0_);[Red]\(&quot;$&quot;#,##0\)"/>
      <alignment horizontal="general" vertical="top" textRotation="0" wrapText="0" indent="0" justifyLastLine="0" shrinkToFit="0" readingOrder="0"/>
      <protection locked="1" hidden="0"/>
    </dxf>
    <dxf>
      <alignment horizontal="center" vertical="top" textRotation="0" wrapText="0" indent="0" justifyLastLine="0" shrinkToFit="0" readingOrder="0"/>
    </dxf>
    <dxf>
      <numFmt numFmtId="0" formatCode="General"/>
      <alignment horizontal="center" vertical="top" textRotation="0" wrapText="0" indent="0" justifyLastLine="0" shrinkToFit="0" readingOrder="0"/>
    </dxf>
    <dxf>
      <alignment horizontal="general" vertical="top" textRotation="0" wrapText="0" indent="0" justifyLastLine="0" shrinkToFit="0" readingOrder="0"/>
    </dxf>
    <dxf>
      <alignment horizontal="general" vertical="top" textRotation="0" indent="0" justifyLastLine="0" shrinkToFit="0" readingOrder="0"/>
    </dxf>
    <dxf>
      <alignment horizontal="general" vertical="top" textRotation="0" wrapText="1" indent="0" justifyLastLine="0" shrinkToFit="0" readingOrder="0"/>
    </dxf>
    <dxf>
      <numFmt numFmtId="0" formatCode="General"/>
      <alignment horizontal="general" vertical="top" textRotation="0" wrapText="1" indent="0" justifyLastLine="0" shrinkToFit="0" readingOrder="0"/>
    </dxf>
    <dxf>
      <alignment horizontal="general" vertical="top" textRotation="0" wrapText="0" indent="0" justifyLastLine="0" shrinkToFit="0" readingOrder="0"/>
    </dxf>
    <dxf>
      <alignment horizontal="general" vertical="top" textRotation="0" indent="0" justifyLastLine="0" shrinkToFit="0" readingOrder="0"/>
    </dxf>
    <dxf>
      <alignment horizontal="general" vertical="top" textRotation="0" wrapText="0" indent="0" justifyLastLine="0" shrinkToFit="0" readingOrder="0"/>
    </dxf>
    <dxf>
      <alignment horizontal="general" vertical="top" textRotation="0" indent="0" justifyLastLine="0" shrinkToFit="0" readingOrder="0"/>
    </dxf>
    <dxf>
      <alignment horizontal="center" vertical="top" textRotation="0" wrapText="0" indent="0" justifyLastLine="0" shrinkToFit="0" readingOrder="0"/>
    </dxf>
    <dxf>
      <alignment horizontal="center" vertical="top" textRotation="0" wrapText="0" indent="0" justifyLastLine="0" shrinkToFit="0" readingOrder="0"/>
    </dxf>
    <dxf>
      <alignment horizontal="general" vertical="top" textRotation="0" wrapText="1" indent="0" justifyLastLine="0" shrinkToFit="0" readingOrder="0"/>
    </dxf>
    <dxf>
      <numFmt numFmtId="0" formatCode="General"/>
      <alignment horizontal="general" vertical="top" textRotation="0" wrapText="1" indent="0" justifyLastLine="0" shrinkToFit="0" readingOrder="0"/>
    </dxf>
    <dxf>
      <alignment horizontal="general" vertical="top" textRotation="0" wrapText="0" indent="0" justifyLastLine="0" shrinkToFit="0" readingOrder="0"/>
    </dxf>
    <dxf>
      <numFmt numFmtId="0" formatCode="General"/>
      <alignment horizontal="general" vertical="top" textRotation="0" indent="0" justifyLastLine="0" shrinkToFit="0" readingOrder="0"/>
    </dxf>
    <dxf>
      <alignment horizontal="general" vertical="top" textRotation="0" wrapText="0" indent="0" justifyLastLine="0" shrinkToFit="0" readingOrder="0"/>
    </dxf>
    <dxf>
      <alignment horizontal="general" vertical="top" textRotation="0" indent="0" justifyLastLine="0" shrinkToFit="0" readingOrder="0"/>
    </dxf>
    <dxf>
      <alignment horizontal="general" vertical="top" textRotation="0" wrapText="0" indent="0" justifyLastLine="0" shrinkToFit="0" readingOrder="0"/>
    </dxf>
    <dxf>
      <alignment horizontal="general" vertical="top" textRotation="0" indent="0" justifyLastLine="0" shrinkToFit="0" readingOrder="0"/>
    </dxf>
    <dxf>
      <alignment horizontal="general" vertical="top" textRotation="0" wrapText="1" indent="0" justifyLastLine="0" shrinkToFit="0" readingOrder="0"/>
    </dxf>
    <dxf>
      <numFmt numFmtId="0" formatCode="General"/>
      <alignment horizontal="general" vertical="top" textRotation="0" wrapText="1" indent="0" justifyLastLine="0" shrinkToFit="0" readingOrder="0"/>
    </dxf>
    <dxf>
      <alignment horizontal="general" vertical="top" textRotation="0" wrapText="0" indent="0" justifyLastLine="0" shrinkToFit="0" readingOrder="0"/>
    </dxf>
    <dxf>
      <numFmt numFmtId="0" formatCode="General"/>
      <alignment horizontal="general" vertical="top" textRotation="0" indent="0" justifyLastLine="0" shrinkToFit="0" readingOrder="0"/>
    </dxf>
    <dxf>
      <alignment horizontal="general" vertical="top" textRotation="0" wrapText="0" indent="0" justifyLastLine="0" shrinkToFit="0" readingOrder="0"/>
    </dxf>
    <dxf>
      <alignment horizontal="general" vertical="top" textRotation="0" indent="0" justifyLastLine="0" shrinkToFit="0" readingOrder="0"/>
    </dxf>
    <dxf>
      <alignment horizontal="general" vertical="top" textRotation="0" wrapText="0" indent="0" justifyLastLine="0" shrinkToFit="0" readingOrder="0"/>
    </dxf>
    <dxf>
      <alignment horizontal="general" vertical="top" textRotation="0" indent="0" justifyLastLine="0" shrinkToFit="0" readingOrder="0"/>
    </dxf>
    <dxf>
      <alignment horizontal="general" vertical="top" textRotation="0" wrapText="0" indent="0" justifyLastLine="0" shrinkToFit="0" readingOrder="0"/>
    </dxf>
    <dxf>
      <alignment horizontal="general" vertical="top" textRotation="0"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alignment horizontal="general" vertical="top" textRotation="0" indent="0" justifyLastLine="0" shrinkToFit="0" readingOrder="0"/>
    </dxf>
    <dxf>
      <font>
        <strike val="0"/>
        <outline val="0"/>
        <shadow val="0"/>
        <u val="none"/>
        <vertAlign val="baseline"/>
        <sz val="11"/>
        <color theme="0"/>
        <name val="Calibri"/>
        <family val="2"/>
        <scheme val="minor"/>
      </font>
      <alignment horizontal="center" vertical="bottom" textRotation="0" wrapText="1" indent="0" justifyLastLine="0" shrinkToFit="0" readingOrder="0"/>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10" formatCode="&quot;$&quot;#,##0_);[Red]\(&quot;$&quot;#,##0\)"/>
    </dxf>
    <dxf>
      <numFmt numFmtId="10" formatCode="&quot;$&quot;#,##0_);[Red]\(&quot;$&quot;#,##0\)"/>
    </dxf>
    <dxf>
      <numFmt numFmtId="10" formatCode="&quot;$&quot;#,##0_);[Red]\(&quot;$&quot;#,##0\)"/>
      <alignment horizontal="right" vertical="bottom" textRotation="0" wrapText="0" indent="0" justifyLastLine="0" shrinkToFit="0" readingOrder="0"/>
    </dxf>
    <dxf>
      <numFmt numFmtId="10" formatCode="&quot;$&quot;#,##0_);[Red]\(&quot;$&quot;#,##0\)"/>
      <alignment horizontal="right" vertical="bottom" textRotation="0" wrapText="0" indent="0" justifyLastLine="0" shrinkToFit="0" readingOrder="0"/>
    </dxf>
    <dxf>
      <numFmt numFmtId="10" formatCode="&quot;$&quot;#,##0_);[Red]\(&quot;$&quot;#,##0\)"/>
      <alignment horizontal="right" vertical="bottom" textRotation="0" wrapText="0" indent="0" justifyLastLine="0" shrinkToFit="0" readingOrder="0"/>
    </dxf>
    <dxf>
      <numFmt numFmtId="10" formatCode="&quot;$&quot;#,##0_);[Red]\(&quot;$&quot;#,##0\)"/>
      <alignment horizontal="right" vertical="bottom" textRotation="0" wrapText="0" indent="0" justifyLastLine="0" shrinkToFit="0" readingOrder="0"/>
    </dxf>
    <dxf>
      <numFmt numFmtId="10" formatCode="&quot;$&quot;#,##0_);[Red]\(&quot;$&quot;#,##0\)"/>
      <alignment horizontal="right" vertical="bottom" textRotation="0" wrapText="0" indent="0" justifyLastLine="0" shrinkToFit="0" readingOrder="0"/>
    </dxf>
    <dxf>
      <numFmt numFmtId="0" formatCode="General"/>
    </dxf>
    <dxf>
      <numFmt numFmtId="0" formatCode="General"/>
    </dxf>
    <dxf>
      <numFmt numFmtId="0" formatCode="General"/>
    </dxf>
    <dxf>
      <numFmt numFmtId="0" formatCode="General"/>
    </dxf>
    <dxf>
      <numFmt numFmtId="0" formatCode="General"/>
    </dxf>
    <dxf>
      <alignment horizontal="center" vertical="bottom" textRotation="0" wrapText="0" indent="0" justifyLastLine="0" shrinkToFit="0" readingOrder="0"/>
    </dxf>
    <dxf>
      <numFmt numFmtId="10" formatCode="&quot;$&quot;#,##0_);[Red]\(&quot;$&quot;#,##0\)"/>
    </dxf>
    <dxf>
      <alignment horizontal="center"/>
    </dxf>
    <dxf>
      <alignment horizontal="center"/>
    </dxf>
    <dxf>
      <numFmt numFmtId="10" formatCode="&quot;$&quot;#,##0_);[Red]\(&quot;$&quot;#,##0\)"/>
    </dxf>
    <dxf>
      <font>
        <b/>
      </font>
      <numFmt numFmtId="10" formatCode="&quot;$&quot;#,##0_);[Red]\(&quot;$&quot;#,##0\)"/>
      <fill>
        <patternFill patternType="solid">
          <fgColor theme="3"/>
          <bgColor theme="3"/>
        </patternFill>
      </fill>
      <alignment horizontal="general" vertical="bottom" textRotation="0" wrapText="0" indent="0" justifyLastLine="0" shrinkToFit="0" readingOrder="0"/>
    </dxf>
    <dxf>
      <font>
        <b/>
      </font>
      <numFmt numFmtId="10" formatCode="&quot;$&quot;#,##0_);[Red]\(&quot;$&quot;#,##0\)"/>
      <fill>
        <patternFill patternType="solid">
          <fgColor theme="3"/>
          <bgColor theme="3"/>
        </patternFill>
      </fill>
      <alignment horizontal="general" vertical="bottom" textRotation="0" wrapText="0" indent="0" justifyLastLine="0" shrinkToFit="0" readingOrder="0"/>
    </dxf>
    <dxf>
      <font>
        <color theme="0"/>
      </font>
    </dxf>
    <dxf>
      <alignment horizontal="center"/>
    </dxf>
    <dxf>
      <alignment horizontal="center"/>
    </dxf>
    <dxf>
      <numFmt numFmtId="10" formatCode="&quot;$&quot;#,##0_);[Red]\(&quot;$&quot;#,##0\)"/>
    </dxf>
    <dxf>
      <font>
        <color rgb="FF44546A"/>
      </font>
      <fill>
        <patternFill>
          <fgColor rgb="FF44546A"/>
          <bgColor rgb="FF44546A"/>
        </patternFill>
      </fill>
      <border>
        <top style="thin">
          <color rgb="FF44546A"/>
        </top>
        <bottom style="thin">
          <color rgb="FF44546A"/>
        </bottom>
      </border>
    </dxf>
    <dxf>
      <fill>
        <patternFill>
          <fgColor theme="0"/>
        </patternFill>
      </fill>
    </dxf>
    <dxf>
      <fill>
        <patternFill>
          <bgColor rgb="FFD6DCE4"/>
        </patternFill>
      </fill>
    </dxf>
    <dxf>
      <border>
        <bottom style="thin">
          <color rgb="FF44546A"/>
        </bottom>
        <vertical/>
        <horizontal/>
      </border>
    </dxf>
    <dxf>
      <border>
        <top/>
        <bottom/>
        <vertical/>
        <horizontal/>
      </border>
    </dxf>
    <dxf>
      <font>
        <b val="0"/>
        <i/>
      </font>
    </dxf>
    <dxf>
      <numFmt numFmtId="14" formatCode="0.00%"/>
    </dxf>
    <dxf>
      <alignment horizontal="center"/>
    </dxf>
    <dxf>
      <numFmt numFmtId="10" formatCode="&quot;$&quot;#,##0_);[Red]\(&quot;$&quot;#,##0\)"/>
    </dxf>
    <dxf>
      <numFmt numFmtId="10" formatCode="&quot;$&quot;#,##0_);[Red]\(&quot;$&quot;#,##0\)"/>
    </dxf>
    <dxf>
      <alignment horizontal="center"/>
    </dxf>
    <dxf>
      <font>
        <b/>
      </font>
      <numFmt numFmtId="10" formatCode="&quot;$&quot;#,##0_);[Red]\(&quot;$&quot;#,##0\)"/>
      <fill>
        <patternFill patternType="solid">
          <fgColor theme="3"/>
          <bgColor theme="3"/>
        </patternFill>
      </fill>
      <alignment horizontal="general" vertical="bottom" textRotation="0" wrapText="0" indent="0" justifyLastLine="0" shrinkToFit="0" readingOrder="0"/>
    </dxf>
    <dxf>
      <font>
        <b/>
      </font>
      <numFmt numFmtId="10" formatCode="&quot;$&quot;#,##0_);[Red]\(&quot;$&quot;#,##0\)"/>
      <fill>
        <patternFill patternType="solid">
          <fgColor theme="3"/>
          <bgColor theme="3"/>
        </patternFill>
      </fill>
      <alignment horizontal="general" vertical="bottom" textRotation="0" wrapText="0" indent="0" justifyLastLine="0" shrinkToFit="0" readingOrder="0"/>
    </dxf>
    <dxf>
      <font>
        <color theme="0"/>
      </font>
    </dxf>
    <dxf>
      <alignment horizontal="center"/>
    </dxf>
    <dxf>
      <alignment horizontal="center"/>
    </dxf>
    <dxf>
      <numFmt numFmtId="10" formatCode="&quot;$&quot;#,##0_);[Red]\(&quot;$&quot;#,##0\)"/>
    </dxf>
    <dxf>
      <font>
        <color rgb="FF425166"/>
      </font>
      <fill>
        <patternFill>
          <fgColor rgb="FF425166"/>
          <bgColor rgb="FF425166"/>
        </patternFill>
      </fill>
      <border>
        <top style="thin">
          <color rgb="FF44546A"/>
        </top>
        <bottom style="thin">
          <color rgb="FF44546A"/>
        </bottom>
      </border>
    </dxf>
    <dxf>
      <border>
        <top style="thin">
          <color rgb="FF425166"/>
        </top>
        <vertical/>
        <horizontal/>
      </border>
    </dxf>
    <dxf>
      <border>
        <top style="thin">
          <color rgb="FF425166"/>
        </top>
        <vertical/>
        <horizontal/>
      </border>
    </dxf>
    <dxf>
      <border>
        <bottom/>
        <vertical/>
        <horizontal/>
      </border>
    </dxf>
    <dxf>
      <font>
        <b val="0"/>
        <i/>
      </font>
    </dxf>
    <dxf>
      <numFmt numFmtId="14" formatCode="0.00%"/>
    </dxf>
    <dxf>
      <alignment horizontal="center"/>
    </dxf>
    <dxf>
      <border>
        <bottom style="thick">
          <color rgb="FF6C8592"/>
        </bottom>
      </border>
    </dxf>
    <dxf>
      <border>
        <bottom style="thick">
          <color rgb="FF6C8592"/>
        </bottom>
      </border>
    </dxf>
    <dxf>
      <alignment horizontal="center"/>
    </dxf>
    <dxf>
      <numFmt numFmtId="14" formatCode="0.00%"/>
    </dxf>
    <dxf>
      <fill>
        <patternFill>
          <bgColor auto="1"/>
        </patternFill>
      </fill>
    </dxf>
    <dxf>
      <fill>
        <patternFill>
          <bgColor auto="1"/>
        </patternFill>
      </fill>
    </dxf>
    <dxf>
      <fill>
        <patternFill>
          <bgColor auto="1"/>
        </patternFill>
      </fill>
    </dxf>
    <dxf>
      <numFmt numFmtId="10" formatCode="&quot;$&quot;#,##0_);[Red]\(&quot;$&quot;#,##0\)"/>
    </dxf>
    <dxf>
      <fill>
        <patternFill patternType="solid">
          <fgColor theme="6" tint="0.79998168889431442"/>
          <bgColor theme="6" tint="0.79998168889431442"/>
        </patternFill>
      </fill>
    </dxf>
    <dxf>
      <fill>
        <patternFill patternType="solid">
          <fgColor theme="6" tint="0.79998168889431442"/>
          <bgColor theme="6" tint="0.79998168889431442"/>
        </patternFill>
      </fill>
    </dxf>
    <dxf>
      <font>
        <b/>
        <color theme="1"/>
      </font>
    </dxf>
    <dxf>
      <font>
        <b/>
        <color theme="1"/>
      </font>
    </dxf>
    <dxf>
      <font>
        <b/>
        <color theme="1"/>
      </font>
      <border>
        <top style="double">
          <color theme="6"/>
        </top>
      </border>
    </dxf>
    <dxf>
      <font>
        <b/>
        <i val="0"/>
        <color theme="1" tint="0.24994659260841701"/>
      </font>
      <fill>
        <patternFill patternType="solid">
          <fgColor theme="6"/>
          <bgColor theme="6"/>
        </patternFill>
      </fill>
    </dxf>
    <dxf>
      <font>
        <color theme="1"/>
      </font>
      <border>
        <left style="thin">
          <color theme="6" tint="0.39997558519241921"/>
        </left>
        <right style="thin">
          <color theme="6" tint="0.39997558519241921"/>
        </right>
        <top style="thin">
          <color theme="6" tint="0.39997558519241921"/>
        </top>
        <bottom style="thin">
          <color theme="6" tint="0.39997558519241921"/>
        </bottom>
        <vertical style="thin">
          <color theme="6" tint="0.39994506668294322"/>
        </vertical>
        <horizontal style="thin">
          <color theme="6" tint="0.39997558519241921"/>
        </horizontal>
      </border>
    </dxf>
    <dxf>
      <border>
        <left style="thin">
          <color theme="6"/>
        </left>
      </border>
    </dxf>
    <dxf>
      <border>
        <left style="thin">
          <color theme="6"/>
        </left>
      </border>
    </dxf>
    <dxf>
      <fill>
        <patternFill>
          <bgColor theme="6" tint="0.79998168889431442"/>
        </patternFill>
      </fill>
      <border>
        <top style="thin">
          <color theme="6"/>
        </top>
      </border>
    </dxf>
    <dxf>
      <border>
        <top style="thin">
          <color theme="6"/>
        </top>
      </border>
    </dxf>
    <dxf>
      <font>
        <b/>
        <color theme="1"/>
      </font>
    </dxf>
    <dxf>
      <font>
        <b/>
        <color theme="1"/>
      </font>
    </dxf>
    <dxf>
      <font>
        <b/>
        <color theme="1"/>
      </font>
      <border>
        <top style="double">
          <color theme="6"/>
        </top>
      </border>
    </dxf>
    <dxf>
      <font>
        <b/>
        <color theme="0"/>
      </font>
      <fill>
        <patternFill patternType="solid">
          <fgColor theme="6"/>
          <bgColor theme="3"/>
        </patternFill>
      </fill>
      <border>
        <vertical style="thin">
          <color theme="0"/>
        </vertical>
      </border>
    </dxf>
    <dxf>
      <font>
        <color theme="1"/>
      </font>
      <border>
        <left style="thin">
          <color theme="6"/>
        </left>
        <right style="thin">
          <color theme="6"/>
        </right>
        <top style="thin">
          <color theme="6"/>
        </top>
        <bottom style="thin">
          <color theme="6"/>
        </bottom>
        <vertical style="thin">
          <color theme="6"/>
        </vertical>
        <horizontal style="thin">
          <color theme="6"/>
        </horizontal>
      </border>
    </dxf>
    <dxf>
      <font>
        <b/>
        <color theme="1"/>
      </font>
      <border>
        <bottom style="thin">
          <color theme="8"/>
        </bottom>
        <vertical/>
        <horizontal/>
      </border>
    </dxf>
    <dxf>
      <font>
        <sz val="10"/>
        <color theme="1"/>
      </font>
      <border>
        <left style="thick">
          <color rgb="FF3D6AA1"/>
        </left>
        <right style="thick">
          <color rgb="FF3D6AA1"/>
        </right>
        <top style="thick">
          <color rgb="FF3D6AA1"/>
        </top>
        <bottom style="thick">
          <color rgb="FF3D6AA1"/>
        </bottom>
        <vertical/>
        <horizontal/>
      </border>
    </dxf>
    <dxf>
      <font>
        <b/>
        <color theme="1"/>
      </font>
      <border>
        <bottom style="thin">
          <color theme="4"/>
        </bottom>
        <vertical/>
        <horizontal/>
      </border>
    </dxf>
    <dxf>
      <font>
        <sz val="10"/>
        <color theme="1"/>
      </font>
      <border>
        <left style="thin">
          <color theme="4"/>
        </left>
        <right style="thin">
          <color theme="4"/>
        </right>
        <top style="thin">
          <color theme="4"/>
        </top>
        <bottom style="thin">
          <color theme="4"/>
        </bottom>
        <vertical/>
        <horizontal/>
      </border>
    </dxf>
    <dxf>
      <border>
        <top style="thin">
          <color theme="5" tint="0.79998168889431442"/>
        </top>
        <bottom style="thin">
          <color theme="5" tint="0.79998168889431442"/>
        </bottom>
      </border>
    </dxf>
    <dxf>
      <border>
        <top style="thin">
          <color theme="5" tint="0.79998168889431442"/>
        </top>
        <bottom style="thin">
          <color theme="5" tint="0.79998168889431442"/>
        </bottom>
      </border>
    </dxf>
    <dxf>
      <font>
        <b/>
        <i/>
      </font>
      <fill>
        <patternFill>
          <fgColor theme="3" tint="0.79998168889431442"/>
          <bgColor theme="3" tint="0.79998168889431442"/>
        </patternFill>
      </fill>
      <border>
        <bottom style="thick">
          <color rgb="FF44546A"/>
        </bottom>
      </border>
    </dxf>
    <dxf>
      <font>
        <b/>
        <i val="0"/>
      </font>
      <fill>
        <patternFill patternType="solid">
          <fgColor theme="0"/>
          <bgColor theme="0"/>
        </patternFill>
      </fill>
      <border>
        <bottom style="thick">
          <color theme="3"/>
        </bottom>
      </border>
    </dxf>
    <dxf>
      <font>
        <b/>
        <i val="0"/>
        <color theme="0"/>
      </font>
      <fill>
        <patternFill patternType="solid">
          <fgColor theme="3"/>
          <bgColor theme="3"/>
        </patternFill>
      </fill>
      <border>
        <top style="thin">
          <color rgb="FF425166"/>
        </top>
        <bottom style="thin">
          <color rgb="FF425166"/>
        </bottom>
        <horizontal style="thin">
          <color rgb="FF425166"/>
        </horizontal>
      </border>
    </dxf>
    <dxf>
      <border>
        <bottom style="thin">
          <color theme="5" tint="0.59999389629810485"/>
        </bottom>
      </border>
    </dxf>
    <dxf>
      <font>
        <b/>
        <color theme="1"/>
      </font>
      <fill>
        <patternFill patternType="solid">
          <fgColor theme="0" tint="-0.14999847407452621"/>
          <bgColor theme="0" tint="-0.14999847407452621"/>
        </patternFill>
      </fill>
    </dxf>
    <dxf>
      <font>
        <b/>
        <i val="0"/>
        <color theme="0"/>
      </font>
      <fill>
        <patternFill patternType="solid">
          <fgColor theme="3"/>
          <bgColor rgb="FF44546A"/>
        </patternFill>
      </fill>
    </dxf>
    <dxf>
      <font>
        <b/>
        <color theme="0"/>
      </font>
    </dxf>
    <dxf>
      <border>
        <left style="thin">
          <color theme="5" tint="-0.249977111117893"/>
        </left>
        <right style="thin">
          <color theme="5" tint="-0.249977111117893"/>
        </right>
      </border>
    </dxf>
    <dxf>
      <border>
        <top style="thin">
          <color theme="5" tint="-0.249977111117893"/>
        </top>
        <bottom style="thin">
          <color theme="5" tint="-0.249977111117893"/>
        </bottom>
        <horizontal style="thin">
          <color theme="5" tint="-0.249977111117893"/>
        </horizontal>
      </border>
    </dxf>
    <dxf>
      <font>
        <b/>
        <color theme="1"/>
      </font>
      <border>
        <top style="double">
          <color theme="5" tint="-0.249977111117893"/>
        </top>
      </border>
    </dxf>
    <dxf>
      <font>
        <b/>
        <i val="0"/>
        <color auto="1"/>
      </font>
      <fill>
        <patternFill patternType="solid">
          <fgColor theme="0"/>
          <bgColor theme="0"/>
        </patternFill>
      </fill>
      <border>
        <horizontal style="thin">
          <color theme="5" tint="-0.249977111117893"/>
        </horizontal>
      </border>
    </dxf>
    <dxf>
      <font>
        <color theme="1"/>
      </font>
      <border>
        <top style="thin">
          <color theme="3"/>
        </top>
        <bottom style="thin">
          <color theme="3"/>
        </bottom>
        <horizontal style="thin">
          <color theme="3"/>
        </horizontal>
      </border>
    </dxf>
    <dxf>
      <border>
        <top style="thin">
          <color theme="8"/>
        </top>
        <bottom style="thin">
          <color theme="8"/>
        </bottom>
      </border>
    </dxf>
    <dxf>
      <border>
        <top style="thin">
          <color theme="8"/>
        </top>
        <bottom style="thin">
          <color theme="8"/>
        </bottom>
      </border>
    </dxf>
    <dxf>
      <font>
        <b/>
        <color theme="8"/>
      </font>
    </dxf>
    <dxf>
      <font>
        <b/>
        <color theme="1"/>
      </font>
      <fill>
        <patternFill>
          <fgColor theme="4" tint="0.79998168889431442"/>
          <bgColor theme="4" tint="0.79998168889431442"/>
        </patternFill>
      </fill>
    </dxf>
    <dxf>
      <font>
        <b/>
        <color theme="8"/>
      </font>
    </dxf>
    <dxf>
      <font>
        <b/>
        <color theme="1"/>
      </font>
    </dxf>
    <dxf>
      <fill>
        <patternFill patternType="solid">
          <fgColor theme="8" tint="0.79998168889431442"/>
          <bgColor theme="8" tint="0.79998168889431442"/>
        </patternFill>
      </fill>
      <border>
        <left style="thin">
          <color theme="8" tint="0.59999389629810485"/>
        </left>
        <right style="thin">
          <color theme="8" tint="0.59999389629810485"/>
        </right>
        <top style="thin">
          <color theme="8" tint="0.59999389629810485"/>
        </top>
        <bottom style="thin">
          <color theme="8" tint="0.59999389629810485"/>
        </bottom>
        <vertical style="thin">
          <color theme="8" tint="0.59999389629810485"/>
        </vertical>
        <horizontal style="thin">
          <color theme="8" tint="0.59999389629810485"/>
        </horizontal>
      </border>
    </dxf>
    <dxf>
      <fill>
        <patternFill patternType="solid">
          <fgColor theme="3" tint="0.79998168889431442"/>
          <bgColor theme="3" tint="0.79998168889431442"/>
        </patternFill>
      </fill>
      <border>
        <top style="thin">
          <color theme="8" tint="0.59999389629810485"/>
        </top>
        <bottom style="thin">
          <color theme="8" tint="0.59999389629810485"/>
        </bottom>
      </border>
    </dxf>
    <dxf>
      <font>
        <b/>
        <color theme="1"/>
      </font>
      <fill>
        <patternFill patternType="solid">
          <fgColor theme="0"/>
          <bgColor theme="0"/>
        </patternFill>
      </fill>
      <border>
        <top style="thin">
          <color theme="8"/>
        </top>
        <bottom style="thin">
          <color theme="8"/>
        </bottom>
      </border>
    </dxf>
    <dxf>
      <font>
        <b/>
        <color theme="1"/>
      </font>
      <border>
        <top style="thin">
          <color theme="8"/>
        </top>
        <bottom style="thin">
          <color theme="8"/>
        </bottom>
      </border>
    </dxf>
    <dxf>
      <font>
        <color theme="1"/>
      </font>
      <border>
        <left style="thick">
          <color rgb="FF6C8592"/>
        </left>
        <right style="thick">
          <color rgb="FF6C8592"/>
        </right>
        <top style="thick">
          <color rgb="FF6C8592"/>
        </top>
        <bottom style="thick">
          <color rgb="FF6C8592"/>
        </bottom>
        <horizontal style="thin">
          <color theme="8" tint="0.79998168889431442"/>
        </horizontal>
      </border>
    </dxf>
    <dxf>
      <border>
        <top style="thin">
          <color theme="6"/>
        </top>
        <bottom style="thin">
          <color theme="6"/>
        </bottom>
      </border>
    </dxf>
    <dxf>
      <border>
        <top style="thin">
          <color theme="6"/>
        </top>
        <bottom style="thin">
          <color theme="6"/>
        </bottom>
      </border>
    </dxf>
    <dxf>
      <font>
        <b/>
        <color theme="6"/>
      </font>
    </dxf>
    <dxf>
      <font>
        <b/>
        <color theme="1"/>
      </font>
    </dxf>
    <dxf>
      <font>
        <b/>
        <color theme="6"/>
      </font>
    </dxf>
    <dxf>
      <font>
        <b/>
        <color theme="1"/>
      </font>
    </dxf>
    <dxf>
      <fill>
        <patternFill patternType="solid">
          <fgColor theme="6" tint="0.79998168889431442"/>
          <bgColor theme="6" tint="0.79998168889431442"/>
        </patternFill>
      </fill>
      <border>
        <left style="thin">
          <color theme="6" tint="0.59999389629810485"/>
        </left>
        <right style="thin">
          <color theme="6" tint="0.59999389629810485"/>
        </right>
        <top style="thin">
          <color theme="6" tint="0.59999389629810485"/>
        </top>
        <bottom style="thin">
          <color theme="6" tint="0.59999389629810485"/>
        </bottom>
        <vertical style="thin">
          <color theme="6" tint="0.59999389629810485"/>
        </vertical>
        <horizontal style="thin">
          <color theme="6" tint="0.59999389629810485"/>
        </horizontal>
      </border>
    </dxf>
    <dxf>
      <fill>
        <patternFill patternType="solid">
          <fgColor rgb="FFE6EBF6"/>
          <bgColor rgb="FFE6EBF6"/>
        </patternFill>
      </fill>
      <border>
        <top style="thin">
          <color theme="6" tint="0.59999389629810485"/>
        </top>
        <bottom style="thin">
          <color theme="6" tint="0.59999389629810485"/>
        </bottom>
      </border>
    </dxf>
    <dxf>
      <font>
        <b/>
        <color theme="1"/>
      </font>
      <fill>
        <patternFill patternType="solid">
          <fgColor theme="0"/>
          <bgColor theme="0"/>
        </patternFill>
      </fill>
      <border>
        <top style="thin">
          <color theme="6"/>
        </top>
        <bottom style="thin">
          <color theme="6"/>
        </bottom>
      </border>
    </dxf>
    <dxf>
      <font>
        <b/>
        <color theme="1"/>
      </font>
      <border>
        <top style="thin">
          <color theme="6"/>
        </top>
        <bottom style="thin">
          <color theme="6"/>
        </bottom>
      </border>
    </dxf>
    <dxf>
      <font>
        <color theme="1"/>
      </font>
      <border>
        <left style="thick">
          <color rgb="FF3D6AA1"/>
        </left>
        <right style="thick">
          <color rgb="FF3D6AA1"/>
        </right>
        <top style="thick">
          <color rgb="FF3D6AA1"/>
        </top>
        <bottom style="thick">
          <color rgb="FF3D6AA1"/>
        </bottom>
        <horizontal style="thin">
          <color theme="6" tint="0.79998168889431442"/>
        </horizontal>
      </border>
    </dxf>
  </dxfs>
  <tableStyles count="7" defaultTableStyle="TableStyleMedium2" defaultPivotStyle="PivotStyleMedium9">
    <tableStyle name="PivotStyleLight4 2 2" table="0" count="11" xr9:uid="{68E962AC-93E4-433D-8798-2447BF16C96D}">
      <tableStyleElement type="wholeTable" dxfId="220"/>
      <tableStyleElement type="headerRow" dxfId="219"/>
      <tableStyleElement type="totalRow" dxfId="218"/>
      <tableStyleElement type="firstRowStripe" dxfId="217"/>
      <tableStyleElement type="firstColumnStripe" dxfId="216"/>
      <tableStyleElement type="firstSubtotalRow" dxfId="215"/>
      <tableStyleElement type="secondSubtotalRow" dxfId="214"/>
      <tableStyleElement type="firstRowSubheading" dxfId="213"/>
      <tableStyleElement type="secondRowSubheading" dxfId="212"/>
      <tableStyleElement type="pageFieldLabels" dxfId="211"/>
      <tableStyleElement type="pageFieldValues" dxfId="210"/>
    </tableStyle>
    <tableStyle name="PivotStyleLight6 2" table="0" count="11" xr9:uid="{6EFFC235-3ED5-40E7-A5F1-7AC71020B72B}">
      <tableStyleElement type="wholeTable" dxfId="209"/>
      <tableStyleElement type="headerRow" dxfId="208"/>
      <tableStyleElement type="totalRow" dxfId="207"/>
      <tableStyleElement type="firstRowStripe" dxfId="206"/>
      <tableStyleElement type="firstColumnStripe" dxfId="205"/>
      <tableStyleElement type="firstSubtotalRow" dxfId="204"/>
      <tableStyleElement type="secondSubtotalRow" dxfId="203"/>
      <tableStyleElement type="firstRowSubheading" dxfId="202"/>
      <tableStyleElement type="secondRowSubheading" dxfId="201"/>
      <tableStyleElement type="pageFieldLabels" dxfId="200"/>
      <tableStyleElement type="pageFieldValues" dxfId="199"/>
    </tableStyle>
    <tableStyle name="PivotStyleMedium3 2" table="0" count="14" xr9:uid="{0F847B3E-6C74-4919-BB9D-6C1A13A5CF27}">
      <tableStyleElement type="wholeTable" dxfId="198"/>
      <tableStyleElement type="headerRow" dxfId="197"/>
      <tableStyleElement type="totalRow" dxfId="196"/>
      <tableStyleElement type="firstRowStripe" dxfId="195"/>
      <tableStyleElement type="firstColumnStripe" dxfId="194"/>
      <tableStyleElement type="firstHeaderCell" dxfId="193"/>
      <tableStyleElement type="firstSubtotalRow" dxfId="192"/>
      <tableStyleElement type="secondSubtotalRow" dxfId="191"/>
      <tableStyleElement type="firstColumnSubheading" dxfId="190"/>
      <tableStyleElement type="firstRowSubheading" dxfId="189"/>
      <tableStyleElement type="secondRowSubheading" dxfId="188"/>
      <tableStyleElement type="thirdRowSubheading" dxfId="187"/>
      <tableStyleElement type="pageFieldLabels" dxfId="186"/>
      <tableStyleElement type="pageFieldValues" dxfId="185"/>
    </tableStyle>
    <tableStyle name="SlicerStyleDark1 2" pivot="0" table="0" count="10" xr9:uid="{67A48841-FF3C-47F6-AE4F-C1368A0DDD11}">
      <tableStyleElement type="wholeTable" dxfId="184"/>
      <tableStyleElement type="headerRow" dxfId="183"/>
    </tableStyle>
    <tableStyle name="SlicerStyleDark5 2" pivot="0" table="0" count="10" xr9:uid="{1AE5A0C1-BDF4-4044-A747-CF665D506D39}">
      <tableStyleElement type="wholeTable" dxfId="182"/>
      <tableStyleElement type="headerRow" dxfId="181"/>
    </tableStyle>
    <tableStyle name="TableStyleLight11 2" pivot="0" count="9" xr9:uid="{05273367-7AC1-4270-B9A7-2759BB2B0A18}">
      <tableStyleElement type="wholeTable" dxfId="180"/>
      <tableStyleElement type="headerRow" dxfId="179"/>
      <tableStyleElement type="totalRow" dxfId="178"/>
      <tableStyleElement type="firstColumn" dxfId="177"/>
      <tableStyleElement type="lastColumn" dxfId="176"/>
      <tableStyleElement type="firstRowStripe" dxfId="175"/>
      <tableStyleElement type="secondRowStripe" dxfId="174"/>
      <tableStyleElement type="firstColumnStripe" dxfId="173"/>
      <tableStyleElement type="secondColumnStripe" dxfId="172"/>
    </tableStyle>
    <tableStyle name="TableStyleMedium4 2" pivot="0" count="7" xr9:uid="{6A87AE2B-B1B9-49EB-B5DA-BC2680B2ECD9}">
      <tableStyleElement type="wholeTable" dxfId="171"/>
      <tableStyleElement type="headerRow" dxfId="170"/>
      <tableStyleElement type="totalRow" dxfId="169"/>
      <tableStyleElement type="firstColumn" dxfId="168"/>
      <tableStyleElement type="lastColumn" dxfId="167"/>
      <tableStyleElement type="firstRowStripe" dxfId="166"/>
      <tableStyleElement type="firstColumnStripe" dxfId="165"/>
    </tableStyle>
  </tableStyles>
  <colors>
    <mruColors>
      <color rgb="FF44546A"/>
      <color rgb="FFD6DCE4"/>
      <color rgb="FFE0EDF8"/>
      <color rgb="FF425166"/>
      <color rgb="FF546782"/>
      <color rgb="FF6C8592"/>
    </mruColors>
  </colors>
  <extLst>
    <ext xmlns:x14="http://schemas.microsoft.com/office/spreadsheetml/2009/9/main" uri="{46F421CA-312F-682f-3DD2-61675219B42D}">
      <x14:dxfs count="16">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theme="8" tint="-0.249977111117893"/>
          </font>
          <fill>
            <patternFill patternType="solid">
              <fgColor theme="8" tint="0.59999389629810485"/>
              <bgColor theme="8" tint="0.59999389629810485"/>
            </patternFill>
          </fill>
          <border>
            <left style="thin">
              <color theme="8" tint="0.59999389629810485"/>
            </left>
            <right style="thin">
              <color theme="8" tint="0.59999389629810485"/>
            </right>
            <top style="thin">
              <color theme="8" tint="0.59999389629810485"/>
            </top>
            <bottom style="thin">
              <color theme="8" tint="0.59999389629810485"/>
            </bottom>
            <vertical/>
            <horizontal/>
          </border>
        </dxf>
        <dxf>
          <font>
            <color theme="0"/>
          </font>
          <fill>
            <patternFill patternType="solid">
              <fgColor rgb="FF2D72B1"/>
              <bgColor theme="8" tint="-0.499984740745262"/>
            </patternFill>
          </fill>
          <border>
            <left style="thin">
              <color theme="8"/>
            </left>
            <right style="thin">
              <color theme="8"/>
            </right>
            <top style="thin">
              <color theme="8"/>
            </top>
            <bottom style="thin">
              <color theme="8"/>
            </bottom>
            <vertical/>
            <horizontal/>
          </border>
        </dxf>
        <dxf>
          <font>
            <color rgb="FF959595"/>
          </font>
          <fill>
            <patternFill patternType="solid">
              <fgColor rgb="FFDFDFDF"/>
              <bgColor rgb="FFDFDFDF"/>
            </patternFill>
          </fill>
          <border>
            <left style="thin">
              <color rgb="FFDFDFDF"/>
            </left>
            <right style="thin">
              <color rgb="FFDFDFDF"/>
            </right>
            <top style="thin">
              <color rgb="FFDFDFDF"/>
            </top>
            <bottom style="thin">
              <color rgb="FFDFDFDF"/>
            </bottom>
            <vertical/>
            <horizontal/>
          </border>
        </dxf>
        <dxf>
          <font>
            <color rgb="FF000000"/>
          </font>
          <fill>
            <patternFill patternType="solid">
              <fgColor rgb="FFC0C0C0"/>
              <bgColor rgb="FFC0C0C0"/>
            </patternFill>
          </fill>
          <border>
            <left style="thin">
              <color rgb="FFC0C0C0"/>
            </left>
            <right style="thin">
              <color rgb="FFC0C0C0"/>
            </right>
            <top style="thin">
              <color rgb="FFC0C0C0"/>
            </top>
            <bottom style="thin">
              <color rgb="FFC0C0C0"/>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theme="4" tint="-0.249977111117893"/>
          </font>
          <fill>
            <patternFill patternType="solid">
              <fgColor theme="4" tint="0.59999389629810485"/>
              <bgColor theme="4" tint="0.59999389629810485"/>
            </patternFill>
          </fill>
          <border>
            <left style="thin">
              <color theme="4" tint="0.59999389629810485"/>
            </left>
            <right style="thin">
              <color theme="4" tint="0.59999389629810485"/>
            </right>
            <top style="thin">
              <color theme="4" tint="0.59999389629810485"/>
            </top>
            <bottom style="thin">
              <color theme="4" tint="0.59999389629810485"/>
            </bottom>
            <vertical/>
            <horizontal/>
          </border>
        </dxf>
        <dxf>
          <font>
            <color theme="0"/>
          </font>
          <fill>
            <patternFill patternType="solid">
              <fgColor theme="4"/>
              <bgColor rgb="FF546782"/>
            </patternFill>
          </fill>
          <border>
            <left style="thin">
              <color theme="4"/>
            </left>
            <right style="thin">
              <color theme="4"/>
            </right>
            <top style="thin">
              <color theme="4"/>
            </top>
            <bottom style="thin">
              <color theme="4"/>
            </bottom>
            <vertical/>
            <horizontal/>
          </border>
        </dxf>
        <dxf>
          <font>
            <color rgb="FF959595"/>
          </font>
          <fill>
            <patternFill patternType="solid">
              <fgColor rgb="FFDFDFDF"/>
              <bgColor rgb="FFDFDFDF"/>
            </patternFill>
          </fill>
          <border>
            <left style="thin">
              <color rgb="FFDFDFDF"/>
            </left>
            <right style="thin">
              <color rgb="FFDFDFDF"/>
            </right>
            <top style="thin">
              <color rgb="FFDFDFDF"/>
            </top>
            <bottom style="thin">
              <color rgb="FFDFDFDF"/>
            </bottom>
            <vertical/>
            <horizontal/>
          </border>
        </dxf>
        <dxf>
          <font>
            <color rgb="FF000000"/>
          </font>
          <fill>
            <patternFill patternType="solid">
              <fgColor rgb="FFC0C0C0"/>
              <bgColor rgb="FFC0C0C0"/>
            </patternFill>
          </fill>
          <border>
            <left style="thin">
              <color rgb="FFC0C0C0"/>
            </left>
            <right style="thin">
              <color rgb="FFC0C0C0"/>
            </right>
            <top style="thin">
              <color rgb="FFC0C0C0"/>
            </top>
            <bottom style="thin">
              <color rgb="FFC0C0C0"/>
            </bottom>
            <vertical/>
            <horizontal/>
          </border>
        </dxf>
      </x14:dxfs>
    </ext>
    <ext xmlns:x14="http://schemas.microsoft.com/office/spreadsheetml/2009/9/main" uri="{EB79DEF2-80B8-43e5-95BD-54CBDDF9020C}">
      <x14:slicerStyles defaultSlicerStyle="SlicerStyleLight1">
        <x14:slicerStyle name="SlicerStyleDark1 2">
          <x14:slicerStyleElements>
            <x14:slicerStyleElement type="unselectedItemWithData" dxfId="15"/>
            <x14:slicerStyleElement type="unselectedItemWithNoData" dxfId="14"/>
            <x14:slicerStyleElement type="selectedItemWithData" dxfId="13"/>
            <x14:slicerStyleElement type="selectedItemWithNoData" dxfId="12"/>
            <x14:slicerStyleElement type="hoveredUnselectedItemWithData" dxfId="11"/>
            <x14:slicerStyleElement type="hoveredSelectedItemWithData" dxfId="10"/>
            <x14:slicerStyleElement type="hoveredUnselectedItemWithNoData" dxfId="9"/>
            <x14:slicerStyleElement type="hoveredSelectedItemWithNoData" dxfId="8"/>
          </x14:slicerStyleElements>
        </x14:slicerStyle>
        <x14:slicerStyle name="SlicerStyleDark5 2">
          <x14:slicerStyleElements>
            <x14:slicerStyleElement type="unselectedItemWithData" dxfId="7"/>
            <x14:slicerStyleElement type="unselectedItemWithNoData" dxfId="6"/>
            <x14:slicerStyleElement type="selectedItemWithData" dxfId="5"/>
            <x14:slicerStyleElement type="selectedItemWithNoData" dxfId="4"/>
            <x14:slicerStyleElement type="hoveredUnselectedItemWithData" dxfId="3"/>
            <x14:slicerStyleElement type="hoveredSelectedItemWithData" dxfId="2"/>
            <x14:slicerStyleElement type="hoveredUnselectedItemWithNoData" dxfId="1"/>
            <x14:slicerStyleElement type="hoveredSelectedItemWithNoData" dxfId="0"/>
          </x14:slicerStyleElements>
        </x14:slicerStyle>
      </x14:slicerStyles>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microsoft.com/office/2007/relationships/slicerCache" Target="slicerCaches/slicerCache2.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microsoft.com/office/2007/relationships/slicerCache" Target="slicerCaches/slicerCache1.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pivotCacheDefinition" Target="pivotCache/pivotCacheDefinition1.xml"/><Relationship Id="rId5" Type="http://schemas.openxmlformats.org/officeDocument/2006/relationships/worksheet" Target="worksheets/sheet5.xml"/><Relationship Id="rId15" Type="http://schemas.microsoft.com/office/2007/relationships/slicerCache" Target="slicerCaches/slicerCache4.xml"/><Relationship Id="rId23" Type="http://schemas.openxmlformats.org/officeDocument/2006/relationships/customXml" Target="../customXml/item4.xml"/><Relationship Id="rId10" Type="http://schemas.openxmlformats.org/officeDocument/2006/relationships/externalLink" Target="externalLinks/externalLink2.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microsoft.com/office/2007/relationships/slicerCache" Target="slicerCaches/slicerCache3.xml"/><Relationship Id="rId22" Type="http://schemas.openxmlformats.org/officeDocument/2006/relationships/customXml" Target="../customXml/item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[Year End GF Balances Summary 2019-2025.xlsx]GF Trends Chart!PivotTable3</c:name>
    <c:fmtId val="0"/>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600" b="1"/>
              <a:t>General Fund Trends</a:t>
            </a:r>
          </a:p>
          <a:p>
            <a:pPr>
              <a:defRPr/>
            </a:pPr>
            <a:r>
              <a:rPr lang="en-US" i="1"/>
              <a:t>Dollars in Millions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2"/>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3"/>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4"/>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5"/>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6"/>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7"/>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9.8421783599919946E-2"/>
          <c:y val="0.14249775462035053"/>
          <c:w val="0.87883878864917686"/>
          <c:h val="0.75010279965004378"/>
        </c:manualLayout>
      </c:layout>
      <c:lineChart>
        <c:grouping val="standard"/>
        <c:varyColors val="0"/>
        <c:ser>
          <c:idx val="0"/>
          <c:order val="0"/>
          <c:tx>
            <c:strRef>
              <c:f>'GF Trends Chart'!$C$31</c:f>
              <c:strCache>
                <c:ptCount val="1"/>
                <c:pt idx="0">
                  <c:v>Appropriation</c:v>
                </c:pt>
              </c:strCache>
            </c:strRef>
          </c:tx>
          <c:spPr>
            <a:ln w="28575" cap="rnd">
              <a:solidFill>
                <a:schemeClr val="accent1"/>
              </a:solidFill>
              <a:round/>
            </a:ln>
            <a:effectLst/>
          </c:spPr>
          <c:marker>
            <c:symbol val="none"/>
          </c:marker>
          <c:cat>
            <c:strRef>
              <c:f>'GF Trends Chart'!$B$32:$B$38</c:f>
              <c:strCache>
                <c:ptCount val="7"/>
                <c:pt idx="0">
                  <c:v>FY 2019</c:v>
                </c:pt>
                <c:pt idx="1">
                  <c:v>FY 2020</c:v>
                </c:pt>
                <c:pt idx="2">
                  <c:v>FY 2021</c:v>
                </c:pt>
                <c:pt idx="3">
                  <c:v>FY 2022</c:v>
                </c:pt>
                <c:pt idx="4">
                  <c:v>FY 2023</c:v>
                </c:pt>
                <c:pt idx="5">
                  <c:v>FY 2024</c:v>
                </c:pt>
                <c:pt idx="6">
                  <c:v>FY 2025</c:v>
                </c:pt>
              </c:strCache>
            </c:strRef>
          </c:cat>
          <c:val>
            <c:numRef>
              <c:f>'GF Trends Chart'!$C$32:$C$38</c:f>
              <c:numCache>
                <c:formatCode>"$"#,##0_);[Red]\("$"#,##0\)</c:formatCode>
                <c:ptCount val="7"/>
                <c:pt idx="0">
                  <c:v>19368858862.170002</c:v>
                </c:pt>
                <c:pt idx="1">
                  <c:v>20002124350.459999</c:v>
                </c:pt>
                <c:pt idx="2">
                  <c:v>20393767637.459995</c:v>
                </c:pt>
                <c:pt idx="3">
                  <c:v>22426505901.230011</c:v>
                </c:pt>
                <c:pt idx="4">
                  <c:v>25887148008.940002</c:v>
                </c:pt>
                <c:pt idx="5">
                  <c:v>26525692615.649998</c:v>
                </c:pt>
                <c:pt idx="6">
                  <c:v>30248456795.199997</c:v>
                </c:pt>
              </c:numCache>
            </c:numRef>
          </c:val>
          <c:smooth val="0"/>
          <c:extLst>
            <c:ext xmlns:c16="http://schemas.microsoft.com/office/drawing/2014/chart" uri="{C3380CC4-5D6E-409C-BE32-E72D297353CC}">
              <c16:uniqueId val="{00000000-9EDB-40FD-AA7B-72FAE45910F2}"/>
            </c:ext>
          </c:extLst>
        </c:ser>
        <c:ser>
          <c:idx val="1"/>
          <c:order val="1"/>
          <c:tx>
            <c:strRef>
              <c:f>'GF Trends Chart'!$D$31</c:f>
              <c:strCache>
                <c:ptCount val="1"/>
                <c:pt idx="0">
                  <c:v>Expended</c:v>
                </c:pt>
              </c:strCache>
            </c:strRef>
          </c:tx>
          <c:spPr>
            <a:ln w="28575" cap="rnd">
              <a:solidFill>
                <a:schemeClr val="accent2"/>
              </a:solidFill>
              <a:round/>
            </a:ln>
            <a:effectLst/>
          </c:spPr>
          <c:marker>
            <c:symbol val="none"/>
          </c:marker>
          <c:cat>
            <c:strRef>
              <c:f>'GF Trends Chart'!$B$32:$B$38</c:f>
              <c:strCache>
                <c:ptCount val="7"/>
                <c:pt idx="0">
                  <c:v>FY 2019</c:v>
                </c:pt>
                <c:pt idx="1">
                  <c:v>FY 2020</c:v>
                </c:pt>
                <c:pt idx="2">
                  <c:v>FY 2021</c:v>
                </c:pt>
                <c:pt idx="3">
                  <c:v>FY 2022</c:v>
                </c:pt>
                <c:pt idx="4">
                  <c:v>FY 2023</c:v>
                </c:pt>
                <c:pt idx="5">
                  <c:v>FY 2024</c:v>
                </c:pt>
                <c:pt idx="6">
                  <c:v>FY 2025</c:v>
                </c:pt>
              </c:strCache>
            </c:strRef>
          </c:cat>
          <c:val>
            <c:numRef>
              <c:f>'GF Trends Chart'!$D$32:$D$38</c:f>
              <c:numCache>
                <c:formatCode>"$"#,##0_);[Red]\("$"#,##0\)</c:formatCode>
                <c:ptCount val="7"/>
                <c:pt idx="0">
                  <c:v>19168493679.259998</c:v>
                </c:pt>
                <c:pt idx="1">
                  <c:v>19263197026.140007</c:v>
                </c:pt>
                <c:pt idx="2">
                  <c:v>19764997467.530006</c:v>
                </c:pt>
                <c:pt idx="3">
                  <c:v>21448623677.799995</c:v>
                </c:pt>
                <c:pt idx="4">
                  <c:v>24444914262.21999</c:v>
                </c:pt>
                <c:pt idx="5">
                  <c:v>25395920518.129997</c:v>
                </c:pt>
                <c:pt idx="6">
                  <c:v>28365575445.850002</c:v>
                </c:pt>
              </c:numCache>
            </c:numRef>
          </c:val>
          <c:smooth val="0"/>
          <c:extLst>
            <c:ext xmlns:c16="http://schemas.microsoft.com/office/drawing/2014/chart" uri="{C3380CC4-5D6E-409C-BE32-E72D297353CC}">
              <c16:uniqueId val="{00000005-6A97-4FDB-87EC-31C90F0277DE}"/>
            </c:ext>
          </c:extLst>
        </c:ser>
        <c:ser>
          <c:idx val="2"/>
          <c:order val="2"/>
          <c:tx>
            <c:strRef>
              <c:f>'GF Trends Chart'!$E$31</c:f>
              <c:strCache>
                <c:ptCount val="1"/>
                <c:pt idx="0">
                  <c:v>Unexpended</c:v>
                </c:pt>
              </c:strCache>
            </c:strRef>
          </c:tx>
          <c:spPr>
            <a:ln w="28575" cap="rnd">
              <a:solidFill>
                <a:schemeClr val="accent3"/>
              </a:solidFill>
              <a:round/>
            </a:ln>
            <a:effectLst/>
          </c:spPr>
          <c:marker>
            <c:symbol val="none"/>
          </c:marker>
          <c:cat>
            <c:strRef>
              <c:f>'GF Trends Chart'!$B$32:$B$38</c:f>
              <c:strCache>
                <c:ptCount val="7"/>
                <c:pt idx="0">
                  <c:v>FY 2019</c:v>
                </c:pt>
                <c:pt idx="1">
                  <c:v>FY 2020</c:v>
                </c:pt>
                <c:pt idx="2">
                  <c:v>FY 2021</c:v>
                </c:pt>
                <c:pt idx="3">
                  <c:v>FY 2022</c:v>
                </c:pt>
                <c:pt idx="4">
                  <c:v>FY 2023</c:v>
                </c:pt>
                <c:pt idx="5">
                  <c:v>FY 2024</c:v>
                </c:pt>
                <c:pt idx="6">
                  <c:v>FY 2025</c:v>
                </c:pt>
              </c:strCache>
            </c:strRef>
          </c:cat>
          <c:val>
            <c:numRef>
              <c:f>'GF Trends Chart'!$E$32:$E$38</c:f>
              <c:numCache>
                <c:formatCode>"$"#,##0_);[Red]\("$"#,##0\)</c:formatCode>
                <c:ptCount val="7"/>
                <c:pt idx="0">
                  <c:v>200365182.90999997</c:v>
                </c:pt>
                <c:pt idx="1">
                  <c:v>738927324.08999968</c:v>
                </c:pt>
                <c:pt idx="2">
                  <c:v>628770169.93000042</c:v>
                </c:pt>
                <c:pt idx="3">
                  <c:v>977882223.43000007</c:v>
                </c:pt>
                <c:pt idx="4">
                  <c:v>1442233746.7200005</c:v>
                </c:pt>
                <c:pt idx="5">
                  <c:v>1129772097.5199997</c:v>
                </c:pt>
                <c:pt idx="6">
                  <c:v>1882881349.3500004</c:v>
                </c:pt>
              </c:numCache>
            </c:numRef>
          </c:val>
          <c:smooth val="0"/>
          <c:extLst>
            <c:ext xmlns:c16="http://schemas.microsoft.com/office/drawing/2014/chart" uri="{C3380CC4-5D6E-409C-BE32-E72D297353CC}">
              <c16:uniqueId val="{00000006-6A97-4FDB-87EC-31C90F0277DE}"/>
            </c:ext>
          </c:extLst>
        </c:ser>
        <c:ser>
          <c:idx val="3"/>
          <c:order val="3"/>
          <c:tx>
            <c:strRef>
              <c:f>'GF Trends Chart'!$F$31</c:f>
              <c:strCache>
                <c:ptCount val="1"/>
                <c:pt idx="0">
                  <c:v>Mandated Balance</c:v>
                </c:pt>
              </c:strCache>
            </c:strRef>
          </c:tx>
          <c:spPr>
            <a:ln w="28575" cap="rnd">
              <a:solidFill>
                <a:schemeClr val="accent4"/>
              </a:solidFill>
              <a:round/>
            </a:ln>
            <a:effectLst/>
          </c:spPr>
          <c:marker>
            <c:symbol val="none"/>
          </c:marker>
          <c:cat>
            <c:strRef>
              <c:f>'GF Trends Chart'!$B$32:$B$38</c:f>
              <c:strCache>
                <c:ptCount val="7"/>
                <c:pt idx="0">
                  <c:v>FY 2019</c:v>
                </c:pt>
                <c:pt idx="1">
                  <c:v>FY 2020</c:v>
                </c:pt>
                <c:pt idx="2">
                  <c:v>FY 2021</c:v>
                </c:pt>
                <c:pt idx="3">
                  <c:v>FY 2022</c:v>
                </c:pt>
                <c:pt idx="4">
                  <c:v>FY 2023</c:v>
                </c:pt>
                <c:pt idx="5">
                  <c:v>FY 2024</c:v>
                </c:pt>
                <c:pt idx="6">
                  <c:v>FY 2025</c:v>
                </c:pt>
              </c:strCache>
            </c:strRef>
          </c:cat>
          <c:val>
            <c:numRef>
              <c:f>'GF Trends Chart'!$F$32:$F$38</c:f>
              <c:numCache>
                <c:formatCode>"$"#,##0_);[Red]\("$"#,##0\)</c:formatCode>
                <c:ptCount val="7"/>
                <c:pt idx="0">
                  <c:v>67853633.090000004</c:v>
                </c:pt>
                <c:pt idx="1">
                  <c:v>193751591.81</c:v>
                </c:pt>
                <c:pt idx="2">
                  <c:v>286470083.25</c:v>
                </c:pt>
                <c:pt idx="3">
                  <c:v>597041405.77999997</c:v>
                </c:pt>
                <c:pt idx="4">
                  <c:v>499026170.75999987</c:v>
                </c:pt>
                <c:pt idx="5">
                  <c:v>820184294.7700001</c:v>
                </c:pt>
                <c:pt idx="6">
                  <c:v>1407874450.1499999</c:v>
                </c:pt>
              </c:numCache>
            </c:numRef>
          </c:val>
          <c:smooth val="0"/>
          <c:extLst>
            <c:ext xmlns:c16="http://schemas.microsoft.com/office/drawing/2014/chart" uri="{C3380CC4-5D6E-409C-BE32-E72D297353CC}">
              <c16:uniqueId val="{00000007-6A97-4FDB-87EC-31C90F0277DE}"/>
            </c:ext>
          </c:extLst>
        </c:ser>
        <c:ser>
          <c:idx val="4"/>
          <c:order val="4"/>
          <c:tx>
            <c:strRef>
              <c:f>'GF Trends Chart'!$G$31</c:f>
              <c:strCache>
                <c:ptCount val="1"/>
                <c:pt idx="0">
                  <c:v>Discretionary Balance</c:v>
                </c:pt>
              </c:strCache>
            </c:strRef>
          </c:tx>
          <c:spPr>
            <a:ln w="28575" cap="rnd">
              <a:solidFill>
                <a:schemeClr val="accent5"/>
              </a:solidFill>
              <a:round/>
            </a:ln>
            <a:effectLst/>
          </c:spPr>
          <c:marker>
            <c:symbol val="none"/>
          </c:marker>
          <c:cat>
            <c:strRef>
              <c:f>'GF Trends Chart'!$B$32:$B$38</c:f>
              <c:strCache>
                <c:ptCount val="7"/>
                <c:pt idx="0">
                  <c:v>FY 2019</c:v>
                </c:pt>
                <c:pt idx="1">
                  <c:v>FY 2020</c:v>
                </c:pt>
                <c:pt idx="2">
                  <c:v>FY 2021</c:v>
                </c:pt>
                <c:pt idx="3">
                  <c:v>FY 2022</c:v>
                </c:pt>
                <c:pt idx="4">
                  <c:v>FY 2023</c:v>
                </c:pt>
                <c:pt idx="5">
                  <c:v>FY 2024</c:v>
                </c:pt>
                <c:pt idx="6">
                  <c:v>FY 2025</c:v>
                </c:pt>
              </c:strCache>
            </c:strRef>
          </c:cat>
          <c:val>
            <c:numRef>
              <c:f>'GF Trends Chart'!$G$32:$G$38</c:f>
              <c:numCache>
                <c:formatCode>"$"#,##0_);[Red]\("$"#,##0\)</c:formatCode>
                <c:ptCount val="7"/>
                <c:pt idx="0">
                  <c:v>132511549.81999998</c:v>
                </c:pt>
                <c:pt idx="1">
                  <c:v>545175732.27999997</c:v>
                </c:pt>
                <c:pt idx="2">
                  <c:v>342300086.68000013</c:v>
                </c:pt>
                <c:pt idx="3">
                  <c:v>380840817.65000021</c:v>
                </c:pt>
                <c:pt idx="4">
                  <c:v>943207575.96000004</c:v>
                </c:pt>
                <c:pt idx="5">
                  <c:v>309587802.75</c:v>
                </c:pt>
                <c:pt idx="6">
                  <c:v>475006899.20000011</c:v>
                </c:pt>
              </c:numCache>
            </c:numRef>
          </c:val>
          <c:smooth val="0"/>
          <c:extLst>
            <c:ext xmlns:c16="http://schemas.microsoft.com/office/drawing/2014/chart" uri="{C3380CC4-5D6E-409C-BE32-E72D297353CC}">
              <c16:uniqueId val="{00000008-6A97-4FDB-87EC-31C90F0277DE}"/>
            </c:ext>
          </c:extLst>
        </c:ser>
        <c:dLbls>
          <c:showLegendKey val="0"/>
          <c:showVal val="0"/>
          <c:showCatName val="0"/>
          <c:showSerName val="0"/>
          <c:showPercent val="0"/>
          <c:showBubbleSize val="0"/>
        </c:dLbls>
        <c:smooth val="0"/>
        <c:axId val="1763013200"/>
        <c:axId val="1807249488"/>
      </c:lineChart>
      <c:catAx>
        <c:axId val="17630132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07249488"/>
        <c:crosses val="autoZero"/>
        <c:auto val="1"/>
        <c:lblAlgn val="ctr"/>
        <c:lblOffset val="100"/>
        <c:noMultiLvlLbl val="0"/>
      </c:catAx>
      <c:valAx>
        <c:axId val="1807249488"/>
        <c:scaling>
          <c:orientation val="minMax"/>
        </c:scaling>
        <c:delete val="0"/>
        <c:axPos val="l"/>
        <c:majorGridlines>
          <c:spPr>
            <a:ln w="9525" cap="flat" cmpd="sng" algn="ctr">
              <a:solidFill>
                <a:schemeClr val="tx1">
                  <a:lumMod val="15000"/>
                  <a:lumOff val="85000"/>
                </a:schemeClr>
              </a:solidFill>
              <a:round/>
            </a:ln>
            <a:effectLst/>
          </c:spPr>
        </c:majorGridlines>
        <c:numFmt formatCode="&quot;$&quot;#,##0,,;[Red]\(&quot;$&quot;#,##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63013200"/>
        <c:crosses val="autoZero"/>
        <c:crossBetween val="between"/>
      </c:valAx>
      <c:spPr>
        <a:noFill/>
        <a:ln>
          <a:noFill/>
        </a:ln>
        <a:effectLst/>
      </c:spPr>
    </c:plotArea>
    <c:legend>
      <c:legendPos val="b"/>
      <c:layout>
        <c:manualLayout>
          <c:xMode val="edge"/>
          <c:yMode val="edge"/>
          <c:x val="0.11116168698090821"/>
          <c:y val="0.948496663914564"/>
          <c:w val="0.74477936415143331"/>
          <c:h val="4.4955345456009994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34925" cap="flat" cmpd="sng" algn="ctr">
      <a:solidFill>
        <a:srgbClr val="546782"/>
      </a:solidFill>
      <a:round/>
    </a:ln>
    <a:effectLst/>
  </c:spPr>
  <c:txPr>
    <a:bodyPr/>
    <a:lstStyle/>
    <a:p>
      <a:pPr>
        <a:defRPr/>
      </a:pPr>
      <a:endParaRPr lang="en-US"/>
    </a:p>
  </c:txPr>
  <c:printSettings>
    <c:headerFooter/>
    <c:pageMargins b="0.75" l="0.7" r="0.7" t="0.75" header="0.3" footer="0.3"/>
    <c:pageSetup orientation="portrait"/>
  </c:printSettings>
  <c:extLst>
    <c:ext xmlns:c14="http://schemas.microsoft.com/office/drawing/2007/8/2/chart" uri="{781A3756-C4B2-4CAC-9D66-4F8BD8637D16}">
      <c14:pivotOptions>
        <c14:dropZonesVisible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76199</xdr:colOff>
      <xdr:row>4</xdr:row>
      <xdr:rowOff>138111</xdr:rowOff>
    </xdr:from>
    <xdr:to>
      <xdr:col>9</xdr:col>
      <xdr:colOff>0</xdr:colOff>
      <xdr:row>29</xdr:row>
      <xdr:rowOff>142875</xdr:rowOff>
    </xdr:to>
    <xdr:graphicFrame macro="">
      <xdr:nvGraphicFramePr>
        <xdr:cNvPr id="2" name="Chart 1">
          <a:extLst>
            <a:ext uri="{FF2B5EF4-FFF2-40B4-BE49-F238E27FC236}">
              <a16:creationId xmlns:a16="http://schemas.microsoft.com/office/drawing/2014/main" id="{6E5344EA-F3D8-3A59-569D-3B39CE37344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10</xdr:col>
      <xdr:colOff>152399</xdr:colOff>
      <xdr:row>0</xdr:row>
      <xdr:rowOff>28576</xdr:rowOff>
    </xdr:from>
    <xdr:to>
      <xdr:col>11</xdr:col>
      <xdr:colOff>38099</xdr:colOff>
      <xdr:row>10</xdr:row>
      <xdr:rowOff>123826</xdr:rowOff>
    </xdr:to>
    <mc:AlternateContent xmlns:mc="http://schemas.openxmlformats.org/markup-compatibility/2006" xmlns:a14="http://schemas.microsoft.com/office/drawing/2010/main">
      <mc:Choice Requires="a14">
        <xdr:graphicFrame macro="">
          <xdr:nvGraphicFramePr>
            <xdr:cNvPr id="3" name="Secretarial Area">
              <a:extLst>
                <a:ext uri="{FF2B5EF4-FFF2-40B4-BE49-F238E27FC236}">
                  <a16:creationId xmlns:a16="http://schemas.microsoft.com/office/drawing/2014/main" id="{F3EABF09-6434-1430-CE31-AFA764BFC9C6}"/>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Secretarial Area"/>
            </a:graphicData>
          </a:graphic>
        </xdr:graphicFrame>
      </mc:Choice>
      <mc:Fallback xmlns="">
        <xdr:sp macro="" textlink="">
          <xdr:nvSpPr>
            <xdr:cNvPr id="0" name=""/>
            <xdr:cNvSpPr>
              <a:spLocks noTextEdit="1"/>
            </xdr:cNvSpPr>
          </xdr:nvSpPr>
          <xdr:spPr>
            <a:xfrm>
              <a:off x="9270999" y="28576"/>
              <a:ext cx="3968750" cy="189865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10</xdr:col>
      <xdr:colOff>142874</xdr:colOff>
      <xdr:row>10</xdr:row>
      <xdr:rowOff>152400</xdr:rowOff>
    </xdr:from>
    <xdr:to>
      <xdr:col>11</xdr:col>
      <xdr:colOff>47624</xdr:colOff>
      <xdr:row>22</xdr:row>
      <xdr:rowOff>85725</xdr:rowOff>
    </xdr:to>
    <mc:AlternateContent xmlns:mc="http://schemas.openxmlformats.org/markup-compatibility/2006" xmlns:a14="http://schemas.microsoft.com/office/drawing/2010/main">
      <mc:Choice Requires="a14">
        <xdr:graphicFrame macro="">
          <xdr:nvGraphicFramePr>
            <xdr:cNvPr id="4" name="Agency">
              <a:extLst>
                <a:ext uri="{FF2B5EF4-FFF2-40B4-BE49-F238E27FC236}">
                  <a16:creationId xmlns:a16="http://schemas.microsoft.com/office/drawing/2014/main" id="{DE80C765-2126-61A0-6C6D-D65334543EE6}"/>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Agency"/>
            </a:graphicData>
          </a:graphic>
        </xdr:graphicFrame>
      </mc:Choice>
      <mc:Fallback xmlns="">
        <xdr:sp macro="" textlink="">
          <xdr:nvSpPr>
            <xdr:cNvPr id="0" name=""/>
            <xdr:cNvSpPr>
              <a:spLocks noTextEdit="1"/>
            </xdr:cNvSpPr>
          </xdr:nvSpPr>
          <xdr:spPr>
            <a:xfrm>
              <a:off x="9261474" y="1993900"/>
              <a:ext cx="3987800" cy="21431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10</xdr:col>
      <xdr:colOff>142874</xdr:colOff>
      <xdr:row>22</xdr:row>
      <xdr:rowOff>161926</xdr:rowOff>
    </xdr:from>
    <xdr:to>
      <xdr:col>11</xdr:col>
      <xdr:colOff>28574</xdr:colOff>
      <xdr:row>32</xdr:row>
      <xdr:rowOff>9526</xdr:rowOff>
    </xdr:to>
    <mc:AlternateContent xmlns:mc="http://schemas.openxmlformats.org/markup-compatibility/2006" xmlns:a14="http://schemas.microsoft.com/office/drawing/2010/main">
      <mc:Choice Requires="a14">
        <xdr:graphicFrame macro="">
          <xdr:nvGraphicFramePr>
            <xdr:cNvPr id="5" name="Program">
              <a:extLst>
                <a:ext uri="{FF2B5EF4-FFF2-40B4-BE49-F238E27FC236}">
                  <a16:creationId xmlns:a16="http://schemas.microsoft.com/office/drawing/2014/main" id="{D6964AB5-FCE6-5BDF-FE8A-FFB7A563DA14}"/>
                </a:ext>
              </a:extLst>
            </xdr:cNvPr>
            <xdr:cNvGraphicFramePr>
              <a:graphicFrameLocks/>
            </xdr:cNvGraphicFramePr>
          </xdr:nvGraphicFramePr>
          <xdr:xfrm>
            <a:off x="0" y="0"/>
            <a:ext cx="0" cy="0"/>
          </xdr:xfrm>
          <a:graphic>
            <a:graphicData uri="http://schemas.microsoft.com/office/drawing/2010/slicer">
              <sle:slicer xmlns:sle="http://schemas.microsoft.com/office/drawing/2010/slicer" name="Program"/>
            </a:graphicData>
          </a:graphic>
        </xdr:graphicFrame>
      </mc:Choice>
      <mc:Fallback xmlns="">
        <xdr:sp macro="" textlink="">
          <xdr:nvSpPr>
            <xdr:cNvPr id="0" name=""/>
            <xdr:cNvSpPr>
              <a:spLocks noTextEdit="1"/>
            </xdr:cNvSpPr>
          </xdr:nvSpPr>
          <xdr:spPr>
            <a:xfrm>
              <a:off x="9261474" y="4213226"/>
              <a:ext cx="3968750" cy="16891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10</xdr:col>
      <xdr:colOff>133350</xdr:colOff>
      <xdr:row>32</xdr:row>
      <xdr:rowOff>57151</xdr:rowOff>
    </xdr:from>
    <xdr:to>
      <xdr:col>11</xdr:col>
      <xdr:colOff>28575</xdr:colOff>
      <xdr:row>37</xdr:row>
      <xdr:rowOff>177800</xdr:rowOff>
    </xdr:to>
    <mc:AlternateContent xmlns:mc="http://schemas.openxmlformats.org/markup-compatibility/2006" xmlns:a14="http://schemas.microsoft.com/office/drawing/2010/main">
      <mc:Choice Requires="a14">
        <xdr:graphicFrame macro="">
          <xdr:nvGraphicFramePr>
            <xdr:cNvPr id="6" name="Row Type">
              <a:extLst>
                <a:ext uri="{FF2B5EF4-FFF2-40B4-BE49-F238E27FC236}">
                  <a16:creationId xmlns:a16="http://schemas.microsoft.com/office/drawing/2014/main" id="{46EAD083-CE10-9572-7774-B4F6B452A103}"/>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Row Type"/>
            </a:graphicData>
          </a:graphic>
        </xdr:graphicFrame>
      </mc:Choice>
      <mc:Fallback xmlns="">
        <xdr:sp macro="" textlink="">
          <xdr:nvSpPr>
            <xdr:cNvPr id="0" name=""/>
            <xdr:cNvSpPr>
              <a:spLocks noTextEdit="1"/>
            </xdr:cNvSpPr>
          </xdr:nvSpPr>
          <xdr:spPr>
            <a:xfrm>
              <a:off x="9251950" y="5949951"/>
              <a:ext cx="3978275" cy="1044574"/>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2.xml><?xml version="1.0" encoding="utf-8"?>
<xdr:wsDr xmlns:xdr="http://schemas.openxmlformats.org/drawingml/2006/spreadsheetDrawing" xmlns:a="http://schemas.openxmlformats.org/drawingml/2006/main">
  <xdr:twoCellAnchor>
    <xdr:from>
      <xdr:col>1</xdr:col>
      <xdr:colOff>57149</xdr:colOff>
      <xdr:row>0</xdr:row>
      <xdr:rowOff>38099</xdr:rowOff>
    </xdr:from>
    <xdr:to>
      <xdr:col>1</xdr:col>
      <xdr:colOff>2314574</xdr:colOff>
      <xdr:row>9</xdr:row>
      <xdr:rowOff>118109</xdr:rowOff>
    </xdr:to>
    <mc:AlternateContent xmlns:mc="http://schemas.openxmlformats.org/markup-compatibility/2006" xmlns:a14="http://schemas.microsoft.com/office/drawing/2010/main">
      <mc:Choice Requires="a14">
        <xdr:graphicFrame macro="">
          <xdr:nvGraphicFramePr>
            <xdr:cNvPr id="2" name="Secretarial Area 2">
              <a:extLst>
                <a:ext uri="{FF2B5EF4-FFF2-40B4-BE49-F238E27FC236}">
                  <a16:creationId xmlns:a16="http://schemas.microsoft.com/office/drawing/2014/main" id="{BCA9ECBD-85FA-46DE-BD7D-D7D1970C78B2}"/>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Secretarial Area 2"/>
            </a:graphicData>
          </a:graphic>
        </xdr:graphicFrame>
      </mc:Choice>
      <mc:Fallback xmlns="">
        <xdr:sp macro="" textlink="">
          <xdr:nvSpPr>
            <xdr:cNvPr id="0" name=""/>
            <xdr:cNvSpPr>
              <a:spLocks noTextEdit="1"/>
            </xdr:cNvSpPr>
          </xdr:nvSpPr>
          <xdr:spPr>
            <a:xfrm>
              <a:off x="139699" y="38099"/>
              <a:ext cx="2257425" cy="173736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1</xdr:col>
      <xdr:colOff>2333624</xdr:colOff>
      <xdr:row>0</xdr:row>
      <xdr:rowOff>38099</xdr:rowOff>
    </xdr:from>
    <xdr:to>
      <xdr:col>4</xdr:col>
      <xdr:colOff>863600</xdr:colOff>
      <xdr:row>9</xdr:row>
      <xdr:rowOff>118109</xdr:rowOff>
    </xdr:to>
    <mc:AlternateContent xmlns:mc="http://schemas.openxmlformats.org/markup-compatibility/2006" xmlns:a14="http://schemas.microsoft.com/office/drawing/2010/main">
      <mc:Choice Requires="a14">
        <xdr:graphicFrame macro="">
          <xdr:nvGraphicFramePr>
            <xdr:cNvPr id="3" name="Agency 2">
              <a:extLst>
                <a:ext uri="{FF2B5EF4-FFF2-40B4-BE49-F238E27FC236}">
                  <a16:creationId xmlns:a16="http://schemas.microsoft.com/office/drawing/2014/main" id="{703366CD-9E3A-415C-92C7-30C096A9458C}"/>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Agency 2"/>
            </a:graphicData>
          </a:graphic>
        </xdr:graphicFrame>
      </mc:Choice>
      <mc:Fallback xmlns="">
        <xdr:sp macro="" textlink="">
          <xdr:nvSpPr>
            <xdr:cNvPr id="0" name=""/>
            <xdr:cNvSpPr>
              <a:spLocks noTextEdit="1"/>
            </xdr:cNvSpPr>
          </xdr:nvSpPr>
          <xdr:spPr>
            <a:xfrm>
              <a:off x="2416174" y="38099"/>
              <a:ext cx="4594226" cy="173736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4</xdr:col>
      <xdr:colOff>908050</xdr:colOff>
      <xdr:row>0</xdr:row>
      <xdr:rowOff>38099</xdr:rowOff>
    </xdr:from>
    <xdr:to>
      <xdr:col>6</xdr:col>
      <xdr:colOff>679450</xdr:colOff>
      <xdr:row>9</xdr:row>
      <xdr:rowOff>118109</xdr:rowOff>
    </xdr:to>
    <mc:AlternateContent xmlns:mc="http://schemas.openxmlformats.org/markup-compatibility/2006" xmlns:a14="http://schemas.microsoft.com/office/drawing/2010/main">
      <mc:Choice Requires="a14">
        <xdr:graphicFrame macro="">
          <xdr:nvGraphicFramePr>
            <xdr:cNvPr id="5" name="Row Type 2">
              <a:extLst>
                <a:ext uri="{FF2B5EF4-FFF2-40B4-BE49-F238E27FC236}">
                  <a16:creationId xmlns:a16="http://schemas.microsoft.com/office/drawing/2014/main" id="{6E0B2032-84FE-4E90-9025-7B9ADD020358}"/>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Row Type 2"/>
            </a:graphicData>
          </a:graphic>
        </xdr:graphicFrame>
      </mc:Choice>
      <mc:Fallback xmlns="">
        <xdr:sp macro="" textlink="">
          <xdr:nvSpPr>
            <xdr:cNvPr id="0" name=""/>
            <xdr:cNvSpPr>
              <a:spLocks noTextEdit="1"/>
            </xdr:cNvSpPr>
          </xdr:nvSpPr>
          <xdr:spPr>
            <a:xfrm>
              <a:off x="7054850" y="38099"/>
              <a:ext cx="1803400" cy="173736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3.xml><?xml version="1.0" encoding="utf-8"?>
<xdr:wsDr xmlns:xdr="http://schemas.openxmlformats.org/drawingml/2006/spreadsheetDrawing" xmlns:a="http://schemas.openxmlformats.org/drawingml/2006/main">
  <xdr:twoCellAnchor>
    <xdr:from>
      <xdr:col>1</xdr:col>
      <xdr:colOff>57149</xdr:colOff>
      <xdr:row>0</xdr:row>
      <xdr:rowOff>38099</xdr:rowOff>
    </xdr:from>
    <xdr:to>
      <xdr:col>1</xdr:col>
      <xdr:colOff>2314574</xdr:colOff>
      <xdr:row>9</xdr:row>
      <xdr:rowOff>118109</xdr:rowOff>
    </xdr:to>
    <mc:AlternateContent xmlns:mc="http://schemas.openxmlformats.org/markup-compatibility/2006" xmlns:a14="http://schemas.microsoft.com/office/drawing/2010/main">
      <mc:Choice Requires="a14">
        <xdr:graphicFrame macro="">
          <xdr:nvGraphicFramePr>
            <xdr:cNvPr id="2" name="Secretarial Area 1">
              <a:extLst>
                <a:ext uri="{FF2B5EF4-FFF2-40B4-BE49-F238E27FC236}">
                  <a16:creationId xmlns:a16="http://schemas.microsoft.com/office/drawing/2014/main" id="{F9434DDF-F19F-7795-572C-09189C40CE4B}"/>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Secretarial Area 1"/>
            </a:graphicData>
          </a:graphic>
        </xdr:graphicFrame>
      </mc:Choice>
      <mc:Fallback xmlns="">
        <xdr:sp macro="" textlink="">
          <xdr:nvSpPr>
            <xdr:cNvPr id="0" name=""/>
            <xdr:cNvSpPr>
              <a:spLocks noTextEdit="1"/>
            </xdr:cNvSpPr>
          </xdr:nvSpPr>
          <xdr:spPr>
            <a:xfrm>
              <a:off x="139699" y="38099"/>
              <a:ext cx="2257425" cy="173736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1</xdr:col>
      <xdr:colOff>2333624</xdr:colOff>
      <xdr:row>0</xdr:row>
      <xdr:rowOff>38099</xdr:rowOff>
    </xdr:from>
    <xdr:to>
      <xdr:col>3</xdr:col>
      <xdr:colOff>279399</xdr:colOff>
      <xdr:row>9</xdr:row>
      <xdr:rowOff>118109</xdr:rowOff>
    </xdr:to>
    <mc:AlternateContent xmlns:mc="http://schemas.openxmlformats.org/markup-compatibility/2006" xmlns:a14="http://schemas.microsoft.com/office/drawing/2010/main">
      <mc:Choice Requires="a14">
        <xdr:graphicFrame macro="">
          <xdr:nvGraphicFramePr>
            <xdr:cNvPr id="3" name="Agency 1">
              <a:extLst>
                <a:ext uri="{FF2B5EF4-FFF2-40B4-BE49-F238E27FC236}">
                  <a16:creationId xmlns:a16="http://schemas.microsoft.com/office/drawing/2014/main" id="{FFF0A7FF-951E-68E6-3A8B-CD11812FFA6B}"/>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Agency 1"/>
            </a:graphicData>
          </a:graphic>
        </xdr:graphicFrame>
      </mc:Choice>
      <mc:Fallback xmlns="">
        <xdr:sp macro="" textlink="">
          <xdr:nvSpPr>
            <xdr:cNvPr id="0" name=""/>
            <xdr:cNvSpPr>
              <a:spLocks noTextEdit="1"/>
            </xdr:cNvSpPr>
          </xdr:nvSpPr>
          <xdr:spPr>
            <a:xfrm>
              <a:off x="2416174" y="38099"/>
              <a:ext cx="2994025" cy="173736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3</xdr:col>
      <xdr:colOff>342900</xdr:colOff>
      <xdr:row>0</xdr:row>
      <xdr:rowOff>38099</xdr:rowOff>
    </xdr:from>
    <xdr:to>
      <xdr:col>7</xdr:col>
      <xdr:colOff>438150</xdr:colOff>
      <xdr:row>9</xdr:row>
      <xdr:rowOff>118109</xdr:rowOff>
    </xdr:to>
    <mc:AlternateContent xmlns:mc="http://schemas.openxmlformats.org/markup-compatibility/2006" xmlns:a14="http://schemas.microsoft.com/office/drawing/2010/main">
      <mc:Choice Requires="a14">
        <xdr:graphicFrame macro="">
          <xdr:nvGraphicFramePr>
            <xdr:cNvPr id="4" name="Program 1">
              <a:extLst>
                <a:ext uri="{FF2B5EF4-FFF2-40B4-BE49-F238E27FC236}">
                  <a16:creationId xmlns:a16="http://schemas.microsoft.com/office/drawing/2014/main" id="{3553590B-DC1A-9466-FF42-12706E90C5E7}"/>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Program 1"/>
            </a:graphicData>
          </a:graphic>
        </xdr:graphicFrame>
      </mc:Choice>
      <mc:Fallback xmlns="">
        <xdr:sp macro="" textlink="">
          <xdr:nvSpPr>
            <xdr:cNvPr id="0" name=""/>
            <xdr:cNvSpPr>
              <a:spLocks noTextEdit="1"/>
            </xdr:cNvSpPr>
          </xdr:nvSpPr>
          <xdr:spPr>
            <a:xfrm>
              <a:off x="5473700" y="38099"/>
              <a:ext cx="4159250" cy="173736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7</xdr:col>
      <xdr:colOff>476250</xdr:colOff>
      <xdr:row>0</xdr:row>
      <xdr:rowOff>38099</xdr:rowOff>
    </xdr:from>
    <xdr:to>
      <xdr:col>9</xdr:col>
      <xdr:colOff>0</xdr:colOff>
      <xdr:row>9</xdr:row>
      <xdr:rowOff>118109</xdr:rowOff>
    </xdr:to>
    <mc:AlternateContent xmlns:mc="http://schemas.openxmlformats.org/markup-compatibility/2006" xmlns:a14="http://schemas.microsoft.com/office/drawing/2010/main">
      <mc:Choice Requires="a14">
        <xdr:graphicFrame macro="">
          <xdr:nvGraphicFramePr>
            <xdr:cNvPr id="5" name="Row Type 1">
              <a:extLst>
                <a:ext uri="{FF2B5EF4-FFF2-40B4-BE49-F238E27FC236}">
                  <a16:creationId xmlns:a16="http://schemas.microsoft.com/office/drawing/2014/main" id="{6CFB097A-0D21-C422-E64D-4CD21ED76F52}"/>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Row Type 1"/>
            </a:graphicData>
          </a:graphic>
        </xdr:graphicFrame>
      </mc:Choice>
      <mc:Fallback xmlns="">
        <xdr:sp macro="" textlink="">
          <xdr:nvSpPr>
            <xdr:cNvPr id="0" name=""/>
            <xdr:cNvSpPr>
              <a:spLocks noTextEdit="1"/>
            </xdr:cNvSpPr>
          </xdr:nvSpPr>
          <xdr:spPr>
            <a:xfrm>
              <a:off x="9671050" y="38099"/>
              <a:ext cx="1555750" cy="173736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https://covgov.sharepoint.com/sites/TM-DPB-FinancialReporting/Shared%20Documents/Other%20Reports/NGF%20Data/NGF%20Data.xlsx" TargetMode="External"/><Relationship Id="rId1" Type="http://schemas.openxmlformats.org/officeDocument/2006/relationships/externalLinkPath" Target="https://covgov.sharepoint.com/sites/TM-DPB-FinancialReporting/Shared%20Documents/Other%20Reports/NGF%20Data/NGF%20Data.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covgov.sharepoint.com/sites/TM-DPB-DPBBudgetOperations/Shared%20Documents/Year%20End%20Balances/2023%20Session/2022%20Year%20End%20GF%20Balanc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NGF Trends"/>
      <sheetName val="NGF Trends Chart"/>
      <sheetName val="NGF_Trend_Data"/>
      <sheetName val="HelperTables"/>
      <sheetName val="RenameCol"/>
      <sheetName val="FY Type"/>
    </sheetNames>
    <sheetDataSet>
      <sheetData sheetId="0" refreshError="1"/>
      <sheetData sheetId="1" refreshError="1"/>
      <sheetData sheetId="2" refreshError="1"/>
      <sheetData sheetId="3">
        <row r="3">
          <cell r="F3" t="str">
            <v>Mutiple Agencies</v>
          </cell>
          <cell r="H3" t="str">
            <v>Mutiple Funds</v>
          </cell>
        </row>
      </sheetData>
      <sheetData sheetId="4" refreshError="1"/>
      <sheetData sheetId="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Year End GF Balances"/>
      <sheetName val="Initial Review Instructions"/>
      <sheetName val="Discretionary Recomm Instruc"/>
      <sheetName val="Previous Year"/>
      <sheetName val="Higher Ed Data Input"/>
      <sheetName val="Cardinal Data Input"/>
      <sheetName val="Input Data Combined"/>
      <sheetName val="Agencies"/>
      <sheetName val="Programs"/>
      <sheetName val="Lookups"/>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Howe, Jonathan (Virginia)" refreshedDate="45867.90486145833" createdVersion="8" refreshedVersion="8" minRefreshableVersion="3" recordCount="2040" xr:uid="{ED835CBA-CFAA-4431-A01A-ECC2275958E5}">
  <cacheSource type="worksheet">
    <worksheetSource name="Table_Tbl_GFBalanceInfoStacked"/>
  </cacheSource>
  <cacheFields count="20">
    <cacheField name="Secretarial Area" numFmtId="0">
      <sharedItems count="17">
        <s v="Legislative"/>
        <s v="Judicial"/>
        <s v="Executive Offices"/>
        <s v="Administration"/>
        <s v="Agriculture and Forestry"/>
        <s v="Commerce and Trade"/>
        <s v="Education"/>
        <s v="Finance"/>
        <s v="Health and Human Resources"/>
        <s v="Labor"/>
        <s v="Natural and Historic Resources"/>
        <s v="Public Safety and Homeland Security"/>
        <s v="Technology"/>
        <s v="Transportation"/>
        <s v="Veterans and Defense Affairs"/>
        <s v="Central Appropriations"/>
        <s v="Independent Agencies"/>
      </sharedItems>
    </cacheField>
    <cacheField name="Sec Area Sort" numFmtId="0">
      <sharedItems containsSemiMixedTypes="0" containsString="0" containsNumber="1" containsInteger="1" minValue="1" maxValue="17"/>
    </cacheField>
    <cacheField name="Rollup Agy Code" numFmtId="0">
      <sharedItems containsSemiMixedTypes="0" containsString="0" containsNumber="1" containsInteger="1" minValue="100" maxValue="995"/>
    </cacheField>
    <cacheField name="Agy Sort" numFmtId="0">
      <sharedItems/>
    </cacheField>
    <cacheField name="Agency Title" numFmtId="0">
      <sharedItems/>
    </cacheField>
    <cacheField name="HigherEd" numFmtId="0">
      <sharedItems/>
    </cacheField>
    <cacheField name="Agency" numFmtId="0">
      <sharedItems count="173">
        <s v="101: House of Delegates"/>
        <s v="100: Senate of Virginia"/>
        <s v="133: Auditor of Public Accounts"/>
        <s v="961: Division of Capitol Police"/>
        <s v="109: Division of Legislative Automated Systems"/>
        <s v="107: Division of Legislative Services"/>
        <s v="820: Capitol Square Preservation Council"/>
        <s v="845: Dr. Martin Luther King, Jr. Memorial Commission"/>
        <s v="847: Joint Commission on Technology and Science"/>
        <s v="145: Commissioners for the Promotion of Uniformity of Legislation in the United States"/>
        <s v="108: Virginia Code Commission"/>
        <s v="834: Virginia Freedom of Information Advisory Council"/>
        <s v="840: Virginia Housing Commission"/>
        <s v="858: Brown v. Board of Education Scholarship Committee"/>
        <s v="863: Commission on Electric Utility Regulation"/>
        <s v="876: Virginia Conflict of Interest and Ethics Advisory Council"/>
        <s v="330: Virginia-Israel Advisory Board"/>
        <s v="879: Commission on the May 31, 2019 Virginia Beach Mass Shooting"/>
        <s v="880: Commission to Study Slavery and Subsequent De Jure and De Facto Racial and Economic Discrimination Against African Americans"/>
        <s v="842: Chesapeake Bay Commission"/>
        <s v="844: Joint Commission on Health Care"/>
        <s v="839: Virginia Commission on Youth"/>
        <s v="882: Behavioral Health Commission"/>
        <s v="142: Virginia State Crime Commission"/>
        <s v="883: American Revolution 250 Commission"/>
        <s v="110: Joint Legislative Audit and Review Commission"/>
        <s v="105: Virginia Commission on Intergovernmental Cooperation"/>
        <s v="102: Legislative Department Reversion Clearing Account"/>
        <s v="111: Supreme Court"/>
        <s v="125: Court of Appeals of Virginia"/>
        <s v="113: Circuit Courts"/>
        <s v="114: General District Courts"/>
        <s v="115: Juvenile and Domestic Relations District Courts"/>
        <s v="116: Combined District Courts"/>
        <s v="103: Magistrate System"/>
        <s v="112: Judicial Inquiry and Review Commission"/>
        <s v="848: Indigent Defense Commission"/>
        <s v="160: Virginia Criminal Sentencing Commission"/>
        <s v="117: Virginia State Bar"/>
        <s v="104: Judicial Department Reversion Clearing Account"/>
        <s v="121: Office of the Governor"/>
        <s v="119: Lieutenant Governor"/>
        <s v="141: Attorney General and Department of Law"/>
        <s v="166: Secretary of the Commonwealth"/>
        <s v="147: Office of the State Inspector General"/>
        <s v="921: Interstate Organization Contributions"/>
        <s v="180: Secretary of Administration"/>
        <s v="157: Compensation Board"/>
        <s v="194: Department of General Services"/>
        <s v="129: Department of Human Resource Management"/>
        <s v="164: Virginia Management Fellows Program Administration"/>
        <s v="132: Department of Elections"/>
        <s v="136: Virginia Information Technologies Agency"/>
        <s v="193: Secretary of Agriculture and Forestry"/>
        <s v="301: Department of Agriculture and Consumer Services"/>
        <s v="411: Department of Forestry"/>
        <s v="405: Virginia Racing Commission"/>
        <s v="192: Secretary of Commerce and Trade"/>
        <s v="312: Economic Development Incentive Payments"/>
        <s v="165: Department of Housing and Community Development"/>
        <s v="409: Department of Energy"/>
        <s v="350: Department of Small Business and Supplier Diversity"/>
        <s v="360: Fort Monroe Authority"/>
        <s v="310: Virginia Economic Development Partnership"/>
        <s v="320: Virginia Tourism Authority"/>
        <s v="309: Virginia Innovation Partnership Authority"/>
        <s v="934: Innovation and Entrepreneurship Investment Authority"/>
        <s v="185: Secretary of Education"/>
        <s v="201: Department of Education, Central Office Operations"/>
        <s v="197: Direct Aid to Public Education"/>
        <s v="218: Virginia School for the Deaf and the Blind"/>
        <s v="245: State Council of Higher Education for Virginia"/>
        <s v="242: Christopher Newport University"/>
        <s v="204: The College of William and Mary in Virginia"/>
        <s v="241: Richard Bland College"/>
        <s v="268: Virginia Institute of Marine Science"/>
        <s v="247: George Mason University"/>
        <s v="216: James Madison University"/>
        <s v="214: Longwood University"/>
        <s v="213: Norfolk State University"/>
        <s v="221: Old Dominion University"/>
        <s v="274: Eastern Virginia Medical School"/>
        <s v="217: Radford University"/>
        <s v="215: University of Mary Washington"/>
        <s v="207: University of Virginia"/>
        <s v="209: University of Virginia Medical Center"/>
        <s v="246: University of Virginia's College at Wise"/>
        <s v="236: Virginia Commonwealth University"/>
        <s v="260: Virginia Community College System"/>
        <s v="211: Virginia Military Institute"/>
        <s v="208: Virginia Polytechnic Institute and State University"/>
        <s v="229: Virginia Cooperative Extension and Agricultural Experiment Station"/>
        <s v="212: Virginia State University"/>
        <s v="234: Cooperative Extension and Agricultural Research Services"/>
        <s v="239: Frontier Culture Museum of Virginia"/>
        <s v="417: Gunston Hall"/>
        <s v="425: Jamestown-Yorktown Foundation"/>
        <s v="202: The Library Of Virginia"/>
        <s v="146: The Science Museum of Virginia"/>
        <s v="942: Virginia Museum of Natural History"/>
        <s v="148: Virginia Commission for the Arts"/>
        <s v="238: Virginia Museum of Fine Arts"/>
        <s v="938: New College Institute"/>
        <s v="885: Institute for Advanced Learning and Research"/>
        <s v="935: Roanoke Higher Education Authority"/>
        <s v="937: Southern Virginia Higher Education Center"/>
        <s v="948: Southwest Virginia Higher Education Center"/>
        <s v="936: Southeastern Universities Research Association Doing Business for Jefferson Science Associates, LLC"/>
        <s v="989: Higher Education Research Initiative"/>
        <s v="244: Online Virginia Network Authority"/>
        <s v="190: Secretary of Finance"/>
        <s v="151: Department of Accounts"/>
        <s v="162: Department of Accounts Transfer Payments"/>
        <s v="122: Department of Planning and Budget"/>
        <s v="161: Department of Taxation"/>
        <s v="152: Department of the Treasury"/>
        <s v="155: Treasury Board"/>
        <s v="188: Secretary of Health and Human Resources"/>
        <s v="200: Children's Services Act"/>
        <s v="751: Department for the Deaf and Hard-Of-Hearing"/>
        <s v="601: Department of Health"/>
        <s v="602: Department of Medical Assistance Services"/>
        <s v="720: Department of Behavioral Health and Developmental Services"/>
        <s v="790: Grants to Localities"/>
        <s v="792: Mental Health Treatment Centers"/>
        <s v="793: Intellectual Disabilities Training Centers"/>
        <s v="794: Virginia Center for Behavioral Rehabilitation"/>
        <s v="262: Department for Aging and Rehabilitative Services"/>
        <s v="203: Wilson Workforce and Rehabilitation Center"/>
        <s v="765: Department of Social Services"/>
        <s v="852: Virginia Foundation for Healthy Youth"/>
        <s v="606: Virginia Board for People with Disabilities"/>
        <s v="702: Department for the Blind and Vision Impaired"/>
        <s v="263: Virginia Rehabilitation Center for the Blind and Vision Impaired"/>
        <s v="195: Secretary of Labor"/>
        <s v="181: Department of Labor and Industry"/>
        <s v="327: Department of Workforce Development and Advancement"/>
        <s v="182: Virginia Employment Commission"/>
        <s v="183: Secretary of Natural and Historic Resources"/>
        <s v="199: Department of Conservation and Recreation"/>
        <s v="440: Department of Environmental Quality"/>
        <s v="403: Department of Wildlife Resources"/>
        <s v="423: Department of Historic Resources"/>
        <s v="402: Marine Resources Commission"/>
        <s v="187: Secretary of Public Safety and Homeland Security"/>
        <s v="957: Commonwealth's Attorneys' Services Council"/>
        <s v="799: Department of Corrections"/>
        <s v="140: Department of Criminal Justice Services"/>
        <s v="127: Department of Emergency Management"/>
        <s v="960: Department of Fire Programs"/>
        <s v="778: Department of Forensic Science"/>
        <s v="777: Department of Juvenile Justice"/>
        <s v="156: Department of State Police"/>
        <s v="766: Virginia Parole Board"/>
        <s v="184: Secretary of Technology"/>
        <s v="509: Virginia Commercial Space Flight Authority"/>
        <s v="841: Department of Aviation"/>
        <s v="505: Department of Rail and Public Transportation"/>
        <s v="501: Department of Transportation"/>
        <s v="407: Virginia Port Authority"/>
        <s v="454: Secretary of Veterans and Defense Affairs"/>
        <s v="912: Department of Veterans Services"/>
        <s v="913: Veterans Services Foundation"/>
        <s v="123: Department of Military Affairs"/>
        <s v="992: Planned Reversions"/>
        <s v="990: Appropriation Vetoes"/>
        <s v="995: Central Appropriations"/>
        <s v="977: Virginia Cannabis Control Authority"/>
        <s v="171: State Corporation Commission"/>
        <s v="158: Virginia Retirement System"/>
        <s v="191: Virginia Workers' Compensation Commission"/>
        <s v="872: Virginia World War I and World War II Commemoration Commission" u="1"/>
        <s v="400: Jamestown-Yorktown Commemorations" u="1"/>
      </sharedItems>
    </cacheField>
    <cacheField name="Prog Code" numFmtId="0">
      <sharedItems containsSemiMixedTypes="0" containsString="0" containsNumber="1" containsInteger="1" minValue="100" maxValue="899"/>
    </cacheField>
    <cacheField name="Program Title" numFmtId="0">
      <sharedItems/>
    </cacheField>
    <cacheField name="Program" numFmtId="0">
      <sharedItems count="178">
        <s v="782: Enactment of Laws"/>
        <s v="783: Legislative Evaluation and Review"/>
        <s v="399: Administrative and Support Services"/>
        <s v="820: Information Technology Development and Operations"/>
        <s v="146: Human Relations Management"/>
        <s v="406: Health Research, Planning, and Coordination"/>
        <s v="450: Social Services Research, Planning, and Coordination"/>
        <s v="507: Resource Management Research, Planning, and Coordination"/>
        <s v="516: Environmental Policy and Program Development"/>
        <s v="534: Economic Development Services"/>
        <s v="550: Consumer Affairs Services"/>
        <s v="602: Ground Transportation Planning and Research"/>
        <s v="701: Governmental Affairs Services"/>
        <s v="784: Legislative Research and Analysis"/>
        <s v="788: Research, Planning, and Coordination"/>
        <s v="748: Architectural and Antiquity Research Planning and Coordination"/>
        <s v="537: Technology Research, Planning, and Coordination"/>
        <s v="458: Housing Assistance Services"/>
        <s v="704: Personnel Management Services"/>
        <s v="305: Criminal Justice Research, Planning and Coordination"/>
        <s v="502: Historic and Commemorative Attraction Management"/>
        <s v="714: Across the Board Reductions"/>
        <s v="321: Pre-Trial, Trial, and Appellate Processes"/>
        <s v="323: Law Library Services"/>
        <s v="326: Adjudication Training, Education, and Standards"/>
        <s v="327: Legal Defense"/>
        <s v="324: Adjudicatory Research, Planning, and Coordination"/>
        <s v="722: Disaster Planning and Operations"/>
        <s v="799: Administrative and Support Services"/>
        <s v="320: Legal Advice"/>
        <s v="552: Regulation of Business Practices"/>
        <s v="738: Central Records Retention Services"/>
        <s v="787: Inspection, Monitoring, and Auditing Services"/>
        <s v="824: Central Support Services for Business Solutions"/>
        <s v="307: Financial Assistance for Sheriffs' Offices and Regional Jails"/>
        <s v="356: Financial Assistance for Confinement of Inmates in Local and Regional Facilities"/>
        <s v="717: Financial Assistance for Local Finance Directors"/>
        <s v="771: Financial Assistance for Local Commissioners of the Revenue"/>
        <s v="772: Financial Assistance for Attorneys for the Commonwealth"/>
        <s v="773: Financial Assistance for Circuit Court Clerks"/>
        <s v="774: Financial Assistance for Local Treasurers"/>
        <s v="726: Laboratory Services"/>
        <s v="727: Real Estate Services"/>
        <s v="730: Procurement Services"/>
        <s v="741: Physical Plant Management Services"/>
        <s v="723: Electoral Services"/>
        <s v="728: Financial Assistance to Localities - General"/>
        <s v="780: Financial Assistance for Electoral Services"/>
        <s v="828: Information Technology Planning and Quality Control"/>
        <s v="829: Information Technology Security Oversight"/>
        <s v="899: Administrative and Support Services"/>
        <s v="457: Nutritional Services"/>
        <s v="531: Animal and Poultry Disease Control"/>
        <s v="532: Agricultural Industry Marketing, Development, Promotion, and Improvement"/>
        <s v="535: Plant Pest and Disease Control"/>
        <s v="541: Agriculture and Food Homeland Security"/>
        <s v="554: Food Safety and Security"/>
        <s v="557: Regulation of Products"/>
        <s v="559: Regulation of Charitable Gaming Organizations"/>
        <s v="599: Administrative and Support Services"/>
        <s v="501: Forest Management"/>
        <s v="533: Community Development Services"/>
        <s v="562: Regulation of Structure Safety"/>
        <s v="506: Minerals Management"/>
        <s v="536: Tourist Promotion"/>
        <s v="181: Instructional Services"/>
        <s v="182: Special Education and Student Services"/>
        <s v="184: Pupil Assessment Services"/>
        <s v="185: School and Division Assistance"/>
        <s v="186: Technology Assistance Services"/>
        <s v="199: Administrative and Support Services"/>
        <s v="566: Teacher Licensure and Education"/>
        <s v="143: Financial Assistance for Educational, Cultural, Community, and Artistic Affairs"/>
        <s v="176: Early Childhood Care and Education Programs"/>
        <s v="178: State Education Assistance Programs"/>
        <s v="197: Instruction"/>
        <s v="198: Residential Support"/>
        <s v="108: Higher Education Student Financial Assistance"/>
        <s v="110: Financial Assistance For Educational and General Services"/>
        <s v="111: Higher Education Academic, Fiscal, and Facility Planning and Coordination"/>
        <s v="100: Educational and General Programs"/>
        <s v="145: Museum and Cultural Services"/>
        <s v="430: State Health Services"/>
        <s v="113: Unique Military Activities"/>
        <s v="137: Archives Management"/>
        <s v="142: Statewide Library Services"/>
        <s v="724: Financial Systems Development and Management"/>
        <s v="737: Accounting Services"/>
        <s v="237: Revenue Cash Reserve"/>
        <s v="746: Personal Property Tax Relief Program"/>
        <s v="715: Planning, Budgeting, and Evaluation Services"/>
        <s v="732: Revenue Administration Services"/>
        <s v="734: Tax Value Assistance to Localities"/>
        <s v="725: Investment, Trust, and Insurance Services"/>
        <s v="743: Bond and Loan Retirement and Redemption"/>
        <s v="453: Protective Services"/>
        <s v="499: Administrative and Support Services"/>
        <s v="402: Emergency Medical Services"/>
        <s v="403: Medical Examiner and Anatomical Services"/>
        <s v="405: Communicable Disease Prevention and Control"/>
        <s v="440: Community Health Services"/>
        <s v="492: Financial Assistance to Community Human Services Organizations"/>
        <s v="508: Drinking Water Improvement"/>
        <s v="565: Environmental Health Hazards Control"/>
        <s v="775: Emergency Preparedness"/>
        <s v="446: Children's Health Insurance Program Delivery"/>
        <s v="456: Medicaid Program Services"/>
        <s v="464: Medical Assistance Services (Non-Medicaid)"/>
        <s v="466: Medical Assistance Services for Low Income Children"/>
        <s v="496: Medical Assistance Management Services (Forecasted)"/>
        <s v="444: Central Office Managed Community and Individual Health Services"/>
        <s v="561: Regulation of Public Facilities and Services"/>
        <s v="445: Financial Assistance for Health Services"/>
        <s v="357: Secure Confinement"/>
        <s v="421: Pharmacy Services"/>
        <s v="498: Facility Administrative and Support Services"/>
        <s v="454: Rehabilitation Assistance Services"/>
        <s v="455: Individual Care Services"/>
        <s v="461: Continuing Income Assistance Services"/>
        <s v="468: Adult Programs and Services"/>
        <s v="451: Program Management Services"/>
        <s v="452: Financial Assistance for Self-Sufficiency Programs and Services"/>
        <s v="460: Financial Assistance for Local Social Services Staff"/>
        <s v="463: Child Support Enforcement Services"/>
        <s v="469: Child Welfare Services"/>
        <s v="491: Financial Assistance for Supplemental Assistance Services"/>
        <s v="745: Distribution of Tobacco Settlement"/>
        <s v="490: Financial Assistance for Individual and Family Services"/>
        <s v="191: State Education Services"/>
        <s v="497: Regional Office Support and Administration"/>
        <s v="555: Regulation of Individual Safety"/>
        <s v="470: Workforce Systems Services"/>
        <s v="503: Land  and Resource Management"/>
        <s v="504: Leisure and Recreation Services"/>
        <s v="509: Land Protection"/>
        <s v="512: Water Protection"/>
        <s v="513: Air Protection"/>
        <s v="515: Environmental Financial Assistance"/>
        <s v="511: Wildlife and Freshwater Fisheries Management"/>
        <s v="505: Marine Life Management"/>
        <s v="510: Coastal Lands Surveying and Mapping"/>
        <s v="351: Supervision of Offenders and Re-entry Services"/>
        <s v="361: Operation of State Residential Community Correctional Facilities"/>
        <s v="397: Prison Medical and Clinical Services"/>
        <s v="398: Operation of Secure Correctional Facilities"/>
        <s v="303: Criminal Justice Training and Standards"/>
        <s v="390: Financial Assistance for Administration of Justice Services"/>
        <s v="560: Regulation of Professions and Occupations"/>
        <s v="712: Emergency Response Systems Development Technology Services"/>
        <s v="776: Emergency Response and Recovery"/>
        <s v="778: Virginia Emergency Operations Center"/>
        <s v="744: Fire Training and Technical Support Services"/>
        <s v="764: Financial Assistance for Fire Services Programs"/>
        <s v="309: Law Enforcement Scientific Support Services"/>
        <s v="350: Operation of Community Residential and Nonresidential Services"/>
        <s v="360: Financial Assistance to Local Governments for Juvenile Justice Services"/>
        <s v="302: Information Technology Systems, Telecommunications and Records Management"/>
        <s v="310: Law Enforcement and Highway Safety Services"/>
        <s v="352: Probation and Parole Determination"/>
        <s v="608: Space Flight Support Services"/>
        <s v="656: State Aircraft Flight Operations"/>
        <s v="699: Administrative and Support Services"/>
        <s v="609: Financial Assistance for Public Transportation"/>
        <s v="603: Highway Construction Programs"/>
        <s v="612: Non-Toll Supported Transportation Debt Service"/>
        <s v="621: Transportation Initiatives"/>
        <s v="626: Port Facilities Planning, Maintenance, Acquisition, and Construction"/>
        <s v="628: Financial Assistance for Port Activities"/>
        <s v="467: Veterans Benefit Services"/>
        <s v="187: At Risk Youth Residential Program"/>
        <s v="721: Defense Preparedness"/>
        <s v="226: Miscellaneous Reversion Clearing Account"/>
        <s v="236: Reversion Clearing Account - Miscellaneous"/>
        <s v="238: Adjustments to Designated State Agency Activities"/>
        <s v="757: Compensation and Benefit Adjustments"/>
        <s v="758: Payments for Special or Unanticipated Expenditures"/>
        <s v="308: Cannabis Regulation and Enforcement"/>
        <s v="408: Plan Management"/>
      </sharedItems>
    </cacheField>
    <cacheField name="Fund Type" numFmtId="0">
      <sharedItems/>
    </cacheField>
    <cacheField name="Row Type Sort" numFmtId="0">
      <sharedItems containsSemiMixedTypes="0" containsString="0" containsNumber="1" containsInteger="1" minValue="10" maxValue="50"/>
    </cacheField>
    <cacheField name="Row Type" numFmtId="0">
      <sharedItems count="7">
        <s v="Appropriation"/>
        <s v="Expended"/>
        <s v="Unexpended"/>
        <s v="Mandated Balance"/>
        <s v="Discretionary Balance"/>
        <s v="Unexpend Percent" u="1"/>
        <s v="Unexpended %" u="1"/>
      </sharedItems>
    </cacheField>
    <cacheField name="2019" numFmtId="6">
      <sharedItems containsSemiMixedTypes="0" containsString="0" containsNumber="1" minValue="0" maxValue="6229436359"/>
    </cacheField>
    <cacheField name="2020" numFmtId="6">
      <sharedItems containsSemiMixedTypes="0" containsString="0" containsNumber="1" minValue="0" maxValue="6519132301"/>
    </cacheField>
    <cacheField name="2021" numFmtId="6">
      <sharedItems containsSemiMixedTypes="0" containsString="0" containsNumber="1" minValue="0" maxValue="6933632130.4200001"/>
    </cacheField>
    <cacheField name="2022" numFmtId="6">
      <sharedItems containsSemiMixedTypes="0" containsString="0" containsNumber="1" minValue="0" maxValue="7142041110.5200005"/>
    </cacheField>
    <cacheField name="2023" numFmtId="6">
      <sharedItems containsSemiMixedTypes="0" containsString="0" containsNumber="1" minValue="0" maxValue="8566581702.3400002"/>
    </cacheField>
    <cacheField name="2024" numFmtId="6">
      <sharedItems containsSemiMixedTypes="0" containsString="0" containsNumber="1" minValue="0" maxValue="8915620741.5"/>
    </cacheField>
    <cacheField name="2025" numFmtId="6">
      <sharedItems containsSemiMixedTypes="0" containsString="0" containsNumber="1" minValue="0" maxValue="9387126167.8999996"/>
    </cacheField>
  </cacheFields>
  <extLst>
    <ext xmlns:x14="http://schemas.microsoft.com/office/spreadsheetml/2009/9/main" uri="{725AE2AE-9491-48be-B2B4-4EB974FC3084}">
      <x14:pivotCacheDefinition pivotCacheId="1165902144"/>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040">
  <r>
    <x v="0"/>
    <n v="1"/>
    <n v="101"/>
    <s v="001000"/>
    <s v="House of Delegates"/>
    <s v="No"/>
    <x v="0"/>
    <n v="782"/>
    <s v="Enactment of Laws"/>
    <x v="0"/>
    <s v="GF"/>
    <n v="10"/>
    <x v="0"/>
    <n v="33928269"/>
    <n v="38920443.159999996"/>
    <n v="40667470.859999999"/>
    <n v="48144867.579999998"/>
    <n v="54725543.280000001"/>
    <n v="61780935.399999999"/>
    <n v="67036282.829999998"/>
  </r>
  <r>
    <x v="0"/>
    <n v="1"/>
    <n v="101"/>
    <s v="001000"/>
    <s v="House of Delegates"/>
    <s v="No"/>
    <x v="0"/>
    <n v="782"/>
    <s v="Enactment of Laws"/>
    <x v="0"/>
    <s v="GF"/>
    <n v="20"/>
    <x v="1"/>
    <n v="28010636.84"/>
    <n v="31986904.300000001"/>
    <n v="27466475.280000001"/>
    <n v="31074395.530000001"/>
    <n v="31348941.629999999"/>
    <n v="35624230.57"/>
    <n v="38201220.109999999"/>
  </r>
  <r>
    <x v="0"/>
    <n v="1"/>
    <n v="101"/>
    <s v="001000"/>
    <s v="House of Delegates"/>
    <s v="No"/>
    <x v="0"/>
    <n v="782"/>
    <s v="Enactment of Laws"/>
    <x v="0"/>
    <s v="GF"/>
    <n v="30"/>
    <x v="2"/>
    <n v="5917632.1600000001"/>
    <n v="6933538.8600000003"/>
    <n v="13200995.58"/>
    <n v="17070472.050000001"/>
    <n v="23376601.649999999"/>
    <n v="26156704.829999998"/>
    <n v="28835062.719999999"/>
  </r>
  <r>
    <x v="0"/>
    <n v="1"/>
    <n v="101"/>
    <s v="001000"/>
    <s v="House of Delegates"/>
    <s v="No"/>
    <x v="0"/>
    <n v="782"/>
    <s v="Enactment of Laws"/>
    <x v="0"/>
    <s v="GF"/>
    <n v="40"/>
    <x v="3"/>
    <n v="5917632.1600000001"/>
    <n v="6933538.8600000003"/>
    <n v="13200995.58"/>
    <n v="17070472.050000001"/>
    <n v="23376601.649999999"/>
    <n v="26156704.829999998"/>
    <n v="28835062.719999999"/>
  </r>
  <r>
    <x v="0"/>
    <n v="1"/>
    <n v="101"/>
    <s v="001000"/>
    <s v="House of Delegates"/>
    <s v="No"/>
    <x v="0"/>
    <n v="782"/>
    <s v="Enactment of Laws"/>
    <x v="0"/>
    <s v="GF"/>
    <n v="50"/>
    <x v="4"/>
    <n v="0"/>
    <n v="0"/>
    <n v="0"/>
    <n v="0"/>
    <n v="0"/>
    <n v="0"/>
    <n v="0"/>
  </r>
  <r>
    <x v="0"/>
    <n v="1"/>
    <n v="100"/>
    <s v="001001"/>
    <s v="Senate of Virginia"/>
    <s v="No"/>
    <x v="1"/>
    <n v="782"/>
    <s v="Enactment of Laws"/>
    <x v="0"/>
    <s v="GF"/>
    <n v="10"/>
    <x v="0"/>
    <n v="26146136"/>
    <n v="30448958.239999998"/>
    <n v="33838507.18"/>
    <n v="38605685.259999998"/>
    <n v="44225598.43"/>
    <n v="50063242.890000001"/>
    <n v="52955192.649999999"/>
  </r>
  <r>
    <x v="0"/>
    <n v="1"/>
    <n v="100"/>
    <s v="001001"/>
    <s v="Senate of Virginia"/>
    <s v="No"/>
    <x v="1"/>
    <n v="782"/>
    <s v="Enactment of Laws"/>
    <x v="0"/>
    <s v="GF"/>
    <n v="20"/>
    <x v="1"/>
    <n v="15797179.76"/>
    <n v="17880837.059999999"/>
    <n v="17168220.920000002"/>
    <n v="18446128.699999999"/>
    <n v="18884116.539999999"/>
    <n v="23784014.239999998"/>
    <n v="23206140.309999999"/>
  </r>
  <r>
    <x v="0"/>
    <n v="1"/>
    <n v="100"/>
    <s v="001001"/>
    <s v="Senate of Virginia"/>
    <s v="No"/>
    <x v="1"/>
    <n v="782"/>
    <s v="Enactment of Laws"/>
    <x v="0"/>
    <s v="GF"/>
    <n v="30"/>
    <x v="2"/>
    <n v="10348956.24"/>
    <n v="12568121.18"/>
    <n v="16670286.26"/>
    <n v="20159556.559999999"/>
    <n v="25341481.890000001"/>
    <n v="26279228.649999999"/>
    <n v="29749052.34"/>
  </r>
  <r>
    <x v="0"/>
    <n v="1"/>
    <n v="100"/>
    <s v="001001"/>
    <s v="Senate of Virginia"/>
    <s v="No"/>
    <x v="1"/>
    <n v="782"/>
    <s v="Enactment of Laws"/>
    <x v="0"/>
    <s v="GF"/>
    <n v="40"/>
    <x v="3"/>
    <n v="10348956.24"/>
    <n v="12568121.18"/>
    <n v="16670286.26"/>
    <n v="20159556.559999999"/>
    <n v="25341481.890000001"/>
    <n v="26279228.649999999"/>
    <n v="29749052.34"/>
  </r>
  <r>
    <x v="0"/>
    <n v="1"/>
    <n v="100"/>
    <s v="001001"/>
    <s v="Senate of Virginia"/>
    <s v="No"/>
    <x v="1"/>
    <n v="782"/>
    <s v="Enactment of Laws"/>
    <x v="0"/>
    <s v="GF"/>
    <n v="50"/>
    <x v="4"/>
    <n v="0"/>
    <n v="0"/>
    <n v="0"/>
    <n v="0"/>
    <n v="0"/>
    <n v="0"/>
    <n v="0"/>
  </r>
  <r>
    <x v="0"/>
    <n v="1"/>
    <n v="133"/>
    <s v="002000"/>
    <s v="Auditor of Public Accounts"/>
    <s v="No"/>
    <x v="2"/>
    <n v="783"/>
    <s v="Legislative Evaluation and Review"/>
    <x v="1"/>
    <s v="GF"/>
    <n v="10"/>
    <x v="0"/>
    <n v="12323220"/>
    <n v="12849994.119999999"/>
    <n v="13169913.949999999"/>
    <n v="14795172.109999999"/>
    <n v="15645780.890000001"/>
    <n v="15496094.27"/>
    <n v="16522159.060000001"/>
  </r>
  <r>
    <x v="0"/>
    <n v="1"/>
    <n v="133"/>
    <s v="002000"/>
    <s v="Auditor of Public Accounts"/>
    <s v="No"/>
    <x v="2"/>
    <n v="783"/>
    <s v="Legislative Evaluation and Review"/>
    <x v="1"/>
    <s v="GF"/>
    <n v="20"/>
    <x v="1"/>
    <n v="12115480.880000001"/>
    <n v="12220578.17"/>
    <n v="11855794.84"/>
    <n v="13426376.220000001"/>
    <n v="14449316.619999999"/>
    <n v="14752894.210000001"/>
    <n v="15288512.970000001"/>
  </r>
  <r>
    <x v="0"/>
    <n v="1"/>
    <n v="133"/>
    <s v="002000"/>
    <s v="Auditor of Public Accounts"/>
    <s v="No"/>
    <x v="2"/>
    <n v="783"/>
    <s v="Legislative Evaluation and Review"/>
    <x v="1"/>
    <s v="GF"/>
    <n v="30"/>
    <x v="2"/>
    <n v="207739.12"/>
    <n v="629415.94999999995"/>
    <n v="1314119.1100000001"/>
    <n v="1368795.89"/>
    <n v="1196464.27"/>
    <n v="743200.06"/>
    <n v="1233646.0900000001"/>
  </r>
  <r>
    <x v="0"/>
    <n v="1"/>
    <n v="133"/>
    <s v="002000"/>
    <s v="Auditor of Public Accounts"/>
    <s v="No"/>
    <x v="2"/>
    <n v="783"/>
    <s v="Legislative Evaluation and Review"/>
    <x v="1"/>
    <s v="GF"/>
    <n v="40"/>
    <x v="3"/>
    <n v="207739.12"/>
    <n v="629415.94999999995"/>
    <n v="1314119.1100000001"/>
    <n v="1368795.89"/>
    <n v="1196464.27"/>
    <n v="743200.06"/>
    <n v="1233646.0900000001"/>
  </r>
  <r>
    <x v="0"/>
    <n v="1"/>
    <n v="133"/>
    <s v="002000"/>
    <s v="Auditor of Public Accounts"/>
    <s v="No"/>
    <x v="2"/>
    <n v="783"/>
    <s v="Legislative Evaluation and Review"/>
    <x v="1"/>
    <s v="GF"/>
    <n v="50"/>
    <x v="4"/>
    <n v="0"/>
    <n v="0"/>
    <n v="0"/>
    <n v="0"/>
    <n v="0"/>
    <n v="0"/>
    <n v="0"/>
  </r>
  <r>
    <x v="0"/>
    <n v="1"/>
    <n v="961"/>
    <s v="004000"/>
    <s v="Division of Capitol Police"/>
    <s v="No"/>
    <x v="3"/>
    <n v="399"/>
    <s v="Administrative and Support Services"/>
    <x v="2"/>
    <s v="GF"/>
    <n v="10"/>
    <x v="0"/>
    <n v="13934764"/>
    <n v="16006350.9"/>
    <n v="16650517.039999999"/>
    <n v="18975497.449999999"/>
    <n v="24595110.780000001"/>
    <n v="22806786.170000002"/>
    <n v="26839925.649999999"/>
  </r>
  <r>
    <x v="0"/>
    <n v="1"/>
    <n v="961"/>
    <s v="004000"/>
    <s v="Division of Capitol Police"/>
    <s v="No"/>
    <x v="3"/>
    <n v="399"/>
    <s v="Administrative and Support Services"/>
    <x v="2"/>
    <s v="GF"/>
    <n v="20"/>
    <x v="1"/>
    <n v="9518056.4499999993"/>
    <n v="9899267.8599999994"/>
    <n v="8802767.5899999999"/>
    <n v="10263605.67"/>
    <n v="11218975.609999999"/>
    <n v="13300687.52"/>
    <n v="15006750.35"/>
  </r>
  <r>
    <x v="0"/>
    <n v="1"/>
    <n v="961"/>
    <s v="004000"/>
    <s v="Division of Capitol Police"/>
    <s v="No"/>
    <x v="3"/>
    <n v="399"/>
    <s v="Administrative and Support Services"/>
    <x v="2"/>
    <s v="GF"/>
    <n v="30"/>
    <x v="2"/>
    <n v="4416707.55"/>
    <n v="6107083.04"/>
    <n v="7847749.4500000002"/>
    <n v="8711891.7799999993"/>
    <n v="13376135.17"/>
    <n v="9506098.6500000004"/>
    <n v="11833175.300000001"/>
  </r>
  <r>
    <x v="0"/>
    <n v="1"/>
    <n v="961"/>
    <s v="004000"/>
    <s v="Division of Capitol Police"/>
    <s v="No"/>
    <x v="3"/>
    <n v="399"/>
    <s v="Administrative and Support Services"/>
    <x v="2"/>
    <s v="GF"/>
    <n v="40"/>
    <x v="3"/>
    <n v="4416707.55"/>
    <n v="6107083.04"/>
    <n v="7847749.4500000002"/>
    <n v="8711891.7799999993"/>
    <n v="13376135.17"/>
    <n v="9506098.6500000004"/>
    <n v="11833175.300000001"/>
  </r>
  <r>
    <x v="0"/>
    <n v="1"/>
    <n v="961"/>
    <s v="004000"/>
    <s v="Division of Capitol Police"/>
    <s v="No"/>
    <x v="3"/>
    <n v="399"/>
    <s v="Administrative and Support Services"/>
    <x v="2"/>
    <s v="GF"/>
    <n v="50"/>
    <x v="4"/>
    <n v="0"/>
    <n v="0"/>
    <n v="0"/>
    <n v="0"/>
    <n v="0"/>
    <n v="0"/>
    <n v="0"/>
  </r>
  <r>
    <x v="0"/>
    <n v="1"/>
    <n v="109"/>
    <s v="005000"/>
    <s v="Division of Legislative Automated Systems"/>
    <s v="No"/>
    <x v="4"/>
    <n v="820"/>
    <s v="Information Technology Development and Operations"/>
    <x v="3"/>
    <s v="GF"/>
    <n v="10"/>
    <x v="0"/>
    <n v="5340206"/>
    <n v="5409781.1799999997"/>
    <n v="6975933.8399999999"/>
    <n v="7619453.04"/>
    <n v="9220360.0099999998"/>
    <n v="8798511.5199999996"/>
    <n v="8168384.2800000003"/>
  </r>
  <r>
    <x v="0"/>
    <n v="1"/>
    <n v="109"/>
    <s v="005000"/>
    <s v="Division of Legislative Automated Systems"/>
    <s v="No"/>
    <x v="4"/>
    <n v="820"/>
    <s v="Information Technology Development and Operations"/>
    <x v="3"/>
    <s v="GF"/>
    <n v="20"/>
    <x v="1"/>
    <n v="5282730.82"/>
    <n v="5232571.34"/>
    <n v="6320474.7999999998"/>
    <n v="6561932.0300000003"/>
    <n v="6709529.4900000002"/>
    <n v="7427298.2400000002"/>
    <n v="6848245.1699999999"/>
  </r>
  <r>
    <x v="0"/>
    <n v="1"/>
    <n v="109"/>
    <s v="005000"/>
    <s v="Division of Legislative Automated Systems"/>
    <s v="No"/>
    <x v="4"/>
    <n v="820"/>
    <s v="Information Technology Development and Operations"/>
    <x v="3"/>
    <s v="GF"/>
    <n v="30"/>
    <x v="2"/>
    <n v="57475.18"/>
    <n v="177209.84"/>
    <n v="655459.04"/>
    <n v="1057521.01"/>
    <n v="2510830.52"/>
    <n v="1371213.28"/>
    <n v="1320139.1100000001"/>
  </r>
  <r>
    <x v="0"/>
    <n v="1"/>
    <n v="109"/>
    <s v="005000"/>
    <s v="Division of Legislative Automated Systems"/>
    <s v="No"/>
    <x v="4"/>
    <n v="820"/>
    <s v="Information Technology Development and Operations"/>
    <x v="3"/>
    <s v="GF"/>
    <n v="40"/>
    <x v="3"/>
    <n v="57475.18"/>
    <n v="177209.84"/>
    <n v="655459.04"/>
    <n v="1057521.01"/>
    <n v="2510830.52"/>
    <n v="1371213.28"/>
    <n v="1320139.1100000001"/>
  </r>
  <r>
    <x v="0"/>
    <n v="1"/>
    <n v="109"/>
    <s v="005000"/>
    <s v="Division of Legislative Automated Systems"/>
    <s v="No"/>
    <x v="4"/>
    <n v="820"/>
    <s v="Information Technology Development and Operations"/>
    <x v="3"/>
    <s v="GF"/>
    <n v="50"/>
    <x v="4"/>
    <n v="0"/>
    <n v="0"/>
    <n v="0"/>
    <n v="0"/>
    <n v="0"/>
    <n v="0"/>
    <n v="0"/>
  </r>
  <r>
    <x v="0"/>
    <n v="1"/>
    <n v="107"/>
    <s v="006000"/>
    <s v="Division of Legislative Services"/>
    <s v="No"/>
    <x v="5"/>
    <n v="146"/>
    <s v="Human Relations Management"/>
    <x v="4"/>
    <s v="GF"/>
    <n v="10"/>
    <x v="0"/>
    <n v="2834057"/>
    <n v="971468.93"/>
    <n v="50233.82"/>
    <n v="0"/>
    <n v="0"/>
    <n v="0"/>
    <n v="0"/>
  </r>
  <r>
    <x v="0"/>
    <n v="1"/>
    <n v="107"/>
    <s v="006000"/>
    <s v="Division of Legislative Services"/>
    <s v="No"/>
    <x v="5"/>
    <n v="146"/>
    <s v="Human Relations Management"/>
    <x v="4"/>
    <s v="GF"/>
    <n v="20"/>
    <x v="1"/>
    <n v="365218.07"/>
    <n v="171364.35"/>
    <n v="50233.82"/>
    <n v="0"/>
    <n v="0"/>
    <n v="0"/>
    <n v="0"/>
  </r>
  <r>
    <x v="0"/>
    <n v="1"/>
    <n v="107"/>
    <s v="006000"/>
    <s v="Division of Legislative Services"/>
    <s v="No"/>
    <x v="5"/>
    <n v="146"/>
    <s v="Human Relations Management"/>
    <x v="4"/>
    <s v="GF"/>
    <n v="30"/>
    <x v="2"/>
    <n v="2468838.9300000002"/>
    <n v="800104.58"/>
    <n v="0"/>
    <n v="0"/>
    <n v="0"/>
    <n v="0"/>
    <n v="0"/>
  </r>
  <r>
    <x v="0"/>
    <n v="1"/>
    <n v="107"/>
    <s v="006000"/>
    <s v="Division of Legislative Services"/>
    <s v="No"/>
    <x v="5"/>
    <n v="146"/>
    <s v="Human Relations Management"/>
    <x v="4"/>
    <s v="GF"/>
    <n v="40"/>
    <x v="3"/>
    <n v="2468838.9300000002"/>
    <n v="800104.58"/>
    <n v="0"/>
    <n v="0"/>
    <n v="0"/>
    <n v="0"/>
    <n v="0"/>
  </r>
  <r>
    <x v="0"/>
    <n v="1"/>
    <n v="107"/>
    <s v="006000"/>
    <s v="Division of Legislative Services"/>
    <s v="No"/>
    <x v="5"/>
    <n v="146"/>
    <s v="Human Relations Management"/>
    <x v="4"/>
    <s v="GF"/>
    <n v="50"/>
    <x v="4"/>
    <n v="0"/>
    <n v="0"/>
    <n v="0"/>
    <n v="0"/>
    <n v="0"/>
    <n v="0"/>
    <n v="0"/>
  </r>
  <r>
    <x v="0"/>
    <n v="1"/>
    <n v="107"/>
    <s v="006000"/>
    <s v="Division of Legislative Services"/>
    <s v="No"/>
    <x v="5"/>
    <n v="406"/>
    <s v="Health Research, Planning, and Coordination"/>
    <x v="5"/>
    <s v="GF"/>
    <n v="10"/>
    <x v="0"/>
    <n v="11172"/>
    <n v="16976.12"/>
    <n v="6331"/>
    <n v="6320"/>
    <n v="0"/>
    <n v="0"/>
    <n v="0"/>
  </r>
  <r>
    <x v="0"/>
    <n v="1"/>
    <n v="107"/>
    <s v="006000"/>
    <s v="Division of Legislative Services"/>
    <s v="No"/>
    <x v="5"/>
    <n v="406"/>
    <s v="Health Research, Planning, and Coordination"/>
    <x v="5"/>
    <s v="GF"/>
    <n v="20"/>
    <x v="1"/>
    <n v="545.88"/>
    <n v="50"/>
    <n v="31"/>
    <n v="98.07"/>
    <n v="0"/>
    <n v="0"/>
    <n v="0"/>
  </r>
  <r>
    <x v="0"/>
    <n v="1"/>
    <n v="107"/>
    <s v="006000"/>
    <s v="Division of Legislative Services"/>
    <s v="No"/>
    <x v="5"/>
    <n v="406"/>
    <s v="Health Research, Planning, and Coordination"/>
    <x v="5"/>
    <s v="GF"/>
    <n v="30"/>
    <x v="2"/>
    <n v="10626.12"/>
    <n v="16926.12"/>
    <n v="6300"/>
    <n v="6221.93"/>
    <n v="0"/>
    <n v="0"/>
    <n v="0"/>
  </r>
  <r>
    <x v="0"/>
    <n v="1"/>
    <n v="107"/>
    <s v="006000"/>
    <s v="Division of Legislative Services"/>
    <s v="No"/>
    <x v="5"/>
    <n v="406"/>
    <s v="Health Research, Planning, and Coordination"/>
    <x v="5"/>
    <s v="GF"/>
    <n v="40"/>
    <x v="3"/>
    <n v="10626.12"/>
    <n v="16926.12"/>
    <n v="6300"/>
    <n v="6221.93"/>
    <n v="0"/>
    <n v="0"/>
    <n v="0"/>
  </r>
  <r>
    <x v="0"/>
    <n v="1"/>
    <n v="107"/>
    <s v="006000"/>
    <s v="Division of Legislative Services"/>
    <s v="No"/>
    <x v="5"/>
    <n v="406"/>
    <s v="Health Research, Planning, and Coordination"/>
    <x v="5"/>
    <s v="GF"/>
    <n v="50"/>
    <x v="4"/>
    <n v="0"/>
    <n v="0"/>
    <n v="0"/>
    <n v="0"/>
    <n v="0"/>
    <n v="0"/>
    <n v="0"/>
  </r>
  <r>
    <x v="0"/>
    <n v="1"/>
    <n v="107"/>
    <s v="006000"/>
    <s v="Division of Legislative Services"/>
    <s v="No"/>
    <x v="5"/>
    <n v="450"/>
    <s v="Social Services Research, Planning, and Coordination"/>
    <x v="6"/>
    <s v="GF"/>
    <n v="10"/>
    <x v="0"/>
    <n v="46254"/>
    <n v="68711.7"/>
    <n v="25609"/>
    <n v="25590"/>
    <n v="0"/>
    <n v="0"/>
    <n v="0"/>
  </r>
  <r>
    <x v="0"/>
    <n v="1"/>
    <n v="107"/>
    <s v="006000"/>
    <s v="Division of Legislative Services"/>
    <s v="No"/>
    <x v="5"/>
    <n v="450"/>
    <s v="Social Services Research, Planning, and Coordination"/>
    <x v="6"/>
    <s v="GF"/>
    <n v="20"/>
    <x v="1"/>
    <n v="3344.3"/>
    <n v="248"/>
    <n v="55"/>
    <n v="433.25"/>
    <n v="0"/>
    <n v="0"/>
    <n v="0"/>
  </r>
  <r>
    <x v="0"/>
    <n v="1"/>
    <n v="107"/>
    <s v="006000"/>
    <s v="Division of Legislative Services"/>
    <s v="No"/>
    <x v="5"/>
    <n v="450"/>
    <s v="Social Services Research, Planning, and Coordination"/>
    <x v="6"/>
    <s v="GF"/>
    <n v="30"/>
    <x v="2"/>
    <n v="42909.7"/>
    <n v="68463.7"/>
    <n v="25554"/>
    <n v="25156.75"/>
    <n v="0"/>
    <n v="0"/>
    <n v="0"/>
  </r>
  <r>
    <x v="0"/>
    <n v="1"/>
    <n v="107"/>
    <s v="006000"/>
    <s v="Division of Legislative Services"/>
    <s v="No"/>
    <x v="5"/>
    <n v="450"/>
    <s v="Social Services Research, Planning, and Coordination"/>
    <x v="6"/>
    <s v="GF"/>
    <n v="40"/>
    <x v="3"/>
    <n v="42909.7"/>
    <n v="68463.7"/>
    <n v="25554"/>
    <n v="25156.75"/>
    <n v="0"/>
    <n v="0"/>
    <n v="0"/>
  </r>
  <r>
    <x v="0"/>
    <n v="1"/>
    <n v="107"/>
    <s v="006000"/>
    <s v="Division of Legislative Services"/>
    <s v="No"/>
    <x v="5"/>
    <n v="450"/>
    <s v="Social Services Research, Planning, and Coordination"/>
    <x v="6"/>
    <s v="GF"/>
    <n v="50"/>
    <x v="4"/>
    <n v="0"/>
    <n v="0"/>
    <n v="0"/>
    <n v="0"/>
    <n v="0"/>
    <n v="0"/>
    <n v="0"/>
  </r>
  <r>
    <x v="0"/>
    <n v="1"/>
    <n v="107"/>
    <s v="006000"/>
    <s v="Division of Legislative Services"/>
    <s v="No"/>
    <x v="5"/>
    <n v="507"/>
    <s v="Resource Management Research, Planning, and Coordination"/>
    <x v="7"/>
    <s v="GF"/>
    <n v="10"/>
    <x v="0"/>
    <n v="43245"/>
    <n v="21629.85"/>
    <n v="21630"/>
    <n v="21625"/>
    <n v="0"/>
    <n v="0"/>
    <n v="0"/>
  </r>
  <r>
    <x v="0"/>
    <n v="1"/>
    <n v="107"/>
    <s v="006000"/>
    <s v="Division of Legislative Services"/>
    <s v="No"/>
    <x v="5"/>
    <n v="507"/>
    <s v="Resource Management Research, Planning, and Coordination"/>
    <x v="7"/>
    <s v="GF"/>
    <n v="20"/>
    <x v="1"/>
    <n v="13.15"/>
    <n v="15.3"/>
    <n v="14"/>
    <n v="9"/>
    <n v="0"/>
    <n v="0"/>
    <n v="0"/>
  </r>
  <r>
    <x v="0"/>
    <n v="1"/>
    <n v="107"/>
    <s v="006000"/>
    <s v="Division of Legislative Services"/>
    <s v="No"/>
    <x v="5"/>
    <n v="507"/>
    <s v="Resource Management Research, Planning, and Coordination"/>
    <x v="7"/>
    <s v="GF"/>
    <n v="30"/>
    <x v="2"/>
    <n v="43231.85"/>
    <n v="21614.55"/>
    <n v="21616"/>
    <n v="21616"/>
    <n v="0"/>
    <n v="0"/>
    <n v="0"/>
  </r>
  <r>
    <x v="0"/>
    <n v="1"/>
    <n v="107"/>
    <s v="006000"/>
    <s v="Division of Legislative Services"/>
    <s v="No"/>
    <x v="5"/>
    <n v="507"/>
    <s v="Resource Management Research, Planning, and Coordination"/>
    <x v="7"/>
    <s v="GF"/>
    <n v="40"/>
    <x v="3"/>
    <n v="43231.85"/>
    <n v="21614.55"/>
    <n v="21616"/>
    <n v="21616"/>
    <n v="0"/>
    <n v="0"/>
    <n v="0"/>
  </r>
  <r>
    <x v="0"/>
    <n v="1"/>
    <n v="107"/>
    <s v="006000"/>
    <s v="Division of Legislative Services"/>
    <s v="No"/>
    <x v="5"/>
    <n v="507"/>
    <s v="Resource Management Research, Planning, and Coordination"/>
    <x v="7"/>
    <s v="GF"/>
    <n v="50"/>
    <x v="4"/>
    <n v="0"/>
    <n v="0"/>
    <n v="0"/>
    <n v="0"/>
    <n v="0"/>
    <n v="0"/>
    <n v="0"/>
  </r>
  <r>
    <x v="0"/>
    <n v="1"/>
    <n v="107"/>
    <s v="006000"/>
    <s v="Division of Legislative Services"/>
    <s v="No"/>
    <x v="5"/>
    <n v="516"/>
    <s v="Environmental Policy and Program Development"/>
    <x v="8"/>
    <s v="GF"/>
    <n v="10"/>
    <x v="0"/>
    <n v="16668"/>
    <n v="10308.219999999999"/>
    <n v="10224"/>
    <n v="10201"/>
    <n v="0"/>
    <n v="0"/>
    <n v="0"/>
  </r>
  <r>
    <x v="0"/>
    <n v="1"/>
    <n v="107"/>
    <s v="006000"/>
    <s v="Division of Legislative Services"/>
    <s v="No"/>
    <x v="5"/>
    <n v="516"/>
    <s v="Environmental Policy and Program Development"/>
    <x v="8"/>
    <s v="GF"/>
    <n v="20"/>
    <x v="1"/>
    <n v="1412.78"/>
    <n v="1186.3"/>
    <n v="64"/>
    <n v="41"/>
    <n v="0"/>
    <n v="0"/>
    <n v="0"/>
  </r>
  <r>
    <x v="0"/>
    <n v="1"/>
    <n v="107"/>
    <s v="006000"/>
    <s v="Division of Legislative Services"/>
    <s v="No"/>
    <x v="5"/>
    <n v="516"/>
    <s v="Environmental Policy and Program Development"/>
    <x v="8"/>
    <s v="GF"/>
    <n v="30"/>
    <x v="2"/>
    <n v="15255.22"/>
    <n v="9121.92"/>
    <n v="10160"/>
    <n v="10160"/>
    <n v="0"/>
    <n v="0"/>
    <n v="0"/>
  </r>
  <r>
    <x v="0"/>
    <n v="1"/>
    <n v="107"/>
    <s v="006000"/>
    <s v="Division of Legislative Services"/>
    <s v="No"/>
    <x v="5"/>
    <n v="516"/>
    <s v="Environmental Policy and Program Development"/>
    <x v="8"/>
    <s v="GF"/>
    <n v="40"/>
    <x v="3"/>
    <n v="15255.22"/>
    <n v="9121.92"/>
    <n v="10160"/>
    <n v="10160"/>
    <n v="0"/>
    <n v="0"/>
    <n v="0"/>
  </r>
  <r>
    <x v="0"/>
    <n v="1"/>
    <n v="107"/>
    <s v="006000"/>
    <s v="Division of Legislative Services"/>
    <s v="No"/>
    <x v="5"/>
    <n v="516"/>
    <s v="Environmental Policy and Program Development"/>
    <x v="8"/>
    <s v="GF"/>
    <n v="50"/>
    <x v="4"/>
    <n v="0"/>
    <n v="0"/>
    <n v="0"/>
    <n v="0"/>
    <n v="0"/>
    <n v="0"/>
    <n v="0"/>
  </r>
  <r>
    <x v="0"/>
    <n v="1"/>
    <n v="107"/>
    <s v="006000"/>
    <s v="Division of Legislative Services"/>
    <s v="No"/>
    <x v="5"/>
    <n v="534"/>
    <s v="Economic Development Services"/>
    <x v="9"/>
    <s v="GF"/>
    <n v="10"/>
    <x v="0"/>
    <n v="144069"/>
    <n v="154982.71"/>
    <n v="155978.18"/>
    <n v="187892.18"/>
    <n v="0"/>
    <n v="0"/>
    <n v="0"/>
  </r>
  <r>
    <x v="0"/>
    <n v="1"/>
    <n v="107"/>
    <s v="006000"/>
    <s v="Division of Legislative Services"/>
    <s v="No"/>
    <x v="5"/>
    <n v="534"/>
    <s v="Economic Development Services"/>
    <x v="9"/>
    <s v="GF"/>
    <n v="20"/>
    <x v="1"/>
    <n v="4048.29"/>
    <n v="2320.88"/>
    <n v="185"/>
    <n v="3070.12"/>
    <n v="0"/>
    <n v="0"/>
    <n v="0"/>
  </r>
  <r>
    <x v="0"/>
    <n v="1"/>
    <n v="107"/>
    <s v="006000"/>
    <s v="Division of Legislative Services"/>
    <s v="No"/>
    <x v="5"/>
    <n v="534"/>
    <s v="Economic Development Services"/>
    <x v="9"/>
    <s v="GF"/>
    <n v="30"/>
    <x v="2"/>
    <n v="140020.71"/>
    <n v="152661.82999999999"/>
    <n v="155793.18"/>
    <n v="184822.06"/>
    <n v="0"/>
    <n v="0"/>
    <n v="0"/>
  </r>
  <r>
    <x v="0"/>
    <n v="1"/>
    <n v="107"/>
    <s v="006000"/>
    <s v="Division of Legislative Services"/>
    <s v="No"/>
    <x v="5"/>
    <n v="534"/>
    <s v="Economic Development Services"/>
    <x v="9"/>
    <s v="GF"/>
    <n v="40"/>
    <x v="3"/>
    <n v="140020.71"/>
    <n v="152661.82999999999"/>
    <n v="155793.18"/>
    <n v="184822.06"/>
    <n v="0"/>
    <n v="0"/>
    <n v="0"/>
  </r>
  <r>
    <x v="0"/>
    <n v="1"/>
    <n v="107"/>
    <s v="006000"/>
    <s v="Division of Legislative Services"/>
    <s v="No"/>
    <x v="5"/>
    <n v="534"/>
    <s v="Economic Development Services"/>
    <x v="9"/>
    <s v="GF"/>
    <n v="50"/>
    <x v="4"/>
    <n v="0"/>
    <n v="0"/>
    <n v="0"/>
    <n v="0"/>
    <n v="0"/>
    <n v="0"/>
    <n v="0"/>
  </r>
  <r>
    <x v="0"/>
    <n v="1"/>
    <n v="107"/>
    <s v="006000"/>
    <s v="Division of Legislative Services"/>
    <s v="No"/>
    <x v="5"/>
    <n v="550"/>
    <s v="Consumer Affairs Services"/>
    <x v="10"/>
    <s v="GF"/>
    <n v="10"/>
    <x v="0"/>
    <n v="27563"/>
    <n v="6051.5"/>
    <n v="11946.42"/>
    <n v="17939.419999999998"/>
    <n v="0"/>
    <n v="0"/>
    <n v="0"/>
  </r>
  <r>
    <x v="0"/>
    <n v="1"/>
    <n v="107"/>
    <s v="006000"/>
    <s v="Division of Legislative Services"/>
    <s v="No"/>
    <x v="5"/>
    <n v="550"/>
    <s v="Consumer Affairs Services"/>
    <x v="10"/>
    <s v="GF"/>
    <n v="20"/>
    <x v="1"/>
    <n v="109.5"/>
    <n v="125.08"/>
    <n v="20"/>
    <n v="13"/>
    <n v="0"/>
    <n v="0"/>
    <n v="0"/>
  </r>
  <r>
    <x v="0"/>
    <n v="1"/>
    <n v="107"/>
    <s v="006000"/>
    <s v="Division of Legislative Services"/>
    <s v="No"/>
    <x v="5"/>
    <n v="550"/>
    <s v="Consumer Affairs Services"/>
    <x v="10"/>
    <s v="GF"/>
    <n v="30"/>
    <x v="2"/>
    <n v="27453.5"/>
    <n v="5926.42"/>
    <n v="11926.42"/>
    <n v="17926.419999999998"/>
    <n v="0"/>
    <n v="0"/>
    <n v="0"/>
  </r>
  <r>
    <x v="0"/>
    <n v="1"/>
    <n v="107"/>
    <s v="006000"/>
    <s v="Division of Legislative Services"/>
    <s v="No"/>
    <x v="5"/>
    <n v="550"/>
    <s v="Consumer Affairs Services"/>
    <x v="10"/>
    <s v="GF"/>
    <n v="40"/>
    <x v="3"/>
    <n v="27453.5"/>
    <n v="5926.42"/>
    <n v="11926.42"/>
    <n v="17926.419999999998"/>
    <n v="0"/>
    <n v="0"/>
    <n v="0"/>
  </r>
  <r>
    <x v="0"/>
    <n v="1"/>
    <n v="107"/>
    <s v="006000"/>
    <s v="Division of Legislative Services"/>
    <s v="No"/>
    <x v="5"/>
    <n v="550"/>
    <s v="Consumer Affairs Services"/>
    <x v="10"/>
    <s v="GF"/>
    <n v="50"/>
    <x v="4"/>
    <n v="0"/>
    <n v="0"/>
    <n v="0"/>
    <n v="0"/>
    <n v="0"/>
    <n v="0"/>
    <n v="0"/>
  </r>
  <r>
    <x v="0"/>
    <n v="1"/>
    <n v="107"/>
    <s v="006000"/>
    <s v="Division of Legislative Services"/>
    <s v="No"/>
    <x v="5"/>
    <n v="602"/>
    <s v="Ground Transportation Planning and Research"/>
    <x v="11"/>
    <s v="GF"/>
    <n v="10"/>
    <x v="0"/>
    <n v="56294"/>
    <n v="28266.92"/>
    <n v="28305"/>
    <n v="28268"/>
    <n v="0"/>
    <n v="0"/>
    <n v="0"/>
  </r>
  <r>
    <x v="0"/>
    <n v="1"/>
    <n v="107"/>
    <s v="006000"/>
    <s v="Division of Legislative Services"/>
    <s v="No"/>
    <x v="5"/>
    <n v="602"/>
    <s v="Ground Transportation Planning and Research"/>
    <x v="11"/>
    <s v="GF"/>
    <n v="20"/>
    <x v="1"/>
    <n v="3061.08"/>
    <n v="67"/>
    <n v="105"/>
    <n v="68"/>
    <n v="0"/>
    <n v="0"/>
    <n v="0"/>
  </r>
  <r>
    <x v="0"/>
    <n v="1"/>
    <n v="107"/>
    <s v="006000"/>
    <s v="Division of Legislative Services"/>
    <s v="No"/>
    <x v="5"/>
    <n v="602"/>
    <s v="Ground Transportation Planning and Research"/>
    <x v="11"/>
    <s v="GF"/>
    <n v="30"/>
    <x v="2"/>
    <n v="53232.92"/>
    <n v="28199.919999999998"/>
    <n v="28200"/>
    <n v="28200"/>
    <n v="0"/>
    <n v="0"/>
    <n v="0"/>
  </r>
  <r>
    <x v="0"/>
    <n v="1"/>
    <n v="107"/>
    <s v="006000"/>
    <s v="Division of Legislative Services"/>
    <s v="No"/>
    <x v="5"/>
    <n v="602"/>
    <s v="Ground Transportation Planning and Research"/>
    <x v="11"/>
    <s v="GF"/>
    <n v="40"/>
    <x v="3"/>
    <n v="53232.92"/>
    <n v="28199.919999999998"/>
    <n v="28200"/>
    <n v="28200"/>
    <n v="0"/>
    <n v="0"/>
    <n v="0"/>
  </r>
  <r>
    <x v="0"/>
    <n v="1"/>
    <n v="107"/>
    <s v="006000"/>
    <s v="Division of Legislative Services"/>
    <s v="No"/>
    <x v="5"/>
    <n v="602"/>
    <s v="Ground Transportation Planning and Research"/>
    <x v="11"/>
    <s v="GF"/>
    <n v="50"/>
    <x v="4"/>
    <n v="0"/>
    <n v="0"/>
    <n v="0"/>
    <n v="0"/>
    <n v="0"/>
    <n v="0"/>
    <n v="0"/>
  </r>
  <r>
    <x v="0"/>
    <n v="1"/>
    <n v="107"/>
    <s v="006000"/>
    <s v="Division of Legislative Services"/>
    <s v="No"/>
    <x v="5"/>
    <n v="701"/>
    <s v="Governmental Affairs Services"/>
    <x v="12"/>
    <s v="GF"/>
    <n v="10"/>
    <x v="0"/>
    <n v="51483"/>
    <n v="35089.94"/>
    <n v="45067.94"/>
    <n v="55042.94"/>
    <n v="0"/>
    <n v="0"/>
    <n v="0"/>
  </r>
  <r>
    <x v="0"/>
    <n v="1"/>
    <n v="107"/>
    <s v="006000"/>
    <s v="Division of Legislative Services"/>
    <s v="No"/>
    <x v="5"/>
    <n v="701"/>
    <s v="Governmental Affairs Services"/>
    <x v="12"/>
    <s v="GF"/>
    <n v="20"/>
    <x v="1"/>
    <n v="1347.06"/>
    <n v="90"/>
    <n v="68"/>
    <n v="43"/>
    <n v="0"/>
    <n v="0"/>
    <n v="0"/>
  </r>
  <r>
    <x v="0"/>
    <n v="1"/>
    <n v="107"/>
    <s v="006000"/>
    <s v="Division of Legislative Services"/>
    <s v="No"/>
    <x v="5"/>
    <n v="701"/>
    <s v="Governmental Affairs Services"/>
    <x v="12"/>
    <s v="GF"/>
    <n v="30"/>
    <x v="2"/>
    <n v="50135.94"/>
    <n v="34999.94"/>
    <n v="44999.94"/>
    <n v="54999.94"/>
    <n v="0"/>
    <n v="0"/>
    <n v="0"/>
  </r>
  <r>
    <x v="0"/>
    <n v="1"/>
    <n v="107"/>
    <s v="006000"/>
    <s v="Division of Legislative Services"/>
    <s v="No"/>
    <x v="5"/>
    <n v="701"/>
    <s v="Governmental Affairs Services"/>
    <x v="12"/>
    <s v="GF"/>
    <n v="40"/>
    <x v="3"/>
    <n v="50135.94"/>
    <n v="34999.94"/>
    <n v="44999.94"/>
    <n v="54999.94"/>
    <n v="0"/>
    <n v="0"/>
    <n v="0"/>
  </r>
  <r>
    <x v="0"/>
    <n v="1"/>
    <n v="107"/>
    <s v="006000"/>
    <s v="Division of Legislative Services"/>
    <s v="No"/>
    <x v="5"/>
    <n v="701"/>
    <s v="Governmental Affairs Services"/>
    <x v="12"/>
    <s v="GF"/>
    <n v="50"/>
    <x v="4"/>
    <n v="0"/>
    <n v="0"/>
    <n v="0"/>
    <n v="0"/>
    <n v="0"/>
    <n v="0"/>
    <n v="0"/>
  </r>
  <r>
    <x v="0"/>
    <n v="1"/>
    <n v="107"/>
    <s v="006000"/>
    <s v="Division of Legislative Services"/>
    <s v="No"/>
    <x v="5"/>
    <n v="784"/>
    <s v="Legislative Research and Analysis"/>
    <x v="13"/>
    <s v="GF"/>
    <n v="10"/>
    <x v="0"/>
    <n v="8823728"/>
    <n v="9179681.9399999995"/>
    <n v="9554392.1500000004"/>
    <n v="12737232.439999999"/>
    <n v="13475538.949999999"/>
    <n v="12072816.859999999"/>
    <n v="13568899.57"/>
  </r>
  <r>
    <x v="0"/>
    <n v="1"/>
    <n v="107"/>
    <s v="006000"/>
    <s v="Division of Legislative Services"/>
    <s v="No"/>
    <x v="5"/>
    <n v="784"/>
    <s v="Legislative Research and Analysis"/>
    <x v="13"/>
    <s v="GF"/>
    <n v="20"/>
    <x v="1"/>
    <n v="5900338.0599999996"/>
    <n v="6004640.2800000003"/>
    <n v="6183397.2199999997"/>
    <n v="8283265.4900000002"/>
    <n v="7012692.0899999999"/>
    <n v="7838696.29"/>
    <n v="8135144.0499999998"/>
  </r>
  <r>
    <x v="0"/>
    <n v="1"/>
    <n v="107"/>
    <s v="006000"/>
    <s v="Division of Legislative Services"/>
    <s v="No"/>
    <x v="5"/>
    <n v="784"/>
    <s v="Legislative Research and Analysis"/>
    <x v="13"/>
    <s v="GF"/>
    <n v="30"/>
    <x v="2"/>
    <n v="2923389.94"/>
    <n v="3175041.66"/>
    <n v="3370994.93"/>
    <n v="4453966.95"/>
    <n v="6462846.8600000003"/>
    <n v="4234120.57"/>
    <n v="5433755.5199999996"/>
  </r>
  <r>
    <x v="0"/>
    <n v="1"/>
    <n v="107"/>
    <s v="006000"/>
    <s v="Division of Legislative Services"/>
    <s v="No"/>
    <x v="5"/>
    <n v="784"/>
    <s v="Legislative Research and Analysis"/>
    <x v="13"/>
    <s v="GF"/>
    <n v="40"/>
    <x v="3"/>
    <n v="2923389.94"/>
    <n v="3175041.66"/>
    <n v="3370994.93"/>
    <n v="4453966.95"/>
    <n v="6462846.8600000003"/>
    <n v="4234120.57"/>
    <n v="5433755.5199999996"/>
  </r>
  <r>
    <x v="0"/>
    <n v="1"/>
    <n v="107"/>
    <s v="006000"/>
    <s v="Division of Legislative Services"/>
    <s v="No"/>
    <x v="5"/>
    <n v="784"/>
    <s v="Legislative Research and Analysis"/>
    <x v="13"/>
    <s v="GF"/>
    <n v="50"/>
    <x v="4"/>
    <n v="0"/>
    <n v="0"/>
    <n v="0"/>
    <n v="0"/>
    <n v="0"/>
    <n v="0"/>
    <n v="0"/>
  </r>
  <r>
    <x v="0"/>
    <n v="1"/>
    <n v="107"/>
    <s v="006000"/>
    <s v="Division of Legislative Services"/>
    <s v="No"/>
    <x v="5"/>
    <n v="788"/>
    <s v="Research, Planning, and Coordination"/>
    <x v="14"/>
    <s v="GF"/>
    <n v="10"/>
    <x v="0"/>
    <n v="0"/>
    <n v="0"/>
    <n v="34340"/>
    <n v="68680"/>
    <n v="0"/>
    <n v="0"/>
    <n v="0"/>
  </r>
  <r>
    <x v="0"/>
    <n v="1"/>
    <n v="107"/>
    <s v="006000"/>
    <s v="Division of Legislative Services"/>
    <s v="No"/>
    <x v="5"/>
    <n v="788"/>
    <s v="Research, Planning, and Coordination"/>
    <x v="14"/>
    <s v="GF"/>
    <n v="20"/>
    <x v="1"/>
    <n v="0"/>
    <n v="0"/>
    <n v="0"/>
    <n v="0"/>
    <n v="0"/>
    <n v="0"/>
    <n v="0"/>
  </r>
  <r>
    <x v="0"/>
    <n v="1"/>
    <n v="107"/>
    <s v="006000"/>
    <s v="Division of Legislative Services"/>
    <s v="No"/>
    <x v="5"/>
    <n v="788"/>
    <s v="Research, Planning, and Coordination"/>
    <x v="14"/>
    <s v="GF"/>
    <n v="30"/>
    <x v="2"/>
    <n v="0"/>
    <n v="0"/>
    <n v="34340"/>
    <n v="68680"/>
    <n v="0"/>
    <n v="0"/>
    <n v="0"/>
  </r>
  <r>
    <x v="0"/>
    <n v="1"/>
    <n v="107"/>
    <s v="006000"/>
    <s v="Division of Legislative Services"/>
    <s v="No"/>
    <x v="5"/>
    <n v="788"/>
    <s v="Research, Planning, and Coordination"/>
    <x v="14"/>
    <s v="GF"/>
    <n v="40"/>
    <x v="3"/>
    <n v="0"/>
    <n v="0"/>
    <n v="34340"/>
    <n v="68680"/>
    <n v="0"/>
    <n v="0"/>
    <n v="0"/>
  </r>
  <r>
    <x v="0"/>
    <n v="1"/>
    <n v="107"/>
    <s v="006000"/>
    <s v="Division of Legislative Services"/>
    <s v="No"/>
    <x v="5"/>
    <n v="788"/>
    <s v="Research, Planning, and Coordination"/>
    <x v="14"/>
    <s v="GF"/>
    <n v="50"/>
    <x v="4"/>
    <n v="0"/>
    <n v="0"/>
    <n v="0"/>
    <n v="0"/>
    <n v="0"/>
    <n v="0"/>
    <n v="0"/>
  </r>
  <r>
    <x v="0"/>
    <n v="1"/>
    <n v="820"/>
    <s v="007000"/>
    <s v="Capitol Square Preservation Council"/>
    <s v="No"/>
    <x v="6"/>
    <n v="748"/>
    <s v="Architectural and Antiquity Research Planning and Coordination"/>
    <x v="15"/>
    <s v="GF"/>
    <n v="10"/>
    <x v="0"/>
    <n v="433740"/>
    <n v="486296.22"/>
    <n v="424075.39"/>
    <n v="499014.69"/>
    <n v="577297.51"/>
    <n v="804172.36"/>
    <n v="25250.98"/>
  </r>
  <r>
    <x v="0"/>
    <n v="1"/>
    <n v="820"/>
    <s v="007000"/>
    <s v="Capitol Square Preservation Council"/>
    <s v="No"/>
    <x v="6"/>
    <n v="748"/>
    <s v="Architectural and Antiquity Research Planning and Coordination"/>
    <x v="15"/>
    <s v="GF"/>
    <n v="20"/>
    <x v="1"/>
    <n v="164605.78"/>
    <n v="229994.83"/>
    <n v="148927.70000000001"/>
    <n v="151007.18"/>
    <n v="34185.15"/>
    <n v="40058"/>
    <n v="25240.98"/>
  </r>
  <r>
    <x v="0"/>
    <n v="1"/>
    <n v="820"/>
    <s v="007000"/>
    <s v="Capitol Square Preservation Council"/>
    <s v="No"/>
    <x v="6"/>
    <n v="748"/>
    <s v="Architectural and Antiquity Research Planning and Coordination"/>
    <x v="15"/>
    <s v="GF"/>
    <n v="30"/>
    <x v="2"/>
    <n v="269134.21999999997"/>
    <n v="256301.39"/>
    <n v="275147.69"/>
    <n v="348007.51"/>
    <n v="543112.36"/>
    <n v="764114.36"/>
    <n v="10"/>
  </r>
  <r>
    <x v="0"/>
    <n v="1"/>
    <n v="820"/>
    <s v="007000"/>
    <s v="Capitol Square Preservation Council"/>
    <s v="No"/>
    <x v="6"/>
    <n v="748"/>
    <s v="Architectural and Antiquity Research Planning and Coordination"/>
    <x v="15"/>
    <s v="GF"/>
    <n v="40"/>
    <x v="3"/>
    <n v="269134.21999999997"/>
    <n v="256301.39"/>
    <n v="275147.69"/>
    <n v="348007.51"/>
    <n v="543112.36"/>
    <n v="764114.36"/>
    <n v="10"/>
  </r>
  <r>
    <x v="0"/>
    <n v="1"/>
    <n v="820"/>
    <s v="007000"/>
    <s v="Capitol Square Preservation Council"/>
    <s v="No"/>
    <x v="6"/>
    <n v="748"/>
    <s v="Architectural and Antiquity Research Planning and Coordination"/>
    <x v="15"/>
    <s v="GF"/>
    <n v="50"/>
    <x v="4"/>
    <n v="0"/>
    <n v="0"/>
    <n v="0"/>
    <n v="0"/>
    <n v="0"/>
    <n v="0"/>
    <n v="0"/>
  </r>
  <r>
    <x v="0"/>
    <n v="1"/>
    <n v="845"/>
    <s v="010000"/>
    <s v="Dr. Martin Luther King, Jr. Memorial Commission"/>
    <s v="No"/>
    <x v="7"/>
    <n v="146"/>
    <s v="Human Relations Management"/>
    <x v="4"/>
    <s v="GF"/>
    <n v="10"/>
    <x v="0"/>
    <n v="81401"/>
    <n v="107529.88"/>
    <n v="227721.97"/>
    <n v="248828.97"/>
    <n v="241315.09"/>
    <n v="341200.67"/>
    <n v="422849.64"/>
  </r>
  <r>
    <x v="0"/>
    <n v="1"/>
    <n v="845"/>
    <s v="010000"/>
    <s v="Dr. Martin Luther King, Jr. Memorial Commission"/>
    <s v="No"/>
    <x v="7"/>
    <n v="146"/>
    <s v="Human Relations Management"/>
    <x v="4"/>
    <s v="GF"/>
    <n v="20"/>
    <x v="1"/>
    <n v="24514.12"/>
    <n v="30477.91"/>
    <n v="79446"/>
    <n v="107888.88"/>
    <n v="493.42"/>
    <n v="18758.03"/>
    <n v="6099.95"/>
  </r>
  <r>
    <x v="0"/>
    <n v="1"/>
    <n v="845"/>
    <s v="010000"/>
    <s v="Dr. Martin Luther King, Jr. Memorial Commission"/>
    <s v="No"/>
    <x v="7"/>
    <n v="146"/>
    <s v="Human Relations Management"/>
    <x v="4"/>
    <s v="GF"/>
    <n v="30"/>
    <x v="2"/>
    <n v="56886.879999999997"/>
    <n v="77051.97"/>
    <n v="148275.97"/>
    <n v="140940.09"/>
    <n v="240821.67"/>
    <n v="322442.64"/>
    <n v="416749.69"/>
  </r>
  <r>
    <x v="0"/>
    <n v="1"/>
    <n v="845"/>
    <s v="010000"/>
    <s v="Dr. Martin Luther King, Jr. Memorial Commission"/>
    <s v="No"/>
    <x v="7"/>
    <n v="146"/>
    <s v="Human Relations Management"/>
    <x v="4"/>
    <s v="GF"/>
    <n v="40"/>
    <x v="3"/>
    <n v="56886.879999999997"/>
    <n v="77051.97"/>
    <n v="148275.97"/>
    <n v="140940.09"/>
    <n v="240821.67"/>
    <n v="322442.64"/>
    <n v="416749.69"/>
  </r>
  <r>
    <x v="0"/>
    <n v="1"/>
    <n v="845"/>
    <s v="010000"/>
    <s v="Dr. Martin Luther King, Jr. Memorial Commission"/>
    <s v="No"/>
    <x v="7"/>
    <n v="146"/>
    <s v="Human Relations Management"/>
    <x v="4"/>
    <s v="GF"/>
    <n v="50"/>
    <x v="4"/>
    <n v="0"/>
    <n v="0"/>
    <n v="0"/>
    <n v="0"/>
    <n v="0"/>
    <n v="0"/>
    <n v="0"/>
  </r>
  <r>
    <x v="0"/>
    <n v="1"/>
    <n v="847"/>
    <s v="012000"/>
    <s v="Joint Commission on Technology and Science"/>
    <s v="No"/>
    <x v="8"/>
    <n v="537"/>
    <s v="Technology Research, Planning, and Coordination"/>
    <x v="16"/>
    <s v="GF"/>
    <n v="10"/>
    <x v="0"/>
    <n v="344121"/>
    <n v="352514.07"/>
    <n v="378061"/>
    <n v="310142.59000000003"/>
    <n v="384081.47"/>
    <n v="524145.27"/>
    <n v="863748.83"/>
  </r>
  <r>
    <x v="0"/>
    <n v="1"/>
    <n v="847"/>
    <s v="012000"/>
    <s v="Joint Commission on Technology and Science"/>
    <s v="No"/>
    <x v="8"/>
    <n v="537"/>
    <s v="Technology Research, Planning, and Coordination"/>
    <x v="16"/>
    <s v="GF"/>
    <n v="20"/>
    <x v="1"/>
    <n v="103070.93"/>
    <n v="160872.5"/>
    <n v="200573.41"/>
    <n v="167411.12"/>
    <n v="113910.2"/>
    <n v="120372.44"/>
    <n v="284886.8"/>
  </r>
  <r>
    <x v="0"/>
    <n v="1"/>
    <n v="847"/>
    <s v="012000"/>
    <s v="Joint Commission on Technology and Science"/>
    <s v="No"/>
    <x v="8"/>
    <n v="537"/>
    <s v="Technology Research, Planning, and Coordination"/>
    <x v="16"/>
    <s v="GF"/>
    <n v="30"/>
    <x v="2"/>
    <n v="241050.07"/>
    <n v="191641.57"/>
    <n v="177487.59"/>
    <n v="142731.47"/>
    <n v="270171.27"/>
    <n v="403772.83"/>
    <n v="578862.03"/>
  </r>
  <r>
    <x v="0"/>
    <n v="1"/>
    <n v="847"/>
    <s v="012000"/>
    <s v="Joint Commission on Technology and Science"/>
    <s v="No"/>
    <x v="8"/>
    <n v="537"/>
    <s v="Technology Research, Planning, and Coordination"/>
    <x v="16"/>
    <s v="GF"/>
    <n v="40"/>
    <x v="3"/>
    <n v="241050.07"/>
    <n v="191641.57"/>
    <n v="177487.59"/>
    <n v="142731.47"/>
    <n v="270171.27"/>
    <n v="403772.83"/>
    <n v="578862.03"/>
  </r>
  <r>
    <x v="0"/>
    <n v="1"/>
    <n v="847"/>
    <s v="012000"/>
    <s v="Joint Commission on Technology and Science"/>
    <s v="No"/>
    <x v="8"/>
    <n v="537"/>
    <s v="Technology Research, Planning, and Coordination"/>
    <x v="16"/>
    <s v="GF"/>
    <n v="50"/>
    <x v="4"/>
    <n v="0"/>
    <n v="0"/>
    <n v="0"/>
    <n v="0"/>
    <n v="0"/>
    <n v="0"/>
    <n v="0"/>
  </r>
  <r>
    <x v="0"/>
    <n v="1"/>
    <n v="145"/>
    <s v="013000"/>
    <s v="Commissioners for the Promotion of Uniformity of Legislation in the United States"/>
    <s v="No"/>
    <x v="9"/>
    <n v="701"/>
    <s v="Governmental Affairs Services"/>
    <x v="12"/>
    <s v="GF"/>
    <n v="10"/>
    <x v="0"/>
    <n v="99762"/>
    <n v="108929.77"/>
    <n v="113936.21"/>
    <n v="137820.21"/>
    <n v="152192.13"/>
    <n v="157630.49"/>
    <n v="167569.74"/>
  </r>
  <r>
    <x v="0"/>
    <n v="1"/>
    <n v="145"/>
    <s v="013000"/>
    <s v="Commissioners for the Promotion of Uniformity of Legislation in the United States"/>
    <s v="No"/>
    <x v="9"/>
    <n v="701"/>
    <s v="Governmental Affairs Services"/>
    <x v="12"/>
    <s v="GF"/>
    <n v="20"/>
    <x v="1"/>
    <n v="78398.23"/>
    <n v="82542.559999999998"/>
    <n v="63649"/>
    <n v="73148.08"/>
    <n v="82083.64"/>
    <n v="77595.75"/>
    <n v="96078.04"/>
  </r>
  <r>
    <x v="0"/>
    <n v="1"/>
    <n v="145"/>
    <s v="013000"/>
    <s v="Commissioners for the Promotion of Uniformity of Legislation in the United States"/>
    <s v="No"/>
    <x v="9"/>
    <n v="701"/>
    <s v="Governmental Affairs Services"/>
    <x v="12"/>
    <s v="GF"/>
    <n v="30"/>
    <x v="2"/>
    <n v="21363.77"/>
    <n v="26387.21"/>
    <n v="50287.21"/>
    <n v="64672.13"/>
    <n v="70108.490000000005"/>
    <n v="80034.740000000005"/>
    <n v="71491.7"/>
  </r>
  <r>
    <x v="0"/>
    <n v="1"/>
    <n v="145"/>
    <s v="013000"/>
    <s v="Commissioners for the Promotion of Uniformity of Legislation in the United States"/>
    <s v="No"/>
    <x v="9"/>
    <n v="701"/>
    <s v="Governmental Affairs Services"/>
    <x v="12"/>
    <s v="GF"/>
    <n v="40"/>
    <x v="3"/>
    <n v="21363.77"/>
    <n v="26387.21"/>
    <n v="50287.21"/>
    <n v="64672.13"/>
    <n v="70108.490000000005"/>
    <n v="80034.740000000005"/>
    <n v="71491.7"/>
  </r>
  <r>
    <x v="0"/>
    <n v="1"/>
    <n v="145"/>
    <s v="013000"/>
    <s v="Commissioners for the Promotion of Uniformity of Legislation in the United States"/>
    <s v="No"/>
    <x v="9"/>
    <n v="701"/>
    <s v="Governmental Affairs Services"/>
    <x v="12"/>
    <s v="GF"/>
    <n v="50"/>
    <x v="4"/>
    <n v="0"/>
    <n v="0"/>
    <n v="0"/>
    <n v="0"/>
    <n v="0"/>
    <n v="0"/>
    <n v="0"/>
  </r>
  <r>
    <x v="0"/>
    <n v="1"/>
    <n v="108"/>
    <s v="016000"/>
    <s v="Virginia Code Commission"/>
    <s v="No"/>
    <x v="10"/>
    <n v="782"/>
    <s v="Enactment of Laws"/>
    <x v="0"/>
    <s v="GF"/>
    <n v="10"/>
    <x v="0"/>
    <n v="427484"/>
    <n v="490879.07"/>
    <n v="219403.3"/>
    <n v="287579.3"/>
    <n v="354083.75"/>
    <n v="421768.63"/>
    <n v="486331.78"/>
  </r>
  <r>
    <x v="0"/>
    <n v="1"/>
    <n v="108"/>
    <s v="016000"/>
    <s v="Virginia Code Commission"/>
    <s v="No"/>
    <x v="10"/>
    <n v="782"/>
    <s v="Enactment of Laws"/>
    <x v="0"/>
    <s v="GF"/>
    <n v="20"/>
    <x v="1"/>
    <n v="6161.93"/>
    <n v="6227.77"/>
    <n v="1194"/>
    <n v="2825.55"/>
    <n v="1648.12"/>
    <n v="4785.8500000000004"/>
    <n v="1296.05"/>
  </r>
  <r>
    <x v="0"/>
    <n v="1"/>
    <n v="108"/>
    <s v="016000"/>
    <s v="Virginia Code Commission"/>
    <s v="No"/>
    <x v="10"/>
    <n v="782"/>
    <s v="Enactment of Laws"/>
    <x v="0"/>
    <s v="GF"/>
    <n v="30"/>
    <x v="2"/>
    <n v="421322.07"/>
    <n v="484651.3"/>
    <n v="218209.3"/>
    <n v="284753.75"/>
    <n v="352435.63"/>
    <n v="416982.78"/>
    <n v="485035.73"/>
  </r>
  <r>
    <x v="0"/>
    <n v="1"/>
    <n v="108"/>
    <s v="016000"/>
    <s v="Virginia Code Commission"/>
    <s v="No"/>
    <x v="10"/>
    <n v="782"/>
    <s v="Enactment of Laws"/>
    <x v="0"/>
    <s v="GF"/>
    <n v="40"/>
    <x v="3"/>
    <n v="421322.07"/>
    <n v="484651.3"/>
    <n v="218209.3"/>
    <n v="284753.75"/>
    <n v="352435.63"/>
    <n v="416982.78"/>
    <n v="485035.73"/>
  </r>
  <r>
    <x v="0"/>
    <n v="1"/>
    <n v="108"/>
    <s v="016000"/>
    <s v="Virginia Code Commission"/>
    <s v="No"/>
    <x v="10"/>
    <n v="782"/>
    <s v="Enactment of Laws"/>
    <x v="0"/>
    <s v="GF"/>
    <n v="50"/>
    <x v="4"/>
    <n v="0"/>
    <n v="0"/>
    <n v="0"/>
    <n v="0"/>
    <n v="0"/>
    <n v="0"/>
    <n v="0"/>
  </r>
  <r>
    <x v="0"/>
    <n v="1"/>
    <n v="834"/>
    <s v="019000"/>
    <s v="Virginia Freedom of Information Advisory Council"/>
    <s v="No"/>
    <x v="11"/>
    <n v="701"/>
    <s v="Governmental Affairs Services"/>
    <x v="12"/>
    <s v="GF"/>
    <n v="10"/>
    <x v="0"/>
    <n v="207957"/>
    <n v="232355.75"/>
    <n v="250901.75"/>
    <n v="261925.26"/>
    <n v="273264.40999999997"/>
    <n v="312404.24"/>
    <n v="349241.96"/>
  </r>
  <r>
    <x v="0"/>
    <n v="1"/>
    <n v="834"/>
    <s v="019000"/>
    <s v="Virginia Freedom of Information Advisory Council"/>
    <s v="No"/>
    <x v="11"/>
    <n v="701"/>
    <s v="Governmental Affairs Services"/>
    <x v="12"/>
    <s v="GF"/>
    <n v="20"/>
    <x v="1"/>
    <n v="192057.25"/>
    <n v="198868"/>
    <n v="214539.49"/>
    <n v="242933.85"/>
    <n v="272930.17"/>
    <n v="311406.28000000003"/>
    <n v="338300.8"/>
  </r>
  <r>
    <x v="0"/>
    <n v="1"/>
    <n v="834"/>
    <s v="019000"/>
    <s v="Virginia Freedom of Information Advisory Council"/>
    <s v="No"/>
    <x v="11"/>
    <n v="701"/>
    <s v="Governmental Affairs Services"/>
    <x v="12"/>
    <s v="GF"/>
    <n v="30"/>
    <x v="2"/>
    <n v="15899.75"/>
    <n v="33487.75"/>
    <n v="36362.26"/>
    <n v="18991.41"/>
    <n v="334.24"/>
    <n v="997.96"/>
    <n v="10941.16"/>
  </r>
  <r>
    <x v="0"/>
    <n v="1"/>
    <n v="834"/>
    <s v="019000"/>
    <s v="Virginia Freedom of Information Advisory Council"/>
    <s v="No"/>
    <x v="11"/>
    <n v="701"/>
    <s v="Governmental Affairs Services"/>
    <x v="12"/>
    <s v="GF"/>
    <n v="40"/>
    <x v="3"/>
    <n v="15899.75"/>
    <n v="33487.75"/>
    <n v="36362.26"/>
    <n v="18991.41"/>
    <n v="334.24"/>
    <n v="997.96"/>
    <n v="10941.16"/>
  </r>
  <r>
    <x v="0"/>
    <n v="1"/>
    <n v="834"/>
    <s v="019000"/>
    <s v="Virginia Freedom of Information Advisory Council"/>
    <s v="No"/>
    <x v="11"/>
    <n v="701"/>
    <s v="Governmental Affairs Services"/>
    <x v="12"/>
    <s v="GF"/>
    <n v="50"/>
    <x v="4"/>
    <n v="0"/>
    <n v="0"/>
    <n v="0"/>
    <n v="0"/>
    <n v="0"/>
    <n v="0"/>
    <n v="0"/>
  </r>
  <r>
    <x v="0"/>
    <n v="1"/>
    <n v="840"/>
    <s v="020000"/>
    <s v="Virginia Housing Commission"/>
    <s v="No"/>
    <x v="12"/>
    <n v="458"/>
    <s v="Housing Assistance Services"/>
    <x v="17"/>
    <s v="GF"/>
    <n v="10"/>
    <x v="0"/>
    <n v="35688"/>
    <n v="51701.68"/>
    <n v="68632.77"/>
    <n v="89409.77"/>
    <n v="505725.03"/>
    <n v="694388.2"/>
    <n v="726306.31"/>
  </r>
  <r>
    <x v="0"/>
    <n v="1"/>
    <n v="840"/>
    <s v="020000"/>
    <s v="Virginia Housing Commission"/>
    <s v="No"/>
    <x v="12"/>
    <n v="458"/>
    <s v="Housing Assistance Services"/>
    <x v="17"/>
    <s v="GF"/>
    <n v="20"/>
    <x v="1"/>
    <n v="5138.32"/>
    <n v="4176.91"/>
    <n v="282"/>
    <n v="1195.74"/>
    <n v="235099.83"/>
    <n v="399324.89"/>
    <n v="437648.89"/>
  </r>
  <r>
    <x v="0"/>
    <n v="1"/>
    <n v="840"/>
    <s v="020000"/>
    <s v="Virginia Housing Commission"/>
    <s v="No"/>
    <x v="12"/>
    <n v="458"/>
    <s v="Housing Assistance Services"/>
    <x v="17"/>
    <s v="GF"/>
    <n v="30"/>
    <x v="2"/>
    <n v="30549.68"/>
    <n v="47524.77"/>
    <n v="68350.77"/>
    <n v="88214.03"/>
    <n v="270625.2"/>
    <n v="295063.31"/>
    <n v="288657.42"/>
  </r>
  <r>
    <x v="0"/>
    <n v="1"/>
    <n v="840"/>
    <s v="020000"/>
    <s v="Virginia Housing Commission"/>
    <s v="No"/>
    <x v="12"/>
    <n v="458"/>
    <s v="Housing Assistance Services"/>
    <x v="17"/>
    <s v="GF"/>
    <n v="40"/>
    <x v="3"/>
    <n v="30549.68"/>
    <n v="47524.77"/>
    <n v="68350.77"/>
    <n v="88214.03"/>
    <n v="270625.2"/>
    <n v="295063.31"/>
    <n v="288657.42"/>
  </r>
  <r>
    <x v="0"/>
    <n v="1"/>
    <n v="840"/>
    <s v="020000"/>
    <s v="Virginia Housing Commission"/>
    <s v="No"/>
    <x v="12"/>
    <n v="458"/>
    <s v="Housing Assistance Services"/>
    <x v="17"/>
    <s v="GF"/>
    <n v="50"/>
    <x v="4"/>
    <n v="0"/>
    <n v="0"/>
    <n v="0"/>
    <n v="0"/>
    <n v="0"/>
    <n v="0"/>
    <n v="0"/>
  </r>
  <r>
    <x v="0"/>
    <n v="1"/>
    <n v="858"/>
    <s v="021000"/>
    <s v="Brown v. Board of Education Scholarship Committee"/>
    <s v="No"/>
    <x v="13"/>
    <n v="146"/>
    <s v="Human Relations Management"/>
    <x v="4"/>
    <s v="GF"/>
    <n v="10"/>
    <x v="0"/>
    <n v="214399"/>
    <n v="238683.32"/>
    <n v="258989.73"/>
    <n v="282160.73"/>
    <n v="305330.73"/>
    <n v="329960.07"/>
    <n v="1346883.7"/>
  </r>
  <r>
    <x v="0"/>
    <n v="1"/>
    <n v="858"/>
    <s v="021000"/>
    <s v="Brown v. Board of Education Scholarship Committee"/>
    <s v="No"/>
    <x v="13"/>
    <n v="146"/>
    <s v="Human Relations Management"/>
    <x v="4"/>
    <s v="GF"/>
    <n v="20"/>
    <x v="1"/>
    <n v="1078.68"/>
    <n v="5054.59"/>
    <n v="2165"/>
    <n v="2140"/>
    <n v="682.66"/>
    <n v="8395.3700000000008"/>
    <n v="8749.75"/>
  </r>
  <r>
    <x v="0"/>
    <n v="1"/>
    <n v="858"/>
    <s v="021000"/>
    <s v="Brown v. Board of Education Scholarship Committee"/>
    <s v="No"/>
    <x v="13"/>
    <n v="146"/>
    <s v="Human Relations Management"/>
    <x v="4"/>
    <s v="GF"/>
    <n v="30"/>
    <x v="2"/>
    <n v="213320.32000000001"/>
    <n v="233628.73"/>
    <n v="256824.73"/>
    <n v="280020.73"/>
    <n v="304648.07"/>
    <n v="321564.7"/>
    <n v="1338133.95"/>
  </r>
  <r>
    <x v="0"/>
    <n v="1"/>
    <n v="858"/>
    <s v="021000"/>
    <s v="Brown v. Board of Education Scholarship Committee"/>
    <s v="No"/>
    <x v="13"/>
    <n v="146"/>
    <s v="Human Relations Management"/>
    <x v="4"/>
    <s v="GF"/>
    <n v="40"/>
    <x v="3"/>
    <n v="213320.32000000001"/>
    <n v="233628.73"/>
    <n v="256824.73"/>
    <n v="280020.73"/>
    <n v="304648.07"/>
    <n v="321564.7"/>
    <n v="1338133.95"/>
  </r>
  <r>
    <x v="0"/>
    <n v="1"/>
    <n v="858"/>
    <s v="021000"/>
    <s v="Brown v. Board of Education Scholarship Committee"/>
    <s v="No"/>
    <x v="13"/>
    <n v="146"/>
    <s v="Human Relations Management"/>
    <x v="4"/>
    <s v="GF"/>
    <n v="50"/>
    <x v="4"/>
    <n v="0"/>
    <n v="0"/>
    <n v="0"/>
    <n v="0"/>
    <n v="0"/>
    <n v="0"/>
    <n v="0"/>
  </r>
  <r>
    <x v="0"/>
    <n v="1"/>
    <n v="863"/>
    <s v="025000"/>
    <s v="Commission on Electric Utility Regulation"/>
    <s v="No"/>
    <x v="14"/>
    <n v="507"/>
    <s v="Resource Management Research, Planning, and Coordination"/>
    <x v="7"/>
    <s v="GF"/>
    <n v="10"/>
    <x v="0"/>
    <n v="39094"/>
    <n v="35013"/>
    <n v="45011"/>
    <n v="55008"/>
    <n v="0"/>
    <n v="0"/>
    <n v="0"/>
  </r>
  <r>
    <x v="0"/>
    <n v="1"/>
    <n v="863"/>
    <s v="025000"/>
    <s v="Commission on Electric Utility Regulation"/>
    <s v="No"/>
    <x v="14"/>
    <n v="507"/>
    <s v="Resource Management Research, Planning, and Coordination"/>
    <x v="7"/>
    <s v="GF"/>
    <n v="20"/>
    <x v="1"/>
    <n v="10"/>
    <n v="13"/>
    <n v="11"/>
    <n v="8"/>
    <n v="0"/>
    <n v="0"/>
    <n v="0"/>
  </r>
  <r>
    <x v="0"/>
    <n v="1"/>
    <n v="863"/>
    <s v="025000"/>
    <s v="Commission on Electric Utility Regulation"/>
    <s v="No"/>
    <x v="14"/>
    <n v="507"/>
    <s v="Resource Management Research, Planning, and Coordination"/>
    <x v="7"/>
    <s v="GF"/>
    <n v="30"/>
    <x v="2"/>
    <n v="39084"/>
    <n v="35000"/>
    <n v="45000"/>
    <n v="55000"/>
    <n v="0"/>
    <n v="0"/>
    <n v="0"/>
  </r>
  <r>
    <x v="0"/>
    <n v="1"/>
    <n v="863"/>
    <s v="025000"/>
    <s v="Commission on Electric Utility Regulation"/>
    <s v="No"/>
    <x v="14"/>
    <n v="507"/>
    <s v="Resource Management Research, Planning, and Coordination"/>
    <x v="7"/>
    <s v="GF"/>
    <n v="40"/>
    <x v="3"/>
    <n v="39084"/>
    <n v="35000"/>
    <n v="45000"/>
    <n v="55000"/>
    <n v="0"/>
    <n v="0"/>
    <n v="0"/>
  </r>
  <r>
    <x v="0"/>
    <n v="1"/>
    <n v="863"/>
    <s v="025000"/>
    <s v="Commission on Electric Utility Regulation"/>
    <s v="No"/>
    <x v="14"/>
    <n v="507"/>
    <s v="Resource Management Research, Planning, and Coordination"/>
    <x v="7"/>
    <s v="GF"/>
    <n v="50"/>
    <x v="4"/>
    <n v="0"/>
    <n v="0"/>
    <n v="0"/>
    <n v="0"/>
    <n v="0"/>
    <n v="0"/>
    <n v="0"/>
  </r>
  <r>
    <x v="0"/>
    <n v="1"/>
    <n v="863"/>
    <s v="025000"/>
    <s v="Commission on Electric Utility Regulation"/>
    <s v="No"/>
    <x v="14"/>
    <n v="788"/>
    <s v="Research, Planning, and Coordination"/>
    <x v="14"/>
    <s v="GF"/>
    <n v="10"/>
    <x v="0"/>
    <n v="0"/>
    <n v="0"/>
    <n v="0"/>
    <n v="0"/>
    <n v="0"/>
    <n v="377195.25"/>
    <n v="1066651.71"/>
  </r>
  <r>
    <x v="0"/>
    <n v="1"/>
    <n v="863"/>
    <s v="025000"/>
    <s v="Commission on Electric Utility Regulation"/>
    <s v="No"/>
    <x v="14"/>
    <n v="788"/>
    <s v="Research, Planning, and Coordination"/>
    <x v="14"/>
    <s v="GF"/>
    <n v="20"/>
    <x v="1"/>
    <n v="0"/>
    <n v="0"/>
    <n v="0"/>
    <n v="0"/>
    <n v="0"/>
    <n v="1593.54"/>
    <n v="431371.04"/>
  </r>
  <r>
    <x v="0"/>
    <n v="1"/>
    <n v="863"/>
    <s v="025000"/>
    <s v="Commission on Electric Utility Regulation"/>
    <s v="No"/>
    <x v="14"/>
    <n v="788"/>
    <s v="Research, Planning, and Coordination"/>
    <x v="14"/>
    <s v="GF"/>
    <n v="30"/>
    <x v="2"/>
    <n v="0"/>
    <n v="0"/>
    <n v="0"/>
    <n v="0"/>
    <n v="0"/>
    <n v="375601.71"/>
    <n v="635280.67000000004"/>
  </r>
  <r>
    <x v="0"/>
    <n v="1"/>
    <n v="863"/>
    <s v="025000"/>
    <s v="Commission on Electric Utility Regulation"/>
    <s v="No"/>
    <x v="14"/>
    <n v="788"/>
    <s v="Research, Planning, and Coordination"/>
    <x v="14"/>
    <s v="GF"/>
    <n v="40"/>
    <x v="3"/>
    <n v="0"/>
    <n v="0"/>
    <n v="0"/>
    <n v="0"/>
    <n v="0"/>
    <n v="375601.71"/>
    <n v="635280.67000000004"/>
  </r>
  <r>
    <x v="0"/>
    <n v="1"/>
    <n v="863"/>
    <s v="025000"/>
    <s v="Commission on Electric Utility Regulation"/>
    <s v="No"/>
    <x v="14"/>
    <n v="788"/>
    <s v="Research, Planning, and Coordination"/>
    <x v="14"/>
    <s v="GF"/>
    <n v="50"/>
    <x v="4"/>
    <n v="0"/>
    <n v="0"/>
    <n v="0"/>
    <n v="0"/>
    <n v="0"/>
    <n v="0"/>
    <n v="0"/>
  </r>
  <r>
    <x v="0"/>
    <n v="1"/>
    <n v="876"/>
    <s v="030505"/>
    <s v="Virginia Conflict of Interest and Ethics Advisory Council"/>
    <s v="No"/>
    <x v="15"/>
    <n v="704"/>
    <s v="Personnel Management Services"/>
    <x v="18"/>
    <s v="GF"/>
    <n v="10"/>
    <x v="0"/>
    <n v="751687"/>
    <n v="767723.84"/>
    <n v="792018"/>
    <n v="814792.38"/>
    <n v="979754.97"/>
    <n v="1188409.24"/>
    <n v="1565661.18"/>
  </r>
  <r>
    <x v="0"/>
    <n v="1"/>
    <n v="876"/>
    <s v="030505"/>
    <s v="Virginia Conflict of Interest and Ethics Advisory Council"/>
    <s v="No"/>
    <x v="15"/>
    <n v="704"/>
    <s v="Personnel Management Services"/>
    <x v="18"/>
    <s v="GF"/>
    <n v="20"/>
    <x v="1"/>
    <n v="410512.16"/>
    <n v="427645.63"/>
    <n v="432987.62"/>
    <n v="487567.41"/>
    <n v="523284.73"/>
    <n v="537380.06000000006"/>
    <n v="719320.31"/>
  </r>
  <r>
    <x v="0"/>
    <n v="1"/>
    <n v="876"/>
    <s v="030505"/>
    <s v="Virginia Conflict of Interest and Ethics Advisory Council"/>
    <s v="No"/>
    <x v="15"/>
    <n v="704"/>
    <s v="Personnel Management Services"/>
    <x v="18"/>
    <s v="GF"/>
    <n v="30"/>
    <x v="2"/>
    <n v="341174.84"/>
    <n v="340078.21"/>
    <n v="359030.38"/>
    <n v="327224.96999999997"/>
    <n v="456470.24"/>
    <n v="651029.18000000005"/>
    <n v="846340.87"/>
  </r>
  <r>
    <x v="0"/>
    <n v="1"/>
    <n v="876"/>
    <s v="030505"/>
    <s v="Virginia Conflict of Interest and Ethics Advisory Council"/>
    <s v="No"/>
    <x v="15"/>
    <n v="704"/>
    <s v="Personnel Management Services"/>
    <x v="18"/>
    <s v="GF"/>
    <n v="40"/>
    <x v="3"/>
    <n v="341174.84"/>
    <n v="340078.21"/>
    <n v="359030.38"/>
    <n v="327224.96999999997"/>
    <n v="456470.24"/>
    <n v="651029.18000000005"/>
    <n v="846340.87"/>
  </r>
  <r>
    <x v="0"/>
    <n v="1"/>
    <n v="876"/>
    <s v="030505"/>
    <s v="Virginia Conflict of Interest and Ethics Advisory Council"/>
    <s v="No"/>
    <x v="15"/>
    <n v="704"/>
    <s v="Personnel Management Services"/>
    <x v="18"/>
    <s v="GF"/>
    <n v="50"/>
    <x v="4"/>
    <n v="0"/>
    <n v="0"/>
    <n v="0"/>
    <n v="0"/>
    <n v="0"/>
    <n v="0"/>
    <n v="0"/>
  </r>
  <r>
    <x v="0"/>
    <n v="1"/>
    <n v="330"/>
    <s v="030566"/>
    <s v="Virginia-Israel Advisory Board"/>
    <s v="No"/>
    <x v="16"/>
    <n v="534"/>
    <s v="Economic Development Services"/>
    <x v="9"/>
    <s v="GF"/>
    <n v="10"/>
    <x v="0"/>
    <n v="347645"/>
    <n v="348555.98"/>
    <n v="318730.32"/>
    <n v="346225.47"/>
    <n v="403622.3"/>
    <n v="361639.85"/>
    <n v="319061.03999999998"/>
  </r>
  <r>
    <x v="0"/>
    <n v="1"/>
    <n v="330"/>
    <s v="030566"/>
    <s v="Virginia-Israel Advisory Board"/>
    <s v="No"/>
    <x v="16"/>
    <n v="534"/>
    <s v="Economic Development Services"/>
    <x v="9"/>
    <s v="GF"/>
    <n v="20"/>
    <x v="1"/>
    <n v="217406.02"/>
    <n v="249816.66"/>
    <n v="199445.85"/>
    <n v="227371.17"/>
    <n v="285397.45"/>
    <n v="296489.81"/>
    <n v="315575.53999999998"/>
  </r>
  <r>
    <x v="0"/>
    <n v="1"/>
    <n v="330"/>
    <s v="030566"/>
    <s v="Virginia-Israel Advisory Board"/>
    <s v="No"/>
    <x v="16"/>
    <n v="534"/>
    <s v="Economic Development Services"/>
    <x v="9"/>
    <s v="GF"/>
    <n v="30"/>
    <x v="2"/>
    <n v="130238.98"/>
    <n v="98739.32"/>
    <n v="119284.47"/>
    <n v="118854.3"/>
    <n v="118224.85"/>
    <n v="65150.04"/>
    <n v="3485.5"/>
  </r>
  <r>
    <x v="0"/>
    <n v="1"/>
    <n v="330"/>
    <s v="030566"/>
    <s v="Virginia-Israel Advisory Board"/>
    <s v="No"/>
    <x v="16"/>
    <n v="534"/>
    <s v="Economic Development Services"/>
    <x v="9"/>
    <s v="GF"/>
    <n v="40"/>
    <x v="3"/>
    <n v="130238.98"/>
    <n v="98739.32"/>
    <n v="119284.47"/>
    <n v="118854.3"/>
    <n v="118224.85"/>
    <n v="65150.04"/>
    <n v="3485.5"/>
  </r>
  <r>
    <x v="0"/>
    <n v="1"/>
    <n v="330"/>
    <s v="030566"/>
    <s v="Virginia-Israel Advisory Board"/>
    <s v="No"/>
    <x v="16"/>
    <n v="534"/>
    <s v="Economic Development Services"/>
    <x v="9"/>
    <s v="GF"/>
    <n v="50"/>
    <x v="4"/>
    <n v="0"/>
    <n v="0"/>
    <n v="0"/>
    <n v="0"/>
    <n v="0"/>
    <n v="0"/>
    <n v="0"/>
  </r>
  <r>
    <x v="0"/>
    <n v="1"/>
    <n v="879"/>
    <s v="030568"/>
    <s v="Commission on the May 31, 2019 Virginia Beach Mass Shooting"/>
    <s v="No"/>
    <x v="17"/>
    <n v="788"/>
    <s v="Research, Planning, and Coordination"/>
    <x v="14"/>
    <s v="GF"/>
    <n v="10"/>
    <x v="0"/>
    <n v="0"/>
    <n v="0"/>
    <n v="38504"/>
    <n v="38504"/>
    <n v="77010"/>
    <n v="115516"/>
    <n v="152932.54999999999"/>
  </r>
  <r>
    <x v="0"/>
    <n v="1"/>
    <n v="879"/>
    <s v="030568"/>
    <s v="Commission on the May 31, 2019 Virginia Beach Mass Shooting"/>
    <s v="No"/>
    <x v="17"/>
    <n v="788"/>
    <s v="Research, Planning, and Coordination"/>
    <x v="14"/>
    <s v="GF"/>
    <n v="20"/>
    <x v="1"/>
    <n v="0"/>
    <n v="0"/>
    <n v="0"/>
    <n v="0"/>
    <n v="0"/>
    <n v="1093.45"/>
    <n v="0"/>
  </r>
  <r>
    <x v="0"/>
    <n v="1"/>
    <n v="879"/>
    <s v="030568"/>
    <s v="Commission on the May 31, 2019 Virginia Beach Mass Shooting"/>
    <s v="No"/>
    <x v="17"/>
    <n v="788"/>
    <s v="Research, Planning, and Coordination"/>
    <x v="14"/>
    <s v="GF"/>
    <n v="30"/>
    <x v="2"/>
    <n v="0"/>
    <n v="0"/>
    <n v="38504"/>
    <n v="38504"/>
    <n v="77010"/>
    <n v="114422.55"/>
    <n v="152932.54999999999"/>
  </r>
  <r>
    <x v="0"/>
    <n v="1"/>
    <n v="879"/>
    <s v="030568"/>
    <s v="Commission on the May 31, 2019 Virginia Beach Mass Shooting"/>
    <s v="No"/>
    <x v="17"/>
    <n v="788"/>
    <s v="Research, Planning, and Coordination"/>
    <x v="14"/>
    <s v="GF"/>
    <n v="40"/>
    <x v="3"/>
    <n v="0"/>
    <n v="0"/>
    <n v="38504"/>
    <n v="38504"/>
    <n v="77010"/>
    <n v="114422.55"/>
    <n v="152932.54999999999"/>
  </r>
  <r>
    <x v="0"/>
    <n v="1"/>
    <n v="879"/>
    <s v="030568"/>
    <s v="Commission on the May 31, 2019 Virginia Beach Mass Shooting"/>
    <s v="No"/>
    <x v="17"/>
    <n v="788"/>
    <s v="Research, Planning, and Coordination"/>
    <x v="14"/>
    <s v="GF"/>
    <n v="50"/>
    <x v="4"/>
    <n v="0"/>
    <n v="0"/>
    <n v="0"/>
    <n v="0"/>
    <n v="0"/>
    <n v="0"/>
    <n v="0"/>
  </r>
  <r>
    <x v="0"/>
    <n v="1"/>
    <n v="880"/>
    <s v="030570"/>
    <s v="Commission to Study Slavery and Subsequent De Jure and De Facto Racial and Economic Discrimination Against African Americans"/>
    <s v="No"/>
    <x v="18"/>
    <n v="788"/>
    <s v="Research, Planning, and Coordination"/>
    <x v="14"/>
    <s v="GF"/>
    <n v="10"/>
    <x v="0"/>
    <n v="0"/>
    <n v="0"/>
    <n v="141521"/>
    <n v="235685"/>
    <n v="289724"/>
    <n v="313359.3"/>
    <n v="306550.69"/>
  </r>
  <r>
    <x v="0"/>
    <n v="1"/>
    <n v="880"/>
    <s v="030570"/>
    <s v="Commission to Study Slavery and Subsequent De Jure and De Facto Racial and Economic Discrimination Against African Americans"/>
    <s v="No"/>
    <x v="18"/>
    <n v="788"/>
    <s v="Research, Planning, and Coordination"/>
    <x v="14"/>
    <s v="GF"/>
    <n v="20"/>
    <x v="1"/>
    <n v="0"/>
    <n v="0"/>
    <n v="0"/>
    <n v="40129"/>
    <n v="70533.7"/>
    <n v="101008.61"/>
    <n v="19630.09"/>
  </r>
  <r>
    <x v="0"/>
    <n v="1"/>
    <n v="880"/>
    <s v="030570"/>
    <s v="Commission to Study Slavery and Subsequent De Jure and De Facto Racial and Economic Discrimination Against African Americans"/>
    <s v="No"/>
    <x v="18"/>
    <n v="788"/>
    <s v="Research, Planning, and Coordination"/>
    <x v="14"/>
    <s v="GF"/>
    <n v="30"/>
    <x v="2"/>
    <n v="0"/>
    <n v="0"/>
    <n v="141521"/>
    <n v="195556"/>
    <n v="219190.3"/>
    <n v="212350.69"/>
    <n v="286920.59999999998"/>
  </r>
  <r>
    <x v="0"/>
    <n v="1"/>
    <n v="880"/>
    <s v="030570"/>
    <s v="Commission to Study Slavery and Subsequent De Jure and De Facto Racial and Economic Discrimination Against African Americans"/>
    <s v="No"/>
    <x v="18"/>
    <n v="788"/>
    <s v="Research, Planning, and Coordination"/>
    <x v="14"/>
    <s v="GF"/>
    <n v="40"/>
    <x v="3"/>
    <n v="0"/>
    <n v="0"/>
    <n v="141521"/>
    <n v="195556"/>
    <n v="219190.3"/>
    <n v="212350.69"/>
    <n v="286920.59999999998"/>
  </r>
  <r>
    <x v="0"/>
    <n v="1"/>
    <n v="880"/>
    <s v="030570"/>
    <s v="Commission to Study Slavery and Subsequent De Jure and De Facto Racial and Economic Discrimination Against African Americans"/>
    <s v="No"/>
    <x v="18"/>
    <n v="788"/>
    <s v="Research, Planning, and Coordination"/>
    <x v="14"/>
    <s v="GF"/>
    <n v="50"/>
    <x v="4"/>
    <n v="0"/>
    <n v="0"/>
    <n v="0"/>
    <n v="0"/>
    <n v="0"/>
    <n v="0"/>
    <n v="0"/>
  </r>
  <r>
    <x v="0"/>
    <n v="1"/>
    <n v="842"/>
    <s v="030571"/>
    <s v="Chesapeake Bay Commission"/>
    <s v="No"/>
    <x v="19"/>
    <n v="507"/>
    <s v="Resource Management Research, Planning, and Coordination"/>
    <x v="7"/>
    <s v="GF"/>
    <n v="10"/>
    <x v="0"/>
    <n v="332342"/>
    <n v="337309"/>
    <n v="337990"/>
    <n v="343490"/>
    <n v="348573"/>
    <n v="356628"/>
    <n v="429011.14"/>
  </r>
  <r>
    <x v="0"/>
    <n v="1"/>
    <n v="842"/>
    <s v="030571"/>
    <s v="Chesapeake Bay Commission"/>
    <s v="No"/>
    <x v="19"/>
    <n v="507"/>
    <s v="Resource Management Research, Planning, and Coordination"/>
    <x v="7"/>
    <s v="GF"/>
    <n v="20"/>
    <x v="1"/>
    <n v="332342"/>
    <n v="337309"/>
    <n v="337990"/>
    <n v="343490"/>
    <n v="348573"/>
    <n v="302574.86"/>
    <n v="428986.64"/>
  </r>
  <r>
    <x v="0"/>
    <n v="1"/>
    <n v="842"/>
    <s v="030571"/>
    <s v="Chesapeake Bay Commission"/>
    <s v="No"/>
    <x v="19"/>
    <n v="507"/>
    <s v="Resource Management Research, Planning, and Coordination"/>
    <x v="7"/>
    <s v="GF"/>
    <n v="30"/>
    <x v="2"/>
    <n v="0"/>
    <n v="0"/>
    <n v="0"/>
    <n v="0"/>
    <n v="0"/>
    <n v="54053.14"/>
    <n v="24.5"/>
  </r>
  <r>
    <x v="0"/>
    <n v="1"/>
    <n v="842"/>
    <s v="030571"/>
    <s v="Chesapeake Bay Commission"/>
    <s v="No"/>
    <x v="19"/>
    <n v="507"/>
    <s v="Resource Management Research, Planning, and Coordination"/>
    <x v="7"/>
    <s v="GF"/>
    <n v="40"/>
    <x v="3"/>
    <n v="0"/>
    <n v="0"/>
    <n v="0"/>
    <n v="0"/>
    <n v="0"/>
    <n v="54053.14"/>
    <n v="24.5"/>
  </r>
  <r>
    <x v="0"/>
    <n v="1"/>
    <n v="842"/>
    <s v="030571"/>
    <s v="Chesapeake Bay Commission"/>
    <s v="No"/>
    <x v="19"/>
    <n v="507"/>
    <s v="Resource Management Research, Planning, and Coordination"/>
    <x v="7"/>
    <s v="GF"/>
    <n v="50"/>
    <x v="4"/>
    <n v="0"/>
    <n v="0"/>
    <n v="0"/>
    <n v="0"/>
    <n v="0"/>
    <n v="0"/>
    <n v="0"/>
  </r>
  <r>
    <x v="0"/>
    <n v="1"/>
    <n v="844"/>
    <s v="030575"/>
    <s v="Joint Commission on Health Care"/>
    <s v="No"/>
    <x v="20"/>
    <n v="406"/>
    <s v="Health Research, Planning, and Coordination"/>
    <x v="5"/>
    <s v="GF"/>
    <n v="10"/>
    <x v="0"/>
    <n v="946009"/>
    <n v="986372.62"/>
    <n v="968841"/>
    <n v="1132968.8600000001"/>
    <n v="1219228.02"/>
    <n v="1280999.48"/>
    <n v="1492205.61"/>
  </r>
  <r>
    <x v="0"/>
    <n v="1"/>
    <n v="844"/>
    <s v="030575"/>
    <s v="Joint Commission on Health Care"/>
    <s v="No"/>
    <x v="20"/>
    <n v="406"/>
    <s v="Health Research, Planning, and Coordination"/>
    <x v="5"/>
    <s v="GF"/>
    <n v="20"/>
    <x v="1"/>
    <n v="754979.38"/>
    <n v="709325.12"/>
    <n v="636516.14"/>
    <n v="916922.84"/>
    <n v="954711.54"/>
    <n v="866207.87"/>
    <n v="934259.33"/>
  </r>
  <r>
    <x v="0"/>
    <n v="1"/>
    <n v="844"/>
    <s v="030575"/>
    <s v="Joint Commission on Health Care"/>
    <s v="No"/>
    <x v="20"/>
    <n v="406"/>
    <s v="Health Research, Planning, and Coordination"/>
    <x v="5"/>
    <s v="GF"/>
    <n v="30"/>
    <x v="2"/>
    <n v="191029.62"/>
    <n v="277047.5"/>
    <n v="332324.86"/>
    <n v="216046.02"/>
    <n v="264516.47999999998"/>
    <n v="414791.61"/>
    <n v="557946.28"/>
  </r>
  <r>
    <x v="0"/>
    <n v="1"/>
    <n v="844"/>
    <s v="030575"/>
    <s v="Joint Commission on Health Care"/>
    <s v="No"/>
    <x v="20"/>
    <n v="406"/>
    <s v="Health Research, Planning, and Coordination"/>
    <x v="5"/>
    <s v="GF"/>
    <n v="40"/>
    <x v="3"/>
    <n v="191029.62"/>
    <n v="277047.5"/>
    <n v="332324.86"/>
    <n v="216046.02"/>
    <n v="264516.47999999998"/>
    <n v="414791.61"/>
    <n v="557946.28"/>
  </r>
  <r>
    <x v="0"/>
    <n v="1"/>
    <n v="844"/>
    <s v="030575"/>
    <s v="Joint Commission on Health Care"/>
    <s v="No"/>
    <x v="20"/>
    <n v="406"/>
    <s v="Health Research, Planning, and Coordination"/>
    <x v="5"/>
    <s v="GF"/>
    <n v="50"/>
    <x v="4"/>
    <n v="0"/>
    <n v="0"/>
    <n v="0"/>
    <n v="0"/>
    <n v="0"/>
    <n v="0"/>
    <n v="0"/>
  </r>
  <r>
    <x v="0"/>
    <n v="1"/>
    <n v="839"/>
    <s v="030580"/>
    <s v="Virginia Commission on Youth"/>
    <s v="No"/>
    <x v="21"/>
    <n v="450"/>
    <s v="Social Services Research, Planning, and Coordination"/>
    <x v="6"/>
    <s v="GF"/>
    <n v="10"/>
    <x v="0"/>
    <n v="406409"/>
    <n v="425307.29"/>
    <n v="414110.95"/>
    <n v="477172.42"/>
    <n v="530946.86"/>
    <n v="531146.41"/>
    <n v="626799.66"/>
  </r>
  <r>
    <x v="0"/>
    <n v="1"/>
    <n v="839"/>
    <s v="030580"/>
    <s v="Virginia Commission on Youth"/>
    <s v="No"/>
    <x v="21"/>
    <n v="450"/>
    <s v="Social Services Research, Planning, and Coordination"/>
    <x v="6"/>
    <s v="GF"/>
    <n v="20"/>
    <x v="1"/>
    <n v="350445.71"/>
    <n v="342462.34"/>
    <n v="300196.53000000003"/>
    <n v="340772.56"/>
    <n v="386780.45"/>
    <n v="432894.75"/>
    <n v="488433.95"/>
  </r>
  <r>
    <x v="0"/>
    <n v="1"/>
    <n v="839"/>
    <s v="030580"/>
    <s v="Virginia Commission on Youth"/>
    <s v="No"/>
    <x v="21"/>
    <n v="450"/>
    <s v="Social Services Research, Planning, and Coordination"/>
    <x v="6"/>
    <s v="GF"/>
    <n v="30"/>
    <x v="2"/>
    <n v="55963.29"/>
    <n v="82844.95"/>
    <n v="113914.42"/>
    <n v="136399.85999999999"/>
    <n v="144166.41"/>
    <n v="98251.66"/>
    <n v="138365.71"/>
  </r>
  <r>
    <x v="0"/>
    <n v="1"/>
    <n v="839"/>
    <s v="030580"/>
    <s v="Virginia Commission on Youth"/>
    <s v="No"/>
    <x v="21"/>
    <n v="450"/>
    <s v="Social Services Research, Planning, and Coordination"/>
    <x v="6"/>
    <s v="GF"/>
    <n v="40"/>
    <x v="3"/>
    <n v="55963.29"/>
    <n v="82844.95"/>
    <n v="113914.42"/>
    <n v="136399.85999999999"/>
    <n v="144166.41"/>
    <n v="98251.66"/>
    <n v="138365.71"/>
  </r>
  <r>
    <x v="0"/>
    <n v="1"/>
    <n v="839"/>
    <s v="030580"/>
    <s v="Virginia Commission on Youth"/>
    <s v="No"/>
    <x v="21"/>
    <n v="450"/>
    <s v="Social Services Research, Planning, and Coordination"/>
    <x v="6"/>
    <s v="GF"/>
    <n v="50"/>
    <x v="4"/>
    <n v="0"/>
    <n v="0"/>
    <n v="0"/>
    <n v="0"/>
    <n v="0"/>
    <n v="0"/>
    <n v="0"/>
  </r>
  <r>
    <x v="0"/>
    <n v="1"/>
    <n v="882"/>
    <s v="030581"/>
    <s v="Behavioral Health Commission"/>
    <s v="No"/>
    <x v="22"/>
    <n v="406"/>
    <s v="Health Research, Planning, and Coordination"/>
    <x v="5"/>
    <s v="GF"/>
    <n v="10"/>
    <x v="0"/>
    <n v="0"/>
    <n v="0"/>
    <n v="0"/>
    <n v="348774"/>
    <n v="883344.52"/>
    <n v="932905.94"/>
    <n v="1155503.8999999999"/>
  </r>
  <r>
    <x v="0"/>
    <n v="1"/>
    <n v="882"/>
    <s v="030581"/>
    <s v="Behavioral Health Commission"/>
    <s v="No"/>
    <x v="22"/>
    <n v="406"/>
    <s v="Health Research, Planning, and Coordination"/>
    <x v="5"/>
    <s v="GF"/>
    <n v="20"/>
    <x v="1"/>
    <n v="0"/>
    <n v="0"/>
    <n v="0"/>
    <n v="89534.48"/>
    <n v="594845.57999999996"/>
    <n v="564146.04"/>
    <n v="697110.94"/>
  </r>
  <r>
    <x v="0"/>
    <n v="1"/>
    <n v="882"/>
    <s v="030581"/>
    <s v="Behavioral Health Commission"/>
    <s v="No"/>
    <x v="22"/>
    <n v="406"/>
    <s v="Health Research, Planning, and Coordination"/>
    <x v="5"/>
    <s v="GF"/>
    <n v="30"/>
    <x v="2"/>
    <n v="0"/>
    <n v="0"/>
    <n v="0"/>
    <n v="259239.52"/>
    <n v="288498.94"/>
    <n v="368759.9"/>
    <n v="458392.96"/>
  </r>
  <r>
    <x v="0"/>
    <n v="1"/>
    <n v="882"/>
    <s v="030581"/>
    <s v="Behavioral Health Commission"/>
    <s v="No"/>
    <x v="22"/>
    <n v="406"/>
    <s v="Health Research, Planning, and Coordination"/>
    <x v="5"/>
    <s v="GF"/>
    <n v="40"/>
    <x v="3"/>
    <n v="0"/>
    <n v="0"/>
    <n v="0"/>
    <n v="259239.52"/>
    <n v="288498.94"/>
    <n v="368759.9"/>
    <n v="458392.96"/>
  </r>
  <r>
    <x v="0"/>
    <n v="1"/>
    <n v="882"/>
    <s v="030581"/>
    <s v="Behavioral Health Commission"/>
    <s v="No"/>
    <x v="22"/>
    <n v="406"/>
    <s v="Health Research, Planning, and Coordination"/>
    <x v="5"/>
    <s v="GF"/>
    <n v="50"/>
    <x v="4"/>
    <n v="0"/>
    <n v="0"/>
    <n v="0"/>
    <n v="0"/>
    <n v="0"/>
    <n v="0"/>
    <n v="0"/>
  </r>
  <r>
    <x v="0"/>
    <n v="1"/>
    <n v="142"/>
    <s v="030585"/>
    <s v="Virginia State Crime Commission"/>
    <s v="No"/>
    <x v="23"/>
    <n v="305"/>
    <s v="Criminal Justice Research, Planning and Coordination"/>
    <x v="19"/>
    <s v="GF"/>
    <n v="10"/>
    <x v="0"/>
    <n v="895343"/>
    <n v="1080576.75"/>
    <n v="1238889.6000000001"/>
    <n v="1298461.3"/>
    <n v="1288379.06"/>
    <n v="1432541.99"/>
    <n v="1805181.02"/>
  </r>
  <r>
    <x v="0"/>
    <n v="1"/>
    <n v="142"/>
    <s v="030585"/>
    <s v="Virginia State Crime Commission"/>
    <s v="No"/>
    <x v="23"/>
    <n v="305"/>
    <s v="Criminal Justice Research, Planning and Coordination"/>
    <x v="19"/>
    <s v="GF"/>
    <n v="20"/>
    <x v="1"/>
    <n v="879140.25"/>
    <n v="1050662.1499999999"/>
    <n v="1181573.3"/>
    <n v="1294002.24"/>
    <n v="1277218.07"/>
    <n v="1383035.97"/>
    <n v="1661653.68"/>
  </r>
  <r>
    <x v="0"/>
    <n v="1"/>
    <n v="142"/>
    <s v="030585"/>
    <s v="Virginia State Crime Commission"/>
    <s v="No"/>
    <x v="23"/>
    <n v="305"/>
    <s v="Criminal Justice Research, Planning and Coordination"/>
    <x v="19"/>
    <s v="GF"/>
    <n v="30"/>
    <x v="2"/>
    <n v="16202.75"/>
    <n v="29914.6"/>
    <n v="57316.3"/>
    <n v="4459.0600000000004"/>
    <n v="11160.99"/>
    <n v="49506.02"/>
    <n v="143527.34"/>
  </r>
  <r>
    <x v="0"/>
    <n v="1"/>
    <n v="142"/>
    <s v="030585"/>
    <s v="Virginia State Crime Commission"/>
    <s v="No"/>
    <x v="23"/>
    <n v="305"/>
    <s v="Criminal Justice Research, Planning and Coordination"/>
    <x v="19"/>
    <s v="GF"/>
    <n v="40"/>
    <x v="3"/>
    <n v="16202.75"/>
    <n v="29914.6"/>
    <n v="57316.3"/>
    <n v="4459.0600000000004"/>
    <n v="11160.99"/>
    <n v="49506.02"/>
    <n v="143527.34"/>
  </r>
  <r>
    <x v="0"/>
    <n v="1"/>
    <n v="142"/>
    <s v="030585"/>
    <s v="Virginia State Crime Commission"/>
    <s v="No"/>
    <x v="23"/>
    <n v="305"/>
    <s v="Criminal Justice Research, Planning and Coordination"/>
    <x v="19"/>
    <s v="GF"/>
    <n v="50"/>
    <x v="4"/>
    <n v="0"/>
    <n v="0"/>
    <n v="0"/>
    <n v="0"/>
    <n v="0"/>
    <n v="0"/>
    <n v="0"/>
  </r>
  <r>
    <x v="0"/>
    <n v="1"/>
    <n v="883"/>
    <s v="030590"/>
    <s v="American Revolution 250 Commission"/>
    <s v="No"/>
    <x v="24"/>
    <n v="502"/>
    <s v="Historic and Commemorative Attraction Management"/>
    <x v="20"/>
    <s v="GF"/>
    <n v="10"/>
    <x v="0"/>
    <n v="0"/>
    <n v="0"/>
    <n v="0"/>
    <n v="0"/>
    <n v="0"/>
    <n v="5700114.2800000003"/>
    <n v="23402673.66"/>
  </r>
  <r>
    <x v="0"/>
    <n v="1"/>
    <n v="883"/>
    <s v="030590"/>
    <s v="American Revolution 250 Commission"/>
    <s v="No"/>
    <x v="24"/>
    <n v="502"/>
    <s v="Historic and Commemorative Attraction Management"/>
    <x v="20"/>
    <s v="GF"/>
    <n v="20"/>
    <x v="1"/>
    <n v="0"/>
    <n v="0"/>
    <n v="0"/>
    <n v="0"/>
    <n v="0"/>
    <n v="2260500.62"/>
    <n v="4209703.6500000004"/>
  </r>
  <r>
    <x v="0"/>
    <n v="1"/>
    <n v="883"/>
    <s v="030590"/>
    <s v="American Revolution 250 Commission"/>
    <s v="No"/>
    <x v="24"/>
    <n v="502"/>
    <s v="Historic and Commemorative Attraction Management"/>
    <x v="20"/>
    <s v="GF"/>
    <n v="30"/>
    <x v="2"/>
    <n v="0"/>
    <n v="0"/>
    <n v="0"/>
    <n v="0"/>
    <n v="0"/>
    <n v="3439613.66"/>
    <n v="19192970.010000002"/>
  </r>
  <r>
    <x v="0"/>
    <n v="1"/>
    <n v="883"/>
    <s v="030590"/>
    <s v="American Revolution 250 Commission"/>
    <s v="No"/>
    <x v="24"/>
    <n v="502"/>
    <s v="Historic and Commemorative Attraction Management"/>
    <x v="20"/>
    <s v="GF"/>
    <n v="40"/>
    <x v="3"/>
    <n v="0"/>
    <n v="0"/>
    <n v="0"/>
    <n v="0"/>
    <n v="0"/>
    <n v="3439613.66"/>
    <n v="19192970.010000002"/>
  </r>
  <r>
    <x v="0"/>
    <n v="1"/>
    <n v="883"/>
    <s v="030590"/>
    <s v="American Revolution 250 Commission"/>
    <s v="No"/>
    <x v="24"/>
    <n v="502"/>
    <s v="Historic and Commemorative Attraction Management"/>
    <x v="20"/>
    <s v="GF"/>
    <n v="50"/>
    <x v="4"/>
    <n v="0"/>
    <n v="0"/>
    <n v="0"/>
    <n v="0"/>
    <n v="0"/>
    <n v="0"/>
    <n v="0"/>
  </r>
  <r>
    <x v="0"/>
    <n v="1"/>
    <n v="110"/>
    <s v="031000"/>
    <s v="Joint Legislative Audit and Review Commission"/>
    <s v="No"/>
    <x v="25"/>
    <n v="783"/>
    <s v="Legislative Evaluation and Review"/>
    <x v="1"/>
    <s v="GF"/>
    <n v="10"/>
    <x v="0"/>
    <n v="6093588"/>
    <n v="6137841.5499999998"/>
    <n v="5572255"/>
    <n v="6016000.5800000001"/>
    <n v="6863408.4100000001"/>
    <n v="7151525.2199999997"/>
    <n v="6974307.0300000003"/>
  </r>
  <r>
    <x v="0"/>
    <n v="1"/>
    <n v="110"/>
    <s v="031000"/>
    <s v="Joint Legislative Audit and Review Commission"/>
    <s v="No"/>
    <x v="25"/>
    <n v="783"/>
    <s v="Legislative Evaluation and Review"/>
    <x v="1"/>
    <s v="GF"/>
    <n v="20"/>
    <x v="1"/>
    <n v="4004787.45"/>
    <n v="5069288.26"/>
    <n v="4678034.42"/>
    <n v="5081238.17"/>
    <n v="4840471.1900000004"/>
    <n v="5463908.1900000004"/>
    <n v="6292498.5099999998"/>
  </r>
  <r>
    <x v="0"/>
    <n v="1"/>
    <n v="110"/>
    <s v="031000"/>
    <s v="Joint Legislative Audit and Review Commission"/>
    <s v="No"/>
    <x v="25"/>
    <n v="783"/>
    <s v="Legislative Evaluation and Review"/>
    <x v="1"/>
    <s v="GF"/>
    <n v="30"/>
    <x v="2"/>
    <n v="2088800.55"/>
    <n v="1068553.29"/>
    <n v="894220.58"/>
    <n v="934762.41"/>
    <n v="2022937.22"/>
    <n v="1687617.03"/>
    <n v="681808.52"/>
  </r>
  <r>
    <x v="0"/>
    <n v="1"/>
    <n v="110"/>
    <s v="031000"/>
    <s v="Joint Legislative Audit and Review Commission"/>
    <s v="No"/>
    <x v="25"/>
    <n v="783"/>
    <s v="Legislative Evaluation and Review"/>
    <x v="1"/>
    <s v="GF"/>
    <n v="40"/>
    <x v="3"/>
    <n v="2088800.55"/>
    <n v="1068553.29"/>
    <n v="894220.58"/>
    <n v="934762.41"/>
    <n v="2022937.22"/>
    <n v="1687617.03"/>
    <n v="681808.52"/>
  </r>
  <r>
    <x v="0"/>
    <n v="1"/>
    <n v="110"/>
    <s v="031000"/>
    <s v="Joint Legislative Audit and Review Commission"/>
    <s v="No"/>
    <x v="25"/>
    <n v="783"/>
    <s v="Legislative Evaluation and Review"/>
    <x v="1"/>
    <s v="GF"/>
    <n v="50"/>
    <x v="4"/>
    <n v="0"/>
    <n v="0"/>
    <n v="0"/>
    <n v="0"/>
    <n v="0"/>
    <n v="0"/>
    <n v="0"/>
  </r>
  <r>
    <x v="0"/>
    <n v="1"/>
    <n v="105"/>
    <s v="032000"/>
    <s v="Virginia Commission on Intergovernmental Cooperation"/>
    <s v="No"/>
    <x v="26"/>
    <n v="701"/>
    <s v="Governmental Affairs Services"/>
    <x v="12"/>
    <s v="GF"/>
    <n v="10"/>
    <x v="0"/>
    <n v="795533"/>
    <n v="807393"/>
    <n v="807458"/>
    <n v="855715"/>
    <n v="901211"/>
    <n v="934259"/>
    <n v="951754"/>
  </r>
  <r>
    <x v="0"/>
    <n v="1"/>
    <n v="105"/>
    <s v="032000"/>
    <s v="Virginia Commission on Intergovernmental Cooperation"/>
    <s v="No"/>
    <x v="26"/>
    <n v="701"/>
    <s v="Governmental Affairs Services"/>
    <x v="12"/>
    <s v="GF"/>
    <n v="20"/>
    <x v="1"/>
    <n v="769075"/>
    <n v="780857"/>
    <n v="799036"/>
    <n v="801784"/>
    <n v="826973"/>
    <n v="862502"/>
    <n v="896976"/>
  </r>
  <r>
    <x v="0"/>
    <n v="1"/>
    <n v="105"/>
    <s v="032000"/>
    <s v="Virginia Commission on Intergovernmental Cooperation"/>
    <s v="No"/>
    <x v="26"/>
    <n v="701"/>
    <s v="Governmental Affairs Services"/>
    <x v="12"/>
    <s v="GF"/>
    <n v="30"/>
    <x v="2"/>
    <n v="26458"/>
    <n v="26536"/>
    <n v="8422"/>
    <n v="53931"/>
    <n v="74238"/>
    <n v="71757"/>
    <n v="54778"/>
  </r>
  <r>
    <x v="0"/>
    <n v="1"/>
    <n v="105"/>
    <s v="032000"/>
    <s v="Virginia Commission on Intergovernmental Cooperation"/>
    <s v="No"/>
    <x v="26"/>
    <n v="701"/>
    <s v="Governmental Affairs Services"/>
    <x v="12"/>
    <s v="GF"/>
    <n v="40"/>
    <x v="3"/>
    <n v="26458"/>
    <n v="26536"/>
    <n v="8422"/>
    <n v="53931"/>
    <n v="74238"/>
    <n v="71757"/>
    <n v="54778"/>
  </r>
  <r>
    <x v="0"/>
    <n v="1"/>
    <n v="105"/>
    <s v="032000"/>
    <s v="Virginia Commission on Intergovernmental Cooperation"/>
    <s v="No"/>
    <x v="26"/>
    <n v="701"/>
    <s v="Governmental Affairs Services"/>
    <x v="12"/>
    <s v="GF"/>
    <n v="50"/>
    <x v="4"/>
    <n v="0"/>
    <n v="0"/>
    <n v="0"/>
    <n v="0"/>
    <n v="0"/>
    <n v="0"/>
    <n v="0"/>
  </r>
  <r>
    <x v="0"/>
    <n v="1"/>
    <n v="102"/>
    <s v="033000"/>
    <s v="Legislative Department Reversion Clearing Account"/>
    <s v="No"/>
    <x v="27"/>
    <n v="714"/>
    <s v="Across the Board Reductions"/>
    <x v="21"/>
    <s v="GF"/>
    <n v="10"/>
    <x v="0"/>
    <n v="0"/>
    <n v="0"/>
    <n v="0"/>
    <n v="0"/>
    <n v="0"/>
    <n v="0"/>
    <n v="0"/>
  </r>
  <r>
    <x v="0"/>
    <n v="1"/>
    <n v="102"/>
    <s v="033000"/>
    <s v="Legislative Department Reversion Clearing Account"/>
    <s v="No"/>
    <x v="27"/>
    <n v="714"/>
    <s v="Across the Board Reductions"/>
    <x v="21"/>
    <s v="GF"/>
    <n v="20"/>
    <x v="1"/>
    <n v="0"/>
    <n v="0"/>
    <n v="0"/>
    <n v="0"/>
    <n v="0"/>
    <n v="0"/>
    <n v="0"/>
  </r>
  <r>
    <x v="0"/>
    <n v="1"/>
    <n v="102"/>
    <s v="033000"/>
    <s v="Legislative Department Reversion Clearing Account"/>
    <s v="No"/>
    <x v="27"/>
    <n v="714"/>
    <s v="Across the Board Reductions"/>
    <x v="21"/>
    <s v="GF"/>
    <n v="30"/>
    <x v="2"/>
    <n v="0"/>
    <n v="0"/>
    <n v="0"/>
    <n v="0"/>
    <n v="0"/>
    <n v="0"/>
    <n v="0"/>
  </r>
  <r>
    <x v="0"/>
    <n v="1"/>
    <n v="102"/>
    <s v="033000"/>
    <s v="Legislative Department Reversion Clearing Account"/>
    <s v="No"/>
    <x v="27"/>
    <n v="714"/>
    <s v="Across the Board Reductions"/>
    <x v="21"/>
    <s v="GF"/>
    <n v="40"/>
    <x v="3"/>
    <n v="0"/>
    <n v="0"/>
    <n v="0"/>
    <n v="0"/>
    <n v="0"/>
    <n v="0"/>
    <n v="0"/>
  </r>
  <r>
    <x v="0"/>
    <n v="1"/>
    <n v="102"/>
    <s v="033000"/>
    <s v="Legislative Department Reversion Clearing Account"/>
    <s v="No"/>
    <x v="27"/>
    <n v="714"/>
    <s v="Across the Board Reductions"/>
    <x v="21"/>
    <s v="GF"/>
    <n v="50"/>
    <x v="4"/>
    <n v="0"/>
    <n v="0"/>
    <n v="0"/>
    <n v="0"/>
    <n v="0"/>
    <n v="0"/>
    <n v="0"/>
  </r>
  <r>
    <x v="0"/>
    <n v="1"/>
    <n v="102"/>
    <s v="033000"/>
    <s v="Legislative Department Reversion Clearing Account"/>
    <s v="No"/>
    <x v="27"/>
    <n v="782"/>
    <s v="Enactment of Laws"/>
    <x v="0"/>
    <s v="GF"/>
    <n v="10"/>
    <x v="0"/>
    <n v="996597"/>
    <n v="767312"/>
    <n v="1033027"/>
    <n v="1298742"/>
    <n v="1759057"/>
    <n v="2219372"/>
    <n v="3354687"/>
  </r>
  <r>
    <x v="0"/>
    <n v="1"/>
    <n v="102"/>
    <s v="033000"/>
    <s v="Legislative Department Reversion Clearing Account"/>
    <s v="No"/>
    <x v="27"/>
    <n v="782"/>
    <s v="Enactment of Laws"/>
    <x v="0"/>
    <s v="GF"/>
    <n v="20"/>
    <x v="1"/>
    <n v="0"/>
    <n v="0"/>
    <n v="0"/>
    <n v="0"/>
    <n v="0"/>
    <n v="0"/>
    <n v="0"/>
  </r>
  <r>
    <x v="0"/>
    <n v="1"/>
    <n v="102"/>
    <s v="033000"/>
    <s v="Legislative Department Reversion Clearing Account"/>
    <s v="No"/>
    <x v="27"/>
    <n v="782"/>
    <s v="Enactment of Laws"/>
    <x v="0"/>
    <s v="GF"/>
    <n v="30"/>
    <x v="2"/>
    <n v="996597"/>
    <n v="767312"/>
    <n v="1033027"/>
    <n v="1298742"/>
    <n v="1759057"/>
    <n v="2219372"/>
    <n v="3354687"/>
  </r>
  <r>
    <x v="0"/>
    <n v="1"/>
    <n v="102"/>
    <s v="033000"/>
    <s v="Legislative Department Reversion Clearing Account"/>
    <s v="No"/>
    <x v="27"/>
    <n v="782"/>
    <s v="Enactment of Laws"/>
    <x v="0"/>
    <s v="GF"/>
    <n v="40"/>
    <x v="3"/>
    <n v="996597"/>
    <n v="767312"/>
    <n v="1033027"/>
    <n v="1298742"/>
    <n v="1759057"/>
    <n v="2219372"/>
    <n v="3354687"/>
  </r>
  <r>
    <x v="0"/>
    <n v="1"/>
    <n v="102"/>
    <s v="033000"/>
    <s v="Legislative Department Reversion Clearing Account"/>
    <s v="No"/>
    <x v="27"/>
    <n v="782"/>
    <s v="Enactment of Laws"/>
    <x v="0"/>
    <s v="GF"/>
    <n v="50"/>
    <x v="4"/>
    <n v="0"/>
    <n v="0"/>
    <n v="0"/>
    <n v="0"/>
    <n v="0"/>
    <n v="0"/>
    <n v="0"/>
  </r>
  <r>
    <x v="1"/>
    <n v="2"/>
    <n v="111"/>
    <s v="034000"/>
    <s v="Supreme Court"/>
    <s v="No"/>
    <x v="28"/>
    <n v="321"/>
    <s v="Pre-Trial, Trial, and Appellate Processes"/>
    <x v="22"/>
    <s v="GF"/>
    <n v="10"/>
    <x v="0"/>
    <n v="10285416.18"/>
    <n v="11429176"/>
    <n v="13203197.199999999"/>
    <n v="11678052.189999999"/>
    <n v="12813020.439999999"/>
    <n v="12363167.57"/>
    <n v="11909038.35"/>
  </r>
  <r>
    <x v="1"/>
    <n v="2"/>
    <n v="111"/>
    <s v="034000"/>
    <s v="Supreme Court"/>
    <s v="No"/>
    <x v="28"/>
    <n v="321"/>
    <s v="Pre-Trial, Trial, and Appellate Processes"/>
    <x v="22"/>
    <s v="GF"/>
    <n v="20"/>
    <x v="1"/>
    <n v="10285416.18"/>
    <n v="10085093.800000001"/>
    <n v="9898233.0099999998"/>
    <n v="9239202.75"/>
    <n v="10216148.869999999"/>
    <n v="10718966.279999999"/>
    <n v="10444878.550000001"/>
  </r>
  <r>
    <x v="1"/>
    <n v="2"/>
    <n v="111"/>
    <s v="034000"/>
    <s v="Supreme Court"/>
    <s v="No"/>
    <x v="28"/>
    <n v="321"/>
    <s v="Pre-Trial, Trial, and Appellate Processes"/>
    <x v="22"/>
    <s v="GF"/>
    <n v="30"/>
    <x v="2"/>
    <n v="0"/>
    <n v="1344082.2"/>
    <n v="3304964.19"/>
    <n v="2438849.44"/>
    <n v="2596871.5699999998"/>
    <n v="1644201.29"/>
    <n v="1464159.8"/>
  </r>
  <r>
    <x v="1"/>
    <n v="2"/>
    <n v="111"/>
    <s v="034000"/>
    <s v="Supreme Court"/>
    <s v="No"/>
    <x v="28"/>
    <n v="321"/>
    <s v="Pre-Trial, Trial, and Appellate Processes"/>
    <x v="22"/>
    <s v="GF"/>
    <n v="40"/>
    <x v="3"/>
    <n v="0"/>
    <n v="1344082.2"/>
    <n v="3304964.19"/>
    <n v="2438849.44"/>
    <n v="2596871.5699999998"/>
    <n v="1644201.29"/>
    <n v="1464159.8"/>
  </r>
  <r>
    <x v="1"/>
    <n v="2"/>
    <n v="111"/>
    <s v="034000"/>
    <s v="Supreme Court"/>
    <s v="No"/>
    <x v="28"/>
    <n v="321"/>
    <s v="Pre-Trial, Trial, and Appellate Processes"/>
    <x v="22"/>
    <s v="GF"/>
    <n v="50"/>
    <x v="4"/>
    <n v="0"/>
    <n v="0"/>
    <n v="0"/>
    <n v="0"/>
    <n v="0"/>
    <n v="0"/>
    <n v="0"/>
  </r>
  <r>
    <x v="1"/>
    <n v="2"/>
    <n v="111"/>
    <s v="034000"/>
    <s v="Supreme Court"/>
    <s v="No"/>
    <x v="28"/>
    <n v="323"/>
    <s v="Law Library Services"/>
    <x v="23"/>
    <s v="GF"/>
    <n v="10"/>
    <x v="0"/>
    <n v="1057444"/>
    <n v="1207444"/>
    <n v="1126534"/>
    <n v="1161360.58"/>
    <n v="1153719.3799999999"/>
    <n v="1226458.52"/>
    <n v="1207978.46"/>
  </r>
  <r>
    <x v="1"/>
    <n v="2"/>
    <n v="111"/>
    <s v="034000"/>
    <s v="Supreme Court"/>
    <s v="No"/>
    <x v="28"/>
    <n v="323"/>
    <s v="Law Library Services"/>
    <x v="23"/>
    <s v="GF"/>
    <n v="20"/>
    <x v="1"/>
    <n v="1057444"/>
    <n v="1207444"/>
    <n v="1041707.42"/>
    <n v="1106319.2"/>
    <n v="1081099.8600000001"/>
    <n v="1200573.93"/>
    <n v="1206978.07"/>
  </r>
  <r>
    <x v="1"/>
    <n v="2"/>
    <n v="111"/>
    <s v="034000"/>
    <s v="Supreme Court"/>
    <s v="No"/>
    <x v="28"/>
    <n v="323"/>
    <s v="Law Library Services"/>
    <x v="23"/>
    <s v="GF"/>
    <n v="30"/>
    <x v="2"/>
    <n v="0"/>
    <n v="0"/>
    <n v="84826.58"/>
    <n v="55041.38"/>
    <n v="72619.520000000004"/>
    <n v="25884.59"/>
    <n v="1000.39"/>
  </r>
  <r>
    <x v="1"/>
    <n v="2"/>
    <n v="111"/>
    <s v="034000"/>
    <s v="Supreme Court"/>
    <s v="No"/>
    <x v="28"/>
    <n v="323"/>
    <s v="Law Library Services"/>
    <x v="23"/>
    <s v="GF"/>
    <n v="40"/>
    <x v="3"/>
    <n v="0"/>
    <n v="0"/>
    <n v="84826.58"/>
    <n v="55041.38"/>
    <n v="72619.520000000004"/>
    <n v="25884.59"/>
    <n v="1000.39"/>
  </r>
  <r>
    <x v="1"/>
    <n v="2"/>
    <n v="111"/>
    <s v="034000"/>
    <s v="Supreme Court"/>
    <s v="No"/>
    <x v="28"/>
    <n v="323"/>
    <s v="Law Library Services"/>
    <x v="23"/>
    <s v="GF"/>
    <n v="50"/>
    <x v="4"/>
    <n v="0"/>
    <n v="0"/>
    <n v="0"/>
    <n v="0"/>
    <n v="0"/>
    <n v="0"/>
    <n v="0"/>
  </r>
  <r>
    <x v="1"/>
    <n v="2"/>
    <n v="111"/>
    <s v="034000"/>
    <s v="Supreme Court"/>
    <s v="No"/>
    <x v="28"/>
    <n v="326"/>
    <s v="Adjudication Training, Education, and Standards"/>
    <x v="24"/>
    <s v="GF"/>
    <n v="10"/>
    <x v="0"/>
    <n v="1158337"/>
    <n v="909619.79"/>
    <n v="1056961.57"/>
    <n v="1749633.65"/>
    <n v="1301281.92"/>
    <n v="1249140"/>
    <n v="899140"/>
  </r>
  <r>
    <x v="1"/>
    <n v="2"/>
    <n v="111"/>
    <s v="034000"/>
    <s v="Supreme Court"/>
    <s v="No"/>
    <x v="28"/>
    <n v="326"/>
    <s v="Adjudication Training, Education, and Standards"/>
    <x v="24"/>
    <s v="GF"/>
    <n v="20"/>
    <x v="1"/>
    <n v="1147857.21"/>
    <n v="751798.22"/>
    <n v="206467.92"/>
    <n v="1347491.73"/>
    <n v="1301281.92"/>
    <n v="1249140"/>
    <n v="899139.73"/>
  </r>
  <r>
    <x v="1"/>
    <n v="2"/>
    <n v="111"/>
    <s v="034000"/>
    <s v="Supreme Court"/>
    <s v="No"/>
    <x v="28"/>
    <n v="326"/>
    <s v="Adjudication Training, Education, and Standards"/>
    <x v="24"/>
    <s v="GF"/>
    <n v="30"/>
    <x v="2"/>
    <n v="10479.790000000001"/>
    <n v="157821.57"/>
    <n v="850493.65"/>
    <n v="402141.92"/>
    <n v="0"/>
    <n v="0"/>
    <n v="0.27"/>
  </r>
  <r>
    <x v="1"/>
    <n v="2"/>
    <n v="111"/>
    <s v="034000"/>
    <s v="Supreme Court"/>
    <s v="No"/>
    <x v="28"/>
    <n v="326"/>
    <s v="Adjudication Training, Education, and Standards"/>
    <x v="24"/>
    <s v="GF"/>
    <n v="40"/>
    <x v="3"/>
    <n v="10479.790000000001"/>
    <n v="157821.57"/>
    <n v="850493.65"/>
    <n v="402141.92"/>
    <n v="0"/>
    <n v="0"/>
    <n v="0.27"/>
  </r>
  <r>
    <x v="1"/>
    <n v="2"/>
    <n v="111"/>
    <s v="034000"/>
    <s v="Supreme Court"/>
    <s v="No"/>
    <x v="28"/>
    <n v="326"/>
    <s v="Adjudication Training, Education, and Standards"/>
    <x v="24"/>
    <s v="GF"/>
    <n v="50"/>
    <x v="4"/>
    <n v="0"/>
    <n v="0"/>
    <n v="0"/>
    <n v="0"/>
    <n v="0"/>
    <n v="0"/>
    <n v="0"/>
  </r>
  <r>
    <x v="1"/>
    <n v="2"/>
    <n v="111"/>
    <s v="034000"/>
    <s v="Supreme Court"/>
    <s v="No"/>
    <x v="28"/>
    <n v="399"/>
    <s v="Administrative and Support Services"/>
    <x v="2"/>
    <s v="GF"/>
    <n v="10"/>
    <x v="0"/>
    <n v="23521608"/>
    <n v="26054700.23"/>
    <n v="28449411.07"/>
    <n v="36909685.109999999"/>
    <n v="38197346.299999997"/>
    <n v="41564563.299999997"/>
    <n v="60099376.740000002"/>
  </r>
  <r>
    <x v="1"/>
    <n v="2"/>
    <n v="111"/>
    <s v="034000"/>
    <s v="Supreme Court"/>
    <s v="No"/>
    <x v="28"/>
    <n v="399"/>
    <s v="Administrative and Support Services"/>
    <x v="2"/>
    <s v="GF"/>
    <n v="20"/>
    <x v="1"/>
    <n v="22432946.77"/>
    <n v="24672844.16"/>
    <n v="26415891.960000001"/>
    <n v="34656633.810000002"/>
    <n v="34227929"/>
    <n v="37547453.390000001"/>
    <n v="51912323.200000003"/>
  </r>
  <r>
    <x v="1"/>
    <n v="2"/>
    <n v="111"/>
    <s v="034000"/>
    <s v="Supreme Court"/>
    <s v="No"/>
    <x v="28"/>
    <n v="399"/>
    <s v="Administrative and Support Services"/>
    <x v="2"/>
    <s v="GF"/>
    <n v="30"/>
    <x v="2"/>
    <n v="1088661.23"/>
    <n v="1381856.07"/>
    <n v="2033519.11"/>
    <n v="2253051.2999999998"/>
    <n v="3969417.3"/>
    <n v="4017109.91"/>
    <n v="8187053.54"/>
  </r>
  <r>
    <x v="1"/>
    <n v="2"/>
    <n v="111"/>
    <s v="034000"/>
    <s v="Supreme Court"/>
    <s v="No"/>
    <x v="28"/>
    <n v="399"/>
    <s v="Administrative and Support Services"/>
    <x v="2"/>
    <s v="GF"/>
    <n v="40"/>
    <x v="3"/>
    <n v="1088661.23"/>
    <n v="1381856.07"/>
    <n v="2033519.11"/>
    <n v="2253051.2999999998"/>
    <n v="3969417.3"/>
    <n v="4017109.91"/>
    <n v="8187053.54"/>
  </r>
  <r>
    <x v="1"/>
    <n v="2"/>
    <n v="111"/>
    <s v="034000"/>
    <s v="Supreme Court"/>
    <s v="No"/>
    <x v="28"/>
    <n v="399"/>
    <s v="Administrative and Support Services"/>
    <x v="2"/>
    <s v="GF"/>
    <n v="50"/>
    <x v="4"/>
    <n v="0"/>
    <n v="0"/>
    <n v="0"/>
    <n v="0"/>
    <n v="0"/>
    <n v="0"/>
    <n v="0"/>
  </r>
  <r>
    <x v="1"/>
    <n v="2"/>
    <n v="125"/>
    <s v="035000"/>
    <s v="Court of Appeals of Virginia"/>
    <s v="No"/>
    <x v="29"/>
    <n v="321"/>
    <s v="Pre-Trial, Trial, and Appellate Processes"/>
    <x v="22"/>
    <s v="GF"/>
    <n v="10"/>
    <x v="0"/>
    <n v="9637466.8399999999"/>
    <n v="9882162"/>
    <n v="10513382.15"/>
    <n v="19682260.359999999"/>
    <n v="22592970.050000001"/>
    <n v="24680587.620000001"/>
    <n v="21300294.66"/>
  </r>
  <r>
    <x v="1"/>
    <n v="2"/>
    <n v="125"/>
    <s v="035000"/>
    <s v="Court of Appeals of Virginia"/>
    <s v="No"/>
    <x v="29"/>
    <n v="321"/>
    <s v="Pre-Trial, Trial, and Appellate Processes"/>
    <x v="22"/>
    <s v="GF"/>
    <n v="20"/>
    <x v="1"/>
    <n v="9637466.8399999999"/>
    <n v="9302214.8499999996"/>
    <n v="9400709.7899999991"/>
    <n v="16131312.310000001"/>
    <n v="17983534.43"/>
    <n v="19731992.210000001"/>
    <n v="21275901.149999999"/>
  </r>
  <r>
    <x v="1"/>
    <n v="2"/>
    <n v="125"/>
    <s v="035000"/>
    <s v="Court of Appeals of Virginia"/>
    <s v="No"/>
    <x v="29"/>
    <n v="321"/>
    <s v="Pre-Trial, Trial, and Appellate Processes"/>
    <x v="22"/>
    <s v="GF"/>
    <n v="30"/>
    <x v="2"/>
    <n v="0"/>
    <n v="579947.15"/>
    <n v="1112672.3600000001"/>
    <n v="3550948.05"/>
    <n v="4609435.62"/>
    <n v="4948595.41"/>
    <n v="24393.51"/>
  </r>
  <r>
    <x v="1"/>
    <n v="2"/>
    <n v="125"/>
    <s v="035000"/>
    <s v="Court of Appeals of Virginia"/>
    <s v="No"/>
    <x v="29"/>
    <n v="321"/>
    <s v="Pre-Trial, Trial, and Appellate Processes"/>
    <x v="22"/>
    <s v="GF"/>
    <n v="40"/>
    <x v="3"/>
    <n v="0"/>
    <n v="579947.15"/>
    <n v="1112672.3600000001"/>
    <n v="3550948.05"/>
    <n v="4609435.62"/>
    <n v="4948595.41"/>
    <n v="24393.51"/>
  </r>
  <r>
    <x v="1"/>
    <n v="2"/>
    <n v="125"/>
    <s v="035000"/>
    <s v="Court of Appeals of Virginia"/>
    <s v="No"/>
    <x v="29"/>
    <n v="321"/>
    <s v="Pre-Trial, Trial, and Appellate Processes"/>
    <x v="22"/>
    <s v="GF"/>
    <n v="50"/>
    <x v="4"/>
    <n v="0"/>
    <n v="0"/>
    <n v="0"/>
    <n v="0"/>
    <n v="0"/>
    <n v="0"/>
    <n v="0"/>
  </r>
  <r>
    <x v="1"/>
    <n v="2"/>
    <n v="113"/>
    <s v="036000"/>
    <s v="Circuit Courts"/>
    <s v="No"/>
    <x v="30"/>
    <n v="321"/>
    <s v="Pre-Trial, Trial, and Appellate Processes"/>
    <x v="22"/>
    <s v="GF"/>
    <n v="10"/>
    <x v="0"/>
    <n v="111711529"/>
    <n v="113430613.3"/>
    <n v="120144994.89"/>
    <n v="128571481.69"/>
    <n v="141078244.69"/>
    <n v="133444960.81"/>
    <n v="140975441.84999999"/>
  </r>
  <r>
    <x v="1"/>
    <n v="2"/>
    <n v="113"/>
    <s v="036000"/>
    <s v="Circuit Courts"/>
    <s v="No"/>
    <x v="30"/>
    <n v="321"/>
    <s v="Pre-Trial, Trial, and Appellate Processes"/>
    <x v="22"/>
    <s v="GF"/>
    <n v="20"/>
    <x v="1"/>
    <n v="111332294.75"/>
    <n v="109414923.40000001"/>
    <n v="100460868.2"/>
    <n v="111593031"/>
    <n v="112320146.88"/>
    <n v="123302083.37"/>
    <n v="128757613.59999999"/>
  </r>
  <r>
    <x v="1"/>
    <n v="2"/>
    <n v="113"/>
    <s v="036000"/>
    <s v="Circuit Courts"/>
    <s v="No"/>
    <x v="30"/>
    <n v="321"/>
    <s v="Pre-Trial, Trial, and Appellate Processes"/>
    <x v="22"/>
    <s v="GF"/>
    <n v="30"/>
    <x v="2"/>
    <n v="379234.25"/>
    <n v="4015689.89"/>
    <n v="19684126.690000001"/>
    <n v="16978450.690000001"/>
    <n v="28758097.809999999"/>
    <n v="10142877.439999999"/>
    <n v="12217828.25"/>
  </r>
  <r>
    <x v="1"/>
    <n v="2"/>
    <n v="113"/>
    <s v="036000"/>
    <s v="Circuit Courts"/>
    <s v="No"/>
    <x v="30"/>
    <n v="321"/>
    <s v="Pre-Trial, Trial, and Appellate Processes"/>
    <x v="22"/>
    <s v="GF"/>
    <n v="40"/>
    <x v="3"/>
    <n v="379234.25"/>
    <n v="4015689.89"/>
    <n v="19684126.690000001"/>
    <n v="16978450.690000001"/>
    <n v="28758097.809999999"/>
    <n v="10142877.439999999"/>
    <n v="12217828.25"/>
  </r>
  <r>
    <x v="1"/>
    <n v="2"/>
    <n v="113"/>
    <s v="036000"/>
    <s v="Circuit Courts"/>
    <s v="No"/>
    <x v="30"/>
    <n v="321"/>
    <s v="Pre-Trial, Trial, and Appellate Processes"/>
    <x v="22"/>
    <s v="GF"/>
    <n v="50"/>
    <x v="4"/>
    <n v="0"/>
    <n v="0"/>
    <n v="0"/>
    <n v="0"/>
    <n v="0"/>
    <n v="0"/>
    <n v="0"/>
  </r>
  <r>
    <x v="1"/>
    <n v="2"/>
    <n v="114"/>
    <s v="037000"/>
    <s v="General District Courts"/>
    <s v="No"/>
    <x v="31"/>
    <n v="321"/>
    <s v="Pre-Trial, Trial, and Appellate Processes"/>
    <x v="22"/>
    <s v="GF"/>
    <n v="10"/>
    <x v="0"/>
    <n v="120407207"/>
    <n v="126219872.40000001"/>
    <n v="129026155.15000001"/>
    <n v="125190179.11"/>
    <n v="148565727.72"/>
    <n v="152496540.13"/>
    <n v="170928941.83000001"/>
  </r>
  <r>
    <x v="1"/>
    <n v="2"/>
    <n v="114"/>
    <s v="037000"/>
    <s v="General District Courts"/>
    <s v="No"/>
    <x v="31"/>
    <n v="321"/>
    <s v="Pre-Trial, Trial, and Appellate Processes"/>
    <x v="22"/>
    <s v="GF"/>
    <n v="20"/>
    <x v="1"/>
    <n v="120192383.62"/>
    <n v="120324575.2"/>
    <n v="121901727.04000001"/>
    <n v="116608889.39"/>
    <n v="138663522.59"/>
    <n v="148657485.53999999"/>
    <n v="168922642.34999999"/>
  </r>
  <r>
    <x v="1"/>
    <n v="2"/>
    <n v="114"/>
    <s v="037000"/>
    <s v="General District Courts"/>
    <s v="No"/>
    <x v="31"/>
    <n v="321"/>
    <s v="Pre-Trial, Trial, and Appellate Processes"/>
    <x v="22"/>
    <s v="GF"/>
    <n v="30"/>
    <x v="2"/>
    <n v="214823.38"/>
    <n v="5895297.1500000004"/>
    <n v="7124428.1100000003"/>
    <n v="8581289.7200000007"/>
    <n v="9902205.1300000008"/>
    <n v="3839054.59"/>
    <n v="2006299.48"/>
  </r>
  <r>
    <x v="1"/>
    <n v="2"/>
    <n v="114"/>
    <s v="037000"/>
    <s v="General District Courts"/>
    <s v="No"/>
    <x v="31"/>
    <n v="321"/>
    <s v="Pre-Trial, Trial, and Appellate Processes"/>
    <x v="22"/>
    <s v="GF"/>
    <n v="40"/>
    <x v="3"/>
    <n v="214823.38"/>
    <n v="5895297.1500000004"/>
    <n v="7124428.1100000003"/>
    <n v="8581289.7200000007"/>
    <n v="9902205.1300000008"/>
    <n v="3839054.59"/>
    <n v="2006299.48"/>
  </r>
  <r>
    <x v="1"/>
    <n v="2"/>
    <n v="114"/>
    <s v="037000"/>
    <s v="General District Courts"/>
    <s v="No"/>
    <x v="31"/>
    <n v="321"/>
    <s v="Pre-Trial, Trial, and Appellate Processes"/>
    <x v="22"/>
    <s v="GF"/>
    <n v="50"/>
    <x v="4"/>
    <n v="0"/>
    <n v="0"/>
    <n v="0"/>
    <n v="0"/>
    <n v="0"/>
    <n v="0"/>
    <n v="0"/>
  </r>
  <r>
    <x v="1"/>
    <n v="2"/>
    <n v="115"/>
    <s v="038000"/>
    <s v="Juvenile and Domestic Relations District Courts"/>
    <s v="No"/>
    <x v="32"/>
    <n v="321"/>
    <s v="Pre-Trial, Trial, and Appellate Processes"/>
    <x v="22"/>
    <s v="GF"/>
    <n v="10"/>
    <x v="0"/>
    <n v="104595789"/>
    <n v="110473388.09999999"/>
    <n v="115206687.27"/>
    <n v="113592271.33"/>
    <n v="128253568.31999999"/>
    <n v="127045125.51000001"/>
    <n v="140389267.78999999"/>
  </r>
  <r>
    <x v="1"/>
    <n v="2"/>
    <n v="115"/>
    <s v="038000"/>
    <s v="Juvenile and Domestic Relations District Courts"/>
    <s v="No"/>
    <x v="32"/>
    <n v="321"/>
    <s v="Pre-Trial, Trial, and Appellate Processes"/>
    <x v="22"/>
    <s v="GF"/>
    <n v="20"/>
    <x v="1"/>
    <n v="104440691.93000001"/>
    <n v="103126156.8"/>
    <n v="103806834.94"/>
    <n v="105431232.01000001"/>
    <n v="116496471.81"/>
    <n v="122244780.48"/>
    <n v="137420545.84999999"/>
  </r>
  <r>
    <x v="1"/>
    <n v="2"/>
    <n v="115"/>
    <s v="038000"/>
    <s v="Juvenile and Domestic Relations District Courts"/>
    <s v="No"/>
    <x v="32"/>
    <n v="321"/>
    <s v="Pre-Trial, Trial, and Appellate Processes"/>
    <x v="22"/>
    <s v="GF"/>
    <n v="30"/>
    <x v="2"/>
    <n v="155097.07"/>
    <n v="7347231.2699999996"/>
    <n v="11399852.33"/>
    <n v="8161039.3200000003"/>
    <n v="11757096.51"/>
    <n v="4800345.03"/>
    <n v="2968721.94"/>
  </r>
  <r>
    <x v="1"/>
    <n v="2"/>
    <n v="115"/>
    <s v="038000"/>
    <s v="Juvenile and Domestic Relations District Courts"/>
    <s v="No"/>
    <x v="32"/>
    <n v="321"/>
    <s v="Pre-Trial, Trial, and Appellate Processes"/>
    <x v="22"/>
    <s v="GF"/>
    <n v="40"/>
    <x v="3"/>
    <n v="155097.07"/>
    <n v="7347231.2699999996"/>
    <n v="11399852.33"/>
    <n v="8161039.3200000003"/>
    <n v="11757096.51"/>
    <n v="4800345.03"/>
    <n v="2968721.94"/>
  </r>
  <r>
    <x v="1"/>
    <n v="2"/>
    <n v="115"/>
    <s v="038000"/>
    <s v="Juvenile and Domestic Relations District Courts"/>
    <s v="No"/>
    <x v="32"/>
    <n v="321"/>
    <s v="Pre-Trial, Trial, and Appellate Processes"/>
    <x v="22"/>
    <s v="GF"/>
    <n v="50"/>
    <x v="4"/>
    <n v="0"/>
    <n v="0"/>
    <n v="0"/>
    <n v="0"/>
    <n v="0"/>
    <n v="0"/>
    <n v="0"/>
  </r>
  <r>
    <x v="1"/>
    <n v="2"/>
    <n v="116"/>
    <s v="039000"/>
    <s v="Combined District Courts"/>
    <s v="No"/>
    <x v="33"/>
    <n v="321"/>
    <s v="Pre-Trial, Trial, and Appellate Processes"/>
    <x v="22"/>
    <s v="GF"/>
    <n v="10"/>
    <x v="0"/>
    <n v="23066188.98"/>
    <n v="23564970.199999999"/>
    <n v="26108468.460000001"/>
    <n v="26322989.030000001"/>
    <n v="32000063.379999999"/>
    <n v="27231872.050000001"/>
    <n v="21878276.190000001"/>
  </r>
  <r>
    <x v="1"/>
    <n v="2"/>
    <n v="116"/>
    <s v="039000"/>
    <s v="Combined District Courts"/>
    <s v="No"/>
    <x v="33"/>
    <n v="321"/>
    <s v="Pre-Trial, Trial, and Appellate Processes"/>
    <x v="22"/>
    <s v="GF"/>
    <n v="20"/>
    <x v="1"/>
    <n v="22344572.780000001"/>
    <n v="20544428.739999998"/>
    <n v="19950364.43"/>
    <n v="19662476.649999999"/>
    <n v="23692939.329999998"/>
    <n v="23508800.199999999"/>
    <n v="21181617.640000001"/>
  </r>
  <r>
    <x v="1"/>
    <n v="2"/>
    <n v="116"/>
    <s v="039000"/>
    <s v="Combined District Courts"/>
    <s v="No"/>
    <x v="33"/>
    <n v="321"/>
    <s v="Pre-Trial, Trial, and Appellate Processes"/>
    <x v="22"/>
    <s v="GF"/>
    <n v="30"/>
    <x v="2"/>
    <n v="721616.2"/>
    <n v="3020541.46"/>
    <n v="6158104.0300000003"/>
    <n v="6660512.3799999999"/>
    <n v="8307124.0499999998"/>
    <n v="3723071.85"/>
    <n v="696658.55"/>
  </r>
  <r>
    <x v="1"/>
    <n v="2"/>
    <n v="116"/>
    <s v="039000"/>
    <s v="Combined District Courts"/>
    <s v="No"/>
    <x v="33"/>
    <n v="321"/>
    <s v="Pre-Trial, Trial, and Appellate Processes"/>
    <x v="22"/>
    <s v="GF"/>
    <n v="40"/>
    <x v="3"/>
    <n v="721616.2"/>
    <n v="3020541.46"/>
    <n v="6158104.0300000003"/>
    <n v="6660512.3799999999"/>
    <n v="8307124.0499999998"/>
    <n v="3723071.85"/>
    <n v="696658.55"/>
  </r>
  <r>
    <x v="1"/>
    <n v="2"/>
    <n v="116"/>
    <s v="039000"/>
    <s v="Combined District Courts"/>
    <s v="No"/>
    <x v="33"/>
    <n v="321"/>
    <s v="Pre-Trial, Trial, and Appellate Processes"/>
    <x v="22"/>
    <s v="GF"/>
    <n v="50"/>
    <x v="4"/>
    <n v="0"/>
    <n v="0"/>
    <n v="0"/>
    <n v="0"/>
    <n v="0"/>
    <n v="0"/>
    <n v="0"/>
  </r>
  <r>
    <x v="1"/>
    <n v="2"/>
    <n v="103"/>
    <s v="040000"/>
    <s v="Magistrate System"/>
    <s v="No"/>
    <x v="34"/>
    <n v="321"/>
    <s v="Pre-Trial, Trial, and Appellate Processes"/>
    <x v="22"/>
    <s v="GF"/>
    <n v="10"/>
    <x v="0"/>
    <n v="32059469"/>
    <n v="33396919"/>
    <n v="32974217"/>
    <n v="34369469"/>
    <n v="41127115.939999998"/>
    <n v="44386802.350000001"/>
    <n v="40985081"/>
  </r>
  <r>
    <x v="1"/>
    <n v="2"/>
    <n v="103"/>
    <s v="040000"/>
    <s v="Magistrate System"/>
    <s v="No"/>
    <x v="34"/>
    <n v="321"/>
    <s v="Pre-Trial, Trial, and Appellate Processes"/>
    <x v="22"/>
    <s v="GF"/>
    <n v="20"/>
    <x v="1"/>
    <n v="32059469"/>
    <n v="33396819"/>
    <n v="32974117"/>
    <n v="32647295.059999999"/>
    <n v="37939970.590000004"/>
    <n v="39299668.590000004"/>
    <n v="40926606.649999999"/>
  </r>
  <r>
    <x v="1"/>
    <n v="2"/>
    <n v="103"/>
    <s v="040000"/>
    <s v="Magistrate System"/>
    <s v="No"/>
    <x v="34"/>
    <n v="321"/>
    <s v="Pre-Trial, Trial, and Appellate Processes"/>
    <x v="22"/>
    <s v="GF"/>
    <n v="30"/>
    <x v="2"/>
    <n v="0"/>
    <n v="100"/>
    <n v="100"/>
    <n v="1722173.94"/>
    <n v="3187145.35"/>
    <n v="5087133.76"/>
    <n v="58474.35"/>
  </r>
  <r>
    <x v="1"/>
    <n v="2"/>
    <n v="103"/>
    <s v="040000"/>
    <s v="Magistrate System"/>
    <s v="No"/>
    <x v="34"/>
    <n v="321"/>
    <s v="Pre-Trial, Trial, and Appellate Processes"/>
    <x v="22"/>
    <s v="GF"/>
    <n v="40"/>
    <x v="3"/>
    <n v="0"/>
    <n v="100"/>
    <n v="100"/>
    <n v="1722173.94"/>
    <n v="3187145.35"/>
    <n v="5087133.76"/>
    <n v="58474.35"/>
  </r>
  <r>
    <x v="1"/>
    <n v="2"/>
    <n v="103"/>
    <s v="040000"/>
    <s v="Magistrate System"/>
    <s v="No"/>
    <x v="34"/>
    <n v="321"/>
    <s v="Pre-Trial, Trial, and Appellate Processes"/>
    <x v="22"/>
    <s v="GF"/>
    <n v="50"/>
    <x v="4"/>
    <n v="0"/>
    <n v="0"/>
    <n v="0"/>
    <n v="0"/>
    <n v="0"/>
    <n v="0"/>
    <n v="0"/>
  </r>
  <r>
    <x v="1"/>
    <n v="2"/>
    <n v="112"/>
    <s v="042000"/>
    <s v="Judicial Inquiry and Review Commission"/>
    <s v="No"/>
    <x v="35"/>
    <n v="326"/>
    <s v="Adjudication Training, Education, and Standards"/>
    <x v="24"/>
    <s v="GF"/>
    <n v="10"/>
    <x v="0"/>
    <n v="1059875"/>
    <n v="1154084.1399999999"/>
    <n v="1218144.1200000001"/>
    <n v="1146258.07"/>
    <n v="1225753.94"/>
    <n v="1333069.8999999999"/>
    <n v="1419942.03"/>
  </r>
  <r>
    <x v="1"/>
    <n v="2"/>
    <n v="112"/>
    <s v="042000"/>
    <s v="Judicial Inquiry and Review Commission"/>
    <s v="No"/>
    <x v="35"/>
    <n v="326"/>
    <s v="Adjudication Training, Education, and Standards"/>
    <x v="24"/>
    <s v="GF"/>
    <n v="20"/>
    <x v="1"/>
    <n v="581459.86"/>
    <n v="614880.02"/>
    <n v="778761.05"/>
    <n v="657184.13"/>
    <n v="666299.04"/>
    <n v="725303.87"/>
    <n v="752581.75"/>
  </r>
  <r>
    <x v="1"/>
    <n v="2"/>
    <n v="112"/>
    <s v="042000"/>
    <s v="Judicial Inquiry and Review Commission"/>
    <s v="No"/>
    <x v="35"/>
    <n v="326"/>
    <s v="Adjudication Training, Education, and Standards"/>
    <x v="24"/>
    <s v="GF"/>
    <n v="30"/>
    <x v="2"/>
    <n v="478415.14"/>
    <n v="539204.12"/>
    <n v="439383.07"/>
    <n v="489073.94"/>
    <n v="559454.9"/>
    <n v="607766.03"/>
    <n v="667360.28"/>
  </r>
  <r>
    <x v="1"/>
    <n v="2"/>
    <n v="112"/>
    <s v="042000"/>
    <s v="Judicial Inquiry and Review Commission"/>
    <s v="No"/>
    <x v="35"/>
    <n v="326"/>
    <s v="Adjudication Training, Education, and Standards"/>
    <x v="24"/>
    <s v="GF"/>
    <n v="40"/>
    <x v="3"/>
    <n v="478415.14"/>
    <n v="539204.12"/>
    <n v="439383.07"/>
    <n v="489073.94"/>
    <n v="559454.9"/>
    <n v="607766.03"/>
    <n v="667360.28"/>
  </r>
  <r>
    <x v="1"/>
    <n v="2"/>
    <n v="112"/>
    <s v="042000"/>
    <s v="Judicial Inquiry and Review Commission"/>
    <s v="No"/>
    <x v="35"/>
    <n v="326"/>
    <s v="Adjudication Training, Education, and Standards"/>
    <x v="24"/>
    <s v="GF"/>
    <n v="50"/>
    <x v="4"/>
    <n v="0"/>
    <n v="0"/>
    <n v="0"/>
    <n v="0"/>
    <n v="0"/>
    <n v="0"/>
    <n v="0"/>
  </r>
  <r>
    <x v="1"/>
    <n v="2"/>
    <n v="848"/>
    <s v="043000"/>
    <s v="Indigent Defense Commission"/>
    <s v="No"/>
    <x v="36"/>
    <n v="327"/>
    <s v="Legal Defense"/>
    <x v="25"/>
    <s v="GF"/>
    <n v="10"/>
    <x v="0"/>
    <n v="51773537"/>
    <n v="53817864.270000003"/>
    <n v="58895449.869999997"/>
    <n v="70677487.939999998"/>
    <n v="73503007.859999999"/>
    <n v="79987977.909999996"/>
    <n v="88538556.75"/>
  </r>
  <r>
    <x v="1"/>
    <n v="2"/>
    <n v="848"/>
    <s v="043000"/>
    <s v="Indigent Defense Commission"/>
    <s v="No"/>
    <x v="36"/>
    <n v="327"/>
    <s v="Legal Defense"/>
    <x v="25"/>
    <s v="GF"/>
    <n v="20"/>
    <x v="1"/>
    <n v="51514534.729999997"/>
    <n v="53063651.399999999"/>
    <n v="56964307.93"/>
    <n v="69483226.079999998"/>
    <n v="72199912.950000003"/>
    <n v="78679537.159999996"/>
    <n v="87994525.030000001"/>
  </r>
  <r>
    <x v="1"/>
    <n v="2"/>
    <n v="848"/>
    <s v="043000"/>
    <s v="Indigent Defense Commission"/>
    <s v="No"/>
    <x v="36"/>
    <n v="327"/>
    <s v="Legal Defense"/>
    <x v="25"/>
    <s v="GF"/>
    <n v="30"/>
    <x v="2"/>
    <n v="259002.27"/>
    <n v="754212.87"/>
    <n v="1931141.94"/>
    <n v="1194261.8600000001"/>
    <n v="1303094.9099999999"/>
    <n v="1308440.75"/>
    <n v="544031.72"/>
  </r>
  <r>
    <x v="1"/>
    <n v="2"/>
    <n v="848"/>
    <s v="043000"/>
    <s v="Indigent Defense Commission"/>
    <s v="No"/>
    <x v="36"/>
    <n v="327"/>
    <s v="Legal Defense"/>
    <x v="25"/>
    <s v="GF"/>
    <n v="40"/>
    <x v="3"/>
    <n v="259002.27"/>
    <n v="754212.87"/>
    <n v="1931141.94"/>
    <n v="1194261.8600000001"/>
    <n v="1303094.9099999999"/>
    <n v="1308440.75"/>
    <n v="544031.72"/>
  </r>
  <r>
    <x v="1"/>
    <n v="2"/>
    <n v="848"/>
    <s v="043000"/>
    <s v="Indigent Defense Commission"/>
    <s v="No"/>
    <x v="36"/>
    <n v="327"/>
    <s v="Legal Defense"/>
    <x v="25"/>
    <s v="GF"/>
    <n v="50"/>
    <x v="4"/>
    <n v="0"/>
    <n v="0"/>
    <n v="0"/>
    <n v="0"/>
    <n v="0"/>
    <n v="0"/>
    <n v="0"/>
  </r>
  <r>
    <x v="1"/>
    <n v="2"/>
    <n v="160"/>
    <s v="044000"/>
    <s v="Virginia Criminal Sentencing Commission"/>
    <s v="No"/>
    <x v="37"/>
    <n v="324"/>
    <s v="Adjudicatory Research, Planning, and Coordination"/>
    <x v="26"/>
    <s v="GF"/>
    <n v="10"/>
    <x v="0"/>
    <n v="1407545"/>
    <n v="1352690.32"/>
    <n v="1295552.3500000001"/>
    <n v="1640695.6"/>
    <n v="2032494.85"/>
    <n v="2336828.13"/>
    <n v="2446977.77"/>
  </r>
  <r>
    <x v="1"/>
    <n v="2"/>
    <n v="160"/>
    <s v="044000"/>
    <s v="Virginia Criminal Sentencing Commission"/>
    <s v="No"/>
    <x v="37"/>
    <n v="324"/>
    <s v="Adjudicatory Research, Planning, and Coordination"/>
    <x v="26"/>
    <s v="GF"/>
    <n v="20"/>
    <x v="1"/>
    <n v="1216216.68"/>
    <n v="1224325.97"/>
    <n v="1208329.75"/>
    <n v="1212673.75"/>
    <n v="1415294.72"/>
    <n v="1728176.36"/>
    <n v="1823193.97"/>
  </r>
  <r>
    <x v="1"/>
    <n v="2"/>
    <n v="160"/>
    <s v="044000"/>
    <s v="Virginia Criminal Sentencing Commission"/>
    <s v="No"/>
    <x v="37"/>
    <n v="324"/>
    <s v="Adjudicatory Research, Planning, and Coordination"/>
    <x v="26"/>
    <s v="GF"/>
    <n v="30"/>
    <x v="2"/>
    <n v="191328.32"/>
    <n v="128364.35"/>
    <n v="87222.6"/>
    <n v="428021.85"/>
    <n v="617200.13"/>
    <n v="608651.77"/>
    <n v="623783.80000000005"/>
  </r>
  <r>
    <x v="1"/>
    <n v="2"/>
    <n v="160"/>
    <s v="044000"/>
    <s v="Virginia Criminal Sentencing Commission"/>
    <s v="No"/>
    <x v="37"/>
    <n v="324"/>
    <s v="Adjudicatory Research, Planning, and Coordination"/>
    <x v="26"/>
    <s v="GF"/>
    <n v="40"/>
    <x v="3"/>
    <n v="191328.32"/>
    <n v="128364.35"/>
    <n v="87222.6"/>
    <n v="428021.85"/>
    <n v="617200.13"/>
    <n v="608651.77"/>
    <n v="623783.80000000005"/>
  </r>
  <r>
    <x v="1"/>
    <n v="2"/>
    <n v="160"/>
    <s v="044000"/>
    <s v="Virginia Criminal Sentencing Commission"/>
    <s v="No"/>
    <x v="37"/>
    <n v="324"/>
    <s v="Adjudicatory Research, Planning, and Coordination"/>
    <x v="26"/>
    <s v="GF"/>
    <n v="50"/>
    <x v="4"/>
    <n v="0"/>
    <n v="0"/>
    <n v="0"/>
    <n v="0"/>
    <n v="0"/>
    <n v="0"/>
    <n v="0"/>
  </r>
  <r>
    <x v="1"/>
    <n v="2"/>
    <n v="117"/>
    <s v="045000"/>
    <s v="Virginia State Bar"/>
    <s v="No"/>
    <x v="38"/>
    <n v="327"/>
    <s v="Legal Defense"/>
    <x v="25"/>
    <s v="GF"/>
    <n v="10"/>
    <x v="0"/>
    <n v="4792349"/>
    <n v="6071922"/>
    <n v="6071161"/>
    <n v="7564407"/>
    <n v="9225659"/>
    <n v="9247713"/>
    <n v="9241532"/>
  </r>
  <r>
    <x v="1"/>
    <n v="2"/>
    <n v="117"/>
    <s v="045000"/>
    <s v="Virginia State Bar"/>
    <s v="No"/>
    <x v="38"/>
    <n v="327"/>
    <s v="Legal Defense"/>
    <x v="25"/>
    <s v="GF"/>
    <n v="20"/>
    <x v="1"/>
    <n v="4792339"/>
    <n v="6071912"/>
    <n v="6071151"/>
    <n v="7564397"/>
    <n v="9206420"/>
    <n v="9228474"/>
    <n v="9222293"/>
  </r>
  <r>
    <x v="1"/>
    <n v="2"/>
    <n v="117"/>
    <s v="045000"/>
    <s v="Virginia State Bar"/>
    <s v="No"/>
    <x v="38"/>
    <n v="327"/>
    <s v="Legal Defense"/>
    <x v="25"/>
    <s v="GF"/>
    <n v="30"/>
    <x v="2"/>
    <n v="10"/>
    <n v="10"/>
    <n v="10"/>
    <n v="10"/>
    <n v="19239"/>
    <n v="19239"/>
    <n v="19239"/>
  </r>
  <r>
    <x v="1"/>
    <n v="2"/>
    <n v="117"/>
    <s v="045000"/>
    <s v="Virginia State Bar"/>
    <s v="No"/>
    <x v="38"/>
    <n v="327"/>
    <s v="Legal Defense"/>
    <x v="25"/>
    <s v="GF"/>
    <n v="40"/>
    <x v="3"/>
    <n v="10"/>
    <n v="10"/>
    <n v="10"/>
    <n v="10"/>
    <n v="19239"/>
    <n v="19239"/>
    <n v="19239"/>
  </r>
  <r>
    <x v="1"/>
    <n v="2"/>
    <n v="117"/>
    <s v="045000"/>
    <s v="Virginia State Bar"/>
    <s v="No"/>
    <x v="38"/>
    <n v="327"/>
    <s v="Legal Defense"/>
    <x v="25"/>
    <s v="GF"/>
    <n v="50"/>
    <x v="4"/>
    <n v="0"/>
    <n v="0"/>
    <n v="0"/>
    <n v="0"/>
    <n v="0"/>
    <n v="0"/>
    <n v="0"/>
  </r>
  <r>
    <x v="1"/>
    <n v="2"/>
    <n v="104"/>
    <s v="046000"/>
    <s v="Judicial Department Reversion Clearing Account"/>
    <s v="No"/>
    <x v="39"/>
    <n v="714"/>
    <s v="Across the Board Reductions"/>
    <x v="21"/>
    <s v="GF"/>
    <n v="10"/>
    <x v="0"/>
    <n v="0"/>
    <n v="0"/>
    <n v="0"/>
    <n v="0"/>
    <n v="0"/>
    <n v="0"/>
    <n v="0"/>
  </r>
  <r>
    <x v="1"/>
    <n v="2"/>
    <n v="104"/>
    <s v="046000"/>
    <s v="Judicial Department Reversion Clearing Account"/>
    <s v="No"/>
    <x v="39"/>
    <n v="714"/>
    <s v="Across the Board Reductions"/>
    <x v="21"/>
    <s v="GF"/>
    <n v="20"/>
    <x v="1"/>
    <n v="0"/>
    <n v="0"/>
    <n v="0"/>
    <n v="0"/>
    <n v="0"/>
    <n v="0"/>
    <n v="0"/>
  </r>
  <r>
    <x v="1"/>
    <n v="2"/>
    <n v="104"/>
    <s v="046000"/>
    <s v="Judicial Department Reversion Clearing Account"/>
    <s v="No"/>
    <x v="39"/>
    <n v="714"/>
    <s v="Across the Board Reductions"/>
    <x v="21"/>
    <s v="GF"/>
    <n v="30"/>
    <x v="2"/>
    <n v="0"/>
    <n v="0"/>
    <n v="0"/>
    <n v="0"/>
    <n v="0"/>
    <n v="0"/>
    <n v="0"/>
  </r>
  <r>
    <x v="1"/>
    <n v="2"/>
    <n v="104"/>
    <s v="046000"/>
    <s v="Judicial Department Reversion Clearing Account"/>
    <s v="No"/>
    <x v="39"/>
    <n v="714"/>
    <s v="Across the Board Reductions"/>
    <x v="21"/>
    <s v="GF"/>
    <n v="40"/>
    <x v="3"/>
    <n v="0"/>
    <n v="0"/>
    <n v="0"/>
    <n v="0"/>
    <n v="0"/>
    <n v="0"/>
    <n v="0"/>
  </r>
  <r>
    <x v="1"/>
    <n v="2"/>
    <n v="104"/>
    <s v="046000"/>
    <s v="Judicial Department Reversion Clearing Account"/>
    <s v="No"/>
    <x v="39"/>
    <n v="714"/>
    <s v="Across the Board Reductions"/>
    <x v="21"/>
    <s v="GF"/>
    <n v="50"/>
    <x v="4"/>
    <n v="0"/>
    <n v="0"/>
    <n v="0"/>
    <n v="0"/>
    <n v="0"/>
    <n v="0"/>
    <n v="0"/>
  </r>
  <r>
    <x v="2"/>
    <n v="3"/>
    <n v="121"/>
    <s v="047000"/>
    <s v="Office of the Governor"/>
    <s v="No"/>
    <x v="40"/>
    <n v="146"/>
    <s v="Human Relations Management"/>
    <x v="4"/>
    <s v="GF"/>
    <n v="10"/>
    <x v="0"/>
    <n v="0"/>
    <n v="0"/>
    <n v="0"/>
    <n v="0"/>
    <n v="1257228"/>
    <n v="884441.76"/>
    <n v="885913.14"/>
  </r>
  <r>
    <x v="2"/>
    <n v="3"/>
    <n v="121"/>
    <s v="047000"/>
    <s v="Office of the Governor"/>
    <s v="No"/>
    <x v="40"/>
    <n v="146"/>
    <s v="Human Relations Management"/>
    <x v="4"/>
    <s v="GF"/>
    <n v="20"/>
    <x v="1"/>
    <n v="0"/>
    <n v="0"/>
    <n v="0"/>
    <n v="0"/>
    <n v="436021.24"/>
    <n v="815300.62"/>
    <n v="812872.61"/>
  </r>
  <r>
    <x v="2"/>
    <n v="3"/>
    <n v="121"/>
    <s v="047000"/>
    <s v="Office of the Governor"/>
    <s v="No"/>
    <x v="40"/>
    <n v="146"/>
    <s v="Human Relations Management"/>
    <x v="4"/>
    <s v="GF"/>
    <n v="30"/>
    <x v="2"/>
    <n v="0"/>
    <n v="0"/>
    <n v="0"/>
    <n v="0"/>
    <n v="821206.76"/>
    <n v="69141.14"/>
    <n v="73040.53"/>
  </r>
  <r>
    <x v="2"/>
    <n v="3"/>
    <n v="121"/>
    <s v="047000"/>
    <s v="Office of the Governor"/>
    <s v="No"/>
    <x v="40"/>
    <n v="146"/>
    <s v="Human Relations Management"/>
    <x v="4"/>
    <s v="GF"/>
    <n v="40"/>
    <x v="3"/>
    <n v="0"/>
    <n v="0"/>
    <n v="0"/>
    <n v="0"/>
    <n v="0"/>
    <n v="0"/>
    <n v="0"/>
  </r>
  <r>
    <x v="2"/>
    <n v="3"/>
    <n v="121"/>
    <s v="047000"/>
    <s v="Office of the Governor"/>
    <s v="No"/>
    <x v="40"/>
    <n v="146"/>
    <s v="Human Relations Management"/>
    <x v="4"/>
    <s v="GF"/>
    <n v="50"/>
    <x v="4"/>
    <n v="0"/>
    <n v="0"/>
    <n v="0"/>
    <n v="0"/>
    <n v="821206.76"/>
    <n v="69141.14"/>
    <n v="73040.53"/>
  </r>
  <r>
    <x v="2"/>
    <n v="3"/>
    <n v="121"/>
    <s v="047000"/>
    <s v="Office of the Governor"/>
    <s v="No"/>
    <x v="40"/>
    <n v="502"/>
    <s v="Historic and Commemorative Attraction Management"/>
    <x v="20"/>
    <s v="GF"/>
    <n v="10"/>
    <x v="0"/>
    <n v="787268"/>
    <n v="783100.78"/>
    <n v="801225"/>
    <n v="956902.76"/>
    <n v="929410"/>
    <n v="998494.43"/>
    <n v="1200645.81"/>
  </r>
  <r>
    <x v="2"/>
    <n v="3"/>
    <n v="121"/>
    <s v="047000"/>
    <s v="Office of the Governor"/>
    <s v="No"/>
    <x v="40"/>
    <n v="502"/>
    <s v="Historic and Commemorative Attraction Management"/>
    <x v="20"/>
    <s v="GF"/>
    <n v="20"/>
    <x v="1"/>
    <n v="779733.22"/>
    <n v="764862.27"/>
    <n v="667309.42000000004"/>
    <n v="873829.95"/>
    <n v="901441.57"/>
    <n v="983094.62"/>
    <n v="1099302.18"/>
  </r>
  <r>
    <x v="2"/>
    <n v="3"/>
    <n v="121"/>
    <s v="047000"/>
    <s v="Office of the Governor"/>
    <s v="No"/>
    <x v="40"/>
    <n v="502"/>
    <s v="Historic and Commemorative Attraction Management"/>
    <x v="20"/>
    <s v="GF"/>
    <n v="30"/>
    <x v="2"/>
    <n v="7534.78"/>
    <n v="18238.509999999998"/>
    <n v="133915.57999999999"/>
    <n v="83072.81"/>
    <n v="27968.43"/>
    <n v="15399.81"/>
    <n v="101343.63"/>
  </r>
  <r>
    <x v="2"/>
    <n v="3"/>
    <n v="121"/>
    <s v="047000"/>
    <s v="Office of the Governor"/>
    <s v="No"/>
    <x v="40"/>
    <n v="502"/>
    <s v="Historic and Commemorative Attraction Management"/>
    <x v="20"/>
    <s v="GF"/>
    <n v="40"/>
    <x v="3"/>
    <n v="0"/>
    <n v="0"/>
    <n v="0"/>
    <n v="0"/>
    <n v="0"/>
    <n v="0"/>
    <n v="0"/>
  </r>
  <r>
    <x v="2"/>
    <n v="3"/>
    <n v="121"/>
    <s v="047000"/>
    <s v="Office of the Governor"/>
    <s v="No"/>
    <x v="40"/>
    <n v="502"/>
    <s v="Historic and Commemorative Attraction Management"/>
    <x v="20"/>
    <s v="GF"/>
    <n v="50"/>
    <x v="4"/>
    <n v="7534.78"/>
    <n v="18238.509999999998"/>
    <n v="133915.57999999999"/>
    <n v="83072.81"/>
    <n v="27968.43"/>
    <n v="15399.81"/>
    <n v="101343.63"/>
  </r>
  <r>
    <x v="2"/>
    <n v="3"/>
    <n v="121"/>
    <s v="047000"/>
    <s v="Office of the Governor"/>
    <s v="No"/>
    <x v="40"/>
    <n v="701"/>
    <s v="Governmental Affairs Services"/>
    <x v="12"/>
    <s v="GF"/>
    <n v="10"/>
    <x v="0"/>
    <n v="678231"/>
    <n v="835738.23"/>
    <n v="375148"/>
    <n v="591896.56999999995"/>
    <n v="375445"/>
    <n v="544056.06999999995"/>
    <n v="550127.9"/>
  </r>
  <r>
    <x v="2"/>
    <n v="3"/>
    <n v="121"/>
    <s v="047000"/>
    <s v="Office of the Governor"/>
    <s v="No"/>
    <x v="40"/>
    <n v="701"/>
    <s v="Governmental Affairs Services"/>
    <x v="12"/>
    <s v="GF"/>
    <n v="20"/>
    <x v="1"/>
    <n v="189799.77"/>
    <n v="148727.04000000001"/>
    <n v="172830.58"/>
    <n v="277257.96000000002"/>
    <n v="52704.93"/>
    <n v="281146.17"/>
    <n v="281919.28000000003"/>
  </r>
  <r>
    <x v="2"/>
    <n v="3"/>
    <n v="121"/>
    <s v="047000"/>
    <s v="Office of the Governor"/>
    <s v="No"/>
    <x v="40"/>
    <n v="701"/>
    <s v="Governmental Affairs Services"/>
    <x v="12"/>
    <s v="GF"/>
    <n v="30"/>
    <x v="2"/>
    <n v="488431.23"/>
    <n v="687011.19"/>
    <n v="202317.42"/>
    <n v="314638.61"/>
    <n v="322740.07"/>
    <n v="262909.90000000002"/>
    <n v="268208.62"/>
  </r>
  <r>
    <x v="2"/>
    <n v="3"/>
    <n v="121"/>
    <s v="047000"/>
    <s v="Office of the Governor"/>
    <s v="No"/>
    <x v="40"/>
    <n v="701"/>
    <s v="Governmental Affairs Services"/>
    <x v="12"/>
    <s v="GF"/>
    <n v="40"/>
    <x v="3"/>
    <n v="0"/>
    <n v="0"/>
    <n v="0"/>
    <n v="0"/>
    <n v="0"/>
    <n v="0"/>
    <n v="0"/>
  </r>
  <r>
    <x v="2"/>
    <n v="3"/>
    <n v="121"/>
    <s v="047000"/>
    <s v="Office of the Governor"/>
    <s v="No"/>
    <x v="40"/>
    <n v="701"/>
    <s v="Governmental Affairs Services"/>
    <x v="12"/>
    <s v="GF"/>
    <n v="50"/>
    <x v="4"/>
    <n v="488431.23"/>
    <n v="687011.19"/>
    <n v="202317.42"/>
    <n v="314638.61"/>
    <n v="322740.07"/>
    <n v="262909.90000000002"/>
    <n v="268208.62"/>
  </r>
  <r>
    <x v="2"/>
    <n v="3"/>
    <n v="121"/>
    <s v="047000"/>
    <s v="Office of the Governor"/>
    <s v="No"/>
    <x v="40"/>
    <n v="722"/>
    <s v="Disaster Planning and Operations"/>
    <x v="27"/>
    <s v="GF"/>
    <n v="10"/>
    <x v="0"/>
    <n v="0"/>
    <n v="0"/>
    <n v="0"/>
    <n v="0"/>
    <n v="0"/>
    <n v="0"/>
    <n v="0"/>
  </r>
  <r>
    <x v="2"/>
    <n v="3"/>
    <n v="121"/>
    <s v="047000"/>
    <s v="Office of the Governor"/>
    <s v="No"/>
    <x v="40"/>
    <n v="722"/>
    <s v="Disaster Planning and Operations"/>
    <x v="27"/>
    <s v="GF"/>
    <n v="20"/>
    <x v="1"/>
    <n v="0"/>
    <n v="0"/>
    <n v="0"/>
    <n v="0"/>
    <n v="0"/>
    <n v="0"/>
    <n v="0"/>
  </r>
  <r>
    <x v="2"/>
    <n v="3"/>
    <n v="121"/>
    <s v="047000"/>
    <s v="Office of the Governor"/>
    <s v="No"/>
    <x v="40"/>
    <n v="722"/>
    <s v="Disaster Planning and Operations"/>
    <x v="27"/>
    <s v="GF"/>
    <n v="30"/>
    <x v="2"/>
    <n v="0"/>
    <n v="0"/>
    <n v="0"/>
    <n v="0"/>
    <n v="0"/>
    <n v="0"/>
    <n v="0"/>
  </r>
  <r>
    <x v="2"/>
    <n v="3"/>
    <n v="121"/>
    <s v="047000"/>
    <s v="Office of the Governor"/>
    <s v="No"/>
    <x v="40"/>
    <n v="722"/>
    <s v="Disaster Planning and Operations"/>
    <x v="27"/>
    <s v="GF"/>
    <n v="40"/>
    <x v="3"/>
    <n v="0"/>
    <n v="0"/>
    <n v="0"/>
    <n v="0"/>
    <n v="0"/>
    <n v="0"/>
    <n v="0"/>
  </r>
  <r>
    <x v="2"/>
    <n v="3"/>
    <n v="121"/>
    <s v="047000"/>
    <s v="Office of the Governor"/>
    <s v="No"/>
    <x v="40"/>
    <n v="722"/>
    <s v="Disaster Planning and Operations"/>
    <x v="27"/>
    <s v="GF"/>
    <n v="50"/>
    <x v="4"/>
    <n v="0"/>
    <n v="0"/>
    <n v="0"/>
    <n v="0"/>
    <n v="0"/>
    <n v="0"/>
    <n v="0"/>
  </r>
  <r>
    <x v="2"/>
    <n v="3"/>
    <n v="121"/>
    <s v="047000"/>
    <s v="Office of the Governor"/>
    <s v="No"/>
    <x v="40"/>
    <n v="799"/>
    <s v="Administrative and Support Services"/>
    <x v="28"/>
    <s v="GF"/>
    <n v="10"/>
    <x v="0"/>
    <n v="4600937"/>
    <n v="4959212.04"/>
    <n v="6604790"/>
    <n v="7606363.79"/>
    <n v="14313740.73"/>
    <n v="16504479"/>
    <n v="13737663.630000001"/>
  </r>
  <r>
    <x v="2"/>
    <n v="3"/>
    <n v="121"/>
    <s v="047000"/>
    <s v="Office of the Governor"/>
    <s v="No"/>
    <x v="40"/>
    <n v="799"/>
    <s v="Administrative and Support Services"/>
    <x v="28"/>
    <s v="GF"/>
    <n v="20"/>
    <x v="1"/>
    <n v="4446222.96"/>
    <n v="4841584.3499999996"/>
    <n v="5694169.0800000001"/>
    <n v="6600135.5199999996"/>
    <n v="8952322.5899999999"/>
    <n v="12959625.199999999"/>
    <n v="11429141.18"/>
  </r>
  <r>
    <x v="2"/>
    <n v="3"/>
    <n v="121"/>
    <s v="047000"/>
    <s v="Office of the Governor"/>
    <s v="No"/>
    <x v="40"/>
    <n v="799"/>
    <s v="Administrative and Support Services"/>
    <x v="28"/>
    <s v="GF"/>
    <n v="30"/>
    <x v="2"/>
    <n v="154714.04"/>
    <n v="117627.69"/>
    <n v="910620.92"/>
    <n v="1006228.27"/>
    <n v="5361418.1399999997"/>
    <n v="3544853.8"/>
    <n v="2308522.4500000002"/>
  </r>
  <r>
    <x v="2"/>
    <n v="3"/>
    <n v="121"/>
    <s v="047000"/>
    <s v="Office of the Governor"/>
    <s v="No"/>
    <x v="40"/>
    <n v="799"/>
    <s v="Administrative and Support Services"/>
    <x v="28"/>
    <s v="GF"/>
    <n v="40"/>
    <x v="3"/>
    <n v="0"/>
    <n v="0"/>
    <n v="0"/>
    <n v="0"/>
    <n v="395221.09"/>
    <n v="544099.09"/>
    <n v="287113.61"/>
  </r>
  <r>
    <x v="2"/>
    <n v="3"/>
    <n v="121"/>
    <s v="047000"/>
    <s v="Office of the Governor"/>
    <s v="No"/>
    <x v="40"/>
    <n v="799"/>
    <s v="Administrative and Support Services"/>
    <x v="28"/>
    <s v="GF"/>
    <n v="50"/>
    <x v="4"/>
    <n v="154714.04"/>
    <n v="117627.69"/>
    <n v="910620.92"/>
    <n v="1006228.27"/>
    <n v="4966197.05"/>
    <n v="3000754.71"/>
    <n v="2021408.8400000003"/>
  </r>
  <r>
    <x v="2"/>
    <n v="3"/>
    <n v="119"/>
    <s v="048000"/>
    <s v="Lieutenant Governor"/>
    <s v="No"/>
    <x v="41"/>
    <n v="799"/>
    <s v="Administrative and Support Services"/>
    <x v="28"/>
    <s v="GF"/>
    <n v="10"/>
    <x v="0"/>
    <n v="435381"/>
    <n v="388419.35"/>
    <n v="388271"/>
    <n v="437138"/>
    <n v="466260.41"/>
    <n v="591319.63"/>
    <n v="613631.85"/>
  </r>
  <r>
    <x v="2"/>
    <n v="3"/>
    <n v="119"/>
    <s v="048000"/>
    <s v="Lieutenant Governor"/>
    <s v="No"/>
    <x v="41"/>
    <n v="799"/>
    <s v="Administrative and Support Services"/>
    <x v="28"/>
    <s v="GF"/>
    <n v="20"/>
    <x v="1"/>
    <n v="433034.65"/>
    <n v="387345.09"/>
    <n v="377875.69"/>
    <n v="402828.59"/>
    <n v="439269.78"/>
    <n v="566822.78"/>
    <n v="453654.37"/>
  </r>
  <r>
    <x v="2"/>
    <n v="3"/>
    <n v="119"/>
    <s v="048000"/>
    <s v="Lieutenant Governor"/>
    <s v="No"/>
    <x v="41"/>
    <n v="799"/>
    <s v="Administrative and Support Services"/>
    <x v="28"/>
    <s v="GF"/>
    <n v="30"/>
    <x v="2"/>
    <n v="2346.35"/>
    <n v="1074.26"/>
    <n v="10395.31"/>
    <n v="34309.410000000003"/>
    <n v="26990.63"/>
    <n v="24496.85"/>
    <n v="159977.48000000001"/>
  </r>
  <r>
    <x v="2"/>
    <n v="3"/>
    <n v="119"/>
    <s v="048000"/>
    <s v="Lieutenant Governor"/>
    <s v="No"/>
    <x v="41"/>
    <n v="799"/>
    <s v="Administrative and Support Services"/>
    <x v="28"/>
    <s v="GF"/>
    <n v="40"/>
    <x v="3"/>
    <n v="0"/>
    <n v="0"/>
    <n v="0"/>
    <n v="0"/>
    <n v="0"/>
    <n v="0"/>
    <n v="0"/>
  </r>
  <r>
    <x v="2"/>
    <n v="3"/>
    <n v="119"/>
    <s v="048000"/>
    <s v="Lieutenant Governor"/>
    <s v="No"/>
    <x v="41"/>
    <n v="799"/>
    <s v="Administrative and Support Services"/>
    <x v="28"/>
    <s v="GF"/>
    <n v="50"/>
    <x v="4"/>
    <n v="2346.35"/>
    <n v="1074.26"/>
    <n v="10395.31"/>
    <n v="34309.410000000003"/>
    <n v="26990.63"/>
    <n v="24496.85"/>
    <n v="159977.48000000001"/>
  </r>
  <r>
    <x v="2"/>
    <n v="3"/>
    <n v="141"/>
    <s v="049000"/>
    <s v="Attorney General and Department of Law"/>
    <s v="No"/>
    <x v="42"/>
    <n v="320"/>
    <s v="Legal Advice"/>
    <x v="29"/>
    <s v="GF"/>
    <n v="10"/>
    <x v="0"/>
    <n v="22278049.449999999"/>
    <n v="22464642.07"/>
    <n v="23465544.449999999"/>
    <n v="30074980.670000002"/>
    <n v="34750512.079999998"/>
    <n v="36954811"/>
    <n v="41745427.32"/>
  </r>
  <r>
    <x v="2"/>
    <n v="3"/>
    <n v="141"/>
    <s v="049000"/>
    <s v="Attorney General and Department of Law"/>
    <s v="No"/>
    <x v="42"/>
    <n v="320"/>
    <s v="Legal Advice"/>
    <x v="29"/>
    <s v="GF"/>
    <n v="20"/>
    <x v="1"/>
    <n v="22138319.390000001"/>
    <n v="22277588.030000001"/>
    <n v="23434199.780000001"/>
    <n v="29896777.59"/>
    <n v="34737853.200000003"/>
    <n v="36911534.799999997"/>
    <n v="41393859.380000003"/>
  </r>
  <r>
    <x v="2"/>
    <n v="3"/>
    <n v="141"/>
    <s v="049000"/>
    <s v="Attorney General and Department of Law"/>
    <s v="No"/>
    <x v="42"/>
    <n v="320"/>
    <s v="Legal Advice"/>
    <x v="29"/>
    <s v="GF"/>
    <n v="30"/>
    <x v="2"/>
    <n v="139730.06"/>
    <n v="187054.04"/>
    <n v="31344.67"/>
    <n v="178203.08"/>
    <n v="12658.88"/>
    <n v="43276.2"/>
    <n v="351567.94"/>
  </r>
  <r>
    <x v="2"/>
    <n v="3"/>
    <n v="141"/>
    <s v="049000"/>
    <s v="Attorney General and Department of Law"/>
    <s v="No"/>
    <x v="42"/>
    <n v="320"/>
    <s v="Legal Advice"/>
    <x v="29"/>
    <s v="GF"/>
    <n v="40"/>
    <x v="3"/>
    <n v="0"/>
    <n v="0"/>
    <n v="0"/>
    <n v="0"/>
    <n v="0"/>
    <n v="0"/>
    <n v="0"/>
  </r>
  <r>
    <x v="2"/>
    <n v="3"/>
    <n v="141"/>
    <s v="049000"/>
    <s v="Attorney General and Department of Law"/>
    <s v="No"/>
    <x v="42"/>
    <n v="320"/>
    <s v="Legal Advice"/>
    <x v="29"/>
    <s v="GF"/>
    <n v="50"/>
    <x v="4"/>
    <n v="139730.06"/>
    <n v="187054.04"/>
    <n v="31344.67"/>
    <n v="178203.08"/>
    <n v="12658.88"/>
    <n v="43276.2"/>
    <n v="351567.94"/>
  </r>
  <r>
    <x v="2"/>
    <n v="3"/>
    <n v="141"/>
    <s v="049000"/>
    <s v="Attorney General and Department of Law"/>
    <s v="No"/>
    <x v="42"/>
    <n v="552"/>
    <s v="Regulation of Business Practices"/>
    <x v="30"/>
    <s v="GF"/>
    <n v="10"/>
    <x v="0"/>
    <n v="2100933"/>
    <n v="2364557.62"/>
    <n v="2255711"/>
    <n v="2477366.77"/>
    <n v="2674170"/>
    <n v="3511670"/>
    <n v="4789810.8499999996"/>
  </r>
  <r>
    <x v="2"/>
    <n v="3"/>
    <n v="141"/>
    <s v="049000"/>
    <s v="Attorney General and Department of Law"/>
    <s v="No"/>
    <x v="42"/>
    <n v="552"/>
    <s v="Regulation of Business Practices"/>
    <x v="30"/>
    <s v="GF"/>
    <n v="20"/>
    <x v="1"/>
    <n v="2003395.38"/>
    <n v="2292238.2200000002"/>
    <n v="2254055.23"/>
    <n v="2446909.4399999999"/>
    <n v="2663246.9"/>
    <n v="3212874.15"/>
    <n v="4302379.96"/>
  </r>
  <r>
    <x v="2"/>
    <n v="3"/>
    <n v="141"/>
    <s v="049000"/>
    <s v="Attorney General and Department of Law"/>
    <s v="No"/>
    <x v="42"/>
    <n v="552"/>
    <s v="Regulation of Business Practices"/>
    <x v="30"/>
    <s v="GF"/>
    <n v="30"/>
    <x v="2"/>
    <n v="97537.62"/>
    <n v="72319.399999999994"/>
    <n v="1655.77"/>
    <n v="30457.33"/>
    <n v="10923.1"/>
    <n v="298795.84999999998"/>
    <n v="487430.89"/>
  </r>
  <r>
    <x v="2"/>
    <n v="3"/>
    <n v="141"/>
    <s v="049000"/>
    <s v="Attorney General and Department of Law"/>
    <s v="No"/>
    <x v="42"/>
    <n v="552"/>
    <s v="Regulation of Business Practices"/>
    <x v="30"/>
    <s v="GF"/>
    <n v="40"/>
    <x v="3"/>
    <n v="0"/>
    <n v="0"/>
    <n v="0"/>
    <n v="0"/>
    <n v="0"/>
    <n v="0"/>
    <n v="0"/>
  </r>
  <r>
    <x v="2"/>
    <n v="3"/>
    <n v="141"/>
    <s v="049000"/>
    <s v="Attorney General and Department of Law"/>
    <s v="No"/>
    <x v="42"/>
    <n v="552"/>
    <s v="Regulation of Business Practices"/>
    <x v="30"/>
    <s v="GF"/>
    <n v="50"/>
    <x v="4"/>
    <n v="97537.62"/>
    <n v="72319.399999999994"/>
    <n v="1655.77"/>
    <n v="30457.33"/>
    <n v="10923.1"/>
    <n v="298795.84999999998"/>
    <n v="487430.89"/>
  </r>
  <r>
    <x v="2"/>
    <n v="3"/>
    <n v="141"/>
    <s v="049000"/>
    <s v="Attorney General and Department of Law"/>
    <s v="No"/>
    <x v="42"/>
    <n v="704"/>
    <s v="Personnel Management Services"/>
    <x v="18"/>
    <s v="GF"/>
    <n v="10"/>
    <x v="0"/>
    <n v="505471"/>
    <n v="582774.4"/>
    <n v="1068177"/>
    <n v="1620275.61"/>
    <n v="1150866"/>
    <n v="1400866"/>
    <n v="1423153.66"/>
  </r>
  <r>
    <x v="2"/>
    <n v="3"/>
    <n v="141"/>
    <s v="049000"/>
    <s v="Attorney General and Department of Law"/>
    <s v="No"/>
    <x v="42"/>
    <n v="704"/>
    <s v="Personnel Management Services"/>
    <x v="18"/>
    <s v="GF"/>
    <n v="20"/>
    <x v="1"/>
    <n v="438488.6"/>
    <n v="472814.93"/>
    <n v="530787.39"/>
    <n v="739575.48"/>
    <n v="954440.37"/>
    <n v="1300798.3400000001"/>
    <n v="1252645.46"/>
  </r>
  <r>
    <x v="2"/>
    <n v="3"/>
    <n v="141"/>
    <s v="049000"/>
    <s v="Attorney General and Department of Law"/>
    <s v="No"/>
    <x v="42"/>
    <n v="704"/>
    <s v="Personnel Management Services"/>
    <x v="18"/>
    <s v="GF"/>
    <n v="30"/>
    <x v="2"/>
    <n v="66982.399999999994"/>
    <n v="109959.47"/>
    <n v="537389.61"/>
    <n v="880700.13"/>
    <n v="196425.63"/>
    <n v="100067.66"/>
    <n v="170508.2"/>
  </r>
  <r>
    <x v="2"/>
    <n v="3"/>
    <n v="141"/>
    <s v="049000"/>
    <s v="Attorney General and Department of Law"/>
    <s v="No"/>
    <x v="42"/>
    <n v="704"/>
    <s v="Personnel Management Services"/>
    <x v="18"/>
    <s v="GF"/>
    <n v="40"/>
    <x v="3"/>
    <n v="0"/>
    <n v="0"/>
    <n v="0"/>
    <n v="0"/>
    <n v="0"/>
    <n v="0"/>
    <n v="0"/>
  </r>
  <r>
    <x v="2"/>
    <n v="3"/>
    <n v="141"/>
    <s v="049000"/>
    <s v="Attorney General and Department of Law"/>
    <s v="No"/>
    <x v="42"/>
    <n v="704"/>
    <s v="Personnel Management Services"/>
    <x v="18"/>
    <s v="GF"/>
    <n v="50"/>
    <x v="4"/>
    <n v="66982.399999999994"/>
    <n v="109959.47"/>
    <n v="537389.61"/>
    <n v="880700.13"/>
    <n v="196425.63"/>
    <n v="100067.66"/>
    <n v="170508.2"/>
  </r>
  <r>
    <x v="2"/>
    <n v="3"/>
    <n v="166"/>
    <s v="051000"/>
    <s v="Secretary of the Commonwealth"/>
    <s v="No"/>
    <x v="43"/>
    <n v="738"/>
    <s v="Central Records Retention Services"/>
    <x v="31"/>
    <s v="GF"/>
    <n v="10"/>
    <x v="0"/>
    <n v="2312860"/>
    <n v="2710020.36"/>
    <n v="3024856.49"/>
    <n v="3238302.27"/>
    <n v="2961557.63"/>
    <n v="3193295.1"/>
    <n v="3303415.27"/>
  </r>
  <r>
    <x v="2"/>
    <n v="3"/>
    <n v="166"/>
    <s v="051000"/>
    <s v="Secretary of the Commonwealth"/>
    <s v="No"/>
    <x v="43"/>
    <n v="738"/>
    <s v="Central Records Retention Services"/>
    <x v="31"/>
    <s v="GF"/>
    <n v="20"/>
    <x v="1"/>
    <n v="2014514.64"/>
    <n v="2249572.96"/>
    <n v="2707285.68"/>
    <n v="2698481.06"/>
    <n v="2896857.53"/>
    <n v="3052486.83"/>
    <n v="3152723.78"/>
  </r>
  <r>
    <x v="2"/>
    <n v="3"/>
    <n v="166"/>
    <s v="051000"/>
    <s v="Secretary of the Commonwealth"/>
    <s v="No"/>
    <x v="43"/>
    <n v="738"/>
    <s v="Central Records Retention Services"/>
    <x v="31"/>
    <s v="GF"/>
    <n v="30"/>
    <x v="2"/>
    <n v="298345.36"/>
    <n v="460447.4"/>
    <n v="317570.81"/>
    <n v="539821.21"/>
    <n v="64700.1"/>
    <n v="140808.26999999999"/>
    <n v="150691.49"/>
  </r>
  <r>
    <x v="2"/>
    <n v="3"/>
    <n v="166"/>
    <s v="051000"/>
    <s v="Secretary of the Commonwealth"/>
    <s v="No"/>
    <x v="43"/>
    <n v="738"/>
    <s v="Central Records Retention Services"/>
    <x v="31"/>
    <s v="GF"/>
    <n v="40"/>
    <x v="3"/>
    <n v="0"/>
    <n v="0"/>
    <n v="0"/>
    <n v="0"/>
    <n v="0"/>
    <n v="0"/>
    <n v="0"/>
  </r>
  <r>
    <x v="2"/>
    <n v="3"/>
    <n v="166"/>
    <s v="051000"/>
    <s v="Secretary of the Commonwealth"/>
    <s v="No"/>
    <x v="43"/>
    <n v="738"/>
    <s v="Central Records Retention Services"/>
    <x v="31"/>
    <s v="GF"/>
    <n v="50"/>
    <x v="4"/>
    <n v="298345.36"/>
    <n v="460447.4"/>
    <n v="317570.81"/>
    <n v="539821.21"/>
    <n v="64700.1"/>
    <n v="140808.26999999999"/>
    <n v="150691.49"/>
  </r>
  <r>
    <x v="2"/>
    <n v="3"/>
    <n v="147"/>
    <s v="054500"/>
    <s v="Office of the State Inspector General"/>
    <s v="No"/>
    <x v="44"/>
    <n v="787"/>
    <s v="Inspection, Monitoring, and Auditing Services"/>
    <x v="32"/>
    <s v="GF"/>
    <n v="10"/>
    <x v="0"/>
    <n v="4664053"/>
    <n v="4747220"/>
    <n v="4759746"/>
    <n v="4977490"/>
    <n v="5059079"/>
    <n v="5477423"/>
    <n v="6438870"/>
  </r>
  <r>
    <x v="2"/>
    <n v="3"/>
    <n v="147"/>
    <s v="054500"/>
    <s v="Office of the State Inspector General"/>
    <s v="No"/>
    <x v="44"/>
    <n v="787"/>
    <s v="Inspection, Monitoring, and Auditing Services"/>
    <x v="32"/>
    <s v="GF"/>
    <n v="20"/>
    <x v="1"/>
    <n v="3725971.19"/>
    <n v="3778439.67"/>
    <n v="3346382.59"/>
    <n v="4255206.63"/>
    <n v="4366554.1500000004"/>
    <n v="4716411.2699999996"/>
    <n v="5760834.2800000003"/>
  </r>
  <r>
    <x v="2"/>
    <n v="3"/>
    <n v="147"/>
    <s v="054500"/>
    <s v="Office of the State Inspector General"/>
    <s v="No"/>
    <x v="44"/>
    <n v="787"/>
    <s v="Inspection, Monitoring, and Auditing Services"/>
    <x v="32"/>
    <s v="GF"/>
    <n v="30"/>
    <x v="2"/>
    <n v="938081.81"/>
    <n v="968780.33"/>
    <n v="1413363.41"/>
    <n v="722283.37"/>
    <n v="692524.85"/>
    <n v="761011.73"/>
    <n v="678035.72"/>
  </r>
  <r>
    <x v="2"/>
    <n v="3"/>
    <n v="147"/>
    <s v="054500"/>
    <s v="Office of the State Inspector General"/>
    <s v="No"/>
    <x v="44"/>
    <n v="787"/>
    <s v="Inspection, Monitoring, and Auditing Services"/>
    <x v="32"/>
    <s v="GF"/>
    <n v="40"/>
    <x v="3"/>
    <n v="0"/>
    <n v="0"/>
    <n v="0"/>
    <n v="0"/>
    <n v="0"/>
    <n v="0"/>
    <n v="0"/>
  </r>
  <r>
    <x v="2"/>
    <n v="3"/>
    <n v="147"/>
    <s v="054500"/>
    <s v="Office of the State Inspector General"/>
    <s v="No"/>
    <x v="44"/>
    <n v="787"/>
    <s v="Inspection, Monitoring, and Auditing Services"/>
    <x v="32"/>
    <s v="GF"/>
    <n v="50"/>
    <x v="4"/>
    <n v="938081.81"/>
    <n v="968780.33"/>
    <n v="1413363.41"/>
    <n v="722283.37"/>
    <n v="692524.85"/>
    <n v="761011.73"/>
    <n v="678035.72"/>
  </r>
  <r>
    <x v="2"/>
    <n v="3"/>
    <n v="921"/>
    <s v="055000"/>
    <s v="Interstate Organization Contributions"/>
    <s v="No"/>
    <x v="45"/>
    <n v="701"/>
    <s v="Governmental Affairs Services"/>
    <x v="12"/>
    <s v="GF"/>
    <n v="10"/>
    <x v="0"/>
    <n v="190944"/>
    <n v="190949"/>
    <n v="190940"/>
    <n v="190934"/>
    <n v="190936"/>
    <n v="190940"/>
    <n v="210940"/>
  </r>
  <r>
    <x v="2"/>
    <n v="3"/>
    <n v="921"/>
    <s v="055000"/>
    <s v="Interstate Organization Contributions"/>
    <s v="No"/>
    <x v="45"/>
    <n v="701"/>
    <s v="Governmental Affairs Services"/>
    <x v="12"/>
    <s v="GF"/>
    <n v="20"/>
    <x v="1"/>
    <n v="190944"/>
    <n v="190949"/>
    <n v="190940"/>
    <n v="188424"/>
    <n v="190936"/>
    <n v="190939"/>
    <n v="210940"/>
  </r>
  <r>
    <x v="2"/>
    <n v="3"/>
    <n v="921"/>
    <s v="055000"/>
    <s v="Interstate Organization Contributions"/>
    <s v="No"/>
    <x v="45"/>
    <n v="701"/>
    <s v="Governmental Affairs Services"/>
    <x v="12"/>
    <s v="GF"/>
    <n v="30"/>
    <x v="2"/>
    <n v="0"/>
    <n v="0"/>
    <n v="0"/>
    <n v="2510"/>
    <n v="0"/>
    <n v="1"/>
    <n v="0"/>
  </r>
  <r>
    <x v="2"/>
    <n v="3"/>
    <n v="921"/>
    <s v="055000"/>
    <s v="Interstate Organization Contributions"/>
    <s v="No"/>
    <x v="45"/>
    <n v="701"/>
    <s v="Governmental Affairs Services"/>
    <x v="12"/>
    <s v="GF"/>
    <n v="40"/>
    <x v="3"/>
    <n v="0"/>
    <n v="0"/>
    <n v="0"/>
    <n v="0"/>
    <n v="0"/>
    <n v="0"/>
    <n v="0"/>
  </r>
  <r>
    <x v="2"/>
    <n v="3"/>
    <n v="921"/>
    <s v="055000"/>
    <s v="Interstate Organization Contributions"/>
    <s v="No"/>
    <x v="45"/>
    <n v="701"/>
    <s v="Governmental Affairs Services"/>
    <x v="12"/>
    <s v="GF"/>
    <n v="50"/>
    <x v="4"/>
    <n v="0"/>
    <n v="0"/>
    <n v="0"/>
    <n v="2510"/>
    <n v="0"/>
    <n v="1"/>
    <n v="0"/>
  </r>
  <r>
    <x v="3"/>
    <n v="4"/>
    <n v="180"/>
    <s v="056000"/>
    <s v="Secretary of Administration"/>
    <s v="No"/>
    <x v="46"/>
    <n v="799"/>
    <s v="Administrative and Support Services"/>
    <x v="28"/>
    <s v="GF"/>
    <n v="10"/>
    <x v="0"/>
    <n v="2832850"/>
    <n v="2894105.32"/>
    <n v="2047055"/>
    <n v="2519040.2599999998"/>
    <n v="1961238.14"/>
    <n v="2470227.85"/>
    <n v="2286278.29"/>
  </r>
  <r>
    <x v="3"/>
    <n v="4"/>
    <n v="180"/>
    <s v="056000"/>
    <s v="Secretary of Administration"/>
    <s v="No"/>
    <x v="46"/>
    <n v="799"/>
    <s v="Administrative and Support Services"/>
    <x v="28"/>
    <s v="GF"/>
    <n v="20"/>
    <x v="1"/>
    <n v="1682890.68"/>
    <n v="2132380.66"/>
    <n v="1810983.93"/>
    <n v="1999007.12"/>
    <n v="1775492.29"/>
    <n v="2282029.56"/>
    <n v="1766120.53"/>
  </r>
  <r>
    <x v="3"/>
    <n v="4"/>
    <n v="180"/>
    <s v="056000"/>
    <s v="Secretary of Administration"/>
    <s v="No"/>
    <x v="46"/>
    <n v="799"/>
    <s v="Administrative and Support Services"/>
    <x v="28"/>
    <s v="GF"/>
    <n v="30"/>
    <x v="2"/>
    <n v="1149959.32"/>
    <n v="761724.66"/>
    <n v="236071.07"/>
    <n v="520033.14"/>
    <n v="185745.85"/>
    <n v="188198.29"/>
    <n v="520157.76"/>
  </r>
  <r>
    <x v="3"/>
    <n v="4"/>
    <n v="180"/>
    <s v="056000"/>
    <s v="Secretary of Administration"/>
    <s v="No"/>
    <x v="46"/>
    <n v="799"/>
    <s v="Administrative and Support Services"/>
    <x v="28"/>
    <s v="GF"/>
    <n v="40"/>
    <x v="3"/>
    <n v="0"/>
    <n v="0"/>
    <n v="0"/>
    <n v="0"/>
    <n v="0"/>
    <n v="0"/>
    <n v="0"/>
  </r>
  <r>
    <x v="3"/>
    <n v="4"/>
    <n v="180"/>
    <s v="056000"/>
    <s v="Secretary of Administration"/>
    <s v="No"/>
    <x v="46"/>
    <n v="799"/>
    <s v="Administrative and Support Services"/>
    <x v="28"/>
    <s v="GF"/>
    <n v="50"/>
    <x v="4"/>
    <n v="1149959.32"/>
    <n v="761724.66"/>
    <n v="236071.07"/>
    <n v="520033.14"/>
    <n v="185745.85"/>
    <n v="188198.29"/>
    <n v="520157.76"/>
  </r>
  <r>
    <x v="3"/>
    <n v="4"/>
    <n v="180"/>
    <s v="056000"/>
    <s v="Secretary of Administration"/>
    <s v="No"/>
    <x v="46"/>
    <n v="824"/>
    <s v="Central Support Services for Business Solutions"/>
    <x v="33"/>
    <s v="GF"/>
    <n v="10"/>
    <x v="0"/>
    <n v="0"/>
    <n v="0"/>
    <n v="0"/>
    <n v="0"/>
    <n v="1848336.83"/>
    <n v="2024209.57"/>
    <n v="264763"/>
  </r>
  <r>
    <x v="3"/>
    <n v="4"/>
    <n v="180"/>
    <s v="056000"/>
    <s v="Secretary of Administration"/>
    <s v="No"/>
    <x v="46"/>
    <n v="824"/>
    <s v="Central Support Services for Business Solutions"/>
    <x v="33"/>
    <s v="GF"/>
    <n v="20"/>
    <x v="1"/>
    <n v="0"/>
    <n v="0"/>
    <n v="0"/>
    <n v="0"/>
    <n v="1075406.26"/>
    <n v="1575669.91"/>
    <n v="264763"/>
  </r>
  <r>
    <x v="3"/>
    <n v="4"/>
    <n v="180"/>
    <s v="056000"/>
    <s v="Secretary of Administration"/>
    <s v="No"/>
    <x v="46"/>
    <n v="824"/>
    <s v="Central Support Services for Business Solutions"/>
    <x v="33"/>
    <s v="GF"/>
    <n v="30"/>
    <x v="2"/>
    <n v="0"/>
    <n v="0"/>
    <n v="0"/>
    <n v="0"/>
    <n v="772930.57"/>
    <n v="448539.66"/>
    <n v="0"/>
  </r>
  <r>
    <x v="3"/>
    <n v="4"/>
    <n v="180"/>
    <s v="056000"/>
    <s v="Secretary of Administration"/>
    <s v="No"/>
    <x v="46"/>
    <n v="824"/>
    <s v="Central Support Services for Business Solutions"/>
    <x v="33"/>
    <s v="GF"/>
    <n v="40"/>
    <x v="3"/>
    <n v="0"/>
    <n v="0"/>
    <n v="0"/>
    <n v="0"/>
    <n v="750000"/>
    <n v="0"/>
    <n v="0"/>
  </r>
  <r>
    <x v="3"/>
    <n v="4"/>
    <n v="180"/>
    <s v="056000"/>
    <s v="Secretary of Administration"/>
    <s v="No"/>
    <x v="46"/>
    <n v="824"/>
    <s v="Central Support Services for Business Solutions"/>
    <x v="33"/>
    <s v="GF"/>
    <n v="50"/>
    <x v="4"/>
    <n v="0"/>
    <n v="0"/>
    <n v="0"/>
    <n v="0"/>
    <n v="22930.57"/>
    <n v="448539.66"/>
    <n v="0"/>
  </r>
  <r>
    <x v="3"/>
    <n v="4"/>
    <n v="157"/>
    <s v="058000"/>
    <s v="Compensation Board"/>
    <s v="No"/>
    <x v="47"/>
    <n v="307"/>
    <s v="Financial Assistance for Sheriffs' Offices and Regional Jails"/>
    <x v="34"/>
    <s v="GF"/>
    <n v="10"/>
    <x v="0"/>
    <n v="454340156.88999999"/>
    <n v="469716781"/>
    <n v="478772511"/>
    <n v="502148984.45999998"/>
    <n v="567949482.34000003"/>
    <n v="623344128.59000003"/>
    <n v="637611971.00999999"/>
  </r>
  <r>
    <x v="3"/>
    <n v="4"/>
    <n v="157"/>
    <s v="058000"/>
    <s v="Compensation Board"/>
    <s v="No"/>
    <x v="47"/>
    <n v="307"/>
    <s v="Financial Assistance for Sheriffs' Offices and Regional Jails"/>
    <x v="34"/>
    <s v="GF"/>
    <n v="20"/>
    <x v="1"/>
    <n v="446736898.06999999"/>
    <n v="463716715.60000002"/>
    <n v="468778142.56999999"/>
    <n v="486704478.57999998"/>
    <n v="548141541.90999997"/>
    <n v="599987241.39999998"/>
    <n v="631454861.52999997"/>
  </r>
  <r>
    <x v="3"/>
    <n v="4"/>
    <n v="157"/>
    <s v="058000"/>
    <s v="Compensation Board"/>
    <s v="No"/>
    <x v="47"/>
    <n v="307"/>
    <s v="Financial Assistance for Sheriffs' Offices and Regional Jails"/>
    <x v="34"/>
    <s v="GF"/>
    <n v="30"/>
    <x v="2"/>
    <n v="7603258.8200000003"/>
    <n v="6000065.4500000002"/>
    <n v="9994368.4299999997"/>
    <n v="15444505.880000001"/>
    <n v="19807940.43"/>
    <n v="23356887.190000001"/>
    <n v="6157109.4800000004"/>
  </r>
  <r>
    <x v="3"/>
    <n v="4"/>
    <n v="157"/>
    <s v="058000"/>
    <s v="Compensation Board"/>
    <s v="No"/>
    <x v="47"/>
    <n v="307"/>
    <s v="Financial Assistance for Sheriffs' Offices and Regional Jails"/>
    <x v="34"/>
    <s v="GF"/>
    <n v="40"/>
    <x v="3"/>
    <n v="0"/>
    <n v="0"/>
    <n v="0"/>
    <n v="0"/>
    <n v="0"/>
    <n v="0"/>
    <n v="0"/>
  </r>
  <r>
    <x v="3"/>
    <n v="4"/>
    <n v="157"/>
    <s v="058000"/>
    <s v="Compensation Board"/>
    <s v="No"/>
    <x v="47"/>
    <n v="307"/>
    <s v="Financial Assistance for Sheriffs' Offices and Regional Jails"/>
    <x v="34"/>
    <s v="GF"/>
    <n v="50"/>
    <x v="4"/>
    <n v="7603258.8200000003"/>
    <n v="6000065.4500000002"/>
    <n v="9994368.4299999997"/>
    <n v="15444505.880000001"/>
    <n v="19807940.43"/>
    <n v="23356887.190000001"/>
    <n v="6157109.4800000004"/>
  </r>
  <r>
    <x v="3"/>
    <n v="4"/>
    <n v="157"/>
    <s v="058000"/>
    <s v="Compensation Board"/>
    <s v="No"/>
    <x v="47"/>
    <n v="356"/>
    <s v="Financial Assistance for Confinement of Inmates in Local and Regional Facilities"/>
    <x v="35"/>
    <s v="GF"/>
    <n v="10"/>
    <x v="0"/>
    <n v="59590757"/>
    <n v="59981447"/>
    <n v="59182111"/>
    <n v="56649386"/>
    <n v="50841403"/>
    <n v="39906489"/>
    <n v="43714791"/>
  </r>
  <r>
    <x v="3"/>
    <n v="4"/>
    <n v="157"/>
    <s v="058000"/>
    <s v="Compensation Board"/>
    <s v="No"/>
    <x v="47"/>
    <n v="356"/>
    <s v="Financial Assistance for Confinement of Inmates in Local and Regional Facilities"/>
    <x v="35"/>
    <s v="GF"/>
    <n v="20"/>
    <x v="1"/>
    <n v="54312826.359999999"/>
    <n v="51336825.469999999"/>
    <n v="48594115.219999999"/>
    <n v="45507625.200000003"/>
    <n v="35600273.590000004"/>
    <n v="35210513.869999997"/>
    <n v="42498682.280000001"/>
  </r>
  <r>
    <x v="3"/>
    <n v="4"/>
    <n v="157"/>
    <s v="058000"/>
    <s v="Compensation Board"/>
    <s v="No"/>
    <x v="47"/>
    <n v="356"/>
    <s v="Financial Assistance for Confinement of Inmates in Local and Regional Facilities"/>
    <x v="35"/>
    <s v="GF"/>
    <n v="30"/>
    <x v="2"/>
    <n v="5277930.6399999997"/>
    <n v="8644621.5299999993"/>
    <n v="10587995.779999999"/>
    <n v="11141760.800000001"/>
    <n v="15241129.41"/>
    <n v="4695975.13"/>
    <n v="1216108.72"/>
  </r>
  <r>
    <x v="3"/>
    <n v="4"/>
    <n v="157"/>
    <s v="058000"/>
    <s v="Compensation Board"/>
    <s v="No"/>
    <x v="47"/>
    <n v="356"/>
    <s v="Financial Assistance for Confinement of Inmates in Local and Regional Facilities"/>
    <x v="35"/>
    <s v="GF"/>
    <n v="40"/>
    <x v="3"/>
    <n v="0"/>
    <n v="0"/>
    <n v="0"/>
    <n v="0"/>
    <n v="0"/>
    <n v="0"/>
    <n v="0"/>
  </r>
  <r>
    <x v="3"/>
    <n v="4"/>
    <n v="157"/>
    <s v="058000"/>
    <s v="Compensation Board"/>
    <s v="No"/>
    <x v="47"/>
    <n v="356"/>
    <s v="Financial Assistance for Confinement of Inmates in Local and Regional Facilities"/>
    <x v="35"/>
    <s v="GF"/>
    <n v="50"/>
    <x v="4"/>
    <n v="5277930.6399999997"/>
    <n v="8644621.5299999993"/>
    <n v="10587995.779999999"/>
    <n v="11141760.800000001"/>
    <n v="15241129.41"/>
    <n v="4695975.13"/>
    <n v="1216108.72"/>
  </r>
  <r>
    <x v="3"/>
    <n v="4"/>
    <n v="157"/>
    <s v="058000"/>
    <s v="Compensation Board"/>
    <s v="No"/>
    <x v="47"/>
    <n v="717"/>
    <s v="Financial Assistance for Local Finance Directors"/>
    <x v="36"/>
    <s v="GF"/>
    <n v="10"/>
    <x v="0"/>
    <n v="5592850"/>
    <n v="5780843"/>
    <n v="5763864"/>
    <n v="6043168.2199999997"/>
    <n v="6350901.5700000003"/>
    <n v="6814777.5"/>
    <n v="7092263.7400000002"/>
  </r>
  <r>
    <x v="3"/>
    <n v="4"/>
    <n v="157"/>
    <s v="058000"/>
    <s v="Compensation Board"/>
    <s v="No"/>
    <x v="47"/>
    <n v="717"/>
    <s v="Financial Assistance for Local Finance Directors"/>
    <x v="36"/>
    <s v="GF"/>
    <n v="20"/>
    <x v="1"/>
    <n v="5543891.4400000004"/>
    <n v="5742706.6799999997"/>
    <n v="5760543.8300000001"/>
    <n v="5968865.6699999999"/>
    <n v="6143519.5199999996"/>
    <n v="6746439.8200000003"/>
    <n v="7013842.75"/>
  </r>
  <r>
    <x v="3"/>
    <n v="4"/>
    <n v="157"/>
    <s v="058000"/>
    <s v="Compensation Board"/>
    <s v="No"/>
    <x v="47"/>
    <n v="717"/>
    <s v="Financial Assistance for Local Finance Directors"/>
    <x v="36"/>
    <s v="GF"/>
    <n v="30"/>
    <x v="2"/>
    <n v="48958.559999999998"/>
    <n v="38136.32"/>
    <n v="3320.17"/>
    <n v="74302.55"/>
    <n v="207382.05"/>
    <n v="68337.679999999993"/>
    <n v="78420.990000000005"/>
  </r>
  <r>
    <x v="3"/>
    <n v="4"/>
    <n v="157"/>
    <s v="058000"/>
    <s v="Compensation Board"/>
    <s v="No"/>
    <x v="47"/>
    <n v="717"/>
    <s v="Financial Assistance for Local Finance Directors"/>
    <x v="36"/>
    <s v="GF"/>
    <n v="40"/>
    <x v="3"/>
    <n v="0"/>
    <n v="0"/>
    <n v="0"/>
    <n v="0"/>
    <n v="0"/>
    <n v="0"/>
    <n v="0"/>
  </r>
  <r>
    <x v="3"/>
    <n v="4"/>
    <n v="157"/>
    <s v="058000"/>
    <s v="Compensation Board"/>
    <s v="No"/>
    <x v="47"/>
    <n v="717"/>
    <s v="Financial Assistance for Local Finance Directors"/>
    <x v="36"/>
    <s v="GF"/>
    <n v="50"/>
    <x v="4"/>
    <n v="48958.559999999998"/>
    <n v="38136.32"/>
    <n v="3320.17"/>
    <n v="74302.55"/>
    <n v="207382.05"/>
    <n v="68337.679999999993"/>
    <n v="78420.990000000005"/>
  </r>
  <r>
    <x v="3"/>
    <n v="4"/>
    <n v="157"/>
    <s v="058000"/>
    <s v="Compensation Board"/>
    <s v="No"/>
    <x v="47"/>
    <n v="771"/>
    <s v="Financial Assistance for Local Commissioners of the Revenue"/>
    <x v="37"/>
    <s v="GF"/>
    <n v="10"/>
    <x v="0"/>
    <n v="18515162.449999999"/>
    <n v="19071985"/>
    <n v="19203348"/>
    <n v="21149296.670000002"/>
    <n v="23082783.550000001"/>
    <n v="25895597.629999999"/>
    <n v="27783474.940000001"/>
  </r>
  <r>
    <x v="3"/>
    <n v="4"/>
    <n v="157"/>
    <s v="058000"/>
    <s v="Compensation Board"/>
    <s v="No"/>
    <x v="47"/>
    <n v="771"/>
    <s v="Financial Assistance for Local Commissioners of the Revenue"/>
    <x v="37"/>
    <s v="GF"/>
    <n v="20"/>
    <x v="1"/>
    <n v="18511020.66"/>
    <n v="19048659.170000002"/>
    <n v="19155684.879999999"/>
    <n v="21015468.469999999"/>
    <n v="22828804.739999998"/>
    <n v="25422896.120000001"/>
    <n v="27329603.420000002"/>
  </r>
  <r>
    <x v="3"/>
    <n v="4"/>
    <n v="157"/>
    <s v="058000"/>
    <s v="Compensation Board"/>
    <s v="No"/>
    <x v="47"/>
    <n v="771"/>
    <s v="Financial Assistance for Local Commissioners of the Revenue"/>
    <x v="37"/>
    <s v="GF"/>
    <n v="30"/>
    <x v="2"/>
    <n v="4141.79"/>
    <n v="23325.83"/>
    <n v="47663.12"/>
    <n v="133828.20000000001"/>
    <n v="253978.81"/>
    <n v="472701.51"/>
    <n v="453871.52"/>
  </r>
  <r>
    <x v="3"/>
    <n v="4"/>
    <n v="157"/>
    <s v="058000"/>
    <s v="Compensation Board"/>
    <s v="No"/>
    <x v="47"/>
    <n v="771"/>
    <s v="Financial Assistance for Local Commissioners of the Revenue"/>
    <x v="37"/>
    <s v="GF"/>
    <n v="40"/>
    <x v="3"/>
    <n v="0"/>
    <n v="0"/>
    <n v="0"/>
    <n v="0"/>
    <n v="0"/>
    <n v="0"/>
    <n v="0"/>
  </r>
  <r>
    <x v="3"/>
    <n v="4"/>
    <n v="157"/>
    <s v="058000"/>
    <s v="Compensation Board"/>
    <s v="No"/>
    <x v="47"/>
    <n v="771"/>
    <s v="Financial Assistance for Local Commissioners of the Revenue"/>
    <x v="37"/>
    <s v="GF"/>
    <n v="50"/>
    <x v="4"/>
    <n v="4141.79"/>
    <n v="23325.83"/>
    <n v="47663.12"/>
    <n v="133828.20000000001"/>
    <n v="253978.81"/>
    <n v="472701.51"/>
    <n v="453871.52"/>
  </r>
  <r>
    <x v="3"/>
    <n v="4"/>
    <n v="157"/>
    <s v="058000"/>
    <s v="Compensation Board"/>
    <s v="No"/>
    <x v="47"/>
    <n v="772"/>
    <s v="Financial Assistance for Attorneys for the Commonwealth"/>
    <x v="38"/>
    <s v="GF"/>
    <n v="10"/>
    <x v="0"/>
    <n v="73029499.590000004"/>
    <n v="76342040"/>
    <n v="76544273"/>
    <n v="81701059.560000002"/>
    <n v="86065888.209999993"/>
    <n v="96482497.25"/>
    <n v="106049642.94"/>
  </r>
  <r>
    <x v="3"/>
    <n v="4"/>
    <n v="157"/>
    <s v="058000"/>
    <s v="Compensation Board"/>
    <s v="No"/>
    <x v="47"/>
    <n v="772"/>
    <s v="Financial Assistance for Attorneys for the Commonwealth"/>
    <x v="38"/>
    <s v="GF"/>
    <n v="20"/>
    <x v="1"/>
    <n v="72163329.549999997"/>
    <n v="74941615.590000004"/>
    <n v="75311760.75"/>
    <n v="79744866.219999999"/>
    <n v="83521627.310000002"/>
    <n v="92473925.280000001"/>
    <n v="103453509.02"/>
  </r>
  <r>
    <x v="3"/>
    <n v="4"/>
    <n v="157"/>
    <s v="058000"/>
    <s v="Compensation Board"/>
    <s v="No"/>
    <x v="47"/>
    <n v="772"/>
    <s v="Financial Assistance for Attorneys for the Commonwealth"/>
    <x v="38"/>
    <s v="GF"/>
    <n v="30"/>
    <x v="2"/>
    <n v="866170.04"/>
    <n v="1400424.41"/>
    <n v="1232512.25"/>
    <n v="1956193.34"/>
    <n v="2544260.9"/>
    <n v="4008571.97"/>
    <n v="2596133.92"/>
  </r>
  <r>
    <x v="3"/>
    <n v="4"/>
    <n v="157"/>
    <s v="058000"/>
    <s v="Compensation Board"/>
    <s v="No"/>
    <x v="47"/>
    <n v="772"/>
    <s v="Financial Assistance for Attorneys for the Commonwealth"/>
    <x v="38"/>
    <s v="GF"/>
    <n v="40"/>
    <x v="3"/>
    <n v="0"/>
    <n v="0"/>
    <n v="0"/>
    <n v="0"/>
    <n v="0"/>
    <n v="0"/>
    <n v="0"/>
  </r>
  <r>
    <x v="3"/>
    <n v="4"/>
    <n v="157"/>
    <s v="058000"/>
    <s v="Compensation Board"/>
    <s v="No"/>
    <x v="47"/>
    <n v="772"/>
    <s v="Financial Assistance for Attorneys for the Commonwealth"/>
    <x v="38"/>
    <s v="GF"/>
    <n v="50"/>
    <x v="4"/>
    <n v="866170.04"/>
    <n v="1400424.41"/>
    <n v="1232512.25"/>
    <n v="1956193.34"/>
    <n v="2544260.9"/>
    <n v="4008571.97"/>
    <n v="2596133.92"/>
  </r>
  <r>
    <x v="3"/>
    <n v="4"/>
    <n v="157"/>
    <s v="058000"/>
    <s v="Compensation Board"/>
    <s v="No"/>
    <x v="47"/>
    <n v="773"/>
    <s v="Financial Assistance for Circuit Court Clerks"/>
    <x v="39"/>
    <s v="GF"/>
    <n v="10"/>
    <x v="0"/>
    <n v="45767847.640000001"/>
    <n v="47118674"/>
    <n v="47270428"/>
    <n v="52844870.159999996"/>
    <n v="58232623.310000002"/>
    <n v="63301480.689999998"/>
    <n v="65529441.549999997"/>
  </r>
  <r>
    <x v="3"/>
    <n v="4"/>
    <n v="157"/>
    <s v="058000"/>
    <s v="Compensation Board"/>
    <s v="No"/>
    <x v="47"/>
    <n v="773"/>
    <s v="Financial Assistance for Circuit Court Clerks"/>
    <x v="39"/>
    <s v="GF"/>
    <n v="20"/>
    <x v="1"/>
    <n v="45150624.100000001"/>
    <n v="46455494.649999999"/>
    <n v="46530212.369999997"/>
    <n v="51794080.789999999"/>
    <n v="56826663.810000002"/>
    <n v="60760481.990000002"/>
    <n v="64365050.539999999"/>
  </r>
  <r>
    <x v="3"/>
    <n v="4"/>
    <n v="157"/>
    <s v="058000"/>
    <s v="Compensation Board"/>
    <s v="No"/>
    <x v="47"/>
    <n v="773"/>
    <s v="Financial Assistance for Circuit Court Clerks"/>
    <x v="39"/>
    <s v="GF"/>
    <n v="30"/>
    <x v="2"/>
    <n v="617223.54"/>
    <n v="663179.35"/>
    <n v="740215.63"/>
    <n v="1050789.3700000001"/>
    <n v="1405959.5"/>
    <n v="2540998.7000000002"/>
    <n v="1164391.01"/>
  </r>
  <r>
    <x v="3"/>
    <n v="4"/>
    <n v="157"/>
    <s v="058000"/>
    <s v="Compensation Board"/>
    <s v="No"/>
    <x v="47"/>
    <n v="773"/>
    <s v="Financial Assistance for Circuit Court Clerks"/>
    <x v="39"/>
    <s v="GF"/>
    <n v="40"/>
    <x v="3"/>
    <n v="0"/>
    <n v="0"/>
    <n v="0"/>
    <n v="0"/>
    <n v="0"/>
    <n v="0"/>
    <n v="0"/>
  </r>
  <r>
    <x v="3"/>
    <n v="4"/>
    <n v="157"/>
    <s v="058000"/>
    <s v="Compensation Board"/>
    <s v="No"/>
    <x v="47"/>
    <n v="773"/>
    <s v="Financial Assistance for Circuit Court Clerks"/>
    <x v="39"/>
    <s v="GF"/>
    <n v="50"/>
    <x v="4"/>
    <n v="617223.54"/>
    <n v="663179.35"/>
    <n v="740215.63"/>
    <n v="1050789.3700000001"/>
    <n v="1405959.5"/>
    <n v="2540998.7000000002"/>
    <n v="1164391.01"/>
  </r>
  <r>
    <x v="3"/>
    <n v="4"/>
    <n v="157"/>
    <s v="058000"/>
    <s v="Compensation Board"/>
    <s v="No"/>
    <x v="47"/>
    <n v="774"/>
    <s v="Financial Assistance for Local Treasurers"/>
    <x v="40"/>
    <s v="GF"/>
    <n v="10"/>
    <x v="0"/>
    <n v="17218815.379999999"/>
    <n v="17726748"/>
    <n v="17817869"/>
    <n v="19732710.219999999"/>
    <n v="21165266.98"/>
    <n v="24940115.66"/>
    <n v="27856553.379999999"/>
  </r>
  <r>
    <x v="3"/>
    <n v="4"/>
    <n v="157"/>
    <s v="058000"/>
    <s v="Compensation Board"/>
    <s v="No"/>
    <x v="47"/>
    <n v="774"/>
    <s v="Financial Assistance for Local Treasurers"/>
    <x v="40"/>
    <s v="GF"/>
    <n v="20"/>
    <x v="1"/>
    <n v="17131970.34"/>
    <n v="17689063.879999999"/>
    <n v="17784855.629999999"/>
    <n v="19632976.079999998"/>
    <n v="21035751.859999999"/>
    <n v="24310386.27"/>
    <n v="27255642.010000002"/>
  </r>
  <r>
    <x v="3"/>
    <n v="4"/>
    <n v="157"/>
    <s v="058000"/>
    <s v="Compensation Board"/>
    <s v="No"/>
    <x v="47"/>
    <n v="774"/>
    <s v="Financial Assistance for Local Treasurers"/>
    <x v="40"/>
    <s v="GF"/>
    <n v="30"/>
    <x v="2"/>
    <n v="86845.04"/>
    <n v="37684.120000000003"/>
    <n v="33013.370000000003"/>
    <n v="99734.14"/>
    <n v="129515.12"/>
    <n v="629729.39"/>
    <n v="600911.37"/>
  </r>
  <r>
    <x v="3"/>
    <n v="4"/>
    <n v="157"/>
    <s v="058000"/>
    <s v="Compensation Board"/>
    <s v="No"/>
    <x v="47"/>
    <n v="774"/>
    <s v="Financial Assistance for Local Treasurers"/>
    <x v="40"/>
    <s v="GF"/>
    <n v="40"/>
    <x v="3"/>
    <n v="0"/>
    <n v="0"/>
    <n v="0"/>
    <n v="0"/>
    <n v="0"/>
    <n v="0"/>
    <n v="0"/>
  </r>
  <r>
    <x v="3"/>
    <n v="4"/>
    <n v="157"/>
    <s v="058000"/>
    <s v="Compensation Board"/>
    <s v="No"/>
    <x v="47"/>
    <n v="774"/>
    <s v="Financial Assistance for Local Treasurers"/>
    <x v="40"/>
    <s v="GF"/>
    <n v="50"/>
    <x v="4"/>
    <n v="86845.04"/>
    <n v="37684.120000000003"/>
    <n v="33013.370000000003"/>
    <n v="99734.14"/>
    <n v="129515.12"/>
    <n v="629729.39"/>
    <n v="600911.37"/>
  </r>
  <r>
    <x v="3"/>
    <n v="4"/>
    <n v="157"/>
    <s v="058000"/>
    <s v="Compensation Board"/>
    <s v="No"/>
    <x v="47"/>
    <n v="799"/>
    <s v="Administrative and Support Services"/>
    <x v="28"/>
    <s v="GF"/>
    <n v="10"/>
    <x v="0"/>
    <n v="17421925.050000001"/>
    <n v="18628878"/>
    <n v="20089095"/>
    <n v="22030445.710000001"/>
    <n v="22181792.039999999"/>
    <n v="21798550.68"/>
    <n v="22697958.440000001"/>
  </r>
  <r>
    <x v="3"/>
    <n v="4"/>
    <n v="157"/>
    <s v="058000"/>
    <s v="Compensation Board"/>
    <s v="No"/>
    <x v="47"/>
    <n v="799"/>
    <s v="Administrative and Support Services"/>
    <x v="28"/>
    <s v="GF"/>
    <n v="20"/>
    <x v="1"/>
    <n v="17060445.989999998"/>
    <n v="18142781.57"/>
    <n v="19133752.219999999"/>
    <n v="20673394.940000001"/>
    <n v="21394780.02"/>
    <n v="21314995.710000001"/>
    <n v="21327360.859999999"/>
  </r>
  <r>
    <x v="3"/>
    <n v="4"/>
    <n v="157"/>
    <s v="058000"/>
    <s v="Compensation Board"/>
    <s v="No"/>
    <x v="47"/>
    <n v="799"/>
    <s v="Administrative and Support Services"/>
    <x v="28"/>
    <s v="GF"/>
    <n v="30"/>
    <x v="2"/>
    <n v="361479.06"/>
    <n v="486096.43"/>
    <n v="955342.78"/>
    <n v="1357050.77"/>
    <n v="787012.02"/>
    <n v="483554.97"/>
    <n v="1370597.58"/>
  </r>
  <r>
    <x v="3"/>
    <n v="4"/>
    <n v="157"/>
    <s v="058000"/>
    <s v="Compensation Board"/>
    <s v="No"/>
    <x v="47"/>
    <n v="799"/>
    <s v="Administrative and Support Services"/>
    <x v="28"/>
    <s v="GF"/>
    <n v="40"/>
    <x v="3"/>
    <n v="0"/>
    <n v="0"/>
    <n v="0"/>
    <n v="0"/>
    <n v="0"/>
    <n v="0"/>
    <n v="0"/>
  </r>
  <r>
    <x v="3"/>
    <n v="4"/>
    <n v="157"/>
    <s v="058000"/>
    <s v="Compensation Board"/>
    <s v="No"/>
    <x v="47"/>
    <n v="799"/>
    <s v="Administrative and Support Services"/>
    <x v="28"/>
    <s v="GF"/>
    <n v="50"/>
    <x v="4"/>
    <n v="361479.06"/>
    <n v="486096.43"/>
    <n v="955342.78"/>
    <n v="1357050.77"/>
    <n v="787012.02"/>
    <n v="483554.97"/>
    <n v="1370597.58"/>
  </r>
  <r>
    <x v="3"/>
    <n v="4"/>
    <n v="194"/>
    <s v="059000"/>
    <s v="Department of General Services"/>
    <s v="No"/>
    <x v="48"/>
    <n v="726"/>
    <s v="Laboratory Services"/>
    <x v="41"/>
    <s v="GF"/>
    <n v="10"/>
    <x v="0"/>
    <n v="13144185"/>
    <n v="14509106"/>
    <n v="15405220"/>
    <n v="15791975"/>
    <n v="20699267"/>
    <n v="21127361"/>
    <n v="21601454.350000001"/>
  </r>
  <r>
    <x v="3"/>
    <n v="4"/>
    <n v="194"/>
    <s v="059000"/>
    <s v="Department of General Services"/>
    <s v="No"/>
    <x v="48"/>
    <n v="726"/>
    <s v="Laboratory Services"/>
    <x v="41"/>
    <s v="GF"/>
    <n v="20"/>
    <x v="1"/>
    <n v="13143583.560000001"/>
    <n v="14466530.92"/>
    <n v="15403759.58"/>
    <n v="15791363.23"/>
    <n v="20698502.969999999"/>
    <n v="19889085.649999999"/>
    <n v="21598880.350000001"/>
  </r>
  <r>
    <x v="3"/>
    <n v="4"/>
    <n v="194"/>
    <s v="059000"/>
    <s v="Department of General Services"/>
    <s v="No"/>
    <x v="48"/>
    <n v="726"/>
    <s v="Laboratory Services"/>
    <x v="41"/>
    <s v="GF"/>
    <n v="30"/>
    <x v="2"/>
    <n v="601.44000000000005"/>
    <n v="42575.08"/>
    <n v="1460.42"/>
    <n v="611.77"/>
    <n v="764.03"/>
    <n v="1238275.3500000001"/>
    <n v="2574"/>
  </r>
  <r>
    <x v="3"/>
    <n v="4"/>
    <n v="194"/>
    <s v="059000"/>
    <s v="Department of General Services"/>
    <s v="No"/>
    <x v="48"/>
    <n v="726"/>
    <s v="Laboratory Services"/>
    <x v="41"/>
    <s v="GF"/>
    <n v="40"/>
    <x v="3"/>
    <n v="0"/>
    <n v="0"/>
    <n v="0"/>
    <n v="0"/>
    <n v="0"/>
    <n v="0"/>
    <n v="0"/>
  </r>
  <r>
    <x v="3"/>
    <n v="4"/>
    <n v="194"/>
    <s v="059000"/>
    <s v="Department of General Services"/>
    <s v="No"/>
    <x v="48"/>
    <n v="726"/>
    <s v="Laboratory Services"/>
    <x v="41"/>
    <s v="GF"/>
    <n v="50"/>
    <x v="4"/>
    <n v="601.44000000000005"/>
    <n v="42575.08"/>
    <n v="1460.42"/>
    <n v="611.77"/>
    <n v="764.03"/>
    <n v="1238275.3500000001"/>
    <n v="2574"/>
  </r>
  <r>
    <x v="3"/>
    <n v="4"/>
    <n v="194"/>
    <s v="059000"/>
    <s v="Department of General Services"/>
    <s v="No"/>
    <x v="48"/>
    <n v="727"/>
    <s v="Real Estate Services"/>
    <x v="42"/>
    <s v="GF"/>
    <n v="10"/>
    <x v="0"/>
    <n v="0"/>
    <n v="0"/>
    <n v="0"/>
    <n v="0"/>
    <n v="102000"/>
    <n v="0"/>
    <n v="0"/>
  </r>
  <r>
    <x v="3"/>
    <n v="4"/>
    <n v="194"/>
    <s v="059000"/>
    <s v="Department of General Services"/>
    <s v="No"/>
    <x v="48"/>
    <n v="727"/>
    <s v="Real Estate Services"/>
    <x v="42"/>
    <s v="GF"/>
    <n v="20"/>
    <x v="1"/>
    <n v="0"/>
    <n v="0"/>
    <n v="0"/>
    <n v="0"/>
    <n v="102000"/>
    <n v="0"/>
    <n v="0"/>
  </r>
  <r>
    <x v="3"/>
    <n v="4"/>
    <n v="194"/>
    <s v="059000"/>
    <s v="Department of General Services"/>
    <s v="No"/>
    <x v="48"/>
    <n v="727"/>
    <s v="Real Estate Services"/>
    <x v="42"/>
    <s v="GF"/>
    <n v="30"/>
    <x v="2"/>
    <n v="0"/>
    <n v="0"/>
    <n v="0"/>
    <n v="0"/>
    <n v="0"/>
    <n v="0"/>
    <n v="0"/>
  </r>
  <r>
    <x v="3"/>
    <n v="4"/>
    <n v="194"/>
    <s v="059000"/>
    <s v="Department of General Services"/>
    <s v="No"/>
    <x v="48"/>
    <n v="727"/>
    <s v="Real Estate Services"/>
    <x v="42"/>
    <s v="GF"/>
    <n v="40"/>
    <x v="3"/>
    <n v="0"/>
    <n v="0"/>
    <n v="0"/>
    <n v="0"/>
    <n v="0"/>
    <n v="0"/>
    <n v="0"/>
  </r>
  <r>
    <x v="3"/>
    <n v="4"/>
    <n v="194"/>
    <s v="059000"/>
    <s v="Department of General Services"/>
    <s v="No"/>
    <x v="48"/>
    <n v="727"/>
    <s v="Real Estate Services"/>
    <x v="42"/>
    <s v="GF"/>
    <n v="50"/>
    <x v="4"/>
    <n v="0"/>
    <n v="0"/>
    <n v="0"/>
    <n v="0"/>
    <n v="0"/>
    <n v="0"/>
    <n v="0"/>
  </r>
  <r>
    <x v="3"/>
    <n v="4"/>
    <n v="194"/>
    <s v="059000"/>
    <s v="Department of General Services"/>
    <s v="No"/>
    <x v="48"/>
    <n v="730"/>
    <s v="Procurement Services"/>
    <x v="43"/>
    <s v="GF"/>
    <n v="10"/>
    <x v="0"/>
    <n v="1872240"/>
    <n v="2001417"/>
    <n v="1936655"/>
    <n v="2012725"/>
    <n v="5428249"/>
    <n v="2698346"/>
    <n v="31860.84"/>
  </r>
  <r>
    <x v="3"/>
    <n v="4"/>
    <n v="194"/>
    <s v="059000"/>
    <s v="Department of General Services"/>
    <s v="No"/>
    <x v="48"/>
    <n v="730"/>
    <s v="Procurement Services"/>
    <x v="43"/>
    <s v="GF"/>
    <n v="20"/>
    <x v="1"/>
    <n v="1871582.42"/>
    <n v="1921474.8"/>
    <n v="1935392.1"/>
    <n v="1834336.08"/>
    <n v="4727427.92"/>
    <n v="2357608.5"/>
    <n v="31860.84"/>
  </r>
  <r>
    <x v="3"/>
    <n v="4"/>
    <n v="194"/>
    <s v="059000"/>
    <s v="Department of General Services"/>
    <s v="No"/>
    <x v="48"/>
    <n v="730"/>
    <s v="Procurement Services"/>
    <x v="43"/>
    <s v="GF"/>
    <n v="30"/>
    <x v="2"/>
    <n v="657.58"/>
    <n v="79942.2"/>
    <n v="1262.9000000000001"/>
    <n v="178388.92"/>
    <n v="700821.08"/>
    <n v="340737.5"/>
    <n v="0"/>
  </r>
  <r>
    <x v="3"/>
    <n v="4"/>
    <n v="194"/>
    <s v="059000"/>
    <s v="Department of General Services"/>
    <s v="No"/>
    <x v="48"/>
    <n v="730"/>
    <s v="Procurement Services"/>
    <x v="43"/>
    <s v="GF"/>
    <n v="40"/>
    <x v="3"/>
    <n v="0"/>
    <n v="0"/>
    <n v="0"/>
    <n v="0"/>
    <n v="696000"/>
    <n v="0"/>
    <n v="0"/>
  </r>
  <r>
    <x v="3"/>
    <n v="4"/>
    <n v="194"/>
    <s v="059000"/>
    <s v="Department of General Services"/>
    <s v="No"/>
    <x v="48"/>
    <n v="730"/>
    <s v="Procurement Services"/>
    <x v="43"/>
    <s v="GF"/>
    <n v="50"/>
    <x v="4"/>
    <n v="657.58"/>
    <n v="79942.2"/>
    <n v="1262.9000000000001"/>
    <n v="178388.92"/>
    <n v="4821.08"/>
    <n v="340737.5"/>
    <n v="0"/>
  </r>
  <r>
    <x v="3"/>
    <n v="4"/>
    <n v="194"/>
    <s v="059000"/>
    <s v="Department of General Services"/>
    <s v="No"/>
    <x v="48"/>
    <n v="741"/>
    <s v="Physical Plant Management Services"/>
    <x v="44"/>
    <s v="GF"/>
    <n v="10"/>
    <x v="0"/>
    <n v="1441550"/>
    <n v="1472020"/>
    <n v="2749623"/>
    <n v="6587463"/>
    <n v="3271308"/>
    <n v="2867257"/>
    <n v="3840173.66"/>
  </r>
  <r>
    <x v="3"/>
    <n v="4"/>
    <n v="194"/>
    <s v="059000"/>
    <s v="Department of General Services"/>
    <s v="No"/>
    <x v="48"/>
    <n v="741"/>
    <s v="Physical Plant Management Services"/>
    <x v="44"/>
    <s v="GF"/>
    <n v="20"/>
    <x v="1"/>
    <n v="1441264.35"/>
    <n v="1397274.29"/>
    <n v="2749155.8"/>
    <n v="5895959.9900000002"/>
    <n v="2421320.5"/>
    <n v="2100468.06"/>
    <n v="3839508.72"/>
  </r>
  <r>
    <x v="3"/>
    <n v="4"/>
    <n v="194"/>
    <s v="059000"/>
    <s v="Department of General Services"/>
    <s v="No"/>
    <x v="48"/>
    <n v="741"/>
    <s v="Physical Plant Management Services"/>
    <x v="44"/>
    <s v="GF"/>
    <n v="30"/>
    <x v="2"/>
    <n v="285.64999999999998"/>
    <n v="74745.710000000006"/>
    <n v="467.2"/>
    <n v="691503.01"/>
    <n v="849987.5"/>
    <n v="766788.94"/>
    <n v="664.94"/>
  </r>
  <r>
    <x v="3"/>
    <n v="4"/>
    <n v="194"/>
    <s v="059000"/>
    <s v="Department of General Services"/>
    <s v="No"/>
    <x v="48"/>
    <n v="741"/>
    <s v="Physical Plant Management Services"/>
    <x v="44"/>
    <s v="GF"/>
    <n v="40"/>
    <x v="3"/>
    <n v="0"/>
    <n v="0"/>
    <n v="0"/>
    <n v="0"/>
    <n v="0"/>
    <n v="0"/>
    <n v="0"/>
  </r>
  <r>
    <x v="3"/>
    <n v="4"/>
    <n v="194"/>
    <s v="059000"/>
    <s v="Department of General Services"/>
    <s v="No"/>
    <x v="48"/>
    <n v="741"/>
    <s v="Physical Plant Management Services"/>
    <x v="44"/>
    <s v="GF"/>
    <n v="50"/>
    <x v="4"/>
    <n v="285.64999999999998"/>
    <n v="74745.710000000006"/>
    <n v="467.2"/>
    <n v="691503.01"/>
    <n v="849987.5"/>
    <n v="766788.94"/>
    <n v="664.94"/>
  </r>
  <r>
    <x v="3"/>
    <n v="4"/>
    <n v="194"/>
    <s v="059000"/>
    <s v="Department of General Services"/>
    <s v="No"/>
    <x v="48"/>
    <n v="799"/>
    <s v="Administrative and Support Services"/>
    <x v="28"/>
    <s v="GF"/>
    <n v="10"/>
    <x v="0"/>
    <n v="5192314"/>
    <n v="5400085"/>
    <n v="4947377"/>
    <n v="6007287"/>
    <n v="6852938"/>
    <n v="21032328"/>
    <n v="8017574"/>
  </r>
  <r>
    <x v="3"/>
    <n v="4"/>
    <n v="194"/>
    <s v="059000"/>
    <s v="Department of General Services"/>
    <s v="No"/>
    <x v="48"/>
    <n v="799"/>
    <s v="Administrative and Support Services"/>
    <x v="28"/>
    <s v="GF"/>
    <n v="20"/>
    <x v="1"/>
    <n v="5191994.6500000004"/>
    <n v="5336272.05"/>
    <n v="4945146.54"/>
    <n v="5623256.6100000003"/>
    <n v="6831934.9299999997"/>
    <n v="21030640.280000001"/>
    <n v="8014594.1200000001"/>
  </r>
  <r>
    <x v="3"/>
    <n v="4"/>
    <n v="194"/>
    <s v="059000"/>
    <s v="Department of General Services"/>
    <s v="No"/>
    <x v="48"/>
    <n v="799"/>
    <s v="Administrative and Support Services"/>
    <x v="28"/>
    <s v="GF"/>
    <n v="30"/>
    <x v="2"/>
    <n v="319.35000000000002"/>
    <n v="63812.95"/>
    <n v="2230.46"/>
    <n v="384030.39"/>
    <n v="21003.07"/>
    <n v="1687.72"/>
    <n v="2979.88"/>
  </r>
  <r>
    <x v="3"/>
    <n v="4"/>
    <n v="194"/>
    <s v="059000"/>
    <s v="Department of General Services"/>
    <s v="No"/>
    <x v="48"/>
    <n v="799"/>
    <s v="Administrative and Support Services"/>
    <x v="28"/>
    <s v="GF"/>
    <n v="40"/>
    <x v="3"/>
    <n v="0"/>
    <n v="0"/>
    <n v="0"/>
    <n v="0"/>
    <n v="0"/>
    <n v="0"/>
    <n v="0"/>
  </r>
  <r>
    <x v="3"/>
    <n v="4"/>
    <n v="194"/>
    <s v="059000"/>
    <s v="Department of General Services"/>
    <s v="No"/>
    <x v="48"/>
    <n v="799"/>
    <s v="Administrative and Support Services"/>
    <x v="28"/>
    <s v="GF"/>
    <n v="50"/>
    <x v="4"/>
    <n v="319.35000000000002"/>
    <n v="63812.95"/>
    <n v="2230.46"/>
    <n v="384030.39"/>
    <n v="21003.07"/>
    <n v="1687.72"/>
    <n v="2979.88"/>
  </r>
  <r>
    <x v="3"/>
    <n v="4"/>
    <n v="129"/>
    <s v="060000"/>
    <s v="Department of Human Resource Management"/>
    <s v="No"/>
    <x v="49"/>
    <n v="704"/>
    <s v="Personnel Management Services"/>
    <x v="18"/>
    <s v="GF"/>
    <n v="10"/>
    <x v="0"/>
    <n v="5583315"/>
    <n v="6045336"/>
    <n v="5185618"/>
    <n v="6713816"/>
    <n v="8734196"/>
    <n v="8317359.1500000004"/>
    <n v="8419686"/>
  </r>
  <r>
    <x v="3"/>
    <n v="4"/>
    <n v="129"/>
    <s v="060000"/>
    <s v="Department of Human Resource Management"/>
    <s v="No"/>
    <x v="49"/>
    <n v="704"/>
    <s v="Personnel Management Services"/>
    <x v="18"/>
    <s v="GF"/>
    <n v="20"/>
    <x v="1"/>
    <n v="5583228.4199999999"/>
    <n v="6041802.9100000001"/>
    <n v="5185618"/>
    <n v="5709246.4000000004"/>
    <n v="8270859.3200000003"/>
    <n v="8304131.0999999996"/>
    <n v="8247206.2199999997"/>
  </r>
  <r>
    <x v="3"/>
    <n v="4"/>
    <n v="129"/>
    <s v="060000"/>
    <s v="Department of Human Resource Management"/>
    <s v="No"/>
    <x v="49"/>
    <n v="704"/>
    <s v="Personnel Management Services"/>
    <x v="18"/>
    <s v="GF"/>
    <n v="30"/>
    <x v="2"/>
    <n v="86.58"/>
    <n v="3533.09"/>
    <n v="0"/>
    <n v="1004569.6"/>
    <n v="463336.68"/>
    <n v="13228.05"/>
    <n v="172479.78"/>
  </r>
  <r>
    <x v="3"/>
    <n v="4"/>
    <n v="129"/>
    <s v="060000"/>
    <s v="Department of Human Resource Management"/>
    <s v="No"/>
    <x v="49"/>
    <n v="704"/>
    <s v="Personnel Management Services"/>
    <x v="18"/>
    <s v="GF"/>
    <n v="40"/>
    <x v="3"/>
    <n v="0"/>
    <n v="0"/>
    <n v="0"/>
    <n v="0"/>
    <n v="0"/>
    <n v="0"/>
    <n v="0"/>
  </r>
  <r>
    <x v="3"/>
    <n v="4"/>
    <n v="129"/>
    <s v="060000"/>
    <s v="Department of Human Resource Management"/>
    <s v="No"/>
    <x v="49"/>
    <n v="704"/>
    <s v="Personnel Management Services"/>
    <x v="18"/>
    <s v="GF"/>
    <n v="50"/>
    <x v="4"/>
    <n v="86.58"/>
    <n v="3533.09"/>
    <n v="0"/>
    <n v="1004569.6"/>
    <n v="463336.68"/>
    <n v="13228.05"/>
    <n v="172479.78"/>
  </r>
  <r>
    <x v="3"/>
    <n v="4"/>
    <n v="164"/>
    <s v="061001"/>
    <s v="Virginia Management Fellows Program Administration"/>
    <s v="No"/>
    <x v="50"/>
    <n v="799"/>
    <s v="Administrative and Support Services"/>
    <x v="28"/>
    <s v="GF"/>
    <n v="10"/>
    <x v="0"/>
    <n v="1009103"/>
    <n v="1495454.67"/>
    <n v="1723353.57"/>
    <n v="2329800.2599999998"/>
    <n v="2440521.7799999998"/>
    <n v="2667855.4700000002"/>
    <n v="2760091.01"/>
  </r>
  <r>
    <x v="3"/>
    <n v="4"/>
    <n v="164"/>
    <s v="061001"/>
    <s v="Virginia Management Fellows Program Administration"/>
    <s v="No"/>
    <x v="50"/>
    <n v="799"/>
    <s v="Administrative and Support Services"/>
    <x v="28"/>
    <s v="GF"/>
    <n v="20"/>
    <x v="1"/>
    <n v="552168.32999999996"/>
    <n v="938925.1"/>
    <n v="594825.31000000006"/>
    <n v="981127.48"/>
    <n v="978125.31"/>
    <n v="1002315.46"/>
    <n v="1396456.85"/>
  </r>
  <r>
    <x v="3"/>
    <n v="4"/>
    <n v="164"/>
    <s v="061001"/>
    <s v="Virginia Management Fellows Program Administration"/>
    <s v="No"/>
    <x v="50"/>
    <n v="799"/>
    <s v="Administrative and Support Services"/>
    <x v="28"/>
    <s v="GF"/>
    <n v="30"/>
    <x v="2"/>
    <n v="456934.67"/>
    <n v="556529.56999999995"/>
    <n v="1128528.26"/>
    <n v="1348672.78"/>
    <n v="1462396.47"/>
    <n v="1665540.01"/>
    <n v="1363634.16"/>
  </r>
  <r>
    <x v="3"/>
    <n v="4"/>
    <n v="164"/>
    <s v="061001"/>
    <s v="Virginia Management Fellows Program Administration"/>
    <s v="No"/>
    <x v="50"/>
    <n v="799"/>
    <s v="Administrative and Support Services"/>
    <x v="28"/>
    <s v="GF"/>
    <n v="40"/>
    <x v="3"/>
    <n v="456934.67"/>
    <n v="556529.56999999995"/>
    <n v="1128528.26"/>
    <n v="1348672.78"/>
    <n v="1462396.47"/>
    <n v="1665540.01"/>
    <n v="1363634.16"/>
  </r>
  <r>
    <x v="3"/>
    <n v="4"/>
    <n v="164"/>
    <s v="061001"/>
    <s v="Virginia Management Fellows Program Administration"/>
    <s v="No"/>
    <x v="50"/>
    <n v="799"/>
    <s v="Administrative and Support Services"/>
    <x v="28"/>
    <s v="GF"/>
    <n v="50"/>
    <x v="4"/>
    <n v="0"/>
    <n v="0"/>
    <n v="0"/>
    <n v="0"/>
    <n v="0"/>
    <n v="0"/>
    <n v="0"/>
  </r>
  <r>
    <x v="3"/>
    <n v="4"/>
    <n v="132"/>
    <s v="064000"/>
    <s v="Department of Elections"/>
    <s v="No"/>
    <x v="51"/>
    <n v="723"/>
    <s v="Electoral Services"/>
    <x v="45"/>
    <s v="GF"/>
    <n v="10"/>
    <x v="0"/>
    <n v="13416318"/>
    <n v="18457271.57"/>
    <n v="36627167"/>
    <n v="33909820.170000002"/>
    <n v="40310172"/>
    <n v="43800212.469999999"/>
    <n v="35698054.450000003"/>
  </r>
  <r>
    <x v="3"/>
    <n v="4"/>
    <n v="132"/>
    <s v="064000"/>
    <s v="Department of Elections"/>
    <s v="No"/>
    <x v="51"/>
    <n v="723"/>
    <s v="Electoral Services"/>
    <x v="45"/>
    <s v="GF"/>
    <n v="20"/>
    <x v="1"/>
    <n v="12796367.43"/>
    <n v="17700331.82"/>
    <n v="17304652.829999998"/>
    <n v="13343361.880000001"/>
    <n v="18158882.41"/>
    <n v="26512214.02"/>
    <n v="22557365.030000001"/>
  </r>
  <r>
    <x v="3"/>
    <n v="4"/>
    <n v="132"/>
    <s v="064000"/>
    <s v="Department of Elections"/>
    <s v="No"/>
    <x v="51"/>
    <n v="723"/>
    <s v="Electoral Services"/>
    <x v="45"/>
    <s v="GF"/>
    <n v="30"/>
    <x v="2"/>
    <n v="619950.56999999995"/>
    <n v="756939.75"/>
    <n v="19322514.170000002"/>
    <n v="20566458.289999999"/>
    <n v="22151289.59"/>
    <n v="17287998.449999999"/>
    <n v="13140689.42"/>
  </r>
  <r>
    <x v="3"/>
    <n v="4"/>
    <n v="132"/>
    <s v="064000"/>
    <s v="Department of Elections"/>
    <s v="No"/>
    <x v="51"/>
    <n v="723"/>
    <s v="Electoral Services"/>
    <x v="45"/>
    <s v="GF"/>
    <n v="40"/>
    <x v="3"/>
    <n v="0"/>
    <n v="0"/>
    <n v="18770766"/>
    <n v="18770766"/>
    <n v="17797392.469999999"/>
    <n v="16735624"/>
    <n v="13140689.42"/>
  </r>
  <r>
    <x v="3"/>
    <n v="4"/>
    <n v="132"/>
    <s v="064000"/>
    <s v="Department of Elections"/>
    <s v="No"/>
    <x v="51"/>
    <n v="723"/>
    <s v="Electoral Services"/>
    <x v="45"/>
    <s v="GF"/>
    <n v="50"/>
    <x v="4"/>
    <n v="619950.56999999995"/>
    <n v="756939.75"/>
    <n v="551748.17000000004"/>
    <n v="1795692.29"/>
    <n v="4353897.12"/>
    <n v="552374.44999999995"/>
    <n v="0"/>
  </r>
  <r>
    <x v="3"/>
    <n v="4"/>
    <n v="132"/>
    <s v="064000"/>
    <s v="Department of Elections"/>
    <s v="No"/>
    <x v="51"/>
    <n v="728"/>
    <s v="Financial Assistance to Localities - General"/>
    <x v="46"/>
    <s v="GF"/>
    <n v="10"/>
    <x v="0"/>
    <n v="0"/>
    <n v="0"/>
    <n v="2000000"/>
    <n v="241799.14"/>
    <n v="0"/>
    <n v="0"/>
    <n v="0"/>
  </r>
  <r>
    <x v="3"/>
    <n v="4"/>
    <n v="132"/>
    <s v="064000"/>
    <s v="Department of Elections"/>
    <s v="No"/>
    <x v="51"/>
    <n v="728"/>
    <s v="Financial Assistance to Localities - General"/>
    <x v="46"/>
    <s v="GF"/>
    <n v="20"/>
    <x v="1"/>
    <n v="0"/>
    <n v="0"/>
    <n v="658200.86"/>
    <n v="232696.01"/>
    <n v="0"/>
    <n v="0"/>
    <n v="0"/>
  </r>
  <r>
    <x v="3"/>
    <n v="4"/>
    <n v="132"/>
    <s v="064000"/>
    <s v="Department of Elections"/>
    <s v="No"/>
    <x v="51"/>
    <n v="728"/>
    <s v="Financial Assistance to Localities - General"/>
    <x v="46"/>
    <s v="GF"/>
    <n v="30"/>
    <x v="2"/>
    <n v="0"/>
    <n v="0"/>
    <n v="1341799.1399999999"/>
    <n v="9103.1299999999992"/>
    <n v="0"/>
    <n v="0"/>
    <n v="0"/>
  </r>
  <r>
    <x v="3"/>
    <n v="4"/>
    <n v="132"/>
    <s v="064000"/>
    <s v="Department of Elections"/>
    <s v="No"/>
    <x v="51"/>
    <n v="728"/>
    <s v="Financial Assistance to Localities - General"/>
    <x v="46"/>
    <s v="GF"/>
    <n v="40"/>
    <x v="3"/>
    <n v="0"/>
    <n v="0"/>
    <n v="1341799.1399999999"/>
    <n v="0"/>
    <n v="0"/>
    <n v="0"/>
    <n v="0"/>
  </r>
  <r>
    <x v="3"/>
    <n v="4"/>
    <n v="132"/>
    <s v="064000"/>
    <s v="Department of Elections"/>
    <s v="No"/>
    <x v="51"/>
    <n v="728"/>
    <s v="Financial Assistance to Localities - General"/>
    <x v="46"/>
    <s v="GF"/>
    <n v="50"/>
    <x v="4"/>
    <n v="0"/>
    <n v="0"/>
    <n v="0"/>
    <n v="9103.1299999999992"/>
    <n v="0"/>
    <n v="0"/>
    <n v="0"/>
  </r>
  <r>
    <x v="3"/>
    <n v="4"/>
    <n v="132"/>
    <s v="064000"/>
    <s v="Department of Elections"/>
    <s v="No"/>
    <x v="51"/>
    <n v="780"/>
    <s v="Financial Assistance for Electoral Services"/>
    <x v="47"/>
    <s v="GF"/>
    <n v="10"/>
    <x v="0"/>
    <n v="5957836"/>
    <n v="6481013"/>
    <n v="6275378"/>
    <n v="10157879"/>
    <n v="10545616"/>
    <n v="11237305"/>
    <n v="11658452"/>
  </r>
  <r>
    <x v="3"/>
    <n v="4"/>
    <n v="132"/>
    <s v="064000"/>
    <s v="Department of Elections"/>
    <s v="No"/>
    <x v="51"/>
    <n v="780"/>
    <s v="Financial Assistance for Electoral Services"/>
    <x v="47"/>
    <s v="GF"/>
    <n v="20"/>
    <x v="1"/>
    <n v="5735403.29"/>
    <n v="6470766.1600000001"/>
    <n v="6189599.4000000004"/>
    <n v="10144357.58"/>
    <n v="10540400.369999999"/>
    <n v="11235637.810000001"/>
    <n v="11657496"/>
  </r>
  <r>
    <x v="3"/>
    <n v="4"/>
    <n v="132"/>
    <s v="064000"/>
    <s v="Department of Elections"/>
    <s v="No"/>
    <x v="51"/>
    <n v="780"/>
    <s v="Financial Assistance for Electoral Services"/>
    <x v="47"/>
    <s v="GF"/>
    <n v="30"/>
    <x v="2"/>
    <n v="222432.71"/>
    <n v="10246.84"/>
    <n v="85778.6"/>
    <n v="13521.42"/>
    <n v="5215.63"/>
    <n v="1667.19"/>
    <n v="956"/>
  </r>
  <r>
    <x v="3"/>
    <n v="4"/>
    <n v="132"/>
    <s v="064000"/>
    <s v="Department of Elections"/>
    <s v="No"/>
    <x v="51"/>
    <n v="780"/>
    <s v="Financial Assistance for Electoral Services"/>
    <x v="47"/>
    <s v="GF"/>
    <n v="40"/>
    <x v="3"/>
    <n v="0"/>
    <n v="0"/>
    <n v="0"/>
    <n v="0"/>
    <n v="0"/>
    <n v="0"/>
    <n v="0"/>
  </r>
  <r>
    <x v="3"/>
    <n v="4"/>
    <n v="132"/>
    <s v="064000"/>
    <s v="Department of Elections"/>
    <s v="No"/>
    <x v="51"/>
    <n v="780"/>
    <s v="Financial Assistance for Electoral Services"/>
    <x v="47"/>
    <s v="GF"/>
    <n v="50"/>
    <x v="4"/>
    <n v="222432.71"/>
    <n v="10246.84"/>
    <n v="85778.6"/>
    <n v="13521.42"/>
    <n v="5215.63"/>
    <n v="1667.19"/>
    <n v="956"/>
  </r>
  <r>
    <x v="3"/>
    <n v="4"/>
    <n v="136"/>
    <s v="174000"/>
    <s v="Virginia Information Technologies Agency"/>
    <s v="No"/>
    <x v="52"/>
    <n v="828"/>
    <s v="Information Technology Planning and Quality Control"/>
    <x v="48"/>
    <s v="GF"/>
    <n v="10"/>
    <x v="0"/>
    <n v="0"/>
    <n v="0"/>
    <n v="0"/>
    <n v="0"/>
    <n v="0"/>
    <n v="0"/>
    <n v="0"/>
  </r>
  <r>
    <x v="3"/>
    <n v="4"/>
    <n v="136"/>
    <s v="174000"/>
    <s v="Virginia Information Technologies Agency"/>
    <s v="No"/>
    <x v="52"/>
    <n v="828"/>
    <s v="Information Technology Planning and Quality Control"/>
    <x v="48"/>
    <s v="GF"/>
    <n v="20"/>
    <x v="1"/>
    <n v="0"/>
    <n v="0"/>
    <n v="0"/>
    <n v="0"/>
    <n v="0"/>
    <n v="0"/>
    <n v="0"/>
  </r>
  <r>
    <x v="3"/>
    <n v="4"/>
    <n v="136"/>
    <s v="174000"/>
    <s v="Virginia Information Technologies Agency"/>
    <s v="No"/>
    <x v="52"/>
    <n v="828"/>
    <s v="Information Technology Planning and Quality Control"/>
    <x v="48"/>
    <s v="GF"/>
    <n v="30"/>
    <x v="2"/>
    <n v="0"/>
    <n v="0"/>
    <n v="0"/>
    <n v="0"/>
    <n v="0"/>
    <n v="0"/>
    <n v="0"/>
  </r>
  <r>
    <x v="3"/>
    <n v="4"/>
    <n v="136"/>
    <s v="174000"/>
    <s v="Virginia Information Technologies Agency"/>
    <s v="No"/>
    <x v="52"/>
    <n v="828"/>
    <s v="Information Technology Planning and Quality Control"/>
    <x v="48"/>
    <s v="GF"/>
    <n v="40"/>
    <x v="3"/>
    <n v="0"/>
    <n v="0"/>
    <n v="0"/>
    <n v="0"/>
    <n v="0"/>
    <n v="0"/>
    <n v="0"/>
  </r>
  <r>
    <x v="3"/>
    <n v="4"/>
    <n v="136"/>
    <s v="174000"/>
    <s v="Virginia Information Technologies Agency"/>
    <s v="No"/>
    <x v="52"/>
    <n v="828"/>
    <s v="Information Technology Planning and Quality Control"/>
    <x v="48"/>
    <s v="GF"/>
    <n v="50"/>
    <x v="4"/>
    <n v="0"/>
    <n v="0"/>
    <n v="0"/>
    <n v="0"/>
    <n v="0"/>
    <n v="0"/>
    <n v="0"/>
  </r>
  <r>
    <x v="3"/>
    <n v="4"/>
    <n v="136"/>
    <s v="174000"/>
    <s v="Virginia Information Technologies Agency"/>
    <s v="No"/>
    <x v="52"/>
    <n v="829"/>
    <s v="Information Technology Security Oversight"/>
    <x v="49"/>
    <s v="GF"/>
    <n v="10"/>
    <x v="0"/>
    <n v="424419"/>
    <n v="429443"/>
    <n v="279183"/>
    <n v="290775"/>
    <n v="8802184"/>
    <n v="5289912.49"/>
    <n v="2990193.04"/>
  </r>
  <r>
    <x v="3"/>
    <n v="4"/>
    <n v="136"/>
    <s v="174000"/>
    <s v="Virginia Information Technologies Agency"/>
    <s v="No"/>
    <x v="52"/>
    <n v="829"/>
    <s v="Information Technology Security Oversight"/>
    <x v="49"/>
    <s v="GF"/>
    <n v="20"/>
    <x v="1"/>
    <n v="406789.2"/>
    <n v="397033.8"/>
    <n v="276993.38"/>
    <n v="290775"/>
    <n v="7759495.5"/>
    <n v="2625104.4500000002"/>
    <n v="1330634.7"/>
  </r>
  <r>
    <x v="3"/>
    <n v="4"/>
    <n v="136"/>
    <s v="174000"/>
    <s v="Virginia Information Technologies Agency"/>
    <s v="No"/>
    <x v="52"/>
    <n v="829"/>
    <s v="Information Technology Security Oversight"/>
    <x v="49"/>
    <s v="GF"/>
    <n v="30"/>
    <x v="2"/>
    <n v="17629.8"/>
    <n v="32409.200000000001"/>
    <n v="2189.62"/>
    <n v="0"/>
    <n v="1042688.5"/>
    <n v="2664808.04"/>
    <n v="1659558.34"/>
  </r>
  <r>
    <x v="3"/>
    <n v="4"/>
    <n v="136"/>
    <s v="174000"/>
    <s v="Virginia Information Technologies Agency"/>
    <s v="No"/>
    <x v="52"/>
    <n v="829"/>
    <s v="Information Technology Security Oversight"/>
    <x v="49"/>
    <s v="GF"/>
    <n v="40"/>
    <x v="3"/>
    <n v="0"/>
    <n v="0"/>
    <n v="0"/>
    <n v="0"/>
    <n v="973684.49"/>
    <n v="0"/>
    <n v="0"/>
  </r>
  <r>
    <x v="3"/>
    <n v="4"/>
    <n v="136"/>
    <s v="174000"/>
    <s v="Virginia Information Technologies Agency"/>
    <s v="No"/>
    <x v="52"/>
    <n v="829"/>
    <s v="Information Technology Security Oversight"/>
    <x v="49"/>
    <s v="GF"/>
    <n v="50"/>
    <x v="4"/>
    <n v="17629.8"/>
    <n v="32409.200000000001"/>
    <n v="2189.62"/>
    <n v="0"/>
    <n v="69004.009999999995"/>
    <n v="2664808.04"/>
    <n v="1659558.34"/>
  </r>
  <r>
    <x v="3"/>
    <n v="4"/>
    <n v="136"/>
    <s v="174000"/>
    <s v="Virginia Information Technologies Agency"/>
    <s v="No"/>
    <x v="52"/>
    <n v="899"/>
    <s v="Administrative and Support Services"/>
    <x v="50"/>
    <s v="GF"/>
    <n v="10"/>
    <x v="0"/>
    <n v="0"/>
    <n v="0"/>
    <n v="0"/>
    <n v="962783.7"/>
    <n v="4921400"/>
    <n v="7417393.8799999999"/>
    <n v="10728289.539999999"/>
  </r>
  <r>
    <x v="3"/>
    <n v="4"/>
    <n v="136"/>
    <s v="174000"/>
    <s v="Virginia Information Technologies Agency"/>
    <s v="No"/>
    <x v="52"/>
    <n v="899"/>
    <s v="Administrative and Support Services"/>
    <x v="50"/>
    <s v="GF"/>
    <n v="20"/>
    <x v="1"/>
    <n v="0"/>
    <n v="0"/>
    <n v="0"/>
    <n v="888113.89"/>
    <n v="4006.12"/>
    <n v="0"/>
    <n v="3213873.7"/>
  </r>
  <r>
    <x v="3"/>
    <n v="4"/>
    <n v="136"/>
    <s v="174000"/>
    <s v="Virginia Information Technologies Agency"/>
    <s v="No"/>
    <x v="52"/>
    <n v="899"/>
    <s v="Administrative and Support Services"/>
    <x v="50"/>
    <s v="GF"/>
    <n v="30"/>
    <x v="2"/>
    <n v="0"/>
    <n v="0"/>
    <n v="0"/>
    <n v="74669.81"/>
    <n v="4917393.88"/>
    <n v="7417393.8799999999"/>
    <n v="7514415.8399999999"/>
  </r>
  <r>
    <x v="3"/>
    <n v="4"/>
    <n v="136"/>
    <s v="174000"/>
    <s v="Virginia Information Technologies Agency"/>
    <s v="No"/>
    <x v="52"/>
    <n v="899"/>
    <s v="Administrative and Support Services"/>
    <x v="50"/>
    <s v="GF"/>
    <n v="40"/>
    <x v="3"/>
    <n v="0"/>
    <n v="0"/>
    <n v="0"/>
    <n v="0"/>
    <n v="4917393.88"/>
    <n v="7417393.8799999999"/>
    <n v="7053195"/>
  </r>
  <r>
    <x v="3"/>
    <n v="4"/>
    <n v="136"/>
    <s v="174000"/>
    <s v="Virginia Information Technologies Agency"/>
    <s v="No"/>
    <x v="52"/>
    <n v="899"/>
    <s v="Administrative and Support Services"/>
    <x v="50"/>
    <s v="GF"/>
    <n v="50"/>
    <x v="4"/>
    <n v="0"/>
    <n v="0"/>
    <n v="0"/>
    <n v="74669.81"/>
    <n v="0"/>
    <n v="0"/>
    <n v="461220.83999999985"/>
  </r>
  <r>
    <x v="4"/>
    <n v="5"/>
    <n v="193"/>
    <s v="065000"/>
    <s v="Secretary of Agriculture and Forestry"/>
    <s v="No"/>
    <x v="53"/>
    <n v="799"/>
    <s v="Administrative and Support Services"/>
    <x v="28"/>
    <s v="GF"/>
    <n v="10"/>
    <x v="0"/>
    <n v="510552"/>
    <n v="516004.27"/>
    <n v="523213"/>
    <n v="670264.43999999994"/>
    <n v="590022.06000000006"/>
    <n v="631625.6"/>
    <n v="718432.38"/>
  </r>
  <r>
    <x v="4"/>
    <n v="5"/>
    <n v="193"/>
    <s v="065000"/>
    <s v="Secretary of Agriculture and Forestry"/>
    <s v="No"/>
    <x v="53"/>
    <n v="799"/>
    <s v="Administrative and Support Services"/>
    <x v="28"/>
    <s v="GF"/>
    <n v="20"/>
    <x v="1"/>
    <n v="510343.73"/>
    <n v="515306.61"/>
    <n v="465831.29"/>
    <n v="520939.38"/>
    <n v="553105.46"/>
    <n v="628994.22"/>
    <n v="632086.92000000004"/>
  </r>
  <r>
    <x v="4"/>
    <n v="5"/>
    <n v="193"/>
    <s v="065000"/>
    <s v="Secretary of Agriculture and Forestry"/>
    <s v="No"/>
    <x v="53"/>
    <n v="799"/>
    <s v="Administrative and Support Services"/>
    <x v="28"/>
    <s v="GF"/>
    <n v="30"/>
    <x v="2"/>
    <n v="208.27"/>
    <n v="697.66"/>
    <n v="57381.71"/>
    <n v="149325.06"/>
    <n v="36916.6"/>
    <n v="2631.38"/>
    <n v="86345.46"/>
  </r>
  <r>
    <x v="4"/>
    <n v="5"/>
    <n v="193"/>
    <s v="065000"/>
    <s v="Secretary of Agriculture and Forestry"/>
    <s v="No"/>
    <x v="53"/>
    <n v="799"/>
    <s v="Administrative and Support Services"/>
    <x v="28"/>
    <s v="GF"/>
    <n v="40"/>
    <x v="3"/>
    <n v="0"/>
    <n v="0"/>
    <n v="0"/>
    <n v="0"/>
    <n v="0"/>
    <n v="0"/>
    <n v="0"/>
  </r>
  <r>
    <x v="4"/>
    <n v="5"/>
    <n v="193"/>
    <s v="065000"/>
    <s v="Secretary of Agriculture and Forestry"/>
    <s v="No"/>
    <x v="53"/>
    <n v="799"/>
    <s v="Administrative and Support Services"/>
    <x v="28"/>
    <s v="GF"/>
    <n v="50"/>
    <x v="4"/>
    <n v="208.27"/>
    <n v="697.66"/>
    <n v="57381.71"/>
    <n v="149325.06"/>
    <n v="36916.6"/>
    <n v="2631.38"/>
    <n v="86345.46"/>
  </r>
  <r>
    <x v="4"/>
    <n v="5"/>
    <n v="301"/>
    <s v="066000"/>
    <s v="Department of Agriculture and Consumer Services"/>
    <s v="No"/>
    <x v="54"/>
    <n v="457"/>
    <s v="Nutritional Services"/>
    <x v="51"/>
    <s v="GF"/>
    <n v="10"/>
    <x v="0"/>
    <n v="306295"/>
    <n v="315551"/>
    <n v="310158"/>
    <n v="329910"/>
    <n v="329910"/>
    <n v="329910"/>
    <n v="390995"/>
  </r>
  <r>
    <x v="4"/>
    <n v="5"/>
    <n v="301"/>
    <s v="066000"/>
    <s v="Department of Agriculture and Consumer Services"/>
    <s v="No"/>
    <x v="54"/>
    <n v="457"/>
    <s v="Nutritional Services"/>
    <x v="51"/>
    <s v="GF"/>
    <n v="20"/>
    <x v="1"/>
    <n v="306295"/>
    <n v="315551"/>
    <n v="310158"/>
    <n v="329910"/>
    <n v="329910"/>
    <n v="329910"/>
    <n v="390659.38"/>
  </r>
  <r>
    <x v="4"/>
    <n v="5"/>
    <n v="301"/>
    <s v="066000"/>
    <s v="Department of Agriculture and Consumer Services"/>
    <s v="No"/>
    <x v="54"/>
    <n v="457"/>
    <s v="Nutritional Services"/>
    <x v="51"/>
    <s v="GF"/>
    <n v="30"/>
    <x v="2"/>
    <n v="0"/>
    <n v="0"/>
    <n v="0"/>
    <n v="0"/>
    <n v="0"/>
    <n v="0"/>
    <n v="335.62"/>
  </r>
  <r>
    <x v="4"/>
    <n v="5"/>
    <n v="301"/>
    <s v="066000"/>
    <s v="Department of Agriculture and Consumer Services"/>
    <s v="No"/>
    <x v="54"/>
    <n v="457"/>
    <s v="Nutritional Services"/>
    <x v="51"/>
    <s v="GF"/>
    <n v="40"/>
    <x v="3"/>
    <n v="0"/>
    <n v="0"/>
    <n v="0"/>
    <n v="0"/>
    <n v="0"/>
    <n v="0"/>
    <n v="0"/>
  </r>
  <r>
    <x v="4"/>
    <n v="5"/>
    <n v="301"/>
    <s v="066000"/>
    <s v="Department of Agriculture and Consumer Services"/>
    <s v="No"/>
    <x v="54"/>
    <n v="457"/>
    <s v="Nutritional Services"/>
    <x v="51"/>
    <s v="GF"/>
    <n v="50"/>
    <x v="4"/>
    <n v="0"/>
    <n v="0"/>
    <n v="0"/>
    <n v="0"/>
    <n v="0"/>
    <n v="0"/>
    <n v="335.62"/>
  </r>
  <r>
    <x v="4"/>
    <n v="5"/>
    <n v="301"/>
    <s v="066000"/>
    <s v="Department of Agriculture and Consumer Services"/>
    <s v="No"/>
    <x v="54"/>
    <n v="531"/>
    <s v="Animal and Poultry Disease Control"/>
    <x v="52"/>
    <s v="GF"/>
    <n v="10"/>
    <x v="0"/>
    <n v="4981319"/>
    <n v="5262568"/>
    <n v="5071569"/>
    <n v="5704121"/>
    <n v="5963306"/>
    <n v="5963306"/>
    <n v="6519817"/>
  </r>
  <r>
    <x v="4"/>
    <n v="5"/>
    <n v="301"/>
    <s v="066000"/>
    <s v="Department of Agriculture and Consumer Services"/>
    <s v="No"/>
    <x v="54"/>
    <n v="531"/>
    <s v="Animal and Poultry Disease Control"/>
    <x v="52"/>
    <s v="GF"/>
    <n v="20"/>
    <x v="1"/>
    <n v="4981319"/>
    <n v="5262568"/>
    <n v="5071569"/>
    <n v="5704120.5700000003"/>
    <n v="5963295.5"/>
    <n v="5963306"/>
    <n v="6509737.6399999997"/>
  </r>
  <r>
    <x v="4"/>
    <n v="5"/>
    <n v="301"/>
    <s v="066000"/>
    <s v="Department of Agriculture and Consumer Services"/>
    <s v="No"/>
    <x v="54"/>
    <n v="531"/>
    <s v="Animal and Poultry Disease Control"/>
    <x v="52"/>
    <s v="GF"/>
    <n v="30"/>
    <x v="2"/>
    <n v="0"/>
    <n v="0"/>
    <n v="0"/>
    <n v="0.43"/>
    <n v="10.5"/>
    <n v="0"/>
    <n v="10079.36"/>
  </r>
  <r>
    <x v="4"/>
    <n v="5"/>
    <n v="301"/>
    <s v="066000"/>
    <s v="Department of Agriculture and Consumer Services"/>
    <s v="No"/>
    <x v="54"/>
    <n v="531"/>
    <s v="Animal and Poultry Disease Control"/>
    <x v="52"/>
    <s v="GF"/>
    <n v="40"/>
    <x v="3"/>
    <n v="0"/>
    <n v="0"/>
    <n v="0"/>
    <n v="0"/>
    <n v="0"/>
    <n v="0"/>
    <n v="0"/>
  </r>
  <r>
    <x v="4"/>
    <n v="5"/>
    <n v="301"/>
    <s v="066000"/>
    <s v="Department of Agriculture and Consumer Services"/>
    <s v="No"/>
    <x v="54"/>
    <n v="531"/>
    <s v="Animal and Poultry Disease Control"/>
    <x v="52"/>
    <s v="GF"/>
    <n v="50"/>
    <x v="4"/>
    <n v="0"/>
    <n v="0"/>
    <n v="0"/>
    <n v="0.43"/>
    <n v="10.5"/>
    <n v="0"/>
    <n v="10079.36"/>
  </r>
  <r>
    <x v="4"/>
    <n v="5"/>
    <n v="301"/>
    <s v="066000"/>
    <s v="Department of Agriculture and Consumer Services"/>
    <s v="No"/>
    <x v="54"/>
    <n v="532"/>
    <s v="Agricultural Industry Marketing, Development, Promotion, and Improvement"/>
    <x v="53"/>
    <s v="GF"/>
    <n v="10"/>
    <x v="0"/>
    <n v="5361948"/>
    <n v="5723668"/>
    <n v="5027573"/>
    <n v="6640040"/>
    <n v="6970040"/>
    <n v="7707505.3799999999"/>
    <n v="7635015"/>
  </r>
  <r>
    <x v="4"/>
    <n v="5"/>
    <n v="301"/>
    <s v="066000"/>
    <s v="Department of Agriculture and Consumer Services"/>
    <s v="No"/>
    <x v="54"/>
    <n v="532"/>
    <s v="Agricultural Industry Marketing, Development, Promotion, and Improvement"/>
    <x v="53"/>
    <s v="GF"/>
    <n v="20"/>
    <x v="1"/>
    <n v="5361948"/>
    <n v="5423668"/>
    <n v="4777573"/>
    <n v="6317790.2999999998"/>
    <n v="6468384.8899999997"/>
    <n v="7428073.7699999996"/>
    <n v="7628938.4299999997"/>
  </r>
  <r>
    <x v="4"/>
    <n v="5"/>
    <n v="301"/>
    <s v="066000"/>
    <s v="Department of Agriculture and Consumer Services"/>
    <s v="No"/>
    <x v="54"/>
    <n v="532"/>
    <s v="Agricultural Industry Marketing, Development, Promotion, and Improvement"/>
    <x v="53"/>
    <s v="GF"/>
    <n v="30"/>
    <x v="2"/>
    <n v="0"/>
    <n v="300000"/>
    <n v="250000"/>
    <n v="322249.7"/>
    <n v="501655.11"/>
    <n v="279431.61"/>
    <n v="6076.57"/>
  </r>
  <r>
    <x v="4"/>
    <n v="5"/>
    <n v="301"/>
    <s v="066000"/>
    <s v="Department of Agriculture and Consumer Services"/>
    <s v="No"/>
    <x v="54"/>
    <n v="532"/>
    <s v="Agricultural Industry Marketing, Development, Promotion, and Improvement"/>
    <x v="53"/>
    <s v="GF"/>
    <n v="40"/>
    <x v="3"/>
    <n v="0"/>
    <n v="0"/>
    <n v="0"/>
    <n v="0"/>
    <n v="0"/>
    <n v="0"/>
    <n v="0"/>
  </r>
  <r>
    <x v="4"/>
    <n v="5"/>
    <n v="301"/>
    <s v="066000"/>
    <s v="Department of Agriculture and Consumer Services"/>
    <s v="No"/>
    <x v="54"/>
    <n v="532"/>
    <s v="Agricultural Industry Marketing, Development, Promotion, and Improvement"/>
    <x v="53"/>
    <s v="GF"/>
    <n v="50"/>
    <x v="4"/>
    <n v="0"/>
    <n v="300000"/>
    <n v="250000"/>
    <n v="322249.7"/>
    <n v="501655.11"/>
    <n v="279431.61"/>
    <n v="6076.57"/>
  </r>
  <r>
    <x v="4"/>
    <n v="5"/>
    <n v="301"/>
    <s v="066000"/>
    <s v="Department of Agriculture and Consumer Services"/>
    <s v="No"/>
    <x v="54"/>
    <n v="534"/>
    <s v="Economic Development Services"/>
    <x v="9"/>
    <s v="GF"/>
    <n v="10"/>
    <x v="0"/>
    <n v="163894"/>
    <n v="217372"/>
    <n v="208329"/>
    <n v="186607"/>
    <n v="338820"/>
    <n v="488820"/>
    <n v="723491"/>
  </r>
  <r>
    <x v="4"/>
    <n v="5"/>
    <n v="301"/>
    <s v="066000"/>
    <s v="Department of Agriculture and Consumer Services"/>
    <s v="No"/>
    <x v="54"/>
    <n v="534"/>
    <s v="Economic Development Services"/>
    <x v="9"/>
    <s v="GF"/>
    <n v="20"/>
    <x v="1"/>
    <n v="163894"/>
    <n v="217372"/>
    <n v="208329"/>
    <n v="186607"/>
    <n v="338820"/>
    <n v="377974.94"/>
    <n v="723475.45"/>
  </r>
  <r>
    <x v="4"/>
    <n v="5"/>
    <n v="301"/>
    <s v="066000"/>
    <s v="Department of Agriculture and Consumer Services"/>
    <s v="No"/>
    <x v="54"/>
    <n v="534"/>
    <s v="Economic Development Services"/>
    <x v="9"/>
    <s v="GF"/>
    <n v="30"/>
    <x v="2"/>
    <n v="0"/>
    <n v="0"/>
    <n v="0"/>
    <n v="0"/>
    <n v="0"/>
    <n v="110845.06"/>
    <n v="15.55"/>
  </r>
  <r>
    <x v="4"/>
    <n v="5"/>
    <n v="301"/>
    <s v="066000"/>
    <s v="Department of Agriculture and Consumer Services"/>
    <s v="No"/>
    <x v="54"/>
    <n v="534"/>
    <s v="Economic Development Services"/>
    <x v="9"/>
    <s v="GF"/>
    <n v="40"/>
    <x v="3"/>
    <n v="0"/>
    <n v="0"/>
    <n v="0"/>
    <n v="0"/>
    <n v="0"/>
    <n v="0"/>
    <n v="0"/>
  </r>
  <r>
    <x v="4"/>
    <n v="5"/>
    <n v="301"/>
    <s v="066000"/>
    <s v="Department of Agriculture and Consumer Services"/>
    <s v="No"/>
    <x v="54"/>
    <n v="534"/>
    <s v="Economic Development Services"/>
    <x v="9"/>
    <s v="GF"/>
    <n v="50"/>
    <x v="4"/>
    <n v="0"/>
    <n v="0"/>
    <n v="0"/>
    <n v="0"/>
    <n v="0"/>
    <n v="110845.06"/>
    <n v="15.55"/>
  </r>
  <r>
    <x v="4"/>
    <n v="5"/>
    <n v="301"/>
    <s v="066000"/>
    <s v="Department of Agriculture and Consumer Services"/>
    <s v="No"/>
    <x v="54"/>
    <n v="535"/>
    <s v="Plant Pest and Disease Control"/>
    <x v="54"/>
    <s v="GF"/>
    <n v="10"/>
    <x v="0"/>
    <n v="1995235"/>
    <n v="1938566"/>
    <n v="2092287"/>
    <n v="2292345"/>
    <n v="2592345"/>
    <n v="2647266.7000000002"/>
    <n v="3070377"/>
  </r>
  <r>
    <x v="4"/>
    <n v="5"/>
    <n v="301"/>
    <s v="066000"/>
    <s v="Department of Agriculture and Consumer Services"/>
    <s v="No"/>
    <x v="54"/>
    <n v="535"/>
    <s v="Plant Pest and Disease Control"/>
    <x v="54"/>
    <s v="GF"/>
    <n v="20"/>
    <x v="1"/>
    <n v="1995235"/>
    <n v="1938566"/>
    <n v="2092287"/>
    <n v="2292345"/>
    <n v="2512423.2999999998"/>
    <n v="2647266.7000000002"/>
    <n v="3070133.55"/>
  </r>
  <r>
    <x v="4"/>
    <n v="5"/>
    <n v="301"/>
    <s v="066000"/>
    <s v="Department of Agriculture and Consumer Services"/>
    <s v="No"/>
    <x v="54"/>
    <n v="535"/>
    <s v="Plant Pest and Disease Control"/>
    <x v="54"/>
    <s v="GF"/>
    <n v="30"/>
    <x v="2"/>
    <n v="0"/>
    <n v="0"/>
    <n v="0"/>
    <n v="0"/>
    <n v="79921.7"/>
    <n v="0"/>
    <n v="243.45"/>
  </r>
  <r>
    <x v="4"/>
    <n v="5"/>
    <n v="301"/>
    <s v="066000"/>
    <s v="Department of Agriculture and Consumer Services"/>
    <s v="No"/>
    <x v="54"/>
    <n v="535"/>
    <s v="Plant Pest and Disease Control"/>
    <x v="54"/>
    <s v="GF"/>
    <n v="40"/>
    <x v="3"/>
    <n v="0"/>
    <n v="0"/>
    <n v="0"/>
    <n v="0"/>
    <n v="0"/>
    <n v="0"/>
    <n v="0"/>
  </r>
  <r>
    <x v="4"/>
    <n v="5"/>
    <n v="301"/>
    <s v="066000"/>
    <s v="Department of Agriculture and Consumer Services"/>
    <s v="No"/>
    <x v="54"/>
    <n v="535"/>
    <s v="Plant Pest and Disease Control"/>
    <x v="54"/>
    <s v="GF"/>
    <n v="50"/>
    <x v="4"/>
    <n v="0"/>
    <n v="0"/>
    <n v="0"/>
    <n v="0"/>
    <n v="79921.7"/>
    <n v="0"/>
    <n v="243.45"/>
  </r>
  <r>
    <x v="4"/>
    <n v="5"/>
    <n v="301"/>
    <s v="066000"/>
    <s v="Department of Agriculture and Consumer Services"/>
    <s v="No"/>
    <x v="54"/>
    <n v="541"/>
    <s v="Agriculture and Food Homeland Security"/>
    <x v="55"/>
    <s v="GF"/>
    <n v="10"/>
    <x v="0"/>
    <n v="80288"/>
    <n v="155116"/>
    <n v="10515"/>
    <n v="39021"/>
    <n v="29021"/>
    <n v="32021"/>
    <n v="52705"/>
  </r>
  <r>
    <x v="4"/>
    <n v="5"/>
    <n v="301"/>
    <s v="066000"/>
    <s v="Department of Agriculture and Consumer Services"/>
    <s v="No"/>
    <x v="54"/>
    <n v="541"/>
    <s v="Agriculture and Food Homeland Security"/>
    <x v="55"/>
    <s v="GF"/>
    <n v="20"/>
    <x v="1"/>
    <n v="80288"/>
    <n v="155116"/>
    <n v="10515"/>
    <n v="39021"/>
    <n v="26773.4"/>
    <n v="32021"/>
    <n v="52705"/>
  </r>
  <r>
    <x v="4"/>
    <n v="5"/>
    <n v="301"/>
    <s v="066000"/>
    <s v="Department of Agriculture and Consumer Services"/>
    <s v="No"/>
    <x v="54"/>
    <n v="541"/>
    <s v="Agriculture and Food Homeland Security"/>
    <x v="55"/>
    <s v="GF"/>
    <n v="30"/>
    <x v="2"/>
    <n v="0"/>
    <n v="0"/>
    <n v="0"/>
    <n v="0"/>
    <n v="2247.6"/>
    <n v="0"/>
    <n v="0"/>
  </r>
  <r>
    <x v="4"/>
    <n v="5"/>
    <n v="301"/>
    <s v="066000"/>
    <s v="Department of Agriculture and Consumer Services"/>
    <s v="No"/>
    <x v="54"/>
    <n v="541"/>
    <s v="Agriculture and Food Homeland Security"/>
    <x v="55"/>
    <s v="GF"/>
    <n v="40"/>
    <x v="3"/>
    <n v="0"/>
    <n v="0"/>
    <n v="0"/>
    <n v="0"/>
    <n v="0"/>
    <n v="0"/>
    <n v="0"/>
  </r>
  <r>
    <x v="4"/>
    <n v="5"/>
    <n v="301"/>
    <s v="066000"/>
    <s v="Department of Agriculture and Consumer Services"/>
    <s v="No"/>
    <x v="54"/>
    <n v="541"/>
    <s v="Agriculture and Food Homeland Security"/>
    <x v="55"/>
    <s v="GF"/>
    <n v="50"/>
    <x v="4"/>
    <n v="0"/>
    <n v="0"/>
    <n v="0"/>
    <n v="0"/>
    <n v="2247.6"/>
    <n v="0"/>
    <n v="0"/>
  </r>
  <r>
    <x v="4"/>
    <n v="5"/>
    <n v="301"/>
    <s v="066000"/>
    <s v="Department of Agriculture and Consumer Services"/>
    <s v="No"/>
    <x v="54"/>
    <n v="550"/>
    <s v="Consumer Affairs Services"/>
    <x v="10"/>
    <s v="GF"/>
    <n v="10"/>
    <x v="0"/>
    <n v="18726"/>
    <n v="24726"/>
    <n v="18726"/>
    <n v="16726"/>
    <n v="16726"/>
    <n v="18726"/>
    <n v="23726"/>
  </r>
  <r>
    <x v="4"/>
    <n v="5"/>
    <n v="301"/>
    <s v="066000"/>
    <s v="Department of Agriculture and Consumer Services"/>
    <s v="No"/>
    <x v="54"/>
    <n v="550"/>
    <s v="Consumer Affairs Services"/>
    <x v="10"/>
    <s v="GF"/>
    <n v="20"/>
    <x v="1"/>
    <n v="18726"/>
    <n v="24726"/>
    <n v="18726"/>
    <n v="16726"/>
    <n v="16726"/>
    <n v="18726"/>
    <n v="23447.56"/>
  </r>
  <r>
    <x v="4"/>
    <n v="5"/>
    <n v="301"/>
    <s v="066000"/>
    <s v="Department of Agriculture and Consumer Services"/>
    <s v="No"/>
    <x v="54"/>
    <n v="550"/>
    <s v="Consumer Affairs Services"/>
    <x v="10"/>
    <s v="GF"/>
    <n v="30"/>
    <x v="2"/>
    <n v="0"/>
    <n v="0"/>
    <n v="0"/>
    <n v="0"/>
    <n v="0"/>
    <n v="0"/>
    <n v="278.44"/>
  </r>
  <r>
    <x v="4"/>
    <n v="5"/>
    <n v="301"/>
    <s v="066000"/>
    <s v="Department of Agriculture and Consumer Services"/>
    <s v="No"/>
    <x v="54"/>
    <n v="550"/>
    <s v="Consumer Affairs Services"/>
    <x v="10"/>
    <s v="GF"/>
    <n v="40"/>
    <x v="3"/>
    <n v="0"/>
    <n v="0"/>
    <n v="0"/>
    <n v="0"/>
    <n v="0"/>
    <n v="0"/>
    <n v="0"/>
  </r>
  <r>
    <x v="4"/>
    <n v="5"/>
    <n v="301"/>
    <s v="066000"/>
    <s v="Department of Agriculture and Consumer Services"/>
    <s v="No"/>
    <x v="54"/>
    <n v="550"/>
    <s v="Consumer Affairs Services"/>
    <x v="10"/>
    <s v="GF"/>
    <n v="50"/>
    <x v="4"/>
    <n v="0"/>
    <n v="0"/>
    <n v="0"/>
    <n v="0"/>
    <n v="0"/>
    <n v="0"/>
    <n v="278.44"/>
  </r>
  <r>
    <x v="4"/>
    <n v="5"/>
    <n v="301"/>
    <s v="066000"/>
    <s v="Department of Agriculture and Consumer Services"/>
    <s v="No"/>
    <x v="54"/>
    <n v="552"/>
    <s v="Regulation of Business Practices"/>
    <x v="30"/>
    <s v="GF"/>
    <n v="10"/>
    <x v="0"/>
    <n v="3082485"/>
    <n v="3127483"/>
    <n v="3224824"/>
    <n v="3259730"/>
    <n v="3664730"/>
    <n v="3424730"/>
    <n v="4377623"/>
  </r>
  <r>
    <x v="4"/>
    <n v="5"/>
    <n v="301"/>
    <s v="066000"/>
    <s v="Department of Agriculture and Consumer Services"/>
    <s v="No"/>
    <x v="54"/>
    <n v="552"/>
    <s v="Regulation of Business Practices"/>
    <x v="30"/>
    <s v="GF"/>
    <n v="20"/>
    <x v="1"/>
    <n v="3082485"/>
    <n v="3127483"/>
    <n v="3224824"/>
    <n v="3259729.65"/>
    <n v="3664730"/>
    <n v="3423534.01"/>
    <n v="3595908.76"/>
  </r>
  <r>
    <x v="4"/>
    <n v="5"/>
    <n v="301"/>
    <s v="066000"/>
    <s v="Department of Agriculture and Consumer Services"/>
    <s v="No"/>
    <x v="54"/>
    <n v="552"/>
    <s v="Regulation of Business Practices"/>
    <x v="30"/>
    <s v="GF"/>
    <n v="30"/>
    <x v="2"/>
    <n v="0"/>
    <n v="0"/>
    <n v="0"/>
    <n v="0.35"/>
    <n v="0"/>
    <n v="1195.99"/>
    <n v="781714.24"/>
  </r>
  <r>
    <x v="4"/>
    <n v="5"/>
    <n v="301"/>
    <s v="066000"/>
    <s v="Department of Agriculture and Consumer Services"/>
    <s v="No"/>
    <x v="54"/>
    <n v="552"/>
    <s v="Regulation of Business Practices"/>
    <x v="30"/>
    <s v="GF"/>
    <n v="40"/>
    <x v="3"/>
    <n v="0"/>
    <n v="0"/>
    <n v="0"/>
    <n v="0"/>
    <n v="0"/>
    <n v="0"/>
    <n v="0"/>
  </r>
  <r>
    <x v="4"/>
    <n v="5"/>
    <n v="301"/>
    <s v="066000"/>
    <s v="Department of Agriculture and Consumer Services"/>
    <s v="No"/>
    <x v="54"/>
    <n v="552"/>
    <s v="Regulation of Business Practices"/>
    <x v="30"/>
    <s v="GF"/>
    <n v="50"/>
    <x v="4"/>
    <n v="0"/>
    <n v="0"/>
    <n v="0"/>
    <n v="0.35"/>
    <n v="0"/>
    <n v="1195.99"/>
    <n v="781714.24"/>
  </r>
  <r>
    <x v="4"/>
    <n v="5"/>
    <n v="301"/>
    <s v="066000"/>
    <s v="Department of Agriculture and Consumer Services"/>
    <s v="No"/>
    <x v="54"/>
    <n v="554"/>
    <s v="Food Safety and Security"/>
    <x v="56"/>
    <s v="GF"/>
    <n v="10"/>
    <x v="0"/>
    <n v="5850607"/>
    <n v="5794203"/>
    <n v="5975677"/>
    <n v="6614781"/>
    <n v="7840596"/>
    <n v="8940596"/>
    <n v="10597212"/>
  </r>
  <r>
    <x v="4"/>
    <n v="5"/>
    <n v="301"/>
    <s v="066000"/>
    <s v="Department of Agriculture and Consumer Services"/>
    <s v="No"/>
    <x v="54"/>
    <n v="554"/>
    <s v="Food Safety and Security"/>
    <x v="56"/>
    <s v="GF"/>
    <n v="20"/>
    <x v="1"/>
    <n v="5850607"/>
    <n v="5794203"/>
    <n v="5975677"/>
    <n v="6614781"/>
    <n v="7840596"/>
    <n v="8766528"/>
    <n v="10595226.800000001"/>
  </r>
  <r>
    <x v="4"/>
    <n v="5"/>
    <n v="301"/>
    <s v="066000"/>
    <s v="Department of Agriculture and Consumer Services"/>
    <s v="No"/>
    <x v="54"/>
    <n v="554"/>
    <s v="Food Safety and Security"/>
    <x v="56"/>
    <s v="GF"/>
    <n v="30"/>
    <x v="2"/>
    <n v="0"/>
    <n v="0"/>
    <n v="0"/>
    <n v="0"/>
    <n v="0"/>
    <n v="174068"/>
    <n v="1985.2"/>
  </r>
  <r>
    <x v="4"/>
    <n v="5"/>
    <n v="301"/>
    <s v="066000"/>
    <s v="Department of Agriculture and Consumer Services"/>
    <s v="No"/>
    <x v="54"/>
    <n v="554"/>
    <s v="Food Safety and Security"/>
    <x v="56"/>
    <s v="GF"/>
    <n v="40"/>
    <x v="3"/>
    <n v="0"/>
    <n v="0"/>
    <n v="0"/>
    <n v="0"/>
    <n v="0"/>
    <n v="0"/>
    <n v="0"/>
  </r>
  <r>
    <x v="4"/>
    <n v="5"/>
    <n v="301"/>
    <s v="066000"/>
    <s v="Department of Agriculture and Consumer Services"/>
    <s v="No"/>
    <x v="54"/>
    <n v="554"/>
    <s v="Food Safety and Security"/>
    <x v="56"/>
    <s v="GF"/>
    <n v="50"/>
    <x v="4"/>
    <n v="0"/>
    <n v="0"/>
    <n v="0"/>
    <n v="0"/>
    <n v="0"/>
    <n v="174068"/>
    <n v="1985.2"/>
  </r>
  <r>
    <x v="4"/>
    <n v="5"/>
    <n v="301"/>
    <s v="066000"/>
    <s v="Department of Agriculture and Consumer Services"/>
    <s v="No"/>
    <x v="54"/>
    <n v="557"/>
    <s v="Regulation of Products"/>
    <x v="57"/>
    <s v="GF"/>
    <n v="10"/>
    <x v="0"/>
    <n v="601155"/>
    <n v="585113"/>
    <n v="614682"/>
    <n v="776440"/>
    <n v="776440"/>
    <n v="776440"/>
    <n v="830307"/>
  </r>
  <r>
    <x v="4"/>
    <n v="5"/>
    <n v="301"/>
    <s v="066000"/>
    <s v="Department of Agriculture and Consumer Services"/>
    <s v="No"/>
    <x v="54"/>
    <n v="557"/>
    <s v="Regulation of Products"/>
    <x v="57"/>
    <s v="GF"/>
    <n v="20"/>
    <x v="1"/>
    <n v="601155"/>
    <n v="585113"/>
    <n v="614682"/>
    <n v="776440"/>
    <n v="776440"/>
    <n v="776440"/>
    <n v="830307"/>
  </r>
  <r>
    <x v="4"/>
    <n v="5"/>
    <n v="301"/>
    <s v="066000"/>
    <s v="Department of Agriculture and Consumer Services"/>
    <s v="No"/>
    <x v="54"/>
    <n v="557"/>
    <s v="Regulation of Products"/>
    <x v="57"/>
    <s v="GF"/>
    <n v="30"/>
    <x v="2"/>
    <n v="0"/>
    <n v="0"/>
    <n v="0"/>
    <n v="0"/>
    <n v="0"/>
    <n v="0"/>
    <n v="0"/>
  </r>
  <r>
    <x v="4"/>
    <n v="5"/>
    <n v="301"/>
    <s v="066000"/>
    <s v="Department of Agriculture and Consumer Services"/>
    <s v="No"/>
    <x v="54"/>
    <n v="557"/>
    <s v="Regulation of Products"/>
    <x v="57"/>
    <s v="GF"/>
    <n v="40"/>
    <x v="3"/>
    <n v="0"/>
    <n v="0"/>
    <n v="0"/>
    <n v="0"/>
    <n v="0"/>
    <n v="0"/>
    <n v="0"/>
  </r>
  <r>
    <x v="4"/>
    <n v="5"/>
    <n v="301"/>
    <s v="066000"/>
    <s v="Department of Agriculture and Consumer Services"/>
    <s v="No"/>
    <x v="54"/>
    <n v="557"/>
    <s v="Regulation of Products"/>
    <x v="57"/>
    <s v="GF"/>
    <n v="50"/>
    <x v="4"/>
    <n v="0"/>
    <n v="0"/>
    <n v="0"/>
    <n v="0"/>
    <n v="0"/>
    <n v="0"/>
    <n v="0"/>
  </r>
  <r>
    <x v="4"/>
    <n v="5"/>
    <n v="301"/>
    <s v="066000"/>
    <s v="Department of Agriculture and Consumer Services"/>
    <s v="No"/>
    <x v="54"/>
    <n v="559"/>
    <s v="Regulation of Charitable Gaming Organizations"/>
    <x v="58"/>
    <s v="GF"/>
    <n v="10"/>
    <x v="0"/>
    <n v="741993"/>
    <n v="1055891"/>
    <n v="741510"/>
    <n v="868409"/>
    <n v="1273409"/>
    <n v="1688409"/>
    <n v="2046296"/>
  </r>
  <r>
    <x v="4"/>
    <n v="5"/>
    <n v="301"/>
    <s v="066000"/>
    <s v="Department of Agriculture and Consumer Services"/>
    <s v="No"/>
    <x v="54"/>
    <n v="559"/>
    <s v="Regulation of Charitable Gaming Organizations"/>
    <x v="58"/>
    <s v="GF"/>
    <n v="20"/>
    <x v="1"/>
    <n v="741993"/>
    <n v="755891"/>
    <n v="741510"/>
    <n v="868409"/>
    <n v="1273409"/>
    <n v="1688409"/>
    <n v="2046296"/>
  </r>
  <r>
    <x v="4"/>
    <n v="5"/>
    <n v="301"/>
    <s v="066000"/>
    <s v="Department of Agriculture and Consumer Services"/>
    <s v="No"/>
    <x v="54"/>
    <n v="559"/>
    <s v="Regulation of Charitable Gaming Organizations"/>
    <x v="58"/>
    <s v="GF"/>
    <n v="30"/>
    <x v="2"/>
    <n v="0"/>
    <n v="300000"/>
    <n v="0"/>
    <n v="0"/>
    <n v="0"/>
    <n v="0"/>
    <n v="0"/>
  </r>
  <r>
    <x v="4"/>
    <n v="5"/>
    <n v="301"/>
    <s v="066000"/>
    <s v="Department of Agriculture and Consumer Services"/>
    <s v="No"/>
    <x v="54"/>
    <n v="559"/>
    <s v="Regulation of Charitable Gaming Organizations"/>
    <x v="58"/>
    <s v="GF"/>
    <n v="40"/>
    <x v="3"/>
    <n v="0"/>
    <n v="0"/>
    <n v="0"/>
    <n v="0"/>
    <n v="0"/>
    <n v="0"/>
    <n v="0"/>
  </r>
  <r>
    <x v="4"/>
    <n v="5"/>
    <n v="301"/>
    <s v="066000"/>
    <s v="Department of Agriculture and Consumer Services"/>
    <s v="No"/>
    <x v="54"/>
    <n v="559"/>
    <s v="Regulation of Charitable Gaming Organizations"/>
    <x v="58"/>
    <s v="GF"/>
    <n v="50"/>
    <x v="4"/>
    <n v="0"/>
    <n v="300000"/>
    <n v="0"/>
    <n v="0"/>
    <n v="0"/>
    <n v="0"/>
    <n v="0"/>
  </r>
  <r>
    <x v="4"/>
    <n v="5"/>
    <n v="301"/>
    <s v="066000"/>
    <s v="Department of Agriculture and Consumer Services"/>
    <s v="No"/>
    <x v="54"/>
    <n v="599"/>
    <s v="Administrative and Support Services"/>
    <x v="59"/>
    <s v="GF"/>
    <n v="10"/>
    <x v="0"/>
    <n v="10472997"/>
    <n v="10555907"/>
    <n v="12556037"/>
    <n v="12643334"/>
    <n v="13483362"/>
    <n v="14144470"/>
    <n v="14058346"/>
  </r>
  <r>
    <x v="4"/>
    <n v="5"/>
    <n v="301"/>
    <s v="066000"/>
    <s v="Department of Agriculture and Consumer Services"/>
    <s v="No"/>
    <x v="54"/>
    <n v="599"/>
    <s v="Administrative and Support Services"/>
    <x v="59"/>
    <s v="GF"/>
    <n v="20"/>
    <x v="1"/>
    <n v="10472994.039999999"/>
    <n v="10555904.050000001"/>
    <n v="12556034.060000001"/>
    <n v="12643331.85"/>
    <n v="13483362"/>
    <n v="14108262.07"/>
    <n v="14050062.220000001"/>
  </r>
  <r>
    <x v="4"/>
    <n v="5"/>
    <n v="301"/>
    <s v="066000"/>
    <s v="Department of Agriculture and Consumer Services"/>
    <s v="No"/>
    <x v="54"/>
    <n v="599"/>
    <s v="Administrative and Support Services"/>
    <x v="59"/>
    <s v="GF"/>
    <n v="30"/>
    <x v="2"/>
    <n v="2.96"/>
    <n v="2.95"/>
    <n v="2.94"/>
    <n v="2.15"/>
    <n v="0"/>
    <n v="36207.93"/>
    <n v="8283.7800000000007"/>
  </r>
  <r>
    <x v="4"/>
    <n v="5"/>
    <n v="301"/>
    <s v="066000"/>
    <s v="Department of Agriculture and Consumer Services"/>
    <s v="No"/>
    <x v="54"/>
    <n v="599"/>
    <s v="Administrative and Support Services"/>
    <x v="59"/>
    <s v="GF"/>
    <n v="40"/>
    <x v="3"/>
    <n v="0"/>
    <n v="0"/>
    <n v="0"/>
    <n v="0"/>
    <n v="0"/>
    <n v="0"/>
    <n v="0"/>
  </r>
  <r>
    <x v="4"/>
    <n v="5"/>
    <n v="301"/>
    <s v="066000"/>
    <s v="Department of Agriculture and Consumer Services"/>
    <s v="No"/>
    <x v="54"/>
    <n v="599"/>
    <s v="Administrative and Support Services"/>
    <x v="59"/>
    <s v="GF"/>
    <n v="50"/>
    <x v="4"/>
    <n v="2.96"/>
    <n v="2.95"/>
    <n v="2.94"/>
    <n v="2.15"/>
    <n v="0"/>
    <n v="36207.93"/>
    <n v="8283.7800000000007"/>
  </r>
  <r>
    <x v="4"/>
    <n v="5"/>
    <n v="411"/>
    <s v="067000"/>
    <s v="Department of Forestry"/>
    <s v="No"/>
    <x v="55"/>
    <n v="501"/>
    <s v="Forest Management"/>
    <x v="60"/>
    <s v="GF"/>
    <n v="10"/>
    <x v="0"/>
    <n v="19599671"/>
    <n v="20199323"/>
    <n v="19764913"/>
    <n v="22078192"/>
    <n v="29518482"/>
    <n v="26907947"/>
    <n v="31597689.890000001"/>
  </r>
  <r>
    <x v="4"/>
    <n v="5"/>
    <n v="411"/>
    <s v="067000"/>
    <s v="Department of Forestry"/>
    <s v="No"/>
    <x v="55"/>
    <n v="501"/>
    <s v="Forest Management"/>
    <x v="60"/>
    <s v="GF"/>
    <n v="20"/>
    <x v="1"/>
    <n v="19480947.449999999"/>
    <n v="19838534"/>
    <n v="19681987.149999999"/>
    <n v="21391491.309999999"/>
    <n v="25659380.68"/>
    <n v="25422450.859999999"/>
    <n v="30945542.77"/>
  </r>
  <r>
    <x v="4"/>
    <n v="5"/>
    <n v="411"/>
    <s v="067000"/>
    <s v="Department of Forestry"/>
    <s v="No"/>
    <x v="55"/>
    <n v="501"/>
    <s v="Forest Management"/>
    <x v="60"/>
    <s v="GF"/>
    <n v="30"/>
    <x v="2"/>
    <n v="118723.55"/>
    <n v="360789"/>
    <n v="82925.850000000006"/>
    <n v="686700.69"/>
    <n v="3859101.32"/>
    <n v="1485496.14"/>
    <n v="652147.12"/>
  </r>
  <r>
    <x v="4"/>
    <n v="5"/>
    <n v="411"/>
    <s v="067000"/>
    <s v="Department of Forestry"/>
    <s v="No"/>
    <x v="55"/>
    <n v="501"/>
    <s v="Forest Management"/>
    <x v="60"/>
    <s v="GF"/>
    <n v="40"/>
    <x v="3"/>
    <n v="0"/>
    <n v="0"/>
    <n v="0"/>
    <n v="0"/>
    <n v="0"/>
    <n v="0"/>
    <n v="0"/>
  </r>
  <r>
    <x v="4"/>
    <n v="5"/>
    <n v="411"/>
    <s v="067000"/>
    <s v="Department of Forestry"/>
    <s v="No"/>
    <x v="55"/>
    <n v="501"/>
    <s v="Forest Management"/>
    <x v="60"/>
    <s v="GF"/>
    <n v="50"/>
    <x v="4"/>
    <n v="118723.55"/>
    <n v="360789"/>
    <n v="82925.850000000006"/>
    <n v="686700.69"/>
    <n v="3859101.32"/>
    <n v="1485496.14"/>
    <n v="652147.12"/>
  </r>
  <r>
    <x v="4"/>
    <n v="5"/>
    <n v="405"/>
    <s v="068010"/>
    <s v="Virginia Racing Commission"/>
    <s v="No"/>
    <x v="56"/>
    <n v="534"/>
    <s v="Economic Development Services"/>
    <x v="9"/>
    <s v="GF"/>
    <n v="10"/>
    <x v="0"/>
    <n v="0"/>
    <n v="0"/>
    <n v="0"/>
    <n v="0"/>
    <n v="0"/>
    <n v="0"/>
    <n v="300000"/>
  </r>
  <r>
    <x v="4"/>
    <n v="5"/>
    <n v="405"/>
    <s v="068010"/>
    <s v="Virginia Racing Commission"/>
    <s v="No"/>
    <x v="56"/>
    <n v="534"/>
    <s v="Economic Development Services"/>
    <x v="9"/>
    <s v="GF"/>
    <n v="20"/>
    <x v="1"/>
    <n v="0"/>
    <n v="0"/>
    <n v="0"/>
    <n v="0"/>
    <n v="0"/>
    <n v="0"/>
    <n v="300000"/>
  </r>
  <r>
    <x v="4"/>
    <n v="5"/>
    <n v="405"/>
    <s v="068010"/>
    <s v="Virginia Racing Commission"/>
    <s v="No"/>
    <x v="56"/>
    <n v="534"/>
    <s v="Economic Development Services"/>
    <x v="9"/>
    <s v="GF"/>
    <n v="30"/>
    <x v="2"/>
    <n v="0"/>
    <n v="0"/>
    <n v="0"/>
    <n v="0"/>
    <n v="0"/>
    <n v="0"/>
    <n v="0"/>
  </r>
  <r>
    <x v="4"/>
    <n v="5"/>
    <n v="405"/>
    <s v="068010"/>
    <s v="Virginia Racing Commission"/>
    <s v="No"/>
    <x v="56"/>
    <n v="534"/>
    <s v="Economic Development Services"/>
    <x v="9"/>
    <s v="GF"/>
    <n v="40"/>
    <x v="3"/>
    <n v="0"/>
    <n v="0"/>
    <n v="0"/>
    <n v="0"/>
    <n v="0"/>
    <n v="0"/>
    <n v="0"/>
  </r>
  <r>
    <x v="4"/>
    <n v="5"/>
    <n v="405"/>
    <s v="068010"/>
    <s v="Virginia Racing Commission"/>
    <s v="No"/>
    <x v="56"/>
    <n v="534"/>
    <s v="Economic Development Services"/>
    <x v="9"/>
    <s v="GF"/>
    <n v="50"/>
    <x v="4"/>
    <n v="0"/>
    <n v="0"/>
    <n v="0"/>
    <n v="0"/>
    <n v="0"/>
    <n v="0"/>
    <n v="0"/>
  </r>
  <r>
    <x v="5"/>
    <n v="6"/>
    <n v="192"/>
    <s v="069000"/>
    <s v="Secretary of Commerce and Trade"/>
    <s v="No"/>
    <x v="57"/>
    <n v="534"/>
    <s v="Economic Development Services"/>
    <x v="9"/>
    <s v="GF"/>
    <n v="10"/>
    <x v="0"/>
    <n v="3750000"/>
    <n v="3750000"/>
    <n v="0"/>
    <n v="0"/>
    <n v="5000000"/>
    <n v="0"/>
    <n v="3895682"/>
  </r>
  <r>
    <x v="5"/>
    <n v="6"/>
    <n v="192"/>
    <s v="069000"/>
    <s v="Secretary of Commerce and Trade"/>
    <s v="No"/>
    <x v="57"/>
    <n v="534"/>
    <s v="Economic Development Services"/>
    <x v="9"/>
    <s v="GF"/>
    <n v="20"/>
    <x v="1"/>
    <n v="3750000"/>
    <n v="3750000"/>
    <n v="0"/>
    <n v="0"/>
    <n v="5000000"/>
    <n v="0"/>
    <n v="3895682"/>
  </r>
  <r>
    <x v="5"/>
    <n v="6"/>
    <n v="192"/>
    <s v="069000"/>
    <s v="Secretary of Commerce and Trade"/>
    <s v="No"/>
    <x v="57"/>
    <n v="534"/>
    <s v="Economic Development Services"/>
    <x v="9"/>
    <s v="GF"/>
    <n v="30"/>
    <x v="2"/>
    <n v="0"/>
    <n v="0"/>
    <n v="0"/>
    <n v="0"/>
    <n v="0"/>
    <n v="0"/>
    <n v="0"/>
  </r>
  <r>
    <x v="5"/>
    <n v="6"/>
    <n v="192"/>
    <s v="069000"/>
    <s v="Secretary of Commerce and Trade"/>
    <s v="No"/>
    <x v="57"/>
    <n v="534"/>
    <s v="Economic Development Services"/>
    <x v="9"/>
    <s v="GF"/>
    <n v="40"/>
    <x v="3"/>
    <n v="0"/>
    <n v="0"/>
    <n v="0"/>
    <n v="0"/>
    <n v="0"/>
    <n v="0"/>
    <n v="0"/>
  </r>
  <r>
    <x v="5"/>
    <n v="6"/>
    <n v="192"/>
    <s v="069000"/>
    <s v="Secretary of Commerce and Trade"/>
    <s v="No"/>
    <x v="57"/>
    <n v="534"/>
    <s v="Economic Development Services"/>
    <x v="9"/>
    <s v="GF"/>
    <n v="50"/>
    <x v="4"/>
    <n v="0"/>
    <n v="0"/>
    <n v="0"/>
    <n v="0"/>
    <n v="0"/>
    <n v="0"/>
    <n v="0"/>
  </r>
  <r>
    <x v="5"/>
    <n v="6"/>
    <n v="192"/>
    <s v="069000"/>
    <s v="Secretary of Commerce and Trade"/>
    <s v="No"/>
    <x v="57"/>
    <n v="799"/>
    <s v="Administrative and Support Services"/>
    <x v="28"/>
    <s v="GF"/>
    <n v="10"/>
    <x v="0"/>
    <n v="1116968"/>
    <n v="1275668.1399999999"/>
    <n v="1107779"/>
    <n v="1632147.42"/>
    <n v="1264170.81"/>
    <n v="1315228.55"/>
    <n v="1323093.6499999999"/>
  </r>
  <r>
    <x v="5"/>
    <n v="6"/>
    <n v="192"/>
    <s v="069000"/>
    <s v="Secretary of Commerce and Trade"/>
    <s v="No"/>
    <x v="57"/>
    <n v="799"/>
    <s v="Administrative and Support Services"/>
    <x v="28"/>
    <s v="GF"/>
    <n v="20"/>
    <x v="1"/>
    <n v="942979.86"/>
    <n v="979975.38"/>
    <n v="705464.74"/>
    <n v="833332.61"/>
    <n v="1177064.26"/>
    <n v="1159433.8999999999"/>
    <n v="1000380.41"/>
  </r>
  <r>
    <x v="5"/>
    <n v="6"/>
    <n v="192"/>
    <s v="069000"/>
    <s v="Secretary of Commerce and Trade"/>
    <s v="No"/>
    <x v="57"/>
    <n v="799"/>
    <s v="Administrative and Support Services"/>
    <x v="28"/>
    <s v="GF"/>
    <n v="30"/>
    <x v="2"/>
    <n v="173988.14"/>
    <n v="295692.76"/>
    <n v="402314.26"/>
    <n v="798814.81"/>
    <n v="87106.55"/>
    <n v="155794.65"/>
    <n v="322713.24"/>
  </r>
  <r>
    <x v="5"/>
    <n v="6"/>
    <n v="192"/>
    <s v="069000"/>
    <s v="Secretary of Commerce and Trade"/>
    <s v="No"/>
    <x v="57"/>
    <n v="799"/>
    <s v="Administrative and Support Services"/>
    <x v="28"/>
    <s v="GF"/>
    <n v="40"/>
    <x v="3"/>
    <n v="0"/>
    <n v="0"/>
    <n v="0"/>
    <n v="0"/>
    <n v="0"/>
    <n v="0"/>
    <n v="0"/>
  </r>
  <r>
    <x v="5"/>
    <n v="6"/>
    <n v="192"/>
    <s v="069000"/>
    <s v="Secretary of Commerce and Trade"/>
    <s v="No"/>
    <x v="57"/>
    <n v="799"/>
    <s v="Administrative and Support Services"/>
    <x v="28"/>
    <s v="GF"/>
    <n v="50"/>
    <x v="4"/>
    <n v="173988.14"/>
    <n v="295692.76"/>
    <n v="402314.26"/>
    <n v="798814.81"/>
    <n v="87106.55"/>
    <n v="155794.65"/>
    <n v="322713.24"/>
  </r>
  <r>
    <x v="5"/>
    <n v="6"/>
    <n v="312"/>
    <s v="070000"/>
    <s v="Economic Development Incentive Payments"/>
    <s v="No"/>
    <x v="58"/>
    <n v="534"/>
    <s v="Economic Development Services"/>
    <x v="9"/>
    <s v="GF"/>
    <n v="10"/>
    <x v="0"/>
    <n v="258747"/>
    <n v="504243"/>
    <n v="426850"/>
    <n v="24000000"/>
    <n v="24115150"/>
    <n v="24895725.25"/>
    <n v="39883216"/>
  </r>
  <r>
    <x v="5"/>
    <n v="6"/>
    <n v="312"/>
    <s v="070000"/>
    <s v="Economic Development Incentive Payments"/>
    <s v="No"/>
    <x v="58"/>
    <n v="534"/>
    <s v="Economic Development Services"/>
    <x v="9"/>
    <s v="GF"/>
    <n v="20"/>
    <x v="1"/>
    <n v="5879"/>
    <n v="5942"/>
    <n v="0"/>
    <n v="0"/>
    <n v="0"/>
    <n v="0"/>
    <n v="0"/>
  </r>
  <r>
    <x v="5"/>
    <n v="6"/>
    <n v="312"/>
    <s v="070000"/>
    <s v="Economic Development Incentive Payments"/>
    <s v="No"/>
    <x v="58"/>
    <n v="534"/>
    <s v="Economic Development Services"/>
    <x v="9"/>
    <s v="GF"/>
    <n v="30"/>
    <x v="2"/>
    <n v="252868"/>
    <n v="498301"/>
    <n v="426850"/>
    <n v="24000000"/>
    <n v="24115150"/>
    <n v="24895725.25"/>
    <n v="39883216"/>
  </r>
  <r>
    <x v="5"/>
    <n v="6"/>
    <n v="312"/>
    <s v="070000"/>
    <s v="Economic Development Incentive Payments"/>
    <s v="No"/>
    <x v="58"/>
    <n v="534"/>
    <s v="Economic Development Services"/>
    <x v="9"/>
    <s v="GF"/>
    <n v="40"/>
    <x v="3"/>
    <n v="0"/>
    <n v="0"/>
    <n v="0"/>
    <n v="0"/>
    <n v="0"/>
    <n v="15000000"/>
    <n v="37750000"/>
  </r>
  <r>
    <x v="5"/>
    <n v="6"/>
    <n v="312"/>
    <s v="070000"/>
    <s v="Economic Development Incentive Payments"/>
    <s v="No"/>
    <x v="58"/>
    <n v="534"/>
    <s v="Economic Development Services"/>
    <x v="9"/>
    <s v="GF"/>
    <n v="50"/>
    <x v="4"/>
    <n v="252868"/>
    <n v="498301"/>
    <n v="426850"/>
    <n v="24000000"/>
    <n v="24115150"/>
    <n v="9895725.25"/>
    <n v="2133216"/>
  </r>
  <r>
    <x v="5"/>
    <n v="6"/>
    <n v="165"/>
    <s v="073000"/>
    <s v="Department of Housing and Community Development"/>
    <s v="No"/>
    <x v="59"/>
    <n v="458"/>
    <s v="Housing Assistance Services"/>
    <x v="17"/>
    <s v="GF"/>
    <n v="10"/>
    <x v="0"/>
    <n v="15286104"/>
    <n v="16563181.800000001"/>
    <n v="20198686.690000001"/>
    <n v="23156983.789999999"/>
    <n v="22666297.399999999"/>
    <n v="22351864.75"/>
    <n v="75290725.129999995"/>
  </r>
  <r>
    <x v="5"/>
    <n v="6"/>
    <n v="165"/>
    <s v="073000"/>
    <s v="Department of Housing and Community Development"/>
    <s v="No"/>
    <x v="59"/>
    <n v="458"/>
    <s v="Housing Assistance Services"/>
    <x v="17"/>
    <s v="GF"/>
    <n v="20"/>
    <x v="1"/>
    <n v="14373993.199999999"/>
    <n v="15334292.109999999"/>
    <n v="16064405.560000001"/>
    <n v="20076496.489999998"/>
    <n v="20112914.649999999"/>
    <n v="19753045.149999999"/>
    <n v="20613762.239999998"/>
  </r>
  <r>
    <x v="5"/>
    <n v="6"/>
    <n v="165"/>
    <s v="073000"/>
    <s v="Department of Housing and Community Development"/>
    <s v="No"/>
    <x v="59"/>
    <n v="458"/>
    <s v="Housing Assistance Services"/>
    <x v="17"/>
    <s v="GF"/>
    <n v="30"/>
    <x v="2"/>
    <n v="912110.8"/>
    <n v="1228889.69"/>
    <n v="4134281.13"/>
    <n v="3080487.3"/>
    <n v="2553382.75"/>
    <n v="2598819.6"/>
    <n v="54676962.890000001"/>
  </r>
  <r>
    <x v="5"/>
    <n v="6"/>
    <n v="165"/>
    <s v="073000"/>
    <s v="Department of Housing and Community Development"/>
    <s v="No"/>
    <x v="59"/>
    <n v="458"/>
    <s v="Housing Assistance Services"/>
    <x v="17"/>
    <s v="GF"/>
    <n v="40"/>
    <x v="3"/>
    <n v="912110.8"/>
    <n v="1222789.69"/>
    <n v="1111944.1000000001"/>
    <n v="8450.48"/>
    <n v="0"/>
    <n v="3777.43"/>
    <n v="51155510.340000004"/>
  </r>
  <r>
    <x v="5"/>
    <n v="6"/>
    <n v="165"/>
    <s v="073000"/>
    <s v="Department of Housing and Community Development"/>
    <s v="No"/>
    <x v="59"/>
    <n v="458"/>
    <s v="Housing Assistance Services"/>
    <x v="17"/>
    <s v="GF"/>
    <n v="50"/>
    <x v="4"/>
    <n v="0"/>
    <n v="6100"/>
    <n v="3022337.03"/>
    <n v="3072036.82"/>
    <n v="2553382.75"/>
    <n v="2595042.17"/>
    <n v="3521452.549999997"/>
  </r>
  <r>
    <x v="5"/>
    <n v="6"/>
    <n v="165"/>
    <s v="073000"/>
    <s v="Department of Housing and Community Development"/>
    <s v="No"/>
    <x v="59"/>
    <n v="533"/>
    <s v="Community Development Services"/>
    <x v="61"/>
    <s v="GF"/>
    <n v="10"/>
    <x v="0"/>
    <n v="17929694"/>
    <n v="36558154.5"/>
    <n v="83554713.25"/>
    <n v="146141305"/>
    <n v="197101643.05000001"/>
    <n v="201361724.09"/>
    <n v="231980165.44999999"/>
  </r>
  <r>
    <x v="5"/>
    <n v="6"/>
    <n v="165"/>
    <s v="073000"/>
    <s v="Department of Housing and Community Development"/>
    <s v="No"/>
    <x v="59"/>
    <n v="533"/>
    <s v="Community Development Services"/>
    <x v="61"/>
    <s v="GF"/>
    <n v="20"/>
    <x v="1"/>
    <n v="12453429.5"/>
    <n v="15785069.33"/>
    <n v="16218998.25"/>
    <n v="44482584.350000001"/>
    <n v="66750770.93"/>
    <n v="52656970.939999998"/>
    <n v="82010989.219999999"/>
  </r>
  <r>
    <x v="5"/>
    <n v="6"/>
    <n v="165"/>
    <s v="073000"/>
    <s v="Department of Housing and Community Development"/>
    <s v="No"/>
    <x v="59"/>
    <n v="533"/>
    <s v="Community Development Services"/>
    <x v="61"/>
    <s v="GF"/>
    <n v="30"/>
    <x v="2"/>
    <n v="5476264.5"/>
    <n v="20773085.170000002"/>
    <n v="67335715"/>
    <n v="101658720.65000001"/>
    <n v="130350872.12"/>
    <n v="148704753.15000001"/>
    <n v="149969176.22999999"/>
  </r>
  <r>
    <x v="5"/>
    <n v="6"/>
    <n v="165"/>
    <s v="073000"/>
    <s v="Department of Housing and Community Development"/>
    <s v="No"/>
    <x v="59"/>
    <n v="533"/>
    <s v="Community Development Services"/>
    <x v="61"/>
    <s v="GF"/>
    <n v="40"/>
    <x v="3"/>
    <n v="3170507"/>
    <n v="20533067.829999998"/>
    <n v="67087168.359999999"/>
    <n v="100523387.97"/>
    <n v="117464691.95"/>
    <n v="144764838.75"/>
    <n v="141601582.78"/>
  </r>
  <r>
    <x v="5"/>
    <n v="6"/>
    <n v="165"/>
    <s v="073000"/>
    <s v="Department of Housing and Community Development"/>
    <s v="No"/>
    <x v="59"/>
    <n v="533"/>
    <s v="Community Development Services"/>
    <x v="61"/>
    <s v="GF"/>
    <n v="50"/>
    <x v="4"/>
    <n v="2305757.5"/>
    <n v="240017.34"/>
    <n v="248546.64"/>
    <n v="1135332.68"/>
    <n v="12886180.17"/>
    <n v="3939914.4"/>
    <n v="8367593.4499999881"/>
  </r>
  <r>
    <x v="5"/>
    <n v="6"/>
    <n v="165"/>
    <s v="073000"/>
    <s v="Department of Housing and Community Development"/>
    <s v="No"/>
    <x v="59"/>
    <n v="534"/>
    <s v="Economic Development Services"/>
    <x v="9"/>
    <s v="GF"/>
    <n v="10"/>
    <x v="0"/>
    <n v="13773354"/>
    <n v="14814742.779999999"/>
    <n v="14830693.17"/>
    <n v="16107844.27"/>
    <n v="20121159.899999999"/>
    <n v="22201715.289999999"/>
    <n v="22708793.329999998"/>
  </r>
  <r>
    <x v="5"/>
    <n v="6"/>
    <n v="165"/>
    <s v="073000"/>
    <s v="Department of Housing and Community Development"/>
    <s v="No"/>
    <x v="59"/>
    <n v="534"/>
    <s v="Economic Development Services"/>
    <x v="9"/>
    <s v="GF"/>
    <n v="20"/>
    <x v="1"/>
    <n v="13731965.220000001"/>
    <n v="14773163.609999999"/>
    <n v="13761962.9"/>
    <n v="12741115.369999999"/>
    <n v="13609194.609999999"/>
    <n v="15806411.960000001"/>
    <n v="13117083.77"/>
  </r>
  <r>
    <x v="5"/>
    <n v="6"/>
    <n v="165"/>
    <s v="073000"/>
    <s v="Department of Housing and Community Development"/>
    <s v="No"/>
    <x v="59"/>
    <n v="534"/>
    <s v="Economic Development Services"/>
    <x v="9"/>
    <s v="GF"/>
    <n v="30"/>
    <x v="2"/>
    <n v="41388.78"/>
    <n v="41579.17"/>
    <n v="1068730.27"/>
    <n v="3366728.9"/>
    <n v="6511965.29"/>
    <n v="6395303.3300000001"/>
    <n v="9591709.5600000005"/>
  </r>
  <r>
    <x v="5"/>
    <n v="6"/>
    <n v="165"/>
    <s v="073000"/>
    <s v="Department of Housing and Community Development"/>
    <s v="No"/>
    <x v="59"/>
    <n v="534"/>
    <s v="Economic Development Services"/>
    <x v="9"/>
    <s v="GF"/>
    <n v="40"/>
    <x v="3"/>
    <n v="41388.78"/>
    <n v="41579.17"/>
    <n v="1068730.27"/>
    <n v="3366728.9"/>
    <n v="6511965.29"/>
    <n v="6395303.3300000001"/>
    <n v="9591709.5600000005"/>
  </r>
  <r>
    <x v="5"/>
    <n v="6"/>
    <n v="165"/>
    <s v="073000"/>
    <s v="Department of Housing and Community Development"/>
    <s v="No"/>
    <x v="59"/>
    <n v="534"/>
    <s v="Economic Development Services"/>
    <x v="9"/>
    <s v="GF"/>
    <n v="50"/>
    <x v="4"/>
    <n v="0"/>
    <n v="0"/>
    <n v="0"/>
    <n v="0"/>
    <n v="0"/>
    <n v="0"/>
    <n v="0"/>
  </r>
  <r>
    <x v="5"/>
    <n v="6"/>
    <n v="165"/>
    <s v="073000"/>
    <s v="Department of Housing and Community Development"/>
    <s v="No"/>
    <x v="59"/>
    <n v="562"/>
    <s v="Regulation of Structure Safety"/>
    <x v="62"/>
    <s v="GF"/>
    <n v="10"/>
    <x v="0"/>
    <n v="498640"/>
    <n v="498640"/>
    <n v="517160"/>
    <n v="517160"/>
    <n v="735155"/>
    <n v="735155"/>
    <n v="814292"/>
  </r>
  <r>
    <x v="5"/>
    <n v="6"/>
    <n v="165"/>
    <s v="073000"/>
    <s v="Department of Housing and Community Development"/>
    <s v="No"/>
    <x v="59"/>
    <n v="562"/>
    <s v="Regulation of Structure Safety"/>
    <x v="62"/>
    <s v="GF"/>
    <n v="20"/>
    <x v="1"/>
    <n v="498635.07"/>
    <n v="489740"/>
    <n v="517080.94"/>
    <n v="517084.08"/>
    <n v="522717.15"/>
    <n v="729194.52"/>
    <n v="737073.58"/>
  </r>
  <r>
    <x v="5"/>
    <n v="6"/>
    <n v="165"/>
    <s v="073000"/>
    <s v="Department of Housing and Community Development"/>
    <s v="No"/>
    <x v="59"/>
    <n v="562"/>
    <s v="Regulation of Structure Safety"/>
    <x v="62"/>
    <s v="GF"/>
    <n v="30"/>
    <x v="2"/>
    <n v="4.93"/>
    <n v="8900"/>
    <n v="79.06"/>
    <n v="75.92"/>
    <n v="212437.85"/>
    <n v="5960.48"/>
    <n v="77218.42"/>
  </r>
  <r>
    <x v="5"/>
    <n v="6"/>
    <n v="165"/>
    <s v="073000"/>
    <s v="Department of Housing and Community Development"/>
    <s v="No"/>
    <x v="59"/>
    <n v="562"/>
    <s v="Regulation of Structure Safety"/>
    <x v="62"/>
    <s v="GF"/>
    <n v="40"/>
    <x v="3"/>
    <n v="0"/>
    <n v="0"/>
    <n v="0"/>
    <n v="0"/>
    <n v="0"/>
    <n v="0"/>
    <n v="0"/>
  </r>
  <r>
    <x v="5"/>
    <n v="6"/>
    <n v="165"/>
    <s v="073000"/>
    <s v="Department of Housing and Community Development"/>
    <s v="No"/>
    <x v="59"/>
    <n v="562"/>
    <s v="Regulation of Structure Safety"/>
    <x v="62"/>
    <s v="GF"/>
    <n v="50"/>
    <x v="4"/>
    <n v="4.93"/>
    <n v="8900"/>
    <n v="79.06"/>
    <n v="75.92"/>
    <n v="212437.85"/>
    <n v="5960.48"/>
    <n v="77218.42"/>
  </r>
  <r>
    <x v="5"/>
    <n v="6"/>
    <n v="165"/>
    <s v="073000"/>
    <s v="Department of Housing and Community Development"/>
    <s v="No"/>
    <x v="59"/>
    <n v="599"/>
    <s v="Administrative and Support Services"/>
    <x v="59"/>
    <s v="GF"/>
    <n v="10"/>
    <x v="0"/>
    <n v="2895198"/>
    <n v="3124148"/>
    <n v="2921026"/>
    <n v="3342287"/>
    <n v="5279392"/>
    <n v="5701516"/>
    <n v="5185740"/>
  </r>
  <r>
    <x v="5"/>
    <n v="6"/>
    <n v="165"/>
    <s v="073000"/>
    <s v="Department of Housing and Community Development"/>
    <s v="No"/>
    <x v="59"/>
    <n v="599"/>
    <s v="Administrative and Support Services"/>
    <x v="59"/>
    <s v="GF"/>
    <n v="20"/>
    <x v="1"/>
    <n v="2895193.92"/>
    <n v="3065434.07"/>
    <n v="2920212.33"/>
    <n v="3297086.73"/>
    <n v="4882961.5199999996"/>
    <n v="5700916.6299999999"/>
    <n v="5127439.0999999996"/>
  </r>
  <r>
    <x v="5"/>
    <n v="6"/>
    <n v="165"/>
    <s v="073000"/>
    <s v="Department of Housing and Community Development"/>
    <s v="No"/>
    <x v="59"/>
    <n v="599"/>
    <s v="Administrative and Support Services"/>
    <x v="59"/>
    <s v="GF"/>
    <n v="30"/>
    <x v="2"/>
    <n v="4.08"/>
    <n v="58713.93"/>
    <n v="813.67"/>
    <n v="45200.27"/>
    <n v="396430.48"/>
    <n v="599.37"/>
    <n v="58300.9"/>
  </r>
  <r>
    <x v="5"/>
    <n v="6"/>
    <n v="165"/>
    <s v="073000"/>
    <s v="Department of Housing and Community Development"/>
    <s v="No"/>
    <x v="59"/>
    <n v="599"/>
    <s v="Administrative and Support Services"/>
    <x v="59"/>
    <s v="GF"/>
    <n v="40"/>
    <x v="3"/>
    <n v="0"/>
    <n v="0"/>
    <n v="0"/>
    <n v="0"/>
    <n v="0"/>
    <n v="0"/>
    <n v="0"/>
  </r>
  <r>
    <x v="5"/>
    <n v="6"/>
    <n v="165"/>
    <s v="073000"/>
    <s v="Department of Housing and Community Development"/>
    <s v="No"/>
    <x v="59"/>
    <n v="599"/>
    <s v="Administrative and Support Services"/>
    <x v="59"/>
    <s v="GF"/>
    <n v="50"/>
    <x v="4"/>
    <n v="4.08"/>
    <n v="58713.93"/>
    <n v="813.67"/>
    <n v="45200.27"/>
    <n v="396430.48"/>
    <n v="599.37"/>
    <n v="58300.9"/>
  </r>
  <r>
    <x v="5"/>
    <n v="6"/>
    <n v="165"/>
    <s v="073000"/>
    <s v="Department of Housing and Community Development"/>
    <s v="No"/>
    <x v="59"/>
    <n v="701"/>
    <s v="Governmental Affairs Services"/>
    <x v="12"/>
    <s v="GF"/>
    <n v="10"/>
    <x v="0"/>
    <n v="350291"/>
    <n v="350291"/>
    <n v="364081"/>
    <n v="364081"/>
    <n v="377482"/>
    <n v="377482"/>
    <n v="568822"/>
  </r>
  <r>
    <x v="5"/>
    <n v="6"/>
    <n v="165"/>
    <s v="073000"/>
    <s v="Department of Housing and Community Development"/>
    <s v="No"/>
    <x v="59"/>
    <n v="701"/>
    <s v="Governmental Affairs Services"/>
    <x v="12"/>
    <s v="GF"/>
    <n v="20"/>
    <x v="1"/>
    <n v="350290.97"/>
    <n v="348470.39"/>
    <n v="335352.18"/>
    <n v="342326.09"/>
    <n v="333350.88"/>
    <n v="377481.13"/>
    <n v="250134.23"/>
  </r>
  <r>
    <x v="5"/>
    <n v="6"/>
    <n v="165"/>
    <s v="073000"/>
    <s v="Department of Housing and Community Development"/>
    <s v="No"/>
    <x v="59"/>
    <n v="701"/>
    <s v="Governmental Affairs Services"/>
    <x v="12"/>
    <s v="GF"/>
    <n v="30"/>
    <x v="2"/>
    <n v="0.03"/>
    <n v="1820.61"/>
    <n v="28728.82"/>
    <n v="21754.91"/>
    <n v="44131.12"/>
    <n v="0.87"/>
    <n v="318687.77"/>
  </r>
  <r>
    <x v="5"/>
    <n v="6"/>
    <n v="165"/>
    <s v="073000"/>
    <s v="Department of Housing and Community Development"/>
    <s v="No"/>
    <x v="59"/>
    <n v="701"/>
    <s v="Governmental Affairs Services"/>
    <x v="12"/>
    <s v="GF"/>
    <n v="40"/>
    <x v="3"/>
    <n v="0"/>
    <n v="0"/>
    <n v="0"/>
    <n v="0"/>
    <n v="0"/>
    <n v="0"/>
    <n v="0"/>
  </r>
  <r>
    <x v="5"/>
    <n v="6"/>
    <n v="165"/>
    <s v="073000"/>
    <s v="Department of Housing and Community Development"/>
    <s v="No"/>
    <x v="59"/>
    <n v="701"/>
    <s v="Governmental Affairs Services"/>
    <x v="12"/>
    <s v="GF"/>
    <n v="50"/>
    <x v="4"/>
    <n v="0.03"/>
    <n v="1820.61"/>
    <n v="28728.82"/>
    <n v="21754.91"/>
    <n v="44131.12"/>
    <n v="0.87"/>
    <n v="318687.77"/>
  </r>
  <r>
    <x v="5"/>
    <n v="6"/>
    <n v="409"/>
    <s v="075000"/>
    <s v="Department of Energy"/>
    <s v="No"/>
    <x v="60"/>
    <n v="506"/>
    <s v="Minerals Management"/>
    <x v="63"/>
    <s v="GF"/>
    <n v="10"/>
    <x v="0"/>
    <n v="10272741"/>
    <n v="11344688.1"/>
    <n v="10541363.630000001"/>
    <n v="9654503"/>
    <n v="10530703"/>
    <n v="10655643"/>
    <n v="11646960"/>
  </r>
  <r>
    <x v="5"/>
    <n v="6"/>
    <n v="409"/>
    <s v="075000"/>
    <s v="Department of Energy"/>
    <s v="No"/>
    <x v="60"/>
    <n v="506"/>
    <s v="Minerals Management"/>
    <x v="63"/>
    <s v="GF"/>
    <n v="20"/>
    <x v="1"/>
    <n v="10272741"/>
    <n v="11127713.1"/>
    <n v="10541363.630000001"/>
    <n v="9357631.1699999999"/>
    <n v="10279206.949999999"/>
    <n v="10216184.59"/>
    <n v="11231212.18"/>
  </r>
  <r>
    <x v="5"/>
    <n v="6"/>
    <n v="409"/>
    <s v="075000"/>
    <s v="Department of Energy"/>
    <s v="No"/>
    <x v="60"/>
    <n v="506"/>
    <s v="Minerals Management"/>
    <x v="63"/>
    <s v="GF"/>
    <n v="30"/>
    <x v="2"/>
    <n v="0"/>
    <n v="216975"/>
    <n v="0"/>
    <n v="296871.83"/>
    <n v="251496.05"/>
    <n v="439458.41"/>
    <n v="415747.82"/>
  </r>
  <r>
    <x v="5"/>
    <n v="6"/>
    <n v="409"/>
    <s v="075000"/>
    <s v="Department of Energy"/>
    <s v="No"/>
    <x v="60"/>
    <n v="506"/>
    <s v="Minerals Management"/>
    <x v="63"/>
    <s v="GF"/>
    <n v="40"/>
    <x v="3"/>
    <n v="0"/>
    <n v="0"/>
    <n v="0"/>
    <n v="0"/>
    <n v="0"/>
    <n v="0"/>
    <n v="0"/>
  </r>
  <r>
    <x v="5"/>
    <n v="6"/>
    <n v="409"/>
    <s v="075000"/>
    <s v="Department of Energy"/>
    <s v="No"/>
    <x v="60"/>
    <n v="506"/>
    <s v="Minerals Management"/>
    <x v="63"/>
    <s v="GF"/>
    <n v="50"/>
    <x v="4"/>
    <n v="0"/>
    <n v="216975"/>
    <n v="0"/>
    <n v="296871.83"/>
    <n v="251496.05"/>
    <n v="439458.41"/>
    <n v="415747.82"/>
  </r>
  <r>
    <x v="5"/>
    <n v="6"/>
    <n v="409"/>
    <s v="075000"/>
    <s v="Department of Energy"/>
    <s v="No"/>
    <x v="60"/>
    <n v="507"/>
    <s v="Resource Management Research, Planning, and Coordination"/>
    <x v="7"/>
    <s v="GF"/>
    <n v="10"/>
    <x v="0"/>
    <n v="1002560"/>
    <n v="1139560"/>
    <n v="1577915"/>
    <n v="2078627"/>
    <n v="2367485"/>
    <n v="2206245"/>
    <n v="12229912"/>
  </r>
  <r>
    <x v="5"/>
    <n v="6"/>
    <n v="409"/>
    <s v="075000"/>
    <s v="Department of Energy"/>
    <s v="No"/>
    <x v="60"/>
    <n v="507"/>
    <s v="Resource Management Research, Planning, and Coordination"/>
    <x v="7"/>
    <s v="GF"/>
    <n v="20"/>
    <x v="1"/>
    <n v="1002560"/>
    <n v="1103150"/>
    <n v="1577915"/>
    <n v="2065310.27"/>
    <n v="2215758.91"/>
    <n v="2199311.5699999998"/>
    <n v="3412194.89"/>
  </r>
  <r>
    <x v="5"/>
    <n v="6"/>
    <n v="409"/>
    <s v="075000"/>
    <s v="Department of Energy"/>
    <s v="No"/>
    <x v="60"/>
    <n v="507"/>
    <s v="Resource Management Research, Planning, and Coordination"/>
    <x v="7"/>
    <s v="GF"/>
    <n v="30"/>
    <x v="2"/>
    <n v="0"/>
    <n v="36410"/>
    <n v="0"/>
    <n v="13316.73"/>
    <n v="151726.09"/>
    <n v="6933.43"/>
    <n v="8817717.1099999994"/>
  </r>
  <r>
    <x v="5"/>
    <n v="6"/>
    <n v="409"/>
    <s v="075000"/>
    <s v="Department of Energy"/>
    <s v="No"/>
    <x v="60"/>
    <n v="507"/>
    <s v="Resource Management Research, Planning, and Coordination"/>
    <x v="7"/>
    <s v="GF"/>
    <n v="40"/>
    <x v="3"/>
    <n v="0"/>
    <n v="0"/>
    <n v="0"/>
    <n v="0"/>
    <n v="0"/>
    <n v="0"/>
    <n v="0"/>
  </r>
  <r>
    <x v="5"/>
    <n v="6"/>
    <n v="409"/>
    <s v="075000"/>
    <s v="Department of Energy"/>
    <s v="No"/>
    <x v="60"/>
    <n v="507"/>
    <s v="Resource Management Research, Planning, and Coordination"/>
    <x v="7"/>
    <s v="GF"/>
    <n v="50"/>
    <x v="4"/>
    <n v="0"/>
    <n v="36410"/>
    <n v="0"/>
    <n v="13316.73"/>
    <n v="151726.09"/>
    <n v="6933.43"/>
    <n v="8817717.1099999994"/>
  </r>
  <r>
    <x v="5"/>
    <n v="6"/>
    <n v="409"/>
    <s v="075000"/>
    <s v="Department of Energy"/>
    <s v="No"/>
    <x v="60"/>
    <n v="599"/>
    <s v="Administrative and Support Services"/>
    <x v="59"/>
    <s v="GF"/>
    <n v="10"/>
    <x v="0"/>
    <n v="2362750"/>
    <n v="2337142"/>
    <n v="2486063"/>
    <n v="2864185"/>
    <n v="3138749"/>
    <n v="3131557"/>
    <n v="3243176"/>
  </r>
  <r>
    <x v="5"/>
    <n v="6"/>
    <n v="409"/>
    <s v="075000"/>
    <s v="Department of Energy"/>
    <s v="No"/>
    <x v="60"/>
    <n v="599"/>
    <s v="Administrative and Support Services"/>
    <x v="59"/>
    <s v="GF"/>
    <n v="20"/>
    <x v="1"/>
    <n v="2362750"/>
    <n v="2337142"/>
    <n v="2486063"/>
    <n v="2813532.65"/>
    <n v="3118093.2"/>
    <n v="3131003.29"/>
    <n v="3243176"/>
  </r>
  <r>
    <x v="5"/>
    <n v="6"/>
    <n v="409"/>
    <s v="075000"/>
    <s v="Department of Energy"/>
    <s v="No"/>
    <x v="60"/>
    <n v="599"/>
    <s v="Administrative and Support Services"/>
    <x v="59"/>
    <s v="GF"/>
    <n v="30"/>
    <x v="2"/>
    <n v="0"/>
    <n v="0"/>
    <n v="0"/>
    <n v="50652.35"/>
    <n v="20655.8"/>
    <n v="553.71"/>
    <n v="0"/>
  </r>
  <r>
    <x v="5"/>
    <n v="6"/>
    <n v="409"/>
    <s v="075000"/>
    <s v="Department of Energy"/>
    <s v="No"/>
    <x v="60"/>
    <n v="599"/>
    <s v="Administrative and Support Services"/>
    <x v="59"/>
    <s v="GF"/>
    <n v="40"/>
    <x v="3"/>
    <n v="0"/>
    <n v="0"/>
    <n v="0"/>
    <n v="0"/>
    <n v="0"/>
    <n v="0"/>
    <n v="0"/>
  </r>
  <r>
    <x v="5"/>
    <n v="6"/>
    <n v="409"/>
    <s v="075000"/>
    <s v="Department of Energy"/>
    <s v="No"/>
    <x v="60"/>
    <n v="599"/>
    <s v="Administrative and Support Services"/>
    <x v="59"/>
    <s v="GF"/>
    <n v="50"/>
    <x v="4"/>
    <n v="0"/>
    <n v="0"/>
    <n v="0"/>
    <n v="50652.35"/>
    <n v="20655.8"/>
    <n v="553.71"/>
    <n v="0"/>
  </r>
  <r>
    <x v="5"/>
    <n v="6"/>
    <n v="350"/>
    <s v="076050"/>
    <s v="Department of Small Business and Supplier Diversity"/>
    <s v="No"/>
    <x v="61"/>
    <n v="534"/>
    <s v="Economic Development Services"/>
    <x v="9"/>
    <s v="GF"/>
    <n v="10"/>
    <x v="0"/>
    <n v="3741436"/>
    <n v="3541688"/>
    <n v="4229498"/>
    <n v="5065379"/>
    <n v="5292945"/>
    <n v="5425109"/>
    <n v="5666600"/>
  </r>
  <r>
    <x v="5"/>
    <n v="6"/>
    <n v="350"/>
    <s v="076050"/>
    <s v="Department of Small Business and Supplier Diversity"/>
    <s v="No"/>
    <x v="61"/>
    <n v="534"/>
    <s v="Economic Development Services"/>
    <x v="9"/>
    <s v="GF"/>
    <n v="20"/>
    <x v="1"/>
    <n v="3741436"/>
    <n v="3531000"/>
    <n v="4229498"/>
    <n v="4758567.8"/>
    <n v="4651083.21"/>
    <n v="5425109"/>
    <n v="4775962.67"/>
  </r>
  <r>
    <x v="5"/>
    <n v="6"/>
    <n v="350"/>
    <s v="076050"/>
    <s v="Department of Small Business and Supplier Diversity"/>
    <s v="No"/>
    <x v="61"/>
    <n v="534"/>
    <s v="Economic Development Services"/>
    <x v="9"/>
    <s v="GF"/>
    <n v="30"/>
    <x v="2"/>
    <n v="0"/>
    <n v="10688"/>
    <n v="0"/>
    <n v="306811.2"/>
    <n v="641861.79"/>
    <n v="0"/>
    <n v="890637.33"/>
  </r>
  <r>
    <x v="5"/>
    <n v="6"/>
    <n v="350"/>
    <s v="076050"/>
    <s v="Department of Small Business and Supplier Diversity"/>
    <s v="No"/>
    <x v="61"/>
    <n v="534"/>
    <s v="Economic Development Services"/>
    <x v="9"/>
    <s v="GF"/>
    <n v="40"/>
    <x v="3"/>
    <n v="0"/>
    <n v="0"/>
    <n v="0"/>
    <n v="0"/>
    <n v="0"/>
    <n v="0"/>
    <n v="150000"/>
  </r>
  <r>
    <x v="5"/>
    <n v="6"/>
    <n v="350"/>
    <s v="076050"/>
    <s v="Department of Small Business and Supplier Diversity"/>
    <s v="No"/>
    <x v="61"/>
    <n v="534"/>
    <s v="Economic Development Services"/>
    <x v="9"/>
    <s v="GF"/>
    <n v="50"/>
    <x v="4"/>
    <n v="0"/>
    <n v="10688"/>
    <n v="0"/>
    <n v="306811.2"/>
    <n v="641861.79"/>
    <n v="0"/>
    <n v="740637.33"/>
  </r>
  <r>
    <x v="5"/>
    <n v="6"/>
    <n v="360"/>
    <s v="076055"/>
    <s v="Fort Monroe Authority"/>
    <s v="No"/>
    <x v="62"/>
    <n v="534"/>
    <s v="Economic Development Services"/>
    <x v="9"/>
    <s v="GF"/>
    <n v="10"/>
    <x v="0"/>
    <n v="6335259"/>
    <n v="6148545"/>
    <n v="6162694"/>
    <n v="6295555"/>
    <n v="7124850"/>
    <n v="9500175"/>
    <n v="7903657"/>
  </r>
  <r>
    <x v="5"/>
    <n v="6"/>
    <n v="360"/>
    <s v="076055"/>
    <s v="Fort Monroe Authority"/>
    <s v="No"/>
    <x v="62"/>
    <n v="534"/>
    <s v="Economic Development Services"/>
    <x v="9"/>
    <s v="GF"/>
    <n v="20"/>
    <x v="1"/>
    <n v="6335259"/>
    <n v="6148545"/>
    <n v="6162694"/>
    <n v="6295555"/>
    <n v="7124850"/>
    <n v="9500175"/>
    <n v="7903657"/>
  </r>
  <r>
    <x v="5"/>
    <n v="6"/>
    <n v="360"/>
    <s v="076055"/>
    <s v="Fort Monroe Authority"/>
    <s v="No"/>
    <x v="62"/>
    <n v="534"/>
    <s v="Economic Development Services"/>
    <x v="9"/>
    <s v="GF"/>
    <n v="30"/>
    <x v="2"/>
    <n v="0"/>
    <n v="0"/>
    <n v="0"/>
    <n v="0"/>
    <n v="0"/>
    <n v="0"/>
    <n v="0"/>
  </r>
  <r>
    <x v="5"/>
    <n v="6"/>
    <n v="360"/>
    <s v="076055"/>
    <s v="Fort Monroe Authority"/>
    <s v="No"/>
    <x v="62"/>
    <n v="534"/>
    <s v="Economic Development Services"/>
    <x v="9"/>
    <s v="GF"/>
    <n v="40"/>
    <x v="3"/>
    <n v="0"/>
    <n v="0"/>
    <n v="0"/>
    <n v="0"/>
    <n v="0"/>
    <n v="0"/>
    <n v="0"/>
  </r>
  <r>
    <x v="5"/>
    <n v="6"/>
    <n v="360"/>
    <s v="076055"/>
    <s v="Fort Monroe Authority"/>
    <s v="No"/>
    <x v="62"/>
    <n v="534"/>
    <s v="Economic Development Services"/>
    <x v="9"/>
    <s v="GF"/>
    <n v="50"/>
    <x v="4"/>
    <n v="0"/>
    <n v="0"/>
    <n v="0"/>
    <n v="0"/>
    <n v="0"/>
    <n v="0"/>
    <n v="0"/>
  </r>
  <r>
    <x v="5"/>
    <n v="6"/>
    <n v="310"/>
    <s v="077000"/>
    <s v="Virginia Economic Development Partnership"/>
    <s v="No"/>
    <x v="63"/>
    <n v="534"/>
    <s v="Economic Development Services"/>
    <x v="9"/>
    <s v="GF"/>
    <n v="10"/>
    <x v="0"/>
    <n v="33947633"/>
    <n v="38493009"/>
    <n v="34855189"/>
    <n v="45941561"/>
    <n v="50416888"/>
    <n v="52022755"/>
    <n v="54131609"/>
  </r>
  <r>
    <x v="5"/>
    <n v="6"/>
    <n v="310"/>
    <s v="077000"/>
    <s v="Virginia Economic Development Partnership"/>
    <s v="No"/>
    <x v="63"/>
    <n v="534"/>
    <s v="Economic Development Services"/>
    <x v="9"/>
    <s v="GF"/>
    <n v="20"/>
    <x v="1"/>
    <n v="33947633"/>
    <n v="38493009"/>
    <n v="34855189"/>
    <n v="45941561"/>
    <n v="50416888"/>
    <n v="50522755"/>
    <n v="54131609"/>
  </r>
  <r>
    <x v="5"/>
    <n v="6"/>
    <n v="310"/>
    <s v="077000"/>
    <s v="Virginia Economic Development Partnership"/>
    <s v="No"/>
    <x v="63"/>
    <n v="534"/>
    <s v="Economic Development Services"/>
    <x v="9"/>
    <s v="GF"/>
    <n v="30"/>
    <x v="2"/>
    <n v="0"/>
    <n v="0"/>
    <n v="0"/>
    <n v="0"/>
    <n v="0"/>
    <n v="1500000"/>
    <n v="0"/>
  </r>
  <r>
    <x v="5"/>
    <n v="6"/>
    <n v="310"/>
    <s v="077000"/>
    <s v="Virginia Economic Development Partnership"/>
    <s v="No"/>
    <x v="63"/>
    <n v="534"/>
    <s v="Economic Development Services"/>
    <x v="9"/>
    <s v="GF"/>
    <n v="40"/>
    <x v="3"/>
    <n v="0"/>
    <n v="0"/>
    <n v="0"/>
    <n v="0"/>
    <n v="0"/>
    <n v="0"/>
    <n v="0"/>
  </r>
  <r>
    <x v="5"/>
    <n v="6"/>
    <n v="310"/>
    <s v="077000"/>
    <s v="Virginia Economic Development Partnership"/>
    <s v="No"/>
    <x v="63"/>
    <n v="534"/>
    <s v="Economic Development Services"/>
    <x v="9"/>
    <s v="GF"/>
    <n v="50"/>
    <x v="4"/>
    <n v="0"/>
    <n v="0"/>
    <n v="0"/>
    <n v="0"/>
    <n v="0"/>
    <n v="1500000"/>
    <n v="0"/>
  </r>
  <r>
    <x v="5"/>
    <n v="6"/>
    <n v="320"/>
    <s v="080000"/>
    <s v="Virginia Tourism Authority"/>
    <s v="No"/>
    <x v="64"/>
    <n v="536"/>
    <s v="Tourist Promotion"/>
    <x v="64"/>
    <s v="GF"/>
    <n v="10"/>
    <x v="0"/>
    <n v="21087373"/>
    <n v="21586302"/>
    <n v="20961763"/>
    <n v="23664856"/>
    <n v="27464750"/>
    <n v="25284821"/>
    <n v="36410317"/>
  </r>
  <r>
    <x v="5"/>
    <n v="6"/>
    <n v="320"/>
    <s v="080000"/>
    <s v="Virginia Tourism Authority"/>
    <s v="No"/>
    <x v="64"/>
    <n v="536"/>
    <s v="Tourist Promotion"/>
    <x v="64"/>
    <s v="GF"/>
    <n v="20"/>
    <x v="1"/>
    <n v="21087373"/>
    <n v="21586302"/>
    <n v="20961763"/>
    <n v="23664856"/>
    <n v="27464750"/>
    <n v="25284821"/>
    <n v="36410317"/>
  </r>
  <r>
    <x v="5"/>
    <n v="6"/>
    <n v="320"/>
    <s v="080000"/>
    <s v="Virginia Tourism Authority"/>
    <s v="No"/>
    <x v="64"/>
    <n v="536"/>
    <s v="Tourist Promotion"/>
    <x v="64"/>
    <s v="GF"/>
    <n v="30"/>
    <x v="2"/>
    <n v="0"/>
    <n v="0"/>
    <n v="0"/>
    <n v="0"/>
    <n v="0"/>
    <n v="0"/>
    <n v="0"/>
  </r>
  <r>
    <x v="5"/>
    <n v="6"/>
    <n v="320"/>
    <s v="080000"/>
    <s v="Virginia Tourism Authority"/>
    <s v="No"/>
    <x v="64"/>
    <n v="536"/>
    <s v="Tourist Promotion"/>
    <x v="64"/>
    <s v="GF"/>
    <n v="40"/>
    <x v="3"/>
    <n v="0"/>
    <n v="0"/>
    <n v="0"/>
    <n v="0"/>
    <n v="0"/>
    <n v="0"/>
    <n v="0"/>
  </r>
  <r>
    <x v="5"/>
    <n v="6"/>
    <n v="320"/>
    <s v="080000"/>
    <s v="Virginia Tourism Authority"/>
    <s v="No"/>
    <x v="64"/>
    <n v="536"/>
    <s v="Tourist Promotion"/>
    <x v="64"/>
    <s v="GF"/>
    <n v="50"/>
    <x v="4"/>
    <n v="0"/>
    <n v="0"/>
    <n v="0"/>
    <n v="0"/>
    <n v="0"/>
    <n v="0"/>
    <n v="0"/>
  </r>
  <r>
    <x v="5"/>
    <n v="6"/>
    <n v="309"/>
    <s v="080010"/>
    <s v="Virginia Innovation Partnership Authority"/>
    <s v="No"/>
    <x v="65"/>
    <n v="534"/>
    <s v="Economic Development Services"/>
    <x v="9"/>
    <s v="GF"/>
    <n v="10"/>
    <x v="0"/>
    <n v="0"/>
    <n v="0"/>
    <n v="26027244"/>
    <n v="41495561"/>
    <n v="47860006"/>
    <n v="42486085"/>
    <n v="111538822"/>
  </r>
  <r>
    <x v="5"/>
    <n v="6"/>
    <n v="309"/>
    <s v="080010"/>
    <s v="Virginia Innovation Partnership Authority"/>
    <s v="No"/>
    <x v="65"/>
    <n v="534"/>
    <s v="Economic Development Services"/>
    <x v="9"/>
    <s v="GF"/>
    <n v="20"/>
    <x v="1"/>
    <n v="0"/>
    <n v="0"/>
    <n v="26027244"/>
    <n v="41495561"/>
    <n v="47860006"/>
    <n v="42486085"/>
    <n v="42488068"/>
  </r>
  <r>
    <x v="5"/>
    <n v="6"/>
    <n v="309"/>
    <s v="080010"/>
    <s v="Virginia Innovation Partnership Authority"/>
    <s v="No"/>
    <x v="65"/>
    <n v="534"/>
    <s v="Economic Development Services"/>
    <x v="9"/>
    <s v="GF"/>
    <n v="30"/>
    <x v="2"/>
    <n v="0"/>
    <n v="0"/>
    <n v="0"/>
    <n v="0"/>
    <n v="0"/>
    <n v="0"/>
    <n v="69050754"/>
  </r>
  <r>
    <x v="5"/>
    <n v="6"/>
    <n v="309"/>
    <s v="080010"/>
    <s v="Virginia Innovation Partnership Authority"/>
    <s v="No"/>
    <x v="65"/>
    <n v="534"/>
    <s v="Economic Development Services"/>
    <x v="9"/>
    <s v="GF"/>
    <n v="40"/>
    <x v="3"/>
    <n v="0"/>
    <n v="0"/>
    <n v="0"/>
    <n v="0"/>
    <n v="0"/>
    <n v="0"/>
    <n v="69050754"/>
  </r>
  <r>
    <x v="5"/>
    <n v="6"/>
    <n v="309"/>
    <s v="080010"/>
    <s v="Virginia Innovation Partnership Authority"/>
    <s v="No"/>
    <x v="65"/>
    <n v="534"/>
    <s v="Economic Development Services"/>
    <x v="9"/>
    <s v="GF"/>
    <n v="50"/>
    <x v="4"/>
    <n v="0"/>
    <n v="0"/>
    <n v="0"/>
    <n v="0"/>
    <n v="0"/>
    <n v="0"/>
    <n v="0"/>
  </r>
  <r>
    <x v="5"/>
    <n v="6"/>
    <n v="934"/>
    <s v="173000"/>
    <s v="Innovation and Entrepreneurship Investment Authority"/>
    <s v="No"/>
    <x v="66"/>
    <n v="534"/>
    <s v="Economic Development Services"/>
    <x v="9"/>
    <s v="GF"/>
    <n v="10"/>
    <x v="0"/>
    <n v="8238327"/>
    <n v="8531910"/>
    <n v="0"/>
    <n v="0"/>
    <n v="0"/>
    <n v="0"/>
    <n v="0"/>
  </r>
  <r>
    <x v="5"/>
    <n v="6"/>
    <n v="934"/>
    <s v="173000"/>
    <s v="Innovation and Entrepreneurship Investment Authority"/>
    <s v="No"/>
    <x v="66"/>
    <n v="534"/>
    <s v="Economic Development Services"/>
    <x v="9"/>
    <s v="GF"/>
    <n v="20"/>
    <x v="1"/>
    <n v="8238327"/>
    <n v="8531910"/>
    <n v="0"/>
    <n v="0"/>
    <n v="0"/>
    <n v="0"/>
    <n v="0"/>
  </r>
  <r>
    <x v="5"/>
    <n v="6"/>
    <n v="934"/>
    <s v="173000"/>
    <s v="Innovation and Entrepreneurship Investment Authority"/>
    <s v="No"/>
    <x v="66"/>
    <n v="534"/>
    <s v="Economic Development Services"/>
    <x v="9"/>
    <s v="GF"/>
    <n v="30"/>
    <x v="2"/>
    <n v="0"/>
    <n v="0"/>
    <n v="0"/>
    <n v="0"/>
    <n v="0"/>
    <n v="0"/>
    <n v="0"/>
  </r>
  <r>
    <x v="5"/>
    <n v="6"/>
    <n v="934"/>
    <s v="173000"/>
    <s v="Innovation and Entrepreneurship Investment Authority"/>
    <s v="No"/>
    <x v="66"/>
    <n v="534"/>
    <s v="Economic Development Services"/>
    <x v="9"/>
    <s v="GF"/>
    <n v="40"/>
    <x v="3"/>
    <n v="0"/>
    <n v="0"/>
    <n v="0"/>
    <n v="0"/>
    <n v="0"/>
    <n v="0"/>
    <n v="0"/>
  </r>
  <r>
    <x v="5"/>
    <n v="6"/>
    <n v="934"/>
    <s v="173000"/>
    <s v="Innovation and Entrepreneurship Investment Authority"/>
    <s v="No"/>
    <x v="66"/>
    <n v="534"/>
    <s v="Economic Development Services"/>
    <x v="9"/>
    <s v="GF"/>
    <n v="50"/>
    <x v="4"/>
    <n v="0"/>
    <n v="0"/>
    <n v="0"/>
    <n v="0"/>
    <n v="0"/>
    <n v="0"/>
    <n v="0"/>
  </r>
  <r>
    <x v="6"/>
    <n v="7"/>
    <n v="185"/>
    <s v="081000"/>
    <s v="Secretary of Education"/>
    <s v="No"/>
    <x v="67"/>
    <n v="799"/>
    <s v="Administrative and Support Services"/>
    <x v="28"/>
    <s v="GF"/>
    <n v="10"/>
    <x v="0"/>
    <n v="714597"/>
    <n v="722743.92"/>
    <n v="746730.13"/>
    <n v="1026830.04"/>
    <n v="840002.07"/>
    <n v="1074577.26"/>
    <n v="1195154.8799999999"/>
  </r>
  <r>
    <x v="6"/>
    <n v="7"/>
    <n v="185"/>
    <s v="081000"/>
    <s v="Secretary of Education"/>
    <s v="No"/>
    <x v="67"/>
    <n v="799"/>
    <s v="Administrative and Support Services"/>
    <x v="28"/>
    <s v="GF"/>
    <n v="20"/>
    <x v="1"/>
    <n v="714159.08"/>
    <n v="715279.79"/>
    <n v="652578.68000000005"/>
    <n v="716675.97"/>
    <n v="839740.81"/>
    <n v="971464.38"/>
    <n v="989990.57"/>
  </r>
  <r>
    <x v="6"/>
    <n v="7"/>
    <n v="185"/>
    <s v="081000"/>
    <s v="Secretary of Education"/>
    <s v="No"/>
    <x v="67"/>
    <n v="799"/>
    <s v="Administrative and Support Services"/>
    <x v="28"/>
    <s v="GF"/>
    <n v="30"/>
    <x v="2"/>
    <n v="437.92"/>
    <n v="7464.13"/>
    <n v="94151.45"/>
    <n v="310154.07"/>
    <n v="261.26"/>
    <n v="103112.88"/>
    <n v="205164.31"/>
  </r>
  <r>
    <x v="6"/>
    <n v="7"/>
    <n v="185"/>
    <s v="081000"/>
    <s v="Secretary of Education"/>
    <s v="No"/>
    <x v="67"/>
    <n v="799"/>
    <s v="Administrative and Support Services"/>
    <x v="28"/>
    <s v="GF"/>
    <n v="40"/>
    <x v="3"/>
    <n v="0"/>
    <n v="0"/>
    <n v="0"/>
    <n v="0"/>
    <n v="0"/>
    <n v="0"/>
    <n v="0"/>
  </r>
  <r>
    <x v="6"/>
    <n v="7"/>
    <n v="185"/>
    <s v="081000"/>
    <s v="Secretary of Education"/>
    <s v="No"/>
    <x v="67"/>
    <n v="799"/>
    <s v="Administrative and Support Services"/>
    <x v="28"/>
    <s v="GF"/>
    <n v="50"/>
    <x v="4"/>
    <n v="437.92"/>
    <n v="7464.13"/>
    <n v="94151.45"/>
    <n v="310154.07"/>
    <n v="261.26"/>
    <n v="103112.88"/>
    <n v="205164.31"/>
  </r>
  <r>
    <x v="6"/>
    <n v="7"/>
    <n v="201"/>
    <s v="082000"/>
    <s v="Department of Education, Central Office Operations"/>
    <s v="No"/>
    <x v="68"/>
    <n v="181"/>
    <s v="Instructional Services"/>
    <x v="65"/>
    <s v="GF"/>
    <n v="10"/>
    <x v="0"/>
    <n v="7065425"/>
    <n v="7991582.1500000004"/>
    <n v="7026376.2199999997"/>
    <n v="7329479"/>
    <n v="13287147"/>
    <n v="15250724.439999999"/>
    <n v="21867753.550000001"/>
  </r>
  <r>
    <x v="6"/>
    <n v="7"/>
    <n v="201"/>
    <s v="082000"/>
    <s v="Department of Education, Central Office Operations"/>
    <s v="No"/>
    <x v="68"/>
    <n v="181"/>
    <s v="Instructional Services"/>
    <x v="65"/>
    <s v="GF"/>
    <n v="20"/>
    <x v="1"/>
    <n v="7065425"/>
    <n v="6754175.5999999996"/>
    <n v="6499250.3899999997"/>
    <n v="7266061.5999999996"/>
    <n v="10921732.48"/>
    <n v="13009333.699999999"/>
    <n v="10650158.4"/>
  </r>
  <r>
    <x v="6"/>
    <n v="7"/>
    <n v="201"/>
    <s v="082000"/>
    <s v="Department of Education, Central Office Operations"/>
    <s v="No"/>
    <x v="68"/>
    <n v="181"/>
    <s v="Instructional Services"/>
    <x v="65"/>
    <s v="GF"/>
    <n v="30"/>
    <x v="2"/>
    <n v="0"/>
    <n v="1237406.55"/>
    <n v="527125.82999999996"/>
    <n v="63417.4"/>
    <n v="2365414.52"/>
    <n v="2241390.7400000002"/>
    <n v="11217595.15"/>
  </r>
  <r>
    <x v="6"/>
    <n v="7"/>
    <n v="201"/>
    <s v="082000"/>
    <s v="Department of Education, Central Office Operations"/>
    <s v="No"/>
    <x v="68"/>
    <n v="181"/>
    <s v="Instructional Services"/>
    <x v="65"/>
    <s v="GF"/>
    <n v="40"/>
    <x v="3"/>
    <n v="0"/>
    <n v="0"/>
    <n v="0"/>
    <n v="0"/>
    <n v="0"/>
    <n v="0"/>
    <n v="11000000"/>
  </r>
  <r>
    <x v="6"/>
    <n v="7"/>
    <n v="201"/>
    <s v="082000"/>
    <s v="Department of Education, Central Office Operations"/>
    <s v="No"/>
    <x v="68"/>
    <n v="181"/>
    <s v="Instructional Services"/>
    <x v="65"/>
    <s v="GF"/>
    <n v="50"/>
    <x v="4"/>
    <n v="0"/>
    <n v="1237406.55"/>
    <n v="527125.82999999996"/>
    <n v="63417.4"/>
    <n v="2365414.52"/>
    <n v="2241390.7400000002"/>
    <n v="217595.15000000037"/>
  </r>
  <r>
    <x v="6"/>
    <n v="7"/>
    <n v="201"/>
    <s v="082000"/>
    <s v="Department of Education, Central Office Operations"/>
    <s v="No"/>
    <x v="68"/>
    <n v="182"/>
    <s v="Special Education and Student Services"/>
    <x v="66"/>
    <s v="GF"/>
    <n v="10"/>
    <x v="0"/>
    <n v="820950"/>
    <n v="1934813.36"/>
    <n v="4252048.5599999996"/>
    <n v="1879738.37"/>
    <n v="2589326.7599999998"/>
    <n v="1540860.93"/>
    <n v="8232032.5999999996"/>
  </r>
  <r>
    <x v="6"/>
    <n v="7"/>
    <n v="201"/>
    <s v="082000"/>
    <s v="Department of Education, Central Office Operations"/>
    <s v="No"/>
    <x v="68"/>
    <n v="182"/>
    <s v="Special Education and Student Services"/>
    <x v="66"/>
    <s v="GF"/>
    <n v="20"/>
    <x v="1"/>
    <n v="820949.17"/>
    <n v="1405121.93"/>
    <n v="3754789.4"/>
    <n v="1879736.53"/>
    <n v="2234629.36"/>
    <n v="1531852.33"/>
    <n v="3232025.21"/>
  </r>
  <r>
    <x v="6"/>
    <n v="7"/>
    <n v="201"/>
    <s v="082000"/>
    <s v="Department of Education, Central Office Operations"/>
    <s v="No"/>
    <x v="68"/>
    <n v="182"/>
    <s v="Special Education and Student Services"/>
    <x v="66"/>
    <s v="GF"/>
    <n v="30"/>
    <x v="2"/>
    <n v="0.83"/>
    <n v="529691.43000000005"/>
    <n v="497259.16"/>
    <n v="1.84"/>
    <n v="354697.4"/>
    <n v="9008.6"/>
    <n v="5000007.3899999997"/>
  </r>
  <r>
    <x v="6"/>
    <n v="7"/>
    <n v="201"/>
    <s v="082000"/>
    <s v="Department of Education, Central Office Operations"/>
    <s v="No"/>
    <x v="68"/>
    <n v="182"/>
    <s v="Special Education and Student Services"/>
    <x v="66"/>
    <s v="GF"/>
    <n v="40"/>
    <x v="3"/>
    <n v="0"/>
    <n v="0"/>
    <n v="0"/>
    <n v="0"/>
    <n v="0"/>
    <n v="0"/>
    <n v="5000000"/>
  </r>
  <r>
    <x v="6"/>
    <n v="7"/>
    <n v="201"/>
    <s v="082000"/>
    <s v="Department of Education, Central Office Operations"/>
    <s v="No"/>
    <x v="68"/>
    <n v="182"/>
    <s v="Special Education and Student Services"/>
    <x v="66"/>
    <s v="GF"/>
    <n v="50"/>
    <x v="4"/>
    <n v="0.83"/>
    <n v="529691.43000000005"/>
    <n v="497259.16"/>
    <n v="1.84"/>
    <n v="354697.4"/>
    <n v="9008.6"/>
    <n v="7.3899999996647239"/>
  </r>
  <r>
    <x v="6"/>
    <n v="7"/>
    <n v="201"/>
    <s v="082000"/>
    <s v="Department of Education, Central Office Operations"/>
    <s v="No"/>
    <x v="68"/>
    <n v="184"/>
    <s v="Pupil Assessment Services"/>
    <x v="67"/>
    <s v="GF"/>
    <n v="10"/>
    <x v="0"/>
    <n v="28269589"/>
    <n v="28941841.530000001"/>
    <n v="28243099.16"/>
    <n v="28386691"/>
    <n v="28729097"/>
    <n v="28714014.23"/>
    <n v="35305128.82"/>
  </r>
  <r>
    <x v="6"/>
    <n v="7"/>
    <n v="201"/>
    <s v="082000"/>
    <s v="Department of Education, Central Office Operations"/>
    <s v="No"/>
    <x v="68"/>
    <n v="184"/>
    <s v="Pupil Assessment Services"/>
    <x v="67"/>
    <s v="GF"/>
    <n v="20"/>
    <x v="1"/>
    <n v="28269589"/>
    <n v="27047051.710000001"/>
    <n v="28243099.16"/>
    <n v="28386654.829999998"/>
    <n v="28723870.59"/>
    <n v="28711198.969999999"/>
    <n v="34539503.060000002"/>
  </r>
  <r>
    <x v="6"/>
    <n v="7"/>
    <n v="201"/>
    <s v="082000"/>
    <s v="Department of Education, Central Office Operations"/>
    <s v="No"/>
    <x v="68"/>
    <n v="184"/>
    <s v="Pupil Assessment Services"/>
    <x v="67"/>
    <s v="GF"/>
    <n v="30"/>
    <x v="2"/>
    <n v="0"/>
    <n v="1894789.82"/>
    <n v="0"/>
    <n v="36.17"/>
    <n v="5226.41"/>
    <n v="2815.26"/>
    <n v="765625.76"/>
  </r>
  <r>
    <x v="6"/>
    <n v="7"/>
    <n v="201"/>
    <s v="082000"/>
    <s v="Department of Education, Central Office Operations"/>
    <s v="No"/>
    <x v="68"/>
    <n v="184"/>
    <s v="Pupil Assessment Services"/>
    <x v="67"/>
    <s v="GF"/>
    <n v="40"/>
    <x v="3"/>
    <n v="0"/>
    <n v="0"/>
    <n v="0"/>
    <n v="0"/>
    <n v="0"/>
    <n v="0"/>
    <n v="265625.76"/>
  </r>
  <r>
    <x v="6"/>
    <n v="7"/>
    <n v="201"/>
    <s v="082000"/>
    <s v="Department of Education, Central Office Operations"/>
    <s v="No"/>
    <x v="68"/>
    <n v="184"/>
    <s v="Pupil Assessment Services"/>
    <x v="67"/>
    <s v="GF"/>
    <n v="50"/>
    <x v="4"/>
    <n v="0"/>
    <n v="1894789.82"/>
    <n v="0"/>
    <n v="36.17"/>
    <n v="5226.41"/>
    <n v="2815.26"/>
    <n v="500000"/>
  </r>
  <r>
    <x v="6"/>
    <n v="7"/>
    <n v="201"/>
    <s v="082000"/>
    <s v="Department of Education, Central Office Operations"/>
    <s v="No"/>
    <x v="68"/>
    <n v="185"/>
    <s v="School and Division Assistance"/>
    <x v="68"/>
    <s v="GF"/>
    <n v="10"/>
    <x v="0"/>
    <n v="2237658"/>
    <n v="2384540.44"/>
    <n v="1934042.59"/>
    <n v="2198414"/>
    <n v="2220441"/>
    <n v="2110168.64"/>
    <n v="4262155.5"/>
  </r>
  <r>
    <x v="6"/>
    <n v="7"/>
    <n v="201"/>
    <s v="082000"/>
    <s v="Department of Education, Central Office Operations"/>
    <s v="No"/>
    <x v="68"/>
    <n v="185"/>
    <s v="School and Division Assistance"/>
    <x v="68"/>
    <s v="GF"/>
    <n v="20"/>
    <x v="1"/>
    <n v="2237656.29"/>
    <n v="1885686.77"/>
    <n v="1839306.38"/>
    <n v="2197726.0699999998"/>
    <n v="2218064.29"/>
    <n v="2103395.98"/>
    <n v="4262154.6900000004"/>
  </r>
  <r>
    <x v="6"/>
    <n v="7"/>
    <n v="201"/>
    <s v="082000"/>
    <s v="Department of Education, Central Office Operations"/>
    <s v="No"/>
    <x v="68"/>
    <n v="185"/>
    <s v="School and Division Assistance"/>
    <x v="68"/>
    <s v="GF"/>
    <n v="30"/>
    <x v="2"/>
    <n v="1.71"/>
    <n v="498853.67"/>
    <n v="94736.21"/>
    <n v="687.93"/>
    <n v="2376.71"/>
    <n v="6772.66"/>
    <n v="0.81"/>
  </r>
  <r>
    <x v="6"/>
    <n v="7"/>
    <n v="201"/>
    <s v="082000"/>
    <s v="Department of Education, Central Office Operations"/>
    <s v="No"/>
    <x v="68"/>
    <n v="185"/>
    <s v="School and Division Assistance"/>
    <x v="68"/>
    <s v="GF"/>
    <n v="40"/>
    <x v="3"/>
    <n v="0"/>
    <n v="0"/>
    <n v="0"/>
    <n v="0"/>
    <n v="0"/>
    <n v="0"/>
    <n v="0"/>
  </r>
  <r>
    <x v="6"/>
    <n v="7"/>
    <n v="201"/>
    <s v="082000"/>
    <s v="Department of Education, Central Office Operations"/>
    <s v="No"/>
    <x v="68"/>
    <n v="185"/>
    <s v="School and Division Assistance"/>
    <x v="68"/>
    <s v="GF"/>
    <n v="50"/>
    <x v="4"/>
    <n v="1.71"/>
    <n v="498853.67"/>
    <n v="94736.21"/>
    <n v="687.93"/>
    <n v="2376.71"/>
    <n v="6772.66"/>
    <n v="0.81"/>
  </r>
  <r>
    <x v="6"/>
    <n v="7"/>
    <n v="201"/>
    <s v="082000"/>
    <s v="Department of Education, Central Office Operations"/>
    <s v="No"/>
    <x v="68"/>
    <n v="186"/>
    <s v="Technology Assistance Services"/>
    <x v="69"/>
    <s v="GF"/>
    <n v="10"/>
    <x v="0"/>
    <n v="1758851"/>
    <n v="1993664.24"/>
    <n v="6930133.8300000001"/>
    <n v="6043589"/>
    <n v="5929691"/>
    <n v="5868780.7599999998"/>
    <n v="6237681.8300000001"/>
  </r>
  <r>
    <x v="6"/>
    <n v="7"/>
    <n v="201"/>
    <s v="082000"/>
    <s v="Department of Education, Central Office Operations"/>
    <s v="No"/>
    <x v="68"/>
    <n v="186"/>
    <s v="Technology Assistance Services"/>
    <x v="69"/>
    <s v="GF"/>
    <n v="20"/>
    <x v="1"/>
    <n v="1758851"/>
    <n v="1891428.72"/>
    <n v="6843439.1900000004"/>
    <n v="6035690.6399999997"/>
    <n v="5911029.2400000002"/>
    <n v="5847756.7999999998"/>
    <n v="6237680.8300000001"/>
  </r>
  <r>
    <x v="6"/>
    <n v="7"/>
    <n v="201"/>
    <s v="082000"/>
    <s v="Department of Education, Central Office Operations"/>
    <s v="No"/>
    <x v="68"/>
    <n v="186"/>
    <s v="Technology Assistance Services"/>
    <x v="69"/>
    <s v="GF"/>
    <n v="30"/>
    <x v="2"/>
    <n v="0"/>
    <n v="102235.52"/>
    <n v="86694.64"/>
    <n v="7898.36"/>
    <n v="18661.759999999998"/>
    <n v="21023.96"/>
    <n v="1"/>
  </r>
  <r>
    <x v="6"/>
    <n v="7"/>
    <n v="201"/>
    <s v="082000"/>
    <s v="Department of Education, Central Office Operations"/>
    <s v="No"/>
    <x v="68"/>
    <n v="186"/>
    <s v="Technology Assistance Services"/>
    <x v="69"/>
    <s v="GF"/>
    <n v="40"/>
    <x v="3"/>
    <n v="0"/>
    <n v="0"/>
    <n v="0"/>
    <n v="0"/>
    <n v="0"/>
    <n v="0"/>
    <n v="0"/>
  </r>
  <r>
    <x v="6"/>
    <n v="7"/>
    <n v="201"/>
    <s v="082000"/>
    <s v="Department of Education, Central Office Operations"/>
    <s v="No"/>
    <x v="68"/>
    <n v="186"/>
    <s v="Technology Assistance Services"/>
    <x v="69"/>
    <s v="GF"/>
    <n v="50"/>
    <x v="4"/>
    <n v="0"/>
    <n v="102235.52"/>
    <n v="86694.64"/>
    <n v="7898.36"/>
    <n v="18661.759999999998"/>
    <n v="21023.96"/>
    <n v="1"/>
  </r>
  <r>
    <x v="6"/>
    <n v="7"/>
    <n v="201"/>
    <s v="082000"/>
    <s v="Department of Education, Central Office Operations"/>
    <s v="No"/>
    <x v="68"/>
    <n v="199"/>
    <s v="Administrative and Support Services"/>
    <x v="70"/>
    <s v="GF"/>
    <n v="10"/>
    <x v="0"/>
    <n v="19720897"/>
    <n v="19509202.59"/>
    <n v="22450810"/>
    <n v="24083856.170000002"/>
    <n v="24682571.289999999"/>
    <n v="29355896.920000002"/>
    <n v="31082560.870000001"/>
  </r>
  <r>
    <x v="6"/>
    <n v="7"/>
    <n v="201"/>
    <s v="082000"/>
    <s v="Department of Education, Central Office Operations"/>
    <s v="No"/>
    <x v="68"/>
    <n v="199"/>
    <s v="Administrative and Support Services"/>
    <x v="70"/>
    <s v="GF"/>
    <n v="20"/>
    <x v="1"/>
    <n v="19720897"/>
    <n v="19509198.449999999"/>
    <n v="20254393.41"/>
    <n v="22848944.579999998"/>
    <n v="23449652.829999998"/>
    <n v="28938723.699999999"/>
    <n v="25144558.699999999"/>
  </r>
  <r>
    <x v="6"/>
    <n v="7"/>
    <n v="201"/>
    <s v="082000"/>
    <s v="Department of Education, Central Office Operations"/>
    <s v="No"/>
    <x v="68"/>
    <n v="199"/>
    <s v="Administrative and Support Services"/>
    <x v="70"/>
    <s v="GF"/>
    <n v="30"/>
    <x v="2"/>
    <n v="0"/>
    <n v="4.1399999999999997"/>
    <n v="2196416.59"/>
    <n v="1234911.5900000001"/>
    <n v="1232918.46"/>
    <n v="417173.22"/>
    <n v="5938002.1699999999"/>
  </r>
  <r>
    <x v="6"/>
    <n v="7"/>
    <n v="201"/>
    <s v="082000"/>
    <s v="Department of Education, Central Office Operations"/>
    <s v="No"/>
    <x v="68"/>
    <n v="199"/>
    <s v="Administrative and Support Services"/>
    <x v="70"/>
    <s v="GF"/>
    <n v="40"/>
    <x v="3"/>
    <n v="0"/>
    <n v="0"/>
    <n v="0"/>
    <n v="0"/>
    <n v="0"/>
    <n v="0"/>
    <n v="5138000"/>
  </r>
  <r>
    <x v="6"/>
    <n v="7"/>
    <n v="201"/>
    <s v="082000"/>
    <s v="Department of Education, Central Office Operations"/>
    <s v="No"/>
    <x v="68"/>
    <n v="199"/>
    <s v="Administrative and Support Services"/>
    <x v="70"/>
    <s v="GF"/>
    <n v="50"/>
    <x v="4"/>
    <n v="0"/>
    <n v="4.1399999999999997"/>
    <n v="2196416.59"/>
    <n v="1234911.5900000001"/>
    <n v="1232918.46"/>
    <n v="417173.22"/>
    <n v="800002.16999999993"/>
  </r>
  <r>
    <x v="6"/>
    <n v="7"/>
    <n v="201"/>
    <s v="082000"/>
    <s v="Department of Education, Central Office Operations"/>
    <s v="No"/>
    <x v="68"/>
    <n v="566"/>
    <s v="Teacher Licensure and Education"/>
    <x v="71"/>
    <s v="GF"/>
    <n v="10"/>
    <x v="0"/>
    <n v="319466"/>
    <n v="714239.88"/>
    <n v="804691.44"/>
    <n v="941167"/>
    <n v="1201419.9099999999"/>
    <n v="662071.91"/>
    <n v="989030.53"/>
  </r>
  <r>
    <x v="6"/>
    <n v="7"/>
    <n v="201"/>
    <s v="082000"/>
    <s v="Department of Education, Central Office Operations"/>
    <s v="No"/>
    <x v="68"/>
    <n v="566"/>
    <s v="Teacher Licensure and Education"/>
    <x v="71"/>
    <s v="GF"/>
    <n v="20"/>
    <x v="1"/>
    <n v="319465.96000000002"/>
    <n v="595895.21"/>
    <n v="560372.31000000006"/>
    <n v="770475.09"/>
    <n v="701702.47"/>
    <n v="661998.80000000005"/>
    <n v="989029.62"/>
  </r>
  <r>
    <x v="6"/>
    <n v="7"/>
    <n v="201"/>
    <s v="082000"/>
    <s v="Department of Education, Central Office Operations"/>
    <s v="No"/>
    <x v="68"/>
    <n v="566"/>
    <s v="Teacher Licensure and Education"/>
    <x v="71"/>
    <s v="GF"/>
    <n v="30"/>
    <x v="2"/>
    <n v="0.04"/>
    <n v="118344.67"/>
    <n v="244319.13"/>
    <n v="170691.91"/>
    <n v="499717.44"/>
    <n v="73.11"/>
    <n v="0.91"/>
  </r>
  <r>
    <x v="6"/>
    <n v="7"/>
    <n v="201"/>
    <s v="082000"/>
    <s v="Department of Education, Central Office Operations"/>
    <s v="No"/>
    <x v="68"/>
    <n v="566"/>
    <s v="Teacher Licensure and Education"/>
    <x v="71"/>
    <s v="GF"/>
    <n v="40"/>
    <x v="3"/>
    <n v="0"/>
    <n v="0"/>
    <n v="0"/>
    <n v="0"/>
    <n v="0"/>
    <n v="0"/>
    <n v="0"/>
  </r>
  <r>
    <x v="6"/>
    <n v="7"/>
    <n v="201"/>
    <s v="082000"/>
    <s v="Department of Education, Central Office Operations"/>
    <s v="No"/>
    <x v="68"/>
    <n v="566"/>
    <s v="Teacher Licensure and Education"/>
    <x v="71"/>
    <s v="GF"/>
    <n v="50"/>
    <x v="4"/>
    <n v="0.04"/>
    <n v="118344.67"/>
    <n v="244319.13"/>
    <n v="170691.91"/>
    <n v="499717.44"/>
    <n v="73.11"/>
    <n v="0.91"/>
  </r>
  <r>
    <x v="6"/>
    <n v="7"/>
    <n v="197"/>
    <s v="083000"/>
    <s v="Direct Aid to Public Education"/>
    <s v="No"/>
    <x v="69"/>
    <n v="143"/>
    <s v="Financial Assistance for Educational, Cultural, Community, and Artistic Affairs"/>
    <x v="72"/>
    <s v="GF"/>
    <n v="10"/>
    <x v="0"/>
    <n v="29867180"/>
    <n v="34085441"/>
    <n v="40722654"/>
    <n v="38800685"/>
    <n v="77960301.489999995"/>
    <n v="81122709.760000005"/>
    <n v="87329185.439999998"/>
  </r>
  <r>
    <x v="6"/>
    <n v="7"/>
    <n v="197"/>
    <s v="083000"/>
    <s v="Direct Aid to Public Education"/>
    <s v="No"/>
    <x v="69"/>
    <n v="143"/>
    <s v="Financial Assistance for Educational, Cultural, Community, and Artistic Affairs"/>
    <x v="72"/>
    <s v="GF"/>
    <n v="20"/>
    <x v="1"/>
    <n v="28570684.300000001"/>
    <n v="33006562.010000002"/>
    <n v="36895350.090000004"/>
    <n v="35691047.020000003"/>
    <n v="70181484.769999996"/>
    <n v="78051513.180000007"/>
    <n v="75360652.75"/>
  </r>
  <r>
    <x v="6"/>
    <n v="7"/>
    <n v="197"/>
    <s v="083000"/>
    <s v="Direct Aid to Public Education"/>
    <s v="No"/>
    <x v="69"/>
    <n v="143"/>
    <s v="Financial Assistance for Educational, Cultural, Community, and Artistic Affairs"/>
    <x v="72"/>
    <s v="GF"/>
    <n v="30"/>
    <x v="2"/>
    <n v="1296495.7"/>
    <n v="1078878.99"/>
    <n v="3827303.91"/>
    <n v="3109637.98"/>
    <n v="7778816.7199999997"/>
    <n v="3071196.58"/>
    <n v="11968532.689999999"/>
  </r>
  <r>
    <x v="6"/>
    <n v="7"/>
    <n v="197"/>
    <s v="083000"/>
    <s v="Direct Aid to Public Education"/>
    <s v="No"/>
    <x v="69"/>
    <n v="143"/>
    <s v="Financial Assistance for Educational, Cultural, Community, and Artistic Affairs"/>
    <x v="72"/>
    <s v="GF"/>
    <n v="40"/>
    <x v="3"/>
    <n v="0"/>
    <n v="0"/>
    <n v="0"/>
    <n v="0"/>
    <n v="5029411.76"/>
    <n v="0"/>
    <n v="9056641"/>
  </r>
  <r>
    <x v="6"/>
    <n v="7"/>
    <n v="197"/>
    <s v="083000"/>
    <s v="Direct Aid to Public Education"/>
    <s v="No"/>
    <x v="69"/>
    <n v="143"/>
    <s v="Financial Assistance for Educational, Cultural, Community, and Artistic Affairs"/>
    <x v="72"/>
    <s v="GF"/>
    <n v="50"/>
    <x v="4"/>
    <n v="1296495.7"/>
    <n v="1078878.99"/>
    <n v="3827303.91"/>
    <n v="3109637.98"/>
    <n v="2749404.96"/>
    <n v="3071196.58"/>
    <n v="2911891.6899999995"/>
  </r>
  <r>
    <x v="6"/>
    <n v="7"/>
    <n v="197"/>
    <s v="083000"/>
    <s v="Direct Aid to Public Education"/>
    <s v="No"/>
    <x v="69"/>
    <n v="176"/>
    <s v="Early Childhood Care and Education Programs"/>
    <x v="73"/>
    <s v="GF"/>
    <n v="10"/>
    <x v="0"/>
    <n v="0"/>
    <n v="0"/>
    <n v="0"/>
    <n v="0"/>
    <n v="0"/>
    <n v="0"/>
    <n v="188418050.44999999"/>
  </r>
  <r>
    <x v="6"/>
    <n v="7"/>
    <n v="197"/>
    <s v="083000"/>
    <s v="Direct Aid to Public Education"/>
    <s v="No"/>
    <x v="69"/>
    <n v="176"/>
    <s v="Early Childhood Care and Education Programs"/>
    <x v="73"/>
    <s v="GF"/>
    <n v="20"/>
    <x v="1"/>
    <n v="0"/>
    <n v="0"/>
    <n v="0"/>
    <n v="0"/>
    <n v="0"/>
    <n v="0"/>
    <n v="188318357"/>
  </r>
  <r>
    <x v="6"/>
    <n v="7"/>
    <n v="197"/>
    <s v="083000"/>
    <s v="Direct Aid to Public Education"/>
    <s v="No"/>
    <x v="69"/>
    <n v="176"/>
    <s v="Early Childhood Care and Education Programs"/>
    <x v="73"/>
    <s v="GF"/>
    <n v="30"/>
    <x v="2"/>
    <n v="0"/>
    <n v="0"/>
    <n v="0"/>
    <n v="0"/>
    <n v="0"/>
    <n v="0"/>
    <n v="99693.45"/>
  </r>
  <r>
    <x v="6"/>
    <n v="7"/>
    <n v="197"/>
    <s v="083000"/>
    <s v="Direct Aid to Public Education"/>
    <s v="No"/>
    <x v="69"/>
    <n v="176"/>
    <s v="Early Childhood Care and Education Programs"/>
    <x v="73"/>
    <s v="GF"/>
    <n v="40"/>
    <x v="3"/>
    <n v="0"/>
    <n v="0"/>
    <n v="0"/>
    <n v="0"/>
    <n v="0"/>
    <n v="0"/>
    <n v="99693.45"/>
  </r>
  <r>
    <x v="6"/>
    <n v="7"/>
    <n v="197"/>
    <s v="083000"/>
    <s v="Direct Aid to Public Education"/>
    <s v="No"/>
    <x v="69"/>
    <n v="176"/>
    <s v="Early Childhood Care and Education Programs"/>
    <x v="73"/>
    <s v="GF"/>
    <n v="50"/>
    <x v="4"/>
    <n v="0"/>
    <n v="0"/>
    <n v="0"/>
    <n v="0"/>
    <n v="0"/>
    <n v="0"/>
    <n v="0"/>
  </r>
  <r>
    <x v="6"/>
    <n v="7"/>
    <n v="197"/>
    <s v="083000"/>
    <s v="Direct Aid to Public Education"/>
    <s v="No"/>
    <x v="69"/>
    <n v="178"/>
    <s v="State Education Assistance Programs"/>
    <x v="74"/>
    <s v="GF"/>
    <n v="10"/>
    <x v="0"/>
    <n v="6229436359"/>
    <n v="6519132301"/>
    <n v="6933632130.4200001"/>
    <n v="7142041110.5200005"/>
    <n v="8566581702.3400002"/>
    <n v="8915620741.5"/>
    <n v="9387126167.8999996"/>
  </r>
  <r>
    <x v="6"/>
    <n v="7"/>
    <n v="197"/>
    <s v="083000"/>
    <s v="Direct Aid to Public Education"/>
    <s v="No"/>
    <x v="69"/>
    <n v="178"/>
    <s v="State Education Assistance Programs"/>
    <x v="74"/>
    <s v="GF"/>
    <n v="20"/>
    <x v="1"/>
    <n v="6221605195.9300003"/>
    <n v="6495484717"/>
    <n v="6811873441.8999996"/>
    <n v="7138706667.4200001"/>
    <n v="8451151788.25"/>
    <n v="8904327348.2800007"/>
    <n v="9359253377.2999992"/>
  </r>
  <r>
    <x v="6"/>
    <n v="7"/>
    <n v="197"/>
    <s v="083000"/>
    <s v="Direct Aid to Public Education"/>
    <s v="No"/>
    <x v="69"/>
    <n v="178"/>
    <s v="State Education Assistance Programs"/>
    <x v="74"/>
    <s v="GF"/>
    <n v="30"/>
    <x v="2"/>
    <n v="7831163.0700000003"/>
    <n v="23647584.100000001"/>
    <n v="121758688.52"/>
    <n v="3334443.1"/>
    <n v="115429914.09"/>
    <n v="11293393.220000001"/>
    <n v="27872790.600000001"/>
  </r>
  <r>
    <x v="6"/>
    <n v="7"/>
    <n v="197"/>
    <s v="083000"/>
    <s v="Direct Aid to Public Education"/>
    <s v="No"/>
    <x v="69"/>
    <n v="178"/>
    <s v="State Education Assistance Programs"/>
    <x v="74"/>
    <s v="GF"/>
    <n v="40"/>
    <x v="3"/>
    <n v="0"/>
    <n v="0"/>
    <n v="0"/>
    <n v="0"/>
    <n v="0"/>
    <n v="0"/>
    <n v="0"/>
  </r>
  <r>
    <x v="6"/>
    <n v="7"/>
    <n v="197"/>
    <s v="083000"/>
    <s v="Direct Aid to Public Education"/>
    <s v="No"/>
    <x v="69"/>
    <n v="178"/>
    <s v="State Education Assistance Programs"/>
    <x v="74"/>
    <s v="GF"/>
    <n v="50"/>
    <x v="4"/>
    <n v="7831163.0700000003"/>
    <n v="23647584.100000001"/>
    <n v="121758688.52"/>
    <n v="3334443.1"/>
    <n v="115429914.09"/>
    <n v="11293393.220000001"/>
    <n v="27872790.600000001"/>
  </r>
  <r>
    <x v="6"/>
    <n v="7"/>
    <n v="218"/>
    <s v="085000"/>
    <s v="Virginia School for the Deaf and the Blind"/>
    <s v="No"/>
    <x v="70"/>
    <n v="197"/>
    <s v="Instruction"/>
    <x v="75"/>
    <s v="GF"/>
    <n v="10"/>
    <x v="0"/>
    <n v="4013128"/>
    <n v="4611128"/>
    <n v="4383872"/>
    <n v="4639646.13"/>
    <n v="4789244.42"/>
    <n v="5082161"/>
    <n v="5938484.9000000004"/>
  </r>
  <r>
    <x v="6"/>
    <n v="7"/>
    <n v="218"/>
    <s v="085000"/>
    <s v="Virginia School for the Deaf and the Blind"/>
    <s v="No"/>
    <x v="70"/>
    <n v="197"/>
    <s v="Instruction"/>
    <x v="75"/>
    <s v="GF"/>
    <n v="20"/>
    <x v="1"/>
    <n v="4012006.49"/>
    <n v="4344092.4800000004"/>
    <n v="4329597.87"/>
    <n v="4639062.71"/>
    <n v="4764982.9800000004"/>
    <n v="5062374.0999999996"/>
    <n v="5740942.7300000004"/>
  </r>
  <r>
    <x v="6"/>
    <n v="7"/>
    <n v="218"/>
    <s v="085000"/>
    <s v="Virginia School for the Deaf and the Blind"/>
    <s v="No"/>
    <x v="70"/>
    <n v="197"/>
    <s v="Instruction"/>
    <x v="75"/>
    <s v="GF"/>
    <n v="30"/>
    <x v="2"/>
    <n v="1121.51"/>
    <n v="267035.52000000002"/>
    <n v="54274.13"/>
    <n v="583.41999999999996"/>
    <n v="24261.439999999999"/>
    <n v="19786.900000000001"/>
    <n v="197542.17"/>
  </r>
  <r>
    <x v="6"/>
    <n v="7"/>
    <n v="218"/>
    <s v="085000"/>
    <s v="Virginia School for the Deaf and the Blind"/>
    <s v="No"/>
    <x v="70"/>
    <n v="197"/>
    <s v="Instruction"/>
    <x v="75"/>
    <s v="GF"/>
    <n v="40"/>
    <x v="3"/>
    <n v="0"/>
    <n v="0"/>
    <n v="0"/>
    <n v="0"/>
    <n v="0"/>
    <n v="0"/>
    <n v="0"/>
  </r>
  <r>
    <x v="6"/>
    <n v="7"/>
    <n v="218"/>
    <s v="085000"/>
    <s v="Virginia School for the Deaf and the Blind"/>
    <s v="No"/>
    <x v="70"/>
    <n v="197"/>
    <s v="Instruction"/>
    <x v="75"/>
    <s v="GF"/>
    <n v="50"/>
    <x v="4"/>
    <n v="1121.51"/>
    <n v="267035.52000000002"/>
    <n v="54274.13"/>
    <n v="583.41999999999996"/>
    <n v="24261.439999999999"/>
    <n v="19786.900000000001"/>
    <n v="197542.17"/>
  </r>
  <r>
    <x v="6"/>
    <n v="7"/>
    <n v="218"/>
    <s v="085000"/>
    <s v="Virginia School for the Deaf and the Blind"/>
    <s v="No"/>
    <x v="70"/>
    <n v="198"/>
    <s v="Residential Support"/>
    <x v="76"/>
    <s v="GF"/>
    <n v="10"/>
    <x v="0"/>
    <n v="5692458"/>
    <n v="5324991"/>
    <n v="5595924"/>
    <n v="5862922.1699999999"/>
    <n v="6106437.2699999996"/>
    <n v="6151482"/>
    <n v="7120267.9900000002"/>
  </r>
  <r>
    <x v="6"/>
    <n v="7"/>
    <n v="218"/>
    <s v="085000"/>
    <s v="Virginia School for the Deaf and the Blind"/>
    <s v="No"/>
    <x v="70"/>
    <n v="198"/>
    <s v="Residential Support"/>
    <x v="76"/>
    <s v="GF"/>
    <n v="20"/>
    <x v="1"/>
    <n v="5690947.6600000001"/>
    <n v="5272757.1100000003"/>
    <n v="5563978.8300000001"/>
    <n v="5817607.9000000004"/>
    <n v="6084787.4800000004"/>
    <n v="6054109.0099999998"/>
    <n v="6966153.04"/>
  </r>
  <r>
    <x v="6"/>
    <n v="7"/>
    <n v="218"/>
    <s v="085000"/>
    <s v="Virginia School for the Deaf and the Blind"/>
    <s v="No"/>
    <x v="70"/>
    <n v="198"/>
    <s v="Residential Support"/>
    <x v="76"/>
    <s v="GF"/>
    <n v="30"/>
    <x v="2"/>
    <n v="1510.34"/>
    <n v="52233.89"/>
    <n v="31945.17"/>
    <n v="45314.27"/>
    <n v="21649.79"/>
    <n v="97372.99"/>
    <n v="154114.95000000001"/>
  </r>
  <r>
    <x v="6"/>
    <n v="7"/>
    <n v="218"/>
    <s v="085000"/>
    <s v="Virginia School for the Deaf and the Blind"/>
    <s v="No"/>
    <x v="70"/>
    <n v="198"/>
    <s v="Residential Support"/>
    <x v="76"/>
    <s v="GF"/>
    <n v="40"/>
    <x v="3"/>
    <n v="0"/>
    <n v="0"/>
    <n v="0"/>
    <n v="0"/>
    <n v="0"/>
    <n v="0"/>
    <n v="0"/>
  </r>
  <r>
    <x v="6"/>
    <n v="7"/>
    <n v="218"/>
    <s v="085000"/>
    <s v="Virginia School for the Deaf and the Blind"/>
    <s v="No"/>
    <x v="70"/>
    <n v="198"/>
    <s v="Residential Support"/>
    <x v="76"/>
    <s v="GF"/>
    <n v="50"/>
    <x v="4"/>
    <n v="1510.34"/>
    <n v="52233.89"/>
    <n v="31945.17"/>
    <n v="45314.27"/>
    <n v="21649.79"/>
    <n v="97372.99"/>
    <n v="154114.95000000001"/>
  </r>
  <r>
    <x v="6"/>
    <n v="7"/>
    <n v="218"/>
    <s v="085000"/>
    <s v="Virginia School for the Deaf and the Blind"/>
    <s v="No"/>
    <x v="70"/>
    <n v="199"/>
    <s v="Administrative and Support Services"/>
    <x v="70"/>
    <s v="GF"/>
    <n v="10"/>
    <x v="0"/>
    <n v="1739994"/>
    <n v="1774167"/>
    <n v="1698443"/>
    <n v="1857201.97"/>
    <n v="2490059.7999999998"/>
    <n v="2123332"/>
    <n v="3798369.78"/>
  </r>
  <r>
    <x v="6"/>
    <n v="7"/>
    <n v="218"/>
    <s v="085000"/>
    <s v="Virginia School for the Deaf and the Blind"/>
    <s v="No"/>
    <x v="70"/>
    <n v="199"/>
    <s v="Administrative and Support Services"/>
    <x v="70"/>
    <s v="GF"/>
    <n v="20"/>
    <x v="1"/>
    <n v="1739982.14"/>
    <n v="1644162.06"/>
    <n v="1680070.03"/>
    <n v="1856813.17"/>
    <n v="2489300.64"/>
    <n v="2017277.22"/>
    <n v="2971520.04"/>
  </r>
  <r>
    <x v="6"/>
    <n v="7"/>
    <n v="218"/>
    <s v="085000"/>
    <s v="Virginia School for the Deaf and the Blind"/>
    <s v="No"/>
    <x v="70"/>
    <n v="199"/>
    <s v="Administrative and Support Services"/>
    <x v="70"/>
    <s v="GF"/>
    <n v="30"/>
    <x v="2"/>
    <n v="11.86"/>
    <n v="130004.94"/>
    <n v="18372.97"/>
    <n v="388.8"/>
    <n v="759.16"/>
    <n v="106054.78"/>
    <n v="826849.74"/>
  </r>
  <r>
    <x v="6"/>
    <n v="7"/>
    <n v="218"/>
    <s v="085000"/>
    <s v="Virginia School for the Deaf and the Blind"/>
    <s v="No"/>
    <x v="70"/>
    <n v="199"/>
    <s v="Administrative and Support Services"/>
    <x v="70"/>
    <s v="GF"/>
    <n v="40"/>
    <x v="3"/>
    <n v="0"/>
    <n v="0"/>
    <n v="0"/>
    <n v="0"/>
    <n v="0"/>
    <n v="0"/>
    <n v="0"/>
  </r>
  <r>
    <x v="6"/>
    <n v="7"/>
    <n v="218"/>
    <s v="085000"/>
    <s v="Virginia School for the Deaf and the Blind"/>
    <s v="No"/>
    <x v="70"/>
    <n v="199"/>
    <s v="Administrative and Support Services"/>
    <x v="70"/>
    <s v="GF"/>
    <n v="50"/>
    <x v="4"/>
    <n v="11.86"/>
    <n v="130004.94"/>
    <n v="18372.97"/>
    <n v="388.8"/>
    <n v="759.16"/>
    <n v="106054.78"/>
    <n v="826849.74"/>
  </r>
  <r>
    <x v="6"/>
    <n v="7"/>
    <n v="245"/>
    <s v="086000"/>
    <s v="State Council of Higher Education for Virginia"/>
    <s v="No"/>
    <x v="71"/>
    <n v="108"/>
    <s v="Higher Education Student Financial Assistance"/>
    <x v="77"/>
    <s v="GF"/>
    <n v="10"/>
    <x v="0"/>
    <n v="75373171"/>
    <n v="81023847"/>
    <n v="85375925"/>
    <n v="93927899"/>
    <n v="109234845"/>
    <n v="153174185"/>
    <n v="171807110.5"/>
  </r>
  <r>
    <x v="6"/>
    <n v="7"/>
    <n v="245"/>
    <s v="086000"/>
    <s v="State Council of Higher Education for Virginia"/>
    <s v="No"/>
    <x v="71"/>
    <n v="108"/>
    <s v="Higher Education Student Financial Assistance"/>
    <x v="77"/>
    <s v="GF"/>
    <n v="20"/>
    <x v="1"/>
    <n v="68798005"/>
    <n v="70709931.329999998"/>
    <n v="72229001"/>
    <n v="71435063"/>
    <n v="88411071.5"/>
    <n v="103452129.5"/>
    <n v="110517443"/>
  </r>
  <r>
    <x v="6"/>
    <n v="7"/>
    <n v="245"/>
    <s v="086000"/>
    <s v="State Council of Higher Education for Virginia"/>
    <s v="No"/>
    <x v="71"/>
    <n v="108"/>
    <s v="Higher Education Student Financial Assistance"/>
    <x v="77"/>
    <s v="GF"/>
    <n v="30"/>
    <x v="2"/>
    <n v="6575166"/>
    <n v="10313915.67"/>
    <n v="13146924"/>
    <n v="22492836"/>
    <n v="20823773.5"/>
    <n v="49722055.5"/>
    <n v="61289667.5"/>
  </r>
  <r>
    <x v="6"/>
    <n v="7"/>
    <n v="245"/>
    <s v="086000"/>
    <s v="State Council of Higher Education for Virginia"/>
    <s v="No"/>
    <x v="71"/>
    <n v="108"/>
    <s v="Higher Education Student Financial Assistance"/>
    <x v="77"/>
    <s v="GF"/>
    <n v="40"/>
    <x v="3"/>
    <n v="5661021"/>
    <n v="7553855"/>
    <n v="11706651"/>
    <n v="20391159"/>
    <n v="17710407"/>
    <n v="47737881"/>
    <n v="59801836"/>
  </r>
  <r>
    <x v="6"/>
    <n v="7"/>
    <n v="245"/>
    <s v="086000"/>
    <s v="State Council of Higher Education for Virginia"/>
    <s v="No"/>
    <x v="71"/>
    <n v="108"/>
    <s v="Higher Education Student Financial Assistance"/>
    <x v="77"/>
    <s v="GF"/>
    <n v="50"/>
    <x v="4"/>
    <n v="914145"/>
    <n v="2760060.67"/>
    <n v="1440273"/>
    <n v="2101677"/>
    <n v="3113366.5"/>
    <n v="1984174.5"/>
    <n v="1487831.5"/>
  </r>
  <r>
    <x v="6"/>
    <n v="7"/>
    <n v="245"/>
    <s v="086000"/>
    <s v="State Council of Higher Education for Virginia"/>
    <s v="No"/>
    <x v="71"/>
    <n v="110"/>
    <s v="Financial Assistance For Educational and General Services"/>
    <x v="78"/>
    <s v="GF"/>
    <n v="10"/>
    <x v="0"/>
    <n v="0"/>
    <n v="0"/>
    <n v="0"/>
    <n v="0"/>
    <n v="350000"/>
    <n v="350000"/>
    <n v="0"/>
  </r>
  <r>
    <x v="6"/>
    <n v="7"/>
    <n v="245"/>
    <s v="086000"/>
    <s v="State Council of Higher Education for Virginia"/>
    <s v="No"/>
    <x v="71"/>
    <n v="110"/>
    <s v="Financial Assistance For Educational and General Services"/>
    <x v="78"/>
    <s v="GF"/>
    <n v="20"/>
    <x v="1"/>
    <n v="0"/>
    <n v="0"/>
    <n v="0"/>
    <n v="0"/>
    <n v="0"/>
    <n v="324929"/>
    <n v="0"/>
  </r>
  <r>
    <x v="6"/>
    <n v="7"/>
    <n v="245"/>
    <s v="086000"/>
    <s v="State Council of Higher Education for Virginia"/>
    <s v="No"/>
    <x v="71"/>
    <n v="110"/>
    <s v="Financial Assistance For Educational and General Services"/>
    <x v="78"/>
    <s v="GF"/>
    <n v="30"/>
    <x v="2"/>
    <n v="0"/>
    <n v="0"/>
    <n v="0"/>
    <n v="0"/>
    <n v="350000"/>
    <n v="25071"/>
    <n v="0"/>
  </r>
  <r>
    <x v="6"/>
    <n v="7"/>
    <n v="245"/>
    <s v="086000"/>
    <s v="State Council of Higher Education for Virginia"/>
    <s v="No"/>
    <x v="71"/>
    <n v="110"/>
    <s v="Financial Assistance For Educational and General Services"/>
    <x v="78"/>
    <s v="GF"/>
    <n v="40"/>
    <x v="3"/>
    <n v="0"/>
    <n v="0"/>
    <n v="0"/>
    <n v="0"/>
    <n v="0"/>
    <n v="0"/>
    <n v="0"/>
  </r>
  <r>
    <x v="6"/>
    <n v="7"/>
    <n v="245"/>
    <s v="086000"/>
    <s v="State Council of Higher Education for Virginia"/>
    <s v="No"/>
    <x v="71"/>
    <n v="110"/>
    <s v="Financial Assistance For Educational and General Services"/>
    <x v="78"/>
    <s v="GF"/>
    <n v="50"/>
    <x v="4"/>
    <n v="0"/>
    <n v="0"/>
    <n v="0"/>
    <n v="0"/>
    <n v="350000"/>
    <n v="25071"/>
    <n v="0"/>
  </r>
  <r>
    <x v="6"/>
    <n v="7"/>
    <n v="245"/>
    <s v="086000"/>
    <s v="State Council of Higher Education for Virginia"/>
    <s v="No"/>
    <x v="71"/>
    <n v="111"/>
    <s v="Higher Education Academic, Fiscal, and Facility Planning and Coordination"/>
    <x v="79"/>
    <s v="GF"/>
    <n v="10"/>
    <x v="0"/>
    <n v="6333077"/>
    <n v="7953774"/>
    <n v="8195025"/>
    <n v="9421112"/>
    <n v="11663738"/>
    <n v="8783951.3300000001"/>
    <n v="9763427"/>
  </r>
  <r>
    <x v="6"/>
    <n v="7"/>
    <n v="245"/>
    <s v="086000"/>
    <s v="State Council of Higher Education for Virginia"/>
    <s v="No"/>
    <x v="71"/>
    <n v="111"/>
    <s v="Higher Education Academic, Fiscal, and Facility Planning and Coordination"/>
    <x v="79"/>
    <s v="GF"/>
    <n v="20"/>
    <x v="1"/>
    <n v="6332250.9000000004"/>
    <n v="7315836.7300000004"/>
    <n v="8143732"/>
    <n v="8083521.29"/>
    <n v="11573046.279999999"/>
    <n v="8782091.3300000001"/>
    <n v="9263427"/>
  </r>
  <r>
    <x v="6"/>
    <n v="7"/>
    <n v="245"/>
    <s v="086000"/>
    <s v="State Council of Higher Education for Virginia"/>
    <s v="No"/>
    <x v="71"/>
    <n v="111"/>
    <s v="Higher Education Academic, Fiscal, and Facility Planning and Coordination"/>
    <x v="79"/>
    <s v="GF"/>
    <n v="30"/>
    <x v="2"/>
    <n v="826.1"/>
    <n v="637937.27"/>
    <n v="51293"/>
    <n v="1337590.71"/>
    <n v="90691.72"/>
    <n v="1860"/>
    <n v="500000"/>
  </r>
  <r>
    <x v="6"/>
    <n v="7"/>
    <n v="245"/>
    <s v="086000"/>
    <s v="State Council of Higher Education for Virginia"/>
    <s v="No"/>
    <x v="71"/>
    <n v="111"/>
    <s v="Higher Education Academic, Fiscal, and Facility Planning and Coordination"/>
    <x v="79"/>
    <s v="GF"/>
    <n v="40"/>
    <x v="3"/>
    <n v="0"/>
    <n v="0"/>
    <n v="51293"/>
    <n v="1282838"/>
    <n v="0"/>
    <n v="0"/>
    <n v="500000"/>
  </r>
  <r>
    <x v="6"/>
    <n v="7"/>
    <n v="245"/>
    <s v="086000"/>
    <s v="State Council of Higher Education for Virginia"/>
    <s v="No"/>
    <x v="71"/>
    <n v="111"/>
    <s v="Higher Education Academic, Fiscal, and Facility Planning and Coordination"/>
    <x v="79"/>
    <s v="GF"/>
    <n v="50"/>
    <x v="4"/>
    <n v="826.1"/>
    <n v="637937.27"/>
    <n v="0"/>
    <n v="54752.71"/>
    <n v="90691.72"/>
    <n v="1860"/>
    <n v="0"/>
  </r>
  <r>
    <x v="6"/>
    <n v="7"/>
    <n v="242"/>
    <s v="087000"/>
    <s v="Christopher Newport University"/>
    <s v="Yes"/>
    <x v="72"/>
    <n v="100"/>
    <s v="Educational and General Programs"/>
    <x v="80"/>
    <s v="GF"/>
    <n v="10"/>
    <x v="0"/>
    <n v="20713"/>
    <n v="0"/>
    <n v="0"/>
    <n v="0"/>
    <n v="0"/>
    <n v="0"/>
    <n v="0"/>
  </r>
  <r>
    <x v="6"/>
    <n v="7"/>
    <n v="242"/>
    <s v="087000"/>
    <s v="Christopher Newport University"/>
    <s v="Yes"/>
    <x v="72"/>
    <n v="100"/>
    <s v="Educational and General Programs"/>
    <x v="80"/>
    <s v="GF"/>
    <n v="20"/>
    <x v="1"/>
    <n v="20713"/>
    <n v="0"/>
    <n v="0"/>
    <n v="0"/>
    <n v="0"/>
    <n v="0"/>
    <n v="0"/>
  </r>
  <r>
    <x v="6"/>
    <n v="7"/>
    <n v="242"/>
    <s v="087000"/>
    <s v="Christopher Newport University"/>
    <s v="Yes"/>
    <x v="72"/>
    <n v="100"/>
    <s v="Educational and General Programs"/>
    <x v="80"/>
    <s v="GF"/>
    <n v="30"/>
    <x v="2"/>
    <n v="0"/>
    <n v="0"/>
    <n v="0"/>
    <n v="0"/>
    <n v="0"/>
    <n v="0"/>
    <n v="0"/>
  </r>
  <r>
    <x v="6"/>
    <n v="7"/>
    <n v="242"/>
    <s v="087000"/>
    <s v="Christopher Newport University"/>
    <s v="Yes"/>
    <x v="72"/>
    <n v="100"/>
    <s v="Educational and General Programs"/>
    <x v="80"/>
    <s v="GF"/>
    <n v="40"/>
    <x v="3"/>
    <n v="0"/>
    <n v="0"/>
    <n v="0"/>
    <n v="0"/>
    <n v="0"/>
    <n v="0"/>
    <n v="0"/>
  </r>
  <r>
    <x v="6"/>
    <n v="7"/>
    <n v="242"/>
    <s v="087000"/>
    <s v="Christopher Newport University"/>
    <s v="Yes"/>
    <x v="72"/>
    <n v="100"/>
    <s v="Educational and General Programs"/>
    <x v="80"/>
    <s v="GF"/>
    <n v="50"/>
    <x v="4"/>
    <n v="0"/>
    <n v="0"/>
    <n v="0"/>
    <n v="0"/>
    <n v="0"/>
    <n v="0"/>
    <n v="0"/>
  </r>
  <r>
    <x v="6"/>
    <n v="7"/>
    <n v="242"/>
    <s v="087000"/>
    <s v="Christopher Newport University"/>
    <s v="Yes"/>
    <x v="72"/>
    <n v="108"/>
    <s v="Higher Education Student Financial Assistance"/>
    <x v="77"/>
    <s v="GF"/>
    <n v="10"/>
    <x v="0"/>
    <n v="5041956"/>
    <n v="6015240"/>
    <n v="6125947"/>
    <n v="6414030"/>
    <n v="6754119"/>
    <n v="8349060"/>
    <n v="9548414.1199999992"/>
  </r>
  <r>
    <x v="6"/>
    <n v="7"/>
    <n v="242"/>
    <s v="087000"/>
    <s v="Christopher Newport University"/>
    <s v="Yes"/>
    <x v="72"/>
    <n v="108"/>
    <s v="Higher Education Student Financial Assistance"/>
    <x v="77"/>
    <s v="GF"/>
    <n v="20"/>
    <x v="1"/>
    <n v="5041956"/>
    <n v="6015240"/>
    <n v="6025947"/>
    <n v="6414030"/>
    <n v="6754119"/>
    <n v="8346805.8799999999"/>
    <n v="9156285.9100000001"/>
  </r>
  <r>
    <x v="6"/>
    <n v="7"/>
    <n v="242"/>
    <s v="087000"/>
    <s v="Christopher Newport University"/>
    <s v="Yes"/>
    <x v="72"/>
    <n v="108"/>
    <s v="Higher Education Student Financial Assistance"/>
    <x v="77"/>
    <s v="GF"/>
    <n v="30"/>
    <x v="2"/>
    <n v="0"/>
    <n v="0"/>
    <n v="100000"/>
    <n v="0"/>
    <n v="0"/>
    <n v="2254.12"/>
    <n v="392128.21"/>
  </r>
  <r>
    <x v="6"/>
    <n v="7"/>
    <n v="242"/>
    <s v="087000"/>
    <s v="Christopher Newport University"/>
    <s v="Yes"/>
    <x v="72"/>
    <n v="108"/>
    <s v="Higher Education Student Financial Assistance"/>
    <x v="77"/>
    <s v="GF"/>
    <n v="40"/>
    <x v="3"/>
    <n v="0"/>
    <n v="0"/>
    <n v="100000"/>
    <n v="0"/>
    <n v="0"/>
    <n v="2254.12"/>
    <n v="392128.21"/>
  </r>
  <r>
    <x v="6"/>
    <n v="7"/>
    <n v="242"/>
    <s v="087000"/>
    <s v="Christopher Newport University"/>
    <s v="Yes"/>
    <x v="72"/>
    <n v="108"/>
    <s v="Higher Education Student Financial Assistance"/>
    <x v="77"/>
    <s v="GF"/>
    <n v="50"/>
    <x v="4"/>
    <n v="0"/>
    <n v="0"/>
    <n v="0"/>
    <n v="0"/>
    <n v="0"/>
    <n v="0"/>
    <n v="0"/>
  </r>
  <r>
    <x v="6"/>
    <n v="7"/>
    <n v="242"/>
    <s v="087000"/>
    <s v="Christopher Newport University"/>
    <s v="Yes"/>
    <x v="72"/>
    <n v="110"/>
    <s v="Financial Assistance For Educational and General Services"/>
    <x v="78"/>
    <s v="GF"/>
    <n v="10"/>
    <x v="0"/>
    <n v="0"/>
    <n v="0"/>
    <n v="0"/>
    <n v="0"/>
    <n v="102500"/>
    <n v="169470.07999999999"/>
    <n v="190384.51"/>
  </r>
  <r>
    <x v="6"/>
    <n v="7"/>
    <n v="242"/>
    <s v="087000"/>
    <s v="Christopher Newport University"/>
    <s v="Yes"/>
    <x v="72"/>
    <n v="110"/>
    <s v="Financial Assistance For Educational and General Services"/>
    <x v="78"/>
    <s v="GF"/>
    <n v="20"/>
    <x v="1"/>
    <n v="0"/>
    <n v="0"/>
    <n v="0"/>
    <n v="0"/>
    <n v="34696.92"/>
    <n v="80752.570000000007"/>
    <n v="136995.60999999999"/>
  </r>
  <r>
    <x v="6"/>
    <n v="7"/>
    <n v="242"/>
    <s v="087000"/>
    <s v="Christopher Newport University"/>
    <s v="Yes"/>
    <x v="72"/>
    <n v="110"/>
    <s v="Financial Assistance For Educational and General Services"/>
    <x v="78"/>
    <s v="GF"/>
    <n v="30"/>
    <x v="2"/>
    <n v="0"/>
    <n v="0"/>
    <n v="0"/>
    <n v="0"/>
    <n v="67803.08"/>
    <n v="88717.51"/>
    <n v="53388.9"/>
  </r>
  <r>
    <x v="6"/>
    <n v="7"/>
    <n v="242"/>
    <s v="087000"/>
    <s v="Christopher Newport University"/>
    <s v="Yes"/>
    <x v="72"/>
    <n v="110"/>
    <s v="Financial Assistance For Educational and General Services"/>
    <x v="78"/>
    <s v="GF"/>
    <n v="40"/>
    <x v="3"/>
    <n v="0"/>
    <n v="0"/>
    <n v="0"/>
    <n v="0"/>
    <n v="67803.08"/>
    <n v="88717.51"/>
    <n v="53388.9"/>
  </r>
  <r>
    <x v="6"/>
    <n v="7"/>
    <n v="242"/>
    <s v="087000"/>
    <s v="Christopher Newport University"/>
    <s v="Yes"/>
    <x v="72"/>
    <n v="110"/>
    <s v="Financial Assistance For Educational and General Services"/>
    <x v="78"/>
    <s v="GF"/>
    <n v="50"/>
    <x v="4"/>
    <n v="0"/>
    <n v="0"/>
    <n v="0"/>
    <n v="0"/>
    <n v="0"/>
    <n v="0"/>
    <n v="0"/>
  </r>
  <r>
    <x v="6"/>
    <n v="7"/>
    <n v="204"/>
    <s v="088000"/>
    <s v="The College of William and Mary in Virginia"/>
    <s v="Yes"/>
    <x v="73"/>
    <n v="100"/>
    <s v="Educational and General Programs"/>
    <x v="80"/>
    <s v="GF"/>
    <n v="10"/>
    <x v="0"/>
    <n v="0"/>
    <n v="0"/>
    <n v="0"/>
    <n v="0"/>
    <n v="0"/>
    <n v="0"/>
    <n v="0"/>
  </r>
  <r>
    <x v="6"/>
    <n v="7"/>
    <n v="204"/>
    <s v="088000"/>
    <s v="The College of William and Mary in Virginia"/>
    <s v="Yes"/>
    <x v="73"/>
    <n v="100"/>
    <s v="Educational and General Programs"/>
    <x v="80"/>
    <s v="GF"/>
    <n v="20"/>
    <x v="1"/>
    <n v="0"/>
    <n v="0"/>
    <n v="0"/>
    <n v="0"/>
    <n v="0"/>
    <n v="0"/>
    <n v="0"/>
  </r>
  <r>
    <x v="6"/>
    <n v="7"/>
    <n v="204"/>
    <s v="088000"/>
    <s v="The College of William and Mary in Virginia"/>
    <s v="Yes"/>
    <x v="73"/>
    <n v="100"/>
    <s v="Educational and General Programs"/>
    <x v="80"/>
    <s v="GF"/>
    <n v="30"/>
    <x v="2"/>
    <n v="0"/>
    <n v="0"/>
    <n v="0"/>
    <n v="0"/>
    <n v="0"/>
    <n v="0"/>
    <n v="0"/>
  </r>
  <r>
    <x v="6"/>
    <n v="7"/>
    <n v="204"/>
    <s v="088000"/>
    <s v="The College of William and Mary in Virginia"/>
    <s v="Yes"/>
    <x v="73"/>
    <n v="100"/>
    <s v="Educational and General Programs"/>
    <x v="80"/>
    <s v="GF"/>
    <n v="40"/>
    <x v="3"/>
    <n v="0"/>
    <n v="0"/>
    <n v="0"/>
    <n v="0"/>
    <n v="0"/>
    <n v="0"/>
    <n v="0"/>
  </r>
  <r>
    <x v="6"/>
    <n v="7"/>
    <n v="204"/>
    <s v="088000"/>
    <s v="The College of William and Mary in Virginia"/>
    <s v="Yes"/>
    <x v="73"/>
    <n v="100"/>
    <s v="Educational and General Programs"/>
    <x v="80"/>
    <s v="GF"/>
    <n v="50"/>
    <x v="4"/>
    <n v="0"/>
    <n v="0"/>
    <n v="0"/>
    <n v="0"/>
    <n v="0"/>
    <n v="0"/>
    <n v="0"/>
  </r>
  <r>
    <x v="6"/>
    <n v="7"/>
    <n v="204"/>
    <s v="088000"/>
    <s v="The College of William and Mary in Virginia"/>
    <s v="Yes"/>
    <x v="73"/>
    <n v="108"/>
    <s v="Higher Education Student Financial Assistance"/>
    <x v="77"/>
    <s v="GF"/>
    <n v="10"/>
    <x v="0"/>
    <n v="4517322"/>
    <n v="4907326"/>
    <n v="4933326"/>
    <n v="5117006"/>
    <n v="5398706"/>
    <n v="6725493"/>
    <n v="7562355"/>
  </r>
  <r>
    <x v="6"/>
    <n v="7"/>
    <n v="204"/>
    <s v="088000"/>
    <s v="The College of William and Mary in Virginia"/>
    <s v="Yes"/>
    <x v="73"/>
    <n v="108"/>
    <s v="Higher Education Student Financial Assistance"/>
    <x v="77"/>
    <s v="GF"/>
    <n v="20"/>
    <x v="1"/>
    <n v="4517322"/>
    <n v="4907326"/>
    <n v="4933326"/>
    <n v="5117006"/>
    <n v="5398706"/>
    <n v="6725493"/>
    <n v="7562355"/>
  </r>
  <r>
    <x v="6"/>
    <n v="7"/>
    <n v="204"/>
    <s v="088000"/>
    <s v="The College of William and Mary in Virginia"/>
    <s v="Yes"/>
    <x v="73"/>
    <n v="108"/>
    <s v="Higher Education Student Financial Assistance"/>
    <x v="77"/>
    <s v="GF"/>
    <n v="30"/>
    <x v="2"/>
    <n v="0"/>
    <n v="0"/>
    <n v="0"/>
    <n v="0"/>
    <n v="0"/>
    <n v="0"/>
    <n v="0"/>
  </r>
  <r>
    <x v="6"/>
    <n v="7"/>
    <n v="204"/>
    <s v="088000"/>
    <s v="The College of William and Mary in Virginia"/>
    <s v="Yes"/>
    <x v="73"/>
    <n v="108"/>
    <s v="Higher Education Student Financial Assistance"/>
    <x v="77"/>
    <s v="GF"/>
    <n v="40"/>
    <x v="3"/>
    <n v="0"/>
    <n v="0"/>
    <n v="0"/>
    <n v="0"/>
    <n v="0"/>
    <n v="0"/>
    <n v="0"/>
  </r>
  <r>
    <x v="6"/>
    <n v="7"/>
    <n v="204"/>
    <s v="088000"/>
    <s v="The College of William and Mary in Virginia"/>
    <s v="Yes"/>
    <x v="73"/>
    <n v="108"/>
    <s v="Higher Education Student Financial Assistance"/>
    <x v="77"/>
    <s v="GF"/>
    <n v="50"/>
    <x v="4"/>
    <n v="0"/>
    <n v="0"/>
    <n v="0"/>
    <n v="0"/>
    <n v="0"/>
    <n v="0"/>
    <n v="0"/>
  </r>
  <r>
    <x v="6"/>
    <n v="7"/>
    <n v="204"/>
    <s v="088000"/>
    <s v="The College of William and Mary in Virginia"/>
    <s v="Yes"/>
    <x v="73"/>
    <n v="110"/>
    <s v="Financial Assistance For Educational and General Services"/>
    <x v="78"/>
    <s v="GF"/>
    <n v="10"/>
    <x v="0"/>
    <n v="167604"/>
    <n v="131886"/>
    <n v="129435"/>
    <n v="120320"/>
    <n v="129900.4"/>
    <n v="78333"/>
    <n v="78333"/>
  </r>
  <r>
    <x v="6"/>
    <n v="7"/>
    <n v="204"/>
    <s v="088000"/>
    <s v="The College of William and Mary in Virginia"/>
    <s v="Yes"/>
    <x v="73"/>
    <n v="110"/>
    <s v="Financial Assistance For Educational and General Services"/>
    <x v="78"/>
    <s v="GF"/>
    <n v="20"/>
    <x v="1"/>
    <n v="167604"/>
    <n v="131886"/>
    <n v="129435"/>
    <n v="120320"/>
    <n v="129900.4"/>
    <n v="78333"/>
    <n v="78333"/>
  </r>
  <r>
    <x v="6"/>
    <n v="7"/>
    <n v="204"/>
    <s v="088000"/>
    <s v="The College of William and Mary in Virginia"/>
    <s v="Yes"/>
    <x v="73"/>
    <n v="110"/>
    <s v="Financial Assistance For Educational and General Services"/>
    <x v="78"/>
    <s v="GF"/>
    <n v="30"/>
    <x v="2"/>
    <n v="0"/>
    <n v="0"/>
    <n v="0"/>
    <n v="0"/>
    <n v="0"/>
    <n v="0"/>
    <n v="0"/>
  </r>
  <r>
    <x v="6"/>
    <n v="7"/>
    <n v="204"/>
    <s v="088000"/>
    <s v="The College of William and Mary in Virginia"/>
    <s v="Yes"/>
    <x v="73"/>
    <n v="110"/>
    <s v="Financial Assistance For Educational and General Services"/>
    <x v="78"/>
    <s v="GF"/>
    <n v="40"/>
    <x v="3"/>
    <n v="0"/>
    <n v="0"/>
    <n v="0"/>
    <n v="0"/>
    <n v="0"/>
    <n v="0"/>
    <n v="0"/>
  </r>
  <r>
    <x v="6"/>
    <n v="7"/>
    <n v="204"/>
    <s v="088000"/>
    <s v="The College of William and Mary in Virginia"/>
    <s v="Yes"/>
    <x v="73"/>
    <n v="110"/>
    <s v="Financial Assistance For Educational and General Services"/>
    <x v="78"/>
    <s v="GF"/>
    <n v="50"/>
    <x v="4"/>
    <n v="0"/>
    <n v="0"/>
    <n v="0"/>
    <n v="0"/>
    <n v="0"/>
    <n v="0"/>
    <n v="0"/>
  </r>
  <r>
    <x v="6"/>
    <n v="7"/>
    <n v="204"/>
    <s v="088000"/>
    <s v="The College of William and Mary in Virginia"/>
    <s v="Yes"/>
    <x v="73"/>
    <n v="502"/>
    <s v="Historic and Commemorative Attraction Management"/>
    <x v="20"/>
    <s v="GF"/>
    <n v="10"/>
    <x v="0"/>
    <n v="0"/>
    <n v="0"/>
    <n v="0"/>
    <n v="0"/>
    <n v="0"/>
    <n v="0"/>
    <n v="500000"/>
  </r>
  <r>
    <x v="6"/>
    <n v="7"/>
    <n v="204"/>
    <s v="088000"/>
    <s v="The College of William and Mary in Virginia"/>
    <s v="Yes"/>
    <x v="73"/>
    <n v="502"/>
    <s v="Historic and Commemorative Attraction Management"/>
    <x v="20"/>
    <s v="GF"/>
    <n v="20"/>
    <x v="1"/>
    <n v="0"/>
    <n v="0"/>
    <n v="0"/>
    <n v="0"/>
    <n v="0"/>
    <n v="0"/>
    <n v="0"/>
  </r>
  <r>
    <x v="6"/>
    <n v="7"/>
    <n v="204"/>
    <s v="088000"/>
    <s v="The College of William and Mary in Virginia"/>
    <s v="Yes"/>
    <x v="73"/>
    <n v="502"/>
    <s v="Historic and Commemorative Attraction Management"/>
    <x v="20"/>
    <s v="GF"/>
    <n v="30"/>
    <x v="2"/>
    <n v="0"/>
    <n v="0"/>
    <n v="0"/>
    <n v="0"/>
    <n v="0"/>
    <n v="0"/>
    <n v="500000"/>
  </r>
  <r>
    <x v="6"/>
    <n v="7"/>
    <n v="204"/>
    <s v="088000"/>
    <s v="The College of William and Mary in Virginia"/>
    <s v="Yes"/>
    <x v="73"/>
    <n v="502"/>
    <s v="Historic and Commemorative Attraction Management"/>
    <x v="20"/>
    <s v="GF"/>
    <n v="40"/>
    <x v="3"/>
    <n v="0"/>
    <n v="0"/>
    <n v="0"/>
    <n v="0"/>
    <n v="0"/>
    <n v="0"/>
    <n v="500000"/>
  </r>
  <r>
    <x v="6"/>
    <n v="7"/>
    <n v="204"/>
    <s v="088000"/>
    <s v="The College of William and Mary in Virginia"/>
    <s v="Yes"/>
    <x v="73"/>
    <n v="502"/>
    <s v="Historic and Commemorative Attraction Management"/>
    <x v="20"/>
    <s v="GF"/>
    <n v="50"/>
    <x v="4"/>
    <n v="0"/>
    <n v="0"/>
    <n v="0"/>
    <n v="0"/>
    <n v="0"/>
    <n v="0"/>
    <n v="0"/>
  </r>
  <r>
    <x v="6"/>
    <n v="7"/>
    <n v="241"/>
    <s v="089000"/>
    <s v="Richard Bland College"/>
    <s v="Yes"/>
    <x v="74"/>
    <n v="100"/>
    <s v="Educational and General Programs"/>
    <x v="80"/>
    <s v="GF"/>
    <n v="10"/>
    <x v="0"/>
    <n v="0"/>
    <n v="101504.48"/>
    <n v="0"/>
    <n v="0"/>
    <n v="0"/>
    <n v="0"/>
    <n v="1667"/>
  </r>
  <r>
    <x v="6"/>
    <n v="7"/>
    <n v="241"/>
    <s v="089000"/>
    <s v="Richard Bland College"/>
    <s v="Yes"/>
    <x v="74"/>
    <n v="100"/>
    <s v="Educational and General Programs"/>
    <x v="80"/>
    <s v="GF"/>
    <n v="20"/>
    <x v="1"/>
    <n v="0"/>
    <n v="101504.48"/>
    <n v="0"/>
    <n v="0"/>
    <n v="0"/>
    <n v="0"/>
    <n v="0"/>
  </r>
  <r>
    <x v="6"/>
    <n v="7"/>
    <n v="241"/>
    <s v="089000"/>
    <s v="Richard Bland College"/>
    <s v="Yes"/>
    <x v="74"/>
    <n v="100"/>
    <s v="Educational and General Programs"/>
    <x v="80"/>
    <s v="GF"/>
    <n v="30"/>
    <x v="2"/>
    <n v="0"/>
    <n v="0"/>
    <n v="0"/>
    <n v="0"/>
    <n v="0"/>
    <n v="0"/>
    <n v="1667"/>
  </r>
  <r>
    <x v="6"/>
    <n v="7"/>
    <n v="241"/>
    <s v="089000"/>
    <s v="Richard Bland College"/>
    <s v="Yes"/>
    <x v="74"/>
    <n v="100"/>
    <s v="Educational and General Programs"/>
    <x v="80"/>
    <s v="GF"/>
    <n v="40"/>
    <x v="3"/>
    <n v="0"/>
    <n v="0"/>
    <n v="0"/>
    <n v="0"/>
    <n v="0"/>
    <n v="0"/>
    <n v="1667"/>
  </r>
  <r>
    <x v="6"/>
    <n v="7"/>
    <n v="241"/>
    <s v="089000"/>
    <s v="Richard Bland College"/>
    <s v="Yes"/>
    <x v="74"/>
    <n v="100"/>
    <s v="Educational and General Programs"/>
    <x v="80"/>
    <s v="GF"/>
    <n v="50"/>
    <x v="4"/>
    <n v="0"/>
    <n v="0"/>
    <n v="0"/>
    <n v="0"/>
    <n v="0"/>
    <n v="0"/>
    <n v="0"/>
  </r>
  <r>
    <x v="6"/>
    <n v="7"/>
    <n v="241"/>
    <s v="089000"/>
    <s v="Richard Bland College"/>
    <s v="Yes"/>
    <x v="74"/>
    <n v="108"/>
    <s v="Higher Education Student Financial Assistance"/>
    <x v="77"/>
    <s v="GF"/>
    <n v="10"/>
    <x v="0"/>
    <n v="1007047"/>
    <n v="1328530"/>
    <n v="1331893.03"/>
    <n v="1835846.96"/>
    <n v="2290910.39"/>
    <n v="2468953.39"/>
    <n v="4059698.39"/>
  </r>
  <r>
    <x v="6"/>
    <n v="7"/>
    <n v="241"/>
    <s v="089000"/>
    <s v="Richard Bland College"/>
    <s v="Yes"/>
    <x v="74"/>
    <n v="108"/>
    <s v="Higher Education Student Financial Assistance"/>
    <x v="77"/>
    <s v="GF"/>
    <n v="20"/>
    <x v="1"/>
    <n v="1007047"/>
    <n v="1321346.97"/>
    <n v="970796.07"/>
    <n v="1117726.57"/>
    <n v="2205597"/>
    <n v="2358882"/>
    <n v="3059898.34"/>
  </r>
  <r>
    <x v="6"/>
    <n v="7"/>
    <n v="241"/>
    <s v="089000"/>
    <s v="Richard Bland College"/>
    <s v="Yes"/>
    <x v="74"/>
    <n v="108"/>
    <s v="Higher Education Student Financial Assistance"/>
    <x v="77"/>
    <s v="GF"/>
    <n v="30"/>
    <x v="2"/>
    <n v="0"/>
    <n v="7183.03"/>
    <n v="361096.96000000002"/>
    <n v="718120.39"/>
    <n v="85313.39"/>
    <n v="110071.39"/>
    <n v="999800.05"/>
  </r>
  <r>
    <x v="6"/>
    <n v="7"/>
    <n v="241"/>
    <s v="089000"/>
    <s v="Richard Bland College"/>
    <s v="Yes"/>
    <x v="74"/>
    <n v="108"/>
    <s v="Higher Education Student Financial Assistance"/>
    <x v="77"/>
    <s v="GF"/>
    <n v="40"/>
    <x v="3"/>
    <n v="0"/>
    <n v="7183.03"/>
    <n v="361096.96000000002"/>
    <n v="718120.39"/>
    <n v="85313.39"/>
    <n v="110071.39"/>
    <n v="999800.05"/>
  </r>
  <r>
    <x v="6"/>
    <n v="7"/>
    <n v="241"/>
    <s v="089000"/>
    <s v="Richard Bland College"/>
    <s v="Yes"/>
    <x v="74"/>
    <n v="108"/>
    <s v="Higher Education Student Financial Assistance"/>
    <x v="77"/>
    <s v="GF"/>
    <n v="50"/>
    <x v="4"/>
    <n v="0"/>
    <n v="0"/>
    <n v="0"/>
    <n v="0"/>
    <n v="0"/>
    <n v="0"/>
    <n v="0"/>
  </r>
  <r>
    <x v="6"/>
    <n v="7"/>
    <n v="241"/>
    <s v="089000"/>
    <s v="Richard Bland College"/>
    <s v="Yes"/>
    <x v="74"/>
    <n v="110"/>
    <s v="Financial Assistance For Educational and General Services"/>
    <x v="78"/>
    <s v="GF"/>
    <n v="10"/>
    <x v="0"/>
    <n v="0"/>
    <n v="20000"/>
    <n v="447.19"/>
    <n v="447.19"/>
    <n v="2947.19"/>
    <n v="4614.1899999999996"/>
    <n v="4614.1899999999996"/>
  </r>
  <r>
    <x v="6"/>
    <n v="7"/>
    <n v="241"/>
    <s v="089000"/>
    <s v="Richard Bland College"/>
    <s v="Yes"/>
    <x v="74"/>
    <n v="110"/>
    <s v="Financial Assistance For Educational and General Services"/>
    <x v="78"/>
    <s v="GF"/>
    <n v="20"/>
    <x v="1"/>
    <n v="0"/>
    <n v="19552.810000000001"/>
    <n v="0"/>
    <n v="0"/>
    <n v="0"/>
    <n v="0"/>
    <n v="2622.69"/>
  </r>
  <r>
    <x v="6"/>
    <n v="7"/>
    <n v="241"/>
    <s v="089000"/>
    <s v="Richard Bland College"/>
    <s v="Yes"/>
    <x v="74"/>
    <n v="110"/>
    <s v="Financial Assistance For Educational and General Services"/>
    <x v="78"/>
    <s v="GF"/>
    <n v="30"/>
    <x v="2"/>
    <n v="0"/>
    <n v="447.19"/>
    <n v="447.19"/>
    <n v="447.19"/>
    <n v="2947.19"/>
    <n v="4614.1899999999996"/>
    <n v="1991.5"/>
  </r>
  <r>
    <x v="6"/>
    <n v="7"/>
    <n v="241"/>
    <s v="089000"/>
    <s v="Richard Bland College"/>
    <s v="Yes"/>
    <x v="74"/>
    <n v="110"/>
    <s v="Financial Assistance For Educational and General Services"/>
    <x v="78"/>
    <s v="GF"/>
    <n v="40"/>
    <x v="3"/>
    <n v="0"/>
    <n v="447.19"/>
    <n v="447.19"/>
    <n v="447.19"/>
    <n v="2947.19"/>
    <n v="4614.1899999999996"/>
    <n v="1991.5"/>
  </r>
  <r>
    <x v="6"/>
    <n v="7"/>
    <n v="241"/>
    <s v="089000"/>
    <s v="Richard Bland College"/>
    <s v="Yes"/>
    <x v="74"/>
    <n v="110"/>
    <s v="Financial Assistance For Educational and General Services"/>
    <x v="78"/>
    <s v="GF"/>
    <n v="50"/>
    <x v="4"/>
    <n v="0"/>
    <n v="0"/>
    <n v="0"/>
    <n v="0"/>
    <n v="0"/>
    <n v="0"/>
    <n v="0"/>
  </r>
  <r>
    <x v="6"/>
    <n v="7"/>
    <n v="268"/>
    <s v="090000"/>
    <s v="Virginia Institute of Marine Science"/>
    <s v="Yes"/>
    <x v="75"/>
    <n v="100"/>
    <s v="Educational and General Programs"/>
    <x v="80"/>
    <s v="GF"/>
    <n v="10"/>
    <x v="0"/>
    <n v="0"/>
    <n v="0"/>
    <n v="0"/>
    <n v="0"/>
    <n v="0"/>
    <n v="0"/>
    <n v="0"/>
  </r>
  <r>
    <x v="6"/>
    <n v="7"/>
    <n v="268"/>
    <s v="090000"/>
    <s v="Virginia Institute of Marine Science"/>
    <s v="Yes"/>
    <x v="75"/>
    <n v="100"/>
    <s v="Educational and General Programs"/>
    <x v="80"/>
    <s v="GF"/>
    <n v="20"/>
    <x v="1"/>
    <n v="0"/>
    <n v="0"/>
    <n v="0"/>
    <n v="0"/>
    <n v="0"/>
    <n v="0"/>
    <n v="0"/>
  </r>
  <r>
    <x v="6"/>
    <n v="7"/>
    <n v="268"/>
    <s v="090000"/>
    <s v="Virginia Institute of Marine Science"/>
    <s v="Yes"/>
    <x v="75"/>
    <n v="100"/>
    <s v="Educational and General Programs"/>
    <x v="80"/>
    <s v="GF"/>
    <n v="30"/>
    <x v="2"/>
    <n v="0"/>
    <n v="0"/>
    <n v="0"/>
    <n v="0"/>
    <n v="0"/>
    <n v="0"/>
    <n v="0"/>
  </r>
  <r>
    <x v="6"/>
    <n v="7"/>
    <n v="268"/>
    <s v="090000"/>
    <s v="Virginia Institute of Marine Science"/>
    <s v="Yes"/>
    <x v="75"/>
    <n v="100"/>
    <s v="Educational and General Programs"/>
    <x v="80"/>
    <s v="GF"/>
    <n v="40"/>
    <x v="3"/>
    <n v="0"/>
    <n v="0"/>
    <n v="0"/>
    <n v="0"/>
    <n v="0"/>
    <n v="0"/>
    <n v="0"/>
  </r>
  <r>
    <x v="6"/>
    <n v="7"/>
    <n v="268"/>
    <s v="090000"/>
    <s v="Virginia Institute of Marine Science"/>
    <s v="Yes"/>
    <x v="75"/>
    <n v="100"/>
    <s v="Educational and General Programs"/>
    <x v="80"/>
    <s v="GF"/>
    <n v="50"/>
    <x v="4"/>
    <n v="0"/>
    <n v="0"/>
    <n v="0"/>
    <n v="0"/>
    <n v="0"/>
    <n v="0"/>
    <n v="0"/>
  </r>
  <r>
    <x v="6"/>
    <n v="7"/>
    <n v="268"/>
    <s v="090000"/>
    <s v="Virginia Institute of Marine Science"/>
    <s v="Yes"/>
    <x v="75"/>
    <n v="108"/>
    <s v="Higher Education Student Financial Assistance"/>
    <x v="77"/>
    <s v="GF"/>
    <n v="10"/>
    <x v="0"/>
    <n v="160501"/>
    <n v="160501"/>
    <n v="160501"/>
    <n v="160501"/>
    <n v="191001"/>
    <n v="206251"/>
    <n v="212501"/>
  </r>
  <r>
    <x v="6"/>
    <n v="7"/>
    <n v="268"/>
    <s v="090000"/>
    <s v="Virginia Institute of Marine Science"/>
    <s v="Yes"/>
    <x v="75"/>
    <n v="108"/>
    <s v="Higher Education Student Financial Assistance"/>
    <x v="77"/>
    <s v="GF"/>
    <n v="20"/>
    <x v="1"/>
    <n v="160501"/>
    <n v="160501"/>
    <n v="160501"/>
    <n v="160501"/>
    <n v="191001"/>
    <n v="206251"/>
    <n v="212501"/>
  </r>
  <r>
    <x v="6"/>
    <n v="7"/>
    <n v="268"/>
    <s v="090000"/>
    <s v="Virginia Institute of Marine Science"/>
    <s v="Yes"/>
    <x v="75"/>
    <n v="108"/>
    <s v="Higher Education Student Financial Assistance"/>
    <x v="77"/>
    <s v="GF"/>
    <n v="30"/>
    <x v="2"/>
    <n v="0"/>
    <n v="0"/>
    <n v="0"/>
    <n v="0"/>
    <n v="0"/>
    <n v="0"/>
    <n v="0"/>
  </r>
  <r>
    <x v="6"/>
    <n v="7"/>
    <n v="268"/>
    <s v="090000"/>
    <s v="Virginia Institute of Marine Science"/>
    <s v="Yes"/>
    <x v="75"/>
    <n v="108"/>
    <s v="Higher Education Student Financial Assistance"/>
    <x v="77"/>
    <s v="GF"/>
    <n v="40"/>
    <x v="3"/>
    <n v="0"/>
    <n v="0"/>
    <n v="0"/>
    <n v="0"/>
    <n v="0"/>
    <n v="0"/>
    <n v="0"/>
  </r>
  <r>
    <x v="6"/>
    <n v="7"/>
    <n v="268"/>
    <s v="090000"/>
    <s v="Virginia Institute of Marine Science"/>
    <s v="Yes"/>
    <x v="75"/>
    <n v="108"/>
    <s v="Higher Education Student Financial Assistance"/>
    <x v="77"/>
    <s v="GF"/>
    <n v="50"/>
    <x v="4"/>
    <n v="0"/>
    <n v="0"/>
    <n v="0"/>
    <n v="0"/>
    <n v="0"/>
    <n v="0"/>
    <n v="0"/>
  </r>
  <r>
    <x v="6"/>
    <n v="7"/>
    <n v="247"/>
    <s v="091000"/>
    <s v="George Mason University"/>
    <s v="Yes"/>
    <x v="76"/>
    <n v="100"/>
    <s v="Educational and General Programs"/>
    <x v="80"/>
    <s v="GF"/>
    <n v="10"/>
    <x v="0"/>
    <n v="0"/>
    <n v="0"/>
    <n v="0"/>
    <n v="0"/>
    <n v="0"/>
    <n v="0"/>
    <n v="0"/>
  </r>
  <r>
    <x v="6"/>
    <n v="7"/>
    <n v="247"/>
    <s v="091000"/>
    <s v="George Mason University"/>
    <s v="Yes"/>
    <x v="76"/>
    <n v="100"/>
    <s v="Educational and General Programs"/>
    <x v="80"/>
    <s v="GF"/>
    <n v="20"/>
    <x v="1"/>
    <n v="0"/>
    <n v="0"/>
    <n v="0"/>
    <n v="0"/>
    <n v="0"/>
    <n v="0"/>
    <n v="0"/>
  </r>
  <r>
    <x v="6"/>
    <n v="7"/>
    <n v="247"/>
    <s v="091000"/>
    <s v="George Mason University"/>
    <s v="Yes"/>
    <x v="76"/>
    <n v="100"/>
    <s v="Educational and General Programs"/>
    <x v="80"/>
    <s v="GF"/>
    <n v="30"/>
    <x v="2"/>
    <n v="0"/>
    <n v="0"/>
    <n v="0"/>
    <n v="0"/>
    <n v="0"/>
    <n v="0"/>
    <n v="0"/>
  </r>
  <r>
    <x v="6"/>
    <n v="7"/>
    <n v="247"/>
    <s v="091000"/>
    <s v="George Mason University"/>
    <s v="Yes"/>
    <x v="76"/>
    <n v="100"/>
    <s v="Educational and General Programs"/>
    <x v="80"/>
    <s v="GF"/>
    <n v="40"/>
    <x v="3"/>
    <n v="0"/>
    <n v="0"/>
    <n v="0"/>
    <n v="0"/>
    <n v="0"/>
    <n v="0"/>
    <n v="0"/>
  </r>
  <r>
    <x v="6"/>
    <n v="7"/>
    <n v="247"/>
    <s v="091000"/>
    <s v="George Mason University"/>
    <s v="Yes"/>
    <x v="76"/>
    <n v="100"/>
    <s v="Educational and General Programs"/>
    <x v="80"/>
    <s v="GF"/>
    <n v="50"/>
    <x v="4"/>
    <n v="0"/>
    <n v="0"/>
    <n v="0"/>
    <n v="0"/>
    <n v="0"/>
    <n v="0"/>
    <n v="0"/>
  </r>
  <r>
    <x v="6"/>
    <n v="7"/>
    <n v="247"/>
    <s v="091000"/>
    <s v="George Mason University"/>
    <s v="Yes"/>
    <x v="76"/>
    <n v="108"/>
    <s v="Higher Education Student Financial Assistance"/>
    <x v="77"/>
    <s v="GF"/>
    <n v="10"/>
    <x v="0"/>
    <n v="27844936"/>
    <n v="31869644"/>
    <n v="31892704"/>
    <n v="38861864"/>
    <n v="43773524"/>
    <n v="80122640"/>
    <n v="86345834"/>
  </r>
  <r>
    <x v="6"/>
    <n v="7"/>
    <n v="247"/>
    <s v="091000"/>
    <s v="George Mason University"/>
    <s v="Yes"/>
    <x v="76"/>
    <n v="108"/>
    <s v="Higher Education Student Financial Assistance"/>
    <x v="77"/>
    <s v="GF"/>
    <n v="20"/>
    <x v="1"/>
    <n v="27844936"/>
    <n v="31869644"/>
    <n v="31892704"/>
    <n v="38861864"/>
    <n v="43773524"/>
    <n v="80122640"/>
    <n v="84263686"/>
  </r>
  <r>
    <x v="6"/>
    <n v="7"/>
    <n v="247"/>
    <s v="091000"/>
    <s v="George Mason University"/>
    <s v="Yes"/>
    <x v="76"/>
    <n v="108"/>
    <s v="Higher Education Student Financial Assistance"/>
    <x v="77"/>
    <s v="GF"/>
    <n v="30"/>
    <x v="2"/>
    <n v="0"/>
    <n v="0"/>
    <n v="0"/>
    <n v="0"/>
    <n v="0"/>
    <n v="0"/>
    <n v="2082148"/>
  </r>
  <r>
    <x v="6"/>
    <n v="7"/>
    <n v="247"/>
    <s v="091000"/>
    <s v="George Mason University"/>
    <s v="Yes"/>
    <x v="76"/>
    <n v="108"/>
    <s v="Higher Education Student Financial Assistance"/>
    <x v="77"/>
    <s v="GF"/>
    <n v="40"/>
    <x v="3"/>
    <n v="0"/>
    <n v="0"/>
    <n v="0"/>
    <n v="0"/>
    <n v="0"/>
    <n v="0"/>
    <n v="2082148"/>
  </r>
  <r>
    <x v="6"/>
    <n v="7"/>
    <n v="247"/>
    <s v="091000"/>
    <s v="George Mason University"/>
    <s v="Yes"/>
    <x v="76"/>
    <n v="108"/>
    <s v="Higher Education Student Financial Assistance"/>
    <x v="77"/>
    <s v="GF"/>
    <n v="50"/>
    <x v="4"/>
    <n v="0"/>
    <n v="0"/>
    <n v="0"/>
    <n v="0"/>
    <n v="0"/>
    <n v="0"/>
    <n v="0"/>
  </r>
  <r>
    <x v="6"/>
    <n v="7"/>
    <n v="247"/>
    <s v="091000"/>
    <s v="George Mason University"/>
    <s v="Yes"/>
    <x v="76"/>
    <n v="110"/>
    <s v="Financial Assistance For Educational and General Services"/>
    <x v="78"/>
    <s v="GF"/>
    <n v="10"/>
    <x v="0"/>
    <n v="1943511"/>
    <n v="2289883"/>
    <n v="2341464"/>
    <n v="2610115.2799999998"/>
    <n v="2911823.02"/>
    <n v="3145491.51"/>
    <n v="2866162.5"/>
  </r>
  <r>
    <x v="6"/>
    <n v="7"/>
    <n v="247"/>
    <s v="091000"/>
    <s v="George Mason University"/>
    <s v="Yes"/>
    <x v="76"/>
    <n v="110"/>
    <s v="Financial Assistance For Educational and General Services"/>
    <x v="78"/>
    <s v="GF"/>
    <n v="20"/>
    <x v="1"/>
    <n v="1943511"/>
    <n v="2289883"/>
    <n v="2067833.72"/>
    <n v="2264014.2599999998"/>
    <n v="2307484.5"/>
    <n v="2463605.2599999998"/>
    <n v="2357817.86"/>
  </r>
  <r>
    <x v="6"/>
    <n v="7"/>
    <n v="247"/>
    <s v="091000"/>
    <s v="George Mason University"/>
    <s v="Yes"/>
    <x v="76"/>
    <n v="110"/>
    <s v="Financial Assistance For Educational and General Services"/>
    <x v="78"/>
    <s v="GF"/>
    <n v="30"/>
    <x v="2"/>
    <n v="0"/>
    <n v="0"/>
    <n v="273630.28000000003"/>
    <n v="346101.02"/>
    <n v="604338.52"/>
    <n v="681886.25"/>
    <n v="508344.64"/>
  </r>
  <r>
    <x v="6"/>
    <n v="7"/>
    <n v="247"/>
    <s v="091000"/>
    <s v="George Mason University"/>
    <s v="Yes"/>
    <x v="76"/>
    <n v="110"/>
    <s v="Financial Assistance For Educational and General Services"/>
    <x v="78"/>
    <s v="GF"/>
    <n v="40"/>
    <x v="3"/>
    <n v="0"/>
    <n v="0"/>
    <n v="273630.28000000003"/>
    <n v="346101.02"/>
    <n v="604338.52"/>
    <n v="681886.25"/>
    <n v="508344.64"/>
  </r>
  <r>
    <x v="6"/>
    <n v="7"/>
    <n v="247"/>
    <s v="091000"/>
    <s v="George Mason University"/>
    <s v="Yes"/>
    <x v="76"/>
    <n v="110"/>
    <s v="Financial Assistance For Educational and General Services"/>
    <x v="78"/>
    <s v="GF"/>
    <n v="50"/>
    <x v="4"/>
    <n v="0"/>
    <n v="0"/>
    <n v="0"/>
    <n v="0"/>
    <n v="0"/>
    <n v="0"/>
    <n v="0"/>
  </r>
  <r>
    <x v="6"/>
    <n v="7"/>
    <n v="216"/>
    <s v="092000"/>
    <s v="James Madison University"/>
    <s v="Yes"/>
    <x v="77"/>
    <n v="100"/>
    <s v="Educational and General Programs"/>
    <x v="80"/>
    <s v="GF"/>
    <n v="10"/>
    <x v="0"/>
    <n v="0"/>
    <n v="0"/>
    <n v="0"/>
    <n v="0"/>
    <n v="0"/>
    <n v="0"/>
    <n v="0"/>
  </r>
  <r>
    <x v="6"/>
    <n v="7"/>
    <n v="216"/>
    <s v="092000"/>
    <s v="James Madison University"/>
    <s v="Yes"/>
    <x v="77"/>
    <n v="100"/>
    <s v="Educational and General Programs"/>
    <x v="80"/>
    <s v="GF"/>
    <n v="20"/>
    <x v="1"/>
    <n v="0"/>
    <n v="0"/>
    <n v="0"/>
    <n v="0"/>
    <n v="0"/>
    <n v="0"/>
    <n v="0"/>
  </r>
  <r>
    <x v="6"/>
    <n v="7"/>
    <n v="216"/>
    <s v="092000"/>
    <s v="James Madison University"/>
    <s v="Yes"/>
    <x v="77"/>
    <n v="100"/>
    <s v="Educational and General Programs"/>
    <x v="80"/>
    <s v="GF"/>
    <n v="30"/>
    <x v="2"/>
    <n v="0"/>
    <n v="0"/>
    <n v="0"/>
    <n v="0"/>
    <n v="0"/>
    <n v="0"/>
    <n v="0"/>
  </r>
  <r>
    <x v="6"/>
    <n v="7"/>
    <n v="216"/>
    <s v="092000"/>
    <s v="James Madison University"/>
    <s v="Yes"/>
    <x v="77"/>
    <n v="100"/>
    <s v="Educational and General Programs"/>
    <x v="80"/>
    <s v="GF"/>
    <n v="40"/>
    <x v="3"/>
    <n v="0"/>
    <n v="0"/>
    <n v="0"/>
    <n v="0"/>
    <n v="0"/>
    <n v="0"/>
    <n v="0"/>
  </r>
  <r>
    <x v="6"/>
    <n v="7"/>
    <n v="216"/>
    <s v="092000"/>
    <s v="James Madison University"/>
    <s v="Yes"/>
    <x v="77"/>
    <n v="100"/>
    <s v="Educational and General Programs"/>
    <x v="80"/>
    <s v="GF"/>
    <n v="50"/>
    <x v="4"/>
    <n v="0"/>
    <n v="0"/>
    <n v="0"/>
    <n v="0"/>
    <n v="0"/>
    <n v="0"/>
    <n v="0"/>
  </r>
  <r>
    <x v="6"/>
    <n v="7"/>
    <n v="216"/>
    <s v="092000"/>
    <s v="James Madison University"/>
    <s v="Yes"/>
    <x v="77"/>
    <n v="108"/>
    <s v="Higher Education Student Financial Assistance"/>
    <x v="77"/>
    <s v="GF"/>
    <n v="10"/>
    <x v="0"/>
    <n v="10024291"/>
    <n v="11783677"/>
    <n v="11860508"/>
    <n v="13214430.5"/>
    <n v="14541127.75"/>
    <n v="22827805.25"/>
    <n v="25678466.25"/>
  </r>
  <r>
    <x v="6"/>
    <n v="7"/>
    <n v="216"/>
    <s v="092000"/>
    <s v="James Madison University"/>
    <s v="Yes"/>
    <x v="77"/>
    <n v="108"/>
    <s v="Higher Education Student Financial Assistance"/>
    <x v="77"/>
    <s v="GF"/>
    <n v="20"/>
    <x v="1"/>
    <n v="10013403"/>
    <n v="11735529"/>
    <n v="11798840.5"/>
    <n v="13091448.75"/>
    <n v="14521422.5"/>
    <n v="22819798"/>
    <n v="24666211.539999999"/>
  </r>
  <r>
    <x v="6"/>
    <n v="7"/>
    <n v="216"/>
    <s v="092000"/>
    <s v="James Madison University"/>
    <s v="Yes"/>
    <x v="77"/>
    <n v="108"/>
    <s v="Higher Education Student Financial Assistance"/>
    <x v="77"/>
    <s v="GF"/>
    <n v="30"/>
    <x v="2"/>
    <n v="10888"/>
    <n v="48148"/>
    <n v="61667.5"/>
    <n v="122981.75"/>
    <n v="19705.25"/>
    <n v="8007.25"/>
    <n v="1012254.71"/>
  </r>
  <r>
    <x v="6"/>
    <n v="7"/>
    <n v="216"/>
    <s v="092000"/>
    <s v="James Madison University"/>
    <s v="Yes"/>
    <x v="77"/>
    <n v="108"/>
    <s v="Higher Education Student Financial Assistance"/>
    <x v="77"/>
    <s v="GF"/>
    <n v="40"/>
    <x v="3"/>
    <n v="10888"/>
    <n v="48148"/>
    <n v="61667.5"/>
    <n v="122981.75"/>
    <n v="19705.25"/>
    <n v="8007.25"/>
    <n v="1012254.71"/>
  </r>
  <r>
    <x v="6"/>
    <n v="7"/>
    <n v="216"/>
    <s v="092000"/>
    <s v="James Madison University"/>
    <s v="Yes"/>
    <x v="77"/>
    <n v="108"/>
    <s v="Higher Education Student Financial Assistance"/>
    <x v="77"/>
    <s v="GF"/>
    <n v="50"/>
    <x v="4"/>
    <n v="0"/>
    <n v="0"/>
    <n v="0"/>
    <n v="0"/>
    <n v="0"/>
    <n v="0"/>
    <n v="0"/>
  </r>
  <r>
    <x v="6"/>
    <n v="7"/>
    <n v="216"/>
    <s v="092000"/>
    <s v="James Madison University"/>
    <s v="Yes"/>
    <x v="77"/>
    <n v="110"/>
    <s v="Financial Assistance For Educational and General Services"/>
    <x v="78"/>
    <s v="GF"/>
    <n v="10"/>
    <x v="0"/>
    <n v="196763"/>
    <n v="242485"/>
    <n v="185768"/>
    <n v="196195"/>
    <n v="559801"/>
    <n v="324788"/>
    <n v="833719"/>
  </r>
  <r>
    <x v="6"/>
    <n v="7"/>
    <n v="216"/>
    <s v="092000"/>
    <s v="James Madison University"/>
    <s v="Yes"/>
    <x v="77"/>
    <n v="110"/>
    <s v="Financial Assistance For Educational and General Services"/>
    <x v="78"/>
    <s v="GF"/>
    <n v="20"/>
    <x v="1"/>
    <n v="196763"/>
    <n v="242485"/>
    <n v="185768"/>
    <n v="196195"/>
    <n v="559801"/>
    <n v="324788"/>
    <n v="833719"/>
  </r>
  <r>
    <x v="6"/>
    <n v="7"/>
    <n v="216"/>
    <s v="092000"/>
    <s v="James Madison University"/>
    <s v="Yes"/>
    <x v="77"/>
    <n v="110"/>
    <s v="Financial Assistance For Educational and General Services"/>
    <x v="78"/>
    <s v="GF"/>
    <n v="30"/>
    <x v="2"/>
    <n v="0"/>
    <n v="0"/>
    <n v="0"/>
    <n v="0"/>
    <n v="0"/>
    <n v="0"/>
    <n v="0"/>
  </r>
  <r>
    <x v="6"/>
    <n v="7"/>
    <n v="216"/>
    <s v="092000"/>
    <s v="James Madison University"/>
    <s v="Yes"/>
    <x v="77"/>
    <n v="110"/>
    <s v="Financial Assistance For Educational and General Services"/>
    <x v="78"/>
    <s v="GF"/>
    <n v="40"/>
    <x v="3"/>
    <n v="0"/>
    <n v="0"/>
    <n v="0"/>
    <n v="0"/>
    <n v="0"/>
    <n v="0"/>
    <n v="0"/>
  </r>
  <r>
    <x v="6"/>
    <n v="7"/>
    <n v="216"/>
    <s v="092000"/>
    <s v="James Madison University"/>
    <s v="Yes"/>
    <x v="77"/>
    <n v="110"/>
    <s v="Financial Assistance For Educational and General Services"/>
    <x v="78"/>
    <s v="GF"/>
    <n v="50"/>
    <x v="4"/>
    <n v="0"/>
    <n v="0"/>
    <n v="0"/>
    <n v="0"/>
    <n v="0"/>
    <n v="0"/>
    <n v="0"/>
  </r>
  <r>
    <x v="6"/>
    <n v="7"/>
    <n v="214"/>
    <s v="093000"/>
    <s v="Longwood University"/>
    <s v="Yes"/>
    <x v="78"/>
    <n v="100"/>
    <s v="Educational and General Programs"/>
    <x v="80"/>
    <s v="GF"/>
    <n v="10"/>
    <x v="0"/>
    <n v="0"/>
    <n v="0"/>
    <n v="0"/>
    <n v="0"/>
    <n v="0"/>
    <n v="0"/>
    <n v="0"/>
  </r>
  <r>
    <x v="6"/>
    <n v="7"/>
    <n v="214"/>
    <s v="093000"/>
    <s v="Longwood University"/>
    <s v="Yes"/>
    <x v="78"/>
    <n v="100"/>
    <s v="Educational and General Programs"/>
    <x v="80"/>
    <s v="GF"/>
    <n v="20"/>
    <x v="1"/>
    <n v="0"/>
    <n v="0"/>
    <n v="0"/>
    <n v="0"/>
    <n v="0"/>
    <n v="0"/>
    <n v="0"/>
  </r>
  <r>
    <x v="6"/>
    <n v="7"/>
    <n v="214"/>
    <s v="093000"/>
    <s v="Longwood University"/>
    <s v="Yes"/>
    <x v="78"/>
    <n v="100"/>
    <s v="Educational and General Programs"/>
    <x v="80"/>
    <s v="GF"/>
    <n v="30"/>
    <x v="2"/>
    <n v="0"/>
    <n v="0"/>
    <n v="0"/>
    <n v="0"/>
    <n v="0"/>
    <n v="0"/>
    <n v="0"/>
  </r>
  <r>
    <x v="6"/>
    <n v="7"/>
    <n v="214"/>
    <s v="093000"/>
    <s v="Longwood University"/>
    <s v="Yes"/>
    <x v="78"/>
    <n v="100"/>
    <s v="Educational and General Programs"/>
    <x v="80"/>
    <s v="GF"/>
    <n v="40"/>
    <x v="3"/>
    <n v="0"/>
    <n v="0"/>
    <n v="0"/>
    <n v="0"/>
    <n v="0"/>
    <n v="0"/>
    <n v="0"/>
  </r>
  <r>
    <x v="6"/>
    <n v="7"/>
    <n v="214"/>
    <s v="093000"/>
    <s v="Longwood University"/>
    <s v="Yes"/>
    <x v="78"/>
    <n v="100"/>
    <s v="Educational and General Programs"/>
    <x v="80"/>
    <s v="GF"/>
    <n v="50"/>
    <x v="4"/>
    <n v="0"/>
    <n v="0"/>
    <n v="0"/>
    <n v="0"/>
    <n v="0"/>
    <n v="0"/>
    <n v="0"/>
  </r>
  <r>
    <x v="6"/>
    <n v="7"/>
    <n v="214"/>
    <s v="093000"/>
    <s v="Longwood University"/>
    <s v="Yes"/>
    <x v="78"/>
    <n v="108"/>
    <s v="Higher Education Student Financial Assistance"/>
    <x v="77"/>
    <s v="GF"/>
    <n v="10"/>
    <x v="0"/>
    <n v="5165637"/>
    <n v="5922279"/>
    <n v="5941430"/>
    <n v="6722062"/>
    <n v="7064471"/>
    <n v="9776567"/>
    <n v="11574734.710000001"/>
  </r>
  <r>
    <x v="6"/>
    <n v="7"/>
    <n v="214"/>
    <s v="093000"/>
    <s v="Longwood University"/>
    <s v="Yes"/>
    <x v="78"/>
    <n v="108"/>
    <s v="Higher Education Student Financial Assistance"/>
    <x v="77"/>
    <s v="GF"/>
    <n v="20"/>
    <x v="1"/>
    <n v="5157466"/>
    <n v="5910174"/>
    <n v="5930407"/>
    <n v="6722062"/>
    <n v="7064471"/>
    <n v="9315981.2899999991"/>
    <n v="10184600.08"/>
  </r>
  <r>
    <x v="6"/>
    <n v="7"/>
    <n v="214"/>
    <s v="093000"/>
    <s v="Longwood University"/>
    <s v="Yes"/>
    <x v="78"/>
    <n v="108"/>
    <s v="Higher Education Student Financial Assistance"/>
    <x v="77"/>
    <s v="GF"/>
    <n v="30"/>
    <x v="2"/>
    <n v="8171"/>
    <n v="12105"/>
    <n v="11023"/>
    <n v="0"/>
    <n v="0"/>
    <n v="460585.71"/>
    <n v="1390134.63"/>
  </r>
  <r>
    <x v="6"/>
    <n v="7"/>
    <n v="214"/>
    <s v="093000"/>
    <s v="Longwood University"/>
    <s v="Yes"/>
    <x v="78"/>
    <n v="108"/>
    <s v="Higher Education Student Financial Assistance"/>
    <x v="77"/>
    <s v="GF"/>
    <n v="40"/>
    <x v="3"/>
    <n v="8171"/>
    <n v="12105"/>
    <n v="11023"/>
    <n v="0"/>
    <n v="0"/>
    <n v="460585.71"/>
    <n v="1390134.63"/>
  </r>
  <r>
    <x v="6"/>
    <n v="7"/>
    <n v="214"/>
    <s v="093000"/>
    <s v="Longwood University"/>
    <s v="Yes"/>
    <x v="78"/>
    <n v="108"/>
    <s v="Higher Education Student Financial Assistance"/>
    <x v="77"/>
    <s v="GF"/>
    <n v="50"/>
    <x v="4"/>
    <n v="0"/>
    <n v="0"/>
    <n v="0"/>
    <n v="0"/>
    <n v="0"/>
    <n v="0"/>
    <n v="0"/>
  </r>
  <r>
    <x v="6"/>
    <n v="7"/>
    <n v="214"/>
    <s v="093000"/>
    <s v="Longwood University"/>
    <s v="Yes"/>
    <x v="78"/>
    <n v="110"/>
    <s v="Financial Assistance For Educational and General Services"/>
    <x v="78"/>
    <s v="GF"/>
    <n v="10"/>
    <x v="0"/>
    <n v="70639"/>
    <n v="45357.05"/>
    <n v="0"/>
    <n v="0"/>
    <n v="159653"/>
    <n v="336891"/>
    <n v="354567.6"/>
  </r>
  <r>
    <x v="6"/>
    <n v="7"/>
    <n v="214"/>
    <s v="093000"/>
    <s v="Longwood University"/>
    <s v="Yes"/>
    <x v="78"/>
    <n v="110"/>
    <s v="Financial Assistance For Educational and General Services"/>
    <x v="78"/>
    <s v="GF"/>
    <n v="20"/>
    <x v="1"/>
    <n v="24680.03"/>
    <n v="45357.05"/>
    <n v="0"/>
    <n v="0"/>
    <n v="53998"/>
    <n v="186422.51"/>
    <n v="255123.19"/>
  </r>
  <r>
    <x v="6"/>
    <n v="7"/>
    <n v="214"/>
    <s v="093000"/>
    <s v="Longwood University"/>
    <s v="Yes"/>
    <x v="78"/>
    <n v="110"/>
    <s v="Financial Assistance For Educational and General Services"/>
    <x v="78"/>
    <s v="GF"/>
    <n v="30"/>
    <x v="2"/>
    <n v="45958.97"/>
    <n v="0"/>
    <n v="0"/>
    <n v="0"/>
    <n v="105655"/>
    <n v="150468.49"/>
    <n v="99444.41"/>
  </r>
  <r>
    <x v="6"/>
    <n v="7"/>
    <n v="214"/>
    <s v="093000"/>
    <s v="Longwood University"/>
    <s v="Yes"/>
    <x v="78"/>
    <n v="110"/>
    <s v="Financial Assistance For Educational and General Services"/>
    <x v="78"/>
    <s v="GF"/>
    <n v="40"/>
    <x v="3"/>
    <n v="45958.97"/>
    <n v="0"/>
    <n v="0"/>
    <n v="0"/>
    <n v="105655"/>
    <n v="150468.49"/>
    <n v="99444.41"/>
  </r>
  <r>
    <x v="6"/>
    <n v="7"/>
    <n v="214"/>
    <s v="093000"/>
    <s v="Longwood University"/>
    <s v="Yes"/>
    <x v="78"/>
    <n v="110"/>
    <s v="Financial Assistance For Educational and General Services"/>
    <x v="78"/>
    <s v="GF"/>
    <n v="50"/>
    <x v="4"/>
    <n v="0"/>
    <n v="0"/>
    <n v="0"/>
    <n v="0"/>
    <n v="0"/>
    <n v="0"/>
    <n v="0"/>
  </r>
  <r>
    <x v="6"/>
    <n v="7"/>
    <n v="213"/>
    <s v="094000"/>
    <s v="Norfolk State University"/>
    <s v="Yes"/>
    <x v="79"/>
    <n v="100"/>
    <s v="Educational and General Programs"/>
    <x v="80"/>
    <s v="GF"/>
    <n v="10"/>
    <x v="0"/>
    <n v="0"/>
    <n v="0"/>
    <n v="0"/>
    <n v="0"/>
    <n v="7247.72"/>
    <n v="21292.880000000001"/>
    <n v="35993828.329999998"/>
  </r>
  <r>
    <x v="6"/>
    <n v="7"/>
    <n v="213"/>
    <s v="094000"/>
    <s v="Norfolk State University"/>
    <s v="Yes"/>
    <x v="79"/>
    <n v="100"/>
    <s v="Educational and General Programs"/>
    <x v="80"/>
    <s v="GF"/>
    <n v="20"/>
    <x v="1"/>
    <n v="0"/>
    <n v="0"/>
    <n v="0"/>
    <n v="0"/>
    <n v="0"/>
    <n v="0"/>
    <n v="3333"/>
  </r>
  <r>
    <x v="6"/>
    <n v="7"/>
    <n v="213"/>
    <s v="094000"/>
    <s v="Norfolk State University"/>
    <s v="Yes"/>
    <x v="79"/>
    <n v="100"/>
    <s v="Educational and General Programs"/>
    <x v="80"/>
    <s v="GF"/>
    <n v="30"/>
    <x v="2"/>
    <n v="0"/>
    <n v="0"/>
    <n v="0"/>
    <n v="0"/>
    <n v="7247.72"/>
    <n v="21292.880000000001"/>
    <n v="35990495.329999998"/>
  </r>
  <r>
    <x v="6"/>
    <n v="7"/>
    <n v="213"/>
    <s v="094000"/>
    <s v="Norfolk State University"/>
    <s v="Yes"/>
    <x v="79"/>
    <n v="100"/>
    <s v="Educational and General Programs"/>
    <x v="80"/>
    <s v="GF"/>
    <n v="40"/>
    <x v="3"/>
    <n v="0"/>
    <n v="0"/>
    <n v="0"/>
    <n v="0"/>
    <n v="7247.72"/>
    <n v="21292.880000000001"/>
    <n v="35990495.329999998"/>
  </r>
  <r>
    <x v="6"/>
    <n v="7"/>
    <n v="213"/>
    <s v="094000"/>
    <s v="Norfolk State University"/>
    <s v="Yes"/>
    <x v="79"/>
    <n v="100"/>
    <s v="Educational and General Programs"/>
    <x v="80"/>
    <s v="GF"/>
    <n v="50"/>
    <x v="4"/>
    <n v="0"/>
    <n v="0"/>
    <n v="0"/>
    <n v="0"/>
    <n v="0"/>
    <n v="0"/>
    <n v="0"/>
  </r>
  <r>
    <x v="6"/>
    <n v="7"/>
    <n v="213"/>
    <s v="094000"/>
    <s v="Norfolk State University"/>
    <s v="Yes"/>
    <x v="79"/>
    <n v="108"/>
    <s v="Higher Education Student Financial Assistance"/>
    <x v="77"/>
    <s v="GF"/>
    <n v="10"/>
    <x v="0"/>
    <n v="12066527"/>
    <n v="13344709.710000001"/>
    <n v="16838085.07"/>
    <n v="23372269.489999998"/>
    <n v="30702748.079999998"/>
    <n v="44764039.340000004"/>
    <n v="50787063.140000001"/>
  </r>
  <r>
    <x v="6"/>
    <n v="7"/>
    <n v="213"/>
    <s v="094000"/>
    <s v="Norfolk State University"/>
    <s v="Yes"/>
    <x v="79"/>
    <n v="108"/>
    <s v="Higher Education Student Financial Assistance"/>
    <x v="77"/>
    <s v="GF"/>
    <n v="20"/>
    <x v="1"/>
    <n v="11983634.289999999"/>
    <n v="13116373.640000001"/>
    <n v="13144819.58"/>
    <n v="17385335.41"/>
    <n v="20216698.739999998"/>
    <n v="29304860.199999999"/>
    <n v="30360411.84"/>
  </r>
  <r>
    <x v="6"/>
    <n v="7"/>
    <n v="213"/>
    <s v="094000"/>
    <s v="Norfolk State University"/>
    <s v="Yes"/>
    <x v="79"/>
    <n v="108"/>
    <s v="Higher Education Student Financial Assistance"/>
    <x v="77"/>
    <s v="GF"/>
    <n v="30"/>
    <x v="2"/>
    <n v="82892.710000000006"/>
    <n v="228336.07"/>
    <n v="3693265.49"/>
    <n v="5986934.0800000001"/>
    <n v="10486049.34"/>
    <n v="15459179.140000001"/>
    <n v="20426651.300000001"/>
  </r>
  <r>
    <x v="6"/>
    <n v="7"/>
    <n v="213"/>
    <s v="094000"/>
    <s v="Norfolk State University"/>
    <s v="Yes"/>
    <x v="79"/>
    <n v="108"/>
    <s v="Higher Education Student Financial Assistance"/>
    <x v="77"/>
    <s v="GF"/>
    <n v="40"/>
    <x v="3"/>
    <n v="82892.710000000006"/>
    <n v="228336.07"/>
    <n v="3693265.49"/>
    <n v="5986934.0800000001"/>
    <n v="10486049.34"/>
    <n v="15459179.140000001"/>
    <n v="20426651.300000001"/>
  </r>
  <r>
    <x v="6"/>
    <n v="7"/>
    <n v="213"/>
    <s v="094000"/>
    <s v="Norfolk State University"/>
    <s v="Yes"/>
    <x v="79"/>
    <n v="108"/>
    <s v="Higher Education Student Financial Assistance"/>
    <x v="77"/>
    <s v="GF"/>
    <n v="50"/>
    <x v="4"/>
    <n v="0"/>
    <n v="0"/>
    <n v="0"/>
    <n v="0"/>
    <n v="0"/>
    <n v="0"/>
    <n v="0"/>
  </r>
  <r>
    <x v="6"/>
    <n v="7"/>
    <n v="213"/>
    <s v="094000"/>
    <s v="Norfolk State University"/>
    <s v="Yes"/>
    <x v="79"/>
    <n v="110"/>
    <s v="Financial Assistance For Educational and General Services"/>
    <x v="78"/>
    <s v="GF"/>
    <n v="10"/>
    <x v="0"/>
    <n v="0"/>
    <n v="54426"/>
    <n v="44568.13"/>
    <n v="59014.33"/>
    <n v="62161.33"/>
    <n v="65494.33"/>
    <n v="1298483.33"/>
  </r>
  <r>
    <x v="6"/>
    <n v="7"/>
    <n v="213"/>
    <s v="094000"/>
    <s v="Norfolk State University"/>
    <s v="Yes"/>
    <x v="79"/>
    <n v="110"/>
    <s v="Financial Assistance For Educational and General Services"/>
    <x v="78"/>
    <s v="GF"/>
    <n v="20"/>
    <x v="1"/>
    <n v="0"/>
    <n v="9857.8700000000008"/>
    <n v="25647.8"/>
    <n v="1853"/>
    <n v="0"/>
    <n v="0"/>
    <n v="306458.56"/>
  </r>
  <r>
    <x v="6"/>
    <n v="7"/>
    <n v="213"/>
    <s v="094000"/>
    <s v="Norfolk State University"/>
    <s v="Yes"/>
    <x v="79"/>
    <n v="110"/>
    <s v="Financial Assistance For Educational and General Services"/>
    <x v="78"/>
    <s v="GF"/>
    <n v="30"/>
    <x v="2"/>
    <n v="0"/>
    <n v="44568.13"/>
    <n v="18920.330000000002"/>
    <n v="57161.33"/>
    <n v="62161.33"/>
    <n v="65494.33"/>
    <n v="992024.77"/>
  </r>
  <r>
    <x v="6"/>
    <n v="7"/>
    <n v="213"/>
    <s v="094000"/>
    <s v="Norfolk State University"/>
    <s v="Yes"/>
    <x v="79"/>
    <n v="110"/>
    <s v="Financial Assistance For Educational and General Services"/>
    <x v="78"/>
    <s v="GF"/>
    <n v="40"/>
    <x v="3"/>
    <n v="0"/>
    <n v="44568.13"/>
    <n v="18920.330000000002"/>
    <n v="57161.33"/>
    <n v="62161.33"/>
    <n v="65494.33"/>
    <n v="992024.77"/>
  </r>
  <r>
    <x v="6"/>
    <n v="7"/>
    <n v="213"/>
    <s v="094000"/>
    <s v="Norfolk State University"/>
    <s v="Yes"/>
    <x v="79"/>
    <n v="110"/>
    <s v="Financial Assistance For Educational and General Services"/>
    <x v="78"/>
    <s v="GF"/>
    <n v="50"/>
    <x v="4"/>
    <n v="0"/>
    <n v="0"/>
    <n v="0"/>
    <n v="0"/>
    <n v="0"/>
    <n v="0"/>
    <n v="0"/>
  </r>
  <r>
    <x v="6"/>
    <n v="7"/>
    <n v="221"/>
    <s v="095000"/>
    <s v="Old Dominion University"/>
    <s v="Yes"/>
    <x v="80"/>
    <n v="100"/>
    <s v="Educational and General Programs"/>
    <x v="80"/>
    <s v="GF"/>
    <n v="10"/>
    <x v="0"/>
    <n v="200"/>
    <n v="200"/>
    <n v="0"/>
    <n v="0"/>
    <n v="0"/>
    <n v="0"/>
    <n v="0"/>
  </r>
  <r>
    <x v="6"/>
    <n v="7"/>
    <n v="221"/>
    <s v="095000"/>
    <s v="Old Dominion University"/>
    <s v="Yes"/>
    <x v="80"/>
    <n v="100"/>
    <s v="Educational and General Programs"/>
    <x v="80"/>
    <s v="GF"/>
    <n v="20"/>
    <x v="1"/>
    <n v="0"/>
    <n v="0"/>
    <n v="0"/>
    <n v="0"/>
    <n v="0"/>
    <n v="0"/>
    <n v="0"/>
  </r>
  <r>
    <x v="6"/>
    <n v="7"/>
    <n v="221"/>
    <s v="095000"/>
    <s v="Old Dominion University"/>
    <s v="Yes"/>
    <x v="80"/>
    <n v="100"/>
    <s v="Educational and General Programs"/>
    <x v="80"/>
    <s v="GF"/>
    <n v="30"/>
    <x v="2"/>
    <n v="200"/>
    <n v="200"/>
    <n v="0"/>
    <n v="0"/>
    <n v="0"/>
    <n v="0"/>
    <n v="0"/>
  </r>
  <r>
    <x v="6"/>
    <n v="7"/>
    <n v="221"/>
    <s v="095000"/>
    <s v="Old Dominion University"/>
    <s v="Yes"/>
    <x v="80"/>
    <n v="100"/>
    <s v="Educational and General Programs"/>
    <x v="80"/>
    <s v="GF"/>
    <n v="40"/>
    <x v="3"/>
    <n v="200"/>
    <n v="200"/>
    <n v="0"/>
    <n v="0"/>
    <n v="0"/>
    <n v="0"/>
    <n v="0"/>
  </r>
  <r>
    <x v="6"/>
    <n v="7"/>
    <n v="221"/>
    <s v="095000"/>
    <s v="Old Dominion University"/>
    <s v="Yes"/>
    <x v="80"/>
    <n v="100"/>
    <s v="Educational and General Programs"/>
    <x v="80"/>
    <s v="GF"/>
    <n v="50"/>
    <x v="4"/>
    <n v="0"/>
    <n v="0"/>
    <n v="0"/>
    <n v="0"/>
    <n v="0"/>
    <n v="0"/>
    <n v="0"/>
  </r>
  <r>
    <x v="6"/>
    <n v="7"/>
    <n v="221"/>
    <s v="095000"/>
    <s v="Old Dominion University"/>
    <s v="Yes"/>
    <x v="80"/>
    <n v="108"/>
    <s v="Higher Education Student Financial Assistance"/>
    <x v="77"/>
    <s v="GF"/>
    <n v="10"/>
    <x v="0"/>
    <n v="26038495"/>
    <n v="27366141"/>
    <n v="27398431"/>
    <n v="32729311"/>
    <n v="36771513"/>
    <n v="65035596"/>
    <n v="75652010"/>
  </r>
  <r>
    <x v="6"/>
    <n v="7"/>
    <n v="221"/>
    <s v="095000"/>
    <s v="Old Dominion University"/>
    <s v="Yes"/>
    <x v="80"/>
    <n v="108"/>
    <s v="Higher Education Student Financial Assistance"/>
    <x v="77"/>
    <s v="GF"/>
    <n v="20"/>
    <x v="1"/>
    <n v="25444643"/>
    <n v="26772289"/>
    <n v="26804579"/>
    <n v="32126609"/>
    <n v="36055949"/>
    <n v="63481343"/>
    <n v="70892579"/>
  </r>
  <r>
    <x v="6"/>
    <n v="7"/>
    <n v="221"/>
    <s v="095000"/>
    <s v="Old Dominion University"/>
    <s v="Yes"/>
    <x v="80"/>
    <n v="108"/>
    <s v="Higher Education Student Financial Assistance"/>
    <x v="77"/>
    <s v="GF"/>
    <n v="30"/>
    <x v="2"/>
    <n v="593852"/>
    <n v="593852"/>
    <n v="593852"/>
    <n v="602702"/>
    <n v="715564"/>
    <n v="1554253"/>
    <n v="4759431"/>
  </r>
  <r>
    <x v="6"/>
    <n v="7"/>
    <n v="221"/>
    <s v="095000"/>
    <s v="Old Dominion University"/>
    <s v="Yes"/>
    <x v="80"/>
    <n v="108"/>
    <s v="Higher Education Student Financial Assistance"/>
    <x v="77"/>
    <s v="GF"/>
    <n v="40"/>
    <x v="3"/>
    <n v="593852"/>
    <n v="593852"/>
    <n v="593852"/>
    <n v="602702"/>
    <n v="715564"/>
    <n v="1554253"/>
    <n v="4759431"/>
  </r>
  <r>
    <x v="6"/>
    <n v="7"/>
    <n v="221"/>
    <s v="095000"/>
    <s v="Old Dominion University"/>
    <s v="Yes"/>
    <x v="80"/>
    <n v="108"/>
    <s v="Higher Education Student Financial Assistance"/>
    <x v="77"/>
    <s v="GF"/>
    <n v="50"/>
    <x v="4"/>
    <n v="0"/>
    <n v="0"/>
    <n v="0"/>
    <n v="0"/>
    <n v="0"/>
    <n v="0"/>
    <n v="0"/>
  </r>
  <r>
    <x v="6"/>
    <n v="7"/>
    <n v="221"/>
    <s v="095000"/>
    <s v="Old Dominion University"/>
    <s v="Yes"/>
    <x v="80"/>
    <n v="110"/>
    <s v="Financial Assistance For Educational and General Services"/>
    <x v="78"/>
    <s v="GF"/>
    <n v="10"/>
    <x v="0"/>
    <n v="5125772"/>
    <n v="5544421.4199999999"/>
    <n v="8714651.6300000008"/>
    <n v="12952688.65"/>
    <n v="18046137.77"/>
    <n v="21415213.780000001"/>
    <n v="22863788.329999998"/>
  </r>
  <r>
    <x v="6"/>
    <n v="7"/>
    <n v="221"/>
    <s v="095000"/>
    <s v="Old Dominion University"/>
    <s v="Yes"/>
    <x v="80"/>
    <n v="110"/>
    <s v="Financial Assistance For Educational and General Services"/>
    <x v="78"/>
    <s v="GF"/>
    <n v="20"/>
    <x v="1"/>
    <n v="4862508.5999999996"/>
    <n v="4863831.5599999996"/>
    <n v="6254198.9800000004"/>
    <n v="7339411.0199999996"/>
    <n v="9090653.0999999996"/>
    <n v="14267348.449999999"/>
    <n v="13789065.43"/>
  </r>
  <r>
    <x v="6"/>
    <n v="7"/>
    <n v="221"/>
    <s v="095000"/>
    <s v="Old Dominion University"/>
    <s v="Yes"/>
    <x v="80"/>
    <n v="110"/>
    <s v="Financial Assistance For Educational and General Services"/>
    <x v="78"/>
    <s v="GF"/>
    <n v="30"/>
    <x v="2"/>
    <n v="263263.40000000002"/>
    <n v="680589.86"/>
    <n v="2460452.65"/>
    <n v="5613277.6299999999"/>
    <n v="8955484.6699999999"/>
    <n v="7147865.3300000001"/>
    <n v="9074722.9000000004"/>
  </r>
  <r>
    <x v="6"/>
    <n v="7"/>
    <n v="221"/>
    <s v="095000"/>
    <s v="Old Dominion University"/>
    <s v="Yes"/>
    <x v="80"/>
    <n v="110"/>
    <s v="Financial Assistance For Educational and General Services"/>
    <x v="78"/>
    <s v="GF"/>
    <n v="40"/>
    <x v="3"/>
    <n v="263263.40000000002"/>
    <n v="680589.86"/>
    <n v="2460452.65"/>
    <n v="5613277.6299999999"/>
    <n v="8955484.6699999999"/>
    <n v="7147865.3300000001"/>
    <n v="9074722.9000000004"/>
  </r>
  <r>
    <x v="6"/>
    <n v="7"/>
    <n v="221"/>
    <s v="095000"/>
    <s v="Old Dominion University"/>
    <s v="Yes"/>
    <x v="80"/>
    <n v="110"/>
    <s v="Financial Assistance For Educational and General Services"/>
    <x v="78"/>
    <s v="GF"/>
    <n v="50"/>
    <x v="4"/>
    <n v="0"/>
    <n v="0"/>
    <n v="0"/>
    <n v="0"/>
    <n v="0"/>
    <n v="0"/>
    <n v="0"/>
  </r>
  <r>
    <x v="6"/>
    <n v="7"/>
    <n v="274"/>
    <s v="095001"/>
    <s v="Eastern Virginia Medical School"/>
    <s v="No"/>
    <x v="81"/>
    <n v="110"/>
    <s v="Financial Assistance For Educational and General Services"/>
    <x v="78"/>
    <s v="GF"/>
    <n v="10"/>
    <x v="0"/>
    <n v="26183167"/>
    <n v="30371581"/>
    <n v="31196296"/>
    <n v="30471396"/>
    <n v="35751694"/>
    <n v="45862207"/>
    <n v="0"/>
  </r>
  <r>
    <x v="6"/>
    <n v="7"/>
    <n v="274"/>
    <s v="095001"/>
    <s v="Eastern Virginia Medical School"/>
    <s v="No"/>
    <x v="81"/>
    <n v="110"/>
    <s v="Financial Assistance For Educational and General Services"/>
    <x v="78"/>
    <s v="GF"/>
    <n v="20"/>
    <x v="1"/>
    <n v="26183167"/>
    <n v="30371581"/>
    <n v="31196296"/>
    <n v="30471396"/>
    <n v="35751694"/>
    <n v="36862207"/>
    <n v="0"/>
  </r>
  <r>
    <x v="6"/>
    <n v="7"/>
    <n v="274"/>
    <s v="095001"/>
    <s v="Eastern Virginia Medical School"/>
    <s v="No"/>
    <x v="81"/>
    <n v="110"/>
    <s v="Financial Assistance For Educational and General Services"/>
    <x v="78"/>
    <s v="GF"/>
    <n v="30"/>
    <x v="2"/>
    <n v="0"/>
    <n v="0"/>
    <n v="0"/>
    <n v="0"/>
    <n v="0"/>
    <n v="9000000"/>
    <n v="0"/>
  </r>
  <r>
    <x v="6"/>
    <n v="7"/>
    <n v="274"/>
    <s v="095001"/>
    <s v="Eastern Virginia Medical School"/>
    <s v="No"/>
    <x v="81"/>
    <n v="110"/>
    <s v="Financial Assistance For Educational and General Services"/>
    <x v="78"/>
    <s v="GF"/>
    <n v="40"/>
    <x v="3"/>
    <n v="0"/>
    <n v="0"/>
    <n v="0"/>
    <n v="0"/>
    <n v="0"/>
    <n v="0"/>
    <n v="0"/>
  </r>
  <r>
    <x v="6"/>
    <n v="7"/>
    <n v="274"/>
    <s v="095001"/>
    <s v="Eastern Virginia Medical School"/>
    <s v="No"/>
    <x v="81"/>
    <n v="110"/>
    <s v="Financial Assistance For Educational and General Services"/>
    <x v="78"/>
    <s v="GF"/>
    <n v="50"/>
    <x v="4"/>
    <n v="0"/>
    <n v="0"/>
    <n v="0"/>
    <n v="0"/>
    <n v="0"/>
    <n v="9000000"/>
    <n v="0"/>
  </r>
  <r>
    <x v="6"/>
    <n v="7"/>
    <n v="217"/>
    <s v="096000"/>
    <s v="Radford University"/>
    <s v="Yes"/>
    <x v="82"/>
    <n v="100"/>
    <s v="Educational and General Programs"/>
    <x v="80"/>
    <s v="GF"/>
    <n v="10"/>
    <x v="0"/>
    <n v="12000"/>
    <n v="0"/>
    <n v="3522576.44"/>
    <n v="3532009.23"/>
    <n v="0"/>
    <n v="0"/>
    <n v="3333"/>
  </r>
  <r>
    <x v="6"/>
    <n v="7"/>
    <n v="217"/>
    <s v="096000"/>
    <s v="Radford University"/>
    <s v="Yes"/>
    <x v="82"/>
    <n v="100"/>
    <s v="Educational and General Programs"/>
    <x v="80"/>
    <s v="GF"/>
    <n v="20"/>
    <x v="1"/>
    <n v="0"/>
    <n v="0"/>
    <n v="0"/>
    <n v="0"/>
    <n v="0"/>
    <n v="0"/>
    <n v="0"/>
  </r>
  <r>
    <x v="6"/>
    <n v="7"/>
    <n v="217"/>
    <s v="096000"/>
    <s v="Radford University"/>
    <s v="Yes"/>
    <x v="82"/>
    <n v="100"/>
    <s v="Educational and General Programs"/>
    <x v="80"/>
    <s v="GF"/>
    <n v="30"/>
    <x v="2"/>
    <n v="12000"/>
    <n v="0"/>
    <n v="3522576.44"/>
    <n v="3532009.23"/>
    <n v="0"/>
    <n v="0"/>
    <n v="3333"/>
  </r>
  <r>
    <x v="6"/>
    <n v="7"/>
    <n v="217"/>
    <s v="096000"/>
    <s v="Radford University"/>
    <s v="Yes"/>
    <x v="82"/>
    <n v="100"/>
    <s v="Educational and General Programs"/>
    <x v="80"/>
    <s v="GF"/>
    <n v="40"/>
    <x v="3"/>
    <n v="12000"/>
    <n v="0"/>
    <n v="3522576.44"/>
    <n v="3532009.23"/>
    <n v="0"/>
    <n v="0"/>
    <n v="3333"/>
  </r>
  <r>
    <x v="6"/>
    <n v="7"/>
    <n v="217"/>
    <s v="096000"/>
    <s v="Radford University"/>
    <s v="Yes"/>
    <x v="82"/>
    <n v="100"/>
    <s v="Educational and General Programs"/>
    <x v="80"/>
    <s v="GF"/>
    <n v="50"/>
    <x v="4"/>
    <n v="0"/>
    <n v="0"/>
    <n v="0"/>
    <n v="0"/>
    <n v="0"/>
    <n v="0"/>
    <n v="0"/>
  </r>
  <r>
    <x v="6"/>
    <n v="7"/>
    <n v="217"/>
    <s v="096000"/>
    <s v="Radford University"/>
    <s v="Yes"/>
    <x v="82"/>
    <n v="108"/>
    <s v="Higher Education Student Financial Assistance"/>
    <x v="77"/>
    <s v="GF"/>
    <n v="10"/>
    <x v="0"/>
    <n v="10827675"/>
    <n v="11928712.859999999"/>
    <n v="11921049.58"/>
    <n v="14559831.74"/>
    <n v="16456738.08"/>
    <n v="30083975.440000001"/>
    <n v="36919114.439999998"/>
  </r>
  <r>
    <x v="6"/>
    <n v="7"/>
    <n v="217"/>
    <s v="096000"/>
    <s v="Radford University"/>
    <s v="Yes"/>
    <x v="82"/>
    <n v="108"/>
    <s v="Higher Education Student Financial Assistance"/>
    <x v="77"/>
    <s v="GF"/>
    <n v="20"/>
    <x v="1"/>
    <n v="10827674.140000001"/>
    <n v="11860661.279999999"/>
    <n v="11700949.84"/>
    <n v="14016332.66"/>
    <n v="15723264.640000001"/>
    <n v="23359867"/>
    <n v="30232310.77"/>
  </r>
  <r>
    <x v="6"/>
    <n v="7"/>
    <n v="217"/>
    <s v="096000"/>
    <s v="Radford University"/>
    <s v="Yes"/>
    <x v="82"/>
    <n v="108"/>
    <s v="Higher Education Student Financial Assistance"/>
    <x v="77"/>
    <s v="GF"/>
    <n v="30"/>
    <x v="2"/>
    <n v="0.86"/>
    <n v="68051.58"/>
    <n v="220099.74"/>
    <n v="543499.07999999996"/>
    <n v="733473.44"/>
    <n v="6724108.4400000004"/>
    <n v="6686803.6699999999"/>
  </r>
  <r>
    <x v="6"/>
    <n v="7"/>
    <n v="217"/>
    <s v="096000"/>
    <s v="Radford University"/>
    <s v="Yes"/>
    <x v="82"/>
    <n v="108"/>
    <s v="Higher Education Student Financial Assistance"/>
    <x v="77"/>
    <s v="GF"/>
    <n v="40"/>
    <x v="3"/>
    <n v="0.86"/>
    <n v="68051.58"/>
    <n v="220099.74"/>
    <n v="543499.07999999996"/>
    <n v="733473.44"/>
    <n v="6724108.4400000004"/>
    <n v="6686803.6699999999"/>
  </r>
  <r>
    <x v="6"/>
    <n v="7"/>
    <n v="217"/>
    <s v="096000"/>
    <s v="Radford University"/>
    <s v="Yes"/>
    <x v="82"/>
    <n v="108"/>
    <s v="Higher Education Student Financial Assistance"/>
    <x v="77"/>
    <s v="GF"/>
    <n v="50"/>
    <x v="4"/>
    <n v="0"/>
    <n v="0"/>
    <n v="0"/>
    <n v="0"/>
    <n v="0"/>
    <n v="0"/>
    <n v="0"/>
  </r>
  <r>
    <x v="6"/>
    <n v="7"/>
    <n v="217"/>
    <s v="096000"/>
    <s v="Radford University"/>
    <s v="Yes"/>
    <x v="82"/>
    <n v="110"/>
    <s v="Financial Assistance For Educational and General Services"/>
    <x v="78"/>
    <s v="GF"/>
    <n v="10"/>
    <x v="0"/>
    <n v="73731"/>
    <n v="61992"/>
    <n v="116885"/>
    <n v="192742.88"/>
    <n v="253529.56"/>
    <n v="287783.56"/>
    <n v="656847.05000000005"/>
  </r>
  <r>
    <x v="6"/>
    <n v="7"/>
    <n v="217"/>
    <s v="096000"/>
    <s v="Radford University"/>
    <s v="Yes"/>
    <x v="82"/>
    <n v="110"/>
    <s v="Financial Assistance For Educational and General Services"/>
    <x v="78"/>
    <s v="GF"/>
    <n v="20"/>
    <x v="1"/>
    <n v="73731"/>
    <n v="61992"/>
    <n v="99711.12"/>
    <n v="110629.32"/>
    <n v="136225"/>
    <n v="185079.51"/>
    <n v="355512.89"/>
  </r>
  <r>
    <x v="6"/>
    <n v="7"/>
    <n v="217"/>
    <s v="096000"/>
    <s v="Radford University"/>
    <s v="Yes"/>
    <x v="82"/>
    <n v="110"/>
    <s v="Financial Assistance For Educational and General Services"/>
    <x v="78"/>
    <s v="GF"/>
    <n v="30"/>
    <x v="2"/>
    <n v="0"/>
    <n v="0"/>
    <n v="17173.88"/>
    <n v="82113.56"/>
    <n v="117304.56"/>
    <n v="102704.05"/>
    <n v="301334.15999999997"/>
  </r>
  <r>
    <x v="6"/>
    <n v="7"/>
    <n v="217"/>
    <s v="096000"/>
    <s v="Radford University"/>
    <s v="Yes"/>
    <x v="82"/>
    <n v="110"/>
    <s v="Financial Assistance For Educational and General Services"/>
    <x v="78"/>
    <s v="GF"/>
    <n v="40"/>
    <x v="3"/>
    <n v="0"/>
    <n v="0"/>
    <n v="17173.88"/>
    <n v="82113.56"/>
    <n v="117304.56"/>
    <n v="102704.05"/>
    <n v="301334.15999999997"/>
  </r>
  <r>
    <x v="6"/>
    <n v="7"/>
    <n v="217"/>
    <s v="096000"/>
    <s v="Radford University"/>
    <s v="Yes"/>
    <x v="82"/>
    <n v="110"/>
    <s v="Financial Assistance For Educational and General Services"/>
    <x v="78"/>
    <s v="GF"/>
    <n v="50"/>
    <x v="4"/>
    <n v="0"/>
    <n v="0"/>
    <n v="0"/>
    <n v="0"/>
    <n v="0"/>
    <n v="0"/>
    <n v="0"/>
  </r>
  <r>
    <x v="6"/>
    <n v="7"/>
    <n v="215"/>
    <s v="097000"/>
    <s v="University of Mary Washington"/>
    <s v="Yes"/>
    <x v="83"/>
    <n v="100"/>
    <s v="Educational and General Programs"/>
    <x v="80"/>
    <s v="GF"/>
    <n v="10"/>
    <x v="0"/>
    <n v="13447"/>
    <n v="23680.54"/>
    <n v="1017269.35"/>
    <n v="1017269.35"/>
    <n v="0"/>
    <n v="0"/>
    <n v="0"/>
  </r>
  <r>
    <x v="6"/>
    <n v="7"/>
    <n v="215"/>
    <s v="097000"/>
    <s v="University of Mary Washington"/>
    <s v="Yes"/>
    <x v="83"/>
    <n v="100"/>
    <s v="Educational and General Programs"/>
    <x v="80"/>
    <s v="GF"/>
    <n v="20"/>
    <x v="1"/>
    <n v="0"/>
    <n v="0"/>
    <n v="0"/>
    <n v="0"/>
    <n v="0"/>
    <n v="0"/>
    <n v="0"/>
  </r>
  <r>
    <x v="6"/>
    <n v="7"/>
    <n v="215"/>
    <s v="097000"/>
    <s v="University of Mary Washington"/>
    <s v="Yes"/>
    <x v="83"/>
    <n v="100"/>
    <s v="Educational and General Programs"/>
    <x v="80"/>
    <s v="GF"/>
    <n v="30"/>
    <x v="2"/>
    <n v="13447"/>
    <n v="23680.54"/>
    <n v="1017269.35"/>
    <n v="1017269.35"/>
    <n v="0"/>
    <n v="0"/>
    <n v="0"/>
  </r>
  <r>
    <x v="6"/>
    <n v="7"/>
    <n v="215"/>
    <s v="097000"/>
    <s v="University of Mary Washington"/>
    <s v="Yes"/>
    <x v="83"/>
    <n v="100"/>
    <s v="Educational and General Programs"/>
    <x v="80"/>
    <s v="GF"/>
    <n v="40"/>
    <x v="3"/>
    <n v="13447"/>
    <n v="23680.54"/>
    <n v="1017269.35"/>
    <n v="1017269.35"/>
    <n v="0"/>
    <n v="0"/>
    <n v="0"/>
  </r>
  <r>
    <x v="6"/>
    <n v="7"/>
    <n v="215"/>
    <s v="097000"/>
    <s v="University of Mary Washington"/>
    <s v="Yes"/>
    <x v="83"/>
    <n v="100"/>
    <s v="Educational and General Programs"/>
    <x v="80"/>
    <s v="GF"/>
    <n v="50"/>
    <x v="4"/>
    <n v="0"/>
    <n v="0"/>
    <n v="0"/>
    <n v="0"/>
    <n v="0"/>
    <n v="0"/>
    <n v="0"/>
  </r>
  <r>
    <x v="6"/>
    <n v="7"/>
    <n v="215"/>
    <s v="097000"/>
    <s v="University of Mary Washington"/>
    <s v="Yes"/>
    <x v="83"/>
    <n v="108"/>
    <s v="Higher Education Student Financial Assistance"/>
    <x v="77"/>
    <s v="GF"/>
    <n v="10"/>
    <x v="0"/>
    <n v="3490426"/>
    <n v="3800769.5"/>
    <n v="4051781.7"/>
    <n v="4709055.7"/>
    <n v="5061174.0999999996"/>
    <n v="7360051.0999999996"/>
    <n v="7598062"/>
  </r>
  <r>
    <x v="6"/>
    <n v="7"/>
    <n v="215"/>
    <s v="097000"/>
    <s v="University of Mary Washington"/>
    <s v="Yes"/>
    <x v="83"/>
    <n v="108"/>
    <s v="Higher Education Student Financial Assistance"/>
    <x v="77"/>
    <s v="GF"/>
    <n v="20"/>
    <x v="1"/>
    <n v="3448948.5"/>
    <n v="3515229.8"/>
    <n v="3590418"/>
    <n v="4218923.5999999996"/>
    <n v="4709255"/>
    <n v="7063791"/>
    <n v="6781709"/>
  </r>
  <r>
    <x v="6"/>
    <n v="7"/>
    <n v="215"/>
    <s v="097000"/>
    <s v="University of Mary Washington"/>
    <s v="Yes"/>
    <x v="83"/>
    <n v="108"/>
    <s v="Higher Education Student Financial Assistance"/>
    <x v="77"/>
    <s v="GF"/>
    <n v="30"/>
    <x v="2"/>
    <n v="41477.5"/>
    <n v="285539.7"/>
    <n v="461363.7"/>
    <n v="490132.1"/>
    <n v="351919.1"/>
    <n v="296260.09999999998"/>
    <n v="816353"/>
  </r>
  <r>
    <x v="6"/>
    <n v="7"/>
    <n v="215"/>
    <s v="097000"/>
    <s v="University of Mary Washington"/>
    <s v="Yes"/>
    <x v="83"/>
    <n v="108"/>
    <s v="Higher Education Student Financial Assistance"/>
    <x v="77"/>
    <s v="GF"/>
    <n v="40"/>
    <x v="3"/>
    <n v="41477.5"/>
    <n v="285539.7"/>
    <n v="461363.7"/>
    <n v="490132.1"/>
    <n v="351919.1"/>
    <n v="296260.09999999998"/>
    <n v="816353"/>
  </r>
  <r>
    <x v="6"/>
    <n v="7"/>
    <n v="215"/>
    <s v="097000"/>
    <s v="University of Mary Washington"/>
    <s v="Yes"/>
    <x v="83"/>
    <n v="108"/>
    <s v="Higher Education Student Financial Assistance"/>
    <x v="77"/>
    <s v="GF"/>
    <n v="50"/>
    <x v="4"/>
    <n v="0"/>
    <n v="0"/>
    <n v="0"/>
    <n v="0"/>
    <n v="0"/>
    <n v="0"/>
    <n v="0"/>
  </r>
  <r>
    <x v="6"/>
    <n v="7"/>
    <n v="215"/>
    <s v="097000"/>
    <s v="University of Mary Washington"/>
    <s v="Yes"/>
    <x v="83"/>
    <n v="110"/>
    <s v="Financial Assistance For Educational and General Services"/>
    <x v="78"/>
    <s v="GF"/>
    <n v="10"/>
    <x v="0"/>
    <n v="80826"/>
    <n v="52405"/>
    <n v="18372"/>
    <n v="14950"/>
    <n v="58325.599999999999"/>
    <n v="948050.62"/>
    <n v="1914183.51"/>
  </r>
  <r>
    <x v="6"/>
    <n v="7"/>
    <n v="215"/>
    <s v="097000"/>
    <s v="University of Mary Washington"/>
    <s v="Yes"/>
    <x v="83"/>
    <n v="110"/>
    <s v="Financial Assistance For Educational and General Services"/>
    <x v="78"/>
    <s v="GF"/>
    <n v="20"/>
    <x v="1"/>
    <n v="80826"/>
    <n v="48503"/>
    <n v="18372"/>
    <n v="14950"/>
    <n v="51669.98"/>
    <n v="142029.10999999999"/>
    <n v="999513.08"/>
  </r>
  <r>
    <x v="6"/>
    <n v="7"/>
    <n v="215"/>
    <s v="097000"/>
    <s v="University of Mary Washington"/>
    <s v="Yes"/>
    <x v="83"/>
    <n v="110"/>
    <s v="Financial Assistance For Educational and General Services"/>
    <x v="78"/>
    <s v="GF"/>
    <n v="30"/>
    <x v="2"/>
    <n v="0"/>
    <n v="3902"/>
    <n v="0"/>
    <n v="0"/>
    <n v="6655.62"/>
    <n v="806021.51"/>
    <n v="914670.43"/>
  </r>
  <r>
    <x v="6"/>
    <n v="7"/>
    <n v="215"/>
    <s v="097000"/>
    <s v="University of Mary Washington"/>
    <s v="Yes"/>
    <x v="83"/>
    <n v="110"/>
    <s v="Financial Assistance For Educational and General Services"/>
    <x v="78"/>
    <s v="GF"/>
    <n v="40"/>
    <x v="3"/>
    <n v="0"/>
    <n v="3902"/>
    <n v="0"/>
    <n v="0"/>
    <n v="6655.62"/>
    <n v="806021.51"/>
    <n v="914670.43"/>
  </r>
  <r>
    <x v="6"/>
    <n v="7"/>
    <n v="215"/>
    <s v="097000"/>
    <s v="University of Mary Washington"/>
    <s v="Yes"/>
    <x v="83"/>
    <n v="110"/>
    <s v="Financial Assistance For Educational and General Services"/>
    <x v="78"/>
    <s v="GF"/>
    <n v="50"/>
    <x v="4"/>
    <n v="0"/>
    <n v="0"/>
    <n v="0"/>
    <n v="0"/>
    <n v="0"/>
    <n v="0"/>
    <n v="0"/>
  </r>
  <r>
    <x v="6"/>
    <n v="7"/>
    <n v="215"/>
    <s v="097000"/>
    <s v="University of Mary Washington"/>
    <s v="Yes"/>
    <x v="83"/>
    <n v="145"/>
    <s v="Museum and Cultural Services"/>
    <x v="81"/>
    <s v="GF"/>
    <n v="10"/>
    <x v="0"/>
    <n v="481121"/>
    <n v="481124.07"/>
    <n v="481119.54"/>
    <n v="481124.41"/>
    <n v="781149.33"/>
    <n v="781170.6"/>
    <n v="781704.3"/>
  </r>
  <r>
    <x v="6"/>
    <n v="7"/>
    <n v="215"/>
    <s v="097000"/>
    <s v="University of Mary Washington"/>
    <s v="Yes"/>
    <x v="83"/>
    <n v="145"/>
    <s v="Museum and Cultural Services"/>
    <x v="81"/>
    <s v="GF"/>
    <n v="20"/>
    <x v="1"/>
    <n v="481114.93"/>
    <n v="481122.53"/>
    <n v="481113.13"/>
    <n v="481092.08"/>
    <n v="781095.73"/>
    <n v="780583.3"/>
    <n v="781293.33"/>
  </r>
  <r>
    <x v="6"/>
    <n v="7"/>
    <n v="215"/>
    <s v="097000"/>
    <s v="University of Mary Washington"/>
    <s v="Yes"/>
    <x v="83"/>
    <n v="145"/>
    <s v="Museum and Cultural Services"/>
    <x v="81"/>
    <s v="GF"/>
    <n v="30"/>
    <x v="2"/>
    <n v="6.07"/>
    <n v="1.54"/>
    <n v="6.41"/>
    <n v="32.33"/>
    <n v="53.6"/>
    <n v="587.29999999999995"/>
    <n v="410.97"/>
  </r>
  <r>
    <x v="6"/>
    <n v="7"/>
    <n v="215"/>
    <s v="097000"/>
    <s v="University of Mary Washington"/>
    <s v="Yes"/>
    <x v="83"/>
    <n v="145"/>
    <s v="Museum and Cultural Services"/>
    <x v="81"/>
    <s v="GF"/>
    <n v="40"/>
    <x v="3"/>
    <n v="6.07"/>
    <n v="1.54"/>
    <n v="6.41"/>
    <n v="32.33"/>
    <n v="53.6"/>
    <n v="587.29999999999995"/>
    <n v="410.97"/>
  </r>
  <r>
    <x v="6"/>
    <n v="7"/>
    <n v="215"/>
    <s v="097000"/>
    <s v="University of Mary Washington"/>
    <s v="Yes"/>
    <x v="83"/>
    <n v="145"/>
    <s v="Museum and Cultural Services"/>
    <x v="81"/>
    <s v="GF"/>
    <n v="50"/>
    <x v="4"/>
    <n v="0"/>
    <n v="0"/>
    <n v="0"/>
    <n v="0"/>
    <n v="0"/>
    <n v="0"/>
    <n v="0"/>
  </r>
  <r>
    <x v="6"/>
    <n v="7"/>
    <n v="215"/>
    <s v="097000"/>
    <s v="University of Mary Washington"/>
    <s v="Yes"/>
    <x v="83"/>
    <n v="199"/>
    <s v="Administrative and Support Services"/>
    <x v="70"/>
    <s v="GF"/>
    <n v="10"/>
    <x v="0"/>
    <n v="1263077"/>
    <n v="1250005.98"/>
    <n v="1250001.6299999999"/>
    <n v="1376730.19"/>
    <n v="1250021.1100000001"/>
    <n v="1313577.1299999999"/>
    <n v="1250916.05"/>
  </r>
  <r>
    <x v="6"/>
    <n v="7"/>
    <n v="215"/>
    <s v="097000"/>
    <s v="University of Mary Washington"/>
    <s v="Yes"/>
    <x v="83"/>
    <n v="199"/>
    <s v="Administrative and Support Services"/>
    <x v="70"/>
    <s v="GF"/>
    <n v="20"/>
    <x v="1"/>
    <n v="1263071.02"/>
    <n v="1250004.3500000001"/>
    <n v="1123271.44"/>
    <n v="1376709.08"/>
    <n v="1186443.98"/>
    <n v="1312661.08"/>
    <n v="1250737.8400000001"/>
  </r>
  <r>
    <x v="6"/>
    <n v="7"/>
    <n v="215"/>
    <s v="097000"/>
    <s v="University of Mary Washington"/>
    <s v="Yes"/>
    <x v="83"/>
    <n v="199"/>
    <s v="Administrative and Support Services"/>
    <x v="70"/>
    <s v="GF"/>
    <n v="30"/>
    <x v="2"/>
    <n v="5.98"/>
    <n v="1.63"/>
    <n v="126730.19"/>
    <n v="21.11"/>
    <n v="63577.13"/>
    <n v="916.05"/>
    <n v="178.21"/>
  </r>
  <r>
    <x v="6"/>
    <n v="7"/>
    <n v="215"/>
    <s v="097000"/>
    <s v="University of Mary Washington"/>
    <s v="Yes"/>
    <x v="83"/>
    <n v="199"/>
    <s v="Administrative and Support Services"/>
    <x v="70"/>
    <s v="GF"/>
    <n v="40"/>
    <x v="3"/>
    <n v="5.98"/>
    <n v="1.63"/>
    <n v="126730.19"/>
    <n v="21.11"/>
    <n v="63577.13"/>
    <n v="916.05"/>
    <n v="178.21"/>
  </r>
  <r>
    <x v="6"/>
    <n v="7"/>
    <n v="215"/>
    <s v="097000"/>
    <s v="University of Mary Washington"/>
    <s v="Yes"/>
    <x v="83"/>
    <n v="199"/>
    <s v="Administrative and Support Services"/>
    <x v="70"/>
    <s v="GF"/>
    <n v="50"/>
    <x v="4"/>
    <n v="0"/>
    <n v="0"/>
    <n v="0"/>
    <n v="0"/>
    <n v="0"/>
    <n v="0"/>
    <n v="0"/>
  </r>
  <r>
    <x v="6"/>
    <n v="7"/>
    <n v="215"/>
    <s v="097000"/>
    <s v="University of Mary Washington"/>
    <s v="Yes"/>
    <x v="83"/>
    <n v="502"/>
    <s v="Historic and Commemorative Attraction Management"/>
    <x v="20"/>
    <s v="GF"/>
    <n v="10"/>
    <x v="0"/>
    <n v="273951"/>
    <n v="273952.90000000002"/>
    <n v="275652.64"/>
    <n v="273956.2"/>
    <n v="474016.14"/>
    <n v="503719.65"/>
    <n v="474304.49"/>
  </r>
  <r>
    <x v="6"/>
    <n v="7"/>
    <n v="215"/>
    <s v="097000"/>
    <s v="University of Mary Washington"/>
    <s v="Yes"/>
    <x v="83"/>
    <n v="502"/>
    <s v="Historic and Commemorative Attraction Management"/>
    <x v="20"/>
    <s v="GF"/>
    <n v="20"/>
    <x v="1"/>
    <n v="273945.09999999998"/>
    <n v="272247.26"/>
    <n v="275643.44"/>
    <n v="273888.06"/>
    <n v="444244.49"/>
    <n v="503363.16"/>
    <n v="473281.28000000003"/>
  </r>
  <r>
    <x v="6"/>
    <n v="7"/>
    <n v="215"/>
    <s v="097000"/>
    <s v="University of Mary Washington"/>
    <s v="Yes"/>
    <x v="83"/>
    <n v="502"/>
    <s v="Historic and Commemorative Attraction Management"/>
    <x v="20"/>
    <s v="GF"/>
    <n v="30"/>
    <x v="2"/>
    <n v="5.9"/>
    <n v="1705.64"/>
    <n v="9.1999999999999993"/>
    <n v="68.14"/>
    <n v="29771.65"/>
    <n v="356.49"/>
    <n v="1023.21"/>
  </r>
  <r>
    <x v="6"/>
    <n v="7"/>
    <n v="215"/>
    <s v="097000"/>
    <s v="University of Mary Washington"/>
    <s v="Yes"/>
    <x v="83"/>
    <n v="502"/>
    <s v="Historic and Commemorative Attraction Management"/>
    <x v="20"/>
    <s v="GF"/>
    <n v="40"/>
    <x v="3"/>
    <n v="5.9"/>
    <n v="1705.64"/>
    <n v="9.1999999999999993"/>
    <n v="68.14"/>
    <n v="29771.65"/>
    <n v="356.49"/>
    <n v="1023.21"/>
  </r>
  <r>
    <x v="6"/>
    <n v="7"/>
    <n v="215"/>
    <s v="097000"/>
    <s v="University of Mary Washington"/>
    <s v="Yes"/>
    <x v="83"/>
    <n v="502"/>
    <s v="Historic and Commemorative Attraction Management"/>
    <x v="20"/>
    <s v="GF"/>
    <n v="50"/>
    <x v="4"/>
    <n v="0"/>
    <n v="0"/>
    <n v="0"/>
    <n v="0"/>
    <n v="0"/>
    <n v="0"/>
    <n v="0"/>
  </r>
  <r>
    <x v="6"/>
    <n v="7"/>
    <n v="207"/>
    <s v="098000"/>
    <s v="University of Virginia"/>
    <s v="Yes"/>
    <x v="84"/>
    <n v="100"/>
    <s v="Educational and General Programs"/>
    <x v="80"/>
    <s v="GF"/>
    <n v="10"/>
    <x v="0"/>
    <n v="0"/>
    <n v="0"/>
    <n v="0"/>
    <n v="0"/>
    <n v="0"/>
    <n v="0"/>
    <n v="0"/>
  </r>
  <r>
    <x v="6"/>
    <n v="7"/>
    <n v="207"/>
    <s v="098000"/>
    <s v="University of Virginia"/>
    <s v="Yes"/>
    <x v="84"/>
    <n v="100"/>
    <s v="Educational and General Programs"/>
    <x v="80"/>
    <s v="GF"/>
    <n v="20"/>
    <x v="1"/>
    <n v="0"/>
    <n v="0"/>
    <n v="0"/>
    <n v="0"/>
    <n v="0"/>
    <n v="0"/>
    <n v="0"/>
  </r>
  <r>
    <x v="6"/>
    <n v="7"/>
    <n v="207"/>
    <s v="098000"/>
    <s v="University of Virginia"/>
    <s v="Yes"/>
    <x v="84"/>
    <n v="100"/>
    <s v="Educational and General Programs"/>
    <x v="80"/>
    <s v="GF"/>
    <n v="30"/>
    <x v="2"/>
    <n v="0"/>
    <n v="0"/>
    <n v="0"/>
    <n v="0"/>
    <n v="0"/>
    <n v="0"/>
    <n v="0"/>
  </r>
  <r>
    <x v="6"/>
    <n v="7"/>
    <n v="207"/>
    <s v="098000"/>
    <s v="University of Virginia"/>
    <s v="Yes"/>
    <x v="84"/>
    <n v="100"/>
    <s v="Educational and General Programs"/>
    <x v="80"/>
    <s v="GF"/>
    <n v="40"/>
    <x v="3"/>
    <n v="0"/>
    <n v="0"/>
    <n v="0"/>
    <n v="0"/>
    <n v="0"/>
    <n v="0"/>
    <n v="0"/>
  </r>
  <r>
    <x v="6"/>
    <n v="7"/>
    <n v="207"/>
    <s v="098000"/>
    <s v="University of Virginia"/>
    <s v="Yes"/>
    <x v="84"/>
    <n v="100"/>
    <s v="Educational and General Programs"/>
    <x v="80"/>
    <s v="GF"/>
    <n v="50"/>
    <x v="4"/>
    <n v="0"/>
    <n v="0"/>
    <n v="0"/>
    <n v="0"/>
    <n v="0"/>
    <n v="0"/>
    <n v="0"/>
  </r>
  <r>
    <x v="6"/>
    <n v="7"/>
    <n v="207"/>
    <s v="098000"/>
    <s v="University of Virginia"/>
    <s v="Yes"/>
    <x v="84"/>
    <n v="108"/>
    <s v="Higher Education Student Financial Assistance"/>
    <x v="77"/>
    <s v="GF"/>
    <n v="10"/>
    <x v="0"/>
    <n v="11911021"/>
    <n v="12481074"/>
    <n v="12520834"/>
    <n v="12935774"/>
    <n v="13902764"/>
    <n v="18102003"/>
    <n v="19243094"/>
  </r>
  <r>
    <x v="6"/>
    <n v="7"/>
    <n v="207"/>
    <s v="098000"/>
    <s v="University of Virginia"/>
    <s v="Yes"/>
    <x v="84"/>
    <n v="108"/>
    <s v="Higher Education Student Financial Assistance"/>
    <x v="77"/>
    <s v="GF"/>
    <n v="20"/>
    <x v="1"/>
    <n v="11911021"/>
    <n v="12481074"/>
    <n v="12520834"/>
    <n v="12935774"/>
    <n v="13902764"/>
    <n v="18102003"/>
    <n v="18979326.32"/>
  </r>
  <r>
    <x v="6"/>
    <n v="7"/>
    <n v="207"/>
    <s v="098000"/>
    <s v="University of Virginia"/>
    <s v="Yes"/>
    <x v="84"/>
    <n v="108"/>
    <s v="Higher Education Student Financial Assistance"/>
    <x v="77"/>
    <s v="GF"/>
    <n v="30"/>
    <x v="2"/>
    <n v="0"/>
    <n v="0"/>
    <n v="0"/>
    <n v="0"/>
    <n v="0"/>
    <n v="0"/>
    <n v="263767.67999999999"/>
  </r>
  <r>
    <x v="6"/>
    <n v="7"/>
    <n v="207"/>
    <s v="098000"/>
    <s v="University of Virginia"/>
    <s v="Yes"/>
    <x v="84"/>
    <n v="108"/>
    <s v="Higher Education Student Financial Assistance"/>
    <x v="77"/>
    <s v="GF"/>
    <n v="40"/>
    <x v="3"/>
    <n v="0"/>
    <n v="0"/>
    <n v="0"/>
    <n v="0"/>
    <n v="0"/>
    <n v="0"/>
    <n v="263767.67999999999"/>
  </r>
  <r>
    <x v="6"/>
    <n v="7"/>
    <n v="207"/>
    <s v="098000"/>
    <s v="University of Virginia"/>
    <s v="Yes"/>
    <x v="84"/>
    <n v="108"/>
    <s v="Higher Education Student Financial Assistance"/>
    <x v="77"/>
    <s v="GF"/>
    <n v="50"/>
    <x v="4"/>
    <n v="0"/>
    <n v="0"/>
    <n v="0"/>
    <n v="0"/>
    <n v="0"/>
    <n v="0"/>
    <n v="0"/>
  </r>
  <r>
    <x v="6"/>
    <n v="7"/>
    <n v="207"/>
    <s v="098000"/>
    <s v="University of Virginia"/>
    <s v="Yes"/>
    <x v="84"/>
    <n v="110"/>
    <s v="Financial Assistance For Educational and General Services"/>
    <x v="78"/>
    <s v="GF"/>
    <n v="10"/>
    <x v="0"/>
    <n v="19233583"/>
    <n v="23668001.210000001"/>
    <n v="24869444.640000001"/>
    <n v="30497694.469999999"/>
    <n v="66839982.939999998"/>
    <n v="93294156.900000006"/>
    <n v="107013150.39"/>
  </r>
  <r>
    <x v="6"/>
    <n v="7"/>
    <n v="207"/>
    <s v="098000"/>
    <s v="University of Virginia"/>
    <s v="Yes"/>
    <x v="84"/>
    <n v="110"/>
    <s v="Financial Assistance For Educational and General Services"/>
    <x v="78"/>
    <s v="GF"/>
    <n v="20"/>
    <x v="1"/>
    <n v="8469431.7899999991"/>
    <n v="11004264.57"/>
    <n v="9909811.1699999999"/>
    <n v="12604026.529999999"/>
    <n v="25723541.039999999"/>
    <n v="37888815.799999997"/>
    <n v="45004301.82"/>
  </r>
  <r>
    <x v="6"/>
    <n v="7"/>
    <n v="207"/>
    <s v="098000"/>
    <s v="University of Virginia"/>
    <s v="Yes"/>
    <x v="84"/>
    <n v="110"/>
    <s v="Financial Assistance For Educational and General Services"/>
    <x v="78"/>
    <s v="GF"/>
    <n v="30"/>
    <x v="2"/>
    <n v="10764151.210000001"/>
    <n v="12663736.640000001"/>
    <n v="14959633.470000001"/>
    <n v="17893667.940000001"/>
    <n v="41116441.899999999"/>
    <n v="55405341.100000001"/>
    <n v="62008848.57"/>
  </r>
  <r>
    <x v="6"/>
    <n v="7"/>
    <n v="207"/>
    <s v="098000"/>
    <s v="University of Virginia"/>
    <s v="Yes"/>
    <x v="84"/>
    <n v="110"/>
    <s v="Financial Assistance For Educational and General Services"/>
    <x v="78"/>
    <s v="GF"/>
    <n v="40"/>
    <x v="3"/>
    <n v="10764151.210000001"/>
    <n v="12663736.640000001"/>
    <n v="14959633.470000001"/>
    <n v="17893667.940000001"/>
    <n v="41116441.899999999"/>
    <n v="55405341.100000001"/>
    <n v="62008848.57"/>
  </r>
  <r>
    <x v="6"/>
    <n v="7"/>
    <n v="207"/>
    <s v="098000"/>
    <s v="University of Virginia"/>
    <s v="Yes"/>
    <x v="84"/>
    <n v="110"/>
    <s v="Financial Assistance For Educational and General Services"/>
    <x v="78"/>
    <s v="GF"/>
    <n v="50"/>
    <x v="4"/>
    <n v="0"/>
    <n v="0"/>
    <n v="0"/>
    <n v="0"/>
    <n v="0"/>
    <n v="0"/>
    <n v="0"/>
  </r>
  <r>
    <x v="6"/>
    <n v="7"/>
    <n v="209"/>
    <s v="099000"/>
    <s v="University of Virginia Medical Center"/>
    <s v="Yes"/>
    <x v="85"/>
    <n v="430"/>
    <s v="State Health Services"/>
    <x v="82"/>
    <s v="GF"/>
    <n v="10"/>
    <x v="0"/>
    <n v="249997"/>
    <n v="249997"/>
    <n v="249997"/>
    <n v="249997"/>
    <n v="249997"/>
    <n v="0"/>
    <n v="0"/>
  </r>
  <r>
    <x v="6"/>
    <n v="7"/>
    <n v="209"/>
    <s v="099000"/>
    <s v="University of Virginia Medical Center"/>
    <s v="Yes"/>
    <x v="85"/>
    <n v="430"/>
    <s v="State Health Services"/>
    <x v="82"/>
    <s v="GF"/>
    <n v="20"/>
    <x v="1"/>
    <n v="0"/>
    <n v="0"/>
    <n v="0"/>
    <n v="0"/>
    <n v="0"/>
    <n v="0"/>
    <n v="0"/>
  </r>
  <r>
    <x v="6"/>
    <n v="7"/>
    <n v="209"/>
    <s v="099000"/>
    <s v="University of Virginia Medical Center"/>
    <s v="Yes"/>
    <x v="85"/>
    <n v="430"/>
    <s v="State Health Services"/>
    <x v="82"/>
    <s v="GF"/>
    <n v="30"/>
    <x v="2"/>
    <n v="249997"/>
    <n v="249997"/>
    <n v="249997"/>
    <n v="249997"/>
    <n v="249997"/>
    <n v="0"/>
    <n v="0"/>
  </r>
  <r>
    <x v="6"/>
    <n v="7"/>
    <n v="209"/>
    <s v="099000"/>
    <s v="University of Virginia Medical Center"/>
    <s v="Yes"/>
    <x v="85"/>
    <n v="430"/>
    <s v="State Health Services"/>
    <x v="82"/>
    <s v="GF"/>
    <n v="40"/>
    <x v="3"/>
    <n v="249997"/>
    <n v="249997"/>
    <n v="249997"/>
    <n v="249997"/>
    <n v="249997"/>
    <n v="0"/>
    <n v="0"/>
  </r>
  <r>
    <x v="6"/>
    <n v="7"/>
    <n v="209"/>
    <s v="099000"/>
    <s v="University of Virginia Medical Center"/>
    <s v="Yes"/>
    <x v="85"/>
    <n v="430"/>
    <s v="State Health Services"/>
    <x v="82"/>
    <s v="GF"/>
    <n v="50"/>
    <x v="4"/>
    <n v="0"/>
    <n v="0"/>
    <n v="0"/>
    <n v="0"/>
    <n v="0"/>
    <n v="0"/>
    <n v="0"/>
  </r>
  <r>
    <x v="6"/>
    <n v="7"/>
    <n v="246"/>
    <s v="100000"/>
    <s v="University of Virginia's College at Wise"/>
    <s v="Yes"/>
    <x v="86"/>
    <n v="100"/>
    <s v="Educational and General Programs"/>
    <x v="80"/>
    <s v="GF"/>
    <n v="10"/>
    <x v="0"/>
    <n v="0"/>
    <n v="0"/>
    <n v="0"/>
    <n v="0"/>
    <n v="0"/>
    <n v="0"/>
    <n v="0"/>
  </r>
  <r>
    <x v="6"/>
    <n v="7"/>
    <n v="246"/>
    <s v="100000"/>
    <s v="University of Virginia's College at Wise"/>
    <s v="Yes"/>
    <x v="86"/>
    <n v="100"/>
    <s v="Educational and General Programs"/>
    <x v="80"/>
    <s v="GF"/>
    <n v="20"/>
    <x v="1"/>
    <n v="0"/>
    <n v="0"/>
    <n v="0"/>
    <n v="0"/>
    <n v="0"/>
    <n v="0"/>
    <n v="0"/>
  </r>
  <r>
    <x v="6"/>
    <n v="7"/>
    <n v="246"/>
    <s v="100000"/>
    <s v="University of Virginia's College at Wise"/>
    <s v="Yes"/>
    <x v="86"/>
    <n v="100"/>
    <s v="Educational and General Programs"/>
    <x v="80"/>
    <s v="GF"/>
    <n v="30"/>
    <x v="2"/>
    <n v="0"/>
    <n v="0"/>
    <n v="0"/>
    <n v="0"/>
    <n v="0"/>
    <n v="0"/>
    <n v="0"/>
  </r>
  <r>
    <x v="6"/>
    <n v="7"/>
    <n v="246"/>
    <s v="100000"/>
    <s v="University of Virginia's College at Wise"/>
    <s v="Yes"/>
    <x v="86"/>
    <n v="100"/>
    <s v="Educational and General Programs"/>
    <x v="80"/>
    <s v="GF"/>
    <n v="40"/>
    <x v="3"/>
    <n v="0"/>
    <n v="0"/>
    <n v="0"/>
    <n v="0"/>
    <n v="0"/>
    <n v="0"/>
    <n v="0"/>
  </r>
  <r>
    <x v="6"/>
    <n v="7"/>
    <n v="246"/>
    <s v="100000"/>
    <s v="University of Virginia's College at Wise"/>
    <s v="Yes"/>
    <x v="86"/>
    <n v="100"/>
    <s v="Educational and General Programs"/>
    <x v="80"/>
    <s v="GF"/>
    <n v="50"/>
    <x v="4"/>
    <n v="0"/>
    <n v="0"/>
    <n v="0"/>
    <n v="0"/>
    <n v="0"/>
    <n v="0"/>
    <n v="0"/>
  </r>
  <r>
    <x v="6"/>
    <n v="7"/>
    <n v="246"/>
    <s v="100000"/>
    <s v="University of Virginia's College at Wise"/>
    <s v="Yes"/>
    <x v="86"/>
    <n v="108"/>
    <s v="Higher Education Student Financial Assistance"/>
    <x v="77"/>
    <s v="GF"/>
    <n v="10"/>
    <x v="0"/>
    <n v="2831938"/>
    <n v="3327605"/>
    <n v="3344485"/>
    <n v="3709775"/>
    <n v="4137225"/>
    <n v="6194685"/>
    <n v="7025446"/>
  </r>
  <r>
    <x v="6"/>
    <n v="7"/>
    <n v="246"/>
    <s v="100000"/>
    <s v="University of Virginia's College at Wise"/>
    <s v="Yes"/>
    <x v="86"/>
    <n v="108"/>
    <s v="Higher Education Student Financial Assistance"/>
    <x v="77"/>
    <s v="GF"/>
    <n v="20"/>
    <x v="1"/>
    <n v="2831938"/>
    <n v="3327605"/>
    <n v="3344485"/>
    <n v="3709775"/>
    <n v="4137225"/>
    <n v="5762584"/>
    <n v="6682993.2400000002"/>
  </r>
  <r>
    <x v="6"/>
    <n v="7"/>
    <n v="246"/>
    <s v="100000"/>
    <s v="University of Virginia's College at Wise"/>
    <s v="Yes"/>
    <x v="86"/>
    <n v="108"/>
    <s v="Higher Education Student Financial Assistance"/>
    <x v="77"/>
    <s v="GF"/>
    <n v="30"/>
    <x v="2"/>
    <n v="0"/>
    <n v="0"/>
    <n v="0"/>
    <n v="0"/>
    <n v="0"/>
    <n v="432101"/>
    <n v="342452.76"/>
  </r>
  <r>
    <x v="6"/>
    <n v="7"/>
    <n v="246"/>
    <s v="100000"/>
    <s v="University of Virginia's College at Wise"/>
    <s v="Yes"/>
    <x v="86"/>
    <n v="108"/>
    <s v="Higher Education Student Financial Assistance"/>
    <x v="77"/>
    <s v="GF"/>
    <n v="40"/>
    <x v="3"/>
    <n v="0"/>
    <n v="0"/>
    <n v="0"/>
    <n v="0"/>
    <n v="0"/>
    <n v="432101"/>
    <n v="342452.76"/>
  </r>
  <r>
    <x v="6"/>
    <n v="7"/>
    <n v="246"/>
    <s v="100000"/>
    <s v="University of Virginia's College at Wise"/>
    <s v="Yes"/>
    <x v="86"/>
    <n v="108"/>
    <s v="Higher Education Student Financial Assistance"/>
    <x v="77"/>
    <s v="GF"/>
    <n v="50"/>
    <x v="4"/>
    <n v="0"/>
    <n v="0"/>
    <n v="0"/>
    <n v="0"/>
    <n v="0"/>
    <n v="0"/>
    <n v="0"/>
  </r>
  <r>
    <x v="6"/>
    <n v="7"/>
    <n v="246"/>
    <s v="100000"/>
    <s v="University of Virginia's College at Wise"/>
    <s v="Yes"/>
    <x v="86"/>
    <n v="110"/>
    <s v="Financial Assistance For Educational and General Services"/>
    <x v="78"/>
    <s v="GF"/>
    <n v="10"/>
    <x v="0"/>
    <n v="300537"/>
    <n v="359698.63"/>
    <n v="400289.15"/>
    <n v="425937.37"/>
    <n v="617659.23"/>
    <n v="585544.25"/>
    <n v="471644.52"/>
  </r>
  <r>
    <x v="6"/>
    <n v="7"/>
    <n v="246"/>
    <s v="100000"/>
    <s v="University of Virginia's College at Wise"/>
    <s v="Yes"/>
    <x v="86"/>
    <n v="110"/>
    <s v="Financial Assistance For Educational and General Services"/>
    <x v="78"/>
    <s v="GF"/>
    <n v="20"/>
    <x v="1"/>
    <n v="228978.37"/>
    <n v="193982.48"/>
    <n v="287549.78000000003"/>
    <n v="338444.05"/>
    <n v="275767.90000000002"/>
    <n v="500703.93"/>
    <n v="434893.72"/>
  </r>
  <r>
    <x v="6"/>
    <n v="7"/>
    <n v="246"/>
    <s v="100000"/>
    <s v="University of Virginia's College at Wise"/>
    <s v="Yes"/>
    <x v="86"/>
    <n v="110"/>
    <s v="Financial Assistance For Educational and General Services"/>
    <x v="78"/>
    <s v="GF"/>
    <n v="30"/>
    <x v="2"/>
    <n v="71558.63"/>
    <n v="165716.15"/>
    <n v="112739.37"/>
    <n v="87493.32"/>
    <n v="341891.33"/>
    <n v="84840.320000000007"/>
    <n v="36750.800000000003"/>
  </r>
  <r>
    <x v="6"/>
    <n v="7"/>
    <n v="246"/>
    <s v="100000"/>
    <s v="University of Virginia's College at Wise"/>
    <s v="Yes"/>
    <x v="86"/>
    <n v="110"/>
    <s v="Financial Assistance For Educational and General Services"/>
    <x v="78"/>
    <s v="GF"/>
    <n v="40"/>
    <x v="3"/>
    <n v="71558.63"/>
    <n v="165716.15"/>
    <n v="112739.37"/>
    <n v="87493.32"/>
    <n v="341891.33"/>
    <n v="84840.320000000007"/>
    <n v="36750.800000000003"/>
  </r>
  <r>
    <x v="6"/>
    <n v="7"/>
    <n v="246"/>
    <s v="100000"/>
    <s v="University of Virginia's College at Wise"/>
    <s v="Yes"/>
    <x v="86"/>
    <n v="110"/>
    <s v="Financial Assistance For Educational and General Services"/>
    <x v="78"/>
    <s v="GF"/>
    <n v="50"/>
    <x v="4"/>
    <n v="0"/>
    <n v="0"/>
    <n v="0"/>
    <n v="0"/>
    <n v="0"/>
    <n v="0"/>
    <n v="0"/>
  </r>
  <r>
    <x v="6"/>
    <n v="7"/>
    <n v="236"/>
    <s v="101000"/>
    <s v="Virginia Commonwealth University"/>
    <s v="Yes"/>
    <x v="87"/>
    <n v="100"/>
    <s v="Educational and General Programs"/>
    <x v="80"/>
    <s v="GF"/>
    <n v="10"/>
    <x v="0"/>
    <n v="0"/>
    <n v="0"/>
    <n v="0"/>
    <n v="0"/>
    <n v="0"/>
    <n v="0"/>
    <n v="0"/>
  </r>
  <r>
    <x v="6"/>
    <n v="7"/>
    <n v="236"/>
    <s v="101000"/>
    <s v="Virginia Commonwealth University"/>
    <s v="Yes"/>
    <x v="87"/>
    <n v="100"/>
    <s v="Educational and General Programs"/>
    <x v="80"/>
    <s v="GF"/>
    <n v="20"/>
    <x v="1"/>
    <n v="0"/>
    <n v="0"/>
    <n v="0"/>
    <n v="0"/>
    <n v="0"/>
    <n v="0"/>
    <n v="0"/>
  </r>
  <r>
    <x v="6"/>
    <n v="7"/>
    <n v="236"/>
    <s v="101000"/>
    <s v="Virginia Commonwealth University"/>
    <s v="Yes"/>
    <x v="87"/>
    <n v="100"/>
    <s v="Educational and General Programs"/>
    <x v="80"/>
    <s v="GF"/>
    <n v="30"/>
    <x v="2"/>
    <n v="0"/>
    <n v="0"/>
    <n v="0"/>
    <n v="0"/>
    <n v="0"/>
    <n v="0"/>
    <n v="0"/>
  </r>
  <r>
    <x v="6"/>
    <n v="7"/>
    <n v="236"/>
    <s v="101000"/>
    <s v="Virginia Commonwealth University"/>
    <s v="Yes"/>
    <x v="87"/>
    <n v="100"/>
    <s v="Educational and General Programs"/>
    <x v="80"/>
    <s v="GF"/>
    <n v="40"/>
    <x v="3"/>
    <n v="0"/>
    <n v="0"/>
    <n v="0"/>
    <n v="0"/>
    <n v="0"/>
    <n v="0"/>
    <n v="0"/>
  </r>
  <r>
    <x v="6"/>
    <n v="7"/>
    <n v="236"/>
    <s v="101000"/>
    <s v="Virginia Commonwealth University"/>
    <s v="Yes"/>
    <x v="87"/>
    <n v="100"/>
    <s v="Educational and General Programs"/>
    <x v="80"/>
    <s v="GF"/>
    <n v="50"/>
    <x v="4"/>
    <n v="0"/>
    <n v="0"/>
    <n v="0"/>
    <n v="0"/>
    <n v="0"/>
    <n v="0"/>
    <n v="0"/>
  </r>
  <r>
    <x v="6"/>
    <n v="7"/>
    <n v="236"/>
    <s v="101000"/>
    <s v="Virginia Commonwealth University"/>
    <s v="Yes"/>
    <x v="87"/>
    <n v="108"/>
    <s v="Higher Education Student Financial Assistance"/>
    <x v="77"/>
    <s v="GF"/>
    <n v="10"/>
    <x v="0"/>
    <n v="32590745"/>
    <n v="36122874"/>
    <n v="36300956"/>
    <n v="41108977"/>
    <n v="43938514"/>
    <n v="60576570"/>
    <n v="66793788"/>
  </r>
  <r>
    <x v="6"/>
    <n v="7"/>
    <n v="236"/>
    <s v="101000"/>
    <s v="Virginia Commonwealth University"/>
    <s v="Yes"/>
    <x v="87"/>
    <n v="108"/>
    <s v="Higher Education Student Financial Assistance"/>
    <x v="77"/>
    <s v="GF"/>
    <n v="20"/>
    <x v="1"/>
    <n v="32590745"/>
    <n v="36122874"/>
    <n v="36300956"/>
    <n v="41108977"/>
    <n v="43938514"/>
    <n v="60576570"/>
    <n v="66793788"/>
  </r>
  <r>
    <x v="6"/>
    <n v="7"/>
    <n v="236"/>
    <s v="101000"/>
    <s v="Virginia Commonwealth University"/>
    <s v="Yes"/>
    <x v="87"/>
    <n v="108"/>
    <s v="Higher Education Student Financial Assistance"/>
    <x v="77"/>
    <s v="GF"/>
    <n v="30"/>
    <x v="2"/>
    <n v="0"/>
    <n v="0"/>
    <n v="0"/>
    <n v="0"/>
    <n v="0"/>
    <n v="0"/>
    <n v="0"/>
  </r>
  <r>
    <x v="6"/>
    <n v="7"/>
    <n v="236"/>
    <s v="101000"/>
    <s v="Virginia Commonwealth University"/>
    <s v="Yes"/>
    <x v="87"/>
    <n v="108"/>
    <s v="Higher Education Student Financial Assistance"/>
    <x v="77"/>
    <s v="GF"/>
    <n v="40"/>
    <x v="3"/>
    <n v="0"/>
    <n v="0"/>
    <n v="0"/>
    <n v="0"/>
    <n v="0"/>
    <n v="0"/>
    <n v="0"/>
  </r>
  <r>
    <x v="6"/>
    <n v="7"/>
    <n v="236"/>
    <s v="101000"/>
    <s v="Virginia Commonwealth University"/>
    <s v="Yes"/>
    <x v="87"/>
    <n v="108"/>
    <s v="Higher Education Student Financial Assistance"/>
    <x v="77"/>
    <s v="GF"/>
    <n v="50"/>
    <x v="4"/>
    <n v="0"/>
    <n v="0"/>
    <n v="0"/>
    <n v="0"/>
    <n v="0"/>
    <n v="0"/>
    <n v="0"/>
  </r>
  <r>
    <x v="6"/>
    <n v="7"/>
    <n v="236"/>
    <s v="101000"/>
    <s v="Virginia Commonwealth University"/>
    <s v="Yes"/>
    <x v="87"/>
    <n v="110"/>
    <s v="Financial Assistance For Educational and General Services"/>
    <x v="78"/>
    <s v="GF"/>
    <n v="10"/>
    <x v="0"/>
    <n v="15988299"/>
    <n v="15746674.68"/>
    <n v="17105805.199999999"/>
    <n v="21854971.629999999"/>
    <n v="28148284"/>
    <n v="26348574.73"/>
    <n v="35570983.030000001"/>
  </r>
  <r>
    <x v="6"/>
    <n v="7"/>
    <n v="236"/>
    <s v="101000"/>
    <s v="Virginia Commonwealth University"/>
    <s v="Yes"/>
    <x v="87"/>
    <n v="110"/>
    <s v="Financial Assistance For Educational and General Services"/>
    <x v="78"/>
    <s v="GF"/>
    <n v="20"/>
    <x v="1"/>
    <n v="15988299"/>
    <n v="15746674.68"/>
    <n v="17105805.199999999"/>
    <n v="21854971.629999999"/>
    <n v="28148284"/>
    <n v="26348574.73"/>
    <n v="35570983.030000001"/>
  </r>
  <r>
    <x v="6"/>
    <n v="7"/>
    <n v="236"/>
    <s v="101000"/>
    <s v="Virginia Commonwealth University"/>
    <s v="Yes"/>
    <x v="87"/>
    <n v="110"/>
    <s v="Financial Assistance For Educational and General Services"/>
    <x v="78"/>
    <s v="GF"/>
    <n v="30"/>
    <x v="2"/>
    <n v="0"/>
    <n v="0"/>
    <n v="0"/>
    <n v="0"/>
    <n v="0"/>
    <n v="0"/>
    <n v="0"/>
  </r>
  <r>
    <x v="6"/>
    <n v="7"/>
    <n v="236"/>
    <s v="101000"/>
    <s v="Virginia Commonwealth University"/>
    <s v="Yes"/>
    <x v="87"/>
    <n v="110"/>
    <s v="Financial Assistance For Educational and General Services"/>
    <x v="78"/>
    <s v="GF"/>
    <n v="40"/>
    <x v="3"/>
    <n v="0"/>
    <n v="0"/>
    <n v="0"/>
    <n v="0"/>
    <n v="0"/>
    <n v="0"/>
    <n v="0"/>
  </r>
  <r>
    <x v="6"/>
    <n v="7"/>
    <n v="236"/>
    <s v="101000"/>
    <s v="Virginia Commonwealth University"/>
    <s v="Yes"/>
    <x v="87"/>
    <n v="110"/>
    <s v="Financial Assistance For Educational and General Services"/>
    <x v="78"/>
    <s v="GF"/>
    <n v="50"/>
    <x v="4"/>
    <n v="0"/>
    <n v="0"/>
    <n v="0"/>
    <n v="0"/>
    <n v="0"/>
    <n v="0"/>
    <n v="0"/>
  </r>
  <r>
    <x v="6"/>
    <n v="7"/>
    <n v="260"/>
    <s v="102000"/>
    <s v="Virginia Community College System"/>
    <s v="Yes"/>
    <x v="88"/>
    <n v="100"/>
    <s v="Educational and General Programs"/>
    <x v="80"/>
    <s v="GF"/>
    <n v="10"/>
    <x v="0"/>
    <n v="0"/>
    <n v="0"/>
    <n v="0"/>
    <n v="0"/>
    <n v="0"/>
    <n v="0"/>
    <n v="0"/>
  </r>
  <r>
    <x v="6"/>
    <n v="7"/>
    <n v="260"/>
    <s v="102000"/>
    <s v="Virginia Community College System"/>
    <s v="Yes"/>
    <x v="88"/>
    <n v="100"/>
    <s v="Educational and General Programs"/>
    <x v="80"/>
    <s v="GF"/>
    <n v="20"/>
    <x v="1"/>
    <n v="0"/>
    <n v="0"/>
    <n v="0"/>
    <n v="0"/>
    <n v="0"/>
    <n v="0"/>
    <n v="0"/>
  </r>
  <r>
    <x v="6"/>
    <n v="7"/>
    <n v="260"/>
    <s v="102000"/>
    <s v="Virginia Community College System"/>
    <s v="Yes"/>
    <x v="88"/>
    <n v="100"/>
    <s v="Educational and General Programs"/>
    <x v="80"/>
    <s v="GF"/>
    <n v="30"/>
    <x v="2"/>
    <n v="0"/>
    <n v="0"/>
    <n v="0"/>
    <n v="0"/>
    <n v="0"/>
    <n v="0"/>
    <n v="0"/>
  </r>
  <r>
    <x v="6"/>
    <n v="7"/>
    <n v="260"/>
    <s v="102000"/>
    <s v="Virginia Community College System"/>
    <s v="Yes"/>
    <x v="88"/>
    <n v="100"/>
    <s v="Educational and General Programs"/>
    <x v="80"/>
    <s v="GF"/>
    <n v="40"/>
    <x v="3"/>
    <n v="0"/>
    <n v="0"/>
    <n v="0"/>
    <n v="0"/>
    <n v="0"/>
    <n v="0"/>
    <n v="0"/>
  </r>
  <r>
    <x v="6"/>
    <n v="7"/>
    <n v="260"/>
    <s v="102000"/>
    <s v="Virginia Community College System"/>
    <s v="Yes"/>
    <x v="88"/>
    <n v="100"/>
    <s v="Educational and General Programs"/>
    <x v="80"/>
    <s v="GF"/>
    <n v="50"/>
    <x v="4"/>
    <n v="0"/>
    <n v="0"/>
    <n v="0"/>
    <n v="0"/>
    <n v="0"/>
    <n v="0"/>
    <n v="0"/>
  </r>
  <r>
    <x v="6"/>
    <n v="7"/>
    <n v="260"/>
    <s v="102000"/>
    <s v="Virginia Community College System"/>
    <s v="Yes"/>
    <x v="88"/>
    <n v="108"/>
    <s v="Higher Education Student Financial Assistance"/>
    <x v="77"/>
    <s v="GF"/>
    <n v="10"/>
    <x v="0"/>
    <n v="54633189"/>
    <n v="67146577.280000001"/>
    <n v="68429002.150000006"/>
    <n v="113220360.98"/>
    <n v="128978091.58"/>
    <n v="166400553.69999999"/>
    <n v="177234287.69"/>
  </r>
  <r>
    <x v="6"/>
    <n v="7"/>
    <n v="260"/>
    <s v="102000"/>
    <s v="Virginia Community College System"/>
    <s v="Yes"/>
    <x v="88"/>
    <n v="108"/>
    <s v="Higher Education Student Financial Assistance"/>
    <x v="77"/>
    <s v="GF"/>
    <n v="20"/>
    <x v="1"/>
    <n v="50147567.720000014"/>
    <n v="60443347.130000003"/>
    <n v="56919732.170000002"/>
    <n v="87938286.400000006"/>
    <n v="89117826.879999995"/>
    <n v="106239948.51000001"/>
    <n v="121414625.56999999"/>
  </r>
  <r>
    <x v="6"/>
    <n v="7"/>
    <n v="260"/>
    <s v="102000"/>
    <s v="Virginia Community College System"/>
    <s v="Yes"/>
    <x v="88"/>
    <n v="108"/>
    <s v="Higher Education Student Financial Assistance"/>
    <x v="77"/>
    <s v="GF"/>
    <n v="30"/>
    <x v="2"/>
    <n v="4485621.2799999993"/>
    <n v="6703230.1499999994"/>
    <n v="11509269.98"/>
    <n v="25282074.580000002"/>
    <n v="39860264.700000003"/>
    <n v="60160605.189999998"/>
    <n v="55819662.120000012"/>
  </r>
  <r>
    <x v="6"/>
    <n v="7"/>
    <n v="260"/>
    <s v="102000"/>
    <s v="Virginia Community College System"/>
    <s v="Yes"/>
    <x v="88"/>
    <n v="108"/>
    <s v="Higher Education Student Financial Assistance"/>
    <x v="77"/>
    <s v="GF"/>
    <n v="40"/>
    <x v="3"/>
    <n v="4485621.2799999993"/>
    <n v="6703230.1499999994"/>
    <n v="11509269.98"/>
    <n v="25282074.580000002"/>
    <n v="39860264.700000003"/>
    <n v="60160605.189999998"/>
    <n v="55819662.120000012"/>
  </r>
  <r>
    <x v="6"/>
    <n v="7"/>
    <n v="260"/>
    <s v="102000"/>
    <s v="Virginia Community College System"/>
    <s v="Yes"/>
    <x v="88"/>
    <n v="108"/>
    <s v="Higher Education Student Financial Assistance"/>
    <x v="77"/>
    <s v="GF"/>
    <n v="50"/>
    <x v="4"/>
    <n v="0"/>
    <n v="0"/>
    <n v="0"/>
    <n v="0"/>
    <n v="0"/>
    <n v="0"/>
    <n v="0"/>
  </r>
  <r>
    <x v="6"/>
    <n v="7"/>
    <n v="260"/>
    <s v="102000"/>
    <s v="Virginia Community College System"/>
    <s v="Yes"/>
    <x v="88"/>
    <n v="110"/>
    <s v="Financial Assistance For Educational and General Services"/>
    <x v="78"/>
    <s v="GF"/>
    <n v="10"/>
    <x v="0"/>
    <n v="1704386"/>
    <n v="1447864.49"/>
    <n v="1391494.05"/>
    <n v="1568499.07"/>
    <n v="1947124.3"/>
    <n v="1372347.2"/>
    <n v="4586359.63"/>
  </r>
  <r>
    <x v="6"/>
    <n v="7"/>
    <n v="260"/>
    <s v="102000"/>
    <s v="Virginia Community College System"/>
    <s v="Yes"/>
    <x v="88"/>
    <n v="110"/>
    <s v="Financial Assistance For Educational and General Services"/>
    <x v="78"/>
    <s v="GF"/>
    <n v="20"/>
    <x v="1"/>
    <n v="1348408.51"/>
    <n v="893150.44"/>
    <n v="1013210.4699999999"/>
    <n v="1112386.02"/>
    <n v="1245773.6499999999"/>
    <n v="1038415.18"/>
    <n v="1658983.7699999998"/>
  </r>
  <r>
    <x v="6"/>
    <n v="7"/>
    <n v="260"/>
    <s v="102000"/>
    <s v="Virginia Community College System"/>
    <s v="Yes"/>
    <x v="88"/>
    <n v="110"/>
    <s v="Financial Assistance For Educational and General Services"/>
    <x v="78"/>
    <s v="GF"/>
    <n v="30"/>
    <x v="2"/>
    <n v="355977.49"/>
    <n v="554714.05000000005"/>
    <n v="378283.57999999996"/>
    <n v="456113.04999999993"/>
    <n v="701350.65"/>
    <n v="333932.02"/>
    <n v="2927375.86"/>
  </r>
  <r>
    <x v="6"/>
    <n v="7"/>
    <n v="260"/>
    <s v="102000"/>
    <s v="Virginia Community College System"/>
    <s v="Yes"/>
    <x v="88"/>
    <n v="110"/>
    <s v="Financial Assistance For Educational and General Services"/>
    <x v="78"/>
    <s v="GF"/>
    <n v="40"/>
    <x v="3"/>
    <n v="355977.49"/>
    <n v="554714.05000000005"/>
    <n v="378283.57999999996"/>
    <n v="456113.04999999993"/>
    <n v="701350.65"/>
    <n v="333932.02"/>
    <n v="2927375.86"/>
  </r>
  <r>
    <x v="6"/>
    <n v="7"/>
    <n v="260"/>
    <s v="102000"/>
    <s v="Virginia Community College System"/>
    <s v="Yes"/>
    <x v="88"/>
    <n v="110"/>
    <s v="Financial Assistance For Educational and General Services"/>
    <x v="78"/>
    <s v="GF"/>
    <n v="50"/>
    <x v="4"/>
    <n v="0"/>
    <n v="0"/>
    <n v="0"/>
    <n v="0"/>
    <n v="0"/>
    <n v="0"/>
    <n v="0"/>
  </r>
  <r>
    <x v="6"/>
    <n v="7"/>
    <n v="260"/>
    <s v="102000"/>
    <s v="Virginia Community College System"/>
    <s v="Yes"/>
    <x v="88"/>
    <n v="534"/>
    <s v="Economic Development Services"/>
    <x v="9"/>
    <s v="GF"/>
    <n v="10"/>
    <x v="0"/>
    <n v="200000"/>
    <n v="198320.08"/>
    <n v="198320.08"/>
    <n v="1860"/>
    <n v="1860"/>
    <n v="0"/>
    <n v="0"/>
  </r>
  <r>
    <x v="6"/>
    <n v="7"/>
    <n v="260"/>
    <s v="102000"/>
    <s v="Virginia Community College System"/>
    <s v="Yes"/>
    <x v="88"/>
    <n v="534"/>
    <s v="Economic Development Services"/>
    <x v="9"/>
    <s v="GF"/>
    <n v="20"/>
    <x v="1"/>
    <n v="1679.92"/>
    <n v="0"/>
    <n v="196460.08"/>
    <n v="0"/>
    <n v="0"/>
    <n v="0"/>
    <n v="0"/>
  </r>
  <r>
    <x v="6"/>
    <n v="7"/>
    <n v="260"/>
    <s v="102000"/>
    <s v="Virginia Community College System"/>
    <s v="Yes"/>
    <x v="88"/>
    <n v="534"/>
    <s v="Economic Development Services"/>
    <x v="9"/>
    <s v="GF"/>
    <n v="30"/>
    <x v="2"/>
    <n v="198320.08"/>
    <n v="198320.08"/>
    <n v="1860"/>
    <n v="1860"/>
    <n v="1860"/>
    <n v="0"/>
    <n v="0"/>
  </r>
  <r>
    <x v="6"/>
    <n v="7"/>
    <n v="260"/>
    <s v="102000"/>
    <s v="Virginia Community College System"/>
    <s v="Yes"/>
    <x v="88"/>
    <n v="534"/>
    <s v="Economic Development Services"/>
    <x v="9"/>
    <s v="GF"/>
    <n v="40"/>
    <x v="3"/>
    <n v="198320.08"/>
    <n v="198320.08"/>
    <n v="1860"/>
    <n v="1860"/>
    <n v="1860"/>
    <n v="0"/>
    <n v="0"/>
  </r>
  <r>
    <x v="6"/>
    <n v="7"/>
    <n v="260"/>
    <s v="102000"/>
    <s v="Virginia Community College System"/>
    <s v="Yes"/>
    <x v="88"/>
    <n v="534"/>
    <s v="Economic Development Services"/>
    <x v="9"/>
    <s v="GF"/>
    <n v="50"/>
    <x v="4"/>
    <n v="0"/>
    <n v="0"/>
    <n v="0"/>
    <n v="0"/>
    <n v="0"/>
    <n v="0"/>
    <n v="0"/>
  </r>
  <r>
    <x v="6"/>
    <n v="7"/>
    <n v="211"/>
    <s v="103000"/>
    <s v="Virginia Military Institute"/>
    <s v="Yes"/>
    <x v="89"/>
    <n v="100"/>
    <s v="Educational and General Programs"/>
    <x v="80"/>
    <s v="GF"/>
    <n v="10"/>
    <x v="0"/>
    <n v="5"/>
    <n v="0"/>
    <n v="0"/>
    <n v="0"/>
    <n v="0"/>
    <n v="0"/>
    <n v="0"/>
  </r>
  <r>
    <x v="6"/>
    <n v="7"/>
    <n v="211"/>
    <s v="103000"/>
    <s v="Virginia Military Institute"/>
    <s v="Yes"/>
    <x v="89"/>
    <n v="100"/>
    <s v="Educational and General Programs"/>
    <x v="80"/>
    <s v="GF"/>
    <n v="20"/>
    <x v="1"/>
    <n v="0"/>
    <n v="0"/>
    <n v="0"/>
    <n v="0"/>
    <n v="0"/>
    <n v="0"/>
    <n v="0"/>
  </r>
  <r>
    <x v="6"/>
    <n v="7"/>
    <n v="211"/>
    <s v="103000"/>
    <s v="Virginia Military Institute"/>
    <s v="Yes"/>
    <x v="89"/>
    <n v="100"/>
    <s v="Educational and General Programs"/>
    <x v="80"/>
    <s v="GF"/>
    <n v="30"/>
    <x v="2"/>
    <n v="5"/>
    <n v="0"/>
    <n v="0"/>
    <n v="0"/>
    <n v="0"/>
    <n v="0"/>
    <n v="0"/>
  </r>
  <r>
    <x v="6"/>
    <n v="7"/>
    <n v="211"/>
    <s v="103000"/>
    <s v="Virginia Military Institute"/>
    <s v="Yes"/>
    <x v="89"/>
    <n v="100"/>
    <s v="Educational and General Programs"/>
    <x v="80"/>
    <s v="GF"/>
    <n v="40"/>
    <x v="3"/>
    <n v="5"/>
    <n v="0"/>
    <n v="0"/>
    <n v="0"/>
    <n v="0"/>
    <n v="0"/>
    <n v="0"/>
  </r>
  <r>
    <x v="6"/>
    <n v="7"/>
    <n v="211"/>
    <s v="103000"/>
    <s v="Virginia Military Institute"/>
    <s v="Yes"/>
    <x v="89"/>
    <n v="100"/>
    <s v="Educational and General Programs"/>
    <x v="80"/>
    <s v="GF"/>
    <n v="50"/>
    <x v="4"/>
    <n v="0"/>
    <n v="0"/>
    <n v="0"/>
    <n v="0"/>
    <n v="0"/>
    <n v="0"/>
    <n v="0"/>
  </r>
  <r>
    <x v="6"/>
    <n v="7"/>
    <n v="211"/>
    <s v="103000"/>
    <s v="Virginia Military Institute"/>
    <s v="Yes"/>
    <x v="89"/>
    <n v="108"/>
    <s v="Higher Education Student Financial Assistance"/>
    <x v="77"/>
    <s v="GF"/>
    <n v="10"/>
    <x v="0"/>
    <n v="1059480"/>
    <n v="1139118"/>
    <n v="1147668"/>
    <n v="1179018"/>
    <n v="1240318"/>
    <n v="1607417"/>
    <n v="1799563.73"/>
  </r>
  <r>
    <x v="6"/>
    <n v="7"/>
    <n v="211"/>
    <s v="103000"/>
    <s v="Virginia Military Institute"/>
    <s v="Yes"/>
    <x v="89"/>
    <n v="108"/>
    <s v="Higher Education Student Financial Assistance"/>
    <x v="77"/>
    <s v="GF"/>
    <n v="20"/>
    <x v="1"/>
    <n v="1059480"/>
    <n v="1139118"/>
    <n v="1147668"/>
    <n v="1179018"/>
    <n v="1233319"/>
    <n v="1587871.27"/>
    <n v="1674526"/>
  </r>
  <r>
    <x v="6"/>
    <n v="7"/>
    <n v="211"/>
    <s v="103000"/>
    <s v="Virginia Military Institute"/>
    <s v="Yes"/>
    <x v="89"/>
    <n v="108"/>
    <s v="Higher Education Student Financial Assistance"/>
    <x v="77"/>
    <s v="GF"/>
    <n v="30"/>
    <x v="2"/>
    <n v="0"/>
    <n v="0"/>
    <n v="0"/>
    <n v="0"/>
    <n v="6999"/>
    <n v="19545.73"/>
    <n v="125037.73"/>
  </r>
  <r>
    <x v="6"/>
    <n v="7"/>
    <n v="211"/>
    <s v="103000"/>
    <s v="Virginia Military Institute"/>
    <s v="Yes"/>
    <x v="89"/>
    <n v="108"/>
    <s v="Higher Education Student Financial Assistance"/>
    <x v="77"/>
    <s v="GF"/>
    <n v="40"/>
    <x v="3"/>
    <n v="0"/>
    <n v="0"/>
    <n v="0"/>
    <n v="0"/>
    <n v="6999"/>
    <n v="19545.73"/>
    <n v="125037.73"/>
  </r>
  <r>
    <x v="6"/>
    <n v="7"/>
    <n v="211"/>
    <s v="103000"/>
    <s v="Virginia Military Institute"/>
    <s v="Yes"/>
    <x v="89"/>
    <n v="108"/>
    <s v="Higher Education Student Financial Assistance"/>
    <x v="77"/>
    <s v="GF"/>
    <n v="50"/>
    <x v="4"/>
    <n v="0"/>
    <n v="0"/>
    <n v="0"/>
    <n v="0"/>
    <n v="0"/>
    <n v="0"/>
    <n v="0"/>
  </r>
  <r>
    <x v="6"/>
    <n v="7"/>
    <n v="211"/>
    <s v="103000"/>
    <s v="Virginia Military Institute"/>
    <s v="Yes"/>
    <x v="89"/>
    <n v="113"/>
    <s v="Unique Military Activities"/>
    <x v="83"/>
    <s v="GF"/>
    <n v="10"/>
    <x v="0"/>
    <n v="0"/>
    <n v="0"/>
    <n v="0"/>
    <n v="0"/>
    <n v="0"/>
    <n v="0"/>
    <n v="0"/>
  </r>
  <r>
    <x v="6"/>
    <n v="7"/>
    <n v="211"/>
    <s v="103000"/>
    <s v="Virginia Military Institute"/>
    <s v="Yes"/>
    <x v="89"/>
    <n v="113"/>
    <s v="Unique Military Activities"/>
    <x v="83"/>
    <s v="GF"/>
    <n v="20"/>
    <x v="1"/>
    <n v="0"/>
    <n v="0"/>
    <n v="0"/>
    <n v="0"/>
    <n v="0"/>
    <n v="0"/>
    <n v="0"/>
  </r>
  <r>
    <x v="6"/>
    <n v="7"/>
    <n v="211"/>
    <s v="103000"/>
    <s v="Virginia Military Institute"/>
    <s v="Yes"/>
    <x v="89"/>
    <n v="113"/>
    <s v="Unique Military Activities"/>
    <x v="83"/>
    <s v="GF"/>
    <n v="30"/>
    <x v="2"/>
    <n v="0"/>
    <n v="0"/>
    <n v="0"/>
    <n v="0"/>
    <n v="0"/>
    <n v="0"/>
    <n v="0"/>
  </r>
  <r>
    <x v="6"/>
    <n v="7"/>
    <n v="211"/>
    <s v="103000"/>
    <s v="Virginia Military Institute"/>
    <s v="Yes"/>
    <x v="89"/>
    <n v="113"/>
    <s v="Unique Military Activities"/>
    <x v="83"/>
    <s v="GF"/>
    <n v="40"/>
    <x v="3"/>
    <n v="0"/>
    <n v="0"/>
    <n v="0"/>
    <n v="0"/>
    <n v="0"/>
    <n v="0"/>
    <n v="0"/>
  </r>
  <r>
    <x v="6"/>
    <n v="7"/>
    <n v="211"/>
    <s v="103000"/>
    <s v="Virginia Military Institute"/>
    <s v="Yes"/>
    <x v="89"/>
    <n v="113"/>
    <s v="Unique Military Activities"/>
    <x v="83"/>
    <s v="GF"/>
    <n v="50"/>
    <x v="4"/>
    <n v="0"/>
    <n v="0"/>
    <n v="0"/>
    <n v="0"/>
    <n v="0"/>
    <n v="0"/>
    <n v="0"/>
  </r>
  <r>
    <x v="6"/>
    <n v="7"/>
    <n v="208"/>
    <s v="104000"/>
    <s v="Virginia Polytechnic Institute and State University"/>
    <s v="Yes"/>
    <x v="90"/>
    <n v="100"/>
    <s v="Educational and General Programs"/>
    <x v="80"/>
    <s v="GF"/>
    <n v="10"/>
    <x v="0"/>
    <n v="0"/>
    <n v="0"/>
    <n v="0"/>
    <n v="0"/>
    <n v="0"/>
    <n v="0"/>
    <n v="0"/>
  </r>
  <r>
    <x v="6"/>
    <n v="7"/>
    <n v="208"/>
    <s v="104000"/>
    <s v="Virginia Polytechnic Institute and State University"/>
    <s v="Yes"/>
    <x v="90"/>
    <n v="100"/>
    <s v="Educational and General Programs"/>
    <x v="80"/>
    <s v="GF"/>
    <n v="20"/>
    <x v="1"/>
    <n v="0"/>
    <n v="0"/>
    <n v="0"/>
    <n v="0"/>
    <n v="0"/>
    <n v="0"/>
    <n v="0"/>
  </r>
  <r>
    <x v="6"/>
    <n v="7"/>
    <n v="208"/>
    <s v="104000"/>
    <s v="Virginia Polytechnic Institute and State University"/>
    <s v="Yes"/>
    <x v="90"/>
    <n v="100"/>
    <s v="Educational and General Programs"/>
    <x v="80"/>
    <s v="GF"/>
    <n v="30"/>
    <x v="2"/>
    <n v="0"/>
    <n v="0"/>
    <n v="0"/>
    <n v="0"/>
    <n v="0"/>
    <n v="0"/>
    <n v="0"/>
  </r>
  <r>
    <x v="6"/>
    <n v="7"/>
    <n v="208"/>
    <s v="104000"/>
    <s v="Virginia Polytechnic Institute and State University"/>
    <s v="Yes"/>
    <x v="90"/>
    <n v="100"/>
    <s v="Educational and General Programs"/>
    <x v="80"/>
    <s v="GF"/>
    <n v="40"/>
    <x v="3"/>
    <n v="0"/>
    <n v="0"/>
    <n v="0"/>
    <n v="0"/>
    <n v="0"/>
    <n v="0"/>
    <n v="0"/>
  </r>
  <r>
    <x v="6"/>
    <n v="7"/>
    <n v="208"/>
    <s v="104000"/>
    <s v="Virginia Polytechnic Institute and State University"/>
    <s v="Yes"/>
    <x v="90"/>
    <n v="100"/>
    <s v="Educational and General Programs"/>
    <x v="80"/>
    <s v="GF"/>
    <n v="50"/>
    <x v="4"/>
    <n v="0"/>
    <n v="0"/>
    <n v="0"/>
    <n v="0"/>
    <n v="0"/>
    <n v="0"/>
    <n v="0"/>
  </r>
  <r>
    <x v="6"/>
    <n v="7"/>
    <n v="208"/>
    <s v="104000"/>
    <s v="Virginia Polytechnic Institute and State University"/>
    <s v="Yes"/>
    <x v="90"/>
    <n v="108"/>
    <s v="Higher Education Student Financial Assistance"/>
    <x v="77"/>
    <s v="GF"/>
    <n v="10"/>
    <x v="0"/>
    <n v="21674821"/>
    <n v="23162642"/>
    <n v="23241399"/>
    <n v="24910289"/>
    <n v="27359404"/>
    <n v="37209914"/>
    <n v="41184871"/>
  </r>
  <r>
    <x v="6"/>
    <n v="7"/>
    <n v="208"/>
    <s v="104000"/>
    <s v="Virginia Polytechnic Institute and State University"/>
    <s v="Yes"/>
    <x v="90"/>
    <n v="108"/>
    <s v="Higher Education Student Financial Assistance"/>
    <x v="77"/>
    <s v="GF"/>
    <n v="20"/>
    <x v="1"/>
    <n v="21674821"/>
    <n v="23162642"/>
    <n v="23241399"/>
    <n v="24910289"/>
    <n v="27359404"/>
    <n v="37159471"/>
    <n v="41184871"/>
  </r>
  <r>
    <x v="6"/>
    <n v="7"/>
    <n v="208"/>
    <s v="104000"/>
    <s v="Virginia Polytechnic Institute and State University"/>
    <s v="Yes"/>
    <x v="90"/>
    <n v="108"/>
    <s v="Higher Education Student Financial Assistance"/>
    <x v="77"/>
    <s v="GF"/>
    <n v="30"/>
    <x v="2"/>
    <n v="0"/>
    <n v="0"/>
    <n v="0"/>
    <n v="0"/>
    <n v="0"/>
    <n v="50443"/>
    <n v="0"/>
  </r>
  <r>
    <x v="6"/>
    <n v="7"/>
    <n v="208"/>
    <s v="104000"/>
    <s v="Virginia Polytechnic Institute and State University"/>
    <s v="Yes"/>
    <x v="90"/>
    <n v="108"/>
    <s v="Higher Education Student Financial Assistance"/>
    <x v="77"/>
    <s v="GF"/>
    <n v="40"/>
    <x v="3"/>
    <n v="0"/>
    <n v="0"/>
    <n v="0"/>
    <n v="0"/>
    <n v="0"/>
    <n v="50443"/>
    <n v="0"/>
  </r>
  <r>
    <x v="6"/>
    <n v="7"/>
    <n v="208"/>
    <s v="104000"/>
    <s v="Virginia Polytechnic Institute and State University"/>
    <s v="Yes"/>
    <x v="90"/>
    <n v="108"/>
    <s v="Higher Education Student Financial Assistance"/>
    <x v="77"/>
    <s v="GF"/>
    <n v="50"/>
    <x v="4"/>
    <n v="0"/>
    <n v="0"/>
    <n v="0"/>
    <n v="0"/>
    <n v="0"/>
    <n v="0"/>
    <n v="0"/>
  </r>
  <r>
    <x v="6"/>
    <n v="7"/>
    <n v="208"/>
    <s v="104000"/>
    <s v="Virginia Polytechnic Institute and State University"/>
    <s v="Yes"/>
    <x v="90"/>
    <n v="110"/>
    <s v="Financial Assistance For Educational and General Services"/>
    <x v="78"/>
    <s v="GF"/>
    <n v="10"/>
    <x v="0"/>
    <n v="5927521"/>
    <n v="5724647.1299999999"/>
    <n v="6004900"/>
    <n v="5948341.8300000001"/>
    <n v="10840879.949999999"/>
    <n v="11724428"/>
    <n v="18393227.399999999"/>
  </r>
  <r>
    <x v="6"/>
    <n v="7"/>
    <n v="208"/>
    <s v="104000"/>
    <s v="Virginia Polytechnic Institute and State University"/>
    <s v="Yes"/>
    <x v="90"/>
    <n v="110"/>
    <s v="Financial Assistance For Educational and General Services"/>
    <x v="78"/>
    <s v="GF"/>
    <n v="20"/>
    <x v="1"/>
    <n v="5927521"/>
    <n v="5724647.1299999999"/>
    <n v="6004900"/>
    <n v="5948341.8300000001"/>
    <n v="10840879.949999999"/>
    <n v="11724428"/>
    <n v="10661803.4"/>
  </r>
  <r>
    <x v="6"/>
    <n v="7"/>
    <n v="208"/>
    <s v="104000"/>
    <s v="Virginia Polytechnic Institute and State University"/>
    <s v="Yes"/>
    <x v="90"/>
    <n v="110"/>
    <s v="Financial Assistance For Educational and General Services"/>
    <x v="78"/>
    <s v="GF"/>
    <n v="30"/>
    <x v="2"/>
    <n v="0"/>
    <n v="0"/>
    <n v="0"/>
    <n v="0"/>
    <n v="0"/>
    <n v="0"/>
    <n v="7731424"/>
  </r>
  <r>
    <x v="6"/>
    <n v="7"/>
    <n v="208"/>
    <s v="104000"/>
    <s v="Virginia Polytechnic Institute and State University"/>
    <s v="Yes"/>
    <x v="90"/>
    <n v="110"/>
    <s v="Financial Assistance For Educational and General Services"/>
    <x v="78"/>
    <s v="GF"/>
    <n v="40"/>
    <x v="3"/>
    <n v="0"/>
    <n v="0"/>
    <n v="0"/>
    <n v="0"/>
    <n v="0"/>
    <n v="0"/>
    <n v="7731424"/>
  </r>
  <r>
    <x v="6"/>
    <n v="7"/>
    <n v="208"/>
    <s v="104000"/>
    <s v="Virginia Polytechnic Institute and State University"/>
    <s v="Yes"/>
    <x v="90"/>
    <n v="110"/>
    <s v="Financial Assistance For Educational and General Services"/>
    <x v="78"/>
    <s v="GF"/>
    <n v="50"/>
    <x v="4"/>
    <n v="0"/>
    <n v="0"/>
    <n v="0"/>
    <n v="0"/>
    <n v="0"/>
    <n v="0"/>
    <n v="0"/>
  </r>
  <r>
    <x v="6"/>
    <n v="7"/>
    <n v="208"/>
    <s v="104000"/>
    <s v="Virginia Polytechnic Institute and State University"/>
    <s v="Yes"/>
    <x v="90"/>
    <n v="113"/>
    <s v="Unique Military Activities"/>
    <x v="83"/>
    <s v="GF"/>
    <n v="10"/>
    <x v="0"/>
    <n v="0"/>
    <n v="0"/>
    <n v="0"/>
    <n v="0"/>
    <n v="0"/>
    <n v="0"/>
    <n v="0"/>
  </r>
  <r>
    <x v="6"/>
    <n v="7"/>
    <n v="208"/>
    <s v="104000"/>
    <s v="Virginia Polytechnic Institute and State University"/>
    <s v="Yes"/>
    <x v="90"/>
    <n v="113"/>
    <s v="Unique Military Activities"/>
    <x v="83"/>
    <s v="GF"/>
    <n v="20"/>
    <x v="1"/>
    <n v="0"/>
    <n v="0"/>
    <n v="0"/>
    <n v="0"/>
    <n v="0"/>
    <n v="0"/>
    <n v="0"/>
  </r>
  <r>
    <x v="6"/>
    <n v="7"/>
    <n v="208"/>
    <s v="104000"/>
    <s v="Virginia Polytechnic Institute and State University"/>
    <s v="Yes"/>
    <x v="90"/>
    <n v="113"/>
    <s v="Unique Military Activities"/>
    <x v="83"/>
    <s v="GF"/>
    <n v="30"/>
    <x v="2"/>
    <n v="0"/>
    <n v="0"/>
    <n v="0"/>
    <n v="0"/>
    <n v="0"/>
    <n v="0"/>
    <n v="0"/>
  </r>
  <r>
    <x v="6"/>
    <n v="7"/>
    <n v="208"/>
    <s v="104000"/>
    <s v="Virginia Polytechnic Institute and State University"/>
    <s v="Yes"/>
    <x v="90"/>
    <n v="113"/>
    <s v="Unique Military Activities"/>
    <x v="83"/>
    <s v="GF"/>
    <n v="40"/>
    <x v="3"/>
    <n v="0"/>
    <n v="0"/>
    <n v="0"/>
    <n v="0"/>
    <n v="0"/>
    <n v="0"/>
    <n v="0"/>
  </r>
  <r>
    <x v="6"/>
    <n v="7"/>
    <n v="208"/>
    <s v="104000"/>
    <s v="Virginia Polytechnic Institute and State University"/>
    <s v="Yes"/>
    <x v="90"/>
    <n v="113"/>
    <s v="Unique Military Activities"/>
    <x v="83"/>
    <s v="GF"/>
    <n v="50"/>
    <x v="4"/>
    <n v="0"/>
    <n v="0"/>
    <n v="0"/>
    <n v="0"/>
    <n v="0"/>
    <n v="0"/>
    <n v="0"/>
  </r>
  <r>
    <x v="6"/>
    <n v="7"/>
    <n v="229"/>
    <s v="105000"/>
    <s v="Virginia Cooperative Extension and Agricultural Experiment Station"/>
    <s v="Yes"/>
    <x v="91"/>
    <n v="100"/>
    <s v="Educational and General Programs"/>
    <x v="80"/>
    <s v="GF"/>
    <n v="10"/>
    <x v="0"/>
    <n v="0"/>
    <n v="0"/>
    <n v="0"/>
    <n v="0"/>
    <n v="0"/>
    <n v="0"/>
    <n v="0"/>
  </r>
  <r>
    <x v="6"/>
    <n v="7"/>
    <n v="229"/>
    <s v="105000"/>
    <s v="Virginia Cooperative Extension and Agricultural Experiment Station"/>
    <s v="Yes"/>
    <x v="91"/>
    <n v="100"/>
    <s v="Educational and General Programs"/>
    <x v="80"/>
    <s v="GF"/>
    <n v="20"/>
    <x v="1"/>
    <n v="0"/>
    <n v="0"/>
    <n v="0"/>
    <n v="0"/>
    <n v="0"/>
    <n v="0"/>
    <n v="0"/>
  </r>
  <r>
    <x v="6"/>
    <n v="7"/>
    <n v="229"/>
    <s v="105000"/>
    <s v="Virginia Cooperative Extension and Agricultural Experiment Station"/>
    <s v="Yes"/>
    <x v="91"/>
    <n v="100"/>
    <s v="Educational and General Programs"/>
    <x v="80"/>
    <s v="GF"/>
    <n v="30"/>
    <x v="2"/>
    <n v="0"/>
    <n v="0"/>
    <n v="0"/>
    <n v="0"/>
    <n v="0"/>
    <n v="0"/>
    <n v="0"/>
  </r>
  <r>
    <x v="6"/>
    <n v="7"/>
    <n v="229"/>
    <s v="105000"/>
    <s v="Virginia Cooperative Extension and Agricultural Experiment Station"/>
    <s v="Yes"/>
    <x v="91"/>
    <n v="100"/>
    <s v="Educational and General Programs"/>
    <x v="80"/>
    <s v="GF"/>
    <n v="40"/>
    <x v="3"/>
    <n v="0"/>
    <n v="0"/>
    <n v="0"/>
    <n v="0"/>
    <n v="0"/>
    <n v="0"/>
    <n v="0"/>
  </r>
  <r>
    <x v="6"/>
    <n v="7"/>
    <n v="229"/>
    <s v="105000"/>
    <s v="Virginia Cooperative Extension and Agricultural Experiment Station"/>
    <s v="Yes"/>
    <x v="91"/>
    <n v="100"/>
    <s v="Educational and General Programs"/>
    <x v="80"/>
    <s v="GF"/>
    <n v="50"/>
    <x v="4"/>
    <n v="0"/>
    <n v="0"/>
    <n v="0"/>
    <n v="0"/>
    <n v="0"/>
    <n v="0"/>
    <n v="0"/>
  </r>
  <r>
    <x v="6"/>
    <n v="7"/>
    <n v="212"/>
    <s v="106000"/>
    <s v="Virginia State University"/>
    <s v="Yes"/>
    <x v="92"/>
    <n v="100"/>
    <s v="Educational and General Programs"/>
    <x v="80"/>
    <s v="GF"/>
    <n v="10"/>
    <x v="0"/>
    <n v="0"/>
    <n v="0"/>
    <n v="0"/>
    <n v="0"/>
    <n v="0"/>
    <n v="0"/>
    <n v="0"/>
  </r>
  <r>
    <x v="6"/>
    <n v="7"/>
    <n v="212"/>
    <s v="106000"/>
    <s v="Virginia State University"/>
    <s v="Yes"/>
    <x v="92"/>
    <n v="100"/>
    <s v="Educational and General Programs"/>
    <x v="80"/>
    <s v="GF"/>
    <n v="20"/>
    <x v="1"/>
    <n v="0"/>
    <n v="0"/>
    <n v="0"/>
    <n v="0"/>
    <n v="0"/>
    <n v="0"/>
    <n v="0"/>
  </r>
  <r>
    <x v="6"/>
    <n v="7"/>
    <n v="212"/>
    <s v="106000"/>
    <s v="Virginia State University"/>
    <s v="Yes"/>
    <x v="92"/>
    <n v="100"/>
    <s v="Educational and General Programs"/>
    <x v="80"/>
    <s v="GF"/>
    <n v="30"/>
    <x v="2"/>
    <n v="0"/>
    <n v="0"/>
    <n v="0"/>
    <n v="0"/>
    <n v="0"/>
    <n v="0"/>
    <n v="0"/>
  </r>
  <r>
    <x v="6"/>
    <n v="7"/>
    <n v="212"/>
    <s v="106000"/>
    <s v="Virginia State University"/>
    <s v="Yes"/>
    <x v="92"/>
    <n v="100"/>
    <s v="Educational and General Programs"/>
    <x v="80"/>
    <s v="GF"/>
    <n v="40"/>
    <x v="3"/>
    <n v="0"/>
    <n v="0"/>
    <n v="0"/>
    <n v="0"/>
    <n v="0"/>
    <n v="0"/>
    <n v="0"/>
  </r>
  <r>
    <x v="6"/>
    <n v="7"/>
    <n v="212"/>
    <s v="106000"/>
    <s v="Virginia State University"/>
    <s v="Yes"/>
    <x v="92"/>
    <n v="100"/>
    <s v="Educational and General Programs"/>
    <x v="80"/>
    <s v="GF"/>
    <n v="50"/>
    <x v="4"/>
    <n v="0"/>
    <n v="0"/>
    <n v="0"/>
    <n v="0"/>
    <n v="0"/>
    <n v="0"/>
    <n v="0"/>
  </r>
  <r>
    <x v="6"/>
    <n v="7"/>
    <n v="212"/>
    <s v="106000"/>
    <s v="Virginia State University"/>
    <s v="Yes"/>
    <x v="92"/>
    <n v="108"/>
    <s v="Higher Education Student Financial Assistance"/>
    <x v="77"/>
    <s v="GF"/>
    <n v="10"/>
    <x v="0"/>
    <n v="8902139"/>
    <n v="9625830"/>
    <n v="13141169"/>
    <n v="19082607"/>
    <n v="25050234.960000001"/>
    <n v="31343308.539999999"/>
    <n v="33963690.119999997"/>
  </r>
  <r>
    <x v="6"/>
    <n v="7"/>
    <n v="212"/>
    <s v="106000"/>
    <s v="Virginia State University"/>
    <s v="Yes"/>
    <x v="92"/>
    <n v="108"/>
    <s v="Higher Education Student Financial Assistance"/>
    <x v="77"/>
    <s v="GF"/>
    <n v="20"/>
    <x v="1"/>
    <n v="8860298"/>
    <n v="9606790"/>
    <n v="9804513"/>
    <n v="14177493.039999999"/>
    <n v="20001527.420000002"/>
    <n v="25029873.420000002"/>
    <n v="31443628.77"/>
  </r>
  <r>
    <x v="6"/>
    <n v="7"/>
    <n v="212"/>
    <s v="106000"/>
    <s v="Virginia State University"/>
    <s v="Yes"/>
    <x v="92"/>
    <n v="108"/>
    <s v="Higher Education Student Financial Assistance"/>
    <x v="77"/>
    <s v="GF"/>
    <n v="30"/>
    <x v="2"/>
    <n v="41841"/>
    <n v="19040"/>
    <n v="3336656"/>
    <n v="4905113.96"/>
    <n v="5048707.54"/>
    <n v="6313435.1200000001"/>
    <n v="2520061.35"/>
  </r>
  <r>
    <x v="6"/>
    <n v="7"/>
    <n v="212"/>
    <s v="106000"/>
    <s v="Virginia State University"/>
    <s v="Yes"/>
    <x v="92"/>
    <n v="108"/>
    <s v="Higher Education Student Financial Assistance"/>
    <x v="77"/>
    <s v="GF"/>
    <n v="40"/>
    <x v="3"/>
    <n v="41841"/>
    <n v="19040"/>
    <n v="3336656"/>
    <n v="4905113.96"/>
    <n v="5048707.54"/>
    <n v="6313435.1200000001"/>
    <n v="2520061.35"/>
  </r>
  <r>
    <x v="6"/>
    <n v="7"/>
    <n v="212"/>
    <s v="106000"/>
    <s v="Virginia State University"/>
    <s v="Yes"/>
    <x v="92"/>
    <n v="108"/>
    <s v="Higher Education Student Financial Assistance"/>
    <x v="77"/>
    <s v="GF"/>
    <n v="50"/>
    <x v="4"/>
    <n v="0"/>
    <n v="0"/>
    <n v="0"/>
    <n v="0"/>
    <n v="0"/>
    <n v="0"/>
    <n v="0"/>
  </r>
  <r>
    <x v="6"/>
    <n v="7"/>
    <n v="212"/>
    <s v="106000"/>
    <s v="Virginia State University"/>
    <s v="Yes"/>
    <x v="92"/>
    <n v="110"/>
    <s v="Financial Assistance For Educational and General Services"/>
    <x v="78"/>
    <s v="GF"/>
    <n v="10"/>
    <x v="0"/>
    <n v="40102"/>
    <n v="40472.879999999997"/>
    <n v="128675.93"/>
    <n v="271350.93"/>
    <n v="769255.61"/>
    <n v="1260700.3500000001"/>
    <n v="3178945.96"/>
  </r>
  <r>
    <x v="6"/>
    <n v="7"/>
    <n v="212"/>
    <s v="106000"/>
    <s v="Virginia State University"/>
    <s v="Yes"/>
    <x v="92"/>
    <n v="110"/>
    <s v="Financial Assistance For Educational and General Services"/>
    <x v="78"/>
    <s v="GF"/>
    <n v="20"/>
    <x v="1"/>
    <n v="9629.1200000000008"/>
    <n v="4140.95"/>
    <n v="12095"/>
    <n v="18408.169999999998"/>
    <n v="195041.26"/>
    <n v="226966.99"/>
    <n v="1679242.91"/>
  </r>
  <r>
    <x v="6"/>
    <n v="7"/>
    <n v="212"/>
    <s v="106000"/>
    <s v="Virginia State University"/>
    <s v="Yes"/>
    <x v="92"/>
    <n v="110"/>
    <s v="Financial Assistance For Educational and General Services"/>
    <x v="78"/>
    <s v="GF"/>
    <n v="30"/>
    <x v="2"/>
    <n v="30472.880000000001"/>
    <n v="36331.93"/>
    <n v="116580.93"/>
    <n v="252942.76"/>
    <n v="574214.35"/>
    <n v="1033733.36"/>
    <n v="1499703.05"/>
  </r>
  <r>
    <x v="6"/>
    <n v="7"/>
    <n v="212"/>
    <s v="106000"/>
    <s v="Virginia State University"/>
    <s v="Yes"/>
    <x v="92"/>
    <n v="110"/>
    <s v="Financial Assistance For Educational and General Services"/>
    <x v="78"/>
    <s v="GF"/>
    <n v="40"/>
    <x v="3"/>
    <n v="30472.880000000001"/>
    <n v="36331.93"/>
    <n v="116580.93"/>
    <n v="252942.76"/>
    <n v="574214.35"/>
    <n v="1033733.36"/>
    <n v="1499703.05"/>
  </r>
  <r>
    <x v="6"/>
    <n v="7"/>
    <n v="212"/>
    <s v="106000"/>
    <s v="Virginia State University"/>
    <s v="Yes"/>
    <x v="92"/>
    <n v="110"/>
    <s v="Financial Assistance For Educational and General Services"/>
    <x v="78"/>
    <s v="GF"/>
    <n v="50"/>
    <x v="4"/>
    <n v="0"/>
    <n v="0"/>
    <n v="0"/>
    <n v="0"/>
    <n v="0"/>
    <n v="0"/>
    <n v="0"/>
  </r>
  <r>
    <x v="6"/>
    <n v="7"/>
    <n v="234"/>
    <s v="107000"/>
    <s v="Cooperative Extension and Agricultural Research Services"/>
    <s v="Yes"/>
    <x v="93"/>
    <n v="100"/>
    <s v="Educational and General Programs"/>
    <x v="80"/>
    <s v="GF"/>
    <n v="10"/>
    <x v="0"/>
    <n v="17603"/>
    <n v="0"/>
    <n v="0"/>
    <n v="0"/>
    <n v="0"/>
    <n v="0"/>
    <n v="0"/>
  </r>
  <r>
    <x v="6"/>
    <n v="7"/>
    <n v="234"/>
    <s v="107000"/>
    <s v="Cooperative Extension and Agricultural Research Services"/>
    <s v="Yes"/>
    <x v="93"/>
    <n v="100"/>
    <s v="Educational and General Programs"/>
    <x v="80"/>
    <s v="GF"/>
    <n v="20"/>
    <x v="1"/>
    <n v="17603"/>
    <n v="0"/>
    <n v="0"/>
    <n v="0"/>
    <n v="0"/>
    <n v="0"/>
    <n v="0"/>
  </r>
  <r>
    <x v="6"/>
    <n v="7"/>
    <n v="234"/>
    <s v="107000"/>
    <s v="Cooperative Extension and Agricultural Research Services"/>
    <s v="Yes"/>
    <x v="93"/>
    <n v="100"/>
    <s v="Educational and General Programs"/>
    <x v="80"/>
    <s v="GF"/>
    <n v="30"/>
    <x v="2"/>
    <n v="0"/>
    <n v="0"/>
    <n v="0"/>
    <n v="0"/>
    <n v="0"/>
    <n v="0"/>
    <n v="0"/>
  </r>
  <r>
    <x v="6"/>
    <n v="7"/>
    <n v="234"/>
    <s v="107000"/>
    <s v="Cooperative Extension and Agricultural Research Services"/>
    <s v="Yes"/>
    <x v="93"/>
    <n v="100"/>
    <s v="Educational and General Programs"/>
    <x v="80"/>
    <s v="GF"/>
    <n v="40"/>
    <x v="3"/>
    <n v="0"/>
    <n v="0"/>
    <n v="0"/>
    <n v="0"/>
    <n v="0"/>
    <n v="0"/>
    <n v="0"/>
  </r>
  <r>
    <x v="6"/>
    <n v="7"/>
    <n v="234"/>
    <s v="107000"/>
    <s v="Cooperative Extension and Agricultural Research Services"/>
    <s v="Yes"/>
    <x v="93"/>
    <n v="100"/>
    <s v="Educational and General Programs"/>
    <x v="80"/>
    <s v="GF"/>
    <n v="50"/>
    <x v="4"/>
    <n v="0"/>
    <n v="0"/>
    <n v="0"/>
    <n v="0"/>
    <n v="0"/>
    <n v="0"/>
    <n v="0"/>
  </r>
  <r>
    <x v="6"/>
    <n v="7"/>
    <n v="239"/>
    <s v="108000"/>
    <s v="Frontier Culture Museum of Virginia"/>
    <s v="No"/>
    <x v="94"/>
    <n v="145"/>
    <s v="Museum and Cultural Services"/>
    <x v="81"/>
    <s v="GF"/>
    <n v="10"/>
    <x v="0"/>
    <n v="1926824"/>
    <n v="2354332"/>
    <n v="2363170"/>
    <n v="2512735"/>
    <n v="2840342"/>
    <n v="2898732"/>
    <n v="3000455"/>
  </r>
  <r>
    <x v="6"/>
    <n v="7"/>
    <n v="239"/>
    <s v="108000"/>
    <s v="Frontier Culture Museum of Virginia"/>
    <s v="No"/>
    <x v="94"/>
    <n v="145"/>
    <s v="Museum and Cultural Services"/>
    <x v="81"/>
    <s v="GF"/>
    <n v="20"/>
    <x v="1"/>
    <n v="1888426.05"/>
    <n v="2091998.34"/>
    <n v="2363168.3199999998"/>
    <n v="2512691.9500000002"/>
    <n v="2840328.46"/>
    <n v="2898732"/>
    <n v="3000455"/>
  </r>
  <r>
    <x v="6"/>
    <n v="7"/>
    <n v="239"/>
    <s v="108000"/>
    <s v="Frontier Culture Museum of Virginia"/>
    <s v="No"/>
    <x v="94"/>
    <n v="145"/>
    <s v="Museum and Cultural Services"/>
    <x v="81"/>
    <s v="GF"/>
    <n v="30"/>
    <x v="2"/>
    <n v="38397.949999999997"/>
    <n v="262333.65999999997"/>
    <n v="1.68"/>
    <n v="43.05"/>
    <n v="13.54"/>
    <n v="0"/>
    <n v="0"/>
  </r>
  <r>
    <x v="6"/>
    <n v="7"/>
    <n v="239"/>
    <s v="108000"/>
    <s v="Frontier Culture Museum of Virginia"/>
    <s v="No"/>
    <x v="94"/>
    <n v="145"/>
    <s v="Museum and Cultural Services"/>
    <x v="81"/>
    <s v="GF"/>
    <n v="40"/>
    <x v="3"/>
    <n v="0"/>
    <n v="0"/>
    <n v="0"/>
    <n v="0"/>
    <n v="0"/>
    <n v="0"/>
    <n v="0"/>
  </r>
  <r>
    <x v="6"/>
    <n v="7"/>
    <n v="239"/>
    <s v="108000"/>
    <s v="Frontier Culture Museum of Virginia"/>
    <s v="No"/>
    <x v="94"/>
    <n v="145"/>
    <s v="Museum and Cultural Services"/>
    <x v="81"/>
    <s v="GF"/>
    <n v="50"/>
    <x v="4"/>
    <n v="38397.949999999997"/>
    <n v="262333.65999999997"/>
    <n v="1.68"/>
    <n v="43.05"/>
    <n v="13.54"/>
    <n v="0"/>
    <n v="0"/>
  </r>
  <r>
    <x v="6"/>
    <n v="7"/>
    <n v="417"/>
    <s v="109000"/>
    <s v="Gunston Hall"/>
    <s v="No"/>
    <x v="95"/>
    <n v="145"/>
    <s v="Museum and Cultural Services"/>
    <x v="81"/>
    <s v="GF"/>
    <n v="10"/>
    <x v="0"/>
    <n v="688583"/>
    <n v="1006306"/>
    <n v="861944"/>
    <n v="830343"/>
    <n v="986748"/>
    <n v="1071662"/>
    <n v="1384312"/>
  </r>
  <r>
    <x v="6"/>
    <n v="7"/>
    <n v="417"/>
    <s v="109000"/>
    <s v="Gunston Hall"/>
    <s v="No"/>
    <x v="95"/>
    <n v="145"/>
    <s v="Museum and Cultural Services"/>
    <x v="81"/>
    <s v="GF"/>
    <n v="20"/>
    <x v="1"/>
    <n v="536802.31000000006"/>
    <n v="799820.66"/>
    <n v="734520.6"/>
    <n v="674425.85"/>
    <n v="745633.59"/>
    <n v="810822.16"/>
    <n v="951408.11"/>
  </r>
  <r>
    <x v="6"/>
    <n v="7"/>
    <n v="417"/>
    <s v="109000"/>
    <s v="Gunston Hall"/>
    <s v="No"/>
    <x v="95"/>
    <n v="145"/>
    <s v="Museum and Cultural Services"/>
    <x v="81"/>
    <s v="GF"/>
    <n v="30"/>
    <x v="2"/>
    <n v="151780.69"/>
    <n v="206485.34"/>
    <n v="127423.4"/>
    <n v="155917.15"/>
    <n v="241114.41"/>
    <n v="260839.84"/>
    <n v="432903.89"/>
  </r>
  <r>
    <x v="6"/>
    <n v="7"/>
    <n v="417"/>
    <s v="109000"/>
    <s v="Gunston Hall"/>
    <s v="No"/>
    <x v="95"/>
    <n v="145"/>
    <s v="Museum and Cultural Services"/>
    <x v="81"/>
    <s v="GF"/>
    <n v="40"/>
    <x v="3"/>
    <n v="0"/>
    <n v="0"/>
    <n v="0"/>
    <n v="0"/>
    <n v="0"/>
    <n v="0"/>
    <n v="0"/>
  </r>
  <r>
    <x v="6"/>
    <n v="7"/>
    <n v="417"/>
    <s v="109000"/>
    <s v="Gunston Hall"/>
    <s v="No"/>
    <x v="95"/>
    <n v="145"/>
    <s v="Museum and Cultural Services"/>
    <x v="81"/>
    <s v="GF"/>
    <n v="50"/>
    <x v="4"/>
    <n v="151780.69"/>
    <n v="206485.34"/>
    <n v="127423.4"/>
    <n v="155917.15"/>
    <n v="241114.41"/>
    <n v="260839.84"/>
    <n v="432903.89"/>
  </r>
  <r>
    <x v="6"/>
    <n v="7"/>
    <n v="425"/>
    <s v="110000"/>
    <s v="Jamestown-Yorktown Foundation"/>
    <s v="No"/>
    <x v="96"/>
    <n v="145"/>
    <s v="Museum and Cultural Services"/>
    <x v="81"/>
    <s v="GF"/>
    <n v="10"/>
    <x v="0"/>
    <n v="10630772"/>
    <n v="10999123"/>
    <n v="10303501"/>
    <n v="11734654"/>
    <n v="12791504"/>
    <n v="13479270"/>
    <n v="13262856"/>
  </r>
  <r>
    <x v="6"/>
    <n v="7"/>
    <n v="425"/>
    <s v="110000"/>
    <s v="Jamestown-Yorktown Foundation"/>
    <s v="No"/>
    <x v="96"/>
    <n v="145"/>
    <s v="Museum and Cultural Services"/>
    <x v="81"/>
    <s v="GF"/>
    <n v="20"/>
    <x v="1"/>
    <n v="10630772"/>
    <n v="10979386.699999999"/>
    <n v="10303501"/>
    <n v="11734654"/>
    <n v="12791504"/>
    <n v="13479270"/>
    <n v="13260045.48"/>
  </r>
  <r>
    <x v="6"/>
    <n v="7"/>
    <n v="425"/>
    <s v="110000"/>
    <s v="Jamestown-Yorktown Foundation"/>
    <s v="No"/>
    <x v="96"/>
    <n v="145"/>
    <s v="Museum and Cultural Services"/>
    <x v="81"/>
    <s v="GF"/>
    <n v="30"/>
    <x v="2"/>
    <n v="0"/>
    <n v="19736.3"/>
    <n v="0"/>
    <n v="0"/>
    <n v="0"/>
    <n v="0"/>
    <n v="2810.52"/>
  </r>
  <r>
    <x v="6"/>
    <n v="7"/>
    <n v="425"/>
    <s v="110000"/>
    <s v="Jamestown-Yorktown Foundation"/>
    <s v="No"/>
    <x v="96"/>
    <n v="145"/>
    <s v="Museum and Cultural Services"/>
    <x v="81"/>
    <s v="GF"/>
    <n v="40"/>
    <x v="3"/>
    <n v="0"/>
    <n v="0"/>
    <n v="0"/>
    <n v="0"/>
    <n v="0"/>
    <n v="0"/>
    <n v="0"/>
  </r>
  <r>
    <x v="6"/>
    <n v="7"/>
    <n v="425"/>
    <s v="110000"/>
    <s v="Jamestown-Yorktown Foundation"/>
    <s v="No"/>
    <x v="96"/>
    <n v="145"/>
    <s v="Museum and Cultural Services"/>
    <x v="81"/>
    <s v="GF"/>
    <n v="50"/>
    <x v="4"/>
    <n v="0"/>
    <n v="19736.3"/>
    <n v="0"/>
    <n v="0"/>
    <n v="0"/>
    <n v="0"/>
    <n v="2810.52"/>
  </r>
  <r>
    <x v="6"/>
    <n v="7"/>
    <n v="425"/>
    <s v="110000"/>
    <s v="Jamestown-Yorktown Foundation"/>
    <s v="No"/>
    <x v="96"/>
    <n v="502"/>
    <s v="Historic and Commemorative Attraction Management"/>
    <x v="20"/>
    <s v="GF"/>
    <n v="10"/>
    <x v="0"/>
    <n v="6505044"/>
    <n v="6524429"/>
    <n v="0"/>
    <n v="254311"/>
    <n v="7168756.4500000002"/>
    <n v="30808.560000000001"/>
    <n v="0"/>
  </r>
  <r>
    <x v="6"/>
    <n v="7"/>
    <n v="425"/>
    <s v="110000"/>
    <s v="Jamestown-Yorktown Foundation"/>
    <s v="No"/>
    <x v="96"/>
    <n v="502"/>
    <s v="Historic and Commemorative Attraction Management"/>
    <x v="20"/>
    <s v="GF"/>
    <n v="20"/>
    <x v="1"/>
    <n v="6505044"/>
    <n v="6524220.5999999996"/>
    <n v="0"/>
    <n v="85554.55"/>
    <n v="1437833.61"/>
    <n v="30808.560000000001"/>
    <n v="0"/>
  </r>
  <r>
    <x v="6"/>
    <n v="7"/>
    <n v="425"/>
    <s v="110000"/>
    <s v="Jamestown-Yorktown Foundation"/>
    <s v="No"/>
    <x v="96"/>
    <n v="502"/>
    <s v="Historic and Commemorative Attraction Management"/>
    <x v="20"/>
    <s v="GF"/>
    <n v="30"/>
    <x v="2"/>
    <n v="0"/>
    <n v="208.4"/>
    <n v="0"/>
    <n v="168756.45"/>
    <n v="5730922.8399999999"/>
    <n v="0"/>
    <n v="0"/>
  </r>
  <r>
    <x v="6"/>
    <n v="7"/>
    <n v="425"/>
    <s v="110000"/>
    <s v="Jamestown-Yorktown Foundation"/>
    <s v="No"/>
    <x v="96"/>
    <n v="502"/>
    <s v="Historic and Commemorative Attraction Management"/>
    <x v="20"/>
    <s v="GF"/>
    <n v="40"/>
    <x v="3"/>
    <n v="0"/>
    <n v="0"/>
    <n v="0"/>
    <n v="168756.45"/>
    <n v="5730922.8399999999"/>
    <n v="0"/>
    <n v="0"/>
  </r>
  <r>
    <x v="6"/>
    <n v="7"/>
    <n v="425"/>
    <s v="110000"/>
    <s v="Jamestown-Yorktown Foundation"/>
    <s v="No"/>
    <x v="96"/>
    <n v="502"/>
    <s v="Historic and Commemorative Attraction Management"/>
    <x v="20"/>
    <s v="GF"/>
    <n v="50"/>
    <x v="4"/>
    <n v="0"/>
    <n v="208.4"/>
    <n v="0"/>
    <n v="0"/>
    <n v="0"/>
    <n v="0"/>
    <n v="0"/>
  </r>
  <r>
    <x v="6"/>
    <n v="7"/>
    <n v="202"/>
    <s v="111000"/>
    <s v="The Library Of Virginia"/>
    <s v="No"/>
    <x v="97"/>
    <n v="137"/>
    <s v="Archives Management"/>
    <x v="84"/>
    <s v="GF"/>
    <n v="10"/>
    <x v="0"/>
    <n v="2250046"/>
    <n v="2550046"/>
    <n v="2745363"/>
    <n v="3207428"/>
    <n v="3855955"/>
    <n v="4006290"/>
    <n v="4293985"/>
  </r>
  <r>
    <x v="6"/>
    <n v="7"/>
    <n v="202"/>
    <s v="111000"/>
    <s v="The Library Of Virginia"/>
    <s v="No"/>
    <x v="97"/>
    <n v="137"/>
    <s v="Archives Management"/>
    <x v="84"/>
    <s v="GF"/>
    <n v="20"/>
    <x v="1"/>
    <n v="2250046"/>
    <n v="2458507.83"/>
    <n v="2745347.52"/>
    <n v="3207362.22"/>
    <n v="3855784.51"/>
    <n v="3544526.86"/>
    <n v="4293500.68"/>
  </r>
  <r>
    <x v="6"/>
    <n v="7"/>
    <n v="202"/>
    <s v="111000"/>
    <s v="The Library Of Virginia"/>
    <s v="No"/>
    <x v="97"/>
    <n v="137"/>
    <s v="Archives Management"/>
    <x v="84"/>
    <s v="GF"/>
    <n v="30"/>
    <x v="2"/>
    <n v="0"/>
    <n v="91538.17"/>
    <n v="15.48"/>
    <n v="65.78"/>
    <n v="170.49"/>
    <n v="461763.14"/>
    <n v="484.32"/>
  </r>
  <r>
    <x v="6"/>
    <n v="7"/>
    <n v="202"/>
    <s v="111000"/>
    <s v="The Library Of Virginia"/>
    <s v="No"/>
    <x v="97"/>
    <n v="137"/>
    <s v="Archives Management"/>
    <x v="84"/>
    <s v="GF"/>
    <n v="40"/>
    <x v="3"/>
    <n v="0"/>
    <n v="0"/>
    <n v="0"/>
    <n v="0"/>
    <n v="0"/>
    <n v="0"/>
    <n v="0"/>
  </r>
  <r>
    <x v="6"/>
    <n v="7"/>
    <n v="202"/>
    <s v="111000"/>
    <s v="The Library Of Virginia"/>
    <s v="No"/>
    <x v="97"/>
    <n v="137"/>
    <s v="Archives Management"/>
    <x v="84"/>
    <s v="GF"/>
    <n v="50"/>
    <x v="4"/>
    <n v="0"/>
    <n v="91538.17"/>
    <n v="15.48"/>
    <n v="65.78"/>
    <n v="170.49"/>
    <n v="461763.14"/>
    <n v="484.32"/>
  </r>
  <r>
    <x v="6"/>
    <n v="7"/>
    <n v="202"/>
    <s v="111000"/>
    <s v="The Library Of Virginia"/>
    <s v="No"/>
    <x v="97"/>
    <n v="142"/>
    <s v="Statewide Library Services"/>
    <x v="85"/>
    <s v="GF"/>
    <n v="10"/>
    <x v="0"/>
    <n v="2986105"/>
    <n v="3021105"/>
    <n v="3092325"/>
    <n v="3292325"/>
    <n v="3804863"/>
    <n v="3530025"/>
    <n v="9143082"/>
  </r>
  <r>
    <x v="6"/>
    <n v="7"/>
    <n v="202"/>
    <s v="111000"/>
    <s v="The Library Of Virginia"/>
    <s v="No"/>
    <x v="97"/>
    <n v="142"/>
    <s v="Statewide Library Services"/>
    <x v="85"/>
    <s v="GF"/>
    <n v="20"/>
    <x v="1"/>
    <n v="2986105"/>
    <n v="2960229.76"/>
    <n v="3092324.29"/>
    <n v="3292270.54"/>
    <n v="3801768.04"/>
    <n v="3493875.12"/>
    <n v="3611147.76"/>
  </r>
  <r>
    <x v="6"/>
    <n v="7"/>
    <n v="202"/>
    <s v="111000"/>
    <s v="The Library Of Virginia"/>
    <s v="No"/>
    <x v="97"/>
    <n v="142"/>
    <s v="Statewide Library Services"/>
    <x v="85"/>
    <s v="GF"/>
    <n v="30"/>
    <x v="2"/>
    <n v="0"/>
    <n v="60875.24"/>
    <n v="0.71"/>
    <n v="54.46"/>
    <n v="3094.96"/>
    <n v="36149.879999999997"/>
    <n v="5531934.2400000002"/>
  </r>
  <r>
    <x v="6"/>
    <n v="7"/>
    <n v="202"/>
    <s v="111000"/>
    <s v="The Library Of Virginia"/>
    <s v="No"/>
    <x v="97"/>
    <n v="142"/>
    <s v="Statewide Library Services"/>
    <x v="85"/>
    <s v="GF"/>
    <n v="40"/>
    <x v="3"/>
    <n v="0"/>
    <n v="0"/>
    <n v="0"/>
    <n v="0"/>
    <n v="0"/>
    <n v="0"/>
    <n v="5154313"/>
  </r>
  <r>
    <x v="6"/>
    <n v="7"/>
    <n v="202"/>
    <s v="111000"/>
    <s v="The Library Of Virginia"/>
    <s v="No"/>
    <x v="97"/>
    <n v="142"/>
    <s v="Statewide Library Services"/>
    <x v="85"/>
    <s v="GF"/>
    <n v="50"/>
    <x v="4"/>
    <n v="0"/>
    <n v="60875.24"/>
    <n v="0.71"/>
    <n v="54.46"/>
    <n v="3094.96"/>
    <n v="36149.879999999997"/>
    <n v="377621.24000000022"/>
  </r>
  <r>
    <x v="6"/>
    <n v="7"/>
    <n v="202"/>
    <s v="111000"/>
    <s v="The Library Of Virginia"/>
    <s v="No"/>
    <x v="97"/>
    <n v="143"/>
    <s v="Financial Assistance for Educational, Cultural, Community, and Artistic Affairs"/>
    <x v="72"/>
    <s v="GF"/>
    <n v="10"/>
    <x v="0"/>
    <n v="16483584"/>
    <n v="17233584"/>
    <n v="18233584"/>
    <n v="18233584"/>
    <n v="21083584"/>
    <n v="24297584"/>
    <n v="26797584"/>
  </r>
  <r>
    <x v="6"/>
    <n v="7"/>
    <n v="202"/>
    <s v="111000"/>
    <s v="The Library Of Virginia"/>
    <s v="No"/>
    <x v="97"/>
    <n v="143"/>
    <s v="Financial Assistance for Educational, Cultural, Community, and Artistic Affairs"/>
    <x v="72"/>
    <s v="GF"/>
    <n v="20"/>
    <x v="1"/>
    <n v="16483584"/>
    <n v="17233584"/>
    <n v="18233584"/>
    <n v="18233584"/>
    <n v="21083584"/>
    <n v="24297584"/>
    <n v="26797584"/>
  </r>
  <r>
    <x v="6"/>
    <n v="7"/>
    <n v="202"/>
    <s v="111000"/>
    <s v="The Library Of Virginia"/>
    <s v="No"/>
    <x v="97"/>
    <n v="143"/>
    <s v="Financial Assistance for Educational, Cultural, Community, and Artistic Affairs"/>
    <x v="72"/>
    <s v="GF"/>
    <n v="30"/>
    <x v="2"/>
    <n v="0"/>
    <n v="0"/>
    <n v="0"/>
    <n v="0"/>
    <n v="0"/>
    <n v="0"/>
    <n v="0"/>
  </r>
  <r>
    <x v="6"/>
    <n v="7"/>
    <n v="202"/>
    <s v="111000"/>
    <s v="The Library Of Virginia"/>
    <s v="No"/>
    <x v="97"/>
    <n v="143"/>
    <s v="Financial Assistance for Educational, Cultural, Community, and Artistic Affairs"/>
    <x v="72"/>
    <s v="GF"/>
    <n v="40"/>
    <x v="3"/>
    <n v="0"/>
    <n v="0"/>
    <n v="0"/>
    <n v="0"/>
    <n v="0"/>
    <n v="0"/>
    <n v="0"/>
  </r>
  <r>
    <x v="6"/>
    <n v="7"/>
    <n v="202"/>
    <s v="111000"/>
    <s v="The Library Of Virginia"/>
    <s v="No"/>
    <x v="97"/>
    <n v="143"/>
    <s v="Financial Assistance for Educational, Cultural, Community, and Artistic Affairs"/>
    <x v="72"/>
    <s v="GF"/>
    <n v="50"/>
    <x v="4"/>
    <n v="0"/>
    <n v="0"/>
    <n v="0"/>
    <n v="0"/>
    <n v="0"/>
    <n v="0"/>
    <n v="0"/>
  </r>
  <r>
    <x v="6"/>
    <n v="7"/>
    <n v="202"/>
    <s v="111000"/>
    <s v="The Library Of Virginia"/>
    <s v="No"/>
    <x v="97"/>
    <n v="199"/>
    <s v="Administrative and Support Services"/>
    <x v="70"/>
    <s v="GF"/>
    <n v="10"/>
    <x v="0"/>
    <n v="8465714"/>
    <n v="8239961"/>
    <n v="8409229"/>
    <n v="8186178"/>
    <n v="8858388"/>
    <n v="10915213"/>
    <n v="10583353"/>
  </r>
  <r>
    <x v="6"/>
    <n v="7"/>
    <n v="202"/>
    <s v="111000"/>
    <s v="The Library Of Virginia"/>
    <s v="No"/>
    <x v="97"/>
    <n v="199"/>
    <s v="Administrative and Support Services"/>
    <x v="70"/>
    <s v="GF"/>
    <n v="20"/>
    <x v="1"/>
    <n v="8465714"/>
    <n v="7841104.4800000004"/>
    <n v="8409228.8399999999"/>
    <n v="8184557.7800000003"/>
    <n v="8856183.8800000008"/>
    <n v="10848733.51"/>
    <n v="9261019.1099999994"/>
  </r>
  <r>
    <x v="6"/>
    <n v="7"/>
    <n v="202"/>
    <s v="111000"/>
    <s v="The Library Of Virginia"/>
    <s v="No"/>
    <x v="97"/>
    <n v="199"/>
    <s v="Administrative and Support Services"/>
    <x v="70"/>
    <s v="GF"/>
    <n v="30"/>
    <x v="2"/>
    <n v="0"/>
    <n v="398856.52"/>
    <n v="0.16"/>
    <n v="1620.22"/>
    <n v="2204.12"/>
    <n v="66479.490000000005"/>
    <n v="1322333.8899999999"/>
  </r>
  <r>
    <x v="6"/>
    <n v="7"/>
    <n v="202"/>
    <s v="111000"/>
    <s v="The Library Of Virginia"/>
    <s v="No"/>
    <x v="97"/>
    <n v="199"/>
    <s v="Administrative and Support Services"/>
    <x v="70"/>
    <s v="GF"/>
    <n v="40"/>
    <x v="3"/>
    <n v="0"/>
    <n v="0"/>
    <n v="0"/>
    <n v="0"/>
    <n v="0"/>
    <n v="0"/>
    <n v="0"/>
  </r>
  <r>
    <x v="6"/>
    <n v="7"/>
    <n v="202"/>
    <s v="111000"/>
    <s v="The Library Of Virginia"/>
    <s v="No"/>
    <x v="97"/>
    <n v="199"/>
    <s v="Administrative and Support Services"/>
    <x v="70"/>
    <s v="GF"/>
    <n v="50"/>
    <x v="4"/>
    <n v="0"/>
    <n v="398856.52"/>
    <n v="0.16"/>
    <n v="1620.22"/>
    <n v="2204.12"/>
    <n v="66479.490000000005"/>
    <n v="1322333.8899999999"/>
  </r>
  <r>
    <x v="6"/>
    <n v="7"/>
    <n v="146"/>
    <s v="112000"/>
    <s v="The Science Museum of Virginia"/>
    <s v="No"/>
    <x v="98"/>
    <n v="145"/>
    <s v="Museum and Cultural Services"/>
    <x v="81"/>
    <s v="GF"/>
    <n v="10"/>
    <x v="0"/>
    <n v="5311373"/>
    <n v="5407403"/>
    <n v="5425409.2199999997"/>
    <n v="5755916"/>
    <n v="6490840"/>
    <n v="6696777"/>
    <n v="6926992"/>
  </r>
  <r>
    <x v="6"/>
    <n v="7"/>
    <n v="146"/>
    <s v="112000"/>
    <s v="The Science Museum of Virginia"/>
    <s v="No"/>
    <x v="98"/>
    <n v="145"/>
    <s v="Museum and Cultural Services"/>
    <x v="81"/>
    <s v="GF"/>
    <n v="20"/>
    <x v="1"/>
    <n v="5279504.84"/>
    <n v="5338508.78"/>
    <n v="5419976.5999999996"/>
    <n v="5755913.3399999999"/>
    <n v="6490740"/>
    <n v="6696677"/>
    <n v="6926972.4900000002"/>
  </r>
  <r>
    <x v="6"/>
    <n v="7"/>
    <n v="146"/>
    <s v="112000"/>
    <s v="The Science Museum of Virginia"/>
    <s v="No"/>
    <x v="98"/>
    <n v="145"/>
    <s v="Museum and Cultural Services"/>
    <x v="81"/>
    <s v="GF"/>
    <n v="30"/>
    <x v="2"/>
    <n v="31868.16"/>
    <n v="68894.22"/>
    <n v="5432.62"/>
    <n v="2.66"/>
    <n v="100"/>
    <n v="100"/>
    <n v="19.510000000000002"/>
  </r>
  <r>
    <x v="6"/>
    <n v="7"/>
    <n v="146"/>
    <s v="112000"/>
    <s v="The Science Museum of Virginia"/>
    <s v="No"/>
    <x v="98"/>
    <n v="145"/>
    <s v="Museum and Cultural Services"/>
    <x v="81"/>
    <s v="GF"/>
    <n v="40"/>
    <x v="3"/>
    <n v="0"/>
    <n v="0"/>
    <n v="0"/>
    <n v="0"/>
    <n v="0"/>
    <n v="0"/>
    <n v="0"/>
  </r>
  <r>
    <x v="6"/>
    <n v="7"/>
    <n v="146"/>
    <s v="112000"/>
    <s v="The Science Museum of Virginia"/>
    <s v="No"/>
    <x v="98"/>
    <n v="145"/>
    <s v="Museum and Cultural Services"/>
    <x v="81"/>
    <s v="GF"/>
    <n v="50"/>
    <x v="4"/>
    <n v="31868.16"/>
    <n v="68894.22"/>
    <n v="5432.62"/>
    <n v="2.66"/>
    <n v="100"/>
    <n v="100"/>
    <n v="19.510000000000002"/>
  </r>
  <r>
    <x v="6"/>
    <n v="7"/>
    <n v="942"/>
    <s v="112010"/>
    <s v="Virginia Museum of Natural History"/>
    <s v="No"/>
    <x v="99"/>
    <n v="145"/>
    <s v="Museum and Cultural Services"/>
    <x v="81"/>
    <s v="GF"/>
    <n v="10"/>
    <x v="0"/>
    <n v="2839999"/>
    <n v="3006162"/>
    <n v="2939376"/>
    <n v="3052037"/>
    <n v="3356314"/>
    <n v="3486014"/>
    <n v="3615602"/>
  </r>
  <r>
    <x v="6"/>
    <n v="7"/>
    <n v="942"/>
    <s v="112010"/>
    <s v="Virginia Museum of Natural History"/>
    <s v="No"/>
    <x v="99"/>
    <n v="145"/>
    <s v="Museum and Cultural Services"/>
    <x v="81"/>
    <s v="GF"/>
    <n v="20"/>
    <x v="1"/>
    <n v="2839999"/>
    <n v="2642880.87"/>
    <n v="2825777.83"/>
    <n v="3052037"/>
    <n v="3350640.88"/>
    <n v="3485691.93"/>
    <n v="3615602"/>
  </r>
  <r>
    <x v="6"/>
    <n v="7"/>
    <n v="942"/>
    <s v="112010"/>
    <s v="Virginia Museum of Natural History"/>
    <s v="No"/>
    <x v="99"/>
    <n v="145"/>
    <s v="Museum and Cultural Services"/>
    <x v="81"/>
    <s v="GF"/>
    <n v="30"/>
    <x v="2"/>
    <n v="0"/>
    <n v="363281.13"/>
    <n v="113598.17"/>
    <n v="0"/>
    <n v="5673.12"/>
    <n v="322.07"/>
    <n v="0"/>
  </r>
  <r>
    <x v="6"/>
    <n v="7"/>
    <n v="942"/>
    <s v="112010"/>
    <s v="Virginia Museum of Natural History"/>
    <s v="No"/>
    <x v="99"/>
    <n v="145"/>
    <s v="Museum and Cultural Services"/>
    <x v="81"/>
    <s v="GF"/>
    <n v="40"/>
    <x v="3"/>
    <n v="0"/>
    <n v="0"/>
    <n v="0"/>
    <n v="0"/>
    <n v="0"/>
    <n v="0"/>
    <n v="0"/>
  </r>
  <r>
    <x v="6"/>
    <n v="7"/>
    <n v="942"/>
    <s v="112010"/>
    <s v="Virginia Museum of Natural History"/>
    <s v="No"/>
    <x v="99"/>
    <n v="145"/>
    <s v="Museum and Cultural Services"/>
    <x v="81"/>
    <s v="GF"/>
    <n v="50"/>
    <x v="4"/>
    <n v="0"/>
    <n v="363281.13"/>
    <n v="113598.17"/>
    <n v="0"/>
    <n v="5673.12"/>
    <n v="322.07"/>
    <n v="0"/>
  </r>
  <r>
    <x v="6"/>
    <n v="7"/>
    <n v="148"/>
    <s v="113000"/>
    <s v="Virginia Commission for the Arts"/>
    <s v="No"/>
    <x v="100"/>
    <n v="143"/>
    <s v="Financial Assistance for Educational, Cultural, Community, and Artistic Affairs"/>
    <x v="72"/>
    <s v="GF"/>
    <n v="10"/>
    <x v="0"/>
    <n v="3160237"/>
    <n v="3256110.89"/>
    <n v="3285237"/>
    <n v="3422632.99"/>
    <n v="4585237"/>
    <n v="5517226.25"/>
    <n v="7696086.46"/>
  </r>
  <r>
    <x v="6"/>
    <n v="7"/>
    <n v="148"/>
    <s v="113000"/>
    <s v="Virginia Commission for the Arts"/>
    <s v="No"/>
    <x v="100"/>
    <n v="143"/>
    <s v="Financial Assistance for Educational, Cultural, Community, and Artistic Affairs"/>
    <x v="72"/>
    <s v="GF"/>
    <n v="20"/>
    <x v="1"/>
    <n v="3160237"/>
    <n v="3161253.01"/>
    <n v="3147841.01"/>
    <n v="3081489.35"/>
    <n v="4573747.75"/>
    <n v="5386758.79"/>
    <n v="5148154.09"/>
  </r>
  <r>
    <x v="6"/>
    <n v="7"/>
    <n v="148"/>
    <s v="113000"/>
    <s v="Virginia Commission for the Arts"/>
    <s v="No"/>
    <x v="100"/>
    <n v="143"/>
    <s v="Financial Assistance for Educational, Cultural, Community, and Artistic Affairs"/>
    <x v="72"/>
    <s v="GF"/>
    <n v="30"/>
    <x v="2"/>
    <n v="0"/>
    <n v="94857.88"/>
    <n v="137395.99"/>
    <n v="341143.64"/>
    <n v="11489.25"/>
    <n v="130467.46"/>
    <n v="2547932.37"/>
  </r>
  <r>
    <x v="6"/>
    <n v="7"/>
    <n v="148"/>
    <s v="113000"/>
    <s v="Virginia Commission for the Arts"/>
    <s v="No"/>
    <x v="100"/>
    <n v="143"/>
    <s v="Financial Assistance for Educational, Cultural, Community, and Artistic Affairs"/>
    <x v="72"/>
    <s v="GF"/>
    <n v="40"/>
    <x v="3"/>
    <n v="0"/>
    <n v="0"/>
    <n v="0"/>
    <n v="0"/>
    <n v="0"/>
    <n v="130467.46"/>
    <n v="2547932.37"/>
  </r>
  <r>
    <x v="6"/>
    <n v="7"/>
    <n v="148"/>
    <s v="113000"/>
    <s v="Virginia Commission for the Arts"/>
    <s v="No"/>
    <x v="100"/>
    <n v="143"/>
    <s v="Financial Assistance for Educational, Cultural, Community, and Artistic Affairs"/>
    <x v="72"/>
    <s v="GF"/>
    <n v="50"/>
    <x v="4"/>
    <n v="0"/>
    <n v="94857.88"/>
    <n v="137395.99"/>
    <n v="341143.64"/>
    <n v="11489.25"/>
    <n v="0"/>
    <n v="0"/>
  </r>
  <r>
    <x v="6"/>
    <n v="7"/>
    <n v="148"/>
    <s v="113000"/>
    <s v="Virginia Commission for the Arts"/>
    <s v="No"/>
    <x v="100"/>
    <n v="145"/>
    <s v="Museum and Cultural Services"/>
    <x v="81"/>
    <s v="GF"/>
    <n v="10"/>
    <x v="0"/>
    <n v="540341"/>
    <n v="600826.11"/>
    <n v="662155"/>
    <n v="739027"/>
    <n v="949788.2"/>
    <n v="803176.26"/>
    <n v="882589.61"/>
  </r>
  <r>
    <x v="6"/>
    <n v="7"/>
    <n v="148"/>
    <s v="113000"/>
    <s v="Virginia Commission for the Arts"/>
    <s v="No"/>
    <x v="100"/>
    <n v="145"/>
    <s v="Museum and Cultural Services"/>
    <x v="81"/>
    <s v="GF"/>
    <n v="20"/>
    <x v="1"/>
    <n v="540341"/>
    <n v="598852.61"/>
    <n v="492108.52"/>
    <n v="569436.80000000005"/>
    <n v="945145.94"/>
    <n v="775016.65"/>
    <n v="879181.72"/>
  </r>
  <r>
    <x v="6"/>
    <n v="7"/>
    <n v="148"/>
    <s v="113000"/>
    <s v="Virginia Commission for the Arts"/>
    <s v="No"/>
    <x v="100"/>
    <n v="145"/>
    <s v="Museum and Cultural Services"/>
    <x v="81"/>
    <s v="GF"/>
    <n v="30"/>
    <x v="2"/>
    <n v="0"/>
    <n v="1973.5"/>
    <n v="170046.48"/>
    <n v="169590.2"/>
    <n v="4642.26"/>
    <n v="28159.61"/>
    <n v="3407.89"/>
  </r>
  <r>
    <x v="6"/>
    <n v="7"/>
    <n v="148"/>
    <s v="113000"/>
    <s v="Virginia Commission for the Arts"/>
    <s v="No"/>
    <x v="100"/>
    <n v="145"/>
    <s v="Museum and Cultural Services"/>
    <x v="81"/>
    <s v="GF"/>
    <n v="40"/>
    <x v="3"/>
    <n v="0"/>
    <n v="0"/>
    <n v="0"/>
    <n v="0"/>
    <n v="0"/>
    <n v="28159.61"/>
    <n v="3407.89"/>
  </r>
  <r>
    <x v="6"/>
    <n v="7"/>
    <n v="148"/>
    <s v="113000"/>
    <s v="Virginia Commission for the Arts"/>
    <s v="No"/>
    <x v="100"/>
    <n v="145"/>
    <s v="Museum and Cultural Services"/>
    <x v="81"/>
    <s v="GF"/>
    <n v="50"/>
    <x v="4"/>
    <n v="0"/>
    <n v="1973.5"/>
    <n v="170046.48"/>
    <n v="169590.2"/>
    <n v="4642.26"/>
    <n v="0"/>
    <n v="0"/>
  </r>
  <r>
    <x v="6"/>
    <n v="7"/>
    <n v="238"/>
    <s v="114000"/>
    <s v="Virginia Museum of Fine Arts"/>
    <s v="No"/>
    <x v="101"/>
    <n v="145"/>
    <s v="Museum and Cultural Services"/>
    <x v="81"/>
    <s v="GF"/>
    <n v="10"/>
    <x v="0"/>
    <n v="10180739"/>
    <n v="10871872"/>
    <n v="11176217"/>
    <n v="12859687"/>
    <n v="13890787"/>
    <n v="13692017.1"/>
    <n v="13971324"/>
  </r>
  <r>
    <x v="6"/>
    <n v="7"/>
    <n v="238"/>
    <s v="114000"/>
    <s v="Virginia Museum of Fine Arts"/>
    <s v="No"/>
    <x v="101"/>
    <n v="145"/>
    <s v="Museum and Cultural Services"/>
    <x v="81"/>
    <s v="GF"/>
    <n v="20"/>
    <x v="1"/>
    <n v="10180739"/>
    <n v="10871872"/>
    <n v="10968217"/>
    <n v="11878321.98"/>
    <n v="13405371.9"/>
    <n v="13692016.76"/>
    <n v="13971323.800000001"/>
  </r>
  <r>
    <x v="6"/>
    <n v="7"/>
    <n v="238"/>
    <s v="114000"/>
    <s v="Virginia Museum of Fine Arts"/>
    <s v="No"/>
    <x v="101"/>
    <n v="145"/>
    <s v="Museum and Cultural Services"/>
    <x v="81"/>
    <s v="GF"/>
    <n v="30"/>
    <x v="2"/>
    <n v="0"/>
    <n v="0"/>
    <n v="208000"/>
    <n v="981365.02"/>
    <n v="485415.1"/>
    <n v="0.34"/>
    <n v="0.2"/>
  </r>
  <r>
    <x v="6"/>
    <n v="7"/>
    <n v="238"/>
    <s v="114000"/>
    <s v="Virginia Museum of Fine Arts"/>
    <s v="No"/>
    <x v="101"/>
    <n v="145"/>
    <s v="Museum and Cultural Services"/>
    <x v="81"/>
    <s v="GF"/>
    <n v="40"/>
    <x v="3"/>
    <n v="0"/>
    <n v="0"/>
    <n v="0"/>
    <n v="0"/>
    <n v="0"/>
    <n v="0"/>
    <n v="0"/>
  </r>
  <r>
    <x v="6"/>
    <n v="7"/>
    <n v="238"/>
    <s v="114000"/>
    <s v="Virginia Museum of Fine Arts"/>
    <s v="No"/>
    <x v="101"/>
    <n v="145"/>
    <s v="Museum and Cultural Services"/>
    <x v="81"/>
    <s v="GF"/>
    <n v="50"/>
    <x v="4"/>
    <n v="0"/>
    <n v="0"/>
    <n v="208000"/>
    <n v="981365.02"/>
    <n v="485415.1"/>
    <n v="0.34"/>
    <n v="0.2"/>
  </r>
  <r>
    <x v="6"/>
    <n v="7"/>
    <n v="938"/>
    <s v="116000"/>
    <s v="New College Institute"/>
    <s v="No"/>
    <x v="102"/>
    <n v="199"/>
    <s v="Administrative and Support Services"/>
    <x v="70"/>
    <s v="GF"/>
    <n v="10"/>
    <x v="0"/>
    <n v="2613807"/>
    <n v="2639873"/>
    <n v="2708389"/>
    <n v="2945153"/>
    <n v="4025809"/>
    <n v="3090730"/>
    <n v="3148187"/>
  </r>
  <r>
    <x v="6"/>
    <n v="7"/>
    <n v="938"/>
    <s v="116000"/>
    <s v="New College Institute"/>
    <s v="No"/>
    <x v="102"/>
    <n v="199"/>
    <s v="Administrative and Support Services"/>
    <x v="70"/>
    <s v="GF"/>
    <n v="20"/>
    <x v="1"/>
    <n v="2611016.3199999998"/>
    <n v="2619433.92"/>
    <n v="2668355.5699999998"/>
    <n v="2943680.11"/>
    <n v="4019581.17"/>
    <n v="3090507.93"/>
    <n v="3148176.65"/>
  </r>
  <r>
    <x v="6"/>
    <n v="7"/>
    <n v="938"/>
    <s v="116000"/>
    <s v="New College Institute"/>
    <s v="No"/>
    <x v="102"/>
    <n v="199"/>
    <s v="Administrative and Support Services"/>
    <x v="70"/>
    <s v="GF"/>
    <n v="30"/>
    <x v="2"/>
    <n v="2790.68"/>
    <n v="20439.080000000002"/>
    <n v="40033.43"/>
    <n v="1472.89"/>
    <n v="6227.83"/>
    <n v="222.07"/>
    <n v="10.35"/>
  </r>
  <r>
    <x v="6"/>
    <n v="7"/>
    <n v="938"/>
    <s v="116000"/>
    <s v="New College Institute"/>
    <s v="No"/>
    <x v="102"/>
    <n v="199"/>
    <s v="Administrative and Support Services"/>
    <x v="70"/>
    <s v="GF"/>
    <n v="40"/>
    <x v="3"/>
    <n v="0"/>
    <n v="0"/>
    <n v="0"/>
    <n v="0"/>
    <n v="0"/>
    <n v="0"/>
    <n v="0"/>
  </r>
  <r>
    <x v="6"/>
    <n v="7"/>
    <n v="938"/>
    <s v="116000"/>
    <s v="New College Institute"/>
    <s v="No"/>
    <x v="102"/>
    <n v="199"/>
    <s v="Administrative and Support Services"/>
    <x v="70"/>
    <s v="GF"/>
    <n v="50"/>
    <x v="4"/>
    <n v="2790.68"/>
    <n v="20439.080000000002"/>
    <n v="40033.43"/>
    <n v="1472.89"/>
    <n v="6227.83"/>
    <n v="222.07"/>
    <n v="10.35"/>
  </r>
  <r>
    <x v="6"/>
    <n v="7"/>
    <n v="885"/>
    <s v="117000"/>
    <s v="Institute for Advanced Learning and Research"/>
    <s v="No"/>
    <x v="103"/>
    <n v="534"/>
    <s v="Economic Development Services"/>
    <x v="9"/>
    <s v="GF"/>
    <n v="10"/>
    <x v="0"/>
    <n v="6415174"/>
    <n v="6415193"/>
    <n v="6415127"/>
    <n v="6510115"/>
    <n v="7326276"/>
    <n v="7326336"/>
    <n v="8041232"/>
  </r>
  <r>
    <x v="6"/>
    <n v="7"/>
    <n v="885"/>
    <s v="117000"/>
    <s v="Institute for Advanced Learning and Research"/>
    <s v="No"/>
    <x v="103"/>
    <n v="534"/>
    <s v="Economic Development Services"/>
    <x v="9"/>
    <s v="GF"/>
    <n v="20"/>
    <x v="1"/>
    <n v="6415174"/>
    <n v="6415193"/>
    <n v="6415127"/>
    <n v="6510115"/>
    <n v="7326276"/>
    <n v="7326336"/>
    <n v="8041232"/>
  </r>
  <r>
    <x v="6"/>
    <n v="7"/>
    <n v="885"/>
    <s v="117000"/>
    <s v="Institute for Advanced Learning and Research"/>
    <s v="No"/>
    <x v="103"/>
    <n v="534"/>
    <s v="Economic Development Services"/>
    <x v="9"/>
    <s v="GF"/>
    <n v="30"/>
    <x v="2"/>
    <n v="0"/>
    <n v="0"/>
    <n v="0"/>
    <n v="0"/>
    <n v="0"/>
    <n v="0"/>
    <n v="0"/>
  </r>
  <r>
    <x v="6"/>
    <n v="7"/>
    <n v="885"/>
    <s v="117000"/>
    <s v="Institute for Advanced Learning and Research"/>
    <s v="No"/>
    <x v="103"/>
    <n v="534"/>
    <s v="Economic Development Services"/>
    <x v="9"/>
    <s v="GF"/>
    <n v="40"/>
    <x v="3"/>
    <n v="0"/>
    <n v="0"/>
    <n v="0"/>
    <n v="0"/>
    <n v="0"/>
    <n v="0"/>
    <n v="0"/>
  </r>
  <r>
    <x v="6"/>
    <n v="7"/>
    <n v="885"/>
    <s v="117000"/>
    <s v="Institute for Advanced Learning and Research"/>
    <s v="No"/>
    <x v="103"/>
    <n v="534"/>
    <s v="Economic Development Services"/>
    <x v="9"/>
    <s v="GF"/>
    <n v="50"/>
    <x v="4"/>
    <n v="0"/>
    <n v="0"/>
    <n v="0"/>
    <n v="0"/>
    <n v="0"/>
    <n v="0"/>
    <n v="0"/>
  </r>
  <r>
    <x v="6"/>
    <n v="7"/>
    <n v="935"/>
    <s v="118000"/>
    <s v="Roanoke Higher Education Authority"/>
    <s v="No"/>
    <x v="104"/>
    <n v="199"/>
    <s v="Administrative and Support Services"/>
    <x v="70"/>
    <s v="GF"/>
    <n v="10"/>
    <x v="0"/>
    <n v="1478905"/>
    <n v="1478890"/>
    <n v="1479286"/>
    <n v="1791535"/>
    <n v="2238970"/>
    <n v="2444050"/>
    <n v="3448771"/>
  </r>
  <r>
    <x v="6"/>
    <n v="7"/>
    <n v="935"/>
    <s v="118000"/>
    <s v="Roanoke Higher Education Authority"/>
    <s v="No"/>
    <x v="104"/>
    <n v="199"/>
    <s v="Administrative and Support Services"/>
    <x v="70"/>
    <s v="GF"/>
    <n v="20"/>
    <x v="1"/>
    <n v="1478905"/>
    <n v="1478890"/>
    <n v="1479286"/>
    <n v="1791535"/>
    <n v="2238970"/>
    <n v="2444050"/>
    <n v="3448771"/>
  </r>
  <r>
    <x v="6"/>
    <n v="7"/>
    <n v="935"/>
    <s v="118000"/>
    <s v="Roanoke Higher Education Authority"/>
    <s v="No"/>
    <x v="104"/>
    <n v="199"/>
    <s v="Administrative and Support Services"/>
    <x v="70"/>
    <s v="GF"/>
    <n v="30"/>
    <x v="2"/>
    <n v="0"/>
    <n v="0"/>
    <n v="0"/>
    <n v="0"/>
    <n v="0"/>
    <n v="0"/>
    <n v="0"/>
  </r>
  <r>
    <x v="6"/>
    <n v="7"/>
    <n v="935"/>
    <s v="118000"/>
    <s v="Roanoke Higher Education Authority"/>
    <s v="No"/>
    <x v="104"/>
    <n v="199"/>
    <s v="Administrative and Support Services"/>
    <x v="70"/>
    <s v="GF"/>
    <n v="40"/>
    <x v="3"/>
    <n v="0"/>
    <n v="0"/>
    <n v="0"/>
    <n v="0"/>
    <n v="0"/>
    <n v="0"/>
    <n v="0"/>
  </r>
  <r>
    <x v="6"/>
    <n v="7"/>
    <n v="935"/>
    <s v="118000"/>
    <s v="Roanoke Higher Education Authority"/>
    <s v="No"/>
    <x v="104"/>
    <n v="199"/>
    <s v="Administrative and Support Services"/>
    <x v="70"/>
    <s v="GF"/>
    <n v="50"/>
    <x v="4"/>
    <n v="0"/>
    <n v="0"/>
    <n v="0"/>
    <n v="0"/>
    <n v="0"/>
    <n v="0"/>
    <n v="0"/>
  </r>
  <r>
    <x v="6"/>
    <n v="7"/>
    <n v="937"/>
    <s v="119000"/>
    <s v="Southern Virginia Higher Education Center"/>
    <s v="No"/>
    <x v="105"/>
    <n v="199"/>
    <s v="Administrative and Support Services"/>
    <x v="70"/>
    <s v="GF"/>
    <n v="10"/>
    <x v="0"/>
    <n v="3789103"/>
    <n v="3842509"/>
    <n v="3928148"/>
    <n v="4520637"/>
    <n v="5352260"/>
    <n v="5511329"/>
    <n v="5919678"/>
  </r>
  <r>
    <x v="6"/>
    <n v="7"/>
    <n v="937"/>
    <s v="119000"/>
    <s v="Southern Virginia Higher Education Center"/>
    <s v="No"/>
    <x v="105"/>
    <n v="199"/>
    <s v="Administrative and Support Services"/>
    <x v="70"/>
    <s v="GF"/>
    <n v="20"/>
    <x v="1"/>
    <n v="3786912.29"/>
    <n v="3664699.46"/>
    <n v="3847407.88"/>
    <n v="4458458.1399999997"/>
    <n v="5345219.4800000004"/>
    <n v="5511329"/>
    <n v="5919678"/>
  </r>
  <r>
    <x v="6"/>
    <n v="7"/>
    <n v="937"/>
    <s v="119000"/>
    <s v="Southern Virginia Higher Education Center"/>
    <s v="No"/>
    <x v="105"/>
    <n v="199"/>
    <s v="Administrative and Support Services"/>
    <x v="70"/>
    <s v="GF"/>
    <n v="30"/>
    <x v="2"/>
    <n v="2190.71"/>
    <n v="177809.54"/>
    <n v="80740.12"/>
    <n v="62178.86"/>
    <n v="7040.52"/>
    <n v="0"/>
    <n v="0"/>
  </r>
  <r>
    <x v="6"/>
    <n v="7"/>
    <n v="937"/>
    <s v="119000"/>
    <s v="Southern Virginia Higher Education Center"/>
    <s v="No"/>
    <x v="105"/>
    <n v="199"/>
    <s v="Administrative and Support Services"/>
    <x v="70"/>
    <s v="GF"/>
    <n v="40"/>
    <x v="3"/>
    <n v="0"/>
    <n v="0"/>
    <n v="0"/>
    <n v="0"/>
    <n v="0"/>
    <n v="0"/>
    <n v="0"/>
  </r>
  <r>
    <x v="6"/>
    <n v="7"/>
    <n v="937"/>
    <s v="119000"/>
    <s v="Southern Virginia Higher Education Center"/>
    <s v="No"/>
    <x v="105"/>
    <n v="199"/>
    <s v="Administrative and Support Services"/>
    <x v="70"/>
    <s v="GF"/>
    <n v="50"/>
    <x v="4"/>
    <n v="2190.71"/>
    <n v="177809.54"/>
    <n v="80740.12"/>
    <n v="62178.86"/>
    <n v="7040.52"/>
    <n v="0"/>
    <n v="0"/>
  </r>
  <r>
    <x v="6"/>
    <n v="7"/>
    <n v="948"/>
    <s v="120000"/>
    <s v="Southwest Virginia Higher Education Center"/>
    <s v="No"/>
    <x v="106"/>
    <n v="199"/>
    <s v="Administrative and Support Services"/>
    <x v="70"/>
    <s v="GF"/>
    <n v="10"/>
    <x v="0"/>
    <n v="2113567"/>
    <n v="2153349"/>
    <n v="2192423"/>
    <n v="3365995"/>
    <n v="4132311"/>
    <n v="4203851"/>
    <n v="2901213"/>
  </r>
  <r>
    <x v="6"/>
    <n v="7"/>
    <n v="948"/>
    <s v="120000"/>
    <s v="Southwest Virginia Higher Education Center"/>
    <s v="No"/>
    <x v="106"/>
    <n v="199"/>
    <s v="Administrative and Support Services"/>
    <x v="70"/>
    <s v="GF"/>
    <n v="20"/>
    <x v="1"/>
    <n v="2113567"/>
    <n v="2141307.6800000002"/>
    <n v="2192423"/>
    <n v="3365995"/>
    <n v="4122009.13"/>
    <n v="4203851"/>
    <n v="2901159.9"/>
  </r>
  <r>
    <x v="6"/>
    <n v="7"/>
    <n v="948"/>
    <s v="120000"/>
    <s v="Southwest Virginia Higher Education Center"/>
    <s v="No"/>
    <x v="106"/>
    <n v="199"/>
    <s v="Administrative and Support Services"/>
    <x v="70"/>
    <s v="GF"/>
    <n v="30"/>
    <x v="2"/>
    <n v="0"/>
    <n v="12041.32"/>
    <n v="0"/>
    <n v="0"/>
    <n v="10301.870000000001"/>
    <n v="0"/>
    <n v="53.1"/>
  </r>
  <r>
    <x v="6"/>
    <n v="7"/>
    <n v="948"/>
    <s v="120000"/>
    <s v="Southwest Virginia Higher Education Center"/>
    <s v="No"/>
    <x v="106"/>
    <n v="199"/>
    <s v="Administrative and Support Services"/>
    <x v="70"/>
    <s v="GF"/>
    <n v="40"/>
    <x v="3"/>
    <n v="0"/>
    <n v="0"/>
    <n v="0"/>
    <n v="0"/>
    <n v="0"/>
    <n v="0"/>
    <n v="0"/>
  </r>
  <r>
    <x v="6"/>
    <n v="7"/>
    <n v="948"/>
    <s v="120000"/>
    <s v="Southwest Virginia Higher Education Center"/>
    <s v="No"/>
    <x v="106"/>
    <n v="199"/>
    <s v="Administrative and Support Services"/>
    <x v="70"/>
    <s v="GF"/>
    <n v="50"/>
    <x v="4"/>
    <n v="0"/>
    <n v="12041.32"/>
    <n v="0"/>
    <n v="0"/>
    <n v="10301.870000000001"/>
    <n v="0"/>
    <n v="53.1"/>
  </r>
  <r>
    <x v="6"/>
    <n v="7"/>
    <n v="936"/>
    <s v="121000"/>
    <s v="Southeastern Universities Research Association Doing Business for Jefferson Science Associates, LLC"/>
    <s v="No"/>
    <x v="107"/>
    <n v="110"/>
    <s v="Financial Assistance For Educational and General Services"/>
    <x v="78"/>
    <s v="GF"/>
    <n v="10"/>
    <x v="0"/>
    <n v="1775424"/>
    <n v="1775439"/>
    <n v="3047692"/>
    <n v="3047676"/>
    <n v="4547632"/>
    <n v="1547651"/>
    <n v="1547600"/>
  </r>
  <r>
    <x v="6"/>
    <n v="7"/>
    <n v="936"/>
    <s v="121000"/>
    <s v="Southeastern Universities Research Association Doing Business for Jefferson Science Associates, LLC"/>
    <s v="No"/>
    <x v="107"/>
    <n v="110"/>
    <s v="Financial Assistance For Educational and General Services"/>
    <x v="78"/>
    <s v="GF"/>
    <n v="20"/>
    <x v="1"/>
    <n v="1775424"/>
    <n v="1775439"/>
    <n v="3047692"/>
    <n v="3047676"/>
    <n v="4547632"/>
    <n v="1547651"/>
    <n v="1547600"/>
  </r>
  <r>
    <x v="6"/>
    <n v="7"/>
    <n v="936"/>
    <s v="121000"/>
    <s v="Southeastern Universities Research Association Doing Business for Jefferson Science Associates, LLC"/>
    <s v="No"/>
    <x v="107"/>
    <n v="110"/>
    <s v="Financial Assistance For Educational and General Services"/>
    <x v="78"/>
    <s v="GF"/>
    <n v="30"/>
    <x v="2"/>
    <n v="0"/>
    <n v="0"/>
    <n v="0"/>
    <n v="0"/>
    <n v="0"/>
    <n v="0"/>
    <n v="0"/>
  </r>
  <r>
    <x v="6"/>
    <n v="7"/>
    <n v="936"/>
    <s v="121000"/>
    <s v="Southeastern Universities Research Association Doing Business for Jefferson Science Associates, LLC"/>
    <s v="No"/>
    <x v="107"/>
    <n v="110"/>
    <s v="Financial Assistance For Educational and General Services"/>
    <x v="78"/>
    <s v="GF"/>
    <n v="40"/>
    <x v="3"/>
    <n v="0"/>
    <n v="0"/>
    <n v="0"/>
    <n v="0"/>
    <n v="0"/>
    <n v="0"/>
    <n v="0"/>
  </r>
  <r>
    <x v="6"/>
    <n v="7"/>
    <n v="936"/>
    <s v="121000"/>
    <s v="Southeastern Universities Research Association Doing Business for Jefferson Science Associates, LLC"/>
    <s v="No"/>
    <x v="107"/>
    <n v="110"/>
    <s v="Financial Assistance For Educational and General Services"/>
    <x v="78"/>
    <s v="GF"/>
    <n v="50"/>
    <x v="4"/>
    <n v="0"/>
    <n v="0"/>
    <n v="0"/>
    <n v="0"/>
    <n v="0"/>
    <n v="0"/>
    <n v="0"/>
  </r>
  <r>
    <x v="6"/>
    <n v="7"/>
    <n v="989"/>
    <s v="122000"/>
    <s v="Higher Education Research Initiative"/>
    <s v="No"/>
    <x v="108"/>
    <n v="110"/>
    <s v="Financial Assistance For Educational and General Services"/>
    <x v="78"/>
    <s v="GF"/>
    <n v="10"/>
    <x v="0"/>
    <n v="0"/>
    <n v="0"/>
    <n v="0"/>
    <n v="0"/>
    <n v="0"/>
    <n v="0"/>
    <n v="0"/>
  </r>
  <r>
    <x v="6"/>
    <n v="7"/>
    <n v="989"/>
    <s v="122000"/>
    <s v="Higher Education Research Initiative"/>
    <s v="No"/>
    <x v="108"/>
    <n v="110"/>
    <s v="Financial Assistance For Educational and General Services"/>
    <x v="78"/>
    <s v="GF"/>
    <n v="20"/>
    <x v="1"/>
    <n v="0"/>
    <n v="0"/>
    <n v="0"/>
    <n v="0"/>
    <n v="0"/>
    <n v="0"/>
    <n v="0"/>
  </r>
  <r>
    <x v="6"/>
    <n v="7"/>
    <n v="989"/>
    <s v="122000"/>
    <s v="Higher Education Research Initiative"/>
    <s v="No"/>
    <x v="108"/>
    <n v="110"/>
    <s v="Financial Assistance For Educational and General Services"/>
    <x v="78"/>
    <s v="GF"/>
    <n v="30"/>
    <x v="2"/>
    <n v="0"/>
    <n v="0"/>
    <n v="0"/>
    <n v="0"/>
    <n v="0"/>
    <n v="0"/>
    <n v="0"/>
  </r>
  <r>
    <x v="6"/>
    <n v="7"/>
    <n v="989"/>
    <s v="122000"/>
    <s v="Higher Education Research Initiative"/>
    <s v="No"/>
    <x v="108"/>
    <n v="110"/>
    <s v="Financial Assistance For Educational and General Services"/>
    <x v="78"/>
    <s v="GF"/>
    <n v="40"/>
    <x v="3"/>
    <n v="0"/>
    <n v="0"/>
    <n v="0"/>
    <n v="0"/>
    <n v="0"/>
    <n v="0"/>
    <n v="0"/>
  </r>
  <r>
    <x v="6"/>
    <n v="7"/>
    <n v="989"/>
    <s v="122000"/>
    <s v="Higher Education Research Initiative"/>
    <s v="No"/>
    <x v="108"/>
    <n v="110"/>
    <s v="Financial Assistance For Educational and General Services"/>
    <x v="78"/>
    <s v="GF"/>
    <n v="50"/>
    <x v="4"/>
    <n v="0"/>
    <n v="0"/>
    <n v="0"/>
    <n v="0"/>
    <n v="0"/>
    <n v="0"/>
    <n v="0"/>
  </r>
  <r>
    <x v="6"/>
    <n v="7"/>
    <n v="244"/>
    <s v="122250"/>
    <s v="Online Virginia Network Authority"/>
    <s v="No"/>
    <x v="109"/>
    <n v="100"/>
    <s v="Educational and General Programs"/>
    <x v="80"/>
    <s v="GF"/>
    <n v="10"/>
    <x v="0"/>
    <n v="0"/>
    <n v="0"/>
    <n v="0"/>
    <n v="0"/>
    <n v="0"/>
    <n v="0"/>
    <n v="0"/>
  </r>
  <r>
    <x v="6"/>
    <n v="7"/>
    <n v="244"/>
    <s v="122250"/>
    <s v="Online Virginia Network Authority"/>
    <s v="No"/>
    <x v="109"/>
    <n v="100"/>
    <s v="Educational and General Programs"/>
    <x v="80"/>
    <s v="GF"/>
    <n v="20"/>
    <x v="1"/>
    <n v="0"/>
    <n v="0"/>
    <n v="0"/>
    <n v="0"/>
    <n v="0"/>
    <n v="0"/>
    <n v="0"/>
  </r>
  <r>
    <x v="6"/>
    <n v="7"/>
    <n v="244"/>
    <s v="122250"/>
    <s v="Online Virginia Network Authority"/>
    <s v="No"/>
    <x v="109"/>
    <n v="100"/>
    <s v="Educational and General Programs"/>
    <x v="80"/>
    <s v="GF"/>
    <n v="30"/>
    <x v="2"/>
    <n v="0"/>
    <n v="0"/>
    <n v="0"/>
    <n v="0"/>
    <n v="0"/>
    <n v="0"/>
    <n v="0"/>
  </r>
  <r>
    <x v="6"/>
    <n v="7"/>
    <n v="244"/>
    <s v="122250"/>
    <s v="Online Virginia Network Authority"/>
    <s v="No"/>
    <x v="109"/>
    <n v="100"/>
    <s v="Educational and General Programs"/>
    <x v="80"/>
    <s v="GF"/>
    <n v="40"/>
    <x v="3"/>
    <n v="0"/>
    <n v="0"/>
    <n v="0"/>
    <n v="0"/>
    <n v="0"/>
    <n v="0"/>
    <n v="0"/>
  </r>
  <r>
    <x v="6"/>
    <n v="7"/>
    <n v="244"/>
    <s v="122250"/>
    <s v="Online Virginia Network Authority"/>
    <s v="No"/>
    <x v="109"/>
    <n v="100"/>
    <s v="Educational and General Programs"/>
    <x v="80"/>
    <s v="GF"/>
    <n v="50"/>
    <x v="4"/>
    <n v="0"/>
    <n v="0"/>
    <n v="0"/>
    <n v="0"/>
    <n v="0"/>
    <n v="0"/>
    <n v="0"/>
  </r>
  <r>
    <x v="7"/>
    <n v="8"/>
    <n v="190"/>
    <s v="124000"/>
    <s v="Secretary of Finance"/>
    <s v="No"/>
    <x v="110"/>
    <n v="799"/>
    <s v="Administrative and Support Services"/>
    <x v="28"/>
    <s v="GF"/>
    <n v="10"/>
    <x v="0"/>
    <n v="837763"/>
    <n v="797138.35"/>
    <n v="728582"/>
    <n v="814026.06"/>
    <n v="1921256.29"/>
    <n v="2540681.33"/>
    <n v="1351076.24"/>
  </r>
  <r>
    <x v="7"/>
    <n v="8"/>
    <n v="190"/>
    <s v="124000"/>
    <s v="Secretary of Finance"/>
    <s v="No"/>
    <x v="110"/>
    <n v="799"/>
    <s v="Administrative and Support Services"/>
    <x v="28"/>
    <s v="GF"/>
    <n v="20"/>
    <x v="1"/>
    <n v="722853.65"/>
    <n v="737544.83"/>
    <n v="712801.27"/>
    <n v="810300.77"/>
    <n v="988646.96"/>
    <n v="1943067.09"/>
    <n v="658060.5"/>
  </r>
  <r>
    <x v="7"/>
    <n v="8"/>
    <n v="190"/>
    <s v="124000"/>
    <s v="Secretary of Finance"/>
    <s v="No"/>
    <x v="110"/>
    <n v="799"/>
    <s v="Administrative and Support Services"/>
    <x v="28"/>
    <s v="GF"/>
    <n v="30"/>
    <x v="2"/>
    <n v="114909.35"/>
    <n v="59593.52"/>
    <n v="15780.73"/>
    <n v="3725.29"/>
    <n v="932609.33"/>
    <n v="597614.24"/>
    <n v="693015.74"/>
  </r>
  <r>
    <x v="7"/>
    <n v="8"/>
    <n v="190"/>
    <s v="124000"/>
    <s v="Secretary of Finance"/>
    <s v="No"/>
    <x v="110"/>
    <n v="799"/>
    <s v="Administrative and Support Services"/>
    <x v="28"/>
    <s v="GF"/>
    <n v="40"/>
    <x v="3"/>
    <n v="0"/>
    <n v="0"/>
    <n v="0"/>
    <n v="0"/>
    <n v="0"/>
    <n v="0"/>
    <n v="0"/>
  </r>
  <r>
    <x v="7"/>
    <n v="8"/>
    <n v="190"/>
    <s v="124000"/>
    <s v="Secretary of Finance"/>
    <s v="No"/>
    <x v="110"/>
    <n v="799"/>
    <s v="Administrative and Support Services"/>
    <x v="28"/>
    <s v="GF"/>
    <n v="50"/>
    <x v="4"/>
    <n v="114909.35"/>
    <n v="59593.52"/>
    <n v="15780.73"/>
    <n v="3725.29"/>
    <n v="932609.33"/>
    <n v="597614.24"/>
    <n v="693015.74"/>
  </r>
  <r>
    <x v="7"/>
    <n v="8"/>
    <n v="151"/>
    <s v="125000"/>
    <s v="Department of Accounts"/>
    <s v="No"/>
    <x v="111"/>
    <n v="724"/>
    <s v="Financial Systems Development and Management"/>
    <x v="86"/>
    <s v="GF"/>
    <n v="10"/>
    <x v="0"/>
    <n v="3921555"/>
    <n v="3921555"/>
    <n v="3243212"/>
    <n v="2972091"/>
    <n v="3250099"/>
    <n v="3096099"/>
    <n v="2474054"/>
  </r>
  <r>
    <x v="7"/>
    <n v="8"/>
    <n v="151"/>
    <s v="125000"/>
    <s v="Department of Accounts"/>
    <s v="No"/>
    <x v="111"/>
    <n v="724"/>
    <s v="Financial Systems Development and Management"/>
    <x v="86"/>
    <s v="GF"/>
    <n v="20"/>
    <x v="1"/>
    <n v="3642757.9"/>
    <n v="3633228.78"/>
    <n v="2341023.7799999998"/>
    <n v="2961280.24"/>
    <n v="2321935.25"/>
    <n v="2176909.6"/>
    <n v="1146128.1399999999"/>
  </r>
  <r>
    <x v="7"/>
    <n v="8"/>
    <n v="151"/>
    <s v="125000"/>
    <s v="Department of Accounts"/>
    <s v="No"/>
    <x v="111"/>
    <n v="724"/>
    <s v="Financial Systems Development and Management"/>
    <x v="86"/>
    <s v="GF"/>
    <n v="30"/>
    <x v="2"/>
    <n v="278797.09999999998"/>
    <n v="288326.21999999997"/>
    <n v="902188.22"/>
    <n v="10810.76"/>
    <n v="928163.75"/>
    <n v="919189.4"/>
    <n v="1327925.8600000001"/>
  </r>
  <r>
    <x v="7"/>
    <n v="8"/>
    <n v="151"/>
    <s v="125000"/>
    <s v="Department of Accounts"/>
    <s v="No"/>
    <x v="111"/>
    <n v="724"/>
    <s v="Financial Systems Development and Management"/>
    <x v="86"/>
    <s v="GF"/>
    <n v="40"/>
    <x v="3"/>
    <n v="0"/>
    <n v="0"/>
    <n v="0"/>
    <n v="0"/>
    <n v="0"/>
    <n v="0"/>
    <n v="0"/>
  </r>
  <r>
    <x v="7"/>
    <n v="8"/>
    <n v="151"/>
    <s v="125000"/>
    <s v="Department of Accounts"/>
    <s v="No"/>
    <x v="111"/>
    <n v="724"/>
    <s v="Financial Systems Development and Management"/>
    <x v="86"/>
    <s v="GF"/>
    <n v="50"/>
    <x v="4"/>
    <n v="278797.09999999998"/>
    <n v="288326.21999999997"/>
    <n v="902188.22"/>
    <n v="10810.76"/>
    <n v="928163.75"/>
    <n v="919189.4"/>
    <n v="1327925.8600000001"/>
  </r>
  <r>
    <x v="7"/>
    <n v="8"/>
    <n v="151"/>
    <s v="125000"/>
    <s v="Department of Accounts"/>
    <s v="No"/>
    <x v="111"/>
    <n v="737"/>
    <s v="Accounting Services"/>
    <x v="87"/>
    <s v="GF"/>
    <n v="10"/>
    <x v="0"/>
    <n v="8080478"/>
    <n v="8080478"/>
    <n v="8386409"/>
    <n v="9855409"/>
    <n v="9395477"/>
    <n v="11168021"/>
    <n v="13561849"/>
  </r>
  <r>
    <x v="7"/>
    <n v="8"/>
    <n v="151"/>
    <s v="125000"/>
    <s v="Department of Accounts"/>
    <s v="No"/>
    <x v="111"/>
    <n v="737"/>
    <s v="Accounting Services"/>
    <x v="87"/>
    <s v="GF"/>
    <n v="20"/>
    <x v="1"/>
    <n v="7929801.9100000001"/>
    <n v="7983187.2300000004"/>
    <n v="8235850.21"/>
    <n v="9853646.3399999999"/>
    <n v="9309932.1799999997"/>
    <n v="8960290.9600000009"/>
    <n v="9908241.9800000004"/>
  </r>
  <r>
    <x v="7"/>
    <n v="8"/>
    <n v="151"/>
    <s v="125000"/>
    <s v="Department of Accounts"/>
    <s v="No"/>
    <x v="111"/>
    <n v="737"/>
    <s v="Accounting Services"/>
    <x v="87"/>
    <s v="GF"/>
    <n v="30"/>
    <x v="2"/>
    <n v="150676.09"/>
    <n v="97290.77"/>
    <n v="150558.79"/>
    <n v="1762.66"/>
    <n v="85544.82"/>
    <n v="2207730.04"/>
    <n v="3653607.02"/>
  </r>
  <r>
    <x v="7"/>
    <n v="8"/>
    <n v="151"/>
    <s v="125000"/>
    <s v="Department of Accounts"/>
    <s v="No"/>
    <x v="111"/>
    <n v="737"/>
    <s v="Accounting Services"/>
    <x v="87"/>
    <s v="GF"/>
    <n v="40"/>
    <x v="3"/>
    <n v="0"/>
    <n v="0"/>
    <n v="0"/>
    <n v="0"/>
    <n v="0"/>
    <n v="0"/>
    <n v="0"/>
  </r>
  <r>
    <x v="7"/>
    <n v="8"/>
    <n v="151"/>
    <s v="125000"/>
    <s v="Department of Accounts"/>
    <s v="No"/>
    <x v="111"/>
    <n v="737"/>
    <s v="Accounting Services"/>
    <x v="87"/>
    <s v="GF"/>
    <n v="50"/>
    <x v="4"/>
    <n v="150676.09"/>
    <n v="97290.77"/>
    <n v="150558.79"/>
    <n v="1762.66"/>
    <n v="85544.82"/>
    <n v="2207730.04"/>
    <n v="3653607.02"/>
  </r>
  <r>
    <x v="7"/>
    <n v="8"/>
    <n v="151"/>
    <s v="125000"/>
    <s v="Department of Accounts"/>
    <s v="No"/>
    <x v="111"/>
    <n v="799"/>
    <s v="Administrative and Support Services"/>
    <x v="28"/>
    <s v="GF"/>
    <n v="10"/>
    <x v="0"/>
    <n v="2218010"/>
    <n v="1613515"/>
    <n v="1702788"/>
    <n v="1754078"/>
    <n v="2474631"/>
    <n v="1455563"/>
    <n v="1399070"/>
  </r>
  <r>
    <x v="7"/>
    <n v="8"/>
    <n v="151"/>
    <s v="125000"/>
    <s v="Department of Accounts"/>
    <s v="No"/>
    <x v="111"/>
    <n v="799"/>
    <s v="Administrative and Support Services"/>
    <x v="28"/>
    <s v="GF"/>
    <n v="20"/>
    <x v="1"/>
    <n v="1660841.08"/>
    <n v="1439197.5"/>
    <n v="1390364.22"/>
    <n v="1735394.1"/>
    <n v="1489000.89"/>
    <n v="1004699.7"/>
    <n v="1138376.8899999999"/>
  </r>
  <r>
    <x v="7"/>
    <n v="8"/>
    <n v="151"/>
    <s v="125000"/>
    <s v="Department of Accounts"/>
    <s v="No"/>
    <x v="111"/>
    <n v="799"/>
    <s v="Administrative and Support Services"/>
    <x v="28"/>
    <s v="GF"/>
    <n v="30"/>
    <x v="2"/>
    <n v="557168.92000000004"/>
    <n v="174317.5"/>
    <n v="312423.78000000003"/>
    <n v="18683.900000000001"/>
    <n v="985630.11"/>
    <n v="450863.3"/>
    <n v="260693.11"/>
  </r>
  <r>
    <x v="7"/>
    <n v="8"/>
    <n v="151"/>
    <s v="125000"/>
    <s v="Department of Accounts"/>
    <s v="No"/>
    <x v="111"/>
    <n v="799"/>
    <s v="Administrative and Support Services"/>
    <x v="28"/>
    <s v="GF"/>
    <n v="40"/>
    <x v="3"/>
    <n v="0"/>
    <n v="0"/>
    <n v="0"/>
    <n v="0"/>
    <n v="0"/>
    <n v="0"/>
    <n v="0"/>
  </r>
  <r>
    <x v="7"/>
    <n v="8"/>
    <n v="151"/>
    <s v="125000"/>
    <s v="Department of Accounts"/>
    <s v="No"/>
    <x v="111"/>
    <n v="799"/>
    <s v="Administrative and Support Services"/>
    <x v="28"/>
    <s v="GF"/>
    <n v="50"/>
    <x v="4"/>
    <n v="557168.92000000004"/>
    <n v="174317.5"/>
    <n v="312423.78000000003"/>
    <n v="18683.900000000001"/>
    <n v="985630.11"/>
    <n v="450863.3"/>
    <n v="260693.11"/>
  </r>
  <r>
    <x v="7"/>
    <n v="8"/>
    <n v="162"/>
    <s v="126000"/>
    <s v="Department of Accounts Transfer Payments"/>
    <s v="No"/>
    <x v="112"/>
    <n v="237"/>
    <s v="Revenue Cash Reserve"/>
    <x v="88"/>
    <s v="GF"/>
    <n v="10"/>
    <x v="0"/>
    <n v="0"/>
    <n v="0"/>
    <n v="0"/>
    <n v="0"/>
    <n v="0"/>
    <n v="0"/>
    <n v="0"/>
  </r>
  <r>
    <x v="7"/>
    <n v="8"/>
    <n v="162"/>
    <s v="126000"/>
    <s v="Department of Accounts Transfer Payments"/>
    <s v="No"/>
    <x v="112"/>
    <n v="237"/>
    <s v="Revenue Cash Reserve"/>
    <x v="88"/>
    <s v="GF"/>
    <n v="20"/>
    <x v="1"/>
    <n v="0"/>
    <n v="0"/>
    <n v="0"/>
    <n v="0"/>
    <n v="0"/>
    <n v="0"/>
    <n v="0"/>
  </r>
  <r>
    <x v="7"/>
    <n v="8"/>
    <n v="162"/>
    <s v="126000"/>
    <s v="Department of Accounts Transfer Payments"/>
    <s v="No"/>
    <x v="112"/>
    <n v="237"/>
    <s v="Revenue Cash Reserve"/>
    <x v="88"/>
    <s v="GF"/>
    <n v="30"/>
    <x v="2"/>
    <n v="0"/>
    <n v="0"/>
    <n v="0"/>
    <n v="0"/>
    <n v="0"/>
    <n v="0"/>
    <n v="0"/>
  </r>
  <r>
    <x v="7"/>
    <n v="8"/>
    <n v="162"/>
    <s v="126000"/>
    <s v="Department of Accounts Transfer Payments"/>
    <s v="No"/>
    <x v="112"/>
    <n v="237"/>
    <s v="Revenue Cash Reserve"/>
    <x v="88"/>
    <s v="GF"/>
    <n v="40"/>
    <x v="3"/>
    <n v="0"/>
    <n v="0"/>
    <n v="0"/>
    <n v="0"/>
    <n v="0"/>
    <n v="0"/>
    <n v="0"/>
  </r>
  <r>
    <x v="7"/>
    <n v="8"/>
    <n v="162"/>
    <s v="126000"/>
    <s v="Department of Accounts Transfer Payments"/>
    <s v="No"/>
    <x v="112"/>
    <n v="237"/>
    <s v="Revenue Cash Reserve"/>
    <x v="88"/>
    <s v="GF"/>
    <n v="50"/>
    <x v="4"/>
    <n v="0"/>
    <n v="0"/>
    <n v="0"/>
    <n v="0"/>
    <n v="0"/>
    <n v="0"/>
    <n v="0"/>
  </r>
  <r>
    <x v="7"/>
    <n v="8"/>
    <n v="162"/>
    <s v="126000"/>
    <s v="Department of Accounts Transfer Payments"/>
    <s v="No"/>
    <x v="112"/>
    <n v="704"/>
    <s v="Personnel Management Services"/>
    <x v="18"/>
    <s v="GF"/>
    <n v="10"/>
    <x v="0"/>
    <n v="0"/>
    <n v="0"/>
    <n v="100000000"/>
    <n v="750000000"/>
    <n v="275309001"/>
    <n v="55100000"/>
    <n v="0"/>
  </r>
  <r>
    <x v="7"/>
    <n v="8"/>
    <n v="162"/>
    <s v="126000"/>
    <s v="Department of Accounts Transfer Payments"/>
    <s v="No"/>
    <x v="112"/>
    <n v="704"/>
    <s v="Personnel Management Services"/>
    <x v="18"/>
    <s v="GF"/>
    <n v="20"/>
    <x v="1"/>
    <n v="0"/>
    <n v="0"/>
    <n v="100000000"/>
    <n v="750000000"/>
    <n v="275309001"/>
    <n v="55100000"/>
    <n v="0"/>
  </r>
  <r>
    <x v="7"/>
    <n v="8"/>
    <n v="162"/>
    <s v="126000"/>
    <s v="Department of Accounts Transfer Payments"/>
    <s v="No"/>
    <x v="112"/>
    <n v="704"/>
    <s v="Personnel Management Services"/>
    <x v="18"/>
    <s v="GF"/>
    <n v="30"/>
    <x v="2"/>
    <n v="0"/>
    <n v="0"/>
    <n v="0"/>
    <n v="0"/>
    <n v="0"/>
    <n v="0"/>
    <n v="0"/>
  </r>
  <r>
    <x v="7"/>
    <n v="8"/>
    <n v="162"/>
    <s v="126000"/>
    <s v="Department of Accounts Transfer Payments"/>
    <s v="No"/>
    <x v="112"/>
    <n v="704"/>
    <s v="Personnel Management Services"/>
    <x v="18"/>
    <s v="GF"/>
    <n v="40"/>
    <x v="3"/>
    <n v="0"/>
    <n v="0"/>
    <n v="0"/>
    <n v="0"/>
    <n v="0"/>
    <n v="0"/>
    <n v="0"/>
  </r>
  <r>
    <x v="7"/>
    <n v="8"/>
    <n v="162"/>
    <s v="126000"/>
    <s v="Department of Accounts Transfer Payments"/>
    <s v="No"/>
    <x v="112"/>
    <n v="704"/>
    <s v="Personnel Management Services"/>
    <x v="18"/>
    <s v="GF"/>
    <n v="50"/>
    <x v="4"/>
    <n v="0"/>
    <n v="0"/>
    <n v="0"/>
    <n v="0"/>
    <n v="0"/>
    <n v="0"/>
    <n v="0"/>
  </r>
  <r>
    <x v="7"/>
    <n v="8"/>
    <n v="162"/>
    <s v="126000"/>
    <s v="Department of Accounts Transfer Payments"/>
    <s v="No"/>
    <x v="112"/>
    <n v="728"/>
    <s v="Financial Assistance to Localities - General"/>
    <x v="46"/>
    <s v="GF"/>
    <n v="10"/>
    <x v="0"/>
    <n v="31539550.170000002"/>
    <n v="31264440.640000001"/>
    <n v="9601076"/>
    <n v="10469104.119999999"/>
    <n v="11438481.51"/>
    <n v="12507784.51"/>
    <n v="13966355"/>
  </r>
  <r>
    <x v="7"/>
    <n v="8"/>
    <n v="162"/>
    <s v="126000"/>
    <s v="Department of Accounts Transfer Payments"/>
    <s v="No"/>
    <x v="112"/>
    <n v="728"/>
    <s v="Financial Assistance to Localities - General"/>
    <x v="46"/>
    <s v="GF"/>
    <n v="20"/>
    <x v="1"/>
    <n v="31539550.170000002"/>
    <n v="31264440.640000001"/>
    <n v="9413061.2400000002"/>
    <n v="10469104.119999999"/>
    <n v="11202797.18"/>
    <n v="12205966.470000001"/>
    <n v="13315462.99"/>
  </r>
  <r>
    <x v="7"/>
    <n v="8"/>
    <n v="162"/>
    <s v="126000"/>
    <s v="Department of Accounts Transfer Payments"/>
    <s v="No"/>
    <x v="112"/>
    <n v="728"/>
    <s v="Financial Assistance to Localities - General"/>
    <x v="46"/>
    <s v="GF"/>
    <n v="30"/>
    <x v="2"/>
    <n v="0"/>
    <n v="0"/>
    <n v="188014.76"/>
    <n v="0"/>
    <n v="235684.33"/>
    <n v="301818.03999999998"/>
    <n v="650892.01"/>
  </r>
  <r>
    <x v="7"/>
    <n v="8"/>
    <n v="162"/>
    <s v="126000"/>
    <s v="Department of Accounts Transfer Payments"/>
    <s v="No"/>
    <x v="112"/>
    <n v="728"/>
    <s v="Financial Assistance to Localities - General"/>
    <x v="46"/>
    <s v="GF"/>
    <n v="40"/>
    <x v="3"/>
    <n v="0"/>
    <n v="0"/>
    <n v="0"/>
    <n v="0"/>
    <n v="0"/>
    <n v="0"/>
    <n v="0"/>
  </r>
  <r>
    <x v="7"/>
    <n v="8"/>
    <n v="162"/>
    <s v="126000"/>
    <s v="Department of Accounts Transfer Payments"/>
    <s v="No"/>
    <x v="112"/>
    <n v="728"/>
    <s v="Financial Assistance to Localities - General"/>
    <x v="46"/>
    <s v="GF"/>
    <n v="50"/>
    <x v="4"/>
    <n v="0"/>
    <n v="0"/>
    <n v="188014.76"/>
    <n v="0"/>
    <n v="235684.33"/>
    <n v="301818.03999999998"/>
    <n v="650892.01"/>
  </r>
  <r>
    <x v="7"/>
    <n v="8"/>
    <n v="162"/>
    <s v="126000"/>
    <s v="Department of Accounts Transfer Payments"/>
    <s v="No"/>
    <x v="112"/>
    <n v="746"/>
    <s v="Personal Property Tax Relief Program"/>
    <x v="89"/>
    <s v="GF"/>
    <n v="10"/>
    <x v="0"/>
    <n v="950000000"/>
    <n v="950000000"/>
    <n v="950000000"/>
    <n v="950000000"/>
    <n v="950000000"/>
    <n v="950000000"/>
    <n v="950000000"/>
  </r>
  <r>
    <x v="7"/>
    <n v="8"/>
    <n v="162"/>
    <s v="126000"/>
    <s v="Department of Accounts Transfer Payments"/>
    <s v="No"/>
    <x v="112"/>
    <n v="746"/>
    <s v="Personal Property Tax Relief Program"/>
    <x v="89"/>
    <s v="GF"/>
    <n v="20"/>
    <x v="1"/>
    <n v="950000000"/>
    <n v="950000000"/>
    <n v="950000000"/>
    <n v="950000000"/>
    <n v="950000000"/>
    <n v="950000000"/>
    <n v="949796904.27999997"/>
  </r>
  <r>
    <x v="7"/>
    <n v="8"/>
    <n v="162"/>
    <s v="126000"/>
    <s v="Department of Accounts Transfer Payments"/>
    <s v="No"/>
    <x v="112"/>
    <n v="746"/>
    <s v="Personal Property Tax Relief Program"/>
    <x v="89"/>
    <s v="GF"/>
    <n v="30"/>
    <x v="2"/>
    <n v="0"/>
    <n v="0"/>
    <n v="0"/>
    <n v="0"/>
    <n v="0"/>
    <n v="0"/>
    <n v="203095.72"/>
  </r>
  <r>
    <x v="7"/>
    <n v="8"/>
    <n v="162"/>
    <s v="126000"/>
    <s v="Department of Accounts Transfer Payments"/>
    <s v="No"/>
    <x v="112"/>
    <n v="746"/>
    <s v="Personal Property Tax Relief Program"/>
    <x v="89"/>
    <s v="GF"/>
    <n v="40"/>
    <x v="3"/>
    <n v="0"/>
    <n v="0"/>
    <n v="0"/>
    <n v="0"/>
    <n v="0"/>
    <n v="0"/>
    <n v="0"/>
  </r>
  <r>
    <x v="7"/>
    <n v="8"/>
    <n v="162"/>
    <s v="126000"/>
    <s v="Department of Accounts Transfer Payments"/>
    <s v="No"/>
    <x v="112"/>
    <n v="746"/>
    <s v="Personal Property Tax Relief Program"/>
    <x v="89"/>
    <s v="GF"/>
    <n v="50"/>
    <x v="4"/>
    <n v="0"/>
    <n v="0"/>
    <n v="0"/>
    <n v="0"/>
    <n v="0"/>
    <n v="0"/>
    <n v="203095.72"/>
  </r>
  <r>
    <x v="7"/>
    <n v="8"/>
    <n v="122"/>
    <s v="127000"/>
    <s v="Department of Planning and Budget"/>
    <s v="No"/>
    <x v="113"/>
    <n v="715"/>
    <s v="Planning, Budgeting, and Evaluation Services"/>
    <x v="90"/>
    <s v="GF"/>
    <n v="10"/>
    <x v="0"/>
    <n v="8002335"/>
    <n v="8584557"/>
    <n v="8133754"/>
    <n v="8487499"/>
    <n v="8865940"/>
    <n v="9724536"/>
    <n v="10103291"/>
  </r>
  <r>
    <x v="7"/>
    <n v="8"/>
    <n v="122"/>
    <s v="127000"/>
    <s v="Department of Planning and Budget"/>
    <s v="No"/>
    <x v="113"/>
    <n v="715"/>
    <s v="Planning, Budgeting, and Evaluation Services"/>
    <x v="90"/>
    <s v="GF"/>
    <n v="20"/>
    <x v="1"/>
    <n v="6723473.8600000003"/>
    <n v="6283622.1200000001"/>
    <n v="5922784.54"/>
    <n v="7008374.9199999999"/>
    <n v="7446461.1799999997"/>
    <n v="8112168.4500000002"/>
    <n v="8400386.6799999997"/>
  </r>
  <r>
    <x v="7"/>
    <n v="8"/>
    <n v="122"/>
    <s v="127000"/>
    <s v="Department of Planning and Budget"/>
    <s v="No"/>
    <x v="113"/>
    <n v="715"/>
    <s v="Planning, Budgeting, and Evaluation Services"/>
    <x v="90"/>
    <s v="GF"/>
    <n v="30"/>
    <x v="2"/>
    <n v="1278861.1399999999"/>
    <n v="2300934.88"/>
    <n v="2210969.46"/>
    <n v="1479124.08"/>
    <n v="1419478.82"/>
    <n v="1612367.55"/>
    <n v="1702904.32"/>
  </r>
  <r>
    <x v="7"/>
    <n v="8"/>
    <n v="122"/>
    <s v="127000"/>
    <s v="Department of Planning and Budget"/>
    <s v="No"/>
    <x v="113"/>
    <n v="715"/>
    <s v="Planning, Budgeting, and Evaluation Services"/>
    <x v="90"/>
    <s v="GF"/>
    <n v="40"/>
    <x v="3"/>
    <n v="0"/>
    <n v="0"/>
    <n v="0"/>
    <n v="0"/>
    <n v="0"/>
    <n v="0"/>
    <n v="0"/>
  </r>
  <r>
    <x v="7"/>
    <n v="8"/>
    <n v="122"/>
    <s v="127000"/>
    <s v="Department of Planning and Budget"/>
    <s v="No"/>
    <x v="113"/>
    <n v="715"/>
    <s v="Planning, Budgeting, and Evaluation Services"/>
    <x v="90"/>
    <s v="GF"/>
    <n v="50"/>
    <x v="4"/>
    <n v="1278861.1399999999"/>
    <n v="2300934.88"/>
    <n v="2210969.46"/>
    <n v="1479124.08"/>
    <n v="1419478.82"/>
    <n v="1612367.55"/>
    <n v="1702904.32"/>
  </r>
  <r>
    <x v="7"/>
    <n v="8"/>
    <n v="161"/>
    <s v="128000"/>
    <s v="Department of Taxation"/>
    <s v="No"/>
    <x v="114"/>
    <n v="715"/>
    <s v="Planning, Budgeting, and Evaluation Services"/>
    <x v="90"/>
    <s v="GF"/>
    <n v="10"/>
    <x v="0"/>
    <n v="4390520"/>
    <n v="4532129.91"/>
    <n v="4212549"/>
    <n v="4417772"/>
    <n v="4567772"/>
    <n v="5167772"/>
    <n v="6176511"/>
  </r>
  <r>
    <x v="7"/>
    <n v="8"/>
    <n v="161"/>
    <s v="128000"/>
    <s v="Department of Taxation"/>
    <s v="No"/>
    <x v="114"/>
    <n v="715"/>
    <s v="Planning, Budgeting, and Evaluation Services"/>
    <x v="90"/>
    <s v="GF"/>
    <n v="20"/>
    <x v="1"/>
    <n v="4387603.17"/>
    <n v="4532077.97"/>
    <n v="4206599.4400000004"/>
    <n v="4272472.38"/>
    <n v="4541304.24"/>
    <n v="5167145.42"/>
    <n v="6146058.0800000001"/>
  </r>
  <r>
    <x v="7"/>
    <n v="8"/>
    <n v="161"/>
    <s v="128000"/>
    <s v="Department of Taxation"/>
    <s v="No"/>
    <x v="114"/>
    <n v="715"/>
    <s v="Planning, Budgeting, and Evaluation Services"/>
    <x v="90"/>
    <s v="GF"/>
    <n v="30"/>
    <x v="2"/>
    <n v="2916.83"/>
    <n v="51.94"/>
    <n v="5949.56"/>
    <n v="145299.62"/>
    <n v="26467.759999999998"/>
    <n v="626.58000000000004"/>
    <n v="30452.92"/>
  </r>
  <r>
    <x v="7"/>
    <n v="8"/>
    <n v="161"/>
    <s v="128000"/>
    <s v="Department of Taxation"/>
    <s v="No"/>
    <x v="114"/>
    <n v="715"/>
    <s v="Planning, Budgeting, and Evaluation Services"/>
    <x v="90"/>
    <s v="GF"/>
    <n v="40"/>
    <x v="3"/>
    <n v="0"/>
    <n v="0"/>
    <n v="0"/>
    <n v="0"/>
    <n v="0"/>
    <n v="0"/>
    <n v="0"/>
  </r>
  <r>
    <x v="7"/>
    <n v="8"/>
    <n v="161"/>
    <s v="128000"/>
    <s v="Department of Taxation"/>
    <s v="No"/>
    <x v="114"/>
    <n v="715"/>
    <s v="Planning, Budgeting, and Evaluation Services"/>
    <x v="90"/>
    <s v="GF"/>
    <n v="50"/>
    <x v="4"/>
    <n v="2916.83"/>
    <n v="51.94"/>
    <n v="5949.56"/>
    <n v="145299.62"/>
    <n v="26467.759999999998"/>
    <n v="626.58000000000004"/>
    <n v="30452.92"/>
  </r>
  <r>
    <x v="7"/>
    <n v="8"/>
    <n v="161"/>
    <s v="128000"/>
    <s v="Department of Taxation"/>
    <s v="No"/>
    <x v="114"/>
    <n v="732"/>
    <s v="Revenue Administration Services"/>
    <x v="91"/>
    <s v="GF"/>
    <n v="10"/>
    <x v="0"/>
    <n v="47468680"/>
    <n v="48536729"/>
    <n v="49790983"/>
    <n v="53648795"/>
    <n v="53935517"/>
    <n v="52714557"/>
    <n v="59355613"/>
  </r>
  <r>
    <x v="7"/>
    <n v="8"/>
    <n v="161"/>
    <s v="128000"/>
    <s v="Department of Taxation"/>
    <s v="No"/>
    <x v="114"/>
    <n v="732"/>
    <s v="Revenue Administration Services"/>
    <x v="91"/>
    <s v="GF"/>
    <n v="20"/>
    <x v="1"/>
    <n v="47419427.090000004"/>
    <n v="46141801.780000001"/>
    <n v="49790482.079999998"/>
    <n v="53009157.850000001"/>
    <n v="53865800.609999999"/>
    <n v="52714447.130000003"/>
    <n v="47502555.960000001"/>
  </r>
  <r>
    <x v="7"/>
    <n v="8"/>
    <n v="161"/>
    <s v="128000"/>
    <s v="Department of Taxation"/>
    <s v="No"/>
    <x v="114"/>
    <n v="732"/>
    <s v="Revenue Administration Services"/>
    <x v="91"/>
    <s v="GF"/>
    <n v="30"/>
    <x v="2"/>
    <n v="49252.91"/>
    <n v="2394927.2200000002"/>
    <n v="500.92"/>
    <n v="639637.15"/>
    <n v="69716.39"/>
    <n v="109.87"/>
    <n v="11853057.039999999"/>
  </r>
  <r>
    <x v="7"/>
    <n v="8"/>
    <n v="161"/>
    <s v="128000"/>
    <s v="Department of Taxation"/>
    <s v="No"/>
    <x v="114"/>
    <n v="732"/>
    <s v="Revenue Administration Services"/>
    <x v="91"/>
    <s v="GF"/>
    <n v="40"/>
    <x v="3"/>
    <n v="0"/>
    <n v="0"/>
    <n v="0"/>
    <n v="0"/>
    <n v="0"/>
    <n v="0"/>
    <n v="0"/>
  </r>
  <r>
    <x v="7"/>
    <n v="8"/>
    <n v="161"/>
    <s v="128000"/>
    <s v="Department of Taxation"/>
    <s v="No"/>
    <x v="114"/>
    <n v="732"/>
    <s v="Revenue Administration Services"/>
    <x v="91"/>
    <s v="GF"/>
    <n v="50"/>
    <x v="4"/>
    <n v="49252.91"/>
    <n v="2394927.2200000002"/>
    <n v="500.92"/>
    <n v="639637.15"/>
    <n v="69716.39"/>
    <n v="109.87"/>
    <n v="11853057.039999999"/>
  </r>
  <r>
    <x v="7"/>
    <n v="8"/>
    <n v="161"/>
    <s v="128000"/>
    <s v="Department of Taxation"/>
    <s v="No"/>
    <x v="114"/>
    <n v="734"/>
    <s v="Tax Value Assistance to Localities"/>
    <x v="92"/>
    <s v="GF"/>
    <n v="10"/>
    <x v="0"/>
    <n v="685095"/>
    <n v="756936"/>
    <n v="698453"/>
    <n v="721193"/>
    <n v="796193"/>
    <n v="796193"/>
    <n v="835047"/>
  </r>
  <r>
    <x v="7"/>
    <n v="8"/>
    <n v="161"/>
    <s v="128000"/>
    <s v="Department of Taxation"/>
    <s v="No"/>
    <x v="114"/>
    <n v="734"/>
    <s v="Tax Value Assistance to Localities"/>
    <x v="92"/>
    <s v="GF"/>
    <n v="20"/>
    <x v="1"/>
    <n v="670526.47"/>
    <n v="754884.83"/>
    <n v="690221.06"/>
    <n v="673492.44"/>
    <n v="660968.89"/>
    <n v="795331.98"/>
    <n v="800544.51"/>
  </r>
  <r>
    <x v="7"/>
    <n v="8"/>
    <n v="161"/>
    <s v="128000"/>
    <s v="Department of Taxation"/>
    <s v="No"/>
    <x v="114"/>
    <n v="734"/>
    <s v="Tax Value Assistance to Localities"/>
    <x v="92"/>
    <s v="GF"/>
    <n v="30"/>
    <x v="2"/>
    <n v="14568.53"/>
    <n v="2051.17"/>
    <n v="8231.94"/>
    <n v="47700.56"/>
    <n v="135224.10999999999"/>
    <n v="861.02"/>
    <n v="34502.49"/>
  </r>
  <r>
    <x v="7"/>
    <n v="8"/>
    <n v="161"/>
    <s v="128000"/>
    <s v="Department of Taxation"/>
    <s v="No"/>
    <x v="114"/>
    <n v="734"/>
    <s v="Tax Value Assistance to Localities"/>
    <x v="92"/>
    <s v="GF"/>
    <n v="40"/>
    <x v="3"/>
    <n v="0"/>
    <n v="0"/>
    <n v="0"/>
    <n v="0"/>
    <n v="0"/>
    <n v="0"/>
    <n v="0"/>
  </r>
  <r>
    <x v="7"/>
    <n v="8"/>
    <n v="161"/>
    <s v="128000"/>
    <s v="Department of Taxation"/>
    <s v="No"/>
    <x v="114"/>
    <n v="734"/>
    <s v="Tax Value Assistance to Localities"/>
    <x v="92"/>
    <s v="GF"/>
    <n v="50"/>
    <x v="4"/>
    <n v="14568.53"/>
    <n v="2051.17"/>
    <n v="8231.94"/>
    <n v="47700.56"/>
    <n v="135224.10999999999"/>
    <n v="861.02"/>
    <n v="34502.49"/>
  </r>
  <r>
    <x v="7"/>
    <n v="8"/>
    <n v="161"/>
    <s v="128000"/>
    <s v="Department of Taxation"/>
    <s v="No"/>
    <x v="114"/>
    <n v="799"/>
    <s v="Administrative and Support Services"/>
    <x v="28"/>
    <s v="GF"/>
    <n v="10"/>
    <x v="0"/>
    <n v="54212397"/>
    <n v="51090328"/>
    <n v="45007546"/>
    <n v="50408688"/>
    <n v="55752281"/>
    <n v="59208537"/>
    <n v="194485818"/>
  </r>
  <r>
    <x v="7"/>
    <n v="8"/>
    <n v="161"/>
    <s v="128000"/>
    <s v="Department of Taxation"/>
    <s v="No"/>
    <x v="114"/>
    <n v="799"/>
    <s v="Administrative and Support Services"/>
    <x v="28"/>
    <s v="GF"/>
    <n v="20"/>
    <x v="1"/>
    <n v="54180385.009999998"/>
    <n v="50055446.57"/>
    <n v="45005355.57"/>
    <n v="50107750.920000002"/>
    <n v="55521996.640000001"/>
    <n v="59205687.380000003"/>
    <n v="63480437.210000001"/>
  </r>
  <r>
    <x v="7"/>
    <n v="8"/>
    <n v="161"/>
    <s v="128000"/>
    <s v="Department of Taxation"/>
    <s v="No"/>
    <x v="114"/>
    <n v="799"/>
    <s v="Administrative and Support Services"/>
    <x v="28"/>
    <s v="GF"/>
    <n v="30"/>
    <x v="2"/>
    <n v="32011.99"/>
    <n v="1034881.43"/>
    <n v="2190.4299999999998"/>
    <n v="300937.08"/>
    <n v="230284.36"/>
    <n v="2849.62"/>
    <n v="131005380.79000001"/>
  </r>
  <r>
    <x v="7"/>
    <n v="8"/>
    <n v="161"/>
    <s v="128000"/>
    <s v="Department of Taxation"/>
    <s v="No"/>
    <x v="114"/>
    <n v="799"/>
    <s v="Administrative and Support Services"/>
    <x v="28"/>
    <s v="GF"/>
    <n v="40"/>
    <x v="3"/>
    <n v="0"/>
    <n v="0"/>
    <n v="0"/>
    <n v="0"/>
    <n v="0"/>
    <n v="0"/>
    <n v="131000000"/>
  </r>
  <r>
    <x v="7"/>
    <n v="8"/>
    <n v="161"/>
    <s v="128000"/>
    <s v="Department of Taxation"/>
    <s v="No"/>
    <x v="114"/>
    <n v="799"/>
    <s v="Administrative and Support Services"/>
    <x v="28"/>
    <s v="GF"/>
    <n v="50"/>
    <x v="4"/>
    <n v="32011.99"/>
    <n v="1034881.43"/>
    <n v="2190.4299999999998"/>
    <n v="300937.08"/>
    <n v="230284.36"/>
    <n v="2849.62"/>
    <n v="5380.7900000065565"/>
  </r>
  <r>
    <x v="7"/>
    <n v="8"/>
    <n v="152"/>
    <s v="129000"/>
    <s v="Department of the Treasury"/>
    <s v="No"/>
    <x v="115"/>
    <n v="725"/>
    <s v="Investment, Trust, and Insurance Services"/>
    <x v="93"/>
    <s v="GF"/>
    <n v="10"/>
    <x v="0"/>
    <n v="8360998"/>
    <n v="5479700"/>
    <n v="4462500"/>
    <n v="4101892"/>
    <n v="10951606"/>
    <n v="12427393"/>
    <n v="16625609"/>
  </r>
  <r>
    <x v="7"/>
    <n v="8"/>
    <n v="152"/>
    <s v="129000"/>
    <s v="Department of the Treasury"/>
    <s v="No"/>
    <x v="115"/>
    <n v="725"/>
    <s v="Investment, Trust, and Insurance Services"/>
    <x v="93"/>
    <s v="GF"/>
    <n v="20"/>
    <x v="1"/>
    <n v="8359943.25"/>
    <n v="5478240.4100000001"/>
    <n v="4460419.3099999996"/>
    <n v="4097217.83"/>
    <n v="10604030.939999999"/>
    <n v="10731554.27"/>
    <n v="13378209.369999999"/>
  </r>
  <r>
    <x v="7"/>
    <n v="8"/>
    <n v="152"/>
    <s v="129000"/>
    <s v="Department of the Treasury"/>
    <s v="No"/>
    <x v="115"/>
    <n v="725"/>
    <s v="Investment, Trust, and Insurance Services"/>
    <x v="93"/>
    <s v="GF"/>
    <n v="30"/>
    <x v="2"/>
    <n v="1054.75"/>
    <n v="1459.59"/>
    <n v="2080.69"/>
    <n v="4674.17"/>
    <n v="347575.06"/>
    <n v="1695838.73"/>
    <n v="3247399.63"/>
  </r>
  <r>
    <x v="7"/>
    <n v="8"/>
    <n v="152"/>
    <s v="129000"/>
    <s v="Department of the Treasury"/>
    <s v="No"/>
    <x v="115"/>
    <n v="725"/>
    <s v="Investment, Trust, and Insurance Services"/>
    <x v="93"/>
    <s v="GF"/>
    <n v="40"/>
    <x v="3"/>
    <n v="0"/>
    <n v="0"/>
    <n v="0"/>
    <n v="0"/>
    <n v="0"/>
    <n v="0"/>
    <n v="0"/>
  </r>
  <r>
    <x v="7"/>
    <n v="8"/>
    <n v="152"/>
    <s v="129000"/>
    <s v="Department of the Treasury"/>
    <s v="No"/>
    <x v="115"/>
    <n v="725"/>
    <s v="Investment, Trust, and Insurance Services"/>
    <x v="93"/>
    <s v="GF"/>
    <n v="50"/>
    <x v="4"/>
    <n v="1054.75"/>
    <n v="1459.59"/>
    <n v="2080.69"/>
    <n v="4674.17"/>
    <n v="347575.06"/>
    <n v="1695838.73"/>
    <n v="3247399.63"/>
  </r>
  <r>
    <x v="7"/>
    <n v="8"/>
    <n v="152"/>
    <s v="129000"/>
    <s v="Department of the Treasury"/>
    <s v="No"/>
    <x v="115"/>
    <n v="732"/>
    <s v="Revenue Administration Services"/>
    <x v="91"/>
    <s v="GF"/>
    <n v="10"/>
    <x v="0"/>
    <n v="3886106"/>
    <n v="5410980"/>
    <n v="4262629"/>
    <n v="4536077"/>
    <n v="5289564"/>
    <n v="4589317"/>
    <n v="5189487"/>
  </r>
  <r>
    <x v="7"/>
    <n v="8"/>
    <n v="152"/>
    <s v="129000"/>
    <s v="Department of the Treasury"/>
    <s v="No"/>
    <x v="115"/>
    <n v="732"/>
    <s v="Revenue Administration Services"/>
    <x v="91"/>
    <s v="GF"/>
    <n v="20"/>
    <x v="1"/>
    <n v="3885575.78"/>
    <n v="5009787"/>
    <n v="3964126.74"/>
    <n v="4530581.71"/>
    <n v="5279298.88"/>
    <n v="4503584.5199999996"/>
    <n v="4475036.95"/>
  </r>
  <r>
    <x v="7"/>
    <n v="8"/>
    <n v="152"/>
    <s v="129000"/>
    <s v="Department of the Treasury"/>
    <s v="No"/>
    <x v="115"/>
    <n v="732"/>
    <s v="Revenue Administration Services"/>
    <x v="91"/>
    <s v="GF"/>
    <n v="30"/>
    <x v="2"/>
    <n v="530.22"/>
    <n v="401193"/>
    <n v="298502.26"/>
    <n v="5495.29"/>
    <n v="10265.120000000001"/>
    <n v="85732.479999999996"/>
    <n v="714450.05"/>
  </r>
  <r>
    <x v="7"/>
    <n v="8"/>
    <n v="152"/>
    <s v="129000"/>
    <s v="Department of the Treasury"/>
    <s v="No"/>
    <x v="115"/>
    <n v="732"/>
    <s v="Revenue Administration Services"/>
    <x v="91"/>
    <s v="GF"/>
    <n v="40"/>
    <x v="3"/>
    <n v="0"/>
    <n v="0"/>
    <n v="0"/>
    <n v="0"/>
    <n v="0"/>
    <n v="0"/>
    <n v="0"/>
  </r>
  <r>
    <x v="7"/>
    <n v="8"/>
    <n v="152"/>
    <s v="129000"/>
    <s v="Department of the Treasury"/>
    <s v="No"/>
    <x v="115"/>
    <n v="732"/>
    <s v="Revenue Administration Services"/>
    <x v="91"/>
    <s v="GF"/>
    <n v="50"/>
    <x v="4"/>
    <n v="530.22"/>
    <n v="401193"/>
    <n v="298502.26"/>
    <n v="5495.29"/>
    <n v="10265.120000000001"/>
    <n v="85732.479999999996"/>
    <n v="714450.05"/>
  </r>
  <r>
    <x v="7"/>
    <n v="8"/>
    <n v="155"/>
    <s v="130000"/>
    <s v="Treasury Board"/>
    <s v="No"/>
    <x v="116"/>
    <n v="743"/>
    <s v="Bond and Loan Retirement and Redemption"/>
    <x v="94"/>
    <s v="GF"/>
    <n v="10"/>
    <x v="0"/>
    <n v="735190499"/>
    <n v="764913338"/>
    <n v="815557436"/>
    <n v="853483113"/>
    <n v="954233341"/>
    <n v="973117692"/>
    <n v="1006876637"/>
  </r>
  <r>
    <x v="7"/>
    <n v="8"/>
    <n v="155"/>
    <s v="130000"/>
    <s v="Treasury Board"/>
    <s v="No"/>
    <x v="116"/>
    <n v="743"/>
    <s v="Bond and Loan Retirement and Redemption"/>
    <x v="94"/>
    <s v="GF"/>
    <n v="20"/>
    <x v="1"/>
    <n v="728837740.24000001"/>
    <n v="764115794.20000005"/>
    <n v="809685903.20000005"/>
    <n v="853068942.89999998"/>
    <n v="941424226.32000005"/>
    <n v="967131335.42999995"/>
    <n v="1001305218.9299999"/>
  </r>
  <r>
    <x v="7"/>
    <n v="8"/>
    <n v="155"/>
    <s v="130000"/>
    <s v="Treasury Board"/>
    <s v="No"/>
    <x v="116"/>
    <n v="743"/>
    <s v="Bond and Loan Retirement and Redemption"/>
    <x v="94"/>
    <s v="GF"/>
    <n v="30"/>
    <x v="2"/>
    <n v="6352758.7599999998"/>
    <n v="797543.76"/>
    <n v="5871532.7999999998"/>
    <n v="414170.1"/>
    <n v="12809114.68"/>
    <n v="5986356.5700000003"/>
    <n v="5571418.0700000003"/>
  </r>
  <r>
    <x v="7"/>
    <n v="8"/>
    <n v="155"/>
    <s v="130000"/>
    <s v="Treasury Board"/>
    <s v="No"/>
    <x v="116"/>
    <n v="743"/>
    <s v="Bond and Loan Retirement and Redemption"/>
    <x v="94"/>
    <s v="GF"/>
    <n v="40"/>
    <x v="3"/>
    <n v="0"/>
    <n v="0"/>
    <n v="0"/>
    <n v="0"/>
    <n v="0"/>
    <n v="0"/>
    <n v="0"/>
  </r>
  <r>
    <x v="7"/>
    <n v="8"/>
    <n v="155"/>
    <s v="130000"/>
    <s v="Treasury Board"/>
    <s v="No"/>
    <x v="116"/>
    <n v="743"/>
    <s v="Bond and Loan Retirement and Redemption"/>
    <x v="94"/>
    <s v="GF"/>
    <n v="50"/>
    <x v="4"/>
    <n v="6352758.7599999998"/>
    <n v="797543.76"/>
    <n v="5871532.7999999998"/>
    <n v="414170.1"/>
    <n v="12809114.68"/>
    <n v="5986356.5700000003"/>
    <n v="5571418.0700000003"/>
  </r>
  <r>
    <x v="8"/>
    <n v="9"/>
    <n v="188"/>
    <s v="131000"/>
    <s v="Secretary of Health and Human Resources"/>
    <s v="No"/>
    <x v="117"/>
    <n v="799"/>
    <s v="Administrative and Support Services"/>
    <x v="28"/>
    <s v="GF"/>
    <n v="10"/>
    <x v="0"/>
    <n v="1464057"/>
    <n v="1619517.05"/>
    <n v="1197014"/>
    <n v="1540955.19"/>
    <n v="2241431.36"/>
    <n v="1067875.74"/>
    <n v="1085158.3799999999"/>
  </r>
  <r>
    <x v="8"/>
    <n v="9"/>
    <n v="188"/>
    <s v="131000"/>
    <s v="Secretary of Health and Human Resources"/>
    <s v="No"/>
    <x v="117"/>
    <n v="799"/>
    <s v="Administrative and Support Services"/>
    <x v="28"/>
    <s v="GF"/>
    <n v="20"/>
    <x v="1"/>
    <n v="719331.95"/>
    <n v="726013.99"/>
    <n v="567836.56999999995"/>
    <n v="686301.83"/>
    <n v="2132879.62"/>
    <n v="972751.35999999999"/>
    <n v="834499.14"/>
  </r>
  <r>
    <x v="8"/>
    <n v="9"/>
    <n v="188"/>
    <s v="131000"/>
    <s v="Secretary of Health and Human Resources"/>
    <s v="No"/>
    <x v="117"/>
    <n v="799"/>
    <s v="Administrative and Support Services"/>
    <x v="28"/>
    <s v="GF"/>
    <n v="30"/>
    <x v="2"/>
    <n v="744725.05"/>
    <n v="893503.06"/>
    <n v="629177.43000000005"/>
    <n v="854653.36"/>
    <n v="108551.74"/>
    <n v="95124.38"/>
    <n v="250659.24"/>
  </r>
  <r>
    <x v="8"/>
    <n v="9"/>
    <n v="188"/>
    <s v="131000"/>
    <s v="Secretary of Health and Human Resources"/>
    <s v="No"/>
    <x v="117"/>
    <n v="799"/>
    <s v="Administrative and Support Services"/>
    <x v="28"/>
    <s v="GF"/>
    <n v="40"/>
    <x v="3"/>
    <n v="0"/>
    <n v="0"/>
    <n v="0"/>
    <n v="0"/>
    <n v="0"/>
    <n v="0"/>
    <n v="0"/>
  </r>
  <r>
    <x v="8"/>
    <n v="9"/>
    <n v="188"/>
    <s v="131000"/>
    <s v="Secretary of Health and Human Resources"/>
    <s v="No"/>
    <x v="117"/>
    <n v="799"/>
    <s v="Administrative and Support Services"/>
    <x v="28"/>
    <s v="GF"/>
    <n v="50"/>
    <x v="4"/>
    <n v="744725.05"/>
    <n v="893503.06"/>
    <n v="629177.43000000005"/>
    <n v="854653.36"/>
    <n v="108551.74"/>
    <n v="95124.38"/>
    <n v="250659.24"/>
  </r>
  <r>
    <x v="8"/>
    <n v="9"/>
    <n v="200"/>
    <s v="132000"/>
    <s v="Children's Services Act"/>
    <s v="No"/>
    <x v="118"/>
    <n v="453"/>
    <s v="Protective Services"/>
    <x v="95"/>
    <s v="GF"/>
    <n v="10"/>
    <x v="0"/>
    <n v="248717661"/>
    <n v="272566290"/>
    <n v="277195733"/>
    <n v="296245094"/>
    <n v="323468650.81999999"/>
    <n v="325686234"/>
    <n v="360231237.93000001"/>
  </r>
  <r>
    <x v="8"/>
    <n v="9"/>
    <n v="200"/>
    <s v="132000"/>
    <s v="Children's Services Act"/>
    <s v="No"/>
    <x v="118"/>
    <n v="453"/>
    <s v="Protective Services"/>
    <x v="95"/>
    <s v="GF"/>
    <n v="20"/>
    <x v="1"/>
    <n v="244948809.66999999"/>
    <n v="261315370.59999999"/>
    <n v="270746315.13"/>
    <n v="267021537.18000001"/>
    <n v="282757414.17000002"/>
    <n v="323794861.69"/>
    <n v="360161361.18000001"/>
  </r>
  <r>
    <x v="8"/>
    <n v="9"/>
    <n v="200"/>
    <s v="132000"/>
    <s v="Children's Services Act"/>
    <s v="No"/>
    <x v="118"/>
    <n v="453"/>
    <s v="Protective Services"/>
    <x v="95"/>
    <s v="GF"/>
    <n v="30"/>
    <x v="2"/>
    <n v="3768851.33"/>
    <n v="11250919.390000001"/>
    <n v="6449417.8700000001"/>
    <n v="29223556.82"/>
    <n v="40711236.649999999"/>
    <n v="1891372.31"/>
    <n v="69876.75"/>
  </r>
  <r>
    <x v="8"/>
    <n v="9"/>
    <n v="200"/>
    <s v="132000"/>
    <s v="Children's Services Act"/>
    <s v="No"/>
    <x v="118"/>
    <n v="453"/>
    <s v="Protective Services"/>
    <x v="95"/>
    <s v="GF"/>
    <n v="40"/>
    <x v="3"/>
    <n v="3000"/>
    <n v="0"/>
    <n v="0"/>
    <n v="29223556.82"/>
    <n v="0"/>
    <n v="0"/>
    <n v="0"/>
  </r>
  <r>
    <x v="8"/>
    <n v="9"/>
    <n v="200"/>
    <s v="132000"/>
    <s v="Children's Services Act"/>
    <s v="No"/>
    <x v="118"/>
    <n v="453"/>
    <s v="Protective Services"/>
    <x v="95"/>
    <s v="GF"/>
    <n v="50"/>
    <x v="4"/>
    <n v="3765851.33"/>
    <n v="11250919.390000001"/>
    <n v="6449417.8700000001"/>
    <n v="0"/>
    <n v="40711236.649999999"/>
    <n v="1891372.31"/>
    <n v="69876.75"/>
  </r>
  <r>
    <x v="8"/>
    <n v="9"/>
    <n v="200"/>
    <s v="132000"/>
    <s v="Children's Services Act"/>
    <s v="No"/>
    <x v="118"/>
    <n v="499"/>
    <s v="Administrative and Support Services"/>
    <x v="96"/>
    <s v="GF"/>
    <n v="10"/>
    <x v="0"/>
    <n v="1936654"/>
    <n v="1994902"/>
    <n v="2252701"/>
    <n v="2412119"/>
    <n v="2873757"/>
    <n v="2824077"/>
    <n v="2970097.72"/>
  </r>
  <r>
    <x v="8"/>
    <n v="9"/>
    <n v="200"/>
    <s v="132000"/>
    <s v="Children's Services Act"/>
    <s v="No"/>
    <x v="118"/>
    <n v="499"/>
    <s v="Administrative and Support Services"/>
    <x v="96"/>
    <s v="GF"/>
    <n v="20"/>
    <x v="1"/>
    <n v="1897691.91"/>
    <n v="1931664.74"/>
    <n v="2060223.34"/>
    <n v="2238616.69"/>
    <n v="2620897.87"/>
    <n v="2823603.07"/>
    <n v="2928708.63"/>
  </r>
  <r>
    <x v="8"/>
    <n v="9"/>
    <n v="200"/>
    <s v="132000"/>
    <s v="Children's Services Act"/>
    <s v="No"/>
    <x v="118"/>
    <n v="499"/>
    <s v="Administrative and Support Services"/>
    <x v="96"/>
    <s v="GF"/>
    <n v="30"/>
    <x v="2"/>
    <n v="38962.089999999997"/>
    <n v="63237.26"/>
    <n v="192477.66"/>
    <n v="173502.31"/>
    <n v="252859.13"/>
    <n v="473.93"/>
    <n v="41389.089999999997"/>
  </r>
  <r>
    <x v="8"/>
    <n v="9"/>
    <n v="200"/>
    <s v="132000"/>
    <s v="Children's Services Act"/>
    <s v="No"/>
    <x v="118"/>
    <n v="499"/>
    <s v="Administrative and Support Services"/>
    <x v="96"/>
    <s v="GF"/>
    <n v="40"/>
    <x v="3"/>
    <n v="0"/>
    <n v="0"/>
    <n v="150000"/>
    <n v="0"/>
    <n v="0"/>
    <n v="0"/>
    <n v="0"/>
  </r>
  <r>
    <x v="8"/>
    <n v="9"/>
    <n v="200"/>
    <s v="132000"/>
    <s v="Children's Services Act"/>
    <s v="No"/>
    <x v="118"/>
    <n v="499"/>
    <s v="Administrative and Support Services"/>
    <x v="96"/>
    <s v="GF"/>
    <n v="50"/>
    <x v="4"/>
    <n v="38962.089999999997"/>
    <n v="63237.26"/>
    <n v="42477.66"/>
    <n v="173502.31"/>
    <n v="252859.13"/>
    <n v="473.93"/>
    <n v="41389.089999999997"/>
  </r>
  <r>
    <x v="8"/>
    <n v="9"/>
    <n v="751"/>
    <s v="134000"/>
    <s v="Department for the Deaf and Hard-Of-Hearing"/>
    <s v="No"/>
    <x v="119"/>
    <n v="450"/>
    <s v="Social Services Research, Planning, and Coordination"/>
    <x v="6"/>
    <s v="GF"/>
    <n v="10"/>
    <x v="0"/>
    <n v="1018367"/>
    <n v="1033320"/>
    <n v="1044387"/>
    <n v="1080422"/>
    <n v="1376186"/>
    <n v="1407673"/>
    <n v="1484534"/>
  </r>
  <r>
    <x v="8"/>
    <n v="9"/>
    <n v="751"/>
    <s v="134000"/>
    <s v="Department for the Deaf and Hard-Of-Hearing"/>
    <s v="No"/>
    <x v="119"/>
    <n v="450"/>
    <s v="Social Services Research, Planning, and Coordination"/>
    <x v="6"/>
    <s v="GF"/>
    <n v="20"/>
    <x v="1"/>
    <n v="1018367"/>
    <n v="927547.01"/>
    <n v="970384.98"/>
    <n v="958080.97"/>
    <n v="1116530.6100000001"/>
    <n v="1126736.8700000001"/>
    <n v="1013815.05"/>
  </r>
  <r>
    <x v="8"/>
    <n v="9"/>
    <n v="751"/>
    <s v="134000"/>
    <s v="Department for the Deaf and Hard-Of-Hearing"/>
    <s v="No"/>
    <x v="119"/>
    <n v="450"/>
    <s v="Social Services Research, Planning, and Coordination"/>
    <x v="6"/>
    <s v="GF"/>
    <n v="30"/>
    <x v="2"/>
    <n v="0"/>
    <n v="105772.99"/>
    <n v="74002.02"/>
    <n v="122341.03"/>
    <n v="259655.39"/>
    <n v="280936.13"/>
    <n v="470718.95"/>
  </r>
  <r>
    <x v="8"/>
    <n v="9"/>
    <n v="751"/>
    <s v="134000"/>
    <s v="Department for the Deaf and Hard-Of-Hearing"/>
    <s v="No"/>
    <x v="119"/>
    <n v="450"/>
    <s v="Social Services Research, Planning, and Coordination"/>
    <x v="6"/>
    <s v="GF"/>
    <n v="40"/>
    <x v="3"/>
    <n v="0"/>
    <n v="0"/>
    <n v="0"/>
    <n v="0"/>
    <n v="0"/>
    <n v="0"/>
    <n v="50000"/>
  </r>
  <r>
    <x v="8"/>
    <n v="9"/>
    <n v="751"/>
    <s v="134000"/>
    <s v="Department for the Deaf and Hard-Of-Hearing"/>
    <s v="No"/>
    <x v="119"/>
    <n v="450"/>
    <s v="Social Services Research, Planning, and Coordination"/>
    <x v="6"/>
    <s v="GF"/>
    <n v="50"/>
    <x v="4"/>
    <n v="0"/>
    <n v="105772.99"/>
    <n v="74002.02"/>
    <n v="122341.03"/>
    <n v="259655.39"/>
    <n v="280936.13"/>
    <n v="420718.95"/>
  </r>
  <r>
    <x v="8"/>
    <n v="9"/>
    <n v="601"/>
    <s v="135000"/>
    <s v="Department of Health"/>
    <s v="No"/>
    <x v="120"/>
    <n v="108"/>
    <s v="Higher Education Student Financial Assistance"/>
    <x v="77"/>
    <s v="GF"/>
    <n v="10"/>
    <x v="0"/>
    <n v="300000"/>
    <n v="300000"/>
    <n v="300000"/>
    <n v="2435000"/>
    <n v="6629500"/>
    <n v="13950159.01"/>
    <n v="31507426.329999998"/>
  </r>
  <r>
    <x v="8"/>
    <n v="9"/>
    <n v="601"/>
    <s v="135000"/>
    <s v="Department of Health"/>
    <s v="No"/>
    <x v="120"/>
    <n v="108"/>
    <s v="Higher Education Student Financial Assistance"/>
    <x v="77"/>
    <s v="GF"/>
    <n v="20"/>
    <x v="1"/>
    <n v="300000"/>
    <n v="300000"/>
    <n v="298000"/>
    <n v="377686"/>
    <n v="1814340.99"/>
    <n v="763732.68"/>
    <n v="4073996.91"/>
  </r>
  <r>
    <x v="8"/>
    <n v="9"/>
    <n v="601"/>
    <s v="135000"/>
    <s v="Department of Health"/>
    <s v="No"/>
    <x v="120"/>
    <n v="108"/>
    <s v="Higher Education Student Financial Assistance"/>
    <x v="77"/>
    <s v="GF"/>
    <n v="30"/>
    <x v="2"/>
    <n v="0"/>
    <n v="0"/>
    <n v="2000"/>
    <n v="2057314"/>
    <n v="4815159.01"/>
    <n v="13186426.33"/>
    <n v="27433429.420000002"/>
  </r>
  <r>
    <x v="8"/>
    <n v="9"/>
    <n v="601"/>
    <s v="135000"/>
    <s v="Department of Health"/>
    <s v="No"/>
    <x v="120"/>
    <n v="108"/>
    <s v="Higher Education Student Financial Assistance"/>
    <x v="77"/>
    <s v="GF"/>
    <n v="40"/>
    <x v="3"/>
    <n v="0"/>
    <n v="0"/>
    <n v="0"/>
    <n v="0"/>
    <n v="0"/>
    <n v="13186426.33"/>
    <n v="27433429.420000002"/>
  </r>
  <r>
    <x v="8"/>
    <n v="9"/>
    <n v="601"/>
    <s v="135000"/>
    <s v="Department of Health"/>
    <s v="No"/>
    <x v="120"/>
    <n v="108"/>
    <s v="Higher Education Student Financial Assistance"/>
    <x v="77"/>
    <s v="GF"/>
    <n v="50"/>
    <x v="4"/>
    <n v="0"/>
    <n v="0"/>
    <n v="2000"/>
    <n v="2057314"/>
    <n v="4815159.01"/>
    <n v="0"/>
    <n v="0"/>
  </r>
  <r>
    <x v="8"/>
    <n v="9"/>
    <n v="601"/>
    <s v="135000"/>
    <s v="Department of Health"/>
    <s v="No"/>
    <x v="120"/>
    <n v="402"/>
    <s v="Emergency Medical Services"/>
    <x v="97"/>
    <s v="GF"/>
    <n v="10"/>
    <x v="0"/>
    <n v="0"/>
    <n v="0"/>
    <n v="0"/>
    <n v="0"/>
    <n v="0"/>
    <n v="8163245.5899999999"/>
    <n v="430000"/>
  </r>
  <r>
    <x v="8"/>
    <n v="9"/>
    <n v="601"/>
    <s v="135000"/>
    <s v="Department of Health"/>
    <s v="No"/>
    <x v="120"/>
    <n v="402"/>
    <s v="Emergency Medical Services"/>
    <x v="97"/>
    <s v="GF"/>
    <n v="20"/>
    <x v="1"/>
    <n v="0"/>
    <n v="0"/>
    <n v="0"/>
    <n v="0"/>
    <n v="0"/>
    <n v="8163199.7000000002"/>
    <n v="233026.36"/>
  </r>
  <r>
    <x v="8"/>
    <n v="9"/>
    <n v="601"/>
    <s v="135000"/>
    <s v="Department of Health"/>
    <s v="No"/>
    <x v="120"/>
    <n v="402"/>
    <s v="Emergency Medical Services"/>
    <x v="97"/>
    <s v="GF"/>
    <n v="30"/>
    <x v="2"/>
    <n v="0"/>
    <n v="0"/>
    <n v="0"/>
    <n v="0"/>
    <n v="0"/>
    <n v="45.89"/>
    <n v="196973.64"/>
  </r>
  <r>
    <x v="8"/>
    <n v="9"/>
    <n v="601"/>
    <s v="135000"/>
    <s v="Department of Health"/>
    <s v="No"/>
    <x v="120"/>
    <n v="402"/>
    <s v="Emergency Medical Services"/>
    <x v="97"/>
    <s v="GF"/>
    <n v="40"/>
    <x v="3"/>
    <n v="0"/>
    <n v="0"/>
    <n v="0"/>
    <n v="0"/>
    <n v="0"/>
    <n v="0"/>
    <n v="196973.64"/>
  </r>
  <r>
    <x v="8"/>
    <n v="9"/>
    <n v="601"/>
    <s v="135000"/>
    <s v="Department of Health"/>
    <s v="No"/>
    <x v="120"/>
    <n v="402"/>
    <s v="Emergency Medical Services"/>
    <x v="97"/>
    <s v="GF"/>
    <n v="50"/>
    <x v="4"/>
    <n v="0"/>
    <n v="0"/>
    <n v="0"/>
    <n v="0"/>
    <n v="0"/>
    <n v="45.89"/>
    <n v="0"/>
  </r>
  <r>
    <x v="8"/>
    <n v="9"/>
    <n v="601"/>
    <s v="135000"/>
    <s v="Department of Health"/>
    <s v="No"/>
    <x v="120"/>
    <n v="403"/>
    <s v="Medical Examiner and Anatomical Services"/>
    <x v="98"/>
    <s v="GF"/>
    <n v="10"/>
    <x v="0"/>
    <n v="12550364"/>
    <n v="13040056"/>
    <n v="12860366"/>
    <n v="13522288"/>
    <n v="15582938"/>
    <n v="16872619"/>
    <n v="18278632"/>
  </r>
  <r>
    <x v="8"/>
    <n v="9"/>
    <n v="601"/>
    <s v="135000"/>
    <s v="Department of Health"/>
    <s v="No"/>
    <x v="120"/>
    <n v="403"/>
    <s v="Medical Examiner and Anatomical Services"/>
    <x v="98"/>
    <s v="GF"/>
    <n v="20"/>
    <x v="1"/>
    <n v="12165597.26"/>
    <n v="12653861.18"/>
    <n v="12859289.5"/>
    <n v="13490642.289999999"/>
    <n v="15534357.050000001"/>
    <n v="16871800.600000001"/>
    <n v="17478300.059999999"/>
  </r>
  <r>
    <x v="8"/>
    <n v="9"/>
    <n v="601"/>
    <s v="135000"/>
    <s v="Department of Health"/>
    <s v="No"/>
    <x v="120"/>
    <n v="403"/>
    <s v="Medical Examiner and Anatomical Services"/>
    <x v="98"/>
    <s v="GF"/>
    <n v="30"/>
    <x v="2"/>
    <n v="384766.74"/>
    <n v="386194.82"/>
    <n v="1076.5"/>
    <n v="31645.71"/>
    <n v="48580.95"/>
    <n v="818.4"/>
    <n v="800331.94"/>
  </r>
  <r>
    <x v="8"/>
    <n v="9"/>
    <n v="601"/>
    <s v="135000"/>
    <s v="Department of Health"/>
    <s v="No"/>
    <x v="120"/>
    <n v="403"/>
    <s v="Medical Examiner and Anatomical Services"/>
    <x v="98"/>
    <s v="GF"/>
    <n v="40"/>
    <x v="3"/>
    <n v="0"/>
    <n v="0"/>
    <n v="0"/>
    <n v="0"/>
    <n v="0"/>
    <n v="0"/>
    <n v="800331.94"/>
  </r>
  <r>
    <x v="8"/>
    <n v="9"/>
    <n v="601"/>
    <s v="135000"/>
    <s v="Department of Health"/>
    <s v="No"/>
    <x v="120"/>
    <n v="403"/>
    <s v="Medical Examiner and Anatomical Services"/>
    <x v="98"/>
    <s v="GF"/>
    <n v="50"/>
    <x v="4"/>
    <n v="384766.74"/>
    <n v="386194.82"/>
    <n v="1076.5"/>
    <n v="31645.71"/>
    <n v="48580.95"/>
    <n v="818.4"/>
    <n v="0"/>
  </r>
  <r>
    <x v="8"/>
    <n v="9"/>
    <n v="601"/>
    <s v="135000"/>
    <s v="Department of Health"/>
    <s v="No"/>
    <x v="120"/>
    <n v="405"/>
    <s v="Communicable Disease Prevention and Control"/>
    <x v="99"/>
    <s v="GF"/>
    <n v="10"/>
    <x v="0"/>
    <n v="10051925"/>
    <n v="9789839"/>
    <n v="9816263"/>
    <n v="13261004"/>
    <n v="15196844"/>
    <n v="15577828"/>
    <n v="15643882"/>
  </r>
  <r>
    <x v="8"/>
    <n v="9"/>
    <n v="601"/>
    <s v="135000"/>
    <s v="Department of Health"/>
    <s v="No"/>
    <x v="120"/>
    <n v="405"/>
    <s v="Communicable Disease Prevention and Control"/>
    <x v="99"/>
    <s v="GF"/>
    <n v="20"/>
    <x v="1"/>
    <n v="10051090.43"/>
    <n v="8298420.0599999996"/>
    <n v="9600396.4600000009"/>
    <n v="13002998.02"/>
    <n v="15143824.09"/>
    <n v="15172027.890000001"/>
    <n v="15573081.140000001"/>
  </r>
  <r>
    <x v="8"/>
    <n v="9"/>
    <n v="601"/>
    <s v="135000"/>
    <s v="Department of Health"/>
    <s v="No"/>
    <x v="120"/>
    <n v="405"/>
    <s v="Communicable Disease Prevention and Control"/>
    <x v="99"/>
    <s v="GF"/>
    <n v="30"/>
    <x v="2"/>
    <n v="834.57"/>
    <n v="1491418.94"/>
    <n v="215866.54"/>
    <n v="258005.98"/>
    <n v="53019.91"/>
    <n v="405800.11"/>
    <n v="70800.86"/>
  </r>
  <r>
    <x v="8"/>
    <n v="9"/>
    <n v="601"/>
    <s v="135000"/>
    <s v="Department of Health"/>
    <s v="No"/>
    <x v="120"/>
    <n v="405"/>
    <s v="Communicable Disease Prevention and Control"/>
    <x v="99"/>
    <s v="GF"/>
    <n v="40"/>
    <x v="3"/>
    <n v="0"/>
    <n v="0"/>
    <n v="0"/>
    <n v="0"/>
    <n v="0"/>
    <n v="0"/>
    <n v="0"/>
  </r>
  <r>
    <x v="8"/>
    <n v="9"/>
    <n v="601"/>
    <s v="135000"/>
    <s v="Department of Health"/>
    <s v="No"/>
    <x v="120"/>
    <n v="405"/>
    <s v="Communicable Disease Prevention and Control"/>
    <x v="99"/>
    <s v="GF"/>
    <n v="50"/>
    <x v="4"/>
    <n v="834.57"/>
    <n v="1491418.94"/>
    <n v="215866.54"/>
    <n v="258005.98"/>
    <n v="53019.91"/>
    <n v="405800.11"/>
    <n v="70800.86"/>
  </r>
  <r>
    <x v="8"/>
    <n v="9"/>
    <n v="601"/>
    <s v="135000"/>
    <s v="Department of Health"/>
    <s v="No"/>
    <x v="120"/>
    <n v="406"/>
    <s v="Health Research, Planning, and Coordination"/>
    <x v="5"/>
    <s v="GF"/>
    <n v="10"/>
    <x v="0"/>
    <n v="3950779"/>
    <n v="3830741"/>
    <n v="3729320"/>
    <n v="4200709"/>
    <n v="6451942"/>
    <n v="6328816"/>
    <n v="6580793"/>
  </r>
  <r>
    <x v="8"/>
    <n v="9"/>
    <n v="601"/>
    <s v="135000"/>
    <s v="Department of Health"/>
    <s v="No"/>
    <x v="120"/>
    <n v="406"/>
    <s v="Health Research, Planning, and Coordination"/>
    <x v="5"/>
    <s v="GF"/>
    <n v="20"/>
    <x v="1"/>
    <n v="3950779"/>
    <n v="3141007.43"/>
    <n v="3038747.07"/>
    <n v="3548472.14"/>
    <n v="4871062.0599999996"/>
    <n v="6043457.5599999996"/>
    <n v="6352226.2800000003"/>
  </r>
  <r>
    <x v="8"/>
    <n v="9"/>
    <n v="601"/>
    <s v="135000"/>
    <s v="Department of Health"/>
    <s v="No"/>
    <x v="120"/>
    <n v="406"/>
    <s v="Health Research, Planning, and Coordination"/>
    <x v="5"/>
    <s v="GF"/>
    <n v="30"/>
    <x v="2"/>
    <n v="0"/>
    <n v="689733.57"/>
    <n v="690572.93"/>
    <n v="652236.86"/>
    <n v="1580879.94"/>
    <n v="285358.44"/>
    <n v="228566.72"/>
  </r>
  <r>
    <x v="8"/>
    <n v="9"/>
    <n v="601"/>
    <s v="135000"/>
    <s v="Department of Health"/>
    <s v="No"/>
    <x v="120"/>
    <n v="406"/>
    <s v="Health Research, Planning, and Coordination"/>
    <x v="5"/>
    <s v="GF"/>
    <n v="40"/>
    <x v="3"/>
    <n v="0"/>
    <n v="0"/>
    <n v="0"/>
    <n v="0"/>
    <n v="0"/>
    <n v="0"/>
    <n v="0"/>
  </r>
  <r>
    <x v="8"/>
    <n v="9"/>
    <n v="601"/>
    <s v="135000"/>
    <s v="Department of Health"/>
    <s v="No"/>
    <x v="120"/>
    <n v="406"/>
    <s v="Health Research, Planning, and Coordination"/>
    <x v="5"/>
    <s v="GF"/>
    <n v="50"/>
    <x v="4"/>
    <n v="0"/>
    <n v="689733.57"/>
    <n v="690572.93"/>
    <n v="652236.86"/>
    <n v="1580879.94"/>
    <n v="285358.44"/>
    <n v="228566.72"/>
  </r>
  <r>
    <x v="8"/>
    <n v="9"/>
    <n v="601"/>
    <s v="135000"/>
    <s v="Department of Health"/>
    <s v="No"/>
    <x v="120"/>
    <n v="430"/>
    <s v="State Health Services"/>
    <x v="82"/>
    <s v="GF"/>
    <n v="10"/>
    <x v="0"/>
    <n v="5282530"/>
    <n v="6068017"/>
    <n v="6160716"/>
    <n v="7174531"/>
    <n v="7575587"/>
    <n v="8091893"/>
    <n v="9099113"/>
  </r>
  <r>
    <x v="8"/>
    <n v="9"/>
    <n v="601"/>
    <s v="135000"/>
    <s v="Department of Health"/>
    <s v="No"/>
    <x v="120"/>
    <n v="430"/>
    <s v="State Health Services"/>
    <x v="82"/>
    <s v="GF"/>
    <n v="20"/>
    <x v="1"/>
    <n v="5282530"/>
    <n v="5498856.9000000004"/>
    <n v="5667352.2999999998"/>
    <n v="6405340.9800000004"/>
    <n v="6990240.3600000003"/>
    <n v="8085323.0700000003"/>
    <n v="8618698.4499999993"/>
  </r>
  <r>
    <x v="8"/>
    <n v="9"/>
    <n v="601"/>
    <s v="135000"/>
    <s v="Department of Health"/>
    <s v="No"/>
    <x v="120"/>
    <n v="430"/>
    <s v="State Health Services"/>
    <x v="82"/>
    <s v="GF"/>
    <n v="30"/>
    <x v="2"/>
    <n v="0"/>
    <n v="569160.1"/>
    <n v="493363.7"/>
    <n v="769190.02"/>
    <n v="585346.64"/>
    <n v="6569.93"/>
    <n v="480414.55"/>
  </r>
  <r>
    <x v="8"/>
    <n v="9"/>
    <n v="601"/>
    <s v="135000"/>
    <s v="Department of Health"/>
    <s v="No"/>
    <x v="120"/>
    <n v="430"/>
    <s v="State Health Services"/>
    <x v="82"/>
    <s v="GF"/>
    <n v="40"/>
    <x v="3"/>
    <n v="0"/>
    <n v="0"/>
    <n v="0"/>
    <n v="0"/>
    <n v="0"/>
    <n v="0"/>
    <n v="0"/>
  </r>
  <r>
    <x v="8"/>
    <n v="9"/>
    <n v="601"/>
    <s v="135000"/>
    <s v="Department of Health"/>
    <s v="No"/>
    <x v="120"/>
    <n v="430"/>
    <s v="State Health Services"/>
    <x v="82"/>
    <s v="GF"/>
    <n v="50"/>
    <x v="4"/>
    <n v="0"/>
    <n v="569160.1"/>
    <n v="493363.7"/>
    <n v="769190.02"/>
    <n v="585346.64"/>
    <n v="6569.93"/>
    <n v="480414.55"/>
  </r>
  <r>
    <x v="8"/>
    <n v="9"/>
    <n v="601"/>
    <s v="135000"/>
    <s v="Department of Health"/>
    <s v="No"/>
    <x v="120"/>
    <n v="440"/>
    <s v="Community Health Services"/>
    <x v="100"/>
    <s v="GF"/>
    <n v="10"/>
    <x v="0"/>
    <n v="104941945"/>
    <n v="106615674"/>
    <n v="106897111.09"/>
    <n v="120621287.14"/>
    <n v="136669713"/>
    <n v="136988844"/>
    <n v="147250155"/>
  </r>
  <r>
    <x v="8"/>
    <n v="9"/>
    <n v="601"/>
    <s v="135000"/>
    <s v="Department of Health"/>
    <s v="No"/>
    <x v="120"/>
    <n v="440"/>
    <s v="Community Health Services"/>
    <x v="100"/>
    <s v="GF"/>
    <n v="20"/>
    <x v="1"/>
    <n v="104941945"/>
    <n v="105160171.8"/>
    <n v="106897111.09"/>
    <n v="105275545.31"/>
    <n v="134538193.09"/>
    <n v="136731128.19"/>
    <n v="144021861.43000001"/>
  </r>
  <r>
    <x v="8"/>
    <n v="9"/>
    <n v="601"/>
    <s v="135000"/>
    <s v="Department of Health"/>
    <s v="No"/>
    <x v="120"/>
    <n v="440"/>
    <s v="Community Health Services"/>
    <x v="100"/>
    <s v="GF"/>
    <n v="30"/>
    <x v="2"/>
    <n v="0"/>
    <n v="1455502.2"/>
    <n v="0"/>
    <n v="15345741.83"/>
    <n v="2131519.91"/>
    <n v="257715.81"/>
    <n v="3228293.57"/>
  </r>
  <r>
    <x v="8"/>
    <n v="9"/>
    <n v="601"/>
    <s v="135000"/>
    <s v="Department of Health"/>
    <s v="No"/>
    <x v="120"/>
    <n v="440"/>
    <s v="Community Health Services"/>
    <x v="100"/>
    <s v="GF"/>
    <n v="40"/>
    <x v="3"/>
    <n v="0"/>
    <n v="0"/>
    <n v="0"/>
    <n v="0"/>
    <n v="0"/>
    <n v="0"/>
    <n v="0"/>
  </r>
  <r>
    <x v="8"/>
    <n v="9"/>
    <n v="601"/>
    <s v="135000"/>
    <s v="Department of Health"/>
    <s v="No"/>
    <x v="120"/>
    <n v="440"/>
    <s v="Community Health Services"/>
    <x v="100"/>
    <s v="GF"/>
    <n v="50"/>
    <x v="4"/>
    <n v="0"/>
    <n v="1455502.2"/>
    <n v="0"/>
    <n v="15345741.83"/>
    <n v="2131519.91"/>
    <n v="257715.81"/>
    <n v="3228293.57"/>
  </r>
  <r>
    <x v="8"/>
    <n v="9"/>
    <n v="601"/>
    <s v="135000"/>
    <s v="Department of Health"/>
    <s v="No"/>
    <x v="120"/>
    <n v="492"/>
    <s v="Financial Assistance to Community Human Services Organizations"/>
    <x v="101"/>
    <s v="GF"/>
    <n v="10"/>
    <x v="0"/>
    <n v="20839583"/>
    <n v="20439583"/>
    <n v="20439583"/>
    <n v="19883384"/>
    <n v="24532423"/>
    <n v="23865423"/>
    <n v="39872390.390000001"/>
  </r>
  <r>
    <x v="8"/>
    <n v="9"/>
    <n v="601"/>
    <s v="135000"/>
    <s v="Department of Health"/>
    <s v="No"/>
    <x v="120"/>
    <n v="492"/>
    <s v="Financial Assistance to Community Human Services Organizations"/>
    <x v="101"/>
    <s v="GF"/>
    <n v="20"/>
    <x v="1"/>
    <n v="20839456.739999998"/>
    <n v="20209426.800000001"/>
    <n v="20420344.27"/>
    <n v="19489533.32"/>
    <n v="23400221.510000002"/>
    <n v="22946455"/>
    <n v="34733574.200000003"/>
  </r>
  <r>
    <x v="8"/>
    <n v="9"/>
    <n v="601"/>
    <s v="135000"/>
    <s v="Department of Health"/>
    <s v="No"/>
    <x v="120"/>
    <n v="492"/>
    <s v="Financial Assistance to Community Human Services Organizations"/>
    <x v="101"/>
    <s v="GF"/>
    <n v="30"/>
    <x v="2"/>
    <n v="126.26"/>
    <n v="230156.2"/>
    <n v="19238.73"/>
    <n v="393850.68"/>
    <n v="1132201.49"/>
    <n v="918968"/>
    <n v="5138816.1900000004"/>
  </r>
  <r>
    <x v="8"/>
    <n v="9"/>
    <n v="601"/>
    <s v="135000"/>
    <s v="Department of Health"/>
    <s v="No"/>
    <x v="120"/>
    <n v="492"/>
    <s v="Financial Assistance to Community Human Services Organizations"/>
    <x v="101"/>
    <s v="GF"/>
    <n v="40"/>
    <x v="3"/>
    <n v="0"/>
    <n v="0"/>
    <n v="0"/>
    <n v="0"/>
    <n v="0"/>
    <n v="0"/>
    <n v="4700000"/>
  </r>
  <r>
    <x v="8"/>
    <n v="9"/>
    <n v="601"/>
    <s v="135000"/>
    <s v="Department of Health"/>
    <s v="No"/>
    <x v="120"/>
    <n v="492"/>
    <s v="Financial Assistance to Community Human Services Organizations"/>
    <x v="101"/>
    <s v="GF"/>
    <n v="50"/>
    <x v="4"/>
    <n v="126.26"/>
    <n v="230156.2"/>
    <n v="19238.73"/>
    <n v="393850.68"/>
    <n v="1132201.49"/>
    <n v="918968"/>
    <n v="438816.19000000041"/>
  </r>
  <r>
    <x v="8"/>
    <n v="9"/>
    <n v="601"/>
    <s v="135000"/>
    <s v="Department of Health"/>
    <s v="No"/>
    <x v="120"/>
    <n v="499"/>
    <s v="Administrative and Support Services"/>
    <x v="96"/>
    <s v="GF"/>
    <n v="10"/>
    <x v="0"/>
    <n v="17532242"/>
    <n v="20676758"/>
    <n v="18787655"/>
    <n v="18487764"/>
    <n v="25441266"/>
    <n v="25433929"/>
    <n v="25395772.32"/>
  </r>
  <r>
    <x v="8"/>
    <n v="9"/>
    <n v="601"/>
    <s v="135000"/>
    <s v="Department of Health"/>
    <s v="No"/>
    <x v="120"/>
    <n v="499"/>
    <s v="Administrative and Support Services"/>
    <x v="96"/>
    <s v="GF"/>
    <n v="20"/>
    <x v="1"/>
    <n v="17532242"/>
    <n v="20154920.609999999"/>
    <n v="18787655"/>
    <n v="18487649.199999999"/>
    <n v="25219717.34"/>
    <n v="25252863.23"/>
    <n v="24869798.879999999"/>
  </r>
  <r>
    <x v="8"/>
    <n v="9"/>
    <n v="601"/>
    <s v="135000"/>
    <s v="Department of Health"/>
    <s v="No"/>
    <x v="120"/>
    <n v="499"/>
    <s v="Administrative and Support Services"/>
    <x v="96"/>
    <s v="GF"/>
    <n v="30"/>
    <x v="2"/>
    <n v="0"/>
    <n v="521837.39"/>
    <n v="0"/>
    <n v="114.8"/>
    <n v="221548.66"/>
    <n v="181065.77"/>
    <n v="525973.43999999994"/>
  </r>
  <r>
    <x v="8"/>
    <n v="9"/>
    <n v="601"/>
    <s v="135000"/>
    <s v="Department of Health"/>
    <s v="No"/>
    <x v="120"/>
    <n v="499"/>
    <s v="Administrative and Support Services"/>
    <x v="96"/>
    <s v="GF"/>
    <n v="40"/>
    <x v="3"/>
    <n v="0"/>
    <n v="0"/>
    <n v="0"/>
    <n v="0"/>
    <n v="0"/>
    <n v="0"/>
    <n v="0"/>
  </r>
  <r>
    <x v="8"/>
    <n v="9"/>
    <n v="601"/>
    <s v="135000"/>
    <s v="Department of Health"/>
    <s v="No"/>
    <x v="120"/>
    <n v="499"/>
    <s v="Administrative and Support Services"/>
    <x v="96"/>
    <s v="GF"/>
    <n v="50"/>
    <x v="4"/>
    <n v="0"/>
    <n v="521837.39"/>
    <n v="0"/>
    <n v="114.8"/>
    <n v="221548.66"/>
    <n v="181065.77"/>
    <n v="525973.43999999994"/>
  </r>
  <r>
    <x v="8"/>
    <n v="9"/>
    <n v="601"/>
    <s v="135000"/>
    <s v="Department of Health"/>
    <s v="No"/>
    <x v="120"/>
    <n v="508"/>
    <s v="Drinking Water Improvement"/>
    <x v="102"/>
    <s v="GF"/>
    <n v="10"/>
    <x v="0"/>
    <n v="1448517"/>
    <n v="1650653"/>
    <n v="1731452"/>
    <n v="3027181"/>
    <n v="4595854"/>
    <n v="6748012"/>
    <n v="32471000"/>
  </r>
  <r>
    <x v="8"/>
    <n v="9"/>
    <n v="601"/>
    <s v="135000"/>
    <s v="Department of Health"/>
    <s v="No"/>
    <x v="120"/>
    <n v="508"/>
    <s v="Drinking Water Improvement"/>
    <x v="102"/>
    <s v="GF"/>
    <n v="20"/>
    <x v="1"/>
    <n v="1448517"/>
    <n v="1646132.61"/>
    <n v="1610452.41"/>
    <n v="2679638.19"/>
    <n v="3105845.73"/>
    <n v="6701999.8700000001"/>
    <n v="7469768.9900000002"/>
  </r>
  <r>
    <x v="8"/>
    <n v="9"/>
    <n v="601"/>
    <s v="135000"/>
    <s v="Department of Health"/>
    <s v="No"/>
    <x v="120"/>
    <n v="508"/>
    <s v="Drinking Water Improvement"/>
    <x v="102"/>
    <s v="GF"/>
    <n v="30"/>
    <x v="2"/>
    <n v="0"/>
    <n v="4520.3900000000003"/>
    <n v="120999.59"/>
    <n v="347542.81"/>
    <n v="1490008.27"/>
    <n v="46012.13"/>
    <n v="25001231.010000002"/>
  </r>
  <r>
    <x v="8"/>
    <n v="9"/>
    <n v="601"/>
    <s v="135000"/>
    <s v="Department of Health"/>
    <s v="No"/>
    <x v="120"/>
    <n v="508"/>
    <s v="Drinking Water Improvement"/>
    <x v="102"/>
    <s v="GF"/>
    <n v="40"/>
    <x v="3"/>
    <n v="0"/>
    <n v="0"/>
    <n v="0"/>
    <n v="0"/>
    <n v="0"/>
    <n v="0"/>
    <n v="25000000"/>
  </r>
  <r>
    <x v="8"/>
    <n v="9"/>
    <n v="601"/>
    <s v="135000"/>
    <s v="Department of Health"/>
    <s v="No"/>
    <x v="120"/>
    <n v="508"/>
    <s v="Drinking Water Improvement"/>
    <x v="102"/>
    <s v="GF"/>
    <n v="50"/>
    <x v="4"/>
    <n v="0"/>
    <n v="4520.3900000000003"/>
    <n v="120999.59"/>
    <n v="347542.81"/>
    <n v="1490008.27"/>
    <n v="46012.13"/>
    <n v="1231.0100000016391"/>
  </r>
  <r>
    <x v="8"/>
    <n v="9"/>
    <n v="601"/>
    <s v="135000"/>
    <s v="Department of Health"/>
    <s v="No"/>
    <x v="120"/>
    <n v="565"/>
    <s v="Environmental Health Hazards Control"/>
    <x v="103"/>
    <s v="GF"/>
    <n v="10"/>
    <x v="0"/>
    <n v="5999159"/>
    <n v="5953848"/>
    <n v="5994106"/>
    <n v="6418945"/>
    <n v="8285607"/>
    <n v="8545875"/>
    <n v="8864388"/>
  </r>
  <r>
    <x v="8"/>
    <n v="9"/>
    <n v="601"/>
    <s v="135000"/>
    <s v="Department of Health"/>
    <s v="No"/>
    <x v="120"/>
    <n v="565"/>
    <s v="Environmental Health Hazards Control"/>
    <x v="103"/>
    <s v="GF"/>
    <n v="20"/>
    <x v="1"/>
    <n v="5999159"/>
    <n v="5952535.7800000003"/>
    <n v="5887810.3300000001"/>
    <n v="5847736.9900000002"/>
    <n v="7365467.1799999997"/>
    <n v="8213302.3200000003"/>
    <n v="8522107.7400000002"/>
  </r>
  <r>
    <x v="8"/>
    <n v="9"/>
    <n v="601"/>
    <s v="135000"/>
    <s v="Department of Health"/>
    <s v="No"/>
    <x v="120"/>
    <n v="565"/>
    <s v="Environmental Health Hazards Control"/>
    <x v="103"/>
    <s v="GF"/>
    <n v="30"/>
    <x v="2"/>
    <n v="0"/>
    <n v="1312.22"/>
    <n v="106295.67"/>
    <n v="571208.01"/>
    <n v="920139.82"/>
    <n v="332572.68"/>
    <n v="342280.26"/>
  </r>
  <r>
    <x v="8"/>
    <n v="9"/>
    <n v="601"/>
    <s v="135000"/>
    <s v="Department of Health"/>
    <s v="No"/>
    <x v="120"/>
    <n v="565"/>
    <s v="Environmental Health Hazards Control"/>
    <x v="103"/>
    <s v="GF"/>
    <n v="40"/>
    <x v="3"/>
    <n v="0"/>
    <n v="0"/>
    <n v="0"/>
    <n v="0"/>
    <n v="0"/>
    <n v="0"/>
    <n v="0"/>
  </r>
  <r>
    <x v="8"/>
    <n v="9"/>
    <n v="601"/>
    <s v="135000"/>
    <s v="Department of Health"/>
    <s v="No"/>
    <x v="120"/>
    <n v="565"/>
    <s v="Environmental Health Hazards Control"/>
    <x v="103"/>
    <s v="GF"/>
    <n v="50"/>
    <x v="4"/>
    <n v="0"/>
    <n v="1312.22"/>
    <n v="106295.67"/>
    <n v="571208.01"/>
    <n v="920139.82"/>
    <n v="332572.68"/>
    <n v="342280.26"/>
  </r>
  <r>
    <x v="8"/>
    <n v="9"/>
    <n v="601"/>
    <s v="135000"/>
    <s v="Department of Health"/>
    <s v="No"/>
    <x v="120"/>
    <n v="775"/>
    <s v="Emergency Preparedness"/>
    <x v="104"/>
    <s v="GF"/>
    <n v="10"/>
    <x v="0"/>
    <n v="0"/>
    <n v="0"/>
    <n v="0"/>
    <n v="3300000"/>
    <n v="0"/>
    <n v="0"/>
    <n v="0"/>
  </r>
  <r>
    <x v="8"/>
    <n v="9"/>
    <n v="601"/>
    <s v="135000"/>
    <s v="Department of Health"/>
    <s v="No"/>
    <x v="120"/>
    <n v="775"/>
    <s v="Emergency Preparedness"/>
    <x v="104"/>
    <s v="GF"/>
    <n v="20"/>
    <x v="1"/>
    <n v="0"/>
    <n v="0"/>
    <n v="0"/>
    <n v="579098.81999999995"/>
    <n v="0"/>
    <n v="0"/>
    <n v="0"/>
  </r>
  <r>
    <x v="8"/>
    <n v="9"/>
    <n v="601"/>
    <s v="135000"/>
    <s v="Department of Health"/>
    <s v="No"/>
    <x v="120"/>
    <n v="775"/>
    <s v="Emergency Preparedness"/>
    <x v="104"/>
    <s v="GF"/>
    <n v="30"/>
    <x v="2"/>
    <n v="0"/>
    <n v="0"/>
    <n v="0"/>
    <n v="2720901.18"/>
    <n v="0"/>
    <n v="0"/>
    <n v="0"/>
  </r>
  <r>
    <x v="8"/>
    <n v="9"/>
    <n v="601"/>
    <s v="135000"/>
    <s v="Department of Health"/>
    <s v="No"/>
    <x v="120"/>
    <n v="775"/>
    <s v="Emergency Preparedness"/>
    <x v="104"/>
    <s v="GF"/>
    <n v="40"/>
    <x v="3"/>
    <n v="0"/>
    <n v="0"/>
    <n v="0"/>
    <n v="0"/>
    <n v="0"/>
    <n v="0"/>
    <n v="0"/>
  </r>
  <r>
    <x v="8"/>
    <n v="9"/>
    <n v="601"/>
    <s v="135000"/>
    <s v="Department of Health"/>
    <s v="No"/>
    <x v="120"/>
    <n v="775"/>
    <s v="Emergency Preparedness"/>
    <x v="104"/>
    <s v="GF"/>
    <n v="50"/>
    <x v="4"/>
    <n v="0"/>
    <n v="0"/>
    <n v="0"/>
    <n v="2720901.18"/>
    <n v="0"/>
    <n v="0"/>
    <n v="0"/>
  </r>
  <r>
    <x v="8"/>
    <n v="9"/>
    <n v="602"/>
    <s v="137000"/>
    <s v="Department of Medical Assistance Services"/>
    <s v="No"/>
    <x v="121"/>
    <n v="321"/>
    <s v="Pre-Trial, Trial, and Appellate Processes"/>
    <x v="22"/>
    <s v="GF"/>
    <n v="10"/>
    <x v="0"/>
    <n v="18239618"/>
    <n v="17991740"/>
    <n v="15287716"/>
    <n v="15654501"/>
    <n v="15654501"/>
    <n v="11755894"/>
    <n v="12824436"/>
  </r>
  <r>
    <x v="8"/>
    <n v="9"/>
    <n v="602"/>
    <s v="137000"/>
    <s v="Department of Medical Assistance Services"/>
    <s v="No"/>
    <x v="121"/>
    <n v="321"/>
    <s v="Pre-Trial, Trial, and Appellate Processes"/>
    <x v="22"/>
    <s v="GF"/>
    <n v="20"/>
    <x v="1"/>
    <n v="17749930.559999999"/>
    <n v="11832729.6"/>
    <n v="13880167.66"/>
    <n v="11058938.32"/>
    <n v="10762979.6"/>
    <n v="11251421.949999999"/>
    <n v="12732269.869999999"/>
  </r>
  <r>
    <x v="8"/>
    <n v="9"/>
    <n v="602"/>
    <s v="137000"/>
    <s v="Department of Medical Assistance Services"/>
    <s v="No"/>
    <x v="121"/>
    <n v="321"/>
    <s v="Pre-Trial, Trial, and Appellate Processes"/>
    <x v="22"/>
    <s v="GF"/>
    <n v="30"/>
    <x v="2"/>
    <n v="489687.44"/>
    <n v="6159010.4000000004"/>
    <n v="1407548.34"/>
    <n v="4595562.68"/>
    <n v="4891521.4000000004"/>
    <n v="504472.05"/>
    <n v="92166.13"/>
  </r>
  <r>
    <x v="8"/>
    <n v="9"/>
    <n v="602"/>
    <s v="137000"/>
    <s v="Department of Medical Assistance Services"/>
    <s v="No"/>
    <x v="121"/>
    <n v="321"/>
    <s v="Pre-Trial, Trial, and Appellate Processes"/>
    <x v="22"/>
    <s v="GF"/>
    <n v="40"/>
    <x v="3"/>
    <n v="0"/>
    <n v="0"/>
    <n v="0"/>
    <n v="0"/>
    <n v="0"/>
    <n v="0"/>
    <n v="0"/>
  </r>
  <r>
    <x v="8"/>
    <n v="9"/>
    <n v="602"/>
    <s v="137000"/>
    <s v="Department of Medical Assistance Services"/>
    <s v="No"/>
    <x v="121"/>
    <n v="321"/>
    <s v="Pre-Trial, Trial, and Appellate Processes"/>
    <x v="22"/>
    <s v="GF"/>
    <n v="50"/>
    <x v="4"/>
    <n v="489687.44"/>
    <n v="6159010.4000000004"/>
    <n v="1407548.34"/>
    <n v="4595562.68"/>
    <n v="4891521.4000000004"/>
    <n v="504472.05"/>
    <n v="92166.13"/>
  </r>
  <r>
    <x v="8"/>
    <n v="9"/>
    <n v="602"/>
    <s v="137000"/>
    <s v="Department of Medical Assistance Services"/>
    <s v="No"/>
    <x v="121"/>
    <n v="446"/>
    <s v="Children's Health Insurance Program Delivery"/>
    <x v="105"/>
    <s v="GF"/>
    <n v="10"/>
    <x v="0"/>
    <n v="11387749"/>
    <n v="33417135"/>
    <n v="48582983"/>
    <n v="69162009"/>
    <n v="87215998"/>
    <n v="105229318"/>
    <n v="136850003"/>
  </r>
  <r>
    <x v="8"/>
    <n v="9"/>
    <n v="602"/>
    <s v="137000"/>
    <s v="Department of Medical Assistance Services"/>
    <s v="No"/>
    <x v="121"/>
    <n v="446"/>
    <s v="Children's Health Insurance Program Delivery"/>
    <x v="105"/>
    <s v="GF"/>
    <n v="20"/>
    <x v="1"/>
    <n v="9879198.5600000005"/>
    <n v="26233021.66"/>
    <n v="47871374.039999999"/>
    <n v="66549988.25"/>
    <n v="85517411.590000004"/>
    <n v="105146614.40000001"/>
    <n v="136268478.59"/>
  </r>
  <r>
    <x v="8"/>
    <n v="9"/>
    <n v="602"/>
    <s v="137000"/>
    <s v="Department of Medical Assistance Services"/>
    <s v="No"/>
    <x v="121"/>
    <n v="446"/>
    <s v="Children's Health Insurance Program Delivery"/>
    <x v="105"/>
    <s v="GF"/>
    <n v="30"/>
    <x v="2"/>
    <n v="1508550.44"/>
    <n v="7184113.3399999999"/>
    <n v="711608.96"/>
    <n v="2612020.75"/>
    <n v="1698586.41"/>
    <n v="82703.600000000006"/>
    <n v="581524.41"/>
  </r>
  <r>
    <x v="8"/>
    <n v="9"/>
    <n v="602"/>
    <s v="137000"/>
    <s v="Department of Medical Assistance Services"/>
    <s v="No"/>
    <x v="121"/>
    <n v="446"/>
    <s v="Children's Health Insurance Program Delivery"/>
    <x v="105"/>
    <s v="GF"/>
    <n v="40"/>
    <x v="3"/>
    <n v="0"/>
    <n v="0"/>
    <n v="0"/>
    <n v="0"/>
    <n v="0"/>
    <n v="0"/>
    <n v="0"/>
  </r>
  <r>
    <x v="8"/>
    <n v="9"/>
    <n v="602"/>
    <s v="137000"/>
    <s v="Department of Medical Assistance Services"/>
    <s v="No"/>
    <x v="121"/>
    <n v="446"/>
    <s v="Children's Health Insurance Program Delivery"/>
    <x v="105"/>
    <s v="GF"/>
    <n v="50"/>
    <x v="4"/>
    <n v="1508550.44"/>
    <n v="7184113.3399999999"/>
    <n v="711608.96"/>
    <n v="2612020.75"/>
    <n v="1698586.41"/>
    <n v="82703.600000000006"/>
    <n v="581524.41"/>
  </r>
  <r>
    <x v="8"/>
    <n v="9"/>
    <n v="602"/>
    <s v="137000"/>
    <s v="Department of Medical Assistance Services"/>
    <s v="No"/>
    <x v="121"/>
    <n v="456"/>
    <s v="Medicaid Program Services"/>
    <x v="106"/>
    <s v="GF"/>
    <n v="10"/>
    <x v="0"/>
    <n v="4917625516"/>
    <n v="4766399364"/>
    <n v="4380976280.9099998"/>
    <n v="4440934227.8599997"/>
    <n v="5764873492"/>
    <n v="5432985030"/>
    <n v="6912437726.0699997"/>
  </r>
  <r>
    <x v="8"/>
    <n v="9"/>
    <n v="602"/>
    <s v="137000"/>
    <s v="Department of Medical Assistance Services"/>
    <s v="No"/>
    <x v="121"/>
    <n v="456"/>
    <s v="Medicaid Program Services"/>
    <x v="106"/>
    <s v="GF"/>
    <n v="20"/>
    <x v="1"/>
    <n v="4880729395.7200003"/>
    <n v="4409800294"/>
    <n v="4318620205.8900003"/>
    <n v="4377084932.4700003"/>
    <n v="5636027660.6400003"/>
    <n v="5410251225.4499998"/>
    <n v="6885920780.4499998"/>
  </r>
  <r>
    <x v="8"/>
    <n v="9"/>
    <n v="602"/>
    <s v="137000"/>
    <s v="Department of Medical Assistance Services"/>
    <s v="No"/>
    <x v="121"/>
    <n v="456"/>
    <s v="Medicaid Program Services"/>
    <x v="106"/>
    <s v="GF"/>
    <n v="30"/>
    <x v="2"/>
    <n v="36896120.280000001"/>
    <n v="356599069.68000001"/>
    <n v="62356075.020000003"/>
    <n v="63849295.390000001"/>
    <n v="128845831.36"/>
    <n v="22733804.550000001"/>
    <n v="26516945.620000001"/>
  </r>
  <r>
    <x v="8"/>
    <n v="9"/>
    <n v="602"/>
    <s v="137000"/>
    <s v="Department of Medical Assistance Services"/>
    <s v="No"/>
    <x v="121"/>
    <n v="456"/>
    <s v="Medicaid Program Services"/>
    <x v="106"/>
    <s v="GF"/>
    <n v="40"/>
    <x v="3"/>
    <n v="0"/>
    <n v="0"/>
    <n v="0"/>
    <n v="0"/>
    <n v="0"/>
    <n v="0"/>
    <n v="0"/>
  </r>
  <r>
    <x v="8"/>
    <n v="9"/>
    <n v="602"/>
    <s v="137000"/>
    <s v="Department of Medical Assistance Services"/>
    <s v="No"/>
    <x v="121"/>
    <n v="456"/>
    <s v="Medicaid Program Services"/>
    <x v="106"/>
    <s v="GF"/>
    <n v="50"/>
    <x v="4"/>
    <n v="36896120.280000001"/>
    <n v="356599069.68000001"/>
    <n v="62356075.020000003"/>
    <n v="63849295.390000001"/>
    <n v="128845831.36"/>
    <n v="22733804.550000001"/>
    <n v="26516945.620000001"/>
  </r>
  <r>
    <x v="8"/>
    <n v="9"/>
    <n v="602"/>
    <s v="137000"/>
    <s v="Department of Medical Assistance Services"/>
    <s v="No"/>
    <x v="121"/>
    <n v="464"/>
    <s v="Medical Assistance Services (Non-Medicaid)"/>
    <x v="107"/>
    <s v="GF"/>
    <n v="10"/>
    <x v="0"/>
    <n v="556702"/>
    <n v="556702"/>
    <n v="556702"/>
    <n v="556702"/>
    <n v="556702"/>
    <n v="556702"/>
    <n v="781702"/>
  </r>
  <r>
    <x v="8"/>
    <n v="9"/>
    <n v="602"/>
    <s v="137000"/>
    <s v="Department of Medical Assistance Services"/>
    <s v="No"/>
    <x v="121"/>
    <n v="464"/>
    <s v="Medical Assistance Services (Non-Medicaid)"/>
    <x v="107"/>
    <s v="GF"/>
    <n v="20"/>
    <x v="1"/>
    <n v="207881.89"/>
    <n v="194165.26"/>
    <n v="157400.68"/>
    <n v="125353.14"/>
    <n v="102984.51"/>
    <n v="78889.47"/>
    <n v="64226.87"/>
  </r>
  <r>
    <x v="8"/>
    <n v="9"/>
    <n v="602"/>
    <s v="137000"/>
    <s v="Department of Medical Assistance Services"/>
    <s v="No"/>
    <x v="121"/>
    <n v="464"/>
    <s v="Medical Assistance Services (Non-Medicaid)"/>
    <x v="107"/>
    <s v="GF"/>
    <n v="30"/>
    <x v="2"/>
    <n v="348820.11"/>
    <n v="362536.74"/>
    <n v="399301.32"/>
    <n v="431348.86"/>
    <n v="453717.49"/>
    <n v="477812.53"/>
    <n v="717475.13"/>
  </r>
  <r>
    <x v="8"/>
    <n v="9"/>
    <n v="602"/>
    <s v="137000"/>
    <s v="Department of Medical Assistance Services"/>
    <s v="No"/>
    <x v="121"/>
    <n v="464"/>
    <s v="Medical Assistance Services (Non-Medicaid)"/>
    <x v="107"/>
    <s v="GF"/>
    <n v="40"/>
    <x v="3"/>
    <n v="0"/>
    <n v="0"/>
    <n v="0"/>
    <n v="0"/>
    <n v="0"/>
    <n v="0"/>
    <n v="225000"/>
  </r>
  <r>
    <x v="8"/>
    <n v="9"/>
    <n v="602"/>
    <s v="137000"/>
    <s v="Department of Medical Assistance Services"/>
    <s v="No"/>
    <x v="121"/>
    <n v="464"/>
    <s v="Medical Assistance Services (Non-Medicaid)"/>
    <x v="107"/>
    <s v="GF"/>
    <n v="50"/>
    <x v="4"/>
    <n v="348820.11"/>
    <n v="362536.74"/>
    <n v="399301.32"/>
    <n v="431348.86"/>
    <n v="453717.49"/>
    <n v="477812.53"/>
    <n v="492475.13"/>
  </r>
  <r>
    <x v="8"/>
    <n v="9"/>
    <n v="602"/>
    <s v="137000"/>
    <s v="Department of Medical Assistance Services"/>
    <s v="No"/>
    <x v="121"/>
    <n v="466"/>
    <s v="Medical Assistance Services for Low Income Children"/>
    <x v="108"/>
    <s v="GF"/>
    <n v="10"/>
    <x v="0"/>
    <n v="21827581"/>
    <n v="40407173"/>
    <n v="59242911"/>
    <n v="68714391"/>
    <n v="91645119"/>
    <n v="87425005"/>
    <n v="105633632"/>
  </r>
  <r>
    <x v="8"/>
    <n v="9"/>
    <n v="602"/>
    <s v="137000"/>
    <s v="Department of Medical Assistance Services"/>
    <s v="No"/>
    <x v="121"/>
    <n v="466"/>
    <s v="Medical Assistance Services for Low Income Children"/>
    <x v="108"/>
    <s v="GF"/>
    <n v="20"/>
    <x v="1"/>
    <n v="21758919.469999999"/>
    <n v="36077668.909999996"/>
    <n v="54615312.18"/>
    <n v="68255551.939999998"/>
    <n v="87006142.129999995"/>
    <n v="85904438.859999999"/>
    <n v="103866262.2"/>
  </r>
  <r>
    <x v="8"/>
    <n v="9"/>
    <n v="602"/>
    <s v="137000"/>
    <s v="Department of Medical Assistance Services"/>
    <s v="No"/>
    <x v="121"/>
    <n v="466"/>
    <s v="Medical Assistance Services for Low Income Children"/>
    <x v="108"/>
    <s v="GF"/>
    <n v="30"/>
    <x v="2"/>
    <n v="68661.53"/>
    <n v="4329504.09"/>
    <n v="4627598.82"/>
    <n v="458839.06"/>
    <n v="4638976.87"/>
    <n v="1520566.14"/>
    <n v="1767369.8"/>
  </r>
  <r>
    <x v="8"/>
    <n v="9"/>
    <n v="602"/>
    <s v="137000"/>
    <s v="Department of Medical Assistance Services"/>
    <s v="No"/>
    <x v="121"/>
    <n v="466"/>
    <s v="Medical Assistance Services for Low Income Children"/>
    <x v="108"/>
    <s v="GF"/>
    <n v="40"/>
    <x v="3"/>
    <n v="0"/>
    <n v="0"/>
    <n v="0"/>
    <n v="0"/>
    <n v="0"/>
    <n v="0"/>
    <n v="0"/>
  </r>
  <r>
    <x v="8"/>
    <n v="9"/>
    <n v="602"/>
    <s v="137000"/>
    <s v="Department of Medical Assistance Services"/>
    <s v="No"/>
    <x v="121"/>
    <n v="466"/>
    <s v="Medical Assistance Services for Low Income Children"/>
    <x v="108"/>
    <s v="GF"/>
    <n v="50"/>
    <x v="4"/>
    <n v="68661.53"/>
    <n v="4329504.09"/>
    <n v="4627598.82"/>
    <n v="458839.06"/>
    <n v="4638976.87"/>
    <n v="1520566.14"/>
    <n v="1767369.8"/>
  </r>
  <r>
    <x v="8"/>
    <n v="9"/>
    <n v="602"/>
    <s v="137000"/>
    <s v="Department of Medical Assistance Services"/>
    <s v="No"/>
    <x v="121"/>
    <n v="496"/>
    <s v="Medical Assistance Management Services (Forecasted)"/>
    <x v="109"/>
    <s v="GF"/>
    <n v="10"/>
    <x v="0"/>
    <n v="17324168"/>
    <n v="14377806"/>
    <n v="14377806"/>
    <n v="14392754"/>
    <n v="14392754"/>
    <n v="14392754"/>
    <n v="14392754"/>
  </r>
  <r>
    <x v="8"/>
    <n v="9"/>
    <n v="602"/>
    <s v="137000"/>
    <s v="Department of Medical Assistance Services"/>
    <s v="No"/>
    <x v="121"/>
    <n v="496"/>
    <s v="Medical Assistance Management Services (Forecasted)"/>
    <x v="109"/>
    <s v="GF"/>
    <n v="20"/>
    <x v="1"/>
    <n v="14376705.52"/>
    <n v="9149608.8200000003"/>
    <n v="13187867.609999999"/>
    <n v="13521947.92"/>
    <n v="13276826.640000001"/>
    <n v="14280064.66"/>
    <n v="13098839.609999999"/>
  </r>
  <r>
    <x v="8"/>
    <n v="9"/>
    <n v="602"/>
    <s v="137000"/>
    <s v="Department of Medical Assistance Services"/>
    <s v="No"/>
    <x v="121"/>
    <n v="496"/>
    <s v="Medical Assistance Management Services (Forecasted)"/>
    <x v="109"/>
    <s v="GF"/>
    <n v="30"/>
    <x v="2"/>
    <n v="2947462.48"/>
    <n v="5228197.18"/>
    <n v="1189938.3899999999"/>
    <n v="870806.08"/>
    <n v="1115927.3600000001"/>
    <n v="112689.34"/>
    <n v="1293914.3899999999"/>
  </r>
  <r>
    <x v="8"/>
    <n v="9"/>
    <n v="602"/>
    <s v="137000"/>
    <s v="Department of Medical Assistance Services"/>
    <s v="No"/>
    <x v="121"/>
    <n v="496"/>
    <s v="Medical Assistance Management Services (Forecasted)"/>
    <x v="109"/>
    <s v="GF"/>
    <n v="40"/>
    <x v="3"/>
    <n v="0"/>
    <n v="0"/>
    <n v="0"/>
    <n v="0"/>
    <n v="0"/>
    <n v="0"/>
    <n v="0"/>
  </r>
  <r>
    <x v="8"/>
    <n v="9"/>
    <n v="602"/>
    <s v="137000"/>
    <s v="Department of Medical Assistance Services"/>
    <s v="No"/>
    <x v="121"/>
    <n v="496"/>
    <s v="Medical Assistance Management Services (Forecasted)"/>
    <x v="109"/>
    <s v="GF"/>
    <n v="50"/>
    <x v="4"/>
    <n v="2947462.48"/>
    <n v="5228197.18"/>
    <n v="1189938.3899999999"/>
    <n v="870806.08"/>
    <n v="1115927.3600000001"/>
    <n v="112689.34"/>
    <n v="1293914.3899999999"/>
  </r>
  <r>
    <x v="8"/>
    <n v="9"/>
    <n v="602"/>
    <s v="137000"/>
    <s v="Department of Medical Assistance Services"/>
    <s v="No"/>
    <x v="121"/>
    <n v="499"/>
    <s v="Administrative and Support Services"/>
    <x v="96"/>
    <s v="GF"/>
    <n v="10"/>
    <x v="0"/>
    <n v="102264424"/>
    <n v="66094812"/>
    <n v="64126618"/>
    <n v="72786941"/>
    <n v="75212931"/>
    <n v="75329538"/>
    <n v="83061274.810000002"/>
  </r>
  <r>
    <x v="8"/>
    <n v="9"/>
    <n v="602"/>
    <s v="137000"/>
    <s v="Department of Medical Assistance Services"/>
    <s v="No"/>
    <x v="121"/>
    <n v="499"/>
    <s v="Administrative and Support Services"/>
    <x v="96"/>
    <s v="GF"/>
    <n v="20"/>
    <x v="1"/>
    <n v="98848079.310000002"/>
    <n v="62061979.82"/>
    <n v="64086520.399999999"/>
    <n v="72076916.439999998"/>
    <n v="73466160.140000001"/>
    <n v="75293254.950000003"/>
    <n v="78551565.680000007"/>
  </r>
  <r>
    <x v="8"/>
    <n v="9"/>
    <n v="602"/>
    <s v="137000"/>
    <s v="Department of Medical Assistance Services"/>
    <s v="No"/>
    <x v="121"/>
    <n v="499"/>
    <s v="Administrative and Support Services"/>
    <x v="96"/>
    <s v="GF"/>
    <n v="30"/>
    <x v="2"/>
    <n v="3416344.69"/>
    <n v="4032832.18"/>
    <n v="40097.599999999999"/>
    <n v="710024.56"/>
    <n v="1746770.86"/>
    <n v="36283.050000000003"/>
    <n v="4509709.13"/>
  </r>
  <r>
    <x v="8"/>
    <n v="9"/>
    <n v="602"/>
    <s v="137000"/>
    <s v="Department of Medical Assistance Services"/>
    <s v="No"/>
    <x v="121"/>
    <n v="499"/>
    <s v="Administrative and Support Services"/>
    <x v="96"/>
    <s v="GF"/>
    <n v="40"/>
    <x v="3"/>
    <n v="0"/>
    <n v="0"/>
    <n v="0"/>
    <n v="0"/>
    <n v="0"/>
    <n v="0"/>
    <n v="2955461"/>
  </r>
  <r>
    <x v="8"/>
    <n v="9"/>
    <n v="602"/>
    <s v="137000"/>
    <s v="Department of Medical Assistance Services"/>
    <s v="No"/>
    <x v="121"/>
    <n v="499"/>
    <s v="Administrative and Support Services"/>
    <x v="96"/>
    <s v="GF"/>
    <n v="50"/>
    <x v="4"/>
    <n v="3416344.69"/>
    <n v="4032832.18"/>
    <n v="40097.599999999999"/>
    <n v="710024.56"/>
    <n v="1746770.86"/>
    <n v="36283.050000000003"/>
    <n v="1554248.13"/>
  </r>
  <r>
    <x v="8"/>
    <n v="9"/>
    <n v="720"/>
    <s v="138000"/>
    <s v="Department of Behavioral Health and Developmental Services"/>
    <s v="No"/>
    <x v="122"/>
    <n v="444"/>
    <s v="Central Office Managed Community and Individual Health Services"/>
    <x v="110"/>
    <s v="GF"/>
    <n v="10"/>
    <x v="0"/>
    <n v="13013679"/>
    <n v="21055993"/>
    <n v="42615126"/>
    <n v="67907094.609999999"/>
    <n v="82352776"/>
    <n v="163117192"/>
    <n v="254234939"/>
  </r>
  <r>
    <x v="8"/>
    <n v="9"/>
    <n v="720"/>
    <s v="138000"/>
    <s v="Department of Behavioral Health and Developmental Services"/>
    <s v="No"/>
    <x v="122"/>
    <n v="444"/>
    <s v="Central Office Managed Community and Individual Health Services"/>
    <x v="110"/>
    <s v="GF"/>
    <n v="20"/>
    <x v="1"/>
    <n v="11113074.810000001"/>
    <n v="14429752.09"/>
    <n v="34450260.219999999"/>
    <n v="54759866.619999997"/>
    <n v="53800071.299999997"/>
    <n v="82133388.280000001"/>
    <n v="126344225.23999999"/>
  </r>
  <r>
    <x v="8"/>
    <n v="9"/>
    <n v="720"/>
    <s v="138000"/>
    <s v="Department of Behavioral Health and Developmental Services"/>
    <s v="No"/>
    <x v="122"/>
    <n v="444"/>
    <s v="Central Office Managed Community and Individual Health Services"/>
    <x v="110"/>
    <s v="GF"/>
    <n v="30"/>
    <x v="2"/>
    <n v="1900604.19"/>
    <n v="6626240.9100000001"/>
    <n v="8164865.7800000003"/>
    <n v="13147227.99"/>
    <n v="28552704.699999999"/>
    <n v="80983803.719999999"/>
    <n v="127890713.76000001"/>
  </r>
  <r>
    <x v="8"/>
    <n v="9"/>
    <n v="720"/>
    <s v="138000"/>
    <s v="Department of Behavioral Health and Developmental Services"/>
    <s v="No"/>
    <x v="122"/>
    <n v="444"/>
    <s v="Central Office Managed Community and Individual Health Services"/>
    <x v="110"/>
    <s v="GF"/>
    <n v="40"/>
    <x v="3"/>
    <n v="0"/>
    <n v="0"/>
    <n v="3750000"/>
    <n v="0"/>
    <n v="0"/>
    <n v="52881100"/>
    <n v="84633370"/>
  </r>
  <r>
    <x v="8"/>
    <n v="9"/>
    <n v="720"/>
    <s v="138000"/>
    <s v="Department of Behavioral Health and Developmental Services"/>
    <s v="No"/>
    <x v="122"/>
    <n v="444"/>
    <s v="Central Office Managed Community and Individual Health Services"/>
    <x v="110"/>
    <s v="GF"/>
    <n v="50"/>
    <x v="4"/>
    <n v="1900604.19"/>
    <n v="6626240.9100000001"/>
    <n v="4414865.78"/>
    <n v="13147227.99"/>
    <n v="28552704.699999999"/>
    <n v="28102703.719999999"/>
    <n v="43257343.760000005"/>
  </r>
  <r>
    <x v="8"/>
    <n v="9"/>
    <n v="720"/>
    <s v="138000"/>
    <s v="Department of Behavioral Health and Developmental Services"/>
    <s v="No"/>
    <x v="122"/>
    <n v="499"/>
    <s v="Administrative and Support Services"/>
    <x v="96"/>
    <s v="GF"/>
    <n v="10"/>
    <x v="0"/>
    <n v="61584688"/>
    <n v="65283630"/>
    <n v="64512620"/>
    <n v="75133258.719999999"/>
    <n v="89116129"/>
    <n v="107400346"/>
    <n v="129212367"/>
  </r>
  <r>
    <x v="8"/>
    <n v="9"/>
    <n v="720"/>
    <s v="138000"/>
    <s v="Department of Behavioral Health and Developmental Services"/>
    <s v="No"/>
    <x v="122"/>
    <n v="499"/>
    <s v="Administrative and Support Services"/>
    <x v="96"/>
    <s v="GF"/>
    <n v="20"/>
    <x v="1"/>
    <n v="57990766.420000002"/>
    <n v="61252717.07"/>
    <n v="59885275.280000001"/>
    <n v="62646943.770000003"/>
    <n v="75308019.450000003"/>
    <n v="86635450.760000005"/>
    <n v="93937038.810000002"/>
  </r>
  <r>
    <x v="8"/>
    <n v="9"/>
    <n v="720"/>
    <s v="138000"/>
    <s v="Department of Behavioral Health and Developmental Services"/>
    <s v="No"/>
    <x v="122"/>
    <n v="499"/>
    <s v="Administrative and Support Services"/>
    <x v="96"/>
    <s v="GF"/>
    <n v="30"/>
    <x v="2"/>
    <n v="3593921.58"/>
    <n v="4030912.93"/>
    <n v="4627344.72"/>
    <n v="12486314.949999999"/>
    <n v="13808109.550000001"/>
    <n v="20764895.239999998"/>
    <n v="35275328.189999998"/>
  </r>
  <r>
    <x v="8"/>
    <n v="9"/>
    <n v="720"/>
    <s v="138000"/>
    <s v="Department of Behavioral Health and Developmental Services"/>
    <s v="No"/>
    <x v="122"/>
    <n v="499"/>
    <s v="Administrative and Support Services"/>
    <x v="96"/>
    <s v="GF"/>
    <n v="40"/>
    <x v="3"/>
    <n v="0"/>
    <n v="75000"/>
    <n v="50500"/>
    <n v="125000"/>
    <n v="125000"/>
    <n v="150000"/>
    <n v="275000"/>
  </r>
  <r>
    <x v="8"/>
    <n v="9"/>
    <n v="720"/>
    <s v="138000"/>
    <s v="Department of Behavioral Health and Developmental Services"/>
    <s v="No"/>
    <x v="122"/>
    <n v="499"/>
    <s v="Administrative and Support Services"/>
    <x v="96"/>
    <s v="GF"/>
    <n v="50"/>
    <x v="4"/>
    <n v="3593921.58"/>
    <n v="3955912.93"/>
    <n v="4576844.72"/>
    <n v="12361314.949999999"/>
    <n v="13683109.550000001"/>
    <n v="20614895.239999998"/>
    <n v="35000328.189999998"/>
  </r>
  <r>
    <x v="8"/>
    <n v="9"/>
    <n v="720"/>
    <s v="138000"/>
    <s v="Department of Behavioral Health and Developmental Services"/>
    <s v="No"/>
    <x v="122"/>
    <n v="561"/>
    <s v="Regulation of Public Facilities and Services"/>
    <x v="111"/>
    <s v="GF"/>
    <n v="10"/>
    <x v="0"/>
    <n v="3977895"/>
    <n v="4598497"/>
    <n v="7765180"/>
    <n v="6442376.7599999998"/>
    <n v="7420610"/>
    <n v="7420610"/>
    <n v="8345639"/>
  </r>
  <r>
    <x v="8"/>
    <n v="9"/>
    <n v="720"/>
    <s v="138000"/>
    <s v="Department of Behavioral Health and Developmental Services"/>
    <s v="No"/>
    <x v="122"/>
    <n v="561"/>
    <s v="Regulation of Public Facilities and Services"/>
    <x v="111"/>
    <s v="GF"/>
    <n v="20"/>
    <x v="1"/>
    <n v="3967721.57"/>
    <n v="4598497"/>
    <n v="7560312.2400000002"/>
    <n v="5628477.1200000001"/>
    <n v="6689958.0899999999"/>
    <n v="6924778.6699999999"/>
    <n v="7350750.0899999999"/>
  </r>
  <r>
    <x v="8"/>
    <n v="9"/>
    <n v="720"/>
    <s v="138000"/>
    <s v="Department of Behavioral Health and Developmental Services"/>
    <s v="No"/>
    <x v="122"/>
    <n v="561"/>
    <s v="Regulation of Public Facilities and Services"/>
    <x v="111"/>
    <s v="GF"/>
    <n v="30"/>
    <x v="2"/>
    <n v="10173.43"/>
    <n v="0"/>
    <n v="204867.76"/>
    <n v="813899.64"/>
    <n v="730651.91"/>
    <n v="495831.33"/>
    <n v="994888.91"/>
  </r>
  <r>
    <x v="8"/>
    <n v="9"/>
    <n v="720"/>
    <s v="138000"/>
    <s v="Department of Behavioral Health and Developmental Services"/>
    <s v="No"/>
    <x v="122"/>
    <n v="561"/>
    <s v="Regulation of Public Facilities and Services"/>
    <x v="111"/>
    <s v="GF"/>
    <n v="40"/>
    <x v="3"/>
    <n v="0"/>
    <n v="0"/>
    <n v="0"/>
    <n v="0"/>
    <n v="0"/>
    <n v="0"/>
    <n v="0"/>
  </r>
  <r>
    <x v="8"/>
    <n v="9"/>
    <n v="720"/>
    <s v="138000"/>
    <s v="Department of Behavioral Health and Developmental Services"/>
    <s v="No"/>
    <x v="122"/>
    <n v="561"/>
    <s v="Regulation of Public Facilities and Services"/>
    <x v="111"/>
    <s v="GF"/>
    <n v="50"/>
    <x v="4"/>
    <n v="10173.43"/>
    <n v="0"/>
    <n v="204867.76"/>
    <n v="813899.64"/>
    <n v="730651.91"/>
    <n v="495831.33"/>
    <n v="994888.91"/>
  </r>
  <r>
    <x v="8"/>
    <n v="9"/>
    <n v="790"/>
    <s v="139000"/>
    <s v="Grants to Localities"/>
    <s v="No"/>
    <x v="123"/>
    <n v="445"/>
    <s v="Financial Assistance for Health Services"/>
    <x v="112"/>
    <s v="GF"/>
    <n v="10"/>
    <x v="0"/>
    <n v="371821133"/>
    <n v="415483748"/>
    <n v="420536729"/>
    <n v="480051931"/>
    <n v="507561676"/>
    <n v="629891728"/>
    <n v="688800736"/>
  </r>
  <r>
    <x v="8"/>
    <n v="9"/>
    <n v="790"/>
    <s v="139000"/>
    <s v="Grants to Localities"/>
    <s v="No"/>
    <x v="123"/>
    <n v="445"/>
    <s v="Financial Assistance for Health Services"/>
    <x v="112"/>
    <s v="GF"/>
    <n v="20"/>
    <x v="1"/>
    <n v="370607836"/>
    <n v="413382091.10000002"/>
    <n v="415611890.58999997"/>
    <n v="475317592.79000002"/>
    <n v="505012673.38999999"/>
    <n v="620666904.63"/>
    <n v="685543682.84000003"/>
  </r>
  <r>
    <x v="8"/>
    <n v="9"/>
    <n v="790"/>
    <s v="139000"/>
    <s v="Grants to Localities"/>
    <s v="No"/>
    <x v="123"/>
    <n v="445"/>
    <s v="Financial Assistance for Health Services"/>
    <x v="112"/>
    <s v="GF"/>
    <n v="30"/>
    <x v="2"/>
    <n v="1213297"/>
    <n v="2101656.9"/>
    <n v="4924838.41"/>
    <n v="4734338.21"/>
    <n v="2549002.61"/>
    <n v="9224823.3699999992"/>
    <n v="3257053.16"/>
  </r>
  <r>
    <x v="8"/>
    <n v="9"/>
    <n v="790"/>
    <s v="139000"/>
    <s v="Grants to Localities"/>
    <s v="No"/>
    <x v="123"/>
    <n v="445"/>
    <s v="Financial Assistance for Health Services"/>
    <x v="112"/>
    <s v="GF"/>
    <n v="40"/>
    <x v="3"/>
    <n v="550000"/>
    <n v="550000"/>
    <n v="1100000"/>
    <n v="550000"/>
    <n v="1100000"/>
    <n v="275000"/>
    <n v="0"/>
  </r>
  <r>
    <x v="8"/>
    <n v="9"/>
    <n v="790"/>
    <s v="139000"/>
    <s v="Grants to Localities"/>
    <s v="No"/>
    <x v="123"/>
    <n v="445"/>
    <s v="Financial Assistance for Health Services"/>
    <x v="112"/>
    <s v="GF"/>
    <n v="50"/>
    <x v="4"/>
    <n v="663297"/>
    <n v="1551656.9"/>
    <n v="3824838.41"/>
    <n v="4184338.21"/>
    <n v="1449002.61"/>
    <n v="8949823.3699999992"/>
    <n v="3257053.16"/>
  </r>
  <r>
    <x v="8"/>
    <n v="9"/>
    <n v="792"/>
    <s v="140000"/>
    <s v="Mental Health Treatment Centers"/>
    <s v="No"/>
    <x v="124"/>
    <n v="197"/>
    <s v="Instruction"/>
    <x v="75"/>
    <s v="GF"/>
    <n v="10"/>
    <x v="0"/>
    <n v="34569"/>
    <n v="34569"/>
    <n v="34569"/>
    <n v="69138"/>
    <n v="102236"/>
    <n v="34569"/>
    <n v="34569"/>
  </r>
  <r>
    <x v="8"/>
    <n v="9"/>
    <n v="792"/>
    <s v="140000"/>
    <s v="Mental Health Treatment Centers"/>
    <s v="No"/>
    <x v="124"/>
    <n v="197"/>
    <s v="Instruction"/>
    <x v="75"/>
    <s v="GF"/>
    <n v="20"/>
    <x v="1"/>
    <n v="0"/>
    <n v="0"/>
    <n v="0"/>
    <n v="0"/>
    <n v="0"/>
    <n v="0"/>
    <n v="0"/>
  </r>
  <r>
    <x v="8"/>
    <n v="9"/>
    <n v="792"/>
    <s v="140000"/>
    <s v="Mental Health Treatment Centers"/>
    <s v="No"/>
    <x v="124"/>
    <n v="197"/>
    <s v="Instruction"/>
    <x v="75"/>
    <s v="GF"/>
    <n v="30"/>
    <x v="2"/>
    <n v="34569"/>
    <n v="34569"/>
    <n v="34569"/>
    <n v="69138"/>
    <n v="102236"/>
    <n v="34569"/>
    <n v="34569"/>
  </r>
  <r>
    <x v="8"/>
    <n v="9"/>
    <n v="792"/>
    <s v="140000"/>
    <s v="Mental Health Treatment Centers"/>
    <s v="No"/>
    <x v="124"/>
    <n v="197"/>
    <s v="Instruction"/>
    <x v="75"/>
    <s v="GF"/>
    <n v="40"/>
    <x v="3"/>
    <n v="0"/>
    <n v="0"/>
    <n v="0"/>
    <n v="0"/>
    <n v="0"/>
    <n v="0"/>
    <n v="0"/>
  </r>
  <r>
    <x v="8"/>
    <n v="9"/>
    <n v="792"/>
    <s v="140000"/>
    <s v="Mental Health Treatment Centers"/>
    <s v="No"/>
    <x v="124"/>
    <n v="197"/>
    <s v="Instruction"/>
    <x v="75"/>
    <s v="GF"/>
    <n v="50"/>
    <x v="4"/>
    <n v="34569"/>
    <n v="34569"/>
    <n v="34569"/>
    <n v="69138"/>
    <n v="102236"/>
    <n v="34569"/>
    <n v="34569"/>
  </r>
  <r>
    <x v="8"/>
    <n v="9"/>
    <n v="792"/>
    <s v="140000"/>
    <s v="Mental Health Treatment Centers"/>
    <s v="No"/>
    <x v="124"/>
    <n v="357"/>
    <s v="Secure Confinement"/>
    <x v="113"/>
    <s v="GF"/>
    <n v="10"/>
    <x v="0"/>
    <n v="20057403"/>
    <n v="17857403"/>
    <n v="17114229"/>
    <n v="20114353.969999999"/>
    <n v="21686086"/>
    <n v="25357975"/>
    <n v="24508391"/>
  </r>
  <r>
    <x v="8"/>
    <n v="9"/>
    <n v="792"/>
    <s v="140000"/>
    <s v="Mental Health Treatment Centers"/>
    <s v="No"/>
    <x v="124"/>
    <n v="357"/>
    <s v="Secure Confinement"/>
    <x v="113"/>
    <s v="GF"/>
    <n v="20"/>
    <x v="1"/>
    <n v="20055400.120000001"/>
    <n v="17855098.079999998"/>
    <n v="17114104.030000001"/>
    <n v="20113824.489999998"/>
    <n v="21684453.010000002"/>
    <n v="25353567"/>
    <n v="24053947.350000001"/>
  </r>
  <r>
    <x v="8"/>
    <n v="9"/>
    <n v="792"/>
    <s v="140000"/>
    <s v="Mental Health Treatment Centers"/>
    <s v="No"/>
    <x v="124"/>
    <n v="357"/>
    <s v="Secure Confinement"/>
    <x v="113"/>
    <s v="GF"/>
    <n v="30"/>
    <x v="2"/>
    <n v="2002.88"/>
    <n v="2304.92"/>
    <n v="124.97"/>
    <n v="529.48"/>
    <n v="1632.99"/>
    <n v="4408"/>
    <n v="454443.65"/>
  </r>
  <r>
    <x v="8"/>
    <n v="9"/>
    <n v="792"/>
    <s v="140000"/>
    <s v="Mental Health Treatment Centers"/>
    <s v="No"/>
    <x v="124"/>
    <n v="357"/>
    <s v="Secure Confinement"/>
    <x v="113"/>
    <s v="GF"/>
    <n v="40"/>
    <x v="3"/>
    <n v="0"/>
    <n v="0"/>
    <n v="0"/>
    <n v="0"/>
    <n v="0"/>
    <n v="0"/>
    <n v="0"/>
  </r>
  <r>
    <x v="8"/>
    <n v="9"/>
    <n v="792"/>
    <s v="140000"/>
    <s v="Mental Health Treatment Centers"/>
    <s v="No"/>
    <x v="124"/>
    <n v="357"/>
    <s v="Secure Confinement"/>
    <x v="113"/>
    <s v="GF"/>
    <n v="50"/>
    <x v="4"/>
    <n v="2002.88"/>
    <n v="2304.92"/>
    <n v="124.97"/>
    <n v="529.48"/>
    <n v="1632.99"/>
    <n v="4408"/>
    <n v="454443.65"/>
  </r>
  <r>
    <x v="8"/>
    <n v="9"/>
    <n v="792"/>
    <s v="140000"/>
    <s v="Mental Health Treatment Centers"/>
    <s v="No"/>
    <x v="124"/>
    <n v="421"/>
    <s v="Pharmacy Services"/>
    <x v="114"/>
    <s v="GF"/>
    <n v="10"/>
    <x v="0"/>
    <n v="6567870"/>
    <n v="7243788"/>
    <n v="9043318"/>
    <n v="9358104"/>
    <n v="11488769"/>
    <n v="13268052"/>
    <n v="15284548"/>
  </r>
  <r>
    <x v="8"/>
    <n v="9"/>
    <n v="792"/>
    <s v="140000"/>
    <s v="Mental Health Treatment Centers"/>
    <s v="No"/>
    <x v="124"/>
    <n v="421"/>
    <s v="Pharmacy Services"/>
    <x v="114"/>
    <s v="GF"/>
    <n v="20"/>
    <x v="1"/>
    <n v="6563721.8900000006"/>
    <n v="7237565"/>
    <n v="9043318"/>
    <n v="9358104"/>
    <n v="11387353"/>
    <n v="13246547"/>
    <n v="14450336.400000002"/>
  </r>
  <r>
    <x v="8"/>
    <n v="9"/>
    <n v="792"/>
    <s v="140000"/>
    <s v="Mental Health Treatment Centers"/>
    <s v="No"/>
    <x v="124"/>
    <n v="421"/>
    <s v="Pharmacy Services"/>
    <x v="114"/>
    <s v="GF"/>
    <n v="30"/>
    <x v="2"/>
    <n v="4148.1099999999997"/>
    <n v="6223"/>
    <n v="0"/>
    <n v="0"/>
    <n v="101416"/>
    <n v="21505"/>
    <n v="834211.60000000009"/>
  </r>
  <r>
    <x v="8"/>
    <n v="9"/>
    <n v="792"/>
    <s v="140000"/>
    <s v="Mental Health Treatment Centers"/>
    <s v="No"/>
    <x v="124"/>
    <n v="421"/>
    <s v="Pharmacy Services"/>
    <x v="114"/>
    <s v="GF"/>
    <n v="40"/>
    <x v="3"/>
    <n v="0"/>
    <n v="0"/>
    <n v="0"/>
    <n v="0"/>
    <n v="0"/>
    <n v="0"/>
    <n v="0"/>
  </r>
  <r>
    <x v="8"/>
    <n v="9"/>
    <n v="792"/>
    <s v="140000"/>
    <s v="Mental Health Treatment Centers"/>
    <s v="No"/>
    <x v="124"/>
    <n v="421"/>
    <s v="Pharmacy Services"/>
    <x v="114"/>
    <s v="GF"/>
    <n v="50"/>
    <x v="4"/>
    <n v="4148.1099999999997"/>
    <n v="6223"/>
    <n v="0"/>
    <n v="0"/>
    <n v="101416"/>
    <n v="21505"/>
    <n v="834211.60000000009"/>
  </r>
  <r>
    <x v="8"/>
    <n v="9"/>
    <n v="792"/>
    <s v="140000"/>
    <s v="Mental Health Treatment Centers"/>
    <s v="No"/>
    <x v="124"/>
    <n v="430"/>
    <s v="State Health Services"/>
    <x v="82"/>
    <s v="GF"/>
    <n v="10"/>
    <x v="0"/>
    <n v="199255758"/>
    <n v="243028970"/>
    <n v="257471376"/>
    <n v="276682336.32999998"/>
    <n v="289657192.24000001"/>
    <n v="304273464"/>
    <n v="336528240"/>
  </r>
  <r>
    <x v="8"/>
    <n v="9"/>
    <n v="792"/>
    <s v="140000"/>
    <s v="Mental Health Treatment Centers"/>
    <s v="No"/>
    <x v="124"/>
    <n v="430"/>
    <s v="State Health Services"/>
    <x v="82"/>
    <s v="GF"/>
    <n v="20"/>
    <x v="1"/>
    <n v="199099847.49000001"/>
    <n v="242393604.55000001"/>
    <n v="253213214.66999999"/>
    <n v="272420539.38"/>
    <n v="287818782.80000001"/>
    <n v="304207293.08999997"/>
    <n v="330622170.80000001"/>
  </r>
  <r>
    <x v="8"/>
    <n v="9"/>
    <n v="792"/>
    <s v="140000"/>
    <s v="Mental Health Treatment Centers"/>
    <s v="No"/>
    <x v="124"/>
    <n v="430"/>
    <s v="State Health Services"/>
    <x v="82"/>
    <s v="GF"/>
    <n v="30"/>
    <x v="2"/>
    <n v="155910.50999999998"/>
    <n v="635365.44999999995"/>
    <n v="4258161.33"/>
    <n v="4261796.95"/>
    <n v="1838409.44"/>
    <n v="66170.91"/>
    <n v="5906069.2000000002"/>
  </r>
  <r>
    <x v="8"/>
    <n v="9"/>
    <n v="792"/>
    <s v="140000"/>
    <s v="Mental Health Treatment Centers"/>
    <s v="No"/>
    <x v="124"/>
    <n v="430"/>
    <s v="State Health Services"/>
    <x v="82"/>
    <s v="GF"/>
    <n v="40"/>
    <x v="3"/>
    <n v="0"/>
    <n v="0"/>
    <n v="0"/>
    <n v="0"/>
    <n v="0"/>
    <n v="0"/>
    <n v="0"/>
  </r>
  <r>
    <x v="8"/>
    <n v="9"/>
    <n v="792"/>
    <s v="140000"/>
    <s v="Mental Health Treatment Centers"/>
    <s v="No"/>
    <x v="124"/>
    <n v="430"/>
    <s v="State Health Services"/>
    <x v="82"/>
    <s v="GF"/>
    <n v="50"/>
    <x v="4"/>
    <n v="155910.50999999998"/>
    <n v="635365.44999999995"/>
    <n v="4258161.33"/>
    <n v="4261796.95"/>
    <n v="1838409.44"/>
    <n v="66170.91"/>
    <n v="5906069.2000000002"/>
  </r>
  <r>
    <x v="8"/>
    <n v="9"/>
    <n v="792"/>
    <s v="140000"/>
    <s v="Mental Health Treatment Centers"/>
    <s v="No"/>
    <x v="124"/>
    <n v="498"/>
    <s v="Facility Administrative and Support Services"/>
    <x v="115"/>
    <s v="GF"/>
    <n v="10"/>
    <x v="0"/>
    <n v="92459268"/>
    <n v="105410580"/>
    <n v="100364816"/>
    <n v="120434496.36"/>
    <n v="123174814.76000001"/>
    <n v="152869658"/>
    <n v="160000649"/>
  </r>
  <r>
    <x v="8"/>
    <n v="9"/>
    <n v="792"/>
    <s v="140000"/>
    <s v="Mental Health Treatment Centers"/>
    <s v="No"/>
    <x v="124"/>
    <n v="498"/>
    <s v="Facility Administrative and Support Services"/>
    <x v="115"/>
    <s v="GF"/>
    <n v="20"/>
    <x v="1"/>
    <n v="92456629.390000001"/>
    <n v="105410142.51000001"/>
    <n v="100347175.64"/>
    <n v="114826926.72"/>
    <n v="122679418.64"/>
    <n v="151808396.72999999"/>
    <n v="151439145.97"/>
  </r>
  <r>
    <x v="8"/>
    <n v="9"/>
    <n v="792"/>
    <s v="140000"/>
    <s v="Mental Health Treatment Centers"/>
    <s v="No"/>
    <x v="124"/>
    <n v="498"/>
    <s v="Facility Administrative and Support Services"/>
    <x v="115"/>
    <s v="GF"/>
    <n v="30"/>
    <x v="2"/>
    <n v="2638.6099999999997"/>
    <n v="437.49"/>
    <n v="17640.36"/>
    <n v="5607569.6400000006"/>
    <n v="495396.12"/>
    <n v="1061261.27"/>
    <n v="8561503.0299999993"/>
  </r>
  <r>
    <x v="8"/>
    <n v="9"/>
    <n v="792"/>
    <s v="140000"/>
    <s v="Mental Health Treatment Centers"/>
    <s v="No"/>
    <x v="124"/>
    <n v="498"/>
    <s v="Facility Administrative and Support Services"/>
    <x v="115"/>
    <s v="GF"/>
    <n v="40"/>
    <x v="3"/>
    <n v="0"/>
    <n v="0"/>
    <n v="0"/>
    <n v="5170000"/>
    <n v="0"/>
    <n v="0"/>
    <n v="231292"/>
  </r>
  <r>
    <x v="8"/>
    <n v="9"/>
    <n v="792"/>
    <s v="140000"/>
    <s v="Mental Health Treatment Centers"/>
    <s v="No"/>
    <x v="124"/>
    <n v="498"/>
    <s v="Facility Administrative and Support Services"/>
    <x v="115"/>
    <s v="GF"/>
    <n v="50"/>
    <x v="4"/>
    <n v="2638.6099999999997"/>
    <n v="437.49"/>
    <n v="17640.36"/>
    <n v="437569.64"/>
    <n v="495396.12"/>
    <n v="1061261.27"/>
    <n v="8330211.0299999993"/>
  </r>
  <r>
    <x v="8"/>
    <n v="9"/>
    <n v="793"/>
    <s v="141000"/>
    <s v="Intellectual Disabilities Training Centers"/>
    <s v="No"/>
    <x v="125"/>
    <n v="197"/>
    <s v="Instruction"/>
    <x v="75"/>
    <s v="GF"/>
    <n v="10"/>
    <x v="0"/>
    <n v="2370000"/>
    <n v="5622146"/>
    <n v="2445602"/>
    <n v="2445602.7400000002"/>
    <n v="2868923"/>
    <n v="3709370"/>
    <n v="3062724"/>
  </r>
  <r>
    <x v="8"/>
    <n v="9"/>
    <n v="793"/>
    <s v="141000"/>
    <s v="Intellectual Disabilities Training Centers"/>
    <s v="No"/>
    <x v="125"/>
    <n v="197"/>
    <s v="Instruction"/>
    <x v="75"/>
    <s v="GF"/>
    <n v="20"/>
    <x v="1"/>
    <n v="2368060.16"/>
    <n v="2696500"/>
    <n v="2445231.2599999998"/>
    <n v="2445602"/>
    <n v="2445602"/>
    <n v="3709370"/>
    <n v="1582952"/>
  </r>
  <r>
    <x v="8"/>
    <n v="9"/>
    <n v="793"/>
    <s v="141000"/>
    <s v="Intellectual Disabilities Training Centers"/>
    <s v="No"/>
    <x v="125"/>
    <n v="197"/>
    <s v="Instruction"/>
    <x v="75"/>
    <s v="GF"/>
    <n v="30"/>
    <x v="2"/>
    <n v="1939.84"/>
    <n v="2925646"/>
    <n v="370.74"/>
    <n v="0.74"/>
    <n v="423321"/>
    <n v="0"/>
    <n v="1479772"/>
  </r>
  <r>
    <x v="8"/>
    <n v="9"/>
    <n v="793"/>
    <s v="141000"/>
    <s v="Intellectual Disabilities Training Centers"/>
    <s v="No"/>
    <x v="125"/>
    <n v="197"/>
    <s v="Instruction"/>
    <x v="75"/>
    <s v="GF"/>
    <n v="40"/>
    <x v="3"/>
    <n v="0"/>
    <n v="0"/>
    <n v="0"/>
    <n v="0"/>
    <n v="0"/>
    <n v="0"/>
    <n v="0"/>
  </r>
  <r>
    <x v="8"/>
    <n v="9"/>
    <n v="793"/>
    <s v="141000"/>
    <s v="Intellectual Disabilities Training Centers"/>
    <s v="No"/>
    <x v="125"/>
    <n v="197"/>
    <s v="Instruction"/>
    <x v="75"/>
    <s v="GF"/>
    <n v="50"/>
    <x v="4"/>
    <n v="1939.84"/>
    <n v="2925646"/>
    <n v="370.74"/>
    <n v="0.74"/>
    <n v="423321"/>
    <n v="0"/>
    <n v="1479772"/>
  </r>
  <r>
    <x v="8"/>
    <n v="9"/>
    <n v="793"/>
    <s v="141000"/>
    <s v="Intellectual Disabilities Training Centers"/>
    <s v="No"/>
    <x v="125"/>
    <n v="421"/>
    <s v="Pharmacy Services"/>
    <x v="114"/>
    <s v="GF"/>
    <n v="10"/>
    <x v="0"/>
    <n v="1641443"/>
    <n v="141443"/>
    <n v="141443"/>
    <n v="541443"/>
    <n v="176315"/>
    <n v="655000"/>
    <n v="879606"/>
  </r>
  <r>
    <x v="8"/>
    <n v="9"/>
    <n v="793"/>
    <s v="141000"/>
    <s v="Intellectual Disabilities Training Centers"/>
    <s v="No"/>
    <x v="125"/>
    <n v="421"/>
    <s v="Pharmacy Services"/>
    <x v="114"/>
    <s v="GF"/>
    <n v="20"/>
    <x v="1"/>
    <n v="1641443"/>
    <n v="0"/>
    <n v="141443"/>
    <n v="500000"/>
    <n v="176315"/>
    <n v="650000"/>
    <n v="730111"/>
  </r>
  <r>
    <x v="8"/>
    <n v="9"/>
    <n v="793"/>
    <s v="141000"/>
    <s v="Intellectual Disabilities Training Centers"/>
    <s v="No"/>
    <x v="125"/>
    <n v="421"/>
    <s v="Pharmacy Services"/>
    <x v="114"/>
    <s v="GF"/>
    <n v="30"/>
    <x v="2"/>
    <n v="0"/>
    <n v="141443"/>
    <n v="0"/>
    <n v="41443"/>
    <n v="0"/>
    <n v="5000"/>
    <n v="149495"/>
  </r>
  <r>
    <x v="8"/>
    <n v="9"/>
    <n v="793"/>
    <s v="141000"/>
    <s v="Intellectual Disabilities Training Centers"/>
    <s v="No"/>
    <x v="125"/>
    <n v="421"/>
    <s v="Pharmacy Services"/>
    <x v="114"/>
    <s v="GF"/>
    <n v="40"/>
    <x v="3"/>
    <n v="0"/>
    <n v="0"/>
    <n v="0"/>
    <n v="0"/>
    <n v="0"/>
    <n v="0"/>
    <n v="0"/>
  </r>
  <r>
    <x v="8"/>
    <n v="9"/>
    <n v="793"/>
    <s v="141000"/>
    <s v="Intellectual Disabilities Training Centers"/>
    <s v="No"/>
    <x v="125"/>
    <n v="421"/>
    <s v="Pharmacy Services"/>
    <x v="114"/>
    <s v="GF"/>
    <n v="50"/>
    <x v="4"/>
    <n v="0"/>
    <n v="141443"/>
    <n v="0"/>
    <n v="41443"/>
    <n v="0"/>
    <n v="5000"/>
    <n v="149495"/>
  </r>
  <r>
    <x v="8"/>
    <n v="9"/>
    <n v="793"/>
    <s v="141000"/>
    <s v="Intellectual Disabilities Training Centers"/>
    <s v="No"/>
    <x v="125"/>
    <n v="430"/>
    <s v="State Health Services"/>
    <x v="82"/>
    <s v="GF"/>
    <n v="10"/>
    <x v="0"/>
    <n v="15100577"/>
    <n v="10569461"/>
    <n v="11385737"/>
    <n v="4898503.74"/>
    <n v="5259645"/>
    <n v="5338156"/>
    <n v="6570875"/>
  </r>
  <r>
    <x v="8"/>
    <n v="9"/>
    <n v="793"/>
    <s v="141000"/>
    <s v="Intellectual Disabilities Training Centers"/>
    <s v="No"/>
    <x v="125"/>
    <n v="430"/>
    <s v="State Health Services"/>
    <x v="82"/>
    <s v="GF"/>
    <n v="20"/>
    <x v="1"/>
    <n v="14396060.68"/>
    <n v="10225392.440000001"/>
    <n v="11328888.26"/>
    <n v="4482938.62"/>
    <n v="5099658"/>
    <n v="5336652.84"/>
    <n v="6363714.3099999996"/>
  </r>
  <r>
    <x v="8"/>
    <n v="9"/>
    <n v="793"/>
    <s v="141000"/>
    <s v="Intellectual Disabilities Training Centers"/>
    <s v="No"/>
    <x v="125"/>
    <n v="430"/>
    <s v="State Health Services"/>
    <x v="82"/>
    <s v="GF"/>
    <n v="30"/>
    <x v="2"/>
    <n v="704516.32000000007"/>
    <n v="344068.56"/>
    <n v="56848.74"/>
    <n v="415565.12"/>
    <n v="159987"/>
    <n v="1503.16"/>
    <n v="207160.69"/>
  </r>
  <r>
    <x v="8"/>
    <n v="9"/>
    <n v="793"/>
    <s v="141000"/>
    <s v="Intellectual Disabilities Training Centers"/>
    <s v="No"/>
    <x v="125"/>
    <n v="430"/>
    <s v="State Health Services"/>
    <x v="82"/>
    <s v="GF"/>
    <n v="40"/>
    <x v="3"/>
    <n v="0"/>
    <n v="0"/>
    <n v="0"/>
    <n v="0"/>
    <n v="0"/>
    <n v="0"/>
    <n v="0"/>
  </r>
  <r>
    <x v="8"/>
    <n v="9"/>
    <n v="793"/>
    <s v="141000"/>
    <s v="Intellectual Disabilities Training Centers"/>
    <s v="No"/>
    <x v="125"/>
    <n v="430"/>
    <s v="State Health Services"/>
    <x v="82"/>
    <s v="GF"/>
    <n v="50"/>
    <x v="4"/>
    <n v="704516.32000000007"/>
    <n v="344068.56"/>
    <n v="56848.74"/>
    <n v="415565.12"/>
    <n v="159987"/>
    <n v="1503.16"/>
    <n v="207160.69"/>
  </r>
  <r>
    <x v="8"/>
    <n v="9"/>
    <n v="793"/>
    <s v="141000"/>
    <s v="Intellectual Disabilities Training Centers"/>
    <s v="No"/>
    <x v="125"/>
    <n v="498"/>
    <s v="Facility Administrative and Support Services"/>
    <x v="115"/>
    <s v="GF"/>
    <n v="10"/>
    <x v="0"/>
    <n v="12495203"/>
    <n v="8457441"/>
    <n v="3375083"/>
    <n v="3423880.79"/>
    <n v="3445130"/>
    <n v="3832936"/>
    <n v="4610001"/>
  </r>
  <r>
    <x v="8"/>
    <n v="9"/>
    <n v="793"/>
    <s v="141000"/>
    <s v="Intellectual Disabilities Training Centers"/>
    <s v="No"/>
    <x v="125"/>
    <n v="498"/>
    <s v="Facility Administrative and Support Services"/>
    <x v="115"/>
    <s v="GF"/>
    <n v="20"/>
    <x v="1"/>
    <n v="11932893.18"/>
    <n v="8235544.4399999995"/>
    <n v="3325891.21"/>
    <n v="2327337"/>
    <n v="3186884"/>
    <n v="3791471.35"/>
    <n v="3274719.27"/>
  </r>
  <r>
    <x v="8"/>
    <n v="9"/>
    <n v="793"/>
    <s v="141000"/>
    <s v="Intellectual Disabilities Training Centers"/>
    <s v="No"/>
    <x v="125"/>
    <n v="498"/>
    <s v="Facility Administrative and Support Services"/>
    <x v="115"/>
    <s v="GF"/>
    <n v="30"/>
    <x v="2"/>
    <n v="562309.82000000007"/>
    <n v="221896.56"/>
    <n v="49191.79"/>
    <n v="1096543.79"/>
    <n v="258246"/>
    <n v="41464.65"/>
    <n v="1335281.73"/>
  </r>
  <r>
    <x v="8"/>
    <n v="9"/>
    <n v="793"/>
    <s v="141000"/>
    <s v="Intellectual Disabilities Training Centers"/>
    <s v="No"/>
    <x v="125"/>
    <n v="498"/>
    <s v="Facility Administrative and Support Services"/>
    <x v="115"/>
    <s v="GF"/>
    <n v="40"/>
    <x v="3"/>
    <n v="0"/>
    <n v="0"/>
    <n v="0"/>
    <n v="0"/>
    <n v="0"/>
    <n v="0"/>
    <n v="67332"/>
  </r>
  <r>
    <x v="8"/>
    <n v="9"/>
    <n v="793"/>
    <s v="141000"/>
    <s v="Intellectual Disabilities Training Centers"/>
    <s v="No"/>
    <x v="125"/>
    <n v="498"/>
    <s v="Facility Administrative and Support Services"/>
    <x v="115"/>
    <s v="GF"/>
    <n v="50"/>
    <x v="4"/>
    <n v="562309.82000000007"/>
    <n v="221896.56"/>
    <n v="49191.79"/>
    <n v="1096543.79"/>
    <n v="258246"/>
    <n v="41464.65"/>
    <n v="1267949.73"/>
  </r>
  <r>
    <x v="8"/>
    <n v="9"/>
    <n v="794"/>
    <s v="142000"/>
    <s v="Virginia Center for Behavioral Rehabilitation"/>
    <s v="No"/>
    <x v="126"/>
    <n v="197"/>
    <s v="Instruction"/>
    <x v="75"/>
    <s v="GF"/>
    <n v="10"/>
    <x v="0"/>
    <n v="169847"/>
    <n v="163000"/>
    <n v="173000"/>
    <n v="242418.47"/>
    <n v="341126"/>
    <n v="466126"/>
    <n v="476064"/>
  </r>
  <r>
    <x v="8"/>
    <n v="9"/>
    <n v="794"/>
    <s v="142000"/>
    <s v="Virginia Center for Behavioral Rehabilitation"/>
    <s v="No"/>
    <x v="126"/>
    <n v="197"/>
    <s v="Instruction"/>
    <x v="75"/>
    <s v="GF"/>
    <n v="20"/>
    <x v="1"/>
    <n v="169847"/>
    <n v="163000"/>
    <n v="172623.53"/>
    <n v="199098.53"/>
    <n v="341126"/>
    <n v="466126"/>
    <n v="461294"/>
  </r>
  <r>
    <x v="8"/>
    <n v="9"/>
    <n v="794"/>
    <s v="142000"/>
    <s v="Virginia Center for Behavioral Rehabilitation"/>
    <s v="No"/>
    <x v="126"/>
    <n v="197"/>
    <s v="Instruction"/>
    <x v="75"/>
    <s v="GF"/>
    <n v="30"/>
    <x v="2"/>
    <n v="0"/>
    <n v="0"/>
    <n v="376.47"/>
    <n v="43319.94"/>
    <n v="0"/>
    <n v="0"/>
    <n v="14770"/>
  </r>
  <r>
    <x v="8"/>
    <n v="9"/>
    <n v="794"/>
    <s v="142000"/>
    <s v="Virginia Center for Behavioral Rehabilitation"/>
    <s v="No"/>
    <x v="126"/>
    <n v="197"/>
    <s v="Instruction"/>
    <x v="75"/>
    <s v="GF"/>
    <n v="40"/>
    <x v="3"/>
    <n v="0"/>
    <n v="0"/>
    <n v="0"/>
    <n v="0"/>
    <n v="0"/>
    <n v="0"/>
    <n v="0"/>
  </r>
  <r>
    <x v="8"/>
    <n v="9"/>
    <n v="794"/>
    <s v="142000"/>
    <s v="Virginia Center for Behavioral Rehabilitation"/>
    <s v="No"/>
    <x v="126"/>
    <n v="197"/>
    <s v="Instruction"/>
    <x v="75"/>
    <s v="GF"/>
    <n v="50"/>
    <x v="4"/>
    <n v="0"/>
    <n v="0"/>
    <n v="376.47"/>
    <n v="43319.94"/>
    <n v="0"/>
    <n v="0"/>
    <n v="14770"/>
  </r>
  <r>
    <x v="8"/>
    <n v="9"/>
    <n v="794"/>
    <s v="142000"/>
    <s v="Virginia Center for Behavioral Rehabilitation"/>
    <s v="No"/>
    <x v="126"/>
    <n v="357"/>
    <s v="Secure Confinement"/>
    <x v="113"/>
    <s v="GF"/>
    <n v="10"/>
    <x v="0"/>
    <n v="15618368"/>
    <n v="19000000"/>
    <n v="18000000"/>
    <n v="20866864.98"/>
    <n v="19252776"/>
    <n v="22202776"/>
    <n v="20648379"/>
  </r>
  <r>
    <x v="8"/>
    <n v="9"/>
    <n v="794"/>
    <s v="142000"/>
    <s v="Virginia Center for Behavioral Rehabilitation"/>
    <s v="No"/>
    <x v="126"/>
    <n v="357"/>
    <s v="Secure Confinement"/>
    <x v="113"/>
    <s v="GF"/>
    <n v="20"/>
    <x v="1"/>
    <n v="15618368"/>
    <n v="19000000"/>
    <n v="17420351.02"/>
    <n v="18536026.640000001"/>
    <n v="19252776"/>
    <n v="22202776"/>
    <n v="19919316.379999999"/>
  </r>
  <r>
    <x v="8"/>
    <n v="9"/>
    <n v="794"/>
    <s v="142000"/>
    <s v="Virginia Center for Behavioral Rehabilitation"/>
    <s v="No"/>
    <x v="126"/>
    <n v="357"/>
    <s v="Secure Confinement"/>
    <x v="113"/>
    <s v="GF"/>
    <n v="30"/>
    <x v="2"/>
    <n v="0"/>
    <n v="0"/>
    <n v="579648.98"/>
    <n v="2330838.34"/>
    <n v="0"/>
    <n v="0"/>
    <n v="729062.62"/>
  </r>
  <r>
    <x v="8"/>
    <n v="9"/>
    <n v="794"/>
    <s v="142000"/>
    <s v="Virginia Center for Behavioral Rehabilitation"/>
    <s v="No"/>
    <x v="126"/>
    <n v="357"/>
    <s v="Secure Confinement"/>
    <x v="113"/>
    <s v="GF"/>
    <n v="40"/>
    <x v="3"/>
    <n v="0"/>
    <n v="0"/>
    <n v="0"/>
    <n v="0"/>
    <n v="0"/>
    <n v="0"/>
    <n v="0"/>
  </r>
  <r>
    <x v="8"/>
    <n v="9"/>
    <n v="794"/>
    <s v="142000"/>
    <s v="Virginia Center for Behavioral Rehabilitation"/>
    <s v="No"/>
    <x v="126"/>
    <n v="357"/>
    <s v="Secure Confinement"/>
    <x v="113"/>
    <s v="GF"/>
    <n v="50"/>
    <x v="4"/>
    <n v="0"/>
    <n v="0"/>
    <n v="579648.98"/>
    <n v="2330838.34"/>
    <n v="0"/>
    <n v="0"/>
    <n v="729062.62"/>
  </r>
  <r>
    <x v="8"/>
    <n v="9"/>
    <n v="794"/>
    <s v="142000"/>
    <s v="Virginia Center for Behavioral Rehabilitation"/>
    <s v="No"/>
    <x v="126"/>
    <n v="421"/>
    <s v="Pharmacy Services"/>
    <x v="114"/>
    <s v="GF"/>
    <n v="10"/>
    <x v="0"/>
    <n v="1519013"/>
    <n v="1335013"/>
    <n v="1750000"/>
    <n v="1937890"/>
    <n v="2407890"/>
    <n v="2339540"/>
    <n v="2257890"/>
  </r>
  <r>
    <x v="8"/>
    <n v="9"/>
    <n v="794"/>
    <s v="142000"/>
    <s v="Virginia Center for Behavioral Rehabilitation"/>
    <s v="No"/>
    <x v="126"/>
    <n v="421"/>
    <s v="Pharmacy Services"/>
    <x v="114"/>
    <s v="GF"/>
    <n v="20"/>
    <x v="1"/>
    <n v="1519013"/>
    <n v="1335013"/>
    <n v="1750000"/>
    <n v="1937890"/>
    <n v="2407890"/>
    <n v="2339540"/>
    <n v="2256389.1800000002"/>
  </r>
  <r>
    <x v="8"/>
    <n v="9"/>
    <n v="794"/>
    <s v="142000"/>
    <s v="Virginia Center for Behavioral Rehabilitation"/>
    <s v="No"/>
    <x v="126"/>
    <n v="421"/>
    <s v="Pharmacy Services"/>
    <x v="114"/>
    <s v="GF"/>
    <n v="30"/>
    <x v="2"/>
    <n v="0"/>
    <n v="0"/>
    <n v="0"/>
    <n v="0"/>
    <n v="0"/>
    <n v="0"/>
    <n v="1500.82"/>
  </r>
  <r>
    <x v="8"/>
    <n v="9"/>
    <n v="794"/>
    <s v="142000"/>
    <s v="Virginia Center for Behavioral Rehabilitation"/>
    <s v="No"/>
    <x v="126"/>
    <n v="421"/>
    <s v="Pharmacy Services"/>
    <x v="114"/>
    <s v="GF"/>
    <n v="40"/>
    <x v="3"/>
    <n v="0"/>
    <n v="0"/>
    <n v="0"/>
    <n v="0"/>
    <n v="0"/>
    <n v="0"/>
    <n v="0"/>
  </r>
  <r>
    <x v="8"/>
    <n v="9"/>
    <n v="794"/>
    <s v="142000"/>
    <s v="Virginia Center for Behavioral Rehabilitation"/>
    <s v="No"/>
    <x v="126"/>
    <n v="421"/>
    <s v="Pharmacy Services"/>
    <x v="114"/>
    <s v="GF"/>
    <n v="50"/>
    <x v="4"/>
    <n v="0"/>
    <n v="0"/>
    <n v="0"/>
    <n v="0"/>
    <n v="0"/>
    <n v="0"/>
    <n v="1500.82"/>
  </r>
  <r>
    <x v="8"/>
    <n v="9"/>
    <n v="794"/>
    <s v="142000"/>
    <s v="Virginia Center for Behavioral Rehabilitation"/>
    <s v="No"/>
    <x v="126"/>
    <n v="430"/>
    <s v="State Health Services"/>
    <x v="82"/>
    <s v="GF"/>
    <n v="10"/>
    <x v="0"/>
    <n v="9427511"/>
    <n v="12599578"/>
    <n v="15750000"/>
    <n v="14208539.210000001"/>
    <n v="15948868"/>
    <n v="16832925"/>
    <n v="18038931"/>
  </r>
  <r>
    <x v="8"/>
    <n v="9"/>
    <n v="794"/>
    <s v="142000"/>
    <s v="Virginia Center for Behavioral Rehabilitation"/>
    <s v="No"/>
    <x v="126"/>
    <n v="430"/>
    <s v="State Health Services"/>
    <x v="82"/>
    <s v="GF"/>
    <n v="20"/>
    <x v="1"/>
    <n v="9427511"/>
    <n v="12599578"/>
    <n v="15009561.789999999"/>
    <n v="14208539.210000001"/>
    <n v="15948868"/>
    <n v="16832925"/>
    <n v="18038931"/>
  </r>
  <r>
    <x v="8"/>
    <n v="9"/>
    <n v="794"/>
    <s v="142000"/>
    <s v="Virginia Center for Behavioral Rehabilitation"/>
    <s v="No"/>
    <x v="126"/>
    <n v="430"/>
    <s v="State Health Services"/>
    <x v="82"/>
    <s v="GF"/>
    <n v="30"/>
    <x v="2"/>
    <n v="0"/>
    <n v="0"/>
    <n v="740438.21"/>
    <n v="0"/>
    <n v="0"/>
    <n v="0"/>
    <n v="0"/>
  </r>
  <r>
    <x v="8"/>
    <n v="9"/>
    <n v="794"/>
    <s v="142000"/>
    <s v="Virginia Center for Behavioral Rehabilitation"/>
    <s v="No"/>
    <x v="126"/>
    <n v="430"/>
    <s v="State Health Services"/>
    <x v="82"/>
    <s v="GF"/>
    <n v="40"/>
    <x v="3"/>
    <n v="0"/>
    <n v="0"/>
    <n v="0"/>
    <n v="0"/>
    <n v="0"/>
    <n v="0"/>
    <n v="0"/>
  </r>
  <r>
    <x v="8"/>
    <n v="9"/>
    <n v="794"/>
    <s v="142000"/>
    <s v="Virginia Center for Behavioral Rehabilitation"/>
    <s v="No"/>
    <x v="126"/>
    <n v="430"/>
    <s v="State Health Services"/>
    <x v="82"/>
    <s v="GF"/>
    <n v="50"/>
    <x v="4"/>
    <n v="0"/>
    <n v="0"/>
    <n v="740438.21"/>
    <n v="0"/>
    <n v="0"/>
    <n v="0"/>
    <n v="0"/>
  </r>
  <r>
    <x v="8"/>
    <n v="9"/>
    <n v="794"/>
    <s v="142000"/>
    <s v="Virginia Center for Behavioral Rehabilitation"/>
    <s v="No"/>
    <x v="126"/>
    <n v="498"/>
    <s v="Facility Administrative and Support Services"/>
    <x v="115"/>
    <s v="GF"/>
    <n v="10"/>
    <x v="0"/>
    <n v="14594443"/>
    <n v="11292732"/>
    <n v="15306642"/>
    <n v="17383532.359999999"/>
    <n v="18251853"/>
    <n v="20636238"/>
    <n v="23590321"/>
  </r>
  <r>
    <x v="8"/>
    <n v="9"/>
    <n v="794"/>
    <s v="142000"/>
    <s v="Virginia Center for Behavioral Rehabilitation"/>
    <s v="No"/>
    <x v="126"/>
    <n v="498"/>
    <s v="Facility Administrative and Support Services"/>
    <x v="115"/>
    <s v="GF"/>
    <n v="20"/>
    <x v="1"/>
    <n v="14594443"/>
    <n v="11292732"/>
    <n v="14906446.640000001"/>
    <n v="17383389.969999999"/>
    <n v="18251853"/>
    <n v="20636238"/>
    <n v="23291190.140000001"/>
  </r>
  <r>
    <x v="8"/>
    <n v="9"/>
    <n v="794"/>
    <s v="142000"/>
    <s v="Virginia Center for Behavioral Rehabilitation"/>
    <s v="No"/>
    <x v="126"/>
    <n v="498"/>
    <s v="Facility Administrative and Support Services"/>
    <x v="115"/>
    <s v="GF"/>
    <n v="30"/>
    <x v="2"/>
    <n v="0"/>
    <n v="0"/>
    <n v="400195.36"/>
    <n v="142.38999999999999"/>
    <n v="0"/>
    <n v="0"/>
    <n v="299130.86"/>
  </r>
  <r>
    <x v="8"/>
    <n v="9"/>
    <n v="794"/>
    <s v="142000"/>
    <s v="Virginia Center for Behavioral Rehabilitation"/>
    <s v="No"/>
    <x v="126"/>
    <n v="498"/>
    <s v="Facility Administrative and Support Services"/>
    <x v="115"/>
    <s v="GF"/>
    <n v="40"/>
    <x v="3"/>
    <n v="0"/>
    <n v="0"/>
    <n v="0"/>
    <n v="0"/>
    <n v="0"/>
    <n v="0"/>
    <n v="20813"/>
  </r>
  <r>
    <x v="8"/>
    <n v="9"/>
    <n v="794"/>
    <s v="142000"/>
    <s v="Virginia Center for Behavioral Rehabilitation"/>
    <s v="No"/>
    <x v="126"/>
    <n v="498"/>
    <s v="Facility Administrative and Support Services"/>
    <x v="115"/>
    <s v="GF"/>
    <n v="50"/>
    <x v="4"/>
    <n v="0"/>
    <n v="0"/>
    <n v="400195.36"/>
    <n v="142.38999999999999"/>
    <n v="0"/>
    <n v="0"/>
    <n v="278317.86"/>
  </r>
  <r>
    <x v="8"/>
    <n v="9"/>
    <n v="262"/>
    <s v="143000"/>
    <s v="Department for Aging and Rehabilitative Services"/>
    <s v="No"/>
    <x v="127"/>
    <n v="454"/>
    <s v="Rehabilitation Assistance Services"/>
    <x v="116"/>
    <s v="GF"/>
    <n v="10"/>
    <x v="0"/>
    <n v="32625687"/>
    <n v="33145406.010000002"/>
    <n v="33098265"/>
    <n v="35044169"/>
    <n v="36762761"/>
    <n v="37355159"/>
    <n v="40823058.75"/>
  </r>
  <r>
    <x v="8"/>
    <n v="9"/>
    <n v="262"/>
    <s v="143000"/>
    <s v="Department for Aging and Rehabilitative Services"/>
    <s v="No"/>
    <x v="127"/>
    <n v="454"/>
    <s v="Rehabilitation Assistance Services"/>
    <x v="116"/>
    <s v="GF"/>
    <n v="20"/>
    <x v="1"/>
    <n v="32625687"/>
    <n v="32535406.010000002"/>
    <n v="33098265"/>
    <n v="35044168.109999999"/>
    <n v="36762761"/>
    <n v="37355159"/>
    <n v="40823058.75"/>
  </r>
  <r>
    <x v="8"/>
    <n v="9"/>
    <n v="262"/>
    <s v="143000"/>
    <s v="Department for Aging and Rehabilitative Services"/>
    <s v="No"/>
    <x v="127"/>
    <n v="454"/>
    <s v="Rehabilitation Assistance Services"/>
    <x v="116"/>
    <s v="GF"/>
    <n v="30"/>
    <x v="2"/>
    <n v="0"/>
    <n v="610000"/>
    <n v="0"/>
    <n v="0.89"/>
    <n v="0"/>
    <n v="0"/>
    <n v="0"/>
  </r>
  <r>
    <x v="8"/>
    <n v="9"/>
    <n v="262"/>
    <s v="143000"/>
    <s v="Department for Aging and Rehabilitative Services"/>
    <s v="No"/>
    <x v="127"/>
    <n v="454"/>
    <s v="Rehabilitation Assistance Services"/>
    <x v="116"/>
    <s v="GF"/>
    <n v="40"/>
    <x v="3"/>
    <n v="0"/>
    <n v="0"/>
    <n v="0"/>
    <n v="0"/>
    <n v="0"/>
    <n v="0"/>
    <n v="0"/>
  </r>
  <r>
    <x v="8"/>
    <n v="9"/>
    <n v="262"/>
    <s v="143000"/>
    <s v="Department for Aging and Rehabilitative Services"/>
    <s v="No"/>
    <x v="127"/>
    <n v="454"/>
    <s v="Rehabilitation Assistance Services"/>
    <x v="116"/>
    <s v="GF"/>
    <n v="50"/>
    <x v="4"/>
    <n v="0"/>
    <n v="610000"/>
    <n v="0"/>
    <n v="0.89"/>
    <n v="0"/>
    <n v="0"/>
    <n v="0"/>
  </r>
  <r>
    <x v="8"/>
    <n v="9"/>
    <n v="262"/>
    <s v="143000"/>
    <s v="Department for Aging and Rehabilitative Services"/>
    <s v="No"/>
    <x v="127"/>
    <n v="455"/>
    <s v="Individual Care Services"/>
    <x v="117"/>
    <s v="GF"/>
    <n v="10"/>
    <x v="0"/>
    <n v="16668403"/>
    <n v="16853403"/>
    <n v="16896281"/>
    <n v="16763403"/>
    <n v="20253634"/>
    <n v="20703634"/>
    <n v="22063634"/>
  </r>
  <r>
    <x v="8"/>
    <n v="9"/>
    <n v="262"/>
    <s v="143000"/>
    <s v="Department for Aging and Rehabilitative Services"/>
    <s v="No"/>
    <x v="127"/>
    <n v="455"/>
    <s v="Individual Care Services"/>
    <x v="117"/>
    <s v="GF"/>
    <n v="20"/>
    <x v="1"/>
    <n v="16668066.41"/>
    <n v="16838403"/>
    <n v="16893582"/>
    <n v="16760953"/>
    <n v="20149067.039999999"/>
    <n v="20527112"/>
    <n v="20829635.969999999"/>
  </r>
  <r>
    <x v="8"/>
    <n v="9"/>
    <n v="262"/>
    <s v="143000"/>
    <s v="Department for Aging and Rehabilitative Services"/>
    <s v="No"/>
    <x v="127"/>
    <n v="455"/>
    <s v="Individual Care Services"/>
    <x v="117"/>
    <s v="GF"/>
    <n v="30"/>
    <x v="2"/>
    <n v="336.59"/>
    <n v="15000"/>
    <n v="2699"/>
    <n v="2450"/>
    <n v="104566.96"/>
    <n v="176522"/>
    <n v="1233998.03"/>
  </r>
  <r>
    <x v="8"/>
    <n v="9"/>
    <n v="262"/>
    <s v="143000"/>
    <s v="Department for Aging and Rehabilitative Services"/>
    <s v="No"/>
    <x v="127"/>
    <n v="455"/>
    <s v="Individual Care Services"/>
    <x v="117"/>
    <s v="GF"/>
    <n v="40"/>
    <x v="3"/>
    <n v="0"/>
    <n v="0"/>
    <n v="0"/>
    <n v="0"/>
    <n v="0"/>
    <n v="0"/>
    <n v="1233998.03"/>
  </r>
  <r>
    <x v="8"/>
    <n v="9"/>
    <n v="262"/>
    <s v="143000"/>
    <s v="Department for Aging and Rehabilitative Services"/>
    <s v="No"/>
    <x v="127"/>
    <n v="455"/>
    <s v="Individual Care Services"/>
    <x v="117"/>
    <s v="GF"/>
    <n v="50"/>
    <x v="4"/>
    <n v="336.59"/>
    <n v="15000"/>
    <n v="2699"/>
    <n v="2450"/>
    <n v="104566.96"/>
    <n v="176522"/>
    <n v="0"/>
  </r>
  <r>
    <x v="8"/>
    <n v="9"/>
    <n v="262"/>
    <s v="143000"/>
    <s v="Department for Aging and Rehabilitative Services"/>
    <s v="No"/>
    <x v="127"/>
    <n v="457"/>
    <s v="Nutritional Services"/>
    <x v="51"/>
    <s v="GF"/>
    <n v="10"/>
    <x v="0"/>
    <n v="6028648"/>
    <n v="5728648"/>
    <n v="6035770"/>
    <n v="6018648"/>
    <n v="6153648"/>
    <n v="6178648"/>
    <n v="6293648"/>
  </r>
  <r>
    <x v="8"/>
    <n v="9"/>
    <n v="262"/>
    <s v="143000"/>
    <s v="Department for Aging and Rehabilitative Services"/>
    <s v="No"/>
    <x v="127"/>
    <n v="457"/>
    <s v="Nutritional Services"/>
    <x v="51"/>
    <s v="GF"/>
    <n v="20"/>
    <x v="1"/>
    <n v="5946327"/>
    <n v="5728648"/>
    <n v="6035770"/>
    <n v="6013252"/>
    <n v="6111319.0199999996"/>
    <n v="6174585.7400000002"/>
    <n v="6191788.1600000001"/>
  </r>
  <r>
    <x v="8"/>
    <n v="9"/>
    <n v="262"/>
    <s v="143000"/>
    <s v="Department for Aging and Rehabilitative Services"/>
    <s v="No"/>
    <x v="127"/>
    <n v="457"/>
    <s v="Nutritional Services"/>
    <x v="51"/>
    <s v="GF"/>
    <n v="30"/>
    <x v="2"/>
    <n v="82321"/>
    <n v="0"/>
    <n v="0"/>
    <n v="5396"/>
    <n v="42328.98"/>
    <n v="4062.26"/>
    <n v="101859.84"/>
  </r>
  <r>
    <x v="8"/>
    <n v="9"/>
    <n v="262"/>
    <s v="143000"/>
    <s v="Department for Aging and Rehabilitative Services"/>
    <s v="No"/>
    <x v="127"/>
    <n v="457"/>
    <s v="Nutritional Services"/>
    <x v="51"/>
    <s v="GF"/>
    <n v="40"/>
    <x v="3"/>
    <n v="0"/>
    <n v="0"/>
    <n v="0"/>
    <n v="0"/>
    <n v="0"/>
    <n v="0"/>
    <n v="0"/>
  </r>
  <r>
    <x v="8"/>
    <n v="9"/>
    <n v="262"/>
    <s v="143000"/>
    <s v="Department for Aging and Rehabilitative Services"/>
    <s v="No"/>
    <x v="127"/>
    <n v="457"/>
    <s v="Nutritional Services"/>
    <x v="51"/>
    <s v="GF"/>
    <n v="50"/>
    <x v="4"/>
    <n v="82321"/>
    <n v="0"/>
    <n v="0"/>
    <n v="5396"/>
    <n v="42328.98"/>
    <n v="4062.26"/>
    <n v="101859.84"/>
  </r>
  <r>
    <x v="8"/>
    <n v="9"/>
    <n v="262"/>
    <s v="143000"/>
    <s v="Department for Aging and Rehabilitative Services"/>
    <s v="No"/>
    <x v="127"/>
    <n v="461"/>
    <s v="Continuing Income Assistance Services"/>
    <x v="118"/>
    <s v="GF"/>
    <n v="10"/>
    <x v="0"/>
    <n v="1465118"/>
    <n v="1443436"/>
    <n v="1499934"/>
    <n v="1515223"/>
    <n v="1515236"/>
    <n v="515236"/>
    <n v="512634.85"/>
  </r>
  <r>
    <x v="8"/>
    <n v="9"/>
    <n v="262"/>
    <s v="143000"/>
    <s v="Department for Aging and Rehabilitative Services"/>
    <s v="No"/>
    <x v="127"/>
    <n v="461"/>
    <s v="Continuing Income Assistance Services"/>
    <x v="118"/>
    <s v="GF"/>
    <n v="20"/>
    <x v="1"/>
    <n v="1137754.48"/>
    <n v="852557.13"/>
    <n v="170115.07"/>
    <n v="207278.14"/>
    <n v="302138.05"/>
    <n v="151575.31"/>
    <n v="194091.93"/>
  </r>
  <r>
    <x v="8"/>
    <n v="9"/>
    <n v="262"/>
    <s v="143000"/>
    <s v="Department for Aging and Rehabilitative Services"/>
    <s v="No"/>
    <x v="127"/>
    <n v="461"/>
    <s v="Continuing Income Assistance Services"/>
    <x v="118"/>
    <s v="GF"/>
    <n v="30"/>
    <x v="2"/>
    <n v="327363.52"/>
    <n v="590878.87"/>
    <n v="1329818.93"/>
    <n v="1307944.8600000001"/>
    <n v="1213097.95"/>
    <n v="363660.69"/>
    <n v="318542.92"/>
  </r>
  <r>
    <x v="8"/>
    <n v="9"/>
    <n v="262"/>
    <s v="143000"/>
    <s v="Department for Aging and Rehabilitative Services"/>
    <s v="No"/>
    <x v="127"/>
    <n v="461"/>
    <s v="Continuing Income Assistance Services"/>
    <x v="118"/>
    <s v="GF"/>
    <n v="40"/>
    <x v="3"/>
    <n v="0"/>
    <n v="0"/>
    <n v="0"/>
    <n v="0"/>
    <n v="0"/>
    <n v="0"/>
    <n v="0"/>
  </r>
  <r>
    <x v="8"/>
    <n v="9"/>
    <n v="262"/>
    <s v="143000"/>
    <s v="Department for Aging and Rehabilitative Services"/>
    <s v="No"/>
    <x v="127"/>
    <n v="461"/>
    <s v="Continuing Income Assistance Services"/>
    <x v="118"/>
    <s v="GF"/>
    <n v="50"/>
    <x v="4"/>
    <n v="327363.52"/>
    <n v="590878.87"/>
    <n v="1329818.93"/>
    <n v="1307944.8600000001"/>
    <n v="1213097.95"/>
    <n v="363660.69"/>
    <n v="318542.92"/>
  </r>
  <r>
    <x v="8"/>
    <n v="9"/>
    <n v="262"/>
    <s v="143000"/>
    <s v="Department for Aging and Rehabilitative Services"/>
    <s v="No"/>
    <x v="127"/>
    <n v="468"/>
    <s v="Adult Programs and Services"/>
    <x v="119"/>
    <s v="GF"/>
    <n v="10"/>
    <x v="0"/>
    <n v="3506050"/>
    <n v="3839564.51"/>
    <n v="3418064"/>
    <n v="3959725"/>
    <n v="5558084"/>
    <n v="5633620"/>
    <n v="6244909.2199999997"/>
  </r>
  <r>
    <x v="8"/>
    <n v="9"/>
    <n v="262"/>
    <s v="143000"/>
    <s v="Department for Aging and Rehabilitative Services"/>
    <s v="No"/>
    <x v="127"/>
    <n v="468"/>
    <s v="Adult Programs and Services"/>
    <x v="119"/>
    <s v="GF"/>
    <n v="20"/>
    <x v="1"/>
    <n v="3506050"/>
    <n v="3544564.51"/>
    <n v="3418064"/>
    <n v="3689346.46"/>
    <n v="4689187.6399999997"/>
    <n v="5119562.32"/>
    <n v="5884658.9699999997"/>
  </r>
  <r>
    <x v="8"/>
    <n v="9"/>
    <n v="262"/>
    <s v="143000"/>
    <s v="Department for Aging and Rehabilitative Services"/>
    <s v="No"/>
    <x v="127"/>
    <n v="468"/>
    <s v="Adult Programs and Services"/>
    <x v="119"/>
    <s v="GF"/>
    <n v="30"/>
    <x v="2"/>
    <n v="0"/>
    <n v="295000"/>
    <n v="0"/>
    <n v="270378.53999999998"/>
    <n v="868896.36"/>
    <n v="514057.68"/>
    <n v="360250.25"/>
  </r>
  <r>
    <x v="8"/>
    <n v="9"/>
    <n v="262"/>
    <s v="143000"/>
    <s v="Department for Aging and Rehabilitative Services"/>
    <s v="No"/>
    <x v="127"/>
    <n v="468"/>
    <s v="Adult Programs and Services"/>
    <x v="119"/>
    <s v="GF"/>
    <n v="40"/>
    <x v="3"/>
    <n v="0"/>
    <n v="0"/>
    <n v="0"/>
    <n v="0"/>
    <n v="0"/>
    <n v="0"/>
    <n v="0"/>
  </r>
  <r>
    <x v="8"/>
    <n v="9"/>
    <n v="262"/>
    <s v="143000"/>
    <s v="Department for Aging and Rehabilitative Services"/>
    <s v="No"/>
    <x v="127"/>
    <n v="468"/>
    <s v="Adult Programs and Services"/>
    <x v="119"/>
    <s v="GF"/>
    <n v="50"/>
    <x v="4"/>
    <n v="0"/>
    <n v="295000"/>
    <n v="0"/>
    <n v="270378.53999999998"/>
    <n v="868896.36"/>
    <n v="514057.68"/>
    <n v="360250.25"/>
  </r>
  <r>
    <x v="8"/>
    <n v="9"/>
    <n v="262"/>
    <s v="143000"/>
    <s v="Department for Aging and Rehabilitative Services"/>
    <s v="No"/>
    <x v="127"/>
    <n v="499"/>
    <s v="Administrative and Support Services"/>
    <x v="96"/>
    <s v="GF"/>
    <n v="10"/>
    <x v="0"/>
    <n v="385511"/>
    <n v="560116.47999999998"/>
    <n v="517650"/>
    <n v="386860"/>
    <n v="871864"/>
    <n v="872016"/>
    <n v="949503.68"/>
  </r>
  <r>
    <x v="8"/>
    <n v="9"/>
    <n v="262"/>
    <s v="143000"/>
    <s v="Department for Aging and Rehabilitative Services"/>
    <s v="No"/>
    <x v="127"/>
    <n v="499"/>
    <s v="Administrative and Support Services"/>
    <x v="96"/>
    <s v="GF"/>
    <n v="20"/>
    <x v="1"/>
    <n v="385510.69"/>
    <n v="560116.47999999998"/>
    <n v="517650"/>
    <n v="375323.05"/>
    <n v="871864"/>
    <n v="872016"/>
    <n v="949503.68"/>
  </r>
  <r>
    <x v="8"/>
    <n v="9"/>
    <n v="262"/>
    <s v="143000"/>
    <s v="Department for Aging and Rehabilitative Services"/>
    <s v="No"/>
    <x v="127"/>
    <n v="499"/>
    <s v="Administrative and Support Services"/>
    <x v="96"/>
    <s v="GF"/>
    <n v="30"/>
    <x v="2"/>
    <n v="0.31"/>
    <n v="0"/>
    <n v="0"/>
    <n v="11536.95"/>
    <n v="0"/>
    <n v="0"/>
    <n v="0"/>
  </r>
  <r>
    <x v="8"/>
    <n v="9"/>
    <n v="262"/>
    <s v="143000"/>
    <s v="Department for Aging and Rehabilitative Services"/>
    <s v="No"/>
    <x v="127"/>
    <n v="499"/>
    <s v="Administrative and Support Services"/>
    <x v="96"/>
    <s v="GF"/>
    <n v="40"/>
    <x v="3"/>
    <n v="0"/>
    <n v="0"/>
    <n v="0"/>
    <n v="0"/>
    <n v="0"/>
    <n v="0"/>
    <n v="0"/>
  </r>
  <r>
    <x v="8"/>
    <n v="9"/>
    <n v="262"/>
    <s v="143000"/>
    <s v="Department for Aging and Rehabilitative Services"/>
    <s v="No"/>
    <x v="127"/>
    <n v="499"/>
    <s v="Administrative and Support Services"/>
    <x v="96"/>
    <s v="GF"/>
    <n v="50"/>
    <x v="4"/>
    <n v="0.31"/>
    <n v="0"/>
    <n v="0"/>
    <n v="11536.95"/>
    <n v="0"/>
    <n v="0"/>
    <n v="0"/>
  </r>
  <r>
    <x v="8"/>
    <n v="9"/>
    <n v="203"/>
    <s v="144000"/>
    <s v="Wilson Workforce and Rehabilitation Center"/>
    <s v="No"/>
    <x v="128"/>
    <n v="454"/>
    <s v="Rehabilitation Assistance Services"/>
    <x v="116"/>
    <s v="GF"/>
    <n v="10"/>
    <x v="0"/>
    <n v="3562134"/>
    <n v="3709830"/>
    <n v="3598565"/>
    <n v="3565058"/>
    <n v="4114266"/>
    <n v="4260476"/>
    <n v="4613003.51"/>
  </r>
  <r>
    <x v="8"/>
    <n v="9"/>
    <n v="203"/>
    <s v="144000"/>
    <s v="Wilson Workforce and Rehabilitation Center"/>
    <s v="No"/>
    <x v="128"/>
    <n v="454"/>
    <s v="Rehabilitation Assistance Services"/>
    <x v="116"/>
    <s v="GF"/>
    <n v="20"/>
    <x v="1"/>
    <n v="3562134"/>
    <n v="3709830"/>
    <n v="3598565"/>
    <n v="3501681.98"/>
    <n v="4114266"/>
    <n v="4260476"/>
    <n v="4613003.51"/>
  </r>
  <r>
    <x v="8"/>
    <n v="9"/>
    <n v="203"/>
    <s v="144000"/>
    <s v="Wilson Workforce and Rehabilitation Center"/>
    <s v="No"/>
    <x v="128"/>
    <n v="454"/>
    <s v="Rehabilitation Assistance Services"/>
    <x v="116"/>
    <s v="GF"/>
    <n v="30"/>
    <x v="2"/>
    <n v="0"/>
    <n v="0"/>
    <n v="0"/>
    <n v="63376.02"/>
    <n v="0"/>
    <n v="0"/>
    <n v="0"/>
  </r>
  <r>
    <x v="8"/>
    <n v="9"/>
    <n v="203"/>
    <s v="144000"/>
    <s v="Wilson Workforce and Rehabilitation Center"/>
    <s v="No"/>
    <x v="128"/>
    <n v="454"/>
    <s v="Rehabilitation Assistance Services"/>
    <x v="116"/>
    <s v="GF"/>
    <n v="40"/>
    <x v="3"/>
    <n v="0"/>
    <n v="0"/>
    <n v="0"/>
    <n v="0"/>
    <n v="0"/>
    <n v="0"/>
    <n v="0"/>
  </r>
  <r>
    <x v="8"/>
    <n v="9"/>
    <n v="203"/>
    <s v="144000"/>
    <s v="Wilson Workforce and Rehabilitation Center"/>
    <s v="No"/>
    <x v="128"/>
    <n v="454"/>
    <s v="Rehabilitation Assistance Services"/>
    <x v="116"/>
    <s v="GF"/>
    <n v="50"/>
    <x v="4"/>
    <n v="0"/>
    <n v="0"/>
    <n v="0"/>
    <n v="63376.02"/>
    <n v="0"/>
    <n v="0"/>
    <n v="0"/>
  </r>
  <r>
    <x v="8"/>
    <n v="9"/>
    <n v="203"/>
    <s v="144000"/>
    <s v="Wilson Workforce and Rehabilitation Center"/>
    <s v="No"/>
    <x v="128"/>
    <n v="498"/>
    <s v="Facility Administrative and Support Services"/>
    <x v="115"/>
    <s v="GF"/>
    <n v="10"/>
    <x v="0"/>
    <n v="2459459"/>
    <n v="2519393"/>
    <n v="2524048"/>
    <n v="2698678"/>
    <n v="2683043"/>
    <n v="2858063"/>
    <n v="2868573.49"/>
  </r>
  <r>
    <x v="8"/>
    <n v="9"/>
    <n v="203"/>
    <s v="144000"/>
    <s v="Wilson Workforce and Rehabilitation Center"/>
    <s v="No"/>
    <x v="128"/>
    <n v="498"/>
    <s v="Facility Administrative and Support Services"/>
    <x v="115"/>
    <s v="GF"/>
    <n v="20"/>
    <x v="1"/>
    <n v="2459366.08"/>
    <n v="2119393"/>
    <n v="2524048"/>
    <n v="2683588.65"/>
    <n v="2683043"/>
    <n v="2858063"/>
    <n v="2868573.49"/>
  </r>
  <r>
    <x v="8"/>
    <n v="9"/>
    <n v="203"/>
    <s v="144000"/>
    <s v="Wilson Workforce and Rehabilitation Center"/>
    <s v="No"/>
    <x v="128"/>
    <n v="498"/>
    <s v="Facility Administrative and Support Services"/>
    <x v="115"/>
    <s v="GF"/>
    <n v="30"/>
    <x v="2"/>
    <n v="92.92"/>
    <n v="400000"/>
    <n v="0"/>
    <n v="15089.35"/>
    <n v="0"/>
    <n v="0"/>
    <n v="0"/>
  </r>
  <r>
    <x v="8"/>
    <n v="9"/>
    <n v="203"/>
    <s v="144000"/>
    <s v="Wilson Workforce and Rehabilitation Center"/>
    <s v="No"/>
    <x v="128"/>
    <n v="498"/>
    <s v="Facility Administrative and Support Services"/>
    <x v="115"/>
    <s v="GF"/>
    <n v="40"/>
    <x v="3"/>
    <n v="0"/>
    <n v="0"/>
    <n v="0"/>
    <n v="0"/>
    <n v="0"/>
    <n v="0"/>
    <n v="0"/>
  </r>
  <r>
    <x v="8"/>
    <n v="9"/>
    <n v="203"/>
    <s v="144000"/>
    <s v="Wilson Workforce and Rehabilitation Center"/>
    <s v="No"/>
    <x v="128"/>
    <n v="498"/>
    <s v="Facility Administrative and Support Services"/>
    <x v="115"/>
    <s v="GF"/>
    <n v="50"/>
    <x v="4"/>
    <n v="92.92"/>
    <n v="400000"/>
    <n v="0"/>
    <n v="15089.35"/>
    <n v="0"/>
    <n v="0"/>
    <n v="0"/>
  </r>
  <r>
    <x v="8"/>
    <n v="9"/>
    <n v="765"/>
    <s v="145000"/>
    <s v="Department of Social Services"/>
    <s v="No"/>
    <x v="129"/>
    <n v="451"/>
    <s v="Program Management Services"/>
    <x v="120"/>
    <s v="GF"/>
    <n v="10"/>
    <x v="0"/>
    <n v="16701948"/>
    <n v="15637290"/>
    <n v="18954168"/>
    <n v="20565155.16"/>
    <n v="29874259"/>
    <n v="26126991.100000001"/>
    <n v="30305201"/>
  </r>
  <r>
    <x v="8"/>
    <n v="9"/>
    <n v="765"/>
    <s v="145000"/>
    <s v="Department of Social Services"/>
    <s v="No"/>
    <x v="129"/>
    <n v="451"/>
    <s v="Program Management Services"/>
    <x v="120"/>
    <s v="GF"/>
    <n v="20"/>
    <x v="1"/>
    <n v="16701947.560000001"/>
    <n v="14939545.9"/>
    <n v="18913820.43"/>
    <n v="18299724.640000001"/>
    <n v="21365427.890000001"/>
    <n v="22938235.100000001"/>
    <n v="26244145.899999999"/>
  </r>
  <r>
    <x v="8"/>
    <n v="9"/>
    <n v="765"/>
    <s v="145000"/>
    <s v="Department of Social Services"/>
    <s v="No"/>
    <x v="129"/>
    <n v="451"/>
    <s v="Program Management Services"/>
    <x v="120"/>
    <s v="GF"/>
    <n v="30"/>
    <x v="2"/>
    <n v="0.44"/>
    <n v="697744.1"/>
    <n v="40347.57"/>
    <n v="2265430.52"/>
    <n v="8508831.1099999994"/>
    <n v="3188756"/>
    <n v="4061055.1"/>
  </r>
  <r>
    <x v="8"/>
    <n v="9"/>
    <n v="765"/>
    <s v="145000"/>
    <s v="Department of Social Services"/>
    <s v="No"/>
    <x v="129"/>
    <n v="451"/>
    <s v="Program Management Services"/>
    <x v="120"/>
    <s v="GF"/>
    <n v="40"/>
    <x v="3"/>
    <n v="0"/>
    <n v="0"/>
    <n v="0"/>
    <n v="0"/>
    <n v="0"/>
    <n v="1223377"/>
    <n v="2111008"/>
  </r>
  <r>
    <x v="8"/>
    <n v="9"/>
    <n v="765"/>
    <s v="145000"/>
    <s v="Department of Social Services"/>
    <s v="No"/>
    <x v="129"/>
    <n v="451"/>
    <s v="Program Management Services"/>
    <x v="120"/>
    <s v="GF"/>
    <n v="50"/>
    <x v="4"/>
    <n v="0.44"/>
    <n v="697744.1"/>
    <n v="40347.57"/>
    <n v="2265430.52"/>
    <n v="8508831.1099999994"/>
    <n v="1965379"/>
    <n v="1950047.1"/>
  </r>
  <r>
    <x v="8"/>
    <n v="9"/>
    <n v="765"/>
    <s v="145000"/>
    <s v="Department of Social Services"/>
    <s v="No"/>
    <x v="129"/>
    <n v="452"/>
    <s v="Financial Assistance for Self-Sufficiency Programs and Services"/>
    <x v="121"/>
    <s v="GF"/>
    <n v="10"/>
    <x v="0"/>
    <n v="81518741"/>
    <n v="78290516"/>
    <n v="80654719"/>
    <n v="85018853"/>
    <n v="91730258"/>
    <n v="88728465"/>
    <n v="262651668.55000001"/>
  </r>
  <r>
    <x v="8"/>
    <n v="9"/>
    <n v="765"/>
    <s v="145000"/>
    <s v="Department of Social Services"/>
    <s v="No"/>
    <x v="129"/>
    <n v="452"/>
    <s v="Financial Assistance for Self-Sufficiency Programs and Services"/>
    <x v="121"/>
    <s v="GF"/>
    <n v="20"/>
    <x v="1"/>
    <n v="81518740.900000006"/>
    <n v="78246437.109999999"/>
    <n v="80654718.829999998"/>
    <n v="85018853"/>
    <n v="91730167.819999993"/>
    <n v="88728465"/>
    <n v="262629204.74000001"/>
  </r>
  <r>
    <x v="8"/>
    <n v="9"/>
    <n v="765"/>
    <s v="145000"/>
    <s v="Department of Social Services"/>
    <s v="No"/>
    <x v="129"/>
    <n v="452"/>
    <s v="Financial Assistance for Self-Sufficiency Programs and Services"/>
    <x v="121"/>
    <s v="GF"/>
    <n v="30"/>
    <x v="2"/>
    <n v="0.1"/>
    <n v="44078.89"/>
    <n v="0.17"/>
    <n v="0"/>
    <n v="90.18"/>
    <n v="0"/>
    <n v="22463.81"/>
  </r>
  <r>
    <x v="8"/>
    <n v="9"/>
    <n v="765"/>
    <s v="145000"/>
    <s v="Department of Social Services"/>
    <s v="No"/>
    <x v="129"/>
    <n v="452"/>
    <s v="Financial Assistance for Self-Sufficiency Programs and Services"/>
    <x v="121"/>
    <s v="GF"/>
    <n v="40"/>
    <x v="3"/>
    <n v="0"/>
    <n v="0"/>
    <n v="0"/>
    <n v="0"/>
    <n v="0"/>
    <n v="0"/>
    <n v="0"/>
  </r>
  <r>
    <x v="8"/>
    <n v="9"/>
    <n v="765"/>
    <s v="145000"/>
    <s v="Department of Social Services"/>
    <s v="No"/>
    <x v="129"/>
    <n v="452"/>
    <s v="Financial Assistance for Self-Sufficiency Programs and Services"/>
    <x v="121"/>
    <s v="GF"/>
    <n v="50"/>
    <x v="4"/>
    <n v="0.1"/>
    <n v="44078.89"/>
    <n v="0.17"/>
    <n v="0"/>
    <n v="90.18"/>
    <n v="0"/>
    <n v="22463.81"/>
  </r>
  <r>
    <x v="8"/>
    <n v="9"/>
    <n v="765"/>
    <s v="145000"/>
    <s v="Department of Social Services"/>
    <s v="No"/>
    <x v="129"/>
    <n v="460"/>
    <s v="Financial Assistance for Local Social Services Staff"/>
    <x v="122"/>
    <s v="GF"/>
    <n v="10"/>
    <x v="0"/>
    <n v="124596629"/>
    <n v="127039604"/>
    <n v="131744226"/>
    <n v="147073685"/>
    <n v="154964143"/>
    <n v="167370947"/>
    <n v="184400682.03999999"/>
  </r>
  <r>
    <x v="8"/>
    <n v="9"/>
    <n v="765"/>
    <s v="145000"/>
    <s v="Department of Social Services"/>
    <s v="No"/>
    <x v="129"/>
    <n v="460"/>
    <s v="Financial Assistance for Local Social Services Staff"/>
    <x v="122"/>
    <s v="GF"/>
    <n v="20"/>
    <x v="1"/>
    <n v="124596208.5"/>
    <n v="127039603.2"/>
    <n v="131744225.33"/>
    <n v="147073645.68000001"/>
    <n v="154964143"/>
    <n v="167264378"/>
    <n v="183403136.53999999"/>
  </r>
  <r>
    <x v="8"/>
    <n v="9"/>
    <n v="765"/>
    <s v="145000"/>
    <s v="Department of Social Services"/>
    <s v="No"/>
    <x v="129"/>
    <n v="460"/>
    <s v="Financial Assistance for Local Social Services Staff"/>
    <x v="122"/>
    <s v="GF"/>
    <n v="30"/>
    <x v="2"/>
    <n v="420.5"/>
    <n v="0.83"/>
    <n v="0.67"/>
    <n v="39.32"/>
    <n v="0"/>
    <n v="106569"/>
    <n v="997545.5"/>
  </r>
  <r>
    <x v="8"/>
    <n v="9"/>
    <n v="765"/>
    <s v="145000"/>
    <s v="Department of Social Services"/>
    <s v="No"/>
    <x v="129"/>
    <n v="460"/>
    <s v="Financial Assistance for Local Social Services Staff"/>
    <x v="122"/>
    <s v="GF"/>
    <n v="40"/>
    <x v="3"/>
    <n v="0"/>
    <n v="0"/>
    <n v="0"/>
    <n v="0"/>
    <n v="0"/>
    <n v="0"/>
    <n v="0"/>
  </r>
  <r>
    <x v="8"/>
    <n v="9"/>
    <n v="765"/>
    <s v="145000"/>
    <s v="Department of Social Services"/>
    <s v="No"/>
    <x v="129"/>
    <n v="460"/>
    <s v="Financial Assistance for Local Social Services Staff"/>
    <x v="122"/>
    <s v="GF"/>
    <n v="50"/>
    <x v="4"/>
    <n v="420.5"/>
    <n v="0.83"/>
    <n v="0.67"/>
    <n v="39.32"/>
    <n v="0"/>
    <n v="106569"/>
    <n v="997545.5"/>
  </r>
  <r>
    <x v="8"/>
    <n v="9"/>
    <n v="765"/>
    <s v="145000"/>
    <s v="Department of Social Services"/>
    <s v="No"/>
    <x v="129"/>
    <n v="463"/>
    <s v="Child Support Enforcement Services"/>
    <x v="123"/>
    <s v="GF"/>
    <n v="10"/>
    <x v="0"/>
    <n v="17157242"/>
    <n v="15444157"/>
    <n v="13603288"/>
    <n v="12814383"/>
    <n v="13478085"/>
    <n v="13699520"/>
    <n v="14889543"/>
  </r>
  <r>
    <x v="8"/>
    <n v="9"/>
    <n v="765"/>
    <s v="145000"/>
    <s v="Department of Social Services"/>
    <s v="No"/>
    <x v="129"/>
    <n v="463"/>
    <s v="Child Support Enforcement Services"/>
    <x v="123"/>
    <s v="GF"/>
    <n v="20"/>
    <x v="1"/>
    <n v="17157242"/>
    <n v="15318668.74"/>
    <n v="13603288"/>
    <n v="12814336.49"/>
    <n v="13478085"/>
    <n v="13699520"/>
    <n v="14889543"/>
  </r>
  <r>
    <x v="8"/>
    <n v="9"/>
    <n v="765"/>
    <s v="145000"/>
    <s v="Department of Social Services"/>
    <s v="No"/>
    <x v="129"/>
    <n v="463"/>
    <s v="Child Support Enforcement Services"/>
    <x v="123"/>
    <s v="GF"/>
    <n v="30"/>
    <x v="2"/>
    <n v="0"/>
    <n v="125488.26"/>
    <n v="0"/>
    <n v="46.51"/>
    <n v="0"/>
    <n v="0"/>
    <n v="0"/>
  </r>
  <r>
    <x v="8"/>
    <n v="9"/>
    <n v="765"/>
    <s v="145000"/>
    <s v="Department of Social Services"/>
    <s v="No"/>
    <x v="129"/>
    <n v="463"/>
    <s v="Child Support Enforcement Services"/>
    <x v="123"/>
    <s v="GF"/>
    <n v="40"/>
    <x v="3"/>
    <n v="0"/>
    <n v="0"/>
    <n v="0"/>
    <n v="0"/>
    <n v="0"/>
    <n v="0"/>
    <n v="0"/>
  </r>
  <r>
    <x v="8"/>
    <n v="9"/>
    <n v="765"/>
    <s v="145000"/>
    <s v="Department of Social Services"/>
    <s v="No"/>
    <x v="129"/>
    <n v="463"/>
    <s v="Child Support Enforcement Services"/>
    <x v="123"/>
    <s v="GF"/>
    <n v="50"/>
    <x v="4"/>
    <n v="0"/>
    <n v="125488.26"/>
    <n v="0"/>
    <n v="46.51"/>
    <n v="0"/>
    <n v="0"/>
    <n v="0"/>
  </r>
  <r>
    <x v="8"/>
    <n v="9"/>
    <n v="765"/>
    <s v="145000"/>
    <s v="Department of Social Services"/>
    <s v="No"/>
    <x v="129"/>
    <n v="468"/>
    <s v="Adult Programs and Services"/>
    <x v="119"/>
    <s v="GF"/>
    <n v="10"/>
    <x v="0"/>
    <n v="20456141"/>
    <n v="23455181"/>
    <n v="23530181"/>
    <n v="26372734"/>
    <n v="28372734"/>
    <n v="28622734"/>
    <n v="41872734"/>
  </r>
  <r>
    <x v="8"/>
    <n v="9"/>
    <n v="765"/>
    <s v="145000"/>
    <s v="Department of Social Services"/>
    <s v="No"/>
    <x v="129"/>
    <n v="468"/>
    <s v="Adult Programs and Services"/>
    <x v="119"/>
    <s v="GF"/>
    <n v="20"/>
    <x v="1"/>
    <n v="19523021.120000001"/>
    <n v="19414748.030000001"/>
    <n v="20835237.399999999"/>
    <n v="24383720.280000001"/>
    <n v="22790614.27"/>
    <n v="25863378.600000001"/>
    <n v="32283044.699999999"/>
  </r>
  <r>
    <x v="8"/>
    <n v="9"/>
    <n v="765"/>
    <s v="145000"/>
    <s v="Department of Social Services"/>
    <s v="No"/>
    <x v="129"/>
    <n v="468"/>
    <s v="Adult Programs and Services"/>
    <x v="119"/>
    <s v="GF"/>
    <n v="30"/>
    <x v="2"/>
    <n v="933119.88"/>
    <n v="4040432.97"/>
    <n v="2694943.6"/>
    <n v="1989013.72"/>
    <n v="5582119.7300000004"/>
    <n v="2759355.4"/>
    <n v="9589689.3000000007"/>
  </r>
  <r>
    <x v="8"/>
    <n v="9"/>
    <n v="765"/>
    <s v="145000"/>
    <s v="Department of Social Services"/>
    <s v="No"/>
    <x v="129"/>
    <n v="468"/>
    <s v="Adult Programs and Services"/>
    <x v="119"/>
    <s v="GF"/>
    <n v="40"/>
    <x v="3"/>
    <n v="0"/>
    <n v="0"/>
    <n v="0"/>
    <n v="0"/>
    <n v="0"/>
    <n v="0"/>
    <n v="0"/>
  </r>
  <r>
    <x v="8"/>
    <n v="9"/>
    <n v="765"/>
    <s v="145000"/>
    <s v="Department of Social Services"/>
    <s v="No"/>
    <x v="129"/>
    <n v="468"/>
    <s v="Adult Programs and Services"/>
    <x v="119"/>
    <s v="GF"/>
    <n v="50"/>
    <x v="4"/>
    <n v="933119.88"/>
    <n v="4040432.97"/>
    <n v="2694943.6"/>
    <n v="1989013.72"/>
    <n v="5582119.7300000004"/>
    <n v="2759355.4"/>
    <n v="9589689.3000000007"/>
  </r>
  <r>
    <x v="8"/>
    <n v="9"/>
    <n v="765"/>
    <s v="145000"/>
    <s v="Department of Social Services"/>
    <s v="No"/>
    <x v="129"/>
    <n v="469"/>
    <s v="Child Welfare Services"/>
    <x v="124"/>
    <s v="GF"/>
    <n v="10"/>
    <x v="0"/>
    <n v="118060119"/>
    <n v="120134515"/>
    <n v="106880332"/>
    <n v="114339163"/>
    <n v="143143135"/>
    <n v="147357256"/>
    <n v="157405447"/>
  </r>
  <r>
    <x v="8"/>
    <n v="9"/>
    <n v="765"/>
    <s v="145000"/>
    <s v="Department of Social Services"/>
    <s v="No"/>
    <x v="129"/>
    <n v="469"/>
    <s v="Child Welfare Services"/>
    <x v="124"/>
    <s v="GF"/>
    <n v="20"/>
    <x v="1"/>
    <n v="118060119"/>
    <n v="114565162.40000001"/>
    <n v="106877397.59"/>
    <n v="103180108.52"/>
    <n v="109286382.83"/>
    <n v="120228982.66"/>
    <n v="129142570.25"/>
  </r>
  <r>
    <x v="8"/>
    <n v="9"/>
    <n v="765"/>
    <s v="145000"/>
    <s v="Department of Social Services"/>
    <s v="No"/>
    <x v="129"/>
    <n v="469"/>
    <s v="Child Welfare Services"/>
    <x v="124"/>
    <s v="GF"/>
    <n v="30"/>
    <x v="2"/>
    <n v="0"/>
    <n v="5569352.6500000004"/>
    <n v="2934.41"/>
    <n v="11159054.48"/>
    <n v="33856752.170000002"/>
    <n v="27128273.34"/>
    <n v="28262876.75"/>
  </r>
  <r>
    <x v="8"/>
    <n v="9"/>
    <n v="765"/>
    <s v="145000"/>
    <s v="Department of Social Services"/>
    <s v="No"/>
    <x v="129"/>
    <n v="469"/>
    <s v="Child Welfare Services"/>
    <x v="124"/>
    <s v="GF"/>
    <n v="40"/>
    <x v="3"/>
    <n v="0"/>
    <n v="0"/>
    <n v="0"/>
    <n v="0"/>
    <n v="0"/>
    <n v="7121181"/>
    <n v="7621181"/>
  </r>
  <r>
    <x v="8"/>
    <n v="9"/>
    <n v="765"/>
    <s v="145000"/>
    <s v="Department of Social Services"/>
    <s v="No"/>
    <x v="129"/>
    <n v="469"/>
    <s v="Child Welfare Services"/>
    <x v="124"/>
    <s v="GF"/>
    <n v="50"/>
    <x v="4"/>
    <n v="0"/>
    <n v="5569352.6500000004"/>
    <n v="2934.41"/>
    <n v="11159054.48"/>
    <n v="33856752.170000002"/>
    <n v="20007092.34"/>
    <n v="20641695.75"/>
  </r>
  <r>
    <x v="8"/>
    <n v="9"/>
    <n v="765"/>
    <s v="145000"/>
    <s v="Department of Social Services"/>
    <s v="No"/>
    <x v="129"/>
    <n v="491"/>
    <s v="Financial Assistance for Supplemental Assistance Services"/>
    <x v="125"/>
    <s v="GF"/>
    <n v="10"/>
    <x v="0"/>
    <n v="500000"/>
    <n v="500000"/>
    <n v="500000"/>
    <n v="500000"/>
    <n v="500000"/>
    <n v="500000"/>
    <n v="500000"/>
  </r>
  <r>
    <x v="8"/>
    <n v="9"/>
    <n v="765"/>
    <s v="145000"/>
    <s v="Department of Social Services"/>
    <s v="No"/>
    <x v="129"/>
    <n v="491"/>
    <s v="Financial Assistance for Supplemental Assistance Services"/>
    <x v="125"/>
    <s v="GF"/>
    <n v="20"/>
    <x v="1"/>
    <n v="336678.48"/>
    <n v="321929.14"/>
    <n v="286134.96000000002"/>
    <n v="298167.15999999997"/>
    <n v="286526.88"/>
    <n v="258150.65"/>
    <n v="224727.09"/>
  </r>
  <r>
    <x v="8"/>
    <n v="9"/>
    <n v="765"/>
    <s v="145000"/>
    <s v="Department of Social Services"/>
    <s v="No"/>
    <x v="129"/>
    <n v="491"/>
    <s v="Financial Assistance for Supplemental Assistance Services"/>
    <x v="125"/>
    <s v="GF"/>
    <n v="30"/>
    <x v="2"/>
    <n v="163321.51999999999"/>
    <n v="178070.86"/>
    <n v="213865.04"/>
    <n v="201832.84"/>
    <n v="213473.12"/>
    <n v="241849.35"/>
    <n v="275272.90999999997"/>
  </r>
  <r>
    <x v="8"/>
    <n v="9"/>
    <n v="765"/>
    <s v="145000"/>
    <s v="Department of Social Services"/>
    <s v="No"/>
    <x v="129"/>
    <n v="491"/>
    <s v="Financial Assistance for Supplemental Assistance Services"/>
    <x v="125"/>
    <s v="GF"/>
    <n v="40"/>
    <x v="3"/>
    <n v="0"/>
    <n v="0"/>
    <n v="0"/>
    <n v="0"/>
    <n v="0"/>
    <n v="0"/>
    <n v="0"/>
  </r>
  <r>
    <x v="8"/>
    <n v="9"/>
    <n v="765"/>
    <s v="145000"/>
    <s v="Department of Social Services"/>
    <s v="No"/>
    <x v="129"/>
    <n v="491"/>
    <s v="Financial Assistance for Supplemental Assistance Services"/>
    <x v="125"/>
    <s v="GF"/>
    <n v="50"/>
    <x v="4"/>
    <n v="163321.51999999999"/>
    <n v="178070.86"/>
    <n v="213865.04"/>
    <n v="201832.84"/>
    <n v="213473.12"/>
    <n v="241849.35"/>
    <n v="275272.90999999997"/>
  </r>
  <r>
    <x v="8"/>
    <n v="9"/>
    <n v="765"/>
    <s v="145000"/>
    <s v="Department of Social Services"/>
    <s v="No"/>
    <x v="129"/>
    <n v="492"/>
    <s v="Financial Assistance to Community Human Services Organizations"/>
    <x v="101"/>
    <s v="GF"/>
    <n v="10"/>
    <x v="0"/>
    <n v="674500"/>
    <n v="674500"/>
    <n v="1424500"/>
    <n v="8174500"/>
    <n v="6288500"/>
    <n v="3388500"/>
    <n v="8512736.5299999993"/>
  </r>
  <r>
    <x v="8"/>
    <n v="9"/>
    <n v="765"/>
    <s v="145000"/>
    <s v="Department of Social Services"/>
    <s v="No"/>
    <x v="129"/>
    <n v="492"/>
    <s v="Financial Assistance to Community Human Services Organizations"/>
    <x v="101"/>
    <s v="GF"/>
    <n v="20"/>
    <x v="1"/>
    <n v="620555.46"/>
    <n v="614014.51"/>
    <n v="808148.45"/>
    <n v="8066652.6600000001"/>
    <n v="6094950.9400000004"/>
    <n v="3112577.81"/>
    <n v="6211646.3200000003"/>
  </r>
  <r>
    <x v="8"/>
    <n v="9"/>
    <n v="765"/>
    <s v="145000"/>
    <s v="Department of Social Services"/>
    <s v="No"/>
    <x v="129"/>
    <n v="492"/>
    <s v="Financial Assistance to Community Human Services Organizations"/>
    <x v="101"/>
    <s v="GF"/>
    <n v="30"/>
    <x v="2"/>
    <n v="53944.54"/>
    <n v="60485.49"/>
    <n v="616351.55000000005"/>
    <n v="107847.34"/>
    <n v="193549.06"/>
    <n v="275922.19"/>
    <n v="2301090.21"/>
  </r>
  <r>
    <x v="8"/>
    <n v="9"/>
    <n v="765"/>
    <s v="145000"/>
    <s v="Department of Social Services"/>
    <s v="No"/>
    <x v="129"/>
    <n v="492"/>
    <s v="Financial Assistance to Community Human Services Organizations"/>
    <x v="101"/>
    <s v="GF"/>
    <n v="40"/>
    <x v="3"/>
    <n v="0"/>
    <n v="0"/>
    <n v="500000"/>
    <n v="0"/>
    <n v="0"/>
    <n v="0"/>
    <n v="300000"/>
  </r>
  <r>
    <x v="8"/>
    <n v="9"/>
    <n v="765"/>
    <s v="145000"/>
    <s v="Department of Social Services"/>
    <s v="No"/>
    <x v="129"/>
    <n v="492"/>
    <s v="Financial Assistance to Community Human Services Organizations"/>
    <x v="101"/>
    <s v="GF"/>
    <n v="50"/>
    <x v="4"/>
    <n v="53944.54"/>
    <n v="60485.49"/>
    <n v="116351.55"/>
    <n v="107847.34"/>
    <n v="193549.06"/>
    <n v="275922.19"/>
    <n v="2001090.21"/>
  </r>
  <r>
    <x v="8"/>
    <n v="9"/>
    <n v="765"/>
    <s v="145000"/>
    <s v="Department of Social Services"/>
    <s v="No"/>
    <x v="129"/>
    <n v="499"/>
    <s v="Administrative and Support Services"/>
    <x v="96"/>
    <s v="GF"/>
    <n v="10"/>
    <x v="0"/>
    <n v="45414215"/>
    <n v="50598175"/>
    <n v="45876728"/>
    <n v="52865384"/>
    <n v="56219696"/>
    <n v="61650421"/>
    <n v="65546518"/>
  </r>
  <r>
    <x v="8"/>
    <n v="9"/>
    <n v="765"/>
    <s v="145000"/>
    <s v="Department of Social Services"/>
    <s v="No"/>
    <x v="129"/>
    <n v="499"/>
    <s v="Administrative and Support Services"/>
    <x v="96"/>
    <s v="GF"/>
    <n v="20"/>
    <x v="1"/>
    <n v="45414141.060000002"/>
    <n v="50598174.390000001"/>
    <n v="45751727.829999998"/>
    <n v="52865384"/>
    <n v="56219696"/>
    <n v="61350664.960000001"/>
    <n v="61796518"/>
  </r>
  <r>
    <x v="8"/>
    <n v="9"/>
    <n v="765"/>
    <s v="145000"/>
    <s v="Department of Social Services"/>
    <s v="No"/>
    <x v="129"/>
    <n v="499"/>
    <s v="Administrative and Support Services"/>
    <x v="96"/>
    <s v="GF"/>
    <n v="30"/>
    <x v="2"/>
    <n v="73.94"/>
    <n v="0.61"/>
    <n v="125000.17"/>
    <n v="0"/>
    <n v="0"/>
    <n v="299756.03999999998"/>
    <n v="3750000"/>
  </r>
  <r>
    <x v="8"/>
    <n v="9"/>
    <n v="765"/>
    <s v="145000"/>
    <s v="Department of Social Services"/>
    <s v="No"/>
    <x v="129"/>
    <n v="499"/>
    <s v="Administrative and Support Services"/>
    <x v="96"/>
    <s v="GF"/>
    <n v="40"/>
    <x v="3"/>
    <n v="0"/>
    <n v="0"/>
    <n v="125000"/>
    <n v="0"/>
    <n v="0"/>
    <n v="0"/>
    <n v="3500000"/>
  </r>
  <r>
    <x v="8"/>
    <n v="9"/>
    <n v="765"/>
    <s v="145000"/>
    <s v="Department of Social Services"/>
    <s v="No"/>
    <x v="129"/>
    <n v="499"/>
    <s v="Administrative and Support Services"/>
    <x v="96"/>
    <s v="GF"/>
    <n v="50"/>
    <x v="4"/>
    <n v="73.94"/>
    <n v="0.61"/>
    <n v="0.17"/>
    <n v="0"/>
    <n v="0"/>
    <n v="299756.03999999998"/>
    <n v="250000"/>
  </r>
  <r>
    <x v="8"/>
    <n v="9"/>
    <n v="765"/>
    <s v="145000"/>
    <s v="Department of Social Services"/>
    <s v="No"/>
    <x v="129"/>
    <n v="561"/>
    <s v="Regulation of Public Facilities and Services"/>
    <x v="111"/>
    <s v="GF"/>
    <n v="10"/>
    <x v="0"/>
    <n v="3880473"/>
    <n v="3958596"/>
    <n v="6554217"/>
    <n v="9728878"/>
    <n v="10323025.02"/>
    <n v="9637255.6699999999"/>
    <n v="9352488"/>
  </r>
  <r>
    <x v="8"/>
    <n v="9"/>
    <n v="765"/>
    <s v="145000"/>
    <s v="Department of Social Services"/>
    <s v="No"/>
    <x v="129"/>
    <n v="561"/>
    <s v="Regulation of Public Facilities and Services"/>
    <x v="111"/>
    <s v="GF"/>
    <n v="20"/>
    <x v="1"/>
    <n v="3880224.24"/>
    <n v="3608286.12"/>
    <n v="4026012.89"/>
    <n v="7679190.9800000004"/>
    <n v="7416005.3499999996"/>
    <n v="6730604.6699999999"/>
    <n v="8404516.8000000007"/>
  </r>
  <r>
    <x v="8"/>
    <n v="9"/>
    <n v="765"/>
    <s v="145000"/>
    <s v="Department of Social Services"/>
    <s v="No"/>
    <x v="129"/>
    <n v="561"/>
    <s v="Regulation of Public Facilities and Services"/>
    <x v="111"/>
    <s v="GF"/>
    <n v="30"/>
    <x v="2"/>
    <n v="248.76"/>
    <n v="350309.88"/>
    <n v="2528204.11"/>
    <n v="2049687.02"/>
    <n v="2907019.67"/>
    <n v="2906651"/>
    <n v="947971.2"/>
  </r>
  <r>
    <x v="8"/>
    <n v="9"/>
    <n v="765"/>
    <s v="145000"/>
    <s v="Department of Social Services"/>
    <s v="No"/>
    <x v="129"/>
    <n v="561"/>
    <s v="Regulation of Public Facilities and Services"/>
    <x v="111"/>
    <s v="GF"/>
    <n v="40"/>
    <x v="3"/>
    <n v="0"/>
    <n v="0"/>
    <n v="2528124"/>
    <n v="0"/>
    <n v="0"/>
    <n v="0"/>
    <n v="0"/>
  </r>
  <r>
    <x v="8"/>
    <n v="9"/>
    <n v="765"/>
    <s v="145000"/>
    <s v="Department of Social Services"/>
    <s v="No"/>
    <x v="129"/>
    <n v="561"/>
    <s v="Regulation of Public Facilities and Services"/>
    <x v="111"/>
    <s v="GF"/>
    <n v="50"/>
    <x v="4"/>
    <n v="248.76"/>
    <n v="350309.88"/>
    <n v="80.11"/>
    <n v="2049687.02"/>
    <n v="2907019.67"/>
    <n v="2906651"/>
    <n v="947971.2"/>
  </r>
  <r>
    <x v="8"/>
    <n v="9"/>
    <n v="765"/>
    <s v="145000"/>
    <s v="Department of Social Services"/>
    <s v="No"/>
    <x v="129"/>
    <n v="775"/>
    <s v="Emergency Preparedness"/>
    <x v="104"/>
    <s v="GF"/>
    <n v="10"/>
    <x v="0"/>
    <n v="0"/>
    <n v="0"/>
    <n v="115600"/>
    <n v="115600"/>
    <n v="308851"/>
    <n v="308851"/>
    <n v="308851"/>
  </r>
  <r>
    <x v="8"/>
    <n v="9"/>
    <n v="765"/>
    <s v="145000"/>
    <s v="Department of Social Services"/>
    <s v="No"/>
    <x v="129"/>
    <n v="775"/>
    <s v="Emergency Preparedness"/>
    <x v="104"/>
    <s v="GF"/>
    <n v="20"/>
    <x v="1"/>
    <n v="0"/>
    <n v="0"/>
    <n v="68914.559999999998"/>
    <n v="49407.9"/>
    <n v="156019.12"/>
    <n v="163224.04"/>
    <n v="256557.88"/>
  </r>
  <r>
    <x v="8"/>
    <n v="9"/>
    <n v="765"/>
    <s v="145000"/>
    <s v="Department of Social Services"/>
    <s v="No"/>
    <x v="129"/>
    <n v="775"/>
    <s v="Emergency Preparedness"/>
    <x v="104"/>
    <s v="GF"/>
    <n v="30"/>
    <x v="2"/>
    <n v="0"/>
    <n v="0"/>
    <n v="46685.440000000002"/>
    <n v="66192.100000000006"/>
    <n v="152831.88"/>
    <n v="145626.96"/>
    <n v="52293.120000000003"/>
  </r>
  <r>
    <x v="8"/>
    <n v="9"/>
    <n v="765"/>
    <s v="145000"/>
    <s v="Department of Social Services"/>
    <s v="No"/>
    <x v="129"/>
    <n v="775"/>
    <s v="Emergency Preparedness"/>
    <x v="104"/>
    <s v="GF"/>
    <n v="40"/>
    <x v="3"/>
    <n v="0"/>
    <n v="0"/>
    <n v="0"/>
    <n v="0"/>
    <n v="0"/>
    <n v="0"/>
    <n v="0"/>
  </r>
  <r>
    <x v="8"/>
    <n v="9"/>
    <n v="765"/>
    <s v="145000"/>
    <s v="Department of Social Services"/>
    <s v="No"/>
    <x v="129"/>
    <n v="775"/>
    <s v="Emergency Preparedness"/>
    <x v="104"/>
    <s v="GF"/>
    <n v="50"/>
    <x v="4"/>
    <n v="0"/>
    <n v="0"/>
    <n v="46685.440000000002"/>
    <n v="66192.100000000006"/>
    <n v="152831.88"/>
    <n v="145626.96"/>
    <n v="52293.120000000003"/>
  </r>
  <r>
    <x v="8"/>
    <n v="9"/>
    <n v="852"/>
    <s v="145050"/>
    <s v="Virginia Foundation for Healthy Youth"/>
    <s v="No"/>
    <x v="130"/>
    <n v="745"/>
    <s v="Distribution of Tobacco Settlement"/>
    <x v="126"/>
    <s v="GF"/>
    <n v="10"/>
    <x v="0"/>
    <n v="0"/>
    <n v="0"/>
    <n v="0"/>
    <n v="900000"/>
    <n v="0"/>
    <n v="900000"/>
    <n v="914426.54"/>
  </r>
  <r>
    <x v="8"/>
    <n v="9"/>
    <n v="852"/>
    <s v="145050"/>
    <s v="Virginia Foundation for Healthy Youth"/>
    <s v="No"/>
    <x v="130"/>
    <n v="745"/>
    <s v="Distribution of Tobacco Settlement"/>
    <x v="126"/>
    <s v="GF"/>
    <n v="20"/>
    <x v="1"/>
    <n v="0"/>
    <n v="0"/>
    <n v="0"/>
    <n v="900000"/>
    <n v="0"/>
    <n v="900000"/>
    <n v="914426.54"/>
  </r>
  <r>
    <x v="8"/>
    <n v="9"/>
    <n v="852"/>
    <s v="145050"/>
    <s v="Virginia Foundation for Healthy Youth"/>
    <s v="No"/>
    <x v="130"/>
    <n v="745"/>
    <s v="Distribution of Tobacco Settlement"/>
    <x v="126"/>
    <s v="GF"/>
    <n v="30"/>
    <x v="2"/>
    <n v="0"/>
    <n v="0"/>
    <n v="0"/>
    <n v="0"/>
    <n v="0"/>
    <n v="0"/>
    <n v="0"/>
  </r>
  <r>
    <x v="8"/>
    <n v="9"/>
    <n v="852"/>
    <s v="145050"/>
    <s v="Virginia Foundation for Healthy Youth"/>
    <s v="No"/>
    <x v="130"/>
    <n v="745"/>
    <s v="Distribution of Tobacco Settlement"/>
    <x v="126"/>
    <s v="GF"/>
    <n v="40"/>
    <x v="3"/>
    <n v="0"/>
    <n v="0"/>
    <n v="0"/>
    <n v="0"/>
    <n v="0"/>
    <n v="0"/>
    <n v="0"/>
  </r>
  <r>
    <x v="8"/>
    <n v="9"/>
    <n v="852"/>
    <s v="145050"/>
    <s v="Virginia Foundation for Healthy Youth"/>
    <s v="No"/>
    <x v="130"/>
    <n v="745"/>
    <s v="Distribution of Tobacco Settlement"/>
    <x v="126"/>
    <s v="GF"/>
    <n v="50"/>
    <x v="4"/>
    <n v="0"/>
    <n v="0"/>
    <n v="0"/>
    <n v="0"/>
    <n v="0"/>
    <n v="0"/>
    <n v="0"/>
  </r>
  <r>
    <x v="8"/>
    <n v="9"/>
    <n v="606"/>
    <s v="146000"/>
    <s v="Virginia Board for People with Disabilities"/>
    <s v="No"/>
    <x v="131"/>
    <n v="450"/>
    <s v="Social Services Research, Planning, and Coordination"/>
    <x v="6"/>
    <s v="GF"/>
    <n v="10"/>
    <x v="0"/>
    <n v="224675"/>
    <n v="226201"/>
    <n v="225582"/>
    <n v="233745"/>
    <n v="243131"/>
    <n v="248036"/>
    <n v="251051"/>
  </r>
  <r>
    <x v="8"/>
    <n v="9"/>
    <n v="606"/>
    <s v="146000"/>
    <s v="Virginia Board for People with Disabilities"/>
    <s v="No"/>
    <x v="131"/>
    <n v="450"/>
    <s v="Social Services Research, Planning, and Coordination"/>
    <x v="6"/>
    <s v="GF"/>
    <n v="20"/>
    <x v="1"/>
    <n v="224258.5"/>
    <n v="220858"/>
    <n v="225582"/>
    <n v="233745"/>
    <n v="242666"/>
    <n v="248036"/>
    <n v="250869.91"/>
  </r>
  <r>
    <x v="8"/>
    <n v="9"/>
    <n v="606"/>
    <s v="146000"/>
    <s v="Virginia Board for People with Disabilities"/>
    <s v="No"/>
    <x v="131"/>
    <n v="450"/>
    <s v="Social Services Research, Planning, and Coordination"/>
    <x v="6"/>
    <s v="GF"/>
    <n v="30"/>
    <x v="2"/>
    <n v="416.5"/>
    <n v="5343"/>
    <n v="0"/>
    <n v="0"/>
    <n v="465"/>
    <n v="0"/>
    <n v="181.09"/>
  </r>
  <r>
    <x v="8"/>
    <n v="9"/>
    <n v="606"/>
    <s v="146000"/>
    <s v="Virginia Board for People with Disabilities"/>
    <s v="No"/>
    <x v="131"/>
    <n v="450"/>
    <s v="Social Services Research, Planning, and Coordination"/>
    <x v="6"/>
    <s v="GF"/>
    <n v="40"/>
    <x v="3"/>
    <n v="0"/>
    <n v="0"/>
    <n v="0"/>
    <n v="0"/>
    <n v="0"/>
    <n v="0"/>
    <n v="0"/>
  </r>
  <r>
    <x v="8"/>
    <n v="9"/>
    <n v="606"/>
    <s v="146000"/>
    <s v="Virginia Board for People with Disabilities"/>
    <s v="No"/>
    <x v="131"/>
    <n v="450"/>
    <s v="Social Services Research, Planning, and Coordination"/>
    <x v="6"/>
    <s v="GF"/>
    <n v="50"/>
    <x v="4"/>
    <n v="416.5"/>
    <n v="5343"/>
    <n v="0"/>
    <n v="0"/>
    <n v="465"/>
    <n v="0"/>
    <n v="181.09"/>
  </r>
  <r>
    <x v="8"/>
    <n v="9"/>
    <n v="606"/>
    <s v="146000"/>
    <s v="Virginia Board for People with Disabilities"/>
    <s v="No"/>
    <x v="131"/>
    <n v="490"/>
    <s v="Financial Assistance for Individual and Family Services"/>
    <x v="127"/>
    <s v="GF"/>
    <n v="10"/>
    <x v="0"/>
    <n v="0"/>
    <n v="0"/>
    <n v="0"/>
    <n v="0"/>
    <n v="0"/>
    <n v="0"/>
    <n v="60000"/>
  </r>
  <r>
    <x v="8"/>
    <n v="9"/>
    <n v="606"/>
    <s v="146000"/>
    <s v="Virginia Board for People with Disabilities"/>
    <s v="No"/>
    <x v="131"/>
    <n v="490"/>
    <s v="Financial Assistance for Individual and Family Services"/>
    <x v="127"/>
    <s v="GF"/>
    <n v="20"/>
    <x v="1"/>
    <n v="0"/>
    <n v="0"/>
    <n v="0"/>
    <n v="0"/>
    <n v="0"/>
    <n v="0"/>
    <n v="60000"/>
  </r>
  <r>
    <x v="8"/>
    <n v="9"/>
    <n v="606"/>
    <s v="146000"/>
    <s v="Virginia Board for People with Disabilities"/>
    <s v="No"/>
    <x v="131"/>
    <n v="490"/>
    <s v="Financial Assistance for Individual and Family Services"/>
    <x v="127"/>
    <s v="GF"/>
    <n v="30"/>
    <x v="2"/>
    <n v="0"/>
    <n v="0"/>
    <n v="0"/>
    <n v="0"/>
    <n v="0"/>
    <n v="0"/>
    <n v="0"/>
  </r>
  <r>
    <x v="8"/>
    <n v="9"/>
    <n v="606"/>
    <s v="146000"/>
    <s v="Virginia Board for People with Disabilities"/>
    <s v="No"/>
    <x v="131"/>
    <n v="490"/>
    <s v="Financial Assistance for Individual and Family Services"/>
    <x v="127"/>
    <s v="GF"/>
    <n v="40"/>
    <x v="3"/>
    <n v="0"/>
    <n v="0"/>
    <n v="0"/>
    <n v="0"/>
    <n v="0"/>
    <n v="0"/>
    <n v="0"/>
  </r>
  <r>
    <x v="8"/>
    <n v="9"/>
    <n v="606"/>
    <s v="146000"/>
    <s v="Virginia Board for People with Disabilities"/>
    <s v="No"/>
    <x v="131"/>
    <n v="490"/>
    <s v="Financial Assistance for Individual and Family Services"/>
    <x v="127"/>
    <s v="GF"/>
    <n v="50"/>
    <x v="4"/>
    <n v="0"/>
    <n v="0"/>
    <n v="0"/>
    <n v="0"/>
    <n v="0"/>
    <n v="0"/>
    <n v="0"/>
  </r>
  <r>
    <x v="8"/>
    <n v="9"/>
    <n v="702"/>
    <s v="147000"/>
    <s v="Department for the Blind and Vision Impaired"/>
    <s v="No"/>
    <x v="132"/>
    <n v="142"/>
    <s v="Statewide Library Services"/>
    <x v="85"/>
    <s v="GF"/>
    <n v="10"/>
    <x v="0"/>
    <n v="1170781"/>
    <n v="1170781"/>
    <n v="1200674"/>
    <n v="1231040.01"/>
    <n v="1325674"/>
    <n v="1325674"/>
    <n v="1345674"/>
  </r>
  <r>
    <x v="8"/>
    <n v="9"/>
    <n v="702"/>
    <s v="147000"/>
    <s v="Department for the Blind and Vision Impaired"/>
    <s v="No"/>
    <x v="132"/>
    <n v="142"/>
    <s v="Statewide Library Services"/>
    <x v="85"/>
    <s v="GF"/>
    <n v="20"/>
    <x v="1"/>
    <n v="1170781"/>
    <n v="1170438.6100000001"/>
    <n v="1200674"/>
    <n v="1231040.01"/>
    <n v="1325674"/>
    <n v="1325616.1599999999"/>
    <n v="1345672.99"/>
  </r>
  <r>
    <x v="8"/>
    <n v="9"/>
    <n v="702"/>
    <s v="147000"/>
    <s v="Department for the Blind and Vision Impaired"/>
    <s v="No"/>
    <x v="132"/>
    <n v="142"/>
    <s v="Statewide Library Services"/>
    <x v="85"/>
    <s v="GF"/>
    <n v="30"/>
    <x v="2"/>
    <n v="0"/>
    <n v="342.39"/>
    <n v="0"/>
    <n v="0"/>
    <n v="0"/>
    <n v="57.84"/>
    <n v="1.01"/>
  </r>
  <r>
    <x v="8"/>
    <n v="9"/>
    <n v="702"/>
    <s v="147000"/>
    <s v="Department for the Blind and Vision Impaired"/>
    <s v="No"/>
    <x v="132"/>
    <n v="142"/>
    <s v="Statewide Library Services"/>
    <x v="85"/>
    <s v="GF"/>
    <n v="40"/>
    <x v="3"/>
    <n v="0"/>
    <n v="0"/>
    <n v="0"/>
    <n v="0"/>
    <n v="0"/>
    <n v="0"/>
    <n v="0"/>
  </r>
  <r>
    <x v="8"/>
    <n v="9"/>
    <n v="702"/>
    <s v="147000"/>
    <s v="Department for the Blind and Vision Impaired"/>
    <s v="No"/>
    <x v="132"/>
    <n v="142"/>
    <s v="Statewide Library Services"/>
    <x v="85"/>
    <s v="GF"/>
    <n v="50"/>
    <x v="4"/>
    <n v="0"/>
    <n v="342.39"/>
    <n v="0"/>
    <n v="0"/>
    <n v="0"/>
    <n v="57.84"/>
    <n v="1.01"/>
  </r>
  <r>
    <x v="8"/>
    <n v="9"/>
    <n v="702"/>
    <s v="147000"/>
    <s v="Department for the Blind and Vision Impaired"/>
    <s v="No"/>
    <x v="132"/>
    <n v="191"/>
    <s v="State Education Services"/>
    <x v="128"/>
    <s v="GF"/>
    <n v="10"/>
    <x v="0"/>
    <n v="857094"/>
    <n v="857094"/>
    <n v="883811"/>
    <n v="909664.82"/>
    <n v="1103679"/>
    <n v="1103679"/>
    <n v="1103679"/>
  </r>
  <r>
    <x v="8"/>
    <n v="9"/>
    <n v="702"/>
    <s v="147000"/>
    <s v="Department for the Blind and Vision Impaired"/>
    <s v="No"/>
    <x v="132"/>
    <n v="191"/>
    <s v="State Education Services"/>
    <x v="128"/>
    <s v="GF"/>
    <n v="20"/>
    <x v="1"/>
    <n v="857094"/>
    <n v="857094"/>
    <n v="883811"/>
    <n v="909661.38"/>
    <n v="1103679"/>
    <n v="1103678.1100000001"/>
    <n v="1103679"/>
  </r>
  <r>
    <x v="8"/>
    <n v="9"/>
    <n v="702"/>
    <s v="147000"/>
    <s v="Department for the Blind and Vision Impaired"/>
    <s v="No"/>
    <x v="132"/>
    <n v="191"/>
    <s v="State Education Services"/>
    <x v="128"/>
    <s v="GF"/>
    <n v="30"/>
    <x v="2"/>
    <n v="0"/>
    <n v="0"/>
    <n v="0"/>
    <n v="3.44"/>
    <n v="0"/>
    <n v="0.89"/>
    <n v="0"/>
  </r>
  <r>
    <x v="8"/>
    <n v="9"/>
    <n v="702"/>
    <s v="147000"/>
    <s v="Department for the Blind and Vision Impaired"/>
    <s v="No"/>
    <x v="132"/>
    <n v="191"/>
    <s v="State Education Services"/>
    <x v="128"/>
    <s v="GF"/>
    <n v="40"/>
    <x v="3"/>
    <n v="0"/>
    <n v="0"/>
    <n v="0"/>
    <n v="0"/>
    <n v="0"/>
    <n v="0"/>
    <n v="0"/>
  </r>
  <r>
    <x v="8"/>
    <n v="9"/>
    <n v="702"/>
    <s v="147000"/>
    <s v="Department for the Blind and Vision Impaired"/>
    <s v="No"/>
    <x v="132"/>
    <n v="191"/>
    <s v="State Education Services"/>
    <x v="128"/>
    <s v="GF"/>
    <n v="50"/>
    <x v="4"/>
    <n v="0"/>
    <n v="0"/>
    <n v="0"/>
    <n v="3.44"/>
    <n v="0"/>
    <n v="0.89"/>
    <n v="0"/>
  </r>
  <r>
    <x v="8"/>
    <n v="9"/>
    <n v="702"/>
    <s v="147000"/>
    <s v="Department for the Blind and Vision Impaired"/>
    <s v="No"/>
    <x v="132"/>
    <n v="454"/>
    <s v="Rehabilitation Assistance Services"/>
    <x v="116"/>
    <s v="GF"/>
    <n v="10"/>
    <x v="0"/>
    <n v="1981012"/>
    <n v="2375621"/>
    <n v="2510700"/>
    <n v="2866949.69"/>
    <n v="3642238"/>
    <n v="3642238"/>
    <n v="3642238"/>
  </r>
  <r>
    <x v="8"/>
    <n v="9"/>
    <n v="702"/>
    <s v="147000"/>
    <s v="Department for the Blind and Vision Impaired"/>
    <s v="No"/>
    <x v="132"/>
    <n v="454"/>
    <s v="Rehabilitation Assistance Services"/>
    <x v="116"/>
    <s v="GF"/>
    <n v="20"/>
    <x v="1"/>
    <n v="1981012"/>
    <n v="2375621"/>
    <n v="2510700"/>
    <n v="2866949.14"/>
    <n v="3642238"/>
    <n v="3642237.32"/>
    <n v="3642238"/>
  </r>
  <r>
    <x v="8"/>
    <n v="9"/>
    <n v="702"/>
    <s v="147000"/>
    <s v="Department for the Blind and Vision Impaired"/>
    <s v="No"/>
    <x v="132"/>
    <n v="454"/>
    <s v="Rehabilitation Assistance Services"/>
    <x v="116"/>
    <s v="GF"/>
    <n v="30"/>
    <x v="2"/>
    <n v="0"/>
    <n v="0"/>
    <n v="0"/>
    <n v="0.55000000000000004"/>
    <n v="0"/>
    <n v="0.68"/>
    <n v="0"/>
  </r>
  <r>
    <x v="8"/>
    <n v="9"/>
    <n v="702"/>
    <s v="147000"/>
    <s v="Department for the Blind and Vision Impaired"/>
    <s v="No"/>
    <x v="132"/>
    <n v="454"/>
    <s v="Rehabilitation Assistance Services"/>
    <x v="116"/>
    <s v="GF"/>
    <n v="40"/>
    <x v="3"/>
    <n v="0"/>
    <n v="0"/>
    <n v="0"/>
    <n v="0"/>
    <n v="0"/>
    <n v="0"/>
    <n v="0"/>
  </r>
  <r>
    <x v="8"/>
    <n v="9"/>
    <n v="702"/>
    <s v="147000"/>
    <s v="Department for the Blind and Vision Impaired"/>
    <s v="No"/>
    <x v="132"/>
    <n v="454"/>
    <s v="Rehabilitation Assistance Services"/>
    <x v="116"/>
    <s v="GF"/>
    <n v="50"/>
    <x v="4"/>
    <n v="0"/>
    <n v="0"/>
    <n v="0"/>
    <n v="0.55000000000000004"/>
    <n v="0"/>
    <n v="0.68"/>
    <n v="0"/>
  </r>
  <r>
    <x v="8"/>
    <n v="9"/>
    <n v="702"/>
    <s v="147000"/>
    <s v="Department for the Blind and Vision Impaired"/>
    <s v="No"/>
    <x v="132"/>
    <n v="497"/>
    <s v="Regional Office Support and Administration"/>
    <x v="129"/>
    <s v="GF"/>
    <n v="10"/>
    <x v="0"/>
    <n v="1366526"/>
    <n v="1366526"/>
    <n v="1395586"/>
    <n v="1412205.98"/>
    <n v="1567029"/>
    <n v="1567029"/>
    <n v="1567029"/>
  </r>
  <r>
    <x v="8"/>
    <n v="9"/>
    <n v="702"/>
    <s v="147000"/>
    <s v="Department for the Blind and Vision Impaired"/>
    <s v="No"/>
    <x v="132"/>
    <n v="497"/>
    <s v="Regional Office Support and Administration"/>
    <x v="129"/>
    <s v="GF"/>
    <n v="20"/>
    <x v="1"/>
    <n v="1366526"/>
    <n v="1362525.5"/>
    <n v="1395586"/>
    <n v="1412204.77"/>
    <n v="1567029"/>
    <n v="1567028.63"/>
    <n v="1567028.03"/>
  </r>
  <r>
    <x v="8"/>
    <n v="9"/>
    <n v="702"/>
    <s v="147000"/>
    <s v="Department for the Blind and Vision Impaired"/>
    <s v="No"/>
    <x v="132"/>
    <n v="497"/>
    <s v="Regional Office Support and Administration"/>
    <x v="129"/>
    <s v="GF"/>
    <n v="30"/>
    <x v="2"/>
    <n v="0"/>
    <n v="4000.5"/>
    <n v="0"/>
    <n v="1.21"/>
    <n v="0"/>
    <n v="0.37"/>
    <n v="0.97"/>
  </r>
  <r>
    <x v="8"/>
    <n v="9"/>
    <n v="702"/>
    <s v="147000"/>
    <s v="Department for the Blind and Vision Impaired"/>
    <s v="No"/>
    <x v="132"/>
    <n v="497"/>
    <s v="Regional Office Support and Administration"/>
    <x v="129"/>
    <s v="GF"/>
    <n v="40"/>
    <x v="3"/>
    <n v="0"/>
    <n v="0"/>
    <n v="0"/>
    <n v="0"/>
    <n v="0"/>
    <n v="0"/>
    <n v="0"/>
  </r>
  <r>
    <x v="8"/>
    <n v="9"/>
    <n v="702"/>
    <s v="147000"/>
    <s v="Department for the Blind and Vision Impaired"/>
    <s v="No"/>
    <x v="132"/>
    <n v="497"/>
    <s v="Regional Office Support and Administration"/>
    <x v="129"/>
    <s v="GF"/>
    <n v="50"/>
    <x v="4"/>
    <n v="0"/>
    <n v="4000.5"/>
    <n v="0"/>
    <n v="1.21"/>
    <n v="0"/>
    <n v="0.37"/>
    <n v="0.97"/>
  </r>
  <r>
    <x v="8"/>
    <n v="9"/>
    <n v="702"/>
    <s v="147000"/>
    <s v="Department for the Blind and Vision Impaired"/>
    <s v="No"/>
    <x v="132"/>
    <n v="499"/>
    <s v="Administrative and Support Services"/>
    <x v="96"/>
    <s v="GF"/>
    <n v="10"/>
    <x v="0"/>
    <n v="946050"/>
    <n v="1155231"/>
    <n v="1270311"/>
    <n v="1381812.5"/>
    <n v="1869217"/>
    <n v="2142574"/>
    <n v="2398501.62"/>
  </r>
  <r>
    <x v="8"/>
    <n v="9"/>
    <n v="702"/>
    <s v="147000"/>
    <s v="Department for the Blind and Vision Impaired"/>
    <s v="No"/>
    <x v="132"/>
    <n v="499"/>
    <s v="Administrative and Support Services"/>
    <x v="96"/>
    <s v="GF"/>
    <n v="20"/>
    <x v="1"/>
    <n v="942175.15"/>
    <n v="1153530.6200000001"/>
    <n v="1270311"/>
    <n v="1381812.5"/>
    <n v="1869217"/>
    <n v="2142573.4900000002"/>
    <n v="2398501.62"/>
  </r>
  <r>
    <x v="8"/>
    <n v="9"/>
    <n v="702"/>
    <s v="147000"/>
    <s v="Department for the Blind and Vision Impaired"/>
    <s v="No"/>
    <x v="132"/>
    <n v="499"/>
    <s v="Administrative and Support Services"/>
    <x v="96"/>
    <s v="GF"/>
    <n v="30"/>
    <x v="2"/>
    <n v="3874.85"/>
    <n v="1700.38"/>
    <n v="0"/>
    <n v="0"/>
    <n v="0"/>
    <n v="0.51"/>
    <n v="0"/>
  </r>
  <r>
    <x v="8"/>
    <n v="9"/>
    <n v="702"/>
    <s v="147000"/>
    <s v="Department for the Blind and Vision Impaired"/>
    <s v="No"/>
    <x v="132"/>
    <n v="499"/>
    <s v="Administrative and Support Services"/>
    <x v="96"/>
    <s v="GF"/>
    <n v="40"/>
    <x v="3"/>
    <n v="0"/>
    <n v="0"/>
    <n v="0"/>
    <n v="0"/>
    <n v="0"/>
    <n v="0"/>
    <n v="0"/>
  </r>
  <r>
    <x v="8"/>
    <n v="9"/>
    <n v="702"/>
    <s v="147000"/>
    <s v="Department for the Blind and Vision Impaired"/>
    <s v="No"/>
    <x v="132"/>
    <n v="499"/>
    <s v="Administrative and Support Services"/>
    <x v="96"/>
    <s v="GF"/>
    <n v="50"/>
    <x v="4"/>
    <n v="3874.85"/>
    <n v="1700.38"/>
    <n v="0"/>
    <n v="0"/>
    <n v="0"/>
    <n v="0.51"/>
    <n v="0"/>
  </r>
  <r>
    <x v="8"/>
    <n v="9"/>
    <n v="263"/>
    <s v="148000"/>
    <s v="Virginia Rehabilitation Center for the Blind and Vision Impaired"/>
    <s v="No"/>
    <x v="133"/>
    <n v="454"/>
    <s v="Rehabilitation Assistance Services"/>
    <x v="116"/>
    <s v="GF"/>
    <n v="10"/>
    <x v="0"/>
    <n v="172500"/>
    <n v="172500"/>
    <n v="172500"/>
    <n v="180124"/>
    <n v="172500"/>
    <n v="172500"/>
    <n v="172500"/>
  </r>
  <r>
    <x v="8"/>
    <n v="9"/>
    <n v="263"/>
    <s v="148000"/>
    <s v="Virginia Rehabilitation Center for the Blind and Vision Impaired"/>
    <s v="No"/>
    <x v="133"/>
    <n v="454"/>
    <s v="Rehabilitation Assistance Services"/>
    <x v="116"/>
    <s v="GF"/>
    <n v="20"/>
    <x v="1"/>
    <n v="172500"/>
    <n v="172500"/>
    <n v="172500"/>
    <n v="180124"/>
    <n v="172500"/>
    <n v="172500"/>
    <n v="172500"/>
  </r>
  <r>
    <x v="8"/>
    <n v="9"/>
    <n v="263"/>
    <s v="148000"/>
    <s v="Virginia Rehabilitation Center for the Blind and Vision Impaired"/>
    <s v="No"/>
    <x v="133"/>
    <n v="454"/>
    <s v="Rehabilitation Assistance Services"/>
    <x v="116"/>
    <s v="GF"/>
    <n v="30"/>
    <x v="2"/>
    <n v="0"/>
    <n v="0"/>
    <n v="0"/>
    <n v="0"/>
    <n v="0"/>
    <n v="0"/>
    <n v="0"/>
  </r>
  <r>
    <x v="8"/>
    <n v="9"/>
    <n v="263"/>
    <s v="148000"/>
    <s v="Virginia Rehabilitation Center for the Blind and Vision Impaired"/>
    <s v="No"/>
    <x v="133"/>
    <n v="454"/>
    <s v="Rehabilitation Assistance Services"/>
    <x v="116"/>
    <s v="GF"/>
    <n v="40"/>
    <x v="3"/>
    <n v="0"/>
    <n v="0"/>
    <n v="0"/>
    <n v="0"/>
    <n v="0"/>
    <n v="0"/>
    <n v="0"/>
  </r>
  <r>
    <x v="8"/>
    <n v="9"/>
    <n v="263"/>
    <s v="148000"/>
    <s v="Virginia Rehabilitation Center for the Blind and Vision Impaired"/>
    <s v="No"/>
    <x v="133"/>
    <n v="454"/>
    <s v="Rehabilitation Assistance Services"/>
    <x v="116"/>
    <s v="GF"/>
    <n v="50"/>
    <x v="4"/>
    <n v="0"/>
    <n v="0"/>
    <n v="0"/>
    <n v="0"/>
    <n v="0"/>
    <n v="0"/>
    <n v="0"/>
  </r>
  <r>
    <x v="8"/>
    <n v="9"/>
    <n v="263"/>
    <s v="148000"/>
    <s v="Virginia Rehabilitation Center for the Blind and Vision Impaired"/>
    <s v="No"/>
    <x v="133"/>
    <n v="499"/>
    <s v="Administrative and Support Services"/>
    <x v="96"/>
    <s v="GF"/>
    <n v="10"/>
    <x v="0"/>
    <n v="173015"/>
    <n v="179212"/>
    <n v="179647"/>
    <n v="181029"/>
    <n v="198828"/>
    <n v="208314"/>
    <n v="215745"/>
  </r>
  <r>
    <x v="8"/>
    <n v="9"/>
    <n v="263"/>
    <s v="148000"/>
    <s v="Virginia Rehabilitation Center for the Blind and Vision Impaired"/>
    <s v="No"/>
    <x v="133"/>
    <n v="499"/>
    <s v="Administrative and Support Services"/>
    <x v="96"/>
    <s v="GF"/>
    <n v="20"/>
    <x v="1"/>
    <n v="172265.18"/>
    <n v="126412"/>
    <n v="179605.64"/>
    <n v="181029"/>
    <n v="198828"/>
    <n v="207692.3"/>
    <n v="215744.7"/>
  </r>
  <r>
    <x v="8"/>
    <n v="9"/>
    <n v="263"/>
    <s v="148000"/>
    <s v="Virginia Rehabilitation Center for the Blind and Vision Impaired"/>
    <s v="No"/>
    <x v="133"/>
    <n v="499"/>
    <s v="Administrative and Support Services"/>
    <x v="96"/>
    <s v="GF"/>
    <n v="30"/>
    <x v="2"/>
    <n v="749.82"/>
    <n v="52800"/>
    <n v="41.36"/>
    <n v="0"/>
    <n v="0"/>
    <n v="621.70000000000005"/>
    <n v="0.3"/>
  </r>
  <r>
    <x v="8"/>
    <n v="9"/>
    <n v="263"/>
    <s v="148000"/>
    <s v="Virginia Rehabilitation Center for the Blind and Vision Impaired"/>
    <s v="No"/>
    <x v="133"/>
    <n v="499"/>
    <s v="Administrative and Support Services"/>
    <x v="96"/>
    <s v="GF"/>
    <n v="40"/>
    <x v="3"/>
    <n v="0"/>
    <n v="0"/>
    <n v="0"/>
    <n v="0"/>
    <n v="0"/>
    <n v="0"/>
    <n v="0"/>
  </r>
  <r>
    <x v="8"/>
    <n v="9"/>
    <n v="263"/>
    <s v="148000"/>
    <s v="Virginia Rehabilitation Center for the Blind and Vision Impaired"/>
    <s v="No"/>
    <x v="133"/>
    <n v="499"/>
    <s v="Administrative and Support Services"/>
    <x v="96"/>
    <s v="GF"/>
    <n v="50"/>
    <x v="4"/>
    <n v="749.82"/>
    <n v="52800"/>
    <n v="41.36"/>
    <n v="0"/>
    <n v="0"/>
    <n v="621.70000000000005"/>
    <n v="0.3"/>
  </r>
  <r>
    <x v="9"/>
    <n v="10"/>
    <n v="195"/>
    <s v="148100"/>
    <s v="Secretary of Labor"/>
    <s v="No"/>
    <x v="134"/>
    <n v="799"/>
    <s v="Administrative and Support Services"/>
    <x v="28"/>
    <s v="GF"/>
    <n v="10"/>
    <x v="0"/>
    <n v="0"/>
    <n v="0"/>
    <n v="0"/>
    <n v="786578.75"/>
    <n v="719785.53"/>
    <n v="808276.47"/>
    <n v="895155.09"/>
  </r>
  <r>
    <x v="9"/>
    <n v="10"/>
    <n v="195"/>
    <s v="148100"/>
    <s v="Secretary of Labor"/>
    <s v="No"/>
    <x v="134"/>
    <n v="799"/>
    <s v="Administrative and Support Services"/>
    <x v="28"/>
    <s v="GF"/>
    <n v="20"/>
    <x v="1"/>
    <n v="0"/>
    <n v="0"/>
    <n v="0"/>
    <n v="728048.54"/>
    <n v="582833.06000000006"/>
    <n v="641344.38"/>
    <n v="686077.34"/>
  </r>
  <r>
    <x v="9"/>
    <n v="10"/>
    <n v="195"/>
    <s v="148100"/>
    <s v="Secretary of Labor"/>
    <s v="No"/>
    <x v="134"/>
    <n v="799"/>
    <s v="Administrative and Support Services"/>
    <x v="28"/>
    <s v="GF"/>
    <n v="30"/>
    <x v="2"/>
    <n v="0"/>
    <n v="0"/>
    <n v="0"/>
    <n v="58530.21"/>
    <n v="136952.47"/>
    <n v="166932.09"/>
    <n v="209077.75"/>
  </r>
  <r>
    <x v="9"/>
    <n v="10"/>
    <n v="195"/>
    <s v="148100"/>
    <s v="Secretary of Labor"/>
    <s v="No"/>
    <x v="134"/>
    <n v="799"/>
    <s v="Administrative and Support Services"/>
    <x v="28"/>
    <s v="GF"/>
    <n v="40"/>
    <x v="3"/>
    <n v="0"/>
    <n v="0"/>
    <n v="0"/>
    <n v="0"/>
    <n v="0"/>
    <n v="0"/>
    <n v="0"/>
  </r>
  <r>
    <x v="9"/>
    <n v="10"/>
    <n v="195"/>
    <s v="148100"/>
    <s v="Secretary of Labor"/>
    <s v="No"/>
    <x v="134"/>
    <n v="799"/>
    <s v="Administrative and Support Services"/>
    <x v="28"/>
    <s v="GF"/>
    <n v="50"/>
    <x v="4"/>
    <n v="0"/>
    <n v="0"/>
    <n v="0"/>
    <n v="58530.21"/>
    <n v="136952.47"/>
    <n v="166932.09"/>
    <n v="209077.75"/>
  </r>
  <r>
    <x v="9"/>
    <n v="10"/>
    <n v="181"/>
    <s v="148200"/>
    <s v="Department of Labor and Industry"/>
    <s v="No"/>
    <x v="135"/>
    <n v="534"/>
    <s v="Economic Development Services"/>
    <x v="9"/>
    <s v="GF"/>
    <n v="10"/>
    <x v="0"/>
    <n v="1624046"/>
    <n v="1874054"/>
    <n v="1612139"/>
    <n v="1985712"/>
    <n v="2000159"/>
    <n v="2067968.5"/>
    <n v="79893"/>
  </r>
  <r>
    <x v="9"/>
    <n v="10"/>
    <n v="181"/>
    <s v="148200"/>
    <s v="Department of Labor and Industry"/>
    <s v="No"/>
    <x v="135"/>
    <n v="534"/>
    <s v="Economic Development Services"/>
    <x v="9"/>
    <s v="GF"/>
    <n v="20"/>
    <x v="1"/>
    <n v="1624046"/>
    <n v="1624054"/>
    <n v="1612139"/>
    <n v="1751077.07"/>
    <n v="1932349.5"/>
    <n v="1718611.36"/>
    <n v="79893"/>
  </r>
  <r>
    <x v="9"/>
    <n v="10"/>
    <n v="181"/>
    <s v="148200"/>
    <s v="Department of Labor and Industry"/>
    <s v="No"/>
    <x v="135"/>
    <n v="534"/>
    <s v="Economic Development Services"/>
    <x v="9"/>
    <s v="GF"/>
    <n v="30"/>
    <x v="2"/>
    <n v="0"/>
    <n v="250000"/>
    <n v="0"/>
    <n v="234634.93"/>
    <n v="67809.5"/>
    <n v="349357.14"/>
    <n v="0"/>
  </r>
  <r>
    <x v="9"/>
    <n v="10"/>
    <n v="181"/>
    <s v="148200"/>
    <s v="Department of Labor and Industry"/>
    <s v="No"/>
    <x v="135"/>
    <n v="534"/>
    <s v="Economic Development Services"/>
    <x v="9"/>
    <s v="GF"/>
    <n v="40"/>
    <x v="3"/>
    <n v="0"/>
    <n v="0"/>
    <n v="0"/>
    <n v="0"/>
    <n v="0"/>
    <n v="0"/>
    <n v="0"/>
  </r>
  <r>
    <x v="9"/>
    <n v="10"/>
    <n v="181"/>
    <s v="148200"/>
    <s v="Department of Labor and Industry"/>
    <s v="No"/>
    <x v="135"/>
    <n v="534"/>
    <s v="Economic Development Services"/>
    <x v="9"/>
    <s v="GF"/>
    <n v="50"/>
    <x v="4"/>
    <n v="0"/>
    <n v="250000"/>
    <n v="0"/>
    <n v="234634.93"/>
    <n v="67809.5"/>
    <n v="349357.14"/>
    <n v="0"/>
  </r>
  <r>
    <x v="9"/>
    <n v="10"/>
    <n v="181"/>
    <s v="148200"/>
    <s v="Department of Labor and Industry"/>
    <s v="No"/>
    <x v="135"/>
    <n v="552"/>
    <s v="Regulation of Business Practices"/>
    <x v="30"/>
    <s v="GF"/>
    <n v="10"/>
    <x v="0"/>
    <n v="806331"/>
    <n v="919706"/>
    <n v="1559253"/>
    <n v="2319903"/>
    <n v="2864280"/>
    <n v="2659736"/>
    <n v="2173355"/>
  </r>
  <r>
    <x v="9"/>
    <n v="10"/>
    <n v="181"/>
    <s v="148200"/>
    <s v="Department of Labor and Industry"/>
    <s v="No"/>
    <x v="135"/>
    <n v="552"/>
    <s v="Regulation of Business Practices"/>
    <x v="30"/>
    <s v="GF"/>
    <n v="20"/>
    <x v="1"/>
    <n v="806331"/>
    <n v="919706"/>
    <n v="1092873.1499999999"/>
    <n v="1740316.46"/>
    <n v="1719453.76"/>
    <n v="2651900.61"/>
    <n v="2171596.77"/>
  </r>
  <r>
    <x v="9"/>
    <n v="10"/>
    <n v="181"/>
    <s v="148200"/>
    <s v="Department of Labor and Industry"/>
    <s v="No"/>
    <x v="135"/>
    <n v="552"/>
    <s v="Regulation of Business Practices"/>
    <x v="30"/>
    <s v="GF"/>
    <n v="30"/>
    <x v="2"/>
    <n v="0"/>
    <n v="0"/>
    <n v="466379.85"/>
    <n v="579586.54"/>
    <n v="1144826.24"/>
    <n v="7835.39"/>
    <n v="1758.23"/>
  </r>
  <r>
    <x v="9"/>
    <n v="10"/>
    <n v="181"/>
    <s v="148200"/>
    <s v="Department of Labor and Industry"/>
    <s v="No"/>
    <x v="135"/>
    <n v="552"/>
    <s v="Regulation of Business Practices"/>
    <x v="30"/>
    <s v="GF"/>
    <n v="40"/>
    <x v="3"/>
    <n v="0"/>
    <n v="0"/>
    <n v="300000"/>
    <n v="216875"/>
    <n v="0"/>
    <n v="0"/>
    <n v="0"/>
  </r>
  <r>
    <x v="9"/>
    <n v="10"/>
    <n v="181"/>
    <s v="148200"/>
    <s v="Department of Labor and Industry"/>
    <s v="No"/>
    <x v="135"/>
    <n v="552"/>
    <s v="Regulation of Business Practices"/>
    <x v="30"/>
    <s v="GF"/>
    <n v="50"/>
    <x v="4"/>
    <n v="0"/>
    <n v="0"/>
    <n v="166379.85"/>
    <n v="362711.54"/>
    <n v="1144826.24"/>
    <n v="7835.39"/>
    <n v="1758.23"/>
  </r>
  <r>
    <x v="9"/>
    <n v="10"/>
    <n v="181"/>
    <s v="148200"/>
    <s v="Department of Labor and Industry"/>
    <s v="No"/>
    <x v="135"/>
    <n v="555"/>
    <s v="Regulation of Individual Safety"/>
    <x v="130"/>
    <s v="GF"/>
    <n v="10"/>
    <x v="0"/>
    <n v="3944092"/>
    <n v="3976456"/>
    <n v="4043708"/>
    <n v="5858678"/>
    <n v="7804826"/>
    <n v="7656942"/>
    <n v="6815759"/>
  </r>
  <r>
    <x v="9"/>
    <n v="10"/>
    <n v="181"/>
    <s v="148200"/>
    <s v="Department of Labor and Industry"/>
    <s v="No"/>
    <x v="135"/>
    <n v="555"/>
    <s v="Regulation of Individual Safety"/>
    <x v="130"/>
    <s v="GF"/>
    <n v="20"/>
    <x v="1"/>
    <n v="3943960.54"/>
    <n v="3976388.38"/>
    <n v="4043411.57"/>
    <n v="5436884.3799999999"/>
    <n v="5859521.6399999997"/>
    <n v="7610629.3700000001"/>
    <n v="6813494.6900000004"/>
  </r>
  <r>
    <x v="9"/>
    <n v="10"/>
    <n v="181"/>
    <s v="148200"/>
    <s v="Department of Labor and Industry"/>
    <s v="No"/>
    <x v="135"/>
    <n v="555"/>
    <s v="Regulation of Individual Safety"/>
    <x v="130"/>
    <s v="GF"/>
    <n v="30"/>
    <x v="2"/>
    <n v="131.46"/>
    <n v="67.62"/>
    <n v="296.43"/>
    <n v="421793.62"/>
    <n v="1945304.36"/>
    <n v="46312.63"/>
    <n v="2264.31"/>
  </r>
  <r>
    <x v="9"/>
    <n v="10"/>
    <n v="181"/>
    <s v="148200"/>
    <s v="Department of Labor and Industry"/>
    <s v="No"/>
    <x v="135"/>
    <n v="555"/>
    <s v="Regulation of Individual Safety"/>
    <x v="130"/>
    <s v="GF"/>
    <n v="40"/>
    <x v="3"/>
    <n v="0"/>
    <n v="0"/>
    <n v="0"/>
    <n v="0"/>
    <n v="0"/>
    <n v="0"/>
    <n v="0"/>
  </r>
  <r>
    <x v="9"/>
    <n v="10"/>
    <n v="181"/>
    <s v="148200"/>
    <s v="Department of Labor and Industry"/>
    <s v="No"/>
    <x v="135"/>
    <n v="555"/>
    <s v="Regulation of Individual Safety"/>
    <x v="130"/>
    <s v="GF"/>
    <n v="50"/>
    <x v="4"/>
    <n v="131.46"/>
    <n v="67.62"/>
    <n v="296.43"/>
    <n v="421793.62"/>
    <n v="1945304.36"/>
    <n v="46312.63"/>
    <n v="2264.31"/>
  </r>
  <r>
    <x v="9"/>
    <n v="10"/>
    <n v="181"/>
    <s v="148200"/>
    <s v="Department of Labor and Industry"/>
    <s v="No"/>
    <x v="135"/>
    <n v="562"/>
    <s v="Regulation of Structure Safety"/>
    <x v="62"/>
    <s v="GF"/>
    <n v="10"/>
    <x v="0"/>
    <n v="534671"/>
    <n v="542371"/>
    <n v="562431"/>
    <n v="592191"/>
    <n v="604067"/>
    <n v="468271"/>
    <n v="575781"/>
  </r>
  <r>
    <x v="9"/>
    <n v="10"/>
    <n v="181"/>
    <s v="148200"/>
    <s v="Department of Labor and Industry"/>
    <s v="No"/>
    <x v="135"/>
    <n v="562"/>
    <s v="Regulation of Structure Safety"/>
    <x v="62"/>
    <s v="GF"/>
    <n v="20"/>
    <x v="1"/>
    <n v="534671"/>
    <n v="542371"/>
    <n v="562431"/>
    <n v="592158.77"/>
    <n v="602663.46"/>
    <n v="459245.18"/>
    <n v="524220.12"/>
  </r>
  <r>
    <x v="9"/>
    <n v="10"/>
    <n v="181"/>
    <s v="148200"/>
    <s v="Department of Labor and Industry"/>
    <s v="No"/>
    <x v="135"/>
    <n v="562"/>
    <s v="Regulation of Structure Safety"/>
    <x v="62"/>
    <s v="GF"/>
    <n v="30"/>
    <x v="2"/>
    <n v="0"/>
    <n v="0"/>
    <n v="0"/>
    <n v="32.229999999999997"/>
    <n v="1403.54"/>
    <n v="9025.82"/>
    <n v="51560.88"/>
  </r>
  <r>
    <x v="9"/>
    <n v="10"/>
    <n v="181"/>
    <s v="148200"/>
    <s v="Department of Labor and Industry"/>
    <s v="No"/>
    <x v="135"/>
    <n v="562"/>
    <s v="Regulation of Structure Safety"/>
    <x v="62"/>
    <s v="GF"/>
    <n v="40"/>
    <x v="3"/>
    <n v="0"/>
    <n v="0"/>
    <n v="0"/>
    <n v="0"/>
    <n v="0"/>
    <n v="0"/>
    <n v="0"/>
  </r>
  <r>
    <x v="9"/>
    <n v="10"/>
    <n v="181"/>
    <s v="148200"/>
    <s v="Department of Labor and Industry"/>
    <s v="No"/>
    <x v="135"/>
    <n v="562"/>
    <s v="Regulation of Structure Safety"/>
    <x v="62"/>
    <s v="GF"/>
    <n v="50"/>
    <x v="4"/>
    <n v="0"/>
    <n v="0"/>
    <n v="0"/>
    <n v="32.229999999999997"/>
    <n v="1403.54"/>
    <n v="9025.82"/>
    <n v="51560.88"/>
  </r>
  <r>
    <x v="9"/>
    <n v="10"/>
    <n v="181"/>
    <s v="148200"/>
    <s v="Department of Labor and Industry"/>
    <s v="No"/>
    <x v="135"/>
    <n v="599"/>
    <s v="Administrative and Support Services"/>
    <x v="59"/>
    <s v="GF"/>
    <n v="10"/>
    <x v="0"/>
    <n v="3473248"/>
    <n v="3361148"/>
    <n v="3750273"/>
    <n v="3320224"/>
    <n v="5070739"/>
    <n v="4833051"/>
    <n v="4404928"/>
  </r>
  <r>
    <x v="9"/>
    <n v="10"/>
    <n v="181"/>
    <s v="148200"/>
    <s v="Department of Labor and Industry"/>
    <s v="No"/>
    <x v="135"/>
    <n v="599"/>
    <s v="Administrative and Support Services"/>
    <x v="59"/>
    <s v="GF"/>
    <n v="20"/>
    <x v="1"/>
    <n v="3473248"/>
    <n v="3361148"/>
    <n v="3750273"/>
    <n v="3318998.76"/>
    <n v="4884266.91"/>
    <n v="4755984.01"/>
    <n v="4393981.8"/>
  </r>
  <r>
    <x v="9"/>
    <n v="10"/>
    <n v="181"/>
    <s v="148200"/>
    <s v="Department of Labor and Industry"/>
    <s v="No"/>
    <x v="135"/>
    <n v="599"/>
    <s v="Administrative and Support Services"/>
    <x v="59"/>
    <s v="GF"/>
    <n v="30"/>
    <x v="2"/>
    <n v="0"/>
    <n v="0"/>
    <n v="0"/>
    <n v="1225.24"/>
    <n v="186472.09"/>
    <n v="77066.990000000005"/>
    <n v="10946.2"/>
  </r>
  <r>
    <x v="9"/>
    <n v="10"/>
    <n v="181"/>
    <s v="148200"/>
    <s v="Department of Labor and Industry"/>
    <s v="No"/>
    <x v="135"/>
    <n v="599"/>
    <s v="Administrative and Support Services"/>
    <x v="59"/>
    <s v="GF"/>
    <n v="40"/>
    <x v="3"/>
    <n v="0"/>
    <n v="0"/>
    <n v="0"/>
    <n v="0"/>
    <n v="0"/>
    <n v="0"/>
    <n v="0"/>
  </r>
  <r>
    <x v="9"/>
    <n v="10"/>
    <n v="181"/>
    <s v="148200"/>
    <s v="Department of Labor and Industry"/>
    <s v="No"/>
    <x v="135"/>
    <n v="599"/>
    <s v="Administrative and Support Services"/>
    <x v="59"/>
    <s v="GF"/>
    <n v="50"/>
    <x v="4"/>
    <n v="0"/>
    <n v="0"/>
    <n v="0"/>
    <n v="1225.24"/>
    <n v="186472.09"/>
    <n v="77066.990000000005"/>
    <n v="10946.2"/>
  </r>
  <r>
    <x v="9"/>
    <n v="10"/>
    <n v="327"/>
    <s v="148350"/>
    <s v="Department of Workforce Development and Advancement"/>
    <s v="No"/>
    <x v="136"/>
    <n v="470"/>
    <s v="Workforce Systems Services"/>
    <x v="131"/>
    <s v="GF"/>
    <n v="10"/>
    <x v="0"/>
    <n v="0"/>
    <n v="0"/>
    <n v="0"/>
    <n v="0"/>
    <n v="0"/>
    <n v="0"/>
    <n v="4524852"/>
  </r>
  <r>
    <x v="9"/>
    <n v="10"/>
    <n v="327"/>
    <s v="148350"/>
    <s v="Department of Workforce Development and Advancement"/>
    <s v="No"/>
    <x v="136"/>
    <n v="470"/>
    <s v="Workforce Systems Services"/>
    <x v="131"/>
    <s v="GF"/>
    <n v="20"/>
    <x v="1"/>
    <n v="0"/>
    <n v="0"/>
    <n v="0"/>
    <n v="0"/>
    <n v="0"/>
    <n v="0"/>
    <n v="4524852"/>
  </r>
  <r>
    <x v="9"/>
    <n v="10"/>
    <n v="327"/>
    <s v="148350"/>
    <s v="Department of Workforce Development and Advancement"/>
    <s v="No"/>
    <x v="136"/>
    <n v="470"/>
    <s v="Workforce Systems Services"/>
    <x v="131"/>
    <s v="GF"/>
    <n v="30"/>
    <x v="2"/>
    <n v="0"/>
    <n v="0"/>
    <n v="0"/>
    <n v="0"/>
    <n v="0"/>
    <n v="0"/>
    <n v="0"/>
  </r>
  <r>
    <x v="9"/>
    <n v="10"/>
    <n v="327"/>
    <s v="148350"/>
    <s v="Department of Workforce Development and Advancement"/>
    <s v="No"/>
    <x v="136"/>
    <n v="470"/>
    <s v="Workforce Systems Services"/>
    <x v="131"/>
    <s v="GF"/>
    <n v="40"/>
    <x v="3"/>
    <n v="0"/>
    <n v="0"/>
    <n v="0"/>
    <n v="0"/>
    <n v="0"/>
    <n v="0"/>
    <n v="0"/>
  </r>
  <r>
    <x v="9"/>
    <n v="10"/>
    <n v="327"/>
    <s v="148350"/>
    <s v="Department of Workforce Development and Advancement"/>
    <s v="No"/>
    <x v="136"/>
    <n v="470"/>
    <s v="Workforce Systems Services"/>
    <x v="131"/>
    <s v="GF"/>
    <n v="50"/>
    <x v="4"/>
    <n v="0"/>
    <n v="0"/>
    <n v="0"/>
    <n v="0"/>
    <n v="0"/>
    <n v="0"/>
    <n v="0"/>
  </r>
  <r>
    <x v="9"/>
    <n v="10"/>
    <n v="327"/>
    <s v="148350"/>
    <s v="Department of Workforce Development and Advancement"/>
    <s v="No"/>
    <x v="136"/>
    <n v="534"/>
    <s v="Economic Development Services"/>
    <x v="9"/>
    <s v="GF"/>
    <n v="10"/>
    <x v="0"/>
    <n v="0"/>
    <n v="0"/>
    <n v="0"/>
    <n v="0"/>
    <n v="0"/>
    <n v="0"/>
    <n v="2285522.14"/>
  </r>
  <r>
    <x v="9"/>
    <n v="10"/>
    <n v="327"/>
    <s v="148350"/>
    <s v="Department of Workforce Development and Advancement"/>
    <s v="No"/>
    <x v="136"/>
    <n v="534"/>
    <s v="Economic Development Services"/>
    <x v="9"/>
    <s v="GF"/>
    <n v="20"/>
    <x v="1"/>
    <n v="0"/>
    <n v="0"/>
    <n v="0"/>
    <n v="0"/>
    <n v="0"/>
    <n v="0"/>
    <n v="2285522.14"/>
  </r>
  <r>
    <x v="9"/>
    <n v="10"/>
    <n v="327"/>
    <s v="148350"/>
    <s v="Department of Workforce Development and Advancement"/>
    <s v="No"/>
    <x v="136"/>
    <n v="534"/>
    <s v="Economic Development Services"/>
    <x v="9"/>
    <s v="GF"/>
    <n v="30"/>
    <x v="2"/>
    <n v="0"/>
    <n v="0"/>
    <n v="0"/>
    <n v="0"/>
    <n v="0"/>
    <n v="0"/>
    <n v="0"/>
  </r>
  <r>
    <x v="9"/>
    <n v="10"/>
    <n v="327"/>
    <s v="148350"/>
    <s v="Department of Workforce Development and Advancement"/>
    <s v="No"/>
    <x v="136"/>
    <n v="534"/>
    <s v="Economic Development Services"/>
    <x v="9"/>
    <s v="GF"/>
    <n v="40"/>
    <x v="3"/>
    <n v="0"/>
    <n v="0"/>
    <n v="0"/>
    <n v="0"/>
    <n v="0"/>
    <n v="0"/>
    <n v="0"/>
  </r>
  <r>
    <x v="9"/>
    <n v="10"/>
    <n v="327"/>
    <s v="148350"/>
    <s v="Department of Workforce Development and Advancement"/>
    <s v="No"/>
    <x v="136"/>
    <n v="534"/>
    <s v="Economic Development Services"/>
    <x v="9"/>
    <s v="GF"/>
    <n v="50"/>
    <x v="4"/>
    <n v="0"/>
    <n v="0"/>
    <n v="0"/>
    <n v="0"/>
    <n v="0"/>
    <n v="0"/>
    <n v="0"/>
  </r>
  <r>
    <x v="9"/>
    <n v="10"/>
    <n v="182"/>
    <s v="148400"/>
    <s v="Virginia Employment Commission"/>
    <s v="No"/>
    <x v="137"/>
    <n v="470"/>
    <s v="Workforce Systems Services"/>
    <x v="131"/>
    <s v="GF"/>
    <n v="10"/>
    <x v="0"/>
    <n v="0"/>
    <n v="0"/>
    <n v="0"/>
    <n v="34984242"/>
    <n v="402053.31"/>
    <n v="1460822"/>
    <n v="882167"/>
  </r>
  <r>
    <x v="9"/>
    <n v="10"/>
    <n v="182"/>
    <s v="148400"/>
    <s v="Virginia Employment Commission"/>
    <s v="No"/>
    <x v="137"/>
    <n v="470"/>
    <s v="Workforce Systems Services"/>
    <x v="131"/>
    <s v="GF"/>
    <n v="20"/>
    <x v="1"/>
    <n v="0"/>
    <n v="0"/>
    <n v="0"/>
    <n v="34236635.810000002"/>
    <n v="402053.31"/>
    <n v="500000"/>
    <n v="523876.94"/>
  </r>
  <r>
    <x v="9"/>
    <n v="10"/>
    <n v="182"/>
    <s v="148400"/>
    <s v="Virginia Employment Commission"/>
    <s v="No"/>
    <x v="137"/>
    <n v="470"/>
    <s v="Workforce Systems Services"/>
    <x v="131"/>
    <s v="GF"/>
    <n v="30"/>
    <x v="2"/>
    <n v="0"/>
    <n v="0"/>
    <n v="0"/>
    <n v="747606.19"/>
    <n v="0"/>
    <n v="960822"/>
    <n v="358290.06"/>
  </r>
  <r>
    <x v="9"/>
    <n v="10"/>
    <n v="182"/>
    <s v="148400"/>
    <s v="Virginia Employment Commission"/>
    <s v="No"/>
    <x v="137"/>
    <n v="470"/>
    <s v="Workforce Systems Services"/>
    <x v="131"/>
    <s v="GF"/>
    <n v="40"/>
    <x v="3"/>
    <n v="0"/>
    <n v="0"/>
    <n v="0"/>
    <n v="0"/>
    <n v="0"/>
    <n v="0"/>
    <n v="0"/>
  </r>
  <r>
    <x v="9"/>
    <n v="10"/>
    <n v="182"/>
    <s v="148400"/>
    <s v="Virginia Employment Commission"/>
    <s v="No"/>
    <x v="137"/>
    <n v="470"/>
    <s v="Workforce Systems Services"/>
    <x v="131"/>
    <s v="GF"/>
    <n v="50"/>
    <x v="4"/>
    <n v="0"/>
    <n v="0"/>
    <n v="0"/>
    <n v="747606.19"/>
    <n v="0"/>
    <n v="960822"/>
    <n v="358290.06"/>
  </r>
  <r>
    <x v="10"/>
    <n v="11"/>
    <n v="183"/>
    <s v="149000"/>
    <s v="Secretary of Natural and Historic Resources"/>
    <s v="No"/>
    <x v="138"/>
    <n v="799"/>
    <s v="Administrative and Support Services"/>
    <x v="28"/>
    <s v="GF"/>
    <n v="10"/>
    <x v="0"/>
    <n v="699521"/>
    <n v="762088"/>
    <n v="663250"/>
    <n v="818799.01"/>
    <n v="719521.93"/>
    <n v="1323092.67"/>
    <n v="1506862.7"/>
  </r>
  <r>
    <x v="10"/>
    <n v="11"/>
    <n v="183"/>
    <s v="149000"/>
    <s v="Secretary of Natural and Historic Resources"/>
    <s v="No"/>
    <x v="138"/>
    <n v="799"/>
    <s v="Administrative and Support Services"/>
    <x v="28"/>
    <s v="GF"/>
    <n v="20"/>
    <x v="1"/>
    <n v="574037"/>
    <n v="587714.12"/>
    <n v="587264.23"/>
    <n v="702632.08"/>
    <n v="625814.26"/>
    <n v="772736.97"/>
    <n v="800613.43"/>
  </r>
  <r>
    <x v="10"/>
    <n v="11"/>
    <n v="183"/>
    <s v="149000"/>
    <s v="Secretary of Natural and Historic Resources"/>
    <s v="No"/>
    <x v="138"/>
    <n v="799"/>
    <s v="Administrative and Support Services"/>
    <x v="28"/>
    <s v="GF"/>
    <n v="30"/>
    <x v="2"/>
    <n v="125484"/>
    <n v="174373.88"/>
    <n v="75985.77"/>
    <n v="116166.93"/>
    <n v="93707.67"/>
    <n v="550355.69999999995"/>
    <n v="706249.27"/>
  </r>
  <r>
    <x v="10"/>
    <n v="11"/>
    <n v="183"/>
    <s v="149000"/>
    <s v="Secretary of Natural and Historic Resources"/>
    <s v="No"/>
    <x v="138"/>
    <n v="799"/>
    <s v="Administrative and Support Services"/>
    <x v="28"/>
    <s v="GF"/>
    <n v="40"/>
    <x v="3"/>
    <n v="0"/>
    <n v="0"/>
    <n v="0"/>
    <n v="0"/>
    <n v="0"/>
    <n v="0"/>
    <n v="0"/>
  </r>
  <r>
    <x v="10"/>
    <n v="11"/>
    <n v="183"/>
    <s v="149000"/>
    <s v="Secretary of Natural and Historic Resources"/>
    <s v="No"/>
    <x v="138"/>
    <n v="799"/>
    <s v="Administrative and Support Services"/>
    <x v="28"/>
    <s v="GF"/>
    <n v="50"/>
    <x v="4"/>
    <n v="125484"/>
    <n v="174373.88"/>
    <n v="75985.77"/>
    <n v="116166.93"/>
    <n v="93707.67"/>
    <n v="550355.69999999995"/>
    <n v="706249.27"/>
  </r>
  <r>
    <x v="10"/>
    <n v="11"/>
    <n v="199"/>
    <s v="151000"/>
    <s v="Department of Conservation and Recreation"/>
    <s v="No"/>
    <x v="139"/>
    <n v="503"/>
    <s v="Land  and Resource Management"/>
    <x v="132"/>
    <s v="GF"/>
    <n v="10"/>
    <x v="0"/>
    <n v="13696384"/>
    <n v="13796384"/>
    <n v="19007548"/>
    <n v="20850122"/>
    <n v="26345534.460000001"/>
    <n v="127711066.90000001"/>
    <n v="60735783"/>
  </r>
  <r>
    <x v="10"/>
    <n v="11"/>
    <n v="199"/>
    <s v="151000"/>
    <s v="Department of Conservation and Recreation"/>
    <s v="No"/>
    <x v="139"/>
    <n v="503"/>
    <s v="Land  and Resource Management"/>
    <x v="132"/>
    <s v="GF"/>
    <n v="20"/>
    <x v="1"/>
    <n v="13681028.99"/>
    <n v="13782764.949999999"/>
    <n v="18881993.780000001"/>
    <n v="20794794.940000001"/>
    <n v="26205389.559999999"/>
    <n v="127560578.26000001"/>
    <n v="59440314.109999999"/>
  </r>
  <r>
    <x v="10"/>
    <n v="11"/>
    <n v="199"/>
    <s v="151000"/>
    <s v="Department of Conservation and Recreation"/>
    <s v="No"/>
    <x v="139"/>
    <n v="503"/>
    <s v="Land  and Resource Management"/>
    <x v="132"/>
    <s v="GF"/>
    <n v="30"/>
    <x v="2"/>
    <n v="15355.01"/>
    <n v="13619.05"/>
    <n v="125554.22"/>
    <n v="55327.06"/>
    <n v="140144.9"/>
    <n v="150488.64000000001"/>
    <n v="1295468.8899999999"/>
  </r>
  <r>
    <x v="10"/>
    <n v="11"/>
    <n v="199"/>
    <s v="151000"/>
    <s v="Department of Conservation and Recreation"/>
    <s v="No"/>
    <x v="139"/>
    <n v="503"/>
    <s v="Land  and Resource Management"/>
    <x v="132"/>
    <s v="GF"/>
    <n v="40"/>
    <x v="3"/>
    <n v="0"/>
    <n v="0"/>
    <n v="0"/>
    <n v="0"/>
    <n v="0"/>
    <n v="0"/>
    <n v="0"/>
  </r>
  <r>
    <x v="10"/>
    <n v="11"/>
    <n v="199"/>
    <s v="151000"/>
    <s v="Department of Conservation and Recreation"/>
    <s v="No"/>
    <x v="139"/>
    <n v="503"/>
    <s v="Land  and Resource Management"/>
    <x v="132"/>
    <s v="GF"/>
    <n v="50"/>
    <x v="4"/>
    <n v="15355.01"/>
    <n v="13619.05"/>
    <n v="125554.22"/>
    <n v="55327.06"/>
    <n v="140144.9"/>
    <n v="150488.64000000001"/>
    <n v="1295468.8899999999"/>
  </r>
  <r>
    <x v="10"/>
    <n v="11"/>
    <n v="199"/>
    <s v="151000"/>
    <s v="Department of Conservation and Recreation"/>
    <s v="No"/>
    <x v="139"/>
    <n v="504"/>
    <s v="Leisure and Recreation Services"/>
    <x v="133"/>
    <s v="GF"/>
    <n v="10"/>
    <x v="0"/>
    <n v="23855045"/>
    <n v="24116542"/>
    <n v="28189144"/>
    <n v="40450346"/>
    <n v="61185651.119999997"/>
    <n v="61394983.149999999"/>
    <n v="63166768.18"/>
  </r>
  <r>
    <x v="10"/>
    <n v="11"/>
    <n v="199"/>
    <s v="151000"/>
    <s v="Department of Conservation and Recreation"/>
    <s v="No"/>
    <x v="139"/>
    <n v="504"/>
    <s v="Leisure and Recreation Services"/>
    <x v="133"/>
    <s v="GF"/>
    <n v="20"/>
    <x v="1"/>
    <n v="23755045"/>
    <n v="23694317.43"/>
    <n v="28027533"/>
    <n v="32398689.789999999"/>
    <n v="37609382.969999999"/>
    <n v="40375725.030000001"/>
    <n v="44875935.5"/>
  </r>
  <r>
    <x v="10"/>
    <n v="11"/>
    <n v="199"/>
    <s v="151000"/>
    <s v="Department of Conservation and Recreation"/>
    <s v="No"/>
    <x v="139"/>
    <n v="504"/>
    <s v="Leisure and Recreation Services"/>
    <x v="133"/>
    <s v="GF"/>
    <n v="30"/>
    <x v="2"/>
    <n v="100000"/>
    <n v="422224.57"/>
    <n v="161611"/>
    <n v="8051656.21"/>
    <n v="23576268.149999999"/>
    <n v="21019258.120000001"/>
    <n v="18290832.68"/>
  </r>
  <r>
    <x v="10"/>
    <n v="11"/>
    <n v="199"/>
    <s v="151000"/>
    <s v="Department of Conservation and Recreation"/>
    <s v="No"/>
    <x v="139"/>
    <n v="504"/>
    <s v="Leisure and Recreation Services"/>
    <x v="133"/>
    <s v="GF"/>
    <n v="40"/>
    <x v="3"/>
    <n v="0"/>
    <n v="0"/>
    <n v="0"/>
    <n v="102500.46"/>
    <n v="0"/>
    <n v="3712942"/>
    <n v="1388796"/>
  </r>
  <r>
    <x v="10"/>
    <n v="11"/>
    <n v="199"/>
    <s v="151000"/>
    <s v="Department of Conservation and Recreation"/>
    <s v="No"/>
    <x v="139"/>
    <n v="504"/>
    <s v="Leisure and Recreation Services"/>
    <x v="133"/>
    <s v="GF"/>
    <n v="50"/>
    <x v="4"/>
    <n v="100000"/>
    <n v="422224.57"/>
    <n v="161611"/>
    <n v="7949155.75"/>
    <n v="23576268.149999999"/>
    <n v="17306316.120000001"/>
    <n v="16902036.68"/>
  </r>
  <r>
    <x v="10"/>
    <n v="11"/>
    <n v="199"/>
    <s v="151000"/>
    <s v="Department of Conservation and Recreation"/>
    <s v="No"/>
    <x v="139"/>
    <n v="599"/>
    <s v="Administrative and Support Services"/>
    <x v="59"/>
    <s v="GF"/>
    <n v="10"/>
    <x v="0"/>
    <n v="10199513"/>
    <n v="11232543"/>
    <n v="9673731"/>
    <n v="10137327"/>
    <n v="11374352"/>
    <n v="12292747"/>
    <n v="13629395.41"/>
  </r>
  <r>
    <x v="10"/>
    <n v="11"/>
    <n v="199"/>
    <s v="151000"/>
    <s v="Department of Conservation and Recreation"/>
    <s v="No"/>
    <x v="139"/>
    <n v="599"/>
    <s v="Administrative and Support Services"/>
    <x v="59"/>
    <s v="GF"/>
    <n v="20"/>
    <x v="1"/>
    <n v="10199513"/>
    <n v="11215682.130000001"/>
    <n v="9673731"/>
    <n v="10137327"/>
    <n v="11374352"/>
    <n v="12263275.41"/>
    <n v="13629279"/>
  </r>
  <r>
    <x v="10"/>
    <n v="11"/>
    <n v="199"/>
    <s v="151000"/>
    <s v="Department of Conservation and Recreation"/>
    <s v="No"/>
    <x v="139"/>
    <n v="599"/>
    <s v="Administrative and Support Services"/>
    <x v="59"/>
    <s v="GF"/>
    <n v="30"/>
    <x v="2"/>
    <n v="0"/>
    <n v="16860.87"/>
    <n v="0"/>
    <n v="0"/>
    <n v="0"/>
    <n v="29471.59"/>
    <n v="116.41"/>
  </r>
  <r>
    <x v="10"/>
    <n v="11"/>
    <n v="199"/>
    <s v="151000"/>
    <s v="Department of Conservation and Recreation"/>
    <s v="No"/>
    <x v="139"/>
    <n v="599"/>
    <s v="Administrative and Support Services"/>
    <x v="59"/>
    <s v="GF"/>
    <n v="40"/>
    <x v="3"/>
    <n v="0"/>
    <n v="0"/>
    <n v="0"/>
    <n v="0"/>
    <n v="0"/>
    <n v="0"/>
    <n v="0"/>
  </r>
  <r>
    <x v="10"/>
    <n v="11"/>
    <n v="199"/>
    <s v="151000"/>
    <s v="Department of Conservation and Recreation"/>
    <s v="No"/>
    <x v="139"/>
    <n v="599"/>
    <s v="Administrative and Support Services"/>
    <x v="59"/>
    <s v="GF"/>
    <n v="50"/>
    <x v="4"/>
    <n v="0"/>
    <n v="16860.87"/>
    <n v="0"/>
    <n v="0"/>
    <n v="0"/>
    <n v="29471.59"/>
    <n v="116.41"/>
  </r>
  <r>
    <x v="10"/>
    <n v="11"/>
    <n v="440"/>
    <s v="152000"/>
    <s v="Department of Environmental Quality"/>
    <s v="No"/>
    <x v="140"/>
    <n v="509"/>
    <s v="Land Protection"/>
    <x v="134"/>
    <s v="GF"/>
    <n v="10"/>
    <x v="0"/>
    <n v="1089842"/>
    <n v="939842"/>
    <n v="773504"/>
    <n v="2778338"/>
    <n v="2898164"/>
    <n v="1598164"/>
    <n v="2349408"/>
  </r>
  <r>
    <x v="10"/>
    <n v="11"/>
    <n v="440"/>
    <s v="152000"/>
    <s v="Department of Environmental Quality"/>
    <s v="No"/>
    <x v="140"/>
    <n v="509"/>
    <s v="Land Protection"/>
    <x v="134"/>
    <s v="GF"/>
    <n v="20"/>
    <x v="1"/>
    <n v="1089465.3700000001"/>
    <n v="739841.16"/>
    <n v="773504"/>
    <n v="2625841.2400000002"/>
    <n v="2898164"/>
    <n v="1598164"/>
    <n v="2349408"/>
  </r>
  <r>
    <x v="10"/>
    <n v="11"/>
    <n v="440"/>
    <s v="152000"/>
    <s v="Department of Environmental Quality"/>
    <s v="No"/>
    <x v="140"/>
    <n v="509"/>
    <s v="Land Protection"/>
    <x v="134"/>
    <s v="GF"/>
    <n v="30"/>
    <x v="2"/>
    <n v="376.63"/>
    <n v="200000.84"/>
    <n v="0"/>
    <n v="152496.76"/>
    <n v="0"/>
    <n v="0"/>
    <n v="0"/>
  </r>
  <r>
    <x v="10"/>
    <n v="11"/>
    <n v="440"/>
    <s v="152000"/>
    <s v="Department of Environmental Quality"/>
    <s v="No"/>
    <x v="140"/>
    <n v="509"/>
    <s v="Land Protection"/>
    <x v="134"/>
    <s v="GF"/>
    <n v="40"/>
    <x v="3"/>
    <n v="0"/>
    <n v="0"/>
    <n v="0"/>
    <n v="0"/>
    <n v="0"/>
    <n v="0"/>
    <n v="0"/>
  </r>
  <r>
    <x v="10"/>
    <n v="11"/>
    <n v="440"/>
    <s v="152000"/>
    <s v="Department of Environmental Quality"/>
    <s v="No"/>
    <x v="140"/>
    <n v="509"/>
    <s v="Land Protection"/>
    <x v="134"/>
    <s v="GF"/>
    <n v="50"/>
    <x v="4"/>
    <n v="376.63"/>
    <n v="200000.84"/>
    <n v="0"/>
    <n v="152496.76"/>
    <n v="0"/>
    <n v="0"/>
    <n v="0"/>
  </r>
  <r>
    <x v="10"/>
    <n v="11"/>
    <n v="440"/>
    <s v="152000"/>
    <s v="Department of Environmental Quality"/>
    <s v="No"/>
    <x v="140"/>
    <n v="512"/>
    <s v="Water Protection"/>
    <x v="135"/>
    <s v="GF"/>
    <n v="10"/>
    <x v="0"/>
    <n v="20816225"/>
    <n v="21041140"/>
    <n v="20460766"/>
    <n v="28421742"/>
    <n v="32015902"/>
    <n v="31484447"/>
    <n v="33474234"/>
  </r>
  <r>
    <x v="10"/>
    <n v="11"/>
    <n v="440"/>
    <s v="152000"/>
    <s v="Department of Environmental Quality"/>
    <s v="No"/>
    <x v="140"/>
    <n v="512"/>
    <s v="Water Protection"/>
    <x v="135"/>
    <s v="GF"/>
    <n v="20"/>
    <x v="1"/>
    <n v="20815784.23"/>
    <n v="19740939.440000001"/>
    <n v="20460766"/>
    <n v="28409830.739999998"/>
    <n v="32015902"/>
    <n v="31481381.32"/>
    <n v="32724209"/>
  </r>
  <r>
    <x v="10"/>
    <n v="11"/>
    <n v="440"/>
    <s v="152000"/>
    <s v="Department of Environmental Quality"/>
    <s v="No"/>
    <x v="140"/>
    <n v="512"/>
    <s v="Water Protection"/>
    <x v="135"/>
    <s v="GF"/>
    <n v="30"/>
    <x v="2"/>
    <n v="440.77"/>
    <n v="1300200.56"/>
    <n v="0"/>
    <n v="11911.26"/>
    <n v="0"/>
    <n v="3065.68"/>
    <n v="750025"/>
  </r>
  <r>
    <x v="10"/>
    <n v="11"/>
    <n v="440"/>
    <s v="152000"/>
    <s v="Department of Environmental Quality"/>
    <s v="No"/>
    <x v="140"/>
    <n v="512"/>
    <s v="Water Protection"/>
    <x v="135"/>
    <s v="GF"/>
    <n v="40"/>
    <x v="3"/>
    <n v="0"/>
    <n v="0"/>
    <n v="0"/>
    <n v="0"/>
    <n v="0"/>
    <n v="0"/>
    <n v="750000"/>
  </r>
  <r>
    <x v="10"/>
    <n v="11"/>
    <n v="440"/>
    <s v="152000"/>
    <s v="Department of Environmental Quality"/>
    <s v="No"/>
    <x v="140"/>
    <n v="512"/>
    <s v="Water Protection"/>
    <x v="135"/>
    <s v="GF"/>
    <n v="50"/>
    <x v="4"/>
    <n v="440.77"/>
    <n v="1300200.56"/>
    <n v="0"/>
    <n v="11911.26"/>
    <n v="0"/>
    <n v="3065.68"/>
    <n v="25"/>
  </r>
  <r>
    <x v="10"/>
    <n v="11"/>
    <n v="440"/>
    <s v="152000"/>
    <s v="Department of Environmental Quality"/>
    <s v="No"/>
    <x v="140"/>
    <n v="513"/>
    <s v="Air Protection"/>
    <x v="136"/>
    <s v="GF"/>
    <n v="10"/>
    <x v="0"/>
    <n v="1356542"/>
    <n v="1446542"/>
    <n v="1218929"/>
    <n v="3122380"/>
    <n v="3170320"/>
    <n v="2920320"/>
    <n v="3765134"/>
  </r>
  <r>
    <x v="10"/>
    <n v="11"/>
    <n v="440"/>
    <s v="152000"/>
    <s v="Department of Environmental Quality"/>
    <s v="No"/>
    <x v="140"/>
    <n v="513"/>
    <s v="Air Protection"/>
    <x v="136"/>
    <s v="GF"/>
    <n v="20"/>
    <x v="1"/>
    <n v="1356542"/>
    <n v="1127541.72"/>
    <n v="1218929"/>
    <n v="2433050.4300000002"/>
    <n v="3170320"/>
    <n v="2920320"/>
    <n v="3765134"/>
  </r>
  <r>
    <x v="10"/>
    <n v="11"/>
    <n v="440"/>
    <s v="152000"/>
    <s v="Department of Environmental Quality"/>
    <s v="No"/>
    <x v="140"/>
    <n v="513"/>
    <s v="Air Protection"/>
    <x v="136"/>
    <s v="GF"/>
    <n v="30"/>
    <x v="2"/>
    <n v="0"/>
    <n v="319000.28000000003"/>
    <n v="0"/>
    <n v="689329.57"/>
    <n v="0"/>
    <n v="0"/>
    <n v="0"/>
  </r>
  <r>
    <x v="10"/>
    <n v="11"/>
    <n v="440"/>
    <s v="152000"/>
    <s v="Department of Environmental Quality"/>
    <s v="No"/>
    <x v="140"/>
    <n v="513"/>
    <s v="Air Protection"/>
    <x v="136"/>
    <s v="GF"/>
    <n v="40"/>
    <x v="3"/>
    <n v="0"/>
    <n v="0"/>
    <n v="0"/>
    <n v="0"/>
    <n v="0"/>
    <n v="0"/>
    <n v="0"/>
  </r>
  <r>
    <x v="10"/>
    <n v="11"/>
    <n v="440"/>
    <s v="152000"/>
    <s v="Department of Environmental Quality"/>
    <s v="No"/>
    <x v="140"/>
    <n v="513"/>
    <s v="Air Protection"/>
    <x v="136"/>
    <s v="GF"/>
    <n v="50"/>
    <x v="4"/>
    <n v="0"/>
    <n v="319000.28000000003"/>
    <n v="0"/>
    <n v="689329.57"/>
    <n v="0"/>
    <n v="0"/>
    <n v="0"/>
  </r>
  <r>
    <x v="10"/>
    <n v="11"/>
    <n v="440"/>
    <s v="152000"/>
    <s v="Department of Environmental Quality"/>
    <s v="No"/>
    <x v="140"/>
    <n v="515"/>
    <s v="Environmental Financial Assistance"/>
    <x v="137"/>
    <s v="GF"/>
    <n v="10"/>
    <x v="0"/>
    <n v="2672814"/>
    <n v="2353614"/>
    <n v="2353614"/>
    <n v="2353614"/>
    <n v="12479534"/>
    <n v="29580949"/>
    <n v="134403455"/>
  </r>
  <r>
    <x v="10"/>
    <n v="11"/>
    <n v="440"/>
    <s v="152000"/>
    <s v="Department of Environmental Quality"/>
    <s v="No"/>
    <x v="140"/>
    <n v="515"/>
    <s v="Environmental Financial Assistance"/>
    <x v="137"/>
    <s v="GF"/>
    <n v="20"/>
    <x v="1"/>
    <n v="2672814"/>
    <n v="2230841.62"/>
    <n v="2353614"/>
    <n v="2225029"/>
    <n v="12479534"/>
    <n v="29579046.57"/>
    <n v="27628809.649999999"/>
  </r>
  <r>
    <x v="10"/>
    <n v="11"/>
    <n v="440"/>
    <s v="152000"/>
    <s v="Department of Environmental Quality"/>
    <s v="No"/>
    <x v="140"/>
    <n v="515"/>
    <s v="Environmental Financial Assistance"/>
    <x v="137"/>
    <s v="GF"/>
    <n v="30"/>
    <x v="2"/>
    <n v="0"/>
    <n v="122772.38"/>
    <n v="0"/>
    <n v="128585"/>
    <n v="0"/>
    <n v="1902.43"/>
    <n v="106774645.34999999"/>
  </r>
  <r>
    <x v="10"/>
    <n v="11"/>
    <n v="440"/>
    <s v="152000"/>
    <s v="Department of Environmental Quality"/>
    <s v="No"/>
    <x v="140"/>
    <n v="515"/>
    <s v="Environmental Financial Assistance"/>
    <x v="137"/>
    <s v="GF"/>
    <n v="40"/>
    <x v="3"/>
    <n v="0"/>
    <n v="0"/>
    <n v="0"/>
    <n v="0"/>
    <n v="0"/>
    <n v="0"/>
    <n v="105274087.45999999"/>
  </r>
  <r>
    <x v="10"/>
    <n v="11"/>
    <n v="440"/>
    <s v="152000"/>
    <s v="Department of Environmental Quality"/>
    <s v="No"/>
    <x v="140"/>
    <n v="515"/>
    <s v="Environmental Financial Assistance"/>
    <x v="137"/>
    <s v="GF"/>
    <n v="50"/>
    <x v="4"/>
    <n v="0"/>
    <n v="122772.38"/>
    <n v="0"/>
    <n v="128585"/>
    <n v="0"/>
    <n v="1902.43"/>
    <n v="1500557.8900000006"/>
  </r>
  <r>
    <x v="10"/>
    <n v="11"/>
    <n v="440"/>
    <s v="152000"/>
    <s v="Department of Environmental Quality"/>
    <s v="No"/>
    <x v="140"/>
    <n v="599"/>
    <s v="Administrative and Support Services"/>
    <x v="59"/>
    <s v="GF"/>
    <n v="10"/>
    <x v="0"/>
    <n v="14789210"/>
    <n v="16702219"/>
    <n v="16701341"/>
    <n v="19225929"/>
    <n v="18241799"/>
    <n v="20899744"/>
    <n v="22647095"/>
  </r>
  <r>
    <x v="10"/>
    <n v="11"/>
    <n v="440"/>
    <s v="152000"/>
    <s v="Department of Environmental Quality"/>
    <s v="No"/>
    <x v="140"/>
    <n v="599"/>
    <s v="Administrative and Support Services"/>
    <x v="59"/>
    <s v="GF"/>
    <n v="20"/>
    <x v="1"/>
    <n v="14789150.35"/>
    <n v="16367466"/>
    <n v="16701341"/>
    <n v="19224491.59"/>
    <n v="18241799"/>
    <n v="20888259.640000001"/>
    <n v="22647070"/>
  </r>
  <r>
    <x v="10"/>
    <n v="11"/>
    <n v="440"/>
    <s v="152000"/>
    <s v="Department of Environmental Quality"/>
    <s v="No"/>
    <x v="140"/>
    <n v="599"/>
    <s v="Administrative and Support Services"/>
    <x v="59"/>
    <s v="GF"/>
    <n v="30"/>
    <x v="2"/>
    <n v="59.65"/>
    <n v="334753"/>
    <n v="0"/>
    <n v="1437.41"/>
    <n v="0"/>
    <n v="11484.36"/>
    <n v="25"/>
  </r>
  <r>
    <x v="10"/>
    <n v="11"/>
    <n v="440"/>
    <s v="152000"/>
    <s v="Department of Environmental Quality"/>
    <s v="No"/>
    <x v="140"/>
    <n v="599"/>
    <s v="Administrative and Support Services"/>
    <x v="59"/>
    <s v="GF"/>
    <n v="40"/>
    <x v="3"/>
    <n v="0"/>
    <n v="0"/>
    <n v="0"/>
    <n v="0"/>
    <n v="0"/>
    <n v="0"/>
    <n v="0"/>
  </r>
  <r>
    <x v="10"/>
    <n v="11"/>
    <n v="440"/>
    <s v="152000"/>
    <s v="Department of Environmental Quality"/>
    <s v="No"/>
    <x v="140"/>
    <n v="599"/>
    <s v="Administrative and Support Services"/>
    <x v="59"/>
    <s v="GF"/>
    <n v="50"/>
    <x v="4"/>
    <n v="59.65"/>
    <n v="334753"/>
    <n v="0"/>
    <n v="1437.41"/>
    <n v="0"/>
    <n v="11484.36"/>
    <n v="25"/>
  </r>
  <r>
    <x v="10"/>
    <n v="11"/>
    <n v="403"/>
    <s v="153000"/>
    <s v="Department of Wildlife Resources"/>
    <s v="No"/>
    <x v="141"/>
    <n v="511"/>
    <s v="Wildlife and Freshwater Fisheries Management"/>
    <x v="138"/>
    <s v="GF"/>
    <n v="10"/>
    <x v="0"/>
    <n v="0"/>
    <n v="0"/>
    <n v="0"/>
    <n v="0"/>
    <n v="200000"/>
    <n v="200000"/>
    <n v="5081141"/>
  </r>
  <r>
    <x v="10"/>
    <n v="11"/>
    <n v="403"/>
    <s v="153000"/>
    <s v="Department of Wildlife Resources"/>
    <s v="No"/>
    <x v="141"/>
    <n v="511"/>
    <s v="Wildlife and Freshwater Fisheries Management"/>
    <x v="138"/>
    <s v="GF"/>
    <n v="20"/>
    <x v="1"/>
    <n v="0"/>
    <n v="0"/>
    <n v="0"/>
    <n v="0"/>
    <n v="7039.92"/>
    <n v="172394.86"/>
    <n v="935237.35"/>
  </r>
  <r>
    <x v="10"/>
    <n v="11"/>
    <n v="403"/>
    <s v="153000"/>
    <s v="Department of Wildlife Resources"/>
    <s v="No"/>
    <x v="141"/>
    <n v="511"/>
    <s v="Wildlife and Freshwater Fisheries Management"/>
    <x v="138"/>
    <s v="GF"/>
    <n v="30"/>
    <x v="2"/>
    <n v="0"/>
    <n v="0"/>
    <n v="0"/>
    <n v="0"/>
    <n v="192960.08"/>
    <n v="27605.14"/>
    <n v="4145903.65"/>
  </r>
  <r>
    <x v="10"/>
    <n v="11"/>
    <n v="403"/>
    <s v="153000"/>
    <s v="Department of Wildlife Resources"/>
    <s v="No"/>
    <x v="141"/>
    <n v="511"/>
    <s v="Wildlife and Freshwater Fisheries Management"/>
    <x v="138"/>
    <s v="GF"/>
    <n v="40"/>
    <x v="3"/>
    <n v="0"/>
    <n v="0"/>
    <n v="0"/>
    <n v="0"/>
    <n v="0"/>
    <n v="0"/>
    <n v="4145903.65"/>
  </r>
  <r>
    <x v="10"/>
    <n v="11"/>
    <n v="403"/>
    <s v="153000"/>
    <s v="Department of Wildlife Resources"/>
    <s v="No"/>
    <x v="141"/>
    <n v="511"/>
    <s v="Wildlife and Freshwater Fisheries Management"/>
    <x v="138"/>
    <s v="GF"/>
    <n v="50"/>
    <x v="4"/>
    <n v="0"/>
    <n v="0"/>
    <n v="0"/>
    <n v="0"/>
    <n v="192960.08"/>
    <n v="27605.14"/>
    <n v="0"/>
  </r>
  <r>
    <x v="10"/>
    <n v="11"/>
    <n v="403"/>
    <s v="153000"/>
    <s v="Department of Wildlife Resources"/>
    <s v="No"/>
    <x v="141"/>
    <n v="599"/>
    <s v="Administrative and Support Services"/>
    <x v="59"/>
    <s v="GF"/>
    <n v="10"/>
    <x v="0"/>
    <n v="0"/>
    <n v="0"/>
    <n v="0"/>
    <n v="0"/>
    <n v="0"/>
    <n v="0"/>
    <n v="2537"/>
  </r>
  <r>
    <x v="10"/>
    <n v="11"/>
    <n v="403"/>
    <s v="153000"/>
    <s v="Department of Wildlife Resources"/>
    <s v="No"/>
    <x v="141"/>
    <n v="599"/>
    <s v="Administrative and Support Services"/>
    <x v="59"/>
    <s v="GF"/>
    <n v="20"/>
    <x v="1"/>
    <n v="0"/>
    <n v="0"/>
    <n v="0"/>
    <n v="0"/>
    <n v="0"/>
    <n v="0"/>
    <n v="2537"/>
  </r>
  <r>
    <x v="10"/>
    <n v="11"/>
    <n v="403"/>
    <s v="153000"/>
    <s v="Department of Wildlife Resources"/>
    <s v="No"/>
    <x v="141"/>
    <n v="599"/>
    <s v="Administrative and Support Services"/>
    <x v="59"/>
    <s v="GF"/>
    <n v="30"/>
    <x v="2"/>
    <n v="0"/>
    <n v="0"/>
    <n v="0"/>
    <n v="0"/>
    <n v="0"/>
    <n v="0"/>
    <n v="0"/>
  </r>
  <r>
    <x v="10"/>
    <n v="11"/>
    <n v="403"/>
    <s v="153000"/>
    <s v="Department of Wildlife Resources"/>
    <s v="No"/>
    <x v="141"/>
    <n v="599"/>
    <s v="Administrative and Support Services"/>
    <x v="59"/>
    <s v="GF"/>
    <n v="40"/>
    <x v="3"/>
    <n v="0"/>
    <n v="0"/>
    <n v="0"/>
    <n v="0"/>
    <n v="0"/>
    <n v="0"/>
    <n v="0"/>
  </r>
  <r>
    <x v="10"/>
    <n v="11"/>
    <n v="403"/>
    <s v="153000"/>
    <s v="Department of Wildlife Resources"/>
    <s v="No"/>
    <x v="141"/>
    <n v="599"/>
    <s v="Administrative and Support Services"/>
    <x v="59"/>
    <s v="GF"/>
    <n v="50"/>
    <x v="4"/>
    <n v="0"/>
    <n v="0"/>
    <n v="0"/>
    <n v="0"/>
    <n v="0"/>
    <n v="0"/>
    <n v="0"/>
  </r>
  <r>
    <x v="10"/>
    <n v="11"/>
    <n v="423"/>
    <s v="154000"/>
    <s v="Department of Historic Resources"/>
    <s v="No"/>
    <x v="142"/>
    <n v="502"/>
    <s v="Historic and Commemorative Attraction Management"/>
    <x v="20"/>
    <s v="GF"/>
    <n v="10"/>
    <x v="0"/>
    <n v="2925307"/>
    <n v="3186338"/>
    <n v="14698324"/>
    <n v="4373755"/>
    <n v="26374156.460000001"/>
    <n v="8067169"/>
    <n v="48700537.140000001"/>
  </r>
  <r>
    <x v="10"/>
    <n v="11"/>
    <n v="423"/>
    <s v="154000"/>
    <s v="Department of Historic Resources"/>
    <s v="No"/>
    <x v="142"/>
    <n v="502"/>
    <s v="Historic and Commemorative Attraction Management"/>
    <x v="20"/>
    <s v="GF"/>
    <n v="20"/>
    <x v="1"/>
    <n v="2925057"/>
    <n v="3011134.32"/>
    <n v="14654650.49"/>
    <n v="3878454.28"/>
    <n v="25989156.18"/>
    <n v="7592169"/>
    <n v="23190325.879999999"/>
  </r>
  <r>
    <x v="10"/>
    <n v="11"/>
    <n v="423"/>
    <s v="154000"/>
    <s v="Department of Historic Resources"/>
    <s v="No"/>
    <x v="142"/>
    <n v="502"/>
    <s v="Historic and Commemorative Attraction Management"/>
    <x v="20"/>
    <s v="GF"/>
    <n v="30"/>
    <x v="2"/>
    <n v="250"/>
    <n v="175203.68"/>
    <n v="43673.51"/>
    <n v="495300.72"/>
    <n v="385000.28"/>
    <n v="475000"/>
    <n v="25510211.260000002"/>
  </r>
  <r>
    <x v="10"/>
    <n v="11"/>
    <n v="423"/>
    <s v="154000"/>
    <s v="Department of Historic Resources"/>
    <s v="No"/>
    <x v="142"/>
    <n v="502"/>
    <s v="Historic and Commemorative Attraction Management"/>
    <x v="20"/>
    <s v="GF"/>
    <n v="40"/>
    <x v="3"/>
    <n v="0"/>
    <n v="0"/>
    <n v="0"/>
    <n v="0"/>
    <n v="0"/>
    <n v="0"/>
    <n v="20098594"/>
  </r>
  <r>
    <x v="10"/>
    <n v="11"/>
    <n v="423"/>
    <s v="154000"/>
    <s v="Department of Historic Resources"/>
    <s v="No"/>
    <x v="142"/>
    <n v="502"/>
    <s v="Historic and Commemorative Attraction Management"/>
    <x v="20"/>
    <s v="GF"/>
    <n v="50"/>
    <x v="4"/>
    <n v="250"/>
    <n v="175203.68"/>
    <n v="43673.51"/>
    <n v="495300.72"/>
    <n v="385000.28"/>
    <n v="475000"/>
    <n v="5411617.2600000016"/>
  </r>
  <r>
    <x v="10"/>
    <n v="11"/>
    <n v="423"/>
    <s v="154000"/>
    <s v="Department of Historic Resources"/>
    <s v="No"/>
    <x v="142"/>
    <n v="599"/>
    <s v="Administrative and Support Services"/>
    <x v="59"/>
    <s v="GF"/>
    <n v="10"/>
    <x v="0"/>
    <n v="838699"/>
    <n v="746526"/>
    <n v="803135"/>
    <n v="826263"/>
    <n v="1118429"/>
    <n v="1292620"/>
    <n v="1382278"/>
  </r>
  <r>
    <x v="10"/>
    <n v="11"/>
    <n v="423"/>
    <s v="154000"/>
    <s v="Department of Historic Resources"/>
    <s v="No"/>
    <x v="142"/>
    <n v="599"/>
    <s v="Administrative and Support Services"/>
    <x v="59"/>
    <s v="GF"/>
    <n v="20"/>
    <x v="1"/>
    <n v="838699"/>
    <n v="744497.65"/>
    <n v="778090.25"/>
    <n v="826233"/>
    <n v="1115468.69"/>
    <n v="1289876.44"/>
    <n v="1382278"/>
  </r>
  <r>
    <x v="10"/>
    <n v="11"/>
    <n v="423"/>
    <s v="154000"/>
    <s v="Department of Historic Resources"/>
    <s v="No"/>
    <x v="142"/>
    <n v="599"/>
    <s v="Administrative and Support Services"/>
    <x v="59"/>
    <s v="GF"/>
    <n v="30"/>
    <x v="2"/>
    <n v="0"/>
    <n v="2028.35"/>
    <n v="25044.75"/>
    <n v="30"/>
    <n v="2960.31"/>
    <n v="2743.56"/>
    <n v="0"/>
  </r>
  <r>
    <x v="10"/>
    <n v="11"/>
    <n v="423"/>
    <s v="154000"/>
    <s v="Department of Historic Resources"/>
    <s v="No"/>
    <x v="142"/>
    <n v="599"/>
    <s v="Administrative and Support Services"/>
    <x v="59"/>
    <s v="GF"/>
    <n v="40"/>
    <x v="3"/>
    <n v="0"/>
    <n v="0"/>
    <n v="0"/>
    <n v="0"/>
    <n v="0"/>
    <n v="0"/>
    <n v="0"/>
  </r>
  <r>
    <x v="10"/>
    <n v="11"/>
    <n v="423"/>
    <s v="154000"/>
    <s v="Department of Historic Resources"/>
    <s v="No"/>
    <x v="142"/>
    <n v="599"/>
    <s v="Administrative and Support Services"/>
    <x v="59"/>
    <s v="GF"/>
    <n v="50"/>
    <x v="4"/>
    <n v="0"/>
    <n v="2028.35"/>
    <n v="25044.75"/>
    <n v="30"/>
    <n v="2960.31"/>
    <n v="2743.56"/>
    <n v="0"/>
  </r>
  <r>
    <x v="10"/>
    <n v="11"/>
    <n v="402"/>
    <s v="155000"/>
    <s v="Marine Resources Commission"/>
    <s v="No"/>
    <x v="143"/>
    <n v="505"/>
    <s v="Marine Life Management"/>
    <x v="139"/>
    <s v="GF"/>
    <n v="10"/>
    <x v="0"/>
    <n v="10021398"/>
    <n v="11951271.08"/>
    <n v="11966889.09"/>
    <n v="12681291.82"/>
    <n v="14120449.470000001"/>
    <n v="15295109.32"/>
    <n v="21210192.649999999"/>
  </r>
  <r>
    <x v="10"/>
    <n v="11"/>
    <n v="402"/>
    <s v="155000"/>
    <s v="Marine Resources Commission"/>
    <s v="No"/>
    <x v="143"/>
    <n v="505"/>
    <s v="Marine Life Management"/>
    <x v="139"/>
    <s v="GF"/>
    <n v="20"/>
    <x v="1"/>
    <n v="9708312.9199999999"/>
    <n v="11740102.199999999"/>
    <n v="11425636.27"/>
    <n v="12253262.92"/>
    <n v="12457519.85"/>
    <n v="12543126.76"/>
    <n v="11930345.1"/>
  </r>
  <r>
    <x v="10"/>
    <n v="11"/>
    <n v="402"/>
    <s v="155000"/>
    <s v="Marine Resources Commission"/>
    <s v="No"/>
    <x v="143"/>
    <n v="505"/>
    <s v="Marine Life Management"/>
    <x v="139"/>
    <s v="GF"/>
    <n v="30"/>
    <x v="2"/>
    <n v="313085.08"/>
    <n v="211168.88"/>
    <n v="541252.81999999995"/>
    <n v="428028.9"/>
    <n v="1662929.62"/>
    <n v="2751982.56"/>
    <n v="9279847.5500000007"/>
  </r>
  <r>
    <x v="10"/>
    <n v="11"/>
    <n v="402"/>
    <s v="155000"/>
    <s v="Marine Resources Commission"/>
    <s v="No"/>
    <x v="143"/>
    <n v="505"/>
    <s v="Marine Life Management"/>
    <x v="139"/>
    <s v="GF"/>
    <n v="40"/>
    <x v="3"/>
    <n v="308008.08"/>
    <n v="206740.32"/>
    <n v="536211.81999999995"/>
    <n v="423654.32"/>
    <n v="1476154.32"/>
    <n v="2747295.56"/>
    <n v="8484114.1699999999"/>
  </r>
  <r>
    <x v="10"/>
    <n v="11"/>
    <n v="402"/>
    <s v="155000"/>
    <s v="Marine Resources Commission"/>
    <s v="No"/>
    <x v="143"/>
    <n v="505"/>
    <s v="Marine Life Management"/>
    <x v="139"/>
    <s v="GF"/>
    <n v="50"/>
    <x v="4"/>
    <n v="5077"/>
    <n v="4428.5600000000004"/>
    <n v="5041"/>
    <n v="4374.58"/>
    <n v="186775.3"/>
    <n v="4687"/>
    <n v="795733.38000000082"/>
  </r>
  <r>
    <x v="10"/>
    <n v="11"/>
    <n v="402"/>
    <s v="155000"/>
    <s v="Marine Resources Commission"/>
    <s v="No"/>
    <x v="143"/>
    <n v="510"/>
    <s v="Coastal Lands Surveying and Mapping"/>
    <x v="140"/>
    <s v="GF"/>
    <n v="10"/>
    <x v="0"/>
    <n v="1940641"/>
    <n v="1941012"/>
    <n v="1915733.31"/>
    <n v="1759151"/>
    <n v="5837302"/>
    <n v="3381518.26"/>
    <n v="2153590.41"/>
  </r>
  <r>
    <x v="10"/>
    <n v="11"/>
    <n v="402"/>
    <s v="155000"/>
    <s v="Marine Resources Commission"/>
    <s v="No"/>
    <x v="143"/>
    <n v="510"/>
    <s v="Coastal Lands Surveying and Mapping"/>
    <x v="140"/>
    <s v="GF"/>
    <n v="20"/>
    <x v="1"/>
    <n v="1909641"/>
    <n v="1618312"/>
    <n v="1915733.31"/>
    <n v="1751449.73"/>
    <n v="1358855.74"/>
    <n v="2737272.98"/>
    <n v="1267560.6499999999"/>
  </r>
  <r>
    <x v="10"/>
    <n v="11"/>
    <n v="402"/>
    <s v="155000"/>
    <s v="Marine Resources Commission"/>
    <s v="No"/>
    <x v="143"/>
    <n v="510"/>
    <s v="Coastal Lands Surveying and Mapping"/>
    <x v="140"/>
    <s v="GF"/>
    <n v="30"/>
    <x v="2"/>
    <n v="31000"/>
    <n v="322700"/>
    <n v="0"/>
    <n v="7701.27"/>
    <n v="4478446.26"/>
    <n v="644245.28"/>
    <n v="886029.76"/>
  </r>
  <r>
    <x v="10"/>
    <n v="11"/>
    <n v="402"/>
    <s v="155000"/>
    <s v="Marine Resources Commission"/>
    <s v="No"/>
    <x v="143"/>
    <n v="510"/>
    <s v="Coastal Lands Surveying and Mapping"/>
    <x v="140"/>
    <s v="GF"/>
    <n v="40"/>
    <x v="3"/>
    <n v="0"/>
    <n v="0"/>
    <n v="0"/>
    <n v="0"/>
    <n v="0"/>
    <n v="0"/>
    <n v="0"/>
  </r>
  <r>
    <x v="10"/>
    <n v="11"/>
    <n v="402"/>
    <s v="155000"/>
    <s v="Marine Resources Commission"/>
    <s v="No"/>
    <x v="143"/>
    <n v="510"/>
    <s v="Coastal Lands Surveying and Mapping"/>
    <x v="140"/>
    <s v="GF"/>
    <n v="50"/>
    <x v="4"/>
    <n v="31000"/>
    <n v="322700"/>
    <n v="0"/>
    <n v="7701.27"/>
    <n v="4478446.26"/>
    <n v="644245.28"/>
    <n v="886029.76"/>
  </r>
  <r>
    <x v="10"/>
    <n v="11"/>
    <n v="402"/>
    <s v="155000"/>
    <s v="Marine Resources Commission"/>
    <s v="No"/>
    <x v="143"/>
    <n v="599"/>
    <s v="Administrative and Support Services"/>
    <x v="59"/>
    <s v="GF"/>
    <n v="10"/>
    <x v="0"/>
    <n v="2647912"/>
    <n v="2833065"/>
    <n v="2562244.92"/>
    <n v="2665060"/>
    <n v="2965199.85"/>
    <n v="3074261"/>
    <n v="3136231.78"/>
  </r>
  <r>
    <x v="10"/>
    <n v="11"/>
    <n v="402"/>
    <s v="155000"/>
    <s v="Marine Resources Commission"/>
    <s v="No"/>
    <x v="143"/>
    <n v="599"/>
    <s v="Administrative and Support Services"/>
    <x v="59"/>
    <s v="GF"/>
    <n v="20"/>
    <x v="1"/>
    <n v="2473343.25"/>
    <n v="2601979.48"/>
    <n v="2562244.92"/>
    <n v="2664997.4700000002"/>
    <n v="2961588.74"/>
    <n v="3074261"/>
    <n v="2686191.3"/>
  </r>
  <r>
    <x v="10"/>
    <n v="11"/>
    <n v="402"/>
    <s v="155000"/>
    <s v="Marine Resources Commission"/>
    <s v="No"/>
    <x v="143"/>
    <n v="599"/>
    <s v="Administrative and Support Services"/>
    <x v="59"/>
    <s v="GF"/>
    <n v="30"/>
    <x v="2"/>
    <n v="174568.75"/>
    <n v="231085.52"/>
    <n v="0"/>
    <n v="62.53"/>
    <n v="3611.11"/>
    <n v="0"/>
    <n v="450040.48"/>
  </r>
  <r>
    <x v="10"/>
    <n v="11"/>
    <n v="402"/>
    <s v="155000"/>
    <s v="Marine Resources Commission"/>
    <s v="No"/>
    <x v="143"/>
    <n v="599"/>
    <s v="Administrative and Support Services"/>
    <x v="59"/>
    <s v="GF"/>
    <n v="40"/>
    <x v="3"/>
    <n v="0"/>
    <n v="0"/>
    <n v="0"/>
    <n v="0"/>
    <n v="0"/>
    <n v="0"/>
    <n v="0"/>
  </r>
  <r>
    <x v="10"/>
    <n v="11"/>
    <n v="402"/>
    <s v="155000"/>
    <s v="Marine Resources Commission"/>
    <s v="No"/>
    <x v="143"/>
    <n v="599"/>
    <s v="Administrative and Support Services"/>
    <x v="59"/>
    <s v="GF"/>
    <n v="50"/>
    <x v="4"/>
    <n v="174568.75"/>
    <n v="231085.52"/>
    <n v="0"/>
    <n v="62.53"/>
    <n v="3611.11"/>
    <n v="0"/>
    <n v="450040.48"/>
  </r>
  <r>
    <x v="11"/>
    <n v="12"/>
    <n v="187"/>
    <s v="157000"/>
    <s v="Secretary of Public Safety and Homeland Security"/>
    <s v="No"/>
    <x v="144"/>
    <n v="799"/>
    <s v="Administrative and Support Services"/>
    <x v="28"/>
    <s v="GF"/>
    <n v="10"/>
    <x v="0"/>
    <n v="1996340"/>
    <n v="2451682.31"/>
    <n v="2465877"/>
    <n v="3167379.07"/>
    <n v="1363312.31"/>
    <n v="1635790.14"/>
    <n v="1789295.88"/>
  </r>
  <r>
    <x v="11"/>
    <n v="12"/>
    <n v="187"/>
    <s v="157000"/>
    <s v="Secretary of Public Safety and Homeland Security"/>
    <s v="No"/>
    <x v="144"/>
    <n v="799"/>
    <s v="Administrative and Support Services"/>
    <x v="28"/>
    <s v="GF"/>
    <n v="20"/>
    <x v="1"/>
    <n v="821361.69"/>
    <n v="908884.02"/>
    <n v="631349.05000000005"/>
    <n v="881037.76"/>
    <n v="782350.17"/>
    <n v="1040223.26"/>
    <n v="969066.42"/>
  </r>
  <r>
    <x v="11"/>
    <n v="12"/>
    <n v="187"/>
    <s v="157000"/>
    <s v="Secretary of Public Safety and Homeland Security"/>
    <s v="No"/>
    <x v="144"/>
    <n v="799"/>
    <s v="Administrative and Support Services"/>
    <x v="28"/>
    <s v="GF"/>
    <n v="30"/>
    <x v="2"/>
    <n v="1174978.31"/>
    <n v="1542798.29"/>
    <n v="1834527.95"/>
    <n v="2286341.31"/>
    <n v="580962.14"/>
    <n v="595566.88"/>
    <n v="820229.46"/>
  </r>
  <r>
    <x v="11"/>
    <n v="12"/>
    <n v="187"/>
    <s v="157000"/>
    <s v="Secretary of Public Safety and Homeland Security"/>
    <s v="No"/>
    <x v="144"/>
    <n v="799"/>
    <s v="Administrative and Support Services"/>
    <x v="28"/>
    <s v="GF"/>
    <n v="40"/>
    <x v="3"/>
    <n v="0"/>
    <n v="0"/>
    <n v="0"/>
    <n v="0"/>
    <n v="0"/>
    <n v="0"/>
    <n v="0"/>
  </r>
  <r>
    <x v="11"/>
    <n v="12"/>
    <n v="187"/>
    <s v="157000"/>
    <s v="Secretary of Public Safety and Homeland Security"/>
    <s v="No"/>
    <x v="144"/>
    <n v="799"/>
    <s v="Administrative and Support Services"/>
    <x v="28"/>
    <s v="GF"/>
    <n v="50"/>
    <x v="4"/>
    <n v="1174978.31"/>
    <n v="1542798.29"/>
    <n v="1834527.95"/>
    <n v="2286341.31"/>
    <n v="580962.14"/>
    <n v="595566.88"/>
    <n v="820229.46"/>
  </r>
  <r>
    <x v="11"/>
    <n v="12"/>
    <n v="957"/>
    <s v="158000"/>
    <s v="Commonwealth's Attorneys' Services Council"/>
    <s v="No"/>
    <x v="145"/>
    <n v="326"/>
    <s v="Adjudication Training, Education, and Standards"/>
    <x v="24"/>
    <s v="GF"/>
    <n v="10"/>
    <x v="0"/>
    <n v="674676"/>
    <n v="681511"/>
    <n v="682729"/>
    <n v="718867"/>
    <n v="780120"/>
    <n v="822029"/>
    <n v="871978"/>
  </r>
  <r>
    <x v="11"/>
    <n v="12"/>
    <n v="957"/>
    <s v="158000"/>
    <s v="Commonwealth's Attorneys' Services Council"/>
    <s v="No"/>
    <x v="145"/>
    <n v="326"/>
    <s v="Adjudication Training, Education, and Standards"/>
    <x v="24"/>
    <s v="GF"/>
    <n v="20"/>
    <x v="1"/>
    <n v="672556.97"/>
    <n v="680920.88"/>
    <n v="680835.31"/>
    <n v="718613.67"/>
    <n v="779910.4"/>
    <n v="819826.9"/>
    <n v="870862.26"/>
  </r>
  <r>
    <x v="11"/>
    <n v="12"/>
    <n v="957"/>
    <s v="158000"/>
    <s v="Commonwealth's Attorneys' Services Council"/>
    <s v="No"/>
    <x v="145"/>
    <n v="326"/>
    <s v="Adjudication Training, Education, and Standards"/>
    <x v="24"/>
    <s v="GF"/>
    <n v="30"/>
    <x v="2"/>
    <n v="2119.0300000000002"/>
    <n v="590.12"/>
    <n v="1893.69"/>
    <n v="253.33"/>
    <n v="209.6"/>
    <n v="2202.1"/>
    <n v="1115.74"/>
  </r>
  <r>
    <x v="11"/>
    <n v="12"/>
    <n v="957"/>
    <s v="158000"/>
    <s v="Commonwealth's Attorneys' Services Council"/>
    <s v="No"/>
    <x v="145"/>
    <n v="326"/>
    <s v="Adjudication Training, Education, and Standards"/>
    <x v="24"/>
    <s v="GF"/>
    <n v="40"/>
    <x v="3"/>
    <n v="0"/>
    <n v="0"/>
    <n v="0"/>
    <n v="0"/>
    <n v="0"/>
    <n v="0"/>
    <n v="0"/>
  </r>
  <r>
    <x v="11"/>
    <n v="12"/>
    <n v="957"/>
    <s v="158000"/>
    <s v="Commonwealth's Attorneys' Services Council"/>
    <s v="No"/>
    <x v="145"/>
    <n v="326"/>
    <s v="Adjudication Training, Education, and Standards"/>
    <x v="24"/>
    <s v="GF"/>
    <n v="50"/>
    <x v="4"/>
    <n v="2119.0300000000002"/>
    <n v="590.12"/>
    <n v="1893.69"/>
    <n v="253.33"/>
    <n v="209.6"/>
    <n v="2202.1"/>
    <n v="1115.74"/>
  </r>
  <r>
    <x v="11"/>
    <n v="12"/>
    <n v="799"/>
    <s v="161000"/>
    <s v="Department of Corrections"/>
    <s v="No"/>
    <x v="146"/>
    <n v="197"/>
    <s v="Instruction"/>
    <x v="75"/>
    <s v="GF"/>
    <n v="10"/>
    <x v="0"/>
    <n v="28382301"/>
    <n v="29635272"/>
    <n v="27899607"/>
    <n v="31764499"/>
    <n v="32646714"/>
    <n v="34789702"/>
    <n v="36626489.07"/>
  </r>
  <r>
    <x v="11"/>
    <n v="12"/>
    <n v="799"/>
    <s v="161000"/>
    <s v="Department of Corrections"/>
    <s v="No"/>
    <x v="146"/>
    <n v="197"/>
    <s v="Instruction"/>
    <x v="75"/>
    <s v="GF"/>
    <n v="20"/>
    <x v="1"/>
    <n v="28382300.899999999"/>
    <n v="29635271.890000001"/>
    <n v="27899607"/>
    <n v="31764499"/>
    <n v="32646611.890000001"/>
    <n v="34772937.039999999"/>
    <n v="34480084.920000002"/>
  </r>
  <r>
    <x v="11"/>
    <n v="12"/>
    <n v="799"/>
    <s v="161000"/>
    <s v="Department of Corrections"/>
    <s v="No"/>
    <x v="146"/>
    <n v="197"/>
    <s v="Instruction"/>
    <x v="75"/>
    <s v="GF"/>
    <n v="30"/>
    <x v="2"/>
    <n v="0.1"/>
    <n v="0.11"/>
    <n v="0"/>
    <n v="0"/>
    <n v="102.11"/>
    <n v="16764.96"/>
    <n v="2146404.15"/>
  </r>
  <r>
    <x v="11"/>
    <n v="12"/>
    <n v="799"/>
    <s v="161000"/>
    <s v="Department of Corrections"/>
    <s v="No"/>
    <x v="146"/>
    <n v="197"/>
    <s v="Instruction"/>
    <x v="75"/>
    <s v="GF"/>
    <n v="40"/>
    <x v="3"/>
    <n v="0"/>
    <n v="0"/>
    <n v="0"/>
    <n v="0"/>
    <n v="0"/>
    <n v="0"/>
    <n v="0"/>
  </r>
  <r>
    <x v="11"/>
    <n v="12"/>
    <n v="799"/>
    <s v="161000"/>
    <s v="Department of Corrections"/>
    <s v="No"/>
    <x v="146"/>
    <n v="197"/>
    <s v="Instruction"/>
    <x v="75"/>
    <s v="GF"/>
    <n v="50"/>
    <x v="4"/>
    <n v="0.1"/>
    <n v="0.11"/>
    <n v="0"/>
    <n v="0"/>
    <n v="102.11"/>
    <n v="16764.96"/>
    <n v="2146404.15"/>
  </r>
  <r>
    <x v="11"/>
    <n v="12"/>
    <n v="799"/>
    <s v="161000"/>
    <s v="Department of Corrections"/>
    <s v="No"/>
    <x v="146"/>
    <n v="351"/>
    <s v="Supervision of Offenders and Re-entry Services"/>
    <x v="141"/>
    <s v="GF"/>
    <n v="10"/>
    <x v="0"/>
    <n v="95582159"/>
    <n v="97077931"/>
    <n v="97115110"/>
    <n v="104284799"/>
    <n v="118323183"/>
    <n v="120831577"/>
    <n v="130590584.14"/>
  </r>
  <r>
    <x v="11"/>
    <n v="12"/>
    <n v="799"/>
    <s v="161000"/>
    <s v="Department of Corrections"/>
    <s v="No"/>
    <x v="146"/>
    <n v="351"/>
    <s v="Supervision of Offenders and Re-entry Services"/>
    <x v="141"/>
    <s v="GF"/>
    <n v="20"/>
    <x v="1"/>
    <n v="95582159"/>
    <n v="97077831"/>
    <n v="97115110"/>
    <n v="104284799"/>
    <n v="118323183"/>
    <n v="120831577"/>
    <n v="130590584.14"/>
  </r>
  <r>
    <x v="11"/>
    <n v="12"/>
    <n v="799"/>
    <s v="161000"/>
    <s v="Department of Corrections"/>
    <s v="No"/>
    <x v="146"/>
    <n v="351"/>
    <s v="Supervision of Offenders and Re-entry Services"/>
    <x v="141"/>
    <s v="GF"/>
    <n v="30"/>
    <x v="2"/>
    <n v="0"/>
    <n v="100"/>
    <n v="0"/>
    <n v="0"/>
    <n v="0"/>
    <n v="0"/>
    <n v="0"/>
  </r>
  <r>
    <x v="11"/>
    <n v="12"/>
    <n v="799"/>
    <s v="161000"/>
    <s v="Department of Corrections"/>
    <s v="No"/>
    <x v="146"/>
    <n v="351"/>
    <s v="Supervision of Offenders and Re-entry Services"/>
    <x v="141"/>
    <s v="GF"/>
    <n v="40"/>
    <x v="3"/>
    <n v="0"/>
    <n v="0"/>
    <n v="0"/>
    <n v="0"/>
    <n v="0"/>
    <n v="0"/>
    <n v="0"/>
  </r>
  <r>
    <x v="11"/>
    <n v="12"/>
    <n v="799"/>
    <s v="161000"/>
    <s v="Department of Corrections"/>
    <s v="No"/>
    <x v="146"/>
    <n v="351"/>
    <s v="Supervision of Offenders and Re-entry Services"/>
    <x v="141"/>
    <s v="GF"/>
    <n v="50"/>
    <x v="4"/>
    <n v="0"/>
    <n v="100"/>
    <n v="0"/>
    <n v="0"/>
    <n v="0"/>
    <n v="0"/>
    <n v="0"/>
  </r>
  <r>
    <x v="11"/>
    <n v="12"/>
    <n v="799"/>
    <s v="161000"/>
    <s v="Department of Corrections"/>
    <s v="No"/>
    <x v="146"/>
    <n v="356"/>
    <s v="Financial Assistance for Confinement of Inmates in Local and Regional Facilities"/>
    <x v="35"/>
    <s v="GF"/>
    <n v="10"/>
    <x v="0"/>
    <n v="0"/>
    <n v="124641"/>
    <n v="0"/>
    <n v="1634160"/>
    <n v="1322858"/>
    <n v="0"/>
    <n v="32401"/>
  </r>
  <r>
    <x v="11"/>
    <n v="12"/>
    <n v="799"/>
    <s v="161000"/>
    <s v="Department of Corrections"/>
    <s v="No"/>
    <x v="146"/>
    <n v="356"/>
    <s v="Financial Assistance for Confinement of Inmates in Local and Regional Facilities"/>
    <x v="35"/>
    <s v="GF"/>
    <n v="20"/>
    <x v="1"/>
    <n v="0"/>
    <n v="124641"/>
    <n v="0"/>
    <n v="311302"/>
    <n v="1297632"/>
    <n v="0"/>
    <n v="0"/>
  </r>
  <r>
    <x v="11"/>
    <n v="12"/>
    <n v="799"/>
    <s v="161000"/>
    <s v="Department of Corrections"/>
    <s v="No"/>
    <x v="146"/>
    <n v="356"/>
    <s v="Financial Assistance for Confinement of Inmates in Local and Regional Facilities"/>
    <x v="35"/>
    <s v="GF"/>
    <n v="30"/>
    <x v="2"/>
    <n v="0"/>
    <n v="0"/>
    <n v="0"/>
    <n v="1322858"/>
    <n v="25226"/>
    <n v="0"/>
    <n v="32401"/>
  </r>
  <r>
    <x v="11"/>
    <n v="12"/>
    <n v="799"/>
    <s v="161000"/>
    <s v="Department of Corrections"/>
    <s v="No"/>
    <x v="146"/>
    <n v="356"/>
    <s v="Financial Assistance for Confinement of Inmates in Local and Regional Facilities"/>
    <x v="35"/>
    <s v="GF"/>
    <n v="40"/>
    <x v="3"/>
    <n v="0"/>
    <n v="0"/>
    <n v="0"/>
    <n v="0"/>
    <n v="0"/>
    <n v="0"/>
    <n v="0"/>
  </r>
  <r>
    <x v="11"/>
    <n v="12"/>
    <n v="799"/>
    <s v="161000"/>
    <s v="Department of Corrections"/>
    <s v="No"/>
    <x v="146"/>
    <n v="356"/>
    <s v="Financial Assistance for Confinement of Inmates in Local and Regional Facilities"/>
    <x v="35"/>
    <s v="GF"/>
    <n v="50"/>
    <x v="4"/>
    <n v="0"/>
    <n v="0"/>
    <n v="0"/>
    <n v="1322858"/>
    <n v="25226"/>
    <n v="0"/>
    <n v="32401"/>
  </r>
  <r>
    <x v="11"/>
    <n v="12"/>
    <n v="799"/>
    <s v="161000"/>
    <s v="Department of Corrections"/>
    <s v="No"/>
    <x v="146"/>
    <n v="361"/>
    <s v="Operation of State Residential Community Correctional Facilities"/>
    <x v="142"/>
    <s v="GF"/>
    <n v="10"/>
    <x v="0"/>
    <n v="15512290"/>
    <n v="17400567"/>
    <n v="19671274"/>
    <n v="20601560"/>
    <n v="25532939"/>
    <n v="24482433"/>
    <n v="23598277.190000001"/>
  </r>
  <r>
    <x v="11"/>
    <n v="12"/>
    <n v="799"/>
    <s v="161000"/>
    <s v="Department of Corrections"/>
    <s v="No"/>
    <x v="146"/>
    <n v="361"/>
    <s v="Operation of State Residential Community Correctional Facilities"/>
    <x v="142"/>
    <s v="GF"/>
    <n v="20"/>
    <x v="1"/>
    <n v="15512290"/>
    <n v="17398998"/>
    <n v="19671274"/>
    <n v="20601560"/>
    <n v="25532939"/>
    <n v="24482433"/>
    <n v="23497647.719999999"/>
  </r>
  <r>
    <x v="11"/>
    <n v="12"/>
    <n v="799"/>
    <s v="161000"/>
    <s v="Department of Corrections"/>
    <s v="No"/>
    <x v="146"/>
    <n v="361"/>
    <s v="Operation of State Residential Community Correctional Facilities"/>
    <x v="142"/>
    <s v="GF"/>
    <n v="30"/>
    <x v="2"/>
    <n v="0"/>
    <n v="1569"/>
    <n v="0"/>
    <n v="0"/>
    <n v="0"/>
    <n v="0"/>
    <n v="100629.47"/>
  </r>
  <r>
    <x v="11"/>
    <n v="12"/>
    <n v="799"/>
    <s v="161000"/>
    <s v="Department of Corrections"/>
    <s v="No"/>
    <x v="146"/>
    <n v="361"/>
    <s v="Operation of State Residential Community Correctional Facilities"/>
    <x v="142"/>
    <s v="GF"/>
    <n v="40"/>
    <x v="3"/>
    <n v="0"/>
    <n v="0"/>
    <n v="0"/>
    <n v="0"/>
    <n v="0"/>
    <n v="0"/>
    <n v="0"/>
  </r>
  <r>
    <x v="11"/>
    <n v="12"/>
    <n v="799"/>
    <s v="161000"/>
    <s v="Department of Corrections"/>
    <s v="No"/>
    <x v="146"/>
    <n v="361"/>
    <s v="Operation of State Residential Community Correctional Facilities"/>
    <x v="142"/>
    <s v="GF"/>
    <n v="50"/>
    <x v="4"/>
    <n v="0"/>
    <n v="1569"/>
    <n v="0"/>
    <n v="0"/>
    <n v="0"/>
    <n v="0"/>
    <n v="100629.47"/>
  </r>
  <r>
    <x v="11"/>
    <n v="12"/>
    <n v="799"/>
    <s v="161000"/>
    <s v="Department of Corrections"/>
    <s v="No"/>
    <x v="146"/>
    <n v="397"/>
    <s v="Prison Medical and Clinical Services"/>
    <x v="143"/>
    <s v="GF"/>
    <n v="10"/>
    <x v="0"/>
    <n v="0"/>
    <n v="0"/>
    <n v="242695151"/>
    <n v="255572696"/>
    <n v="262337873"/>
    <n v="281167281"/>
    <n v="292363103.88"/>
  </r>
  <r>
    <x v="11"/>
    <n v="12"/>
    <n v="799"/>
    <s v="161000"/>
    <s v="Department of Corrections"/>
    <s v="No"/>
    <x v="146"/>
    <n v="397"/>
    <s v="Prison Medical and Clinical Services"/>
    <x v="143"/>
    <s v="GF"/>
    <n v="20"/>
    <x v="1"/>
    <n v="0"/>
    <n v="0"/>
    <n v="242695151"/>
    <n v="255571721.62"/>
    <n v="262337873"/>
    <n v="281167280.26999998"/>
    <n v="292318115.35999995"/>
  </r>
  <r>
    <x v="11"/>
    <n v="12"/>
    <n v="799"/>
    <s v="161000"/>
    <s v="Department of Corrections"/>
    <s v="No"/>
    <x v="146"/>
    <n v="397"/>
    <s v="Prison Medical and Clinical Services"/>
    <x v="143"/>
    <s v="GF"/>
    <n v="30"/>
    <x v="2"/>
    <n v="0"/>
    <n v="0"/>
    <n v="0"/>
    <n v="974.38"/>
    <n v="0"/>
    <n v="0.73"/>
    <n v="44988.520000000011"/>
  </r>
  <r>
    <x v="11"/>
    <n v="12"/>
    <n v="799"/>
    <s v="161000"/>
    <s v="Department of Corrections"/>
    <s v="No"/>
    <x v="146"/>
    <n v="397"/>
    <s v="Prison Medical and Clinical Services"/>
    <x v="143"/>
    <s v="GF"/>
    <n v="40"/>
    <x v="3"/>
    <n v="0"/>
    <n v="0"/>
    <n v="0"/>
    <n v="0"/>
    <n v="0"/>
    <n v="0"/>
    <n v="0"/>
  </r>
  <r>
    <x v="11"/>
    <n v="12"/>
    <n v="799"/>
    <s v="161000"/>
    <s v="Department of Corrections"/>
    <s v="No"/>
    <x v="146"/>
    <n v="397"/>
    <s v="Prison Medical and Clinical Services"/>
    <x v="143"/>
    <s v="GF"/>
    <n v="50"/>
    <x v="4"/>
    <n v="0"/>
    <n v="0"/>
    <n v="0"/>
    <n v="974.38"/>
    <n v="0"/>
    <n v="0.73"/>
    <n v="44988.520000000011"/>
  </r>
  <r>
    <x v="11"/>
    <n v="12"/>
    <n v="799"/>
    <s v="161000"/>
    <s v="Department of Corrections"/>
    <s v="No"/>
    <x v="146"/>
    <n v="398"/>
    <s v="Operation of Secure Correctional Facilities"/>
    <x v="144"/>
    <s v="GF"/>
    <n v="10"/>
    <x v="0"/>
    <n v="950123880"/>
    <n v="979271226"/>
    <n v="745366423"/>
    <n v="783754232"/>
    <n v="869964722"/>
    <n v="864551031"/>
    <n v="850822162.38999999"/>
  </r>
  <r>
    <x v="11"/>
    <n v="12"/>
    <n v="799"/>
    <s v="161000"/>
    <s v="Department of Corrections"/>
    <s v="No"/>
    <x v="146"/>
    <n v="398"/>
    <s v="Operation of Secure Correctional Facilities"/>
    <x v="144"/>
    <s v="GF"/>
    <n v="20"/>
    <x v="1"/>
    <n v="950122561"/>
    <n v="972928316.08000004"/>
    <n v="745354043.5"/>
    <n v="783140612.81999993"/>
    <n v="869957585.19000006"/>
    <n v="860425527.25"/>
    <n v="850371197.18000007"/>
  </r>
  <r>
    <x v="11"/>
    <n v="12"/>
    <n v="799"/>
    <s v="161000"/>
    <s v="Department of Corrections"/>
    <s v="No"/>
    <x v="146"/>
    <n v="398"/>
    <s v="Operation of Secure Correctional Facilities"/>
    <x v="144"/>
    <s v="GF"/>
    <n v="30"/>
    <x v="2"/>
    <n v="1319"/>
    <n v="6342909.9199999999"/>
    <n v="12379.5"/>
    <n v="613619.18000000005"/>
    <n v="7136.81"/>
    <n v="4125503.75"/>
    <n v="450965.21"/>
  </r>
  <r>
    <x v="11"/>
    <n v="12"/>
    <n v="799"/>
    <s v="161000"/>
    <s v="Department of Corrections"/>
    <s v="No"/>
    <x v="146"/>
    <n v="398"/>
    <s v="Operation of Secure Correctional Facilities"/>
    <x v="144"/>
    <s v="GF"/>
    <n v="40"/>
    <x v="3"/>
    <n v="0"/>
    <n v="0"/>
    <n v="0"/>
    <n v="0"/>
    <n v="0"/>
    <n v="0"/>
    <n v="0"/>
  </r>
  <r>
    <x v="11"/>
    <n v="12"/>
    <n v="799"/>
    <s v="161000"/>
    <s v="Department of Corrections"/>
    <s v="No"/>
    <x v="146"/>
    <n v="398"/>
    <s v="Operation of Secure Correctional Facilities"/>
    <x v="144"/>
    <s v="GF"/>
    <n v="50"/>
    <x v="4"/>
    <n v="1319"/>
    <n v="6342909.9199999999"/>
    <n v="12379.5"/>
    <n v="613619.18000000005"/>
    <n v="7136.81"/>
    <n v="4125503.75"/>
    <n v="450965.21"/>
  </r>
  <r>
    <x v="11"/>
    <n v="12"/>
    <n v="799"/>
    <s v="161000"/>
    <s v="Department of Corrections"/>
    <s v="No"/>
    <x v="146"/>
    <n v="399"/>
    <s v="Administrative and Support Services"/>
    <x v="2"/>
    <s v="GF"/>
    <n v="10"/>
    <x v="0"/>
    <n v="139806253"/>
    <n v="168771218"/>
    <n v="159775459.69999999"/>
    <n v="185750822"/>
    <n v="173141531"/>
    <n v="198361601"/>
    <n v="215561633.57000002"/>
  </r>
  <r>
    <x v="11"/>
    <n v="12"/>
    <n v="799"/>
    <s v="161000"/>
    <s v="Department of Corrections"/>
    <s v="No"/>
    <x v="146"/>
    <n v="399"/>
    <s v="Administrative and Support Services"/>
    <x v="2"/>
    <s v="GF"/>
    <n v="20"/>
    <x v="1"/>
    <n v="139806252.15000001"/>
    <n v="162210715.88"/>
    <n v="153247522.69"/>
    <n v="172278168.36000001"/>
    <n v="153563234"/>
    <n v="191733832.44999999"/>
    <n v="203880279.28"/>
  </r>
  <r>
    <x v="11"/>
    <n v="12"/>
    <n v="799"/>
    <s v="161000"/>
    <s v="Department of Corrections"/>
    <s v="No"/>
    <x v="146"/>
    <n v="399"/>
    <s v="Administrative and Support Services"/>
    <x v="2"/>
    <s v="GF"/>
    <n v="30"/>
    <x v="2"/>
    <n v="0.85"/>
    <n v="6560502.1200000001"/>
    <n v="6527937.0099999998"/>
    <n v="13472653.640000001"/>
    <n v="19578297"/>
    <n v="6627768.5499999998"/>
    <n v="11681354.289999999"/>
  </r>
  <r>
    <x v="11"/>
    <n v="12"/>
    <n v="799"/>
    <s v="161000"/>
    <s v="Department of Corrections"/>
    <s v="No"/>
    <x v="146"/>
    <n v="399"/>
    <s v="Administrative and Support Services"/>
    <x v="2"/>
    <s v="GF"/>
    <n v="40"/>
    <x v="3"/>
    <n v="0"/>
    <n v="0"/>
    <n v="0"/>
    <n v="0"/>
    <n v="0"/>
    <n v="0"/>
    <n v="0"/>
  </r>
  <r>
    <x v="11"/>
    <n v="12"/>
    <n v="799"/>
    <s v="161000"/>
    <s v="Department of Corrections"/>
    <s v="No"/>
    <x v="146"/>
    <n v="399"/>
    <s v="Administrative and Support Services"/>
    <x v="2"/>
    <s v="GF"/>
    <n v="50"/>
    <x v="4"/>
    <n v="0.85"/>
    <n v="6560502.1200000001"/>
    <n v="6527937.0099999998"/>
    <n v="13472653.640000001"/>
    <n v="19578297"/>
    <n v="6627768.5499999998"/>
    <n v="11681354.289999999"/>
  </r>
  <r>
    <x v="11"/>
    <n v="12"/>
    <n v="140"/>
    <s v="162000"/>
    <s v="Department of Criminal Justice Services"/>
    <s v="No"/>
    <x v="147"/>
    <n v="303"/>
    <s v="Criminal Justice Training and Standards"/>
    <x v="145"/>
    <s v="GF"/>
    <n v="10"/>
    <x v="0"/>
    <n v="1816347"/>
    <n v="4255233"/>
    <n v="5954043"/>
    <n v="7599077"/>
    <n v="7860136"/>
    <n v="6847479.3600000003"/>
    <n v="6392969"/>
  </r>
  <r>
    <x v="11"/>
    <n v="12"/>
    <n v="140"/>
    <s v="162000"/>
    <s v="Department of Criminal Justice Services"/>
    <s v="No"/>
    <x v="147"/>
    <n v="303"/>
    <s v="Criminal Justice Training and Standards"/>
    <x v="145"/>
    <s v="GF"/>
    <n v="20"/>
    <x v="1"/>
    <n v="1787695.38"/>
    <n v="3629972.54"/>
    <n v="3786709.24"/>
    <n v="6205382.8700000001"/>
    <n v="7093581.2699999996"/>
    <n v="6770532.8799999999"/>
    <n v="5598999.5199999996"/>
  </r>
  <r>
    <x v="11"/>
    <n v="12"/>
    <n v="140"/>
    <s v="162000"/>
    <s v="Department of Criminal Justice Services"/>
    <s v="No"/>
    <x v="147"/>
    <n v="303"/>
    <s v="Criminal Justice Training and Standards"/>
    <x v="145"/>
    <s v="GF"/>
    <n v="30"/>
    <x v="2"/>
    <n v="28651.62"/>
    <n v="625260.46"/>
    <n v="2167333.7599999998"/>
    <n v="1393694.13"/>
    <n v="766554.73"/>
    <n v="76946.48"/>
    <n v="793969.48"/>
  </r>
  <r>
    <x v="11"/>
    <n v="12"/>
    <n v="140"/>
    <s v="162000"/>
    <s v="Department of Criminal Justice Services"/>
    <s v="No"/>
    <x v="147"/>
    <n v="303"/>
    <s v="Criminal Justice Training and Standards"/>
    <x v="145"/>
    <s v="GF"/>
    <n v="40"/>
    <x v="3"/>
    <n v="0"/>
    <n v="0"/>
    <n v="0"/>
    <n v="0"/>
    <n v="0"/>
    <n v="0"/>
    <n v="0"/>
  </r>
  <r>
    <x v="11"/>
    <n v="12"/>
    <n v="140"/>
    <s v="162000"/>
    <s v="Department of Criminal Justice Services"/>
    <s v="No"/>
    <x v="147"/>
    <n v="303"/>
    <s v="Criminal Justice Training and Standards"/>
    <x v="145"/>
    <s v="GF"/>
    <n v="50"/>
    <x v="4"/>
    <n v="28651.62"/>
    <n v="625260.46"/>
    <n v="2167333.7599999998"/>
    <n v="1393694.13"/>
    <n v="766554.73"/>
    <n v="76946.48"/>
    <n v="793969.48"/>
  </r>
  <r>
    <x v="11"/>
    <n v="12"/>
    <n v="140"/>
    <s v="162000"/>
    <s v="Department of Criminal Justice Services"/>
    <s v="No"/>
    <x v="147"/>
    <n v="305"/>
    <s v="Criminal Justice Research, Planning and Coordination"/>
    <x v="19"/>
    <s v="GF"/>
    <n v="10"/>
    <x v="0"/>
    <n v="162805"/>
    <n v="717255"/>
    <n v="929766"/>
    <n v="1123222"/>
    <n v="1703971"/>
    <n v="3226221"/>
    <n v="4749471"/>
  </r>
  <r>
    <x v="11"/>
    <n v="12"/>
    <n v="140"/>
    <s v="162000"/>
    <s v="Department of Criminal Justice Services"/>
    <s v="No"/>
    <x v="147"/>
    <n v="305"/>
    <s v="Criminal Justice Research, Planning and Coordination"/>
    <x v="19"/>
    <s v="GF"/>
    <n v="20"/>
    <x v="1"/>
    <n v="152543.60999999999"/>
    <n v="466670.43"/>
    <n v="909696.38"/>
    <n v="1111546.3"/>
    <n v="1678702.18"/>
    <n v="1968936.94"/>
    <n v="2450662.96"/>
  </r>
  <r>
    <x v="11"/>
    <n v="12"/>
    <n v="140"/>
    <s v="162000"/>
    <s v="Department of Criminal Justice Services"/>
    <s v="No"/>
    <x v="147"/>
    <n v="305"/>
    <s v="Criminal Justice Research, Planning and Coordination"/>
    <x v="19"/>
    <s v="GF"/>
    <n v="30"/>
    <x v="2"/>
    <n v="10261.39"/>
    <n v="250584.57"/>
    <n v="20069.62"/>
    <n v="11675.7"/>
    <n v="25268.82"/>
    <n v="1257284.06"/>
    <n v="2298808.04"/>
  </r>
  <r>
    <x v="11"/>
    <n v="12"/>
    <n v="140"/>
    <s v="162000"/>
    <s v="Department of Criminal Justice Services"/>
    <s v="No"/>
    <x v="147"/>
    <n v="305"/>
    <s v="Criminal Justice Research, Planning and Coordination"/>
    <x v="19"/>
    <s v="GF"/>
    <n v="40"/>
    <x v="3"/>
    <n v="0"/>
    <n v="0"/>
    <n v="0"/>
    <n v="0"/>
    <n v="0"/>
    <n v="0"/>
    <n v="0"/>
  </r>
  <r>
    <x v="11"/>
    <n v="12"/>
    <n v="140"/>
    <s v="162000"/>
    <s v="Department of Criminal Justice Services"/>
    <s v="No"/>
    <x v="147"/>
    <n v="305"/>
    <s v="Criminal Justice Research, Planning and Coordination"/>
    <x v="19"/>
    <s v="GF"/>
    <n v="50"/>
    <x v="4"/>
    <n v="10261.39"/>
    <n v="250584.57"/>
    <n v="20069.62"/>
    <n v="11675.7"/>
    <n v="25268.82"/>
    <n v="1257284.06"/>
    <n v="2298808.04"/>
  </r>
  <r>
    <x v="11"/>
    <n v="12"/>
    <n v="140"/>
    <s v="162000"/>
    <s v="Department of Criminal Justice Services"/>
    <s v="No"/>
    <x v="147"/>
    <n v="390"/>
    <s v="Financial Assistance for Administration of Justice Services"/>
    <x v="146"/>
    <s v="GF"/>
    <n v="10"/>
    <x v="0"/>
    <n v="39549510.439999998"/>
    <n v="42058137.609999999"/>
    <n v="55768006"/>
    <n v="60776685"/>
    <n v="68170212"/>
    <n v="75262571.019999996"/>
    <n v="103001171.67"/>
  </r>
  <r>
    <x v="11"/>
    <n v="12"/>
    <n v="140"/>
    <s v="162000"/>
    <s v="Department of Criminal Justice Services"/>
    <s v="No"/>
    <x v="147"/>
    <n v="390"/>
    <s v="Financial Assistance for Administration of Justice Services"/>
    <x v="146"/>
    <s v="GF"/>
    <n v="20"/>
    <x v="1"/>
    <n v="37215567.530000001"/>
    <n v="36805497.960000001"/>
    <n v="41645208.5"/>
    <n v="45309917.210000001"/>
    <n v="53378391.68"/>
    <n v="57385401.009999998"/>
    <n v="81119620.430000007"/>
  </r>
  <r>
    <x v="11"/>
    <n v="12"/>
    <n v="140"/>
    <s v="162000"/>
    <s v="Department of Criminal Justice Services"/>
    <s v="No"/>
    <x v="147"/>
    <n v="390"/>
    <s v="Financial Assistance for Administration of Justice Services"/>
    <x v="146"/>
    <s v="GF"/>
    <n v="30"/>
    <x v="2"/>
    <n v="2333942.91"/>
    <n v="5252639.6500000004"/>
    <n v="14122797.5"/>
    <n v="15466767.789999999"/>
    <n v="14791820.32"/>
    <n v="17877170.010000002"/>
    <n v="21881551.239999998"/>
  </r>
  <r>
    <x v="11"/>
    <n v="12"/>
    <n v="140"/>
    <s v="162000"/>
    <s v="Department of Criminal Justice Services"/>
    <s v="No"/>
    <x v="147"/>
    <n v="390"/>
    <s v="Financial Assistance for Administration of Justice Services"/>
    <x v="146"/>
    <s v="GF"/>
    <n v="40"/>
    <x v="3"/>
    <n v="0"/>
    <n v="0"/>
    <n v="0"/>
    <n v="0"/>
    <n v="0"/>
    <n v="0"/>
    <n v="5070039"/>
  </r>
  <r>
    <x v="11"/>
    <n v="12"/>
    <n v="140"/>
    <s v="162000"/>
    <s v="Department of Criminal Justice Services"/>
    <s v="No"/>
    <x v="147"/>
    <n v="390"/>
    <s v="Financial Assistance for Administration of Justice Services"/>
    <x v="146"/>
    <s v="GF"/>
    <n v="50"/>
    <x v="4"/>
    <n v="2333942.91"/>
    <n v="5252639.6500000004"/>
    <n v="14122797.5"/>
    <n v="15466767.789999999"/>
    <n v="14791820.32"/>
    <n v="17877170.010000002"/>
    <n v="16811512.239999998"/>
  </r>
  <r>
    <x v="11"/>
    <n v="12"/>
    <n v="140"/>
    <s v="162000"/>
    <s v="Department of Criminal Justice Services"/>
    <s v="No"/>
    <x v="147"/>
    <n v="399"/>
    <s v="Administrative and Support Services"/>
    <x v="2"/>
    <s v="GF"/>
    <n v="10"/>
    <x v="0"/>
    <n v="3078994"/>
    <n v="2962374"/>
    <n v="2963384"/>
    <n v="3673776"/>
    <n v="4893193"/>
    <n v="6126419"/>
    <n v="6257580"/>
  </r>
  <r>
    <x v="11"/>
    <n v="12"/>
    <n v="140"/>
    <s v="162000"/>
    <s v="Department of Criminal Justice Services"/>
    <s v="No"/>
    <x v="147"/>
    <n v="399"/>
    <s v="Administrative and Support Services"/>
    <x v="2"/>
    <s v="GF"/>
    <n v="20"/>
    <x v="1"/>
    <n v="3059011.04"/>
    <n v="2962068.17"/>
    <n v="2958965.79"/>
    <n v="3456542.21"/>
    <n v="4438650.78"/>
    <n v="6085977.4800000004"/>
    <n v="6114805.9500000002"/>
  </r>
  <r>
    <x v="11"/>
    <n v="12"/>
    <n v="140"/>
    <s v="162000"/>
    <s v="Department of Criminal Justice Services"/>
    <s v="No"/>
    <x v="147"/>
    <n v="399"/>
    <s v="Administrative and Support Services"/>
    <x v="2"/>
    <s v="GF"/>
    <n v="30"/>
    <x v="2"/>
    <n v="19982.96"/>
    <n v="305.83"/>
    <n v="4418.21"/>
    <n v="217233.79"/>
    <n v="454542.22"/>
    <n v="40441.519999999997"/>
    <n v="142774.04999999999"/>
  </r>
  <r>
    <x v="11"/>
    <n v="12"/>
    <n v="140"/>
    <s v="162000"/>
    <s v="Department of Criminal Justice Services"/>
    <s v="No"/>
    <x v="147"/>
    <n v="399"/>
    <s v="Administrative and Support Services"/>
    <x v="2"/>
    <s v="GF"/>
    <n v="40"/>
    <x v="3"/>
    <n v="0"/>
    <n v="0"/>
    <n v="0"/>
    <n v="0"/>
    <n v="0"/>
    <n v="0"/>
    <n v="0"/>
  </r>
  <r>
    <x v="11"/>
    <n v="12"/>
    <n v="140"/>
    <s v="162000"/>
    <s v="Department of Criminal Justice Services"/>
    <s v="No"/>
    <x v="147"/>
    <n v="399"/>
    <s v="Administrative and Support Services"/>
    <x v="2"/>
    <s v="GF"/>
    <n v="50"/>
    <x v="4"/>
    <n v="19982.96"/>
    <n v="305.83"/>
    <n v="4418.21"/>
    <n v="217233.79"/>
    <n v="454542.22"/>
    <n v="40441.519999999997"/>
    <n v="142774.04999999999"/>
  </r>
  <r>
    <x v="11"/>
    <n v="12"/>
    <n v="140"/>
    <s v="162000"/>
    <s v="Department of Criminal Justice Services"/>
    <s v="No"/>
    <x v="147"/>
    <n v="560"/>
    <s v="Regulation of Professions and Occupations"/>
    <x v="147"/>
    <s v="GF"/>
    <n v="10"/>
    <x v="0"/>
    <n v="0"/>
    <n v="0"/>
    <n v="0"/>
    <n v="0"/>
    <n v="0"/>
    <n v="0"/>
    <n v="500000"/>
  </r>
  <r>
    <x v="11"/>
    <n v="12"/>
    <n v="140"/>
    <s v="162000"/>
    <s v="Department of Criminal Justice Services"/>
    <s v="No"/>
    <x v="147"/>
    <n v="560"/>
    <s v="Regulation of Professions and Occupations"/>
    <x v="147"/>
    <s v="GF"/>
    <n v="20"/>
    <x v="1"/>
    <n v="0"/>
    <n v="0"/>
    <n v="0"/>
    <n v="0"/>
    <n v="0"/>
    <n v="0"/>
    <n v="500000"/>
  </r>
  <r>
    <x v="11"/>
    <n v="12"/>
    <n v="140"/>
    <s v="162000"/>
    <s v="Department of Criminal Justice Services"/>
    <s v="No"/>
    <x v="147"/>
    <n v="560"/>
    <s v="Regulation of Professions and Occupations"/>
    <x v="147"/>
    <s v="GF"/>
    <n v="30"/>
    <x v="2"/>
    <n v="0"/>
    <n v="0"/>
    <n v="0"/>
    <n v="0"/>
    <n v="0"/>
    <n v="0"/>
    <n v="0"/>
  </r>
  <r>
    <x v="11"/>
    <n v="12"/>
    <n v="140"/>
    <s v="162000"/>
    <s v="Department of Criminal Justice Services"/>
    <s v="No"/>
    <x v="147"/>
    <n v="560"/>
    <s v="Regulation of Professions and Occupations"/>
    <x v="147"/>
    <s v="GF"/>
    <n v="40"/>
    <x v="3"/>
    <n v="0"/>
    <n v="0"/>
    <n v="0"/>
    <n v="0"/>
    <n v="0"/>
    <n v="0"/>
    <n v="0"/>
  </r>
  <r>
    <x v="11"/>
    <n v="12"/>
    <n v="140"/>
    <s v="162000"/>
    <s v="Department of Criminal Justice Services"/>
    <s v="No"/>
    <x v="147"/>
    <n v="560"/>
    <s v="Regulation of Professions and Occupations"/>
    <x v="147"/>
    <s v="GF"/>
    <n v="50"/>
    <x v="4"/>
    <n v="0"/>
    <n v="0"/>
    <n v="0"/>
    <n v="0"/>
    <n v="0"/>
    <n v="0"/>
    <n v="0"/>
  </r>
  <r>
    <x v="11"/>
    <n v="12"/>
    <n v="140"/>
    <s v="162000"/>
    <s v="Department of Criminal Justice Services"/>
    <s v="No"/>
    <x v="147"/>
    <n v="728"/>
    <s v="Financial Assistance to Localities - General"/>
    <x v="46"/>
    <s v="GF"/>
    <n v="10"/>
    <x v="0"/>
    <n v="184548683"/>
    <n v="191746081"/>
    <n v="199229909"/>
    <n v="191749225"/>
    <n v="210797081"/>
    <n v="221759374"/>
    <n v="229650081"/>
  </r>
  <r>
    <x v="11"/>
    <n v="12"/>
    <n v="140"/>
    <s v="162000"/>
    <s v="Department of Criminal Justice Services"/>
    <s v="No"/>
    <x v="147"/>
    <n v="728"/>
    <s v="Financial Assistance to Localities - General"/>
    <x v="46"/>
    <s v="GF"/>
    <n v="20"/>
    <x v="1"/>
    <n v="184548672"/>
    <n v="191746080"/>
    <n v="199226765"/>
    <n v="191721253"/>
    <n v="210750708"/>
    <n v="221681830"/>
    <n v="229616502"/>
  </r>
  <r>
    <x v="11"/>
    <n v="12"/>
    <n v="140"/>
    <s v="162000"/>
    <s v="Department of Criminal Justice Services"/>
    <s v="No"/>
    <x v="147"/>
    <n v="728"/>
    <s v="Financial Assistance to Localities - General"/>
    <x v="46"/>
    <s v="GF"/>
    <n v="30"/>
    <x v="2"/>
    <n v="11"/>
    <n v="1"/>
    <n v="3144"/>
    <n v="27972"/>
    <n v="46373"/>
    <n v="77544"/>
    <n v="33579"/>
  </r>
  <r>
    <x v="11"/>
    <n v="12"/>
    <n v="140"/>
    <s v="162000"/>
    <s v="Department of Criminal Justice Services"/>
    <s v="No"/>
    <x v="147"/>
    <n v="728"/>
    <s v="Financial Assistance to Localities - General"/>
    <x v="46"/>
    <s v="GF"/>
    <n v="40"/>
    <x v="3"/>
    <n v="0"/>
    <n v="0"/>
    <n v="0"/>
    <n v="0"/>
    <n v="0"/>
    <n v="0"/>
    <n v="0"/>
  </r>
  <r>
    <x v="11"/>
    <n v="12"/>
    <n v="140"/>
    <s v="162000"/>
    <s v="Department of Criminal Justice Services"/>
    <s v="No"/>
    <x v="147"/>
    <n v="728"/>
    <s v="Financial Assistance to Localities - General"/>
    <x v="46"/>
    <s v="GF"/>
    <n v="50"/>
    <x v="4"/>
    <n v="11"/>
    <n v="1"/>
    <n v="3144"/>
    <n v="27972"/>
    <n v="46373"/>
    <n v="77544"/>
    <n v="33579"/>
  </r>
  <r>
    <x v="11"/>
    <n v="12"/>
    <n v="127"/>
    <s v="163000"/>
    <s v="Department of Emergency Management"/>
    <s v="No"/>
    <x v="148"/>
    <n v="712"/>
    <s v="Emergency Response Systems Development Technology Services"/>
    <x v="148"/>
    <s v="GF"/>
    <n v="10"/>
    <x v="0"/>
    <n v="0"/>
    <n v="0"/>
    <n v="0"/>
    <n v="0"/>
    <n v="0"/>
    <n v="0"/>
    <n v="2750000"/>
  </r>
  <r>
    <x v="11"/>
    <n v="12"/>
    <n v="127"/>
    <s v="163000"/>
    <s v="Department of Emergency Management"/>
    <s v="No"/>
    <x v="148"/>
    <n v="712"/>
    <s v="Emergency Response Systems Development Technology Services"/>
    <x v="148"/>
    <s v="GF"/>
    <n v="20"/>
    <x v="1"/>
    <n v="0"/>
    <n v="0"/>
    <n v="0"/>
    <n v="0"/>
    <n v="0"/>
    <n v="0"/>
    <n v="0"/>
  </r>
  <r>
    <x v="11"/>
    <n v="12"/>
    <n v="127"/>
    <s v="163000"/>
    <s v="Department of Emergency Management"/>
    <s v="No"/>
    <x v="148"/>
    <n v="712"/>
    <s v="Emergency Response Systems Development Technology Services"/>
    <x v="148"/>
    <s v="GF"/>
    <n v="30"/>
    <x v="2"/>
    <n v="0"/>
    <n v="0"/>
    <n v="0"/>
    <n v="0"/>
    <n v="0"/>
    <n v="0"/>
    <n v="2750000"/>
  </r>
  <r>
    <x v="11"/>
    <n v="12"/>
    <n v="127"/>
    <s v="163000"/>
    <s v="Department of Emergency Management"/>
    <s v="No"/>
    <x v="148"/>
    <n v="712"/>
    <s v="Emergency Response Systems Development Technology Services"/>
    <x v="148"/>
    <s v="GF"/>
    <n v="40"/>
    <x v="3"/>
    <n v="0"/>
    <n v="0"/>
    <n v="0"/>
    <n v="0"/>
    <n v="0"/>
    <n v="0"/>
    <n v="2750000"/>
  </r>
  <r>
    <x v="11"/>
    <n v="12"/>
    <n v="127"/>
    <s v="163000"/>
    <s v="Department of Emergency Management"/>
    <s v="No"/>
    <x v="148"/>
    <n v="712"/>
    <s v="Emergency Response Systems Development Technology Services"/>
    <x v="148"/>
    <s v="GF"/>
    <n v="50"/>
    <x v="4"/>
    <n v="0"/>
    <n v="0"/>
    <n v="0"/>
    <n v="0"/>
    <n v="0"/>
    <n v="0"/>
    <n v="0"/>
  </r>
  <r>
    <x v="11"/>
    <n v="12"/>
    <n v="127"/>
    <s v="163000"/>
    <s v="Department of Emergency Management"/>
    <s v="No"/>
    <x v="148"/>
    <n v="775"/>
    <s v="Emergency Preparedness"/>
    <x v="104"/>
    <s v="GF"/>
    <n v="10"/>
    <x v="0"/>
    <n v="2319916"/>
    <n v="1148162"/>
    <n v="6153594"/>
    <n v="2784343.1"/>
    <n v="3418244"/>
    <n v="2891549"/>
    <n v="2855585.77"/>
  </r>
  <r>
    <x v="11"/>
    <n v="12"/>
    <n v="127"/>
    <s v="163000"/>
    <s v="Department of Emergency Management"/>
    <s v="No"/>
    <x v="148"/>
    <n v="775"/>
    <s v="Emergency Preparedness"/>
    <x v="104"/>
    <s v="GF"/>
    <n v="20"/>
    <x v="1"/>
    <n v="2319881"/>
    <n v="1123249.6399999999"/>
    <n v="3658363.4"/>
    <n v="2783717.15"/>
    <n v="2695837.63"/>
    <n v="2225250.1"/>
    <n v="2046920.35"/>
  </r>
  <r>
    <x v="11"/>
    <n v="12"/>
    <n v="127"/>
    <s v="163000"/>
    <s v="Department of Emergency Management"/>
    <s v="No"/>
    <x v="148"/>
    <n v="775"/>
    <s v="Emergency Preparedness"/>
    <x v="104"/>
    <s v="GF"/>
    <n v="30"/>
    <x v="2"/>
    <n v="35"/>
    <n v="24912.36"/>
    <n v="2495230.6"/>
    <n v="625.95000000000005"/>
    <n v="722406.37"/>
    <n v="666298.9"/>
    <n v="808665.42"/>
  </r>
  <r>
    <x v="11"/>
    <n v="12"/>
    <n v="127"/>
    <s v="163000"/>
    <s v="Department of Emergency Management"/>
    <s v="No"/>
    <x v="148"/>
    <n v="775"/>
    <s v="Emergency Preparedness"/>
    <x v="104"/>
    <s v="GF"/>
    <n v="40"/>
    <x v="3"/>
    <n v="0"/>
    <n v="0"/>
    <n v="0"/>
    <n v="0"/>
    <n v="0"/>
    <n v="0"/>
    <n v="0"/>
  </r>
  <r>
    <x v="11"/>
    <n v="12"/>
    <n v="127"/>
    <s v="163000"/>
    <s v="Department of Emergency Management"/>
    <s v="No"/>
    <x v="148"/>
    <n v="775"/>
    <s v="Emergency Preparedness"/>
    <x v="104"/>
    <s v="GF"/>
    <n v="50"/>
    <x v="4"/>
    <n v="35"/>
    <n v="24912.36"/>
    <n v="2495230.6"/>
    <n v="625.95000000000005"/>
    <n v="722406.37"/>
    <n v="666298.9"/>
    <n v="808665.42"/>
  </r>
  <r>
    <x v="11"/>
    <n v="12"/>
    <n v="127"/>
    <s v="163000"/>
    <s v="Department of Emergency Management"/>
    <s v="No"/>
    <x v="148"/>
    <n v="776"/>
    <s v="Emergency Response and Recovery"/>
    <x v="149"/>
    <s v="GF"/>
    <n v="10"/>
    <x v="0"/>
    <n v="575445"/>
    <n v="501445"/>
    <n v="8772951"/>
    <n v="20719875.899999999"/>
    <n v="9268083.1699999999"/>
    <n v="1700511"/>
    <n v="1828933"/>
  </r>
  <r>
    <x v="11"/>
    <n v="12"/>
    <n v="127"/>
    <s v="163000"/>
    <s v="Department of Emergency Management"/>
    <s v="No"/>
    <x v="148"/>
    <n v="776"/>
    <s v="Emergency Response and Recovery"/>
    <x v="149"/>
    <s v="GF"/>
    <n v="20"/>
    <x v="1"/>
    <n v="575445"/>
    <n v="475107.02"/>
    <n v="395347.62"/>
    <n v="7012536.0700000003"/>
    <n v="8158441.6900000004"/>
    <n v="1622804.83"/>
    <n v="1731727.29"/>
  </r>
  <r>
    <x v="11"/>
    <n v="12"/>
    <n v="127"/>
    <s v="163000"/>
    <s v="Department of Emergency Management"/>
    <s v="No"/>
    <x v="148"/>
    <n v="776"/>
    <s v="Emergency Response and Recovery"/>
    <x v="149"/>
    <s v="GF"/>
    <n v="30"/>
    <x v="2"/>
    <n v="0"/>
    <n v="26337.98"/>
    <n v="8377603.3799999999"/>
    <n v="13707339.83"/>
    <n v="1109641.48"/>
    <n v="77706.17"/>
    <n v="97205.71"/>
  </r>
  <r>
    <x v="11"/>
    <n v="12"/>
    <n v="127"/>
    <s v="163000"/>
    <s v="Department of Emergency Management"/>
    <s v="No"/>
    <x v="148"/>
    <n v="776"/>
    <s v="Emergency Response and Recovery"/>
    <x v="149"/>
    <s v="GF"/>
    <n v="40"/>
    <x v="3"/>
    <n v="0"/>
    <n v="0"/>
    <n v="0"/>
    <n v="0"/>
    <n v="0"/>
    <n v="0"/>
    <n v="0"/>
  </r>
  <r>
    <x v="11"/>
    <n v="12"/>
    <n v="127"/>
    <s v="163000"/>
    <s v="Department of Emergency Management"/>
    <s v="No"/>
    <x v="148"/>
    <n v="776"/>
    <s v="Emergency Response and Recovery"/>
    <x v="149"/>
    <s v="GF"/>
    <n v="50"/>
    <x v="4"/>
    <n v="0"/>
    <n v="26337.98"/>
    <n v="8377603.3799999999"/>
    <n v="13707339.83"/>
    <n v="1109641.48"/>
    <n v="77706.17"/>
    <n v="97205.71"/>
  </r>
  <r>
    <x v="11"/>
    <n v="12"/>
    <n v="127"/>
    <s v="163000"/>
    <s v="Department of Emergency Management"/>
    <s v="No"/>
    <x v="148"/>
    <n v="778"/>
    <s v="Virginia Emergency Operations Center"/>
    <x v="150"/>
    <s v="GF"/>
    <n v="10"/>
    <x v="0"/>
    <n v="727864"/>
    <n v="1004837.23"/>
    <n v="572882"/>
    <n v="1537413.96"/>
    <n v="2956124.07"/>
    <n v="2388099"/>
    <n v="1907882"/>
  </r>
  <r>
    <x v="11"/>
    <n v="12"/>
    <n v="127"/>
    <s v="163000"/>
    <s v="Department of Emergency Management"/>
    <s v="No"/>
    <x v="148"/>
    <n v="778"/>
    <s v="Virginia Emergency Operations Center"/>
    <x v="150"/>
    <s v="GF"/>
    <n v="20"/>
    <x v="1"/>
    <n v="727864"/>
    <n v="869106.64"/>
    <n v="538007.26"/>
    <n v="489171.89"/>
    <n v="885127.01"/>
    <n v="1489724.99"/>
    <n v="842815.16"/>
  </r>
  <r>
    <x v="11"/>
    <n v="12"/>
    <n v="127"/>
    <s v="163000"/>
    <s v="Department of Emergency Management"/>
    <s v="No"/>
    <x v="148"/>
    <n v="778"/>
    <s v="Virginia Emergency Operations Center"/>
    <x v="150"/>
    <s v="GF"/>
    <n v="30"/>
    <x v="2"/>
    <n v="0"/>
    <n v="135730.59"/>
    <n v="34874.74"/>
    <n v="1048242.07"/>
    <n v="2070997.06"/>
    <n v="898374.01"/>
    <n v="1065066.8400000001"/>
  </r>
  <r>
    <x v="11"/>
    <n v="12"/>
    <n v="127"/>
    <s v="163000"/>
    <s v="Department of Emergency Management"/>
    <s v="No"/>
    <x v="148"/>
    <n v="778"/>
    <s v="Virginia Emergency Operations Center"/>
    <x v="150"/>
    <s v="GF"/>
    <n v="40"/>
    <x v="3"/>
    <n v="0"/>
    <n v="0"/>
    <n v="0"/>
    <n v="0"/>
    <n v="0"/>
    <n v="0"/>
    <n v="0"/>
  </r>
  <r>
    <x v="11"/>
    <n v="12"/>
    <n v="127"/>
    <s v="163000"/>
    <s v="Department of Emergency Management"/>
    <s v="No"/>
    <x v="148"/>
    <n v="778"/>
    <s v="Virginia Emergency Operations Center"/>
    <x v="150"/>
    <s v="GF"/>
    <n v="50"/>
    <x v="4"/>
    <n v="0"/>
    <n v="135730.59"/>
    <n v="34874.74"/>
    <n v="1048242.07"/>
    <n v="2070997.06"/>
    <n v="898374.01"/>
    <n v="1065066.8400000001"/>
  </r>
  <r>
    <x v="11"/>
    <n v="12"/>
    <n v="127"/>
    <s v="163000"/>
    <s v="Department of Emergency Management"/>
    <s v="No"/>
    <x v="148"/>
    <n v="799"/>
    <s v="Administrative and Support Services"/>
    <x v="28"/>
    <s v="GF"/>
    <n v="10"/>
    <x v="0"/>
    <n v="4728221"/>
    <n v="4973028.7699999996"/>
    <n v="2394396"/>
    <n v="5724926.2199999997"/>
    <n v="5940148"/>
    <n v="6988951"/>
    <n v="7057228.2300000004"/>
  </r>
  <r>
    <x v="11"/>
    <n v="12"/>
    <n v="127"/>
    <s v="163000"/>
    <s v="Department of Emergency Management"/>
    <s v="No"/>
    <x v="148"/>
    <n v="799"/>
    <s v="Administrative and Support Services"/>
    <x v="28"/>
    <s v="GF"/>
    <n v="20"/>
    <x v="1"/>
    <n v="4614132.7"/>
    <n v="4295268.2699999996"/>
    <n v="2320176.54"/>
    <n v="5656145.8099999996"/>
    <n v="5912281.4100000001"/>
    <n v="6987917.04"/>
    <n v="6635255.6399999997"/>
  </r>
  <r>
    <x v="11"/>
    <n v="12"/>
    <n v="127"/>
    <s v="163000"/>
    <s v="Department of Emergency Management"/>
    <s v="No"/>
    <x v="148"/>
    <n v="799"/>
    <s v="Administrative and Support Services"/>
    <x v="28"/>
    <s v="GF"/>
    <n v="30"/>
    <x v="2"/>
    <n v="114088.3"/>
    <n v="677760.5"/>
    <n v="74219.460000000006"/>
    <n v="68780.41"/>
    <n v="27866.59"/>
    <n v="1033.96"/>
    <n v="421972.59"/>
  </r>
  <r>
    <x v="11"/>
    <n v="12"/>
    <n v="127"/>
    <s v="163000"/>
    <s v="Department of Emergency Management"/>
    <s v="No"/>
    <x v="148"/>
    <n v="799"/>
    <s v="Administrative and Support Services"/>
    <x v="28"/>
    <s v="GF"/>
    <n v="40"/>
    <x v="3"/>
    <n v="0"/>
    <n v="0"/>
    <n v="0"/>
    <n v="0"/>
    <n v="0"/>
    <n v="0"/>
    <n v="0"/>
  </r>
  <r>
    <x v="11"/>
    <n v="12"/>
    <n v="127"/>
    <s v="163000"/>
    <s v="Department of Emergency Management"/>
    <s v="No"/>
    <x v="148"/>
    <n v="799"/>
    <s v="Administrative and Support Services"/>
    <x v="28"/>
    <s v="GF"/>
    <n v="50"/>
    <x v="4"/>
    <n v="114088.3"/>
    <n v="677760.5"/>
    <n v="74219.460000000006"/>
    <n v="68780.41"/>
    <n v="27866.59"/>
    <n v="1033.96"/>
    <n v="421972.59"/>
  </r>
  <r>
    <x v="11"/>
    <n v="12"/>
    <n v="960"/>
    <s v="164000"/>
    <s v="Department of Fire Programs"/>
    <s v="No"/>
    <x v="149"/>
    <n v="562"/>
    <s v="Regulation of Structure Safety"/>
    <x v="62"/>
    <s v="GF"/>
    <n v="10"/>
    <x v="0"/>
    <n v="2439868"/>
    <n v="2790305"/>
    <n v="2601072"/>
    <n v="2723559"/>
    <n v="2990642"/>
    <n v="3125066"/>
    <n v="3481158"/>
  </r>
  <r>
    <x v="11"/>
    <n v="12"/>
    <n v="960"/>
    <s v="164000"/>
    <s v="Department of Fire Programs"/>
    <s v="No"/>
    <x v="149"/>
    <n v="562"/>
    <s v="Regulation of Structure Safety"/>
    <x v="62"/>
    <s v="GF"/>
    <n v="20"/>
    <x v="1"/>
    <n v="2133269.29"/>
    <n v="2370949"/>
    <n v="2600768.66"/>
    <n v="2722750.02"/>
    <n v="2884642"/>
    <n v="3125066"/>
    <n v="3481158"/>
  </r>
  <r>
    <x v="11"/>
    <n v="12"/>
    <n v="960"/>
    <s v="164000"/>
    <s v="Department of Fire Programs"/>
    <s v="No"/>
    <x v="149"/>
    <n v="562"/>
    <s v="Regulation of Structure Safety"/>
    <x v="62"/>
    <s v="GF"/>
    <n v="30"/>
    <x v="2"/>
    <n v="306598.71000000002"/>
    <n v="419356"/>
    <n v="303.33999999999997"/>
    <n v="808.98"/>
    <n v="106000"/>
    <n v="0"/>
    <n v="0"/>
  </r>
  <r>
    <x v="11"/>
    <n v="12"/>
    <n v="960"/>
    <s v="164000"/>
    <s v="Department of Fire Programs"/>
    <s v="No"/>
    <x v="149"/>
    <n v="562"/>
    <s v="Regulation of Structure Safety"/>
    <x v="62"/>
    <s v="GF"/>
    <n v="40"/>
    <x v="3"/>
    <n v="0"/>
    <n v="0"/>
    <n v="0"/>
    <n v="0"/>
    <n v="0"/>
    <n v="0"/>
    <n v="0"/>
  </r>
  <r>
    <x v="11"/>
    <n v="12"/>
    <n v="960"/>
    <s v="164000"/>
    <s v="Department of Fire Programs"/>
    <s v="No"/>
    <x v="149"/>
    <n v="562"/>
    <s v="Regulation of Structure Safety"/>
    <x v="62"/>
    <s v="GF"/>
    <n v="50"/>
    <x v="4"/>
    <n v="306598.71000000002"/>
    <n v="419356"/>
    <n v="303.33999999999997"/>
    <n v="808.98"/>
    <n v="106000"/>
    <n v="0"/>
    <n v="0"/>
  </r>
  <r>
    <x v="11"/>
    <n v="12"/>
    <n v="960"/>
    <s v="164000"/>
    <s v="Department of Fire Programs"/>
    <s v="No"/>
    <x v="149"/>
    <n v="744"/>
    <s v="Fire Training and Technical Support Services"/>
    <x v="151"/>
    <s v="GF"/>
    <n v="10"/>
    <x v="0"/>
    <n v="0"/>
    <n v="0"/>
    <n v="0"/>
    <n v="0"/>
    <n v="0"/>
    <n v="103800"/>
    <n v="103800"/>
  </r>
  <r>
    <x v="11"/>
    <n v="12"/>
    <n v="960"/>
    <s v="164000"/>
    <s v="Department of Fire Programs"/>
    <s v="No"/>
    <x v="149"/>
    <n v="744"/>
    <s v="Fire Training and Technical Support Services"/>
    <x v="151"/>
    <s v="GF"/>
    <n v="20"/>
    <x v="1"/>
    <n v="0"/>
    <n v="0"/>
    <n v="0"/>
    <n v="0"/>
    <n v="0"/>
    <n v="75950"/>
    <n v="38500"/>
  </r>
  <r>
    <x v="11"/>
    <n v="12"/>
    <n v="960"/>
    <s v="164000"/>
    <s v="Department of Fire Programs"/>
    <s v="No"/>
    <x v="149"/>
    <n v="744"/>
    <s v="Fire Training and Technical Support Services"/>
    <x v="151"/>
    <s v="GF"/>
    <n v="30"/>
    <x v="2"/>
    <n v="0"/>
    <n v="0"/>
    <n v="0"/>
    <n v="0"/>
    <n v="0"/>
    <n v="27850"/>
    <n v="65300"/>
  </r>
  <r>
    <x v="11"/>
    <n v="12"/>
    <n v="960"/>
    <s v="164000"/>
    <s v="Department of Fire Programs"/>
    <s v="No"/>
    <x v="149"/>
    <n v="744"/>
    <s v="Fire Training and Technical Support Services"/>
    <x v="151"/>
    <s v="GF"/>
    <n v="40"/>
    <x v="3"/>
    <n v="0"/>
    <n v="0"/>
    <n v="0"/>
    <n v="0"/>
    <n v="0"/>
    <n v="0"/>
    <n v="0"/>
  </r>
  <r>
    <x v="11"/>
    <n v="12"/>
    <n v="960"/>
    <s v="164000"/>
    <s v="Department of Fire Programs"/>
    <s v="No"/>
    <x v="149"/>
    <n v="744"/>
    <s v="Fire Training and Technical Support Services"/>
    <x v="151"/>
    <s v="GF"/>
    <n v="50"/>
    <x v="4"/>
    <n v="0"/>
    <n v="0"/>
    <n v="0"/>
    <n v="0"/>
    <n v="0"/>
    <n v="27850"/>
    <n v="65300"/>
  </r>
  <r>
    <x v="11"/>
    <n v="12"/>
    <n v="960"/>
    <s v="164000"/>
    <s v="Department of Fire Programs"/>
    <s v="No"/>
    <x v="149"/>
    <n v="764"/>
    <s v="Financial Assistance for Fire Services Programs"/>
    <x v="152"/>
    <s v="GF"/>
    <n v="10"/>
    <x v="0"/>
    <n v="0"/>
    <n v="0"/>
    <n v="0"/>
    <n v="0"/>
    <n v="0"/>
    <n v="0"/>
    <n v="5000000"/>
  </r>
  <r>
    <x v="11"/>
    <n v="12"/>
    <n v="960"/>
    <s v="164000"/>
    <s v="Department of Fire Programs"/>
    <s v="No"/>
    <x v="149"/>
    <n v="764"/>
    <s v="Financial Assistance for Fire Services Programs"/>
    <x v="152"/>
    <s v="GF"/>
    <n v="20"/>
    <x v="1"/>
    <n v="0"/>
    <n v="0"/>
    <n v="0"/>
    <n v="0"/>
    <n v="0"/>
    <n v="0"/>
    <n v="0"/>
  </r>
  <r>
    <x v="11"/>
    <n v="12"/>
    <n v="960"/>
    <s v="164000"/>
    <s v="Department of Fire Programs"/>
    <s v="No"/>
    <x v="149"/>
    <n v="764"/>
    <s v="Financial Assistance for Fire Services Programs"/>
    <x v="152"/>
    <s v="GF"/>
    <n v="30"/>
    <x v="2"/>
    <n v="0"/>
    <n v="0"/>
    <n v="0"/>
    <n v="0"/>
    <n v="0"/>
    <n v="0"/>
    <n v="5000000"/>
  </r>
  <r>
    <x v="11"/>
    <n v="12"/>
    <n v="960"/>
    <s v="164000"/>
    <s v="Department of Fire Programs"/>
    <s v="No"/>
    <x v="149"/>
    <n v="764"/>
    <s v="Financial Assistance for Fire Services Programs"/>
    <x v="152"/>
    <s v="GF"/>
    <n v="40"/>
    <x v="3"/>
    <n v="0"/>
    <n v="0"/>
    <n v="0"/>
    <n v="0"/>
    <n v="0"/>
    <n v="0"/>
    <n v="5000000"/>
  </r>
  <r>
    <x v="11"/>
    <n v="12"/>
    <n v="960"/>
    <s v="164000"/>
    <s v="Department of Fire Programs"/>
    <s v="No"/>
    <x v="149"/>
    <n v="764"/>
    <s v="Financial Assistance for Fire Services Programs"/>
    <x v="152"/>
    <s v="GF"/>
    <n v="50"/>
    <x v="4"/>
    <n v="0"/>
    <n v="0"/>
    <n v="0"/>
    <n v="0"/>
    <n v="0"/>
    <n v="0"/>
    <n v="0"/>
  </r>
  <r>
    <x v="11"/>
    <n v="12"/>
    <n v="778"/>
    <s v="165000"/>
    <s v="Department of Forensic Science"/>
    <s v="No"/>
    <x v="150"/>
    <n v="309"/>
    <s v="Law Enforcement Scientific Support Services"/>
    <x v="153"/>
    <s v="GF"/>
    <n v="10"/>
    <x v="0"/>
    <n v="48088353"/>
    <n v="50581310"/>
    <n v="51600883"/>
    <n v="54089341"/>
    <n v="60076497"/>
    <n v="62228027.710000001"/>
    <n v="65766492.049999997"/>
  </r>
  <r>
    <x v="11"/>
    <n v="12"/>
    <n v="778"/>
    <s v="165000"/>
    <s v="Department of Forensic Science"/>
    <s v="No"/>
    <x v="150"/>
    <n v="309"/>
    <s v="Law Enforcement Scientific Support Services"/>
    <x v="153"/>
    <s v="GF"/>
    <n v="20"/>
    <x v="1"/>
    <n v="48088353"/>
    <n v="50281310"/>
    <n v="51600883"/>
    <n v="51211069.810000002"/>
    <n v="57711354.289999999"/>
    <n v="59334014.140000001"/>
    <n v="60314300.280000001"/>
  </r>
  <r>
    <x v="11"/>
    <n v="12"/>
    <n v="778"/>
    <s v="165000"/>
    <s v="Department of Forensic Science"/>
    <s v="No"/>
    <x v="150"/>
    <n v="309"/>
    <s v="Law Enforcement Scientific Support Services"/>
    <x v="153"/>
    <s v="GF"/>
    <n v="30"/>
    <x v="2"/>
    <n v="0"/>
    <n v="300000"/>
    <n v="0"/>
    <n v="2878271.19"/>
    <n v="2365142.71"/>
    <n v="2894013.57"/>
    <n v="5452191.7699999996"/>
  </r>
  <r>
    <x v="11"/>
    <n v="12"/>
    <n v="778"/>
    <s v="165000"/>
    <s v="Department of Forensic Science"/>
    <s v="No"/>
    <x v="150"/>
    <n v="309"/>
    <s v="Law Enforcement Scientific Support Services"/>
    <x v="153"/>
    <s v="GF"/>
    <n v="40"/>
    <x v="3"/>
    <n v="0"/>
    <n v="0"/>
    <n v="0"/>
    <n v="0"/>
    <n v="0"/>
    <n v="0"/>
    <n v="0"/>
  </r>
  <r>
    <x v="11"/>
    <n v="12"/>
    <n v="778"/>
    <s v="165000"/>
    <s v="Department of Forensic Science"/>
    <s v="No"/>
    <x v="150"/>
    <n v="309"/>
    <s v="Law Enforcement Scientific Support Services"/>
    <x v="153"/>
    <s v="GF"/>
    <n v="50"/>
    <x v="4"/>
    <n v="0"/>
    <n v="300000"/>
    <n v="0"/>
    <n v="2878271.19"/>
    <n v="2365142.71"/>
    <n v="2894013.57"/>
    <n v="5452191.7699999996"/>
  </r>
  <r>
    <x v="11"/>
    <n v="12"/>
    <n v="777"/>
    <s v="166000"/>
    <s v="Department of Juvenile Justice"/>
    <s v="No"/>
    <x v="151"/>
    <n v="197"/>
    <s v="Instruction"/>
    <x v="75"/>
    <s v="GF"/>
    <n v="10"/>
    <x v="0"/>
    <n v="12730987"/>
    <n v="12947962"/>
    <n v="13016011.58"/>
    <n v="13517996"/>
    <n v="14751676"/>
    <n v="15723785"/>
    <n v="15767170"/>
  </r>
  <r>
    <x v="11"/>
    <n v="12"/>
    <n v="777"/>
    <s v="166000"/>
    <s v="Department of Juvenile Justice"/>
    <s v="No"/>
    <x v="151"/>
    <n v="197"/>
    <s v="Instruction"/>
    <x v="75"/>
    <s v="GF"/>
    <n v="20"/>
    <x v="1"/>
    <n v="12730065.300000001"/>
    <n v="12704366.529999999"/>
    <n v="13016010.17"/>
    <n v="11235725.9"/>
    <n v="11785569.390000001"/>
    <n v="15723781.720000001"/>
    <n v="11757457.029999999"/>
  </r>
  <r>
    <x v="11"/>
    <n v="12"/>
    <n v="777"/>
    <s v="166000"/>
    <s v="Department of Juvenile Justice"/>
    <s v="No"/>
    <x v="151"/>
    <n v="197"/>
    <s v="Instruction"/>
    <x v="75"/>
    <s v="GF"/>
    <n v="30"/>
    <x v="2"/>
    <n v="921.7"/>
    <n v="243595.47"/>
    <n v="1.41"/>
    <n v="2282270.1"/>
    <n v="2966106.61"/>
    <n v="3.28"/>
    <n v="4009712.97"/>
  </r>
  <r>
    <x v="11"/>
    <n v="12"/>
    <n v="777"/>
    <s v="166000"/>
    <s v="Department of Juvenile Justice"/>
    <s v="No"/>
    <x v="151"/>
    <n v="197"/>
    <s v="Instruction"/>
    <x v="75"/>
    <s v="GF"/>
    <n v="40"/>
    <x v="3"/>
    <n v="0"/>
    <n v="0"/>
    <n v="0"/>
    <n v="0"/>
    <n v="0"/>
    <n v="0"/>
    <n v="0"/>
  </r>
  <r>
    <x v="11"/>
    <n v="12"/>
    <n v="777"/>
    <s v="166000"/>
    <s v="Department of Juvenile Justice"/>
    <s v="No"/>
    <x v="151"/>
    <n v="197"/>
    <s v="Instruction"/>
    <x v="75"/>
    <s v="GF"/>
    <n v="50"/>
    <x v="4"/>
    <n v="921.7"/>
    <n v="243595.47"/>
    <n v="1.41"/>
    <n v="2282270.1"/>
    <n v="2966106.61"/>
    <n v="3.28"/>
    <n v="4009712.97"/>
  </r>
  <r>
    <x v="11"/>
    <n v="12"/>
    <n v="777"/>
    <s v="166000"/>
    <s v="Department of Juvenile Justice"/>
    <s v="No"/>
    <x v="151"/>
    <n v="350"/>
    <s v="Operation of Community Residential and Nonresidential Services"/>
    <x v="154"/>
    <s v="GF"/>
    <n v="10"/>
    <x v="0"/>
    <n v="329108"/>
    <n v="3247866"/>
    <n v="3247866"/>
    <n v="3247866"/>
    <n v="3500330"/>
    <n v="3247866"/>
    <n v="3247866"/>
  </r>
  <r>
    <x v="11"/>
    <n v="12"/>
    <n v="777"/>
    <s v="166000"/>
    <s v="Department of Juvenile Justice"/>
    <s v="No"/>
    <x v="151"/>
    <n v="350"/>
    <s v="Operation of Community Residential and Nonresidential Services"/>
    <x v="154"/>
    <s v="GF"/>
    <n v="20"/>
    <x v="1"/>
    <n v="328136.5"/>
    <n v="3247531"/>
    <n v="3247866"/>
    <n v="2995402"/>
    <n v="3500330"/>
    <n v="3247866"/>
    <n v="3247866"/>
  </r>
  <r>
    <x v="11"/>
    <n v="12"/>
    <n v="777"/>
    <s v="166000"/>
    <s v="Department of Juvenile Justice"/>
    <s v="No"/>
    <x v="151"/>
    <n v="350"/>
    <s v="Operation of Community Residential and Nonresidential Services"/>
    <x v="154"/>
    <s v="GF"/>
    <n v="30"/>
    <x v="2"/>
    <n v="971.5"/>
    <n v="335"/>
    <n v="0"/>
    <n v="252464"/>
    <n v="0"/>
    <n v="0"/>
    <n v="0"/>
  </r>
  <r>
    <x v="11"/>
    <n v="12"/>
    <n v="777"/>
    <s v="166000"/>
    <s v="Department of Juvenile Justice"/>
    <s v="No"/>
    <x v="151"/>
    <n v="350"/>
    <s v="Operation of Community Residential and Nonresidential Services"/>
    <x v="154"/>
    <s v="GF"/>
    <n v="40"/>
    <x v="3"/>
    <n v="0"/>
    <n v="0"/>
    <n v="0"/>
    <n v="0"/>
    <n v="0"/>
    <n v="0"/>
    <n v="0"/>
  </r>
  <r>
    <x v="11"/>
    <n v="12"/>
    <n v="777"/>
    <s v="166000"/>
    <s v="Department of Juvenile Justice"/>
    <s v="No"/>
    <x v="151"/>
    <n v="350"/>
    <s v="Operation of Community Residential and Nonresidential Services"/>
    <x v="154"/>
    <s v="GF"/>
    <n v="50"/>
    <x v="4"/>
    <n v="971.5"/>
    <n v="335"/>
    <n v="0"/>
    <n v="252464"/>
    <n v="0"/>
    <n v="0"/>
    <n v="0"/>
  </r>
  <r>
    <x v="11"/>
    <n v="12"/>
    <n v="777"/>
    <s v="166000"/>
    <s v="Department of Juvenile Justice"/>
    <s v="No"/>
    <x v="151"/>
    <n v="351"/>
    <s v="Supervision of Offenders and Re-entry Services"/>
    <x v="141"/>
    <s v="GF"/>
    <n v="10"/>
    <x v="0"/>
    <n v="76845732"/>
    <n v="66123721"/>
    <n v="66372197.130000003"/>
    <n v="69992403"/>
    <n v="76397938"/>
    <n v="82283009"/>
    <n v="92830430.519999996"/>
  </r>
  <r>
    <x v="11"/>
    <n v="12"/>
    <n v="777"/>
    <s v="166000"/>
    <s v="Department of Juvenile Justice"/>
    <s v="No"/>
    <x v="151"/>
    <n v="351"/>
    <s v="Supervision of Offenders and Re-entry Services"/>
    <x v="141"/>
    <s v="GF"/>
    <n v="20"/>
    <x v="1"/>
    <n v="76843181.109999999"/>
    <n v="65884373.859999999"/>
    <n v="66371148.810000002"/>
    <n v="69985505.269999996"/>
    <n v="76397938"/>
    <n v="82283006.319999993"/>
    <n v="92829515.540000007"/>
  </r>
  <r>
    <x v="11"/>
    <n v="12"/>
    <n v="777"/>
    <s v="166000"/>
    <s v="Department of Juvenile Justice"/>
    <s v="No"/>
    <x v="151"/>
    <n v="351"/>
    <s v="Supervision of Offenders and Re-entry Services"/>
    <x v="141"/>
    <s v="GF"/>
    <n v="30"/>
    <x v="2"/>
    <n v="2550.89"/>
    <n v="239347.14"/>
    <n v="1048.32"/>
    <n v="6897.73"/>
    <n v="0"/>
    <n v="2.68"/>
    <n v="914.98"/>
  </r>
  <r>
    <x v="11"/>
    <n v="12"/>
    <n v="777"/>
    <s v="166000"/>
    <s v="Department of Juvenile Justice"/>
    <s v="No"/>
    <x v="151"/>
    <n v="351"/>
    <s v="Supervision of Offenders and Re-entry Services"/>
    <x v="141"/>
    <s v="GF"/>
    <n v="40"/>
    <x v="3"/>
    <n v="0"/>
    <n v="0"/>
    <n v="0"/>
    <n v="0"/>
    <n v="0"/>
    <n v="0"/>
    <n v="0"/>
  </r>
  <r>
    <x v="11"/>
    <n v="12"/>
    <n v="777"/>
    <s v="166000"/>
    <s v="Department of Juvenile Justice"/>
    <s v="No"/>
    <x v="151"/>
    <n v="351"/>
    <s v="Supervision of Offenders and Re-entry Services"/>
    <x v="141"/>
    <s v="GF"/>
    <n v="50"/>
    <x v="4"/>
    <n v="2550.89"/>
    <n v="239347.14"/>
    <n v="1048.32"/>
    <n v="6897.73"/>
    <n v="0"/>
    <n v="2.68"/>
    <n v="914.98"/>
  </r>
  <r>
    <x v="11"/>
    <n v="12"/>
    <n v="777"/>
    <s v="166000"/>
    <s v="Department of Juvenile Justice"/>
    <s v="No"/>
    <x v="151"/>
    <n v="360"/>
    <s v="Financial Assistance to Local Governments for Juvenile Justice Services"/>
    <x v="155"/>
    <s v="GF"/>
    <n v="10"/>
    <x v="0"/>
    <n v="47914570"/>
    <n v="48726321"/>
    <n v="48815176"/>
    <n v="51661174.130000003"/>
    <n v="53391548.700000003"/>
    <n v="55015521"/>
    <n v="56656255"/>
  </r>
  <r>
    <x v="11"/>
    <n v="12"/>
    <n v="777"/>
    <s v="166000"/>
    <s v="Department of Juvenile Justice"/>
    <s v="No"/>
    <x v="151"/>
    <n v="360"/>
    <s v="Financial Assistance to Local Governments for Juvenile Justice Services"/>
    <x v="155"/>
    <s v="GF"/>
    <n v="20"/>
    <x v="1"/>
    <n v="47748914.369999997"/>
    <n v="48261056.579999998"/>
    <n v="48728250.869999997"/>
    <n v="50599133.43"/>
    <n v="53224017.700000003"/>
    <n v="55015521"/>
    <n v="56656255"/>
  </r>
  <r>
    <x v="11"/>
    <n v="12"/>
    <n v="777"/>
    <s v="166000"/>
    <s v="Department of Juvenile Justice"/>
    <s v="No"/>
    <x v="151"/>
    <n v="360"/>
    <s v="Financial Assistance to Local Governments for Juvenile Justice Services"/>
    <x v="155"/>
    <s v="GF"/>
    <n v="30"/>
    <x v="2"/>
    <n v="165655.63"/>
    <n v="465264.42"/>
    <n v="86925.13"/>
    <n v="1062040.7"/>
    <n v="167531"/>
    <n v="0"/>
    <n v="0"/>
  </r>
  <r>
    <x v="11"/>
    <n v="12"/>
    <n v="777"/>
    <s v="166000"/>
    <s v="Department of Juvenile Justice"/>
    <s v="No"/>
    <x v="151"/>
    <n v="360"/>
    <s v="Financial Assistance to Local Governments for Juvenile Justice Services"/>
    <x v="155"/>
    <s v="GF"/>
    <n v="40"/>
    <x v="3"/>
    <n v="0"/>
    <n v="0"/>
    <n v="0"/>
    <n v="0"/>
    <n v="0"/>
    <n v="0"/>
    <n v="0"/>
  </r>
  <r>
    <x v="11"/>
    <n v="12"/>
    <n v="777"/>
    <s v="166000"/>
    <s v="Department of Juvenile Justice"/>
    <s v="No"/>
    <x v="151"/>
    <n v="360"/>
    <s v="Financial Assistance to Local Governments for Juvenile Justice Services"/>
    <x v="155"/>
    <s v="GF"/>
    <n v="50"/>
    <x v="4"/>
    <n v="165655.63"/>
    <n v="465264.42"/>
    <n v="86925.13"/>
    <n v="1062040.7"/>
    <n v="167531"/>
    <n v="0"/>
    <n v="0"/>
  </r>
  <r>
    <x v="11"/>
    <n v="12"/>
    <n v="777"/>
    <s v="166000"/>
    <s v="Department of Juvenile Justice"/>
    <s v="No"/>
    <x v="151"/>
    <n v="398"/>
    <s v="Operation of Secure Correctional Facilities"/>
    <x v="144"/>
    <s v="GF"/>
    <n v="10"/>
    <x v="0"/>
    <n v="55059032"/>
    <n v="68805658"/>
    <n v="69412946.420000002"/>
    <n v="73356541"/>
    <n v="70124740"/>
    <n v="70129529"/>
    <n v="64549879.479999997"/>
  </r>
  <r>
    <x v="11"/>
    <n v="12"/>
    <n v="777"/>
    <s v="166000"/>
    <s v="Department of Juvenile Justice"/>
    <s v="No"/>
    <x v="151"/>
    <n v="398"/>
    <s v="Operation of Secure Correctional Facilities"/>
    <x v="144"/>
    <s v="GF"/>
    <n v="20"/>
    <x v="1"/>
    <n v="55057924.460000001"/>
    <n v="68802478.900000006"/>
    <n v="69412945.719999999"/>
    <n v="54552971.039999999"/>
    <n v="61611549.109999999"/>
    <n v="70129501.959999993"/>
    <n v="53365281.920000002"/>
  </r>
  <r>
    <x v="11"/>
    <n v="12"/>
    <n v="777"/>
    <s v="166000"/>
    <s v="Department of Juvenile Justice"/>
    <s v="No"/>
    <x v="151"/>
    <n v="398"/>
    <s v="Operation of Secure Correctional Facilities"/>
    <x v="144"/>
    <s v="GF"/>
    <n v="30"/>
    <x v="2"/>
    <n v="1107.54"/>
    <n v="3179.1"/>
    <n v="0.7"/>
    <n v="18803569.960000001"/>
    <n v="8513190.8900000006"/>
    <n v="27.04"/>
    <n v="11184597.560000001"/>
  </r>
  <r>
    <x v="11"/>
    <n v="12"/>
    <n v="777"/>
    <s v="166000"/>
    <s v="Department of Juvenile Justice"/>
    <s v="No"/>
    <x v="151"/>
    <n v="398"/>
    <s v="Operation of Secure Correctional Facilities"/>
    <x v="144"/>
    <s v="GF"/>
    <n v="40"/>
    <x v="3"/>
    <n v="0"/>
    <n v="0"/>
    <n v="0"/>
    <n v="0"/>
    <n v="0"/>
    <n v="0"/>
    <n v="1829000"/>
  </r>
  <r>
    <x v="11"/>
    <n v="12"/>
    <n v="777"/>
    <s v="166000"/>
    <s v="Department of Juvenile Justice"/>
    <s v="No"/>
    <x v="151"/>
    <n v="398"/>
    <s v="Operation of Secure Correctional Facilities"/>
    <x v="144"/>
    <s v="GF"/>
    <n v="50"/>
    <x v="4"/>
    <n v="1107.54"/>
    <n v="3179.1"/>
    <n v="0.7"/>
    <n v="18803569.960000001"/>
    <n v="8513190.8900000006"/>
    <n v="27.04"/>
    <n v="9355597.5600000005"/>
  </r>
  <r>
    <x v="11"/>
    <n v="12"/>
    <n v="777"/>
    <s v="166000"/>
    <s v="Department of Juvenile Justice"/>
    <s v="No"/>
    <x v="151"/>
    <n v="399"/>
    <s v="Administrative and Support Services"/>
    <x v="2"/>
    <s v="GF"/>
    <n v="10"/>
    <x v="0"/>
    <n v="22323235"/>
    <n v="20588297"/>
    <n v="17661001.870000001"/>
    <n v="19566942"/>
    <n v="22976796"/>
    <n v="24969909"/>
    <n v="25332636"/>
  </r>
  <r>
    <x v="11"/>
    <n v="12"/>
    <n v="777"/>
    <s v="166000"/>
    <s v="Department of Juvenile Justice"/>
    <s v="No"/>
    <x v="151"/>
    <n v="399"/>
    <s v="Administrative and Support Services"/>
    <x v="2"/>
    <s v="GF"/>
    <n v="20"/>
    <x v="1"/>
    <n v="22322776.940000001"/>
    <n v="20586122.16"/>
    <n v="17661001.120000001"/>
    <n v="19566942"/>
    <n v="22976796"/>
    <n v="24969905.98"/>
    <n v="25331571.07"/>
  </r>
  <r>
    <x v="11"/>
    <n v="12"/>
    <n v="777"/>
    <s v="166000"/>
    <s v="Department of Juvenile Justice"/>
    <s v="No"/>
    <x v="151"/>
    <n v="399"/>
    <s v="Administrative and Support Services"/>
    <x v="2"/>
    <s v="GF"/>
    <n v="30"/>
    <x v="2"/>
    <n v="458.06"/>
    <n v="2174.84"/>
    <n v="0.75"/>
    <n v="0"/>
    <n v="0"/>
    <n v="3.02"/>
    <n v="1064.93"/>
  </r>
  <r>
    <x v="11"/>
    <n v="12"/>
    <n v="777"/>
    <s v="166000"/>
    <s v="Department of Juvenile Justice"/>
    <s v="No"/>
    <x v="151"/>
    <n v="399"/>
    <s v="Administrative and Support Services"/>
    <x v="2"/>
    <s v="GF"/>
    <n v="40"/>
    <x v="3"/>
    <n v="0"/>
    <n v="0"/>
    <n v="0"/>
    <n v="0"/>
    <n v="0"/>
    <n v="0"/>
    <n v="0"/>
  </r>
  <r>
    <x v="11"/>
    <n v="12"/>
    <n v="777"/>
    <s v="166000"/>
    <s v="Department of Juvenile Justice"/>
    <s v="No"/>
    <x v="151"/>
    <n v="399"/>
    <s v="Administrative and Support Services"/>
    <x v="2"/>
    <s v="GF"/>
    <n v="50"/>
    <x v="4"/>
    <n v="458.06"/>
    <n v="2174.84"/>
    <n v="0.75"/>
    <n v="0"/>
    <n v="0"/>
    <n v="3.02"/>
    <n v="1064.93"/>
  </r>
  <r>
    <x v="11"/>
    <n v="12"/>
    <n v="156"/>
    <s v="168000"/>
    <s v="Department of State Police"/>
    <s v="No"/>
    <x v="152"/>
    <n v="302"/>
    <s v="Information Technology Systems, Telecommunications and Records Management"/>
    <x v="156"/>
    <s v="GF"/>
    <n v="10"/>
    <x v="0"/>
    <n v="54382601"/>
    <n v="56208653"/>
    <n v="66442970.670000002"/>
    <n v="82594503.299999997"/>
    <n v="105167163"/>
    <n v="102502030"/>
    <n v="106647743"/>
  </r>
  <r>
    <x v="11"/>
    <n v="12"/>
    <n v="156"/>
    <s v="168000"/>
    <s v="Department of State Police"/>
    <s v="No"/>
    <x v="152"/>
    <n v="302"/>
    <s v="Information Technology Systems, Telecommunications and Records Management"/>
    <x v="156"/>
    <s v="GF"/>
    <n v="20"/>
    <x v="1"/>
    <n v="54349749.799999997"/>
    <n v="55667821.460000001"/>
    <n v="62451596.280000001"/>
    <n v="60790644.390000001"/>
    <n v="80189561.409999996"/>
    <n v="89323260.840000004"/>
    <n v="106643699.05"/>
  </r>
  <r>
    <x v="11"/>
    <n v="12"/>
    <n v="156"/>
    <s v="168000"/>
    <s v="Department of State Police"/>
    <s v="No"/>
    <x v="152"/>
    <n v="302"/>
    <s v="Information Technology Systems, Telecommunications and Records Management"/>
    <x v="156"/>
    <s v="GF"/>
    <n v="30"/>
    <x v="2"/>
    <n v="32851.199999999997"/>
    <n v="540831.54"/>
    <n v="3991374.39"/>
    <n v="21803858.91"/>
    <n v="24977601.59"/>
    <n v="13178769.16"/>
    <n v="4043.95"/>
  </r>
  <r>
    <x v="11"/>
    <n v="12"/>
    <n v="156"/>
    <s v="168000"/>
    <s v="Department of State Police"/>
    <s v="No"/>
    <x v="152"/>
    <n v="302"/>
    <s v="Information Technology Systems, Telecommunications and Records Management"/>
    <x v="156"/>
    <s v="GF"/>
    <n v="40"/>
    <x v="3"/>
    <n v="0"/>
    <n v="0"/>
    <n v="0"/>
    <n v="0"/>
    <n v="0"/>
    <n v="0"/>
    <n v="0"/>
  </r>
  <r>
    <x v="11"/>
    <n v="12"/>
    <n v="156"/>
    <s v="168000"/>
    <s v="Department of State Police"/>
    <s v="No"/>
    <x v="152"/>
    <n v="302"/>
    <s v="Information Technology Systems, Telecommunications and Records Management"/>
    <x v="156"/>
    <s v="GF"/>
    <n v="50"/>
    <x v="4"/>
    <n v="32851.199999999997"/>
    <n v="540831.54"/>
    <n v="3991374.39"/>
    <n v="21803858.91"/>
    <n v="24977601.59"/>
    <n v="13178769.16"/>
    <n v="4043.95"/>
  </r>
  <r>
    <x v="11"/>
    <n v="12"/>
    <n v="156"/>
    <s v="168000"/>
    <s v="Department of State Police"/>
    <s v="No"/>
    <x v="152"/>
    <n v="310"/>
    <s v="Law Enforcement and Highway Safety Services"/>
    <x v="157"/>
    <s v="GF"/>
    <n v="10"/>
    <x v="0"/>
    <n v="220900278"/>
    <n v="226149033"/>
    <n v="232070258.97"/>
    <n v="258050097"/>
    <n v="291793999"/>
    <n v="293672933"/>
    <n v="299647205"/>
  </r>
  <r>
    <x v="11"/>
    <n v="12"/>
    <n v="156"/>
    <s v="168000"/>
    <s v="Department of State Police"/>
    <s v="No"/>
    <x v="152"/>
    <n v="310"/>
    <s v="Law Enforcement and Highway Safety Services"/>
    <x v="157"/>
    <s v="GF"/>
    <n v="20"/>
    <x v="1"/>
    <n v="220811746"/>
    <n v="224458963.69999999"/>
    <n v="226033565.80000001"/>
    <n v="247149900.46000001"/>
    <n v="282277653.93000001"/>
    <n v="293646382.12"/>
    <n v="299606935.51999998"/>
  </r>
  <r>
    <x v="11"/>
    <n v="12"/>
    <n v="156"/>
    <s v="168000"/>
    <s v="Department of State Police"/>
    <s v="No"/>
    <x v="152"/>
    <n v="310"/>
    <s v="Law Enforcement and Highway Safety Services"/>
    <x v="157"/>
    <s v="GF"/>
    <n v="30"/>
    <x v="2"/>
    <n v="88532"/>
    <n v="1690069.3"/>
    <n v="6036693.1699999999"/>
    <n v="10900196.539999999"/>
    <n v="9516345.0700000003"/>
    <n v="26550.880000000001"/>
    <n v="40269.480000000003"/>
  </r>
  <r>
    <x v="11"/>
    <n v="12"/>
    <n v="156"/>
    <s v="168000"/>
    <s v="Department of State Police"/>
    <s v="No"/>
    <x v="152"/>
    <n v="310"/>
    <s v="Law Enforcement and Highway Safety Services"/>
    <x v="157"/>
    <s v="GF"/>
    <n v="40"/>
    <x v="3"/>
    <n v="0"/>
    <n v="0"/>
    <n v="0"/>
    <n v="0"/>
    <n v="0"/>
    <n v="0"/>
    <n v="0"/>
  </r>
  <r>
    <x v="11"/>
    <n v="12"/>
    <n v="156"/>
    <s v="168000"/>
    <s v="Department of State Police"/>
    <s v="No"/>
    <x v="152"/>
    <n v="310"/>
    <s v="Law Enforcement and Highway Safety Services"/>
    <x v="157"/>
    <s v="GF"/>
    <n v="50"/>
    <x v="4"/>
    <n v="88532"/>
    <n v="1690069.3"/>
    <n v="6036693.1699999999"/>
    <n v="10900196.539999999"/>
    <n v="9516345.0700000003"/>
    <n v="26550.880000000001"/>
    <n v="40269.480000000003"/>
  </r>
  <r>
    <x v="11"/>
    <n v="12"/>
    <n v="156"/>
    <s v="168000"/>
    <s v="Department of State Police"/>
    <s v="No"/>
    <x v="152"/>
    <n v="399"/>
    <s v="Administrative and Support Services"/>
    <x v="2"/>
    <s v="GF"/>
    <n v="10"/>
    <x v="0"/>
    <n v="32191438"/>
    <n v="33697458"/>
    <n v="31477120.359999999"/>
    <n v="37593918"/>
    <n v="42227176"/>
    <n v="53938325"/>
    <n v="58178077"/>
  </r>
  <r>
    <x v="11"/>
    <n v="12"/>
    <n v="156"/>
    <s v="168000"/>
    <s v="Department of State Police"/>
    <s v="No"/>
    <x v="152"/>
    <n v="399"/>
    <s v="Administrative and Support Services"/>
    <x v="2"/>
    <s v="GF"/>
    <n v="20"/>
    <x v="1"/>
    <n v="32191398.66"/>
    <n v="33673733.439999998"/>
    <n v="31446675.59"/>
    <n v="36583114.890000001"/>
    <n v="42180405.75"/>
    <n v="53909481.979999997"/>
    <n v="58044284.030000001"/>
  </r>
  <r>
    <x v="11"/>
    <n v="12"/>
    <n v="156"/>
    <s v="168000"/>
    <s v="Department of State Police"/>
    <s v="No"/>
    <x v="152"/>
    <n v="399"/>
    <s v="Administrative and Support Services"/>
    <x v="2"/>
    <s v="GF"/>
    <n v="30"/>
    <x v="2"/>
    <n v="39.340000000000003"/>
    <n v="23724.560000000001"/>
    <n v="30444.77"/>
    <n v="1010803.11"/>
    <n v="46770.25"/>
    <n v="28843.02"/>
    <n v="133792.97"/>
  </r>
  <r>
    <x v="11"/>
    <n v="12"/>
    <n v="156"/>
    <s v="168000"/>
    <s v="Department of State Police"/>
    <s v="No"/>
    <x v="152"/>
    <n v="399"/>
    <s v="Administrative and Support Services"/>
    <x v="2"/>
    <s v="GF"/>
    <n v="40"/>
    <x v="3"/>
    <n v="0"/>
    <n v="0"/>
    <n v="0"/>
    <n v="0"/>
    <n v="0"/>
    <n v="0"/>
    <n v="0"/>
  </r>
  <r>
    <x v="11"/>
    <n v="12"/>
    <n v="156"/>
    <s v="168000"/>
    <s v="Department of State Police"/>
    <s v="No"/>
    <x v="152"/>
    <n v="399"/>
    <s v="Administrative and Support Services"/>
    <x v="2"/>
    <s v="GF"/>
    <n v="50"/>
    <x v="4"/>
    <n v="39.340000000000003"/>
    <n v="23724.560000000001"/>
    <n v="30444.77"/>
    <n v="1010803.11"/>
    <n v="46770.25"/>
    <n v="28843.02"/>
    <n v="133792.97"/>
  </r>
  <r>
    <x v="11"/>
    <n v="12"/>
    <n v="766"/>
    <s v="170000"/>
    <s v="Virginia Parole Board"/>
    <s v="No"/>
    <x v="153"/>
    <n v="352"/>
    <s v="Probation and Parole Determination"/>
    <x v="158"/>
    <s v="GF"/>
    <n v="10"/>
    <x v="0"/>
    <n v="1848199"/>
    <n v="1847384"/>
    <n v="1931017"/>
    <n v="2703074"/>
    <n v="2795178"/>
    <n v="2843221"/>
    <n v="2917552.41"/>
  </r>
  <r>
    <x v="11"/>
    <n v="12"/>
    <n v="766"/>
    <s v="170000"/>
    <s v="Virginia Parole Board"/>
    <s v="No"/>
    <x v="153"/>
    <n v="352"/>
    <s v="Probation and Parole Determination"/>
    <x v="158"/>
    <s v="GF"/>
    <n v="20"/>
    <x v="1"/>
    <n v="1775470.87"/>
    <n v="1734650.1"/>
    <n v="1819308.49"/>
    <n v="2627897.63"/>
    <n v="2556760.04"/>
    <n v="2793383.14"/>
    <n v="2772787.67"/>
  </r>
  <r>
    <x v="11"/>
    <n v="12"/>
    <n v="766"/>
    <s v="170000"/>
    <s v="Virginia Parole Board"/>
    <s v="No"/>
    <x v="153"/>
    <n v="352"/>
    <s v="Probation and Parole Determination"/>
    <x v="158"/>
    <s v="GF"/>
    <n v="30"/>
    <x v="2"/>
    <n v="72728.13"/>
    <n v="112733.9"/>
    <n v="111708.51"/>
    <n v="75176.37"/>
    <n v="238417.96"/>
    <n v="49837.86"/>
    <n v="144764.74"/>
  </r>
  <r>
    <x v="11"/>
    <n v="12"/>
    <n v="766"/>
    <s v="170000"/>
    <s v="Virginia Parole Board"/>
    <s v="No"/>
    <x v="153"/>
    <n v="352"/>
    <s v="Probation and Parole Determination"/>
    <x v="158"/>
    <s v="GF"/>
    <n v="40"/>
    <x v="3"/>
    <n v="0"/>
    <n v="0"/>
    <n v="0"/>
    <n v="0"/>
    <n v="0"/>
    <n v="0"/>
    <n v="0"/>
  </r>
  <r>
    <x v="11"/>
    <n v="12"/>
    <n v="766"/>
    <s v="170000"/>
    <s v="Virginia Parole Board"/>
    <s v="No"/>
    <x v="153"/>
    <n v="352"/>
    <s v="Probation and Parole Determination"/>
    <x v="158"/>
    <s v="GF"/>
    <n v="50"/>
    <x v="4"/>
    <n v="72728.13"/>
    <n v="112733.9"/>
    <n v="111708.51"/>
    <n v="75176.37"/>
    <n v="238417.96"/>
    <n v="49837.86"/>
    <n v="144764.74"/>
  </r>
  <r>
    <x v="12"/>
    <n v="13"/>
    <n v="184"/>
    <s v="172000"/>
    <s v="Secretary of Technology"/>
    <s v="No"/>
    <x v="154"/>
    <n v="799"/>
    <s v="Administrative and Support Services"/>
    <x v="28"/>
    <s v="GF"/>
    <n v="10"/>
    <x v="0"/>
    <n v="401508"/>
    <n v="0"/>
    <n v="0"/>
    <n v="0"/>
    <n v="0"/>
    <n v="0"/>
    <n v="0"/>
  </r>
  <r>
    <x v="12"/>
    <n v="13"/>
    <n v="184"/>
    <s v="172000"/>
    <s v="Secretary of Technology"/>
    <s v="No"/>
    <x v="154"/>
    <n v="799"/>
    <s v="Administrative and Support Services"/>
    <x v="28"/>
    <s v="GF"/>
    <n v="20"/>
    <x v="1"/>
    <n v="20803.439999999999"/>
    <n v="0"/>
    <n v="0"/>
    <n v="0"/>
    <n v="0"/>
    <n v="0"/>
    <n v="0"/>
  </r>
  <r>
    <x v="12"/>
    <n v="13"/>
    <n v="184"/>
    <s v="172000"/>
    <s v="Secretary of Technology"/>
    <s v="No"/>
    <x v="154"/>
    <n v="799"/>
    <s v="Administrative and Support Services"/>
    <x v="28"/>
    <s v="GF"/>
    <n v="30"/>
    <x v="2"/>
    <n v="380704.56"/>
    <n v="0"/>
    <n v="0"/>
    <n v="0"/>
    <n v="0"/>
    <n v="0"/>
    <n v="0"/>
  </r>
  <r>
    <x v="12"/>
    <n v="13"/>
    <n v="184"/>
    <s v="172000"/>
    <s v="Secretary of Technology"/>
    <s v="No"/>
    <x v="154"/>
    <n v="799"/>
    <s v="Administrative and Support Services"/>
    <x v="28"/>
    <s v="GF"/>
    <n v="40"/>
    <x v="3"/>
    <n v="0"/>
    <n v="0"/>
    <n v="0"/>
    <n v="0"/>
    <n v="0"/>
    <n v="0"/>
    <n v="0"/>
  </r>
  <r>
    <x v="12"/>
    <n v="13"/>
    <n v="184"/>
    <s v="172000"/>
    <s v="Secretary of Technology"/>
    <s v="No"/>
    <x v="154"/>
    <n v="799"/>
    <s v="Administrative and Support Services"/>
    <x v="28"/>
    <s v="GF"/>
    <n v="50"/>
    <x v="4"/>
    <n v="380704.56"/>
    <n v="0"/>
    <n v="0"/>
    <n v="0"/>
    <n v="0"/>
    <n v="0"/>
    <n v="0"/>
  </r>
  <r>
    <x v="13"/>
    <n v="14"/>
    <n v="509"/>
    <s v="175050"/>
    <s v="Virginia Commercial Space Flight Authority"/>
    <s v="No"/>
    <x v="155"/>
    <n v="608"/>
    <s v="Space Flight Support Services"/>
    <x v="159"/>
    <s v="GF"/>
    <n v="10"/>
    <x v="0"/>
    <n v="0"/>
    <n v="0"/>
    <n v="0"/>
    <n v="0"/>
    <n v="0"/>
    <n v="5604274.75"/>
    <n v="9395725.25"/>
  </r>
  <r>
    <x v="13"/>
    <n v="14"/>
    <n v="509"/>
    <s v="175050"/>
    <s v="Virginia Commercial Space Flight Authority"/>
    <s v="No"/>
    <x v="155"/>
    <n v="608"/>
    <s v="Space Flight Support Services"/>
    <x v="159"/>
    <s v="GF"/>
    <n v="20"/>
    <x v="1"/>
    <n v="0"/>
    <n v="0"/>
    <n v="0"/>
    <n v="0"/>
    <n v="0"/>
    <n v="5604274.75"/>
    <n v="9395725.25"/>
  </r>
  <r>
    <x v="13"/>
    <n v="14"/>
    <n v="509"/>
    <s v="175050"/>
    <s v="Virginia Commercial Space Flight Authority"/>
    <s v="No"/>
    <x v="155"/>
    <n v="608"/>
    <s v="Space Flight Support Services"/>
    <x v="159"/>
    <s v="GF"/>
    <n v="30"/>
    <x v="2"/>
    <n v="0"/>
    <n v="0"/>
    <n v="0"/>
    <n v="0"/>
    <n v="0"/>
    <n v="0"/>
    <n v="0"/>
  </r>
  <r>
    <x v="13"/>
    <n v="14"/>
    <n v="509"/>
    <s v="175050"/>
    <s v="Virginia Commercial Space Flight Authority"/>
    <s v="No"/>
    <x v="155"/>
    <n v="608"/>
    <s v="Space Flight Support Services"/>
    <x v="159"/>
    <s v="GF"/>
    <n v="40"/>
    <x v="3"/>
    <n v="0"/>
    <n v="0"/>
    <n v="0"/>
    <n v="0"/>
    <n v="0"/>
    <n v="0"/>
    <n v="0"/>
  </r>
  <r>
    <x v="13"/>
    <n v="14"/>
    <n v="509"/>
    <s v="175050"/>
    <s v="Virginia Commercial Space Flight Authority"/>
    <s v="No"/>
    <x v="155"/>
    <n v="608"/>
    <s v="Space Flight Support Services"/>
    <x v="159"/>
    <s v="GF"/>
    <n v="50"/>
    <x v="4"/>
    <n v="0"/>
    <n v="0"/>
    <n v="0"/>
    <n v="0"/>
    <n v="0"/>
    <n v="0"/>
    <n v="0"/>
  </r>
  <r>
    <x v="13"/>
    <n v="14"/>
    <n v="841"/>
    <s v="176000"/>
    <s v="Department of Aviation"/>
    <s v="No"/>
    <x v="156"/>
    <n v="656"/>
    <s v="State Aircraft Flight Operations"/>
    <x v="160"/>
    <s v="GF"/>
    <n v="10"/>
    <x v="0"/>
    <n v="32963"/>
    <n v="30666.66"/>
    <n v="51612.14"/>
    <n v="52447.31"/>
    <n v="62364.06"/>
    <n v="72882.429999999993"/>
    <n v="70345.33"/>
  </r>
  <r>
    <x v="13"/>
    <n v="14"/>
    <n v="841"/>
    <s v="176000"/>
    <s v="Department of Aviation"/>
    <s v="No"/>
    <x v="156"/>
    <n v="656"/>
    <s v="State Aircraft Flight Operations"/>
    <x v="160"/>
    <s v="GF"/>
    <n v="20"/>
    <x v="1"/>
    <n v="32542.34"/>
    <n v="9300.52"/>
    <n v="29410.83"/>
    <n v="20329.25"/>
    <n v="19727.63"/>
    <n v="32783.1"/>
    <n v="55854.17"/>
  </r>
  <r>
    <x v="13"/>
    <n v="14"/>
    <n v="841"/>
    <s v="176000"/>
    <s v="Department of Aviation"/>
    <s v="No"/>
    <x v="156"/>
    <n v="656"/>
    <s v="State Aircraft Flight Operations"/>
    <x v="160"/>
    <s v="GF"/>
    <n v="30"/>
    <x v="2"/>
    <n v="420.66"/>
    <n v="21366.14"/>
    <n v="22201.31"/>
    <n v="32118.06"/>
    <n v="42636.43"/>
    <n v="40099.33"/>
    <n v="14491.16"/>
  </r>
  <r>
    <x v="13"/>
    <n v="14"/>
    <n v="841"/>
    <s v="176000"/>
    <s v="Department of Aviation"/>
    <s v="No"/>
    <x v="156"/>
    <n v="656"/>
    <s v="State Aircraft Flight Operations"/>
    <x v="160"/>
    <s v="GF"/>
    <n v="40"/>
    <x v="3"/>
    <n v="0"/>
    <n v="0"/>
    <n v="0"/>
    <n v="0"/>
    <n v="0"/>
    <n v="0"/>
    <n v="0"/>
  </r>
  <r>
    <x v="13"/>
    <n v="14"/>
    <n v="841"/>
    <s v="176000"/>
    <s v="Department of Aviation"/>
    <s v="No"/>
    <x v="156"/>
    <n v="656"/>
    <s v="State Aircraft Flight Operations"/>
    <x v="160"/>
    <s v="GF"/>
    <n v="50"/>
    <x v="4"/>
    <n v="420.66"/>
    <n v="21366.14"/>
    <n v="22201.31"/>
    <n v="32118.06"/>
    <n v="42636.43"/>
    <n v="40099.33"/>
    <n v="14491.16"/>
  </r>
  <r>
    <x v="13"/>
    <n v="14"/>
    <n v="841"/>
    <s v="176000"/>
    <s v="Department of Aviation"/>
    <s v="No"/>
    <x v="156"/>
    <n v="699"/>
    <s v="Administrative and Support Services"/>
    <x v="161"/>
    <s v="GF"/>
    <n v="10"/>
    <x v="0"/>
    <n v="3"/>
    <n v="0"/>
    <n v="0"/>
    <n v="0"/>
    <n v="0"/>
    <n v="0"/>
    <n v="1000000"/>
  </r>
  <r>
    <x v="13"/>
    <n v="14"/>
    <n v="841"/>
    <s v="176000"/>
    <s v="Department of Aviation"/>
    <s v="No"/>
    <x v="156"/>
    <n v="699"/>
    <s v="Administrative and Support Services"/>
    <x v="161"/>
    <s v="GF"/>
    <n v="20"/>
    <x v="1"/>
    <n v="0"/>
    <n v="0"/>
    <n v="0"/>
    <n v="0"/>
    <n v="0"/>
    <n v="0"/>
    <n v="80000"/>
  </r>
  <r>
    <x v="13"/>
    <n v="14"/>
    <n v="841"/>
    <s v="176000"/>
    <s v="Department of Aviation"/>
    <s v="No"/>
    <x v="156"/>
    <n v="699"/>
    <s v="Administrative and Support Services"/>
    <x v="161"/>
    <s v="GF"/>
    <n v="30"/>
    <x v="2"/>
    <n v="3"/>
    <n v="0"/>
    <n v="0"/>
    <n v="0"/>
    <n v="0"/>
    <n v="0"/>
    <n v="920000"/>
  </r>
  <r>
    <x v="13"/>
    <n v="14"/>
    <n v="841"/>
    <s v="176000"/>
    <s v="Department of Aviation"/>
    <s v="No"/>
    <x v="156"/>
    <n v="699"/>
    <s v="Administrative and Support Services"/>
    <x v="161"/>
    <s v="GF"/>
    <n v="40"/>
    <x v="3"/>
    <n v="0"/>
    <n v="0"/>
    <n v="0"/>
    <n v="0"/>
    <n v="0"/>
    <n v="0"/>
    <n v="0"/>
  </r>
  <r>
    <x v="13"/>
    <n v="14"/>
    <n v="841"/>
    <s v="176000"/>
    <s v="Department of Aviation"/>
    <s v="No"/>
    <x v="156"/>
    <n v="699"/>
    <s v="Administrative and Support Services"/>
    <x v="161"/>
    <s v="GF"/>
    <n v="50"/>
    <x v="4"/>
    <n v="3"/>
    <n v="0"/>
    <n v="0"/>
    <n v="0"/>
    <n v="0"/>
    <n v="0"/>
    <n v="920000"/>
  </r>
  <r>
    <x v="13"/>
    <n v="14"/>
    <n v="505"/>
    <s v="180000"/>
    <s v="Department of Rail and Public Transportation"/>
    <s v="No"/>
    <x v="157"/>
    <n v="609"/>
    <s v="Financial Assistance for Public Transportation"/>
    <x v="162"/>
    <s v="GF"/>
    <n v="10"/>
    <x v="0"/>
    <n v="0"/>
    <n v="0"/>
    <n v="0"/>
    <n v="0"/>
    <n v="0"/>
    <n v="0"/>
    <n v="136900000"/>
  </r>
  <r>
    <x v="13"/>
    <n v="14"/>
    <n v="505"/>
    <s v="180000"/>
    <s v="Department of Rail and Public Transportation"/>
    <s v="No"/>
    <x v="157"/>
    <n v="609"/>
    <s v="Financial Assistance for Public Transportation"/>
    <x v="162"/>
    <s v="GF"/>
    <n v="20"/>
    <x v="1"/>
    <n v="0"/>
    <n v="0"/>
    <n v="0"/>
    <n v="0"/>
    <n v="0"/>
    <n v="0"/>
    <n v="59700000"/>
  </r>
  <r>
    <x v="13"/>
    <n v="14"/>
    <n v="505"/>
    <s v="180000"/>
    <s v="Department of Rail and Public Transportation"/>
    <s v="No"/>
    <x v="157"/>
    <n v="609"/>
    <s v="Financial Assistance for Public Transportation"/>
    <x v="162"/>
    <s v="GF"/>
    <n v="30"/>
    <x v="2"/>
    <n v="0"/>
    <n v="0"/>
    <n v="0"/>
    <n v="0"/>
    <n v="0"/>
    <n v="0"/>
    <n v="77200000"/>
  </r>
  <r>
    <x v="13"/>
    <n v="14"/>
    <n v="505"/>
    <s v="180000"/>
    <s v="Department of Rail and Public Transportation"/>
    <s v="No"/>
    <x v="157"/>
    <n v="609"/>
    <s v="Financial Assistance for Public Transportation"/>
    <x v="162"/>
    <s v="GF"/>
    <n v="40"/>
    <x v="3"/>
    <n v="0"/>
    <n v="0"/>
    <n v="0"/>
    <n v="0"/>
    <n v="0"/>
    <n v="0"/>
    <n v="0"/>
  </r>
  <r>
    <x v="13"/>
    <n v="14"/>
    <n v="505"/>
    <s v="180000"/>
    <s v="Department of Rail and Public Transportation"/>
    <s v="No"/>
    <x v="157"/>
    <n v="609"/>
    <s v="Financial Assistance for Public Transportation"/>
    <x v="162"/>
    <s v="GF"/>
    <n v="50"/>
    <x v="4"/>
    <n v="0"/>
    <n v="0"/>
    <n v="0"/>
    <n v="0"/>
    <n v="0"/>
    <n v="0"/>
    <n v="77200000"/>
  </r>
  <r>
    <x v="13"/>
    <n v="14"/>
    <n v="501"/>
    <s v="181000"/>
    <s v="Department of Transportation"/>
    <s v="No"/>
    <x v="158"/>
    <n v="602"/>
    <s v="Ground Transportation Planning and Research"/>
    <x v="11"/>
    <s v="GF"/>
    <n v="10"/>
    <x v="0"/>
    <n v="0"/>
    <n v="0"/>
    <n v="0"/>
    <n v="0"/>
    <n v="800000"/>
    <n v="0"/>
    <n v="0"/>
  </r>
  <r>
    <x v="13"/>
    <n v="14"/>
    <n v="501"/>
    <s v="181000"/>
    <s v="Department of Transportation"/>
    <s v="No"/>
    <x v="158"/>
    <n v="602"/>
    <s v="Ground Transportation Planning and Research"/>
    <x v="11"/>
    <s v="GF"/>
    <n v="20"/>
    <x v="1"/>
    <n v="0"/>
    <n v="0"/>
    <n v="0"/>
    <n v="0"/>
    <n v="95969.39"/>
    <n v="0"/>
    <n v="0"/>
  </r>
  <r>
    <x v="13"/>
    <n v="14"/>
    <n v="501"/>
    <s v="181000"/>
    <s v="Department of Transportation"/>
    <s v="No"/>
    <x v="158"/>
    <n v="602"/>
    <s v="Ground Transportation Planning and Research"/>
    <x v="11"/>
    <s v="GF"/>
    <n v="30"/>
    <x v="2"/>
    <n v="0"/>
    <n v="0"/>
    <n v="0"/>
    <n v="0"/>
    <n v="704030.61"/>
    <n v="0"/>
    <n v="0"/>
  </r>
  <r>
    <x v="13"/>
    <n v="14"/>
    <n v="501"/>
    <s v="181000"/>
    <s v="Department of Transportation"/>
    <s v="No"/>
    <x v="158"/>
    <n v="602"/>
    <s v="Ground Transportation Planning and Research"/>
    <x v="11"/>
    <s v="GF"/>
    <n v="40"/>
    <x v="3"/>
    <n v="0"/>
    <n v="0"/>
    <n v="0"/>
    <n v="0"/>
    <n v="0"/>
    <n v="0"/>
    <n v="0"/>
  </r>
  <r>
    <x v="13"/>
    <n v="14"/>
    <n v="501"/>
    <s v="181000"/>
    <s v="Department of Transportation"/>
    <s v="No"/>
    <x v="158"/>
    <n v="602"/>
    <s v="Ground Transportation Planning and Research"/>
    <x v="11"/>
    <s v="GF"/>
    <n v="50"/>
    <x v="4"/>
    <n v="0"/>
    <n v="0"/>
    <n v="0"/>
    <n v="0"/>
    <n v="704030.61"/>
    <n v="0"/>
    <n v="0"/>
  </r>
  <r>
    <x v="13"/>
    <n v="14"/>
    <n v="501"/>
    <s v="181000"/>
    <s v="Department of Transportation"/>
    <s v="No"/>
    <x v="158"/>
    <n v="603"/>
    <s v="Highway Construction Programs"/>
    <x v="163"/>
    <s v="GF"/>
    <n v="10"/>
    <x v="0"/>
    <n v="0"/>
    <n v="0"/>
    <n v="0"/>
    <n v="22600000"/>
    <n v="235004000"/>
    <n v="188166929.37"/>
    <n v="173484929.09"/>
  </r>
  <r>
    <x v="13"/>
    <n v="14"/>
    <n v="501"/>
    <s v="181000"/>
    <s v="Department of Transportation"/>
    <s v="No"/>
    <x v="158"/>
    <n v="603"/>
    <s v="Highway Construction Programs"/>
    <x v="163"/>
    <s v="GF"/>
    <n v="20"/>
    <x v="1"/>
    <n v="0"/>
    <n v="0"/>
    <n v="0"/>
    <n v="0"/>
    <n v="6137070.6299999999"/>
    <n v="14682000.279999999"/>
    <n v="74838859.510000005"/>
  </r>
  <r>
    <x v="13"/>
    <n v="14"/>
    <n v="501"/>
    <s v="181000"/>
    <s v="Department of Transportation"/>
    <s v="No"/>
    <x v="158"/>
    <n v="603"/>
    <s v="Highway Construction Programs"/>
    <x v="163"/>
    <s v="GF"/>
    <n v="30"/>
    <x v="2"/>
    <n v="0"/>
    <n v="0"/>
    <n v="0"/>
    <n v="22600000"/>
    <n v="228866929.37"/>
    <n v="173484929.09"/>
    <n v="98646069.579999998"/>
  </r>
  <r>
    <x v="13"/>
    <n v="14"/>
    <n v="501"/>
    <s v="181000"/>
    <s v="Department of Transportation"/>
    <s v="No"/>
    <x v="158"/>
    <n v="603"/>
    <s v="Highway Construction Programs"/>
    <x v="163"/>
    <s v="GF"/>
    <n v="40"/>
    <x v="3"/>
    <n v="0"/>
    <n v="0"/>
    <n v="0"/>
    <n v="22600000"/>
    <n v="0"/>
    <n v="173484929.09"/>
    <n v="98646069.579999998"/>
  </r>
  <r>
    <x v="13"/>
    <n v="14"/>
    <n v="501"/>
    <s v="181000"/>
    <s v="Department of Transportation"/>
    <s v="No"/>
    <x v="158"/>
    <n v="603"/>
    <s v="Highway Construction Programs"/>
    <x v="163"/>
    <s v="GF"/>
    <n v="50"/>
    <x v="4"/>
    <n v="0"/>
    <n v="0"/>
    <n v="0"/>
    <n v="0"/>
    <n v="228866929.37"/>
    <n v="0"/>
    <n v="0"/>
  </r>
  <r>
    <x v="13"/>
    <n v="14"/>
    <n v="501"/>
    <s v="181000"/>
    <s v="Department of Transportation"/>
    <s v="No"/>
    <x v="158"/>
    <n v="612"/>
    <s v="Non-Toll Supported Transportation Debt Service"/>
    <x v="164"/>
    <s v="GF"/>
    <n v="10"/>
    <x v="0"/>
    <n v="0"/>
    <n v="0"/>
    <n v="0"/>
    <n v="0"/>
    <n v="0"/>
    <n v="0"/>
    <n v="0"/>
  </r>
  <r>
    <x v="13"/>
    <n v="14"/>
    <n v="501"/>
    <s v="181000"/>
    <s v="Department of Transportation"/>
    <s v="No"/>
    <x v="158"/>
    <n v="612"/>
    <s v="Non-Toll Supported Transportation Debt Service"/>
    <x v="164"/>
    <s v="GF"/>
    <n v="20"/>
    <x v="1"/>
    <n v="0"/>
    <n v="0"/>
    <n v="0"/>
    <n v="0"/>
    <n v="0"/>
    <n v="0"/>
    <n v="0"/>
  </r>
  <r>
    <x v="13"/>
    <n v="14"/>
    <n v="501"/>
    <s v="181000"/>
    <s v="Department of Transportation"/>
    <s v="No"/>
    <x v="158"/>
    <n v="612"/>
    <s v="Non-Toll Supported Transportation Debt Service"/>
    <x v="164"/>
    <s v="GF"/>
    <n v="30"/>
    <x v="2"/>
    <n v="0"/>
    <n v="0"/>
    <n v="0"/>
    <n v="0"/>
    <n v="0"/>
    <n v="0"/>
    <n v="0"/>
  </r>
  <r>
    <x v="13"/>
    <n v="14"/>
    <n v="501"/>
    <s v="181000"/>
    <s v="Department of Transportation"/>
    <s v="No"/>
    <x v="158"/>
    <n v="612"/>
    <s v="Non-Toll Supported Transportation Debt Service"/>
    <x v="164"/>
    <s v="GF"/>
    <n v="40"/>
    <x v="3"/>
    <n v="0"/>
    <n v="0"/>
    <n v="0"/>
    <n v="0"/>
    <n v="0"/>
    <n v="0"/>
    <n v="0"/>
  </r>
  <r>
    <x v="13"/>
    <n v="14"/>
    <n v="501"/>
    <s v="181000"/>
    <s v="Department of Transportation"/>
    <s v="No"/>
    <x v="158"/>
    <n v="612"/>
    <s v="Non-Toll Supported Transportation Debt Service"/>
    <x v="164"/>
    <s v="GF"/>
    <n v="50"/>
    <x v="4"/>
    <n v="0"/>
    <n v="0"/>
    <n v="0"/>
    <n v="0"/>
    <n v="0"/>
    <n v="0"/>
    <n v="0"/>
  </r>
  <r>
    <x v="13"/>
    <n v="14"/>
    <n v="501"/>
    <s v="181000"/>
    <s v="Department of Transportation"/>
    <s v="No"/>
    <x v="158"/>
    <n v="621"/>
    <s v="Transportation Initiatives"/>
    <x v="165"/>
    <s v="GF"/>
    <n v="10"/>
    <x v="0"/>
    <n v="0"/>
    <n v="0"/>
    <n v="0"/>
    <n v="171700000"/>
    <n v="0"/>
    <n v="0"/>
    <n v="0"/>
  </r>
  <r>
    <x v="13"/>
    <n v="14"/>
    <n v="501"/>
    <s v="181000"/>
    <s v="Department of Transportation"/>
    <s v="No"/>
    <x v="158"/>
    <n v="621"/>
    <s v="Transportation Initiatives"/>
    <x v="165"/>
    <s v="GF"/>
    <n v="20"/>
    <x v="1"/>
    <n v="0"/>
    <n v="0"/>
    <n v="0"/>
    <n v="0"/>
    <n v="0"/>
    <n v="0"/>
    <n v="0"/>
  </r>
  <r>
    <x v="13"/>
    <n v="14"/>
    <n v="501"/>
    <s v="181000"/>
    <s v="Department of Transportation"/>
    <s v="No"/>
    <x v="158"/>
    <n v="621"/>
    <s v="Transportation Initiatives"/>
    <x v="165"/>
    <s v="GF"/>
    <n v="30"/>
    <x v="2"/>
    <n v="0"/>
    <n v="0"/>
    <n v="0"/>
    <n v="171700000"/>
    <n v="0"/>
    <n v="0"/>
    <n v="0"/>
  </r>
  <r>
    <x v="13"/>
    <n v="14"/>
    <n v="501"/>
    <s v="181000"/>
    <s v="Department of Transportation"/>
    <s v="No"/>
    <x v="158"/>
    <n v="621"/>
    <s v="Transportation Initiatives"/>
    <x v="165"/>
    <s v="GF"/>
    <n v="40"/>
    <x v="3"/>
    <n v="0"/>
    <n v="0"/>
    <n v="0"/>
    <n v="171700000"/>
    <n v="0"/>
    <n v="0"/>
    <n v="0"/>
  </r>
  <r>
    <x v="13"/>
    <n v="14"/>
    <n v="501"/>
    <s v="181000"/>
    <s v="Department of Transportation"/>
    <s v="No"/>
    <x v="158"/>
    <n v="621"/>
    <s v="Transportation Initiatives"/>
    <x v="165"/>
    <s v="GF"/>
    <n v="50"/>
    <x v="4"/>
    <n v="0"/>
    <n v="0"/>
    <n v="0"/>
    <n v="0"/>
    <n v="0"/>
    <n v="0"/>
    <n v="0"/>
  </r>
  <r>
    <x v="13"/>
    <n v="14"/>
    <n v="501"/>
    <s v="181000"/>
    <s v="Department of Transportation"/>
    <s v="No"/>
    <x v="158"/>
    <n v="699"/>
    <s v="Administrative and Support Services"/>
    <x v="161"/>
    <s v="GF"/>
    <n v="10"/>
    <x v="0"/>
    <n v="0"/>
    <n v="0"/>
    <n v="0"/>
    <n v="0"/>
    <n v="0"/>
    <n v="0"/>
    <n v="36671"/>
  </r>
  <r>
    <x v="13"/>
    <n v="14"/>
    <n v="501"/>
    <s v="181000"/>
    <s v="Department of Transportation"/>
    <s v="No"/>
    <x v="158"/>
    <n v="699"/>
    <s v="Administrative and Support Services"/>
    <x v="161"/>
    <s v="GF"/>
    <n v="20"/>
    <x v="1"/>
    <n v="0"/>
    <n v="0"/>
    <n v="0"/>
    <n v="0"/>
    <n v="0"/>
    <n v="0"/>
    <n v="0"/>
  </r>
  <r>
    <x v="13"/>
    <n v="14"/>
    <n v="501"/>
    <s v="181000"/>
    <s v="Department of Transportation"/>
    <s v="No"/>
    <x v="158"/>
    <n v="699"/>
    <s v="Administrative and Support Services"/>
    <x v="161"/>
    <s v="GF"/>
    <n v="30"/>
    <x v="2"/>
    <n v="0"/>
    <n v="0"/>
    <n v="0"/>
    <n v="0"/>
    <n v="0"/>
    <n v="0"/>
    <n v="36671"/>
  </r>
  <r>
    <x v="13"/>
    <n v="14"/>
    <n v="501"/>
    <s v="181000"/>
    <s v="Department of Transportation"/>
    <s v="No"/>
    <x v="158"/>
    <n v="699"/>
    <s v="Administrative and Support Services"/>
    <x v="161"/>
    <s v="GF"/>
    <n v="40"/>
    <x v="3"/>
    <n v="0"/>
    <n v="0"/>
    <n v="0"/>
    <n v="0"/>
    <n v="0"/>
    <n v="0"/>
    <n v="0"/>
  </r>
  <r>
    <x v="13"/>
    <n v="14"/>
    <n v="501"/>
    <s v="181000"/>
    <s v="Department of Transportation"/>
    <s v="No"/>
    <x v="158"/>
    <n v="699"/>
    <s v="Administrative and Support Services"/>
    <x v="161"/>
    <s v="GF"/>
    <n v="50"/>
    <x v="4"/>
    <n v="0"/>
    <n v="0"/>
    <n v="0"/>
    <n v="0"/>
    <n v="0"/>
    <n v="0"/>
    <n v="36671"/>
  </r>
  <r>
    <x v="13"/>
    <n v="14"/>
    <n v="407"/>
    <s v="183000"/>
    <s v="Virginia Port Authority"/>
    <s v="No"/>
    <x v="159"/>
    <n v="626"/>
    <s v="Port Facilities Planning, Maintenance, Acquisition, and Construction"/>
    <x v="166"/>
    <s v="GF"/>
    <n v="10"/>
    <x v="0"/>
    <n v="0"/>
    <n v="0"/>
    <n v="0"/>
    <n v="0"/>
    <n v="0"/>
    <n v="1000000"/>
    <n v="2616654.69"/>
  </r>
  <r>
    <x v="13"/>
    <n v="14"/>
    <n v="407"/>
    <s v="183000"/>
    <s v="Virginia Port Authority"/>
    <s v="No"/>
    <x v="159"/>
    <n v="626"/>
    <s v="Port Facilities Planning, Maintenance, Acquisition, and Construction"/>
    <x v="166"/>
    <s v="GF"/>
    <n v="20"/>
    <x v="1"/>
    <n v="0"/>
    <n v="0"/>
    <n v="0"/>
    <n v="0"/>
    <n v="0"/>
    <n v="133345.31"/>
    <n v="1174887.33"/>
  </r>
  <r>
    <x v="13"/>
    <n v="14"/>
    <n v="407"/>
    <s v="183000"/>
    <s v="Virginia Port Authority"/>
    <s v="No"/>
    <x v="159"/>
    <n v="626"/>
    <s v="Port Facilities Planning, Maintenance, Acquisition, and Construction"/>
    <x v="166"/>
    <s v="GF"/>
    <n v="30"/>
    <x v="2"/>
    <n v="0"/>
    <n v="0"/>
    <n v="0"/>
    <n v="0"/>
    <n v="0"/>
    <n v="866654.69"/>
    <n v="1441767.36"/>
  </r>
  <r>
    <x v="13"/>
    <n v="14"/>
    <n v="407"/>
    <s v="183000"/>
    <s v="Virginia Port Authority"/>
    <s v="No"/>
    <x v="159"/>
    <n v="626"/>
    <s v="Port Facilities Planning, Maintenance, Acquisition, and Construction"/>
    <x v="166"/>
    <s v="GF"/>
    <n v="40"/>
    <x v="3"/>
    <n v="0"/>
    <n v="0"/>
    <n v="0"/>
    <n v="0"/>
    <n v="0"/>
    <n v="866654.69"/>
    <n v="1441767.36"/>
  </r>
  <r>
    <x v="13"/>
    <n v="14"/>
    <n v="407"/>
    <s v="183000"/>
    <s v="Virginia Port Authority"/>
    <s v="No"/>
    <x v="159"/>
    <n v="626"/>
    <s v="Port Facilities Planning, Maintenance, Acquisition, and Construction"/>
    <x v="166"/>
    <s v="GF"/>
    <n v="50"/>
    <x v="4"/>
    <n v="0"/>
    <n v="0"/>
    <n v="0"/>
    <n v="0"/>
    <n v="0"/>
    <n v="0"/>
    <n v="0"/>
  </r>
  <r>
    <x v="13"/>
    <n v="14"/>
    <n v="407"/>
    <s v="183000"/>
    <s v="Virginia Port Authority"/>
    <s v="No"/>
    <x v="159"/>
    <n v="628"/>
    <s v="Financial Assistance for Port Activities"/>
    <x v="167"/>
    <s v="GF"/>
    <n v="10"/>
    <x v="0"/>
    <n v="0"/>
    <n v="0"/>
    <n v="0"/>
    <n v="0"/>
    <n v="0"/>
    <n v="0"/>
    <n v="8500000"/>
  </r>
  <r>
    <x v="13"/>
    <n v="14"/>
    <n v="407"/>
    <s v="183000"/>
    <s v="Virginia Port Authority"/>
    <s v="No"/>
    <x v="159"/>
    <n v="628"/>
    <s v="Financial Assistance for Port Activities"/>
    <x v="167"/>
    <s v="GF"/>
    <n v="20"/>
    <x v="1"/>
    <n v="0"/>
    <n v="0"/>
    <n v="0"/>
    <n v="0"/>
    <n v="0"/>
    <n v="0"/>
    <n v="8500000"/>
  </r>
  <r>
    <x v="13"/>
    <n v="14"/>
    <n v="407"/>
    <s v="183000"/>
    <s v="Virginia Port Authority"/>
    <s v="No"/>
    <x v="159"/>
    <n v="628"/>
    <s v="Financial Assistance for Port Activities"/>
    <x v="167"/>
    <s v="GF"/>
    <n v="30"/>
    <x v="2"/>
    <n v="0"/>
    <n v="0"/>
    <n v="0"/>
    <n v="0"/>
    <n v="0"/>
    <n v="0"/>
    <n v="0"/>
  </r>
  <r>
    <x v="13"/>
    <n v="14"/>
    <n v="407"/>
    <s v="183000"/>
    <s v="Virginia Port Authority"/>
    <s v="No"/>
    <x v="159"/>
    <n v="628"/>
    <s v="Financial Assistance for Port Activities"/>
    <x v="167"/>
    <s v="GF"/>
    <n v="40"/>
    <x v="3"/>
    <n v="0"/>
    <n v="0"/>
    <n v="0"/>
    <n v="0"/>
    <n v="0"/>
    <n v="0"/>
    <n v="0"/>
  </r>
  <r>
    <x v="13"/>
    <n v="14"/>
    <n v="407"/>
    <s v="183000"/>
    <s v="Virginia Port Authority"/>
    <s v="No"/>
    <x v="159"/>
    <n v="628"/>
    <s v="Financial Assistance for Port Activities"/>
    <x v="167"/>
    <s v="GF"/>
    <n v="50"/>
    <x v="4"/>
    <n v="0"/>
    <n v="0"/>
    <n v="0"/>
    <n v="0"/>
    <n v="0"/>
    <n v="0"/>
    <n v="0"/>
  </r>
  <r>
    <x v="14"/>
    <n v="15"/>
    <n v="454"/>
    <s v="183020"/>
    <s v="Secretary of Veterans and Defense Affairs"/>
    <s v="No"/>
    <x v="160"/>
    <n v="534"/>
    <s v="Economic Development Services"/>
    <x v="9"/>
    <s v="GF"/>
    <n v="10"/>
    <x v="0"/>
    <n v="2282754"/>
    <n v="1002603"/>
    <n v="921556"/>
    <n v="956756"/>
    <n v="6273303.79"/>
    <n v="6558243.2800000003"/>
    <n v="4267134.9800000004"/>
  </r>
  <r>
    <x v="14"/>
    <n v="15"/>
    <n v="454"/>
    <s v="183020"/>
    <s v="Secretary of Veterans and Defense Affairs"/>
    <s v="No"/>
    <x v="160"/>
    <n v="534"/>
    <s v="Economic Development Services"/>
    <x v="9"/>
    <s v="GF"/>
    <n v="20"/>
    <x v="1"/>
    <n v="1880151"/>
    <n v="681047"/>
    <n v="564800"/>
    <n v="634103.21"/>
    <n v="665711.51"/>
    <n v="6241759.2999999998"/>
    <n v="961175"/>
  </r>
  <r>
    <x v="14"/>
    <n v="15"/>
    <n v="454"/>
    <s v="183020"/>
    <s v="Secretary of Veterans and Defense Affairs"/>
    <s v="No"/>
    <x v="160"/>
    <n v="534"/>
    <s v="Economic Development Services"/>
    <x v="9"/>
    <s v="GF"/>
    <n v="30"/>
    <x v="2"/>
    <n v="402603"/>
    <n v="321556"/>
    <n v="356756"/>
    <n v="322652.78999999998"/>
    <n v="5607592.2800000003"/>
    <n v="316483.98"/>
    <n v="3305959.98"/>
  </r>
  <r>
    <x v="14"/>
    <n v="15"/>
    <n v="454"/>
    <s v="183020"/>
    <s v="Secretary of Veterans and Defense Affairs"/>
    <s v="No"/>
    <x v="160"/>
    <n v="534"/>
    <s v="Economic Development Services"/>
    <x v="9"/>
    <s v="GF"/>
    <n v="40"/>
    <x v="3"/>
    <n v="0"/>
    <n v="0"/>
    <n v="0"/>
    <n v="0"/>
    <n v="0"/>
    <n v="0"/>
    <n v="0"/>
  </r>
  <r>
    <x v="14"/>
    <n v="15"/>
    <n v="454"/>
    <s v="183020"/>
    <s v="Secretary of Veterans and Defense Affairs"/>
    <s v="No"/>
    <x v="160"/>
    <n v="534"/>
    <s v="Economic Development Services"/>
    <x v="9"/>
    <s v="GF"/>
    <n v="50"/>
    <x v="4"/>
    <n v="402603"/>
    <n v="321556"/>
    <n v="356756"/>
    <n v="322652.78999999998"/>
    <n v="5607592.2800000003"/>
    <n v="316483.98"/>
    <n v="3305959.98"/>
  </r>
  <r>
    <x v="14"/>
    <n v="15"/>
    <n v="454"/>
    <s v="183020"/>
    <s v="Secretary of Veterans and Defense Affairs"/>
    <s v="No"/>
    <x v="160"/>
    <n v="722"/>
    <s v="Disaster Planning and Operations"/>
    <x v="27"/>
    <s v="GF"/>
    <n v="10"/>
    <x v="0"/>
    <n v="839438"/>
    <n v="1020175.62"/>
    <n v="1090181"/>
    <n v="1314331.6299999999"/>
    <n v="1059109.3600000001"/>
    <n v="1077195.1399999999"/>
    <n v="1194462.1599999999"/>
  </r>
  <r>
    <x v="14"/>
    <n v="15"/>
    <n v="454"/>
    <s v="183020"/>
    <s v="Secretary of Veterans and Defense Affairs"/>
    <s v="No"/>
    <x v="160"/>
    <n v="722"/>
    <s v="Disaster Planning and Operations"/>
    <x v="27"/>
    <s v="GF"/>
    <n v="20"/>
    <x v="1"/>
    <n v="681887.38"/>
    <n v="694658.87"/>
    <n v="756110.29"/>
    <n v="833831.57"/>
    <n v="966224.22"/>
    <n v="981360.98"/>
    <n v="1008888.11"/>
  </r>
  <r>
    <x v="14"/>
    <n v="15"/>
    <n v="454"/>
    <s v="183020"/>
    <s v="Secretary of Veterans and Defense Affairs"/>
    <s v="No"/>
    <x v="160"/>
    <n v="722"/>
    <s v="Disaster Planning and Operations"/>
    <x v="27"/>
    <s v="GF"/>
    <n v="30"/>
    <x v="2"/>
    <n v="157550.62"/>
    <n v="325516.75"/>
    <n v="334070.71000000002"/>
    <n v="480500.06"/>
    <n v="92885.14"/>
    <n v="95834.16"/>
    <n v="185574.05"/>
  </r>
  <r>
    <x v="14"/>
    <n v="15"/>
    <n v="454"/>
    <s v="183020"/>
    <s v="Secretary of Veterans and Defense Affairs"/>
    <s v="No"/>
    <x v="160"/>
    <n v="722"/>
    <s v="Disaster Planning and Operations"/>
    <x v="27"/>
    <s v="GF"/>
    <n v="40"/>
    <x v="3"/>
    <n v="0"/>
    <n v="0"/>
    <n v="0"/>
    <n v="0"/>
    <n v="0"/>
    <n v="0"/>
    <n v="0"/>
  </r>
  <r>
    <x v="14"/>
    <n v="15"/>
    <n v="454"/>
    <s v="183020"/>
    <s v="Secretary of Veterans and Defense Affairs"/>
    <s v="No"/>
    <x v="160"/>
    <n v="722"/>
    <s v="Disaster Planning and Operations"/>
    <x v="27"/>
    <s v="GF"/>
    <n v="50"/>
    <x v="4"/>
    <n v="157550.62"/>
    <n v="325516.75"/>
    <n v="334070.71000000002"/>
    <n v="480500.06"/>
    <n v="92885.14"/>
    <n v="95834.16"/>
    <n v="185574.05"/>
  </r>
  <r>
    <x v="14"/>
    <n v="15"/>
    <n v="912"/>
    <s v="183030"/>
    <s v="Department of Veterans Services"/>
    <s v="No"/>
    <x v="161"/>
    <n v="108"/>
    <s v="Higher Education Student Financial Assistance"/>
    <x v="77"/>
    <s v="GF"/>
    <n v="10"/>
    <x v="0"/>
    <n v="0"/>
    <n v="0"/>
    <n v="0"/>
    <n v="0"/>
    <n v="0"/>
    <n v="0"/>
    <n v="0"/>
  </r>
  <r>
    <x v="14"/>
    <n v="15"/>
    <n v="912"/>
    <s v="183030"/>
    <s v="Department of Veterans Services"/>
    <s v="No"/>
    <x v="161"/>
    <n v="108"/>
    <s v="Higher Education Student Financial Assistance"/>
    <x v="77"/>
    <s v="GF"/>
    <n v="20"/>
    <x v="1"/>
    <n v="0"/>
    <n v="0"/>
    <n v="0"/>
    <n v="0"/>
    <n v="0"/>
    <n v="0"/>
    <n v="0"/>
  </r>
  <r>
    <x v="14"/>
    <n v="15"/>
    <n v="912"/>
    <s v="183030"/>
    <s v="Department of Veterans Services"/>
    <s v="No"/>
    <x v="161"/>
    <n v="108"/>
    <s v="Higher Education Student Financial Assistance"/>
    <x v="77"/>
    <s v="GF"/>
    <n v="30"/>
    <x v="2"/>
    <n v="0"/>
    <n v="0"/>
    <n v="0"/>
    <n v="0"/>
    <n v="0"/>
    <n v="0"/>
    <n v="0"/>
  </r>
  <r>
    <x v="14"/>
    <n v="15"/>
    <n v="912"/>
    <s v="183030"/>
    <s v="Department of Veterans Services"/>
    <s v="No"/>
    <x v="161"/>
    <n v="108"/>
    <s v="Higher Education Student Financial Assistance"/>
    <x v="77"/>
    <s v="GF"/>
    <n v="40"/>
    <x v="3"/>
    <n v="0"/>
    <n v="0"/>
    <n v="0"/>
    <n v="0"/>
    <n v="0"/>
    <n v="0"/>
    <n v="0"/>
  </r>
  <r>
    <x v="14"/>
    <n v="15"/>
    <n v="912"/>
    <s v="183030"/>
    <s v="Department of Veterans Services"/>
    <s v="No"/>
    <x v="161"/>
    <n v="108"/>
    <s v="Higher Education Student Financial Assistance"/>
    <x v="77"/>
    <s v="GF"/>
    <n v="50"/>
    <x v="4"/>
    <n v="0"/>
    <n v="0"/>
    <n v="0"/>
    <n v="0"/>
    <n v="0"/>
    <n v="0"/>
    <n v="0"/>
  </r>
  <r>
    <x v="14"/>
    <n v="15"/>
    <n v="912"/>
    <s v="183030"/>
    <s v="Department of Veterans Services"/>
    <s v="No"/>
    <x v="161"/>
    <n v="430"/>
    <s v="State Health Services"/>
    <x v="82"/>
    <s v="GF"/>
    <n v="10"/>
    <x v="0"/>
    <n v="50000"/>
    <n v="50000"/>
    <n v="1050000"/>
    <n v="50000"/>
    <n v="50000"/>
    <n v="50000"/>
    <n v="17810000"/>
  </r>
  <r>
    <x v="14"/>
    <n v="15"/>
    <n v="912"/>
    <s v="183030"/>
    <s v="Department of Veterans Services"/>
    <s v="No"/>
    <x v="161"/>
    <n v="430"/>
    <s v="State Health Services"/>
    <x v="82"/>
    <s v="GF"/>
    <n v="20"/>
    <x v="1"/>
    <n v="0"/>
    <n v="0"/>
    <n v="1050000"/>
    <n v="50000"/>
    <n v="50000"/>
    <n v="50000"/>
    <n v="12605647.57"/>
  </r>
  <r>
    <x v="14"/>
    <n v="15"/>
    <n v="912"/>
    <s v="183030"/>
    <s v="Department of Veterans Services"/>
    <s v="No"/>
    <x v="161"/>
    <n v="430"/>
    <s v="State Health Services"/>
    <x v="82"/>
    <s v="GF"/>
    <n v="30"/>
    <x v="2"/>
    <n v="50000"/>
    <n v="50000"/>
    <n v="0"/>
    <n v="0"/>
    <n v="0"/>
    <n v="0"/>
    <n v="5204352.43"/>
  </r>
  <r>
    <x v="14"/>
    <n v="15"/>
    <n v="912"/>
    <s v="183030"/>
    <s v="Department of Veterans Services"/>
    <s v="No"/>
    <x v="161"/>
    <n v="430"/>
    <s v="State Health Services"/>
    <x v="82"/>
    <s v="GF"/>
    <n v="40"/>
    <x v="3"/>
    <n v="0"/>
    <n v="0"/>
    <n v="0"/>
    <n v="0"/>
    <n v="0"/>
    <n v="0"/>
    <n v="5204352.43"/>
  </r>
  <r>
    <x v="14"/>
    <n v="15"/>
    <n v="912"/>
    <s v="183030"/>
    <s v="Department of Veterans Services"/>
    <s v="No"/>
    <x v="161"/>
    <n v="430"/>
    <s v="State Health Services"/>
    <x v="82"/>
    <s v="GF"/>
    <n v="50"/>
    <x v="4"/>
    <n v="50000"/>
    <n v="50000"/>
    <n v="0"/>
    <n v="0"/>
    <n v="0"/>
    <n v="0"/>
    <n v="0"/>
  </r>
  <r>
    <x v="14"/>
    <n v="15"/>
    <n v="912"/>
    <s v="183030"/>
    <s v="Department of Veterans Services"/>
    <s v="No"/>
    <x v="161"/>
    <n v="467"/>
    <s v="Veterans Benefit Services"/>
    <x v="168"/>
    <s v="GF"/>
    <n v="10"/>
    <x v="0"/>
    <n v="15976090"/>
    <n v="17994909.09"/>
    <n v="16366142"/>
    <n v="19192301.629999999"/>
    <n v="31355889"/>
    <n v="35647218.780000001"/>
    <n v="32611891.73"/>
  </r>
  <r>
    <x v="14"/>
    <n v="15"/>
    <n v="912"/>
    <s v="183030"/>
    <s v="Department of Veterans Services"/>
    <s v="No"/>
    <x v="161"/>
    <n v="467"/>
    <s v="Veterans Benefit Services"/>
    <x v="168"/>
    <s v="GF"/>
    <n v="20"/>
    <x v="1"/>
    <n v="14228001.619999999"/>
    <n v="16348156.449999999"/>
    <n v="14969326.869999999"/>
    <n v="17955983.940000001"/>
    <n v="25598084.239999998"/>
    <n v="33241195.18"/>
    <n v="29868526.460000001"/>
  </r>
  <r>
    <x v="14"/>
    <n v="15"/>
    <n v="912"/>
    <s v="183030"/>
    <s v="Department of Veterans Services"/>
    <s v="No"/>
    <x v="161"/>
    <n v="467"/>
    <s v="Veterans Benefit Services"/>
    <x v="168"/>
    <s v="GF"/>
    <n v="30"/>
    <x v="2"/>
    <n v="1748088.38"/>
    <n v="1646752.64"/>
    <n v="1396815.13"/>
    <n v="1236317.69"/>
    <n v="5757804.7599999998"/>
    <n v="2406023.6"/>
    <n v="2743365.27"/>
  </r>
  <r>
    <x v="14"/>
    <n v="15"/>
    <n v="912"/>
    <s v="183030"/>
    <s v="Department of Veterans Services"/>
    <s v="No"/>
    <x v="161"/>
    <n v="467"/>
    <s v="Veterans Benefit Services"/>
    <x v="168"/>
    <s v="GF"/>
    <n v="40"/>
    <x v="3"/>
    <n v="1183594.79"/>
    <n v="0"/>
    <n v="890362.63"/>
    <n v="0"/>
    <n v="3770194.76"/>
    <n v="0"/>
    <n v="0"/>
  </r>
  <r>
    <x v="14"/>
    <n v="15"/>
    <n v="912"/>
    <s v="183030"/>
    <s v="Department of Veterans Services"/>
    <s v="No"/>
    <x v="161"/>
    <n v="467"/>
    <s v="Veterans Benefit Services"/>
    <x v="168"/>
    <s v="GF"/>
    <n v="50"/>
    <x v="4"/>
    <n v="564493.59"/>
    <n v="1646752.64"/>
    <n v="506452.5"/>
    <n v="1236317.69"/>
    <n v="1987610"/>
    <n v="2406023.6"/>
    <n v="2743365.27"/>
  </r>
  <r>
    <x v="14"/>
    <n v="15"/>
    <n v="912"/>
    <s v="183030"/>
    <s v="Department of Veterans Services"/>
    <s v="No"/>
    <x v="161"/>
    <n v="499"/>
    <s v="Administrative and Support Services"/>
    <x v="96"/>
    <s v="GF"/>
    <n v="10"/>
    <x v="0"/>
    <n v="2438540"/>
    <n v="2638513"/>
    <n v="2272164"/>
    <n v="2502878"/>
    <n v="3910885"/>
    <n v="4184372.99"/>
    <n v="5186233"/>
  </r>
  <r>
    <x v="14"/>
    <n v="15"/>
    <n v="912"/>
    <s v="183030"/>
    <s v="Department of Veterans Services"/>
    <s v="No"/>
    <x v="161"/>
    <n v="499"/>
    <s v="Administrative and Support Services"/>
    <x v="96"/>
    <s v="GF"/>
    <n v="20"/>
    <x v="1"/>
    <n v="2435688.83"/>
    <n v="2638250.31"/>
    <n v="2272162.84"/>
    <n v="2502877.9700000002"/>
    <n v="3407885"/>
    <n v="4184326.99"/>
    <n v="4710461.13"/>
  </r>
  <r>
    <x v="14"/>
    <n v="15"/>
    <n v="912"/>
    <s v="183030"/>
    <s v="Department of Veterans Services"/>
    <s v="No"/>
    <x v="161"/>
    <n v="499"/>
    <s v="Administrative and Support Services"/>
    <x v="96"/>
    <s v="GF"/>
    <n v="30"/>
    <x v="2"/>
    <n v="2851.17"/>
    <n v="262.69"/>
    <n v="1.1599999999999999"/>
    <n v="0.03"/>
    <n v="503000"/>
    <n v="46"/>
    <n v="475771.87"/>
  </r>
  <r>
    <x v="14"/>
    <n v="15"/>
    <n v="912"/>
    <s v="183030"/>
    <s v="Department of Veterans Services"/>
    <s v="No"/>
    <x v="161"/>
    <n v="499"/>
    <s v="Administrative and Support Services"/>
    <x v="96"/>
    <s v="GF"/>
    <n v="40"/>
    <x v="3"/>
    <n v="0"/>
    <n v="0"/>
    <n v="0"/>
    <n v="0"/>
    <n v="0"/>
    <n v="0"/>
    <n v="0"/>
  </r>
  <r>
    <x v="14"/>
    <n v="15"/>
    <n v="912"/>
    <s v="183030"/>
    <s v="Department of Veterans Services"/>
    <s v="No"/>
    <x v="161"/>
    <n v="499"/>
    <s v="Administrative and Support Services"/>
    <x v="96"/>
    <s v="GF"/>
    <n v="50"/>
    <x v="4"/>
    <n v="2851.17"/>
    <n v="262.69"/>
    <n v="1.1599999999999999"/>
    <n v="0.03"/>
    <n v="503000"/>
    <n v="46"/>
    <n v="475771.87"/>
  </r>
  <r>
    <x v="14"/>
    <n v="15"/>
    <n v="912"/>
    <s v="183030"/>
    <s v="Department of Veterans Services"/>
    <s v="No"/>
    <x v="161"/>
    <n v="502"/>
    <s v="Historic and Commemorative Attraction Management"/>
    <x v="20"/>
    <s v="GF"/>
    <n v="10"/>
    <x v="0"/>
    <n v="3011066"/>
    <n v="3780345"/>
    <n v="3727095"/>
    <n v="8815165"/>
    <n v="4489668"/>
    <n v="5554933.9900000002"/>
    <n v="5674118"/>
  </r>
  <r>
    <x v="14"/>
    <n v="15"/>
    <n v="912"/>
    <s v="183030"/>
    <s v="Department of Veterans Services"/>
    <s v="No"/>
    <x v="161"/>
    <n v="502"/>
    <s v="Historic and Commemorative Attraction Management"/>
    <x v="20"/>
    <s v="GF"/>
    <n v="20"/>
    <x v="1"/>
    <n v="2652414.0699999998"/>
    <n v="3414082.53"/>
    <n v="3588458.55"/>
    <n v="8803803.6799999997"/>
    <n v="4489668"/>
    <n v="5526803.5099999998"/>
    <n v="5186173.83"/>
  </r>
  <r>
    <x v="14"/>
    <n v="15"/>
    <n v="912"/>
    <s v="183030"/>
    <s v="Department of Veterans Services"/>
    <s v="No"/>
    <x v="161"/>
    <n v="502"/>
    <s v="Historic and Commemorative Attraction Management"/>
    <x v="20"/>
    <s v="GF"/>
    <n v="30"/>
    <x v="2"/>
    <n v="358651.93"/>
    <n v="366262.47"/>
    <n v="138636.45000000001"/>
    <n v="11361.32"/>
    <n v="0"/>
    <n v="28130.48"/>
    <n v="487944.17"/>
  </r>
  <r>
    <x v="14"/>
    <n v="15"/>
    <n v="912"/>
    <s v="183030"/>
    <s v="Department of Veterans Services"/>
    <s v="No"/>
    <x v="161"/>
    <n v="502"/>
    <s v="Historic and Commemorative Attraction Management"/>
    <x v="20"/>
    <s v="GF"/>
    <n v="40"/>
    <x v="3"/>
    <n v="0"/>
    <n v="0"/>
    <n v="0"/>
    <n v="0"/>
    <n v="0"/>
    <n v="0"/>
    <n v="0"/>
  </r>
  <r>
    <x v="14"/>
    <n v="15"/>
    <n v="912"/>
    <s v="183030"/>
    <s v="Department of Veterans Services"/>
    <s v="No"/>
    <x v="161"/>
    <n v="502"/>
    <s v="Historic and Commemorative Attraction Management"/>
    <x v="20"/>
    <s v="GF"/>
    <n v="50"/>
    <x v="4"/>
    <n v="358651.93"/>
    <n v="366262.47"/>
    <n v="138636.45000000001"/>
    <n v="11361.32"/>
    <n v="0"/>
    <n v="28130.48"/>
    <n v="487944.17"/>
  </r>
  <r>
    <x v="14"/>
    <n v="15"/>
    <n v="913"/>
    <s v="183500"/>
    <s v="Veterans Services Foundation"/>
    <s v="No"/>
    <x v="162"/>
    <n v="499"/>
    <s v="Administrative and Support Services"/>
    <x v="96"/>
    <s v="GF"/>
    <n v="10"/>
    <x v="0"/>
    <n v="116293"/>
    <n v="120892"/>
    <n v="350777"/>
    <n v="375865"/>
    <n v="423097"/>
    <n v="430599"/>
    <n v="492483.97"/>
  </r>
  <r>
    <x v="14"/>
    <n v="15"/>
    <n v="913"/>
    <s v="183500"/>
    <s v="Veterans Services Foundation"/>
    <s v="No"/>
    <x v="162"/>
    <n v="499"/>
    <s v="Administrative and Support Services"/>
    <x v="96"/>
    <s v="GF"/>
    <n v="20"/>
    <x v="1"/>
    <n v="116293"/>
    <n v="119264.47"/>
    <n v="321073.84999999998"/>
    <n v="373553.5"/>
    <n v="303990.21999999997"/>
    <n v="374379.03"/>
    <n v="489652.54"/>
  </r>
  <r>
    <x v="14"/>
    <n v="15"/>
    <n v="913"/>
    <s v="183500"/>
    <s v="Veterans Services Foundation"/>
    <s v="No"/>
    <x v="162"/>
    <n v="499"/>
    <s v="Administrative and Support Services"/>
    <x v="96"/>
    <s v="GF"/>
    <n v="30"/>
    <x v="2"/>
    <n v="0"/>
    <n v="1627.53"/>
    <n v="29703.15"/>
    <n v="2311.5"/>
    <n v="119106.78"/>
    <n v="56219.97"/>
    <n v="2831.43"/>
  </r>
  <r>
    <x v="14"/>
    <n v="15"/>
    <n v="913"/>
    <s v="183500"/>
    <s v="Veterans Services Foundation"/>
    <s v="No"/>
    <x v="162"/>
    <n v="499"/>
    <s v="Administrative and Support Services"/>
    <x v="96"/>
    <s v="GF"/>
    <n v="40"/>
    <x v="3"/>
    <n v="0"/>
    <n v="0"/>
    <n v="0"/>
    <n v="0"/>
    <n v="0"/>
    <n v="0"/>
    <n v="0"/>
  </r>
  <r>
    <x v="14"/>
    <n v="15"/>
    <n v="913"/>
    <s v="183500"/>
    <s v="Veterans Services Foundation"/>
    <s v="No"/>
    <x v="162"/>
    <n v="499"/>
    <s v="Administrative and Support Services"/>
    <x v="96"/>
    <s v="GF"/>
    <n v="50"/>
    <x v="4"/>
    <n v="0"/>
    <n v="1627.53"/>
    <n v="29703.15"/>
    <n v="2311.5"/>
    <n v="119106.78"/>
    <n v="56219.97"/>
    <n v="2831.43"/>
  </r>
  <r>
    <x v="14"/>
    <n v="15"/>
    <n v="123"/>
    <s v="183510"/>
    <s v="Department of Military Affairs"/>
    <s v="No"/>
    <x v="163"/>
    <n v="108"/>
    <s v="Higher Education Student Financial Assistance"/>
    <x v="77"/>
    <s v="GF"/>
    <n v="10"/>
    <x v="0"/>
    <n v="3053032"/>
    <n v="3638555.79"/>
    <n v="3028382"/>
    <n v="3635495.49"/>
    <n v="4440046.5599999996"/>
    <n v="6407012.2699999996"/>
    <n v="4174755.27"/>
  </r>
  <r>
    <x v="14"/>
    <n v="15"/>
    <n v="123"/>
    <s v="183510"/>
    <s v="Department of Military Affairs"/>
    <s v="No"/>
    <x v="163"/>
    <n v="108"/>
    <s v="Higher Education Student Financial Assistance"/>
    <x v="77"/>
    <s v="GF"/>
    <n v="20"/>
    <x v="1"/>
    <n v="2442858.21"/>
    <n v="2833343.46"/>
    <n v="2421268.5099999998"/>
    <n v="2743830.93"/>
    <n v="1581416.29"/>
    <n v="2629945.7799999998"/>
    <n v="1913465.16"/>
  </r>
  <r>
    <x v="14"/>
    <n v="15"/>
    <n v="123"/>
    <s v="183510"/>
    <s v="Department of Military Affairs"/>
    <s v="No"/>
    <x v="163"/>
    <n v="108"/>
    <s v="Higher Education Student Financial Assistance"/>
    <x v="77"/>
    <s v="GF"/>
    <n v="30"/>
    <x v="2"/>
    <n v="610173.79"/>
    <n v="805212.33"/>
    <n v="607113.49"/>
    <n v="891664.56"/>
    <n v="2858630.27"/>
    <n v="3777066.49"/>
    <n v="2261290.11"/>
  </r>
  <r>
    <x v="14"/>
    <n v="15"/>
    <n v="123"/>
    <s v="183510"/>
    <s v="Department of Military Affairs"/>
    <s v="No"/>
    <x v="163"/>
    <n v="108"/>
    <s v="Higher Education Student Financial Assistance"/>
    <x v="77"/>
    <s v="GF"/>
    <n v="40"/>
    <x v="3"/>
    <n v="0"/>
    <n v="0"/>
    <n v="0"/>
    <n v="0"/>
    <n v="0"/>
    <n v="0"/>
    <n v="0"/>
  </r>
  <r>
    <x v="14"/>
    <n v="15"/>
    <n v="123"/>
    <s v="183510"/>
    <s v="Department of Military Affairs"/>
    <s v="No"/>
    <x v="163"/>
    <n v="108"/>
    <s v="Higher Education Student Financial Assistance"/>
    <x v="77"/>
    <s v="GF"/>
    <n v="50"/>
    <x v="4"/>
    <n v="610173.79"/>
    <n v="805212.33"/>
    <n v="607113.49"/>
    <n v="891664.56"/>
    <n v="2858630.27"/>
    <n v="3777066.49"/>
    <n v="2261290.11"/>
  </r>
  <r>
    <x v="14"/>
    <n v="15"/>
    <n v="123"/>
    <s v="183510"/>
    <s v="Department of Military Affairs"/>
    <s v="No"/>
    <x v="163"/>
    <n v="187"/>
    <s v="At Risk Youth Residential Program"/>
    <x v="169"/>
    <s v="GF"/>
    <n v="10"/>
    <x v="0"/>
    <n v="1592103"/>
    <n v="1592103"/>
    <n v="1592103"/>
    <n v="1592103"/>
    <n v="1667103"/>
    <n v="1667103"/>
    <n v="1999669.24"/>
  </r>
  <r>
    <x v="14"/>
    <n v="15"/>
    <n v="123"/>
    <s v="183510"/>
    <s v="Department of Military Affairs"/>
    <s v="No"/>
    <x v="163"/>
    <n v="187"/>
    <s v="At Risk Youth Residential Program"/>
    <x v="169"/>
    <s v="GF"/>
    <n v="20"/>
    <x v="1"/>
    <n v="1592103"/>
    <n v="1530521.81"/>
    <n v="1592103"/>
    <n v="1592103"/>
    <n v="1667103"/>
    <n v="1578200.14"/>
    <n v="1868251.49"/>
  </r>
  <r>
    <x v="14"/>
    <n v="15"/>
    <n v="123"/>
    <s v="183510"/>
    <s v="Department of Military Affairs"/>
    <s v="No"/>
    <x v="163"/>
    <n v="187"/>
    <s v="At Risk Youth Residential Program"/>
    <x v="169"/>
    <s v="GF"/>
    <n v="30"/>
    <x v="2"/>
    <n v="0"/>
    <n v="61581.19"/>
    <n v="0"/>
    <n v="0"/>
    <n v="0"/>
    <n v="88902.86"/>
    <n v="131417.75"/>
  </r>
  <r>
    <x v="14"/>
    <n v="15"/>
    <n v="123"/>
    <s v="183510"/>
    <s v="Department of Military Affairs"/>
    <s v="No"/>
    <x v="163"/>
    <n v="187"/>
    <s v="At Risk Youth Residential Program"/>
    <x v="169"/>
    <s v="GF"/>
    <n v="40"/>
    <x v="3"/>
    <n v="0"/>
    <n v="0"/>
    <n v="0"/>
    <n v="0"/>
    <n v="0"/>
    <n v="0"/>
    <n v="0"/>
  </r>
  <r>
    <x v="14"/>
    <n v="15"/>
    <n v="123"/>
    <s v="183510"/>
    <s v="Department of Military Affairs"/>
    <s v="No"/>
    <x v="163"/>
    <n v="187"/>
    <s v="At Risk Youth Residential Program"/>
    <x v="169"/>
    <s v="GF"/>
    <n v="50"/>
    <x v="4"/>
    <n v="0"/>
    <n v="61581.19"/>
    <n v="0"/>
    <n v="0"/>
    <n v="0"/>
    <n v="88902.86"/>
    <n v="131417.75"/>
  </r>
  <r>
    <x v="14"/>
    <n v="15"/>
    <n v="123"/>
    <s v="183510"/>
    <s v="Department of Military Affairs"/>
    <s v="No"/>
    <x v="163"/>
    <n v="721"/>
    <s v="Defense Preparedness"/>
    <x v="170"/>
    <s v="GF"/>
    <n v="10"/>
    <x v="0"/>
    <n v="2814589"/>
    <n v="2814589"/>
    <n v="2814589"/>
    <n v="2814589"/>
    <n v="3249330"/>
    <n v="3249330"/>
    <n v="4861712.3099999996"/>
  </r>
  <r>
    <x v="14"/>
    <n v="15"/>
    <n v="123"/>
    <s v="183510"/>
    <s v="Department of Military Affairs"/>
    <s v="No"/>
    <x v="163"/>
    <n v="721"/>
    <s v="Defense Preparedness"/>
    <x v="170"/>
    <s v="GF"/>
    <n v="20"/>
    <x v="1"/>
    <n v="2814589"/>
    <n v="2814589"/>
    <n v="2814589"/>
    <n v="2814589"/>
    <n v="3249330"/>
    <n v="3049664.63"/>
    <n v="3235800.5"/>
  </r>
  <r>
    <x v="14"/>
    <n v="15"/>
    <n v="123"/>
    <s v="183510"/>
    <s v="Department of Military Affairs"/>
    <s v="No"/>
    <x v="163"/>
    <n v="721"/>
    <s v="Defense Preparedness"/>
    <x v="170"/>
    <s v="GF"/>
    <n v="30"/>
    <x v="2"/>
    <n v="0"/>
    <n v="0"/>
    <n v="0"/>
    <n v="0"/>
    <n v="0"/>
    <n v="199665.37"/>
    <n v="1625911.81"/>
  </r>
  <r>
    <x v="14"/>
    <n v="15"/>
    <n v="123"/>
    <s v="183510"/>
    <s v="Department of Military Affairs"/>
    <s v="No"/>
    <x v="163"/>
    <n v="721"/>
    <s v="Defense Preparedness"/>
    <x v="170"/>
    <s v="GF"/>
    <n v="40"/>
    <x v="3"/>
    <n v="0"/>
    <n v="0"/>
    <n v="0"/>
    <n v="0"/>
    <n v="0"/>
    <n v="0"/>
    <n v="0"/>
  </r>
  <r>
    <x v="14"/>
    <n v="15"/>
    <n v="123"/>
    <s v="183510"/>
    <s v="Department of Military Affairs"/>
    <s v="No"/>
    <x v="163"/>
    <n v="721"/>
    <s v="Defense Preparedness"/>
    <x v="170"/>
    <s v="GF"/>
    <n v="50"/>
    <x v="4"/>
    <n v="0"/>
    <n v="0"/>
    <n v="0"/>
    <n v="0"/>
    <n v="0"/>
    <n v="199665.37"/>
    <n v="1625911.81"/>
  </r>
  <r>
    <x v="14"/>
    <n v="15"/>
    <n v="123"/>
    <s v="183510"/>
    <s v="Department of Military Affairs"/>
    <s v="No"/>
    <x v="163"/>
    <n v="799"/>
    <s v="Administrative and Support Services"/>
    <x v="28"/>
    <s v="GF"/>
    <n v="10"/>
    <x v="0"/>
    <n v="3771916"/>
    <n v="4058381"/>
    <n v="4080242"/>
    <n v="4507938"/>
    <n v="6325350"/>
    <n v="6382836"/>
    <n v="8469257.8699999992"/>
  </r>
  <r>
    <x v="14"/>
    <n v="15"/>
    <n v="123"/>
    <s v="183510"/>
    <s v="Department of Military Affairs"/>
    <s v="No"/>
    <x v="163"/>
    <n v="799"/>
    <s v="Administrative and Support Services"/>
    <x v="28"/>
    <s v="GF"/>
    <n v="20"/>
    <x v="1"/>
    <n v="3771916"/>
    <n v="4058381"/>
    <n v="4080242"/>
    <n v="4507938"/>
    <n v="6325350"/>
    <n v="6282636.6200000001"/>
    <n v="7828470.0199999996"/>
  </r>
  <r>
    <x v="14"/>
    <n v="15"/>
    <n v="123"/>
    <s v="183510"/>
    <s v="Department of Military Affairs"/>
    <s v="No"/>
    <x v="163"/>
    <n v="799"/>
    <s v="Administrative and Support Services"/>
    <x v="28"/>
    <s v="GF"/>
    <n v="30"/>
    <x v="2"/>
    <n v="0"/>
    <n v="0"/>
    <n v="0"/>
    <n v="0"/>
    <n v="0"/>
    <n v="100199.38"/>
    <n v="640787.85"/>
  </r>
  <r>
    <x v="14"/>
    <n v="15"/>
    <n v="123"/>
    <s v="183510"/>
    <s v="Department of Military Affairs"/>
    <s v="No"/>
    <x v="163"/>
    <n v="799"/>
    <s v="Administrative and Support Services"/>
    <x v="28"/>
    <s v="GF"/>
    <n v="40"/>
    <x v="3"/>
    <n v="0"/>
    <n v="0"/>
    <n v="0"/>
    <n v="0"/>
    <n v="0"/>
    <n v="0"/>
    <n v="0"/>
  </r>
  <r>
    <x v="14"/>
    <n v="15"/>
    <n v="123"/>
    <s v="183510"/>
    <s v="Department of Military Affairs"/>
    <s v="No"/>
    <x v="163"/>
    <n v="799"/>
    <s v="Administrative and Support Services"/>
    <x v="28"/>
    <s v="GF"/>
    <n v="50"/>
    <x v="4"/>
    <n v="0"/>
    <n v="0"/>
    <n v="0"/>
    <n v="0"/>
    <n v="0"/>
    <n v="100199.38"/>
    <n v="640787.85"/>
  </r>
  <r>
    <x v="15"/>
    <n v="16"/>
    <n v="992"/>
    <s v=""/>
    <s v="Planned Reversions"/>
    <s v="No"/>
    <x v="164"/>
    <n v="226"/>
    <s v="Miscellaneous Reversion Clearing Account"/>
    <x v="171"/>
    <s v="GF"/>
    <n v="10"/>
    <x v="0"/>
    <n v="11487953"/>
    <n v="9871277"/>
    <n v="44861302.189999998"/>
    <n v="42059063"/>
    <n v="0"/>
    <n v="73083460.189999998"/>
    <n v="57054777.380000003"/>
  </r>
  <r>
    <x v="15"/>
    <n v="16"/>
    <n v="990"/>
    <s v=""/>
    <s v="Appropriation Vetoes"/>
    <s v="No"/>
    <x v="165"/>
    <n v="226"/>
    <s v="Miscellaneous Reversion Clearing Account"/>
    <x v="171"/>
    <s v="GF"/>
    <n v="10"/>
    <x v="0"/>
    <n v="0"/>
    <n v="0"/>
    <n v="0"/>
    <n v="0"/>
    <n v="0"/>
    <n v="0"/>
    <n v="839143774"/>
  </r>
  <r>
    <x v="15"/>
    <n v="16"/>
    <n v="992"/>
    <s v=""/>
    <s v="Planned Reversions"/>
    <s v="No"/>
    <x v="164"/>
    <n v="226"/>
    <s v="Miscellaneous Reversion Clearing Account"/>
    <x v="171"/>
    <s v="GF"/>
    <n v="20"/>
    <x v="1"/>
    <n v="0"/>
    <n v="0"/>
    <n v="0"/>
    <n v="0"/>
    <n v="0"/>
    <n v="0"/>
    <n v="0"/>
  </r>
  <r>
    <x v="15"/>
    <n v="16"/>
    <n v="990"/>
    <s v=""/>
    <s v="Appropriation Vetoes"/>
    <s v="No"/>
    <x v="165"/>
    <n v="226"/>
    <s v="Miscellaneous Reversion Clearing Account"/>
    <x v="171"/>
    <s v="GF"/>
    <n v="20"/>
    <x v="1"/>
    <n v="0"/>
    <n v="0"/>
    <n v="0"/>
    <n v="0"/>
    <n v="0"/>
    <n v="0"/>
    <n v="0"/>
  </r>
  <r>
    <x v="15"/>
    <n v="16"/>
    <n v="992"/>
    <s v=""/>
    <s v="Planned Reversions"/>
    <s v="No"/>
    <x v="164"/>
    <n v="226"/>
    <s v="Miscellaneous Reversion Clearing Account"/>
    <x v="171"/>
    <s v="GF"/>
    <n v="30"/>
    <x v="2"/>
    <n v="11487953"/>
    <n v="9871277"/>
    <n v="44861302.189999998"/>
    <n v="42059063"/>
    <n v="0"/>
    <n v="73083460.189999998"/>
    <n v="57054777.380000003"/>
  </r>
  <r>
    <x v="15"/>
    <n v="16"/>
    <n v="990"/>
    <s v=""/>
    <s v="Appropriation Vetoes"/>
    <s v="No"/>
    <x v="165"/>
    <n v="226"/>
    <s v="Miscellaneous Reversion Clearing Account"/>
    <x v="171"/>
    <s v="GF"/>
    <n v="30"/>
    <x v="2"/>
    <n v="0"/>
    <n v="0"/>
    <n v="0"/>
    <n v="0"/>
    <n v="0"/>
    <n v="0"/>
    <n v="839143774"/>
  </r>
  <r>
    <x v="15"/>
    <n v="16"/>
    <n v="990"/>
    <s v=""/>
    <s v="Appropriation Vetoes"/>
    <s v="No"/>
    <x v="165"/>
    <n v="226"/>
    <s v="Miscellaneous Reversion Clearing Account"/>
    <x v="171"/>
    <s v="GF"/>
    <n v="40"/>
    <x v="3"/>
    <n v="0"/>
    <n v="0"/>
    <n v="0"/>
    <n v="0"/>
    <n v="0"/>
    <n v="0"/>
    <n v="0"/>
  </r>
  <r>
    <x v="15"/>
    <n v="16"/>
    <n v="992"/>
    <s v=""/>
    <s v="Planned Reversions"/>
    <s v="No"/>
    <x v="164"/>
    <n v="226"/>
    <s v="Miscellaneous Reversion Clearing Account"/>
    <x v="171"/>
    <s v="GF"/>
    <n v="40"/>
    <x v="3"/>
    <n v="0"/>
    <n v="0"/>
    <n v="0"/>
    <n v="0"/>
    <n v="0"/>
    <n v="0"/>
    <n v="0"/>
  </r>
  <r>
    <x v="15"/>
    <n v="16"/>
    <n v="990"/>
    <s v=""/>
    <s v="Appropriation Vetoes"/>
    <s v="No"/>
    <x v="165"/>
    <n v="226"/>
    <s v="Miscellaneous Reversion Clearing Account"/>
    <x v="171"/>
    <s v="GF"/>
    <n v="50"/>
    <x v="4"/>
    <n v="0"/>
    <n v="0"/>
    <n v="0"/>
    <n v="0"/>
    <n v="0"/>
    <n v="0"/>
    <n v="839143774"/>
  </r>
  <r>
    <x v="15"/>
    <n v="16"/>
    <n v="992"/>
    <s v=""/>
    <s v="Planned Reversions"/>
    <s v="No"/>
    <x v="164"/>
    <n v="226"/>
    <s v="Miscellaneous Reversion Clearing Account"/>
    <x v="171"/>
    <s v="GF"/>
    <n v="50"/>
    <x v="4"/>
    <n v="11487953"/>
    <n v="9871277"/>
    <n v="44861302.189999998"/>
    <n v="42059063"/>
    <n v="0"/>
    <n v="73083460.189999998"/>
    <n v="57054777.380000003"/>
  </r>
  <r>
    <x v="15"/>
    <n v="16"/>
    <n v="995"/>
    <s v="184000"/>
    <s v="Central Appropriations"/>
    <s v="No"/>
    <x v="166"/>
    <n v="110"/>
    <s v="Financial Assistance For Educational and General Services"/>
    <x v="78"/>
    <s v="GF"/>
    <n v="10"/>
    <x v="0"/>
    <n v="8000000"/>
    <n v="11750000"/>
    <n v="0"/>
    <n v="498"/>
    <n v="0"/>
    <n v="0"/>
    <n v="0"/>
  </r>
  <r>
    <x v="15"/>
    <n v="16"/>
    <n v="995"/>
    <s v="184000"/>
    <s v="Central Appropriations"/>
    <s v="No"/>
    <x v="166"/>
    <n v="110"/>
    <s v="Financial Assistance For Educational and General Services"/>
    <x v="78"/>
    <s v="GF"/>
    <n v="20"/>
    <x v="1"/>
    <n v="0"/>
    <n v="0"/>
    <n v="0"/>
    <n v="0"/>
    <n v="0"/>
    <n v="0"/>
    <n v="0"/>
  </r>
  <r>
    <x v="15"/>
    <n v="16"/>
    <n v="995"/>
    <s v="184000"/>
    <s v="Central Appropriations"/>
    <s v="No"/>
    <x v="166"/>
    <n v="110"/>
    <s v="Financial Assistance For Educational and General Services"/>
    <x v="78"/>
    <s v="GF"/>
    <n v="30"/>
    <x v="2"/>
    <n v="8000000"/>
    <n v="11750000"/>
    <n v="0"/>
    <n v="498"/>
    <n v="0"/>
    <n v="0"/>
    <n v="0"/>
  </r>
  <r>
    <x v="15"/>
    <n v="16"/>
    <n v="995"/>
    <s v="184000"/>
    <s v="Central Appropriations"/>
    <s v="No"/>
    <x v="166"/>
    <n v="110"/>
    <s v="Financial Assistance For Educational and General Services"/>
    <x v="78"/>
    <s v="GF"/>
    <n v="40"/>
    <x v="3"/>
    <n v="0"/>
    <n v="0"/>
    <n v="0"/>
    <n v="0"/>
    <n v="0"/>
    <n v="0"/>
    <n v="0"/>
  </r>
  <r>
    <x v="15"/>
    <n v="16"/>
    <n v="995"/>
    <s v="184000"/>
    <s v="Central Appropriations"/>
    <s v="No"/>
    <x v="166"/>
    <n v="110"/>
    <s v="Financial Assistance For Educational and General Services"/>
    <x v="78"/>
    <s v="GF"/>
    <n v="50"/>
    <x v="4"/>
    <n v="8000000"/>
    <n v="11750000"/>
    <n v="0"/>
    <n v="498"/>
    <n v="0"/>
    <n v="0"/>
    <n v="0"/>
  </r>
  <r>
    <x v="15"/>
    <n v="16"/>
    <n v="995"/>
    <s v="184000"/>
    <s v="Central Appropriations"/>
    <s v="No"/>
    <x v="166"/>
    <n v="111"/>
    <s v="Higher Education Academic, Fiscal, and Facility Planning and Coordination"/>
    <x v="79"/>
    <s v="GF"/>
    <n v="10"/>
    <x v="0"/>
    <n v="0"/>
    <n v="0"/>
    <n v="0"/>
    <n v="0.68"/>
    <n v="4772723.91"/>
    <n v="0.89"/>
    <n v="0.97"/>
  </r>
  <r>
    <x v="15"/>
    <n v="16"/>
    <n v="995"/>
    <s v="184000"/>
    <s v="Central Appropriations"/>
    <s v="No"/>
    <x v="166"/>
    <n v="111"/>
    <s v="Higher Education Academic, Fiscal, and Facility Planning and Coordination"/>
    <x v="79"/>
    <s v="GF"/>
    <n v="20"/>
    <x v="1"/>
    <n v="0"/>
    <n v="0"/>
    <n v="0"/>
    <n v="0"/>
    <n v="0"/>
    <n v="0"/>
    <n v="0"/>
  </r>
  <r>
    <x v="15"/>
    <n v="16"/>
    <n v="995"/>
    <s v="184000"/>
    <s v="Central Appropriations"/>
    <s v="No"/>
    <x v="166"/>
    <n v="111"/>
    <s v="Higher Education Academic, Fiscal, and Facility Planning and Coordination"/>
    <x v="79"/>
    <s v="GF"/>
    <n v="30"/>
    <x v="2"/>
    <n v="0"/>
    <n v="0"/>
    <n v="0"/>
    <n v="0.68"/>
    <n v="4772723.91"/>
    <n v="0.89"/>
    <n v="0.97"/>
  </r>
  <r>
    <x v="15"/>
    <n v="16"/>
    <n v="995"/>
    <s v="184000"/>
    <s v="Central Appropriations"/>
    <s v="No"/>
    <x v="166"/>
    <n v="111"/>
    <s v="Higher Education Academic, Fiscal, and Facility Planning and Coordination"/>
    <x v="79"/>
    <s v="GF"/>
    <n v="40"/>
    <x v="3"/>
    <n v="0"/>
    <n v="0"/>
    <n v="0"/>
    <n v="0"/>
    <n v="0"/>
    <n v="0"/>
    <n v="0"/>
  </r>
  <r>
    <x v="15"/>
    <n v="16"/>
    <n v="995"/>
    <s v="184000"/>
    <s v="Central Appropriations"/>
    <s v="No"/>
    <x v="166"/>
    <n v="111"/>
    <s v="Higher Education Academic, Fiscal, and Facility Planning and Coordination"/>
    <x v="79"/>
    <s v="GF"/>
    <n v="50"/>
    <x v="4"/>
    <n v="0"/>
    <n v="0"/>
    <n v="0"/>
    <n v="0.68"/>
    <n v="4772723.91"/>
    <n v="0.89"/>
    <n v="0.97"/>
  </r>
  <r>
    <x v="15"/>
    <n v="16"/>
    <n v="995"/>
    <s v="184000"/>
    <s v="Central Appropriations"/>
    <s v="No"/>
    <x v="166"/>
    <n v="226"/>
    <s v="Miscellaneous Reversion Clearing Account"/>
    <x v="171"/>
    <s v="GF"/>
    <n v="10"/>
    <x v="0"/>
    <n v="0"/>
    <n v="0"/>
    <n v="0"/>
    <n v="0"/>
    <n v="0"/>
    <n v="0"/>
    <n v="0"/>
  </r>
  <r>
    <x v="15"/>
    <n v="16"/>
    <n v="995"/>
    <s v="184000"/>
    <s v="Central Appropriations"/>
    <s v="No"/>
    <x v="166"/>
    <n v="226"/>
    <s v="Miscellaneous Reversion Clearing Account"/>
    <x v="171"/>
    <s v="GF"/>
    <n v="20"/>
    <x v="1"/>
    <n v="0"/>
    <n v="0"/>
    <n v="0"/>
    <n v="0"/>
    <n v="0"/>
    <n v="0"/>
    <n v="0"/>
  </r>
  <r>
    <x v="15"/>
    <n v="16"/>
    <n v="995"/>
    <s v="184000"/>
    <s v="Central Appropriations"/>
    <s v="No"/>
    <x v="166"/>
    <n v="226"/>
    <s v="Miscellaneous Reversion Clearing Account"/>
    <x v="171"/>
    <s v="GF"/>
    <n v="30"/>
    <x v="2"/>
    <n v="0"/>
    <n v="0"/>
    <n v="0"/>
    <n v="0"/>
    <n v="0"/>
    <n v="0"/>
    <n v="0"/>
  </r>
  <r>
    <x v="15"/>
    <n v="16"/>
    <n v="995"/>
    <s v="184000"/>
    <s v="Central Appropriations"/>
    <s v="No"/>
    <x v="166"/>
    <n v="226"/>
    <s v="Miscellaneous Reversion Clearing Account"/>
    <x v="171"/>
    <s v="GF"/>
    <n v="40"/>
    <x v="3"/>
    <n v="0"/>
    <n v="0"/>
    <n v="0"/>
    <n v="0"/>
    <n v="0"/>
    <n v="0"/>
    <n v="0"/>
  </r>
  <r>
    <x v="15"/>
    <n v="16"/>
    <n v="995"/>
    <s v="184000"/>
    <s v="Central Appropriations"/>
    <s v="No"/>
    <x v="166"/>
    <n v="226"/>
    <s v="Miscellaneous Reversion Clearing Account"/>
    <x v="171"/>
    <s v="GF"/>
    <n v="50"/>
    <x v="4"/>
    <n v="0"/>
    <n v="0"/>
    <n v="0"/>
    <n v="0"/>
    <n v="0"/>
    <n v="0"/>
    <n v="0"/>
  </r>
  <r>
    <x v="15"/>
    <n v="16"/>
    <n v="995"/>
    <s v="184000"/>
    <s v="Central Appropriations"/>
    <s v="No"/>
    <x v="166"/>
    <n v="236"/>
    <s v="Reversion Clearing Account - Miscellaneous"/>
    <x v="172"/>
    <s v="GF"/>
    <n v="10"/>
    <x v="0"/>
    <n v="0"/>
    <n v="0"/>
    <n v="0"/>
    <n v="0"/>
    <n v="0"/>
    <n v="0"/>
    <n v="0"/>
  </r>
  <r>
    <x v="15"/>
    <n v="16"/>
    <n v="995"/>
    <s v="184000"/>
    <s v="Central Appropriations"/>
    <s v="No"/>
    <x v="166"/>
    <n v="236"/>
    <s v="Reversion Clearing Account - Miscellaneous"/>
    <x v="172"/>
    <s v="GF"/>
    <n v="20"/>
    <x v="1"/>
    <n v="0"/>
    <n v="0"/>
    <n v="0"/>
    <n v="0"/>
    <n v="0"/>
    <n v="0"/>
    <n v="0"/>
  </r>
  <r>
    <x v="15"/>
    <n v="16"/>
    <n v="995"/>
    <s v="184000"/>
    <s v="Central Appropriations"/>
    <s v="No"/>
    <x v="166"/>
    <n v="236"/>
    <s v="Reversion Clearing Account - Miscellaneous"/>
    <x v="172"/>
    <s v="GF"/>
    <n v="30"/>
    <x v="2"/>
    <n v="0"/>
    <n v="0"/>
    <n v="0"/>
    <n v="0"/>
    <n v="0"/>
    <n v="0"/>
    <n v="0"/>
  </r>
  <r>
    <x v="15"/>
    <n v="16"/>
    <n v="995"/>
    <s v="184000"/>
    <s v="Central Appropriations"/>
    <s v="No"/>
    <x v="166"/>
    <n v="236"/>
    <s v="Reversion Clearing Account - Miscellaneous"/>
    <x v="172"/>
    <s v="GF"/>
    <n v="40"/>
    <x v="3"/>
    <n v="0"/>
    <n v="0"/>
    <n v="0"/>
    <n v="0"/>
    <n v="0"/>
    <n v="0"/>
    <n v="0"/>
  </r>
  <r>
    <x v="15"/>
    <n v="16"/>
    <n v="995"/>
    <s v="184000"/>
    <s v="Central Appropriations"/>
    <s v="No"/>
    <x v="166"/>
    <n v="236"/>
    <s v="Reversion Clearing Account - Miscellaneous"/>
    <x v="172"/>
    <s v="GF"/>
    <n v="50"/>
    <x v="4"/>
    <n v="0"/>
    <n v="0"/>
    <n v="0"/>
    <n v="0"/>
    <n v="0"/>
    <n v="0"/>
    <n v="0"/>
  </r>
  <r>
    <x v="15"/>
    <n v="16"/>
    <n v="995"/>
    <s v="184000"/>
    <s v="Central Appropriations"/>
    <s v="No"/>
    <x v="166"/>
    <n v="237"/>
    <s v="Revenue Cash Reserve"/>
    <x v="88"/>
    <s v="GF"/>
    <n v="10"/>
    <x v="0"/>
    <n v="0"/>
    <n v="0"/>
    <n v="0"/>
    <n v="0"/>
    <n v="0"/>
    <n v="0"/>
    <n v="0"/>
  </r>
  <r>
    <x v="15"/>
    <n v="16"/>
    <n v="995"/>
    <s v="184000"/>
    <s v="Central Appropriations"/>
    <s v="No"/>
    <x v="166"/>
    <n v="237"/>
    <s v="Revenue Cash Reserve"/>
    <x v="88"/>
    <s v="GF"/>
    <n v="20"/>
    <x v="1"/>
    <n v="0"/>
    <n v="0"/>
    <n v="0"/>
    <n v="0"/>
    <n v="0"/>
    <n v="0"/>
    <n v="0"/>
  </r>
  <r>
    <x v="15"/>
    <n v="16"/>
    <n v="995"/>
    <s v="184000"/>
    <s v="Central Appropriations"/>
    <s v="No"/>
    <x v="166"/>
    <n v="237"/>
    <s v="Revenue Cash Reserve"/>
    <x v="88"/>
    <s v="GF"/>
    <n v="30"/>
    <x v="2"/>
    <n v="0"/>
    <n v="0"/>
    <n v="0"/>
    <n v="0"/>
    <n v="0"/>
    <n v="0"/>
    <n v="0"/>
  </r>
  <r>
    <x v="15"/>
    <n v="16"/>
    <n v="995"/>
    <s v="184000"/>
    <s v="Central Appropriations"/>
    <s v="No"/>
    <x v="166"/>
    <n v="237"/>
    <s v="Revenue Cash Reserve"/>
    <x v="88"/>
    <s v="GF"/>
    <n v="40"/>
    <x v="3"/>
    <n v="0"/>
    <n v="0"/>
    <n v="0"/>
    <n v="0"/>
    <n v="0"/>
    <n v="0"/>
    <n v="0"/>
  </r>
  <r>
    <x v="15"/>
    <n v="16"/>
    <n v="995"/>
    <s v="184000"/>
    <s v="Central Appropriations"/>
    <s v="No"/>
    <x v="166"/>
    <n v="237"/>
    <s v="Revenue Cash Reserve"/>
    <x v="88"/>
    <s v="GF"/>
    <n v="50"/>
    <x v="4"/>
    <n v="0"/>
    <n v="0"/>
    <n v="0"/>
    <n v="0"/>
    <n v="0"/>
    <n v="0"/>
    <n v="0"/>
  </r>
  <r>
    <x v="15"/>
    <n v="16"/>
    <n v="995"/>
    <s v="184000"/>
    <s v="Central Appropriations"/>
    <s v="No"/>
    <x v="166"/>
    <n v="238"/>
    <s v="Adjustments to Designated State Agency Activities"/>
    <x v="173"/>
    <s v="GF"/>
    <n v="10"/>
    <x v="0"/>
    <n v="0"/>
    <n v="0"/>
    <n v="4989613"/>
    <n v="17101360"/>
    <n v="9977461"/>
    <n v="4863"/>
    <n v="0"/>
  </r>
  <r>
    <x v="15"/>
    <n v="16"/>
    <n v="995"/>
    <s v="184000"/>
    <s v="Central Appropriations"/>
    <s v="No"/>
    <x v="166"/>
    <n v="238"/>
    <s v="Adjustments to Designated State Agency Activities"/>
    <x v="173"/>
    <s v="GF"/>
    <n v="20"/>
    <x v="1"/>
    <n v="0"/>
    <n v="0"/>
    <n v="0"/>
    <n v="0"/>
    <n v="0"/>
    <n v="0"/>
    <n v="0"/>
  </r>
  <r>
    <x v="15"/>
    <n v="16"/>
    <n v="995"/>
    <s v="184000"/>
    <s v="Central Appropriations"/>
    <s v="No"/>
    <x v="166"/>
    <n v="238"/>
    <s v="Adjustments to Designated State Agency Activities"/>
    <x v="173"/>
    <s v="GF"/>
    <n v="30"/>
    <x v="2"/>
    <n v="0"/>
    <n v="0"/>
    <n v="4989613"/>
    <n v="17101360"/>
    <n v="9977461"/>
    <n v="4863"/>
    <n v="0"/>
  </r>
  <r>
    <x v="15"/>
    <n v="16"/>
    <n v="995"/>
    <s v="184000"/>
    <s v="Central Appropriations"/>
    <s v="No"/>
    <x v="166"/>
    <n v="238"/>
    <s v="Adjustments to Designated State Agency Activities"/>
    <x v="173"/>
    <s v="GF"/>
    <n v="40"/>
    <x v="3"/>
    <n v="0"/>
    <n v="0"/>
    <n v="4755547"/>
    <n v="4755547"/>
    <n v="0"/>
    <n v="0"/>
    <n v="0"/>
  </r>
  <r>
    <x v="15"/>
    <n v="16"/>
    <n v="995"/>
    <s v="184000"/>
    <s v="Central Appropriations"/>
    <s v="No"/>
    <x v="166"/>
    <n v="238"/>
    <s v="Adjustments to Designated State Agency Activities"/>
    <x v="173"/>
    <s v="GF"/>
    <n v="50"/>
    <x v="4"/>
    <n v="0"/>
    <n v="0"/>
    <n v="234066"/>
    <n v="12345813"/>
    <n v="9977461"/>
    <n v="4863"/>
    <n v="0"/>
  </r>
  <r>
    <x v="15"/>
    <n v="16"/>
    <n v="995"/>
    <s v="184000"/>
    <s v="Central Appropriations"/>
    <s v="No"/>
    <x v="166"/>
    <n v="722"/>
    <s v="Disaster Planning and Operations"/>
    <x v="27"/>
    <s v="GF"/>
    <n v="10"/>
    <x v="0"/>
    <n v="0"/>
    <n v="50000000"/>
    <n v="9583532"/>
    <n v="0"/>
    <n v="0"/>
    <n v="0"/>
    <n v="0"/>
  </r>
  <r>
    <x v="15"/>
    <n v="16"/>
    <n v="995"/>
    <s v="184000"/>
    <s v="Central Appropriations"/>
    <s v="No"/>
    <x v="166"/>
    <n v="722"/>
    <s v="Disaster Planning and Operations"/>
    <x v="27"/>
    <s v="GF"/>
    <n v="20"/>
    <x v="1"/>
    <n v="0"/>
    <n v="0"/>
    <n v="0"/>
    <n v="0"/>
    <n v="0"/>
    <n v="0"/>
    <n v="0"/>
  </r>
  <r>
    <x v="15"/>
    <n v="16"/>
    <n v="995"/>
    <s v="184000"/>
    <s v="Central Appropriations"/>
    <s v="No"/>
    <x v="166"/>
    <n v="722"/>
    <s v="Disaster Planning and Operations"/>
    <x v="27"/>
    <s v="GF"/>
    <n v="30"/>
    <x v="2"/>
    <n v="0"/>
    <n v="50000000"/>
    <n v="9583532"/>
    <n v="0"/>
    <n v="0"/>
    <n v="0"/>
    <n v="0"/>
  </r>
  <r>
    <x v="15"/>
    <n v="16"/>
    <n v="995"/>
    <s v="184000"/>
    <s v="Central Appropriations"/>
    <s v="No"/>
    <x v="166"/>
    <n v="722"/>
    <s v="Disaster Planning and Operations"/>
    <x v="27"/>
    <s v="GF"/>
    <n v="40"/>
    <x v="3"/>
    <n v="0"/>
    <n v="50000000"/>
    <n v="0"/>
    <n v="0"/>
    <n v="0"/>
    <n v="0"/>
    <n v="0"/>
  </r>
  <r>
    <x v="15"/>
    <n v="16"/>
    <n v="995"/>
    <s v="184000"/>
    <s v="Central Appropriations"/>
    <s v="No"/>
    <x v="166"/>
    <n v="722"/>
    <s v="Disaster Planning and Operations"/>
    <x v="27"/>
    <s v="GF"/>
    <n v="50"/>
    <x v="4"/>
    <n v="0"/>
    <n v="0"/>
    <n v="9583532"/>
    <n v="0"/>
    <n v="0"/>
    <n v="0"/>
    <n v="0"/>
  </r>
  <r>
    <x v="15"/>
    <n v="16"/>
    <n v="995"/>
    <s v="184000"/>
    <s v="Central Appropriations"/>
    <s v="No"/>
    <x v="166"/>
    <n v="757"/>
    <s v="Compensation and Benefit Adjustments"/>
    <x v="174"/>
    <s v="GF"/>
    <n v="10"/>
    <x v="0"/>
    <n v="3701963"/>
    <n v="3036825"/>
    <n v="6488263"/>
    <n v="2436355.86"/>
    <n v="15407641.92"/>
    <n v="2857858"/>
    <n v="27897088"/>
  </r>
  <r>
    <x v="15"/>
    <n v="16"/>
    <n v="995"/>
    <s v="184000"/>
    <s v="Central Appropriations"/>
    <s v="No"/>
    <x v="166"/>
    <n v="757"/>
    <s v="Compensation and Benefit Adjustments"/>
    <x v="174"/>
    <s v="GF"/>
    <n v="20"/>
    <x v="1"/>
    <n v="0"/>
    <n v="0"/>
    <n v="0"/>
    <n v="0"/>
    <n v="0"/>
    <n v="0"/>
    <n v="0"/>
  </r>
  <r>
    <x v="15"/>
    <n v="16"/>
    <n v="995"/>
    <s v="184000"/>
    <s v="Central Appropriations"/>
    <s v="No"/>
    <x v="166"/>
    <n v="757"/>
    <s v="Compensation and Benefit Adjustments"/>
    <x v="174"/>
    <s v="GF"/>
    <n v="30"/>
    <x v="2"/>
    <n v="3701963"/>
    <n v="3036825"/>
    <n v="6488263"/>
    <n v="2436355.86"/>
    <n v="15407641.92"/>
    <n v="2857858"/>
    <n v="27897088"/>
  </r>
  <r>
    <x v="15"/>
    <n v="16"/>
    <n v="995"/>
    <s v="184000"/>
    <s v="Central Appropriations"/>
    <s v="No"/>
    <x v="166"/>
    <n v="757"/>
    <s v="Compensation and Benefit Adjustments"/>
    <x v="174"/>
    <s v="GF"/>
    <n v="40"/>
    <x v="3"/>
    <n v="0"/>
    <n v="0"/>
    <n v="0"/>
    <n v="0"/>
    <n v="0"/>
    <n v="0"/>
    <n v="21066978"/>
  </r>
  <r>
    <x v="15"/>
    <n v="16"/>
    <n v="995"/>
    <s v="184000"/>
    <s v="Central Appropriations"/>
    <s v="No"/>
    <x v="166"/>
    <n v="757"/>
    <s v="Compensation and Benefit Adjustments"/>
    <x v="174"/>
    <s v="GF"/>
    <n v="50"/>
    <x v="4"/>
    <n v="3701963"/>
    <n v="3036825"/>
    <n v="6488263"/>
    <n v="2436355.86"/>
    <n v="15407641.92"/>
    <n v="2857858"/>
    <n v="6830110"/>
  </r>
  <r>
    <x v="15"/>
    <n v="16"/>
    <n v="995"/>
    <s v="184000"/>
    <s v="Central Appropriations"/>
    <s v="No"/>
    <x v="166"/>
    <n v="758"/>
    <s v="Payments for Special or Unanticipated Expenditures"/>
    <x v="175"/>
    <s v="GF"/>
    <n v="10"/>
    <x v="0"/>
    <n v="15341882.109999999"/>
    <n v="30211083.890000001"/>
    <n v="23285072.620000001"/>
    <n v="35693593.25"/>
    <n v="43090340.939999998"/>
    <n v="37094755.740000002"/>
    <n v="34852292.810000002"/>
  </r>
  <r>
    <x v="15"/>
    <n v="16"/>
    <n v="995"/>
    <s v="184000"/>
    <s v="Central Appropriations"/>
    <s v="No"/>
    <x v="166"/>
    <n v="758"/>
    <s v="Payments for Special or Unanticipated Expenditures"/>
    <x v="175"/>
    <s v="GF"/>
    <n v="20"/>
    <x v="1"/>
    <n v="0"/>
    <n v="0"/>
    <n v="0"/>
    <n v="0"/>
    <n v="0"/>
    <n v="0"/>
    <n v="0"/>
  </r>
  <r>
    <x v="15"/>
    <n v="16"/>
    <n v="995"/>
    <s v="184000"/>
    <s v="Central Appropriations"/>
    <s v="No"/>
    <x v="166"/>
    <n v="758"/>
    <s v="Payments for Special or Unanticipated Expenditures"/>
    <x v="175"/>
    <s v="GF"/>
    <n v="30"/>
    <x v="2"/>
    <n v="15341882.109999999"/>
    <n v="30211083.890000001"/>
    <n v="23285072.620000001"/>
    <n v="35693593.25"/>
    <n v="43090340.939999998"/>
    <n v="37094755.740000002"/>
    <n v="34852292.810000002"/>
  </r>
  <r>
    <x v="15"/>
    <n v="16"/>
    <n v="995"/>
    <s v="184000"/>
    <s v="Central Appropriations"/>
    <s v="No"/>
    <x v="166"/>
    <n v="758"/>
    <s v="Payments for Special or Unanticipated Expenditures"/>
    <x v="175"/>
    <s v="GF"/>
    <n v="40"/>
    <x v="3"/>
    <n v="2712966"/>
    <n v="30211083.890000001"/>
    <n v="23285072.620000001"/>
    <n v="35693593.25"/>
    <n v="43090340.939999998"/>
    <n v="37094755.740000002"/>
    <n v="34852292.810000002"/>
  </r>
  <r>
    <x v="15"/>
    <n v="16"/>
    <n v="995"/>
    <s v="184000"/>
    <s v="Central Appropriations"/>
    <s v="No"/>
    <x v="166"/>
    <n v="758"/>
    <s v="Payments for Special or Unanticipated Expenditures"/>
    <x v="175"/>
    <s v="GF"/>
    <n v="50"/>
    <x v="4"/>
    <n v="12628916.109999999"/>
    <n v="0"/>
    <n v="0"/>
    <n v="0"/>
    <n v="0"/>
    <n v="0"/>
    <n v="0"/>
  </r>
  <r>
    <x v="16"/>
    <n v="17"/>
    <n v="977"/>
    <s v="159001"/>
    <s v="Virginia Cannabis Control Authority"/>
    <s v="No"/>
    <x v="167"/>
    <n v="308"/>
    <s v="Cannabis Regulation and Enforcement"/>
    <x v="176"/>
    <s v="GF"/>
    <n v="10"/>
    <x v="0"/>
    <n v="0"/>
    <n v="0"/>
    <n v="0"/>
    <n v="858585"/>
    <n v="8834546.6099999994"/>
    <n v="5423993"/>
    <n v="5355814.01"/>
  </r>
  <r>
    <x v="16"/>
    <n v="17"/>
    <n v="977"/>
    <s v="159001"/>
    <s v="Virginia Cannabis Control Authority"/>
    <s v="No"/>
    <x v="167"/>
    <n v="308"/>
    <s v="Cannabis Regulation and Enforcement"/>
    <x v="176"/>
    <s v="GF"/>
    <n v="20"/>
    <x v="1"/>
    <n v="0"/>
    <n v="0"/>
    <n v="0"/>
    <n v="318028.39"/>
    <n v="1945744.19"/>
    <n v="4162539.99"/>
    <n v="3010227.55"/>
  </r>
  <r>
    <x v="16"/>
    <n v="17"/>
    <n v="977"/>
    <s v="159001"/>
    <s v="Virginia Cannabis Control Authority"/>
    <s v="No"/>
    <x v="167"/>
    <n v="308"/>
    <s v="Cannabis Regulation and Enforcement"/>
    <x v="176"/>
    <s v="GF"/>
    <n v="30"/>
    <x v="2"/>
    <n v="0"/>
    <n v="0"/>
    <n v="0"/>
    <n v="540556.61"/>
    <n v="6888802.4199999999"/>
    <n v="1261453.01"/>
    <n v="2345586.46"/>
  </r>
  <r>
    <x v="16"/>
    <n v="17"/>
    <n v="977"/>
    <s v="159001"/>
    <s v="Virginia Cannabis Control Authority"/>
    <s v="No"/>
    <x v="167"/>
    <n v="308"/>
    <s v="Cannabis Regulation and Enforcement"/>
    <x v="176"/>
    <s v="GF"/>
    <n v="40"/>
    <x v="3"/>
    <n v="0"/>
    <n v="0"/>
    <n v="0"/>
    <n v="0"/>
    <n v="0"/>
    <n v="1261453.01"/>
    <n v="2345586.46"/>
  </r>
  <r>
    <x v="16"/>
    <n v="17"/>
    <n v="977"/>
    <s v="159001"/>
    <s v="Virginia Cannabis Control Authority"/>
    <s v="No"/>
    <x v="167"/>
    <n v="308"/>
    <s v="Cannabis Regulation and Enforcement"/>
    <x v="176"/>
    <s v="GF"/>
    <n v="50"/>
    <x v="4"/>
    <n v="0"/>
    <n v="0"/>
    <n v="0"/>
    <n v="540556.61"/>
    <n v="6888802.4199999999"/>
    <n v="0"/>
    <n v="0"/>
  </r>
  <r>
    <x v="16"/>
    <n v="17"/>
    <n v="171"/>
    <s v="187000"/>
    <s v="State Corporation Commission"/>
    <s v="No"/>
    <x v="168"/>
    <n v="408"/>
    <s v="Plan Management"/>
    <x v="177"/>
    <s v="GF"/>
    <n v="10"/>
    <x v="0"/>
    <n v="260151"/>
    <n v="310310.49"/>
    <n v="695969.26"/>
    <n v="752322.31"/>
    <n v="676122.06"/>
    <n v="773101.92"/>
    <n v="1205030.45"/>
  </r>
  <r>
    <x v="16"/>
    <n v="17"/>
    <n v="171"/>
    <s v="187000"/>
    <s v="State Corporation Commission"/>
    <s v="No"/>
    <x v="168"/>
    <n v="408"/>
    <s v="Plan Management"/>
    <x v="177"/>
    <s v="GF"/>
    <n v="20"/>
    <x v="1"/>
    <n v="53511.51"/>
    <n v="68250.23"/>
    <n v="51037.95"/>
    <n v="187015.25"/>
    <n v="69767.14"/>
    <n v="112257.47"/>
    <n v="498651.66"/>
  </r>
  <r>
    <x v="16"/>
    <n v="17"/>
    <n v="171"/>
    <s v="187000"/>
    <s v="State Corporation Commission"/>
    <s v="No"/>
    <x v="168"/>
    <n v="408"/>
    <s v="Plan Management"/>
    <x v="177"/>
    <s v="GF"/>
    <n v="30"/>
    <x v="2"/>
    <n v="206639.49"/>
    <n v="242060.26"/>
    <n v="644931.31000000006"/>
    <n v="565307.06000000006"/>
    <n v="606354.92000000004"/>
    <n v="660844.44999999995"/>
    <n v="706378.79"/>
  </r>
  <r>
    <x v="16"/>
    <n v="17"/>
    <n v="171"/>
    <s v="187000"/>
    <s v="State Corporation Commission"/>
    <s v="No"/>
    <x v="168"/>
    <n v="408"/>
    <s v="Plan Management"/>
    <x v="177"/>
    <s v="GF"/>
    <n v="40"/>
    <x v="3"/>
    <n v="206639.49"/>
    <n v="242060.26"/>
    <n v="644931.31000000006"/>
    <n v="565307.06000000006"/>
    <n v="606354.92000000004"/>
    <n v="660844.44999999995"/>
    <n v="706378.79"/>
  </r>
  <r>
    <x v="16"/>
    <n v="17"/>
    <n v="171"/>
    <s v="187000"/>
    <s v="State Corporation Commission"/>
    <s v="No"/>
    <x v="168"/>
    <n v="408"/>
    <s v="Plan Management"/>
    <x v="177"/>
    <s v="GF"/>
    <n v="50"/>
    <x v="4"/>
    <n v="0"/>
    <n v="0"/>
    <n v="0"/>
    <n v="0"/>
    <n v="0"/>
    <n v="0"/>
    <n v="0"/>
  </r>
  <r>
    <x v="16"/>
    <n v="17"/>
    <n v="158"/>
    <s v="190000"/>
    <s v="Virginia Retirement System"/>
    <s v="No"/>
    <x v="169"/>
    <n v="704"/>
    <s v="Personnel Management Services"/>
    <x v="18"/>
    <s v="GF"/>
    <n v="10"/>
    <x v="0"/>
    <n v="185137"/>
    <n v="80000"/>
    <n v="80000"/>
    <n v="80000"/>
    <n v="80000"/>
    <n v="80000"/>
    <n v="80000"/>
  </r>
  <r>
    <x v="16"/>
    <n v="17"/>
    <n v="158"/>
    <s v="190000"/>
    <s v="Virginia Retirement System"/>
    <s v="No"/>
    <x v="169"/>
    <n v="704"/>
    <s v="Personnel Management Services"/>
    <x v="18"/>
    <s v="GF"/>
    <n v="20"/>
    <x v="1"/>
    <n v="185137"/>
    <n v="80000"/>
    <n v="80000"/>
    <n v="80000"/>
    <n v="80000"/>
    <n v="80000"/>
    <n v="80000"/>
  </r>
  <r>
    <x v="16"/>
    <n v="17"/>
    <n v="158"/>
    <s v="190000"/>
    <s v="Virginia Retirement System"/>
    <s v="No"/>
    <x v="169"/>
    <n v="704"/>
    <s v="Personnel Management Services"/>
    <x v="18"/>
    <s v="GF"/>
    <n v="30"/>
    <x v="2"/>
    <n v="0"/>
    <n v="0"/>
    <n v="0"/>
    <n v="0"/>
    <n v="0"/>
    <n v="0"/>
    <n v="0"/>
  </r>
  <r>
    <x v="16"/>
    <n v="17"/>
    <n v="158"/>
    <s v="190000"/>
    <s v="Virginia Retirement System"/>
    <s v="No"/>
    <x v="169"/>
    <n v="704"/>
    <s v="Personnel Management Services"/>
    <x v="18"/>
    <s v="GF"/>
    <n v="40"/>
    <x v="3"/>
    <n v="0"/>
    <n v="0"/>
    <n v="0"/>
    <n v="0"/>
    <n v="0"/>
    <n v="0"/>
    <n v="0"/>
  </r>
  <r>
    <x v="16"/>
    <n v="17"/>
    <n v="158"/>
    <s v="190000"/>
    <s v="Virginia Retirement System"/>
    <s v="No"/>
    <x v="169"/>
    <n v="704"/>
    <s v="Personnel Management Services"/>
    <x v="18"/>
    <s v="GF"/>
    <n v="50"/>
    <x v="4"/>
    <n v="0"/>
    <n v="0"/>
    <n v="0"/>
    <n v="0"/>
    <n v="0"/>
    <n v="0"/>
    <n v="0"/>
  </r>
  <r>
    <x v="16"/>
    <n v="17"/>
    <n v="191"/>
    <s v="191000"/>
    <s v="Virginia Workers' Compensation Commission"/>
    <s v="No"/>
    <x v="170"/>
    <n v="491"/>
    <s v="Financial Assistance for Supplemental Assistance Services"/>
    <x v="125"/>
    <s v="GF"/>
    <n v="10"/>
    <x v="0"/>
    <n v="0"/>
    <n v="0"/>
    <n v="0"/>
    <n v="650576"/>
    <n v="3690798"/>
    <n v="6085444"/>
    <n v="8888666"/>
  </r>
  <r>
    <x v="16"/>
    <n v="17"/>
    <n v="191"/>
    <s v="191000"/>
    <s v="Virginia Workers' Compensation Commission"/>
    <s v="No"/>
    <x v="170"/>
    <n v="491"/>
    <s v="Financial Assistance for Supplemental Assistance Services"/>
    <x v="125"/>
    <s v="GF"/>
    <n v="20"/>
    <x v="1"/>
    <n v="0"/>
    <n v="0"/>
    <n v="0"/>
    <n v="0"/>
    <n v="0"/>
    <n v="0"/>
    <n v="0"/>
  </r>
  <r>
    <x v="16"/>
    <n v="17"/>
    <n v="191"/>
    <s v="191000"/>
    <s v="Virginia Workers' Compensation Commission"/>
    <s v="No"/>
    <x v="170"/>
    <n v="491"/>
    <s v="Financial Assistance for Supplemental Assistance Services"/>
    <x v="125"/>
    <s v="GF"/>
    <n v="30"/>
    <x v="2"/>
    <n v="0"/>
    <n v="0"/>
    <n v="0"/>
    <n v="650576"/>
    <n v="3690798"/>
    <n v="6085444"/>
    <n v="8888666"/>
  </r>
  <r>
    <x v="16"/>
    <n v="17"/>
    <n v="191"/>
    <s v="191000"/>
    <s v="Virginia Workers' Compensation Commission"/>
    <s v="No"/>
    <x v="170"/>
    <n v="491"/>
    <s v="Financial Assistance for Supplemental Assistance Services"/>
    <x v="125"/>
    <s v="GF"/>
    <n v="40"/>
    <x v="3"/>
    <n v="0"/>
    <n v="0"/>
    <n v="0"/>
    <n v="650576"/>
    <n v="3690798"/>
    <n v="6085444"/>
    <n v="8888666"/>
  </r>
  <r>
    <x v="16"/>
    <n v="17"/>
    <n v="191"/>
    <s v="191000"/>
    <s v="Virginia Workers' Compensation Commission"/>
    <s v="No"/>
    <x v="170"/>
    <n v="491"/>
    <s v="Financial Assistance for Supplemental Assistance Services"/>
    <x v="125"/>
    <s v="GF"/>
    <n v="50"/>
    <x v="4"/>
    <n v="0"/>
    <n v="0"/>
    <n v="0"/>
    <n v="0"/>
    <n v="0"/>
    <n v="0"/>
    <n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D968EB0B-79BB-4464-9A6A-4EB8470A15C4}" name="PivotTable3" cacheId="0" dataOnRows="1" applyNumberFormats="0" applyBorderFormats="0" applyFontFormats="0" applyPatternFormats="0" applyAlignmentFormats="0" applyWidthHeightFormats="1" dataCaption="Values" showMissing="0" updatedVersion="8" minRefreshableVersion="3" rowGrandTotals="0" colGrandTotals="0" itemPrintTitles="1" createdVersion="8" indent="0" showHeaders="0" outline="1" outlineData="1" multipleFieldFilters="0" chartFormat="2">
  <location ref="B31:G38" firstHeaderRow="0" firstDataRow="1" firstDataCol="1"/>
  <pivotFields count="20">
    <pivotField showAll="0">
      <items count="18">
        <item x="3"/>
        <item x="4"/>
        <item x="15"/>
        <item x="5"/>
        <item x="6"/>
        <item x="2"/>
        <item x="7"/>
        <item x="8"/>
        <item x="16"/>
        <item x="1"/>
        <item x="9"/>
        <item x="0"/>
        <item x="10"/>
        <item x="11"/>
        <item x="12"/>
        <item x="13"/>
        <item x="14"/>
        <item t="default"/>
      </items>
    </pivotField>
    <pivotField showAll="0"/>
    <pivotField showAll="0"/>
    <pivotField showAll="0"/>
    <pivotField showAll="0"/>
    <pivotField showAll="0"/>
    <pivotField showAll="0">
      <items count="174">
        <item x="1"/>
        <item x="0"/>
        <item x="27"/>
        <item x="34"/>
        <item x="39"/>
        <item x="26"/>
        <item x="5"/>
        <item x="10"/>
        <item x="4"/>
        <item x="25"/>
        <item x="28"/>
        <item x="35"/>
        <item x="30"/>
        <item x="31"/>
        <item x="32"/>
        <item x="33"/>
        <item x="38"/>
        <item x="41"/>
        <item x="40"/>
        <item x="113"/>
        <item x="163"/>
        <item x="29"/>
        <item x="148"/>
        <item x="49"/>
        <item x="51"/>
        <item x="2"/>
        <item x="52"/>
        <item x="147"/>
        <item x="42"/>
        <item x="23"/>
        <item x="9"/>
        <item x="98"/>
        <item x="44"/>
        <item x="100"/>
        <item x="111"/>
        <item x="115"/>
        <item x="116"/>
        <item x="152"/>
        <item x="47"/>
        <item x="169"/>
        <item x="37"/>
        <item x="114"/>
        <item x="112"/>
        <item x="50"/>
        <item x="59"/>
        <item x="43"/>
        <item x="168"/>
        <item x="46"/>
        <item x="135"/>
        <item x="137"/>
        <item x="138"/>
        <item x="154"/>
        <item x="67"/>
        <item x="144"/>
        <item x="117"/>
        <item x="110"/>
        <item x="170"/>
        <item x="57"/>
        <item x="53"/>
        <item x="48"/>
        <item x="134"/>
        <item x="69"/>
        <item x="139"/>
        <item x="118"/>
        <item x="68"/>
        <item x="97"/>
        <item x="128"/>
        <item x="73"/>
        <item x="84"/>
        <item x="90"/>
        <item x="85"/>
        <item x="89"/>
        <item x="92"/>
        <item x="79"/>
        <item x="78"/>
        <item x="83"/>
        <item x="77"/>
        <item x="82"/>
        <item x="70"/>
        <item x="80"/>
        <item x="91"/>
        <item x="93"/>
        <item x="87"/>
        <item x="101"/>
        <item x="94"/>
        <item x="74"/>
        <item x="72"/>
        <item x="109"/>
        <item x="71"/>
        <item x="86"/>
        <item x="76"/>
        <item x="88"/>
        <item x="127"/>
        <item x="133"/>
        <item x="75"/>
        <item x="81"/>
        <item x="54"/>
        <item x="65"/>
        <item x="63"/>
        <item x="58"/>
        <item x="64"/>
        <item x="136"/>
        <item x="16"/>
        <item x="61"/>
        <item x="62"/>
        <item m="1" x="172"/>
        <item x="143"/>
        <item x="141"/>
        <item x="56"/>
        <item x="159"/>
        <item x="60"/>
        <item x="55"/>
        <item x="95"/>
        <item x="142"/>
        <item x="96"/>
        <item x="140"/>
        <item x="160"/>
        <item x="158"/>
        <item x="157"/>
        <item x="155"/>
        <item x="120"/>
        <item x="121"/>
        <item x="131"/>
        <item x="132"/>
        <item x="122"/>
        <item x="119"/>
        <item x="129"/>
        <item x="153"/>
        <item x="151"/>
        <item x="150"/>
        <item x="123"/>
        <item x="124"/>
        <item x="125"/>
        <item x="126"/>
        <item x="146"/>
        <item x="6"/>
        <item x="11"/>
        <item x="21"/>
        <item x="12"/>
        <item x="156"/>
        <item x="19"/>
        <item x="20"/>
        <item x="7"/>
        <item x="8"/>
        <item x="36"/>
        <item x="130"/>
        <item x="13"/>
        <item x="14"/>
        <item m="1" x="171"/>
        <item x="15"/>
        <item x="17"/>
        <item x="18"/>
        <item x="22"/>
        <item x="24"/>
        <item x="103"/>
        <item x="161"/>
        <item x="162"/>
        <item x="45"/>
        <item x="66"/>
        <item x="104"/>
        <item x="107"/>
        <item x="105"/>
        <item x="102"/>
        <item x="99"/>
        <item x="106"/>
        <item x="145"/>
        <item x="149"/>
        <item x="3"/>
        <item x="167"/>
        <item x="108"/>
        <item h="1" x="165"/>
        <item h="1" x="164"/>
        <item x="166"/>
        <item t="default"/>
      </items>
    </pivotField>
    <pivotField showAll="0"/>
    <pivotField showAll="0"/>
    <pivotField showAll="0">
      <items count="179">
        <item x="80"/>
        <item x="77"/>
        <item x="78"/>
        <item x="79"/>
        <item x="83"/>
        <item x="84"/>
        <item x="85"/>
        <item x="72"/>
        <item x="81"/>
        <item x="4"/>
        <item x="73"/>
        <item x="74"/>
        <item x="65"/>
        <item x="66"/>
        <item x="67"/>
        <item x="68"/>
        <item x="69"/>
        <item x="169"/>
        <item x="128"/>
        <item x="75"/>
        <item x="76"/>
        <item x="70"/>
        <item x="171"/>
        <item x="172"/>
        <item x="88"/>
        <item x="173"/>
        <item x="156"/>
        <item x="145"/>
        <item x="19"/>
        <item x="34"/>
        <item x="176"/>
        <item x="153"/>
        <item x="157"/>
        <item x="29"/>
        <item x="22"/>
        <item x="23"/>
        <item x="26"/>
        <item x="24"/>
        <item x="25"/>
        <item x="154"/>
        <item x="141"/>
        <item x="158"/>
        <item x="35"/>
        <item x="113"/>
        <item x="155"/>
        <item x="142"/>
        <item x="146"/>
        <item x="143"/>
        <item x="144"/>
        <item x="2"/>
        <item x="97"/>
        <item x="98"/>
        <item x="99"/>
        <item x="5"/>
        <item x="177"/>
        <item x="114"/>
        <item x="82"/>
        <item x="100"/>
        <item x="110"/>
        <item x="112"/>
        <item x="105"/>
        <item x="6"/>
        <item x="120"/>
        <item x="121"/>
        <item x="95"/>
        <item x="116"/>
        <item x="117"/>
        <item x="106"/>
        <item x="51"/>
        <item x="17"/>
        <item x="122"/>
        <item x="118"/>
        <item x="123"/>
        <item x="107"/>
        <item x="108"/>
        <item x="168"/>
        <item x="119"/>
        <item x="124"/>
        <item x="131"/>
        <item x="127"/>
        <item x="125"/>
        <item x="101"/>
        <item x="109"/>
        <item x="129"/>
        <item x="115"/>
        <item x="96"/>
        <item x="60"/>
        <item x="20"/>
        <item x="132"/>
        <item x="133"/>
        <item x="139"/>
        <item x="63"/>
        <item x="7"/>
        <item x="102"/>
        <item x="134"/>
        <item x="140"/>
        <item x="138"/>
        <item x="135"/>
        <item x="136"/>
        <item x="137"/>
        <item x="8"/>
        <item x="52"/>
        <item x="53"/>
        <item x="61"/>
        <item x="9"/>
        <item x="54"/>
        <item x="64"/>
        <item x="16"/>
        <item x="55"/>
        <item x="10"/>
        <item x="30"/>
        <item x="56"/>
        <item x="130"/>
        <item x="57"/>
        <item x="58"/>
        <item x="147"/>
        <item x="111"/>
        <item x="62"/>
        <item x="103"/>
        <item x="71"/>
        <item x="59"/>
        <item x="11"/>
        <item x="163"/>
        <item x="159"/>
        <item x="162"/>
        <item x="164"/>
        <item x="165"/>
        <item x="166"/>
        <item x="167"/>
        <item x="160"/>
        <item x="161"/>
        <item x="12"/>
        <item x="18"/>
        <item x="148"/>
        <item x="21"/>
        <item x="90"/>
        <item x="36"/>
        <item x="170"/>
        <item x="27"/>
        <item x="45"/>
        <item x="86"/>
        <item x="93"/>
        <item x="41"/>
        <item x="42"/>
        <item x="46"/>
        <item x="43"/>
        <item x="91"/>
        <item x="92"/>
        <item x="87"/>
        <item x="31"/>
        <item x="44"/>
        <item x="94"/>
        <item x="151"/>
        <item x="126"/>
        <item x="89"/>
        <item x="15"/>
        <item x="174"/>
        <item x="175"/>
        <item x="152"/>
        <item x="37"/>
        <item x="38"/>
        <item x="39"/>
        <item x="40"/>
        <item x="104"/>
        <item x="149"/>
        <item x="150"/>
        <item x="47"/>
        <item x="0"/>
        <item x="1"/>
        <item x="13"/>
        <item x="32"/>
        <item x="14"/>
        <item x="28"/>
        <item x="3"/>
        <item x="33"/>
        <item x="48"/>
        <item x="49"/>
        <item x="50"/>
        <item t="default"/>
      </items>
    </pivotField>
    <pivotField showAll="0"/>
    <pivotField showAll="0"/>
    <pivotField axis="axisCol" showAll="0">
      <items count="8">
        <item x="0"/>
        <item x="1"/>
        <item x="2"/>
        <item x="3"/>
        <item x="4"/>
        <item m="1" x="5"/>
        <item m="1" x="6"/>
        <item t="default"/>
      </items>
    </pivotField>
    <pivotField dataField="1" numFmtId="6" showAll="0"/>
    <pivotField dataField="1" numFmtId="6" showAll="0"/>
    <pivotField dataField="1" numFmtId="6" showAll="0"/>
    <pivotField dataField="1" numFmtId="6" showAll="0"/>
    <pivotField dataField="1" numFmtId="6" showAll="0"/>
    <pivotField dataField="1" showAll="0"/>
    <pivotField dataField="1" showAll="0"/>
  </pivotFields>
  <rowFields count="1">
    <field x="-2"/>
  </rowFields>
  <rowItems count="7">
    <i>
      <x/>
    </i>
    <i i="1">
      <x v="1"/>
    </i>
    <i i="2">
      <x v="2"/>
    </i>
    <i i="3">
      <x v="3"/>
    </i>
    <i i="4">
      <x v="4"/>
    </i>
    <i i="5">
      <x v="5"/>
    </i>
    <i i="6">
      <x v="6"/>
    </i>
  </rowItems>
  <colFields count="1">
    <field x="12"/>
  </colFields>
  <colItems count="5">
    <i>
      <x/>
    </i>
    <i>
      <x v="1"/>
    </i>
    <i>
      <x v="2"/>
    </i>
    <i>
      <x v="3"/>
    </i>
    <i>
      <x v="4"/>
    </i>
  </colItems>
  <dataFields count="7">
    <dataField name="FY 2019" fld="13" baseField="12" baseItem="0"/>
    <dataField name="FY 2020" fld="14" baseField="12" baseItem="0"/>
    <dataField name="FY 2021" fld="15" baseField="12" baseItem="0"/>
    <dataField name="FY 2022" fld="16" baseField="12" baseItem="0"/>
    <dataField name="FY 2023" fld="17" baseField="12" baseItem="0"/>
    <dataField name="FY 2024" fld="18" baseField="12" baseItem="2"/>
    <dataField name="FY 2025" fld="19" baseField="12" baseItem="1"/>
  </dataFields>
  <formats count="9">
    <format dxfId="164">
      <pivotArea outline="0" collapsedLevelsAreSubtotals="1" fieldPosition="0"/>
    </format>
    <format dxfId="163">
      <pivotArea type="all" dataOnly="0" outline="0" fieldPosition="0"/>
    </format>
    <format dxfId="162">
      <pivotArea outline="0" collapsedLevelsAreSubtotals="1" fieldPosition="0"/>
    </format>
    <format dxfId="161">
      <pivotArea dataOnly="0" labelOnly="1" outline="0" fieldPosition="0">
        <references count="1">
          <reference field="4294967294" count="5">
            <x v="0"/>
            <x v="1"/>
            <x v="2"/>
            <x v="3"/>
            <x v="4"/>
          </reference>
        </references>
      </pivotArea>
    </format>
    <format dxfId="160">
      <pivotArea outline="0" collapsedLevelsAreSubtotals="1" fieldPosition="0">
        <references count="1">
          <reference field="12" count="1" selected="0">
            <x v="6"/>
          </reference>
        </references>
      </pivotArea>
    </format>
    <format dxfId="159">
      <pivotArea dataOnly="0" labelOnly="1" outline="0" fieldPosition="0">
        <references count="1">
          <reference field="4294967294" count="6">
            <x v="0"/>
            <x v="1"/>
            <x v="2"/>
            <x v="3"/>
            <x v="4"/>
            <x v="5"/>
          </reference>
        </references>
      </pivotArea>
    </format>
    <format dxfId="158">
      <pivotArea collapsedLevelsAreSubtotals="1" fieldPosition="0">
        <references count="1">
          <reference field="4294967294" count="1">
            <x v="6"/>
          </reference>
        </references>
      </pivotArea>
    </format>
    <format dxfId="157">
      <pivotArea dataOnly="0" labelOnly="1" outline="0" fieldPosition="0">
        <references count="1">
          <reference field="4294967294" count="1">
            <x v="6"/>
          </reference>
        </references>
      </pivotArea>
    </format>
    <format dxfId="156">
      <pivotArea dataOnly="0" labelOnly="1" outline="0" fieldPosition="0">
        <references count="1">
          <reference field="4294967294" count="7">
            <x v="0"/>
            <x v="1"/>
            <x v="2"/>
            <x v="3"/>
            <x v="4"/>
            <x v="5"/>
            <x v="6"/>
          </reference>
        </references>
      </pivotArea>
    </format>
  </formats>
  <chartFormats count="11">
    <chartFormat chart="0" format="5" series="1">
      <pivotArea type="data" outline="0" fieldPosition="0">
        <references count="2">
          <reference field="4294967294" count="1" selected="0">
            <x v="4"/>
          </reference>
          <reference field="12" count="1" selected="0">
            <x v="2"/>
          </reference>
        </references>
      </pivotArea>
    </chartFormat>
    <chartFormat chart="0" format="6" series="1">
      <pivotArea type="data" outline="0" fieldPosition="0">
        <references count="2">
          <reference field="4294967294" count="1" selected="0">
            <x v="4"/>
          </reference>
          <reference field="12" count="1" selected="0">
            <x v="0"/>
          </reference>
        </references>
      </pivotArea>
    </chartFormat>
    <chartFormat chart="0" format="7" series="1">
      <pivotArea type="data" outline="0" fieldPosition="0">
        <references count="2">
          <reference field="4294967294" count="1" selected="0">
            <x v="4"/>
          </reference>
          <reference field="12" count="1" selected="0">
            <x v="4"/>
          </reference>
        </references>
      </pivotArea>
    </chartFormat>
    <chartFormat chart="0" format="8" series="1">
      <pivotArea type="data" outline="0" fieldPosition="0">
        <references count="2">
          <reference field="4294967294" count="1" selected="0">
            <x v="4"/>
          </reference>
          <reference field="12" count="1" selected="0">
            <x v="1"/>
          </reference>
        </references>
      </pivotArea>
    </chartFormat>
    <chartFormat chart="0" format="9" series="1">
      <pivotArea type="data" outline="0" fieldPosition="0">
        <references count="2">
          <reference field="4294967294" count="1" selected="0">
            <x v="4"/>
          </reference>
          <reference field="12" count="1" selected="0">
            <x v="3"/>
          </reference>
        </references>
      </pivotArea>
    </chartFormat>
    <chartFormat chart="0" format="12" series="1">
      <pivotArea type="data" outline="0" fieldPosition="0">
        <references count="2">
          <reference field="4294967294" count="1" selected="0">
            <x v="0"/>
          </reference>
          <reference field="12" count="1" selected="0">
            <x v="0"/>
          </reference>
        </references>
      </pivotArea>
    </chartFormat>
    <chartFormat chart="0" format="13" series="1">
      <pivotArea type="data" outline="0" fieldPosition="0">
        <references count="2">
          <reference field="4294967294" count="1" selected="0">
            <x v="0"/>
          </reference>
          <reference field="12" count="1" selected="0">
            <x v="1"/>
          </reference>
        </references>
      </pivotArea>
    </chartFormat>
    <chartFormat chart="0" format="14" series="1">
      <pivotArea type="data" outline="0" fieldPosition="0">
        <references count="2">
          <reference field="4294967294" count="1" selected="0">
            <x v="0"/>
          </reference>
          <reference field="12" count="1" selected="0">
            <x v="2"/>
          </reference>
        </references>
      </pivotArea>
    </chartFormat>
    <chartFormat chart="0" format="15" series="1">
      <pivotArea type="data" outline="0" fieldPosition="0">
        <references count="2">
          <reference field="4294967294" count="1" selected="0">
            <x v="0"/>
          </reference>
          <reference field="12" count="1" selected="0">
            <x v="3"/>
          </reference>
        </references>
      </pivotArea>
    </chartFormat>
    <chartFormat chart="0" format="16" series="1">
      <pivotArea type="data" outline="0" fieldPosition="0">
        <references count="2">
          <reference field="4294967294" count="1" selected="0">
            <x v="0"/>
          </reference>
          <reference field="12" count="1" selected="0">
            <x v="4"/>
          </reference>
        </references>
      </pivotArea>
    </chartFormat>
    <chartFormat chart="0" format="17" series="1">
      <pivotArea type="data" outline="0" fieldPosition="0">
        <references count="1">
          <reference field="4294967294" count="1" selected="0">
            <x v="0"/>
          </reference>
        </references>
      </pivotArea>
    </chartFormat>
  </chartFormats>
  <pivotTableStyleInfo name="PivotStyleLight6 2"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28EAE043-7A3F-4409-846C-8B5536E2F259}" name="PivotTable2" cacheId="0" applyNumberFormats="0" applyBorderFormats="0" applyFontFormats="0" applyPatternFormats="0" applyAlignmentFormats="0" applyWidthHeightFormats="1" dataCaption="Values" updatedVersion="8" minRefreshableVersion="3" rowGrandTotals="0" colGrandTotals="0" itemPrintTitles="1" createdVersion="8" indent="0" outline="1" outlineData="1" multipleFieldFilters="0">
  <location ref="B14:J1045" firstHeaderRow="0" firstDataRow="1" firstDataCol="1"/>
  <pivotFields count="20">
    <pivotField axis="axisRow" showAll="0" defaultSubtotal="0">
      <items count="17">
        <item x="3"/>
        <item x="4"/>
        <item x="15"/>
        <item x="5"/>
        <item x="6"/>
        <item x="2"/>
        <item x="7"/>
        <item x="8"/>
        <item x="16"/>
        <item x="1"/>
        <item x="9"/>
        <item x="0"/>
        <item x="10"/>
        <item x="11"/>
        <item x="12"/>
        <item x="13"/>
        <item x="14"/>
      </items>
    </pivotField>
    <pivotField showAll="0"/>
    <pivotField showAll="0"/>
    <pivotField showAll="0"/>
    <pivotField showAll="0"/>
    <pivotField showAll="0"/>
    <pivotField axis="axisRow" showAll="0" defaultSubtotal="0">
      <items count="173">
        <item x="1"/>
        <item x="0"/>
        <item x="27"/>
        <item x="34"/>
        <item x="39"/>
        <item x="26"/>
        <item x="5"/>
        <item x="10"/>
        <item x="4"/>
        <item x="25"/>
        <item x="28"/>
        <item x="35"/>
        <item x="30"/>
        <item x="31"/>
        <item x="32"/>
        <item x="33"/>
        <item x="38"/>
        <item x="41"/>
        <item x="40"/>
        <item x="113"/>
        <item x="163"/>
        <item x="29"/>
        <item x="148"/>
        <item x="49"/>
        <item x="51"/>
        <item x="2"/>
        <item x="52"/>
        <item x="147"/>
        <item x="42"/>
        <item x="23"/>
        <item x="9"/>
        <item x="98"/>
        <item x="44"/>
        <item x="100"/>
        <item x="111"/>
        <item x="115"/>
        <item x="116"/>
        <item x="152"/>
        <item x="47"/>
        <item x="169"/>
        <item x="37"/>
        <item x="114"/>
        <item x="112"/>
        <item x="50"/>
        <item x="59"/>
        <item x="43"/>
        <item x="168"/>
        <item x="46"/>
        <item x="135"/>
        <item x="137"/>
        <item x="138"/>
        <item x="154"/>
        <item x="67"/>
        <item x="144"/>
        <item x="117"/>
        <item x="110"/>
        <item x="170"/>
        <item x="57"/>
        <item x="53"/>
        <item x="48"/>
        <item x="134"/>
        <item x="69"/>
        <item x="139"/>
        <item x="118"/>
        <item x="68"/>
        <item x="97"/>
        <item x="128"/>
        <item x="73"/>
        <item x="84"/>
        <item x="90"/>
        <item x="85"/>
        <item x="89"/>
        <item x="92"/>
        <item x="79"/>
        <item x="78"/>
        <item x="83"/>
        <item x="77"/>
        <item x="82"/>
        <item x="70"/>
        <item x="80"/>
        <item x="91"/>
        <item x="93"/>
        <item x="87"/>
        <item x="101"/>
        <item x="94"/>
        <item x="74"/>
        <item x="72"/>
        <item x="109"/>
        <item x="71"/>
        <item x="86"/>
        <item x="76"/>
        <item x="88"/>
        <item x="127"/>
        <item x="133"/>
        <item x="75"/>
        <item x="81"/>
        <item x="54"/>
        <item x="65"/>
        <item x="63"/>
        <item x="58"/>
        <item x="64"/>
        <item x="16"/>
        <item x="61"/>
        <item x="62"/>
        <item m="1" x="172"/>
        <item x="143"/>
        <item x="141"/>
        <item x="159"/>
        <item x="60"/>
        <item x="55"/>
        <item x="95"/>
        <item x="142"/>
        <item x="96"/>
        <item x="140"/>
        <item x="160"/>
        <item x="158"/>
        <item x="120"/>
        <item x="121"/>
        <item x="131"/>
        <item x="132"/>
        <item x="122"/>
        <item x="119"/>
        <item x="129"/>
        <item x="153"/>
        <item x="151"/>
        <item x="150"/>
        <item x="123"/>
        <item x="124"/>
        <item x="125"/>
        <item x="126"/>
        <item x="146"/>
        <item x="6"/>
        <item x="11"/>
        <item x="21"/>
        <item x="12"/>
        <item x="156"/>
        <item x="19"/>
        <item x="20"/>
        <item x="7"/>
        <item x="8"/>
        <item x="36"/>
        <item x="130"/>
        <item x="13"/>
        <item m="1" x="171"/>
        <item x="15"/>
        <item x="17"/>
        <item x="18"/>
        <item x="22"/>
        <item x="103"/>
        <item x="161"/>
        <item x="162"/>
        <item x="45"/>
        <item x="66"/>
        <item x="104"/>
        <item x="107"/>
        <item x="105"/>
        <item x="102"/>
        <item x="99"/>
        <item x="106"/>
        <item x="145"/>
        <item x="149"/>
        <item x="3"/>
        <item x="167"/>
        <item x="108"/>
        <item h="1" x="164"/>
        <item x="166"/>
        <item x="14"/>
        <item x="24"/>
        <item x="155"/>
        <item x="56"/>
        <item x="136"/>
        <item x="157"/>
        <item h="1" x="165"/>
      </items>
    </pivotField>
    <pivotField showAll="0"/>
    <pivotField showAll="0"/>
    <pivotField showAll="0" defaultSubtotal="0">
      <items count="178">
        <item x="80"/>
        <item x="77"/>
        <item x="78"/>
        <item x="79"/>
        <item x="83"/>
        <item x="84"/>
        <item x="85"/>
        <item x="72"/>
        <item x="81"/>
        <item x="4"/>
        <item x="73"/>
        <item x="74"/>
        <item x="65"/>
        <item x="66"/>
        <item x="67"/>
        <item x="68"/>
        <item x="69"/>
        <item x="169"/>
        <item x="128"/>
        <item x="75"/>
        <item x="76"/>
        <item x="70"/>
        <item x="171"/>
        <item x="172"/>
        <item x="88"/>
        <item x="173"/>
        <item x="156"/>
        <item x="145"/>
        <item x="19"/>
        <item x="34"/>
        <item x="176"/>
        <item x="153"/>
        <item x="157"/>
        <item x="29"/>
        <item x="22"/>
        <item x="23"/>
        <item x="26"/>
        <item x="24"/>
        <item x="25"/>
        <item x="154"/>
        <item x="141"/>
        <item x="158"/>
        <item x="35"/>
        <item x="113"/>
        <item x="155"/>
        <item x="142"/>
        <item x="146"/>
        <item x="143"/>
        <item x="144"/>
        <item x="2"/>
        <item x="97"/>
        <item x="98"/>
        <item x="99"/>
        <item x="5"/>
        <item x="177"/>
        <item x="114"/>
        <item x="82"/>
        <item x="100"/>
        <item x="110"/>
        <item x="112"/>
        <item x="105"/>
        <item x="6"/>
        <item x="120"/>
        <item x="121"/>
        <item x="95"/>
        <item x="116"/>
        <item x="117"/>
        <item x="106"/>
        <item x="51"/>
        <item x="17"/>
        <item x="122"/>
        <item x="118"/>
        <item x="123"/>
        <item x="107"/>
        <item x="108"/>
        <item x="168"/>
        <item x="119"/>
        <item x="124"/>
        <item x="131"/>
        <item x="127"/>
        <item x="125"/>
        <item x="101"/>
        <item x="109"/>
        <item x="129"/>
        <item x="115"/>
        <item x="96"/>
        <item x="60"/>
        <item x="20"/>
        <item x="132"/>
        <item x="133"/>
        <item x="139"/>
        <item x="63"/>
        <item x="7"/>
        <item x="102"/>
        <item x="134"/>
        <item x="140"/>
        <item x="138"/>
        <item x="135"/>
        <item x="136"/>
        <item x="137"/>
        <item x="8"/>
        <item x="52"/>
        <item x="53"/>
        <item x="61"/>
        <item x="9"/>
        <item x="54"/>
        <item x="64"/>
        <item x="16"/>
        <item x="55"/>
        <item x="10"/>
        <item x="30"/>
        <item x="56"/>
        <item x="130"/>
        <item x="57"/>
        <item x="58"/>
        <item x="147"/>
        <item x="111"/>
        <item x="62"/>
        <item x="103"/>
        <item x="71"/>
        <item x="59"/>
        <item x="11"/>
        <item x="163"/>
        <item x="159"/>
        <item x="162"/>
        <item x="164"/>
        <item x="165"/>
        <item x="166"/>
        <item x="167"/>
        <item x="160"/>
        <item x="161"/>
        <item x="12"/>
        <item x="18"/>
        <item x="148"/>
        <item x="21"/>
        <item x="90"/>
        <item x="36"/>
        <item x="170"/>
        <item x="27"/>
        <item x="45"/>
        <item x="86"/>
        <item x="93"/>
        <item x="41"/>
        <item x="42"/>
        <item x="46"/>
        <item x="43"/>
        <item x="91"/>
        <item x="92"/>
        <item x="87"/>
        <item x="31"/>
        <item x="44"/>
        <item x="94"/>
        <item x="151"/>
        <item x="126"/>
        <item x="89"/>
        <item x="15"/>
        <item x="174"/>
        <item x="175"/>
        <item x="152"/>
        <item x="37"/>
        <item x="38"/>
        <item x="39"/>
        <item x="40"/>
        <item x="104"/>
        <item x="149"/>
        <item x="150"/>
        <item x="47"/>
        <item x="0"/>
        <item x="1"/>
        <item x="13"/>
        <item x="32"/>
        <item x="14"/>
        <item x="28"/>
        <item x="3"/>
        <item x="33"/>
        <item x="48"/>
        <item x="49"/>
        <item x="50"/>
      </items>
    </pivotField>
    <pivotField showAll="0"/>
    <pivotField dataField="1" showAll="0"/>
    <pivotField axis="axisRow" showAll="0" sortType="ascending">
      <items count="8">
        <item x="0"/>
        <item x="4"/>
        <item x="1"/>
        <item x="3"/>
        <item x="2"/>
        <item m="1" x="5"/>
        <item m="1" x="6"/>
        <item t="default"/>
      </items>
      <autoSortScope>
        <pivotArea dataOnly="0" outline="0" fieldPosition="0">
          <references count="1">
            <reference field="4294967294" count="1" selected="0">
              <x v="0"/>
            </reference>
          </references>
        </pivotArea>
      </autoSortScope>
    </pivotField>
    <pivotField dataField="1" numFmtId="6" showAll="0"/>
    <pivotField dataField="1" numFmtId="6" showAll="0"/>
    <pivotField dataField="1" numFmtId="6" showAll="0"/>
    <pivotField dataField="1" numFmtId="6" showAll="0"/>
    <pivotField dataField="1" numFmtId="6" showAll="0"/>
    <pivotField dataField="1" showAll="0"/>
    <pivotField dataField="1" showAll="0"/>
  </pivotFields>
  <rowFields count="3">
    <field x="0"/>
    <field x="6"/>
    <field x="12"/>
  </rowFields>
  <rowItems count="1031">
    <i>
      <x/>
    </i>
    <i r="1">
      <x v="23"/>
    </i>
    <i r="2">
      <x/>
    </i>
    <i r="2">
      <x v="2"/>
    </i>
    <i r="2">
      <x v="4"/>
    </i>
    <i r="2">
      <x v="3"/>
    </i>
    <i r="2">
      <x v="1"/>
    </i>
    <i r="1">
      <x v="24"/>
    </i>
    <i r="2">
      <x/>
    </i>
    <i r="2">
      <x v="2"/>
    </i>
    <i r="2">
      <x v="4"/>
    </i>
    <i r="2">
      <x v="3"/>
    </i>
    <i r="2">
      <x v="1"/>
    </i>
    <i r="1">
      <x v="26"/>
    </i>
    <i r="2">
      <x/>
    </i>
    <i r="2">
      <x v="2"/>
    </i>
    <i r="2">
      <x v="4"/>
    </i>
    <i r="2">
      <x v="3"/>
    </i>
    <i r="2">
      <x v="1"/>
    </i>
    <i r="1">
      <x v="38"/>
    </i>
    <i r="2">
      <x/>
    </i>
    <i r="2">
      <x v="2"/>
    </i>
    <i r="2">
      <x v="4"/>
    </i>
    <i r="2">
      <x v="3"/>
    </i>
    <i r="2">
      <x v="1"/>
    </i>
    <i r="1">
      <x v="43"/>
    </i>
    <i r="2">
      <x/>
    </i>
    <i r="2">
      <x v="2"/>
    </i>
    <i r="2">
      <x v="4"/>
    </i>
    <i r="2">
      <x v="3"/>
    </i>
    <i r="2">
      <x v="1"/>
    </i>
    <i r="1">
      <x v="47"/>
    </i>
    <i r="2">
      <x/>
    </i>
    <i r="2">
      <x v="2"/>
    </i>
    <i r="2">
      <x v="4"/>
    </i>
    <i r="2">
      <x v="3"/>
    </i>
    <i r="2">
      <x v="1"/>
    </i>
    <i r="1">
      <x v="59"/>
    </i>
    <i r="2">
      <x/>
    </i>
    <i r="2">
      <x v="2"/>
    </i>
    <i r="2">
      <x v="4"/>
    </i>
    <i r="2">
      <x v="3"/>
    </i>
    <i r="2">
      <x v="1"/>
    </i>
    <i>
      <x v="1"/>
    </i>
    <i r="1">
      <x v="58"/>
    </i>
    <i r="2">
      <x/>
    </i>
    <i r="2">
      <x v="2"/>
    </i>
    <i r="2">
      <x v="4"/>
    </i>
    <i r="2">
      <x v="3"/>
    </i>
    <i r="2">
      <x v="1"/>
    </i>
    <i r="1">
      <x v="96"/>
    </i>
    <i r="2">
      <x/>
    </i>
    <i r="2">
      <x v="2"/>
    </i>
    <i r="2">
      <x v="4"/>
    </i>
    <i r="2">
      <x v="3"/>
    </i>
    <i r="2">
      <x v="1"/>
    </i>
    <i r="1">
      <x v="109"/>
    </i>
    <i r="2">
      <x/>
    </i>
    <i r="2">
      <x v="2"/>
    </i>
    <i r="2">
      <x v="4"/>
    </i>
    <i r="2">
      <x v="3"/>
    </i>
    <i r="2">
      <x v="1"/>
    </i>
    <i r="1">
      <x v="169"/>
    </i>
    <i r="2">
      <x/>
    </i>
    <i r="2">
      <x v="2"/>
    </i>
    <i r="2">
      <x v="4"/>
    </i>
    <i r="2">
      <x v="3"/>
    </i>
    <i r="2">
      <x v="1"/>
    </i>
    <i>
      <x v="2"/>
    </i>
    <i r="1">
      <x v="165"/>
    </i>
    <i r="2">
      <x/>
    </i>
    <i r="2">
      <x v="2"/>
    </i>
    <i r="2">
      <x v="4"/>
    </i>
    <i r="2">
      <x v="3"/>
    </i>
    <i r="2">
      <x v="1"/>
    </i>
    <i>
      <x v="3"/>
    </i>
    <i r="1">
      <x v="44"/>
    </i>
    <i r="2">
      <x/>
    </i>
    <i r="2">
      <x v="2"/>
    </i>
    <i r="2">
      <x v="4"/>
    </i>
    <i r="2">
      <x v="3"/>
    </i>
    <i r="2">
      <x v="1"/>
    </i>
    <i r="1">
      <x v="57"/>
    </i>
    <i r="2">
      <x/>
    </i>
    <i r="2">
      <x v="2"/>
    </i>
    <i r="2">
      <x v="4"/>
    </i>
    <i r="2">
      <x v="3"/>
    </i>
    <i r="2">
      <x v="1"/>
    </i>
    <i r="1">
      <x v="97"/>
    </i>
    <i r="2">
      <x/>
    </i>
    <i r="2">
      <x v="2"/>
    </i>
    <i r="2">
      <x v="4"/>
    </i>
    <i r="2">
      <x v="3"/>
    </i>
    <i r="2">
      <x v="1"/>
    </i>
    <i r="1">
      <x v="98"/>
    </i>
    <i r="2">
      <x/>
    </i>
    <i r="2">
      <x v="2"/>
    </i>
    <i r="2">
      <x v="4"/>
    </i>
    <i r="2">
      <x v="3"/>
    </i>
    <i r="2">
      <x v="1"/>
    </i>
    <i r="1">
      <x v="99"/>
    </i>
    <i r="2">
      <x/>
    </i>
    <i r="2">
      <x v="2"/>
    </i>
    <i r="2">
      <x v="4"/>
    </i>
    <i r="2">
      <x v="3"/>
    </i>
    <i r="2">
      <x v="1"/>
    </i>
    <i r="1">
      <x v="100"/>
    </i>
    <i r="2">
      <x/>
    </i>
    <i r="2">
      <x v="2"/>
    </i>
    <i r="2">
      <x v="4"/>
    </i>
    <i r="2">
      <x v="3"/>
    </i>
    <i r="2">
      <x v="1"/>
    </i>
    <i r="1">
      <x v="102"/>
    </i>
    <i r="2">
      <x/>
    </i>
    <i r="2">
      <x v="2"/>
    </i>
    <i r="2">
      <x v="4"/>
    </i>
    <i r="2">
      <x v="3"/>
    </i>
    <i r="2">
      <x v="1"/>
    </i>
    <i r="1">
      <x v="103"/>
    </i>
    <i r="2">
      <x/>
    </i>
    <i r="2">
      <x v="2"/>
    </i>
    <i r="2">
      <x v="4"/>
    </i>
    <i r="2">
      <x v="3"/>
    </i>
    <i r="2">
      <x v="1"/>
    </i>
    <i r="1">
      <x v="108"/>
    </i>
    <i r="2">
      <x/>
    </i>
    <i r="2">
      <x v="2"/>
    </i>
    <i r="2">
      <x v="4"/>
    </i>
    <i r="2">
      <x v="3"/>
    </i>
    <i r="2">
      <x v="1"/>
    </i>
    <i r="1">
      <x v="152"/>
    </i>
    <i r="2">
      <x/>
    </i>
    <i r="2">
      <x v="2"/>
    </i>
    <i r="2">
      <x v="4"/>
    </i>
    <i r="2">
      <x v="3"/>
    </i>
    <i r="2">
      <x v="1"/>
    </i>
    <i>
      <x v="4"/>
    </i>
    <i r="1">
      <x v="31"/>
    </i>
    <i r="2">
      <x/>
    </i>
    <i r="2">
      <x v="2"/>
    </i>
    <i r="2">
      <x v="4"/>
    </i>
    <i r="2">
      <x v="3"/>
    </i>
    <i r="2">
      <x v="1"/>
    </i>
    <i r="1">
      <x v="33"/>
    </i>
    <i r="2">
      <x/>
    </i>
    <i r="2">
      <x v="2"/>
    </i>
    <i r="2">
      <x v="4"/>
    </i>
    <i r="2">
      <x v="3"/>
    </i>
    <i r="2">
      <x v="1"/>
    </i>
    <i r="1">
      <x v="52"/>
    </i>
    <i r="2">
      <x/>
    </i>
    <i r="2">
      <x v="2"/>
    </i>
    <i r="2">
      <x v="4"/>
    </i>
    <i r="2">
      <x v="3"/>
    </i>
    <i r="2">
      <x v="1"/>
    </i>
    <i r="1">
      <x v="61"/>
    </i>
    <i r="2">
      <x/>
    </i>
    <i r="2">
      <x v="2"/>
    </i>
    <i r="2">
      <x v="4"/>
    </i>
    <i r="2">
      <x v="3"/>
    </i>
    <i r="2">
      <x v="1"/>
    </i>
    <i r="1">
      <x v="64"/>
    </i>
    <i r="2">
      <x/>
    </i>
    <i r="2">
      <x v="2"/>
    </i>
    <i r="2">
      <x v="4"/>
    </i>
    <i r="2">
      <x v="3"/>
    </i>
    <i r="2">
      <x v="1"/>
    </i>
    <i r="1">
      <x v="65"/>
    </i>
    <i r="2">
      <x/>
    </i>
    <i r="2">
      <x v="2"/>
    </i>
    <i r="2">
      <x v="4"/>
    </i>
    <i r="2">
      <x v="3"/>
    </i>
    <i r="2">
      <x v="1"/>
    </i>
    <i r="1">
      <x v="67"/>
    </i>
    <i r="2">
      <x/>
    </i>
    <i r="2">
      <x v="2"/>
    </i>
    <i r="2">
      <x v="4"/>
    </i>
    <i r="2">
      <x v="3"/>
    </i>
    <i r="2">
      <x v="1"/>
    </i>
    <i r="1">
      <x v="68"/>
    </i>
    <i r="2">
      <x/>
    </i>
    <i r="2">
      <x v="2"/>
    </i>
    <i r="2">
      <x v="4"/>
    </i>
    <i r="2">
      <x v="3"/>
    </i>
    <i r="2">
      <x v="1"/>
    </i>
    <i r="1">
      <x v="69"/>
    </i>
    <i r="2">
      <x/>
    </i>
    <i r="2">
      <x v="2"/>
    </i>
    <i r="2">
      <x v="4"/>
    </i>
    <i r="2">
      <x v="3"/>
    </i>
    <i r="2">
      <x v="1"/>
    </i>
    <i r="1">
      <x v="70"/>
    </i>
    <i r="2">
      <x/>
    </i>
    <i r="2">
      <x v="2"/>
    </i>
    <i r="2">
      <x v="4"/>
    </i>
    <i r="2">
      <x v="3"/>
    </i>
    <i r="2">
      <x v="1"/>
    </i>
    <i r="1">
      <x v="71"/>
    </i>
    <i r="2">
      <x/>
    </i>
    <i r="2">
      <x v="2"/>
    </i>
    <i r="2">
      <x v="4"/>
    </i>
    <i r="2">
      <x v="3"/>
    </i>
    <i r="2">
      <x v="1"/>
    </i>
    <i r="1">
      <x v="72"/>
    </i>
    <i r="2">
      <x/>
    </i>
    <i r="2">
      <x v="2"/>
    </i>
    <i r="2">
      <x v="4"/>
    </i>
    <i r="2">
      <x v="3"/>
    </i>
    <i r="2">
      <x v="1"/>
    </i>
    <i r="1">
      <x v="73"/>
    </i>
    <i r="2">
      <x/>
    </i>
    <i r="2">
      <x v="2"/>
    </i>
    <i r="2">
      <x v="4"/>
    </i>
    <i r="2">
      <x v="3"/>
    </i>
    <i r="2">
      <x v="1"/>
    </i>
    <i r="1">
      <x v="74"/>
    </i>
    <i r="2">
      <x/>
    </i>
    <i r="2">
      <x v="2"/>
    </i>
    <i r="2">
      <x v="4"/>
    </i>
    <i r="2">
      <x v="3"/>
    </i>
    <i r="2">
      <x v="1"/>
    </i>
    <i r="1">
      <x v="75"/>
    </i>
    <i r="2">
      <x/>
    </i>
    <i r="2">
      <x v="2"/>
    </i>
    <i r="2">
      <x v="4"/>
    </i>
    <i r="2">
      <x v="3"/>
    </i>
    <i r="2">
      <x v="1"/>
    </i>
    <i r="1">
      <x v="76"/>
    </i>
    <i r="2">
      <x/>
    </i>
    <i r="2">
      <x v="2"/>
    </i>
    <i r="2">
      <x v="4"/>
    </i>
    <i r="2">
      <x v="3"/>
    </i>
    <i r="2">
      <x v="1"/>
    </i>
    <i r="1">
      <x v="77"/>
    </i>
    <i r="2">
      <x/>
    </i>
    <i r="2">
      <x v="2"/>
    </i>
    <i r="2">
      <x v="4"/>
    </i>
    <i r="2">
      <x v="3"/>
    </i>
    <i r="2">
      <x v="1"/>
    </i>
    <i r="1">
      <x v="78"/>
    </i>
    <i r="2">
      <x/>
    </i>
    <i r="2">
      <x v="2"/>
    </i>
    <i r="2">
      <x v="4"/>
    </i>
    <i r="2">
      <x v="3"/>
    </i>
    <i r="2">
      <x v="1"/>
    </i>
    <i r="1">
      <x v="79"/>
    </i>
    <i r="2">
      <x/>
    </i>
    <i r="2">
      <x v="2"/>
    </i>
    <i r="2">
      <x v="4"/>
    </i>
    <i r="2">
      <x v="3"/>
    </i>
    <i r="2">
      <x v="1"/>
    </i>
    <i r="1">
      <x v="80"/>
    </i>
    <i r="2">
      <x/>
    </i>
    <i r="2">
      <x v="2"/>
    </i>
    <i r="2">
      <x v="4"/>
    </i>
    <i r="2">
      <x v="3"/>
    </i>
    <i r="2">
      <x v="1"/>
    </i>
    <i r="1">
      <x v="81"/>
    </i>
    <i r="2">
      <x/>
    </i>
    <i r="2">
      <x v="2"/>
    </i>
    <i r="2">
      <x v="4"/>
    </i>
    <i r="2">
      <x v="3"/>
    </i>
    <i r="2">
      <x v="1"/>
    </i>
    <i r="1">
      <x v="82"/>
    </i>
    <i r="2">
      <x/>
    </i>
    <i r="2">
      <x v="2"/>
    </i>
    <i r="2">
      <x v="4"/>
    </i>
    <i r="2">
      <x v="3"/>
    </i>
    <i r="2">
      <x v="1"/>
    </i>
    <i r="1">
      <x v="83"/>
    </i>
    <i r="2">
      <x/>
    </i>
    <i r="2">
      <x v="2"/>
    </i>
    <i r="2">
      <x v="4"/>
    </i>
    <i r="2">
      <x v="3"/>
    </i>
    <i r="2">
      <x v="1"/>
    </i>
    <i r="1">
      <x v="84"/>
    </i>
    <i r="2">
      <x/>
    </i>
    <i r="2">
      <x v="2"/>
    </i>
    <i r="2">
      <x v="4"/>
    </i>
    <i r="2">
      <x v="3"/>
    </i>
    <i r="2">
      <x v="1"/>
    </i>
    <i r="1">
      <x v="85"/>
    </i>
    <i r="2">
      <x/>
    </i>
    <i r="2">
      <x v="2"/>
    </i>
    <i r="2">
      <x v="4"/>
    </i>
    <i r="2">
      <x v="3"/>
    </i>
    <i r="2">
      <x v="1"/>
    </i>
    <i r="1">
      <x v="86"/>
    </i>
    <i r="2">
      <x/>
    </i>
    <i r="2">
      <x v="2"/>
    </i>
    <i r="2">
      <x v="4"/>
    </i>
    <i r="2">
      <x v="3"/>
    </i>
    <i r="2">
      <x v="1"/>
    </i>
    <i r="1">
      <x v="87"/>
    </i>
    <i r="2">
      <x/>
    </i>
    <i r="2">
      <x v="2"/>
    </i>
    <i r="2">
      <x v="4"/>
    </i>
    <i r="2">
      <x v="3"/>
    </i>
    <i r="2">
      <x v="1"/>
    </i>
    <i r="1">
      <x v="88"/>
    </i>
    <i r="2">
      <x/>
    </i>
    <i r="2">
      <x v="2"/>
    </i>
    <i r="2">
      <x v="4"/>
    </i>
    <i r="2">
      <x v="3"/>
    </i>
    <i r="2">
      <x v="1"/>
    </i>
    <i r="1">
      <x v="89"/>
    </i>
    <i r="2">
      <x/>
    </i>
    <i r="2">
      <x v="2"/>
    </i>
    <i r="2">
      <x v="4"/>
    </i>
    <i r="2">
      <x v="3"/>
    </i>
    <i r="2">
      <x v="1"/>
    </i>
    <i r="1">
      <x v="90"/>
    </i>
    <i r="2">
      <x/>
    </i>
    <i r="2">
      <x v="2"/>
    </i>
    <i r="2">
      <x v="4"/>
    </i>
    <i r="2">
      <x v="3"/>
    </i>
    <i r="2">
      <x v="1"/>
    </i>
    <i r="1">
      <x v="91"/>
    </i>
    <i r="2">
      <x/>
    </i>
    <i r="2">
      <x v="2"/>
    </i>
    <i r="2">
      <x v="4"/>
    </i>
    <i r="2">
      <x v="3"/>
    </i>
    <i r="2">
      <x v="1"/>
    </i>
    <i r="1">
      <x v="94"/>
    </i>
    <i r="2">
      <x/>
    </i>
    <i r="2">
      <x v="2"/>
    </i>
    <i r="2">
      <x v="4"/>
    </i>
    <i r="2">
      <x v="3"/>
    </i>
    <i r="2">
      <x v="1"/>
    </i>
    <i r="1">
      <x v="95"/>
    </i>
    <i r="2">
      <x/>
    </i>
    <i r="2">
      <x v="2"/>
    </i>
    <i r="2">
      <x v="4"/>
    </i>
    <i r="2">
      <x v="3"/>
    </i>
    <i r="2">
      <x v="1"/>
    </i>
    <i r="1">
      <x v="110"/>
    </i>
    <i r="2">
      <x/>
    </i>
    <i r="2">
      <x v="2"/>
    </i>
    <i r="2">
      <x v="4"/>
    </i>
    <i r="2">
      <x v="3"/>
    </i>
    <i r="2">
      <x v="1"/>
    </i>
    <i r="1">
      <x v="112"/>
    </i>
    <i r="2">
      <x/>
    </i>
    <i r="2">
      <x v="2"/>
    </i>
    <i r="2">
      <x v="4"/>
    </i>
    <i r="2">
      <x v="3"/>
    </i>
    <i r="2">
      <x v="1"/>
    </i>
    <i r="1">
      <x v="148"/>
    </i>
    <i r="2">
      <x/>
    </i>
    <i r="2">
      <x v="2"/>
    </i>
    <i r="2">
      <x v="4"/>
    </i>
    <i r="2">
      <x v="3"/>
    </i>
    <i r="2">
      <x v="1"/>
    </i>
    <i r="1">
      <x v="153"/>
    </i>
    <i r="2">
      <x/>
    </i>
    <i r="2">
      <x v="2"/>
    </i>
    <i r="2">
      <x v="4"/>
    </i>
    <i r="2">
      <x v="3"/>
    </i>
    <i r="2">
      <x v="1"/>
    </i>
    <i r="1">
      <x v="154"/>
    </i>
    <i r="2">
      <x/>
    </i>
    <i r="2">
      <x v="2"/>
    </i>
    <i r="2">
      <x v="4"/>
    </i>
    <i r="2">
      <x v="3"/>
    </i>
    <i r="2">
      <x v="1"/>
    </i>
    <i r="1">
      <x v="155"/>
    </i>
    <i r="2">
      <x/>
    </i>
    <i r="2">
      <x v="2"/>
    </i>
    <i r="2">
      <x v="4"/>
    </i>
    <i r="2">
      <x v="3"/>
    </i>
    <i r="2">
      <x v="1"/>
    </i>
    <i r="1">
      <x v="156"/>
    </i>
    <i r="2">
      <x/>
    </i>
    <i r="2">
      <x v="2"/>
    </i>
    <i r="2">
      <x v="4"/>
    </i>
    <i r="2">
      <x v="3"/>
    </i>
    <i r="2">
      <x v="1"/>
    </i>
    <i r="1">
      <x v="157"/>
    </i>
    <i r="2">
      <x/>
    </i>
    <i r="2">
      <x v="2"/>
    </i>
    <i r="2">
      <x v="4"/>
    </i>
    <i r="2">
      <x v="3"/>
    </i>
    <i r="2">
      <x v="1"/>
    </i>
    <i r="1">
      <x v="158"/>
    </i>
    <i r="2">
      <x/>
    </i>
    <i r="2">
      <x v="2"/>
    </i>
    <i r="2">
      <x v="4"/>
    </i>
    <i r="2">
      <x v="3"/>
    </i>
    <i r="2">
      <x v="1"/>
    </i>
    <i r="1">
      <x v="163"/>
    </i>
    <i r="2">
      <x/>
    </i>
    <i r="2">
      <x v="2"/>
    </i>
    <i r="2">
      <x v="4"/>
    </i>
    <i r="2">
      <x v="3"/>
    </i>
    <i r="2">
      <x v="1"/>
    </i>
    <i>
      <x v="5"/>
    </i>
    <i r="1">
      <x v="17"/>
    </i>
    <i r="2">
      <x/>
    </i>
    <i r="2">
      <x v="2"/>
    </i>
    <i r="2">
      <x v="4"/>
    </i>
    <i r="2">
      <x v="3"/>
    </i>
    <i r="2">
      <x v="1"/>
    </i>
    <i r="1">
      <x v="18"/>
    </i>
    <i r="2">
      <x/>
    </i>
    <i r="2">
      <x v="2"/>
    </i>
    <i r="2">
      <x v="4"/>
    </i>
    <i r="2">
      <x v="3"/>
    </i>
    <i r="2">
      <x v="1"/>
    </i>
    <i r="1">
      <x v="28"/>
    </i>
    <i r="2">
      <x/>
    </i>
    <i r="2">
      <x v="2"/>
    </i>
    <i r="2">
      <x v="4"/>
    </i>
    <i r="2">
      <x v="3"/>
    </i>
    <i r="2">
      <x v="1"/>
    </i>
    <i r="1">
      <x v="32"/>
    </i>
    <i r="2">
      <x/>
    </i>
    <i r="2">
      <x v="2"/>
    </i>
    <i r="2">
      <x v="4"/>
    </i>
    <i r="2">
      <x v="3"/>
    </i>
    <i r="2">
      <x v="1"/>
    </i>
    <i r="1">
      <x v="45"/>
    </i>
    <i r="2">
      <x/>
    </i>
    <i r="2">
      <x v="2"/>
    </i>
    <i r="2">
      <x v="4"/>
    </i>
    <i r="2">
      <x v="3"/>
    </i>
    <i r="2">
      <x v="1"/>
    </i>
    <i r="1">
      <x v="151"/>
    </i>
    <i r="2">
      <x/>
    </i>
    <i r="2">
      <x v="2"/>
    </i>
    <i r="2">
      <x v="4"/>
    </i>
    <i r="2">
      <x v="3"/>
    </i>
    <i r="2">
      <x v="1"/>
    </i>
    <i>
      <x v="6"/>
    </i>
    <i r="1">
      <x v="19"/>
    </i>
    <i r="2">
      <x/>
    </i>
    <i r="2">
      <x v="2"/>
    </i>
    <i r="2">
      <x v="4"/>
    </i>
    <i r="2">
      <x v="3"/>
    </i>
    <i r="2">
      <x v="1"/>
    </i>
    <i r="1">
      <x v="34"/>
    </i>
    <i r="2">
      <x/>
    </i>
    <i r="2">
      <x v="2"/>
    </i>
    <i r="2">
      <x v="4"/>
    </i>
    <i r="2">
      <x v="3"/>
    </i>
    <i r="2">
      <x v="1"/>
    </i>
    <i r="1">
      <x v="35"/>
    </i>
    <i r="2">
      <x/>
    </i>
    <i r="2">
      <x v="2"/>
    </i>
    <i r="2">
      <x v="4"/>
    </i>
    <i r="2">
      <x v="3"/>
    </i>
    <i r="2">
      <x v="1"/>
    </i>
    <i r="1">
      <x v="36"/>
    </i>
    <i r="2">
      <x/>
    </i>
    <i r="2">
      <x v="2"/>
    </i>
    <i r="2">
      <x v="4"/>
    </i>
    <i r="2">
      <x v="3"/>
    </i>
    <i r="2">
      <x v="1"/>
    </i>
    <i r="1">
      <x v="41"/>
    </i>
    <i r="2">
      <x/>
    </i>
    <i r="2">
      <x v="2"/>
    </i>
    <i r="2">
      <x v="4"/>
    </i>
    <i r="2">
      <x v="3"/>
    </i>
    <i r="2">
      <x v="1"/>
    </i>
    <i r="1">
      <x v="42"/>
    </i>
    <i r="2">
      <x/>
    </i>
    <i r="2">
      <x v="2"/>
    </i>
    <i r="2">
      <x v="4"/>
    </i>
    <i r="2">
      <x v="3"/>
    </i>
    <i r="2">
      <x v="1"/>
    </i>
    <i r="1">
      <x v="55"/>
    </i>
    <i r="2">
      <x/>
    </i>
    <i r="2">
      <x v="2"/>
    </i>
    <i r="2">
      <x v="4"/>
    </i>
    <i r="2">
      <x v="3"/>
    </i>
    <i r="2">
      <x v="1"/>
    </i>
    <i>
      <x v="7"/>
    </i>
    <i r="1">
      <x v="54"/>
    </i>
    <i r="2">
      <x/>
    </i>
    <i r="2">
      <x v="2"/>
    </i>
    <i r="2">
      <x v="4"/>
    </i>
    <i r="2">
      <x v="3"/>
    </i>
    <i r="2">
      <x v="1"/>
    </i>
    <i r="1">
      <x v="63"/>
    </i>
    <i r="2">
      <x/>
    </i>
    <i r="2">
      <x v="2"/>
    </i>
    <i r="2">
      <x v="4"/>
    </i>
    <i r="2">
      <x v="3"/>
    </i>
    <i r="2">
      <x v="1"/>
    </i>
    <i r="1">
      <x v="66"/>
    </i>
    <i r="2">
      <x/>
    </i>
    <i r="2">
      <x v="2"/>
    </i>
    <i r="2">
      <x v="4"/>
    </i>
    <i r="2">
      <x v="3"/>
    </i>
    <i r="2">
      <x v="1"/>
    </i>
    <i r="1">
      <x v="92"/>
    </i>
    <i r="2">
      <x/>
    </i>
    <i r="2">
      <x v="2"/>
    </i>
    <i r="2">
      <x v="4"/>
    </i>
    <i r="2">
      <x v="3"/>
    </i>
    <i r="2">
      <x v="1"/>
    </i>
    <i r="1">
      <x v="93"/>
    </i>
    <i r="2">
      <x/>
    </i>
    <i r="2">
      <x v="2"/>
    </i>
    <i r="2">
      <x v="4"/>
    </i>
    <i r="2">
      <x v="3"/>
    </i>
    <i r="2">
      <x v="1"/>
    </i>
    <i r="1">
      <x v="116"/>
    </i>
    <i r="2">
      <x/>
    </i>
    <i r="2">
      <x v="2"/>
    </i>
    <i r="2">
      <x v="4"/>
    </i>
    <i r="2">
      <x v="3"/>
    </i>
    <i r="2">
      <x v="1"/>
    </i>
    <i r="1">
      <x v="117"/>
    </i>
    <i r="2">
      <x/>
    </i>
    <i r="2">
      <x v="2"/>
    </i>
    <i r="2">
      <x v="4"/>
    </i>
    <i r="2">
      <x v="3"/>
    </i>
    <i r="2">
      <x v="1"/>
    </i>
    <i r="1">
      <x v="118"/>
    </i>
    <i r="2">
      <x/>
    </i>
    <i r="2">
      <x v="2"/>
    </i>
    <i r="2">
      <x v="4"/>
    </i>
    <i r="2">
      <x v="3"/>
    </i>
    <i r="2">
      <x v="1"/>
    </i>
    <i r="1">
      <x v="119"/>
    </i>
    <i r="2">
      <x/>
    </i>
    <i r="2">
      <x v="2"/>
    </i>
    <i r="2">
      <x v="4"/>
    </i>
    <i r="2">
      <x v="3"/>
    </i>
    <i r="2">
      <x v="1"/>
    </i>
    <i r="1">
      <x v="120"/>
    </i>
    <i r="2">
      <x/>
    </i>
    <i r="2">
      <x v="2"/>
    </i>
    <i r="2">
      <x v="4"/>
    </i>
    <i r="2">
      <x v="3"/>
    </i>
    <i r="2">
      <x v="1"/>
    </i>
    <i r="1">
      <x v="121"/>
    </i>
    <i r="2">
      <x/>
    </i>
    <i r="2">
      <x v="2"/>
    </i>
    <i r="2">
      <x v="4"/>
    </i>
    <i r="2">
      <x v="3"/>
    </i>
    <i r="2">
      <x v="1"/>
    </i>
    <i r="1">
      <x v="122"/>
    </i>
    <i r="2">
      <x/>
    </i>
    <i r="2">
      <x v="2"/>
    </i>
    <i r="2">
      <x v="4"/>
    </i>
    <i r="2">
      <x v="3"/>
    </i>
    <i r="2">
      <x v="1"/>
    </i>
    <i r="1">
      <x v="126"/>
    </i>
    <i r="2">
      <x/>
    </i>
    <i r="2">
      <x v="2"/>
    </i>
    <i r="2">
      <x v="4"/>
    </i>
    <i r="2">
      <x v="3"/>
    </i>
    <i r="2">
      <x v="1"/>
    </i>
    <i r="1">
      <x v="127"/>
    </i>
    <i r="2">
      <x/>
    </i>
    <i r="2">
      <x v="2"/>
    </i>
    <i r="2">
      <x v="4"/>
    </i>
    <i r="2">
      <x v="3"/>
    </i>
    <i r="2">
      <x v="1"/>
    </i>
    <i r="1">
      <x v="128"/>
    </i>
    <i r="2">
      <x/>
    </i>
    <i r="2">
      <x v="2"/>
    </i>
    <i r="2">
      <x v="4"/>
    </i>
    <i r="2">
      <x v="3"/>
    </i>
    <i r="2">
      <x v="1"/>
    </i>
    <i r="1">
      <x v="129"/>
    </i>
    <i r="2">
      <x/>
    </i>
    <i r="2">
      <x v="2"/>
    </i>
    <i r="2">
      <x v="4"/>
    </i>
    <i r="2">
      <x v="3"/>
    </i>
    <i r="2">
      <x v="1"/>
    </i>
    <i r="1">
      <x v="141"/>
    </i>
    <i r="2">
      <x/>
    </i>
    <i r="2">
      <x v="2"/>
    </i>
    <i r="2">
      <x v="4"/>
    </i>
    <i r="2">
      <x v="3"/>
    </i>
    <i r="2">
      <x v="1"/>
    </i>
    <i>
      <x v="8"/>
    </i>
    <i r="1">
      <x v="39"/>
    </i>
    <i r="2">
      <x/>
    </i>
    <i r="2">
      <x v="2"/>
    </i>
    <i r="2">
      <x v="4"/>
    </i>
    <i r="2">
      <x v="3"/>
    </i>
    <i r="2">
      <x v="1"/>
    </i>
    <i r="1">
      <x v="46"/>
    </i>
    <i r="2">
      <x/>
    </i>
    <i r="2">
      <x v="2"/>
    </i>
    <i r="2">
      <x v="4"/>
    </i>
    <i r="2">
      <x v="3"/>
    </i>
    <i r="2">
      <x v="1"/>
    </i>
    <i r="1">
      <x v="56"/>
    </i>
    <i r="2">
      <x/>
    </i>
    <i r="2">
      <x v="2"/>
    </i>
    <i r="2">
      <x v="4"/>
    </i>
    <i r="2">
      <x v="3"/>
    </i>
    <i r="2">
      <x v="1"/>
    </i>
    <i r="1">
      <x v="162"/>
    </i>
    <i r="2">
      <x/>
    </i>
    <i r="2">
      <x v="2"/>
    </i>
    <i r="2">
      <x v="4"/>
    </i>
    <i r="2">
      <x v="3"/>
    </i>
    <i r="2">
      <x v="1"/>
    </i>
    <i>
      <x v="9"/>
    </i>
    <i r="1">
      <x v="3"/>
    </i>
    <i r="2">
      <x/>
    </i>
    <i r="2">
      <x v="2"/>
    </i>
    <i r="2">
      <x v="4"/>
    </i>
    <i r="2">
      <x v="3"/>
    </i>
    <i r="2">
      <x v="1"/>
    </i>
    <i r="1">
      <x v="4"/>
    </i>
    <i r="2">
      <x/>
    </i>
    <i r="2">
      <x v="2"/>
    </i>
    <i r="2">
      <x v="4"/>
    </i>
    <i r="2">
      <x v="3"/>
    </i>
    <i r="2">
      <x v="1"/>
    </i>
    <i r="1">
      <x v="10"/>
    </i>
    <i r="2">
      <x/>
    </i>
    <i r="2">
      <x v="2"/>
    </i>
    <i r="2">
      <x v="4"/>
    </i>
    <i r="2">
      <x v="3"/>
    </i>
    <i r="2">
      <x v="1"/>
    </i>
    <i r="1">
      <x v="11"/>
    </i>
    <i r="2">
      <x/>
    </i>
    <i r="2">
      <x v="2"/>
    </i>
    <i r="2">
      <x v="4"/>
    </i>
    <i r="2">
      <x v="3"/>
    </i>
    <i r="2">
      <x v="1"/>
    </i>
    <i r="1">
      <x v="12"/>
    </i>
    <i r="2">
      <x/>
    </i>
    <i r="2">
      <x v="2"/>
    </i>
    <i r="2">
      <x v="4"/>
    </i>
    <i r="2">
      <x v="3"/>
    </i>
    <i r="2">
      <x v="1"/>
    </i>
    <i r="1">
      <x v="13"/>
    </i>
    <i r="2">
      <x/>
    </i>
    <i r="2">
      <x v="2"/>
    </i>
    <i r="2">
      <x v="4"/>
    </i>
    <i r="2">
      <x v="3"/>
    </i>
    <i r="2">
      <x v="1"/>
    </i>
    <i r="1">
      <x v="14"/>
    </i>
    <i r="2">
      <x/>
    </i>
    <i r="2">
      <x v="2"/>
    </i>
    <i r="2">
      <x v="4"/>
    </i>
    <i r="2">
      <x v="3"/>
    </i>
    <i r="2">
      <x v="1"/>
    </i>
    <i r="1">
      <x v="15"/>
    </i>
    <i r="2">
      <x/>
    </i>
    <i r="2">
      <x v="2"/>
    </i>
    <i r="2">
      <x v="4"/>
    </i>
    <i r="2">
      <x v="3"/>
    </i>
    <i r="2">
      <x v="1"/>
    </i>
    <i r="1">
      <x v="16"/>
    </i>
    <i r="2">
      <x/>
    </i>
    <i r="2">
      <x v="2"/>
    </i>
    <i r="2">
      <x v="4"/>
    </i>
    <i r="2">
      <x v="3"/>
    </i>
    <i r="2">
      <x v="1"/>
    </i>
    <i r="1">
      <x v="21"/>
    </i>
    <i r="2">
      <x/>
    </i>
    <i r="2">
      <x v="2"/>
    </i>
    <i r="2">
      <x v="4"/>
    </i>
    <i r="2">
      <x v="3"/>
    </i>
    <i r="2">
      <x v="1"/>
    </i>
    <i r="1">
      <x v="40"/>
    </i>
    <i r="2">
      <x/>
    </i>
    <i r="2">
      <x v="2"/>
    </i>
    <i r="2">
      <x v="4"/>
    </i>
    <i r="2">
      <x v="3"/>
    </i>
    <i r="2">
      <x v="1"/>
    </i>
    <i r="1">
      <x v="140"/>
    </i>
    <i r="2">
      <x/>
    </i>
    <i r="2">
      <x v="2"/>
    </i>
    <i r="2">
      <x v="4"/>
    </i>
    <i r="2">
      <x v="3"/>
    </i>
    <i r="2">
      <x v="1"/>
    </i>
    <i>
      <x v="10"/>
    </i>
    <i r="1">
      <x v="48"/>
    </i>
    <i r="2">
      <x/>
    </i>
    <i r="2">
      <x v="2"/>
    </i>
    <i r="2">
      <x v="4"/>
    </i>
    <i r="2">
      <x v="3"/>
    </i>
    <i r="2">
      <x v="1"/>
    </i>
    <i r="1">
      <x v="49"/>
    </i>
    <i r="2">
      <x/>
    </i>
    <i r="2">
      <x v="2"/>
    </i>
    <i r="2">
      <x v="4"/>
    </i>
    <i r="2">
      <x v="3"/>
    </i>
    <i r="2">
      <x v="1"/>
    </i>
    <i r="1">
      <x v="60"/>
    </i>
    <i r="2">
      <x/>
    </i>
    <i r="2">
      <x v="2"/>
    </i>
    <i r="2">
      <x v="4"/>
    </i>
    <i r="2">
      <x v="3"/>
    </i>
    <i r="2">
      <x v="1"/>
    </i>
    <i r="1">
      <x v="170"/>
    </i>
    <i r="2">
      <x/>
    </i>
    <i r="2">
      <x v="2"/>
    </i>
    <i r="2">
      <x v="4"/>
    </i>
    <i r="2">
      <x v="3"/>
    </i>
    <i r="2">
      <x v="1"/>
    </i>
    <i>
      <x v="11"/>
    </i>
    <i r="1">
      <x/>
    </i>
    <i r="2">
      <x/>
    </i>
    <i r="2">
      <x v="2"/>
    </i>
    <i r="2">
      <x v="4"/>
    </i>
    <i r="2">
      <x v="3"/>
    </i>
    <i r="2">
      <x v="1"/>
    </i>
    <i r="1">
      <x v="1"/>
    </i>
    <i r="2">
      <x/>
    </i>
    <i r="2">
      <x v="2"/>
    </i>
    <i r="2">
      <x v="4"/>
    </i>
    <i r="2">
      <x v="3"/>
    </i>
    <i r="2">
      <x v="1"/>
    </i>
    <i r="1">
      <x v="2"/>
    </i>
    <i r="2">
      <x/>
    </i>
    <i r="2">
      <x v="2"/>
    </i>
    <i r="2">
      <x v="4"/>
    </i>
    <i r="2">
      <x v="3"/>
    </i>
    <i r="2">
      <x v="1"/>
    </i>
    <i r="1">
      <x v="5"/>
    </i>
    <i r="2">
      <x/>
    </i>
    <i r="2">
      <x v="2"/>
    </i>
    <i r="2">
      <x v="4"/>
    </i>
    <i r="2">
      <x v="3"/>
    </i>
    <i r="2">
      <x v="1"/>
    </i>
    <i r="1">
      <x v="6"/>
    </i>
    <i r="2">
      <x/>
    </i>
    <i r="2">
      <x v="2"/>
    </i>
    <i r="2">
      <x v="4"/>
    </i>
    <i r="2">
      <x v="3"/>
    </i>
    <i r="2">
      <x v="1"/>
    </i>
    <i r="1">
      <x v="7"/>
    </i>
    <i r="2">
      <x/>
    </i>
    <i r="2">
      <x v="2"/>
    </i>
    <i r="2">
      <x v="4"/>
    </i>
    <i r="2">
      <x v="3"/>
    </i>
    <i r="2">
      <x v="1"/>
    </i>
    <i r="1">
      <x v="8"/>
    </i>
    <i r="2">
      <x/>
    </i>
    <i r="2">
      <x v="2"/>
    </i>
    <i r="2">
      <x v="4"/>
    </i>
    <i r="2">
      <x v="3"/>
    </i>
    <i r="2">
      <x v="1"/>
    </i>
    <i r="1">
      <x v="9"/>
    </i>
    <i r="2">
      <x/>
    </i>
    <i r="2">
      <x v="2"/>
    </i>
    <i r="2">
      <x v="4"/>
    </i>
    <i r="2">
      <x v="3"/>
    </i>
    <i r="2">
      <x v="1"/>
    </i>
    <i r="1">
      <x v="25"/>
    </i>
    <i r="2">
      <x/>
    </i>
    <i r="2">
      <x v="2"/>
    </i>
    <i r="2">
      <x v="4"/>
    </i>
    <i r="2">
      <x v="3"/>
    </i>
    <i r="2">
      <x v="1"/>
    </i>
    <i r="1">
      <x v="29"/>
    </i>
    <i r="2">
      <x/>
    </i>
    <i r="2">
      <x v="2"/>
    </i>
    <i r="2">
      <x v="4"/>
    </i>
    <i r="2">
      <x v="3"/>
    </i>
    <i r="2">
      <x v="1"/>
    </i>
    <i r="1">
      <x v="30"/>
    </i>
    <i r="2">
      <x/>
    </i>
    <i r="2">
      <x v="2"/>
    </i>
    <i r="2">
      <x v="4"/>
    </i>
    <i r="2">
      <x v="3"/>
    </i>
    <i r="2">
      <x v="1"/>
    </i>
    <i r="1">
      <x v="101"/>
    </i>
    <i r="2">
      <x/>
    </i>
    <i r="2">
      <x v="2"/>
    </i>
    <i r="2">
      <x v="4"/>
    </i>
    <i r="2">
      <x v="3"/>
    </i>
    <i r="2">
      <x v="1"/>
    </i>
    <i r="1">
      <x v="131"/>
    </i>
    <i r="2">
      <x/>
    </i>
    <i r="2">
      <x v="2"/>
    </i>
    <i r="2">
      <x v="4"/>
    </i>
    <i r="2">
      <x v="3"/>
    </i>
    <i r="2">
      <x v="1"/>
    </i>
    <i r="1">
      <x v="132"/>
    </i>
    <i r="2">
      <x/>
    </i>
    <i r="2">
      <x v="2"/>
    </i>
    <i r="2">
      <x v="4"/>
    </i>
    <i r="2">
      <x v="3"/>
    </i>
    <i r="2">
      <x v="1"/>
    </i>
    <i r="1">
      <x v="133"/>
    </i>
    <i r="2">
      <x/>
    </i>
    <i r="2">
      <x v="2"/>
    </i>
    <i r="2">
      <x v="4"/>
    </i>
    <i r="2">
      <x v="3"/>
    </i>
    <i r="2">
      <x v="1"/>
    </i>
    <i r="1">
      <x v="134"/>
    </i>
    <i r="2">
      <x/>
    </i>
    <i r="2">
      <x v="2"/>
    </i>
    <i r="2">
      <x v="4"/>
    </i>
    <i r="2">
      <x v="3"/>
    </i>
    <i r="2">
      <x v="1"/>
    </i>
    <i r="1">
      <x v="136"/>
    </i>
    <i r="2">
      <x/>
    </i>
    <i r="2">
      <x v="2"/>
    </i>
    <i r="2">
      <x v="4"/>
    </i>
    <i r="2">
      <x v="3"/>
    </i>
    <i r="2">
      <x v="1"/>
    </i>
    <i r="1">
      <x v="137"/>
    </i>
    <i r="2">
      <x/>
    </i>
    <i r="2">
      <x v="2"/>
    </i>
    <i r="2">
      <x v="4"/>
    </i>
    <i r="2">
      <x v="3"/>
    </i>
    <i r="2">
      <x v="1"/>
    </i>
    <i r="1">
      <x v="138"/>
    </i>
    <i r="2">
      <x/>
    </i>
    <i r="2">
      <x v="2"/>
    </i>
    <i r="2">
      <x v="4"/>
    </i>
    <i r="2">
      <x v="3"/>
    </i>
    <i r="2">
      <x v="1"/>
    </i>
    <i r="1">
      <x v="139"/>
    </i>
    <i r="2">
      <x/>
    </i>
    <i r="2">
      <x v="2"/>
    </i>
    <i r="2">
      <x v="4"/>
    </i>
    <i r="2">
      <x v="3"/>
    </i>
    <i r="2">
      <x v="1"/>
    </i>
    <i r="1">
      <x v="142"/>
    </i>
    <i r="2">
      <x/>
    </i>
    <i r="2">
      <x v="2"/>
    </i>
    <i r="2">
      <x v="4"/>
    </i>
    <i r="2">
      <x v="3"/>
    </i>
    <i r="2">
      <x v="1"/>
    </i>
    <i r="1">
      <x v="144"/>
    </i>
    <i r="2">
      <x/>
    </i>
    <i r="2">
      <x v="2"/>
    </i>
    <i r="2">
      <x v="4"/>
    </i>
    <i r="2">
      <x v="3"/>
    </i>
    <i r="2">
      <x v="1"/>
    </i>
    <i r="1">
      <x v="145"/>
    </i>
    <i r="2">
      <x/>
    </i>
    <i r="2">
      <x v="2"/>
    </i>
    <i r="2">
      <x v="4"/>
    </i>
    <i r="2">
      <x v="3"/>
    </i>
    <i r="2">
      <x v="1"/>
    </i>
    <i r="1">
      <x v="146"/>
    </i>
    <i r="2">
      <x/>
    </i>
    <i r="2">
      <x v="2"/>
    </i>
    <i r="2">
      <x v="4"/>
    </i>
    <i r="2">
      <x v="3"/>
    </i>
    <i r="2">
      <x v="1"/>
    </i>
    <i r="1">
      <x v="147"/>
    </i>
    <i r="2">
      <x/>
    </i>
    <i r="2">
      <x v="2"/>
    </i>
    <i r="2">
      <x v="4"/>
    </i>
    <i r="2">
      <x v="3"/>
    </i>
    <i r="2">
      <x v="1"/>
    </i>
    <i r="1">
      <x v="161"/>
    </i>
    <i r="2">
      <x/>
    </i>
    <i r="2">
      <x v="2"/>
    </i>
    <i r="2">
      <x v="4"/>
    </i>
    <i r="2">
      <x v="3"/>
    </i>
    <i r="2">
      <x v="1"/>
    </i>
    <i r="1">
      <x v="166"/>
    </i>
    <i r="2">
      <x/>
    </i>
    <i r="2">
      <x v="2"/>
    </i>
    <i r="2">
      <x v="4"/>
    </i>
    <i r="2">
      <x v="3"/>
    </i>
    <i r="2">
      <x v="1"/>
    </i>
    <i r="1">
      <x v="167"/>
    </i>
    <i r="2">
      <x/>
    </i>
    <i r="2">
      <x v="2"/>
    </i>
    <i r="2">
      <x v="4"/>
    </i>
    <i r="2">
      <x v="3"/>
    </i>
    <i r="2">
      <x v="1"/>
    </i>
    <i>
      <x v="12"/>
    </i>
    <i r="1">
      <x v="50"/>
    </i>
    <i r="2">
      <x/>
    </i>
    <i r="2">
      <x v="2"/>
    </i>
    <i r="2">
      <x v="4"/>
    </i>
    <i r="2">
      <x v="3"/>
    </i>
    <i r="2">
      <x v="1"/>
    </i>
    <i r="1">
      <x v="62"/>
    </i>
    <i r="2">
      <x/>
    </i>
    <i r="2">
      <x v="2"/>
    </i>
    <i r="2">
      <x v="4"/>
    </i>
    <i r="2">
      <x v="3"/>
    </i>
    <i r="2">
      <x v="1"/>
    </i>
    <i r="1">
      <x v="105"/>
    </i>
    <i r="2">
      <x/>
    </i>
    <i r="2">
      <x v="2"/>
    </i>
    <i r="2">
      <x v="4"/>
    </i>
    <i r="2">
      <x v="3"/>
    </i>
    <i r="2">
      <x v="1"/>
    </i>
    <i r="1">
      <x v="106"/>
    </i>
    <i r="2">
      <x/>
    </i>
    <i r="2">
      <x v="2"/>
    </i>
    <i r="2">
      <x v="4"/>
    </i>
    <i r="2">
      <x v="3"/>
    </i>
    <i r="2">
      <x v="1"/>
    </i>
    <i r="1">
      <x v="111"/>
    </i>
    <i r="2">
      <x/>
    </i>
    <i r="2">
      <x v="2"/>
    </i>
    <i r="2">
      <x v="4"/>
    </i>
    <i r="2">
      <x v="3"/>
    </i>
    <i r="2">
      <x v="1"/>
    </i>
    <i r="1">
      <x v="113"/>
    </i>
    <i r="2">
      <x/>
    </i>
    <i r="2">
      <x v="2"/>
    </i>
    <i r="2">
      <x v="4"/>
    </i>
    <i r="2">
      <x v="3"/>
    </i>
    <i r="2">
      <x v="1"/>
    </i>
    <i>
      <x v="13"/>
    </i>
    <i r="1">
      <x v="22"/>
    </i>
    <i r="2">
      <x/>
    </i>
    <i r="2">
      <x v="2"/>
    </i>
    <i r="2">
      <x v="4"/>
    </i>
    <i r="2">
      <x v="3"/>
    </i>
    <i r="2">
      <x v="1"/>
    </i>
    <i r="1">
      <x v="27"/>
    </i>
    <i r="2">
      <x/>
    </i>
    <i r="2">
      <x v="2"/>
    </i>
    <i r="2">
      <x v="4"/>
    </i>
    <i r="2">
      <x v="3"/>
    </i>
    <i r="2">
      <x v="1"/>
    </i>
    <i r="1">
      <x v="37"/>
    </i>
    <i r="2">
      <x/>
    </i>
    <i r="2">
      <x v="2"/>
    </i>
    <i r="2">
      <x v="4"/>
    </i>
    <i r="2">
      <x v="3"/>
    </i>
    <i r="2">
      <x v="1"/>
    </i>
    <i r="1">
      <x v="53"/>
    </i>
    <i r="2">
      <x/>
    </i>
    <i r="2">
      <x v="2"/>
    </i>
    <i r="2">
      <x v="4"/>
    </i>
    <i r="2">
      <x v="3"/>
    </i>
    <i r="2">
      <x v="1"/>
    </i>
    <i r="1">
      <x v="123"/>
    </i>
    <i r="2">
      <x/>
    </i>
    <i r="2">
      <x v="2"/>
    </i>
    <i r="2">
      <x v="4"/>
    </i>
    <i r="2">
      <x v="3"/>
    </i>
    <i r="2">
      <x v="1"/>
    </i>
    <i r="1">
      <x v="124"/>
    </i>
    <i r="2">
      <x/>
    </i>
    <i r="2">
      <x v="2"/>
    </i>
    <i r="2">
      <x v="4"/>
    </i>
    <i r="2">
      <x v="3"/>
    </i>
    <i r="2">
      <x v="1"/>
    </i>
    <i r="1">
      <x v="125"/>
    </i>
    <i r="2">
      <x/>
    </i>
    <i r="2">
      <x v="2"/>
    </i>
    <i r="2">
      <x v="4"/>
    </i>
    <i r="2">
      <x v="3"/>
    </i>
    <i r="2">
      <x v="1"/>
    </i>
    <i r="1">
      <x v="130"/>
    </i>
    <i r="2">
      <x/>
    </i>
    <i r="2">
      <x v="2"/>
    </i>
    <i r="2">
      <x v="4"/>
    </i>
    <i r="2">
      <x v="3"/>
    </i>
    <i r="2">
      <x v="1"/>
    </i>
    <i r="1">
      <x v="159"/>
    </i>
    <i r="2">
      <x/>
    </i>
    <i r="2">
      <x v="2"/>
    </i>
    <i r="2">
      <x v="4"/>
    </i>
    <i r="2">
      <x v="3"/>
    </i>
    <i r="2">
      <x v="1"/>
    </i>
    <i r="1">
      <x v="160"/>
    </i>
    <i r="2">
      <x/>
    </i>
    <i r="2">
      <x v="2"/>
    </i>
    <i r="2">
      <x v="4"/>
    </i>
    <i r="2">
      <x v="3"/>
    </i>
    <i r="2">
      <x v="1"/>
    </i>
    <i>
      <x v="14"/>
    </i>
    <i r="1">
      <x v="51"/>
    </i>
    <i r="2">
      <x/>
    </i>
    <i r="2">
      <x v="2"/>
    </i>
    <i r="2">
      <x v="4"/>
    </i>
    <i r="2">
      <x v="3"/>
    </i>
    <i r="2">
      <x v="1"/>
    </i>
    <i>
      <x v="15"/>
    </i>
    <i r="1">
      <x v="107"/>
    </i>
    <i r="2">
      <x/>
    </i>
    <i r="2">
      <x v="2"/>
    </i>
    <i r="2">
      <x v="4"/>
    </i>
    <i r="2">
      <x v="3"/>
    </i>
    <i r="2">
      <x v="1"/>
    </i>
    <i r="1">
      <x v="115"/>
    </i>
    <i r="2">
      <x/>
    </i>
    <i r="2">
      <x v="2"/>
    </i>
    <i r="2">
      <x v="4"/>
    </i>
    <i r="2">
      <x v="3"/>
    </i>
    <i r="2">
      <x v="1"/>
    </i>
    <i r="1">
      <x v="135"/>
    </i>
    <i r="2">
      <x/>
    </i>
    <i r="2">
      <x v="2"/>
    </i>
    <i r="2">
      <x v="4"/>
    </i>
    <i r="2">
      <x v="3"/>
    </i>
    <i r="2">
      <x v="1"/>
    </i>
    <i r="1">
      <x v="168"/>
    </i>
    <i r="2">
      <x/>
    </i>
    <i r="2">
      <x v="2"/>
    </i>
    <i r="2">
      <x v="4"/>
    </i>
    <i r="2">
      <x v="3"/>
    </i>
    <i r="2">
      <x v="1"/>
    </i>
    <i r="1">
      <x v="171"/>
    </i>
    <i r="2">
      <x/>
    </i>
    <i r="2">
      <x v="2"/>
    </i>
    <i r="2">
      <x v="4"/>
    </i>
    <i r="2">
      <x v="3"/>
    </i>
    <i r="2">
      <x v="1"/>
    </i>
    <i>
      <x v="16"/>
    </i>
    <i r="1">
      <x v="20"/>
    </i>
    <i r="2">
      <x/>
    </i>
    <i r="2">
      <x v="2"/>
    </i>
    <i r="2">
      <x v="4"/>
    </i>
    <i r="2">
      <x v="3"/>
    </i>
    <i r="2">
      <x v="1"/>
    </i>
    <i r="1">
      <x v="114"/>
    </i>
    <i r="2">
      <x/>
    </i>
    <i r="2">
      <x v="2"/>
    </i>
    <i r="2">
      <x v="4"/>
    </i>
    <i r="2">
      <x v="3"/>
    </i>
    <i r="2">
      <x v="1"/>
    </i>
    <i r="1">
      <x v="149"/>
    </i>
    <i r="2">
      <x/>
    </i>
    <i r="2">
      <x v="2"/>
    </i>
    <i r="2">
      <x v="4"/>
    </i>
    <i r="2">
      <x v="3"/>
    </i>
    <i r="2">
      <x v="1"/>
    </i>
    <i r="1">
      <x v="150"/>
    </i>
    <i r="2">
      <x/>
    </i>
    <i r="2">
      <x v="2"/>
    </i>
    <i r="2">
      <x v="4"/>
    </i>
    <i r="2">
      <x v="3"/>
    </i>
    <i r="2">
      <x v="1"/>
    </i>
  </rowItems>
  <colFields count="1">
    <field x="-2"/>
  </colFields>
  <colItems count="8">
    <i>
      <x/>
    </i>
    <i i="1">
      <x v="1"/>
    </i>
    <i i="2">
      <x v="2"/>
    </i>
    <i i="3">
      <x v="3"/>
    </i>
    <i i="4">
      <x v="4"/>
    </i>
    <i i="5">
      <x v="5"/>
    </i>
    <i i="6">
      <x v="6"/>
    </i>
    <i i="7">
      <x v="7"/>
    </i>
  </colItems>
  <dataFields count="8">
    <dataField name="Row Sort" fld="11" baseField="0" baseItem="0"/>
    <dataField name="FY 2019" fld="13" baseField="0" baseItem="0" numFmtId="6"/>
    <dataField name="FY 2020" fld="14" baseField="0" baseItem="0" numFmtId="6"/>
    <dataField name="FY 2021" fld="15" baseField="0" baseItem="0" numFmtId="6"/>
    <dataField name="FY 2022" fld="16" baseField="0" baseItem="0" numFmtId="6"/>
    <dataField name="FY 2023" fld="17" baseField="0" baseItem="0" numFmtId="6"/>
    <dataField name="FY 2024" fld="18" baseField="6" baseItem="23" numFmtId="6"/>
    <dataField name="FY 2025" fld="19" baseField="12" baseItem="4" numFmtId="6"/>
  </dataFields>
  <formats count="10">
    <format dxfId="149">
      <pivotArea outline="0" collapsedLevelsAreSubtotals="1" fieldPosition="0">
        <references count="1">
          <reference field="4294967294" count="5" selected="0">
            <x v="1"/>
            <x v="2"/>
            <x v="3"/>
            <x v="4"/>
            <x v="5"/>
          </reference>
        </references>
      </pivotArea>
    </format>
    <format dxfId="148">
      <pivotArea field="0" type="button" dataOnly="0" labelOnly="1" outline="0" axis="axisRow" fieldPosition="0"/>
    </format>
    <format dxfId="147">
      <pivotArea dataOnly="0" labelOnly="1" outline="0" fieldPosition="0">
        <references count="1">
          <reference field="4294967294" count="6">
            <x v="0"/>
            <x v="1"/>
            <x v="2"/>
            <x v="3"/>
            <x v="4"/>
            <x v="5"/>
          </reference>
        </references>
      </pivotArea>
    </format>
    <format dxfId="146">
      <pivotArea field="0" type="button" dataOnly="0" labelOnly="1" outline="0" axis="axisRow" fieldPosition="0"/>
    </format>
    <format dxfId="145">
      <pivotArea collapsedLevelsAreSubtotals="1" fieldPosition="0">
        <references count="1">
          <reference field="0" count="1">
            <x v="0"/>
          </reference>
        </references>
      </pivotArea>
    </format>
    <format dxfId="144">
      <pivotArea dataOnly="0" labelOnly="1" fieldPosition="0">
        <references count="1">
          <reference field="0" count="1">
            <x v="0"/>
          </reference>
        </references>
      </pivotArea>
    </format>
    <format dxfId="143">
      <pivotArea dataOnly="0" labelOnly="1" outline="0" fieldPosition="0">
        <references count="1">
          <reference field="4294967294" count="1">
            <x v="6"/>
          </reference>
        </references>
      </pivotArea>
    </format>
    <format dxfId="142">
      <pivotArea outline="0" collapsedLevelsAreSubtotals="1" fieldPosition="0">
        <references count="1">
          <reference field="4294967294" count="1" selected="0">
            <x v="6"/>
          </reference>
        </references>
      </pivotArea>
    </format>
    <format dxfId="141">
      <pivotArea outline="0" collapsedLevelsAreSubtotals="1" fieldPosition="0">
        <references count="1">
          <reference field="4294967294" count="1" selected="0">
            <x v="7"/>
          </reference>
        </references>
      </pivotArea>
    </format>
    <format dxfId="140">
      <pivotArea dataOnly="0" labelOnly="1" outline="0" fieldPosition="0">
        <references count="1">
          <reference field="4294967294" count="1">
            <x v="7"/>
          </reference>
        </references>
      </pivotArea>
    </format>
  </formats>
  <conditionalFormats count="1">
    <conditionalFormat priority="7">
      <pivotAreas count="348">
        <pivotArea type="data" collapsedLevelsAreSubtotals="1" fieldPosition="0">
          <references count="3">
            <reference field="4294967294" count="5" selected="0">
              <x v="1"/>
              <x v="2"/>
              <x v="3"/>
              <x v="4"/>
              <x v="5"/>
            </reference>
            <reference field="0" count="1" selected="0">
              <x v="0"/>
            </reference>
            <reference field="6" count="1">
              <x v="23"/>
            </reference>
          </references>
        </pivotArea>
        <pivotArea type="data" collapsedLevelsAreSubtotals="1" fieldPosition="0">
          <references count="4">
            <reference field="4294967294" count="5" selected="0">
              <x v="1"/>
              <x v="2"/>
              <x v="3"/>
              <x v="4"/>
              <x v="5"/>
            </reference>
            <reference field="0" count="1" selected="0">
              <x v="0"/>
            </reference>
            <reference field="6" count="1" selected="0">
              <x v="23"/>
            </reference>
            <reference field="12" count="6">
              <x v="0"/>
              <x v="1"/>
              <x v="2"/>
              <x v="3"/>
              <x v="4"/>
              <x v="6"/>
            </reference>
          </references>
        </pivotArea>
        <pivotArea type="data" collapsedLevelsAreSubtotals="1" fieldPosition="0">
          <references count="3">
            <reference field="4294967294" count="5" selected="0">
              <x v="1"/>
              <x v="2"/>
              <x v="3"/>
              <x v="4"/>
              <x v="5"/>
            </reference>
            <reference field="0" count="1" selected="0">
              <x v="0"/>
            </reference>
            <reference field="6" count="1">
              <x v="24"/>
            </reference>
          </references>
        </pivotArea>
        <pivotArea type="data" collapsedLevelsAreSubtotals="1" fieldPosition="0">
          <references count="4">
            <reference field="4294967294" count="5" selected="0">
              <x v="1"/>
              <x v="2"/>
              <x v="3"/>
              <x v="4"/>
              <x v="5"/>
            </reference>
            <reference field="0" count="1" selected="0">
              <x v="0"/>
            </reference>
            <reference field="6" count="1" selected="0">
              <x v="24"/>
            </reference>
            <reference field="12" count="6">
              <x v="0"/>
              <x v="1"/>
              <x v="2"/>
              <x v="3"/>
              <x v="4"/>
              <x v="6"/>
            </reference>
          </references>
        </pivotArea>
        <pivotArea type="data" collapsedLevelsAreSubtotals="1" fieldPosition="0">
          <references count="3">
            <reference field="4294967294" count="5" selected="0">
              <x v="1"/>
              <x v="2"/>
              <x v="3"/>
              <x v="4"/>
              <x v="5"/>
            </reference>
            <reference field="0" count="1" selected="0">
              <x v="0"/>
            </reference>
            <reference field="6" count="1">
              <x v="26"/>
            </reference>
          </references>
        </pivotArea>
        <pivotArea type="data" collapsedLevelsAreSubtotals="1" fieldPosition="0">
          <references count="4">
            <reference field="4294967294" count="5" selected="0">
              <x v="1"/>
              <x v="2"/>
              <x v="3"/>
              <x v="4"/>
              <x v="5"/>
            </reference>
            <reference field="0" count="1" selected="0">
              <x v="0"/>
            </reference>
            <reference field="6" count="1" selected="0">
              <x v="26"/>
            </reference>
            <reference field="12" count="6">
              <x v="0"/>
              <x v="1"/>
              <x v="2"/>
              <x v="3"/>
              <x v="4"/>
              <x v="6"/>
            </reference>
          </references>
        </pivotArea>
        <pivotArea type="data" collapsedLevelsAreSubtotals="1" fieldPosition="0">
          <references count="3">
            <reference field="4294967294" count="5" selected="0">
              <x v="1"/>
              <x v="2"/>
              <x v="3"/>
              <x v="4"/>
              <x v="5"/>
            </reference>
            <reference field="0" count="1" selected="0">
              <x v="0"/>
            </reference>
            <reference field="6" count="1">
              <x v="38"/>
            </reference>
          </references>
        </pivotArea>
        <pivotArea type="data" collapsedLevelsAreSubtotals="1" fieldPosition="0">
          <references count="4">
            <reference field="4294967294" count="5" selected="0">
              <x v="1"/>
              <x v="2"/>
              <x v="3"/>
              <x v="4"/>
              <x v="5"/>
            </reference>
            <reference field="0" count="1" selected="0">
              <x v="0"/>
            </reference>
            <reference field="6" count="1" selected="0">
              <x v="38"/>
            </reference>
            <reference field="12" count="6">
              <x v="0"/>
              <x v="1"/>
              <x v="2"/>
              <x v="3"/>
              <x v="4"/>
              <x v="6"/>
            </reference>
          </references>
        </pivotArea>
        <pivotArea type="data" collapsedLevelsAreSubtotals="1" fieldPosition="0">
          <references count="3">
            <reference field="4294967294" count="5" selected="0">
              <x v="1"/>
              <x v="2"/>
              <x v="3"/>
              <x v="4"/>
              <x v="5"/>
            </reference>
            <reference field="0" count="1" selected="0">
              <x v="0"/>
            </reference>
            <reference field="6" count="1">
              <x v="43"/>
            </reference>
          </references>
        </pivotArea>
        <pivotArea type="data" collapsedLevelsAreSubtotals="1" fieldPosition="0">
          <references count="4">
            <reference field="4294967294" count="5" selected="0">
              <x v="1"/>
              <x v="2"/>
              <x v="3"/>
              <x v="4"/>
              <x v="5"/>
            </reference>
            <reference field="0" count="1" selected="0">
              <x v="0"/>
            </reference>
            <reference field="6" count="1" selected="0">
              <x v="43"/>
            </reference>
            <reference field="12" count="6">
              <x v="0"/>
              <x v="1"/>
              <x v="2"/>
              <x v="3"/>
              <x v="4"/>
              <x v="6"/>
            </reference>
          </references>
        </pivotArea>
        <pivotArea type="data" collapsedLevelsAreSubtotals="1" fieldPosition="0">
          <references count="3">
            <reference field="4294967294" count="5" selected="0">
              <x v="1"/>
              <x v="2"/>
              <x v="3"/>
              <x v="4"/>
              <x v="5"/>
            </reference>
            <reference field="0" count="1" selected="0">
              <x v="0"/>
            </reference>
            <reference field="6" count="1">
              <x v="47"/>
            </reference>
          </references>
        </pivotArea>
        <pivotArea type="data" collapsedLevelsAreSubtotals="1" fieldPosition="0">
          <references count="4">
            <reference field="4294967294" count="5" selected="0">
              <x v="1"/>
              <x v="2"/>
              <x v="3"/>
              <x v="4"/>
              <x v="5"/>
            </reference>
            <reference field="0" count="1" selected="0">
              <x v="0"/>
            </reference>
            <reference field="6" count="1" selected="0">
              <x v="47"/>
            </reference>
            <reference field="12" count="6">
              <x v="0"/>
              <x v="1"/>
              <x v="2"/>
              <x v="3"/>
              <x v="4"/>
              <x v="6"/>
            </reference>
          </references>
        </pivotArea>
        <pivotArea type="data" collapsedLevelsAreSubtotals="1" fieldPosition="0">
          <references count="3">
            <reference field="4294967294" count="5" selected="0">
              <x v="1"/>
              <x v="2"/>
              <x v="3"/>
              <x v="4"/>
              <x v="5"/>
            </reference>
            <reference field="0" count="1" selected="0">
              <x v="0"/>
            </reference>
            <reference field="6" count="1">
              <x v="59"/>
            </reference>
          </references>
        </pivotArea>
        <pivotArea type="data" collapsedLevelsAreSubtotals="1" fieldPosition="0">
          <references count="4">
            <reference field="4294967294" count="5" selected="0">
              <x v="1"/>
              <x v="2"/>
              <x v="3"/>
              <x v="4"/>
              <x v="5"/>
            </reference>
            <reference field="0" count="1" selected="0">
              <x v="0"/>
            </reference>
            <reference field="6" count="1" selected="0">
              <x v="59"/>
            </reference>
            <reference field="12" count="6">
              <x v="0"/>
              <x v="1"/>
              <x v="2"/>
              <x v="3"/>
              <x v="4"/>
              <x v="6"/>
            </reference>
          </references>
        </pivotArea>
        <pivotArea type="data" collapsedLevelsAreSubtotals="1" fieldPosition="0">
          <references count="2">
            <reference field="4294967294" count="5" selected="0">
              <x v="1"/>
              <x v="2"/>
              <x v="3"/>
              <x v="4"/>
              <x v="5"/>
            </reference>
            <reference field="0" count="1">
              <x v="1"/>
            </reference>
          </references>
        </pivotArea>
        <pivotArea type="data" collapsedLevelsAreSubtotals="1" fieldPosition="0">
          <references count="3">
            <reference field="4294967294" count="5" selected="0">
              <x v="1"/>
              <x v="2"/>
              <x v="3"/>
              <x v="4"/>
              <x v="5"/>
            </reference>
            <reference field="0" count="1" selected="0">
              <x v="1"/>
            </reference>
            <reference field="6" count="1">
              <x v="58"/>
            </reference>
          </references>
        </pivotArea>
        <pivotArea type="data" collapsedLevelsAreSubtotals="1" fieldPosition="0">
          <references count="4">
            <reference field="4294967294" count="5" selected="0">
              <x v="1"/>
              <x v="2"/>
              <x v="3"/>
              <x v="4"/>
              <x v="5"/>
            </reference>
            <reference field="0" count="1" selected="0">
              <x v="1"/>
            </reference>
            <reference field="6" count="1" selected="0">
              <x v="58"/>
            </reference>
            <reference field="12" count="6">
              <x v="0"/>
              <x v="1"/>
              <x v="2"/>
              <x v="3"/>
              <x v="4"/>
              <x v="6"/>
            </reference>
          </references>
        </pivotArea>
        <pivotArea type="data" collapsedLevelsAreSubtotals="1" fieldPosition="0">
          <references count="3">
            <reference field="4294967294" count="5" selected="0">
              <x v="1"/>
              <x v="2"/>
              <x v="3"/>
              <x v="4"/>
              <x v="5"/>
            </reference>
            <reference field="0" count="1" selected="0">
              <x v="1"/>
            </reference>
            <reference field="6" count="1">
              <x v="96"/>
            </reference>
          </references>
        </pivotArea>
        <pivotArea type="data" collapsedLevelsAreSubtotals="1" fieldPosition="0">
          <references count="4">
            <reference field="4294967294" count="5" selected="0">
              <x v="1"/>
              <x v="2"/>
              <x v="3"/>
              <x v="4"/>
              <x v="5"/>
            </reference>
            <reference field="0" count="1" selected="0">
              <x v="1"/>
            </reference>
            <reference field="6" count="1" selected="0">
              <x v="96"/>
            </reference>
            <reference field="12" count="6">
              <x v="0"/>
              <x v="1"/>
              <x v="2"/>
              <x v="3"/>
              <x v="4"/>
              <x v="6"/>
            </reference>
          </references>
        </pivotArea>
        <pivotArea type="data" collapsedLevelsAreSubtotals="1" fieldPosition="0">
          <references count="3">
            <reference field="4294967294" count="5" selected="0">
              <x v="1"/>
              <x v="2"/>
              <x v="3"/>
              <x v="4"/>
              <x v="5"/>
            </reference>
            <reference field="0" count="1" selected="0">
              <x v="1"/>
            </reference>
            <reference field="6" count="1">
              <x v="109"/>
            </reference>
          </references>
        </pivotArea>
        <pivotArea type="data" collapsedLevelsAreSubtotals="1" fieldPosition="0">
          <references count="4">
            <reference field="4294967294" count="5" selected="0">
              <x v="1"/>
              <x v="2"/>
              <x v="3"/>
              <x v="4"/>
              <x v="5"/>
            </reference>
            <reference field="0" count="1" selected="0">
              <x v="1"/>
            </reference>
            <reference field="6" count="1" selected="0">
              <x v="109"/>
            </reference>
            <reference field="12" count="6">
              <x v="0"/>
              <x v="1"/>
              <x v="2"/>
              <x v="3"/>
              <x v="4"/>
              <x v="6"/>
            </reference>
          </references>
        </pivotArea>
        <pivotArea type="data" collapsedLevelsAreSubtotals="1" fieldPosition="0">
          <references count="2">
            <reference field="4294967294" count="5" selected="0">
              <x v="1"/>
              <x v="2"/>
              <x v="3"/>
              <x v="4"/>
              <x v="5"/>
            </reference>
            <reference field="0" count="1">
              <x v="2"/>
            </reference>
          </references>
        </pivotArea>
        <pivotArea type="data" collapsedLevelsAreSubtotals="1" fieldPosition="0">
          <references count="3">
            <reference field="4294967294" count="5" selected="0">
              <x v="1"/>
              <x v="2"/>
              <x v="3"/>
              <x v="4"/>
              <x v="5"/>
            </reference>
            <reference field="0" count="1" selected="0">
              <x v="2"/>
            </reference>
            <reference field="6" count="1">
              <x v="164"/>
            </reference>
          </references>
        </pivotArea>
        <pivotArea type="data" collapsedLevelsAreSubtotals="1" fieldPosition="0">
          <references count="4">
            <reference field="4294967294" count="5" selected="0">
              <x v="1"/>
              <x v="2"/>
              <x v="3"/>
              <x v="4"/>
              <x v="5"/>
            </reference>
            <reference field="0" count="1" selected="0">
              <x v="2"/>
            </reference>
            <reference field="6" count="1" selected="0">
              <x v="164"/>
            </reference>
            <reference field="12" count="6">
              <x v="0"/>
              <x v="1"/>
              <x v="2"/>
              <x v="3"/>
              <x v="4"/>
              <x v="6"/>
            </reference>
          </references>
        </pivotArea>
        <pivotArea type="data" collapsedLevelsAreSubtotals="1" fieldPosition="0">
          <references count="3">
            <reference field="4294967294" count="5" selected="0">
              <x v="1"/>
              <x v="2"/>
              <x v="3"/>
              <x v="4"/>
              <x v="5"/>
            </reference>
            <reference field="0" count="1" selected="0">
              <x v="2"/>
            </reference>
            <reference field="6" count="1">
              <x v="165"/>
            </reference>
          </references>
        </pivotArea>
        <pivotArea type="data" collapsedLevelsAreSubtotals="1" fieldPosition="0">
          <references count="4">
            <reference field="4294967294" count="5" selected="0">
              <x v="1"/>
              <x v="2"/>
              <x v="3"/>
              <x v="4"/>
              <x v="5"/>
            </reference>
            <reference field="0" count="1" selected="0">
              <x v="2"/>
            </reference>
            <reference field="6" count="1" selected="0">
              <x v="165"/>
            </reference>
            <reference field="12" count="6">
              <x v="0"/>
              <x v="1"/>
              <x v="2"/>
              <x v="3"/>
              <x v="4"/>
              <x v="6"/>
            </reference>
          </references>
        </pivotArea>
        <pivotArea type="data" collapsedLevelsAreSubtotals="1" fieldPosition="0">
          <references count="2">
            <reference field="4294967294" count="5" selected="0">
              <x v="1"/>
              <x v="2"/>
              <x v="3"/>
              <x v="4"/>
              <x v="5"/>
            </reference>
            <reference field="0" count="1">
              <x v="3"/>
            </reference>
          </references>
        </pivotArea>
        <pivotArea type="data" collapsedLevelsAreSubtotals="1" fieldPosition="0">
          <references count="3">
            <reference field="4294967294" count="5" selected="0">
              <x v="1"/>
              <x v="2"/>
              <x v="3"/>
              <x v="4"/>
              <x v="5"/>
            </reference>
            <reference field="0" count="1" selected="0">
              <x v="3"/>
            </reference>
            <reference field="6" count="1">
              <x v="44"/>
            </reference>
          </references>
        </pivotArea>
        <pivotArea type="data" collapsedLevelsAreSubtotals="1" fieldPosition="0">
          <references count="4">
            <reference field="4294967294" count="5" selected="0">
              <x v="1"/>
              <x v="2"/>
              <x v="3"/>
              <x v="4"/>
              <x v="5"/>
            </reference>
            <reference field="0" count="1" selected="0">
              <x v="3"/>
            </reference>
            <reference field="6" count="1" selected="0">
              <x v="44"/>
            </reference>
            <reference field="12" count="6">
              <x v="0"/>
              <x v="1"/>
              <x v="2"/>
              <x v="3"/>
              <x v="4"/>
              <x v="6"/>
            </reference>
          </references>
        </pivotArea>
        <pivotArea type="data" collapsedLevelsAreSubtotals="1" fieldPosition="0">
          <references count="3">
            <reference field="4294967294" count="5" selected="0">
              <x v="1"/>
              <x v="2"/>
              <x v="3"/>
              <x v="4"/>
              <x v="5"/>
            </reference>
            <reference field="0" count="1" selected="0">
              <x v="3"/>
            </reference>
            <reference field="6" count="1">
              <x v="57"/>
            </reference>
          </references>
        </pivotArea>
        <pivotArea type="data" collapsedLevelsAreSubtotals="1" fieldPosition="0">
          <references count="4">
            <reference field="4294967294" count="5" selected="0">
              <x v="1"/>
              <x v="2"/>
              <x v="3"/>
              <x v="4"/>
              <x v="5"/>
            </reference>
            <reference field="0" count="1" selected="0">
              <x v="3"/>
            </reference>
            <reference field="6" count="1" selected="0">
              <x v="57"/>
            </reference>
            <reference field="12" count="6">
              <x v="0"/>
              <x v="1"/>
              <x v="2"/>
              <x v="3"/>
              <x v="4"/>
              <x v="6"/>
            </reference>
          </references>
        </pivotArea>
        <pivotArea type="data" collapsedLevelsAreSubtotals="1" fieldPosition="0">
          <references count="3">
            <reference field="4294967294" count="5" selected="0">
              <x v="1"/>
              <x v="2"/>
              <x v="3"/>
              <x v="4"/>
              <x v="5"/>
            </reference>
            <reference field="0" count="1" selected="0">
              <x v="3"/>
            </reference>
            <reference field="6" count="1">
              <x v="97"/>
            </reference>
          </references>
        </pivotArea>
        <pivotArea type="data" collapsedLevelsAreSubtotals="1" fieldPosition="0">
          <references count="4">
            <reference field="4294967294" count="5" selected="0">
              <x v="1"/>
              <x v="2"/>
              <x v="3"/>
              <x v="4"/>
              <x v="5"/>
            </reference>
            <reference field="0" count="1" selected="0">
              <x v="3"/>
            </reference>
            <reference field="6" count="1" selected="0">
              <x v="97"/>
            </reference>
            <reference field="12" count="6">
              <x v="0"/>
              <x v="1"/>
              <x v="2"/>
              <x v="3"/>
              <x v="4"/>
              <x v="6"/>
            </reference>
          </references>
        </pivotArea>
        <pivotArea type="data" collapsedLevelsAreSubtotals="1" fieldPosition="0">
          <references count="3">
            <reference field="4294967294" count="5" selected="0">
              <x v="1"/>
              <x v="2"/>
              <x v="3"/>
              <x v="4"/>
              <x v="5"/>
            </reference>
            <reference field="0" count="1" selected="0">
              <x v="3"/>
            </reference>
            <reference field="6" count="1">
              <x v="98"/>
            </reference>
          </references>
        </pivotArea>
        <pivotArea type="data" collapsedLevelsAreSubtotals="1" fieldPosition="0">
          <references count="4">
            <reference field="4294967294" count="5" selected="0">
              <x v="1"/>
              <x v="2"/>
              <x v="3"/>
              <x v="4"/>
              <x v="5"/>
            </reference>
            <reference field="0" count="1" selected="0">
              <x v="3"/>
            </reference>
            <reference field="6" count="1" selected="0">
              <x v="98"/>
            </reference>
            <reference field="12" count="6">
              <x v="0"/>
              <x v="1"/>
              <x v="2"/>
              <x v="3"/>
              <x v="4"/>
              <x v="6"/>
            </reference>
          </references>
        </pivotArea>
        <pivotArea type="data" collapsedLevelsAreSubtotals="1" fieldPosition="0">
          <references count="3">
            <reference field="4294967294" count="5" selected="0">
              <x v="1"/>
              <x v="2"/>
              <x v="3"/>
              <x v="4"/>
              <x v="5"/>
            </reference>
            <reference field="0" count="1" selected="0">
              <x v="3"/>
            </reference>
            <reference field="6" count="1">
              <x v="99"/>
            </reference>
          </references>
        </pivotArea>
        <pivotArea type="data" collapsedLevelsAreSubtotals="1" fieldPosition="0">
          <references count="4">
            <reference field="4294967294" count="5" selected="0">
              <x v="1"/>
              <x v="2"/>
              <x v="3"/>
              <x v="4"/>
              <x v="5"/>
            </reference>
            <reference field="0" count="1" selected="0">
              <x v="3"/>
            </reference>
            <reference field="6" count="1" selected="0">
              <x v="99"/>
            </reference>
            <reference field="12" count="6">
              <x v="0"/>
              <x v="1"/>
              <x v="2"/>
              <x v="3"/>
              <x v="4"/>
              <x v="6"/>
            </reference>
          </references>
        </pivotArea>
        <pivotArea type="data" collapsedLevelsAreSubtotals="1" fieldPosition="0">
          <references count="3">
            <reference field="4294967294" count="5" selected="0">
              <x v="1"/>
              <x v="2"/>
              <x v="3"/>
              <x v="4"/>
              <x v="5"/>
            </reference>
            <reference field="0" count="1" selected="0">
              <x v="3"/>
            </reference>
            <reference field="6" count="1">
              <x v="100"/>
            </reference>
          </references>
        </pivotArea>
        <pivotArea type="data" collapsedLevelsAreSubtotals="1" fieldPosition="0">
          <references count="4">
            <reference field="4294967294" count="5" selected="0">
              <x v="1"/>
              <x v="2"/>
              <x v="3"/>
              <x v="4"/>
              <x v="5"/>
            </reference>
            <reference field="0" count="1" selected="0">
              <x v="3"/>
            </reference>
            <reference field="6" count="1" selected="0">
              <x v="100"/>
            </reference>
            <reference field="12" count="6">
              <x v="0"/>
              <x v="1"/>
              <x v="2"/>
              <x v="3"/>
              <x v="4"/>
              <x v="6"/>
            </reference>
          </references>
        </pivotArea>
        <pivotArea type="data" collapsedLevelsAreSubtotals="1" fieldPosition="0">
          <references count="3">
            <reference field="4294967294" count="5" selected="0">
              <x v="1"/>
              <x v="2"/>
              <x v="3"/>
              <x v="4"/>
              <x v="5"/>
            </reference>
            <reference field="0" count="1" selected="0">
              <x v="3"/>
            </reference>
            <reference field="6" count="1">
              <x v="102"/>
            </reference>
          </references>
        </pivotArea>
        <pivotArea type="data" collapsedLevelsAreSubtotals="1" fieldPosition="0">
          <references count="4">
            <reference field="4294967294" count="5" selected="0">
              <x v="1"/>
              <x v="2"/>
              <x v="3"/>
              <x v="4"/>
              <x v="5"/>
            </reference>
            <reference field="0" count="1" selected="0">
              <x v="3"/>
            </reference>
            <reference field="6" count="1" selected="0">
              <x v="102"/>
            </reference>
            <reference field="12" count="6">
              <x v="0"/>
              <x v="1"/>
              <x v="2"/>
              <x v="3"/>
              <x v="4"/>
              <x v="6"/>
            </reference>
          </references>
        </pivotArea>
        <pivotArea type="data" collapsedLevelsAreSubtotals="1" fieldPosition="0">
          <references count="3">
            <reference field="4294967294" count="5" selected="0">
              <x v="1"/>
              <x v="2"/>
              <x v="3"/>
              <x v="4"/>
              <x v="5"/>
            </reference>
            <reference field="0" count="1" selected="0">
              <x v="3"/>
            </reference>
            <reference field="6" count="1">
              <x v="103"/>
            </reference>
          </references>
        </pivotArea>
        <pivotArea type="data" collapsedLevelsAreSubtotals="1" fieldPosition="0">
          <references count="4">
            <reference field="4294967294" count="5" selected="0">
              <x v="1"/>
              <x v="2"/>
              <x v="3"/>
              <x v="4"/>
              <x v="5"/>
            </reference>
            <reference field="0" count="1" selected="0">
              <x v="3"/>
            </reference>
            <reference field="6" count="1" selected="0">
              <x v="103"/>
            </reference>
            <reference field="12" count="6">
              <x v="0"/>
              <x v="1"/>
              <x v="2"/>
              <x v="3"/>
              <x v="4"/>
              <x v="6"/>
            </reference>
          </references>
        </pivotArea>
        <pivotArea type="data" collapsedLevelsAreSubtotals="1" fieldPosition="0">
          <references count="3">
            <reference field="4294967294" count="5" selected="0">
              <x v="1"/>
              <x v="2"/>
              <x v="3"/>
              <x v="4"/>
              <x v="5"/>
            </reference>
            <reference field="0" count="1" selected="0">
              <x v="3"/>
            </reference>
            <reference field="6" count="1">
              <x v="108"/>
            </reference>
          </references>
        </pivotArea>
        <pivotArea type="data" collapsedLevelsAreSubtotals="1" fieldPosition="0">
          <references count="4">
            <reference field="4294967294" count="5" selected="0">
              <x v="1"/>
              <x v="2"/>
              <x v="3"/>
              <x v="4"/>
              <x v="5"/>
            </reference>
            <reference field="0" count="1" selected="0">
              <x v="3"/>
            </reference>
            <reference field="6" count="1" selected="0">
              <x v="108"/>
            </reference>
            <reference field="12" count="6">
              <x v="0"/>
              <x v="1"/>
              <x v="2"/>
              <x v="3"/>
              <x v="4"/>
              <x v="6"/>
            </reference>
          </references>
        </pivotArea>
        <pivotArea type="data" collapsedLevelsAreSubtotals="1" fieldPosition="0">
          <references count="3">
            <reference field="4294967294" count="5" selected="0">
              <x v="1"/>
              <x v="2"/>
              <x v="3"/>
              <x v="4"/>
              <x v="5"/>
            </reference>
            <reference field="0" count="1" selected="0">
              <x v="3"/>
            </reference>
            <reference field="6" count="1">
              <x v="152"/>
            </reference>
          </references>
        </pivotArea>
        <pivotArea type="data" collapsedLevelsAreSubtotals="1" fieldPosition="0">
          <references count="4">
            <reference field="4294967294" count="5" selected="0">
              <x v="1"/>
              <x v="2"/>
              <x v="3"/>
              <x v="4"/>
              <x v="5"/>
            </reference>
            <reference field="0" count="1" selected="0">
              <x v="3"/>
            </reference>
            <reference field="6" count="1" selected="0">
              <x v="152"/>
            </reference>
            <reference field="12" count="6">
              <x v="0"/>
              <x v="1"/>
              <x v="2"/>
              <x v="3"/>
              <x v="4"/>
              <x v="6"/>
            </reference>
          </references>
        </pivotArea>
        <pivotArea type="data" collapsedLevelsAreSubtotals="1" fieldPosition="0">
          <references count="2">
            <reference field="4294967294" count="5" selected="0">
              <x v="1"/>
              <x v="2"/>
              <x v="3"/>
              <x v="4"/>
              <x v="5"/>
            </reference>
            <reference field="0" count="1">
              <x v="4"/>
            </reference>
          </references>
        </pivotArea>
        <pivotArea type="data" collapsedLevelsAreSubtotals="1" fieldPosition="0">
          <references count="3">
            <reference field="4294967294" count="5" selected="0">
              <x v="1"/>
              <x v="2"/>
              <x v="3"/>
              <x v="4"/>
              <x v="5"/>
            </reference>
            <reference field="0" count="1" selected="0">
              <x v="4"/>
            </reference>
            <reference field="6" count="1">
              <x v="31"/>
            </reference>
          </references>
        </pivotArea>
        <pivotArea type="data" collapsedLevelsAreSubtotals="1" fieldPosition="0">
          <references count="4">
            <reference field="4294967294" count="5" selected="0">
              <x v="1"/>
              <x v="2"/>
              <x v="3"/>
              <x v="4"/>
              <x v="5"/>
            </reference>
            <reference field="0" count="1" selected="0">
              <x v="4"/>
            </reference>
            <reference field="6" count="1" selected="0">
              <x v="31"/>
            </reference>
            <reference field="12" count="6">
              <x v="0"/>
              <x v="1"/>
              <x v="2"/>
              <x v="3"/>
              <x v="4"/>
              <x v="6"/>
            </reference>
          </references>
        </pivotArea>
        <pivotArea type="data" collapsedLevelsAreSubtotals="1" fieldPosition="0">
          <references count="3">
            <reference field="4294967294" count="5" selected="0">
              <x v="1"/>
              <x v="2"/>
              <x v="3"/>
              <x v="4"/>
              <x v="5"/>
            </reference>
            <reference field="0" count="1" selected="0">
              <x v="4"/>
            </reference>
            <reference field="6" count="1">
              <x v="33"/>
            </reference>
          </references>
        </pivotArea>
        <pivotArea type="data" collapsedLevelsAreSubtotals="1" fieldPosition="0">
          <references count="4">
            <reference field="4294967294" count="5" selected="0">
              <x v="1"/>
              <x v="2"/>
              <x v="3"/>
              <x v="4"/>
              <x v="5"/>
            </reference>
            <reference field="0" count="1" selected="0">
              <x v="4"/>
            </reference>
            <reference field="6" count="1" selected="0">
              <x v="33"/>
            </reference>
            <reference field="12" count="6">
              <x v="0"/>
              <x v="1"/>
              <x v="2"/>
              <x v="3"/>
              <x v="4"/>
              <x v="6"/>
            </reference>
          </references>
        </pivotArea>
        <pivotArea type="data" collapsedLevelsAreSubtotals="1" fieldPosition="0">
          <references count="3">
            <reference field="4294967294" count="5" selected="0">
              <x v="1"/>
              <x v="2"/>
              <x v="3"/>
              <x v="4"/>
              <x v="5"/>
            </reference>
            <reference field="0" count="1" selected="0">
              <x v="4"/>
            </reference>
            <reference field="6" count="1">
              <x v="52"/>
            </reference>
          </references>
        </pivotArea>
        <pivotArea type="data" collapsedLevelsAreSubtotals="1" fieldPosition="0">
          <references count="4">
            <reference field="4294967294" count="5" selected="0">
              <x v="1"/>
              <x v="2"/>
              <x v="3"/>
              <x v="4"/>
              <x v="5"/>
            </reference>
            <reference field="0" count="1" selected="0">
              <x v="4"/>
            </reference>
            <reference field="6" count="1" selected="0">
              <x v="52"/>
            </reference>
            <reference field="12" count="6">
              <x v="0"/>
              <x v="1"/>
              <x v="2"/>
              <x v="3"/>
              <x v="4"/>
              <x v="6"/>
            </reference>
          </references>
        </pivotArea>
        <pivotArea type="data" collapsedLevelsAreSubtotals="1" fieldPosition="0">
          <references count="3">
            <reference field="4294967294" count="5" selected="0">
              <x v="1"/>
              <x v="2"/>
              <x v="3"/>
              <x v="4"/>
              <x v="5"/>
            </reference>
            <reference field="0" count="1" selected="0">
              <x v="4"/>
            </reference>
            <reference field="6" count="1">
              <x v="61"/>
            </reference>
          </references>
        </pivotArea>
        <pivotArea type="data" collapsedLevelsAreSubtotals="1" fieldPosition="0">
          <references count="4">
            <reference field="4294967294" count="5" selected="0">
              <x v="1"/>
              <x v="2"/>
              <x v="3"/>
              <x v="4"/>
              <x v="5"/>
            </reference>
            <reference field="0" count="1" selected="0">
              <x v="4"/>
            </reference>
            <reference field="6" count="1" selected="0">
              <x v="61"/>
            </reference>
            <reference field="12" count="6">
              <x v="0"/>
              <x v="1"/>
              <x v="2"/>
              <x v="3"/>
              <x v="4"/>
              <x v="6"/>
            </reference>
          </references>
        </pivotArea>
        <pivotArea type="data" collapsedLevelsAreSubtotals="1" fieldPosition="0">
          <references count="3">
            <reference field="4294967294" count="5" selected="0">
              <x v="1"/>
              <x v="2"/>
              <x v="3"/>
              <x v="4"/>
              <x v="5"/>
            </reference>
            <reference field="0" count="1" selected="0">
              <x v="4"/>
            </reference>
            <reference field="6" count="1">
              <x v="64"/>
            </reference>
          </references>
        </pivotArea>
        <pivotArea type="data" collapsedLevelsAreSubtotals="1" fieldPosition="0">
          <references count="4">
            <reference field="4294967294" count="5" selected="0">
              <x v="1"/>
              <x v="2"/>
              <x v="3"/>
              <x v="4"/>
              <x v="5"/>
            </reference>
            <reference field="0" count="1" selected="0">
              <x v="4"/>
            </reference>
            <reference field="6" count="1" selected="0">
              <x v="64"/>
            </reference>
            <reference field="12" count="6">
              <x v="0"/>
              <x v="1"/>
              <x v="2"/>
              <x v="3"/>
              <x v="4"/>
              <x v="6"/>
            </reference>
          </references>
        </pivotArea>
        <pivotArea type="data" collapsedLevelsAreSubtotals="1" fieldPosition="0">
          <references count="3">
            <reference field="4294967294" count="5" selected="0">
              <x v="1"/>
              <x v="2"/>
              <x v="3"/>
              <x v="4"/>
              <x v="5"/>
            </reference>
            <reference field="0" count="1" selected="0">
              <x v="4"/>
            </reference>
            <reference field="6" count="1">
              <x v="65"/>
            </reference>
          </references>
        </pivotArea>
        <pivotArea type="data" collapsedLevelsAreSubtotals="1" fieldPosition="0">
          <references count="4">
            <reference field="4294967294" count="5" selected="0">
              <x v="1"/>
              <x v="2"/>
              <x v="3"/>
              <x v="4"/>
              <x v="5"/>
            </reference>
            <reference field="0" count="1" selected="0">
              <x v="4"/>
            </reference>
            <reference field="6" count="1" selected="0">
              <x v="65"/>
            </reference>
            <reference field="12" count="6">
              <x v="0"/>
              <x v="1"/>
              <x v="2"/>
              <x v="3"/>
              <x v="4"/>
              <x v="6"/>
            </reference>
          </references>
        </pivotArea>
        <pivotArea type="data" collapsedLevelsAreSubtotals="1" fieldPosition="0">
          <references count="3">
            <reference field="4294967294" count="5" selected="0">
              <x v="1"/>
              <x v="2"/>
              <x v="3"/>
              <x v="4"/>
              <x v="5"/>
            </reference>
            <reference field="0" count="1" selected="0">
              <x v="4"/>
            </reference>
            <reference field="6" count="1">
              <x v="67"/>
            </reference>
          </references>
        </pivotArea>
        <pivotArea type="data" collapsedLevelsAreSubtotals="1" fieldPosition="0">
          <references count="4">
            <reference field="4294967294" count="5" selected="0">
              <x v="1"/>
              <x v="2"/>
              <x v="3"/>
              <x v="4"/>
              <x v="5"/>
            </reference>
            <reference field="0" count="1" selected="0">
              <x v="4"/>
            </reference>
            <reference field="6" count="1" selected="0">
              <x v="67"/>
            </reference>
            <reference field="12" count="6">
              <x v="0"/>
              <x v="1"/>
              <x v="2"/>
              <x v="3"/>
              <x v="4"/>
              <x v="6"/>
            </reference>
          </references>
        </pivotArea>
        <pivotArea type="data" collapsedLevelsAreSubtotals="1" fieldPosition="0">
          <references count="3">
            <reference field="4294967294" count="5" selected="0">
              <x v="1"/>
              <x v="2"/>
              <x v="3"/>
              <x v="4"/>
              <x v="5"/>
            </reference>
            <reference field="0" count="1" selected="0">
              <x v="4"/>
            </reference>
            <reference field="6" count="1">
              <x v="68"/>
            </reference>
          </references>
        </pivotArea>
        <pivotArea type="data" collapsedLevelsAreSubtotals="1" fieldPosition="0">
          <references count="4">
            <reference field="4294967294" count="5" selected="0">
              <x v="1"/>
              <x v="2"/>
              <x v="3"/>
              <x v="4"/>
              <x v="5"/>
            </reference>
            <reference field="0" count="1" selected="0">
              <x v="4"/>
            </reference>
            <reference field="6" count="1" selected="0">
              <x v="68"/>
            </reference>
            <reference field="12" count="6">
              <x v="0"/>
              <x v="1"/>
              <x v="2"/>
              <x v="3"/>
              <x v="4"/>
              <x v="6"/>
            </reference>
          </references>
        </pivotArea>
        <pivotArea type="data" collapsedLevelsAreSubtotals="1" fieldPosition="0">
          <references count="3">
            <reference field="4294967294" count="5" selected="0">
              <x v="1"/>
              <x v="2"/>
              <x v="3"/>
              <x v="4"/>
              <x v="5"/>
            </reference>
            <reference field="0" count="1" selected="0">
              <x v="4"/>
            </reference>
            <reference field="6" count="1">
              <x v="69"/>
            </reference>
          </references>
        </pivotArea>
        <pivotArea type="data" collapsedLevelsAreSubtotals="1" fieldPosition="0">
          <references count="4">
            <reference field="4294967294" count="5" selected="0">
              <x v="1"/>
              <x v="2"/>
              <x v="3"/>
              <x v="4"/>
              <x v="5"/>
            </reference>
            <reference field="0" count="1" selected="0">
              <x v="4"/>
            </reference>
            <reference field="6" count="1" selected="0">
              <x v="69"/>
            </reference>
            <reference field="12" count="6">
              <x v="0"/>
              <x v="1"/>
              <x v="2"/>
              <x v="3"/>
              <x v="4"/>
              <x v="6"/>
            </reference>
          </references>
        </pivotArea>
        <pivotArea type="data" collapsedLevelsAreSubtotals="1" fieldPosition="0">
          <references count="3">
            <reference field="4294967294" count="5" selected="0">
              <x v="1"/>
              <x v="2"/>
              <x v="3"/>
              <x v="4"/>
              <x v="5"/>
            </reference>
            <reference field="0" count="1" selected="0">
              <x v="4"/>
            </reference>
            <reference field="6" count="1">
              <x v="70"/>
            </reference>
          </references>
        </pivotArea>
        <pivotArea type="data" collapsedLevelsAreSubtotals="1" fieldPosition="0">
          <references count="4">
            <reference field="4294967294" count="5" selected="0">
              <x v="1"/>
              <x v="2"/>
              <x v="3"/>
              <x v="4"/>
              <x v="5"/>
            </reference>
            <reference field="0" count="1" selected="0">
              <x v="4"/>
            </reference>
            <reference field="6" count="1" selected="0">
              <x v="70"/>
            </reference>
            <reference field="12" count="6">
              <x v="0"/>
              <x v="1"/>
              <x v="2"/>
              <x v="3"/>
              <x v="4"/>
              <x v="6"/>
            </reference>
          </references>
        </pivotArea>
        <pivotArea type="data" collapsedLevelsAreSubtotals="1" fieldPosition="0">
          <references count="3">
            <reference field="4294967294" count="5" selected="0">
              <x v="1"/>
              <x v="2"/>
              <x v="3"/>
              <x v="4"/>
              <x v="5"/>
            </reference>
            <reference field="0" count="1" selected="0">
              <x v="4"/>
            </reference>
            <reference field="6" count="1">
              <x v="71"/>
            </reference>
          </references>
        </pivotArea>
        <pivotArea type="data" collapsedLevelsAreSubtotals="1" fieldPosition="0">
          <references count="4">
            <reference field="4294967294" count="5" selected="0">
              <x v="1"/>
              <x v="2"/>
              <x v="3"/>
              <x v="4"/>
              <x v="5"/>
            </reference>
            <reference field="0" count="1" selected="0">
              <x v="4"/>
            </reference>
            <reference field="6" count="1" selected="0">
              <x v="71"/>
            </reference>
            <reference field="12" count="6">
              <x v="0"/>
              <x v="1"/>
              <x v="2"/>
              <x v="3"/>
              <x v="4"/>
              <x v="6"/>
            </reference>
          </references>
        </pivotArea>
        <pivotArea type="data" collapsedLevelsAreSubtotals="1" fieldPosition="0">
          <references count="3">
            <reference field="4294967294" count="5" selected="0">
              <x v="1"/>
              <x v="2"/>
              <x v="3"/>
              <x v="4"/>
              <x v="5"/>
            </reference>
            <reference field="0" count="1" selected="0">
              <x v="4"/>
            </reference>
            <reference field="6" count="1">
              <x v="72"/>
            </reference>
          </references>
        </pivotArea>
        <pivotArea type="data" collapsedLevelsAreSubtotals="1" fieldPosition="0">
          <references count="4">
            <reference field="4294967294" count="5" selected="0">
              <x v="1"/>
              <x v="2"/>
              <x v="3"/>
              <x v="4"/>
              <x v="5"/>
            </reference>
            <reference field="0" count="1" selected="0">
              <x v="4"/>
            </reference>
            <reference field="6" count="1" selected="0">
              <x v="72"/>
            </reference>
            <reference field="12" count="6">
              <x v="0"/>
              <x v="1"/>
              <x v="2"/>
              <x v="3"/>
              <x v="4"/>
              <x v="6"/>
            </reference>
          </references>
        </pivotArea>
        <pivotArea type="data" collapsedLevelsAreSubtotals="1" fieldPosition="0">
          <references count="3">
            <reference field="4294967294" count="5" selected="0">
              <x v="1"/>
              <x v="2"/>
              <x v="3"/>
              <x v="4"/>
              <x v="5"/>
            </reference>
            <reference field="0" count="1" selected="0">
              <x v="4"/>
            </reference>
            <reference field="6" count="1">
              <x v="73"/>
            </reference>
          </references>
        </pivotArea>
        <pivotArea type="data" collapsedLevelsAreSubtotals="1" fieldPosition="0">
          <references count="4">
            <reference field="4294967294" count="5" selected="0">
              <x v="1"/>
              <x v="2"/>
              <x v="3"/>
              <x v="4"/>
              <x v="5"/>
            </reference>
            <reference field="0" count="1" selected="0">
              <x v="4"/>
            </reference>
            <reference field="6" count="1" selected="0">
              <x v="73"/>
            </reference>
            <reference field="12" count="6">
              <x v="0"/>
              <x v="1"/>
              <x v="2"/>
              <x v="3"/>
              <x v="4"/>
              <x v="6"/>
            </reference>
          </references>
        </pivotArea>
        <pivotArea type="data" collapsedLevelsAreSubtotals="1" fieldPosition="0">
          <references count="3">
            <reference field="4294967294" count="5" selected="0">
              <x v="1"/>
              <x v="2"/>
              <x v="3"/>
              <x v="4"/>
              <x v="5"/>
            </reference>
            <reference field="0" count="1" selected="0">
              <x v="4"/>
            </reference>
            <reference field="6" count="1">
              <x v="74"/>
            </reference>
          </references>
        </pivotArea>
        <pivotArea type="data" collapsedLevelsAreSubtotals="1" fieldPosition="0">
          <references count="4">
            <reference field="4294967294" count="5" selected="0">
              <x v="1"/>
              <x v="2"/>
              <x v="3"/>
              <x v="4"/>
              <x v="5"/>
            </reference>
            <reference field="0" count="1" selected="0">
              <x v="4"/>
            </reference>
            <reference field="6" count="1" selected="0">
              <x v="74"/>
            </reference>
            <reference field="12" count="6">
              <x v="0"/>
              <x v="1"/>
              <x v="2"/>
              <x v="3"/>
              <x v="4"/>
              <x v="6"/>
            </reference>
          </references>
        </pivotArea>
        <pivotArea type="data" collapsedLevelsAreSubtotals="1" fieldPosition="0">
          <references count="3">
            <reference field="4294967294" count="5" selected="0">
              <x v="1"/>
              <x v="2"/>
              <x v="3"/>
              <x v="4"/>
              <x v="5"/>
            </reference>
            <reference field="0" count="1" selected="0">
              <x v="4"/>
            </reference>
            <reference field="6" count="1">
              <x v="75"/>
            </reference>
          </references>
        </pivotArea>
        <pivotArea type="data" collapsedLevelsAreSubtotals="1" fieldPosition="0">
          <references count="4">
            <reference field="4294967294" count="5" selected="0">
              <x v="1"/>
              <x v="2"/>
              <x v="3"/>
              <x v="4"/>
              <x v="5"/>
            </reference>
            <reference field="0" count="1" selected="0">
              <x v="4"/>
            </reference>
            <reference field="6" count="1" selected="0">
              <x v="75"/>
            </reference>
            <reference field="12" count="6">
              <x v="0"/>
              <x v="1"/>
              <x v="2"/>
              <x v="3"/>
              <x v="4"/>
              <x v="6"/>
            </reference>
          </references>
        </pivotArea>
        <pivotArea type="data" collapsedLevelsAreSubtotals="1" fieldPosition="0">
          <references count="3">
            <reference field="4294967294" count="5" selected="0">
              <x v="1"/>
              <x v="2"/>
              <x v="3"/>
              <x v="4"/>
              <x v="5"/>
            </reference>
            <reference field="0" count="1" selected="0">
              <x v="4"/>
            </reference>
            <reference field="6" count="1">
              <x v="76"/>
            </reference>
          </references>
        </pivotArea>
        <pivotArea type="data" collapsedLevelsAreSubtotals="1" fieldPosition="0">
          <references count="4">
            <reference field="4294967294" count="5" selected="0">
              <x v="1"/>
              <x v="2"/>
              <x v="3"/>
              <x v="4"/>
              <x v="5"/>
            </reference>
            <reference field="0" count="1" selected="0">
              <x v="4"/>
            </reference>
            <reference field="6" count="1" selected="0">
              <x v="76"/>
            </reference>
            <reference field="12" count="6">
              <x v="0"/>
              <x v="1"/>
              <x v="2"/>
              <x v="3"/>
              <x v="4"/>
              <x v="6"/>
            </reference>
          </references>
        </pivotArea>
        <pivotArea type="data" collapsedLevelsAreSubtotals="1" fieldPosition="0">
          <references count="3">
            <reference field="4294967294" count="5" selected="0">
              <x v="1"/>
              <x v="2"/>
              <x v="3"/>
              <x v="4"/>
              <x v="5"/>
            </reference>
            <reference field="0" count="1" selected="0">
              <x v="4"/>
            </reference>
            <reference field="6" count="1">
              <x v="77"/>
            </reference>
          </references>
        </pivotArea>
        <pivotArea type="data" collapsedLevelsAreSubtotals="1" fieldPosition="0">
          <references count="4">
            <reference field="4294967294" count="5" selected="0">
              <x v="1"/>
              <x v="2"/>
              <x v="3"/>
              <x v="4"/>
              <x v="5"/>
            </reference>
            <reference field="0" count="1" selected="0">
              <x v="4"/>
            </reference>
            <reference field="6" count="1" selected="0">
              <x v="77"/>
            </reference>
            <reference field="12" count="6">
              <x v="0"/>
              <x v="1"/>
              <x v="2"/>
              <x v="3"/>
              <x v="4"/>
              <x v="6"/>
            </reference>
          </references>
        </pivotArea>
        <pivotArea type="data" collapsedLevelsAreSubtotals="1" fieldPosition="0">
          <references count="3">
            <reference field="4294967294" count="5" selected="0">
              <x v="1"/>
              <x v="2"/>
              <x v="3"/>
              <x v="4"/>
              <x v="5"/>
            </reference>
            <reference field="0" count="1" selected="0">
              <x v="4"/>
            </reference>
            <reference field="6" count="1">
              <x v="78"/>
            </reference>
          </references>
        </pivotArea>
        <pivotArea type="data" collapsedLevelsAreSubtotals="1" fieldPosition="0">
          <references count="4">
            <reference field="4294967294" count="5" selected="0">
              <x v="1"/>
              <x v="2"/>
              <x v="3"/>
              <x v="4"/>
              <x v="5"/>
            </reference>
            <reference field="0" count="1" selected="0">
              <x v="4"/>
            </reference>
            <reference field="6" count="1" selected="0">
              <x v="78"/>
            </reference>
            <reference field="12" count="6">
              <x v="0"/>
              <x v="1"/>
              <x v="2"/>
              <x v="3"/>
              <x v="4"/>
              <x v="6"/>
            </reference>
          </references>
        </pivotArea>
        <pivotArea type="data" collapsedLevelsAreSubtotals="1" fieldPosition="0">
          <references count="3">
            <reference field="4294967294" count="5" selected="0">
              <x v="1"/>
              <x v="2"/>
              <x v="3"/>
              <x v="4"/>
              <x v="5"/>
            </reference>
            <reference field="0" count="1" selected="0">
              <x v="4"/>
            </reference>
            <reference field="6" count="1">
              <x v="79"/>
            </reference>
          </references>
        </pivotArea>
        <pivotArea type="data" collapsedLevelsAreSubtotals="1" fieldPosition="0">
          <references count="4">
            <reference field="4294967294" count="5" selected="0">
              <x v="1"/>
              <x v="2"/>
              <x v="3"/>
              <x v="4"/>
              <x v="5"/>
            </reference>
            <reference field="0" count="1" selected="0">
              <x v="4"/>
            </reference>
            <reference field="6" count="1" selected="0">
              <x v="79"/>
            </reference>
            <reference field="12" count="6">
              <x v="0"/>
              <x v="1"/>
              <x v="2"/>
              <x v="3"/>
              <x v="4"/>
              <x v="6"/>
            </reference>
          </references>
        </pivotArea>
        <pivotArea type="data" collapsedLevelsAreSubtotals="1" fieldPosition="0">
          <references count="3">
            <reference field="4294967294" count="5" selected="0">
              <x v="1"/>
              <x v="2"/>
              <x v="3"/>
              <x v="4"/>
              <x v="5"/>
            </reference>
            <reference field="0" count="1" selected="0">
              <x v="4"/>
            </reference>
            <reference field="6" count="1">
              <x v="80"/>
            </reference>
          </references>
        </pivotArea>
        <pivotArea type="data" collapsedLevelsAreSubtotals="1" fieldPosition="0">
          <references count="4">
            <reference field="4294967294" count="5" selected="0">
              <x v="1"/>
              <x v="2"/>
              <x v="3"/>
              <x v="4"/>
              <x v="5"/>
            </reference>
            <reference field="0" count="1" selected="0">
              <x v="4"/>
            </reference>
            <reference field="6" count="1" selected="0">
              <x v="80"/>
            </reference>
            <reference field="12" count="6">
              <x v="0"/>
              <x v="1"/>
              <x v="2"/>
              <x v="3"/>
              <x v="4"/>
              <x v="6"/>
            </reference>
          </references>
        </pivotArea>
        <pivotArea type="data" collapsedLevelsAreSubtotals="1" fieldPosition="0">
          <references count="3">
            <reference field="4294967294" count="5" selected="0">
              <x v="1"/>
              <x v="2"/>
              <x v="3"/>
              <x v="4"/>
              <x v="5"/>
            </reference>
            <reference field="0" count="1" selected="0">
              <x v="4"/>
            </reference>
            <reference field="6" count="1">
              <x v="81"/>
            </reference>
          </references>
        </pivotArea>
        <pivotArea type="data" collapsedLevelsAreSubtotals="1" fieldPosition="0">
          <references count="4">
            <reference field="4294967294" count="5" selected="0">
              <x v="1"/>
              <x v="2"/>
              <x v="3"/>
              <x v="4"/>
              <x v="5"/>
            </reference>
            <reference field="0" count="1" selected="0">
              <x v="4"/>
            </reference>
            <reference field="6" count="1" selected="0">
              <x v="81"/>
            </reference>
            <reference field="12" count="6">
              <x v="0"/>
              <x v="1"/>
              <x v="2"/>
              <x v="3"/>
              <x v="4"/>
              <x v="6"/>
            </reference>
          </references>
        </pivotArea>
        <pivotArea type="data" collapsedLevelsAreSubtotals="1" fieldPosition="0">
          <references count="3">
            <reference field="4294967294" count="5" selected="0">
              <x v="1"/>
              <x v="2"/>
              <x v="3"/>
              <x v="4"/>
              <x v="5"/>
            </reference>
            <reference field="0" count="1" selected="0">
              <x v="4"/>
            </reference>
            <reference field="6" count="1">
              <x v="82"/>
            </reference>
          </references>
        </pivotArea>
        <pivotArea type="data" collapsedLevelsAreSubtotals="1" fieldPosition="0">
          <references count="4">
            <reference field="4294967294" count="5" selected="0">
              <x v="1"/>
              <x v="2"/>
              <x v="3"/>
              <x v="4"/>
              <x v="5"/>
            </reference>
            <reference field="0" count="1" selected="0">
              <x v="4"/>
            </reference>
            <reference field="6" count="1" selected="0">
              <x v="82"/>
            </reference>
            <reference field="12" count="6">
              <x v="0"/>
              <x v="1"/>
              <x v="2"/>
              <x v="3"/>
              <x v="4"/>
              <x v="6"/>
            </reference>
          </references>
        </pivotArea>
        <pivotArea type="data" collapsedLevelsAreSubtotals="1" fieldPosition="0">
          <references count="3">
            <reference field="4294967294" count="5" selected="0">
              <x v="1"/>
              <x v="2"/>
              <x v="3"/>
              <x v="4"/>
              <x v="5"/>
            </reference>
            <reference field="0" count="1" selected="0">
              <x v="4"/>
            </reference>
            <reference field="6" count="1">
              <x v="83"/>
            </reference>
          </references>
        </pivotArea>
        <pivotArea type="data" collapsedLevelsAreSubtotals="1" fieldPosition="0">
          <references count="4">
            <reference field="4294967294" count="5" selected="0">
              <x v="1"/>
              <x v="2"/>
              <x v="3"/>
              <x v="4"/>
              <x v="5"/>
            </reference>
            <reference field="0" count="1" selected="0">
              <x v="4"/>
            </reference>
            <reference field="6" count="1" selected="0">
              <x v="83"/>
            </reference>
            <reference field="12" count="6">
              <x v="0"/>
              <x v="1"/>
              <x v="2"/>
              <x v="3"/>
              <x v="4"/>
              <x v="6"/>
            </reference>
          </references>
        </pivotArea>
        <pivotArea type="data" collapsedLevelsAreSubtotals="1" fieldPosition="0">
          <references count="3">
            <reference field="4294967294" count="5" selected="0">
              <x v="1"/>
              <x v="2"/>
              <x v="3"/>
              <x v="4"/>
              <x v="5"/>
            </reference>
            <reference field="0" count="1" selected="0">
              <x v="4"/>
            </reference>
            <reference field="6" count="1">
              <x v="84"/>
            </reference>
          </references>
        </pivotArea>
        <pivotArea type="data" collapsedLevelsAreSubtotals="1" fieldPosition="0">
          <references count="4">
            <reference field="4294967294" count="5" selected="0">
              <x v="1"/>
              <x v="2"/>
              <x v="3"/>
              <x v="4"/>
              <x v="5"/>
            </reference>
            <reference field="0" count="1" selected="0">
              <x v="4"/>
            </reference>
            <reference field="6" count="1" selected="0">
              <x v="84"/>
            </reference>
            <reference field="12" count="6">
              <x v="0"/>
              <x v="1"/>
              <x v="2"/>
              <x v="3"/>
              <x v="4"/>
              <x v="6"/>
            </reference>
          </references>
        </pivotArea>
        <pivotArea type="data" collapsedLevelsAreSubtotals="1" fieldPosition="0">
          <references count="3">
            <reference field="4294967294" count="5" selected="0">
              <x v="1"/>
              <x v="2"/>
              <x v="3"/>
              <x v="4"/>
              <x v="5"/>
            </reference>
            <reference field="0" count="1" selected="0">
              <x v="4"/>
            </reference>
            <reference field="6" count="1">
              <x v="85"/>
            </reference>
          </references>
        </pivotArea>
        <pivotArea type="data" collapsedLevelsAreSubtotals="1" fieldPosition="0">
          <references count="4">
            <reference field="4294967294" count="5" selected="0">
              <x v="1"/>
              <x v="2"/>
              <x v="3"/>
              <x v="4"/>
              <x v="5"/>
            </reference>
            <reference field="0" count="1" selected="0">
              <x v="4"/>
            </reference>
            <reference field="6" count="1" selected="0">
              <x v="85"/>
            </reference>
            <reference field="12" count="6">
              <x v="0"/>
              <x v="1"/>
              <x v="2"/>
              <x v="3"/>
              <x v="4"/>
              <x v="6"/>
            </reference>
          </references>
        </pivotArea>
        <pivotArea type="data" collapsedLevelsAreSubtotals="1" fieldPosition="0">
          <references count="3">
            <reference field="4294967294" count="5" selected="0">
              <x v="1"/>
              <x v="2"/>
              <x v="3"/>
              <x v="4"/>
              <x v="5"/>
            </reference>
            <reference field="0" count="1" selected="0">
              <x v="4"/>
            </reference>
            <reference field="6" count="1">
              <x v="86"/>
            </reference>
          </references>
        </pivotArea>
        <pivotArea type="data" collapsedLevelsAreSubtotals="1" fieldPosition="0">
          <references count="4">
            <reference field="4294967294" count="5" selected="0">
              <x v="1"/>
              <x v="2"/>
              <x v="3"/>
              <x v="4"/>
              <x v="5"/>
            </reference>
            <reference field="0" count="1" selected="0">
              <x v="4"/>
            </reference>
            <reference field="6" count="1" selected="0">
              <x v="86"/>
            </reference>
            <reference field="12" count="6">
              <x v="0"/>
              <x v="1"/>
              <x v="2"/>
              <x v="3"/>
              <x v="4"/>
              <x v="6"/>
            </reference>
          </references>
        </pivotArea>
        <pivotArea type="data" collapsedLevelsAreSubtotals="1" fieldPosition="0">
          <references count="3">
            <reference field="4294967294" count="5" selected="0">
              <x v="1"/>
              <x v="2"/>
              <x v="3"/>
              <x v="4"/>
              <x v="5"/>
            </reference>
            <reference field="0" count="1" selected="0">
              <x v="4"/>
            </reference>
            <reference field="6" count="1">
              <x v="87"/>
            </reference>
          </references>
        </pivotArea>
        <pivotArea type="data" collapsedLevelsAreSubtotals="1" fieldPosition="0">
          <references count="4">
            <reference field="4294967294" count="5" selected="0">
              <x v="1"/>
              <x v="2"/>
              <x v="3"/>
              <x v="4"/>
              <x v="5"/>
            </reference>
            <reference field="0" count="1" selected="0">
              <x v="4"/>
            </reference>
            <reference field="6" count="1" selected="0">
              <x v="87"/>
            </reference>
            <reference field="12" count="6">
              <x v="0"/>
              <x v="1"/>
              <x v="2"/>
              <x v="3"/>
              <x v="4"/>
              <x v="6"/>
            </reference>
          </references>
        </pivotArea>
        <pivotArea type="data" collapsedLevelsAreSubtotals="1" fieldPosition="0">
          <references count="3">
            <reference field="4294967294" count="5" selected="0">
              <x v="1"/>
              <x v="2"/>
              <x v="3"/>
              <x v="4"/>
              <x v="5"/>
            </reference>
            <reference field="0" count="1" selected="0">
              <x v="4"/>
            </reference>
            <reference field="6" count="1">
              <x v="88"/>
            </reference>
          </references>
        </pivotArea>
        <pivotArea type="data" collapsedLevelsAreSubtotals="1" fieldPosition="0">
          <references count="4">
            <reference field="4294967294" count="5" selected="0">
              <x v="1"/>
              <x v="2"/>
              <x v="3"/>
              <x v="4"/>
              <x v="5"/>
            </reference>
            <reference field="0" count="1" selected="0">
              <x v="4"/>
            </reference>
            <reference field="6" count="1" selected="0">
              <x v="88"/>
            </reference>
            <reference field="12" count="6">
              <x v="0"/>
              <x v="1"/>
              <x v="2"/>
              <x v="3"/>
              <x v="4"/>
              <x v="6"/>
            </reference>
          </references>
        </pivotArea>
        <pivotArea type="data" collapsedLevelsAreSubtotals="1" fieldPosition="0">
          <references count="3">
            <reference field="4294967294" count="5" selected="0">
              <x v="1"/>
              <x v="2"/>
              <x v="3"/>
              <x v="4"/>
              <x v="5"/>
            </reference>
            <reference field="0" count="1" selected="0">
              <x v="4"/>
            </reference>
            <reference field="6" count="1">
              <x v="89"/>
            </reference>
          </references>
        </pivotArea>
        <pivotArea type="data" collapsedLevelsAreSubtotals="1" fieldPosition="0">
          <references count="4">
            <reference field="4294967294" count="5" selected="0">
              <x v="1"/>
              <x v="2"/>
              <x v="3"/>
              <x v="4"/>
              <x v="5"/>
            </reference>
            <reference field="0" count="1" selected="0">
              <x v="4"/>
            </reference>
            <reference field="6" count="1" selected="0">
              <x v="89"/>
            </reference>
            <reference field="12" count="6">
              <x v="0"/>
              <x v="1"/>
              <x v="2"/>
              <x v="3"/>
              <x v="4"/>
              <x v="6"/>
            </reference>
          </references>
        </pivotArea>
        <pivotArea type="data" collapsedLevelsAreSubtotals="1" fieldPosition="0">
          <references count="3">
            <reference field="4294967294" count="5" selected="0">
              <x v="1"/>
              <x v="2"/>
              <x v="3"/>
              <x v="4"/>
              <x v="5"/>
            </reference>
            <reference field="0" count="1" selected="0">
              <x v="4"/>
            </reference>
            <reference field="6" count="1">
              <x v="90"/>
            </reference>
          </references>
        </pivotArea>
        <pivotArea type="data" collapsedLevelsAreSubtotals="1" fieldPosition="0">
          <references count="4">
            <reference field="4294967294" count="5" selected="0">
              <x v="1"/>
              <x v="2"/>
              <x v="3"/>
              <x v="4"/>
              <x v="5"/>
            </reference>
            <reference field="0" count="1" selected="0">
              <x v="4"/>
            </reference>
            <reference field="6" count="1" selected="0">
              <x v="90"/>
            </reference>
            <reference field="12" count="6">
              <x v="0"/>
              <x v="1"/>
              <x v="2"/>
              <x v="3"/>
              <x v="4"/>
              <x v="6"/>
            </reference>
          </references>
        </pivotArea>
        <pivotArea type="data" collapsedLevelsAreSubtotals="1" fieldPosition="0">
          <references count="3">
            <reference field="4294967294" count="5" selected="0">
              <x v="1"/>
              <x v="2"/>
              <x v="3"/>
              <x v="4"/>
              <x v="5"/>
            </reference>
            <reference field="0" count="1" selected="0">
              <x v="4"/>
            </reference>
            <reference field="6" count="1">
              <x v="91"/>
            </reference>
          </references>
        </pivotArea>
        <pivotArea type="data" collapsedLevelsAreSubtotals="1" fieldPosition="0">
          <references count="4">
            <reference field="4294967294" count="5" selected="0">
              <x v="1"/>
              <x v="2"/>
              <x v="3"/>
              <x v="4"/>
              <x v="5"/>
            </reference>
            <reference field="0" count="1" selected="0">
              <x v="4"/>
            </reference>
            <reference field="6" count="1" selected="0">
              <x v="91"/>
            </reference>
            <reference field="12" count="6">
              <x v="0"/>
              <x v="1"/>
              <x v="2"/>
              <x v="3"/>
              <x v="4"/>
              <x v="6"/>
            </reference>
          </references>
        </pivotArea>
        <pivotArea type="data" collapsedLevelsAreSubtotals="1" fieldPosition="0">
          <references count="3">
            <reference field="4294967294" count="5" selected="0">
              <x v="1"/>
              <x v="2"/>
              <x v="3"/>
              <x v="4"/>
              <x v="5"/>
            </reference>
            <reference field="0" count="1" selected="0">
              <x v="4"/>
            </reference>
            <reference field="6" count="1">
              <x v="94"/>
            </reference>
          </references>
        </pivotArea>
        <pivotArea type="data" collapsedLevelsAreSubtotals="1" fieldPosition="0">
          <references count="4">
            <reference field="4294967294" count="5" selected="0">
              <x v="1"/>
              <x v="2"/>
              <x v="3"/>
              <x v="4"/>
              <x v="5"/>
            </reference>
            <reference field="0" count="1" selected="0">
              <x v="4"/>
            </reference>
            <reference field="6" count="1" selected="0">
              <x v="94"/>
            </reference>
            <reference field="12" count="6">
              <x v="0"/>
              <x v="1"/>
              <x v="2"/>
              <x v="3"/>
              <x v="4"/>
              <x v="6"/>
            </reference>
          </references>
        </pivotArea>
        <pivotArea type="data" collapsedLevelsAreSubtotals="1" fieldPosition="0">
          <references count="3">
            <reference field="4294967294" count="5" selected="0">
              <x v="1"/>
              <x v="2"/>
              <x v="3"/>
              <x v="4"/>
              <x v="5"/>
            </reference>
            <reference field="0" count="1" selected="0">
              <x v="4"/>
            </reference>
            <reference field="6" count="1">
              <x v="95"/>
            </reference>
          </references>
        </pivotArea>
        <pivotArea type="data" collapsedLevelsAreSubtotals="1" fieldPosition="0">
          <references count="4">
            <reference field="4294967294" count="5" selected="0">
              <x v="1"/>
              <x v="2"/>
              <x v="3"/>
              <x v="4"/>
              <x v="5"/>
            </reference>
            <reference field="0" count="1" selected="0">
              <x v="4"/>
            </reference>
            <reference field="6" count="1" selected="0">
              <x v="95"/>
            </reference>
            <reference field="12" count="6">
              <x v="0"/>
              <x v="1"/>
              <x v="2"/>
              <x v="3"/>
              <x v="4"/>
              <x v="6"/>
            </reference>
          </references>
        </pivotArea>
        <pivotArea type="data" collapsedLevelsAreSubtotals="1" fieldPosition="0">
          <references count="3">
            <reference field="4294967294" count="5" selected="0">
              <x v="1"/>
              <x v="2"/>
              <x v="3"/>
              <x v="4"/>
              <x v="5"/>
            </reference>
            <reference field="0" count="1" selected="0">
              <x v="4"/>
            </reference>
            <reference field="6" count="1">
              <x v="104"/>
            </reference>
          </references>
        </pivotArea>
        <pivotArea type="data" collapsedLevelsAreSubtotals="1" fieldPosition="0">
          <references count="4">
            <reference field="4294967294" count="5" selected="0">
              <x v="1"/>
              <x v="2"/>
              <x v="3"/>
              <x v="4"/>
              <x v="5"/>
            </reference>
            <reference field="0" count="1" selected="0">
              <x v="4"/>
            </reference>
            <reference field="6" count="1" selected="0">
              <x v="104"/>
            </reference>
            <reference field="12" count="6">
              <x v="0"/>
              <x v="1"/>
              <x v="2"/>
              <x v="3"/>
              <x v="4"/>
              <x v="6"/>
            </reference>
          </references>
        </pivotArea>
        <pivotArea type="data" collapsedLevelsAreSubtotals="1" fieldPosition="0">
          <references count="3">
            <reference field="4294967294" count="5" selected="0">
              <x v="1"/>
              <x v="2"/>
              <x v="3"/>
              <x v="4"/>
              <x v="5"/>
            </reference>
            <reference field="0" count="1" selected="0">
              <x v="4"/>
            </reference>
            <reference field="6" count="1">
              <x v="110"/>
            </reference>
          </references>
        </pivotArea>
        <pivotArea type="data" collapsedLevelsAreSubtotals="1" fieldPosition="0">
          <references count="4">
            <reference field="4294967294" count="5" selected="0">
              <x v="1"/>
              <x v="2"/>
              <x v="3"/>
              <x v="4"/>
              <x v="5"/>
            </reference>
            <reference field="0" count="1" selected="0">
              <x v="4"/>
            </reference>
            <reference field="6" count="1" selected="0">
              <x v="110"/>
            </reference>
            <reference field="12" count="6">
              <x v="0"/>
              <x v="1"/>
              <x v="2"/>
              <x v="3"/>
              <x v="4"/>
              <x v="6"/>
            </reference>
          </references>
        </pivotArea>
        <pivotArea type="data" collapsedLevelsAreSubtotals="1" fieldPosition="0">
          <references count="3">
            <reference field="4294967294" count="5" selected="0">
              <x v="1"/>
              <x v="2"/>
              <x v="3"/>
              <x v="4"/>
              <x v="5"/>
            </reference>
            <reference field="0" count="1" selected="0">
              <x v="4"/>
            </reference>
            <reference field="6" count="1">
              <x v="112"/>
            </reference>
          </references>
        </pivotArea>
        <pivotArea type="data" collapsedLevelsAreSubtotals="1" fieldPosition="0">
          <references count="4">
            <reference field="4294967294" count="5" selected="0">
              <x v="1"/>
              <x v="2"/>
              <x v="3"/>
              <x v="4"/>
              <x v="5"/>
            </reference>
            <reference field="0" count="1" selected="0">
              <x v="4"/>
            </reference>
            <reference field="6" count="1" selected="0">
              <x v="112"/>
            </reference>
            <reference field="12" count="6">
              <x v="0"/>
              <x v="1"/>
              <x v="2"/>
              <x v="3"/>
              <x v="4"/>
              <x v="6"/>
            </reference>
          </references>
        </pivotArea>
        <pivotArea type="data" collapsedLevelsAreSubtotals="1" fieldPosition="0">
          <references count="3">
            <reference field="4294967294" count="5" selected="0">
              <x v="1"/>
              <x v="2"/>
              <x v="3"/>
              <x v="4"/>
              <x v="5"/>
            </reference>
            <reference field="0" count="1" selected="0">
              <x v="4"/>
            </reference>
            <reference field="6" count="1">
              <x v="148"/>
            </reference>
          </references>
        </pivotArea>
        <pivotArea type="data" collapsedLevelsAreSubtotals="1" fieldPosition="0">
          <references count="4">
            <reference field="4294967294" count="5" selected="0">
              <x v="1"/>
              <x v="2"/>
              <x v="3"/>
              <x v="4"/>
              <x v="5"/>
            </reference>
            <reference field="0" count="1" selected="0">
              <x v="4"/>
            </reference>
            <reference field="6" count="1" selected="0">
              <x v="148"/>
            </reference>
            <reference field="12" count="6">
              <x v="0"/>
              <x v="1"/>
              <x v="2"/>
              <x v="3"/>
              <x v="4"/>
              <x v="6"/>
            </reference>
          </references>
        </pivotArea>
        <pivotArea type="data" collapsedLevelsAreSubtotals="1" fieldPosition="0">
          <references count="3">
            <reference field="4294967294" count="5" selected="0">
              <x v="1"/>
              <x v="2"/>
              <x v="3"/>
              <x v="4"/>
              <x v="5"/>
            </reference>
            <reference field="0" count="1" selected="0">
              <x v="4"/>
            </reference>
            <reference field="6" count="1">
              <x v="153"/>
            </reference>
          </references>
        </pivotArea>
        <pivotArea type="data" collapsedLevelsAreSubtotals="1" fieldPosition="0">
          <references count="4">
            <reference field="4294967294" count="5" selected="0">
              <x v="1"/>
              <x v="2"/>
              <x v="3"/>
              <x v="4"/>
              <x v="5"/>
            </reference>
            <reference field="0" count="1" selected="0">
              <x v="4"/>
            </reference>
            <reference field="6" count="1" selected="0">
              <x v="153"/>
            </reference>
            <reference field="12" count="6">
              <x v="0"/>
              <x v="1"/>
              <x v="2"/>
              <x v="3"/>
              <x v="4"/>
              <x v="6"/>
            </reference>
          </references>
        </pivotArea>
        <pivotArea type="data" collapsedLevelsAreSubtotals="1" fieldPosition="0">
          <references count="3">
            <reference field="4294967294" count="5" selected="0">
              <x v="1"/>
              <x v="2"/>
              <x v="3"/>
              <x v="4"/>
              <x v="5"/>
            </reference>
            <reference field="0" count="1" selected="0">
              <x v="4"/>
            </reference>
            <reference field="6" count="1">
              <x v="154"/>
            </reference>
          </references>
        </pivotArea>
        <pivotArea type="data" collapsedLevelsAreSubtotals="1" fieldPosition="0">
          <references count="4">
            <reference field="4294967294" count="5" selected="0">
              <x v="1"/>
              <x v="2"/>
              <x v="3"/>
              <x v="4"/>
              <x v="5"/>
            </reference>
            <reference field="0" count="1" selected="0">
              <x v="4"/>
            </reference>
            <reference field="6" count="1" selected="0">
              <x v="154"/>
            </reference>
            <reference field="12" count="6">
              <x v="0"/>
              <x v="1"/>
              <x v="2"/>
              <x v="3"/>
              <x v="4"/>
              <x v="6"/>
            </reference>
          </references>
        </pivotArea>
        <pivotArea type="data" collapsedLevelsAreSubtotals="1" fieldPosition="0">
          <references count="3">
            <reference field="4294967294" count="5" selected="0">
              <x v="1"/>
              <x v="2"/>
              <x v="3"/>
              <x v="4"/>
              <x v="5"/>
            </reference>
            <reference field="0" count="1" selected="0">
              <x v="4"/>
            </reference>
            <reference field="6" count="1">
              <x v="155"/>
            </reference>
          </references>
        </pivotArea>
        <pivotArea type="data" collapsedLevelsAreSubtotals="1" fieldPosition="0">
          <references count="4">
            <reference field="4294967294" count="5" selected="0">
              <x v="1"/>
              <x v="2"/>
              <x v="3"/>
              <x v="4"/>
              <x v="5"/>
            </reference>
            <reference field="0" count="1" selected="0">
              <x v="4"/>
            </reference>
            <reference field="6" count="1" selected="0">
              <x v="155"/>
            </reference>
            <reference field="12" count="6">
              <x v="0"/>
              <x v="1"/>
              <x v="2"/>
              <x v="3"/>
              <x v="4"/>
              <x v="6"/>
            </reference>
          </references>
        </pivotArea>
        <pivotArea type="data" collapsedLevelsAreSubtotals="1" fieldPosition="0">
          <references count="3">
            <reference field="4294967294" count="5" selected="0">
              <x v="1"/>
              <x v="2"/>
              <x v="3"/>
              <x v="4"/>
              <x v="5"/>
            </reference>
            <reference field="0" count="1" selected="0">
              <x v="4"/>
            </reference>
            <reference field="6" count="1">
              <x v="156"/>
            </reference>
          </references>
        </pivotArea>
        <pivotArea type="data" collapsedLevelsAreSubtotals="1" fieldPosition="0">
          <references count="4">
            <reference field="4294967294" count="5" selected="0">
              <x v="1"/>
              <x v="2"/>
              <x v="3"/>
              <x v="4"/>
              <x v="5"/>
            </reference>
            <reference field="0" count="1" selected="0">
              <x v="4"/>
            </reference>
            <reference field="6" count="1" selected="0">
              <x v="156"/>
            </reference>
            <reference field="12" count="6">
              <x v="0"/>
              <x v="1"/>
              <x v="2"/>
              <x v="3"/>
              <x v="4"/>
              <x v="6"/>
            </reference>
          </references>
        </pivotArea>
        <pivotArea type="data" collapsedLevelsAreSubtotals="1" fieldPosition="0">
          <references count="3">
            <reference field="4294967294" count="5" selected="0">
              <x v="1"/>
              <x v="2"/>
              <x v="3"/>
              <x v="4"/>
              <x v="5"/>
            </reference>
            <reference field="0" count="1" selected="0">
              <x v="4"/>
            </reference>
            <reference field="6" count="1">
              <x v="157"/>
            </reference>
          </references>
        </pivotArea>
        <pivotArea type="data" collapsedLevelsAreSubtotals="1" fieldPosition="0">
          <references count="4">
            <reference field="4294967294" count="5" selected="0">
              <x v="1"/>
              <x v="2"/>
              <x v="3"/>
              <x v="4"/>
              <x v="5"/>
            </reference>
            <reference field="0" count="1" selected="0">
              <x v="4"/>
            </reference>
            <reference field="6" count="1" selected="0">
              <x v="157"/>
            </reference>
            <reference field="12" count="6">
              <x v="0"/>
              <x v="1"/>
              <x v="2"/>
              <x v="3"/>
              <x v="4"/>
              <x v="6"/>
            </reference>
          </references>
        </pivotArea>
        <pivotArea type="data" collapsedLevelsAreSubtotals="1" fieldPosition="0">
          <references count="3">
            <reference field="4294967294" count="5" selected="0">
              <x v="1"/>
              <x v="2"/>
              <x v="3"/>
              <x v="4"/>
              <x v="5"/>
            </reference>
            <reference field="0" count="1" selected="0">
              <x v="4"/>
            </reference>
            <reference field="6" count="1">
              <x v="158"/>
            </reference>
          </references>
        </pivotArea>
        <pivotArea type="data" collapsedLevelsAreSubtotals="1" fieldPosition="0">
          <references count="4">
            <reference field="4294967294" count="5" selected="0">
              <x v="1"/>
              <x v="2"/>
              <x v="3"/>
              <x v="4"/>
              <x v="5"/>
            </reference>
            <reference field="0" count="1" selected="0">
              <x v="4"/>
            </reference>
            <reference field="6" count="1" selected="0">
              <x v="158"/>
            </reference>
            <reference field="12" count="6">
              <x v="0"/>
              <x v="1"/>
              <x v="2"/>
              <x v="3"/>
              <x v="4"/>
              <x v="6"/>
            </reference>
          </references>
        </pivotArea>
        <pivotArea type="data" collapsedLevelsAreSubtotals="1" fieldPosition="0">
          <references count="3">
            <reference field="4294967294" count="5" selected="0">
              <x v="1"/>
              <x v="2"/>
              <x v="3"/>
              <x v="4"/>
              <x v="5"/>
            </reference>
            <reference field="0" count="1" selected="0">
              <x v="4"/>
            </reference>
            <reference field="6" count="1">
              <x v="163"/>
            </reference>
          </references>
        </pivotArea>
        <pivotArea type="data" collapsedLevelsAreSubtotals="1" fieldPosition="0">
          <references count="4">
            <reference field="4294967294" count="5" selected="0">
              <x v="1"/>
              <x v="2"/>
              <x v="3"/>
              <x v="4"/>
              <x v="5"/>
            </reference>
            <reference field="0" count="1" selected="0">
              <x v="4"/>
            </reference>
            <reference field="6" count="1" selected="0">
              <x v="163"/>
            </reference>
            <reference field="12" count="6">
              <x v="0"/>
              <x v="1"/>
              <x v="2"/>
              <x v="3"/>
              <x v="4"/>
              <x v="6"/>
            </reference>
          </references>
        </pivotArea>
        <pivotArea type="data" collapsedLevelsAreSubtotals="1" fieldPosition="0">
          <references count="2">
            <reference field="4294967294" count="5" selected="0">
              <x v="1"/>
              <x v="2"/>
              <x v="3"/>
              <x v="4"/>
              <x v="5"/>
            </reference>
            <reference field="0" count="1">
              <x v="5"/>
            </reference>
          </references>
        </pivotArea>
        <pivotArea type="data" collapsedLevelsAreSubtotals="1" fieldPosition="0">
          <references count="3">
            <reference field="4294967294" count="5" selected="0">
              <x v="1"/>
              <x v="2"/>
              <x v="3"/>
              <x v="4"/>
              <x v="5"/>
            </reference>
            <reference field="0" count="1" selected="0">
              <x v="5"/>
            </reference>
            <reference field="6" count="1">
              <x v="17"/>
            </reference>
          </references>
        </pivotArea>
        <pivotArea type="data" collapsedLevelsAreSubtotals="1" fieldPosition="0">
          <references count="4">
            <reference field="4294967294" count="5" selected="0">
              <x v="1"/>
              <x v="2"/>
              <x v="3"/>
              <x v="4"/>
              <x v="5"/>
            </reference>
            <reference field="0" count="1" selected="0">
              <x v="5"/>
            </reference>
            <reference field="6" count="1" selected="0">
              <x v="17"/>
            </reference>
            <reference field="12" count="6">
              <x v="0"/>
              <x v="1"/>
              <x v="2"/>
              <x v="3"/>
              <x v="4"/>
              <x v="6"/>
            </reference>
          </references>
        </pivotArea>
        <pivotArea type="data" collapsedLevelsAreSubtotals="1" fieldPosition="0">
          <references count="3">
            <reference field="4294967294" count="5" selected="0">
              <x v="1"/>
              <x v="2"/>
              <x v="3"/>
              <x v="4"/>
              <x v="5"/>
            </reference>
            <reference field="0" count="1" selected="0">
              <x v="5"/>
            </reference>
            <reference field="6" count="1">
              <x v="18"/>
            </reference>
          </references>
        </pivotArea>
        <pivotArea type="data" collapsedLevelsAreSubtotals="1" fieldPosition="0">
          <references count="4">
            <reference field="4294967294" count="5" selected="0">
              <x v="1"/>
              <x v="2"/>
              <x v="3"/>
              <x v="4"/>
              <x v="5"/>
            </reference>
            <reference field="0" count="1" selected="0">
              <x v="5"/>
            </reference>
            <reference field="6" count="1" selected="0">
              <x v="18"/>
            </reference>
            <reference field="12" count="6">
              <x v="0"/>
              <x v="1"/>
              <x v="2"/>
              <x v="3"/>
              <x v="4"/>
              <x v="6"/>
            </reference>
          </references>
        </pivotArea>
        <pivotArea type="data" collapsedLevelsAreSubtotals="1" fieldPosition="0">
          <references count="3">
            <reference field="4294967294" count="5" selected="0">
              <x v="1"/>
              <x v="2"/>
              <x v="3"/>
              <x v="4"/>
              <x v="5"/>
            </reference>
            <reference field="0" count="1" selected="0">
              <x v="5"/>
            </reference>
            <reference field="6" count="1">
              <x v="28"/>
            </reference>
          </references>
        </pivotArea>
        <pivotArea type="data" collapsedLevelsAreSubtotals="1" fieldPosition="0">
          <references count="4">
            <reference field="4294967294" count="5" selected="0">
              <x v="1"/>
              <x v="2"/>
              <x v="3"/>
              <x v="4"/>
              <x v="5"/>
            </reference>
            <reference field="0" count="1" selected="0">
              <x v="5"/>
            </reference>
            <reference field="6" count="1" selected="0">
              <x v="28"/>
            </reference>
            <reference field="12" count="6">
              <x v="0"/>
              <x v="1"/>
              <x v="2"/>
              <x v="3"/>
              <x v="4"/>
              <x v="6"/>
            </reference>
          </references>
        </pivotArea>
        <pivotArea type="data" collapsedLevelsAreSubtotals="1" fieldPosition="0">
          <references count="3">
            <reference field="4294967294" count="5" selected="0">
              <x v="1"/>
              <x v="2"/>
              <x v="3"/>
              <x v="4"/>
              <x v="5"/>
            </reference>
            <reference field="0" count="1" selected="0">
              <x v="5"/>
            </reference>
            <reference field="6" count="1">
              <x v="32"/>
            </reference>
          </references>
        </pivotArea>
        <pivotArea type="data" collapsedLevelsAreSubtotals="1" fieldPosition="0">
          <references count="4">
            <reference field="4294967294" count="5" selected="0">
              <x v="1"/>
              <x v="2"/>
              <x v="3"/>
              <x v="4"/>
              <x v="5"/>
            </reference>
            <reference field="0" count="1" selected="0">
              <x v="5"/>
            </reference>
            <reference field="6" count="1" selected="0">
              <x v="32"/>
            </reference>
            <reference field="12" count="6">
              <x v="0"/>
              <x v="1"/>
              <x v="2"/>
              <x v="3"/>
              <x v="4"/>
              <x v="6"/>
            </reference>
          </references>
        </pivotArea>
        <pivotArea type="data" collapsedLevelsAreSubtotals="1" fieldPosition="0">
          <references count="3">
            <reference field="4294967294" count="5" selected="0">
              <x v="1"/>
              <x v="2"/>
              <x v="3"/>
              <x v="4"/>
              <x v="5"/>
            </reference>
            <reference field="0" count="1" selected="0">
              <x v="5"/>
            </reference>
            <reference field="6" count="1">
              <x v="45"/>
            </reference>
          </references>
        </pivotArea>
        <pivotArea type="data" collapsedLevelsAreSubtotals="1" fieldPosition="0">
          <references count="4">
            <reference field="4294967294" count="5" selected="0">
              <x v="1"/>
              <x v="2"/>
              <x v="3"/>
              <x v="4"/>
              <x v="5"/>
            </reference>
            <reference field="0" count="1" selected="0">
              <x v="5"/>
            </reference>
            <reference field="6" count="1" selected="0">
              <x v="45"/>
            </reference>
            <reference field="12" count="6">
              <x v="0"/>
              <x v="1"/>
              <x v="2"/>
              <x v="3"/>
              <x v="4"/>
              <x v="6"/>
            </reference>
          </references>
        </pivotArea>
        <pivotArea type="data" collapsedLevelsAreSubtotals="1" fieldPosition="0">
          <references count="3">
            <reference field="4294967294" count="5" selected="0">
              <x v="1"/>
              <x v="2"/>
              <x v="3"/>
              <x v="4"/>
              <x v="5"/>
            </reference>
            <reference field="0" count="1" selected="0">
              <x v="5"/>
            </reference>
            <reference field="6" count="1">
              <x v="151"/>
            </reference>
          </references>
        </pivotArea>
        <pivotArea type="data" collapsedLevelsAreSubtotals="1" fieldPosition="0">
          <references count="4">
            <reference field="4294967294" count="5" selected="0">
              <x v="1"/>
              <x v="2"/>
              <x v="3"/>
              <x v="4"/>
              <x v="5"/>
            </reference>
            <reference field="0" count="1" selected="0">
              <x v="5"/>
            </reference>
            <reference field="6" count="1" selected="0">
              <x v="151"/>
            </reference>
            <reference field="12" count="6">
              <x v="0"/>
              <x v="1"/>
              <x v="2"/>
              <x v="3"/>
              <x v="4"/>
              <x v="6"/>
            </reference>
          </references>
        </pivotArea>
        <pivotArea type="data" collapsedLevelsAreSubtotals="1" fieldPosition="0">
          <references count="2">
            <reference field="4294967294" count="5" selected="0">
              <x v="1"/>
              <x v="2"/>
              <x v="3"/>
              <x v="4"/>
              <x v="5"/>
            </reference>
            <reference field="0" count="1">
              <x v="6"/>
            </reference>
          </references>
        </pivotArea>
        <pivotArea type="data" collapsedLevelsAreSubtotals="1" fieldPosition="0">
          <references count="3">
            <reference field="4294967294" count="5" selected="0">
              <x v="1"/>
              <x v="2"/>
              <x v="3"/>
              <x v="4"/>
              <x v="5"/>
            </reference>
            <reference field="0" count="1" selected="0">
              <x v="6"/>
            </reference>
            <reference field="6" count="1">
              <x v="19"/>
            </reference>
          </references>
        </pivotArea>
        <pivotArea type="data" collapsedLevelsAreSubtotals="1" fieldPosition="0">
          <references count="4">
            <reference field="4294967294" count="5" selected="0">
              <x v="1"/>
              <x v="2"/>
              <x v="3"/>
              <x v="4"/>
              <x v="5"/>
            </reference>
            <reference field="0" count="1" selected="0">
              <x v="6"/>
            </reference>
            <reference field="6" count="1" selected="0">
              <x v="19"/>
            </reference>
            <reference field="12" count="6">
              <x v="0"/>
              <x v="1"/>
              <x v="2"/>
              <x v="3"/>
              <x v="4"/>
              <x v="6"/>
            </reference>
          </references>
        </pivotArea>
        <pivotArea type="data" collapsedLevelsAreSubtotals="1" fieldPosition="0">
          <references count="3">
            <reference field="4294967294" count="5" selected="0">
              <x v="1"/>
              <x v="2"/>
              <x v="3"/>
              <x v="4"/>
              <x v="5"/>
            </reference>
            <reference field="0" count="1" selected="0">
              <x v="6"/>
            </reference>
            <reference field="6" count="1">
              <x v="34"/>
            </reference>
          </references>
        </pivotArea>
        <pivotArea type="data" collapsedLevelsAreSubtotals="1" fieldPosition="0">
          <references count="4">
            <reference field="4294967294" count="5" selected="0">
              <x v="1"/>
              <x v="2"/>
              <x v="3"/>
              <x v="4"/>
              <x v="5"/>
            </reference>
            <reference field="0" count="1" selected="0">
              <x v="6"/>
            </reference>
            <reference field="6" count="1" selected="0">
              <x v="34"/>
            </reference>
            <reference field="12" count="6">
              <x v="0"/>
              <x v="1"/>
              <x v="2"/>
              <x v="3"/>
              <x v="4"/>
              <x v="6"/>
            </reference>
          </references>
        </pivotArea>
        <pivotArea type="data" collapsedLevelsAreSubtotals="1" fieldPosition="0">
          <references count="3">
            <reference field="4294967294" count="5" selected="0">
              <x v="1"/>
              <x v="2"/>
              <x v="3"/>
              <x v="4"/>
              <x v="5"/>
            </reference>
            <reference field="0" count="1" selected="0">
              <x v="6"/>
            </reference>
            <reference field="6" count="1">
              <x v="35"/>
            </reference>
          </references>
        </pivotArea>
        <pivotArea type="data" collapsedLevelsAreSubtotals="1" fieldPosition="0">
          <references count="4">
            <reference field="4294967294" count="5" selected="0">
              <x v="1"/>
              <x v="2"/>
              <x v="3"/>
              <x v="4"/>
              <x v="5"/>
            </reference>
            <reference field="0" count="1" selected="0">
              <x v="6"/>
            </reference>
            <reference field="6" count="1" selected="0">
              <x v="35"/>
            </reference>
            <reference field="12" count="6">
              <x v="0"/>
              <x v="1"/>
              <x v="2"/>
              <x v="3"/>
              <x v="4"/>
              <x v="6"/>
            </reference>
          </references>
        </pivotArea>
        <pivotArea type="data" collapsedLevelsAreSubtotals="1" fieldPosition="0">
          <references count="3">
            <reference field="4294967294" count="5" selected="0">
              <x v="1"/>
              <x v="2"/>
              <x v="3"/>
              <x v="4"/>
              <x v="5"/>
            </reference>
            <reference field="0" count="1" selected="0">
              <x v="6"/>
            </reference>
            <reference field="6" count="1">
              <x v="36"/>
            </reference>
          </references>
        </pivotArea>
        <pivotArea type="data" collapsedLevelsAreSubtotals="1" fieldPosition="0">
          <references count="4">
            <reference field="4294967294" count="5" selected="0">
              <x v="1"/>
              <x v="2"/>
              <x v="3"/>
              <x v="4"/>
              <x v="5"/>
            </reference>
            <reference field="0" count="1" selected="0">
              <x v="6"/>
            </reference>
            <reference field="6" count="1" selected="0">
              <x v="36"/>
            </reference>
            <reference field="12" count="6">
              <x v="0"/>
              <x v="1"/>
              <x v="2"/>
              <x v="3"/>
              <x v="4"/>
              <x v="6"/>
            </reference>
          </references>
        </pivotArea>
        <pivotArea type="data" collapsedLevelsAreSubtotals="1" fieldPosition="0">
          <references count="3">
            <reference field="4294967294" count="5" selected="0">
              <x v="1"/>
              <x v="2"/>
              <x v="3"/>
              <x v="4"/>
              <x v="5"/>
            </reference>
            <reference field="0" count="1" selected="0">
              <x v="6"/>
            </reference>
            <reference field="6" count="1">
              <x v="41"/>
            </reference>
          </references>
        </pivotArea>
        <pivotArea type="data" collapsedLevelsAreSubtotals="1" fieldPosition="0">
          <references count="4">
            <reference field="4294967294" count="5" selected="0">
              <x v="1"/>
              <x v="2"/>
              <x v="3"/>
              <x v="4"/>
              <x v="5"/>
            </reference>
            <reference field="0" count="1" selected="0">
              <x v="6"/>
            </reference>
            <reference field="6" count="1" selected="0">
              <x v="41"/>
            </reference>
            <reference field="12" count="6">
              <x v="0"/>
              <x v="1"/>
              <x v="2"/>
              <x v="3"/>
              <x v="4"/>
              <x v="6"/>
            </reference>
          </references>
        </pivotArea>
        <pivotArea type="data" collapsedLevelsAreSubtotals="1" fieldPosition="0">
          <references count="3">
            <reference field="4294967294" count="5" selected="0">
              <x v="1"/>
              <x v="2"/>
              <x v="3"/>
              <x v="4"/>
              <x v="5"/>
            </reference>
            <reference field="0" count="1" selected="0">
              <x v="6"/>
            </reference>
            <reference field="6" count="1">
              <x v="42"/>
            </reference>
          </references>
        </pivotArea>
        <pivotArea type="data" collapsedLevelsAreSubtotals="1" fieldPosition="0">
          <references count="4">
            <reference field="4294967294" count="5" selected="0">
              <x v="1"/>
              <x v="2"/>
              <x v="3"/>
              <x v="4"/>
              <x v="5"/>
            </reference>
            <reference field="0" count="1" selected="0">
              <x v="6"/>
            </reference>
            <reference field="6" count="1" selected="0">
              <x v="42"/>
            </reference>
            <reference field="12" count="6">
              <x v="0"/>
              <x v="1"/>
              <x v="2"/>
              <x v="3"/>
              <x v="4"/>
              <x v="6"/>
            </reference>
          </references>
        </pivotArea>
        <pivotArea type="data" collapsedLevelsAreSubtotals="1" fieldPosition="0">
          <references count="3">
            <reference field="4294967294" count="5" selected="0">
              <x v="1"/>
              <x v="2"/>
              <x v="3"/>
              <x v="4"/>
              <x v="5"/>
            </reference>
            <reference field="0" count="1" selected="0">
              <x v="6"/>
            </reference>
            <reference field="6" count="1">
              <x v="55"/>
            </reference>
          </references>
        </pivotArea>
        <pivotArea type="data" collapsedLevelsAreSubtotals="1" fieldPosition="0">
          <references count="4">
            <reference field="4294967294" count="5" selected="0">
              <x v="1"/>
              <x v="2"/>
              <x v="3"/>
              <x v="4"/>
              <x v="5"/>
            </reference>
            <reference field="0" count="1" selected="0">
              <x v="6"/>
            </reference>
            <reference field="6" count="1" selected="0">
              <x v="55"/>
            </reference>
            <reference field="12" count="6">
              <x v="0"/>
              <x v="1"/>
              <x v="2"/>
              <x v="3"/>
              <x v="4"/>
              <x v="6"/>
            </reference>
          </references>
        </pivotArea>
        <pivotArea type="data" collapsedLevelsAreSubtotals="1" fieldPosition="0">
          <references count="2">
            <reference field="4294967294" count="5" selected="0">
              <x v="1"/>
              <x v="2"/>
              <x v="3"/>
              <x v="4"/>
              <x v="5"/>
            </reference>
            <reference field="0" count="1">
              <x v="7"/>
            </reference>
          </references>
        </pivotArea>
        <pivotArea type="data" collapsedLevelsAreSubtotals="1" fieldPosition="0">
          <references count="3">
            <reference field="4294967294" count="5" selected="0">
              <x v="1"/>
              <x v="2"/>
              <x v="3"/>
              <x v="4"/>
              <x v="5"/>
            </reference>
            <reference field="0" count="1" selected="0">
              <x v="7"/>
            </reference>
            <reference field="6" count="1">
              <x v="54"/>
            </reference>
          </references>
        </pivotArea>
        <pivotArea type="data" collapsedLevelsAreSubtotals="1" fieldPosition="0">
          <references count="4">
            <reference field="4294967294" count="5" selected="0">
              <x v="1"/>
              <x v="2"/>
              <x v="3"/>
              <x v="4"/>
              <x v="5"/>
            </reference>
            <reference field="0" count="1" selected="0">
              <x v="7"/>
            </reference>
            <reference field="6" count="1" selected="0">
              <x v="54"/>
            </reference>
            <reference field="12" count="6">
              <x v="0"/>
              <x v="1"/>
              <x v="2"/>
              <x v="3"/>
              <x v="4"/>
              <x v="6"/>
            </reference>
          </references>
        </pivotArea>
        <pivotArea type="data" collapsedLevelsAreSubtotals="1" fieldPosition="0">
          <references count="3">
            <reference field="4294967294" count="5" selected="0">
              <x v="1"/>
              <x v="2"/>
              <x v="3"/>
              <x v="4"/>
              <x v="5"/>
            </reference>
            <reference field="0" count="1" selected="0">
              <x v="7"/>
            </reference>
            <reference field="6" count="1">
              <x v="63"/>
            </reference>
          </references>
        </pivotArea>
        <pivotArea type="data" collapsedLevelsAreSubtotals="1" fieldPosition="0">
          <references count="4">
            <reference field="4294967294" count="5" selected="0">
              <x v="1"/>
              <x v="2"/>
              <x v="3"/>
              <x v="4"/>
              <x v="5"/>
            </reference>
            <reference field="0" count="1" selected="0">
              <x v="7"/>
            </reference>
            <reference field="6" count="1" selected="0">
              <x v="63"/>
            </reference>
            <reference field="12" count="6">
              <x v="0"/>
              <x v="1"/>
              <x v="2"/>
              <x v="3"/>
              <x v="4"/>
              <x v="6"/>
            </reference>
          </references>
        </pivotArea>
        <pivotArea type="data" collapsedLevelsAreSubtotals="1" fieldPosition="0">
          <references count="3">
            <reference field="4294967294" count="5" selected="0">
              <x v="1"/>
              <x v="2"/>
              <x v="3"/>
              <x v="4"/>
              <x v="5"/>
            </reference>
            <reference field="0" count="1" selected="0">
              <x v="7"/>
            </reference>
            <reference field="6" count="1">
              <x v="66"/>
            </reference>
          </references>
        </pivotArea>
        <pivotArea type="data" collapsedLevelsAreSubtotals="1" fieldPosition="0">
          <references count="4">
            <reference field="4294967294" count="5" selected="0">
              <x v="1"/>
              <x v="2"/>
              <x v="3"/>
              <x v="4"/>
              <x v="5"/>
            </reference>
            <reference field="0" count="1" selected="0">
              <x v="7"/>
            </reference>
            <reference field="6" count="1" selected="0">
              <x v="66"/>
            </reference>
            <reference field="12" count="6">
              <x v="0"/>
              <x v="1"/>
              <x v="2"/>
              <x v="3"/>
              <x v="4"/>
              <x v="6"/>
            </reference>
          </references>
        </pivotArea>
        <pivotArea type="data" collapsedLevelsAreSubtotals="1" fieldPosition="0">
          <references count="3">
            <reference field="4294967294" count="5" selected="0">
              <x v="1"/>
              <x v="2"/>
              <x v="3"/>
              <x v="4"/>
              <x v="5"/>
            </reference>
            <reference field="0" count="1" selected="0">
              <x v="7"/>
            </reference>
            <reference field="6" count="1">
              <x v="92"/>
            </reference>
          </references>
        </pivotArea>
        <pivotArea type="data" collapsedLevelsAreSubtotals="1" fieldPosition="0">
          <references count="4">
            <reference field="4294967294" count="5" selected="0">
              <x v="1"/>
              <x v="2"/>
              <x v="3"/>
              <x v="4"/>
              <x v="5"/>
            </reference>
            <reference field="0" count="1" selected="0">
              <x v="7"/>
            </reference>
            <reference field="6" count="1" selected="0">
              <x v="92"/>
            </reference>
            <reference field="12" count="6">
              <x v="0"/>
              <x v="1"/>
              <x v="2"/>
              <x v="3"/>
              <x v="4"/>
              <x v="6"/>
            </reference>
          </references>
        </pivotArea>
        <pivotArea type="data" collapsedLevelsAreSubtotals="1" fieldPosition="0">
          <references count="3">
            <reference field="4294967294" count="5" selected="0">
              <x v="1"/>
              <x v="2"/>
              <x v="3"/>
              <x v="4"/>
              <x v="5"/>
            </reference>
            <reference field="0" count="1" selected="0">
              <x v="7"/>
            </reference>
            <reference field="6" count="1">
              <x v="93"/>
            </reference>
          </references>
        </pivotArea>
        <pivotArea type="data" collapsedLevelsAreSubtotals="1" fieldPosition="0">
          <references count="4">
            <reference field="4294967294" count="5" selected="0">
              <x v="1"/>
              <x v="2"/>
              <x v="3"/>
              <x v="4"/>
              <x v="5"/>
            </reference>
            <reference field="0" count="1" selected="0">
              <x v="7"/>
            </reference>
            <reference field="6" count="1" selected="0">
              <x v="93"/>
            </reference>
            <reference field="12" count="6">
              <x v="0"/>
              <x v="1"/>
              <x v="2"/>
              <x v="3"/>
              <x v="4"/>
              <x v="6"/>
            </reference>
          </references>
        </pivotArea>
        <pivotArea type="data" collapsedLevelsAreSubtotals="1" fieldPosition="0">
          <references count="3">
            <reference field="4294967294" count="5" selected="0">
              <x v="1"/>
              <x v="2"/>
              <x v="3"/>
              <x v="4"/>
              <x v="5"/>
            </reference>
            <reference field="0" count="1" selected="0">
              <x v="7"/>
            </reference>
            <reference field="6" count="1">
              <x v="116"/>
            </reference>
          </references>
        </pivotArea>
        <pivotArea type="data" collapsedLevelsAreSubtotals="1" fieldPosition="0">
          <references count="4">
            <reference field="4294967294" count="5" selected="0">
              <x v="1"/>
              <x v="2"/>
              <x v="3"/>
              <x v="4"/>
              <x v="5"/>
            </reference>
            <reference field="0" count="1" selected="0">
              <x v="7"/>
            </reference>
            <reference field="6" count="1" selected="0">
              <x v="116"/>
            </reference>
            <reference field="12" count="6">
              <x v="0"/>
              <x v="1"/>
              <x v="2"/>
              <x v="3"/>
              <x v="4"/>
              <x v="6"/>
            </reference>
          </references>
        </pivotArea>
        <pivotArea type="data" collapsedLevelsAreSubtotals="1" fieldPosition="0">
          <references count="3">
            <reference field="4294967294" count="5" selected="0">
              <x v="1"/>
              <x v="2"/>
              <x v="3"/>
              <x v="4"/>
              <x v="5"/>
            </reference>
            <reference field="0" count="1" selected="0">
              <x v="7"/>
            </reference>
            <reference field="6" count="1">
              <x v="117"/>
            </reference>
          </references>
        </pivotArea>
        <pivotArea type="data" collapsedLevelsAreSubtotals="1" fieldPosition="0">
          <references count="4">
            <reference field="4294967294" count="5" selected="0">
              <x v="1"/>
              <x v="2"/>
              <x v="3"/>
              <x v="4"/>
              <x v="5"/>
            </reference>
            <reference field="0" count="1" selected="0">
              <x v="7"/>
            </reference>
            <reference field="6" count="1" selected="0">
              <x v="117"/>
            </reference>
            <reference field="12" count="6">
              <x v="0"/>
              <x v="1"/>
              <x v="2"/>
              <x v="3"/>
              <x v="4"/>
              <x v="6"/>
            </reference>
          </references>
        </pivotArea>
        <pivotArea type="data" collapsedLevelsAreSubtotals="1" fieldPosition="0">
          <references count="3">
            <reference field="4294967294" count="5" selected="0">
              <x v="1"/>
              <x v="2"/>
              <x v="3"/>
              <x v="4"/>
              <x v="5"/>
            </reference>
            <reference field="0" count="1" selected="0">
              <x v="7"/>
            </reference>
            <reference field="6" count="1">
              <x v="118"/>
            </reference>
          </references>
        </pivotArea>
        <pivotArea type="data" collapsedLevelsAreSubtotals="1" fieldPosition="0">
          <references count="4">
            <reference field="4294967294" count="5" selected="0">
              <x v="1"/>
              <x v="2"/>
              <x v="3"/>
              <x v="4"/>
              <x v="5"/>
            </reference>
            <reference field="0" count="1" selected="0">
              <x v="7"/>
            </reference>
            <reference field="6" count="1" selected="0">
              <x v="118"/>
            </reference>
            <reference field="12" count="6">
              <x v="0"/>
              <x v="1"/>
              <x v="2"/>
              <x v="3"/>
              <x v="4"/>
              <x v="6"/>
            </reference>
          </references>
        </pivotArea>
        <pivotArea type="data" collapsedLevelsAreSubtotals="1" fieldPosition="0">
          <references count="3">
            <reference field="4294967294" count="5" selected="0">
              <x v="1"/>
              <x v="2"/>
              <x v="3"/>
              <x v="4"/>
              <x v="5"/>
            </reference>
            <reference field="0" count="1" selected="0">
              <x v="7"/>
            </reference>
            <reference field="6" count="1">
              <x v="119"/>
            </reference>
          </references>
        </pivotArea>
        <pivotArea type="data" collapsedLevelsAreSubtotals="1" fieldPosition="0">
          <references count="4">
            <reference field="4294967294" count="5" selected="0">
              <x v="1"/>
              <x v="2"/>
              <x v="3"/>
              <x v="4"/>
              <x v="5"/>
            </reference>
            <reference field="0" count="1" selected="0">
              <x v="7"/>
            </reference>
            <reference field="6" count="1" selected="0">
              <x v="119"/>
            </reference>
            <reference field="12" count="6">
              <x v="0"/>
              <x v="1"/>
              <x v="2"/>
              <x v="3"/>
              <x v="4"/>
              <x v="6"/>
            </reference>
          </references>
        </pivotArea>
        <pivotArea type="data" collapsedLevelsAreSubtotals="1" fieldPosition="0">
          <references count="3">
            <reference field="4294967294" count="5" selected="0">
              <x v="1"/>
              <x v="2"/>
              <x v="3"/>
              <x v="4"/>
              <x v="5"/>
            </reference>
            <reference field="0" count="1" selected="0">
              <x v="7"/>
            </reference>
            <reference field="6" count="1">
              <x v="120"/>
            </reference>
          </references>
        </pivotArea>
        <pivotArea type="data" collapsedLevelsAreSubtotals="1" fieldPosition="0">
          <references count="4">
            <reference field="4294967294" count="5" selected="0">
              <x v="1"/>
              <x v="2"/>
              <x v="3"/>
              <x v="4"/>
              <x v="5"/>
            </reference>
            <reference field="0" count="1" selected="0">
              <x v="7"/>
            </reference>
            <reference field="6" count="1" selected="0">
              <x v="120"/>
            </reference>
            <reference field="12" count="6">
              <x v="0"/>
              <x v="1"/>
              <x v="2"/>
              <x v="3"/>
              <x v="4"/>
              <x v="6"/>
            </reference>
          </references>
        </pivotArea>
        <pivotArea type="data" collapsedLevelsAreSubtotals="1" fieldPosition="0">
          <references count="3">
            <reference field="4294967294" count="5" selected="0">
              <x v="1"/>
              <x v="2"/>
              <x v="3"/>
              <x v="4"/>
              <x v="5"/>
            </reference>
            <reference field="0" count="1" selected="0">
              <x v="7"/>
            </reference>
            <reference field="6" count="1">
              <x v="121"/>
            </reference>
          </references>
        </pivotArea>
        <pivotArea type="data" collapsedLevelsAreSubtotals="1" fieldPosition="0">
          <references count="4">
            <reference field="4294967294" count="5" selected="0">
              <x v="1"/>
              <x v="2"/>
              <x v="3"/>
              <x v="4"/>
              <x v="5"/>
            </reference>
            <reference field="0" count="1" selected="0">
              <x v="7"/>
            </reference>
            <reference field="6" count="1" selected="0">
              <x v="121"/>
            </reference>
            <reference field="12" count="6">
              <x v="0"/>
              <x v="1"/>
              <x v="2"/>
              <x v="3"/>
              <x v="4"/>
              <x v="6"/>
            </reference>
          </references>
        </pivotArea>
        <pivotArea type="data" collapsedLevelsAreSubtotals="1" fieldPosition="0">
          <references count="3">
            <reference field="4294967294" count="5" selected="0">
              <x v="1"/>
              <x v="2"/>
              <x v="3"/>
              <x v="4"/>
              <x v="5"/>
            </reference>
            <reference field="0" count="1" selected="0">
              <x v="7"/>
            </reference>
            <reference field="6" count="1">
              <x v="122"/>
            </reference>
          </references>
        </pivotArea>
        <pivotArea type="data" collapsedLevelsAreSubtotals="1" fieldPosition="0">
          <references count="4">
            <reference field="4294967294" count="5" selected="0">
              <x v="1"/>
              <x v="2"/>
              <x v="3"/>
              <x v="4"/>
              <x v="5"/>
            </reference>
            <reference field="0" count="1" selected="0">
              <x v="7"/>
            </reference>
            <reference field="6" count="1" selected="0">
              <x v="122"/>
            </reference>
            <reference field="12" count="6">
              <x v="0"/>
              <x v="1"/>
              <x v="2"/>
              <x v="3"/>
              <x v="4"/>
              <x v="6"/>
            </reference>
          </references>
        </pivotArea>
        <pivotArea type="data" collapsedLevelsAreSubtotals="1" fieldPosition="0">
          <references count="3">
            <reference field="4294967294" count="5" selected="0">
              <x v="1"/>
              <x v="2"/>
              <x v="3"/>
              <x v="4"/>
              <x v="5"/>
            </reference>
            <reference field="0" count="1" selected="0">
              <x v="7"/>
            </reference>
            <reference field="6" count="1">
              <x v="126"/>
            </reference>
          </references>
        </pivotArea>
        <pivotArea type="data" collapsedLevelsAreSubtotals="1" fieldPosition="0">
          <references count="4">
            <reference field="4294967294" count="5" selected="0">
              <x v="1"/>
              <x v="2"/>
              <x v="3"/>
              <x v="4"/>
              <x v="5"/>
            </reference>
            <reference field="0" count="1" selected="0">
              <x v="7"/>
            </reference>
            <reference field="6" count="1" selected="0">
              <x v="126"/>
            </reference>
            <reference field="12" count="6">
              <x v="0"/>
              <x v="1"/>
              <x v="2"/>
              <x v="3"/>
              <x v="4"/>
              <x v="6"/>
            </reference>
          </references>
        </pivotArea>
        <pivotArea type="data" collapsedLevelsAreSubtotals="1" fieldPosition="0">
          <references count="3">
            <reference field="4294967294" count="5" selected="0">
              <x v="1"/>
              <x v="2"/>
              <x v="3"/>
              <x v="4"/>
              <x v="5"/>
            </reference>
            <reference field="0" count="1" selected="0">
              <x v="7"/>
            </reference>
            <reference field="6" count="1">
              <x v="127"/>
            </reference>
          </references>
        </pivotArea>
        <pivotArea type="data" collapsedLevelsAreSubtotals="1" fieldPosition="0">
          <references count="4">
            <reference field="4294967294" count="5" selected="0">
              <x v="1"/>
              <x v="2"/>
              <x v="3"/>
              <x v="4"/>
              <x v="5"/>
            </reference>
            <reference field="0" count="1" selected="0">
              <x v="7"/>
            </reference>
            <reference field="6" count="1" selected="0">
              <x v="127"/>
            </reference>
            <reference field="12" count="6">
              <x v="0"/>
              <x v="1"/>
              <x v="2"/>
              <x v="3"/>
              <x v="4"/>
              <x v="6"/>
            </reference>
          </references>
        </pivotArea>
        <pivotArea type="data" collapsedLevelsAreSubtotals="1" fieldPosition="0">
          <references count="3">
            <reference field="4294967294" count="5" selected="0">
              <x v="1"/>
              <x v="2"/>
              <x v="3"/>
              <x v="4"/>
              <x v="5"/>
            </reference>
            <reference field="0" count="1" selected="0">
              <x v="7"/>
            </reference>
            <reference field="6" count="1">
              <x v="128"/>
            </reference>
          </references>
        </pivotArea>
        <pivotArea type="data" collapsedLevelsAreSubtotals="1" fieldPosition="0">
          <references count="4">
            <reference field="4294967294" count="5" selected="0">
              <x v="1"/>
              <x v="2"/>
              <x v="3"/>
              <x v="4"/>
              <x v="5"/>
            </reference>
            <reference field="0" count="1" selected="0">
              <x v="7"/>
            </reference>
            <reference field="6" count="1" selected="0">
              <x v="128"/>
            </reference>
            <reference field="12" count="6">
              <x v="0"/>
              <x v="1"/>
              <x v="2"/>
              <x v="3"/>
              <x v="4"/>
              <x v="6"/>
            </reference>
          </references>
        </pivotArea>
        <pivotArea type="data" collapsedLevelsAreSubtotals="1" fieldPosition="0">
          <references count="3">
            <reference field="4294967294" count="5" selected="0">
              <x v="1"/>
              <x v="2"/>
              <x v="3"/>
              <x v="4"/>
              <x v="5"/>
            </reference>
            <reference field="0" count="1" selected="0">
              <x v="7"/>
            </reference>
            <reference field="6" count="1">
              <x v="129"/>
            </reference>
          </references>
        </pivotArea>
        <pivotArea type="data" collapsedLevelsAreSubtotals="1" fieldPosition="0">
          <references count="4">
            <reference field="4294967294" count="5" selected="0">
              <x v="1"/>
              <x v="2"/>
              <x v="3"/>
              <x v="4"/>
              <x v="5"/>
            </reference>
            <reference field="0" count="1" selected="0">
              <x v="7"/>
            </reference>
            <reference field="6" count="1" selected="0">
              <x v="129"/>
            </reference>
            <reference field="12" count="6">
              <x v="0"/>
              <x v="1"/>
              <x v="2"/>
              <x v="3"/>
              <x v="4"/>
              <x v="6"/>
            </reference>
          </references>
        </pivotArea>
        <pivotArea type="data" collapsedLevelsAreSubtotals="1" fieldPosition="0">
          <references count="3">
            <reference field="4294967294" count="5" selected="0">
              <x v="1"/>
              <x v="2"/>
              <x v="3"/>
              <x v="4"/>
              <x v="5"/>
            </reference>
            <reference field="0" count="1" selected="0">
              <x v="7"/>
            </reference>
            <reference field="6" count="1">
              <x v="141"/>
            </reference>
          </references>
        </pivotArea>
        <pivotArea type="data" collapsedLevelsAreSubtotals="1" fieldPosition="0">
          <references count="4">
            <reference field="4294967294" count="5" selected="0">
              <x v="1"/>
              <x v="2"/>
              <x v="3"/>
              <x v="4"/>
              <x v="5"/>
            </reference>
            <reference field="0" count="1" selected="0">
              <x v="7"/>
            </reference>
            <reference field="6" count="1" selected="0">
              <x v="141"/>
            </reference>
            <reference field="12" count="6">
              <x v="0"/>
              <x v="1"/>
              <x v="2"/>
              <x v="3"/>
              <x v="4"/>
              <x v="6"/>
            </reference>
          </references>
        </pivotArea>
        <pivotArea type="data" collapsedLevelsAreSubtotals="1" fieldPosition="0">
          <references count="2">
            <reference field="4294967294" count="5" selected="0">
              <x v="1"/>
              <x v="2"/>
              <x v="3"/>
              <x v="4"/>
              <x v="5"/>
            </reference>
            <reference field="0" count="1">
              <x v="8"/>
            </reference>
          </references>
        </pivotArea>
        <pivotArea type="data" collapsedLevelsAreSubtotals="1" fieldPosition="0">
          <references count="3">
            <reference field="4294967294" count="5" selected="0">
              <x v="1"/>
              <x v="2"/>
              <x v="3"/>
              <x v="4"/>
              <x v="5"/>
            </reference>
            <reference field="0" count="1" selected="0">
              <x v="8"/>
            </reference>
            <reference field="6" count="1">
              <x v="39"/>
            </reference>
          </references>
        </pivotArea>
        <pivotArea type="data" collapsedLevelsAreSubtotals="1" fieldPosition="0">
          <references count="4">
            <reference field="4294967294" count="5" selected="0">
              <x v="1"/>
              <x v="2"/>
              <x v="3"/>
              <x v="4"/>
              <x v="5"/>
            </reference>
            <reference field="0" count="1" selected="0">
              <x v="8"/>
            </reference>
            <reference field="6" count="1" selected="0">
              <x v="39"/>
            </reference>
            <reference field="12" count="6">
              <x v="0"/>
              <x v="1"/>
              <x v="2"/>
              <x v="3"/>
              <x v="4"/>
              <x v="6"/>
            </reference>
          </references>
        </pivotArea>
        <pivotArea type="data" collapsedLevelsAreSubtotals="1" fieldPosition="0">
          <references count="3">
            <reference field="4294967294" count="5" selected="0">
              <x v="1"/>
              <x v="2"/>
              <x v="3"/>
              <x v="4"/>
              <x v="5"/>
            </reference>
            <reference field="0" count="1" selected="0">
              <x v="8"/>
            </reference>
            <reference field="6" count="1">
              <x v="46"/>
            </reference>
          </references>
        </pivotArea>
        <pivotArea type="data" collapsedLevelsAreSubtotals="1" fieldPosition="0">
          <references count="4">
            <reference field="4294967294" count="5" selected="0">
              <x v="1"/>
              <x v="2"/>
              <x v="3"/>
              <x v="4"/>
              <x v="5"/>
            </reference>
            <reference field="0" count="1" selected="0">
              <x v="8"/>
            </reference>
            <reference field="6" count="1" selected="0">
              <x v="46"/>
            </reference>
            <reference field="12" count="6">
              <x v="0"/>
              <x v="1"/>
              <x v="2"/>
              <x v="3"/>
              <x v="4"/>
              <x v="6"/>
            </reference>
          </references>
        </pivotArea>
        <pivotArea type="data" collapsedLevelsAreSubtotals="1" fieldPosition="0">
          <references count="3">
            <reference field="4294967294" count="5" selected="0">
              <x v="1"/>
              <x v="2"/>
              <x v="3"/>
              <x v="4"/>
              <x v="5"/>
            </reference>
            <reference field="0" count="1" selected="0">
              <x v="8"/>
            </reference>
            <reference field="6" count="1">
              <x v="56"/>
            </reference>
          </references>
        </pivotArea>
        <pivotArea type="data" collapsedLevelsAreSubtotals="1" fieldPosition="0">
          <references count="4">
            <reference field="4294967294" count="5" selected="0">
              <x v="1"/>
              <x v="2"/>
              <x v="3"/>
              <x v="4"/>
              <x v="5"/>
            </reference>
            <reference field="0" count="1" selected="0">
              <x v="8"/>
            </reference>
            <reference field="6" count="1" selected="0">
              <x v="56"/>
            </reference>
            <reference field="12" count="6">
              <x v="0"/>
              <x v="1"/>
              <x v="2"/>
              <x v="3"/>
              <x v="4"/>
              <x v="6"/>
            </reference>
          </references>
        </pivotArea>
        <pivotArea type="data" collapsedLevelsAreSubtotals="1" fieldPosition="0">
          <references count="2">
            <reference field="4294967294" count="5" selected="0">
              <x v="1"/>
              <x v="2"/>
              <x v="3"/>
              <x v="4"/>
              <x v="5"/>
            </reference>
            <reference field="0" count="1">
              <x v="9"/>
            </reference>
          </references>
        </pivotArea>
        <pivotArea type="data" collapsedLevelsAreSubtotals="1" fieldPosition="0">
          <references count="3">
            <reference field="4294967294" count="5" selected="0">
              <x v="1"/>
              <x v="2"/>
              <x v="3"/>
              <x v="4"/>
              <x v="5"/>
            </reference>
            <reference field="0" count="1" selected="0">
              <x v="9"/>
            </reference>
            <reference field="6" count="1">
              <x v="3"/>
            </reference>
          </references>
        </pivotArea>
        <pivotArea type="data" collapsedLevelsAreSubtotals="1" fieldPosition="0">
          <references count="4">
            <reference field="4294967294" count="5" selected="0">
              <x v="1"/>
              <x v="2"/>
              <x v="3"/>
              <x v="4"/>
              <x v="5"/>
            </reference>
            <reference field="0" count="1" selected="0">
              <x v="9"/>
            </reference>
            <reference field="6" count="1" selected="0">
              <x v="3"/>
            </reference>
            <reference field="12" count="6">
              <x v="0"/>
              <x v="1"/>
              <x v="2"/>
              <x v="3"/>
              <x v="4"/>
              <x v="6"/>
            </reference>
          </references>
        </pivotArea>
        <pivotArea type="data" collapsedLevelsAreSubtotals="1" fieldPosition="0">
          <references count="3">
            <reference field="4294967294" count="5" selected="0">
              <x v="1"/>
              <x v="2"/>
              <x v="3"/>
              <x v="4"/>
              <x v="5"/>
            </reference>
            <reference field="0" count="1" selected="0">
              <x v="9"/>
            </reference>
            <reference field="6" count="1">
              <x v="4"/>
            </reference>
          </references>
        </pivotArea>
        <pivotArea type="data" collapsedLevelsAreSubtotals="1" fieldPosition="0">
          <references count="4">
            <reference field="4294967294" count="5" selected="0">
              <x v="1"/>
              <x v="2"/>
              <x v="3"/>
              <x v="4"/>
              <x v="5"/>
            </reference>
            <reference field="0" count="1" selected="0">
              <x v="9"/>
            </reference>
            <reference field="6" count="1" selected="0">
              <x v="4"/>
            </reference>
            <reference field="12" count="6">
              <x v="0"/>
              <x v="1"/>
              <x v="2"/>
              <x v="3"/>
              <x v="4"/>
              <x v="6"/>
            </reference>
          </references>
        </pivotArea>
        <pivotArea type="data" collapsedLevelsAreSubtotals="1" fieldPosition="0">
          <references count="3">
            <reference field="4294967294" count="5" selected="0">
              <x v="1"/>
              <x v="2"/>
              <x v="3"/>
              <x v="4"/>
              <x v="5"/>
            </reference>
            <reference field="0" count="1" selected="0">
              <x v="9"/>
            </reference>
            <reference field="6" count="1">
              <x v="10"/>
            </reference>
          </references>
        </pivotArea>
        <pivotArea type="data" collapsedLevelsAreSubtotals="1" fieldPosition="0">
          <references count="4">
            <reference field="4294967294" count="5" selected="0">
              <x v="1"/>
              <x v="2"/>
              <x v="3"/>
              <x v="4"/>
              <x v="5"/>
            </reference>
            <reference field="0" count="1" selected="0">
              <x v="9"/>
            </reference>
            <reference field="6" count="1" selected="0">
              <x v="10"/>
            </reference>
            <reference field="12" count="6">
              <x v="0"/>
              <x v="1"/>
              <x v="2"/>
              <x v="3"/>
              <x v="4"/>
              <x v="6"/>
            </reference>
          </references>
        </pivotArea>
        <pivotArea type="data" collapsedLevelsAreSubtotals="1" fieldPosition="0">
          <references count="3">
            <reference field="4294967294" count="5" selected="0">
              <x v="1"/>
              <x v="2"/>
              <x v="3"/>
              <x v="4"/>
              <x v="5"/>
            </reference>
            <reference field="0" count="1" selected="0">
              <x v="9"/>
            </reference>
            <reference field="6" count="1">
              <x v="11"/>
            </reference>
          </references>
        </pivotArea>
        <pivotArea type="data" collapsedLevelsAreSubtotals="1" fieldPosition="0">
          <references count="4">
            <reference field="4294967294" count="5" selected="0">
              <x v="1"/>
              <x v="2"/>
              <x v="3"/>
              <x v="4"/>
              <x v="5"/>
            </reference>
            <reference field="0" count="1" selected="0">
              <x v="9"/>
            </reference>
            <reference field="6" count="1" selected="0">
              <x v="11"/>
            </reference>
            <reference field="12" count="6">
              <x v="0"/>
              <x v="1"/>
              <x v="2"/>
              <x v="3"/>
              <x v="4"/>
              <x v="6"/>
            </reference>
          </references>
        </pivotArea>
        <pivotArea type="data" collapsedLevelsAreSubtotals="1" fieldPosition="0">
          <references count="3">
            <reference field="4294967294" count="5" selected="0">
              <x v="1"/>
              <x v="2"/>
              <x v="3"/>
              <x v="4"/>
              <x v="5"/>
            </reference>
            <reference field="0" count="1" selected="0">
              <x v="9"/>
            </reference>
            <reference field="6" count="1">
              <x v="12"/>
            </reference>
          </references>
        </pivotArea>
        <pivotArea type="data" collapsedLevelsAreSubtotals="1" fieldPosition="0">
          <references count="4">
            <reference field="4294967294" count="5" selected="0">
              <x v="1"/>
              <x v="2"/>
              <x v="3"/>
              <x v="4"/>
              <x v="5"/>
            </reference>
            <reference field="0" count="1" selected="0">
              <x v="9"/>
            </reference>
            <reference field="6" count="1" selected="0">
              <x v="12"/>
            </reference>
            <reference field="12" count="6">
              <x v="0"/>
              <x v="1"/>
              <x v="2"/>
              <x v="3"/>
              <x v="4"/>
              <x v="6"/>
            </reference>
          </references>
        </pivotArea>
        <pivotArea type="data" collapsedLevelsAreSubtotals="1" fieldPosition="0">
          <references count="3">
            <reference field="4294967294" count="5" selected="0">
              <x v="1"/>
              <x v="2"/>
              <x v="3"/>
              <x v="4"/>
              <x v="5"/>
            </reference>
            <reference field="0" count="1" selected="0">
              <x v="9"/>
            </reference>
            <reference field="6" count="1">
              <x v="13"/>
            </reference>
          </references>
        </pivotArea>
        <pivotArea type="data" collapsedLevelsAreSubtotals="1" fieldPosition="0">
          <references count="4">
            <reference field="4294967294" count="5" selected="0">
              <x v="1"/>
              <x v="2"/>
              <x v="3"/>
              <x v="4"/>
              <x v="5"/>
            </reference>
            <reference field="0" count="1" selected="0">
              <x v="9"/>
            </reference>
            <reference field="6" count="1" selected="0">
              <x v="13"/>
            </reference>
            <reference field="12" count="6">
              <x v="0"/>
              <x v="1"/>
              <x v="2"/>
              <x v="3"/>
              <x v="4"/>
              <x v="6"/>
            </reference>
          </references>
        </pivotArea>
        <pivotArea type="data" collapsedLevelsAreSubtotals="1" fieldPosition="0">
          <references count="3">
            <reference field="4294967294" count="5" selected="0">
              <x v="1"/>
              <x v="2"/>
              <x v="3"/>
              <x v="4"/>
              <x v="5"/>
            </reference>
            <reference field="0" count="1" selected="0">
              <x v="9"/>
            </reference>
            <reference field="6" count="1">
              <x v="14"/>
            </reference>
          </references>
        </pivotArea>
        <pivotArea type="data" collapsedLevelsAreSubtotals="1" fieldPosition="0">
          <references count="4">
            <reference field="4294967294" count="5" selected="0">
              <x v="1"/>
              <x v="2"/>
              <x v="3"/>
              <x v="4"/>
              <x v="5"/>
            </reference>
            <reference field="0" count="1" selected="0">
              <x v="9"/>
            </reference>
            <reference field="6" count="1" selected="0">
              <x v="14"/>
            </reference>
            <reference field="12" count="6">
              <x v="0"/>
              <x v="1"/>
              <x v="2"/>
              <x v="3"/>
              <x v="4"/>
              <x v="6"/>
            </reference>
          </references>
        </pivotArea>
        <pivotArea type="data" collapsedLevelsAreSubtotals="1" fieldPosition="0">
          <references count="3">
            <reference field="4294967294" count="5" selected="0">
              <x v="1"/>
              <x v="2"/>
              <x v="3"/>
              <x v="4"/>
              <x v="5"/>
            </reference>
            <reference field="0" count="1" selected="0">
              <x v="9"/>
            </reference>
            <reference field="6" count="1">
              <x v="15"/>
            </reference>
          </references>
        </pivotArea>
        <pivotArea type="data" collapsedLevelsAreSubtotals="1" fieldPosition="0">
          <references count="4">
            <reference field="4294967294" count="5" selected="0">
              <x v="1"/>
              <x v="2"/>
              <x v="3"/>
              <x v="4"/>
              <x v="5"/>
            </reference>
            <reference field="0" count="1" selected="0">
              <x v="9"/>
            </reference>
            <reference field="6" count="1" selected="0">
              <x v="15"/>
            </reference>
            <reference field="12" count="6">
              <x v="0"/>
              <x v="1"/>
              <x v="2"/>
              <x v="3"/>
              <x v="4"/>
              <x v="6"/>
            </reference>
          </references>
        </pivotArea>
        <pivotArea type="data" collapsedLevelsAreSubtotals="1" fieldPosition="0">
          <references count="3">
            <reference field="4294967294" count="5" selected="0">
              <x v="1"/>
              <x v="2"/>
              <x v="3"/>
              <x v="4"/>
              <x v="5"/>
            </reference>
            <reference field="0" count="1" selected="0">
              <x v="9"/>
            </reference>
            <reference field="6" count="1">
              <x v="16"/>
            </reference>
          </references>
        </pivotArea>
        <pivotArea type="data" collapsedLevelsAreSubtotals="1" fieldPosition="0">
          <references count="4">
            <reference field="4294967294" count="5" selected="0">
              <x v="1"/>
              <x v="2"/>
              <x v="3"/>
              <x v="4"/>
              <x v="5"/>
            </reference>
            <reference field="0" count="1" selected="0">
              <x v="9"/>
            </reference>
            <reference field="6" count="1" selected="0">
              <x v="16"/>
            </reference>
            <reference field="12" count="6">
              <x v="0"/>
              <x v="1"/>
              <x v="2"/>
              <x v="3"/>
              <x v="4"/>
              <x v="6"/>
            </reference>
          </references>
        </pivotArea>
        <pivotArea type="data" collapsedLevelsAreSubtotals="1" fieldPosition="0">
          <references count="3">
            <reference field="4294967294" count="5" selected="0">
              <x v="1"/>
              <x v="2"/>
              <x v="3"/>
              <x v="4"/>
              <x v="5"/>
            </reference>
            <reference field="0" count="1" selected="0">
              <x v="9"/>
            </reference>
            <reference field="6" count="1">
              <x v="21"/>
            </reference>
          </references>
        </pivotArea>
        <pivotArea type="data" collapsedLevelsAreSubtotals="1" fieldPosition="0">
          <references count="4">
            <reference field="4294967294" count="5" selected="0">
              <x v="1"/>
              <x v="2"/>
              <x v="3"/>
              <x v="4"/>
              <x v="5"/>
            </reference>
            <reference field="0" count="1" selected="0">
              <x v="9"/>
            </reference>
            <reference field="6" count="1" selected="0">
              <x v="21"/>
            </reference>
            <reference field="12" count="6">
              <x v="0"/>
              <x v="1"/>
              <x v="2"/>
              <x v="3"/>
              <x v="4"/>
              <x v="6"/>
            </reference>
          </references>
        </pivotArea>
        <pivotArea type="data" collapsedLevelsAreSubtotals="1" fieldPosition="0">
          <references count="3">
            <reference field="4294967294" count="5" selected="0">
              <x v="1"/>
              <x v="2"/>
              <x v="3"/>
              <x v="4"/>
              <x v="5"/>
            </reference>
            <reference field="0" count="1" selected="0">
              <x v="9"/>
            </reference>
            <reference field="6" count="1">
              <x v="40"/>
            </reference>
          </references>
        </pivotArea>
        <pivotArea type="data" collapsedLevelsAreSubtotals="1" fieldPosition="0">
          <references count="4">
            <reference field="4294967294" count="5" selected="0">
              <x v="1"/>
              <x v="2"/>
              <x v="3"/>
              <x v="4"/>
              <x v="5"/>
            </reference>
            <reference field="0" count="1" selected="0">
              <x v="9"/>
            </reference>
            <reference field="6" count="1" selected="0">
              <x v="40"/>
            </reference>
            <reference field="12" count="6">
              <x v="0"/>
              <x v="1"/>
              <x v="2"/>
              <x v="3"/>
              <x v="4"/>
              <x v="6"/>
            </reference>
          </references>
        </pivotArea>
        <pivotArea type="data" collapsedLevelsAreSubtotals="1" fieldPosition="0">
          <references count="3">
            <reference field="4294967294" count="5" selected="0">
              <x v="1"/>
              <x v="2"/>
              <x v="3"/>
              <x v="4"/>
              <x v="5"/>
            </reference>
            <reference field="0" count="1" selected="0">
              <x v="9"/>
            </reference>
            <reference field="6" count="1">
              <x v="140"/>
            </reference>
          </references>
        </pivotArea>
        <pivotArea type="data" collapsedLevelsAreSubtotals="1" fieldPosition="0">
          <references count="4">
            <reference field="4294967294" count="5" selected="0">
              <x v="1"/>
              <x v="2"/>
              <x v="3"/>
              <x v="4"/>
              <x v="5"/>
            </reference>
            <reference field="0" count="1" selected="0">
              <x v="9"/>
            </reference>
            <reference field="6" count="1" selected="0">
              <x v="140"/>
            </reference>
            <reference field="12" count="6">
              <x v="0"/>
              <x v="1"/>
              <x v="2"/>
              <x v="3"/>
              <x v="4"/>
              <x v="6"/>
            </reference>
          </references>
        </pivotArea>
        <pivotArea type="data" collapsedLevelsAreSubtotals="1" fieldPosition="0">
          <references count="2">
            <reference field="4294967294" count="5" selected="0">
              <x v="1"/>
              <x v="2"/>
              <x v="3"/>
              <x v="4"/>
              <x v="5"/>
            </reference>
            <reference field="0" count="1">
              <x v="10"/>
            </reference>
          </references>
        </pivotArea>
        <pivotArea type="data" collapsedLevelsAreSubtotals="1" fieldPosition="0">
          <references count="3">
            <reference field="4294967294" count="5" selected="0">
              <x v="1"/>
              <x v="2"/>
              <x v="3"/>
              <x v="4"/>
              <x v="5"/>
            </reference>
            <reference field="0" count="1" selected="0">
              <x v="10"/>
            </reference>
            <reference field="6" count="1">
              <x v="48"/>
            </reference>
          </references>
        </pivotArea>
        <pivotArea type="data" collapsedLevelsAreSubtotals="1" fieldPosition="0">
          <references count="4">
            <reference field="4294967294" count="5" selected="0">
              <x v="1"/>
              <x v="2"/>
              <x v="3"/>
              <x v="4"/>
              <x v="5"/>
            </reference>
            <reference field="0" count="1" selected="0">
              <x v="10"/>
            </reference>
            <reference field="6" count="1" selected="0">
              <x v="48"/>
            </reference>
            <reference field="12" count="6">
              <x v="0"/>
              <x v="1"/>
              <x v="2"/>
              <x v="3"/>
              <x v="4"/>
              <x v="6"/>
            </reference>
          </references>
        </pivotArea>
        <pivotArea type="data" collapsedLevelsAreSubtotals="1" fieldPosition="0">
          <references count="3">
            <reference field="4294967294" count="5" selected="0">
              <x v="1"/>
              <x v="2"/>
              <x v="3"/>
              <x v="4"/>
              <x v="5"/>
            </reference>
            <reference field="0" count="1" selected="0">
              <x v="10"/>
            </reference>
            <reference field="6" count="1">
              <x v="49"/>
            </reference>
          </references>
        </pivotArea>
        <pivotArea type="data" collapsedLevelsAreSubtotals="1" fieldPosition="0">
          <references count="4">
            <reference field="4294967294" count="5" selected="0">
              <x v="1"/>
              <x v="2"/>
              <x v="3"/>
              <x v="4"/>
              <x v="5"/>
            </reference>
            <reference field="0" count="1" selected="0">
              <x v="10"/>
            </reference>
            <reference field="6" count="1" selected="0">
              <x v="49"/>
            </reference>
            <reference field="12" count="6">
              <x v="0"/>
              <x v="1"/>
              <x v="2"/>
              <x v="3"/>
              <x v="4"/>
              <x v="6"/>
            </reference>
          </references>
        </pivotArea>
        <pivotArea type="data" collapsedLevelsAreSubtotals="1" fieldPosition="0">
          <references count="3">
            <reference field="4294967294" count="5" selected="0">
              <x v="1"/>
              <x v="2"/>
              <x v="3"/>
              <x v="4"/>
              <x v="5"/>
            </reference>
            <reference field="0" count="1" selected="0">
              <x v="10"/>
            </reference>
            <reference field="6" count="1">
              <x v="60"/>
            </reference>
          </references>
        </pivotArea>
        <pivotArea type="data" collapsedLevelsAreSubtotals="1" fieldPosition="0">
          <references count="4">
            <reference field="4294967294" count="5" selected="0">
              <x v="1"/>
              <x v="2"/>
              <x v="3"/>
              <x v="4"/>
              <x v="5"/>
            </reference>
            <reference field="0" count="1" selected="0">
              <x v="10"/>
            </reference>
            <reference field="6" count="1" selected="0">
              <x v="60"/>
            </reference>
            <reference field="12" count="6">
              <x v="0"/>
              <x v="1"/>
              <x v="2"/>
              <x v="3"/>
              <x v="4"/>
              <x v="6"/>
            </reference>
          </references>
        </pivotArea>
        <pivotArea type="data" collapsedLevelsAreSubtotals="1" fieldPosition="0">
          <references count="2">
            <reference field="4294967294" count="5" selected="0">
              <x v="1"/>
              <x v="2"/>
              <x v="3"/>
              <x v="4"/>
              <x v="5"/>
            </reference>
            <reference field="0" count="1">
              <x v="11"/>
            </reference>
          </references>
        </pivotArea>
        <pivotArea type="data" collapsedLevelsAreSubtotals="1" fieldPosition="0">
          <references count="3">
            <reference field="4294967294" count="5" selected="0">
              <x v="1"/>
              <x v="2"/>
              <x v="3"/>
              <x v="4"/>
              <x v="5"/>
            </reference>
            <reference field="0" count="1" selected="0">
              <x v="11"/>
            </reference>
            <reference field="6" count="1">
              <x v="0"/>
            </reference>
          </references>
        </pivotArea>
        <pivotArea type="data" collapsedLevelsAreSubtotals="1" fieldPosition="0">
          <references count="4">
            <reference field="4294967294" count="5" selected="0">
              <x v="1"/>
              <x v="2"/>
              <x v="3"/>
              <x v="4"/>
              <x v="5"/>
            </reference>
            <reference field="0" count="1" selected="0">
              <x v="11"/>
            </reference>
            <reference field="6" count="1" selected="0">
              <x v="0"/>
            </reference>
            <reference field="12" count="6">
              <x v="0"/>
              <x v="1"/>
              <x v="2"/>
              <x v="3"/>
              <x v="4"/>
              <x v="6"/>
            </reference>
          </references>
        </pivotArea>
        <pivotArea type="data" collapsedLevelsAreSubtotals="1" fieldPosition="0">
          <references count="3">
            <reference field="4294967294" count="5" selected="0">
              <x v="1"/>
              <x v="2"/>
              <x v="3"/>
              <x v="4"/>
              <x v="5"/>
            </reference>
            <reference field="0" count="1" selected="0">
              <x v="11"/>
            </reference>
            <reference field="6" count="1">
              <x v="1"/>
            </reference>
          </references>
        </pivotArea>
        <pivotArea type="data" collapsedLevelsAreSubtotals="1" fieldPosition="0">
          <references count="4">
            <reference field="4294967294" count="5" selected="0">
              <x v="1"/>
              <x v="2"/>
              <x v="3"/>
              <x v="4"/>
              <x v="5"/>
            </reference>
            <reference field="0" count="1" selected="0">
              <x v="11"/>
            </reference>
            <reference field="6" count="1" selected="0">
              <x v="1"/>
            </reference>
            <reference field="12" count="6">
              <x v="0"/>
              <x v="1"/>
              <x v="2"/>
              <x v="3"/>
              <x v="4"/>
              <x v="6"/>
            </reference>
          </references>
        </pivotArea>
        <pivotArea type="data" collapsedLevelsAreSubtotals="1" fieldPosition="0">
          <references count="3">
            <reference field="4294967294" count="5" selected="0">
              <x v="1"/>
              <x v="2"/>
              <x v="3"/>
              <x v="4"/>
              <x v="5"/>
            </reference>
            <reference field="0" count="1" selected="0">
              <x v="11"/>
            </reference>
            <reference field="6" count="1">
              <x v="2"/>
            </reference>
          </references>
        </pivotArea>
        <pivotArea type="data" collapsedLevelsAreSubtotals="1" fieldPosition="0">
          <references count="4">
            <reference field="4294967294" count="5" selected="0">
              <x v="1"/>
              <x v="2"/>
              <x v="3"/>
              <x v="4"/>
              <x v="5"/>
            </reference>
            <reference field="0" count="1" selected="0">
              <x v="11"/>
            </reference>
            <reference field="6" count="1" selected="0">
              <x v="2"/>
            </reference>
            <reference field="12" count="6">
              <x v="0"/>
              <x v="1"/>
              <x v="2"/>
              <x v="3"/>
              <x v="4"/>
              <x v="6"/>
            </reference>
          </references>
        </pivotArea>
        <pivotArea type="data" collapsedLevelsAreSubtotals="1" fieldPosition="0">
          <references count="3">
            <reference field="4294967294" count="5" selected="0">
              <x v="1"/>
              <x v="2"/>
              <x v="3"/>
              <x v="4"/>
              <x v="5"/>
            </reference>
            <reference field="0" count="1" selected="0">
              <x v="11"/>
            </reference>
            <reference field="6" count="1">
              <x v="5"/>
            </reference>
          </references>
        </pivotArea>
        <pivotArea type="data" collapsedLevelsAreSubtotals="1" fieldPosition="0">
          <references count="4">
            <reference field="4294967294" count="5" selected="0">
              <x v="1"/>
              <x v="2"/>
              <x v="3"/>
              <x v="4"/>
              <x v="5"/>
            </reference>
            <reference field="0" count="1" selected="0">
              <x v="11"/>
            </reference>
            <reference field="6" count="1" selected="0">
              <x v="5"/>
            </reference>
            <reference field="12" count="6">
              <x v="0"/>
              <x v="1"/>
              <x v="2"/>
              <x v="3"/>
              <x v="4"/>
              <x v="6"/>
            </reference>
          </references>
        </pivotArea>
        <pivotArea type="data" collapsedLevelsAreSubtotals="1" fieldPosition="0">
          <references count="3">
            <reference field="4294967294" count="5" selected="0">
              <x v="1"/>
              <x v="2"/>
              <x v="3"/>
              <x v="4"/>
              <x v="5"/>
            </reference>
            <reference field="0" count="1" selected="0">
              <x v="11"/>
            </reference>
            <reference field="6" count="1">
              <x v="6"/>
            </reference>
          </references>
        </pivotArea>
        <pivotArea type="data" collapsedLevelsAreSubtotals="1" fieldPosition="0">
          <references count="4">
            <reference field="4294967294" count="5" selected="0">
              <x v="1"/>
              <x v="2"/>
              <x v="3"/>
              <x v="4"/>
              <x v="5"/>
            </reference>
            <reference field="0" count="1" selected="0">
              <x v="11"/>
            </reference>
            <reference field="6" count="1" selected="0">
              <x v="6"/>
            </reference>
            <reference field="12" count="6">
              <x v="0"/>
              <x v="1"/>
              <x v="2"/>
              <x v="3"/>
              <x v="4"/>
              <x v="6"/>
            </reference>
          </references>
        </pivotArea>
        <pivotArea type="data" collapsedLevelsAreSubtotals="1" fieldPosition="0">
          <references count="3">
            <reference field="4294967294" count="5" selected="0">
              <x v="1"/>
              <x v="2"/>
              <x v="3"/>
              <x v="4"/>
              <x v="5"/>
            </reference>
            <reference field="0" count="1" selected="0">
              <x v="11"/>
            </reference>
            <reference field="6" count="1">
              <x v="7"/>
            </reference>
          </references>
        </pivotArea>
        <pivotArea type="data" collapsedLevelsAreSubtotals="1" fieldPosition="0">
          <references count="4">
            <reference field="4294967294" count="5" selected="0">
              <x v="1"/>
              <x v="2"/>
              <x v="3"/>
              <x v="4"/>
              <x v="5"/>
            </reference>
            <reference field="0" count="1" selected="0">
              <x v="11"/>
            </reference>
            <reference field="6" count="1" selected="0">
              <x v="7"/>
            </reference>
            <reference field="12" count="6">
              <x v="0"/>
              <x v="1"/>
              <x v="2"/>
              <x v="3"/>
              <x v="4"/>
              <x v="6"/>
            </reference>
          </references>
        </pivotArea>
        <pivotArea type="data" collapsedLevelsAreSubtotals="1" fieldPosition="0">
          <references count="3">
            <reference field="4294967294" count="5" selected="0">
              <x v="1"/>
              <x v="2"/>
              <x v="3"/>
              <x v="4"/>
              <x v="5"/>
            </reference>
            <reference field="0" count="1" selected="0">
              <x v="11"/>
            </reference>
            <reference field="6" count="1">
              <x v="8"/>
            </reference>
          </references>
        </pivotArea>
        <pivotArea type="data" collapsedLevelsAreSubtotals="1" fieldPosition="0">
          <references count="4">
            <reference field="4294967294" count="5" selected="0">
              <x v="1"/>
              <x v="2"/>
              <x v="3"/>
              <x v="4"/>
              <x v="5"/>
            </reference>
            <reference field="0" count="1" selected="0">
              <x v="11"/>
            </reference>
            <reference field="6" count="1" selected="0">
              <x v="8"/>
            </reference>
            <reference field="12" count="6">
              <x v="0"/>
              <x v="1"/>
              <x v="2"/>
              <x v="3"/>
              <x v="4"/>
              <x v="6"/>
            </reference>
          </references>
        </pivotArea>
        <pivotArea type="data" collapsedLevelsAreSubtotals="1" fieldPosition="0">
          <references count="3">
            <reference field="4294967294" count="5" selected="0">
              <x v="1"/>
              <x v="2"/>
              <x v="3"/>
              <x v="4"/>
              <x v="5"/>
            </reference>
            <reference field="0" count="1" selected="0">
              <x v="11"/>
            </reference>
            <reference field="6" count="1">
              <x v="9"/>
            </reference>
          </references>
        </pivotArea>
        <pivotArea type="data" collapsedLevelsAreSubtotals="1" fieldPosition="0">
          <references count="4">
            <reference field="4294967294" count="5" selected="0">
              <x v="1"/>
              <x v="2"/>
              <x v="3"/>
              <x v="4"/>
              <x v="5"/>
            </reference>
            <reference field="0" count="1" selected="0">
              <x v="11"/>
            </reference>
            <reference field="6" count="1" selected="0">
              <x v="9"/>
            </reference>
            <reference field="12" count="6">
              <x v="0"/>
              <x v="1"/>
              <x v="2"/>
              <x v="3"/>
              <x v="4"/>
              <x v="6"/>
            </reference>
          </references>
        </pivotArea>
        <pivotArea type="data" collapsedLevelsAreSubtotals="1" fieldPosition="0">
          <references count="3">
            <reference field="4294967294" count="5" selected="0">
              <x v="1"/>
              <x v="2"/>
              <x v="3"/>
              <x v="4"/>
              <x v="5"/>
            </reference>
            <reference field="0" count="1" selected="0">
              <x v="11"/>
            </reference>
            <reference field="6" count="1">
              <x v="25"/>
            </reference>
          </references>
        </pivotArea>
        <pivotArea type="data" collapsedLevelsAreSubtotals="1" fieldPosition="0">
          <references count="4">
            <reference field="4294967294" count="5" selected="0">
              <x v="1"/>
              <x v="2"/>
              <x v="3"/>
              <x v="4"/>
              <x v="5"/>
            </reference>
            <reference field="0" count="1" selected="0">
              <x v="11"/>
            </reference>
            <reference field="6" count="1" selected="0">
              <x v="25"/>
            </reference>
            <reference field="12" count="6">
              <x v="0"/>
              <x v="1"/>
              <x v="2"/>
              <x v="3"/>
              <x v="4"/>
              <x v="6"/>
            </reference>
          </references>
        </pivotArea>
        <pivotArea type="data" collapsedLevelsAreSubtotals="1" fieldPosition="0">
          <references count="3">
            <reference field="4294967294" count="5" selected="0">
              <x v="1"/>
              <x v="2"/>
              <x v="3"/>
              <x v="4"/>
              <x v="5"/>
            </reference>
            <reference field="0" count="1" selected="0">
              <x v="11"/>
            </reference>
            <reference field="6" count="1">
              <x v="29"/>
            </reference>
          </references>
        </pivotArea>
        <pivotArea type="data" collapsedLevelsAreSubtotals="1" fieldPosition="0">
          <references count="4">
            <reference field="4294967294" count="5" selected="0">
              <x v="1"/>
              <x v="2"/>
              <x v="3"/>
              <x v="4"/>
              <x v="5"/>
            </reference>
            <reference field="0" count="1" selected="0">
              <x v="11"/>
            </reference>
            <reference field="6" count="1" selected="0">
              <x v="29"/>
            </reference>
            <reference field="12" count="6">
              <x v="0"/>
              <x v="1"/>
              <x v="2"/>
              <x v="3"/>
              <x v="4"/>
              <x v="6"/>
            </reference>
          </references>
        </pivotArea>
        <pivotArea type="data" collapsedLevelsAreSubtotals="1" fieldPosition="0">
          <references count="3">
            <reference field="4294967294" count="5" selected="0">
              <x v="1"/>
              <x v="2"/>
              <x v="3"/>
              <x v="4"/>
              <x v="5"/>
            </reference>
            <reference field="0" count="1" selected="0">
              <x v="11"/>
            </reference>
            <reference field="6" count="1">
              <x v="30"/>
            </reference>
          </references>
        </pivotArea>
        <pivotArea type="data" collapsedLevelsAreSubtotals="1" fieldPosition="0">
          <references count="4">
            <reference field="4294967294" count="5" selected="0">
              <x v="1"/>
              <x v="2"/>
              <x v="3"/>
              <x v="4"/>
              <x v="5"/>
            </reference>
            <reference field="0" count="1" selected="0">
              <x v="11"/>
            </reference>
            <reference field="6" count="1" selected="0">
              <x v="30"/>
            </reference>
            <reference field="12" count="6">
              <x v="0"/>
              <x v="1"/>
              <x v="2"/>
              <x v="3"/>
              <x v="4"/>
              <x v="6"/>
            </reference>
          </references>
        </pivotArea>
        <pivotArea type="data" collapsedLevelsAreSubtotals="1" fieldPosition="0">
          <references count="3">
            <reference field="4294967294" count="5" selected="0">
              <x v="1"/>
              <x v="2"/>
              <x v="3"/>
              <x v="4"/>
              <x v="5"/>
            </reference>
            <reference field="0" count="1" selected="0">
              <x v="11"/>
            </reference>
            <reference field="6" count="1">
              <x v="101"/>
            </reference>
          </references>
        </pivotArea>
        <pivotArea type="data" collapsedLevelsAreSubtotals="1" fieldPosition="0">
          <references count="4">
            <reference field="4294967294" count="5" selected="0">
              <x v="1"/>
              <x v="2"/>
              <x v="3"/>
              <x v="4"/>
              <x v="5"/>
            </reference>
            <reference field="0" count="1" selected="0">
              <x v="11"/>
            </reference>
            <reference field="6" count="1" selected="0">
              <x v="101"/>
            </reference>
            <reference field="12" count="6">
              <x v="0"/>
              <x v="1"/>
              <x v="2"/>
              <x v="3"/>
              <x v="4"/>
              <x v="6"/>
            </reference>
          </references>
        </pivotArea>
        <pivotArea type="data" collapsedLevelsAreSubtotals="1" fieldPosition="0">
          <references count="3">
            <reference field="4294967294" count="5" selected="0">
              <x v="1"/>
              <x v="2"/>
              <x v="3"/>
              <x v="4"/>
              <x v="5"/>
            </reference>
            <reference field="0" count="1" selected="0">
              <x v="11"/>
            </reference>
            <reference field="6" count="1">
              <x v="131"/>
            </reference>
          </references>
        </pivotArea>
        <pivotArea type="data" collapsedLevelsAreSubtotals="1" fieldPosition="0">
          <references count="4">
            <reference field="4294967294" count="5" selected="0">
              <x v="1"/>
              <x v="2"/>
              <x v="3"/>
              <x v="4"/>
              <x v="5"/>
            </reference>
            <reference field="0" count="1" selected="0">
              <x v="11"/>
            </reference>
            <reference field="6" count="1" selected="0">
              <x v="131"/>
            </reference>
            <reference field="12" count="6">
              <x v="0"/>
              <x v="1"/>
              <x v="2"/>
              <x v="3"/>
              <x v="4"/>
              <x v="6"/>
            </reference>
          </references>
        </pivotArea>
        <pivotArea type="data" collapsedLevelsAreSubtotals="1" fieldPosition="0">
          <references count="3">
            <reference field="4294967294" count="5" selected="0">
              <x v="1"/>
              <x v="2"/>
              <x v="3"/>
              <x v="4"/>
              <x v="5"/>
            </reference>
            <reference field="0" count="1" selected="0">
              <x v="11"/>
            </reference>
            <reference field="6" count="1">
              <x v="132"/>
            </reference>
          </references>
        </pivotArea>
        <pivotArea type="data" collapsedLevelsAreSubtotals="1" fieldPosition="0">
          <references count="4">
            <reference field="4294967294" count="5" selected="0">
              <x v="1"/>
              <x v="2"/>
              <x v="3"/>
              <x v="4"/>
              <x v="5"/>
            </reference>
            <reference field="0" count="1" selected="0">
              <x v="11"/>
            </reference>
            <reference field="6" count="1" selected="0">
              <x v="132"/>
            </reference>
            <reference field="12" count="6">
              <x v="0"/>
              <x v="1"/>
              <x v="2"/>
              <x v="3"/>
              <x v="4"/>
              <x v="6"/>
            </reference>
          </references>
        </pivotArea>
        <pivotArea type="data" collapsedLevelsAreSubtotals="1" fieldPosition="0">
          <references count="3">
            <reference field="4294967294" count="5" selected="0">
              <x v="1"/>
              <x v="2"/>
              <x v="3"/>
              <x v="4"/>
              <x v="5"/>
            </reference>
            <reference field="0" count="1" selected="0">
              <x v="11"/>
            </reference>
            <reference field="6" count="1">
              <x v="133"/>
            </reference>
          </references>
        </pivotArea>
        <pivotArea type="data" collapsedLevelsAreSubtotals="1" fieldPosition="0">
          <references count="4">
            <reference field="4294967294" count="5" selected="0">
              <x v="1"/>
              <x v="2"/>
              <x v="3"/>
              <x v="4"/>
              <x v="5"/>
            </reference>
            <reference field="0" count="1" selected="0">
              <x v="11"/>
            </reference>
            <reference field="6" count="1" selected="0">
              <x v="133"/>
            </reference>
            <reference field="12" count="6">
              <x v="0"/>
              <x v="1"/>
              <x v="2"/>
              <x v="3"/>
              <x v="4"/>
              <x v="6"/>
            </reference>
          </references>
        </pivotArea>
        <pivotArea type="data" collapsedLevelsAreSubtotals="1" fieldPosition="0">
          <references count="3">
            <reference field="4294967294" count="5" selected="0">
              <x v="1"/>
              <x v="2"/>
              <x v="3"/>
              <x v="4"/>
              <x v="5"/>
            </reference>
            <reference field="0" count="1" selected="0">
              <x v="11"/>
            </reference>
            <reference field="6" count="1">
              <x v="134"/>
            </reference>
          </references>
        </pivotArea>
        <pivotArea type="data" collapsedLevelsAreSubtotals="1" fieldPosition="0">
          <references count="4">
            <reference field="4294967294" count="5" selected="0">
              <x v="1"/>
              <x v="2"/>
              <x v="3"/>
              <x v="4"/>
              <x v="5"/>
            </reference>
            <reference field="0" count="1" selected="0">
              <x v="11"/>
            </reference>
            <reference field="6" count="1" selected="0">
              <x v="134"/>
            </reference>
            <reference field="12" count="6">
              <x v="0"/>
              <x v="1"/>
              <x v="2"/>
              <x v="3"/>
              <x v="4"/>
              <x v="6"/>
            </reference>
          </references>
        </pivotArea>
        <pivotArea type="data" collapsedLevelsAreSubtotals="1" fieldPosition="0">
          <references count="3">
            <reference field="4294967294" count="5" selected="0">
              <x v="1"/>
              <x v="2"/>
              <x v="3"/>
              <x v="4"/>
              <x v="5"/>
            </reference>
            <reference field="0" count="1" selected="0">
              <x v="11"/>
            </reference>
            <reference field="6" count="1">
              <x v="136"/>
            </reference>
          </references>
        </pivotArea>
        <pivotArea type="data" collapsedLevelsAreSubtotals="1" fieldPosition="0">
          <references count="4">
            <reference field="4294967294" count="5" selected="0">
              <x v="1"/>
              <x v="2"/>
              <x v="3"/>
              <x v="4"/>
              <x v="5"/>
            </reference>
            <reference field="0" count="1" selected="0">
              <x v="11"/>
            </reference>
            <reference field="6" count="1" selected="0">
              <x v="136"/>
            </reference>
            <reference field="12" count="6">
              <x v="0"/>
              <x v="1"/>
              <x v="2"/>
              <x v="3"/>
              <x v="4"/>
              <x v="6"/>
            </reference>
          </references>
        </pivotArea>
        <pivotArea type="data" collapsedLevelsAreSubtotals="1" fieldPosition="0">
          <references count="3">
            <reference field="4294967294" count="5" selected="0">
              <x v="1"/>
              <x v="2"/>
              <x v="3"/>
              <x v="4"/>
              <x v="5"/>
            </reference>
            <reference field="0" count="1" selected="0">
              <x v="11"/>
            </reference>
            <reference field="6" count="1">
              <x v="137"/>
            </reference>
          </references>
        </pivotArea>
        <pivotArea type="data" collapsedLevelsAreSubtotals="1" fieldPosition="0">
          <references count="4">
            <reference field="4294967294" count="5" selected="0">
              <x v="1"/>
              <x v="2"/>
              <x v="3"/>
              <x v="4"/>
              <x v="5"/>
            </reference>
            <reference field="0" count="1" selected="0">
              <x v="11"/>
            </reference>
            <reference field="6" count="1" selected="0">
              <x v="137"/>
            </reference>
            <reference field="12" count="6">
              <x v="0"/>
              <x v="1"/>
              <x v="2"/>
              <x v="3"/>
              <x v="4"/>
              <x v="6"/>
            </reference>
          </references>
        </pivotArea>
        <pivotArea type="data" collapsedLevelsAreSubtotals="1" fieldPosition="0">
          <references count="3">
            <reference field="4294967294" count="5" selected="0">
              <x v="1"/>
              <x v="2"/>
              <x v="3"/>
              <x v="4"/>
              <x v="5"/>
            </reference>
            <reference field="0" count="1" selected="0">
              <x v="11"/>
            </reference>
            <reference field="6" count="1">
              <x v="138"/>
            </reference>
          </references>
        </pivotArea>
        <pivotArea type="data" collapsedLevelsAreSubtotals="1" fieldPosition="0">
          <references count="4">
            <reference field="4294967294" count="5" selected="0">
              <x v="1"/>
              <x v="2"/>
              <x v="3"/>
              <x v="4"/>
              <x v="5"/>
            </reference>
            <reference field="0" count="1" selected="0">
              <x v="11"/>
            </reference>
            <reference field="6" count="1" selected="0">
              <x v="138"/>
            </reference>
            <reference field="12" count="6">
              <x v="0"/>
              <x v="1"/>
              <x v="2"/>
              <x v="3"/>
              <x v="4"/>
              <x v="6"/>
            </reference>
          </references>
        </pivotArea>
        <pivotArea type="data" collapsedLevelsAreSubtotals="1" fieldPosition="0">
          <references count="3">
            <reference field="4294967294" count="5" selected="0">
              <x v="1"/>
              <x v="2"/>
              <x v="3"/>
              <x v="4"/>
              <x v="5"/>
            </reference>
            <reference field="0" count="1" selected="0">
              <x v="11"/>
            </reference>
            <reference field="6" count="1">
              <x v="139"/>
            </reference>
          </references>
        </pivotArea>
        <pivotArea type="data" collapsedLevelsAreSubtotals="1" fieldPosition="0">
          <references count="4">
            <reference field="4294967294" count="5" selected="0">
              <x v="1"/>
              <x v="2"/>
              <x v="3"/>
              <x v="4"/>
              <x v="5"/>
            </reference>
            <reference field="0" count="1" selected="0">
              <x v="11"/>
            </reference>
            <reference field="6" count="1" selected="0">
              <x v="139"/>
            </reference>
            <reference field="12" count="6">
              <x v="0"/>
              <x v="1"/>
              <x v="2"/>
              <x v="3"/>
              <x v="4"/>
              <x v="6"/>
            </reference>
          </references>
        </pivotArea>
        <pivotArea type="data" collapsedLevelsAreSubtotals="1" fieldPosition="0">
          <references count="3">
            <reference field="4294967294" count="5" selected="0">
              <x v="1"/>
              <x v="2"/>
              <x v="3"/>
              <x v="4"/>
              <x v="5"/>
            </reference>
            <reference field="0" count="1" selected="0">
              <x v="11"/>
            </reference>
            <reference field="6" count="1">
              <x v="142"/>
            </reference>
          </references>
        </pivotArea>
        <pivotArea type="data" collapsedLevelsAreSubtotals="1" fieldPosition="0">
          <references count="4">
            <reference field="4294967294" count="5" selected="0">
              <x v="1"/>
              <x v="2"/>
              <x v="3"/>
              <x v="4"/>
              <x v="5"/>
            </reference>
            <reference field="0" count="1" selected="0">
              <x v="11"/>
            </reference>
            <reference field="6" count="1" selected="0">
              <x v="142"/>
            </reference>
            <reference field="12" count="6">
              <x v="0"/>
              <x v="1"/>
              <x v="2"/>
              <x v="3"/>
              <x v="4"/>
              <x v="6"/>
            </reference>
          </references>
        </pivotArea>
        <pivotArea type="data" collapsedLevelsAreSubtotals="1" fieldPosition="0">
          <references count="3">
            <reference field="4294967294" count="5" selected="0">
              <x v="1"/>
              <x v="2"/>
              <x v="3"/>
              <x v="4"/>
              <x v="5"/>
            </reference>
            <reference field="0" count="1" selected="0">
              <x v="11"/>
            </reference>
            <reference field="6" count="1">
              <x v="143"/>
            </reference>
          </references>
        </pivotArea>
        <pivotArea type="data" collapsedLevelsAreSubtotals="1" fieldPosition="0">
          <references count="4">
            <reference field="4294967294" count="5" selected="0">
              <x v="1"/>
              <x v="2"/>
              <x v="3"/>
              <x v="4"/>
              <x v="5"/>
            </reference>
            <reference field="0" count="1" selected="0">
              <x v="11"/>
            </reference>
            <reference field="6" count="1" selected="0">
              <x v="143"/>
            </reference>
            <reference field="12" count="6">
              <x v="0"/>
              <x v="1"/>
              <x v="2"/>
              <x v="3"/>
              <x v="4"/>
              <x v="6"/>
            </reference>
          </references>
        </pivotArea>
        <pivotArea type="data" collapsedLevelsAreSubtotals="1" fieldPosition="0">
          <references count="3">
            <reference field="4294967294" count="5" selected="0">
              <x v="1"/>
              <x v="2"/>
              <x v="3"/>
              <x v="4"/>
              <x v="5"/>
            </reference>
            <reference field="0" count="1" selected="0">
              <x v="11"/>
            </reference>
            <reference field="6" count="1">
              <x v="144"/>
            </reference>
          </references>
        </pivotArea>
        <pivotArea type="data" collapsedLevelsAreSubtotals="1" fieldPosition="0">
          <references count="4">
            <reference field="4294967294" count="5" selected="0">
              <x v="1"/>
              <x v="2"/>
              <x v="3"/>
              <x v="4"/>
              <x v="5"/>
            </reference>
            <reference field="0" count="1" selected="0">
              <x v="11"/>
            </reference>
            <reference field="6" count="1" selected="0">
              <x v="144"/>
            </reference>
            <reference field="12" count="6">
              <x v="0"/>
              <x v="1"/>
              <x v="2"/>
              <x v="3"/>
              <x v="4"/>
              <x v="6"/>
            </reference>
          </references>
        </pivotArea>
        <pivotArea type="data" collapsedLevelsAreSubtotals="1" fieldPosition="0">
          <references count="3">
            <reference field="4294967294" count="5" selected="0">
              <x v="1"/>
              <x v="2"/>
              <x v="3"/>
              <x v="4"/>
              <x v="5"/>
            </reference>
            <reference field="0" count="1" selected="0">
              <x v="11"/>
            </reference>
            <reference field="6" count="1">
              <x v="145"/>
            </reference>
          </references>
        </pivotArea>
        <pivotArea type="data" collapsedLevelsAreSubtotals="1" fieldPosition="0">
          <references count="4">
            <reference field="4294967294" count="5" selected="0">
              <x v="1"/>
              <x v="2"/>
              <x v="3"/>
              <x v="4"/>
              <x v="5"/>
            </reference>
            <reference field="0" count="1" selected="0">
              <x v="11"/>
            </reference>
            <reference field="6" count="1" selected="0">
              <x v="145"/>
            </reference>
            <reference field="12" count="6">
              <x v="0"/>
              <x v="1"/>
              <x v="2"/>
              <x v="3"/>
              <x v="4"/>
              <x v="6"/>
            </reference>
          </references>
        </pivotArea>
        <pivotArea type="data" collapsedLevelsAreSubtotals="1" fieldPosition="0">
          <references count="3">
            <reference field="4294967294" count="5" selected="0">
              <x v="1"/>
              <x v="2"/>
              <x v="3"/>
              <x v="4"/>
              <x v="5"/>
            </reference>
            <reference field="0" count="1" selected="0">
              <x v="11"/>
            </reference>
            <reference field="6" count="1">
              <x v="146"/>
            </reference>
          </references>
        </pivotArea>
        <pivotArea type="data" collapsedLevelsAreSubtotals="1" fieldPosition="0">
          <references count="4">
            <reference field="4294967294" count="5" selected="0">
              <x v="1"/>
              <x v="2"/>
              <x v="3"/>
              <x v="4"/>
              <x v="5"/>
            </reference>
            <reference field="0" count="1" selected="0">
              <x v="11"/>
            </reference>
            <reference field="6" count="1" selected="0">
              <x v="146"/>
            </reference>
            <reference field="12" count="6">
              <x v="0"/>
              <x v="1"/>
              <x v="2"/>
              <x v="3"/>
              <x v="4"/>
              <x v="6"/>
            </reference>
          </references>
        </pivotArea>
        <pivotArea type="data" collapsedLevelsAreSubtotals="1" fieldPosition="0">
          <references count="3">
            <reference field="4294967294" count="5" selected="0">
              <x v="1"/>
              <x v="2"/>
              <x v="3"/>
              <x v="4"/>
              <x v="5"/>
            </reference>
            <reference field="0" count="1" selected="0">
              <x v="11"/>
            </reference>
            <reference field="6" count="1">
              <x v="147"/>
            </reference>
          </references>
        </pivotArea>
        <pivotArea type="data" collapsedLevelsAreSubtotals="1" fieldPosition="0">
          <references count="4">
            <reference field="4294967294" count="5" selected="0">
              <x v="1"/>
              <x v="2"/>
              <x v="3"/>
              <x v="4"/>
              <x v="5"/>
            </reference>
            <reference field="0" count="1" selected="0">
              <x v="11"/>
            </reference>
            <reference field="6" count="1" selected="0">
              <x v="147"/>
            </reference>
            <reference field="12" count="6">
              <x v="0"/>
              <x v="1"/>
              <x v="2"/>
              <x v="3"/>
              <x v="4"/>
              <x v="6"/>
            </reference>
          </references>
        </pivotArea>
        <pivotArea type="data" collapsedLevelsAreSubtotals="1" fieldPosition="0">
          <references count="3">
            <reference field="4294967294" count="5" selected="0">
              <x v="1"/>
              <x v="2"/>
              <x v="3"/>
              <x v="4"/>
              <x v="5"/>
            </reference>
            <reference field="0" count="1" selected="0">
              <x v="11"/>
            </reference>
            <reference field="6" count="1">
              <x v="161"/>
            </reference>
          </references>
        </pivotArea>
        <pivotArea type="data" collapsedLevelsAreSubtotals="1" fieldPosition="0">
          <references count="4">
            <reference field="4294967294" count="5" selected="0">
              <x v="1"/>
              <x v="2"/>
              <x v="3"/>
              <x v="4"/>
              <x v="5"/>
            </reference>
            <reference field="0" count="1" selected="0">
              <x v="11"/>
            </reference>
            <reference field="6" count="1" selected="0">
              <x v="161"/>
            </reference>
            <reference field="12" count="6">
              <x v="0"/>
              <x v="1"/>
              <x v="2"/>
              <x v="3"/>
              <x v="4"/>
              <x v="6"/>
            </reference>
          </references>
        </pivotArea>
        <pivotArea type="data" collapsedLevelsAreSubtotals="1" fieldPosition="0">
          <references count="2">
            <reference field="4294967294" count="5" selected="0">
              <x v="1"/>
              <x v="2"/>
              <x v="3"/>
              <x v="4"/>
              <x v="5"/>
            </reference>
            <reference field="0" count="1">
              <x v="12"/>
            </reference>
          </references>
        </pivotArea>
        <pivotArea type="data" collapsedLevelsAreSubtotals="1" fieldPosition="0">
          <references count="3">
            <reference field="4294967294" count="5" selected="0">
              <x v="1"/>
              <x v="2"/>
              <x v="3"/>
              <x v="4"/>
              <x v="5"/>
            </reference>
            <reference field="0" count="1" selected="0">
              <x v="12"/>
            </reference>
            <reference field="6" count="1">
              <x v="50"/>
            </reference>
          </references>
        </pivotArea>
        <pivotArea type="data" collapsedLevelsAreSubtotals="1" fieldPosition="0">
          <references count="4">
            <reference field="4294967294" count="5" selected="0">
              <x v="1"/>
              <x v="2"/>
              <x v="3"/>
              <x v="4"/>
              <x v="5"/>
            </reference>
            <reference field="0" count="1" selected="0">
              <x v="12"/>
            </reference>
            <reference field="6" count="1" selected="0">
              <x v="50"/>
            </reference>
            <reference field="12" count="6">
              <x v="0"/>
              <x v="1"/>
              <x v="2"/>
              <x v="3"/>
              <x v="4"/>
              <x v="6"/>
            </reference>
          </references>
        </pivotArea>
        <pivotArea type="data" collapsedLevelsAreSubtotals="1" fieldPosition="0">
          <references count="3">
            <reference field="4294967294" count="5" selected="0">
              <x v="1"/>
              <x v="2"/>
              <x v="3"/>
              <x v="4"/>
              <x v="5"/>
            </reference>
            <reference field="0" count="1" selected="0">
              <x v="12"/>
            </reference>
            <reference field="6" count="1">
              <x v="62"/>
            </reference>
          </references>
        </pivotArea>
        <pivotArea type="data" collapsedLevelsAreSubtotals="1" fieldPosition="0">
          <references count="4">
            <reference field="4294967294" count="5" selected="0">
              <x v="1"/>
              <x v="2"/>
              <x v="3"/>
              <x v="4"/>
              <x v="5"/>
            </reference>
            <reference field="0" count="1" selected="0">
              <x v="12"/>
            </reference>
            <reference field="6" count="1" selected="0">
              <x v="62"/>
            </reference>
            <reference field="12" count="6">
              <x v="0"/>
              <x v="1"/>
              <x v="2"/>
              <x v="3"/>
              <x v="4"/>
              <x v="6"/>
            </reference>
          </references>
        </pivotArea>
        <pivotArea type="data" collapsedLevelsAreSubtotals="1" fieldPosition="0">
          <references count="3">
            <reference field="4294967294" count="5" selected="0">
              <x v="1"/>
              <x v="2"/>
              <x v="3"/>
              <x v="4"/>
              <x v="5"/>
            </reference>
            <reference field="0" count="1" selected="0">
              <x v="12"/>
            </reference>
            <reference field="6" count="1">
              <x v="105"/>
            </reference>
          </references>
        </pivotArea>
        <pivotArea type="data" collapsedLevelsAreSubtotals="1" fieldPosition="0">
          <references count="4">
            <reference field="4294967294" count="5" selected="0">
              <x v="1"/>
              <x v="2"/>
              <x v="3"/>
              <x v="4"/>
              <x v="5"/>
            </reference>
            <reference field="0" count="1" selected="0">
              <x v="12"/>
            </reference>
            <reference field="6" count="1" selected="0">
              <x v="105"/>
            </reference>
            <reference field="12" count="6">
              <x v="0"/>
              <x v="1"/>
              <x v="2"/>
              <x v="3"/>
              <x v="4"/>
              <x v="6"/>
            </reference>
          </references>
        </pivotArea>
        <pivotArea type="data" collapsedLevelsAreSubtotals="1" fieldPosition="0">
          <references count="3">
            <reference field="4294967294" count="5" selected="0">
              <x v="1"/>
              <x v="2"/>
              <x v="3"/>
              <x v="4"/>
              <x v="5"/>
            </reference>
            <reference field="0" count="1" selected="0">
              <x v="12"/>
            </reference>
            <reference field="6" count="1">
              <x v="106"/>
            </reference>
          </references>
        </pivotArea>
        <pivotArea type="data" collapsedLevelsAreSubtotals="1" fieldPosition="0">
          <references count="4">
            <reference field="4294967294" count="5" selected="0">
              <x v="1"/>
              <x v="2"/>
              <x v="3"/>
              <x v="4"/>
              <x v="5"/>
            </reference>
            <reference field="0" count="1" selected="0">
              <x v="12"/>
            </reference>
            <reference field="6" count="1" selected="0">
              <x v="106"/>
            </reference>
            <reference field="12" count="6">
              <x v="0"/>
              <x v="1"/>
              <x v="2"/>
              <x v="3"/>
              <x v="4"/>
              <x v="6"/>
            </reference>
          </references>
        </pivotArea>
        <pivotArea type="data" collapsedLevelsAreSubtotals="1" fieldPosition="0">
          <references count="3">
            <reference field="4294967294" count="5" selected="0">
              <x v="1"/>
              <x v="2"/>
              <x v="3"/>
              <x v="4"/>
              <x v="5"/>
            </reference>
            <reference field="0" count="1" selected="0">
              <x v="12"/>
            </reference>
            <reference field="6" count="1">
              <x v="111"/>
            </reference>
          </references>
        </pivotArea>
        <pivotArea type="data" collapsedLevelsAreSubtotals="1" fieldPosition="0">
          <references count="4">
            <reference field="4294967294" count="5" selected="0">
              <x v="1"/>
              <x v="2"/>
              <x v="3"/>
              <x v="4"/>
              <x v="5"/>
            </reference>
            <reference field="0" count="1" selected="0">
              <x v="12"/>
            </reference>
            <reference field="6" count="1" selected="0">
              <x v="111"/>
            </reference>
            <reference field="12" count="6">
              <x v="0"/>
              <x v="1"/>
              <x v="2"/>
              <x v="3"/>
              <x v="4"/>
              <x v="6"/>
            </reference>
          </references>
        </pivotArea>
        <pivotArea type="data" collapsedLevelsAreSubtotals="1" fieldPosition="0">
          <references count="3">
            <reference field="4294967294" count="5" selected="0">
              <x v="1"/>
              <x v="2"/>
              <x v="3"/>
              <x v="4"/>
              <x v="5"/>
            </reference>
            <reference field="0" count="1" selected="0">
              <x v="12"/>
            </reference>
            <reference field="6" count="1">
              <x v="113"/>
            </reference>
          </references>
        </pivotArea>
        <pivotArea type="data" collapsedLevelsAreSubtotals="1" fieldPosition="0">
          <references count="4">
            <reference field="4294967294" count="5" selected="0">
              <x v="1"/>
              <x v="2"/>
              <x v="3"/>
              <x v="4"/>
              <x v="5"/>
            </reference>
            <reference field="0" count="1" selected="0">
              <x v="12"/>
            </reference>
            <reference field="6" count="1" selected="0">
              <x v="113"/>
            </reference>
            <reference field="12" count="6">
              <x v="0"/>
              <x v="1"/>
              <x v="2"/>
              <x v="3"/>
              <x v="4"/>
              <x v="6"/>
            </reference>
          </references>
        </pivotArea>
        <pivotArea type="data" collapsedLevelsAreSubtotals="1" fieldPosition="0">
          <references count="2">
            <reference field="4294967294" count="5" selected="0">
              <x v="1"/>
              <x v="2"/>
              <x v="3"/>
              <x v="4"/>
              <x v="5"/>
            </reference>
            <reference field="0" count="1">
              <x v="13"/>
            </reference>
          </references>
        </pivotArea>
        <pivotArea type="data" collapsedLevelsAreSubtotals="1" fieldPosition="0">
          <references count="3">
            <reference field="4294967294" count="5" selected="0">
              <x v="1"/>
              <x v="2"/>
              <x v="3"/>
              <x v="4"/>
              <x v="5"/>
            </reference>
            <reference field="0" count="1" selected="0">
              <x v="13"/>
            </reference>
            <reference field="6" count="1">
              <x v="22"/>
            </reference>
          </references>
        </pivotArea>
        <pivotArea type="data" collapsedLevelsAreSubtotals="1" fieldPosition="0">
          <references count="4">
            <reference field="4294967294" count="5" selected="0">
              <x v="1"/>
              <x v="2"/>
              <x v="3"/>
              <x v="4"/>
              <x v="5"/>
            </reference>
            <reference field="0" count="1" selected="0">
              <x v="13"/>
            </reference>
            <reference field="6" count="1" selected="0">
              <x v="22"/>
            </reference>
            <reference field="12" count="6">
              <x v="0"/>
              <x v="1"/>
              <x v="2"/>
              <x v="3"/>
              <x v="4"/>
              <x v="6"/>
            </reference>
          </references>
        </pivotArea>
        <pivotArea type="data" collapsedLevelsAreSubtotals="1" fieldPosition="0">
          <references count="3">
            <reference field="4294967294" count="5" selected="0">
              <x v="1"/>
              <x v="2"/>
              <x v="3"/>
              <x v="4"/>
              <x v="5"/>
            </reference>
            <reference field="0" count="1" selected="0">
              <x v="13"/>
            </reference>
            <reference field="6" count="1">
              <x v="27"/>
            </reference>
          </references>
        </pivotArea>
        <pivotArea type="data" collapsedLevelsAreSubtotals="1" fieldPosition="0">
          <references count="4">
            <reference field="4294967294" count="5" selected="0">
              <x v="1"/>
              <x v="2"/>
              <x v="3"/>
              <x v="4"/>
              <x v="5"/>
            </reference>
            <reference field="0" count="1" selected="0">
              <x v="13"/>
            </reference>
            <reference field="6" count="1" selected="0">
              <x v="27"/>
            </reference>
            <reference field="12" count="6">
              <x v="0"/>
              <x v="1"/>
              <x v="2"/>
              <x v="3"/>
              <x v="4"/>
              <x v="6"/>
            </reference>
          </references>
        </pivotArea>
        <pivotArea type="data" collapsedLevelsAreSubtotals="1" fieldPosition="0">
          <references count="3">
            <reference field="4294967294" count="5" selected="0">
              <x v="1"/>
              <x v="2"/>
              <x v="3"/>
              <x v="4"/>
              <x v="5"/>
            </reference>
            <reference field="0" count="1" selected="0">
              <x v="13"/>
            </reference>
            <reference field="6" count="1">
              <x v="37"/>
            </reference>
          </references>
        </pivotArea>
        <pivotArea type="data" collapsedLevelsAreSubtotals="1" fieldPosition="0">
          <references count="4">
            <reference field="4294967294" count="5" selected="0">
              <x v="1"/>
              <x v="2"/>
              <x v="3"/>
              <x v="4"/>
              <x v="5"/>
            </reference>
            <reference field="0" count="1" selected="0">
              <x v="13"/>
            </reference>
            <reference field="6" count="1" selected="0">
              <x v="37"/>
            </reference>
            <reference field="12" count="6">
              <x v="0"/>
              <x v="1"/>
              <x v="2"/>
              <x v="3"/>
              <x v="4"/>
              <x v="6"/>
            </reference>
          </references>
        </pivotArea>
        <pivotArea type="data" collapsedLevelsAreSubtotals="1" fieldPosition="0">
          <references count="3">
            <reference field="4294967294" count="5" selected="0">
              <x v="1"/>
              <x v="2"/>
              <x v="3"/>
              <x v="4"/>
              <x v="5"/>
            </reference>
            <reference field="0" count="1" selected="0">
              <x v="13"/>
            </reference>
            <reference field="6" count="1">
              <x v="53"/>
            </reference>
          </references>
        </pivotArea>
        <pivotArea type="data" collapsedLevelsAreSubtotals="1" fieldPosition="0">
          <references count="4">
            <reference field="4294967294" count="5" selected="0">
              <x v="1"/>
              <x v="2"/>
              <x v="3"/>
              <x v="4"/>
              <x v="5"/>
            </reference>
            <reference field="0" count="1" selected="0">
              <x v="13"/>
            </reference>
            <reference field="6" count="1" selected="0">
              <x v="53"/>
            </reference>
            <reference field="12" count="6">
              <x v="0"/>
              <x v="1"/>
              <x v="2"/>
              <x v="3"/>
              <x v="4"/>
              <x v="6"/>
            </reference>
          </references>
        </pivotArea>
        <pivotArea type="data" collapsedLevelsAreSubtotals="1" fieldPosition="0">
          <references count="3">
            <reference field="4294967294" count="5" selected="0">
              <x v="1"/>
              <x v="2"/>
              <x v="3"/>
              <x v="4"/>
              <x v="5"/>
            </reference>
            <reference field="0" count="1" selected="0">
              <x v="13"/>
            </reference>
            <reference field="6" count="1">
              <x v="123"/>
            </reference>
          </references>
        </pivotArea>
        <pivotArea type="data" collapsedLevelsAreSubtotals="1" fieldPosition="0">
          <references count="4">
            <reference field="4294967294" count="5" selected="0">
              <x v="1"/>
              <x v="2"/>
              <x v="3"/>
              <x v="4"/>
              <x v="5"/>
            </reference>
            <reference field="0" count="1" selected="0">
              <x v="13"/>
            </reference>
            <reference field="6" count="1" selected="0">
              <x v="123"/>
            </reference>
            <reference field="12" count="6">
              <x v="0"/>
              <x v="1"/>
              <x v="2"/>
              <x v="3"/>
              <x v="4"/>
              <x v="6"/>
            </reference>
          </references>
        </pivotArea>
        <pivotArea type="data" collapsedLevelsAreSubtotals="1" fieldPosition="0">
          <references count="3">
            <reference field="4294967294" count="5" selected="0">
              <x v="1"/>
              <x v="2"/>
              <x v="3"/>
              <x v="4"/>
              <x v="5"/>
            </reference>
            <reference field="0" count="1" selected="0">
              <x v="13"/>
            </reference>
            <reference field="6" count="1">
              <x v="124"/>
            </reference>
          </references>
        </pivotArea>
        <pivotArea type="data" collapsedLevelsAreSubtotals="1" fieldPosition="0">
          <references count="4">
            <reference field="4294967294" count="5" selected="0">
              <x v="1"/>
              <x v="2"/>
              <x v="3"/>
              <x v="4"/>
              <x v="5"/>
            </reference>
            <reference field="0" count="1" selected="0">
              <x v="13"/>
            </reference>
            <reference field="6" count="1" selected="0">
              <x v="124"/>
            </reference>
            <reference field="12" count="6">
              <x v="0"/>
              <x v="1"/>
              <x v="2"/>
              <x v="3"/>
              <x v="4"/>
              <x v="6"/>
            </reference>
          </references>
        </pivotArea>
        <pivotArea type="data" collapsedLevelsAreSubtotals="1" fieldPosition="0">
          <references count="3">
            <reference field="4294967294" count="5" selected="0">
              <x v="1"/>
              <x v="2"/>
              <x v="3"/>
              <x v="4"/>
              <x v="5"/>
            </reference>
            <reference field="0" count="1" selected="0">
              <x v="13"/>
            </reference>
            <reference field="6" count="1">
              <x v="125"/>
            </reference>
          </references>
        </pivotArea>
        <pivotArea type="data" collapsedLevelsAreSubtotals="1" fieldPosition="0">
          <references count="4">
            <reference field="4294967294" count="5" selected="0">
              <x v="1"/>
              <x v="2"/>
              <x v="3"/>
              <x v="4"/>
              <x v="5"/>
            </reference>
            <reference field="0" count="1" selected="0">
              <x v="13"/>
            </reference>
            <reference field="6" count="1" selected="0">
              <x v="125"/>
            </reference>
            <reference field="12" count="6">
              <x v="0"/>
              <x v="1"/>
              <x v="2"/>
              <x v="3"/>
              <x v="4"/>
              <x v="6"/>
            </reference>
          </references>
        </pivotArea>
        <pivotArea type="data" collapsedLevelsAreSubtotals="1" fieldPosition="0">
          <references count="3">
            <reference field="4294967294" count="5" selected="0">
              <x v="1"/>
              <x v="2"/>
              <x v="3"/>
              <x v="4"/>
              <x v="5"/>
            </reference>
            <reference field="0" count="1" selected="0">
              <x v="13"/>
            </reference>
            <reference field="6" count="1">
              <x v="130"/>
            </reference>
          </references>
        </pivotArea>
        <pivotArea type="data" collapsedLevelsAreSubtotals="1" fieldPosition="0">
          <references count="4">
            <reference field="4294967294" count="5" selected="0">
              <x v="1"/>
              <x v="2"/>
              <x v="3"/>
              <x v="4"/>
              <x v="5"/>
            </reference>
            <reference field="0" count="1" selected="0">
              <x v="13"/>
            </reference>
            <reference field="6" count="1" selected="0">
              <x v="130"/>
            </reference>
            <reference field="12" count="6">
              <x v="0"/>
              <x v="1"/>
              <x v="2"/>
              <x v="3"/>
              <x v="4"/>
              <x v="6"/>
            </reference>
          </references>
        </pivotArea>
        <pivotArea type="data" collapsedLevelsAreSubtotals="1" fieldPosition="0">
          <references count="3">
            <reference field="4294967294" count="5" selected="0">
              <x v="1"/>
              <x v="2"/>
              <x v="3"/>
              <x v="4"/>
              <x v="5"/>
            </reference>
            <reference field="0" count="1" selected="0">
              <x v="13"/>
            </reference>
            <reference field="6" count="1">
              <x v="159"/>
            </reference>
          </references>
        </pivotArea>
        <pivotArea type="data" collapsedLevelsAreSubtotals="1" fieldPosition="0">
          <references count="4">
            <reference field="4294967294" count="5" selected="0">
              <x v="1"/>
              <x v="2"/>
              <x v="3"/>
              <x v="4"/>
              <x v="5"/>
            </reference>
            <reference field="0" count="1" selected="0">
              <x v="13"/>
            </reference>
            <reference field="6" count="1" selected="0">
              <x v="159"/>
            </reference>
            <reference field="12" count="6">
              <x v="0"/>
              <x v="1"/>
              <x v="2"/>
              <x v="3"/>
              <x v="4"/>
              <x v="6"/>
            </reference>
          </references>
        </pivotArea>
        <pivotArea type="data" collapsedLevelsAreSubtotals="1" fieldPosition="0">
          <references count="3">
            <reference field="4294967294" count="5" selected="0">
              <x v="1"/>
              <x v="2"/>
              <x v="3"/>
              <x v="4"/>
              <x v="5"/>
            </reference>
            <reference field="0" count="1" selected="0">
              <x v="13"/>
            </reference>
            <reference field="6" count="1">
              <x v="160"/>
            </reference>
          </references>
        </pivotArea>
        <pivotArea type="data" collapsedLevelsAreSubtotals="1" fieldPosition="0">
          <references count="4">
            <reference field="4294967294" count="5" selected="0">
              <x v="1"/>
              <x v="2"/>
              <x v="3"/>
              <x v="4"/>
              <x v="5"/>
            </reference>
            <reference field="0" count="1" selected="0">
              <x v="13"/>
            </reference>
            <reference field="6" count="1" selected="0">
              <x v="160"/>
            </reference>
            <reference field="12" count="6">
              <x v="0"/>
              <x v="1"/>
              <x v="2"/>
              <x v="3"/>
              <x v="4"/>
              <x v="6"/>
            </reference>
          </references>
        </pivotArea>
        <pivotArea type="data" collapsedLevelsAreSubtotals="1" fieldPosition="0">
          <references count="3">
            <reference field="4294967294" count="5" selected="0">
              <x v="1"/>
              <x v="2"/>
              <x v="3"/>
              <x v="4"/>
              <x v="5"/>
            </reference>
            <reference field="0" count="1" selected="0">
              <x v="13"/>
            </reference>
            <reference field="6" count="1">
              <x v="162"/>
            </reference>
          </references>
        </pivotArea>
        <pivotArea type="data" collapsedLevelsAreSubtotals="1" fieldPosition="0">
          <references count="4">
            <reference field="4294967294" count="5" selected="0">
              <x v="1"/>
              <x v="2"/>
              <x v="3"/>
              <x v="4"/>
              <x v="5"/>
            </reference>
            <reference field="0" count="1" selected="0">
              <x v="13"/>
            </reference>
            <reference field="6" count="1" selected="0">
              <x v="162"/>
            </reference>
            <reference field="12" count="6">
              <x v="0"/>
              <x v="1"/>
              <x v="2"/>
              <x v="3"/>
              <x v="4"/>
              <x v="6"/>
            </reference>
          </references>
        </pivotArea>
        <pivotArea type="data" collapsedLevelsAreSubtotals="1" fieldPosition="0">
          <references count="2">
            <reference field="4294967294" count="5" selected="0">
              <x v="1"/>
              <x v="2"/>
              <x v="3"/>
              <x v="4"/>
              <x v="5"/>
            </reference>
            <reference field="0" count="1">
              <x v="14"/>
            </reference>
          </references>
        </pivotArea>
        <pivotArea type="data" collapsedLevelsAreSubtotals="1" fieldPosition="0">
          <references count="3">
            <reference field="4294967294" count="5" selected="0">
              <x v="1"/>
              <x v="2"/>
              <x v="3"/>
              <x v="4"/>
              <x v="5"/>
            </reference>
            <reference field="0" count="1" selected="0">
              <x v="14"/>
            </reference>
            <reference field="6" count="1">
              <x v="51"/>
            </reference>
          </references>
        </pivotArea>
        <pivotArea type="data" collapsedLevelsAreSubtotals="1" fieldPosition="0">
          <references count="4">
            <reference field="4294967294" count="5" selected="0">
              <x v="1"/>
              <x v="2"/>
              <x v="3"/>
              <x v="4"/>
              <x v="5"/>
            </reference>
            <reference field="0" count="1" selected="0">
              <x v="14"/>
            </reference>
            <reference field="6" count="1" selected="0">
              <x v="51"/>
            </reference>
            <reference field="12" count="6">
              <x v="0"/>
              <x v="1"/>
              <x v="2"/>
              <x v="3"/>
              <x v="4"/>
              <x v="6"/>
            </reference>
          </references>
        </pivotArea>
        <pivotArea type="data" collapsedLevelsAreSubtotals="1" fieldPosition="0">
          <references count="2">
            <reference field="4294967294" count="5" selected="0">
              <x v="1"/>
              <x v="2"/>
              <x v="3"/>
              <x v="4"/>
              <x v="5"/>
            </reference>
            <reference field="0" count="1">
              <x v="15"/>
            </reference>
          </references>
        </pivotArea>
        <pivotArea type="data" collapsedLevelsAreSubtotals="1" fieldPosition="0">
          <references count="3">
            <reference field="4294967294" count="5" selected="0">
              <x v="1"/>
              <x v="2"/>
              <x v="3"/>
              <x v="4"/>
              <x v="5"/>
            </reference>
            <reference field="0" count="1" selected="0">
              <x v="15"/>
            </reference>
            <reference field="6" count="1">
              <x v="107"/>
            </reference>
          </references>
        </pivotArea>
        <pivotArea type="data" collapsedLevelsAreSubtotals="1" fieldPosition="0">
          <references count="4">
            <reference field="4294967294" count="5" selected="0">
              <x v="1"/>
              <x v="2"/>
              <x v="3"/>
              <x v="4"/>
              <x v="5"/>
            </reference>
            <reference field="0" count="1" selected="0">
              <x v="15"/>
            </reference>
            <reference field="6" count="1" selected="0">
              <x v="107"/>
            </reference>
            <reference field="12" count="6">
              <x v="0"/>
              <x v="1"/>
              <x v="2"/>
              <x v="3"/>
              <x v="4"/>
              <x v="6"/>
            </reference>
          </references>
        </pivotArea>
        <pivotArea type="data" collapsedLevelsAreSubtotals="1" fieldPosition="0">
          <references count="3">
            <reference field="4294967294" count="5" selected="0">
              <x v="1"/>
              <x v="2"/>
              <x v="3"/>
              <x v="4"/>
              <x v="5"/>
            </reference>
            <reference field="0" count="1" selected="0">
              <x v="15"/>
            </reference>
            <reference field="6" count="1">
              <x v="115"/>
            </reference>
          </references>
        </pivotArea>
        <pivotArea type="data" collapsedLevelsAreSubtotals="1" fieldPosition="0">
          <references count="4">
            <reference field="4294967294" count="5" selected="0">
              <x v="1"/>
              <x v="2"/>
              <x v="3"/>
              <x v="4"/>
              <x v="5"/>
            </reference>
            <reference field="0" count="1" selected="0">
              <x v="15"/>
            </reference>
            <reference field="6" count="1" selected="0">
              <x v="115"/>
            </reference>
            <reference field="12" count="6">
              <x v="0"/>
              <x v="1"/>
              <x v="2"/>
              <x v="3"/>
              <x v="4"/>
              <x v="6"/>
            </reference>
          </references>
        </pivotArea>
        <pivotArea type="data" collapsedLevelsAreSubtotals="1" fieldPosition="0">
          <references count="3">
            <reference field="4294967294" count="5" selected="0">
              <x v="1"/>
              <x v="2"/>
              <x v="3"/>
              <x v="4"/>
              <x v="5"/>
            </reference>
            <reference field="0" count="1" selected="0">
              <x v="15"/>
            </reference>
            <reference field="6" count="1">
              <x v="135"/>
            </reference>
          </references>
        </pivotArea>
        <pivotArea type="data" collapsedLevelsAreSubtotals="1" fieldPosition="0">
          <references count="4">
            <reference field="4294967294" count="5" selected="0">
              <x v="1"/>
              <x v="2"/>
              <x v="3"/>
              <x v="4"/>
              <x v="5"/>
            </reference>
            <reference field="0" count="1" selected="0">
              <x v="15"/>
            </reference>
            <reference field="6" count="1" selected="0">
              <x v="135"/>
            </reference>
            <reference field="12" count="6">
              <x v="0"/>
              <x v="1"/>
              <x v="2"/>
              <x v="3"/>
              <x v="4"/>
              <x v="6"/>
            </reference>
          </references>
        </pivotArea>
        <pivotArea type="data" collapsedLevelsAreSubtotals="1" fieldPosition="0">
          <references count="2">
            <reference field="4294967294" count="5" selected="0">
              <x v="1"/>
              <x v="2"/>
              <x v="3"/>
              <x v="4"/>
              <x v="5"/>
            </reference>
            <reference field="0" count="1">
              <x v="16"/>
            </reference>
          </references>
        </pivotArea>
        <pivotArea type="data" collapsedLevelsAreSubtotals="1" fieldPosition="0">
          <references count="3">
            <reference field="4294967294" count="5" selected="0">
              <x v="1"/>
              <x v="2"/>
              <x v="3"/>
              <x v="4"/>
              <x v="5"/>
            </reference>
            <reference field="0" count="1" selected="0">
              <x v="16"/>
            </reference>
            <reference field="6" count="1">
              <x v="20"/>
            </reference>
          </references>
        </pivotArea>
        <pivotArea type="data" collapsedLevelsAreSubtotals="1" fieldPosition="0">
          <references count="4">
            <reference field="4294967294" count="5" selected="0">
              <x v="1"/>
              <x v="2"/>
              <x v="3"/>
              <x v="4"/>
              <x v="5"/>
            </reference>
            <reference field="0" count="1" selected="0">
              <x v="16"/>
            </reference>
            <reference field="6" count="1" selected="0">
              <x v="20"/>
            </reference>
            <reference field="12" count="6">
              <x v="0"/>
              <x v="1"/>
              <x v="2"/>
              <x v="3"/>
              <x v="4"/>
              <x v="6"/>
            </reference>
          </references>
        </pivotArea>
        <pivotArea type="data" collapsedLevelsAreSubtotals="1" fieldPosition="0">
          <references count="3">
            <reference field="4294967294" count="5" selected="0">
              <x v="1"/>
              <x v="2"/>
              <x v="3"/>
              <x v="4"/>
              <x v="5"/>
            </reference>
            <reference field="0" count="1" selected="0">
              <x v="16"/>
            </reference>
            <reference field="6" count="1">
              <x v="114"/>
            </reference>
          </references>
        </pivotArea>
        <pivotArea type="data" collapsedLevelsAreSubtotals="1" fieldPosition="0">
          <references count="4">
            <reference field="4294967294" count="5" selected="0">
              <x v="1"/>
              <x v="2"/>
              <x v="3"/>
              <x v="4"/>
              <x v="5"/>
            </reference>
            <reference field="0" count="1" selected="0">
              <x v="16"/>
            </reference>
            <reference field="6" count="1" selected="0">
              <x v="114"/>
            </reference>
            <reference field="12" count="6">
              <x v="0"/>
              <x v="1"/>
              <x v="2"/>
              <x v="3"/>
              <x v="4"/>
              <x v="6"/>
            </reference>
          </references>
        </pivotArea>
        <pivotArea type="data" collapsedLevelsAreSubtotals="1" fieldPosition="0">
          <references count="3">
            <reference field="4294967294" count="5" selected="0">
              <x v="1"/>
              <x v="2"/>
              <x v="3"/>
              <x v="4"/>
              <x v="5"/>
            </reference>
            <reference field="0" count="1" selected="0">
              <x v="16"/>
            </reference>
            <reference field="6" count="1">
              <x v="149"/>
            </reference>
          </references>
        </pivotArea>
        <pivotArea type="data" collapsedLevelsAreSubtotals="1" fieldPosition="0">
          <references count="4">
            <reference field="4294967294" count="5" selected="0">
              <x v="1"/>
              <x v="2"/>
              <x v="3"/>
              <x v="4"/>
              <x v="5"/>
            </reference>
            <reference field="0" count="1" selected="0">
              <x v="16"/>
            </reference>
            <reference field="6" count="1" selected="0">
              <x v="149"/>
            </reference>
            <reference field="12" count="6">
              <x v="0"/>
              <x v="1"/>
              <x v="2"/>
              <x v="3"/>
              <x v="4"/>
              <x v="6"/>
            </reference>
          </references>
        </pivotArea>
        <pivotArea type="data" collapsedLevelsAreSubtotals="1" fieldPosition="0">
          <references count="3">
            <reference field="4294967294" count="5" selected="0">
              <x v="1"/>
              <x v="2"/>
              <x v="3"/>
              <x v="4"/>
              <x v="5"/>
            </reference>
            <reference field="0" count="1" selected="0">
              <x v="16"/>
            </reference>
            <reference field="6" count="1">
              <x v="150"/>
            </reference>
          </references>
        </pivotArea>
        <pivotArea type="data" collapsedLevelsAreSubtotals="1" fieldPosition="0">
          <references count="4">
            <reference field="4294967294" count="5" selected="0">
              <x v="1"/>
              <x v="2"/>
              <x v="3"/>
              <x v="4"/>
              <x v="5"/>
            </reference>
            <reference field="0" count="1" selected="0">
              <x v="16"/>
            </reference>
            <reference field="6" count="1" selected="0">
              <x v="150"/>
            </reference>
            <reference field="12" count="6">
              <x v="0"/>
              <x v="1"/>
              <x v="2"/>
              <x v="3"/>
              <x v="4"/>
              <x v="6"/>
            </reference>
          </references>
        </pivotArea>
      </pivotAreas>
    </conditionalFormat>
  </conditionalFormats>
  <pivotTableStyleInfo name="PivotStyleMedium3 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6B9085D8-850E-4721-8B29-2056FEC741FD}" name="PivotTable2" cacheId="0" applyNumberFormats="0" applyBorderFormats="0" applyFontFormats="0" applyPatternFormats="0" applyAlignmentFormats="0" applyWidthHeightFormats="1" dataCaption="Values" updatedVersion="8" minRefreshableVersion="3" rowGrandTotals="0" colGrandTotals="0" itemPrintTitles="1" createdVersion="8" indent="0" outline="1" outlineData="1" multipleFieldFilters="0">
  <location ref="B14:J2636" firstHeaderRow="0" firstDataRow="1" firstDataCol="1"/>
  <pivotFields count="20">
    <pivotField axis="axisRow" showAll="0" defaultSubtotal="0">
      <items count="17">
        <item x="3"/>
        <item x="4"/>
        <item x="15"/>
        <item x="5"/>
        <item x="6"/>
        <item x="2"/>
        <item x="7"/>
        <item x="8"/>
        <item x="16"/>
        <item x="1"/>
        <item x="9"/>
        <item x="0"/>
        <item x="10"/>
        <item x="11"/>
        <item x="12"/>
        <item x="13"/>
        <item x="14"/>
      </items>
    </pivotField>
    <pivotField showAll="0"/>
    <pivotField showAll="0"/>
    <pivotField showAll="0"/>
    <pivotField showAll="0"/>
    <pivotField showAll="0"/>
    <pivotField axis="axisRow" showAll="0" defaultSubtotal="0">
      <items count="173">
        <item x="1"/>
        <item x="0"/>
        <item x="27"/>
        <item x="34"/>
        <item x="39"/>
        <item x="26"/>
        <item x="5"/>
        <item x="10"/>
        <item x="4"/>
        <item x="25"/>
        <item x="28"/>
        <item x="35"/>
        <item x="30"/>
        <item x="31"/>
        <item x="32"/>
        <item x="33"/>
        <item x="38"/>
        <item x="41"/>
        <item x="40"/>
        <item x="113"/>
        <item x="163"/>
        <item x="29"/>
        <item x="148"/>
        <item x="49"/>
        <item x="51"/>
        <item x="2"/>
        <item x="52"/>
        <item x="147"/>
        <item x="42"/>
        <item x="23"/>
        <item x="9"/>
        <item x="98"/>
        <item x="44"/>
        <item x="100"/>
        <item x="111"/>
        <item x="115"/>
        <item x="116"/>
        <item x="152"/>
        <item x="47"/>
        <item x="169"/>
        <item x="37"/>
        <item x="114"/>
        <item x="112"/>
        <item x="50"/>
        <item x="59"/>
        <item x="43"/>
        <item x="168"/>
        <item x="46"/>
        <item x="135"/>
        <item x="137"/>
        <item x="138"/>
        <item x="154"/>
        <item x="67"/>
        <item x="144"/>
        <item x="117"/>
        <item x="110"/>
        <item x="170"/>
        <item x="57"/>
        <item x="53"/>
        <item x="48"/>
        <item x="134"/>
        <item x="69"/>
        <item x="139"/>
        <item x="118"/>
        <item x="68"/>
        <item x="97"/>
        <item x="128"/>
        <item x="73"/>
        <item x="84"/>
        <item x="90"/>
        <item x="85"/>
        <item x="89"/>
        <item x="92"/>
        <item x="79"/>
        <item x="78"/>
        <item x="83"/>
        <item x="77"/>
        <item x="82"/>
        <item x="70"/>
        <item x="80"/>
        <item x="91"/>
        <item x="93"/>
        <item x="87"/>
        <item x="101"/>
        <item x="94"/>
        <item x="74"/>
        <item x="72"/>
        <item x="109"/>
        <item x="71"/>
        <item x="86"/>
        <item x="76"/>
        <item x="88"/>
        <item x="127"/>
        <item x="133"/>
        <item x="75"/>
        <item x="81"/>
        <item x="54"/>
        <item x="65"/>
        <item x="63"/>
        <item x="58"/>
        <item x="64"/>
        <item x="16"/>
        <item x="61"/>
        <item x="62"/>
        <item m="1" x="172"/>
        <item x="143"/>
        <item x="141"/>
        <item x="159"/>
        <item x="60"/>
        <item x="55"/>
        <item x="95"/>
        <item x="142"/>
        <item x="96"/>
        <item x="140"/>
        <item x="160"/>
        <item x="158"/>
        <item x="120"/>
        <item x="121"/>
        <item x="131"/>
        <item x="132"/>
        <item x="122"/>
        <item x="119"/>
        <item x="129"/>
        <item x="153"/>
        <item x="151"/>
        <item x="150"/>
        <item x="123"/>
        <item x="124"/>
        <item x="125"/>
        <item x="126"/>
        <item x="146"/>
        <item x="6"/>
        <item x="11"/>
        <item x="21"/>
        <item x="12"/>
        <item x="156"/>
        <item x="19"/>
        <item x="20"/>
        <item x="7"/>
        <item x="8"/>
        <item x="36"/>
        <item x="130"/>
        <item x="13"/>
        <item m="1" x="171"/>
        <item x="15"/>
        <item x="17"/>
        <item x="18"/>
        <item x="22"/>
        <item x="103"/>
        <item x="161"/>
        <item x="162"/>
        <item x="45"/>
        <item x="66"/>
        <item x="104"/>
        <item x="107"/>
        <item x="105"/>
        <item x="102"/>
        <item x="99"/>
        <item x="106"/>
        <item x="145"/>
        <item x="149"/>
        <item x="3"/>
        <item x="167"/>
        <item x="108"/>
        <item h="1" x="164"/>
        <item x="166"/>
        <item x="14"/>
        <item x="24"/>
        <item x="155"/>
        <item x="56"/>
        <item x="136"/>
        <item x="157"/>
        <item h="1" x="165"/>
      </items>
    </pivotField>
    <pivotField showAll="0"/>
    <pivotField showAll="0"/>
    <pivotField axis="axisRow" showAll="0" defaultSubtotal="0">
      <items count="178">
        <item x="80"/>
        <item x="77"/>
        <item x="78"/>
        <item x="79"/>
        <item x="83"/>
        <item x="84"/>
        <item x="85"/>
        <item x="72"/>
        <item x="81"/>
        <item x="4"/>
        <item x="74"/>
        <item x="65"/>
        <item x="66"/>
        <item x="67"/>
        <item x="68"/>
        <item x="69"/>
        <item x="169"/>
        <item x="128"/>
        <item x="75"/>
        <item x="76"/>
        <item x="70"/>
        <item x="171"/>
        <item x="172"/>
        <item x="88"/>
        <item x="173"/>
        <item x="156"/>
        <item x="145"/>
        <item x="19"/>
        <item x="34"/>
        <item x="176"/>
        <item x="153"/>
        <item x="157"/>
        <item x="29"/>
        <item x="22"/>
        <item x="23"/>
        <item x="26"/>
        <item x="24"/>
        <item x="25"/>
        <item x="154"/>
        <item x="141"/>
        <item x="158"/>
        <item x="35"/>
        <item x="113"/>
        <item x="155"/>
        <item x="142"/>
        <item x="146"/>
        <item x="143"/>
        <item x="144"/>
        <item x="2"/>
        <item x="98"/>
        <item x="99"/>
        <item x="5"/>
        <item x="177"/>
        <item x="114"/>
        <item x="82"/>
        <item x="100"/>
        <item x="110"/>
        <item x="112"/>
        <item x="105"/>
        <item x="6"/>
        <item x="120"/>
        <item x="121"/>
        <item x="95"/>
        <item x="116"/>
        <item x="117"/>
        <item x="106"/>
        <item x="51"/>
        <item x="17"/>
        <item x="122"/>
        <item x="118"/>
        <item x="123"/>
        <item x="107"/>
        <item x="108"/>
        <item x="168"/>
        <item x="119"/>
        <item x="124"/>
        <item x="131"/>
        <item x="127"/>
        <item x="125"/>
        <item x="101"/>
        <item x="109"/>
        <item x="129"/>
        <item x="115"/>
        <item x="96"/>
        <item x="60"/>
        <item x="20"/>
        <item x="132"/>
        <item x="133"/>
        <item x="139"/>
        <item x="63"/>
        <item x="7"/>
        <item x="102"/>
        <item x="134"/>
        <item x="140"/>
        <item x="138"/>
        <item x="135"/>
        <item x="136"/>
        <item x="137"/>
        <item x="8"/>
        <item x="52"/>
        <item x="53"/>
        <item x="61"/>
        <item x="9"/>
        <item x="54"/>
        <item x="64"/>
        <item x="16"/>
        <item x="55"/>
        <item x="10"/>
        <item x="30"/>
        <item x="56"/>
        <item x="130"/>
        <item x="57"/>
        <item x="58"/>
        <item x="111"/>
        <item x="62"/>
        <item x="103"/>
        <item x="71"/>
        <item x="59"/>
        <item x="11"/>
        <item x="163"/>
        <item x="164"/>
        <item x="165"/>
        <item x="167"/>
        <item x="160"/>
        <item x="161"/>
        <item x="12"/>
        <item x="18"/>
        <item x="21"/>
        <item x="90"/>
        <item x="36"/>
        <item x="170"/>
        <item x="27"/>
        <item x="45"/>
        <item x="86"/>
        <item x="93"/>
        <item x="41"/>
        <item x="42"/>
        <item x="46"/>
        <item x="43"/>
        <item x="91"/>
        <item x="92"/>
        <item x="87"/>
        <item x="31"/>
        <item x="44"/>
        <item x="94"/>
        <item x="126"/>
        <item x="89"/>
        <item x="15"/>
        <item x="174"/>
        <item x="175"/>
        <item x="37"/>
        <item x="38"/>
        <item x="39"/>
        <item x="40"/>
        <item x="104"/>
        <item x="149"/>
        <item x="150"/>
        <item x="47"/>
        <item x="0"/>
        <item x="1"/>
        <item x="13"/>
        <item x="32"/>
        <item x="14"/>
        <item x="28"/>
        <item x="3"/>
        <item x="33"/>
        <item x="48"/>
        <item x="49"/>
        <item x="50"/>
        <item x="97"/>
        <item x="151"/>
        <item x="159"/>
        <item x="166"/>
        <item x="73"/>
        <item x="147"/>
        <item x="148"/>
        <item x="152"/>
        <item x="162"/>
      </items>
    </pivotField>
    <pivotField showAll="0"/>
    <pivotField dataField="1" showAll="0"/>
    <pivotField axis="axisRow" showAll="0" sortType="ascending">
      <items count="8">
        <item x="0"/>
        <item x="4"/>
        <item x="1"/>
        <item x="3"/>
        <item x="2"/>
        <item m="1" x="5"/>
        <item m="1" x="6"/>
        <item t="default"/>
      </items>
      <autoSortScope>
        <pivotArea dataOnly="0" outline="0" fieldPosition="0">
          <references count="1">
            <reference field="4294967294" count="1" selected="0">
              <x v="0"/>
            </reference>
          </references>
        </pivotArea>
      </autoSortScope>
    </pivotField>
    <pivotField dataField="1" numFmtId="6" showAll="0"/>
    <pivotField dataField="1" numFmtId="6" showAll="0"/>
    <pivotField dataField="1" numFmtId="6" showAll="0"/>
    <pivotField dataField="1" numFmtId="6" showAll="0"/>
    <pivotField dataField="1" numFmtId="6" showAll="0"/>
    <pivotField dataField="1" showAll="0"/>
    <pivotField dataField="1" showAll="0"/>
  </pivotFields>
  <rowFields count="4">
    <field x="0"/>
    <field x="6"/>
    <field x="9"/>
    <field x="12"/>
  </rowFields>
  <rowItems count="2622">
    <i>
      <x/>
    </i>
    <i r="1">
      <x v="23"/>
    </i>
    <i r="2">
      <x v="126"/>
    </i>
    <i r="3">
      <x/>
    </i>
    <i r="3">
      <x v="2"/>
    </i>
    <i r="3">
      <x v="4"/>
    </i>
    <i r="3">
      <x v="3"/>
    </i>
    <i r="3">
      <x v="1"/>
    </i>
    <i r="1">
      <x v="24"/>
    </i>
    <i r="2">
      <x v="132"/>
    </i>
    <i r="3">
      <x/>
    </i>
    <i r="3">
      <x v="2"/>
    </i>
    <i r="3">
      <x v="4"/>
    </i>
    <i r="3">
      <x v="3"/>
    </i>
    <i r="3">
      <x v="1"/>
    </i>
    <i r="2">
      <x v="137"/>
    </i>
    <i r="3">
      <x/>
    </i>
    <i r="3">
      <x v="2"/>
    </i>
    <i r="3">
      <x v="4"/>
    </i>
    <i r="3">
      <x v="3"/>
    </i>
    <i r="3">
      <x v="1"/>
    </i>
    <i r="2">
      <x v="157"/>
    </i>
    <i r="3">
      <x/>
    </i>
    <i r="3">
      <x v="2"/>
    </i>
    <i r="3">
      <x v="4"/>
    </i>
    <i r="3">
      <x v="3"/>
    </i>
    <i r="3">
      <x v="1"/>
    </i>
    <i r="1">
      <x v="26"/>
    </i>
    <i r="2">
      <x v="166"/>
    </i>
    <i r="3">
      <x/>
    </i>
    <i r="3">
      <x v="2"/>
    </i>
    <i r="3">
      <x v="4"/>
    </i>
    <i r="3">
      <x v="3"/>
    </i>
    <i r="3">
      <x v="1"/>
    </i>
    <i r="2">
      <x v="167"/>
    </i>
    <i r="3">
      <x/>
    </i>
    <i r="3">
      <x v="2"/>
    </i>
    <i r="3">
      <x v="4"/>
    </i>
    <i r="3">
      <x v="3"/>
    </i>
    <i r="3">
      <x v="1"/>
    </i>
    <i r="2">
      <x v="168"/>
    </i>
    <i r="3">
      <x/>
    </i>
    <i r="3">
      <x v="2"/>
    </i>
    <i r="3">
      <x v="4"/>
    </i>
    <i r="3">
      <x v="3"/>
    </i>
    <i r="3">
      <x v="1"/>
    </i>
    <i r="1">
      <x v="38"/>
    </i>
    <i r="2">
      <x v="28"/>
    </i>
    <i r="3">
      <x/>
    </i>
    <i r="3">
      <x v="2"/>
    </i>
    <i r="3">
      <x v="4"/>
    </i>
    <i r="3">
      <x v="3"/>
    </i>
    <i r="3">
      <x v="1"/>
    </i>
    <i r="2">
      <x v="41"/>
    </i>
    <i r="3">
      <x/>
    </i>
    <i r="3">
      <x v="2"/>
    </i>
    <i r="3">
      <x v="4"/>
    </i>
    <i r="3">
      <x v="3"/>
    </i>
    <i r="3">
      <x v="1"/>
    </i>
    <i r="2">
      <x v="129"/>
    </i>
    <i r="3">
      <x/>
    </i>
    <i r="3">
      <x v="2"/>
    </i>
    <i r="3">
      <x v="4"/>
    </i>
    <i r="3">
      <x v="3"/>
    </i>
    <i r="3">
      <x v="1"/>
    </i>
    <i r="2">
      <x v="150"/>
    </i>
    <i r="3">
      <x/>
    </i>
    <i r="3">
      <x v="2"/>
    </i>
    <i r="3">
      <x v="4"/>
    </i>
    <i r="3">
      <x v="3"/>
    </i>
    <i r="3">
      <x v="1"/>
    </i>
    <i r="2">
      <x v="151"/>
    </i>
    <i r="3">
      <x/>
    </i>
    <i r="3">
      <x v="2"/>
    </i>
    <i r="3">
      <x v="4"/>
    </i>
    <i r="3">
      <x v="3"/>
    </i>
    <i r="3">
      <x v="1"/>
    </i>
    <i r="2">
      <x v="152"/>
    </i>
    <i r="3">
      <x/>
    </i>
    <i r="3">
      <x v="2"/>
    </i>
    <i r="3">
      <x v="4"/>
    </i>
    <i r="3">
      <x v="3"/>
    </i>
    <i r="3">
      <x v="1"/>
    </i>
    <i r="2">
      <x v="153"/>
    </i>
    <i r="3">
      <x/>
    </i>
    <i r="3">
      <x v="2"/>
    </i>
    <i r="3">
      <x v="4"/>
    </i>
    <i r="3">
      <x v="3"/>
    </i>
    <i r="3">
      <x v="1"/>
    </i>
    <i r="2">
      <x v="163"/>
    </i>
    <i r="3">
      <x/>
    </i>
    <i r="3">
      <x v="2"/>
    </i>
    <i r="3">
      <x v="4"/>
    </i>
    <i r="3">
      <x v="3"/>
    </i>
    <i r="3">
      <x v="1"/>
    </i>
    <i r="1">
      <x v="43"/>
    </i>
    <i r="2">
      <x v="163"/>
    </i>
    <i r="3">
      <x/>
    </i>
    <i r="3">
      <x v="2"/>
    </i>
    <i r="3">
      <x v="4"/>
    </i>
    <i r="3">
      <x v="3"/>
    </i>
    <i r="3">
      <x v="1"/>
    </i>
    <i r="1">
      <x v="47"/>
    </i>
    <i r="2">
      <x v="163"/>
    </i>
    <i r="3">
      <x/>
    </i>
    <i r="3">
      <x v="2"/>
    </i>
    <i r="3">
      <x v="4"/>
    </i>
    <i r="3">
      <x v="3"/>
    </i>
    <i r="3">
      <x v="1"/>
    </i>
    <i r="2">
      <x v="165"/>
    </i>
    <i r="3">
      <x/>
    </i>
    <i r="3">
      <x v="2"/>
    </i>
    <i r="3">
      <x v="4"/>
    </i>
    <i r="3">
      <x v="3"/>
    </i>
    <i r="3">
      <x v="1"/>
    </i>
    <i r="1">
      <x v="59"/>
    </i>
    <i r="2">
      <x v="135"/>
    </i>
    <i r="3">
      <x/>
    </i>
    <i r="3">
      <x v="2"/>
    </i>
    <i r="3">
      <x v="4"/>
    </i>
    <i r="3">
      <x v="3"/>
    </i>
    <i r="3">
      <x v="1"/>
    </i>
    <i r="2">
      <x v="136"/>
    </i>
    <i r="3">
      <x/>
    </i>
    <i r="3">
      <x v="2"/>
    </i>
    <i r="3">
      <x v="4"/>
    </i>
    <i r="3">
      <x v="3"/>
    </i>
    <i r="3">
      <x v="1"/>
    </i>
    <i r="2">
      <x v="138"/>
    </i>
    <i r="3">
      <x/>
    </i>
    <i r="3">
      <x v="2"/>
    </i>
    <i r="3">
      <x v="4"/>
    </i>
    <i r="3">
      <x v="3"/>
    </i>
    <i r="3">
      <x v="1"/>
    </i>
    <i r="2">
      <x v="143"/>
    </i>
    <i r="3">
      <x/>
    </i>
    <i r="3">
      <x v="2"/>
    </i>
    <i r="3">
      <x v="4"/>
    </i>
    <i r="3">
      <x v="3"/>
    </i>
    <i r="3">
      <x v="1"/>
    </i>
    <i r="2">
      <x v="163"/>
    </i>
    <i r="3">
      <x/>
    </i>
    <i r="3">
      <x v="2"/>
    </i>
    <i r="3">
      <x v="4"/>
    </i>
    <i r="3">
      <x v="3"/>
    </i>
    <i r="3">
      <x v="1"/>
    </i>
    <i>
      <x v="1"/>
    </i>
    <i r="1">
      <x v="58"/>
    </i>
    <i r="2">
      <x v="163"/>
    </i>
    <i r="3">
      <x/>
    </i>
    <i r="3">
      <x v="2"/>
    </i>
    <i r="3">
      <x v="4"/>
    </i>
    <i r="3">
      <x v="3"/>
    </i>
    <i r="3">
      <x v="1"/>
    </i>
    <i r="1">
      <x v="96"/>
    </i>
    <i r="2">
      <x v="66"/>
    </i>
    <i r="3">
      <x/>
    </i>
    <i r="3">
      <x v="2"/>
    </i>
    <i r="3">
      <x v="4"/>
    </i>
    <i r="3">
      <x v="3"/>
    </i>
    <i r="3">
      <x v="1"/>
    </i>
    <i r="2">
      <x v="99"/>
    </i>
    <i r="3">
      <x/>
    </i>
    <i r="3">
      <x v="2"/>
    </i>
    <i r="3">
      <x v="4"/>
    </i>
    <i r="3">
      <x v="3"/>
    </i>
    <i r="3">
      <x v="1"/>
    </i>
    <i r="2">
      <x v="100"/>
    </i>
    <i r="3">
      <x/>
    </i>
    <i r="3">
      <x v="2"/>
    </i>
    <i r="3">
      <x v="4"/>
    </i>
    <i r="3">
      <x v="3"/>
    </i>
    <i r="3">
      <x v="1"/>
    </i>
    <i r="2">
      <x v="102"/>
    </i>
    <i r="3">
      <x/>
    </i>
    <i r="3">
      <x v="2"/>
    </i>
    <i r="3">
      <x v="4"/>
    </i>
    <i r="3">
      <x v="3"/>
    </i>
    <i r="3">
      <x v="1"/>
    </i>
    <i r="2">
      <x v="103"/>
    </i>
    <i r="3">
      <x/>
    </i>
    <i r="3">
      <x v="2"/>
    </i>
    <i r="3">
      <x v="4"/>
    </i>
    <i r="3">
      <x v="3"/>
    </i>
    <i r="3">
      <x v="1"/>
    </i>
    <i r="2">
      <x v="106"/>
    </i>
    <i r="3">
      <x/>
    </i>
    <i r="3">
      <x v="2"/>
    </i>
    <i r="3">
      <x v="4"/>
    </i>
    <i r="3">
      <x v="3"/>
    </i>
    <i r="3">
      <x v="1"/>
    </i>
    <i r="2">
      <x v="107"/>
    </i>
    <i r="3">
      <x/>
    </i>
    <i r="3">
      <x v="2"/>
    </i>
    <i r="3">
      <x v="4"/>
    </i>
    <i r="3">
      <x v="3"/>
    </i>
    <i r="3">
      <x v="1"/>
    </i>
    <i r="2">
      <x v="108"/>
    </i>
    <i r="3">
      <x/>
    </i>
    <i r="3">
      <x v="2"/>
    </i>
    <i r="3">
      <x v="4"/>
    </i>
    <i r="3">
      <x v="3"/>
    </i>
    <i r="3">
      <x v="1"/>
    </i>
    <i r="2">
      <x v="109"/>
    </i>
    <i r="3">
      <x/>
    </i>
    <i r="3">
      <x v="2"/>
    </i>
    <i r="3">
      <x v="4"/>
    </i>
    <i r="3">
      <x v="3"/>
    </i>
    <i r="3">
      <x v="1"/>
    </i>
    <i r="2">
      <x v="111"/>
    </i>
    <i r="3">
      <x/>
    </i>
    <i r="3">
      <x v="2"/>
    </i>
    <i r="3">
      <x v="4"/>
    </i>
    <i r="3">
      <x v="3"/>
    </i>
    <i r="3">
      <x v="1"/>
    </i>
    <i r="2">
      <x v="112"/>
    </i>
    <i r="3">
      <x/>
    </i>
    <i r="3">
      <x v="2"/>
    </i>
    <i r="3">
      <x v="4"/>
    </i>
    <i r="3">
      <x v="3"/>
    </i>
    <i r="3">
      <x v="1"/>
    </i>
    <i r="2">
      <x v="117"/>
    </i>
    <i r="3">
      <x/>
    </i>
    <i r="3">
      <x v="2"/>
    </i>
    <i r="3">
      <x v="4"/>
    </i>
    <i r="3">
      <x v="3"/>
    </i>
    <i r="3">
      <x v="1"/>
    </i>
    <i r="1">
      <x v="109"/>
    </i>
    <i r="2">
      <x v="84"/>
    </i>
    <i r="3">
      <x/>
    </i>
    <i r="3">
      <x v="2"/>
    </i>
    <i r="3">
      <x v="4"/>
    </i>
    <i r="3">
      <x v="3"/>
    </i>
    <i r="3">
      <x v="1"/>
    </i>
    <i r="1">
      <x v="169"/>
    </i>
    <i r="2">
      <x v="102"/>
    </i>
    <i r="3">
      <x/>
    </i>
    <i r="3">
      <x v="2"/>
    </i>
    <i r="3">
      <x v="4"/>
    </i>
    <i r="3">
      <x v="3"/>
    </i>
    <i r="3">
      <x v="1"/>
    </i>
    <i>
      <x v="2"/>
    </i>
    <i r="1">
      <x v="165"/>
    </i>
    <i r="2">
      <x v="2"/>
    </i>
    <i r="3">
      <x/>
    </i>
    <i r="3">
      <x v="2"/>
    </i>
    <i r="3">
      <x v="4"/>
    </i>
    <i r="3">
      <x v="3"/>
    </i>
    <i r="3">
      <x v="1"/>
    </i>
    <i r="2">
      <x v="3"/>
    </i>
    <i r="3">
      <x/>
    </i>
    <i r="3">
      <x v="2"/>
    </i>
    <i r="3">
      <x v="4"/>
    </i>
    <i r="3">
      <x v="3"/>
    </i>
    <i r="3">
      <x v="1"/>
    </i>
    <i r="2">
      <x v="21"/>
    </i>
    <i r="3">
      <x/>
    </i>
    <i r="3">
      <x v="2"/>
    </i>
    <i r="3">
      <x v="4"/>
    </i>
    <i r="3">
      <x v="3"/>
    </i>
    <i r="3">
      <x v="1"/>
    </i>
    <i r="2">
      <x v="22"/>
    </i>
    <i r="3">
      <x/>
    </i>
    <i r="3">
      <x v="2"/>
    </i>
    <i r="3">
      <x v="4"/>
    </i>
    <i r="3">
      <x v="3"/>
    </i>
    <i r="3">
      <x v="1"/>
    </i>
    <i r="2">
      <x v="23"/>
    </i>
    <i r="3">
      <x/>
    </i>
    <i r="3">
      <x v="2"/>
    </i>
    <i r="3">
      <x v="4"/>
    </i>
    <i r="3">
      <x v="3"/>
    </i>
    <i r="3">
      <x v="1"/>
    </i>
    <i r="2">
      <x v="24"/>
    </i>
    <i r="3">
      <x/>
    </i>
    <i r="3">
      <x v="2"/>
    </i>
    <i r="3">
      <x v="4"/>
    </i>
    <i r="3">
      <x v="3"/>
    </i>
    <i r="3">
      <x v="1"/>
    </i>
    <i r="2">
      <x v="131"/>
    </i>
    <i r="3">
      <x/>
    </i>
    <i r="3">
      <x v="2"/>
    </i>
    <i r="3">
      <x v="4"/>
    </i>
    <i r="3">
      <x v="3"/>
    </i>
    <i r="3">
      <x v="1"/>
    </i>
    <i r="2">
      <x v="148"/>
    </i>
    <i r="3">
      <x/>
    </i>
    <i r="3">
      <x v="2"/>
    </i>
    <i r="3">
      <x v="4"/>
    </i>
    <i r="3">
      <x v="3"/>
    </i>
    <i r="3">
      <x v="1"/>
    </i>
    <i r="2">
      <x v="149"/>
    </i>
    <i r="3">
      <x/>
    </i>
    <i r="3">
      <x v="2"/>
    </i>
    <i r="3">
      <x v="4"/>
    </i>
    <i r="3">
      <x v="3"/>
    </i>
    <i r="3">
      <x v="1"/>
    </i>
    <i>
      <x v="3"/>
    </i>
    <i r="1">
      <x v="44"/>
    </i>
    <i r="2">
      <x v="67"/>
    </i>
    <i r="3">
      <x/>
    </i>
    <i r="3">
      <x v="2"/>
    </i>
    <i r="3">
      <x v="4"/>
    </i>
    <i r="3">
      <x v="3"/>
    </i>
    <i r="3">
      <x v="1"/>
    </i>
    <i r="2">
      <x v="101"/>
    </i>
    <i r="3">
      <x/>
    </i>
    <i r="3">
      <x v="2"/>
    </i>
    <i r="3">
      <x v="4"/>
    </i>
    <i r="3">
      <x v="3"/>
    </i>
    <i r="3">
      <x v="1"/>
    </i>
    <i r="2">
      <x v="102"/>
    </i>
    <i r="3">
      <x/>
    </i>
    <i r="3">
      <x v="2"/>
    </i>
    <i r="3">
      <x v="4"/>
    </i>
    <i r="3">
      <x v="3"/>
    </i>
    <i r="3">
      <x v="1"/>
    </i>
    <i r="2">
      <x v="114"/>
    </i>
    <i r="3">
      <x/>
    </i>
    <i r="3">
      <x v="2"/>
    </i>
    <i r="3">
      <x v="4"/>
    </i>
    <i r="3">
      <x v="3"/>
    </i>
    <i r="3">
      <x v="1"/>
    </i>
    <i r="2">
      <x v="117"/>
    </i>
    <i r="3">
      <x/>
    </i>
    <i r="3">
      <x v="2"/>
    </i>
    <i r="3">
      <x v="4"/>
    </i>
    <i r="3">
      <x v="3"/>
    </i>
    <i r="3">
      <x v="1"/>
    </i>
    <i r="2">
      <x v="125"/>
    </i>
    <i r="3">
      <x/>
    </i>
    <i r="3">
      <x v="2"/>
    </i>
    <i r="3">
      <x v="4"/>
    </i>
    <i r="3">
      <x v="3"/>
    </i>
    <i r="3">
      <x v="1"/>
    </i>
    <i r="1">
      <x v="57"/>
    </i>
    <i r="2">
      <x v="102"/>
    </i>
    <i r="3">
      <x/>
    </i>
    <i r="3">
      <x v="2"/>
    </i>
    <i r="3">
      <x v="4"/>
    </i>
    <i r="3">
      <x v="3"/>
    </i>
    <i r="3">
      <x v="1"/>
    </i>
    <i r="2">
      <x v="163"/>
    </i>
    <i r="3">
      <x/>
    </i>
    <i r="3">
      <x v="2"/>
    </i>
    <i r="3">
      <x v="4"/>
    </i>
    <i r="3">
      <x v="3"/>
    </i>
    <i r="3">
      <x v="1"/>
    </i>
    <i r="1">
      <x v="97"/>
    </i>
    <i r="2">
      <x v="102"/>
    </i>
    <i r="3">
      <x/>
    </i>
    <i r="3">
      <x v="2"/>
    </i>
    <i r="3">
      <x v="4"/>
    </i>
    <i r="3">
      <x v="3"/>
    </i>
    <i r="3">
      <x v="1"/>
    </i>
    <i r="1">
      <x v="98"/>
    </i>
    <i r="2">
      <x v="102"/>
    </i>
    <i r="3">
      <x/>
    </i>
    <i r="3">
      <x v="2"/>
    </i>
    <i r="3">
      <x v="4"/>
    </i>
    <i r="3">
      <x v="3"/>
    </i>
    <i r="3">
      <x v="1"/>
    </i>
    <i r="1">
      <x v="99"/>
    </i>
    <i r="2">
      <x v="102"/>
    </i>
    <i r="3">
      <x/>
    </i>
    <i r="3">
      <x v="2"/>
    </i>
    <i r="3">
      <x v="4"/>
    </i>
    <i r="3">
      <x v="3"/>
    </i>
    <i r="3">
      <x v="1"/>
    </i>
    <i r="1">
      <x v="100"/>
    </i>
    <i r="2">
      <x v="104"/>
    </i>
    <i r="3">
      <x/>
    </i>
    <i r="3">
      <x v="2"/>
    </i>
    <i r="3">
      <x v="4"/>
    </i>
    <i r="3">
      <x v="3"/>
    </i>
    <i r="3">
      <x v="1"/>
    </i>
    <i r="1">
      <x v="102"/>
    </i>
    <i r="2">
      <x v="102"/>
    </i>
    <i r="3">
      <x/>
    </i>
    <i r="3">
      <x v="2"/>
    </i>
    <i r="3">
      <x v="4"/>
    </i>
    <i r="3">
      <x v="3"/>
    </i>
    <i r="3">
      <x v="1"/>
    </i>
    <i r="1">
      <x v="103"/>
    </i>
    <i r="2">
      <x v="102"/>
    </i>
    <i r="3">
      <x/>
    </i>
    <i r="3">
      <x v="2"/>
    </i>
    <i r="3">
      <x v="4"/>
    </i>
    <i r="3">
      <x v="3"/>
    </i>
    <i r="3">
      <x v="1"/>
    </i>
    <i r="1">
      <x v="108"/>
    </i>
    <i r="2">
      <x v="89"/>
    </i>
    <i r="3">
      <x/>
    </i>
    <i r="3">
      <x v="2"/>
    </i>
    <i r="3">
      <x v="4"/>
    </i>
    <i r="3">
      <x v="3"/>
    </i>
    <i r="3">
      <x v="1"/>
    </i>
    <i r="2">
      <x v="90"/>
    </i>
    <i r="3">
      <x/>
    </i>
    <i r="3">
      <x v="2"/>
    </i>
    <i r="3">
      <x v="4"/>
    </i>
    <i r="3">
      <x v="3"/>
    </i>
    <i r="3">
      <x v="1"/>
    </i>
    <i r="2">
      <x v="117"/>
    </i>
    <i r="3">
      <x/>
    </i>
    <i r="3">
      <x v="2"/>
    </i>
    <i r="3">
      <x v="4"/>
    </i>
    <i r="3">
      <x v="3"/>
    </i>
    <i r="3">
      <x v="1"/>
    </i>
    <i r="1">
      <x v="152"/>
    </i>
    <i r="2">
      <x v="102"/>
    </i>
    <i r="3">
      <x/>
    </i>
    <i r="3">
      <x v="2"/>
    </i>
    <i r="3">
      <x v="4"/>
    </i>
    <i r="3">
      <x v="3"/>
    </i>
    <i r="3">
      <x v="1"/>
    </i>
    <i>
      <x v="4"/>
    </i>
    <i r="1">
      <x v="31"/>
    </i>
    <i r="2">
      <x v="8"/>
    </i>
    <i r="3">
      <x/>
    </i>
    <i r="3">
      <x v="2"/>
    </i>
    <i r="3">
      <x v="4"/>
    </i>
    <i r="3">
      <x v="3"/>
    </i>
    <i r="3">
      <x v="1"/>
    </i>
    <i r="1">
      <x v="33"/>
    </i>
    <i r="2">
      <x v="7"/>
    </i>
    <i r="3">
      <x/>
    </i>
    <i r="3">
      <x v="2"/>
    </i>
    <i r="3">
      <x v="4"/>
    </i>
    <i r="3">
      <x v="3"/>
    </i>
    <i r="3">
      <x v="1"/>
    </i>
    <i r="2">
      <x v="8"/>
    </i>
    <i r="3">
      <x/>
    </i>
    <i r="3">
      <x v="2"/>
    </i>
    <i r="3">
      <x v="4"/>
    </i>
    <i r="3">
      <x v="3"/>
    </i>
    <i r="3">
      <x v="1"/>
    </i>
    <i r="1">
      <x v="52"/>
    </i>
    <i r="2">
      <x v="163"/>
    </i>
    <i r="3">
      <x/>
    </i>
    <i r="3">
      <x v="2"/>
    </i>
    <i r="3">
      <x v="4"/>
    </i>
    <i r="3">
      <x v="3"/>
    </i>
    <i r="3">
      <x v="1"/>
    </i>
    <i r="1">
      <x v="61"/>
    </i>
    <i r="2">
      <x v="7"/>
    </i>
    <i r="3">
      <x/>
    </i>
    <i r="3">
      <x v="2"/>
    </i>
    <i r="3">
      <x v="4"/>
    </i>
    <i r="3">
      <x v="3"/>
    </i>
    <i r="3">
      <x v="1"/>
    </i>
    <i r="2">
      <x v="10"/>
    </i>
    <i r="3">
      <x/>
    </i>
    <i r="3">
      <x v="2"/>
    </i>
    <i r="3">
      <x v="4"/>
    </i>
    <i r="3">
      <x v="3"/>
    </i>
    <i r="3">
      <x v="1"/>
    </i>
    <i r="2">
      <x v="173"/>
    </i>
    <i r="3">
      <x/>
    </i>
    <i r="3">
      <x v="2"/>
    </i>
    <i r="3">
      <x v="4"/>
    </i>
    <i r="3">
      <x v="3"/>
    </i>
    <i r="3">
      <x v="1"/>
    </i>
    <i r="1">
      <x v="64"/>
    </i>
    <i r="2">
      <x v="11"/>
    </i>
    <i r="3">
      <x/>
    </i>
    <i r="3">
      <x v="2"/>
    </i>
    <i r="3">
      <x v="4"/>
    </i>
    <i r="3">
      <x v="3"/>
    </i>
    <i r="3">
      <x v="1"/>
    </i>
    <i r="2">
      <x v="12"/>
    </i>
    <i r="3">
      <x/>
    </i>
    <i r="3">
      <x v="2"/>
    </i>
    <i r="3">
      <x v="4"/>
    </i>
    <i r="3">
      <x v="3"/>
    </i>
    <i r="3">
      <x v="1"/>
    </i>
    <i r="2">
      <x v="13"/>
    </i>
    <i r="3">
      <x/>
    </i>
    <i r="3">
      <x v="2"/>
    </i>
    <i r="3">
      <x v="4"/>
    </i>
    <i r="3">
      <x v="3"/>
    </i>
    <i r="3">
      <x v="1"/>
    </i>
    <i r="2">
      <x v="14"/>
    </i>
    <i r="3">
      <x/>
    </i>
    <i r="3">
      <x v="2"/>
    </i>
    <i r="3">
      <x v="4"/>
    </i>
    <i r="3">
      <x v="3"/>
    </i>
    <i r="3">
      <x v="1"/>
    </i>
    <i r="2">
      <x v="15"/>
    </i>
    <i r="3">
      <x/>
    </i>
    <i r="3">
      <x v="2"/>
    </i>
    <i r="3">
      <x v="4"/>
    </i>
    <i r="3">
      <x v="3"/>
    </i>
    <i r="3">
      <x v="1"/>
    </i>
    <i r="2">
      <x v="20"/>
    </i>
    <i r="3">
      <x/>
    </i>
    <i r="3">
      <x v="2"/>
    </i>
    <i r="3">
      <x v="4"/>
    </i>
    <i r="3">
      <x v="3"/>
    </i>
    <i r="3">
      <x v="1"/>
    </i>
    <i r="2">
      <x v="116"/>
    </i>
    <i r="3">
      <x/>
    </i>
    <i r="3">
      <x v="2"/>
    </i>
    <i r="3">
      <x v="4"/>
    </i>
    <i r="3">
      <x v="3"/>
    </i>
    <i r="3">
      <x v="1"/>
    </i>
    <i r="1">
      <x v="65"/>
    </i>
    <i r="2">
      <x v="5"/>
    </i>
    <i r="3">
      <x/>
    </i>
    <i r="3">
      <x v="2"/>
    </i>
    <i r="3">
      <x v="4"/>
    </i>
    <i r="3">
      <x v="3"/>
    </i>
    <i r="3">
      <x v="1"/>
    </i>
    <i r="2">
      <x v="6"/>
    </i>
    <i r="3">
      <x/>
    </i>
    <i r="3">
      <x v="2"/>
    </i>
    <i r="3">
      <x v="4"/>
    </i>
    <i r="3">
      <x v="3"/>
    </i>
    <i r="3">
      <x v="1"/>
    </i>
    <i r="2">
      <x v="7"/>
    </i>
    <i r="3">
      <x/>
    </i>
    <i r="3">
      <x v="2"/>
    </i>
    <i r="3">
      <x v="4"/>
    </i>
    <i r="3">
      <x v="3"/>
    </i>
    <i r="3">
      <x v="1"/>
    </i>
    <i r="2">
      <x v="20"/>
    </i>
    <i r="3">
      <x/>
    </i>
    <i r="3">
      <x v="2"/>
    </i>
    <i r="3">
      <x v="4"/>
    </i>
    <i r="3">
      <x v="3"/>
    </i>
    <i r="3">
      <x v="1"/>
    </i>
    <i r="1">
      <x v="67"/>
    </i>
    <i r="2">
      <x/>
    </i>
    <i r="3">
      <x/>
    </i>
    <i r="3">
      <x v="2"/>
    </i>
    <i r="3">
      <x v="4"/>
    </i>
    <i r="3">
      <x v="3"/>
    </i>
    <i r="3">
      <x v="1"/>
    </i>
    <i r="2">
      <x v="1"/>
    </i>
    <i r="3">
      <x/>
    </i>
    <i r="3">
      <x v="2"/>
    </i>
    <i r="3">
      <x v="4"/>
    </i>
    <i r="3">
      <x v="3"/>
    </i>
    <i r="3">
      <x v="1"/>
    </i>
    <i r="2">
      <x v="2"/>
    </i>
    <i r="3">
      <x/>
    </i>
    <i r="3">
      <x v="2"/>
    </i>
    <i r="3">
      <x v="4"/>
    </i>
    <i r="3">
      <x v="3"/>
    </i>
    <i r="3">
      <x v="1"/>
    </i>
    <i r="2">
      <x v="85"/>
    </i>
    <i r="3">
      <x/>
    </i>
    <i r="3">
      <x v="2"/>
    </i>
    <i r="3">
      <x v="4"/>
    </i>
    <i r="3">
      <x v="3"/>
    </i>
    <i r="3">
      <x v="1"/>
    </i>
    <i r="1">
      <x v="68"/>
    </i>
    <i r="2">
      <x/>
    </i>
    <i r="3">
      <x/>
    </i>
    <i r="3">
      <x v="2"/>
    </i>
    <i r="3">
      <x v="4"/>
    </i>
    <i r="3">
      <x v="3"/>
    </i>
    <i r="3">
      <x v="1"/>
    </i>
    <i r="2">
      <x v="1"/>
    </i>
    <i r="3">
      <x/>
    </i>
    <i r="3">
      <x v="2"/>
    </i>
    <i r="3">
      <x v="4"/>
    </i>
    <i r="3">
      <x v="3"/>
    </i>
    <i r="3">
      <x v="1"/>
    </i>
    <i r="2">
      <x v="2"/>
    </i>
    <i r="3">
      <x/>
    </i>
    <i r="3">
      <x v="2"/>
    </i>
    <i r="3">
      <x v="4"/>
    </i>
    <i r="3">
      <x v="3"/>
    </i>
    <i r="3">
      <x v="1"/>
    </i>
    <i r="1">
      <x v="69"/>
    </i>
    <i r="2">
      <x/>
    </i>
    <i r="3">
      <x/>
    </i>
    <i r="3">
      <x v="2"/>
    </i>
    <i r="3">
      <x v="4"/>
    </i>
    <i r="3">
      <x v="3"/>
    </i>
    <i r="3">
      <x v="1"/>
    </i>
    <i r="2">
      <x v="1"/>
    </i>
    <i r="3">
      <x/>
    </i>
    <i r="3">
      <x v="2"/>
    </i>
    <i r="3">
      <x v="4"/>
    </i>
    <i r="3">
      <x v="3"/>
    </i>
    <i r="3">
      <x v="1"/>
    </i>
    <i r="2">
      <x v="2"/>
    </i>
    <i r="3">
      <x/>
    </i>
    <i r="3">
      <x v="2"/>
    </i>
    <i r="3">
      <x v="4"/>
    </i>
    <i r="3">
      <x v="3"/>
    </i>
    <i r="3">
      <x v="1"/>
    </i>
    <i r="2">
      <x v="4"/>
    </i>
    <i r="3">
      <x/>
    </i>
    <i r="3">
      <x v="2"/>
    </i>
    <i r="3">
      <x v="4"/>
    </i>
    <i r="3">
      <x v="3"/>
    </i>
    <i r="3">
      <x v="1"/>
    </i>
    <i r="1">
      <x v="70"/>
    </i>
    <i r="2">
      <x v="54"/>
    </i>
    <i r="3">
      <x/>
    </i>
    <i r="3">
      <x v="2"/>
    </i>
    <i r="3">
      <x v="4"/>
    </i>
    <i r="3">
      <x v="3"/>
    </i>
    <i r="3">
      <x v="1"/>
    </i>
    <i r="1">
      <x v="71"/>
    </i>
    <i r="2">
      <x/>
    </i>
    <i r="3">
      <x/>
    </i>
    <i r="3">
      <x v="2"/>
    </i>
    <i r="3">
      <x v="4"/>
    </i>
    <i r="3">
      <x v="3"/>
    </i>
    <i r="3">
      <x v="1"/>
    </i>
    <i r="2">
      <x v="1"/>
    </i>
    <i r="3">
      <x/>
    </i>
    <i r="3">
      <x v="2"/>
    </i>
    <i r="3">
      <x v="4"/>
    </i>
    <i r="3">
      <x v="3"/>
    </i>
    <i r="3">
      <x v="1"/>
    </i>
    <i r="2">
      <x v="4"/>
    </i>
    <i r="3">
      <x/>
    </i>
    <i r="3">
      <x v="2"/>
    </i>
    <i r="3">
      <x v="4"/>
    </i>
    <i r="3">
      <x v="3"/>
    </i>
    <i r="3">
      <x v="1"/>
    </i>
    <i r="1">
      <x v="72"/>
    </i>
    <i r="2">
      <x/>
    </i>
    <i r="3">
      <x/>
    </i>
    <i r="3">
      <x v="2"/>
    </i>
    <i r="3">
      <x v="4"/>
    </i>
    <i r="3">
      <x v="3"/>
    </i>
    <i r="3">
      <x v="1"/>
    </i>
    <i r="2">
      <x v="1"/>
    </i>
    <i r="3">
      <x/>
    </i>
    <i r="3">
      <x v="2"/>
    </i>
    <i r="3">
      <x v="4"/>
    </i>
    <i r="3">
      <x v="3"/>
    </i>
    <i r="3">
      <x v="1"/>
    </i>
    <i r="2">
      <x v="2"/>
    </i>
    <i r="3">
      <x/>
    </i>
    <i r="3">
      <x v="2"/>
    </i>
    <i r="3">
      <x v="4"/>
    </i>
    <i r="3">
      <x v="3"/>
    </i>
    <i r="3">
      <x v="1"/>
    </i>
    <i r="1">
      <x v="73"/>
    </i>
    <i r="2">
      <x/>
    </i>
    <i r="3">
      <x/>
    </i>
    <i r="3">
      <x v="2"/>
    </i>
    <i r="3">
      <x v="4"/>
    </i>
    <i r="3">
      <x v="3"/>
    </i>
    <i r="3">
      <x v="1"/>
    </i>
    <i r="2">
      <x v="1"/>
    </i>
    <i r="3">
      <x/>
    </i>
    <i r="3">
      <x v="2"/>
    </i>
    <i r="3">
      <x v="4"/>
    </i>
    <i r="3">
      <x v="3"/>
    </i>
    <i r="3">
      <x v="1"/>
    </i>
    <i r="2">
      <x v="2"/>
    </i>
    <i r="3">
      <x/>
    </i>
    <i r="3">
      <x v="2"/>
    </i>
    <i r="3">
      <x v="4"/>
    </i>
    <i r="3">
      <x v="3"/>
    </i>
    <i r="3">
      <x v="1"/>
    </i>
    <i r="1">
      <x v="74"/>
    </i>
    <i r="2">
      <x/>
    </i>
    <i r="3">
      <x/>
    </i>
    <i r="3">
      <x v="2"/>
    </i>
    <i r="3">
      <x v="4"/>
    </i>
    <i r="3">
      <x v="3"/>
    </i>
    <i r="3">
      <x v="1"/>
    </i>
    <i r="2">
      <x v="1"/>
    </i>
    <i r="3">
      <x/>
    </i>
    <i r="3">
      <x v="2"/>
    </i>
    <i r="3">
      <x v="4"/>
    </i>
    <i r="3">
      <x v="3"/>
    </i>
    <i r="3">
      <x v="1"/>
    </i>
    <i r="2">
      <x v="2"/>
    </i>
    <i r="3">
      <x/>
    </i>
    <i r="3">
      <x v="2"/>
    </i>
    <i r="3">
      <x v="4"/>
    </i>
    <i r="3">
      <x v="3"/>
    </i>
    <i r="3">
      <x v="1"/>
    </i>
    <i r="1">
      <x v="75"/>
    </i>
    <i r="2">
      <x/>
    </i>
    <i r="3">
      <x/>
    </i>
    <i r="3">
      <x v="2"/>
    </i>
    <i r="3">
      <x v="4"/>
    </i>
    <i r="3">
      <x v="3"/>
    </i>
    <i r="3">
      <x v="1"/>
    </i>
    <i r="2">
      <x v="1"/>
    </i>
    <i r="3">
      <x/>
    </i>
    <i r="3">
      <x v="2"/>
    </i>
    <i r="3">
      <x v="4"/>
    </i>
    <i r="3">
      <x v="3"/>
    </i>
    <i r="3">
      <x v="1"/>
    </i>
    <i r="2">
      <x v="2"/>
    </i>
    <i r="3">
      <x/>
    </i>
    <i r="3">
      <x v="2"/>
    </i>
    <i r="3">
      <x v="4"/>
    </i>
    <i r="3">
      <x v="3"/>
    </i>
    <i r="3">
      <x v="1"/>
    </i>
    <i r="2">
      <x v="8"/>
    </i>
    <i r="3">
      <x/>
    </i>
    <i r="3">
      <x v="2"/>
    </i>
    <i r="3">
      <x v="4"/>
    </i>
    <i r="3">
      <x v="3"/>
    </i>
    <i r="3">
      <x v="1"/>
    </i>
    <i r="2">
      <x v="20"/>
    </i>
    <i r="3">
      <x/>
    </i>
    <i r="3">
      <x v="2"/>
    </i>
    <i r="3">
      <x v="4"/>
    </i>
    <i r="3">
      <x v="3"/>
    </i>
    <i r="3">
      <x v="1"/>
    </i>
    <i r="2">
      <x v="85"/>
    </i>
    <i r="3">
      <x/>
    </i>
    <i r="3">
      <x v="2"/>
    </i>
    <i r="3">
      <x v="4"/>
    </i>
    <i r="3">
      <x v="3"/>
    </i>
    <i r="3">
      <x v="1"/>
    </i>
    <i r="1">
      <x v="76"/>
    </i>
    <i r="2">
      <x/>
    </i>
    <i r="3">
      <x/>
    </i>
    <i r="3">
      <x v="2"/>
    </i>
    <i r="3">
      <x v="4"/>
    </i>
    <i r="3">
      <x v="3"/>
    </i>
    <i r="3">
      <x v="1"/>
    </i>
    <i r="2">
      <x v="1"/>
    </i>
    <i r="3">
      <x/>
    </i>
    <i r="3">
      <x v="2"/>
    </i>
    <i r="3">
      <x v="4"/>
    </i>
    <i r="3">
      <x v="3"/>
    </i>
    <i r="3">
      <x v="1"/>
    </i>
    <i r="2">
      <x v="2"/>
    </i>
    <i r="3">
      <x/>
    </i>
    <i r="3">
      <x v="2"/>
    </i>
    <i r="3">
      <x v="4"/>
    </i>
    <i r="3">
      <x v="3"/>
    </i>
    <i r="3">
      <x v="1"/>
    </i>
    <i r="1">
      <x v="77"/>
    </i>
    <i r="2">
      <x/>
    </i>
    <i r="3">
      <x/>
    </i>
    <i r="3">
      <x v="2"/>
    </i>
    <i r="3">
      <x v="4"/>
    </i>
    <i r="3">
      <x v="3"/>
    </i>
    <i r="3">
      <x v="1"/>
    </i>
    <i r="2">
      <x v="1"/>
    </i>
    <i r="3">
      <x/>
    </i>
    <i r="3">
      <x v="2"/>
    </i>
    <i r="3">
      <x v="4"/>
    </i>
    <i r="3">
      <x v="3"/>
    </i>
    <i r="3">
      <x v="1"/>
    </i>
    <i r="2">
      <x v="2"/>
    </i>
    <i r="3">
      <x/>
    </i>
    <i r="3">
      <x v="2"/>
    </i>
    <i r="3">
      <x v="4"/>
    </i>
    <i r="3">
      <x v="3"/>
    </i>
    <i r="3">
      <x v="1"/>
    </i>
    <i r="1">
      <x v="78"/>
    </i>
    <i r="2">
      <x v="18"/>
    </i>
    <i r="3">
      <x/>
    </i>
    <i r="3">
      <x v="2"/>
    </i>
    <i r="3">
      <x v="4"/>
    </i>
    <i r="3">
      <x v="3"/>
    </i>
    <i r="3">
      <x v="1"/>
    </i>
    <i r="2">
      <x v="19"/>
    </i>
    <i r="3">
      <x/>
    </i>
    <i r="3">
      <x v="2"/>
    </i>
    <i r="3">
      <x v="4"/>
    </i>
    <i r="3">
      <x v="3"/>
    </i>
    <i r="3">
      <x v="1"/>
    </i>
    <i r="2">
      <x v="20"/>
    </i>
    <i r="3">
      <x/>
    </i>
    <i r="3">
      <x v="2"/>
    </i>
    <i r="3">
      <x v="4"/>
    </i>
    <i r="3">
      <x v="3"/>
    </i>
    <i r="3">
      <x v="1"/>
    </i>
    <i r="1">
      <x v="79"/>
    </i>
    <i r="2">
      <x/>
    </i>
    <i r="3">
      <x/>
    </i>
    <i r="3">
      <x v="2"/>
    </i>
    <i r="3">
      <x v="4"/>
    </i>
    <i r="3">
      <x v="3"/>
    </i>
    <i r="3">
      <x v="1"/>
    </i>
    <i r="2">
      <x v="1"/>
    </i>
    <i r="3">
      <x/>
    </i>
    <i r="3">
      <x v="2"/>
    </i>
    <i r="3">
      <x v="4"/>
    </i>
    <i r="3">
      <x v="3"/>
    </i>
    <i r="3">
      <x v="1"/>
    </i>
    <i r="2">
      <x v="2"/>
    </i>
    <i r="3">
      <x/>
    </i>
    <i r="3">
      <x v="2"/>
    </i>
    <i r="3">
      <x v="4"/>
    </i>
    <i r="3">
      <x v="3"/>
    </i>
    <i r="3">
      <x v="1"/>
    </i>
    <i r="1">
      <x v="80"/>
    </i>
    <i r="2">
      <x/>
    </i>
    <i r="3">
      <x/>
    </i>
    <i r="3">
      <x v="2"/>
    </i>
    <i r="3">
      <x v="4"/>
    </i>
    <i r="3">
      <x v="3"/>
    </i>
    <i r="3">
      <x v="1"/>
    </i>
    <i r="1">
      <x v="81"/>
    </i>
    <i r="2">
      <x/>
    </i>
    <i r="3">
      <x/>
    </i>
    <i r="3">
      <x v="2"/>
    </i>
    <i r="3">
      <x v="4"/>
    </i>
    <i r="3">
      <x v="3"/>
    </i>
    <i r="3">
      <x v="1"/>
    </i>
    <i r="1">
      <x v="82"/>
    </i>
    <i r="2">
      <x/>
    </i>
    <i r="3">
      <x/>
    </i>
    <i r="3">
      <x v="2"/>
    </i>
    <i r="3">
      <x v="4"/>
    </i>
    <i r="3">
      <x v="3"/>
    </i>
    <i r="3">
      <x v="1"/>
    </i>
    <i r="2">
      <x v="1"/>
    </i>
    <i r="3">
      <x/>
    </i>
    <i r="3">
      <x v="2"/>
    </i>
    <i r="3">
      <x v="4"/>
    </i>
    <i r="3">
      <x v="3"/>
    </i>
    <i r="3">
      <x v="1"/>
    </i>
    <i r="2">
      <x v="2"/>
    </i>
    <i r="3">
      <x/>
    </i>
    <i r="3">
      <x v="2"/>
    </i>
    <i r="3">
      <x v="4"/>
    </i>
    <i r="3">
      <x v="3"/>
    </i>
    <i r="3">
      <x v="1"/>
    </i>
    <i r="1">
      <x v="83"/>
    </i>
    <i r="2">
      <x v="8"/>
    </i>
    <i r="3">
      <x/>
    </i>
    <i r="3">
      <x v="2"/>
    </i>
    <i r="3">
      <x v="4"/>
    </i>
    <i r="3">
      <x v="3"/>
    </i>
    <i r="3">
      <x v="1"/>
    </i>
    <i r="1">
      <x v="84"/>
    </i>
    <i r="2">
      <x v="8"/>
    </i>
    <i r="3">
      <x/>
    </i>
    <i r="3">
      <x v="2"/>
    </i>
    <i r="3">
      <x v="4"/>
    </i>
    <i r="3">
      <x v="3"/>
    </i>
    <i r="3">
      <x v="1"/>
    </i>
    <i r="1">
      <x v="85"/>
    </i>
    <i r="2">
      <x/>
    </i>
    <i r="3">
      <x/>
    </i>
    <i r="3">
      <x v="2"/>
    </i>
    <i r="3">
      <x v="4"/>
    </i>
    <i r="3">
      <x v="3"/>
    </i>
    <i r="3">
      <x v="1"/>
    </i>
    <i r="2">
      <x v="1"/>
    </i>
    <i r="3">
      <x/>
    </i>
    <i r="3">
      <x v="2"/>
    </i>
    <i r="3">
      <x v="4"/>
    </i>
    <i r="3">
      <x v="3"/>
    </i>
    <i r="3">
      <x v="1"/>
    </i>
    <i r="2">
      <x v="2"/>
    </i>
    <i r="3">
      <x/>
    </i>
    <i r="3">
      <x v="2"/>
    </i>
    <i r="3">
      <x v="4"/>
    </i>
    <i r="3">
      <x v="3"/>
    </i>
    <i r="3">
      <x v="1"/>
    </i>
    <i r="1">
      <x v="86"/>
    </i>
    <i r="2">
      <x/>
    </i>
    <i r="3">
      <x/>
    </i>
    <i r="3">
      <x v="2"/>
    </i>
    <i r="3">
      <x v="4"/>
    </i>
    <i r="3">
      <x v="3"/>
    </i>
    <i r="3">
      <x v="1"/>
    </i>
    <i r="2">
      <x v="1"/>
    </i>
    <i r="3">
      <x/>
    </i>
    <i r="3">
      <x v="2"/>
    </i>
    <i r="3">
      <x v="4"/>
    </i>
    <i r="3">
      <x v="3"/>
    </i>
    <i r="3">
      <x v="1"/>
    </i>
    <i r="2">
      <x v="2"/>
    </i>
    <i r="3">
      <x/>
    </i>
    <i r="3">
      <x v="2"/>
    </i>
    <i r="3">
      <x v="4"/>
    </i>
    <i r="3">
      <x v="3"/>
    </i>
    <i r="3">
      <x v="1"/>
    </i>
    <i r="1">
      <x v="87"/>
    </i>
    <i r="2">
      <x/>
    </i>
    <i r="3">
      <x/>
    </i>
    <i r="3">
      <x v="2"/>
    </i>
    <i r="3">
      <x v="4"/>
    </i>
    <i r="3">
      <x v="3"/>
    </i>
    <i r="3">
      <x v="1"/>
    </i>
    <i r="1">
      <x v="88"/>
    </i>
    <i r="2">
      <x v="1"/>
    </i>
    <i r="3">
      <x/>
    </i>
    <i r="3">
      <x v="2"/>
    </i>
    <i r="3">
      <x v="4"/>
    </i>
    <i r="3">
      <x v="3"/>
    </i>
    <i r="3">
      <x v="1"/>
    </i>
    <i r="2">
      <x v="2"/>
    </i>
    <i r="3">
      <x/>
    </i>
    <i r="3">
      <x v="2"/>
    </i>
    <i r="3">
      <x v="4"/>
    </i>
    <i r="3">
      <x v="3"/>
    </i>
    <i r="3">
      <x v="1"/>
    </i>
    <i r="2">
      <x v="3"/>
    </i>
    <i r="3">
      <x/>
    </i>
    <i r="3">
      <x v="2"/>
    </i>
    <i r="3">
      <x v="4"/>
    </i>
    <i r="3">
      <x v="3"/>
    </i>
    <i r="3">
      <x v="1"/>
    </i>
    <i r="1">
      <x v="89"/>
    </i>
    <i r="2">
      <x/>
    </i>
    <i r="3">
      <x/>
    </i>
    <i r="3">
      <x v="2"/>
    </i>
    <i r="3">
      <x v="4"/>
    </i>
    <i r="3">
      <x v="3"/>
    </i>
    <i r="3">
      <x v="1"/>
    </i>
    <i r="2">
      <x v="1"/>
    </i>
    <i r="3">
      <x/>
    </i>
    <i r="3">
      <x v="2"/>
    </i>
    <i r="3">
      <x v="4"/>
    </i>
    <i r="3">
      <x v="3"/>
    </i>
    <i r="3">
      <x v="1"/>
    </i>
    <i r="2">
      <x v="2"/>
    </i>
    <i r="3">
      <x/>
    </i>
    <i r="3">
      <x v="2"/>
    </i>
    <i r="3">
      <x v="4"/>
    </i>
    <i r="3">
      <x v="3"/>
    </i>
    <i r="3">
      <x v="1"/>
    </i>
    <i r="1">
      <x v="90"/>
    </i>
    <i r="2">
      <x/>
    </i>
    <i r="3">
      <x/>
    </i>
    <i r="3">
      <x v="2"/>
    </i>
    <i r="3">
      <x v="4"/>
    </i>
    <i r="3">
      <x v="3"/>
    </i>
    <i r="3">
      <x v="1"/>
    </i>
    <i r="2">
      <x v="1"/>
    </i>
    <i r="3">
      <x/>
    </i>
    <i r="3">
      <x v="2"/>
    </i>
    <i r="3">
      <x v="4"/>
    </i>
    <i r="3">
      <x v="3"/>
    </i>
    <i r="3">
      <x v="1"/>
    </i>
    <i r="2">
      <x v="2"/>
    </i>
    <i r="3">
      <x/>
    </i>
    <i r="3">
      <x v="2"/>
    </i>
    <i r="3">
      <x v="4"/>
    </i>
    <i r="3">
      <x v="3"/>
    </i>
    <i r="3">
      <x v="1"/>
    </i>
    <i r="1">
      <x v="91"/>
    </i>
    <i r="2">
      <x/>
    </i>
    <i r="3">
      <x/>
    </i>
    <i r="3">
      <x v="2"/>
    </i>
    <i r="3">
      <x v="4"/>
    </i>
    <i r="3">
      <x v="3"/>
    </i>
    <i r="3">
      <x v="1"/>
    </i>
    <i r="2">
      <x v="1"/>
    </i>
    <i r="3">
      <x/>
    </i>
    <i r="3">
      <x v="2"/>
    </i>
    <i r="3">
      <x v="4"/>
    </i>
    <i r="3">
      <x v="3"/>
    </i>
    <i r="3">
      <x v="1"/>
    </i>
    <i r="2">
      <x v="2"/>
    </i>
    <i r="3">
      <x/>
    </i>
    <i r="3">
      <x v="2"/>
    </i>
    <i r="3">
      <x v="4"/>
    </i>
    <i r="3">
      <x v="3"/>
    </i>
    <i r="3">
      <x v="1"/>
    </i>
    <i r="2">
      <x v="102"/>
    </i>
    <i r="3">
      <x/>
    </i>
    <i r="3">
      <x v="2"/>
    </i>
    <i r="3">
      <x v="4"/>
    </i>
    <i r="3">
      <x v="3"/>
    </i>
    <i r="3">
      <x v="1"/>
    </i>
    <i r="1">
      <x v="94"/>
    </i>
    <i r="2">
      <x/>
    </i>
    <i r="3">
      <x/>
    </i>
    <i r="3">
      <x v="2"/>
    </i>
    <i r="3">
      <x v="4"/>
    </i>
    <i r="3">
      <x v="3"/>
    </i>
    <i r="3">
      <x v="1"/>
    </i>
    <i r="2">
      <x v="1"/>
    </i>
    <i r="3">
      <x/>
    </i>
    <i r="3">
      <x v="2"/>
    </i>
    <i r="3">
      <x v="4"/>
    </i>
    <i r="3">
      <x v="3"/>
    </i>
    <i r="3">
      <x v="1"/>
    </i>
    <i r="1">
      <x v="95"/>
    </i>
    <i r="2">
      <x v="2"/>
    </i>
    <i r="3">
      <x/>
    </i>
    <i r="3">
      <x v="2"/>
    </i>
    <i r="3">
      <x v="4"/>
    </i>
    <i r="3">
      <x v="3"/>
    </i>
    <i r="3">
      <x v="1"/>
    </i>
    <i r="1">
      <x v="110"/>
    </i>
    <i r="2">
      <x v="8"/>
    </i>
    <i r="3">
      <x/>
    </i>
    <i r="3">
      <x v="2"/>
    </i>
    <i r="3">
      <x v="4"/>
    </i>
    <i r="3">
      <x v="3"/>
    </i>
    <i r="3">
      <x v="1"/>
    </i>
    <i r="1">
      <x v="112"/>
    </i>
    <i r="2">
      <x v="8"/>
    </i>
    <i r="3">
      <x/>
    </i>
    <i r="3">
      <x v="2"/>
    </i>
    <i r="3">
      <x v="4"/>
    </i>
    <i r="3">
      <x v="3"/>
    </i>
    <i r="3">
      <x v="1"/>
    </i>
    <i r="2">
      <x v="85"/>
    </i>
    <i r="3">
      <x/>
    </i>
    <i r="3">
      <x v="2"/>
    </i>
    <i r="3">
      <x v="4"/>
    </i>
    <i r="3">
      <x v="3"/>
    </i>
    <i r="3">
      <x v="1"/>
    </i>
    <i r="1">
      <x v="148"/>
    </i>
    <i r="2">
      <x v="102"/>
    </i>
    <i r="3">
      <x/>
    </i>
    <i r="3">
      <x v="2"/>
    </i>
    <i r="3">
      <x v="4"/>
    </i>
    <i r="3">
      <x v="3"/>
    </i>
    <i r="3">
      <x v="1"/>
    </i>
    <i r="1">
      <x v="153"/>
    </i>
    <i r="2">
      <x v="20"/>
    </i>
    <i r="3">
      <x/>
    </i>
    <i r="3">
      <x v="2"/>
    </i>
    <i r="3">
      <x v="4"/>
    </i>
    <i r="3">
      <x v="3"/>
    </i>
    <i r="3">
      <x v="1"/>
    </i>
    <i r="1">
      <x v="154"/>
    </i>
    <i r="2">
      <x v="2"/>
    </i>
    <i r="3">
      <x/>
    </i>
    <i r="3">
      <x v="2"/>
    </i>
    <i r="3">
      <x v="4"/>
    </i>
    <i r="3">
      <x v="3"/>
    </i>
    <i r="3">
      <x v="1"/>
    </i>
    <i r="1">
      <x v="155"/>
    </i>
    <i r="2">
      <x v="20"/>
    </i>
    <i r="3">
      <x/>
    </i>
    <i r="3">
      <x v="2"/>
    </i>
    <i r="3">
      <x v="4"/>
    </i>
    <i r="3">
      <x v="3"/>
    </i>
    <i r="3">
      <x v="1"/>
    </i>
    <i r="1">
      <x v="156"/>
    </i>
    <i r="2">
      <x v="20"/>
    </i>
    <i r="3">
      <x/>
    </i>
    <i r="3">
      <x v="2"/>
    </i>
    <i r="3">
      <x v="4"/>
    </i>
    <i r="3">
      <x v="3"/>
    </i>
    <i r="3">
      <x v="1"/>
    </i>
    <i r="1">
      <x v="157"/>
    </i>
    <i r="2">
      <x v="8"/>
    </i>
    <i r="3">
      <x/>
    </i>
    <i r="3">
      <x v="2"/>
    </i>
    <i r="3">
      <x v="4"/>
    </i>
    <i r="3">
      <x v="3"/>
    </i>
    <i r="3">
      <x v="1"/>
    </i>
    <i r="1">
      <x v="158"/>
    </i>
    <i r="2">
      <x v="20"/>
    </i>
    <i r="3">
      <x/>
    </i>
    <i r="3">
      <x v="2"/>
    </i>
    <i r="3">
      <x v="4"/>
    </i>
    <i r="3">
      <x v="3"/>
    </i>
    <i r="3">
      <x v="1"/>
    </i>
    <i r="1">
      <x v="163"/>
    </i>
    <i r="2">
      <x v="2"/>
    </i>
    <i r="3">
      <x/>
    </i>
    <i r="3">
      <x v="2"/>
    </i>
    <i r="3">
      <x v="4"/>
    </i>
    <i r="3">
      <x v="3"/>
    </i>
    <i r="3">
      <x v="1"/>
    </i>
    <i>
      <x v="5"/>
    </i>
    <i r="1">
      <x v="17"/>
    </i>
    <i r="2">
      <x v="163"/>
    </i>
    <i r="3">
      <x/>
    </i>
    <i r="3">
      <x v="2"/>
    </i>
    <i r="3">
      <x v="4"/>
    </i>
    <i r="3">
      <x v="3"/>
    </i>
    <i r="3">
      <x v="1"/>
    </i>
    <i r="1">
      <x v="18"/>
    </i>
    <i r="2">
      <x v="9"/>
    </i>
    <i r="3">
      <x/>
    </i>
    <i r="3">
      <x v="2"/>
    </i>
    <i r="3">
      <x v="4"/>
    </i>
    <i r="3">
      <x v="3"/>
    </i>
    <i r="3">
      <x v="1"/>
    </i>
    <i r="2">
      <x v="85"/>
    </i>
    <i r="3">
      <x/>
    </i>
    <i r="3">
      <x v="2"/>
    </i>
    <i r="3">
      <x v="4"/>
    </i>
    <i r="3">
      <x v="3"/>
    </i>
    <i r="3">
      <x v="1"/>
    </i>
    <i r="2">
      <x v="125"/>
    </i>
    <i r="3">
      <x/>
    </i>
    <i r="3">
      <x v="2"/>
    </i>
    <i r="3">
      <x v="4"/>
    </i>
    <i r="3">
      <x v="3"/>
    </i>
    <i r="3">
      <x v="1"/>
    </i>
    <i r="2">
      <x v="131"/>
    </i>
    <i r="3">
      <x/>
    </i>
    <i r="3">
      <x v="2"/>
    </i>
    <i r="3">
      <x v="4"/>
    </i>
    <i r="3">
      <x v="3"/>
    </i>
    <i r="3">
      <x v="1"/>
    </i>
    <i r="2">
      <x v="163"/>
    </i>
    <i r="3">
      <x/>
    </i>
    <i r="3">
      <x v="2"/>
    </i>
    <i r="3">
      <x v="4"/>
    </i>
    <i r="3">
      <x v="3"/>
    </i>
    <i r="3">
      <x v="1"/>
    </i>
    <i r="1">
      <x v="28"/>
    </i>
    <i r="2">
      <x v="32"/>
    </i>
    <i r="3">
      <x/>
    </i>
    <i r="3">
      <x v="2"/>
    </i>
    <i r="3">
      <x v="4"/>
    </i>
    <i r="3">
      <x v="3"/>
    </i>
    <i r="3">
      <x v="1"/>
    </i>
    <i r="2">
      <x v="108"/>
    </i>
    <i r="3">
      <x/>
    </i>
    <i r="3">
      <x v="2"/>
    </i>
    <i r="3">
      <x v="4"/>
    </i>
    <i r="3">
      <x v="3"/>
    </i>
    <i r="3">
      <x v="1"/>
    </i>
    <i r="2">
      <x v="126"/>
    </i>
    <i r="3">
      <x/>
    </i>
    <i r="3">
      <x v="2"/>
    </i>
    <i r="3">
      <x v="4"/>
    </i>
    <i r="3">
      <x v="3"/>
    </i>
    <i r="3">
      <x v="1"/>
    </i>
    <i r="1">
      <x v="32"/>
    </i>
    <i r="2">
      <x v="161"/>
    </i>
    <i r="3">
      <x/>
    </i>
    <i r="3">
      <x v="2"/>
    </i>
    <i r="3">
      <x v="4"/>
    </i>
    <i r="3">
      <x v="3"/>
    </i>
    <i r="3">
      <x v="1"/>
    </i>
    <i r="1">
      <x v="45"/>
    </i>
    <i r="2">
      <x v="142"/>
    </i>
    <i r="3">
      <x/>
    </i>
    <i r="3">
      <x v="2"/>
    </i>
    <i r="3">
      <x v="4"/>
    </i>
    <i r="3">
      <x v="3"/>
    </i>
    <i r="3">
      <x v="1"/>
    </i>
    <i r="1">
      <x v="151"/>
    </i>
    <i r="2">
      <x v="125"/>
    </i>
    <i r="3">
      <x/>
    </i>
    <i r="3">
      <x v="2"/>
    </i>
    <i r="3">
      <x v="4"/>
    </i>
    <i r="3">
      <x v="3"/>
    </i>
    <i r="3">
      <x v="1"/>
    </i>
    <i>
      <x v="6"/>
    </i>
    <i r="1">
      <x v="19"/>
    </i>
    <i r="2">
      <x v="128"/>
    </i>
    <i r="3">
      <x/>
    </i>
    <i r="3">
      <x v="2"/>
    </i>
    <i r="3">
      <x v="4"/>
    </i>
    <i r="3">
      <x v="3"/>
    </i>
    <i r="3">
      <x v="1"/>
    </i>
    <i r="1">
      <x v="34"/>
    </i>
    <i r="2">
      <x v="133"/>
    </i>
    <i r="3">
      <x/>
    </i>
    <i r="3">
      <x v="2"/>
    </i>
    <i r="3">
      <x v="4"/>
    </i>
    <i r="3">
      <x v="3"/>
    </i>
    <i r="3">
      <x v="1"/>
    </i>
    <i r="2">
      <x v="141"/>
    </i>
    <i r="3">
      <x/>
    </i>
    <i r="3">
      <x v="2"/>
    </i>
    <i r="3">
      <x v="4"/>
    </i>
    <i r="3">
      <x v="3"/>
    </i>
    <i r="3">
      <x v="1"/>
    </i>
    <i r="2">
      <x v="163"/>
    </i>
    <i r="3">
      <x/>
    </i>
    <i r="3">
      <x v="2"/>
    </i>
    <i r="3">
      <x v="4"/>
    </i>
    <i r="3">
      <x v="3"/>
    </i>
    <i r="3">
      <x v="1"/>
    </i>
    <i r="1">
      <x v="35"/>
    </i>
    <i r="2">
      <x v="134"/>
    </i>
    <i r="3">
      <x/>
    </i>
    <i r="3">
      <x v="2"/>
    </i>
    <i r="3">
      <x v="4"/>
    </i>
    <i r="3">
      <x v="3"/>
    </i>
    <i r="3">
      <x v="1"/>
    </i>
    <i r="2">
      <x v="139"/>
    </i>
    <i r="3">
      <x/>
    </i>
    <i r="3">
      <x v="2"/>
    </i>
    <i r="3">
      <x v="4"/>
    </i>
    <i r="3">
      <x v="3"/>
    </i>
    <i r="3">
      <x v="1"/>
    </i>
    <i r="1">
      <x v="36"/>
    </i>
    <i r="2">
      <x v="144"/>
    </i>
    <i r="3">
      <x/>
    </i>
    <i r="3">
      <x v="2"/>
    </i>
    <i r="3">
      <x v="4"/>
    </i>
    <i r="3">
      <x v="3"/>
    </i>
    <i r="3">
      <x v="1"/>
    </i>
    <i r="1">
      <x v="41"/>
    </i>
    <i r="2">
      <x v="128"/>
    </i>
    <i r="3">
      <x/>
    </i>
    <i r="3">
      <x v="2"/>
    </i>
    <i r="3">
      <x v="4"/>
    </i>
    <i r="3">
      <x v="3"/>
    </i>
    <i r="3">
      <x v="1"/>
    </i>
    <i r="2">
      <x v="139"/>
    </i>
    <i r="3">
      <x/>
    </i>
    <i r="3">
      <x v="2"/>
    </i>
    <i r="3">
      <x v="4"/>
    </i>
    <i r="3">
      <x v="3"/>
    </i>
    <i r="3">
      <x v="1"/>
    </i>
    <i r="2">
      <x v="140"/>
    </i>
    <i r="3">
      <x/>
    </i>
    <i r="3">
      <x v="2"/>
    </i>
    <i r="3">
      <x v="4"/>
    </i>
    <i r="3">
      <x v="3"/>
    </i>
    <i r="3">
      <x v="1"/>
    </i>
    <i r="2">
      <x v="163"/>
    </i>
    <i r="3">
      <x/>
    </i>
    <i r="3">
      <x v="2"/>
    </i>
    <i r="3">
      <x v="4"/>
    </i>
    <i r="3">
      <x v="3"/>
    </i>
    <i r="3">
      <x v="1"/>
    </i>
    <i r="1">
      <x v="42"/>
    </i>
    <i r="2">
      <x v="23"/>
    </i>
    <i r="3">
      <x/>
    </i>
    <i r="3">
      <x v="2"/>
    </i>
    <i r="3">
      <x v="4"/>
    </i>
    <i r="3">
      <x v="3"/>
    </i>
    <i r="3">
      <x v="1"/>
    </i>
    <i r="2">
      <x v="126"/>
    </i>
    <i r="3">
      <x/>
    </i>
    <i r="3">
      <x v="2"/>
    </i>
    <i r="3">
      <x v="4"/>
    </i>
    <i r="3">
      <x v="3"/>
    </i>
    <i r="3">
      <x v="1"/>
    </i>
    <i r="2">
      <x v="137"/>
    </i>
    <i r="3">
      <x/>
    </i>
    <i r="3">
      <x v="2"/>
    </i>
    <i r="3">
      <x v="4"/>
    </i>
    <i r="3">
      <x v="3"/>
    </i>
    <i r="3">
      <x v="1"/>
    </i>
    <i r="2">
      <x v="146"/>
    </i>
    <i r="3">
      <x/>
    </i>
    <i r="3">
      <x v="2"/>
    </i>
    <i r="3">
      <x v="4"/>
    </i>
    <i r="3">
      <x v="3"/>
    </i>
    <i r="3">
      <x v="1"/>
    </i>
    <i r="1">
      <x v="55"/>
    </i>
    <i r="2">
      <x v="163"/>
    </i>
    <i r="3">
      <x/>
    </i>
    <i r="3">
      <x v="2"/>
    </i>
    <i r="3">
      <x v="4"/>
    </i>
    <i r="3">
      <x v="3"/>
    </i>
    <i r="3">
      <x v="1"/>
    </i>
    <i>
      <x v="7"/>
    </i>
    <i r="1">
      <x v="54"/>
    </i>
    <i r="2">
      <x v="163"/>
    </i>
    <i r="3">
      <x/>
    </i>
    <i r="3">
      <x v="2"/>
    </i>
    <i r="3">
      <x v="4"/>
    </i>
    <i r="3">
      <x v="3"/>
    </i>
    <i r="3">
      <x v="1"/>
    </i>
    <i r="1">
      <x v="63"/>
    </i>
    <i r="2">
      <x v="62"/>
    </i>
    <i r="3">
      <x/>
    </i>
    <i r="3">
      <x v="2"/>
    </i>
    <i r="3">
      <x v="4"/>
    </i>
    <i r="3">
      <x v="3"/>
    </i>
    <i r="3">
      <x v="1"/>
    </i>
    <i r="2">
      <x v="83"/>
    </i>
    <i r="3">
      <x/>
    </i>
    <i r="3">
      <x v="2"/>
    </i>
    <i r="3">
      <x v="4"/>
    </i>
    <i r="3">
      <x v="3"/>
    </i>
    <i r="3">
      <x v="1"/>
    </i>
    <i r="1">
      <x v="66"/>
    </i>
    <i r="2">
      <x v="63"/>
    </i>
    <i r="3">
      <x/>
    </i>
    <i r="3">
      <x v="2"/>
    </i>
    <i r="3">
      <x v="4"/>
    </i>
    <i r="3">
      <x v="3"/>
    </i>
    <i r="3">
      <x v="1"/>
    </i>
    <i r="2">
      <x v="82"/>
    </i>
    <i r="3">
      <x/>
    </i>
    <i r="3">
      <x v="2"/>
    </i>
    <i r="3">
      <x v="4"/>
    </i>
    <i r="3">
      <x v="3"/>
    </i>
    <i r="3">
      <x v="1"/>
    </i>
    <i r="1">
      <x v="92"/>
    </i>
    <i r="2">
      <x v="63"/>
    </i>
    <i r="3">
      <x/>
    </i>
    <i r="3">
      <x v="2"/>
    </i>
    <i r="3">
      <x v="4"/>
    </i>
    <i r="3">
      <x v="3"/>
    </i>
    <i r="3">
      <x v="1"/>
    </i>
    <i r="2">
      <x v="64"/>
    </i>
    <i r="3">
      <x/>
    </i>
    <i r="3">
      <x v="2"/>
    </i>
    <i r="3">
      <x v="4"/>
    </i>
    <i r="3">
      <x v="3"/>
    </i>
    <i r="3">
      <x v="1"/>
    </i>
    <i r="2">
      <x v="66"/>
    </i>
    <i r="3">
      <x/>
    </i>
    <i r="3">
      <x v="2"/>
    </i>
    <i r="3">
      <x v="4"/>
    </i>
    <i r="3">
      <x v="3"/>
    </i>
    <i r="3">
      <x v="1"/>
    </i>
    <i r="2">
      <x v="69"/>
    </i>
    <i r="3">
      <x/>
    </i>
    <i r="3">
      <x v="2"/>
    </i>
    <i r="3">
      <x v="4"/>
    </i>
    <i r="3">
      <x v="3"/>
    </i>
    <i r="3">
      <x v="1"/>
    </i>
    <i r="2">
      <x v="74"/>
    </i>
    <i r="3">
      <x/>
    </i>
    <i r="3">
      <x v="2"/>
    </i>
    <i r="3">
      <x v="4"/>
    </i>
    <i r="3">
      <x v="3"/>
    </i>
    <i r="3">
      <x v="1"/>
    </i>
    <i r="2">
      <x v="83"/>
    </i>
    <i r="3">
      <x/>
    </i>
    <i r="3">
      <x v="2"/>
    </i>
    <i r="3">
      <x v="4"/>
    </i>
    <i r="3">
      <x v="3"/>
    </i>
    <i r="3">
      <x v="1"/>
    </i>
    <i r="1">
      <x v="93"/>
    </i>
    <i r="2">
      <x v="63"/>
    </i>
    <i r="3">
      <x/>
    </i>
    <i r="3">
      <x v="2"/>
    </i>
    <i r="3">
      <x v="4"/>
    </i>
    <i r="3">
      <x v="3"/>
    </i>
    <i r="3">
      <x v="1"/>
    </i>
    <i r="2">
      <x v="83"/>
    </i>
    <i r="3">
      <x/>
    </i>
    <i r="3">
      <x v="2"/>
    </i>
    <i r="3">
      <x v="4"/>
    </i>
    <i r="3">
      <x v="3"/>
    </i>
    <i r="3">
      <x v="1"/>
    </i>
    <i r="1">
      <x v="116"/>
    </i>
    <i r="2">
      <x v="1"/>
    </i>
    <i r="3">
      <x/>
    </i>
    <i r="3">
      <x v="2"/>
    </i>
    <i r="3">
      <x v="4"/>
    </i>
    <i r="3">
      <x v="3"/>
    </i>
    <i r="3">
      <x v="1"/>
    </i>
    <i r="2">
      <x v="49"/>
    </i>
    <i r="3">
      <x/>
    </i>
    <i r="3">
      <x v="2"/>
    </i>
    <i r="3">
      <x v="4"/>
    </i>
    <i r="3">
      <x v="3"/>
    </i>
    <i r="3">
      <x v="1"/>
    </i>
    <i r="2">
      <x v="50"/>
    </i>
    <i r="3">
      <x/>
    </i>
    <i r="3">
      <x v="2"/>
    </i>
    <i r="3">
      <x v="4"/>
    </i>
    <i r="3">
      <x v="3"/>
    </i>
    <i r="3">
      <x v="1"/>
    </i>
    <i r="2">
      <x v="51"/>
    </i>
    <i r="3">
      <x/>
    </i>
    <i r="3">
      <x v="2"/>
    </i>
    <i r="3">
      <x v="4"/>
    </i>
    <i r="3">
      <x v="3"/>
    </i>
    <i r="3">
      <x v="1"/>
    </i>
    <i r="2">
      <x v="54"/>
    </i>
    <i r="3">
      <x/>
    </i>
    <i r="3">
      <x v="2"/>
    </i>
    <i r="3">
      <x v="4"/>
    </i>
    <i r="3">
      <x v="3"/>
    </i>
    <i r="3">
      <x v="1"/>
    </i>
    <i r="2">
      <x v="55"/>
    </i>
    <i r="3">
      <x/>
    </i>
    <i r="3">
      <x v="2"/>
    </i>
    <i r="3">
      <x v="4"/>
    </i>
    <i r="3">
      <x v="3"/>
    </i>
    <i r="3">
      <x v="1"/>
    </i>
    <i r="2">
      <x v="79"/>
    </i>
    <i r="3">
      <x/>
    </i>
    <i r="3">
      <x v="2"/>
    </i>
    <i r="3">
      <x v="4"/>
    </i>
    <i r="3">
      <x v="3"/>
    </i>
    <i r="3">
      <x v="1"/>
    </i>
    <i r="2">
      <x v="83"/>
    </i>
    <i r="3">
      <x/>
    </i>
    <i r="3">
      <x v="2"/>
    </i>
    <i r="3">
      <x v="4"/>
    </i>
    <i r="3">
      <x v="3"/>
    </i>
    <i r="3">
      <x v="1"/>
    </i>
    <i r="2">
      <x v="91"/>
    </i>
    <i r="3">
      <x/>
    </i>
    <i r="3">
      <x v="2"/>
    </i>
    <i r="3">
      <x v="4"/>
    </i>
    <i r="3">
      <x v="3"/>
    </i>
    <i r="3">
      <x v="1"/>
    </i>
    <i r="2">
      <x v="115"/>
    </i>
    <i r="3">
      <x/>
    </i>
    <i r="3">
      <x v="2"/>
    </i>
    <i r="3">
      <x v="4"/>
    </i>
    <i r="3">
      <x v="3"/>
    </i>
    <i r="3">
      <x v="1"/>
    </i>
    <i r="2">
      <x v="154"/>
    </i>
    <i r="3">
      <x/>
    </i>
    <i r="3">
      <x v="2"/>
    </i>
    <i r="3">
      <x v="4"/>
    </i>
    <i r="3">
      <x v="3"/>
    </i>
    <i r="3">
      <x v="1"/>
    </i>
    <i r="2">
      <x v="169"/>
    </i>
    <i r="3">
      <x/>
    </i>
    <i r="3">
      <x v="2"/>
    </i>
    <i r="3">
      <x v="4"/>
    </i>
    <i r="3">
      <x v="3"/>
    </i>
    <i r="3">
      <x v="1"/>
    </i>
    <i r="1">
      <x v="117"/>
    </i>
    <i r="2">
      <x v="33"/>
    </i>
    <i r="3">
      <x/>
    </i>
    <i r="3">
      <x v="2"/>
    </i>
    <i r="3">
      <x v="4"/>
    </i>
    <i r="3">
      <x v="3"/>
    </i>
    <i r="3">
      <x v="1"/>
    </i>
    <i r="2">
      <x v="58"/>
    </i>
    <i r="3">
      <x/>
    </i>
    <i r="3">
      <x v="2"/>
    </i>
    <i r="3">
      <x v="4"/>
    </i>
    <i r="3">
      <x v="3"/>
    </i>
    <i r="3">
      <x v="1"/>
    </i>
    <i r="2">
      <x v="65"/>
    </i>
    <i r="3">
      <x/>
    </i>
    <i r="3">
      <x v="2"/>
    </i>
    <i r="3">
      <x v="4"/>
    </i>
    <i r="3">
      <x v="3"/>
    </i>
    <i r="3">
      <x v="1"/>
    </i>
    <i r="2">
      <x v="71"/>
    </i>
    <i r="3">
      <x/>
    </i>
    <i r="3">
      <x v="2"/>
    </i>
    <i r="3">
      <x v="4"/>
    </i>
    <i r="3">
      <x v="3"/>
    </i>
    <i r="3">
      <x v="1"/>
    </i>
    <i r="2">
      <x v="72"/>
    </i>
    <i r="3">
      <x/>
    </i>
    <i r="3">
      <x v="2"/>
    </i>
    <i r="3">
      <x v="4"/>
    </i>
    <i r="3">
      <x v="3"/>
    </i>
    <i r="3">
      <x v="1"/>
    </i>
    <i r="2">
      <x v="80"/>
    </i>
    <i r="3">
      <x/>
    </i>
    <i r="3">
      <x v="2"/>
    </i>
    <i r="3">
      <x v="4"/>
    </i>
    <i r="3">
      <x v="3"/>
    </i>
    <i r="3">
      <x v="1"/>
    </i>
    <i r="2">
      <x v="83"/>
    </i>
    <i r="3">
      <x/>
    </i>
    <i r="3">
      <x v="2"/>
    </i>
    <i r="3">
      <x v="4"/>
    </i>
    <i r="3">
      <x v="3"/>
    </i>
    <i r="3">
      <x v="1"/>
    </i>
    <i r="1">
      <x v="118"/>
    </i>
    <i r="2">
      <x v="59"/>
    </i>
    <i r="3">
      <x/>
    </i>
    <i r="3">
      <x v="2"/>
    </i>
    <i r="3">
      <x v="4"/>
    </i>
    <i r="3">
      <x v="3"/>
    </i>
    <i r="3">
      <x v="1"/>
    </i>
    <i r="2">
      <x v="77"/>
    </i>
    <i r="3">
      <x/>
    </i>
    <i r="3">
      <x v="2"/>
    </i>
    <i r="3">
      <x v="4"/>
    </i>
    <i r="3">
      <x v="3"/>
    </i>
    <i r="3">
      <x v="1"/>
    </i>
    <i r="1">
      <x v="119"/>
    </i>
    <i r="2">
      <x v="6"/>
    </i>
    <i r="3">
      <x/>
    </i>
    <i r="3">
      <x v="2"/>
    </i>
    <i r="3">
      <x v="4"/>
    </i>
    <i r="3">
      <x v="3"/>
    </i>
    <i r="3">
      <x v="1"/>
    </i>
    <i r="2">
      <x v="17"/>
    </i>
    <i r="3">
      <x/>
    </i>
    <i r="3">
      <x v="2"/>
    </i>
    <i r="3">
      <x v="4"/>
    </i>
    <i r="3">
      <x v="3"/>
    </i>
    <i r="3">
      <x v="1"/>
    </i>
    <i r="2">
      <x v="63"/>
    </i>
    <i r="3">
      <x/>
    </i>
    <i r="3">
      <x v="2"/>
    </i>
    <i r="3">
      <x v="4"/>
    </i>
    <i r="3">
      <x v="3"/>
    </i>
    <i r="3">
      <x v="1"/>
    </i>
    <i r="2">
      <x v="81"/>
    </i>
    <i r="3">
      <x/>
    </i>
    <i r="3">
      <x v="2"/>
    </i>
    <i r="3">
      <x v="4"/>
    </i>
    <i r="3">
      <x v="3"/>
    </i>
    <i r="3">
      <x v="1"/>
    </i>
    <i r="2">
      <x v="83"/>
    </i>
    <i r="3">
      <x/>
    </i>
    <i r="3">
      <x v="2"/>
    </i>
    <i r="3">
      <x v="4"/>
    </i>
    <i r="3">
      <x v="3"/>
    </i>
    <i r="3">
      <x v="1"/>
    </i>
    <i r="1">
      <x v="120"/>
    </i>
    <i r="2">
      <x v="56"/>
    </i>
    <i r="3">
      <x/>
    </i>
    <i r="3">
      <x v="2"/>
    </i>
    <i r="3">
      <x v="4"/>
    </i>
    <i r="3">
      <x v="3"/>
    </i>
    <i r="3">
      <x v="1"/>
    </i>
    <i r="2">
      <x v="83"/>
    </i>
    <i r="3">
      <x/>
    </i>
    <i r="3">
      <x v="2"/>
    </i>
    <i r="3">
      <x v="4"/>
    </i>
    <i r="3">
      <x v="3"/>
    </i>
    <i r="3">
      <x v="1"/>
    </i>
    <i r="2">
      <x v="113"/>
    </i>
    <i r="3">
      <x/>
    </i>
    <i r="3">
      <x v="2"/>
    </i>
    <i r="3">
      <x v="4"/>
    </i>
    <i r="3">
      <x v="3"/>
    </i>
    <i r="3">
      <x v="1"/>
    </i>
    <i r="1">
      <x v="121"/>
    </i>
    <i r="2">
      <x v="59"/>
    </i>
    <i r="3">
      <x/>
    </i>
    <i r="3">
      <x v="2"/>
    </i>
    <i r="3">
      <x v="4"/>
    </i>
    <i r="3">
      <x v="3"/>
    </i>
    <i r="3">
      <x v="1"/>
    </i>
    <i r="1">
      <x v="122"/>
    </i>
    <i r="2">
      <x v="60"/>
    </i>
    <i r="3">
      <x/>
    </i>
    <i r="3">
      <x v="2"/>
    </i>
    <i r="3">
      <x v="4"/>
    </i>
    <i r="3">
      <x v="3"/>
    </i>
    <i r="3">
      <x v="1"/>
    </i>
    <i r="2">
      <x v="61"/>
    </i>
    <i r="3">
      <x/>
    </i>
    <i r="3">
      <x v="2"/>
    </i>
    <i r="3">
      <x v="4"/>
    </i>
    <i r="3">
      <x v="3"/>
    </i>
    <i r="3">
      <x v="1"/>
    </i>
    <i r="2">
      <x v="68"/>
    </i>
    <i r="3">
      <x/>
    </i>
    <i r="3">
      <x v="2"/>
    </i>
    <i r="3">
      <x v="4"/>
    </i>
    <i r="3">
      <x v="3"/>
    </i>
    <i r="3">
      <x v="1"/>
    </i>
    <i r="2">
      <x v="70"/>
    </i>
    <i r="3">
      <x/>
    </i>
    <i r="3">
      <x v="2"/>
    </i>
    <i r="3">
      <x v="4"/>
    </i>
    <i r="3">
      <x v="3"/>
    </i>
    <i r="3">
      <x v="1"/>
    </i>
    <i r="2">
      <x v="74"/>
    </i>
    <i r="3">
      <x/>
    </i>
    <i r="3">
      <x v="2"/>
    </i>
    <i r="3">
      <x v="4"/>
    </i>
    <i r="3">
      <x v="3"/>
    </i>
    <i r="3">
      <x v="1"/>
    </i>
    <i r="2">
      <x v="75"/>
    </i>
    <i r="3">
      <x/>
    </i>
    <i r="3">
      <x v="2"/>
    </i>
    <i r="3">
      <x v="4"/>
    </i>
    <i r="3">
      <x v="3"/>
    </i>
    <i r="3">
      <x v="1"/>
    </i>
    <i r="2">
      <x v="78"/>
    </i>
    <i r="3">
      <x/>
    </i>
    <i r="3">
      <x v="2"/>
    </i>
    <i r="3">
      <x v="4"/>
    </i>
    <i r="3">
      <x v="3"/>
    </i>
    <i r="3">
      <x v="1"/>
    </i>
    <i r="2">
      <x v="79"/>
    </i>
    <i r="3">
      <x/>
    </i>
    <i r="3">
      <x v="2"/>
    </i>
    <i r="3">
      <x v="4"/>
    </i>
    <i r="3">
      <x v="3"/>
    </i>
    <i r="3">
      <x v="1"/>
    </i>
    <i r="2">
      <x v="83"/>
    </i>
    <i r="3">
      <x/>
    </i>
    <i r="3">
      <x v="2"/>
    </i>
    <i r="3">
      <x v="4"/>
    </i>
    <i r="3">
      <x v="3"/>
    </i>
    <i r="3">
      <x v="1"/>
    </i>
    <i r="2">
      <x v="113"/>
    </i>
    <i r="3">
      <x/>
    </i>
    <i r="3">
      <x v="2"/>
    </i>
    <i r="3">
      <x v="4"/>
    </i>
    <i r="3">
      <x v="3"/>
    </i>
    <i r="3">
      <x v="1"/>
    </i>
    <i r="2">
      <x v="154"/>
    </i>
    <i r="3">
      <x/>
    </i>
    <i r="3">
      <x v="2"/>
    </i>
    <i r="3">
      <x v="4"/>
    </i>
    <i r="3">
      <x v="3"/>
    </i>
    <i r="3">
      <x v="1"/>
    </i>
    <i r="1">
      <x v="126"/>
    </i>
    <i r="2">
      <x v="57"/>
    </i>
    <i r="3">
      <x/>
    </i>
    <i r="3">
      <x v="2"/>
    </i>
    <i r="3">
      <x v="4"/>
    </i>
    <i r="3">
      <x v="3"/>
    </i>
    <i r="3">
      <x v="1"/>
    </i>
    <i r="1">
      <x v="127"/>
    </i>
    <i r="2">
      <x v="18"/>
    </i>
    <i r="3">
      <x/>
    </i>
    <i r="3">
      <x v="2"/>
    </i>
    <i r="3">
      <x v="4"/>
    </i>
    <i r="3">
      <x v="3"/>
    </i>
    <i r="3">
      <x v="1"/>
    </i>
    <i r="2">
      <x v="42"/>
    </i>
    <i r="3">
      <x/>
    </i>
    <i r="3">
      <x v="2"/>
    </i>
    <i r="3">
      <x v="4"/>
    </i>
    <i r="3">
      <x v="3"/>
    </i>
    <i r="3">
      <x v="1"/>
    </i>
    <i r="2">
      <x v="53"/>
    </i>
    <i r="3">
      <x/>
    </i>
    <i r="3">
      <x v="2"/>
    </i>
    <i r="3">
      <x v="4"/>
    </i>
    <i r="3">
      <x v="3"/>
    </i>
    <i r="3">
      <x v="1"/>
    </i>
    <i r="2">
      <x v="54"/>
    </i>
    <i r="3">
      <x/>
    </i>
    <i r="3">
      <x v="2"/>
    </i>
    <i r="3">
      <x v="4"/>
    </i>
    <i r="3">
      <x v="3"/>
    </i>
    <i r="3">
      <x v="1"/>
    </i>
    <i r="2">
      <x v="82"/>
    </i>
    <i r="3">
      <x/>
    </i>
    <i r="3">
      <x v="2"/>
    </i>
    <i r="3">
      <x v="4"/>
    </i>
    <i r="3">
      <x v="3"/>
    </i>
    <i r="3">
      <x v="1"/>
    </i>
    <i r="1">
      <x v="128"/>
    </i>
    <i r="2">
      <x v="18"/>
    </i>
    <i r="3">
      <x/>
    </i>
    <i r="3">
      <x v="2"/>
    </i>
    <i r="3">
      <x v="4"/>
    </i>
    <i r="3">
      <x v="3"/>
    </i>
    <i r="3">
      <x v="1"/>
    </i>
    <i r="2">
      <x v="53"/>
    </i>
    <i r="3">
      <x/>
    </i>
    <i r="3">
      <x v="2"/>
    </i>
    <i r="3">
      <x v="4"/>
    </i>
    <i r="3">
      <x v="3"/>
    </i>
    <i r="3">
      <x v="1"/>
    </i>
    <i r="2">
      <x v="54"/>
    </i>
    <i r="3">
      <x/>
    </i>
    <i r="3">
      <x v="2"/>
    </i>
    <i r="3">
      <x v="4"/>
    </i>
    <i r="3">
      <x v="3"/>
    </i>
    <i r="3">
      <x v="1"/>
    </i>
    <i r="2">
      <x v="82"/>
    </i>
    <i r="3">
      <x/>
    </i>
    <i r="3">
      <x v="2"/>
    </i>
    <i r="3">
      <x v="4"/>
    </i>
    <i r="3">
      <x v="3"/>
    </i>
    <i r="3">
      <x v="1"/>
    </i>
    <i r="1">
      <x v="129"/>
    </i>
    <i r="2">
      <x v="18"/>
    </i>
    <i r="3">
      <x/>
    </i>
    <i r="3">
      <x v="2"/>
    </i>
    <i r="3">
      <x v="4"/>
    </i>
    <i r="3">
      <x v="3"/>
    </i>
    <i r="3">
      <x v="1"/>
    </i>
    <i r="2">
      <x v="42"/>
    </i>
    <i r="3">
      <x/>
    </i>
    <i r="3">
      <x v="2"/>
    </i>
    <i r="3">
      <x v="4"/>
    </i>
    <i r="3">
      <x v="3"/>
    </i>
    <i r="3">
      <x v="1"/>
    </i>
    <i r="2">
      <x v="53"/>
    </i>
    <i r="3">
      <x/>
    </i>
    <i r="3">
      <x v="2"/>
    </i>
    <i r="3">
      <x v="4"/>
    </i>
    <i r="3">
      <x v="3"/>
    </i>
    <i r="3">
      <x v="1"/>
    </i>
    <i r="2">
      <x v="54"/>
    </i>
    <i r="3">
      <x/>
    </i>
    <i r="3">
      <x v="2"/>
    </i>
    <i r="3">
      <x v="4"/>
    </i>
    <i r="3">
      <x v="3"/>
    </i>
    <i r="3">
      <x v="1"/>
    </i>
    <i r="2">
      <x v="82"/>
    </i>
    <i r="3">
      <x/>
    </i>
    <i r="3">
      <x v="2"/>
    </i>
    <i r="3">
      <x v="4"/>
    </i>
    <i r="3">
      <x v="3"/>
    </i>
    <i r="3">
      <x v="1"/>
    </i>
    <i r="1">
      <x v="141"/>
    </i>
    <i r="2">
      <x v="145"/>
    </i>
    <i r="3">
      <x/>
    </i>
    <i r="3">
      <x v="2"/>
    </i>
    <i r="3">
      <x v="4"/>
    </i>
    <i r="3">
      <x v="3"/>
    </i>
    <i r="3">
      <x v="1"/>
    </i>
    <i>
      <x v="8"/>
    </i>
    <i r="1">
      <x v="39"/>
    </i>
    <i r="2">
      <x v="126"/>
    </i>
    <i r="3">
      <x/>
    </i>
    <i r="3">
      <x v="2"/>
    </i>
    <i r="3">
      <x v="4"/>
    </i>
    <i r="3">
      <x v="3"/>
    </i>
    <i r="3">
      <x v="1"/>
    </i>
    <i r="1">
      <x v="46"/>
    </i>
    <i r="2">
      <x v="52"/>
    </i>
    <i r="3">
      <x/>
    </i>
    <i r="3">
      <x v="2"/>
    </i>
    <i r="3">
      <x v="4"/>
    </i>
    <i r="3">
      <x v="3"/>
    </i>
    <i r="3">
      <x v="1"/>
    </i>
    <i r="1">
      <x v="56"/>
    </i>
    <i r="2">
      <x v="78"/>
    </i>
    <i r="3">
      <x/>
    </i>
    <i r="3">
      <x v="2"/>
    </i>
    <i r="3">
      <x v="4"/>
    </i>
    <i r="3">
      <x v="3"/>
    </i>
    <i r="3">
      <x v="1"/>
    </i>
    <i r="1">
      <x v="162"/>
    </i>
    <i r="2">
      <x v="29"/>
    </i>
    <i r="3">
      <x/>
    </i>
    <i r="3">
      <x v="2"/>
    </i>
    <i r="3">
      <x v="4"/>
    </i>
    <i r="3">
      <x v="3"/>
    </i>
    <i r="3">
      <x v="1"/>
    </i>
    <i>
      <x v="9"/>
    </i>
    <i r="1">
      <x v="3"/>
    </i>
    <i r="2">
      <x v="33"/>
    </i>
    <i r="3">
      <x/>
    </i>
    <i r="3">
      <x v="2"/>
    </i>
    <i r="3">
      <x v="4"/>
    </i>
    <i r="3">
      <x v="3"/>
    </i>
    <i r="3">
      <x v="1"/>
    </i>
    <i r="1">
      <x v="4"/>
    </i>
    <i r="2">
      <x v="127"/>
    </i>
    <i r="3">
      <x/>
    </i>
    <i r="3">
      <x v="2"/>
    </i>
    <i r="3">
      <x v="4"/>
    </i>
    <i r="3">
      <x v="3"/>
    </i>
    <i r="3">
      <x v="1"/>
    </i>
    <i r="1">
      <x v="10"/>
    </i>
    <i r="2">
      <x v="33"/>
    </i>
    <i r="3">
      <x/>
    </i>
    <i r="3">
      <x v="2"/>
    </i>
    <i r="3">
      <x v="4"/>
    </i>
    <i r="3">
      <x v="3"/>
    </i>
    <i r="3">
      <x v="1"/>
    </i>
    <i r="2">
      <x v="34"/>
    </i>
    <i r="3">
      <x/>
    </i>
    <i r="3">
      <x v="2"/>
    </i>
    <i r="3">
      <x v="4"/>
    </i>
    <i r="3">
      <x v="3"/>
    </i>
    <i r="3">
      <x v="1"/>
    </i>
    <i r="2">
      <x v="36"/>
    </i>
    <i r="3">
      <x/>
    </i>
    <i r="3">
      <x v="2"/>
    </i>
    <i r="3">
      <x v="4"/>
    </i>
    <i r="3">
      <x v="3"/>
    </i>
    <i r="3">
      <x v="1"/>
    </i>
    <i r="2">
      <x v="48"/>
    </i>
    <i r="3">
      <x/>
    </i>
    <i r="3">
      <x v="2"/>
    </i>
    <i r="3">
      <x v="4"/>
    </i>
    <i r="3">
      <x v="3"/>
    </i>
    <i r="3">
      <x v="1"/>
    </i>
    <i r="1">
      <x v="11"/>
    </i>
    <i r="2">
      <x v="36"/>
    </i>
    <i r="3">
      <x/>
    </i>
    <i r="3">
      <x v="2"/>
    </i>
    <i r="3">
      <x v="4"/>
    </i>
    <i r="3">
      <x v="3"/>
    </i>
    <i r="3">
      <x v="1"/>
    </i>
    <i r="1">
      <x v="12"/>
    </i>
    <i r="2">
      <x v="33"/>
    </i>
    <i r="3">
      <x/>
    </i>
    <i r="3">
      <x v="2"/>
    </i>
    <i r="3">
      <x v="4"/>
    </i>
    <i r="3">
      <x v="3"/>
    </i>
    <i r="3">
      <x v="1"/>
    </i>
    <i r="1">
      <x v="13"/>
    </i>
    <i r="2">
      <x v="33"/>
    </i>
    <i r="3">
      <x/>
    </i>
    <i r="3">
      <x v="2"/>
    </i>
    <i r="3">
      <x v="4"/>
    </i>
    <i r="3">
      <x v="3"/>
    </i>
    <i r="3">
      <x v="1"/>
    </i>
    <i r="1">
      <x v="14"/>
    </i>
    <i r="2">
      <x v="33"/>
    </i>
    <i r="3">
      <x/>
    </i>
    <i r="3">
      <x v="2"/>
    </i>
    <i r="3">
      <x v="4"/>
    </i>
    <i r="3">
      <x v="3"/>
    </i>
    <i r="3">
      <x v="1"/>
    </i>
    <i r="1">
      <x v="15"/>
    </i>
    <i r="2">
      <x v="33"/>
    </i>
    <i r="3">
      <x/>
    </i>
    <i r="3">
      <x v="2"/>
    </i>
    <i r="3">
      <x v="4"/>
    </i>
    <i r="3">
      <x v="3"/>
    </i>
    <i r="3">
      <x v="1"/>
    </i>
    <i r="1">
      <x v="16"/>
    </i>
    <i r="2">
      <x v="37"/>
    </i>
    <i r="3">
      <x/>
    </i>
    <i r="3">
      <x v="2"/>
    </i>
    <i r="3">
      <x v="4"/>
    </i>
    <i r="3">
      <x v="3"/>
    </i>
    <i r="3">
      <x v="1"/>
    </i>
    <i r="1">
      <x v="21"/>
    </i>
    <i r="2">
      <x v="33"/>
    </i>
    <i r="3">
      <x/>
    </i>
    <i r="3">
      <x v="2"/>
    </i>
    <i r="3">
      <x v="4"/>
    </i>
    <i r="3">
      <x v="3"/>
    </i>
    <i r="3">
      <x v="1"/>
    </i>
    <i r="1">
      <x v="40"/>
    </i>
    <i r="2">
      <x v="35"/>
    </i>
    <i r="3">
      <x/>
    </i>
    <i r="3">
      <x v="2"/>
    </i>
    <i r="3">
      <x v="4"/>
    </i>
    <i r="3">
      <x v="3"/>
    </i>
    <i r="3">
      <x v="1"/>
    </i>
    <i r="1">
      <x v="140"/>
    </i>
    <i r="2">
      <x v="37"/>
    </i>
    <i r="3">
      <x/>
    </i>
    <i r="3">
      <x v="2"/>
    </i>
    <i r="3">
      <x v="4"/>
    </i>
    <i r="3">
      <x v="3"/>
    </i>
    <i r="3">
      <x v="1"/>
    </i>
    <i>
      <x v="10"/>
    </i>
    <i r="1">
      <x v="48"/>
    </i>
    <i r="2">
      <x v="102"/>
    </i>
    <i r="3">
      <x/>
    </i>
    <i r="3">
      <x v="2"/>
    </i>
    <i r="3">
      <x v="4"/>
    </i>
    <i r="3">
      <x v="3"/>
    </i>
    <i r="3">
      <x v="1"/>
    </i>
    <i r="2">
      <x v="108"/>
    </i>
    <i r="3">
      <x/>
    </i>
    <i r="3">
      <x v="2"/>
    </i>
    <i r="3">
      <x v="4"/>
    </i>
    <i r="3">
      <x v="3"/>
    </i>
    <i r="3">
      <x v="1"/>
    </i>
    <i r="2">
      <x v="110"/>
    </i>
    <i r="3">
      <x/>
    </i>
    <i r="3">
      <x v="2"/>
    </i>
    <i r="3">
      <x v="4"/>
    </i>
    <i r="3">
      <x v="3"/>
    </i>
    <i r="3">
      <x v="1"/>
    </i>
    <i r="2">
      <x v="114"/>
    </i>
    <i r="3">
      <x/>
    </i>
    <i r="3">
      <x v="2"/>
    </i>
    <i r="3">
      <x v="4"/>
    </i>
    <i r="3">
      <x v="3"/>
    </i>
    <i r="3">
      <x v="1"/>
    </i>
    <i r="2">
      <x v="117"/>
    </i>
    <i r="3">
      <x/>
    </i>
    <i r="3">
      <x v="2"/>
    </i>
    <i r="3">
      <x v="4"/>
    </i>
    <i r="3">
      <x v="3"/>
    </i>
    <i r="3">
      <x v="1"/>
    </i>
    <i r="1">
      <x v="49"/>
    </i>
    <i r="2">
      <x v="76"/>
    </i>
    <i r="3">
      <x/>
    </i>
    <i r="3">
      <x v="2"/>
    </i>
    <i r="3">
      <x v="4"/>
    </i>
    <i r="3">
      <x v="3"/>
    </i>
    <i r="3">
      <x v="1"/>
    </i>
    <i r="1">
      <x v="60"/>
    </i>
    <i r="2">
      <x v="163"/>
    </i>
    <i r="3">
      <x/>
    </i>
    <i r="3">
      <x v="2"/>
    </i>
    <i r="3">
      <x v="4"/>
    </i>
    <i r="3">
      <x v="3"/>
    </i>
    <i r="3">
      <x v="1"/>
    </i>
    <i r="1">
      <x v="170"/>
    </i>
    <i r="2">
      <x v="76"/>
    </i>
    <i r="3">
      <x/>
    </i>
    <i r="3">
      <x v="2"/>
    </i>
    <i r="3">
      <x v="4"/>
    </i>
    <i r="3">
      <x v="3"/>
    </i>
    <i r="3">
      <x v="1"/>
    </i>
    <i r="2">
      <x v="102"/>
    </i>
    <i r="3">
      <x/>
    </i>
    <i r="3">
      <x v="2"/>
    </i>
    <i r="3">
      <x v="4"/>
    </i>
    <i r="3">
      <x v="3"/>
    </i>
    <i r="3">
      <x v="1"/>
    </i>
    <i>
      <x v="11"/>
    </i>
    <i r="1">
      <x/>
    </i>
    <i r="2">
      <x v="158"/>
    </i>
    <i r="3">
      <x/>
    </i>
    <i r="3">
      <x v="2"/>
    </i>
    <i r="3">
      <x v="4"/>
    </i>
    <i r="3">
      <x v="3"/>
    </i>
    <i r="3">
      <x v="1"/>
    </i>
    <i r="1">
      <x v="1"/>
    </i>
    <i r="2">
      <x v="158"/>
    </i>
    <i r="3">
      <x/>
    </i>
    <i r="3">
      <x v="2"/>
    </i>
    <i r="3">
      <x v="4"/>
    </i>
    <i r="3">
      <x v="3"/>
    </i>
    <i r="3">
      <x v="1"/>
    </i>
    <i r="1">
      <x v="2"/>
    </i>
    <i r="2">
      <x v="127"/>
    </i>
    <i r="3">
      <x/>
    </i>
    <i r="3">
      <x v="2"/>
    </i>
    <i r="3">
      <x v="4"/>
    </i>
    <i r="3">
      <x v="3"/>
    </i>
    <i r="3">
      <x v="1"/>
    </i>
    <i r="2">
      <x v="158"/>
    </i>
    <i r="3">
      <x/>
    </i>
    <i r="3">
      <x v="2"/>
    </i>
    <i r="3">
      <x v="4"/>
    </i>
    <i r="3">
      <x v="3"/>
    </i>
    <i r="3">
      <x v="1"/>
    </i>
    <i r="1">
      <x v="5"/>
    </i>
    <i r="2">
      <x v="125"/>
    </i>
    <i r="3">
      <x/>
    </i>
    <i r="3">
      <x v="2"/>
    </i>
    <i r="3">
      <x v="4"/>
    </i>
    <i r="3">
      <x v="3"/>
    </i>
    <i r="3">
      <x v="1"/>
    </i>
    <i r="1">
      <x v="6"/>
    </i>
    <i r="2">
      <x v="9"/>
    </i>
    <i r="3">
      <x/>
    </i>
    <i r="3">
      <x v="2"/>
    </i>
    <i r="3">
      <x v="4"/>
    </i>
    <i r="3">
      <x v="3"/>
    </i>
    <i r="3">
      <x v="1"/>
    </i>
    <i r="2">
      <x v="51"/>
    </i>
    <i r="3">
      <x/>
    </i>
    <i r="3">
      <x v="2"/>
    </i>
    <i r="3">
      <x v="4"/>
    </i>
    <i r="3">
      <x v="3"/>
    </i>
    <i r="3">
      <x v="1"/>
    </i>
    <i r="2">
      <x v="59"/>
    </i>
    <i r="3">
      <x/>
    </i>
    <i r="3">
      <x v="2"/>
    </i>
    <i r="3">
      <x v="4"/>
    </i>
    <i r="3">
      <x v="3"/>
    </i>
    <i r="3">
      <x v="1"/>
    </i>
    <i r="2">
      <x v="90"/>
    </i>
    <i r="3">
      <x/>
    </i>
    <i r="3">
      <x v="2"/>
    </i>
    <i r="3">
      <x v="4"/>
    </i>
    <i r="3">
      <x v="3"/>
    </i>
    <i r="3">
      <x v="1"/>
    </i>
    <i r="2">
      <x v="98"/>
    </i>
    <i r="3">
      <x/>
    </i>
    <i r="3">
      <x v="2"/>
    </i>
    <i r="3">
      <x v="4"/>
    </i>
    <i r="3">
      <x v="3"/>
    </i>
    <i r="3">
      <x v="1"/>
    </i>
    <i r="2">
      <x v="102"/>
    </i>
    <i r="3">
      <x/>
    </i>
    <i r="3">
      <x v="2"/>
    </i>
    <i r="3">
      <x v="4"/>
    </i>
    <i r="3">
      <x v="3"/>
    </i>
    <i r="3">
      <x v="1"/>
    </i>
    <i r="2">
      <x v="107"/>
    </i>
    <i r="3">
      <x/>
    </i>
    <i r="3">
      <x v="2"/>
    </i>
    <i r="3">
      <x v="4"/>
    </i>
    <i r="3">
      <x v="3"/>
    </i>
    <i r="3">
      <x v="1"/>
    </i>
    <i r="2">
      <x v="118"/>
    </i>
    <i r="3">
      <x/>
    </i>
    <i r="3">
      <x v="2"/>
    </i>
    <i r="3">
      <x v="4"/>
    </i>
    <i r="3">
      <x v="3"/>
    </i>
    <i r="3">
      <x v="1"/>
    </i>
    <i r="2">
      <x v="125"/>
    </i>
    <i r="3">
      <x/>
    </i>
    <i r="3">
      <x v="2"/>
    </i>
    <i r="3">
      <x v="4"/>
    </i>
    <i r="3">
      <x v="3"/>
    </i>
    <i r="3">
      <x v="1"/>
    </i>
    <i r="2">
      <x v="160"/>
    </i>
    <i r="3">
      <x/>
    </i>
    <i r="3">
      <x v="2"/>
    </i>
    <i r="3">
      <x v="4"/>
    </i>
    <i r="3">
      <x v="3"/>
    </i>
    <i r="3">
      <x v="1"/>
    </i>
    <i r="2">
      <x v="162"/>
    </i>
    <i r="3">
      <x/>
    </i>
    <i r="3">
      <x v="2"/>
    </i>
    <i r="3">
      <x v="4"/>
    </i>
    <i r="3">
      <x v="3"/>
    </i>
    <i r="3">
      <x v="1"/>
    </i>
    <i r="1">
      <x v="7"/>
    </i>
    <i r="2">
      <x v="158"/>
    </i>
    <i r="3">
      <x/>
    </i>
    <i r="3">
      <x v="2"/>
    </i>
    <i r="3">
      <x v="4"/>
    </i>
    <i r="3">
      <x v="3"/>
    </i>
    <i r="3">
      <x v="1"/>
    </i>
    <i r="1">
      <x v="8"/>
    </i>
    <i r="2">
      <x v="164"/>
    </i>
    <i r="3">
      <x/>
    </i>
    <i r="3">
      <x v="2"/>
    </i>
    <i r="3">
      <x v="4"/>
    </i>
    <i r="3">
      <x v="3"/>
    </i>
    <i r="3">
      <x v="1"/>
    </i>
    <i r="1">
      <x v="9"/>
    </i>
    <i r="2">
      <x v="159"/>
    </i>
    <i r="3">
      <x/>
    </i>
    <i r="3">
      <x v="2"/>
    </i>
    <i r="3">
      <x v="4"/>
    </i>
    <i r="3">
      <x v="3"/>
    </i>
    <i r="3">
      <x v="1"/>
    </i>
    <i r="1">
      <x v="25"/>
    </i>
    <i r="2">
      <x v="159"/>
    </i>
    <i r="3">
      <x/>
    </i>
    <i r="3">
      <x v="2"/>
    </i>
    <i r="3">
      <x v="4"/>
    </i>
    <i r="3">
      <x v="3"/>
    </i>
    <i r="3">
      <x v="1"/>
    </i>
    <i r="1">
      <x v="29"/>
    </i>
    <i r="2">
      <x v="27"/>
    </i>
    <i r="3">
      <x/>
    </i>
    <i r="3">
      <x v="2"/>
    </i>
    <i r="3">
      <x v="4"/>
    </i>
    <i r="3">
      <x v="3"/>
    </i>
    <i r="3">
      <x v="1"/>
    </i>
    <i r="1">
      <x v="30"/>
    </i>
    <i r="2">
      <x v="125"/>
    </i>
    <i r="3">
      <x/>
    </i>
    <i r="3">
      <x v="2"/>
    </i>
    <i r="3">
      <x v="4"/>
    </i>
    <i r="3">
      <x v="3"/>
    </i>
    <i r="3">
      <x v="1"/>
    </i>
    <i r="1">
      <x v="101"/>
    </i>
    <i r="2">
      <x v="102"/>
    </i>
    <i r="3">
      <x/>
    </i>
    <i r="3">
      <x v="2"/>
    </i>
    <i r="3">
      <x v="4"/>
    </i>
    <i r="3">
      <x v="3"/>
    </i>
    <i r="3">
      <x v="1"/>
    </i>
    <i r="1">
      <x v="131"/>
    </i>
    <i r="2">
      <x v="147"/>
    </i>
    <i r="3">
      <x/>
    </i>
    <i r="3">
      <x v="2"/>
    </i>
    <i r="3">
      <x v="4"/>
    </i>
    <i r="3">
      <x v="3"/>
    </i>
    <i r="3">
      <x v="1"/>
    </i>
    <i r="1">
      <x v="132"/>
    </i>
    <i r="2">
      <x v="125"/>
    </i>
    <i r="3">
      <x/>
    </i>
    <i r="3">
      <x v="2"/>
    </i>
    <i r="3">
      <x v="4"/>
    </i>
    <i r="3">
      <x v="3"/>
    </i>
    <i r="3">
      <x v="1"/>
    </i>
    <i r="1">
      <x v="133"/>
    </i>
    <i r="2">
      <x v="59"/>
    </i>
    <i r="3">
      <x/>
    </i>
    <i r="3">
      <x v="2"/>
    </i>
    <i r="3">
      <x v="4"/>
    </i>
    <i r="3">
      <x v="3"/>
    </i>
    <i r="3">
      <x v="1"/>
    </i>
    <i r="1">
      <x v="134"/>
    </i>
    <i r="2">
      <x v="67"/>
    </i>
    <i r="3">
      <x/>
    </i>
    <i r="3">
      <x v="2"/>
    </i>
    <i r="3">
      <x v="4"/>
    </i>
    <i r="3">
      <x v="3"/>
    </i>
    <i r="3">
      <x v="1"/>
    </i>
    <i r="1">
      <x v="136"/>
    </i>
    <i r="2">
      <x v="90"/>
    </i>
    <i r="3">
      <x/>
    </i>
    <i r="3">
      <x v="2"/>
    </i>
    <i r="3">
      <x v="4"/>
    </i>
    <i r="3">
      <x v="3"/>
    </i>
    <i r="3">
      <x v="1"/>
    </i>
    <i r="1">
      <x v="137"/>
    </i>
    <i r="2">
      <x v="51"/>
    </i>
    <i r="3">
      <x/>
    </i>
    <i r="3">
      <x v="2"/>
    </i>
    <i r="3">
      <x v="4"/>
    </i>
    <i r="3">
      <x v="3"/>
    </i>
    <i r="3">
      <x v="1"/>
    </i>
    <i r="1">
      <x v="138"/>
    </i>
    <i r="2">
      <x v="9"/>
    </i>
    <i r="3">
      <x/>
    </i>
    <i r="3">
      <x v="2"/>
    </i>
    <i r="3">
      <x v="4"/>
    </i>
    <i r="3">
      <x v="3"/>
    </i>
    <i r="3">
      <x v="1"/>
    </i>
    <i r="1">
      <x v="139"/>
    </i>
    <i r="2">
      <x v="105"/>
    </i>
    <i r="3">
      <x/>
    </i>
    <i r="3">
      <x v="2"/>
    </i>
    <i r="3">
      <x v="4"/>
    </i>
    <i r="3">
      <x v="3"/>
    </i>
    <i r="3">
      <x v="1"/>
    </i>
    <i r="1">
      <x v="142"/>
    </i>
    <i r="2">
      <x v="9"/>
    </i>
    <i r="3">
      <x/>
    </i>
    <i r="3">
      <x v="2"/>
    </i>
    <i r="3">
      <x v="4"/>
    </i>
    <i r="3">
      <x v="3"/>
    </i>
    <i r="3">
      <x v="1"/>
    </i>
    <i r="1">
      <x v="144"/>
    </i>
    <i r="2">
      <x v="126"/>
    </i>
    <i r="3">
      <x/>
    </i>
    <i r="3">
      <x v="2"/>
    </i>
    <i r="3">
      <x v="4"/>
    </i>
    <i r="3">
      <x v="3"/>
    </i>
    <i r="3">
      <x v="1"/>
    </i>
    <i r="1">
      <x v="145"/>
    </i>
    <i r="2">
      <x v="162"/>
    </i>
    <i r="3">
      <x/>
    </i>
    <i r="3">
      <x v="2"/>
    </i>
    <i r="3">
      <x v="4"/>
    </i>
    <i r="3">
      <x v="3"/>
    </i>
    <i r="3">
      <x v="1"/>
    </i>
    <i r="1">
      <x v="146"/>
    </i>
    <i r="2">
      <x v="162"/>
    </i>
    <i r="3">
      <x/>
    </i>
    <i r="3">
      <x v="2"/>
    </i>
    <i r="3">
      <x v="4"/>
    </i>
    <i r="3">
      <x v="3"/>
    </i>
    <i r="3">
      <x v="1"/>
    </i>
    <i r="1">
      <x v="147"/>
    </i>
    <i r="2">
      <x v="51"/>
    </i>
    <i r="3">
      <x/>
    </i>
    <i r="3">
      <x v="2"/>
    </i>
    <i r="3">
      <x v="4"/>
    </i>
    <i r="3">
      <x v="3"/>
    </i>
    <i r="3">
      <x v="1"/>
    </i>
    <i r="1">
      <x v="161"/>
    </i>
    <i r="2">
      <x v="48"/>
    </i>
    <i r="3">
      <x/>
    </i>
    <i r="3">
      <x v="2"/>
    </i>
    <i r="3">
      <x v="4"/>
    </i>
    <i r="3">
      <x v="3"/>
    </i>
    <i r="3">
      <x v="1"/>
    </i>
    <i r="1">
      <x v="166"/>
    </i>
    <i r="2">
      <x v="90"/>
    </i>
    <i r="3">
      <x/>
    </i>
    <i r="3">
      <x v="2"/>
    </i>
    <i r="3">
      <x v="4"/>
    </i>
    <i r="3">
      <x v="3"/>
    </i>
    <i r="3">
      <x v="1"/>
    </i>
    <i r="2">
      <x v="162"/>
    </i>
    <i r="3">
      <x/>
    </i>
    <i r="3">
      <x v="2"/>
    </i>
    <i r="3">
      <x v="4"/>
    </i>
    <i r="3">
      <x v="3"/>
    </i>
    <i r="3">
      <x v="1"/>
    </i>
    <i r="1">
      <x v="167"/>
    </i>
    <i r="2">
      <x v="85"/>
    </i>
    <i r="3">
      <x/>
    </i>
    <i r="3">
      <x v="2"/>
    </i>
    <i r="3">
      <x v="4"/>
    </i>
    <i r="3">
      <x v="3"/>
    </i>
    <i r="3">
      <x v="1"/>
    </i>
    <i>
      <x v="12"/>
    </i>
    <i r="1">
      <x v="50"/>
    </i>
    <i r="2">
      <x v="163"/>
    </i>
    <i r="3">
      <x/>
    </i>
    <i r="3">
      <x v="2"/>
    </i>
    <i r="3">
      <x v="4"/>
    </i>
    <i r="3">
      <x v="3"/>
    </i>
    <i r="3">
      <x v="1"/>
    </i>
    <i r="1">
      <x v="62"/>
    </i>
    <i r="2">
      <x v="86"/>
    </i>
    <i r="3">
      <x/>
    </i>
    <i r="3">
      <x v="2"/>
    </i>
    <i r="3">
      <x v="4"/>
    </i>
    <i r="3">
      <x v="3"/>
    </i>
    <i r="3">
      <x v="1"/>
    </i>
    <i r="2">
      <x v="87"/>
    </i>
    <i r="3">
      <x/>
    </i>
    <i r="3">
      <x v="2"/>
    </i>
    <i r="3">
      <x v="4"/>
    </i>
    <i r="3">
      <x v="3"/>
    </i>
    <i r="3">
      <x v="1"/>
    </i>
    <i r="2">
      <x v="117"/>
    </i>
    <i r="3">
      <x/>
    </i>
    <i r="3">
      <x v="2"/>
    </i>
    <i r="3">
      <x v="4"/>
    </i>
    <i r="3">
      <x v="3"/>
    </i>
    <i r="3">
      <x v="1"/>
    </i>
    <i r="1">
      <x v="105"/>
    </i>
    <i r="2">
      <x v="88"/>
    </i>
    <i r="3">
      <x/>
    </i>
    <i r="3">
      <x v="2"/>
    </i>
    <i r="3">
      <x v="4"/>
    </i>
    <i r="3">
      <x v="3"/>
    </i>
    <i r="3">
      <x v="1"/>
    </i>
    <i r="2">
      <x v="93"/>
    </i>
    <i r="3">
      <x/>
    </i>
    <i r="3">
      <x v="2"/>
    </i>
    <i r="3">
      <x v="4"/>
    </i>
    <i r="3">
      <x v="3"/>
    </i>
    <i r="3">
      <x v="1"/>
    </i>
    <i r="2">
      <x v="117"/>
    </i>
    <i r="3">
      <x/>
    </i>
    <i r="3">
      <x v="2"/>
    </i>
    <i r="3">
      <x v="4"/>
    </i>
    <i r="3">
      <x v="3"/>
    </i>
    <i r="3">
      <x v="1"/>
    </i>
    <i r="1">
      <x v="106"/>
    </i>
    <i r="2">
      <x v="94"/>
    </i>
    <i r="3">
      <x/>
    </i>
    <i r="3">
      <x v="2"/>
    </i>
    <i r="3">
      <x v="4"/>
    </i>
    <i r="3">
      <x v="3"/>
    </i>
    <i r="3">
      <x v="1"/>
    </i>
    <i r="2">
      <x v="117"/>
    </i>
    <i r="3">
      <x/>
    </i>
    <i r="3">
      <x v="2"/>
    </i>
    <i r="3">
      <x v="4"/>
    </i>
    <i r="3">
      <x v="3"/>
    </i>
    <i r="3">
      <x v="1"/>
    </i>
    <i r="1">
      <x v="111"/>
    </i>
    <i r="2">
      <x v="85"/>
    </i>
    <i r="3">
      <x/>
    </i>
    <i r="3">
      <x v="2"/>
    </i>
    <i r="3">
      <x v="4"/>
    </i>
    <i r="3">
      <x v="3"/>
    </i>
    <i r="3">
      <x v="1"/>
    </i>
    <i r="2">
      <x v="117"/>
    </i>
    <i r="3">
      <x/>
    </i>
    <i r="3">
      <x v="2"/>
    </i>
    <i r="3">
      <x v="4"/>
    </i>
    <i r="3">
      <x v="3"/>
    </i>
    <i r="3">
      <x v="1"/>
    </i>
    <i r="1">
      <x v="113"/>
    </i>
    <i r="2">
      <x v="92"/>
    </i>
    <i r="3">
      <x/>
    </i>
    <i r="3">
      <x v="2"/>
    </i>
    <i r="3">
      <x v="4"/>
    </i>
    <i r="3">
      <x v="3"/>
    </i>
    <i r="3">
      <x v="1"/>
    </i>
    <i r="2">
      <x v="95"/>
    </i>
    <i r="3">
      <x/>
    </i>
    <i r="3">
      <x v="2"/>
    </i>
    <i r="3">
      <x v="4"/>
    </i>
    <i r="3">
      <x v="3"/>
    </i>
    <i r="3">
      <x v="1"/>
    </i>
    <i r="2">
      <x v="96"/>
    </i>
    <i r="3">
      <x/>
    </i>
    <i r="3">
      <x v="2"/>
    </i>
    <i r="3">
      <x v="4"/>
    </i>
    <i r="3">
      <x v="3"/>
    </i>
    <i r="3">
      <x v="1"/>
    </i>
    <i r="2">
      <x v="97"/>
    </i>
    <i r="3">
      <x/>
    </i>
    <i r="3">
      <x v="2"/>
    </i>
    <i r="3">
      <x v="4"/>
    </i>
    <i r="3">
      <x v="3"/>
    </i>
    <i r="3">
      <x v="1"/>
    </i>
    <i r="2">
      <x v="117"/>
    </i>
    <i r="3">
      <x/>
    </i>
    <i r="3">
      <x v="2"/>
    </i>
    <i r="3">
      <x v="4"/>
    </i>
    <i r="3">
      <x v="3"/>
    </i>
    <i r="3">
      <x v="1"/>
    </i>
    <i>
      <x v="13"/>
    </i>
    <i r="1">
      <x v="22"/>
    </i>
    <i r="2">
      <x v="154"/>
    </i>
    <i r="3">
      <x/>
    </i>
    <i r="3">
      <x v="2"/>
    </i>
    <i r="3">
      <x v="4"/>
    </i>
    <i r="3">
      <x v="3"/>
    </i>
    <i r="3">
      <x v="1"/>
    </i>
    <i r="2">
      <x v="155"/>
    </i>
    <i r="3">
      <x/>
    </i>
    <i r="3">
      <x v="2"/>
    </i>
    <i r="3">
      <x v="4"/>
    </i>
    <i r="3">
      <x v="3"/>
    </i>
    <i r="3">
      <x v="1"/>
    </i>
    <i r="2">
      <x v="156"/>
    </i>
    <i r="3">
      <x/>
    </i>
    <i r="3">
      <x v="2"/>
    </i>
    <i r="3">
      <x v="4"/>
    </i>
    <i r="3">
      <x v="3"/>
    </i>
    <i r="3">
      <x v="1"/>
    </i>
    <i r="2">
      <x v="163"/>
    </i>
    <i r="3">
      <x/>
    </i>
    <i r="3">
      <x v="2"/>
    </i>
    <i r="3">
      <x v="4"/>
    </i>
    <i r="3">
      <x v="3"/>
    </i>
    <i r="3">
      <x v="1"/>
    </i>
    <i r="2">
      <x v="175"/>
    </i>
    <i r="3">
      <x/>
    </i>
    <i r="3">
      <x v="2"/>
    </i>
    <i r="3">
      <x v="4"/>
    </i>
    <i r="3">
      <x v="3"/>
    </i>
    <i r="3">
      <x v="1"/>
    </i>
    <i r="1">
      <x v="27"/>
    </i>
    <i r="2">
      <x v="26"/>
    </i>
    <i r="3">
      <x/>
    </i>
    <i r="3">
      <x v="2"/>
    </i>
    <i r="3">
      <x v="4"/>
    </i>
    <i r="3">
      <x v="3"/>
    </i>
    <i r="3">
      <x v="1"/>
    </i>
    <i r="2">
      <x v="27"/>
    </i>
    <i r="3">
      <x/>
    </i>
    <i r="3">
      <x v="2"/>
    </i>
    <i r="3">
      <x v="4"/>
    </i>
    <i r="3">
      <x v="3"/>
    </i>
    <i r="3">
      <x v="1"/>
    </i>
    <i r="2">
      <x v="45"/>
    </i>
    <i r="3">
      <x/>
    </i>
    <i r="3">
      <x v="2"/>
    </i>
    <i r="3">
      <x v="4"/>
    </i>
    <i r="3">
      <x v="3"/>
    </i>
    <i r="3">
      <x v="1"/>
    </i>
    <i r="2">
      <x v="48"/>
    </i>
    <i r="3">
      <x/>
    </i>
    <i r="3">
      <x v="2"/>
    </i>
    <i r="3">
      <x v="4"/>
    </i>
    <i r="3">
      <x v="3"/>
    </i>
    <i r="3">
      <x v="1"/>
    </i>
    <i r="2">
      <x v="137"/>
    </i>
    <i r="3">
      <x/>
    </i>
    <i r="3">
      <x v="2"/>
    </i>
    <i r="3">
      <x v="4"/>
    </i>
    <i r="3">
      <x v="3"/>
    </i>
    <i r="3">
      <x v="1"/>
    </i>
    <i r="2">
      <x v="174"/>
    </i>
    <i r="3">
      <x/>
    </i>
    <i r="3">
      <x v="2"/>
    </i>
    <i r="3">
      <x v="4"/>
    </i>
    <i r="3">
      <x v="3"/>
    </i>
    <i r="3">
      <x v="1"/>
    </i>
    <i r="1">
      <x v="37"/>
    </i>
    <i r="2">
      <x v="25"/>
    </i>
    <i r="3">
      <x/>
    </i>
    <i r="3">
      <x v="2"/>
    </i>
    <i r="3">
      <x v="4"/>
    </i>
    <i r="3">
      <x v="3"/>
    </i>
    <i r="3">
      <x v="1"/>
    </i>
    <i r="2">
      <x v="31"/>
    </i>
    <i r="3">
      <x/>
    </i>
    <i r="3">
      <x v="2"/>
    </i>
    <i r="3">
      <x v="4"/>
    </i>
    <i r="3">
      <x v="3"/>
    </i>
    <i r="3">
      <x v="1"/>
    </i>
    <i r="2">
      <x v="48"/>
    </i>
    <i r="3">
      <x/>
    </i>
    <i r="3">
      <x v="2"/>
    </i>
    <i r="3">
      <x v="4"/>
    </i>
    <i r="3">
      <x v="3"/>
    </i>
    <i r="3">
      <x v="1"/>
    </i>
    <i r="1">
      <x v="53"/>
    </i>
    <i r="2">
      <x v="163"/>
    </i>
    <i r="3">
      <x/>
    </i>
    <i r="3">
      <x v="2"/>
    </i>
    <i r="3">
      <x v="4"/>
    </i>
    <i r="3">
      <x v="3"/>
    </i>
    <i r="3">
      <x v="1"/>
    </i>
    <i r="1">
      <x v="123"/>
    </i>
    <i r="2">
      <x v="40"/>
    </i>
    <i r="3">
      <x/>
    </i>
    <i r="3">
      <x v="2"/>
    </i>
    <i r="3">
      <x v="4"/>
    </i>
    <i r="3">
      <x v="3"/>
    </i>
    <i r="3">
      <x v="1"/>
    </i>
    <i r="1">
      <x v="124"/>
    </i>
    <i r="2">
      <x v="18"/>
    </i>
    <i r="3">
      <x/>
    </i>
    <i r="3">
      <x v="2"/>
    </i>
    <i r="3">
      <x v="4"/>
    </i>
    <i r="3">
      <x v="3"/>
    </i>
    <i r="3">
      <x v="1"/>
    </i>
    <i r="2">
      <x v="38"/>
    </i>
    <i r="3">
      <x/>
    </i>
    <i r="3">
      <x v="2"/>
    </i>
    <i r="3">
      <x v="4"/>
    </i>
    <i r="3">
      <x v="3"/>
    </i>
    <i r="3">
      <x v="1"/>
    </i>
    <i r="2">
      <x v="39"/>
    </i>
    <i r="3">
      <x/>
    </i>
    <i r="3">
      <x v="2"/>
    </i>
    <i r="3">
      <x v="4"/>
    </i>
    <i r="3">
      <x v="3"/>
    </i>
    <i r="3">
      <x v="1"/>
    </i>
    <i r="2">
      <x v="43"/>
    </i>
    <i r="3">
      <x/>
    </i>
    <i r="3">
      <x v="2"/>
    </i>
    <i r="3">
      <x v="4"/>
    </i>
    <i r="3">
      <x v="3"/>
    </i>
    <i r="3">
      <x v="1"/>
    </i>
    <i r="2">
      <x v="47"/>
    </i>
    <i r="3">
      <x/>
    </i>
    <i r="3">
      <x v="2"/>
    </i>
    <i r="3">
      <x v="4"/>
    </i>
    <i r="3">
      <x v="3"/>
    </i>
    <i r="3">
      <x v="1"/>
    </i>
    <i r="2">
      <x v="48"/>
    </i>
    <i r="3">
      <x/>
    </i>
    <i r="3">
      <x v="2"/>
    </i>
    <i r="3">
      <x v="4"/>
    </i>
    <i r="3">
      <x v="3"/>
    </i>
    <i r="3">
      <x v="1"/>
    </i>
    <i r="1">
      <x v="125"/>
    </i>
    <i r="2">
      <x v="30"/>
    </i>
    <i r="3">
      <x/>
    </i>
    <i r="3">
      <x v="2"/>
    </i>
    <i r="3">
      <x v="4"/>
    </i>
    <i r="3">
      <x v="3"/>
    </i>
    <i r="3">
      <x v="1"/>
    </i>
    <i r="1">
      <x v="130"/>
    </i>
    <i r="2">
      <x v="18"/>
    </i>
    <i r="3">
      <x/>
    </i>
    <i r="3">
      <x v="2"/>
    </i>
    <i r="3">
      <x v="4"/>
    </i>
    <i r="3">
      <x v="3"/>
    </i>
    <i r="3">
      <x v="1"/>
    </i>
    <i r="2">
      <x v="39"/>
    </i>
    <i r="3">
      <x/>
    </i>
    <i r="3">
      <x v="2"/>
    </i>
    <i r="3">
      <x v="4"/>
    </i>
    <i r="3">
      <x v="3"/>
    </i>
    <i r="3">
      <x v="1"/>
    </i>
    <i r="2">
      <x v="41"/>
    </i>
    <i r="3">
      <x/>
    </i>
    <i r="3">
      <x v="2"/>
    </i>
    <i r="3">
      <x v="4"/>
    </i>
    <i r="3">
      <x v="3"/>
    </i>
    <i r="3">
      <x v="1"/>
    </i>
    <i r="2">
      <x v="44"/>
    </i>
    <i r="3">
      <x/>
    </i>
    <i r="3">
      <x v="2"/>
    </i>
    <i r="3">
      <x v="4"/>
    </i>
    <i r="3">
      <x v="3"/>
    </i>
    <i r="3">
      <x v="1"/>
    </i>
    <i r="2">
      <x v="46"/>
    </i>
    <i r="3">
      <x/>
    </i>
    <i r="3">
      <x v="2"/>
    </i>
    <i r="3">
      <x v="4"/>
    </i>
    <i r="3">
      <x v="3"/>
    </i>
    <i r="3">
      <x v="1"/>
    </i>
    <i r="2">
      <x v="47"/>
    </i>
    <i r="3">
      <x/>
    </i>
    <i r="3">
      <x v="2"/>
    </i>
    <i r="3">
      <x v="4"/>
    </i>
    <i r="3">
      <x v="3"/>
    </i>
    <i r="3">
      <x v="1"/>
    </i>
    <i r="2">
      <x v="48"/>
    </i>
    <i r="3">
      <x/>
    </i>
    <i r="3">
      <x v="2"/>
    </i>
    <i r="3">
      <x v="4"/>
    </i>
    <i r="3">
      <x v="3"/>
    </i>
    <i r="3">
      <x v="1"/>
    </i>
    <i r="1">
      <x v="159"/>
    </i>
    <i r="2">
      <x v="36"/>
    </i>
    <i r="3">
      <x/>
    </i>
    <i r="3">
      <x v="2"/>
    </i>
    <i r="3">
      <x v="4"/>
    </i>
    <i r="3">
      <x v="3"/>
    </i>
    <i r="3">
      <x v="1"/>
    </i>
    <i r="1">
      <x v="160"/>
    </i>
    <i r="2">
      <x v="114"/>
    </i>
    <i r="3">
      <x/>
    </i>
    <i r="3">
      <x v="2"/>
    </i>
    <i r="3">
      <x v="4"/>
    </i>
    <i r="3">
      <x v="3"/>
    </i>
    <i r="3">
      <x v="1"/>
    </i>
    <i r="2">
      <x v="170"/>
    </i>
    <i r="3">
      <x/>
    </i>
    <i r="3">
      <x v="2"/>
    </i>
    <i r="3">
      <x v="4"/>
    </i>
    <i r="3">
      <x v="3"/>
    </i>
    <i r="3">
      <x v="1"/>
    </i>
    <i r="2">
      <x v="176"/>
    </i>
    <i r="3">
      <x/>
    </i>
    <i r="3">
      <x v="2"/>
    </i>
    <i r="3">
      <x v="4"/>
    </i>
    <i r="3">
      <x v="3"/>
    </i>
    <i r="3">
      <x v="1"/>
    </i>
    <i>
      <x v="14"/>
    </i>
    <i r="1">
      <x v="51"/>
    </i>
    <i r="2">
      <x v="163"/>
    </i>
    <i r="3">
      <x/>
    </i>
    <i r="3">
      <x v="2"/>
    </i>
    <i r="3">
      <x v="4"/>
    </i>
    <i r="3">
      <x v="3"/>
    </i>
    <i r="3">
      <x v="1"/>
    </i>
    <i>
      <x v="15"/>
    </i>
    <i r="1">
      <x v="107"/>
    </i>
    <i r="2">
      <x v="122"/>
    </i>
    <i r="3">
      <x/>
    </i>
    <i r="3">
      <x v="2"/>
    </i>
    <i r="3">
      <x v="4"/>
    </i>
    <i r="3">
      <x v="3"/>
    </i>
    <i r="3">
      <x v="1"/>
    </i>
    <i r="2">
      <x v="172"/>
    </i>
    <i r="3">
      <x/>
    </i>
    <i r="3">
      <x v="2"/>
    </i>
    <i r="3">
      <x v="4"/>
    </i>
    <i r="3">
      <x v="3"/>
    </i>
    <i r="3">
      <x v="1"/>
    </i>
    <i r="1">
      <x v="115"/>
    </i>
    <i r="2">
      <x v="118"/>
    </i>
    <i r="3">
      <x/>
    </i>
    <i r="3">
      <x v="2"/>
    </i>
    <i r="3">
      <x v="4"/>
    </i>
    <i r="3">
      <x v="3"/>
    </i>
    <i r="3">
      <x v="1"/>
    </i>
    <i r="2">
      <x v="119"/>
    </i>
    <i r="3">
      <x/>
    </i>
    <i r="3">
      <x v="2"/>
    </i>
    <i r="3">
      <x v="4"/>
    </i>
    <i r="3">
      <x v="3"/>
    </i>
    <i r="3">
      <x v="1"/>
    </i>
    <i r="2">
      <x v="120"/>
    </i>
    <i r="3">
      <x/>
    </i>
    <i r="3">
      <x v="2"/>
    </i>
    <i r="3">
      <x v="4"/>
    </i>
    <i r="3">
      <x v="3"/>
    </i>
    <i r="3">
      <x v="1"/>
    </i>
    <i r="2">
      <x v="121"/>
    </i>
    <i r="3">
      <x/>
    </i>
    <i r="3">
      <x v="2"/>
    </i>
    <i r="3">
      <x v="4"/>
    </i>
    <i r="3">
      <x v="3"/>
    </i>
    <i r="3">
      <x v="1"/>
    </i>
    <i r="2">
      <x v="124"/>
    </i>
    <i r="3">
      <x/>
    </i>
    <i r="3">
      <x v="2"/>
    </i>
    <i r="3">
      <x v="4"/>
    </i>
    <i r="3">
      <x v="3"/>
    </i>
    <i r="3">
      <x v="1"/>
    </i>
    <i r="1">
      <x v="135"/>
    </i>
    <i r="2">
      <x v="123"/>
    </i>
    <i r="3">
      <x/>
    </i>
    <i r="3">
      <x v="2"/>
    </i>
    <i r="3">
      <x v="4"/>
    </i>
    <i r="3">
      <x v="3"/>
    </i>
    <i r="3">
      <x v="1"/>
    </i>
    <i r="2">
      <x v="124"/>
    </i>
    <i r="3">
      <x/>
    </i>
    <i r="3">
      <x v="2"/>
    </i>
    <i r="3">
      <x v="4"/>
    </i>
    <i r="3">
      <x v="3"/>
    </i>
    <i r="3">
      <x v="1"/>
    </i>
    <i r="1">
      <x v="168"/>
    </i>
    <i r="2">
      <x v="171"/>
    </i>
    <i r="3">
      <x/>
    </i>
    <i r="3">
      <x v="2"/>
    </i>
    <i r="3">
      <x v="4"/>
    </i>
    <i r="3">
      <x v="3"/>
    </i>
    <i r="3">
      <x v="1"/>
    </i>
    <i r="1">
      <x v="171"/>
    </i>
    <i r="2">
      <x v="177"/>
    </i>
    <i r="3">
      <x/>
    </i>
    <i r="3">
      <x v="2"/>
    </i>
    <i r="3">
      <x v="4"/>
    </i>
    <i r="3">
      <x v="3"/>
    </i>
    <i r="3">
      <x v="1"/>
    </i>
    <i>
      <x v="16"/>
    </i>
    <i r="1">
      <x v="20"/>
    </i>
    <i r="2">
      <x v="1"/>
    </i>
    <i r="3">
      <x/>
    </i>
    <i r="3">
      <x v="2"/>
    </i>
    <i r="3">
      <x v="4"/>
    </i>
    <i r="3">
      <x v="3"/>
    </i>
    <i r="3">
      <x v="1"/>
    </i>
    <i r="2">
      <x v="16"/>
    </i>
    <i r="3">
      <x/>
    </i>
    <i r="3">
      <x v="2"/>
    </i>
    <i r="3">
      <x v="4"/>
    </i>
    <i r="3">
      <x v="3"/>
    </i>
    <i r="3">
      <x v="1"/>
    </i>
    <i r="2">
      <x v="130"/>
    </i>
    <i r="3">
      <x/>
    </i>
    <i r="3">
      <x v="2"/>
    </i>
    <i r="3">
      <x v="4"/>
    </i>
    <i r="3">
      <x v="3"/>
    </i>
    <i r="3">
      <x v="1"/>
    </i>
    <i r="2">
      <x v="163"/>
    </i>
    <i r="3">
      <x/>
    </i>
    <i r="3">
      <x v="2"/>
    </i>
    <i r="3">
      <x v="4"/>
    </i>
    <i r="3">
      <x v="3"/>
    </i>
    <i r="3">
      <x v="1"/>
    </i>
    <i r="1">
      <x v="114"/>
    </i>
    <i r="2">
      <x v="102"/>
    </i>
    <i r="3">
      <x/>
    </i>
    <i r="3">
      <x v="2"/>
    </i>
    <i r="3">
      <x v="4"/>
    </i>
    <i r="3">
      <x v="3"/>
    </i>
    <i r="3">
      <x v="1"/>
    </i>
    <i r="2">
      <x v="131"/>
    </i>
    <i r="3">
      <x/>
    </i>
    <i r="3">
      <x v="2"/>
    </i>
    <i r="3">
      <x v="4"/>
    </i>
    <i r="3">
      <x v="3"/>
    </i>
    <i r="3">
      <x v="1"/>
    </i>
    <i r="1">
      <x v="149"/>
    </i>
    <i r="2">
      <x v="1"/>
    </i>
    <i r="3">
      <x/>
    </i>
    <i r="3">
      <x v="2"/>
    </i>
    <i r="3">
      <x v="4"/>
    </i>
    <i r="3">
      <x v="3"/>
    </i>
    <i r="3">
      <x v="1"/>
    </i>
    <i r="2">
      <x v="54"/>
    </i>
    <i r="3">
      <x/>
    </i>
    <i r="3">
      <x v="2"/>
    </i>
    <i r="3">
      <x v="4"/>
    </i>
    <i r="3">
      <x v="3"/>
    </i>
    <i r="3">
      <x v="1"/>
    </i>
    <i r="2">
      <x v="73"/>
    </i>
    <i r="3">
      <x/>
    </i>
    <i r="3">
      <x v="2"/>
    </i>
    <i r="3">
      <x v="4"/>
    </i>
    <i r="3">
      <x v="3"/>
    </i>
    <i r="3">
      <x v="1"/>
    </i>
    <i r="2">
      <x v="83"/>
    </i>
    <i r="3">
      <x/>
    </i>
    <i r="3">
      <x v="2"/>
    </i>
    <i r="3">
      <x v="4"/>
    </i>
    <i r="3">
      <x v="3"/>
    </i>
    <i r="3">
      <x v="1"/>
    </i>
    <i r="2">
      <x v="85"/>
    </i>
    <i r="3">
      <x/>
    </i>
    <i r="3">
      <x v="2"/>
    </i>
    <i r="3">
      <x v="4"/>
    </i>
    <i r="3">
      <x v="3"/>
    </i>
    <i r="3">
      <x v="1"/>
    </i>
    <i r="1">
      <x v="150"/>
    </i>
    <i r="2">
      <x v="83"/>
    </i>
    <i r="3">
      <x/>
    </i>
    <i r="3">
      <x v="2"/>
    </i>
    <i r="3">
      <x v="4"/>
    </i>
    <i r="3">
      <x v="3"/>
    </i>
    <i r="3">
      <x v="1"/>
    </i>
  </rowItems>
  <colFields count="1">
    <field x="-2"/>
  </colFields>
  <colItems count="8">
    <i>
      <x/>
    </i>
    <i i="1">
      <x v="1"/>
    </i>
    <i i="2">
      <x v="2"/>
    </i>
    <i i="3">
      <x v="3"/>
    </i>
    <i i="4">
      <x v="4"/>
    </i>
    <i i="5">
      <x v="5"/>
    </i>
    <i i="6">
      <x v="6"/>
    </i>
    <i i="7">
      <x v="7"/>
    </i>
  </colItems>
  <dataFields count="8">
    <dataField name="Row Sort" fld="11" baseField="0" baseItem="0"/>
    <dataField name="FY 2019" fld="13" baseField="0" baseItem="0" numFmtId="6"/>
    <dataField name="FY 2020" fld="14" baseField="0" baseItem="0" numFmtId="6"/>
    <dataField name="FY 2021" fld="15" baseField="0" baseItem="0" numFmtId="6"/>
    <dataField name="FY 2022" fld="16" baseField="0" baseItem="0" numFmtId="6"/>
    <dataField name="FY 2023" fld="17" baseField="0" baseItem="0" numFmtId="6"/>
    <dataField name="FY 2024" fld="18" baseField="12" baseItem="2" numFmtId="6"/>
    <dataField name="FY 2025" fld="19" baseField="12" baseItem="2" numFmtId="6"/>
  </dataFields>
  <formats count="10">
    <format dxfId="132">
      <pivotArea outline="0" collapsedLevelsAreSubtotals="1" fieldPosition="0">
        <references count="1">
          <reference field="4294967294" count="5" selected="0">
            <x v="1"/>
            <x v="2"/>
            <x v="3"/>
            <x v="4"/>
            <x v="5"/>
          </reference>
        </references>
      </pivotArea>
    </format>
    <format dxfId="131">
      <pivotArea field="0" type="button" dataOnly="0" labelOnly="1" outline="0" axis="axisRow" fieldPosition="0"/>
    </format>
    <format dxfId="130">
      <pivotArea dataOnly="0" labelOnly="1" outline="0" fieldPosition="0">
        <references count="1">
          <reference field="4294967294" count="6">
            <x v="0"/>
            <x v="1"/>
            <x v="2"/>
            <x v="3"/>
            <x v="4"/>
            <x v="5"/>
          </reference>
        </references>
      </pivotArea>
    </format>
    <format dxfId="129">
      <pivotArea field="0" type="button" dataOnly="0" labelOnly="1" outline="0" axis="axisRow" fieldPosition="0"/>
    </format>
    <format dxfId="128">
      <pivotArea collapsedLevelsAreSubtotals="1" fieldPosition="0">
        <references count="1">
          <reference field="0" count="1">
            <x v="0"/>
          </reference>
        </references>
      </pivotArea>
    </format>
    <format dxfId="127">
      <pivotArea dataOnly="0" labelOnly="1" fieldPosition="0">
        <references count="1">
          <reference field="0" count="1">
            <x v="0"/>
          </reference>
        </references>
      </pivotArea>
    </format>
    <format dxfId="126">
      <pivotArea outline="0" collapsedLevelsAreSubtotals="1" fieldPosition="0">
        <references count="1">
          <reference field="4294967294" count="1" selected="0">
            <x v="6"/>
          </reference>
        </references>
      </pivotArea>
    </format>
    <format dxfId="125">
      <pivotArea dataOnly="0" labelOnly="1" outline="0" fieldPosition="0">
        <references count="1">
          <reference field="4294967294" count="1">
            <x v="6"/>
          </reference>
        </references>
      </pivotArea>
    </format>
    <format dxfId="124">
      <pivotArea dataOnly="0" labelOnly="1" outline="0" fieldPosition="0">
        <references count="1">
          <reference field="4294967294" count="1">
            <x v="7"/>
          </reference>
        </references>
      </pivotArea>
    </format>
    <format dxfId="123">
      <pivotArea outline="0" collapsedLevelsAreSubtotals="1" fieldPosition="0">
        <references count="1">
          <reference field="4294967294" count="1" selected="0">
            <x v="7"/>
          </reference>
        </references>
      </pivotArea>
    </format>
  </formats>
  <conditionalFormats count="1">
    <conditionalFormat priority="12">
      <pivotAreas count="962">
        <pivotArea type="data" collapsedLevelsAreSubtotals="1" fieldPosition="0">
          <references count="3">
            <reference field="4294967294" count="5" selected="0">
              <x v="1"/>
              <x v="2"/>
              <x v="3"/>
              <x v="4"/>
              <x v="5"/>
            </reference>
            <reference field="0" count="1" selected="0">
              <x v="0"/>
            </reference>
            <reference field="6" count="1">
              <x v="23"/>
            </reference>
          </references>
        </pivotArea>
        <pivotArea type="data" collapsedLevelsAreSubtotals="1" fieldPosition="0">
          <references count="4">
            <reference field="4294967294" count="5" selected="0">
              <x v="1"/>
              <x v="2"/>
              <x v="3"/>
              <x v="4"/>
              <x v="5"/>
            </reference>
            <reference field="0" count="1" selected="0">
              <x v="0"/>
            </reference>
            <reference field="6" count="1" selected="0">
              <x v="23"/>
            </reference>
            <reference field="9" count="1">
              <x v="126"/>
            </reference>
          </references>
        </pivotArea>
        <pivotArea type="data" collapsedLevelsAreSubtotals="1" fieldPosition="0">
          <references count="5">
            <reference field="4294967294" count="5" selected="0">
              <x v="1"/>
              <x v="2"/>
              <x v="3"/>
              <x v="4"/>
              <x v="5"/>
            </reference>
            <reference field="0" count="1" selected="0">
              <x v="0"/>
            </reference>
            <reference field="6" count="1" selected="0">
              <x v="23"/>
            </reference>
            <reference field="9" count="1" selected="0">
              <x v="126"/>
            </reference>
            <reference field="12" count="6">
              <x v="0"/>
              <x v="1"/>
              <x v="2"/>
              <x v="3"/>
              <x v="4"/>
              <x v="6"/>
            </reference>
          </references>
        </pivotArea>
        <pivotArea type="data" collapsedLevelsAreSubtotals="1" fieldPosition="0">
          <references count="3">
            <reference field="4294967294" count="5" selected="0">
              <x v="1"/>
              <x v="2"/>
              <x v="3"/>
              <x v="4"/>
              <x v="5"/>
            </reference>
            <reference field="0" count="1" selected="0">
              <x v="0"/>
            </reference>
            <reference field="6" count="1">
              <x v="24"/>
            </reference>
          </references>
        </pivotArea>
        <pivotArea type="data" collapsedLevelsAreSubtotals="1" fieldPosition="0">
          <references count="4">
            <reference field="4294967294" count="5" selected="0">
              <x v="1"/>
              <x v="2"/>
              <x v="3"/>
              <x v="4"/>
              <x v="5"/>
            </reference>
            <reference field="0" count="1" selected="0">
              <x v="0"/>
            </reference>
            <reference field="6" count="1" selected="0">
              <x v="24"/>
            </reference>
            <reference field="9" count="1">
              <x v="132"/>
            </reference>
          </references>
        </pivotArea>
        <pivotArea type="data" collapsedLevelsAreSubtotals="1" fieldPosition="0">
          <references count="5">
            <reference field="4294967294" count="5" selected="0">
              <x v="1"/>
              <x v="2"/>
              <x v="3"/>
              <x v="4"/>
              <x v="5"/>
            </reference>
            <reference field="0" count="1" selected="0">
              <x v="0"/>
            </reference>
            <reference field="6" count="1" selected="0">
              <x v="24"/>
            </reference>
            <reference field="9" count="1" selected="0">
              <x v="132"/>
            </reference>
            <reference field="12" count="6">
              <x v="0"/>
              <x v="1"/>
              <x v="2"/>
              <x v="3"/>
              <x v="4"/>
              <x v="6"/>
            </reference>
          </references>
        </pivotArea>
        <pivotArea type="data" collapsedLevelsAreSubtotals="1" fieldPosition="0">
          <references count="4">
            <reference field="4294967294" count="5" selected="0">
              <x v="1"/>
              <x v="2"/>
              <x v="3"/>
              <x v="4"/>
              <x v="5"/>
            </reference>
            <reference field="0" count="1" selected="0">
              <x v="0"/>
            </reference>
            <reference field="6" count="1" selected="0">
              <x v="24"/>
            </reference>
            <reference field="9" count="1">
              <x v="137"/>
            </reference>
          </references>
        </pivotArea>
        <pivotArea type="data" collapsedLevelsAreSubtotals="1" fieldPosition="0">
          <references count="5">
            <reference field="4294967294" count="5" selected="0">
              <x v="1"/>
              <x v="2"/>
              <x v="3"/>
              <x v="4"/>
              <x v="5"/>
            </reference>
            <reference field="0" count="1" selected="0">
              <x v="0"/>
            </reference>
            <reference field="6" count="1" selected="0">
              <x v="24"/>
            </reference>
            <reference field="9" count="1" selected="0">
              <x v="137"/>
            </reference>
            <reference field="12" count="6">
              <x v="0"/>
              <x v="1"/>
              <x v="2"/>
              <x v="3"/>
              <x v="4"/>
              <x v="6"/>
            </reference>
          </references>
        </pivotArea>
        <pivotArea type="data" collapsedLevelsAreSubtotals="1" fieldPosition="0">
          <references count="4">
            <reference field="4294967294" count="5" selected="0">
              <x v="1"/>
              <x v="2"/>
              <x v="3"/>
              <x v="4"/>
              <x v="5"/>
            </reference>
            <reference field="0" count="1" selected="0">
              <x v="0"/>
            </reference>
            <reference field="6" count="1" selected="0">
              <x v="24"/>
            </reference>
            <reference field="9" count="1">
              <x v="157"/>
            </reference>
          </references>
        </pivotArea>
        <pivotArea type="data" collapsedLevelsAreSubtotals="1" fieldPosition="0">
          <references count="5">
            <reference field="4294967294" count="5" selected="0">
              <x v="1"/>
              <x v="2"/>
              <x v="3"/>
              <x v="4"/>
              <x v="5"/>
            </reference>
            <reference field="0" count="1" selected="0">
              <x v="0"/>
            </reference>
            <reference field="6" count="1" selected="0">
              <x v="24"/>
            </reference>
            <reference field="9" count="1" selected="0">
              <x v="157"/>
            </reference>
            <reference field="12" count="6">
              <x v="0"/>
              <x v="1"/>
              <x v="2"/>
              <x v="3"/>
              <x v="4"/>
              <x v="6"/>
            </reference>
          </references>
        </pivotArea>
        <pivotArea type="data" collapsedLevelsAreSubtotals="1" fieldPosition="0">
          <references count="3">
            <reference field="4294967294" count="5" selected="0">
              <x v="1"/>
              <x v="2"/>
              <x v="3"/>
              <x v="4"/>
              <x v="5"/>
            </reference>
            <reference field="0" count="1" selected="0">
              <x v="0"/>
            </reference>
            <reference field="6" count="1">
              <x v="26"/>
            </reference>
          </references>
        </pivotArea>
        <pivotArea type="data" collapsedLevelsAreSubtotals="1" fieldPosition="0">
          <references count="4">
            <reference field="4294967294" count="5" selected="0">
              <x v="1"/>
              <x v="2"/>
              <x v="3"/>
              <x v="4"/>
              <x v="5"/>
            </reference>
            <reference field="0" count="1" selected="0">
              <x v="0"/>
            </reference>
            <reference field="6" count="1" selected="0">
              <x v="26"/>
            </reference>
            <reference field="9" count="1">
              <x v="166"/>
            </reference>
          </references>
        </pivotArea>
        <pivotArea type="data" collapsedLevelsAreSubtotals="1" fieldPosition="0">
          <references count="5">
            <reference field="4294967294" count="5" selected="0">
              <x v="1"/>
              <x v="2"/>
              <x v="3"/>
              <x v="4"/>
              <x v="5"/>
            </reference>
            <reference field="0" count="1" selected="0">
              <x v="0"/>
            </reference>
            <reference field="6" count="1" selected="0">
              <x v="26"/>
            </reference>
            <reference field="9" count="1" selected="0">
              <x v="166"/>
            </reference>
            <reference field="12" count="6">
              <x v="0"/>
              <x v="1"/>
              <x v="2"/>
              <x v="3"/>
              <x v="4"/>
              <x v="6"/>
            </reference>
          </references>
        </pivotArea>
        <pivotArea type="data" collapsedLevelsAreSubtotals="1" fieldPosition="0">
          <references count="4">
            <reference field="4294967294" count="5" selected="0">
              <x v="1"/>
              <x v="2"/>
              <x v="3"/>
              <x v="4"/>
              <x v="5"/>
            </reference>
            <reference field="0" count="1" selected="0">
              <x v="0"/>
            </reference>
            <reference field="6" count="1" selected="0">
              <x v="26"/>
            </reference>
            <reference field="9" count="1">
              <x v="167"/>
            </reference>
          </references>
        </pivotArea>
        <pivotArea type="data" collapsedLevelsAreSubtotals="1" fieldPosition="0">
          <references count="5">
            <reference field="4294967294" count="5" selected="0">
              <x v="1"/>
              <x v="2"/>
              <x v="3"/>
              <x v="4"/>
              <x v="5"/>
            </reference>
            <reference field="0" count="1" selected="0">
              <x v="0"/>
            </reference>
            <reference field="6" count="1" selected="0">
              <x v="26"/>
            </reference>
            <reference field="9" count="1" selected="0">
              <x v="167"/>
            </reference>
            <reference field="12" count="6">
              <x v="0"/>
              <x v="1"/>
              <x v="2"/>
              <x v="3"/>
              <x v="4"/>
              <x v="6"/>
            </reference>
          </references>
        </pivotArea>
        <pivotArea type="data" collapsedLevelsAreSubtotals="1" fieldPosition="0">
          <references count="4">
            <reference field="4294967294" count="5" selected="0">
              <x v="1"/>
              <x v="2"/>
              <x v="3"/>
              <x v="4"/>
              <x v="5"/>
            </reference>
            <reference field="0" count="1" selected="0">
              <x v="0"/>
            </reference>
            <reference field="6" count="1" selected="0">
              <x v="26"/>
            </reference>
            <reference field="9" count="1">
              <x v="168"/>
            </reference>
          </references>
        </pivotArea>
        <pivotArea type="data" collapsedLevelsAreSubtotals="1" fieldPosition="0">
          <references count="5">
            <reference field="4294967294" count="5" selected="0">
              <x v="1"/>
              <x v="2"/>
              <x v="3"/>
              <x v="4"/>
              <x v="5"/>
            </reference>
            <reference field="0" count="1" selected="0">
              <x v="0"/>
            </reference>
            <reference field="6" count="1" selected="0">
              <x v="26"/>
            </reference>
            <reference field="9" count="1" selected="0">
              <x v="168"/>
            </reference>
            <reference field="12" count="6">
              <x v="0"/>
              <x v="1"/>
              <x v="2"/>
              <x v="3"/>
              <x v="4"/>
              <x v="6"/>
            </reference>
          </references>
        </pivotArea>
        <pivotArea type="data" collapsedLevelsAreSubtotals="1" fieldPosition="0">
          <references count="3">
            <reference field="4294967294" count="5" selected="0">
              <x v="1"/>
              <x v="2"/>
              <x v="3"/>
              <x v="4"/>
              <x v="5"/>
            </reference>
            <reference field="0" count="1" selected="0">
              <x v="0"/>
            </reference>
            <reference field="6" count="1">
              <x v="38"/>
            </reference>
          </references>
        </pivotArea>
        <pivotArea type="data" collapsedLevelsAreSubtotals="1" fieldPosition="0">
          <references count="4">
            <reference field="4294967294" count="5" selected="0">
              <x v="1"/>
              <x v="2"/>
              <x v="3"/>
              <x v="4"/>
              <x v="5"/>
            </reference>
            <reference field="0" count="1" selected="0">
              <x v="0"/>
            </reference>
            <reference field="6" count="1" selected="0">
              <x v="38"/>
            </reference>
            <reference field="9" count="1">
              <x v="28"/>
            </reference>
          </references>
        </pivotArea>
        <pivotArea type="data" collapsedLevelsAreSubtotals="1" fieldPosition="0">
          <references count="5">
            <reference field="4294967294" count="5" selected="0">
              <x v="1"/>
              <x v="2"/>
              <x v="3"/>
              <x v="4"/>
              <x v="5"/>
            </reference>
            <reference field="0" count="1" selected="0">
              <x v="0"/>
            </reference>
            <reference field="6" count="1" selected="0">
              <x v="38"/>
            </reference>
            <reference field="9" count="1" selected="0">
              <x v="28"/>
            </reference>
            <reference field="12" count="6">
              <x v="0"/>
              <x v="1"/>
              <x v="2"/>
              <x v="3"/>
              <x v="4"/>
              <x v="6"/>
            </reference>
          </references>
        </pivotArea>
        <pivotArea type="data" collapsedLevelsAreSubtotals="1" fieldPosition="0">
          <references count="4">
            <reference field="4294967294" count="5" selected="0">
              <x v="1"/>
              <x v="2"/>
              <x v="3"/>
              <x v="4"/>
              <x v="5"/>
            </reference>
            <reference field="0" count="1" selected="0">
              <x v="0"/>
            </reference>
            <reference field="6" count="1" selected="0">
              <x v="38"/>
            </reference>
            <reference field="9" count="1">
              <x v="41"/>
            </reference>
          </references>
        </pivotArea>
        <pivotArea type="data" collapsedLevelsAreSubtotals="1" fieldPosition="0">
          <references count="5">
            <reference field="4294967294" count="5" selected="0">
              <x v="1"/>
              <x v="2"/>
              <x v="3"/>
              <x v="4"/>
              <x v="5"/>
            </reference>
            <reference field="0" count="1" selected="0">
              <x v="0"/>
            </reference>
            <reference field="6" count="1" selected="0">
              <x v="38"/>
            </reference>
            <reference field="9" count="1" selected="0">
              <x v="41"/>
            </reference>
            <reference field="12" count="6">
              <x v="0"/>
              <x v="1"/>
              <x v="2"/>
              <x v="3"/>
              <x v="4"/>
              <x v="6"/>
            </reference>
          </references>
        </pivotArea>
        <pivotArea type="data" collapsedLevelsAreSubtotals="1" fieldPosition="0">
          <references count="4">
            <reference field="4294967294" count="5" selected="0">
              <x v="1"/>
              <x v="2"/>
              <x v="3"/>
              <x v="4"/>
              <x v="5"/>
            </reference>
            <reference field="0" count="1" selected="0">
              <x v="0"/>
            </reference>
            <reference field="6" count="1" selected="0">
              <x v="38"/>
            </reference>
            <reference field="9" count="1">
              <x v="129"/>
            </reference>
          </references>
        </pivotArea>
        <pivotArea type="data" collapsedLevelsAreSubtotals="1" fieldPosition="0">
          <references count="5">
            <reference field="4294967294" count="5" selected="0">
              <x v="1"/>
              <x v="2"/>
              <x v="3"/>
              <x v="4"/>
              <x v="5"/>
            </reference>
            <reference field="0" count="1" selected="0">
              <x v="0"/>
            </reference>
            <reference field="6" count="1" selected="0">
              <x v="38"/>
            </reference>
            <reference field="9" count="1" selected="0">
              <x v="129"/>
            </reference>
            <reference field="12" count="6">
              <x v="0"/>
              <x v="1"/>
              <x v="2"/>
              <x v="3"/>
              <x v="4"/>
              <x v="6"/>
            </reference>
          </references>
        </pivotArea>
        <pivotArea type="data" collapsedLevelsAreSubtotals="1" fieldPosition="0">
          <references count="4">
            <reference field="4294967294" count="5" selected="0">
              <x v="1"/>
              <x v="2"/>
              <x v="3"/>
              <x v="4"/>
              <x v="5"/>
            </reference>
            <reference field="0" count="1" selected="0">
              <x v="0"/>
            </reference>
            <reference field="6" count="1" selected="0">
              <x v="38"/>
            </reference>
            <reference field="9" count="1">
              <x v="150"/>
            </reference>
          </references>
        </pivotArea>
        <pivotArea type="data" collapsedLevelsAreSubtotals="1" fieldPosition="0">
          <references count="5">
            <reference field="4294967294" count="5" selected="0">
              <x v="1"/>
              <x v="2"/>
              <x v="3"/>
              <x v="4"/>
              <x v="5"/>
            </reference>
            <reference field="0" count="1" selected="0">
              <x v="0"/>
            </reference>
            <reference field="6" count="1" selected="0">
              <x v="38"/>
            </reference>
            <reference field="9" count="1" selected="0">
              <x v="150"/>
            </reference>
            <reference field="12" count="6">
              <x v="0"/>
              <x v="1"/>
              <x v="2"/>
              <x v="3"/>
              <x v="4"/>
              <x v="6"/>
            </reference>
          </references>
        </pivotArea>
        <pivotArea type="data" collapsedLevelsAreSubtotals="1" fieldPosition="0">
          <references count="4">
            <reference field="4294967294" count="5" selected="0">
              <x v="1"/>
              <x v="2"/>
              <x v="3"/>
              <x v="4"/>
              <x v="5"/>
            </reference>
            <reference field="0" count="1" selected="0">
              <x v="0"/>
            </reference>
            <reference field="6" count="1" selected="0">
              <x v="38"/>
            </reference>
            <reference field="9" count="1">
              <x v="151"/>
            </reference>
          </references>
        </pivotArea>
        <pivotArea type="data" collapsedLevelsAreSubtotals="1" fieldPosition="0">
          <references count="5">
            <reference field="4294967294" count="5" selected="0">
              <x v="1"/>
              <x v="2"/>
              <x v="3"/>
              <x v="4"/>
              <x v="5"/>
            </reference>
            <reference field="0" count="1" selected="0">
              <x v="0"/>
            </reference>
            <reference field="6" count="1" selected="0">
              <x v="38"/>
            </reference>
            <reference field="9" count="1" selected="0">
              <x v="151"/>
            </reference>
            <reference field="12" count="6">
              <x v="0"/>
              <x v="1"/>
              <x v="2"/>
              <x v="3"/>
              <x v="4"/>
              <x v="6"/>
            </reference>
          </references>
        </pivotArea>
        <pivotArea type="data" collapsedLevelsAreSubtotals="1" fieldPosition="0">
          <references count="4">
            <reference field="4294967294" count="5" selected="0">
              <x v="1"/>
              <x v="2"/>
              <x v="3"/>
              <x v="4"/>
              <x v="5"/>
            </reference>
            <reference field="0" count="1" selected="0">
              <x v="0"/>
            </reference>
            <reference field="6" count="1" selected="0">
              <x v="38"/>
            </reference>
            <reference field="9" count="1">
              <x v="152"/>
            </reference>
          </references>
        </pivotArea>
        <pivotArea type="data" collapsedLevelsAreSubtotals="1" fieldPosition="0">
          <references count="5">
            <reference field="4294967294" count="5" selected="0">
              <x v="1"/>
              <x v="2"/>
              <x v="3"/>
              <x v="4"/>
              <x v="5"/>
            </reference>
            <reference field="0" count="1" selected="0">
              <x v="0"/>
            </reference>
            <reference field="6" count="1" selected="0">
              <x v="38"/>
            </reference>
            <reference field="9" count="1" selected="0">
              <x v="152"/>
            </reference>
            <reference field="12" count="6">
              <x v="0"/>
              <x v="1"/>
              <x v="2"/>
              <x v="3"/>
              <x v="4"/>
              <x v="6"/>
            </reference>
          </references>
        </pivotArea>
        <pivotArea type="data" collapsedLevelsAreSubtotals="1" fieldPosition="0">
          <references count="4">
            <reference field="4294967294" count="5" selected="0">
              <x v="1"/>
              <x v="2"/>
              <x v="3"/>
              <x v="4"/>
              <x v="5"/>
            </reference>
            <reference field="0" count="1" selected="0">
              <x v="0"/>
            </reference>
            <reference field="6" count="1" selected="0">
              <x v="38"/>
            </reference>
            <reference field="9" count="1">
              <x v="153"/>
            </reference>
          </references>
        </pivotArea>
        <pivotArea type="data" collapsedLevelsAreSubtotals="1" fieldPosition="0">
          <references count="5">
            <reference field="4294967294" count="5" selected="0">
              <x v="1"/>
              <x v="2"/>
              <x v="3"/>
              <x v="4"/>
              <x v="5"/>
            </reference>
            <reference field="0" count="1" selected="0">
              <x v="0"/>
            </reference>
            <reference field="6" count="1" selected="0">
              <x v="38"/>
            </reference>
            <reference field="9" count="1" selected="0">
              <x v="153"/>
            </reference>
            <reference field="12" count="6">
              <x v="0"/>
              <x v="1"/>
              <x v="2"/>
              <x v="3"/>
              <x v="4"/>
              <x v="6"/>
            </reference>
          </references>
        </pivotArea>
        <pivotArea type="data" collapsedLevelsAreSubtotals="1" fieldPosition="0">
          <references count="4">
            <reference field="4294967294" count="5" selected="0">
              <x v="1"/>
              <x v="2"/>
              <x v="3"/>
              <x v="4"/>
              <x v="5"/>
            </reference>
            <reference field="0" count="1" selected="0">
              <x v="0"/>
            </reference>
            <reference field="6" count="1" selected="0">
              <x v="38"/>
            </reference>
            <reference field="9" count="1">
              <x v="163"/>
            </reference>
          </references>
        </pivotArea>
        <pivotArea type="data" collapsedLevelsAreSubtotals="1" fieldPosition="0">
          <references count="5">
            <reference field="4294967294" count="5" selected="0">
              <x v="1"/>
              <x v="2"/>
              <x v="3"/>
              <x v="4"/>
              <x v="5"/>
            </reference>
            <reference field="0" count="1" selected="0">
              <x v="0"/>
            </reference>
            <reference field="6" count="1" selected="0">
              <x v="38"/>
            </reference>
            <reference field="9" count="1" selected="0">
              <x v="163"/>
            </reference>
            <reference field="12" count="6">
              <x v="0"/>
              <x v="1"/>
              <x v="2"/>
              <x v="3"/>
              <x v="4"/>
              <x v="6"/>
            </reference>
          </references>
        </pivotArea>
        <pivotArea type="data" collapsedLevelsAreSubtotals="1" fieldPosition="0">
          <references count="3">
            <reference field="4294967294" count="5" selected="0">
              <x v="1"/>
              <x v="2"/>
              <x v="3"/>
              <x v="4"/>
              <x v="5"/>
            </reference>
            <reference field="0" count="1" selected="0">
              <x v="0"/>
            </reference>
            <reference field="6" count="1">
              <x v="43"/>
            </reference>
          </references>
        </pivotArea>
        <pivotArea type="data" collapsedLevelsAreSubtotals="1" fieldPosition="0">
          <references count="4">
            <reference field="4294967294" count="5" selected="0">
              <x v="1"/>
              <x v="2"/>
              <x v="3"/>
              <x v="4"/>
              <x v="5"/>
            </reference>
            <reference field="0" count="1" selected="0">
              <x v="0"/>
            </reference>
            <reference field="6" count="1" selected="0">
              <x v="43"/>
            </reference>
            <reference field="9" count="1">
              <x v="163"/>
            </reference>
          </references>
        </pivotArea>
        <pivotArea type="data" collapsedLevelsAreSubtotals="1" fieldPosition="0">
          <references count="5">
            <reference field="4294967294" count="5" selected="0">
              <x v="1"/>
              <x v="2"/>
              <x v="3"/>
              <x v="4"/>
              <x v="5"/>
            </reference>
            <reference field="0" count="1" selected="0">
              <x v="0"/>
            </reference>
            <reference field="6" count="1" selected="0">
              <x v="43"/>
            </reference>
            <reference field="9" count="1" selected="0">
              <x v="163"/>
            </reference>
            <reference field="12" count="6">
              <x v="0"/>
              <x v="1"/>
              <x v="2"/>
              <x v="3"/>
              <x v="4"/>
              <x v="6"/>
            </reference>
          </references>
        </pivotArea>
        <pivotArea type="data" collapsedLevelsAreSubtotals="1" fieldPosition="0">
          <references count="3">
            <reference field="4294967294" count="5" selected="0">
              <x v="1"/>
              <x v="2"/>
              <x v="3"/>
              <x v="4"/>
              <x v="5"/>
            </reference>
            <reference field="0" count="1" selected="0">
              <x v="0"/>
            </reference>
            <reference field="6" count="1">
              <x v="47"/>
            </reference>
          </references>
        </pivotArea>
        <pivotArea type="data" collapsedLevelsAreSubtotals="1" fieldPosition="0">
          <references count="4">
            <reference field="4294967294" count="5" selected="0">
              <x v="1"/>
              <x v="2"/>
              <x v="3"/>
              <x v="4"/>
              <x v="5"/>
            </reference>
            <reference field="0" count="1" selected="0">
              <x v="0"/>
            </reference>
            <reference field="6" count="1" selected="0">
              <x v="47"/>
            </reference>
            <reference field="9" count="1">
              <x v="163"/>
            </reference>
          </references>
        </pivotArea>
        <pivotArea type="data" collapsedLevelsAreSubtotals="1" fieldPosition="0">
          <references count="5">
            <reference field="4294967294" count="5" selected="0">
              <x v="1"/>
              <x v="2"/>
              <x v="3"/>
              <x v="4"/>
              <x v="5"/>
            </reference>
            <reference field="0" count="1" selected="0">
              <x v="0"/>
            </reference>
            <reference field="6" count="1" selected="0">
              <x v="47"/>
            </reference>
            <reference field="9" count="1" selected="0">
              <x v="163"/>
            </reference>
            <reference field="12" count="6">
              <x v="0"/>
              <x v="1"/>
              <x v="2"/>
              <x v="3"/>
              <x v="4"/>
              <x v="6"/>
            </reference>
          </references>
        </pivotArea>
        <pivotArea type="data" collapsedLevelsAreSubtotals="1" fieldPosition="0">
          <references count="4">
            <reference field="4294967294" count="5" selected="0">
              <x v="1"/>
              <x v="2"/>
              <x v="3"/>
              <x v="4"/>
              <x v="5"/>
            </reference>
            <reference field="0" count="1" selected="0">
              <x v="0"/>
            </reference>
            <reference field="6" count="1" selected="0">
              <x v="47"/>
            </reference>
            <reference field="9" count="1">
              <x v="165"/>
            </reference>
          </references>
        </pivotArea>
        <pivotArea type="data" collapsedLevelsAreSubtotals="1" fieldPosition="0">
          <references count="5">
            <reference field="4294967294" count="5" selected="0">
              <x v="1"/>
              <x v="2"/>
              <x v="3"/>
              <x v="4"/>
              <x v="5"/>
            </reference>
            <reference field="0" count="1" selected="0">
              <x v="0"/>
            </reference>
            <reference field="6" count="1" selected="0">
              <x v="47"/>
            </reference>
            <reference field="9" count="1" selected="0">
              <x v="165"/>
            </reference>
            <reference field="12" count="6">
              <x v="0"/>
              <x v="1"/>
              <x v="2"/>
              <x v="3"/>
              <x v="4"/>
              <x v="6"/>
            </reference>
          </references>
        </pivotArea>
        <pivotArea type="data" collapsedLevelsAreSubtotals="1" fieldPosition="0">
          <references count="3">
            <reference field="4294967294" count="5" selected="0">
              <x v="1"/>
              <x v="2"/>
              <x v="3"/>
              <x v="4"/>
              <x v="5"/>
            </reference>
            <reference field="0" count="1" selected="0">
              <x v="0"/>
            </reference>
            <reference field="6" count="1">
              <x v="59"/>
            </reference>
          </references>
        </pivotArea>
        <pivotArea type="data" collapsedLevelsAreSubtotals="1" fieldPosition="0">
          <references count="4">
            <reference field="4294967294" count="5" selected="0">
              <x v="1"/>
              <x v="2"/>
              <x v="3"/>
              <x v="4"/>
              <x v="5"/>
            </reference>
            <reference field="0" count="1" selected="0">
              <x v="0"/>
            </reference>
            <reference field="6" count="1" selected="0">
              <x v="59"/>
            </reference>
            <reference field="9" count="1">
              <x v="135"/>
            </reference>
          </references>
        </pivotArea>
        <pivotArea type="data" collapsedLevelsAreSubtotals="1" fieldPosition="0">
          <references count="5">
            <reference field="4294967294" count="5" selected="0">
              <x v="1"/>
              <x v="2"/>
              <x v="3"/>
              <x v="4"/>
              <x v="5"/>
            </reference>
            <reference field="0" count="1" selected="0">
              <x v="0"/>
            </reference>
            <reference field="6" count="1" selected="0">
              <x v="59"/>
            </reference>
            <reference field="9" count="1" selected="0">
              <x v="135"/>
            </reference>
            <reference field="12" count="6">
              <x v="0"/>
              <x v="1"/>
              <x v="2"/>
              <x v="3"/>
              <x v="4"/>
              <x v="6"/>
            </reference>
          </references>
        </pivotArea>
        <pivotArea type="data" collapsedLevelsAreSubtotals="1" fieldPosition="0">
          <references count="4">
            <reference field="4294967294" count="5" selected="0">
              <x v="1"/>
              <x v="2"/>
              <x v="3"/>
              <x v="4"/>
              <x v="5"/>
            </reference>
            <reference field="0" count="1" selected="0">
              <x v="0"/>
            </reference>
            <reference field="6" count="1" selected="0">
              <x v="59"/>
            </reference>
            <reference field="9" count="1">
              <x v="136"/>
            </reference>
          </references>
        </pivotArea>
        <pivotArea type="data" collapsedLevelsAreSubtotals="1" fieldPosition="0">
          <references count="5">
            <reference field="4294967294" count="5" selected="0">
              <x v="1"/>
              <x v="2"/>
              <x v="3"/>
              <x v="4"/>
              <x v="5"/>
            </reference>
            <reference field="0" count="1" selected="0">
              <x v="0"/>
            </reference>
            <reference field="6" count="1" selected="0">
              <x v="59"/>
            </reference>
            <reference field="9" count="1" selected="0">
              <x v="136"/>
            </reference>
            <reference field="12" count="6">
              <x v="0"/>
              <x v="1"/>
              <x v="2"/>
              <x v="3"/>
              <x v="4"/>
              <x v="6"/>
            </reference>
          </references>
        </pivotArea>
        <pivotArea type="data" collapsedLevelsAreSubtotals="1" fieldPosition="0">
          <references count="4">
            <reference field="4294967294" count="5" selected="0">
              <x v="1"/>
              <x v="2"/>
              <x v="3"/>
              <x v="4"/>
              <x v="5"/>
            </reference>
            <reference field="0" count="1" selected="0">
              <x v="0"/>
            </reference>
            <reference field="6" count="1" selected="0">
              <x v="59"/>
            </reference>
            <reference field="9" count="1">
              <x v="138"/>
            </reference>
          </references>
        </pivotArea>
        <pivotArea type="data" collapsedLevelsAreSubtotals="1" fieldPosition="0">
          <references count="5">
            <reference field="4294967294" count="5" selected="0">
              <x v="1"/>
              <x v="2"/>
              <x v="3"/>
              <x v="4"/>
              <x v="5"/>
            </reference>
            <reference field="0" count="1" selected="0">
              <x v="0"/>
            </reference>
            <reference field="6" count="1" selected="0">
              <x v="59"/>
            </reference>
            <reference field="9" count="1" selected="0">
              <x v="138"/>
            </reference>
            <reference field="12" count="6">
              <x v="0"/>
              <x v="1"/>
              <x v="2"/>
              <x v="3"/>
              <x v="4"/>
              <x v="6"/>
            </reference>
          </references>
        </pivotArea>
        <pivotArea type="data" collapsedLevelsAreSubtotals="1" fieldPosition="0">
          <references count="4">
            <reference field="4294967294" count="5" selected="0">
              <x v="1"/>
              <x v="2"/>
              <x v="3"/>
              <x v="4"/>
              <x v="5"/>
            </reference>
            <reference field="0" count="1" selected="0">
              <x v="0"/>
            </reference>
            <reference field="6" count="1" selected="0">
              <x v="59"/>
            </reference>
            <reference field="9" count="1">
              <x v="143"/>
            </reference>
          </references>
        </pivotArea>
        <pivotArea type="data" collapsedLevelsAreSubtotals="1" fieldPosition="0">
          <references count="5">
            <reference field="4294967294" count="5" selected="0">
              <x v="1"/>
              <x v="2"/>
              <x v="3"/>
              <x v="4"/>
              <x v="5"/>
            </reference>
            <reference field="0" count="1" selected="0">
              <x v="0"/>
            </reference>
            <reference field="6" count="1" selected="0">
              <x v="59"/>
            </reference>
            <reference field="9" count="1" selected="0">
              <x v="143"/>
            </reference>
            <reference field="12" count="6">
              <x v="0"/>
              <x v="1"/>
              <x v="2"/>
              <x v="3"/>
              <x v="4"/>
              <x v="6"/>
            </reference>
          </references>
        </pivotArea>
        <pivotArea type="data" collapsedLevelsAreSubtotals="1" fieldPosition="0">
          <references count="4">
            <reference field="4294967294" count="5" selected="0">
              <x v="1"/>
              <x v="2"/>
              <x v="3"/>
              <x v="4"/>
              <x v="5"/>
            </reference>
            <reference field="0" count="1" selected="0">
              <x v="0"/>
            </reference>
            <reference field="6" count="1" selected="0">
              <x v="59"/>
            </reference>
            <reference field="9" count="1">
              <x v="163"/>
            </reference>
          </references>
        </pivotArea>
        <pivotArea type="data" collapsedLevelsAreSubtotals="1" fieldPosition="0">
          <references count="5">
            <reference field="4294967294" count="5" selected="0">
              <x v="1"/>
              <x v="2"/>
              <x v="3"/>
              <x v="4"/>
              <x v="5"/>
            </reference>
            <reference field="0" count="1" selected="0">
              <x v="0"/>
            </reference>
            <reference field="6" count="1" selected="0">
              <x v="59"/>
            </reference>
            <reference field="9" count="1" selected="0">
              <x v="163"/>
            </reference>
            <reference field="12" count="6">
              <x v="0"/>
              <x v="1"/>
              <x v="2"/>
              <x v="3"/>
              <x v="4"/>
              <x v="6"/>
            </reference>
          </references>
        </pivotArea>
        <pivotArea type="data" collapsedLevelsAreSubtotals="1" fieldPosition="0">
          <references count="2">
            <reference field="4294967294" count="5" selected="0">
              <x v="1"/>
              <x v="2"/>
              <x v="3"/>
              <x v="4"/>
              <x v="5"/>
            </reference>
            <reference field="0" count="1">
              <x v="1"/>
            </reference>
          </references>
        </pivotArea>
        <pivotArea type="data" collapsedLevelsAreSubtotals="1" fieldPosition="0">
          <references count="3">
            <reference field="4294967294" count="5" selected="0">
              <x v="1"/>
              <x v="2"/>
              <x v="3"/>
              <x v="4"/>
              <x v="5"/>
            </reference>
            <reference field="0" count="1" selected="0">
              <x v="1"/>
            </reference>
            <reference field="6" count="1">
              <x v="58"/>
            </reference>
          </references>
        </pivotArea>
        <pivotArea type="data" collapsedLevelsAreSubtotals="1" fieldPosition="0">
          <references count="4">
            <reference field="4294967294" count="5" selected="0">
              <x v="1"/>
              <x v="2"/>
              <x v="3"/>
              <x v="4"/>
              <x v="5"/>
            </reference>
            <reference field="0" count="1" selected="0">
              <x v="1"/>
            </reference>
            <reference field="6" count="1" selected="0">
              <x v="58"/>
            </reference>
            <reference field="9" count="1">
              <x v="163"/>
            </reference>
          </references>
        </pivotArea>
        <pivotArea type="data" collapsedLevelsAreSubtotals="1" fieldPosition="0">
          <references count="5">
            <reference field="4294967294" count="5" selected="0">
              <x v="1"/>
              <x v="2"/>
              <x v="3"/>
              <x v="4"/>
              <x v="5"/>
            </reference>
            <reference field="0" count="1" selected="0">
              <x v="1"/>
            </reference>
            <reference field="6" count="1" selected="0">
              <x v="58"/>
            </reference>
            <reference field="9" count="1" selected="0">
              <x v="163"/>
            </reference>
            <reference field="12" count="6">
              <x v="0"/>
              <x v="1"/>
              <x v="2"/>
              <x v="3"/>
              <x v="4"/>
              <x v="6"/>
            </reference>
          </references>
        </pivotArea>
        <pivotArea type="data" collapsedLevelsAreSubtotals="1" fieldPosition="0">
          <references count="3">
            <reference field="4294967294" count="5" selected="0">
              <x v="1"/>
              <x v="2"/>
              <x v="3"/>
              <x v="4"/>
              <x v="5"/>
            </reference>
            <reference field="0" count="1" selected="0">
              <x v="1"/>
            </reference>
            <reference field="6" count="1">
              <x v="96"/>
            </reference>
          </references>
        </pivotArea>
        <pivotArea type="data" collapsedLevelsAreSubtotals="1" fieldPosition="0">
          <references count="4">
            <reference field="4294967294" count="5" selected="0">
              <x v="1"/>
              <x v="2"/>
              <x v="3"/>
              <x v="4"/>
              <x v="5"/>
            </reference>
            <reference field="0" count="1" selected="0">
              <x v="1"/>
            </reference>
            <reference field="6" count="1" selected="0">
              <x v="96"/>
            </reference>
            <reference field="9" count="1">
              <x v="66"/>
            </reference>
          </references>
        </pivotArea>
        <pivotArea type="data" collapsedLevelsAreSubtotals="1" fieldPosition="0">
          <references count="5">
            <reference field="4294967294" count="5" selected="0">
              <x v="1"/>
              <x v="2"/>
              <x v="3"/>
              <x v="4"/>
              <x v="5"/>
            </reference>
            <reference field="0" count="1" selected="0">
              <x v="1"/>
            </reference>
            <reference field="6" count="1" selected="0">
              <x v="96"/>
            </reference>
            <reference field="9" count="1" selected="0">
              <x v="66"/>
            </reference>
            <reference field="12" count="6">
              <x v="0"/>
              <x v="1"/>
              <x v="2"/>
              <x v="3"/>
              <x v="4"/>
              <x v="6"/>
            </reference>
          </references>
        </pivotArea>
        <pivotArea type="data" collapsedLevelsAreSubtotals="1" fieldPosition="0">
          <references count="4">
            <reference field="4294967294" count="5" selected="0">
              <x v="1"/>
              <x v="2"/>
              <x v="3"/>
              <x v="4"/>
              <x v="5"/>
            </reference>
            <reference field="0" count="1" selected="0">
              <x v="1"/>
            </reference>
            <reference field="6" count="1" selected="0">
              <x v="96"/>
            </reference>
            <reference field="9" count="1">
              <x v="99"/>
            </reference>
          </references>
        </pivotArea>
        <pivotArea type="data" collapsedLevelsAreSubtotals="1" fieldPosition="0">
          <references count="5">
            <reference field="4294967294" count="5" selected="0">
              <x v="1"/>
              <x v="2"/>
              <x v="3"/>
              <x v="4"/>
              <x v="5"/>
            </reference>
            <reference field="0" count="1" selected="0">
              <x v="1"/>
            </reference>
            <reference field="6" count="1" selected="0">
              <x v="96"/>
            </reference>
            <reference field="9" count="1" selected="0">
              <x v="99"/>
            </reference>
            <reference field="12" count="6">
              <x v="0"/>
              <x v="1"/>
              <x v="2"/>
              <x v="3"/>
              <x v="4"/>
              <x v="6"/>
            </reference>
          </references>
        </pivotArea>
        <pivotArea type="data" collapsedLevelsAreSubtotals="1" fieldPosition="0">
          <references count="4">
            <reference field="4294967294" count="5" selected="0">
              <x v="1"/>
              <x v="2"/>
              <x v="3"/>
              <x v="4"/>
              <x v="5"/>
            </reference>
            <reference field="0" count="1" selected="0">
              <x v="1"/>
            </reference>
            <reference field="6" count="1" selected="0">
              <x v="96"/>
            </reference>
            <reference field="9" count="1">
              <x v="100"/>
            </reference>
          </references>
        </pivotArea>
        <pivotArea type="data" collapsedLevelsAreSubtotals="1" fieldPosition="0">
          <references count="5">
            <reference field="4294967294" count="5" selected="0">
              <x v="1"/>
              <x v="2"/>
              <x v="3"/>
              <x v="4"/>
              <x v="5"/>
            </reference>
            <reference field="0" count="1" selected="0">
              <x v="1"/>
            </reference>
            <reference field="6" count="1" selected="0">
              <x v="96"/>
            </reference>
            <reference field="9" count="1" selected="0">
              <x v="100"/>
            </reference>
            <reference field="12" count="6">
              <x v="0"/>
              <x v="1"/>
              <x v="2"/>
              <x v="3"/>
              <x v="4"/>
              <x v="6"/>
            </reference>
          </references>
        </pivotArea>
        <pivotArea type="data" collapsedLevelsAreSubtotals="1" fieldPosition="0">
          <references count="4">
            <reference field="4294967294" count="5" selected="0">
              <x v="1"/>
              <x v="2"/>
              <x v="3"/>
              <x v="4"/>
              <x v="5"/>
            </reference>
            <reference field="0" count="1" selected="0">
              <x v="1"/>
            </reference>
            <reference field="6" count="1" selected="0">
              <x v="96"/>
            </reference>
            <reference field="9" count="1">
              <x v="102"/>
            </reference>
          </references>
        </pivotArea>
        <pivotArea type="data" collapsedLevelsAreSubtotals="1" fieldPosition="0">
          <references count="5">
            <reference field="4294967294" count="5" selected="0">
              <x v="1"/>
              <x v="2"/>
              <x v="3"/>
              <x v="4"/>
              <x v="5"/>
            </reference>
            <reference field="0" count="1" selected="0">
              <x v="1"/>
            </reference>
            <reference field="6" count="1" selected="0">
              <x v="96"/>
            </reference>
            <reference field="9" count="1" selected="0">
              <x v="102"/>
            </reference>
            <reference field="12" count="6">
              <x v="0"/>
              <x v="1"/>
              <x v="2"/>
              <x v="3"/>
              <x v="4"/>
              <x v="6"/>
            </reference>
          </references>
        </pivotArea>
        <pivotArea type="data" collapsedLevelsAreSubtotals="1" fieldPosition="0">
          <references count="4">
            <reference field="4294967294" count="5" selected="0">
              <x v="1"/>
              <x v="2"/>
              <x v="3"/>
              <x v="4"/>
              <x v="5"/>
            </reference>
            <reference field="0" count="1" selected="0">
              <x v="1"/>
            </reference>
            <reference field="6" count="1" selected="0">
              <x v="96"/>
            </reference>
            <reference field="9" count="1">
              <x v="103"/>
            </reference>
          </references>
        </pivotArea>
        <pivotArea type="data" collapsedLevelsAreSubtotals="1" fieldPosition="0">
          <references count="5">
            <reference field="4294967294" count="5" selected="0">
              <x v="1"/>
              <x v="2"/>
              <x v="3"/>
              <x v="4"/>
              <x v="5"/>
            </reference>
            <reference field="0" count="1" selected="0">
              <x v="1"/>
            </reference>
            <reference field="6" count="1" selected="0">
              <x v="96"/>
            </reference>
            <reference field="9" count="1" selected="0">
              <x v="103"/>
            </reference>
            <reference field="12" count="6">
              <x v="0"/>
              <x v="1"/>
              <x v="2"/>
              <x v="3"/>
              <x v="4"/>
              <x v="6"/>
            </reference>
          </references>
        </pivotArea>
        <pivotArea type="data" collapsedLevelsAreSubtotals="1" fieldPosition="0">
          <references count="4">
            <reference field="4294967294" count="5" selected="0">
              <x v="1"/>
              <x v="2"/>
              <x v="3"/>
              <x v="4"/>
              <x v="5"/>
            </reference>
            <reference field="0" count="1" selected="0">
              <x v="1"/>
            </reference>
            <reference field="6" count="1" selected="0">
              <x v="96"/>
            </reference>
            <reference field="9" count="1">
              <x v="106"/>
            </reference>
          </references>
        </pivotArea>
        <pivotArea type="data" collapsedLevelsAreSubtotals="1" fieldPosition="0">
          <references count="5">
            <reference field="4294967294" count="5" selected="0">
              <x v="1"/>
              <x v="2"/>
              <x v="3"/>
              <x v="4"/>
              <x v="5"/>
            </reference>
            <reference field="0" count="1" selected="0">
              <x v="1"/>
            </reference>
            <reference field="6" count="1" selected="0">
              <x v="96"/>
            </reference>
            <reference field="9" count="1" selected="0">
              <x v="106"/>
            </reference>
            <reference field="12" count="6">
              <x v="0"/>
              <x v="1"/>
              <x v="2"/>
              <x v="3"/>
              <x v="4"/>
              <x v="6"/>
            </reference>
          </references>
        </pivotArea>
        <pivotArea type="data" collapsedLevelsAreSubtotals="1" fieldPosition="0">
          <references count="4">
            <reference field="4294967294" count="5" selected="0">
              <x v="1"/>
              <x v="2"/>
              <x v="3"/>
              <x v="4"/>
              <x v="5"/>
            </reference>
            <reference field="0" count="1" selected="0">
              <x v="1"/>
            </reference>
            <reference field="6" count="1" selected="0">
              <x v="96"/>
            </reference>
            <reference field="9" count="1">
              <x v="107"/>
            </reference>
          </references>
        </pivotArea>
        <pivotArea type="data" collapsedLevelsAreSubtotals="1" fieldPosition="0">
          <references count="5">
            <reference field="4294967294" count="5" selected="0">
              <x v="1"/>
              <x v="2"/>
              <x v="3"/>
              <x v="4"/>
              <x v="5"/>
            </reference>
            <reference field="0" count="1" selected="0">
              <x v="1"/>
            </reference>
            <reference field="6" count="1" selected="0">
              <x v="96"/>
            </reference>
            <reference field="9" count="1" selected="0">
              <x v="107"/>
            </reference>
            <reference field="12" count="6">
              <x v="0"/>
              <x v="1"/>
              <x v="2"/>
              <x v="3"/>
              <x v="4"/>
              <x v="6"/>
            </reference>
          </references>
        </pivotArea>
        <pivotArea type="data" collapsedLevelsAreSubtotals="1" fieldPosition="0">
          <references count="4">
            <reference field="4294967294" count="5" selected="0">
              <x v="1"/>
              <x v="2"/>
              <x v="3"/>
              <x v="4"/>
              <x v="5"/>
            </reference>
            <reference field="0" count="1" selected="0">
              <x v="1"/>
            </reference>
            <reference field="6" count="1" selected="0">
              <x v="96"/>
            </reference>
            <reference field="9" count="1">
              <x v="108"/>
            </reference>
          </references>
        </pivotArea>
        <pivotArea type="data" collapsedLevelsAreSubtotals="1" fieldPosition="0">
          <references count="5">
            <reference field="4294967294" count="5" selected="0">
              <x v="1"/>
              <x v="2"/>
              <x v="3"/>
              <x v="4"/>
              <x v="5"/>
            </reference>
            <reference field="0" count="1" selected="0">
              <x v="1"/>
            </reference>
            <reference field="6" count="1" selected="0">
              <x v="96"/>
            </reference>
            <reference field="9" count="1" selected="0">
              <x v="108"/>
            </reference>
            <reference field="12" count="6">
              <x v="0"/>
              <x v="1"/>
              <x v="2"/>
              <x v="3"/>
              <x v="4"/>
              <x v="6"/>
            </reference>
          </references>
        </pivotArea>
        <pivotArea type="data" collapsedLevelsAreSubtotals="1" fieldPosition="0">
          <references count="4">
            <reference field="4294967294" count="5" selected="0">
              <x v="1"/>
              <x v="2"/>
              <x v="3"/>
              <x v="4"/>
              <x v="5"/>
            </reference>
            <reference field="0" count="1" selected="0">
              <x v="1"/>
            </reference>
            <reference field="6" count="1" selected="0">
              <x v="96"/>
            </reference>
            <reference field="9" count="1">
              <x v="109"/>
            </reference>
          </references>
        </pivotArea>
        <pivotArea type="data" collapsedLevelsAreSubtotals="1" fieldPosition="0">
          <references count="5">
            <reference field="4294967294" count="5" selected="0">
              <x v="1"/>
              <x v="2"/>
              <x v="3"/>
              <x v="4"/>
              <x v="5"/>
            </reference>
            <reference field="0" count="1" selected="0">
              <x v="1"/>
            </reference>
            <reference field="6" count="1" selected="0">
              <x v="96"/>
            </reference>
            <reference field="9" count="1" selected="0">
              <x v="109"/>
            </reference>
            <reference field="12" count="6">
              <x v="0"/>
              <x v="1"/>
              <x v="2"/>
              <x v="3"/>
              <x v="4"/>
              <x v="6"/>
            </reference>
          </references>
        </pivotArea>
        <pivotArea type="data" collapsedLevelsAreSubtotals="1" fieldPosition="0">
          <references count="4">
            <reference field="4294967294" count="5" selected="0">
              <x v="1"/>
              <x v="2"/>
              <x v="3"/>
              <x v="4"/>
              <x v="5"/>
            </reference>
            <reference field="0" count="1" selected="0">
              <x v="1"/>
            </reference>
            <reference field="6" count="1" selected="0">
              <x v="96"/>
            </reference>
            <reference field="9" count="1">
              <x v="111"/>
            </reference>
          </references>
        </pivotArea>
        <pivotArea type="data" collapsedLevelsAreSubtotals="1" fieldPosition="0">
          <references count="5">
            <reference field="4294967294" count="5" selected="0">
              <x v="1"/>
              <x v="2"/>
              <x v="3"/>
              <x v="4"/>
              <x v="5"/>
            </reference>
            <reference field="0" count="1" selected="0">
              <x v="1"/>
            </reference>
            <reference field="6" count="1" selected="0">
              <x v="96"/>
            </reference>
            <reference field="9" count="1" selected="0">
              <x v="111"/>
            </reference>
            <reference field="12" count="6">
              <x v="0"/>
              <x v="1"/>
              <x v="2"/>
              <x v="3"/>
              <x v="4"/>
              <x v="6"/>
            </reference>
          </references>
        </pivotArea>
        <pivotArea type="data" collapsedLevelsAreSubtotals="1" fieldPosition="0">
          <references count="4">
            <reference field="4294967294" count="5" selected="0">
              <x v="1"/>
              <x v="2"/>
              <x v="3"/>
              <x v="4"/>
              <x v="5"/>
            </reference>
            <reference field="0" count="1" selected="0">
              <x v="1"/>
            </reference>
            <reference field="6" count="1" selected="0">
              <x v="96"/>
            </reference>
            <reference field="9" count="1">
              <x v="112"/>
            </reference>
          </references>
        </pivotArea>
        <pivotArea type="data" collapsedLevelsAreSubtotals="1" fieldPosition="0">
          <references count="5">
            <reference field="4294967294" count="5" selected="0">
              <x v="1"/>
              <x v="2"/>
              <x v="3"/>
              <x v="4"/>
              <x v="5"/>
            </reference>
            <reference field="0" count="1" selected="0">
              <x v="1"/>
            </reference>
            <reference field="6" count="1" selected="0">
              <x v="96"/>
            </reference>
            <reference field="9" count="1" selected="0">
              <x v="112"/>
            </reference>
            <reference field="12" count="6">
              <x v="0"/>
              <x v="1"/>
              <x v="2"/>
              <x v="3"/>
              <x v="4"/>
              <x v="6"/>
            </reference>
          </references>
        </pivotArea>
        <pivotArea type="data" collapsedLevelsAreSubtotals="1" fieldPosition="0">
          <references count="4">
            <reference field="4294967294" count="5" selected="0">
              <x v="1"/>
              <x v="2"/>
              <x v="3"/>
              <x v="4"/>
              <x v="5"/>
            </reference>
            <reference field="0" count="1" selected="0">
              <x v="1"/>
            </reference>
            <reference field="6" count="1" selected="0">
              <x v="96"/>
            </reference>
            <reference field="9" count="1">
              <x v="117"/>
            </reference>
          </references>
        </pivotArea>
        <pivotArea type="data" collapsedLevelsAreSubtotals="1" fieldPosition="0">
          <references count="5">
            <reference field="4294967294" count="5" selected="0">
              <x v="1"/>
              <x v="2"/>
              <x v="3"/>
              <x v="4"/>
              <x v="5"/>
            </reference>
            <reference field="0" count="1" selected="0">
              <x v="1"/>
            </reference>
            <reference field="6" count="1" selected="0">
              <x v="96"/>
            </reference>
            <reference field="9" count="1" selected="0">
              <x v="117"/>
            </reference>
            <reference field="12" count="6">
              <x v="0"/>
              <x v="1"/>
              <x v="2"/>
              <x v="3"/>
              <x v="4"/>
              <x v="6"/>
            </reference>
          </references>
        </pivotArea>
        <pivotArea type="data" collapsedLevelsAreSubtotals="1" fieldPosition="0">
          <references count="3">
            <reference field="4294967294" count="5" selected="0">
              <x v="1"/>
              <x v="2"/>
              <x v="3"/>
              <x v="4"/>
              <x v="5"/>
            </reference>
            <reference field="0" count="1" selected="0">
              <x v="1"/>
            </reference>
            <reference field="6" count="1">
              <x v="109"/>
            </reference>
          </references>
        </pivotArea>
        <pivotArea type="data" collapsedLevelsAreSubtotals="1" fieldPosition="0">
          <references count="4">
            <reference field="4294967294" count="5" selected="0">
              <x v="1"/>
              <x v="2"/>
              <x v="3"/>
              <x v="4"/>
              <x v="5"/>
            </reference>
            <reference field="0" count="1" selected="0">
              <x v="1"/>
            </reference>
            <reference field="6" count="1" selected="0">
              <x v="109"/>
            </reference>
            <reference field="9" count="1">
              <x v="84"/>
            </reference>
          </references>
        </pivotArea>
        <pivotArea type="data" collapsedLevelsAreSubtotals="1" fieldPosition="0">
          <references count="5">
            <reference field="4294967294" count="5" selected="0">
              <x v="1"/>
              <x v="2"/>
              <x v="3"/>
              <x v="4"/>
              <x v="5"/>
            </reference>
            <reference field="0" count="1" selected="0">
              <x v="1"/>
            </reference>
            <reference field="6" count="1" selected="0">
              <x v="109"/>
            </reference>
            <reference field="9" count="1" selected="0">
              <x v="84"/>
            </reference>
            <reference field="12" count="6">
              <x v="0"/>
              <x v="1"/>
              <x v="2"/>
              <x v="3"/>
              <x v="4"/>
              <x v="6"/>
            </reference>
          </references>
        </pivotArea>
        <pivotArea type="data" collapsedLevelsAreSubtotals="1" fieldPosition="0">
          <references count="2">
            <reference field="4294967294" count="5" selected="0">
              <x v="1"/>
              <x v="2"/>
              <x v="3"/>
              <x v="4"/>
              <x v="5"/>
            </reference>
            <reference field="0" count="1">
              <x v="2"/>
            </reference>
          </references>
        </pivotArea>
        <pivotArea type="data" collapsedLevelsAreSubtotals="1" fieldPosition="0">
          <references count="3">
            <reference field="4294967294" count="5" selected="0">
              <x v="1"/>
              <x v="2"/>
              <x v="3"/>
              <x v="4"/>
              <x v="5"/>
            </reference>
            <reference field="0" count="1" selected="0">
              <x v="2"/>
            </reference>
            <reference field="6" count="1">
              <x v="164"/>
            </reference>
          </references>
        </pivotArea>
        <pivotArea type="data" collapsedLevelsAreSubtotals="1" fieldPosition="0">
          <references count="4">
            <reference field="4294967294" count="5" selected="0">
              <x v="1"/>
              <x v="2"/>
              <x v="3"/>
              <x v="4"/>
              <x v="5"/>
            </reference>
            <reference field="0" count="1" selected="0">
              <x v="2"/>
            </reference>
            <reference field="6" count="1" selected="0">
              <x v="164"/>
            </reference>
            <reference field="9" count="1">
              <x v="21"/>
            </reference>
          </references>
        </pivotArea>
        <pivotArea type="data" collapsedLevelsAreSubtotals="1" fieldPosition="0">
          <references count="5">
            <reference field="4294967294" count="5" selected="0">
              <x v="1"/>
              <x v="2"/>
              <x v="3"/>
              <x v="4"/>
              <x v="5"/>
            </reference>
            <reference field="0" count="1" selected="0">
              <x v="2"/>
            </reference>
            <reference field="6" count="1" selected="0">
              <x v="164"/>
            </reference>
            <reference field="9" count="1" selected="0">
              <x v="21"/>
            </reference>
            <reference field="12" count="6">
              <x v="0"/>
              <x v="1"/>
              <x v="2"/>
              <x v="3"/>
              <x v="4"/>
              <x v="6"/>
            </reference>
          </references>
        </pivotArea>
        <pivotArea type="data" collapsedLevelsAreSubtotals="1" fieldPosition="0">
          <references count="3">
            <reference field="4294967294" count="5" selected="0">
              <x v="1"/>
              <x v="2"/>
              <x v="3"/>
              <x v="4"/>
              <x v="5"/>
            </reference>
            <reference field="0" count="1" selected="0">
              <x v="2"/>
            </reference>
            <reference field="6" count="1">
              <x v="165"/>
            </reference>
          </references>
        </pivotArea>
        <pivotArea type="data" collapsedLevelsAreSubtotals="1" fieldPosition="0">
          <references count="4">
            <reference field="4294967294" count="5" selected="0">
              <x v="1"/>
              <x v="2"/>
              <x v="3"/>
              <x v="4"/>
              <x v="5"/>
            </reference>
            <reference field="0" count="1" selected="0">
              <x v="2"/>
            </reference>
            <reference field="6" count="1" selected="0">
              <x v="165"/>
            </reference>
            <reference field="9" count="1">
              <x v="2"/>
            </reference>
          </references>
        </pivotArea>
        <pivotArea type="data" collapsedLevelsAreSubtotals="1" fieldPosition="0">
          <references count="5">
            <reference field="4294967294" count="5" selected="0">
              <x v="1"/>
              <x v="2"/>
              <x v="3"/>
              <x v="4"/>
              <x v="5"/>
            </reference>
            <reference field="0" count="1" selected="0">
              <x v="2"/>
            </reference>
            <reference field="6" count="1" selected="0">
              <x v="165"/>
            </reference>
            <reference field="9" count="1" selected="0">
              <x v="2"/>
            </reference>
            <reference field="12" count="6">
              <x v="0"/>
              <x v="1"/>
              <x v="2"/>
              <x v="3"/>
              <x v="4"/>
              <x v="6"/>
            </reference>
          </references>
        </pivotArea>
        <pivotArea type="data" collapsedLevelsAreSubtotals="1" fieldPosition="0">
          <references count="4">
            <reference field="4294967294" count="5" selected="0">
              <x v="1"/>
              <x v="2"/>
              <x v="3"/>
              <x v="4"/>
              <x v="5"/>
            </reference>
            <reference field="0" count="1" selected="0">
              <x v="2"/>
            </reference>
            <reference field="6" count="1" selected="0">
              <x v="165"/>
            </reference>
            <reference field="9" count="1">
              <x v="3"/>
            </reference>
          </references>
        </pivotArea>
        <pivotArea type="data" collapsedLevelsAreSubtotals="1" fieldPosition="0">
          <references count="5">
            <reference field="4294967294" count="5" selected="0">
              <x v="1"/>
              <x v="2"/>
              <x v="3"/>
              <x v="4"/>
              <x v="5"/>
            </reference>
            <reference field="0" count="1" selected="0">
              <x v="2"/>
            </reference>
            <reference field="6" count="1" selected="0">
              <x v="165"/>
            </reference>
            <reference field="9" count="1" selected="0">
              <x v="3"/>
            </reference>
            <reference field="12" count="6">
              <x v="0"/>
              <x v="1"/>
              <x v="2"/>
              <x v="3"/>
              <x v="4"/>
              <x v="6"/>
            </reference>
          </references>
        </pivotArea>
        <pivotArea type="data" collapsedLevelsAreSubtotals="1" fieldPosition="0">
          <references count="4">
            <reference field="4294967294" count="5" selected="0">
              <x v="1"/>
              <x v="2"/>
              <x v="3"/>
              <x v="4"/>
              <x v="5"/>
            </reference>
            <reference field="0" count="1" selected="0">
              <x v="2"/>
            </reference>
            <reference field="6" count="1" selected="0">
              <x v="165"/>
            </reference>
            <reference field="9" count="1">
              <x v="21"/>
            </reference>
          </references>
        </pivotArea>
        <pivotArea type="data" collapsedLevelsAreSubtotals="1" fieldPosition="0">
          <references count="5">
            <reference field="4294967294" count="5" selected="0">
              <x v="1"/>
              <x v="2"/>
              <x v="3"/>
              <x v="4"/>
              <x v="5"/>
            </reference>
            <reference field="0" count="1" selected="0">
              <x v="2"/>
            </reference>
            <reference field="6" count="1" selected="0">
              <x v="165"/>
            </reference>
            <reference field="9" count="1" selected="0">
              <x v="21"/>
            </reference>
            <reference field="12" count="6">
              <x v="0"/>
              <x v="1"/>
              <x v="2"/>
              <x v="3"/>
              <x v="4"/>
              <x v="6"/>
            </reference>
          </references>
        </pivotArea>
        <pivotArea type="data" collapsedLevelsAreSubtotals="1" fieldPosition="0">
          <references count="4">
            <reference field="4294967294" count="5" selected="0">
              <x v="1"/>
              <x v="2"/>
              <x v="3"/>
              <x v="4"/>
              <x v="5"/>
            </reference>
            <reference field="0" count="1" selected="0">
              <x v="2"/>
            </reference>
            <reference field="6" count="1" selected="0">
              <x v="165"/>
            </reference>
            <reference field="9" count="1">
              <x v="22"/>
            </reference>
          </references>
        </pivotArea>
        <pivotArea type="data" collapsedLevelsAreSubtotals="1" fieldPosition="0">
          <references count="5">
            <reference field="4294967294" count="5" selected="0">
              <x v="1"/>
              <x v="2"/>
              <x v="3"/>
              <x v="4"/>
              <x v="5"/>
            </reference>
            <reference field="0" count="1" selected="0">
              <x v="2"/>
            </reference>
            <reference field="6" count="1" selected="0">
              <x v="165"/>
            </reference>
            <reference field="9" count="1" selected="0">
              <x v="22"/>
            </reference>
            <reference field="12" count="6">
              <x v="0"/>
              <x v="1"/>
              <x v="2"/>
              <x v="3"/>
              <x v="4"/>
              <x v="6"/>
            </reference>
          </references>
        </pivotArea>
        <pivotArea type="data" collapsedLevelsAreSubtotals="1" fieldPosition="0">
          <references count="4">
            <reference field="4294967294" count="5" selected="0">
              <x v="1"/>
              <x v="2"/>
              <x v="3"/>
              <x v="4"/>
              <x v="5"/>
            </reference>
            <reference field="0" count="1" selected="0">
              <x v="2"/>
            </reference>
            <reference field="6" count="1" selected="0">
              <x v="165"/>
            </reference>
            <reference field="9" count="1">
              <x v="23"/>
            </reference>
          </references>
        </pivotArea>
        <pivotArea type="data" collapsedLevelsAreSubtotals="1" fieldPosition="0">
          <references count="5">
            <reference field="4294967294" count="5" selected="0">
              <x v="1"/>
              <x v="2"/>
              <x v="3"/>
              <x v="4"/>
              <x v="5"/>
            </reference>
            <reference field="0" count="1" selected="0">
              <x v="2"/>
            </reference>
            <reference field="6" count="1" selected="0">
              <x v="165"/>
            </reference>
            <reference field="9" count="1" selected="0">
              <x v="23"/>
            </reference>
            <reference field="12" count="6">
              <x v="0"/>
              <x v="1"/>
              <x v="2"/>
              <x v="3"/>
              <x v="4"/>
              <x v="6"/>
            </reference>
          </references>
        </pivotArea>
        <pivotArea type="data" collapsedLevelsAreSubtotals="1" fieldPosition="0">
          <references count="4">
            <reference field="4294967294" count="5" selected="0">
              <x v="1"/>
              <x v="2"/>
              <x v="3"/>
              <x v="4"/>
              <x v="5"/>
            </reference>
            <reference field="0" count="1" selected="0">
              <x v="2"/>
            </reference>
            <reference field="6" count="1" selected="0">
              <x v="165"/>
            </reference>
            <reference field="9" count="1">
              <x v="24"/>
            </reference>
          </references>
        </pivotArea>
        <pivotArea type="data" collapsedLevelsAreSubtotals="1" fieldPosition="0">
          <references count="5">
            <reference field="4294967294" count="5" selected="0">
              <x v="1"/>
              <x v="2"/>
              <x v="3"/>
              <x v="4"/>
              <x v="5"/>
            </reference>
            <reference field="0" count="1" selected="0">
              <x v="2"/>
            </reference>
            <reference field="6" count="1" selected="0">
              <x v="165"/>
            </reference>
            <reference field="9" count="1" selected="0">
              <x v="24"/>
            </reference>
            <reference field="12" count="6">
              <x v="0"/>
              <x v="1"/>
              <x v="2"/>
              <x v="3"/>
              <x v="4"/>
              <x v="6"/>
            </reference>
          </references>
        </pivotArea>
        <pivotArea type="data" collapsedLevelsAreSubtotals="1" fieldPosition="0">
          <references count="4">
            <reference field="4294967294" count="5" selected="0">
              <x v="1"/>
              <x v="2"/>
              <x v="3"/>
              <x v="4"/>
              <x v="5"/>
            </reference>
            <reference field="0" count="1" selected="0">
              <x v="2"/>
            </reference>
            <reference field="6" count="1" selected="0">
              <x v="165"/>
            </reference>
            <reference field="9" count="1">
              <x v="131"/>
            </reference>
          </references>
        </pivotArea>
        <pivotArea type="data" collapsedLevelsAreSubtotals="1" fieldPosition="0">
          <references count="5">
            <reference field="4294967294" count="5" selected="0">
              <x v="1"/>
              <x v="2"/>
              <x v="3"/>
              <x v="4"/>
              <x v="5"/>
            </reference>
            <reference field="0" count="1" selected="0">
              <x v="2"/>
            </reference>
            <reference field="6" count="1" selected="0">
              <x v="165"/>
            </reference>
            <reference field="9" count="1" selected="0">
              <x v="131"/>
            </reference>
            <reference field="12" count="6">
              <x v="0"/>
              <x v="1"/>
              <x v="2"/>
              <x v="3"/>
              <x v="4"/>
              <x v="6"/>
            </reference>
          </references>
        </pivotArea>
        <pivotArea type="data" collapsedLevelsAreSubtotals="1" fieldPosition="0">
          <references count="4">
            <reference field="4294967294" count="5" selected="0">
              <x v="1"/>
              <x v="2"/>
              <x v="3"/>
              <x v="4"/>
              <x v="5"/>
            </reference>
            <reference field="0" count="1" selected="0">
              <x v="2"/>
            </reference>
            <reference field="6" count="1" selected="0">
              <x v="165"/>
            </reference>
            <reference field="9" count="1">
              <x v="148"/>
            </reference>
          </references>
        </pivotArea>
        <pivotArea type="data" collapsedLevelsAreSubtotals="1" fieldPosition="0">
          <references count="5">
            <reference field="4294967294" count="5" selected="0">
              <x v="1"/>
              <x v="2"/>
              <x v="3"/>
              <x v="4"/>
              <x v="5"/>
            </reference>
            <reference field="0" count="1" selected="0">
              <x v="2"/>
            </reference>
            <reference field="6" count="1" selected="0">
              <x v="165"/>
            </reference>
            <reference field="9" count="1" selected="0">
              <x v="148"/>
            </reference>
            <reference field="12" count="6">
              <x v="0"/>
              <x v="1"/>
              <x v="2"/>
              <x v="3"/>
              <x v="4"/>
              <x v="6"/>
            </reference>
          </references>
        </pivotArea>
        <pivotArea type="data" collapsedLevelsAreSubtotals="1" fieldPosition="0">
          <references count="4">
            <reference field="4294967294" count="5" selected="0">
              <x v="1"/>
              <x v="2"/>
              <x v="3"/>
              <x v="4"/>
              <x v="5"/>
            </reference>
            <reference field="0" count="1" selected="0">
              <x v="2"/>
            </reference>
            <reference field="6" count="1" selected="0">
              <x v="165"/>
            </reference>
            <reference field="9" count="1">
              <x v="149"/>
            </reference>
          </references>
        </pivotArea>
        <pivotArea type="data" collapsedLevelsAreSubtotals="1" fieldPosition="0">
          <references count="5">
            <reference field="4294967294" count="5" selected="0">
              <x v="1"/>
              <x v="2"/>
              <x v="3"/>
              <x v="4"/>
              <x v="5"/>
            </reference>
            <reference field="0" count="1" selected="0">
              <x v="2"/>
            </reference>
            <reference field="6" count="1" selected="0">
              <x v="165"/>
            </reference>
            <reference field="9" count="1" selected="0">
              <x v="149"/>
            </reference>
            <reference field="12" count="6">
              <x v="0"/>
              <x v="1"/>
              <x v="2"/>
              <x v="3"/>
              <x v="4"/>
              <x v="6"/>
            </reference>
          </references>
        </pivotArea>
        <pivotArea type="data" collapsedLevelsAreSubtotals="1" fieldPosition="0">
          <references count="2">
            <reference field="4294967294" count="5" selected="0">
              <x v="1"/>
              <x v="2"/>
              <x v="3"/>
              <x v="4"/>
              <x v="5"/>
            </reference>
            <reference field="0" count="1">
              <x v="3"/>
            </reference>
          </references>
        </pivotArea>
        <pivotArea type="data" collapsedLevelsAreSubtotals="1" fieldPosition="0">
          <references count="3">
            <reference field="4294967294" count="5" selected="0">
              <x v="1"/>
              <x v="2"/>
              <x v="3"/>
              <x v="4"/>
              <x v="5"/>
            </reference>
            <reference field="0" count="1" selected="0">
              <x v="3"/>
            </reference>
            <reference field="6" count="1">
              <x v="44"/>
            </reference>
          </references>
        </pivotArea>
        <pivotArea type="data" collapsedLevelsAreSubtotals="1" fieldPosition="0">
          <references count="4">
            <reference field="4294967294" count="5" selected="0">
              <x v="1"/>
              <x v="2"/>
              <x v="3"/>
              <x v="4"/>
              <x v="5"/>
            </reference>
            <reference field="0" count="1" selected="0">
              <x v="3"/>
            </reference>
            <reference field="6" count="1" selected="0">
              <x v="44"/>
            </reference>
            <reference field="9" count="1">
              <x v="67"/>
            </reference>
          </references>
        </pivotArea>
        <pivotArea type="data" collapsedLevelsAreSubtotals="1" fieldPosition="0">
          <references count="5">
            <reference field="4294967294" count="5" selected="0">
              <x v="1"/>
              <x v="2"/>
              <x v="3"/>
              <x v="4"/>
              <x v="5"/>
            </reference>
            <reference field="0" count="1" selected="0">
              <x v="3"/>
            </reference>
            <reference field="6" count="1" selected="0">
              <x v="44"/>
            </reference>
            <reference field="9" count="1" selected="0">
              <x v="67"/>
            </reference>
            <reference field="12" count="6">
              <x v="0"/>
              <x v="1"/>
              <x v="2"/>
              <x v="3"/>
              <x v="4"/>
              <x v="6"/>
            </reference>
          </references>
        </pivotArea>
        <pivotArea type="data" collapsedLevelsAreSubtotals="1" fieldPosition="0">
          <references count="4">
            <reference field="4294967294" count="5" selected="0">
              <x v="1"/>
              <x v="2"/>
              <x v="3"/>
              <x v="4"/>
              <x v="5"/>
            </reference>
            <reference field="0" count="1" selected="0">
              <x v="3"/>
            </reference>
            <reference field="6" count="1" selected="0">
              <x v="44"/>
            </reference>
            <reference field="9" count="1">
              <x v="101"/>
            </reference>
          </references>
        </pivotArea>
        <pivotArea type="data" collapsedLevelsAreSubtotals="1" fieldPosition="0">
          <references count="5">
            <reference field="4294967294" count="5" selected="0">
              <x v="1"/>
              <x v="2"/>
              <x v="3"/>
              <x v="4"/>
              <x v="5"/>
            </reference>
            <reference field="0" count="1" selected="0">
              <x v="3"/>
            </reference>
            <reference field="6" count="1" selected="0">
              <x v="44"/>
            </reference>
            <reference field="9" count="1" selected="0">
              <x v="101"/>
            </reference>
            <reference field="12" count="6">
              <x v="0"/>
              <x v="1"/>
              <x v="2"/>
              <x v="3"/>
              <x v="4"/>
              <x v="6"/>
            </reference>
          </references>
        </pivotArea>
        <pivotArea type="data" collapsedLevelsAreSubtotals="1" fieldPosition="0">
          <references count="4">
            <reference field="4294967294" count="5" selected="0">
              <x v="1"/>
              <x v="2"/>
              <x v="3"/>
              <x v="4"/>
              <x v="5"/>
            </reference>
            <reference field="0" count="1" selected="0">
              <x v="3"/>
            </reference>
            <reference field="6" count="1" selected="0">
              <x v="44"/>
            </reference>
            <reference field="9" count="1">
              <x v="102"/>
            </reference>
          </references>
        </pivotArea>
        <pivotArea type="data" collapsedLevelsAreSubtotals="1" fieldPosition="0">
          <references count="5">
            <reference field="4294967294" count="5" selected="0">
              <x v="1"/>
              <x v="2"/>
              <x v="3"/>
              <x v="4"/>
              <x v="5"/>
            </reference>
            <reference field="0" count="1" selected="0">
              <x v="3"/>
            </reference>
            <reference field="6" count="1" selected="0">
              <x v="44"/>
            </reference>
            <reference field="9" count="1" selected="0">
              <x v="102"/>
            </reference>
            <reference field="12" count="6">
              <x v="0"/>
              <x v="1"/>
              <x v="2"/>
              <x v="3"/>
              <x v="4"/>
              <x v="6"/>
            </reference>
          </references>
        </pivotArea>
        <pivotArea type="data" collapsedLevelsAreSubtotals="1" fieldPosition="0">
          <references count="4">
            <reference field="4294967294" count="5" selected="0">
              <x v="1"/>
              <x v="2"/>
              <x v="3"/>
              <x v="4"/>
              <x v="5"/>
            </reference>
            <reference field="0" count="1" selected="0">
              <x v="3"/>
            </reference>
            <reference field="6" count="1" selected="0">
              <x v="44"/>
            </reference>
            <reference field="9" count="1">
              <x v="114"/>
            </reference>
          </references>
        </pivotArea>
        <pivotArea type="data" collapsedLevelsAreSubtotals="1" fieldPosition="0">
          <references count="5">
            <reference field="4294967294" count="5" selected="0">
              <x v="1"/>
              <x v="2"/>
              <x v="3"/>
              <x v="4"/>
              <x v="5"/>
            </reference>
            <reference field="0" count="1" selected="0">
              <x v="3"/>
            </reference>
            <reference field="6" count="1" selected="0">
              <x v="44"/>
            </reference>
            <reference field="9" count="1" selected="0">
              <x v="114"/>
            </reference>
            <reference field="12" count="6">
              <x v="0"/>
              <x v="1"/>
              <x v="2"/>
              <x v="3"/>
              <x v="4"/>
              <x v="6"/>
            </reference>
          </references>
        </pivotArea>
        <pivotArea type="data" collapsedLevelsAreSubtotals="1" fieldPosition="0">
          <references count="4">
            <reference field="4294967294" count="5" selected="0">
              <x v="1"/>
              <x v="2"/>
              <x v="3"/>
              <x v="4"/>
              <x v="5"/>
            </reference>
            <reference field="0" count="1" selected="0">
              <x v="3"/>
            </reference>
            <reference field="6" count="1" selected="0">
              <x v="44"/>
            </reference>
            <reference field="9" count="1">
              <x v="117"/>
            </reference>
          </references>
        </pivotArea>
        <pivotArea type="data" collapsedLevelsAreSubtotals="1" fieldPosition="0">
          <references count="5">
            <reference field="4294967294" count="5" selected="0">
              <x v="1"/>
              <x v="2"/>
              <x v="3"/>
              <x v="4"/>
              <x v="5"/>
            </reference>
            <reference field="0" count="1" selected="0">
              <x v="3"/>
            </reference>
            <reference field="6" count="1" selected="0">
              <x v="44"/>
            </reference>
            <reference field="9" count="1" selected="0">
              <x v="117"/>
            </reference>
            <reference field="12" count="6">
              <x v="0"/>
              <x v="1"/>
              <x v="2"/>
              <x v="3"/>
              <x v="4"/>
              <x v="6"/>
            </reference>
          </references>
        </pivotArea>
        <pivotArea type="data" collapsedLevelsAreSubtotals="1" fieldPosition="0">
          <references count="4">
            <reference field="4294967294" count="5" selected="0">
              <x v="1"/>
              <x v="2"/>
              <x v="3"/>
              <x v="4"/>
              <x v="5"/>
            </reference>
            <reference field="0" count="1" selected="0">
              <x v="3"/>
            </reference>
            <reference field="6" count="1" selected="0">
              <x v="44"/>
            </reference>
            <reference field="9" count="1">
              <x v="125"/>
            </reference>
          </references>
        </pivotArea>
        <pivotArea type="data" collapsedLevelsAreSubtotals="1" fieldPosition="0">
          <references count="5">
            <reference field="4294967294" count="5" selected="0">
              <x v="1"/>
              <x v="2"/>
              <x v="3"/>
              <x v="4"/>
              <x v="5"/>
            </reference>
            <reference field="0" count="1" selected="0">
              <x v="3"/>
            </reference>
            <reference field="6" count="1" selected="0">
              <x v="44"/>
            </reference>
            <reference field="9" count="1" selected="0">
              <x v="125"/>
            </reference>
            <reference field="12" count="6">
              <x v="0"/>
              <x v="1"/>
              <x v="2"/>
              <x v="3"/>
              <x v="4"/>
              <x v="6"/>
            </reference>
          </references>
        </pivotArea>
        <pivotArea type="data" collapsedLevelsAreSubtotals="1" fieldPosition="0">
          <references count="3">
            <reference field="4294967294" count="5" selected="0">
              <x v="1"/>
              <x v="2"/>
              <x v="3"/>
              <x v="4"/>
              <x v="5"/>
            </reference>
            <reference field="0" count="1" selected="0">
              <x v="3"/>
            </reference>
            <reference field="6" count="1">
              <x v="57"/>
            </reference>
          </references>
        </pivotArea>
        <pivotArea type="data" collapsedLevelsAreSubtotals="1" fieldPosition="0">
          <references count="4">
            <reference field="4294967294" count="5" selected="0">
              <x v="1"/>
              <x v="2"/>
              <x v="3"/>
              <x v="4"/>
              <x v="5"/>
            </reference>
            <reference field="0" count="1" selected="0">
              <x v="3"/>
            </reference>
            <reference field="6" count="1" selected="0">
              <x v="57"/>
            </reference>
            <reference field="9" count="1">
              <x v="102"/>
            </reference>
          </references>
        </pivotArea>
        <pivotArea type="data" collapsedLevelsAreSubtotals="1" fieldPosition="0">
          <references count="5">
            <reference field="4294967294" count="5" selected="0">
              <x v="1"/>
              <x v="2"/>
              <x v="3"/>
              <x v="4"/>
              <x v="5"/>
            </reference>
            <reference field="0" count="1" selected="0">
              <x v="3"/>
            </reference>
            <reference field="6" count="1" selected="0">
              <x v="57"/>
            </reference>
            <reference field="9" count="1" selected="0">
              <x v="102"/>
            </reference>
            <reference field="12" count="6">
              <x v="0"/>
              <x v="1"/>
              <x v="2"/>
              <x v="3"/>
              <x v="4"/>
              <x v="6"/>
            </reference>
          </references>
        </pivotArea>
        <pivotArea type="data" collapsedLevelsAreSubtotals="1" fieldPosition="0">
          <references count="4">
            <reference field="4294967294" count="5" selected="0">
              <x v="1"/>
              <x v="2"/>
              <x v="3"/>
              <x v="4"/>
              <x v="5"/>
            </reference>
            <reference field="0" count="1" selected="0">
              <x v="3"/>
            </reference>
            <reference field="6" count="1" selected="0">
              <x v="57"/>
            </reference>
            <reference field="9" count="1">
              <x v="163"/>
            </reference>
          </references>
        </pivotArea>
        <pivotArea type="data" collapsedLevelsAreSubtotals="1" fieldPosition="0">
          <references count="5">
            <reference field="4294967294" count="5" selected="0">
              <x v="1"/>
              <x v="2"/>
              <x v="3"/>
              <x v="4"/>
              <x v="5"/>
            </reference>
            <reference field="0" count="1" selected="0">
              <x v="3"/>
            </reference>
            <reference field="6" count="1" selected="0">
              <x v="57"/>
            </reference>
            <reference field="9" count="1" selected="0">
              <x v="163"/>
            </reference>
            <reference field="12" count="6">
              <x v="0"/>
              <x v="1"/>
              <x v="2"/>
              <x v="3"/>
              <x v="4"/>
              <x v="6"/>
            </reference>
          </references>
        </pivotArea>
        <pivotArea type="data" collapsedLevelsAreSubtotals="1" fieldPosition="0">
          <references count="3">
            <reference field="4294967294" count="5" selected="0">
              <x v="1"/>
              <x v="2"/>
              <x v="3"/>
              <x v="4"/>
              <x v="5"/>
            </reference>
            <reference field="0" count="1" selected="0">
              <x v="3"/>
            </reference>
            <reference field="6" count="1">
              <x v="97"/>
            </reference>
          </references>
        </pivotArea>
        <pivotArea type="data" collapsedLevelsAreSubtotals="1" fieldPosition="0">
          <references count="4">
            <reference field="4294967294" count="5" selected="0">
              <x v="1"/>
              <x v="2"/>
              <x v="3"/>
              <x v="4"/>
              <x v="5"/>
            </reference>
            <reference field="0" count="1" selected="0">
              <x v="3"/>
            </reference>
            <reference field="6" count="1" selected="0">
              <x v="97"/>
            </reference>
            <reference field="9" count="1">
              <x v="102"/>
            </reference>
          </references>
        </pivotArea>
        <pivotArea type="data" collapsedLevelsAreSubtotals="1" fieldPosition="0">
          <references count="5">
            <reference field="4294967294" count="5" selected="0">
              <x v="1"/>
              <x v="2"/>
              <x v="3"/>
              <x v="4"/>
              <x v="5"/>
            </reference>
            <reference field="0" count="1" selected="0">
              <x v="3"/>
            </reference>
            <reference field="6" count="1" selected="0">
              <x v="97"/>
            </reference>
            <reference field="9" count="1" selected="0">
              <x v="102"/>
            </reference>
            <reference field="12" count="6">
              <x v="0"/>
              <x v="1"/>
              <x v="2"/>
              <x v="3"/>
              <x v="4"/>
              <x v="6"/>
            </reference>
          </references>
        </pivotArea>
        <pivotArea type="data" collapsedLevelsAreSubtotals="1" fieldPosition="0">
          <references count="3">
            <reference field="4294967294" count="5" selected="0">
              <x v="1"/>
              <x v="2"/>
              <x v="3"/>
              <x v="4"/>
              <x v="5"/>
            </reference>
            <reference field="0" count="1" selected="0">
              <x v="3"/>
            </reference>
            <reference field="6" count="1">
              <x v="98"/>
            </reference>
          </references>
        </pivotArea>
        <pivotArea type="data" collapsedLevelsAreSubtotals="1" fieldPosition="0">
          <references count="4">
            <reference field="4294967294" count="5" selected="0">
              <x v="1"/>
              <x v="2"/>
              <x v="3"/>
              <x v="4"/>
              <x v="5"/>
            </reference>
            <reference field="0" count="1" selected="0">
              <x v="3"/>
            </reference>
            <reference field="6" count="1" selected="0">
              <x v="98"/>
            </reference>
            <reference field="9" count="1">
              <x v="102"/>
            </reference>
          </references>
        </pivotArea>
        <pivotArea type="data" collapsedLevelsAreSubtotals="1" fieldPosition="0">
          <references count="5">
            <reference field="4294967294" count="5" selected="0">
              <x v="1"/>
              <x v="2"/>
              <x v="3"/>
              <x v="4"/>
              <x v="5"/>
            </reference>
            <reference field="0" count="1" selected="0">
              <x v="3"/>
            </reference>
            <reference field="6" count="1" selected="0">
              <x v="98"/>
            </reference>
            <reference field="9" count="1" selected="0">
              <x v="102"/>
            </reference>
            <reference field="12" count="6">
              <x v="0"/>
              <x v="1"/>
              <x v="2"/>
              <x v="3"/>
              <x v="4"/>
              <x v="6"/>
            </reference>
          </references>
        </pivotArea>
        <pivotArea type="data" collapsedLevelsAreSubtotals="1" fieldPosition="0">
          <references count="3">
            <reference field="4294967294" count="5" selected="0">
              <x v="1"/>
              <x v="2"/>
              <x v="3"/>
              <x v="4"/>
              <x v="5"/>
            </reference>
            <reference field="0" count="1" selected="0">
              <x v="3"/>
            </reference>
            <reference field="6" count="1">
              <x v="99"/>
            </reference>
          </references>
        </pivotArea>
        <pivotArea type="data" collapsedLevelsAreSubtotals="1" fieldPosition="0">
          <references count="4">
            <reference field="4294967294" count="5" selected="0">
              <x v="1"/>
              <x v="2"/>
              <x v="3"/>
              <x v="4"/>
              <x v="5"/>
            </reference>
            <reference field="0" count="1" selected="0">
              <x v="3"/>
            </reference>
            <reference field="6" count="1" selected="0">
              <x v="99"/>
            </reference>
            <reference field="9" count="1">
              <x v="102"/>
            </reference>
          </references>
        </pivotArea>
        <pivotArea type="data" collapsedLevelsAreSubtotals="1" fieldPosition="0">
          <references count="5">
            <reference field="4294967294" count="5" selected="0">
              <x v="1"/>
              <x v="2"/>
              <x v="3"/>
              <x v="4"/>
              <x v="5"/>
            </reference>
            <reference field="0" count="1" selected="0">
              <x v="3"/>
            </reference>
            <reference field="6" count="1" selected="0">
              <x v="99"/>
            </reference>
            <reference field="9" count="1" selected="0">
              <x v="102"/>
            </reference>
            <reference field="12" count="6">
              <x v="0"/>
              <x v="1"/>
              <x v="2"/>
              <x v="3"/>
              <x v="4"/>
              <x v="6"/>
            </reference>
          </references>
        </pivotArea>
        <pivotArea type="data" collapsedLevelsAreSubtotals="1" fieldPosition="0">
          <references count="3">
            <reference field="4294967294" count="5" selected="0">
              <x v="1"/>
              <x v="2"/>
              <x v="3"/>
              <x v="4"/>
              <x v="5"/>
            </reference>
            <reference field="0" count="1" selected="0">
              <x v="3"/>
            </reference>
            <reference field="6" count="1">
              <x v="100"/>
            </reference>
          </references>
        </pivotArea>
        <pivotArea type="data" collapsedLevelsAreSubtotals="1" fieldPosition="0">
          <references count="4">
            <reference field="4294967294" count="5" selected="0">
              <x v="1"/>
              <x v="2"/>
              <x v="3"/>
              <x v="4"/>
              <x v="5"/>
            </reference>
            <reference field="0" count="1" selected="0">
              <x v="3"/>
            </reference>
            <reference field="6" count="1" selected="0">
              <x v="100"/>
            </reference>
            <reference field="9" count="1">
              <x v="104"/>
            </reference>
          </references>
        </pivotArea>
        <pivotArea type="data" collapsedLevelsAreSubtotals="1" fieldPosition="0">
          <references count="5">
            <reference field="4294967294" count="5" selected="0">
              <x v="1"/>
              <x v="2"/>
              <x v="3"/>
              <x v="4"/>
              <x v="5"/>
            </reference>
            <reference field="0" count="1" selected="0">
              <x v="3"/>
            </reference>
            <reference field="6" count="1" selected="0">
              <x v="100"/>
            </reference>
            <reference field="9" count="1" selected="0">
              <x v="104"/>
            </reference>
            <reference field="12" count="6">
              <x v="0"/>
              <x v="1"/>
              <x v="2"/>
              <x v="3"/>
              <x v="4"/>
              <x v="6"/>
            </reference>
          </references>
        </pivotArea>
        <pivotArea type="data" collapsedLevelsAreSubtotals="1" fieldPosition="0">
          <references count="3">
            <reference field="4294967294" count="5" selected="0">
              <x v="1"/>
              <x v="2"/>
              <x v="3"/>
              <x v="4"/>
              <x v="5"/>
            </reference>
            <reference field="0" count="1" selected="0">
              <x v="3"/>
            </reference>
            <reference field="6" count="1">
              <x v="102"/>
            </reference>
          </references>
        </pivotArea>
        <pivotArea type="data" collapsedLevelsAreSubtotals="1" fieldPosition="0">
          <references count="4">
            <reference field="4294967294" count="5" selected="0">
              <x v="1"/>
              <x v="2"/>
              <x v="3"/>
              <x v="4"/>
              <x v="5"/>
            </reference>
            <reference field="0" count="1" selected="0">
              <x v="3"/>
            </reference>
            <reference field="6" count="1" selected="0">
              <x v="102"/>
            </reference>
            <reference field="9" count="1">
              <x v="102"/>
            </reference>
          </references>
        </pivotArea>
        <pivotArea type="data" collapsedLevelsAreSubtotals="1" fieldPosition="0">
          <references count="5">
            <reference field="4294967294" count="5" selected="0">
              <x v="1"/>
              <x v="2"/>
              <x v="3"/>
              <x v="4"/>
              <x v="5"/>
            </reference>
            <reference field="0" count="1" selected="0">
              <x v="3"/>
            </reference>
            <reference field="6" count="1" selected="0">
              <x v="102"/>
            </reference>
            <reference field="9" count="1" selected="0">
              <x v="102"/>
            </reference>
            <reference field="12" count="6">
              <x v="0"/>
              <x v="1"/>
              <x v="2"/>
              <x v="3"/>
              <x v="4"/>
              <x v="6"/>
            </reference>
          </references>
        </pivotArea>
        <pivotArea type="data" collapsedLevelsAreSubtotals="1" fieldPosition="0">
          <references count="3">
            <reference field="4294967294" count="5" selected="0">
              <x v="1"/>
              <x v="2"/>
              <x v="3"/>
              <x v="4"/>
              <x v="5"/>
            </reference>
            <reference field="0" count="1" selected="0">
              <x v="3"/>
            </reference>
            <reference field="6" count="1">
              <x v="103"/>
            </reference>
          </references>
        </pivotArea>
        <pivotArea type="data" collapsedLevelsAreSubtotals="1" fieldPosition="0">
          <references count="4">
            <reference field="4294967294" count="5" selected="0">
              <x v="1"/>
              <x v="2"/>
              <x v="3"/>
              <x v="4"/>
              <x v="5"/>
            </reference>
            <reference field="0" count="1" selected="0">
              <x v="3"/>
            </reference>
            <reference field="6" count="1" selected="0">
              <x v="103"/>
            </reference>
            <reference field="9" count="1">
              <x v="102"/>
            </reference>
          </references>
        </pivotArea>
        <pivotArea type="data" collapsedLevelsAreSubtotals="1" fieldPosition="0">
          <references count="5">
            <reference field="4294967294" count="5" selected="0">
              <x v="1"/>
              <x v="2"/>
              <x v="3"/>
              <x v="4"/>
              <x v="5"/>
            </reference>
            <reference field="0" count="1" selected="0">
              <x v="3"/>
            </reference>
            <reference field="6" count="1" selected="0">
              <x v="103"/>
            </reference>
            <reference field="9" count="1" selected="0">
              <x v="102"/>
            </reference>
            <reference field="12" count="6">
              <x v="0"/>
              <x v="1"/>
              <x v="2"/>
              <x v="3"/>
              <x v="4"/>
              <x v="6"/>
            </reference>
          </references>
        </pivotArea>
        <pivotArea type="data" collapsedLevelsAreSubtotals="1" fieldPosition="0">
          <references count="3">
            <reference field="4294967294" count="5" selected="0">
              <x v="1"/>
              <x v="2"/>
              <x v="3"/>
              <x v="4"/>
              <x v="5"/>
            </reference>
            <reference field="0" count="1" selected="0">
              <x v="3"/>
            </reference>
            <reference field="6" count="1">
              <x v="108"/>
            </reference>
          </references>
        </pivotArea>
        <pivotArea type="data" collapsedLevelsAreSubtotals="1" fieldPosition="0">
          <references count="4">
            <reference field="4294967294" count="5" selected="0">
              <x v="1"/>
              <x v="2"/>
              <x v="3"/>
              <x v="4"/>
              <x v="5"/>
            </reference>
            <reference field="0" count="1" selected="0">
              <x v="3"/>
            </reference>
            <reference field="6" count="1" selected="0">
              <x v="108"/>
            </reference>
            <reference field="9" count="1">
              <x v="89"/>
            </reference>
          </references>
        </pivotArea>
        <pivotArea type="data" collapsedLevelsAreSubtotals="1" fieldPosition="0">
          <references count="5">
            <reference field="4294967294" count="5" selected="0">
              <x v="1"/>
              <x v="2"/>
              <x v="3"/>
              <x v="4"/>
              <x v="5"/>
            </reference>
            <reference field="0" count="1" selected="0">
              <x v="3"/>
            </reference>
            <reference field="6" count="1" selected="0">
              <x v="108"/>
            </reference>
            <reference field="9" count="1" selected="0">
              <x v="89"/>
            </reference>
            <reference field="12" count="6">
              <x v="0"/>
              <x v="1"/>
              <x v="2"/>
              <x v="3"/>
              <x v="4"/>
              <x v="6"/>
            </reference>
          </references>
        </pivotArea>
        <pivotArea type="data" collapsedLevelsAreSubtotals="1" fieldPosition="0">
          <references count="4">
            <reference field="4294967294" count="5" selected="0">
              <x v="1"/>
              <x v="2"/>
              <x v="3"/>
              <x v="4"/>
              <x v="5"/>
            </reference>
            <reference field="0" count="1" selected="0">
              <x v="3"/>
            </reference>
            <reference field="6" count="1" selected="0">
              <x v="108"/>
            </reference>
            <reference field="9" count="1">
              <x v="90"/>
            </reference>
          </references>
        </pivotArea>
        <pivotArea type="data" collapsedLevelsAreSubtotals="1" fieldPosition="0">
          <references count="5">
            <reference field="4294967294" count="5" selected="0">
              <x v="1"/>
              <x v="2"/>
              <x v="3"/>
              <x v="4"/>
              <x v="5"/>
            </reference>
            <reference field="0" count="1" selected="0">
              <x v="3"/>
            </reference>
            <reference field="6" count="1" selected="0">
              <x v="108"/>
            </reference>
            <reference field="9" count="1" selected="0">
              <x v="90"/>
            </reference>
            <reference field="12" count="6">
              <x v="0"/>
              <x v="1"/>
              <x v="2"/>
              <x v="3"/>
              <x v="4"/>
              <x v="6"/>
            </reference>
          </references>
        </pivotArea>
        <pivotArea type="data" collapsedLevelsAreSubtotals="1" fieldPosition="0">
          <references count="4">
            <reference field="4294967294" count="5" selected="0">
              <x v="1"/>
              <x v="2"/>
              <x v="3"/>
              <x v="4"/>
              <x v="5"/>
            </reference>
            <reference field="0" count="1" selected="0">
              <x v="3"/>
            </reference>
            <reference field="6" count="1" selected="0">
              <x v="108"/>
            </reference>
            <reference field="9" count="1">
              <x v="117"/>
            </reference>
          </references>
        </pivotArea>
        <pivotArea type="data" collapsedLevelsAreSubtotals="1" fieldPosition="0">
          <references count="5">
            <reference field="4294967294" count="5" selected="0">
              <x v="1"/>
              <x v="2"/>
              <x v="3"/>
              <x v="4"/>
              <x v="5"/>
            </reference>
            <reference field="0" count="1" selected="0">
              <x v="3"/>
            </reference>
            <reference field="6" count="1" selected="0">
              <x v="108"/>
            </reference>
            <reference field="9" count="1" selected="0">
              <x v="117"/>
            </reference>
            <reference field="12" count="6">
              <x v="0"/>
              <x v="1"/>
              <x v="2"/>
              <x v="3"/>
              <x v="4"/>
              <x v="6"/>
            </reference>
          </references>
        </pivotArea>
        <pivotArea type="data" collapsedLevelsAreSubtotals="1" fieldPosition="0">
          <references count="3">
            <reference field="4294967294" count="5" selected="0">
              <x v="1"/>
              <x v="2"/>
              <x v="3"/>
              <x v="4"/>
              <x v="5"/>
            </reference>
            <reference field="0" count="1" selected="0">
              <x v="3"/>
            </reference>
            <reference field="6" count="1">
              <x v="152"/>
            </reference>
          </references>
        </pivotArea>
        <pivotArea type="data" collapsedLevelsAreSubtotals="1" fieldPosition="0">
          <references count="4">
            <reference field="4294967294" count="5" selected="0">
              <x v="1"/>
              <x v="2"/>
              <x v="3"/>
              <x v="4"/>
              <x v="5"/>
            </reference>
            <reference field="0" count="1" selected="0">
              <x v="3"/>
            </reference>
            <reference field="6" count="1" selected="0">
              <x v="152"/>
            </reference>
            <reference field="9" count="1">
              <x v="102"/>
            </reference>
          </references>
        </pivotArea>
        <pivotArea type="data" collapsedLevelsAreSubtotals="1" fieldPosition="0">
          <references count="5">
            <reference field="4294967294" count="5" selected="0">
              <x v="1"/>
              <x v="2"/>
              <x v="3"/>
              <x v="4"/>
              <x v="5"/>
            </reference>
            <reference field="0" count="1" selected="0">
              <x v="3"/>
            </reference>
            <reference field="6" count="1" selected="0">
              <x v="152"/>
            </reference>
            <reference field="9" count="1" selected="0">
              <x v="102"/>
            </reference>
            <reference field="12" count="6">
              <x v="0"/>
              <x v="1"/>
              <x v="2"/>
              <x v="3"/>
              <x v="4"/>
              <x v="6"/>
            </reference>
          </references>
        </pivotArea>
        <pivotArea type="data" collapsedLevelsAreSubtotals="1" fieldPosition="0">
          <references count="2">
            <reference field="4294967294" count="5" selected="0">
              <x v="1"/>
              <x v="2"/>
              <x v="3"/>
              <x v="4"/>
              <x v="5"/>
            </reference>
            <reference field="0" count="1">
              <x v="4"/>
            </reference>
          </references>
        </pivotArea>
        <pivotArea type="data" collapsedLevelsAreSubtotals="1" fieldPosition="0">
          <references count="3">
            <reference field="4294967294" count="5" selected="0">
              <x v="1"/>
              <x v="2"/>
              <x v="3"/>
              <x v="4"/>
              <x v="5"/>
            </reference>
            <reference field="0" count="1" selected="0">
              <x v="4"/>
            </reference>
            <reference field="6" count="1">
              <x v="31"/>
            </reference>
          </references>
        </pivotArea>
        <pivotArea type="data" collapsedLevelsAreSubtotals="1" fieldPosition="0">
          <references count="4">
            <reference field="4294967294" count="5" selected="0">
              <x v="1"/>
              <x v="2"/>
              <x v="3"/>
              <x v="4"/>
              <x v="5"/>
            </reference>
            <reference field="0" count="1" selected="0">
              <x v="4"/>
            </reference>
            <reference field="6" count="1" selected="0">
              <x v="31"/>
            </reference>
            <reference field="9" count="1">
              <x v="8"/>
            </reference>
          </references>
        </pivotArea>
        <pivotArea type="data" collapsedLevelsAreSubtotals="1" fieldPosition="0">
          <references count="5">
            <reference field="4294967294" count="5" selected="0">
              <x v="1"/>
              <x v="2"/>
              <x v="3"/>
              <x v="4"/>
              <x v="5"/>
            </reference>
            <reference field="0" count="1" selected="0">
              <x v="4"/>
            </reference>
            <reference field="6" count="1" selected="0">
              <x v="31"/>
            </reference>
            <reference field="9" count="1" selected="0">
              <x v="8"/>
            </reference>
            <reference field="12" count="6">
              <x v="0"/>
              <x v="1"/>
              <x v="2"/>
              <x v="3"/>
              <x v="4"/>
              <x v="6"/>
            </reference>
          </references>
        </pivotArea>
        <pivotArea type="data" collapsedLevelsAreSubtotals="1" fieldPosition="0">
          <references count="3">
            <reference field="4294967294" count="5" selected="0">
              <x v="1"/>
              <x v="2"/>
              <x v="3"/>
              <x v="4"/>
              <x v="5"/>
            </reference>
            <reference field="0" count="1" selected="0">
              <x v="4"/>
            </reference>
            <reference field="6" count="1">
              <x v="33"/>
            </reference>
          </references>
        </pivotArea>
        <pivotArea type="data" collapsedLevelsAreSubtotals="1" fieldPosition="0">
          <references count="4">
            <reference field="4294967294" count="5" selected="0">
              <x v="1"/>
              <x v="2"/>
              <x v="3"/>
              <x v="4"/>
              <x v="5"/>
            </reference>
            <reference field="0" count="1" selected="0">
              <x v="4"/>
            </reference>
            <reference field="6" count="1" selected="0">
              <x v="33"/>
            </reference>
            <reference field="9" count="1">
              <x v="7"/>
            </reference>
          </references>
        </pivotArea>
        <pivotArea type="data" collapsedLevelsAreSubtotals="1" fieldPosition="0">
          <references count="5">
            <reference field="4294967294" count="5" selected="0">
              <x v="1"/>
              <x v="2"/>
              <x v="3"/>
              <x v="4"/>
              <x v="5"/>
            </reference>
            <reference field="0" count="1" selected="0">
              <x v="4"/>
            </reference>
            <reference field="6" count="1" selected="0">
              <x v="33"/>
            </reference>
            <reference field="9" count="1" selected="0">
              <x v="7"/>
            </reference>
            <reference field="12" count="6">
              <x v="0"/>
              <x v="1"/>
              <x v="2"/>
              <x v="3"/>
              <x v="4"/>
              <x v="6"/>
            </reference>
          </references>
        </pivotArea>
        <pivotArea type="data" collapsedLevelsAreSubtotals="1" fieldPosition="0">
          <references count="4">
            <reference field="4294967294" count="5" selected="0">
              <x v="1"/>
              <x v="2"/>
              <x v="3"/>
              <x v="4"/>
              <x v="5"/>
            </reference>
            <reference field="0" count="1" selected="0">
              <x v="4"/>
            </reference>
            <reference field="6" count="1" selected="0">
              <x v="33"/>
            </reference>
            <reference field="9" count="1">
              <x v="8"/>
            </reference>
          </references>
        </pivotArea>
        <pivotArea type="data" collapsedLevelsAreSubtotals="1" fieldPosition="0">
          <references count="5">
            <reference field="4294967294" count="5" selected="0">
              <x v="1"/>
              <x v="2"/>
              <x v="3"/>
              <x v="4"/>
              <x v="5"/>
            </reference>
            <reference field="0" count="1" selected="0">
              <x v="4"/>
            </reference>
            <reference field="6" count="1" selected="0">
              <x v="33"/>
            </reference>
            <reference field="9" count="1" selected="0">
              <x v="8"/>
            </reference>
            <reference field="12" count="6">
              <x v="0"/>
              <x v="1"/>
              <x v="2"/>
              <x v="3"/>
              <x v="4"/>
              <x v="6"/>
            </reference>
          </references>
        </pivotArea>
        <pivotArea type="data" collapsedLevelsAreSubtotals="1" fieldPosition="0">
          <references count="3">
            <reference field="4294967294" count="5" selected="0">
              <x v="1"/>
              <x v="2"/>
              <x v="3"/>
              <x v="4"/>
              <x v="5"/>
            </reference>
            <reference field="0" count="1" selected="0">
              <x v="4"/>
            </reference>
            <reference field="6" count="1">
              <x v="52"/>
            </reference>
          </references>
        </pivotArea>
        <pivotArea type="data" collapsedLevelsAreSubtotals="1" fieldPosition="0">
          <references count="4">
            <reference field="4294967294" count="5" selected="0">
              <x v="1"/>
              <x v="2"/>
              <x v="3"/>
              <x v="4"/>
              <x v="5"/>
            </reference>
            <reference field="0" count="1" selected="0">
              <x v="4"/>
            </reference>
            <reference field="6" count="1" selected="0">
              <x v="52"/>
            </reference>
            <reference field="9" count="1">
              <x v="163"/>
            </reference>
          </references>
        </pivotArea>
        <pivotArea type="data" collapsedLevelsAreSubtotals="1" fieldPosition="0">
          <references count="5">
            <reference field="4294967294" count="5" selected="0">
              <x v="1"/>
              <x v="2"/>
              <x v="3"/>
              <x v="4"/>
              <x v="5"/>
            </reference>
            <reference field="0" count="1" selected="0">
              <x v="4"/>
            </reference>
            <reference field="6" count="1" selected="0">
              <x v="52"/>
            </reference>
            <reference field="9" count="1" selected="0">
              <x v="163"/>
            </reference>
            <reference field="12" count="6">
              <x v="0"/>
              <x v="1"/>
              <x v="2"/>
              <x v="3"/>
              <x v="4"/>
              <x v="6"/>
            </reference>
          </references>
        </pivotArea>
        <pivotArea type="data" collapsedLevelsAreSubtotals="1" fieldPosition="0">
          <references count="3">
            <reference field="4294967294" count="5" selected="0">
              <x v="1"/>
              <x v="2"/>
              <x v="3"/>
              <x v="4"/>
              <x v="5"/>
            </reference>
            <reference field="0" count="1" selected="0">
              <x v="4"/>
            </reference>
            <reference field="6" count="1">
              <x v="61"/>
            </reference>
          </references>
        </pivotArea>
        <pivotArea type="data" collapsedLevelsAreSubtotals="1" fieldPosition="0">
          <references count="4">
            <reference field="4294967294" count="5" selected="0">
              <x v="1"/>
              <x v="2"/>
              <x v="3"/>
              <x v="4"/>
              <x v="5"/>
            </reference>
            <reference field="0" count="1" selected="0">
              <x v="4"/>
            </reference>
            <reference field="6" count="1" selected="0">
              <x v="61"/>
            </reference>
            <reference field="9" count="1">
              <x v="7"/>
            </reference>
          </references>
        </pivotArea>
        <pivotArea type="data" collapsedLevelsAreSubtotals="1" fieldPosition="0">
          <references count="5">
            <reference field="4294967294" count="5" selected="0">
              <x v="1"/>
              <x v="2"/>
              <x v="3"/>
              <x v="4"/>
              <x v="5"/>
            </reference>
            <reference field="0" count="1" selected="0">
              <x v="4"/>
            </reference>
            <reference field="6" count="1" selected="0">
              <x v="61"/>
            </reference>
            <reference field="9" count="1" selected="0">
              <x v="7"/>
            </reference>
            <reference field="12" count="6">
              <x v="0"/>
              <x v="1"/>
              <x v="2"/>
              <x v="3"/>
              <x v="4"/>
              <x v="6"/>
            </reference>
          </references>
        </pivotArea>
        <pivotArea type="data" collapsedLevelsAreSubtotals="1" fieldPosition="0">
          <references count="4">
            <reference field="4294967294" count="5" selected="0">
              <x v="1"/>
              <x v="2"/>
              <x v="3"/>
              <x v="4"/>
              <x v="5"/>
            </reference>
            <reference field="0" count="1" selected="0">
              <x v="4"/>
            </reference>
            <reference field="6" count="1" selected="0">
              <x v="61"/>
            </reference>
            <reference field="9" count="1">
              <x v="10"/>
            </reference>
          </references>
        </pivotArea>
        <pivotArea type="data" collapsedLevelsAreSubtotals="1" fieldPosition="0">
          <references count="5">
            <reference field="4294967294" count="5" selected="0">
              <x v="1"/>
              <x v="2"/>
              <x v="3"/>
              <x v="4"/>
              <x v="5"/>
            </reference>
            <reference field="0" count="1" selected="0">
              <x v="4"/>
            </reference>
            <reference field="6" count="1" selected="0">
              <x v="61"/>
            </reference>
            <reference field="9" count="1" selected="0">
              <x v="10"/>
            </reference>
            <reference field="12" count="6">
              <x v="0"/>
              <x v="1"/>
              <x v="2"/>
              <x v="3"/>
              <x v="4"/>
              <x v="6"/>
            </reference>
          </references>
        </pivotArea>
        <pivotArea type="data" collapsedLevelsAreSubtotals="1" fieldPosition="0">
          <references count="3">
            <reference field="4294967294" count="5" selected="0">
              <x v="1"/>
              <x v="2"/>
              <x v="3"/>
              <x v="4"/>
              <x v="5"/>
            </reference>
            <reference field="0" count="1" selected="0">
              <x v="4"/>
            </reference>
            <reference field="6" count="1">
              <x v="64"/>
            </reference>
          </references>
        </pivotArea>
        <pivotArea type="data" collapsedLevelsAreSubtotals="1" fieldPosition="0">
          <references count="4">
            <reference field="4294967294" count="5" selected="0">
              <x v="1"/>
              <x v="2"/>
              <x v="3"/>
              <x v="4"/>
              <x v="5"/>
            </reference>
            <reference field="0" count="1" selected="0">
              <x v="4"/>
            </reference>
            <reference field="6" count="1" selected="0">
              <x v="64"/>
            </reference>
            <reference field="9" count="1">
              <x v="11"/>
            </reference>
          </references>
        </pivotArea>
        <pivotArea type="data" collapsedLevelsAreSubtotals="1" fieldPosition="0">
          <references count="5">
            <reference field="4294967294" count="5" selected="0">
              <x v="1"/>
              <x v="2"/>
              <x v="3"/>
              <x v="4"/>
              <x v="5"/>
            </reference>
            <reference field="0" count="1" selected="0">
              <x v="4"/>
            </reference>
            <reference field="6" count="1" selected="0">
              <x v="64"/>
            </reference>
            <reference field="9" count="1" selected="0">
              <x v="11"/>
            </reference>
            <reference field="12" count="6">
              <x v="0"/>
              <x v="1"/>
              <x v="2"/>
              <x v="3"/>
              <x v="4"/>
              <x v="6"/>
            </reference>
          </references>
        </pivotArea>
        <pivotArea type="data" collapsedLevelsAreSubtotals="1" fieldPosition="0">
          <references count="4">
            <reference field="4294967294" count="5" selected="0">
              <x v="1"/>
              <x v="2"/>
              <x v="3"/>
              <x v="4"/>
              <x v="5"/>
            </reference>
            <reference field="0" count="1" selected="0">
              <x v="4"/>
            </reference>
            <reference field="6" count="1" selected="0">
              <x v="64"/>
            </reference>
            <reference field="9" count="1">
              <x v="12"/>
            </reference>
          </references>
        </pivotArea>
        <pivotArea type="data" collapsedLevelsAreSubtotals="1" fieldPosition="0">
          <references count="5">
            <reference field="4294967294" count="5" selected="0">
              <x v="1"/>
              <x v="2"/>
              <x v="3"/>
              <x v="4"/>
              <x v="5"/>
            </reference>
            <reference field="0" count="1" selected="0">
              <x v="4"/>
            </reference>
            <reference field="6" count="1" selected="0">
              <x v="64"/>
            </reference>
            <reference field="9" count="1" selected="0">
              <x v="12"/>
            </reference>
            <reference field="12" count="6">
              <x v="0"/>
              <x v="1"/>
              <x v="2"/>
              <x v="3"/>
              <x v="4"/>
              <x v="6"/>
            </reference>
          </references>
        </pivotArea>
        <pivotArea type="data" collapsedLevelsAreSubtotals="1" fieldPosition="0">
          <references count="4">
            <reference field="4294967294" count="5" selected="0">
              <x v="1"/>
              <x v="2"/>
              <x v="3"/>
              <x v="4"/>
              <x v="5"/>
            </reference>
            <reference field="0" count="1" selected="0">
              <x v="4"/>
            </reference>
            <reference field="6" count="1" selected="0">
              <x v="64"/>
            </reference>
            <reference field="9" count="1">
              <x v="13"/>
            </reference>
          </references>
        </pivotArea>
        <pivotArea type="data" collapsedLevelsAreSubtotals="1" fieldPosition="0">
          <references count="5">
            <reference field="4294967294" count="5" selected="0">
              <x v="1"/>
              <x v="2"/>
              <x v="3"/>
              <x v="4"/>
              <x v="5"/>
            </reference>
            <reference field="0" count="1" selected="0">
              <x v="4"/>
            </reference>
            <reference field="6" count="1" selected="0">
              <x v="64"/>
            </reference>
            <reference field="9" count="1" selected="0">
              <x v="13"/>
            </reference>
            <reference field="12" count="6">
              <x v="0"/>
              <x v="1"/>
              <x v="2"/>
              <x v="3"/>
              <x v="4"/>
              <x v="6"/>
            </reference>
          </references>
        </pivotArea>
        <pivotArea type="data" collapsedLevelsAreSubtotals="1" fieldPosition="0">
          <references count="4">
            <reference field="4294967294" count="5" selected="0">
              <x v="1"/>
              <x v="2"/>
              <x v="3"/>
              <x v="4"/>
              <x v="5"/>
            </reference>
            <reference field="0" count="1" selected="0">
              <x v="4"/>
            </reference>
            <reference field="6" count="1" selected="0">
              <x v="64"/>
            </reference>
            <reference field="9" count="1">
              <x v="14"/>
            </reference>
          </references>
        </pivotArea>
        <pivotArea type="data" collapsedLevelsAreSubtotals="1" fieldPosition="0">
          <references count="5">
            <reference field="4294967294" count="5" selected="0">
              <x v="1"/>
              <x v="2"/>
              <x v="3"/>
              <x v="4"/>
              <x v="5"/>
            </reference>
            <reference field="0" count="1" selected="0">
              <x v="4"/>
            </reference>
            <reference field="6" count="1" selected="0">
              <x v="64"/>
            </reference>
            <reference field="9" count="1" selected="0">
              <x v="14"/>
            </reference>
            <reference field="12" count="6">
              <x v="0"/>
              <x v="1"/>
              <x v="2"/>
              <x v="3"/>
              <x v="4"/>
              <x v="6"/>
            </reference>
          </references>
        </pivotArea>
        <pivotArea type="data" collapsedLevelsAreSubtotals="1" fieldPosition="0">
          <references count="4">
            <reference field="4294967294" count="5" selected="0">
              <x v="1"/>
              <x v="2"/>
              <x v="3"/>
              <x v="4"/>
              <x v="5"/>
            </reference>
            <reference field="0" count="1" selected="0">
              <x v="4"/>
            </reference>
            <reference field="6" count="1" selected="0">
              <x v="64"/>
            </reference>
            <reference field="9" count="1">
              <x v="15"/>
            </reference>
          </references>
        </pivotArea>
        <pivotArea type="data" collapsedLevelsAreSubtotals="1" fieldPosition="0">
          <references count="5">
            <reference field="4294967294" count="5" selected="0">
              <x v="1"/>
              <x v="2"/>
              <x v="3"/>
              <x v="4"/>
              <x v="5"/>
            </reference>
            <reference field="0" count="1" selected="0">
              <x v="4"/>
            </reference>
            <reference field="6" count="1" selected="0">
              <x v="64"/>
            </reference>
            <reference field="9" count="1" selected="0">
              <x v="15"/>
            </reference>
            <reference field="12" count="6">
              <x v="0"/>
              <x v="1"/>
              <x v="2"/>
              <x v="3"/>
              <x v="4"/>
              <x v="6"/>
            </reference>
          </references>
        </pivotArea>
        <pivotArea type="data" collapsedLevelsAreSubtotals="1" fieldPosition="0">
          <references count="4">
            <reference field="4294967294" count="5" selected="0">
              <x v="1"/>
              <x v="2"/>
              <x v="3"/>
              <x v="4"/>
              <x v="5"/>
            </reference>
            <reference field="0" count="1" selected="0">
              <x v="4"/>
            </reference>
            <reference field="6" count="1" selected="0">
              <x v="64"/>
            </reference>
            <reference field="9" count="1">
              <x v="20"/>
            </reference>
          </references>
        </pivotArea>
        <pivotArea type="data" collapsedLevelsAreSubtotals="1" fieldPosition="0">
          <references count="5">
            <reference field="4294967294" count="5" selected="0">
              <x v="1"/>
              <x v="2"/>
              <x v="3"/>
              <x v="4"/>
              <x v="5"/>
            </reference>
            <reference field="0" count="1" selected="0">
              <x v="4"/>
            </reference>
            <reference field="6" count="1" selected="0">
              <x v="64"/>
            </reference>
            <reference field="9" count="1" selected="0">
              <x v="20"/>
            </reference>
            <reference field="12" count="6">
              <x v="0"/>
              <x v="1"/>
              <x v="2"/>
              <x v="3"/>
              <x v="4"/>
              <x v="6"/>
            </reference>
          </references>
        </pivotArea>
        <pivotArea type="data" collapsedLevelsAreSubtotals="1" fieldPosition="0">
          <references count="4">
            <reference field="4294967294" count="5" selected="0">
              <x v="1"/>
              <x v="2"/>
              <x v="3"/>
              <x v="4"/>
              <x v="5"/>
            </reference>
            <reference field="0" count="1" selected="0">
              <x v="4"/>
            </reference>
            <reference field="6" count="1" selected="0">
              <x v="64"/>
            </reference>
            <reference field="9" count="1">
              <x v="116"/>
            </reference>
          </references>
        </pivotArea>
        <pivotArea type="data" collapsedLevelsAreSubtotals="1" fieldPosition="0">
          <references count="5">
            <reference field="4294967294" count="5" selected="0">
              <x v="1"/>
              <x v="2"/>
              <x v="3"/>
              <x v="4"/>
              <x v="5"/>
            </reference>
            <reference field="0" count="1" selected="0">
              <x v="4"/>
            </reference>
            <reference field="6" count="1" selected="0">
              <x v="64"/>
            </reference>
            <reference field="9" count="1" selected="0">
              <x v="116"/>
            </reference>
            <reference field="12" count="6">
              <x v="0"/>
              <x v="1"/>
              <x v="2"/>
              <x v="3"/>
              <x v="4"/>
              <x v="6"/>
            </reference>
          </references>
        </pivotArea>
        <pivotArea type="data" collapsedLevelsAreSubtotals="1" fieldPosition="0">
          <references count="3">
            <reference field="4294967294" count="5" selected="0">
              <x v="1"/>
              <x v="2"/>
              <x v="3"/>
              <x v="4"/>
              <x v="5"/>
            </reference>
            <reference field="0" count="1" selected="0">
              <x v="4"/>
            </reference>
            <reference field="6" count="1">
              <x v="65"/>
            </reference>
          </references>
        </pivotArea>
        <pivotArea type="data" collapsedLevelsAreSubtotals="1" fieldPosition="0">
          <references count="4">
            <reference field="4294967294" count="5" selected="0">
              <x v="1"/>
              <x v="2"/>
              <x v="3"/>
              <x v="4"/>
              <x v="5"/>
            </reference>
            <reference field="0" count="1" selected="0">
              <x v="4"/>
            </reference>
            <reference field="6" count="1" selected="0">
              <x v="65"/>
            </reference>
            <reference field="9" count="1">
              <x v="5"/>
            </reference>
          </references>
        </pivotArea>
        <pivotArea type="data" collapsedLevelsAreSubtotals="1" fieldPosition="0">
          <references count="5">
            <reference field="4294967294" count="5" selected="0">
              <x v="1"/>
              <x v="2"/>
              <x v="3"/>
              <x v="4"/>
              <x v="5"/>
            </reference>
            <reference field="0" count="1" selected="0">
              <x v="4"/>
            </reference>
            <reference field="6" count="1" selected="0">
              <x v="65"/>
            </reference>
            <reference field="9" count="1" selected="0">
              <x v="5"/>
            </reference>
            <reference field="12" count="6">
              <x v="0"/>
              <x v="1"/>
              <x v="2"/>
              <x v="3"/>
              <x v="4"/>
              <x v="6"/>
            </reference>
          </references>
        </pivotArea>
        <pivotArea type="data" collapsedLevelsAreSubtotals="1" fieldPosition="0">
          <references count="4">
            <reference field="4294967294" count="5" selected="0">
              <x v="1"/>
              <x v="2"/>
              <x v="3"/>
              <x v="4"/>
              <x v="5"/>
            </reference>
            <reference field="0" count="1" selected="0">
              <x v="4"/>
            </reference>
            <reference field="6" count="1" selected="0">
              <x v="65"/>
            </reference>
            <reference field="9" count="1">
              <x v="6"/>
            </reference>
          </references>
        </pivotArea>
        <pivotArea type="data" collapsedLevelsAreSubtotals="1" fieldPosition="0">
          <references count="5">
            <reference field="4294967294" count="5" selected="0">
              <x v="1"/>
              <x v="2"/>
              <x v="3"/>
              <x v="4"/>
              <x v="5"/>
            </reference>
            <reference field="0" count="1" selected="0">
              <x v="4"/>
            </reference>
            <reference field="6" count="1" selected="0">
              <x v="65"/>
            </reference>
            <reference field="9" count="1" selected="0">
              <x v="6"/>
            </reference>
            <reference field="12" count="6">
              <x v="0"/>
              <x v="1"/>
              <x v="2"/>
              <x v="3"/>
              <x v="4"/>
              <x v="6"/>
            </reference>
          </references>
        </pivotArea>
        <pivotArea type="data" collapsedLevelsAreSubtotals="1" fieldPosition="0">
          <references count="4">
            <reference field="4294967294" count="5" selected="0">
              <x v="1"/>
              <x v="2"/>
              <x v="3"/>
              <x v="4"/>
              <x v="5"/>
            </reference>
            <reference field="0" count="1" selected="0">
              <x v="4"/>
            </reference>
            <reference field="6" count="1" selected="0">
              <x v="65"/>
            </reference>
            <reference field="9" count="1">
              <x v="7"/>
            </reference>
          </references>
        </pivotArea>
        <pivotArea type="data" collapsedLevelsAreSubtotals="1" fieldPosition="0">
          <references count="5">
            <reference field="4294967294" count="5" selected="0">
              <x v="1"/>
              <x v="2"/>
              <x v="3"/>
              <x v="4"/>
              <x v="5"/>
            </reference>
            <reference field="0" count="1" selected="0">
              <x v="4"/>
            </reference>
            <reference field="6" count="1" selected="0">
              <x v="65"/>
            </reference>
            <reference field="9" count="1" selected="0">
              <x v="7"/>
            </reference>
            <reference field="12" count="6">
              <x v="0"/>
              <x v="1"/>
              <x v="2"/>
              <x v="3"/>
              <x v="4"/>
              <x v="6"/>
            </reference>
          </references>
        </pivotArea>
        <pivotArea type="data" collapsedLevelsAreSubtotals="1" fieldPosition="0">
          <references count="4">
            <reference field="4294967294" count="5" selected="0">
              <x v="1"/>
              <x v="2"/>
              <x v="3"/>
              <x v="4"/>
              <x v="5"/>
            </reference>
            <reference field="0" count="1" selected="0">
              <x v="4"/>
            </reference>
            <reference field="6" count="1" selected="0">
              <x v="65"/>
            </reference>
            <reference field="9" count="1">
              <x v="20"/>
            </reference>
          </references>
        </pivotArea>
        <pivotArea type="data" collapsedLevelsAreSubtotals="1" fieldPosition="0">
          <references count="5">
            <reference field="4294967294" count="5" selected="0">
              <x v="1"/>
              <x v="2"/>
              <x v="3"/>
              <x v="4"/>
              <x v="5"/>
            </reference>
            <reference field="0" count="1" selected="0">
              <x v="4"/>
            </reference>
            <reference field="6" count="1" selected="0">
              <x v="65"/>
            </reference>
            <reference field="9" count="1" selected="0">
              <x v="20"/>
            </reference>
            <reference field="12" count="6">
              <x v="0"/>
              <x v="1"/>
              <x v="2"/>
              <x v="3"/>
              <x v="4"/>
              <x v="6"/>
            </reference>
          </references>
        </pivotArea>
        <pivotArea type="data" collapsedLevelsAreSubtotals="1" fieldPosition="0">
          <references count="3">
            <reference field="4294967294" count="5" selected="0">
              <x v="1"/>
              <x v="2"/>
              <x v="3"/>
              <x v="4"/>
              <x v="5"/>
            </reference>
            <reference field="0" count="1" selected="0">
              <x v="4"/>
            </reference>
            <reference field="6" count="1">
              <x v="67"/>
            </reference>
          </references>
        </pivotArea>
        <pivotArea type="data" collapsedLevelsAreSubtotals="1" fieldPosition="0">
          <references count="4">
            <reference field="4294967294" count="5" selected="0">
              <x v="1"/>
              <x v="2"/>
              <x v="3"/>
              <x v="4"/>
              <x v="5"/>
            </reference>
            <reference field="0" count="1" selected="0">
              <x v="4"/>
            </reference>
            <reference field="6" count="1" selected="0">
              <x v="67"/>
            </reference>
            <reference field="9" count="1">
              <x v="0"/>
            </reference>
          </references>
        </pivotArea>
        <pivotArea type="data" collapsedLevelsAreSubtotals="1" fieldPosition="0">
          <references count="5">
            <reference field="4294967294" count="5" selected="0">
              <x v="1"/>
              <x v="2"/>
              <x v="3"/>
              <x v="4"/>
              <x v="5"/>
            </reference>
            <reference field="0" count="1" selected="0">
              <x v="4"/>
            </reference>
            <reference field="6" count="1" selected="0">
              <x v="67"/>
            </reference>
            <reference field="9" count="1" selected="0">
              <x v="0"/>
            </reference>
            <reference field="12" count="6">
              <x v="0"/>
              <x v="1"/>
              <x v="2"/>
              <x v="3"/>
              <x v="4"/>
              <x v="6"/>
            </reference>
          </references>
        </pivotArea>
        <pivotArea type="data" collapsedLevelsAreSubtotals="1" fieldPosition="0">
          <references count="4">
            <reference field="4294967294" count="5" selected="0">
              <x v="1"/>
              <x v="2"/>
              <x v="3"/>
              <x v="4"/>
              <x v="5"/>
            </reference>
            <reference field="0" count="1" selected="0">
              <x v="4"/>
            </reference>
            <reference field="6" count="1" selected="0">
              <x v="67"/>
            </reference>
            <reference field="9" count="1">
              <x v="1"/>
            </reference>
          </references>
        </pivotArea>
        <pivotArea type="data" collapsedLevelsAreSubtotals="1" fieldPosition="0">
          <references count="5">
            <reference field="4294967294" count="5" selected="0">
              <x v="1"/>
              <x v="2"/>
              <x v="3"/>
              <x v="4"/>
              <x v="5"/>
            </reference>
            <reference field="0" count="1" selected="0">
              <x v="4"/>
            </reference>
            <reference field="6" count="1" selected="0">
              <x v="67"/>
            </reference>
            <reference field="9" count="1" selected="0">
              <x v="1"/>
            </reference>
            <reference field="12" count="6">
              <x v="0"/>
              <x v="1"/>
              <x v="2"/>
              <x v="3"/>
              <x v="4"/>
              <x v="6"/>
            </reference>
          </references>
        </pivotArea>
        <pivotArea type="data" collapsedLevelsAreSubtotals="1" fieldPosition="0">
          <references count="4">
            <reference field="4294967294" count="5" selected="0">
              <x v="1"/>
              <x v="2"/>
              <x v="3"/>
              <x v="4"/>
              <x v="5"/>
            </reference>
            <reference field="0" count="1" selected="0">
              <x v="4"/>
            </reference>
            <reference field="6" count="1" selected="0">
              <x v="67"/>
            </reference>
            <reference field="9" count="1">
              <x v="2"/>
            </reference>
          </references>
        </pivotArea>
        <pivotArea type="data" collapsedLevelsAreSubtotals="1" fieldPosition="0">
          <references count="5">
            <reference field="4294967294" count="5" selected="0">
              <x v="1"/>
              <x v="2"/>
              <x v="3"/>
              <x v="4"/>
              <x v="5"/>
            </reference>
            <reference field="0" count="1" selected="0">
              <x v="4"/>
            </reference>
            <reference field="6" count="1" selected="0">
              <x v="67"/>
            </reference>
            <reference field="9" count="1" selected="0">
              <x v="2"/>
            </reference>
            <reference field="12" count="6">
              <x v="0"/>
              <x v="1"/>
              <x v="2"/>
              <x v="3"/>
              <x v="4"/>
              <x v="6"/>
            </reference>
          </references>
        </pivotArea>
        <pivotArea type="data" collapsedLevelsAreSubtotals="1" fieldPosition="0">
          <references count="3">
            <reference field="4294967294" count="5" selected="0">
              <x v="1"/>
              <x v="2"/>
              <x v="3"/>
              <x v="4"/>
              <x v="5"/>
            </reference>
            <reference field="0" count="1" selected="0">
              <x v="4"/>
            </reference>
            <reference field="6" count="1">
              <x v="68"/>
            </reference>
          </references>
        </pivotArea>
        <pivotArea type="data" collapsedLevelsAreSubtotals="1" fieldPosition="0">
          <references count="4">
            <reference field="4294967294" count="5" selected="0">
              <x v="1"/>
              <x v="2"/>
              <x v="3"/>
              <x v="4"/>
              <x v="5"/>
            </reference>
            <reference field="0" count="1" selected="0">
              <x v="4"/>
            </reference>
            <reference field="6" count="1" selected="0">
              <x v="68"/>
            </reference>
            <reference field="9" count="1">
              <x v="0"/>
            </reference>
          </references>
        </pivotArea>
        <pivotArea type="data" collapsedLevelsAreSubtotals="1" fieldPosition="0">
          <references count="5">
            <reference field="4294967294" count="5" selected="0">
              <x v="1"/>
              <x v="2"/>
              <x v="3"/>
              <x v="4"/>
              <x v="5"/>
            </reference>
            <reference field="0" count="1" selected="0">
              <x v="4"/>
            </reference>
            <reference field="6" count="1" selected="0">
              <x v="68"/>
            </reference>
            <reference field="9" count="1" selected="0">
              <x v="0"/>
            </reference>
            <reference field="12" count="6">
              <x v="0"/>
              <x v="1"/>
              <x v="2"/>
              <x v="3"/>
              <x v="4"/>
              <x v="6"/>
            </reference>
          </references>
        </pivotArea>
        <pivotArea type="data" collapsedLevelsAreSubtotals="1" fieldPosition="0">
          <references count="4">
            <reference field="4294967294" count="5" selected="0">
              <x v="1"/>
              <x v="2"/>
              <x v="3"/>
              <x v="4"/>
              <x v="5"/>
            </reference>
            <reference field="0" count="1" selected="0">
              <x v="4"/>
            </reference>
            <reference field="6" count="1" selected="0">
              <x v="68"/>
            </reference>
            <reference field="9" count="1">
              <x v="1"/>
            </reference>
          </references>
        </pivotArea>
        <pivotArea type="data" collapsedLevelsAreSubtotals="1" fieldPosition="0">
          <references count="5">
            <reference field="4294967294" count="5" selected="0">
              <x v="1"/>
              <x v="2"/>
              <x v="3"/>
              <x v="4"/>
              <x v="5"/>
            </reference>
            <reference field="0" count="1" selected="0">
              <x v="4"/>
            </reference>
            <reference field="6" count="1" selected="0">
              <x v="68"/>
            </reference>
            <reference field="9" count="1" selected="0">
              <x v="1"/>
            </reference>
            <reference field="12" count="6">
              <x v="0"/>
              <x v="1"/>
              <x v="2"/>
              <x v="3"/>
              <x v="4"/>
              <x v="6"/>
            </reference>
          </references>
        </pivotArea>
        <pivotArea type="data" collapsedLevelsAreSubtotals="1" fieldPosition="0">
          <references count="4">
            <reference field="4294967294" count="5" selected="0">
              <x v="1"/>
              <x v="2"/>
              <x v="3"/>
              <x v="4"/>
              <x v="5"/>
            </reference>
            <reference field="0" count="1" selected="0">
              <x v="4"/>
            </reference>
            <reference field="6" count="1" selected="0">
              <x v="68"/>
            </reference>
            <reference field="9" count="1">
              <x v="2"/>
            </reference>
          </references>
        </pivotArea>
        <pivotArea type="data" collapsedLevelsAreSubtotals="1" fieldPosition="0">
          <references count="5">
            <reference field="4294967294" count="5" selected="0">
              <x v="1"/>
              <x v="2"/>
              <x v="3"/>
              <x v="4"/>
              <x v="5"/>
            </reference>
            <reference field="0" count="1" selected="0">
              <x v="4"/>
            </reference>
            <reference field="6" count="1" selected="0">
              <x v="68"/>
            </reference>
            <reference field="9" count="1" selected="0">
              <x v="2"/>
            </reference>
            <reference field="12" count="6">
              <x v="0"/>
              <x v="1"/>
              <x v="2"/>
              <x v="3"/>
              <x v="4"/>
              <x v="6"/>
            </reference>
          </references>
        </pivotArea>
        <pivotArea type="data" collapsedLevelsAreSubtotals="1" fieldPosition="0">
          <references count="3">
            <reference field="4294967294" count="5" selected="0">
              <x v="1"/>
              <x v="2"/>
              <x v="3"/>
              <x v="4"/>
              <x v="5"/>
            </reference>
            <reference field="0" count="1" selected="0">
              <x v="4"/>
            </reference>
            <reference field="6" count="1">
              <x v="69"/>
            </reference>
          </references>
        </pivotArea>
        <pivotArea type="data" collapsedLevelsAreSubtotals="1" fieldPosition="0">
          <references count="4">
            <reference field="4294967294" count="5" selected="0">
              <x v="1"/>
              <x v="2"/>
              <x v="3"/>
              <x v="4"/>
              <x v="5"/>
            </reference>
            <reference field="0" count="1" selected="0">
              <x v="4"/>
            </reference>
            <reference field="6" count="1" selected="0">
              <x v="69"/>
            </reference>
            <reference field="9" count="1">
              <x v="0"/>
            </reference>
          </references>
        </pivotArea>
        <pivotArea type="data" collapsedLevelsAreSubtotals="1" fieldPosition="0">
          <references count="5">
            <reference field="4294967294" count="5" selected="0">
              <x v="1"/>
              <x v="2"/>
              <x v="3"/>
              <x v="4"/>
              <x v="5"/>
            </reference>
            <reference field="0" count="1" selected="0">
              <x v="4"/>
            </reference>
            <reference field="6" count="1" selected="0">
              <x v="69"/>
            </reference>
            <reference field="9" count="1" selected="0">
              <x v="0"/>
            </reference>
            <reference field="12" count="6">
              <x v="0"/>
              <x v="1"/>
              <x v="2"/>
              <x v="3"/>
              <x v="4"/>
              <x v="6"/>
            </reference>
          </references>
        </pivotArea>
        <pivotArea type="data" collapsedLevelsAreSubtotals="1" fieldPosition="0">
          <references count="4">
            <reference field="4294967294" count="5" selected="0">
              <x v="1"/>
              <x v="2"/>
              <x v="3"/>
              <x v="4"/>
              <x v="5"/>
            </reference>
            <reference field="0" count="1" selected="0">
              <x v="4"/>
            </reference>
            <reference field="6" count="1" selected="0">
              <x v="69"/>
            </reference>
            <reference field="9" count="1">
              <x v="1"/>
            </reference>
          </references>
        </pivotArea>
        <pivotArea type="data" collapsedLevelsAreSubtotals="1" fieldPosition="0">
          <references count="5">
            <reference field="4294967294" count="5" selected="0">
              <x v="1"/>
              <x v="2"/>
              <x v="3"/>
              <x v="4"/>
              <x v="5"/>
            </reference>
            <reference field="0" count="1" selected="0">
              <x v="4"/>
            </reference>
            <reference field="6" count="1" selected="0">
              <x v="69"/>
            </reference>
            <reference field="9" count="1" selected="0">
              <x v="1"/>
            </reference>
            <reference field="12" count="6">
              <x v="0"/>
              <x v="1"/>
              <x v="2"/>
              <x v="3"/>
              <x v="4"/>
              <x v="6"/>
            </reference>
          </references>
        </pivotArea>
        <pivotArea type="data" collapsedLevelsAreSubtotals="1" fieldPosition="0">
          <references count="4">
            <reference field="4294967294" count="5" selected="0">
              <x v="1"/>
              <x v="2"/>
              <x v="3"/>
              <x v="4"/>
              <x v="5"/>
            </reference>
            <reference field="0" count="1" selected="0">
              <x v="4"/>
            </reference>
            <reference field="6" count="1" selected="0">
              <x v="69"/>
            </reference>
            <reference field="9" count="1">
              <x v="2"/>
            </reference>
          </references>
        </pivotArea>
        <pivotArea type="data" collapsedLevelsAreSubtotals="1" fieldPosition="0">
          <references count="5">
            <reference field="4294967294" count="5" selected="0">
              <x v="1"/>
              <x v="2"/>
              <x v="3"/>
              <x v="4"/>
              <x v="5"/>
            </reference>
            <reference field="0" count="1" selected="0">
              <x v="4"/>
            </reference>
            <reference field="6" count="1" selected="0">
              <x v="69"/>
            </reference>
            <reference field="9" count="1" selected="0">
              <x v="2"/>
            </reference>
            <reference field="12" count="6">
              <x v="0"/>
              <x v="1"/>
              <x v="2"/>
              <x v="3"/>
              <x v="4"/>
              <x v="6"/>
            </reference>
          </references>
        </pivotArea>
        <pivotArea type="data" collapsedLevelsAreSubtotals="1" fieldPosition="0">
          <references count="4">
            <reference field="4294967294" count="5" selected="0">
              <x v="1"/>
              <x v="2"/>
              <x v="3"/>
              <x v="4"/>
              <x v="5"/>
            </reference>
            <reference field="0" count="1" selected="0">
              <x v="4"/>
            </reference>
            <reference field="6" count="1" selected="0">
              <x v="69"/>
            </reference>
            <reference field="9" count="1">
              <x v="4"/>
            </reference>
          </references>
        </pivotArea>
        <pivotArea type="data" collapsedLevelsAreSubtotals="1" fieldPosition="0">
          <references count="5">
            <reference field="4294967294" count="5" selected="0">
              <x v="1"/>
              <x v="2"/>
              <x v="3"/>
              <x v="4"/>
              <x v="5"/>
            </reference>
            <reference field="0" count="1" selected="0">
              <x v="4"/>
            </reference>
            <reference field="6" count="1" selected="0">
              <x v="69"/>
            </reference>
            <reference field="9" count="1" selected="0">
              <x v="4"/>
            </reference>
            <reference field="12" count="6">
              <x v="0"/>
              <x v="1"/>
              <x v="2"/>
              <x v="3"/>
              <x v="4"/>
              <x v="6"/>
            </reference>
          </references>
        </pivotArea>
        <pivotArea type="data" collapsedLevelsAreSubtotals="1" fieldPosition="0">
          <references count="3">
            <reference field="4294967294" count="5" selected="0">
              <x v="1"/>
              <x v="2"/>
              <x v="3"/>
              <x v="4"/>
              <x v="5"/>
            </reference>
            <reference field="0" count="1" selected="0">
              <x v="4"/>
            </reference>
            <reference field="6" count="1">
              <x v="70"/>
            </reference>
          </references>
        </pivotArea>
        <pivotArea type="data" collapsedLevelsAreSubtotals="1" fieldPosition="0">
          <references count="4">
            <reference field="4294967294" count="5" selected="0">
              <x v="1"/>
              <x v="2"/>
              <x v="3"/>
              <x v="4"/>
              <x v="5"/>
            </reference>
            <reference field="0" count="1" selected="0">
              <x v="4"/>
            </reference>
            <reference field="6" count="1" selected="0">
              <x v="70"/>
            </reference>
            <reference field="9" count="1">
              <x v="54"/>
            </reference>
          </references>
        </pivotArea>
        <pivotArea type="data" collapsedLevelsAreSubtotals="1" fieldPosition="0">
          <references count="5">
            <reference field="4294967294" count="5" selected="0">
              <x v="1"/>
              <x v="2"/>
              <x v="3"/>
              <x v="4"/>
              <x v="5"/>
            </reference>
            <reference field="0" count="1" selected="0">
              <x v="4"/>
            </reference>
            <reference field="6" count="1" selected="0">
              <x v="70"/>
            </reference>
            <reference field="9" count="1" selected="0">
              <x v="54"/>
            </reference>
            <reference field="12" count="6">
              <x v="0"/>
              <x v="1"/>
              <x v="2"/>
              <x v="3"/>
              <x v="4"/>
              <x v="6"/>
            </reference>
          </references>
        </pivotArea>
        <pivotArea type="data" collapsedLevelsAreSubtotals="1" fieldPosition="0">
          <references count="3">
            <reference field="4294967294" count="5" selected="0">
              <x v="1"/>
              <x v="2"/>
              <x v="3"/>
              <x v="4"/>
              <x v="5"/>
            </reference>
            <reference field="0" count="1" selected="0">
              <x v="4"/>
            </reference>
            <reference field="6" count="1">
              <x v="71"/>
            </reference>
          </references>
        </pivotArea>
        <pivotArea type="data" collapsedLevelsAreSubtotals="1" fieldPosition="0">
          <references count="4">
            <reference field="4294967294" count="5" selected="0">
              <x v="1"/>
              <x v="2"/>
              <x v="3"/>
              <x v="4"/>
              <x v="5"/>
            </reference>
            <reference field="0" count="1" selected="0">
              <x v="4"/>
            </reference>
            <reference field="6" count="1" selected="0">
              <x v="71"/>
            </reference>
            <reference field="9" count="1">
              <x v="0"/>
            </reference>
          </references>
        </pivotArea>
        <pivotArea type="data" collapsedLevelsAreSubtotals="1" fieldPosition="0">
          <references count="5">
            <reference field="4294967294" count="5" selected="0">
              <x v="1"/>
              <x v="2"/>
              <x v="3"/>
              <x v="4"/>
              <x v="5"/>
            </reference>
            <reference field="0" count="1" selected="0">
              <x v="4"/>
            </reference>
            <reference field="6" count="1" selected="0">
              <x v="71"/>
            </reference>
            <reference field="9" count="1" selected="0">
              <x v="0"/>
            </reference>
            <reference field="12" count="6">
              <x v="0"/>
              <x v="1"/>
              <x v="2"/>
              <x v="3"/>
              <x v="4"/>
              <x v="6"/>
            </reference>
          </references>
        </pivotArea>
        <pivotArea type="data" collapsedLevelsAreSubtotals="1" fieldPosition="0">
          <references count="4">
            <reference field="4294967294" count="5" selected="0">
              <x v="1"/>
              <x v="2"/>
              <x v="3"/>
              <x v="4"/>
              <x v="5"/>
            </reference>
            <reference field="0" count="1" selected="0">
              <x v="4"/>
            </reference>
            <reference field="6" count="1" selected="0">
              <x v="71"/>
            </reference>
            <reference field="9" count="1">
              <x v="1"/>
            </reference>
          </references>
        </pivotArea>
        <pivotArea type="data" collapsedLevelsAreSubtotals="1" fieldPosition="0">
          <references count="5">
            <reference field="4294967294" count="5" selected="0">
              <x v="1"/>
              <x v="2"/>
              <x v="3"/>
              <x v="4"/>
              <x v="5"/>
            </reference>
            <reference field="0" count="1" selected="0">
              <x v="4"/>
            </reference>
            <reference field="6" count="1" selected="0">
              <x v="71"/>
            </reference>
            <reference field="9" count="1" selected="0">
              <x v="1"/>
            </reference>
            <reference field="12" count="6">
              <x v="0"/>
              <x v="1"/>
              <x v="2"/>
              <x v="3"/>
              <x v="4"/>
              <x v="6"/>
            </reference>
          </references>
        </pivotArea>
        <pivotArea type="data" collapsedLevelsAreSubtotals="1" fieldPosition="0">
          <references count="4">
            <reference field="4294967294" count="5" selected="0">
              <x v="1"/>
              <x v="2"/>
              <x v="3"/>
              <x v="4"/>
              <x v="5"/>
            </reference>
            <reference field="0" count="1" selected="0">
              <x v="4"/>
            </reference>
            <reference field="6" count="1" selected="0">
              <x v="71"/>
            </reference>
            <reference field="9" count="1">
              <x v="4"/>
            </reference>
          </references>
        </pivotArea>
        <pivotArea type="data" collapsedLevelsAreSubtotals="1" fieldPosition="0">
          <references count="5">
            <reference field="4294967294" count="5" selected="0">
              <x v="1"/>
              <x v="2"/>
              <x v="3"/>
              <x v="4"/>
              <x v="5"/>
            </reference>
            <reference field="0" count="1" selected="0">
              <x v="4"/>
            </reference>
            <reference field="6" count="1" selected="0">
              <x v="71"/>
            </reference>
            <reference field="9" count="1" selected="0">
              <x v="4"/>
            </reference>
            <reference field="12" count="6">
              <x v="0"/>
              <x v="1"/>
              <x v="2"/>
              <x v="3"/>
              <x v="4"/>
              <x v="6"/>
            </reference>
          </references>
        </pivotArea>
        <pivotArea type="data" collapsedLevelsAreSubtotals="1" fieldPosition="0">
          <references count="3">
            <reference field="4294967294" count="5" selected="0">
              <x v="1"/>
              <x v="2"/>
              <x v="3"/>
              <x v="4"/>
              <x v="5"/>
            </reference>
            <reference field="0" count="1" selected="0">
              <x v="4"/>
            </reference>
            <reference field="6" count="1">
              <x v="72"/>
            </reference>
          </references>
        </pivotArea>
        <pivotArea type="data" collapsedLevelsAreSubtotals="1" fieldPosition="0">
          <references count="4">
            <reference field="4294967294" count="5" selected="0">
              <x v="1"/>
              <x v="2"/>
              <x v="3"/>
              <x v="4"/>
              <x v="5"/>
            </reference>
            <reference field="0" count="1" selected="0">
              <x v="4"/>
            </reference>
            <reference field="6" count="1" selected="0">
              <x v="72"/>
            </reference>
            <reference field="9" count="1">
              <x v="0"/>
            </reference>
          </references>
        </pivotArea>
        <pivotArea type="data" collapsedLevelsAreSubtotals="1" fieldPosition="0">
          <references count="5">
            <reference field="4294967294" count="5" selected="0">
              <x v="1"/>
              <x v="2"/>
              <x v="3"/>
              <x v="4"/>
              <x v="5"/>
            </reference>
            <reference field="0" count="1" selected="0">
              <x v="4"/>
            </reference>
            <reference field="6" count="1" selected="0">
              <x v="72"/>
            </reference>
            <reference field="9" count="1" selected="0">
              <x v="0"/>
            </reference>
            <reference field="12" count="6">
              <x v="0"/>
              <x v="1"/>
              <x v="2"/>
              <x v="3"/>
              <x v="4"/>
              <x v="6"/>
            </reference>
          </references>
        </pivotArea>
        <pivotArea type="data" collapsedLevelsAreSubtotals="1" fieldPosition="0">
          <references count="4">
            <reference field="4294967294" count="5" selected="0">
              <x v="1"/>
              <x v="2"/>
              <x v="3"/>
              <x v="4"/>
              <x v="5"/>
            </reference>
            <reference field="0" count="1" selected="0">
              <x v="4"/>
            </reference>
            <reference field="6" count="1" selected="0">
              <x v="72"/>
            </reference>
            <reference field="9" count="1">
              <x v="1"/>
            </reference>
          </references>
        </pivotArea>
        <pivotArea type="data" collapsedLevelsAreSubtotals="1" fieldPosition="0">
          <references count="5">
            <reference field="4294967294" count="5" selected="0">
              <x v="1"/>
              <x v="2"/>
              <x v="3"/>
              <x v="4"/>
              <x v="5"/>
            </reference>
            <reference field="0" count="1" selected="0">
              <x v="4"/>
            </reference>
            <reference field="6" count="1" selected="0">
              <x v="72"/>
            </reference>
            <reference field="9" count="1" selected="0">
              <x v="1"/>
            </reference>
            <reference field="12" count="6">
              <x v="0"/>
              <x v="1"/>
              <x v="2"/>
              <x v="3"/>
              <x v="4"/>
              <x v="6"/>
            </reference>
          </references>
        </pivotArea>
        <pivotArea type="data" collapsedLevelsAreSubtotals="1" fieldPosition="0">
          <references count="4">
            <reference field="4294967294" count="5" selected="0">
              <x v="1"/>
              <x v="2"/>
              <x v="3"/>
              <x v="4"/>
              <x v="5"/>
            </reference>
            <reference field="0" count="1" selected="0">
              <x v="4"/>
            </reference>
            <reference field="6" count="1" selected="0">
              <x v="72"/>
            </reference>
            <reference field="9" count="1">
              <x v="2"/>
            </reference>
          </references>
        </pivotArea>
        <pivotArea type="data" collapsedLevelsAreSubtotals="1" fieldPosition="0">
          <references count="5">
            <reference field="4294967294" count="5" selected="0">
              <x v="1"/>
              <x v="2"/>
              <x v="3"/>
              <x v="4"/>
              <x v="5"/>
            </reference>
            <reference field="0" count="1" selected="0">
              <x v="4"/>
            </reference>
            <reference field="6" count="1" selected="0">
              <x v="72"/>
            </reference>
            <reference field="9" count="1" selected="0">
              <x v="2"/>
            </reference>
            <reference field="12" count="6">
              <x v="0"/>
              <x v="1"/>
              <x v="2"/>
              <x v="3"/>
              <x v="4"/>
              <x v="6"/>
            </reference>
          </references>
        </pivotArea>
        <pivotArea type="data" collapsedLevelsAreSubtotals="1" fieldPosition="0">
          <references count="3">
            <reference field="4294967294" count="5" selected="0">
              <x v="1"/>
              <x v="2"/>
              <x v="3"/>
              <x v="4"/>
              <x v="5"/>
            </reference>
            <reference field="0" count="1" selected="0">
              <x v="4"/>
            </reference>
            <reference field="6" count="1">
              <x v="73"/>
            </reference>
          </references>
        </pivotArea>
        <pivotArea type="data" collapsedLevelsAreSubtotals="1" fieldPosition="0">
          <references count="4">
            <reference field="4294967294" count="5" selected="0">
              <x v="1"/>
              <x v="2"/>
              <x v="3"/>
              <x v="4"/>
              <x v="5"/>
            </reference>
            <reference field="0" count="1" selected="0">
              <x v="4"/>
            </reference>
            <reference field="6" count="1" selected="0">
              <x v="73"/>
            </reference>
            <reference field="9" count="1">
              <x v="0"/>
            </reference>
          </references>
        </pivotArea>
        <pivotArea type="data" collapsedLevelsAreSubtotals="1" fieldPosition="0">
          <references count="5">
            <reference field="4294967294" count="5" selected="0">
              <x v="1"/>
              <x v="2"/>
              <x v="3"/>
              <x v="4"/>
              <x v="5"/>
            </reference>
            <reference field="0" count="1" selected="0">
              <x v="4"/>
            </reference>
            <reference field="6" count="1" selected="0">
              <x v="73"/>
            </reference>
            <reference field="9" count="1" selected="0">
              <x v="0"/>
            </reference>
            <reference field="12" count="6">
              <x v="0"/>
              <x v="1"/>
              <x v="2"/>
              <x v="3"/>
              <x v="4"/>
              <x v="6"/>
            </reference>
          </references>
        </pivotArea>
        <pivotArea type="data" collapsedLevelsAreSubtotals="1" fieldPosition="0">
          <references count="4">
            <reference field="4294967294" count="5" selected="0">
              <x v="1"/>
              <x v="2"/>
              <x v="3"/>
              <x v="4"/>
              <x v="5"/>
            </reference>
            <reference field="0" count="1" selected="0">
              <x v="4"/>
            </reference>
            <reference field="6" count="1" selected="0">
              <x v="73"/>
            </reference>
            <reference field="9" count="1">
              <x v="1"/>
            </reference>
          </references>
        </pivotArea>
        <pivotArea type="data" collapsedLevelsAreSubtotals="1" fieldPosition="0">
          <references count="5">
            <reference field="4294967294" count="5" selected="0">
              <x v="1"/>
              <x v="2"/>
              <x v="3"/>
              <x v="4"/>
              <x v="5"/>
            </reference>
            <reference field="0" count="1" selected="0">
              <x v="4"/>
            </reference>
            <reference field="6" count="1" selected="0">
              <x v="73"/>
            </reference>
            <reference field="9" count="1" selected="0">
              <x v="1"/>
            </reference>
            <reference field="12" count="6">
              <x v="0"/>
              <x v="1"/>
              <x v="2"/>
              <x v="3"/>
              <x v="4"/>
              <x v="6"/>
            </reference>
          </references>
        </pivotArea>
        <pivotArea type="data" collapsedLevelsAreSubtotals="1" fieldPosition="0">
          <references count="4">
            <reference field="4294967294" count="5" selected="0">
              <x v="1"/>
              <x v="2"/>
              <x v="3"/>
              <x v="4"/>
              <x v="5"/>
            </reference>
            <reference field="0" count="1" selected="0">
              <x v="4"/>
            </reference>
            <reference field="6" count="1" selected="0">
              <x v="73"/>
            </reference>
            <reference field="9" count="1">
              <x v="2"/>
            </reference>
          </references>
        </pivotArea>
        <pivotArea type="data" collapsedLevelsAreSubtotals="1" fieldPosition="0">
          <references count="5">
            <reference field="4294967294" count="5" selected="0">
              <x v="1"/>
              <x v="2"/>
              <x v="3"/>
              <x v="4"/>
              <x v="5"/>
            </reference>
            <reference field="0" count="1" selected="0">
              <x v="4"/>
            </reference>
            <reference field="6" count="1" selected="0">
              <x v="73"/>
            </reference>
            <reference field="9" count="1" selected="0">
              <x v="2"/>
            </reference>
            <reference field="12" count="6">
              <x v="0"/>
              <x v="1"/>
              <x v="2"/>
              <x v="3"/>
              <x v="4"/>
              <x v="6"/>
            </reference>
          </references>
        </pivotArea>
        <pivotArea type="data" collapsedLevelsAreSubtotals="1" fieldPosition="0">
          <references count="3">
            <reference field="4294967294" count="5" selected="0">
              <x v="1"/>
              <x v="2"/>
              <x v="3"/>
              <x v="4"/>
              <x v="5"/>
            </reference>
            <reference field="0" count="1" selected="0">
              <x v="4"/>
            </reference>
            <reference field="6" count="1">
              <x v="74"/>
            </reference>
          </references>
        </pivotArea>
        <pivotArea type="data" collapsedLevelsAreSubtotals="1" fieldPosition="0">
          <references count="4">
            <reference field="4294967294" count="5" selected="0">
              <x v="1"/>
              <x v="2"/>
              <x v="3"/>
              <x v="4"/>
              <x v="5"/>
            </reference>
            <reference field="0" count="1" selected="0">
              <x v="4"/>
            </reference>
            <reference field="6" count="1" selected="0">
              <x v="74"/>
            </reference>
            <reference field="9" count="1">
              <x v="0"/>
            </reference>
          </references>
        </pivotArea>
        <pivotArea type="data" collapsedLevelsAreSubtotals="1" fieldPosition="0">
          <references count="5">
            <reference field="4294967294" count="5" selected="0">
              <x v="1"/>
              <x v="2"/>
              <x v="3"/>
              <x v="4"/>
              <x v="5"/>
            </reference>
            <reference field="0" count="1" selected="0">
              <x v="4"/>
            </reference>
            <reference field="6" count="1" selected="0">
              <x v="74"/>
            </reference>
            <reference field="9" count="1" selected="0">
              <x v="0"/>
            </reference>
            <reference field="12" count="6">
              <x v="0"/>
              <x v="1"/>
              <x v="2"/>
              <x v="3"/>
              <x v="4"/>
              <x v="6"/>
            </reference>
          </references>
        </pivotArea>
        <pivotArea type="data" collapsedLevelsAreSubtotals="1" fieldPosition="0">
          <references count="4">
            <reference field="4294967294" count="5" selected="0">
              <x v="1"/>
              <x v="2"/>
              <x v="3"/>
              <x v="4"/>
              <x v="5"/>
            </reference>
            <reference field="0" count="1" selected="0">
              <x v="4"/>
            </reference>
            <reference field="6" count="1" selected="0">
              <x v="74"/>
            </reference>
            <reference field="9" count="1">
              <x v="1"/>
            </reference>
          </references>
        </pivotArea>
        <pivotArea type="data" collapsedLevelsAreSubtotals="1" fieldPosition="0">
          <references count="5">
            <reference field="4294967294" count="5" selected="0">
              <x v="1"/>
              <x v="2"/>
              <x v="3"/>
              <x v="4"/>
              <x v="5"/>
            </reference>
            <reference field="0" count="1" selected="0">
              <x v="4"/>
            </reference>
            <reference field="6" count="1" selected="0">
              <x v="74"/>
            </reference>
            <reference field="9" count="1" selected="0">
              <x v="1"/>
            </reference>
            <reference field="12" count="6">
              <x v="0"/>
              <x v="1"/>
              <x v="2"/>
              <x v="3"/>
              <x v="4"/>
              <x v="6"/>
            </reference>
          </references>
        </pivotArea>
        <pivotArea type="data" collapsedLevelsAreSubtotals="1" fieldPosition="0">
          <references count="4">
            <reference field="4294967294" count="5" selected="0">
              <x v="1"/>
              <x v="2"/>
              <x v="3"/>
              <x v="4"/>
              <x v="5"/>
            </reference>
            <reference field="0" count="1" selected="0">
              <x v="4"/>
            </reference>
            <reference field="6" count="1" selected="0">
              <x v="74"/>
            </reference>
            <reference field="9" count="1">
              <x v="2"/>
            </reference>
          </references>
        </pivotArea>
        <pivotArea type="data" collapsedLevelsAreSubtotals="1" fieldPosition="0">
          <references count="5">
            <reference field="4294967294" count="5" selected="0">
              <x v="1"/>
              <x v="2"/>
              <x v="3"/>
              <x v="4"/>
              <x v="5"/>
            </reference>
            <reference field="0" count="1" selected="0">
              <x v="4"/>
            </reference>
            <reference field="6" count="1" selected="0">
              <x v="74"/>
            </reference>
            <reference field="9" count="1" selected="0">
              <x v="2"/>
            </reference>
            <reference field="12" count="6">
              <x v="0"/>
              <x v="1"/>
              <x v="2"/>
              <x v="3"/>
              <x v="4"/>
              <x v="6"/>
            </reference>
          </references>
        </pivotArea>
        <pivotArea type="data" collapsedLevelsAreSubtotals="1" fieldPosition="0">
          <references count="3">
            <reference field="4294967294" count="5" selected="0">
              <x v="1"/>
              <x v="2"/>
              <x v="3"/>
              <x v="4"/>
              <x v="5"/>
            </reference>
            <reference field="0" count="1" selected="0">
              <x v="4"/>
            </reference>
            <reference field="6" count="1">
              <x v="75"/>
            </reference>
          </references>
        </pivotArea>
        <pivotArea type="data" collapsedLevelsAreSubtotals="1" fieldPosition="0">
          <references count="4">
            <reference field="4294967294" count="5" selected="0">
              <x v="1"/>
              <x v="2"/>
              <x v="3"/>
              <x v="4"/>
              <x v="5"/>
            </reference>
            <reference field="0" count="1" selected="0">
              <x v="4"/>
            </reference>
            <reference field="6" count="1" selected="0">
              <x v="75"/>
            </reference>
            <reference field="9" count="1">
              <x v="0"/>
            </reference>
          </references>
        </pivotArea>
        <pivotArea type="data" collapsedLevelsAreSubtotals="1" fieldPosition="0">
          <references count="5">
            <reference field="4294967294" count="5" selected="0">
              <x v="1"/>
              <x v="2"/>
              <x v="3"/>
              <x v="4"/>
              <x v="5"/>
            </reference>
            <reference field="0" count="1" selected="0">
              <x v="4"/>
            </reference>
            <reference field="6" count="1" selected="0">
              <x v="75"/>
            </reference>
            <reference field="9" count="1" selected="0">
              <x v="0"/>
            </reference>
            <reference field="12" count="6">
              <x v="0"/>
              <x v="1"/>
              <x v="2"/>
              <x v="3"/>
              <x v="4"/>
              <x v="6"/>
            </reference>
          </references>
        </pivotArea>
        <pivotArea type="data" collapsedLevelsAreSubtotals="1" fieldPosition="0">
          <references count="4">
            <reference field="4294967294" count="5" selected="0">
              <x v="1"/>
              <x v="2"/>
              <x v="3"/>
              <x v="4"/>
              <x v="5"/>
            </reference>
            <reference field="0" count="1" selected="0">
              <x v="4"/>
            </reference>
            <reference field="6" count="1" selected="0">
              <x v="75"/>
            </reference>
            <reference field="9" count="1">
              <x v="1"/>
            </reference>
          </references>
        </pivotArea>
        <pivotArea type="data" collapsedLevelsAreSubtotals="1" fieldPosition="0">
          <references count="5">
            <reference field="4294967294" count="5" selected="0">
              <x v="1"/>
              <x v="2"/>
              <x v="3"/>
              <x v="4"/>
              <x v="5"/>
            </reference>
            <reference field="0" count="1" selected="0">
              <x v="4"/>
            </reference>
            <reference field="6" count="1" selected="0">
              <x v="75"/>
            </reference>
            <reference field="9" count="1" selected="0">
              <x v="1"/>
            </reference>
            <reference field="12" count="6">
              <x v="0"/>
              <x v="1"/>
              <x v="2"/>
              <x v="3"/>
              <x v="4"/>
              <x v="6"/>
            </reference>
          </references>
        </pivotArea>
        <pivotArea type="data" collapsedLevelsAreSubtotals="1" fieldPosition="0">
          <references count="4">
            <reference field="4294967294" count="5" selected="0">
              <x v="1"/>
              <x v="2"/>
              <x v="3"/>
              <x v="4"/>
              <x v="5"/>
            </reference>
            <reference field="0" count="1" selected="0">
              <x v="4"/>
            </reference>
            <reference field="6" count="1" selected="0">
              <x v="75"/>
            </reference>
            <reference field="9" count="1">
              <x v="2"/>
            </reference>
          </references>
        </pivotArea>
        <pivotArea type="data" collapsedLevelsAreSubtotals="1" fieldPosition="0">
          <references count="5">
            <reference field="4294967294" count="5" selected="0">
              <x v="1"/>
              <x v="2"/>
              <x v="3"/>
              <x v="4"/>
              <x v="5"/>
            </reference>
            <reference field="0" count="1" selected="0">
              <x v="4"/>
            </reference>
            <reference field="6" count="1" selected="0">
              <x v="75"/>
            </reference>
            <reference field="9" count="1" selected="0">
              <x v="2"/>
            </reference>
            <reference field="12" count="6">
              <x v="0"/>
              <x v="1"/>
              <x v="2"/>
              <x v="3"/>
              <x v="4"/>
              <x v="6"/>
            </reference>
          </references>
        </pivotArea>
        <pivotArea type="data" collapsedLevelsAreSubtotals="1" fieldPosition="0">
          <references count="4">
            <reference field="4294967294" count="5" selected="0">
              <x v="1"/>
              <x v="2"/>
              <x v="3"/>
              <x v="4"/>
              <x v="5"/>
            </reference>
            <reference field="0" count="1" selected="0">
              <x v="4"/>
            </reference>
            <reference field="6" count="1" selected="0">
              <x v="75"/>
            </reference>
            <reference field="9" count="1">
              <x v="8"/>
            </reference>
          </references>
        </pivotArea>
        <pivotArea type="data" collapsedLevelsAreSubtotals="1" fieldPosition="0">
          <references count="5">
            <reference field="4294967294" count="5" selected="0">
              <x v="1"/>
              <x v="2"/>
              <x v="3"/>
              <x v="4"/>
              <x v="5"/>
            </reference>
            <reference field="0" count="1" selected="0">
              <x v="4"/>
            </reference>
            <reference field="6" count="1" selected="0">
              <x v="75"/>
            </reference>
            <reference field="9" count="1" selected="0">
              <x v="8"/>
            </reference>
            <reference field="12" count="6">
              <x v="0"/>
              <x v="1"/>
              <x v="2"/>
              <x v="3"/>
              <x v="4"/>
              <x v="6"/>
            </reference>
          </references>
        </pivotArea>
        <pivotArea type="data" collapsedLevelsAreSubtotals="1" fieldPosition="0">
          <references count="4">
            <reference field="4294967294" count="5" selected="0">
              <x v="1"/>
              <x v="2"/>
              <x v="3"/>
              <x v="4"/>
              <x v="5"/>
            </reference>
            <reference field="0" count="1" selected="0">
              <x v="4"/>
            </reference>
            <reference field="6" count="1" selected="0">
              <x v="75"/>
            </reference>
            <reference field="9" count="1">
              <x v="20"/>
            </reference>
          </references>
        </pivotArea>
        <pivotArea type="data" collapsedLevelsAreSubtotals="1" fieldPosition="0">
          <references count="5">
            <reference field="4294967294" count="5" selected="0">
              <x v="1"/>
              <x v="2"/>
              <x v="3"/>
              <x v="4"/>
              <x v="5"/>
            </reference>
            <reference field="0" count="1" selected="0">
              <x v="4"/>
            </reference>
            <reference field="6" count="1" selected="0">
              <x v="75"/>
            </reference>
            <reference field="9" count="1" selected="0">
              <x v="20"/>
            </reference>
            <reference field="12" count="6">
              <x v="0"/>
              <x v="1"/>
              <x v="2"/>
              <x v="3"/>
              <x v="4"/>
              <x v="6"/>
            </reference>
          </references>
        </pivotArea>
        <pivotArea type="data" collapsedLevelsAreSubtotals="1" fieldPosition="0">
          <references count="4">
            <reference field="4294967294" count="5" selected="0">
              <x v="1"/>
              <x v="2"/>
              <x v="3"/>
              <x v="4"/>
              <x v="5"/>
            </reference>
            <reference field="0" count="1" selected="0">
              <x v="4"/>
            </reference>
            <reference field="6" count="1" selected="0">
              <x v="75"/>
            </reference>
            <reference field="9" count="1">
              <x v="85"/>
            </reference>
          </references>
        </pivotArea>
        <pivotArea type="data" collapsedLevelsAreSubtotals="1" fieldPosition="0">
          <references count="5">
            <reference field="4294967294" count="5" selected="0">
              <x v="1"/>
              <x v="2"/>
              <x v="3"/>
              <x v="4"/>
              <x v="5"/>
            </reference>
            <reference field="0" count="1" selected="0">
              <x v="4"/>
            </reference>
            <reference field="6" count="1" selected="0">
              <x v="75"/>
            </reference>
            <reference field="9" count="1" selected="0">
              <x v="85"/>
            </reference>
            <reference field="12" count="6">
              <x v="0"/>
              <x v="1"/>
              <x v="2"/>
              <x v="3"/>
              <x v="4"/>
              <x v="6"/>
            </reference>
          </references>
        </pivotArea>
        <pivotArea type="data" collapsedLevelsAreSubtotals="1" fieldPosition="0">
          <references count="3">
            <reference field="4294967294" count="5" selected="0">
              <x v="1"/>
              <x v="2"/>
              <x v="3"/>
              <x v="4"/>
              <x v="5"/>
            </reference>
            <reference field="0" count="1" selected="0">
              <x v="4"/>
            </reference>
            <reference field="6" count="1">
              <x v="76"/>
            </reference>
          </references>
        </pivotArea>
        <pivotArea type="data" collapsedLevelsAreSubtotals="1" fieldPosition="0">
          <references count="4">
            <reference field="4294967294" count="5" selected="0">
              <x v="1"/>
              <x v="2"/>
              <x v="3"/>
              <x v="4"/>
              <x v="5"/>
            </reference>
            <reference field="0" count="1" selected="0">
              <x v="4"/>
            </reference>
            <reference field="6" count="1" selected="0">
              <x v="76"/>
            </reference>
            <reference field="9" count="1">
              <x v="0"/>
            </reference>
          </references>
        </pivotArea>
        <pivotArea type="data" collapsedLevelsAreSubtotals="1" fieldPosition="0">
          <references count="5">
            <reference field="4294967294" count="5" selected="0">
              <x v="1"/>
              <x v="2"/>
              <x v="3"/>
              <x v="4"/>
              <x v="5"/>
            </reference>
            <reference field="0" count="1" selected="0">
              <x v="4"/>
            </reference>
            <reference field="6" count="1" selected="0">
              <x v="76"/>
            </reference>
            <reference field="9" count="1" selected="0">
              <x v="0"/>
            </reference>
            <reference field="12" count="6">
              <x v="0"/>
              <x v="1"/>
              <x v="2"/>
              <x v="3"/>
              <x v="4"/>
              <x v="6"/>
            </reference>
          </references>
        </pivotArea>
        <pivotArea type="data" collapsedLevelsAreSubtotals="1" fieldPosition="0">
          <references count="4">
            <reference field="4294967294" count="5" selected="0">
              <x v="1"/>
              <x v="2"/>
              <x v="3"/>
              <x v="4"/>
              <x v="5"/>
            </reference>
            <reference field="0" count="1" selected="0">
              <x v="4"/>
            </reference>
            <reference field="6" count="1" selected="0">
              <x v="76"/>
            </reference>
            <reference field="9" count="1">
              <x v="1"/>
            </reference>
          </references>
        </pivotArea>
        <pivotArea type="data" collapsedLevelsAreSubtotals="1" fieldPosition="0">
          <references count="5">
            <reference field="4294967294" count="5" selected="0">
              <x v="1"/>
              <x v="2"/>
              <x v="3"/>
              <x v="4"/>
              <x v="5"/>
            </reference>
            <reference field="0" count="1" selected="0">
              <x v="4"/>
            </reference>
            <reference field="6" count="1" selected="0">
              <x v="76"/>
            </reference>
            <reference field="9" count="1" selected="0">
              <x v="1"/>
            </reference>
            <reference field="12" count="6">
              <x v="0"/>
              <x v="1"/>
              <x v="2"/>
              <x v="3"/>
              <x v="4"/>
              <x v="6"/>
            </reference>
          </references>
        </pivotArea>
        <pivotArea type="data" collapsedLevelsAreSubtotals="1" fieldPosition="0">
          <references count="4">
            <reference field="4294967294" count="5" selected="0">
              <x v="1"/>
              <x v="2"/>
              <x v="3"/>
              <x v="4"/>
              <x v="5"/>
            </reference>
            <reference field="0" count="1" selected="0">
              <x v="4"/>
            </reference>
            <reference field="6" count="1" selected="0">
              <x v="76"/>
            </reference>
            <reference field="9" count="1">
              <x v="2"/>
            </reference>
          </references>
        </pivotArea>
        <pivotArea type="data" collapsedLevelsAreSubtotals="1" fieldPosition="0">
          <references count="5">
            <reference field="4294967294" count="5" selected="0">
              <x v="1"/>
              <x v="2"/>
              <x v="3"/>
              <x v="4"/>
              <x v="5"/>
            </reference>
            <reference field="0" count="1" selected="0">
              <x v="4"/>
            </reference>
            <reference field="6" count="1" selected="0">
              <x v="76"/>
            </reference>
            <reference field="9" count="1" selected="0">
              <x v="2"/>
            </reference>
            <reference field="12" count="6">
              <x v="0"/>
              <x v="1"/>
              <x v="2"/>
              <x v="3"/>
              <x v="4"/>
              <x v="6"/>
            </reference>
          </references>
        </pivotArea>
        <pivotArea type="data" collapsedLevelsAreSubtotals="1" fieldPosition="0">
          <references count="3">
            <reference field="4294967294" count="5" selected="0">
              <x v="1"/>
              <x v="2"/>
              <x v="3"/>
              <x v="4"/>
              <x v="5"/>
            </reference>
            <reference field="0" count="1" selected="0">
              <x v="4"/>
            </reference>
            <reference field="6" count="1">
              <x v="77"/>
            </reference>
          </references>
        </pivotArea>
        <pivotArea type="data" collapsedLevelsAreSubtotals="1" fieldPosition="0">
          <references count="4">
            <reference field="4294967294" count="5" selected="0">
              <x v="1"/>
              <x v="2"/>
              <x v="3"/>
              <x v="4"/>
              <x v="5"/>
            </reference>
            <reference field="0" count="1" selected="0">
              <x v="4"/>
            </reference>
            <reference field="6" count="1" selected="0">
              <x v="77"/>
            </reference>
            <reference field="9" count="1">
              <x v="0"/>
            </reference>
          </references>
        </pivotArea>
        <pivotArea type="data" collapsedLevelsAreSubtotals="1" fieldPosition="0">
          <references count="5">
            <reference field="4294967294" count="5" selected="0">
              <x v="1"/>
              <x v="2"/>
              <x v="3"/>
              <x v="4"/>
              <x v="5"/>
            </reference>
            <reference field="0" count="1" selected="0">
              <x v="4"/>
            </reference>
            <reference field="6" count="1" selected="0">
              <x v="77"/>
            </reference>
            <reference field="9" count="1" selected="0">
              <x v="0"/>
            </reference>
            <reference field="12" count="6">
              <x v="0"/>
              <x v="1"/>
              <x v="2"/>
              <x v="3"/>
              <x v="4"/>
              <x v="6"/>
            </reference>
          </references>
        </pivotArea>
        <pivotArea type="data" collapsedLevelsAreSubtotals="1" fieldPosition="0">
          <references count="4">
            <reference field="4294967294" count="5" selected="0">
              <x v="1"/>
              <x v="2"/>
              <x v="3"/>
              <x v="4"/>
              <x v="5"/>
            </reference>
            <reference field="0" count="1" selected="0">
              <x v="4"/>
            </reference>
            <reference field="6" count="1" selected="0">
              <x v="77"/>
            </reference>
            <reference field="9" count="1">
              <x v="1"/>
            </reference>
          </references>
        </pivotArea>
        <pivotArea type="data" collapsedLevelsAreSubtotals="1" fieldPosition="0">
          <references count="5">
            <reference field="4294967294" count="5" selected="0">
              <x v="1"/>
              <x v="2"/>
              <x v="3"/>
              <x v="4"/>
              <x v="5"/>
            </reference>
            <reference field="0" count="1" selected="0">
              <x v="4"/>
            </reference>
            <reference field="6" count="1" selected="0">
              <x v="77"/>
            </reference>
            <reference field="9" count="1" selected="0">
              <x v="1"/>
            </reference>
            <reference field="12" count="6">
              <x v="0"/>
              <x v="1"/>
              <x v="2"/>
              <x v="3"/>
              <x v="4"/>
              <x v="6"/>
            </reference>
          </references>
        </pivotArea>
        <pivotArea type="data" collapsedLevelsAreSubtotals="1" fieldPosition="0">
          <references count="4">
            <reference field="4294967294" count="5" selected="0">
              <x v="1"/>
              <x v="2"/>
              <x v="3"/>
              <x v="4"/>
              <x v="5"/>
            </reference>
            <reference field="0" count="1" selected="0">
              <x v="4"/>
            </reference>
            <reference field="6" count="1" selected="0">
              <x v="77"/>
            </reference>
            <reference field="9" count="1">
              <x v="2"/>
            </reference>
          </references>
        </pivotArea>
        <pivotArea type="data" collapsedLevelsAreSubtotals="1" fieldPosition="0">
          <references count="5">
            <reference field="4294967294" count="5" selected="0">
              <x v="1"/>
              <x v="2"/>
              <x v="3"/>
              <x v="4"/>
              <x v="5"/>
            </reference>
            <reference field="0" count="1" selected="0">
              <x v="4"/>
            </reference>
            <reference field="6" count="1" selected="0">
              <x v="77"/>
            </reference>
            <reference field="9" count="1" selected="0">
              <x v="2"/>
            </reference>
            <reference field="12" count="6">
              <x v="0"/>
              <x v="1"/>
              <x v="2"/>
              <x v="3"/>
              <x v="4"/>
              <x v="6"/>
            </reference>
          </references>
        </pivotArea>
        <pivotArea type="data" collapsedLevelsAreSubtotals="1" fieldPosition="0">
          <references count="3">
            <reference field="4294967294" count="5" selected="0">
              <x v="1"/>
              <x v="2"/>
              <x v="3"/>
              <x v="4"/>
              <x v="5"/>
            </reference>
            <reference field="0" count="1" selected="0">
              <x v="4"/>
            </reference>
            <reference field="6" count="1">
              <x v="78"/>
            </reference>
          </references>
        </pivotArea>
        <pivotArea type="data" collapsedLevelsAreSubtotals="1" fieldPosition="0">
          <references count="4">
            <reference field="4294967294" count="5" selected="0">
              <x v="1"/>
              <x v="2"/>
              <x v="3"/>
              <x v="4"/>
              <x v="5"/>
            </reference>
            <reference field="0" count="1" selected="0">
              <x v="4"/>
            </reference>
            <reference field="6" count="1" selected="0">
              <x v="78"/>
            </reference>
            <reference field="9" count="1">
              <x v="18"/>
            </reference>
          </references>
        </pivotArea>
        <pivotArea type="data" collapsedLevelsAreSubtotals="1" fieldPosition="0">
          <references count="5">
            <reference field="4294967294" count="5" selected="0">
              <x v="1"/>
              <x v="2"/>
              <x v="3"/>
              <x v="4"/>
              <x v="5"/>
            </reference>
            <reference field="0" count="1" selected="0">
              <x v="4"/>
            </reference>
            <reference field="6" count="1" selected="0">
              <x v="78"/>
            </reference>
            <reference field="9" count="1" selected="0">
              <x v="18"/>
            </reference>
            <reference field="12" count="6">
              <x v="0"/>
              <x v="1"/>
              <x v="2"/>
              <x v="3"/>
              <x v="4"/>
              <x v="6"/>
            </reference>
          </references>
        </pivotArea>
        <pivotArea type="data" collapsedLevelsAreSubtotals="1" fieldPosition="0">
          <references count="4">
            <reference field="4294967294" count="5" selected="0">
              <x v="1"/>
              <x v="2"/>
              <x v="3"/>
              <x v="4"/>
              <x v="5"/>
            </reference>
            <reference field="0" count="1" selected="0">
              <x v="4"/>
            </reference>
            <reference field="6" count="1" selected="0">
              <x v="78"/>
            </reference>
            <reference field="9" count="1">
              <x v="19"/>
            </reference>
          </references>
        </pivotArea>
        <pivotArea type="data" collapsedLevelsAreSubtotals="1" fieldPosition="0">
          <references count="5">
            <reference field="4294967294" count="5" selected="0">
              <x v="1"/>
              <x v="2"/>
              <x v="3"/>
              <x v="4"/>
              <x v="5"/>
            </reference>
            <reference field="0" count="1" selected="0">
              <x v="4"/>
            </reference>
            <reference field="6" count="1" selected="0">
              <x v="78"/>
            </reference>
            <reference field="9" count="1" selected="0">
              <x v="19"/>
            </reference>
            <reference field="12" count="6">
              <x v="0"/>
              <x v="1"/>
              <x v="2"/>
              <x v="3"/>
              <x v="4"/>
              <x v="6"/>
            </reference>
          </references>
        </pivotArea>
        <pivotArea type="data" collapsedLevelsAreSubtotals="1" fieldPosition="0">
          <references count="4">
            <reference field="4294967294" count="5" selected="0">
              <x v="1"/>
              <x v="2"/>
              <x v="3"/>
              <x v="4"/>
              <x v="5"/>
            </reference>
            <reference field="0" count="1" selected="0">
              <x v="4"/>
            </reference>
            <reference field="6" count="1" selected="0">
              <x v="78"/>
            </reference>
            <reference field="9" count="1">
              <x v="20"/>
            </reference>
          </references>
        </pivotArea>
        <pivotArea type="data" collapsedLevelsAreSubtotals="1" fieldPosition="0">
          <references count="5">
            <reference field="4294967294" count="5" selected="0">
              <x v="1"/>
              <x v="2"/>
              <x v="3"/>
              <x v="4"/>
              <x v="5"/>
            </reference>
            <reference field="0" count="1" selected="0">
              <x v="4"/>
            </reference>
            <reference field="6" count="1" selected="0">
              <x v="78"/>
            </reference>
            <reference field="9" count="1" selected="0">
              <x v="20"/>
            </reference>
            <reference field="12" count="6">
              <x v="0"/>
              <x v="1"/>
              <x v="2"/>
              <x v="3"/>
              <x v="4"/>
              <x v="6"/>
            </reference>
          </references>
        </pivotArea>
        <pivotArea type="data" collapsedLevelsAreSubtotals="1" fieldPosition="0">
          <references count="3">
            <reference field="4294967294" count="5" selected="0">
              <x v="1"/>
              <x v="2"/>
              <x v="3"/>
              <x v="4"/>
              <x v="5"/>
            </reference>
            <reference field="0" count="1" selected="0">
              <x v="4"/>
            </reference>
            <reference field="6" count="1">
              <x v="79"/>
            </reference>
          </references>
        </pivotArea>
        <pivotArea type="data" collapsedLevelsAreSubtotals="1" fieldPosition="0">
          <references count="4">
            <reference field="4294967294" count="5" selected="0">
              <x v="1"/>
              <x v="2"/>
              <x v="3"/>
              <x v="4"/>
              <x v="5"/>
            </reference>
            <reference field="0" count="1" selected="0">
              <x v="4"/>
            </reference>
            <reference field="6" count="1" selected="0">
              <x v="79"/>
            </reference>
            <reference field="9" count="1">
              <x v="0"/>
            </reference>
          </references>
        </pivotArea>
        <pivotArea type="data" collapsedLevelsAreSubtotals="1" fieldPosition="0">
          <references count="5">
            <reference field="4294967294" count="5" selected="0">
              <x v="1"/>
              <x v="2"/>
              <x v="3"/>
              <x v="4"/>
              <x v="5"/>
            </reference>
            <reference field="0" count="1" selected="0">
              <x v="4"/>
            </reference>
            <reference field="6" count="1" selected="0">
              <x v="79"/>
            </reference>
            <reference field="9" count="1" selected="0">
              <x v="0"/>
            </reference>
            <reference field="12" count="6">
              <x v="0"/>
              <x v="1"/>
              <x v="2"/>
              <x v="3"/>
              <x v="4"/>
              <x v="6"/>
            </reference>
          </references>
        </pivotArea>
        <pivotArea type="data" collapsedLevelsAreSubtotals="1" fieldPosition="0">
          <references count="4">
            <reference field="4294967294" count="5" selected="0">
              <x v="1"/>
              <x v="2"/>
              <x v="3"/>
              <x v="4"/>
              <x v="5"/>
            </reference>
            <reference field="0" count="1" selected="0">
              <x v="4"/>
            </reference>
            <reference field="6" count="1" selected="0">
              <x v="79"/>
            </reference>
            <reference field="9" count="1">
              <x v="1"/>
            </reference>
          </references>
        </pivotArea>
        <pivotArea type="data" collapsedLevelsAreSubtotals="1" fieldPosition="0">
          <references count="5">
            <reference field="4294967294" count="5" selected="0">
              <x v="1"/>
              <x v="2"/>
              <x v="3"/>
              <x v="4"/>
              <x v="5"/>
            </reference>
            <reference field="0" count="1" selected="0">
              <x v="4"/>
            </reference>
            <reference field="6" count="1" selected="0">
              <x v="79"/>
            </reference>
            <reference field="9" count="1" selected="0">
              <x v="1"/>
            </reference>
            <reference field="12" count="6">
              <x v="0"/>
              <x v="1"/>
              <x v="2"/>
              <x v="3"/>
              <x v="4"/>
              <x v="6"/>
            </reference>
          </references>
        </pivotArea>
        <pivotArea type="data" collapsedLevelsAreSubtotals="1" fieldPosition="0">
          <references count="4">
            <reference field="4294967294" count="5" selected="0">
              <x v="1"/>
              <x v="2"/>
              <x v="3"/>
              <x v="4"/>
              <x v="5"/>
            </reference>
            <reference field="0" count="1" selected="0">
              <x v="4"/>
            </reference>
            <reference field="6" count="1" selected="0">
              <x v="79"/>
            </reference>
            <reference field="9" count="1">
              <x v="2"/>
            </reference>
          </references>
        </pivotArea>
        <pivotArea type="data" collapsedLevelsAreSubtotals="1" fieldPosition="0">
          <references count="5">
            <reference field="4294967294" count="5" selected="0">
              <x v="1"/>
              <x v="2"/>
              <x v="3"/>
              <x v="4"/>
              <x v="5"/>
            </reference>
            <reference field="0" count="1" selected="0">
              <x v="4"/>
            </reference>
            <reference field="6" count="1" selected="0">
              <x v="79"/>
            </reference>
            <reference field="9" count="1" selected="0">
              <x v="2"/>
            </reference>
            <reference field="12" count="6">
              <x v="0"/>
              <x v="1"/>
              <x v="2"/>
              <x v="3"/>
              <x v="4"/>
              <x v="6"/>
            </reference>
          </references>
        </pivotArea>
        <pivotArea type="data" collapsedLevelsAreSubtotals="1" fieldPosition="0">
          <references count="3">
            <reference field="4294967294" count="5" selected="0">
              <x v="1"/>
              <x v="2"/>
              <x v="3"/>
              <x v="4"/>
              <x v="5"/>
            </reference>
            <reference field="0" count="1" selected="0">
              <x v="4"/>
            </reference>
            <reference field="6" count="1">
              <x v="80"/>
            </reference>
          </references>
        </pivotArea>
        <pivotArea type="data" collapsedLevelsAreSubtotals="1" fieldPosition="0">
          <references count="4">
            <reference field="4294967294" count="5" selected="0">
              <x v="1"/>
              <x v="2"/>
              <x v="3"/>
              <x v="4"/>
              <x v="5"/>
            </reference>
            <reference field="0" count="1" selected="0">
              <x v="4"/>
            </reference>
            <reference field="6" count="1" selected="0">
              <x v="80"/>
            </reference>
            <reference field="9" count="1">
              <x v="0"/>
            </reference>
          </references>
        </pivotArea>
        <pivotArea type="data" collapsedLevelsAreSubtotals="1" fieldPosition="0">
          <references count="5">
            <reference field="4294967294" count="5" selected="0">
              <x v="1"/>
              <x v="2"/>
              <x v="3"/>
              <x v="4"/>
              <x v="5"/>
            </reference>
            <reference field="0" count="1" selected="0">
              <x v="4"/>
            </reference>
            <reference field="6" count="1" selected="0">
              <x v="80"/>
            </reference>
            <reference field="9" count="1" selected="0">
              <x v="0"/>
            </reference>
            <reference field="12" count="6">
              <x v="0"/>
              <x v="1"/>
              <x v="2"/>
              <x v="3"/>
              <x v="4"/>
              <x v="6"/>
            </reference>
          </references>
        </pivotArea>
        <pivotArea type="data" collapsedLevelsAreSubtotals="1" fieldPosition="0">
          <references count="3">
            <reference field="4294967294" count="5" selected="0">
              <x v="1"/>
              <x v="2"/>
              <x v="3"/>
              <x v="4"/>
              <x v="5"/>
            </reference>
            <reference field="0" count="1" selected="0">
              <x v="4"/>
            </reference>
            <reference field="6" count="1">
              <x v="81"/>
            </reference>
          </references>
        </pivotArea>
        <pivotArea type="data" collapsedLevelsAreSubtotals="1" fieldPosition="0">
          <references count="4">
            <reference field="4294967294" count="5" selected="0">
              <x v="1"/>
              <x v="2"/>
              <x v="3"/>
              <x v="4"/>
              <x v="5"/>
            </reference>
            <reference field="0" count="1" selected="0">
              <x v="4"/>
            </reference>
            <reference field="6" count="1" selected="0">
              <x v="81"/>
            </reference>
            <reference field="9" count="1">
              <x v="0"/>
            </reference>
          </references>
        </pivotArea>
        <pivotArea type="data" collapsedLevelsAreSubtotals="1" fieldPosition="0">
          <references count="5">
            <reference field="4294967294" count="5" selected="0">
              <x v="1"/>
              <x v="2"/>
              <x v="3"/>
              <x v="4"/>
              <x v="5"/>
            </reference>
            <reference field="0" count="1" selected="0">
              <x v="4"/>
            </reference>
            <reference field="6" count="1" selected="0">
              <x v="81"/>
            </reference>
            <reference field="9" count="1" selected="0">
              <x v="0"/>
            </reference>
            <reference field="12" count="6">
              <x v="0"/>
              <x v="1"/>
              <x v="2"/>
              <x v="3"/>
              <x v="4"/>
              <x v="6"/>
            </reference>
          </references>
        </pivotArea>
        <pivotArea type="data" collapsedLevelsAreSubtotals="1" fieldPosition="0">
          <references count="3">
            <reference field="4294967294" count="5" selected="0">
              <x v="1"/>
              <x v="2"/>
              <x v="3"/>
              <x v="4"/>
              <x v="5"/>
            </reference>
            <reference field="0" count="1" selected="0">
              <x v="4"/>
            </reference>
            <reference field="6" count="1">
              <x v="82"/>
            </reference>
          </references>
        </pivotArea>
        <pivotArea type="data" collapsedLevelsAreSubtotals="1" fieldPosition="0">
          <references count="4">
            <reference field="4294967294" count="5" selected="0">
              <x v="1"/>
              <x v="2"/>
              <x v="3"/>
              <x v="4"/>
              <x v="5"/>
            </reference>
            <reference field="0" count="1" selected="0">
              <x v="4"/>
            </reference>
            <reference field="6" count="1" selected="0">
              <x v="82"/>
            </reference>
            <reference field="9" count="1">
              <x v="0"/>
            </reference>
          </references>
        </pivotArea>
        <pivotArea type="data" collapsedLevelsAreSubtotals="1" fieldPosition="0">
          <references count="5">
            <reference field="4294967294" count="5" selected="0">
              <x v="1"/>
              <x v="2"/>
              <x v="3"/>
              <x v="4"/>
              <x v="5"/>
            </reference>
            <reference field="0" count="1" selected="0">
              <x v="4"/>
            </reference>
            <reference field="6" count="1" selected="0">
              <x v="82"/>
            </reference>
            <reference field="9" count="1" selected="0">
              <x v="0"/>
            </reference>
            <reference field="12" count="6">
              <x v="0"/>
              <x v="1"/>
              <x v="2"/>
              <x v="3"/>
              <x v="4"/>
              <x v="6"/>
            </reference>
          </references>
        </pivotArea>
        <pivotArea type="data" collapsedLevelsAreSubtotals="1" fieldPosition="0">
          <references count="4">
            <reference field="4294967294" count="5" selected="0">
              <x v="1"/>
              <x v="2"/>
              <x v="3"/>
              <x v="4"/>
              <x v="5"/>
            </reference>
            <reference field="0" count="1" selected="0">
              <x v="4"/>
            </reference>
            <reference field="6" count="1" selected="0">
              <x v="82"/>
            </reference>
            <reference field="9" count="1">
              <x v="1"/>
            </reference>
          </references>
        </pivotArea>
        <pivotArea type="data" collapsedLevelsAreSubtotals="1" fieldPosition="0">
          <references count="5">
            <reference field="4294967294" count="5" selected="0">
              <x v="1"/>
              <x v="2"/>
              <x v="3"/>
              <x v="4"/>
              <x v="5"/>
            </reference>
            <reference field="0" count="1" selected="0">
              <x v="4"/>
            </reference>
            <reference field="6" count="1" selected="0">
              <x v="82"/>
            </reference>
            <reference field="9" count="1" selected="0">
              <x v="1"/>
            </reference>
            <reference field="12" count="6">
              <x v="0"/>
              <x v="1"/>
              <x v="2"/>
              <x v="3"/>
              <x v="4"/>
              <x v="6"/>
            </reference>
          </references>
        </pivotArea>
        <pivotArea type="data" collapsedLevelsAreSubtotals="1" fieldPosition="0">
          <references count="4">
            <reference field="4294967294" count="5" selected="0">
              <x v="1"/>
              <x v="2"/>
              <x v="3"/>
              <x v="4"/>
              <x v="5"/>
            </reference>
            <reference field="0" count="1" selected="0">
              <x v="4"/>
            </reference>
            <reference field="6" count="1" selected="0">
              <x v="82"/>
            </reference>
            <reference field="9" count="1">
              <x v="2"/>
            </reference>
          </references>
        </pivotArea>
        <pivotArea type="data" collapsedLevelsAreSubtotals="1" fieldPosition="0">
          <references count="5">
            <reference field="4294967294" count="5" selected="0">
              <x v="1"/>
              <x v="2"/>
              <x v="3"/>
              <x v="4"/>
              <x v="5"/>
            </reference>
            <reference field="0" count="1" selected="0">
              <x v="4"/>
            </reference>
            <reference field="6" count="1" selected="0">
              <x v="82"/>
            </reference>
            <reference field="9" count="1" selected="0">
              <x v="2"/>
            </reference>
            <reference field="12" count="6">
              <x v="0"/>
              <x v="1"/>
              <x v="2"/>
              <x v="3"/>
              <x v="4"/>
              <x v="6"/>
            </reference>
          </references>
        </pivotArea>
        <pivotArea type="data" collapsedLevelsAreSubtotals="1" fieldPosition="0">
          <references count="3">
            <reference field="4294967294" count="5" selected="0">
              <x v="1"/>
              <x v="2"/>
              <x v="3"/>
              <x v="4"/>
              <x v="5"/>
            </reference>
            <reference field="0" count="1" selected="0">
              <x v="4"/>
            </reference>
            <reference field="6" count="1">
              <x v="83"/>
            </reference>
          </references>
        </pivotArea>
        <pivotArea type="data" collapsedLevelsAreSubtotals="1" fieldPosition="0">
          <references count="4">
            <reference field="4294967294" count="5" selected="0">
              <x v="1"/>
              <x v="2"/>
              <x v="3"/>
              <x v="4"/>
              <x v="5"/>
            </reference>
            <reference field="0" count="1" selected="0">
              <x v="4"/>
            </reference>
            <reference field="6" count="1" selected="0">
              <x v="83"/>
            </reference>
            <reference field="9" count="1">
              <x v="8"/>
            </reference>
          </references>
        </pivotArea>
        <pivotArea type="data" collapsedLevelsAreSubtotals="1" fieldPosition="0">
          <references count="5">
            <reference field="4294967294" count="5" selected="0">
              <x v="1"/>
              <x v="2"/>
              <x v="3"/>
              <x v="4"/>
              <x v="5"/>
            </reference>
            <reference field="0" count="1" selected="0">
              <x v="4"/>
            </reference>
            <reference field="6" count="1" selected="0">
              <x v="83"/>
            </reference>
            <reference field="9" count="1" selected="0">
              <x v="8"/>
            </reference>
            <reference field="12" count="6">
              <x v="0"/>
              <x v="1"/>
              <x v="2"/>
              <x v="3"/>
              <x v="4"/>
              <x v="6"/>
            </reference>
          </references>
        </pivotArea>
        <pivotArea type="data" collapsedLevelsAreSubtotals="1" fieldPosition="0">
          <references count="3">
            <reference field="4294967294" count="5" selected="0">
              <x v="1"/>
              <x v="2"/>
              <x v="3"/>
              <x v="4"/>
              <x v="5"/>
            </reference>
            <reference field="0" count="1" selected="0">
              <x v="4"/>
            </reference>
            <reference field="6" count="1">
              <x v="84"/>
            </reference>
          </references>
        </pivotArea>
        <pivotArea type="data" collapsedLevelsAreSubtotals="1" fieldPosition="0">
          <references count="4">
            <reference field="4294967294" count="5" selected="0">
              <x v="1"/>
              <x v="2"/>
              <x v="3"/>
              <x v="4"/>
              <x v="5"/>
            </reference>
            <reference field="0" count="1" selected="0">
              <x v="4"/>
            </reference>
            <reference field="6" count="1" selected="0">
              <x v="84"/>
            </reference>
            <reference field="9" count="1">
              <x v="8"/>
            </reference>
          </references>
        </pivotArea>
        <pivotArea type="data" collapsedLevelsAreSubtotals="1" fieldPosition="0">
          <references count="5">
            <reference field="4294967294" count="5" selected="0">
              <x v="1"/>
              <x v="2"/>
              <x v="3"/>
              <x v="4"/>
              <x v="5"/>
            </reference>
            <reference field="0" count="1" selected="0">
              <x v="4"/>
            </reference>
            <reference field="6" count="1" selected="0">
              <x v="84"/>
            </reference>
            <reference field="9" count="1" selected="0">
              <x v="8"/>
            </reference>
            <reference field="12" count="6">
              <x v="0"/>
              <x v="1"/>
              <x v="2"/>
              <x v="3"/>
              <x v="4"/>
              <x v="6"/>
            </reference>
          </references>
        </pivotArea>
        <pivotArea type="data" collapsedLevelsAreSubtotals="1" fieldPosition="0">
          <references count="3">
            <reference field="4294967294" count="5" selected="0">
              <x v="1"/>
              <x v="2"/>
              <x v="3"/>
              <x v="4"/>
              <x v="5"/>
            </reference>
            <reference field="0" count="1" selected="0">
              <x v="4"/>
            </reference>
            <reference field="6" count="1">
              <x v="85"/>
            </reference>
          </references>
        </pivotArea>
        <pivotArea type="data" collapsedLevelsAreSubtotals="1" fieldPosition="0">
          <references count="4">
            <reference field="4294967294" count="5" selected="0">
              <x v="1"/>
              <x v="2"/>
              <x v="3"/>
              <x v="4"/>
              <x v="5"/>
            </reference>
            <reference field="0" count="1" selected="0">
              <x v="4"/>
            </reference>
            <reference field="6" count="1" selected="0">
              <x v="85"/>
            </reference>
            <reference field="9" count="1">
              <x v="0"/>
            </reference>
          </references>
        </pivotArea>
        <pivotArea type="data" collapsedLevelsAreSubtotals="1" fieldPosition="0">
          <references count="5">
            <reference field="4294967294" count="5" selected="0">
              <x v="1"/>
              <x v="2"/>
              <x v="3"/>
              <x v="4"/>
              <x v="5"/>
            </reference>
            <reference field="0" count="1" selected="0">
              <x v="4"/>
            </reference>
            <reference field="6" count="1" selected="0">
              <x v="85"/>
            </reference>
            <reference field="9" count="1" selected="0">
              <x v="0"/>
            </reference>
            <reference field="12" count="6">
              <x v="0"/>
              <x v="1"/>
              <x v="2"/>
              <x v="3"/>
              <x v="4"/>
              <x v="6"/>
            </reference>
          </references>
        </pivotArea>
        <pivotArea type="data" collapsedLevelsAreSubtotals="1" fieldPosition="0">
          <references count="4">
            <reference field="4294967294" count="5" selected="0">
              <x v="1"/>
              <x v="2"/>
              <x v="3"/>
              <x v="4"/>
              <x v="5"/>
            </reference>
            <reference field="0" count="1" selected="0">
              <x v="4"/>
            </reference>
            <reference field="6" count="1" selected="0">
              <x v="85"/>
            </reference>
            <reference field="9" count="1">
              <x v="1"/>
            </reference>
          </references>
        </pivotArea>
        <pivotArea type="data" collapsedLevelsAreSubtotals="1" fieldPosition="0">
          <references count="5">
            <reference field="4294967294" count="5" selected="0">
              <x v="1"/>
              <x v="2"/>
              <x v="3"/>
              <x v="4"/>
              <x v="5"/>
            </reference>
            <reference field="0" count="1" selected="0">
              <x v="4"/>
            </reference>
            <reference field="6" count="1" selected="0">
              <x v="85"/>
            </reference>
            <reference field="9" count="1" selected="0">
              <x v="1"/>
            </reference>
            <reference field="12" count="6">
              <x v="0"/>
              <x v="1"/>
              <x v="2"/>
              <x v="3"/>
              <x v="4"/>
              <x v="6"/>
            </reference>
          </references>
        </pivotArea>
        <pivotArea type="data" collapsedLevelsAreSubtotals="1" fieldPosition="0">
          <references count="4">
            <reference field="4294967294" count="5" selected="0">
              <x v="1"/>
              <x v="2"/>
              <x v="3"/>
              <x v="4"/>
              <x v="5"/>
            </reference>
            <reference field="0" count="1" selected="0">
              <x v="4"/>
            </reference>
            <reference field="6" count="1" selected="0">
              <x v="85"/>
            </reference>
            <reference field="9" count="1">
              <x v="2"/>
            </reference>
          </references>
        </pivotArea>
        <pivotArea type="data" collapsedLevelsAreSubtotals="1" fieldPosition="0">
          <references count="5">
            <reference field="4294967294" count="5" selected="0">
              <x v="1"/>
              <x v="2"/>
              <x v="3"/>
              <x v="4"/>
              <x v="5"/>
            </reference>
            <reference field="0" count="1" selected="0">
              <x v="4"/>
            </reference>
            <reference field="6" count="1" selected="0">
              <x v="85"/>
            </reference>
            <reference field="9" count="1" selected="0">
              <x v="2"/>
            </reference>
            <reference field="12" count="6">
              <x v="0"/>
              <x v="1"/>
              <x v="2"/>
              <x v="3"/>
              <x v="4"/>
              <x v="6"/>
            </reference>
          </references>
        </pivotArea>
        <pivotArea type="data" collapsedLevelsAreSubtotals="1" fieldPosition="0">
          <references count="3">
            <reference field="4294967294" count="5" selected="0">
              <x v="1"/>
              <x v="2"/>
              <x v="3"/>
              <x v="4"/>
              <x v="5"/>
            </reference>
            <reference field="0" count="1" selected="0">
              <x v="4"/>
            </reference>
            <reference field="6" count="1">
              <x v="86"/>
            </reference>
          </references>
        </pivotArea>
        <pivotArea type="data" collapsedLevelsAreSubtotals="1" fieldPosition="0">
          <references count="4">
            <reference field="4294967294" count="5" selected="0">
              <x v="1"/>
              <x v="2"/>
              <x v="3"/>
              <x v="4"/>
              <x v="5"/>
            </reference>
            <reference field="0" count="1" selected="0">
              <x v="4"/>
            </reference>
            <reference field="6" count="1" selected="0">
              <x v="86"/>
            </reference>
            <reference field="9" count="1">
              <x v="0"/>
            </reference>
          </references>
        </pivotArea>
        <pivotArea type="data" collapsedLevelsAreSubtotals="1" fieldPosition="0">
          <references count="5">
            <reference field="4294967294" count="5" selected="0">
              <x v="1"/>
              <x v="2"/>
              <x v="3"/>
              <x v="4"/>
              <x v="5"/>
            </reference>
            <reference field="0" count="1" selected="0">
              <x v="4"/>
            </reference>
            <reference field="6" count="1" selected="0">
              <x v="86"/>
            </reference>
            <reference field="9" count="1" selected="0">
              <x v="0"/>
            </reference>
            <reference field="12" count="6">
              <x v="0"/>
              <x v="1"/>
              <x v="2"/>
              <x v="3"/>
              <x v="4"/>
              <x v="6"/>
            </reference>
          </references>
        </pivotArea>
        <pivotArea type="data" collapsedLevelsAreSubtotals="1" fieldPosition="0">
          <references count="4">
            <reference field="4294967294" count="5" selected="0">
              <x v="1"/>
              <x v="2"/>
              <x v="3"/>
              <x v="4"/>
              <x v="5"/>
            </reference>
            <reference field="0" count="1" selected="0">
              <x v="4"/>
            </reference>
            <reference field="6" count="1" selected="0">
              <x v="86"/>
            </reference>
            <reference field="9" count="1">
              <x v="1"/>
            </reference>
          </references>
        </pivotArea>
        <pivotArea type="data" collapsedLevelsAreSubtotals="1" fieldPosition="0">
          <references count="5">
            <reference field="4294967294" count="5" selected="0">
              <x v="1"/>
              <x v="2"/>
              <x v="3"/>
              <x v="4"/>
              <x v="5"/>
            </reference>
            <reference field="0" count="1" selected="0">
              <x v="4"/>
            </reference>
            <reference field="6" count="1" selected="0">
              <x v="86"/>
            </reference>
            <reference field="9" count="1" selected="0">
              <x v="1"/>
            </reference>
            <reference field="12" count="6">
              <x v="0"/>
              <x v="1"/>
              <x v="2"/>
              <x v="3"/>
              <x v="4"/>
              <x v="6"/>
            </reference>
          </references>
        </pivotArea>
        <pivotArea type="data" collapsedLevelsAreSubtotals="1" fieldPosition="0">
          <references count="4">
            <reference field="4294967294" count="5" selected="0">
              <x v="1"/>
              <x v="2"/>
              <x v="3"/>
              <x v="4"/>
              <x v="5"/>
            </reference>
            <reference field="0" count="1" selected="0">
              <x v="4"/>
            </reference>
            <reference field="6" count="1" selected="0">
              <x v="86"/>
            </reference>
            <reference field="9" count="1">
              <x v="2"/>
            </reference>
          </references>
        </pivotArea>
        <pivotArea type="data" collapsedLevelsAreSubtotals="1" fieldPosition="0">
          <references count="5">
            <reference field="4294967294" count="5" selected="0">
              <x v="1"/>
              <x v="2"/>
              <x v="3"/>
              <x v="4"/>
              <x v="5"/>
            </reference>
            <reference field="0" count="1" selected="0">
              <x v="4"/>
            </reference>
            <reference field="6" count="1" selected="0">
              <x v="86"/>
            </reference>
            <reference field="9" count="1" selected="0">
              <x v="2"/>
            </reference>
            <reference field="12" count="6">
              <x v="0"/>
              <x v="1"/>
              <x v="2"/>
              <x v="3"/>
              <x v="4"/>
              <x v="6"/>
            </reference>
          </references>
        </pivotArea>
        <pivotArea type="data" collapsedLevelsAreSubtotals="1" fieldPosition="0">
          <references count="3">
            <reference field="4294967294" count="5" selected="0">
              <x v="1"/>
              <x v="2"/>
              <x v="3"/>
              <x v="4"/>
              <x v="5"/>
            </reference>
            <reference field="0" count="1" selected="0">
              <x v="4"/>
            </reference>
            <reference field="6" count="1">
              <x v="87"/>
            </reference>
          </references>
        </pivotArea>
        <pivotArea type="data" collapsedLevelsAreSubtotals="1" fieldPosition="0">
          <references count="4">
            <reference field="4294967294" count="5" selected="0">
              <x v="1"/>
              <x v="2"/>
              <x v="3"/>
              <x v="4"/>
              <x v="5"/>
            </reference>
            <reference field="0" count="1" selected="0">
              <x v="4"/>
            </reference>
            <reference field="6" count="1" selected="0">
              <x v="87"/>
            </reference>
            <reference field="9" count="1">
              <x v="0"/>
            </reference>
          </references>
        </pivotArea>
        <pivotArea type="data" collapsedLevelsAreSubtotals="1" fieldPosition="0">
          <references count="5">
            <reference field="4294967294" count="5" selected="0">
              <x v="1"/>
              <x v="2"/>
              <x v="3"/>
              <x v="4"/>
              <x v="5"/>
            </reference>
            <reference field="0" count="1" selected="0">
              <x v="4"/>
            </reference>
            <reference field="6" count="1" selected="0">
              <x v="87"/>
            </reference>
            <reference field="9" count="1" selected="0">
              <x v="0"/>
            </reference>
            <reference field="12" count="6">
              <x v="0"/>
              <x v="1"/>
              <x v="2"/>
              <x v="3"/>
              <x v="4"/>
              <x v="6"/>
            </reference>
          </references>
        </pivotArea>
        <pivotArea type="data" collapsedLevelsAreSubtotals="1" fieldPosition="0">
          <references count="3">
            <reference field="4294967294" count="5" selected="0">
              <x v="1"/>
              <x v="2"/>
              <x v="3"/>
              <x v="4"/>
              <x v="5"/>
            </reference>
            <reference field="0" count="1" selected="0">
              <x v="4"/>
            </reference>
            <reference field="6" count="1">
              <x v="88"/>
            </reference>
          </references>
        </pivotArea>
        <pivotArea type="data" collapsedLevelsAreSubtotals="1" fieldPosition="0">
          <references count="4">
            <reference field="4294967294" count="5" selected="0">
              <x v="1"/>
              <x v="2"/>
              <x v="3"/>
              <x v="4"/>
              <x v="5"/>
            </reference>
            <reference field="0" count="1" selected="0">
              <x v="4"/>
            </reference>
            <reference field="6" count="1" selected="0">
              <x v="88"/>
            </reference>
            <reference field="9" count="1">
              <x v="1"/>
            </reference>
          </references>
        </pivotArea>
        <pivotArea type="data" collapsedLevelsAreSubtotals="1" fieldPosition="0">
          <references count="5">
            <reference field="4294967294" count="5" selected="0">
              <x v="1"/>
              <x v="2"/>
              <x v="3"/>
              <x v="4"/>
              <x v="5"/>
            </reference>
            <reference field="0" count="1" selected="0">
              <x v="4"/>
            </reference>
            <reference field="6" count="1" selected="0">
              <x v="88"/>
            </reference>
            <reference field="9" count="1" selected="0">
              <x v="1"/>
            </reference>
            <reference field="12" count="6">
              <x v="0"/>
              <x v="1"/>
              <x v="2"/>
              <x v="3"/>
              <x v="4"/>
              <x v="6"/>
            </reference>
          </references>
        </pivotArea>
        <pivotArea type="data" collapsedLevelsAreSubtotals="1" fieldPosition="0">
          <references count="4">
            <reference field="4294967294" count="5" selected="0">
              <x v="1"/>
              <x v="2"/>
              <x v="3"/>
              <x v="4"/>
              <x v="5"/>
            </reference>
            <reference field="0" count="1" selected="0">
              <x v="4"/>
            </reference>
            <reference field="6" count="1" selected="0">
              <x v="88"/>
            </reference>
            <reference field="9" count="1">
              <x v="2"/>
            </reference>
          </references>
        </pivotArea>
        <pivotArea type="data" collapsedLevelsAreSubtotals="1" fieldPosition="0">
          <references count="5">
            <reference field="4294967294" count="5" selected="0">
              <x v="1"/>
              <x v="2"/>
              <x v="3"/>
              <x v="4"/>
              <x v="5"/>
            </reference>
            <reference field="0" count="1" selected="0">
              <x v="4"/>
            </reference>
            <reference field="6" count="1" selected="0">
              <x v="88"/>
            </reference>
            <reference field="9" count="1" selected="0">
              <x v="2"/>
            </reference>
            <reference field="12" count="6">
              <x v="0"/>
              <x v="1"/>
              <x v="2"/>
              <x v="3"/>
              <x v="4"/>
              <x v="6"/>
            </reference>
          </references>
        </pivotArea>
        <pivotArea type="data" collapsedLevelsAreSubtotals="1" fieldPosition="0">
          <references count="4">
            <reference field="4294967294" count="5" selected="0">
              <x v="1"/>
              <x v="2"/>
              <x v="3"/>
              <x v="4"/>
              <x v="5"/>
            </reference>
            <reference field="0" count="1" selected="0">
              <x v="4"/>
            </reference>
            <reference field="6" count="1" selected="0">
              <x v="88"/>
            </reference>
            <reference field="9" count="1">
              <x v="3"/>
            </reference>
          </references>
        </pivotArea>
        <pivotArea type="data" collapsedLevelsAreSubtotals="1" fieldPosition="0">
          <references count="5">
            <reference field="4294967294" count="5" selected="0">
              <x v="1"/>
              <x v="2"/>
              <x v="3"/>
              <x v="4"/>
              <x v="5"/>
            </reference>
            <reference field="0" count="1" selected="0">
              <x v="4"/>
            </reference>
            <reference field="6" count="1" selected="0">
              <x v="88"/>
            </reference>
            <reference field="9" count="1" selected="0">
              <x v="3"/>
            </reference>
            <reference field="12" count="6">
              <x v="0"/>
              <x v="1"/>
              <x v="2"/>
              <x v="3"/>
              <x v="4"/>
              <x v="6"/>
            </reference>
          </references>
        </pivotArea>
        <pivotArea type="data" collapsedLevelsAreSubtotals="1" fieldPosition="0">
          <references count="3">
            <reference field="4294967294" count="5" selected="0">
              <x v="1"/>
              <x v="2"/>
              <x v="3"/>
              <x v="4"/>
              <x v="5"/>
            </reference>
            <reference field="0" count="1" selected="0">
              <x v="4"/>
            </reference>
            <reference field="6" count="1">
              <x v="89"/>
            </reference>
          </references>
        </pivotArea>
        <pivotArea type="data" collapsedLevelsAreSubtotals="1" fieldPosition="0">
          <references count="4">
            <reference field="4294967294" count="5" selected="0">
              <x v="1"/>
              <x v="2"/>
              <x v="3"/>
              <x v="4"/>
              <x v="5"/>
            </reference>
            <reference field="0" count="1" selected="0">
              <x v="4"/>
            </reference>
            <reference field="6" count="1" selected="0">
              <x v="89"/>
            </reference>
            <reference field="9" count="1">
              <x v="0"/>
            </reference>
          </references>
        </pivotArea>
        <pivotArea type="data" collapsedLevelsAreSubtotals="1" fieldPosition="0">
          <references count="5">
            <reference field="4294967294" count="5" selected="0">
              <x v="1"/>
              <x v="2"/>
              <x v="3"/>
              <x v="4"/>
              <x v="5"/>
            </reference>
            <reference field="0" count="1" selected="0">
              <x v="4"/>
            </reference>
            <reference field="6" count="1" selected="0">
              <x v="89"/>
            </reference>
            <reference field="9" count="1" selected="0">
              <x v="0"/>
            </reference>
            <reference field="12" count="6">
              <x v="0"/>
              <x v="1"/>
              <x v="2"/>
              <x v="3"/>
              <x v="4"/>
              <x v="6"/>
            </reference>
          </references>
        </pivotArea>
        <pivotArea type="data" collapsedLevelsAreSubtotals="1" fieldPosition="0">
          <references count="4">
            <reference field="4294967294" count="5" selected="0">
              <x v="1"/>
              <x v="2"/>
              <x v="3"/>
              <x v="4"/>
              <x v="5"/>
            </reference>
            <reference field="0" count="1" selected="0">
              <x v="4"/>
            </reference>
            <reference field="6" count="1" selected="0">
              <x v="89"/>
            </reference>
            <reference field="9" count="1">
              <x v="1"/>
            </reference>
          </references>
        </pivotArea>
        <pivotArea type="data" collapsedLevelsAreSubtotals="1" fieldPosition="0">
          <references count="5">
            <reference field="4294967294" count="5" selected="0">
              <x v="1"/>
              <x v="2"/>
              <x v="3"/>
              <x v="4"/>
              <x v="5"/>
            </reference>
            <reference field="0" count="1" selected="0">
              <x v="4"/>
            </reference>
            <reference field="6" count="1" selected="0">
              <x v="89"/>
            </reference>
            <reference field="9" count="1" selected="0">
              <x v="1"/>
            </reference>
            <reference field="12" count="6">
              <x v="0"/>
              <x v="1"/>
              <x v="2"/>
              <x v="3"/>
              <x v="4"/>
              <x v="6"/>
            </reference>
          </references>
        </pivotArea>
        <pivotArea type="data" collapsedLevelsAreSubtotals="1" fieldPosition="0">
          <references count="4">
            <reference field="4294967294" count="5" selected="0">
              <x v="1"/>
              <x v="2"/>
              <x v="3"/>
              <x v="4"/>
              <x v="5"/>
            </reference>
            <reference field="0" count="1" selected="0">
              <x v="4"/>
            </reference>
            <reference field="6" count="1" selected="0">
              <x v="89"/>
            </reference>
            <reference field="9" count="1">
              <x v="2"/>
            </reference>
          </references>
        </pivotArea>
        <pivotArea type="data" collapsedLevelsAreSubtotals="1" fieldPosition="0">
          <references count="5">
            <reference field="4294967294" count="5" selected="0">
              <x v="1"/>
              <x v="2"/>
              <x v="3"/>
              <x v="4"/>
              <x v="5"/>
            </reference>
            <reference field="0" count="1" selected="0">
              <x v="4"/>
            </reference>
            <reference field="6" count="1" selected="0">
              <x v="89"/>
            </reference>
            <reference field="9" count="1" selected="0">
              <x v="2"/>
            </reference>
            <reference field="12" count="6">
              <x v="0"/>
              <x v="1"/>
              <x v="2"/>
              <x v="3"/>
              <x v="4"/>
              <x v="6"/>
            </reference>
          </references>
        </pivotArea>
        <pivotArea type="data" collapsedLevelsAreSubtotals="1" fieldPosition="0">
          <references count="3">
            <reference field="4294967294" count="5" selected="0">
              <x v="1"/>
              <x v="2"/>
              <x v="3"/>
              <x v="4"/>
              <x v="5"/>
            </reference>
            <reference field="0" count="1" selected="0">
              <x v="4"/>
            </reference>
            <reference field="6" count="1">
              <x v="90"/>
            </reference>
          </references>
        </pivotArea>
        <pivotArea type="data" collapsedLevelsAreSubtotals="1" fieldPosition="0">
          <references count="4">
            <reference field="4294967294" count="5" selected="0">
              <x v="1"/>
              <x v="2"/>
              <x v="3"/>
              <x v="4"/>
              <x v="5"/>
            </reference>
            <reference field="0" count="1" selected="0">
              <x v="4"/>
            </reference>
            <reference field="6" count="1" selected="0">
              <x v="90"/>
            </reference>
            <reference field="9" count="1">
              <x v="0"/>
            </reference>
          </references>
        </pivotArea>
        <pivotArea type="data" collapsedLevelsAreSubtotals="1" fieldPosition="0">
          <references count="5">
            <reference field="4294967294" count="5" selected="0">
              <x v="1"/>
              <x v="2"/>
              <x v="3"/>
              <x v="4"/>
              <x v="5"/>
            </reference>
            <reference field="0" count="1" selected="0">
              <x v="4"/>
            </reference>
            <reference field="6" count="1" selected="0">
              <x v="90"/>
            </reference>
            <reference field="9" count="1" selected="0">
              <x v="0"/>
            </reference>
            <reference field="12" count="6">
              <x v="0"/>
              <x v="1"/>
              <x v="2"/>
              <x v="3"/>
              <x v="4"/>
              <x v="6"/>
            </reference>
          </references>
        </pivotArea>
        <pivotArea type="data" collapsedLevelsAreSubtotals="1" fieldPosition="0">
          <references count="4">
            <reference field="4294967294" count="5" selected="0">
              <x v="1"/>
              <x v="2"/>
              <x v="3"/>
              <x v="4"/>
              <x v="5"/>
            </reference>
            <reference field="0" count="1" selected="0">
              <x v="4"/>
            </reference>
            <reference field="6" count="1" selected="0">
              <x v="90"/>
            </reference>
            <reference field="9" count="1">
              <x v="1"/>
            </reference>
          </references>
        </pivotArea>
        <pivotArea type="data" collapsedLevelsAreSubtotals="1" fieldPosition="0">
          <references count="5">
            <reference field="4294967294" count="5" selected="0">
              <x v="1"/>
              <x v="2"/>
              <x v="3"/>
              <x v="4"/>
              <x v="5"/>
            </reference>
            <reference field="0" count="1" selected="0">
              <x v="4"/>
            </reference>
            <reference field="6" count="1" selected="0">
              <x v="90"/>
            </reference>
            <reference field="9" count="1" selected="0">
              <x v="1"/>
            </reference>
            <reference field="12" count="6">
              <x v="0"/>
              <x v="1"/>
              <x v="2"/>
              <x v="3"/>
              <x v="4"/>
              <x v="6"/>
            </reference>
          </references>
        </pivotArea>
        <pivotArea type="data" collapsedLevelsAreSubtotals="1" fieldPosition="0">
          <references count="4">
            <reference field="4294967294" count="5" selected="0">
              <x v="1"/>
              <x v="2"/>
              <x v="3"/>
              <x v="4"/>
              <x v="5"/>
            </reference>
            <reference field="0" count="1" selected="0">
              <x v="4"/>
            </reference>
            <reference field="6" count="1" selected="0">
              <x v="90"/>
            </reference>
            <reference field="9" count="1">
              <x v="2"/>
            </reference>
          </references>
        </pivotArea>
        <pivotArea type="data" collapsedLevelsAreSubtotals="1" fieldPosition="0">
          <references count="5">
            <reference field="4294967294" count="5" selected="0">
              <x v="1"/>
              <x v="2"/>
              <x v="3"/>
              <x v="4"/>
              <x v="5"/>
            </reference>
            <reference field="0" count="1" selected="0">
              <x v="4"/>
            </reference>
            <reference field="6" count="1" selected="0">
              <x v="90"/>
            </reference>
            <reference field="9" count="1" selected="0">
              <x v="2"/>
            </reference>
            <reference field="12" count="6">
              <x v="0"/>
              <x v="1"/>
              <x v="2"/>
              <x v="3"/>
              <x v="4"/>
              <x v="6"/>
            </reference>
          </references>
        </pivotArea>
        <pivotArea type="data" collapsedLevelsAreSubtotals="1" fieldPosition="0">
          <references count="3">
            <reference field="4294967294" count="5" selected="0">
              <x v="1"/>
              <x v="2"/>
              <x v="3"/>
              <x v="4"/>
              <x v="5"/>
            </reference>
            <reference field="0" count="1" selected="0">
              <x v="4"/>
            </reference>
            <reference field="6" count="1">
              <x v="91"/>
            </reference>
          </references>
        </pivotArea>
        <pivotArea type="data" collapsedLevelsAreSubtotals="1" fieldPosition="0">
          <references count="4">
            <reference field="4294967294" count="5" selected="0">
              <x v="1"/>
              <x v="2"/>
              <x v="3"/>
              <x v="4"/>
              <x v="5"/>
            </reference>
            <reference field="0" count="1" selected="0">
              <x v="4"/>
            </reference>
            <reference field="6" count="1" selected="0">
              <x v="91"/>
            </reference>
            <reference field="9" count="1">
              <x v="0"/>
            </reference>
          </references>
        </pivotArea>
        <pivotArea type="data" collapsedLevelsAreSubtotals="1" fieldPosition="0">
          <references count="5">
            <reference field="4294967294" count="5" selected="0">
              <x v="1"/>
              <x v="2"/>
              <x v="3"/>
              <x v="4"/>
              <x v="5"/>
            </reference>
            <reference field="0" count="1" selected="0">
              <x v="4"/>
            </reference>
            <reference field="6" count="1" selected="0">
              <x v="91"/>
            </reference>
            <reference field="9" count="1" selected="0">
              <x v="0"/>
            </reference>
            <reference field="12" count="6">
              <x v="0"/>
              <x v="1"/>
              <x v="2"/>
              <x v="3"/>
              <x v="4"/>
              <x v="6"/>
            </reference>
          </references>
        </pivotArea>
        <pivotArea type="data" collapsedLevelsAreSubtotals="1" fieldPosition="0">
          <references count="4">
            <reference field="4294967294" count="5" selected="0">
              <x v="1"/>
              <x v="2"/>
              <x v="3"/>
              <x v="4"/>
              <x v="5"/>
            </reference>
            <reference field="0" count="1" selected="0">
              <x v="4"/>
            </reference>
            <reference field="6" count="1" selected="0">
              <x v="91"/>
            </reference>
            <reference field="9" count="1">
              <x v="1"/>
            </reference>
          </references>
        </pivotArea>
        <pivotArea type="data" collapsedLevelsAreSubtotals="1" fieldPosition="0">
          <references count="5">
            <reference field="4294967294" count="5" selected="0">
              <x v="1"/>
              <x v="2"/>
              <x v="3"/>
              <x v="4"/>
              <x v="5"/>
            </reference>
            <reference field="0" count="1" selected="0">
              <x v="4"/>
            </reference>
            <reference field="6" count="1" selected="0">
              <x v="91"/>
            </reference>
            <reference field="9" count="1" selected="0">
              <x v="1"/>
            </reference>
            <reference field="12" count="6">
              <x v="0"/>
              <x v="1"/>
              <x v="2"/>
              <x v="3"/>
              <x v="4"/>
              <x v="6"/>
            </reference>
          </references>
        </pivotArea>
        <pivotArea type="data" collapsedLevelsAreSubtotals="1" fieldPosition="0">
          <references count="4">
            <reference field="4294967294" count="5" selected="0">
              <x v="1"/>
              <x v="2"/>
              <x v="3"/>
              <x v="4"/>
              <x v="5"/>
            </reference>
            <reference field="0" count="1" selected="0">
              <x v="4"/>
            </reference>
            <reference field="6" count="1" selected="0">
              <x v="91"/>
            </reference>
            <reference field="9" count="1">
              <x v="2"/>
            </reference>
          </references>
        </pivotArea>
        <pivotArea type="data" collapsedLevelsAreSubtotals="1" fieldPosition="0">
          <references count="5">
            <reference field="4294967294" count="5" selected="0">
              <x v="1"/>
              <x v="2"/>
              <x v="3"/>
              <x v="4"/>
              <x v="5"/>
            </reference>
            <reference field="0" count="1" selected="0">
              <x v="4"/>
            </reference>
            <reference field="6" count="1" selected="0">
              <x v="91"/>
            </reference>
            <reference field="9" count="1" selected="0">
              <x v="2"/>
            </reference>
            <reference field="12" count="6">
              <x v="0"/>
              <x v="1"/>
              <x v="2"/>
              <x v="3"/>
              <x v="4"/>
              <x v="6"/>
            </reference>
          </references>
        </pivotArea>
        <pivotArea type="data" collapsedLevelsAreSubtotals="1" fieldPosition="0">
          <references count="4">
            <reference field="4294967294" count="5" selected="0">
              <x v="1"/>
              <x v="2"/>
              <x v="3"/>
              <x v="4"/>
              <x v="5"/>
            </reference>
            <reference field="0" count="1" selected="0">
              <x v="4"/>
            </reference>
            <reference field="6" count="1" selected="0">
              <x v="91"/>
            </reference>
            <reference field="9" count="1">
              <x v="102"/>
            </reference>
          </references>
        </pivotArea>
        <pivotArea type="data" collapsedLevelsAreSubtotals="1" fieldPosition="0">
          <references count="5">
            <reference field="4294967294" count="5" selected="0">
              <x v="1"/>
              <x v="2"/>
              <x v="3"/>
              <x v="4"/>
              <x v="5"/>
            </reference>
            <reference field="0" count="1" selected="0">
              <x v="4"/>
            </reference>
            <reference field="6" count="1" selected="0">
              <x v="91"/>
            </reference>
            <reference field="9" count="1" selected="0">
              <x v="102"/>
            </reference>
            <reference field="12" count="6">
              <x v="0"/>
              <x v="1"/>
              <x v="2"/>
              <x v="3"/>
              <x v="4"/>
              <x v="6"/>
            </reference>
          </references>
        </pivotArea>
        <pivotArea type="data" collapsedLevelsAreSubtotals="1" fieldPosition="0">
          <references count="3">
            <reference field="4294967294" count="5" selected="0">
              <x v="1"/>
              <x v="2"/>
              <x v="3"/>
              <x v="4"/>
              <x v="5"/>
            </reference>
            <reference field="0" count="1" selected="0">
              <x v="4"/>
            </reference>
            <reference field="6" count="1">
              <x v="94"/>
            </reference>
          </references>
        </pivotArea>
        <pivotArea type="data" collapsedLevelsAreSubtotals="1" fieldPosition="0">
          <references count="4">
            <reference field="4294967294" count="5" selected="0">
              <x v="1"/>
              <x v="2"/>
              <x v="3"/>
              <x v="4"/>
              <x v="5"/>
            </reference>
            <reference field="0" count="1" selected="0">
              <x v="4"/>
            </reference>
            <reference field="6" count="1" selected="0">
              <x v="94"/>
            </reference>
            <reference field="9" count="1">
              <x v="0"/>
            </reference>
          </references>
        </pivotArea>
        <pivotArea type="data" collapsedLevelsAreSubtotals="1" fieldPosition="0">
          <references count="5">
            <reference field="4294967294" count="5" selected="0">
              <x v="1"/>
              <x v="2"/>
              <x v="3"/>
              <x v="4"/>
              <x v="5"/>
            </reference>
            <reference field="0" count="1" selected="0">
              <x v="4"/>
            </reference>
            <reference field="6" count="1" selected="0">
              <x v="94"/>
            </reference>
            <reference field="9" count="1" selected="0">
              <x v="0"/>
            </reference>
            <reference field="12" count="6">
              <x v="0"/>
              <x v="1"/>
              <x v="2"/>
              <x v="3"/>
              <x v="4"/>
              <x v="6"/>
            </reference>
          </references>
        </pivotArea>
        <pivotArea type="data" collapsedLevelsAreSubtotals="1" fieldPosition="0">
          <references count="4">
            <reference field="4294967294" count="5" selected="0">
              <x v="1"/>
              <x v="2"/>
              <x v="3"/>
              <x v="4"/>
              <x v="5"/>
            </reference>
            <reference field="0" count="1" selected="0">
              <x v="4"/>
            </reference>
            <reference field="6" count="1" selected="0">
              <x v="94"/>
            </reference>
            <reference field="9" count="1">
              <x v="1"/>
            </reference>
          </references>
        </pivotArea>
        <pivotArea type="data" collapsedLevelsAreSubtotals="1" fieldPosition="0">
          <references count="5">
            <reference field="4294967294" count="5" selected="0">
              <x v="1"/>
              <x v="2"/>
              <x v="3"/>
              <x v="4"/>
              <x v="5"/>
            </reference>
            <reference field="0" count="1" selected="0">
              <x v="4"/>
            </reference>
            <reference field="6" count="1" selected="0">
              <x v="94"/>
            </reference>
            <reference field="9" count="1" selected="0">
              <x v="1"/>
            </reference>
            <reference field="12" count="6">
              <x v="0"/>
              <x v="1"/>
              <x v="2"/>
              <x v="3"/>
              <x v="4"/>
              <x v="6"/>
            </reference>
          </references>
        </pivotArea>
        <pivotArea type="data" collapsedLevelsAreSubtotals="1" fieldPosition="0">
          <references count="3">
            <reference field="4294967294" count="5" selected="0">
              <x v="1"/>
              <x v="2"/>
              <x v="3"/>
              <x v="4"/>
              <x v="5"/>
            </reference>
            <reference field="0" count="1" selected="0">
              <x v="4"/>
            </reference>
            <reference field="6" count="1">
              <x v="95"/>
            </reference>
          </references>
        </pivotArea>
        <pivotArea type="data" collapsedLevelsAreSubtotals="1" fieldPosition="0">
          <references count="4">
            <reference field="4294967294" count="5" selected="0">
              <x v="1"/>
              <x v="2"/>
              <x v="3"/>
              <x v="4"/>
              <x v="5"/>
            </reference>
            <reference field="0" count="1" selected="0">
              <x v="4"/>
            </reference>
            <reference field="6" count="1" selected="0">
              <x v="95"/>
            </reference>
            <reference field="9" count="1">
              <x v="2"/>
            </reference>
          </references>
        </pivotArea>
        <pivotArea type="data" collapsedLevelsAreSubtotals="1" fieldPosition="0">
          <references count="5">
            <reference field="4294967294" count="5" selected="0">
              <x v="1"/>
              <x v="2"/>
              <x v="3"/>
              <x v="4"/>
              <x v="5"/>
            </reference>
            <reference field="0" count="1" selected="0">
              <x v="4"/>
            </reference>
            <reference field="6" count="1" selected="0">
              <x v="95"/>
            </reference>
            <reference field="9" count="1" selected="0">
              <x v="2"/>
            </reference>
            <reference field="12" count="6">
              <x v="0"/>
              <x v="1"/>
              <x v="2"/>
              <x v="3"/>
              <x v="4"/>
              <x v="6"/>
            </reference>
          </references>
        </pivotArea>
        <pivotArea type="data" collapsedLevelsAreSubtotals="1" fieldPosition="0">
          <references count="3">
            <reference field="4294967294" count="5" selected="0">
              <x v="1"/>
              <x v="2"/>
              <x v="3"/>
              <x v="4"/>
              <x v="5"/>
            </reference>
            <reference field="0" count="1" selected="0">
              <x v="4"/>
            </reference>
            <reference field="6" count="1">
              <x v="104"/>
            </reference>
          </references>
        </pivotArea>
        <pivotArea type="data" collapsedLevelsAreSubtotals="1" fieldPosition="0">
          <references count="4">
            <reference field="4294967294" count="5" selected="0">
              <x v="1"/>
              <x v="2"/>
              <x v="3"/>
              <x v="4"/>
              <x v="5"/>
            </reference>
            <reference field="0" count="1" selected="0">
              <x v="4"/>
            </reference>
            <reference field="6" count="1" selected="0">
              <x v="104"/>
            </reference>
            <reference field="9" count="1">
              <x v="85"/>
            </reference>
          </references>
        </pivotArea>
        <pivotArea type="data" collapsedLevelsAreSubtotals="1" fieldPosition="0">
          <references count="5">
            <reference field="4294967294" count="5" selected="0">
              <x v="1"/>
              <x v="2"/>
              <x v="3"/>
              <x v="4"/>
              <x v="5"/>
            </reference>
            <reference field="0" count="1" selected="0">
              <x v="4"/>
            </reference>
            <reference field="6" count="1" selected="0">
              <x v="104"/>
            </reference>
            <reference field="9" count="1" selected="0">
              <x v="85"/>
            </reference>
            <reference field="12" count="6">
              <x v="0"/>
              <x v="1"/>
              <x v="2"/>
              <x v="3"/>
              <x v="4"/>
              <x v="6"/>
            </reference>
          </references>
        </pivotArea>
        <pivotArea type="data" collapsedLevelsAreSubtotals="1" fieldPosition="0">
          <references count="3">
            <reference field="4294967294" count="5" selected="0">
              <x v="1"/>
              <x v="2"/>
              <x v="3"/>
              <x v="4"/>
              <x v="5"/>
            </reference>
            <reference field="0" count="1" selected="0">
              <x v="4"/>
            </reference>
            <reference field="6" count="1">
              <x v="110"/>
            </reference>
          </references>
        </pivotArea>
        <pivotArea type="data" collapsedLevelsAreSubtotals="1" fieldPosition="0">
          <references count="4">
            <reference field="4294967294" count="5" selected="0">
              <x v="1"/>
              <x v="2"/>
              <x v="3"/>
              <x v="4"/>
              <x v="5"/>
            </reference>
            <reference field="0" count="1" selected="0">
              <x v="4"/>
            </reference>
            <reference field="6" count="1" selected="0">
              <x v="110"/>
            </reference>
            <reference field="9" count="1">
              <x v="8"/>
            </reference>
          </references>
        </pivotArea>
        <pivotArea type="data" collapsedLevelsAreSubtotals="1" fieldPosition="0">
          <references count="5">
            <reference field="4294967294" count="5" selected="0">
              <x v="1"/>
              <x v="2"/>
              <x v="3"/>
              <x v="4"/>
              <x v="5"/>
            </reference>
            <reference field="0" count="1" selected="0">
              <x v="4"/>
            </reference>
            <reference field="6" count="1" selected="0">
              <x v="110"/>
            </reference>
            <reference field="9" count="1" selected="0">
              <x v="8"/>
            </reference>
            <reference field="12" count="6">
              <x v="0"/>
              <x v="1"/>
              <x v="2"/>
              <x v="3"/>
              <x v="4"/>
              <x v="6"/>
            </reference>
          </references>
        </pivotArea>
        <pivotArea type="data" collapsedLevelsAreSubtotals="1" fieldPosition="0">
          <references count="3">
            <reference field="4294967294" count="5" selected="0">
              <x v="1"/>
              <x v="2"/>
              <x v="3"/>
              <x v="4"/>
              <x v="5"/>
            </reference>
            <reference field="0" count="1" selected="0">
              <x v="4"/>
            </reference>
            <reference field="6" count="1">
              <x v="112"/>
            </reference>
          </references>
        </pivotArea>
        <pivotArea type="data" collapsedLevelsAreSubtotals="1" fieldPosition="0">
          <references count="4">
            <reference field="4294967294" count="5" selected="0">
              <x v="1"/>
              <x v="2"/>
              <x v="3"/>
              <x v="4"/>
              <x v="5"/>
            </reference>
            <reference field="0" count="1" selected="0">
              <x v="4"/>
            </reference>
            <reference field="6" count="1" selected="0">
              <x v="112"/>
            </reference>
            <reference field="9" count="1">
              <x v="8"/>
            </reference>
          </references>
        </pivotArea>
        <pivotArea type="data" collapsedLevelsAreSubtotals="1" fieldPosition="0">
          <references count="5">
            <reference field="4294967294" count="5" selected="0">
              <x v="1"/>
              <x v="2"/>
              <x v="3"/>
              <x v="4"/>
              <x v="5"/>
            </reference>
            <reference field="0" count="1" selected="0">
              <x v="4"/>
            </reference>
            <reference field="6" count="1" selected="0">
              <x v="112"/>
            </reference>
            <reference field="9" count="1" selected="0">
              <x v="8"/>
            </reference>
            <reference field="12" count="6">
              <x v="0"/>
              <x v="1"/>
              <x v="2"/>
              <x v="3"/>
              <x v="4"/>
              <x v="6"/>
            </reference>
          </references>
        </pivotArea>
        <pivotArea type="data" collapsedLevelsAreSubtotals="1" fieldPosition="0">
          <references count="3">
            <reference field="4294967294" count="5" selected="0">
              <x v="1"/>
              <x v="2"/>
              <x v="3"/>
              <x v="4"/>
              <x v="5"/>
            </reference>
            <reference field="0" count="1" selected="0">
              <x v="4"/>
            </reference>
            <reference field="6" count="1">
              <x v="148"/>
            </reference>
          </references>
        </pivotArea>
        <pivotArea type="data" collapsedLevelsAreSubtotals="1" fieldPosition="0">
          <references count="4">
            <reference field="4294967294" count="5" selected="0">
              <x v="1"/>
              <x v="2"/>
              <x v="3"/>
              <x v="4"/>
              <x v="5"/>
            </reference>
            <reference field="0" count="1" selected="0">
              <x v="4"/>
            </reference>
            <reference field="6" count="1" selected="0">
              <x v="148"/>
            </reference>
            <reference field="9" count="1">
              <x v="102"/>
            </reference>
          </references>
        </pivotArea>
        <pivotArea type="data" collapsedLevelsAreSubtotals="1" fieldPosition="0">
          <references count="5">
            <reference field="4294967294" count="5" selected="0">
              <x v="1"/>
              <x v="2"/>
              <x v="3"/>
              <x v="4"/>
              <x v="5"/>
            </reference>
            <reference field="0" count="1" selected="0">
              <x v="4"/>
            </reference>
            <reference field="6" count="1" selected="0">
              <x v="148"/>
            </reference>
            <reference field="9" count="1" selected="0">
              <x v="102"/>
            </reference>
            <reference field="12" count="6">
              <x v="0"/>
              <x v="1"/>
              <x v="2"/>
              <x v="3"/>
              <x v="4"/>
              <x v="6"/>
            </reference>
          </references>
        </pivotArea>
        <pivotArea type="data" collapsedLevelsAreSubtotals="1" fieldPosition="0">
          <references count="3">
            <reference field="4294967294" count="5" selected="0">
              <x v="1"/>
              <x v="2"/>
              <x v="3"/>
              <x v="4"/>
              <x v="5"/>
            </reference>
            <reference field="0" count="1" selected="0">
              <x v="4"/>
            </reference>
            <reference field="6" count="1">
              <x v="153"/>
            </reference>
          </references>
        </pivotArea>
        <pivotArea type="data" collapsedLevelsAreSubtotals="1" fieldPosition="0">
          <references count="4">
            <reference field="4294967294" count="5" selected="0">
              <x v="1"/>
              <x v="2"/>
              <x v="3"/>
              <x v="4"/>
              <x v="5"/>
            </reference>
            <reference field="0" count="1" selected="0">
              <x v="4"/>
            </reference>
            <reference field="6" count="1" selected="0">
              <x v="153"/>
            </reference>
            <reference field="9" count="1">
              <x v="20"/>
            </reference>
          </references>
        </pivotArea>
        <pivotArea type="data" collapsedLevelsAreSubtotals="1" fieldPosition="0">
          <references count="5">
            <reference field="4294967294" count="5" selected="0">
              <x v="1"/>
              <x v="2"/>
              <x v="3"/>
              <x v="4"/>
              <x v="5"/>
            </reference>
            <reference field="0" count="1" selected="0">
              <x v="4"/>
            </reference>
            <reference field="6" count="1" selected="0">
              <x v="153"/>
            </reference>
            <reference field="9" count="1" selected="0">
              <x v="20"/>
            </reference>
            <reference field="12" count="6">
              <x v="0"/>
              <x v="1"/>
              <x v="2"/>
              <x v="3"/>
              <x v="4"/>
              <x v="6"/>
            </reference>
          </references>
        </pivotArea>
        <pivotArea type="data" collapsedLevelsAreSubtotals="1" fieldPosition="0">
          <references count="3">
            <reference field="4294967294" count="5" selected="0">
              <x v="1"/>
              <x v="2"/>
              <x v="3"/>
              <x v="4"/>
              <x v="5"/>
            </reference>
            <reference field="0" count="1" selected="0">
              <x v="4"/>
            </reference>
            <reference field="6" count="1">
              <x v="154"/>
            </reference>
          </references>
        </pivotArea>
        <pivotArea type="data" collapsedLevelsAreSubtotals="1" fieldPosition="0">
          <references count="4">
            <reference field="4294967294" count="5" selected="0">
              <x v="1"/>
              <x v="2"/>
              <x v="3"/>
              <x v="4"/>
              <x v="5"/>
            </reference>
            <reference field="0" count="1" selected="0">
              <x v="4"/>
            </reference>
            <reference field="6" count="1" selected="0">
              <x v="154"/>
            </reference>
            <reference field="9" count="1">
              <x v="2"/>
            </reference>
          </references>
        </pivotArea>
        <pivotArea type="data" collapsedLevelsAreSubtotals="1" fieldPosition="0">
          <references count="5">
            <reference field="4294967294" count="5" selected="0">
              <x v="1"/>
              <x v="2"/>
              <x v="3"/>
              <x v="4"/>
              <x v="5"/>
            </reference>
            <reference field="0" count="1" selected="0">
              <x v="4"/>
            </reference>
            <reference field="6" count="1" selected="0">
              <x v="154"/>
            </reference>
            <reference field="9" count="1" selected="0">
              <x v="2"/>
            </reference>
            <reference field="12" count="6">
              <x v="0"/>
              <x v="1"/>
              <x v="2"/>
              <x v="3"/>
              <x v="4"/>
              <x v="6"/>
            </reference>
          </references>
        </pivotArea>
        <pivotArea type="data" collapsedLevelsAreSubtotals="1" fieldPosition="0">
          <references count="3">
            <reference field="4294967294" count="5" selected="0">
              <x v="1"/>
              <x v="2"/>
              <x v="3"/>
              <x v="4"/>
              <x v="5"/>
            </reference>
            <reference field="0" count="1" selected="0">
              <x v="4"/>
            </reference>
            <reference field="6" count="1">
              <x v="155"/>
            </reference>
          </references>
        </pivotArea>
        <pivotArea type="data" collapsedLevelsAreSubtotals="1" fieldPosition="0">
          <references count="4">
            <reference field="4294967294" count="5" selected="0">
              <x v="1"/>
              <x v="2"/>
              <x v="3"/>
              <x v="4"/>
              <x v="5"/>
            </reference>
            <reference field="0" count="1" selected="0">
              <x v="4"/>
            </reference>
            <reference field="6" count="1" selected="0">
              <x v="155"/>
            </reference>
            <reference field="9" count="1">
              <x v="20"/>
            </reference>
          </references>
        </pivotArea>
        <pivotArea type="data" collapsedLevelsAreSubtotals="1" fieldPosition="0">
          <references count="5">
            <reference field="4294967294" count="5" selected="0">
              <x v="1"/>
              <x v="2"/>
              <x v="3"/>
              <x v="4"/>
              <x v="5"/>
            </reference>
            <reference field="0" count="1" selected="0">
              <x v="4"/>
            </reference>
            <reference field="6" count="1" selected="0">
              <x v="155"/>
            </reference>
            <reference field="9" count="1" selected="0">
              <x v="20"/>
            </reference>
            <reference field="12" count="6">
              <x v="0"/>
              <x v="1"/>
              <x v="2"/>
              <x v="3"/>
              <x v="4"/>
              <x v="6"/>
            </reference>
          </references>
        </pivotArea>
        <pivotArea type="data" collapsedLevelsAreSubtotals="1" fieldPosition="0">
          <references count="3">
            <reference field="4294967294" count="5" selected="0">
              <x v="1"/>
              <x v="2"/>
              <x v="3"/>
              <x v="4"/>
              <x v="5"/>
            </reference>
            <reference field="0" count="1" selected="0">
              <x v="4"/>
            </reference>
            <reference field="6" count="1">
              <x v="156"/>
            </reference>
          </references>
        </pivotArea>
        <pivotArea type="data" collapsedLevelsAreSubtotals="1" fieldPosition="0">
          <references count="4">
            <reference field="4294967294" count="5" selected="0">
              <x v="1"/>
              <x v="2"/>
              <x v="3"/>
              <x v="4"/>
              <x v="5"/>
            </reference>
            <reference field="0" count="1" selected="0">
              <x v="4"/>
            </reference>
            <reference field="6" count="1" selected="0">
              <x v="156"/>
            </reference>
            <reference field="9" count="1">
              <x v="20"/>
            </reference>
          </references>
        </pivotArea>
        <pivotArea type="data" collapsedLevelsAreSubtotals="1" fieldPosition="0">
          <references count="5">
            <reference field="4294967294" count="5" selected="0">
              <x v="1"/>
              <x v="2"/>
              <x v="3"/>
              <x v="4"/>
              <x v="5"/>
            </reference>
            <reference field="0" count="1" selected="0">
              <x v="4"/>
            </reference>
            <reference field="6" count="1" selected="0">
              <x v="156"/>
            </reference>
            <reference field="9" count="1" selected="0">
              <x v="20"/>
            </reference>
            <reference field="12" count="6">
              <x v="0"/>
              <x v="1"/>
              <x v="2"/>
              <x v="3"/>
              <x v="4"/>
              <x v="6"/>
            </reference>
          </references>
        </pivotArea>
        <pivotArea type="data" collapsedLevelsAreSubtotals="1" fieldPosition="0">
          <references count="3">
            <reference field="4294967294" count="5" selected="0">
              <x v="1"/>
              <x v="2"/>
              <x v="3"/>
              <x v="4"/>
              <x v="5"/>
            </reference>
            <reference field="0" count="1" selected="0">
              <x v="4"/>
            </reference>
            <reference field="6" count="1">
              <x v="157"/>
            </reference>
          </references>
        </pivotArea>
        <pivotArea type="data" collapsedLevelsAreSubtotals="1" fieldPosition="0">
          <references count="4">
            <reference field="4294967294" count="5" selected="0">
              <x v="1"/>
              <x v="2"/>
              <x v="3"/>
              <x v="4"/>
              <x v="5"/>
            </reference>
            <reference field="0" count="1" selected="0">
              <x v="4"/>
            </reference>
            <reference field="6" count="1" selected="0">
              <x v="157"/>
            </reference>
            <reference field="9" count="1">
              <x v="8"/>
            </reference>
          </references>
        </pivotArea>
        <pivotArea type="data" collapsedLevelsAreSubtotals="1" fieldPosition="0">
          <references count="5">
            <reference field="4294967294" count="5" selected="0">
              <x v="1"/>
              <x v="2"/>
              <x v="3"/>
              <x v="4"/>
              <x v="5"/>
            </reference>
            <reference field="0" count="1" selected="0">
              <x v="4"/>
            </reference>
            <reference field="6" count="1" selected="0">
              <x v="157"/>
            </reference>
            <reference field="9" count="1" selected="0">
              <x v="8"/>
            </reference>
            <reference field="12" count="6">
              <x v="0"/>
              <x v="1"/>
              <x v="2"/>
              <x v="3"/>
              <x v="4"/>
              <x v="6"/>
            </reference>
          </references>
        </pivotArea>
        <pivotArea type="data" collapsedLevelsAreSubtotals="1" fieldPosition="0">
          <references count="3">
            <reference field="4294967294" count="5" selected="0">
              <x v="1"/>
              <x v="2"/>
              <x v="3"/>
              <x v="4"/>
              <x v="5"/>
            </reference>
            <reference field="0" count="1" selected="0">
              <x v="4"/>
            </reference>
            <reference field="6" count="1">
              <x v="158"/>
            </reference>
          </references>
        </pivotArea>
        <pivotArea type="data" collapsedLevelsAreSubtotals="1" fieldPosition="0">
          <references count="4">
            <reference field="4294967294" count="5" selected="0">
              <x v="1"/>
              <x v="2"/>
              <x v="3"/>
              <x v="4"/>
              <x v="5"/>
            </reference>
            <reference field="0" count="1" selected="0">
              <x v="4"/>
            </reference>
            <reference field="6" count="1" selected="0">
              <x v="158"/>
            </reference>
            <reference field="9" count="1">
              <x v="20"/>
            </reference>
          </references>
        </pivotArea>
        <pivotArea type="data" collapsedLevelsAreSubtotals="1" fieldPosition="0">
          <references count="5">
            <reference field="4294967294" count="5" selected="0">
              <x v="1"/>
              <x v="2"/>
              <x v="3"/>
              <x v="4"/>
              <x v="5"/>
            </reference>
            <reference field="0" count="1" selected="0">
              <x v="4"/>
            </reference>
            <reference field="6" count="1" selected="0">
              <x v="158"/>
            </reference>
            <reference field="9" count="1" selected="0">
              <x v="20"/>
            </reference>
            <reference field="12" count="6">
              <x v="0"/>
              <x v="1"/>
              <x v="2"/>
              <x v="3"/>
              <x v="4"/>
              <x v="6"/>
            </reference>
          </references>
        </pivotArea>
        <pivotArea type="data" collapsedLevelsAreSubtotals="1" fieldPosition="0">
          <references count="3">
            <reference field="4294967294" count="5" selected="0">
              <x v="1"/>
              <x v="2"/>
              <x v="3"/>
              <x v="4"/>
              <x v="5"/>
            </reference>
            <reference field="0" count="1" selected="0">
              <x v="4"/>
            </reference>
            <reference field="6" count="1">
              <x v="163"/>
            </reference>
          </references>
        </pivotArea>
        <pivotArea type="data" collapsedLevelsAreSubtotals="1" fieldPosition="0">
          <references count="4">
            <reference field="4294967294" count="5" selected="0">
              <x v="1"/>
              <x v="2"/>
              <x v="3"/>
              <x v="4"/>
              <x v="5"/>
            </reference>
            <reference field="0" count="1" selected="0">
              <x v="4"/>
            </reference>
            <reference field="6" count="1" selected="0">
              <x v="163"/>
            </reference>
            <reference field="9" count="1">
              <x v="2"/>
            </reference>
          </references>
        </pivotArea>
        <pivotArea type="data" collapsedLevelsAreSubtotals="1" fieldPosition="0">
          <references count="5">
            <reference field="4294967294" count="5" selected="0">
              <x v="1"/>
              <x v="2"/>
              <x v="3"/>
              <x v="4"/>
              <x v="5"/>
            </reference>
            <reference field="0" count="1" selected="0">
              <x v="4"/>
            </reference>
            <reference field="6" count="1" selected="0">
              <x v="163"/>
            </reference>
            <reference field="9" count="1" selected="0">
              <x v="2"/>
            </reference>
            <reference field="12" count="6">
              <x v="0"/>
              <x v="1"/>
              <x v="2"/>
              <x v="3"/>
              <x v="4"/>
              <x v="6"/>
            </reference>
          </references>
        </pivotArea>
        <pivotArea type="data" collapsedLevelsAreSubtotals="1" fieldPosition="0">
          <references count="2">
            <reference field="4294967294" count="5" selected="0">
              <x v="1"/>
              <x v="2"/>
              <x v="3"/>
              <x v="4"/>
              <x v="5"/>
            </reference>
            <reference field="0" count="1">
              <x v="5"/>
            </reference>
          </references>
        </pivotArea>
        <pivotArea type="data" collapsedLevelsAreSubtotals="1" fieldPosition="0">
          <references count="3">
            <reference field="4294967294" count="5" selected="0">
              <x v="1"/>
              <x v="2"/>
              <x v="3"/>
              <x v="4"/>
              <x v="5"/>
            </reference>
            <reference field="0" count="1" selected="0">
              <x v="5"/>
            </reference>
            <reference field="6" count="1">
              <x v="17"/>
            </reference>
          </references>
        </pivotArea>
        <pivotArea type="data" collapsedLevelsAreSubtotals="1" fieldPosition="0">
          <references count="4">
            <reference field="4294967294" count="5" selected="0">
              <x v="1"/>
              <x v="2"/>
              <x v="3"/>
              <x v="4"/>
              <x v="5"/>
            </reference>
            <reference field="0" count="1" selected="0">
              <x v="5"/>
            </reference>
            <reference field="6" count="1" selected="0">
              <x v="17"/>
            </reference>
            <reference field="9" count="1">
              <x v="163"/>
            </reference>
          </references>
        </pivotArea>
        <pivotArea type="data" collapsedLevelsAreSubtotals="1" fieldPosition="0">
          <references count="5">
            <reference field="4294967294" count="5" selected="0">
              <x v="1"/>
              <x v="2"/>
              <x v="3"/>
              <x v="4"/>
              <x v="5"/>
            </reference>
            <reference field="0" count="1" selected="0">
              <x v="5"/>
            </reference>
            <reference field="6" count="1" selected="0">
              <x v="17"/>
            </reference>
            <reference field="9" count="1" selected="0">
              <x v="163"/>
            </reference>
            <reference field="12" count="6">
              <x v="0"/>
              <x v="1"/>
              <x v="2"/>
              <x v="3"/>
              <x v="4"/>
              <x v="6"/>
            </reference>
          </references>
        </pivotArea>
        <pivotArea type="data" collapsedLevelsAreSubtotals="1" fieldPosition="0">
          <references count="3">
            <reference field="4294967294" count="5" selected="0">
              <x v="1"/>
              <x v="2"/>
              <x v="3"/>
              <x v="4"/>
              <x v="5"/>
            </reference>
            <reference field="0" count="1" selected="0">
              <x v="5"/>
            </reference>
            <reference field="6" count="1">
              <x v="18"/>
            </reference>
          </references>
        </pivotArea>
        <pivotArea type="data" collapsedLevelsAreSubtotals="1" fieldPosition="0">
          <references count="4">
            <reference field="4294967294" count="5" selected="0">
              <x v="1"/>
              <x v="2"/>
              <x v="3"/>
              <x v="4"/>
              <x v="5"/>
            </reference>
            <reference field="0" count="1" selected="0">
              <x v="5"/>
            </reference>
            <reference field="6" count="1" selected="0">
              <x v="18"/>
            </reference>
            <reference field="9" count="1">
              <x v="9"/>
            </reference>
          </references>
        </pivotArea>
        <pivotArea type="data" collapsedLevelsAreSubtotals="1" fieldPosition="0">
          <references count="5">
            <reference field="4294967294" count="5" selected="0">
              <x v="1"/>
              <x v="2"/>
              <x v="3"/>
              <x v="4"/>
              <x v="5"/>
            </reference>
            <reference field="0" count="1" selected="0">
              <x v="5"/>
            </reference>
            <reference field="6" count="1" selected="0">
              <x v="18"/>
            </reference>
            <reference field="9" count="1" selected="0">
              <x v="9"/>
            </reference>
            <reference field="12" count="6">
              <x v="0"/>
              <x v="1"/>
              <x v="2"/>
              <x v="3"/>
              <x v="4"/>
              <x v="6"/>
            </reference>
          </references>
        </pivotArea>
        <pivotArea type="data" collapsedLevelsAreSubtotals="1" fieldPosition="0">
          <references count="4">
            <reference field="4294967294" count="5" selected="0">
              <x v="1"/>
              <x v="2"/>
              <x v="3"/>
              <x v="4"/>
              <x v="5"/>
            </reference>
            <reference field="0" count="1" selected="0">
              <x v="5"/>
            </reference>
            <reference field="6" count="1" selected="0">
              <x v="18"/>
            </reference>
            <reference field="9" count="1">
              <x v="85"/>
            </reference>
          </references>
        </pivotArea>
        <pivotArea type="data" collapsedLevelsAreSubtotals="1" fieldPosition="0">
          <references count="5">
            <reference field="4294967294" count="5" selected="0">
              <x v="1"/>
              <x v="2"/>
              <x v="3"/>
              <x v="4"/>
              <x v="5"/>
            </reference>
            <reference field="0" count="1" selected="0">
              <x v="5"/>
            </reference>
            <reference field="6" count="1" selected="0">
              <x v="18"/>
            </reference>
            <reference field="9" count="1" selected="0">
              <x v="85"/>
            </reference>
            <reference field="12" count="6">
              <x v="0"/>
              <x v="1"/>
              <x v="2"/>
              <x v="3"/>
              <x v="4"/>
              <x v="6"/>
            </reference>
          </references>
        </pivotArea>
        <pivotArea type="data" collapsedLevelsAreSubtotals="1" fieldPosition="0">
          <references count="4">
            <reference field="4294967294" count="5" selected="0">
              <x v="1"/>
              <x v="2"/>
              <x v="3"/>
              <x v="4"/>
              <x v="5"/>
            </reference>
            <reference field="0" count="1" selected="0">
              <x v="5"/>
            </reference>
            <reference field="6" count="1" selected="0">
              <x v="18"/>
            </reference>
            <reference field="9" count="1">
              <x v="125"/>
            </reference>
          </references>
        </pivotArea>
        <pivotArea type="data" collapsedLevelsAreSubtotals="1" fieldPosition="0">
          <references count="5">
            <reference field="4294967294" count="5" selected="0">
              <x v="1"/>
              <x v="2"/>
              <x v="3"/>
              <x v="4"/>
              <x v="5"/>
            </reference>
            <reference field="0" count="1" selected="0">
              <x v="5"/>
            </reference>
            <reference field="6" count="1" selected="0">
              <x v="18"/>
            </reference>
            <reference field="9" count="1" selected="0">
              <x v="125"/>
            </reference>
            <reference field="12" count="6">
              <x v="0"/>
              <x v="1"/>
              <x v="2"/>
              <x v="3"/>
              <x v="4"/>
              <x v="6"/>
            </reference>
          </references>
        </pivotArea>
        <pivotArea type="data" collapsedLevelsAreSubtotals="1" fieldPosition="0">
          <references count="4">
            <reference field="4294967294" count="5" selected="0">
              <x v="1"/>
              <x v="2"/>
              <x v="3"/>
              <x v="4"/>
              <x v="5"/>
            </reference>
            <reference field="0" count="1" selected="0">
              <x v="5"/>
            </reference>
            <reference field="6" count="1" selected="0">
              <x v="18"/>
            </reference>
            <reference field="9" count="1">
              <x v="131"/>
            </reference>
          </references>
        </pivotArea>
        <pivotArea type="data" collapsedLevelsAreSubtotals="1" fieldPosition="0">
          <references count="5">
            <reference field="4294967294" count="5" selected="0">
              <x v="1"/>
              <x v="2"/>
              <x v="3"/>
              <x v="4"/>
              <x v="5"/>
            </reference>
            <reference field="0" count="1" selected="0">
              <x v="5"/>
            </reference>
            <reference field="6" count="1" selected="0">
              <x v="18"/>
            </reference>
            <reference field="9" count="1" selected="0">
              <x v="131"/>
            </reference>
            <reference field="12" count="6">
              <x v="0"/>
              <x v="1"/>
              <x v="2"/>
              <x v="3"/>
              <x v="4"/>
              <x v="6"/>
            </reference>
          </references>
        </pivotArea>
        <pivotArea type="data" collapsedLevelsAreSubtotals="1" fieldPosition="0">
          <references count="4">
            <reference field="4294967294" count="5" selected="0">
              <x v="1"/>
              <x v="2"/>
              <x v="3"/>
              <x v="4"/>
              <x v="5"/>
            </reference>
            <reference field="0" count="1" selected="0">
              <x v="5"/>
            </reference>
            <reference field="6" count="1" selected="0">
              <x v="18"/>
            </reference>
            <reference field="9" count="1">
              <x v="163"/>
            </reference>
          </references>
        </pivotArea>
        <pivotArea type="data" collapsedLevelsAreSubtotals="1" fieldPosition="0">
          <references count="5">
            <reference field="4294967294" count="5" selected="0">
              <x v="1"/>
              <x v="2"/>
              <x v="3"/>
              <x v="4"/>
              <x v="5"/>
            </reference>
            <reference field="0" count="1" selected="0">
              <x v="5"/>
            </reference>
            <reference field="6" count="1" selected="0">
              <x v="18"/>
            </reference>
            <reference field="9" count="1" selected="0">
              <x v="163"/>
            </reference>
            <reference field="12" count="6">
              <x v="0"/>
              <x v="1"/>
              <x v="2"/>
              <x v="3"/>
              <x v="4"/>
              <x v="6"/>
            </reference>
          </references>
        </pivotArea>
        <pivotArea type="data" collapsedLevelsAreSubtotals="1" fieldPosition="0">
          <references count="3">
            <reference field="4294967294" count="5" selected="0">
              <x v="1"/>
              <x v="2"/>
              <x v="3"/>
              <x v="4"/>
              <x v="5"/>
            </reference>
            <reference field="0" count="1" selected="0">
              <x v="5"/>
            </reference>
            <reference field="6" count="1">
              <x v="28"/>
            </reference>
          </references>
        </pivotArea>
        <pivotArea type="data" collapsedLevelsAreSubtotals="1" fieldPosition="0">
          <references count="4">
            <reference field="4294967294" count="5" selected="0">
              <x v="1"/>
              <x v="2"/>
              <x v="3"/>
              <x v="4"/>
              <x v="5"/>
            </reference>
            <reference field="0" count="1" selected="0">
              <x v="5"/>
            </reference>
            <reference field="6" count="1" selected="0">
              <x v="28"/>
            </reference>
            <reference field="9" count="1">
              <x v="32"/>
            </reference>
          </references>
        </pivotArea>
        <pivotArea type="data" collapsedLevelsAreSubtotals="1" fieldPosition="0">
          <references count="5">
            <reference field="4294967294" count="5" selected="0">
              <x v="1"/>
              <x v="2"/>
              <x v="3"/>
              <x v="4"/>
              <x v="5"/>
            </reference>
            <reference field="0" count="1" selected="0">
              <x v="5"/>
            </reference>
            <reference field="6" count="1" selected="0">
              <x v="28"/>
            </reference>
            <reference field="9" count="1" selected="0">
              <x v="32"/>
            </reference>
            <reference field="12" count="6">
              <x v="0"/>
              <x v="1"/>
              <x v="2"/>
              <x v="3"/>
              <x v="4"/>
              <x v="6"/>
            </reference>
          </references>
        </pivotArea>
        <pivotArea type="data" collapsedLevelsAreSubtotals="1" fieldPosition="0">
          <references count="4">
            <reference field="4294967294" count="5" selected="0">
              <x v="1"/>
              <x v="2"/>
              <x v="3"/>
              <x v="4"/>
              <x v="5"/>
            </reference>
            <reference field="0" count="1" selected="0">
              <x v="5"/>
            </reference>
            <reference field="6" count="1" selected="0">
              <x v="28"/>
            </reference>
            <reference field="9" count="1">
              <x v="108"/>
            </reference>
          </references>
        </pivotArea>
        <pivotArea type="data" collapsedLevelsAreSubtotals="1" fieldPosition="0">
          <references count="5">
            <reference field="4294967294" count="5" selected="0">
              <x v="1"/>
              <x v="2"/>
              <x v="3"/>
              <x v="4"/>
              <x v="5"/>
            </reference>
            <reference field="0" count="1" selected="0">
              <x v="5"/>
            </reference>
            <reference field="6" count="1" selected="0">
              <x v="28"/>
            </reference>
            <reference field="9" count="1" selected="0">
              <x v="108"/>
            </reference>
            <reference field="12" count="6">
              <x v="0"/>
              <x v="1"/>
              <x v="2"/>
              <x v="3"/>
              <x v="4"/>
              <x v="6"/>
            </reference>
          </references>
        </pivotArea>
        <pivotArea type="data" collapsedLevelsAreSubtotals="1" fieldPosition="0">
          <references count="4">
            <reference field="4294967294" count="5" selected="0">
              <x v="1"/>
              <x v="2"/>
              <x v="3"/>
              <x v="4"/>
              <x v="5"/>
            </reference>
            <reference field="0" count="1" selected="0">
              <x v="5"/>
            </reference>
            <reference field="6" count="1" selected="0">
              <x v="28"/>
            </reference>
            <reference field="9" count="1">
              <x v="126"/>
            </reference>
          </references>
        </pivotArea>
        <pivotArea type="data" collapsedLevelsAreSubtotals="1" fieldPosition="0">
          <references count="5">
            <reference field="4294967294" count="5" selected="0">
              <x v="1"/>
              <x v="2"/>
              <x v="3"/>
              <x v="4"/>
              <x v="5"/>
            </reference>
            <reference field="0" count="1" selected="0">
              <x v="5"/>
            </reference>
            <reference field="6" count="1" selected="0">
              <x v="28"/>
            </reference>
            <reference field="9" count="1" selected="0">
              <x v="126"/>
            </reference>
            <reference field="12" count="6">
              <x v="0"/>
              <x v="1"/>
              <x v="2"/>
              <x v="3"/>
              <x v="4"/>
              <x v="6"/>
            </reference>
          </references>
        </pivotArea>
        <pivotArea type="data" collapsedLevelsAreSubtotals="1" fieldPosition="0">
          <references count="3">
            <reference field="4294967294" count="5" selected="0">
              <x v="1"/>
              <x v="2"/>
              <x v="3"/>
              <x v="4"/>
              <x v="5"/>
            </reference>
            <reference field="0" count="1" selected="0">
              <x v="5"/>
            </reference>
            <reference field="6" count="1">
              <x v="32"/>
            </reference>
          </references>
        </pivotArea>
        <pivotArea type="data" collapsedLevelsAreSubtotals="1" fieldPosition="0">
          <references count="4">
            <reference field="4294967294" count="5" selected="0">
              <x v="1"/>
              <x v="2"/>
              <x v="3"/>
              <x v="4"/>
              <x v="5"/>
            </reference>
            <reference field="0" count="1" selected="0">
              <x v="5"/>
            </reference>
            <reference field="6" count="1" selected="0">
              <x v="32"/>
            </reference>
            <reference field="9" count="1">
              <x v="161"/>
            </reference>
          </references>
        </pivotArea>
        <pivotArea type="data" collapsedLevelsAreSubtotals="1" fieldPosition="0">
          <references count="5">
            <reference field="4294967294" count="5" selected="0">
              <x v="1"/>
              <x v="2"/>
              <x v="3"/>
              <x v="4"/>
              <x v="5"/>
            </reference>
            <reference field="0" count="1" selected="0">
              <x v="5"/>
            </reference>
            <reference field="6" count="1" selected="0">
              <x v="32"/>
            </reference>
            <reference field="9" count="1" selected="0">
              <x v="161"/>
            </reference>
            <reference field="12" count="6">
              <x v="0"/>
              <x v="1"/>
              <x v="2"/>
              <x v="3"/>
              <x v="4"/>
              <x v="6"/>
            </reference>
          </references>
        </pivotArea>
        <pivotArea type="data" collapsedLevelsAreSubtotals="1" fieldPosition="0">
          <references count="3">
            <reference field="4294967294" count="5" selected="0">
              <x v="1"/>
              <x v="2"/>
              <x v="3"/>
              <x v="4"/>
              <x v="5"/>
            </reference>
            <reference field="0" count="1" selected="0">
              <x v="5"/>
            </reference>
            <reference field="6" count="1">
              <x v="45"/>
            </reference>
          </references>
        </pivotArea>
        <pivotArea type="data" collapsedLevelsAreSubtotals="1" fieldPosition="0">
          <references count="4">
            <reference field="4294967294" count="5" selected="0">
              <x v="1"/>
              <x v="2"/>
              <x v="3"/>
              <x v="4"/>
              <x v="5"/>
            </reference>
            <reference field="0" count="1" selected="0">
              <x v="5"/>
            </reference>
            <reference field="6" count="1" selected="0">
              <x v="45"/>
            </reference>
            <reference field="9" count="1">
              <x v="142"/>
            </reference>
          </references>
        </pivotArea>
        <pivotArea type="data" collapsedLevelsAreSubtotals="1" fieldPosition="0">
          <references count="5">
            <reference field="4294967294" count="5" selected="0">
              <x v="1"/>
              <x v="2"/>
              <x v="3"/>
              <x v="4"/>
              <x v="5"/>
            </reference>
            <reference field="0" count="1" selected="0">
              <x v="5"/>
            </reference>
            <reference field="6" count="1" selected="0">
              <x v="45"/>
            </reference>
            <reference field="9" count="1" selected="0">
              <x v="142"/>
            </reference>
            <reference field="12" count="6">
              <x v="0"/>
              <x v="1"/>
              <x v="2"/>
              <x v="3"/>
              <x v="4"/>
              <x v="6"/>
            </reference>
          </references>
        </pivotArea>
        <pivotArea type="data" collapsedLevelsAreSubtotals="1" fieldPosition="0">
          <references count="3">
            <reference field="4294967294" count="5" selected="0">
              <x v="1"/>
              <x v="2"/>
              <x v="3"/>
              <x v="4"/>
              <x v="5"/>
            </reference>
            <reference field="0" count="1" selected="0">
              <x v="5"/>
            </reference>
            <reference field="6" count="1">
              <x v="151"/>
            </reference>
          </references>
        </pivotArea>
        <pivotArea type="data" collapsedLevelsAreSubtotals="1" fieldPosition="0">
          <references count="4">
            <reference field="4294967294" count="5" selected="0">
              <x v="1"/>
              <x v="2"/>
              <x v="3"/>
              <x v="4"/>
              <x v="5"/>
            </reference>
            <reference field="0" count="1" selected="0">
              <x v="5"/>
            </reference>
            <reference field="6" count="1" selected="0">
              <x v="151"/>
            </reference>
            <reference field="9" count="1">
              <x v="125"/>
            </reference>
          </references>
        </pivotArea>
        <pivotArea type="data" collapsedLevelsAreSubtotals="1" fieldPosition="0">
          <references count="5">
            <reference field="4294967294" count="5" selected="0">
              <x v="1"/>
              <x v="2"/>
              <x v="3"/>
              <x v="4"/>
              <x v="5"/>
            </reference>
            <reference field="0" count="1" selected="0">
              <x v="5"/>
            </reference>
            <reference field="6" count="1" selected="0">
              <x v="151"/>
            </reference>
            <reference field="9" count="1" selected="0">
              <x v="125"/>
            </reference>
            <reference field="12" count="6">
              <x v="0"/>
              <x v="1"/>
              <x v="2"/>
              <x v="3"/>
              <x v="4"/>
              <x v="6"/>
            </reference>
          </references>
        </pivotArea>
        <pivotArea type="data" collapsedLevelsAreSubtotals="1" fieldPosition="0">
          <references count="2">
            <reference field="4294967294" count="5" selected="0">
              <x v="1"/>
              <x v="2"/>
              <x v="3"/>
              <x v="4"/>
              <x v="5"/>
            </reference>
            <reference field="0" count="1">
              <x v="6"/>
            </reference>
          </references>
        </pivotArea>
        <pivotArea type="data" collapsedLevelsAreSubtotals="1" fieldPosition="0">
          <references count="3">
            <reference field="4294967294" count="5" selected="0">
              <x v="1"/>
              <x v="2"/>
              <x v="3"/>
              <x v="4"/>
              <x v="5"/>
            </reference>
            <reference field="0" count="1" selected="0">
              <x v="6"/>
            </reference>
            <reference field="6" count="1">
              <x v="19"/>
            </reference>
          </references>
        </pivotArea>
        <pivotArea type="data" collapsedLevelsAreSubtotals="1" fieldPosition="0">
          <references count="4">
            <reference field="4294967294" count="5" selected="0">
              <x v="1"/>
              <x v="2"/>
              <x v="3"/>
              <x v="4"/>
              <x v="5"/>
            </reference>
            <reference field="0" count="1" selected="0">
              <x v="6"/>
            </reference>
            <reference field="6" count="1" selected="0">
              <x v="19"/>
            </reference>
            <reference field="9" count="1">
              <x v="128"/>
            </reference>
          </references>
        </pivotArea>
        <pivotArea type="data" collapsedLevelsAreSubtotals="1" fieldPosition="0">
          <references count="5">
            <reference field="4294967294" count="5" selected="0">
              <x v="1"/>
              <x v="2"/>
              <x v="3"/>
              <x v="4"/>
              <x v="5"/>
            </reference>
            <reference field="0" count="1" selected="0">
              <x v="6"/>
            </reference>
            <reference field="6" count="1" selected="0">
              <x v="19"/>
            </reference>
            <reference field="9" count="1" selected="0">
              <x v="128"/>
            </reference>
            <reference field="12" count="6">
              <x v="0"/>
              <x v="1"/>
              <x v="2"/>
              <x v="3"/>
              <x v="4"/>
              <x v="6"/>
            </reference>
          </references>
        </pivotArea>
        <pivotArea type="data" collapsedLevelsAreSubtotals="1" fieldPosition="0">
          <references count="3">
            <reference field="4294967294" count="5" selected="0">
              <x v="1"/>
              <x v="2"/>
              <x v="3"/>
              <x v="4"/>
              <x v="5"/>
            </reference>
            <reference field="0" count="1" selected="0">
              <x v="6"/>
            </reference>
            <reference field="6" count="1">
              <x v="34"/>
            </reference>
          </references>
        </pivotArea>
        <pivotArea type="data" collapsedLevelsAreSubtotals="1" fieldPosition="0">
          <references count="4">
            <reference field="4294967294" count="5" selected="0">
              <x v="1"/>
              <x v="2"/>
              <x v="3"/>
              <x v="4"/>
              <x v="5"/>
            </reference>
            <reference field="0" count="1" selected="0">
              <x v="6"/>
            </reference>
            <reference field="6" count="1" selected="0">
              <x v="34"/>
            </reference>
            <reference field="9" count="1">
              <x v="133"/>
            </reference>
          </references>
        </pivotArea>
        <pivotArea type="data" collapsedLevelsAreSubtotals="1" fieldPosition="0">
          <references count="5">
            <reference field="4294967294" count="5" selected="0">
              <x v="1"/>
              <x v="2"/>
              <x v="3"/>
              <x v="4"/>
              <x v="5"/>
            </reference>
            <reference field="0" count="1" selected="0">
              <x v="6"/>
            </reference>
            <reference field="6" count="1" selected="0">
              <x v="34"/>
            </reference>
            <reference field="9" count="1" selected="0">
              <x v="133"/>
            </reference>
            <reference field="12" count="6">
              <x v="0"/>
              <x v="1"/>
              <x v="2"/>
              <x v="3"/>
              <x v="4"/>
              <x v="6"/>
            </reference>
          </references>
        </pivotArea>
        <pivotArea type="data" collapsedLevelsAreSubtotals="1" fieldPosition="0">
          <references count="4">
            <reference field="4294967294" count="5" selected="0">
              <x v="1"/>
              <x v="2"/>
              <x v="3"/>
              <x v="4"/>
              <x v="5"/>
            </reference>
            <reference field="0" count="1" selected="0">
              <x v="6"/>
            </reference>
            <reference field="6" count="1" selected="0">
              <x v="34"/>
            </reference>
            <reference field="9" count="1">
              <x v="141"/>
            </reference>
          </references>
        </pivotArea>
        <pivotArea type="data" collapsedLevelsAreSubtotals="1" fieldPosition="0">
          <references count="5">
            <reference field="4294967294" count="5" selected="0">
              <x v="1"/>
              <x v="2"/>
              <x v="3"/>
              <x v="4"/>
              <x v="5"/>
            </reference>
            <reference field="0" count="1" selected="0">
              <x v="6"/>
            </reference>
            <reference field="6" count="1" selected="0">
              <x v="34"/>
            </reference>
            <reference field="9" count="1" selected="0">
              <x v="141"/>
            </reference>
            <reference field="12" count="6">
              <x v="0"/>
              <x v="1"/>
              <x v="2"/>
              <x v="3"/>
              <x v="4"/>
              <x v="6"/>
            </reference>
          </references>
        </pivotArea>
        <pivotArea type="data" collapsedLevelsAreSubtotals="1" fieldPosition="0">
          <references count="4">
            <reference field="4294967294" count="5" selected="0">
              <x v="1"/>
              <x v="2"/>
              <x v="3"/>
              <x v="4"/>
              <x v="5"/>
            </reference>
            <reference field="0" count="1" selected="0">
              <x v="6"/>
            </reference>
            <reference field="6" count="1" selected="0">
              <x v="34"/>
            </reference>
            <reference field="9" count="1">
              <x v="163"/>
            </reference>
          </references>
        </pivotArea>
        <pivotArea type="data" collapsedLevelsAreSubtotals="1" fieldPosition="0">
          <references count="5">
            <reference field="4294967294" count="5" selected="0">
              <x v="1"/>
              <x v="2"/>
              <x v="3"/>
              <x v="4"/>
              <x v="5"/>
            </reference>
            <reference field="0" count="1" selected="0">
              <x v="6"/>
            </reference>
            <reference field="6" count="1" selected="0">
              <x v="34"/>
            </reference>
            <reference field="9" count="1" selected="0">
              <x v="163"/>
            </reference>
            <reference field="12" count="6">
              <x v="0"/>
              <x v="1"/>
              <x v="2"/>
              <x v="3"/>
              <x v="4"/>
              <x v="6"/>
            </reference>
          </references>
        </pivotArea>
        <pivotArea type="data" collapsedLevelsAreSubtotals="1" fieldPosition="0">
          <references count="3">
            <reference field="4294967294" count="5" selected="0">
              <x v="1"/>
              <x v="2"/>
              <x v="3"/>
              <x v="4"/>
              <x v="5"/>
            </reference>
            <reference field="0" count="1" selected="0">
              <x v="6"/>
            </reference>
            <reference field="6" count="1">
              <x v="35"/>
            </reference>
          </references>
        </pivotArea>
        <pivotArea type="data" collapsedLevelsAreSubtotals="1" fieldPosition="0">
          <references count="4">
            <reference field="4294967294" count="5" selected="0">
              <x v="1"/>
              <x v="2"/>
              <x v="3"/>
              <x v="4"/>
              <x v="5"/>
            </reference>
            <reference field="0" count="1" selected="0">
              <x v="6"/>
            </reference>
            <reference field="6" count="1" selected="0">
              <x v="35"/>
            </reference>
            <reference field="9" count="1">
              <x v="134"/>
            </reference>
          </references>
        </pivotArea>
        <pivotArea type="data" collapsedLevelsAreSubtotals="1" fieldPosition="0">
          <references count="5">
            <reference field="4294967294" count="5" selected="0">
              <x v="1"/>
              <x v="2"/>
              <x v="3"/>
              <x v="4"/>
              <x v="5"/>
            </reference>
            <reference field="0" count="1" selected="0">
              <x v="6"/>
            </reference>
            <reference field="6" count="1" selected="0">
              <x v="35"/>
            </reference>
            <reference field="9" count="1" selected="0">
              <x v="134"/>
            </reference>
            <reference field="12" count="6">
              <x v="0"/>
              <x v="1"/>
              <x v="2"/>
              <x v="3"/>
              <x v="4"/>
              <x v="6"/>
            </reference>
          </references>
        </pivotArea>
        <pivotArea type="data" collapsedLevelsAreSubtotals="1" fieldPosition="0">
          <references count="4">
            <reference field="4294967294" count="5" selected="0">
              <x v="1"/>
              <x v="2"/>
              <x v="3"/>
              <x v="4"/>
              <x v="5"/>
            </reference>
            <reference field="0" count="1" selected="0">
              <x v="6"/>
            </reference>
            <reference field="6" count="1" selected="0">
              <x v="35"/>
            </reference>
            <reference field="9" count="1">
              <x v="139"/>
            </reference>
          </references>
        </pivotArea>
        <pivotArea type="data" collapsedLevelsAreSubtotals="1" fieldPosition="0">
          <references count="5">
            <reference field="4294967294" count="5" selected="0">
              <x v="1"/>
              <x v="2"/>
              <x v="3"/>
              <x v="4"/>
              <x v="5"/>
            </reference>
            <reference field="0" count="1" selected="0">
              <x v="6"/>
            </reference>
            <reference field="6" count="1" selected="0">
              <x v="35"/>
            </reference>
            <reference field="9" count="1" selected="0">
              <x v="139"/>
            </reference>
            <reference field="12" count="6">
              <x v="0"/>
              <x v="1"/>
              <x v="2"/>
              <x v="3"/>
              <x v="4"/>
              <x v="6"/>
            </reference>
          </references>
        </pivotArea>
        <pivotArea type="data" collapsedLevelsAreSubtotals="1" fieldPosition="0">
          <references count="3">
            <reference field="4294967294" count="5" selected="0">
              <x v="1"/>
              <x v="2"/>
              <x v="3"/>
              <x v="4"/>
              <x v="5"/>
            </reference>
            <reference field="0" count="1" selected="0">
              <x v="6"/>
            </reference>
            <reference field="6" count="1">
              <x v="36"/>
            </reference>
          </references>
        </pivotArea>
        <pivotArea type="data" collapsedLevelsAreSubtotals="1" fieldPosition="0">
          <references count="4">
            <reference field="4294967294" count="5" selected="0">
              <x v="1"/>
              <x v="2"/>
              <x v="3"/>
              <x v="4"/>
              <x v="5"/>
            </reference>
            <reference field="0" count="1" selected="0">
              <x v="6"/>
            </reference>
            <reference field="6" count="1" selected="0">
              <x v="36"/>
            </reference>
            <reference field="9" count="1">
              <x v="144"/>
            </reference>
          </references>
        </pivotArea>
        <pivotArea type="data" collapsedLevelsAreSubtotals="1" fieldPosition="0">
          <references count="5">
            <reference field="4294967294" count="5" selected="0">
              <x v="1"/>
              <x v="2"/>
              <x v="3"/>
              <x v="4"/>
              <x v="5"/>
            </reference>
            <reference field="0" count="1" selected="0">
              <x v="6"/>
            </reference>
            <reference field="6" count="1" selected="0">
              <x v="36"/>
            </reference>
            <reference field="9" count="1" selected="0">
              <x v="144"/>
            </reference>
            <reference field="12" count="6">
              <x v="0"/>
              <x v="1"/>
              <x v="2"/>
              <x v="3"/>
              <x v="4"/>
              <x v="6"/>
            </reference>
          </references>
        </pivotArea>
        <pivotArea type="data" collapsedLevelsAreSubtotals="1" fieldPosition="0">
          <references count="3">
            <reference field="4294967294" count="5" selected="0">
              <x v="1"/>
              <x v="2"/>
              <x v="3"/>
              <x v="4"/>
              <x v="5"/>
            </reference>
            <reference field="0" count="1" selected="0">
              <x v="6"/>
            </reference>
            <reference field="6" count="1">
              <x v="41"/>
            </reference>
          </references>
        </pivotArea>
        <pivotArea type="data" collapsedLevelsAreSubtotals="1" fieldPosition="0">
          <references count="4">
            <reference field="4294967294" count="5" selected="0">
              <x v="1"/>
              <x v="2"/>
              <x v="3"/>
              <x v="4"/>
              <x v="5"/>
            </reference>
            <reference field="0" count="1" selected="0">
              <x v="6"/>
            </reference>
            <reference field="6" count="1" selected="0">
              <x v="41"/>
            </reference>
            <reference field="9" count="1">
              <x v="128"/>
            </reference>
          </references>
        </pivotArea>
        <pivotArea type="data" collapsedLevelsAreSubtotals="1" fieldPosition="0">
          <references count="5">
            <reference field="4294967294" count="5" selected="0">
              <x v="1"/>
              <x v="2"/>
              <x v="3"/>
              <x v="4"/>
              <x v="5"/>
            </reference>
            <reference field="0" count="1" selected="0">
              <x v="6"/>
            </reference>
            <reference field="6" count="1" selected="0">
              <x v="41"/>
            </reference>
            <reference field="9" count="1" selected="0">
              <x v="128"/>
            </reference>
            <reference field="12" count="6">
              <x v="0"/>
              <x v="1"/>
              <x v="2"/>
              <x v="3"/>
              <x v="4"/>
              <x v="6"/>
            </reference>
          </references>
        </pivotArea>
        <pivotArea type="data" collapsedLevelsAreSubtotals="1" fieldPosition="0">
          <references count="4">
            <reference field="4294967294" count="5" selected="0">
              <x v="1"/>
              <x v="2"/>
              <x v="3"/>
              <x v="4"/>
              <x v="5"/>
            </reference>
            <reference field="0" count="1" selected="0">
              <x v="6"/>
            </reference>
            <reference field="6" count="1" selected="0">
              <x v="41"/>
            </reference>
            <reference field="9" count="1">
              <x v="139"/>
            </reference>
          </references>
        </pivotArea>
        <pivotArea type="data" collapsedLevelsAreSubtotals="1" fieldPosition="0">
          <references count="5">
            <reference field="4294967294" count="5" selected="0">
              <x v="1"/>
              <x v="2"/>
              <x v="3"/>
              <x v="4"/>
              <x v="5"/>
            </reference>
            <reference field="0" count="1" selected="0">
              <x v="6"/>
            </reference>
            <reference field="6" count="1" selected="0">
              <x v="41"/>
            </reference>
            <reference field="9" count="1" selected="0">
              <x v="139"/>
            </reference>
            <reference field="12" count="6">
              <x v="0"/>
              <x v="1"/>
              <x v="2"/>
              <x v="3"/>
              <x v="4"/>
              <x v="6"/>
            </reference>
          </references>
        </pivotArea>
        <pivotArea type="data" collapsedLevelsAreSubtotals="1" fieldPosition="0">
          <references count="4">
            <reference field="4294967294" count="5" selected="0">
              <x v="1"/>
              <x v="2"/>
              <x v="3"/>
              <x v="4"/>
              <x v="5"/>
            </reference>
            <reference field="0" count="1" selected="0">
              <x v="6"/>
            </reference>
            <reference field="6" count="1" selected="0">
              <x v="41"/>
            </reference>
            <reference field="9" count="1">
              <x v="140"/>
            </reference>
          </references>
        </pivotArea>
        <pivotArea type="data" collapsedLevelsAreSubtotals="1" fieldPosition="0">
          <references count="5">
            <reference field="4294967294" count="5" selected="0">
              <x v="1"/>
              <x v="2"/>
              <x v="3"/>
              <x v="4"/>
              <x v="5"/>
            </reference>
            <reference field="0" count="1" selected="0">
              <x v="6"/>
            </reference>
            <reference field="6" count="1" selected="0">
              <x v="41"/>
            </reference>
            <reference field="9" count="1" selected="0">
              <x v="140"/>
            </reference>
            <reference field="12" count="6">
              <x v="0"/>
              <x v="1"/>
              <x v="2"/>
              <x v="3"/>
              <x v="4"/>
              <x v="6"/>
            </reference>
          </references>
        </pivotArea>
        <pivotArea type="data" collapsedLevelsAreSubtotals="1" fieldPosition="0">
          <references count="4">
            <reference field="4294967294" count="5" selected="0">
              <x v="1"/>
              <x v="2"/>
              <x v="3"/>
              <x v="4"/>
              <x v="5"/>
            </reference>
            <reference field="0" count="1" selected="0">
              <x v="6"/>
            </reference>
            <reference field="6" count="1" selected="0">
              <x v="41"/>
            </reference>
            <reference field="9" count="1">
              <x v="163"/>
            </reference>
          </references>
        </pivotArea>
        <pivotArea type="data" collapsedLevelsAreSubtotals="1" fieldPosition="0">
          <references count="5">
            <reference field="4294967294" count="5" selected="0">
              <x v="1"/>
              <x v="2"/>
              <x v="3"/>
              <x v="4"/>
              <x v="5"/>
            </reference>
            <reference field="0" count="1" selected="0">
              <x v="6"/>
            </reference>
            <reference field="6" count="1" selected="0">
              <x v="41"/>
            </reference>
            <reference field="9" count="1" selected="0">
              <x v="163"/>
            </reference>
            <reference field="12" count="6">
              <x v="0"/>
              <x v="1"/>
              <x v="2"/>
              <x v="3"/>
              <x v="4"/>
              <x v="6"/>
            </reference>
          </references>
        </pivotArea>
        <pivotArea type="data" collapsedLevelsAreSubtotals="1" fieldPosition="0">
          <references count="3">
            <reference field="4294967294" count="5" selected="0">
              <x v="1"/>
              <x v="2"/>
              <x v="3"/>
              <x v="4"/>
              <x v="5"/>
            </reference>
            <reference field="0" count="1" selected="0">
              <x v="6"/>
            </reference>
            <reference field="6" count="1">
              <x v="42"/>
            </reference>
          </references>
        </pivotArea>
        <pivotArea type="data" collapsedLevelsAreSubtotals="1" fieldPosition="0">
          <references count="4">
            <reference field="4294967294" count="5" selected="0">
              <x v="1"/>
              <x v="2"/>
              <x v="3"/>
              <x v="4"/>
              <x v="5"/>
            </reference>
            <reference field="0" count="1" selected="0">
              <x v="6"/>
            </reference>
            <reference field="6" count="1" selected="0">
              <x v="42"/>
            </reference>
            <reference field="9" count="1">
              <x v="23"/>
            </reference>
          </references>
        </pivotArea>
        <pivotArea type="data" collapsedLevelsAreSubtotals="1" fieldPosition="0">
          <references count="5">
            <reference field="4294967294" count="5" selected="0">
              <x v="1"/>
              <x v="2"/>
              <x v="3"/>
              <x v="4"/>
              <x v="5"/>
            </reference>
            <reference field="0" count="1" selected="0">
              <x v="6"/>
            </reference>
            <reference field="6" count="1" selected="0">
              <x v="42"/>
            </reference>
            <reference field="9" count="1" selected="0">
              <x v="23"/>
            </reference>
            <reference field="12" count="6">
              <x v="0"/>
              <x v="1"/>
              <x v="2"/>
              <x v="3"/>
              <x v="4"/>
              <x v="6"/>
            </reference>
          </references>
        </pivotArea>
        <pivotArea type="data" collapsedLevelsAreSubtotals="1" fieldPosition="0">
          <references count="4">
            <reference field="4294967294" count="5" selected="0">
              <x v="1"/>
              <x v="2"/>
              <x v="3"/>
              <x v="4"/>
              <x v="5"/>
            </reference>
            <reference field="0" count="1" selected="0">
              <x v="6"/>
            </reference>
            <reference field="6" count="1" selected="0">
              <x v="42"/>
            </reference>
            <reference field="9" count="1">
              <x v="126"/>
            </reference>
          </references>
        </pivotArea>
        <pivotArea type="data" collapsedLevelsAreSubtotals="1" fieldPosition="0">
          <references count="5">
            <reference field="4294967294" count="5" selected="0">
              <x v="1"/>
              <x v="2"/>
              <x v="3"/>
              <x v="4"/>
              <x v="5"/>
            </reference>
            <reference field="0" count="1" selected="0">
              <x v="6"/>
            </reference>
            <reference field="6" count="1" selected="0">
              <x v="42"/>
            </reference>
            <reference field="9" count="1" selected="0">
              <x v="126"/>
            </reference>
            <reference field="12" count="6">
              <x v="0"/>
              <x v="1"/>
              <x v="2"/>
              <x v="3"/>
              <x v="4"/>
              <x v="6"/>
            </reference>
          </references>
        </pivotArea>
        <pivotArea type="data" collapsedLevelsAreSubtotals="1" fieldPosition="0">
          <references count="4">
            <reference field="4294967294" count="5" selected="0">
              <x v="1"/>
              <x v="2"/>
              <x v="3"/>
              <x v="4"/>
              <x v="5"/>
            </reference>
            <reference field="0" count="1" selected="0">
              <x v="6"/>
            </reference>
            <reference field="6" count="1" selected="0">
              <x v="42"/>
            </reference>
            <reference field="9" count="1">
              <x v="137"/>
            </reference>
          </references>
        </pivotArea>
        <pivotArea type="data" collapsedLevelsAreSubtotals="1" fieldPosition="0">
          <references count="5">
            <reference field="4294967294" count="5" selected="0">
              <x v="1"/>
              <x v="2"/>
              <x v="3"/>
              <x v="4"/>
              <x v="5"/>
            </reference>
            <reference field="0" count="1" selected="0">
              <x v="6"/>
            </reference>
            <reference field="6" count="1" selected="0">
              <x v="42"/>
            </reference>
            <reference field="9" count="1" selected="0">
              <x v="137"/>
            </reference>
            <reference field="12" count="6">
              <x v="0"/>
              <x v="1"/>
              <x v="2"/>
              <x v="3"/>
              <x v="4"/>
              <x v="6"/>
            </reference>
          </references>
        </pivotArea>
        <pivotArea type="data" collapsedLevelsAreSubtotals="1" fieldPosition="0">
          <references count="4">
            <reference field="4294967294" count="5" selected="0">
              <x v="1"/>
              <x v="2"/>
              <x v="3"/>
              <x v="4"/>
              <x v="5"/>
            </reference>
            <reference field="0" count="1" selected="0">
              <x v="6"/>
            </reference>
            <reference field="6" count="1" selected="0">
              <x v="42"/>
            </reference>
            <reference field="9" count="1">
              <x v="146"/>
            </reference>
          </references>
        </pivotArea>
        <pivotArea type="data" collapsedLevelsAreSubtotals="1" fieldPosition="0">
          <references count="5">
            <reference field="4294967294" count="5" selected="0">
              <x v="1"/>
              <x v="2"/>
              <x v="3"/>
              <x v="4"/>
              <x v="5"/>
            </reference>
            <reference field="0" count="1" selected="0">
              <x v="6"/>
            </reference>
            <reference field="6" count="1" selected="0">
              <x v="42"/>
            </reference>
            <reference field="9" count="1" selected="0">
              <x v="146"/>
            </reference>
            <reference field="12" count="6">
              <x v="0"/>
              <x v="1"/>
              <x v="2"/>
              <x v="3"/>
              <x v="4"/>
              <x v="6"/>
            </reference>
          </references>
        </pivotArea>
        <pivotArea type="data" collapsedLevelsAreSubtotals="1" fieldPosition="0">
          <references count="3">
            <reference field="4294967294" count="5" selected="0">
              <x v="1"/>
              <x v="2"/>
              <x v="3"/>
              <x v="4"/>
              <x v="5"/>
            </reference>
            <reference field="0" count="1" selected="0">
              <x v="6"/>
            </reference>
            <reference field="6" count="1">
              <x v="55"/>
            </reference>
          </references>
        </pivotArea>
        <pivotArea type="data" collapsedLevelsAreSubtotals="1" fieldPosition="0">
          <references count="4">
            <reference field="4294967294" count="5" selected="0">
              <x v="1"/>
              <x v="2"/>
              <x v="3"/>
              <x v="4"/>
              <x v="5"/>
            </reference>
            <reference field="0" count="1" selected="0">
              <x v="6"/>
            </reference>
            <reference field="6" count="1" selected="0">
              <x v="55"/>
            </reference>
            <reference field="9" count="1">
              <x v="163"/>
            </reference>
          </references>
        </pivotArea>
        <pivotArea type="data" collapsedLevelsAreSubtotals="1" fieldPosition="0">
          <references count="5">
            <reference field="4294967294" count="5" selected="0">
              <x v="1"/>
              <x v="2"/>
              <x v="3"/>
              <x v="4"/>
              <x v="5"/>
            </reference>
            <reference field="0" count="1" selected="0">
              <x v="6"/>
            </reference>
            <reference field="6" count="1" selected="0">
              <x v="55"/>
            </reference>
            <reference field="9" count="1" selected="0">
              <x v="163"/>
            </reference>
            <reference field="12" count="6">
              <x v="0"/>
              <x v="1"/>
              <x v="2"/>
              <x v="3"/>
              <x v="4"/>
              <x v="6"/>
            </reference>
          </references>
        </pivotArea>
        <pivotArea type="data" collapsedLevelsAreSubtotals="1" fieldPosition="0">
          <references count="2">
            <reference field="4294967294" count="5" selected="0">
              <x v="1"/>
              <x v="2"/>
              <x v="3"/>
              <x v="4"/>
              <x v="5"/>
            </reference>
            <reference field="0" count="1">
              <x v="7"/>
            </reference>
          </references>
        </pivotArea>
        <pivotArea type="data" collapsedLevelsAreSubtotals="1" fieldPosition="0">
          <references count="3">
            <reference field="4294967294" count="5" selected="0">
              <x v="1"/>
              <x v="2"/>
              <x v="3"/>
              <x v="4"/>
              <x v="5"/>
            </reference>
            <reference field="0" count="1" selected="0">
              <x v="7"/>
            </reference>
            <reference field="6" count="1">
              <x v="54"/>
            </reference>
          </references>
        </pivotArea>
        <pivotArea type="data" collapsedLevelsAreSubtotals="1" fieldPosition="0">
          <references count="4">
            <reference field="4294967294" count="5" selected="0">
              <x v="1"/>
              <x v="2"/>
              <x v="3"/>
              <x v="4"/>
              <x v="5"/>
            </reference>
            <reference field="0" count="1" selected="0">
              <x v="7"/>
            </reference>
            <reference field="6" count="1" selected="0">
              <x v="54"/>
            </reference>
            <reference field="9" count="1">
              <x v="163"/>
            </reference>
          </references>
        </pivotArea>
        <pivotArea type="data" collapsedLevelsAreSubtotals="1" fieldPosition="0">
          <references count="5">
            <reference field="4294967294" count="5" selected="0">
              <x v="1"/>
              <x v="2"/>
              <x v="3"/>
              <x v="4"/>
              <x v="5"/>
            </reference>
            <reference field="0" count="1" selected="0">
              <x v="7"/>
            </reference>
            <reference field="6" count="1" selected="0">
              <x v="54"/>
            </reference>
            <reference field="9" count="1" selected="0">
              <x v="163"/>
            </reference>
            <reference field="12" count="6">
              <x v="0"/>
              <x v="1"/>
              <x v="2"/>
              <x v="3"/>
              <x v="4"/>
              <x v="6"/>
            </reference>
          </references>
        </pivotArea>
        <pivotArea type="data" collapsedLevelsAreSubtotals="1" fieldPosition="0">
          <references count="3">
            <reference field="4294967294" count="5" selected="0">
              <x v="1"/>
              <x v="2"/>
              <x v="3"/>
              <x v="4"/>
              <x v="5"/>
            </reference>
            <reference field="0" count="1" selected="0">
              <x v="7"/>
            </reference>
            <reference field="6" count="1">
              <x v="63"/>
            </reference>
          </references>
        </pivotArea>
        <pivotArea type="data" collapsedLevelsAreSubtotals="1" fieldPosition="0">
          <references count="4">
            <reference field="4294967294" count="5" selected="0">
              <x v="1"/>
              <x v="2"/>
              <x v="3"/>
              <x v="4"/>
              <x v="5"/>
            </reference>
            <reference field="0" count="1" selected="0">
              <x v="7"/>
            </reference>
            <reference field="6" count="1" selected="0">
              <x v="63"/>
            </reference>
            <reference field="9" count="1">
              <x v="62"/>
            </reference>
          </references>
        </pivotArea>
        <pivotArea type="data" collapsedLevelsAreSubtotals="1" fieldPosition="0">
          <references count="5">
            <reference field="4294967294" count="5" selected="0">
              <x v="1"/>
              <x v="2"/>
              <x v="3"/>
              <x v="4"/>
              <x v="5"/>
            </reference>
            <reference field="0" count="1" selected="0">
              <x v="7"/>
            </reference>
            <reference field="6" count="1" selected="0">
              <x v="63"/>
            </reference>
            <reference field="9" count="1" selected="0">
              <x v="62"/>
            </reference>
            <reference field="12" count="6">
              <x v="0"/>
              <x v="1"/>
              <x v="2"/>
              <x v="3"/>
              <x v="4"/>
              <x v="6"/>
            </reference>
          </references>
        </pivotArea>
        <pivotArea type="data" collapsedLevelsAreSubtotals="1" fieldPosition="0">
          <references count="4">
            <reference field="4294967294" count="5" selected="0">
              <x v="1"/>
              <x v="2"/>
              <x v="3"/>
              <x v="4"/>
              <x v="5"/>
            </reference>
            <reference field="0" count="1" selected="0">
              <x v="7"/>
            </reference>
            <reference field="6" count="1" selected="0">
              <x v="63"/>
            </reference>
            <reference field="9" count="1">
              <x v="83"/>
            </reference>
          </references>
        </pivotArea>
        <pivotArea type="data" collapsedLevelsAreSubtotals="1" fieldPosition="0">
          <references count="5">
            <reference field="4294967294" count="5" selected="0">
              <x v="1"/>
              <x v="2"/>
              <x v="3"/>
              <x v="4"/>
              <x v="5"/>
            </reference>
            <reference field="0" count="1" selected="0">
              <x v="7"/>
            </reference>
            <reference field="6" count="1" selected="0">
              <x v="63"/>
            </reference>
            <reference field="9" count="1" selected="0">
              <x v="83"/>
            </reference>
            <reference field="12" count="6">
              <x v="0"/>
              <x v="1"/>
              <x v="2"/>
              <x v="3"/>
              <x v="4"/>
              <x v="6"/>
            </reference>
          </references>
        </pivotArea>
        <pivotArea type="data" collapsedLevelsAreSubtotals="1" fieldPosition="0">
          <references count="3">
            <reference field="4294967294" count="5" selected="0">
              <x v="1"/>
              <x v="2"/>
              <x v="3"/>
              <x v="4"/>
              <x v="5"/>
            </reference>
            <reference field="0" count="1" selected="0">
              <x v="7"/>
            </reference>
            <reference field="6" count="1">
              <x v="66"/>
            </reference>
          </references>
        </pivotArea>
        <pivotArea type="data" collapsedLevelsAreSubtotals="1" fieldPosition="0">
          <references count="4">
            <reference field="4294967294" count="5" selected="0">
              <x v="1"/>
              <x v="2"/>
              <x v="3"/>
              <x v="4"/>
              <x v="5"/>
            </reference>
            <reference field="0" count="1" selected="0">
              <x v="7"/>
            </reference>
            <reference field="6" count="1" selected="0">
              <x v="66"/>
            </reference>
            <reference field="9" count="1">
              <x v="63"/>
            </reference>
          </references>
        </pivotArea>
        <pivotArea type="data" collapsedLevelsAreSubtotals="1" fieldPosition="0">
          <references count="5">
            <reference field="4294967294" count="5" selected="0">
              <x v="1"/>
              <x v="2"/>
              <x v="3"/>
              <x v="4"/>
              <x v="5"/>
            </reference>
            <reference field="0" count="1" selected="0">
              <x v="7"/>
            </reference>
            <reference field="6" count="1" selected="0">
              <x v="66"/>
            </reference>
            <reference field="9" count="1" selected="0">
              <x v="63"/>
            </reference>
            <reference field="12" count="6">
              <x v="0"/>
              <x v="1"/>
              <x v="2"/>
              <x v="3"/>
              <x v="4"/>
              <x v="6"/>
            </reference>
          </references>
        </pivotArea>
        <pivotArea type="data" collapsedLevelsAreSubtotals="1" fieldPosition="0">
          <references count="4">
            <reference field="4294967294" count="5" selected="0">
              <x v="1"/>
              <x v="2"/>
              <x v="3"/>
              <x v="4"/>
              <x v="5"/>
            </reference>
            <reference field="0" count="1" selected="0">
              <x v="7"/>
            </reference>
            <reference field="6" count="1" selected="0">
              <x v="66"/>
            </reference>
            <reference field="9" count="1">
              <x v="82"/>
            </reference>
          </references>
        </pivotArea>
        <pivotArea type="data" collapsedLevelsAreSubtotals="1" fieldPosition="0">
          <references count="5">
            <reference field="4294967294" count="5" selected="0">
              <x v="1"/>
              <x v="2"/>
              <x v="3"/>
              <x v="4"/>
              <x v="5"/>
            </reference>
            <reference field="0" count="1" selected="0">
              <x v="7"/>
            </reference>
            <reference field="6" count="1" selected="0">
              <x v="66"/>
            </reference>
            <reference field="9" count="1" selected="0">
              <x v="82"/>
            </reference>
            <reference field="12" count="6">
              <x v="0"/>
              <x v="1"/>
              <x v="2"/>
              <x v="3"/>
              <x v="4"/>
              <x v="6"/>
            </reference>
          </references>
        </pivotArea>
        <pivotArea type="data" collapsedLevelsAreSubtotals="1" fieldPosition="0">
          <references count="3">
            <reference field="4294967294" count="5" selected="0">
              <x v="1"/>
              <x v="2"/>
              <x v="3"/>
              <x v="4"/>
              <x v="5"/>
            </reference>
            <reference field="0" count="1" selected="0">
              <x v="7"/>
            </reference>
            <reference field="6" count="1">
              <x v="92"/>
            </reference>
          </references>
        </pivotArea>
        <pivotArea type="data" collapsedLevelsAreSubtotals="1" fieldPosition="0">
          <references count="4">
            <reference field="4294967294" count="5" selected="0">
              <x v="1"/>
              <x v="2"/>
              <x v="3"/>
              <x v="4"/>
              <x v="5"/>
            </reference>
            <reference field="0" count="1" selected="0">
              <x v="7"/>
            </reference>
            <reference field="6" count="1" selected="0">
              <x v="92"/>
            </reference>
            <reference field="9" count="1">
              <x v="63"/>
            </reference>
          </references>
        </pivotArea>
        <pivotArea type="data" collapsedLevelsAreSubtotals="1" fieldPosition="0">
          <references count="5">
            <reference field="4294967294" count="5" selected="0">
              <x v="1"/>
              <x v="2"/>
              <x v="3"/>
              <x v="4"/>
              <x v="5"/>
            </reference>
            <reference field="0" count="1" selected="0">
              <x v="7"/>
            </reference>
            <reference field="6" count="1" selected="0">
              <x v="92"/>
            </reference>
            <reference field="9" count="1" selected="0">
              <x v="63"/>
            </reference>
            <reference field="12" count="6">
              <x v="0"/>
              <x v="1"/>
              <x v="2"/>
              <x v="3"/>
              <x v="4"/>
              <x v="6"/>
            </reference>
          </references>
        </pivotArea>
        <pivotArea type="data" collapsedLevelsAreSubtotals="1" fieldPosition="0">
          <references count="4">
            <reference field="4294967294" count="5" selected="0">
              <x v="1"/>
              <x v="2"/>
              <x v="3"/>
              <x v="4"/>
              <x v="5"/>
            </reference>
            <reference field="0" count="1" selected="0">
              <x v="7"/>
            </reference>
            <reference field="6" count="1" selected="0">
              <x v="92"/>
            </reference>
            <reference field="9" count="1">
              <x v="64"/>
            </reference>
          </references>
        </pivotArea>
        <pivotArea type="data" collapsedLevelsAreSubtotals="1" fieldPosition="0">
          <references count="5">
            <reference field="4294967294" count="5" selected="0">
              <x v="1"/>
              <x v="2"/>
              <x v="3"/>
              <x v="4"/>
              <x v="5"/>
            </reference>
            <reference field="0" count="1" selected="0">
              <x v="7"/>
            </reference>
            <reference field="6" count="1" selected="0">
              <x v="92"/>
            </reference>
            <reference field="9" count="1" selected="0">
              <x v="64"/>
            </reference>
            <reference field="12" count="6">
              <x v="0"/>
              <x v="1"/>
              <x v="2"/>
              <x v="3"/>
              <x v="4"/>
              <x v="6"/>
            </reference>
          </references>
        </pivotArea>
        <pivotArea type="data" collapsedLevelsAreSubtotals="1" fieldPosition="0">
          <references count="4">
            <reference field="4294967294" count="5" selected="0">
              <x v="1"/>
              <x v="2"/>
              <x v="3"/>
              <x v="4"/>
              <x v="5"/>
            </reference>
            <reference field="0" count="1" selected="0">
              <x v="7"/>
            </reference>
            <reference field="6" count="1" selected="0">
              <x v="92"/>
            </reference>
            <reference field="9" count="1">
              <x v="66"/>
            </reference>
          </references>
        </pivotArea>
        <pivotArea type="data" collapsedLevelsAreSubtotals="1" fieldPosition="0">
          <references count="5">
            <reference field="4294967294" count="5" selected="0">
              <x v="1"/>
              <x v="2"/>
              <x v="3"/>
              <x v="4"/>
              <x v="5"/>
            </reference>
            <reference field="0" count="1" selected="0">
              <x v="7"/>
            </reference>
            <reference field="6" count="1" selected="0">
              <x v="92"/>
            </reference>
            <reference field="9" count="1" selected="0">
              <x v="66"/>
            </reference>
            <reference field="12" count="6">
              <x v="0"/>
              <x v="1"/>
              <x v="2"/>
              <x v="3"/>
              <x v="4"/>
              <x v="6"/>
            </reference>
          </references>
        </pivotArea>
        <pivotArea type="data" collapsedLevelsAreSubtotals="1" fieldPosition="0">
          <references count="4">
            <reference field="4294967294" count="5" selected="0">
              <x v="1"/>
              <x v="2"/>
              <x v="3"/>
              <x v="4"/>
              <x v="5"/>
            </reference>
            <reference field="0" count="1" selected="0">
              <x v="7"/>
            </reference>
            <reference field="6" count="1" selected="0">
              <x v="92"/>
            </reference>
            <reference field="9" count="1">
              <x v="69"/>
            </reference>
          </references>
        </pivotArea>
        <pivotArea type="data" collapsedLevelsAreSubtotals="1" fieldPosition="0">
          <references count="5">
            <reference field="4294967294" count="5" selected="0">
              <x v="1"/>
              <x v="2"/>
              <x v="3"/>
              <x v="4"/>
              <x v="5"/>
            </reference>
            <reference field="0" count="1" selected="0">
              <x v="7"/>
            </reference>
            <reference field="6" count="1" selected="0">
              <x v="92"/>
            </reference>
            <reference field="9" count="1" selected="0">
              <x v="69"/>
            </reference>
            <reference field="12" count="6">
              <x v="0"/>
              <x v="1"/>
              <x v="2"/>
              <x v="3"/>
              <x v="4"/>
              <x v="6"/>
            </reference>
          </references>
        </pivotArea>
        <pivotArea type="data" collapsedLevelsAreSubtotals="1" fieldPosition="0">
          <references count="4">
            <reference field="4294967294" count="5" selected="0">
              <x v="1"/>
              <x v="2"/>
              <x v="3"/>
              <x v="4"/>
              <x v="5"/>
            </reference>
            <reference field="0" count="1" selected="0">
              <x v="7"/>
            </reference>
            <reference field="6" count="1" selected="0">
              <x v="92"/>
            </reference>
            <reference field="9" count="1">
              <x v="74"/>
            </reference>
          </references>
        </pivotArea>
        <pivotArea type="data" collapsedLevelsAreSubtotals="1" fieldPosition="0">
          <references count="5">
            <reference field="4294967294" count="5" selected="0">
              <x v="1"/>
              <x v="2"/>
              <x v="3"/>
              <x v="4"/>
              <x v="5"/>
            </reference>
            <reference field="0" count="1" selected="0">
              <x v="7"/>
            </reference>
            <reference field="6" count="1" selected="0">
              <x v="92"/>
            </reference>
            <reference field="9" count="1" selected="0">
              <x v="74"/>
            </reference>
            <reference field="12" count="6">
              <x v="0"/>
              <x v="1"/>
              <x v="2"/>
              <x v="3"/>
              <x v="4"/>
              <x v="6"/>
            </reference>
          </references>
        </pivotArea>
        <pivotArea type="data" collapsedLevelsAreSubtotals="1" fieldPosition="0">
          <references count="4">
            <reference field="4294967294" count="5" selected="0">
              <x v="1"/>
              <x v="2"/>
              <x v="3"/>
              <x v="4"/>
              <x v="5"/>
            </reference>
            <reference field="0" count="1" selected="0">
              <x v="7"/>
            </reference>
            <reference field="6" count="1" selected="0">
              <x v="92"/>
            </reference>
            <reference field="9" count="1">
              <x v="83"/>
            </reference>
          </references>
        </pivotArea>
        <pivotArea type="data" collapsedLevelsAreSubtotals="1" fieldPosition="0">
          <references count="5">
            <reference field="4294967294" count="5" selected="0">
              <x v="1"/>
              <x v="2"/>
              <x v="3"/>
              <x v="4"/>
              <x v="5"/>
            </reference>
            <reference field="0" count="1" selected="0">
              <x v="7"/>
            </reference>
            <reference field="6" count="1" selected="0">
              <x v="92"/>
            </reference>
            <reference field="9" count="1" selected="0">
              <x v="83"/>
            </reference>
            <reference field="12" count="6">
              <x v="0"/>
              <x v="1"/>
              <x v="2"/>
              <x v="3"/>
              <x v="4"/>
              <x v="6"/>
            </reference>
          </references>
        </pivotArea>
        <pivotArea type="data" collapsedLevelsAreSubtotals="1" fieldPosition="0">
          <references count="3">
            <reference field="4294967294" count="5" selected="0">
              <x v="1"/>
              <x v="2"/>
              <x v="3"/>
              <x v="4"/>
              <x v="5"/>
            </reference>
            <reference field="0" count="1" selected="0">
              <x v="7"/>
            </reference>
            <reference field="6" count="1">
              <x v="93"/>
            </reference>
          </references>
        </pivotArea>
        <pivotArea type="data" collapsedLevelsAreSubtotals="1" fieldPosition="0">
          <references count="4">
            <reference field="4294967294" count="5" selected="0">
              <x v="1"/>
              <x v="2"/>
              <x v="3"/>
              <x v="4"/>
              <x v="5"/>
            </reference>
            <reference field="0" count="1" selected="0">
              <x v="7"/>
            </reference>
            <reference field="6" count="1" selected="0">
              <x v="93"/>
            </reference>
            <reference field="9" count="1">
              <x v="63"/>
            </reference>
          </references>
        </pivotArea>
        <pivotArea type="data" collapsedLevelsAreSubtotals="1" fieldPosition="0">
          <references count="5">
            <reference field="4294967294" count="5" selected="0">
              <x v="1"/>
              <x v="2"/>
              <x v="3"/>
              <x v="4"/>
              <x v="5"/>
            </reference>
            <reference field="0" count="1" selected="0">
              <x v="7"/>
            </reference>
            <reference field="6" count="1" selected="0">
              <x v="93"/>
            </reference>
            <reference field="9" count="1" selected="0">
              <x v="63"/>
            </reference>
            <reference field="12" count="6">
              <x v="0"/>
              <x v="1"/>
              <x v="2"/>
              <x v="3"/>
              <x v="4"/>
              <x v="6"/>
            </reference>
          </references>
        </pivotArea>
        <pivotArea type="data" collapsedLevelsAreSubtotals="1" fieldPosition="0">
          <references count="4">
            <reference field="4294967294" count="5" selected="0">
              <x v="1"/>
              <x v="2"/>
              <x v="3"/>
              <x v="4"/>
              <x v="5"/>
            </reference>
            <reference field="0" count="1" selected="0">
              <x v="7"/>
            </reference>
            <reference field="6" count="1" selected="0">
              <x v="93"/>
            </reference>
            <reference field="9" count="1">
              <x v="83"/>
            </reference>
          </references>
        </pivotArea>
        <pivotArea type="data" collapsedLevelsAreSubtotals="1" fieldPosition="0">
          <references count="5">
            <reference field="4294967294" count="5" selected="0">
              <x v="1"/>
              <x v="2"/>
              <x v="3"/>
              <x v="4"/>
              <x v="5"/>
            </reference>
            <reference field="0" count="1" selected="0">
              <x v="7"/>
            </reference>
            <reference field="6" count="1" selected="0">
              <x v="93"/>
            </reference>
            <reference field="9" count="1" selected="0">
              <x v="83"/>
            </reference>
            <reference field="12" count="6">
              <x v="0"/>
              <x v="1"/>
              <x v="2"/>
              <x v="3"/>
              <x v="4"/>
              <x v="6"/>
            </reference>
          </references>
        </pivotArea>
        <pivotArea type="data" collapsedLevelsAreSubtotals="1" fieldPosition="0">
          <references count="3">
            <reference field="4294967294" count="5" selected="0">
              <x v="1"/>
              <x v="2"/>
              <x v="3"/>
              <x v="4"/>
              <x v="5"/>
            </reference>
            <reference field="0" count="1" selected="0">
              <x v="7"/>
            </reference>
            <reference field="6" count="1">
              <x v="116"/>
            </reference>
          </references>
        </pivotArea>
        <pivotArea type="data" collapsedLevelsAreSubtotals="1" fieldPosition="0">
          <references count="4">
            <reference field="4294967294" count="5" selected="0">
              <x v="1"/>
              <x v="2"/>
              <x v="3"/>
              <x v="4"/>
              <x v="5"/>
            </reference>
            <reference field="0" count="1" selected="0">
              <x v="7"/>
            </reference>
            <reference field="6" count="1" selected="0">
              <x v="116"/>
            </reference>
            <reference field="9" count="1">
              <x v="1"/>
            </reference>
          </references>
        </pivotArea>
        <pivotArea type="data" collapsedLevelsAreSubtotals="1" fieldPosition="0">
          <references count="5">
            <reference field="4294967294" count="5" selected="0">
              <x v="1"/>
              <x v="2"/>
              <x v="3"/>
              <x v="4"/>
              <x v="5"/>
            </reference>
            <reference field="0" count="1" selected="0">
              <x v="7"/>
            </reference>
            <reference field="6" count="1" selected="0">
              <x v="116"/>
            </reference>
            <reference field="9" count="1" selected="0">
              <x v="1"/>
            </reference>
            <reference field="12" count="6">
              <x v="0"/>
              <x v="1"/>
              <x v="2"/>
              <x v="3"/>
              <x v="4"/>
              <x v="6"/>
            </reference>
          </references>
        </pivotArea>
        <pivotArea type="data" collapsedLevelsAreSubtotals="1" fieldPosition="0">
          <references count="4">
            <reference field="4294967294" count="5" selected="0">
              <x v="1"/>
              <x v="2"/>
              <x v="3"/>
              <x v="4"/>
              <x v="5"/>
            </reference>
            <reference field="0" count="1" selected="0">
              <x v="7"/>
            </reference>
            <reference field="6" count="1" selected="0">
              <x v="116"/>
            </reference>
            <reference field="9" count="1">
              <x v="49"/>
            </reference>
          </references>
        </pivotArea>
        <pivotArea type="data" collapsedLevelsAreSubtotals="1" fieldPosition="0">
          <references count="5">
            <reference field="4294967294" count="5" selected="0">
              <x v="1"/>
              <x v="2"/>
              <x v="3"/>
              <x v="4"/>
              <x v="5"/>
            </reference>
            <reference field="0" count="1" selected="0">
              <x v="7"/>
            </reference>
            <reference field="6" count="1" selected="0">
              <x v="116"/>
            </reference>
            <reference field="9" count="1" selected="0">
              <x v="49"/>
            </reference>
            <reference field="12" count="6">
              <x v="0"/>
              <x v="1"/>
              <x v="2"/>
              <x v="3"/>
              <x v="4"/>
              <x v="6"/>
            </reference>
          </references>
        </pivotArea>
        <pivotArea type="data" collapsedLevelsAreSubtotals="1" fieldPosition="0">
          <references count="4">
            <reference field="4294967294" count="5" selected="0">
              <x v="1"/>
              <x v="2"/>
              <x v="3"/>
              <x v="4"/>
              <x v="5"/>
            </reference>
            <reference field="0" count="1" selected="0">
              <x v="7"/>
            </reference>
            <reference field="6" count="1" selected="0">
              <x v="116"/>
            </reference>
            <reference field="9" count="1">
              <x v="50"/>
            </reference>
          </references>
        </pivotArea>
        <pivotArea type="data" collapsedLevelsAreSubtotals="1" fieldPosition="0">
          <references count="5">
            <reference field="4294967294" count="5" selected="0">
              <x v="1"/>
              <x v="2"/>
              <x v="3"/>
              <x v="4"/>
              <x v="5"/>
            </reference>
            <reference field="0" count="1" selected="0">
              <x v="7"/>
            </reference>
            <reference field="6" count="1" selected="0">
              <x v="116"/>
            </reference>
            <reference field="9" count="1" selected="0">
              <x v="50"/>
            </reference>
            <reference field="12" count="6">
              <x v="0"/>
              <x v="1"/>
              <x v="2"/>
              <x v="3"/>
              <x v="4"/>
              <x v="6"/>
            </reference>
          </references>
        </pivotArea>
        <pivotArea type="data" collapsedLevelsAreSubtotals="1" fieldPosition="0">
          <references count="4">
            <reference field="4294967294" count="5" selected="0">
              <x v="1"/>
              <x v="2"/>
              <x v="3"/>
              <x v="4"/>
              <x v="5"/>
            </reference>
            <reference field="0" count="1" selected="0">
              <x v="7"/>
            </reference>
            <reference field="6" count="1" selected="0">
              <x v="116"/>
            </reference>
            <reference field="9" count="1">
              <x v="51"/>
            </reference>
          </references>
        </pivotArea>
        <pivotArea type="data" collapsedLevelsAreSubtotals="1" fieldPosition="0">
          <references count="5">
            <reference field="4294967294" count="5" selected="0">
              <x v="1"/>
              <x v="2"/>
              <x v="3"/>
              <x v="4"/>
              <x v="5"/>
            </reference>
            <reference field="0" count="1" selected="0">
              <x v="7"/>
            </reference>
            <reference field="6" count="1" selected="0">
              <x v="116"/>
            </reference>
            <reference field="9" count="1" selected="0">
              <x v="51"/>
            </reference>
            <reference field="12" count="6">
              <x v="0"/>
              <x v="1"/>
              <x v="2"/>
              <x v="3"/>
              <x v="4"/>
              <x v="6"/>
            </reference>
          </references>
        </pivotArea>
        <pivotArea type="data" collapsedLevelsAreSubtotals="1" fieldPosition="0">
          <references count="4">
            <reference field="4294967294" count="5" selected="0">
              <x v="1"/>
              <x v="2"/>
              <x v="3"/>
              <x v="4"/>
              <x v="5"/>
            </reference>
            <reference field="0" count="1" selected="0">
              <x v="7"/>
            </reference>
            <reference field="6" count="1" selected="0">
              <x v="116"/>
            </reference>
            <reference field="9" count="1">
              <x v="54"/>
            </reference>
          </references>
        </pivotArea>
        <pivotArea type="data" collapsedLevelsAreSubtotals="1" fieldPosition="0">
          <references count="5">
            <reference field="4294967294" count="5" selected="0">
              <x v="1"/>
              <x v="2"/>
              <x v="3"/>
              <x v="4"/>
              <x v="5"/>
            </reference>
            <reference field="0" count="1" selected="0">
              <x v="7"/>
            </reference>
            <reference field="6" count="1" selected="0">
              <x v="116"/>
            </reference>
            <reference field="9" count="1" selected="0">
              <x v="54"/>
            </reference>
            <reference field="12" count="6">
              <x v="0"/>
              <x v="1"/>
              <x v="2"/>
              <x v="3"/>
              <x v="4"/>
              <x v="6"/>
            </reference>
          </references>
        </pivotArea>
        <pivotArea type="data" collapsedLevelsAreSubtotals="1" fieldPosition="0">
          <references count="4">
            <reference field="4294967294" count="5" selected="0">
              <x v="1"/>
              <x v="2"/>
              <x v="3"/>
              <x v="4"/>
              <x v="5"/>
            </reference>
            <reference field="0" count="1" selected="0">
              <x v="7"/>
            </reference>
            <reference field="6" count="1" selected="0">
              <x v="116"/>
            </reference>
            <reference field="9" count="1">
              <x v="55"/>
            </reference>
          </references>
        </pivotArea>
        <pivotArea type="data" collapsedLevelsAreSubtotals="1" fieldPosition="0">
          <references count="5">
            <reference field="4294967294" count="5" selected="0">
              <x v="1"/>
              <x v="2"/>
              <x v="3"/>
              <x v="4"/>
              <x v="5"/>
            </reference>
            <reference field="0" count="1" selected="0">
              <x v="7"/>
            </reference>
            <reference field="6" count="1" selected="0">
              <x v="116"/>
            </reference>
            <reference field="9" count="1" selected="0">
              <x v="55"/>
            </reference>
            <reference field="12" count="6">
              <x v="0"/>
              <x v="1"/>
              <x v="2"/>
              <x v="3"/>
              <x v="4"/>
              <x v="6"/>
            </reference>
          </references>
        </pivotArea>
        <pivotArea type="data" collapsedLevelsAreSubtotals="1" fieldPosition="0">
          <references count="4">
            <reference field="4294967294" count="5" selected="0">
              <x v="1"/>
              <x v="2"/>
              <x v="3"/>
              <x v="4"/>
              <x v="5"/>
            </reference>
            <reference field="0" count="1" selected="0">
              <x v="7"/>
            </reference>
            <reference field="6" count="1" selected="0">
              <x v="116"/>
            </reference>
            <reference field="9" count="1">
              <x v="79"/>
            </reference>
          </references>
        </pivotArea>
        <pivotArea type="data" collapsedLevelsAreSubtotals="1" fieldPosition="0">
          <references count="5">
            <reference field="4294967294" count="5" selected="0">
              <x v="1"/>
              <x v="2"/>
              <x v="3"/>
              <x v="4"/>
              <x v="5"/>
            </reference>
            <reference field="0" count="1" selected="0">
              <x v="7"/>
            </reference>
            <reference field="6" count="1" selected="0">
              <x v="116"/>
            </reference>
            <reference field="9" count="1" selected="0">
              <x v="79"/>
            </reference>
            <reference field="12" count="6">
              <x v="0"/>
              <x v="1"/>
              <x v="2"/>
              <x v="3"/>
              <x v="4"/>
              <x v="6"/>
            </reference>
          </references>
        </pivotArea>
        <pivotArea type="data" collapsedLevelsAreSubtotals="1" fieldPosition="0">
          <references count="4">
            <reference field="4294967294" count="5" selected="0">
              <x v="1"/>
              <x v="2"/>
              <x v="3"/>
              <x v="4"/>
              <x v="5"/>
            </reference>
            <reference field="0" count="1" selected="0">
              <x v="7"/>
            </reference>
            <reference field="6" count="1" selected="0">
              <x v="116"/>
            </reference>
            <reference field="9" count="1">
              <x v="83"/>
            </reference>
          </references>
        </pivotArea>
        <pivotArea type="data" collapsedLevelsAreSubtotals="1" fieldPosition="0">
          <references count="5">
            <reference field="4294967294" count="5" selected="0">
              <x v="1"/>
              <x v="2"/>
              <x v="3"/>
              <x v="4"/>
              <x v="5"/>
            </reference>
            <reference field="0" count="1" selected="0">
              <x v="7"/>
            </reference>
            <reference field="6" count="1" selected="0">
              <x v="116"/>
            </reference>
            <reference field="9" count="1" selected="0">
              <x v="83"/>
            </reference>
            <reference field="12" count="6">
              <x v="0"/>
              <x v="1"/>
              <x v="2"/>
              <x v="3"/>
              <x v="4"/>
              <x v="6"/>
            </reference>
          </references>
        </pivotArea>
        <pivotArea type="data" collapsedLevelsAreSubtotals="1" fieldPosition="0">
          <references count="4">
            <reference field="4294967294" count="5" selected="0">
              <x v="1"/>
              <x v="2"/>
              <x v="3"/>
              <x v="4"/>
              <x v="5"/>
            </reference>
            <reference field="0" count="1" selected="0">
              <x v="7"/>
            </reference>
            <reference field="6" count="1" selected="0">
              <x v="116"/>
            </reference>
            <reference field="9" count="1">
              <x v="91"/>
            </reference>
          </references>
        </pivotArea>
        <pivotArea type="data" collapsedLevelsAreSubtotals="1" fieldPosition="0">
          <references count="5">
            <reference field="4294967294" count="5" selected="0">
              <x v="1"/>
              <x v="2"/>
              <x v="3"/>
              <x v="4"/>
              <x v="5"/>
            </reference>
            <reference field="0" count="1" selected="0">
              <x v="7"/>
            </reference>
            <reference field="6" count="1" selected="0">
              <x v="116"/>
            </reference>
            <reference field="9" count="1" selected="0">
              <x v="91"/>
            </reference>
            <reference field="12" count="6">
              <x v="0"/>
              <x v="1"/>
              <x v="2"/>
              <x v="3"/>
              <x v="4"/>
              <x v="6"/>
            </reference>
          </references>
        </pivotArea>
        <pivotArea type="data" collapsedLevelsAreSubtotals="1" fieldPosition="0">
          <references count="4">
            <reference field="4294967294" count="5" selected="0">
              <x v="1"/>
              <x v="2"/>
              <x v="3"/>
              <x v="4"/>
              <x v="5"/>
            </reference>
            <reference field="0" count="1" selected="0">
              <x v="7"/>
            </reference>
            <reference field="6" count="1" selected="0">
              <x v="116"/>
            </reference>
            <reference field="9" count="1">
              <x v="115"/>
            </reference>
          </references>
        </pivotArea>
        <pivotArea type="data" collapsedLevelsAreSubtotals="1" fieldPosition="0">
          <references count="5">
            <reference field="4294967294" count="5" selected="0">
              <x v="1"/>
              <x v="2"/>
              <x v="3"/>
              <x v="4"/>
              <x v="5"/>
            </reference>
            <reference field="0" count="1" selected="0">
              <x v="7"/>
            </reference>
            <reference field="6" count="1" selected="0">
              <x v="116"/>
            </reference>
            <reference field="9" count="1" selected="0">
              <x v="115"/>
            </reference>
            <reference field="12" count="6">
              <x v="0"/>
              <x v="1"/>
              <x v="2"/>
              <x v="3"/>
              <x v="4"/>
              <x v="6"/>
            </reference>
          </references>
        </pivotArea>
        <pivotArea type="data" collapsedLevelsAreSubtotals="1" fieldPosition="0">
          <references count="4">
            <reference field="4294967294" count="5" selected="0">
              <x v="1"/>
              <x v="2"/>
              <x v="3"/>
              <x v="4"/>
              <x v="5"/>
            </reference>
            <reference field="0" count="1" selected="0">
              <x v="7"/>
            </reference>
            <reference field="6" count="1" selected="0">
              <x v="116"/>
            </reference>
            <reference field="9" count="1">
              <x v="154"/>
            </reference>
          </references>
        </pivotArea>
        <pivotArea type="data" collapsedLevelsAreSubtotals="1" fieldPosition="0">
          <references count="5">
            <reference field="4294967294" count="5" selected="0">
              <x v="1"/>
              <x v="2"/>
              <x v="3"/>
              <x v="4"/>
              <x v="5"/>
            </reference>
            <reference field="0" count="1" selected="0">
              <x v="7"/>
            </reference>
            <reference field="6" count="1" selected="0">
              <x v="116"/>
            </reference>
            <reference field="9" count="1" selected="0">
              <x v="154"/>
            </reference>
            <reference field="12" count="6">
              <x v="0"/>
              <x v="1"/>
              <x v="2"/>
              <x v="3"/>
              <x v="4"/>
              <x v="6"/>
            </reference>
          </references>
        </pivotArea>
        <pivotArea type="data" collapsedLevelsAreSubtotals="1" fieldPosition="0">
          <references count="3">
            <reference field="4294967294" count="5" selected="0">
              <x v="1"/>
              <x v="2"/>
              <x v="3"/>
              <x v="4"/>
              <x v="5"/>
            </reference>
            <reference field="0" count="1" selected="0">
              <x v="7"/>
            </reference>
            <reference field="6" count="1">
              <x v="117"/>
            </reference>
          </references>
        </pivotArea>
        <pivotArea type="data" collapsedLevelsAreSubtotals="1" fieldPosition="0">
          <references count="4">
            <reference field="4294967294" count="5" selected="0">
              <x v="1"/>
              <x v="2"/>
              <x v="3"/>
              <x v="4"/>
              <x v="5"/>
            </reference>
            <reference field="0" count="1" selected="0">
              <x v="7"/>
            </reference>
            <reference field="6" count="1" selected="0">
              <x v="117"/>
            </reference>
            <reference field="9" count="1">
              <x v="33"/>
            </reference>
          </references>
        </pivotArea>
        <pivotArea type="data" collapsedLevelsAreSubtotals="1" fieldPosition="0">
          <references count="5">
            <reference field="4294967294" count="5" selected="0">
              <x v="1"/>
              <x v="2"/>
              <x v="3"/>
              <x v="4"/>
              <x v="5"/>
            </reference>
            <reference field="0" count="1" selected="0">
              <x v="7"/>
            </reference>
            <reference field="6" count="1" selected="0">
              <x v="117"/>
            </reference>
            <reference field="9" count="1" selected="0">
              <x v="33"/>
            </reference>
            <reference field="12" count="6">
              <x v="0"/>
              <x v="1"/>
              <x v="2"/>
              <x v="3"/>
              <x v="4"/>
              <x v="6"/>
            </reference>
          </references>
        </pivotArea>
        <pivotArea type="data" collapsedLevelsAreSubtotals="1" fieldPosition="0">
          <references count="4">
            <reference field="4294967294" count="5" selected="0">
              <x v="1"/>
              <x v="2"/>
              <x v="3"/>
              <x v="4"/>
              <x v="5"/>
            </reference>
            <reference field="0" count="1" selected="0">
              <x v="7"/>
            </reference>
            <reference field="6" count="1" selected="0">
              <x v="117"/>
            </reference>
            <reference field="9" count="1">
              <x v="58"/>
            </reference>
          </references>
        </pivotArea>
        <pivotArea type="data" collapsedLevelsAreSubtotals="1" fieldPosition="0">
          <references count="5">
            <reference field="4294967294" count="5" selected="0">
              <x v="1"/>
              <x v="2"/>
              <x v="3"/>
              <x v="4"/>
              <x v="5"/>
            </reference>
            <reference field="0" count="1" selected="0">
              <x v="7"/>
            </reference>
            <reference field="6" count="1" selected="0">
              <x v="117"/>
            </reference>
            <reference field="9" count="1" selected="0">
              <x v="58"/>
            </reference>
            <reference field="12" count="6">
              <x v="0"/>
              <x v="1"/>
              <x v="2"/>
              <x v="3"/>
              <x v="4"/>
              <x v="6"/>
            </reference>
          </references>
        </pivotArea>
        <pivotArea type="data" collapsedLevelsAreSubtotals="1" fieldPosition="0">
          <references count="4">
            <reference field="4294967294" count="5" selected="0">
              <x v="1"/>
              <x v="2"/>
              <x v="3"/>
              <x v="4"/>
              <x v="5"/>
            </reference>
            <reference field="0" count="1" selected="0">
              <x v="7"/>
            </reference>
            <reference field="6" count="1" selected="0">
              <x v="117"/>
            </reference>
            <reference field="9" count="1">
              <x v="65"/>
            </reference>
          </references>
        </pivotArea>
        <pivotArea type="data" collapsedLevelsAreSubtotals="1" fieldPosition="0">
          <references count="5">
            <reference field="4294967294" count="5" selected="0">
              <x v="1"/>
              <x v="2"/>
              <x v="3"/>
              <x v="4"/>
              <x v="5"/>
            </reference>
            <reference field="0" count="1" selected="0">
              <x v="7"/>
            </reference>
            <reference field="6" count="1" selected="0">
              <x v="117"/>
            </reference>
            <reference field="9" count="1" selected="0">
              <x v="65"/>
            </reference>
            <reference field="12" count="6">
              <x v="0"/>
              <x v="1"/>
              <x v="2"/>
              <x v="3"/>
              <x v="4"/>
              <x v="6"/>
            </reference>
          </references>
        </pivotArea>
        <pivotArea type="data" collapsedLevelsAreSubtotals="1" fieldPosition="0">
          <references count="4">
            <reference field="4294967294" count="5" selected="0">
              <x v="1"/>
              <x v="2"/>
              <x v="3"/>
              <x v="4"/>
              <x v="5"/>
            </reference>
            <reference field="0" count="1" selected="0">
              <x v="7"/>
            </reference>
            <reference field="6" count="1" selected="0">
              <x v="117"/>
            </reference>
            <reference field="9" count="1">
              <x v="71"/>
            </reference>
          </references>
        </pivotArea>
        <pivotArea type="data" collapsedLevelsAreSubtotals="1" fieldPosition="0">
          <references count="5">
            <reference field="4294967294" count="5" selected="0">
              <x v="1"/>
              <x v="2"/>
              <x v="3"/>
              <x v="4"/>
              <x v="5"/>
            </reference>
            <reference field="0" count="1" selected="0">
              <x v="7"/>
            </reference>
            <reference field="6" count="1" selected="0">
              <x v="117"/>
            </reference>
            <reference field="9" count="1" selected="0">
              <x v="71"/>
            </reference>
            <reference field="12" count="6">
              <x v="0"/>
              <x v="1"/>
              <x v="2"/>
              <x v="3"/>
              <x v="4"/>
              <x v="6"/>
            </reference>
          </references>
        </pivotArea>
        <pivotArea type="data" collapsedLevelsAreSubtotals="1" fieldPosition="0">
          <references count="4">
            <reference field="4294967294" count="5" selected="0">
              <x v="1"/>
              <x v="2"/>
              <x v="3"/>
              <x v="4"/>
              <x v="5"/>
            </reference>
            <reference field="0" count="1" selected="0">
              <x v="7"/>
            </reference>
            <reference field="6" count="1" selected="0">
              <x v="117"/>
            </reference>
            <reference field="9" count="1">
              <x v="72"/>
            </reference>
          </references>
        </pivotArea>
        <pivotArea type="data" collapsedLevelsAreSubtotals="1" fieldPosition="0">
          <references count="5">
            <reference field="4294967294" count="5" selected="0">
              <x v="1"/>
              <x v="2"/>
              <x v="3"/>
              <x v="4"/>
              <x v="5"/>
            </reference>
            <reference field="0" count="1" selected="0">
              <x v="7"/>
            </reference>
            <reference field="6" count="1" selected="0">
              <x v="117"/>
            </reference>
            <reference field="9" count="1" selected="0">
              <x v="72"/>
            </reference>
            <reference field="12" count="6">
              <x v="0"/>
              <x v="1"/>
              <x v="2"/>
              <x v="3"/>
              <x v="4"/>
              <x v="6"/>
            </reference>
          </references>
        </pivotArea>
        <pivotArea type="data" collapsedLevelsAreSubtotals="1" fieldPosition="0">
          <references count="4">
            <reference field="4294967294" count="5" selected="0">
              <x v="1"/>
              <x v="2"/>
              <x v="3"/>
              <x v="4"/>
              <x v="5"/>
            </reference>
            <reference field="0" count="1" selected="0">
              <x v="7"/>
            </reference>
            <reference field="6" count="1" selected="0">
              <x v="117"/>
            </reference>
            <reference field="9" count="1">
              <x v="80"/>
            </reference>
          </references>
        </pivotArea>
        <pivotArea type="data" collapsedLevelsAreSubtotals="1" fieldPosition="0">
          <references count="5">
            <reference field="4294967294" count="5" selected="0">
              <x v="1"/>
              <x v="2"/>
              <x v="3"/>
              <x v="4"/>
              <x v="5"/>
            </reference>
            <reference field="0" count="1" selected="0">
              <x v="7"/>
            </reference>
            <reference field="6" count="1" selected="0">
              <x v="117"/>
            </reference>
            <reference field="9" count="1" selected="0">
              <x v="80"/>
            </reference>
            <reference field="12" count="6">
              <x v="0"/>
              <x v="1"/>
              <x v="2"/>
              <x v="3"/>
              <x v="4"/>
              <x v="6"/>
            </reference>
          </references>
        </pivotArea>
        <pivotArea type="data" collapsedLevelsAreSubtotals="1" fieldPosition="0">
          <references count="4">
            <reference field="4294967294" count="5" selected="0">
              <x v="1"/>
              <x v="2"/>
              <x v="3"/>
              <x v="4"/>
              <x v="5"/>
            </reference>
            <reference field="0" count="1" selected="0">
              <x v="7"/>
            </reference>
            <reference field="6" count="1" selected="0">
              <x v="117"/>
            </reference>
            <reference field="9" count="1">
              <x v="83"/>
            </reference>
          </references>
        </pivotArea>
        <pivotArea type="data" collapsedLevelsAreSubtotals="1" fieldPosition="0">
          <references count="5">
            <reference field="4294967294" count="5" selected="0">
              <x v="1"/>
              <x v="2"/>
              <x v="3"/>
              <x v="4"/>
              <x v="5"/>
            </reference>
            <reference field="0" count="1" selected="0">
              <x v="7"/>
            </reference>
            <reference field="6" count="1" selected="0">
              <x v="117"/>
            </reference>
            <reference field="9" count="1" selected="0">
              <x v="83"/>
            </reference>
            <reference field="12" count="6">
              <x v="0"/>
              <x v="1"/>
              <x v="2"/>
              <x v="3"/>
              <x v="4"/>
              <x v="6"/>
            </reference>
          </references>
        </pivotArea>
        <pivotArea type="data" collapsedLevelsAreSubtotals="1" fieldPosition="0">
          <references count="3">
            <reference field="4294967294" count="5" selected="0">
              <x v="1"/>
              <x v="2"/>
              <x v="3"/>
              <x v="4"/>
              <x v="5"/>
            </reference>
            <reference field="0" count="1" selected="0">
              <x v="7"/>
            </reference>
            <reference field="6" count="1">
              <x v="118"/>
            </reference>
          </references>
        </pivotArea>
        <pivotArea type="data" collapsedLevelsAreSubtotals="1" fieldPosition="0">
          <references count="4">
            <reference field="4294967294" count="5" selected="0">
              <x v="1"/>
              <x v="2"/>
              <x v="3"/>
              <x v="4"/>
              <x v="5"/>
            </reference>
            <reference field="0" count="1" selected="0">
              <x v="7"/>
            </reference>
            <reference field="6" count="1" selected="0">
              <x v="118"/>
            </reference>
            <reference field="9" count="1">
              <x v="59"/>
            </reference>
          </references>
        </pivotArea>
        <pivotArea type="data" collapsedLevelsAreSubtotals="1" fieldPosition="0">
          <references count="5">
            <reference field="4294967294" count="5" selected="0">
              <x v="1"/>
              <x v="2"/>
              <x v="3"/>
              <x v="4"/>
              <x v="5"/>
            </reference>
            <reference field="0" count="1" selected="0">
              <x v="7"/>
            </reference>
            <reference field="6" count="1" selected="0">
              <x v="118"/>
            </reference>
            <reference field="9" count="1" selected="0">
              <x v="59"/>
            </reference>
            <reference field="12" count="6">
              <x v="0"/>
              <x v="1"/>
              <x v="2"/>
              <x v="3"/>
              <x v="4"/>
              <x v="6"/>
            </reference>
          </references>
        </pivotArea>
        <pivotArea type="data" collapsedLevelsAreSubtotals="1" fieldPosition="0">
          <references count="4">
            <reference field="4294967294" count="5" selected="0">
              <x v="1"/>
              <x v="2"/>
              <x v="3"/>
              <x v="4"/>
              <x v="5"/>
            </reference>
            <reference field="0" count="1" selected="0">
              <x v="7"/>
            </reference>
            <reference field="6" count="1" selected="0">
              <x v="118"/>
            </reference>
            <reference field="9" count="1">
              <x v="77"/>
            </reference>
          </references>
        </pivotArea>
        <pivotArea type="data" collapsedLevelsAreSubtotals="1" fieldPosition="0">
          <references count="5">
            <reference field="4294967294" count="5" selected="0">
              <x v="1"/>
              <x v="2"/>
              <x v="3"/>
              <x v="4"/>
              <x v="5"/>
            </reference>
            <reference field="0" count="1" selected="0">
              <x v="7"/>
            </reference>
            <reference field="6" count="1" selected="0">
              <x v="118"/>
            </reference>
            <reference field="9" count="1" selected="0">
              <x v="77"/>
            </reference>
            <reference field="12" count="6">
              <x v="0"/>
              <x v="1"/>
              <x v="2"/>
              <x v="3"/>
              <x v="4"/>
              <x v="6"/>
            </reference>
          </references>
        </pivotArea>
        <pivotArea type="data" collapsedLevelsAreSubtotals="1" fieldPosition="0">
          <references count="3">
            <reference field="4294967294" count="5" selected="0">
              <x v="1"/>
              <x v="2"/>
              <x v="3"/>
              <x v="4"/>
              <x v="5"/>
            </reference>
            <reference field="0" count="1" selected="0">
              <x v="7"/>
            </reference>
            <reference field="6" count="1">
              <x v="119"/>
            </reference>
          </references>
        </pivotArea>
        <pivotArea type="data" collapsedLevelsAreSubtotals="1" fieldPosition="0">
          <references count="4">
            <reference field="4294967294" count="5" selected="0">
              <x v="1"/>
              <x v="2"/>
              <x v="3"/>
              <x v="4"/>
              <x v="5"/>
            </reference>
            <reference field="0" count="1" selected="0">
              <x v="7"/>
            </reference>
            <reference field="6" count="1" selected="0">
              <x v="119"/>
            </reference>
            <reference field="9" count="1">
              <x v="6"/>
            </reference>
          </references>
        </pivotArea>
        <pivotArea type="data" collapsedLevelsAreSubtotals="1" fieldPosition="0">
          <references count="5">
            <reference field="4294967294" count="5" selected="0">
              <x v="1"/>
              <x v="2"/>
              <x v="3"/>
              <x v="4"/>
              <x v="5"/>
            </reference>
            <reference field="0" count="1" selected="0">
              <x v="7"/>
            </reference>
            <reference field="6" count="1" selected="0">
              <x v="119"/>
            </reference>
            <reference field="9" count="1" selected="0">
              <x v="6"/>
            </reference>
            <reference field="12" count="6">
              <x v="0"/>
              <x v="1"/>
              <x v="2"/>
              <x v="3"/>
              <x v="4"/>
              <x v="6"/>
            </reference>
          </references>
        </pivotArea>
        <pivotArea type="data" collapsedLevelsAreSubtotals="1" fieldPosition="0">
          <references count="4">
            <reference field="4294967294" count="5" selected="0">
              <x v="1"/>
              <x v="2"/>
              <x v="3"/>
              <x v="4"/>
              <x v="5"/>
            </reference>
            <reference field="0" count="1" selected="0">
              <x v="7"/>
            </reference>
            <reference field="6" count="1" selected="0">
              <x v="119"/>
            </reference>
            <reference field="9" count="1">
              <x v="17"/>
            </reference>
          </references>
        </pivotArea>
        <pivotArea type="data" collapsedLevelsAreSubtotals="1" fieldPosition="0">
          <references count="5">
            <reference field="4294967294" count="5" selected="0">
              <x v="1"/>
              <x v="2"/>
              <x v="3"/>
              <x v="4"/>
              <x v="5"/>
            </reference>
            <reference field="0" count="1" selected="0">
              <x v="7"/>
            </reference>
            <reference field="6" count="1" selected="0">
              <x v="119"/>
            </reference>
            <reference field="9" count="1" selected="0">
              <x v="17"/>
            </reference>
            <reference field="12" count="6">
              <x v="0"/>
              <x v="1"/>
              <x v="2"/>
              <x v="3"/>
              <x v="4"/>
              <x v="6"/>
            </reference>
          </references>
        </pivotArea>
        <pivotArea type="data" collapsedLevelsAreSubtotals="1" fieldPosition="0">
          <references count="4">
            <reference field="4294967294" count="5" selected="0">
              <x v="1"/>
              <x v="2"/>
              <x v="3"/>
              <x v="4"/>
              <x v="5"/>
            </reference>
            <reference field="0" count="1" selected="0">
              <x v="7"/>
            </reference>
            <reference field="6" count="1" selected="0">
              <x v="119"/>
            </reference>
            <reference field="9" count="1">
              <x v="63"/>
            </reference>
          </references>
        </pivotArea>
        <pivotArea type="data" collapsedLevelsAreSubtotals="1" fieldPosition="0">
          <references count="5">
            <reference field="4294967294" count="5" selected="0">
              <x v="1"/>
              <x v="2"/>
              <x v="3"/>
              <x v="4"/>
              <x v="5"/>
            </reference>
            <reference field="0" count="1" selected="0">
              <x v="7"/>
            </reference>
            <reference field="6" count="1" selected="0">
              <x v="119"/>
            </reference>
            <reference field="9" count="1" selected="0">
              <x v="63"/>
            </reference>
            <reference field="12" count="6">
              <x v="0"/>
              <x v="1"/>
              <x v="2"/>
              <x v="3"/>
              <x v="4"/>
              <x v="6"/>
            </reference>
          </references>
        </pivotArea>
        <pivotArea type="data" collapsedLevelsAreSubtotals="1" fieldPosition="0">
          <references count="4">
            <reference field="4294967294" count="5" selected="0">
              <x v="1"/>
              <x v="2"/>
              <x v="3"/>
              <x v="4"/>
              <x v="5"/>
            </reference>
            <reference field="0" count="1" selected="0">
              <x v="7"/>
            </reference>
            <reference field="6" count="1" selected="0">
              <x v="119"/>
            </reference>
            <reference field="9" count="1">
              <x v="81"/>
            </reference>
          </references>
        </pivotArea>
        <pivotArea type="data" collapsedLevelsAreSubtotals="1" fieldPosition="0">
          <references count="5">
            <reference field="4294967294" count="5" selected="0">
              <x v="1"/>
              <x v="2"/>
              <x v="3"/>
              <x v="4"/>
              <x v="5"/>
            </reference>
            <reference field="0" count="1" selected="0">
              <x v="7"/>
            </reference>
            <reference field="6" count="1" selected="0">
              <x v="119"/>
            </reference>
            <reference field="9" count="1" selected="0">
              <x v="81"/>
            </reference>
            <reference field="12" count="6">
              <x v="0"/>
              <x v="1"/>
              <x v="2"/>
              <x v="3"/>
              <x v="4"/>
              <x v="6"/>
            </reference>
          </references>
        </pivotArea>
        <pivotArea type="data" collapsedLevelsAreSubtotals="1" fieldPosition="0">
          <references count="4">
            <reference field="4294967294" count="5" selected="0">
              <x v="1"/>
              <x v="2"/>
              <x v="3"/>
              <x v="4"/>
              <x v="5"/>
            </reference>
            <reference field="0" count="1" selected="0">
              <x v="7"/>
            </reference>
            <reference field="6" count="1" selected="0">
              <x v="119"/>
            </reference>
            <reference field="9" count="1">
              <x v="83"/>
            </reference>
          </references>
        </pivotArea>
        <pivotArea type="data" collapsedLevelsAreSubtotals="1" fieldPosition="0">
          <references count="5">
            <reference field="4294967294" count="5" selected="0">
              <x v="1"/>
              <x v="2"/>
              <x v="3"/>
              <x v="4"/>
              <x v="5"/>
            </reference>
            <reference field="0" count="1" selected="0">
              <x v="7"/>
            </reference>
            <reference field="6" count="1" selected="0">
              <x v="119"/>
            </reference>
            <reference field="9" count="1" selected="0">
              <x v="83"/>
            </reference>
            <reference field="12" count="6">
              <x v="0"/>
              <x v="1"/>
              <x v="2"/>
              <x v="3"/>
              <x v="4"/>
              <x v="6"/>
            </reference>
          </references>
        </pivotArea>
        <pivotArea type="data" collapsedLevelsAreSubtotals="1" fieldPosition="0">
          <references count="3">
            <reference field="4294967294" count="5" selected="0">
              <x v="1"/>
              <x v="2"/>
              <x v="3"/>
              <x v="4"/>
              <x v="5"/>
            </reference>
            <reference field="0" count="1" selected="0">
              <x v="7"/>
            </reference>
            <reference field="6" count="1">
              <x v="120"/>
            </reference>
          </references>
        </pivotArea>
        <pivotArea type="data" collapsedLevelsAreSubtotals="1" fieldPosition="0">
          <references count="4">
            <reference field="4294967294" count="5" selected="0">
              <x v="1"/>
              <x v="2"/>
              <x v="3"/>
              <x v="4"/>
              <x v="5"/>
            </reference>
            <reference field="0" count="1" selected="0">
              <x v="7"/>
            </reference>
            <reference field="6" count="1" selected="0">
              <x v="120"/>
            </reference>
            <reference field="9" count="1">
              <x v="56"/>
            </reference>
          </references>
        </pivotArea>
        <pivotArea type="data" collapsedLevelsAreSubtotals="1" fieldPosition="0">
          <references count="5">
            <reference field="4294967294" count="5" selected="0">
              <x v="1"/>
              <x v="2"/>
              <x v="3"/>
              <x v="4"/>
              <x v="5"/>
            </reference>
            <reference field="0" count="1" selected="0">
              <x v="7"/>
            </reference>
            <reference field="6" count="1" selected="0">
              <x v="120"/>
            </reference>
            <reference field="9" count="1" selected="0">
              <x v="56"/>
            </reference>
            <reference field="12" count="6">
              <x v="0"/>
              <x v="1"/>
              <x v="2"/>
              <x v="3"/>
              <x v="4"/>
              <x v="6"/>
            </reference>
          </references>
        </pivotArea>
        <pivotArea type="data" collapsedLevelsAreSubtotals="1" fieldPosition="0">
          <references count="4">
            <reference field="4294967294" count="5" selected="0">
              <x v="1"/>
              <x v="2"/>
              <x v="3"/>
              <x v="4"/>
              <x v="5"/>
            </reference>
            <reference field="0" count="1" selected="0">
              <x v="7"/>
            </reference>
            <reference field="6" count="1" selected="0">
              <x v="120"/>
            </reference>
            <reference field="9" count="1">
              <x v="83"/>
            </reference>
          </references>
        </pivotArea>
        <pivotArea type="data" collapsedLevelsAreSubtotals="1" fieldPosition="0">
          <references count="5">
            <reference field="4294967294" count="5" selected="0">
              <x v="1"/>
              <x v="2"/>
              <x v="3"/>
              <x v="4"/>
              <x v="5"/>
            </reference>
            <reference field="0" count="1" selected="0">
              <x v="7"/>
            </reference>
            <reference field="6" count="1" selected="0">
              <x v="120"/>
            </reference>
            <reference field="9" count="1" selected="0">
              <x v="83"/>
            </reference>
            <reference field="12" count="6">
              <x v="0"/>
              <x v="1"/>
              <x v="2"/>
              <x v="3"/>
              <x v="4"/>
              <x v="6"/>
            </reference>
          </references>
        </pivotArea>
        <pivotArea type="data" collapsedLevelsAreSubtotals="1" fieldPosition="0">
          <references count="4">
            <reference field="4294967294" count="5" selected="0">
              <x v="1"/>
              <x v="2"/>
              <x v="3"/>
              <x v="4"/>
              <x v="5"/>
            </reference>
            <reference field="0" count="1" selected="0">
              <x v="7"/>
            </reference>
            <reference field="6" count="1" selected="0">
              <x v="120"/>
            </reference>
            <reference field="9" count="1">
              <x v="113"/>
            </reference>
          </references>
        </pivotArea>
        <pivotArea type="data" collapsedLevelsAreSubtotals="1" fieldPosition="0">
          <references count="5">
            <reference field="4294967294" count="5" selected="0">
              <x v="1"/>
              <x v="2"/>
              <x v="3"/>
              <x v="4"/>
              <x v="5"/>
            </reference>
            <reference field="0" count="1" selected="0">
              <x v="7"/>
            </reference>
            <reference field="6" count="1" selected="0">
              <x v="120"/>
            </reference>
            <reference field="9" count="1" selected="0">
              <x v="113"/>
            </reference>
            <reference field="12" count="6">
              <x v="0"/>
              <x v="1"/>
              <x v="2"/>
              <x v="3"/>
              <x v="4"/>
              <x v="6"/>
            </reference>
          </references>
        </pivotArea>
        <pivotArea type="data" collapsedLevelsAreSubtotals="1" fieldPosition="0">
          <references count="3">
            <reference field="4294967294" count="5" selected="0">
              <x v="1"/>
              <x v="2"/>
              <x v="3"/>
              <x v="4"/>
              <x v="5"/>
            </reference>
            <reference field="0" count="1" selected="0">
              <x v="7"/>
            </reference>
            <reference field="6" count="1">
              <x v="121"/>
            </reference>
          </references>
        </pivotArea>
        <pivotArea type="data" collapsedLevelsAreSubtotals="1" fieldPosition="0">
          <references count="4">
            <reference field="4294967294" count="5" selected="0">
              <x v="1"/>
              <x v="2"/>
              <x v="3"/>
              <x v="4"/>
              <x v="5"/>
            </reference>
            <reference field="0" count="1" selected="0">
              <x v="7"/>
            </reference>
            <reference field="6" count="1" selected="0">
              <x v="121"/>
            </reference>
            <reference field="9" count="1">
              <x v="59"/>
            </reference>
          </references>
        </pivotArea>
        <pivotArea type="data" collapsedLevelsAreSubtotals="1" fieldPosition="0">
          <references count="5">
            <reference field="4294967294" count="5" selected="0">
              <x v="1"/>
              <x v="2"/>
              <x v="3"/>
              <x v="4"/>
              <x v="5"/>
            </reference>
            <reference field="0" count="1" selected="0">
              <x v="7"/>
            </reference>
            <reference field="6" count="1" selected="0">
              <x v="121"/>
            </reference>
            <reference field="9" count="1" selected="0">
              <x v="59"/>
            </reference>
            <reference field="12" count="6">
              <x v="0"/>
              <x v="1"/>
              <x v="2"/>
              <x v="3"/>
              <x v="4"/>
              <x v="6"/>
            </reference>
          </references>
        </pivotArea>
        <pivotArea type="data" collapsedLevelsAreSubtotals="1" fieldPosition="0">
          <references count="3">
            <reference field="4294967294" count="5" selected="0">
              <x v="1"/>
              <x v="2"/>
              <x v="3"/>
              <x v="4"/>
              <x v="5"/>
            </reference>
            <reference field="0" count="1" selected="0">
              <x v="7"/>
            </reference>
            <reference field="6" count="1">
              <x v="122"/>
            </reference>
          </references>
        </pivotArea>
        <pivotArea type="data" collapsedLevelsAreSubtotals="1" fieldPosition="0">
          <references count="4">
            <reference field="4294967294" count="5" selected="0">
              <x v="1"/>
              <x v="2"/>
              <x v="3"/>
              <x v="4"/>
              <x v="5"/>
            </reference>
            <reference field="0" count="1" selected="0">
              <x v="7"/>
            </reference>
            <reference field="6" count="1" selected="0">
              <x v="122"/>
            </reference>
            <reference field="9" count="1">
              <x v="60"/>
            </reference>
          </references>
        </pivotArea>
        <pivotArea type="data" collapsedLevelsAreSubtotals="1" fieldPosition="0">
          <references count="5">
            <reference field="4294967294" count="5" selected="0">
              <x v="1"/>
              <x v="2"/>
              <x v="3"/>
              <x v="4"/>
              <x v="5"/>
            </reference>
            <reference field="0" count="1" selected="0">
              <x v="7"/>
            </reference>
            <reference field="6" count="1" selected="0">
              <x v="122"/>
            </reference>
            <reference field="9" count="1" selected="0">
              <x v="60"/>
            </reference>
            <reference field="12" count="6">
              <x v="0"/>
              <x v="1"/>
              <x v="2"/>
              <x v="3"/>
              <x v="4"/>
              <x v="6"/>
            </reference>
          </references>
        </pivotArea>
        <pivotArea type="data" collapsedLevelsAreSubtotals="1" fieldPosition="0">
          <references count="4">
            <reference field="4294967294" count="5" selected="0">
              <x v="1"/>
              <x v="2"/>
              <x v="3"/>
              <x v="4"/>
              <x v="5"/>
            </reference>
            <reference field="0" count="1" selected="0">
              <x v="7"/>
            </reference>
            <reference field="6" count="1" selected="0">
              <x v="122"/>
            </reference>
            <reference field="9" count="1">
              <x v="61"/>
            </reference>
          </references>
        </pivotArea>
        <pivotArea type="data" collapsedLevelsAreSubtotals="1" fieldPosition="0">
          <references count="5">
            <reference field="4294967294" count="5" selected="0">
              <x v="1"/>
              <x v="2"/>
              <x v="3"/>
              <x v="4"/>
              <x v="5"/>
            </reference>
            <reference field="0" count="1" selected="0">
              <x v="7"/>
            </reference>
            <reference field="6" count="1" selected="0">
              <x v="122"/>
            </reference>
            <reference field="9" count="1" selected="0">
              <x v="61"/>
            </reference>
            <reference field="12" count="6">
              <x v="0"/>
              <x v="1"/>
              <x v="2"/>
              <x v="3"/>
              <x v="4"/>
              <x v="6"/>
            </reference>
          </references>
        </pivotArea>
        <pivotArea type="data" collapsedLevelsAreSubtotals="1" fieldPosition="0">
          <references count="4">
            <reference field="4294967294" count="5" selected="0">
              <x v="1"/>
              <x v="2"/>
              <x v="3"/>
              <x v="4"/>
              <x v="5"/>
            </reference>
            <reference field="0" count="1" selected="0">
              <x v="7"/>
            </reference>
            <reference field="6" count="1" selected="0">
              <x v="122"/>
            </reference>
            <reference field="9" count="1">
              <x v="68"/>
            </reference>
          </references>
        </pivotArea>
        <pivotArea type="data" collapsedLevelsAreSubtotals="1" fieldPosition="0">
          <references count="5">
            <reference field="4294967294" count="5" selected="0">
              <x v="1"/>
              <x v="2"/>
              <x v="3"/>
              <x v="4"/>
              <x v="5"/>
            </reference>
            <reference field="0" count="1" selected="0">
              <x v="7"/>
            </reference>
            <reference field="6" count="1" selected="0">
              <x v="122"/>
            </reference>
            <reference field="9" count="1" selected="0">
              <x v="68"/>
            </reference>
            <reference field="12" count="6">
              <x v="0"/>
              <x v="1"/>
              <x v="2"/>
              <x v="3"/>
              <x v="4"/>
              <x v="6"/>
            </reference>
          </references>
        </pivotArea>
        <pivotArea type="data" collapsedLevelsAreSubtotals="1" fieldPosition="0">
          <references count="4">
            <reference field="4294967294" count="5" selected="0">
              <x v="1"/>
              <x v="2"/>
              <x v="3"/>
              <x v="4"/>
              <x v="5"/>
            </reference>
            <reference field="0" count="1" selected="0">
              <x v="7"/>
            </reference>
            <reference field="6" count="1" selected="0">
              <x v="122"/>
            </reference>
            <reference field="9" count="1">
              <x v="70"/>
            </reference>
          </references>
        </pivotArea>
        <pivotArea type="data" collapsedLevelsAreSubtotals="1" fieldPosition="0">
          <references count="5">
            <reference field="4294967294" count="5" selected="0">
              <x v="1"/>
              <x v="2"/>
              <x v="3"/>
              <x v="4"/>
              <x v="5"/>
            </reference>
            <reference field="0" count="1" selected="0">
              <x v="7"/>
            </reference>
            <reference field="6" count="1" selected="0">
              <x v="122"/>
            </reference>
            <reference field="9" count="1" selected="0">
              <x v="70"/>
            </reference>
            <reference field="12" count="6">
              <x v="0"/>
              <x v="1"/>
              <x v="2"/>
              <x v="3"/>
              <x v="4"/>
              <x v="6"/>
            </reference>
          </references>
        </pivotArea>
        <pivotArea type="data" collapsedLevelsAreSubtotals="1" fieldPosition="0">
          <references count="4">
            <reference field="4294967294" count="5" selected="0">
              <x v="1"/>
              <x v="2"/>
              <x v="3"/>
              <x v="4"/>
              <x v="5"/>
            </reference>
            <reference field="0" count="1" selected="0">
              <x v="7"/>
            </reference>
            <reference field="6" count="1" selected="0">
              <x v="122"/>
            </reference>
            <reference field="9" count="1">
              <x v="74"/>
            </reference>
          </references>
        </pivotArea>
        <pivotArea type="data" collapsedLevelsAreSubtotals="1" fieldPosition="0">
          <references count="5">
            <reference field="4294967294" count="5" selected="0">
              <x v="1"/>
              <x v="2"/>
              <x v="3"/>
              <x v="4"/>
              <x v="5"/>
            </reference>
            <reference field="0" count="1" selected="0">
              <x v="7"/>
            </reference>
            <reference field="6" count="1" selected="0">
              <x v="122"/>
            </reference>
            <reference field="9" count="1" selected="0">
              <x v="74"/>
            </reference>
            <reference field="12" count="6">
              <x v="0"/>
              <x v="1"/>
              <x v="2"/>
              <x v="3"/>
              <x v="4"/>
              <x v="6"/>
            </reference>
          </references>
        </pivotArea>
        <pivotArea type="data" collapsedLevelsAreSubtotals="1" fieldPosition="0">
          <references count="4">
            <reference field="4294967294" count="5" selected="0">
              <x v="1"/>
              <x v="2"/>
              <x v="3"/>
              <x v="4"/>
              <x v="5"/>
            </reference>
            <reference field="0" count="1" selected="0">
              <x v="7"/>
            </reference>
            <reference field="6" count="1" selected="0">
              <x v="122"/>
            </reference>
            <reference field="9" count="1">
              <x v="75"/>
            </reference>
          </references>
        </pivotArea>
        <pivotArea type="data" collapsedLevelsAreSubtotals="1" fieldPosition="0">
          <references count="5">
            <reference field="4294967294" count="5" selected="0">
              <x v="1"/>
              <x v="2"/>
              <x v="3"/>
              <x v="4"/>
              <x v="5"/>
            </reference>
            <reference field="0" count="1" selected="0">
              <x v="7"/>
            </reference>
            <reference field="6" count="1" selected="0">
              <x v="122"/>
            </reference>
            <reference field="9" count="1" selected="0">
              <x v="75"/>
            </reference>
            <reference field="12" count="6">
              <x v="0"/>
              <x v="1"/>
              <x v="2"/>
              <x v="3"/>
              <x v="4"/>
              <x v="6"/>
            </reference>
          </references>
        </pivotArea>
        <pivotArea type="data" collapsedLevelsAreSubtotals="1" fieldPosition="0">
          <references count="4">
            <reference field="4294967294" count="5" selected="0">
              <x v="1"/>
              <x v="2"/>
              <x v="3"/>
              <x v="4"/>
              <x v="5"/>
            </reference>
            <reference field="0" count="1" selected="0">
              <x v="7"/>
            </reference>
            <reference field="6" count="1" selected="0">
              <x v="122"/>
            </reference>
            <reference field="9" count="1">
              <x v="78"/>
            </reference>
          </references>
        </pivotArea>
        <pivotArea type="data" collapsedLevelsAreSubtotals="1" fieldPosition="0">
          <references count="5">
            <reference field="4294967294" count="5" selected="0">
              <x v="1"/>
              <x v="2"/>
              <x v="3"/>
              <x v="4"/>
              <x v="5"/>
            </reference>
            <reference field="0" count="1" selected="0">
              <x v="7"/>
            </reference>
            <reference field="6" count="1" selected="0">
              <x v="122"/>
            </reference>
            <reference field="9" count="1" selected="0">
              <x v="78"/>
            </reference>
            <reference field="12" count="6">
              <x v="0"/>
              <x v="1"/>
              <x v="2"/>
              <x v="3"/>
              <x v="4"/>
              <x v="6"/>
            </reference>
          </references>
        </pivotArea>
        <pivotArea type="data" collapsedLevelsAreSubtotals="1" fieldPosition="0">
          <references count="4">
            <reference field="4294967294" count="5" selected="0">
              <x v="1"/>
              <x v="2"/>
              <x v="3"/>
              <x v="4"/>
              <x v="5"/>
            </reference>
            <reference field="0" count="1" selected="0">
              <x v="7"/>
            </reference>
            <reference field="6" count="1" selected="0">
              <x v="122"/>
            </reference>
            <reference field="9" count="1">
              <x v="79"/>
            </reference>
          </references>
        </pivotArea>
        <pivotArea type="data" collapsedLevelsAreSubtotals="1" fieldPosition="0">
          <references count="5">
            <reference field="4294967294" count="5" selected="0">
              <x v="1"/>
              <x v="2"/>
              <x v="3"/>
              <x v="4"/>
              <x v="5"/>
            </reference>
            <reference field="0" count="1" selected="0">
              <x v="7"/>
            </reference>
            <reference field="6" count="1" selected="0">
              <x v="122"/>
            </reference>
            <reference field="9" count="1" selected="0">
              <x v="79"/>
            </reference>
            <reference field="12" count="6">
              <x v="0"/>
              <x v="1"/>
              <x v="2"/>
              <x v="3"/>
              <x v="4"/>
              <x v="6"/>
            </reference>
          </references>
        </pivotArea>
        <pivotArea type="data" collapsedLevelsAreSubtotals="1" fieldPosition="0">
          <references count="4">
            <reference field="4294967294" count="5" selected="0">
              <x v="1"/>
              <x v="2"/>
              <x v="3"/>
              <x v="4"/>
              <x v="5"/>
            </reference>
            <reference field="0" count="1" selected="0">
              <x v="7"/>
            </reference>
            <reference field="6" count="1" selected="0">
              <x v="122"/>
            </reference>
            <reference field="9" count="1">
              <x v="83"/>
            </reference>
          </references>
        </pivotArea>
        <pivotArea type="data" collapsedLevelsAreSubtotals="1" fieldPosition="0">
          <references count="5">
            <reference field="4294967294" count="5" selected="0">
              <x v="1"/>
              <x v="2"/>
              <x v="3"/>
              <x v="4"/>
              <x v="5"/>
            </reference>
            <reference field="0" count="1" selected="0">
              <x v="7"/>
            </reference>
            <reference field="6" count="1" selected="0">
              <x v="122"/>
            </reference>
            <reference field="9" count="1" selected="0">
              <x v="83"/>
            </reference>
            <reference field="12" count="6">
              <x v="0"/>
              <x v="1"/>
              <x v="2"/>
              <x v="3"/>
              <x v="4"/>
              <x v="6"/>
            </reference>
          </references>
        </pivotArea>
        <pivotArea type="data" collapsedLevelsAreSubtotals="1" fieldPosition="0">
          <references count="4">
            <reference field="4294967294" count="5" selected="0">
              <x v="1"/>
              <x v="2"/>
              <x v="3"/>
              <x v="4"/>
              <x v="5"/>
            </reference>
            <reference field="0" count="1" selected="0">
              <x v="7"/>
            </reference>
            <reference field="6" count="1" selected="0">
              <x v="122"/>
            </reference>
            <reference field="9" count="1">
              <x v="113"/>
            </reference>
          </references>
        </pivotArea>
        <pivotArea type="data" collapsedLevelsAreSubtotals="1" fieldPosition="0">
          <references count="5">
            <reference field="4294967294" count="5" selected="0">
              <x v="1"/>
              <x v="2"/>
              <x v="3"/>
              <x v="4"/>
              <x v="5"/>
            </reference>
            <reference field="0" count="1" selected="0">
              <x v="7"/>
            </reference>
            <reference field="6" count="1" selected="0">
              <x v="122"/>
            </reference>
            <reference field="9" count="1" selected="0">
              <x v="113"/>
            </reference>
            <reference field="12" count="6">
              <x v="0"/>
              <x v="1"/>
              <x v="2"/>
              <x v="3"/>
              <x v="4"/>
              <x v="6"/>
            </reference>
          </references>
        </pivotArea>
        <pivotArea type="data" collapsedLevelsAreSubtotals="1" fieldPosition="0">
          <references count="4">
            <reference field="4294967294" count="5" selected="0">
              <x v="1"/>
              <x v="2"/>
              <x v="3"/>
              <x v="4"/>
              <x v="5"/>
            </reference>
            <reference field="0" count="1" selected="0">
              <x v="7"/>
            </reference>
            <reference field="6" count="1" selected="0">
              <x v="122"/>
            </reference>
            <reference field="9" count="1">
              <x v="154"/>
            </reference>
          </references>
        </pivotArea>
        <pivotArea type="data" collapsedLevelsAreSubtotals="1" fieldPosition="0">
          <references count="5">
            <reference field="4294967294" count="5" selected="0">
              <x v="1"/>
              <x v="2"/>
              <x v="3"/>
              <x v="4"/>
              <x v="5"/>
            </reference>
            <reference field="0" count="1" selected="0">
              <x v="7"/>
            </reference>
            <reference field="6" count="1" selected="0">
              <x v="122"/>
            </reference>
            <reference field="9" count="1" selected="0">
              <x v="154"/>
            </reference>
            <reference field="12" count="6">
              <x v="0"/>
              <x v="1"/>
              <x v="2"/>
              <x v="3"/>
              <x v="4"/>
              <x v="6"/>
            </reference>
          </references>
        </pivotArea>
        <pivotArea type="data" collapsedLevelsAreSubtotals="1" fieldPosition="0">
          <references count="3">
            <reference field="4294967294" count="5" selected="0">
              <x v="1"/>
              <x v="2"/>
              <x v="3"/>
              <x v="4"/>
              <x v="5"/>
            </reference>
            <reference field="0" count="1" selected="0">
              <x v="7"/>
            </reference>
            <reference field="6" count="1">
              <x v="126"/>
            </reference>
          </references>
        </pivotArea>
        <pivotArea type="data" collapsedLevelsAreSubtotals="1" fieldPosition="0">
          <references count="4">
            <reference field="4294967294" count="5" selected="0">
              <x v="1"/>
              <x v="2"/>
              <x v="3"/>
              <x v="4"/>
              <x v="5"/>
            </reference>
            <reference field="0" count="1" selected="0">
              <x v="7"/>
            </reference>
            <reference field="6" count="1" selected="0">
              <x v="126"/>
            </reference>
            <reference field="9" count="1">
              <x v="57"/>
            </reference>
          </references>
        </pivotArea>
        <pivotArea type="data" collapsedLevelsAreSubtotals="1" fieldPosition="0">
          <references count="5">
            <reference field="4294967294" count="5" selected="0">
              <x v="1"/>
              <x v="2"/>
              <x v="3"/>
              <x v="4"/>
              <x v="5"/>
            </reference>
            <reference field="0" count="1" selected="0">
              <x v="7"/>
            </reference>
            <reference field="6" count="1" selected="0">
              <x v="126"/>
            </reference>
            <reference field="9" count="1" selected="0">
              <x v="57"/>
            </reference>
            <reference field="12" count="6">
              <x v="0"/>
              <x v="1"/>
              <x v="2"/>
              <x v="3"/>
              <x v="4"/>
              <x v="6"/>
            </reference>
          </references>
        </pivotArea>
        <pivotArea type="data" collapsedLevelsAreSubtotals="1" fieldPosition="0">
          <references count="3">
            <reference field="4294967294" count="5" selected="0">
              <x v="1"/>
              <x v="2"/>
              <x v="3"/>
              <x v="4"/>
              <x v="5"/>
            </reference>
            <reference field="0" count="1" selected="0">
              <x v="7"/>
            </reference>
            <reference field="6" count="1">
              <x v="127"/>
            </reference>
          </references>
        </pivotArea>
        <pivotArea type="data" collapsedLevelsAreSubtotals="1" fieldPosition="0">
          <references count="4">
            <reference field="4294967294" count="5" selected="0">
              <x v="1"/>
              <x v="2"/>
              <x v="3"/>
              <x v="4"/>
              <x v="5"/>
            </reference>
            <reference field="0" count="1" selected="0">
              <x v="7"/>
            </reference>
            <reference field="6" count="1" selected="0">
              <x v="127"/>
            </reference>
            <reference field="9" count="1">
              <x v="18"/>
            </reference>
          </references>
        </pivotArea>
        <pivotArea type="data" collapsedLevelsAreSubtotals="1" fieldPosition="0">
          <references count="5">
            <reference field="4294967294" count="5" selected="0">
              <x v="1"/>
              <x v="2"/>
              <x v="3"/>
              <x v="4"/>
              <x v="5"/>
            </reference>
            <reference field="0" count="1" selected="0">
              <x v="7"/>
            </reference>
            <reference field="6" count="1" selected="0">
              <x v="127"/>
            </reference>
            <reference field="9" count="1" selected="0">
              <x v="18"/>
            </reference>
            <reference field="12" count="6">
              <x v="0"/>
              <x v="1"/>
              <x v="2"/>
              <x v="3"/>
              <x v="4"/>
              <x v="6"/>
            </reference>
          </references>
        </pivotArea>
        <pivotArea type="data" collapsedLevelsAreSubtotals="1" fieldPosition="0">
          <references count="4">
            <reference field="4294967294" count="5" selected="0">
              <x v="1"/>
              <x v="2"/>
              <x v="3"/>
              <x v="4"/>
              <x v="5"/>
            </reference>
            <reference field="0" count="1" selected="0">
              <x v="7"/>
            </reference>
            <reference field="6" count="1" selected="0">
              <x v="127"/>
            </reference>
            <reference field="9" count="1">
              <x v="42"/>
            </reference>
          </references>
        </pivotArea>
        <pivotArea type="data" collapsedLevelsAreSubtotals="1" fieldPosition="0">
          <references count="5">
            <reference field="4294967294" count="5" selected="0">
              <x v="1"/>
              <x v="2"/>
              <x v="3"/>
              <x v="4"/>
              <x v="5"/>
            </reference>
            <reference field="0" count="1" selected="0">
              <x v="7"/>
            </reference>
            <reference field="6" count="1" selected="0">
              <x v="127"/>
            </reference>
            <reference field="9" count="1" selected="0">
              <x v="42"/>
            </reference>
            <reference field="12" count="6">
              <x v="0"/>
              <x v="1"/>
              <x v="2"/>
              <x v="3"/>
              <x v="4"/>
              <x v="6"/>
            </reference>
          </references>
        </pivotArea>
        <pivotArea type="data" collapsedLevelsAreSubtotals="1" fieldPosition="0">
          <references count="4">
            <reference field="4294967294" count="5" selected="0">
              <x v="1"/>
              <x v="2"/>
              <x v="3"/>
              <x v="4"/>
              <x v="5"/>
            </reference>
            <reference field="0" count="1" selected="0">
              <x v="7"/>
            </reference>
            <reference field="6" count="1" selected="0">
              <x v="127"/>
            </reference>
            <reference field="9" count="1">
              <x v="53"/>
            </reference>
          </references>
        </pivotArea>
        <pivotArea type="data" collapsedLevelsAreSubtotals="1" fieldPosition="0">
          <references count="5">
            <reference field="4294967294" count="5" selected="0">
              <x v="1"/>
              <x v="2"/>
              <x v="3"/>
              <x v="4"/>
              <x v="5"/>
            </reference>
            <reference field="0" count="1" selected="0">
              <x v="7"/>
            </reference>
            <reference field="6" count="1" selected="0">
              <x v="127"/>
            </reference>
            <reference field="9" count="1" selected="0">
              <x v="53"/>
            </reference>
            <reference field="12" count="6">
              <x v="0"/>
              <x v="1"/>
              <x v="2"/>
              <x v="3"/>
              <x v="4"/>
              <x v="6"/>
            </reference>
          </references>
        </pivotArea>
        <pivotArea type="data" collapsedLevelsAreSubtotals="1" fieldPosition="0">
          <references count="4">
            <reference field="4294967294" count="5" selected="0">
              <x v="1"/>
              <x v="2"/>
              <x v="3"/>
              <x v="4"/>
              <x v="5"/>
            </reference>
            <reference field="0" count="1" selected="0">
              <x v="7"/>
            </reference>
            <reference field="6" count="1" selected="0">
              <x v="127"/>
            </reference>
            <reference field="9" count="1">
              <x v="54"/>
            </reference>
          </references>
        </pivotArea>
        <pivotArea type="data" collapsedLevelsAreSubtotals="1" fieldPosition="0">
          <references count="5">
            <reference field="4294967294" count="5" selected="0">
              <x v="1"/>
              <x v="2"/>
              <x v="3"/>
              <x v="4"/>
              <x v="5"/>
            </reference>
            <reference field="0" count="1" selected="0">
              <x v="7"/>
            </reference>
            <reference field="6" count="1" selected="0">
              <x v="127"/>
            </reference>
            <reference field="9" count="1" selected="0">
              <x v="54"/>
            </reference>
            <reference field="12" count="6">
              <x v="0"/>
              <x v="1"/>
              <x v="2"/>
              <x v="3"/>
              <x v="4"/>
              <x v="6"/>
            </reference>
          </references>
        </pivotArea>
        <pivotArea type="data" collapsedLevelsAreSubtotals="1" fieldPosition="0">
          <references count="4">
            <reference field="4294967294" count="5" selected="0">
              <x v="1"/>
              <x v="2"/>
              <x v="3"/>
              <x v="4"/>
              <x v="5"/>
            </reference>
            <reference field="0" count="1" selected="0">
              <x v="7"/>
            </reference>
            <reference field="6" count="1" selected="0">
              <x v="127"/>
            </reference>
            <reference field="9" count="1">
              <x v="82"/>
            </reference>
          </references>
        </pivotArea>
        <pivotArea type="data" collapsedLevelsAreSubtotals="1" fieldPosition="0">
          <references count="5">
            <reference field="4294967294" count="5" selected="0">
              <x v="1"/>
              <x v="2"/>
              <x v="3"/>
              <x v="4"/>
              <x v="5"/>
            </reference>
            <reference field="0" count="1" selected="0">
              <x v="7"/>
            </reference>
            <reference field="6" count="1" selected="0">
              <x v="127"/>
            </reference>
            <reference field="9" count="1" selected="0">
              <x v="82"/>
            </reference>
            <reference field="12" count="6">
              <x v="0"/>
              <x v="1"/>
              <x v="2"/>
              <x v="3"/>
              <x v="4"/>
              <x v="6"/>
            </reference>
          </references>
        </pivotArea>
        <pivotArea type="data" collapsedLevelsAreSubtotals="1" fieldPosition="0">
          <references count="3">
            <reference field="4294967294" count="5" selected="0">
              <x v="1"/>
              <x v="2"/>
              <x v="3"/>
              <x v="4"/>
              <x v="5"/>
            </reference>
            <reference field="0" count="1" selected="0">
              <x v="7"/>
            </reference>
            <reference field="6" count="1">
              <x v="128"/>
            </reference>
          </references>
        </pivotArea>
        <pivotArea type="data" collapsedLevelsAreSubtotals="1" fieldPosition="0">
          <references count="4">
            <reference field="4294967294" count="5" selected="0">
              <x v="1"/>
              <x v="2"/>
              <x v="3"/>
              <x v="4"/>
              <x v="5"/>
            </reference>
            <reference field="0" count="1" selected="0">
              <x v="7"/>
            </reference>
            <reference field="6" count="1" selected="0">
              <x v="128"/>
            </reference>
            <reference field="9" count="1">
              <x v="18"/>
            </reference>
          </references>
        </pivotArea>
        <pivotArea type="data" collapsedLevelsAreSubtotals="1" fieldPosition="0">
          <references count="5">
            <reference field="4294967294" count="5" selected="0">
              <x v="1"/>
              <x v="2"/>
              <x v="3"/>
              <x v="4"/>
              <x v="5"/>
            </reference>
            <reference field="0" count="1" selected="0">
              <x v="7"/>
            </reference>
            <reference field="6" count="1" selected="0">
              <x v="128"/>
            </reference>
            <reference field="9" count="1" selected="0">
              <x v="18"/>
            </reference>
            <reference field="12" count="6">
              <x v="0"/>
              <x v="1"/>
              <x v="2"/>
              <x v="3"/>
              <x v="4"/>
              <x v="6"/>
            </reference>
          </references>
        </pivotArea>
        <pivotArea type="data" collapsedLevelsAreSubtotals="1" fieldPosition="0">
          <references count="4">
            <reference field="4294967294" count="5" selected="0">
              <x v="1"/>
              <x v="2"/>
              <x v="3"/>
              <x v="4"/>
              <x v="5"/>
            </reference>
            <reference field="0" count="1" selected="0">
              <x v="7"/>
            </reference>
            <reference field="6" count="1" selected="0">
              <x v="128"/>
            </reference>
            <reference field="9" count="1">
              <x v="53"/>
            </reference>
          </references>
        </pivotArea>
        <pivotArea type="data" collapsedLevelsAreSubtotals="1" fieldPosition="0">
          <references count="5">
            <reference field="4294967294" count="5" selected="0">
              <x v="1"/>
              <x v="2"/>
              <x v="3"/>
              <x v="4"/>
              <x v="5"/>
            </reference>
            <reference field="0" count="1" selected="0">
              <x v="7"/>
            </reference>
            <reference field="6" count="1" selected="0">
              <x v="128"/>
            </reference>
            <reference field="9" count="1" selected="0">
              <x v="53"/>
            </reference>
            <reference field="12" count="6">
              <x v="0"/>
              <x v="1"/>
              <x v="2"/>
              <x v="3"/>
              <x v="4"/>
              <x v="6"/>
            </reference>
          </references>
        </pivotArea>
        <pivotArea type="data" collapsedLevelsAreSubtotals="1" fieldPosition="0">
          <references count="4">
            <reference field="4294967294" count="5" selected="0">
              <x v="1"/>
              <x v="2"/>
              <x v="3"/>
              <x v="4"/>
              <x v="5"/>
            </reference>
            <reference field="0" count="1" selected="0">
              <x v="7"/>
            </reference>
            <reference field="6" count="1" selected="0">
              <x v="128"/>
            </reference>
            <reference field="9" count="1">
              <x v="54"/>
            </reference>
          </references>
        </pivotArea>
        <pivotArea type="data" collapsedLevelsAreSubtotals="1" fieldPosition="0">
          <references count="5">
            <reference field="4294967294" count="5" selected="0">
              <x v="1"/>
              <x v="2"/>
              <x v="3"/>
              <x v="4"/>
              <x v="5"/>
            </reference>
            <reference field="0" count="1" selected="0">
              <x v="7"/>
            </reference>
            <reference field="6" count="1" selected="0">
              <x v="128"/>
            </reference>
            <reference field="9" count="1" selected="0">
              <x v="54"/>
            </reference>
            <reference field="12" count="6">
              <x v="0"/>
              <x v="1"/>
              <x v="2"/>
              <x v="3"/>
              <x v="4"/>
              <x v="6"/>
            </reference>
          </references>
        </pivotArea>
        <pivotArea type="data" collapsedLevelsAreSubtotals="1" fieldPosition="0">
          <references count="4">
            <reference field="4294967294" count="5" selected="0">
              <x v="1"/>
              <x v="2"/>
              <x v="3"/>
              <x v="4"/>
              <x v="5"/>
            </reference>
            <reference field="0" count="1" selected="0">
              <x v="7"/>
            </reference>
            <reference field="6" count="1" selected="0">
              <x v="128"/>
            </reference>
            <reference field="9" count="1">
              <x v="82"/>
            </reference>
          </references>
        </pivotArea>
        <pivotArea type="data" collapsedLevelsAreSubtotals="1" fieldPosition="0">
          <references count="5">
            <reference field="4294967294" count="5" selected="0">
              <x v="1"/>
              <x v="2"/>
              <x v="3"/>
              <x v="4"/>
              <x v="5"/>
            </reference>
            <reference field="0" count="1" selected="0">
              <x v="7"/>
            </reference>
            <reference field="6" count="1" selected="0">
              <x v="128"/>
            </reference>
            <reference field="9" count="1" selected="0">
              <x v="82"/>
            </reference>
            <reference field="12" count="6">
              <x v="0"/>
              <x v="1"/>
              <x v="2"/>
              <x v="3"/>
              <x v="4"/>
              <x v="6"/>
            </reference>
          </references>
        </pivotArea>
        <pivotArea type="data" collapsedLevelsAreSubtotals="1" fieldPosition="0">
          <references count="3">
            <reference field="4294967294" count="5" selected="0">
              <x v="1"/>
              <x v="2"/>
              <x v="3"/>
              <x v="4"/>
              <x v="5"/>
            </reference>
            <reference field="0" count="1" selected="0">
              <x v="7"/>
            </reference>
            <reference field="6" count="1">
              <x v="129"/>
            </reference>
          </references>
        </pivotArea>
        <pivotArea type="data" collapsedLevelsAreSubtotals="1" fieldPosition="0">
          <references count="4">
            <reference field="4294967294" count="5" selected="0">
              <x v="1"/>
              <x v="2"/>
              <x v="3"/>
              <x v="4"/>
              <x v="5"/>
            </reference>
            <reference field="0" count="1" selected="0">
              <x v="7"/>
            </reference>
            <reference field="6" count="1" selected="0">
              <x v="129"/>
            </reference>
            <reference field="9" count="1">
              <x v="18"/>
            </reference>
          </references>
        </pivotArea>
        <pivotArea type="data" collapsedLevelsAreSubtotals="1" fieldPosition="0">
          <references count="5">
            <reference field="4294967294" count="5" selected="0">
              <x v="1"/>
              <x v="2"/>
              <x v="3"/>
              <x v="4"/>
              <x v="5"/>
            </reference>
            <reference field="0" count="1" selected="0">
              <x v="7"/>
            </reference>
            <reference field="6" count="1" selected="0">
              <x v="129"/>
            </reference>
            <reference field="9" count="1" selected="0">
              <x v="18"/>
            </reference>
            <reference field="12" count="6">
              <x v="0"/>
              <x v="1"/>
              <x v="2"/>
              <x v="3"/>
              <x v="4"/>
              <x v="6"/>
            </reference>
          </references>
        </pivotArea>
        <pivotArea type="data" collapsedLevelsAreSubtotals="1" fieldPosition="0">
          <references count="4">
            <reference field="4294967294" count="5" selected="0">
              <x v="1"/>
              <x v="2"/>
              <x v="3"/>
              <x v="4"/>
              <x v="5"/>
            </reference>
            <reference field="0" count="1" selected="0">
              <x v="7"/>
            </reference>
            <reference field="6" count="1" selected="0">
              <x v="129"/>
            </reference>
            <reference field="9" count="1">
              <x v="42"/>
            </reference>
          </references>
        </pivotArea>
        <pivotArea type="data" collapsedLevelsAreSubtotals="1" fieldPosition="0">
          <references count="5">
            <reference field="4294967294" count="5" selected="0">
              <x v="1"/>
              <x v="2"/>
              <x v="3"/>
              <x v="4"/>
              <x v="5"/>
            </reference>
            <reference field="0" count="1" selected="0">
              <x v="7"/>
            </reference>
            <reference field="6" count="1" selected="0">
              <x v="129"/>
            </reference>
            <reference field="9" count="1" selected="0">
              <x v="42"/>
            </reference>
            <reference field="12" count="6">
              <x v="0"/>
              <x v="1"/>
              <x v="2"/>
              <x v="3"/>
              <x v="4"/>
              <x v="6"/>
            </reference>
          </references>
        </pivotArea>
        <pivotArea type="data" collapsedLevelsAreSubtotals="1" fieldPosition="0">
          <references count="4">
            <reference field="4294967294" count="5" selected="0">
              <x v="1"/>
              <x v="2"/>
              <x v="3"/>
              <x v="4"/>
              <x v="5"/>
            </reference>
            <reference field="0" count="1" selected="0">
              <x v="7"/>
            </reference>
            <reference field="6" count="1" selected="0">
              <x v="129"/>
            </reference>
            <reference field="9" count="1">
              <x v="53"/>
            </reference>
          </references>
        </pivotArea>
        <pivotArea type="data" collapsedLevelsAreSubtotals="1" fieldPosition="0">
          <references count="5">
            <reference field="4294967294" count="5" selected="0">
              <x v="1"/>
              <x v="2"/>
              <x v="3"/>
              <x v="4"/>
              <x v="5"/>
            </reference>
            <reference field="0" count="1" selected="0">
              <x v="7"/>
            </reference>
            <reference field="6" count="1" selected="0">
              <x v="129"/>
            </reference>
            <reference field="9" count="1" selected="0">
              <x v="53"/>
            </reference>
            <reference field="12" count="6">
              <x v="0"/>
              <x v="1"/>
              <x v="2"/>
              <x v="3"/>
              <x v="4"/>
              <x v="6"/>
            </reference>
          </references>
        </pivotArea>
        <pivotArea type="data" collapsedLevelsAreSubtotals="1" fieldPosition="0">
          <references count="4">
            <reference field="4294967294" count="5" selected="0">
              <x v="1"/>
              <x v="2"/>
              <x v="3"/>
              <x v="4"/>
              <x v="5"/>
            </reference>
            <reference field="0" count="1" selected="0">
              <x v="7"/>
            </reference>
            <reference field="6" count="1" selected="0">
              <x v="129"/>
            </reference>
            <reference field="9" count="1">
              <x v="54"/>
            </reference>
          </references>
        </pivotArea>
        <pivotArea type="data" collapsedLevelsAreSubtotals="1" fieldPosition="0">
          <references count="5">
            <reference field="4294967294" count="5" selected="0">
              <x v="1"/>
              <x v="2"/>
              <x v="3"/>
              <x v="4"/>
              <x v="5"/>
            </reference>
            <reference field="0" count="1" selected="0">
              <x v="7"/>
            </reference>
            <reference field="6" count="1" selected="0">
              <x v="129"/>
            </reference>
            <reference field="9" count="1" selected="0">
              <x v="54"/>
            </reference>
            <reference field="12" count="6">
              <x v="0"/>
              <x v="1"/>
              <x v="2"/>
              <x v="3"/>
              <x v="4"/>
              <x v="6"/>
            </reference>
          </references>
        </pivotArea>
        <pivotArea type="data" collapsedLevelsAreSubtotals="1" fieldPosition="0">
          <references count="4">
            <reference field="4294967294" count="5" selected="0">
              <x v="1"/>
              <x v="2"/>
              <x v="3"/>
              <x v="4"/>
              <x v="5"/>
            </reference>
            <reference field="0" count="1" selected="0">
              <x v="7"/>
            </reference>
            <reference field="6" count="1" selected="0">
              <x v="129"/>
            </reference>
            <reference field="9" count="1">
              <x v="82"/>
            </reference>
          </references>
        </pivotArea>
        <pivotArea type="data" collapsedLevelsAreSubtotals="1" fieldPosition="0">
          <references count="5">
            <reference field="4294967294" count="5" selected="0">
              <x v="1"/>
              <x v="2"/>
              <x v="3"/>
              <x v="4"/>
              <x v="5"/>
            </reference>
            <reference field="0" count="1" selected="0">
              <x v="7"/>
            </reference>
            <reference field="6" count="1" selected="0">
              <x v="129"/>
            </reference>
            <reference field="9" count="1" selected="0">
              <x v="82"/>
            </reference>
            <reference field="12" count="6">
              <x v="0"/>
              <x v="1"/>
              <x v="2"/>
              <x v="3"/>
              <x v="4"/>
              <x v="6"/>
            </reference>
          </references>
        </pivotArea>
        <pivotArea type="data" collapsedLevelsAreSubtotals="1" fieldPosition="0">
          <references count="3">
            <reference field="4294967294" count="5" selected="0">
              <x v="1"/>
              <x v="2"/>
              <x v="3"/>
              <x v="4"/>
              <x v="5"/>
            </reference>
            <reference field="0" count="1" selected="0">
              <x v="7"/>
            </reference>
            <reference field="6" count="1">
              <x v="141"/>
            </reference>
          </references>
        </pivotArea>
        <pivotArea type="data" collapsedLevelsAreSubtotals="1" fieldPosition="0">
          <references count="4">
            <reference field="4294967294" count="5" selected="0">
              <x v="1"/>
              <x v="2"/>
              <x v="3"/>
              <x v="4"/>
              <x v="5"/>
            </reference>
            <reference field="0" count="1" selected="0">
              <x v="7"/>
            </reference>
            <reference field="6" count="1" selected="0">
              <x v="141"/>
            </reference>
            <reference field="9" count="1">
              <x v="145"/>
            </reference>
          </references>
        </pivotArea>
        <pivotArea type="data" collapsedLevelsAreSubtotals="1" fieldPosition="0">
          <references count="5">
            <reference field="4294967294" count="5" selected="0">
              <x v="1"/>
              <x v="2"/>
              <x v="3"/>
              <x v="4"/>
              <x v="5"/>
            </reference>
            <reference field="0" count="1" selected="0">
              <x v="7"/>
            </reference>
            <reference field="6" count="1" selected="0">
              <x v="141"/>
            </reference>
            <reference field="9" count="1" selected="0">
              <x v="145"/>
            </reference>
            <reference field="12" count="6">
              <x v="0"/>
              <x v="1"/>
              <x v="2"/>
              <x v="3"/>
              <x v="4"/>
              <x v="6"/>
            </reference>
          </references>
        </pivotArea>
        <pivotArea type="data" collapsedLevelsAreSubtotals="1" fieldPosition="0">
          <references count="2">
            <reference field="4294967294" count="5" selected="0">
              <x v="1"/>
              <x v="2"/>
              <x v="3"/>
              <x v="4"/>
              <x v="5"/>
            </reference>
            <reference field="0" count="1">
              <x v="8"/>
            </reference>
          </references>
        </pivotArea>
        <pivotArea type="data" collapsedLevelsAreSubtotals="1" fieldPosition="0">
          <references count="3">
            <reference field="4294967294" count="5" selected="0">
              <x v="1"/>
              <x v="2"/>
              <x v="3"/>
              <x v="4"/>
              <x v="5"/>
            </reference>
            <reference field="0" count="1" selected="0">
              <x v="8"/>
            </reference>
            <reference field="6" count="1">
              <x v="39"/>
            </reference>
          </references>
        </pivotArea>
        <pivotArea type="data" collapsedLevelsAreSubtotals="1" fieldPosition="0">
          <references count="4">
            <reference field="4294967294" count="5" selected="0">
              <x v="1"/>
              <x v="2"/>
              <x v="3"/>
              <x v="4"/>
              <x v="5"/>
            </reference>
            <reference field="0" count="1" selected="0">
              <x v="8"/>
            </reference>
            <reference field="6" count="1" selected="0">
              <x v="39"/>
            </reference>
            <reference field="9" count="1">
              <x v="126"/>
            </reference>
          </references>
        </pivotArea>
        <pivotArea type="data" collapsedLevelsAreSubtotals="1" fieldPosition="0">
          <references count="5">
            <reference field="4294967294" count="5" selected="0">
              <x v="1"/>
              <x v="2"/>
              <x v="3"/>
              <x v="4"/>
              <x v="5"/>
            </reference>
            <reference field="0" count="1" selected="0">
              <x v="8"/>
            </reference>
            <reference field="6" count="1" selected="0">
              <x v="39"/>
            </reference>
            <reference field="9" count="1" selected="0">
              <x v="126"/>
            </reference>
            <reference field="12" count="6">
              <x v="0"/>
              <x v="1"/>
              <x v="2"/>
              <x v="3"/>
              <x v="4"/>
              <x v="6"/>
            </reference>
          </references>
        </pivotArea>
        <pivotArea type="data" collapsedLevelsAreSubtotals="1" fieldPosition="0">
          <references count="3">
            <reference field="4294967294" count="5" selected="0">
              <x v="1"/>
              <x v="2"/>
              <x v="3"/>
              <x v="4"/>
              <x v="5"/>
            </reference>
            <reference field="0" count="1" selected="0">
              <x v="8"/>
            </reference>
            <reference field="6" count="1">
              <x v="46"/>
            </reference>
          </references>
        </pivotArea>
        <pivotArea type="data" collapsedLevelsAreSubtotals="1" fieldPosition="0">
          <references count="4">
            <reference field="4294967294" count="5" selected="0">
              <x v="1"/>
              <x v="2"/>
              <x v="3"/>
              <x v="4"/>
              <x v="5"/>
            </reference>
            <reference field="0" count="1" selected="0">
              <x v="8"/>
            </reference>
            <reference field="6" count="1" selected="0">
              <x v="46"/>
            </reference>
            <reference field="9" count="1">
              <x v="52"/>
            </reference>
          </references>
        </pivotArea>
        <pivotArea type="data" collapsedLevelsAreSubtotals="1" fieldPosition="0">
          <references count="5">
            <reference field="4294967294" count="5" selected="0">
              <x v="1"/>
              <x v="2"/>
              <x v="3"/>
              <x v="4"/>
              <x v="5"/>
            </reference>
            <reference field="0" count="1" selected="0">
              <x v="8"/>
            </reference>
            <reference field="6" count="1" selected="0">
              <x v="46"/>
            </reference>
            <reference field="9" count="1" selected="0">
              <x v="52"/>
            </reference>
            <reference field="12" count="6">
              <x v="0"/>
              <x v="1"/>
              <x v="2"/>
              <x v="3"/>
              <x v="4"/>
              <x v="6"/>
            </reference>
          </references>
        </pivotArea>
        <pivotArea type="data" collapsedLevelsAreSubtotals="1" fieldPosition="0">
          <references count="3">
            <reference field="4294967294" count="5" selected="0">
              <x v="1"/>
              <x v="2"/>
              <x v="3"/>
              <x v="4"/>
              <x v="5"/>
            </reference>
            <reference field="0" count="1" selected="0">
              <x v="8"/>
            </reference>
            <reference field="6" count="1">
              <x v="56"/>
            </reference>
          </references>
        </pivotArea>
        <pivotArea type="data" collapsedLevelsAreSubtotals="1" fieldPosition="0">
          <references count="4">
            <reference field="4294967294" count="5" selected="0">
              <x v="1"/>
              <x v="2"/>
              <x v="3"/>
              <x v="4"/>
              <x v="5"/>
            </reference>
            <reference field="0" count="1" selected="0">
              <x v="8"/>
            </reference>
            <reference field="6" count="1" selected="0">
              <x v="56"/>
            </reference>
            <reference field="9" count="1">
              <x v="78"/>
            </reference>
          </references>
        </pivotArea>
        <pivotArea type="data" collapsedLevelsAreSubtotals="1" fieldPosition="0">
          <references count="5">
            <reference field="4294967294" count="5" selected="0">
              <x v="1"/>
              <x v="2"/>
              <x v="3"/>
              <x v="4"/>
              <x v="5"/>
            </reference>
            <reference field="0" count="1" selected="0">
              <x v="8"/>
            </reference>
            <reference field="6" count="1" selected="0">
              <x v="56"/>
            </reference>
            <reference field="9" count="1" selected="0">
              <x v="78"/>
            </reference>
            <reference field="12" count="6">
              <x v="0"/>
              <x v="1"/>
              <x v="2"/>
              <x v="3"/>
              <x v="4"/>
              <x v="6"/>
            </reference>
          </references>
        </pivotArea>
        <pivotArea type="data" collapsedLevelsAreSubtotals="1" fieldPosition="0">
          <references count="2">
            <reference field="4294967294" count="5" selected="0">
              <x v="1"/>
              <x v="2"/>
              <x v="3"/>
              <x v="4"/>
              <x v="5"/>
            </reference>
            <reference field="0" count="1">
              <x v="9"/>
            </reference>
          </references>
        </pivotArea>
        <pivotArea type="data" collapsedLevelsAreSubtotals="1" fieldPosition="0">
          <references count="3">
            <reference field="4294967294" count="5" selected="0">
              <x v="1"/>
              <x v="2"/>
              <x v="3"/>
              <x v="4"/>
              <x v="5"/>
            </reference>
            <reference field="0" count="1" selected="0">
              <x v="9"/>
            </reference>
            <reference field="6" count="1">
              <x v="3"/>
            </reference>
          </references>
        </pivotArea>
        <pivotArea type="data" collapsedLevelsAreSubtotals="1" fieldPosition="0">
          <references count="4">
            <reference field="4294967294" count="5" selected="0">
              <x v="1"/>
              <x v="2"/>
              <x v="3"/>
              <x v="4"/>
              <x v="5"/>
            </reference>
            <reference field="0" count="1" selected="0">
              <x v="9"/>
            </reference>
            <reference field="6" count="1" selected="0">
              <x v="3"/>
            </reference>
            <reference field="9" count="1">
              <x v="33"/>
            </reference>
          </references>
        </pivotArea>
        <pivotArea type="data" collapsedLevelsAreSubtotals="1" fieldPosition="0">
          <references count="5">
            <reference field="4294967294" count="5" selected="0">
              <x v="1"/>
              <x v="2"/>
              <x v="3"/>
              <x v="4"/>
              <x v="5"/>
            </reference>
            <reference field="0" count="1" selected="0">
              <x v="9"/>
            </reference>
            <reference field="6" count="1" selected="0">
              <x v="3"/>
            </reference>
            <reference field="9" count="1" selected="0">
              <x v="33"/>
            </reference>
            <reference field="12" count="6">
              <x v="0"/>
              <x v="1"/>
              <x v="2"/>
              <x v="3"/>
              <x v="4"/>
              <x v="6"/>
            </reference>
          </references>
        </pivotArea>
        <pivotArea type="data" collapsedLevelsAreSubtotals="1" fieldPosition="0">
          <references count="3">
            <reference field="4294967294" count="5" selected="0">
              <x v="1"/>
              <x v="2"/>
              <x v="3"/>
              <x v="4"/>
              <x v="5"/>
            </reference>
            <reference field="0" count="1" selected="0">
              <x v="9"/>
            </reference>
            <reference field="6" count="1">
              <x v="4"/>
            </reference>
          </references>
        </pivotArea>
        <pivotArea type="data" collapsedLevelsAreSubtotals="1" fieldPosition="0">
          <references count="4">
            <reference field="4294967294" count="5" selected="0">
              <x v="1"/>
              <x v="2"/>
              <x v="3"/>
              <x v="4"/>
              <x v="5"/>
            </reference>
            <reference field="0" count="1" selected="0">
              <x v="9"/>
            </reference>
            <reference field="6" count="1" selected="0">
              <x v="4"/>
            </reference>
            <reference field="9" count="1">
              <x v="127"/>
            </reference>
          </references>
        </pivotArea>
        <pivotArea type="data" collapsedLevelsAreSubtotals="1" fieldPosition="0">
          <references count="5">
            <reference field="4294967294" count="5" selected="0">
              <x v="1"/>
              <x v="2"/>
              <x v="3"/>
              <x v="4"/>
              <x v="5"/>
            </reference>
            <reference field="0" count="1" selected="0">
              <x v="9"/>
            </reference>
            <reference field="6" count="1" selected="0">
              <x v="4"/>
            </reference>
            <reference field="9" count="1" selected="0">
              <x v="127"/>
            </reference>
            <reference field="12" count="6">
              <x v="0"/>
              <x v="1"/>
              <x v="2"/>
              <x v="3"/>
              <x v="4"/>
              <x v="6"/>
            </reference>
          </references>
        </pivotArea>
        <pivotArea type="data" collapsedLevelsAreSubtotals="1" fieldPosition="0">
          <references count="3">
            <reference field="4294967294" count="5" selected="0">
              <x v="1"/>
              <x v="2"/>
              <x v="3"/>
              <x v="4"/>
              <x v="5"/>
            </reference>
            <reference field="0" count="1" selected="0">
              <x v="9"/>
            </reference>
            <reference field="6" count="1">
              <x v="10"/>
            </reference>
          </references>
        </pivotArea>
        <pivotArea type="data" collapsedLevelsAreSubtotals="1" fieldPosition="0">
          <references count="4">
            <reference field="4294967294" count="5" selected="0">
              <x v="1"/>
              <x v="2"/>
              <x v="3"/>
              <x v="4"/>
              <x v="5"/>
            </reference>
            <reference field="0" count="1" selected="0">
              <x v="9"/>
            </reference>
            <reference field="6" count="1" selected="0">
              <x v="10"/>
            </reference>
            <reference field="9" count="1">
              <x v="33"/>
            </reference>
          </references>
        </pivotArea>
        <pivotArea type="data" collapsedLevelsAreSubtotals="1" fieldPosition="0">
          <references count="5">
            <reference field="4294967294" count="5" selected="0">
              <x v="1"/>
              <x v="2"/>
              <x v="3"/>
              <x v="4"/>
              <x v="5"/>
            </reference>
            <reference field="0" count="1" selected="0">
              <x v="9"/>
            </reference>
            <reference field="6" count="1" selected="0">
              <x v="10"/>
            </reference>
            <reference field="9" count="1" selected="0">
              <x v="33"/>
            </reference>
            <reference field="12" count="6">
              <x v="0"/>
              <x v="1"/>
              <x v="2"/>
              <x v="3"/>
              <x v="4"/>
              <x v="6"/>
            </reference>
          </references>
        </pivotArea>
        <pivotArea type="data" collapsedLevelsAreSubtotals="1" fieldPosition="0">
          <references count="4">
            <reference field="4294967294" count="5" selected="0">
              <x v="1"/>
              <x v="2"/>
              <x v="3"/>
              <x v="4"/>
              <x v="5"/>
            </reference>
            <reference field="0" count="1" selected="0">
              <x v="9"/>
            </reference>
            <reference field="6" count="1" selected="0">
              <x v="10"/>
            </reference>
            <reference field="9" count="1">
              <x v="34"/>
            </reference>
          </references>
        </pivotArea>
        <pivotArea type="data" collapsedLevelsAreSubtotals="1" fieldPosition="0">
          <references count="5">
            <reference field="4294967294" count="5" selected="0">
              <x v="1"/>
              <x v="2"/>
              <x v="3"/>
              <x v="4"/>
              <x v="5"/>
            </reference>
            <reference field="0" count="1" selected="0">
              <x v="9"/>
            </reference>
            <reference field="6" count="1" selected="0">
              <x v="10"/>
            </reference>
            <reference field="9" count="1" selected="0">
              <x v="34"/>
            </reference>
            <reference field="12" count="6">
              <x v="0"/>
              <x v="1"/>
              <x v="2"/>
              <x v="3"/>
              <x v="4"/>
              <x v="6"/>
            </reference>
          </references>
        </pivotArea>
        <pivotArea type="data" collapsedLevelsAreSubtotals="1" fieldPosition="0">
          <references count="4">
            <reference field="4294967294" count="5" selected="0">
              <x v="1"/>
              <x v="2"/>
              <x v="3"/>
              <x v="4"/>
              <x v="5"/>
            </reference>
            <reference field="0" count="1" selected="0">
              <x v="9"/>
            </reference>
            <reference field="6" count="1" selected="0">
              <x v="10"/>
            </reference>
            <reference field="9" count="1">
              <x v="36"/>
            </reference>
          </references>
        </pivotArea>
        <pivotArea type="data" collapsedLevelsAreSubtotals="1" fieldPosition="0">
          <references count="5">
            <reference field="4294967294" count="5" selected="0">
              <x v="1"/>
              <x v="2"/>
              <x v="3"/>
              <x v="4"/>
              <x v="5"/>
            </reference>
            <reference field="0" count="1" selected="0">
              <x v="9"/>
            </reference>
            <reference field="6" count="1" selected="0">
              <x v="10"/>
            </reference>
            <reference field="9" count="1" selected="0">
              <x v="36"/>
            </reference>
            <reference field="12" count="6">
              <x v="0"/>
              <x v="1"/>
              <x v="2"/>
              <x v="3"/>
              <x v="4"/>
              <x v="6"/>
            </reference>
          </references>
        </pivotArea>
        <pivotArea type="data" collapsedLevelsAreSubtotals="1" fieldPosition="0">
          <references count="4">
            <reference field="4294967294" count="5" selected="0">
              <x v="1"/>
              <x v="2"/>
              <x v="3"/>
              <x v="4"/>
              <x v="5"/>
            </reference>
            <reference field="0" count="1" selected="0">
              <x v="9"/>
            </reference>
            <reference field="6" count="1" selected="0">
              <x v="10"/>
            </reference>
            <reference field="9" count="1">
              <x v="48"/>
            </reference>
          </references>
        </pivotArea>
        <pivotArea type="data" collapsedLevelsAreSubtotals="1" fieldPosition="0">
          <references count="5">
            <reference field="4294967294" count="5" selected="0">
              <x v="1"/>
              <x v="2"/>
              <x v="3"/>
              <x v="4"/>
              <x v="5"/>
            </reference>
            <reference field="0" count="1" selected="0">
              <x v="9"/>
            </reference>
            <reference field="6" count="1" selected="0">
              <x v="10"/>
            </reference>
            <reference field="9" count="1" selected="0">
              <x v="48"/>
            </reference>
            <reference field="12" count="6">
              <x v="0"/>
              <x v="1"/>
              <x v="2"/>
              <x v="3"/>
              <x v="4"/>
              <x v="6"/>
            </reference>
          </references>
        </pivotArea>
        <pivotArea type="data" collapsedLevelsAreSubtotals="1" fieldPosition="0">
          <references count="3">
            <reference field="4294967294" count="5" selected="0">
              <x v="1"/>
              <x v="2"/>
              <x v="3"/>
              <x v="4"/>
              <x v="5"/>
            </reference>
            <reference field="0" count="1" selected="0">
              <x v="9"/>
            </reference>
            <reference field="6" count="1">
              <x v="11"/>
            </reference>
          </references>
        </pivotArea>
        <pivotArea type="data" collapsedLevelsAreSubtotals="1" fieldPosition="0">
          <references count="4">
            <reference field="4294967294" count="5" selected="0">
              <x v="1"/>
              <x v="2"/>
              <x v="3"/>
              <x v="4"/>
              <x v="5"/>
            </reference>
            <reference field="0" count="1" selected="0">
              <x v="9"/>
            </reference>
            <reference field="6" count="1" selected="0">
              <x v="11"/>
            </reference>
            <reference field="9" count="1">
              <x v="36"/>
            </reference>
          </references>
        </pivotArea>
        <pivotArea type="data" collapsedLevelsAreSubtotals="1" fieldPosition="0">
          <references count="5">
            <reference field="4294967294" count="5" selected="0">
              <x v="1"/>
              <x v="2"/>
              <x v="3"/>
              <x v="4"/>
              <x v="5"/>
            </reference>
            <reference field="0" count="1" selected="0">
              <x v="9"/>
            </reference>
            <reference field="6" count="1" selected="0">
              <x v="11"/>
            </reference>
            <reference field="9" count="1" selected="0">
              <x v="36"/>
            </reference>
            <reference field="12" count="6">
              <x v="0"/>
              <x v="1"/>
              <x v="2"/>
              <x v="3"/>
              <x v="4"/>
              <x v="6"/>
            </reference>
          </references>
        </pivotArea>
        <pivotArea type="data" collapsedLevelsAreSubtotals="1" fieldPosition="0">
          <references count="3">
            <reference field="4294967294" count="5" selected="0">
              <x v="1"/>
              <x v="2"/>
              <x v="3"/>
              <x v="4"/>
              <x v="5"/>
            </reference>
            <reference field="0" count="1" selected="0">
              <x v="9"/>
            </reference>
            <reference field="6" count="1">
              <x v="12"/>
            </reference>
          </references>
        </pivotArea>
        <pivotArea type="data" collapsedLevelsAreSubtotals="1" fieldPosition="0">
          <references count="4">
            <reference field="4294967294" count="5" selected="0">
              <x v="1"/>
              <x v="2"/>
              <x v="3"/>
              <x v="4"/>
              <x v="5"/>
            </reference>
            <reference field="0" count="1" selected="0">
              <x v="9"/>
            </reference>
            <reference field="6" count="1" selected="0">
              <x v="12"/>
            </reference>
            <reference field="9" count="1">
              <x v="33"/>
            </reference>
          </references>
        </pivotArea>
        <pivotArea type="data" collapsedLevelsAreSubtotals="1" fieldPosition="0">
          <references count="5">
            <reference field="4294967294" count="5" selected="0">
              <x v="1"/>
              <x v="2"/>
              <x v="3"/>
              <x v="4"/>
              <x v="5"/>
            </reference>
            <reference field="0" count="1" selected="0">
              <x v="9"/>
            </reference>
            <reference field="6" count="1" selected="0">
              <x v="12"/>
            </reference>
            <reference field="9" count="1" selected="0">
              <x v="33"/>
            </reference>
            <reference field="12" count="6">
              <x v="0"/>
              <x v="1"/>
              <x v="2"/>
              <x v="3"/>
              <x v="4"/>
              <x v="6"/>
            </reference>
          </references>
        </pivotArea>
        <pivotArea type="data" collapsedLevelsAreSubtotals="1" fieldPosition="0">
          <references count="3">
            <reference field="4294967294" count="5" selected="0">
              <x v="1"/>
              <x v="2"/>
              <x v="3"/>
              <x v="4"/>
              <x v="5"/>
            </reference>
            <reference field="0" count="1" selected="0">
              <x v="9"/>
            </reference>
            <reference field="6" count="1">
              <x v="13"/>
            </reference>
          </references>
        </pivotArea>
        <pivotArea type="data" collapsedLevelsAreSubtotals="1" fieldPosition="0">
          <references count="4">
            <reference field="4294967294" count="5" selected="0">
              <x v="1"/>
              <x v="2"/>
              <x v="3"/>
              <x v="4"/>
              <x v="5"/>
            </reference>
            <reference field="0" count="1" selected="0">
              <x v="9"/>
            </reference>
            <reference field="6" count="1" selected="0">
              <x v="13"/>
            </reference>
            <reference field="9" count="1">
              <x v="33"/>
            </reference>
          </references>
        </pivotArea>
        <pivotArea type="data" collapsedLevelsAreSubtotals="1" fieldPosition="0">
          <references count="5">
            <reference field="4294967294" count="5" selected="0">
              <x v="1"/>
              <x v="2"/>
              <x v="3"/>
              <x v="4"/>
              <x v="5"/>
            </reference>
            <reference field="0" count="1" selected="0">
              <x v="9"/>
            </reference>
            <reference field="6" count="1" selected="0">
              <x v="13"/>
            </reference>
            <reference field="9" count="1" selected="0">
              <x v="33"/>
            </reference>
            <reference field="12" count="6">
              <x v="0"/>
              <x v="1"/>
              <x v="2"/>
              <x v="3"/>
              <x v="4"/>
              <x v="6"/>
            </reference>
          </references>
        </pivotArea>
        <pivotArea type="data" collapsedLevelsAreSubtotals="1" fieldPosition="0">
          <references count="3">
            <reference field="4294967294" count="5" selected="0">
              <x v="1"/>
              <x v="2"/>
              <x v="3"/>
              <x v="4"/>
              <x v="5"/>
            </reference>
            <reference field="0" count="1" selected="0">
              <x v="9"/>
            </reference>
            <reference field="6" count="1">
              <x v="14"/>
            </reference>
          </references>
        </pivotArea>
        <pivotArea type="data" collapsedLevelsAreSubtotals="1" fieldPosition="0">
          <references count="4">
            <reference field="4294967294" count="5" selected="0">
              <x v="1"/>
              <x v="2"/>
              <x v="3"/>
              <x v="4"/>
              <x v="5"/>
            </reference>
            <reference field="0" count="1" selected="0">
              <x v="9"/>
            </reference>
            <reference field="6" count="1" selected="0">
              <x v="14"/>
            </reference>
            <reference field="9" count="1">
              <x v="33"/>
            </reference>
          </references>
        </pivotArea>
        <pivotArea type="data" collapsedLevelsAreSubtotals="1" fieldPosition="0">
          <references count="5">
            <reference field="4294967294" count="5" selected="0">
              <x v="1"/>
              <x v="2"/>
              <x v="3"/>
              <x v="4"/>
              <x v="5"/>
            </reference>
            <reference field="0" count="1" selected="0">
              <x v="9"/>
            </reference>
            <reference field="6" count="1" selected="0">
              <x v="14"/>
            </reference>
            <reference field="9" count="1" selected="0">
              <x v="33"/>
            </reference>
            <reference field="12" count="6">
              <x v="0"/>
              <x v="1"/>
              <x v="2"/>
              <x v="3"/>
              <x v="4"/>
              <x v="6"/>
            </reference>
          </references>
        </pivotArea>
        <pivotArea type="data" collapsedLevelsAreSubtotals="1" fieldPosition="0">
          <references count="3">
            <reference field="4294967294" count="5" selected="0">
              <x v="1"/>
              <x v="2"/>
              <x v="3"/>
              <x v="4"/>
              <x v="5"/>
            </reference>
            <reference field="0" count="1" selected="0">
              <x v="9"/>
            </reference>
            <reference field="6" count="1">
              <x v="15"/>
            </reference>
          </references>
        </pivotArea>
        <pivotArea type="data" collapsedLevelsAreSubtotals="1" fieldPosition="0">
          <references count="4">
            <reference field="4294967294" count="5" selected="0">
              <x v="1"/>
              <x v="2"/>
              <x v="3"/>
              <x v="4"/>
              <x v="5"/>
            </reference>
            <reference field="0" count="1" selected="0">
              <x v="9"/>
            </reference>
            <reference field="6" count="1" selected="0">
              <x v="15"/>
            </reference>
            <reference field="9" count="1">
              <x v="33"/>
            </reference>
          </references>
        </pivotArea>
        <pivotArea type="data" collapsedLevelsAreSubtotals="1" fieldPosition="0">
          <references count="5">
            <reference field="4294967294" count="5" selected="0">
              <x v="1"/>
              <x v="2"/>
              <x v="3"/>
              <x v="4"/>
              <x v="5"/>
            </reference>
            <reference field="0" count="1" selected="0">
              <x v="9"/>
            </reference>
            <reference field="6" count="1" selected="0">
              <x v="15"/>
            </reference>
            <reference field="9" count="1" selected="0">
              <x v="33"/>
            </reference>
            <reference field="12" count="6">
              <x v="0"/>
              <x v="1"/>
              <x v="2"/>
              <x v="3"/>
              <x v="4"/>
              <x v="6"/>
            </reference>
          </references>
        </pivotArea>
        <pivotArea type="data" collapsedLevelsAreSubtotals="1" fieldPosition="0">
          <references count="3">
            <reference field="4294967294" count="5" selected="0">
              <x v="1"/>
              <x v="2"/>
              <x v="3"/>
              <x v="4"/>
              <x v="5"/>
            </reference>
            <reference field="0" count="1" selected="0">
              <x v="9"/>
            </reference>
            <reference field="6" count="1">
              <x v="16"/>
            </reference>
          </references>
        </pivotArea>
        <pivotArea type="data" collapsedLevelsAreSubtotals="1" fieldPosition="0">
          <references count="4">
            <reference field="4294967294" count="5" selected="0">
              <x v="1"/>
              <x v="2"/>
              <x v="3"/>
              <x v="4"/>
              <x v="5"/>
            </reference>
            <reference field="0" count="1" selected="0">
              <x v="9"/>
            </reference>
            <reference field="6" count="1" selected="0">
              <x v="16"/>
            </reference>
            <reference field="9" count="1">
              <x v="37"/>
            </reference>
          </references>
        </pivotArea>
        <pivotArea type="data" collapsedLevelsAreSubtotals="1" fieldPosition="0">
          <references count="5">
            <reference field="4294967294" count="5" selected="0">
              <x v="1"/>
              <x v="2"/>
              <x v="3"/>
              <x v="4"/>
              <x v="5"/>
            </reference>
            <reference field="0" count="1" selected="0">
              <x v="9"/>
            </reference>
            <reference field="6" count="1" selected="0">
              <x v="16"/>
            </reference>
            <reference field="9" count="1" selected="0">
              <x v="37"/>
            </reference>
            <reference field="12" count="6">
              <x v="0"/>
              <x v="1"/>
              <x v="2"/>
              <x v="3"/>
              <x v="4"/>
              <x v="6"/>
            </reference>
          </references>
        </pivotArea>
        <pivotArea type="data" collapsedLevelsAreSubtotals="1" fieldPosition="0">
          <references count="3">
            <reference field="4294967294" count="5" selected="0">
              <x v="1"/>
              <x v="2"/>
              <x v="3"/>
              <x v="4"/>
              <x v="5"/>
            </reference>
            <reference field="0" count="1" selected="0">
              <x v="9"/>
            </reference>
            <reference field="6" count="1">
              <x v="21"/>
            </reference>
          </references>
        </pivotArea>
        <pivotArea type="data" collapsedLevelsAreSubtotals="1" fieldPosition="0">
          <references count="4">
            <reference field="4294967294" count="5" selected="0">
              <x v="1"/>
              <x v="2"/>
              <x v="3"/>
              <x v="4"/>
              <x v="5"/>
            </reference>
            <reference field="0" count="1" selected="0">
              <x v="9"/>
            </reference>
            <reference field="6" count="1" selected="0">
              <x v="21"/>
            </reference>
            <reference field="9" count="1">
              <x v="33"/>
            </reference>
          </references>
        </pivotArea>
        <pivotArea type="data" collapsedLevelsAreSubtotals="1" fieldPosition="0">
          <references count="5">
            <reference field="4294967294" count="5" selected="0">
              <x v="1"/>
              <x v="2"/>
              <x v="3"/>
              <x v="4"/>
              <x v="5"/>
            </reference>
            <reference field="0" count="1" selected="0">
              <x v="9"/>
            </reference>
            <reference field="6" count="1" selected="0">
              <x v="21"/>
            </reference>
            <reference field="9" count="1" selected="0">
              <x v="33"/>
            </reference>
            <reference field="12" count="6">
              <x v="0"/>
              <x v="1"/>
              <x v="2"/>
              <x v="3"/>
              <x v="4"/>
              <x v="6"/>
            </reference>
          </references>
        </pivotArea>
        <pivotArea type="data" collapsedLevelsAreSubtotals="1" fieldPosition="0">
          <references count="3">
            <reference field="4294967294" count="5" selected="0">
              <x v="1"/>
              <x v="2"/>
              <x v="3"/>
              <x v="4"/>
              <x v="5"/>
            </reference>
            <reference field="0" count="1" selected="0">
              <x v="9"/>
            </reference>
            <reference field="6" count="1">
              <x v="40"/>
            </reference>
          </references>
        </pivotArea>
        <pivotArea type="data" collapsedLevelsAreSubtotals="1" fieldPosition="0">
          <references count="4">
            <reference field="4294967294" count="5" selected="0">
              <x v="1"/>
              <x v="2"/>
              <x v="3"/>
              <x v="4"/>
              <x v="5"/>
            </reference>
            <reference field="0" count="1" selected="0">
              <x v="9"/>
            </reference>
            <reference field="6" count="1" selected="0">
              <x v="40"/>
            </reference>
            <reference field="9" count="1">
              <x v="35"/>
            </reference>
          </references>
        </pivotArea>
        <pivotArea type="data" collapsedLevelsAreSubtotals="1" fieldPosition="0">
          <references count="5">
            <reference field="4294967294" count="5" selected="0">
              <x v="1"/>
              <x v="2"/>
              <x v="3"/>
              <x v="4"/>
              <x v="5"/>
            </reference>
            <reference field="0" count="1" selected="0">
              <x v="9"/>
            </reference>
            <reference field="6" count="1" selected="0">
              <x v="40"/>
            </reference>
            <reference field="9" count="1" selected="0">
              <x v="35"/>
            </reference>
            <reference field="12" count="6">
              <x v="0"/>
              <x v="1"/>
              <x v="2"/>
              <x v="3"/>
              <x v="4"/>
              <x v="6"/>
            </reference>
          </references>
        </pivotArea>
        <pivotArea type="data" collapsedLevelsAreSubtotals="1" fieldPosition="0">
          <references count="3">
            <reference field="4294967294" count="5" selected="0">
              <x v="1"/>
              <x v="2"/>
              <x v="3"/>
              <x v="4"/>
              <x v="5"/>
            </reference>
            <reference field="0" count="1" selected="0">
              <x v="9"/>
            </reference>
            <reference field="6" count="1">
              <x v="140"/>
            </reference>
          </references>
        </pivotArea>
        <pivotArea type="data" collapsedLevelsAreSubtotals="1" fieldPosition="0">
          <references count="4">
            <reference field="4294967294" count="5" selected="0">
              <x v="1"/>
              <x v="2"/>
              <x v="3"/>
              <x v="4"/>
              <x v="5"/>
            </reference>
            <reference field="0" count="1" selected="0">
              <x v="9"/>
            </reference>
            <reference field="6" count="1" selected="0">
              <x v="140"/>
            </reference>
            <reference field="9" count="1">
              <x v="37"/>
            </reference>
          </references>
        </pivotArea>
        <pivotArea type="data" collapsedLevelsAreSubtotals="1" fieldPosition="0">
          <references count="5">
            <reference field="4294967294" count="5" selected="0">
              <x v="1"/>
              <x v="2"/>
              <x v="3"/>
              <x v="4"/>
              <x v="5"/>
            </reference>
            <reference field="0" count="1" selected="0">
              <x v="9"/>
            </reference>
            <reference field="6" count="1" selected="0">
              <x v="140"/>
            </reference>
            <reference field="9" count="1" selected="0">
              <x v="37"/>
            </reference>
            <reference field="12" count="6">
              <x v="0"/>
              <x v="1"/>
              <x v="2"/>
              <x v="3"/>
              <x v="4"/>
              <x v="6"/>
            </reference>
          </references>
        </pivotArea>
        <pivotArea type="data" collapsedLevelsAreSubtotals="1" fieldPosition="0">
          <references count="2">
            <reference field="4294967294" count="5" selected="0">
              <x v="1"/>
              <x v="2"/>
              <x v="3"/>
              <x v="4"/>
              <x v="5"/>
            </reference>
            <reference field="0" count="1">
              <x v="10"/>
            </reference>
          </references>
        </pivotArea>
        <pivotArea type="data" collapsedLevelsAreSubtotals="1" fieldPosition="0">
          <references count="3">
            <reference field="4294967294" count="5" selected="0">
              <x v="1"/>
              <x v="2"/>
              <x v="3"/>
              <x v="4"/>
              <x v="5"/>
            </reference>
            <reference field="0" count="1" selected="0">
              <x v="10"/>
            </reference>
            <reference field="6" count="1">
              <x v="48"/>
            </reference>
          </references>
        </pivotArea>
        <pivotArea type="data" collapsedLevelsAreSubtotals="1" fieldPosition="0">
          <references count="4">
            <reference field="4294967294" count="5" selected="0">
              <x v="1"/>
              <x v="2"/>
              <x v="3"/>
              <x v="4"/>
              <x v="5"/>
            </reference>
            <reference field="0" count="1" selected="0">
              <x v="10"/>
            </reference>
            <reference field="6" count="1" selected="0">
              <x v="48"/>
            </reference>
            <reference field="9" count="1">
              <x v="102"/>
            </reference>
          </references>
        </pivotArea>
        <pivotArea type="data" collapsedLevelsAreSubtotals="1" fieldPosition="0">
          <references count="5">
            <reference field="4294967294" count="5" selected="0">
              <x v="1"/>
              <x v="2"/>
              <x v="3"/>
              <x v="4"/>
              <x v="5"/>
            </reference>
            <reference field="0" count="1" selected="0">
              <x v="10"/>
            </reference>
            <reference field="6" count="1" selected="0">
              <x v="48"/>
            </reference>
            <reference field="9" count="1" selected="0">
              <x v="102"/>
            </reference>
            <reference field="12" count="6">
              <x v="0"/>
              <x v="1"/>
              <x v="2"/>
              <x v="3"/>
              <x v="4"/>
              <x v="6"/>
            </reference>
          </references>
        </pivotArea>
        <pivotArea type="data" collapsedLevelsAreSubtotals="1" fieldPosition="0">
          <references count="4">
            <reference field="4294967294" count="5" selected="0">
              <x v="1"/>
              <x v="2"/>
              <x v="3"/>
              <x v="4"/>
              <x v="5"/>
            </reference>
            <reference field="0" count="1" selected="0">
              <x v="10"/>
            </reference>
            <reference field="6" count="1" selected="0">
              <x v="48"/>
            </reference>
            <reference field="9" count="1">
              <x v="108"/>
            </reference>
          </references>
        </pivotArea>
        <pivotArea type="data" collapsedLevelsAreSubtotals="1" fieldPosition="0">
          <references count="5">
            <reference field="4294967294" count="5" selected="0">
              <x v="1"/>
              <x v="2"/>
              <x v="3"/>
              <x v="4"/>
              <x v="5"/>
            </reference>
            <reference field="0" count="1" selected="0">
              <x v="10"/>
            </reference>
            <reference field="6" count="1" selected="0">
              <x v="48"/>
            </reference>
            <reference field="9" count="1" selected="0">
              <x v="108"/>
            </reference>
            <reference field="12" count="6">
              <x v="0"/>
              <x v="1"/>
              <x v="2"/>
              <x v="3"/>
              <x v="4"/>
              <x v="6"/>
            </reference>
          </references>
        </pivotArea>
        <pivotArea type="data" collapsedLevelsAreSubtotals="1" fieldPosition="0">
          <references count="4">
            <reference field="4294967294" count="5" selected="0">
              <x v="1"/>
              <x v="2"/>
              <x v="3"/>
              <x v="4"/>
              <x v="5"/>
            </reference>
            <reference field="0" count="1" selected="0">
              <x v="10"/>
            </reference>
            <reference field="6" count="1" selected="0">
              <x v="48"/>
            </reference>
            <reference field="9" count="1">
              <x v="110"/>
            </reference>
          </references>
        </pivotArea>
        <pivotArea type="data" collapsedLevelsAreSubtotals="1" fieldPosition="0">
          <references count="5">
            <reference field="4294967294" count="5" selected="0">
              <x v="1"/>
              <x v="2"/>
              <x v="3"/>
              <x v="4"/>
              <x v="5"/>
            </reference>
            <reference field="0" count="1" selected="0">
              <x v="10"/>
            </reference>
            <reference field="6" count="1" selected="0">
              <x v="48"/>
            </reference>
            <reference field="9" count="1" selected="0">
              <x v="110"/>
            </reference>
            <reference field="12" count="6">
              <x v="0"/>
              <x v="1"/>
              <x v="2"/>
              <x v="3"/>
              <x v="4"/>
              <x v="6"/>
            </reference>
          </references>
        </pivotArea>
        <pivotArea type="data" collapsedLevelsAreSubtotals="1" fieldPosition="0">
          <references count="4">
            <reference field="4294967294" count="5" selected="0">
              <x v="1"/>
              <x v="2"/>
              <x v="3"/>
              <x v="4"/>
              <x v="5"/>
            </reference>
            <reference field="0" count="1" selected="0">
              <x v="10"/>
            </reference>
            <reference field="6" count="1" selected="0">
              <x v="48"/>
            </reference>
            <reference field="9" count="1">
              <x v="114"/>
            </reference>
          </references>
        </pivotArea>
        <pivotArea type="data" collapsedLevelsAreSubtotals="1" fieldPosition="0">
          <references count="5">
            <reference field="4294967294" count="5" selected="0">
              <x v="1"/>
              <x v="2"/>
              <x v="3"/>
              <x v="4"/>
              <x v="5"/>
            </reference>
            <reference field="0" count="1" selected="0">
              <x v="10"/>
            </reference>
            <reference field="6" count="1" selected="0">
              <x v="48"/>
            </reference>
            <reference field="9" count="1" selected="0">
              <x v="114"/>
            </reference>
            <reference field="12" count="6">
              <x v="0"/>
              <x v="1"/>
              <x v="2"/>
              <x v="3"/>
              <x v="4"/>
              <x v="6"/>
            </reference>
          </references>
        </pivotArea>
        <pivotArea type="data" collapsedLevelsAreSubtotals="1" fieldPosition="0">
          <references count="4">
            <reference field="4294967294" count="5" selected="0">
              <x v="1"/>
              <x v="2"/>
              <x v="3"/>
              <x v="4"/>
              <x v="5"/>
            </reference>
            <reference field="0" count="1" selected="0">
              <x v="10"/>
            </reference>
            <reference field="6" count="1" selected="0">
              <x v="48"/>
            </reference>
            <reference field="9" count="1">
              <x v="117"/>
            </reference>
          </references>
        </pivotArea>
        <pivotArea type="data" collapsedLevelsAreSubtotals="1" fieldPosition="0">
          <references count="5">
            <reference field="4294967294" count="5" selected="0">
              <x v="1"/>
              <x v="2"/>
              <x v="3"/>
              <x v="4"/>
              <x v="5"/>
            </reference>
            <reference field="0" count="1" selected="0">
              <x v="10"/>
            </reference>
            <reference field="6" count="1" selected="0">
              <x v="48"/>
            </reference>
            <reference field="9" count="1" selected="0">
              <x v="117"/>
            </reference>
            <reference field="12" count="6">
              <x v="0"/>
              <x v="1"/>
              <x v="2"/>
              <x v="3"/>
              <x v="4"/>
              <x v="6"/>
            </reference>
          </references>
        </pivotArea>
        <pivotArea type="data" collapsedLevelsAreSubtotals="1" fieldPosition="0">
          <references count="3">
            <reference field="4294967294" count="5" selected="0">
              <x v="1"/>
              <x v="2"/>
              <x v="3"/>
              <x v="4"/>
              <x v="5"/>
            </reference>
            <reference field="0" count="1" selected="0">
              <x v="10"/>
            </reference>
            <reference field="6" count="1">
              <x v="49"/>
            </reference>
          </references>
        </pivotArea>
        <pivotArea type="data" collapsedLevelsAreSubtotals="1" fieldPosition="0">
          <references count="4">
            <reference field="4294967294" count="5" selected="0">
              <x v="1"/>
              <x v="2"/>
              <x v="3"/>
              <x v="4"/>
              <x v="5"/>
            </reference>
            <reference field="0" count="1" selected="0">
              <x v="10"/>
            </reference>
            <reference field="6" count="1" selected="0">
              <x v="49"/>
            </reference>
            <reference field="9" count="1">
              <x v="76"/>
            </reference>
          </references>
        </pivotArea>
        <pivotArea type="data" collapsedLevelsAreSubtotals="1" fieldPosition="0">
          <references count="5">
            <reference field="4294967294" count="5" selected="0">
              <x v="1"/>
              <x v="2"/>
              <x v="3"/>
              <x v="4"/>
              <x v="5"/>
            </reference>
            <reference field="0" count="1" selected="0">
              <x v="10"/>
            </reference>
            <reference field="6" count="1" selected="0">
              <x v="49"/>
            </reference>
            <reference field="9" count="1" selected="0">
              <x v="76"/>
            </reference>
            <reference field="12" count="6">
              <x v="0"/>
              <x v="1"/>
              <x v="2"/>
              <x v="3"/>
              <x v="4"/>
              <x v="6"/>
            </reference>
          </references>
        </pivotArea>
        <pivotArea type="data" collapsedLevelsAreSubtotals="1" fieldPosition="0">
          <references count="3">
            <reference field="4294967294" count="5" selected="0">
              <x v="1"/>
              <x v="2"/>
              <x v="3"/>
              <x v="4"/>
              <x v="5"/>
            </reference>
            <reference field="0" count="1" selected="0">
              <x v="10"/>
            </reference>
            <reference field="6" count="1">
              <x v="60"/>
            </reference>
          </references>
        </pivotArea>
        <pivotArea type="data" collapsedLevelsAreSubtotals="1" fieldPosition="0">
          <references count="4">
            <reference field="4294967294" count="5" selected="0">
              <x v="1"/>
              <x v="2"/>
              <x v="3"/>
              <x v="4"/>
              <x v="5"/>
            </reference>
            <reference field="0" count="1" selected="0">
              <x v="10"/>
            </reference>
            <reference field="6" count="1" selected="0">
              <x v="60"/>
            </reference>
            <reference field="9" count="1">
              <x v="163"/>
            </reference>
          </references>
        </pivotArea>
        <pivotArea type="data" collapsedLevelsAreSubtotals="1" fieldPosition="0">
          <references count="5">
            <reference field="4294967294" count="5" selected="0">
              <x v="1"/>
              <x v="2"/>
              <x v="3"/>
              <x v="4"/>
              <x v="5"/>
            </reference>
            <reference field="0" count="1" selected="0">
              <x v="10"/>
            </reference>
            <reference field="6" count="1" selected="0">
              <x v="60"/>
            </reference>
            <reference field="9" count="1" selected="0">
              <x v="163"/>
            </reference>
            <reference field="12" count="6">
              <x v="0"/>
              <x v="1"/>
              <x v="2"/>
              <x v="3"/>
              <x v="4"/>
              <x v="6"/>
            </reference>
          </references>
        </pivotArea>
        <pivotArea type="data" collapsedLevelsAreSubtotals="1" fieldPosition="0">
          <references count="2">
            <reference field="4294967294" count="5" selected="0">
              <x v="1"/>
              <x v="2"/>
              <x v="3"/>
              <x v="4"/>
              <x v="5"/>
            </reference>
            <reference field="0" count="1">
              <x v="11"/>
            </reference>
          </references>
        </pivotArea>
        <pivotArea type="data" collapsedLevelsAreSubtotals="1" fieldPosition="0">
          <references count="3">
            <reference field="4294967294" count="5" selected="0">
              <x v="1"/>
              <x v="2"/>
              <x v="3"/>
              <x v="4"/>
              <x v="5"/>
            </reference>
            <reference field="0" count="1" selected="0">
              <x v="11"/>
            </reference>
            <reference field="6" count="1">
              <x v="0"/>
            </reference>
          </references>
        </pivotArea>
        <pivotArea type="data" collapsedLevelsAreSubtotals="1" fieldPosition="0">
          <references count="4">
            <reference field="4294967294" count="5" selected="0">
              <x v="1"/>
              <x v="2"/>
              <x v="3"/>
              <x v="4"/>
              <x v="5"/>
            </reference>
            <reference field="0" count="1" selected="0">
              <x v="11"/>
            </reference>
            <reference field="6" count="1" selected="0">
              <x v="0"/>
            </reference>
            <reference field="9" count="1">
              <x v="158"/>
            </reference>
          </references>
        </pivotArea>
        <pivotArea type="data" collapsedLevelsAreSubtotals="1" fieldPosition="0">
          <references count="5">
            <reference field="4294967294" count="5" selected="0">
              <x v="1"/>
              <x v="2"/>
              <x v="3"/>
              <x v="4"/>
              <x v="5"/>
            </reference>
            <reference field="0" count="1" selected="0">
              <x v="11"/>
            </reference>
            <reference field="6" count="1" selected="0">
              <x v="0"/>
            </reference>
            <reference field="9" count="1" selected="0">
              <x v="158"/>
            </reference>
            <reference field="12" count="6">
              <x v="0"/>
              <x v="1"/>
              <x v="2"/>
              <x v="3"/>
              <x v="4"/>
              <x v="6"/>
            </reference>
          </references>
        </pivotArea>
        <pivotArea type="data" collapsedLevelsAreSubtotals="1" fieldPosition="0">
          <references count="3">
            <reference field="4294967294" count="5" selected="0">
              <x v="1"/>
              <x v="2"/>
              <x v="3"/>
              <x v="4"/>
              <x v="5"/>
            </reference>
            <reference field="0" count="1" selected="0">
              <x v="11"/>
            </reference>
            <reference field="6" count="1">
              <x v="1"/>
            </reference>
          </references>
        </pivotArea>
        <pivotArea type="data" collapsedLevelsAreSubtotals="1" fieldPosition="0">
          <references count="4">
            <reference field="4294967294" count="5" selected="0">
              <x v="1"/>
              <x v="2"/>
              <x v="3"/>
              <x v="4"/>
              <x v="5"/>
            </reference>
            <reference field="0" count="1" selected="0">
              <x v="11"/>
            </reference>
            <reference field="6" count="1" selected="0">
              <x v="1"/>
            </reference>
            <reference field="9" count="1">
              <x v="158"/>
            </reference>
          </references>
        </pivotArea>
        <pivotArea type="data" collapsedLevelsAreSubtotals="1" fieldPosition="0">
          <references count="5">
            <reference field="4294967294" count="5" selected="0">
              <x v="1"/>
              <x v="2"/>
              <x v="3"/>
              <x v="4"/>
              <x v="5"/>
            </reference>
            <reference field="0" count="1" selected="0">
              <x v="11"/>
            </reference>
            <reference field="6" count="1" selected="0">
              <x v="1"/>
            </reference>
            <reference field="9" count="1" selected="0">
              <x v="158"/>
            </reference>
            <reference field="12" count="6">
              <x v="0"/>
              <x v="1"/>
              <x v="2"/>
              <x v="3"/>
              <x v="4"/>
              <x v="6"/>
            </reference>
          </references>
        </pivotArea>
        <pivotArea type="data" collapsedLevelsAreSubtotals="1" fieldPosition="0">
          <references count="3">
            <reference field="4294967294" count="5" selected="0">
              <x v="1"/>
              <x v="2"/>
              <x v="3"/>
              <x v="4"/>
              <x v="5"/>
            </reference>
            <reference field="0" count="1" selected="0">
              <x v="11"/>
            </reference>
            <reference field="6" count="1">
              <x v="2"/>
            </reference>
          </references>
        </pivotArea>
        <pivotArea type="data" collapsedLevelsAreSubtotals="1" fieldPosition="0">
          <references count="4">
            <reference field="4294967294" count="5" selected="0">
              <x v="1"/>
              <x v="2"/>
              <x v="3"/>
              <x v="4"/>
              <x v="5"/>
            </reference>
            <reference field="0" count="1" selected="0">
              <x v="11"/>
            </reference>
            <reference field="6" count="1" selected="0">
              <x v="2"/>
            </reference>
            <reference field="9" count="1">
              <x v="127"/>
            </reference>
          </references>
        </pivotArea>
        <pivotArea type="data" collapsedLevelsAreSubtotals="1" fieldPosition="0">
          <references count="5">
            <reference field="4294967294" count="5" selected="0">
              <x v="1"/>
              <x v="2"/>
              <x v="3"/>
              <x v="4"/>
              <x v="5"/>
            </reference>
            <reference field="0" count="1" selected="0">
              <x v="11"/>
            </reference>
            <reference field="6" count="1" selected="0">
              <x v="2"/>
            </reference>
            <reference field="9" count="1" selected="0">
              <x v="127"/>
            </reference>
            <reference field="12" count="6">
              <x v="0"/>
              <x v="1"/>
              <x v="2"/>
              <x v="3"/>
              <x v="4"/>
              <x v="6"/>
            </reference>
          </references>
        </pivotArea>
        <pivotArea type="data" collapsedLevelsAreSubtotals="1" fieldPosition="0">
          <references count="4">
            <reference field="4294967294" count="5" selected="0">
              <x v="1"/>
              <x v="2"/>
              <x v="3"/>
              <x v="4"/>
              <x v="5"/>
            </reference>
            <reference field="0" count="1" selected="0">
              <x v="11"/>
            </reference>
            <reference field="6" count="1" selected="0">
              <x v="2"/>
            </reference>
            <reference field="9" count="1">
              <x v="158"/>
            </reference>
          </references>
        </pivotArea>
        <pivotArea type="data" collapsedLevelsAreSubtotals="1" fieldPosition="0">
          <references count="5">
            <reference field="4294967294" count="5" selected="0">
              <x v="1"/>
              <x v="2"/>
              <x v="3"/>
              <x v="4"/>
              <x v="5"/>
            </reference>
            <reference field="0" count="1" selected="0">
              <x v="11"/>
            </reference>
            <reference field="6" count="1" selected="0">
              <x v="2"/>
            </reference>
            <reference field="9" count="1" selected="0">
              <x v="158"/>
            </reference>
            <reference field="12" count="6">
              <x v="0"/>
              <x v="1"/>
              <x v="2"/>
              <x v="3"/>
              <x v="4"/>
              <x v="6"/>
            </reference>
          </references>
        </pivotArea>
        <pivotArea type="data" collapsedLevelsAreSubtotals="1" fieldPosition="0">
          <references count="3">
            <reference field="4294967294" count="5" selected="0">
              <x v="1"/>
              <x v="2"/>
              <x v="3"/>
              <x v="4"/>
              <x v="5"/>
            </reference>
            <reference field="0" count="1" selected="0">
              <x v="11"/>
            </reference>
            <reference field="6" count="1">
              <x v="5"/>
            </reference>
          </references>
        </pivotArea>
        <pivotArea type="data" collapsedLevelsAreSubtotals="1" fieldPosition="0">
          <references count="4">
            <reference field="4294967294" count="5" selected="0">
              <x v="1"/>
              <x v="2"/>
              <x v="3"/>
              <x v="4"/>
              <x v="5"/>
            </reference>
            <reference field="0" count="1" selected="0">
              <x v="11"/>
            </reference>
            <reference field="6" count="1" selected="0">
              <x v="5"/>
            </reference>
            <reference field="9" count="1">
              <x v="125"/>
            </reference>
          </references>
        </pivotArea>
        <pivotArea type="data" collapsedLevelsAreSubtotals="1" fieldPosition="0">
          <references count="5">
            <reference field="4294967294" count="5" selected="0">
              <x v="1"/>
              <x v="2"/>
              <x v="3"/>
              <x v="4"/>
              <x v="5"/>
            </reference>
            <reference field="0" count="1" selected="0">
              <x v="11"/>
            </reference>
            <reference field="6" count="1" selected="0">
              <x v="5"/>
            </reference>
            <reference field="9" count="1" selected="0">
              <x v="125"/>
            </reference>
            <reference field="12" count="6">
              <x v="0"/>
              <x v="1"/>
              <x v="2"/>
              <x v="3"/>
              <x v="4"/>
              <x v="6"/>
            </reference>
          </references>
        </pivotArea>
        <pivotArea type="data" collapsedLevelsAreSubtotals="1" fieldPosition="0">
          <references count="3">
            <reference field="4294967294" count="5" selected="0">
              <x v="1"/>
              <x v="2"/>
              <x v="3"/>
              <x v="4"/>
              <x v="5"/>
            </reference>
            <reference field="0" count="1" selected="0">
              <x v="11"/>
            </reference>
            <reference field="6" count="1">
              <x v="6"/>
            </reference>
          </references>
        </pivotArea>
        <pivotArea type="data" collapsedLevelsAreSubtotals="1" fieldPosition="0">
          <references count="4">
            <reference field="4294967294" count="5" selected="0">
              <x v="1"/>
              <x v="2"/>
              <x v="3"/>
              <x v="4"/>
              <x v="5"/>
            </reference>
            <reference field="0" count="1" selected="0">
              <x v="11"/>
            </reference>
            <reference field="6" count="1" selected="0">
              <x v="6"/>
            </reference>
            <reference field="9" count="1">
              <x v="9"/>
            </reference>
          </references>
        </pivotArea>
        <pivotArea type="data" collapsedLevelsAreSubtotals="1" fieldPosition="0">
          <references count="5">
            <reference field="4294967294" count="5" selected="0">
              <x v="1"/>
              <x v="2"/>
              <x v="3"/>
              <x v="4"/>
              <x v="5"/>
            </reference>
            <reference field="0" count="1" selected="0">
              <x v="11"/>
            </reference>
            <reference field="6" count="1" selected="0">
              <x v="6"/>
            </reference>
            <reference field="9" count="1" selected="0">
              <x v="9"/>
            </reference>
            <reference field="12" count="6">
              <x v="0"/>
              <x v="1"/>
              <x v="2"/>
              <x v="3"/>
              <x v="4"/>
              <x v="6"/>
            </reference>
          </references>
        </pivotArea>
        <pivotArea type="data" collapsedLevelsAreSubtotals="1" fieldPosition="0">
          <references count="4">
            <reference field="4294967294" count="5" selected="0">
              <x v="1"/>
              <x v="2"/>
              <x v="3"/>
              <x v="4"/>
              <x v="5"/>
            </reference>
            <reference field="0" count="1" selected="0">
              <x v="11"/>
            </reference>
            <reference field="6" count="1" selected="0">
              <x v="6"/>
            </reference>
            <reference field="9" count="1">
              <x v="51"/>
            </reference>
          </references>
        </pivotArea>
        <pivotArea type="data" collapsedLevelsAreSubtotals="1" fieldPosition="0">
          <references count="5">
            <reference field="4294967294" count="5" selected="0">
              <x v="1"/>
              <x v="2"/>
              <x v="3"/>
              <x v="4"/>
              <x v="5"/>
            </reference>
            <reference field="0" count="1" selected="0">
              <x v="11"/>
            </reference>
            <reference field="6" count="1" selected="0">
              <x v="6"/>
            </reference>
            <reference field="9" count="1" selected="0">
              <x v="51"/>
            </reference>
            <reference field="12" count="6">
              <x v="0"/>
              <x v="1"/>
              <x v="2"/>
              <x v="3"/>
              <x v="4"/>
              <x v="6"/>
            </reference>
          </references>
        </pivotArea>
        <pivotArea type="data" collapsedLevelsAreSubtotals="1" fieldPosition="0">
          <references count="4">
            <reference field="4294967294" count="5" selected="0">
              <x v="1"/>
              <x v="2"/>
              <x v="3"/>
              <x v="4"/>
              <x v="5"/>
            </reference>
            <reference field="0" count="1" selected="0">
              <x v="11"/>
            </reference>
            <reference field="6" count="1" selected="0">
              <x v="6"/>
            </reference>
            <reference field="9" count="1">
              <x v="59"/>
            </reference>
          </references>
        </pivotArea>
        <pivotArea type="data" collapsedLevelsAreSubtotals="1" fieldPosition="0">
          <references count="5">
            <reference field="4294967294" count="5" selected="0">
              <x v="1"/>
              <x v="2"/>
              <x v="3"/>
              <x v="4"/>
              <x v="5"/>
            </reference>
            <reference field="0" count="1" selected="0">
              <x v="11"/>
            </reference>
            <reference field="6" count="1" selected="0">
              <x v="6"/>
            </reference>
            <reference field="9" count="1" selected="0">
              <x v="59"/>
            </reference>
            <reference field="12" count="6">
              <x v="0"/>
              <x v="1"/>
              <x v="2"/>
              <x v="3"/>
              <x v="4"/>
              <x v="6"/>
            </reference>
          </references>
        </pivotArea>
        <pivotArea type="data" collapsedLevelsAreSubtotals="1" fieldPosition="0">
          <references count="4">
            <reference field="4294967294" count="5" selected="0">
              <x v="1"/>
              <x v="2"/>
              <x v="3"/>
              <x v="4"/>
              <x v="5"/>
            </reference>
            <reference field="0" count="1" selected="0">
              <x v="11"/>
            </reference>
            <reference field="6" count="1" selected="0">
              <x v="6"/>
            </reference>
            <reference field="9" count="1">
              <x v="90"/>
            </reference>
          </references>
        </pivotArea>
        <pivotArea type="data" collapsedLevelsAreSubtotals="1" fieldPosition="0">
          <references count="5">
            <reference field="4294967294" count="5" selected="0">
              <x v="1"/>
              <x v="2"/>
              <x v="3"/>
              <x v="4"/>
              <x v="5"/>
            </reference>
            <reference field="0" count="1" selected="0">
              <x v="11"/>
            </reference>
            <reference field="6" count="1" selected="0">
              <x v="6"/>
            </reference>
            <reference field="9" count="1" selected="0">
              <x v="90"/>
            </reference>
            <reference field="12" count="6">
              <x v="0"/>
              <x v="1"/>
              <x v="2"/>
              <x v="3"/>
              <x v="4"/>
              <x v="6"/>
            </reference>
          </references>
        </pivotArea>
        <pivotArea type="data" collapsedLevelsAreSubtotals="1" fieldPosition="0">
          <references count="4">
            <reference field="4294967294" count="5" selected="0">
              <x v="1"/>
              <x v="2"/>
              <x v="3"/>
              <x v="4"/>
              <x v="5"/>
            </reference>
            <reference field="0" count="1" selected="0">
              <x v="11"/>
            </reference>
            <reference field="6" count="1" selected="0">
              <x v="6"/>
            </reference>
            <reference field="9" count="1">
              <x v="98"/>
            </reference>
          </references>
        </pivotArea>
        <pivotArea type="data" collapsedLevelsAreSubtotals="1" fieldPosition="0">
          <references count="5">
            <reference field="4294967294" count="5" selected="0">
              <x v="1"/>
              <x v="2"/>
              <x v="3"/>
              <x v="4"/>
              <x v="5"/>
            </reference>
            <reference field="0" count="1" selected="0">
              <x v="11"/>
            </reference>
            <reference field="6" count="1" selected="0">
              <x v="6"/>
            </reference>
            <reference field="9" count="1" selected="0">
              <x v="98"/>
            </reference>
            <reference field="12" count="6">
              <x v="0"/>
              <x v="1"/>
              <x v="2"/>
              <x v="3"/>
              <x v="4"/>
              <x v="6"/>
            </reference>
          </references>
        </pivotArea>
        <pivotArea type="data" collapsedLevelsAreSubtotals="1" fieldPosition="0">
          <references count="4">
            <reference field="4294967294" count="5" selected="0">
              <x v="1"/>
              <x v="2"/>
              <x v="3"/>
              <x v="4"/>
              <x v="5"/>
            </reference>
            <reference field="0" count="1" selected="0">
              <x v="11"/>
            </reference>
            <reference field="6" count="1" selected="0">
              <x v="6"/>
            </reference>
            <reference field="9" count="1">
              <x v="102"/>
            </reference>
          </references>
        </pivotArea>
        <pivotArea type="data" collapsedLevelsAreSubtotals="1" fieldPosition="0">
          <references count="5">
            <reference field="4294967294" count="5" selected="0">
              <x v="1"/>
              <x v="2"/>
              <x v="3"/>
              <x v="4"/>
              <x v="5"/>
            </reference>
            <reference field="0" count="1" selected="0">
              <x v="11"/>
            </reference>
            <reference field="6" count="1" selected="0">
              <x v="6"/>
            </reference>
            <reference field="9" count="1" selected="0">
              <x v="102"/>
            </reference>
            <reference field="12" count="6">
              <x v="0"/>
              <x v="1"/>
              <x v="2"/>
              <x v="3"/>
              <x v="4"/>
              <x v="6"/>
            </reference>
          </references>
        </pivotArea>
        <pivotArea type="data" collapsedLevelsAreSubtotals="1" fieldPosition="0">
          <references count="4">
            <reference field="4294967294" count="5" selected="0">
              <x v="1"/>
              <x v="2"/>
              <x v="3"/>
              <x v="4"/>
              <x v="5"/>
            </reference>
            <reference field="0" count="1" selected="0">
              <x v="11"/>
            </reference>
            <reference field="6" count="1" selected="0">
              <x v="6"/>
            </reference>
            <reference field="9" count="1">
              <x v="107"/>
            </reference>
          </references>
        </pivotArea>
        <pivotArea type="data" collapsedLevelsAreSubtotals="1" fieldPosition="0">
          <references count="5">
            <reference field="4294967294" count="5" selected="0">
              <x v="1"/>
              <x v="2"/>
              <x v="3"/>
              <x v="4"/>
              <x v="5"/>
            </reference>
            <reference field="0" count="1" selected="0">
              <x v="11"/>
            </reference>
            <reference field="6" count="1" selected="0">
              <x v="6"/>
            </reference>
            <reference field="9" count="1" selected="0">
              <x v="107"/>
            </reference>
            <reference field="12" count="6">
              <x v="0"/>
              <x v="1"/>
              <x v="2"/>
              <x v="3"/>
              <x v="4"/>
              <x v="6"/>
            </reference>
          </references>
        </pivotArea>
        <pivotArea type="data" collapsedLevelsAreSubtotals="1" fieldPosition="0">
          <references count="4">
            <reference field="4294967294" count="5" selected="0">
              <x v="1"/>
              <x v="2"/>
              <x v="3"/>
              <x v="4"/>
              <x v="5"/>
            </reference>
            <reference field="0" count="1" selected="0">
              <x v="11"/>
            </reference>
            <reference field="6" count="1" selected="0">
              <x v="6"/>
            </reference>
            <reference field="9" count="1">
              <x v="118"/>
            </reference>
          </references>
        </pivotArea>
        <pivotArea type="data" collapsedLevelsAreSubtotals="1" fieldPosition="0">
          <references count="5">
            <reference field="4294967294" count="5" selected="0">
              <x v="1"/>
              <x v="2"/>
              <x v="3"/>
              <x v="4"/>
              <x v="5"/>
            </reference>
            <reference field="0" count="1" selected="0">
              <x v="11"/>
            </reference>
            <reference field="6" count="1" selected="0">
              <x v="6"/>
            </reference>
            <reference field="9" count="1" selected="0">
              <x v="118"/>
            </reference>
            <reference field="12" count="6">
              <x v="0"/>
              <x v="1"/>
              <x v="2"/>
              <x v="3"/>
              <x v="4"/>
              <x v="6"/>
            </reference>
          </references>
        </pivotArea>
        <pivotArea type="data" collapsedLevelsAreSubtotals="1" fieldPosition="0">
          <references count="4">
            <reference field="4294967294" count="5" selected="0">
              <x v="1"/>
              <x v="2"/>
              <x v="3"/>
              <x v="4"/>
              <x v="5"/>
            </reference>
            <reference field="0" count="1" selected="0">
              <x v="11"/>
            </reference>
            <reference field="6" count="1" selected="0">
              <x v="6"/>
            </reference>
            <reference field="9" count="1">
              <x v="125"/>
            </reference>
          </references>
        </pivotArea>
        <pivotArea type="data" collapsedLevelsAreSubtotals="1" fieldPosition="0">
          <references count="5">
            <reference field="4294967294" count="5" selected="0">
              <x v="1"/>
              <x v="2"/>
              <x v="3"/>
              <x v="4"/>
              <x v="5"/>
            </reference>
            <reference field="0" count="1" selected="0">
              <x v="11"/>
            </reference>
            <reference field="6" count="1" selected="0">
              <x v="6"/>
            </reference>
            <reference field="9" count="1" selected="0">
              <x v="125"/>
            </reference>
            <reference field="12" count="6">
              <x v="0"/>
              <x v="1"/>
              <x v="2"/>
              <x v="3"/>
              <x v="4"/>
              <x v="6"/>
            </reference>
          </references>
        </pivotArea>
        <pivotArea type="data" collapsedLevelsAreSubtotals="1" fieldPosition="0">
          <references count="4">
            <reference field="4294967294" count="5" selected="0">
              <x v="1"/>
              <x v="2"/>
              <x v="3"/>
              <x v="4"/>
              <x v="5"/>
            </reference>
            <reference field="0" count="1" selected="0">
              <x v="11"/>
            </reference>
            <reference field="6" count="1" selected="0">
              <x v="6"/>
            </reference>
            <reference field="9" count="1">
              <x v="160"/>
            </reference>
          </references>
        </pivotArea>
        <pivotArea type="data" collapsedLevelsAreSubtotals="1" fieldPosition="0">
          <references count="5">
            <reference field="4294967294" count="5" selected="0">
              <x v="1"/>
              <x v="2"/>
              <x v="3"/>
              <x v="4"/>
              <x v="5"/>
            </reference>
            <reference field="0" count="1" selected="0">
              <x v="11"/>
            </reference>
            <reference field="6" count="1" selected="0">
              <x v="6"/>
            </reference>
            <reference field="9" count="1" selected="0">
              <x v="160"/>
            </reference>
            <reference field="12" count="6">
              <x v="0"/>
              <x v="1"/>
              <x v="2"/>
              <x v="3"/>
              <x v="4"/>
              <x v="6"/>
            </reference>
          </references>
        </pivotArea>
        <pivotArea type="data" collapsedLevelsAreSubtotals="1" fieldPosition="0">
          <references count="4">
            <reference field="4294967294" count="5" selected="0">
              <x v="1"/>
              <x v="2"/>
              <x v="3"/>
              <x v="4"/>
              <x v="5"/>
            </reference>
            <reference field="0" count="1" selected="0">
              <x v="11"/>
            </reference>
            <reference field="6" count="1" selected="0">
              <x v="6"/>
            </reference>
            <reference field="9" count="1">
              <x v="162"/>
            </reference>
          </references>
        </pivotArea>
        <pivotArea type="data" collapsedLevelsAreSubtotals="1" fieldPosition="0">
          <references count="5">
            <reference field="4294967294" count="5" selected="0">
              <x v="1"/>
              <x v="2"/>
              <x v="3"/>
              <x v="4"/>
              <x v="5"/>
            </reference>
            <reference field="0" count="1" selected="0">
              <x v="11"/>
            </reference>
            <reference field="6" count="1" selected="0">
              <x v="6"/>
            </reference>
            <reference field="9" count="1" selected="0">
              <x v="162"/>
            </reference>
            <reference field="12" count="6">
              <x v="0"/>
              <x v="1"/>
              <x v="2"/>
              <x v="3"/>
              <x v="4"/>
              <x v="6"/>
            </reference>
          </references>
        </pivotArea>
        <pivotArea type="data" collapsedLevelsAreSubtotals="1" fieldPosition="0">
          <references count="3">
            <reference field="4294967294" count="5" selected="0">
              <x v="1"/>
              <x v="2"/>
              <x v="3"/>
              <x v="4"/>
              <x v="5"/>
            </reference>
            <reference field="0" count="1" selected="0">
              <x v="11"/>
            </reference>
            <reference field="6" count="1">
              <x v="7"/>
            </reference>
          </references>
        </pivotArea>
        <pivotArea type="data" collapsedLevelsAreSubtotals="1" fieldPosition="0">
          <references count="4">
            <reference field="4294967294" count="5" selected="0">
              <x v="1"/>
              <x v="2"/>
              <x v="3"/>
              <x v="4"/>
              <x v="5"/>
            </reference>
            <reference field="0" count="1" selected="0">
              <x v="11"/>
            </reference>
            <reference field="6" count="1" selected="0">
              <x v="7"/>
            </reference>
            <reference field="9" count="1">
              <x v="158"/>
            </reference>
          </references>
        </pivotArea>
        <pivotArea type="data" collapsedLevelsAreSubtotals="1" fieldPosition="0">
          <references count="5">
            <reference field="4294967294" count="5" selected="0">
              <x v="1"/>
              <x v="2"/>
              <x v="3"/>
              <x v="4"/>
              <x v="5"/>
            </reference>
            <reference field="0" count="1" selected="0">
              <x v="11"/>
            </reference>
            <reference field="6" count="1" selected="0">
              <x v="7"/>
            </reference>
            <reference field="9" count="1" selected="0">
              <x v="158"/>
            </reference>
            <reference field="12" count="6">
              <x v="0"/>
              <x v="1"/>
              <x v="2"/>
              <x v="3"/>
              <x v="4"/>
              <x v="6"/>
            </reference>
          </references>
        </pivotArea>
        <pivotArea type="data" collapsedLevelsAreSubtotals="1" fieldPosition="0">
          <references count="3">
            <reference field="4294967294" count="5" selected="0">
              <x v="1"/>
              <x v="2"/>
              <x v="3"/>
              <x v="4"/>
              <x v="5"/>
            </reference>
            <reference field="0" count="1" selected="0">
              <x v="11"/>
            </reference>
            <reference field="6" count="1">
              <x v="8"/>
            </reference>
          </references>
        </pivotArea>
        <pivotArea type="data" collapsedLevelsAreSubtotals="1" fieldPosition="0">
          <references count="4">
            <reference field="4294967294" count="5" selected="0">
              <x v="1"/>
              <x v="2"/>
              <x v="3"/>
              <x v="4"/>
              <x v="5"/>
            </reference>
            <reference field="0" count="1" selected="0">
              <x v="11"/>
            </reference>
            <reference field="6" count="1" selected="0">
              <x v="8"/>
            </reference>
            <reference field="9" count="1">
              <x v="164"/>
            </reference>
          </references>
        </pivotArea>
        <pivotArea type="data" collapsedLevelsAreSubtotals="1" fieldPosition="0">
          <references count="5">
            <reference field="4294967294" count="5" selected="0">
              <x v="1"/>
              <x v="2"/>
              <x v="3"/>
              <x v="4"/>
              <x v="5"/>
            </reference>
            <reference field="0" count="1" selected="0">
              <x v="11"/>
            </reference>
            <reference field="6" count="1" selected="0">
              <x v="8"/>
            </reference>
            <reference field="9" count="1" selected="0">
              <x v="164"/>
            </reference>
            <reference field="12" count="6">
              <x v="0"/>
              <x v="1"/>
              <x v="2"/>
              <x v="3"/>
              <x v="4"/>
              <x v="6"/>
            </reference>
          </references>
        </pivotArea>
        <pivotArea type="data" collapsedLevelsAreSubtotals="1" fieldPosition="0">
          <references count="3">
            <reference field="4294967294" count="5" selected="0">
              <x v="1"/>
              <x v="2"/>
              <x v="3"/>
              <x v="4"/>
              <x v="5"/>
            </reference>
            <reference field="0" count="1" selected="0">
              <x v="11"/>
            </reference>
            <reference field="6" count="1">
              <x v="9"/>
            </reference>
          </references>
        </pivotArea>
        <pivotArea type="data" collapsedLevelsAreSubtotals="1" fieldPosition="0">
          <references count="4">
            <reference field="4294967294" count="5" selected="0">
              <x v="1"/>
              <x v="2"/>
              <x v="3"/>
              <x v="4"/>
              <x v="5"/>
            </reference>
            <reference field="0" count="1" selected="0">
              <x v="11"/>
            </reference>
            <reference field="6" count="1" selected="0">
              <x v="9"/>
            </reference>
            <reference field="9" count="1">
              <x v="159"/>
            </reference>
          </references>
        </pivotArea>
        <pivotArea type="data" collapsedLevelsAreSubtotals="1" fieldPosition="0">
          <references count="5">
            <reference field="4294967294" count="5" selected="0">
              <x v="1"/>
              <x v="2"/>
              <x v="3"/>
              <x v="4"/>
              <x v="5"/>
            </reference>
            <reference field="0" count="1" selected="0">
              <x v="11"/>
            </reference>
            <reference field="6" count="1" selected="0">
              <x v="9"/>
            </reference>
            <reference field="9" count="1" selected="0">
              <x v="159"/>
            </reference>
            <reference field="12" count="6">
              <x v="0"/>
              <x v="1"/>
              <x v="2"/>
              <x v="3"/>
              <x v="4"/>
              <x v="6"/>
            </reference>
          </references>
        </pivotArea>
        <pivotArea type="data" collapsedLevelsAreSubtotals="1" fieldPosition="0">
          <references count="3">
            <reference field="4294967294" count="5" selected="0">
              <x v="1"/>
              <x v="2"/>
              <x v="3"/>
              <x v="4"/>
              <x v="5"/>
            </reference>
            <reference field="0" count="1" selected="0">
              <x v="11"/>
            </reference>
            <reference field="6" count="1">
              <x v="25"/>
            </reference>
          </references>
        </pivotArea>
        <pivotArea type="data" collapsedLevelsAreSubtotals="1" fieldPosition="0">
          <references count="4">
            <reference field="4294967294" count="5" selected="0">
              <x v="1"/>
              <x v="2"/>
              <x v="3"/>
              <x v="4"/>
              <x v="5"/>
            </reference>
            <reference field="0" count="1" selected="0">
              <x v="11"/>
            </reference>
            <reference field="6" count="1" selected="0">
              <x v="25"/>
            </reference>
            <reference field="9" count="1">
              <x v="159"/>
            </reference>
          </references>
        </pivotArea>
        <pivotArea type="data" collapsedLevelsAreSubtotals="1" fieldPosition="0">
          <references count="5">
            <reference field="4294967294" count="5" selected="0">
              <x v="1"/>
              <x v="2"/>
              <x v="3"/>
              <x v="4"/>
              <x v="5"/>
            </reference>
            <reference field="0" count="1" selected="0">
              <x v="11"/>
            </reference>
            <reference field="6" count="1" selected="0">
              <x v="25"/>
            </reference>
            <reference field="9" count="1" selected="0">
              <x v="159"/>
            </reference>
            <reference field="12" count="6">
              <x v="0"/>
              <x v="1"/>
              <x v="2"/>
              <x v="3"/>
              <x v="4"/>
              <x v="6"/>
            </reference>
          </references>
        </pivotArea>
        <pivotArea type="data" collapsedLevelsAreSubtotals="1" fieldPosition="0">
          <references count="3">
            <reference field="4294967294" count="5" selected="0">
              <x v="1"/>
              <x v="2"/>
              <x v="3"/>
              <x v="4"/>
              <x v="5"/>
            </reference>
            <reference field="0" count="1" selected="0">
              <x v="11"/>
            </reference>
            <reference field="6" count="1">
              <x v="29"/>
            </reference>
          </references>
        </pivotArea>
        <pivotArea type="data" collapsedLevelsAreSubtotals="1" fieldPosition="0">
          <references count="4">
            <reference field="4294967294" count="5" selected="0">
              <x v="1"/>
              <x v="2"/>
              <x v="3"/>
              <x v="4"/>
              <x v="5"/>
            </reference>
            <reference field="0" count="1" selected="0">
              <x v="11"/>
            </reference>
            <reference field="6" count="1" selected="0">
              <x v="29"/>
            </reference>
            <reference field="9" count="1">
              <x v="27"/>
            </reference>
          </references>
        </pivotArea>
        <pivotArea type="data" collapsedLevelsAreSubtotals="1" fieldPosition="0">
          <references count="5">
            <reference field="4294967294" count="5" selected="0">
              <x v="1"/>
              <x v="2"/>
              <x v="3"/>
              <x v="4"/>
              <x v="5"/>
            </reference>
            <reference field="0" count="1" selected="0">
              <x v="11"/>
            </reference>
            <reference field="6" count="1" selected="0">
              <x v="29"/>
            </reference>
            <reference field="9" count="1" selected="0">
              <x v="27"/>
            </reference>
            <reference field="12" count="6">
              <x v="0"/>
              <x v="1"/>
              <x v="2"/>
              <x v="3"/>
              <x v="4"/>
              <x v="6"/>
            </reference>
          </references>
        </pivotArea>
        <pivotArea type="data" collapsedLevelsAreSubtotals="1" fieldPosition="0">
          <references count="3">
            <reference field="4294967294" count="5" selected="0">
              <x v="1"/>
              <x v="2"/>
              <x v="3"/>
              <x v="4"/>
              <x v="5"/>
            </reference>
            <reference field="0" count="1" selected="0">
              <x v="11"/>
            </reference>
            <reference field="6" count="1">
              <x v="30"/>
            </reference>
          </references>
        </pivotArea>
        <pivotArea type="data" collapsedLevelsAreSubtotals="1" fieldPosition="0">
          <references count="4">
            <reference field="4294967294" count="5" selected="0">
              <x v="1"/>
              <x v="2"/>
              <x v="3"/>
              <x v="4"/>
              <x v="5"/>
            </reference>
            <reference field="0" count="1" selected="0">
              <x v="11"/>
            </reference>
            <reference field="6" count="1" selected="0">
              <x v="30"/>
            </reference>
            <reference field="9" count="1">
              <x v="125"/>
            </reference>
          </references>
        </pivotArea>
        <pivotArea type="data" collapsedLevelsAreSubtotals="1" fieldPosition="0">
          <references count="5">
            <reference field="4294967294" count="5" selected="0">
              <x v="1"/>
              <x v="2"/>
              <x v="3"/>
              <x v="4"/>
              <x v="5"/>
            </reference>
            <reference field="0" count="1" selected="0">
              <x v="11"/>
            </reference>
            <reference field="6" count="1" selected="0">
              <x v="30"/>
            </reference>
            <reference field="9" count="1" selected="0">
              <x v="125"/>
            </reference>
            <reference field="12" count="6">
              <x v="0"/>
              <x v="1"/>
              <x v="2"/>
              <x v="3"/>
              <x v="4"/>
              <x v="6"/>
            </reference>
          </references>
        </pivotArea>
        <pivotArea type="data" collapsedLevelsAreSubtotals="1" fieldPosition="0">
          <references count="3">
            <reference field="4294967294" count="5" selected="0">
              <x v="1"/>
              <x v="2"/>
              <x v="3"/>
              <x v="4"/>
              <x v="5"/>
            </reference>
            <reference field="0" count="1" selected="0">
              <x v="11"/>
            </reference>
            <reference field="6" count="1">
              <x v="101"/>
            </reference>
          </references>
        </pivotArea>
        <pivotArea type="data" collapsedLevelsAreSubtotals="1" fieldPosition="0">
          <references count="4">
            <reference field="4294967294" count="5" selected="0">
              <x v="1"/>
              <x v="2"/>
              <x v="3"/>
              <x v="4"/>
              <x v="5"/>
            </reference>
            <reference field="0" count="1" selected="0">
              <x v="11"/>
            </reference>
            <reference field="6" count="1" selected="0">
              <x v="101"/>
            </reference>
            <reference field="9" count="1">
              <x v="102"/>
            </reference>
          </references>
        </pivotArea>
        <pivotArea type="data" collapsedLevelsAreSubtotals="1" fieldPosition="0">
          <references count="5">
            <reference field="4294967294" count="5" selected="0">
              <x v="1"/>
              <x v="2"/>
              <x v="3"/>
              <x v="4"/>
              <x v="5"/>
            </reference>
            <reference field="0" count="1" selected="0">
              <x v="11"/>
            </reference>
            <reference field="6" count="1" selected="0">
              <x v="101"/>
            </reference>
            <reference field="9" count="1" selected="0">
              <x v="102"/>
            </reference>
            <reference field="12" count="6">
              <x v="0"/>
              <x v="1"/>
              <x v="2"/>
              <x v="3"/>
              <x v="4"/>
              <x v="6"/>
            </reference>
          </references>
        </pivotArea>
        <pivotArea type="data" collapsedLevelsAreSubtotals="1" fieldPosition="0">
          <references count="3">
            <reference field="4294967294" count="5" selected="0">
              <x v="1"/>
              <x v="2"/>
              <x v="3"/>
              <x v="4"/>
              <x v="5"/>
            </reference>
            <reference field="0" count="1" selected="0">
              <x v="11"/>
            </reference>
            <reference field="6" count="1">
              <x v="131"/>
            </reference>
          </references>
        </pivotArea>
        <pivotArea type="data" collapsedLevelsAreSubtotals="1" fieldPosition="0">
          <references count="4">
            <reference field="4294967294" count="5" selected="0">
              <x v="1"/>
              <x v="2"/>
              <x v="3"/>
              <x v="4"/>
              <x v="5"/>
            </reference>
            <reference field="0" count="1" selected="0">
              <x v="11"/>
            </reference>
            <reference field="6" count="1" selected="0">
              <x v="131"/>
            </reference>
            <reference field="9" count="1">
              <x v="147"/>
            </reference>
          </references>
        </pivotArea>
        <pivotArea type="data" collapsedLevelsAreSubtotals="1" fieldPosition="0">
          <references count="5">
            <reference field="4294967294" count="5" selected="0">
              <x v="1"/>
              <x v="2"/>
              <x v="3"/>
              <x v="4"/>
              <x v="5"/>
            </reference>
            <reference field="0" count="1" selected="0">
              <x v="11"/>
            </reference>
            <reference field="6" count="1" selected="0">
              <x v="131"/>
            </reference>
            <reference field="9" count="1" selected="0">
              <x v="147"/>
            </reference>
            <reference field="12" count="6">
              <x v="0"/>
              <x v="1"/>
              <x v="2"/>
              <x v="3"/>
              <x v="4"/>
              <x v="6"/>
            </reference>
          </references>
        </pivotArea>
        <pivotArea type="data" collapsedLevelsAreSubtotals="1" fieldPosition="0">
          <references count="3">
            <reference field="4294967294" count="5" selected="0">
              <x v="1"/>
              <x v="2"/>
              <x v="3"/>
              <x v="4"/>
              <x v="5"/>
            </reference>
            <reference field="0" count="1" selected="0">
              <x v="11"/>
            </reference>
            <reference field="6" count="1">
              <x v="132"/>
            </reference>
          </references>
        </pivotArea>
        <pivotArea type="data" collapsedLevelsAreSubtotals="1" fieldPosition="0">
          <references count="4">
            <reference field="4294967294" count="5" selected="0">
              <x v="1"/>
              <x v="2"/>
              <x v="3"/>
              <x v="4"/>
              <x v="5"/>
            </reference>
            <reference field="0" count="1" selected="0">
              <x v="11"/>
            </reference>
            <reference field="6" count="1" selected="0">
              <x v="132"/>
            </reference>
            <reference field="9" count="1">
              <x v="125"/>
            </reference>
          </references>
        </pivotArea>
        <pivotArea type="data" collapsedLevelsAreSubtotals="1" fieldPosition="0">
          <references count="5">
            <reference field="4294967294" count="5" selected="0">
              <x v="1"/>
              <x v="2"/>
              <x v="3"/>
              <x v="4"/>
              <x v="5"/>
            </reference>
            <reference field="0" count="1" selected="0">
              <x v="11"/>
            </reference>
            <reference field="6" count="1" selected="0">
              <x v="132"/>
            </reference>
            <reference field="9" count="1" selected="0">
              <x v="125"/>
            </reference>
            <reference field="12" count="6">
              <x v="0"/>
              <x v="1"/>
              <x v="2"/>
              <x v="3"/>
              <x v="4"/>
              <x v="6"/>
            </reference>
          </references>
        </pivotArea>
        <pivotArea type="data" collapsedLevelsAreSubtotals="1" fieldPosition="0">
          <references count="3">
            <reference field="4294967294" count="5" selected="0">
              <x v="1"/>
              <x v="2"/>
              <x v="3"/>
              <x v="4"/>
              <x v="5"/>
            </reference>
            <reference field="0" count="1" selected="0">
              <x v="11"/>
            </reference>
            <reference field="6" count="1">
              <x v="133"/>
            </reference>
          </references>
        </pivotArea>
        <pivotArea type="data" collapsedLevelsAreSubtotals="1" fieldPosition="0">
          <references count="4">
            <reference field="4294967294" count="5" selected="0">
              <x v="1"/>
              <x v="2"/>
              <x v="3"/>
              <x v="4"/>
              <x v="5"/>
            </reference>
            <reference field="0" count="1" selected="0">
              <x v="11"/>
            </reference>
            <reference field="6" count="1" selected="0">
              <x v="133"/>
            </reference>
            <reference field="9" count="1">
              <x v="59"/>
            </reference>
          </references>
        </pivotArea>
        <pivotArea type="data" collapsedLevelsAreSubtotals="1" fieldPosition="0">
          <references count="5">
            <reference field="4294967294" count="5" selected="0">
              <x v="1"/>
              <x v="2"/>
              <x v="3"/>
              <x v="4"/>
              <x v="5"/>
            </reference>
            <reference field="0" count="1" selected="0">
              <x v="11"/>
            </reference>
            <reference field="6" count="1" selected="0">
              <x v="133"/>
            </reference>
            <reference field="9" count="1" selected="0">
              <x v="59"/>
            </reference>
            <reference field="12" count="6">
              <x v="0"/>
              <x v="1"/>
              <x v="2"/>
              <x v="3"/>
              <x v="4"/>
              <x v="6"/>
            </reference>
          </references>
        </pivotArea>
        <pivotArea type="data" collapsedLevelsAreSubtotals="1" fieldPosition="0">
          <references count="3">
            <reference field="4294967294" count="5" selected="0">
              <x v="1"/>
              <x v="2"/>
              <x v="3"/>
              <x v="4"/>
              <x v="5"/>
            </reference>
            <reference field="0" count="1" selected="0">
              <x v="11"/>
            </reference>
            <reference field="6" count="1">
              <x v="134"/>
            </reference>
          </references>
        </pivotArea>
        <pivotArea type="data" collapsedLevelsAreSubtotals="1" fieldPosition="0">
          <references count="4">
            <reference field="4294967294" count="5" selected="0">
              <x v="1"/>
              <x v="2"/>
              <x v="3"/>
              <x v="4"/>
              <x v="5"/>
            </reference>
            <reference field="0" count="1" selected="0">
              <x v="11"/>
            </reference>
            <reference field="6" count="1" selected="0">
              <x v="134"/>
            </reference>
            <reference field="9" count="1">
              <x v="67"/>
            </reference>
          </references>
        </pivotArea>
        <pivotArea type="data" collapsedLevelsAreSubtotals="1" fieldPosition="0">
          <references count="5">
            <reference field="4294967294" count="5" selected="0">
              <x v="1"/>
              <x v="2"/>
              <x v="3"/>
              <x v="4"/>
              <x v="5"/>
            </reference>
            <reference field="0" count="1" selected="0">
              <x v="11"/>
            </reference>
            <reference field="6" count="1" selected="0">
              <x v="134"/>
            </reference>
            <reference field="9" count="1" selected="0">
              <x v="67"/>
            </reference>
            <reference field="12" count="6">
              <x v="0"/>
              <x v="1"/>
              <x v="2"/>
              <x v="3"/>
              <x v="4"/>
              <x v="6"/>
            </reference>
          </references>
        </pivotArea>
        <pivotArea type="data" collapsedLevelsAreSubtotals="1" fieldPosition="0">
          <references count="3">
            <reference field="4294967294" count="5" selected="0">
              <x v="1"/>
              <x v="2"/>
              <x v="3"/>
              <x v="4"/>
              <x v="5"/>
            </reference>
            <reference field="0" count="1" selected="0">
              <x v="11"/>
            </reference>
            <reference field="6" count="1">
              <x v="136"/>
            </reference>
          </references>
        </pivotArea>
        <pivotArea type="data" collapsedLevelsAreSubtotals="1" fieldPosition="0">
          <references count="4">
            <reference field="4294967294" count="5" selected="0">
              <x v="1"/>
              <x v="2"/>
              <x v="3"/>
              <x v="4"/>
              <x v="5"/>
            </reference>
            <reference field="0" count="1" selected="0">
              <x v="11"/>
            </reference>
            <reference field="6" count="1" selected="0">
              <x v="136"/>
            </reference>
            <reference field="9" count="1">
              <x v="90"/>
            </reference>
          </references>
        </pivotArea>
        <pivotArea type="data" collapsedLevelsAreSubtotals="1" fieldPosition="0">
          <references count="5">
            <reference field="4294967294" count="5" selected="0">
              <x v="1"/>
              <x v="2"/>
              <x v="3"/>
              <x v="4"/>
              <x v="5"/>
            </reference>
            <reference field="0" count="1" selected="0">
              <x v="11"/>
            </reference>
            <reference field="6" count="1" selected="0">
              <x v="136"/>
            </reference>
            <reference field="9" count="1" selected="0">
              <x v="90"/>
            </reference>
            <reference field="12" count="6">
              <x v="0"/>
              <x v="1"/>
              <x v="2"/>
              <x v="3"/>
              <x v="4"/>
              <x v="6"/>
            </reference>
          </references>
        </pivotArea>
        <pivotArea type="data" collapsedLevelsAreSubtotals="1" fieldPosition="0">
          <references count="3">
            <reference field="4294967294" count="5" selected="0">
              <x v="1"/>
              <x v="2"/>
              <x v="3"/>
              <x v="4"/>
              <x v="5"/>
            </reference>
            <reference field="0" count="1" selected="0">
              <x v="11"/>
            </reference>
            <reference field="6" count="1">
              <x v="137"/>
            </reference>
          </references>
        </pivotArea>
        <pivotArea type="data" collapsedLevelsAreSubtotals="1" fieldPosition="0">
          <references count="4">
            <reference field="4294967294" count="5" selected="0">
              <x v="1"/>
              <x v="2"/>
              <x v="3"/>
              <x v="4"/>
              <x v="5"/>
            </reference>
            <reference field="0" count="1" selected="0">
              <x v="11"/>
            </reference>
            <reference field="6" count="1" selected="0">
              <x v="137"/>
            </reference>
            <reference field="9" count="1">
              <x v="51"/>
            </reference>
          </references>
        </pivotArea>
        <pivotArea type="data" collapsedLevelsAreSubtotals="1" fieldPosition="0">
          <references count="5">
            <reference field="4294967294" count="5" selected="0">
              <x v="1"/>
              <x v="2"/>
              <x v="3"/>
              <x v="4"/>
              <x v="5"/>
            </reference>
            <reference field="0" count="1" selected="0">
              <x v="11"/>
            </reference>
            <reference field="6" count="1" selected="0">
              <x v="137"/>
            </reference>
            <reference field="9" count="1" selected="0">
              <x v="51"/>
            </reference>
            <reference field="12" count="6">
              <x v="0"/>
              <x v="1"/>
              <x v="2"/>
              <x v="3"/>
              <x v="4"/>
              <x v="6"/>
            </reference>
          </references>
        </pivotArea>
        <pivotArea type="data" collapsedLevelsAreSubtotals="1" fieldPosition="0">
          <references count="3">
            <reference field="4294967294" count="5" selected="0">
              <x v="1"/>
              <x v="2"/>
              <x v="3"/>
              <x v="4"/>
              <x v="5"/>
            </reference>
            <reference field="0" count="1" selected="0">
              <x v="11"/>
            </reference>
            <reference field="6" count="1">
              <x v="138"/>
            </reference>
          </references>
        </pivotArea>
        <pivotArea type="data" collapsedLevelsAreSubtotals="1" fieldPosition="0">
          <references count="4">
            <reference field="4294967294" count="5" selected="0">
              <x v="1"/>
              <x v="2"/>
              <x v="3"/>
              <x v="4"/>
              <x v="5"/>
            </reference>
            <reference field="0" count="1" selected="0">
              <x v="11"/>
            </reference>
            <reference field="6" count="1" selected="0">
              <x v="138"/>
            </reference>
            <reference field="9" count="1">
              <x v="9"/>
            </reference>
          </references>
        </pivotArea>
        <pivotArea type="data" collapsedLevelsAreSubtotals="1" fieldPosition="0">
          <references count="5">
            <reference field="4294967294" count="5" selected="0">
              <x v="1"/>
              <x v="2"/>
              <x v="3"/>
              <x v="4"/>
              <x v="5"/>
            </reference>
            <reference field="0" count="1" selected="0">
              <x v="11"/>
            </reference>
            <reference field="6" count="1" selected="0">
              <x v="138"/>
            </reference>
            <reference field="9" count="1" selected="0">
              <x v="9"/>
            </reference>
            <reference field="12" count="6">
              <x v="0"/>
              <x v="1"/>
              <x v="2"/>
              <x v="3"/>
              <x v="4"/>
              <x v="6"/>
            </reference>
          </references>
        </pivotArea>
        <pivotArea type="data" collapsedLevelsAreSubtotals="1" fieldPosition="0">
          <references count="3">
            <reference field="4294967294" count="5" selected="0">
              <x v="1"/>
              <x v="2"/>
              <x v="3"/>
              <x v="4"/>
              <x v="5"/>
            </reference>
            <reference field="0" count="1" selected="0">
              <x v="11"/>
            </reference>
            <reference field="6" count="1">
              <x v="139"/>
            </reference>
          </references>
        </pivotArea>
        <pivotArea type="data" collapsedLevelsAreSubtotals="1" fieldPosition="0">
          <references count="4">
            <reference field="4294967294" count="5" selected="0">
              <x v="1"/>
              <x v="2"/>
              <x v="3"/>
              <x v="4"/>
              <x v="5"/>
            </reference>
            <reference field="0" count="1" selected="0">
              <x v="11"/>
            </reference>
            <reference field="6" count="1" selected="0">
              <x v="139"/>
            </reference>
            <reference field="9" count="1">
              <x v="105"/>
            </reference>
          </references>
        </pivotArea>
        <pivotArea type="data" collapsedLevelsAreSubtotals="1" fieldPosition="0">
          <references count="5">
            <reference field="4294967294" count="5" selected="0">
              <x v="1"/>
              <x v="2"/>
              <x v="3"/>
              <x v="4"/>
              <x v="5"/>
            </reference>
            <reference field="0" count="1" selected="0">
              <x v="11"/>
            </reference>
            <reference field="6" count="1" selected="0">
              <x v="139"/>
            </reference>
            <reference field="9" count="1" selected="0">
              <x v="105"/>
            </reference>
            <reference field="12" count="6">
              <x v="0"/>
              <x v="1"/>
              <x v="2"/>
              <x v="3"/>
              <x v="4"/>
              <x v="6"/>
            </reference>
          </references>
        </pivotArea>
        <pivotArea type="data" collapsedLevelsAreSubtotals="1" fieldPosition="0">
          <references count="3">
            <reference field="4294967294" count="5" selected="0">
              <x v="1"/>
              <x v="2"/>
              <x v="3"/>
              <x v="4"/>
              <x v="5"/>
            </reference>
            <reference field="0" count="1" selected="0">
              <x v="11"/>
            </reference>
            <reference field="6" count="1">
              <x v="142"/>
            </reference>
          </references>
        </pivotArea>
        <pivotArea type="data" collapsedLevelsAreSubtotals="1" fieldPosition="0">
          <references count="4">
            <reference field="4294967294" count="5" selected="0">
              <x v="1"/>
              <x v="2"/>
              <x v="3"/>
              <x v="4"/>
              <x v="5"/>
            </reference>
            <reference field="0" count="1" selected="0">
              <x v="11"/>
            </reference>
            <reference field="6" count="1" selected="0">
              <x v="142"/>
            </reference>
            <reference field="9" count="1">
              <x v="9"/>
            </reference>
          </references>
        </pivotArea>
        <pivotArea type="data" collapsedLevelsAreSubtotals="1" fieldPosition="0">
          <references count="5">
            <reference field="4294967294" count="5" selected="0">
              <x v="1"/>
              <x v="2"/>
              <x v="3"/>
              <x v="4"/>
              <x v="5"/>
            </reference>
            <reference field="0" count="1" selected="0">
              <x v="11"/>
            </reference>
            <reference field="6" count="1" selected="0">
              <x v="142"/>
            </reference>
            <reference field="9" count="1" selected="0">
              <x v="9"/>
            </reference>
            <reference field="12" count="6">
              <x v="0"/>
              <x v="1"/>
              <x v="2"/>
              <x v="3"/>
              <x v="4"/>
              <x v="6"/>
            </reference>
          </references>
        </pivotArea>
        <pivotArea type="data" collapsedLevelsAreSubtotals="1" fieldPosition="0">
          <references count="3">
            <reference field="4294967294" count="5" selected="0">
              <x v="1"/>
              <x v="2"/>
              <x v="3"/>
              <x v="4"/>
              <x v="5"/>
            </reference>
            <reference field="0" count="1" selected="0">
              <x v="11"/>
            </reference>
            <reference field="6" count="1">
              <x v="143"/>
            </reference>
          </references>
        </pivotArea>
        <pivotArea type="data" collapsedLevelsAreSubtotals="1" fieldPosition="0">
          <references count="4">
            <reference field="4294967294" count="5" selected="0">
              <x v="1"/>
              <x v="2"/>
              <x v="3"/>
              <x v="4"/>
              <x v="5"/>
            </reference>
            <reference field="0" count="1" selected="0">
              <x v="11"/>
            </reference>
            <reference field="6" count="1" selected="0">
              <x v="143"/>
            </reference>
            <reference field="9" count="1">
              <x v="9"/>
            </reference>
          </references>
        </pivotArea>
        <pivotArea type="data" collapsedLevelsAreSubtotals="1" fieldPosition="0">
          <references count="5">
            <reference field="4294967294" count="5" selected="0">
              <x v="1"/>
              <x v="2"/>
              <x v="3"/>
              <x v="4"/>
              <x v="5"/>
            </reference>
            <reference field="0" count="1" selected="0">
              <x v="11"/>
            </reference>
            <reference field="6" count="1" selected="0">
              <x v="143"/>
            </reference>
            <reference field="9" count="1" selected="0">
              <x v="9"/>
            </reference>
            <reference field="12" count="6">
              <x v="0"/>
              <x v="1"/>
              <x v="2"/>
              <x v="3"/>
              <x v="4"/>
              <x v="6"/>
            </reference>
          </references>
        </pivotArea>
        <pivotArea type="data" collapsedLevelsAreSubtotals="1" fieldPosition="0">
          <references count="3">
            <reference field="4294967294" count="5" selected="0">
              <x v="1"/>
              <x v="2"/>
              <x v="3"/>
              <x v="4"/>
              <x v="5"/>
            </reference>
            <reference field="0" count="1" selected="0">
              <x v="11"/>
            </reference>
            <reference field="6" count="1">
              <x v="144"/>
            </reference>
          </references>
        </pivotArea>
        <pivotArea type="data" collapsedLevelsAreSubtotals="1" fieldPosition="0">
          <references count="4">
            <reference field="4294967294" count="5" selected="0">
              <x v="1"/>
              <x v="2"/>
              <x v="3"/>
              <x v="4"/>
              <x v="5"/>
            </reference>
            <reference field="0" count="1" selected="0">
              <x v="11"/>
            </reference>
            <reference field="6" count="1" selected="0">
              <x v="144"/>
            </reference>
            <reference field="9" count="1">
              <x v="126"/>
            </reference>
          </references>
        </pivotArea>
        <pivotArea type="data" collapsedLevelsAreSubtotals="1" fieldPosition="0">
          <references count="5">
            <reference field="4294967294" count="5" selected="0">
              <x v="1"/>
              <x v="2"/>
              <x v="3"/>
              <x v="4"/>
              <x v="5"/>
            </reference>
            <reference field="0" count="1" selected="0">
              <x v="11"/>
            </reference>
            <reference field="6" count="1" selected="0">
              <x v="144"/>
            </reference>
            <reference field="9" count="1" selected="0">
              <x v="126"/>
            </reference>
            <reference field="12" count="6">
              <x v="0"/>
              <x v="1"/>
              <x v="2"/>
              <x v="3"/>
              <x v="4"/>
              <x v="6"/>
            </reference>
          </references>
        </pivotArea>
        <pivotArea type="data" collapsedLevelsAreSubtotals="1" fieldPosition="0">
          <references count="3">
            <reference field="4294967294" count="5" selected="0">
              <x v="1"/>
              <x v="2"/>
              <x v="3"/>
              <x v="4"/>
              <x v="5"/>
            </reference>
            <reference field="0" count="1" selected="0">
              <x v="11"/>
            </reference>
            <reference field="6" count="1">
              <x v="145"/>
            </reference>
          </references>
        </pivotArea>
        <pivotArea type="data" collapsedLevelsAreSubtotals="1" fieldPosition="0">
          <references count="4">
            <reference field="4294967294" count="5" selected="0">
              <x v="1"/>
              <x v="2"/>
              <x v="3"/>
              <x v="4"/>
              <x v="5"/>
            </reference>
            <reference field="0" count="1" selected="0">
              <x v="11"/>
            </reference>
            <reference field="6" count="1" selected="0">
              <x v="145"/>
            </reference>
            <reference field="9" count="1">
              <x v="162"/>
            </reference>
          </references>
        </pivotArea>
        <pivotArea type="data" collapsedLevelsAreSubtotals="1" fieldPosition="0">
          <references count="5">
            <reference field="4294967294" count="5" selected="0">
              <x v="1"/>
              <x v="2"/>
              <x v="3"/>
              <x v="4"/>
              <x v="5"/>
            </reference>
            <reference field="0" count="1" selected="0">
              <x v="11"/>
            </reference>
            <reference field="6" count="1" selected="0">
              <x v="145"/>
            </reference>
            <reference field="9" count="1" selected="0">
              <x v="162"/>
            </reference>
            <reference field="12" count="6">
              <x v="0"/>
              <x v="1"/>
              <x v="2"/>
              <x v="3"/>
              <x v="4"/>
              <x v="6"/>
            </reference>
          </references>
        </pivotArea>
        <pivotArea type="data" collapsedLevelsAreSubtotals="1" fieldPosition="0">
          <references count="3">
            <reference field="4294967294" count="5" selected="0">
              <x v="1"/>
              <x v="2"/>
              <x v="3"/>
              <x v="4"/>
              <x v="5"/>
            </reference>
            <reference field="0" count="1" selected="0">
              <x v="11"/>
            </reference>
            <reference field="6" count="1">
              <x v="146"/>
            </reference>
          </references>
        </pivotArea>
        <pivotArea type="data" collapsedLevelsAreSubtotals="1" fieldPosition="0">
          <references count="4">
            <reference field="4294967294" count="5" selected="0">
              <x v="1"/>
              <x v="2"/>
              <x v="3"/>
              <x v="4"/>
              <x v="5"/>
            </reference>
            <reference field="0" count="1" selected="0">
              <x v="11"/>
            </reference>
            <reference field="6" count="1" selected="0">
              <x v="146"/>
            </reference>
            <reference field="9" count="1">
              <x v="162"/>
            </reference>
          </references>
        </pivotArea>
        <pivotArea type="data" collapsedLevelsAreSubtotals="1" fieldPosition="0">
          <references count="5">
            <reference field="4294967294" count="5" selected="0">
              <x v="1"/>
              <x v="2"/>
              <x v="3"/>
              <x v="4"/>
              <x v="5"/>
            </reference>
            <reference field="0" count="1" selected="0">
              <x v="11"/>
            </reference>
            <reference field="6" count="1" selected="0">
              <x v="146"/>
            </reference>
            <reference field="9" count="1" selected="0">
              <x v="162"/>
            </reference>
            <reference field="12" count="6">
              <x v="0"/>
              <x v="1"/>
              <x v="2"/>
              <x v="3"/>
              <x v="4"/>
              <x v="6"/>
            </reference>
          </references>
        </pivotArea>
        <pivotArea type="data" collapsedLevelsAreSubtotals="1" fieldPosition="0">
          <references count="3">
            <reference field="4294967294" count="5" selected="0">
              <x v="1"/>
              <x v="2"/>
              <x v="3"/>
              <x v="4"/>
              <x v="5"/>
            </reference>
            <reference field="0" count="1" selected="0">
              <x v="11"/>
            </reference>
            <reference field="6" count="1">
              <x v="147"/>
            </reference>
          </references>
        </pivotArea>
        <pivotArea type="data" collapsedLevelsAreSubtotals="1" fieldPosition="0">
          <references count="4">
            <reference field="4294967294" count="5" selected="0">
              <x v="1"/>
              <x v="2"/>
              <x v="3"/>
              <x v="4"/>
              <x v="5"/>
            </reference>
            <reference field="0" count="1" selected="0">
              <x v="11"/>
            </reference>
            <reference field="6" count="1" selected="0">
              <x v="147"/>
            </reference>
            <reference field="9" count="1">
              <x v="51"/>
            </reference>
          </references>
        </pivotArea>
        <pivotArea type="data" collapsedLevelsAreSubtotals="1" fieldPosition="0">
          <references count="5">
            <reference field="4294967294" count="5" selected="0">
              <x v="1"/>
              <x v="2"/>
              <x v="3"/>
              <x v="4"/>
              <x v="5"/>
            </reference>
            <reference field="0" count="1" selected="0">
              <x v="11"/>
            </reference>
            <reference field="6" count="1" selected="0">
              <x v="147"/>
            </reference>
            <reference field="9" count="1" selected="0">
              <x v="51"/>
            </reference>
            <reference field="12" count="6">
              <x v="0"/>
              <x v="1"/>
              <x v="2"/>
              <x v="3"/>
              <x v="4"/>
              <x v="6"/>
            </reference>
          </references>
        </pivotArea>
        <pivotArea type="data" collapsedLevelsAreSubtotals="1" fieldPosition="0">
          <references count="3">
            <reference field="4294967294" count="5" selected="0">
              <x v="1"/>
              <x v="2"/>
              <x v="3"/>
              <x v="4"/>
              <x v="5"/>
            </reference>
            <reference field="0" count="1" selected="0">
              <x v="11"/>
            </reference>
            <reference field="6" count="1">
              <x v="161"/>
            </reference>
          </references>
        </pivotArea>
        <pivotArea type="data" collapsedLevelsAreSubtotals="1" fieldPosition="0">
          <references count="4">
            <reference field="4294967294" count="5" selected="0">
              <x v="1"/>
              <x v="2"/>
              <x v="3"/>
              <x v="4"/>
              <x v="5"/>
            </reference>
            <reference field="0" count="1" selected="0">
              <x v="11"/>
            </reference>
            <reference field="6" count="1" selected="0">
              <x v="161"/>
            </reference>
            <reference field="9" count="1">
              <x v="48"/>
            </reference>
          </references>
        </pivotArea>
        <pivotArea type="data" collapsedLevelsAreSubtotals="1" fieldPosition="0">
          <references count="5">
            <reference field="4294967294" count="5" selected="0">
              <x v="1"/>
              <x v="2"/>
              <x v="3"/>
              <x v="4"/>
              <x v="5"/>
            </reference>
            <reference field="0" count="1" selected="0">
              <x v="11"/>
            </reference>
            <reference field="6" count="1" selected="0">
              <x v="161"/>
            </reference>
            <reference field="9" count="1" selected="0">
              <x v="48"/>
            </reference>
            <reference field="12" count="6">
              <x v="0"/>
              <x v="1"/>
              <x v="2"/>
              <x v="3"/>
              <x v="4"/>
              <x v="6"/>
            </reference>
          </references>
        </pivotArea>
        <pivotArea type="data" collapsedLevelsAreSubtotals="1" fieldPosition="0">
          <references count="2">
            <reference field="4294967294" count="5" selected="0">
              <x v="1"/>
              <x v="2"/>
              <x v="3"/>
              <x v="4"/>
              <x v="5"/>
            </reference>
            <reference field="0" count="1">
              <x v="12"/>
            </reference>
          </references>
        </pivotArea>
        <pivotArea type="data" collapsedLevelsAreSubtotals="1" fieldPosition="0">
          <references count="3">
            <reference field="4294967294" count="5" selected="0">
              <x v="1"/>
              <x v="2"/>
              <x v="3"/>
              <x v="4"/>
              <x v="5"/>
            </reference>
            <reference field="0" count="1" selected="0">
              <x v="12"/>
            </reference>
            <reference field="6" count="1">
              <x v="50"/>
            </reference>
          </references>
        </pivotArea>
        <pivotArea type="data" collapsedLevelsAreSubtotals="1" fieldPosition="0">
          <references count="4">
            <reference field="4294967294" count="5" selected="0">
              <x v="1"/>
              <x v="2"/>
              <x v="3"/>
              <x v="4"/>
              <x v="5"/>
            </reference>
            <reference field="0" count="1" selected="0">
              <x v="12"/>
            </reference>
            <reference field="6" count="1" selected="0">
              <x v="50"/>
            </reference>
            <reference field="9" count="1">
              <x v="163"/>
            </reference>
          </references>
        </pivotArea>
        <pivotArea type="data" collapsedLevelsAreSubtotals="1" fieldPosition="0">
          <references count="5">
            <reference field="4294967294" count="5" selected="0">
              <x v="1"/>
              <x v="2"/>
              <x v="3"/>
              <x v="4"/>
              <x v="5"/>
            </reference>
            <reference field="0" count="1" selected="0">
              <x v="12"/>
            </reference>
            <reference field="6" count="1" selected="0">
              <x v="50"/>
            </reference>
            <reference field="9" count="1" selected="0">
              <x v="163"/>
            </reference>
            <reference field="12" count="6">
              <x v="0"/>
              <x v="1"/>
              <x v="2"/>
              <x v="3"/>
              <x v="4"/>
              <x v="6"/>
            </reference>
          </references>
        </pivotArea>
        <pivotArea type="data" collapsedLevelsAreSubtotals="1" fieldPosition="0">
          <references count="3">
            <reference field="4294967294" count="5" selected="0">
              <x v="1"/>
              <x v="2"/>
              <x v="3"/>
              <x v="4"/>
              <x v="5"/>
            </reference>
            <reference field="0" count="1" selected="0">
              <x v="12"/>
            </reference>
            <reference field="6" count="1">
              <x v="62"/>
            </reference>
          </references>
        </pivotArea>
        <pivotArea type="data" collapsedLevelsAreSubtotals="1" fieldPosition="0">
          <references count="4">
            <reference field="4294967294" count="5" selected="0">
              <x v="1"/>
              <x v="2"/>
              <x v="3"/>
              <x v="4"/>
              <x v="5"/>
            </reference>
            <reference field="0" count="1" selected="0">
              <x v="12"/>
            </reference>
            <reference field="6" count="1" selected="0">
              <x v="62"/>
            </reference>
            <reference field="9" count="1">
              <x v="86"/>
            </reference>
          </references>
        </pivotArea>
        <pivotArea type="data" collapsedLevelsAreSubtotals="1" fieldPosition="0">
          <references count="5">
            <reference field="4294967294" count="5" selected="0">
              <x v="1"/>
              <x v="2"/>
              <x v="3"/>
              <x v="4"/>
              <x v="5"/>
            </reference>
            <reference field="0" count="1" selected="0">
              <x v="12"/>
            </reference>
            <reference field="6" count="1" selected="0">
              <x v="62"/>
            </reference>
            <reference field="9" count="1" selected="0">
              <x v="86"/>
            </reference>
            <reference field="12" count="6">
              <x v="0"/>
              <x v="1"/>
              <x v="2"/>
              <x v="3"/>
              <x v="4"/>
              <x v="6"/>
            </reference>
          </references>
        </pivotArea>
        <pivotArea type="data" collapsedLevelsAreSubtotals="1" fieldPosition="0">
          <references count="4">
            <reference field="4294967294" count="5" selected="0">
              <x v="1"/>
              <x v="2"/>
              <x v="3"/>
              <x v="4"/>
              <x v="5"/>
            </reference>
            <reference field="0" count="1" selected="0">
              <x v="12"/>
            </reference>
            <reference field="6" count="1" selected="0">
              <x v="62"/>
            </reference>
            <reference field="9" count="1">
              <x v="87"/>
            </reference>
          </references>
        </pivotArea>
        <pivotArea type="data" collapsedLevelsAreSubtotals="1" fieldPosition="0">
          <references count="5">
            <reference field="4294967294" count="5" selected="0">
              <x v="1"/>
              <x v="2"/>
              <x v="3"/>
              <x v="4"/>
              <x v="5"/>
            </reference>
            <reference field="0" count="1" selected="0">
              <x v="12"/>
            </reference>
            <reference field="6" count="1" selected="0">
              <x v="62"/>
            </reference>
            <reference field="9" count="1" selected="0">
              <x v="87"/>
            </reference>
            <reference field="12" count="6">
              <x v="0"/>
              <x v="1"/>
              <x v="2"/>
              <x v="3"/>
              <x v="4"/>
              <x v="6"/>
            </reference>
          </references>
        </pivotArea>
        <pivotArea type="data" collapsedLevelsAreSubtotals="1" fieldPosition="0">
          <references count="4">
            <reference field="4294967294" count="5" selected="0">
              <x v="1"/>
              <x v="2"/>
              <x v="3"/>
              <x v="4"/>
              <x v="5"/>
            </reference>
            <reference field="0" count="1" selected="0">
              <x v="12"/>
            </reference>
            <reference field="6" count="1" selected="0">
              <x v="62"/>
            </reference>
            <reference field="9" count="1">
              <x v="117"/>
            </reference>
          </references>
        </pivotArea>
        <pivotArea type="data" collapsedLevelsAreSubtotals="1" fieldPosition="0">
          <references count="5">
            <reference field="4294967294" count="5" selected="0">
              <x v="1"/>
              <x v="2"/>
              <x v="3"/>
              <x v="4"/>
              <x v="5"/>
            </reference>
            <reference field="0" count="1" selected="0">
              <x v="12"/>
            </reference>
            <reference field="6" count="1" selected="0">
              <x v="62"/>
            </reference>
            <reference field="9" count="1" selected="0">
              <x v="117"/>
            </reference>
            <reference field="12" count="6">
              <x v="0"/>
              <x v="1"/>
              <x v="2"/>
              <x v="3"/>
              <x v="4"/>
              <x v="6"/>
            </reference>
          </references>
        </pivotArea>
        <pivotArea type="data" collapsedLevelsAreSubtotals="1" fieldPosition="0">
          <references count="3">
            <reference field="4294967294" count="5" selected="0">
              <x v="1"/>
              <x v="2"/>
              <x v="3"/>
              <x v="4"/>
              <x v="5"/>
            </reference>
            <reference field="0" count="1" selected="0">
              <x v="12"/>
            </reference>
            <reference field="6" count="1">
              <x v="105"/>
            </reference>
          </references>
        </pivotArea>
        <pivotArea type="data" collapsedLevelsAreSubtotals="1" fieldPosition="0">
          <references count="4">
            <reference field="4294967294" count="5" selected="0">
              <x v="1"/>
              <x v="2"/>
              <x v="3"/>
              <x v="4"/>
              <x v="5"/>
            </reference>
            <reference field="0" count="1" selected="0">
              <x v="12"/>
            </reference>
            <reference field="6" count="1" selected="0">
              <x v="105"/>
            </reference>
            <reference field="9" count="1">
              <x v="88"/>
            </reference>
          </references>
        </pivotArea>
        <pivotArea type="data" collapsedLevelsAreSubtotals="1" fieldPosition="0">
          <references count="5">
            <reference field="4294967294" count="5" selected="0">
              <x v="1"/>
              <x v="2"/>
              <x v="3"/>
              <x v="4"/>
              <x v="5"/>
            </reference>
            <reference field="0" count="1" selected="0">
              <x v="12"/>
            </reference>
            <reference field="6" count="1" selected="0">
              <x v="105"/>
            </reference>
            <reference field="9" count="1" selected="0">
              <x v="88"/>
            </reference>
            <reference field="12" count="6">
              <x v="0"/>
              <x v="1"/>
              <x v="2"/>
              <x v="3"/>
              <x v="4"/>
              <x v="6"/>
            </reference>
          </references>
        </pivotArea>
        <pivotArea type="data" collapsedLevelsAreSubtotals="1" fieldPosition="0">
          <references count="4">
            <reference field="4294967294" count="5" selected="0">
              <x v="1"/>
              <x v="2"/>
              <x v="3"/>
              <x v="4"/>
              <x v="5"/>
            </reference>
            <reference field="0" count="1" selected="0">
              <x v="12"/>
            </reference>
            <reference field="6" count="1" selected="0">
              <x v="105"/>
            </reference>
            <reference field="9" count="1">
              <x v="93"/>
            </reference>
          </references>
        </pivotArea>
        <pivotArea type="data" collapsedLevelsAreSubtotals="1" fieldPosition="0">
          <references count="5">
            <reference field="4294967294" count="5" selected="0">
              <x v="1"/>
              <x v="2"/>
              <x v="3"/>
              <x v="4"/>
              <x v="5"/>
            </reference>
            <reference field="0" count="1" selected="0">
              <x v="12"/>
            </reference>
            <reference field="6" count="1" selected="0">
              <x v="105"/>
            </reference>
            <reference field="9" count="1" selected="0">
              <x v="93"/>
            </reference>
            <reference field="12" count="6">
              <x v="0"/>
              <x v="1"/>
              <x v="2"/>
              <x v="3"/>
              <x v="4"/>
              <x v="6"/>
            </reference>
          </references>
        </pivotArea>
        <pivotArea type="data" collapsedLevelsAreSubtotals="1" fieldPosition="0">
          <references count="4">
            <reference field="4294967294" count="5" selected="0">
              <x v="1"/>
              <x v="2"/>
              <x v="3"/>
              <x v="4"/>
              <x v="5"/>
            </reference>
            <reference field="0" count="1" selected="0">
              <x v="12"/>
            </reference>
            <reference field="6" count="1" selected="0">
              <x v="105"/>
            </reference>
            <reference field="9" count="1">
              <x v="117"/>
            </reference>
          </references>
        </pivotArea>
        <pivotArea type="data" collapsedLevelsAreSubtotals="1" fieldPosition="0">
          <references count="5">
            <reference field="4294967294" count="5" selected="0">
              <x v="1"/>
              <x v="2"/>
              <x v="3"/>
              <x v="4"/>
              <x v="5"/>
            </reference>
            <reference field="0" count="1" selected="0">
              <x v="12"/>
            </reference>
            <reference field="6" count="1" selected="0">
              <x v="105"/>
            </reference>
            <reference field="9" count="1" selected="0">
              <x v="117"/>
            </reference>
            <reference field="12" count="6">
              <x v="0"/>
              <x v="1"/>
              <x v="2"/>
              <x v="3"/>
              <x v="4"/>
              <x v="6"/>
            </reference>
          </references>
        </pivotArea>
        <pivotArea type="data" collapsedLevelsAreSubtotals="1" fieldPosition="0">
          <references count="3">
            <reference field="4294967294" count="5" selected="0">
              <x v="1"/>
              <x v="2"/>
              <x v="3"/>
              <x v="4"/>
              <x v="5"/>
            </reference>
            <reference field="0" count="1" selected="0">
              <x v="12"/>
            </reference>
            <reference field="6" count="1">
              <x v="106"/>
            </reference>
          </references>
        </pivotArea>
        <pivotArea type="data" collapsedLevelsAreSubtotals="1" fieldPosition="0">
          <references count="4">
            <reference field="4294967294" count="5" selected="0">
              <x v="1"/>
              <x v="2"/>
              <x v="3"/>
              <x v="4"/>
              <x v="5"/>
            </reference>
            <reference field="0" count="1" selected="0">
              <x v="12"/>
            </reference>
            <reference field="6" count="1" selected="0">
              <x v="106"/>
            </reference>
            <reference field="9" count="1">
              <x v="94"/>
            </reference>
          </references>
        </pivotArea>
        <pivotArea type="data" collapsedLevelsAreSubtotals="1" fieldPosition="0">
          <references count="5">
            <reference field="4294967294" count="5" selected="0">
              <x v="1"/>
              <x v="2"/>
              <x v="3"/>
              <x v="4"/>
              <x v="5"/>
            </reference>
            <reference field="0" count="1" selected="0">
              <x v="12"/>
            </reference>
            <reference field="6" count="1" selected="0">
              <x v="106"/>
            </reference>
            <reference field="9" count="1" selected="0">
              <x v="94"/>
            </reference>
            <reference field="12" count="6">
              <x v="0"/>
              <x v="1"/>
              <x v="2"/>
              <x v="3"/>
              <x v="4"/>
              <x v="6"/>
            </reference>
          </references>
        </pivotArea>
        <pivotArea type="data" collapsedLevelsAreSubtotals="1" fieldPosition="0">
          <references count="3">
            <reference field="4294967294" count="5" selected="0">
              <x v="1"/>
              <x v="2"/>
              <x v="3"/>
              <x v="4"/>
              <x v="5"/>
            </reference>
            <reference field="0" count="1" selected="0">
              <x v="12"/>
            </reference>
            <reference field="6" count="1">
              <x v="111"/>
            </reference>
          </references>
        </pivotArea>
        <pivotArea type="data" collapsedLevelsAreSubtotals="1" fieldPosition="0">
          <references count="4">
            <reference field="4294967294" count="5" selected="0">
              <x v="1"/>
              <x v="2"/>
              <x v="3"/>
              <x v="4"/>
              <x v="5"/>
            </reference>
            <reference field="0" count="1" selected="0">
              <x v="12"/>
            </reference>
            <reference field="6" count="1" selected="0">
              <x v="111"/>
            </reference>
            <reference field="9" count="1">
              <x v="85"/>
            </reference>
          </references>
        </pivotArea>
        <pivotArea type="data" collapsedLevelsAreSubtotals="1" fieldPosition="0">
          <references count="5">
            <reference field="4294967294" count="5" selected="0">
              <x v="1"/>
              <x v="2"/>
              <x v="3"/>
              <x v="4"/>
              <x v="5"/>
            </reference>
            <reference field="0" count="1" selected="0">
              <x v="12"/>
            </reference>
            <reference field="6" count="1" selected="0">
              <x v="111"/>
            </reference>
            <reference field="9" count="1" selected="0">
              <x v="85"/>
            </reference>
            <reference field="12" count="6">
              <x v="0"/>
              <x v="1"/>
              <x v="2"/>
              <x v="3"/>
              <x v="4"/>
              <x v="6"/>
            </reference>
          </references>
        </pivotArea>
        <pivotArea type="data" collapsedLevelsAreSubtotals="1" fieldPosition="0">
          <references count="4">
            <reference field="4294967294" count="5" selected="0">
              <x v="1"/>
              <x v="2"/>
              <x v="3"/>
              <x v="4"/>
              <x v="5"/>
            </reference>
            <reference field="0" count="1" selected="0">
              <x v="12"/>
            </reference>
            <reference field="6" count="1" selected="0">
              <x v="111"/>
            </reference>
            <reference field="9" count="1">
              <x v="117"/>
            </reference>
          </references>
        </pivotArea>
        <pivotArea type="data" collapsedLevelsAreSubtotals="1" fieldPosition="0">
          <references count="5">
            <reference field="4294967294" count="5" selected="0">
              <x v="1"/>
              <x v="2"/>
              <x v="3"/>
              <x v="4"/>
              <x v="5"/>
            </reference>
            <reference field="0" count="1" selected="0">
              <x v="12"/>
            </reference>
            <reference field="6" count="1" selected="0">
              <x v="111"/>
            </reference>
            <reference field="9" count="1" selected="0">
              <x v="117"/>
            </reference>
            <reference field="12" count="6">
              <x v="0"/>
              <x v="1"/>
              <x v="2"/>
              <x v="3"/>
              <x v="4"/>
              <x v="6"/>
            </reference>
          </references>
        </pivotArea>
        <pivotArea type="data" collapsedLevelsAreSubtotals="1" fieldPosition="0">
          <references count="3">
            <reference field="4294967294" count="5" selected="0">
              <x v="1"/>
              <x v="2"/>
              <x v="3"/>
              <x v="4"/>
              <x v="5"/>
            </reference>
            <reference field="0" count="1" selected="0">
              <x v="12"/>
            </reference>
            <reference field="6" count="1">
              <x v="113"/>
            </reference>
          </references>
        </pivotArea>
        <pivotArea type="data" collapsedLevelsAreSubtotals="1" fieldPosition="0">
          <references count="4">
            <reference field="4294967294" count="5" selected="0">
              <x v="1"/>
              <x v="2"/>
              <x v="3"/>
              <x v="4"/>
              <x v="5"/>
            </reference>
            <reference field="0" count="1" selected="0">
              <x v="12"/>
            </reference>
            <reference field="6" count="1" selected="0">
              <x v="113"/>
            </reference>
            <reference field="9" count="1">
              <x v="92"/>
            </reference>
          </references>
        </pivotArea>
        <pivotArea type="data" collapsedLevelsAreSubtotals="1" fieldPosition="0">
          <references count="5">
            <reference field="4294967294" count="5" selected="0">
              <x v="1"/>
              <x v="2"/>
              <x v="3"/>
              <x v="4"/>
              <x v="5"/>
            </reference>
            <reference field="0" count="1" selected="0">
              <x v="12"/>
            </reference>
            <reference field="6" count="1" selected="0">
              <x v="113"/>
            </reference>
            <reference field="9" count="1" selected="0">
              <x v="92"/>
            </reference>
            <reference field="12" count="6">
              <x v="0"/>
              <x v="1"/>
              <x v="2"/>
              <x v="3"/>
              <x v="4"/>
              <x v="6"/>
            </reference>
          </references>
        </pivotArea>
        <pivotArea type="data" collapsedLevelsAreSubtotals="1" fieldPosition="0">
          <references count="4">
            <reference field="4294967294" count="5" selected="0">
              <x v="1"/>
              <x v="2"/>
              <x v="3"/>
              <x v="4"/>
              <x v="5"/>
            </reference>
            <reference field="0" count="1" selected="0">
              <x v="12"/>
            </reference>
            <reference field="6" count="1" selected="0">
              <x v="113"/>
            </reference>
            <reference field="9" count="1">
              <x v="95"/>
            </reference>
          </references>
        </pivotArea>
        <pivotArea type="data" collapsedLevelsAreSubtotals="1" fieldPosition="0">
          <references count="5">
            <reference field="4294967294" count="5" selected="0">
              <x v="1"/>
              <x v="2"/>
              <x v="3"/>
              <x v="4"/>
              <x v="5"/>
            </reference>
            <reference field="0" count="1" selected="0">
              <x v="12"/>
            </reference>
            <reference field="6" count="1" selected="0">
              <x v="113"/>
            </reference>
            <reference field="9" count="1" selected="0">
              <x v="95"/>
            </reference>
            <reference field="12" count="6">
              <x v="0"/>
              <x v="1"/>
              <x v="2"/>
              <x v="3"/>
              <x v="4"/>
              <x v="6"/>
            </reference>
          </references>
        </pivotArea>
        <pivotArea type="data" collapsedLevelsAreSubtotals="1" fieldPosition="0">
          <references count="4">
            <reference field="4294967294" count="5" selected="0">
              <x v="1"/>
              <x v="2"/>
              <x v="3"/>
              <x v="4"/>
              <x v="5"/>
            </reference>
            <reference field="0" count="1" selected="0">
              <x v="12"/>
            </reference>
            <reference field="6" count="1" selected="0">
              <x v="113"/>
            </reference>
            <reference field="9" count="1">
              <x v="96"/>
            </reference>
          </references>
        </pivotArea>
        <pivotArea type="data" collapsedLevelsAreSubtotals="1" fieldPosition="0">
          <references count="5">
            <reference field="4294967294" count="5" selected="0">
              <x v="1"/>
              <x v="2"/>
              <x v="3"/>
              <x v="4"/>
              <x v="5"/>
            </reference>
            <reference field="0" count="1" selected="0">
              <x v="12"/>
            </reference>
            <reference field="6" count="1" selected="0">
              <x v="113"/>
            </reference>
            <reference field="9" count="1" selected="0">
              <x v="96"/>
            </reference>
            <reference field="12" count="6">
              <x v="0"/>
              <x v="1"/>
              <x v="2"/>
              <x v="3"/>
              <x v="4"/>
              <x v="6"/>
            </reference>
          </references>
        </pivotArea>
        <pivotArea type="data" collapsedLevelsAreSubtotals="1" fieldPosition="0">
          <references count="4">
            <reference field="4294967294" count="5" selected="0">
              <x v="1"/>
              <x v="2"/>
              <x v="3"/>
              <x v="4"/>
              <x v="5"/>
            </reference>
            <reference field="0" count="1" selected="0">
              <x v="12"/>
            </reference>
            <reference field="6" count="1" selected="0">
              <x v="113"/>
            </reference>
            <reference field="9" count="1">
              <x v="97"/>
            </reference>
          </references>
        </pivotArea>
        <pivotArea type="data" collapsedLevelsAreSubtotals="1" fieldPosition="0">
          <references count="5">
            <reference field="4294967294" count="5" selected="0">
              <x v="1"/>
              <x v="2"/>
              <x v="3"/>
              <x v="4"/>
              <x v="5"/>
            </reference>
            <reference field="0" count="1" selected="0">
              <x v="12"/>
            </reference>
            <reference field="6" count="1" selected="0">
              <x v="113"/>
            </reference>
            <reference field="9" count="1" selected="0">
              <x v="97"/>
            </reference>
            <reference field="12" count="6">
              <x v="0"/>
              <x v="1"/>
              <x v="2"/>
              <x v="3"/>
              <x v="4"/>
              <x v="6"/>
            </reference>
          </references>
        </pivotArea>
        <pivotArea type="data" collapsedLevelsAreSubtotals="1" fieldPosition="0">
          <references count="4">
            <reference field="4294967294" count="5" selected="0">
              <x v="1"/>
              <x v="2"/>
              <x v="3"/>
              <x v="4"/>
              <x v="5"/>
            </reference>
            <reference field="0" count="1" selected="0">
              <x v="12"/>
            </reference>
            <reference field="6" count="1" selected="0">
              <x v="113"/>
            </reference>
            <reference field="9" count="1">
              <x v="117"/>
            </reference>
          </references>
        </pivotArea>
        <pivotArea type="data" collapsedLevelsAreSubtotals="1" fieldPosition="0">
          <references count="5">
            <reference field="4294967294" count="5" selected="0">
              <x v="1"/>
              <x v="2"/>
              <x v="3"/>
              <x v="4"/>
              <x v="5"/>
            </reference>
            <reference field="0" count="1" selected="0">
              <x v="12"/>
            </reference>
            <reference field="6" count="1" selected="0">
              <x v="113"/>
            </reference>
            <reference field="9" count="1" selected="0">
              <x v="117"/>
            </reference>
            <reference field="12" count="6">
              <x v="0"/>
              <x v="1"/>
              <x v="2"/>
              <x v="3"/>
              <x v="4"/>
              <x v="6"/>
            </reference>
          </references>
        </pivotArea>
        <pivotArea type="data" collapsedLevelsAreSubtotals="1" fieldPosition="0">
          <references count="2">
            <reference field="4294967294" count="5" selected="0">
              <x v="1"/>
              <x v="2"/>
              <x v="3"/>
              <x v="4"/>
              <x v="5"/>
            </reference>
            <reference field="0" count="1">
              <x v="13"/>
            </reference>
          </references>
        </pivotArea>
        <pivotArea type="data" collapsedLevelsAreSubtotals="1" fieldPosition="0">
          <references count="3">
            <reference field="4294967294" count="5" selected="0">
              <x v="1"/>
              <x v="2"/>
              <x v="3"/>
              <x v="4"/>
              <x v="5"/>
            </reference>
            <reference field="0" count="1" selected="0">
              <x v="13"/>
            </reference>
            <reference field="6" count="1">
              <x v="22"/>
            </reference>
          </references>
        </pivotArea>
        <pivotArea type="data" collapsedLevelsAreSubtotals="1" fieldPosition="0">
          <references count="4">
            <reference field="4294967294" count="5" selected="0">
              <x v="1"/>
              <x v="2"/>
              <x v="3"/>
              <x v="4"/>
              <x v="5"/>
            </reference>
            <reference field="0" count="1" selected="0">
              <x v="13"/>
            </reference>
            <reference field="6" count="1" selected="0">
              <x v="22"/>
            </reference>
            <reference field="9" count="1">
              <x v="154"/>
            </reference>
          </references>
        </pivotArea>
        <pivotArea type="data" collapsedLevelsAreSubtotals="1" fieldPosition="0">
          <references count="5">
            <reference field="4294967294" count="5" selected="0">
              <x v="1"/>
              <x v="2"/>
              <x v="3"/>
              <x v="4"/>
              <x v="5"/>
            </reference>
            <reference field="0" count="1" selected="0">
              <x v="13"/>
            </reference>
            <reference field="6" count="1" selected="0">
              <x v="22"/>
            </reference>
            <reference field="9" count="1" selected="0">
              <x v="154"/>
            </reference>
            <reference field="12" count="6">
              <x v="0"/>
              <x v="1"/>
              <x v="2"/>
              <x v="3"/>
              <x v="4"/>
              <x v="6"/>
            </reference>
          </references>
        </pivotArea>
        <pivotArea type="data" collapsedLevelsAreSubtotals="1" fieldPosition="0">
          <references count="4">
            <reference field="4294967294" count="5" selected="0">
              <x v="1"/>
              <x v="2"/>
              <x v="3"/>
              <x v="4"/>
              <x v="5"/>
            </reference>
            <reference field="0" count="1" selected="0">
              <x v="13"/>
            </reference>
            <reference field="6" count="1" selected="0">
              <x v="22"/>
            </reference>
            <reference field="9" count="1">
              <x v="155"/>
            </reference>
          </references>
        </pivotArea>
        <pivotArea type="data" collapsedLevelsAreSubtotals="1" fieldPosition="0">
          <references count="5">
            <reference field="4294967294" count="5" selected="0">
              <x v="1"/>
              <x v="2"/>
              <x v="3"/>
              <x v="4"/>
              <x v="5"/>
            </reference>
            <reference field="0" count="1" selected="0">
              <x v="13"/>
            </reference>
            <reference field="6" count="1" selected="0">
              <x v="22"/>
            </reference>
            <reference field="9" count="1" selected="0">
              <x v="155"/>
            </reference>
            <reference field="12" count="6">
              <x v="0"/>
              <x v="1"/>
              <x v="2"/>
              <x v="3"/>
              <x v="4"/>
              <x v="6"/>
            </reference>
          </references>
        </pivotArea>
        <pivotArea type="data" collapsedLevelsAreSubtotals="1" fieldPosition="0">
          <references count="4">
            <reference field="4294967294" count="5" selected="0">
              <x v="1"/>
              <x v="2"/>
              <x v="3"/>
              <x v="4"/>
              <x v="5"/>
            </reference>
            <reference field="0" count="1" selected="0">
              <x v="13"/>
            </reference>
            <reference field="6" count="1" selected="0">
              <x v="22"/>
            </reference>
            <reference field="9" count="1">
              <x v="156"/>
            </reference>
          </references>
        </pivotArea>
        <pivotArea type="data" collapsedLevelsAreSubtotals="1" fieldPosition="0">
          <references count="5">
            <reference field="4294967294" count="5" selected="0">
              <x v="1"/>
              <x v="2"/>
              <x v="3"/>
              <x v="4"/>
              <x v="5"/>
            </reference>
            <reference field="0" count="1" selected="0">
              <x v="13"/>
            </reference>
            <reference field="6" count="1" selected="0">
              <x v="22"/>
            </reference>
            <reference field="9" count="1" selected="0">
              <x v="156"/>
            </reference>
            <reference field="12" count="6">
              <x v="0"/>
              <x v="1"/>
              <x v="2"/>
              <x v="3"/>
              <x v="4"/>
              <x v="6"/>
            </reference>
          </references>
        </pivotArea>
        <pivotArea type="data" collapsedLevelsAreSubtotals="1" fieldPosition="0">
          <references count="4">
            <reference field="4294967294" count="5" selected="0">
              <x v="1"/>
              <x v="2"/>
              <x v="3"/>
              <x v="4"/>
              <x v="5"/>
            </reference>
            <reference field="0" count="1" selected="0">
              <x v="13"/>
            </reference>
            <reference field="6" count="1" selected="0">
              <x v="22"/>
            </reference>
            <reference field="9" count="1">
              <x v="163"/>
            </reference>
          </references>
        </pivotArea>
        <pivotArea type="data" collapsedLevelsAreSubtotals="1" fieldPosition="0">
          <references count="5">
            <reference field="4294967294" count="5" selected="0">
              <x v="1"/>
              <x v="2"/>
              <x v="3"/>
              <x v="4"/>
              <x v="5"/>
            </reference>
            <reference field="0" count="1" selected="0">
              <x v="13"/>
            </reference>
            <reference field="6" count="1" selected="0">
              <x v="22"/>
            </reference>
            <reference field="9" count="1" selected="0">
              <x v="163"/>
            </reference>
            <reference field="12" count="6">
              <x v="0"/>
              <x v="1"/>
              <x v="2"/>
              <x v="3"/>
              <x v="4"/>
              <x v="6"/>
            </reference>
          </references>
        </pivotArea>
        <pivotArea type="data" collapsedLevelsAreSubtotals="1" fieldPosition="0">
          <references count="3">
            <reference field="4294967294" count="5" selected="0">
              <x v="1"/>
              <x v="2"/>
              <x v="3"/>
              <x v="4"/>
              <x v="5"/>
            </reference>
            <reference field="0" count="1" selected="0">
              <x v="13"/>
            </reference>
            <reference field="6" count="1">
              <x v="27"/>
            </reference>
          </references>
        </pivotArea>
        <pivotArea type="data" collapsedLevelsAreSubtotals="1" fieldPosition="0">
          <references count="4">
            <reference field="4294967294" count="5" selected="0">
              <x v="1"/>
              <x v="2"/>
              <x v="3"/>
              <x v="4"/>
              <x v="5"/>
            </reference>
            <reference field="0" count="1" selected="0">
              <x v="13"/>
            </reference>
            <reference field="6" count="1" selected="0">
              <x v="27"/>
            </reference>
            <reference field="9" count="1">
              <x v="26"/>
            </reference>
          </references>
        </pivotArea>
        <pivotArea type="data" collapsedLevelsAreSubtotals="1" fieldPosition="0">
          <references count="5">
            <reference field="4294967294" count="5" selected="0">
              <x v="1"/>
              <x v="2"/>
              <x v="3"/>
              <x v="4"/>
              <x v="5"/>
            </reference>
            <reference field="0" count="1" selected="0">
              <x v="13"/>
            </reference>
            <reference field="6" count="1" selected="0">
              <x v="27"/>
            </reference>
            <reference field="9" count="1" selected="0">
              <x v="26"/>
            </reference>
            <reference field="12" count="6">
              <x v="0"/>
              <x v="1"/>
              <x v="2"/>
              <x v="3"/>
              <x v="4"/>
              <x v="6"/>
            </reference>
          </references>
        </pivotArea>
        <pivotArea type="data" collapsedLevelsAreSubtotals="1" fieldPosition="0">
          <references count="4">
            <reference field="4294967294" count="5" selected="0">
              <x v="1"/>
              <x v="2"/>
              <x v="3"/>
              <x v="4"/>
              <x v="5"/>
            </reference>
            <reference field="0" count="1" selected="0">
              <x v="13"/>
            </reference>
            <reference field="6" count="1" selected="0">
              <x v="27"/>
            </reference>
            <reference field="9" count="1">
              <x v="27"/>
            </reference>
          </references>
        </pivotArea>
        <pivotArea type="data" collapsedLevelsAreSubtotals="1" fieldPosition="0">
          <references count="5">
            <reference field="4294967294" count="5" selected="0">
              <x v="1"/>
              <x v="2"/>
              <x v="3"/>
              <x v="4"/>
              <x v="5"/>
            </reference>
            <reference field="0" count="1" selected="0">
              <x v="13"/>
            </reference>
            <reference field="6" count="1" selected="0">
              <x v="27"/>
            </reference>
            <reference field="9" count="1" selected="0">
              <x v="27"/>
            </reference>
            <reference field="12" count="6">
              <x v="0"/>
              <x v="1"/>
              <x v="2"/>
              <x v="3"/>
              <x v="4"/>
              <x v="6"/>
            </reference>
          </references>
        </pivotArea>
        <pivotArea type="data" collapsedLevelsAreSubtotals="1" fieldPosition="0">
          <references count="4">
            <reference field="4294967294" count="5" selected="0">
              <x v="1"/>
              <x v="2"/>
              <x v="3"/>
              <x v="4"/>
              <x v="5"/>
            </reference>
            <reference field="0" count="1" selected="0">
              <x v="13"/>
            </reference>
            <reference field="6" count="1" selected="0">
              <x v="27"/>
            </reference>
            <reference field="9" count="1">
              <x v="45"/>
            </reference>
          </references>
        </pivotArea>
        <pivotArea type="data" collapsedLevelsAreSubtotals="1" fieldPosition="0">
          <references count="5">
            <reference field="4294967294" count="5" selected="0">
              <x v="1"/>
              <x v="2"/>
              <x v="3"/>
              <x v="4"/>
              <x v="5"/>
            </reference>
            <reference field="0" count="1" selected="0">
              <x v="13"/>
            </reference>
            <reference field="6" count="1" selected="0">
              <x v="27"/>
            </reference>
            <reference field="9" count="1" selected="0">
              <x v="45"/>
            </reference>
            <reference field="12" count="6">
              <x v="0"/>
              <x v="1"/>
              <x v="2"/>
              <x v="3"/>
              <x v="4"/>
              <x v="6"/>
            </reference>
          </references>
        </pivotArea>
        <pivotArea type="data" collapsedLevelsAreSubtotals="1" fieldPosition="0">
          <references count="4">
            <reference field="4294967294" count="5" selected="0">
              <x v="1"/>
              <x v="2"/>
              <x v="3"/>
              <x v="4"/>
              <x v="5"/>
            </reference>
            <reference field="0" count="1" selected="0">
              <x v="13"/>
            </reference>
            <reference field="6" count="1" selected="0">
              <x v="27"/>
            </reference>
            <reference field="9" count="1">
              <x v="48"/>
            </reference>
          </references>
        </pivotArea>
        <pivotArea type="data" collapsedLevelsAreSubtotals="1" fieldPosition="0">
          <references count="5">
            <reference field="4294967294" count="5" selected="0">
              <x v="1"/>
              <x v="2"/>
              <x v="3"/>
              <x v="4"/>
              <x v="5"/>
            </reference>
            <reference field="0" count="1" selected="0">
              <x v="13"/>
            </reference>
            <reference field="6" count="1" selected="0">
              <x v="27"/>
            </reference>
            <reference field="9" count="1" selected="0">
              <x v="48"/>
            </reference>
            <reference field="12" count="6">
              <x v="0"/>
              <x v="1"/>
              <x v="2"/>
              <x v="3"/>
              <x v="4"/>
              <x v="6"/>
            </reference>
          </references>
        </pivotArea>
        <pivotArea type="data" collapsedLevelsAreSubtotals="1" fieldPosition="0">
          <references count="4">
            <reference field="4294967294" count="5" selected="0">
              <x v="1"/>
              <x v="2"/>
              <x v="3"/>
              <x v="4"/>
              <x v="5"/>
            </reference>
            <reference field="0" count="1" selected="0">
              <x v="13"/>
            </reference>
            <reference field="6" count="1" selected="0">
              <x v="27"/>
            </reference>
            <reference field="9" count="1">
              <x v="137"/>
            </reference>
          </references>
        </pivotArea>
        <pivotArea type="data" collapsedLevelsAreSubtotals="1" fieldPosition="0">
          <references count="5">
            <reference field="4294967294" count="5" selected="0">
              <x v="1"/>
              <x v="2"/>
              <x v="3"/>
              <x v="4"/>
              <x v="5"/>
            </reference>
            <reference field="0" count="1" selected="0">
              <x v="13"/>
            </reference>
            <reference field="6" count="1" selected="0">
              <x v="27"/>
            </reference>
            <reference field="9" count="1" selected="0">
              <x v="137"/>
            </reference>
            <reference field="12" count="6">
              <x v="0"/>
              <x v="1"/>
              <x v="2"/>
              <x v="3"/>
              <x v="4"/>
              <x v="6"/>
            </reference>
          </references>
        </pivotArea>
        <pivotArea type="data" collapsedLevelsAreSubtotals="1" fieldPosition="0">
          <references count="3">
            <reference field="4294967294" count="5" selected="0">
              <x v="1"/>
              <x v="2"/>
              <x v="3"/>
              <x v="4"/>
              <x v="5"/>
            </reference>
            <reference field="0" count="1" selected="0">
              <x v="13"/>
            </reference>
            <reference field="6" count="1">
              <x v="37"/>
            </reference>
          </references>
        </pivotArea>
        <pivotArea type="data" collapsedLevelsAreSubtotals="1" fieldPosition="0">
          <references count="4">
            <reference field="4294967294" count="5" selected="0">
              <x v="1"/>
              <x v="2"/>
              <x v="3"/>
              <x v="4"/>
              <x v="5"/>
            </reference>
            <reference field="0" count="1" selected="0">
              <x v="13"/>
            </reference>
            <reference field="6" count="1" selected="0">
              <x v="37"/>
            </reference>
            <reference field="9" count="1">
              <x v="25"/>
            </reference>
          </references>
        </pivotArea>
        <pivotArea type="data" collapsedLevelsAreSubtotals="1" fieldPosition="0">
          <references count="5">
            <reference field="4294967294" count="5" selected="0">
              <x v="1"/>
              <x v="2"/>
              <x v="3"/>
              <x v="4"/>
              <x v="5"/>
            </reference>
            <reference field="0" count="1" selected="0">
              <x v="13"/>
            </reference>
            <reference field="6" count="1" selected="0">
              <x v="37"/>
            </reference>
            <reference field="9" count="1" selected="0">
              <x v="25"/>
            </reference>
            <reference field="12" count="6">
              <x v="0"/>
              <x v="1"/>
              <x v="2"/>
              <x v="3"/>
              <x v="4"/>
              <x v="6"/>
            </reference>
          </references>
        </pivotArea>
        <pivotArea type="data" collapsedLevelsAreSubtotals="1" fieldPosition="0">
          <references count="4">
            <reference field="4294967294" count="5" selected="0">
              <x v="1"/>
              <x v="2"/>
              <x v="3"/>
              <x v="4"/>
              <x v="5"/>
            </reference>
            <reference field="0" count="1" selected="0">
              <x v="13"/>
            </reference>
            <reference field="6" count="1" selected="0">
              <x v="37"/>
            </reference>
            <reference field="9" count="1">
              <x v="31"/>
            </reference>
          </references>
        </pivotArea>
        <pivotArea type="data" collapsedLevelsAreSubtotals="1" fieldPosition="0">
          <references count="5">
            <reference field="4294967294" count="5" selected="0">
              <x v="1"/>
              <x v="2"/>
              <x v="3"/>
              <x v="4"/>
              <x v="5"/>
            </reference>
            <reference field="0" count="1" selected="0">
              <x v="13"/>
            </reference>
            <reference field="6" count="1" selected="0">
              <x v="37"/>
            </reference>
            <reference field="9" count="1" selected="0">
              <x v="31"/>
            </reference>
            <reference field="12" count="6">
              <x v="0"/>
              <x v="1"/>
              <x v="2"/>
              <x v="3"/>
              <x v="4"/>
              <x v="6"/>
            </reference>
          </references>
        </pivotArea>
        <pivotArea type="data" collapsedLevelsAreSubtotals="1" fieldPosition="0">
          <references count="4">
            <reference field="4294967294" count="5" selected="0">
              <x v="1"/>
              <x v="2"/>
              <x v="3"/>
              <x v="4"/>
              <x v="5"/>
            </reference>
            <reference field="0" count="1" selected="0">
              <x v="13"/>
            </reference>
            <reference field="6" count="1" selected="0">
              <x v="37"/>
            </reference>
            <reference field="9" count="1">
              <x v="48"/>
            </reference>
          </references>
        </pivotArea>
        <pivotArea type="data" collapsedLevelsAreSubtotals="1" fieldPosition="0">
          <references count="5">
            <reference field="4294967294" count="5" selected="0">
              <x v="1"/>
              <x v="2"/>
              <x v="3"/>
              <x v="4"/>
              <x v="5"/>
            </reference>
            <reference field="0" count="1" selected="0">
              <x v="13"/>
            </reference>
            <reference field="6" count="1" selected="0">
              <x v="37"/>
            </reference>
            <reference field="9" count="1" selected="0">
              <x v="48"/>
            </reference>
            <reference field="12" count="6">
              <x v="0"/>
              <x v="1"/>
              <x v="2"/>
              <x v="3"/>
              <x v="4"/>
              <x v="6"/>
            </reference>
          </references>
        </pivotArea>
        <pivotArea type="data" collapsedLevelsAreSubtotals="1" fieldPosition="0">
          <references count="3">
            <reference field="4294967294" count="5" selected="0">
              <x v="1"/>
              <x v="2"/>
              <x v="3"/>
              <x v="4"/>
              <x v="5"/>
            </reference>
            <reference field="0" count="1" selected="0">
              <x v="13"/>
            </reference>
            <reference field="6" count="1">
              <x v="53"/>
            </reference>
          </references>
        </pivotArea>
        <pivotArea type="data" collapsedLevelsAreSubtotals="1" fieldPosition="0">
          <references count="4">
            <reference field="4294967294" count="5" selected="0">
              <x v="1"/>
              <x v="2"/>
              <x v="3"/>
              <x v="4"/>
              <x v="5"/>
            </reference>
            <reference field="0" count="1" selected="0">
              <x v="13"/>
            </reference>
            <reference field="6" count="1" selected="0">
              <x v="53"/>
            </reference>
            <reference field="9" count="1">
              <x v="163"/>
            </reference>
          </references>
        </pivotArea>
        <pivotArea type="data" collapsedLevelsAreSubtotals="1" fieldPosition="0">
          <references count="5">
            <reference field="4294967294" count="5" selected="0">
              <x v="1"/>
              <x v="2"/>
              <x v="3"/>
              <x v="4"/>
              <x v="5"/>
            </reference>
            <reference field="0" count="1" selected="0">
              <x v="13"/>
            </reference>
            <reference field="6" count="1" selected="0">
              <x v="53"/>
            </reference>
            <reference field="9" count="1" selected="0">
              <x v="163"/>
            </reference>
            <reference field="12" count="6">
              <x v="0"/>
              <x v="1"/>
              <x v="2"/>
              <x v="3"/>
              <x v="4"/>
              <x v="6"/>
            </reference>
          </references>
        </pivotArea>
        <pivotArea type="data" collapsedLevelsAreSubtotals="1" fieldPosition="0">
          <references count="3">
            <reference field="4294967294" count="5" selected="0">
              <x v="1"/>
              <x v="2"/>
              <x v="3"/>
              <x v="4"/>
              <x v="5"/>
            </reference>
            <reference field="0" count="1" selected="0">
              <x v="13"/>
            </reference>
            <reference field="6" count="1">
              <x v="123"/>
            </reference>
          </references>
        </pivotArea>
        <pivotArea type="data" collapsedLevelsAreSubtotals="1" fieldPosition="0">
          <references count="4">
            <reference field="4294967294" count="5" selected="0">
              <x v="1"/>
              <x v="2"/>
              <x v="3"/>
              <x v="4"/>
              <x v="5"/>
            </reference>
            <reference field="0" count="1" selected="0">
              <x v="13"/>
            </reference>
            <reference field="6" count="1" selected="0">
              <x v="123"/>
            </reference>
            <reference field="9" count="1">
              <x v="40"/>
            </reference>
          </references>
        </pivotArea>
        <pivotArea type="data" collapsedLevelsAreSubtotals="1" fieldPosition="0">
          <references count="5">
            <reference field="4294967294" count="5" selected="0">
              <x v="1"/>
              <x v="2"/>
              <x v="3"/>
              <x v="4"/>
              <x v="5"/>
            </reference>
            <reference field="0" count="1" selected="0">
              <x v="13"/>
            </reference>
            <reference field="6" count="1" selected="0">
              <x v="123"/>
            </reference>
            <reference field="9" count="1" selected="0">
              <x v="40"/>
            </reference>
            <reference field="12" count="6">
              <x v="0"/>
              <x v="1"/>
              <x v="2"/>
              <x v="3"/>
              <x v="4"/>
              <x v="6"/>
            </reference>
          </references>
        </pivotArea>
        <pivotArea type="data" collapsedLevelsAreSubtotals="1" fieldPosition="0">
          <references count="3">
            <reference field="4294967294" count="5" selected="0">
              <x v="1"/>
              <x v="2"/>
              <x v="3"/>
              <x v="4"/>
              <x v="5"/>
            </reference>
            <reference field="0" count="1" selected="0">
              <x v="13"/>
            </reference>
            <reference field="6" count="1">
              <x v="124"/>
            </reference>
          </references>
        </pivotArea>
        <pivotArea type="data" collapsedLevelsAreSubtotals="1" fieldPosition="0">
          <references count="4">
            <reference field="4294967294" count="5" selected="0">
              <x v="1"/>
              <x v="2"/>
              <x v="3"/>
              <x v="4"/>
              <x v="5"/>
            </reference>
            <reference field="0" count="1" selected="0">
              <x v="13"/>
            </reference>
            <reference field="6" count="1" selected="0">
              <x v="124"/>
            </reference>
            <reference field="9" count="1">
              <x v="18"/>
            </reference>
          </references>
        </pivotArea>
        <pivotArea type="data" collapsedLevelsAreSubtotals="1" fieldPosition="0">
          <references count="5">
            <reference field="4294967294" count="5" selected="0">
              <x v="1"/>
              <x v="2"/>
              <x v="3"/>
              <x v="4"/>
              <x v="5"/>
            </reference>
            <reference field="0" count="1" selected="0">
              <x v="13"/>
            </reference>
            <reference field="6" count="1" selected="0">
              <x v="124"/>
            </reference>
            <reference field="9" count="1" selected="0">
              <x v="18"/>
            </reference>
            <reference field="12" count="6">
              <x v="0"/>
              <x v="1"/>
              <x v="2"/>
              <x v="3"/>
              <x v="4"/>
              <x v="6"/>
            </reference>
          </references>
        </pivotArea>
        <pivotArea type="data" collapsedLevelsAreSubtotals="1" fieldPosition="0">
          <references count="4">
            <reference field="4294967294" count="5" selected="0">
              <x v="1"/>
              <x v="2"/>
              <x v="3"/>
              <x v="4"/>
              <x v="5"/>
            </reference>
            <reference field="0" count="1" selected="0">
              <x v="13"/>
            </reference>
            <reference field="6" count="1" selected="0">
              <x v="124"/>
            </reference>
            <reference field="9" count="1">
              <x v="38"/>
            </reference>
          </references>
        </pivotArea>
        <pivotArea type="data" collapsedLevelsAreSubtotals="1" fieldPosition="0">
          <references count="5">
            <reference field="4294967294" count="5" selected="0">
              <x v="1"/>
              <x v="2"/>
              <x v="3"/>
              <x v="4"/>
              <x v="5"/>
            </reference>
            <reference field="0" count="1" selected="0">
              <x v="13"/>
            </reference>
            <reference field="6" count="1" selected="0">
              <x v="124"/>
            </reference>
            <reference field="9" count="1" selected="0">
              <x v="38"/>
            </reference>
            <reference field="12" count="6">
              <x v="0"/>
              <x v="1"/>
              <x v="2"/>
              <x v="3"/>
              <x v="4"/>
              <x v="6"/>
            </reference>
          </references>
        </pivotArea>
        <pivotArea type="data" collapsedLevelsAreSubtotals="1" fieldPosition="0">
          <references count="4">
            <reference field="4294967294" count="5" selected="0">
              <x v="1"/>
              <x v="2"/>
              <x v="3"/>
              <x v="4"/>
              <x v="5"/>
            </reference>
            <reference field="0" count="1" selected="0">
              <x v="13"/>
            </reference>
            <reference field="6" count="1" selected="0">
              <x v="124"/>
            </reference>
            <reference field="9" count="1">
              <x v="39"/>
            </reference>
          </references>
        </pivotArea>
        <pivotArea type="data" collapsedLevelsAreSubtotals="1" fieldPosition="0">
          <references count="5">
            <reference field="4294967294" count="5" selected="0">
              <x v="1"/>
              <x v="2"/>
              <x v="3"/>
              <x v="4"/>
              <x v="5"/>
            </reference>
            <reference field="0" count="1" selected="0">
              <x v="13"/>
            </reference>
            <reference field="6" count="1" selected="0">
              <x v="124"/>
            </reference>
            <reference field="9" count="1" selected="0">
              <x v="39"/>
            </reference>
            <reference field="12" count="6">
              <x v="0"/>
              <x v="1"/>
              <x v="2"/>
              <x v="3"/>
              <x v="4"/>
              <x v="6"/>
            </reference>
          </references>
        </pivotArea>
        <pivotArea type="data" collapsedLevelsAreSubtotals="1" fieldPosition="0">
          <references count="4">
            <reference field="4294967294" count="5" selected="0">
              <x v="1"/>
              <x v="2"/>
              <x v="3"/>
              <x v="4"/>
              <x v="5"/>
            </reference>
            <reference field="0" count="1" selected="0">
              <x v="13"/>
            </reference>
            <reference field="6" count="1" selected="0">
              <x v="124"/>
            </reference>
            <reference field="9" count="1">
              <x v="43"/>
            </reference>
          </references>
        </pivotArea>
        <pivotArea type="data" collapsedLevelsAreSubtotals="1" fieldPosition="0">
          <references count="5">
            <reference field="4294967294" count="5" selected="0">
              <x v="1"/>
              <x v="2"/>
              <x v="3"/>
              <x v="4"/>
              <x v="5"/>
            </reference>
            <reference field="0" count="1" selected="0">
              <x v="13"/>
            </reference>
            <reference field="6" count="1" selected="0">
              <x v="124"/>
            </reference>
            <reference field="9" count="1" selected="0">
              <x v="43"/>
            </reference>
            <reference field="12" count="6">
              <x v="0"/>
              <x v="1"/>
              <x v="2"/>
              <x v="3"/>
              <x v="4"/>
              <x v="6"/>
            </reference>
          </references>
        </pivotArea>
        <pivotArea type="data" collapsedLevelsAreSubtotals="1" fieldPosition="0">
          <references count="4">
            <reference field="4294967294" count="5" selected="0">
              <x v="1"/>
              <x v="2"/>
              <x v="3"/>
              <x v="4"/>
              <x v="5"/>
            </reference>
            <reference field="0" count="1" selected="0">
              <x v="13"/>
            </reference>
            <reference field="6" count="1" selected="0">
              <x v="124"/>
            </reference>
            <reference field="9" count="1">
              <x v="47"/>
            </reference>
          </references>
        </pivotArea>
        <pivotArea type="data" collapsedLevelsAreSubtotals="1" fieldPosition="0">
          <references count="5">
            <reference field="4294967294" count="5" selected="0">
              <x v="1"/>
              <x v="2"/>
              <x v="3"/>
              <x v="4"/>
              <x v="5"/>
            </reference>
            <reference field="0" count="1" selected="0">
              <x v="13"/>
            </reference>
            <reference field="6" count="1" selected="0">
              <x v="124"/>
            </reference>
            <reference field="9" count="1" selected="0">
              <x v="47"/>
            </reference>
            <reference field="12" count="6">
              <x v="0"/>
              <x v="1"/>
              <x v="2"/>
              <x v="3"/>
              <x v="4"/>
              <x v="6"/>
            </reference>
          </references>
        </pivotArea>
        <pivotArea type="data" collapsedLevelsAreSubtotals="1" fieldPosition="0">
          <references count="4">
            <reference field="4294967294" count="5" selected="0">
              <x v="1"/>
              <x v="2"/>
              <x v="3"/>
              <x v="4"/>
              <x v="5"/>
            </reference>
            <reference field="0" count="1" selected="0">
              <x v="13"/>
            </reference>
            <reference field="6" count="1" selected="0">
              <x v="124"/>
            </reference>
            <reference field="9" count="1">
              <x v="48"/>
            </reference>
          </references>
        </pivotArea>
        <pivotArea type="data" collapsedLevelsAreSubtotals="1" fieldPosition="0">
          <references count="5">
            <reference field="4294967294" count="5" selected="0">
              <x v="1"/>
              <x v="2"/>
              <x v="3"/>
              <x v="4"/>
              <x v="5"/>
            </reference>
            <reference field="0" count="1" selected="0">
              <x v="13"/>
            </reference>
            <reference field="6" count="1" selected="0">
              <x v="124"/>
            </reference>
            <reference field="9" count="1" selected="0">
              <x v="48"/>
            </reference>
            <reference field="12" count="6">
              <x v="0"/>
              <x v="1"/>
              <x v="2"/>
              <x v="3"/>
              <x v="4"/>
              <x v="6"/>
            </reference>
          </references>
        </pivotArea>
        <pivotArea type="data" collapsedLevelsAreSubtotals="1" fieldPosition="0">
          <references count="3">
            <reference field="4294967294" count="5" selected="0">
              <x v="1"/>
              <x v="2"/>
              <x v="3"/>
              <x v="4"/>
              <x v="5"/>
            </reference>
            <reference field="0" count="1" selected="0">
              <x v="13"/>
            </reference>
            <reference field="6" count="1">
              <x v="125"/>
            </reference>
          </references>
        </pivotArea>
        <pivotArea type="data" collapsedLevelsAreSubtotals="1" fieldPosition="0">
          <references count="4">
            <reference field="4294967294" count="5" selected="0">
              <x v="1"/>
              <x v="2"/>
              <x v="3"/>
              <x v="4"/>
              <x v="5"/>
            </reference>
            <reference field="0" count="1" selected="0">
              <x v="13"/>
            </reference>
            <reference field="6" count="1" selected="0">
              <x v="125"/>
            </reference>
            <reference field="9" count="1">
              <x v="30"/>
            </reference>
          </references>
        </pivotArea>
        <pivotArea type="data" collapsedLevelsAreSubtotals="1" fieldPosition="0">
          <references count="5">
            <reference field="4294967294" count="5" selected="0">
              <x v="1"/>
              <x v="2"/>
              <x v="3"/>
              <x v="4"/>
              <x v="5"/>
            </reference>
            <reference field="0" count="1" selected="0">
              <x v="13"/>
            </reference>
            <reference field="6" count="1" selected="0">
              <x v="125"/>
            </reference>
            <reference field="9" count="1" selected="0">
              <x v="30"/>
            </reference>
            <reference field="12" count="6">
              <x v="0"/>
              <x v="1"/>
              <x v="2"/>
              <x v="3"/>
              <x v="4"/>
              <x v="6"/>
            </reference>
          </references>
        </pivotArea>
        <pivotArea type="data" collapsedLevelsAreSubtotals="1" fieldPosition="0">
          <references count="3">
            <reference field="4294967294" count="5" selected="0">
              <x v="1"/>
              <x v="2"/>
              <x v="3"/>
              <x v="4"/>
              <x v="5"/>
            </reference>
            <reference field="0" count="1" selected="0">
              <x v="13"/>
            </reference>
            <reference field="6" count="1">
              <x v="130"/>
            </reference>
          </references>
        </pivotArea>
        <pivotArea type="data" collapsedLevelsAreSubtotals="1" fieldPosition="0">
          <references count="4">
            <reference field="4294967294" count="5" selected="0">
              <x v="1"/>
              <x v="2"/>
              <x v="3"/>
              <x v="4"/>
              <x v="5"/>
            </reference>
            <reference field="0" count="1" selected="0">
              <x v="13"/>
            </reference>
            <reference field="6" count="1" selected="0">
              <x v="130"/>
            </reference>
            <reference field="9" count="1">
              <x v="18"/>
            </reference>
          </references>
        </pivotArea>
        <pivotArea type="data" collapsedLevelsAreSubtotals="1" fieldPosition="0">
          <references count="5">
            <reference field="4294967294" count="5" selected="0">
              <x v="1"/>
              <x v="2"/>
              <x v="3"/>
              <x v="4"/>
              <x v="5"/>
            </reference>
            <reference field="0" count="1" selected="0">
              <x v="13"/>
            </reference>
            <reference field="6" count="1" selected="0">
              <x v="130"/>
            </reference>
            <reference field="9" count="1" selected="0">
              <x v="18"/>
            </reference>
            <reference field="12" count="6">
              <x v="0"/>
              <x v="1"/>
              <x v="2"/>
              <x v="3"/>
              <x v="4"/>
              <x v="6"/>
            </reference>
          </references>
        </pivotArea>
        <pivotArea type="data" collapsedLevelsAreSubtotals="1" fieldPosition="0">
          <references count="4">
            <reference field="4294967294" count="5" selected="0">
              <x v="1"/>
              <x v="2"/>
              <x v="3"/>
              <x v="4"/>
              <x v="5"/>
            </reference>
            <reference field="0" count="1" selected="0">
              <x v="13"/>
            </reference>
            <reference field="6" count="1" selected="0">
              <x v="130"/>
            </reference>
            <reference field="9" count="1">
              <x v="39"/>
            </reference>
          </references>
        </pivotArea>
        <pivotArea type="data" collapsedLevelsAreSubtotals="1" fieldPosition="0">
          <references count="5">
            <reference field="4294967294" count="5" selected="0">
              <x v="1"/>
              <x v="2"/>
              <x v="3"/>
              <x v="4"/>
              <x v="5"/>
            </reference>
            <reference field="0" count="1" selected="0">
              <x v="13"/>
            </reference>
            <reference field="6" count="1" selected="0">
              <x v="130"/>
            </reference>
            <reference field="9" count="1" selected="0">
              <x v="39"/>
            </reference>
            <reference field="12" count="6">
              <x v="0"/>
              <x v="1"/>
              <x v="2"/>
              <x v="3"/>
              <x v="4"/>
              <x v="6"/>
            </reference>
          </references>
        </pivotArea>
        <pivotArea type="data" collapsedLevelsAreSubtotals="1" fieldPosition="0">
          <references count="4">
            <reference field="4294967294" count="5" selected="0">
              <x v="1"/>
              <x v="2"/>
              <x v="3"/>
              <x v="4"/>
              <x v="5"/>
            </reference>
            <reference field="0" count="1" selected="0">
              <x v="13"/>
            </reference>
            <reference field="6" count="1" selected="0">
              <x v="130"/>
            </reference>
            <reference field="9" count="1">
              <x v="41"/>
            </reference>
          </references>
        </pivotArea>
        <pivotArea type="data" collapsedLevelsAreSubtotals="1" fieldPosition="0">
          <references count="5">
            <reference field="4294967294" count="5" selected="0">
              <x v="1"/>
              <x v="2"/>
              <x v="3"/>
              <x v="4"/>
              <x v="5"/>
            </reference>
            <reference field="0" count="1" selected="0">
              <x v="13"/>
            </reference>
            <reference field="6" count="1" selected="0">
              <x v="130"/>
            </reference>
            <reference field="9" count="1" selected="0">
              <x v="41"/>
            </reference>
            <reference field="12" count="6">
              <x v="0"/>
              <x v="1"/>
              <x v="2"/>
              <x v="3"/>
              <x v="4"/>
              <x v="6"/>
            </reference>
          </references>
        </pivotArea>
        <pivotArea type="data" collapsedLevelsAreSubtotals="1" fieldPosition="0">
          <references count="4">
            <reference field="4294967294" count="5" selected="0">
              <x v="1"/>
              <x v="2"/>
              <x v="3"/>
              <x v="4"/>
              <x v="5"/>
            </reference>
            <reference field="0" count="1" selected="0">
              <x v="13"/>
            </reference>
            <reference field="6" count="1" selected="0">
              <x v="130"/>
            </reference>
            <reference field="9" count="1">
              <x v="44"/>
            </reference>
          </references>
        </pivotArea>
        <pivotArea type="data" collapsedLevelsAreSubtotals="1" fieldPosition="0">
          <references count="5">
            <reference field="4294967294" count="5" selected="0">
              <x v="1"/>
              <x v="2"/>
              <x v="3"/>
              <x v="4"/>
              <x v="5"/>
            </reference>
            <reference field="0" count="1" selected="0">
              <x v="13"/>
            </reference>
            <reference field="6" count="1" selected="0">
              <x v="130"/>
            </reference>
            <reference field="9" count="1" selected="0">
              <x v="44"/>
            </reference>
            <reference field="12" count="6">
              <x v="0"/>
              <x v="1"/>
              <x v="2"/>
              <x v="3"/>
              <x v="4"/>
              <x v="6"/>
            </reference>
          </references>
        </pivotArea>
        <pivotArea type="data" collapsedLevelsAreSubtotals="1" fieldPosition="0">
          <references count="4">
            <reference field="4294967294" count="5" selected="0">
              <x v="1"/>
              <x v="2"/>
              <x v="3"/>
              <x v="4"/>
              <x v="5"/>
            </reference>
            <reference field="0" count="1" selected="0">
              <x v="13"/>
            </reference>
            <reference field="6" count="1" selected="0">
              <x v="130"/>
            </reference>
            <reference field="9" count="1">
              <x v="46"/>
            </reference>
          </references>
        </pivotArea>
        <pivotArea type="data" collapsedLevelsAreSubtotals="1" fieldPosition="0">
          <references count="5">
            <reference field="4294967294" count="5" selected="0">
              <x v="1"/>
              <x v="2"/>
              <x v="3"/>
              <x v="4"/>
              <x v="5"/>
            </reference>
            <reference field="0" count="1" selected="0">
              <x v="13"/>
            </reference>
            <reference field="6" count="1" selected="0">
              <x v="130"/>
            </reference>
            <reference field="9" count="1" selected="0">
              <x v="46"/>
            </reference>
            <reference field="12" count="6">
              <x v="0"/>
              <x v="1"/>
              <x v="2"/>
              <x v="3"/>
              <x v="4"/>
              <x v="6"/>
            </reference>
          </references>
        </pivotArea>
        <pivotArea type="data" collapsedLevelsAreSubtotals="1" fieldPosition="0">
          <references count="4">
            <reference field="4294967294" count="5" selected="0">
              <x v="1"/>
              <x v="2"/>
              <x v="3"/>
              <x v="4"/>
              <x v="5"/>
            </reference>
            <reference field="0" count="1" selected="0">
              <x v="13"/>
            </reference>
            <reference field="6" count="1" selected="0">
              <x v="130"/>
            </reference>
            <reference field="9" count="1">
              <x v="47"/>
            </reference>
          </references>
        </pivotArea>
        <pivotArea type="data" collapsedLevelsAreSubtotals="1" fieldPosition="0">
          <references count="5">
            <reference field="4294967294" count="5" selected="0">
              <x v="1"/>
              <x v="2"/>
              <x v="3"/>
              <x v="4"/>
              <x v="5"/>
            </reference>
            <reference field="0" count="1" selected="0">
              <x v="13"/>
            </reference>
            <reference field="6" count="1" selected="0">
              <x v="130"/>
            </reference>
            <reference field="9" count="1" selected="0">
              <x v="47"/>
            </reference>
            <reference field="12" count="6">
              <x v="0"/>
              <x v="1"/>
              <x v="2"/>
              <x v="3"/>
              <x v="4"/>
              <x v="6"/>
            </reference>
          </references>
        </pivotArea>
        <pivotArea type="data" collapsedLevelsAreSubtotals="1" fieldPosition="0">
          <references count="4">
            <reference field="4294967294" count="5" selected="0">
              <x v="1"/>
              <x v="2"/>
              <x v="3"/>
              <x v="4"/>
              <x v="5"/>
            </reference>
            <reference field="0" count="1" selected="0">
              <x v="13"/>
            </reference>
            <reference field="6" count="1" selected="0">
              <x v="130"/>
            </reference>
            <reference field="9" count="1">
              <x v="48"/>
            </reference>
          </references>
        </pivotArea>
        <pivotArea type="data" collapsedLevelsAreSubtotals="1" fieldPosition="0">
          <references count="5">
            <reference field="4294967294" count="5" selected="0">
              <x v="1"/>
              <x v="2"/>
              <x v="3"/>
              <x v="4"/>
              <x v="5"/>
            </reference>
            <reference field="0" count="1" selected="0">
              <x v="13"/>
            </reference>
            <reference field="6" count="1" selected="0">
              <x v="130"/>
            </reference>
            <reference field="9" count="1" selected="0">
              <x v="48"/>
            </reference>
            <reference field="12" count="6">
              <x v="0"/>
              <x v="1"/>
              <x v="2"/>
              <x v="3"/>
              <x v="4"/>
              <x v="6"/>
            </reference>
          </references>
        </pivotArea>
        <pivotArea type="data" collapsedLevelsAreSubtotals="1" fieldPosition="0">
          <references count="3">
            <reference field="4294967294" count="5" selected="0">
              <x v="1"/>
              <x v="2"/>
              <x v="3"/>
              <x v="4"/>
              <x v="5"/>
            </reference>
            <reference field="0" count="1" selected="0">
              <x v="13"/>
            </reference>
            <reference field="6" count="1">
              <x v="159"/>
            </reference>
          </references>
        </pivotArea>
        <pivotArea type="data" collapsedLevelsAreSubtotals="1" fieldPosition="0">
          <references count="4">
            <reference field="4294967294" count="5" selected="0">
              <x v="1"/>
              <x v="2"/>
              <x v="3"/>
              <x v="4"/>
              <x v="5"/>
            </reference>
            <reference field="0" count="1" selected="0">
              <x v="13"/>
            </reference>
            <reference field="6" count="1" selected="0">
              <x v="159"/>
            </reference>
            <reference field="9" count="1">
              <x v="36"/>
            </reference>
          </references>
        </pivotArea>
        <pivotArea type="data" collapsedLevelsAreSubtotals="1" fieldPosition="0">
          <references count="5">
            <reference field="4294967294" count="5" selected="0">
              <x v="1"/>
              <x v="2"/>
              <x v="3"/>
              <x v="4"/>
              <x v="5"/>
            </reference>
            <reference field="0" count="1" selected="0">
              <x v="13"/>
            </reference>
            <reference field="6" count="1" selected="0">
              <x v="159"/>
            </reference>
            <reference field="9" count="1" selected="0">
              <x v="36"/>
            </reference>
            <reference field="12" count="6">
              <x v="0"/>
              <x v="1"/>
              <x v="2"/>
              <x v="3"/>
              <x v="4"/>
              <x v="6"/>
            </reference>
          </references>
        </pivotArea>
        <pivotArea type="data" collapsedLevelsAreSubtotals="1" fieldPosition="0">
          <references count="3">
            <reference field="4294967294" count="5" selected="0">
              <x v="1"/>
              <x v="2"/>
              <x v="3"/>
              <x v="4"/>
              <x v="5"/>
            </reference>
            <reference field="0" count="1" selected="0">
              <x v="13"/>
            </reference>
            <reference field="6" count="1">
              <x v="160"/>
            </reference>
          </references>
        </pivotArea>
        <pivotArea type="data" collapsedLevelsAreSubtotals="1" fieldPosition="0">
          <references count="4">
            <reference field="4294967294" count="5" selected="0">
              <x v="1"/>
              <x v="2"/>
              <x v="3"/>
              <x v="4"/>
              <x v="5"/>
            </reference>
            <reference field="0" count="1" selected="0">
              <x v="13"/>
            </reference>
            <reference field="6" count="1" selected="0">
              <x v="160"/>
            </reference>
            <reference field="9" count="1">
              <x v="114"/>
            </reference>
          </references>
        </pivotArea>
        <pivotArea type="data" collapsedLevelsAreSubtotals="1" fieldPosition="0">
          <references count="5">
            <reference field="4294967294" count="5" selected="0">
              <x v="1"/>
              <x v="2"/>
              <x v="3"/>
              <x v="4"/>
              <x v="5"/>
            </reference>
            <reference field="0" count="1" selected="0">
              <x v="13"/>
            </reference>
            <reference field="6" count="1" selected="0">
              <x v="160"/>
            </reference>
            <reference field="9" count="1" selected="0">
              <x v="114"/>
            </reference>
            <reference field="12" count="6">
              <x v="0"/>
              <x v="1"/>
              <x v="2"/>
              <x v="3"/>
              <x v="4"/>
              <x v="6"/>
            </reference>
          </references>
        </pivotArea>
        <pivotArea type="data" collapsedLevelsAreSubtotals="1" fieldPosition="0">
          <references count="3">
            <reference field="4294967294" count="5" selected="0">
              <x v="1"/>
              <x v="2"/>
              <x v="3"/>
              <x v="4"/>
              <x v="5"/>
            </reference>
            <reference field="0" count="1" selected="0">
              <x v="13"/>
            </reference>
            <reference field="6" count="1">
              <x v="162"/>
            </reference>
          </references>
        </pivotArea>
        <pivotArea type="data" collapsedLevelsAreSubtotals="1" fieldPosition="0">
          <references count="4">
            <reference field="4294967294" count="5" selected="0">
              <x v="1"/>
              <x v="2"/>
              <x v="3"/>
              <x v="4"/>
              <x v="5"/>
            </reference>
            <reference field="0" count="1" selected="0">
              <x v="13"/>
            </reference>
            <reference field="6" count="1" selected="0">
              <x v="162"/>
            </reference>
            <reference field="9" count="1">
              <x v="29"/>
            </reference>
          </references>
        </pivotArea>
        <pivotArea type="data" collapsedLevelsAreSubtotals="1" fieldPosition="0">
          <references count="5">
            <reference field="4294967294" count="5" selected="0">
              <x v="1"/>
              <x v="2"/>
              <x v="3"/>
              <x v="4"/>
              <x v="5"/>
            </reference>
            <reference field="0" count="1" selected="0">
              <x v="13"/>
            </reference>
            <reference field="6" count="1" selected="0">
              <x v="162"/>
            </reference>
            <reference field="9" count="1" selected="0">
              <x v="29"/>
            </reference>
            <reference field="12" count="6">
              <x v="0"/>
              <x v="1"/>
              <x v="2"/>
              <x v="3"/>
              <x v="4"/>
              <x v="6"/>
            </reference>
          </references>
        </pivotArea>
        <pivotArea type="data" collapsedLevelsAreSubtotals="1" fieldPosition="0">
          <references count="2">
            <reference field="4294967294" count="5" selected="0">
              <x v="1"/>
              <x v="2"/>
              <x v="3"/>
              <x v="4"/>
              <x v="5"/>
            </reference>
            <reference field="0" count="1">
              <x v="14"/>
            </reference>
          </references>
        </pivotArea>
        <pivotArea type="data" collapsedLevelsAreSubtotals="1" fieldPosition="0">
          <references count="3">
            <reference field="4294967294" count="5" selected="0">
              <x v="1"/>
              <x v="2"/>
              <x v="3"/>
              <x v="4"/>
              <x v="5"/>
            </reference>
            <reference field="0" count="1" selected="0">
              <x v="14"/>
            </reference>
            <reference field="6" count="1">
              <x v="51"/>
            </reference>
          </references>
        </pivotArea>
        <pivotArea type="data" collapsedLevelsAreSubtotals="1" fieldPosition="0">
          <references count="4">
            <reference field="4294967294" count="5" selected="0">
              <x v="1"/>
              <x v="2"/>
              <x v="3"/>
              <x v="4"/>
              <x v="5"/>
            </reference>
            <reference field="0" count="1" selected="0">
              <x v="14"/>
            </reference>
            <reference field="6" count="1" selected="0">
              <x v="51"/>
            </reference>
            <reference field="9" count="1">
              <x v="163"/>
            </reference>
          </references>
        </pivotArea>
        <pivotArea type="data" collapsedLevelsAreSubtotals="1" fieldPosition="0">
          <references count="5">
            <reference field="4294967294" count="5" selected="0">
              <x v="1"/>
              <x v="2"/>
              <x v="3"/>
              <x v="4"/>
              <x v="5"/>
            </reference>
            <reference field="0" count="1" selected="0">
              <x v="14"/>
            </reference>
            <reference field="6" count="1" selected="0">
              <x v="51"/>
            </reference>
            <reference field="9" count="1" selected="0">
              <x v="163"/>
            </reference>
            <reference field="12" count="6">
              <x v="0"/>
              <x v="1"/>
              <x v="2"/>
              <x v="3"/>
              <x v="4"/>
              <x v="6"/>
            </reference>
          </references>
        </pivotArea>
        <pivotArea type="data" collapsedLevelsAreSubtotals="1" fieldPosition="0">
          <references count="2">
            <reference field="4294967294" count="5" selected="0">
              <x v="1"/>
              <x v="2"/>
              <x v="3"/>
              <x v="4"/>
              <x v="5"/>
            </reference>
            <reference field="0" count="1">
              <x v="15"/>
            </reference>
          </references>
        </pivotArea>
        <pivotArea type="data" collapsedLevelsAreSubtotals="1" fieldPosition="0">
          <references count="3">
            <reference field="4294967294" count="5" selected="0">
              <x v="1"/>
              <x v="2"/>
              <x v="3"/>
              <x v="4"/>
              <x v="5"/>
            </reference>
            <reference field="0" count="1" selected="0">
              <x v="15"/>
            </reference>
            <reference field="6" count="1">
              <x v="107"/>
            </reference>
          </references>
        </pivotArea>
        <pivotArea type="data" collapsedLevelsAreSubtotals="1" fieldPosition="0">
          <references count="4">
            <reference field="4294967294" count="5" selected="0">
              <x v="1"/>
              <x v="2"/>
              <x v="3"/>
              <x v="4"/>
              <x v="5"/>
            </reference>
            <reference field="0" count="1" selected="0">
              <x v="15"/>
            </reference>
            <reference field="6" count="1" selected="0">
              <x v="107"/>
            </reference>
            <reference field="9" count="1">
              <x v="122"/>
            </reference>
          </references>
        </pivotArea>
        <pivotArea type="data" collapsedLevelsAreSubtotals="1" fieldPosition="0">
          <references count="5">
            <reference field="4294967294" count="5" selected="0">
              <x v="1"/>
              <x v="2"/>
              <x v="3"/>
              <x v="4"/>
              <x v="5"/>
            </reference>
            <reference field="0" count="1" selected="0">
              <x v="15"/>
            </reference>
            <reference field="6" count="1" selected="0">
              <x v="107"/>
            </reference>
            <reference field="9" count="1" selected="0">
              <x v="122"/>
            </reference>
            <reference field="12" count="6">
              <x v="0"/>
              <x v="1"/>
              <x v="2"/>
              <x v="3"/>
              <x v="4"/>
              <x v="6"/>
            </reference>
          </references>
        </pivotArea>
        <pivotArea type="data" collapsedLevelsAreSubtotals="1" fieldPosition="0">
          <references count="3">
            <reference field="4294967294" count="5" selected="0">
              <x v="1"/>
              <x v="2"/>
              <x v="3"/>
              <x v="4"/>
              <x v="5"/>
            </reference>
            <reference field="0" count="1" selected="0">
              <x v="15"/>
            </reference>
            <reference field="6" count="1">
              <x v="115"/>
            </reference>
          </references>
        </pivotArea>
        <pivotArea type="data" collapsedLevelsAreSubtotals="1" fieldPosition="0">
          <references count="4">
            <reference field="4294967294" count="5" selected="0">
              <x v="1"/>
              <x v="2"/>
              <x v="3"/>
              <x v="4"/>
              <x v="5"/>
            </reference>
            <reference field="0" count="1" selected="0">
              <x v="15"/>
            </reference>
            <reference field="6" count="1" selected="0">
              <x v="115"/>
            </reference>
            <reference field="9" count="1">
              <x v="118"/>
            </reference>
          </references>
        </pivotArea>
        <pivotArea type="data" collapsedLevelsAreSubtotals="1" fieldPosition="0">
          <references count="5">
            <reference field="4294967294" count="5" selected="0">
              <x v="1"/>
              <x v="2"/>
              <x v="3"/>
              <x v="4"/>
              <x v="5"/>
            </reference>
            <reference field="0" count="1" selected="0">
              <x v="15"/>
            </reference>
            <reference field="6" count="1" selected="0">
              <x v="115"/>
            </reference>
            <reference field="9" count="1" selected="0">
              <x v="118"/>
            </reference>
            <reference field="12" count="6">
              <x v="0"/>
              <x v="1"/>
              <x v="2"/>
              <x v="3"/>
              <x v="4"/>
              <x v="6"/>
            </reference>
          </references>
        </pivotArea>
        <pivotArea type="data" collapsedLevelsAreSubtotals="1" fieldPosition="0">
          <references count="4">
            <reference field="4294967294" count="5" selected="0">
              <x v="1"/>
              <x v="2"/>
              <x v="3"/>
              <x v="4"/>
              <x v="5"/>
            </reference>
            <reference field="0" count="1" selected="0">
              <x v="15"/>
            </reference>
            <reference field="6" count="1" selected="0">
              <x v="115"/>
            </reference>
            <reference field="9" count="1">
              <x v="119"/>
            </reference>
          </references>
        </pivotArea>
        <pivotArea type="data" collapsedLevelsAreSubtotals="1" fieldPosition="0">
          <references count="5">
            <reference field="4294967294" count="5" selected="0">
              <x v="1"/>
              <x v="2"/>
              <x v="3"/>
              <x v="4"/>
              <x v="5"/>
            </reference>
            <reference field="0" count="1" selected="0">
              <x v="15"/>
            </reference>
            <reference field="6" count="1" selected="0">
              <x v="115"/>
            </reference>
            <reference field="9" count="1" selected="0">
              <x v="119"/>
            </reference>
            <reference field="12" count="6">
              <x v="0"/>
              <x v="1"/>
              <x v="2"/>
              <x v="3"/>
              <x v="4"/>
              <x v="6"/>
            </reference>
          </references>
        </pivotArea>
        <pivotArea type="data" collapsedLevelsAreSubtotals="1" fieldPosition="0">
          <references count="4">
            <reference field="4294967294" count="5" selected="0">
              <x v="1"/>
              <x v="2"/>
              <x v="3"/>
              <x v="4"/>
              <x v="5"/>
            </reference>
            <reference field="0" count="1" selected="0">
              <x v="15"/>
            </reference>
            <reference field="6" count="1" selected="0">
              <x v="115"/>
            </reference>
            <reference field="9" count="1">
              <x v="120"/>
            </reference>
          </references>
        </pivotArea>
        <pivotArea type="data" collapsedLevelsAreSubtotals="1" fieldPosition="0">
          <references count="5">
            <reference field="4294967294" count="5" selected="0">
              <x v="1"/>
              <x v="2"/>
              <x v="3"/>
              <x v="4"/>
              <x v="5"/>
            </reference>
            <reference field="0" count="1" selected="0">
              <x v="15"/>
            </reference>
            <reference field="6" count="1" selected="0">
              <x v="115"/>
            </reference>
            <reference field="9" count="1" selected="0">
              <x v="120"/>
            </reference>
            <reference field="12" count="6">
              <x v="0"/>
              <x v="1"/>
              <x v="2"/>
              <x v="3"/>
              <x v="4"/>
              <x v="6"/>
            </reference>
          </references>
        </pivotArea>
        <pivotArea type="data" collapsedLevelsAreSubtotals="1" fieldPosition="0">
          <references count="4">
            <reference field="4294967294" count="5" selected="0">
              <x v="1"/>
              <x v="2"/>
              <x v="3"/>
              <x v="4"/>
              <x v="5"/>
            </reference>
            <reference field="0" count="1" selected="0">
              <x v="15"/>
            </reference>
            <reference field="6" count="1" selected="0">
              <x v="115"/>
            </reference>
            <reference field="9" count="1">
              <x v="121"/>
            </reference>
          </references>
        </pivotArea>
        <pivotArea type="data" collapsedLevelsAreSubtotals="1" fieldPosition="0">
          <references count="5">
            <reference field="4294967294" count="5" selected="0">
              <x v="1"/>
              <x v="2"/>
              <x v="3"/>
              <x v="4"/>
              <x v="5"/>
            </reference>
            <reference field="0" count="1" selected="0">
              <x v="15"/>
            </reference>
            <reference field="6" count="1" selected="0">
              <x v="115"/>
            </reference>
            <reference field="9" count="1" selected="0">
              <x v="121"/>
            </reference>
            <reference field="12" count="6">
              <x v="0"/>
              <x v="1"/>
              <x v="2"/>
              <x v="3"/>
              <x v="4"/>
              <x v="6"/>
            </reference>
          </references>
        </pivotArea>
        <pivotArea type="data" collapsedLevelsAreSubtotals="1" fieldPosition="0">
          <references count="3">
            <reference field="4294967294" count="5" selected="0">
              <x v="1"/>
              <x v="2"/>
              <x v="3"/>
              <x v="4"/>
              <x v="5"/>
            </reference>
            <reference field="0" count="1" selected="0">
              <x v="15"/>
            </reference>
            <reference field="6" count="1">
              <x v="135"/>
            </reference>
          </references>
        </pivotArea>
        <pivotArea type="data" collapsedLevelsAreSubtotals="1" fieldPosition="0">
          <references count="4">
            <reference field="4294967294" count="5" selected="0">
              <x v="1"/>
              <x v="2"/>
              <x v="3"/>
              <x v="4"/>
              <x v="5"/>
            </reference>
            <reference field="0" count="1" selected="0">
              <x v="15"/>
            </reference>
            <reference field="6" count="1" selected="0">
              <x v="135"/>
            </reference>
            <reference field="9" count="1">
              <x v="123"/>
            </reference>
          </references>
        </pivotArea>
        <pivotArea type="data" collapsedLevelsAreSubtotals="1" fieldPosition="0">
          <references count="5">
            <reference field="4294967294" count="5" selected="0">
              <x v="1"/>
              <x v="2"/>
              <x v="3"/>
              <x v="4"/>
              <x v="5"/>
            </reference>
            <reference field="0" count="1" selected="0">
              <x v="15"/>
            </reference>
            <reference field="6" count="1" selected="0">
              <x v="135"/>
            </reference>
            <reference field="9" count="1" selected="0">
              <x v="123"/>
            </reference>
            <reference field="12" count="6">
              <x v="0"/>
              <x v="1"/>
              <x v="2"/>
              <x v="3"/>
              <x v="4"/>
              <x v="6"/>
            </reference>
          </references>
        </pivotArea>
        <pivotArea type="data" collapsedLevelsAreSubtotals="1" fieldPosition="0">
          <references count="4">
            <reference field="4294967294" count="5" selected="0">
              <x v="1"/>
              <x v="2"/>
              <x v="3"/>
              <x v="4"/>
              <x v="5"/>
            </reference>
            <reference field="0" count="1" selected="0">
              <x v="15"/>
            </reference>
            <reference field="6" count="1" selected="0">
              <x v="135"/>
            </reference>
            <reference field="9" count="1">
              <x v="124"/>
            </reference>
          </references>
        </pivotArea>
        <pivotArea type="data" collapsedLevelsAreSubtotals="1" fieldPosition="0">
          <references count="5">
            <reference field="4294967294" count="5" selected="0">
              <x v="1"/>
              <x v="2"/>
              <x v="3"/>
              <x v="4"/>
              <x v="5"/>
            </reference>
            <reference field="0" count="1" selected="0">
              <x v="15"/>
            </reference>
            <reference field="6" count="1" selected="0">
              <x v="135"/>
            </reference>
            <reference field="9" count="1" selected="0">
              <x v="124"/>
            </reference>
            <reference field="12" count="6">
              <x v="0"/>
              <x v="1"/>
              <x v="2"/>
              <x v="3"/>
              <x v="4"/>
              <x v="6"/>
            </reference>
          </references>
        </pivotArea>
        <pivotArea type="data" collapsedLevelsAreSubtotals="1" fieldPosition="0">
          <references count="2">
            <reference field="4294967294" count="5" selected="0">
              <x v="1"/>
              <x v="2"/>
              <x v="3"/>
              <x v="4"/>
              <x v="5"/>
            </reference>
            <reference field="0" count="1">
              <x v="16"/>
            </reference>
          </references>
        </pivotArea>
        <pivotArea type="data" collapsedLevelsAreSubtotals="1" fieldPosition="0">
          <references count="3">
            <reference field="4294967294" count="5" selected="0">
              <x v="1"/>
              <x v="2"/>
              <x v="3"/>
              <x v="4"/>
              <x v="5"/>
            </reference>
            <reference field="0" count="1" selected="0">
              <x v="16"/>
            </reference>
            <reference field="6" count="1">
              <x v="20"/>
            </reference>
          </references>
        </pivotArea>
        <pivotArea type="data" collapsedLevelsAreSubtotals="1" fieldPosition="0">
          <references count="4">
            <reference field="4294967294" count="5" selected="0">
              <x v="1"/>
              <x v="2"/>
              <x v="3"/>
              <x v="4"/>
              <x v="5"/>
            </reference>
            <reference field="0" count="1" selected="0">
              <x v="16"/>
            </reference>
            <reference field="6" count="1" selected="0">
              <x v="20"/>
            </reference>
            <reference field="9" count="1">
              <x v="1"/>
            </reference>
          </references>
        </pivotArea>
        <pivotArea type="data" collapsedLevelsAreSubtotals="1" fieldPosition="0">
          <references count="5">
            <reference field="4294967294" count="5" selected="0">
              <x v="1"/>
              <x v="2"/>
              <x v="3"/>
              <x v="4"/>
              <x v="5"/>
            </reference>
            <reference field="0" count="1" selected="0">
              <x v="16"/>
            </reference>
            <reference field="6" count="1" selected="0">
              <x v="20"/>
            </reference>
            <reference field="9" count="1" selected="0">
              <x v="1"/>
            </reference>
            <reference field="12" count="6">
              <x v="0"/>
              <x v="1"/>
              <x v="2"/>
              <x v="3"/>
              <x v="4"/>
              <x v="6"/>
            </reference>
          </references>
        </pivotArea>
        <pivotArea type="data" collapsedLevelsAreSubtotals="1" fieldPosition="0">
          <references count="4">
            <reference field="4294967294" count="5" selected="0">
              <x v="1"/>
              <x v="2"/>
              <x v="3"/>
              <x v="4"/>
              <x v="5"/>
            </reference>
            <reference field="0" count="1" selected="0">
              <x v="16"/>
            </reference>
            <reference field="6" count="1" selected="0">
              <x v="20"/>
            </reference>
            <reference field="9" count="1">
              <x v="16"/>
            </reference>
          </references>
        </pivotArea>
        <pivotArea type="data" collapsedLevelsAreSubtotals="1" fieldPosition="0">
          <references count="5">
            <reference field="4294967294" count="5" selected="0">
              <x v="1"/>
              <x v="2"/>
              <x v="3"/>
              <x v="4"/>
              <x v="5"/>
            </reference>
            <reference field="0" count="1" selected="0">
              <x v="16"/>
            </reference>
            <reference field="6" count="1" selected="0">
              <x v="20"/>
            </reference>
            <reference field="9" count="1" selected="0">
              <x v="16"/>
            </reference>
            <reference field="12" count="6">
              <x v="0"/>
              <x v="1"/>
              <x v="2"/>
              <x v="3"/>
              <x v="4"/>
              <x v="6"/>
            </reference>
          </references>
        </pivotArea>
        <pivotArea type="data" collapsedLevelsAreSubtotals="1" fieldPosition="0">
          <references count="4">
            <reference field="4294967294" count="5" selected="0">
              <x v="1"/>
              <x v="2"/>
              <x v="3"/>
              <x v="4"/>
              <x v="5"/>
            </reference>
            <reference field="0" count="1" selected="0">
              <x v="16"/>
            </reference>
            <reference field="6" count="1" selected="0">
              <x v="20"/>
            </reference>
            <reference field="9" count="1">
              <x v="130"/>
            </reference>
          </references>
        </pivotArea>
        <pivotArea type="data" collapsedLevelsAreSubtotals="1" fieldPosition="0">
          <references count="5">
            <reference field="4294967294" count="5" selected="0">
              <x v="1"/>
              <x v="2"/>
              <x v="3"/>
              <x v="4"/>
              <x v="5"/>
            </reference>
            <reference field="0" count="1" selected="0">
              <x v="16"/>
            </reference>
            <reference field="6" count="1" selected="0">
              <x v="20"/>
            </reference>
            <reference field="9" count="1" selected="0">
              <x v="130"/>
            </reference>
            <reference field="12" count="6">
              <x v="0"/>
              <x v="1"/>
              <x v="2"/>
              <x v="3"/>
              <x v="4"/>
              <x v="6"/>
            </reference>
          </references>
        </pivotArea>
        <pivotArea type="data" collapsedLevelsAreSubtotals="1" fieldPosition="0">
          <references count="4">
            <reference field="4294967294" count="5" selected="0">
              <x v="1"/>
              <x v="2"/>
              <x v="3"/>
              <x v="4"/>
              <x v="5"/>
            </reference>
            <reference field="0" count="1" selected="0">
              <x v="16"/>
            </reference>
            <reference field="6" count="1" selected="0">
              <x v="20"/>
            </reference>
            <reference field="9" count="1">
              <x v="163"/>
            </reference>
          </references>
        </pivotArea>
        <pivotArea type="data" collapsedLevelsAreSubtotals="1" fieldPosition="0">
          <references count="5">
            <reference field="4294967294" count="5" selected="0">
              <x v="1"/>
              <x v="2"/>
              <x v="3"/>
              <x v="4"/>
              <x v="5"/>
            </reference>
            <reference field="0" count="1" selected="0">
              <x v="16"/>
            </reference>
            <reference field="6" count="1" selected="0">
              <x v="20"/>
            </reference>
            <reference field="9" count="1" selected="0">
              <x v="163"/>
            </reference>
            <reference field="12" count="6">
              <x v="0"/>
              <x v="1"/>
              <x v="2"/>
              <x v="3"/>
              <x v="4"/>
              <x v="6"/>
            </reference>
          </references>
        </pivotArea>
        <pivotArea type="data" collapsedLevelsAreSubtotals="1" fieldPosition="0">
          <references count="3">
            <reference field="4294967294" count="5" selected="0">
              <x v="1"/>
              <x v="2"/>
              <x v="3"/>
              <x v="4"/>
              <x v="5"/>
            </reference>
            <reference field="0" count="1" selected="0">
              <x v="16"/>
            </reference>
            <reference field="6" count="1">
              <x v="114"/>
            </reference>
          </references>
        </pivotArea>
        <pivotArea type="data" collapsedLevelsAreSubtotals="1" fieldPosition="0">
          <references count="4">
            <reference field="4294967294" count="5" selected="0">
              <x v="1"/>
              <x v="2"/>
              <x v="3"/>
              <x v="4"/>
              <x v="5"/>
            </reference>
            <reference field="0" count="1" selected="0">
              <x v="16"/>
            </reference>
            <reference field="6" count="1" selected="0">
              <x v="114"/>
            </reference>
            <reference field="9" count="1">
              <x v="102"/>
            </reference>
          </references>
        </pivotArea>
        <pivotArea type="data" collapsedLevelsAreSubtotals="1" fieldPosition="0">
          <references count="5">
            <reference field="4294967294" count="5" selected="0">
              <x v="1"/>
              <x v="2"/>
              <x v="3"/>
              <x v="4"/>
              <x v="5"/>
            </reference>
            <reference field="0" count="1" selected="0">
              <x v="16"/>
            </reference>
            <reference field="6" count="1" selected="0">
              <x v="114"/>
            </reference>
            <reference field="9" count="1" selected="0">
              <x v="102"/>
            </reference>
            <reference field="12" count="6">
              <x v="0"/>
              <x v="1"/>
              <x v="2"/>
              <x v="3"/>
              <x v="4"/>
              <x v="6"/>
            </reference>
          </references>
        </pivotArea>
        <pivotArea type="data" collapsedLevelsAreSubtotals="1" fieldPosition="0">
          <references count="4">
            <reference field="4294967294" count="5" selected="0">
              <x v="1"/>
              <x v="2"/>
              <x v="3"/>
              <x v="4"/>
              <x v="5"/>
            </reference>
            <reference field="0" count="1" selected="0">
              <x v="16"/>
            </reference>
            <reference field="6" count="1" selected="0">
              <x v="114"/>
            </reference>
            <reference field="9" count="1">
              <x v="131"/>
            </reference>
          </references>
        </pivotArea>
        <pivotArea type="data" collapsedLevelsAreSubtotals="1" fieldPosition="0">
          <references count="5">
            <reference field="4294967294" count="5" selected="0">
              <x v="1"/>
              <x v="2"/>
              <x v="3"/>
              <x v="4"/>
              <x v="5"/>
            </reference>
            <reference field="0" count="1" selected="0">
              <x v="16"/>
            </reference>
            <reference field="6" count="1" selected="0">
              <x v="114"/>
            </reference>
            <reference field="9" count="1" selected="0">
              <x v="131"/>
            </reference>
            <reference field="12" count="6">
              <x v="0"/>
              <x v="1"/>
              <x v="2"/>
              <x v="3"/>
              <x v="4"/>
              <x v="6"/>
            </reference>
          </references>
        </pivotArea>
        <pivotArea type="data" collapsedLevelsAreSubtotals="1" fieldPosition="0">
          <references count="3">
            <reference field="4294967294" count="5" selected="0">
              <x v="1"/>
              <x v="2"/>
              <x v="3"/>
              <x v="4"/>
              <x v="5"/>
            </reference>
            <reference field="0" count="1" selected="0">
              <x v="16"/>
            </reference>
            <reference field="6" count="1">
              <x v="149"/>
            </reference>
          </references>
        </pivotArea>
        <pivotArea type="data" collapsedLevelsAreSubtotals="1" fieldPosition="0">
          <references count="4">
            <reference field="4294967294" count="5" selected="0">
              <x v="1"/>
              <x v="2"/>
              <x v="3"/>
              <x v="4"/>
              <x v="5"/>
            </reference>
            <reference field="0" count="1" selected="0">
              <x v="16"/>
            </reference>
            <reference field="6" count="1" selected="0">
              <x v="149"/>
            </reference>
            <reference field="9" count="1">
              <x v="1"/>
            </reference>
          </references>
        </pivotArea>
        <pivotArea type="data" collapsedLevelsAreSubtotals="1" fieldPosition="0">
          <references count="5">
            <reference field="4294967294" count="5" selected="0">
              <x v="1"/>
              <x v="2"/>
              <x v="3"/>
              <x v="4"/>
              <x v="5"/>
            </reference>
            <reference field="0" count="1" selected="0">
              <x v="16"/>
            </reference>
            <reference field="6" count="1" selected="0">
              <x v="149"/>
            </reference>
            <reference field="9" count="1" selected="0">
              <x v="1"/>
            </reference>
            <reference field="12" count="6">
              <x v="0"/>
              <x v="1"/>
              <x v="2"/>
              <x v="3"/>
              <x v="4"/>
              <x v="6"/>
            </reference>
          </references>
        </pivotArea>
        <pivotArea type="data" collapsedLevelsAreSubtotals="1" fieldPosition="0">
          <references count="4">
            <reference field="4294967294" count="5" selected="0">
              <x v="1"/>
              <x v="2"/>
              <x v="3"/>
              <x v="4"/>
              <x v="5"/>
            </reference>
            <reference field="0" count="1" selected="0">
              <x v="16"/>
            </reference>
            <reference field="6" count="1" selected="0">
              <x v="149"/>
            </reference>
            <reference field="9" count="1">
              <x v="54"/>
            </reference>
          </references>
        </pivotArea>
        <pivotArea type="data" collapsedLevelsAreSubtotals="1" fieldPosition="0">
          <references count="5">
            <reference field="4294967294" count="5" selected="0">
              <x v="1"/>
              <x v="2"/>
              <x v="3"/>
              <x v="4"/>
              <x v="5"/>
            </reference>
            <reference field="0" count="1" selected="0">
              <x v="16"/>
            </reference>
            <reference field="6" count="1" selected="0">
              <x v="149"/>
            </reference>
            <reference field="9" count="1" selected="0">
              <x v="54"/>
            </reference>
            <reference field="12" count="6">
              <x v="0"/>
              <x v="1"/>
              <x v="2"/>
              <x v="3"/>
              <x v="4"/>
              <x v="6"/>
            </reference>
          </references>
        </pivotArea>
        <pivotArea type="data" collapsedLevelsAreSubtotals="1" fieldPosition="0">
          <references count="4">
            <reference field="4294967294" count="5" selected="0">
              <x v="1"/>
              <x v="2"/>
              <x v="3"/>
              <x v="4"/>
              <x v="5"/>
            </reference>
            <reference field="0" count="1" selected="0">
              <x v="16"/>
            </reference>
            <reference field="6" count="1" selected="0">
              <x v="149"/>
            </reference>
            <reference field="9" count="1">
              <x v="73"/>
            </reference>
          </references>
        </pivotArea>
        <pivotArea type="data" collapsedLevelsAreSubtotals="1" fieldPosition="0">
          <references count="5">
            <reference field="4294967294" count="5" selected="0">
              <x v="1"/>
              <x v="2"/>
              <x v="3"/>
              <x v="4"/>
              <x v="5"/>
            </reference>
            <reference field="0" count="1" selected="0">
              <x v="16"/>
            </reference>
            <reference field="6" count="1" selected="0">
              <x v="149"/>
            </reference>
            <reference field="9" count="1" selected="0">
              <x v="73"/>
            </reference>
            <reference field="12" count="6">
              <x v="0"/>
              <x v="1"/>
              <x v="2"/>
              <x v="3"/>
              <x v="4"/>
              <x v="6"/>
            </reference>
          </references>
        </pivotArea>
        <pivotArea type="data" collapsedLevelsAreSubtotals="1" fieldPosition="0">
          <references count="4">
            <reference field="4294967294" count="5" selected="0">
              <x v="1"/>
              <x v="2"/>
              <x v="3"/>
              <x v="4"/>
              <x v="5"/>
            </reference>
            <reference field="0" count="1" selected="0">
              <x v="16"/>
            </reference>
            <reference field="6" count="1" selected="0">
              <x v="149"/>
            </reference>
            <reference field="9" count="1">
              <x v="83"/>
            </reference>
          </references>
        </pivotArea>
        <pivotArea type="data" collapsedLevelsAreSubtotals="1" fieldPosition="0">
          <references count="5">
            <reference field="4294967294" count="5" selected="0">
              <x v="1"/>
              <x v="2"/>
              <x v="3"/>
              <x v="4"/>
              <x v="5"/>
            </reference>
            <reference field="0" count="1" selected="0">
              <x v="16"/>
            </reference>
            <reference field="6" count="1" selected="0">
              <x v="149"/>
            </reference>
            <reference field="9" count="1" selected="0">
              <x v="83"/>
            </reference>
            <reference field="12" count="6">
              <x v="0"/>
              <x v="1"/>
              <x v="2"/>
              <x v="3"/>
              <x v="4"/>
              <x v="6"/>
            </reference>
          </references>
        </pivotArea>
        <pivotArea type="data" collapsedLevelsAreSubtotals="1" fieldPosition="0">
          <references count="4">
            <reference field="4294967294" count="5" selected="0">
              <x v="1"/>
              <x v="2"/>
              <x v="3"/>
              <x v="4"/>
              <x v="5"/>
            </reference>
            <reference field="0" count="1" selected="0">
              <x v="16"/>
            </reference>
            <reference field="6" count="1" selected="0">
              <x v="149"/>
            </reference>
            <reference field="9" count="1">
              <x v="85"/>
            </reference>
          </references>
        </pivotArea>
        <pivotArea type="data" collapsedLevelsAreSubtotals="1" fieldPosition="0">
          <references count="5">
            <reference field="4294967294" count="5" selected="0">
              <x v="1"/>
              <x v="2"/>
              <x v="3"/>
              <x v="4"/>
              <x v="5"/>
            </reference>
            <reference field="0" count="1" selected="0">
              <x v="16"/>
            </reference>
            <reference field="6" count="1" selected="0">
              <x v="149"/>
            </reference>
            <reference field="9" count="1" selected="0">
              <x v="85"/>
            </reference>
            <reference field="12" count="6">
              <x v="0"/>
              <x v="1"/>
              <x v="2"/>
              <x v="3"/>
              <x v="4"/>
              <x v="6"/>
            </reference>
          </references>
        </pivotArea>
        <pivotArea type="data" collapsedLevelsAreSubtotals="1" fieldPosition="0">
          <references count="3">
            <reference field="4294967294" count="5" selected="0">
              <x v="1"/>
              <x v="2"/>
              <x v="3"/>
              <x v="4"/>
              <x v="5"/>
            </reference>
            <reference field="0" count="1" selected="0">
              <x v="16"/>
            </reference>
            <reference field="6" count="1">
              <x v="150"/>
            </reference>
          </references>
        </pivotArea>
        <pivotArea type="data" collapsedLevelsAreSubtotals="1" fieldPosition="0">
          <references count="4">
            <reference field="4294967294" count="5" selected="0">
              <x v="1"/>
              <x v="2"/>
              <x v="3"/>
              <x v="4"/>
              <x v="5"/>
            </reference>
            <reference field="0" count="1" selected="0">
              <x v="16"/>
            </reference>
            <reference field="6" count="1" selected="0">
              <x v="150"/>
            </reference>
            <reference field="9" count="1">
              <x v="83"/>
            </reference>
          </references>
        </pivotArea>
        <pivotArea type="data" collapsedLevelsAreSubtotals="1" fieldPosition="0">
          <references count="5">
            <reference field="4294967294" count="5" selected="0">
              <x v="1"/>
              <x v="2"/>
              <x v="3"/>
              <x v="4"/>
              <x v="5"/>
            </reference>
            <reference field="0" count="1" selected="0">
              <x v="16"/>
            </reference>
            <reference field="6" count="1" selected="0">
              <x v="150"/>
            </reference>
            <reference field="9" count="1" selected="0">
              <x v="83"/>
            </reference>
            <reference field="12" count="6">
              <x v="0"/>
              <x v="1"/>
              <x v="2"/>
              <x v="3"/>
              <x v="4"/>
              <x v="6"/>
            </reference>
          </references>
        </pivotArea>
      </pivotAreas>
    </conditionalFormat>
  </conditionalFormats>
  <pivotTableStyleInfo name="PivotStyleMedium3 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D82D76E3-F74F-49F5-AA1F-3576F1428FB3}" name="PivotTable1" cacheId="0" applyNumberFormats="0" applyBorderFormats="0" applyFontFormats="0" applyPatternFormats="0" applyAlignmentFormats="0" applyWidthHeightFormats="1" dataCaption="Values" updatedVersion="8" minRefreshableVersion="3" useAutoFormatting="1" rowGrandTotals="0" colGrandTotals="0" itemPrintTitles="1" createdVersion="8" indent="0" outline="1" outlineData="1" multipleFieldFilters="0">
  <location ref="B3:B20" firstHeaderRow="1" firstDataRow="1" firstDataCol="1"/>
  <pivotFields count="20">
    <pivotField axis="axisRow" showAll="0">
      <items count="18">
        <item x="3"/>
        <item x="4"/>
        <item x="15"/>
        <item x="5"/>
        <item x="6"/>
        <item x="2"/>
        <item x="7"/>
        <item x="8"/>
        <item x="16"/>
        <item x="1"/>
        <item x="9"/>
        <item x="0"/>
        <item x="10"/>
        <item x="11"/>
        <item x="12"/>
        <item x="13"/>
        <item x="14"/>
        <item t="default"/>
      </items>
    </pivotField>
    <pivotField showAll="0"/>
    <pivotField showAll="0"/>
    <pivotField showAll="0"/>
    <pivotField showAll="0"/>
    <pivotField showAll="0"/>
    <pivotField showAll="0">
      <items count="174">
        <item x="1"/>
        <item x="0"/>
        <item x="27"/>
        <item x="34"/>
        <item x="39"/>
        <item x="26"/>
        <item x="5"/>
        <item x="10"/>
        <item x="4"/>
        <item x="25"/>
        <item x="28"/>
        <item x="35"/>
        <item x="30"/>
        <item x="31"/>
        <item x="32"/>
        <item x="33"/>
        <item x="38"/>
        <item x="41"/>
        <item x="40"/>
        <item x="113"/>
        <item x="163"/>
        <item x="29"/>
        <item x="148"/>
        <item x="49"/>
        <item x="51"/>
        <item x="2"/>
        <item x="52"/>
        <item x="147"/>
        <item x="42"/>
        <item x="23"/>
        <item x="9"/>
        <item x="98"/>
        <item x="44"/>
        <item x="100"/>
        <item x="111"/>
        <item x="115"/>
        <item x="116"/>
        <item x="152"/>
        <item x="47"/>
        <item x="169"/>
        <item x="37"/>
        <item x="114"/>
        <item x="112"/>
        <item x="50"/>
        <item x="59"/>
        <item x="43"/>
        <item x="168"/>
        <item x="46"/>
        <item x="135"/>
        <item x="137"/>
        <item x="138"/>
        <item x="154"/>
        <item x="67"/>
        <item x="144"/>
        <item x="117"/>
        <item x="110"/>
        <item x="170"/>
        <item x="57"/>
        <item x="53"/>
        <item x="48"/>
        <item x="134"/>
        <item x="69"/>
        <item x="139"/>
        <item x="118"/>
        <item x="68"/>
        <item x="97"/>
        <item x="128"/>
        <item x="73"/>
        <item x="84"/>
        <item x="90"/>
        <item x="85"/>
        <item x="89"/>
        <item x="92"/>
        <item x="79"/>
        <item x="78"/>
        <item x="83"/>
        <item x="77"/>
        <item x="82"/>
        <item x="70"/>
        <item x="80"/>
        <item x="91"/>
        <item x="93"/>
        <item x="87"/>
        <item x="101"/>
        <item x="94"/>
        <item x="74"/>
        <item x="72"/>
        <item x="109"/>
        <item x="71"/>
        <item x="86"/>
        <item x="76"/>
        <item x="88"/>
        <item x="127"/>
        <item x="133"/>
        <item x="75"/>
        <item x="81"/>
        <item x="54"/>
        <item x="65"/>
        <item x="63"/>
        <item x="58"/>
        <item x="64"/>
        <item x="136"/>
        <item x="16"/>
        <item x="61"/>
        <item x="62"/>
        <item m="1" x="172"/>
        <item x="143"/>
        <item x="141"/>
        <item x="56"/>
        <item x="159"/>
        <item x="60"/>
        <item x="55"/>
        <item x="95"/>
        <item x="142"/>
        <item x="96"/>
        <item x="140"/>
        <item x="160"/>
        <item x="158"/>
        <item x="157"/>
        <item x="155"/>
        <item x="120"/>
        <item x="121"/>
        <item x="131"/>
        <item x="132"/>
        <item x="122"/>
        <item x="119"/>
        <item x="129"/>
        <item x="153"/>
        <item x="151"/>
        <item x="150"/>
        <item x="123"/>
        <item x="124"/>
        <item x="125"/>
        <item x="126"/>
        <item x="146"/>
        <item x="6"/>
        <item x="11"/>
        <item x="21"/>
        <item x="12"/>
        <item x="156"/>
        <item x="19"/>
        <item x="20"/>
        <item x="7"/>
        <item x="8"/>
        <item x="36"/>
        <item x="130"/>
        <item x="13"/>
        <item x="14"/>
        <item m="1" x="171"/>
        <item x="15"/>
        <item x="17"/>
        <item x="18"/>
        <item x="22"/>
        <item x="24"/>
        <item x="103"/>
        <item x="161"/>
        <item x="162"/>
        <item x="45"/>
        <item x="66"/>
        <item x="104"/>
        <item x="107"/>
        <item x="105"/>
        <item x="102"/>
        <item x="99"/>
        <item x="106"/>
        <item x="145"/>
        <item x="149"/>
        <item x="3"/>
        <item x="167"/>
        <item x="108"/>
        <item h="1" x="165"/>
        <item h="1" x="164"/>
        <item x="166"/>
        <item t="default"/>
      </items>
    </pivotField>
    <pivotField showAll="0"/>
    <pivotField showAll="0"/>
    <pivotField showAll="0">
      <items count="179">
        <item x="80"/>
        <item x="77"/>
        <item x="78"/>
        <item x="79"/>
        <item x="83"/>
        <item x="84"/>
        <item x="85"/>
        <item x="72"/>
        <item x="81"/>
        <item x="4"/>
        <item x="73"/>
        <item x="74"/>
        <item x="65"/>
        <item x="66"/>
        <item x="67"/>
        <item x="68"/>
        <item x="69"/>
        <item x="169"/>
        <item x="128"/>
        <item x="75"/>
        <item x="76"/>
        <item x="70"/>
        <item x="171"/>
        <item x="172"/>
        <item x="88"/>
        <item x="173"/>
        <item x="156"/>
        <item x="145"/>
        <item x="19"/>
        <item x="34"/>
        <item x="176"/>
        <item x="153"/>
        <item x="157"/>
        <item x="29"/>
        <item x="22"/>
        <item x="23"/>
        <item x="26"/>
        <item x="24"/>
        <item x="25"/>
        <item x="154"/>
        <item x="141"/>
        <item x="158"/>
        <item x="35"/>
        <item x="113"/>
        <item x="155"/>
        <item x="142"/>
        <item x="146"/>
        <item x="143"/>
        <item x="144"/>
        <item x="2"/>
        <item x="97"/>
        <item x="98"/>
        <item x="99"/>
        <item x="5"/>
        <item x="177"/>
        <item x="114"/>
        <item x="82"/>
        <item x="100"/>
        <item x="110"/>
        <item x="112"/>
        <item x="105"/>
        <item x="6"/>
        <item x="120"/>
        <item x="121"/>
        <item x="95"/>
        <item x="116"/>
        <item x="117"/>
        <item x="106"/>
        <item x="51"/>
        <item x="17"/>
        <item x="122"/>
        <item x="118"/>
        <item x="123"/>
        <item x="107"/>
        <item x="108"/>
        <item x="168"/>
        <item x="119"/>
        <item x="124"/>
        <item x="131"/>
        <item x="127"/>
        <item x="125"/>
        <item x="101"/>
        <item x="109"/>
        <item x="129"/>
        <item x="115"/>
        <item x="96"/>
        <item x="60"/>
        <item x="20"/>
        <item x="132"/>
        <item x="133"/>
        <item x="139"/>
        <item x="63"/>
        <item x="7"/>
        <item x="102"/>
        <item x="134"/>
        <item x="140"/>
        <item x="138"/>
        <item x="135"/>
        <item x="136"/>
        <item x="137"/>
        <item x="8"/>
        <item x="52"/>
        <item x="53"/>
        <item x="61"/>
        <item x="9"/>
        <item x="54"/>
        <item x="64"/>
        <item x="16"/>
        <item x="55"/>
        <item x="10"/>
        <item x="30"/>
        <item x="56"/>
        <item x="130"/>
        <item x="57"/>
        <item x="58"/>
        <item x="147"/>
        <item x="111"/>
        <item x="62"/>
        <item x="103"/>
        <item x="71"/>
        <item x="59"/>
        <item x="11"/>
        <item x="163"/>
        <item x="159"/>
        <item x="162"/>
        <item x="164"/>
        <item x="165"/>
        <item x="166"/>
        <item x="167"/>
        <item x="160"/>
        <item x="161"/>
        <item x="12"/>
        <item x="18"/>
        <item x="148"/>
        <item x="21"/>
        <item x="90"/>
        <item x="36"/>
        <item x="170"/>
        <item x="27"/>
        <item x="45"/>
        <item x="86"/>
        <item x="93"/>
        <item x="41"/>
        <item x="42"/>
        <item x="46"/>
        <item x="43"/>
        <item x="91"/>
        <item x="92"/>
        <item x="87"/>
        <item x="31"/>
        <item x="44"/>
        <item x="94"/>
        <item x="151"/>
        <item x="126"/>
        <item x="89"/>
        <item x="15"/>
        <item x="174"/>
        <item x="175"/>
        <item x="152"/>
        <item x="37"/>
        <item x="38"/>
        <item x="39"/>
        <item x="40"/>
        <item x="104"/>
        <item x="149"/>
        <item x="150"/>
        <item x="47"/>
        <item x="0"/>
        <item x="1"/>
        <item x="13"/>
        <item x="32"/>
        <item x="14"/>
        <item x="28"/>
        <item x="3"/>
        <item x="33"/>
        <item x="48"/>
        <item x="49"/>
        <item x="50"/>
        <item t="default"/>
      </items>
    </pivotField>
    <pivotField showAll="0"/>
    <pivotField showAll="0"/>
    <pivotField showAll="0">
      <items count="8">
        <item x="0"/>
        <item x="4"/>
        <item x="1"/>
        <item x="3"/>
        <item m="1" x="5"/>
        <item x="2"/>
        <item m="1" x="6"/>
        <item t="default"/>
      </items>
    </pivotField>
    <pivotField numFmtId="6" showAll="0"/>
    <pivotField numFmtId="6" showAll="0"/>
    <pivotField numFmtId="6" showAll="0"/>
    <pivotField numFmtId="6" showAll="0"/>
    <pivotField numFmtId="6" showAll="0"/>
    <pivotField showAll="0"/>
    <pivotField showAll="0"/>
  </pivotFields>
  <rowFields count="1">
    <field x="0"/>
  </rowFields>
  <rowItems count="17">
    <i>
      <x/>
    </i>
    <i>
      <x v="1"/>
    </i>
    <i>
      <x v="2"/>
    </i>
    <i>
      <x v="3"/>
    </i>
    <i>
      <x v="4"/>
    </i>
    <i>
      <x v="5"/>
    </i>
    <i>
      <x v="6"/>
    </i>
    <i>
      <x v="7"/>
    </i>
    <i>
      <x v="8"/>
    </i>
    <i>
      <x v="9"/>
    </i>
    <i>
      <x v="10"/>
    </i>
    <i>
      <x v="11"/>
    </i>
    <i>
      <x v="12"/>
    </i>
    <i>
      <x v="13"/>
    </i>
    <i>
      <x v="14"/>
    </i>
    <i>
      <x v="15"/>
    </i>
    <i>
      <x v="16"/>
    </i>
  </rowItems>
  <colItems count="1">
    <i/>
  </colItem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B6D4F301-7D74-411F-8D1C-A6F772A7EAB4}" name="PivotTable3" cacheId="0" applyNumberFormats="0" applyBorderFormats="0" applyFontFormats="0" applyPatternFormats="0" applyAlignmentFormats="0" applyWidthHeightFormats="1" dataCaption="Values" updatedVersion="8" minRefreshableVersion="3" useAutoFormatting="1" rowGrandTotals="0" colGrandTotals="0" itemPrintTitles="1" createdVersion="8" indent="0" outline="1" outlineData="1" multipleFieldFilters="0">
  <location ref="J3:J181" firstHeaderRow="1" firstDataRow="1" firstDataCol="1"/>
  <pivotFields count="20">
    <pivotField showAll="0">
      <items count="18">
        <item x="3"/>
        <item x="4"/>
        <item x="15"/>
        <item x="5"/>
        <item x="6"/>
        <item x="2"/>
        <item x="7"/>
        <item x="8"/>
        <item x="16"/>
        <item x="1"/>
        <item x="9"/>
        <item x="0"/>
        <item x="10"/>
        <item x="11"/>
        <item x="12"/>
        <item x="13"/>
        <item x="14"/>
        <item t="default"/>
      </items>
    </pivotField>
    <pivotField showAll="0"/>
    <pivotField showAll="0"/>
    <pivotField showAll="0"/>
    <pivotField showAll="0"/>
    <pivotField showAll="0"/>
    <pivotField showAll="0">
      <items count="174">
        <item x="1"/>
        <item x="0"/>
        <item x="27"/>
        <item x="34"/>
        <item x="39"/>
        <item x="26"/>
        <item x="5"/>
        <item x="10"/>
        <item x="4"/>
        <item x="25"/>
        <item x="28"/>
        <item x="35"/>
        <item x="30"/>
        <item x="31"/>
        <item x="32"/>
        <item x="33"/>
        <item x="38"/>
        <item x="41"/>
        <item x="40"/>
        <item x="113"/>
        <item x="163"/>
        <item x="29"/>
        <item x="148"/>
        <item x="49"/>
        <item x="51"/>
        <item x="2"/>
        <item x="52"/>
        <item x="147"/>
        <item x="42"/>
        <item x="23"/>
        <item x="9"/>
        <item x="98"/>
        <item x="44"/>
        <item x="100"/>
        <item x="111"/>
        <item x="115"/>
        <item x="116"/>
        <item x="152"/>
        <item x="47"/>
        <item x="169"/>
        <item x="37"/>
        <item x="114"/>
        <item x="112"/>
        <item x="50"/>
        <item x="59"/>
        <item x="43"/>
        <item x="168"/>
        <item x="46"/>
        <item x="135"/>
        <item x="137"/>
        <item x="138"/>
        <item x="154"/>
        <item x="67"/>
        <item x="144"/>
        <item x="117"/>
        <item x="110"/>
        <item x="170"/>
        <item x="57"/>
        <item x="53"/>
        <item x="48"/>
        <item x="134"/>
        <item x="69"/>
        <item x="139"/>
        <item x="118"/>
        <item x="68"/>
        <item x="97"/>
        <item x="128"/>
        <item x="73"/>
        <item x="84"/>
        <item x="90"/>
        <item x="85"/>
        <item x="89"/>
        <item x="92"/>
        <item x="79"/>
        <item x="78"/>
        <item x="83"/>
        <item x="77"/>
        <item x="82"/>
        <item x="70"/>
        <item x="80"/>
        <item x="91"/>
        <item x="93"/>
        <item x="87"/>
        <item x="101"/>
        <item x="94"/>
        <item x="74"/>
        <item x="72"/>
        <item x="109"/>
        <item x="71"/>
        <item x="86"/>
        <item x="76"/>
        <item x="88"/>
        <item x="127"/>
        <item x="133"/>
        <item x="75"/>
        <item x="81"/>
        <item x="54"/>
        <item x="65"/>
        <item x="63"/>
        <item x="58"/>
        <item x="64"/>
        <item x="136"/>
        <item x="16"/>
        <item x="61"/>
        <item x="62"/>
        <item m="1" x="172"/>
        <item x="143"/>
        <item x="141"/>
        <item x="56"/>
        <item x="159"/>
        <item x="60"/>
        <item x="55"/>
        <item x="95"/>
        <item x="142"/>
        <item x="96"/>
        <item x="140"/>
        <item x="160"/>
        <item x="158"/>
        <item x="157"/>
        <item x="155"/>
        <item x="120"/>
        <item x="121"/>
        <item x="131"/>
        <item x="132"/>
        <item x="122"/>
        <item x="119"/>
        <item x="129"/>
        <item x="153"/>
        <item x="151"/>
        <item x="150"/>
        <item x="123"/>
        <item x="124"/>
        <item x="125"/>
        <item x="126"/>
        <item x="146"/>
        <item x="6"/>
        <item x="11"/>
        <item x="21"/>
        <item x="12"/>
        <item x="156"/>
        <item x="19"/>
        <item x="20"/>
        <item x="7"/>
        <item x="8"/>
        <item x="36"/>
        <item x="130"/>
        <item x="13"/>
        <item x="14"/>
        <item m="1" x="171"/>
        <item x="15"/>
        <item x="17"/>
        <item x="18"/>
        <item x="22"/>
        <item x="24"/>
        <item x="103"/>
        <item x="161"/>
        <item x="162"/>
        <item x="45"/>
        <item x="66"/>
        <item x="104"/>
        <item x="107"/>
        <item x="105"/>
        <item x="102"/>
        <item x="99"/>
        <item x="106"/>
        <item x="145"/>
        <item x="149"/>
        <item x="3"/>
        <item x="167"/>
        <item x="108"/>
        <item h="1" x="165"/>
        <item h="1" x="164"/>
        <item x="166"/>
        <item t="default"/>
      </items>
    </pivotField>
    <pivotField showAll="0"/>
    <pivotField showAll="0"/>
    <pivotField axis="axisRow" showAll="0">
      <items count="179">
        <item x="80"/>
        <item x="77"/>
        <item x="78"/>
        <item x="79"/>
        <item x="83"/>
        <item x="84"/>
        <item x="85"/>
        <item x="72"/>
        <item x="81"/>
        <item x="4"/>
        <item x="74"/>
        <item x="65"/>
        <item x="66"/>
        <item x="67"/>
        <item x="68"/>
        <item x="69"/>
        <item x="169"/>
        <item x="128"/>
        <item x="75"/>
        <item x="76"/>
        <item x="70"/>
        <item x="171"/>
        <item x="172"/>
        <item x="88"/>
        <item x="173"/>
        <item x="156"/>
        <item x="145"/>
        <item x="19"/>
        <item x="34"/>
        <item x="176"/>
        <item x="153"/>
        <item x="157"/>
        <item x="29"/>
        <item x="22"/>
        <item x="23"/>
        <item x="26"/>
        <item x="24"/>
        <item x="25"/>
        <item x="154"/>
        <item x="141"/>
        <item x="158"/>
        <item x="35"/>
        <item x="113"/>
        <item x="155"/>
        <item x="142"/>
        <item x="146"/>
        <item x="143"/>
        <item x="144"/>
        <item x="2"/>
        <item x="98"/>
        <item x="99"/>
        <item x="5"/>
        <item x="177"/>
        <item x="114"/>
        <item x="82"/>
        <item x="100"/>
        <item x="110"/>
        <item x="112"/>
        <item x="105"/>
        <item x="6"/>
        <item x="120"/>
        <item x="121"/>
        <item x="95"/>
        <item x="116"/>
        <item x="117"/>
        <item x="106"/>
        <item x="51"/>
        <item x="17"/>
        <item x="122"/>
        <item x="118"/>
        <item x="123"/>
        <item x="107"/>
        <item x="108"/>
        <item x="168"/>
        <item x="119"/>
        <item x="124"/>
        <item x="131"/>
        <item x="127"/>
        <item x="125"/>
        <item x="101"/>
        <item x="109"/>
        <item x="129"/>
        <item x="115"/>
        <item x="96"/>
        <item x="60"/>
        <item x="20"/>
        <item x="132"/>
        <item x="133"/>
        <item x="139"/>
        <item x="63"/>
        <item x="7"/>
        <item x="102"/>
        <item x="134"/>
        <item x="140"/>
        <item x="138"/>
        <item x="135"/>
        <item x="136"/>
        <item x="137"/>
        <item x="8"/>
        <item x="52"/>
        <item x="53"/>
        <item x="61"/>
        <item x="9"/>
        <item x="54"/>
        <item x="64"/>
        <item x="16"/>
        <item x="55"/>
        <item x="10"/>
        <item x="30"/>
        <item x="56"/>
        <item x="130"/>
        <item x="57"/>
        <item x="58"/>
        <item x="111"/>
        <item x="62"/>
        <item x="103"/>
        <item x="71"/>
        <item x="59"/>
        <item x="11"/>
        <item x="163"/>
        <item x="164"/>
        <item x="165"/>
        <item x="167"/>
        <item x="160"/>
        <item x="161"/>
        <item x="12"/>
        <item x="18"/>
        <item x="21"/>
        <item x="90"/>
        <item x="36"/>
        <item x="170"/>
        <item x="27"/>
        <item x="45"/>
        <item x="86"/>
        <item x="93"/>
        <item x="41"/>
        <item x="42"/>
        <item x="46"/>
        <item x="43"/>
        <item x="91"/>
        <item x="92"/>
        <item x="87"/>
        <item x="31"/>
        <item x="44"/>
        <item x="94"/>
        <item x="126"/>
        <item x="89"/>
        <item x="15"/>
        <item x="174"/>
        <item x="175"/>
        <item x="37"/>
        <item x="38"/>
        <item x="39"/>
        <item x="40"/>
        <item x="104"/>
        <item x="149"/>
        <item x="150"/>
        <item x="47"/>
        <item x="0"/>
        <item x="1"/>
        <item x="13"/>
        <item x="32"/>
        <item x="14"/>
        <item x="28"/>
        <item x="3"/>
        <item x="33"/>
        <item x="48"/>
        <item x="49"/>
        <item x="50"/>
        <item x="97"/>
        <item x="151"/>
        <item x="159"/>
        <item x="166"/>
        <item x="73"/>
        <item x="147"/>
        <item x="148"/>
        <item x="152"/>
        <item x="162"/>
        <item t="default"/>
      </items>
    </pivotField>
    <pivotField showAll="0"/>
    <pivotField showAll="0"/>
    <pivotField showAll="0">
      <items count="8">
        <item x="0"/>
        <item x="4"/>
        <item x="1"/>
        <item x="3"/>
        <item m="1" x="5"/>
        <item x="2"/>
        <item m="1" x="6"/>
        <item t="default"/>
      </items>
    </pivotField>
    <pivotField numFmtId="6" showAll="0"/>
    <pivotField numFmtId="6" showAll="0"/>
    <pivotField numFmtId="6" showAll="0"/>
    <pivotField numFmtId="6" showAll="0"/>
    <pivotField numFmtId="6" showAll="0"/>
    <pivotField showAll="0"/>
    <pivotField showAll="0"/>
  </pivotFields>
  <rowFields count="1">
    <field x="9"/>
  </rowFields>
  <rowItems count="178">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rowItems>
  <colItems count="1">
    <i/>
  </colItem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700D6B30-6A19-469B-9580-9AB9C579F550}" name="PivotTable4" cacheId="0" applyNumberFormats="0" applyBorderFormats="0" applyFontFormats="0" applyPatternFormats="0" applyAlignmentFormats="0" applyWidthHeightFormats="1" dataCaption="Values" updatedVersion="8" minRefreshableVersion="3" useAutoFormatting="1" rowGrandTotals="0" colGrandTotals="0" itemPrintTitles="1" createdVersion="8" indent="0" outline="1" outlineData="1" multipleFieldFilters="0">
  <location ref="N3:N8" firstHeaderRow="1" firstDataRow="1" firstDataCol="1"/>
  <pivotFields count="2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8">
        <item x="0"/>
        <item x="4"/>
        <item x="1"/>
        <item x="3"/>
        <item m="1" x="5"/>
        <item x="2"/>
        <item m="1" x="6"/>
        <item t="default"/>
      </items>
    </pivotField>
    <pivotField numFmtId="6" showAll="0"/>
    <pivotField numFmtId="6" showAll="0"/>
    <pivotField numFmtId="6" showAll="0"/>
    <pivotField numFmtId="6" showAll="0"/>
    <pivotField numFmtId="6" showAll="0"/>
    <pivotField showAll="0"/>
    <pivotField showAll="0"/>
  </pivotFields>
  <rowFields count="1">
    <field x="12"/>
  </rowFields>
  <rowItems count="5">
    <i>
      <x/>
    </i>
    <i>
      <x v="1"/>
    </i>
    <i>
      <x v="2"/>
    </i>
    <i>
      <x v="3"/>
    </i>
    <i>
      <x v="5"/>
    </i>
  </rowItems>
  <colItems count="1">
    <i/>
  </colItem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2D96C7AD-320C-4911-96D7-9A5B4BB01000}" name="PivotTable2" cacheId="0" applyNumberFormats="0" applyBorderFormats="0" applyFontFormats="0" applyPatternFormats="0" applyAlignmentFormats="0" applyWidthHeightFormats="1" dataCaption="Values" updatedVersion="8" minRefreshableVersion="3" useAutoFormatting="1" rowGrandTotals="0" colGrandTotals="0" itemPrintTitles="1" createdVersion="8" indent="0" outline="1" outlineData="1" multipleFieldFilters="0">
  <location ref="F3:F172" firstHeaderRow="1" firstDataRow="1" firstDataCol="1"/>
  <pivotFields count="20">
    <pivotField showAll="0">
      <items count="18">
        <item x="3"/>
        <item x="4"/>
        <item x="15"/>
        <item x="5"/>
        <item x="6"/>
        <item x="2"/>
        <item x="7"/>
        <item x="8"/>
        <item x="16"/>
        <item x="1"/>
        <item x="9"/>
        <item x="0"/>
        <item x="10"/>
        <item x="11"/>
        <item x="12"/>
        <item x="13"/>
        <item x="14"/>
        <item t="default"/>
      </items>
    </pivotField>
    <pivotField showAll="0"/>
    <pivotField showAll="0"/>
    <pivotField showAll="0"/>
    <pivotField showAll="0"/>
    <pivotField showAll="0"/>
    <pivotField axis="axisRow" showAll="0">
      <items count="174">
        <item x="1"/>
        <item x="0"/>
        <item x="27"/>
        <item x="34"/>
        <item x="39"/>
        <item x="26"/>
        <item x="5"/>
        <item x="10"/>
        <item x="4"/>
        <item x="25"/>
        <item x="28"/>
        <item x="35"/>
        <item x="30"/>
        <item x="31"/>
        <item x="32"/>
        <item x="33"/>
        <item x="38"/>
        <item x="41"/>
        <item x="40"/>
        <item x="113"/>
        <item x="163"/>
        <item x="29"/>
        <item x="148"/>
        <item x="49"/>
        <item x="51"/>
        <item x="2"/>
        <item x="52"/>
        <item x="147"/>
        <item x="42"/>
        <item x="23"/>
        <item x="9"/>
        <item x="98"/>
        <item x="44"/>
        <item x="100"/>
        <item x="111"/>
        <item x="115"/>
        <item x="116"/>
        <item x="152"/>
        <item x="47"/>
        <item x="169"/>
        <item x="37"/>
        <item x="114"/>
        <item x="112"/>
        <item x="50"/>
        <item x="59"/>
        <item x="43"/>
        <item x="168"/>
        <item x="46"/>
        <item x="135"/>
        <item x="137"/>
        <item x="138"/>
        <item x="154"/>
        <item x="67"/>
        <item x="144"/>
        <item x="117"/>
        <item x="110"/>
        <item x="170"/>
        <item x="57"/>
        <item x="53"/>
        <item x="48"/>
        <item x="134"/>
        <item x="69"/>
        <item x="139"/>
        <item x="118"/>
        <item x="68"/>
        <item x="97"/>
        <item x="128"/>
        <item x="73"/>
        <item x="84"/>
        <item x="90"/>
        <item x="85"/>
        <item x="89"/>
        <item x="92"/>
        <item x="79"/>
        <item x="78"/>
        <item x="83"/>
        <item x="77"/>
        <item x="82"/>
        <item x="70"/>
        <item x="80"/>
        <item x="91"/>
        <item x="93"/>
        <item x="87"/>
        <item x="101"/>
        <item x="94"/>
        <item x="74"/>
        <item x="72"/>
        <item x="109"/>
        <item x="71"/>
        <item x="86"/>
        <item x="76"/>
        <item x="88"/>
        <item x="127"/>
        <item x="133"/>
        <item x="75"/>
        <item x="81"/>
        <item x="54"/>
        <item x="65"/>
        <item x="63"/>
        <item x="58"/>
        <item x="64"/>
        <item x="16"/>
        <item x="61"/>
        <item x="62"/>
        <item m="1" x="172"/>
        <item x="143"/>
        <item x="141"/>
        <item x="159"/>
        <item x="60"/>
        <item x="55"/>
        <item x="95"/>
        <item x="142"/>
        <item x="96"/>
        <item x="140"/>
        <item x="160"/>
        <item x="158"/>
        <item x="120"/>
        <item x="121"/>
        <item x="131"/>
        <item x="132"/>
        <item x="122"/>
        <item x="119"/>
        <item x="129"/>
        <item x="153"/>
        <item x="151"/>
        <item x="150"/>
        <item x="123"/>
        <item x="124"/>
        <item x="125"/>
        <item x="126"/>
        <item x="146"/>
        <item x="6"/>
        <item x="11"/>
        <item x="21"/>
        <item x="12"/>
        <item x="156"/>
        <item x="19"/>
        <item x="20"/>
        <item x="7"/>
        <item x="8"/>
        <item x="36"/>
        <item x="130"/>
        <item x="13"/>
        <item m="1" x="171"/>
        <item x="15"/>
        <item x="17"/>
        <item x="18"/>
        <item x="22"/>
        <item x="103"/>
        <item x="161"/>
        <item x="162"/>
        <item x="45"/>
        <item x="66"/>
        <item x="104"/>
        <item x="107"/>
        <item x="105"/>
        <item x="102"/>
        <item x="99"/>
        <item x="106"/>
        <item x="145"/>
        <item x="149"/>
        <item x="3"/>
        <item x="167"/>
        <item x="108"/>
        <item h="1" x="164"/>
        <item x="166"/>
        <item x="14"/>
        <item x="24"/>
        <item x="155"/>
        <item x="56"/>
        <item x="136"/>
        <item x="157"/>
        <item h="1" x="165"/>
        <item t="default"/>
      </items>
    </pivotField>
    <pivotField showAll="0"/>
    <pivotField showAll="0"/>
    <pivotField showAll="0">
      <items count="179">
        <item x="80"/>
        <item x="77"/>
        <item x="78"/>
        <item x="79"/>
        <item x="83"/>
        <item x="84"/>
        <item x="85"/>
        <item x="72"/>
        <item x="81"/>
        <item x="4"/>
        <item x="73"/>
        <item x="74"/>
        <item x="65"/>
        <item x="66"/>
        <item x="67"/>
        <item x="68"/>
        <item x="69"/>
        <item x="169"/>
        <item x="128"/>
        <item x="75"/>
        <item x="76"/>
        <item x="70"/>
        <item x="171"/>
        <item x="172"/>
        <item x="88"/>
        <item x="173"/>
        <item x="156"/>
        <item x="145"/>
        <item x="19"/>
        <item x="34"/>
        <item x="176"/>
        <item x="153"/>
        <item x="157"/>
        <item x="29"/>
        <item x="22"/>
        <item x="23"/>
        <item x="26"/>
        <item x="24"/>
        <item x="25"/>
        <item x="154"/>
        <item x="141"/>
        <item x="158"/>
        <item x="35"/>
        <item x="113"/>
        <item x="155"/>
        <item x="142"/>
        <item x="146"/>
        <item x="143"/>
        <item x="144"/>
        <item x="2"/>
        <item x="97"/>
        <item x="98"/>
        <item x="99"/>
        <item x="5"/>
        <item x="177"/>
        <item x="114"/>
        <item x="82"/>
        <item x="100"/>
        <item x="110"/>
        <item x="112"/>
        <item x="105"/>
        <item x="6"/>
        <item x="120"/>
        <item x="121"/>
        <item x="95"/>
        <item x="116"/>
        <item x="117"/>
        <item x="106"/>
        <item x="51"/>
        <item x="17"/>
        <item x="122"/>
        <item x="118"/>
        <item x="123"/>
        <item x="107"/>
        <item x="108"/>
        <item x="168"/>
        <item x="119"/>
        <item x="124"/>
        <item x="131"/>
        <item x="127"/>
        <item x="125"/>
        <item x="101"/>
        <item x="109"/>
        <item x="129"/>
        <item x="115"/>
        <item x="96"/>
        <item x="60"/>
        <item x="20"/>
        <item x="132"/>
        <item x="133"/>
        <item x="139"/>
        <item x="63"/>
        <item x="7"/>
        <item x="102"/>
        <item x="134"/>
        <item x="140"/>
        <item x="138"/>
        <item x="135"/>
        <item x="136"/>
        <item x="137"/>
        <item x="8"/>
        <item x="52"/>
        <item x="53"/>
        <item x="61"/>
        <item x="9"/>
        <item x="54"/>
        <item x="64"/>
        <item x="16"/>
        <item x="55"/>
        <item x="10"/>
        <item x="30"/>
        <item x="56"/>
        <item x="130"/>
        <item x="57"/>
        <item x="58"/>
        <item x="147"/>
        <item x="111"/>
        <item x="62"/>
        <item x="103"/>
        <item x="71"/>
        <item x="59"/>
        <item x="11"/>
        <item x="163"/>
        <item x="159"/>
        <item x="162"/>
        <item x="164"/>
        <item x="165"/>
        <item x="166"/>
        <item x="167"/>
        <item x="160"/>
        <item x="161"/>
        <item x="12"/>
        <item x="18"/>
        <item x="148"/>
        <item x="21"/>
        <item x="90"/>
        <item x="36"/>
        <item x="170"/>
        <item x="27"/>
        <item x="45"/>
        <item x="86"/>
        <item x="93"/>
        <item x="41"/>
        <item x="42"/>
        <item x="46"/>
        <item x="43"/>
        <item x="91"/>
        <item x="92"/>
        <item x="87"/>
        <item x="31"/>
        <item x="44"/>
        <item x="94"/>
        <item x="151"/>
        <item x="126"/>
        <item x="89"/>
        <item x="15"/>
        <item x="174"/>
        <item x="175"/>
        <item x="152"/>
        <item x="37"/>
        <item x="38"/>
        <item x="39"/>
        <item x="40"/>
        <item x="104"/>
        <item x="149"/>
        <item x="150"/>
        <item x="47"/>
        <item x="0"/>
        <item x="1"/>
        <item x="13"/>
        <item x="32"/>
        <item x="14"/>
        <item x="28"/>
        <item x="3"/>
        <item x="33"/>
        <item x="48"/>
        <item x="49"/>
        <item x="50"/>
        <item t="default"/>
      </items>
    </pivotField>
    <pivotField showAll="0"/>
    <pivotField showAll="0"/>
    <pivotField showAll="0">
      <items count="8">
        <item x="0"/>
        <item x="4"/>
        <item x="1"/>
        <item x="3"/>
        <item m="1" x="5"/>
        <item x="2"/>
        <item m="1" x="6"/>
        <item t="default"/>
      </items>
    </pivotField>
    <pivotField numFmtId="6" showAll="0"/>
    <pivotField numFmtId="6" showAll="0"/>
    <pivotField numFmtId="6" showAll="0"/>
    <pivotField numFmtId="6" showAll="0"/>
    <pivotField numFmtId="6" showAll="0"/>
    <pivotField showAll="0"/>
    <pivotField showAll="0"/>
  </pivotFields>
  <rowFields count="1">
    <field x="6"/>
  </rowFields>
  <rowItems count="169">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4"/>
    </i>
    <i>
      <x v="145"/>
    </i>
    <i>
      <x v="146"/>
    </i>
    <i>
      <x v="147"/>
    </i>
    <i>
      <x v="148"/>
    </i>
    <i>
      <x v="149"/>
    </i>
    <i>
      <x v="150"/>
    </i>
    <i>
      <x v="151"/>
    </i>
    <i>
      <x v="152"/>
    </i>
    <i>
      <x v="153"/>
    </i>
    <i>
      <x v="154"/>
    </i>
    <i>
      <x v="155"/>
    </i>
    <i>
      <x v="156"/>
    </i>
    <i>
      <x v="157"/>
    </i>
    <i>
      <x v="158"/>
    </i>
    <i>
      <x v="159"/>
    </i>
    <i>
      <x v="160"/>
    </i>
    <i>
      <x v="161"/>
    </i>
    <i>
      <x v="162"/>
    </i>
    <i>
      <x v="163"/>
    </i>
    <i>
      <x v="165"/>
    </i>
    <i>
      <x v="166"/>
    </i>
    <i>
      <x v="167"/>
    </i>
    <i>
      <x v="168"/>
    </i>
    <i>
      <x v="169"/>
    </i>
    <i>
      <x v="170"/>
    </i>
    <i>
      <x v="171"/>
    </i>
  </rowItems>
  <colItems count="1">
    <i/>
  </colItem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Program" xr10:uid="{BADC94D9-07DC-4D29-965F-7A1C8C40C958}" sourceName="Program">
  <pivotTables>
    <pivotTable tabId="17" name="PivotTable3"/>
    <pivotTable tabId="16" name="PivotTable2"/>
    <pivotTable tabId="12" name="PivotTable1"/>
    <pivotTable tabId="19" name="PivotTable2"/>
    <pivotTable tabId="12" name="PivotTable2"/>
    <pivotTable tabId="12" name="PivotTable3"/>
  </pivotTables>
  <data>
    <tabular pivotCacheId="1165902144">
      <items count="178">
        <i x="80" s="1"/>
        <i x="77" s="1"/>
        <i x="78" s="1"/>
        <i x="79" s="1"/>
        <i x="83" s="1"/>
        <i x="84" s="1"/>
        <i x="85" s="1"/>
        <i x="72" s="1"/>
        <i x="81" s="1"/>
        <i x="4" s="1"/>
        <i x="73" s="1"/>
        <i x="74" s="1"/>
        <i x="65" s="1"/>
        <i x="66" s="1"/>
        <i x="67" s="1"/>
        <i x="68" s="1"/>
        <i x="69" s="1"/>
        <i x="169" s="1"/>
        <i x="128" s="1"/>
        <i x="75" s="1"/>
        <i x="76" s="1"/>
        <i x="70" s="1"/>
        <i x="171" s="1"/>
        <i x="172" s="1"/>
        <i x="88" s="1"/>
        <i x="173" s="1"/>
        <i x="156" s="1"/>
        <i x="145" s="1"/>
        <i x="19" s="1"/>
        <i x="34" s="1"/>
        <i x="176" s="1"/>
        <i x="153" s="1"/>
        <i x="157" s="1"/>
        <i x="29" s="1"/>
        <i x="22" s="1"/>
        <i x="23" s="1"/>
        <i x="26" s="1"/>
        <i x="24" s="1"/>
        <i x="25" s="1"/>
        <i x="154" s="1"/>
        <i x="141" s="1"/>
        <i x="158" s="1"/>
        <i x="35" s="1"/>
        <i x="113" s="1"/>
        <i x="155" s="1"/>
        <i x="142" s="1"/>
        <i x="146" s="1"/>
        <i x="143" s="1"/>
        <i x="144" s="1"/>
        <i x="2" s="1"/>
        <i x="97" s="1"/>
        <i x="98" s="1"/>
        <i x="99" s="1"/>
        <i x="5" s="1"/>
        <i x="177" s="1"/>
        <i x="114" s="1"/>
        <i x="82" s="1"/>
        <i x="100" s="1"/>
        <i x="110" s="1"/>
        <i x="112" s="1"/>
        <i x="105" s="1"/>
        <i x="6" s="1"/>
        <i x="120" s="1"/>
        <i x="121" s="1"/>
        <i x="95" s="1"/>
        <i x="116" s="1"/>
        <i x="117" s="1"/>
        <i x="106" s="1"/>
        <i x="51" s="1"/>
        <i x="17" s="1"/>
        <i x="122" s="1"/>
        <i x="118" s="1"/>
        <i x="123" s="1"/>
        <i x="107" s="1"/>
        <i x="108" s="1"/>
        <i x="168" s="1"/>
        <i x="119" s="1"/>
        <i x="124" s="1"/>
        <i x="131" s="1"/>
        <i x="127" s="1"/>
        <i x="125" s="1"/>
        <i x="101" s="1"/>
        <i x="109" s="1"/>
        <i x="129" s="1"/>
        <i x="115" s="1"/>
        <i x="96" s="1"/>
        <i x="60" s="1"/>
        <i x="20" s="1"/>
        <i x="132" s="1"/>
        <i x="133" s="1"/>
        <i x="139" s="1"/>
        <i x="63" s="1"/>
        <i x="7" s="1"/>
        <i x="102" s="1"/>
        <i x="134" s="1"/>
        <i x="140" s="1"/>
        <i x="138" s="1"/>
        <i x="135" s="1"/>
        <i x="136" s="1"/>
        <i x="137" s="1"/>
        <i x="8" s="1"/>
        <i x="52" s="1"/>
        <i x="53" s="1"/>
        <i x="61" s="1"/>
        <i x="9" s="1"/>
        <i x="54" s="1"/>
        <i x="64" s="1"/>
        <i x="16" s="1"/>
        <i x="55" s="1"/>
        <i x="10" s="1"/>
        <i x="30" s="1"/>
        <i x="56" s="1"/>
        <i x="130" s="1"/>
        <i x="57" s="1"/>
        <i x="58" s="1"/>
        <i x="147" s="1"/>
        <i x="111" s="1"/>
        <i x="62" s="1"/>
        <i x="103" s="1"/>
        <i x="71" s="1"/>
        <i x="59" s="1"/>
        <i x="11" s="1"/>
        <i x="163" s="1"/>
        <i x="159" s="1"/>
        <i x="162" s="1"/>
        <i x="164" s="1"/>
        <i x="165" s="1"/>
        <i x="166" s="1"/>
        <i x="167" s="1"/>
        <i x="160" s="1"/>
        <i x="161" s="1"/>
        <i x="12" s="1"/>
        <i x="18" s="1"/>
        <i x="148" s="1"/>
        <i x="21" s="1"/>
        <i x="90" s="1"/>
        <i x="36" s="1"/>
        <i x="170" s="1"/>
        <i x="27" s="1"/>
        <i x="45" s="1"/>
        <i x="86" s="1"/>
        <i x="93" s="1"/>
        <i x="41" s="1"/>
        <i x="42" s="1"/>
        <i x="46" s="1"/>
        <i x="43" s="1"/>
        <i x="91" s="1"/>
        <i x="92" s="1"/>
        <i x="87" s="1"/>
        <i x="31" s="1"/>
        <i x="44" s="1"/>
        <i x="94" s="1"/>
        <i x="151" s="1"/>
        <i x="126" s="1"/>
        <i x="89" s="1"/>
        <i x="15" s="1"/>
        <i x="174" s="1"/>
        <i x="175" s="1"/>
        <i x="152" s="1"/>
        <i x="37" s="1"/>
        <i x="38" s="1"/>
        <i x="39" s="1"/>
        <i x="40" s="1"/>
        <i x="104" s="1"/>
        <i x="149" s="1"/>
        <i x="150" s="1"/>
        <i x="47" s="1"/>
        <i x="0" s="1"/>
        <i x="1" s="1"/>
        <i x="13" s="1"/>
        <i x="32" s="1"/>
        <i x="14" s="1"/>
        <i x="28" s="1"/>
        <i x="3" s="1"/>
        <i x="33" s="1"/>
        <i x="48" s="1"/>
        <i x="49" s="1"/>
        <i x="50" s="1"/>
      </items>
    </tabular>
  </data>
  <extLst>
    <x:ext xmlns:x15="http://schemas.microsoft.com/office/spreadsheetml/2010/11/main" uri="{470722E0-AACD-4C17-9CDC-17EF765DBC7E}">
      <x15:slicerCacheHideItemsWithNoData/>
    </x:ext>
  </extLst>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ecretarial_Area1" xr10:uid="{0B758F12-1B46-4976-80A1-2C0628C629FF}" sourceName="Secretarial Area">
  <pivotTables>
    <pivotTable tabId="19" name="PivotTable2"/>
    <pivotTable tabId="12" name="PivotTable1"/>
    <pivotTable tabId="16" name="PivotTable2"/>
    <pivotTable tabId="17" name="PivotTable3"/>
    <pivotTable tabId="12" name="PivotTable2"/>
    <pivotTable tabId="12" name="PivotTable3"/>
  </pivotTables>
  <data>
    <tabular pivotCacheId="1165902144">
      <items count="17">
        <i x="3" s="1"/>
        <i x="4" s="1"/>
        <i x="15" s="1"/>
        <i x="5" s="1"/>
        <i x="6" s="1"/>
        <i x="2" s="1"/>
        <i x="7" s="1"/>
        <i x="8" s="1"/>
        <i x="16" s="1"/>
        <i x="1" s="1"/>
        <i x="9" s="1"/>
        <i x="0" s="1"/>
        <i x="10" s="1"/>
        <i x="11" s="1"/>
        <i x="12" s="1"/>
        <i x="13" s="1"/>
        <i x="14" s="1"/>
      </items>
    </tabular>
  </data>
  <extLst>
    <x:ext xmlns:x15="http://schemas.microsoft.com/office/spreadsheetml/2010/11/main" uri="{470722E0-AACD-4C17-9CDC-17EF765DBC7E}">
      <x15:slicerCacheHideItemsWithNoData/>
    </x:ext>
  </extLst>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Agency1" xr10:uid="{E2CFEA43-1F61-4CF3-B3A4-B107865876B9}" sourceName="Agency">
  <pivotTables>
    <pivotTable tabId="19" name="PivotTable2"/>
    <pivotTable tabId="12" name="PivotTable1"/>
    <pivotTable tabId="16" name="PivotTable2"/>
    <pivotTable tabId="17" name="PivotTable3"/>
    <pivotTable tabId="12" name="PivotTable2"/>
    <pivotTable tabId="12" name="PivotTable3"/>
  </pivotTables>
  <data>
    <tabular pivotCacheId="1165902144">
      <items count="173">
        <i x="1" s="1"/>
        <i x="0" s="1"/>
        <i x="27" s="1"/>
        <i x="34" s="1"/>
        <i x="39" s="1"/>
        <i x="26" s="1"/>
        <i x="5" s="1"/>
        <i x="10" s="1"/>
        <i x="4" s="1"/>
        <i x="25" s="1"/>
        <i x="28" s="1"/>
        <i x="35" s="1"/>
        <i x="30" s="1"/>
        <i x="31" s="1"/>
        <i x="32" s="1"/>
        <i x="33" s="1"/>
        <i x="38" s="1"/>
        <i x="41" s="1"/>
        <i x="40" s="1"/>
        <i x="113" s="1"/>
        <i x="163" s="1"/>
        <i x="29" s="1"/>
        <i x="148" s="1"/>
        <i x="49" s="1"/>
        <i x="51" s="1"/>
        <i x="2" s="1"/>
        <i x="52" s="1"/>
        <i x="147" s="1"/>
        <i x="42" s="1"/>
        <i x="23" s="1"/>
        <i x="9" s="1"/>
        <i x="98" s="1"/>
        <i x="44" s="1"/>
        <i x="100" s="1"/>
        <i x="111" s="1"/>
        <i x="115" s="1"/>
        <i x="116" s="1"/>
        <i x="152" s="1"/>
        <i x="47" s="1"/>
        <i x="169" s="1"/>
        <i x="37" s="1"/>
        <i x="114" s="1"/>
        <i x="112" s="1"/>
        <i x="50" s="1"/>
        <i x="59" s="1"/>
        <i x="43" s="1"/>
        <i x="168" s="1"/>
        <i x="46" s="1"/>
        <i x="135" s="1"/>
        <i x="137" s="1"/>
        <i x="138" s="1"/>
        <i x="154" s="1"/>
        <i x="67" s="1"/>
        <i x="144" s="1"/>
        <i x="117" s="1"/>
        <i x="110" s="1"/>
        <i x="170" s="1"/>
        <i x="57" s="1"/>
        <i x="53" s="1"/>
        <i x="48" s="1"/>
        <i x="134" s="1"/>
        <i x="69" s="1"/>
        <i x="139" s="1"/>
        <i x="118" s="1"/>
        <i x="68" s="1"/>
        <i x="97" s="1"/>
        <i x="128" s="1"/>
        <i x="73" s="1"/>
        <i x="84" s="1"/>
        <i x="90" s="1"/>
        <i x="85" s="1"/>
        <i x="89" s="1"/>
        <i x="92" s="1"/>
        <i x="79" s="1"/>
        <i x="78" s="1"/>
        <i x="83" s="1"/>
        <i x="77" s="1"/>
        <i x="82" s="1"/>
        <i x="70" s="1"/>
        <i x="80" s="1"/>
        <i x="91" s="1"/>
        <i x="93" s="1"/>
        <i x="87" s="1"/>
        <i x="101" s="1"/>
        <i x="94" s="1"/>
        <i x="74" s="1"/>
        <i x="72" s="1"/>
        <i x="109" s="1"/>
        <i x="71" s="1"/>
        <i x="86" s="1"/>
        <i x="76" s="1"/>
        <i x="88" s="1"/>
        <i x="127" s="1"/>
        <i x="133" s="1"/>
        <i x="75" s="1"/>
        <i x="81" s="1"/>
        <i x="54" s="1"/>
        <i x="65" s="1"/>
        <i x="63" s="1"/>
        <i x="58" s="1"/>
        <i x="64" s="1"/>
        <i x="136" s="1"/>
        <i x="16" s="1"/>
        <i x="61" s="1"/>
        <i x="62" s="1"/>
        <i x="143" s="1"/>
        <i x="141" s="1"/>
        <i x="56" s="1"/>
        <i x="159" s="1"/>
        <i x="60" s="1"/>
        <i x="55" s="1"/>
        <i x="95" s="1"/>
        <i x="142" s="1"/>
        <i x="96" s="1"/>
        <i x="140" s="1"/>
        <i x="160" s="1"/>
        <i x="158" s="1"/>
        <i x="157" s="1"/>
        <i x="155" s="1"/>
        <i x="120" s="1"/>
        <i x="121" s="1"/>
        <i x="131" s="1"/>
        <i x="132" s="1"/>
        <i x="122" s="1"/>
        <i x="119" s="1"/>
        <i x="129" s="1"/>
        <i x="153" s="1"/>
        <i x="151" s="1"/>
        <i x="150" s="1"/>
        <i x="123" s="1"/>
        <i x="124" s="1"/>
        <i x="125" s="1"/>
        <i x="126" s="1"/>
        <i x="146" s="1"/>
        <i x="6" s="1"/>
        <i x="11" s="1"/>
        <i x="21" s="1"/>
        <i x="12" s="1"/>
        <i x="156" s="1"/>
        <i x="19" s="1"/>
        <i x="20" s="1"/>
        <i x="7" s="1"/>
        <i x="8" s="1"/>
        <i x="36" s="1"/>
        <i x="130" s="1"/>
        <i x="13" s="1"/>
        <i x="14" s="1"/>
        <i x="15" s="1"/>
        <i x="17" s="1"/>
        <i x="18" s="1"/>
        <i x="22" s="1"/>
        <i x="24" s="1"/>
        <i x="103" s="1"/>
        <i x="161" s="1"/>
        <i x="162" s="1"/>
        <i x="45" s="1"/>
        <i x="66" s="1"/>
        <i x="104" s="1"/>
        <i x="107" s="1"/>
        <i x="105" s="1"/>
        <i x="102" s="1"/>
        <i x="99" s="1"/>
        <i x="106" s="1"/>
        <i x="145" s="1"/>
        <i x="149" s="1"/>
        <i x="3" s="1"/>
        <i x="167" s="1"/>
        <i x="108" s="1"/>
        <i x="165"/>
        <i x="164"/>
        <i x="166" s="1"/>
        <i x="172" s="1" nd="1"/>
        <i x="171" s="1" nd="1"/>
      </items>
    </tabular>
  </data>
  <extLst>
    <x:ext xmlns:x15="http://schemas.microsoft.com/office/spreadsheetml/2010/11/main" uri="{470722E0-AACD-4C17-9CDC-17EF765DBC7E}">
      <x15:slicerCacheHideItemsWithNoData/>
    </x:ext>
  </extLst>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Row_Type1" xr10:uid="{4C9446A0-0402-476D-B472-C14C4CDA9573}" sourceName="Row Type">
  <pivotTables>
    <pivotTable tabId="19" name="PivotTable2"/>
    <pivotTable tabId="16" name="PivotTable2"/>
    <pivotTable tabId="17" name="PivotTable3"/>
    <pivotTable tabId="12" name="PivotTable1"/>
    <pivotTable tabId="12" name="PivotTable2"/>
    <pivotTable tabId="12" name="PivotTable3"/>
    <pivotTable tabId="12" name="PivotTable4"/>
  </pivotTables>
  <data>
    <tabular pivotCacheId="1165902144">
      <items count="7">
        <i x="0" s="1"/>
        <i x="4" s="1"/>
        <i x="1" s="1"/>
        <i x="3" s="1"/>
        <i x="2" s="1"/>
        <i x="5" s="1" nd="1"/>
        <i x="6" s="1" nd="1"/>
      </items>
    </tabular>
  </data>
  <extLst>
    <x:ext xmlns:x15="http://schemas.microsoft.com/office/spreadsheetml/2010/11/main" uri="{470722E0-AACD-4C17-9CDC-17EF765DBC7E}">
      <x15:slicerCacheHideItemsWithNoData/>
    </x:ext>
  </extLst>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Program" xr10:uid="{C7BC46DD-C9F3-4CC9-B7B3-E23DBFB76BEC}" cache="Slicer_Program" caption="Program" style="SlicerStyleDark1 2" rowHeight="182880"/>
  <slicer name="Secretarial Area" xr10:uid="{62A3820C-06B3-4A47-A485-200E6DDFF911}" cache="Slicer_Secretarial_Area1" caption="Secretarial Area" style="SlicerStyleDark1 2" lockedPosition="1" rowHeight="182880"/>
  <slicer name="Agency" xr10:uid="{3899B748-18C8-4CFB-A03E-DE5B4C254EE3}" cache="Slicer_Agency1" caption="Agency" startItem="162" style="SlicerStyleDark1 2" lockedPosition="1" rowHeight="182880"/>
  <slicer name="Row Type" xr10:uid="{53D91400-1E20-4D1C-8B1D-EF34CDFEF10C}" cache="Slicer_Row_Type1" caption="Row Type" columnCount="2" style="SlicerStyleDark1 2" lockedPosition="1" rowHeight="182880"/>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Secretarial Area 2" xr10:uid="{C8B0E6D7-1B8C-45DD-9910-7F12E82E88A3}" cache="Slicer_Secretarial_Area1" caption="Secretarial Area" style="SlicerStyleDark1 2" lockedPosition="1" rowHeight="182880"/>
  <slicer name="Agency 2" xr10:uid="{23AEB38A-0436-4BAF-843E-4F52BCD59EB6}" cache="Slicer_Agency1" caption="Agency" startItem="76" style="SlicerStyleDark1 2" lockedPosition="1" rowHeight="182880"/>
  <slicer name="Row Type 2" xr10:uid="{3A7749E8-D639-41C7-87C7-092F8C382F63}" cache="Slicer_Row_Type1" caption="Row Type" style="SlicerStyleDark1 2" lockedPosition="1" rowHeight="182880"/>
</slicers>
</file>

<file path=xl/slicers/slicer3.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Program 1" xr10:uid="{907D57E3-7646-4FCF-89AD-1021FE8B0328}" cache="Slicer_Program" caption="Program" style="SlicerStyleDark1 2" lockedPosition="1" rowHeight="182880"/>
  <slicer name="Secretarial Area 1" xr10:uid="{5B00D12C-270C-4CBF-8C36-C5D22408E42C}" cache="Slicer_Secretarial_Area1" caption="Secretarial Area" style="SlicerStyleDark1 2" lockedPosition="1" rowHeight="182880"/>
  <slicer name="Agency 1" xr10:uid="{8EFAF6A5-C6A6-4BAF-BF8F-11CF6D9A02F5}" cache="Slicer_Agency1" caption="Agency" style="SlicerStyleDark1 2" lockedPosition="1" rowHeight="182880"/>
  <slicer name="Row Type 1" xr10:uid="{D8AFE1E5-82C8-45BE-BE0A-3DE203023267}" cache="Slicer_Row_Type1" caption="Row Type" style="SlicerStyleDark1 2" lockedPosition="1" rowHeight="182880"/>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20A592F-422A-4CDA-9450-0A3905EB0FB3}" name="Table_Tbl_GFBalanceInfoStacked" displayName="Table_Tbl_GFBalanceInfoStacked" ref="A1:T2041" totalsRowShown="0" headerRowDxfId="122">
  <autoFilter ref="A1:T2041" xr:uid="{020A592F-422A-4CDA-9450-0A3905EB0FB3}"/>
  <tableColumns count="20">
    <tableColumn id="1" xr3:uid="{25D4B4CB-7881-4561-9363-EAC1587CF649}" name="Secretarial Area" dataDxfId="121"/>
    <tableColumn id="2" xr3:uid="{2C535197-4D28-4F83-AF75-8BFAAA41C358}" name="Sec Area Sort"/>
    <tableColumn id="3" xr3:uid="{54CADBC0-4308-4642-9A5D-2496F5806ADC}" name="Rollup Agy Code"/>
    <tableColumn id="4" xr3:uid="{99A1430E-F9A0-4D52-8779-9B6401939034}" name="Agy Sort" dataDxfId="120"/>
    <tableColumn id="5" xr3:uid="{969B11B9-2AFA-4444-833B-7CC3ACE88C88}" name="Agency Title" dataDxfId="119"/>
    <tableColumn id="6" xr3:uid="{CC75C2BB-5C1E-4C0B-8FC6-BEACF7AF75A0}" name="HigherEd" dataDxfId="118"/>
    <tableColumn id="7" xr3:uid="{430514D4-89D1-4B83-999F-833579A8E8F6}" name="Agency"/>
    <tableColumn id="8" xr3:uid="{9119BDC1-EC49-4689-BA1F-1C37DA327BF5}" name="Prog Code"/>
    <tableColumn id="9" xr3:uid="{E9673D38-CD1E-4ECF-A040-C91FCF42290E}" name="Program Title" dataDxfId="117"/>
    <tableColumn id="10" xr3:uid="{F3880C20-464F-45B4-86AB-55A1505DEF25}" name="Program"/>
    <tableColumn id="11" xr3:uid="{CED58F40-94DA-4B46-A90D-AFDD64121624}" name="Fund Type"/>
    <tableColumn id="12" xr3:uid="{2774DFF8-21E0-44CB-B69B-F72345DF7E65}" name="Row Type Sort"/>
    <tableColumn id="13" xr3:uid="{7596FAD5-ED2B-4EFF-A4B3-DCA881663FA8}" name="Row Type"/>
    <tableColumn id="15" xr3:uid="{3D417D50-C02C-48C0-BD3B-9FE61BEB2BAE}" name="2019" dataDxfId="116"/>
    <tableColumn id="16" xr3:uid="{74CC02AB-5519-48F7-8605-85DBFC645212}" name="2020" dataDxfId="115"/>
    <tableColumn id="17" xr3:uid="{CF57E9AF-D124-4927-8AA5-7FBB78662A93}" name="2021" dataDxfId="114"/>
    <tableColumn id="18" xr3:uid="{D87525BE-0CAC-47F5-AC5D-770CDFD973C2}" name="2022" dataDxfId="113"/>
    <tableColumn id="19" xr3:uid="{C7CA4729-8A52-4BAA-8E91-F90F0F33B00F}" name="2023" dataDxfId="112"/>
    <tableColumn id="14" xr3:uid="{BD9C85D0-2002-4195-9B87-56C3C045E88B}" name="2024" dataDxfId="111"/>
    <tableColumn id="20" xr3:uid="{D62964BE-ACC0-4F30-9FE9-B8574770AC19}" name="2025" dataDxfId="110"/>
  </tableColumns>
  <tableStyleInfo name="TableStyleMedium7"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A1D97AF2-1D20-425F-90CB-B0C27FAB6F65}" name="Tbl_Agencies" displayName="Tbl_Agencies" ref="B2:Z453" totalsRowShown="0">
  <autoFilter ref="B2:Z453" xr:uid="{A1D97AF2-1D20-425F-90CB-B0C27FAB6F65}"/>
  <tableColumns count="25">
    <tableColumn id="1" xr3:uid="{FD324E58-14B3-40DC-9EF5-343E02454936}" name="Branch Group"/>
    <tableColumn id="2" xr3:uid="{1336C6D0-2AF5-42D9-8B8C-AD2F3146F8D0}" name="Branch Group Sort"/>
    <tableColumn id="3" xr3:uid="{4BA4F1A7-C640-426A-B0F9-B931CBEA7D29}" name="Secretarial Area" dataDxfId="109"/>
    <tableColumn id="4" xr3:uid="{FE1F606E-B240-4496-928B-DB6405AFBC7A}" name="Secretariat"/>
    <tableColumn id="5" xr3:uid="{84680D0D-183B-4787-A3B9-314D2A87EEBE}" name="Sec Area Sort"/>
    <tableColumn id="6" xr3:uid="{AB488ADF-F472-4CD3-BD16-E3DD35B39BA0}" name="Alt Sec Area"/>
    <tableColumn id="7" xr3:uid="{99A06636-3015-4FE7-8957-2D7D7BFD895B}" name="Alt Sec Area Sort"/>
    <tableColumn id="8" xr3:uid="{9B066DE1-8774-45FC-8477-4557F516931D}" name="Alt Secetariat"/>
    <tableColumn id="9" xr3:uid="{00061040-30E4-4D59-A742-F9880E37BC6C}" name="Agy Code"/>
    <tableColumn id="10" xr3:uid="{CF948C15-386A-40B6-8FBF-9CDDBFE63E1D}" name="Agy Sort" dataDxfId="108"/>
    <tableColumn id="11" xr3:uid="{FC76D9D7-34D9-41FA-A2F6-965454920643}" name="Agency Title" dataDxfId="107"/>
    <tableColumn id="12" xr3:uid="{5A82DE93-0121-4A0F-8B5B-D45A92D2E411}" name="DPB Analyst" dataDxfId="106"/>
    <tableColumn id="13" xr3:uid="{CD4EF61E-2C4E-46CF-B736-031275B400BC}" name="DPB Section"/>
    <tableColumn id="14" xr3:uid="{0A022C79-EF44-4278-AF81-5EA30F0EA031}" name="Rollup Agy"/>
    <tableColumn id="15" xr3:uid="{45A7A193-17A9-4029-8D85-0D491DDE16F9}" name="ResponsibleAgency"/>
    <tableColumn id="16" xr3:uid="{27409A61-4EC5-45AF-B09D-7E02698F0B06}" name="Active" dataDxfId="105"/>
    <tableColumn id="17" xr3:uid="{FC80AAA9-197A-46DA-8330-B87547F15D5F}" name="Abbreviation" dataDxfId="104"/>
    <tableColumn id="18" xr3:uid="{38C50B8B-9028-472C-ABB7-889B4E4548FA}" name="CommCollege" dataDxfId="103"/>
    <tableColumn id="19" xr3:uid="{7A1B449C-7A4D-4AC1-828C-51616996478D}" name="Corrections" dataDxfId="102"/>
    <tableColumn id="20" xr3:uid="{84D89B30-6D44-460B-882A-51D7A89160AB}" name="HigherEd" dataDxfId="101"/>
    <tableColumn id="21" xr3:uid="{D0F5A84E-4C32-4358-A93C-ED509660BCD4}" name="OpBudDev" dataDxfId="100"/>
    <tableColumn id="22" xr3:uid="{B3E6976E-ECFD-406C-901A-1AA42955FAAA}" name="CapBudDev" dataDxfId="99"/>
    <tableColumn id="23" xr3:uid="{BA627A5C-679F-44CE-9861-D4AD81D5ED66}" name="OpBudExec" dataDxfId="98"/>
    <tableColumn id="24" xr3:uid="{C2B037F6-CF15-4D3E-8FDF-C5D54439CFC7}" name="CapBudExec" dataDxfId="97"/>
    <tableColumn id="25" xr3:uid="{9E25985E-79D4-478D-BECF-2ACE191438D2}" name="SPParticipant" dataDxfId="96"/>
  </tableColumns>
  <tableStyleInfo name="TableStyleMedium11"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B994EE53-BCEE-4196-B412-51C45282D184}" name="pbw_Ref_Program" displayName="pbw_Ref_Program" ref="A1:B243" totalsRowShown="0">
  <autoFilter ref="A1:B243" xr:uid="{B994EE53-BCEE-4196-B412-51C45282D184}"/>
  <tableColumns count="2">
    <tableColumn id="1" xr3:uid="{2BFD64E1-AC86-46FB-816B-4C9C1CE953B3}" name="Program_Code" dataDxfId="95"/>
    <tableColumn id="2" xr3:uid="{E7377F7F-EB72-4098-8041-C432E4C04A27}" name="Program Title" dataDxfId="94"/>
  </tableColumns>
  <tableStyleInfo name="TableStyleMedium11"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28E7DBA1-FE8B-4B89-B0F5-AD4196DF7113}" name="Tbl_BalanceHistory" displayName="Tbl_BalanceHistory" ref="A3:AE5502" totalsRowCount="1" headerRowDxfId="93" dataDxfId="92">
  <autoFilter ref="A3:AE5501" xr:uid="{00000000-0009-0000-0100-000001000000}"/>
  <sortState xmlns:xlrd2="http://schemas.microsoft.com/office/spreadsheetml/2017/richdata2" ref="A4:AE5501">
    <sortCondition ref="B4:B5501"/>
    <sortCondition ref="E4:E5501"/>
    <sortCondition ref="I4:I5501"/>
    <sortCondition ref="G4:G5501"/>
    <sortCondition ref="L4:L5501"/>
    <sortCondition ref="K4:K5501"/>
  </sortState>
  <tableColumns count="31">
    <tableColumn id="1" xr3:uid="{12BE1DA1-CEEB-4D39-97B4-550D445FF896}" name="Sec Area" totalsRowLabel="Total" dataDxfId="91" totalsRowDxfId="90"/>
    <tableColumn id="2" xr3:uid="{3BFE8B02-19B0-4CFA-846A-0FC4CD450077}" name="SecAreaSort" dataDxfId="89" totalsRowDxfId="88"/>
    <tableColumn id="3" xr3:uid="{88219D9C-9A69-469E-9301-BDAFC9612829}" name="RespAgy" dataDxfId="87" totalsRowDxfId="86"/>
    <tableColumn id="4" xr3:uid="{31905CA9-F973-44B3-B2D9-CBF771BFCB28}" name="RespAgency" dataDxfId="85" totalsRowDxfId="84"/>
    <tableColumn id="5" xr3:uid="{23433DB2-ED41-4BAF-831C-C9EF8DBD2FC3}" name="RespAgySort" dataDxfId="83" totalsRowDxfId="82">
      <calculatedColumnFormula>_xlfn.XLOOKUP(Tbl_BalanceHistory[[#This Row],[RespAgy]],Tbl_Agencies[Agy Code],Tbl_Agencies[Agy Sort])</calculatedColumnFormula>
    </tableColumn>
    <tableColumn id="31" xr3:uid="{EB65B51F-89CC-4F5B-B8BB-0F7E3A9B4E40}" name="Responsible Agency" dataDxfId="81" totalsRowDxfId="80">
      <calculatedColumnFormula>Tbl_BalanceHistory[[#This Row],[RespAgy]]&amp;": "&amp;Tbl_BalanceHistory[[#This Row],[RespAgency]]</calculatedColumnFormula>
    </tableColumn>
    <tableColumn id="6" xr3:uid="{BAA84D17-44D6-4509-81D3-3381ED2A6B4E}" name="AgyCode" dataDxfId="79" totalsRowDxfId="78"/>
    <tableColumn id="7" xr3:uid="{3A15D04A-DFB9-4289-AE8D-94BB7D981FFE}" name="Agency Name" dataDxfId="77" totalsRowDxfId="76"/>
    <tableColumn id="8" xr3:uid="{C1B908DB-91E6-4E70-B86E-45728555C986}" name="AgySort" dataDxfId="75" totalsRowDxfId="74">
      <calculatedColumnFormula>_xlfn.XLOOKUP(Tbl_BalanceHistory[[#This Row],[AgyCode]],Tbl_Agencies[Agy Code],Tbl_Agencies[Agy Sort])</calculatedColumnFormula>
    </tableColumn>
    <tableColumn id="32" xr3:uid="{C2D71CF5-4655-455F-93C9-27D1F85624F1}" name="Agency" dataDxfId="73" totalsRowDxfId="72">
      <calculatedColumnFormula>Tbl_BalanceHistory[[#This Row],[AgyCode]]&amp;": "&amp;Tbl_BalanceHistory[[#This Row],[Agency Name]]</calculatedColumnFormula>
    </tableColumn>
    <tableColumn id="9" xr3:uid="{B82CE31B-61FB-4A87-AC9E-107BD34A1B52}" name="Fiscal Year" dataDxfId="71" totalsRowDxfId="70"/>
    <tableColumn id="11" xr3:uid="{18A42F69-988D-450E-BEB6-12FA1375AC38}" name="ProgramCode" dataDxfId="69" totalsRowDxfId="68"/>
    <tableColumn id="12" xr3:uid="{F2CBA105-3ABD-4B98-B555-48E2A001A033}" name="Program Name" dataDxfId="67" totalsRowDxfId="66"/>
    <tableColumn id="33" xr3:uid="{8E0FDD13-7E5A-4E4A-928D-418449678CD2}" name="Program" dataDxfId="65" totalsRowDxfId="64">
      <calculatedColumnFormula>Tbl_BalanceHistory[[#This Row],[ProgramCode]]&amp;": "&amp;Tbl_BalanceHistory[[#This Row],[Program Name]]</calculatedColumnFormula>
    </tableColumn>
    <tableColumn id="13" xr3:uid="{6E0CA917-ACEC-4267-8333-4D4B7F0056A3}" name="FundCode" dataDxfId="63" totalsRowDxfId="62"/>
    <tableColumn id="34" xr3:uid="{B7E612EA-8B6C-49A7-B77F-6A55486DBBA9}" name="Fund Type" dataDxfId="61" totalsRowDxfId="60">
      <calculatedColumnFormula>IF(Tbl_BalanceHistory[[#This Row],[FundCode]]="0100","GF",IF(Tbl_BalanceHistory[[#This Row],[FundCode]]="01000","GF","Hi Ed / OCR"))</calculatedColumnFormula>
    </tableColumn>
    <tableColumn id="14" xr3:uid="{5CC3261D-C7F9-4DCC-85CB-973CAF8A6D46}" name="Appropriation" totalsRowFunction="sum" dataDxfId="59" totalsRowDxfId="58"/>
    <tableColumn id="15" xr3:uid="{097D9A43-B19E-40D9-A43B-BB75024FA2E0}" name="Expenditures" totalsRowFunction="sum" dataDxfId="57" totalsRowDxfId="56"/>
    <tableColumn id="16" xr3:uid="{BA68B4E2-CD22-47B9-B946-0DEAA21076D0}" name="Unexpended Appropriation" totalsRowFunction="sum" dataDxfId="55" totalsRowDxfId="54"/>
    <tableColumn id="18" xr3:uid="{42A1AEE4-2044-47AE-8039-CB63C36C7C75}" name="Mandated Balance" totalsRowFunction="sum" dataDxfId="53" totalsRowDxfId="52"/>
    <tableColumn id="19" xr3:uid="{FD50392D-4D1A-43B8-BBFC-DCBFDB242688}" name="Mandated Balance Authority" dataDxfId="51" totalsRowDxfId="50"/>
    <tableColumn id="20" xr3:uid="{2CC75FF1-5E45-4242-8E24-FB017055A30A}" name="Discretionary Balance" totalsRowFunction="sum" dataDxfId="49" totalsRowDxfId="48"/>
    <tableColumn id="22" xr3:uid="{C70C108A-14F5-47EB-818F-D9819EC6B5C5}" name="Discretionary Recommended - Pre 2022" totalsRowFunction="sum" dataDxfId="47" totalsRowDxfId="46"/>
    <tableColumn id="23" xr3:uid="{6C8531DA-40B1-4C32-9031-8C3F19907FDD}" name="Discretionary Balance Recommended: Policy" totalsRowFunction="sum" dataDxfId="45" totalsRowDxfId="44"/>
    <tableColumn id="21" xr3:uid="{938EB938-95C6-4657-9529-F2BE3FECDD53}" name="Discretionary Balance Recommended: Commitments" totalsRowFunction="sum" dataDxfId="43" totalsRowDxfId="42"/>
    <tableColumn id="25" xr3:uid="{5B622CCD-58F6-417C-96DF-F63EDA44CCC7}" name="Discretionary Reappropriation" totalsRowFunction="sum" dataDxfId="41" totalsRowDxfId="40">
      <calculatedColumnFormula>Tbl_BalanceHistory[[#This Row],[Discretionary Recommended - Pre 2022]]+Tbl_BalanceHistory[[#This Row],[Discretionary Balance Recommended: Policy]]+Tbl_BalanceHistory[[#This Row],[Discretionary Balance Recommended: Commitments]]</calculatedColumnFormula>
    </tableColumn>
    <tableColumn id="35" xr3:uid="{383F1491-7096-47C5-B5EA-B938ECFCC6A9}" name="Discretionary Balance Reverted" totalsRowFunction="sum" dataDxfId="39" totalsRowDxfId="38">
      <calculatedColumnFormula>Tbl_BalanceHistory[[#This Row],[Discretionary Balance]]-Tbl_BalanceHistory[[#This Row],[Discretionary Reappropriation]]</calculatedColumnFormula>
    </tableColumn>
    <tableColumn id="24" xr3:uid="{849ECCE8-CA73-4E7F-8796-1C988BD7FECB}" name="Discretionary Balance Recommended Description" dataDxfId="37" totalsRowDxfId="36"/>
    <tableColumn id="28" xr3:uid="{6EEEF741-01E0-4893-B39B-C932678DA05E}" name="Discretionary Balance Recommendation Description (Policy)" dataDxfId="35" totalsRowDxfId="34"/>
    <tableColumn id="26" xr3:uid="{19BDC9D3-D110-45D9-9526-8713D1C587AE}" name="Discretionary Balance Recommendation Description (Commitments)" dataDxfId="33" totalsRowDxfId="32"/>
    <tableColumn id="27" xr3:uid="{DD86C728-DFE0-4D8A-958C-F26FE1E5AE89}" name="DPB Comments" dataDxfId="31" totalsRowDxfId="30"/>
  </tableColumns>
  <tableStyleInfo name="TableStyleLight11 2" showFirstColumn="0" showLastColumn="0" showRowStripes="1"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pivotTable" Target="../pivotTables/pivotTable1.xml"/><Relationship Id="rId4" Type="http://schemas.microsoft.com/office/2007/relationships/slicer" Target="../slicers/slicer1.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pivotTable" Target="../pivotTables/pivotTable2.xml"/><Relationship Id="rId4" Type="http://schemas.microsoft.com/office/2007/relationships/slicer" Target="../slicers/slicer2.x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pivotTable" Target="../pivotTables/pivotTable3.xml"/><Relationship Id="rId4" Type="http://schemas.microsoft.com/office/2007/relationships/slicer" Target="../slicers/slicer3.xml"/></Relationships>
</file>

<file path=xl/worksheets/_rels/sheet4.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table" Target="../tables/table2.xml"/></Relationships>
</file>

<file path=xl/worksheets/_rels/sheet6.xml.rels><?xml version="1.0" encoding="UTF-8" standalone="yes"?>
<Relationships xmlns="http://schemas.openxmlformats.org/package/2006/relationships"><Relationship Id="rId1" Type="http://schemas.openxmlformats.org/officeDocument/2006/relationships/table" Target="../tables/table3.xml"/></Relationships>
</file>

<file path=xl/worksheets/_rels/sheet7.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3" Type="http://schemas.openxmlformats.org/officeDocument/2006/relationships/pivotTable" Target="../pivotTables/pivotTable6.xml"/><Relationship Id="rId2" Type="http://schemas.openxmlformats.org/officeDocument/2006/relationships/pivotTable" Target="../pivotTables/pivotTable5.xml"/><Relationship Id="rId1" Type="http://schemas.openxmlformats.org/officeDocument/2006/relationships/pivotTable" Target="../pivotTables/pivotTable4.xml"/><Relationship Id="rId4" Type="http://schemas.openxmlformats.org/officeDocument/2006/relationships/pivotTable" Target="../pivotTables/pivotTable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8FC978-F01D-453C-89FB-2CABDB087708}">
  <dimension ref="A1:AK39"/>
  <sheetViews>
    <sheetView showGridLines="0" tabSelected="1" workbookViewId="0">
      <selection activeCell="B41" sqref="B41"/>
    </sheetView>
  </sheetViews>
  <sheetFormatPr defaultColWidth="0" defaultRowHeight="15" x14ac:dyDescent="0.25"/>
  <cols>
    <col min="1" max="1" width="1.28515625" customWidth="1"/>
    <col min="2" max="2" width="8" customWidth="1"/>
    <col min="3" max="3" width="15.85546875" bestFit="1" customWidth="1"/>
    <col min="4" max="5" width="16.42578125" customWidth="1"/>
    <col min="6" max="6" width="17.7109375" bestFit="1" customWidth="1"/>
    <col min="7" max="7" width="20.28515625" bestFit="1" customWidth="1"/>
    <col min="8" max="8" width="10.140625" customWidth="1"/>
    <col min="9" max="9" width="18.42578125" customWidth="1"/>
    <col min="10" max="10" width="2.28515625" customWidth="1"/>
    <col min="11" max="11" width="58.42578125" style="14" customWidth="1"/>
    <col min="12" max="12" width="2.140625" style="14" customWidth="1"/>
    <col min="13" max="31" width="20.28515625" hidden="1" customWidth="1"/>
    <col min="32" max="37" width="16.5703125" hidden="1" customWidth="1"/>
    <col min="38" max="16384" width="9.140625" hidden="1"/>
  </cols>
  <sheetData>
    <row r="1" spans="3:4" ht="9.75" customHeight="1" x14ac:dyDescent="0.25"/>
    <row r="2" spans="3:4" ht="15.75" x14ac:dyDescent="0.25">
      <c r="C2" s="27" t="s">
        <v>17</v>
      </c>
      <c r="D2" s="28" t="str">
        <f>'Helper Tables'!$D$3</f>
        <v>Mutiple Secretarial Areas</v>
      </c>
    </row>
    <row r="3" spans="3:4" ht="15.75" x14ac:dyDescent="0.25">
      <c r="C3" s="27" t="s">
        <v>18</v>
      </c>
      <c r="D3" s="28" t="str">
        <f>'Helper Tables'!$H$3</f>
        <v>Mutiple Agencies</v>
      </c>
    </row>
    <row r="4" spans="3:4" ht="15.75" x14ac:dyDescent="0.25">
      <c r="C4" s="27" t="s">
        <v>19</v>
      </c>
      <c r="D4" s="28" t="str">
        <f>'Helper Tables'!$L$3</f>
        <v>Mutiple Programs</v>
      </c>
    </row>
    <row r="30" spans="2:9" x14ac:dyDescent="0.25">
      <c r="B30" s="31"/>
      <c r="C30" s="31"/>
      <c r="D30" s="31"/>
      <c r="E30" s="31"/>
      <c r="F30" s="31"/>
      <c r="G30" s="31"/>
      <c r="H30" s="31"/>
      <c r="I30" s="31"/>
    </row>
    <row r="31" spans="2:9" x14ac:dyDescent="0.25">
      <c r="B31" s="41"/>
      <c r="C31" s="41" t="s">
        <v>47</v>
      </c>
      <c r="D31" s="41" t="s">
        <v>48</v>
      </c>
      <c r="E31" s="41" t="s">
        <v>49</v>
      </c>
      <c r="F31" s="41" t="s">
        <v>12</v>
      </c>
      <c r="G31" s="41" t="s">
        <v>50</v>
      </c>
      <c r="H31" s="29"/>
      <c r="I31" s="30" t="s">
        <v>20</v>
      </c>
    </row>
    <row r="32" spans="2:9" x14ac:dyDescent="0.25">
      <c r="B32" s="43" t="s">
        <v>4</v>
      </c>
      <c r="C32" s="42">
        <v>19368858862.170002</v>
      </c>
      <c r="D32" s="42">
        <v>19168493679.259998</v>
      </c>
      <c r="E32" s="42">
        <v>200365182.90999997</v>
      </c>
      <c r="F32" s="42">
        <v>67853633.090000004</v>
      </c>
      <c r="G32" s="42">
        <v>132511549.81999998</v>
      </c>
      <c r="H32" s="21" t="s">
        <v>4</v>
      </c>
      <c r="I32" s="19">
        <f>IFERROR(GETPIVOTDATA("FY 2019",$B$31,"Row Type","Unexpended")/GETPIVOTDATA("FY 2019",$B$31,"Row Type","Appropriation"),"")</f>
        <v>1.0344707674097427E-2</v>
      </c>
    </row>
    <row r="33" spans="2:9" x14ac:dyDescent="0.25">
      <c r="B33" s="43" t="s">
        <v>5</v>
      </c>
      <c r="C33" s="42">
        <v>20002124350.459999</v>
      </c>
      <c r="D33" s="42">
        <v>19263197026.140007</v>
      </c>
      <c r="E33" s="42">
        <v>738927324.08999968</v>
      </c>
      <c r="F33" s="42">
        <v>193751591.81</v>
      </c>
      <c r="G33" s="42">
        <v>545175732.27999997</v>
      </c>
      <c r="H33" s="22" t="s">
        <v>5</v>
      </c>
      <c r="I33" s="20">
        <f>IFERROR(GETPIVOTDATA("FY 2020",$B$31,"Row Type","Unexpended")/GETPIVOTDATA("FY 2020",$B$31,"Row Type","Appropriation"),"")</f>
        <v>3.6942442269788517E-2</v>
      </c>
    </row>
    <row r="34" spans="2:9" x14ac:dyDescent="0.25">
      <c r="B34" s="43" t="s">
        <v>6</v>
      </c>
      <c r="C34" s="42">
        <v>20393767637.459995</v>
      </c>
      <c r="D34" s="42">
        <v>19764997467.530006</v>
      </c>
      <c r="E34" s="42">
        <v>628770169.93000042</v>
      </c>
      <c r="F34" s="42">
        <v>286470083.25</v>
      </c>
      <c r="G34" s="42">
        <v>342300086.68000013</v>
      </c>
      <c r="H34" s="21" t="s">
        <v>6</v>
      </c>
      <c r="I34" s="19">
        <f>IFERROR(GETPIVOTDATA("FY 2021",$B$31,"Row Type","Unexpended")/GETPIVOTDATA("FY 2021",$B$31,"Row Type","Appropriation"),"")</f>
        <v>3.083148641818656E-2</v>
      </c>
    </row>
    <row r="35" spans="2:9" x14ac:dyDescent="0.25">
      <c r="B35" s="43" t="s">
        <v>7</v>
      </c>
      <c r="C35" s="42">
        <v>22426505901.230011</v>
      </c>
      <c r="D35" s="42">
        <v>21448623677.799995</v>
      </c>
      <c r="E35" s="42">
        <v>977882223.43000007</v>
      </c>
      <c r="F35" s="42">
        <v>597041405.77999997</v>
      </c>
      <c r="G35" s="42">
        <v>380840817.65000021</v>
      </c>
      <c r="H35" s="22" t="s">
        <v>7</v>
      </c>
      <c r="I35" s="20">
        <f>IFERROR(GETPIVOTDATA("FY 2022",$B$31,"Row Type","Unexpended")/GETPIVOTDATA("FY 2022",$B$31,"Row Type","Appropriation"),"")</f>
        <v>4.3603859992133988E-2</v>
      </c>
    </row>
    <row r="36" spans="2:9" x14ac:dyDescent="0.25">
      <c r="B36" s="43" t="s">
        <v>8</v>
      </c>
      <c r="C36" s="42">
        <v>25887148008.940002</v>
      </c>
      <c r="D36" s="42">
        <v>24444914262.21999</v>
      </c>
      <c r="E36" s="42">
        <v>1442233746.7200005</v>
      </c>
      <c r="F36" s="42">
        <v>499026170.75999987</v>
      </c>
      <c r="G36" s="42">
        <v>943207575.96000004</v>
      </c>
      <c r="H36" s="21" t="s">
        <v>8</v>
      </c>
      <c r="I36" s="19">
        <f>IFERROR(GETPIVOTDATA("FY 2023",$B$31,"Row Type","Unexpended")/GETPIVOTDATA("FY 2023",$B$31,"Row Type","Appropriation"),"")</f>
        <v>5.5712345995856012E-2</v>
      </c>
    </row>
    <row r="37" spans="2:9" x14ac:dyDescent="0.25">
      <c r="B37" s="43" t="s">
        <v>2507</v>
      </c>
      <c r="C37" s="42">
        <v>26525692615.649998</v>
      </c>
      <c r="D37" s="42">
        <v>25395920518.129997</v>
      </c>
      <c r="E37" s="42">
        <v>1129772097.5199997</v>
      </c>
      <c r="F37" s="42">
        <v>820184294.7700001</v>
      </c>
      <c r="G37" s="42">
        <v>309587802.75</v>
      </c>
      <c r="H37" s="37" t="s">
        <v>2507</v>
      </c>
      <c r="I37" s="38">
        <f>IFERROR(GETPIVOTDATA("FY 2024",$B$31,"Row Type","Unexpended")/GETPIVOTDATA("FY 2024",$B$31,"Row Type","Appropriation"),"")</f>
        <v>4.2591615377969093E-2</v>
      </c>
    </row>
    <row r="38" spans="2:9" ht="15.75" thickBot="1" x14ac:dyDescent="0.3">
      <c r="B38" s="45" t="s">
        <v>2663</v>
      </c>
      <c r="C38" s="44">
        <v>30248456795.199997</v>
      </c>
      <c r="D38" s="44">
        <v>28365575445.850002</v>
      </c>
      <c r="E38" s="44">
        <v>1882881349.3500004</v>
      </c>
      <c r="F38" s="44">
        <v>1407874450.1499999</v>
      </c>
      <c r="G38" s="44">
        <v>475006899.20000011</v>
      </c>
      <c r="H38" s="35" t="s">
        <v>2663</v>
      </c>
      <c r="I38" s="36">
        <f>IFERROR(GETPIVOTDATA("FY 2025",$B$31,"Row Type","Unexpended")/GETPIVOTDATA("FY 2025",$B$31,"Row Type","Appropriation"),"")</f>
        <v>6.2247187091170449E-2</v>
      </c>
    </row>
    <row r="39" spans="2:9" ht="15.75" thickTop="1" x14ac:dyDescent="0.25">
      <c r="B39" s="34" t="s">
        <v>2665</v>
      </c>
    </row>
  </sheetData>
  <sheetProtection autoFilter="0" pivotTables="0"/>
  <sortState xmlns:xlrd2="http://schemas.microsoft.com/office/spreadsheetml/2017/richdata2" ref="B31:G37">
    <sortCondition ref="B32"/>
  </sortState>
  <phoneticPr fontId="1" type="noConversion"/>
  <pageMargins left="0.7" right="0.7" top="0.75" bottom="0.75" header="0.3" footer="0.3"/>
  <pageSetup orientation="portrait" r:id="rId2"/>
  <drawing r:id="rId3"/>
  <extLst>
    <ext xmlns:x14="http://schemas.microsoft.com/office/spreadsheetml/2009/9/main" uri="{78C0D931-6437-407d-A8EE-F0AAD7539E65}">
      <x14:conditionalFormattings>
        <x14:conditionalFormatting xmlns:xm="http://schemas.microsoft.com/office/excel/2006/main">
          <x14:cfRule type="expression" priority="1" id="{27B624A3-2016-4610-A45F-4FDCCE7AB721}">
            <xm:f>'Helper Tables'!$P$7="NO"</xm:f>
            <x14:dxf>
              <font>
                <color theme="0"/>
              </font>
              <fill>
                <patternFill>
                  <bgColor theme="0"/>
                </patternFill>
              </fill>
              <border>
                <left/>
                <right/>
                <top/>
                <bottom/>
                <vertical/>
                <horizontal/>
              </border>
            </x14:dxf>
          </x14:cfRule>
          <xm:sqref>H31:I38</xm:sqref>
        </x14:conditionalFormatting>
      </x14:conditionalFormattings>
    </ext>
    <ext xmlns:x14="http://schemas.microsoft.com/office/spreadsheetml/2009/9/main" uri="{A8765BA9-456A-4dab-B4F3-ACF838C121DE}">
      <x14:slicerList>
        <x14:slicer r:id="rId4"/>
      </x14:slicerList>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06C1A1-94F2-4979-A54C-6F743233B93D}">
  <sheetPr>
    <pageSetUpPr fitToPage="1"/>
  </sheetPr>
  <dimension ref="A1:L1058"/>
  <sheetViews>
    <sheetView showGridLines="0" workbookViewId="0">
      <pane ySplit="14" topLeftCell="A15" activePane="bottomLeft" state="frozen"/>
      <selection pane="bottomLeft" activeCell="B39" sqref="B39"/>
    </sheetView>
  </sheetViews>
  <sheetFormatPr defaultColWidth="0" defaultRowHeight="15" outlineLevelRow="1" x14ac:dyDescent="0.25"/>
  <cols>
    <col min="1" max="1" width="1.140625" customWidth="1"/>
    <col min="2" max="2" width="72.28515625" customWidth="1"/>
    <col min="3" max="3" width="8.85546875" hidden="1" customWidth="1"/>
    <col min="4" max="9" width="14.5703125" bestFit="1" customWidth="1"/>
    <col min="10" max="10" width="14.5703125" customWidth="1"/>
    <col min="11" max="11" width="14" customWidth="1"/>
    <col min="12" max="12" width="2.42578125" customWidth="1"/>
    <col min="13" max="16384" width="8.7109375" hidden="1"/>
  </cols>
  <sheetData>
    <row r="1" spans="2:11" outlineLevel="1" x14ac:dyDescent="0.25"/>
    <row r="2" spans="2:11" outlineLevel="1" x14ac:dyDescent="0.25"/>
    <row r="3" spans="2:11" outlineLevel="1" x14ac:dyDescent="0.25"/>
    <row r="4" spans="2:11" outlineLevel="1" x14ac:dyDescent="0.25"/>
    <row r="5" spans="2:11" outlineLevel="1" x14ac:dyDescent="0.25"/>
    <row r="6" spans="2:11" outlineLevel="1" x14ac:dyDescent="0.25"/>
    <row r="7" spans="2:11" outlineLevel="1" x14ac:dyDescent="0.25"/>
    <row r="8" spans="2:11" outlineLevel="1" x14ac:dyDescent="0.25"/>
    <row r="9" spans="2:11" outlineLevel="1" x14ac:dyDescent="0.25"/>
    <row r="10" spans="2:11" outlineLevel="1" x14ac:dyDescent="0.25"/>
    <row r="11" spans="2:11" x14ac:dyDescent="0.25">
      <c r="B11" s="17" t="s">
        <v>0</v>
      </c>
    </row>
    <row r="12" spans="2:11" ht="18.75" x14ac:dyDescent="0.3">
      <c r="B12" s="16" t="s">
        <v>1</v>
      </c>
    </row>
    <row r="13" spans="2:11" ht="7.5" customHeight="1" x14ac:dyDescent="0.25"/>
    <row r="14" spans="2:11" x14ac:dyDescent="0.25">
      <c r="B14" s="15" t="s">
        <v>2</v>
      </c>
      <c r="C14" s="8" t="s">
        <v>3</v>
      </c>
      <c r="D14" s="8" t="s">
        <v>4</v>
      </c>
      <c r="E14" s="8" t="s">
        <v>5</v>
      </c>
      <c r="F14" s="8" t="s">
        <v>6</v>
      </c>
      <c r="G14" s="8" t="s">
        <v>7</v>
      </c>
      <c r="H14" s="8" t="s">
        <v>8</v>
      </c>
      <c r="I14" s="8" t="s">
        <v>2507</v>
      </c>
      <c r="J14" s="8" t="s">
        <v>2663</v>
      </c>
      <c r="K14" s="25" t="s">
        <v>9</v>
      </c>
    </row>
    <row r="15" spans="2:11" x14ac:dyDescent="0.25">
      <c r="B15" s="40" t="s">
        <v>247</v>
      </c>
      <c r="C15" s="40"/>
      <c r="D15" s="40"/>
      <c r="E15" s="40"/>
      <c r="F15" s="40"/>
      <c r="G15" s="40"/>
      <c r="H15" s="40"/>
      <c r="I15" s="40"/>
      <c r="J15" s="40"/>
    </row>
    <row r="16" spans="2:11" ht="15.75" thickBot="1" x14ac:dyDescent="0.3">
      <c r="B16" s="11" t="s">
        <v>283</v>
      </c>
      <c r="C16" s="39"/>
      <c r="D16" s="7"/>
      <c r="E16" s="7"/>
      <c r="F16" s="7"/>
      <c r="G16" s="7"/>
      <c r="H16" s="7"/>
      <c r="I16" s="7"/>
      <c r="J16" s="7"/>
      <c r="K16" s="23"/>
    </row>
    <row r="17" spans="2:11" ht="16.5" thickTop="1" thickBot="1" x14ac:dyDescent="0.3">
      <c r="B17" s="12" t="s">
        <v>47</v>
      </c>
      <c r="C17" s="39">
        <v>10</v>
      </c>
      <c r="D17" s="7">
        <v>5583315</v>
      </c>
      <c r="E17" s="7">
        <v>6045336</v>
      </c>
      <c r="F17" s="7">
        <v>5185618</v>
      </c>
      <c r="G17" s="7">
        <v>6713816</v>
      </c>
      <c r="H17" s="7">
        <v>8734196</v>
      </c>
      <c r="I17" s="7">
        <v>8317359.1500000004</v>
      </c>
      <c r="J17" s="7">
        <v>8419686</v>
      </c>
      <c r="K17" s="23"/>
    </row>
    <row r="18" spans="2:11" ht="16.5" thickTop="1" thickBot="1" x14ac:dyDescent="0.3">
      <c r="B18" s="12" t="s">
        <v>48</v>
      </c>
      <c r="C18" s="39">
        <v>20</v>
      </c>
      <c r="D18" s="7">
        <v>5583228.4199999999</v>
      </c>
      <c r="E18" s="7">
        <v>6041802.9100000001</v>
      </c>
      <c r="F18" s="7">
        <v>5185618</v>
      </c>
      <c r="G18" s="7">
        <v>5709246.4000000004</v>
      </c>
      <c r="H18" s="7">
        <v>8270859.3200000003</v>
      </c>
      <c r="I18" s="7">
        <v>8304131.0999999996</v>
      </c>
      <c r="J18" s="7">
        <v>8247206.2199999997</v>
      </c>
      <c r="K18" s="23"/>
    </row>
    <row r="19" spans="2:11" ht="16.5" thickTop="1" thickBot="1" x14ac:dyDescent="0.3">
      <c r="B19" s="12" t="s">
        <v>49</v>
      </c>
      <c r="C19" s="39">
        <v>30</v>
      </c>
      <c r="D19" s="7">
        <v>86.58</v>
      </c>
      <c r="E19" s="7">
        <v>3533.09</v>
      </c>
      <c r="F19" s="7">
        <v>0</v>
      </c>
      <c r="G19" s="7">
        <v>1004569.6</v>
      </c>
      <c r="H19" s="7">
        <v>463336.68</v>
      </c>
      <c r="I19" s="7">
        <v>13228.05</v>
      </c>
      <c r="J19" s="7">
        <v>172479.78</v>
      </c>
      <c r="K19" s="23"/>
    </row>
    <row r="20" spans="2:11" ht="16.5" thickTop="1" thickBot="1" x14ac:dyDescent="0.3">
      <c r="B20" s="12" t="s">
        <v>12</v>
      </c>
      <c r="C20" s="39">
        <v>40</v>
      </c>
      <c r="D20" s="7">
        <v>0</v>
      </c>
      <c r="E20" s="7">
        <v>0</v>
      </c>
      <c r="F20" s="7">
        <v>0</v>
      </c>
      <c r="G20" s="7">
        <v>0</v>
      </c>
      <c r="H20" s="7">
        <v>0</v>
      </c>
      <c r="I20" s="7">
        <v>0</v>
      </c>
      <c r="J20" s="7">
        <v>0</v>
      </c>
      <c r="K20" s="23"/>
    </row>
    <row r="21" spans="2:11" ht="16.5" thickTop="1" thickBot="1" x14ac:dyDescent="0.3">
      <c r="B21" s="12" t="s">
        <v>50</v>
      </c>
      <c r="C21" s="39">
        <v>50</v>
      </c>
      <c r="D21" s="7">
        <v>86.58</v>
      </c>
      <c r="E21" s="7">
        <v>3533.09</v>
      </c>
      <c r="F21" s="7">
        <v>0</v>
      </c>
      <c r="G21" s="7">
        <v>1004569.6</v>
      </c>
      <c r="H21" s="7">
        <v>463336.68</v>
      </c>
      <c r="I21" s="7">
        <v>13228.05</v>
      </c>
      <c r="J21" s="7">
        <v>172479.78</v>
      </c>
      <c r="K21" s="23"/>
    </row>
    <row r="22" spans="2:11" ht="16.5" thickTop="1" thickBot="1" x14ac:dyDescent="0.3">
      <c r="B22" s="11" t="s">
        <v>289</v>
      </c>
      <c r="C22" s="39"/>
      <c r="D22" s="7"/>
      <c r="E22" s="7"/>
      <c r="F22" s="7"/>
      <c r="G22" s="7"/>
      <c r="H22" s="7"/>
      <c r="I22" s="7"/>
      <c r="J22" s="7"/>
      <c r="K22" s="23"/>
    </row>
    <row r="23" spans="2:11" ht="16.5" thickTop="1" thickBot="1" x14ac:dyDescent="0.3">
      <c r="B23" s="12" t="s">
        <v>47</v>
      </c>
      <c r="C23" s="39">
        <v>30</v>
      </c>
      <c r="D23" s="7">
        <v>19374154</v>
      </c>
      <c r="E23" s="7">
        <v>24938284.57</v>
      </c>
      <c r="F23" s="7">
        <v>44902545</v>
      </c>
      <c r="G23" s="7">
        <v>44309498.310000002</v>
      </c>
      <c r="H23" s="7">
        <v>50855788</v>
      </c>
      <c r="I23" s="7">
        <v>55037517.469999999</v>
      </c>
      <c r="J23" s="7">
        <v>47356506.450000003</v>
      </c>
      <c r="K23" s="23"/>
    </row>
    <row r="24" spans="2:11" ht="16.5" thickTop="1" thickBot="1" x14ac:dyDescent="0.3">
      <c r="B24" s="12" t="s">
        <v>48</v>
      </c>
      <c r="C24" s="39">
        <v>60</v>
      </c>
      <c r="D24" s="7">
        <v>18531770.719999999</v>
      </c>
      <c r="E24" s="7">
        <v>24171097.98</v>
      </c>
      <c r="F24" s="7">
        <v>24152453.089999996</v>
      </c>
      <c r="G24" s="7">
        <v>23720415.469999999</v>
      </c>
      <c r="H24" s="7">
        <v>28699282.780000001</v>
      </c>
      <c r="I24" s="7">
        <v>37747851.829999998</v>
      </c>
      <c r="J24" s="7">
        <v>34214861.030000001</v>
      </c>
      <c r="K24" s="23"/>
    </row>
    <row r="25" spans="2:11" ht="16.5" thickTop="1" thickBot="1" x14ac:dyDescent="0.3">
      <c r="B25" s="12" t="s">
        <v>49</v>
      </c>
      <c r="C25" s="39">
        <v>90</v>
      </c>
      <c r="D25" s="7">
        <v>842383.27999999991</v>
      </c>
      <c r="E25" s="7">
        <v>767186.59</v>
      </c>
      <c r="F25" s="7">
        <v>20750091.910000004</v>
      </c>
      <c r="G25" s="7">
        <v>20589082.84</v>
      </c>
      <c r="H25" s="7">
        <v>22156505.219999999</v>
      </c>
      <c r="I25" s="7">
        <v>17289665.640000001</v>
      </c>
      <c r="J25" s="7">
        <v>13141645.42</v>
      </c>
      <c r="K25" s="23"/>
    </row>
    <row r="26" spans="2:11" ht="16.5" thickTop="1" thickBot="1" x14ac:dyDescent="0.3">
      <c r="B26" s="12" t="s">
        <v>12</v>
      </c>
      <c r="C26" s="39">
        <v>120</v>
      </c>
      <c r="D26" s="7">
        <v>0</v>
      </c>
      <c r="E26" s="7">
        <v>0</v>
      </c>
      <c r="F26" s="7">
        <v>20112565.140000001</v>
      </c>
      <c r="G26" s="7">
        <v>18770766</v>
      </c>
      <c r="H26" s="7">
        <v>17797392.469999999</v>
      </c>
      <c r="I26" s="7">
        <v>16735624</v>
      </c>
      <c r="J26" s="7">
        <v>13140689.42</v>
      </c>
      <c r="K26" s="23"/>
    </row>
    <row r="27" spans="2:11" ht="16.5" thickTop="1" thickBot="1" x14ac:dyDescent="0.3">
      <c r="B27" s="12" t="s">
        <v>50</v>
      </c>
      <c r="C27" s="39">
        <v>150</v>
      </c>
      <c r="D27" s="7">
        <v>842383.27999999991</v>
      </c>
      <c r="E27" s="7">
        <v>767186.59</v>
      </c>
      <c r="F27" s="7">
        <v>637526.77</v>
      </c>
      <c r="G27" s="7">
        <v>1818316.8399999999</v>
      </c>
      <c r="H27" s="7">
        <v>4359112.75</v>
      </c>
      <c r="I27" s="7">
        <v>554041.6399999999</v>
      </c>
      <c r="J27" s="7">
        <v>956</v>
      </c>
      <c r="K27" s="23"/>
    </row>
    <row r="28" spans="2:11" ht="16.5" thickTop="1" thickBot="1" x14ac:dyDescent="0.3">
      <c r="B28" s="11" t="s">
        <v>298</v>
      </c>
      <c r="C28" s="39"/>
      <c r="D28" s="7"/>
      <c r="E28" s="7"/>
      <c r="F28" s="7"/>
      <c r="G28" s="7"/>
      <c r="H28" s="7"/>
      <c r="I28" s="7"/>
      <c r="J28" s="7"/>
      <c r="K28" s="23"/>
    </row>
    <row r="29" spans="2:11" ht="16.5" thickTop="1" thickBot="1" x14ac:dyDescent="0.3">
      <c r="B29" s="12" t="s">
        <v>47</v>
      </c>
      <c r="C29" s="39">
        <v>30</v>
      </c>
      <c r="D29" s="7">
        <v>424419</v>
      </c>
      <c r="E29" s="7">
        <v>429443</v>
      </c>
      <c r="F29" s="7">
        <v>279183</v>
      </c>
      <c r="G29" s="7">
        <v>1253558.7</v>
      </c>
      <c r="H29" s="7">
        <v>13723584</v>
      </c>
      <c r="I29" s="7">
        <v>12707306.370000001</v>
      </c>
      <c r="J29" s="7">
        <v>13718482.579999998</v>
      </c>
      <c r="K29" s="23"/>
    </row>
    <row r="30" spans="2:11" ht="16.5" thickTop="1" thickBot="1" x14ac:dyDescent="0.3">
      <c r="B30" s="12" t="s">
        <v>48</v>
      </c>
      <c r="C30" s="39">
        <v>60</v>
      </c>
      <c r="D30" s="7">
        <v>406789.2</v>
      </c>
      <c r="E30" s="7">
        <v>397033.8</v>
      </c>
      <c r="F30" s="7">
        <v>276993.38</v>
      </c>
      <c r="G30" s="7">
        <v>1178888.8900000001</v>
      </c>
      <c r="H30" s="7">
        <v>7763501.6200000001</v>
      </c>
      <c r="I30" s="7">
        <v>2625104.4500000002</v>
      </c>
      <c r="J30" s="7">
        <v>4544508.4000000004</v>
      </c>
      <c r="K30" s="23"/>
    </row>
    <row r="31" spans="2:11" ht="16.5" thickTop="1" thickBot="1" x14ac:dyDescent="0.3">
      <c r="B31" s="12" t="s">
        <v>49</v>
      </c>
      <c r="C31" s="39">
        <v>90</v>
      </c>
      <c r="D31" s="7">
        <v>17629.8</v>
      </c>
      <c r="E31" s="7">
        <v>32409.200000000001</v>
      </c>
      <c r="F31" s="7">
        <v>2189.62</v>
      </c>
      <c r="G31" s="7">
        <v>74669.81</v>
      </c>
      <c r="H31" s="7">
        <v>5960082.3799999999</v>
      </c>
      <c r="I31" s="7">
        <v>10082201.92</v>
      </c>
      <c r="J31" s="7">
        <v>9173974.1799999997</v>
      </c>
      <c r="K31" s="23"/>
    </row>
    <row r="32" spans="2:11" ht="16.5" thickTop="1" thickBot="1" x14ac:dyDescent="0.3">
      <c r="B32" s="12" t="s">
        <v>12</v>
      </c>
      <c r="C32" s="39">
        <v>120</v>
      </c>
      <c r="D32" s="7">
        <v>0</v>
      </c>
      <c r="E32" s="7">
        <v>0</v>
      </c>
      <c r="F32" s="7">
        <v>0</v>
      </c>
      <c r="G32" s="7">
        <v>0</v>
      </c>
      <c r="H32" s="7">
        <v>5891078.3700000001</v>
      </c>
      <c r="I32" s="7">
        <v>7417393.8799999999</v>
      </c>
      <c r="J32" s="7">
        <v>7053195</v>
      </c>
      <c r="K32" s="23"/>
    </row>
    <row r="33" spans="2:11" ht="16.5" thickTop="1" thickBot="1" x14ac:dyDescent="0.3">
      <c r="B33" s="12" t="s">
        <v>50</v>
      </c>
      <c r="C33" s="39">
        <v>150</v>
      </c>
      <c r="D33" s="7">
        <v>17629.8</v>
      </c>
      <c r="E33" s="7">
        <v>32409.200000000001</v>
      </c>
      <c r="F33" s="7">
        <v>2189.62</v>
      </c>
      <c r="G33" s="7">
        <v>74669.81</v>
      </c>
      <c r="H33" s="7">
        <v>69004.009999999995</v>
      </c>
      <c r="I33" s="7">
        <v>2664808.04</v>
      </c>
      <c r="J33" s="7">
        <v>2120779.1799999997</v>
      </c>
      <c r="K33" s="23"/>
    </row>
    <row r="34" spans="2:11" ht="16.5" thickTop="1" thickBot="1" x14ac:dyDescent="0.3">
      <c r="B34" s="11" t="s">
        <v>255</v>
      </c>
      <c r="C34" s="39"/>
      <c r="D34" s="7"/>
      <c r="E34" s="7"/>
      <c r="F34" s="7"/>
      <c r="G34" s="7"/>
      <c r="H34" s="7"/>
      <c r="I34" s="7"/>
      <c r="J34" s="7"/>
      <c r="K34" s="23"/>
    </row>
    <row r="35" spans="2:11" ht="16.5" thickTop="1" thickBot="1" x14ac:dyDescent="0.3">
      <c r="B35" s="12" t="s">
        <v>47</v>
      </c>
      <c r="C35" s="39">
        <v>80</v>
      </c>
      <c r="D35" s="7">
        <v>691477014</v>
      </c>
      <c r="E35" s="7">
        <v>714367396</v>
      </c>
      <c r="F35" s="7">
        <v>724643499</v>
      </c>
      <c r="G35" s="7">
        <v>762299921.00000012</v>
      </c>
      <c r="H35" s="7">
        <v>835870141</v>
      </c>
      <c r="I35" s="7">
        <v>902483637</v>
      </c>
      <c r="J35" s="7">
        <v>938336097.00000012</v>
      </c>
      <c r="K35" s="23"/>
    </row>
    <row r="36" spans="2:11" ht="16.5" thickTop="1" thickBot="1" x14ac:dyDescent="0.3">
      <c r="B36" s="12" t="s">
        <v>48</v>
      </c>
      <c r="C36" s="39">
        <v>160</v>
      </c>
      <c r="D36" s="7">
        <v>676611006.51000011</v>
      </c>
      <c r="E36" s="7">
        <v>697073862.61000013</v>
      </c>
      <c r="F36" s="7">
        <v>701049067.47000003</v>
      </c>
      <c r="G36" s="7">
        <v>731041755.95000005</v>
      </c>
      <c r="H36" s="7">
        <v>795492962.75999987</v>
      </c>
      <c r="I36" s="7">
        <v>866226880.46000004</v>
      </c>
      <c r="J36" s="7">
        <v>924698552.40999985</v>
      </c>
      <c r="K36" s="23"/>
    </row>
    <row r="37" spans="2:11" ht="16.5" thickTop="1" thickBot="1" x14ac:dyDescent="0.3">
      <c r="B37" s="12" t="s">
        <v>49</v>
      </c>
      <c r="C37" s="39">
        <v>240</v>
      </c>
      <c r="D37" s="7">
        <v>14866007.49</v>
      </c>
      <c r="E37" s="7">
        <v>17293533.440000001</v>
      </c>
      <c r="F37" s="7">
        <v>23594431.530000005</v>
      </c>
      <c r="G37" s="7">
        <v>31258165.050000001</v>
      </c>
      <c r="H37" s="7">
        <v>40377178.240000002</v>
      </c>
      <c r="I37" s="7">
        <v>36256756.539999999</v>
      </c>
      <c r="J37" s="7">
        <v>13637544.59</v>
      </c>
      <c r="K37" s="23"/>
    </row>
    <row r="38" spans="2:11" ht="16.5" thickTop="1" thickBot="1" x14ac:dyDescent="0.3">
      <c r="B38" s="12" t="s">
        <v>12</v>
      </c>
      <c r="C38" s="39">
        <v>320</v>
      </c>
      <c r="D38" s="7">
        <v>0</v>
      </c>
      <c r="E38" s="7">
        <v>0</v>
      </c>
      <c r="F38" s="7">
        <v>0</v>
      </c>
      <c r="G38" s="7">
        <v>0</v>
      </c>
      <c r="H38" s="7">
        <v>0</v>
      </c>
      <c r="I38" s="7">
        <v>0</v>
      </c>
      <c r="J38" s="7">
        <v>0</v>
      </c>
      <c r="K38" s="23"/>
    </row>
    <row r="39" spans="2:11" ht="16.5" thickTop="1" thickBot="1" x14ac:dyDescent="0.3">
      <c r="B39" s="12" t="s">
        <v>50</v>
      </c>
      <c r="C39" s="39">
        <v>400</v>
      </c>
      <c r="D39" s="7">
        <v>14866007.49</v>
      </c>
      <c r="E39" s="7">
        <v>17293533.440000001</v>
      </c>
      <c r="F39" s="7">
        <v>23594431.530000005</v>
      </c>
      <c r="G39" s="7">
        <v>31258165.050000001</v>
      </c>
      <c r="H39" s="7">
        <v>40377178.240000002</v>
      </c>
      <c r="I39" s="7">
        <v>36256756.539999999</v>
      </c>
      <c r="J39" s="7">
        <v>13637544.59</v>
      </c>
      <c r="K39" s="23"/>
    </row>
    <row r="40" spans="2:11" ht="16.5" thickTop="1" thickBot="1" x14ac:dyDescent="0.3">
      <c r="B40" s="11" t="s">
        <v>286</v>
      </c>
      <c r="C40" s="39"/>
      <c r="D40" s="7"/>
      <c r="E40" s="7"/>
      <c r="F40" s="7"/>
      <c r="G40" s="7"/>
      <c r="H40" s="7"/>
      <c r="I40" s="7"/>
      <c r="J40" s="7"/>
      <c r="K40" s="23"/>
    </row>
    <row r="41" spans="2:11" ht="16.5" thickTop="1" thickBot="1" x14ac:dyDescent="0.3">
      <c r="B41" s="12" t="s">
        <v>47</v>
      </c>
      <c r="C41" s="39">
        <v>10</v>
      </c>
      <c r="D41" s="7">
        <v>1009103</v>
      </c>
      <c r="E41" s="7">
        <v>1495454.67</v>
      </c>
      <c r="F41" s="7">
        <v>1723353.57</v>
      </c>
      <c r="G41" s="7">
        <v>2329800.2599999998</v>
      </c>
      <c r="H41" s="7">
        <v>2440521.7799999998</v>
      </c>
      <c r="I41" s="7">
        <v>2667855.4700000002</v>
      </c>
      <c r="J41" s="7">
        <v>2760091.01</v>
      </c>
      <c r="K41" s="23"/>
    </row>
    <row r="42" spans="2:11" ht="16.5" thickTop="1" thickBot="1" x14ac:dyDescent="0.3">
      <c r="B42" s="12" t="s">
        <v>48</v>
      </c>
      <c r="C42" s="39">
        <v>20</v>
      </c>
      <c r="D42" s="7">
        <v>552168.32999999996</v>
      </c>
      <c r="E42" s="7">
        <v>938925.1</v>
      </c>
      <c r="F42" s="7">
        <v>594825.31000000006</v>
      </c>
      <c r="G42" s="7">
        <v>981127.48</v>
      </c>
      <c r="H42" s="7">
        <v>978125.31</v>
      </c>
      <c r="I42" s="7">
        <v>1002315.46</v>
      </c>
      <c r="J42" s="7">
        <v>1396456.85</v>
      </c>
      <c r="K42" s="23"/>
    </row>
    <row r="43" spans="2:11" ht="16.5" thickTop="1" thickBot="1" x14ac:dyDescent="0.3">
      <c r="B43" s="12" t="s">
        <v>49</v>
      </c>
      <c r="C43" s="39">
        <v>30</v>
      </c>
      <c r="D43" s="7">
        <v>456934.67</v>
      </c>
      <c r="E43" s="7">
        <v>556529.56999999995</v>
      </c>
      <c r="F43" s="7">
        <v>1128528.26</v>
      </c>
      <c r="G43" s="7">
        <v>1348672.78</v>
      </c>
      <c r="H43" s="7">
        <v>1462396.47</v>
      </c>
      <c r="I43" s="7">
        <v>1665540.01</v>
      </c>
      <c r="J43" s="7">
        <v>1363634.16</v>
      </c>
      <c r="K43" s="23"/>
    </row>
    <row r="44" spans="2:11" ht="16.5" thickTop="1" thickBot="1" x14ac:dyDescent="0.3">
      <c r="B44" s="12" t="s">
        <v>12</v>
      </c>
      <c r="C44" s="39">
        <v>40</v>
      </c>
      <c r="D44" s="7">
        <v>456934.67</v>
      </c>
      <c r="E44" s="7">
        <v>556529.56999999995</v>
      </c>
      <c r="F44" s="7">
        <v>1128528.26</v>
      </c>
      <c r="G44" s="7">
        <v>1348672.78</v>
      </c>
      <c r="H44" s="7">
        <v>1462396.47</v>
      </c>
      <c r="I44" s="7">
        <v>1665540.01</v>
      </c>
      <c r="J44" s="7">
        <v>1363634.16</v>
      </c>
      <c r="K44" s="23"/>
    </row>
    <row r="45" spans="2:11" ht="16.5" thickTop="1" thickBot="1" x14ac:dyDescent="0.3">
      <c r="B45" s="12" t="s">
        <v>50</v>
      </c>
      <c r="C45" s="39">
        <v>50</v>
      </c>
      <c r="D45" s="7">
        <v>0</v>
      </c>
      <c r="E45" s="7">
        <v>0</v>
      </c>
      <c r="F45" s="7">
        <v>0</v>
      </c>
      <c r="G45" s="7">
        <v>0</v>
      </c>
      <c r="H45" s="7">
        <v>0</v>
      </c>
      <c r="I45" s="7">
        <v>0</v>
      </c>
      <c r="J45" s="7">
        <v>0</v>
      </c>
      <c r="K45" s="23"/>
    </row>
    <row r="46" spans="2:11" ht="16.5" thickTop="1" thickBot="1" x14ac:dyDescent="0.3">
      <c r="B46" s="11" t="s">
        <v>250</v>
      </c>
      <c r="C46" s="39"/>
      <c r="D46" s="7"/>
      <c r="E46" s="7"/>
      <c r="F46" s="7"/>
      <c r="G46" s="7"/>
      <c r="H46" s="7"/>
      <c r="I46" s="7"/>
      <c r="J46" s="7"/>
      <c r="K46" s="23"/>
    </row>
    <row r="47" spans="2:11" ht="16.5" thickTop="1" thickBot="1" x14ac:dyDescent="0.3">
      <c r="B47" s="12" t="s">
        <v>47</v>
      </c>
      <c r="C47" s="39">
        <v>20</v>
      </c>
      <c r="D47" s="7">
        <v>2832850</v>
      </c>
      <c r="E47" s="7">
        <v>2894105.32</v>
      </c>
      <c r="F47" s="7">
        <v>2047055</v>
      </c>
      <c r="G47" s="7">
        <v>2519040.2599999998</v>
      </c>
      <c r="H47" s="7">
        <v>3809574.9699999997</v>
      </c>
      <c r="I47" s="7">
        <v>4494437.42</v>
      </c>
      <c r="J47" s="7">
        <v>2551041.29</v>
      </c>
      <c r="K47" s="23"/>
    </row>
    <row r="48" spans="2:11" ht="16.5" thickTop="1" thickBot="1" x14ac:dyDescent="0.3">
      <c r="B48" s="12" t="s">
        <v>48</v>
      </c>
      <c r="C48" s="39">
        <v>40</v>
      </c>
      <c r="D48" s="7">
        <v>1682890.68</v>
      </c>
      <c r="E48" s="7">
        <v>2132380.66</v>
      </c>
      <c r="F48" s="7">
        <v>1810983.93</v>
      </c>
      <c r="G48" s="7">
        <v>1999007.12</v>
      </c>
      <c r="H48" s="7">
        <v>2850898.55</v>
      </c>
      <c r="I48" s="7">
        <v>3857699.4699999997</v>
      </c>
      <c r="J48" s="7">
        <v>2030883.53</v>
      </c>
      <c r="K48" s="23"/>
    </row>
    <row r="49" spans="2:11" ht="16.5" thickTop="1" thickBot="1" x14ac:dyDescent="0.3">
      <c r="B49" s="12" t="s">
        <v>49</v>
      </c>
      <c r="C49" s="39">
        <v>60</v>
      </c>
      <c r="D49" s="7">
        <v>1149959.32</v>
      </c>
      <c r="E49" s="7">
        <v>761724.66</v>
      </c>
      <c r="F49" s="7">
        <v>236071.07</v>
      </c>
      <c r="G49" s="7">
        <v>520033.14</v>
      </c>
      <c r="H49" s="7">
        <v>958676.41999999993</v>
      </c>
      <c r="I49" s="7">
        <v>636737.94999999995</v>
      </c>
      <c r="J49" s="7">
        <v>520157.76</v>
      </c>
      <c r="K49" s="23"/>
    </row>
    <row r="50" spans="2:11" ht="16.5" thickTop="1" thickBot="1" x14ac:dyDescent="0.3">
      <c r="B50" s="12" t="s">
        <v>12</v>
      </c>
      <c r="C50" s="39">
        <v>80</v>
      </c>
      <c r="D50" s="7">
        <v>0</v>
      </c>
      <c r="E50" s="7">
        <v>0</v>
      </c>
      <c r="F50" s="7">
        <v>0</v>
      </c>
      <c r="G50" s="7">
        <v>0</v>
      </c>
      <c r="H50" s="7">
        <v>750000</v>
      </c>
      <c r="I50" s="7">
        <v>0</v>
      </c>
      <c r="J50" s="7">
        <v>0</v>
      </c>
      <c r="K50" s="23"/>
    </row>
    <row r="51" spans="2:11" ht="16.5" thickTop="1" thickBot="1" x14ac:dyDescent="0.3">
      <c r="B51" s="12" t="s">
        <v>50</v>
      </c>
      <c r="C51" s="39">
        <v>100</v>
      </c>
      <c r="D51" s="7">
        <v>1149959.32</v>
      </c>
      <c r="E51" s="7">
        <v>761724.66</v>
      </c>
      <c r="F51" s="7">
        <v>236071.07</v>
      </c>
      <c r="G51" s="7">
        <v>520033.14</v>
      </c>
      <c r="H51" s="7">
        <v>208676.42</v>
      </c>
      <c r="I51" s="7">
        <v>636737.94999999995</v>
      </c>
      <c r="J51" s="7">
        <v>520157.76</v>
      </c>
      <c r="K51" s="23"/>
    </row>
    <row r="52" spans="2:11" ht="16.5" thickTop="1" thickBot="1" x14ac:dyDescent="0.3">
      <c r="B52" s="11" t="s">
        <v>272</v>
      </c>
      <c r="C52" s="39"/>
      <c r="D52" s="7"/>
      <c r="E52" s="7"/>
      <c r="F52" s="7"/>
      <c r="G52" s="7"/>
      <c r="H52" s="7"/>
      <c r="I52" s="7"/>
      <c r="J52" s="7"/>
      <c r="K52" s="23"/>
    </row>
    <row r="53" spans="2:11" ht="16.5" thickTop="1" thickBot="1" x14ac:dyDescent="0.3">
      <c r="B53" s="12" t="s">
        <v>47</v>
      </c>
      <c r="C53" s="39">
        <v>50</v>
      </c>
      <c r="D53" s="7">
        <v>21650289</v>
      </c>
      <c r="E53" s="7">
        <v>23382628</v>
      </c>
      <c r="F53" s="7">
        <v>25038875</v>
      </c>
      <c r="G53" s="7">
        <v>30399450</v>
      </c>
      <c r="H53" s="7">
        <v>36353762</v>
      </c>
      <c r="I53" s="7">
        <v>47725292</v>
      </c>
      <c r="J53" s="7">
        <v>33491062.850000001</v>
      </c>
      <c r="K53" s="23"/>
    </row>
    <row r="54" spans="2:11" ht="16.5" thickTop="1" thickBot="1" x14ac:dyDescent="0.3">
      <c r="B54" s="12" t="s">
        <v>48</v>
      </c>
      <c r="C54" s="39">
        <v>100</v>
      </c>
      <c r="D54" s="7">
        <v>21648424.98</v>
      </c>
      <c r="E54" s="7">
        <v>23121552.060000002</v>
      </c>
      <c r="F54" s="7">
        <v>25033454.02</v>
      </c>
      <c r="G54" s="7">
        <v>29144915.910000004</v>
      </c>
      <c r="H54" s="7">
        <v>34781186.32</v>
      </c>
      <c r="I54" s="7">
        <v>45377802.489999995</v>
      </c>
      <c r="J54" s="7">
        <v>33484844.030000001</v>
      </c>
      <c r="K54" s="23"/>
    </row>
    <row r="55" spans="2:11" ht="16.5" thickTop="1" thickBot="1" x14ac:dyDescent="0.3">
      <c r="B55" s="12" t="s">
        <v>49</v>
      </c>
      <c r="C55" s="39">
        <v>150</v>
      </c>
      <c r="D55" s="7">
        <v>1864.02</v>
      </c>
      <c r="E55" s="7">
        <v>261075.94</v>
      </c>
      <c r="F55" s="7">
        <v>5420.98</v>
      </c>
      <c r="G55" s="7">
        <v>1254534.0899999999</v>
      </c>
      <c r="H55" s="7">
        <v>1572575.68</v>
      </c>
      <c r="I55" s="7">
        <v>2347489.5100000002</v>
      </c>
      <c r="J55" s="7">
        <v>6218.82</v>
      </c>
      <c r="K55" s="23"/>
    </row>
    <row r="56" spans="2:11" ht="16.5" thickTop="1" thickBot="1" x14ac:dyDescent="0.3">
      <c r="B56" s="12" t="s">
        <v>12</v>
      </c>
      <c r="C56" s="39">
        <v>200</v>
      </c>
      <c r="D56" s="7">
        <v>0</v>
      </c>
      <c r="E56" s="7">
        <v>0</v>
      </c>
      <c r="F56" s="7">
        <v>0</v>
      </c>
      <c r="G56" s="7">
        <v>0</v>
      </c>
      <c r="H56" s="7">
        <v>696000</v>
      </c>
      <c r="I56" s="7">
        <v>0</v>
      </c>
      <c r="J56" s="7">
        <v>0</v>
      </c>
      <c r="K56" s="23"/>
    </row>
    <row r="57" spans="2:11" ht="16.5" thickTop="1" thickBot="1" x14ac:dyDescent="0.3">
      <c r="B57" s="12" t="s">
        <v>50</v>
      </c>
      <c r="C57" s="39">
        <v>250</v>
      </c>
      <c r="D57" s="7">
        <v>1864.02</v>
      </c>
      <c r="E57" s="7">
        <v>261075.94</v>
      </c>
      <c r="F57" s="7">
        <v>5420.98</v>
      </c>
      <c r="G57" s="7">
        <v>1254534.0899999999</v>
      </c>
      <c r="H57" s="7">
        <v>876575.67999999993</v>
      </c>
      <c r="I57" s="7">
        <v>2347489.5100000002</v>
      </c>
      <c r="J57" s="7">
        <v>6218.82</v>
      </c>
      <c r="K57" s="23"/>
    </row>
    <row r="58" spans="2:11" ht="16.5" thickTop="1" thickBot="1" x14ac:dyDescent="0.3">
      <c r="B58" s="10" t="s">
        <v>304</v>
      </c>
      <c r="C58" s="39"/>
      <c r="D58" s="7"/>
      <c r="E58" s="7"/>
      <c r="F58" s="7"/>
      <c r="G58" s="7"/>
      <c r="H58" s="7"/>
      <c r="I58" s="7"/>
      <c r="J58" s="7"/>
      <c r="K58" s="23"/>
    </row>
    <row r="59" spans="2:11" ht="16.5" thickTop="1" thickBot="1" x14ac:dyDescent="0.3">
      <c r="B59" s="11" t="s">
        <v>307</v>
      </c>
      <c r="C59" s="39"/>
      <c r="D59" s="7"/>
      <c r="E59" s="7"/>
      <c r="F59" s="7"/>
      <c r="G59" s="7"/>
      <c r="H59" s="7"/>
      <c r="I59" s="7"/>
      <c r="J59" s="7"/>
      <c r="K59" s="23"/>
    </row>
    <row r="60" spans="2:11" ht="16.5" thickTop="1" thickBot="1" x14ac:dyDescent="0.3">
      <c r="B60" s="12" t="s">
        <v>47</v>
      </c>
      <c r="C60" s="39">
        <v>10</v>
      </c>
      <c r="D60" s="7">
        <v>510552</v>
      </c>
      <c r="E60" s="7">
        <v>516004.27</v>
      </c>
      <c r="F60" s="7">
        <v>523213</v>
      </c>
      <c r="G60" s="7">
        <v>670264.43999999994</v>
      </c>
      <c r="H60" s="7">
        <v>590022.06000000006</v>
      </c>
      <c r="I60" s="7">
        <v>631625.6</v>
      </c>
      <c r="J60" s="7">
        <v>718432.38</v>
      </c>
      <c r="K60" s="23"/>
    </row>
    <row r="61" spans="2:11" ht="16.5" thickTop="1" thickBot="1" x14ac:dyDescent="0.3">
      <c r="B61" s="12" t="s">
        <v>48</v>
      </c>
      <c r="C61" s="39">
        <v>20</v>
      </c>
      <c r="D61" s="7">
        <v>510343.73</v>
      </c>
      <c r="E61" s="7">
        <v>515306.61</v>
      </c>
      <c r="F61" s="7">
        <v>465831.29</v>
      </c>
      <c r="G61" s="7">
        <v>520939.38</v>
      </c>
      <c r="H61" s="7">
        <v>553105.46</v>
      </c>
      <c r="I61" s="7">
        <v>628994.22</v>
      </c>
      <c r="J61" s="7">
        <v>632086.92000000004</v>
      </c>
      <c r="K61" s="23"/>
    </row>
    <row r="62" spans="2:11" ht="16.5" thickTop="1" thickBot="1" x14ac:dyDescent="0.3">
      <c r="B62" s="12" t="s">
        <v>49</v>
      </c>
      <c r="C62" s="39">
        <v>30</v>
      </c>
      <c r="D62" s="7">
        <v>208.27</v>
      </c>
      <c r="E62" s="7">
        <v>697.66</v>
      </c>
      <c r="F62" s="7">
        <v>57381.71</v>
      </c>
      <c r="G62" s="7">
        <v>149325.06</v>
      </c>
      <c r="H62" s="7">
        <v>36916.6</v>
      </c>
      <c r="I62" s="7">
        <v>2631.38</v>
      </c>
      <c r="J62" s="7">
        <v>86345.46</v>
      </c>
      <c r="K62" s="23"/>
    </row>
    <row r="63" spans="2:11" ht="16.5" thickTop="1" thickBot="1" x14ac:dyDescent="0.3">
      <c r="B63" s="12" t="s">
        <v>12</v>
      </c>
      <c r="C63" s="39">
        <v>40</v>
      </c>
      <c r="D63" s="7">
        <v>0</v>
      </c>
      <c r="E63" s="7">
        <v>0</v>
      </c>
      <c r="F63" s="7">
        <v>0</v>
      </c>
      <c r="G63" s="7">
        <v>0</v>
      </c>
      <c r="H63" s="7">
        <v>0</v>
      </c>
      <c r="I63" s="7">
        <v>0</v>
      </c>
      <c r="J63" s="7">
        <v>0</v>
      </c>
      <c r="K63" s="23"/>
    </row>
    <row r="64" spans="2:11" ht="16.5" thickTop="1" thickBot="1" x14ac:dyDescent="0.3">
      <c r="B64" s="12" t="s">
        <v>50</v>
      </c>
      <c r="C64" s="39">
        <v>50</v>
      </c>
      <c r="D64" s="7">
        <v>208.27</v>
      </c>
      <c r="E64" s="7">
        <v>697.66</v>
      </c>
      <c r="F64" s="7">
        <v>57381.71</v>
      </c>
      <c r="G64" s="7">
        <v>149325.06</v>
      </c>
      <c r="H64" s="7">
        <v>36916.6</v>
      </c>
      <c r="I64" s="7">
        <v>2631.38</v>
      </c>
      <c r="J64" s="7">
        <v>86345.46</v>
      </c>
      <c r="K64" s="23"/>
    </row>
    <row r="65" spans="2:11" ht="16.5" thickTop="1" thickBot="1" x14ac:dyDescent="0.3">
      <c r="B65" s="11" t="s">
        <v>310</v>
      </c>
      <c r="C65" s="39"/>
      <c r="D65" s="7"/>
      <c r="E65" s="7"/>
      <c r="F65" s="7"/>
      <c r="G65" s="7"/>
      <c r="H65" s="7"/>
      <c r="I65" s="7"/>
      <c r="J65" s="7"/>
      <c r="K65" s="23"/>
    </row>
    <row r="66" spans="2:11" ht="16.5" thickTop="1" thickBot="1" x14ac:dyDescent="0.3">
      <c r="B66" s="12" t="s">
        <v>47</v>
      </c>
      <c r="C66" s="39">
        <v>120</v>
      </c>
      <c r="D66" s="7">
        <v>33656942</v>
      </c>
      <c r="E66" s="7">
        <v>34756164</v>
      </c>
      <c r="F66" s="7">
        <v>35851887</v>
      </c>
      <c r="G66" s="7">
        <v>39371464</v>
      </c>
      <c r="H66" s="7">
        <v>43278705</v>
      </c>
      <c r="I66" s="7">
        <v>46162200.079999998</v>
      </c>
      <c r="J66" s="7">
        <v>50325910</v>
      </c>
      <c r="K66" s="23"/>
    </row>
    <row r="67" spans="2:11" ht="16.5" thickTop="1" thickBot="1" x14ac:dyDescent="0.3">
      <c r="B67" s="12" t="s">
        <v>48</v>
      </c>
      <c r="C67" s="39">
        <v>240</v>
      </c>
      <c r="D67" s="7">
        <v>33656939.039999999</v>
      </c>
      <c r="E67" s="7">
        <v>34156161.049999997</v>
      </c>
      <c r="F67" s="7">
        <v>35601884.060000002</v>
      </c>
      <c r="G67" s="7">
        <v>39049211.369999997</v>
      </c>
      <c r="H67" s="7">
        <v>42694870.090000004</v>
      </c>
      <c r="I67" s="7">
        <v>45560451.490000002</v>
      </c>
      <c r="J67" s="7">
        <v>49516897.789999992</v>
      </c>
      <c r="K67" s="23"/>
    </row>
    <row r="68" spans="2:11" ht="16.5" thickTop="1" thickBot="1" x14ac:dyDescent="0.3">
      <c r="B68" s="12" t="s">
        <v>49</v>
      </c>
      <c r="C68" s="39">
        <v>360</v>
      </c>
      <c r="D68" s="7">
        <v>2.96</v>
      </c>
      <c r="E68" s="7">
        <v>600002.94999999995</v>
      </c>
      <c r="F68" s="7">
        <v>250002.94</v>
      </c>
      <c r="G68" s="7">
        <v>322252.63</v>
      </c>
      <c r="H68" s="7">
        <v>583834.90999999992</v>
      </c>
      <c r="I68" s="7">
        <v>601748.59</v>
      </c>
      <c r="J68" s="7">
        <v>809012.21</v>
      </c>
      <c r="K68" s="23"/>
    </row>
    <row r="69" spans="2:11" ht="16.5" thickTop="1" thickBot="1" x14ac:dyDescent="0.3">
      <c r="B69" s="12" t="s">
        <v>12</v>
      </c>
      <c r="C69" s="39">
        <v>480</v>
      </c>
      <c r="D69" s="7">
        <v>0</v>
      </c>
      <c r="E69" s="7">
        <v>0</v>
      </c>
      <c r="F69" s="7">
        <v>0</v>
      </c>
      <c r="G69" s="7">
        <v>0</v>
      </c>
      <c r="H69" s="7">
        <v>0</v>
      </c>
      <c r="I69" s="7">
        <v>0</v>
      </c>
      <c r="J69" s="7">
        <v>0</v>
      </c>
      <c r="K69" s="23"/>
    </row>
    <row r="70" spans="2:11" ht="16.5" thickTop="1" thickBot="1" x14ac:dyDescent="0.3">
      <c r="B70" s="12" t="s">
        <v>50</v>
      </c>
      <c r="C70" s="39">
        <v>600</v>
      </c>
      <c r="D70" s="7">
        <v>2.96</v>
      </c>
      <c r="E70" s="7">
        <v>600002.94999999995</v>
      </c>
      <c r="F70" s="7">
        <v>250002.94</v>
      </c>
      <c r="G70" s="7">
        <v>322252.63</v>
      </c>
      <c r="H70" s="7">
        <v>583834.90999999992</v>
      </c>
      <c r="I70" s="7">
        <v>601748.59</v>
      </c>
      <c r="J70" s="7">
        <v>809012.21</v>
      </c>
      <c r="K70" s="23"/>
    </row>
    <row r="71" spans="2:11" ht="16.5" thickTop="1" thickBot="1" x14ac:dyDescent="0.3">
      <c r="B71" s="11" t="s">
        <v>330</v>
      </c>
      <c r="C71" s="39"/>
      <c r="D71" s="7"/>
      <c r="E71" s="7"/>
      <c r="F71" s="7"/>
      <c r="G71" s="7"/>
      <c r="H71" s="7"/>
      <c r="I71" s="7"/>
      <c r="J71" s="7"/>
      <c r="K71" s="23"/>
    </row>
    <row r="72" spans="2:11" ht="16.5" thickTop="1" thickBot="1" x14ac:dyDescent="0.3">
      <c r="B72" s="12" t="s">
        <v>47</v>
      </c>
      <c r="C72" s="39">
        <v>10</v>
      </c>
      <c r="D72" s="7">
        <v>19599671</v>
      </c>
      <c r="E72" s="7">
        <v>20199323</v>
      </c>
      <c r="F72" s="7">
        <v>19764913</v>
      </c>
      <c r="G72" s="7">
        <v>22078192</v>
      </c>
      <c r="H72" s="7">
        <v>29518482</v>
      </c>
      <c r="I72" s="7">
        <v>26907947</v>
      </c>
      <c r="J72" s="7">
        <v>31597689.890000001</v>
      </c>
      <c r="K72" s="23"/>
    </row>
    <row r="73" spans="2:11" ht="16.5" thickTop="1" thickBot="1" x14ac:dyDescent="0.3">
      <c r="B73" s="12" t="s">
        <v>48</v>
      </c>
      <c r="C73" s="39">
        <v>20</v>
      </c>
      <c r="D73" s="7">
        <v>19480947.449999999</v>
      </c>
      <c r="E73" s="7">
        <v>19838534</v>
      </c>
      <c r="F73" s="7">
        <v>19681987.149999999</v>
      </c>
      <c r="G73" s="7">
        <v>21391491.309999999</v>
      </c>
      <c r="H73" s="7">
        <v>25659380.68</v>
      </c>
      <c r="I73" s="7">
        <v>25422450.859999999</v>
      </c>
      <c r="J73" s="7">
        <v>30945542.77</v>
      </c>
      <c r="K73" s="23"/>
    </row>
    <row r="74" spans="2:11" ht="16.5" thickTop="1" thickBot="1" x14ac:dyDescent="0.3">
      <c r="B74" s="12" t="s">
        <v>49</v>
      </c>
      <c r="C74" s="39">
        <v>30</v>
      </c>
      <c r="D74" s="7">
        <v>118723.55</v>
      </c>
      <c r="E74" s="7">
        <v>360789</v>
      </c>
      <c r="F74" s="7">
        <v>82925.850000000006</v>
      </c>
      <c r="G74" s="7">
        <v>686700.69</v>
      </c>
      <c r="H74" s="7">
        <v>3859101.32</v>
      </c>
      <c r="I74" s="7">
        <v>1485496.14</v>
      </c>
      <c r="J74" s="7">
        <v>652147.12</v>
      </c>
      <c r="K74" s="23"/>
    </row>
    <row r="75" spans="2:11" ht="16.5" thickTop="1" thickBot="1" x14ac:dyDescent="0.3">
      <c r="B75" s="12" t="s">
        <v>12</v>
      </c>
      <c r="C75" s="39">
        <v>40</v>
      </c>
      <c r="D75" s="7">
        <v>0</v>
      </c>
      <c r="E75" s="7">
        <v>0</v>
      </c>
      <c r="F75" s="7">
        <v>0</v>
      </c>
      <c r="G75" s="7">
        <v>0</v>
      </c>
      <c r="H75" s="7">
        <v>0</v>
      </c>
      <c r="I75" s="7">
        <v>0</v>
      </c>
      <c r="J75" s="7">
        <v>0</v>
      </c>
      <c r="K75" s="23"/>
    </row>
    <row r="76" spans="2:11" ht="16.5" thickTop="1" thickBot="1" x14ac:dyDescent="0.3">
      <c r="B76" s="12" t="s">
        <v>50</v>
      </c>
      <c r="C76" s="39">
        <v>50</v>
      </c>
      <c r="D76" s="7">
        <v>118723.55</v>
      </c>
      <c r="E76" s="7">
        <v>360789</v>
      </c>
      <c r="F76" s="7">
        <v>82925.850000000006</v>
      </c>
      <c r="G76" s="7">
        <v>686700.69</v>
      </c>
      <c r="H76" s="7">
        <v>3859101.32</v>
      </c>
      <c r="I76" s="7">
        <v>1485496.14</v>
      </c>
      <c r="J76" s="7">
        <v>652147.12</v>
      </c>
      <c r="K76" s="23"/>
    </row>
    <row r="77" spans="2:11" ht="16.5" thickTop="1" thickBot="1" x14ac:dyDescent="0.3">
      <c r="B77" s="11" t="s">
        <v>2653</v>
      </c>
      <c r="C77" s="39"/>
      <c r="D77" s="7"/>
      <c r="E77" s="7"/>
      <c r="F77" s="7"/>
      <c r="G77" s="7"/>
      <c r="H77" s="7"/>
      <c r="I77" s="7"/>
      <c r="J77" s="7"/>
      <c r="K77" s="23"/>
    </row>
    <row r="78" spans="2:11" ht="16.5" thickTop="1" thickBot="1" x14ac:dyDescent="0.3">
      <c r="B78" s="12" t="s">
        <v>47</v>
      </c>
      <c r="C78" s="39">
        <v>10</v>
      </c>
      <c r="D78" s="7">
        <v>0</v>
      </c>
      <c r="E78" s="7">
        <v>0</v>
      </c>
      <c r="F78" s="7">
        <v>0</v>
      </c>
      <c r="G78" s="7">
        <v>0</v>
      </c>
      <c r="H78" s="7">
        <v>0</v>
      </c>
      <c r="I78" s="7">
        <v>0</v>
      </c>
      <c r="J78" s="7">
        <v>300000</v>
      </c>
      <c r="K78" s="23"/>
    </row>
    <row r="79" spans="2:11" ht="16.5" thickTop="1" thickBot="1" x14ac:dyDescent="0.3">
      <c r="B79" s="12" t="s">
        <v>48</v>
      </c>
      <c r="C79" s="39">
        <v>20</v>
      </c>
      <c r="D79" s="7">
        <v>0</v>
      </c>
      <c r="E79" s="7">
        <v>0</v>
      </c>
      <c r="F79" s="7">
        <v>0</v>
      </c>
      <c r="G79" s="7">
        <v>0</v>
      </c>
      <c r="H79" s="7">
        <v>0</v>
      </c>
      <c r="I79" s="7">
        <v>0</v>
      </c>
      <c r="J79" s="7">
        <v>300000</v>
      </c>
      <c r="K79" s="23"/>
    </row>
    <row r="80" spans="2:11" ht="16.5" thickTop="1" thickBot="1" x14ac:dyDescent="0.3">
      <c r="B80" s="12" t="s">
        <v>49</v>
      </c>
      <c r="C80" s="39">
        <v>30</v>
      </c>
      <c r="D80" s="7">
        <v>0</v>
      </c>
      <c r="E80" s="7">
        <v>0</v>
      </c>
      <c r="F80" s="7">
        <v>0</v>
      </c>
      <c r="G80" s="7">
        <v>0</v>
      </c>
      <c r="H80" s="7">
        <v>0</v>
      </c>
      <c r="I80" s="7">
        <v>0</v>
      </c>
      <c r="J80" s="7">
        <v>0</v>
      </c>
      <c r="K80" s="23"/>
    </row>
    <row r="81" spans="2:11" ht="16.5" thickTop="1" thickBot="1" x14ac:dyDescent="0.3">
      <c r="B81" s="12" t="s">
        <v>12</v>
      </c>
      <c r="C81" s="39">
        <v>40</v>
      </c>
      <c r="D81" s="7">
        <v>0</v>
      </c>
      <c r="E81" s="7">
        <v>0</v>
      </c>
      <c r="F81" s="7">
        <v>0</v>
      </c>
      <c r="G81" s="7">
        <v>0</v>
      </c>
      <c r="H81" s="7">
        <v>0</v>
      </c>
      <c r="I81" s="7">
        <v>0</v>
      </c>
      <c r="J81" s="7">
        <v>0</v>
      </c>
      <c r="K81" s="23"/>
    </row>
    <row r="82" spans="2:11" ht="16.5" thickTop="1" thickBot="1" x14ac:dyDescent="0.3">
      <c r="B82" s="12" t="s">
        <v>50</v>
      </c>
      <c r="C82" s="39">
        <v>50</v>
      </c>
      <c r="D82" s="7">
        <v>0</v>
      </c>
      <c r="E82" s="7">
        <v>0</v>
      </c>
      <c r="F82" s="7">
        <v>0</v>
      </c>
      <c r="G82" s="7">
        <v>0</v>
      </c>
      <c r="H82" s="7">
        <v>0</v>
      </c>
      <c r="I82" s="7">
        <v>0</v>
      </c>
      <c r="J82" s="7">
        <v>0</v>
      </c>
      <c r="K82" s="23"/>
    </row>
    <row r="83" spans="2:11" ht="16.5" thickTop="1" thickBot="1" x14ac:dyDescent="0.3">
      <c r="B83" s="10" t="s">
        <v>855</v>
      </c>
      <c r="C83" s="39"/>
      <c r="D83" s="7"/>
      <c r="E83" s="7"/>
      <c r="F83" s="7"/>
      <c r="G83" s="7"/>
      <c r="H83" s="7"/>
      <c r="I83" s="7"/>
      <c r="J83" s="7"/>
      <c r="K83" s="23"/>
    </row>
    <row r="84" spans="2:11" ht="16.5" thickTop="1" thickBot="1" x14ac:dyDescent="0.3">
      <c r="B84" s="11" t="s">
        <v>862</v>
      </c>
      <c r="C84" s="39"/>
      <c r="D84" s="7"/>
      <c r="E84" s="7"/>
      <c r="F84" s="7"/>
      <c r="G84" s="7"/>
      <c r="H84" s="7"/>
      <c r="I84" s="7"/>
      <c r="J84" s="7"/>
      <c r="K84" s="23"/>
    </row>
    <row r="85" spans="2:11" ht="16.5" thickTop="1" thickBot="1" x14ac:dyDescent="0.3">
      <c r="B85" s="12" t="s">
        <v>47</v>
      </c>
      <c r="C85" s="39">
        <v>90</v>
      </c>
      <c r="D85" s="7">
        <v>27043845.109999999</v>
      </c>
      <c r="E85" s="7">
        <v>94997908.890000001</v>
      </c>
      <c r="F85" s="7">
        <v>44346480.620000005</v>
      </c>
      <c r="G85" s="7">
        <v>55231807.789999999</v>
      </c>
      <c r="H85" s="7">
        <v>73248167.769999996</v>
      </c>
      <c r="I85" s="7">
        <v>39957477.630000003</v>
      </c>
      <c r="J85" s="7">
        <v>62749381.780000001</v>
      </c>
      <c r="K85" s="23"/>
    </row>
    <row r="86" spans="2:11" ht="16.5" thickTop="1" thickBot="1" x14ac:dyDescent="0.3">
      <c r="B86" s="12" t="s">
        <v>48</v>
      </c>
      <c r="C86" s="39">
        <v>180</v>
      </c>
      <c r="D86" s="7">
        <v>0</v>
      </c>
      <c r="E86" s="7">
        <v>0</v>
      </c>
      <c r="F86" s="7">
        <v>0</v>
      </c>
      <c r="G86" s="7">
        <v>0</v>
      </c>
      <c r="H86" s="7">
        <v>0</v>
      </c>
      <c r="I86" s="7">
        <v>0</v>
      </c>
      <c r="J86" s="7">
        <v>0</v>
      </c>
      <c r="K86" s="23"/>
    </row>
    <row r="87" spans="2:11" ht="16.5" thickTop="1" thickBot="1" x14ac:dyDescent="0.3">
      <c r="B87" s="12" t="s">
        <v>49</v>
      </c>
      <c r="C87" s="39">
        <v>270</v>
      </c>
      <c r="D87" s="7">
        <v>27043845.109999999</v>
      </c>
      <c r="E87" s="7">
        <v>94997908.890000001</v>
      </c>
      <c r="F87" s="7">
        <v>44346480.620000005</v>
      </c>
      <c r="G87" s="7">
        <v>55231807.789999999</v>
      </c>
      <c r="H87" s="7">
        <v>73248167.769999996</v>
      </c>
      <c r="I87" s="7">
        <v>39957477.630000003</v>
      </c>
      <c r="J87" s="7">
        <v>62749381.780000001</v>
      </c>
      <c r="K87" s="23"/>
    </row>
    <row r="88" spans="2:11" ht="16.5" thickTop="1" thickBot="1" x14ac:dyDescent="0.3">
      <c r="B88" s="12" t="s">
        <v>12</v>
      </c>
      <c r="C88" s="39">
        <v>360</v>
      </c>
      <c r="D88" s="7">
        <v>2712966</v>
      </c>
      <c r="E88" s="7">
        <v>80211083.890000001</v>
      </c>
      <c r="F88" s="7">
        <v>28040619.620000001</v>
      </c>
      <c r="G88" s="7">
        <v>40449140.25</v>
      </c>
      <c r="H88" s="7">
        <v>43090340.939999998</v>
      </c>
      <c r="I88" s="7">
        <v>37094755.740000002</v>
      </c>
      <c r="J88" s="7">
        <v>55919270.810000002</v>
      </c>
      <c r="K88" s="23"/>
    </row>
    <row r="89" spans="2:11" ht="16.5" thickTop="1" thickBot="1" x14ac:dyDescent="0.3">
      <c r="B89" s="12" t="s">
        <v>50</v>
      </c>
      <c r="C89" s="39">
        <v>450</v>
      </c>
      <c r="D89" s="7">
        <v>24330879.109999999</v>
      </c>
      <c r="E89" s="7">
        <v>14786825</v>
      </c>
      <c r="F89" s="7">
        <v>16305861</v>
      </c>
      <c r="G89" s="7">
        <v>14782667.539999999</v>
      </c>
      <c r="H89" s="7">
        <v>30157826.829999998</v>
      </c>
      <c r="I89" s="7">
        <v>2862721.89</v>
      </c>
      <c r="J89" s="7">
        <v>6830110.9699999997</v>
      </c>
      <c r="K89" s="23"/>
    </row>
    <row r="90" spans="2:11" ht="16.5" thickTop="1" thickBot="1" x14ac:dyDescent="0.3">
      <c r="B90" s="10" t="s">
        <v>333</v>
      </c>
      <c r="C90" s="39"/>
      <c r="D90" s="7"/>
      <c r="E90" s="7"/>
      <c r="F90" s="7"/>
      <c r="G90" s="7"/>
      <c r="H90" s="7"/>
      <c r="I90" s="7"/>
      <c r="J90" s="7"/>
      <c r="K90" s="23"/>
    </row>
    <row r="91" spans="2:11" ht="16.5" thickTop="1" thickBot="1" x14ac:dyDescent="0.3">
      <c r="B91" s="11" t="s">
        <v>342</v>
      </c>
      <c r="C91" s="39"/>
      <c r="D91" s="7"/>
      <c r="E91" s="7"/>
      <c r="F91" s="7"/>
      <c r="G91" s="7"/>
      <c r="H91" s="7"/>
      <c r="I91" s="7"/>
      <c r="J91" s="7"/>
      <c r="K91" s="23"/>
    </row>
    <row r="92" spans="2:11" ht="16.5" thickTop="1" thickBot="1" x14ac:dyDescent="0.3">
      <c r="B92" s="12" t="s">
        <v>47</v>
      </c>
      <c r="C92" s="39">
        <v>60</v>
      </c>
      <c r="D92" s="7">
        <v>50733281</v>
      </c>
      <c r="E92" s="7">
        <v>71909158.079999998</v>
      </c>
      <c r="F92" s="7">
        <v>122386360.11</v>
      </c>
      <c r="G92" s="7">
        <v>189629661.06</v>
      </c>
      <c r="H92" s="7">
        <v>246281129.35000002</v>
      </c>
      <c r="I92" s="7">
        <v>252729457.13</v>
      </c>
      <c r="J92" s="7">
        <v>336548537.90999997</v>
      </c>
      <c r="K92" s="23"/>
    </row>
    <row r="93" spans="2:11" ht="16.5" thickTop="1" thickBot="1" x14ac:dyDescent="0.3">
      <c r="B93" s="12" t="s">
        <v>48</v>
      </c>
      <c r="C93" s="39">
        <v>120</v>
      </c>
      <c r="D93" s="7">
        <v>44303507.880000003</v>
      </c>
      <c r="E93" s="7">
        <v>49796169.509999998</v>
      </c>
      <c r="F93" s="7">
        <v>49818012.159999996</v>
      </c>
      <c r="G93" s="7">
        <v>81456693.110000014</v>
      </c>
      <c r="H93" s="7">
        <v>106211909.73999999</v>
      </c>
      <c r="I93" s="7">
        <v>95024020.329999998</v>
      </c>
      <c r="J93" s="7">
        <v>121856482.13999999</v>
      </c>
      <c r="K93" s="23"/>
    </row>
    <row r="94" spans="2:11" ht="16.5" thickTop="1" thickBot="1" x14ac:dyDescent="0.3">
      <c r="B94" s="12" t="s">
        <v>49</v>
      </c>
      <c r="C94" s="39">
        <v>180</v>
      </c>
      <c r="D94" s="7">
        <v>6429773.1200000001</v>
      </c>
      <c r="E94" s="7">
        <v>22112988.570000004</v>
      </c>
      <c r="F94" s="7">
        <v>72568347.949999988</v>
      </c>
      <c r="G94" s="7">
        <v>108172967.95</v>
      </c>
      <c r="H94" s="7">
        <v>140069219.60999998</v>
      </c>
      <c r="I94" s="7">
        <v>157705436.80000001</v>
      </c>
      <c r="J94" s="7">
        <v>214692055.77000001</v>
      </c>
      <c r="K94" s="23"/>
    </row>
    <row r="95" spans="2:11" ht="16.5" thickTop="1" thickBot="1" x14ac:dyDescent="0.3">
      <c r="B95" s="12" t="s">
        <v>12</v>
      </c>
      <c r="C95" s="39">
        <v>240</v>
      </c>
      <c r="D95" s="7">
        <v>4124006.5799999996</v>
      </c>
      <c r="E95" s="7">
        <v>21797436.690000001</v>
      </c>
      <c r="F95" s="7">
        <v>69267842.729999989</v>
      </c>
      <c r="G95" s="7">
        <v>103898567.35000001</v>
      </c>
      <c r="H95" s="7">
        <v>123976657.24000001</v>
      </c>
      <c r="I95" s="7">
        <v>151163919.51000002</v>
      </c>
      <c r="J95" s="7">
        <v>202348802.68000001</v>
      </c>
      <c r="K95" s="23"/>
    </row>
    <row r="96" spans="2:11" ht="16.5" thickTop="1" thickBot="1" x14ac:dyDescent="0.3">
      <c r="B96" s="12" t="s">
        <v>50</v>
      </c>
      <c r="C96" s="39">
        <v>300</v>
      </c>
      <c r="D96" s="7">
        <v>2305766.54</v>
      </c>
      <c r="E96" s="7">
        <v>315551.88</v>
      </c>
      <c r="F96" s="7">
        <v>3300505.2199999997</v>
      </c>
      <c r="G96" s="7">
        <v>4274400.5999999996</v>
      </c>
      <c r="H96" s="7">
        <v>16092562.369999999</v>
      </c>
      <c r="I96" s="7">
        <v>6541517.290000001</v>
      </c>
      <c r="J96" s="7">
        <v>12343253.089999985</v>
      </c>
      <c r="K96" s="23"/>
    </row>
    <row r="97" spans="2:11" ht="16.5" thickTop="1" thickBot="1" x14ac:dyDescent="0.3">
      <c r="B97" s="11" t="s">
        <v>336</v>
      </c>
      <c r="C97" s="39"/>
      <c r="D97" s="7"/>
      <c r="E97" s="7"/>
      <c r="F97" s="7"/>
      <c r="G97" s="7"/>
      <c r="H97" s="7"/>
      <c r="I97" s="7"/>
      <c r="J97" s="7"/>
      <c r="K97" s="23"/>
    </row>
    <row r="98" spans="2:11" ht="16.5" thickTop="1" thickBot="1" x14ac:dyDescent="0.3">
      <c r="B98" s="12" t="s">
        <v>47</v>
      </c>
      <c r="C98" s="39">
        <v>20</v>
      </c>
      <c r="D98" s="7">
        <v>4866968</v>
      </c>
      <c r="E98" s="7">
        <v>5025668.1399999997</v>
      </c>
      <c r="F98" s="7">
        <v>1107779</v>
      </c>
      <c r="G98" s="7">
        <v>1632147.42</v>
      </c>
      <c r="H98" s="7">
        <v>6264170.8100000005</v>
      </c>
      <c r="I98" s="7">
        <v>1315228.55</v>
      </c>
      <c r="J98" s="7">
        <v>5218775.6500000004</v>
      </c>
      <c r="K98" s="23"/>
    </row>
    <row r="99" spans="2:11" ht="16.5" thickTop="1" thickBot="1" x14ac:dyDescent="0.3">
      <c r="B99" s="12" t="s">
        <v>48</v>
      </c>
      <c r="C99" s="39">
        <v>40</v>
      </c>
      <c r="D99" s="7">
        <v>4692979.8600000003</v>
      </c>
      <c r="E99" s="7">
        <v>4729975.38</v>
      </c>
      <c r="F99" s="7">
        <v>705464.74</v>
      </c>
      <c r="G99" s="7">
        <v>833332.61</v>
      </c>
      <c r="H99" s="7">
        <v>6177064.2599999998</v>
      </c>
      <c r="I99" s="7">
        <v>1159433.8999999999</v>
      </c>
      <c r="J99" s="7">
        <v>4896062.41</v>
      </c>
      <c r="K99" s="23"/>
    </row>
    <row r="100" spans="2:11" ht="16.5" thickTop="1" thickBot="1" x14ac:dyDescent="0.3">
      <c r="B100" s="12" t="s">
        <v>49</v>
      </c>
      <c r="C100" s="39">
        <v>60</v>
      </c>
      <c r="D100" s="7">
        <v>173988.14</v>
      </c>
      <c r="E100" s="7">
        <v>295692.76</v>
      </c>
      <c r="F100" s="7">
        <v>402314.26</v>
      </c>
      <c r="G100" s="7">
        <v>798814.81</v>
      </c>
      <c r="H100" s="7">
        <v>87106.55</v>
      </c>
      <c r="I100" s="7">
        <v>155794.65</v>
      </c>
      <c r="J100" s="7">
        <v>322713.24</v>
      </c>
      <c r="K100" s="23"/>
    </row>
    <row r="101" spans="2:11" ht="16.5" thickTop="1" thickBot="1" x14ac:dyDescent="0.3">
      <c r="B101" s="12" t="s">
        <v>12</v>
      </c>
      <c r="C101" s="39">
        <v>80</v>
      </c>
      <c r="D101" s="7">
        <v>0</v>
      </c>
      <c r="E101" s="7">
        <v>0</v>
      </c>
      <c r="F101" s="7">
        <v>0</v>
      </c>
      <c r="G101" s="7">
        <v>0</v>
      </c>
      <c r="H101" s="7">
        <v>0</v>
      </c>
      <c r="I101" s="7">
        <v>0</v>
      </c>
      <c r="J101" s="7">
        <v>0</v>
      </c>
      <c r="K101" s="23"/>
    </row>
    <row r="102" spans="2:11" ht="16.5" thickTop="1" thickBot="1" x14ac:dyDescent="0.3">
      <c r="B102" s="12" t="s">
        <v>50</v>
      </c>
      <c r="C102" s="39">
        <v>100</v>
      </c>
      <c r="D102" s="7">
        <v>173988.14</v>
      </c>
      <c r="E102" s="7">
        <v>295692.76</v>
      </c>
      <c r="F102" s="7">
        <v>402314.26</v>
      </c>
      <c r="G102" s="7">
        <v>798814.81</v>
      </c>
      <c r="H102" s="7">
        <v>87106.55</v>
      </c>
      <c r="I102" s="7">
        <v>155794.65</v>
      </c>
      <c r="J102" s="7">
        <v>322713.24</v>
      </c>
      <c r="K102" s="23"/>
    </row>
    <row r="103" spans="2:11" ht="16.5" thickTop="1" thickBot="1" x14ac:dyDescent="0.3">
      <c r="B103" s="11" t="s">
        <v>368</v>
      </c>
      <c r="C103" s="39"/>
      <c r="D103" s="7"/>
      <c r="E103" s="7"/>
      <c r="F103" s="7"/>
      <c r="G103" s="7"/>
      <c r="H103" s="7"/>
      <c r="I103" s="7"/>
      <c r="J103" s="7"/>
      <c r="K103" s="23"/>
    </row>
    <row r="104" spans="2:11" ht="16.5" thickTop="1" thickBot="1" x14ac:dyDescent="0.3">
      <c r="B104" s="12" t="s">
        <v>47</v>
      </c>
      <c r="C104" s="39">
        <v>10</v>
      </c>
      <c r="D104" s="7">
        <v>0</v>
      </c>
      <c r="E104" s="7">
        <v>0</v>
      </c>
      <c r="F104" s="7">
        <v>26027244</v>
      </c>
      <c r="G104" s="7">
        <v>41495561</v>
      </c>
      <c r="H104" s="7">
        <v>47860006</v>
      </c>
      <c r="I104" s="7">
        <v>42486085</v>
      </c>
      <c r="J104" s="7">
        <v>111538822</v>
      </c>
      <c r="K104" s="23"/>
    </row>
    <row r="105" spans="2:11" ht="16.5" thickTop="1" thickBot="1" x14ac:dyDescent="0.3">
      <c r="B105" s="12" t="s">
        <v>48</v>
      </c>
      <c r="C105" s="39">
        <v>20</v>
      </c>
      <c r="D105" s="7">
        <v>0</v>
      </c>
      <c r="E105" s="7">
        <v>0</v>
      </c>
      <c r="F105" s="7">
        <v>26027244</v>
      </c>
      <c r="G105" s="7">
        <v>41495561</v>
      </c>
      <c r="H105" s="7">
        <v>47860006</v>
      </c>
      <c r="I105" s="7">
        <v>42486085</v>
      </c>
      <c r="J105" s="7">
        <v>42488068</v>
      </c>
      <c r="K105" s="23"/>
    </row>
    <row r="106" spans="2:11" ht="16.5" thickTop="1" thickBot="1" x14ac:dyDescent="0.3">
      <c r="B106" s="12" t="s">
        <v>49</v>
      </c>
      <c r="C106" s="39">
        <v>30</v>
      </c>
      <c r="D106" s="7">
        <v>0</v>
      </c>
      <c r="E106" s="7">
        <v>0</v>
      </c>
      <c r="F106" s="7">
        <v>0</v>
      </c>
      <c r="G106" s="7">
        <v>0</v>
      </c>
      <c r="H106" s="7">
        <v>0</v>
      </c>
      <c r="I106" s="7">
        <v>0</v>
      </c>
      <c r="J106" s="7">
        <v>69050754</v>
      </c>
      <c r="K106" s="23"/>
    </row>
    <row r="107" spans="2:11" ht="16.5" thickTop="1" thickBot="1" x14ac:dyDescent="0.3">
      <c r="B107" s="12" t="s">
        <v>12</v>
      </c>
      <c r="C107" s="39">
        <v>40</v>
      </c>
      <c r="D107" s="7">
        <v>0</v>
      </c>
      <c r="E107" s="7">
        <v>0</v>
      </c>
      <c r="F107" s="7">
        <v>0</v>
      </c>
      <c r="G107" s="7">
        <v>0</v>
      </c>
      <c r="H107" s="7">
        <v>0</v>
      </c>
      <c r="I107" s="7">
        <v>0</v>
      </c>
      <c r="J107" s="7">
        <v>69050754</v>
      </c>
      <c r="K107" s="23"/>
    </row>
    <row r="108" spans="2:11" ht="16.5" thickTop="1" thickBot="1" x14ac:dyDescent="0.3">
      <c r="B108" s="12" t="s">
        <v>50</v>
      </c>
      <c r="C108" s="39">
        <v>50</v>
      </c>
      <c r="D108" s="7">
        <v>0</v>
      </c>
      <c r="E108" s="7">
        <v>0</v>
      </c>
      <c r="F108" s="7">
        <v>0</v>
      </c>
      <c r="G108" s="7">
        <v>0</v>
      </c>
      <c r="H108" s="7">
        <v>0</v>
      </c>
      <c r="I108" s="7">
        <v>0</v>
      </c>
      <c r="J108" s="7">
        <v>0</v>
      </c>
      <c r="K108" s="23"/>
    </row>
    <row r="109" spans="2:11" ht="16.5" thickTop="1" thickBot="1" x14ac:dyDescent="0.3">
      <c r="B109" s="11" t="s">
        <v>360</v>
      </c>
      <c r="C109" s="39"/>
      <c r="D109" s="7"/>
      <c r="E109" s="7"/>
      <c r="F109" s="7"/>
      <c r="G109" s="7"/>
      <c r="H109" s="7"/>
      <c r="I109" s="7"/>
      <c r="J109" s="7"/>
      <c r="K109" s="23"/>
    </row>
    <row r="110" spans="2:11" ht="16.5" thickTop="1" thickBot="1" x14ac:dyDescent="0.3">
      <c r="B110" s="12" t="s">
        <v>47</v>
      </c>
      <c r="C110" s="39">
        <v>10</v>
      </c>
      <c r="D110" s="7">
        <v>33947633</v>
      </c>
      <c r="E110" s="7">
        <v>38493009</v>
      </c>
      <c r="F110" s="7">
        <v>34855189</v>
      </c>
      <c r="G110" s="7">
        <v>45941561</v>
      </c>
      <c r="H110" s="7">
        <v>50416888</v>
      </c>
      <c r="I110" s="7">
        <v>52022755</v>
      </c>
      <c r="J110" s="7">
        <v>54131609</v>
      </c>
      <c r="K110" s="23"/>
    </row>
    <row r="111" spans="2:11" ht="16.5" thickTop="1" thickBot="1" x14ac:dyDescent="0.3">
      <c r="B111" s="12" t="s">
        <v>48</v>
      </c>
      <c r="C111" s="39">
        <v>20</v>
      </c>
      <c r="D111" s="7">
        <v>33947633</v>
      </c>
      <c r="E111" s="7">
        <v>38493009</v>
      </c>
      <c r="F111" s="7">
        <v>34855189</v>
      </c>
      <c r="G111" s="7">
        <v>45941561</v>
      </c>
      <c r="H111" s="7">
        <v>50416888</v>
      </c>
      <c r="I111" s="7">
        <v>50522755</v>
      </c>
      <c r="J111" s="7">
        <v>54131609</v>
      </c>
      <c r="K111" s="23"/>
    </row>
    <row r="112" spans="2:11" ht="16.5" thickTop="1" thickBot="1" x14ac:dyDescent="0.3">
      <c r="B112" s="12" t="s">
        <v>49</v>
      </c>
      <c r="C112" s="39">
        <v>30</v>
      </c>
      <c r="D112" s="7">
        <v>0</v>
      </c>
      <c r="E112" s="7">
        <v>0</v>
      </c>
      <c r="F112" s="7">
        <v>0</v>
      </c>
      <c r="G112" s="7">
        <v>0</v>
      </c>
      <c r="H112" s="7">
        <v>0</v>
      </c>
      <c r="I112" s="7">
        <v>1500000</v>
      </c>
      <c r="J112" s="7">
        <v>0</v>
      </c>
      <c r="K112" s="23"/>
    </row>
    <row r="113" spans="2:11" ht="16.5" thickTop="1" thickBot="1" x14ac:dyDescent="0.3">
      <c r="B113" s="12" t="s">
        <v>12</v>
      </c>
      <c r="C113" s="39">
        <v>40</v>
      </c>
      <c r="D113" s="7">
        <v>0</v>
      </c>
      <c r="E113" s="7">
        <v>0</v>
      </c>
      <c r="F113" s="7">
        <v>0</v>
      </c>
      <c r="G113" s="7">
        <v>0</v>
      </c>
      <c r="H113" s="7">
        <v>0</v>
      </c>
      <c r="I113" s="7">
        <v>0</v>
      </c>
      <c r="J113" s="7">
        <v>0</v>
      </c>
      <c r="K113" s="23"/>
    </row>
    <row r="114" spans="2:11" ht="16.5" thickTop="1" thickBot="1" x14ac:dyDescent="0.3">
      <c r="B114" s="12" t="s">
        <v>50</v>
      </c>
      <c r="C114" s="39">
        <v>50</v>
      </c>
      <c r="D114" s="7">
        <v>0</v>
      </c>
      <c r="E114" s="7">
        <v>0</v>
      </c>
      <c r="F114" s="7">
        <v>0</v>
      </c>
      <c r="G114" s="7">
        <v>0</v>
      </c>
      <c r="H114" s="7">
        <v>0</v>
      </c>
      <c r="I114" s="7">
        <v>1500000</v>
      </c>
      <c r="J114" s="7">
        <v>0</v>
      </c>
      <c r="K114" s="23"/>
    </row>
    <row r="115" spans="2:11" ht="16.5" thickTop="1" thickBot="1" x14ac:dyDescent="0.3">
      <c r="B115" s="11" t="s">
        <v>339</v>
      </c>
      <c r="C115" s="39"/>
      <c r="D115" s="7"/>
      <c r="E115" s="7"/>
      <c r="F115" s="7"/>
      <c r="G115" s="7"/>
      <c r="H115" s="7"/>
      <c r="I115" s="7"/>
      <c r="J115" s="7"/>
      <c r="K115" s="23"/>
    </row>
    <row r="116" spans="2:11" ht="16.5" thickTop="1" thickBot="1" x14ac:dyDescent="0.3">
      <c r="B116" s="12" t="s">
        <v>47</v>
      </c>
      <c r="C116" s="39">
        <v>10</v>
      </c>
      <c r="D116" s="7">
        <v>258747</v>
      </c>
      <c r="E116" s="7">
        <v>504243</v>
      </c>
      <c r="F116" s="7">
        <v>426850</v>
      </c>
      <c r="G116" s="7">
        <v>24000000</v>
      </c>
      <c r="H116" s="7">
        <v>24115150</v>
      </c>
      <c r="I116" s="7">
        <v>24895725.25</v>
      </c>
      <c r="J116" s="7">
        <v>39883216</v>
      </c>
      <c r="K116" s="23"/>
    </row>
    <row r="117" spans="2:11" ht="16.5" thickTop="1" thickBot="1" x14ac:dyDescent="0.3">
      <c r="B117" s="12" t="s">
        <v>48</v>
      </c>
      <c r="C117" s="39">
        <v>20</v>
      </c>
      <c r="D117" s="7">
        <v>5879</v>
      </c>
      <c r="E117" s="7">
        <v>5942</v>
      </c>
      <c r="F117" s="7">
        <v>0</v>
      </c>
      <c r="G117" s="7">
        <v>0</v>
      </c>
      <c r="H117" s="7">
        <v>0</v>
      </c>
      <c r="I117" s="7">
        <v>0</v>
      </c>
      <c r="J117" s="7">
        <v>0</v>
      </c>
      <c r="K117" s="23"/>
    </row>
    <row r="118" spans="2:11" ht="16.5" thickTop="1" thickBot="1" x14ac:dyDescent="0.3">
      <c r="B118" s="12" t="s">
        <v>49</v>
      </c>
      <c r="C118" s="39">
        <v>30</v>
      </c>
      <c r="D118" s="7">
        <v>252868</v>
      </c>
      <c r="E118" s="7">
        <v>498301</v>
      </c>
      <c r="F118" s="7">
        <v>426850</v>
      </c>
      <c r="G118" s="7">
        <v>24000000</v>
      </c>
      <c r="H118" s="7">
        <v>24115150</v>
      </c>
      <c r="I118" s="7">
        <v>24895725.25</v>
      </c>
      <c r="J118" s="7">
        <v>39883216</v>
      </c>
      <c r="K118" s="23"/>
    </row>
    <row r="119" spans="2:11" ht="16.5" thickTop="1" thickBot="1" x14ac:dyDescent="0.3">
      <c r="B119" s="12" t="s">
        <v>12</v>
      </c>
      <c r="C119" s="39">
        <v>40</v>
      </c>
      <c r="D119" s="7">
        <v>0</v>
      </c>
      <c r="E119" s="7">
        <v>0</v>
      </c>
      <c r="F119" s="7">
        <v>0</v>
      </c>
      <c r="G119" s="7">
        <v>0</v>
      </c>
      <c r="H119" s="7">
        <v>0</v>
      </c>
      <c r="I119" s="7">
        <v>15000000</v>
      </c>
      <c r="J119" s="7">
        <v>37750000</v>
      </c>
      <c r="K119" s="23"/>
    </row>
    <row r="120" spans="2:11" ht="16.5" thickTop="1" thickBot="1" x14ac:dyDescent="0.3">
      <c r="B120" s="12" t="s">
        <v>50</v>
      </c>
      <c r="C120" s="39">
        <v>50</v>
      </c>
      <c r="D120" s="7">
        <v>252868</v>
      </c>
      <c r="E120" s="7">
        <v>498301</v>
      </c>
      <c r="F120" s="7">
        <v>426850</v>
      </c>
      <c r="G120" s="7">
        <v>24000000</v>
      </c>
      <c r="H120" s="7">
        <v>24115150</v>
      </c>
      <c r="I120" s="7">
        <v>9895725.25</v>
      </c>
      <c r="J120" s="7">
        <v>2133216</v>
      </c>
      <c r="K120" s="23"/>
    </row>
    <row r="121" spans="2:11" ht="16.5" thickTop="1" thickBot="1" x14ac:dyDescent="0.3">
      <c r="B121" s="11" t="s">
        <v>363</v>
      </c>
      <c r="C121" s="39"/>
      <c r="D121" s="7"/>
      <c r="E121" s="7"/>
      <c r="F121" s="7"/>
      <c r="G121" s="7"/>
      <c r="H121" s="7"/>
      <c r="I121" s="7"/>
      <c r="J121" s="7"/>
      <c r="K121" s="23"/>
    </row>
    <row r="122" spans="2:11" ht="16.5" thickTop="1" thickBot="1" x14ac:dyDescent="0.3">
      <c r="B122" s="12" t="s">
        <v>47</v>
      </c>
      <c r="C122" s="39">
        <v>10</v>
      </c>
      <c r="D122" s="7">
        <v>21087373</v>
      </c>
      <c r="E122" s="7">
        <v>21586302</v>
      </c>
      <c r="F122" s="7">
        <v>20961763</v>
      </c>
      <c r="G122" s="7">
        <v>23664856</v>
      </c>
      <c r="H122" s="7">
        <v>27464750</v>
      </c>
      <c r="I122" s="7">
        <v>25284821</v>
      </c>
      <c r="J122" s="7">
        <v>36410317</v>
      </c>
      <c r="K122" s="23"/>
    </row>
    <row r="123" spans="2:11" ht="16.5" thickTop="1" thickBot="1" x14ac:dyDescent="0.3">
      <c r="B123" s="12" t="s">
        <v>48</v>
      </c>
      <c r="C123" s="39">
        <v>20</v>
      </c>
      <c r="D123" s="7">
        <v>21087373</v>
      </c>
      <c r="E123" s="7">
        <v>21586302</v>
      </c>
      <c r="F123" s="7">
        <v>20961763</v>
      </c>
      <c r="G123" s="7">
        <v>23664856</v>
      </c>
      <c r="H123" s="7">
        <v>27464750</v>
      </c>
      <c r="I123" s="7">
        <v>25284821</v>
      </c>
      <c r="J123" s="7">
        <v>36410317</v>
      </c>
      <c r="K123" s="23"/>
    </row>
    <row r="124" spans="2:11" ht="16.5" thickTop="1" thickBot="1" x14ac:dyDescent="0.3">
      <c r="B124" s="12" t="s">
        <v>49</v>
      </c>
      <c r="C124" s="39">
        <v>30</v>
      </c>
      <c r="D124" s="7">
        <v>0</v>
      </c>
      <c r="E124" s="7">
        <v>0</v>
      </c>
      <c r="F124" s="7">
        <v>0</v>
      </c>
      <c r="G124" s="7">
        <v>0</v>
      </c>
      <c r="H124" s="7">
        <v>0</v>
      </c>
      <c r="I124" s="7">
        <v>0</v>
      </c>
      <c r="J124" s="7">
        <v>0</v>
      </c>
      <c r="K124" s="23"/>
    </row>
    <row r="125" spans="2:11" ht="16.5" thickTop="1" thickBot="1" x14ac:dyDescent="0.3">
      <c r="B125" s="12" t="s">
        <v>12</v>
      </c>
      <c r="C125" s="39">
        <v>40</v>
      </c>
      <c r="D125" s="7">
        <v>0</v>
      </c>
      <c r="E125" s="7">
        <v>0</v>
      </c>
      <c r="F125" s="7">
        <v>0</v>
      </c>
      <c r="G125" s="7">
        <v>0</v>
      </c>
      <c r="H125" s="7">
        <v>0</v>
      </c>
      <c r="I125" s="7">
        <v>0</v>
      </c>
      <c r="J125" s="7">
        <v>0</v>
      </c>
      <c r="K125" s="23"/>
    </row>
    <row r="126" spans="2:11" ht="16.5" thickTop="1" thickBot="1" x14ac:dyDescent="0.3">
      <c r="B126" s="12" t="s">
        <v>50</v>
      </c>
      <c r="C126" s="39">
        <v>50</v>
      </c>
      <c r="D126" s="7">
        <v>0</v>
      </c>
      <c r="E126" s="7">
        <v>0</v>
      </c>
      <c r="F126" s="7">
        <v>0</v>
      </c>
      <c r="G126" s="7">
        <v>0</v>
      </c>
      <c r="H126" s="7">
        <v>0</v>
      </c>
      <c r="I126" s="7">
        <v>0</v>
      </c>
      <c r="J126" s="7">
        <v>0</v>
      </c>
      <c r="K126" s="23"/>
    </row>
    <row r="127" spans="2:11" ht="16.5" thickTop="1" thickBot="1" x14ac:dyDescent="0.3">
      <c r="B127" s="11" t="s">
        <v>354</v>
      </c>
      <c r="C127" s="39"/>
      <c r="D127" s="7"/>
      <c r="E127" s="7"/>
      <c r="F127" s="7"/>
      <c r="G127" s="7"/>
      <c r="H127" s="7"/>
      <c r="I127" s="7"/>
      <c r="J127" s="7"/>
      <c r="K127" s="23"/>
    </row>
    <row r="128" spans="2:11" ht="16.5" thickTop="1" thickBot="1" x14ac:dyDescent="0.3">
      <c r="B128" s="12" t="s">
        <v>47</v>
      </c>
      <c r="C128" s="39">
        <v>10</v>
      </c>
      <c r="D128" s="7">
        <v>3741436</v>
      </c>
      <c r="E128" s="7">
        <v>3541688</v>
      </c>
      <c r="F128" s="7">
        <v>4229498</v>
      </c>
      <c r="G128" s="7">
        <v>5065379</v>
      </c>
      <c r="H128" s="7">
        <v>5292945</v>
      </c>
      <c r="I128" s="7">
        <v>5425109</v>
      </c>
      <c r="J128" s="7">
        <v>5666600</v>
      </c>
      <c r="K128" s="23"/>
    </row>
    <row r="129" spans="2:11" ht="16.5" thickTop="1" thickBot="1" x14ac:dyDescent="0.3">
      <c r="B129" s="12" t="s">
        <v>48</v>
      </c>
      <c r="C129" s="39">
        <v>20</v>
      </c>
      <c r="D129" s="7">
        <v>3741436</v>
      </c>
      <c r="E129" s="7">
        <v>3531000</v>
      </c>
      <c r="F129" s="7">
        <v>4229498</v>
      </c>
      <c r="G129" s="7">
        <v>4758567.8</v>
      </c>
      <c r="H129" s="7">
        <v>4651083.21</v>
      </c>
      <c r="I129" s="7">
        <v>5425109</v>
      </c>
      <c r="J129" s="7">
        <v>4775962.67</v>
      </c>
      <c r="K129" s="23"/>
    </row>
    <row r="130" spans="2:11" ht="16.5" thickTop="1" thickBot="1" x14ac:dyDescent="0.3">
      <c r="B130" s="12" t="s">
        <v>49</v>
      </c>
      <c r="C130" s="39">
        <v>30</v>
      </c>
      <c r="D130" s="7">
        <v>0</v>
      </c>
      <c r="E130" s="7">
        <v>10688</v>
      </c>
      <c r="F130" s="7">
        <v>0</v>
      </c>
      <c r="G130" s="7">
        <v>306811.2</v>
      </c>
      <c r="H130" s="7">
        <v>641861.79</v>
      </c>
      <c r="I130" s="7">
        <v>0</v>
      </c>
      <c r="J130" s="7">
        <v>890637.33</v>
      </c>
      <c r="K130" s="23"/>
    </row>
    <row r="131" spans="2:11" ht="16.5" thickTop="1" thickBot="1" x14ac:dyDescent="0.3">
      <c r="B131" s="12" t="s">
        <v>12</v>
      </c>
      <c r="C131" s="39">
        <v>40</v>
      </c>
      <c r="D131" s="7">
        <v>0</v>
      </c>
      <c r="E131" s="7">
        <v>0</v>
      </c>
      <c r="F131" s="7">
        <v>0</v>
      </c>
      <c r="G131" s="7">
        <v>0</v>
      </c>
      <c r="H131" s="7">
        <v>0</v>
      </c>
      <c r="I131" s="7">
        <v>0</v>
      </c>
      <c r="J131" s="7">
        <v>150000</v>
      </c>
      <c r="K131" s="23"/>
    </row>
    <row r="132" spans="2:11" ht="16.5" thickTop="1" thickBot="1" x14ac:dyDescent="0.3">
      <c r="B132" s="12" t="s">
        <v>50</v>
      </c>
      <c r="C132" s="39">
        <v>50</v>
      </c>
      <c r="D132" s="7">
        <v>0</v>
      </c>
      <c r="E132" s="7">
        <v>10688</v>
      </c>
      <c r="F132" s="7">
        <v>0</v>
      </c>
      <c r="G132" s="7">
        <v>306811.2</v>
      </c>
      <c r="H132" s="7">
        <v>641861.79</v>
      </c>
      <c r="I132" s="7">
        <v>0</v>
      </c>
      <c r="J132" s="7">
        <v>740637.33</v>
      </c>
      <c r="K132" s="23"/>
    </row>
    <row r="133" spans="2:11" ht="16.5" thickTop="1" thickBot="1" x14ac:dyDescent="0.3">
      <c r="B133" s="11" t="s">
        <v>357</v>
      </c>
      <c r="C133" s="39"/>
      <c r="D133" s="7"/>
      <c r="E133" s="7"/>
      <c r="F133" s="7"/>
      <c r="G133" s="7"/>
      <c r="H133" s="7"/>
      <c r="I133" s="7"/>
      <c r="J133" s="7"/>
      <c r="K133" s="23"/>
    </row>
    <row r="134" spans="2:11" ht="16.5" thickTop="1" thickBot="1" x14ac:dyDescent="0.3">
      <c r="B134" s="12" t="s">
        <v>47</v>
      </c>
      <c r="C134" s="39">
        <v>10</v>
      </c>
      <c r="D134" s="7">
        <v>6335259</v>
      </c>
      <c r="E134" s="7">
        <v>6148545</v>
      </c>
      <c r="F134" s="7">
        <v>6162694</v>
      </c>
      <c r="G134" s="7">
        <v>6295555</v>
      </c>
      <c r="H134" s="7">
        <v>7124850</v>
      </c>
      <c r="I134" s="7">
        <v>9500175</v>
      </c>
      <c r="J134" s="7">
        <v>7903657</v>
      </c>
      <c r="K134" s="23"/>
    </row>
    <row r="135" spans="2:11" ht="16.5" thickTop="1" thickBot="1" x14ac:dyDescent="0.3">
      <c r="B135" s="12" t="s">
        <v>48</v>
      </c>
      <c r="C135" s="39">
        <v>20</v>
      </c>
      <c r="D135" s="7">
        <v>6335259</v>
      </c>
      <c r="E135" s="7">
        <v>6148545</v>
      </c>
      <c r="F135" s="7">
        <v>6162694</v>
      </c>
      <c r="G135" s="7">
        <v>6295555</v>
      </c>
      <c r="H135" s="7">
        <v>7124850</v>
      </c>
      <c r="I135" s="7">
        <v>9500175</v>
      </c>
      <c r="J135" s="7">
        <v>7903657</v>
      </c>
      <c r="K135" s="23"/>
    </row>
    <row r="136" spans="2:11" ht="16.5" thickTop="1" thickBot="1" x14ac:dyDescent="0.3">
      <c r="B136" s="12" t="s">
        <v>49</v>
      </c>
      <c r="C136" s="39">
        <v>30</v>
      </c>
      <c r="D136" s="7">
        <v>0</v>
      </c>
      <c r="E136" s="7">
        <v>0</v>
      </c>
      <c r="F136" s="7">
        <v>0</v>
      </c>
      <c r="G136" s="7">
        <v>0</v>
      </c>
      <c r="H136" s="7">
        <v>0</v>
      </c>
      <c r="I136" s="7">
        <v>0</v>
      </c>
      <c r="J136" s="7">
        <v>0</v>
      </c>
      <c r="K136" s="23"/>
    </row>
    <row r="137" spans="2:11" ht="16.5" thickTop="1" thickBot="1" x14ac:dyDescent="0.3">
      <c r="B137" s="12" t="s">
        <v>12</v>
      </c>
      <c r="C137" s="39">
        <v>40</v>
      </c>
      <c r="D137" s="7">
        <v>0</v>
      </c>
      <c r="E137" s="7">
        <v>0</v>
      </c>
      <c r="F137" s="7">
        <v>0</v>
      </c>
      <c r="G137" s="7">
        <v>0</v>
      </c>
      <c r="H137" s="7">
        <v>0</v>
      </c>
      <c r="I137" s="7">
        <v>0</v>
      </c>
      <c r="J137" s="7">
        <v>0</v>
      </c>
      <c r="K137" s="23"/>
    </row>
    <row r="138" spans="2:11" ht="16.5" thickTop="1" thickBot="1" x14ac:dyDescent="0.3">
      <c r="B138" s="12" t="s">
        <v>50</v>
      </c>
      <c r="C138" s="39">
        <v>50</v>
      </c>
      <c r="D138" s="7">
        <v>0</v>
      </c>
      <c r="E138" s="7">
        <v>0</v>
      </c>
      <c r="F138" s="7">
        <v>0</v>
      </c>
      <c r="G138" s="7">
        <v>0</v>
      </c>
      <c r="H138" s="7">
        <v>0</v>
      </c>
      <c r="I138" s="7">
        <v>0</v>
      </c>
      <c r="J138" s="7">
        <v>0</v>
      </c>
      <c r="K138" s="23"/>
    </row>
    <row r="139" spans="2:11" ht="16.5" thickTop="1" thickBot="1" x14ac:dyDescent="0.3">
      <c r="B139" s="11" t="s">
        <v>349</v>
      </c>
      <c r="C139" s="39"/>
      <c r="D139" s="7"/>
      <c r="E139" s="7"/>
      <c r="F139" s="7"/>
      <c r="G139" s="7"/>
      <c r="H139" s="7"/>
      <c r="I139" s="7"/>
      <c r="J139" s="7"/>
      <c r="K139" s="23"/>
    </row>
    <row r="140" spans="2:11" ht="16.5" thickTop="1" thickBot="1" x14ac:dyDescent="0.3">
      <c r="B140" s="12" t="s">
        <v>47</v>
      </c>
      <c r="C140" s="39">
        <v>30</v>
      </c>
      <c r="D140" s="7">
        <v>13638051</v>
      </c>
      <c r="E140" s="7">
        <v>14821390.1</v>
      </c>
      <c r="F140" s="7">
        <v>14605341.630000001</v>
      </c>
      <c r="G140" s="7">
        <v>14597315</v>
      </c>
      <c r="H140" s="7">
        <v>16036937</v>
      </c>
      <c r="I140" s="7">
        <v>15993445</v>
      </c>
      <c r="J140" s="7">
        <v>27120048</v>
      </c>
      <c r="K140" s="23"/>
    </row>
    <row r="141" spans="2:11" ht="16.5" thickTop="1" thickBot="1" x14ac:dyDescent="0.3">
      <c r="B141" s="12" t="s">
        <v>48</v>
      </c>
      <c r="C141" s="39">
        <v>60</v>
      </c>
      <c r="D141" s="7">
        <v>13638051</v>
      </c>
      <c r="E141" s="7">
        <v>14568005.1</v>
      </c>
      <c r="F141" s="7">
        <v>14605341.630000001</v>
      </c>
      <c r="G141" s="7">
        <v>14236474.09</v>
      </c>
      <c r="H141" s="7">
        <v>15613059.059999999</v>
      </c>
      <c r="I141" s="7">
        <v>15546499.449999999</v>
      </c>
      <c r="J141" s="7">
        <v>17886583.07</v>
      </c>
      <c r="K141" s="23"/>
    </row>
    <row r="142" spans="2:11" ht="16.5" thickTop="1" thickBot="1" x14ac:dyDescent="0.3">
      <c r="B142" s="12" t="s">
        <v>49</v>
      </c>
      <c r="C142" s="39">
        <v>90</v>
      </c>
      <c r="D142" s="7">
        <v>0</v>
      </c>
      <c r="E142" s="7">
        <v>253385</v>
      </c>
      <c r="F142" s="7">
        <v>0</v>
      </c>
      <c r="G142" s="7">
        <v>360840.91</v>
      </c>
      <c r="H142" s="7">
        <v>423877.94</v>
      </c>
      <c r="I142" s="7">
        <v>446945.55</v>
      </c>
      <c r="J142" s="7">
        <v>9233464.9299999997</v>
      </c>
      <c r="K142" s="23"/>
    </row>
    <row r="143" spans="2:11" ht="16.5" thickTop="1" thickBot="1" x14ac:dyDescent="0.3">
      <c r="B143" s="12" t="s">
        <v>12</v>
      </c>
      <c r="C143" s="39">
        <v>120</v>
      </c>
      <c r="D143" s="7">
        <v>0</v>
      </c>
      <c r="E143" s="7">
        <v>0</v>
      </c>
      <c r="F143" s="7">
        <v>0</v>
      </c>
      <c r="G143" s="7">
        <v>0</v>
      </c>
      <c r="H143" s="7">
        <v>0</v>
      </c>
      <c r="I143" s="7">
        <v>0</v>
      </c>
      <c r="J143" s="7">
        <v>0</v>
      </c>
      <c r="K143" s="23"/>
    </row>
    <row r="144" spans="2:11" ht="16.5" thickTop="1" thickBot="1" x14ac:dyDescent="0.3">
      <c r="B144" s="12" t="s">
        <v>50</v>
      </c>
      <c r="C144" s="39">
        <v>150</v>
      </c>
      <c r="D144" s="7">
        <v>0</v>
      </c>
      <c r="E144" s="7">
        <v>253385</v>
      </c>
      <c r="F144" s="7">
        <v>0</v>
      </c>
      <c r="G144" s="7">
        <v>360840.91</v>
      </c>
      <c r="H144" s="7">
        <v>423877.94</v>
      </c>
      <c r="I144" s="7">
        <v>446945.55</v>
      </c>
      <c r="J144" s="7">
        <v>9233464.9299999997</v>
      </c>
      <c r="K144" s="23"/>
    </row>
    <row r="145" spans="2:11" ht="16.5" thickTop="1" thickBot="1" x14ac:dyDescent="0.3">
      <c r="B145" s="11" t="s">
        <v>371</v>
      </c>
      <c r="C145" s="39"/>
      <c r="D145" s="7"/>
      <c r="E145" s="7"/>
      <c r="F145" s="7"/>
      <c r="G145" s="7"/>
      <c r="H145" s="7"/>
      <c r="I145" s="7"/>
      <c r="J145" s="7"/>
      <c r="K145" s="23"/>
    </row>
    <row r="146" spans="2:11" ht="16.5" thickTop="1" thickBot="1" x14ac:dyDescent="0.3">
      <c r="B146" s="12" t="s">
        <v>47</v>
      </c>
      <c r="C146" s="39">
        <v>10</v>
      </c>
      <c r="D146" s="7">
        <v>8238327</v>
      </c>
      <c r="E146" s="7">
        <v>8531910</v>
      </c>
      <c r="F146" s="7">
        <v>0</v>
      </c>
      <c r="G146" s="7">
        <v>0</v>
      </c>
      <c r="H146" s="7">
        <v>0</v>
      </c>
      <c r="I146" s="7">
        <v>0</v>
      </c>
      <c r="J146" s="7">
        <v>0</v>
      </c>
      <c r="K146" s="23"/>
    </row>
    <row r="147" spans="2:11" ht="16.5" thickTop="1" thickBot="1" x14ac:dyDescent="0.3">
      <c r="B147" s="12" t="s">
        <v>48</v>
      </c>
      <c r="C147" s="39">
        <v>20</v>
      </c>
      <c r="D147" s="7">
        <v>8238327</v>
      </c>
      <c r="E147" s="7">
        <v>8531910</v>
      </c>
      <c r="F147" s="7">
        <v>0</v>
      </c>
      <c r="G147" s="7">
        <v>0</v>
      </c>
      <c r="H147" s="7">
        <v>0</v>
      </c>
      <c r="I147" s="7">
        <v>0</v>
      </c>
      <c r="J147" s="7">
        <v>0</v>
      </c>
      <c r="K147" s="23"/>
    </row>
    <row r="148" spans="2:11" ht="16.5" thickTop="1" thickBot="1" x14ac:dyDescent="0.3">
      <c r="B148" s="12" t="s">
        <v>49</v>
      </c>
      <c r="C148" s="39">
        <v>30</v>
      </c>
      <c r="D148" s="7">
        <v>0</v>
      </c>
      <c r="E148" s="7">
        <v>0</v>
      </c>
      <c r="F148" s="7">
        <v>0</v>
      </c>
      <c r="G148" s="7">
        <v>0</v>
      </c>
      <c r="H148" s="7">
        <v>0</v>
      </c>
      <c r="I148" s="7">
        <v>0</v>
      </c>
      <c r="J148" s="7">
        <v>0</v>
      </c>
      <c r="K148" s="23"/>
    </row>
    <row r="149" spans="2:11" ht="16.5" thickTop="1" thickBot="1" x14ac:dyDescent="0.3">
      <c r="B149" s="12" t="s">
        <v>12</v>
      </c>
      <c r="C149" s="39">
        <v>40</v>
      </c>
      <c r="D149" s="7">
        <v>0</v>
      </c>
      <c r="E149" s="7">
        <v>0</v>
      </c>
      <c r="F149" s="7">
        <v>0</v>
      </c>
      <c r="G149" s="7">
        <v>0</v>
      </c>
      <c r="H149" s="7">
        <v>0</v>
      </c>
      <c r="I149" s="7">
        <v>0</v>
      </c>
      <c r="J149" s="7">
        <v>0</v>
      </c>
      <c r="K149" s="23"/>
    </row>
    <row r="150" spans="2:11" ht="16.5" thickTop="1" thickBot="1" x14ac:dyDescent="0.3">
      <c r="B150" s="12" t="s">
        <v>50</v>
      </c>
      <c r="C150" s="39">
        <v>50</v>
      </c>
      <c r="D150" s="7">
        <v>0</v>
      </c>
      <c r="E150" s="7">
        <v>0</v>
      </c>
      <c r="F150" s="7">
        <v>0</v>
      </c>
      <c r="G150" s="7">
        <v>0</v>
      </c>
      <c r="H150" s="7">
        <v>0</v>
      </c>
      <c r="I150" s="7">
        <v>0</v>
      </c>
      <c r="J150" s="7">
        <v>0</v>
      </c>
      <c r="K150" s="23"/>
    </row>
    <row r="151" spans="2:11" ht="16.5" thickTop="1" thickBot="1" x14ac:dyDescent="0.3">
      <c r="B151" s="10" t="s">
        <v>10</v>
      </c>
      <c r="C151" s="39"/>
      <c r="D151" s="7"/>
      <c r="E151" s="7"/>
      <c r="F151" s="7"/>
      <c r="G151" s="7"/>
      <c r="H151" s="7"/>
      <c r="I151" s="7"/>
      <c r="J151" s="7"/>
      <c r="K151" s="23"/>
    </row>
    <row r="152" spans="2:11" ht="16.5" thickTop="1" thickBot="1" x14ac:dyDescent="0.3">
      <c r="B152" s="11" t="s">
        <v>502</v>
      </c>
      <c r="C152" s="39"/>
      <c r="D152" s="7"/>
      <c r="E152" s="7"/>
      <c r="F152" s="7"/>
      <c r="G152" s="7"/>
      <c r="H152" s="7"/>
      <c r="I152" s="7"/>
      <c r="J152" s="7"/>
      <c r="K152" s="23"/>
    </row>
    <row r="153" spans="2:11" ht="16.5" thickTop="1" thickBot="1" x14ac:dyDescent="0.3">
      <c r="B153" s="12" t="s">
        <v>47</v>
      </c>
      <c r="C153" s="39">
        <v>10</v>
      </c>
      <c r="D153" s="7">
        <v>5311373</v>
      </c>
      <c r="E153" s="7">
        <v>5407403</v>
      </c>
      <c r="F153" s="7">
        <v>5425409.2199999997</v>
      </c>
      <c r="G153" s="7">
        <v>5755916</v>
      </c>
      <c r="H153" s="7">
        <v>6490840</v>
      </c>
      <c r="I153" s="7">
        <v>6696777</v>
      </c>
      <c r="J153" s="7">
        <v>6926992</v>
      </c>
      <c r="K153" s="23"/>
    </row>
    <row r="154" spans="2:11" ht="16.5" thickTop="1" thickBot="1" x14ac:dyDescent="0.3">
      <c r="B154" s="12" t="s">
        <v>48</v>
      </c>
      <c r="C154" s="39">
        <v>20</v>
      </c>
      <c r="D154" s="7">
        <v>5279504.84</v>
      </c>
      <c r="E154" s="7">
        <v>5338508.78</v>
      </c>
      <c r="F154" s="7">
        <v>5419976.5999999996</v>
      </c>
      <c r="G154" s="7">
        <v>5755913.3399999999</v>
      </c>
      <c r="H154" s="7">
        <v>6490740</v>
      </c>
      <c r="I154" s="7">
        <v>6696677</v>
      </c>
      <c r="J154" s="7">
        <v>6926972.4900000002</v>
      </c>
      <c r="K154" s="23"/>
    </row>
    <row r="155" spans="2:11" ht="16.5" thickTop="1" thickBot="1" x14ac:dyDescent="0.3">
      <c r="B155" s="12" t="s">
        <v>49</v>
      </c>
      <c r="C155" s="39">
        <v>30</v>
      </c>
      <c r="D155" s="7">
        <v>31868.16</v>
      </c>
      <c r="E155" s="7">
        <v>68894.22</v>
      </c>
      <c r="F155" s="7">
        <v>5432.62</v>
      </c>
      <c r="G155" s="7">
        <v>2.66</v>
      </c>
      <c r="H155" s="7">
        <v>100</v>
      </c>
      <c r="I155" s="7">
        <v>100</v>
      </c>
      <c r="J155" s="7">
        <v>19.510000000000002</v>
      </c>
      <c r="K155" s="23"/>
    </row>
    <row r="156" spans="2:11" ht="16.5" thickTop="1" thickBot="1" x14ac:dyDescent="0.3">
      <c r="B156" s="12" t="s">
        <v>12</v>
      </c>
      <c r="C156" s="39">
        <v>40</v>
      </c>
      <c r="D156" s="7">
        <v>0</v>
      </c>
      <c r="E156" s="7">
        <v>0</v>
      </c>
      <c r="F156" s="7">
        <v>0</v>
      </c>
      <c r="G156" s="7">
        <v>0</v>
      </c>
      <c r="H156" s="7">
        <v>0</v>
      </c>
      <c r="I156" s="7">
        <v>0</v>
      </c>
      <c r="J156" s="7">
        <v>0</v>
      </c>
      <c r="K156" s="23"/>
    </row>
    <row r="157" spans="2:11" ht="16.5" thickTop="1" thickBot="1" x14ac:dyDescent="0.3">
      <c r="B157" s="12" t="s">
        <v>50</v>
      </c>
      <c r="C157" s="39">
        <v>50</v>
      </c>
      <c r="D157" s="7">
        <v>31868.16</v>
      </c>
      <c r="E157" s="7">
        <v>68894.22</v>
      </c>
      <c r="F157" s="7">
        <v>5432.62</v>
      </c>
      <c r="G157" s="7">
        <v>2.66</v>
      </c>
      <c r="H157" s="7">
        <v>100</v>
      </c>
      <c r="I157" s="7">
        <v>100</v>
      </c>
      <c r="J157" s="7">
        <v>19.510000000000002</v>
      </c>
      <c r="K157" s="23"/>
    </row>
    <row r="158" spans="2:11" ht="16.5" thickTop="1" thickBot="1" x14ac:dyDescent="0.3">
      <c r="B158" s="11" t="s">
        <v>505</v>
      </c>
      <c r="C158" s="39"/>
      <c r="D158" s="7"/>
      <c r="E158" s="7"/>
      <c r="F158" s="7"/>
      <c r="G158" s="7"/>
      <c r="H158" s="7"/>
      <c r="I158" s="7"/>
      <c r="J158" s="7"/>
      <c r="K158" s="23"/>
    </row>
    <row r="159" spans="2:11" ht="16.5" thickTop="1" thickBot="1" x14ac:dyDescent="0.3">
      <c r="B159" s="12" t="s">
        <v>47</v>
      </c>
      <c r="C159" s="39">
        <v>20</v>
      </c>
      <c r="D159" s="7">
        <v>3700578</v>
      </c>
      <c r="E159" s="7">
        <v>3856937</v>
      </c>
      <c r="F159" s="7">
        <v>3947392</v>
      </c>
      <c r="G159" s="7">
        <v>4161659.99</v>
      </c>
      <c r="H159" s="7">
        <v>5535025.2000000002</v>
      </c>
      <c r="I159" s="7">
        <v>6320402.5099999998</v>
      </c>
      <c r="J159" s="7">
        <v>8578676.0700000003</v>
      </c>
      <c r="K159" s="23"/>
    </row>
    <row r="160" spans="2:11" ht="16.5" thickTop="1" thickBot="1" x14ac:dyDescent="0.3">
      <c r="B160" s="12" t="s">
        <v>48</v>
      </c>
      <c r="C160" s="39">
        <v>40</v>
      </c>
      <c r="D160" s="7">
        <v>3700578</v>
      </c>
      <c r="E160" s="7">
        <v>3760105.6199999996</v>
      </c>
      <c r="F160" s="7">
        <v>3639949.53</v>
      </c>
      <c r="G160" s="7">
        <v>3650926.1500000004</v>
      </c>
      <c r="H160" s="7">
        <v>5518893.6899999995</v>
      </c>
      <c r="I160" s="7">
        <v>6161775.4400000004</v>
      </c>
      <c r="J160" s="7">
        <v>6027335.8099999996</v>
      </c>
      <c r="K160" s="23"/>
    </row>
    <row r="161" spans="2:11" ht="16.5" thickTop="1" thickBot="1" x14ac:dyDescent="0.3">
      <c r="B161" s="12" t="s">
        <v>49</v>
      </c>
      <c r="C161" s="39">
        <v>60</v>
      </c>
      <c r="D161" s="7">
        <v>0</v>
      </c>
      <c r="E161" s="7">
        <v>96831.38</v>
      </c>
      <c r="F161" s="7">
        <v>307442.46999999997</v>
      </c>
      <c r="G161" s="7">
        <v>510733.84</v>
      </c>
      <c r="H161" s="7">
        <v>16131.51</v>
      </c>
      <c r="I161" s="7">
        <v>158627.07</v>
      </c>
      <c r="J161" s="7">
        <v>2551340.2600000002</v>
      </c>
      <c r="K161" s="23"/>
    </row>
    <row r="162" spans="2:11" ht="16.5" thickTop="1" thickBot="1" x14ac:dyDescent="0.3">
      <c r="B162" s="12" t="s">
        <v>12</v>
      </c>
      <c r="C162" s="39">
        <v>80</v>
      </c>
      <c r="D162" s="7">
        <v>0</v>
      </c>
      <c r="E162" s="7">
        <v>0</v>
      </c>
      <c r="F162" s="7">
        <v>0</v>
      </c>
      <c r="G162" s="7">
        <v>0</v>
      </c>
      <c r="H162" s="7">
        <v>0</v>
      </c>
      <c r="I162" s="7">
        <v>158627.07</v>
      </c>
      <c r="J162" s="7">
        <v>2551340.2600000002</v>
      </c>
      <c r="K162" s="23"/>
    </row>
    <row r="163" spans="2:11" ht="16.5" thickTop="1" thickBot="1" x14ac:dyDescent="0.3">
      <c r="B163" s="12" t="s">
        <v>50</v>
      </c>
      <c r="C163" s="39">
        <v>100</v>
      </c>
      <c r="D163" s="7">
        <v>0</v>
      </c>
      <c r="E163" s="7">
        <v>96831.38</v>
      </c>
      <c r="F163" s="7">
        <v>307442.46999999997</v>
      </c>
      <c r="G163" s="7">
        <v>510733.84</v>
      </c>
      <c r="H163" s="7">
        <v>16131.51</v>
      </c>
      <c r="I163" s="7">
        <v>0</v>
      </c>
      <c r="J163" s="7">
        <v>0</v>
      </c>
      <c r="K163" s="23"/>
    </row>
    <row r="164" spans="2:11" ht="16.5" thickTop="1" thickBot="1" x14ac:dyDescent="0.3">
      <c r="B164" s="11" t="s">
        <v>374</v>
      </c>
      <c r="C164" s="39"/>
      <c r="D164" s="7"/>
      <c r="E164" s="7"/>
      <c r="F164" s="7"/>
      <c r="G164" s="7"/>
      <c r="H164" s="7"/>
      <c r="I164" s="7"/>
      <c r="J164" s="7"/>
      <c r="K164" s="23"/>
    </row>
    <row r="165" spans="2:11" ht="16.5" thickTop="1" thickBot="1" x14ac:dyDescent="0.3">
      <c r="B165" s="12" t="s">
        <v>47</v>
      </c>
      <c r="C165" s="39">
        <v>10</v>
      </c>
      <c r="D165" s="7">
        <v>714597</v>
      </c>
      <c r="E165" s="7">
        <v>722743.92</v>
      </c>
      <c r="F165" s="7">
        <v>746730.13</v>
      </c>
      <c r="G165" s="7">
        <v>1026830.04</v>
      </c>
      <c r="H165" s="7">
        <v>840002.07</v>
      </c>
      <c r="I165" s="7">
        <v>1074577.26</v>
      </c>
      <c r="J165" s="7">
        <v>1195154.8799999999</v>
      </c>
      <c r="K165" s="23"/>
    </row>
    <row r="166" spans="2:11" ht="16.5" thickTop="1" thickBot="1" x14ac:dyDescent="0.3">
      <c r="B166" s="12" t="s">
        <v>48</v>
      </c>
      <c r="C166" s="39">
        <v>20</v>
      </c>
      <c r="D166" s="7">
        <v>714159.08</v>
      </c>
      <c r="E166" s="7">
        <v>715279.79</v>
      </c>
      <c r="F166" s="7">
        <v>652578.68000000005</v>
      </c>
      <c r="G166" s="7">
        <v>716675.97</v>
      </c>
      <c r="H166" s="7">
        <v>839740.81</v>
      </c>
      <c r="I166" s="7">
        <v>971464.38</v>
      </c>
      <c r="J166" s="7">
        <v>989990.57</v>
      </c>
      <c r="K166" s="23"/>
    </row>
    <row r="167" spans="2:11" ht="16.5" thickTop="1" thickBot="1" x14ac:dyDescent="0.3">
      <c r="B167" s="12" t="s">
        <v>49</v>
      </c>
      <c r="C167" s="39">
        <v>30</v>
      </c>
      <c r="D167" s="7">
        <v>437.92</v>
      </c>
      <c r="E167" s="7">
        <v>7464.13</v>
      </c>
      <c r="F167" s="7">
        <v>94151.45</v>
      </c>
      <c r="G167" s="7">
        <v>310154.07</v>
      </c>
      <c r="H167" s="7">
        <v>261.26</v>
      </c>
      <c r="I167" s="7">
        <v>103112.88</v>
      </c>
      <c r="J167" s="7">
        <v>205164.31</v>
      </c>
      <c r="K167" s="23"/>
    </row>
    <row r="168" spans="2:11" ht="16.5" thickTop="1" thickBot="1" x14ac:dyDescent="0.3">
      <c r="B168" s="12" t="s">
        <v>12</v>
      </c>
      <c r="C168" s="39">
        <v>40</v>
      </c>
      <c r="D168" s="7">
        <v>0</v>
      </c>
      <c r="E168" s="7">
        <v>0</v>
      </c>
      <c r="F168" s="7">
        <v>0</v>
      </c>
      <c r="G168" s="7">
        <v>0</v>
      </c>
      <c r="H168" s="7">
        <v>0</v>
      </c>
      <c r="I168" s="7">
        <v>0</v>
      </c>
      <c r="J168" s="7">
        <v>0</v>
      </c>
      <c r="K168" s="23"/>
    </row>
    <row r="169" spans="2:11" ht="16.5" thickTop="1" thickBot="1" x14ac:dyDescent="0.3">
      <c r="B169" s="12" t="s">
        <v>50</v>
      </c>
      <c r="C169" s="39">
        <v>50</v>
      </c>
      <c r="D169" s="7">
        <v>437.92</v>
      </c>
      <c r="E169" s="7">
        <v>7464.13</v>
      </c>
      <c r="F169" s="7">
        <v>94151.45</v>
      </c>
      <c r="G169" s="7">
        <v>310154.07</v>
      </c>
      <c r="H169" s="7">
        <v>261.26</v>
      </c>
      <c r="I169" s="7">
        <v>103112.88</v>
      </c>
      <c r="J169" s="7">
        <v>205164.31</v>
      </c>
      <c r="K169" s="23"/>
    </row>
    <row r="170" spans="2:11" ht="16.5" thickTop="1" thickBot="1" x14ac:dyDescent="0.3">
      <c r="B170" s="11" t="s">
        <v>393</v>
      </c>
      <c r="C170" s="39"/>
      <c r="D170" s="7"/>
      <c r="E170" s="7"/>
      <c r="F170" s="7"/>
      <c r="G170" s="7"/>
      <c r="H170" s="7"/>
      <c r="I170" s="7"/>
      <c r="J170" s="7"/>
      <c r="K170" s="23"/>
    </row>
    <row r="171" spans="2:11" ht="16.5" thickTop="1" thickBot="1" x14ac:dyDescent="0.3">
      <c r="B171" s="12" t="s">
        <v>47</v>
      </c>
      <c r="C171" s="39">
        <v>30</v>
      </c>
      <c r="D171" s="7">
        <v>6259303539</v>
      </c>
      <c r="E171" s="7">
        <v>6553217742</v>
      </c>
      <c r="F171" s="7">
        <v>6974354784.4200001</v>
      </c>
      <c r="G171" s="7">
        <v>7180841795.5200005</v>
      </c>
      <c r="H171" s="7">
        <v>8644542003.8299999</v>
      </c>
      <c r="I171" s="7">
        <v>8996743451.2600002</v>
      </c>
      <c r="J171" s="7">
        <v>9662873403.789999</v>
      </c>
      <c r="K171" s="23"/>
    </row>
    <row r="172" spans="2:11" ht="16.5" thickTop="1" thickBot="1" x14ac:dyDescent="0.3">
      <c r="B172" s="12" t="s">
        <v>48</v>
      </c>
      <c r="C172" s="39">
        <v>60</v>
      </c>
      <c r="D172" s="7">
        <v>6250175880.2300005</v>
      </c>
      <c r="E172" s="7">
        <v>6528491279.0100002</v>
      </c>
      <c r="F172" s="7">
        <v>6848768791.9899998</v>
      </c>
      <c r="G172" s="7">
        <v>7174397714.4400005</v>
      </c>
      <c r="H172" s="7">
        <v>8521333273.0200005</v>
      </c>
      <c r="I172" s="7">
        <v>8982378861.460001</v>
      </c>
      <c r="J172" s="7">
        <v>9622932387.0499992</v>
      </c>
      <c r="K172" s="23"/>
    </row>
    <row r="173" spans="2:11" ht="16.5" thickTop="1" thickBot="1" x14ac:dyDescent="0.3">
      <c r="B173" s="12" t="s">
        <v>49</v>
      </c>
      <c r="C173" s="39">
        <v>90</v>
      </c>
      <c r="D173" s="7">
        <v>9127658.7699999996</v>
      </c>
      <c r="E173" s="7">
        <v>24726463.09</v>
      </c>
      <c r="F173" s="7">
        <v>125585992.42999999</v>
      </c>
      <c r="G173" s="7">
        <v>6444081.0800000001</v>
      </c>
      <c r="H173" s="7">
        <v>123208730.81</v>
      </c>
      <c r="I173" s="7">
        <v>14364589.800000001</v>
      </c>
      <c r="J173" s="7">
        <v>39941016.740000002</v>
      </c>
      <c r="K173" s="23"/>
    </row>
    <row r="174" spans="2:11" ht="16.5" thickTop="1" thickBot="1" x14ac:dyDescent="0.3">
      <c r="B174" s="12" t="s">
        <v>12</v>
      </c>
      <c r="C174" s="39">
        <v>120</v>
      </c>
      <c r="D174" s="7">
        <v>0</v>
      </c>
      <c r="E174" s="7">
        <v>0</v>
      </c>
      <c r="F174" s="7">
        <v>0</v>
      </c>
      <c r="G174" s="7">
        <v>0</v>
      </c>
      <c r="H174" s="7">
        <v>5029411.76</v>
      </c>
      <c r="I174" s="7">
        <v>0</v>
      </c>
      <c r="J174" s="7">
        <v>9156334.4499999993</v>
      </c>
      <c r="K174" s="23"/>
    </row>
    <row r="175" spans="2:11" ht="16.5" thickTop="1" thickBot="1" x14ac:dyDescent="0.3">
      <c r="B175" s="12" t="s">
        <v>50</v>
      </c>
      <c r="C175" s="39">
        <v>150</v>
      </c>
      <c r="D175" s="7">
        <v>9127658.7699999996</v>
      </c>
      <c r="E175" s="7">
        <v>24726463.09</v>
      </c>
      <c r="F175" s="7">
        <v>125585992.42999999</v>
      </c>
      <c r="G175" s="7">
        <v>6444081.0800000001</v>
      </c>
      <c r="H175" s="7">
        <v>118179319.05</v>
      </c>
      <c r="I175" s="7">
        <v>14364589.800000001</v>
      </c>
      <c r="J175" s="7">
        <v>30784682.289999999</v>
      </c>
      <c r="K175" s="23"/>
    </row>
    <row r="176" spans="2:11" ht="16.5" thickTop="1" thickBot="1" x14ac:dyDescent="0.3">
      <c r="B176" s="11" t="s">
        <v>377</v>
      </c>
      <c r="C176" s="39"/>
      <c r="D176" s="7"/>
      <c r="E176" s="7"/>
      <c r="F176" s="7"/>
      <c r="G176" s="7"/>
      <c r="H176" s="7"/>
      <c r="I176" s="7"/>
      <c r="J176" s="7"/>
      <c r="K176" s="23"/>
    </row>
    <row r="177" spans="2:11" ht="16.5" thickTop="1" thickBot="1" x14ac:dyDescent="0.3">
      <c r="B177" s="12" t="s">
        <v>47</v>
      </c>
      <c r="C177" s="39">
        <v>70</v>
      </c>
      <c r="D177" s="7">
        <v>60192836</v>
      </c>
      <c r="E177" s="7">
        <v>63469884.190000005</v>
      </c>
      <c r="F177" s="7">
        <v>71641201.799999997</v>
      </c>
      <c r="G177" s="7">
        <v>70862934.540000007</v>
      </c>
      <c r="H177" s="7">
        <v>78639693.959999993</v>
      </c>
      <c r="I177" s="7">
        <v>83502517.829999998</v>
      </c>
      <c r="J177" s="7">
        <v>107976343.7</v>
      </c>
      <c r="K177" s="23"/>
    </row>
    <row r="178" spans="2:11" ht="16.5" thickTop="1" thickBot="1" x14ac:dyDescent="0.3">
      <c r="B178" s="12" t="s">
        <v>48</v>
      </c>
      <c r="C178" s="39">
        <v>140</v>
      </c>
      <c r="D178" s="7">
        <v>60192833.420000002</v>
      </c>
      <c r="E178" s="7">
        <v>59088558.390000008</v>
      </c>
      <c r="F178" s="7">
        <v>67994650.24000001</v>
      </c>
      <c r="G178" s="7">
        <v>69385289.340000004</v>
      </c>
      <c r="H178" s="7">
        <v>74160681.25999999</v>
      </c>
      <c r="I178" s="7">
        <v>80804260.279999986</v>
      </c>
      <c r="J178" s="7">
        <v>85055110.510000005</v>
      </c>
      <c r="K178" s="23"/>
    </row>
    <row r="179" spans="2:11" ht="16.5" thickTop="1" thickBot="1" x14ac:dyDescent="0.3">
      <c r="B179" s="12" t="s">
        <v>49</v>
      </c>
      <c r="C179" s="39">
        <v>210</v>
      </c>
      <c r="D179" s="7">
        <v>2.58</v>
      </c>
      <c r="E179" s="7">
        <v>4381325.7999999989</v>
      </c>
      <c r="F179" s="7">
        <v>3646551.5599999996</v>
      </c>
      <c r="G179" s="7">
        <v>1477645.2</v>
      </c>
      <c r="H179" s="7">
        <v>4479012.7</v>
      </c>
      <c r="I179" s="7">
        <v>2698257.5500000003</v>
      </c>
      <c r="J179" s="7">
        <v>22921233.190000001</v>
      </c>
      <c r="K179" s="23"/>
    </row>
    <row r="180" spans="2:11" ht="16.5" thickTop="1" thickBot="1" x14ac:dyDescent="0.3">
      <c r="B180" s="12" t="s">
        <v>12</v>
      </c>
      <c r="C180" s="39">
        <v>280</v>
      </c>
      <c r="D180" s="7">
        <v>0</v>
      </c>
      <c r="E180" s="7">
        <v>0</v>
      </c>
      <c r="F180" s="7">
        <v>0</v>
      </c>
      <c r="G180" s="7">
        <v>0</v>
      </c>
      <c r="H180" s="7">
        <v>0</v>
      </c>
      <c r="I180" s="7">
        <v>0</v>
      </c>
      <c r="J180" s="7">
        <v>21403625.759999998</v>
      </c>
      <c r="K180" s="23"/>
    </row>
    <row r="181" spans="2:11" ht="16.5" thickTop="1" thickBot="1" x14ac:dyDescent="0.3">
      <c r="B181" s="12" t="s">
        <v>50</v>
      </c>
      <c r="C181" s="39">
        <v>350</v>
      </c>
      <c r="D181" s="7">
        <v>2.58</v>
      </c>
      <c r="E181" s="7">
        <v>4381325.7999999989</v>
      </c>
      <c r="F181" s="7">
        <v>3646551.5599999996</v>
      </c>
      <c r="G181" s="7">
        <v>1477645.2</v>
      </c>
      <c r="H181" s="7">
        <v>4479012.7</v>
      </c>
      <c r="I181" s="7">
        <v>2698257.5500000003</v>
      </c>
      <c r="J181" s="7">
        <v>1517607.43</v>
      </c>
      <c r="K181" s="23"/>
    </row>
    <row r="182" spans="2:11" ht="16.5" thickTop="1" thickBot="1" x14ac:dyDescent="0.3">
      <c r="B182" s="11" t="s">
        <v>495</v>
      </c>
      <c r="C182" s="39"/>
      <c r="D182" s="7"/>
      <c r="E182" s="7"/>
      <c r="F182" s="7"/>
      <c r="G182" s="7"/>
      <c r="H182" s="7"/>
      <c r="I182" s="7"/>
      <c r="J182" s="7"/>
      <c r="K182" s="23"/>
    </row>
    <row r="183" spans="2:11" ht="16.5" thickTop="1" thickBot="1" x14ac:dyDescent="0.3">
      <c r="B183" s="12" t="s">
        <v>47</v>
      </c>
      <c r="C183" s="39">
        <v>40</v>
      </c>
      <c r="D183" s="7">
        <v>30185449</v>
      </c>
      <c r="E183" s="7">
        <v>31044696</v>
      </c>
      <c r="F183" s="7">
        <v>32480501</v>
      </c>
      <c r="G183" s="7">
        <v>32919515</v>
      </c>
      <c r="H183" s="7">
        <v>37602790</v>
      </c>
      <c r="I183" s="7">
        <v>42749112</v>
      </c>
      <c r="J183" s="7">
        <v>50818004</v>
      </c>
      <c r="K183" s="23"/>
    </row>
    <row r="184" spans="2:11" ht="16.5" thickTop="1" thickBot="1" x14ac:dyDescent="0.3">
      <c r="B184" s="12" t="s">
        <v>48</v>
      </c>
      <c r="C184" s="39">
        <v>80</v>
      </c>
      <c r="D184" s="7">
        <v>30185449</v>
      </c>
      <c r="E184" s="7">
        <v>30493426.07</v>
      </c>
      <c r="F184" s="7">
        <v>32480484.650000002</v>
      </c>
      <c r="G184" s="7">
        <v>32917774.539999999</v>
      </c>
      <c r="H184" s="7">
        <v>37597320.43</v>
      </c>
      <c r="I184" s="7">
        <v>42184719.490000002</v>
      </c>
      <c r="J184" s="7">
        <v>43963251.549999997</v>
      </c>
      <c r="K184" s="23"/>
    </row>
    <row r="185" spans="2:11" ht="16.5" thickTop="1" thickBot="1" x14ac:dyDescent="0.3">
      <c r="B185" s="12" t="s">
        <v>49</v>
      </c>
      <c r="C185" s="39">
        <v>120</v>
      </c>
      <c r="D185" s="7">
        <v>0</v>
      </c>
      <c r="E185" s="7">
        <v>551269.93000000005</v>
      </c>
      <c r="F185" s="7">
        <v>16.350000000000001</v>
      </c>
      <c r="G185" s="7">
        <v>1740.46</v>
      </c>
      <c r="H185" s="7">
        <v>5469.57</v>
      </c>
      <c r="I185" s="7">
        <v>564392.51</v>
      </c>
      <c r="J185" s="7">
        <v>6854752.4500000002</v>
      </c>
      <c r="K185" s="23"/>
    </row>
    <row r="186" spans="2:11" ht="16.5" thickTop="1" thickBot="1" x14ac:dyDescent="0.3">
      <c r="B186" s="12" t="s">
        <v>12</v>
      </c>
      <c r="C186" s="39">
        <v>160</v>
      </c>
      <c r="D186" s="7">
        <v>0</v>
      </c>
      <c r="E186" s="7">
        <v>0</v>
      </c>
      <c r="F186" s="7">
        <v>0</v>
      </c>
      <c r="G186" s="7">
        <v>0</v>
      </c>
      <c r="H186" s="7">
        <v>0</v>
      </c>
      <c r="I186" s="7">
        <v>0</v>
      </c>
      <c r="J186" s="7">
        <v>5154313</v>
      </c>
      <c r="K186" s="23"/>
    </row>
    <row r="187" spans="2:11" ht="16.5" thickTop="1" thickBot="1" x14ac:dyDescent="0.3">
      <c r="B187" s="12" t="s">
        <v>50</v>
      </c>
      <c r="C187" s="39">
        <v>200</v>
      </c>
      <c r="D187" s="7">
        <v>0</v>
      </c>
      <c r="E187" s="7">
        <v>551269.93000000005</v>
      </c>
      <c r="F187" s="7">
        <v>16.350000000000001</v>
      </c>
      <c r="G187" s="7">
        <v>1740.46</v>
      </c>
      <c r="H187" s="7">
        <v>5469.57</v>
      </c>
      <c r="I187" s="7">
        <v>564392.51</v>
      </c>
      <c r="J187" s="7">
        <v>1700439.4500000002</v>
      </c>
      <c r="K187" s="23"/>
    </row>
    <row r="188" spans="2:11" ht="16.5" thickTop="1" thickBot="1" x14ac:dyDescent="0.3">
      <c r="B188" s="11" t="s">
        <v>419</v>
      </c>
      <c r="C188" s="39"/>
      <c r="D188" s="7"/>
      <c r="E188" s="7"/>
      <c r="F188" s="7"/>
      <c r="G188" s="7"/>
      <c r="H188" s="7"/>
      <c r="I188" s="7"/>
      <c r="J188" s="7"/>
      <c r="K188" s="23"/>
    </row>
    <row r="189" spans="2:11" ht="16.5" thickTop="1" thickBot="1" x14ac:dyDescent="0.3">
      <c r="B189" s="12" t="s">
        <v>47</v>
      </c>
      <c r="C189" s="39">
        <v>40</v>
      </c>
      <c r="D189" s="7">
        <v>4684926</v>
      </c>
      <c r="E189" s="7">
        <v>5039212</v>
      </c>
      <c r="F189" s="7">
        <v>5062761</v>
      </c>
      <c r="G189" s="7">
        <v>5237326</v>
      </c>
      <c r="H189" s="7">
        <v>5528606.4000000004</v>
      </c>
      <c r="I189" s="7">
        <v>6803826</v>
      </c>
      <c r="J189" s="7">
        <v>8140688</v>
      </c>
      <c r="K189" s="23"/>
    </row>
    <row r="190" spans="2:11" ht="16.5" thickTop="1" thickBot="1" x14ac:dyDescent="0.3">
      <c r="B190" s="12" t="s">
        <v>48</v>
      </c>
      <c r="C190" s="39">
        <v>80</v>
      </c>
      <c r="D190" s="7">
        <v>4684926</v>
      </c>
      <c r="E190" s="7">
        <v>5039212</v>
      </c>
      <c r="F190" s="7">
        <v>5062761</v>
      </c>
      <c r="G190" s="7">
        <v>5237326</v>
      </c>
      <c r="H190" s="7">
        <v>5528606.4000000004</v>
      </c>
      <c r="I190" s="7">
        <v>6803826</v>
      </c>
      <c r="J190" s="7">
        <v>7640688</v>
      </c>
      <c r="K190" s="23"/>
    </row>
    <row r="191" spans="2:11" ht="16.5" thickTop="1" thickBot="1" x14ac:dyDescent="0.3">
      <c r="B191" s="12" t="s">
        <v>49</v>
      </c>
      <c r="C191" s="39">
        <v>120</v>
      </c>
      <c r="D191" s="7">
        <v>0</v>
      </c>
      <c r="E191" s="7">
        <v>0</v>
      </c>
      <c r="F191" s="7">
        <v>0</v>
      </c>
      <c r="G191" s="7">
        <v>0</v>
      </c>
      <c r="H191" s="7">
        <v>0</v>
      </c>
      <c r="I191" s="7">
        <v>0</v>
      </c>
      <c r="J191" s="7">
        <v>500000</v>
      </c>
      <c r="K191" s="23"/>
    </row>
    <row r="192" spans="2:11" ht="16.5" thickTop="1" thickBot="1" x14ac:dyDescent="0.3">
      <c r="B192" s="12" t="s">
        <v>12</v>
      </c>
      <c r="C192" s="39">
        <v>160</v>
      </c>
      <c r="D192" s="7">
        <v>0</v>
      </c>
      <c r="E192" s="7">
        <v>0</v>
      </c>
      <c r="F192" s="7">
        <v>0</v>
      </c>
      <c r="G192" s="7">
        <v>0</v>
      </c>
      <c r="H192" s="7">
        <v>0</v>
      </c>
      <c r="I192" s="7">
        <v>0</v>
      </c>
      <c r="J192" s="7">
        <v>500000</v>
      </c>
      <c r="K192" s="23"/>
    </row>
    <row r="193" spans="2:11" ht="16.5" thickTop="1" thickBot="1" x14ac:dyDescent="0.3">
      <c r="B193" s="12" t="s">
        <v>50</v>
      </c>
      <c r="C193" s="39">
        <v>200</v>
      </c>
      <c r="D193" s="7">
        <v>0</v>
      </c>
      <c r="E193" s="7">
        <v>0</v>
      </c>
      <c r="F193" s="7">
        <v>0</v>
      </c>
      <c r="G193" s="7">
        <v>0</v>
      </c>
      <c r="H193" s="7">
        <v>0</v>
      </c>
      <c r="I193" s="7">
        <v>0</v>
      </c>
      <c r="J193" s="7">
        <v>0</v>
      </c>
      <c r="K193" s="23"/>
    </row>
    <row r="194" spans="2:11" ht="16.5" thickTop="1" thickBot="1" x14ac:dyDescent="0.3">
      <c r="B194" s="11" t="s">
        <v>450</v>
      </c>
      <c r="C194" s="39"/>
      <c r="D194" s="7"/>
      <c r="E194" s="7"/>
      <c r="F194" s="7"/>
      <c r="G194" s="7"/>
      <c r="H194" s="7"/>
      <c r="I194" s="7"/>
      <c r="J194" s="7"/>
      <c r="K194" s="23"/>
    </row>
    <row r="195" spans="2:11" ht="16.5" thickTop="1" thickBot="1" x14ac:dyDescent="0.3">
      <c r="B195" s="12" t="s">
        <v>47</v>
      </c>
      <c r="C195" s="39">
        <v>30</v>
      </c>
      <c r="D195" s="7">
        <v>31144604</v>
      </c>
      <c r="E195" s="7">
        <v>36149075.210000001</v>
      </c>
      <c r="F195" s="7">
        <v>37390278.640000001</v>
      </c>
      <c r="G195" s="7">
        <v>43433468.469999999</v>
      </c>
      <c r="H195" s="7">
        <v>80742746.939999998</v>
      </c>
      <c r="I195" s="7">
        <v>111396159.90000001</v>
      </c>
      <c r="J195" s="7">
        <v>126256244.39</v>
      </c>
      <c r="K195" s="23"/>
    </row>
    <row r="196" spans="2:11" ht="16.5" thickTop="1" thickBot="1" x14ac:dyDescent="0.3">
      <c r="B196" s="12" t="s">
        <v>48</v>
      </c>
      <c r="C196" s="39">
        <v>60</v>
      </c>
      <c r="D196" s="7">
        <v>20380452.789999999</v>
      </c>
      <c r="E196" s="7">
        <v>23485338.57</v>
      </c>
      <c r="F196" s="7">
        <v>22430645.170000002</v>
      </c>
      <c r="G196" s="7">
        <v>25539800.530000001</v>
      </c>
      <c r="H196" s="7">
        <v>39626305.039999999</v>
      </c>
      <c r="I196" s="7">
        <v>55990818.799999997</v>
      </c>
      <c r="J196" s="7">
        <v>63983628.140000001</v>
      </c>
      <c r="K196" s="23"/>
    </row>
    <row r="197" spans="2:11" ht="16.5" thickTop="1" thickBot="1" x14ac:dyDescent="0.3">
      <c r="B197" s="12" t="s">
        <v>49</v>
      </c>
      <c r="C197" s="39">
        <v>90</v>
      </c>
      <c r="D197" s="7">
        <v>10764151.210000001</v>
      </c>
      <c r="E197" s="7">
        <v>12663736.640000001</v>
      </c>
      <c r="F197" s="7">
        <v>14959633.470000001</v>
      </c>
      <c r="G197" s="7">
        <v>17893667.940000001</v>
      </c>
      <c r="H197" s="7">
        <v>41116441.899999999</v>
      </c>
      <c r="I197" s="7">
        <v>55405341.100000001</v>
      </c>
      <c r="J197" s="7">
        <v>62272616.25</v>
      </c>
      <c r="K197" s="23"/>
    </row>
    <row r="198" spans="2:11" ht="16.5" thickTop="1" thickBot="1" x14ac:dyDescent="0.3">
      <c r="B198" s="12" t="s">
        <v>12</v>
      </c>
      <c r="C198" s="39">
        <v>120</v>
      </c>
      <c r="D198" s="7">
        <v>10764151.210000001</v>
      </c>
      <c r="E198" s="7">
        <v>12663736.640000001</v>
      </c>
      <c r="F198" s="7">
        <v>14959633.470000001</v>
      </c>
      <c r="G198" s="7">
        <v>17893667.940000001</v>
      </c>
      <c r="H198" s="7">
        <v>41116441.899999999</v>
      </c>
      <c r="I198" s="7">
        <v>55405341.100000001</v>
      </c>
      <c r="J198" s="7">
        <v>62272616.25</v>
      </c>
      <c r="K198" s="23"/>
    </row>
    <row r="199" spans="2:11" ht="16.5" thickTop="1" thickBot="1" x14ac:dyDescent="0.3">
      <c r="B199" s="12" t="s">
        <v>50</v>
      </c>
      <c r="C199" s="39">
        <v>150</v>
      </c>
      <c r="D199" s="7">
        <v>0</v>
      </c>
      <c r="E199" s="7">
        <v>0</v>
      </c>
      <c r="F199" s="7">
        <v>0</v>
      </c>
      <c r="G199" s="7">
        <v>0</v>
      </c>
      <c r="H199" s="7">
        <v>0</v>
      </c>
      <c r="I199" s="7">
        <v>0</v>
      </c>
      <c r="J199" s="7">
        <v>0</v>
      </c>
      <c r="K199" s="23"/>
    </row>
    <row r="200" spans="2:11" ht="16.5" thickTop="1" thickBot="1" x14ac:dyDescent="0.3">
      <c r="B200" s="11" t="s">
        <v>472</v>
      </c>
      <c r="C200" s="39"/>
      <c r="D200" s="7"/>
      <c r="E200" s="7"/>
      <c r="F200" s="7"/>
      <c r="G200" s="7"/>
      <c r="H200" s="7"/>
      <c r="I200" s="7"/>
      <c r="J200" s="7"/>
      <c r="K200" s="23"/>
    </row>
    <row r="201" spans="2:11" ht="16.5" thickTop="1" thickBot="1" x14ac:dyDescent="0.3">
      <c r="B201" s="12" t="s">
        <v>47</v>
      </c>
      <c r="C201" s="39">
        <v>40</v>
      </c>
      <c r="D201" s="7">
        <v>27602342</v>
      </c>
      <c r="E201" s="7">
        <v>28887289.129999999</v>
      </c>
      <c r="F201" s="7">
        <v>29246299</v>
      </c>
      <c r="G201" s="7">
        <v>30858630.829999998</v>
      </c>
      <c r="H201" s="7">
        <v>38200283.950000003</v>
      </c>
      <c r="I201" s="7">
        <v>48934342</v>
      </c>
      <c r="J201" s="7">
        <v>59578098.399999999</v>
      </c>
      <c r="K201" s="23"/>
    </row>
    <row r="202" spans="2:11" ht="16.5" thickTop="1" thickBot="1" x14ac:dyDescent="0.3">
      <c r="B202" s="12" t="s">
        <v>48</v>
      </c>
      <c r="C202" s="39">
        <v>80</v>
      </c>
      <c r="D202" s="7">
        <v>27602342</v>
      </c>
      <c r="E202" s="7">
        <v>28887289.129999999</v>
      </c>
      <c r="F202" s="7">
        <v>29246299</v>
      </c>
      <c r="G202" s="7">
        <v>30858630.829999998</v>
      </c>
      <c r="H202" s="7">
        <v>38200283.950000003</v>
      </c>
      <c r="I202" s="7">
        <v>48883899</v>
      </c>
      <c r="J202" s="7">
        <v>51846674.399999999</v>
      </c>
      <c r="K202" s="23"/>
    </row>
    <row r="203" spans="2:11" ht="16.5" thickTop="1" thickBot="1" x14ac:dyDescent="0.3">
      <c r="B203" s="12" t="s">
        <v>49</v>
      </c>
      <c r="C203" s="39">
        <v>120</v>
      </c>
      <c r="D203" s="7">
        <v>0</v>
      </c>
      <c r="E203" s="7">
        <v>0</v>
      </c>
      <c r="F203" s="7">
        <v>0</v>
      </c>
      <c r="G203" s="7">
        <v>0</v>
      </c>
      <c r="H203" s="7">
        <v>0</v>
      </c>
      <c r="I203" s="7">
        <v>50443</v>
      </c>
      <c r="J203" s="7">
        <v>7731424</v>
      </c>
      <c r="K203" s="23"/>
    </row>
    <row r="204" spans="2:11" ht="16.5" thickTop="1" thickBot="1" x14ac:dyDescent="0.3">
      <c r="B204" s="12" t="s">
        <v>12</v>
      </c>
      <c r="C204" s="39">
        <v>160</v>
      </c>
      <c r="D204" s="7">
        <v>0</v>
      </c>
      <c r="E204" s="7">
        <v>0</v>
      </c>
      <c r="F204" s="7">
        <v>0</v>
      </c>
      <c r="G204" s="7">
        <v>0</v>
      </c>
      <c r="H204" s="7">
        <v>0</v>
      </c>
      <c r="I204" s="7">
        <v>50443</v>
      </c>
      <c r="J204" s="7">
        <v>7731424</v>
      </c>
      <c r="K204" s="23"/>
    </row>
    <row r="205" spans="2:11" ht="16.5" thickTop="1" thickBot="1" x14ac:dyDescent="0.3">
      <c r="B205" s="12" t="s">
        <v>50</v>
      </c>
      <c r="C205" s="39">
        <v>200</v>
      </c>
      <c r="D205" s="7">
        <v>0</v>
      </c>
      <c r="E205" s="7">
        <v>0</v>
      </c>
      <c r="F205" s="7">
        <v>0</v>
      </c>
      <c r="G205" s="7">
        <v>0</v>
      </c>
      <c r="H205" s="7">
        <v>0</v>
      </c>
      <c r="I205" s="7">
        <v>0</v>
      </c>
      <c r="J205" s="7">
        <v>0</v>
      </c>
      <c r="K205" s="23"/>
    </row>
    <row r="206" spans="2:11" ht="16.5" thickTop="1" thickBot="1" x14ac:dyDescent="0.3">
      <c r="B206" s="11" t="s">
        <v>453</v>
      </c>
      <c r="C206" s="39"/>
      <c r="D206" s="7"/>
      <c r="E206" s="7"/>
      <c r="F206" s="7"/>
      <c r="G206" s="7"/>
      <c r="H206" s="7"/>
      <c r="I206" s="7"/>
      <c r="J206" s="7"/>
      <c r="K206" s="23"/>
    </row>
    <row r="207" spans="2:11" ht="16.5" thickTop="1" thickBot="1" x14ac:dyDescent="0.3">
      <c r="B207" s="12" t="s">
        <v>47</v>
      </c>
      <c r="C207" s="39">
        <v>10</v>
      </c>
      <c r="D207" s="7">
        <v>249997</v>
      </c>
      <c r="E207" s="7">
        <v>249997</v>
      </c>
      <c r="F207" s="7">
        <v>249997</v>
      </c>
      <c r="G207" s="7">
        <v>249997</v>
      </c>
      <c r="H207" s="7">
        <v>249997</v>
      </c>
      <c r="I207" s="7">
        <v>0</v>
      </c>
      <c r="J207" s="7">
        <v>0</v>
      </c>
      <c r="K207" s="23"/>
    </row>
    <row r="208" spans="2:11" ht="16.5" thickTop="1" thickBot="1" x14ac:dyDescent="0.3">
      <c r="B208" s="12" t="s">
        <v>48</v>
      </c>
      <c r="C208" s="39">
        <v>20</v>
      </c>
      <c r="D208" s="7">
        <v>0</v>
      </c>
      <c r="E208" s="7">
        <v>0</v>
      </c>
      <c r="F208" s="7">
        <v>0</v>
      </c>
      <c r="G208" s="7">
        <v>0</v>
      </c>
      <c r="H208" s="7">
        <v>0</v>
      </c>
      <c r="I208" s="7">
        <v>0</v>
      </c>
      <c r="J208" s="7">
        <v>0</v>
      </c>
      <c r="K208" s="23"/>
    </row>
    <row r="209" spans="2:11" ht="16.5" thickTop="1" thickBot="1" x14ac:dyDescent="0.3">
      <c r="B209" s="12" t="s">
        <v>49</v>
      </c>
      <c r="C209" s="39">
        <v>30</v>
      </c>
      <c r="D209" s="7">
        <v>249997</v>
      </c>
      <c r="E209" s="7">
        <v>249997</v>
      </c>
      <c r="F209" s="7">
        <v>249997</v>
      </c>
      <c r="G209" s="7">
        <v>249997</v>
      </c>
      <c r="H209" s="7">
        <v>249997</v>
      </c>
      <c r="I209" s="7">
        <v>0</v>
      </c>
      <c r="J209" s="7">
        <v>0</v>
      </c>
      <c r="K209" s="23"/>
    </row>
    <row r="210" spans="2:11" ht="16.5" thickTop="1" thickBot="1" x14ac:dyDescent="0.3">
      <c r="B210" s="12" t="s">
        <v>12</v>
      </c>
      <c r="C210" s="39">
        <v>40</v>
      </c>
      <c r="D210" s="7">
        <v>249997</v>
      </c>
      <c r="E210" s="7">
        <v>249997</v>
      </c>
      <c r="F210" s="7">
        <v>249997</v>
      </c>
      <c r="G210" s="7">
        <v>249997</v>
      </c>
      <c r="H210" s="7">
        <v>249997</v>
      </c>
      <c r="I210" s="7">
        <v>0</v>
      </c>
      <c r="J210" s="7">
        <v>0</v>
      </c>
      <c r="K210" s="23"/>
    </row>
    <row r="211" spans="2:11" ht="16.5" thickTop="1" thickBot="1" x14ac:dyDescent="0.3">
      <c r="B211" s="12" t="s">
        <v>50</v>
      </c>
      <c r="C211" s="39">
        <v>50</v>
      </c>
      <c r="D211" s="7">
        <v>0</v>
      </c>
      <c r="E211" s="7">
        <v>0</v>
      </c>
      <c r="F211" s="7">
        <v>0</v>
      </c>
      <c r="G211" s="7">
        <v>0</v>
      </c>
      <c r="H211" s="7">
        <v>0</v>
      </c>
      <c r="I211" s="7">
        <v>0</v>
      </c>
      <c r="J211" s="7">
        <v>0</v>
      </c>
      <c r="K211" s="23"/>
    </row>
    <row r="212" spans="2:11" ht="16.5" thickTop="1" thickBot="1" x14ac:dyDescent="0.3">
      <c r="B212" s="11" t="s">
        <v>467</v>
      </c>
      <c r="C212" s="39"/>
      <c r="D212" s="7"/>
      <c r="E212" s="7"/>
      <c r="F212" s="7"/>
      <c r="G212" s="7"/>
      <c r="H212" s="7"/>
      <c r="I212" s="7"/>
      <c r="J212" s="7"/>
      <c r="K212" s="23"/>
    </row>
    <row r="213" spans="2:11" ht="16.5" thickTop="1" thickBot="1" x14ac:dyDescent="0.3">
      <c r="B213" s="12" t="s">
        <v>47</v>
      </c>
      <c r="C213" s="39">
        <v>30</v>
      </c>
      <c r="D213" s="7">
        <v>1059485</v>
      </c>
      <c r="E213" s="7">
        <v>1139118</v>
      </c>
      <c r="F213" s="7">
        <v>1147668</v>
      </c>
      <c r="G213" s="7">
        <v>1179018</v>
      </c>
      <c r="H213" s="7">
        <v>1240318</v>
      </c>
      <c r="I213" s="7">
        <v>1607417</v>
      </c>
      <c r="J213" s="7">
        <v>1799563.73</v>
      </c>
      <c r="K213" s="23"/>
    </row>
    <row r="214" spans="2:11" ht="16.5" thickTop="1" thickBot="1" x14ac:dyDescent="0.3">
      <c r="B214" s="12" t="s">
        <v>48</v>
      </c>
      <c r="C214" s="39">
        <v>60</v>
      </c>
      <c r="D214" s="7">
        <v>1059480</v>
      </c>
      <c r="E214" s="7">
        <v>1139118</v>
      </c>
      <c r="F214" s="7">
        <v>1147668</v>
      </c>
      <c r="G214" s="7">
        <v>1179018</v>
      </c>
      <c r="H214" s="7">
        <v>1233319</v>
      </c>
      <c r="I214" s="7">
        <v>1587871.27</v>
      </c>
      <c r="J214" s="7">
        <v>1674526</v>
      </c>
      <c r="K214" s="23"/>
    </row>
    <row r="215" spans="2:11" ht="16.5" thickTop="1" thickBot="1" x14ac:dyDescent="0.3">
      <c r="B215" s="12" t="s">
        <v>49</v>
      </c>
      <c r="C215" s="39">
        <v>90</v>
      </c>
      <c r="D215" s="7">
        <v>5</v>
      </c>
      <c r="E215" s="7">
        <v>0</v>
      </c>
      <c r="F215" s="7">
        <v>0</v>
      </c>
      <c r="G215" s="7">
        <v>0</v>
      </c>
      <c r="H215" s="7">
        <v>6999</v>
      </c>
      <c r="I215" s="7">
        <v>19545.73</v>
      </c>
      <c r="J215" s="7">
        <v>125037.73</v>
      </c>
      <c r="K215" s="23"/>
    </row>
    <row r="216" spans="2:11" ht="16.5" thickTop="1" thickBot="1" x14ac:dyDescent="0.3">
      <c r="B216" s="12" t="s">
        <v>12</v>
      </c>
      <c r="C216" s="39">
        <v>120</v>
      </c>
      <c r="D216" s="7">
        <v>5</v>
      </c>
      <c r="E216" s="7">
        <v>0</v>
      </c>
      <c r="F216" s="7">
        <v>0</v>
      </c>
      <c r="G216" s="7">
        <v>0</v>
      </c>
      <c r="H216" s="7">
        <v>6999</v>
      </c>
      <c r="I216" s="7">
        <v>19545.73</v>
      </c>
      <c r="J216" s="7">
        <v>125037.73</v>
      </c>
      <c r="K216" s="23"/>
    </row>
    <row r="217" spans="2:11" ht="16.5" thickTop="1" thickBot="1" x14ac:dyDescent="0.3">
      <c r="B217" s="12" t="s">
        <v>50</v>
      </c>
      <c r="C217" s="39">
        <v>150</v>
      </c>
      <c r="D217" s="7">
        <v>0</v>
      </c>
      <c r="E217" s="7">
        <v>0</v>
      </c>
      <c r="F217" s="7">
        <v>0</v>
      </c>
      <c r="G217" s="7">
        <v>0</v>
      </c>
      <c r="H217" s="7">
        <v>0</v>
      </c>
      <c r="I217" s="7">
        <v>0</v>
      </c>
      <c r="J217" s="7">
        <v>0</v>
      </c>
      <c r="K217" s="23"/>
    </row>
    <row r="218" spans="2:11" ht="16.5" thickTop="1" thickBot="1" x14ac:dyDescent="0.3">
      <c r="B218" s="11" t="s">
        <v>478</v>
      </c>
      <c r="C218" s="39"/>
      <c r="D218" s="7"/>
      <c r="E218" s="7"/>
      <c r="F218" s="7"/>
      <c r="G218" s="7"/>
      <c r="H218" s="7"/>
      <c r="I218" s="7"/>
      <c r="J218" s="7"/>
      <c r="K218" s="23"/>
    </row>
    <row r="219" spans="2:11" ht="16.5" thickTop="1" thickBot="1" x14ac:dyDescent="0.3">
      <c r="B219" s="12" t="s">
        <v>47</v>
      </c>
      <c r="C219" s="39">
        <v>30</v>
      </c>
      <c r="D219" s="7">
        <v>8942241</v>
      </c>
      <c r="E219" s="7">
        <v>9666302.8800000008</v>
      </c>
      <c r="F219" s="7">
        <v>13269844.93</v>
      </c>
      <c r="G219" s="7">
        <v>19353957.93</v>
      </c>
      <c r="H219" s="7">
        <v>25819490.57</v>
      </c>
      <c r="I219" s="7">
        <v>32604008.890000001</v>
      </c>
      <c r="J219" s="7">
        <v>37142636.079999998</v>
      </c>
      <c r="K219" s="23"/>
    </row>
    <row r="220" spans="2:11" ht="16.5" thickTop="1" thickBot="1" x14ac:dyDescent="0.3">
      <c r="B220" s="12" t="s">
        <v>48</v>
      </c>
      <c r="C220" s="39">
        <v>60</v>
      </c>
      <c r="D220" s="7">
        <v>8869927.1199999992</v>
      </c>
      <c r="E220" s="7">
        <v>9610930.9499999993</v>
      </c>
      <c r="F220" s="7">
        <v>9816608</v>
      </c>
      <c r="G220" s="7">
        <v>14195901.209999999</v>
      </c>
      <c r="H220" s="7">
        <v>20196568.680000003</v>
      </c>
      <c r="I220" s="7">
        <v>25256840.41</v>
      </c>
      <c r="J220" s="7">
        <v>33122871.68</v>
      </c>
      <c r="K220" s="23"/>
    </row>
    <row r="221" spans="2:11" ht="16.5" thickTop="1" thickBot="1" x14ac:dyDescent="0.3">
      <c r="B221" s="12" t="s">
        <v>49</v>
      </c>
      <c r="C221" s="39">
        <v>90</v>
      </c>
      <c r="D221" s="7">
        <v>72313.88</v>
      </c>
      <c r="E221" s="7">
        <v>55371.93</v>
      </c>
      <c r="F221" s="7">
        <v>3453236.93</v>
      </c>
      <c r="G221" s="7">
        <v>5158056.72</v>
      </c>
      <c r="H221" s="7">
        <v>5622921.8899999997</v>
      </c>
      <c r="I221" s="7">
        <v>7347168.4800000004</v>
      </c>
      <c r="J221" s="7">
        <v>4019764.4000000004</v>
      </c>
      <c r="K221" s="23"/>
    </row>
    <row r="222" spans="2:11" ht="16.5" thickTop="1" thickBot="1" x14ac:dyDescent="0.3">
      <c r="B222" s="12" t="s">
        <v>12</v>
      </c>
      <c r="C222" s="39">
        <v>120</v>
      </c>
      <c r="D222" s="7">
        <v>72313.88</v>
      </c>
      <c r="E222" s="7">
        <v>55371.93</v>
      </c>
      <c r="F222" s="7">
        <v>3453236.93</v>
      </c>
      <c r="G222" s="7">
        <v>5158056.72</v>
      </c>
      <c r="H222" s="7">
        <v>5622921.8899999997</v>
      </c>
      <c r="I222" s="7">
        <v>7347168.4800000004</v>
      </c>
      <c r="J222" s="7">
        <v>4019764.4000000004</v>
      </c>
      <c r="K222" s="23"/>
    </row>
    <row r="223" spans="2:11" ht="16.5" thickTop="1" thickBot="1" x14ac:dyDescent="0.3">
      <c r="B223" s="12" t="s">
        <v>50</v>
      </c>
      <c r="C223" s="39">
        <v>150</v>
      </c>
      <c r="D223" s="7">
        <v>0</v>
      </c>
      <c r="E223" s="7">
        <v>0</v>
      </c>
      <c r="F223" s="7">
        <v>0</v>
      </c>
      <c r="G223" s="7">
        <v>0</v>
      </c>
      <c r="H223" s="7">
        <v>0</v>
      </c>
      <c r="I223" s="7">
        <v>0</v>
      </c>
      <c r="J223" s="7">
        <v>0</v>
      </c>
      <c r="K223" s="23"/>
    </row>
    <row r="224" spans="2:11" ht="16.5" thickTop="1" thickBot="1" x14ac:dyDescent="0.3">
      <c r="B224" s="11" t="s">
        <v>436</v>
      </c>
      <c r="C224" s="39"/>
      <c r="D224" s="7"/>
      <c r="E224" s="7"/>
      <c r="F224" s="7"/>
      <c r="G224" s="7"/>
      <c r="H224" s="7"/>
      <c r="I224" s="7"/>
      <c r="J224" s="7"/>
      <c r="K224" s="23"/>
    </row>
    <row r="225" spans="2:11" ht="16.5" thickTop="1" thickBot="1" x14ac:dyDescent="0.3">
      <c r="B225" s="12" t="s">
        <v>47</v>
      </c>
      <c r="C225" s="39">
        <v>30</v>
      </c>
      <c r="D225" s="7">
        <v>12066527</v>
      </c>
      <c r="E225" s="7">
        <v>13399135.710000001</v>
      </c>
      <c r="F225" s="7">
        <v>16882653.199999999</v>
      </c>
      <c r="G225" s="7">
        <v>23431283.819999997</v>
      </c>
      <c r="H225" s="7">
        <v>30772157.129999995</v>
      </c>
      <c r="I225" s="7">
        <v>44850826.550000004</v>
      </c>
      <c r="J225" s="7">
        <v>88079374.799999997</v>
      </c>
      <c r="K225" s="23"/>
    </row>
    <row r="226" spans="2:11" ht="16.5" thickTop="1" thickBot="1" x14ac:dyDescent="0.3">
      <c r="B226" s="12" t="s">
        <v>48</v>
      </c>
      <c r="C226" s="39">
        <v>60</v>
      </c>
      <c r="D226" s="7">
        <v>11983634.289999999</v>
      </c>
      <c r="E226" s="7">
        <v>13126231.51</v>
      </c>
      <c r="F226" s="7">
        <v>13170467.380000001</v>
      </c>
      <c r="G226" s="7">
        <v>17387188.41</v>
      </c>
      <c r="H226" s="7">
        <v>20216698.739999998</v>
      </c>
      <c r="I226" s="7">
        <v>29304860.199999999</v>
      </c>
      <c r="J226" s="7">
        <v>30670203.399999999</v>
      </c>
      <c r="K226" s="23"/>
    </row>
    <row r="227" spans="2:11" ht="16.5" thickTop="1" thickBot="1" x14ac:dyDescent="0.3">
      <c r="B227" s="12" t="s">
        <v>49</v>
      </c>
      <c r="C227" s="39">
        <v>90</v>
      </c>
      <c r="D227" s="7">
        <v>82892.710000000006</v>
      </c>
      <c r="E227" s="7">
        <v>272904.2</v>
      </c>
      <c r="F227" s="7">
        <v>3712185.8200000003</v>
      </c>
      <c r="G227" s="7">
        <v>6044095.4100000001</v>
      </c>
      <c r="H227" s="7">
        <v>10555458.390000001</v>
      </c>
      <c r="I227" s="7">
        <v>15545966.350000001</v>
      </c>
      <c r="J227" s="7">
        <v>57409171.399999999</v>
      </c>
      <c r="K227" s="23"/>
    </row>
    <row r="228" spans="2:11" ht="16.5" thickTop="1" thickBot="1" x14ac:dyDescent="0.3">
      <c r="B228" s="12" t="s">
        <v>12</v>
      </c>
      <c r="C228" s="39">
        <v>120</v>
      </c>
      <c r="D228" s="7">
        <v>82892.710000000006</v>
      </c>
      <c r="E228" s="7">
        <v>272904.2</v>
      </c>
      <c r="F228" s="7">
        <v>3712185.8200000003</v>
      </c>
      <c r="G228" s="7">
        <v>6044095.4100000001</v>
      </c>
      <c r="H228" s="7">
        <v>10555458.390000001</v>
      </c>
      <c r="I228" s="7">
        <v>15545966.350000001</v>
      </c>
      <c r="J228" s="7">
        <v>57409171.399999999</v>
      </c>
      <c r="K228" s="23"/>
    </row>
    <row r="229" spans="2:11" ht="16.5" thickTop="1" thickBot="1" x14ac:dyDescent="0.3">
      <c r="B229" s="12" t="s">
        <v>50</v>
      </c>
      <c r="C229" s="39">
        <v>150</v>
      </c>
      <c r="D229" s="7">
        <v>0</v>
      </c>
      <c r="E229" s="7">
        <v>0</v>
      </c>
      <c r="F229" s="7">
        <v>0</v>
      </c>
      <c r="G229" s="7">
        <v>0</v>
      </c>
      <c r="H229" s="7">
        <v>0</v>
      </c>
      <c r="I229" s="7">
        <v>0</v>
      </c>
      <c r="J229" s="7">
        <v>0</v>
      </c>
      <c r="K229" s="23"/>
    </row>
    <row r="230" spans="2:11" ht="16.5" thickTop="1" thickBot="1" x14ac:dyDescent="0.3">
      <c r="B230" s="11" t="s">
        <v>433</v>
      </c>
      <c r="C230" s="39"/>
      <c r="D230" s="7"/>
      <c r="E230" s="7"/>
      <c r="F230" s="7"/>
      <c r="G230" s="7"/>
      <c r="H230" s="7"/>
      <c r="I230" s="7"/>
      <c r="J230" s="7"/>
      <c r="K230" s="23"/>
    </row>
    <row r="231" spans="2:11" ht="16.5" thickTop="1" thickBot="1" x14ac:dyDescent="0.3">
      <c r="B231" s="12" t="s">
        <v>47</v>
      </c>
      <c r="C231" s="39">
        <v>30</v>
      </c>
      <c r="D231" s="7">
        <v>5236276</v>
      </c>
      <c r="E231" s="7">
        <v>5967636.0499999998</v>
      </c>
      <c r="F231" s="7">
        <v>5941430</v>
      </c>
      <c r="G231" s="7">
        <v>6722062</v>
      </c>
      <c r="H231" s="7">
        <v>7224124</v>
      </c>
      <c r="I231" s="7">
        <v>10113458</v>
      </c>
      <c r="J231" s="7">
        <v>11929302.310000001</v>
      </c>
      <c r="K231" s="23"/>
    </row>
    <row r="232" spans="2:11" ht="16.5" thickTop="1" thickBot="1" x14ac:dyDescent="0.3">
      <c r="B232" s="12" t="s">
        <v>48</v>
      </c>
      <c r="C232" s="39">
        <v>60</v>
      </c>
      <c r="D232" s="7">
        <v>5182146.03</v>
      </c>
      <c r="E232" s="7">
        <v>5955531.0499999998</v>
      </c>
      <c r="F232" s="7">
        <v>5930407</v>
      </c>
      <c r="G232" s="7">
        <v>6722062</v>
      </c>
      <c r="H232" s="7">
        <v>7118469</v>
      </c>
      <c r="I232" s="7">
        <v>9502403.7999999989</v>
      </c>
      <c r="J232" s="7">
        <v>10439723.27</v>
      </c>
      <c r="K232" s="23"/>
    </row>
    <row r="233" spans="2:11" ht="16.5" thickTop="1" thickBot="1" x14ac:dyDescent="0.3">
      <c r="B233" s="12" t="s">
        <v>49</v>
      </c>
      <c r="C233" s="39">
        <v>90</v>
      </c>
      <c r="D233" s="7">
        <v>54129.97</v>
      </c>
      <c r="E233" s="7">
        <v>12105</v>
      </c>
      <c r="F233" s="7">
        <v>11023</v>
      </c>
      <c r="G233" s="7">
        <v>0</v>
      </c>
      <c r="H233" s="7">
        <v>105655</v>
      </c>
      <c r="I233" s="7">
        <v>611054.19999999995</v>
      </c>
      <c r="J233" s="7">
        <v>1489579.0399999998</v>
      </c>
      <c r="K233" s="23"/>
    </row>
    <row r="234" spans="2:11" ht="16.5" thickTop="1" thickBot="1" x14ac:dyDescent="0.3">
      <c r="B234" s="12" t="s">
        <v>12</v>
      </c>
      <c r="C234" s="39">
        <v>120</v>
      </c>
      <c r="D234" s="7">
        <v>54129.97</v>
      </c>
      <c r="E234" s="7">
        <v>12105</v>
      </c>
      <c r="F234" s="7">
        <v>11023</v>
      </c>
      <c r="G234" s="7">
        <v>0</v>
      </c>
      <c r="H234" s="7">
        <v>105655</v>
      </c>
      <c r="I234" s="7">
        <v>611054.19999999995</v>
      </c>
      <c r="J234" s="7">
        <v>1489579.0399999998</v>
      </c>
      <c r="K234" s="23"/>
    </row>
    <row r="235" spans="2:11" ht="16.5" thickTop="1" thickBot="1" x14ac:dyDescent="0.3">
      <c r="B235" s="12" t="s">
        <v>50</v>
      </c>
      <c r="C235" s="39">
        <v>150</v>
      </c>
      <c r="D235" s="7">
        <v>0</v>
      </c>
      <c r="E235" s="7">
        <v>0</v>
      </c>
      <c r="F235" s="7">
        <v>0</v>
      </c>
      <c r="G235" s="7">
        <v>0</v>
      </c>
      <c r="H235" s="7">
        <v>0</v>
      </c>
      <c r="I235" s="7">
        <v>0</v>
      </c>
      <c r="J235" s="7">
        <v>0</v>
      </c>
      <c r="K235" s="23"/>
    </row>
    <row r="236" spans="2:11" ht="16.5" thickTop="1" thickBot="1" x14ac:dyDescent="0.3">
      <c r="B236" s="11" t="s">
        <v>445</v>
      </c>
      <c r="C236" s="39"/>
      <c r="D236" s="7"/>
      <c r="E236" s="7"/>
      <c r="F236" s="7"/>
      <c r="G236" s="7"/>
      <c r="H236" s="7"/>
      <c r="I236" s="7"/>
      <c r="J236" s="7"/>
      <c r="K236" s="23"/>
    </row>
    <row r="237" spans="2:11" ht="16.5" thickTop="1" thickBot="1" x14ac:dyDescent="0.3">
      <c r="B237" s="12" t="s">
        <v>47</v>
      </c>
      <c r="C237" s="39">
        <v>60</v>
      </c>
      <c r="D237" s="7">
        <v>5602848</v>
      </c>
      <c r="E237" s="7">
        <v>5881937.9900000002</v>
      </c>
      <c r="F237" s="7">
        <v>7094196.8599999994</v>
      </c>
      <c r="G237" s="7">
        <v>7873085.8500000006</v>
      </c>
      <c r="H237" s="7">
        <v>7624686.2799999993</v>
      </c>
      <c r="I237" s="7">
        <v>10906569.1</v>
      </c>
      <c r="J237" s="7">
        <v>12019170.350000001</v>
      </c>
      <c r="K237" s="23"/>
    </row>
    <row r="238" spans="2:11" ht="16.5" thickTop="1" thickBot="1" x14ac:dyDescent="0.3">
      <c r="B238" s="12" t="s">
        <v>48</v>
      </c>
      <c r="C238" s="39">
        <v>120</v>
      </c>
      <c r="D238" s="7">
        <v>5547905.5499999998</v>
      </c>
      <c r="E238" s="7">
        <v>5567106.9399999995</v>
      </c>
      <c r="F238" s="7">
        <v>5488818.0100000007</v>
      </c>
      <c r="G238" s="7">
        <v>6365562.8199999994</v>
      </c>
      <c r="H238" s="7">
        <v>7172709.1800000016</v>
      </c>
      <c r="I238" s="7">
        <v>9802427.6500000004</v>
      </c>
      <c r="J238" s="7">
        <v>10286534.529999999</v>
      </c>
      <c r="K238" s="23"/>
    </row>
    <row r="239" spans="2:11" ht="16.5" thickTop="1" thickBot="1" x14ac:dyDescent="0.3">
      <c r="B239" s="12" t="s">
        <v>49</v>
      </c>
      <c r="C239" s="39">
        <v>180</v>
      </c>
      <c r="D239" s="7">
        <v>54942.450000000004</v>
      </c>
      <c r="E239" s="7">
        <v>314831.05</v>
      </c>
      <c r="F239" s="7">
        <v>1605378.8499999999</v>
      </c>
      <c r="G239" s="7">
        <v>1507523.03</v>
      </c>
      <c r="H239" s="7">
        <v>451977.1</v>
      </c>
      <c r="I239" s="7">
        <v>1104141.45</v>
      </c>
      <c r="J239" s="7">
        <v>1732635.82</v>
      </c>
      <c r="K239" s="23"/>
    </row>
    <row r="240" spans="2:11" ht="16.5" thickTop="1" thickBot="1" x14ac:dyDescent="0.3">
      <c r="B240" s="12" t="s">
        <v>12</v>
      </c>
      <c r="C240" s="39">
        <v>240</v>
      </c>
      <c r="D240" s="7">
        <v>54942.450000000004</v>
      </c>
      <c r="E240" s="7">
        <v>314831.05</v>
      </c>
      <c r="F240" s="7">
        <v>1605378.8499999999</v>
      </c>
      <c r="G240" s="7">
        <v>1507523.03</v>
      </c>
      <c r="H240" s="7">
        <v>451977.1</v>
      </c>
      <c r="I240" s="7">
        <v>1104141.45</v>
      </c>
      <c r="J240" s="7">
        <v>1732635.82</v>
      </c>
      <c r="K240" s="23"/>
    </row>
    <row r="241" spans="2:11" ht="16.5" thickTop="1" thickBot="1" x14ac:dyDescent="0.3">
      <c r="B241" s="12" t="s">
        <v>50</v>
      </c>
      <c r="C241" s="39">
        <v>300</v>
      </c>
      <c r="D241" s="7">
        <v>0</v>
      </c>
      <c r="E241" s="7">
        <v>0</v>
      </c>
      <c r="F241" s="7">
        <v>0</v>
      </c>
      <c r="G241" s="7">
        <v>0</v>
      </c>
      <c r="H241" s="7">
        <v>0</v>
      </c>
      <c r="I241" s="7">
        <v>0</v>
      </c>
      <c r="J241" s="7">
        <v>0</v>
      </c>
      <c r="K241" s="23"/>
    </row>
    <row r="242" spans="2:11" ht="16.5" thickTop="1" thickBot="1" x14ac:dyDescent="0.3">
      <c r="B242" s="11" t="s">
        <v>11</v>
      </c>
      <c r="C242" s="39"/>
      <c r="D242" s="7"/>
      <c r="E242" s="7"/>
      <c r="F242" s="7"/>
      <c r="G242" s="7"/>
      <c r="H242" s="7"/>
      <c r="I242" s="7"/>
      <c r="J242" s="7"/>
      <c r="K242" s="23"/>
    </row>
    <row r="243" spans="2:11" ht="16.5" thickTop="1" thickBot="1" x14ac:dyDescent="0.3">
      <c r="B243" s="12" t="s">
        <v>47</v>
      </c>
      <c r="C243" s="39">
        <v>30</v>
      </c>
      <c r="D243" s="7">
        <v>10221054</v>
      </c>
      <c r="E243" s="7">
        <v>12026162</v>
      </c>
      <c r="F243" s="7">
        <v>12046276</v>
      </c>
      <c r="G243" s="7">
        <v>13410625.5</v>
      </c>
      <c r="H243" s="7">
        <v>15100928.75</v>
      </c>
      <c r="I243" s="7">
        <v>23152593.25</v>
      </c>
      <c r="J243" s="7">
        <v>26512185.25</v>
      </c>
      <c r="K243" s="23"/>
    </row>
    <row r="244" spans="2:11" ht="16.5" thickTop="1" thickBot="1" x14ac:dyDescent="0.3">
      <c r="B244" s="12" t="s">
        <v>48</v>
      </c>
      <c r="C244" s="39">
        <v>60</v>
      </c>
      <c r="D244" s="7">
        <v>10210166</v>
      </c>
      <c r="E244" s="7">
        <v>11978014</v>
      </c>
      <c r="F244" s="7">
        <v>11984608.5</v>
      </c>
      <c r="G244" s="7">
        <v>13287643.75</v>
      </c>
      <c r="H244" s="7">
        <v>15081223.5</v>
      </c>
      <c r="I244" s="7">
        <v>23144586</v>
      </c>
      <c r="J244" s="7">
        <v>25499930.539999999</v>
      </c>
      <c r="K244" s="23"/>
    </row>
    <row r="245" spans="2:11" ht="16.5" thickTop="1" thickBot="1" x14ac:dyDescent="0.3">
      <c r="B245" s="12" t="s">
        <v>49</v>
      </c>
      <c r="C245" s="39">
        <v>90</v>
      </c>
      <c r="D245" s="7">
        <v>10888</v>
      </c>
      <c r="E245" s="7">
        <v>48148</v>
      </c>
      <c r="F245" s="7">
        <v>61667.5</v>
      </c>
      <c r="G245" s="7">
        <v>122981.75</v>
      </c>
      <c r="H245" s="7">
        <v>19705.25</v>
      </c>
      <c r="I245" s="7">
        <v>8007.25</v>
      </c>
      <c r="J245" s="7">
        <v>1012254.71</v>
      </c>
      <c r="K245" s="23"/>
    </row>
    <row r="246" spans="2:11" ht="16.5" thickTop="1" thickBot="1" x14ac:dyDescent="0.3">
      <c r="B246" s="12" t="s">
        <v>12</v>
      </c>
      <c r="C246" s="39">
        <v>120</v>
      </c>
      <c r="D246" s="7">
        <v>10888</v>
      </c>
      <c r="E246" s="7">
        <v>48148</v>
      </c>
      <c r="F246" s="7">
        <v>61667.5</v>
      </c>
      <c r="G246" s="7">
        <v>122981.75</v>
      </c>
      <c r="H246" s="7">
        <v>19705.25</v>
      </c>
      <c r="I246" s="7">
        <v>8007.25</v>
      </c>
      <c r="J246" s="7">
        <v>1012254.71</v>
      </c>
      <c r="K246" s="23"/>
    </row>
    <row r="247" spans="2:11" ht="16.5" thickTop="1" thickBot="1" x14ac:dyDescent="0.3">
      <c r="B247" s="12" t="s">
        <v>50</v>
      </c>
      <c r="C247" s="39">
        <v>150</v>
      </c>
      <c r="D247" s="7">
        <v>0</v>
      </c>
      <c r="E247" s="7">
        <v>0</v>
      </c>
      <c r="F247" s="7">
        <v>0</v>
      </c>
      <c r="G247" s="7">
        <v>0</v>
      </c>
      <c r="H247" s="7">
        <v>0</v>
      </c>
      <c r="I247" s="7">
        <v>0</v>
      </c>
      <c r="J247" s="7">
        <v>0</v>
      </c>
      <c r="K247" s="23"/>
    </row>
    <row r="248" spans="2:11" ht="16.5" thickTop="1" thickBot="1" x14ac:dyDescent="0.3">
      <c r="B248" s="11" t="s">
        <v>442</v>
      </c>
      <c r="C248" s="39"/>
      <c r="D248" s="7"/>
      <c r="E248" s="7"/>
      <c r="F248" s="7"/>
      <c r="G248" s="7"/>
      <c r="H248" s="7"/>
      <c r="I248" s="7"/>
      <c r="J248" s="7"/>
      <c r="K248" s="23"/>
    </row>
    <row r="249" spans="2:11" ht="16.5" thickTop="1" thickBot="1" x14ac:dyDescent="0.3">
      <c r="B249" s="12" t="s">
        <v>47</v>
      </c>
      <c r="C249" s="39">
        <v>30</v>
      </c>
      <c r="D249" s="7">
        <v>10913406</v>
      </c>
      <c r="E249" s="7">
        <v>11990704.859999999</v>
      </c>
      <c r="F249" s="7">
        <v>15560511.02</v>
      </c>
      <c r="G249" s="7">
        <v>18284583.849999998</v>
      </c>
      <c r="H249" s="7">
        <v>16710267.640000001</v>
      </c>
      <c r="I249" s="7">
        <v>30371759</v>
      </c>
      <c r="J249" s="7">
        <v>37579294.489999995</v>
      </c>
      <c r="K249" s="23"/>
    </row>
    <row r="250" spans="2:11" ht="16.5" thickTop="1" thickBot="1" x14ac:dyDescent="0.3">
      <c r="B250" s="12" t="s">
        <v>48</v>
      </c>
      <c r="C250" s="39">
        <v>60</v>
      </c>
      <c r="D250" s="7">
        <v>10901405.140000001</v>
      </c>
      <c r="E250" s="7">
        <v>11922653.279999999</v>
      </c>
      <c r="F250" s="7">
        <v>11800660.959999999</v>
      </c>
      <c r="G250" s="7">
        <v>14126961.98</v>
      </c>
      <c r="H250" s="7">
        <v>15859489.640000001</v>
      </c>
      <c r="I250" s="7">
        <v>23544946.510000002</v>
      </c>
      <c r="J250" s="7">
        <v>30587823.66</v>
      </c>
      <c r="K250" s="23"/>
    </row>
    <row r="251" spans="2:11" ht="16.5" thickTop="1" thickBot="1" x14ac:dyDescent="0.3">
      <c r="B251" s="12" t="s">
        <v>49</v>
      </c>
      <c r="C251" s="39">
        <v>90</v>
      </c>
      <c r="D251" s="7">
        <v>12000.86</v>
      </c>
      <c r="E251" s="7">
        <v>68051.58</v>
      </c>
      <c r="F251" s="7">
        <v>3759850.0599999996</v>
      </c>
      <c r="G251" s="7">
        <v>4157621.87</v>
      </c>
      <c r="H251" s="7">
        <v>850778</v>
      </c>
      <c r="I251" s="7">
        <v>6826812.4900000002</v>
      </c>
      <c r="J251" s="7">
        <v>6991470.8300000001</v>
      </c>
      <c r="K251" s="23"/>
    </row>
    <row r="252" spans="2:11" ht="16.5" thickTop="1" thickBot="1" x14ac:dyDescent="0.3">
      <c r="B252" s="12" t="s">
        <v>12</v>
      </c>
      <c r="C252" s="39">
        <v>120</v>
      </c>
      <c r="D252" s="7">
        <v>12000.86</v>
      </c>
      <c r="E252" s="7">
        <v>68051.58</v>
      </c>
      <c r="F252" s="7">
        <v>3759850.0599999996</v>
      </c>
      <c r="G252" s="7">
        <v>4157621.87</v>
      </c>
      <c r="H252" s="7">
        <v>850778</v>
      </c>
      <c r="I252" s="7">
        <v>6826812.4900000002</v>
      </c>
      <c r="J252" s="7">
        <v>6991470.8300000001</v>
      </c>
      <c r="K252" s="23"/>
    </row>
    <row r="253" spans="2:11" ht="16.5" thickTop="1" thickBot="1" x14ac:dyDescent="0.3">
      <c r="B253" s="12" t="s">
        <v>50</v>
      </c>
      <c r="C253" s="39">
        <v>150</v>
      </c>
      <c r="D253" s="7">
        <v>0</v>
      </c>
      <c r="E253" s="7">
        <v>0</v>
      </c>
      <c r="F253" s="7">
        <v>0</v>
      </c>
      <c r="G253" s="7">
        <v>0</v>
      </c>
      <c r="H253" s="7">
        <v>0</v>
      </c>
      <c r="I253" s="7">
        <v>0</v>
      </c>
      <c r="J253" s="7">
        <v>0</v>
      </c>
      <c r="K253" s="23"/>
    </row>
    <row r="254" spans="2:11" ht="16.5" thickTop="1" thickBot="1" x14ac:dyDescent="0.3">
      <c r="B254" s="11" t="s">
        <v>400</v>
      </c>
      <c r="C254" s="39"/>
      <c r="D254" s="7"/>
      <c r="E254" s="7"/>
      <c r="F254" s="7"/>
      <c r="G254" s="7"/>
      <c r="H254" s="7"/>
      <c r="I254" s="7"/>
      <c r="J254" s="7"/>
      <c r="K254" s="23"/>
    </row>
    <row r="255" spans="2:11" ht="16.5" thickTop="1" thickBot="1" x14ac:dyDescent="0.3">
      <c r="B255" s="12" t="s">
        <v>47</v>
      </c>
      <c r="C255" s="39">
        <v>30</v>
      </c>
      <c r="D255" s="7">
        <v>11445580</v>
      </c>
      <c r="E255" s="7">
        <v>11710286</v>
      </c>
      <c r="F255" s="7">
        <v>11678239</v>
      </c>
      <c r="G255" s="7">
        <v>12359770.270000001</v>
      </c>
      <c r="H255" s="7">
        <v>13385741.489999998</v>
      </c>
      <c r="I255" s="7">
        <v>13356975</v>
      </c>
      <c r="J255" s="7">
        <v>16857122.670000002</v>
      </c>
      <c r="K255" s="23"/>
    </row>
    <row r="256" spans="2:11" ht="16.5" thickTop="1" thickBot="1" x14ac:dyDescent="0.3">
      <c r="B256" s="12" t="s">
        <v>48</v>
      </c>
      <c r="C256" s="39">
        <v>60</v>
      </c>
      <c r="D256" s="7">
        <v>11442936.290000001</v>
      </c>
      <c r="E256" s="7">
        <v>11261011.65</v>
      </c>
      <c r="F256" s="7">
        <v>11573646.729999999</v>
      </c>
      <c r="G256" s="7">
        <v>12313483.779999999</v>
      </c>
      <c r="H256" s="7">
        <v>13339071.100000001</v>
      </c>
      <c r="I256" s="7">
        <v>13133760.33</v>
      </c>
      <c r="J256" s="7">
        <v>15678615.809999999</v>
      </c>
      <c r="K256" s="23"/>
    </row>
    <row r="257" spans="2:11" ht="16.5" thickTop="1" thickBot="1" x14ac:dyDescent="0.3">
      <c r="B257" s="12" t="s">
        <v>49</v>
      </c>
      <c r="C257" s="39">
        <v>90</v>
      </c>
      <c r="D257" s="7">
        <v>2643.71</v>
      </c>
      <c r="E257" s="7">
        <v>449274.35000000003</v>
      </c>
      <c r="F257" s="7">
        <v>104592.26999999999</v>
      </c>
      <c r="G257" s="7">
        <v>46286.49</v>
      </c>
      <c r="H257" s="7">
        <v>46670.39</v>
      </c>
      <c r="I257" s="7">
        <v>223214.67</v>
      </c>
      <c r="J257" s="7">
        <v>1178506.8599999999</v>
      </c>
      <c r="K257" s="23"/>
    </row>
    <row r="258" spans="2:11" ht="16.5" thickTop="1" thickBot="1" x14ac:dyDescent="0.3">
      <c r="B258" s="12" t="s">
        <v>12</v>
      </c>
      <c r="C258" s="39">
        <v>120</v>
      </c>
      <c r="D258" s="7">
        <v>0</v>
      </c>
      <c r="E258" s="7">
        <v>0</v>
      </c>
      <c r="F258" s="7">
        <v>0</v>
      </c>
      <c r="G258" s="7">
        <v>0</v>
      </c>
      <c r="H258" s="7">
        <v>0</v>
      </c>
      <c r="I258" s="7">
        <v>0</v>
      </c>
      <c r="J258" s="7">
        <v>0</v>
      </c>
      <c r="K258" s="23"/>
    </row>
    <row r="259" spans="2:11" ht="16.5" thickTop="1" thickBot="1" x14ac:dyDescent="0.3">
      <c r="B259" s="12" t="s">
        <v>50</v>
      </c>
      <c r="C259" s="39">
        <v>150</v>
      </c>
      <c r="D259" s="7">
        <v>2643.71</v>
      </c>
      <c r="E259" s="7">
        <v>449274.35000000003</v>
      </c>
      <c r="F259" s="7">
        <v>104592.26999999999</v>
      </c>
      <c r="G259" s="7">
        <v>46286.49</v>
      </c>
      <c r="H259" s="7">
        <v>46670.39</v>
      </c>
      <c r="I259" s="7">
        <v>223214.67</v>
      </c>
      <c r="J259" s="7">
        <v>1178506.8599999999</v>
      </c>
      <c r="K259" s="23"/>
    </row>
    <row r="260" spans="2:11" ht="16.5" thickTop="1" thickBot="1" x14ac:dyDescent="0.3">
      <c r="B260" s="11" t="s">
        <v>439</v>
      </c>
      <c r="C260" s="39"/>
      <c r="D260" s="7"/>
      <c r="E260" s="7"/>
      <c r="F260" s="7"/>
      <c r="G260" s="7"/>
      <c r="H260" s="7"/>
      <c r="I260" s="7"/>
      <c r="J260" s="7"/>
      <c r="K260" s="23"/>
    </row>
    <row r="261" spans="2:11" ht="16.5" thickTop="1" thickBot="1" x14ac:dyDescent="0.3">
      <c r="B261" s="12" t="s">
        <v>47</v>
      </c>
      <c r="C261" s="39">
        <v>30</v>
      </c>
      <c r="D261" s="7">
        <v>31164467</v>
      </c>
      <c r="E261" s="7">
        <v>32910762.420000002</v>
      </c>
      <c r="F261" s="7">
        <v>36113082.630000003</v>
      </c>
      <c r="G261" s="7">
        <v>45681999.649999999</v>
      </c>
      <c r="H261" s="7">
        <v>54817650.769999996</v>
      </c>
      <c r="I261" s="7">
        <v>86450809.780000001</v>
      </c>
      <c r="J261" s="7">
        <v>98515798.329999998</v>
      </c>
      <c r="K261" s="23"/>
    </row>
    <row r="262" spans="2:11" ht="16.5" thickTop="1" thickBot="1" x14ac:dyDescent="0.3">
      <c r="B262" s="12" t="s">
        <v>48</v>
      </c>
      <c r="C262" s="39">
        <v>60</v>
      </c>
      <c r="D262" s="7">
        <v>30307151.600000001</v>
      </c>
      <c r="E262" s="7">
        <v>31636120.559999999</v>
      </c>
      <c r="F262" s="7">
        <v>33058777.98</v>
      </c>
      <c r="G262" s="7">
        <v>39466020.019999996</v>
      </c>
      <c r="H262" s="7">
        <v>45146602.100000001</v>
      </c>
      <c r="I262" s="7">
        <v>77748691.450000003</v>
      </c>
      <c r="J262" s="7">
        <v>84681644.430000007</v>
      </c>
      <c r="K262" s="23"/>
    </row>
    <row r="263" spans="2:11" ht="16.5" thickTop="1" thickBot="1" x14ac:dyDescent="0.3">
      <c r="B263" s="12" t="s">
        <v>49</v>
      </c>
      <c r="C263" s="39">
        <v>90</v>
      </c>
      <c r="D263" s="7">
        <v>857315.4</v>
      </c>
      <c r="E263" s="7">
        <v>1274641.8599999999</v>
      </c>
      <c r="F263" s="7">
        <v>3054304.65</v>
      </c>
      <c r="G263" s="7">
        <v>6215979.6299999999</v>
      </c>
      <c r="H263" s="7">
        <v>9671048.6699999999</v>
      </c>
      <c r="I263" s="7">
        <v>8702118.3300000001</v>
      </c>
      <c r="J263" s="7">
        <v>13834153.9</v>
      </c>
      <c r="K263" s="23"/>
    </row>
    <row r="264" spans="2:11" ht="16.5" thickTop="1" thickBot="1" x14ac:dyDescent="0.3">
      <c r="B264" s="12" t="s">
        <v>12</v>
      </c>
      <c r="C264" s="39">
        <v>120</v>
      </c>
      <c r="D264" s="7">
        <v>857315.4</v>
      </c>
      <c r="E264" s="7">
        <v>1274641.8599999999</v>
      </c>
      <c r="F264" s="7">
        <v>3054304.65</v>
      </c>
      <c r="G264" s="7">
        <v>6215979.6299999999</v>
      </c>
      <c r="H264" s="7">
        <v>9671048.6699999999</v>
      </c>
      <c r="I264" s="7">
        <v>8702118.3300000001</v>
      </c>
      <c r="J264" s="7">
        <v>13834153.9</v>
      </c>
      <c r="K264" s="23"/>
    </row>
    <row r="265" spans="2:11" ht="16.5" thickTop="1" thickBot="1" x14ac:dyDescent="0.3">
      <c r="B265" s="12" t="s">
        <v>50</v>
      </c>
      <c r="C265" s="39">
        <v>150</v>
      </c>
      <c r="D265" s="7">
        <v>0</v>
      </c>
      <c r="E265" s="7">
        <v>0</v>
      </c>
      <c r="F265" s="7">
        <v>0</v>
      </c>
      <c r="G265" s="7">
        <v>0</v>
      </c>
      <c r="H265" s="7">
        <v>0</v>
      </c>
      <c r="I265" s="7">
        <v>0</v>
      </c>
      <c r="J265" s="7">
        <v>0</v>
      </c>
      <c r="K265" s="23"/>
    </row>
    <row r="266" spans="2:11" ht="16.5" thickTop="1" thickBot="1" x14ac:dyDescent="0.3">
      <c r="B266" s="11" t="s">
        <v>475</v>
      </c>
      <c r="C266" s="39"/>
      <c r="D266" s="7"/>
      <c r="E266" s="7"/>
      <c r="F266" s="7"/>
      <c r="G266" s="7"/>
      <c r="H266" s="7"/>
      <c r="I266" s="7"/>
      <c r="J266" s="7"/>
      <c r="K266" s="23"/>
    </row>
    <row r="267" spans="2:11" ht="16.5" thickTop="1" thickBot="1" x14ac:dyDescent="0.3">
      <c r="B267" s="12" t="s">
        <v>47</v>
      </c>
      <c r="C267" s="39">
        <v>10</v>
      </c>
      <c r="D267" s="7">
        <v>0</v>
      </c>
      <c r="E267" s="7">
        <v>0</v>
      </c>
      <c r="F267" s="7">
        <v>0</v>
      </c>
      <c r="G267" s="7">
        <v>0</v>
      </c>
      <c r="H267" s="7">
        <v>0</v>
      </c>
      <c r="I267" s="7">
        <v>0</v>
      </c>
      <c r="J267" s="7">
        <v>0</v>
      </c>
      <c r="K267" s="23"/>
    </row>
    <row r="268" spans="2:11" ht="16.5" thickTop="1" thickBot="1" x14ac:dyDescent="0.3">
      <c r="B268" s="12" t="s">
        <v>48</v>
      </c>
      <c r="C268" s="39">
        <v>20</v>
      </c>
      <c r="D268" s="7">
        <v>0</v>
      </c>
      <c r="E268" s="7">
        <v>0</v>
      </c>
      <c r="F268" s="7">
        <v>0</v>
      </c>
      <c r="G268" s="7">
        <v>0</v>
      </c>
      <c r="H268" s="7">
        <v>0</v>
      </c>
      <c r="I268" s="7">
        <v>0</v>
      </c>
      <c r="J268" s="7">
        <v>0</v>
      </c>
      <c r="K268" s="23"/>
    </row>
    <row r="269" spans="2:11" ht="16.5" thickTop="1" thickBot="1" x14ac:dyDescent="0.3">
      <c r="B269" s="12" t="s">
        <v>49</v>
      </c>
      <c r="C269" s="39">
        <v>30</v>
      </c>
      <c r="D269" s="7">
        <v>0</v>
      </c>
      <c r="E269" s="7">
        <v>0</v>
      </c>
      <c r="F269" s="7">
        <v>0</v>
      </c>
      <c r="G269" s="7">
        <v>0</v>
      </c>
      <c r="H269" s="7">
        <v>0</v>
      </c>
      <c r="I269" s="7">
        <v>0</v>
      </c>
      <c r="J269" s="7">
        <v>0</v>
      </c>
      <c r="K269" s="23"/>
    </row>
    <row r="270" spans="2:11" ht="16.5" thickTop="1" thickBot="1" x14ac:dyDescent="0.3">
      <c r="B270" s="12" t="s">
        <v>12</v>
      </c>
      <c r="C270" s="39">
        <v>40</v>
      </c>
      <c r="D270" s="7">
        <v>0</v>
      </c>
      <c r="E270" s="7">
        <v>0</v>
      </c>
      <c r="F270" s="7">
        <v>0</v>
      </c>
      <c r="G270" s="7">
        <v>0</v>
      </c>
      <c r="H270" s="7">
        <v>0</v>
      </c>
      <c r="I270" s="7">
        <v>0</v>
      </c>
      <c r="J270" s="7">
        <v>0</v>
      </c>
      <c r="K270" s="23"/>
    </row>
    <row r="271" spans="2:11" ht="16.5" thickTop="1" thickBot="1" x14ac:dyDescent="0.3">
      <c r="B271" s="12" t="s">
        <v>50</v>
      </c>
      <c r="C271" s="39">
        <v>50</v>
      </c>
      <c r="D271" s="7">
        <v>0</v>
      </c>
      <c r="E271" s="7">
        <v>0</v>
      </c>
      <c r="F271" s="7">
        <v>0</v>
      </c>
      <c r="G271" s="7">
        <v>0</v>
      </c>
      <c r="H271" s="7">
        <v>0</v>
      </c>
      <c r="I271" s="7">
        <v>0</v>
      </c>
      <c r="J271" s="7">
        <v>0</v>
      </c>
      <c r="K271" s="23"/>
    </row>
    <row r="272" spans="2:11" ht="16.5" thickTop="1" thickBot="1" x14ac:dyDescent="0.3">
      <c r="B272" s="11" t="s">
        <v>481</v>
      </c>
      <c r="C272" s="39"/>
      <c r="D272" s="7"/>
      <c r="E272" s="7"/>
      <c r="F272" s="7"/>
      <c r="G272" s="7"/>
      <c r="H272" s="7"/>
      <c r="I272" s="7"/>
      <c r="J272" s="7"/>
      <c r="K272" s="23"/>
    </row>
    <row r="273" spans="2:11" ht="16.5" thickTop="1" thickBot="1" x14ac:dyDescent="0.3">
      <c r="B273" s="12" t="s">
        <v>47</v>
      </c>
      <c r="C273" s="39">
        <v>10</v>
      </c>
      <c r="D273" s="7">
        <v>17603</v>
      </c>
      <c r="E273" s="7">
        <v>0</v>
      </c>
      <c r="F273" s="7">
        <v>0</v>
      </c>
      <c r="G273" s="7">
        <v>0</v>
      </c>
      <c r="H273" s="7">
        <v>0</v>
      </c>
      <c r="I273" s="7">
        <v>0</v>
      </c>
      <c r="J273" s="7">
        <v>0</v>
      </c>
      <c r="K273" s="23"/>
    </row>
    <row r="274" spans="2:11" ht="16.5" thickTop="1" thickBot="1" x14ac:dyDescent="0.3">
      <c r="B274" s="12" t="s">
        <v>48</v>
      </c>
      <c r="C274" s="39">
        <v>20</v>
      </c>
      <c r="D274" s="7">
        <v>17603</v>
      </c>
      <c r="E274" s="7">
        <v>0</v>
      </c>
      <c r="F274" s="7">
        <v>0</v>
      </c>
      <c r="G274" s="7">
        <v>0</v>
      </c>
      <c r="H274" s="7">
        <v>0</v>
      </c>
      <c r="I274" s="7">
        <v>0</v>
      </c>
      <c r="J274" s="7">
        <v>0</v>
      </c>
      <c r="K274" s="23"/>
    </row>
    <row r="275" spans="2:11" ht="16.5" thickTop="1" thickBot="1" x14ac:dyDescent="0.3">
      <c r="B275" s="12" t="s">
        <v>49</v>
      </c>
      <c r="C275" s="39">
        <v>30</v>
      </c>
      <c r="D275" s="7">
        <v>0</v>
      </c>
      <c r="E275" s="7">
        <v>0</v>
      </c>
      <c r="F275" s="7">
        <v>0</v>
      </c>
      <c r="G275" s="7">
        <v>0</v>
      </c>
      <c r="H275" s="7">
        <v>0</v>
      </c>
      <c r="I275" s="7">
        <v>0</v>
      </c>
      <c r="J275" s="7">
        <v>0</v>
      </c>
      <c r="K275" s="23"/>
    </row>
    <row r="276" spans="2:11" ht="16.5" thickTop="1" thickBot="1" x14ac:dyDescent="0.3">
      <c r="B276" s="12" t="s">
        <v>12</v>
      </c>
      <c r="C276" s="39">
        <v>40</v>
      </c>
      <c r="D276" s="7">
        <v>0</v>
      </c>
      <c r="E276" s="7">
        <v>0</v>
      </c>
      <c r="F276" s="7">
        <v>0</v>
      </c>
      <c r="G276" s="7">
        <v>0</v>
      </c>
      <c r="H276" s="7">
        <v>0</v>
      </c>
      <c r="I276" s="7">
        <v>0</v>
      </c>
      <c r="J276" s="7">
        <v>0</v>
      </c>
      <c r="K276" s="23"/>
    </row>
    <row r="277" spans="2:11" ht="16.5" thickTop="1" thickBot="1" x14ac:dyDescent="0.3">
      <c r="B277" s="12" t="s">
        <v>50</v>
      </c>
      <c r="C277" s="39">
        <v>50</v>
      </c>
      <c r="D277" s="7">
        <v>0</v>
      </c>
      <c r="E277" s="7">
        <v>0</v>
      </c>
      <c r="F277" s="7">
        <v>0</v>
      </c>
      <c r="G277" s="7">
        <v>0</v>
      </c>
      <c r="H277" s="7">
        <v>0</v>
      </c>
      <c r="I277" s="7">
        <v>0</v>
      </c>
      <c r="J277" s="7">
        <v>0</v>
      </c>
      <c r="K277" s="23"/>
    </row>
    <row r="278" spans="2:11" ht="16.5" thickTop="1" thickBot="1" x14ac:dyDescent="0.3">
      <c r="B278" s="11" t="s">
        <v>461</v>
      </c>
      <c r="C278" s="39"/>
      <c r="D278" s="7"/>
      <c r="E278" s="7"/>
      <c r="F278" s="7"/>
      <c r="G278" s="7"/>
      <c r="H278" s="7"/>
      <c r="I278" s="7"/>
      <c r="J278" s="7"/>
      <c r="K278" s="23"/>
    </row>
    <row r="279" spans="2:11" ht="16.5" thickTop="1" thickBot="1" x14ac:dyDescent="0.3">
      <c r="B279" s="12" t="s">
        <v>47</v>
      </c>
      <c r="C279" s="39">
        <v>30</v>
      </c>
      <c r="D279" s="7">
        <v>48579044</v>
      </c>
      <c r="E279" s="7">
        <v>51869548.68</v>
      </c>
      <c r="F279" s="7">
        <v>53406761.200000003</v>
      </c>
      <c r="G279" s="7">
        <v>62963948.629999995</v>
      </c>
      <c r="H279" s="7">
        <v>72086798</v>
      </c>
      <c r="I279" s="7">
        <v>86925144.730000004</v>
      </c>
      <c r="J279" s="7">
        <v>102364771.03</v>
      </c>
      <c r="K279" s="23"/>
    </row>
    <row r="280" spans="2:11" ht="16.5" thickTop="1" thickBot="1" x14ac:dyDescent="0.3">
      <c r="B280" s="12" t="s">
        <v>48</v>
      </c>
      <c r="C280" s="39">
        <v>60</v>
      </c>
      <c r="D280" s="7">
        <v>48579044</v>
      </c>
      <c r="E280" s="7">
        <v>51869548.68</v>
      </c>
      <c r="F280" s="7">
        <v>53406761.200000003</v>
      </c>
      <c r="G280" s="7">
        <v>62963948.629999995</v>
      </c>
      <c r="H280" s="7">
        <v>72086798</v>
      </c>
      <c r="I280" s="7">
        <v>86925144.730000004</v>
      </c>
      <c r="J280" s="7">
        <v>102364771.03</v>
      </c>
      <c r="K280" s="23"/>
    </row>
    <row r="281" spans="2:11" ht="16.5" thickTop="1" thickBot="1" x14ac:dyDescent="0.3">
      <c r="B281" s="12" t="s">
        <v>49</v>
      </c>
      <c r="C281" s="39">
        <v>90</v>
      </c>
      <c r="D281" s="7">
        <v>0</v>
      </c>
      <c r="E281" s="7">
        <v>0</v>
      </c>
      <c r="F281" s="7">
        <v>0</v>
      </c>
      <c r="G281" s="7">
        <v>0</v>
      </c>
      <c r="H281" s="7">
        <v>0</v>
      </c>
      <c r="I281" s="7">
        <v>0</v>
      </c>
      <c r="J281" s="7">
        <v>0</v>
      </c>
      <c r="K281" s="23"/>
    </row>
    <row r="282" spans="2:11" ht="16.5" thickTop="1" thickBot="1" x14ac:dyDescent="0.3">
      <c r="B282" s="12" t="s">
        <v>12</v>
      </c>
      <c r="C282" s="39">
        <v>120</v>
      </c>
      <c r="D282" s="7">
        <v>0</v>
      </c>
      <c r="E282" s="7">
        <v>0</v>
      </c>
      <c r="F282" s="7">
        <v>0</v>
      </c>
      <c r="G282" s="7">
        <v>0</v>
      </c>
      <c r="H282" s="7">
        <v>0</v>
      </c>
      <c r="I282" s="7">
        <v>0</v>
      </c>
      <c r="J282" s="7">
        <v>0</v>
      </c>
      <c r="K282" s="23"/>
    </row>
    <row r="283" spans="2:11" ht="16.5" thickTop="1" thickBot="1" x14ac:dyDescent="0.3">
      <c r="B283" s="12" t="s">
        <v>50</v>
      </c>
      <c r="C283" s="39">
        <v>150</v>
      </c>
      <c r="D283" s="7">
        <v>0</v>
      </c>
      <c r="E283" s="7">
        <v>0</v>
      </c>
      <c r="F283" s="7">
        <v>0</v>
      </c>
      <c r="G283" s="7">
        <v>0</v>
      </c>
      <c r="H283" s="7">
        <v>0</v>
      </c>
      <c r="I283" s="7">
        <v>0</v>
      </c>
      <c r="J283" s="7">
        <v>0</v>
      </c>
      <c r="K283" s="23"/>
    </row>
    <row r="284" spans="2:11" ht="16.5" thickTop="1" thickBot="1" x14ac:dyDescent="0.3">
      <c r="B284" s="11" t="s">
        <v>508</v>
      </c>
      <c r="C284" s="39"/>
      <c r="D284" s="7"/>
      <c r="E284" s="7"/>
      <c r="F284" s="7"/>
      <c r="G284" s="7"/>
      <c r="H284" s="7"/>
      <c r="I284" s="7"/>
      <c r="J284" s="7"/>
      <c r="K284" s="23"/>
    </row>
    <row r="285" spans="2:11" ht="16.5" thickTop="1" thickBot="1" x14ac:dyDescent="0.3">
      <c r="B285" s="12" t="s">
        <v>47</v>
      </c>
      <c r="C285" s="39">
        <v>10</v>
      </c>
      <c r="D285" s="7">
        <v>10180739</v>
      </c>
      <c r="E285" s="7">
        <v>10871872</v>
      </c>
      <c r="F285" s="7">
        <v>11176217</v>
      </c>
      <c r="G285" s="7">
        <v>12859687</v>
      </c>
      <c r="H285" s="7">
        <v>13890787</v>
      </c>
      <c r="I285" s="7">
        <v>13692017.1</v>
      </c>
      <c r="J285" s="7">
        <v>13971324</v>
      </c>
      <c r="K285" s="23"/>
    </row>
    <row r="286" spans="2:11" ht="16.5" thickTop="1" thickBot="1" x14ac:dyDescent="0.3">
      <c r="B286" s="12" t="s">
        <v>48</v>
      </c>
      <c r="C286" s="39">
        <v>20</v>
      </c>
      <c r="D286" s="7">
        <v>10180739</v>
      </c>
      <c r="E286" s="7">
        <v>10871872</v>
      </c>
      <c r="F286" s="7">
        <v>10968217</v>
      </c>
      <c r="G286" s="7">
        <v>11878321.98</v>
      </c>
      <c r="H286" s="7">
        <v>13405371.9</v>
      </c>
      <c r="I286" s="7">
        <v>13692016.76</v>
      </c>
      <c r="J286" s="7">
        <v>13971323.800000001</v>
      </c>
      <c r="K286" s="23"/>
    </row>
    <row r="287" spans="2:11" ht="16.5" thickTop="1" thickBot="1" x14ac:dyDescent="0.3">
      <c r="B287" s="12" t="s">
        <v>49</v>
      </c>
      <c r="C287" s="39">
        <v>30</v>
      </c>
      <c r="D287" s="7">
        <v>0</v>
      </c>
      <c r="E287" s="7">
        <v>0</v>
      </c>
      <c r="F287" s="7">
        <v>208000</v>
      </c>
      <c r="G287" s="7">
        <v>981365.02</v>
      </c>
      <c r="H287" s="7">
        <v>485415.1</v>
      </c>
      <c r="I287" s="7">
        <v>0.34</v>
      </c>
      <c r="J287" s="7">
        <v>0.2</v>
      </c>
      <c r="K287" s="23"/>
    </row>
    <row r="288" spans="2:11" ht="16.5" thickTop="1" thickBot="1" x14ac:dyDescent="0.3">
      <c r="B288" s="12" t="s">
        <v>12</v>
      </c>
      <c r="C288" s="39">
        <v>40</v>
      </c>
      <c r="D288" s="7">
        <v>0</v>
      </c>
      <c r="E288" s="7">
        <v>0</v>
      </c>
      <c r="F288" s="7">
        <v>0</v>
      </c>
      <c r="G288" s="7">
        <v>0</v>
      </c>
      <c r="H288" s="7">
        <v>0</v>
      </c>
      <c r="I288" s="7">
        <v>0</v>
      </c>
      <c r="J288" s="7">
        <v>0</v>
      </c>
      <c r="K288" s="23"/>
    </row>
    <row r="289" spans="2:11" ht="16.5" thickTop="1" thickBot="1" x14ac:dyDescent="0.3">
      <c r="B289" s="12" t="s">
        <v>50</v>
      </c>
      <c r="C289" s="39">
        <v>50</v>
      </c>
      <c r="D289" s="7">
        <v>0</v>
      </c>
      <c r="E289" s="7">
        <v>0</v>
      </c>
      <c r="F289" s="7">
        <v>208000</v>
      </c>
      <c r="G289" s="7">
        <v>981365.02</v>
      </c>
      <c r="H289" s="7">
        <v>485415.1</v>
      </c>
      <c r="I289" s="7">
        <v>0.34</v>
      </c>
      <c r="J289" s="7">
        <v>0.2</v>
      </c>
      <c r="K289" s="23"/>
    </row>
    <row r="290" spans="2:11" ht="16.5" thickTop="1" thickBot="1" x14ac:dyDescent="0.3">
      <c r="B290" s="11" t="s">
        <v>484</v>
      </c>
      <c r="C290" s="39"/>
      <c r="D290" s="7"/>
      <c r="E290" s="7"/>
      <c r="F290" s="7"/>
      <c r="G290" s="7"/>
      <c r="H290" s="7"/>
      <c r="I290" s="7"/>
      <c r="J290" s="7"/>
      <c r="K290" s="23"/>
    </row>
    <row r="291" spans="2:11" ht="16.5" thickTop="1" thickBot="1" x14ac:dyDescent="0.3">
      <c r="B291" s="12" t="s">
        <v>47</v>
      </c>
      <c r="C291" s="39">
        <v>10</v>
      </c>
      <c r="D291" s="7">
        <v>1926824</v>
      </c>
      <c r="E291" s="7">
        <v>2354332</v>
      </c>
      <c r="F291" s="7">
        <v>2363170</v>
      </c>
      <c r="G291" s="7">
        <v>2512735</v>
      </c>
      <c r="H291" s="7">
        <v>2840342</v>
      </c>
      <c r="I291" s="7">
        <v>2898732</v>
      </c>
      <c r="J291" s="7">
        <v>3000455</v>
      </c>
      <c r="K291" s="23"/>
    </row>
    <row r="292" spans="2:11" ht="16.5" thickTop="1" thickBot="1" x14ac:dyDescent="0.3">
      <c r="B292" s="12" t="s">
        <v>48</v>
      </c>
      <c r="C292" s="39">
        <v>20</v>
      </c>
      <c r="D292" s="7">
        <v>1888426.05</v>
      </c>
      <c r="E292" s="7">
        <v>2091998.34</v>
      </c>
      <c r="F292" s="7">
        <v>2363168.3199999998</v>
      </c>
      <c r="G292" s="7">
        <v>2512691.9500000002</v>
      </c>
      <c r="H292" s="7">
        <v>2840328.46</v>
      </c>
      <c r="I292" s="7">
        <v>2898732</v>
      </c>
      <c r="J292" s="7">
        <v>3000455</v>
      </c>
      <c r="K292" s="23"/>
    </row>
    <row r="293" spans="2:11" ht="16.5" thickTop="1" thickBot="1" x14ac:dyDescent="0.3">
      <c r="B293" s="12" t="s">
        <v>49</v>
      </c>
      <c r="C293" s="39">
        <v>30</v>
      </c>
      <c r="D293" s="7">
        <v>38397.949999999997</v>
      </c>
      <c r="E293" s="7">
        <v>262333.65999999997</v>
      </c>
      <c r="F293" s="7">
        <v>1.68</v>
      </c>
      <c r="G293" s="7">
        <v>43.05</v>
      </c>
      <c r="H293" s="7">
        <v>13.54</v>
      </c>
      <c r="I293" s="7">
        <v>0</v>
      </c>
      <c r="J293" s="7">
        <v>0</v>
      </c>
      <c r="K293" s="23"/>
    </row>
    <row r="294" spans="2:11" ht="16.5" thickTop="1" thickBot="1" x14ac:dyDescent="0.3">
      <c r="B294" s="12" t="s">
        <v>12</v>
      </c>
      <c r="C294" s="39">
        <v>40</v>
      </c>
      <c r="D294" s="7">
        <v>0</v>
      </c>
      <c r="E294" s="7">
        <v>0</v>
      </c>
      <c r="F294" s="7">
        <v>0</v>
      </c>
      <c r="G294" s="7">
        <v>0</v>
      </c>
      <c r="H294" s="7">
        <v>0</v>
      </c>
      <c r="I294" s="7">
        <v>0</v>
      </c>
      <c r="J294" s="7">
        <v>0</v>
      </c>
      <c r="K294" s="23"/>
    </row>
    <row r="295" spans="2:11" ht="16.5" thickTop="1" thickBot="1" x14ac:dyDescent="0.3">
      <c r="B295" s="12" t="s">
        <v>50</v>
      </c>
      <c r="C295" s="39">
        <v>50</v>
      </c>
      <c r="D295" s="7">
        <v>38397.949999999997</v>
      </c>
      <c r="E295" s="7">
        <v>262333.65999999997</v>
      </c>
      <c r="F295" s="7">
        <v>1.68</v>
      </c>
      <c r="G295" s="7">
        <v>43.05</v>
      </c>
      <c r="H295" s="7">
        <v>13.54</v>
      </c>
      <c r="I295" s="7">
        <v>0</v>
      </c>
      <c r="J295" s="7">
        <v>0</v>
      </c>
      <c r="K295" s="23"/>
    </row>
    <row r="296" spans="2:11" ht="16.5" thickTop="1" thickBot="1" x14ac:dyDescent="0.3">
      <c r="B296" s="11" t="s">
        <v>422</v>
      </c>
      <c r="C296" s="39"/>
      <c r="D296" s="7"/>
      <c r="E296" s="7"/>
      <c r="F296" s="7"/>
      <c r="G296" s="7"/>
      <c r="H296" s="7"/>
      <c r="I296" s="7"/>
      <c r="J296" s="7"/>
      <c r="K296" s="23"/>
    </row>
    <row r="297" spans="2:11" ht="16.5" thickTop="1" thickBot="1" x14ac:dyDescent="0.3">
      <c r="B297" s="12" t="s">
        <v>47</v>
      </c>
      <c r="C297" s="39">
        <v>30</v>
      </c>
      <c r="D297" s="7">
        <v>1007047</v>
      </c>
      <c r="E297" s="7">
        <v>1450034.48</v>
      </c>
      <c r="F297" s="7">
        <v>1332340.22</v>
      </c>
      <c r="G297" s="7">
        <v>1836294.15</v>
      </c>
      <c r="H297" s="7">
        <v>2293857.58</v>
      </c>
      <c r="I297" s="7">
        <v>2473567.58</v>
      </c>
      <c r="J297" s="7">
        <v>4065979.58</v>
      </c>
      <c r="K297" s="23"/>
    </row>
    <row r="298" spans="2:11" ht="16.5" thickTop="1" thickBot="1" x14ac:dyDescent="0.3">
      <c r="B298" s="12" t="s">
        <v>48</v>
      </c>
      <c r="C298" s="39">
        <v>60</v>
      </c>
      <c r="D298" s="7">
        <v>1007047</v>
      </c>
      <c r="E298" s="7">
        <v>1442404.26</v>
      </c>
      <c r="F298" s="7">
        <v>970796.07</v>
      </c>
      <c r="G298" s="7">
        <v>1117726.57</v>
      </c>
      <c r="H298" s="7">
        <v>2205597</v>
      </c>
      <c r="I298" s="7">
        <v>2358882</v>
      </c>
      <c r="J298" s="7">
        <v>3062521.03</v>
      </c>
      <c r="K298" s="23"/>
    </row>
    <row r="299" spans="2:11" ht="16.5" thickTop="1" thickBot="1" x14ac:dyDescent="0.3">
      <c r="B299" s="12" t="s">
        <v>49</v>
      </c>
      <c r="C299" s="39">
        <v>90</v>
      </c>
      <c r="D299" s="7">
        <v>0</v>
      </c>
      <c r="E299" s="7">
        <v>7630.2199999999993</v>
      </c>
      <c r="F299" s="7">
        <v>361544.15</v>
      </c>
      <c r="G299" s="7">
        <v>718567.58</v>
      </c>
      <c r="H299" s="7">
        <v>88260.58</v>
      </c>
      <c r="I299" s="7">
        <v>114685.58</v>
      </c>
      <c r="J299" s="7">
        <v>1003458.55</v>
      </c>
      <c r="K299" s="23"/>
    </row>
    <row r="300" spans="2:11" ht="16.5" thickTop="1" thickBot="1" x14ac:dyDescent="0.3">
      <c r="B300" s="12" t="s">
        <v>12</v>
      </c>
      <c r="C300" s="39">
        <v>120</v>
      </c>
      <c r="D300" s="7">
        <v>0</v>
      </c>
      <c r="E300" s="7">
        <v>7630.2199999999993</v>
      </c>
      <c r="F300" s="7">
        <v>361544.15</v>
      </c>
      <c r="G300" s="7">
        <v>718567.58</v>
      </c>
      <c r="H300" s="7">
        <v>88260.58</v>
      </c>
      <c r="I300" s="7">
        <v>114685.58</v>
      </c>
      <c r="J300" s="7">
        <v>1003458.55</v>
      </c>
      <c r="K300" s="23"/>
    </row>
    <row r="301" spans="2:11" ht="16.5" thickTop="1" thickBot="1" x14ac:dyDescent="0.3">
      <c r="B301" s="12" t="s">
        <v>50</v>
      </c>
      <c r="C301" s="39">
        <v>150</v>
      </c>
      <c r="D301" s="7">
        <v>0</v>
      </c>
      <c r="E301" s="7">
        <v>0</v>
      </c>
      <c r="F301" s="7">
        <v>0</v>
      </c>
      <c r="G301" s="7">
        <v>0</v>
      </c>
      <c r="H301" s="7">
        <v>0</v>
      </c>
      <c r="I301" s="7">
        <v>0</v>
      </c>
      <c r="J301" s="7">
        <v>0</v>
      </c>
      <c r="K301" s="23"/>
    </row>
    <row r="302" spans="2:11" ht="16.5" thickTop="1" thickBot="1" x14ac:dyDescent="0.3">
      <c r="B302" s="11" t="s">
        <v>415</v>
      </c>
      <c r="C302" s="39"/>
      <c r="D302" s="7"/>
      <c r="E302" s="7"/>
      <c r="F302" s="7"/>
      <c r="G302" s="7"/>
      <c r="H302" s="7"/>
      <c r="I302" s="7"/>
      <c r="J302" s="7"/>
      <c r="K302" s="23"/>
    </row>
    <row r="303" spans="2:11" ht="16.5" thickTop="1" thickBot="1" x14ac:dyDescent="0.3">
      <c r="B303" s="12" t="s">
        <v>47</v>
      </c>
      <c r="C303" s="39">
        <v>30</v>
      </c>
      <c r="D303" s="7">
        <v>5062669</v>
      </c>
      <c r="E303" s="7">
        <v>6015240</v>
      </c>
      <c r="F303" s="7">
        <v>6125947</v>
      </c>
      <c r="G303" s="7">
        <v>6414030</v>
      </c>
      <c r="H303" s="7">
        <v>6856619</v>
      </c>
      <c r="I303" s="7">
        <v>8518530.0800000001</v>
      </c>
      <c r="J303" s="7">
        <v>9738798.629999999</v>
      </c>
      <c r="K303" s="23"/>
    </row>
    <row r="304" spans="2:11" ht="16.5" thickTop="1" thickBot="1" x14ac:dyDescent="0.3">
      <c r="B304" s="12" t="s">
        <v>48</v>
      </c>
      <c r="C304" s="39">
        <v>60</v>
      </c>
      <c r="D304" s="7">
        <v>5062669</v>
      </c>
      <c r="E304" s="7">
        <v>6015240</v>
      </c>
      <c r="F304" s="7">
        <v>6025947</v>
      </c>
      <c r="G304" s="7">
        <v>6414030</v>
      </c>
      <c r="H304" s="7">
        <v>6788815.9199999999</v>
      </c>
      <c r="I304" s="7">
        <v>8427558.4499999993</v>
      </c>
      <c r="J304" s="7">
        <v>9293281.5199999996</v>
      </c>
      <c r="K304" s="23"/>
    </row>
    <row r="305" spans="2:11" ht="16.5" thickTop="1" thickBot="1" x14ac:dyDescent="0.3">
      <c r="B305" s="12" t="s">
        <v>49</v>
      </c>
      <c r="C305" s="39">
        <v>90</v>
      </c>
      <c r="D305" s="7">
        <v>0</v>
      </c>
      <c r="E305" s="7">
        <v>0</v>
      </c>
      <c r="F305" s="7">
        <v>100000</v>
      </c>
      <c r="G305" s="7">
        <v>0</v>
      </c>
      <c r="H305" s="7">
        <v>67803.08</v>
      </c>
      <c r="I305" s="7">
        <v>90971.62999999999</v>
      </c>
      <c r="J305" s="7">
        <v>445517.11000000004</v>
      </c>
      <c r="K305" s="23"/>
    </row>
    <row r="306" spans="2:11" ht="16.5" thickTop="1" thickBot="1" x14ac:dyDescent="0.3">
      <c r="B306" s="12" t="s">
        <v>12</v>
      </c>
      <c r="C306" s="39">
        <v>120</v>
      </c>
      <c r="D306" s="7">
        <v>0</v>
      </c>
      <c r="E306" s="7">
        <v>0</v>
      </c>
      <c r="F306" s="7">
        <v>100000</v>
      </c>
      <c r="G306" s="7">
        <v>0</v>
      </c>
      <c r="H306" s="7">
        <v>67803.08</v>
      </c>
      <c r="I306" s="7">
        <v>90971.62999999999</v>
      </c>
      <c r="J306" s="7">
        <v>445517.11000000004</v>
      </c>
      <c r="K306" s="23"/>
    </row>
    <row r="307" spans="2:11" ht="16.5" thickTop="1" thickBot="1" x14ac:dyDescent="0.3">
      <c r="B307" s="12" t="s">
        <v>50</v>
      </c>
      <c r="C307" s="39">
        <v>150</v>
      </c>
      <c r="D307" s="7">
        <v>0</v>
      </c>
      <c r="E307" s="7">
        <v>0</v>
      </c>
      <c r="F307" s="7">
        <v>0</v>
      </c>
      <c r="G307" s="7">
        <v>0</v>
      </c>
      <c r="H307" s="7">
        <v>0</v>
      </c>
      <c r="I307" s="7">
        <v>0</v>
      </c>
      <c r="J307" s="7">
        <v>0</v>
      </c>
      <c r="K307" s="23"/>
    </row>
    <row r="308" spans="2:11" ht="16.5" thickTop="1" thickBot="1" x14ac:dyDescent="0.3">
      <c r="B308" s="11" t="s">
        <v>534</v>
      </c>
      <c r="C308" s="39"/>
      <c r="D308" s="7"/>
      <c r="E308" s="7"/>
      <c r="F308" s="7"/>
      <c r="G308" s="7"/>
      <c r="H308" s="7"/>
      <c r="I308" s="7"/>
      <c r="J308" s="7"/>
      <c r="K308" s="23"/>
    </row>
    <row r="309" spans="2:11" ht="16.5" thickTop="1" thickBot="1" x14ac:dyDescent="0.3">
      <c r="B309" s="12" t="s">
        <v>47</v>
      </c>
      <c r="C309" s="39">
        <v>10</v>
      </c>
      <c r="D309" s="7">
        <v>0</v>
      </c>
      <c r="E309" s="7">
        <v>0</v>
      </c>
      <c r="F309" s="7">
        <v>0</v>
      </c>
      <c r="G309" s="7">
        <v>0</v>
      </c>
      <c r="H309" s="7">
        <v>0</v>
      </c>
      <c r="I309" s="7">
        <v>0</v>
      </c>
      <c r="J309" s="7">
        <v>0</v>
      </c>
      <c r="K309" s="23"/>
    </row>
    <row r="310" spans="2:11" ht="16.5" thickTop="1" thickBot="1" x14ac:dyDescent="0.3">
      <c r="B310" s="12" t="s">
        <v>48</v>
      </c>
      <c r="C310" s="39">
        <v>20</v>
      </c>
      <c r="D310" s="7">
        <v>0</v>
      </c>
      <c r="E310" s="7">
        <v>0</v>
      </c>
      <c r="F310" s="7">
        <v>0</v>
      </c>
      <c r="G310" s="7">
        <v>0</v>
      </c>
      <c r="H310" s="7">
        <v>0</v>
      </c>
      <c r="I310" s="7">
        <v>0</v>
      </c>
      <c r="J310" s="7">
        <v>0</v>
      </c>
      <c r="K310" s="23"/>
    </row>
    <row r="311" spans="2:11" ht="16.5" thickTop="1" thickBot="1" x14ac:dyDescent="0.3">
      <c r="B311" s="12" t="s">
        <v>49</v>
      </c>
      <c r="C311" s="39">
        <v>30</v>
      </c>
      <c r="D311" s="7">
        <v>0</v>
      </c>
      <c r="E311" s="7">
        <v>0</v>
      </c>
      <c r="F311" s="7">
        <v>0</v>
      </c>
      <c r="G311" s="7">
        <v>0</v>
      </c>
      <c r="H311" s="7">
        <v>0</v>
      </c>
      <c r="I311" s="7">
        <v>0</v>
      </c>
      <c r="J311" s="7">
        <v>0</v>
      </c>
      <c r="K311" s="23"/>
    </row>
    <row r="312" spans="2:11" ht="16.5" thickTop="1" thickBot="1" x14ac:dyDescent="0.3">
      <c r="B312" s="12" t="s">
        <v>12</v>
      </c>
      <c r="C312" s="39">
        <v>40</v>
      </c>
      <c r="D312" s="7">
        <v>0</v>
      </c>
      <c r="E312" s="7">
        <v>0</v>
      </c>
      <c r="F312" s="7">
        <v>0</v>
      </c>
      <c r="G312" s="7">
        <v>0</v>
      </c>
      <c r="H312" s="7">
        <v>0</v>
      </c>
      <c r="I312" s="7">
        <v>0</v>
      </c>
      <c r="J312" s="7">
        <v>0</v>
      </c>
      <c r="K312" s="23"/>
    </row>
    <row r="313" spans="2:11" ht="16.5" thickTop="1" thickBot="1" x14ac:dyDescent="0.3">
      <c r="B313" s="12" t="s">
        <v>50</v>
      </c>
      <c r="C313" s="39">
        <v>50</v>
      </c>
      <c r="D313" s="7">
        <v>0</v>
      </c>
      <c r="E313" s="7">
        <v>0</v>
      </c>
      <c r="F313" s="7">
        <v>0</v>
      </c>
      <c r="G313" s="7">
        <v>0</v>
      </c>
      <c r="H313" s="7">
        <v>0</v>
      </c>
      <c r="I313" s="7">
        <v>0</v>
      </c>
      <c r="J313" s="7">
        <v>0</v>
      </c>
      <c r="K313" s="23"/>
    </row>
    <row r="314" spans="2:11" ht="16.5" thickTop="1" thickBot="1" x14ac:dyDescent="0.3">
      <c r="B314" s="11" t="s">
        <v>407</v>
      </c>
      <c r="C314" s="39"/>
      <c r="D314" s="7"/>
      <c r="E314" s="7"/>
      <c r="F314" s="7"/>
      <c r="G314" s="7"/>
      <c r="H314" s="7"/>
      <c r="I314" s="7"/>
      <c r="J314" s="7"/>
      <c r="K314" s="23"/>
    </row>
    <row r="315" spans="2:11" ht="16.5" thickTop="1" thickBot="1" x14ac:dyDescent="0.3">
      <c r="B315" s="12" t="s">
        <v>47</v>
      </c>
      <c r="C315" s="39">
        <v>30</v>
      </c>
      <c r="D315" s="7">
        <v>81706248</v>
      </c>
      <c r="E315" s="7">
        <v>88977621</v>
      </c>
      <c r="F315" s="7">
        <v>93570950</v>
      </c>
      <c r="G315" s="7">
        <v>103349011</v>
      </c>
      <c r="H315" s="7">
        <v>121248583</v>
      </c>
      <c r="I315" s="7">
        <v>162308136.33000001</v>
      </c>
      <c r="J315" s="7">
        <v>181570537.5</v>
      </c>
      <c r="K315" s="23"/>
    </row>
    <row r="316" spans="2:11" ht="16.5" thickTop="1" thickBot="1" x14ac:dyDescent="0.3">
      <c r="B316" s="12" t="s">
        <v>48</v>
      </c>
      <c r="C316" s="39">
        <v>60</v>
      </c>
      <c r="D316" s="7">
        <v>75130255.900000006</v>
      </c>
      <c r="E316" s="7">
        <v>78025768.060000002</v>
      </c>
      <c r="F316" s="7">
        <v>80372733</v>
      </c>
      <c r="G316" s="7">
        <v>79518584.290000007</v>
      </c>
      <c r="H316" s="7">
        <v>99984117.780000001</v>
      </c>
      <c r="I316" s="7">
        <v>112559149.83</v>
      </c>
      <c r="J316" s="7">
        <v>119780870</v>
      </c>
      <c r="K316" s="23"/>
    </row>
    <row r="317" spans="2:11" ht="16.5" thickTop="1" thickBot="1" x14ac:dyDescent="0.3">
      <c r="B317" s="12" t="s">
        <v>49</v>
      </c>
      <c r="C317" s="39">
        <v>90</v>
      </c>
      <c r="D317" s="7">
        <v>6575992.0999999996</v>
      </c>
      <c r="E317" s="7">
        <v>10951852.939999999</v>
      </c>
      <c r="F317" s="7">
        <v>13198217</v>
      </c>
      <c r="G317" s="7">
        <v>23830426.710000001</v>
      </c>
      <c r="H317" s="7">
        <v>21264465.219999999</v>
      </c>
      <c r="I317" s="7">
        <v>49748986.5</v>
      </c>
      <c r="J317" s="7">
        <v>61789667.5</v>
      </c>
      <c r="K317" s="23"/>
    </row>
    <row r="318" spans="2:11" ht="16.5" thickTop="1" thickBot="1" x14ac:dyDescent="0.3">
      <c r="B318" s="12" t="s">
        <v>12</v>
      </c>
      <c r="C318" s="39">
        <v>120</v>
      </c>
      <c r="D318" s="7">
        <v>5661021</v>
      </c>
      <c r="E318" s="7">
        <v>7553855</v>
      </c>
      <c r="F318" s="7">
        <v>11757944</v>
      </c>
      <c r="G318" s="7">
        <v>21673997</v>
      </c>
      <c r="H318" s="7">
        <v>17710407</v>
      </c>
      <c r="I318" s="7">
        <v>47737881</v>
      </c>
      <c r="J318" s="7">
        <v>60301836</v>
      </c>
      <c r="K318" s="23"/>
    </row>
    <row r="319" spans="2:11" ht="16.5" thickTop="1" thickBot="1" x14ac:dyDescent="0.3">
      <c r="B319" s="12" t="s">
        <v>50</v>
      </c>
      <c r="C319" s="39">
        <v>150</v>
      </c>
      <c r="D319" s="7">
        <v>914971.1</v>
      </c>
      <c r="E319" s="7">
        <v>3397997.94</v>
      </c>
      <c r="F319" s="7">
        <v>1440273</v>
      </c>
      <c r="G319" s="7">
        <v>2156429.71</v>
      </c>
      <c r="H319" s="7">
        <v>3554058.22</v>
      </c>
      <c r="I319" s="7">
        <v>2011105.5</v>
      </c>
      <c r="J319" s="7">
        <v>1487831.5</v>
      </c>
      <c r="K319" s="23"/>
    </row>
    <row r="320" spans="2:11" ht="16.5" thickTop="1" thickBot="1" x14ac:dyDescent="0.3">
      <c r="B320" s="11" t="s">
        <v>458</v>
      </c>
      <c r="C320" s="39"/>
      <c r="D320" s="7"/>
      <c r="E320" s="7"/>
      <c r="F320" s="7"/>
      <c r="G320" s="7"/>
      <c r="H320" s="7"/>
      <c r="I320" s="7"/>
      <c r="J320" s="7"/>
      <c r="K320" s="23"/>
    </row>
    <row r="321" spans="2:11" ht="16.5" thickTop="1" thickBot="1" x14ac:dyDescent="0.3">
      <c r="B321" s="12" t="s">
        <v>47</v>
      </c>
      <c r="C321" s="39">
        <v>30</v>
      </c>
      <c r="D321" s="7">
        <v>3132475</v>
      </c>
      <c r="E321" s="7">
        <v>3687303.63</v>
      </c>
      <c r="F321" s="7">
        <v>3744774.15</v>
      </c>
      <c r="G321" s="7">
        <v>4135712.37</v>
      </c>
      <c r="H321" s="7">
        <v>4754884.2300000004</v>
      </c>
      <c r="I321" s="7">
        <v>6780229.25</v>
      </c>
      <c r="J321" s="7">
        <v>7497090.5199999996</v>
      </c>
      <c r="K321" s="23"/>
    </row>
    <row r="322" spans="2:11" ht="16.5" thickTop="1" thickBot="1" x14ac:dyDescent="0.3">
      <c r="B322" s="12" t="s">
        <v>48</v>
      </c>
      <c r="C322" s="39">
        <v>60</v>
      </c>
      <c r="D322" s="7">
        <v>3060916.37</v>
      </c>
      <c r="E322" s="7">
        <v>3521587.48</v>
      </c>
      <c r="F322" s="7">
        <v>3632034.7800000003</v>
      </c>
      <c r="G322" s="7">
        <v>4048219.05</v>
      </c>
      <c r="H322" s="7">
        <v>4412992.9000000004</v>
      </c>
      <c r="I322" s="7">
        <v>6263287.9299999997</v>
      </c>
      <c r="J322" s="7">
        <v>7117886.96</v>
      </c>
      <c r="K322" s="23"/>
    </row>
    <row r="323" spans="2:11" ht="16.5" thickTop="1" thickBot="1" x14ac:dyDescent="0.3">
      <c r="B323" s="12" t="s">
        <v>49</v>
      </c>
      <c r="C323" s="39">
        <v>90</v>
      </c>
      <c r="D323" s="7">
        <v>71558.63</v>
      </c>
      <c r="E323" s="7">
        <v>165716.15</v>
      </c>
      <c r="F323" s="7">
        <v>112739.37</v>
      </c>
      <c r="G323" s="7">
        <v>87493.32</v>
      </c>
      <c r="H323" s="7">
        <v>341891.33</v>
      </c>
      <c r="I323" s="7">
        <v>516941.32</v>
      </c>
      <c r="J323" s="7">
        <v>379203.56</v>
      </c>
      <c r="K323" s="23"/>
    </row>
    <row r="324" spans="2:11" ht="16.5" thickTop="1" thickBot="1" x14ac:dyDescent="0.3">
      <c r="B324" s="12" t="s">
        <v>12</v>
      </c>
      <c r="C324" s="39">
        <v>120</v>
      </c>
      <c r="D324" s="7">
        <v>71558.63</v>
      </c>
      <c r="E324" s="7">
        <v>165716.15</v>
      </c>
      <c r="F324" s="7">
        <v>112739.37</v>
      </c>
      <c r="G324" s="7">
        <v>87493.32</v>
      </c>
      <c r="H324" s="7">
        <v>341891.33</v>
      </c>
      <c r="I324" s="7">
        <v>516941.32</v>
      </c>
      <c r="J324" s="7">
        <v>379203.56</v>
      </c>
      <c r="K324" s="23"/>
    </row>
    <row r="325" spans="2:11" ht="16.5" thickTop="1" thickBot="1" x14ac:dyDescent="0.3">
      <c r="B325" s="12" t="s">
        <v>50</v>
      </c>
      <c r="C325" s="39">
        <v>150</v>
      </c>
      <c r="D325" s="7">
        <v>0</v>
      </c>
      <c r="E325" s="7">
        <v>0</v>
      </c>
      <c r="F325" s="7">
        <v>0</v>
      </c>
      <c r="G325" s="7">
        <v>0</v>
      </c>
      <c r="H325" s="7">
        <v>0</v>
      </c>
      <c r="I325" s="7">
        <v>0</v>
      </c>
      <c r="J325" s="7">
        <v>0</v>
      </c>
      <c r="K325" s="23"/>
    </row>
    <row r="326" spans="2:11" ht="16.5" thickTop="1" thickBot="1" x14ac:dyDescent="0.3">
      <c r="B326" s="11" t="s">
        <v>428</v>
      </c>
      <c r="C326" s="39"/>
      <c r="D326" s="7"/>
      <c r="E326" s="7"/>
      <c r="F326" s="7"/>
      <c r="G326" s="7"/>
      <c r="H326" s="7"/>
      <c r="I326" s="7"/>
      <c r="J326" s="7"/>
      <c r="K326" s="23"/>
    </row>
    <row r="327" spans="2:11" ht="16.5" thickTop="1" thickBot="1" x14ac:dyDescent="0.3">
      <c r="B327" s="12" t="s">
        <v>47</v>
      </c>
      <c r="C327" s="39">
        <v>30</v>
      </c>
      <c r="D327" s="7">
        <v>29788447</v>
      </c>
      <c r="E327" s="7">
        <v>34159527</v>
      </c>
      <c r="F327" s="7">
        <v>34234168</v>
      </c>
      <c r="G327" s="7">
        <v>41471979.280000001</v>
      </c>
      <c r="H327" s="7">
        <v>46685347.020000003</v>
      </c>
      <c r="I327" s="7">
        <v>83268131.510000005</v>
      </c>
      <c r="J327" s="7">
        <v>89211996.5</v>
      </c>
      <c r="K327" s="23"/>
    </row>
    <row r="328" spans="2:11" ht="16.5" thickTop="1" thickBot="1" x14ac:dyDescent="0.3">
      <c r="B328" s="12" t="s">
        <v>48</v>
      </c>
      <c r="C328" s="39">
        <v>60</v>
      </c>
      <c r="D328" s="7">
        <v>29788447</v>
      </c>
      <c r="E328" s="7">
        <v>34159527</v>
      </c>
      <c r="F328" s="7">
        <v>33960537.719999999</v>
      </c>
      <c r="G328" s="7">
        <v>41125878.259999998</v>
      </c>
      <c r="H328" s="7">
        <v>46081008.5</v>
      </c>
      <c r="I328" s="7">
        <v>82586245.260000005</v>
      </c>
      <c r="J328" s="7">
        <v>86621503.859999999</v>
      </c>
      <c r="K328" s="23"/>
    </row>
    <row r="329" spans="2:11" ht="16.5" thickTop="1" thickBot="1" x14ac:dyDescent="0.3">
      <c r="B329" s="12" t="s">
        <v>49</v>
      </c>
      <c r="C329" s="39">
        <v>90</v>
      </c>
      <c r="D329" s="7">
        <v>0</v>
      </c>
      <c r="E329" s="7">
        <v>0</v>
      </c>
      <c r="F329" s="7">
        <v>273630.28000000003</v>
      </c>
      <c r="G329" s="7">
        <v>346101.02</v>
      </c>
      <c r="H329" s="7">
        <v>604338.52</v>
      </c>
      <c r="I329" s="7">
        <v>681886.25</v>
      </c>
      <c r="J329" s="7">
        <v>2590492.64</v>
      </c>
      <c r="K329" s="23"/>
    </row>
    <row r="330" spans="2:11" ht="16.5" thickTop="1" thickBot="1" x14ac:dyDescent="0.3">
      <c r="B330" s="12" t="s">
        <v>12</v>
      </c>
      <c r="C330" s="39">
        <v>120</v>
      </c>
      <c r="D330" s="7">
        <v>0</v>
      </c>
      <c r="E330" s="7">
        <v>0</v>
      </c>
      <c r="F330" s="7">
        <v>273630.28000000003</v>
      </c>
      <c r="G330" s="7">
        <v>346101.02</v>
      </c>
      <c r="H330" s="7">
        <v>604338.52</v>
      </c>
      <c r="I330" s="7">
        <v>681886.25</v>
      </c>
      <c r="J330" s="7">
        <v>2590492.64</v>
      </c>
      <c r="K330" s="23"/>
    </row>
    <row r="331" spans="2:11" ht="16.5" thickTop="1" thickBot="1" x14ac:dyDescent="0.3">
      <c r="B331" s="12" t="s">
        <v>50</v>
      </c>
      <c r="C331" s="39">
        <v>150</v>
      </c>
      <c r="D331" s="7">
        <v>0</v>
      </c>
      <c r="E331" s="7">
        <v>0</v>
      </c>
      <c r="F331" s="7">
        <v>0</v>
      </c>
      <c r="G331" s="7">
        <v>0</v>
      </c>
      <c r="H331" s="7">
        <v>0</v>
      </c>
      <c r="I331" s="7">
        <v>0</v>
      </c>
      <c r="J331" s="7">
        <v>0</v>
      </c>
      <c r="K331" s="23"/>
    </row>
    <row r="332" spans="2:11" ht="16.5" thickTop="1" thickBot="1" x14ac:dyDescent="0.3">
      <c r="B332" s="11" t="s">
        <v>464</v>
      </c>
      <c r="C332" s="39"/>
      <c r="D332" s="7"/>
      <c r="E332" s="7"/>
      <c r="F332" s="7"/>
      <c r="G332" s="7"/>
      <c r="H332" s="7"/>
      <c r="I332" s="7"/>
      <c r="J332" s="7"/>
      <c r="K332" s="23"/>
    </row>
    <row r="333" spans="2:11" ht="16.5" thickTop="1" thickBot="1" x14ac:dyDescent="0.3">
      <c r="B333" s="12" t="s">
        <v>47</v>
      </c>
      <c r="C333" s="39">
        <v>40</v>
      </c>
      <c r="D333" s="7">
        <v>56537575</v>
      </c>
      <c r="E333" s="7">
        <v>68792761.849999994</v>
      </c>
      <c r="F333" s="7">
        <v>70018816.280000001</v>
      </c>
      <c r="G333" s="7">
        <v>114790720.05</v>
      </c>
      <c r="H333" s="7">
        <v>130927075.88</v>
      </c>
      <c r="I333" s="7">
        <v>167772900.89999998</v>
      </c>
      <c r="J333" s="7">
        <v>181820647.31999999</v>
      </c>
      <c r="K333" s="23"/>
    </row>
    <row r="334" spans="2:11" ht="16.5" thickTop="1" thickBot="1" x14ac:dyDescent="0.3">
      <c r="B334" s="12" t="s">
        <v>48</v>
      </c>
      <c r="C334" s="39">
        <v>80</v>
      </c>
      <c r="D334" s="7">
        <v>51497656.150000013</v>
      </c>
      <c r="E334" s="7">
        <v>61336497.57</v>
      </c>
      <c r="F334" s="7">
        <v>58129402.719999999</v>
      </c>
      <c r="G334" s="7">
        <v>89050672.420000002</v>
      </c>
      <c r="H334" s="7">
        <v>90363600.530000001</v>
      </c>
      <c r="I334" s="7">
        <v>107278363.69000001</v>
      </c>
      <c r="J334" s="7">
        <v>123073609.33999999</v>
      </c>
      <c r="K334" s="23"/>
    </row>
    <row r="335" spans="2:11" ht="16.5" thickTop="1" thickBot="1" x14ac:dyDescent="0.3">
      <c r="B335" s="12" t="s">
        <v>49</v>
      </c>
      <c r="C335" s="39">
        <v>120</v>
      </c>
      <c r="D335" s="7">
        <v>5039918.8499999996</v>
      </c>
      <c r="E335" s="7">
        <v>7456264.2799999993</v>
      </c>
      <c r="F335" s="7">
        <v>11889413.560000001</v>
      </c>
      <c r="G335" s="7">
        <v>25740047.630000003</v>
      </c>
      <c r="H335" s="7">
        <v>40563475.350000001</v>
      </c>
      <c r="I335" s="7">
        <v>60494537.210000001</v>
      </c>
      <c r="J335" s="7">
        <v>58747037.980000012</v>
      </c>
      <c r="K335" s="23"/>
    </row>
    <row r="336" spans="2:11" ht="16.5" thickTop="1" thickBot="1" x14ac:dyDescent="0.3">
      <c r="B336" s="12" t="s">
        <v>12</v>
      </c>
      <c r="C336" s="39">
        <v>160</v>
      </c>
      <c r="D336" s="7">
        <v>5039918.8499999996</v>
      </c>
      <c r="E336" s="7">
        <v>7456264.2799999993</v>
      </c>
      <c r="F336" s="7">
        <v>11889413.560000001</v>
      </c>
      <c r="G336" s="7">
        <v>25740047.630000003</v>
      </c>
      <c r="H336" s="7">
        <v>40563475.350000001</v>
      </c>
      <c r="I336" s="7">
        <v>60494537.210000001</v>
      </c>
      <c r="J336" s="7">
        <v>58747037.980000012</v>
      </c>
      <c r="K336" s="23"/>
    </row>
    <row r="337" spans="2:11" ht="16.5" thickTop="1" thickBot="1" x14ac:dyDescent="0.3">
      <c r="B337" s="12" t="s">
        <v>50</v>
      </c>
      <c r="C337" s="39">
        <v>200</v>
      </c>
      <c r="D337" s="7">
        <v>0</v>
      </c>
      <c r="E337" s="7">
        <v>0</v>
      </c>
      <c r="F337" s="7">
        <v>0</v>
      </c>
      <c r="G337" s="7">
        <v>0</v>
      </c>
      <c r="H337" s="7">
        <v>0</v>
      </c>
      <c r="I337" s="7">
        <v>0</v>
      </c>
      <c r="J337" s="7">
        <v>0</v>
      </c>
      <c r="K337" s="23"/>
    </row>
    <row r="338" spans="2:11" ht="16.5" thickTop="1" thickBot="1" x14ac:dyDescent="0.3">
      <c r="B338" s="11" t="s">
        <v>425</v>
      </c>
      <c r="C338" s="39"/>
      <c r="D338" s="7"/>
      <c r="E338" s="7"/>
      <c r="F338" s="7"/>
      <c r="G338" s="7"/>
      <c r="H338" s="7"/>
      <c r="I338" s="7"/>
      <c r="J338" s="7"/>
      <c r="K338" s="23"/>
    </row>
    <row r="339" spans="2:11" ht="16.5" thickTop="1" thickBot="1" x14ac:dyDescent="0.3">
      <c r="B339" s="12" t="s">
        <v>47</v>
      </c>
      <c r="C339" s="39">
        <v>20</v>
      </c>
      <c r="D339" s="7">
        <v>160501</v>
      </c>
      <c r="E339" s="7">
        <v>160501</v>
      </c>
      <c r="F339" s="7">
        <v>160501</v>
      </c>
      <c r="G339" s="7">
        <v>160501</v>
      </c>
      <c r="H339" s="7">
        <v>191001</v>
      </c>
      <c r="I339" s="7">
        <v>206251</v>
      </c>
      <c r="J339" s="7">
        <v>212501</v>
      </c>
      <c r="K339" s="23"/>
    </row>
    <row r="340" spans="2:11" ht="16.5" thickTop="1" thickBot="1" x14ac:dyDescent="0.3">
      <c r="B340" s="12" t="s">
        <v>48</v>
      </c>
      <c r="C340" s="39">
        <v>40</v>
      </c>
      <c r="D340" s="7">
        <v>160501</v>
      </c>
      <c r="E340" s="7">
        <v>160501</v>
      </c>
      <c r="F340" s="7">
        <v>160501</v>
      </c>
      <c r="G340" s="7">
        <v>160501</v>
      </c>
      <c r="H340" s="7">
        <v>191001</v>
      </c>
      <c r="I340" s="7">
        <v>206251</v>
      </c>
      <c r="J340" s="7">
        <v>212501</v>
      </c>
      <c r="K340" s="23"/>
    </row>
    <row r="341" spans="2:11" ht="16.5" thickTop="1" thickBot="1" x14ac:dyDescent="0.3">
      <c r="B341" s="12" t="s">
        <v>49</v>
      </c>
      <c r="C341" s="39">
        <v>60</v>
      </c>
      <c r="D341" s="7">
        <v>0</v>
      </c>
      <c r="E341" s="7">
        <v>0</v>
      </c>
      <c r="F341" s="7">
        <v>0</v>
      </c>
      <c r="G341" s="7">
        <v>0</v>
      </c>
      <c r="H341" s="7">
        <v>0</v>
      </c>
      <c r="I341" s="7">
        <v>0</v>
      </c>
      <c r="J341" s="7">
        <v>0</v>
      </c>
      <c r="K341" s="23"/>
    </row>
    <row r="342" spans="2:11" ht="16.5" thickTop="1" thickBot="1" x14ac:dyDescent="0.3">
      <c r="B342" s="12" t="s">
        <v>12</v>
      </c>
      <c r="C342" s="39">
        <v>80</v>
      </c>
      <c r="D342" s="7">
        <v>0</v>
      </c>
      <c r="E342" s="7">
        <v>0</v>
      </c>
      <c r="F342" s="7">
        <v>0</v>
      </c>
      <c r="G342" s="7">
        <v>0</v>
      </c>
      <c r="H342" s="7">
        <v>0</v>
      </c>
      <c r="I342" s="7">
        <v>0</v>
      </c>
      <c r="J342" s="7">
        <v>0</v>
      </c>
      <c r="K342" s="23"/>
    </row>
    <row r="343" spans="2:11" ht="16.5" thickTop="1" thickBot="1" x14ac:dyDescent="0.3">
      <c r="B343" s="12" t="s">
        <v>50</v>
      </c>
      <c r="C343" s="39">
        <v>100</v>
      </c>
      <c r="D343" s="7">
        <v>0</v>
      </c>
      <c r="E343" s="7">
        <v>0</v>
      </c>
      <c r="F343" s="7">
        <v>0</v>
      </c>
      <c r="G343" s="7">
        <v>0</v>
      </c>
      <c r="H343" s="7">
        <v>0</v>
      </c>
      <c r="I343" s="7">
        <v>0</v>
      </c>
      <c r="J343" s="7">
        <v>0</v>
      </c>
      <c r="K343" s="23"/>
    </row>
    <row r="344" spans="2:11" ht="16.5" thickTop="1" thickBot="1" x14ac:dyDescent="0.3">
      <c r="B344" s="11" t="s">
        <v>510</v>
      </c>
      <c r="C344" s="39"/>
      <c r="D344" s="7"/>
      <c r="E344" s="7"/>
      <c r="F344" s="7"/>
      <c r="G344" s="7"/>
      <c r="H344" s="7"/>
      <c r="I344" s="7"/>
      <c r="J344" s="7"/>
      <c r="K344" s="23"/>
    </row>
    <row r="345" spans="2:11" ht="16.5" thickTop="1" thickBot="1" x14ac:dyDescent="0.3">
      <c r="B345" s="12" t="s">
        <v>47</v>
      </c>
      <c r="C345" s="39">
        <v>10</v>
      </c>
      <c r="D345" s="7">
        <v>26183167</v>
      </c>
      <c r="E345" s="7">
        <v>30371581</v>
      </c>
      <c r="F345" s="7">
        <v>31196296</v>
      </c>
      <c r="G345" s="7">
        <v>30471396</v>
      </c>
      <c r="H345" s="7">
        <v>35751694</v>
      </c>
      <c r="I345" s="7">
        <v>45862207</v>
      </c>
      <c r="J345" s="7">
        <v>0</v>
      </c>
      <c r="K345" s="23"/>
    </row>
    <row r="346" spans="2:11" ht="16.5" thickTop="1" thickBot="1" x14ac:dyDescent="0.3">
      <c r="B346" s="12" t="s">
        <v>48</v>
      </c>
      <c r="C346" s="39">
        <v>20</v>
      </c>
      <c r="D346" s="7">
        <v>26183167</v>
      </c>
      <c r="E346" s="7">
        <v>30371581</v>
      </c>
      <c r="F346" s="7">
        <v>31196296</v>
      </c>
      <c r="G346" s="7">
        <v>30471396</v>
      </c>
      <c r="H346" s="7">
        <v>35751694</v>
      </c>
      <c r="I346" s="7">
        <v>36862207</v>
      </c>
      <c r="J346" s="7">
        <v>0</v>
      </c>
      <c r="K346" s="23"/>
    </row>
    <row r="347" spans="2:11" ht="16.5" thickTop="1" thickBot="1" x14ac:dyDescent="0.3">
      <c r="B347" s="12" t="s">
        <v>49</v>
      </c>
      <c r="C347" s="39">
        <v>30</v>
      </c>
      <c r="D347" s="7">
        <v>0</v>
      </c>
      <c r="E347" s="7">
        <v>0</v>
      </c>
      <c r="F347" s="7">
        <v>0</v>
      </c>
      <c r="G347" s="7">
        <v>0</v>
      </c>
      <c r="H347" s="7">
        <v>0</v>
      </c>
      <c r="I347" s="7">
        <v>9000000</v>
      </c>
      <c r="J347" s="7">
        <v>0</v>
      </c>
      <c r="K347" s="23"/>
    </row>
    <row r="348" spans="2:11" ht="16.5" thickTop="1" thickBot="1" x14ac:dyDescent="0.3">
      <c r="B348" s="12" t="s">
        <v>12</v>
      </c>
      <c r="C348" s="39">
        <v>40</v>
      </c>
      <c r="D348" s="7">
        <v>0</v>
      </c>
      <c r="E348" s="7">
        <v>0</v>
      </c>
      <c r="F348" s="7">
        <v>0</v>
      </c>
      <c r="G348" s="7">
        <v>0</v>
      </c>
      <c r="H348" s="7">
        <v>0</v>
      </c>
      <c r="I348" s="7">
        <v>0</v>
      </c>
      <c r="J348" s="7">
        <v>0</v>
      </c>
      <c r="K348" s="23"/>
    </row>
    <row r="349" spans="2:11" ht="16.5" thickTop="1" thickBot="1" x14ac:dyDescent="0.3">
      <c r="B349" s="12" t="s">
        <v>50</v>
      </c>
      <c r="C349" s="39">
        <v>50</v>
      </c>
      <c r="D349" s="7">
        <v>0</v>
      </c>
      <c r="E349" s="7">
        <v>0</v>
      </c>
      <c r="F349" s="7">
        <v>0</v>
      </c>
      <c r="G349" s="7">
        <v>0</v>
      </c>
      <c r="H349" s="7">
        <v>0</v>
      </c>
      <c r="I349" s="7">
        <v>9000000</v>
      </c>
      <c r="J349" s="7">
        <v>0</v>
      </c>
      <c r="K349" s="23"/>
    </row>
    <row r="350" spans="2:11" ht="16.5" thickTop="1" thickBot="1" x14ac:dyDescent="0.3">
      <c r="B350" s="11" t="s">
        <v>487</v>
      </c>
      <c r="C350" s="39"/>
      <c r="D350" s="7"/>
      <c r="E350" s="7"/>
      <c r="F350" s="7"/>
      <c r="G350" s="7"/>
      <c r="H350" s="7"/>
      <c r="I350" s="7"/>
      <c r="J350" s="7"/>
      <c r="K350" s="23"/>
    </row>
    <row r="351" spans="2:11" ht="16.5" thickTop="1" thickBot="1" x14ac:dyDescent="0.3">
      <c r="B351" s="12" t="s">
        <v>47</v>
      </c>
      <c r="C351" s="39">
        <v>10</v>
      </c>
      <c r="D351" s="7">
        <v>688583</v>
      </c>
      <c r="E351" s="7">
        <v>1006306</v>
      </c>
      <c r="F351" s="7">
        <v>861944</v>
      </c>
      <c r="G351" s="7">
        <v>830343</v>
      </c>
      <c r="H351" s="7">
        <v>986748</v>
      </c>
      <c r="I351" s="7">
        <v>1071662</v>
      </c>
      <c r="J351" s="7">
        <v>1384312</v>
      </c>
      <c r="K351" s="23"/>
    </row>
    <row r="352" spans="2:11" ht="16.5" thickTop="1" thickBot="1" x14ac:dyDescent="0.3">
      <c r="B352" s="12" t="s">
        <v>48</v>
      </c>
      <c r="C352" s="39">
        <v>20</v>
      </c>
      <c r="D352" s="7">
        <v>536802.31000000006</v>
      </c>
      <c r="E352" s="7">
        <v>799820.66</v>
      </c>
      <c r="F352" s="7">
        <v>734520.6</v>
      </c>
      <c r="G352" s="7">
        <v>674425.85</v>
      </c>
      <c r="H352" s="7">
        <v>745633.59</v>
      </c>
      <c r="I352" s="7">
        <v>810822.16</v>
      </c>
      <c r="J352" s="7">
        <v>951408.11</v>
      </c>
      <c r="K352" s="23"/>
    </row>
    <row r="353" spans="2:11" ht="16.5" thickTop="1" thickBot="1" x14ac:dyDescent="0.3">
      <c r="B353" s="12" t="s">
        <v>49</v>
      </c>
      <c r="C353" s="39">
        <v>30</v>
      </c>
      <c r="D353" s="7">
        <v>151780.69</v>
      </c>
      <c r="E353" s="7">
        <v>206485.34</v>
      </c>
      <c r="F353" s="7">
        <v>127423.4</v>
      </c>
      <c r="G353" s="7">
        <v>155917.15</v>
      </c>
      <c r="H353" s="7">
        <v>241114.41</v>
      </c>
      <c r="I353" s="7">
        <v>260839.84</v>
      </c>
      <c r="J353" s="7">
        <v>432903.89</v>
      </c>
      <c r="K353" s="23"/>
    </row>
    <row r="354" spans="2:11" ht="16.5" thickTop="1" thickBot="1" x14ac:dyDescent="0.3">
      <c r="B354" s="12" t="s">
        <v>12</v>
      </c>
      <c r="C354" s="39">
        <v>40</v>
      </c>
      <c r="D354" s="7">
        <v>0</v>
      </c>
      <c r="E354" s="7">
        <v>0</v>
      </c>
      <c r="F354" s="7">
        <v>0</v>
      </c>
      <c r="G354" s="7">
        <v>0</v>
      </c>
      <c r="H354" s="7">
        <v>0</v>
      </c>
      <c r="I354" s="7">
        <v>0</v>
      </c>
      <c r="J354" s="7">
        <v>0</v>
      </c>
      <c r="K354" s="23"/>
    </row>
    <row r="355" spans="2:11" ht="16.5" thickTop="1" thickBot="1" x14ac:dyDescent="0.3">
      <c r="B355" s="12" t="s">
        <v>50</v>
      </c>
      <c r="C355" s="39">
        <v>50</v>
      </c>
      <c r="D355" s="7">
        <v>151780.69</v>
      </c>
      <c r="E355" s="7">
        <v>206485.34</v>
      </c>
      <c r="F355" s="7">
        <v>127423.4</v>
      </c>
      <c r="G355" s="7">
        <v>155917.15</v>
      </c>
      <c r="H355" s="7">
        <v>241114.41</v>
      </c>
      <c r="I355" s="7">
        <v>260839.84</v>
      </c>
      <c r="J355" s="7">
        <v>432903.89</v>
      </c>
      <c r="K355" s="23"/>
    </row>
    <row r="356" spans="2:11" ht="16.5" thickTop="1" thickBot="1" x14ac:dyDescent="0.3">
      <c r="B356" s="11" t="s">
        <v>490</v>
      </c>
      <c r="C356" s="39"/>
      <c r="D356" s="7"/>
      <c r="E356" s="7"/>
      <c r="F356" s="7"/>
      <c r="G356" s="7"/>
      <c r="H356" s="7"/>
      <c r="I356" s="7"/>
      <c r="J356" s="7"/>
      <c r="K356" s="23"/>
    </row>
    <row r="357" spans="2:11" ht="16.5" thickTop="1" thickBot="1" x14ac:dyDescent="0.3">
      <c r="B357" s="12" t="s">
        <v>47</v>
      </c>
      <c r="C357" s="39">
        <v>20</v>
      </c>
      <c r="D357" s="7">
        <v>17135816</v>
      </c>
      <c r="E357" s="7">
        <v>17523552</v>
      </c>
      <c r="F357" s="7">
        <v>10303501</v>
      </c>
      <c r="G357" s="7">
        <v>11988965</v>
      </c>
      <c r="H357" s="7">
        <v>19960260.449999999</v>
      </c>
      <c r="I357" s="7">
        <v>13510078.560000001</v>
      </c>
      <c r="J357" s="7">
        <v>13262856</v>
      </c>
      <c r="K357" s="23"/>
    </row>
    <row r="358" spans="2:11" ht="16.5" thickTop="1" thickBot="1" x14ac:dyDescent="0.3">
      <c r="B358" s="12" t="s">
        <v>48</v>
      </c>
      <c r="C358" s="39">
        <v>40</v>
      </c>
      <c r="D358" s="7">
        <v>17135816</v>
      </c>
      <c r="E358" s="7">
        <v>17503607.299999997</v>
      </c>
      <c r="F358" s="7">
        <v>10303501</v>
      </c>
      <c r="G358" s="7">
        <v>11820208.550000001</v>
      </c>
      <c r="H358" s="7">
        <v>14229337.609999999</v>
      </c>
      <c r="I358" s="7">
        <v>13510078.560000001</v>
      </c>
      <c r="J358" s="7">
        <v>13260045.48</v>
      </c>
      <c r="K358" s="23"/>
    </row>
    <row r="359" spans="2:11" ht="16.5" thickTop="1" thickBot="1" x14ac:dyDescent="0.3">
      <c r="B359" s="12" t="s">
        <v>49</v>
      </c>
      <c r="C359" s="39">
        <v>60</v>
      </c>
      <c r="D359" s="7">
        <v>0</v>
      </c>
      <c r="E359" s="7">
        <v>19944.7</v>
      </c>
      <c r="F359" s="7">
        <v>0</v>
      </c>
      <c r="G359" s="7">
        <v>168756.45</v>
      </c>
      <c r="H359" s="7">
        <v>5730922.8399999999</v>
      </c>
      <c r="I359" s="7">
        <v>0</v>
      </c>
      <c r="J359" s="7">
        <v>2810.52</v>
      </c>
      <c r="K359" s="23"/>
    </row>
    <row r="360" spans="2:11" ht="16.5" thickTop="1" thickBot="1" x14ac:dyDescent="0.3">
      <c r="B360" s="12" t="s">
        <v>12</v>
      </c>
      <c r="C360" s="39">
        <v>80</v>
      </c>
      <c r="D360" s="7">
        <v>0</v>
      </c>
      <c r="E360" s="7">
        <v>0</v>
      </c>
      <c r="F360" s="7">
        <v>0</v>
      </c>
      <c r="G360" s="7">
        <v>168756.45</v>
      </c>
      <c r="H360" s="7">
        <v>5730922.8399999999</v>
      </c>
      <c r="I360" s="7">
        <v>0</v>
      </c>
      <c r="J360" s="7">
        <v>0</v>
      </c>
      <c r="K360" s="23"/>
    </row>
    <row r="361" spans="2:11" ht="16.5" thickTop="1" thickBot="1" x14ac:dyDescent="0.3">
      <c r="B361" s="12" t="s">
        <v>50</v>
      </c>
      <c r="C361" s="39">
        <v>100</v>
      </c>
      <c r="D361" s="7">
        <v>0</v>
      </c>
      <c r="E361" s="7">
        <v>19944.7</v>
      </c>
      <c r="F361" s="7">
        <v>0</v>
      </c>
      <c r="G361" s="7">
        <v>0</v>
      </c>
      <c r="H361" s="7">
        <v>0</v>
      </c>
      <c r="I361" s="7">
        <v>0</v>
      </c>
      <c r="J361" s="7">
        <v>2810.52</v>
      </c>
      <c r="K361" s="23"/>
    </row>
    <row r="362" spans="2:11" ht="16.5" thickTop="1" thickBot="1" x14ac:dyDescent="0.3">
      <c r="B362" s="11" t="s">
        <v>516</v>
      </c>
      <c r="C362" s="39"/>
      <c r="D362" s="7"/>
      <c r="E362" s="7"/>
      <c r="F362" s="7"/>
      <c r="G362" s="7"/>
      <c r="H362" s="7"/>
      <c r="I362" s="7"/>
      <c r="J362" s="7"/>
      <c r="K362" s="23"/>
    </row>
    <row r="363" spans="2:11" ht="16.5" thickTop="1" thickBot="1" x14ac:dyDescent="0.3">
      <c r="B363" s="12" t="s">
        <v>47</v>
      </c>
      <c r="C363" s="39">
        <v>10</v>
      </c>
      <c r="D363" s="7">
        <v>6415174</v>
      </c>
      <c r="E363" s="7">
        <v>6415193</v>
      </c>
      <c r="F363" s="7">
        <v>6415127</v>
      </c>
      <c r="G363" s="7">
        <v>6510115</v>
      </c>
      <c r="H363" s="7">
        <v>7326276</v>
      </c>
      <c r="I363" s="7">
        <v>7326336</v>
      </c>
      <c r="J363" s="7">
        <v>8041232</v>
      </c>
      <c r="K363" s="23"/>
    </row>
    <row r="364" spans="2:11" ht="16.5" thickTop="1" thickBot="1" x14ac:dyDescent="0.3">
      <c r="B364" s="12" t="s">
        <v>48</v>
      </c>
      <c r="C364" s="39">
        <v>20</v>
      </c>
      <c r="D364" s="7">
        <v>6415174</v>
      </c>
      <c r="E364" s="7">
        <v>6415193</v>
      </c>
      <c r="F364" s="7">
        <v>6415127</v>
      </c>
      <c r="G364" s="7">
        <v>6510115</v>
      </c>
      <c r="H364" s="7">
        <v>7326276</v>
      </c>
      <c r="I364" s="7">
        <v>7326336</v>
      </c>
      <c r="J364" s="7">
        <v>8041232</v>
      </c>
      <c r="K364" s="23"/>
    </row>
    <row r="365" spans="2:11" ht="16.5" thickTop="1" thickBot="1" x14ac:dyDescent="0.3">
      <c r="B365" s="12" t="s">
        <v>49</v>
      </c>
      <c r="C365" s="39">
        <v>30</v>
      </c>
      <c r="D365" s="7">
        <v>0</v>
      </c>
      <c r="E365" s="7">
        <v>0</v>
      </c>
      <c r="F365" s="7">
        <v>0</v>
      </c>
      <c r="G365" s="7">
        <v>0</v>
      </c>
      <c r="H365" s="7">
        <v>0</v>
      </c>
      <c r="I365" s="7">
        <v>0</v>
      </c>
      <c r="J365" s="7">
        <v>0</v>
      </c>
      <c r="K365" s="23"/>
    </row>
    <row r="366" spans="2:11" ht="16.5" thickTop="1" thickBot="1" x14ac:dyDescent="0.3">
      <c r="B366" s="12" t="s">
        <v>12</v>
      </c>
      <c r="C366" s="39">
        <v>40</v>
      </c>
      <c r="D366" s="7">
        <v>0</v>
      </c>
      <c r="E366" s="7">
        <v>0</v>
      </c>
      <c r="F366" s="7">
        <v>0</v>
      </c>
      <c r="G366" s="7">
        <v>0</v>
      </c>
      <c r="H366" s="7">
        <v>0</v>
      </c>
      <c r="I366" s="7">
        <v>0</v>
      </c>
      <c r="J366" s="7">
        <v>0</v>
      </c>
      <c r="K366" s="23"/>
    </row>
    <row r="367" spans="2:11" ht="16.5" thickTop="1" thickBot="1" x14ac:dyDescent="0.3">
      <c r="B367" s="12" t="s">
        <v>50</v>
      </c>
      <c r="C367" s="39">
        <v>50</v>
      </c>
      <c r="D367" s="7">
        <v>0</v>
      </c>
      <c r="E367" s="7">
        <v>0</v>
      </c>
      <c r="F367" s="7">
        <v>0</v>
      </c>
      <c r="G367" s="7">
        <v>0</v>
      </c>
      <c r="H367" s="7">
        <v>0</v>
      </c>
      <c r="I367" s="7">
        <v>0</v>
      </c>
      <c r="J367" s="7">
        <v>0</v>
      </c>
      <c r="K367" s="23"/>
    </row>
    <row r="368" spans="2:11" ht="16.5" thickTop="1" thickBot="1" x14ac:dyDescent="0.3">
      <c r="B368" s="11" t="s">
        <v>519</v>
      </c>
      <c r="C368" s="39"/>
      <c r="D368" s="7"/>
      <c r="E368" s="7"/>
      <c r="F368" s="7"/>
      <c r="G368" s="7"/>
      <c r="H368" s="7"/>
      <c r="I368" s="7"/>
      <c r="J368" s="7"/>
      <c r="K368" s="23"/>
    </row>
    <row r="369" spans="2:11" ht="16.5" thickTop="1" thickBot="1" x14ac:dyDescent="0.3">
      <c r="B369" s="12" t="s">
        <v>47</v>
      </c>
      <c r="C369" s="39">
        <v>10</v>
      </c>
      <c r="D369" s="7">
        <v>1478905</v>
      </c>
      <c r="E369" s="7">
        <v>1478890</v>
      </c>
      <c r="F369" s="7">
        <v>1479286</v>
      </c>
      <c r="G369" s="7">
        <v>1791535</v>
      </c>
      <c r="H369" s="7">
        <v>2238970</v>
      </c>
      <c r="I369" s="7">
        <v>2444050</v>
      </c>
      <c r="J369" s="7">
        <v>3448771</v>
      </c>
      <c r="K369" s="23"/>
    </row>
    <row r="370" spans="2:11" ht="16.5" thickTop="1" thickBot="1" x14ac:dyDescent="0.3">
      <c r="B370" s="12" t="s">
        <v>48</v>
      </c>
      <c r="C370" s="39">
        <v>20</v>
      </c>
      <c r="D370" s="7">
        <v>1478905</v>
      </c>
      <c r="E370" s="7">
        <v>1478890</v>
      </c>
      <c r="F370" s="7">
        <v>1479286</v>
      </c>
      <c r="G370" s="7">
        <v>1791535</v>
      </c>
      <c r="H370" s="7">
        <v>2238970</v>
      </c>
      <c r="I370" s="7">
        <v>2444050</v>
      </c>
      <c r="J370" s="7">
        <v>3448771</v>
      </c>
      <c r="K370" s="23"/>
    </row>
    <row r="371" spans="2:11" ht="16.5" thickTop="1" thickBot="1" x14ac:dyDescent="0.3">
      <c r="B371" s="12" t="s">
        <v>49</v>
      </c>
      <c r="C371" s="39">
        <v>30</v>
      </c>
      <c r="D371" s="7">
        <v>0</v>
      </c>
      <c r="E371" s="7">
        <v>0</v>
      </c>
      <c r="F371" s="7">
        <v>0</v>
      </c>
      <c r="G371" s="7">
        <v>0</v>
      </c>
      <c r="H371" s="7">
        <v>0</v>
      </c>
      <c r="I371" s="7">
        <v>0</v>
      </c>
      <c r="J371" s="7">
        <v>0</v>
      </c>
      <c r="K371" s="23"/>
    </row>
    <row r="372" spans="2:11" ht="16.5" thickTop="1" thickBot="1" x14ac:dyDescent="0.3">
      <c r="B372" s="12" t="s">
        <v>12</v>
      </c>
      <c r="C372" s="39">
        <v>40</v>
      </c>
      <c r="D372" s="7">
        <v>0</v>
      </c>
      <c r="E372" s="7">
        <v>0</v>
      </c>
      <c r="F372" s="7">
        <v>0</v>
      </c>
      <c r="G372" s="7">
        <v>0</v>
      </c>
      <c r="H372" s="7">
        <v>0</v>
      </c>
      <c r="I372" s="7">
        <v>0</v>
      </c>
      <c r="J372" s="7">
        <v>0</v>
      </c>
      <c r="K372" s="23"/>
    </row>
    <row r="373" spans="2:11" ht="16.5" thickTop="1" thickBot="1" x14ac:dyDescent="0.3">
      <c r="B373" s="12" t="s">
        <v>50</v>
      </c>
      <c r="C373" s="39">
        <v>50</v>
      </c>
      <c r="D373" s="7">
        <v>0</v>
      </c>
      <c r="E373" s="7">
        <v>0</v>
      </c>
      <c r="F373" s="7">
        <v>0</v>
      </c>
      <c r="G373" s="7">
        <v>0</v>
      </c>
      <c r="H373" s="7">
        <v>0</v>
      </c>
      <c r="I373" s="7">
        <v>0</v>
      </c>
      <c r="J373" s="7">
        <v>0</v>
      </c>
      <c r="K373" s="23"/>
    </row>
    <row r="374" spans="2:11" ht="16.5" thickTop="1" thickBot="1" x14ac:dyDescent="0.3">
      <c r="B374" s="11" t="s">
        <v>528</v>
      </c>
      <c r="C374" s="39"/>
      <c r="D374" s="7"/>
      <c r="E374" s="7"/>
      <c r="F374" s="7"/>
      <c r="G374" s="7"/>
      <c r="H374" s="7"/>
      <c r="I374" s="7"/>
      <c r="J374" s="7"/>
      <c r="K374" s="23"/>
    </row>
    <row r="375" spans="2:11" ht="16.5" thickTop="1" thickBot="1" x14ac:dyDescent="0.3">
      <c r="B375" s="12" t="s">
        <v>47</v>
      </c>
      <c r="C375" s="39">
        <v>10</v>
      </c>
      <c r="D375" s="7">
        <v>1775424</v>
      </c>
      <c r="E375" s="7">
        <v>1775439</v>
      </c>
      <c r="F375" s="7">
        <v>3047692</v>
      </c>
      <c r="G375" s="7">
        <v>3047676</v>
      </c>
      <c r="H375" s="7">
        <v>4547632</v>
      </c>
      <c r="I375" s="7">
        <v>1547651</v>
      </c>
      <c r="J375" s="7">
        <v>1547600</v>
      </c>
      <c r="K375" s="23"/>
    </row>
    <row r="376" spans="2:11" ht="16.5" thickTop="1" thickBot="1" x14ac:dyDescent="0.3">
      <c r="B376" s="12" t="s">
        <v>48</v>
      </c>
      <c r="C376" s="39">
        <v>20</v>
      </c>
      <c r="D376" s="7">
        <v>1775424</v>
      </c>
      <c r="E376" s="7">
        <v>1775439</v>
      </c>
      <c r="F376" s="7">
        <v>3047692</v>
      </c>
      <c r="G376" s="7">
        <v>3047676</v>
      </c>
      <c r="H376" s="7">
        <v>4547632</v>
      </c>
      <c r="I376" s="7">
        <v>1547651</v>
      </c>
      <c r="J376" s="7">
        <v>1547600</v>
      </c>
      <c r="K376" s="23"/>
    </row>
    <row r="377" spans="2:11" ht="16.5" thickTop="1" thickBot="1" x14ac:dyDescent="0.3">
      <c r="B377" s="12" t="s">
        <v>49</v>
      </c>
      <c r="C377" s="39">
        <v>30</v>
      </c>
      <c r="D377" s="7">
        <v>0</v>
      </c>
      <c r="E377" s="7">
        <v>0</v>
      </c>
      <c r="F377" s="7">
        <v>0</v>
      </c>
      <c r="G377" s="7">
        <v>0</v>
      </c>
      <c r="H377" s="7">
        <v>0</v>
      </c>
      <c r="I377" s="7">
        <v>0</v>
      </c>
      <c r="J377" s="7">
        <v>0</v>
      </c>
      <c r="K377" s="23"/>
    </row>
    <row r="378" spans="2:11" ht="16.5" thickTop="1" thickBot="1" x14ac:dyDescent="0.3">
      <c r="B378" s="12" t="s">
        <v>12</v>
      </c>
      <c r="C378" s="39">
        <v>40</v>
      </c>
      <c r="D378" s="7">
        <v>0</v>
      </c>
      <c r="E378" s="7">
        <v>0</v>
      </c>
      <c r="F378" s="7">
        <v>0</v>
      </c>
      <c r="G378" s="7">
        <v>0</v>
      </c>
      <c r="H378" s="7">
        <v>0</v>
      </c>
      <c r="I378" s="7">
        <v>0</v>
      </c>
      <c r="J378" s="7">
        <v>0</v>
      </c>
      <c r="K378" s="23"/>
    </row>
    <row r="379" spans="2:11" ht="16.5" thickTop="1" thickBot="1" x14ac:dyDescent="0.3">
      <c r="B379" s="12" t="s">
        <v>50</v>
      </c>
      <c r="C379" s="39">
        <v>50</v>
      </c>
      <c r="D379" s="7">
        <v>0</v>
      </c>
      <c r="E379" s="7">
        <v>0</v>
      </c>
      <c r="F379" s="7">
        <v>0</v>
      </c>
      <c r="G379" s="7">
        <v>0</v>
      </c>
      <c r="H379" s="7">
        <v>0</v>
      </c>
      <c r="I379" s="7">
        <v>0</v>
      </c>
      <c r="J379" s="7">
        <v>0</v>
      </c>
      <c r="K379" s="23"/>
    </row>
    <row r="380" spans="2:11" ht="16.5" thickTop="1" thickBot="1" x14ac:dyDescent="0.3">
      <c r="B380" s="11" t="s">
        <v>522</v>
      </c>
      <c r="C380" s="39"/>
      <c r="D380" s="7"/>
      <c r="E380" s="7"/>
      <c r="F380" s="7"/>
      <c r="G380" s="7"/>
      <c r="H380" s="7"/>
      <c r="I380" s="7"/>
      <c r="J380" s="7"/>
      <c r="K380" s="23"/>
    </row>
    <row r="381" spans="2:11" ht="16.5" thickTop="1" thickBot="1" x14ac:dyDescent="0.3">
      <c r="B381" s="12" t="s">
        <v>47</v>
      </c>
      <c r="C381" s="39">
        <v>10</v>
      </c>
      <c r="D381" s="7">
        <v>3789103</v>
      </c>
      <c r="E381" s="7">
        <v>3842509</v>
      </c>
      <c r="F381" s="7">
        <v>3928148</v>
      </c>
      <c r="G381" s="7">
        <v>4520637</v>
      </c>
      <c r="H381" s="7">
        <v>5352260</v>
      </c>
      <c r="I381" s="7">
        <v>5511329</v>
      </c>
      <c r="J381" s="7">
        <v>5919678</v>
      </c>
      <c r="K381" s="23"/>
    </row>
    <row r="382" spans="2:11" ht="16.5" thickTop="1" thickBot="1" x14ac:dyDescent="0.3">
      <c r="B382" s="12" t="s">
        <v>48</v>
      </c>
      <c r="C382" s="39">
        <v>20</v>
      </c>
      <c r="D382" s="7">
        <v>3786912.29</v>
      </c>
      <c r="E382" s="7">
        <v>3664699.46</v>
      </c>
      <c r="F382" s="7">
        <v>3847407.88</v>
      </c>
      <c r="G382" s="7">
        <v>4458458.1399999997</v>
      </c>
      <c r="H382" s="7">
        <v>5345219.4800000004</v>
      </c>
      <c r="I382" s="7">
        <v>5511329</v>
      </c>
      <c r="J382" s="7">
        <v>5919678</v>
      </c>
      <c r="K382" s="23"/>
    </row>
    <row r="383" spans="2:11" ht="16.5" thickTop="1" thickBot="1" x14ac:dyDescent="0.3">
      <c r="B383" s="12" t="s">
        <v>49</v>
      </c>
      <c r="C383" s="39">
        <v>30</v>
      </c>
      <c r="D383" s="7">
        <v>2190.71</v>
      </c>
      <c r="E383" s="7">
        <v>177809.54</v>
      </c>
      <c r="F383" s="7">
        <v>80740.12</v>
      </c>
      <c r="G383" s="7">
        <v>62178.86</v>
      </c>
      <c r="H383" s="7">
        <v>7040.52</v>
      </c>
      <c r="I383" s="7">
        <v>0</v>
      </c>
      <c r="J383" s="7">
        <v>0</v>
      </c>
      <c r="K383" s="23"/>
    </row>
    <row r="384" spans="2:11" ht="16.5" thickTop="1" thickBot="1" x14ac:dyDescent="0.3">
      <c r="B384" s="12" t="s">
        <v>12</v>
      </c>
      <c r="C384" s="39">
        <v>40</v>
      </c>
      <c r="D384" s="7">
        <v>0</v>
      </c>
      <c r="E384" s="7">
        <v>0</v>
      </c>
      <c r="F384" s="7">
        <v>0</v>
      </c>
      <c r="G384" s="7">
        <v>0</v>
      </c>
      <c r="H384" s="7">
        <v>0</v>
      </c>
      <c r="I384" s="7">
        <v>0</v>
      </c>
      <c r="J384" s="7">
        <v>0</v>
      </c>
      <c r="K384" s="23"/>
    </row>
    <row r="385" spans="2:11" ht="16.5" thickTop="1" thickBot="1" x14ac:dyDescent="0.3">
      <c r="B385" s="12" t="s">
        <v>50</v>
      </c>
      <c r="C385" s="39">
        <v>50</v>
      </c>
      <c r="D385" s="7">
        <v>2190.71</v>
      </c>
      <c r="E385" s="7">
        <v>177809.54</v>
      </c>
      <c r="F385" s="7">
        <v>80740.12</v>
      </c>
      <c r="G385" s="7">
        <v>62178.86</v>
      </c>
      <c r="H385" s="7">
        <v>7040.52</v>
      </c>
      <c r="I385" s="7">
        <v>0</v>
      </c>
      <c r="J385" s="7">
        <v>0</v>
      </c>
      <c r="K385" s="23"/>
    </row>
    <row r="386" spans="2:11" ht="16.5" thickTop="1" thickBot="1" x14ac:dyDescent="0.3">
      <c r="B386" s="11" t="s">
        <v>513</v>
      </c>
      <c r="C386" s="39"/>
      <c r="D386" s="7"/>
      <c r="E386" s="7"/>
      <c r="F386" s="7"/>
      <c r="G386" s="7"/>
      <c r="H386" s="7"/>
      <c r="I386" s="7"/>
      <c r="J386" s="7"/>
      <c r="K386" s="23"/>
    </row>
    <row r="387" spans="2:11" ht="16.5" thickTop="1" thickBot="1" x14ac:dyDescent="0.3">
      <c r="B387" s="12" t="s">
        <v>47</v>
      </c>
      <c r="C387" s="39">
        <v>10</v>
      </c>
      <c r="D387" s="7">
        <v>2613807</v>
      </c>
      <c r="E387" s="7">
        <v>2639873</v>
      </c>
      <c r="F387" s="7">
        <v>2708389</v>
      </c>
      <c r="G387" s="7">
        <v>2945153</v>
      </c>
      <c r="H387" s="7">
        <v>4025809</v>
      </c>
      <c r="I387" s="7">
        <v>3090730</v>
      </c>
      <c r="J387" s="7">
        <v>3148187</v>
      </c>
      <c r="K387" s="23"/>
    </row>
    <row r="388" spans="2:11" ht="16.5" thickTop="1" thickBot="1" x14ac:dyDescent="0.3">
      <c r="B388" s="12" t="s">
        <v>48</v>
      </c>
      <c r="C388" s="39">
        <v>20</v>
      </c>
      <c r="D388" s="7">
        <v>2611016.3199999998</v>
      </c>
      <c r="E388" s="7">
        <v>2619433.92</v>
      </c>
      <c r="F388" s="7">
        <v>2668355.5699999998</v>
      </c>
      <c r="G388" s="7">
        <v>2943680.11</v>
      </c>
      <c r="H388" s="7">
        <v>4019581.17</v>
      </c>
      <c r="I388" s="7">
        <v>3090507.93</v>
      </c>
      <c r="J388" s="7">
        <v>3148176.65</v>
      </c>
      <c r="K388" s="23"/>
    </row>
    <row r="389" spans="2:11" ht="16.5" thickTop="1" thickBot="1" x14ac:dyDescent="0.3">
      <c r="B389" s="12" t="s">
        <v>49</v>
      </c>
      <c r="C389" s="39">
        <v>30</v>
      </c>
      <c r="D389" s="7">
        <v>2790.68</v>
      </c>
      <c r="E389" s="7">
        <v>20439.080000000002</v>
      </c>
      <c r="F389" s="7">
        <v>40033.43</v>
      </c>
      <c r="G389" s="7">
        <v>1472.89</v>
      </c>
      <c r="H389" s="7">
        <v>6227.83</v>
      </c>
      <c r="I389" s="7">
        <v>222.07</v>
      </c>
      <c r="J389" s="7">
        <v>10.35</v>
      </c>
      <c r="K389" s="23"/>
    </row>
    <row r="390" spans="2:11" ht="16.5" thickTop="1" thickBot="1" x14ac:dyDescent="0.3">
      <c r="B390" s="12" t="s">
        <v>12</v>
      </c>
      <c r="C390" s="39">
        <v>40</v>
      </c>
      <c r="D390" s="7">
        <v>0</v>
      </c>
      <c r="E390" s="7">
        <v>0</v>
      </c>
      <c r="F390" s="7">
        <v>0</v>
      </c>
      <c r="G390" s="7">
        <v>0</v>
      </c>
      <c r="H390" s="7">
        <v>0</v>
      </c>
      <c r="I390" s="7">
        <v>0</v>
      </c>
      <c r="J390" s="7">
        <v>0</v>
      </c>
      <c r="K390" s="23"/>
    </row>
    <row r="391" spans="2:11" ht="16.5" thickTop="1" thickBot="1" x14ac:dyDescent="0.3">
      <c r="B391" s="12" t="s">
        <v>50</v>
      </c>
      <c r="C391" s="39">
        <v>50</v>
      </c>
      <c r="D391" s="7">
        <v>2790.68</v>
      </c>
      <c r="E391" s="7">
        <v>20439.080000000002</v>
      </c>
      <c r="F391" s="7">
        <v>40033.43</v>
      </c>
      <c r="G391" s="7">
        <v>1472.89</v>
      </c>
      <c r="H391" s="7">
        <v>6227.83</v>
      </c>
      <c r="I391" s="7">
        <v>222.07</v>
      </c>
      <c r="J391" s="7">
        <v>10.35</v>
      </c>
      <c r="K391" s="23"/>
    </row>
    <row r="392" spans="2:11" ht="16.5" thickTop="1" thickBot="1" x14ac:dyDescent="0.3">
      <c r="B392" s="11" t="s">
        <v>536</v>
      </c>
      <c r="C392" s="39"/>
      <c r="D392" s="7"/>
      <c r="E392" s="7"/>
      <c r="F392" s="7"/>
      <c r="G392" s="7"/>
      <c r="H392" s="7"/>
      <c r="I392" s="7"/>
      <c r="J392" s="7"/>
      <c r="K392" s="23"/>
    </row>
    <row r="393" spans="2:11" ht="16.5" thickTop="1" thickBot="1" x14ac:dyDescent="0.3">
      <c r="B393" s="12" t="s">
        <v>47</v>
      </c>
      <c r="C393" s="39">
        <v>10</v>
      </c>
      <c r="D393" s="7">
        <v>2839999</v>
      </c>
      <c r="E393" s="7">
        <v>3006162</v>
      </c>
      <c r="F393" s="7">
        <v>2939376</v>
      </c>
      <c r="G393" s="7">
        <v>3052037</v>
      </c>
      <c r="H393" s="7">
        <v>3356314</v>
      </c>
      <c r="I393" s="7">
        <v>3486014</v>
      </c>
      <c r="J393" s="7">
        <v>3615602</v>
      </c>
      <c r="K393" s="23"/>
    </row>
    <row r="394" spans="2:11" ht="16.5" thickTop="1" thickBot="1" x14ac:dyDescent="0.3">
      <c r="B394" s="12" t="s">
        <v>48</v>
      </c>
      <c r="C394" s="39">
        <v>20</v>
      </c>
      <c r="D394" s="7">
        <v>2839999</v>
      </c>
      <c r="E394" s="7">
        <v>2642880.87</v>
      </c>
      <c r="F394" s="7">
        <v>2825777.83</v>
      </c>
      <c r="G394" s="7">
        <v>3052037</v>
      </c>
      <c r="H394" s="7">
        <v>3350640.88</v>
      </c>
      <c r="I394" s="7">
        <v>3485691.93</v>
      </c>
      <c r="J394" s="7">
        <v>3615602</v>
      </c>
      <c r="K394" s="23"/>
    </row>
    <row r="395" spans="2:11" ht="16.5" thickTop="1" thickBot="1" x14ac:dyDescent="0.3">
      <c r="B395" s="12" t="s">
        <v>49</v>
      </c>
      <c r="C395" s="39">
        <v>30</v>
      </c>
      <c r="D395" s="7">
        <v>0</v>
      </c>
      <c r="E395" s="7">
        <v>363281.13</v>
      </c>
      <c r="F395" s="7">
        <v>113598.17</v>
      </c>
      <c r="G395" s="7">
        <v>0</v>
      </c>
      <c r="H395" s="7">
        <v>5673.12</v>
      </c>
      <c r="I395" s="7">
        <v>322.07</v>
      </c>
      <c r="J395" s="7">
        <v>0</v>
      </c>
      <c r="K395" s="23"/>
    </row>
    <row r="396" spans="2:11" ht="16.5" thickTop="1" thickBot="1" x14ac:dyDescent="0.3">
      <c r="B396" s="12" t="s">
        <v>12</v>
      </c>
      <c r="C396" s="39">
        <v>40</v>
      </c>
      <c r="D396" s="7">
        <v>0</v>
      </c>
      <c r="E396" s="7">
        <v>0</v>
      </c>
      <c r="F396" s="7">
        <v>0</v>
      </c>
      <c r="G396" s="7">
        <v>0</v>
      </c>
      <c r="H396" s="7">
        <v>0</v>
      </c>
      <c r="I396" s="7">
        <v>0</v>
      </c>
      <c r="J396" s="7">
        <v>0</v>
      </c>
      <c r="K396" s="23"/>
    </row>
    <row r="397" spans="2:11" ht="16.5" thickTop="1" thickBot="1" x14ac:dyDescent="0.3">
      <c r="B397" s="12" t="s">
        <v>50</v>
      </c>
      <c r="C397" s="39">
        <v>50</v>
      </c>
      <c r="D397" s="7">
        <v>0</v>
      </c>
      <c r="E397" s="7">
        <v>363281.13</v>
      </c>
      <c r="F397" s="7">
        <v>113598.17</v>
      </c>
      <c r="G397" s="7">
        <v>0</v>
      </c>
      <c r="H397" s="7">
        <v>5673.12</v>
      </c>
      <c r="I397" s="7">
        <v>322.07</v>
      </c>
      <c r="J397" s="7">
        <v>0</v>
      </c>
      <c r="K397" s="23"/>
    </row>
    <row r="398" spans="2:11" ht="16.5" thickTop="1" thickBot="1" x14ac:dyDescent="0.3">
      <c r="B398" s="11" t="s">
        <v>525</v>
      </c>
      <c r="C398" s="39"/>
      <c r="D398" s="7"/>
      <c r="E398" s="7"/>
      <c r="F398" s="7"/>
      <c r="G398" s="7"/>
      <c r="H398" s="7"/>
      <c r="I398" s="7"/>
      <c r="J398" s="7"/>
      <c r="K398" s="23"/>
    </row>
    <row r="399" spans="2:11" ht="16.5" thickTop="1" thickBot="1" x14ac:dyDescent="0.3">
      <c r="B399" s="12" t="s">
        <v>47</v>
      </c>
      <c r="C399" s="39">
        <v>10</v>
      </c>
      <c r="D399" s="7">
        <v>2113567</v>
      </c>
      <c r="E399" s="7">
        <v>2153349</v>
      </c>
      <c r="F399" s="7">
        <v>2192423</v>
      </c>
      <c r="G399" s="7">
        <v>3365995</v>
      </c>
      <c r="H399" s="7">
        <v>4132311</v>
      </c>
      <c r="I399" s="7">
        <v>4203851</v>
      </c>
      <c r="J399" s="7">
        <v>2901213</v>
      </c>
      <c r="K399" s="23"/>
    </row>
    <row r="400" spans="2:11" ht="16.5" thickTop="1" thickBot="1" x14ac:dyDescent="0.3">
      <c r="B400" s="12" t="s">
        <v>48</v>
      </c>
      <c r="C400" s="39">
        <v>20</v>
      </c>
      <c r="D400" s="7">
        <v>2113567</v>
      </c>
      <c r="E400" s="7">
        <v>2141307.6800000002</v>
      </c>
      <c r="F400" s="7">
        <v>2192423</v>
      </c>
      <c r="G400" s="7">
        <v>3365995</v>
      </c>
      <c r="H400" s="7">
        <v>4122009.13</v>
      </c>
      <c r="I400" s="7">
        <v>4203851</v>
      </c>
      <c r="J400" s="7">
        <v>2901159.9</v>
      </c>
      <c r="K400" s="23"/>
    </row>
    <row r="401" spans="2:11" ht="16.5" thickTop="1" thickBot="1" x14ac:dyDescent="0.3">
      <c r="B401" s="12" t="s">
        <v>49</v>
      </c>
      <c r="C401" s="39">
        <v>30</v>
      </c>
      <c r="D401" s="7">
        <v>0</v>
      </c>
      <c r="E401" s="7">
        <v>12041.32</v>
      </c>
      <c r="F401" s="7">
        <v>0</v>
      </c>
      <c r="G401" s="7">
        <v>0</v>
      </c>
      <c r="H401" s="7">
        <v>10301.870000000001</v>
      </c>
      <c r="I401" s="7">
        <v>0</v>
      </c>
      <c r="J401" s="7">
        <v>53.1</v>
      </c>
      <c r="K401" s="23"/>
    </row>
    <row r="402" spans="2:11" ht="16.5" thickTop="1" thickBot="1" x14ac:dyDescent="0.3">
      <c r="B402" s="12" t="s">
        <v>12</v>
      </c>
      <c r="C402" s="39">
        <v>40</v>
      </c>
      <c r="D402" s="7">
        <v>0</v>
      </c>
      <c r="E402" s="7">
        <v>0</v>
      </c>
      <c r="F402" s="7">
        <v>0</v>
      </c>
      <c r="G402" s="7">
        <v>0</v>
      </c>
      <c r="H402" s="7">
        <v>0</v>
      </c>
      <c r="I402" s="7">
        <v>0</v>
      </c>
      <c r="J402" s="7">
        <v>0</v>
      </c>
      <c r="K402" s="23"/>
    </row>
    <row r="403" spans="2:11" ht="16.5" thickTop="1" thickBot="1" x14ac:dyDescent="0.3">
      <c r="B403" s="12" t="s">
        <v>50</v>
      </c>
      <c r="C403" s="39">
        <v>50</v>
      </c>
      <c r="D403" s="7">
        <v>0</v>
      </c>
      <c r="E403" s="7">
        <v>12041.32</v>
      </c>
      <c r="F403" s="7">
        <v>0</v>
      </c>
      <c r="G403" s="7">
        <v>0</v>
      </c>
      <c r="H403" s="7">
        <v>10301.870000000001</v>
      </c>
      <c r="I403" s="7">
        <v>0</v>
      </c>
      <c r="J403" s="7">
        <v>53.1</v>
      </c>
      <c r="K403" s="23"/>
    </row>
    <row r="404" spans="2:11" ht="16.5" thickTop="1" thickBot="1" x14ac:dyDescent="0.3">
      <c r="B404" s="11" t="s">
        <v>531</v>
      </c>
      <c r="C404" s="39"/>
      <c r="D404" s="7"/>
      <c r="E404" s="7"/>
      <c r="F404" s="7"/>
      <c r="G404" s="7"/>
      <c r="H404" s="7"/>
      <c r="I404" s="7"/>
      <c r="J404" s="7"/>
      <c r="K404" s="23"/>
    </row>
    <row r="405" spans="2:11" ht="16.5" thickTop="1" thickBot="1" x14ac:dyDescent="0.3">
      <c r="B405" s="12" t="s">
        <v>47</v>
      </c>
      <c r="C405" s="39">
        <v>10</v>
      </c>
      <c r="D405" s="7">
        <v>0</v>
      </c>
      <c r="E405" s="7">
        <v>0</v>
      </c>
      <c r="F405" s="7">
        <v>0</v>
      </c>
      <c r="G405" s="7">
        <v>0</v>
      </c>
      <c r="H405" s="7">
        <v>0</v>
      </c>
      <c r="I405" s="7">
        <v>0</v>
      </c>
      <c r="J405" s="7">
        <v>0</v>
      </c>
      <c r="K405" s="23"/>
    </row>
    <row r="406" spans="2:11" ht="16.5" thickTop="1" thickBot="1" x14ac:dyDescent="0.3">
      <c r="B406" s="12" t="s">
        <v>48</v>
      </c>
      <c r="C406" s="39">
        <v>20</v>
      </c>
      <c r="D406" s="7">
        <v>0</v>
      </c>
      <c r="E406" s="7">
        <v>0</v>
      </c>
      <c r="F406" s="7">
        <v>0</v>
      </c>
      <c r="G406" s="7">
        <v>0</v>
      </c>
      <c r="H406" s="7">
        <v>0</v>
      </c>
      <c r="I406" s="7">
        <v>0</v>
      </c>
      <c r="J406" s="7">
        <v>0</v>
      </c>
      <c r="K406" s="23"/>
    </row>
    <row r="407" spans="2:11" ht="16.5" thickTop="1" thickBot="1" x14ac:dyDescent="0.3">
      <c r="B407" s="12" t="s">
        <v>49</v>
      </c>
      <c r="C407" s="39">
        <v>30</v>
      </c>
      <c r="D407" s="7">
        <v>0</v>
      </c>
      <c r="E407" s="7">
        <v>0</v>
      </c>
      <c r="F407" s="7">
        <v>0</v>
      </c>
      <c r="G407" s="7">
        <v>0</v>
      </c>
      <c r="H407" s="7">
        <v>0</v>
      </c>
      <c r="I407" s="7">
        <v>0</v>
      </c>
      <c r="J407" s="7">
        <v>0</v>
      </c>
      <c r="K407" s="23"/>
    </row>
    <row r="408" spans="2:11" ht="16.5" thickTop="1" thickBot="1" x14ac:dyDescent="0.3">
      <c r="B408" s="12" t="s">
        <v>12</v>
      </c>
      <c r="C408" s="39">
        <v>40</v>
      </c>
      <c r="D408" s="7">
        <v>0</v>
      </c>
      <c r="E408" s="7">
        <v>0</v>
      </c>
      <c r="F408" s="7">
        <v>0</v>
      </c>
      <c r="G408" s="7">
        <v>0</v>
      </c>
      <c r="H408" s="7">
        <v>0</v>
      </c>
      <c r="I408" s="7">
        <v>0</v>
      </c>
      <c r="J408" s="7">
        <v>0</v>
      </c>
      <c r="K408" s="23"/>
    </row>
    <row r="409" spans="2:11" ht="16.5" thickTop="1" thickBot="1" x14ac:dyDescent="0.3">
      <c r="B409" s="12" t="s">
        <v>50</v>
      </c>
      <c r="C409" s="39">
        <v>50</v>
      </c>
      <c r="D409" s="7">
        <v>0</v>
      </c>
      <c r="E409" s="7">
        <v>0</v>
      </c>
      <c r="F409" s="7">
        <v>0</v>
      </c>
      <c r="G409" s="7">
        <v>0</v>
      </c>
      <c r="H409" s="7">
        <v>0</v>
      </c>
      <c r="I409" s="7">
        <v>0</v>
      </c>
      <c r="J409" s="7">
        <v>0</v>
      </c>
      <c r="K409" s="23"/>
    </row>
    <row r="410" spans="2:11" ht="16.5" thickTop="1" thickBot="1" x14ac:dyDescent="0.3">
      <c r="B410" s="10" t="s">
        <v>215</v>
      </c>
      <c r="C410" s="39"/>
      <c r="D410" s="7"/>
      <c r="E410" s="7"/>
      <c r="F410" s="7"/>
      <c r="G410" s="7"/>
      <c r="H410" s="7"/>
      <c r="I410" s="7"/>
      <c r="J410" s="7"/>
      <c r="K410" s="23"/>
    </row>
    <row r="411" spans="2:11" ht="16.5" thickTop="1" thickBot="1" x14ac:dyDescent="0.3">
      <c r="B411" s="11" t="s">
        <v>226</v>
      </c>
      <c r="C411" s="39"/>
      <c r="D411" s="7"/>
      <c r="E411" s="7"/>
      <c r="F411" s="7"/>
      <c r="G411" s="7"/>
      <c r="H411" s="7"/>
      <c r="I411" s="7"/>
      <c r="J411" s="7"/>
      <c r="K411" s="23"/>
    </row>
    <row r="412" spans="2:11" ht="16.5" thickTop="1" thickBot="1" x14ac:dyDescent="0.3">
      <c r="B412" s="12" t="s">
        <v>47</v>
      </c>
      <c r="C412" s="39">
        <v>10</v>
      </c>
      <c r="D412" s="7">
        <v>435381</v>
      </c>
      <c r="E412" s="7">
        <v>388419.35</v>
      </c>
      <c r="F412" s="7">
        <v>388271</v>
      </c>
      <c r="G412" s="7">
        <v>437138</v>
      </c>
      <c r="H412" s="7">
        <v>466260.41</v>
      </c>
      <c r="I412" s="7">
        <v>591319.63</v>
      </c>
      <c r="J412" s="7">
        <v>613631.85</v>
      </c>
      <c r="K412" s="23"/>
    </row>
    <row r="413" spans="2:11" ht="16.5" thickTop="1" thickBot="1" x14ac:dyDescent="0.3">
      <c r="B413" s="12" t="s">
        <v>48</v>
      </c>
      <c r="C413" s="39">
        <v>20</v>
      </c>
      <c r="D413" s="7">
        <v>433034.65</v>
      </c>
      <c r="E413" s="7">
        <v>387345.09</v>
      </c>
      <c r="F413" s="7">
        <v>377875.69</v>
      </c>
      <c r="G413" s="7">
        <v>402828.59</v>
      </c>
      <c r="H413" s="7">
        <v>439269.78</v>
      </c>
      <c r="I413" s="7">
        <v>566822.78</v>
      </c>
      <c r="J413" s="7">
        <v>453654.37</v>
      </c>
      <c r="K413" s="23"/>
    </row>
    <row r="414" spans="2:11" ht="16.5" thickTop="1" thickBot="1" x14ac:dyDescent="0.3">
      <c r="B414" s="12" t="s">
        <v>49</v>
      </c>
      <c r="C414" s="39">
        <v>30</v>
      </c>
      <c r="D414" s="7">
        <v>2346.35</v>
      </c>
      <c r="E414" s="7">
        <v>1074.26</v>
      </c>
      <c r="F414" s="7">
        <v>10395.31</v>
      </c>
      <c r="G414" s="7">
        <v>34309.410000000003</v>
      </c>
      <c r="H414" s="7">
        <v>26990.63</v>
      </c>
      <c r="I414" s="7">
        <v>24496.85</v>
      </c>
      <c r="J414" s="7">
        <v>159977.48000000001</v>
      </c>
      <c r="K414" s="23"/>
    </row>
    <row r="415" spans="2:11" ht="16.5" thickTop="1" thickBot="1" x14ac:dyDescent="0.3">
      <c r="B415" s="12" t="s">
        <v>12</v>
      </c>
      <c r="C415" s="39">
        <v>40</v>
      </c>
      <c r="D415" s="7">
        <v>0</v>
      </c>
      <c r="E415" s="7">
        <v>0</v>
      </c>
      <c r="F415" s="7">
        <v>0</v>
      </c>
      <c r="G415" s="7">
        <v>0</v>
      </c>
      <c r="H415" s="7">
        <v>0</v>
      </c>
      <c r="I415" s="7">
        <v>0</v>
      </c>
      <c r="J415" s="7">
        <v>0</v>
      </c>
      <c r="K415" s="23"/>
    </row>
    <row r="416" spans="2:11" ht="16.5" thickTop="1" thickBot="1" x14ac:dyDescent="0.3">
      <c r="B416" s="12" t="s">
        <v>50</v>
      </c>
      <c r="C416" s="39">
        <v>50</v>
      </c>
      <c r="D416" s="7">
        <v>2346.35</v>
      </c>
      <c r="E416" s="7">
        <v>1074.26</v>
      </c>
      <c r="F416" s="7">
        <v>10395.31</v>
      </c>
      <c r="G416" s="7">
        <v>34309.410000000003</v>
      </c>
      <c r="H416" s="7">
        <v>26990.63</v>
      </c>
      <c r="I416" s="7">
        <v>24496.85</v>
      </c>
      <c r="J416" s="7">
        <v>159977.48000000001</v>
      </c>
      <c r="K416" s="23"/>
    </row>
    <row r="417" spans="2:11" ht="16.5" thickTop="1" thickBot="1" x14ac:dyDescent="0.3">
      <c r="B417" s="11" t="s">
        <v>218</v>
      </c>
      <c r="C417" s="39"/>
      <c r="D417" s="7"/>
      <c r="E417" s="7"/>
      <c r="F417" s="7"/>
      <c r="G417" s="7"/>
      <c r="H417" s="7"/>
      <c r="I417" s="7"/>
      <c r="J417" s="7"/>
      <c r="K417" s="23"/>
    </row>
    <row r="418" spans="2:11" ht="16.5" thickTop="1" thickBot="1" x14ac:dyDescent="0.3">
      <c r="B418" s="12" t="s">
        <v>47</v>
      </c>
      <c r="C418" s="39">
        <v>50</v>
      </c>
      <c r="D418" s="7">
        <v>6066436</v>
      </c>
      <c r="E418" s="7">
        <v>6578051.0499999998</v>
      </c>
      <c r="F418" s="7">
        <v>7781163</v>
      </c>
      <c r="G418" s="7">
        <v>9155163.120000001</v>
      </c>
      <c r="H418" s="7">
        <v>16875823.73</v>
      </c>
      <c r="I418" s="7">
        <v>18931471.259999998</v>
      </c>
      <c r="J418" s="7">
        <v>16374350.48</v>
      </c>
      <c r="K418" s="23"/>
    </row>
    <row r="419" spans="2:11" ht="16.5" thickTop="1" thickBot="1" x14ac:dyDescent="0.3">
      <c r="B419" s="12" t="s">
        <v>48</v>
      </c>
      <c r="C419" s="39">
        <v>100</v>
      </c>
      <c r="D419" s="7">
        <v>5415755.9500000002</v>
      </c>
      <c r="E419" s="7">
        <v>5755173.6600000001</v>
      </c>
      <c r="F419" s="7">
        <v>6534309.0800000001</v>
      </c>
      <c r="G419" s="7">
        <v>7751223.4299999997</v>
      </c>
      <c r="H419" s="7">
        <v>10342490.33</v>
      </c>
      <c r="I419" s="7">
        <v>15039166.609999999</v>
      </c>
      <c r="J419" s="7">
        <v>13623235.25</v>
      </c>
      <c r="K419" s="23"/>
    </row>
    <row r="420" spans="2:11" ht="16.5" thickTop="1" thickBot="1" x14ac:dyDescent="0.3">
      <c r="B420" s="12" t="s">
        <v>49</v>
      </c>
      <c r="C420" s="39">
        <v>150</v>
      </c>
      <c r="D420" s="7">
        <v>650680.05000000005</v>
      </c>
      <c r="E420" s="7">
        <v>822877.3899999999</v>
      </c>
      <c r="F420" s="7">
        <v>1246853.92</v>
      </c>
      <c r="G420" s="7">
        <v>1403939.69</v>
      </c>
      <c r="H420" s="7">
        <v>6533333.3999999994</v>
      </c>
      <c r="I420" s="7">
        <v>3892304.65</v>
      </c>
      <c r="J420" s="7">
        <v>2751115.2300000004</v>
      </c>
      <c r="K420" s="23"/>
    </row>
    <row r="421" spans="2:11" ht="16.5" thickTop="1" thickBot="1" x14ac:dyDescent="0.3">
      <c r="B421" s="12" t="s">
        <v>12</v>
      </c>
      <c r="C421" s="39">
        <v>200</v>
      </c>
      <c r="D421" s="7">
        <v>0</v>
      </c>
      <c r="E421" s="7">
        <v>0</v>
      </c>
      <c r="F421" s="7">
        <v>0</v>
      </c>
      <c r="G421" s="7">
        <v>0</v>
      </c>
      <c r="H421" s="7">
        <v>395221.09</v>
      </c>
      <c r="I421" s="7">
        <v>544099.09</v>
      </c>
      <c r="J421" s="7">
        <v>287113.61</v>
      </c>
      <c r="K421" s="23"/>
    </row>
    <row r="422" spans="2:11" ht="16.5" thickTop="1" thickBot="1" x14ac:dyDescent="0.3">
      <c r="B422" s="12" t="s">
        <v>50</v>
      </c>
      <c r="C422" s="39">
        <v>250</v>
      </c>
      <c r="D422" s="7">
        <v>650680.05000000005</v>
      </c>
      <c r="E422" s="7">
        <v>822877.3899999999</v>
      </c>
      <c r="F422" s="7">
        <v>1246853.92</v>
      </c>
      <c r="G422" s="7">
        <v>1403939.69</v>
      </c>
      <c r="H422" s="7">
        <v>6138112.3099999996</v>
      </c>
      <c r="I422" s="7">
        <v>3348205.56</v>
      </c>
      <c r="J422" s="7">
        <v>2464001.62</v>
      </c>
      <c r="K422" s="23"/>
    </row>
    <row r="423" spans="2:11" ht="16.5" thickTop="1" thickBot="1" x14ac:dyDescent="0.3">
      <c r="B423" s="11" t="s">
        <v>229</v>
      </c>
      <c r="C423" s="39"/>
      <c r="D423" s="7"/>
      <c r="E423" s="7"/>
      <c r="F423" s="7"/>
      <c r="G423" s="7"/>
      <c r="H423" s="7"/>
      <c r="I423" s="7"/>
      <c r="J423" s="7"/>
      <c r="K423" s="23"/>
    </row>
    <row r="424" spans="2:11" ht="16.5" thickTop="1" thickBot="1" x14ac:dyDescent="0.3">
      <c r="B424" s="12" t="s">
        <v>47</v>
      </c>
      <c r="C424" s="39">
        <v>30</v>
      </c>
      <c r="D424" s="7">
        <v>24884453.449999999</v>
      </c>
      <c r="E424" s="7">
        <v>25411974.09</v>
      </c>
      <c r="F424" s="7">
        <v>26789432.449999999</v>
      </c>
      <c r="G424" s="7">
        <v>34172623.050000004</v>
      </c>
      <c r="H424" s="7">
        <v>38575548.079999998</v>
      </c>
      <c r="I424" s="7">
        <v>41867347</v>
      </c>
      <c r="J424" s="7">
        <v>47958391.829999998</v>
      </c>
      <c r="K424" s="23"/>
    </row>
    <row r="425" spans="2:11" ht="16.5" thickTop="1" thickBot="1" x14ac:dyDescent="0.3">
      <c r="B425" s="12" t="s">
        <v>48</v>
      </c>
      <c r="C425" s="39">
        <v>60</v>
      </c>
      <c r="D425" s="7">
        <v>24580203.370000001</v>
      </c>
      <c r="E425" s="7">
        <v>25042641.18</v>
      </c>
      <c r="F425" s="7">
        <v>26219042.400000002</v>
      </c>
      <c r="G425" s="7">
        <v>33083262.510000002</v>
      </c>
      <c r="H425" s="7">
        <v>38355540.469999999</v>
      </c>
      <c r="I425" s="7">
        <v>41425207.289999999</v>
      </c>
      <c r="J425" s="7">
        <v>46948884.800000004</v>
      </c>
      <c r="K425" s="23"/>
    </row>
    <row r="426" spans="2:11" ht="16.5" thickTop="1" thickBot="1" x14ac:dyDescent="0.3">
      <c r="B426" s="12" t="s">
        <v>49</v>
      </c>
      <c r="C426" s="39">
        <v>90</v>
      </c>
      <c r="D426" s="7">
        <v>304250.07999999996</v>
      </c>
      <c r="E426" s="7">
        <v>369332.91000000003</v>
      </c>
      <c r="F426" s="7">
        <v>570390.04999999993</v>
      </c>
      <c r="G426" s="7">
        <v>1089360.54</v>
      </c>
      <c r="H426" s="7">
        <v>220007.61000000002</v>
      </c>
      <c r="I426" s="7">
        <v>442139.70999999996</v>
      </c>
      <c r="J426" s="7">
        <v>1009507.03</v>
      </c>
      <c r="K426" s="23"/>
    </row>
    <row r="427" spans="2:11" ht="16.5" thickTop="1" thickBot="1" x14ac:dyDescent="0.3">
      <c r="B427" s="12" t="s">
        <v>12</v>
      </c>
      <c r="C427" s="39">
        <v>120</v>
      </c>
      <c r="D427" s="7">
        <v>0</v>
      </c>
      <c r="E427" s="7">
        <v>0</v>
      </c>
      <c r="F427" s="7">
        <v>0</v>
      </c>
      <c r="G427" s="7">
        <v>0</v>
      </c>
      <c r="H427" s="7">
        <v>0</v>
      </c>
      <c r="I427" s="7">
        <v>0</v>
      </c>
      <c r="J427" s="7">
        <v>0</v>
      </c>
      <c r="K427" s="23"/>
    </row>
    <row r="428" spans="2:11" ht="16.5" thickTop="1" thickBot="1" x14ac:dyDescent="0.3">
      <c r="B428" s="12" t="s">
        <v>50</v>
      </c>
      <c r="C428" s="39">
        <v>150</v>
      </c>
      <c r="D428" s="7">
        <v>304250.07999999996</v>
      </c>
      <c r="E428" s="7">
        <v>369332.91000000003</v>
      </c>
      <c r="F428" s="7">
        <v>570390.04999999993</v>
      </c>
      <c r="G428" s="7">
        <v>1089360.54</v>
      </c>
      <c r="H428" s="7">
        <v>220007.61000000002</v>
      </c>
      <c r="I428" s="7">
        <v>442139.70999999996</v>
      </c>
      <c r="J428" s="7">
        <v>1009507.03</v>
      </c>
      <c r="K428" s="23"/>
    </row>
    <row r="429" spans="2:11" ht="16.5" thickTop="1" thickBot="1" x14ac:dyDescent="0.3">
      <c r="B429" s="11" t="s">
        <v>241</v>
      </c>
      <c r="C429" s="39"/>
      <c r="D429" s="7"/>
      <c r="E429" s="7"/>
      <c r="F429" s="7"/>
      <c r="G429" s="7"/>
      <c r="H429" s="7"/>
      <c r="I429" s="7"/>
      <c r="J429" s="7"/>
      <c r="K429" s="23"/>
    </row>
    <row r="430" spans="2:11" ht="16.5" thickTop="1" thickBot="1" x14ac:dyDescent="0.3">
      <c r="B430" s="12" t="s">
        <v>47</v>
      </c>
      <c r="C430" s="39">
        <v>10</v>
      </c>
      <c r="D430" s="7">
        <v>4664053</v>
      </c>
      <c r="E430" s="7">
        <v>4747220</v>
      </c>
      <c r="F430" s="7">
        <v>4759746</v>
      </c>
      <c r="G430" s="7">
        <v>4977490</v>
      </c>
      <c r="H430" s="7">
        <v>5059079</v>
      </c>
      <c r="I430" s="7">
        <v>5477423</v>
      </c>
      <c r="J430" s="7">
        <v>6438870</v>
      </c>
      <c r="K430" s="23"/>
    </row>
    <row r="431" spans="2:11" ht="16.5" thickTop="1" thickBot="1" x14ac:dyDescent="0.3">
      <c r="B431" s="12" t="s">
        <v>48</v>
      </c>
      <c r="C431" s="39">
        <v>20</v>
      </c>
      <c r="D431" s="7">
        <v>3725971.19</v>
      </c>
      <c r="E431" s="7">
        <v>3778439.67</v>
      </c>
      <c r="F431" s="7">
        <v>3346382.59</v>
      </c>
      <c r="G431" s="7">
        <v>4255206.63</v>
      </c>
      <c r="H431" s="7">
        <v>4366554.1500000004</v>
      </c>
      <c r="I431" s="7">
        <v>4716411.2699999996</v>
      </c>
      <c r="J431" s="7">
        <v>5760834.2800000003</v>
      </c>
      <c r="K431" s="23"/>
    </row>
    <row r="432" spans="2:11" ht="16.5" thickTop="1" thickBot="1" x14ac:dyDescent="0.3">
      <c r="B432" s="12" t="s">
        <v>49</v>
      </c>
      <c r="C432" s="39">
        <v>30</v>
      </c>
      <c r="D432" s="7">
        <v>938081.81</v>
      </c>
      <c r="E432" s="7">
        <v>968780.33</v>
      </c>
      <c r="F432" s="7">
        <v>1413363.41</v>
      </c>
      <c r="G432" s="7">
        <v>722283.37</v>
      </c>
      <c r="H432" s="7">
        <v>692524.85</v>
      </c>
      <c r="I432" s="7">
        <v>761011.73</v>
      </c>
      <c r="J432" s="7">
        <v>678035.72</v>
      </c>
      <c r="K432" s="23"/>
    </row>
    <row r="433" spans="2:11" ht="16.5" thickTop="1" thickBot="1" x14ac:dyDescent="0.3">
      <c r="B433" s="12" t="s">
        <v>12</v>
      </c>
      <c r="C433" s="39">
        <v>40</v>
      </c>
      <c r="D433" s="7">
        <v>0</v>
      </c>
      <c r="E433" s="7">
        <v>0</v>
      </c>
      <c r="F433" s="7">
        <v>0</v>
      </c>
      <c r="G433" s="7">
        <v>0</v>
      </c>
      <c r="H433" s="7">
        <v>0</v>
      </c>
      <c r="I433" s="7">
        <v>0</v>
      </c>
      <c r="J433" s="7">
        <v>0</v>
      </c>
      <c r="K433" s="23"/>
    </row>
    <row r="434" spans="2:11" ht="16.5" thickTop="1" thickBot="1" x14ac:dyDescent="0.3">
      <c r="B434" s="12" t="s">
        <v>50</v>
      </c>
      <c r="C434" s="39">
        <v>50</v>
      </c>
      <c r="D434" s="7">
        <v>938081.81</v>
      </c>
      <c r="E434" s="7">
        <v>968780.33</v>
      </c>
      <c r="F434" s="7">
        <v>1413363.41</v>
      </c>
      <c r="G434" s="7">
        <v>722283.37</v>
      </c>
      <c r="H434" s="7">
        <v>692524.85</v>
      </c>
      <c r="I434" s="7">
        <v>761011.73</v>
      </c>
      <c r="J434" s="7">
        <v>678035.72</v>
      </c>
      <c r="K434" s="23"/>
    </row>
    <row r="435" spans="2:11" ht="16.5" thickTop="1" thickBot="1" x14ac:dyDescent="0.3">
      <c r="B435" s="11" t="s">
        <v>236</v>
      </c>
      <c r="C435" s="39"/>
      <c r="D435" s="7"/>
      <c r="E435" s="7"/>
      <c r="F435" s="7"/>
      <c r="G435" s="7"/>
      <c r="H435" s="7"/>
      <c r="I435" s="7"/>
      <c r="J435" s="7"/>
      <c r="K435" s="23"/>
    </row>
    <row r="436" spans="2:11" ht="16.5" thickTop="1" thickBot="1" x14ac:dyDescent="0.3">
      <c r="B436" s="12" t="s">
        <v>47</v>
      </c>
      <c r="C436" s="39">
        <v>10</v>
      </c>
      <c r="D436" s="7">
        <v>2312860</v>
      </c>
      <c r="E436" s="7">
        <v>2710020.36</v>
      </c>
      <c r="F436" s="7">
        <v>3024856.49</v>
      </c>
      <c r="G436" s="7">
        <v>3238302.27</v>
      </c>
      <c r="H436" s="7">
        <v>2961557.63</v>
      </c>
      <c r="I436" s="7">
        <v>3193295.1</v>
      </c>
      <c r="J436" s="7">
        <v>3303415.27</v>
      </c>
      <c r="K436" s="23"/>
    </row>
    <row r="437" spans="2:11" ht="16.5" thickTop="1" thickBot="1" x14ac:dyDescent="0.3">
      <c r="B437" s="12" t="s">
        <v>48</v>
      </c>
      <c r="C437" s="39">
        <v>20</v>
      </c>
      <c r="D437" s="7">
        <v>2014514.64</v>
      </c>
      <c r="E437" s="7">
        <v>2249572.96</v>
      </c>
      <c r="F437" s="7">
        <v>2707285.68</v>
      </c>
      <c r="G437" s="7">
        <v>2698481.06</v>
      </c>
      <c r="H437" s="7">
        <v>2896857.53</v>
      </c>
      <c r="I437" s="7">
        <v>3052486.83</v>
      </c>
      <c r="J437" s="7">
        <v>3152723.78</v>
      </c>
      <c r="K437" s="23"/>
    </row>
    <row r="438" spans="2:11" ht="16.5" thickTop="1" thickBot="1" x14ac:dyDescent="0.3">
      <c r="B438" s="12" t="s">
        <v>49</v>
      </c>
      <c r="C438" s="39">
        <v>30</v>
      </c>
      <c r="D438" s="7">
        <v>298345.36</v>
      </c>
      <c r="E438" s="7">
        <v>460447.4</v>
      </c>
      <c r="F438" s="7">
        <v>317570.81</v>
      </c>
      <c r="G438" s="7">
        <v>539821.21</v>
      </c>
      <c r="H438" s="7">
        <v>64700.1</v>
      </c>
      <c r="I438" s="7">
        <v>140808.26999999999</v>
      </c>
      <c r="J438" s="7">
        <v>150691.49</v>
      </c>
      <c r="K438" s="23"/>
    </row>
    <row r="439" spans="2:11" ht="16.5" thickTop="1" thickBot="1" x14ac:dyDescent="0.3">
      <c r="B439" s="12" t="s">
        <v>12</v>
      </c>
      <c r="C439" s="39">
        <v>40</v>
      </c>
      <c r="D439" s="7">
        <v>0</v>
      </c>
      <c r="E439" s="7">
        <v>0</v>
      </c>
      <c r="F439" s="7">
        <v>0</v>
      </c>
      <c r="G439" s="7">
        <v>0</v>
      </c>
      <c r="H439" s="7">
        <v>0</v>
      </c>
      <c r="I439" s="7">
        <v>0</v>
      </c>
      <c r="J439" s="7">
        <v>0</v>
      </c>
      <c r="K439" s="23"/>
    </row>
    <row r="440" spans="2:11" ht="16.5" thickTop="1" thickBot="1" x14ac:dyDescent="0.3">
      <c r="B440" s="12" t="s">
        <v>50</v>
      </c>
      <c r="C440" s="39">
        <v>50</v>
      </c>
      <c r="D440" s="7">
        <v>298345.36</v>
      </c>
      <c r="E440" s="7">
        <v>460447.4</v>
      </c>
      <c r="F440" s="7">
        <v>317570.81</v>
      </c>
      <c r="G440" s="7">
        <v>539821.21</v>
      </c>
      <c r="H440" s="7">
        <v>64700.1</v>
      </c>
      <c r="I440" s="7">
        <v>140808.26999999999</v>
      </c>
      <c r="J440" s="7">
        <v>150691.49</v>
      </c>
      <c r="K440" s="23"/>
    </row>
    <row r="441" spans="2:11" ht="16.5" thickTop="1" thickBot="1" x14ac:dyDescent="0.3">
      <c r="B441" s="11" t="s">
        <v>246</v>
      </c>
      <c r="C441" s="39"/>
      <c r="D441" s="7"/>
      <c r="E441" s="7"/>
      <c r="F441" s="7"/>
      <c r="G441" s="7"/>
      <c r="H441" s="7"/>
      <c r="I441" s="7"/>
      <c r="J441" s="7"/>
      <c r="K441" s="23"/>
    </row>
    <row r="442" spans="2:11" ht="16.5" thickTop="1" thickBot="1" x14ac:dyDescent="0.3">
      <c r="B442" s="12" t="s">
        <v>47</v>
      </c>
      <c r="C442" s="39">
        <v>10</v>
      </c>
      <c r="D442" s="7">
        <v>190944</v>
      </c>
      <c r="E442" s="7">
        <v>190949</v>
      </c>
      <c r="F442" s="7">
        <v>190940</v>
      </c>
      <c r="G442" s="7">
        <v>190934</v>
      </c>
      <c r="H442" s="7">
        <v>190936</v>
      </c>
      <c r="I442" s="7">
        <v>190940</v>
      </c>
      <c r="J442" s="7">
        <v>210940</v>
      </c>
      <c r="K442" s="23"/>
    </row>
    <row r="443" spans="2:11" ht="16.5" thickTop="1" thickBot="1" x14ac:dyDescent="0.3">
      <c r="B443" s="12" t="s">
        <v>48</v>
      </c>
      <c r="C443" s="39">
        <v>20</v>
      </c>
      <c r="D443" s="7">
        <v>190944</v>
      </c>
      <c r="E443" s="7">
        <v>190949</v>
      </c>
      <c r="F443" s="7">
        <v>190940</v>
      </c>
      <c r="G443" s="7">
        <v>188424</v>
      </c>
      <c r="H443" s="7">
        <v>190936</v>
      </c>
      <c r="I443" s="7">
        <v>190939</v>
      </c>
      <c r="J443" s="7">
        <v>210940</v>
      </c>
      <c r="K443" s="23"/>
    </row>
    <row r="444" spans="2:11" ht="16.5" thickTop="1" thickBot="1" x14ac:dyDescent="0.3">
      <c r="B444" s="12" t="s">
        <v>49</v>
      </c>
      <c r="C444" s="39">
        <v>30</v>
      </c>
      <c r="D444" s="7">
        <v>0</v>
      </c>
      <c r="E444" s="7">
        <v>0</v>
      </c>
      <c r="F444" s="7">
        <v>0</v>
      </c>
      <c r="G444" s="7">
        <v>2510</v>
      </c>
      <c r="H444" s="7">
        <v>0</v>
      </c>
      <c r="I444" s="7">
        <v>1</v>
      </c>
      <c r="J444" s="7">
        <v>0</v>
      </c>
      <c r="K444" s="23"/>
    </row>
    <row r="445" spans="2:11" ht="16.5" thickTop="1" thickBot="1" x14ac:dyDescent="0.3">
      <c r="B445" s="12" t="s">
        <v>12</v>
      </c>
      <c r="C445" s="39">
        <v>40</v>
      </c>
      <c r="D445" s="7">
        <v>0</v>
      </c>
      <c r="E445" s="7">
        <v>0</v>
      </c>
      <c r="F445" s="7">
        <v>0</v>
      </c>
      <c r="G445" s="7">
        <v>0</v>
      </c>
      <c r="H445" s="7">
        <v>0</v>
      </c>
      <c r="I445" s="7">
        <v>0</v>
      </c>
      <c r="J445" s="7">
        <v>0</v>
      </c>
      <c r="K445" s="23"/>
    </row>
    <row r="446" spans="2:11" ht="16.5" thickTop="1" thickBot="1" x14ac:dyDescent="0.3">
      <c r="B446" s="12" t="s">
        <v>50</v>
      </c>
      <c r="C446" s="39">
        <v>50</v>
      </c>
      <c r="D446" s="7">
        <v>0</v>
      </c>
      <c r="E446" s="7">
        <v>0</v>
      </c>
      <c r="F446" s="7">
        <v>0</v>
      </c>
      <c r="G446" s="7">
        <v>2510</v>
      </c>
      <c r="H446" s="7">
        <v>0</v>
      </c>
      <c r="I446" s="7">
        <v>1</v>
      </c>
      <c r="J446" s="7">
        <v>0</v>
      </c>
      <c r="K446" s="23"/>
    </row>
    <row r="447" spans="2:11" ht="16.5" thickTop="1" thickBot="1" x14ac:dyDescent="0.3">
      <c r="B447" s="10" t="s">
        <v>537</v>
      </c>
      <c r="C447" s="39"/>
      <c r="D447" s="7"/>
      <c r="E447" s="7"/>
      <c r="F447" s="7"/>
      <c r="G447" s="7"/>
      <c r="H447" s="7"/>
      <c r="I447" s="7"/>
      <c r="J447" s="7"/>
      <c r="K447" s="23"/>
    </row>
    <row r="448" spans="2:11" ht="16.5" thickTop="1" thickBot="1" x14ac:dyDescent="0.3">
      <c r="B448" s="11" t="s">
        <v>557</v>
      </c>
      <c r="C448" s="39"/>
      <c r="D448" s="7"/>
      <c r="E448" s="7"/>
      <c r="F448" s="7"/>
      <c r="G448" s="7"/>
      <c r="H448" s="7"/>
      <c r="I448" s="7"/>
      <c r="J448" s="7"/>
      <c r="K448" s="23"/>
    </row>
    <row r="449" spans="2:11" ht="16.5" thickTop="1" thickBot="1" x14ac:dyDescent="0.3">
      <c r="B449" s="12" t="s">
        <v>47</v>
      </c>
      <c r="C449" s="39">
        <v>10</v>
      </c>
      <c r="D449" s="7">
        <v>8002335</v>
      </c>
      <c r="E449" s="7">
        <v>8584557</v>
      </c>
      <c r="F449" s="7">
        <v>8133754</v>
      </c>
      <c r="G449" s="7">
        <v>8487499</v>
      </c>
      <c r="H449" s="7">
        <v>8865940</v>
      </c>
      <c r="I449" s="7">
        <v>9724536</v>
      </c>
      <c r="J449" s="7">
        <v>10103291</v>
      </c>
      <c r="K449" s="23"/>
    </row>
    <row r="450" spans="2:11" ht="16.5" thickTop="1" thickBot="1" x14ac:dyDescent="0.3">
      <c r="B450" s="12" t="s">
        <v>48</v>
      </c>
      <c r="C450" s="39">
        <v>20</v>
      </c>
      <c r="D450" s="7">
        <v>6723473.8600000003</v>
      </c>
      <c r="E450" s="7">
        <v>6283622.1200000001</v>
      </c>
      <c r="F450" s="7">
        <v>5922784.54</v>
      </c>
      <c r="G450" s="7">
        <v>7008374.9199999999</v>
      </c>
      <c r="H450" s="7">
        <v>7446461.1799999997</v>
      </c>
      <c r="I450" s="7">
        <v>8112168.4500000002</v>
      </c>
      <c r="J450" s="7">
        <v>8400386.6799999997</v>
      </c>
      <c r="K450" s="23"/>
    </row>
    <row r="451" spans="2:11" ht="16.5" thickTop="1" thickBot="1" x14ac:dyDescent="0.3">
      <c r="B451" s="12" t="s">
        <v>49</v>
      </c>
      <c r="C451" s="39">
        <v>30</v>
      </c>
      <c r="D451" s="7">
        <v>1278861.1399999999</v>
      </c>
      <c r="E451" s="7">
        <v>2300934.88</v>
      </c>
      <c r="F451" s="7">
        <v>2210969.46</v>
      </c>
      <c r="G451" s="7">
        <v>1479124.08</v>
      </c>
      <c r="H451" s="7">
        <v>1419478.82</v>
      </c>
      <c r="I451" s="7">
        <v>1612367.55</v>
      </c>
      <c r="J451" s="7">
        <v>1702904.32</v>
      </c>
      <c r="K451" s="23"/>
    </row>
    <row r="452" spans="2:11" ht="16.5" thickTop="1" thickBot="1" x14ac:dyDescent="0.3">
      <c r="B452" s="12" t="s">
        <v>12</v>
      </c>
      <c r="C452" s="39">
        <v>40</v>
      </c>
      <c r="D452" s="7">
        <v>0</v>
      </c>
      <c r="E452" s="7">
        <v>0</v>
      </c>
      <c r="F452" s="7">
        <v>0</v>
      </c>
      <c r="G452" s="7">
        <v>0</v>
      </c>
      <c r="H452" s="7">
        <v>0</v>
      </c>
      <c r="I452" s="7">
        <v>0</v>
      </c>
      <c r="J452" s="7">
        <v>0</v>
      </c>
      <c r="K452" s="23"/>
    </row>
    <row r="453" spans="2:11" ht="16.5" thickTop="1" thickBot="1" x14ac:dyDescent="0.3">
      <c r="B453" s="12" t="s">
        <v>50</v>
      </c>
      <c r="C453" s="39">
        <v>50</v>
      </c>
      <c r="D453" s="7">
        <v>1278861.1399999999</v>
      </c>
      <c r="E453" s="7">
        <v>2300934.88</v>
      </c>
      <c r="F453" s="7">
        <v>2210969.46</v>
      </c>
      <c r="G453" s="7">
        <v>1479124.08</v>
      </c>
      <c r="H453" s="7">
        <v>1419478.82</v>
      </c>
      <c r="I453" s="7">
        <v>1612367.55</v>
      </c>
      <c r="J453" s="7">
        <v>1702904.32</v>
      </c>
      <c r="K453" s="23"/>
    </row>
    <row r="454" spans="2:11" ht="16.5" thickTop="1" thickBot="1" x14ac:dyDescent="0.3">
      <c r="B454" s="11" t="s">
        <v>543</v>
      </c>
      <c r="C454" s="39"/>
      <c r="D454" s="7"/>
      <c r="E454" s="7"/>
      <c r="F454" s="7"/>
      <c r="G454" s="7"/>
      <c r="H454" s="7"/>
      <c r="I454" s="7"/>
      <c r="J454" s="7"/>
      <c r="K454" s="23"/>
    </row>
    <row r="455" spans="2:11" ht="16.5" thickTop="1" thickBot="1" x14ac:dyDescent="0.3">
      <c r="B455" s="12" t="s">
        <v>47</v>
      </c>
      <c r="C455" s="39">
        <v>30</v>
      </c>
      <c r="D455" s="7">
        <v>14220043</v>
      </c>
      <c r="E455" s="7">
        <v>13615548</v>
      </c>
      <c r="F455" s="7">
        <v>13332409</v>
      </c>
      <c r="G455" s="7">
        <v>14581578</v>
      </c>
      <c r="H455" s="7">
        <v>15120207</v>
      </c>
      <c r="I455" s="7">
        <v>15719683</v>
      </c>
      <c r="J455" s="7">
        <v>17434973</v>
      </c>
      <c r="K455" s="23"/>
    </row>
    <row r="456" spans="2:11" ht="16.5" thickTop="1" thickBot="1" x14ac:dyDescent="0.3">
      <c r="B456" s="12" t="s">
        <v>48</v>
      </c>
      <c r="C456" s="39">
        <v>60</v>
      </c>
      <c r="D456" s="7">
        <v>13233400.890000001</v>
      </c>
      <c r="E456" s="7">
        <v>13055613.51</v>
      </c>
      <c r="F456" s="7">
        <v>11967238.210000001</v>
      </c>
      <c r="G456" s="7">
        <v>14550320.68</v>
      </c>
      <c r="H456" s="7">
        <v>13120868.32</v>
      </c>
      <c r="I456" s="7">
        <v>12141900.26</v>
      </c>
      <c r="J456" s="7">
        <v>12192747.010000002</v>
      </c>
      <c r="K456" s="23"/>
    </row>
    <row r="457" spans="2:11" ht="16.5" thickTop="1" thickBot="1" x14ac:dyDescent="0.3">
      <c r="B457" s="12" t="s">
        <v>49</v>
      </c>
      <c r="C457" s="39">
        <v>90</v>
      </c>
      <c r="D457" s="7">
        <v>986642.11</v>
      </c>
      <c r="E457" s="7">
        <v>559934.49</v>
      </c>
      <c r="F457" s="7">
        <v>1365170.79</v>
      </c>
      <c r="G457" s="7">
        <v>31257.32</v>
      </c>
      <c r="H457" s="7">
        <v>1999338.6800000002</v>
      </c>
      <c r="I457" s="7">
        <v>3577782.7399999998</v>
      </c>
      <c r="J457" s="7">
        <v>5242225.99</v>
      </c>
      <c r="K457" s="23"/>
    </row>
    <row r="458" spans="2:11" ht="16.5" thickTop="1" thickBot="1" x14ac:dyDescent="0.3">
      <c r="B458" s="12" t="s">
        <v>12</v>
      </c>
      <c r="C458" s="39">
        <v>120</v>
      </c>
      <c r="D458" s="7">
        <v>0</v>
      </c>
      <c r="E458" s="7">
        <v>0</v>
      </c>
      <c r="F458" s="7">
        <v>0</v>
      </c>
      <c r="G458" s="7">
        <v>0</v>
      </c>
      <c r="H458" s="7">
        <v>0</v>
      </c>
      <c r="I458" s="7">
        <v>0</v>
      </c>
      <c r="J458" s="7">
        <v>0</v>
      </c>
      <c r="K458" s="23"/>
    </row>
    <row r="459" spans="2:11" ht="16.5" thickTop="1" thickBot="1" x14ac:dyDescent="0.3">
      <c r="B459" s="12" t="s">
        <v>50</v>
      </c>
      <c r="C459" s="39">
        <v>150</v>
      </c>
      <c r="D459" s="7">
        <v>986642.11</v>
      </c>
      <c r="E459" s="7">
        <v>559934.49</v>
      </c>
      <c r="F459" s="7">
        <v>1365170.79</v>
      </c>
      <c r="G459" s="7">
        <v>31257.32</v>
      </c>
      <c r="H459" s="7">
        <v>1999338.6800000002</v>
      </c>
      <c r="I459" s="7">
        <v>3577782.7399999998</v>
      </c>
      <c r="J459" s="7">
        <v>5242225.99</v>
      </c>
      <c r="K459" s="23"/>
    </row>
    <row r="460" spans="2:11" ht="16.5" thickTop="1" thickBot="1" x14ac:dyDescent="0.3">
      <c r="B460" s="11" t="s">
        <v>569</v>
      </c>
      <c r="C460" s="39"/>
      <c r="D460" s="7"/>
      <c r="E460" s="7"/>
      <c r="F460" s="7"/>
      <c r="G460" s="7"/>
      <c r="H460" s="7"/>
      <c r="I460" s="7"/>
      <c r="J460" s="7"/>
      <c r="K460" s="23"/>
    </row>
    <row r="461" spans="2:11" ht="16.5" thickTop="1" thickBot="1" x14ac:dyDescent="0.3">
      <c r="B461" s="12" t="s">
        <v>47</v>
      </c>
      <c r="C461" s="39">
        <v>20</v>
      </c>
      <c r="D461" s="7">
        <v>12247104</v>
      </c>
      <c r="E461" s="7">
        <v>10890680</v>
      </c>
      <c r="F461" s="7">
        <v>8725129</v>
      </c>
      <c r="G461" s="7">
        <v>8637969</v>
      </c>
      <c r="H461" s="7">
        <v>16241170</v>
      </c>
      <c r="I461" s="7">
        <v>17016710</v>
      </c>
      <c r="J461" s="7">
        <v>21815096</v>
      </c>
      <c r="K461" s="23"/>
    </row>
    <row r="462" spans="2:11" ht="16.5" thickTop="1" thickBot="1" x14ac:dyDescent="0.3">
      <c r="B462" s="12" t="s">
        <v>48</v>
      </c>
      <c r="C462" s="39">
        <v>40</v>
      </c>
      <c r="D462" s="7">
        <v>12245519.029999999</v>
      </c>
      <c r="E462" s="7">
        <v>10488027.41</v>
      </c>
      <c r="F462" s="7">
        <v>8424546.0500000007</v>
      </c>
      <c r="G462" s="7">
        <v>8627799.5399999991</v>
      </c>
      <c r="H462" s="7">
        <v>15883329.82</v>
      </c>
      <c r="I462" s="7">
        <v>15235138.789999999</v>
      </c>
      <c r="J462" s="7">
        <v>17853246.32</v>
      </c>
      <c r="K462" s="23"/>
    </row>
    <row r="463" spans="2:11" ht="16.5" thickTop="1" thickBot="1" x14ac:dyDescent="0.3">
      <c r="B463" s="12" t="s">
        <v>49</v>
      </c>
      <c r="C463" s="39">
        <v>60</v>
      </c>
      <c r="D463" s="7">
        <v>1584.97</v>
      </c>
      <c r="E463" s="7">
        <v>402652.59</v>
      </c>
      <c r="F463" s="7">
        <v>300582.95</v>
      </c>
      <c r="G463" s="7">
        <v>10169.459999999999</v>
      </c>
      <c r="H463" s="7">
        <v>357840.18</v>
      </c>
      <c r="I463" s="7">
        <v>1781571.21</v>
      </c>
      <c r="J463" s="7">
        <v>3961849.6799999997</v>
      </c>
      <c r="K463" s="23"/>
    </row>
    <row r="464" spans="2:11" ht="16.5" thickTop="1" thickBot="1" x14ac:dyDescent="0.3">
      <c r="B464" s="12" t="s">
        <v>12</v>
      </c>
      <c r="C464" s="39">
        <v>80</v>
      </c>
      <c r="D464" s="7">
        <v>0</v>
      </c>
      <c r="E464" s="7">
        <v>0</v>
      </c>
      <c r="F464" s="7">
        <v>0</v>
      </c>
      <c r="G464" s="7">
        <v>0</v>
      </c>
      <c r="H464" s="7">
        <v>0</v>
      </c>
      <c r="I464" s="7">
        <v>0</v>
      </c>
      <c r="J464" s="7">
        <v>0</v>
      </c>
      <c r="K464" s="23"/>
    </row>
    <row r="465" spans="2:11" ht="16.5" thickTop="1" thickBot="1" x14ac:dyDescent="0.3">
      <c r="B465" s="12" t="s">
        <v>50</v>
      </c>
      <c r="C465" s="39">
        <v>100</v>
      </c>
      <c r="D465" s="7">
        <v>1584.97</v>
      </c>
      <c r="E465" s="7">
        <v>402652.59</v>
      </c>
      <c r="F465" s="7">
        <v>300582.95</v>
      </c>
      <c r="G465" s="7">
        <v>10169.459999999999</v>
      </c>
      <c r="H465" s="7">
        <v>357840.18</v>
      </c>
      <c r="I465" s="7">
        <v>1781571.21</v>
      </c>
      <c r="J465" s="7">
        <v>3961849.6799999997</v>
      </c>
      <c r="K465" s="23"/>
    </row>
    <row r="466" spans="2:11" ht="16.5" thickTop="1" thickBot="1" x14ac:dyDescent="0.3">
      <c r="B466" s="11" t="s">
        <v>574</v>
      </c>
      <c r="C466" s="39"/>
      <c r="D466" s="7"/>
      <c r="E466" s="7"/>
      <c r="F466" s="7"/>
      <c r="G466" s="7"/>
      <c r="H466" s="7"/>
      <c r="I466" s="7"/>
      <c r="J466" s="7"/>
      <c r="K466" s="23"/>
    </row>
    <row r="467" spans="2:11" ht="16.5" thickTop="1" thickBot="1" x14ac:dyDescent="0.3">
      <c r="B467" s="12" t="s">
        <v>47</v>
      </c>
      <c r="C467" s="39">
        <v>10</v>
      </c>
      <c r="D467" s="7">
        <v>735190499</v>
      </c>
      <c r="E467" s="7">
        <v>764913338</v>
      </c>
      <c r="F467" s="7">
        <v>815557436</v>
      </c>
      <c r="G467" s="7">
        <v>853483113</v>
      </c>
      <c r="H467" s="7">
        <v>954233341</v>
      </c>
      <c r="I467" s="7">
        <v>973117692</v>
      </c>
      <c r="J467" s="7">
        <v>1006876637</v>
      </c>
      <c r="K467" s="23"/>
    </row>
    <row r="468" spans="2:11" ht="16.5" thickTop="1" thickBot="1" x14ac:dyDescent="0.3">
      <c r="B468" s="12" t="s">
        <v>48</v>
      </c>
      <c r="C468" s="39">
        <v>20</v>
      </c>
      <c r="D468" s="7">
        <v>728837740.24000001</v>
      </c>
      <c r="E468" s="7">
        <v>764115794.20000005</v>
      </c>
      <c r="F468" s="7">
        <v>809685903.20000005</v>
      </c>
      <c r="G468" s="7">
        <v>853068942.89999998</v>
      </c>
      <c r="H468" s="7">
        <v>941424226.32000005</v>
      </c>
      <c r="I468" s="7">
        <v>967131335.42999995</v>
      </c>
      <c r="J468" s="7">
        <v>1001305218.9299999</v>
      </c>
      <c r="K468" s="23"/>
    </row>
    <row r="469" spans="2:11" ht="16.5" thickTop="1" thickBot="1" x14ac:dyDescent="0.3">
      <c r="B469" s="12" t="s">
        <v>49</v>
      </c>
      <c r="C469" s="39">
        <v>30</v>
      </c>
      <c r="D469" s="7">
        <v>6352758.7599999998</v>
      </c>
      <c r="E469" s="7">
        <v>797543.76</v>
      </c>
      <c r="F469" s="7">
        <v>5871532.7999999998</v>
      </c>
      <c r="G469" s="7">
        <v>414170.1</v>
      </c>
      <c r="H469" s="7">
        <v>12809114.68</v>
      </c>
      <c r="I469" s="7">
        <v>5986356.5700000003</v>
      </c>
      <c r="J469" s="7">
        <v>5571418.0700000003</v>
      </c>
      <c r="K469" s="23"/>
    </row>
    <row r="470" spans="2:11" ht="16.5" thickTop="1" thickBot="1" x14ac:dyDescent="0.3">
      <c r="B470" s="12" t="s">
        <v>12</v>
      </c>
      <c r="C470" s="39">
        <v>40</v>
      </c>
      <c r="D470" s="7">
        <v>0</v>
      </c>
      <c r="E470" s="7">
        <v>0</v>
      </c>
      <c r="F470" s="7">
        <v>0</v>
      </c>
      <c r="G470" s="7">
        <v>0</v>
      </c>
      <c r="H470" s="7">
        <v>0</v>
      </c>
      <c r="I470" s="7">
        <v>0</v>
      </c>
      <c r="J470" s="7">
        <v>0</v>
      </c>
      <c r="K470" s="23"/>
    </row>
    <row r="471" spans="2:11" ht="16.5" thickTop="1" thickBot="1" x14ac:dyDescent="0.3">
      <c r="B471" s="12" t="s">
        <v>50</v>
      </c>
      <c r="C471" s="39">
        <v>50</v>
      </c>
      <c r="D471" s="7">
        <v>6352758.7599999998</v>
      </c>
      <c r="E471" s="7">
        <v>797543.76</v>
      </c>
      <c r="F471" s="7">
        <v>5871532.7999999998</v>
      </c>
      <c r="G471" s="7">
        <v>414170.1</v>
      </c>
      <c r="H471" s="7">
        <v>12809114.68</v>
      </c>
      <c r="I471" s="7">
        <v>5986356.5700000003</v>
      </c>
      <c r="J471" s="7">
        <v>5571418.0700000003</v>
      </c>
      <c r="K471" s="23"/>
    </row>
    <row r="472" spans="2:11" ht="16.5" thickTop="1" thickBot="1" x14ac:dyDescent="0.3">
      <c r="B472" s="11" t="s">
        <v>562</v>
      </c>
      <c r="C472" s="39"/>
      <c r="D472" s="7"/>
      <c r="E472" s="7"/>
      <c r="F472" s="7"/>
      <c r="G472" s="7"/>
      <c r="H472" s="7"/>
      <c r="I472" s="7"/>
      <c r="J472" s="7"/>
      <c r="K472" s="23"/>
    </row>
    <row r="473" spans="2:11" ht="16.5" thickTop="1" thickBot="1" x14ac:dyDescent="0.3">
      <c r="B473" s="12" t="s">
        <v>47</v>
      </c>
      <c r="C473" s="39">
        <v>40</v>
      </c>
      <c r="D473" s="7">
        <v>106756692</v>
      </c>
      <c r="E473" s="7">
        <v>104916122.91</v>
      </c>
      <c r="F473" s="7">
        <v>99709531</v>
      </c>
      <c r="G473" s="7">
        <v>109196448</v>
      </c>
      <c r="H473" s="7">
        <v>115051763</v>
      </c>
      <c r="I473" s="7">
        <v>117887059</v>
      </c>
      <c r="J473" s="7">
        <v>260852989</v>
      </c>
      <c r="K473" s="23"/>
    </row>
    <row r="474" spans="2:11" ht="16.5" thickTop="1" thickBot="1" x14ac:dyDescent="0.3">
      <c r="B474" s="12" t="s">
        <v>48</v>
      </c>
      <c r="C474" s="39">
        <v>80</v>
      </c>
      <c r="D474" s="7">
        <v>106657941.74000001</v>
      </c>
      <c r="E474" s="7">
        <v>101484211.15000001</v>
      </c>
      <c r="F474" s="7">
        <v>99692658.150000006</v>
      </c>
      <c r="G474" s="7">
        <v>108062873.59</v>
      </c>
      <c r="H474" s="7">
        <v>114590070.38</v>
      </c>
      <c r="I474" s="7">
        <v>117882611.91</v>
      </c>
      <c r="J474" s="7">
        <v>117929595.75999999</v>
      </c>
      <c r="K474" s="23"/>
    </row>
    <row r="475" spans="2:11" ht="16.5" thickTop="1" thickBot="1" x14ac:dyDescent="0.3">
      <c r="B475" s="12" t="s">
        <v>49</v>
      </c>
      <c r="C475" s="39">
        <v>120</v>
      </c>
      <c r="D475" s="7">
        <v>98750.260000000009</v>
      </c>
      <c r="E475" s="7">
        <v>3431911.7600000002</v>
      </c>
      <c r="F475" s="7">
        <v>16872.850000000002</v>
      </c>
      <c r="G475" s="7">
        <v>1133574.4100000001</v>
      </c>
      <c r="H475" s="7">
        <v>461692.62</v>
      </c>
      <c r="I475" s="7">
        <v>4447.09</v>
      </c>
      <c r="J475" s="7">
        <v>142923393.24000001</v>
      </c>
      <c r="K475" s="23"/>
    </row>
    <row r="476" spans="2:11" ht="16.5" thickTop="1" thickBot="1" x14ac:dyDescent="0.3">
      <c r="B476" s="12" t="s">
        <v>12</v>
      </c>
      <c r="C476" s="39">
        <v>160</v>
      </c>
      <c r="D476" s="7">
        <v>0</v>
      </c>
      <c r="E476" s="7">
        <v>0</v>
      </c>
      <c r="F476" s="7">
        <v>0</v>
      </c>
      <c r="G476" s="7">
        <v>0</v>
      </c>
      <c r="H476" s="7">
        <v>0</v>
      </c>
      <c r="I476" s="7">
        <v>0</v>
      </c>
      <c r="J476" s="7">
        <v>131000000</v>
      </c>
      <c r="K476" s="23"/>
    </row>
    <row r="477" spans="2:11" ht="16.5" thickTop="1" thickBot="1" x14ac:dyDescent="0.3">
      <c r="B477" s="12" t="s">
        <v>50</v>
      </c>
      <c r="C477" s="39">
        <v>200</v>
      </c>
      <c r="D477" s="7">
        <v>98750.260000000009</v>
      </c>
      <c r="E477" s="7">
        <v>3431911.7600000002</v>
      </c>
      <c r="F477" s="7">
        <v>16872.850000000002</v>
      </c>
      <c r="G477" s="7">
        <v>1133574.4100000001</v>
      </c>
      <c r="H477" s="7">
        <v>461692.62</v>
      </c>
      <c r="I477" s="7">
        <v>4447.09</v>
      </c>
      <c r="J477" s="7">
        <v>11923393.240000006</v>
      </c>
      <c r="K477" s="23"/>
    </row>
    <row r="478" spans="2:11" ht="16.5" thickTop="1" thickBot="1" x14ac:dyDescent="0.3">
      <c r="B478" s="11" t="s">
        <v>550</v>
      </c>
      <c r="C478" s="39"/>
      <c r="D478" s="7"/>
      <c r="E478" s="7"/>
      <c r="F478" s="7"/>
      <c r="G478" s="7"/>
      <c r="H478" s="7"/>
      <c r="I478" s="7"/>
      <c r="J478" s="7"/>
      <c r="K478" s="23"/>
    </row>
    <row r="479" spans="2:11" ht="16.5" thickTop="1" thickBot="1" x14ac:dyDescent="0.3">
      <c r="B479" s="12" t="s">
        <v>47</v>
      </c>
      <c r="C479" s="39">
        <v>40</v>
      </c>
      <c r="D479" s="7">
        <v>981539550.16999996</v>
      </c>
      <c r="E479" s="7">
        <v>981264440.63999999</v>
      </c>
      <c r="F479" s="7">
        <v>1059601076</v>
      </c>
      <c r="G479" s="7">
        <v>1710469104.1199999</v>
      </c>
      <c r="H479" s="7">
        <v>1236747482.51</v>
      </c>
      <c r="I479" s="7">
        <v>1017607784.51</v>
      </c>
      <c r="J479" s="7">
        <v>963966355</v>
      </c>
      <c r="K479" s="23"/>
    </row>
    <row r="480" spans="2:11" ht="16.5" thickTop="1" thickBot="1" x14ac:dyDescent="0.3">
      <c r="B480" s="12" t="s">
        <v>48</v>
      </c>
      <c r="C480" s="39">
        <v>80</v>
      </c>
      <c r="D480" s="7">
        <v>981539550.16999996</v>
      </c>
      <c r="E480" s="7">
        <v>981264440.63999999</v>
      </c>
      <c r="F480" s="7">
        <v>1059413061.24</v>
      </c>
      <c r="G480" s="7">
        <v>1710469104.1199999</v>
      </c>
      <c r="H480" s="7">
        <v>1236511798.1800001</v>
      </c>
      <c r="I480" s="7">
        <v>1017305966.47</v>
      </c>
      <c r="J480" s="7">
        <v>963112367.26999998</v>
      </c>
      <c r="K480" s="23"/>
    </row>
    <row r="481" spans="2:11" ht="16.5" thickTop="1" thickBot="1" x14ac:dyDescent="0.3">
      <c r="B481" s="12" t="s">
        <v>49</v>
      </c>
      <c r="C481" s="39">
        <v>120</v>
      </c>
      <c r="D481" s="7">
        <v>0</v>
      </c>
      <c r="E481" s="7">
        <v>0</v>
      </c>
      <c r="F481" s="7">
        <v>188014.76</v>
      </c>
      <c r="G481" s="7">
        <v>0</v>
      </c>
      <c r="H481" s="7">
        <v>235684.33</v>
      </c>
      <c r="I481" s="7">
        <v>301818.03999999998</v>
      </c>
      <c r="J481" s="7">
        <v>853987.73</v>
      </c>
      <c r="K481" s="23"/>
    </row>
    <row r="482" spans="2:11" ht="16.5" thickTop="1" thickBot="1" x14ac:dyDescent="0.3">
      <c r="B482" s="12" t="s">
        <v>12</v>
      </c>
      <c r="C482" s="39">
        <v>160</v>
      </c>
      <c r="D482" s="7">
        <v>0</v>
      </c>
      <c r="E482" s="7">
        <v>0</v>
      </c>
      <c r="F482" s="7">
        <v>0</v>
      </c>
      <c r="G482" s="7">
        <v>0</v>
      </c>
      <c r="H482" s="7">
        <v>0</v>
      </c>
      <c r="I482" s="7">
        <v>0</v>
      </c>
      <c r="J482" s="7">
        <v>0</v>
      </c>
      <c r="K482" s="23"/>
    </row>
    <row r="483" spans="2:11" ht="16.5" thickTop="1" thickBot="1" x14ac:dyDescent="0.3">
      <c r="B483" s="12" t="s">
        <v>50</v>
      </c>
      <c r="C483" s="39">
        <v>200</v>
      </c>
      <c r="D483" s="7">
        <v>0</v>
      </c>
      <c r="E483" s="7">
        <v>0</v>
      </c>
      <c r="F483" s="7">
        <v>188014.76</v>
      </c>
      <c r="G483" s="7">
        <v>0</v>
      </c>
      <c r="H483" s="7">
        <v>235684.33</v>
      </c>
      <c r="I483" s="7">
        <v>301818.03999999998</v>
      </c>
      <c r="J483" s="7">
        <v>853987.73</v>
      </c>
      <c r="K483" s="23"/>
    </row>
    <row r="484" spans="2:11" ht="16.5" thickTop="1" thickBot="1" x14ac:dyDescent="0.3">
      <c r="B484" s="11" t="s">
        <v>540</v>
      </c>
      <c r="C484" s="39"/>
      <c r="D484" s="7"/>
      <c r="E484" s="7"/>
      <c r="F484" s="7"/>
      <c r="G484" s="7"/>
      <c r="H484" s="7"/>
      <c r="I484" s="7"/>
      <c r="J484" s="7"/>
      <c r="K484" s="23"/>
    </row>
    <row r="485" spans="2:11" ht="16.5" thickTop="1" thickBot="1" x14ac:dyDescent="0.3">
      <c r="B485" s="12" t="s">
        <v>47</v>
      </c>
      <c r="C485" s="39">
        <v>10</v>
      </c>
      <c r="D485" s="7">
        <v>837763</v>
      </c>
      <c r="E485" s="7">
        <v>797138.35</v>
      </c>
      <c r="F485" s="7">
        <v>728582</v>
      </c>
      <c r="G485" s="7">
        <v>814026.06</v>
      </c>
      <c r="H485" s="7">
        <v>1921256.29</v>
      </c>
      <c r="I485" s="7">
        <v>2540681.33</v>
      </c>
      <c r="J485" s="7">
        <v>1351076.24</v>
      </c>
      <c r="K485" s="23"/>
    </row>
    <row r="486" spans="2:11" ht="16.5" thickTop="1" thickBot="1" x14ac:dyDescent="0.3">
      <c r="B486" s="12" t="s">
        <v>48</v>
      </c>
      <c r="C486" s="39">
        <v>20</v>
      </c>
      <c r="D486" s="7">
        <v>722853.65</v>
      </c>
      <c r="E486" s="7">
        <v>737544.83</v>
      </c>
      <c r="F486" s="7">
        <v>712801.27</v>
      </c>
      <c r="G486" s="7">
        <v>810300.77</v>
      </c>
      <c r="H486" s="7">
        <v>988646.96</v>
      </c>
      <c r="I486" s="7">
        <v>1943067.09</v>
      </c>
      <c r="J486" s="7">
        <v>658060.5</v>
      </c>
      <c r="K486" s="23"/>
    </row>
    <row r="487" spans="2:11" ht="16.5" thickTop="1" thickBot="1" x14ac:dyDescent="0.3">
      <c r="B487" s="12" t="s">
        <v>49</v>
      </c>
      <c r="C487" s="39">
        <v>30</v>
      </c>
      <c r="D487" s="7">
        <v>114909.35</v>
      </c>
      <c r="E487" s="7">
        <v>59593.52</v>
      </c>
      <c r="F487" s="7">
        <v>15780.73</v>
      </c>
      <c r="G487" s="7">
        <v>3725.29</v>
      </c>
      <c r="H487" s="7">
        <v>932609.33</v>
      </c>
      <c r="I487" s="7">
        <v>597614.24</v>
      </c>
      <c r="J487" s="7">
        <v>693015.74</v>
      </c>
      <c r="K487" s="23"/>
    </row>
    <row r="488" spans="2:11" ht="16.5" thickTop="1" thickBot="1" x14ac:dyDescent="0.3">
      <c r="B488" s="12" t="s">
        <v>12</v>
      </c>
      <c r="C488" s="39">
        <v>40</v>
      </c>
      <c r="D488" s="7">
        <v>0</v>
      </c>
      <c r="E488" s="7">
        <v>0</v>
      </c>
      <c r="F488" s="7">
        <v>0</v>
      </c>
      <c r="G488" s="7">
        <v>0</v>
      </c>
      <c r="H488" s="7">
        <v>0</v>
      </c>
      <c r="I488" s="7">
        <v>0</v>
      </c>
      <c r="J488" s="7">
        <v>0</v>
      </c>
      <c r="K488" s="23"/>
    </row>
    <row r="489" spans="2:11" ht="16.5" thickTop="1" thickBot="1" x14ac:dyDescent="0.3">
      <c r="B489" s="12" t="s">
        <v>50</v>
      </c>
      <c r="C489" s="39">
        <v>50</v>
      </c>
      <c r="D489" s="7">
        <v>114909.35</v>
      </c>
      <c r="E489" s="7">
        <v>59593.52</v>
      </c>
      <c r="F489" s="7">
        <v>15780.73</v>
      </c>
      <c r="G489" s="7">
        <v>3725.29</v>
      </c>
      <c r="H489" s="7">
        <v>932609.33</v>
      </c>
      <c r="I489" s="7">
        <v>597614.24</v>
      </c>
      <c r="J489" s="7">
        <v>693015.74</v>
      </c>
      <c r="K489" s="23"/>
    </row>
    <row r="490" spans="2:11" ht="16.5" thickTop="1" thickBot="1" x14ac:dyDescent="0.3">
      <c r="B490" s="10" t="s">
        <v>577</v>
      </c>
      <c r="C490" s="39"/>
      <c r="D490" s="7"/>
      <c r="E490" s="7"/>
      <c r="F490" s="7"/>
      <c r="G490" s="7"/>
      <c r="H490" s="7"/>
      <c r="I490" s="7"/>
      <c r="J490" s="7"/>
      <c r="K490" s="23"/>
    </row>
    <row r="491" spans="2:11" ht="16.5" thickTop="1" thickBot="1" x14ac:dyDescent="0.3">
      <c r="B491" s="11" t="s">
        <v>580</v>
      </c>
      <c r="C491" s="39"/>
      <c r="D491" s="7"/>
      <c r="E491" s="7"/>
      <c r="F491" s="7"/>
      <c r="G491" s="7"/>
      <c r="H491" s="7"/>
      <c r="I491" s="7"/>
      <c r="J491" s="7"/>
      <c r="K491" s="23"/>
    </row>
    <row r="492" spans="2:11" ht="16.5" thickTop="1" thickBot="1" x14ac:dyDescent="0.3">
      <c r="B492" s="12" t="s">
        <v>47</v>
      </c>
      <c r="C492" s="39">
        <v>10</v>
      </c>
      <c r="D492" s="7">
        <v>1464057</v>
      </c>
      <c r="E492" s="7">
        <v>1619517.05</v>
      </c>
      <c r="F492" s="7">
        <v>1197014</v>
      </c>
      <c r="G492" s="7">
        <v>1540955.19</v>
      </c>
      <c r="H492" s="7">
        <v>2241431.36</v>
      </c>
      <c r="I492" s="7">
        <v>1067875.74</v>
      </c>
      <c r="J492" s="7">
        <v>1085158.3799999999</v>
      </c>
      <c r="K492" s="23"/>
    </row>
    <row r="493" spans="2:11" ht="16.5" thickTop="1" thickBot="1" x14ac:dyDescent="0.3">
      <c r="B493" s="12" t="s">
        <v>48</v>
      </c>
      <c r="C493" s="39">
        <v>20</v>
      </c>
      <c r="D493" s="7">
        <v>719331.95</v>
      </c>
      <c r="E493" s="7">
        <v>726013.99</v>
      </c>
      <c r="F493" s="7">
        <v>567836.56999999995</v>
      </c>
      <c r="G493" s="7">
        <v>686301.83</v>
      </c>
      <c r="H493" s="7">
        <v>2132879.62</v>
      </c>
      <c r="I493" s="7">
        <v>972751.35999999999</v>
      </c>
      <c r="J493" s="7">
        <v>834499.14</v>
      </c>
      <c r="K493" s="23"/>
    </row>
    <row r="494" spans="2:11" ht="16.5" thickTop="1" thickBot="1" x14ac:dyDescent="0.3">
      <c r="B494" s="12" t="s">
        <v>49</v>
      </c>
      <c r="C494" s="39">
        <v>30</v>
      </c>
      <c r="D494" s="7">
        <v>744725.05</v>
      </c>
      <c r="E494" s="7">
        <v>893503.06</v>
      </c>
      <c r="F494" s="7">
        <v>629177.43000000005</v>
      </c>
      <c r="G494" s="7">
        <v>854653.36</v>
      </c>
      <c r="H494" s="7">
        <v>108551.74</v>
      </c>
      <c r="I494" s="7">
        <v>95124.38</v>
      </c>
      <c r="J494" s="7">
        <v>250659.24</v>
      </c>
      <c r="K494" s="23"/>
    </row>
    <row r="495" spans="2:11" ht="16.5" thickTop="1" thickBot="1" x14ac:dyDescent="0.3">
      <c r="B495" s="12" t="s">
        <v>12</v>
      </c>
      <c r="C495" s="39">
        <v>40</v>
      </c>
      <c r="D495" s="7">
        <v>0</v>
      </c>
      <c r="E495" s="7">
        <v>0</v>
      </c>
      <c r="F495" s="7">
        <v>0</v>
      </c>
      <c r="G495" s="7">
        <v>0</v>
      </c>
      <c r="H495" s="7">
        <v>0</v>
      </c>
      <c r="I495" s="7">
        <v>0</v>
      </c>
      <c r="J495" s="7">
        <v>0</v>
      </c>
      <c r="K495" s="23"/>
    </row>
    <row r="496" spans="2:11" ht="16.5" thickTop="1" thickBot="1" x14ac:dyDescent="0.3">
      <c r="B496" s="12" t="s">
        <v>50</v>
      </c>
      <c r="C496" s="39">
        <v>50</v>
      </c>
      <c r="D496" s="7">
        <v>744725.05</v>
      </c>
      <c r="E496" s="7">
        <v>893503.06</v>
      </c>
      <c r="F496" s="7">
        <v>629177.43000000005</v>
      </c>
      <c r="G496" s="7">
        <v>854653.36</v>
      </c>
      <c r="H496" s="7">
        <v>108551.74</v>
      </c>
      <c r="I496" s="7">
        <v>95124.38</v>
      </c>
      <c r="J496" s="7">
        <v>250659.24</v>
      </c>
      <c r="K496" s="23"/>
    </row>
    <row r="497" spans="2:11" ht="16.5" thickTop="1" thickBot="1" x14ac:dyDescent="0.3">
      <c r="B497" s="11" t="s">
        <v>583</v>
      </c>
      <c r="C497" s="39"/>
      <c r="D497" s="7"/>
      <c r="E497" s="7"/>
      <c r="F497" s="7"/>
      <c r="G497" s="7"/>
      <c r="H497" s="7"/>
      <c r="I497" s="7"/>
      <c r="J497" s="7"/>
      <c r="K497" s="23"/>
    </row>
    <row r="498" spans="2:11" ht="16.5" thickTop="1" thickBot="1" x14ac:dyDescent="0.3">
      <c r="B498" s="12" t="s">
        <v>47</v>
      </c>
      <c r="C498" s="39">
        <v>20</v>
      </c>
      <c r="D498" s="7">
        <v>250654315</v>
      </c>
      <c r="E498" s="7">
        <v>274561192</v>
      </c>
      <c r="F498" s="7">
        <v>279448434</v>
      </c>
      <c r="G498" s="7">
        <v>298657213</v>
      </c>
      <c r="H498" s="7">
        <v>326342407.81999999</v>
      </c>
      <c r="I498" s="7">
        <v>328510311</v>
      </c>
      <c r="J498" s="7">
        <v>363201335.65000004</v>
      </c>
      <c r="K498" s="23"/>
    </row>
    <row r="499" spans="2:11" ht="16.5" thickTop="1" thickBot="1" x14ac:dyDescent="0.3">
      <c r="B499" s="12" t="s">
        <v>48</v>
      </c>
      <c r="C499" s="39">
        <v>40</v>
      </c>
      <c r="D499" s="7">
        <v>246846501.57999998</v>
      </c>
      <c r="E499" s="7">
        <v>263247035.34</v>
      </c>
      <c r="F499" s="7">
        <v>272806538.46999997</v>
      </c>
      <c r="G499" s="7">
        <v>269260153.87</v>
      </c>
      <c r="H499" s="7">
        <v>285378312.04000002</v>
      </c>
      <c r="I499" s="7">
        <v>326618464.75999999</v>
      </c>
      <c r="J499" s="7">
        <v>363090069.81</v>
      </c>
      <c r="K499" s="23"/>
    </row>
    <row r="500" spans="2:11" ht="16.5" thickTop="1" thickBot="1" x14ac:dyDescent="0.3">
      <c r="B500" s="12" t="s">
        <v>49</v>
      </c>
      <c r="C500" s="39">
        <v>60</v>
      </c>
      <c r="D500" s="7">
        <v>3807813.42</v>
      </c>
      <c r="E500" s="7">
        <v>11314156.65</v>
      </c>
      <c r="F500" s="7">
        <v>6641895.5300000003</v>
      </c>
      <c r="G500" s="7">
        <v>29397059.129999999</v>
      </c>
      <c r="H500" s="7">
        <v>40964095.780000001</v>
      </c>
      <c r="I500" s="7">
        <v>1891846.24</v>
      </c>
      <c r="J500" s="7">
        <v>111265.84</v>
      </c>
      <c r="K500" s="23"/>
    </row>
    <row r="501" spans="2:11" ht="16.5" thickTop="1" thickBot="1" x14ac:dyDescent="0.3">
      <c r="B501" s="12" t="s">
        <v>12</v>
      </c>
      <c r="C501" s="39">
        <v>80</v>
      </c>
      <c r="D501" s="7">
        <v>3000</v>
      </c>
      <c r="E501" s="7">
        <v>0</v>
      </c>
      <c r="F501" s="7">
        <v>150000</v>
      </c>
      <c r="G501" s="7">
        <v>29223556.82</v>
      </c>
      <c r="H501" s="7">
        <v>0</v>
      </c>
      <c r="I501" s="7">
        <v>0</v>
      </c>
      <c r="J501" s="7">
        <v>0</v>
      </c>
      <c r="K501" s="23"/>
    </row>
    <row r="502" spans="2:11" ht="16.5" thickTop="1" thickBot="1" x14ac:dyDescent="0.3">
      <c r="B502" s="12" t="s">
        <v>50</v>
      </c>
      <c r="C502" s="39">
        <v>100</v>
      </c>
      <c r="D502" s="7">
        <v>3804813.42</v>
      </c>
      <c r="E502" s="7">
        <v>11314156.65</v>
      </c>
      <c r="F502" s="7">
        <v>6491895.5300000003</v>
      </c>
      <c r="G502" s="7">
        <v>173502.31</v>
      </c>
      <c r="H502" s="7">
        <v>40964095.780000001</v>
      </c>
      <c r="I502" s="7">
        <v>1891846.24</v>
      </c>
      <c r="J502" s="7">
        <v>111265.84</v>
      </c>
      <c r="K502" s="23"/>
    </row>
    <row r="503" spans="2:11" ht="16.5" thickTop="1" thickBot="1" x14ac:dyDescent="0.3">
      <c r="B503" s="11" t="s">
        <v>660</v>
      </c>
      <c r="C503" s="39"/>
      <c r="D503" s="7"/>
      <c r="E503" s="7"/>
      <c r="F503" s="7"/>
      <c r="G503" s="7"/>
      <c r="H503" s="7"/>
      <c r="I503" s="7"/>
      <c r="J503" s="7"/>
      <c r="K503" s="23"/>
    </row>
    <row r="504" spans="2:11" ht="16.5" thickTop="1" thickBot="1" x14ac:dyDescent="0.3">
      <c r="B504" s="12" t="s">
        <v>47</v>
      </c>
      <c r="C504" s="39">
        <v>20</v>
      </c>
      <c r="D504" s="7">
        <v>6021593</v>
      </c>
      <c r="E504" s="7">
        <v>6229223</v>
      </c>
      <c r="F504" s="7">
        <v>6122613</v>
      </c>
      <c r="G504" s="7">
        <v>6263736</v>
      </c>
      <c r="H504" s="7">
        <v>6797309</v>
      </c>
      <c r="I504" s="7">
        <v>7118539</v>
      </c>
      <c r="J504" s="7">
        <v>7481577</v>
      </c>
      <c r="K504" s="23"/>
    </row>
    <row r="505" spans="2:11" ht="16.5" thickTop="1" thickBot="1" x14ac:dyDescent="0.3">
      <c r="B505" s="12" t="s">
        <v>48</v>
      </c>
      <c r="C505" s="39">
        <v>40</v>
      </c>
      <c r="D505" s="7">
        <v>6021500.0800000001</v>
      </c>
      <c r="E505" s="7">
        <v>5829223</v>
      </c>
      <c r="F505" s="7">
        <v>6122613</v>
      </c>
      <c r="G505" s="7">
        <v>6185270.6299999999</v>
      </c>
      <c r="H505" s="7">
        <v>6797309</v>
      </c>
      <c r="I505" s="7">
        <v>7118539</v>
      </c>
      <c r="J505" s="7">
        <v>7481577</v>
      </c>
      <c r="K505" s="23"/>
    </row>
    <row r="506" spans="2:11" ht="16.5" thickTop="1" thickBot="1" x14ac:dyDescent="0.3">
      <c r="B506" s="12" t="s">
        <v>49</v>
      </c>
      <c r="C506" s="39">
        <v>60</v>
      </c>
      <c r="D506" s="7">
        <v>92.92</v>
      </c>
      <c r="E506" s="7">
        <v>400000</v>
      </c>
      <c r="F506" s="7">
        <v>0</v>
      </c>
      <c r="G506" s="7">
        <v>78465.37</v>
      </c>
      <c r="H506" s="7">
        <v>0</v>
      </c>
      <c r="I506" s="7">
        <v>0</v>
      </c>
      <c r="J506" s="7">
        <v>0</v>
      </c>
      <c r="K506" s="23"/>
    </row>
    <row r="507" spans="2:11" ht="16.5" thickTop="1" thickBot="1" x14ac:dyDescent="0.3">
      <c r="B507" s="12" t="s">
        <v>12</v>
      </c>
      <c r="C507" s="39">
        <v>80</v>
      </c>
      <c r="D507" s="7">
        <v>0</v>
      </c>
      <c r="E507" s="7">
        <v>0</v>
      </c>
      <c r="F507" s="7">
        <v>0</v>
      </c>
      <c r="G507" s="7">
        <v>0</v>
      </c>
      <c r="H507" s="7">
        <v>0</v>
      </c>
      <c r="I507" s="7">
        <v>0</v>
      </c>
      <c r="J507" s="7">
        <v>0</v>
      </c>
      <c r="K507" s="23"/>
    </row>
    <row r="508" spans="2:11" ht="16.5" thickTop="1" thickBot="1" x14ac:dyDescent="0.3">
      <c r="B508" s="12" t="s">
        <v>50</v>
      </c>
      <c r="C508" s="39">
        <v>100</v>
      </c>
      <c r="D508" s="7">
        <v>92.92</v>
      </c>
      <c r="E508" s="7">
        <v>400000</v>
      </c>
      <c r="F508" s="7">
        <v>0</v>
      </c>
      <c r="G508" s="7">
        <v>78465.37</v>
      </c>
      <c r="H508" s="7">
        <v>0</v>
      </c>
      <c r="I508" s="7">
        <v>0</v>
      </c>
      <c r="J508" s="7">
        <v>0</v>
      </c>
      <c r="K508" s="23"/>
    </row>
    <row r="509" spans="2:11" ht="16.5" thickTop="1" thickBot="1" x14ac:dyDescent="0.3">
      <c r="B509" s="11" t="s">
        <v>649</v>
      </c>
      <c r="C509" s="39"/>
      <c r="D509" s="7"/>
      <c r="E509" s="7"/>
      <c r="F509" s="7"/>
      <c r="G509" s="7"/>
      <c r="H509" s="7"/>
      <c r="I509" s="7"/>
      <c r="J509" s="7"/>
      <c r="K509" s="23"/>
    </row>
    <row r="510" spans="2:11" ht="16.5" thickTop="1" thickBot="1" x14ac:dyDescent="0.3">
      <c r="B510" s="12" t="s">
        <v>47</v>
      </c>
      <c r="C510" s="39">
        <v>60</v>
      </c>
      <c r="D510" s="7">
        <v>60679417</v>
      </c>
      <c r="E510" s="7">
        <v>61570574</v>
      </c>
      <c r="F510" s="7">
        <v>61465964</v>
      </c>
      <c r="G510" s="7">
        <v>63688028</v>
      </c>
      <c r="H510" s="7">
        <v>71115227</v>
      </c>
      <c r="I510" s="7">
        <v>71258313</v>
      </c>
      <c r="J510" s="7">
        <v>76887388.5</v>
      </c>
      <c r="K510" s="23"/>
    </row>
    <row r="511" spans="2:11" ht="16.5" thickTop="1" thickBot="1" x14ac:dyDescent="0.3">
      <c r="B511" s="12" t="s">
        <v>48</v>
      </c>
      <c r="C511" s="39">
        <v>120</v>
      </c>
      <c r="D511" s="7">
        <v>60269395.579999991</v>
      </c>
      <c r="E511" s="7">
        <v>60059695.130000003</v>
      </c>
      <c r="F511" s="7">
        <v>60133446.07</v>
      </c>
      <c r="G511" s="7">
        <v>62090320.759999998</v>
      </c>
      <c r="H511" s="7">
        <v>68886336.75</v>
      </c>
      <c r="I511" s="7">
        <v>70200010.370000005</v>
      </c>
      <c r="J511" s="7">
        <v>74872737.460000008</v>
      </c>
      <c r="K511" s="23"/>
    </row>
    <row r="512" spans="2:11" ht="16.5" thickTop="1" thickBot="1" x14ac:dyDescent="0.3">
      <c r="B512" s="12" t="s">
        <v>49</v>
      </c>
      <c r="C512" s="39">
        <v>180</v>
      </c>
      <c r="D512" s="7">
        <v>410021.42</v>
      </c>
      <c r="E512" s="7">
        <v>1510878.87</v>
      </c>
      <c r="F512" s="7">
        <v>1332517.93</v>
      </c>
      <c r="G512" s="7">
        <v>1597707.24</v>
      </c>
      <c r="H512" s="7">
        <v>2228890.25</v>
      </c>
      <c r="I512" s="7">
        <v>1058302.6299999999</v>
      </c>
      <c r="J512" s="7">
        <v>2014651.04</v>
      </c>
      <c r="K512" s="23"/>
    </row>
    <row r="513" spans="2:11" ht="16.5" thickTop="1" thickBot="1" x14ac:dyDescent="0.3">
      <c r="B513" s="12" t="s">
        <v>12</v>
      </c>
      <c r="C513" s="39">
        <v>240</v>
      </c>
      <c r="D513" s="7">
        <v>0</v>
      </c>
      <c r="E513" s="7">
        <v>0</v>
      </c>
      <c r="F513" s="7">
        <v>0</v>
      </c>
      <c r="G513" s="7">
        <v>0</v>
      </c>
      <c r="H513" s="7">
        <v>0</v>
      </c>
      <c r="I513" s="7">
        <v>0</v>
      </c>
      <c r="J513" s="7">
        <v>1233998.03</v>
      </c>
      <c r="K513" s="23"/>
    </row>
    <row r="514" spans="2:11" ht="16.5" thickTop="1" thickBot="1" x14ac:dyDescent="0.3">
      <c r="B514" s="12" t="s">
        <v>50</v>
      </c>
      <c r="C514" s="39">
        <v>300</v>
      </c>
      <c r="D514" s="7">
        <v>410021.42</v>
      </c>
      <c r="E514" s="7">
        <v>1510878.87</v>
      </c>
      <c r="F514" s="7">
        <v>1332517.93</v>
      </c>
      <c r="G514" s="7">
        <v>1597707.24</v>
      </c>
      <c r="H514" s="7">
        <v>2228890.25</v>
      </c>
      <c r="I514" s="7">
        <v>1058302.6299999999</v>
      </c>
      <c r="J514" s="7">
        <v>780653.01</v>
      </c>
      <c r="K514" s="23"/>
    </row>
    <row r="515" spans="2:11" ht="16.5" thickTop="1" thickBot="1" x14ac:dyDescent="0.3">
      <c r="B515" s="11" t="s">
        <v>695</v>
      </c>
      <c r="C515" s="39"/>
      <c r="D515" s="7"/>
      <c r="E515" s="7"/>
      <c r="F515" s="7"/>
      <c r="G515" s="7"/>
      <c r="H515" s="7"/>
      <c r="I515" s="7"/>
      <c r="J515" s="7"/>
      <c r="K515" s="23"/>
    </row>
    <row r="516" spans="2:11" ht="16.5" thickTop="1" thickBot="1" x14ac:dyDescent="0.3">
      <c r="B516" s="12" t="s">
        <v>47</v>
      </c>
      <c r="C516" s="39">
        <v>20</v>
      </c>
      <c r="D516" s="7">
        <v>345515</v>
      </c>
      <c r="E516" s="7">
        <v>351712</v>
      </c>
      <c r="F516" s="7">
        <v>352147</v>
      </c>
      <c r="G516" s="7">
        <v>361153</v>
      </c>
      <c r="H516" s="7">
        <v>371328</v>
      </c>
      <c r="I516" s="7">
        <v>380814</v>
      </c>
      <c r="J516" s="7">
        <v>388245</v>
      </c>
      <c r="K516" s="23"/>
    </row>
    <row r="517" spans="2:11" ht="16.5" thickTop="1" thickBot="1" x14ac:dyDescent="0.3">
      <c r="B517" s="12" t="s">
        <v>48</v>
      </c>
      <c r="C517" s="39">
        <v>40</v>
      </c>
      <c r="D517" s="7">
        <v>344765.18</v>
      </c>
      <c r="E517" s="7">
        <v>298912</v>
      </c>
      <c r="F517" s="7">
        <v>352105.64</v>
      </c>
      <c r="G517" s="7">
        <v>361153</v>
      </c>
      <c r="H517" s="7">
        <v>371328</v>
      </c>
      <c r="I517" s="7">
        <v>380192.3</v>
      </c>
      <c r="J517" s="7">
        <v>388244.7</v>
      </c>
      <c r="K517" s="23"/>
    </row>
    <row r="518" spans="2:11" ht="16.5" thickTop="1" thickBot="1" x14ac:dyDescent="0.3">
      <c r="B518" s="12" t="s">
        <v>49</v>
      </c>
      <c r="C518" s="39">
        <v>60</v>
      </c>
      <c r="D518" s="7">
        <v>749.82</v>
      </c>
      <c r="E518" s="7">
        <v>52800</v>
      </c>
      <c r="F518" s="7">
        <v>41.36</v>
      </c>
      <c r="G518" s="7">
        <v>0</v>
      </c>
      <c r="H518" s="7">
        <v>0</v>
      </c>
      <c r="I518" s="7">
        <v>621.70000000000005</v>
      </c>
      <c r="J518" s="7">
        <v>0.3</v>
      </c>
      <c r="K518" s="23"/>
    </row>
    <row r="519" spans="2:11" ht="16.5" thickTop="1" thickBot="1" x14ac:dyDescent="0.3">
      <c r="B519" s="12" t="s">
        <v>12</v>
      </c>
      <c r="C519" s="39">
        <v>80</v>
      </c>
      <c r="D519" s="7">
        <v>0</v>
      </c>
      <c r="E519" s="7">
        <v>0</v>
      </c>
      <c r="F519" s="7">
        <v>0</v>
      </c>
      <c r="G519" s="7">
        <v>0</v>
      </c>
      <c r="H519" s="7">
        <v>0</v>
      </c>
      <c r="I519" s="7">
        <v>0</v>
      </c>
      <c r="J519" s="7">
        <v>0</v>
      </c>
      <c r="K519" s="23"/>
    </row>
    <row r="520" spans="2:11" ht="16.5" thickTop="1" thickBot="1" x14ac:dyDescent="0.3">
      <c r="B520" s="12" t="s">
        <v>50</v>
      </c>
      <c r="C520" s="39">
        <v>100</v>
      </c>
      <c r="D520" s="7">
        <v>749.82</v>
      </c>
      <c r="E520" s="7">
        <v>52800</v>
      </c>
      <c r="F520" s="7">
        <v>41.36</v>
      </c>
      <c r="G520" s="7">
        <v>0</v>
      </c>
      <c r="H520" s="7">
        <v>0</v>
      </c>
      <c r="I520" s="7">
        <v>621.70000000000005</v>
      </c>
      <c r="J520" s="7">
        <v>0.3</v>
      </c>
      <c r="K520" s="23"/>
    </row>
    <row r="521" spans="2:11" ht="16.5" thickTop="1" thickBot="1" x14ac:dyDescent="0.3">
      <c r="B521" s="11" t="s">
        <v>592</v>
      </c>
      <c r="C521" s="39"/>
      <c r="D521" s="7"/>
      <c r="E521" s="7"/>
      <c r="F521" s="7"/>
      <c r="G521" s="7"/>
      <c r="H521" s="7"/>
      <c r="I521" s="7"/>
      <c r="J521" s="7"/>
      <c r="K521" s="23"/>
    </row>
    <row r="522" spans="2:11" ht="16.5" thickTop="1" thickBot="1" x14ac:dyDescent="0.3">
      <c r="B522" s="12" t="s">
        <v>47</v>
      </c>
      <c r="C522" s="39">
        <v>120</v>
      </c>
      <c r="D522" s="7">
        <v>182897044</v>
      </c>
      <c r="E522" s="7">
        <v>188365169</v>
      </c>
      <c r="F522" s="7">
        <v>186716572.09</v>
      </c>
      <c r="G522" s="7">
        <v>212332093.13999999</v>
      </c>
      <c r="H522" s="7">
        <v>250961674</v>
      </c>
      <c r="I522" s="7">
        <v>270566643.60000002</v>
      </c>
      <c r="J522" s="7">
        <v>335393552.03999996</v>
      </c>
      <c r="K522" s="23"/>
    </row>
    <row r="523" spans="2:11" ht="16.5" thickTop="1" thickBot="1" x14ac:dyDescent="0.3">
      <c r="B523" s="12" t="s">
        <v>48</v>
      </c>
      <c r="C523" s="39">
        <v>240</v>
      </c>
      <c r="D523" s="7">
        <v>182511316.43000001</v>
      </c>
      <c r="E523" s="7">
        <v>183015333.17000005</v>
      </c>
      <c r="F523" s="7">
        <v>185067158.43000004</v>
      </c>
      <c r="G523" s="7">
        <v>189184341.25999999</v>
      </c>
      <c r="H523" s="7">
        <v>237983269.39999998</v>
      </c>
      <c r="I523" s="7">
        <v>254945290.10999998</v>
      </c>
      <c r="J523" s="7">
        <v>271946440.44</v>
      </c>
      <c r="K523" s="23"/>
    </row>
    <row r="524" spans="2:11" ht="16.5" thickTop="1" thickBot="1" x14ac:dyDescent="0.3">
      <c r="B524" s="12" t="s">
        <v>49</v>
      </c>
      <c r="C524" s="39">
        <v>360</v>
      </c>
      <c r="D524" s="7">
        <v>385727.57</v>
      </c>
      <c r="E524" s="7">
        <v>5349835.8299999991</v>
      </c>
      <c r="F524" s="7">
        <v>1649413.6600000001</v>
      </c>
      <c r="G524" s="7">
        <v>23147751.879999999</v>
      </c>
      <c r="H524" s="7">
        <v>12978404.6</v>
      </c>
      <c r="I524" s="7">
        <v>15621353.49</v>
      </c>
      <c r="J524" s="7">
        <v>63447111.600000001</v>
      </c>
      <c r="K524" s="23"/>
    </row>
    <row r="525" spans="2:11" ht="16.5" thickTop="1" thickBot="1" x14ac:dyDescent="0.3">
      <c r="B525" s="12" t="s">
        <v>12</v>
      </c>
      <c r="C525" s="39">
        <v>480</v>
      </c>
      <c r="D525" s="7">
        <v>0</v>
      </c>
      <c r="E525" s="7">
        <v>0</v>
      </c>
      <c r="F525" s="7">
        <v>0</v>
      </c>
      <c r="G525" s="7">
        <v>0</v>
      </c>
      <c r="H525" s="7">
        <v>0</v>
      </c>
      <c r="I525" s="7">
        <v>13186426.33</v>
      </c>
      <c r="J525" s="7">
        <v>58130735</v>
      </c>
      <c r="K525" s="23"/>
    </row>
    <row r="526" spans="2:11" ht="16.5" thickTop="1" thickBot="1" x14ac:dyDescent="0.3">
      <c r="B526" s="12" t="s">
        <v>50</v>
      </c>
      <c r="C526" s="39">
        <v>600</v>
      </c>
      <c r="D526" s="7">
        <v>385727.57</v>
      </c>
      <c r="E526" s="7">
        <v>5349835.8299999991</v>
      </c>
      <c r="F526" s="7">
        <v>1649413.6600000001</v>
      </c>
      <c r="G526" s="7">
        <v>23147751.879999999</v>
      </c>
      <c r="H526" s="7">
        <v>12978404.6</v>
      </c>
      <c r="I526" s="7">
        <v>2434927.16</v>
      </c>
      <c r="J526" s="7">
        <v>5316376.6000000015</v>
      </c>
      <c r="K526" s="23"/>
    </row>
    <row r="527" spans="2:11" ht="16.5" thickTop="1" thickBot="1" x14ac:dyDescent="0.3">
      <c r="B527" s="11" t="s">
        <v>609</v>
      </c>
      <c r="C527" s="39"/>
      <c r="D527" s="7"/>
      <c r="E527" s="7"/>
      <c r="F527" s="7"/>
      <c r="G527" s="7"/>
      <c r="H527" s="7"/>
      <c r="I527" s="7"/>
      <c r="J527" s="7"/>
      <c r="K527" s="23"/>
    </row>
    <row r="528" spans="2:11" ht="16.5" thickTop="1" thickBot="1" x14ac:dyDescent="0.3">
      <c r="B528" s="12" t="s">
        <v>47</v>
      </c>
      <c r="C528" s="39">
        <v>70</v>
      </c>
      <c r="D528" s="7">
        <v>5089225758</v>
      </c>
      <c r="E528" s="7">
        <v>4939244732</v>
      </c>
      <c r="F528" s="7">
        <v>4583151016.9099998</v>
      </c>
      <c r="G528" s="7">
        <v>4682201525.8599997</v>
      </c>
      <c r="H528" s="7">
        <v>6049551497</v>
      </c>
      <c r="I528" s="7">
        <v>5727674241</v>
      </c>
      <c r="J528" s="7">
        <v>7265981527.8800001</v>
      </c>
      <c r="K528" s="23"/>
    </row>
    <row r="529" spans="2:11" ht="16.5" thickTop="1" thickBot="1" x14ac:dyDescent="0.3">
      <c r="B529" s="12" t="s">
        <v>48</v>
      </c>
      <c r="C529" s="39">
        <v>140</v>
      </c>
      <c r="D529" s="7">
        <v>5043550111.0300016</v>
      </c>
      <c r="E529" s="7">
        <v>4555349468.0699997</v>
      </c>
      <c r="F529" s="7">
        <v>4512418848.46</v>
      </c>
      <c r="G529" s="7">
        <v>4608673628.4799995</v>
      </c>
      <c r="H529" s="7">
        <v>5906160165.250001</v>
      </c>
      <c r="I529" s="7">
        <v>5702205909.7399998</v>
      </c>
      <c r="J529" s="7">
        <v>7230502423.2699995</v>
      </c>
      <c r="K529" s="23"/>
    </row>
    <row r="530" spans="2:11" ht="16.5" thickTop="1" thickBot="1" x14ac:dyDescent="0.3">
      <c r="B530" s="12" t="s">
        <v>49</v>
      </c>
      <c r="C530" s="39">
        <v>210</v>
      </c>
      <c r="D530" s="7">
        <v>45675646.969999999</v>
      </c>
      <c r="E530" s="7">
        <v>383895263.61000001</v>
      </c>
      <c r="F530" s="7">
        <v>70732168.450000003</v>
      </c>
      <c r="G530" s="7">
        <v>73527897.379999995</v>
      </c>
      <c r="H530" s="7">
        <v>143391331.75000003</v>
      </c>
      <c r="I530" s="7">
        <v>25468331.260000002</v>
      </c>
      <c r="J530" s="7">
        <v>35479104.609999999</v>
      </c>
      <c r="K530" s="23"/>
    </row>
    <row r="531" spans="2:11" ht="16.5" thickTop="1" thickBot="1" x14ac:dyDescent="0.3">
      <c r="B531" s="12" t="s">
        <v>12</v>
      </c>
      <c r="C531" s="39">
        <v>280</v>
      </c>
      <c r="D531" s="7">
        <v>0</v>
      </c>
      <c r="E531" s="7">
        <v>0</v>
      </c>
      <c r="F531" s="7">
        <v>0</v>
      </c>
      <c r="G531" s="7">
        <v>0</v>
      </c>
      <c r="H531" s="7">
        <v>0</v>
      </c>
      <c r="I531" s="7">
        <v>0</v>
      </c>
      <c r="J531" s="7">
        <v>3180461</v>
      </c>
      <c r="K531" s="23"/>
    </row>
    <row r="532" spans="2:11" ht="16.5" thickTop="1" thickBot="1" x14ac:dyDescent="0.3">
      <c r="B532" s="12" t="s">
        <v>50</v>
      </c>
      <c r="C532" s="39">
        <v>350</v>
      </c>
      <c r="D532" s="7">
        <v>45675646.969999999</v>
      </c>
      <c r="E532" s="7">
        <v>383895263.61000001</v>
      </c>
      <c r="F532" s="7">
        <v>70732168.450000003</v>
      </c>
      <c r="G532" s="7">
        <v>73527897.379999995</v>
      </c>
      <c r="H532" s="7">
        <v>143391331.75000003</v>
      </c>
      <c r="I532" s="7">
        <v>25468331.260000002</v>
      </c>
      <c r="J532" s="7">
        <v>32298643.609999999</v>
      </c>
      <c r="K532" s="23"/>
    </row>
    <row r="533" spans="2:11" ht="16.5" thickTop="1" thickBot="1" x14ac:dyDescent="0.3">
      <c r="B533" s="11" t="s">
        <v>683</v>
      </c>
      <c r="C533" s="39"/>
      <c r="D533" s="7"/>
      <c r="E533" s="7"/>
      <c r="F533" s="7"/>
      <c r="G533" s="7"/>
      <c r="H533" s="7"/>
      <c r="I533" s="7"/>
      <c r="J533" s="7"/>
      <c r="K533" s="23"/>
    </row>
    <row r="534" spans="2:11" ht="16.5" thickTop="1" thickBot="1" x14ac:dyDescent="0.3">
      <c r="B534" s="12" t="s">
        <v>47</v>
      </c>
      <c r="C534" s="39">
        <v>20</v>
      </c>
      <c r="D534" s="7">
        <v>224675</v>
      </c>
      <c r="E534" s="7">
        <v>226201</v>
      </c>
      <c r="F534" s="7">
        <v>225582</v>
      </c>
      <c r="G534" s="7">
        <v>233745</v>
      </c>
      <c r="H534" s="7">
        <v>243131</v>
      </c>
      <c r="I534" s="7">
        <v>248036</v>
      </c>
      <c r="J534" s="7">
        <v>311051</v>
      </c>
      <c r="K534" s="23"/>
    </row>
    <row r="535" spans="2:11" ht="16.5" thickTop="1" thickBot="1" x14ac:dyDescent="0.3">
      <c r="B535" s="12" t="s">
        <v>48</v>
      </c>
      <c r="C535" s="39">
        <v>40</v>
      </c>
      <c r="D535" s="7">
        <v>224258.5</v>
      </c>
      <c r="E535" s="7">
        <v>220858</v>
      </c>
      <c r="F535" s="7">
        <v>225582</v>
      </c>
      <c r="G535" s="7">
        <v>233745</v>
      </c>
      <c r="H535" s="7">
        <v>242666</v>
      </c>
      <c r="I535" s="7">
        <v>248036</v>
      </c>
      <c r="J535" s="7">
        <v>310869.91000000003</v>
      </c>
      <c r="K535" s="23"/>
    </row>
    <row r="536" spans="2:11" ht="16.5" thickTop="1" thickBot="1" x14ac:dyDescent="0.3">
      <c r="B536" s="12" t="s">
        <v>49</v>
      </c>
      <c r="C536" s="39">
        <v>60</v>
      </c>
      <c r="D536" s="7">
        <v>416.5</v>
      </c>
      <c r="E536" s="7">
        <v>5343</v>
      </c>
      <c r="F536" s="7">
        <v>0</v>
      </c>
      <c r="G536" s="7">
        <v>0</v>
      </c>
      <c r="H536" s="7">
        <v>465</v>
      </c>
      <c r="I536" s="7">
        <v>0</v>
      </c>
      <c r="J536" s="7">
        <v>181.09</v>
      </c>
      <c r="K536" s="23"/>
    </row>
    <row r="537" spans="2:11" ht="16.5" thickTop="1" thickBot="1" x14ac:dyDescent="0.3">
      <c r="B537" s="12" t="s">
        <v>12</v>
      </c>
      <c r="C537" s="39">
        <v>80</v>
      </c>
      <c r="D537" s="7">
        <v>0</v>
      </c>
      <c r="E537" s="7">
        <v>0</v>
      </c>
      <c r="F537" s="7">
        <v>0</v>
      </c>
      <c r="G537" s="7">
        <v>0</v>
      </c>
      <c r="H537" s="7">
        <v>0</v>
      </c>
      <c r="I537" s="7">
        <v>0</v>
      </c>
      <c r="J537" s="7">
        <v>0</v>
      </c>
      <c r="K537" s="23"/>
    </row>
    <row r="538" spans="2:11" ht="16.5" thickTop="1" thickBot="1" x14ac:dyDescent="0.3">
      <c r="B538" s="12" t="s">
        <v>50</v>
      </c>
      <c r="C538" s="39">
        <v>100</v>
      </c>
      <c r="D538" s="7">
        <v>416.5</v>
      </c>
      <c r="E538" s="7">
        <v>5343</v>
      </c>
      <c r="F538" s="7">
        <v>0</v>
      </c>
      <c r="G538" s="7">
        <v>0</v>
      </c>
      <c r="H538" s="7">
        <v>465</v>
      </c>
      <c r="I538" s="7">
        <v>0</v>
      </c>
      <c r="J538" s="7">
        <v>181.09</v>
      </c>
      <c r="K538" s="23"/>
    </row>
    <row r="539" spans="2:11" ht="16.5" thickTop="1" thickBot="1" x14ac:dyDescent="0.3">
      <c r="B539" s="11" t="s">
        <v>688</v>
      </c>
      <c r="C539" s="39"/>
      <c r="D539" s="7"/>
      <c r="E539" s="7"/>
      <c r="F539" s="7"/>
      <c r="G539" s="7"/>
      <c r="H539" s="7"/>
      <c r="I539" s="7"/>
      <c r="J539" s="7"/>
      <c r="K539" s="23"/>
    </row>
    <row r="540" spans="2:11" ht="16.5" thickTop="1" thickBot="1" x14ac:dyDescent="0.3">
      <c r="B540" s="12" t="s">
        <v>47</v>
      </c>
      <c r="C540" s="39">
        <v>50</v>
      </c>
      <c r="D540" s="7">
        <v>6321463</v>
      </c>
      <c r="E540" s="7">
        <v>6925253</v>
      </c>
      <c r="F540" s="7">
        <v>7261082</v>
      </c>
      <c r="G540" s="7">
        <v>7801673</v>
      </c>
      <c r="H540" s="7">
        <v>9507837</v>
      </c>
      <c r="I540" s="7">
        <v>9781194</v>
      </c>
      <c r="J540" s="7">
        <v>10057121.620000001</v>
      </c>
      <c r="K540" s="23"/>
    </row>
    <row r="541" spans="2:11" ht="16.5" thickTop="1" thickBot="1" x14ac:dyDescent="0.3">
      <c r="B541" s="12" t="s">
        <v>48</v>
      </c>
      <c r="C541" s="39">
        <v>100</v>
      </c>
      <c r="D541" s="7">
        <v>6317588.1500000004</v>
      </c>
      <c r="E541" s="7">
        <v>6919209.7300000004</v>
      </c>
      <c r="F541" s="7">
        <v>7261082</v>
      </c>
      <c r="G541" s="7">
        <v>7801667.8000000007</v>
      </c>
      <c r="H541" s="7">
        <v>9507837</v>
      </c>
      <c r="I541" s="7">
        <v>9781133.7100000009</v>
      </c>
      <c r="J541" s="7">
        <v>10057119.640000001</v>
      </c>
      <c r="K541" s="23"/>
    </row>
    <row r="542" spans="2:11" ht="16.5" thickTop="1" thickBot="1" x14ac:dyDescent="0.3">
      <c r="B542" s="12" t="s">
        <v>49</v>
      </c>
      <c r="C542" s="39">
        <v>150</v>
      </c>
      <c r="D542" s="7">
        <v>3874.85</v>
      </c>
      <c r="E542" s="7">
        <v>6043.27</v>
      </c>
      <c r="F542" s="7">
        <v>0</v>
      </c>
      <c r="G542" s="7">
        <v>5.2</v>
      </c>
      <c r="H542" s="7">
        <v>0</v>
      </c>
      <c r="I542" s="7">
        <v>60.29</v>
      </c>
      <c r="J542" s="7">
        <v>1.98</v>
      </c>
      <c r="K542" s="23"/>
    </row>
    <row r="543" spans="2:11" ht="16.5" thickTop="1" thickBot="1" x14ac:dyDescent="0.3">
      <c r="B543" s="12" t="s">
        <v>12</v>
      </c>
      <c r="C543" s="39">
        <v>200</v>
      </c>
      <c r="D543" s="7">
        <v>0</v>
      </c>
      <c r="E543" s="7">
        <v>0</v>
      </c>
      <c r="F543" s="7">
        <v>0</v>
      </c>
      <c r="G543" s="7">
        <v>0</v>
      </c>
      <c r="H543" s="7">
        <v>0</v>
      </c>
      <c r="I543" s="7">
        <v>0</v>
      </c>
      <c r="J543" s="7">
        <v>0</v>
      </c>
      <c r="K543" s="23"/>
    </row>
    <row r="544" spans="2:11" ht="16.5" thickTop="1" thickBot="1" x14ac:dyDescent="0.3">
      <c r="B544" s="12" t="s">
        <v>50</v>
      </c>
      <c r="C544" s="39">
        <v>250</v>
      </c>
      <c r="D544" s="7">
        <v>3874.85</v>
      </c>
      <c r="E544" s="7">
        <v>6043.27</v>
      </c>
      <c r="F544" s="7">
        <v>0</v>
      </c>
      <c r="G544" s="7">
        <v>5.2</v>
      </c>
      <c r="H544" s="7">
        <v>0</v>
      </c>
      <c r="I544" s="7">
        <v>60.29</v>
      </c>
      <c r="J544" s="7">
        <v>1.98</v>
      </c>
      <c r="K544" s="23"/>
    </row>
    <row r="545" spans="2:11" ht="16.5" thickTop="1" thickBot="1" x14ac:dyDescent="0.3">
      <c r="B545" s="11" t="s">
        <v>622</v>
      </c>
      <c r="C545" s="39"/>
      <c r="D545" s="7"/>
      <c r="E545" s="7"/>
      <c r="F545" s="7"/>
      <c r="G545" s="7"/>
      <c r="H545" s="7"/>
      <c r="I545" s="7"/>
      <c r="J545" s="7"/>
      <c r="K545" s="23"/>
    </row>
    <row r="546" spans="2:11" ht="16.5" thickTop="1" thickBot="1" x14ac:dyDescent="0.3">
      <c r="B546" s="12" t="s">
        <v>47</v>
      </c>
      <c r="C546" s="39">
        <v>30</v>
      </c>
      <c r="D546" s="7">
        <v>78576262</v>
      </c>
      <c r="E546" s="7">
        <v>90938120</v>
      </c>
      <c r="F546" s="7">
        <v>114892926</v>
      </c>
      <c r="G546" s="7">
        <v>149482730.08999997</v>
      </c>
      <c r="H546" s="7">
        <v>178889515</v>
      </c>
      <c r="I546" s="7">
        <v>277938148</v>
      </c>
      <c r="J546" s="7">
        <v>391792945</v>
      </c>
      <c r="K546" s="23"/>
    </row>
    <row r="547" spans="2:11" ht="16.5" thickTop="1" thickBot="1" x14ac:dyDescent="0.3">
      <c r="B547" s="12" t="s">
        <v>48</v>
      </c>
      <c r="C547" s="39">
        <v>60</v>
      </c>
      <c r="D547" s="7">
        <v>73071562.799999997</v>
      </c>
      <c r="E547" s="7">
        <v>80280966.159999996</v>
      </c>
      <c r="F547" s="7">
        <v>101895847.73999999</v>
      </c>
      <c r="G547" s="7">
        <v>123035287.51000001</v>
      </c>
      <c r="H547" s="7">
        <v>135798048.84</v>
      </c>
      <c r="I547" s="7">
        <v>175693617.71000001</v>
      </c>
      <c r="J547" s="7">
        <v>227632014.14000002</v>
      </c>
      <c r="K547" s="23"/>
    </row>
    <row r="548" spans="2:11" ht="16.5" thickTop="1" thickBot="1" x14ac:dyDescent="0.3">
      <c r="B548" s="12" t="s">
        <v>49</v>
      </c>
      <c r="C548" s="39">
        <v>90</v>
      </c>
      <c r="D548" s="7">
        <v>5504699.1999999993</v>
      </c>
      <c r="E548" s="7">
        <v>10657153.84</v>
      </c>
      <c r="F548" s="7">
        <v>12997078.26</v>
      </c>
      <c r="G548" s="7">
        <v>26447442.579999998</v>
      </c>
      <c r="H548" s="7">
        <v>43091466.159999996</v>
      </c>
      <c r="I548" s="7">
        <v>102244530.28999999</v>
      </c>
      <c r="J548" s="7">
        <v>164160930.85999998</v>
      </c>
      <c r="K548" s="23"/>
    </row>
    <row r="549" spans="2:11" ht="16.5" thickTop="1" thickBot="1" x14ac:dyDescent="0.3">
      <c r="B549" s="12" t="s">
        <v>12</v>
      </c>
      <c r="C549" s="39">
        <v>120</v>
      </c>
      <c r="D549" s="7">
        <v>0</v>
      </c>
      <c r="E549" s="7">
        <v>75000</v>
      </c>
      <c r="F549" s="7">
        <v>3800500</v>
      </c>
      <c r="G549" s="7">
        <v>125000</v>
      </c>
      <c r="H549" s="7">
        <v>125000</v>
      </c>
      <c r="I549" s="7">
        <v>53031100</v>
      </c>
      <c r="J549" s="7">
        <v>84908370</v>
      </c>
      <c r="K549" s="23"/>
    </row>
    <row r="550" spans="2:11" ht="16.5" thickTop="1" thickBot="1" x14ac:dyDescent="0.3">
      <c r="B550" s="12" t="s">
        <v>50</v>
      </c>
      <c r="C550" s="39">
        <v>150</v>
      </c>
      <c r="D550" s="7">
        <v>5504699.1999999993</v>
      </c>
      <c r="E550" s="7">
        <v>10582153.84</v>
      </c>
      <c r="F550" s="7">
        <v>9196578.2599999998</v>
      </c>
      <c r="G550" s="7">
        <v>26322442.579999998</v>
      </c>
      <c r="H550" s="7">
        <v>42966466.159999996</v>
      </c>
      <c r="I550" s="7">
        <v>49213430.289999992</v>
      </c>
      <c r="J550" s="7">
        <v>79252560.859999999</v>
      </c>
      <c r="K550" s="23"/>
    </row>
    <row r="551" spans="2:11" ht="16.5" thickTop="1" thickBot="1" x14ac:dyDescent="0.3">
      <c r="B551" s="11" t="s">
        <v>589</v>
      </c>
      <c r="C551" s="39"/>
      <c r="D551" s="7"/>
      <c r="E551" s="7"/>
      <c r="F551" s="7"/>
      <c r="G551" s="7"/>
      <c r="H551" s="7"/>
      <c r="I551" s="7"/>
      <c r="J551" s="7"/>
      <c r="K551" s="23"/>
    </row>
    <row r="552" spans="2:11" ht="16.5" thickTop="1" thickBot="1" x14ac:dyDescent="0.3">
      <c r="B552" s="12" t="s">
        <v>47</v>
      </c>
      <c r="C552" s="39">
        <v>10</v>
      </c>
      <c r="D552" s="7">
        <v>1018367</v>
      </c>
      <c r="E552" s="7">
        <v>1033320</v>
      </c>
      <c r="F552" s="7">
        <v>1044387</v>
      </c>
      <c r="G552" s="7">
        <v>1080422</v>
      </c>
      <c r="H552" s="7">
        <v>1376186</v>
      </c>
      <c r="I552" s="7">
        <v>1407673</v>
      </c>
      <c r="J552" s="7">
        <v>1484534</v>
      </c>
      <c r="K552" s="23"/>
    </row>
    <row r="553" spans="2:11" ht="16.5" thickTop="1" thickBot="1" x14ac:dyDescent="0.3">
      <c r="B553" s="12" t="s">
        <v>48</v>
      </c>
      <c r="C553" s="39">
        <v>20</v>
      </c>
      <c r="D553" s="7">
        <v>1018367</v>
      </c>
      <c r="E553" s="7">
        <v>927547.01</v>
      </c>
      <c r="F553" s="7">
        <v>970384.98</v>
      </c>
      <c r="G553" s="7">
        <v>958080.97</v>
      </c>
      <c r="H553" s="7">
        <v>1116530.6100000001</v>
      </c>
      <c r="I553" s="7">
        <v>1126736.8700000001</v>
      </c>
      <c r="J553" s="7">
        <v>1013815.05</v>
      </c>
      <c r="K553" s="23"/>
    </row>
    <row r="554" spans="2:11" ht="16.5" thickTop="1" thickBot="1" x14ac:dyDescent="0.3">
      <c r="B554" s="12" t="s">
        <v>49</v>
      </c>
      <c r="C554" s="39">
        <v>30</v>
      </c>
      <c r="D554" s="7">
        <v>0</v>
      </c>
      <c r="E554" s="7">
        <v>105772.99</v>
      </c>
      <c r="F554" s="7">
        <v>74002.02</v>
      </c>
      <c r="G554" s="7">
        <v>122341.03</v>
      </c>
      <c r="H554" s="7">
        <v>259655.39</v>
      </c>
      <c r="I554" s="7">
        <v>280936.13</v>
      </c>
      <c r="J554" s="7">
        <v>470718.95</v>
      </c>
      <c r="K554" s="23"/>
    </row>
    <row r="555" spans="2:11" ht="16.5" thickTop="1" thickBot="1" x14ac:dyDescent="0.3">
      <c r="B555" s="12" t="s">
        <v>12</v>
      </c>
      <c r="C555" s="39">
        <v>40</v>
      </c>
      <c r="D555" s="7">
        <v>0</v>
      </c>
      <c r="E555" s="7">
        <v>0</v>
      </c>
      <c r="F555" s="7">
        <v>0</v>
      </c>
      <c r="G555" s="7">
        <v>0</v>
      </c>
      <c r="H555" s="7">
        <v>0</v>
      </c>
      <c r="I555" s="7">
        <v>0</v>
      </c>
      <c r="J555" s="7">
        <v>50000</v>
      </c>
      <c r="K555" s="23"/>
    </row>
    <row r="556" spans="2:11" ht="16.5" thickTop="1" thickBot="1" x14ac:dyDescent="0.3">
      <c r="B556" s="12" t="s">
        <v>50</v>
      </c>
      <c r="C556" s="39">
        <v>50</v>
      </c>
      <c r="D556" s="7">
        <v>0</v>
      </c>
      <c r="E556" s="7">
        <v>105772.99</v>
      </c>
      <c r="F556" s="7">
        <v>74002.02</v>
      </c>
      <c r="G556" s="7">
        <v>122341.03</v>
      </c>
      <c r="H556" s="7">
        <v>259655.39</v>
      </c>
      <c r="I556" s="7">
        <v>280936.13</v>
      </c>
      <c r="J556" s="7">
        <v>420718.95</v>
      </c>
      <c r="K556" s="23"/>
    </row>
    <row r="557" spans="2:11" ht="16.5" thickTop="1" thickBot="1" x14ac:dyDescent="0.3">
      <c r="B557" s="11" t="s">
        <v>663</v>
      </c>
      <c r="C557" s="39"/>
      <c r="D557" s="7"/>
      <c r="E557" s="7"/>
      <c r="F557" s="7"/>
      <c r="G557" s="7"/>
      <c r="H557" s="7"/>
      <c r="I557" s="7"/>
      <c r="J557" s="7"/>
      <c r="K557" s="23"/>
    </row>
    <row r="558" spans="2:11" ht="16.5" thickTop="1" thickBot="1" x14ac:dyDescent="0.3">
      <c r="B558" s="12" t="s">
        <v>47</v>
      </c>
      <c r="C558" s="39">
        <v>110</v>
      </c>
      <c r="D558" s="7">
        <v>428960008</v>
      </c>
      <c r="E558" s="7">
        <v>435732534</v>
      </c>
      <c r="F558" s="7">
        <v>429837959</v>
      </c>
      <c r="G558" s="7">
        <v>477568335.15999997</v>
      </c>
      <c r="H558" s="7">
        <v>535202686.01999998</v>
      </c>
      <c r="I558" s="7">
        <v>547390940.76999998</v>
      </c>
      <c r="J558" s="7">
        <v>775745869.12</v>
      </c>
      <c r="K558" s="23"/>
    </row>
    <row r="559" spans="2:11" ht="16.5" thickTop="1" thickBot="1" x14ac:dyDescent="0.3">
      <c r="B559" s="12" t="s">
        <v>48</v>
      </c>
      <c r="C559" s="39">
        <v>220</v>
      </c>
      <c r="D559" s="7">
        <v>427808878.32000005</v>
      </c>
      <c r="E559" s="7">
        <v>424666569.53999996</v>
      </c>
      <c r="F559" s="7">
        <v>423569626.26999992</v>
      </c>
      <c r="G559" s="7">
        <v>459729191.31000006</v>
      </c>
      <c r="H559" s="7">
        <v>483788019.09999996</v>
      </c>
      <c r="I559" s="7">
        <v>510338181.49000001</v>
      </c>
      <c r="J559" s="7">
        <v>725485611.21999991</v>
      </c>
      <c r="K559" s="23"/>
    </row>
    <row r="560" spans="2:11" ht="16.5" thickTop="1" thickBot="1" x14ac:dyDescent="0.3">
      <c r="B560" s="12" t="s">
        <v>49</v>
      </c>
      <c r="C560" s="39">
        <v>330</v>
      </c>
      <c r="D560" s="7">
        <v>1151129.68</v>
      </c>
      <c r="E560" s="7">
        <v>11065964.539999999</v>
      </c>
      <c r="F560" s="7">
        <v>6268332.7300000014</v>
      </c>
      <c r="G560" s="7">
        <v>17839143.850000001</v>
      </c>
      <c r="H560" s="7">
        <v>51414666.920000002</v>
      </c>
      <c r="I560" s="7">
        <v>37052759.280000001</v>
      </c>
      <c r="J560" s="7">
        <v>50260257.899999999</v>
      </c>
      <c r="K560" s="23"/>
    </row>
    <row r="561" spans="2:11" ht="16.5" thickTop="1" thickBot="1" x14ac:dyDescent="0.3">
      <c r="B561" s="12" t="s">
        <v>12</v>
      </c>
      <c r="C561" s="39">
        <v>440</v>
      </c>
      <c r="D561" s="7">
        <v>0</v>
      </c>
      <c r="E561" s="7">
        <v>0</v>
      </c>
      <c r="F561" s="7">
        <v>3153124</v>
      </c>
      <c r="G561" s="7">
        <v>0</v>
      </c>
      <c r="H561" s="7">
        <v>0</v>
      </c>
      <c r="I561" s="7">
        <v>8344558</v>
      </c>
      <c r="J561" s="7">
        <v>13532189</v>
      </c>
      <c r="K561" s="23"/>
    </row>
    <row r="562" spans="2:11" ht="16.5" thickTop="1" thickBot="1" x14ac:dyDescent="0.3">
      <c r="B562" s="12" t="s">
        <v>50</v>
      </c>
      <c r="C562" s="39">
        <v>550</v>
      </c>
      <c r="D562" s="7">
        <v>1151129.68</v>
      </c>
      <c r="E562" s="7">
        <v>11065964.539999999</v>
      </c>
      <c r="F562" s="7">
        <v>3115208.73</v>
      </c>
      <c r="G562" s="7">
        <v>17839143.850000001</v>
      </c>
      <c r="H562" s="7">
        <v>51414666.920000002</v>
      </c>
      <c r="I562" s="7">
        <v>28708201.280000005</v>
      </c>
      <c r="J562" s="7">
        <v>36728068.899999999</v>
      </c>
      <c r="K562" s="23"/>
    </row>
    <row r="563" spans="2:11" ht="16.5" thickTop="1" thickBot="1" x14ac:dyDescent="0.3">
      <c r="B563" s="11" t="s">
        <v>629</v>
      </c>
      <c r="C563" s="39"/>
      <c r="D563" s="7"/>
      <c r="E563" s="7"/>
      <c r="F563" s="7"/>
      <c r="G563" s="7"/>
      <c r="H563" s="7"/>
      <c r="I563" s="7"/>
      <c r="J563" s="7"/>
      <c r="K563" s="23"/>
    </row>
    <row r="564" spans="2:11" ht="16.5" thickTop="1" thickBot="1" x14ac:dyDescent="0.3">
      <c r="B564" s="12" t="s">
        <v>47</v>
      </c>
      <c r="C564" s="39">
        <v>10</v>
      </c>
      <c r="D564" s="7">
        <v>371821133</v>
      </c>
      <c r="E564" s="7">
        <v>415483748</v>
      </c>
      <c r="F564" s="7">
        <v>420536729</v>
      </c>
      <c r="G564" s="7">
        <v>480051931</v>
      </c>
      <c r="H564" s="7">
        <v>507561676</v>
      </c>
      <c r="I564" s="7">
        <v>629891728</v>
      </c>
      <c r="J564" s="7">
        <v>688800736</v>
      </c>
      <c r="K564" s="23"/>
    </row>
    <row r="565" spans="2:11" ht="16.5" thickTop="1" thickBot="1" x14ac:dyDescent="0.3">
      <c r="B565" s="12" t="s">
        <v>48</v>
      </c>
      <c r="C565" s="39">
        <v>20</v>
      </c>
      <c r="D565" s="7">
        <v>370607836</v>
      </c>
      <c r="E565" s="7">
        <v>413382091.10000002</v>
      </c>
      <c r="F565" s="7">
        <v>415611890.58999997</v>
      </c>
      <c r="G565" s="7">
        <v>475317592.79000002</v>
      </c>
      <c r="H565" s="7">
        <v>505012673.38999999</v>
      </c>
      <c r="I565" s="7">
        <v>620666904.63</v>
      </c>
      <c r="J565" s="7">
        <v>685543682.84000003</v>
      </c>
      <c r="K565" s="23"/>
    </row>
    <row r="566" spans="2:11" ht="16.5" thickTop="1" thickBot="1" x14ac:dyDescent="0.3">
      <c r="B566" s="12" t="s">
        <v>49</v>
      </c>
      <c r="C566" s="39">
        <v>30</v>
      </c>
      <c r="D566" s="7">
        <v>1213297</v>
      </c>
      <c r="E566" s="7">
        <v>2101656.9</v>
      </c>
      <c r="F566" s="7">
        <v>4924838.41</v>
      </c>
      <c r="G566" s="7">
        <v>4734338.21</v>
      </c>
      <c r="H566" s="7">
        <v>2549002.61</v>
      </c>
      <c r="I566" s="7">
        <v>9224823.3699999992</v>
      </c>
      <c r="J566" s="7">
        <v>3257053.16</v>
      </c>
      <c r="K566" s="23"/>
    </row>
    <row r="567" spans="2:11" ht="16.5" thickTop="1" thickBot="1" x14ac:dyDescent="0.3">
      <c r="B567" s="12" t="s">
        <v>12</v>
      </c>
      <c r="C567" s="39">
        <v>40</v>
      </c>
      <c r="D567" s="7">
        <v>550000</v>
      </c>
      <c r="E567" s="7">
        <v>550000</v>
      </c>
      <c r="F567" s="7">
        <v>1100000</v>
      </c>
      <c r="G567" s="7">
        <v>550000</v>
      </c>
      <c r="H567" s="7">
        <v>1100000</v>
      </c>
      <c r="I567" s="7">
        <v>275000</v>
      </c>
      <c r="J567" s="7">
        <v>0</v>
      </c>
      <c r="K567" s="23"/>
    </row>
    <row r="568" spans="2:11" ht="16.5" thickTop="1" thickBot="1" x14ac:dyDescent="0.3">
      <c r="B568" s="12" t="s">
        <v>50</v>
      </c>
      <c r="C568" s="39">
        <v>50</v>
      </c>
      <c r="D568" s="7">
        <v>663297</v>
      </c>
      <c r="E568" s="7">
        <v>1551656.9</v>
      </c>
      <c r="F568" s="7">
        <v>3824838.41</v>
      </c>
      <c r="G568" s="7">
        <v>4184338.21</v>
      </c>
      <c r="H568" s="7">
        <v>1449002.61</v>
      </c>
      <c r="I568" s="7">
        <v>8949823.3699999992</v>
      </c>
      <c r="J568" s="7">
        <v>3257053.16</v>
      </c>
      <c r="K568" s="23"/>
    </row>
    <row r="569" spans="2:11" ht="16.5" thickTop="1" thickBot="1" x14ac:dyDescent="0.3">
      <c r="B569" s="11" t="s">
        <v>634</v>
      </c>
      <c r="C569" s="39"/>
      <c r="D569" s="7"/>
      <c r="E569" s="7"/>
      <c r="F569" s="7"/>
      <c r="G569" s="7"/>
      <c r="H569" s="7"/>
      <c r="I569" s="7"/>
      <c r="J569" s="7"/>
      <c r="K569" s="23"/>
    </row>
    <row r="570" spans="2:11" ht="16.5" thickTop="1" thickBot="1" x14ac:dyDescent="0.3">
      <c r="B570" s="12" t="s">
        <v>47</v>
      </c>
      <c r="C570" s="39">
        <v>50</v>
      </c>
      <c r="D570" s="7">
        <v>318374868</v>
      </c>
      <c r="E570" s="7">
        <v>373575310</v>
      </c>
      <c r="F570" s="7">
        <v>384028308</v>
      </c>
      <c r="G570" s="7">
        <v>426658428.65999997</v>
      </c>
      <c r="H570" s="7">
        <v>446109098</v>
      </c>
      <c r="I570" s="7">
        <v>495803718</v>
      </c>
      <c r="J570" s="7">
        <v>536356397</v>
      </c>
      <c r="K570" s="23"/>
    </row>
    <row r="571" spans="2:11" ht="16.5" thickTop="1" thickBot="1" x14ac:dyDescent="0.3">
      <c r="B571" s="12" t="s">
        <v>48</v>
      </c>
      <c r="C571" s="39">
        <v>100</v>
      </c>
      <c r="D571" s="7">
        <v>318175598.88999999</v>
      </c>
      <c r="E571" s="7">
        <v>372896410.13999999</v>
      </c>
      <c r="F571" s="7">
        <v>379717812.33999997</v>
      </c>
      <c r="G571" s="7">
        <v>416719394.59000003</v>
      </c>
      <c r="H571" s="7">
        <v>443570007.44999999</v>
      </c>
      <c r="I571" s="7">
        <v>494615803.81999993</v>
      </c>
      <c r="J571" s="7">
        <v>520565600.51999998</v>
      </c>
      <c r="K571" s="23"/>
    </row>
    <row r="572" spans="2:11" ht="16.5" thickTop="1" thickBot="1" x14ac:dyDescent="0.3">
      <c r="B572" s="12" t="s">
        <v>49</v>
      </c>
      <c r="C572" s="39">
        <v>150</v>
      </c>
      <c r="D572" s="7">
        <v>199269.10999999996</v>
      </c>
      <c r="E572" s="7">
        <v>678899.86</v>
      </c>
      <c r="F572" s="7">
        <v>4310495.66</v>
      </c>
      <c r="G572" s="7">
        <v>9939034.0700000003</v>
      </c>
      <c r="H572" s="7">
        <v>2539090.5499999998</v>
      </c>
      <c r="I572" s="7">
        <v>1187914.18</v>
      </c>
      <c r="J572" s="7">
        <v>15790796.48</v>
      </c>
      <c r="K572" s="23"/>
    </row>
    <row r="573" spans="2:11" ht="16.5" thickTop="1" thickBot="1" x14ac:dyDescent="0.3">
      <c r="B573" s="12" t="s">
        <v>12</v>
      </c>
      <c r="C573" s="39">
        <v>200</v>
      </c>
      <c r="D573" s="7">
        <v>0</v>
      </c>
      <c r="E573" s="7">
        <v>0</v>
      </c>
      <c r="F573" s="7">
        <v>0</v>
      </c>
      <c r="G573" s="7">
        <v>5170000</v>
      </c>
      <c r="H573" s="7">
        <v>0</v>
      </c>
      <c r="I573" s="7">
        <v>0</v>
      </c>
      <c r="J573" s="7">
        <v>231292</v>
      </c>
      <c r="K573" s="23"/>
    </row>
    <row r="574" spans="2:11" ht="16.5" thickTop="1" thickBot="1" x14ac:dyDescent="0.3">
      <c r="B574" s="12" t="s">
        <v>50</v>
      </c>
      <c r="C574" s="39">
        <v>250</v>
      </c>
      <c r="D574" s="7">
        <v>199269.10999999996</v>
      </c>
      <c r="E574" s="7">
        <v>678899.86</v>
      </c>
      <c r="F574" s="7">
        <v>4310495.66</v>
      </c>
      <c r="G574" s="7">
        <v>4769034.07</v>
      </c>
      <c r="H574" s="7">
        <v>2539090.5499999998</v>
      </c>
      <c r="I574" s="7">
        <v>1187914.18</v>
      </c>
      <c r="J574" s="7">
        <v>15559504.48</v>
      </c>
      <c r="K574" s="23"/>
    </row>
    <row r="575" spans="2:11" ht="16.5" thickTop="1" thickBot="1" x14ac:dyDescent="0.3">
      <c r="B575" s="11" t="s">
        <v>643</v>
      </c>
      <c r="C575" s="39"/>
      <c r="D575" s="7"/>
      <c r="E575" s="7"/>
      <c r="F575" s="7"/>
      <c r="G575" s="7"/>
      <c r="H575" s="7"/>
      <c r="I575" s="7"/>
      <c r="J575" s="7"/>
      <c r="K575" s="23"/>
    </row>
    <row r="576" spans="2:11" ht="16.5" thickTop="1" thickBot="1" x14ac:dyDescent="0.3">
      <c r="B576" s="12" t="s">
        <v>47</v>
      </c>
      <c r="C576" s="39">
        <v>40</v>
      </c>
      <c r="D576" s="7">
        <v>31607223</v>
      </c>
      <c r="E576" s="7">
        <v>24790491</v>
      </c>
      <c r="F576" s="7">
        <v>17347865</v>
      </c>
      <c r="G576" s="7">
        <v>11309430.27</v>
      </c>
      <c r="H576" s="7">
        <v>11750013</v>
      </c>
      <c r="I576" s="7">
        <v>13535462</v>
      </c>
      <c r="J576" s="7">
        <v>15123206</v>
      </c>
      <c r="K576" s="23"/>
    </row>
    <row r="577" spans="2:11" ht="16.5" thickTop="1" thickBot="1" x14ac:dyDescent="0.3">
      <c r="B577" s="12" t="s">
        <v>48</v>
      </c>
      <c r="C577" s="39">
        <v>80</v>
      </c>
      <c r="D577" s="7">
        <v>30338457.02</v>
      </c>
      <c r="E577" s="7">
        <v>21157436.880000003</v>
      </c>
      <c r="F577" s="7">
        <v>17241453.73</v>
      </c>
      <c r="G577" s="7">
        <v>9755877.620000001</v>
      </c>
      <c r="H577" s="7">
        <v>10908459</v>
      </c>
      <c r="I577" s="7">
        <v>13487494.189999999</v>
      </c>
      <c r="J577" s="7">
        <v>11951496.579999998</v>
      </c>
      <c r="K577" s="23"/>
    </row>
    <row r="578" spans="2:11" ht="16.5" thickTop="1" thickBot="1" x14ac:dyDescent="0.3">
      <c r="B578" s="12" t="s">
        <v>49</v>
      </c>
      <c r="C578" s="39">
        <v>120</v>
      </c>
      <c r="D578" s="7">
        <v>1268765.98</v>
      </c>
      <c r="E578" s="7">
        <v>3633054.12</v>
      </c>
      <c r="F578" s="7">
        <v>106411.26999999999</v>
      </c>
      <c r="G578" s="7">
        <v>1553552.65</v>
      </c>
      <c r="H578" s="7">
        <v>841554</v>
      </c>
      <c r="I578" s="7">
        <v>47967.81</v>
      </c>
      <c r="J578" s="7">
        <v>3171709.42</v>
      </c>
      <c r="K578" s="23"/>
    </row>
    <row r="579" spans="2:11" ht="16.5" thickTop="1" thickBot="1" x14ac:dyDescent="0.3">
      <c r="B579" s="12" t="s">
        <v>12</v>
      </c>
      <c r="C579" s="39">
        <v>160</v>
      </c>
      <c r="D579" s="7">
        <v>0</v>
      </c>
      <c r="E579" s="7">
        <v>0</v>
      </c>
      <c r="F579" s="7">
        <v>0</v>
      </c>
      <c r="G579" s="7">
        <v>0</v>
      </c>
      <c r="H579" s="7">
        <v>0</v>
      </c>
      <c r="I579" s="7">
        <v>0</v>
      </c>
      <c r="J579" s="7">
        <v>67332</v>
      </c>
      <c r="K579" s="23"/>
    </row>
    <row r="580" spans="2:11" ht="16.5" thickTop="1" thickBot="1" x14ac:dyDescent="0.3">
      <c r="B580" s="12" t="s">
        <v>50</v>
      </c>
      <c r="C580" s="39">
        <v>200</v>
      </c>
      <c r="D580" s="7">
        <v>1268765.98</v>
      </c>
      <c r="E580" s="7">
        <v>3633054.12</v>
      </c>
      <c r="F580" s="7">
        <v>106411.26999999999</v>
      </c>
      <c r="G580" s="7">
        <v>1553552.65</v>
      </c>
      <c r="H580" s="7">
        <v>841554</v>
      </c>
      <c r="I580" s="7">
        <v>47967.81</v>
      </c>
      <c r="J580" s="7">
        <v>3104377.42</v>
      </c>
      <c r="K580" s="23"/>
    </row>
    <row r="581" spans="2:11" ht="16.5" thickTop="1" thickBot="1" x14ac:dyDescent="0.3">
      <c r="B581" s="11" t="s">
        <v>646</v>
      </c>
      <c r="C581" s="39"/>
      <c r="D581" s="7"/>
      <c r="E581" s="7"/>
      <c r="F581" s="7"/>
      <c r="G581" s="7"/>
      <c r="H581" s="7"/>
      <c r="I581" s="7"/>
      <c r="J581" s="7"/>
      <c r="K581" s="23"/>
    </row>
    <row r="582" spans="2:11" ht="16.5" thickTop="1" thickBot="1" x14ac:dyDescent="0.3">
      <c r="B582" s="12" t="s">
        <v>47</v>
      </c>
      <c r="C582" s="39">
        <v>50</v>
      </c>
      <c r="D582" s="7">
        <v>41329182</v>
      </c>
      <c r="E582" s="7">
        <v>44390323</v>
      </c>
      <c r="F582" s="7">
        <v>50979642</v>
      </c>
      <c r="G582" s="7">
        <v>54639245.019999996</v>
      </c>
      <c r="H582" s="7">
        <v>56202513</v>
      </c>
      <c r="I582" s="7">
        <v>62477605</v>
      </c>
      <c r="J582" s="7">
        <v>65011585</v>
      </c>
      <c r="K582" s="23"/>
    </row>
    <row r="583" spans="2:11" ht="16.5" thickTop="1" thickBot="1" x14ac:dyDescent="0.3">
      <c r="B583" s="12" t="s">
        <v>48</v>
      </c>
      <c r="C583" s="39">
        <v>100</v>
      </c>
      <c r="D583" s="7">
        <v>41329182</v>
      </c>
      <c r="E583" s="7">
        <v>44390323</v>
      </c>
      <c r="F583" s="7">
        <v>49258982.980000004</v>
      </c>
      <c r="G583" s="7">
        <v>52264944.350000001</v>
      </c>
      <c r="H583" s="7">
        <v>56202513</v>
      </c>
      <c r="I583" s="7">
        <v>62477605</v>
      </c>
      <c r="J583" s="7">
        <v>63967120.700000003</v>
      </c>
      <c r="K583" s="23"/>
    </row>
    <row r="584" spans="2:11" ht="16.5" thickTop="1" thickBot="1" x14ac:dyDescent="0.3">
      <c r="B584" s="12" t="s">
        <v>49</v>
      </c>
      <c r="C584" s="39">
        <v>150</v>
      </c>
      <c r="D584" s="7">
        <v>0</v>
      </c>
      <c r="E584" s="7">
        <v>0</v>
      </c>
      <c r="F584" s="7">
        <v>1720659.02</v>
      </c>
      <c r="G584" s="7">
        <v>2374300.67</v>
      </c>
      <c r="H584" s="7">
        <v>0</v>
      </c>
      <c r="I584" s="7">
        <v>0</v>
      </c>
      <c r="J584" s="7">
        <v>1044464.2999999999</v>
      </c>
      <c r="K584" s="23"/>
    </row>
    <row r="585" spans="2:11" ht="16.5" thickTop="1" thickBot="1" x14ac:dyDescent="0.3">
      <c r="B585" s="12" t="s">
        <v>12</v>
      </c>
      <c r="C585" s="39">
        <v>200</v>
      </c>
      <c r="D585" s="7">
        <v>0</v>
      </c>
      <c r="E585" s="7">
        <v>0</v>
      </c>
      <c r="F585" s="7">
        <v>0</v>
      </c>
      <c r="G585" s="7">
        <v>0</v>
      </c>
      <c r="H585" s="7">
        <v>0</v>
      </c>
      <c r="I585" s="7">
        <v>0</v>
      </c>
      <c r="J585" s="7">
        <v>20813</v>
      </c>
      <c r="K585" s="23"/>
    </row>
    <row r="586" spans="2:11" ht="16.5" thickTop="1" thickBot="1" x14ac:dyDescent="0.3">
      <c r="B586" s="12" t="s">
        <v>50</v>
      </c>
      <c r="C586" s="39">
        <v>250</v>
      </c>
      <c r="D586" s="7">
        <v>0</v>
      </c>
      <c r="E586" s="7">
        <v>0</v>
      </c>
      <c r="F586" s="7">
        <v>1720659.02</v>
      </c>
      <c r="G586" s="7">
        <v>2374300.67</v>
      </c>
      <c r="H586" s="7">
        <v>0</v>
      </c>
      <c r="I586" s="7">
        <v>0</v>
      </c>
      <c r="J586" s="7">
        <v>1023651.2999999999</v>
      </c>
      <c r="K586" s="23"/>
    </row>
    <row r="587" spans="2:11" ht="16.5" thickTop="1" thickBot="1" x14ac:dyDescent="0.3">
      <c r="B587" s="11" t="s">
        <v>678</v>
      </c>
      <c r="C587" s="39"/>
      <c r="D587" s="7"/>
      <c r="E587" s="7"/>
      <c r="F587" s="7"/>
      <c r="G587" s="7"/>
      <c r="H587" s="7"/>
      <c r="I587" s="7"/>
      <c r="J587" s="7"/>
      <c r="K587" s="23"/>
    </row>
    <row r="588" spans="2:11" ht="16.5" thickTop="1" thickBot="1" x14ac:dyDescent="0.3">
      <c r="B588" s="12" t="s">
        <v>47</v>
      </c>
      <c r="C588" s="39">
        <v>10</v>
      </c>
      <c r="D588" s="7">
        <v>0</v>
      </c>
      <c r="E588" s="7">
        <v>0</v>
      </c>
      <c r="F588" s="7">
        <v>0</v>
      </c>
      <c r="G588" s="7">
        <v>900000</v>
      </c>
      <c r="H588" s="7">
        <v>0</v>
      </c>
      <c r="I588" s="7">
        <v>900000</v>
      </c>
      <c r="J588" s="7">
        <v>914426.54</v>
      </c>
      <c r="K588" s="23"/>
    </row>
    <row r="589" spans="2:11" ht="16.5" thickTop="1" thickBot="1" x14ac:dyDescent="0.3">
      <c r="B589" s="12" t="s">
        <v>48</v>
      </c>
      <c r="C589" s="39">
        <v>20</v>
      </c>
      <c r="D589" s="7">
        <v>0</v>
      </c>
      <c r="E589" s="7">
        <v>0</v>
      </c>
      <c r="F589" s="7">
        <v>0</v>
      </c>
      <c r="G589" s="7">
        <v>900000</v>
      </c>
      <c r="H589" s="7">
        <v>0</v>
      </c>
      <c r="I589" s="7">
        <v>900000</v>
      </c>
      <c r="J589" s="7">
        <v>914426.54</v>
      </c>
      <c r="K589" s="23"/>
    </row>
    <row r="590" spans="2:11" ht="16.5" thickTop="1" thickBot="1" x14ac:dyDescent="0.3">
      <c r="B590" s="12" t="s">
        <v>49</v>
      </c>
      <c r="C590" s="39">
        <v>30</v>
      </c>
      <c r="D590" s="7">
        <v>0</v>
      </c>
      <c r="E590" s="7">
        <v>0</v>
      </c>
      <c r="F590" s="7">
        <v>0</v>
      </c>
      <c r="G590" s="7">
        <v>0</v>
      </c>
      <c r="H590" s="7">
        <v>0</v>
      </c>
      <c r="I590" s="7">
        <v>0</v>
      </c>
      <c r="J590" s="7">
        <v>0</v>
      </c>
      <c r="K590" s="23"/>
    </row>
    <row r="591" spans="2:11" ht="16.5" thickTop="1" thickBot="1" x14ac:dyDescent="0.3">
      <c r="B591" s="12" t="s">
        <v>12</v>
      </c>
      <c r="C591" s="39">
        <v>40</v>
      </c>
      <c r="D591" s="7">
        <v>0</v>
      </c>
      <c r="E591" s="7">
        <v>0</v>
      </c>
      <c r="F591" s="7">
        <v>0</v>
      </c>
      <c r="G591" s="7">
        <v>0</v>
      </c>
      <c r="H591" s="7">
        <v>0</v>
      </c>
      <c r="I591" s="7">
        <v>0</v>
      </c>
      <c r="J591" s="7">
        <v>0</v>
      </c>
      <c r="K591" s="23"/>
    </row>
    <row r="592" spans="2:11" ht="16.5" thickTop="1" thickBot="1" x14ac:dyDescent="0.3">
      <c r="B592" s="12" t="s">
        <v>50</v>
      </c>
      <c r="C592" s="39">
        <v>50</v>
      </c>
      <c r="D592" s="7">
        <v>0</v>
      </c>
      <c r="E592" s="7">
        <v>0</v>
      </c>
      <c r="F592" s="7">
        <v>0</v>
      </c>
      <c r="G592" s="7">
        <v>0</v>
      </c>
      <c r="H592" s="7">
        <v>0</v>
      </c>
      <c r="I592" s="7">
        <v>0</v>
      </c>
      <c r="J592" s="7">
        <v>0</v>
      </c>
      <c r="K592" s="23"/>
    </row>
    <row r="593" spans="2:11" ht="16.5" thickTop="1" thickBot="1" x14ac:dyDescent="0.3">
      <c r="B593" s="10" t="s">
        <v>871</v>
      </c>
      <c r="C593" s="39"/>
      <c r="D593" s="7"/>
      <c r="E593" s="7"/>
      <c r="F593" s="7"/>
      <c r="G593" s="7"/>
      <c r="H593" s="7"/>
      <c r="I593" s="7"/>
      <c r="J593" s="7"/>
      <c r="K593" s="23"/>
    </row>
    <row r="594" spans="2:11" ht="16.5" thickTop="1" thickBot="1" x14ac:dyDescent="0.3">
      <c r="B594" s="11" t="s">
        <v>879</v>
      </c>
      <c r="C594" s="39"/>
      <c r="D594" s="7"/>
      <c r="E594" s="7"/>
      <c r="F594" s="7"/>
      <c r="G594" s="7"/>
      <c r="H594" s="7"/>
      <c r="I594" s="7"/>
      <c r="J594" s="7"/>
      <c r="K594" s="23"/>
    </row>
    <row r="595" spans="2:11" ht="16.5" thickTop="1" thickBot="1" x14ac:dyDescent="0.3">
      <c r="B595" s="12" t="s">
        <v>47</v>
      </c>
      <c r="C595" s="39">
        <v>10</v>
      </c>
      <c r="D595" s="7">
        <v>185137</v>
      </c>
      <c r="E595" s="7">
        <v>80000</v>
      </c>
      <c r="F595" s="7">
        <v>80000</v>
      </c>
      <c r="G595" s="7">
        <v>80000</v>
      </c>
      <c r="H595" s="7">
        <v>80000</v>
      </c>
      <c r="I595" s="7">
        <v>80000</v>
      </c>
      <c r="J595" s="7">
        <v>80000</v>
      </c>
      <c r="K595" s="23"/>
    </row>
    <row r="596" spans="2:11" ht="16.5" thickTop="1" thickBot="1" x14ac:dyDescent="0.3">
      <c r="B596" s="12" t="s">
        <v>48</v>
      </c>
      <c r="C596" s="39">
        <v>20</v>
      </c>
      <c r="D596" s="7">
        <v>185137</v>
      </c>
      <c r="E596" s="7">
        <v>80000</v>
      </c>
      <c r="F596" s="7">
        <v>80000</v>
      </c>
      <c r="G596" s="7">
        <v>80000</v>
      </c>
      <c r="H596" s="7">
        <v>80000</v>
      </c>
      <c r="I596" s="7">
        <v>80000</v>
      </c>
      <c r="J596" s="7">
        <v>80000</v>
      </c>
      <c r="K596" s="23"/>
    </row>
    <row r="597" spans="2:11" ht="16.5" thickTop="1" thickBot="1" x14ac:dyDescent="0.3">
      <c r="B597" s="12" t="s">
        <v>49</v>
      </c>
      <c r="C597" s="39">
        <v>30</v>
      </c>
      <c r="D597" s="7">
        <v>0</v>
      </c>
      <c r="E597" s="7">
        <v>0</v>
      </c>
      <c r="F597" s="7">
        <v>0</v>
      </c>
      <c r="G597" s="7">
        <v>0</v>
      </c>
      <c r="H597" s="7">
        <v>0</v>
      </c>
      <c r="I597" s="7">
        <v>0</v>
      </c>
      <c r="J597" s="7">
        <v>0</v>
      </c>
      <c r="K597" s="23"/>
    </row>
    <row r="598" spans="2:11" ht="16.5" thickTop="1" thickBot="1" x14ac:dyDescent="0.3">
      <c r="B598" s="12" t="s">
        <v>12</v>
      </c>
      <c r="C598" s="39">
        <v>40</v>
      </c>
      <c r="D598" s="7">
        <v>0</v>
      </c>
      <c r="E598" s="7">
        <v>0</v>
      </c>
      <c r="F598" s="7">
        <v>0</v>
      </c>
      <c r="G598" s="7">
        <v>0</v>
      </c>
      <c r="H598" s="7">
        <v>0</v>
      </c>
      <c r="I598" s="7">
        <v>0</v>
      </c>
      <c r="J598" s="7">
        <v>0</v>
      </c>
      <c r="K598" s="23"/>
    </row>
    <row r="599" spans="2:11" ht="16.5" thickTop="1" thickBot="1" x14ac:dyDescent="0.3">
      <c r="B599" s="12" t="s">
        <v>50</v>
      </c>
      <c r="C599" s="39">
        <v>50</v>
      </c>
      <c r="D599" s="7">
        <v>0</v>
      </c>
      <c r="E599" s="7">
        <v>0</v>
      </c>
      <c r="F599" s="7">
        <v>0</v>
      </c>
      <c r="G599" s="7">
        <v>0</v>
      </c>
      <c r="H599" s="7">
        <v>0</v>
      </c>
      <c r="I599" s="7">
        <v>0</v>
      </c>
      <c r="J599" s="7">
        <v>0</v>
      </c>
      <c r="K599" s="23"/>
    </row>
    <row r="600" spans="2:11" ht="16.5" thickTop="1" thickBot="1" x14ac:dyDescent="0.3">
      <c r="B600" s="11" t="s">
        <v>874</v>
      </c>
      <c r="C600" s="39"/>
      <c r="D600" s="7"/>
      <c r="E600" s="7"/>
      <c r="F600" s="7"/>
      <c r="G600" s="7"/>
      <c r="H600" s="7"/>
      <c r="I600" s="7"/>
      <c r="J600" s="7"/>
      <c r="K600" s="23"/>
    </row>
    <row r="601" spans="2:11" ht="16.5" thickTop="1" thickBot="1" x14ac:dyDescent="0.3">
      <c r="B601" s="12" t="s">
        <v>47</v>
      </c>
      <c r="C601" s="39">
        <v>10</v>
      </c>
      <c r="D601" s="7">
        <v>260151</v>
      </c>
      <c r="E601" s="7">
        <v>310310.49</v>
      </c>
      <c r="F601" s="7">
        <v>695969.26</v>
      </c>
      <c r="G601" s="7">
        <v>752322.31</v>
      </c>
      <c r="H601" s="7">
        <v>676122.06</v>
      </c>
      <c r="I601" s="7">
        <v>773101.92</v>
      </c>
      <c r="J601" s="7">
        <v>1205030.45</v>
      </c>
      <c r="K601" s="23"/>
    </row>
    <row r="602" spans="2:11" ht="16.5" thickTop="1" thickBot="1" x14ac:dyDescent="0.3">
      <c r="B602" s="12" t="s">
        <v>48</v>
      </c>
      <c r="C602" s="39">
        <v>20</v>
      </c>
      <c r="D602" s="7">
        <v>53511.51</v>
      </c>
      <c r="E602" s="7">
        <v>68250.23</v>
      </c>
      <c r="F602" s="7">
        <v>51037.95</v>
      </c>
      <c r="G602" s="7">
        <v>187015.25</v>
      </c>
      <c r="H602" s="7">
        <v>69767.14</v>
      </c>
      <c r="I602" s="7">
        <v>112257.47</v>
      </c>
      <c r="J602" s="7">
        <v>498651.66</v>
      </c>
      <c r="K602" s="23"/>
    </row>
    <row r="603" spans="2:11" ht="16.5" thickTop="1" thickBot="1" x14ac:dyDescent="0.3">
      <c r="B603" s="12" t="s">
        <v>49</v>
      </c>
      <c r="C603" s="39">
        <v>30</v>
      </c>
      <c r="D603" s="7">
        <v>206639.49</v>
      </c>
      <c r="E603" s="7">
        <v>242060.26</v>
      </c>
      <c r="F603" s="7">
        <v>644931.31000000006</v>
      </c>
      <c r="G603" s="7">
        <v>565307.06000000006</v>
      </c>
      <c r="H603" s="7">
        <v>606354.92000000004</v>
      </c>
      <c r="I603" s="7">
        <v>660844.44999999995</v>
      </c>
      <c r="J603" s="7">
        <v>706378.79</v>
      </c>
      <c r="K603" s="23"/>
    </row>
    <row r="604" spans="2:11" ht="16.5" thickTop="1" thickBot="1" x14ac:dyDescent="0.3">
      <c r="B604" s="12" t="s">
        <v>12</v>
      </c>
      <c r="C604" s="39">
        <v>40</v>
      </c>
      <c r="D604" s="7">
        <v>206639.49</v>
      </c>
      <c r="E604" s="7">
        <v>242060.26</v>
      </c>
      <c r="F604" s="7">
        <v>644931.31000000006</v>
      </c>
      <c r="G604" s="7">
        <v>565307.06000000006</v>
      </c>
      <c r="H604" s="7">
        <v>606354.92000000004</v>
      </c>
      <c r="I604" s="7">
        <v>660844.44999999995</v>
      </c>
      <c r="J604" s="7">
        <v>706378.79</v>
      </c>
      <c r="K604" s="23"/>
    </row>
    <row r="605" spans="2:11" ht="16.5" thickTop="1" thickBot="1" x14ac:dyDescent="0.3">
      <c r="B605" s="12" t="s">
        <v>50</v>
      </c>
      <c r="C605" s="39">
        <v>50</v>
      </c>
      <c r="D605" s="7">
        <v>0</v>
      </c>
      <c r="E605" s="7">
        <v>0</v>
      </c>
      <c r="F605" s="7">
        <v>0</v>
      </c>
      <c r="G605" s="7">
        <v>0</v>
      </c>
      <c r="H605" s="7">
        <v>0</v>
      </c>
      <c r="I605" s="7">
        <v>0</v>
      </c>
      <c r="J605" s="7">
        <v>0</v>
      </c>
      <c r="K605" s="23"/>
    </row>
    <row r="606" spans="2:11" ht="16.5" thickTop="1" thickBot="1" x14ac:dyDescent="0.3">
      <c r="B606" s="11" t="s">
        <v>882</v>
      </c>
      <c r="C606" s="39"/>
      <c r="D606" s="7"/>
      <c r="E606" s="7"/>
      <c r="F606" s="7"/>
      <c r="G606" s="7"/>
      <c r="H606" s="7"/>
      <c r="I606" s="7"/>
      <c r="J606" s="7"/>
      <c r="K606" s="23"/>
    </row>
    <row r="607" spans="2:11" ht="16.5" thickTop="1" thickBot="1" x14ac:dyDescent="0.3">
      <c r="B607" s="12" t="s">
        <v>47</v>
      </c>
      <c r="C607" s="39">
        <v>10</v>
      </c>
      <c r="D607" s="7">
        <v>0</v>
      </c>
      <c r="E607" s="7">
        <v>0</v>
      </c>
      <c r="F607" s="7">
        <v>0</v>
      </c>
      <c r="G607" s="7">
        <v>650576</v>
      </c>
      <c r="H607" s="7">
        <v>3690798</v>
      </c>
      <c r="I607" s="7">
        <v>6085444</v>
      </c>
      <c r="J607" s="7">
        <v>8888666</v>
      </c>
      <c r="K607" s="23"/>
    </row>
    <row r="608" spans="2:11" ht="16.5" thickTop="1" thickBot="1" x14ac:dyDescent="0.3">
      <c r="B608" s="12" t="s">
        <v>48</v>
      </c>
      <c r="C608" s="39">
        <v>20</v>
      </c>
      <c r="D608" s="7">
        <v>0</v>
      </c>
      <c r="E608" s="7">
        <v>0</v>
      </c>
      <c r="F608" s="7">
        <v>0</v>
      </c>
      <c r="G608" s="7">
        <v>0</v>
      </c>
      <c r="H608" s="7">
        <v>0</v>
      </c>
      <c r="I608" s="7">
        <v>0</v>
      </c>
      <c r="J608" s="7">
        <v>0</v>
      </c>
      <c r="K608" s="23"/>
    </row>
    <row r="609" spans="2:11" ht="16.5" thickTop="1" thickBot="1" x14ac:dyDescent="0.3">
      <c r="B609" s="12" t="s">
        <v>49</v>
      </c>
      <c r="C609" s="39">
        <v>30</v>
      </c>
      <c r="D609" s="7">
        <v>0</v>
      </c>
      <c r="E609" s="7">
        <v>0</v>
      </c>
      <c r="F609" s="7">
        <v>0</v>
      </c>
      <c r="G609" s="7">
        <v>650576</v>
      </c>
      <c r="H609" s="7">
        <v>3690798</v>
      </c>
      <c r="I609" s="7">
        <v>6085444</v>
      </c>
      <c r="J609" s="7">
        <v>8888666</v>
      </c>
      <c r="K609" s="23"/>
    </row>
    <row r="610" spans="2:11" ht="16.5" thickTop="1" thickBot="1" x14ac:dyDescent="0.3">
      <c r="B610" s="12" t="s">
        <v>12</v>
      </c>
      <c r="C610" s="39">
        <v>40</v>
      </c>
      <c r="D610" s="7">
        <v>0</v>
      </c>
      <c r="E610" s="7">
        <v>0</v>
      </c>
      <c r="F610" s="7">
        <v>0</v>
      </c>
      <c r="G610" s="7">
        <v>650576</v>
      </c>
      <c r="H610" s="7">
        <v>3690798</v>
      </c>
      <c r="I610" s="7">
        <v>6085444</v>
      </c>
      <c r="J610" s="7">
        <v>8888666</v>
      </c>
      <c r="K610" s="23"/>
    </row>
    <row r="611" spans="2:11" ht="16.5" thickTop="1" thickBot="1" x14ac:dyDescent="0.3">
      <c r="B611" s="12" t="s">
        <v>50</v>
      </c>
      <c r="C611" s="39">
        <v>50</v>
      </c>
      <c r="D611" s="7">
        <v>0</v>
      </c>
      <c r="E611" s="7">
        <v>0</v>
      </c>
      <c r="F611" s="7">
        <v>0</v>
      </c>
      <c r="G611" s="7">
        <v>0</v>
      </c>
      <c r="H611" s="7">
        <v>0</v>
      </c>
      <c r="I611" s="7">
        <v>0</v>
      </c>
      <c r="J611" s="7">
        <v>0</v>
      </c>
      <c r="K611" s="23"/>
    </row>
    <row r="612" spans="2:11" ht="16.5" thickTop="1" thickBot="1" x14ac:dyDescent="0.3">
      <c r="B612" s="11" t="s">
        <v>756</v>
      </c>
      <c r="C612" s="39"/>
      <c r="D612" s="7"/>
      <c r="E612" s="7"/>
      <c r="F612" s="7"/>
      <c r="G612" s="7"/>
      <c r="H612" s="7"/>
      <c r="I612" s="7"/>
      <c r="J612" s="7"/>
      <c r="K612" s="23"/>
    </row>
    <row r="613" spans="2:11" ht="16.5" thickTop="1" thickBot="1" x14ac:dyDescent="0.3">
      <c r="B613" s="12" t="s">
        <v>47</v>
      </c>
      <c r="C613" s="39">
        <v>10</v>
      </c>
      <c r="D613" s="7">
        <v>0</v>
      </c>
      <c r="E613" s="7">
        <v>0</v>
      </c>
      <c r="F613" s="7">
        <v>0</v>
      </c>
      <c r="G613" s="7">
        <v>858585</v>
      </c>
      <c r="H613" s="7">
        <v>8834546.6099999994</v>
      </c>
      <c r="I613" s="7">
        <v>5423993</v>
      </c>
      <c r="J613" s="7">
        <v>5355814.01</v>
      </c>
      <c r="K613" s="23"/>
    </row>
    <row r="614" spans="2:11" ht="16.5" thickTop="1" thickBot="1" x14ac:dyDescent="0.3">
      <c r="B614" s="12" t="s">
        <v>48</v>
      </c>
      <c r="C614" s="39">
        <v>20</v>
      </c>
      <c r="D614" s="7">
        <v>0</v>
      </c>
      <c r="E614" s="7">
        <v>0</v>
      </c>
      <c r="F614" s="7">
        <v>0</v>
      </c>
      <c r="G614" s="7">
        <v>318028.39</v>
      </c>
      <c r="H614" s="7">
        <v>1945744.19</v>
      </c>
      <c r="I614" s="7">
        <v>4162539.99</v>
      </c>
      <c r="J614" s="7">
        <v>3010227.55</v>
      </c>
      <c r="K614" s="23"/>
    </row>
    <row r="615" spans="2:11" ht="16.5" thickTop="1" thickBot="1" x14ac:dyDescent="0.3">
      <c r="B615" s="12" t="s">
        <v>49</v>
      </c>
      <c r="C615" s="39">
        <v>30</v>
      </c>
      <c r="D615" s="7">
        <v>0</v>
      </c>
      <c r="E615" s="7">
        <v>0</v>
      </c>
      <c r="F615" s="7">
        <v>0</v>
      </c>
      <c r="G615" s="7">
        <v>540556.61</v>
      </c>
      <c r="H615" s="7">
        <v>6888802.4199999999</v>
      </c>
      <c r="I615" s="7">
        <v>1261453.01</v>
      </c>
      <c r="J615" s="7">
        <v>2345586.46</v>
      </c>
      <c r="K615" s="23"/>
    </row>
    <row r="616" spans="2:11" ht="16.5" thickTop="1" thickBot="1" x14ac:dyDescent="0.3">
      <c r="B616" s="12" t="s">
        <v>12</v>
      </c>
      <c r="C616" s="39">
        <v>40</v>
      </c>
      <c r="D616" s="7">
        <v>0</v>
      </c>
      <c r="E616" s="7">
        <v>0</v>
      </c>
      <c r="F616" s="7">
        <v>0</v>
      </c>
      <c r="G616" s="7">
        <v>0</v>
      </c>
      <c r="H616" s="7">
        <v>0</v>
      </c>
      <c r="I616" s="7">
        <v>1261453.01</v>
      </c>
      <c r="J616" s="7">
        <v>2345586.46</v>
      </c>
      <c r="K616" s="23"/>
    </row>
    <row r="617" spans="2:11" ht="16.5" thickTop="1" thickBot="1" x14ac:dyDescent="0.3">
      <c r="B617" s="12" t="s">
        <v>50</v>
      </c>
      <c r="C617" s="39">
        <v>50</v>
      </c>
      <c r="D617" s="7">
        <v>0</v>
      </c>
      <c r="E617" s="7">
        <v>0</v>
      </c>
      <c r="F617" s="7">
        <v>0</v>
      </c>
      <c r="G617" s="7">
        <v>540556.61</v>
      </c>
      <c r="H617" s="7">
        <v>6888802.4199999999</v>
      </c>
      <c r="I617" s="7">
        <v>0</v>
      </c>
      <c r="J617" s="7">
        <v>0</v>
      </c>
      <c r="K617" s="23"/>
    </row>
    <row r="618" spans="2:11" ht="16.5" thickTop="1" thickBot="1" x14ac:dyDescent="0.3">
      <c r="B618" s="10" t="s">
        <v>168</v>
      </c>
      <c r="C618" s="39"/>
      <c r="D618" s="7"/>
      <c r="E618" s="7"/>
      <c r="F618" s="7"/>
      <c r="G618" s="7"/>
      <c r="H618" s="7"/>
      <c r="I618" s="7"/>
      <c r="J618" s="7"/>
      <c r="K618" s="23"/>
    </row>
    <row r="619" spans="2:11" ht="16.5" thickTop="1" thickBot="1" x14ac:dyDescent="0.3">
      <c r="B619" s="11" t="s">
        <v>195</v>
      </c>
      <c r="C619" s="39"/>
      <c r="D619" s="7"/>
      <c r="E619" s="7"/>
      <c r="F619" s="7"/>
      <c r="G619" s="7"/>
      <c r="H619" s="7"/>
      <c r="I619" s="7"/>
      <c r="J619" s="7"/>
      <c r="K619" s="23"/>
    </row>
    <row r="620" spans="2:11" ht="16.5" thickTop="1" thickBot="1" x14ac:dyDescent="0.3">
      <c r="B620" s="12" t="s">
        <v>47</v>
      </c>
      <c r="C620" s="39">
        <v>10</v>
      </c>
      <c r="D620" s="7">
        <v>32059469</v>
      </c>
      <c r="E620" s="7">
        <v>33396919</v>
      </c>
      <c r="F620" s="7">
        <v>32974217</v>
      </c>
      <c r="G620" s="7">
        <v>34369469</v>
      </c>
      <c r="H620" s="7">
        <v>41127115.939999998</v>
      </c>
      <c r="I620" s="7">
        <v>44386802.350000001</v>
      </c>
      <c r="J620" s="7">
        <v>40985081</v>
      </c>
      <c r="K620" s="23"/>
    </row>
    <row r="621" spans="2:11" ht="16.5" thickTop="1" thickBot="1" x14ac:dyDescent="0.3">
      <c r="B621" s="12" t="s">
        <v>48</v>
      </c>
      <c r="C621" s="39">
        <v>20</v>
      </c>
      <c r="D621" s="7">
        <v>32059469</v>
      </c>
      <c r="E621" s="7">
        <v>33396819</v>
      </c>
      <c r="F621" s="7">
        <v>32974117</v>
      </c>
      <c r="G621" s="7">
        <v>32647295.059999999</v>
      </c>
      <c r="H621" s="7">
        <v>37939970.590000004</v>
      </c>
      <c r="I621" s="7">
        <v>39299668.590000004</v>
      </c>
      <c r="J621" s="7">
        <v>40926606.649999999</v>
      </c>
      <c r="K621" s="23"/>
    </row>
    <row r="622" spans="2:11" ht="16.5" thickTop="1" thickBot="1" x14ac:dyDescent="0.3">
      <c r="B622" s="12" t="s">
        <v>49</v>
      </c>
      <c r="C622" s="39">
        <v>30</v>
      </c>
      <c r="D622" s="7">
        <v>0</v>
      </c>
      <c r="E622" s="7">
        <v>100</v>
      </c>
      <c r="F622" s="7">
        <v>100</v>
      </c>
      <c r="G622" s="7">
        <v>1722173.94</v>
      </c>
      <c r="H622" s="7">
        <v>3187145.35</v>
      </c>
      <c r="I622" s="7">
        <v>5087133.76</v>
      </c>
      <c r="J622" s="7">
        <v>58474.35</v>
      </c>
      <c r="K622" s="23"/>
    </row>
    <row r="623" spans="2:11" ht="16.5" thickTop="1" thickBot="1" x14ac:dyDescent="0.3">
      <c r="B623" s="12" t="s">
        <v>12</v>
      </c>
      <c r="C623" s="39">
        <v>40</v>
      </c>
      <c r="D623" s="7">
        <v>0</v>
      </c>
      <c r="E623" s="7">
        <v>100</v>
      </c>
      <c r="F623" s="7">
        <v>100</v>
      </c>
      <c r="G623" s="7">
        <v>1722173.94</v>
      </c>
      <c r="H623" s="7">
        <v>3187145.35</v>
      </c>
      <c r="I623" s="7">
        <v>5087133.76</v>
      </c>
      <c r="J623" s="7">
        <v>58474.35</v>
      </c>
      <c r="K623" s="23"/>
    </row>
    <row r="624" spans="2:11" ht="16.5" thickTop="1" thickBot="1" x14ac:dyDescent="0.3">
      <c r="B624" s="12" t="s">
        <v>50</v>
      </c>
      <c r="C624" s="39">
        <v>50</v>
      </c>
      <c r="D624" s="7">
        <v>0</v>
      </c>
      <c r="E624" s="7">
        <v>0</v>
      </c>
      <c r="F624" s="7">
        <v>0</v>
      </c>
      <c r="G624" s="7">
        <v>0</v>
      </c>
      <c r="H624" s="7">
        <v>0</v>
      </c>
      <c r="I624" s="7">
        <v>0</v>
      </c>
      <c r="J624" s="7">
        <v>0</v>
      </c>
      <c r="K624" s="23"/>
    </row>
    <row r="625" spans="2:11" ht="16.5" thickTop="1" thickBot="1" x14ac:dyDescent="0.3">
      <c r="B625" s="11" t="s">
        <v>214</v>
      </c>
      <c r="C625" s="39"/>
      <c r="D625" s="7"/>
      <c r="E625" s="7"/>
      <c r="F625" s="7"/>
      <c r="G625" s="7"/>
      <c r="H625" s="7"/>
      <c r="I625" s="7"/>
      <c r="J625" s="7"/>
      <c r="K625" s="23"/>
    </row>
    <row r="626" spans="2:11" ht="16.5" thickTop="1" thickBot="1" x14ac:dyDescent="0.3">
      <c r="B626" s="12" t="s">
        <v>47</v>
      </c>
      <c r="C626" s="39">
        <v>10</v>
      </c>
      <c r="D626" s="7">
        <v>0</v>
      </c>
      <c r="E626" s="7">
        <v>0</v>
      </c>
      <c r="F626" s="7">
        <v>0</v>
      </c>
      <c r="G626" s="7">
        <v>0</v>
      </c>
      <c r="H626" s="7">
        <v>0</v>
      </c>
      <c r="I626" s="7">
        <v>0</v>
      </c>
      <c r="J626" s="7">
        <v>0</v>
      </c>
      <c r="K626" s="23"/>
    </row>
    <row r="627" spans="2:11" ht="16.5" thickTop="1" thickBot="1" x14ac:dyDescent="0.3">
      <c r="B627" s="12" t="s">
        <v>48</v>
      </c>
      <c r="C627" s="39">
        <v>20</v>
      </c>
      <c r="D627" s="7">
        <v>0</v>
      </c>
      <c r="E627" s="7">
        <v>0</v>
      </c>
      <c r="F627" s="7">
        <v>0</v>
      </c>
      <c r="G627" s="7">
        <v>0</v>
      </c>
      <c r="H627" s="7">
        <v>0</v>
      </c>
      <c r="I627" s="7">
        <v>0</v>
      </c>
      <c r="J627" s="7">
        <v>0</v>
      </c>
      <c r="K627" s="23"/>
    </row>
    <row r="628" spans="2:11" ht="16.5" thickTop="1" thickBot="1" x14ac:dyDescent="0.3">
      <c r="B628" s="12" t="s">
        <v>49</v>
      </c>
      <c r="C628" s="39">
        <v>30</v>
      </c>
      <c r="D628" s="7">
        <v>0</v>
      </c>
      <c r="E628" s="7">
        <v>0</v>
      </c>
      <c r="F628" s="7">
        <v>0</v>
      </c>
      <c r="G628" s="7">
        <v>0</v>
      </c>
      <c r="H628" s="7">
        <v>0</v>
      </c>
      <c r="I628" s="7">
        <v>0</v>
      </c>
      <c r="J628" s="7">
        <v>0</v>
      </c>
      <c r="K628" s="23"/>
    </row>
    <row r="629" spans="2:11" ht="16.5" thickTop="1" thickBot="1" x14ac:dyDescent="0.3">
      <c r="B629" s="12" t="s">
        <v>12</v>
      </c>
      <c r="C629" s="39">
        <v>40</v>
      </c>
      <c r="D629" s="7">
        <v>0</v>
      </c>
      <c r="E629" s="7">
        <v>0</v>
      </c>
      <c r="F629" s="7">
        <v>0</v>
      </c>
      <c r="G629" s="7">
        <v>0</v>
      </c>
      <c r="H629" s="7">
        <v>0</v>
      </c>
      <c r="I629" s="7">
        <v>0</v>
      </c>
      <c r="J629" s="7">
        <v>0</v>
      </c>
      <c r="K629" s="23"/>
    </row>
    <row r="630" spans="2:11" ht="16.5" thickTop="1" thickBot="1" x14ac:dyDescent="0.3">
      <c r="B630" s="12" t="s">
        <v>50</v>
      </c>
      <c r="C630" s="39">
        <v>50</v>
      </c>
      <c r="D630" s="7">
        <v>0</v>
      </c>
      <c r="E630" s="7">
        <v>0</v>
      </c>
      <c r="F630" s="7">
        <v>0</v>
      </c>
      <c r="G630" s="7">
        <v>0</v>
      </c>
      <c r="H630" s="7">
        <v>0</v>
      </c>
      <c r="I630" s="7">
        <v>0</v>
      </c>
      <c r="J630" s="7">
        <v>0</v>
      </c>
      <c r="K630" s="23"/>
    </row>
    <row r="631" spans="2:11" ht="16.5" thickTop="1" thickBot="1" x14ac:dyDescent="0.3">
      <c r="B631" s="11" t="s">
        <v>171</v>
      </c>
      <c r="C631" s="39"/>
      <c r="D631" s="7"/>
      <c r="E631" s="7"/>
      <c r="F631" s="7"/>
      <c r="G631" s="7"/>
      <c r="H631" s="7"/>
      <c r="I631" s="7"/>
      <c r="J631" s="7"/>
      <c r="K631" s="23"/>
    </row>
    <row r="632" spans="2:11" ht="16.5" thickTop="1" thickBot="1" x14ac:dyDescent="0.3">
      <c r="B632" s="12" t="s">
        <v>47</v>
      </c>
      <c r="C632" s="39">
        <v>40</v>
      </c>
      <c r="D632" s="7">
        <v>36022805.18</v>
      </c>
      <c r="E632" s="7">
        <v>39600940.019999996</v>
      </c>
      <c r="F632" s="7">
        <v>43836103.840000004</v>
      </c>
      <c r="G632" s="7">
        <v>51498731.530000001</v>
      </c>
      <c r="H632" s="7">
        <v>53465368.039999999</v>
      </c>
      <c r="I632" s="7">
        <v>56403329.390000001</v>
      </c>
      <c r="J632" s="7">
        <v>74115533.549999997</v>
      </c>
      <c r="K632" s="23"/>
    </row>
    <row r="633" spans="2:11" ht="16.5" thickTop="1" thickBot="1" x14ac:dyDescent="0.3">
      <c r="B633" s="12" t="s">
        <v>48</v>
      </c>
      <c r="C633" s="39">
        <v>80</v>
      </c>
      <c r="D633" s="7">
        <v>34923664.159999996</v>
      </c>
      <c r="E633" s="7">
        <v>36717180.18</v>
      </c>
      <c r="F633" s="7">
        <v>37562300.310000002</v>
      </c>
      <c r="G633" s="7">
        <v>46349647.490000002</v>
      </c>
      <c r="H633" s="7">
        <v>46826459.649999999</v>
      </c>
      <c r="I633" s="7">
        <v>50716133.600000001</v>
      </c>
      <c r="J633" s="7">
        <v>64463319.550000004</v>
      </c>
      <c r="K633" s="23"/>
    </row>
    <row r="634" spans="2:11" ht="16.5" thickTop="1" thickBot="1" x14ac:dyDescent="0.3">
      <c r="B634" s="12" t="s">
        <v>49</v>
      </c>
      <c r="C634" s="39">
        <v>120</v>
      </c>
      <c r="D634" s="7">
        <v>1099141.02</v>
      </c>
      <c r="E634" s="7">
        <v>2883759.84</v>
      </c>
      <c r="F634" s="7">
        <v>6273803.5300000003</v>
      </c>
      <c r="G634" s="7">
        <v>5149084.0399999991</v>
      </c>
      <c r="H634" s="7">
        <v>6638908.3899999997</v>
      </c>
      <c r="I634" s="7">
        <v>5687195.79</v>
      </c>
      <c r="J634" s="7">
        <v>9652214</v>
      </c>
      <c r="K634" s="23"/>
    </row>
    <row r="635" spans="2:11" ht="16.5" thickTop="1" thickBot="1" x14ac:dyDescent="0.3">
      <c r="B635" s="12" t="s">
        <v>12</v>
      </c>
      <c r="C635" s="39">
        <v>160</v>
      </c>
      <c r="D635" s="7">
        <v>1099141.02</v>
      </c>
      <c r="E635" s="7">
        <v>2883759.84</v>
      </c>
      <c r="F635" s="7">
        <v>6273803.5300000003</v>
      </c>
      <c r="G635" s="7">
        <v>5149084.0399999991</v>
      </c>
      <c r="H635" s="7">
        <v>6638908.3899999997</v>
      </c>
      <c r="I635" s="7">
        <v>5687195.79</v>
      </c>
      <c r="J635" s="7">
        <v>9652214</v>
      </c>
      <c r="K635" s="23"/>
    </row>
    <row r="636" spans="2:11" ht="16.5" thickTop="1" thickBot="1" x14ac:dyDescent="0.3">
      <c r="B636" s="12" t="s">
        <v>50</v>
      </c>
      <c r="C636" s="39">
        <v>200</v>
      </c>
      <c r="D636" s="7">
        <v>0</v>
      </c>
      <c r="E636" s="7">
        <v>0</v>
      </c>
      <c r="F636" s="7">
        <v>0</v>
      </c>
      <c r="G636" s="7">
        <v>0</v>
      </c>
      <c r="H636" s="7">
        <v>0</v>
      </c>
      <c r="I636" s="7">
        <v>0</v>
      </c>
      <c r="J636" s="7">
        <v>0</v>
      </c>
      <c r="K636" s="23"/>
    </row>
    <row r="637" spans="2:11" ht="16.5" thickTop="1" thickBot="1" x14ac:dyDescent="0.3">
      <c r="B637" s="11" t="s">
        <v>198</v>
      </c>
      <c r="C637" s="39"/>
      <c r="D637" s="7"/>
      <c r="E637" s="7"/>
      <c r="F637" s="7"/>
      <c r="G637" s="7"/>
      <c r="H637" s="7"/>
      <c r="I637" s="7"/>
      <c r="J637" s="7"/>
      <c r="K637" s="23"/>
    </row>
    <row r="638" spans="2:11" ht="16.5" thickTop="1" thickBot="1" x14ac:dyDescent="0.3">
      <c r="B638" s="12" t="s">
        <v>47</v>
      </c>
      <c r="C638" s="39">
        <v>10</v>
      </c>
      <c r="D638" s="7">
        <v>1059875</v>
      </c>
      <c r="E638" s="7">
        <v>1154084.1399999999</v>
      </c>
      <c r="F638" s="7">
        <v>1218144.1200000001</v>
      </c>
      <c r="G638" s="7">
        <v>1146258.07</v>
      </c>
      <c r="H638" s="7">
        <v>1225753.94</v>
      </c>
      <c r="I638" s="7">
        <v>1333069.8999999999</v>
      </c>
      <c r="J638" s="7">
        <v>1419942.03</v>
      </c>
      <c r="K638" s="23"/>
    </row>
    <row r="639" spans="2:11" ht="16.5" thickTop="1" thickBot="1" x14ac:dyDescent="0.3">
      <c r="B639" s="12" t="s">
        <v>48</v>
      </c>
      <c r="C639" s="39">
        <v>20</v>
      </c>
      <c r="D639" s="7">
        <v>581459.86</v>
      </c>
      <c r="E639" s="7">
        <v>614880.02</v>
      </c>
      <c r="F639" s="7">
        <v>778761.05</v>
      </c>
      <c r="G639" s="7">
        <v>657184.13</v>
      </c>
      <c r="H639" s="7">
        <v>666299.04</v>
      </c>
      <c r="I639" s="7">
        <v>725303.87</v>
      </c>
      <c r="J639" s="7">
        <v>752581.75</v>
      </c>
      <c r="K639" s="23"/>
    </row>
    <row r="640" spans="2:11" ht="16.5" thickTop="1" thickBot="1" x14ac:dyDescent="0.3">
      <c r="B640" s="12" t="s">
        <v>49</v>
      </c>
      <c r="C640" s="39">
        <v>30</v>
      </c>
      <c r="D640" s="7">
        <v>478415.14</v>
      </c>
      <c r="E640" s="7">
        <v>539204.12</v>
      </c>
      <c r="F640" s="7">
        <v>439383.07</v>
      </c>
      <c r="G640" s="7">
        <v>489073.94</v>
      </c>
      <c r="H640" s="7">
        <v>559454.9</v>
      </c>
      <c r="I640" s="7">
        <v>607766.03</v>
      </c>
      <c r="J640" s="7">
        <v>667360.28</v>
      </c>
      <c r="K640" s="23"/>
    </row>
    <row r="641" spans="2:11" ht="16.5" thickTop="1" thickBot="1" x14ac:dyDescent="0.3">
      <c r="B641" s="12" t="s">
        <v>12</v>
      </c>
      <c r="C641" s="39">
        <v>40</v>
      </c>
      <c r="D641" s="7">
        <v>478415.14</v>
      </c>
      <c r="E641" s="7">
        <v>539204.12</v>
      </c>
      <c r="F641" s="7">
        <v>439383.07</v>
      </c>
      <c r="G641" s="7">
        <v>489073.94</v>
      </c>
      <c r="H641" s="7">
        <v>559454.9</v>
      </c>
      <c r="I641" s="7">
        <v>607766.03</v>
      </c>
      <c r="J641" s="7">
        <v>667360.28</v>
      </c>
      <c r="K641" s="23"/>
    </row>
    <row r="642" spans="2:11" ht="16.5" thickTop="1" thickBot="1" x14ac:dyDescent="0.3">
      <c r="B642" s="12" t="s">
        <v>50</v>
      </c>
      <c r="C642" s="39">
        <v>50</v>
      </c>
      <c r="D642" s="7">
        <v>0</v>
      </c>
      <c r="E642" s="7">
        <v>0</v>
      </c>
      <c r="F642" s="7">
        <v>0</v>
      </c>
      <c r="G642" s="7">
        <v>0</v>
      </c>
      <c r="H642" s="7">
        <v>0</v>
      </c>
      <c r="I642" s="7">
        <v>0</v>
      </c>
      <c r="J642" s="7">
        <v>0</v>
      </c>
      <c r="K642" s="23"/>
    </row>
    <row r="643" spans="2:11" ht="16.5" thickTop="1" thickBot="1" x14ac:dyDescent="0.3">
      <c r="B643" s="11" t="s">
        <v>183</v>
      </c>
      <c r="C643" s="39"/>
      <c r="D643" s="7"/>
      <c r="E643" s="7"/>
      <c r="F643" s="7"/>
      <c r="G643" s="7"/>
      <c r="H643" s="7"/>
      <c r="I643" s="7"/>
      <c r="J643" s="7"/>
      <c r="K643" s="23"/>
    </row>
    <row r="644" spans="2:11" ht="16.5" thickTop="1" thickBot="1" x14ac:dyDescent="0.3">
      <c r="B644" s="12" t="s">
        <v>47</v>
      </c>
      <c r="C644" s="39">
        <v>10</v>
      </c>
      <c r="D644" s="7">
        <v>111711529</v>
      </c>
      <c r="E644" s="7">
        <v>113430613.3</v>
      </c>
      <c r="F644" s="7">
        <v>120144994.89</v>
      </c>
      <c r="G644" s="7">
        <v>128571481.69</v>
      </c>
      <c r="H644" s="7">
        <v>141078244.69</v>
      </c>
      <c r="I644" s="7">
        <v>133444960.81</v>
      </c>
      <c r="J644" s="7">
        <v>140975441.84999999</v>
      </c>
      <c r="K644" s="23"/>
    </row>
    <row r="645" spans="2:11" ht="16.5" thickTop="1" thickBot="1" x14ac:dyDescent="0.3">
      <c r="B645" s="12" t="s">
        <v>48</v>
      </c>
      <c r="C645" s="39">
        <v>20</v>
      </c>
      <c r="D645" s="7">
        <v>111332294.75</v>
      </c>
      <c r="E645" s="7">
        <v>109414923.40000001</v>
      </c>
      <c r="F645" s="7">
        <v>100460868.2</v>
      </c>
      <c r="G645" s="7">
        <v>111593031</v>
      </c>
      <c r="H645" s="7">
        <v>112320146.88</v>
      </c>
      <c r="I645" s="7">
        <v>123302083.37</v>
      </c>
      <c r="J645" s="7">
        <v>128757613.59999999</v>
      </c>
      <c r="K645" s="23"/>
    </row>
    <row r="646" spans="2:11" ht="16.5" thickTop="1" thickBot="1" x14ac:dyDescent="0.3">
      <c r="B646" s="12" t="s">
        <v>49</v>
      </c>
      <c r="C646" s="39">
        <v>30</v>
      </c>
      <c r="D646" s="7">
        <v>379234.25</v>
      </c>
      <c r="E646" s="7">
        <v>4015689.89</v>
      </c>
      <c r="F646" s="7">
        <v>19684126.690000001</v>
      </c>
      <c r="G646" s="7">
        <v>16978450.690000001</v>
      </c>
      <c r="H646" s="7">
        <v>28758097.809999999</v>
      </c>
      <c r="I646" s="7">
        <v>10142877.439999999</v>
      </c>
      <c r="J646" s="7">
        <v>12217828.25</v>
      </c>
      <c r="K646" s="23"/>
    </row>
    <row r="647" spans="2:11" ht="16.5" thickTop="1" thickBot="1" x14ac:dyDescent="0.3">
      <c r="B647" s="12" t="s">
        <v>12</v>
      </c>
      <c r="C647" s="39">
        <v>40</v>
      </c>
      <c r="D647" s="7">
        <v>379234.25</v>
      </c>
      <c r="E647" s="7">
        <v>4015689.89</v>
      </c>
      <c r="F647" s="7">
        <v>19684126.690000001</v>
      </c>
      <c r="G647" s="7">
        <v>16978450.690000001</v>
      </c>
      <c r="H647" s="7">
        <v>28758097.809999999</v>
      </c>
      <c r="I647" s="7">
        <v>10142877.439999999</v>
      </c>
      <c r="J647" s="7">
        <v>12217828.25</v>
      </c>
      <c r="K647" s="23"/>
    </row>
    <row r="648" spans="2:11" ht="16.5" thickTop="1" thickBot="1" x14ac:dyDescent="0.3">
      <c r="B648" s="12" t="s">
        <v>50</v>
      </c>
      <c r="C648" s="39">
        <v>50</v>
      </c>
      <c r="D648" s="7">
        <v>0</v>
      </c>
      <c r="E648" s="7">
        <v>0</v>
      </c>
      <c r="F648" s="7">
        <v>0</v>
      </c>
      <c r="G648" s="7">
        <v>0</v>
      </c>
      <c r="H648" s="7">
        <v>0</v>
      </c>
      <c r="I648" s="7">
        <v>0</v>
      </c>
      <c r="J648" s="7">
        <v>0</v>
      </c>
      <c r="K648" s="23"/>
    </row>
    <row r="649" spans="2:11" ht="16.5" thickTop="1" thickBot="1" x14ac:dyDescent="0.3">
      <c r="B649" s="11" t="s">
        <v>186</v>
      </c>
      <c r="C649" s="39"/>
      <c r="D649" s="7"/>
      <c r="E649" s="7"/>
      <c r="F649" s="7"/>
      <c r="G649" s="7"/>
      <c r="H649" s="7"/>
      <c r="I649" s="7"/>
      <c r="J649" s="7"/>
      <c r="K649" s="23"/>
    </row>
    <row r="650" spans="2:11" ht="16.5" thickTop="1" thickBot="1" x14ac:dyDescent="0.3">
      <c r="B650" s="12" t="s">
        <v>47</v>
      </c>
      <c r="C650" s="39">
        <v>10</v>
      </c>
      <c r="D650" s="7">
        <v>120407207</v>
      </c>
      <c r="E650" s="7">
        <v>126219872.40000001</v>
      </c>
      <c r="F650" s="7">
        <v>129026155.15000001</v>
      </c>
      <c r="G650" s="7">
        <v>125190179.11</v>
      </c>
      <c r="H650" s="7">
        <v>148565727.72</v>
      </c>
      <c r="I650" s="7">
        <v>152496540.13</v>
      </c>
      <c r="J650" s="7">
        <v>170928941.83000001</v>
      </c>
      <c r="K650" s="23"/>
    </row>
    <row r="651" spans="2:11" ht="16.5" thickTop="1" thickBot="1" x14ac:dyDescent="0.3">
      <c r="B651" s="12" t="s">
        <v>48</v>
      </c>
      <c r="C651" s="39">
        <v>20</v>
      </c>
      <c r="D651" s="7">
        <v>120192383.62</v>
      </c>
      <c r="E651" s="7">
        <v>120324575.2</v>
      </c>
      <c r="F651" s="7">
        <v>121901727.04000001</v>
      </c>
      <c r="G651" s="7">
        <v>116608889.39</v>
      </c>
      <c r="H651" s="7">
        <v>138663522.59</v>
      </c>
      <c r="I651" s="7">
        <v>148657485.53999999</v>
      </c>
      <c r="J651" s="7">
        <v>168922642.34999999</v>
      </c>
      <c r="K651" s="23"/>
    </row>
    <row r="652" spans="2:11" ht="16.5" thickTop="1" thickBot="1" x14ac:dyDescent="0.3">
      <c r="B652" s="12" t="s">
        <v>49</v>
      </c>
      <c r="C652" s="39">
        <v>30</v>
      </c>
      <c r="D652" s="7">
        <v>214823.38</v>
      </c>
      <c r="E652" s="7">
        <v>5895297.1500000004</v>
      </c>
      <c r="F652" s="7">
        <v>7124428.1100000003</v>
      </c>
      <c r="G652" s="7">
        <v>8581289.7200000007</v>
      </c>
      <c r="H652" s="7">
        <v>9902205.1300000008</v>
      </c>
      <c r="I652" s="7">
        <v>3839054.59</v>
      </c>
      <c r="J652" s="7">
        <v>2006299.48</v>
      </c>
      <c r="K652" s="23"/>
    </row>
    <row r="653" spans="2:11" ht="16.5" thickTop="1" thickBot="1" x14ac:dyDescent="0.3">
      <c r="B653" s="12" t="s">
        <v>12</v>
      </c>
      <c r="C653" s="39">
        <v>40</v>
      </c>
      <c r="D653" s="7">
        <v>214823.38</v>
      </c>
      <c r="E653" s="7">
        <v>5895297.1500000004</v>
      </c>
      <c r="F653" s="7">
        <v>7124428.1100000003</v>
      </c>
      <c r="G653" s="7">
        <v>8581289.7200000007</v>
      </c>
      <c r="H653" s="7">
        <v>9902205.1300000008</v>
      </c>
      <c r="I653" s="7">
        <v>3839054.59</v>
      </c>
      <c r="J653" s="7">
        <v>2006299.48</v>
      </c>
      <c r="K653" s="23"/>
    </row>
    <row r="654" spans="2:11" ht="16.5" thickTop="1" thickBot="1" x14ac:dyDescent="0.3">
      <c r="B654" s="12" t="s">
        <v>50</v>
      </c>
      <c r="C654" s="39">
        <v>50</v>
      </c>
      <c r="D654" s="7">
        <v>0</v>
      </c>
      <c r="E654" s="7">
        <v>0</v>
      </c>
      <c r="F654" s="7">
        <v>0</v>
      </c>
      <c r="G654" s="7">
        <v>0</v>
      </c>
      <c r="H654" s="7">
        <v>0</v>
      </c>
      <c r="I654" s="7">
        <v>0</v>
      </c>
      <c r="J654" s="7">
        <v>0</v>
      </c>
      <c r="K654" s="23"/>
    </row>
    <row r="655" spans="2:11" ht="16.5" thickTop="1" thickBot="1" x14ac:dyDescent="0.3">
      <c r="B655" s="11" t="s">
        <v>189</v>
      </c>
      <c r="C655" s="39"/>
      <c r="D655" s="7"/>
      <c r="E655" s="7"/>
      <c r="F655" s="7"/>
      <c r="G655" s="7"/>
      <c r="H655" s="7"/>
      <c r="I655" s="7"/>
      <c r="J655" s="7"/>
      <c r="K655" s="23"/>
    </row>
    <row r="656" spans="2:11" ht="16.5" thickTop="1" thickBot="1" x14ac:dyDescent="0.3">
      <c r="B656" s="12" t="s">
        <v>47</v>
      </c>
      <c r="C656" s="39">
        <v>10</v>
      </c>
      <c r="D656" s="7">
        <v>104595789</v>
      </c>
      <c r="E656" s="7">
        <v>110473388.09999999</v>
      </c>
      <c r="F656" s="7">
        <v>115206687.27</v>
      </c>
      <c r="G656" s="7">
        <v>113592271.33</v>
      </c>
      <c r="H656" s="7">
        <v>128253568.31999999</v>
      </c>
      <c r="I656" s="7">
        <v>127045125.51000001</v>
      </c>
      <c r="J656" s="7">
        <v>140389267.78999999</v>
      </c>
      <c r="K656" s="23"/>
    </row>
    <row r="657" spans="2:11" ht="16.5" thickTop="1" thickBot="1" x14ac:dyDescent="0.3">
      <c r="B657" s="12" t="s">
        <v>48</v>
      </c>
      <c r="C657" s="39">
        <v>20</v>
      </c>
      <c r="D657" s="7">
        <v>104440691.93000001</v>
      </c>
      <c r="E657" s="7">
        <v>103126156.8</v>
      </c>
      <c r="F657" s="7">
        <v>103806834.94</v>
      </c>
      <c r="G657" s="7">
        <v>105431232.01000001</v>
      </c>
      <c r="H657" s="7">
        <v>116496471.81</v>
      </c>
      <c r="I657" s="7">
        <v>122244780.48</v>
      </c>
      <c r="J657" s="7">
        <v>137420545.84999999</v>
      </c>
      <c r="K657" s="23"/>
    </row>
    <row r="658" spans="2:11" ht="16.5" thickTop="1" thickBot="1" x14ac:dyDescent="0.3">
      <c r="B658" s="12" t="s">
        <v>49</v>
      </c>
      <c r="C658" s="39">
        <v>30</v>
      </c>
      <c r="D658" s="7">
        <v>155097.07</v>
      </c>
      <c r="E658" s="7">
        <v>7347231.2699999996</v>
      </c>
      <c r="F658" s="7">
        <v>11399852.33</v>
      </c>
      <c r="G658" s="7">
        <v>8161039.3200000003</v>
      </c>
      <c r="H658" s="7">
        <v>11757096.51</v>
      </c>
      <c r="I658" s="7">
        <v>4800345.03</v>
      </c>
      <c r="J658" s="7">
        <v>2968721.94</v>
      </c>
      <c r="K658" s="23"/>
    </row>
    <row r="659" spans="2:11" ht="16.5" thickTop="1" thickBot="1" x14ac:dyDescent="0.3">
      <c r="B659" s="12" t="s">
        <v>12</v>
      </c>
      <c r="C659" s="39">
        <v>40</v>
      </c>
      <c r="D659" s="7">
        <v>155097.07</v>
      </c>
      <c r="E659" s="7">
        <v>7347231.2699999996</v>
      </c>
      <c r="F659" s="7">
        <v>11399852.33</v>
      </c>
      <c r="G659" s="7">
        <v>8161039.3200000003</v>
      </c>
      <c r="H659" s="7">
        <v>11757096.51</v>
      </c>
      <c r="I659" s="7">
        <v>4800345.03</v>
      </c>
      <c r="J659" s="7">
        <v>2968721.94</v>
      </c>
      <c r="K659" s="23"/>
    </row>
    <row r="660" spans="2:11" ht="16.5" thickTop="1" thickBot="1" x14ac:dyDescent="0.3">
      <c r="B660" s="12" t="s">
        <v>50</v>
      </c>
      <c r="C660" s="39">
        <v>50</v>
      </c>
      <c r="D660" s="7">
        <v>0</v>
      </c>
      <c r="E660" s="7">
        <v>0</v>
      </c>
      <c r="F660" s="7">
        <v>0</v>
      </c>
      <c r="G660" s="7">
        <v>0</v>
      </c>
      <c r="H660" s="7">
        <v>0</v>
      </c>
      <c r="I660" s="7">
        <v>0</v>
      </c>
      <c r="J660" s="7">
        <v>0</v>
      </c>
      <c r="K660" s="23"/>
    </row>
    <row r="661" spans="2:11" ht="16.5" thickTop="1" thickBot="1" x14ac:dyDescent="0.3">
      <c r="B661" s="11" t="s">
        <v>192</v>
      </c>
      <c r="C661" s="39"/>
      <c r="D661" s="7"/>
      <c r="E661" s="7"/>
      <c r="F661" s="7"/>
      <c r="G661" s="7"/>
      <c r="H661" s="7"/>
      <c r="I661" s="7"/>
      <c r="J661" s="7"/>
      <c r="K661" s="23"/>
    </row>
    <row r="662" spans="2:11" ht="16.5" thickTop="1" thickBot="1" x14ac:dyDescent="0.3">
      <c r="B662" s="12" t="s">
        <v>47</v>
      </c>
      <c r="C662" s="39">
        <v>10</v>
      </c>
      <c r="D662" s="7">
        <v>23066188.98</v>
      </c>
      <c r="E662" s="7">
        <v>23564970.199999999</v>
      </c>
      <c r="F662" s="7">
        <v>26108468.460000001</v>
      </c>
      <c r="G662" s="7">
        <v>26322989.030000001</v>
      </c>
      <c r="H662" s="7">
        <v>32000063.379999999</v>
      </c>
      <c r="I662" s="7">
        <v>27231872.050000001</v>
      </c>
      <c r="J662" s="7">
        <v>21878276.190000001</v>
      </c>
      <c r="K662" s="23"/>
    </row>
    <row r="663" spans="2:11" ht="16.5" thickTop="1" thickBot="1" x14ac:dyDescent="0.3">
      <c r="B663" s="12" t="s">
        <v>48</v>
      </c>
      <c r="C663" s="39">
        <v>20</v>
      </c>
      <c r="D663" s="7">
        <v>22344572.780000001</v>
      </c>
      <c r="E663" s="7">
        <v>20544428.739999998</v>
      </c>
      <c r="F663" s="7">
        <v>19950364.43</v>
      </c>
      <c r="G663" s="7">
        <v>19662476.649999999</v>
      </c>
      <c r="H663" s="7">
        <v>23692939.329999998</v>
      </c>
      <c r="I663" s="7">
        <v>23508800.199999999</v>
      </c>
      <c r="J663" s="7">
        <v>21181617.640000001</v>
      </c>
      <c r="K663" s="23"/>
    </row>
    <row r="664" spans="2:11" ht="16.5" thickTop="1" thickBot="1" x14ac:dyDescent="0.3">
      <c r="B664" s="12" t="s">
        <v>49</v>
      </c>
      <c r="C664" s="39">
        <v>30</v>
      </c>
      <c r="D664" s="7">
        <v>721616.2</v>
      </c>
      <c r="E664" s="7">
        <v>3020541.46</v>
      </c>
      <c r="F664" s="7">
        <v>6158104.0300000003</v>
      </c>
      <c r="G664" s="7">
        <v>6660512.3799999999</v>
      </c>
      <c r="H664" s="7">
        <v>8307124.0499999998</v>
      </c>
      <c r="I664" s="7">
        <v>3723071.85</v>
      </c>
      <c r="J664" s="7">
        <v>696658.55</v>
      </c>
      <c r="K664" s="23"/>
    </row>
    <row r="665" spans="2:11" ht="16.5" thickTop="1" thickBot="1" x14ac:dyDescent="0.3">
      <c r="B665" s="12" t="s">
        <v>12</v>
      </c>
      <c r="C665" s="39">
        <v>40</v>
      </c>
      <c r="D665" s="7">
        <v>721616.2</v>
      </c>
      <c r="E665" s="7">
        <v>3020541.46</v>
      </c>
      <c r="F665" s="7">
        <v>6158104.0300000003</v>
      </c>
      <c r="G665" s="7">
        <v>6660512.3799999999</v>
      </c>
      <c r="H665" s="7">
        <v>8307124.0499999998</v>
      </c>
      <c r="I665" s="7">
        <v>3723071.85</v>
      </c>
      <c r="J665" s="7">
        <v>696658.55</v>
      </c>
      <c r="K665" s="23"/>
    </row>
    <row r="666" spans="2:11" ht="16.5" thickTop="1" thickBot="1" x14ac:dyDescent="0.3">
      <c r="B666" s="12" t="s">
        <v>50</v>
      </c>
      <c r="C666" s="39">
        <v>50</v>
      </c>
      <c r="D666" s="7">
        <v>0</v>
      </c>
      <c r="E666" s="7">
        <v>0</v>
      </c>
      <c r="F666" s="7">
        <v>0</v>
      </c>
      <c r="G666" s="7">
        <v>0</v>
      </c>
      <c r="H666" s="7">
        <v>0</v>
      </c>
      <c r="I666" s="7">
        <v>0</v>
      </c>
      <c r="J666" s="7">
        <v>0</v>
      </c>
      <c r="K666" s="23"/>
    </row>
    <row r="667" spans="2:11" ht="16.5" thickTop="1" thickBot="1" x14ac:dyDescent="0.3">
      <c r="B667" s="11" t="s">
        <v>211</v>
      </c>
      <c r="C667" s="39"/>
      <c r="D667" s="7"/>
      <c r="E667" s="7"/>
      <c r="F667" s="7"/>
      <c r="G667" s="7"/>
      <c r="H667" s="7"/>
      <c r="I667" s="7"/>
      <c r="J667" s="7"/>
      <c r="K667" s="23"/>
    </row>
    <row r="668" spans="2:11" ht="16.5" thickTop="1" thickBot="1" x14ac:dyDescent="0.3">
      <c r="B668" s="12" t="s">
        <v>47</v>
      </c>
      <c r="C668" s="39">
        <v>10</v>
      </c>
      <c r="D668" s="7">
        <v>4792349</v>
      </c>
      <c r="E668" s="7">
        <v>6071922</v>
      </c>
      <c r="F668" s="7">
        <v>6071161</v>
      </c>
      <c r="G668" s="7">
        <v>7564407</v>
      </c>
      <c r="H668" s="7">
        <v>9225659</v>
      </c>
      <c r="I668" s="7">
        <v>9247713</v>
      </c>
      <c r="J668" s="7">
        <v>9241532</v>
      </c>
      <c r="K668" s="23"/>
    </row>
    <row r="669" spans="2:11" ht="16.5" thickTop="1" thickBot="1" x14ac:dyDescent="0.3">
      <c r="B669" s="12" t="s">
        <v>48</v>
      </c>
      <c r="C669" s="39">
        <v>20</v>
      </c>
      <c r="D669" s="7">
        <v>4792339</v>
      </c>
      <c r="E669" s="7">
        <v>6071912</v>
      </c>
      <c r="F669" s="7">
        <v>6071151</v>
      </c>
      <c r="G669" s="7">
        <v>7564397</v>
      </c>
      <c r="H669" s="7">
        <v>9206420</v>
      </c>
      <c r="I669" s="7">
        <v>9228474</v>
      </c>
      <c r="J669" s="7">
        <v>9222293</v>
      </c>
      <c r="K669" s="23"/>
    </row>
    <row r="670" spans="2:11" ht="16.5" thickTop="1" thickBot="1" x14ac:dyDescent="0.3">
      <c r="B670" s="12" t="s">
        <v>49</v>
      </c>
      <c r="C670" s="39">
        <v>30</v>
      </c>
      <c r="D670" s="7">
        <v>10</v>
      </c>
      <c r="E670" s="7">
        <v>10</v>
      </c>
      <c r="F670" s="7">
        <v>10</v>
      </c>
      <c r="G670" s="7">
        <v>10</v>
      </c>
      <c r="H670" s="7">
        <v>19239</v>
      </c>
      <c r="I670" s="7">
        <v>19239</v>
      </c>
      <c r="J670" s="7">
        <v>19239</v>
      </c>
      <c r="K670" s="23"/>
    </row>
    <row r="671" spans="2:11" ht="16.5" thickTop="1" thickBot="1" x14ac:dyDescent="0.3">
      <c r="B671" s="12" t="s">
        <v>12</v>
      </c>
      <c r="C671" s="39">
        <v>40</v>
      </c>
      <c r="D671" s="7">
        <v>10</v>
      </c>
      <c r="E671" s="7">
        <v>10</v>
      </c>
      <c r="F671" s="7">
        <v>10</v>
      </c>
      <c r="G671" s="7">
        <v>10</v>
      </c>
      <c r="H671" s="7">
        <v>19239</v>
      </c>
      <c r="I671" s="7">
        <v>19239</v>
      </c>
      <c r="J671" s="7">
        <v>19239</v>
      </c>
      <c r="K671" s="23"/>
    </row>
    <row r="672" spans="2:11" ht="16.5" thickTop="1" thickBot="1" x14ac:dyDescent="0.3">
      <c r="B672" s="12" t="s">
        <v>50</v>
      </c>
      <c r="C672" s="39">
        <v>50</v>
      </c>
      <c r="D672" s="7">
        <v>0</v>
      </c>
      <c r="E672" s="7">
        <v>0</v>
      </c>
      <c r="F672" s="7">
        <v>0</v>
      </c>
      <c r="G672" s="7">
        <v>0</v>
      </c>
      <c r="H672" s="7">
        <v>0</v>
      </c>
      <c r="I672" s="7">
        <v>0</v>
      </c>
      <c r="J672" s="7">
        <v>0</v>
      </c>
      <c r="K672" s="23"/>
    </row>
    <row r="673" spans="2:11" ht="16.5" thickTop="1" thickBot="1" x14ac:dyDescent="0.3">
      <c r="B673" s="11" t="s">
        <v>180</v>
      </c>
      <c r="C673" s="39"/>
      <c r="D673" s="7"/>
      <c r="E673" s="7"/>
      <c r="F673" s="7"/>
      <c r="G673" s="7"/>
      <c r="H673" s="7"/>
      <c r="I673" s="7"/>
      <c r="J673" s="7"/>
      <c r="K673" s="23"/>
    </row>
    <row r="674" spans="2:11" ht="16.5" thickTop="1" thickBot="1" x14ac:dyDescent="0.3">
      <c r="B674" s="12" t="s">
        <v>47</v>
      </c>
      <c r="C674" s="39">
        <v>10</v>
      </c>
      <c r="D674" s="7">
        <v>9637466.8399999999</v>
      </c>
      <c r="E674" s="7">
        <v>9882162</v>
      </c>
      <c r="F674" s="7">
        <v>10513382.15</v>
      </c>
      <c r="G674" s="7">
        <v>19682260.359999999</v>
      </c>
      <c r="H674" s="7">
        <v>22592970.050000001</v>
      </c>
      <c r="I674" s="7">
        <v>24680587.620000001</v>
      </c>
      <c r="J674" s="7">
        <v>21300294.66</v>
      </c>
      <c r="K674" s="23"/>
    </row>
    <row r="675" spans="2:11" ht="16.5" thickTop="1" thickBot="1" x14ac:dyDescent="0.3">
      <c r="B675" s="12" t="s">
        <v>48</v>
      </c>
      <c r="C675" s="39">
        <v>20</v>
      </c>
      <c r="D675" s="7">
        <v>9637466.8399999999</v>
      </c>
      <c r="E675" s="7">
        <v>9302214.8499999996</v>
      </c>
      <c r="F675" s="7">
        <v>9400709.7899999991</v>
      </c>
      <c r="G675" s="7">
        <v>16131312.310000001</v>
      </c>
      <c r="H675" s="7">
        <v>17983534.43</v>
      </c>
      <c r="I675" s="7">
        <v>19731992.210000001</v>
      </c>
      <c r="J675" s="7">
        <v>21275901.149999999</v>
      </c>
      <c r="K675" s="23"/>
    </row>
    <row r="676" spans="2:11" ht="16.5" thickTop="1" thickBot="1" x14ac:dyDescent="0.3">
      <c r="B676" s="12" t="s">
        <v>49</v>
      </c>
      <c r="C676" s="39">
        <v>30</v>
      </c>
      <c r="D676" s="7">
        <v>0</v>
      </c>
      <c r="E676" s="7">
        <v>579947.15</v>
      </c>
      <c r="F676" s="7">
        <v>1112672.3600000001</v>
      </c>
      <c r="G676" s="7">
        <v>3550948.05</v>
      </c>
      <c r="H676" s="7">
        <v>4609435.62</v>
      </c>
      <c r="I676" s="7">
        <v>4948595.41</v>
      </c>
      <c r="J676" s="7">
        <v>24393.51</v>
      </c>
      <c r="K676" s="23"/>
    </row>
    <row r="677" spans="2:11" ht="16.5" thickTop="1" thickBot="1" x14ac:dyDescent="0.3">
      <c r="B677" s="12" t="s">
        <v>12</v>
      </c>
      <c r="C677" s="39">
        <v>40</v>
      </c>
      <c r="D677" s="7">
        <v>0</v>
      </c>
      <c r="E677" s="7">
        <v>579947.15</v>
      </c>
      <c r="F677" s="7">
        <v>1112672.3600000001</v>
      </c>
      <c r="G677" s="7">
        <v>3550948.05</v>
      </c>
      <c r="H677" s="7">
        <v>4609435.62</v>
      </c>
      <c r="I677" s="7">
        <v>4948595.41</v>
      </c>
      <c r="J677" s="7">
        <v>24393.51</v>
      </c>
      <c r="K677" s="23"/>
    </row>
    <row r="678" spans="2:11" ht="16.5" thickTop="1" thickBot="1" x14ac:dyDescent="0.3">
      <c r="B678" s="12" t="s">
        <v>50</v>
      </c>
      <c r="C678" s="39">
        <v>50</v>
      </c>
      <c r="D678" s="7">
        <v>0</v>
      </c>
      <c r="E678" s="7">
        <v>0</v>
      </c>
      <c r="F678" s="7">
        <v>0</v>
      </c>
      <c r="G678" s="7">
        <v>0</v>
      </c>
      <c r="H678" s="7">
        <v>0</v>
      </c>
      <c r="I678" s="7">
        <v>0</v>
      </c>
      <c r="J678" s="7">
        <v>0</v>
      </c>
      <c r="K678" s="23"/>
    </row>
    <row r="679" spans="2:11" ht="16.5" thickTop="1" thickBot="1" x14ac:dyDescent="0.3">
      <c r="B679" s="11" t="s">
        <v>206</v>
      </c>
      <c r="C679" s="39"/>
      <c r="D679" s="7"/>
      <c r="E679" s="7"/>
      <c r="F679" s="7"/>
      <c r="G679" s="7"/>
      <c r="H679" s="7"/>
      <c r="I679" s="7"/>
      <c r="J679" s="7"/>
      <c r="K679" s="23"/>
    </row>
    <row r="680" spans="2:11" ht="16.5" thickTop="1" thickBot="1" x14ac:dyDescent="0.3">
      <c r="B680" s="12" t="s">
        <v>47</v>
      </c>
      <c r="C680" s="39">
        <v>10</v>
      </c>
      <c r="D680" s="7">
        <v>1407545</v>
      </c>
      <c r="E680" s="7">
        <v>1352690.32</v>
      </c>
      <c r="F680" s="7">
        <v>1295552.3500000001</v>
      </c>
      <c r="G680" s="7">
        <v>1640695.6</v>
      </c>
      <c r="H680" s="7">
        <v>2032494.85</v>
      </c>
      <c r="I680" s="7">
        <v>2336828.13</v>
      </c>
      <c r="J680" s="7">
        <v>2446977.77</v>
      </c>
      <c r="K680" s="23"/>
    </row>
    <row r="681" spans="2:11" ht="16.5" thickTop="1" thickBot="1" x14ac:dyDescent="0.3">
      <c r="B681" s="12" t="s">
        <v>48</v>
      </c>
      <c r="C681" s="39">
        <v>20</v>
      </c>
      <c r="D681" s="7">
        <v>1216216.68</v>
      </c>
      <c r="E681" s="7">
        <v>1224325.97</v>
      </c>
      <c r="F681" s="7">
        <v>1208329.75</v>
      </c>
      <c r="G681" s="7">
        <v>1212673.75</v>
      </c>
      <c r="H681" s="7">
        <v>1415294.72</v>
      </c>
      <c r="I681" s="7">
        <v>1728176.36</v>
      </c>
      <c r="J681" s="7">
        <v>1823193.97</v>
      </c>
      <c r="K681" s="23"/>
    </row>
    <row r="682" spans="2:11" ht="16.5" thickTop="1" thickBot="1" x14ac:dyDescent="0.3">
      <c r="B682" s="12" t="s">
        <v>49</v>
      </c>
      <c r="C682" s="39">
        <v>30</v>
      </c>
      <c r="D682" s="7">
        <v>191328.32</v>
      </c>
      <c r="E682" s="7">
        <v>128364.35</v>
      </c>
      <c r="F682" s="7">
        <v>87222.6</v>
      </c>
      <c r="G682" s="7">
        <v>428021.85</v>
      </c>
      <c r="H682" s="7">
        <v>617200.13</v>
      </c>
      <c r="I682" s="7">
        <v>608651.77</v>
      </c>
      <c r="J682" s="7">
        <v>623783.80000000005</v>
      </c>
      <c r="K682" s="23"/>
    </row>
    <row r="683" spans="2:11" ht="16.5" thickTop="1" thickBot="1" x14ac:dyDescent="0.3">
      <c r="B683" s="12" t="s">
        <v>12</v>
      </c>
      <c r="C683" s="39">
        <v>40</v>
      </c>
      <c r="D683" s="7">
        <v>191328.32</v>
      </c>
      <c r="E683" s="7">
        <v>128364.35</v>
      </c>
      <c r="F683" s="7">
        <v>87222.6</v>
      </c>
      <c r="G683" s="7">
        <v>428021.85</v>
      </c>
      <c r="H683" s="7">
        <v>617200.13</v>
      </c>
      <c r="I683" s="7">
        <v>608651.77</v>
      </c>
      <c r="J683" s="7">
        <v>623783.80000000005</v>
      </c>
      <c r="K683" s="23"/>
    </row>
    <row r="684" spans="2:11" ht="16.5" thickTop="1" thickBot="1" x14ac:dyDescent="0.3">
      <c r="B684" s="12" t="s">
        <v>50</v>
      </c>
      <c r="C684" s="39">
        <v>50</v>
      </c>
      <c r="D684" s="7">
        <v>0</v>
      </c>
      <c r="E684" s="7">
        <v>0</v>
      </c>
      <c r="F684" s="7">
        <v>0</v>
      </c>
      <c r="G684" s="7">
        <v>0</v>
      </c>
      <c r="H684" s="7">
        <v>0</v>
      </c>
      <c r="I684" s="7">
        <v>0</v>
      </c>
      <c r="J684" s="7">
        <v>0</v>
      </c>
      <c r="K684" s="23"/>
    </row>
    <row r="685" spans="2:11" ht="16.5" thickTop="1" thickBot="1" x14ac:dyDescent="0.3">
      <c r="B685" s="11" t="s">
        <v>201</v>
      </c>
      <c r="C685" s="39"/>
      <c r="D685" s="7"/>
      <c r="E685" s="7"/>
      <c r="F685" s="7"/>
      <c r="G685" s="7"/>
      <c r="H685" s="7"/>
      <c r="I685" s="7"/>
      <c r="J685" s="7"/>
      <c r="K685" s="23"/>
    </row>
    <row r="686" spans="2:11" ht="16.5" thickTop="1" thickBot="1" x14ac:dyDescent="0.3">
      <c r="B686" s="12" t="s">
        <v>47</v>
      </c>
      <c r="C686" s="39">
        <v>10</v>
      </c>
      <c r="D686" s="7">
        <v>51773537</v>
      </c>
      <c r="E686" s="7">
        <v>53817864.270000003</v>
      </c>
      <c r="F686" s="7">
        <v>58895449.869999997</v>
      </c>
      <c r="G686" s="7">
        <v>70677487.939999998</v>
      </c>
      <c r="H686" s="7">
        <v>73503007.859999999</v>
      </c>
      <c r="I686" s="7">
        <v>79987977.909999996</v>
      </c>
      <c r="J686" s="7">
        <v>88538556.75</v>
      </c>
      <c r="K686" s="23"/>
    </row>
    <row r="687" spans="2:11" ht="16.5" thickTop="1" thickBot="1" x14ac:dyDescent="0.3">
      <c r="B687" s="12" t="s">
        <v>48</v>
      </c>
      <c r="C687" s="39">
        <v>20</v>
      </c>
      <c r="D687" s="7">
        <v>51514534.729999997</v>
      </c>
      <c r="E687" s="7">
        <v>53063651.399999999</v>
      </c>
      <c r="F687" s="7">
        <v>56964307.93</v>
      </c>
      <c r="G687" s="7">
        <v>69483226.079999998</v>
      </c>
      <c r="H687" s="7">
        <v>72199912.950000003</v>
      </c>
      <c r="I687" s="7">
        <v>78679537.159999996</v>
      </c>
      <c r="J687" s="7">
        <v>87994525.030000001</v>
      </c>
      <c r="K687" s="23"/>
    </row>
    <row r="688" spans="2:11" ht="16.5" thickTop="1" thickBot="1" x14ac:dyDescent="0.3">
      <c r="B688" s="12" t="s">
        <v>49</v>
      </c>
      <c r="C688" s="39">
        <v>30</v>
      </c>
      <c r="D688" s="7">
        <v>259002.27</v>
      </c>
      <c r="E688" s="7">
        <v>754212.87</v>
      </c>
      <c r="F688" s="7">
        <v>1931141.94</v>
      </c>
      <c r="G688" s="7">
        <v>1194261.8600000001</v>
      </c>
      <c r="H688" s="7">
        <v>1303094.9099999999</v>
      </c>
      <c r="I688" s="7">
        <v>1308440.75</v>
      </c>
      <c r="J688" s="7">
        <v>544031.72</v>
      </c>
      <c r="K688" s="23"/>
    </row>
    <row r="689" spans="2:11" ht="16.5" thickTop="1" thickBot="1" x14ac:dyDescent="0.3">
      <c r="B689" s="12" t="s">
        <v>12</v>
      </c>
      <c r="C689" s="39">
        <v>40</v>
      </c>
      <c r="D689" s="7">
        <v>259002.27</v>
      </c>
      <c r="E689" s="7">
        <v>754212.87</v>
      </c>
      <c r="F689" s="7">
        <v>1931141.94</v>
      </c>
      <c r="G689" s="7">
        <v>1194261.8600000001</v>
      </c>
      <c r="H689" s="7">
        <v>1303094.9099999999</v>
      </c>
      <c r="I689" s="7">
        <v>1308440.75</v>
      </c>
      <c r="J689" s="7">
        <v>544031.72</v>
      </c>
      <c r="K689" s="23"/>
    </row>
    <row r="690" spans="2:11" ht="16.5" thickTop="1" thickBot="1" x14ac:dyDescent="0.3">
      <c r="B690" s="12" t="s">
        <v>50</v>
      </c>
      <c r="C690" s="39">
        <v>50</v>
      </c>
      <c r="D690" s="7">
        <v>0</v>
      </c>
      <c r="E690" s="7">
        <v>0</v>
      </c>
      <c r="F690" s="7">
        <v>0</v>
      </c>
      <c r="G690" s="7">
        <v>0</v>
      </c>
      <c r="H690" s="7">
        <v>0</v>
      </c>
      <c r="I690" s="7">
        <v>0</v>
      </c>
      <c r="J690" s="7">
        <v>0</v>
      </c>
      <c r="K690" s="23"/>
    </row>
    <row r="691" spans="2:11" ht="16.5" thickTop="1" thickBot="1" x14ac:dyDescent="0.3">
      <c r="B691" s="10" t="s">
        <v>696</v>
      </c>
      <c r="C691" s="39"/>
      <c r="D691" s="7"/>
      <c r="E691" s="7"/>
      <c r="F691" s="7"/>
      <c r="G691" s="7"/>
      <c r="H691" s="7"/>
      <c r="I691" s="7"/>
      <c r="J691" s="7"/>
      <c r="K691" s="23"/>
    </row>
    <row r="692" spans="2:11" ht="16.5" thickTop="1" thickBot="1" x14ac:dyDescent="0.3">
      <c r="B692" s="11" t="s">
        <v>702</v>
      </c>
      <c r="C692" s="39"/>
      <c r="D692" s="7"/>
      <c r="E692" s="7"/>
      <c r="F692" s="7"/>
      <c r="G692" s="7"/>
      <c r="H692" s="7"/>
      <c r="I692" s="7"/>
      <c r="J692" s="7"/>
      <c r="K692" s="23"/>
    </row>
    <row r="693" spans="2:11" ht="16.5" thickTop="1" thickBot="1" x14ac:dyDescent="0.3">
      <c r="B693" s="12" t="s">
        <v>47</v>
      </c>
      <c r="C693" s="39">
        <v>50</v>
      </c>
      <c r="D693" s="7">
        <v>10382388</v>
      </c>
      <c r="E693" s="7">
        <v>10673735</v>
      </c>
      <c r="F693" s="7">
        <v>11527804</v>
      </c>
      <c r="G693" s="7">
        <v>14076708</v>
      </c>
      <c r="H693" s="7">
        <v>18344071</v>
      </c>
      <c r="I693" s="7">
        <v>17685968.5</v>
      </c>
      <c r="J693" s="7">
        <v>14049716</v>
      </c>
      <c r="K693" s="23"/>
    </row>
    <row r="694" spans="2:11" ht="16.5" thickTop="1" thickBot="1" x14ac:dyDescent="0.3">
      <c r="B694" s="12" t="s">
        <v>48</v>
      </c>
      <c r="C694" s="39">
        <v>100</v>
      </c>
      <c r="D694" s="7">
        <v>10382256.539999999</v>
      </c>
      <c r="E694" s="7">
        <v>10423667.379999999</v>
      </c>
      <c r="F694" s="7">
        <v>11061127.719999999</v>
      </c>
      <c r="G694" s="7">
        <v>12839435.439999999</v>
      </c>
      <c r="H694" s="7">
        <v>14998255.27</v>
      </c>
      <c r="I694" s="7">
        <v>17196370.530000001</v>
      </c>
      <c r="J694" s="7">
        <v>13983186.379999999</v>
      </c>
      <c r="K694" s="23"/>
    </row>
    <row r="695" spans="2:11" ht="16.5" thickTop="1" thickBot="1" x14ac:dyDescent="0.3">
      <c r="B695" s="12" t="s">
        <v>49</v>
      </c>
      <c r="C695" s="39">
        <v>150</v>
      </c>
      <c r="D695" s="7">
        <v>131.46</v>
      </c>
      <c r="E695" s="7">
        <v>250067.62</v>
      </c>
      <c r="F695" s="7">
        <v>466676.27999999997</v>
      </c>
      <c r="G695" s="7">
        <v>1237272.5599999998</v>
      </c>
      <c r="H695" s="7">
        <v>3345815.73</v>
      </c>
      <c r="I695" s="7">
        <v>489597.97000000003</v>
      </c>
      <c r="J695" s="7">
        <v>66529.62</v>
      </c>
      <c r="K695" s="23"/>
    </row>
    <row r="696" spans="2:11" ht="16.5" thickTop="1" thickBot="1" x14ac:dyDescent="0.3">
      <c r="B696" s="12" t="s">
        <v>12</v>
      </c>
      <c r="C696" s="39">
        <v>200</v>
      </c>
      <c r="D696" s="7">
        <v>0</v>
      </c>
      <c r="E696" s="7">
        <v>0</v>
      </c>
      <c r="F696" s="7">
        <v>300000</v>
      </c>
      <c r="G696" s="7">
        <v>216875</v>
      </c>
      <c r="H696" s="7">
        <v>0</v>
      </c>
      <c r="I696" s="7">
        <v>0</v>
      </c>
      <c r="J696" s="7">
        <v>0</v>
      </c>
      <c r="K696" s="23"/>
    </row>
    <row r="697" spans="2:11" ht="16.5" thickTop="1" thickBot="1" x14ac:dyDescent="0.3">
      <c r="B697" s="12" t="s">
        <v>50</v>
      </c>
      <c r="C697" s="39">
        <v>250</v>
      </c>
      <c r="D697" s="7">
        <v>131.46</v>
      </c>
      <c r="E697" s="7">
        <v>250067.62</v>
      </c>
      <c r="F697" s="7">
        <v>166676.28</v>
      </c>
      <c r="G697" s="7">
        <v>1020397.5599999999</v>
      </c>
      <c r="H697" s="7">
        <v>3345815.73</v>
      </c>
      <c r="I697" s="7">
        <v>489597.97000000003</v>
      </c>
      <c r="J697" s="7">
        <v>66529.62</v>
      </c>
      <c r="K697" s="23"/>
    </row>
    <row r="698" spans="2:11" ht="16.5" thickTop="1" thickBot="1" x14ac:dyDescent="0.3">
      <c r="B698" s="11" t="s">
        <v>707</v>
      </c>
      <c r="C698" s="39"/>
      <c r="D698" s="7"/>
      <c r="E698" s="7"/>
      <c r="F698" s="7"/>
      <c r="G698" s="7"/>
      <c r="H698" s="7"/>
      <c r="I698" s="7"/>
      <c r="J698" s="7"/>
      <c r="K698" s="23"/>
    </row>
    <row r="699" spans="2:11" ht="16.5" thickTop="1" thickBot="1" x14ac:dyDescent="0.3">
      <c r="B699" s="12" t="s">
        <v>47</v>
      </c>
      <c r="C699" s="39">
        <v>10</v>
      </c>
      <c r="D699" s="7">
        <v>0</v>
      </c>
      <c r="E699" s="7">
        <v>0</v>
      </c>
      <c r="F699" s="7">
        <v>0</v>
      </c>
      <c r="G699" s="7">
        <v>34984242</v>
      </c>
      <c r="H699" s="7">
        <v>402053.31</v>
      </c>
      <c r="I699" s="7">
        <v>1460822</v>
      </c>
      <c r="J699" s="7">
        <v>882167</v>
      </c>
      <c r="K699" s="23"/>
    </row>
    <row r="700" spans="2:11" ht="16.5" thickTop="1" thickBot="1" x14ac:dyDescent="0.3">
      <c r="B700" s="12" t="s">
        <v>48</v>
      </c>
      <c r="C700" s="39">
        <v>20</v>
      </c>
      <c r="D700" s="7">
        <v>0</v>
      </c>
      <c r="E700" s="7">
        <v>0</v>
      </c>
      <c r="F700" s="7">
        <v>0</v>
      </c>
      <c r="G700" s="7">
        <v>34236635.810000002</v>
      </c>
      <c r="H700" s="7">
        <v>402053.31</v>
      </c>
      <c r="I700" s="7">
        <v>500000</v>
      </c>
      <c r="J700" s="7">
        <v>523876.94</v>
      </c>
      <c r="K700" s="23"/>
    </row>
    <row r="701" spans="2:11" ht="16.5" thickTop="1" thickBot="1" x14ac:dyDescent="0.3">
      <c r="B701" s="12" t="s">
        <v>49</v>
      </c>
      <c r="C701" s="39">
        <v>30</v>
      </c>
      <c r="D701" s="7">
        <v>0</v>
      </c>
      <c r="E701" s="7">
        <v>0</v>
      </c>
      <c r="F701" s="7">
        <v>0</v>
      </c>
      <c r="G701" s="7">
        <v>747606.19</v>
      </c>
      <c r="H701" s="7">
        <v>0</v>
      </c>
      <c r="I701" s="7">
        <v>960822</v>
      </c>
      <c r="J701" s="7">
        <v>358290.06</v>
      </c>
      <c r="K701" s="23"/>
    </row>
    <row r="702" spans="2:11" ht="16.5" thickTop="1" thickBot="1" x14ac:dyDescent="0.3">
      <c r="B702" s="12" t="s">
        <v>12</v>
      </c>
      <c r="C702" s="39">
        <v>40</v>
      </c>
      <c r="D702" s="7">
        <v>0</v>
      </c>
      <c r="E702" s="7">
        <v>0</v>
      </c>
      <c r="F702" s="7">
        <v>0</v>
      </c>
      <c r="G702" s="7">
        <v>0</v>
      </c>
      <c r="H702" s="7">
        <v>0</v>
      </c>
      <c r="I702" s="7">
        <v>0</v>
      </c>
      <c r="J702" s="7">
        <v>0</v>
      </c>
      <c r="K702" s="23"/>
    </row>
    <row r="703" spans="2:11" ht="16.5" thickTop="1" thickBot="1" x14ac:dyDescent="0.3">
      <c r="B703" s="12" t="s">
        <v>50</v>
      </c>
      <c r="C703" s="39">
        <v>50</v>
      </c>
      <c r="D703" s="7">
        <v>0</v>
      </c>
      <c r="E703" s="7">
        <v>0</v>
      </c>
      <c r="F703" s="7">
        <v>0</v>
      </c>
      <c r="G703" s="7">
        <v>747606.19</v>
      </c>
      <c r="H703" s="7">
        <v>0</v>
      </c>
      <c r="I703" s="7">
        <v>960822</v>
      </c>
      <c r="J703" s="7">
        <v>358290.06</v>
      </c>
      <c r="K703" s="23"/>
    </row>
    <row r="704" spans="2:11" ht="16.5" thickTop="1" thickBot="1" x14ac:dyDescent="0.3">
      <c r="B704" s="11" t="s">
        <v>699</v>
      </c>
      <c r="C704" s="39"/>
      <c r="D704" s="7"/>
      <c r="E704" s="7"/>
      <c r="F704" s="7"/>
      <c r="G704" s="7"/>
      <c r="H704" s="7"/>
      <c r="I704" s="7"/>
      <c r="J704" s="7"/>
      <c r="K704" s="23"/>
    </row>
    <row r="705" spans="2:11" ht="16.5" thickTop="1" thickBot="1" x14ac:dyDescent="0.3">
      <c r="B705" s="12" t="s">
        <v>47</v>
      </c>
      <c r="C705" s="39">
        <v>10</v>
      </c>
      <c r="D705" s="7">
        <v>0</v>
      </c>
      <c r="E705" s="7">
        <v>0</v>
      </c>
      <c r="F705" s="7">
        <v>0</v>
      </c>
      <c r="G705" s="7">
        <v>786578.75</v>
      </c>
      <c r="H705" s="7">
        <v>719785.53</v>
      </c>
      <c r="I705" s="7">
        <v>808276.47</v>
      </c>
      <c r="J705" s="7">
        <v>895155.09</v>
      </c>
      <c r="K705" s="23"/>
    </row>
    <row r="706" spans="2:11" ht="16.5" thickTop="1" thickBot="1" x14ac:dyDescent="0.3">
      <c r="B706" s="12" t="s">
        <v>48</v>
      </c>
      <c r="C706" s="39">
        <v>20</v>
      </c>
      <c r="D706" s="7">
        <v>0</v>
      </c>
      <c r="E706" s="7">
        <v>0</v>
      </c>
      <c r="F706" s="7">
        <v>0</v>
      </c>
      <c r="G706" s="7">
        <v>728048.54</v>
      </c>
      <c r="H706" s="7">
        <v>582833.06000000006</v>
      </c>
      <c r="I706" s="7">
        <v>641344.38</v>
      </c>
      <c r="J706" s="7">
        <v>686077.34</v>
      </c>
      <c r="K706" s="23"/>
    </row>
    <row r="707" spans="2:11" ht="16.5" thickTop="1" thickBot="1" x14ac:dyDescent="0.3">
      <c r="B707" s="12" t="s">
        <v>49</v>
      </c>
      <c r="C707" s="39">
        <v>30</v>
      </c>
      <c r="D707" s="7">
        <v>0</v>
      </c>
      <c r="E707" s="7">
        <v>0</v>
      </c>
      <c r="F707" s="7">
        <v>0</v>
      </c>
      <c r="G707" s="7">
        <v>58530.21</v>
      </c>
      <c r="H707" s="7">
        <v>136952.47</v>
      </c>
      <c r="I707" s="7">
        <v>166932.09</v>
      </c>
      <c r="J707" s="7">
        <v>209077.75</v>
      </c>
      <c r="K707" s="23"/>
    </row>
    <row r="708" spans="2:11" ht="16.5" thickTop="1" thickBot="1" x14ac:dyDescent="0.3">
      <c r="B708" s="12" t="s">
        <v>12</v>
      </c>
      <c r="C708" s="39">
        <v>40</v>
      </c>
      <c r="D708" s="7">
        <v>0</v>
      </c>
      <c r="E708" s="7">
        <v>0</v>
      </c>
      <c r="F708" s="7">
        <v>0</v>
      </c>
      <c r="G708" s="7">
        <v>0</v>
      </c>
      <c r="H708" s="7">
        <v>0</v>
      </c>
      <c r="I708" s="7">
        <v>0</v>
      </c>
      <c r="J708" s="7">
        <v>0</v>
      </c>
      <c r="K708" s="23"/>
    </row>
    <row r="709" spans="2:11" ht="16.5" thickTop="1" thickBot="1" x14ac:dyDescent="0.3">
      <c r="B709" s="12" t="s">
        <v>50</v>
      </c>
      <c r="C709" s="39">
        <v>50</v>
      </c>
      <c r="D709" s="7">
        <v>0</v>
      </c>
      <c r="E709" s="7">
        <v>0</v>
      </c>
      <c r="F709" s="7">
        <v>0</v>
      </c>
      <c r="G709" s="7">
        <v>58530.21</v>
      </c>
      <c r="H709" s="7">
        <v>136952.47</v>
      </c>
      <c r="I709" s="7">
        <v>166932.09</v>
      </c>
      <c r="J709" s="7">
        <v>209077.75</v>
      </c>
      <c r="K709" s="23"/>
    </row>
    <row r="710" spans="2:11" ht="16.5" thickTop="1" thickBot="1" x14ac:dyDescent="0.3">
      <c r="B710" s="11" t="s">
        <v>2655</v>
      </c>
      <c r="C710" s="39"/>
      <c r="D710" s="7"/>
      <c r="E710" s="7"/>
      <c r="F710" s="7"/>
      <c r="G710" s="7"/>
      <c r="H710" s="7"/>
      <c r="I710" s="7"/>
      <c r="J710" s="7"/>
      <c r="K710" s="23"/>
    </row>
    <row r="711" spans="2:11" ht="16.5" thickTop="1" thickBot="1" x14ac:dyDescent="0.3">
      <c r="B711" s="12" t="s">
        <v>47</v>
      </c>
      <c r="C711" s="39">
        <v>20</v>
      </c>
      <c r="D711" s="7">
        <v>0</v>
      </c>
      <c r="E711" s="7">
        <v>0</v>
      </c>
      <c r="F711" s="7">
        <v>0</v>
      </c>
      <c r="G711" s="7">
        <v>0</v>
      </c>
      <c r="H711" s="7">
        <v>0</v>
      </c>
      <c r="I711" s="7">
        <v>0</v>
      </c>
      <c r="J711" s="7">
        <v>6810374.1400000006</v>
      </c>
      <c r="K711" s="23"/>
    </row>
    <row r="712" spans="2:11" ht="16.5" thickTop="1" thickBot="1" x14ac:dyDescent="0.3">
      <c r="B712" s="12" t="s">
        <v>48</v>
      </c>
      <c r="C712" s="39">
        <v>40</v>
      </c>
      <c r="D712" s="7">
        <v>0</v>
      </c>
      <c r="E712" s="7">
        <v>0</v>
      </c>
      <c r="F712" s="7">
        <v>0</v>
      </c>
      <c r="G712" s="7">
        <v>0</v>
      </c>
      <c r="H712" s="7">
        <v>0</v>
      </c>
      <c r="I712" s="7">
        <v>0</v>
      </c>
      <c r="J712" s="7">
        <v>6810374.1400000006</v>
      </c>
      <c r="K712" s="23"/>
    </row>
    <row r="713" spans="2:11" ht="16.5" thickTop="1" thickBot="1" x14ac:dyDescent="0.3">
      <c r="B713" s="12" t="s">
        <v>49</v>
      </c>
      <c r="C713" s="39">
        <v>60</v>
      </c>
      <c r="D713" s="7">
        <v>0</v>
      </c>
      <c r="E713" s="7">
        <v>0</v>
      </c>
      <c r="F713" s="7">
        <v>0</v>
      </c>
      <c r="G713" s="7">
        <v>0</v>
      </c>
      <c r="H713" s="7">
        <v>0</v>
      </c>
      <c r="I713" s="7">
        <v>0</v>
      </c>
      <c r="J713" s="7">
        <v>0</v>
      </c>
      <c r="K713" s="23"/>
    </row>
    <row r="714" spans="2:11" ht="16.5" thickTop="1" thickBot="1" x14ac:dyDescent="0.3">
      <c r="B714" s="12" t="s">
        <v>12</v>
      </c>
      <c r="C714" s="39">
        <v>80</v>
      </c>
      <c r="D714" s="7">
        <v>0</v>
      </c>
      <c r="E714" s="7">
        <v>0</v>
      </c>
      <c r="F714" s="7">
        <v>0</v>
      </c>
      <c r="G714" s="7">
        <v>0</v>
      </c>
      <c r="H714" s="7">
        <v>0</v>
      </c>
      <c r="I714" s="7">
        <v>0</v>
      </c>
      <c r="J714" s="7">
        <v>0</v>
      </c>
      <c r="K714" s="23"/>
    </row>
    <row r="715" spans="2:11" ht="16.5" thickTop="1" thickBot="1" x14ac:dyDescent="0.3">
      <c r="B715" s="12" t="s">
        <v>50</v>
      </c>
      <c r="C715" s="39">
        <v>100</v>
      </c>
      <c r="D715" s="7">
        <v>0</v>
      </c>
      <c r="E715" s="7">
        <v>0</v>
      </c>
      <c r="F715" s="7">
        <v>0</v>
      </c>
      <c r="G715" s="7">
        <v>0</v>
      </c>
      <c r="H715" s="7">
        <v>0</v>
      </c>
      <c r="I715" s="7">
        <v>0</v>
      </c>
      <c r="J715" s="7">
        <v>0</v>
      </c>
      <c r="K715" s="23"/>
    </row>
    <row r="716" spans="2:11" ht="16.5" thickTop="1" thickBot="1" x14ac:dyDescent="0.3">
      <c r="B716" s="10" t="s">
        <v>39</v>
      </c>
      <c r="C716" s="39"/>
      <c r="D716" s="7"/>
      <c r="E716" s="7"/>
      <c r="F716" s="7"/>
      <c r="G716" s="7"/>
      <c r="H716" s="7"/>
      <c r="I716" s="7"/>
      <c r="J716" s="7"/>
      <c r="K716" s="23"/>
    </row>
    <row r="717" spans="2:11" ht="16.5" thickTop="1" thickBot="1" x14ac:dyDescent="0.3">
      <c r="B717" s="11" t="s">
        <v>53</v>
      </c>
      <c r="C717" s="39"/>
      <c r="D717" s="7"/>
      <c r="E717" s="7"/>
      <c r="F717" s="7"/>
      <c r="G717" s="7"/>
      <c r="H717" s="7"/>
      <c r="I717" s="7"/>
      <c r="J717" s="7"/>
      <c r="K717" s="23"/>
    </row>
    <row r="718" spans="2:11" ht="16.5" thickTop="1" thickBot="1" x14ac:dyDescent="0.3">
      <c r="B718" s="12" t="s">
        <v>47</v>
      </c>
      <c r="C718" s="39">
        <v>10</v>
      </c>
      <c r="D718" s="7">
        <v>26146136</v>
      </c>
      <c r="E718" s="7">
        <v>30448958.239999998</v>
      </c>
      <c r="F718" s="7">
        <v>33838507.18</v>
      </c>
      <c r="G718" s="7">
        <v>38605685.259999998</v>
      </c>
      <c r="H718" s="7">
        <v>44225598.43</v>
      </c>
      <c r="I718" s="7">
        <v>50063242.890000001</v>
      </c>
      <c r="J718" s="7">
        <v>52955192.649999999</v>
      </c>
      <c r="K718" s="23"/>
    </row>
    <row r="719" spans="2:11" ht="16.5" thickTop="1" thickBot="1" x14ac:dyDescent="0.3">
      <c r="B719" s="12" t="s">
        <v>48</v>
      </c>
      <c r="C719" s="39">
        <v>20</v>
      </c>
      <c r="D719" s="7">
        <v>15797179.76</v>
      </c>
      <c r="E719" s="7">
        <v>17880837.059999999</v>
      </c>
      <c r="F719" s="7">
        <v>17168220.920000002</v>
      </c>
      <c r="G719" s="7">
        <v>18446128.699999999</v>
      </c>
      <c r="H719" s="7">
        <v>18884116.539999999</v>
      </c>
      <c r="I719" s="7">
        <v>23784014.239999998</v>
      </c>
      <c r="J719" s="7">
        <v>23206140.309999999</v>
      </c>
      <c r="K719" s="23"/>
    </row>
    <row r="720" spans="2:11" ht="16.5" thickTop="1" thickBot="1" x14ac:dyDescent="0.3">
      <c r="B720" s="12" t="s">
        <v>49</v>
      </c>
      <c r="C720" s="39">
        <v>30</v>
      </c>
      <c r="D720" s="7">
        <v>10348956.24</v>
      </c>
      <c r="E720" s="7">
        <v>12568121.18</v>
      </c>
      <c r="F720" s="7">
        <v>16670286.26</v>
      </c>
      <c r="G720" s="7">
        <v>20159556.559999999</v>
      </c>
      <c r="H720" s="7">
        <v>25341481.890000001</v>
      </c>
      <c r="I720" s="7">
        <v>26279228.649999999</v>
      </c>
      <c r="J720" s="7">
        <v>29749052.34</v>
      </c>
      <c r="K720" s="23"/>
    </row>
    <row r="721" spans="2:11" ht="16.5" thickTop="1" thickBot="1" x14ac:dyDescent="0.3">
      <c r="B721" s="12" t="s">
        <v>12</v>
      </c>
      <c r="C721" s="39">
        <v>40</v>
      </c>
      <c r="D721" s="7">
        <v>10348956.24</v>
      </c>
      <c r="E721" s="7">
        <v>12568121.18</v>
      </c>
      <c r="F721" s="7">
        <v>16670286.26</v>
      </c>
      <c r="G721" s="7">
        <v>20159556.559999999</v>
      </c>
      <c r="H721" s="7">
        <v>25341481.890000001</v>
      </c>
      <c r="I721" s="7">
        <v>26279228.649999999</v>
      </c>
      <c r="J721" s="7">
        <v>29749052.34</v>
      </c>
      <c r="K721" s="23"/>
    </row>
    <row r="722" spans="2:11" ht="16.5" thickTop="1" thickBot="1" x14ac:dyDescent="0.3">
      <c r="B722" s="12" t="s">
        <v>50</v>
      </c>
      <c r="C722" s="39">
        <v>50</v>
      </c>
      <c r="D722" s="7">
        <v>0</v>
      </c>
      <c r="E722" s="7">
        <v>0</v>
      </c>
      <c r="F722" s="7">
        <v>0</v>
      </c>
      <c r="G722" s="7">
        <v>0</v>
      </c>
      <c r="H722" s="7">
        <v>0</v>
      </c>
      <c r="I722" s="7">
        <v>0</v>
      </c>
      <c r="J722" s="7">
        <v>0</v>
      </c>
      <c r="K722" s="23"/>
    </row>
    <row r="723" spans="2:11" ht="16.5" thickTop="1" thickBot="1" x14ac:dyDescent="0.3">
      <c r="B723" s="11" t="s">
        <v>43</v>
      </c>
      <c r="C723" s="39"/>
      <c r="D723" s="7"/>
      <c r="E723" s="7"/>
      <c r="F723" s="7"/>
      <c r="G723" s="7"/>
      <c r="H723" s="7"/>
      <c r="I723" s="7"/>
      <c r="J723" s="7"/>
      <c r="K723" s="23"/>
    </row>
    <row r="724" spans="2:11" ht="16.5" thickTop="1" thickBot="1" x14ac:dyDescent="0.3">
      <c r="B724" s="12" t="s">
        <v>47</v>
      </c>
      <c r="C724" s="39">
        <v>10</v>
      </c>
      <c r="D724" s="7">
        <v>33928269</v>
      </c>
      <c r="E724" s="7">
        <v>38920443.159999996</v>
      </c>
      <c r="F724" s="7">
        <v>40667470.859999999</v>
      </c>
      <c r="G724" s="7">
        <v>48144867.579999998</v>
      </c>
      <c r="H724" s="7">
        <v>54725543.280000001</v>
      </c>
      <c r="I724" s="7">
        <v>61780935.399999999</v>
      </c>
      <c r="J724" s="7">
        <v>67036282.829999998</v>
      </c>
      <c r="K724" s="23"/>
    </row>
    <row r="725" spans="2:11" ht="16.5" thickTop="1" thickBot="1" x14ac:dyDescent="0.3">
      <c r="B725" s="12" t="s">
        <v>48</v>
      </c>
      <c r="C725" s="39">
        <v>20</v>
      </c>
      <c r="D725" s="7">
        <v>28010636.84</v>
      </c>
      <c r="E725" s="7">
        <v>31986904.300000001</v>
      </c>
      <c r="F725" s="7">
        <v>27466475.280000001</v>
      </c>
      <c r="G725" s="7">
        <v>31074395.530000001</v>
      </c>
      <c r="H725" s="7">
        <v>31348941.629999999</v>
      </c>
      <c r="I725" s="7">
        <v>35624230.57</v>
      </c>
      <c r="J725" s="7">
        <v>38201220.109999999</v>
      </c>
      <c r="K725" s="23"/>
    </row>
    <row r="726" spans="2:11" ht="16.5" thickTop="1" thickBot="1" x14ac:dyDescent="0.3">
      <c r="B726" s="12" t="s">
        <v>49</v>
      </c>
      <c r="C726" s="39">
        <v>30</v>
      </c>
      <c r="D726" s="7">
        <v>5917632.1600000001</v>
      </c>
      <c r="E726" s="7">
        <v>6933538.8600000003</v>
      </c>
      <c r="F726" s="7">
        <v>13200995.58</v>
      </c>
      <c r="G726" s="7">
        <v>17070472.050000001</v>
      </c>
      <c r="H726" s="7">
        <v>23376601.649999999</v>
      </c>
      <c r="I726" s="7">
        <v>26156704.829999998</v>
      </c>
      <c r="J726" s="7">
        <v>28835062.719999999</v>
      </c>
      <c r="K726" s="23"/>
    </row>
    <row r="727" spans="2:11" ht="16.5" thickTop="1" thickBot="1" x14ac:dyDescent="0.3">
      <c r="B727" s="12" t="s">
        <v>12</v>
      </c>
      <c r="C727" s="39">
        <v>40</v>
      </c>
      <c r="D727" s="7">
        <v>5917632.1600000001</v>
      </c>
      <c r="E727" s="7">
        <v>6933538.8600000003</v>
      </c>
      <c r="F727" s="7">
        <v>13200995.58</v>
      </c>
      <c r="G727" s="7">
        <v>17070472.050000001</v>
      </c>
      <c r="H727" s="7">
        <v>23376601.649999999</v>
      </c>
      <c r="I727" s="7">
        <v>26156704.829999998</v>
      </c>
      <c r="J727" s="7">
        <v>28835062.719999999</v>
      </c>
      <c r="K727" s="23"/>
    </row>
    <row r="728" spans="2:11" ht="16.5" thickTop="1" thickBot="1" x14ac:dyDescent="0.3">
      <c r="B728" s="12" t="s">
        <v>50</v>
      </c>
      <c r="C728" s="39">
        <v>50</v>
      </c>
      <c r="D728" s="7">
        <v>0</v>
      </c>
      <c r="E728" s="7">
        <v>0</v>
      </c>
      <c r="F728" s="7">
        <v>0</v>
      </c>
      <c r="G728" s="7">
        <v>0</v>
      </c>
      <c r="H728" s="7">
        <v>0</v>
      </c>
      <c r="I728" s="7">
        <v>0</v>
      </c>
      <c r="J728" s="7">
        <v>0</v>
      </c>
      <c r="K728" s="23"/>
    </row>
    <row r="729" spans="2:11" ht="16.5" thickTop="1" thickBot="1" x14ac:dyDescent="0.3">
      <c r="B729" s="11" t="s">
        <v>165</v>
      </c>
      <c r="C729" s="39"/>
      <c r="D729" s="7"/>
      <c r="E729" s="7"/>
      <c r="F729" s="7"/>
      <c r="G729" s="7"/>
      <c r="H729" s="7"/>
      <c r="I729" s="7"/>
      <c r="J729" s="7"/>
      <c r="K729" s="23"/>
    </row>
    <row r="730" spans="2:11" ht="16.5" thickTop="1" thickBot="1" x14ac:dyDescent="0.3">
      <c r="B730" s="12" t="s">
        <v>47</v>
      </c>
      <c r="C730" s="39">
        <v>20</v>
      </c>
      <c r="D730" s="7">
        <v>996597</v>
      </c>
      <c r="E730" s="7">
        <v>767312</v>
      </c>
      <c r="F730" s="7">
        <v>1033027</v>
      </c>
      <c r="G730" s="7">
        <v>1298742</v>
      </c>
      <c r="H730" s="7">
        <v>1759057</v>
      </c>
      <c r="I730" s="7">
        <v>2219372</v>
      </c>
      <c r="J730" s="7">
        <v>3354687</v>
      </c>
      <c r="K730" s="23"/>
    </row>
    <row r="731" spans="2:11" ht="16.5" thickTop="1" thickBot="1" x14ac:dyDescent="0.3">
      <c r="B731" s="12" t="s">
        <v>48</v>
      </c>
      <c r="C731" s="39">
        <v>40</v>
      </c>
      <c r="D731" s="7">
        <v>0</v>
      </c>
      <c r="E731" s="7">
        <v>0</v>
      </c>
      <c r="F731" s="7">
        <v>0</v>
      </c>
      <c r="G731" s="7">
        <v>0</v>
      </c>
      <c r="H731" s="7">
        <v>0</v>
      </c>
      <c r="I731" s="7">
        <v>0</v>
      </c>
      <c r="J731" s="7">
        <v>0</v>
      </c>
      <c r="K731" s="23"/>
    </row>
    <row r="732" spans="2:11" ht="16.5" thickTop="1" thickBot="1" x14ac:dyDescent="0.3">
      <c r="B732" s="12" t="s">
        <v>49</v>
      </c>
      <c r="C732" s="39">
        <v>60</v>
      </c>
      <c r="D732" s="7">
        <v>996597</v>
      </c>
      <c r="E732" s="7">
        <v>767312</v>
      </c>
      <c r="F732" s="7">
        <v>1033027</v>
      </c>
      <c r="G732" s="7">
        <v>1298742</v>
      </c>
      <c r="H732" s="7">
        <v>1759057</v>
      </c>
      <c r="I732" s="7">
        <v>2219372</v>
      </c>
      <c r="J732" s="7">
        <v>3354687</v>
      </c>
      <c r="K732" s="23"/>
    </row>
    <row r="733" spans="2:11" ht="16.5" thickTop="1" thickBot="1" x14ac:dyDescent="0.3">
      <c r="B733" s="12" t="s">
        <v>12</v>
      </c>
      <c r="C733" s="39">
        <v>80</v>
      </c>
      <c r="D733" s="7">
        <v>996597</v>
      </c>
      <c r="E733" s="7">
        <v>767312</v>
      </c>
      <c r="F733" s="7">
        <v>1033027</v>
      </c>
      <c r="G733" s="7">
        <v>1298742</v>
      </c>
      <c r="H733" s="7">
        <v>1759057</v>
      </c>
      <c r="I733" s="7">
        <v>2219372</v>
      </c>
      <c r="J733" s="7">
        <v>3354687</v>
      </c>
      <c r="K733" s="23"/>
    </row>
    <row r="734" spans="2:11" ht="16.5" thickTop="1" thickBot="1" x14ac:dyDescent="0.3">
      <c r="B734" s="12" t="s">
        <v>50</v>
      </c>
      <c r="C734" s="39">
        <v>100</v>
      </c>
      <c r="D734" s="7">
        <v>0</v>
      </c>
      <c r="E734" s="7">
        <v>0</v>
      </c>
      <c r="F734" s="7">
        <v>0</v>
      </c>
      <c r="G734" s="7">
        <v>0</v>
      </c>
      <c r="H734" s="7">
        <v>0</v>
      </c>
      <c r="I734" s="7">
        <v>0</v>
      </c>
      <c r="J734" s="7">
        <v>0</v>
      </c>
      <c r="K734" s="23"/>
    </row>
    <row r="735" spans="2:11" ht="16.5" thickTop="1" thickBot="1" x14ac:dyDescent="0.3">
      <c r="B735" s="11" t="s">
        <v>162</v>
      </c>
      <c r="C735" s="39"/>
      <c r="D735" s="7"/>
      <c r="E735" s="7"/>
      <c r="F735" s="7"/>
      <c r="G735" s="7"/>
      <c r="H735" s="7"/>
      <c r="I735" s="7"/>
      <c r="J735" s="7"/>
      <c r="K735" s="23"/>
    </row>
    <row r="736" spans="2:11" ht="16.5" thickTop="1" thickBot="1" x14ac:dyDescent="0.3">
      <c r="B736" s="12" t="s">
        <v>47</v>
      </c>
      <c r="C736" s="39">
        <v>10</v>
      </c>
      <c r="D736" s="7">
        <v>795533</v>
      </c>
      <c r="E736" s="7">
        <v>807393</v>
      </c>
      <c r="F736" s="7">
        <v>807458</v>
      </c>
      <c r="G736" s="7">
        <v>855715</v>
      </c>
      <c r="H736" s="7">
        <v>901211</v>
      </c>
      <c r="I736" s="7">
        <v>934259</v>
      </c>
      <c r="J736" s="7">
        <v>951754</v>
      </c>
      <c r="K736" s="23"/>
    </row>
    <row r="737" spans="2:11" ht="16.5" thickTop="1" thickBot="1" x14ac:dyDescent="0.3">
      <c r="B737" s="12" t="s">
        <v>48</v>
      </c>
      <c r="C737" s="39">
        <v>20</v>
      </c>
      <c r="D737" s="7">
        <v>769075</v>
      </c>
      <c r="E737" s="7">
        <v>780857</v>
      </c>
      <c r="F737" s="7">
        <v>799036</v>
      </c>
      <c r="G737" s="7">
        <v>801784</v>
      </c>
      <c r="H737" s="7">
        <v>826973</v>
      </c>
      <c r="I737" s="7">
        <v>862502</v>
      </c>
      <c r="J737" s="7">
        <v>896976</v>
      </c>
      <c r="K737" s="23"/>
    </row>
    <row r="738" spans="2:11" ht="16.5" thickTop="1" thickBot="1" x14ac:dyDescent="0.3">
      <c r="B738" s="12" t="s">
        <v>49</v>
      </c>
      <c r="C738" s="39">
        <v>30</v>
      </c>
      <c r="D738" s="7">
        <v>26458</v>
      </c>
      <c r="E738" s="7">
        <v>26536</v>
      </c>
      <c r="F738" s="7">
        <v>8422</v>
      </c>
      <c r="G738" s="7">
        <v>53931</v>
      </c>
      <c r="H738" s="7">
        <v>74238</v>
      </c>
      <c r="I738" s="7">
        <v>71757</v>
      </c>
      <c r="J738" s="7">
        <v>54778</v>
      </c>
      <c r="K738" s="23"/>
    </row>
    <row r="739" spans="2:11" ht="16.5" thickTop="1" thickBot="1" x14ac:dyDescent="0.3">
      <c r="B739" s="12" t="s">
        <v>12</v>
      </c>
      <c r="C739" s="39">
        <v>40</v>
      </c>
      <c r="D739" s="7">
        <v>26458</v>
      </c>
      <c r="E739" s="7">
        <v>26536</v>
      </c>
      <c r="F739" s="7">
        <v>8422</v>
      </c>
      <c r="G739" s="7">
        <v>53931</v>
      </c>
      <c r="H739" s="7">
        <v>74238</v>
      </c>
      <c r="I739" s="7">
        <v>71757</v>
      </c>
      <c r="J739" s="7">
        <v>54778</v>
      </c>
      <c r="K739" s="23"/>
    </row>
    <row r="740" spans="2:11" ht="16.5" thickTop="1" thickBot="1" x14ac:dyDescent="0.3">
      <c r="B740" s="12" t="s">
        <v>50</v>
      </c>
      <c r="C740" s="39">
        <v>50</v>
      </c>
      <c r="D740" s="7">
        <v>0</v>
      </c>
      <c r="E740" s="7">
        <v>0</v>
      </c>
      <c r="F740" s="7">
        <v>0</v>
      </c>
      <c r="G740" s="7">
        <v>0</v>
      </c>
      <c r="H740" s="7">
        <v>0</v>
      </c>
      <c r="I740" s="7">
        <v>0</v>
      </c>
      <c r="J740" s="7">
        <v>0</v>
      </c>
      <c r="K740" s="23"/>
    </row>
    <row r="741" spans="2:11" ht="16.5" thickTop="1" thickBot="1" x14ac:dyDescent="0.3">
      <c r="B741" s="11" t="s">
        <v>71</v>
      </c>
      <c r="C741" s="39"/>
      <c r="D741" s="7"/>
      <c r="E741" s="7"/>
      <c r="F741" s="7"/>
      <c r="G741" s="7"/>
      <c r="H741" s="7"/>
      <c r="I741" s="7"/>
      <c r="J741" s="7"/>
      <c r="K741" s="23"/>
    </row>
    <row r="742" spans="2:11" ht="16.5" thickTop="1" thickBot="1" x14ac:dyDescent="0.3">
      <c r="B742" s="12" t="s">
        <v>47</v>
      </c>
      <c r="C742" s="39">
        <v>110</v>
      </c>
      <c r="D742" s="7">
        <v>12054533</v>
      </c>
      <c r="E742" s="7">
        <v>10493167.83</v>
      </c>
      <c r="F742" s="7">
        <v>9944057.5099999998</v>
      </c>
      <c r="G742" s="7">
        <v>13158790.979999999</v>
      </c>
      <c r="H742" s="7">
        <v>13475538.949999999</v>
      </c>
      <c r="I742" s="7">
        <v>12072816.859999999</v>
      </c>
      <c r="J742" s="7">
        <v>13568899.57</v>
      </c>
      <c r="K742" s="23"/>
    </row>
    <row r="743" spans="2:11" ht="16.5" thickTop="1" thickBot="1" x14ac:dyDescent="0.3">
      <c r="B743" s="12" t="s">
        <v>48</v>
      </c>
      <c r="C743" s="39">
        <v>220</v>
      </c>
      <c r="D743" s="7">
        <v>6279438.1699999999</v>
      </c>
      <c r="E743" s="7">
        <v>6180107.1900000004</v>
      </c>
      <c r="F743" s="7">
        <v>6234173.04</v>
      </c>
      <c r="G743" s="7">
        <v>8287040.9300000006</v>
      </c>
      <c r="H743" s="7">
        <v>7012692.0899999999</v>
      </c>
      <c r="I743" s="7">
        <v>7838696.29</v>
      </c>
      <c r="J743" s="7">
        <v>8135144.0499999998</v>
      </c>
      <c r="K743" s="23"/>
    </row>
    <row r="744" spans="2:11" ht="16.5" thickTop="1" thickBot="1" x14ac:dyDescent="0.3">
      <c r="B744" s="12" t="s">
        <v>49</v>
      </c>
      <c r="C744" s="39">
        <v>330</v>
      </c>
      <c r="D744" s="7">
        <v>5775094.8300000001</v>
      </c>
      <c r="E744" s="7">
        <v>4313060.6399999997</v>
      </c>
      <c r="F744" s="7">
        <v>3709884.47</v>
      </c>
      <c r="G744" s="7">
        <v>4871750.05</v>
      </c>
      <c r="H744" s="7">
        <v>6462846.8600000003</v>
      </c>
      <c r="I744" s="7">
        <v>4234120.57</v>
      </c>
      <c r="J744" s="7">
        <v>5433755.5199999996</v>
      </c>
      <c r="K744" s="23"/>
    </row>
    <row r="745" spans="2:11" ht="16.5" thickTop="1" thickBot="1" x14ac:dyDescent="0.3">
      <c r="B745" s="12" t="s">
        <v>12</v>
      </c>
      <c r="C745" s="39">
        <v>440</v>
      </c>
      <c r="D745" s="7">
        <v>5775094.8300000001</v>
      </c>
      <c r="E745" s="7">
        <v>4313060.6399999997</v>
      </c>
      <c r="F745" s="7">
        <v>3709884.47</v>
      </c>
      <c r="G745" s="7">
        <v>4871750.05</v>
      </c>
      <c r="H745" s="7">
        <v>6462846.8600000003</v>
      </c>
      <c r="I745" s="7">
        <v>4234120.57</v>
      </c>
      <c r="J745" s="7">
        <v>5433755.5199999996</v>
      </c>
      <c r="K745" s="23"/>
    </row>
    <row r="746" spans="2:11" ht="16.5" thickTop="1" thickBot="1" x14ac:dyDescent="0.3">
      <c r="B746" s="12" t="s">
        <v>50</v>
      </c>
      <c r="C746" s="39">
        <v>550</v>
      </c>
      <c r="D746" s="7">
        <v>0</v>
      </c>
      <c r="E746" s="7">
        <v>0</v>
      </c>
      <c r="F746" s="7">
        <v>0</v>
      </c>
      <c r="G746" s="7">
        <v>0</v>
      </c>
      <c r="H746" s="7">
        <v>0</v>
      </c>
      <c r="I746" s="7">
        <v>0</v>
      </c>
      <c r="J746" s="7">
        <v>0</v>
      </c>
      <c r="K746" s="23"/>
    </row>
    <row r="747" spans="2:11" ht="16.5" thickTop="1" thickBot="1" x14ac:dyDescent="0.3">
      <c r="B747" s="11" t="s">
        <v>112</v>
      </c>
      <c r="C747" s="39"/>
      <c r="D747" s="7"/>
      <c r="E747" s="7"/>
      <c r="F747" s="7"/>
      <c r="G747" s="7"/>
      <c r="H747" s="7"/>
      <c r="I747" s="7"/>
      <c r="J747" s="7"/>
      <c r="K747" s="23"/>
    </row>
    <row r="748" spans="2:11" ht="16.5" thickTop="1" thickBot="1" x14ac:dyDescent="0.3">
      <c r="B748" s="12" t="s">
        <v>47</v>
      </c>
      <c r="C748" s="39">
        <v>10</v>
      </c>
      <c r="D748" s="7">
        <v>427484</v>
      </c>
      <c r="E748" s="7">
        <v>490879.07</v>
      </c>
      <c r="F748" s="7">
        <v>219403.3</v>
      </c>
      <c r="G748" s="7">
        <v>287579.3</v>
      </c>
      <c r="H748" s="7">
        <v>354083.75</v>
      </c>
      <c r="I748" s="7">
        <v>421768.63</v>
      </c>
      <c r="J748" s="7">
        <v>486331.78</v>
      </c>
      <c r="K748" s="23"/>
    </row>
    <row r="749" spans="2:11" ht="16.5" thickTop="1" thickBot="1" x14ac:dyDescent="0.3">
      <c r="B749" s="12" t="s">
        <v>48</v>
      </c>
      <c r="C749" s="39">
        <v>20</v>
      </c>
      <c r="D749" s="7">
        <v>6161.93</v>
      </c>
      <c r="E749" s="7">
        <v>6227.77</v>
      </c>
      <c r="F749" s="7">
        <v>1194</v>
      </c>
      <c r="G749" s="7">
        <v>2825.55</v>
      </c>
      <c r="H749" s="7">
        <v>1648.12</v>
      </c>
      <c r="I749" s="7">
        <v>4785.8500000000004</v>
      </c>
      <c r="J749" s="7">
        <v>1296.05</v>
      </c>
      <c r="K749" s="23"/>
    </row>
    <row r="750" spans="2:11" ht="16.5" thickTop="1" thickBot="1" x14ac:dyDescent="0.3">
      <c r="B750" s="12" t="s">
        <v>49</v>
      </c>
      <c r="C750" s="39">
        <v>30</v>
      </c>
      <c r="D750" s="7">
        <v>421322.07</v>
      </c>
      <c r="E750" s="7">
        <v>484651.3</v>
      </c>
      <c r="F750" s="7">
        <v>218209.3</v>
      </c>
      <c r="G750" s="7">
        <v>284753.75</v>
      </c>
      <c r="H750" s="7">
        <v>352435.63</v>
      </c>
      <c r="I750" s="7">
        <v>416982.78</v>
      </c>
      <c r="J750" s="7">
        <v>485035.73</v>
      </c>
      <c r="K750" s="23"/>
    </row>
    <row r="751" spans="2:11" ht="16.5" thickTop="1" thickBot="1" x14ac:dyDescent="0.3">
      <c r="B751" s="12" t="s">
        <v>12</v>
      </c>
      <c r="C751" s="39">
        <v>40</v>
      </c>
      <c r="D751" s="7">
        <v>421322.07</v>
      </c>
      <c r="E751" s="7">
        <v>484651.3</v>
      </c>
      <c r="F751" s="7">
        <v>218209.3</v>
      </c>
      <c r="G751" s="7">
        <v>284753.75</v>
      </c>
      <c r="H751" s="7">
        <v>352435.63</v>
      </c>
      <c r="I751" s="7">
        <v>416982.78</v>
      </c>
      <c r="J751" s="7">
        <v>485035.73</v>
      </c>
      <c r="K751" s="23"/>
    </row>
    <row r="752" spans="2:11" ht="16.5" thickTop="1" thickBot="1" x14ac:dyDescent="0.3">
      <c r="B752" s="12" t="s">
        <v>50</v>
      </c>
      <c r="C752" s="39">
        <v>50</v>
      </c>
      <c r="D752" s="7">
        <v>0</v>
      </c>
      <c r="E752" s="7">
        <v>0</v>
      </c>
      <c r="F752" s="7">
        <v>0</v>
      </c>
      <c r="G752" s="7">
        <v>0</v>
      </c>
      <c r="H752" s="7">
        <v>0</v>
      </c>
      <c r="I752" s="7">
        <v>0</v>
      </c>
      <c r="J752" s="7">
        <v>0</v>
      </c>
      <c r="K752" s="23"/>
    </row>
    <row r="753" spans="2:11" ht="16.5" thickTop="1" thickBot="1" x14ac:dyDescent="0.3">
      <c r="B753" s="11" t="s">
        <v>66</v>
      </c>
      <c r="C753" s="39"/>
      <c r="D753" s="7"/>
      <c r="E753" s="7"/>
      <c r="F753" s="7"/>
      <c r="G753" s="7"/>
      <c r="H753" s="7"/>
      <c r="I753" s="7"/>
      <c r="J753" s="7"/>
      <c r="K753" s="23"/>
    </row>
    <row r="754" spans="2:11" ht="16.5" thickTop="1" thickBot="1" x14ac:dyDescent="0.3">
      <c r="B754" s="12" t="s">
        <v>47</v>
      </c>
      <c r="C754" s="39">
        <v>10</v>
      </c>
      <c r="D754" s="7">
        <v>5340206</v>
      </c>
      <c r="E754" s="7">
        <v>5409781.1799999997</v>
      </c>
      <c r="F754" s="7">
        <v>6975933.8399999999</v>
      </c>
      <c r="G754" s="7">
        <v>7619453.04</v>
      </c>
      <c r="H754" s="7">
        <v>9220360.0099999998</v>
      </c>
      <c r="I754" s="7">
        <v>8798511.5199999996</v>
      </c>
      <c r="J754" s="7">
        <v>8168384.2800000003</v>
      </c>
      <c r="K754" s="23"/>
    </row>
    <row r="755" spans="2:11" ht="16.5" thickTop="1" thickBot="1" x14ac:dyDescent="0.3">
      <c r="B755" s="12" t="s">
        <v>48</v>
      </c>
      <c r="C755" s="39">
        <v>20</v>
      </c>
      <c r="D755" s="7">
        <v>5282730.82</v>
      </c>
      <c r="E755" s="7">
        <v>5232571.34</v>
      </c>
      <c r="F755" s="7">
        <v>6320474.7999999998</v>
      </c>
      <c r="G755" s="7">
        <v>6561932.0300000003</v>
      </c>
      <c r="H755" s="7">
        <v>6709529.4900000002</v>
      </c>
      <c r="I755" s="7">
        <v>7427298.2400000002</v>
      </c>
      <c r="J755" s="7">
        <v>6848245.1699999999</v>
      </c>
      <c r="K755" s="23"/>
    </row>
    <row r="756" spans="2:11" ht="16.5" thickTop="1" thickBot="1" x14ac:dyDescent="0.3">
      <c r="B756" s="12" t="s">
        <v>49</v>
      </c>
      <c r="C756" s="39">
        <v>30</v>
      </c>
      <c r="D756" s="7">
        <v>57475.18</v>
      </c>
      <c r="E756" s="7">
        <v>177209.84</v>
      </c>
      <c r="F756" s="7">
        <v>655459.04</v>
      </c>
      <c r="G756" s="7">
        <v>1057521.01</v>
      </c>
      <c r="H756" s="7">
        <v>2510830.52</v>
      </c>
      <c r="I756" s="7">
        <v>1371213.28</v>
      </c>
      <c r="J756" s="7">
        <v>1320139.1100000001</v>
      </c>
      <c r="K756" s="23"/>
    </row>
    <row r="757" spans="2:11" ht="16.5" thickTop="1" thickBot="1" x14ac:dyDescent="0.3">
      <c r="B757" s="12" t="s">
        <v>12</v>
      </c>
      <c r="C757" s="39">
        <v>40</v>
      </c>
      <c r="D757" s="7">
        <v>57475.18</v>
      </c>
      <c r="E757" s="7">
        <v>177209.84</v>
      </c>
      <c r="F757" s="7">
        <v>655459.04</v>
      </c>
      <c r="G757" s="7">
        <v>1057521.01</v>
      </c>
      <c r="H757" s="7">
        <v>2510830.52</v>
      </c>
      <c r="I757" s="7">
        <v>1371213.28</v>
      </c>
      <c r="J757" s="7">
        <v>1320139.1100000001</v>
      </c>
      <c r="K757" s="23"/>
    </row>
    <row r="758" spans="2:11" ht="16.5" thickTop="1" thickBot="1" x14ac:dyDescent="0.3">
      <c r="B758" s="12" t="s">
        <v>50</v>
      </c>
      <c r="C758" s="39">
        <v>50</v>
      </c>
      <c r="D758" s="7">
        <v>0</v>
      </c>
      <c r="E758" s="7">
        <v>0</v>
      </c>
      <c r="F758" s="7">
        <v>0</v>
      </c>
      <c r="G758" s="7">
        <v>0</v>
      </c>
      <c r="H758" s="7">
        <v>0</v>
      </c>
      <c r="I758" s="7">
        <v>0</v>
      </c>
      <c r="J758" s="7">
        <v>0</v>
      </c>
      <c r="K758" s="23"/>
    </row>
    <row r="759" spans="2:11" ht="16.5" thickTop="1" thickBot="1" x14ac:dyDescent="0.3">
      <c r="B759" s="11" t="s">
        <v>159</v>
      </c>
      <c r="C759" s="39"/>
      <c r="D759" s="7"/>
      <c r="E759" s="7"/>
      <c r="F759" s="7"/>
      <c r="G759" s="7"/>
      <c r="H759" s="7"/>
      <c r="I759" s="7"/>
      <c r="J759" s="7"/>
      <c r="K759" s="23"/>
    </row>
    <row r="760" spans="2:11" ht="16.5" thickTop="1" thickBot="1" x14ac:dyDescent="0.3">
      <c r="B760" s="12" t="s">
        <v>47</v>
      </c>
      <c r="C760" s="39">
        <v>10</v>
      </c>
      <c r="D760" s="7">
        <v>6093588</v>
      </c>
      <c r="E760" s="7">
        <v>6137841.5499999998</v>
      </c>
      <c r="F760" s="7">
        <v>5572255</v>
      </c>
      <c r="G760" s="7">
        <v>6016000.5800000001</v>
      </c>
      <c r="H760" s="7">
        <v>6863408.4100000001</v>
      </c>
      <c r="I760" s="7">
        <v>7151525.2199999997</v>
      </c>
      <c r="J760" s="7">
        <v>6974307.0300000003</v>
      </c>
      <c r="K760" s="23"/>
    </row>
    <row r="761" spans="2:11" ht="16.5" thickTop="1" thickBot="1" x14ac:dyDescent="0.3">
      <c r="B761" s="12" t="s">
        <v>48</v>
      </c>
      <c r="C761" s="39">
        <v>20</v>
      </c>
      <c r="D761" s="7">
        <v>4004787.45</v>
      </c>
      <c r="E761" s="7">
        <v>5069288.26</v>
      </c>
      <c r="F761" s="7">
        <v>4678034.42</v>
      </c>
      <c r="G761" s="7">
        <v>5081238.17</v>
      </c>
      <c r="H761" s="7">
        <v>4840471.1900000004</v>
      </c>
      <c r="I761" s="7">
        <v>5463908.1900000004</v>
      </c>
      <c r="J761" s="7">
        <v>6292498.5099999998</v>
      </c>
      <c r="K761" s="23"/>
    </row>
    <row r="762" spans="2:11" ht="16.5" thickTop="1" thickBot="1" x14ac:dyDescent="0.3">
      <c r="B762" s="12" t="s">
        <v>49</v>
      </c>
      <c r="C762" s="39">
        <v>30</v>
      </c>
      <c r="D762" s="7">
        <v>2088800.55</v>
      </c>
      <c r="E762" s="7">
        <v>1068553.29</v>
      </c>
      <c r="F762" s="7">
        <v>894220.58</v>
      </c>
      <c r="G762" s="7">
        <v>934762.41</v>
      </c>
      <c r="H762" s="7">
        <v>2022937.22</v>
      </c>
      <c r="I762" s="7">
        <v>1687617.03</v>
      </c>
      <c r="J762" s="7">
        <v>681808.52</v>
      </c>
      <c r="K762" s="23"/>
    </row>
    <row r="763" spans="2:11" ht="16.5" thickTop="1" thickBot="1" x14ac:dyDescent="0.3">
      <c r="B763" s="12" t="s">
        <v>12</v>
      </c>
      <c r="C763" s="39">
        <v>40</v>
      </c>
      <c r="D763" s="7">
        <v>2088800.55</v>
      </c>
      <c r="E763" s="7">
        <v>1068553.29</v>
      </c>
      <c r="F763" s="7">
        <v>894220.58</v>
      </c>
      <c r="G763" s="7">
        <v>934762.41</v>
      </c>
      <c r="H763" s="7">
        <v>2022937.22</v>
      </c>
      <c r="I763" s="7">
        <v>1687617.03</v>
      </c>
      <c r="J763" s="7">
        <v>681808.52</v>
      </c>
      <c r="K763" s="23"/>
    </row>
    <row r="764" spans="2:11" ht="16.5" thickTop="1" thickBot="1" x14ac:dyDescent="0.3">
      <c r="B764" s="12" t="s">
        <v>50</v>
      </c>
      <c r="C764" s="39">
        <v>50</v>
      </c>
      <c r="D764" s="7">
        <v>0</v>
      </c>
      <c r="E764" s="7">
        <v>0</v>
      </c>
      <c r="F764" s="7">
        <v>0</v>
      </c>
      <c r="G764" s="7">
        <v>0</v>
      </c>
      <c r="H764" s="7">
        <v>0</v>
      </c>
      <c r="I764" s="7">
        <v>0</v>
      </c>
      <c r="J764" s="7">
        <v>0</v>
      </c>
      <c r="K764" s="23"/>
    </row>
    <row r="765" spans="2:11" ht="16.5" thickTop="1" thickBot="1" x14ac:dyDescent="0.3">
      <c r="B765" s="11" t="s">
        <v>56</v>
      </c>
      <c r="C765" s="39"/>
      <c r="D765" s="7"/>
      <c r="E765" s="7"/>
      <c r="F765" s="7"/>
      <c r="G765" s="7"/>
      <c r="H765" s="7"/>
      <c r="I765" s="7"/>
      <c r="J765" s="7"/>
      <c r="K765" s="23"/>
    </row>
    <row r="766" spans="2:11" ht="16.5" thickTop="1" thickBot="1" x14ac:dyDescent="0.3">
      <c r="B766" s="12" t="s">
        <v>47</v>
      </c>
      <c r="C766" s="39">
        <v>10</v>
      </c>
      <c r="D766" s="7">
        <v>12323220</v>
      </c>
      <c r="E766" s="7">
        <v>12849994.119999999</v>
      </c>
      <c r="F766" s="7">
        <v>13169913.949999999</v>
      </c>
      <c r="G766" s="7">
        <v>14795172.109999999</v>
      </c>
      <c r="H766" s="7">
        <v>15645780.890000001</v>
      </c>
      <c r="I766" s="7">
        <v>15496094.27</v>
      </c>
      <c r="J766" s="7">
        <v>16522159.060000001</v>
      </c>
      <c r="K766" s="23"/>
    </row>
    <row r="767" spans="2:11" ht="16.5" thickTop="1" thickBot="1" x14ac:dyDescent="0.3">
      <c r="B767" s="12" t="s">
        <v>48</v>
      </c>
      <c r="C767" s="39">
        <v>20</v>
      </c>
      <c r="D767" s="7">
        <v>12115480.880000001</v>
      </c>
      <c r="E767" s="7">
        <v>12220578.17</v>
      </c>
      <c r="F767" s="7">
        <v>11855794.84</v>
      </c>
      <c r="G767" s="7">
        <v>13426376.220000001</v>
      </c>
      <c r="H767" s="7">
        <v>14449316.619999999</v>
      </c>
      <c r="I767" s="7">
        <v>14752894.210000001</v>
      </c>
      <c r="J767" s="7">
        <v>15288512.970000001</v>
      </c>
      <c r="K767" s="23"/>
    </row>
    <row r="768" spans="2:11" ht="16.5" thickTop="1" thickBot="1" x14ac:dyDescent="0.3">
      <c r="B768" s="12" t="s">
        <v>49</v>
      </c>
      <c r="C768" s="39">
        <v>30</v>
      </c>
      <c r="D768" s="7">
        <v>207739.12</v>
      </c>
      <c r="E768" s="7">
        <v>629415.94999999995</v>
      </c>
      <c r="F768" s="7">
        <v>1314119.1100000001</v>
      </c>
      <c r="G768" s="7">
        <v>1368795.89</v>
      </c>
      <c r="H768" s="7">
        <v>1196464.27</v>
      </c>
      <c r="I768" s="7">
        <v>743200.06</v>
      </c>
      <c r="J768" s="7">
        <v>1233646.0900000001</v>
      </c>
      <c r="K768" s="23"/>
    </row>
    <row r="769" spans="2:11" ht="16.5" thickTop="1" thickBot="1" x14ac:dyDescent="0.3">
      <c r="B769" s="12" t="s">
        <v>12</v>
      </c>
      <c r="C769" s="39">
        <v>40</v>
      </c>
      <c r="D769" s="7">
        <v>207739.12</v>
      </c>
      <c r="E769" s="7">
        <v>629415.94999999995</v>
      </c>
      <c r="F769" s="7">
        <v>1314119.1100000001</v>
      </c>
      <c r="G769" s="7">
        <v>1368795.89</v>
      </c>
      <c r="H769" s="7">
        <v>1196464.27</v>
      </c>
      <c r="I769" s="7">
        <v>743200.06</v>
      </c>
      <c r="J769" s="7">
        <v>1233646.0900000001</v>
      </c>
      <c r="K769" s="23"/>
    </row>
    <row r="770" spans="2:11" ht="16.5" thickTop="1" thickBot="1" x14ac:dyDescent="0.3">
      <c r="B770" s="12" t="s">
        <v>50</v>
      </c>
      <c r="C770" s="39">
        <v>50</v>
      </c>
      <c r="D770" s="7">
        <v>0</v>
      </c>
      <c r="E770" s="7">
        <v>0</v>
      </c>
      <c r="F770" s="7">
        <v>0</v>
      </c>
      <c r="G770" s="7">
        <v>0</v>
      </c>
      <c r="H770" s="7">
        <v>0</v>
      </c>
      <c r="I770" s="7">
        <v>0</v>
      </c>
      <c r="J770" s="7">
        <v>0</v>
      </c>
      <c r="K770" s="23"/>
    </row>
    <row r="771" spans="2:11" ht="16.5" thickTop="1" thickBot="1" x14ac:dyDescent="0.3">
      <c r="B771" s="11" t="s">
        <v>154</v>
      </c>
      <c r="C771" s="39"/>
      <c r="D771" s="7"/>
      <c r="E771" s="7"/>
      <c r="F771" s="7"/>
      <c r="G771" s="7"/>
      <c r="H771" s="7"/>
      <c r="I771" s="7"/>
      <c r="J771" s="7"/>
      <c r="K771" s="23"/>
    </row>
    <row r="772" spans="2:11" ht="16.5" thickTop="1" thickBot="1" x14ac:dyDescent="0.3">
      <c r="B772" s="12" t="s">
        <v>47</v>
      </c>
      <c r="C772" s="39">
        <v>10</v>
      </c>
      <c r="D772" s="7">
        <v>895343</v>
      </c>
      <c r="E772" s="7">
        <v>1080576.75</v>
      </c>
      <c r="F772" s="7">
        <v>1238889.6000000001</v>
      </c>
      <c r="G772" s="7">
        <v>1298461.3</v>
      </c>
      <c r="H772" s="7">
        <v>1288379.06</v>
      </c>
      <c r="I772" s="7">
        <v>1432541.99</v>
      </c>
      <c r="J772" s="7">
        <v>1805181.02</v>
      </c>
      <c r="K772" s="23"/>
    </row>
    <row r="773" spans="2:11" ht="16.5" thickTop="1" thickBot="1" x14ac:dyDescent="0.3">
      <c r="B773" s="12" t="s">
        <v>48</v>
      </c>
      <c r="C773" s="39">
        <v>20</v>
      </c>
      <c r="D773" s="7">
        <v>879140.25</v>
      </c>
      <c r="E773" s="7">
        <v>1050662.1499999999</v>
      </c>
      <c r="F773" s="7">
        <v>1181573.3</v>
      </c>
      <c r="G773" s="7">
        <v>1294002.24</v>
      </c>
      <c r="H773" s="7">
        <v>1277218.07</v>
      </c>
      <c r="I773" s="7">
        <v>1383035.97</v>
      </c>
      <c r="J773" s="7">
        <v>1661653.68</v>
      </c>
      <c r="K773" s="23"/>
    </row>
    <row r="774" spans="2:11" ht="16.5" thickTop="1" thickBot="1" x14ac:dyDescent="0.3">
      <c r="B774" s="12" t="s">
        <v>49</v>
      </c>
      <c r="C774" s="39">
        <v>30</v>
      </c>
      <c r="D774" s="7">
        <v>16202.75</v>
      </c>
      <c r="E774" s="7">
        <v>29914.6</v>
      </c>
      <c r="F774" s="7">
        <v>57316.3</v>
      </c>
      <c r="G774" s="7">
        <v>4459.0600000000004</v>
      </c>
      <c r="H774" s="7">
        <v>11160.99</v>
      </c>
      <c r="I774" s="7">
        <v>49506.02</v>
      </c>
      <c r="J774" s="7">
        <v>143527.34</v>
      </c>
      <c r="K774" s="23"/>
    </row>
    <row r="775" spans="2:11" ht="16.5" thickTop="1" thickBot="1" x14ac:dyDescent="0.3">
      <c r="B775" s="12" t="s">
        <v>12</v>
      </c>
      <c r="C775" s="39">
        <v>40</v>
      </c>
      <c r="D775" s="7">
        <v>16202.75</v>
      </c>
      <c r="E775" s="7">
        <v>29914.6</v>
      </c>
      <c r="F775" s="7">
        <v>57316.3</v>
      </c>
      <c r="G775" s="7">
        <v>4459.0600000000004</v>
      </c>
      <c r="H775" s="7">
        <v>11160.99</v>
      </c>
      <c r="I775" s="7">
        <v>49506.02</v>
      </c>
      <c r="J775" s="7">
        <v>143527.34</v>
      </c>
      <c r="K775" s="23"/>
    </row>
    <row r="776" spans="2:11" ht="16.5" thickTop="1" thickBot="1" x14ac:dyDescent="0.3">
      <c r="B776" s="12" t="s">
        <v>50</v>
      </c>
      <c r="C776" s="39">
        <v>50</v>
      </c>
      <c r="D776" s="7">
        <v>0</v>
      </c>
      <c r="E776" s="7">
        <v>0</v>
      </c>
      <c r="F776" s="7">
        <v>0</v>
      </c>
      <c r="G776" s="7">
        <v>0</v>
      </c>
      <c r="H776" s="7">
        <v>0</v>
      </c>
      <c r="I776" s="7">
        <v>0</v>
      </c>
      <c r="J776" s="7">
        <v>0</v>
      </c>
      <c r="K776" s="23"/>
    </row>
    <row r="777" spans="2:11" ht="16.5" thickTop="1" thickBot="1" x14ac:dyDescent="0.3">
      <c r="B777" s="11" t="s">
        <v>109</v>
      </c>
      <c r="C777" s="39"/>
      <c r="D777" s="7"/>
      <c r="E777" s="7"/>
      <c r="F777" s="7"/>
      <c r="G777" s="7"/>
      <c r="H777" s="7"/>
      <c r="I777" s="7"/>
      <c r="J777" s="7"/>
      <c r="K777" s="23"/>
    </row>
    <row r="778" spans="2:11" ht="16.5" thickTop="1" thickBot="1" x14ac:dyDescent="0.3">
      <c r="B778" s="12" t="s">
        <v>47</v>
      </c>
      <c r="C778" s="39">
        <v>10</v>
      </c>
      <c r="D778" s="7">
        <v>99762</v>
      </c>
      <c r="E778" s="7">
        <v>108929.77</v>
      </c>
      <c r="F778" s="7">
        <v>113936.21</v>
      </c>
      <c r="G778" s="7">
        <v>137820.21</v>
      </c>
      <c r="H778" s="7">
        <v>152192.13</v>
      </c>
      <c r="I778" s="7">
        <v>157630.49</v>
      </c>
      <c r="J778" s="7">
        <v>167569.74</v>
      </c>
      <c r="K778" s="23"/>
    </row>
    <row r="779" spans="2:11" ht="16.5" thickTop="1" thickBot="1" x14ac:dyDescent="0.3">
      <c r="B779" s="12" t="s">
        <v>48</v>
      </c>
      <c r="C779" s="39">
        <v>20</v>
      </c>
      <c r="D779" s="7">
        <v>78398.23</v>
      </c>
      <c r="E779" s="7">
        <v>82542.559999999998</v>
      </c>
      <c r="F779" s="7">
        <v>63649</v>
      </c>
      <c r="G779" s="7">
        <v>73148.08</v>
      </c>
      <c r="H779" s="7">
        <v>82083.64</v>
      </c>
      <c r="I779" s="7">
        <v>77595.75</v>
      </c>
      <c r="J779" s="7">
        <v>96078.04</v>
      </c>
      <c r="K779" s="23"/>
    </row>
    <row r="780" spans="2:11" ht="16.5" thickTop="1" thickBot="1" x14ac:dyDescent="0.3">
      <c r="B780" s="12" t="s">
        <v>49</v>
      </c>
      <c r="C780" s="39">
        <v>30</v>
      </c>
      <c r="D780" s="7">
        <v>21363.77</v>
      </c>
      <c r="E780" s="7">
        <v>26387.21</v>
      </c>
      <c r="F780" s="7">
        <v>50287.21</v>
      </c>
      <c r="G780" s="7">
        <v>64672.13</v>
      </c>
      <c r="H780" s="7">
        <v>70108.490000000005</v>
      </c>
      <c r="I780" s="7">
        <v>80034.740000000005</v>
      </c>
      <c r="J780" s="7">
        <v>71491.7</v>
      </c>
      <c r="K780" s="23"/>
    </row>
    <row r="781" spans="2:11" ht="16.5" thickTop="1" thickBot="1" x14ac:dyDescent="0.3">
      <c r="B781" s="12" t="s">
        <v>12</v>
      </c>
      <c r="C781" s="39">
        <v>40</v>
      </c>
      <c r="D781" s="7">
        <v>21363.77</v>
      </c>
      <c r="E781" s="7">
        <v>26387.21</v>
      </c>
      <c r="F781" s="7">
        <v>50287.21</v>
      </c>
      <c r="G781" s="7">
        <v>64672.13</v>
      </c>
      <c r="H781" s="7">
        <v>70108.490000000005</v>
      </c>
      <c r="I781" s="7">
        <v>80034.740000000005</v>
      </c>
      <c r="J781" s="7">
        <v>71491.7</v>
      </c>
      <c r="K781" s="23"/>
    </row>
    <row r="782" spans="2:11" ht="16.5" thickTop="1" thickBot="1" x14ac:dyDescent="0.3">
      <c r="B782" s="12" t="s">
        <v>50</v>
      </c>
      <c r="C782" s="39">
        <v>50</v>
      </c>
      <c r="D782" s="7">
        <v>0</v>
      </c>
      <c r="E782" s="7">
        <v>0</v>
      </c>
      <c r="F782" s="7">
        <v>0</v>
      </c>
      <c r="G782" s="7">
        <v>0</v>
      </c>
      <c r="H782" s="7">
        <v>0</v>
      </c>
      <c r="I782" s="7">
        <v>0</v>
      </c>
      <c r="J782" s="7">
        <v>0</v>
      </c>
      <c r="K782" s="23"/>
    </row>
    <row r="783" spans="2:11" ht="16.5" thickTop="1" thickBot="1" x14ac:dyDescent="0.3">
      <c r="B783" s="11" t="s">
        <v>133</v>
      </c>
      <c r="C783" s="39"/>
      <c r="D783" s="7"/>
      <c r="E783" s="7"/>
      <c r="F783" s="7"/>
      <c r="G783" s="7"/>
      <c r="H783" s="7"/>
      <c r="I783" s="7"/>
      <c r="J783" s="7"/>
      <c r="K783" s="23"/>
    </row>
    <row r="784" spans="2:11" ht="16.5" thickTop="1" thickBot="1" x14ac:dyDescent="0.3">
      <c r="B784" s="12" t="s">
        <v>47</v>
      </c>
      <c r="C784" s="39">
        <v>10</v>
      </c>
      <c r="D784" s="7">
        <v>347645</v>
      </c>
      <c r="E784" s="7">
        <v>348555.98</v>
      </c>
      <c r="F784" s="7">
        <v>318730.32</v>
      </c>
      <c r="G784" s="7">
        <v>346225.47</v>
      </c>
      <c r="H784" s="7">
        <v>403622.3</v>
      </c>
      <c r="I784" s="7">
        <v>361639.85</v>
      </c>
      <c r="J784" s="7">
        <v>319061.03999999998</v>
      </c>
      <c r="K784" s="23"/>
    </row>
    <row r="785" spans="2:11" ht="16.5" thickTop="1" thickBot="1" x14ac:dyDescent="0.3">
      <c r="B785" s="12" t="s">
        <v>48</v>
      </c>
      <c r="C785" s="39">
        <v>20</v>
      </c>
      <c r="D785" s="7">
        <v>217406.02</v>
      </c>
      <c r="E785" s="7">
        <v>249816.66</v>
      </c>
      <c r="F785" s="7">
        <v>199445.85</v>
      </c>
      <c r="G785" s="7">
        <v>227371.17</v>
      </c>
      <c r="H785" s="7">
        <v>285397.45</v>
      </c>
      <c r="I785" s="7">
        <v>296489.81</v>
      </c>
      <c r="J785" s="7">
        <v>315575.53999999998</v>
      </c>
      <c r="K785" s="23"/>
    </row>
    <row r="786" spans="2:11" ht="16.5" thickTop="1" thickBot="1" x14ac:dyDescent="0.3">
      <c r="B786" s="12" t="s">
        <v>49</v>
      </c>
      <c r="C786" s="39">
        <v>30</v>
      </c>
      <c r="D786" s="7">
        <v>130238.98</v>
      </c>
      <c r="E786" s="7">
        <v>98739.32</v>
      </c>
      <c r="F786" s="7">
        <v>119284.47</v>
      </c>
      <c r="G786" s="7">
        <v>118854.3</v>
      </c>
      <c r="H786" s="7">
        <v>118224.85</v>
      </c>
      <c r="I786" s="7">
        <v>65150.04</v>
      </c>
      <c r="J786" s="7">
        <v>3485.5</v>
      </c>
      <c r="K786" s="23"/>
    </row>
    <row r="787" spans="2:11" ht="16.5" thickTop="1" thickBot="1" x14ac:dyDescent="0.3">
      <c r="B787" s="12" t="s">
        <v>12</v>
      </c>
      <c r="C787" s="39">
        <v>40</v>
      </c>
      <c r="D787" s="7">
        <v>130238.98</v>
      </c>
      <c r="E787" s="7">
        <v>98739.32</v>
      </c>
      <c r="F787" s="7">
        <v>119284.47</v>
      </c>
      <c r="G787" s="7">
        <v>118854.3</v>
      </c>
      <c r="H787" s="7">
        <v>118224.85</v>
      </c>
      <c r="I787" s="7">
        <v>65150.04</v>
      </c>
      <c r="J787" s="7">
        <v>3485.5</v>
      </c>
      <c r="K787" s="23"/>
    </row>
    <row r="788" spans="2:11" ht="16.5" thickTop="1" thickBot="1" x14ac:dyDescent="0.3">
      <c r="B788" s="12" t="s">
        <v>50</v>
      </c>
      <c r="C788" s="39">
        <v>50</v>
      </c>
      <c r="D788" s="7">
        <v>0</v>
      </c>
      <c r="E788" s="7">
        <v>0</v>
      </c>
      <c r="F788" s="7">
        <v>0</v>
      </c>
      <c r="G788" s="7">
        <v>0</v>
      </c>
      <c r="H788" s="7">
        <v>0</v>
      </c>
      <c r="I788" s="7">
        <v>0</v>
      </c>
      <c r="J788" s="7">
        <v>0</v>
      </c>
      <c r="K788" s="23"/>
    </row>
    <row r="789" spans="2:11" ht="16.5" thickTop="1" thickBot="1" x14ac:dyDescent="0.3">
      <c r="B789" s="11" t="s">
        <v>96</v>
      </c>
      <c r="C789" s="39"/>
      <c r="D789" s="7"/>
      <c r="E789" s="7"/>
      <c r="F789" s="7"/>
      <c r="G789" s="7"/>
      <c r="H789" s="7"/>
      <c r="I789" s="7"/>
      <c r="J789" s="7"/>
      <c r="K789" s="23"/>
    </row>
    <row r="790" spans="2:11" ht="16.5" thickTop="1" thickBot="1" x14ac:dyDescent="0.3">
      <c r="B790" s="12" t="s">
        <v>47</v>
      </c>
      <c r="C790" s="39">
        <v>10</v>
      </c>
      <c r="D790" s="7">
        <v>433740</v>
      </c>
      <c r="E790" s="7">
        <v>486296.22</v>
      </c>
      <c r="F790" s="7">
        <v>424075.39</v>
      </c>
      <c r="G790" s="7">
        <v>499014.69</v>
      </c>
      <c r="H790" s="7">
        <v>577297.51</v>
      </c>
      <c r="I790" s="7">
        <v>804172.36</v>
      </c>
      <c r="J790" s="7">
        <v>25250.98</v>
      </c>
      <c r="K790" s="23"/>
    </row>
    <row r="791" spans="2:11" ht="16.5" thickTop="1" thickBot="1" x14ac:dyDescent="0.3">
      <c r="B791" s="12" t="s">
        <v>48</v>
      </c>
      <c r="C791" s="39">
        <v>20</v>
      </c>
      <c r="D791" s="7">
        <v>164605.78</v>
      </c>
      <c r="E791" s="7">
        <v>229994.83</v>
      </c>
      <c r="F791" s="7">
        <v>148927.70000000001</v>
      </c>
      <c r="G791" s="7">
        <v>151007.18</v>
      </c>
      <c r="H791" s="7">
        <v>34185.15</v>
      </c>
      <c r="I791" s="7">
        <v>40058</v>
      </c>
      <c r="J791" s="7">
        <v>25240.98</v>
      </c>
      <c r="K791" s="23"/>
    </row>
    <row r="792" spans="2:11" ht="16.5" thickTop="1" thickBot="1" x14ac:dyDescent="0.3">
      <c r="B792" s="12" t="s">
        <v>49</v>
      </c>
      <c r="C792" s="39">
        <v>30</v>
      </c>
      <c r="D792" s="7">
        <v>269134.21999999997</v>
      </c>
      <c r="E792" s="7">
        <v>256301.39</v>
      </c>
      <c r="F792" s="7">
        <v>275147.69</v>
      </c>
      <c r="G792" s="7">
        <v>348007.51</v>
      </c>
      <c r="H792" s="7">
        <v>543112.36</v>
      </c>
      <c r="I792" s="7">
        <v>764114.36</v>
      </c>
      <c r="J792" s="7">
        <v>10</v>
      </c>
      <c r="K792" s="23"/>
    </row>
    <row r="793" spans="2:11" ht="16.5" thickTop="1" thickBot="1" x14ac:dyDescent="0.3">
      <c r="B793" s="12" t="s">
        <v>12</v>
      </c>
      <c r="C793" s="39">
        <v>40</v>
      </c>
      <c r="D793" s="7">
        <v>269134.21999999997</v>
      </c>
      <c r="E793" s="7">
        <v>256301.39</v>
      </c>
      <c r="F793" s="7">
        <v>275147.69</v>
      </c>
      <c r="G793" s="7">
        <v>348007.51</v>
      </c>
      <c r="H793" s="7">
        <v>543112.36</v>
      </c>
      <c r="I793" s="7">
        <v>764114.36</v>
      </c>
      <c r="J793" s="7">
        <v>10</v>
      </c>
      <c r="K793" s="23"/>
    </row>
    <row r="794" spans="2:11" ht="16.5" thickTop="1" thickBot="1" x14ac:dyDescent="0.3">
      <c r="B794" s="12" t="s">
        <v>50</v>
      </c>
      <c r="C794" s="39">
        <v>50</v>
      </c>
      <c r="D794" s="7">
        <v>0</v>
      </c>
      <c r="E794" s="7">
        <v>0</v>
      </c>
      <c r="F794" s="7">
        <v>0</v>
      </c>
      <c r="G794" s="7">
        <v>0</v>
      </c>
      <c r="H794" s="7">
        <v>0</v>
      </c>
      <c r="I794" s="7">
        <v>0</v>
      </c>
      <c r="J794" s="7">
        <v>0</v>
      </c>
      <c r="K794" s="23"/>
    </row>
    <row r="795" spans="2:11" ht="16.5" thickTop="1" thickBot="1" x14ac:dyDescent="0.3">
      <c r="B795" s="11" t="s">
        <v>115</v>
      </c>
      <c r="C795" s="39"/>
      <c r="D795" s="7"/>
      <c r="E795" s="7"/>
      <c r="F795" s="7"/>
      <c r="G795" s="7"/>
      <c r="H795" s="7"/>
      <c r="I795" s="7"/>
      <c r="J795" s="7"/>
      <c r="K795" s="23"/>
    </row>
    <row r="796" spans="2:11" ht="16.5" thickTop="1" thickBot="1" x14ac:dyDescent="0.3">
      <c r="B796" s="12" t="s">
        <v>47</v>
      </c>
      <c r="C796" s="39">
        <v>10</v>
      </c>
      <c r="D796" s="7">
        <v>207957</v>
      </c>
      <c r="E796" s="7">
        <v>232355.75</v>
      </c>
      <c r="F796" s="7">
        <v>250901.75</v>
      </c>
      <c r="G796" s="7">
        <v>261925.26</v>
      </c>
      <c r="H796" s="7">
        <v>273264.40999999997</v>
      </c>
      <c r="I796" s="7">
        <v>312404.24</v>
      </c>
      <c r="J796" s="7">
        <v>349241.96</v>
      </c>
      <c r="K796" s="23"/>
    </row>
    <row r="797" spans="2:11" ht="16.5" thickTop="1" thickBot="1" x14ac:dyDescent="0.3">
      <c r="B797" s="12" t="s">
        <v>48</v>
      </c>
      <c r="C797" s="39">
        <v>20</v>
      </c>
      <c r="D797" s="7">
        <v>192057.25</v>
      </c>
      <c r="E797" s="7">
        <v>198868</v>
      </c>
      <c r="F797" s="7">
        <v>214539.49</v>
      </c>
      <c r="G797" s="7">
        <v>242933.85</v>
      </c>
      <c r="H797" s="7">
        <v>272930.17</v>
      </c>
      <c r="I797" s="7">
        <v>311406.28000000003</v>
      </c>
      <c r="J797" s="7">
        <v>338300.8</v>
      </c>
      <c r="K797" s="23"/>
    </row>
    <row r="798" spans="2:11" ht="16.5" thickTop="1" thickBot="1" x14ac:dyDescent="0.3">
      <c r="B798" s="12" t="s">
        <v>49</v>
      </c>
      <c r="C798" s="39">
        <v>30</v>
      </c>
      <c r="D798" s="7">
        <v>15899.75</v>
      </c>
      <c r="E798" s="7">
        <v>33487.75</v>
      </c>
      <c r="F798" s="7">
        <v>36362.26</v>
      </c>
      <c r="G798" s="7">
        <v>18991.41</v>
      </c>
      <c r="H798" s="7">
        <v>334.24</v>
      </c>
      <c r="I798" s="7">
        <v>997.96</v>
      </c>
      <c r="J798" s="7">
        <v>10941.16</v>
      </c>
      <c r="K798" s="23"/>
    </row>
    <row r="799" spans="2:11" ht="16.5" thickTop="1" thickBot="1" x14ac:dyDescent="0.3">
      <c r="B799" s="12" t="s">
        <v>12</v>
      </c>
      <c r="C799" s="39">
        <v>40</v>
      </c>
      <c r="D799" s="7">
        <v>15899.75</v>
      </c>
      <c r="E799" s="7">
        <v>33487.75</v>
      </c>
      <c r="F799" s="7">
        <v>36362.26</v>
      </c>
      <c r="G799" s="7">
        <v>18991.41</v>
      </c>
      <c r="H799" s="7">
        <v>334.24</v>
      </c>
      <c r="I799" s="7">
        <v>997.96</v>
      </c>
      <c r="J799" s="7">
        <v>10941.16</v>
      </c>
      <c r="K799" s="23"/>
    </row>
    <row r="800" spans="2:11" ht="16.5" thickTop="1" thickBot="1" x14ac:dyDescent="0.3">
      <c r="B800" s="12" t="s">
        <v>50</v>
      </c>
      <c r="C800" s="39">
        <v>50</v>
      </c>
      <c r="D800" s="7">
        <v>0</v>
      </c>
      <c r="E800" s="7">
        <v>0</v>
      </c>
      <c r="F800" s="7">
        <v>0</v>
      </c>
      <c r="G800" s="7">
        <v>0</v>
      </c>
      <c r="H800" s="7">
        <v>0</v>
      </c>
      <c r="I800" s="7">
        <v>0</v>
      </c>
      <c r="J800" s="7">
        <v>0</v>
      </c>
      <c r="K800" s="23"/>
    </row>
    <row r="801" spans="2:11" ht="16.5" thickTop="1" thickBot="1" x14ac:dyDescent="0.3">
      <c r="B801" s="11" t="s">
        <v>148</v>
      </c>
      <c r="C801" s="39"/>
      <c r="D801" s="7"/>
      <c r="E801" s="7"/>
      <c r="F801" s="7"/>
      <c r="G801" s="7"/>
      <c r="H801" s="7"/>
      <c r="I801" s="7"/>
      <c r="J801" s="7"/>
      <c r="K801" s="23"/>
    </row>
    <row r="802" spans="2:11" ht="16.5" thickTop="1" thickBot="1" x14ac:dyDescent="0.3">
      <c r="B802" s="12" t="s">
        <v>47</v>
      </c>
      <c r="C802" s="39">
        <v>10</v>
      </c>
      <c r="D802" s="7">
        <v>406409</v>
      </c>
      <c r="E802" s="7">
        <v>425307.29</v>
      </c>
      <c r="F802" s="7">
        <v>414110.95</v>
      </c>
      <c r="G802" s="7">
        <v>477172.42</v>
      </c>
      <c r="H802" s="7">
        <v>530946.86</v>
      </c>
      <c r="I802" s="7">
        <v>531146.41</v>
      </c>
      <c r="J802" s="7">
        <v>626799.66</v>
      </c>
      <c r="K802" s="23"/>
    </row>
    <row r="803" spans="2:11" ht="16.5" thickTop="1" thickBot="1" x14ac:dyDescent="0.3">
      <c r="B803" s="12" t="s">
        <v>48</v>
      </c>
      <c r="C803" s="39">
        <v>20</v>
      </c>
      <c r="D803" s="7">
        <v>350445.71</v>
      </c>
      <c r="E803" s="7">
        <v>342462.34</v>
      </c>
      <c r="F803" s="7">
        <v>300196.53000000003</v>
      </c>
      <c r="G803" s="7">
        <v>340772.56</v>
      </c>
      <c r="H803" s="7">
        <v>386780.45</v>
      </c>
      <c r="I803" s="7">
        <v>432894.75</v>
      </c>
      <c r="J803" s="7">
        <v>488433.95</v>
      </c>
      <c r="K803" s="23"/>
    </row>
    <row r="804" spans="2:11" ht="16.5" thickTop="1" thickBot="1" x14ac:dyDescent="0.3">
      <c r="B804" s="12" t="s">
        <v>49</v>
      </c>
      <c r="C804" s="39">
        <v>30</v>
      </c>
      <c r="D804" s="7">
        <v>55963.29</v>
      </c>
      <c r="E804" s="7">
        <v>82844.95</v>
      </c>
      <c r="F804" s="7">
        <v>113914.42</v>
      </c>
      <c r="G804" s="7">
        <v>136399.85999999999</v>
      </c>
      <c r="H804" s="7">
        <v>144166.41</v>
      </c>
      <c r="I804" s="7">
        <v>98251.66</v>
      </c>
      <c r="J804" s="7">
        <v>138365.71</v>
      </c>
      <c r="K804" s="23"/>
    </row>
    <row r="805" spans="2:11" ht="16.5" thickTop="1" thickBot="1" x14ac:dyDescent="0.3">
      <c r="B805" s="12" t="s">
        <v>12</v>
      </c>
      <c r="C805" s="39">
        <v>40</v>
      </c>
      <c r="D805" s="7">
        <v>55963.29</v>
      </c>
      <c r="E805" s="7">
        <v>82844.95</v>
      </c>
      <c r="F805" s="7">
        <v>113914.42</v>
      </c>
      <c r="G805" s="7">
        <v>136399.85999999999</v>
      </c>
      <c r="H805" s="7">
        <v>144166.41</v>
      </c>
      <c r="I805" s="7">
        <v>98251.66</v>
      </c>
      <c r="J805" s="7">
        <v>138365.71</v>
      </c>
      <c r="K805" s="23"/>
    </row>
    <row r="806" spans="2:11" ht="16.5" thickTop="1" thickBot="1" x14ac:dyDescent="0.3">
      <c r="B806" s="12" t="s">
        <v>50</v>
      </c>
      <c r="C806" s="39">
        <v>50</v>
      </c>
      <c r="D806" s="7">
        <v>0</v>
      </c>
      <c r="E806" s="7">
        <v>0</v>
      </c>
      <c r="F806" s="7">
        <v>0</v>
      </c>
      <c r="G806" s="7">
        <v>0</v>
      </c>
      <c r="H806" s="7">
        <v>0</v>
      </c>
      <c r="I806" s="7">
        <v>0</v>
      </c>
      <c r="J806" s="7">
        <v>0</v>
      </c>
      <c r="K806" s="23"/>
    </row>
    <row r="807" spans="2:11" ht="16.5" thickTop="1" thickBot="1" x14ac:dyDescent="0.3">
      <c r="B807" s="11" t="s">
        <v>118</v>
      </c>
      <c r="C807" s="39"/>
      <c r="D807" s="7"/>
      <c r="E807" s="7"/>
      <c r="F807" s="7"/>
      <c r="G807" s="7"/>
      <c r="H807" s="7"/>
      <c r="I807" s="7"/>
      <c r="J807" s="7"/>
      <c r="K807" s="23"/>
    </row>
    <row r="808" spans="2:11" ht="16.5" thickTop="1" thickBot="1" x14ac:dyDescent="0.3">
      <c r="B808" s="12" t="s">
        <v>47</v>
      </c>
      <c r="C808" s="39">
        <v>10</v>
      </c>
      <c r="D808" s="7">
        <v>35688</v>
      </c>
      <c r="E808" s="7">
        <v>51701.68</v>
      </c>
      <c r="F808" s="7">
        <v>68632.77</v>
      </c>
      <c r="G808" s="7">
        <v>89409.77</v>
      </c>
      <c r="H808" s="7">
        <v>505725.03</v>
      </c>
      <c r="I808" s="7">
        <v>694388.2</v>
      </c>
      <c r="J808" s="7">
        <v>726306.31</v>
      </c>
      <c r="K808" s="23"/>
    </row>
    <row r="809" spans="2:11" ht="16.5" thickTop="1" thickBot="1" x14ac:dyDescent="0.3">
      <c r="B809" s="12" t="s">
        <v>48</v>
      </c>
      <c r="C809" s="39">
        <v>20</v>
      </c>
      <c r="D809" s="7">
        <v>5138.32</v>
      </c>
      <c r="E809" s="7">
        <v>4176.91</v>
      </c>
      <c r="F809" s="7">
        <v>282</v>
      </c>
      <c r="G809" s="7">
        <v>1195.74</v>
      </c>
      <c r="H809" s="7">
        <v>235099.83</v>
      </c>
      <c r="I809" s="7">
        <v>399324.89</v>
      </c>
      <c r="J809" s="7">
        <v>437648.89</v>
      </c>
      <c r="K809" s="23"/>
    </row>
    <row r="810" spans="2:11" ht="16.5" thickTop="1" thickBot="1" x14ac:dyDescent="0.3">
      <c r="B810" s="12" t="s">
        <v>49</v>
      </c>
      <c r="C810" s="39">
        <v>30</v>
      </c>
      <c r="D810" s="7">
        <v>30549.68</v>
      </c>
      <c r="E810" s="7">
        <v>47524.77</v>
      </c>
      <c r="F810" s="7">
        <v>68350.77</v>
      </c>
      <c r="G810" s="7">
        <v>88214.03</v>
      </c>
      <c r="H810" s="7">
        <v>270625.2</v>
      </c>
      <c r="I810" s="7">
        <v>295063.31</v>
      </c>
      <c r="J810" s="7">
        <v>288657.42</v>
      </c>
      <c r="K810" s="23"/>
    </row>
    <row r="811" spans="2:11" ht="16.5" thickTop="1" thickBot="1" x14ac:dyDescent="0.3">
      <c r="B811" s="12" t="s">
        <v>12</v>
      </c>
      <c r="C811" s="39">
        <v>40</v>
      </c>
      <c r="D811" s="7">
        <v>30549.68</v>
      </c>
      <c r="E811" s="7">
        <v>47524.77</v>
      </c>
      <c r="F811" s="7">
        <v>68350.77</v>
      </c>
      <c r="G811" s="7">
        <v>88214.03</v>
      </c>
      <c r="H811" s="7">
        <v>270625.2</v>
      </c>
      <c r="I811" s="7">
        <v>295063.31</v>
      </c>
      <c r="J811" s="7">
        <v>288657.42</v>
      </c>
      <c r="K811" s="23"/>
    </row>
    <row r="812" spans="2:11" ht="16.5" thickTop="1" thickBot="1" x14ac:dyDescent="0.3">
      <c r="B812" s="12" t="s">
        <v>50</v>
      </c>
      <c r="C812" s="39">
        <v>50</v>
      </c>
      <c r="D812" s="7">
        <v>0</v>
      </c>
      <c r="E812" s="7">
        <v>0</v>
      </c>
      <c r="F812" s="7">
        <v>0</v>
      </c>
      <c r="G812" s="7">
        <v>0</v>
      </c>
      <c r="H812" s="7">
        <v>0</v>
      </c>
      <c r="I812" s="7">
        <v>0</v>
      </c>
      <c r="J812" s="7">
        <v>0</v>
      </c>
      <c r="K812" s="23"/>
    </row>
    <row r="813" spans="2:11" ht="16.5" thickTop="1" thickBot="1" x14ac:dyDescent="0.3">
      <c r="B813" s="11" t="s">
        <v>142</v>
      </c>
      <c r="C813" s="39"/>
      <c r="D813" s="7"/>
      <c r="E813" s="7"/>
      <c r="F813" s="7"/>
      <c r="G813" s="7"/>
      <c r="H813" s="7"/>
      <c r="I813" s="7"/>
      <c r="J813" s="7"/>
      <c r="K813" s="23"/>
    </row>
    <row r="814" spans="2:11" ht="16.5" thickTop="1" thickBot="1" x14ac:dyDescent="0.3">
      <c r="B814" s="12" t="s">
        <v>47</v>
      </c>
      <c r="C814" s="39">
        <v>10</v>
      </c>
      <c r="D814" s="7">
        <v>332342</v>
      </c>
      <c r="E814" s="7">
        <v>337309</v>
      </c>
      <c r="F814" s="7">
        <v>337990</v>
      </c>
      <c r="G814" s="7">
        <v>343490</v>
      </c>
      <c r="H814" s="7">
        <v>348573</v>
      </c>
      <c r="I814" s="7">
        <v>356628</v>
      </c>
      <c r="J814" s="7">
        <v>429011.14</v>
      </c>
      <c r="K814" s="23"/>
    </row>
    <row r="815" spans="2:11" ht="16.5" thickTop="1" thickBot="1" x14ac:dyDescent="0.3">
      <c r="B815" s="12" t="s">
        <v>48</v>
      </c>
      <c r="C815" s="39">
        <v>20</v>
      </c>
      <c r="D815" s="7">
        <v>332342</v>
      </c>
      <c r="E815" s="7">
        <v>337309</v>
      </c>
      <c r="F815" s="7">
        <v>337990</v>
      </c>
      <c r="G815" s="7">
        <v>343490</v>
      </c>
      <c r="H815" s="7">
        <v>348573</v>
      </c>
      <c r="I815" s="7">
        <v>302574.86</v>
      </c>
      <c r="J815" s="7">
        <v>428986.64</v>
      </c>
      <c r="K815" s="23"/>
    </row>
    <row r="816" spans="2:11" ht="16.5" thickTop="1" thickBot="1" x14ac:dyDescent="0.3">
      <c r="B816" s="12" t="s">
        <v>49</v>
      </c>
      <c r="C816" s="39">
        <v>30</v>
      </c>
      <c r="D816" s="7">
        <v>0</v>
      </c>
      <c r="E816" s="7">
        <v>0</v>
      </c>
      <c r="F816" s="7">
        <v>0</v>
      </c>
      <c r="G816" s="7">
        <v>0</v>
      </c>
      <c r="H816" s="7">
        <v>0</v>
      </c>
      <c r="I816" s="7">
        <v>54053.14</v>
      </c>
      <c r="J816" s="7">
        <v>24.5</v>
      </c>
      <c r="K816" s="23"/>
    </row>
    <row r="817" spans="2:11" ht="16.5" thickTop="1" thickBot="1" x14ac:dyDescent="0.3">
      <c r="B817" s="12" t="s">
        <v>12</v>
      </c>
      <c r="C817" s="39">
        <v>40</v>
      </c>
      <c r="D817" s="7">
        <v>0</v>
      </c>
      <c r="E817" s="7">
        <v>0</v>
      </c>
      <c r="F817" s="7">
        <v>0</v>
      </c>
      <c r="G817" s="7">
        <v>0</v>
      </c>
      <c r="H817" s="7">
        <v>0</v>
      </c>
      <c r="I817" s="7">
        <v>54053.14</v>
      </c>
      <c r="J817" s="7">
        <v>24.5</v>
      </c>
      <c r="K817" s="23"/>
    </row>
    <row r="818" spans="2:11" ht="16.5" thickTop="1" thickBot="1" x14ac:dyDescent="0.3">
      <c r="B818" s="12" t="s">
        <v>50</v>
      </c>
      <c r="C818" s="39">
        <v>50</v>
      </c>
      <c r="D818" s="7">
        <v>0</v>
      </c>
      <c r="E818" s="7">
        <v>0</v>
      </c>
      <c r="F818" s="7">
        <v>0</v>
      </c>
      <c r="G818" s="7">
        <v>0</v>
      </c>
      <c r="H818" s="7">
        <v>0</v>
      </c>
      <c r="I818" s="7">
        <v>0</v>
      </c>
      <c r="J818" s="7">
        <v>0</v>
      </c>
      <c r="K818" s="23"/>
    </row>
    <row r="819" spans="2:11" ht="16.5" thickTop="1" thickBot="1" x14ac:dyDescent="0.3">
      <c r="B819" s="11" t="s">
        <v>145</v>
      </c>
      <c r="C819" s="39"/>
      <c r="D819" s="7"/>
      <c r="E819" s="7"/>
      <c r="F819" s="7"/>
      <c r="G819" s="7"/>
      <c r="H819" s="7"/>
      <c r="I819" s="7"/>
      <c r="J819" s="7"/>
      <c r="K819" s="23"/>
    </row>
    <row r="820" spans="2:11" ht="16.5" thickTop="1" thickBot="1" x14ac:dyDescent="0.3">
      <c r="B820" s="12" t="s">
        <v>47</v>
      </c>
      <c r="C820" s="39">
        <v>10</v>
      </c>
      <c r="D820" s="7">
        <v>946009</v>
      </c>
      <c r="E820" s="7">
        <v>986372.62</v>
      </c>
      <c r="F820" s="7">
        <v>968841</v>
      </c>
      <c r="G820" s="7">
        <v>1132968.8600000001</v>
      </c>
      <c r="H820" s="7">
        <v>1219228.02</v>
      </c>
      <c r="I820" s="7">
        <v>1280999.48</v>
      </c>
      <c r="J820" s="7">
        <v>1492205.61</v>
      </c>
      <c r="K820" s="23"/>
    </row>
    <row r="821" spans="2:11" ht="16.5" thickTop="1" thickBot="1" x14ac:dyDescent="0.3">
      <c r="B821" s="12" t="s">
        <v>48</v>
      </c>
      <c r="C821" s="39">
        <v>20</v>
      </c>
      <c r="D821" s="7">
        <v>754979.38</v>
      </c>
      <c r="E821" s="7">
        <v>709325.12</v>
      </c>
      <c r="F821" s="7">
        <v>636516.14</v>
      </c>
      <c r="G821" s="7">
        <v>916922.84</v>
      </c>
      <c r="H821" s="7">
        <v>954711.54</v>
      </c>
      <c r="I821" s="7">
        <v>866207.87</v>
      </c>
      <c r="J821" s="7">
        <v>934259.33</v>
      </c>
      <c r="K821" s="23"/>
    </row>
    <row r="822" spans="2:11" ht="16.5" thickTop="1" thickBot="1" x14ac:dyDescent="0.3">
      <c r="B822" s="12" t="s">
        <v>49</v>
      </c>
      <c r="C822" s="39">
        <v>30</v>
      </c>
      <c r="D822" s="7">
        <v>191029.62</v>
      </c>
      <c r="E822" s="7">
        <v>277047.5</v>
      </c>
      <c r="F822" s="7">
        <v>332324.86</v>
      </c>
      <c r="G822" s="7">
        <v>216046.02</v>
      </c>
      <c r="H822" s="7">
        <v>264516.47999999998</v>
      </c>
      <c r="I822" s="7">
        <v>414791.61</v>
      </c>
      <c r="J822" s="7">
        <v>557946.28</v>
      </c>
      <c r="K822" s="23"/>
    </row>
    <row r="823" spans="2:11" ht="16.5" thickTop="1" thickBot="1" x14ac:dyDescent="0.3">
      <c r="B823" s="12" t="s">
        <v>12</v>
      </c>
      <c r="C823" s="39">
        <v>40</v>
      </c>
      <c r="D823" s="7">
        <v>191029.62</v>
      </c>
      <c r="E823" s="7">
        <v>277047.5</v>
      </c>
      <c r="F823" s="7">
        <v>332324.86</v>
      </c>
      <c r="G823" s="7">
        <v>216046.02</v>
      </c>
      <c r="H823" s="7">
        <v>264516.47999999998</v>
      </c>
      <c r="I823" s="7">
        <v>414791.61</v>
      </c>
      <c r="J823" s="7">
        <v>557946.28</v>
      </c>
      <c r="K823" s="23"/>
    </row>
    <row r="824" spans="2:11" ht="16.5" thickTop="1" thickBot="1" x14ac:dyDescent="0.3">
      <c r="B824" s="12" t="s">
        <v>50</v>
      </c>
      <c r="C824" s="39">
        <v>50</v>
      </c>
      <c r="D824" s="7">
        <v>0</v>
      </c>
      <c r="E824" s="7">
        <v>0</v>
      </c>
      <c r="F824" s="7">
        <v>0</v>
      </c>
      <c r="G824" s="7">
        <v>0</v>
      </c>
      <c r="H824" s="7">
        <v>0</v>
      </c>
      <c r="I824" s="7">
        <v>0</v>
      </c>
      <c r="J824" s="7">
        <v>0</v>
      </c>
      <c r="K824" s="23"/>
    </row>
    <row r="825" spans="2:11" ht="16.5" thickTop="1" thickBot="1" x14ac:dyDescent="0.3">
      <c r="B825" s="11" t="s">
        <v>101</v>
      </c>
      <c r="C825" s="39"/>
      <c r="D825" s="7"/>
      <c r="E825" s="7"/>
      <c r="F825" s="7"/>
      <c r="G825" s="7"/>
      <c r="H825" s="7"/>
      <c r="I825" s="7"/>
      <c r="J825" s="7"/>
      <c r="K825" s="23"/>
    </row>
    <row r="826" spans="2:11" ht="16.5" thickTop="1" thickBot="1" x14ac:dyDescent="0.3">
      <c r="B826" s="12" t="s">
        <v>47</v>
      </c>
      <c r="C826" s="39">
        <v>10</v>
      </c>
      <c r="D826" s="7">
        <v>81401</v>
      </c>
      <c r="E826" s="7">
        <v>107529.88</v>
      </c>
      <c r="F826" s="7">
        <v>227721.97</v>
      </c>
      <c r="G826" s="7">
        <v>248828.97</v>
      </c>
      <c r="H826" s="7">
        <v>241315.09</v>
      </c>
      <c r="I826" s="7">
        <v>341200.67</v>
      </c>
      <c r="J826" s="7">
        <v>422849.64</v>
      </c>
      <c r="K826" s="23"/>
    </row>
    <row r="827" spans="2:11" ht="16.5" thickTop="1" thickBot="1" x14ac:dyDescent="0.3">
      <c r="B827" s="12" t="s">
        <v>48</v>
      </c>
      <c r="C827" s="39">
        <v>20</v>
      </c>
      <c r="D827" s="7">
        <v>24514.12</v>
      </c>
      <c r="E827" s="7">
        <v>30477.91</v>
      </c>
      <c r="F827" s="7">
        <v>79446</v>
      </c>
      <c r="G827" s="7">
        <v>107888.88</v>
      </c>
      <c r="H827" s="7">
        <v>493.42</v>
      </c>
      <c r="I827" s="7">
        <v>18758.03</v>
      </c>
      <c r="J827" s="7">
        <v>6099.95</v>
      </c>
      <c r="K827" s="23"/>
    </row>
    <row r="828" spans="2:11" ht="16.5" thickTop="1" thickBot="1" x14ac:dyDescent="0.3">
      <c r="B828" s="12" t="s">
        <v>49</v>
      </c>
      <c r="C828" s="39">
        <v>30</v>
      </c>
      <c r="D828" s="7">
        <v>56886.879999999997</v>
      </c>
      <c r="E828" s="7">
        <v>77051.97</v>
      </c>
      <c r="F828" s="7">
        <v>148275.97</v>
      </c>
      <c r="G828" s="7">
        <v>140940.09</v>
      </c>
      <c r="H828" s="7">
        <v>240821.67</v>
      </c>
      <c r="I828" s="7">
        <v>322442.64</v>
      </c>
      <c r="J828" s="7">
        <v>416749.69</v>
      </c>
      <c r="K828" s="23"/>
    </row>
    <row r="829" spans="2:11" ht="16.5" thickTop="1" thickBot="1" x14ac:dyDescent="0.3">
      <c r="B829" s="12" t="s">
        <v>12</v>
      </c>
      <c r="C829" s="39">
        <v>40</v>
      </c>
      <c r="D829" s="7">
        <v>56886.879999999997</v>
      </c>
      <c r="E829" s="7">
        <v>77051.97</v>
      </c>
      <c r="F829" s="7">
        <v>148275.97</v>
      </c>
      <c r="G829" s="7">
        <v>140940.09</v>
      </c>
      <c r="H829" s="7">
        <v>240821.67</v>
      </c>
      <c r="I829" s="7">
        <v>322442.64</v>
      </c>
      <c r="J829" s="7">
        <v>416749.69</v>
      </c>
      <c r="K829" s="23"/>
    </row>
    <row r="830" spans="2:11" ht="16.5" thickTop="1" thickBot="1" x14ac:dyDescent="0.3">
      <c r="B830" s="12" t="s">
        <v>50</v>
      </c>
      <c r="C830" s="39">
        <v>50</v>
      </c>
      <c r="D830" s="7">
        <v>0</v>
      </c>
      <c r="E830" s="7">
        <v>0</v>
      </c>
      <c r="F830" s="7">
        <v>0</v>
      </c>
      <c r="G830" s="7">
        <v>0</v>
      </c>
      <c r="H830" s="7">
        <v>0</v>
      </c>
      <c r="I830" s="7">
        <v>0</v>
      </c>
      <c r="J830" s="7">
        <v>0</v>
      </c>
      <c r="K830" s="23"/>
    </row>
    <row r="831" spans="2:11" ht="16.5" thickTop="1" thickBot="1" x14ac:dyDescent="0.3">
      <c r="B831" s="11" t="s">
        <v>104</v>
      </c>
      <c r="C831" s="39"/>
      <c r="D831" s="7"/>
      <c r="E831" s="7"/>
      <c r="F831" s="7"/>
      <c r="G831" s="7"/>
      <c r="H831" s="7"/>
      <c r="I831" s="7"/>
      <c r="J831" s="7"/>
      <c r="K831" s="23"/>
    </row>
    <row r="832" spans="2:11" ht="16.5" thickTop="1" thickBot="1" x14ac:dyDescent="0.3">
      <c r="B832" s="12" t="s">
        <v>47</v>
      </c>
      <c r="C832" s="39">
        <v>10</v>
      </c>
      <c r="D832" s="7">
        <v>344121</v>
      </c>
      <c r="E832" s="7">
        <v>352514.07</v>
      </c>
      <c r="F832" s="7">
        <v>378061</v>
      </c>
      <c r="G832" s="7">
        <v>310142.59000000003</v>
      </c>
      <c r="H832" s="7">
        <v>384081.47</v>
      </c>
      <c r="I832" s="7">
        <v>524145.27</v>
      </c>
      <c r="J832" s="7">
        <v>863748.83</v>
      </c>
      <c r="K832" s="23"/>
    </row>
    <row r="833" spans="2:11" ht="16.5" thickTop="1" thickBot="1" x14ac:dyDescent="0.3">
      <c r="B833" s="12" t="s">
        <v>48</v>
      </c>
      <c r="C833" s="39">
        <v>20</v>
      </c>
      <c r="D833" s="7">
        <v>103070.93</v>
      </c>
      <c r="E833" s="7">
        <v>160872.5</v>
      </c>
      <c r="F833" s="7">
        <v>200573.41</v>
      </c>
      <c r="G833" s="7">
        <v>167411.12</v>
      </c>
      <c r="H833" s="7">
        <v>113910.2</v>
      </c>
      <c r="I833" s="7">
        <v>120372.44</v>
      </c>
      <c r="J833" s="7">
        <v>284886.8</v>
      </c>
      <c r="K833" s="23"/>
    </row>
    <row r="834" spans="2:11" ht="16.5" thickTop="1" thickBot="1" x14ac:dyDescent="0.3">
      <c r="B834" s="12" t="s">
        <v>49</v>
      </c>
      <c r="C834" s="39">
        <v>30</v>
      </c>
      <c r="D834" s="7">
        <v>241050.07</v>
      </c>
      <c r="E834" s="7">
        <v>191641.57</v>
      </c>
      <c r="F834" s="7">
        <v>177487.59</v>
      </c>
      <c r="G834" s="7">
        <v>142731.47</v>
      </c>
      <c r="H834" s="7">
        <v>270171.27</v>
      </c>
      <c r="I834" s="7">
        <v>403772.83</v>
      </c>
      <c r="J834" s="7">
        <v>578862.03</v>
      </c>
      <c r="K834" s="23"/>
    </row>
    <row r="835" spans="2:11" ht="16.5" thickTop="1" thickBot="1" x14ac:dyDescent="0.3">
      <c r="B835" s="12" t="s">
        <v>12</v>
      </c>
      <c r="C835" s="39">
        <v>40</v>
      </c>
      <c r="D835" s="7">
        <v>241050.07</v>
      </c>
      <c r="E835" s="7">
        <v>191641.57</v>
      </c>
      <c r="F835" s="7">
        <v>177487.59</v>
      </c>
      <c r="G835" s="7">
        <v>142731.47</v>
      </c>
      <c r="H835" s="7">
        <v>270171.27</v>
      </c>
      <c r="I835" s="7">
        <v>403772.83</v>
      </c>
      <c r="J835" s="7">
        <v>578862.03</v>
      </c>
      <c r="K835" s="23"/>
    </row>
    <row r="836" spans="2:11" ht="16.5" thickTop="1" thickBot="1" x14ac:dyDescent="0.3">
      <c r="B836" s="12" t="s">
        <v>50</v>
      </c>
      <c r="C836" s="39">
        <v>50</v>
      </c>
      <c r="D836" s="7">
        <v>0</v>
      </c>
      <c r="E836" s="7">
        <v>0</v>
      </c>
      <c r="F836" s="7">
        <v>0</v>
      </c>
      <c r="G836" s="7">
        <v>0</v>
      </c>
      <c r="H836" s="7">
        <v>0</v>
      </c>
      <c r="I836" s="7">
        <v>0</v>
      </c>
      <c r="J836" s="7">
        <v>0</v>
      </c>
      <c r="K836" s="23"/>
    </row>
    <row r="837" spans="2:11" ht="16.5" thickTop="1" thickBot="1" x14ac:dyDescent="0.3">
      <c r="B837" s="11" t="s">
        <v>123</v>
      </c>
      <c r="C837" s="39"/>
      <c r="D837" s="7"/>
      <c r="E837" s="7"/>
      <c r="F837" s="7"/>
      <c r="G837" s="7"/>
      <c r="H837" s="7"/>
      <c r="I837" s="7"/>
      <c r="J837" s="7"/>
      <c r="K837" s="23"/>
    </row>
    <row r="838" spans="2:11" ht="16.5" thickTop="1" thickBot="1" x14ac:dyDescent="0.3">
      <c r="B838" s="12" t="s">
        <v>47</v>
      </c>
      <c r="C838" s="39">
        <v>10</v>
      </c>
      <c r="D838" s="7">
        <v>214399</v>
      </c>
      <c r="E838" s="7">
        <v>238683.32</v>
      </c>
      <c r="F838" s="7">
        <v>258989.73</v>
      </c>
      <c r="G838" s="7">
        <v>282160.73</v>
      </c>
      <c r="H838" s="7">
        <v>305330.73</v>
      </c>
      <c r="I838" s="7">
        <v>329960.07</v>
      </c>
      <c r="J838" s="7">
        <v>1346883.7</v>
      </c>
      <c r="K838" s="23"/>
    </row>
    <row r="839" spans="2:11" ht="16.5" thickTop="1" thickBot="1" x14ac:dyDescent="0.3">
      <c r="B839" s="12" t="s">
        <v>48</v>
      </c>
      <c r="C839" s="39">
        <v>20</v>
      </c>
      <c r="D839" s="7">
        <v>1078.68</v>
      </c>
      <c r="E839" s="7">
        <v>5054.59</v>
      </c>
      <c r="F839" s="7">
        <v>2165</v>
      </c>
      <c r="G839" s="7">
        <v>2140</v>
      </c>
      <c r="H839" s="7">
        <v>682.66</v>
      </c>
      <c r="I839" s="7">
        <v>8395.3700000000008</v>
      </c>
      <c r="J839" s="7">
        <v>8749.75</v>
      </c>
      <c r="K839" s="23"/>
    </row>
    <row r="840" spans="2:11" ht="16.5" thickTop="1" thickBot="1" x14ac:dyDescent="0.3">
      <c r="B840" s="12" t="s">
        <v>49</v>
      </c>
      <c r="C840" s="39">
        <v>30</v>
      </c>
      <c r="D840" s="7">
        <v>213320.32000000001</v>
      </c>
      <c r="E840" s="7">
        <v>233628.73</v>
      </c>
      <c r="F840" s="7">
        <v>256824.73</v>
      </c>
      <c r="G840" s="7">
        <v>280020.73</v>
      </c>
      <c r="H840" s="7">
        <v>304648.07</v>
      </c>
      <c r="I840" s="7">
        <v>321564.7</v>
      </c>
      <c r="J840" s="7">
        <v>1338133.95</v>
      </c>
      <c r="K840" s="23"/>
    </row>
    <row r="841" spans="2:11" ht="16.5" thickTop="1" thickBot="1" x14ac:dyDescent="0.3">
      <c r="B841" s="12" t="s">
        <v>12</v>
      </c>
      <c r="C841" s="39">
        <v>40</v>
      </c>
      <c r="D841" s="7">
        <v>213320.32000000001</v>
      </c>
      <c r="E841" s="7">
        <v>233628.73</v>
      </c>
      <c r="F841" s="7">
        <v>256824.73</v>
      </c>
      <c r="G841" s="7">
        <v>280020.73</v>
      </c>
      <c r="H841" s="7">
        <v>304648.07</v>
      </c>
      <c r="I841" s="7">
        <v>321564.7</v>
      </c>
      <c r="J841" s="7">
        <v>1338133.95</v>
      </c>
      <c r="K841" s="23"/>
    </row>
    <row r="842" spans="2:11" ht="16.5" thickTop="1" thickBot="1" x14ac:dyDescent="0.3">
      <c r="B842" s="12" t="s">
        <v>50</v>
      </c>
      <c r="C842" s="39">
        <v>50</v>
      </c>
      <c r="D842" s="7">
        <v>0</v>
      </c>
      <c r="E842" s="7">
        <v>0</v>
      </c>
      <c r="F842" s="7">
        <v>0</v>
      </c>
      <c r="G842" s="7">
        <v>0</v>
      </c>
      <c r="H842" s="7">
        <v>0</v>
      </c>
      <c r="I842" s="7">
        <v>0</v>
      </c>
      <c r="J842" s="7">
        <v>0</v>
      </c>
      <c r="K842" s="23"/>
    </row>
    <row r="843" spans="2:11" ht="16.5" thickTop="1" thickBot="1" x14ac:dyDescent="0.3">
      <c r="B843" s="11" t="s">
        <v>126</v>
      </c>
      <c r="C843" s="39"/>
      <c r="D843" s="7"/>
      <c r="E843" s="7"/>
      <c r="F843" s="7"/>
      <c r="G843" s="7"/>
      <c r="H843" s="7"/>
      <c r="I843" s="7"/>
      <c r="J843" s="7"/>
      <c r="K843" s="23"/>
    </row>
    <row r="844" spans="2:11" ht="16.5" thickTop="1" thickBot="1" x14ac:dyDescent="0.3">
      <c r="B844" s="12" t="s">
        <v>47</v>
      </c>
      <c r="C844" s="39">
        <v>10</v>
      </c>
      <c r="D844" s="7">
        <v>751687</v>
      </c>
      <c r="E844" s="7">
        <v>767723.84</v>
      </c>
      <c r="F844" s="7">
        <v>792018</v>
      </c>
      <c r="G844" s="7">
        <v>814792.38</v>
      </c>
      <c r="H844" s="7">
        <v>979754.97</v>
      </c>
      <c r="I844" s="7">
        <v>1188409.24</v>
      </c>
      <c r="J844" s="7">
        <v>1565661.18</v>
      </c>
      <c r="K844" s="23"/>
    </row>
    <row r="845" spans="2:11" ht="16.5" thickTop="1" thickBot="1" x14ac:dyDescent="0.3">
      <c r="B845" s="12" t="s">
        <v>48</v>
      </c>
      <c r="C845" s="39">
        <v>20</v>
      </c>
      <c r="D845" s="7">
        <v>410512.16</v>
      </c>
      <c r="E845" s="7">
        <v>427645.63</v>
      </c>
      <c r="F845" s="7">
        <v>432987.62</v>
      </c>
      <c r="G845" s="7">
        <v>487567.41</v>
      </c>
      <c r="H845" s="7">
        <v>523284.73</v>
      </c>
      <c r="I845" s="7">
        <v>537380.06000000006</v>
      </c>
      <c r="J845" s="7">
        <v>719320.31</v>
      </c>
      <c r="K845" s="23"/>
    </row>
    <row r="846" spans="2:11" ht="16.5" thickTop="1" thickBot="1" x14ac:dyDescent="0.3">
      <c r="B846" s="12" t="s">
        <v>49</v>
      </c>
      <c r="C846" s="39">
        <v>30</v>
      </c>
      <c r="D846" s="7">
        <v>341174.84</v>
      </c>
      <c r="E846" s="7">
        <v>340078.21</v>
      </c>
      <c r="F846" s="7">
        <v>359030.38</v>
      </c>
      <c r="G846" s="7">
        <v>327224.96999999997</v>
      </c>
      <c r="H846" s="7">
        <v>456470.24</v>
      </c>
      <c r="I846" s="7">
        <v>651029.18000000005</v>
      </c>
      <c r="J846" s="7">
        <v>846340.87</v>
      </c>
      <c r="K846" s="23"/>
    </row>
    <row r="847" spans="2:11" ht="16.5" thickTop="1" thickBot="1" x14ac:dyDescent="0.3">
      <c r="B847" s="12" t="s">
        <v>12</v>
      </c>
      <c r="C847" s="39">
        <v>40</v>
      </c>
      <c r="D847" s="7">
        <v>341174.84</v>
      </c>
      <c r="E847" s="7">
        <v>340078.21</v>
      </c>
      <c r="F847" s="7">
        <v>359030.38</v>
      </c>
      <c r="G847" s="7">
        <v>327224.96999999997</v>
      </c>
      <c r="H847" s="7">
        <v>456470.24</v>
      </c>
      <c r="I847" s="7">
        <v>651029.18000000005</v>
      </c>
      <c r="J847" s="7">
        <v>846340.87</v>
      </c>
      <c r="K847" s="23"/>
    </row>
    <row r="848" spans="2:11" ht="16.5" thickTop="1" thickBot="1" x14ac:dyDescent="0.3">
      <c r="B848" s="12" t="s">
        <v>50</v>
      </c>
      <c r="C848" s="39">
        <v>50</v>
      </c>
      <c r="D848" s="7">
        <v>0</v>
      </c>
      <c r="E848" s="7">
        <v>0</v>
      </c>
      <c r="F848" s="7">
        <v>0</v>
      </c>
      <c r="G848" s="7">
        <v>0</v>
      </c>
      <c r="H848" s="7">
        <v>0</v>
      </c>
      <c r="I848" s="7">
        <v>0</v>
      </c>
      <c r="J848" s="7">
        <v>0</v>
      </c>
      <c r="K848" s="23"/>
    </row>
    <row r="849" spans="2:11" ht="16.5" thickTop="1" thickBot="1" x14ac:dyDescent="0.3">
      <c r="B849" s="11" t="s">
        <v>136</v>
      </c>
      <c r="C849" s="39"/>
      <c r="D849" s="7"/>
      <c r="E849" s="7"/>
      <c r="F849" s="7"/>
      <c r="G849" s="7"/>
      <c r="H849" s="7"/>
      <c r="I849" s="7"/>
      <c r="J849" s="7"/>
      <c r="K849" s="23"/>
    </row>
    <row r="850" spans="2:11" ht="16.5" thickTop="1" thickBot="1" x14ac:dyDescent="0.3">
      <c r="B850" s="12" t="s">
        <v>47</v>
      </c>
      <c r="C850" s="39">
        <v>10</v>
      </c>
      <c r="D850" s="7">
        <v>0</v>
      </c>
      <c r="E850" s="7">
        <v>0</v>
      </c>
      <c r="F850" s="7">
        <v>38504</v>
      </c>
      <c r="G850" s="7">
        <v>38504</v>
      </c>
      <c r="H850" s="7">
        <v>77010</v>
      </c>
      <c r="I850" s="7">
        <v>115516</v>
      </c>
      <c r="J850" s="7">
        <v>152932.54999999999</v>
      </c>
      <c r="K850" s="23"/>
    </row>
    <row r="851" spans="2:11" ht="16.5" thickTop="1" thickBot="1" x14ac:dyDescent="0.3">
      <c r="B851" s="12" t="s">
        <v>48</v>
      </c>
      <c r="C851" s="39">
        <v>20</v>
      </c>
      <c r="D851" s="7">
        <v>0</v>
      </c>
      <c r="E851" s="7">
        <v>0</v>
      </c>
      <c r="F851" s="7">
        <v>0</v>
      </c>
      <c r="G851" s="7">
        <v>0</v>
      </c>
      <c r="H851" s="7">
        <v>0</v>
      </c>
      <c r="I851" s="7">
        <v>1093.45</v>
      </c>
      <c r="J851" s="7">
        <v>0</v>
      </c>
      <c r="K851" s="23"/>
    </row>
    <row r="852" spans="2:11" ht="16.5" thickTop="1" thickBot="1" x14ac:dyDescent="0.3">
      <c r="B852" s="12" t="s">
        <v>49</v>
      </c>
      <c r="C852" s="39">
        <v>30</v>
      </c>
      <c r="D852" s="7">
        <v>0</v>
      </c>
      <c r="E852" s="7">
        <v>0</v>
      </c>
      <c r="F852" s="7">
        <v>38504</v>
      </c>
      <c r="G852" s="7">
        <v>38504</v>
      </c>
      <c r="H852" s="7">
        <v>77010</v>
      </c>
      <c r="I852" s="7">
        <v>114422.55</v>
      </c>
      <c r="J852" s="7">
        <v>152932.54999999999</v>
      </c>
      <c r="K852" s="23"/>
    </row>
    <row r="853" spans="2:11" ht="16.5" thickTop="1" thickBot="1" x14ac:dyDescent="0.3">
      <c r="B853" s="12" t="s">
        <v>12</v>
      </c>
      <c r="C853" s="39">
        <v>40</v>
      </c>
      <c r="D853" s="7">
        <v>0</v>
      </c>
      <c r="E853" s="7">
        <v>0</v>
      </c>
      <c r="F853" s="7">
        <v>38504</v>
      </c>
      <c r="G853" s="7">
        <v>38504</v>
      </c>
      <c r="H853" s="7">
        <v>77010</v>
      </c>
      <c r="I853" s="7">
        <v>114422.55</v>
      </c>
      <c r="J853" s="7">
        <v>152932.54999999999</v>
      </c>
      <c r="K853" s="23"/>
    </row>
    <row r="854" spans="2:11" ht="16.5" thickTop="1" thickBot="1" x14ac:dyDescent="0.3">
      <c r="B854" s="12" t="s">
        <v>50</v>
      </c>
      <c r="C854" s="39">
        <v>50</v>
      </c>
      <c r="D854" s="7">
        <v>0</v>
      </c>
      <c r="E854" s="7">
        <v>0</v>
      </c>
      <c r="F854" s="7">
        <v>0</v>
      </c>
      <c r="G854" s="7">
        <v>0</v>
      </c>
      <c r="H854" s="7">
        <v>0</v>
      </c>
      <c r="I854" s="7">
        <v>0</v>
      </c>
      <c r="J854" s="7">
        <v>0</v>
      </c>
      <c r="K854" s="23"/>
    </row>
    <row r="855" spans="2:11" ht="16.5" thickTop="1" thickBot="1" x14ac:dyDescent="0.3">
      <c r="B855" s="11" t="s">
        <v>139</v>
      </c>
      <c r="C855" s="39"/>
      <c r="D855" s="7"/>
      <c r="E855" s="7"/>
      <c r="F855" s="7"/>
      <c r="G855" s="7"/>
      <c r="H855" s="7"/>
      <c r="I855" s="7"/>
      <c r="J855" s="7"/>
      <c r="K855" s="23"/>
    </row>
    <row r="856" spans="2:11" ht="16.5" thickTop="1" thickBot="1" x14ac:dyDescent="0.3">
      <c r="B856" s="12" t="s">
        <v>47</v>
      </c>
      <c r="C856" s="39">
        <v>10</v>
      </c>
      <c r="D856" s="7">
        <v>0</v>
      </c>
      <c r="E856" s="7">
        <v>0</v>
      </c>
      <c r="F856" s="7">
        <v>141521</v>
      </c>
      <c r="G856" s="7">
        <v>235685</v>
      </c>
      <c r="H856" s="7">
        <v>289724</v>
      </c>
      <c r="I856" s="7">
        <v>313359.3</v>
      </c>
      <c r="J856" s="7">
        <v>306550.69</v>
      </c>
      <c r="K856" s="23"/>
    </row>
    <row r="857" spans="2:11" ht="16.5" thickTop="1" thickBot="1" x14ac:dyDescent="0.3">
      <c r="B857" s="12" t="s">
        <v>48</v>
      </c>
      <c r="C857" s="39">
        <v>20</v>
      </c>
      <c r="D857" s="7">
        <v>0</v>
      </c>
      <c r="E857" s="7">
        <v>0</v>
      </c>
      <c r="F857" s="7">
        <v>0</v>
      </c>
      <c r="G857" s="7">
        <v>40129</v>
      </c>
      <c r="H857" s="7">
        <v>70533.7</v>
      </c>
      <c r="I857" s="7">
        <v>101008.61</v>
      </c>
      <c r="J857" s="7">
        <v>19630.09</v>
      </c>
      <c r="K857" s="23"/>
    </row>
    <row r="858" spans="2:11" ht="16.5" thickTop="1" thickBot="1" x14ac:dyDescent="0.3">
      <c r="B858" s="12" t="s">
        <v>49</v>
      </c>
      <c r="C858" s="39">
        <v>30</v>
      </c>
      <c r="D858" s="7">
        <v>0</v>
      </c>
      <c r="E858" s="7">
        <v>0</v>
      </c>
      <c r="F858" s="7">
        <v>141521</v>
      </c>
      <c r="G858" s="7">
        <v>195556</v>
      </c>
      <c r="H858" s="7">
        <v>219190.3</v>
      </c>
      <c r="I858" s="7">
        <v>212350.69</v>
      </c>
      <c r="J858" s="7">
        <v>286920.59999999998</v>
      </c>
      <c r="K858" s="23"/>
    </row>
    <row r="859" spans="2:11" ht="16.5" thickTop="1" thickBot="1" x14ac:dyDescent="0.3">
      <c r="B859" s="12" t="s">
        <v>12</v>
      </c>
      <c r="C859" s="39">
        <v>40</v>
      </c>
      <c r="D859" s="7">
        <v>0</v>
      </c>
      <c r="E859" s="7">
        <v>0</v>
      </c>
      <c r="F859" s="7">
        <v>141521</v>
      </c>
      <c r="G859" s="7">
        <v>195556</v>
      </c>
      <c r="H859" s="7">
        <v>219190.3</v>
      </c>
      <c r="I859" s="7">
        <v>212350.69</v>
      </c>
      <c r="J859" s="7">
        <v>286920.59999999998</v>
      </c>
      <c r="K859" s="23"/>
    </row>
    <row r="860" spans="2:11" ht="16.5" thickTop="1" thickBot="1" x14ac:dyDescent="0.3">
      <c r="B860" s="12" t="s">
        <v>50</v>
      </c>
      <c r="C860" s="39">
        <v>50</v>
      </c>
      <c r="D860" s="7">
        <v>0</v>
      </c>
      <c r="E860" s="7">
        <v>0</v>
      </c>
      <c r="F860" s="7">
        <v>0</v>
      </c>
      <c r="G860" s="7">
        <v>0</v>
      </c>
      <c r="H860" s="7">
        <v>0</v>
      </c>
      <c r="I860" s="7">
        <v>0</v>
      </c>
      <c r="J860" s="7">
        <v>0</v>
      </c>
      <c r="K860" s="23"/>
    </row>
    <row r="861" spans="2:11" ht="16.5" thickTop="1" thickBot="1" x14ac:dyDescent="0.3">
      <c r="B861" s="11" t="s">
        <v>151</v>
      </c>
      <c r="C861" s="39"/>
      <c r="D861" s="7"/>
      <c r="E861" s="7"/>
      <c r="F861" s="7"/>
      <c r="G861" s="7"/>
      <c r="H861" s="7"/>
      <c r="I861" s="7"/>
      <c r="J861" s="7"/>
      <c r="K861" s="23"/>
    </row>
    <row r="862" spans="2:11" ht="16.5" thickTop="1" thickBot="1" x14ac:dyDescent="0.3">
      <c r="B862" s="12" t="s">
        <v>47</v>
      </c>
      <c r="C862" s="39">
        <v>10</v>
      </c>
      <c r="D862" s="7">
        <v>0</v>
      </c>
      <c r="E862" s="7">
        <v>0</v>
      </c>
      <c r="F862" s="7">
        <v>0</v>
      </c>
      <c r="G862" s="7">
        <v>348774</v>
      </c>
      <c r="H862" s="7">
        <v>883344.52</v>
      </c>
      <c r="I862" s="7">
        <v>932905.94</v>
      </c>
      <c r="J862" s="7">
        <v>1155503.8999999999</v>
      </c>
      <c r="K862" s="23"/>
    </row>
    <row r="863" spans="2:11" ht="16.5" thickTop="1" thickBot="1" x14ac:dyDescent="0.3">
      <c r="B863" s="12" t="s">
        <v>48</v>
      </c>
      <c r="C863" s="39">
        <v>20</v>
      </c>
      <c r="D863" s="7">
        <v>0</v>
      </c>
      <c r="E863" s="7">
        <v>0</v>
      </c>
      <c r="F863" s="7">
        <v>0</v>
      </c>
      <c r="G863" s="7">
        <v>89534.48</v>
      </c>
      <c r="H863" s="7">
        <v>594845.57999999996</v>
      </c>
      <c r="I863" s="7">
        <v>564146.04</v>
      </c>
      <c r="J863" s="7">
        <v>697110.94</v>
      </c>
      <c r="K863" s="23"/>
    </row>
    <row r="864" spans="2:11" ht="16.5" thickTop="1" thickBot="1" x14ac:dyDescent="0.3">
      <c r="B864" s="12" t="s">
        <v>49</v>
      </c>
      <c r="C864" s="39">
        <v>30</v>
      </c>
      <c r="D864" s="7">
        <v>0</v>
      </c>
      <c r="E864" s="7">
        <v>0</v>
      </c>
      <c r="F864" s="7">
        <v>0</v>
      </c>
      <c r="G864" s="7">
        <v>259239.52</v>
      </c>
      <c r="H864" s="7">
        <v>288498.94</v>
      </c>
      <c r="I864" s="7">
        <v>368759.9</v>
      </c>
      <c r="J864" s="7">
        <v>458392.96</v>
      </c>
      <c r="K864" s="23"/>
    </row>
    <row r="865" spans="2:11" ht="16.5" thickTop="1" thickBot="1" x14ac:dyDescent="0.3">
      <c r="B865" s="12" t="s">
        <v>12</v>
      </c>
      <c r="C865" s="39">
        <v>40</v>
      </c>
      <c r="D865" s="7">
        <v>0</v>
      </c>
      <c r="E865" s="7">
        <v>0</v>
      </c>
      <c r="F865" s="7">
        <v>0</v>
      </c>
      <c r="G865" s="7">
        <v>259239.52</v>
      </c>
      <c r="H865" s="7">
        <v>288498.94</v>
      </c>
      <c r="I865" s="7">
        <v>368759.9</v>
      </c>
      <c r="J865" s="7">
        <v>458392.96</v>
      </c>
      <c r="K865" s="23"/>
    </row>
    <row r="866" spans="2:11" ht="16.5" thickTop="1" thickBot="1" x14ac:dyDescent="0.3">
      <c r="B866" s="12" t="s">
        <v>50</v>
      </c>
      <c r="C866" s="39">
        <v>50</v>
      </c>
      <c r="D866" s="7">
        <v>0</v>
      </c>
      <c r="E866" s="7">
        <v>0</v>
      </c>
      <c r="F866" s="7">
        <v>0</v>
      </c>
      <c r="G866" s="7">
        <v>0</v>
      </c>
      <c r="H866" s="7">
        <v>0</v>
      </c>
      <c r="I866" s="7">
        <v>0</v>
      </c>
      <c r="J866" s="7">
        <v>0</v>
      </c>
      <c r="K866" s="23"/>
    </row>
    <row r="867" spans="2:11" ht="16.5" thickTop="1" thickBot="1" x14ac:dyDescent="0.3">
      <c r="B867" s="11" t="s">
        <v>61</v>
      </c>
      <c r="C867" s="39"/>
      <c r="D867" s="7"/>
      <c r="E867" s="7"/>
      <c r="F867" s="7"/>
      <c r="G867" s="7"/>
      <c r="H867" s="7"/>
      <c r="I867" s="7"/>
      <c r="J867" s="7"/>
      <c r="K867" s="23"/>
    </row>
    <row r="868" spans="2:11" ht="16.5" thickTop="1" thickBot="1" x14ac:dyDescent="0.3">
      <c r="B868" s="12" t="s">
        <v>47</v>
      </c>
      <c r="C868" s="39">
        <v>10</v>
      </c>
      <c r="D868" s="7">
        <v>13934764</v>
      </c>
      <c r="E868" s="7">
        <v>16006350.9</v>
      </c>
      <c r="F868" s="7">
        <v>16650517.039999999</v>
      </c>
      <c r="G868" s="7">
        <v>18975497.449999999</v>
      </c>
      <c r="H868" s="7">
        <v>24595110.780000001</v>
      </c>
      <c r="I868" s="7">
        <v>22806786.170000002</v>
      </c>
      <c r="J868" s="7">
        <v>26839925.649999999</v>
      </c>
      <c r="K868" s="23"/>
    </row>
    <row r="869" spans="2:11" ht="16.5" thickTop="1" thickBot="1" x14ac:dyDescent="0.3">
      <c r="B869" s="12" t="s">
        <v>48</v>
      </c>
      <c r="C869" s="39">
        <v>20</v>
      </c>
      <c r="D869" s="7">
        <v>9518056.4499999993</v>
      </c>
      <c r="E869" s="7">
        <v>9899267.8599999994</v>
      </c>
      <c r="F869" s="7">
        <v>8802767.5899999999</v>
      </c>
      <c r="G869" s="7">
        <v>10263605.67</v>
      </c>
      <c r="H869" s="7">
        <v>11218975.609999999</v>
      </c>
      <c r="I869" s="7">
        <v>13300687.52</v>
      </c>
      <c r="J869" s="7">
        <v>15006750.35</v>
      </c>
      <c r="K869" s="23"/>
    </row>
    <row r="870" spans="2:11" ht="16.5" thickTop="1" thickBot="1" x14ac:dyDescent="0.3">
      <c r="B870" s="12" t="s">
        <v>49</v>
      </c>
      <c r="C870" s="39">
        <v>30</v>
      </c>
      <c r="D870" s="7">
        <v>4416707.55</v>
      </c>
      <c r="E870" s="7">
        <v>6107083.04</v>
      </c>
      <c r="F870" s="7">
        <v>7847749.4500000002</v>
      </c>
      <c r="G870" s="7">
        <v>8711891.7799999993</v>
      </c>
      <c r="H870" s="7">
        <v>13376135.17</v>
      </c>
      <c r="I870" s="7">
        <v>9506098.6500000004</v>
      </c>
      <c r="J870" s="7">
        <v>11833175.300000001</v>
      </c>
      <c r="K870" s="23"/>
    </row>
    <row r="871" spans="2:11" ht="16.5" thickTop="1" thickBot="1" x14ac:dyDescent="0.3">
      <c r="B871" s="12" t="s">
        <v>12</v>
      </c>
      <c r="C871" s="39">
        <v>40</v>
      </c>
      <c r="D871" s="7">
        <v>4416707.55</v>
      </c>
      <c r="E871" s="7">
        <v>6107083.04</v>
      </c>
      <c r="F871" s="7">
        <v>7847749.4500000002</v>
      </c>
      <c r="G871" s="7">
        <v>8711891.7799999993</v>
      </c>
      <c r="H871" s="7">
        <v>13376135.17</v>
      </c>
      <c r="I871" s="7">
        <v>9506098.6500000004</v>
      </c>
      <c r="J871" s="7">
        <v>11833175.300000001</v>
      </c>
      <c r="K871" s="23"/>
    </row>
    <row r="872" spans="2:11" ht="16.5" thickTop="1" thickBot="1" x14ac:dyDescent="0.3">
      <c r="B872" s="12" t="s">
        <v>50</v>
      </c>
      <c r="C872" s="39">
        <v>50</v>
      </c>
      <c r="D872" s="7">
        <v>0</v>
      </c>
      <c r="E872" s="7">
        <v>0</v>
      </c>
      <c r="F872" s="7">
        <v>0</v>
      </c>
      <c r="G872" s="7">
        <v>0</v>
      </c>
      <c r="H872" s="7">
        <v>0</v>
      </c>
      <c r="I872" s="7">
        <v>0</v>
      </c>
      <c r="J872" s="7">
        <v>0</v>
      </c>
      <c r="K872" s="23"/>
    </row>
    <row r="873" spans="2:11" ht="16.5" thickTop="1" thickBot="1" x14ac:dyDescent="0.3">
      <c r="B873" s="11" t="s">
        <v>2499</v>
      </c>
      <c r="C873" s="39"/>
      <c r="D873" s="7"/>
      <c r="E873" s="7"/>
      <c r="F873" s="7"/>
      <c r="G873" s="7"/>
      <c r="H873" s="7"/>
      <c r="I873" s="7"/>
      <c r="J873" s="7"/>
      <c r="K873" s="23"/>
    </row>
    <row r="874" spans="2:11" ht="16.5" thickTop="1" thickBot="1" x14ac:dyDescent="0.3">
      <c r="B874" s="12" t="s">
        <v>47</v>
      </c>
      <c r="C874" s="39">
        <v>20</v>
      </c>
      <c r="D874" s="7">
        <v>39094</v>
      </c>
      <c r="E874" s="7">
        <v>35013</v>
      </c>
      <c r="F874" s="7">
        <v>45011</v>
      </c>
      <c r="G874" s="7">
        <v>55008</v>
      </c>
      <c r="H874" s="7">
        <v>0</v>
      </c>
      <c r="I874" s="7">
        <v>377195.25</v>
      </c>
      <c r="J874" s="7">
        <v>1066651.71</v>
      </c>
      <c r="K874" s="23"/>
    </row>
    <row r="875" spans="2:11" ht="16.5" thickTop="1" thickBot="1" x14ac:dyDescent="0.3">
      <c r="B875" s="12" t="s">
        <v>48</v>
      </c>
      <c r="C875" s="39">
        <v>40</v>
      </c>
      <c r="D875" s="7">
        <v>10</v>
      </c>
      <c r="E875" s="7">
        <v>13</v>
      </c>
      <c r="F875" s="7">
        <v>11</v>
      </c>
      <c r="G875" s="7">
        <v>8</v>
      </c>
      <c r="H875" s="7">
        <v>0</v>
      </c>
      <c r="I875" s="7">
        <v>1593.54</v>
      </c>
      <c r="J875" s="7">
        <v>431371.04</v>
      </c>
      <c r="K875" s="23"/>
    </row>
    <row r="876" spans="2:11" ht="16.5" thickTop="1" thickBot="1" x14ac:dyDescent="0.3">
      <c r="B876" s="12" t="s">
        <v>49</v>
      </c>
      <c r="C876" s="39">
        <v>60</v>
      </c>
      <c r="D876" s="7">
        <v>39084</v>
      </c>
      <c r="E876" s="7">
        <v>35000</v>
      </c>
      <c r="F876" s="7">
        <v>45000</v>
      </c>
      <c r="G876" s="7">
        <v>55000</v>
      </c>
      <c r="H876" s="7">
        <v>0</v>
      </c>
      <c r="I876" s="7">
        <v>375601.71</v>
      </c>
      <c r="J876" s="7">
        <v>635280.67000000004</v>
      </c>
      <c r="K876" s="23"/>
    </row>
    <row r="877" spans="2:11" ht="16.5" thickTop="1" thickBot="1" x14ac:dyDescent="0.3">
      <c r="B877" s="12" t="s">
        <v>12</v>
      </c>
      <c r="C877" s="39">
        <v>80</v>
      </c>
      <c r="D877" s="7">
        <v>39084</v>
      </c>
      <c r="E877" s="7">
        <v>35000</v>
      </c>
      <c r="F877" s="7">
        <v>45000</v>
      </c>
      <c r="G877" s="7">
        <v>55000</v>
      </c>
      <c r="H877" s="7">
        <v>0</v>
      </c>
      <c r="I877" s="7">
        <v>375601.71</v>
      </c>
      <c r="J877" s="7">
        <v>635280.67000000004</v>
      </c>
      <c r="K877" s="23"/>
    </row>
    <row r="878" spans="2:11" ht="16.5" thickTop="1" thickBot="1" x14ac:dyDescent="0.3">
      <c r="B878" s="12" t="s">
        <v>50</v>
      </c>
      <c r="C878" s="39">
        <v>100</v>
      </c>
      <c r="D878" s="7">
        <v>0</v>
      </c>
      <c r="E878" s="7">
        <v>0</v>
      </c>
      <c r="F878" s="7">
        <v>0</v>
      </c>
      <c r="G878" s="7">
        <v>0</v>
      </c>
      <c r="H878" s="7">
        <v>0</v>
      </c>
      <c r="I878" s="7">
        <v>0</v>
      </c>
      <c r="J878" s="7">
        <v>0</v>
      </c>
      <c r="K878" s="23"/>
    </row>
    <row r="879" spans="2:11" ht="16.5" thickTop="1" thickBot="1" x14ac:dyDescent="0.3">
      <c r="B879" s="11" t="s">
        <v>2500</v>
      </c>
      <c r="C879" s="39"/>
      <c r="D879" s="7"/>
      <c r="E879" s="7"/>
      <c r="F879" s="7"/>
      <c r="G879" s="7"/>
      <c r="H879" s="7"/>
      <c r="I879" s="7"/>
      <c r="J879" s="7"/>
      <c r="K879" s="23"/>
    </row>
    <row r="880" spans="2:11" ht="16.5" thickTop="1" thickBot="1" x14ac:dyDescent="0.3">
      <c r="B880" s="12" t="s">
        <v>47</v>
      </c>
      <c r="C880" s="39">
        <v>10</v>
      </c>
      <c r="D880" s="7">
        <v>0</v>
      </c>
      <c r="E880" s="7">
        <v>0</v>
      </c>
      <c r="F880" s="7">
        <v>0</v>
      </c>
      <c r="G880" s="7">
        <v>0</v>
      </c>
      <c r="H880" s="7">
        <v>0</v>
      </c>
      <c r="I880" s="7">
        <v>5700114.2800000003</v>
      </c>
      <c r="J880" s="7">
        <v>23402673.66</v>
      </c>
      <c r="K880" s="23"/>
    </row>
    <row r="881" spans="2:11" ht="16.5" thickTop="1" thickBot="1" x14ac:dyDescent="0.3">
      <c r="B881" s="12" t="s">
        <v>48</v>
      </c>
      <c r="C881" s="39">
        <v>20</v>
      </c>
      <c r="D881" s="7">
        <v>0</v>
      </c>
      <c r="E881" s="7">
        <v>0</v>
      </c>
      <c r="F881" s="7">
        <v>0</v>
      </c>
      <c r="G881" s="7">
        <v>0</v>
      </c>
      <c r="H881" s="7">
        <v>0</v>
      </c>
      <c r="I881" s="7">
        <v>2260500.62</v>
      </c>
      <c r="J881" s="7">
        <v>4209703.6500000004</v>
      </c>
      <c r="K881" s="23"/>
    </row>
    <row r="882" spans="2:11" ht="16.5" thickTop="1" thickBot="1" x14ac:dyDescent="0.3">
      <c r="B882" s="12" t="s">
        <v>49</v>
      </c>
      <c r="C882" s="39">
        <v>30</v>
      </c>
      <c r="D882" s="7">
        <v>0</v>
      </c>
      <c r="E882" s="7">
        <v>0</v>
      </c>
      <c r="F882" s="7">
        <v>0</v>
      </c>
      <c r="G882" s="7">
        <v>0</v>
      </c>
      <c r="H882" s="7">
        <v>0</v>
      </c>
      <c r="I882" s="7">
        <v>3439613.66</v>
      </c>
      <c r="J882" s="7">
        <v>19192970.010000002</v>
      </c>
      <c r="K882" s="23"/>
    </row>
    <row r="883" spans="2:11" ht="16.5" thickTop="1" thickBot="1" x14ac:dyDescent="0.3">
      <c r="B883" s="12" t="s">
        <v>12</v>
      </c>
      <c r="C883" s="39">
        <v>40</v>
      </c>
      <c r="D883" s="7">
        <v>0</v>
      </c>
      <c r="E883" s="7">
        <v>0</v>
      </c>
      <c r="F883" s="7">
        <v>0</v>
      </c>
      <c r="G883" s="7">
        <v>0</v>
      </c>
      <c r="H883" s="7">
        <v>0</v>
      </c>
      <c r="I883" s="7">
        <v>3439613.66</v>
      </c>
      <c r="J883" s="7">
        <v>19192970.010000002</v>
      </c>
      <c r="K883" s="23"/>
    </row>
    <row r="884" spans="2:11" ht="16.5" thickTop="1" thickBot="1" x14ac:dyDescent="0.3">
      <c r="B884" s="12" t="s">
        <v>50</v>
      </c>
      <c r="C884" s="39">
        <v>50</v>
      </c>
      <c r="D884" s="7">
        <v>0</v>
      </c>
      <c r="E884" s="7">
        <v>0</v>
      </c>
      <c r="F884" s="7">
        <v>0</v>
      </c>
      <c r="G884" s="7">
        <v>0</v>
      </c>
      <c r="H884" s="7">
        <v>0</v>
      </c>
      <c r="I884" s="7">
        <v>0</v>
      </c>
      <c r="J884" s="7">
        <v>0</v>
      </c>
      <c r="K884" s="23"/>
    </row>
    <row r="885" spans="2:11" ht="16.5" thickTop="1" thickBot="1" x14ac:dyDescent="0.3">
      <c r="B885" s="10" t="s">
        <v>710</v>
      </c>
      <c r="C885" s="39"/>
      <c r="D885" s="7"/>
      <c r="E885" s="7"/>
      <c r="F885" s="7"/>
      <c r="G885" s="7"/>
      <c r="H885" s="7"/>
      <c r="I885" s="7"/>
      <c r="J885" s="7"/>
      <c r="K885" s="23"/>
    </row>
    <row r="886" spans="2:11" ht="16.5" thickTop="1" thickBot="1" x14ac:dyDescent="0.3">
      <c r="B886" s="11" t="s">
        <v>713</v>
      </c>
      <c r="C886" s="39"/>
      <c r="D886" s="7"/>
      <c r="E886" s="7"/>
      <c r="F886" s="7"/>
      <c r="G886" s="7"/>
      <c r="H886" s="7"/>
      <c r="I886" s="7"/>
      <c r="J886" s="7"/>
      <c r="K886" s="23"/>
    </row>
    <row r="887" spans="2:11" ht="16.5" thickTop="1" thickBot="1" x14ac:dyDescent="0.3">
      <c r="B887" s="12" t="s">
        <v>47</v>
      </c>
      <c r="C887" s="39">
        <v>10</v>
      </c>
      <c r="D887" s="7">
        <v>699521</v>
      </c>
      <c r="E887" s="7">
        <v>762088</v>
      </c>
      <c r="F887" s="7">
        <v>663250</v>
      </c>
      <c r="G887" s="7">
        <v>818799.01</v>
      </c>
      <c r="H887" s="7">
        <v>719521.93</v>
      </c>
      <c r="I887" s="7">
        <v>1323092.67</v>
      </c>
      <c r="J887" s="7">
        <v>1506862.7</v>
      </c>
      <c r="K887" s="23"/>
    </row>
    <row r="888" spans="2:11" ht="16.5" thickTop="1" thickBot="1" x14ac:dyDescent="0.3">
      <c r="B888" s="12" t="s">
        <v>48</v>
      </c>
      <c r="C888" s="39">
        <v>20</v>
      </c>
      <c r="D888" s="7">
        <v>574037</v>
      </c>
      <c r="E888" s="7">
        <v>587714.12</v>
      </c>
      <c r="F888" s="7">
        <v>587264.23</v>
      </c>
      <c r="G888" s="7">
        <v>702632.08</v>
      </c>
      <c r="H888" s="7">
        <v>625814.26</v>
      </c>
      <c r="I888" s="7">
        <v>772736.97</v>
      </c>
      <c r="J888" s="7">
        <v>800613.43</v>
      </c>
      <c r="K888" s="23"/>
    </row>
    <row r="889" spans="2:11" ht="16.5" thickTop="1" thickBot="1" x14ac:dyDescent="0.3">
      <c r="B889" s="12" t="s">
        <v>49</v>
      </c>
      <c r="C889" s="39">
        <v>30</v>
      </c>
      <c r="D889" s="7">
        <v>125484</v>
      </c>
      <c r="E889" s="7">
        <v>174373.88</v>
      </c>
      <c r="F889" s="7">
        <v>75985.77</v>
      </c>
      <c r="G889" s="7">
        <v>116166.93</v>
      </c>
      <c r="H889" s="7">
        <v>93707.67</v>
      </c>
      <c r="I889" s="7">
        <v>550355.69999999995</v>
      </c>
      <c r="J889" s="7">
        <v>706249.27</v>
      </c>
      <c r="K889" s="23"/>
    </row>
    <row r="890" spans="2:11" ht="16.5" thickTop="1" thickBot="1" x14ac:dyDescent="0.3">
      <c r="B890" s="12" t="s">
        <v>12</v>
      </c>
      <c r="C890" s="39">
        <v>40</v>
      </c>
      <c r="D890" s="7">
        <v>0</v>
      </c>
      <c r="E890" s="7">
        <v>0</v>
      </c>
      <c r="F890" s="7">
        <v>0</v>
      </c>
      <c r="G890" s="7">
        <v>0</v>
      </c>
      <c r="H890" s="7">
        <v>0</v>
      </c>
      <c r="I890" s="7">
        <v>0</v>
      </c>
      <c r="J890" s="7">
        <v>0</v>
      </c>
      <c r="K890" s="23"/>
    </row>
    <row r="891" spans="2:11" ht="16.5" thickTop="1" thickBot="1" x14ac:dyDescent="0.3">
      <c r="B891" s="12" t="s">
        <v>50</v>
      </c>
      <c r="C891" s="39">
        <v>50</v>
      </c>
      <c r="D891" s="7">
        <v>125484</v>
      </c>
      <c r="E891" s="7">
        <v>174373.88</v>
      </c>
      <c r="F891" s="7">
        <v>75985.77</v>
      </c>
      <c r="G891" s="7">
        <v>116166.93</v>
      </c>
      <c r="H891" s="7">
        <v>93707.67</v>
      </c>
      <c r="I891" s="7">
        <v>550355.69999999995</v>
      </c>
      <c r="J891" s="7">
        <v>706249.27</v>
      </c>
      <c r="K891" s="23"/>
    </row>
    <row r="892" spans="2:11" ht="16.5" thickTop="1" thickBot="1" x14ac:dyDescent="0.3">
      <c r="B892" s="11" t="s">
        <v>716</v>
      </c>
      <c r="C892" s="39"/>
      <c r="D892" s="7"/>
      <c r="E892" s="7"/>
      <c r="F892" s="7"/>
      <c r="G892" s="7"/>
      <c r="H892" s="7"/>
      <c r="I892" s="7"/>
      <c r="J892" s="7"/>
      <c r="K892" s="23"/>
    </row>
    <row r="893" spans="2:11" ht="16.5" thickTop="1" thickBot="1" x14ac:dyDescent="0.3">
      <c r="B893" s="12" t="s">
        <v>47</v>
      </c>
      <c r="C893" s="39">
        <v>30</v>
      </c>
      <c r="D893" s="7">
        <v>47750942</v>
      </c>
      <c r="E893" s="7">
        <v>49145469</v>
      </c>
      <c r="F893" s="7">
        <v>56870423</v>
      </c>
      <c r="G893" s="7">
        <v>71437795</v>
      </c>
      <c r="H893" s="7">
        <v>98905537.579999998</v>
      </c>
      <c r="I893" s="7">
        <v>201398797.05000001</v>
      </c>
      <c r="J893" s="7">
        <v>137531946.59</v>
      </c>
      <c r="K893" s="23"/>
    </row>
    <row r="894" spans="2:11" ht="16.5" thickTop="1" thickBot="1" x14ac:dyDescent="0.3">
      <c r="B894" s="12" t="s">
        <v>48</v>
      </c>
      <c r="C894" s="39">
        <v>60</v>
      </c>
      <c r="D894" s="7">
        <v>47635586.990000002</v>
      </c>
      <c r="E894" s="7">
        <v>48692764.509999998</v>
      </c>
      <c r="F894" s="7">
        <v>56583257.780000001</v>
      </c>
      <c r="G894" s="7">
        <v>63330811.730000004</v>
      </c>
      <c r="H894" s="7">
        <v>75189124.530000001</v>
      </c>
      <c r="I894" s="7">
        <v>180199578.70000002</v>
      </c>
      <c r="J894" s="7">
        <v>117945528.61</v>
      </c>
      <c r="K894" s="23"/>
    </row>
    <row r="895" spans="2:11" ht="16.5" thickTop="1" thickBot="1" x14ac:dyDescent="0.3">
      <c r="B895" s="12" t="s">
        <v>49</v>
      </c>
      <c r="C895" s="39">
        <v>90</v>
      </c>
      <c r="D895" s="7">
        <v>115355.01</v>
      </c>
      <c r="E895" s="7">
        <v>452704.49</v>
      </c>
      <c r="F895" s="7">
        <v>287165.21999999997</v>
      </c>
      <c r="G895" s="7">
        <v>8106983.2699999996</v>
      </c>
      <c r="H895" s="7">
        <v>23716413.049999997</v>
      </c>
      <c r="I895" s="7">
        <v>21199218.350000001</v>
      </c>
      <c r="J895" s="7">
        <v>19586417.98</v>
      </c>
      <c r="K895" s="23"/>
    </row>
    <row r="896" spans="2:11" ht="16.5" thickTop="1" thickBot="1" x14ac:dyDescent="0.3">
      <c r="B896" s="12" t="s">
        <v>12</v>
      </c>
      <c r="C896" s="39">
        <v>120</v>
      </c>
      <c r="D896" s="7">
        <v>0</v>
      </c>
      <c r="E896" s="7">
        <v>0</v>
      </c>
      <c r="F896" s="7">
        <v>0</v>
      </c>
      <c r="G896" s="7">
        <v>102500.46</v>
      </c>
      <c r="H896" s="7">
        <v>0</v>
      </c>
      <c r="I896" s="7">
        <v>3712942</v>
      </c>
      <c r="J896" s="7">
        <v>1388796</v>
      </c>
      <c r="K896" s="23"/>
    </row>
    <row r="897" spans="2:11" ht="16.5" thickTop="1" thickBot="1" x14ac:dyDescent="0.3">
      <c r="B897" s="12" t="s">
        <v>50</v>
      </c>
      <c r="C897" s="39">
        <v>150</v>
      </c>
      <c r="D897" s="7">
        <v>115355.01</v>
      </c>
      <c r="E897" s="7">
        <v>452704.49</v>
      </c>
      <c r="F897" s="7">
        <v>287165.21999999997</v>
      </c>
      <c r="G897" s="7">
        <v>8004482.8099999996</v>
      </c>
      <c r="H897" s="7">
        <v>23716413.049999997</v>
      </c>
      <c r="I897" s="7">
        <v>17486276.350000001</v>
      </c>
      <c r="J897" s="7">
        <v>18197621.98</v>
      </c>
      <c r="K897" s="23"/>
    </row>
    <row r="898" spans="2:11" ht="16.5" thickTop="1" thickBot="1" x14ac:dyDescent="0.3">
      <c r="B898" s="11" t="s">
        <v>742</v>
      </c>
      <c r="C898" s="39"/>
      <c r="D898" s="7"/>
      <c r="E898" s="7"/>
      <c r="F898" s="7"/>
      <c r="G898" s="7"/>
      <c r="H898" s="7"/>
      <c r="I898" s="7"/>
      <c r="J898" s="7"/>
      <c r="K898" s="23"/>
    </row>
    <row r="899" spans="2:11" ht="16.5" thickTop="1" thickBot="1" x14ac:dyDescent="0.3">
      <c r="B899" s="12" t="s">
        <v>47</v>
      </c>
      <c r="C899" s="39">
        <v>30</v>
      </c>
      <c r="D899" s="7">
        <v>14609951</v>
      </c>
      <c r="E899" s="7">
        <v>16725348.08</v>
      </c>
      <c r="F899" s="7">
        <v>16444867.32</v>
      </c>
      <c r="G899" s="7">
        <v>17105502.82</v>
      </c>
      <c r="H899" s="7">
        <v>22922951.32</v>
      </c>
      <c r="I899" s="7">
        <v>21750888.579999998</v>
      </c>
      <c r="J899" s="7">
        <v>26500014.84</v>
      </c>
      <c r="K899" s="23"/>
    </row>
    <row r="900" spans="2:11" ht="16.5" thickTop="1" thickBot="1" x14ac:dyDescent="0.3">
      <c r="B900" s="12" t="s">
        <v>48</v>
      </c>
      <c r="C900" s="39">
        <v>60</v>
      </c>
      <c r="D900" s="7">
        <v>14091297.17</v>
      </c>
      <c r="E900" s="7">
        <v>15960393.68</v>
      </c>
      <c r="F900" s="7">
        <v>15903614.5</v>
      </c>
      <c r="G900" s="7">
        <v>16669710.120000001</v>
      </c>
      <c r="H900" s="7">
        <v>16777964.329999998</v>
      </c>
      <c r="I900" s="7">
        <v>18354660.740000002</v>
      </c>
      <c r="J900" s="7">
        <v>15884097.050000001</v>
      </c>
      <c r="K900" s="23"/>
    </row>
    <row r="901" spans="2:11" ht="16.5" thickTop="1" thickBot="1" x14ac:dyDescent="0.3">
      <c r="B901" s="12" t="s">
        <v>49</v>
      </c>
      <c r="C901" s="39">
        <v>90</v>
      </c>
      <c r="D901" s="7">
        <v>518653.83</v>
      </c>
      <c r="E901" s="7">
        <v>764954.4</v>
      </c>
      <c r="F901" s="7">
        <v>541252.81999999995</v>
      </c>
      <c r="G901" s="7">
        <v>435792.70000000007</v>
      </c>
      <c r="H901" s="7">
        <v>6144986.9900000002</v>
      </c>
      <c r="I901" s="7">
        <v>3396227.84</v>
      </c>
      <c r="J901" s="7">
        <v>10615917.790000001</v>
      </c>
      <c r="K901" s="23"/>
    </row>
    <row r="902" spans="2:11" ht="16.5" thickTop="1" thickBot="1" x14ac:dyDescent="0.3">
      <c r="B902" s="12" t="s">
        <v>12</v>
      </c>
      <c r="C902" s="39">
        <v>120</v>
      </c>
      <c r="D902" s="7">
        <v>308008.08</v>
      </c>
      <c r="E902" s="7">
        <v>206740.32</v>
      </c>
      <c r="F902" s="7">
        <v>536211.81999999995</v>
      </c>
      <c r="G902" s="7">
        <v>423654.32</v>
      </c>
      <c r="H902" s="7">
        <v>1476154.32</v>
      </c>
      <c r="I902" s="7">
        <v>2747295.56</v>
      </c>
      <c r="J902" s="7">
        <v>8484114.1699999999</v>
      </c>
      <c r="K902" s="23"/>
    </row>
    <row r="903" spans="2:11" ht="16.5" thickTop="1" thickBot="1" x14ac:dyDescent="0.3">
      <c r="B903" s="12" t="s">
        <v>50</v>
      </c>
      <c r="C903" s="39">
        <v>150</v>
      </c>
      <c r="D903" s="7">
        <v>210645.75</v>
      </c>
      <c r="E903" s="7">
        <v>558214.07999999996</v>
      </c>
      <c r="F903" s="7">
        <v>5041</v>
      </c>
      <c r="G903" s="7">
        <v>12138.380000000001</v>
      </c>
      <c r="H903" s="7">
        <v>4668832.67</v>
      </c>
      <c r="I903" s="7">
        <v>648932.28</v>
      </c>
      <c r="J903" s="7">
        <v>2131803.620000001</v>
      </c>
      <c r="K903" s="23"/>
    </row>
    <row r="904" spans="2:11" ht="16.5" thickTop="1" thickBot="1" x14ac:dyDescent="0.3">
      <c r="B904" s="11" t="s">
        <v>734</v>
      </c>
      <c r="C904" s="39"/>
      <c r="D904" s="7"/>
      <c r="E904" s="7"/>
      <c r="F904" s="7"/>
      <c r="G904" s="7"/>
      <c r="H904" s="7"/>
      <c r="I904" s="7"/>
      <c r="J904" s="7"/>
      <c r="K904" s="23"/>
    </row>
    <row r="905" spans="2:11" ht="16.5" thickTop="1" thickBot="1" x14ac:dyDescent="0.3">
      <c r="B905" s="12" t="s">
        <v>47</v>
      </c>
      <c r="C905" s="39">
        <v>20</v>
      </c>
      <c r="D905" s="7">
        <v>0</v>
      </c>
      <c r="E905" s="7">
        <v>0</v>
      </c>
      <c r="F905" s="7">
        <v>0</v>
      </c>
      <c r="G905" s="7">
        <v>0</v>
      </c>
      <c r="H905" s="7">
        <v>200000</v>
      </c>
      <c r="I905" s="7">
        <v>200000</v>
      </c>
      <c r="J905" s="7">
        <v>5083678</v>
      </c>
      <c r="K905" s="23"/>
    </row>
    <row r="906" spans="2:11" ht="16.5" thickTop="1" thickBot="1" x14ac:dyDescent="0.3">
      <c r="B906" s="12" t="s">
        <v>48</v>
      </c>
      <c r="C906" s="39">
        <v>40</v>
      </c>
      <c r="D906" s="7">
        <v>0</v>
      </c>
      <c r="E906" s="7">
        <v>0</v>
      </c>
      <c r="F906" s="7">
        <v>0</v>
      </c>
      <c r="G906" s="7">
        <v>0</v>
      </c>
      <c r="H906" s="7">
        <v>7039.92</v>
      </c>
      <c r="I906" s="7">
        <v>172394.86</v>
      </c>
      <c r="J906" s="7">
        <v>937774.35</v>
      </c>
      <c r="K906" s="23"/>
    </row>
    <row r="907" spans="2:11" ht="16.5" thickTop="1" thickBot="1" x14ac:dyDescent="0.3">
      <c r="B907" s="12" t="s">
        <v>49</v>
      </c>
      <c r="C907" s="39">
        <v>60</v>
      </c>
      <c r="D907" s="7">
        <v>0</v>
      </c>
      <c r="E907" s="7">
        <v>0</v>
      </c>
      <c r="F907" s="7">
        <v>0</v>
      </c>
      <c r="G907" s="7">
        <v>0</v>
      </c>
      <c r="H907" s="7">
        <v>192960.08</v>
      </c>
      <c r="I907" s="7">
        <v>27605.14</v>
      </c>
      <c r="J907" s="7">
        <v>4145903.65</v>
      </c>
      <c r="K907" s="23"/>
    </row>
    <row r="908" spans="2:11" ht="16.5" thickTop="1" thickBot="1" x14ac:dyDescent="0.3">
      <c r="B908" s="12" t="s">
        <v>12</v>
      </c>
      <c r="C908" s="39">
        <v>80</v>
      </c>
      <c r="D908" s="7">
        <v>0</v>
      </c>
      <c r="E908" s="7">
        <v>0</v>
      </c>
      <c r="F908" s="7">
        <v>0</v>
      </c>
      <c r="G908" s="7">
        <v>0</v>
      </c>
      <c r="H908" s="7">
        <v>0</v>
      </c>
      <c r="I908" s="7">
        <v>0</v>
      </c>
      <c r="J908" s="7">
        <v>4145903.65</v>
      </c>
      <c r="K908" s="23"/>
    </row>
    <row r="909" spans="2:11" ht="16.5" thickTop="1" thickBot="1" x14ac:dyDescent="0.3">
      <c r="B909" s="12" t="s">
        <v>50</v>
      </c>
      <c r="C909" s="39">
        <v>100</v>
      </c>
      <c r="D909" s="7">
        <v>0</v>
      </c>
      <c r="E909" s="7">
        <v>0</v>
      </c>
      <c r="F909" s="7">
        <v>0</v>
      </c>
      <c r="G909" s="7">
        <v>0</v>
      </c>
      <c r="H909" s="7">
        <v>192960.08</v>
      </c>
      <c r="I909" s="7">
        <v>27605.14</v>
      </c>
      <c r="J909" s="7">
        <v>0</v>
      </c>
      <c r="K909" s="23"/>
    </row>
    <row r="910" spans="2:11" ht="16.5" thickTop="1" thickBot="1" x14ac:dyDescent="0.3">
      <c r="B910" s="11" t="s">
        <v>739</v>
      </c>
      <c r="C910" s="39"/>
      <c r="D910" s="7"/>
      <c r="E910" s="7"/>
      <c r="F910" s="7"/>
      <c r="G910" s="7"/>
      <c r="H910" s="7"/>
      <c r="I910" s="7"/>
      <c r="J910" s="7"/>
      <c r="K910" s="23"/>
    </row>
    <row r="911" spans="2:11" ht="16.5" thickTop="1" thickBot="1" x14ac:dyDescent="0.3">
      <c r="B911" s="12" t="s">
        <v>47</v>
      </c>
      <c r="C911" s="39">
        <v>20</v>
      </c>
      <c r="D911" s="7">
        <v>3764006</v>
      </c>
      <c r="E911" s="7">
        <v>3932864</v>
      </c>
      <c r="F911" s="7">
        <v>15501459</v>
      </c>
      <c r="G911" s="7">
        <v>5200018</v>
      </c>
      <c r="H911" s="7">
        <v>27492585.460000001</v>
      </c>
      <c r="I911" s="7">
        <v>9359789</v>
      </c>
      <c r="J911" s="7">
        <v>50082815.140000001</v>
      </c>
      <c r="K911" s="23"/>
    </row>
    <row r="912" spans="2:11" ht="16.5" thickTop="1" thickBot="1" x14ac:dyDescent="0.3">
      <c r="B912" s="12" t="s">
        <v>48</v>
      </c>
      <c r="C912" s="39">
        <v>40</v>
      </c>
      <c r="D912" s="7">
        <v>3763756</v>
      </c>
      <c r="E912" s="7">
        <v>3755631.9699999997</v>
      </c>
      <c r="F912" s="7">
        <v>15432740.74</v>
      </c>
      <c r="G912" s="7">
        <v>4704687.2799999993</v>
      </c>
      <c r="H912" s="7">
        <v>27104624.870000001</v>
      </c>
      <c r="I912" s="7">
        <v>8882045.4399999995</v>
      </c>
      <c r="J912" s="7">
        <v>24572603.879999999</v>
      </c>
      <c r="K912" s="23"/>
    </row>
    <row r="913" spans="2:11" ht="16.5" thickTop="1" thickBot="1" x14ac:dyDescent="0.3">
      <c r="B913" s="12" t="s">
        <v>49</v>
      </c>
      <c r="C913" s="39">
        <v>60</v>
      </c>
      <c r="D913" s="7">
        <v>250</v>
      </c>
      <c r="E913" s="7">
        <v>177232.03</v>
      </c>
      <c r="F913" s="7">
        <v>68718.260000000009</v>
      </c>
      <c r="G913" s="7">
        <v>495330.72</v>
      </c>
      <c r="H913" s="7">
        <v>387960.59</v>
      </c>
      <c r="I913" s="7">
        <v>477743.56</v>
      </c>
      <c r="J913" s="7">
        <v>25510211.260000002</v>
      </c>
      <c r="K913" s="23"/>
    </row>
    <row r="914" spans="2:11" ht="16.5" thickTop="1" thickBot="1" x14ac:dyDescent="0.3">
      <c r="B914" s="12" t="s">
        <v>12</v>
      </c>
      <c r="C914" s="39">
        <v>80</v>
      </c>
      <c r="D914" s="7">
        <v>0</v>
      </c>
      <c r="E914" s="7">
        <v>0</v>
      </c>
      <c r="F914" s="7">
        <v>0</v>
      </c>
      <c r="G914" s="7">
        <v>0</v>
      </c>
      <c r="H914" s="7">
        <v>0</v>
      </c>
      <c r="I914" s="7">
        <v>0</v>
      </c>
      <c r="J914" s="7">
        <v>20098594</v>
      </c>
      <c r="K914" s="23"/>
    </row>
    <row r="915" spans="2:11" ht="16.5" thickTop="1" thickBot="1" x14ac:dyDescent="0.3">
      <c r="B915" s="12" t="s">
        <v>50</v>
      </c>
      <c r="C915" s="39">
        <v>100</v>
      </c>
      <c r="D915" s="7">
        <v>250</v>
      </c>
      <c r="E915" s="7">
        <v>177232.03</v>
      </c>
      <c r="F915" s="7">
        <v>68718.260000000009</v>
      </c>
      <c r="G915" s="7">
        <v>495330.72</v>
      </c>
      <c r="H915" s="7">
        <v>387960.59</v>
      </c>
      <c r="I915" s="7">
        <v>477743.56</v>
      </c>
      <c r="J915" s="7">
        <v>5411617.2600000016</v>
      </c>
      <c r="K915" s="23"/>
    </row>
    <row r="916" spans="2:11" ht="16.5" thickTop="1" thickBot="1" x14ac:dyDescent="0.3">
      <c r="B916" s="11" t="s">
        <v>723</v>
      </c>
      <c r="C916" s="39"/>
      <c r="D916" s="7"/>
      <c r="E916" s="7"/>
      <c r="F916" s="7"/>
      <c r="G916" s="7"/>
      <c r="H916" s="7"/>
      <c r="I916" s="7"/>
      <c r="J916" s="7"/>
      <c r="K916" s="23"/>
    </row>
    <row r="917" spans="2:11" ht="16.5" thickTop="1" thickBot="1" x14ac:dyDescent="0.3">
      <c r="B917" s="12" t="s">
        <v>47</v>
      </c>
      <c r="C917" s="39">
        <v>50</v>
      </c>
      <c r="D917" s="7">
        <v>40724633</v>
      </c>
      <c r="E917" s="7">
        <v>42483357</v>
      </c>
      <c r="F917" s="7">
        <v>41508154</v>
      </c>
      <c r="G917" s="7">
        <v>55902003</v>
      </c>
      <c r="H917" s="7">
        <v>68805719</v>
      </c>
      <c r="I917" s="7">
        <v>86483624</v>
      </c>
      <c r="J917" s="7">
        <v>196639326</v>
      </c>
      <c r="K917" s="23"/>
    </row>
    <row r="918" spans="2:11" ht="16.5" thickTop="1" thickBot="1" x14ac:dyDescent="0.3">
      <c r="B918" s="12" t="s">
        <v>48</v>
      </c>
      <c r="C918" s="39">
        <v>100</v>
      </c>
      <c r="D918" s="7">
        <v>40723755.950000003</v>
      </c>
      <c r="E918" s="7">
        <v>40206629.939999998</v>
      </c>
      <c r="F918" s="7">
        <v>41508154</v>
      </c>
      <c r="G918" s="7">
        <v>54918243</v>
      </c>
      <c r="H918" s="7">
        <v>68805719</v>
      </c>
      <c r="I918" s="7">
        <v>86467171.530000001</v>
      </c>
      <c r="J918" s="7">
        <v>89114630.650000006</v>
      </c>
      <c r="K918" s="23"/>
    </row>
    <row r="919" spans="2:11" ht="16.5" thickTop="1" thickBot="1" x14ac:dyDescent="0.3">
      <c r="B919" s="12" t="s">
        <v>49</v>
      </c>
      <c r="C919" s="39">
        <v>150</v>
      </c>
      <c r="D919" s="7">
        <v>877.05</v>
      </c>
      <c r="E919" s="7">
        <v>2276727.06</v>
      </c>
      <c r="F919" s="7">
        <v>0</v>
      </c>
      <c r="G919" s="7">
        <v>983760</v>
      </c>
      <c r="H919" s="7">
        <v>0</v>
      </c>
      <c r="I919" s="7">
        <v>16452.47</v>
      </c>
      <c r="J919" s="7">
        <v>107524695.34999999</v>
      </c>
      <c r="K919" s="23"/>
    </row>
    <row r="920" spans="2:11" ht="16.5" thickTop="1" thickBot="1" x14ac:dyDescent="0.3">
      <c r="B920" s="12" t="s">
        <v>12</v>
      </c>
      <c r="C920" s="39">
        <v>200</v>
      </c>
      <c r="D920" s="7">
        <v>0</v>
      </c>
      <c r="E920" s="7">
        <v>0</v>
      </c>
      <c r="F920" s="7">
        <v>0</v>
      </c>
      <c r="G920" s="7">
        <v>0</v>
      </c>
      <c r="H920" s="7">
        <v>0</v>
      </c>
      <c r="I920" s="7">
        <v>0</v>
      </c>
      <c r="J920" s="7">
        <v>106024087.45999999</v>
      </c>
      <c r="K920" s="23"/>
    </row>
    <row r="921" spans="2:11" ht="16.5" thickTop="1" thickBot="1" x14ac:dyDescent="0.3">
      <c r="B921" s="12" t="s">
        <v>50</v>
      </c>
      <c r="C921" s="39">
        <v>250</v>
      </c>
      <c r="D921" s="7">
        <v>877.05</v>
      </c>
      <c r="E921" s="7">
        <v>2276727.06</v>
      </c>
      <c r="F921" s="7">
        <v>0</v>
      </c>
      <c r="G921" s="7">
        <v>983760</v>
      </c>
      <c r="H921" s="7">
        <v>0</v>
      </c>
      <c r="I921" s="7">
        <v>16452.47</v>
      </c>
      <c r="J921" s="7">
        <v>1500607.8900000006</v>
      </c>
      <c r="K921" s="23"/>
    </row>
    <row r="922" spans="2:11" ht="16.5" thickTop="1" thickBot="1" x14ac:dyDescent="0.3">
      <c r="B922" s="10" t="s">
        <v>747</v>
      </c>
      <c r="C922" s="39"/>
      <c r="D922" s="7"/>
      <c r="E922" s="7"/>
      <c r="F922" s="7"/>
      <c r="G922" s="7"/>
      <c r="H922" s="7"/>
      <c r="I922" s="7"/>
      <c r="J922" s="7"/>
      <c r="K922" s="23"/>
    </row>
    <row r="923" spans="2:11" ht="16.5" thickTop="1" thickBot="1" x14ac:dyDescent="0.3">
      <c r="B923" s="11" t="s">
        <v>779</v>
      </c>
      <c r="C923" s="39"/>
      <c r="D923" s="7"/>
      <c r="E923" s="7"/>
      <c r="F923" s="7"/>
      <c r="G923" s="7"/>
      <c r="H923" s="7"/>
      <c r="I923" s="7"/>
      <c r="J923" s="7"/>
      <c r="K923" s="23"/>
    </row>
    <row r="924" spans="2:11" ht="16.5" thickTop="1" thickBot="1" x14ac:dyDescent="0.3">
      <c r="B924" s="12" t="s">
        <v>47</v>
      </c>
      <c r="C924" s="39">
        <v>50</v>
      </c>
      <c r="D924" s="7">
        <v>8351446</v>
      </c>
      <c r="E924" s="7">
        <v>7627473</v>
      </c>
      <c r="F924" s="7">
        <v>17893823</v>
      </c>
      <c r="G924" s="7">
        <v>30766559.18</v>
      </c>
      <c r="H924" s="7">
        <v>21582599.240000002</v>
      </c>
      <c r="I924" s="7">
        <v>13969110</v>
      </c>
      <c r="J924" s="7">
        <v>16399629</v>
      </c>
      <c r="K924" s="23"/>
    </row>
    <row r="925" spans="2:11" ht="16.5" thickTop="1" thickBot="1" x14ac:dyDescent="0.3">
      <c r="B925" s="12" t="s">
        <v>48</v>
      </c>
      <c r="C925" s="39">
        <v>100</v>
      </c>
      <c r="D925" s="7">
        <v>8237322.7000000002</v>
      </c>
      <c r="E925" s="7">
        <v>6762731.5699999994</v>
      </c>
      <c r="F925" s="7">
        <v>6911894.8200000003</v>
      </c>
      <c r="G925" s="7">
        <v>15941570.920000002</v>
      </c>
      <c r="H925" s="7">
        <v>17651687.740000002</v>
      </c>
      <c r="I925" s="7">
        <v>12325696.960000001</v>
      </c>
      <c r="J925" s="7">
        <v>11256718.439999999</v>
      </c>
      <c r="K925" s="23"/>
    </row>
    <row r="926" spans="2:11" ht="16.5" thickTop="1" thickBot="1" x14ac:dyDescent="0.3">
      <c r="B926" s="12" t="s">
        <v>49</v>
      </c>
      <c r="C926" s="39">
        <v>150</v>
      </c>
      <c r="D926" s="7">
        <v>114123.3</v>
      </c>
      <c r="E926" s="7">
        <v>864741.42999999993</v>
      </c>
      <c r="F926" s="7">
        <v>10981928.180000002</v>
      </c>
      <c r="G926" s="7">
        <v>14824988.26</v>
      </c>
      <c r="H926" s="7">
        <v>3930911.5</v>
      </c>
      <c r="I926" s="7">
        <v>1643413.04</v>
      </c>
      <c r="J926" s="7">
        <v>5142910.5599999996</v>
      </c>
      <c r="K926" s="23"/>
    </row>
    <row r="927" spans="2:11" ht="16.5" thickTop="1" thickBot="1" x14ac:dyDescent="0.3">
      <c r="B927" s="12" t="s">
        <v>12</v>
      </c>
      <c r="C927" s="39">
        <v>200</v>
      </c>
      <c r="D927" s="7">
        <v>0</v>
      </c>
      <c r="E927" s="7">
        <v>0</v>
      </c>
      <c r="F927" s="7">
        <v>0</v>
      </c>
      <c r="G927" s="7">
        <v>0</v>
      </c>
      <c r="H927" s="7">
        <v>0</v>
      </c>
      <c r="I927" s="7">
        <v>0</v>
      </c>
      <c r="J927" s="7">
        <v>2750000</v>
      </c>
      <c r="K927" s="23"/>
    </row>
    <row r="928" spans="2:11" ht="16.5" thickTop="1" thickBot="1" x14ac:dyDescent="0.3">
      <c r="B928" s="12" t="s">
        <v>50</v>
      </c>
      <c r="C928" s="39">
        <v>250</v>
      </c>
      <c r="D928" s="7">
        <v>114123.3</v>
      </c>
      <c r="E928" s="7">
        <v>864741.42999999993</v>
      </c>
      <c r="F928" s="7">
        <v>10981928.180000002</v>
      </c>
      <c r="G928" s="7">
        <v>14824988.26</v>
      </c>
      <c r="H928" s="7">
        <v>3930911.5</v>
      </c>
      <c r="I928" s="7">
        <v>1643413.04</v>
      </c>
      <c r="J928" s="7">
        <v>2392910.56</v>
      </c>
      <c r="K928" s="23"/>
    </row>
    <row r="929" spans="2:11" ht="16.5" thickTop="1" thickBot="1" x14ac:dyDescent="0.3">
      <c r="B929" s="11" t="s">
        <v>772</v>
      </c>
      <c r="C929" s="39"/>
      <c r="D929" s="7"/>
      <c r="E929" s="7"/>
      <c r="F929" s="7"/>
      <c r="G929" s="7"/>
      <c r="H929" s="7"/>
      <c r="I929" s="7"/>
      <c r="J929" s="7"/>
      <c r="K929" s="23"/>
    </row>
    <row r="930" spans="2:11" ht="16.5" thickTop="1" thickBot="1" x14ac:dyDescent="0.3">
      <c r="B930" s="12" t="s">
        <v>47</v>
      </c>
      <c r="C930" s="39">
        <v>60</v>
      </c>
      <c r="D930" s="7">
        <v>229156339.44</v>
      </c>
      <c r="E930" s="7">
        <v>241739080.61000001</v>
      </c>
      <c r="F930" s="7">
        <v>264845108</v>
      </c>
      <c r="G930" s="7">
        <v>264921985</v>
      </c>
      <c r="H930" s="7">
        <v>293424593</v>
      </c>
      <c r="I930" s="7">
        <v>313222064.38</v>
      </c>
      <c r="J930" s="7">
        <v>350551272.67000002</v>
      </c>
      <c r="K930" s="23"/>
    </row>
    <row r="931" spans="2:11" ht="16.5" thickTop="1" thickBot="1" x14ac:dyDescent="0.3">
      <c r="B931" s="12" t="s">
        <v>48</v>
      </c>
      <c r="C931" s="39">
        <v>120</v>
      </c>
      <c r="D931" s="7">
        <v>226763489.56</v>
      </c>
      <c r="E931" s="7">
        <v>235610289.09999999</v>
      </c>
      <c r="F931" s="7">
        <v>248527344.91</v>
      </c>
      <c r="G931" s="7">
        <v>247804641.59</v>
      </c>
      <c r="H931" s="7">
        <v>277340033.90999997</v>
      </c>
      <c r="I931" s="7">
        <v>293892678.31</v>
      </c>
      <c r="J931" s="7">
        <v>325400590.86000001</v>
      </c>
      <c r="K931" s="23"/>
    </row>
    <row r="932" spans="2:11" ht="16.5" thickTop="1" thickBot="1" x14ac:dyDescent="0.3">
      <c r="B932" s="12" t="s">
        <v>49</v>
      </c>
      <c r="C932" s="39">
        <v>180</v>
      </c>
      <c r="D932" s="7">
        <v>2392849.88</v>
      </c>
      <c r="E932" s="7">
        <v>6128791.5100000007</v>
      </c>
      <c r="F932" s="7">
        <v>16317763.09</v>
      </c>
      <c r="G932" s="7">
        <v>17117343.409999996</v>
      </c>
      <c r="H932" s="7">
        <v>16084559.090000002</v>
      </c>
      <c r="I932" s="7">
        <v>19329386.07</v>
      </c>
      <c r="J932" s="7">
        <v>25150681.809999999</v>
      </c>
      <c r="K932" s="23"/>
    </row>
    <row r="933" spans="2:11" ht="16.5" thickTop="1" thickBot="1" x14ac:dyDescent="0.3">
      <c r="B933" s="12" t="s">
        <v>12</v>
      </c>
      <c r="C933" s="39">
        <v>240</v>
      </c>
      <c r="D933" s="7">
        <v>0</v>
      </c>
      <c r="E933" s="7">
        <v>0</v>
      </c>
      <c r="F933" s="7">
        <v>0</v>
      </c>
      <c r="G933" s="7">
        <v>0</v>
      </c>
      <c r="H933" s="7">
        <v>0</v>
      </c>
      <c r="I933" s="7">
        <v>0</v>
      </c>
      <c r="J933" s="7">
        <v>5070039</v>
      </c>
      <c r="K933" s="23"/>
    </row>
    <row r="934" spans="2:11" ht="16.5" thickTop="1" thickBot="1" x14ac:dyDescent="0.3">
      <c r="B934" s="12" t="s">
        <v>50</v>
      </c>
      <c r="C934" s="39">
        <v>300</v>
      </c>
      <c r="D934" s="7">
        <v>2392849.88</v>
      </c>
      <c r="E934" s="7">
        <v>6128791.5100000007</v>
      </c>
      <c r="F934" s="7">
        <v>16317763.09</v>
      </c>
      <c r="G934" s="7">
        <v>17117343.409999996</v>
      </c>
      <c r="H934" s="7">
        <v>16084559.090000002</v>
      </c>
      <c r="I934" s="7">
        <v>19329386.07</v>
      </c>
      <c r="J934" s="7">
        <v>20080642.809999999</v>
      </c>
      <c r="K934" s="23"/>
    </row>
    <row r="935" spans="2:11" ht="16.5" thickTop="1" thickBot="1" x14ac:dyDescent="0.3">
      <c r="B935" s="11" t="s">
        <v>801</v>
      </c>
      <c r="C935" s="39"/>
      <c r="D935" s="7"/>
      <c r="E935" s="7"/>
      <c r="F935" s="7"/>
      <c r="G935" s="7"/>
      <c r="H935" s="7"/>
      <c r="I935" s="7"/>
      <c r="J935" s="7"/>
      <c r="K935" s="23"/>
    </row>
    <row r="936" spans="2:11" ht="16.5" thickTop="1" thickBot="1" x14ac:dyDescent="0.3">
      <c r="B936" s="12" t="s">
        <v>47</v>
      </c>
      <c r="C936" s="39">
        <v>30</v>
      </c>
      <c r="D936" s="7">
        <v>307474317</v>
      </c>
      <c r="E936" s="7">
        <v>316055144</v>
      </c>
      <c r="F936" s="7">
        <v>329990350</v>
      </c>
      <c r="G936" s="7">
        <v>378238518.30000001</v>
      </c>
      <c r="H936" s="7">
        <v>439188338</v>
      </c>
      <c r="I936" s="7">
        <v>450113288</v>
      </c>
      <c r="J936" s="7">
        <v>464473025</v>
      </c>
      <c r="K936" s="23"/>
    </row>
    <row r="937" spans="2:11" ht="16.5" thickTop="1" thickBot="1" x14ac:dyDescent="0.3">
      <c r="B937" s="12" t="s">
        <v>48</v>
      </c>
      <c r="C937" s="39">
        <v>60</v>
      </c>
      <c r="D937" s="7">
        <v>307352894.46000004</v>
      </c>
      <c r="E937" s="7">
        <v>313800518.59999996</v>
      </c>
      <c r="F937" s="7">
        <v>319931837.67000002</v>
      </c>
      <c r="G937" s="7">
        <v>344523659.74000001</v>
      </c>
      <c r="H937" s="7">
        <v>404647621.09000003</v>
      </c>
      <c r="I937" s="7">
        <v>436879124.94000006</v>
      </c>
      <c r="J937" s="7">
        <v>464294918.60000002</v>
      </c>
      <c r="K937" s="23"/>
    </row>
    <row r="938" spans="2:11" ht="16.5" thickTop="1" thickBot="1" x14ac:dyDescent="0.3">
      <c r="B938" s="12" t="s">
        <v>49</v>
      </c>
      <c r="C938" s="39">
        <v>90</v>
      </c>
      <c r="D938" s="7">
        <v>121422.54</v>
      </c>
      <c r="E938" s="7">
        <v>2254625.4</v>
      </c>
      <c r="F938" s="7">
        <v>10058512.33</v>
      </c>
      <c r="G938" s="7">
        <v>33714858.560000002</v>
      </c>
      <c r="H938" s="7">
        <v>34540716.909999996</v>
      </c>
      <c r="I938" s="7">
        <v>13234163.060000001</v>
      </c>
      <c r="J938" s="7">
        <v>178106.4</v>
      </c>
      <c r="K938" s="23"/>
    </row>
    <row r="939" spans="2:11" ht="16.5" thickTop="1" thickBot="1" x14ac:dyDescent="0.3">
      <c r="B939" s="12" t="s">
        <v>12</v>
      </c>
      <c r="C939" s="39">
        <v>120</v>
      </c>
      <c r="D939" s="7">
        <v>0</v>
      </c>
      <c r="E939" s="7">
        <v>0</v>
      </c>
      <c r="F939" s="7">
        <v>0</v>
      </c>
      <c r="G939" s="7">
        <v>0</v>
      </c>
      <c r="H939" s="7">
        <v>0</v>
      </c>
      <c r="I939" s="7">
        <v>0</v>
      </c>
      <c r="J939" s="7">
        <v>0</v>
      </c>
      <c r="K939" s="23"/>
    </row>
    <row r="940" spans="2:11" ht="16.5" thickTop="1" thickBot="1" x14ac:dyDescent="0.3">
      <c r="B940" s="12" t="s">
        <v>50</v>
      </c>
      <c r="C940" s="39">
        <v>150</v>
      </c>
      <c r="D940" s="7">
        <v>121422.54</v>
      </c>
      <c r="E940" s="7">
        <v>2254625.4</v>
      </c>
      <c r="F940" s="7">
        <v>10058512.33</v>
      </c>
      <c r="G940" s="7">
        <v>33714858.560000002</v>
      </c>
      <c r="H940" s="7">
        <v>34540716.909999996</v>
      </c>
      <c r="I940" s="7">
        <v>13234163.060000001</v>
      </c>
      <c r="J940" s="7">
        <v>178106.4</v>
      </c>
      <c r="K940" s="23"/>
    </row>
    <row r="941" spans="2:11" ht="16.5" thickTop="1" thickBot="1" x14ac:dyDescent="0.3">
      <c r="B941" s="11" t="s">
        <v>750</v>
      </c>
      <c r="C941" s="39"/>
      <c r="D941" s="7"/>
      <c r="E941" s="7"/>
      <c r="F941" s="7"/>
      <c r="G941" s="7"/>
      <c r="H941" s="7"/>
      <c r="I941" s="7"/>
      <c r="J941" s="7"/>
      <c r="K941" s="23"/>
    </row>
    <row r="942" spans="2:11" ht="16.5" thickTop="1" thickBot="1" x14ac:dyDescent="0.3">
      <c r="B942" s="12" t="s">
        <v>47</v>
      </c>
      <c r="C942" s="39">
        <v>10</v>
      </c>
      <c r="D942" s="7">
        <v>1996340</v>
      </c>
      <c r="E942" s="7">
        <v>2451682.31</v>
      </c>
      <c r="F942" s="7">
        <v>2465877</v>
      </c>
      <c r="G942" s="7">
        <v>3167379.07</v>
      </c>
      <c r="H942" s="7">
        <v>1363312.31</v>
      </c>
      <c r="I942" s="7">
        <v>1635790.14</v>
      </c>
      <c r="J942" s="7">
        <v>1789295.88</v>
      </c>
      <c r="K942" s="23"/>
    </row>
    <row r="943" spans="2:11" ht="16.5" thickTop="1" thickBot="1" x14ac:dyDescent="0.3">
      <c r="B943" s="12" t="s">
        <v>48</v>
      </c>
      <c r="C943" s="39">
        <v>20</v>
      </c>
      <c r="D943" s="7">
        <v>821361.69</v>
      </c>
      <c r="E943" s="7">
        <v>908884.02</v>
      </c>
      <c r="F943" s="7">
        <v>631349.05000000005</v>
      </c>
      <c r="G943" s="7">
        <v>881037.76</v>
      </c>
      <c r="H943" s="7">
        <v>782350.17</v>
      </c>
      <c r="I943" s="7">
        <v>1040223.26</v>
      </c>
      <c r="J943" s="7">
        <v>969066.42</v>
      </c>
      <c r="K943" s="23"/>
    </row>
    <row r="944" spans="2:11" ht="16.5" thickTop="1" thickBot="1" x14ac:dyDescent="0.3">
      <c r="B944" s="12" t="s">
        <v>49</v>
      </c>
      <c r="C944" s="39">
        <v>30</v>
      </c>
      <c r="D944" s="7">
        <v>1174978.31</v>
      </c>
      <c r="E944" s="7">
        <v>1542798.29</v>
      </c>
      <c r="F944" s="7">
        <v>1834527.95</v>
      </c>
      <c r="G944" s="7">
        <v>2286341.31</v>
      </c>
      <c r="H944" s="7">
        <v>580962.14</v>
      </c>
      <c r="I944" s="7">
        <v>595566.88</v>
      </c>
      <c r="J944" s="7">
        <v>820229.46</v>
      </c>
      <c r="K944" s="23"/>
    </row>
    <row r="945" spans="2:11" ht="16.5" thickTop="1" thickBot="1" x14ac:dyDescent="0.3">
      <c r="B945" s="12" t="s">
        <v>12</v>
      </c>
      <c r="C945" s="39">
        <v>40</v>
      </c>
      <c r="D945" s="7">
        <v>0</v>
      </c>
      <c r="E945" s="7">
        <v>0</v>
      </c>
      <c r="F945" s="7">
        <v>0</v>
      </c>
      <c r="G945" s="7">
        <v>0</v>
      </c>
      <c r="H945" s="7">
        <v>0</v>
      </c>
      <c r="I945" s="7">
        <v>0</v>
      </c>
      <c r="J945" s="7">
        <v>0</v>
      </c>
      <c r="K945" s="23"/>
    </row>
    <row r="946" spans="2:11" ht="16.5" thickTop="1" thickBot="1" x14ac:dyDescent="0.3">
      <c r="B946" s="12" t="s">
        <v>50</v>
      </c>
      <c r="C946" s="39">
        <v>50</v>
      </c>
      <c r="D946" s="7">
        <v>1174978.31</v>
      </c>
      <c r="E946" s="7">
        <v>1542798.29</v>
      </c>
      <c r="F946" s="7">
        <v>1834527.95</v>
      </c>
      <c r="G946" s="7">
        <v>2286341.31</v>
      </c>
      <c r="H946" s="7">
        <v>580962.14</v>
      </c>
      <c r="I946" s="7">
        <v>595566.88</v>
      </c>
      <c r="J946" s="7">
        <v>820229.46</v>
      </c>
      <c r="K946" s="23"/>
    </row>
    <row r="947" spans="2:11" ht="16.5" thickTop="1" thickBot="1" x14ac:dyDescent="0.3">
      <c r="B947" s="11" t="s">
        <v>808</v>
      </c>
      <c r="C947" s="39"/>
      <c r="D947" s="7"/>
      <c r="E947" s="7"/>
      <c r="F947" s="7"/>
      <c r="G947" s="7"/>
      <c r="H947" s="7"/>
      <c r="I947" s="7"/>
      <c r="J947" s="7"/>
      <c r="K947" s="23"/>
    </row>
    <row r="948" spans="2:11" ht="16.5" thickTop="1" thickBot="1" x14ac:dyDescent="0.3">
      <c r="B948" s="12" t="s">
        <v>47</v>
      </c>
      <c r="C948" s="39">
        <v>10</v>
      </c>
      <c r="D948" s="7">
        <v>1848199</v>
      </c>
      <c r="E948" s="7">
        <v>1847384</v>
      </c>
      <c r="F948" s="7">
        <v>1931017</v>
      </c>
      <c r="G948" s="7">
        <v>2703074</v>
      </c>
      <c r="H948" s="7">
        <v>2795178</v>
      </c>
      <c r="I948" s="7">
        <v>2843221</v>
      </c>
      <c r="J948" s="7">
        <v>2917552.41</v>
      </c>
      <c r="K948" s="23"/>
    </row>
    <row r="949" spans="2:11" ht="16.5" thickTop="1" thickBot="1" x14ac:dyDescent="0.3">
      <c r="B949" s="12" t="s">
        <v>48</v>
      </c>
      <c r="C949" s="39">
        <v>20</v>
      </c>
      <c r="D949" s="7">
        <v>1775470.87</v>
      </c>
      <c r="E949" s="7">
        <v>1734650.1</v>
      </c>
      <c r="F949" s="7">
        <v>1819308.49</v>
      </c>
      <c r="G949" s="7">
        <v>2627897.63</v>
      </c>
      <c r="H949" s="7">
        <v>2556760.04</v>
      </c>
      <c r="I949" s="7">
        <v>2793383.14</v>
      </c>
      <c r="J949" s="7">
        <v>2772787.67</v>
      </c>
      <c r="K949" s="23"/>
    </row>
    <row r="950" spans="2:11" ht="16.5" thickTop="1" thickBot="1" x14ac:dyDescent="0.3">
      <c r="B950" s="12" t="s">
        <v>49</v>
      </c>
      <c r="C950" s="39">
        <v>30</v>
      </c>
      <c r="D950" s="7">
        <v>72728.13</v>
      </c>
      <c r="E950" s="7">
        <v>112733.9</v>
      </c>
      <c r="F950" s="7">
        <v>111708.51</v>
      </c>
      <c r="G950" s="7">
        <v>75176.37</v>
      </c>
      <c r="H950" s="7">
        <v>238417.96</v>
      </c>
      <c r="I950" s="7">
        <v>49837.86</v>
      </c>
      <c r="J950" s="7">
        <v>144764.74</v>
      </c>
      <c r="K950" s="23"/>
    </row>
    <row r="951" spans="2:11" ht="16.5" thickTop="1" thickBot="1" x14ac:dyDescent="0.3">
      <c r="B951" s="12" t="s">
        <v>12</v>
      </c>
      <c r="C951" s="39">
        <v>40</v>
      </c>
      <c r="D951" s="7">
        <v>0</v>
      </c>
      <c r="E951" s="7">
        <v>0</v>
      </c>
      <c r="F951" s="7">
        <v>0</v>
      </c>
      <c r="G951" s="7">
        <v>0</v>
      </c>
      <c r="H951" s="7">
        <v>0</v>
      </c>
      <c r="I951" s="7">
        <v>0</v>
      </c>
      <c r="J951" s="7">
        <v>0</v>
      </c>
      <c r="K951" s="23"/>
    </row>
    <row r="952" spans="2:11" ht="16.5" thickTop="1" thickBot="1" x14ac:dyDescent="0.3">
      <c r="B952" s="12" t="s">
        <v>50</v>
      </c>
      <c r="C952" s="39">
        <v>50</v>
      </c>
      <c r="D952" s="7">
        <v>72728.13</v>
      </c>
      <c r="E952" s="7">
        <v>112733.9</v>
      </c>
      <c r="F952" s="7">
        <v>111708.51</v>
      </c>
      <c r="G952" s="7">
        <v>75176.37</v>
      </c>
      <c r="H952" s="7">
        <v>238417.96</v>
      </c>
      <c r="I952" s="7">
        <v>49837.86</v>
      </c>
      <c r="J952" s="7">
        <v>144764.74</v>
      </c>
      <c r="K952" s="23"/>
    </row>
    <row r="953" spans="2:11" ht="16.5" thickTop="1" thickBot="1" x14ac:dyDescent="0.3">
      <c r="B953" s="11" t="s">
        <v>794</v>
      </c>
      <c r="C953" s="39"/>
      <c r="D953" s="7"/>
      <c r="E953" s="7"/>
      <c r="F953" s="7"/>
      <c r="G953" s="7"/>
      <c r="H953" s="7"/>
      <c r="I953" s="7"/>
      <c r="J953" s="7"/>
      <c r="K953" s="23"/>
    </row>
    <row r="954" spans="2:11" ht="16.5" thickTop="1" thickBot="1" x14ac:dyDescent="0.3">
      <c r="B954" s="12" t="s">
        <v>47</v>
      </c>
      <c r="C954" s="39">
        <v>60</v>
      </c>
      <c r="D954" s="7">
        <v>215202664</v>
      </c>
      <c r="E954" s="7">
        <v>220439825</v>
      </c>
      <c r="F954" s="7">
        <v>218525199</v>
      </c>
      <c r="G954" s="7">
        <v>231342922.13</v>
      </c>
      <c r="H954" s="7">
        <v>241143028.69999999</v>
      </c>
      <c r="I954" s="7">
        <v>251369619</v>
      </c>
      <c r="J954" s="7">
        <v>258384236.99999997</v>
      </c>
      <c r="K954" s="23"/>
    </row>
    <row r="955" spans="2:11" ht="16.5" thickTop="1" thickBot="1" x14ac:dyDescent="0.3">
      <c r="B955" s="12" t="s">
        <v>48</v>
      </c>
      <c r="C955" s="39">
        <v>120</v>
      </c>
      <c r="D955" s="7">
        <v>215030998.68000001</v>
      </c>
      <c r="E955" s="7">
        <v>219485929.03</v>
      </c>
      <c r="F955" s="7">
        <v>218437222.69</v>
      </c>
      <c r="G955" s="7">
        <v>208935679.63999999</v>
      </c>
      <c r="H955" s="7">
        <v>229496200.19999999</v>
      </c>
      <c r="I955" s="7">
        <v>251369582.97999999</v>
      </c>
      <c r="J955" s="7">
        <v>243187946.56</v>
      </c>
      <c r="K955" s="23"/>
    </row>
    <row r="956" spans="2:11" ht="16.5" thickTop="1" thickBot="1" x14ac:dyDescent="0.3">
      <c r="B956" s="12" t="s">
        <v>49</v>
      </c>
      <c r="C956" s="39">
        <v>180</v>
      </c>
      <c r="D956" s="7">
        <v>171665.32</v>
      </c>
      <c r="E956" s="7">
        <v>953895.97</v>
      </c>
      <c r="F956" s="7">
        <v>87976.31</v>
      </c>
      <c r="G956" s="7">
        <v>22407242.490000002</v>
      </c>
      <c r="H956" s="7">
        <v>11646828.5</v>
      </c>
      <c r="I956" s="7">
        <v>36.020000000000003</v>
      </c>
      <c r="J956" s="7">
        <v>15196290.440000001</v>
      </c>
      <c r="K956" s="23"/>
    </row>
    <row r="957" spans="2:11" ht="16.5" thickTop="1" thickBot="1" x14ac:dyDescent="0.3">
      <c r="B957" s="12" t="s">
        <v>12</v>
      </c>
      <c r="C957" s="39">
        <v>240</v>
      </c>
      <c r="D957" s="7">
        <v>0</v>
      </c>
      <c r="E957" s="7">
        <v>0</v>
      </c>
      <c r="F957" s="7">
        <v>0</v>
      </c>
      <c r="G957" s="7">
        <v>0</v>
      </c>
      <c r="H957" s="7">
        <v>0</v>
      </c>
      <c r="I957" s="7">
        <v>0</v>
      </c>
      <c r="J957" s="7">
        <v>1829000</v>
      </c>
      <c r="K957" s="23"/>
    </row>
    <row r="958" spans="2:11" ht="16.5" thickTop="1" thickBot="1" x14ac:dyDescent="0.3">
      <c r="B958" s="12" t="s">
        <v>50</v>
      </c>
      <c r="C958" s="39">
        <v>300</v>
      </c>
      <c r="D958" s="7">
        <v>171665.32</v>
      </c>
      <c r="E958" s="7">
        <v>953895.97</v>
      </c>
      <c r="F958" s="7">
        <v>87976.31</v>
      </c>
      <c r="G958" s="7">
        <v>22407242.490000002</v>
      </c>
      <c r="H958" s="7">
        <v>11646828.5</v>
      </c>
      <c r="I958" s="7">
        <v>36.020000000000003</v>
      </c>
      <c r="J958" s="7">
        <v>13367290.440000001</v>
      </c>
      <c r="K958" s="23"/>
    </row>
    <row r="959" spans="2:11" ht="16.5" thickTop="1" thickBot="1" x14ac:dyDescent="0.3">
      <c r="B959" s="11" t="s">
        <v>789</v>
      </c>
      <c r="C959" s="39"/>
      <c r="D959" s="7"/>
      <c r="E959" s="7"/>
      <c r="F959" s="7"/>
      <c r="G959" s="7"/>
      <c r="H959" s="7"/>
      <c r="I959" s="7"/>
      <c r="J959" s="7"/>
      <c r="K959" s="23"/>
    </row>
    <row r="960" spans="2:11" ht="16.5" thickTop="1" thickBot="1" x14ac:dyDescent="0.3">
      <c r="B960" s="12" t="s">
        <v>47</v>
      </c>
      <c r="C960" s="39">
        <v>10</v>
      </c>
      <c r="D960" s="7">
        <v>48088353</v>
      </c>
      <c r="E960" s="7">
        <v>50581310</v>
      </c>
      <c r="F960" s="7">
        <v>51600883</v>
      </c>
      <c r="G960" s="7">
        <v>54089341</v>
      </c>
      <c r="H960" s="7">
        <v>60076497</v>
      </c>
      <c r="I960" s="7">
        <v>62228027.710000001</v>
      </c>
      <c r="J960" s="7">
        <v>65766492.049999997</v>
      </c>
      <c r="K960" s="23"/>
    </row>
    <row r="961" spans="2:11" ht="16.5" thickTop="1" thickBot="1" x14ac:dyDescent="0.3">
      <c r="B961" s="12" t="s">
        <v>48</v>
      </c>
      <c r="C961" s="39">
        <v>20</v>
      </c>
      <c r="D961" s="7">
        <v>48088353</v>
      </c>
      <c r="E961" s="7">
        <v>50281310</v>
      </c>
      <c r="F961" s="7">
        <v>51600883</v>
      </c>
      <c r="G961" s="7">
        <v>51211069.810000002</v>
      </c>
      <c r="H961" s="7">
        <v>57711354.289999999</v>
      </c>
      <c r="I961" s="7">
        <v>59334014.140000001</v>
      </c>
      <c r="J961" s="7">
        <v>60314300.280000001</v>
      </c>
      <c r="K961" s="23"/>
    </row>
    <row r="962" spans="2:11" ht="16.5" thickTop="1" thickBot="1" x14ac:dyDescent="0.3">
      <c r="B962" s="12" t="s">
        <v>49</v>
      </c>
      <c r="C962" s="39">
        <v>30</v>
      </c>
      <c r="D962" s="7">
        <v>0</v>
      </c>
      <c r="E962" s="7">
        <v>300000</v>
      </c>
      <c r="F962" s="7">
        <v>0</v>
      </c>
      <c r="G962" s="7">
        <v>2878271.19</v>
      </c>
      <c r="H962" s="7">
        <v>2365142.71</v>
      </c>
      <c r="I962" s="7">
        <v>2894013.57</v>
      </c>
      <c r="J962" s="7">
        <v>5452191.7699999996</v>
      </c>
      <c r="K962" s="23"/>
    </row>
    <row r="963" spans="2:11" ht="16.5" thickTop="1" thickBot="1" x14ac:dyDescent="0.3">
      <c r="B963" s="12" t="s">
        <v>12</v>
      </c>
      <c r="C963" s="39">
        <v>40</v>
      </c>
      <c r="D963" s="7">
        <v>0</v>
      </c>
      <c r="E963" s="7">
        <v>0</v>
      </c>
      <c r="F963" s="7">
        <v>0</v>
      </c>
      <c r="G963" s="7">
        <v>0</v>
      </c>
      <c r="H963" s="7">
        <v>0</v>
      </c>
      <c r="I963" s="7">
        <v>0</v>
      </c>
      <c r="J963" s="7">
        <v>0</v>
      </c>
      <c r="K963" s="23"/>
    </row>
    <row r="964" spans="2:11" ht="16.5" thickTop="1" thickBot="1" x14ac:dyDescent="0.3">
      <c r="B964" s="12" t="s">
        <v>50</v>
      </c>
      <c r="C964" s="39">
        <v>50</v>
      </c>
      <c r="D964" s="7">
        <v>0</v>
      </c>
      <c r="E964" s="7">
        <v>300000</v>
      </c>
      <c r="F964" s="7">
        <v>0</v>
      </c>
      <c r="G964" s="7">
        <v>2878271.19</v>
      </c>
      <c r="H964" s="7">
        <v>2365142.71</v>
      </c>
      <c r="I964" s="7">
        <v>2894013.57</v>
      </c>
      <c r="J964" s="7">
        <v>5452191.7699999996</v>
      </c>
      <c r="K964" s="23"/>
    </row>
    <row r="965" spans="2:11" ht="16.5" thickTop="1" thickBot="1" x14ac:dyDescent="0.3">
      <c r="B965" s="11" t="s">
        <v>761</v>
      </c>
      <c r="C965" s="39"/>
      <c r="D965" s="7"/>
      <c r="E965" s="7"/>
      <c r="F965" s="7"/>
      <c r="G965" s="7"/>
      <c r="H965" s="7"/>
      <c r="I965" s="7"/>
      <c r="J965" s="7"/>
      <c r="K965" s="23"/>
    </row>
    <row r="966" spans="2:11" ht="16.5" thickTop="1" thickBot="1" x14ac:dyDescent="0.3">
      <c r="B966" s="12" t="s">
        <v>47</v>
      </c>
      <c r="C966" s="39">
        <v>70</v>
      </c>
      <c r="D966" s="7">
        <v>1229406883</v>
      </c>
      <c r="E966" s="7">
        <v>1292280855</v>
      </c>
      <c r="F966" s="7">
        <v>1292523024.7</v>
      </c>
      <c r="G966" s="7">
        <v>1383362768</v>
      </c>
      <c r="H966" s="7">
        <v>1483269820</v>
      </c>
      <c r="I966" s="7">
        <v>1524183625</v>
      </c>
      <c r="J966" s="7">
        <v>1549594651.24</v>
      </c>
      <c r="K966" s="23"/>
    </row>
    <row r="967" spans="2:11" ht="16.5" thickTop="1" thickBot="1" x14ac:dyDescent="0.3">
      <c r="B967" s="12" t="s">
        <v>48</v>
      </c>
      <c r="C967" s="39">
        <v>140</v>
      </c>
      <c r="D967" s="7">
        <v>1229405563.0500002</v>
      </c>
      <c r="E967" s="7">
        <v>1279375773.8499999</v>
      </c>
      <c r="F967" s="7">
        <v>1285982708.1900001</v>
      </c>
      <c r="G967" s="7">
        <v>1367952662.8000002</v>
      </c>
      <c r="H967" s="7">
        <v>1463659058.0799999</v>
      </c>
      <c r="I967" s="7">
        <v>1513413587.01</v>
      </c>
      <c r="J967" s="7">
        <v>1535137908.6000001</v>
      </c>
      <c r="K967" s="23"/>
    </row>
    <row r="968" spans="2:11" ht="16.5" thickTop="1" thickBot="1" x14ac:dyDescent="0.3">
      <c r="B968" s="12" t="s">
        <v>49</v>
      </c>
      <c r="C968" s="39">
        <v>210</v>
      </c>
      <c r="D968" s="7">
        <v>1319.9499999999998</v>
      </c>
      <c r="E968" s="7">
        <v>12905081.15</v>
      </c>
      <c r="F968" s="7">
        <v>6540316.5099999998</v>
      </c>
      <c r="G968" s="7">
        <v>15410105.200000001</v>
      </c>
      <c r="H968" s="7">
        <v>19610761.920000002</v>
      </c>
      <c r="I968" s="7">
        <v>10770037.99</v>
      </c>
      <c r="J968" s="7">
        <v>14456742.639999999</v>
      </c>
      <c r="K968" s="23"/>
    </row>
    <row r="969" spans="2:11" ht="16.5" thickTop="1" thickBot="1" x14ac:dyDescent="0.3">
      <c r="B969" s="12" t="s">
        <v>12</v>
      </c>
      <c r="C969" s="39">
        <v>280</v>
      </c>
      <c r="D969" s="7">
        <v>0</v>
      </c>
      <c r="E969" s="7">
        <v>0</v>
      </c>
      <c r="F969" s="7">
        <v>0</v>
      </c>
      <c r="G969" s="7">
        <v>0</v>
      </c>
      <c r="H969" s="7">
        <v>0</v>
      </c>
      <c r="I969" s="7">
        <v>0</v>
      </c>
      <c r="J969" s="7">
        <v>0</v>
      </c>
      <c r="K969" s="23"/>
    </row>
    <row r="970" spans="2:11" ht="16.5" thickTop="1" thickBot="1" x14ac:dyDescent="0.3">
      <c r="B970" s="12" t="s">
        <v>50</v>
      </c>
      <c r="C970" s="39">
        <v>350</v>
      </c>
      <c r="D970" s="7">
        <v>1319.9499999999998</v>
      </c>
      <c r="E970" s="7">
        <v>12905081.15</v>
      </c>
      <c r="F970" s="7">
        <v>6540316.5099999998</v>
      </c>
      <c r="G970" s="7">
        <v>15410105.200000001</v>
      </c>
      <c r="H970" s="7">
        <v>19610761.920000002</v>
      </c>
      <c r="I970" s="7">
        <v>10770037.99</v>
      </c>
      <c r="J970" s="7">
        <v>14456742.639999999</v>
      </c>
      <c r="K970" s="23"/>
    </row>
    <row r="971" spans="2:11" ht="16.5" thickTop="1" thickBot="1" x14ac:dyDescent="0.3">
      <c r="B971" s="11" t="s">
        <v>753</v>
      </c>
      <c r="C971" s="39"/>
      <c r="D971" s="7"/>
      <c r="E971" s="7"/>
      <c r="F971" s="7"/>
      <c r="G971" s="7"/>
      <c r="H971" s="7"/>
      <c r="I971" s="7"/>
      <c r="J971" s="7"/>
      <c r="K971" s="23"/>
    </row>
    <row r="972" spans="2:11" ht="16.5" thickTop="1" thickBot="1" x14ac:dyDescent="0.3">
      <c r="B972" s="12" t="s">
        <v>47</v>
      </c>
      <c r="C972" s="39">
        <v>10</v>
      </c>
      <c r="D972" s="7">
        <v>674676</v>
      </c>
      <c r="E972" s="7">
        <v>681511</v>
      </c>
      <c r="F972" s="7">
        <v>682729</v>
      </c>
      <c r="G972" s="7">
        <v>718867</v>
      </c>
      <c r="H972" s="7">
        <v>780120</v>
      </c>
      <c r="I972" s="7">
        <v>822029</v>
      </c>
      <c r="J972" s="7">
        <v>871978</v>
      </c>
      <c r="K972" s="23"/>
    </row>
    <row r="973" spans="2:11" ht="16.5" thickTop="1" thickBot="1" x14ac:dyDescent="0.3">
      <c r="B973" s="12" t="s">
        <v>48</v>
      </c>
      <c r="C973" s="39">
        <v>20</v>
      </c>
      <c r="D973" s="7">
        <v>672556.97</v>
      </c>
      <c r="E973" s="7">
        <v>680920.88</v>
      </c>
      <c r="F973" s="7">
        <v>680835.31</v>
      </c>
      <c r="G973" s="7">
        <v>718613.67</v>
      </c>
      <c r="H973" s="7">
        <v>779910.4</v>
      </c>
      <c r="I973" s="7">
        <v>819826.9</v>
      </c>
      <c r="J973" s="7">
        <v>870862.26</v>
      </c>
      <c r="K973" s="23"/>
    </row>
    <row r="974" spans="2:11" ht="16.5" thickTop="1" thickBot="1" x14ac:dyDescent="0.3">
      <c r="B974" s="12" t="s">
        <v>49</v>
      </c>
      <c r="C974" s="39">
        <v>30</v>
      </c>
      <c r="D974" s="7">
        <v>2119.0300000000002</v>
      </c>
      <c r="E974" s="7">
        <v>590.12</v>
      </c>
      <c r="F974" s="7">
        <v>1893.69</v>
      </c>
      <c r="G974" s="7">
        <v>253.33</v>
      </c>
      <c r="H974" s="7">
        <v>209.6</v>
      </c>
      <c r="I974" s="7">
        <v>2202.1</v>
      </c>
      <c r="J974" s="7">
        <v>1115.74</v>
      </c>
      <c r="K974" s="23"/>
    </row>
    <row r="975" spans="2:11" ht="16.5" thickTop="1" thickBot="1" x14ac:dyDescent="0.3">
      <c r="B975" s="12" t="s">
        <v>12</v>
      </c>
      <c r="C975" s="39">
        <v>40</v>
      </c>
      <c r="D975" s="7">
        <v>0</v>
      </c>
      <c r="E975" s="7">
        <v>0</v>
      </c>
      <c r="F975" s="7">
        <v>0</v>
      </c>
      <c r="G975" s="7">
        <v>0</v>
      </c>
      <c r="H975" s="7">
        <v>0</v>
      </c>
      <c r="I975" s="7">
        <v>0</v>
      </c>
      <c r="J975" s="7">
        <v>0</v>
      </c>
      <c r="K975" s="23"/>
    </row>
    <row r="976" spans="2:11" ht="16.5" thickTop="1" thickBot="1" x14ac:dyDescent="0.3">
      <c r="B976" s="12" t="s">
        <v>50</v>
      </c>
      <c r="C976" s="39">
        <v>50</v>
      </c>
      <c r="D976" s="7">
        <v>2119.0300000000002</v>
      </c>
      <c r="E976" s="7">
        <v>590.12</v>
      </c>
      <c r="F976" s="7">
        <v>1893.69</v>
      </c>
      <c r="G976" s="7">
        <v>253.33</v>
      </c>
      <c r="H976" s="7">
        <v>209.6</v>
      </c>
      <c r="I976" s="7">
        <v>2202.1</v>
      </c>
      <c r="J976" s="7">
        <v>1115.74</v>
      </c>
      <c r="K976" s="23"/>
    </row>
    <row r="977" spans="2:11" ht="16.5" thickTop="1" thickBot="1" x14ac:dyDescent="0.3">
      <c r="B977" s="11" t="s">
        <v>786</v>
      </c>
      <c r="C977" s="39"/>
      <c r="D977" s="7"/>
      <c r="E977" s="7"/>
      <c r="F977" s="7"/>
      <c r="G977" s="7"/>
      <c r="H977" s="7"/>
      <c r="I977" s="7"/>
      <c r="J977" s="7"/>
      <c r="K977" s="23"/>
    </row>
    <row r="978" spans="2:11" ht="16.5" thickTop="1" thickBot="1" x14ac:dyDescent="0.3">
      <c r="B978" s="12" t="s">
        <v>47</v>
      </c>
      <c r="C978" s="39">
        <v>30</v>
      </c>
      <c r="D978" s="7">
        <v>2439868</v>
      </c>
      <c r="E978" s="7">
        <v>2790305</v>
      </c>
      <c r="F978" s="7">
        <v>2601072</v>
      </c>
      <c r="G978" s="7">
        <v>2723559</v>
      </c>
      <c r="H978" s="7">
        <v>2990642</v>
      </c>
      <c r="I978" s="7">
        <v>3228866</v>
      </c>
      <c r="J978" s="7">
        <v>8584958</v>
      </c>
      <c r="K978" s="23"/>
    </row>
    <row r="979" spans="2:11" ht="16.5" thickTop="1" thickBot="1" x14ac:dyDescent="0.3">
      <c r="B979" s="12" t="s">
        <v>48</v>
      </c>
      <c r="C979" s="39">
        <v>60</v>
      </c>
      <c r="D979" s="7">
        <v>2133269.29</v>
      </c>
      <c r="E979" s="7">
        <v>2370949</v>
      </c>
      <c r="F979" s="7">
        <v>2600768.66</v>
      </c>
      <c r="G979" s="7">
        <v>2722750.02</v>
      </c>
      <c r="H979" s="7">
        <v>2884642</v>
      </c>
      <c r="I979" s="7">
        <v>3201016</v>
      </c>
      <c r="J979" s="7">
        <v>3519658</v>
      </c>
      <c r="K979" s="23"/>
    </row>
    <row r="980" spans="2:11" ht="16.5" thickTop="1" thickBot="1" x14ac:dyDescent="0.3">
      <c r="B980" s="12" t="s">
        <v>49</v>
      </c>
      <c r="C980" s="39">
        <v>90</v>
      </c>
      <c r="D980" s="7">
        <v>306598.71000000002</v>
      </c>
      <c r="E980" s="7">
        <v>419356</v>
      </c>
      <c r="F980" s="7">
        <v>303.33999999999997</v>
      </c>
      <c r="G980" s="7">
        <v>808.98</v>
      </c>
      <c r="H980" s="7">
        <v>106000</v>
      </c>
      <c r="I980" s="7">
        <v>27850</v>
      </c>
      <c r="J980" s="7">
        <v>5065300</v>
      </c>
      <c r="K980" s="23"/>
    </row>
    <row r="981" spans="2:11" ht="16.5" thickTop="1" thickBot="1" x14ac:dyDescent="0.3">
      <c r="B981" s="12" t="s">
        <v>12</v>
      </c>
      <c r="C981" s="39">
        <v>120</v>
      </c>
      <c r="D981" s="7">
        <v>0</v>
      </c>
      <c r="E981" s="7">
        <v>0</v>
      </c>
      <c r="F981" s="7">
        <v>0</v>
      </c>
      <c r="G981" s="7">
        <v>0</v>
      </c>
      <c r="H981" s="7">
        <v>0</v>
      </c>
      <c r="I981" s="7">
        <v>0</v>
      </c>
      <c r="J981" s="7">
        <v>5000000</v>
      </c>
      <c r="K981" s="23"/>
    </row>
    <row r="982" spans="2:11" ht="16.5" thickTop="1" thickBot="1" x14ac:dyDescent="0.3">
      <c r="B982" s="12" t="s">
        <v>50</v>
      </c>
      <c r="C982" s="39">
        <v>150</v>
      </c>
      <c r="D982" s="7">
        <v>306598.71000000002</v>
      </c>
      <c r="E982" s="7">
        <v>419356</v>
      </c>
      <c r="F982" s="7">
        <v>303.33999999999997</v>
      </c>
      <c r="G982" s="7">
        <v>808.98</v>
      </c>
      <c r="H982" s="7">
        <v>106000</v>
      </c>
      <c r="I982" s="7">
        <v>27850</v>
      </c>
      <c r="J982" s="7">
        <v>65300</v>
      </c>
      <c r="K982" s="23"/>
    </row>
    <row r="983" spans="2:11" ht="16.5" thickTop="1" thickBot="1" x14ac:dyDescent="0.3">
      <c r="B983" s="10" t="s">
        <v>811</v>
      </c>
      <c r="C983" s="39"/>
      <c r="D983" s="7"/>
      <c r="E983" s="7"/>
      <c r="F983" s="7"/>
      <c r="G983" s="7"/>
      <c r="H983" s="7"/>
      <c r="I983" s="7"/>
      <c r="J983" s="7"/>
      <c r="K983" s="23"/>
    </row>
    <row r="984" spans="2:11" ht="16.5" thickTop="1" thickBot="1" x14ac:dyDescent="0.3">
      <c r="B984" s="11" t="s">
        <v>814</v>
      </c>
      <c r="C984" s="39"/>
      <c r="D984" s="7"/>
      <c r="E984" s="7"/>
      <c r="F984" s="7"/>
      <c r="G984" s="7"/>
      <c r="H984" s="7"/>
      <c r="I984" s="7"/>
      <c r="J984" s="7"/>
      <c r="K984" s="23"/>
    </row>
    <row r="985" spans="2:11" ht="16.5" thickTop="1" thickBot="1" x14ac:dyDescent="0.3">
      <c r="B985" s="12" t="s">
        <v>47</v>
      </c>
      <c r="C985" s="39">
        <v>10</v>
      </c>
      <c r="D985" s="7">
        <v>401508</v>
      </c>
      <c r="E985" s="7">
        <v>0</v>
      </c>
      <c r="F985" s="7">
        <v>0</v>
      </c>
      <c r="G985" s="7">
        <v>0</v>
      </c>
      <c r="H985" s="7">
        <v>0</v>
      </c>
      <c r="I985" s="7">
        <v>0</v>
      </c>
      <c r="J985" s="7">
        <v>0</v>
      </c>
      <c r="K985" s="23"/>
    </row>
    <row r="986" spans="2:11" ht="16.5" thickTop="1" thickBot="1" x14ac:dyDescent="0.3">
      <c r="B986" s="12" t="s">
        <v>48</v>
      </c>
      <c r="C986" s="39">
        <v>20</v>
      </c>
      <c r="D986" s="7">
        <v>20803.439999999999</v>
      </c>
      <c r="E986" s="7">
        <v>0</v>
      </c>
      <c r="F986" s="7">
        <v>0</v>
      </c>
      <c r="G986" s="7">
        <v>0</v>
      </c>
      <c r="H986" s="7">
        <v>0</v>
      </c>
      <c r="I986" s="7">
        <v>0</v>
      </c>
      <c r="J986" s="7">
        <v>0</v>
      </c>
      <c r="K986" s="23"/>
    </row>
    <row r="987" spans="2:11" ht="16.5" thickTop="1" thickBot="1" x14ac:dyDescent="0.3">
      <c r="B987" s="12" t="s">
        <v>49</v>
      </c>
      <c r="C987" s="39">
        <v>30</v>
      </c>
      <c r="D987" s="7">
        <v>380704.56</v>
      </c>
      <c r="E987" s="7">
        <v>0</v>
      </c>
      <c r="F987" s="7">
        <v>0</v>
      </c>
      <c r="G987" s="7">
        <v>0</v>
      </c>
      <c r="H987" s="7">
        <v>0</v>
      </c>
      <c r="I987" s="7">
        <v>0</v>
      </c>
      <c r="J987" s="7">
        <v>0</v>
      </c>
      <c r="K987" s="23"/>
    </row>
    <row r="988" spans="2:11" ht="16.5" thickTop="1" thickBot="1" x14ac:dyDescent="0.3">
      <c r="B988" s="12" t="s">
        <v>12</v>
      </c>
      <c r="C988" s="39">
        <v>40</v>
      </c>
      <c r="D988" s="7">
        <v>0</v>
      </c>
      <c r="E988" s="7">
        <v>0</v>
      </c>
      <c r="F988" s="7">
        <v>0</v>
      </c>
      <c r="G988" s="7">
        <v>0</v>
      </c>
      <c r="H988" s="7">
        <v>0</v>
      </c>
      <c r="I988" s="7">
        <v>0</v>
      </c>
      <c r="J988" s="7">
        <v>0</v>
      </c>
      <c r="K988" s="23"/>
    </row>
    <row r="989" spans="2:11" ht="16.5" thickTop="1" thickBot="1" x14ac:dyDescent="0.3">
      <c r="B989" s="12" t="s">
        <v>50</v>
      </c>
      <c r="C989" s="39">
        <v>50</v>
      </c>
      <c r="D989" s="7">
        <v>380704.56</v>
      </c>
      <c r="E989" s="7">
        <v>0</v>
      </c>
      <c r="F989" s="7">
        <v>0</v>
      </c>
      <c r="G989" s="7">
        <v>0</v>
      </c>
      <c r="H989" s="7">
        <v>0</v>
      </c>
      <c r="I989" s="7">
        <v>0</v>
      </c>
      <c r="J989" s="7">
        <v>0</v>
      </c>
      <c r="K989" s="23"/>
    </row>
    <row r="990" spans="2:11" ht="16.5" thickTop="1" thickBot="1" x14ac:dyDescent="0.3">
      <c r="B990" s="10" t="s">
        <v>815</v>
      </c>
      <c r="C990" s="39"/>
      <c r="D990" s="7"/>
      <c r="E990" s="7"/>
      <c r="F990" s="7"/>
      <c r="G990" s="7"/>
      <c r="H990" s="7"/>
      <c r="I990" s="7"/>
      <c r="J990" s="7"/>
      <c r="K990" s="23"/>
    </row>
    <row r="991" spans="2:11" ht="16.5" thickTop="1" thickBot="1" x14ac:dyDescent="0.3">
      <c r="B991" s="11" t="s">
        <v>833</v>
      </c>
      <c r="C991" s="39"/>
      <c r="D991" s="7"/>
      <c r="E991" s="7"/>
      <c r="F991" s="7"/>
      <c r="G991" s="7"/>
      <c r="H991" s="7"/>
      <c r="I991" s="7"/>
      <c r="J991" s="7"/>
      <c r="K991" s="23"/>
    </row>
    <row r="992" spans="2:11" ht="16.5" thickTop="1" thickBot="1" x14ac:dyDescent="0.3">
      <c r="B992" s="12" t="s">
        <v>47</v>
      </c>
      <c r="C992" s="39">
        <v>20</v>
      </c>
      <c r="D992" s="7">
        <v>0</v>
      </c>
      <c r="E992" s="7">
        <v>0</v>
      </c>
      <c r="F992" s="7">
        <v>0</v>
      </c>
      <c r="G992" s="7">
        <v>0</v>
      </c>
      <c r="H992" s="7">
        <v>0</v>
      </c>
      <c r="I992" s="7">
        <v>1000000</v>
      </c>
      <c r="J992" s="7">
        <v>11116654.689999999</v>
      </c>
      <c r="K992" s="23"/>
    </row>
    <row r="993" spans="2:11" ht="16.5" thickTop="1" thickBot="1" x14ac:dyDescent="0.3">
      <c r="B993" s="12" t="s">
        <v>48</v>
      </c>
      <c r="C993" s="39">
        <v>40</v>
      </c>
      <c r="D993" s="7">
        <v>0</v>
      </c>
      <c r="E993" s="7">
        <v>0</v>
      </c>
      <c r="F993" s="7">
        <v>0</v>
      </c>
      <c r="G993" s="7">
        <v>0</v>
      </c>
      <c r="H993" s="7">
        <v>0</v>
      </c>
      <c r="I993" s="7">
        <v>133345.31</v>
      </c>
      <c r="J993" s="7">
        <v>9674887.3300000001</v>
      </c>
      <c r="K993" s="23"/>
    </row>
    <row r="994" spans="2:11" ht="16.5" thickTop="1" thickBot="1" x14ac:dyDescent="0.3">
      <c r="B994" s="12" t="s">
        <v>49</v>
      </c>
      <c r="C994" s="39">
        <v>60</v>
      </c>
      <c r="D994" s="7">
        <v>0</v>
      </c>
      <c r="E994" s="7">
        <v>0</v>
      </c>
      <c r="F994" s="7">
        <v>0</v>
      </c>
      <c r="G994" s="7">
        <v>0</v>
      </c>
      <c r="H994" s="7">
        <v>0</v>
      </c>
      <c r="I994" s="7">
        <v>866654.69</v>
      </c>
      <c r="J994" s="7">
        <v>1441767.36</v>
      </c>
      <c r="K994" s="23"/>
    </row>
    <row r="995" spans="2:11" ht="16.5" thickTop="1" thickBot="1" x14ac:dyDescent="0.3">
      <c r="B995" s="12" t="s">
        <v>12</v>
      </c>
      <c r="C995" s="39">
        <v>80</v>
      </c>
      <c r="D995" s="7">
        <v>0</v>
      </c>
      <c r="E995" s="7">
        <v>0</v>
      </c>
      <c r="F995" s="7">
        <v>0</v>
      </c>
      <c r="G995" s="7">
        <v>0</v>
      </c>
      <c r="H995" s="7">
        <v>0</v>
      </c>
      <c r="I995" s="7">
        <v>866654.69</v>
      </c>
      <c r="J995" s="7">
        <v>1441767.36</v>
      </c>
      <c r="K995" s="23"/>
    </row>
    <row r="996" spans="2:11" ht="16.5" thickTop="1" thickBot="1" x14ac:dyDescent="0.3">
      <c r="B996" s="12" t="s">
        <v>50</v>
      </c>
      <c r="C996" s="39">
        <v>100</v>
      </c>
      <c r="D996" s="7">
        <v>0</v>
      </c>
      <c r="E996" s="7">
        <v>0</v>
      </c>
      <c r="F996" s="7">
        <v>0</v>
      </c>
      <c r="G996" s="7">
        <v>0</v>
      </c>
      <c r="H996" s="7">
        <v>0</v>
      </c>
      <c r="I996" s="7">
        <v>0</v>
      </c>
      <c r="J996" s="7">
        <v>0</v>
      </c>
      <c r="K996" s="23"/>
    </row>
    <row r="997" spans="2:11" ht="16.5" thickTop="1" thickBot="1" x14ac:dyDescent="0.3">
      <c r="B997" s="11" t="s">
        <v>824</v>
      </c>
      <c r="C997" s="39"/>
      <c r="D997" s="7"/>
      <c r="E997" s="7"/>
      <c r="F997" s="7"/>
      <c r="G997" s="7"/>
      <c r="H997" s="7"/>
      <c r="I997" s="7"/>
      <c r="J997" s="7"/>
      <c r="K997" s="23"/>
    </row>
    <row r="998" spans="2:11" ht="16.5" thickTop="1" thickBot="1" x14ac:dyDescent="0.3">
      <c r="B998" s="12" t="s">
        <v>47</v>
      </c>
      <c r="C998" s="39">
        <v>50</v>
      </c>
      <c r="D998" s="7">
        <v>0</v>
      </c>
      <c r="E998" s="7">
        <v>0</v>
      </c>
      <c r="F998" s="7">
        <v>0</v>
      </c>
      <c r="G998" s="7">
        <v>194300000</v>
      </c>
      <c r="H998" s="7">
        <v>235804000</v>
      </c>
      <c r="I998" s="7">
        <v>188166929.37</v>
      </c>
      <c r="J998" s="7">
        <v>173521600.09</v>
      </c>
      <c r="K998" s="23"/>
    </row>
    <row r="999" spans="2:11" ht="16.5" thickTop="1" thickBot="1" x14ac:dyDescent="0.3">
      <c r="B999" s="12" t="s">
        <v>48</v>
      </c>
      <c r="C999" s="39">
        <v>100</v>
      </c>
      <c r="D999" s="7">
        <v>0</v>
      </c>
      <c r="E999" s="7">
        <v>0</v>
      </c>
      <c r="F999" s="7">
        <v>0</v>
      </c>
      <c r="G999" s="7">
        <v>0</v>
      </c>
      <c r="H999" s="7">
        <v>6233040.0199999996</v>
      </c>
      <c r="I999" s="7">
        <v>14682000.279999999</v>
      </c>
      <c r="J999" s="7">
        <v>74838859.510000005</v>
      </c>
      <c r="K999" s="23"/>
    </row>
    <row r="1000" spans="2:11" ht="16.5" thickTop="1" thickBot="1" x14ac:dyDescent="0.3">
      <c r="B1000" s="12" t="s">
        <v>49</v>
      </c>
      <c r="C1000" s="39">
        <v>150</v>
      </c>
      <c r="D1000" s="7">
        <v>0</v>
      </c>
      <c r="E1000" s="7">
        <v>0</v>
      </c>
      <c r="F1000" s="7">
        <v>0</v>
      </c>
      <c r="G1000" s="7">
        <v>194300000</v>
      </c>
      <c r="H1000" s="7">
        <v>229570959.98000002</v>
      </c>
      <c r="I1000" s="7">
        <v>173484929.09</v>
      </c>
      <c r="J1000" s="7">
        <v>98682740.579999998</v>
      </c>
      <c r="K1000" s="23"/>
    </row>
    <row r="1001" spans="2:11" ht="16.5" thickTop="1" thickBot="1" x14ac:dyDescent="0.3">
      <c r="B1001" s="12" t="s">
        <v>12</v>
      </c>
      <c r="C1001" s="39">
        <v>200</v>
      </c>
      <c r="D1001" s="7">
        <v>0</v>
      </c>
      <c r="E1001" s="7">
        <v>0</v>
      </c>
      <c r="F1001" s="7">
        <v>0</v>
      </c>
      <c r="G1001" s="7">
        <v>194300000</v>
      </c>
      <c r="H1001" s="7">
        <v>0</v>
      </c>
      <c r="I1001" s="7">
        <v>173484929.09</v>
      </c>
      <c r="J1001" s="7">
        <v>98646069.579999998</v>
      </c>
      <c r="K1001" s="23"/>
    </row>
    <row r="1002" spans="2:11" ht="16.5" thickTop="1" thickBot="1" x14ac:dyDescent="0.3">
      <c r="B1002" s="12" t="s">
        <v>50</v>
      </c>
      <c r="C1002" s="39">
        <v>250</v>
      </c>
      <c r="D1002" s="7">
        <v>0</v>
      </c>
      <c r="E1002" s="7">
        <v>0</v>
      </c>
      <c r="F1002" s="7">
        <v>0</v>
      </c>
      <c r="G1002" s="7">
        <v>0</v>
      </c>
      <c r="H1002" s="7">
        <v>229570959.98000002</v>
      </c>
      <c r="I1002" s="7">
        <v>0</v>
      </c>
      <c r="J1002" s="7">
        <v>36671</v>
      </c>
      <c r="K1002" s="23"/>
    </row>
    <row r="1003" spans="2:11" ht="16.5" thickTop="1" thickBot="1" x14ac:dyDescent="0.3">
      <c r="B1003" s="11" t="s">
        <v>818</v>
      </c>
      <c r="C1003" s="39"/>
      <c r="D1003" s="7"/>
      <c r="E1003" s="7"/>
      <c r="F1003" s="7"/>
      <c r="G1003" s="7"/>
      <c r="H1003" s="7"/>
      <c r="I1003" s="7"/>
      <c r="J1003" s="7"/>
      <c r="K1003" s="23"/>
    </row>
    <row r="1004" spans="2:11" ht="16.5" thickTop="1" thickBot="1" x14ac:dyDescent="0.3">
      <c r="B1004" s="12" t="s">
        <v>47</v>
      </c>
      <c r="C1004" s="39">
        <v>20</v>
      </c>
      <c r="D1004" s="7">
        <v>32966</v>
      </c>
      <c r="E1004" s="7">
        <v>30666.66</v>
      </c>
      <c r="F1004" s="7">
        <v>51612.14</v>
      </c>
      <c r="G1004" s="7">
        <v>52447.31</v>
      </c>
      <c r="H1004" s="7">
        <v>62364.06</v>
      </c>
      <c r="I1004" s="7">
        <v>72882.429999999993</v>
      </c>
      <c r="J1004" s="7">
        <v>1070345.33</v>
      </c>
      <c r="K1004" s="23"/>
    </row>
    <row r="1005" spans="2:11" ht="16.5" thickTop="1" thickBot="1" x14ac:dyDescent="0.3">
      <c r="B1005" s="12" t="s">
        <v>48</v>
      </c>
      <c r="C1005" s="39">
        <v>40</v>
      </c>
      <c r="D1005" s="7">
        <v>32542.34</v>
      </c>
      <c r="E1005" s="7">
        <v>9300.52</v>
      </c>
      <c r="F1005" s="7">
        <v>29410.83</v>
      </c>
      <c r="G1005" s="7">
        <v>20329.25</v>
      </c>
      <c r="H1005" s="7">
        <v>19727.63</v>
      </c>
      <c r="I1005" s="7">
        <v>32783.1</v>
      </c>
      <c r="J1005" s="7">
        <v>135854.16999999998</v>
      </c>
      <c r="K1005" s="23"/>
    </row>
    <row r="1006" spans="2:11" ht="16.5" thickTop="1" thickBot="1" x14ac:dyDescent="0.3">
      <c r="B1006" s="12" t="s">
        <v>49</v>
      </c>
      <c r="C1006" s="39">
        <v>60</v>
      </c>
      <c r="D1006" s="7">
        <v>423.66</v>
      </c>
      <c r="E1006" s="7">
        <v>21366.14</v>
      </c>
      <c r="F1006" s="7">
        <v>22201.31</v>
      </c>
      <c r="G1006" s="7">
        <v>32118.06</v>
      </c>
      <c r="H1006" s="7">
        <v>42636.43</v>
      </c>
      <c r="I1006" s="7">
        <v>40099.33</v>
      </c>
      <c r="J1006" s="7">
        <v>934491.16</v>
      </c>
      <c r="K1006" s="23"/>
    </row>
    <row r="1007" spans="2:11" ht="16.5" thickTop="1" thickBot="1" x14ac:dyDescent="0.3">
      <c r="B1007" s="12" t="s">
        <v>12</v>
      </c>
      <c r="C1007" s="39">
        <v>80</v>
      </c>
      <c r="D1007" s="7">
        <v>0</v>
      </c>
      <c r="E1007" s="7">
        <v>0</v>
      </c>
      <c r="F1007" s="7">
        <v>0</v>
      </c>
      <c r="G1007" s="7">
        <v>0</v>
      </c>
      <c r="H1007" s="7">
        <v>0</v>
      </c>
      <c r="I1007" s="7">
        <v>0</v>
      </c>
      <c r="J1007" s="7">
        <v>0</v>
      </c>
      <c r="K1007" s="23"/>
    </row>
    <row r="1008" spans="2:11" ht="16.5" thickTop="1" thickBot="1" x14ac:dyDescent="0.3">
      <c r="B1008" s="12" t="s">
        <v>50</v>
      </c>
      <c r="C1008" s="39">
        <v>100</v>
      </c>
      <c r="D1008" s="7">
        <v>423.66</v>
      </c>
      <c r="E1008" s="7">
        <v>21366.14</v>
      </c>
      <c r="F1008" s="7">
        <v>22201.31</v>
      </c>
      <c r="G1008" s="7">
        <v>32118.06</v>
      </c>
      <c r="H1008" s="7">
        <v>42636.43</v>
      </c>
      <c r="I1008" s="7">
        <v>40099.33</v>
      </c>
      <c r="J1008" s="7">
        <v>934491.16</v>
      </c>
      <c r="K1008" s="23"/>
    </row>
    <row r="1009" spans="2:11" ht="16.5" thickTop="1" thickBot="1" x14ac:dyDescent="0.3">
      <c r="B1009" s="11" t="s">
        <v>2503</v>
      </c>
      <c r="C1009" s="39"/>
      <c r="D1009" s="7"/>
      <c r="E1009" s="7"/>
      <c r="F1009" s="7"/>
      <c r="G1009" s="7"/>
      <c r="H1009" s="7"/>
      <c r="I1009" s="7"/>
      <c r="J1009" s="7"/>
      <c r="K1009" s="23"/>
    </row>
    <row r="1010" spans="2:11" ht="16.5" thickTop="1" thickBot="1" x14ac:dyDescent="0.3">
      <c r="B1010" s="12" t="s">
        <v>47</v>
      </c>
      <c r="C1010" s="39">
        <v>10</v>
      </c>
      <c r="D1010" s="7">
        <v>0</v>
      </c>
      <c r="E1010" s="7">
        <v>0</v>
      </c>
      <c r="F1010" s="7">
        <v>0</v>
      </c>
      <c r="G1010" s="7">
        <v>0</v>
      </c>
      <c r="H1010" s="7">
        <v>0</v>
      </c>
      <c r="I1010" s="7">
        <v>5604274.75</v>
      </c>
      <c r="J1010" s="7">
        <v>9395725.25</v>
      </c>
      <c r="K1010" s="23"/>
    </row>
    <row r="1011" spans="2:11" ht="16.5" thickTop="1" thickBot="1" x14ac:dyDescent="0.3">
      <c r="B1011" s="12" t="s">
        <v>48</v>
      </c>
      <c r="C1011" s="39">
        <v>20</v>
      </c>
      <c r="D1011" s="7">
        <v>0</v>
      </c>
      <c r="E1011" s="7">
        <v>0</v>
      </c>
      <c r="F1011" s="7">
        <v>0</v>
      </c>
      <c r="G1011" s="7">
        <v>0</v>
      </c>
      <c r="H1011" s="7">
        <v>0</v>
      </c>
      <c r="I1011" s="7">
        <v>5604274.75</v>
      </c>
      <c r="J1011" s="7">
        <v>9395725.25</v>
      </c>
      <c r="K1011" s="23"/>
    </row>
    <row r="1012" spans="2:11" ht="16.5" thickTop="1" thickBot="1" x14ac:dyDescent="0.3">
      <c r="B1012" s="12" t="s">
        <v>49</v>
      </c>
      <c r="C1012" s="39">
        <v>30</v>
      </c>
      <c r="D1012" s="7">
        <v>0</v>
      </c>
      <c r="E1012" s="7">
        <v>0</v>
      </c>
      <c r="F1012" s="7">
        <v>0</v>
      </c>
      <c r="G1012" s="7">
        <v>0</v>
      </c>
      <c r="H1012" s="7">
        <v>0</v>
      </c>
      <c r="I1012" s="7">
        <v>0</v>
      </c>
      <c r="J1012" s="7">
        <v>0</v>
      </c>
      <c r="K1012" s="23"/>
    </row>
    <row r="1013" spans="2:11" ht="16.5" thickTop="1" thickBot="1" x14ac:dyDescent="0.3">
      <c r="B1013" s="12" t="s">
        <v>12</v>
      </c>
      <c r="C1013" s="39">
        <v>40</v>
      </c>
      <c r="D1013" s="7">
        <v>0</v>
      </c>
      <c r="E1013" s="7">
        <v>0</v>
      </c>
      <c r="F1013" s="7">
        <v>0</v>
      </c>
      <c r="G1013" s="7">
        <v>0</v>
      </c>
      <c r="H1013" s="7">
        <v>0</v>
      </c>
      <c r="I1013" s="7">
        <v>0</v>
      </c>
      <c r="J1013" s="7">
        <v>0</v>
      </c>
      <c r="K1013" s="23"/>
    </row>
    <row r="1014" spans="2:11" ht="16.5" thickTop="1" thickBot="1" x14ac:dyDescent="0.3">
      <c r="B1014" s="12" t="s">
        <v>50</v>
      </c>
      <c r="C1014" s="39">
        <v>50</v>
      </c>
      <c r="D1014" s="7">
        <v>0</v>
      </c>
      <c r="E1014" s="7">
        <v>0</v>
      </c>
      <c r="F1014" s="7">
        <v>0</v>
      </c>
      <c r="G1014" s="7">
        <v>0</v>
      </c>
      <c r="H1014" s="7">
        <v>0</v>
      </c>
      <c r="I1014" s="7">
        <v>0</v>
      </c>
      <c r="J1014" s="7">
        <v>0</v>
      </c>
      <c r="K1014" s="23"/>
    </row>
    <row r="1015" spans="2:11" ht="16.5" thickTop="1" thickBot="1" x14ac:dyDescent="0.3">
      <c r="B1015" s="11" t="s">
        <v>2659</v>
      </c>
      <c r="C1015" s="39"/>
      <c r="D1015" s="7"/>
      <c r="E1015" s="7"/>
      <c r="F1015" s="7"/>
      <c r="G1015" s="7"/>
      <c r="H1015" s="7"/>
      <c r="I1015" s="7"/>
      <c r="J1015" s="7"/>
      <c r="K1015" s="23"/>
    </row>
    <row r="1016" spans="2:11" ht="16.5" thickTop="1" thickBot="1" x14ac:dyDescent="0.3">
      <c r="B1016" s="12" t="s">
        <v>47</v>
      </c>
      <c r="C1016" s="39">
        <v>10</v>
      </c>
      <c r="D1016" s="7">
        <v>0</v>
      </c>
      <c r="E1016" s="7">
        <v>0</v>
      </c>
      <c r="F1016" s="7">
        <v>0</v>
      </c>
      <c r="G1016" s="7">
        <v>0</v>
      </c>
      <c r="H1016" s="7">
        <v>0</v>
      </c>
      <c r="I1016" s="7">
        <v>0</v>
      </c>
      <c r="J1016" s="7">
        <v>136900000</v>
      </c>
      <c r="K1016" s="23"/>
    </row>
    <row r="1017" spans="2:11" ht="16.5" thickTop="1" thickBot="1" x14ac:dyDescent="0.3">
      <c r="B1017" s="12" t="s">
        <v>48</v>
      </c>
      <c r="C1017" s="39">
        <v>20</v>
      </c>
      <c r="D1017" s="7">
        <v>0</v>
      </c>
      <c r="E1017" s="7">
        <v>0</v>
      </c>
      <c r="F1017" s="7">
        <v>0</v>
      </c>
      <c r="G1017" s="7">
        <v>0</v>
      </c>
      <c r="H1017" s="7">
        <v>0</v>
      </c>
      <c r="I1017" s="7">
        <v>0</v>
      </c>
      <c r="J1017" s="7">
        <v>59700000</v>
      </c>
      <c r="K1017" s="23"/>
    </row>
    <row r="1018" spans="2:11" ht="16.5" thickTop="1" thickBot="1" x14ac:dyDescent="0.3">
      <c r="B1018" s="12" t="s">
        <v>49</v>
      </c>
      <c r="C1018" s="39">
        <v>30</v>
      </c>
      <c r="D1018" s="7">
        <v>0</v>
      </c>
      <c r="E1018" s="7">
        <v>0</v>
      </c>
      <c r="F1018" s="7">
        <v>0</v>
      </c>
      <c r="G1018" s="7">
        <v>0</v>
      </c>
      <c r="H1018" s="7">
        <v>0</v>
      </c>
      <c r="I1018" s="7">
        <v>0</v>
      </c>
      <c r="J1018" s="7">
        <v>77200000</v>
      </c>
      <c r="K1018" s="23"/>
    </row>
    <row r="1019" spans="2:11" ht="16.5" thickTop="1" thickBot="1" x14ac:dyDescent="0.3">
      <c r="B1019" s="12" t="s">
        <v>12</v>
      </c>
      <c r="C1019" s="39">
        <v>40</v>
      </c>
      <c r="D1019" s="7">
        <v>0</v>
      </c>
      <c r="E1019" s="7">
        <v>0</v>
      </c>
      <c r="F1019" s="7">
        <v>0</v>
      </c>
      <c r="G1019" s="7">
        <v>0</v>
      </c>
      <c r="H1019" s="7">
        <v>0</v>
      </c>
      <c r="I1019" s="7">
        <v>0</v>
      </c>
      <c r="J1019" s="7">
        <v>0</v>
      </c>
      <c r="K1019" s="23"/>
    </row>
    <row r="1020" spans="2:11" ht="16.5" thickTop="1" thickBot="1" x14ac:dyDescent="0.3">
      <c r="B1020" s="12" t="s">
        <v>50</v>
      </c>
      <c r="C1020" s="39">
        <v>50</v>
      </c>
      <c r="D1020" s="7">
        <v>0</v>
      </c>
      <c r="E1020" s="7">
        <v>0</v>
      </c>
      <c r="F1020" s="7">
        <v>0</v>
      </c>
      <c r="G1020" s="7">
        <v>0</v>
      </c>
      <c r="H1020" s="7">
        <v>0</v>
      </c>
      <c r="I1020" s="7">
        <v>0</v>
      </c>
      <c r="J1020" s="7">
        <v>77200000</v>
      </c>
      <c r="K1020" s="23"/>
    </row>
    <row r="1021" spans="2:11" ht="16.5" thickTop="1" thickBot="1" x14ac:dyDescent="0.3">
      <c r="B1021" s="10" t="s">
        <v>836</v>
      </c>
      <c r="C1021" s="39"/>
      <c r="D1021" s="7"/>
      <c r="E1021" s="7"/>
      <c r="F1021" s="7"/>
      <c r="G1021" s="7"/>
      <c r="H1021" s="7"/>
      <c r="I1021" s="7"/>
      <c r="J1021" s="7"/>
      <c r="K1021" s="23"/>
    </row>
    <row r="1022" spans="2:11" ht="16.5" thickTop="1" thickBot="1" x14ac:dyDescent="0.3">
      <c r="B1022" s="11" t="s">
        <v>850</v>
      </c>
      <c r="C1022" s="39"/>
      <c r="D1022" s="7"/>
      <c r="E1022" s="7"/>
      <c r="F1022" s="7"/>
      <c r="G1022" s="7"/>
      <c r="H1022" s="7"/>
      <c r="I1022" s="7"/>
      <c r="J1022" s="7"/>
      <c r="K1022" s="23"/>
    </row>
    <row r="1023" spans="2:11" ht="16.5" thickTop="1" thickBot="1" x14ac:dyDescent="0.3">
      <c r="B1023" s="12" t="s">
        <v>47</v>
      </c>
      <c r="C1023" s="39">
        <v>40</v>
      </c>
      <c r="D1023" s="7">
        <v>11231640</v>
      </c>
      <c r="E1023" s="7">
        <v>12103628.789999999</v>
      </c>
      <c r="F1023" s="7">
        <v>11515316</v>
      </c>
      <c r="G1023" s="7">
        <v>12550125.49</v>
      </c>
      <c r="H1023" s="7">
        <v>15681829.559999999</v>
      </c>
      <c r="I1023" s="7">
        <v>17706281.27</v>
      </c>
      <c r="J1023" s="7">
        <v>19505394.689999998</v>
      </c>
      <c r="K1023" s="23"/>
    </row>
    <row r="1024" spans="2:11" ht="16.5" thickTop="1" thickBot="1" x14ac:dyDescent="0.3">
      <c r="B1024" s="12" t="s">
        <v>48</v>
      </c>
      <c r="C1024" s="39">
        <v>80</v>
      </c>
      <c r="D1024" s="7">
        <v>10621466.210000001</v>
      </c>
      <c r="E1024" s="7">
        <v>11236835.27</v>
      </c>
      <c r="F1024" s="7">
        <v>10908202.51</v>
      </c>
      <c r="G1024" s="7">
        <v>11658460.93</v>
      </c>
      <c r="H1024" s="7">
        <v>12823199.289999999</v>
      </c>
      <c r="I1024" s="7">
        <v>13540447.17</v>
      </c>
      <c r="J1024" s="7">
        <v>14845987.17</v>
      </c>
      <c r="K1024" s="23"/>
    </row>
    <row r="1025" spans="2:11" ht="16.5" thickTop="1" thickBot="1" x14ac:dyDescent="0.3">
      <c r="B1025" s="12" t="s">
        <v>49</v>
      </c>
      <c r="C1025" s="39">
        <v>120</v>
      </c>
      <c r="D1025" s="7">
        <v>610173.79</v>
      </c>
      <c r="E1025" s="7">
        <v>866793.52</v>
      </c>
      <c r="F1025" s="7">
        <v>607113.49</v>
      </c>
      <c r="G1025" s="7">
        <v>891664.56</v>
      </c>
      <c r="H1025" s="7">
        <v>2858630.27</v>
      </c>
      <c r="I1025" s="7">
        <v>4165834.1</v>
      </c>
      <c r="J1025" s="7">
        <v>4659407.5199999996</v>
      </c>
      <c r="K1025" s="23"/>
    </row>
    <row r="1026" spans="2:11" ht="16.5" thickTop="1" thickBot="1" x14ac:dyDescent="0.3">
      <c r="B1026" s="12" t="s">
        <v>12</v>
      </c>
      <c r="C1026" s="39">
        <v>160</v>
      </c>
      <c r="D1026" s="7">
        <v>0</v>
      </c>
      <c r="E1026" s="7">
        <v>0</v>
      </c>
      <c r="F1026" s="7">
        <v>0</v>
      </c>
      <c r="G1026" s="7">
        <v>0</v>
      </c>
      <c r="H1026" s="7">
        <v>0</v>
      </c>
      <c r="I1026" s="7">
        <v>0</v>
      </c>
      <c r="J1026" s="7">
        <v>0</v>
      </c>
      <c r="K1026" s="23"/>
    </row>
    <row r="1027" spans="2:11" ht="16.5" thickTop="1" thickBot="1" x14ac:dyDescent="0.3">
      <c r="B1027" s="12" t="s">
        <v>50</v>
      </c>
      <c r="C1027" s="39">
        <v>200</v>
      </c>
      <c r="D1027" s="7">
        <v>610173.79</v>
      </c>
      <c r="E1027" s="7">
        <v>866793.52</v>
      </c>
      <c r="F1027" s="7">
        <v>607113.49</v>
      </c>
      <c r="G1027" s="7">
        <v>891664.56</v>
      </c>
      <c r="H1027" s="7">
        <v>2858630.27</v>
      </c>
      <c r="I1027" s="7">
        <v>4165834.1</v>
      </c>
      <c r="J1027" s="7">
        <v>4659407.5199999996</v>
      </c>
      <c r="K1027" s="23"/>
    </row>
    <row r="1028" spans="2:11" ht="16.5" thickTop="1" thickBot="1" x14ac:dyDescent="0.3">
      <c r="B1028" s="11" t="s">
        <v>839</v>
      </c>
      <c r="C1028" s="39"/>
      <c r="D1028" s="7"/>
      <c r="E1028" s="7"/>
      <c r="F1028" s="7"/>
      <c r="G1028" s="7"/>
      <c r="H1028" s="7"/>
      <c r="I1028" s="7"/>
      <c r="J1028" s="7"/>
      <c r="K1028" s="23"/>
    </row>
    <row r="1029" spans="2:11" ht="16.5" thickTop="1" thickBot="1" x14ac:dyDescent="0.3">
      <c r="B1029" s="12" t="s">
        <v>47</v>
      </c>
      <c r="C1029" s="39">
        <v>20</v>
      </c>
      <c r="D1029" s="7">
        <v>3122192</v>
      </c>
      <c r="E1029" s="7">
        <v>2022778.62</v>
      </c>
      <c r="F1029" s="7">
        <v>2011737</v>
      </c>
      <c r="G1029" s="7">
        <v>2271087.63</v>
      </c>
      <c r="H1029" s="7">
        <v>7332413.1500000004</v>
      </c>
      <c r="I1029" s="7">
        <v>7635438.4199999999</v>
      </c>
      <c r="J1029" s="7">
        <v>5461597.1400000006</v>
      </c>
      <c r="K1029" s="23"/>
    </row>
    <row r="1030" spans="2:11" ht="16.5" thickTop="1" thickBot="1" x14ac:dyDescent="0.3">
      <c r="B1030" s="12" t="s">
        <v>48</v>
      </c>
      <c r="C1030" s="39">
        <v>40</v>
      </c>
      <c r="D1030" s="7">
        <v>2562038.38</v>
      </c>
      <c r="E1030" s="7">
        <v>1375705.87</v>
      </c>
      <c r="F1030" s="7">
        <v>1320910.29</v>
      </c>
      <c r="G1030" s="7">
        <v>1467934.7799999998</v>
      </c>
      <c r="H1030" s="7">
        <v>1631935.73</v>
      </c>
      <c r="I1030" s="7">
        <v>7223120.2799999993</v>
      </c>
      <c r="J1030" s="7">
        <v>1970063.1099999999</v>
      </c>
      <c r="K1030" s="23"/>
    </row>
    <row r="1031" spans="2:11" ht="16.5" thickTop="1" thickBot="1" x14ac:dyDescent="0.3">
      <c r="B1031" s="12" t="s">
        <v>49</v>
      </c>
      <c r="C1031" s="39">
        <v>60</v>
      </c>
      <c r="D1031" s="7">
        <v>560153.62</v>
      </c>
      <c r="E1031" s="7">
        <v>647072.75</v>
      </c>
      <c r="F1031" s="7">
        <v>690826.71</v>
      </c>
      <c r="G1031" s="7">
        <v>803152.85</v>
      </c>
      <c r="H1031" s="7">
        <v>5700477.4199999999</v>
      </c>
      <c r="I1031" s="7">
        <v>412318.14</v>
      </c>
      <c r="J1031" s="7">
        <v>3491534.03</v>
      </c>
      <c r="K1031" s="23"/>
    </row>
    <row r="1032" spans="2:11" ht="16.5" thickTop="1" thickBot="1" x14ac:dyDescent="0.3">
      <c r="B1032" s="12" t="s">
        <v>12</v>
      </c>
      <c r="C1032" s="39">
        <v>80</v>
      </c>
      <c r="D1032" s="7">
        <v>0</v>
      </c>
      <c r="E1032" s="7">
        <v>0</v>
      </c>
      <c r="F1032" s="7">
        <v>0</v>
      </c>
      <c r="G1032" s="7">
        <v>0</v>
      </c>
      <c r="H1032" s="7">
        <v>0</v>
      </c>
      <c r="I1032" s="7">
        <v>0</v>
      </c>
      <c r="J1032" s="7">
        <v>0</v>
      </c>
      <c r="K1032" s="23"/>
    </row>
    <row r="1033" spans="2:11" ht="16.5" thickTop="1" thickBot="1" x14ac:dyDescent="0.3">
      <c r="B1033" s="12" t="s">
        <v>50</v>
      </c>
      <c r="C1033" s="39">
        <v>100</v>
      </c>
      <c r="D1033" s="7">
        <v>560153.62</v>
      </c>
      <c r="E1033" s="7">
        <v>647072.75</v>
      </c>
      <c r="F1033" s="7">
        <v>690826.71</v>
      </c>
      <c r="G1033" s="7">
        <v>803152.85</v>
      </c>
      <c r="H1033" s="7">
        <v>5700477.4199999999</v>
      </c>
      <c r="I1033" s="7">
        <v>412318.14</v>
      </c>
      <c r="J1033" s="7">
        <v>3491534.03</v>
      </c>
      <c r="K1033" s="23"/>
    </row>
    <row r="1034" spans="2:11" ht="16.5" thickTop="1" thickBot="1" x14ac:dyDescent="0.3">
      <c r="B1034" s="11" t="s">
        <v>842</v>
      </c>
      <c r="C1034" s="39"/>
      <c r="D1034" s="7"/>
      <c r="E1034" s="7"/>
      <c r="F1034" s="7"/>
      <c r="G1034" s="7"/>
      <c r="H1034" s="7"/>
      <c r="I1034" s="7"/>
      <c r="J1034" s="7"/>
      <c r="K1034" s="23"/>
    </row>
    <row r="1035" spans="2:11" ht="16.5" thickTop="1" thickBot="1" x14ac:dyDescent="0.3">
      <c r="B1035" s="12" t="s">
        <v>47</v>
      </c>
      <c r="C1035" s="39">
        <v>50</v>
      </c>
      <c r="D1035" s="7">
        <v>21475696</v>
      </c>
      <c r="E1035" s="7">
        <v>24463767.09</v>
      </c>
      <c r="F1035" s="7">
        <v>23415401</v>
      </c>
      <c r="G1035" s="7">
        <v>30560344.629999999</v>
      </c>
      <c r="H1035" s="7">
        <v>39806442</v>
      </c>
      <c r="I1035" s="7">
        <v>45436525.760000005</v>
      </c>
      <c r="J1035" s="7">
        <v>61282242.730000004</v>
      </c>
      <c r="K1035" s="23"/>
    </row>
    <row r="1036" spans="2:11" ht="16.5" thickTop="1" thickBot="1" x14ac:dyDescent="0.3">
      <c r="B1036" s="12" t="s">
        <v>48</v>
      </c>
      <c r="C1036" s="39">
        <v>100</v>
      </c>
      <c r="D1036" s="7">
        <v>19316104.52</v>
      </c>
      <c r="E1036" s="7">
        <v>22400489.289999999</v>
      </c>
      <c r="F1036" s="7">
        <v>21879948.260000002</v>
      </c>
      <c r="G1036" s="7">
        <v>29312665.59</v>
      </c>
      <c r="H1036" s="7">
        <v>33545637.239999998</v>
      </c>
      <c r="I1036" s="7">
        <v>43002325.68</v>
      </c>
      <c r="J1036" s="7">
        <v>52370808.990000002</v>
      </c>
      <c r="K1036" s="23"/>
    </row>
    <row r="1037" spans="2:11" ht="16.5" thickTop="1" thickBot="1" x14ac:dyDescent="0.3">
      <c r="B1037" s="12" t="s">
        <v>49</v>
      </c>
      <c r="C1037" s="39">
        <v>150</v>
      </c>
      <c r="D1037" s="7">
        <v>2159591.48</v>
      </c>
      <c r="E1037" s="7">
        <v>2063277.7999999998</v>
      </c>
      <c r="F1037" s="7">
        <v>1535452.7399999998</v>
      </c>
      <c r="G1037" s="7">
        <v>1247679.04</v>
      </c>
      <c r="H1037" s="7">
        <v>6260804.7599999998</v>
      </c>
      <c r="I1037" s="7">
        <v>2434200.08</v>
      </c>
      <c r="J1037" s="7">
        <v>8911433.7399999984</v>
      </c>
      <c r="K1037" s="23"/>
    </row>
    <row r="1038" spans="2:11" ht="16.5" thickTop="1" thickBot="1" x14ac:dyDescent="0.3">
      <c r="B1038" s="12" t="s">
        <v>12</v>
      </c>
      <c r="C1038" s="39">
        <v>200</v>
      </c>
      <c r="D1038" s="7">
        <v>1183594.79</v>
      </c>
      <c r="E1038" s="7">
        <v>0</v>
      </c>
      <c r="F1038" s="7">
        <v>890362.63</v>
      </c>
      <c r="G1038" s="7">
        <v>0</v>
      </c>
      <c r="H1038" s="7">
        <v>3770194.76</v>
      </c>
      <c r="I1038" s="7">
        <v>0</v>
      </c>
      <c r="J1038" s="7">
        <v>5204352.43</v>
      </c>
      <c r="K1038" s="23"/>
    </row>
    <row r="1039" spans="2:11" ht="16.5" thickTop="1" thickBot="1" x14ac:dyDescent="0.3">
      <c r="B1039" s="12" t="s">
        <v>50</v>
      </c>
      <c r="C1039" s="39">
        <v>250</v>
      </c>
      <c r="D1039" s="7">
        <v>975996.69</v>
      </c>
      <c r="E1039" s="7">
        <v>2063277.7999999998</v>
      </c>
      <c r="F1039" s="7">
        <v>645090.11</v>
      </c>
      <c r="G1039" s="7">
        <v>1247679.04</v>
      </c>
      <c r="H1039" s="7">
        <v>2490610</v>
      </c>
      <c r="I1039" s="7">
        <v>2434200.08</v>
      </c>
      <c r="J1039" s="7">
        <v>3707081.31</v>
      </c>
      <c r="K1039" s="23"/>
    </row>
    <row r="1040" spans="2:11" ht="16.5" thickTop="1" thickBot="1" x14ac:dyDescent="0.3">
      <c r="B1040" s="11" t="s">
        <v>847</v>
      </c>
      <c r="C1040" s="39"/>
      <c r="D1040" s="7"/>
      <c r="E1040" s="7"/>
      <c r="F1040" s="7"/>
      <c r="G1040" s="7"/>
      <c r="H1040" s="7"/>
      <c r="I1040" s="7"/>
      <c r="J1040" s="7"/>
      <c r="K1040" s="23"/>
    </row>
    <row r="1041" spans="2:11" ht="16.5" thickTop="1" thickBot="1" x14ac:dyDescent="0.3">
      <c r="B1041" s="12" t="s">
        <v>47</v>
      </c>
      <c r="C1041" s="39">
        <v>10</v>
      </c>
      <c r="D1041" s="7">
        <v>116293</v>
      </c>
      <c r="E1041" s="7">
        <v>120892</v>
      </c>
      <c r="F1041" s="7">
        <v>350777</v>
      </c>
      <c r="G1041" s="7">
        <v>375865</v>
      </c>
      <c r="H1041" s="7">
        <v>423097</v>
      </c>
      <c r="I1041" s="7">
        <v>430599</v>
      </c>
      <c r="J1041" s="7">
        <v>492483.97</v>
      </c>
      <c r="K1041" s="23"/>
    </row>
    <row r="1042" spans="2:11" ht="16.5" thickTop="1" thickBot="1" x14ac:dyDescent="0.3">
      <c r="B1042" s="12" t="s">
        <v>48</v>
      </c>
      <c r="C1042" s="39">
        <v>20</v>
      </c>
      <c r="D1042" s="7">
        <v>116293</v>
      </c>
      <c r="E1042" s="7">
        <v>119264.47</v>
      </c>
      <c r="F1042" s="7">
        <v>321073.84999999998</v>
      </c>
      <c r="G1042" s="7">
        <v>373553.5</v>
      </c>
      <c r="H1042" s="7">
        <v>303990.21999999997</v>
      </c>
      <c r="I1042" s="7">
        <v>374379.03</v>
      </c>
      <c r="J1042" s="7">
        <v>489652.54</v>
      </c>
      <c r="K1042" s="23"/>
    </row>
    <row r="1043" spans="2:11" ht="16.5" thickTop="1" thickBot="1" x14ac:dyDescent="0.3">
      <c r="B1043" s="12" t="s">
        <v>49</v>
      </c>
      <c r="C1043" s="39">
        <v>30</v>
      </c>
      <c r="D1043" s="7">
        <v>0</v>
      </c>
      <c r="E1043" s="7">
        <v>1627.53</v>
      </c>
      <c r="F1043" s="7">
        <v>29703.15</v>
      </c>
      <c r="G1043" s="7">
        <v>2311.5</v>
      </c>
      <c r="H1043" s="7">
        <v>119106.78</v>
      </c>
      <c r="I1043" s="7">
        <v>56219.97</v>
      </c>
      <c r="J1043" s="7">
        <v>2831.43</v>
      </c>
      <c r="K1043" s="23"/>
    </row>
    <row r="1044" spans="2:11" ht="16.5" thickTop="1" thickBot="1" x14ac:dyDescent="0.3">
      <c r="B1044" s="12" t="s">
        <v>12</v>
      </c>
      <c r="C1044" s="39">
        <v>40</v>
      </c>
      <c r="D1044" s="7">
        <v>0</v>
      </c>
      <c r="E1044" s="7">
        <v>0</v>
      </c>
      <c r="F1044" s="7">
        <v>0</v>
      </c>
      <c r="G1044" s="7">
        <v>0</v>
      </c>
      <c r="H1044" s="7">
        <v>0</v>
      </c>
      <c r="I1044" s="7">
        <v>0</v>
      </c>
      <c r="J1044" s="7">
        <v>0</v>
      </c>
      <c r="K1044" s="23"/>
    </row>
    <row r="1045" spans="2:11" ht="16.5" thickTop="1" thickBot="1" x14ac:dyDescent="0.3">
      <c r="B1045" s="12" t="s">
        <v>50</v>
      </c>
      <c r="C1045" s="39">
        <v>50</v>
      </c>
      <c r="D1045" s="7">
        <v>0</v>
      </c>
      <c r="E1045" s="7">
        <v>1627.53</v>
      </c>
      <c r="F1045" s="7">
        <v>29703.15</v>
      </c>
      <c r="G1045" s="7">
        <v>2311.5</v>
      </c>
      <c r="H1045" s="7">
        <v>119106.78</v>
      </c>
      <c r="I1045" s="7">
        <v>56219.97</v>
      </c>
      <c r="J1045" s="7">
        <v>2831.43</v>
      </c>
      <c r="K1045" s="23"/>
    </row>
    <row r="1046" spans="2:11" ht="16.5" thickTop="1" thickBot="1" x14ac:dyDescent="0.3">
      <c r="K1046" s="23"/>
    </row>
    <row r="1047" spans="2:11" ht="16.5" thickTop="1" thickBot="1" x14ac:dyDescent="0.3">
      <c r="K1047" s="23"/>
    </row>
    <row r="1048" spans="2:11" ht="16.5" thickTop="1" thickBot="1" x14ac:dyDescent="0.3">
      <c r="K1048" s="23"/>
    </row>
    <row r="1049" spans="2:11" ht="16.5" thickTop="1" thickBot="1" x14ac:dyDescent="0.3">
      <c r="K1049" s="23"/>
    </row>
    <row r="1050" spans="2:11" ht="16.5" thickTop="1" thickBot="1" x14ac:dyDescent="0.3">
      <c r="K1050" s="23"/>
    </row>
    <row r="1051" spans="2:11" ht="16.5" thickTop="1" thickBot="1" x14ac:dyDescent="0.3">
      <c r="K1051" s="23"/>
    </row>
    <row r="1052" spans="2:11" ht="16.5" thickTop="1" thickBot="1" x14ac:dyDescent="0.3">
      <c r="K1052" s="23"/>
    </row>
    <row r="1053" spans="2:11" ht="16.5" thickTop="1" thickBot="1" x14ac:dyDescent="0.3">
      <c r="K1053" s="23"/>
    </row>
    <row r="1054" spans="2:11" ht="16.5" thickTop="1" thickBot="1" x14ac:dyDescent="0.3">
      <c r="K1054" s="23"/>
    </row>
    <row r="1055" spans="2:11" ht="16.5" thickTop="1" thickBot="1" x14ac:dyDescent="0.3">
      <c r="K1055" s="23"/>
    </row>
    <row r="1056" spans="2:11" ht="16.5" thickTop="1" thickBot="1" x14ac:dyDescent="0.3">
      <c r="K1056" s="23"/>
    </row>
    <row r="1057" spans="11:11" ht="16.5" thickTop="1" thickBot="1" x14ac:dyDescent="0.3">
      <c r="K1057" s="23"/>
    </row>
    <row r="1058" spans="11:11" ht="15.75" thickTop="1" x14ac:dyDescent="0.25">
      <c r="K1058" s="33"/>
    </row>
  </sheetData>
  <sheetProtection autoFilter="0" pivotTables="0"/>
  <conditionalFormatting pivot="1" sqref="D16:H16 D17:H21 D22:H22 D23:H27 D28:H28 D29:H33 D34:H34 D35:H39 D40:H40 D41:H45 D46:H46 D47:H51 D52:H52 D53:H57 D58:H58 D59:H59 D60:H64 D65:H65 D66:H70 D71:H71 D72:H76 D83:H83 D84:H84 D85:H89 D90:H90 D91:H91 D92:H96 D97:H97 D98:H102 D103:H103 D104:H108 D109:H109 D110:H114 D115:H115 D116:H120 D121:H121 D122:H126 D127:H127 D128:H132 D133:H133 D134:H138 D139:H139 D140:H144 D145:H145 D146:H150 D151:H151 D152:H152 D153:H157 D158:H158 D159:H163 D164:H164 D165:H169 D170:H170 D171:H175 D176:H176 D177:H181 D182:H182 D183:H187 D188:H188 D189:H193 D194:H194 D195:H199 D200:H200 D201:H205 D206:H206 D207:H211 D212:H212 D213:H217 D218:H218 D219:H223 D224:H224 D225:H229 D230:H230 D231:H235 D236:H236 D237:H241 D242:H242 D243:H247 D248:H248 D249:H253 D254:H254 D255:H259 D260:H260 D261:H265 D266:H266 D267:H271 D272:H272 D273:H277 D278:H278 D279:H283 D284:H284 D285:H289 D290:H290 D291:H295 D296:H296 D297:H301 D302:H302 D303:H307 D308:H308 D309:H313 D314:H314 D315:H319 D320:H320 D321:H325 D326:H326 D327:H331 D332:H332 D333:H337 D338:H338 D339:H343 D344:H344 D345:H349 D350:H350 D351:H355 D356:H356 D357:H361 D362:H362 D363:H367 D368:H368 D369:H373 D374:H374 D375:H379 D380:H380 D381:H385 D386:H386 D387:H391 D392:H392 D393:H397 D398:H398 D399:H403 D404:H404 D405:H409 D410:H410 D411:H411 D412:H416 D417:H417 D418:H422 D423:H423 D424:H428 D429:H429 D430:H434 D435:H435 D436:H440 D441:H441 D442:H446 D447:H447 D448:H448 D449:H453 D454:H454 D455:H459 D460:H460 D461:H465 D466:H466 D467:H471 D472:H472 D473:H477 D478:H478 D479:H483 D484:H484 D485:H489 D490:H490 D491:H491 D492:H496 D497:H497 D498:H502 D503:H503 D504:H508 D509:H509 D510:H514 D515:H515 D516:H520 D521:H521 D522:H526 D527:H527 D528:H532 D533:H533 D534:H538 D539:H539 D540:H544 D545:H545 D546:H550 D551:H551 D552:H556 D557:H557 D558:H562 D563:H563 D564:H568 D569:H569 D570:H574 D575:H575 D576:H580 D581:H581 D582:H586 D587:H587 D588:H592 D593:H593 D594:H594 D595:H599 D600:H600 D601:H605 D606:H606 D607:H611 D618:H618 D619:H619 D620:H624 D625:H625 D626:H630 D631:H631 D632:H636 D637:H637 D638:H642 D643:H643 D644:H648 D649:H649 D650:H654 D655:H655 D656:H660 D661:H661 D662:H666 D667:H667 D668:H672 D673:H673 D674:H678 D679:H679 D680:H684 D685:H685 D686:H690 D691:H691 D692:H692 D693:H697 D698:H698 D699:H703 D704:H704 D705:H709 D716:H716 D717:H717 D718:H722 D723:H723 D724:H728 D729:H729 D730:H734 D735:H735 D736:H740 D741:H741 D742:H746 D747:H747 D748:H752 D753:H753 D754:H758 D759:H759 D760:H764 D765:H765 D766:H770 D771:H771 D772:H776 D777:H777 D778:H782 D783:H783 D784:H788 D789:H789 D790:H794 D795:H795 D796:H800 D801:H801 D802:H806 D807:H807 D808:H812 D813:H813 D814:H818 D819:H819 D820:H824 D825:H825 D826:H830 D831:H831 D832:H836 D837:H837 D838:H842 D843:H843 D844:H848 D849:H849 D850:H854 D855:H855 D856:H860 D861:H861 D862:H866 D867:H867 D868:H872 D885:H885 D886:H886 D887:H891 D892:H892 D893:H897 D898:H898 D899:H903 D904:H904 D905:H909 D910:H910 D911:H915 D916:H916 D917:H921 D922:H922 D923:H923 D924:H928 D929:H929 D930:H934 D935:H935 D936:H940 D941:H941 D942:H946 D947:H947 D948:H952 D953:H953 D954:H958 D959:H959 D960:H964 D965:H965 D966:H970 D971:H971 D972:H976 D977:H977 D978:H982 D983:H983 D984:H984 D985:H989 D990:H990 D991:H991 D992:H996 D997:H997 D998:H1002 D1003:H1003 D1004:H1008 D1021:H1021 D1022:H1022 D1023:H1027 D1028:H1028 D1029:H1033 D1034:H1034 D1035:H1039 D1040:H1040 D1041:H1045">
    <cfRule type="expression" dxfId="155" priority="7">
      <formula>$B16="Unexpended %"</formula>
    </cfRule>
  </conditionalFormatting>
  <conditionalFormatting sqref="B16:B1193">
    <cfRule type="expression" dxfId="154" priority="6">
      <formula>$B16="Unexpended %"</formula>
    </cfRule>
  </conditionalFormatting>
  <conditionalFormatting sqref="K15:K1057">
    <cfRule type="expression" dxfId="153" priority="1">
      <formula>$B15=""</formula>
    </cfRule>
    <cfRule type="expression" dxfId="152" priority="2">
      <formula>AND($C15&gt;0,$C14&gt;0)</formula>
    </cfRule>
    <cfRule type="expression" dxfId="151" priority="3">
      <formula>MID($B15,4,1)=":"</formula>
    </cfRule>
    <cfRule type="expression" dxfId="150" priority="4">
      <formula>AND(ISNUMBER(SEARCH(":",$B15))=FALSE,$C15&lt;1,$B15&lt;&gt;"")</formula>
    </cfRule>
  </conditionalFormatting>
  <printOptions horizontalCentered="1"/>
  <pageMargins left="0.3" right="0.3" top="0.5" bottom="0.5" header="0.3" footer="0.3"/>
  <pageSetup scale="75" fitToHeight="0" orientation="landscape" r:id="rId2"/>
  <drawing r:id="rId3"/>
  <extLst>
    <ext xmlns:x14="http://schemas.microsoft.com/office/spreadsheetml/2009/9/main" uri="{05C60535-1F16-4fd2-B633-F4F36F0B64E0}">
      <x14:sparklineGroups xmlns:xm="http://schemas.microsoft.com/office/excel/2006/main">
        <x14:sparklineGroup lineWeight="2.25" displayEmptyCellsAs="gap" xr2:uid="{587905D1-3E39-4C14-9C6D-86C161249B00}">
          <x14:colorSeries rgb="FF44546A"/>
          <x14:colorNegative rgb="FFD00000"/>
          <x14:colorAxis rgb="FF000000"/>
          <x14:colorMarkers rgb="FFD00000"/>
          <x14:colorFirst rgb="FFD00000"/>
          <x14:colorLast rgb="FFD00000"/>
          <x14:colorHigh rgb="FFD00000"/>
          <x14:colorLow rgb="FFD00000"/>
          <x14:sparklines>
            <x14:sparkline>
              <xm:f>'GF Balance Trends By Agency'!D17:J17</xm:f>
              <xm:sqref>K17</xm:sqref>
            </x14:sparkline>
            <x14:sparkline>
              <xm:f>'GF Balance Trends By Agency'!D18:J18</xm:f>
              <xm:sqref>K18</xm:sqref>
            </x14:sparkline>
            <x14:sparkline>
              <xm:f>'GF Balance Trends By Agency'!D19:J19</xm:f>
              <xm:sqref>K19</xm:sqref>
            </x14:sparkline>
            <x14:sparkline>
              <xm:f>'GF Balance Trends By Agency'!D20:J20</xm:f>
              <xm:sqref>K20</xm:sqref>
            </x14:sparkline>
            <x14:sparkline>
              <xm:f>'GF Balance Trends By Agency'!D21:J21</xm:f>
              <xm:sqref>K21</xm:sqref>
            </x14:sparkline>
            <x14:sparkline>
              <xm:f>'GF Balance Trends By Agency'!D22:J22</xm:f>
              <xm:sqref>K22</xm:sqref>
            </x14:sparkline>
            <x14:sparkline>
              <xm:f>'GF Balance Trends By Agency'!D23:J23</xm:f>
              <xm:sqref>K23</xm:sqref>
            </x14:sparkline>
            <x14:sparkline>
              <xm:f>'GF Balance Trends By Agency'!D24:J24</xm:f>
              <xm:sqref>K24</xm:sqref>
            </x14:sparkline>
            <x14:sparkline>
              <xm:f>'GF Balance Trends By Agency'!D25:J25</xm:f>
              <xm:sqref>K25</xm:sqref>
            </x14:sparkline>
            <x14:sparkline>
              <xm:f>'GF Balance Trends By Agency'!D26:J26</xm:f>
              <xm:sqref>K26</xm:sqref>
            </x14:sparkline>
            <x14:sparkline>
              <xm:f>'GF Balance Trends By Agency'!D27:J27</xm:f>
              <xm:sqref>K27</xm:sqref>
            </x14:sparkline>
            <x14:sparkline>
              <xm:f>'GF Balance Trends By Agency'!D28:J28</xm:f>
              <xm:sqref>K28</xm:sqref>
            </x14:sparkline>
            <x14:sparkline>
              <xm:f>'GF Balance Trends By Agency'!D29:J29</xm:f>
              <xm:sqref>K29</xm:sqref>
            </x14:sparkline>
            <x14:sparkline>
              <xm:f>'GF Balance Trends By Agency'!D30:J30</xm:f>
              <xm:sqref>K30</xm:sqref>
            </x14:sparkline>
            <x14:sparkline>
              <xm:f>'GF Balance Trends By Agency'!D31:J31</xm:f>
              <xm:sqref>K31</xm:sqref>
            </x14:sparkline>
            <x14:sparkline>
              <xm:f>'GF Balance Trends By Agency'!D32:J32</xm:f>
              <xm:sqref>K32</xm:sqref>
            </x14:sparkline>
            <x14:sparkline>
              <xm:f>'GF Balance Trends By Agency'!D33:J33</xm:f>
              <xm:sqref>K33</xm:sqref>
            </x14:sparkline>
            <x14:sparkline>
              <xm:f>'GF Balance Trends By Agency'!D34:J34</xm:f>
              <xm:sqref>K34</xm:sqref>
            </x14:sparkline>
            <x14:sparkline>
              <xm:f>'GF Balance Trends By Agency'!D35:J35</xm:f>
              <xm:sqref>K35</xm:sqref>
            </x14:sparkline>
            <x14:sparkline>
              <xm:f>'GF Balance Trends By Agency'!D36:J36</xm:f>
              <xm:sqref>K36</xm:sqref>
            </x14:sparkline>
            <x14:sparkline>
              <xm:f>'GF Balance Trends By Agency'!D37:J37</xm:f>
              <xm:sqref>K37</xm:sqref>
            </x14:sparkline>
            <x14:sparkline>
              <xm:f>'GF Balance Trends By Agency'!D38:J38</xm:f>
              <xm:sqref>K38</xm:sqref>
            </x14:sparkline>
            <x14:sparkline>
              <xm:f>'GF Balance Trends By Agency'!D39:J39</xm:f>
              <xm:sqref>K39</xm:sqref>
            </x14:sparkline>
            <x14:sparkline>
              <xm:f>'GF Balance Trends By Agency'!D40:J40</xm:f>
              <xm:sqref>K40</xm:sqref>
            </x14:sparkline>
            <x14:sparkline>
              <xm:f>'GF Balance Trends By Agency'!D41:J41</xm:f>
              <xm:sqref>K41</xm:sqref>
            </x14:sparkline>
            <x14:sparkline>
              <xm:f>'GF Balance Trends By Agency'!D42:J42</xm:f>
              <xm:sqref>K42</xm:sqref>
            </x14:sparkline>
            <x14:sparkline>
              <xm:f>'GF Balance Trends By Agency'!D43:J43</xm:f>
              <xm:sqref>K43</xm:sqref>
            </x14:sparkline>
            <x14:sparkline>
              <xm:f>'GF Balance Trends By Agency'!D44:J44</xm:f>
              <xm:sqref>K44</xm:sqref>
            </x14:sparkline>
            <x14:sparkline>
              <xm:f>'GF Balance Trends By Agency'!D45:J45</xm:f>
              <xm:sqref>K45</xm:sqref>
            </x14:sparkline>
            <x14:sparkline>
              <xm:f>'GF Balance Trends By Agency'!D46:J46</xm:f>
              <xm:sqref>K46</xm:sqref>
            </x14:sparkline>
            <x14:sparkline>
              <xm:f>'GF Balance Trends By Agency'!D47:J47</xm:f>
              <xm:sqref>K47</xm:sqref>
            </x14:sparkline>
            <x14:sparkline>
              <xm:f>'GF Balance Trends By Agency'!D48:J48</xm:f>
              <xm:sqref>K48</xm:sqref>
            </x14:sparkline>
            <x14:sparkline>
              <xm:f>'GF Balance Trends By Agency'!D49:J49</xm:f>
              <xm:sqref>K49</xm:sqref>
            </x14:sparkline>
            <x14:sparkline>
              <xm:f>'GF Balance Trends By Agency'!D50:J50</xm:f>
              <xm:sqref>K50</xm:sqref>
            </x14:sparkline>
            <x14:sparkline>
              <xm:f>'GF Balance Trends By Agency'!D51:J51</xm:f>
              <xm:sqref>K51</xm:sqref>
            </x14:sparkline>
            <x14:sparkline>
              <xm:f>'GF Balance Trends By Agency'!D52:J52</xm:f>
              <xm:sqref>K52</xm:sqref>
            </x14:sparkline>
            <x14:sparkline>
              <xm:f>'GF Balance Trends By Agency'!D53:J53</xm:f>
              <xm:sqref>K53</xm:sqref>
            </x14:sparkline>
            <x14:sparkline>
              <xm:f>'GF Balance Trends By Agency'!D54:J54</xm:f>
              <xm:sqref>K54</xm:sqref>
            </x14:sparkline>
            <x14:sparkline>
              <xm:f>'GF Balance Trends By Agency'!D55:J55</xm:f>
              <xm:sqref>K55</xm:sqref>
            </x14:sparkline>
            <x14:sparkline>
              <xm:f>'GF Balance Trends By Agency'!D56:J56</xm:f>
              <xm:sqref>K56</xm:sqref>
            </x14:sparkline>
            <x14:sparkline>
              <xm:f>'GF Balance Trends By Agency'!D57:J57</xm:f>
              <xm:sqref>K57</xm:sqref>
            </x14:sparkline>
            <x14:sparkline>
              <xm:f>'GF Balance Trends By Agency'!D58:J58</xm:f>
              <xm:sqref>K58</xm:sqref>
            </x14:sparkline>
            <x14:sparkline>
              <xm:f>'GF Balance Trends By Agency'!D59:J59</xm:f>
              <xm:sqref>K59</xm:sqref>
            </x14:sparkline>
            <x14:sparkline>
              <xm:f>'GF Balance Trends By Agency'!D60:J60</xm:f>
              <xm:sqref>K60</xm:sqref>
            </x14:sparkline>
            <x14:sparkline>
              <xm:f>'GF Balance Trends By Agency'!D61:J61</xm:f>
              <xm:sqref>K61</xm:sqref>
            </x14:sparkline>
            <x14:sparkline>
              <xm:f>'GF Balance Trends By Agency'!D62:J62</xm:f>
              <xm:sqref>K62</xm:sqref>
            </x14:sparkline>
            <x14:sparkline>
              <xm:f>'GF Balance Trends By Agency'!D63:J63</xm:f>
              <xm:sqref>K63</xm:sqref>
            </x14:sparkline>
            <x14:sparkline>
              <xm:f>'GF Balance Trends By Agency'!D64:J64</xm:f>
              <xm:sqref>K64</xm:sqref>
            </x14:sparkline>
            <x14:sparkline>
              <xm:f>'GF Balance Trends By Agency'!D65:J65</xm:f>
              <xm:sqref>K65</xm:sqref>
            </x14:sparkline>
            <x14:sparkline>
              <xm:f>'GF Balance Trends By Agency'!D66:J66</xm:f>
              <xm:sqref>K66</xm:sqref>
            </x14:sparkline>
            <x14:sparkline>
              <xm:f>'GF Balance Trends By Agency'!D67:J67</xm:f>
              <xm:sqref>K67</xm:sqref>
            </x14:sparkline>
            <x14:sparkline>
              <xm:f>'GF Balance Trends By Agency'!D68:J68</xm:f>
              <xm:sqref>K68</xm:sqref>
            </x14:sparkline>
            <x14:sparkline>
              <xm:f>'GF Balance Trends By Agency'!D69:J69</xm:f>
              <xm:sqref>K69</xm:sqref>
            </x14:sparkline>
            <x14:sparkline>
              <xm:f>'GF Balance Trends By Agency'!D70:J70</xm:f>
              <xm:sqref>K70</xm:sqref>
            </x14:sparkline>
            <x14:sparkline>
              <xm:f>'GF Balance Trends By Agency'!D71:J71</xm:f>
              <xm:sqref>K71</xm:sqref>
            </x14:sparkline>
            <x14:sparkline>
              <xm:f>'GF Balance Trends By Agency'!D72:J72</xm:f>
              <xm:sqref>K72</xm:sqref>
            </x14:sparkline>
            <x14:sparkline>
              <xm:f>'GF Balance Trends By Agency'!D73:J73</xm:f>
              <xm:sqref>K73</xm:sqref>
            </x14:sparkline>
            <x14:sparkline>
              <xm:f>'GF Balance Trends By Agency'!D74:J74</xm:f>
              <xm:sqref>K74</xm:sqref>
            </x14:sparkline>
            <x14:sparkline>
              <xm:f>'GF Balance Trends By Agency'!D75:J75</xm:f>
              <xm:sqref>K75</xm:sqref>
            </x14:sparkline>
            <x14:sparkline>
              <xm:f>'GF Balance Trends By Agency'!D76:J76</xm:f>
              <xm:sqref>K76</xm:sqref>
            </x14:sparkline>
            <x14:sparkline>
              <xm:f>'GF Balance Trends By Agency'!D77:J77</xm:f>
              <xm:sqref>K77</xm:sqref>
            </x14:sparkline>
            <x14:sparkline>
              <xm:f>'GF Balance Trends By Agency'!D78:J78</xm:f>
              <xm:sqref>K78</xm:sqref>
            </x14:sparkline>
            <x14:sparkline>
              <xm:f>'GF Balance Trends By Agency'!D79:J79</xm:f>
              <xm:sqref>K79</xm:sqref>
            </x14:sparkline>
            <x14:sparkline>
              <xm:f>'GF Balance Trends By Agency'!D80:J80</xm:f>
              <xm:sqref>K80</xm:sqref>
            </x14:sparkline>
            <x14:sparkline>
              <xm:f>'GF Balance Trends By Agency'!D81:J81</xm:f>
              <xm:sqref>K81</xm:sqref>
            </x14:sparkline>
            <x14:sparkline>
              <xm:f>'GF Balance Trends By Agency'!D82:J82</xm:f>
              <xm:sqref>K82</xm:sqref>
            </x14:sparkline>
            <x14:sparkline>
              <xm:f>'GF Balance Trends By Agency'!D83:J83</xm:f>
              <xm:sqref>K83</xm:sqref>
            </x14:sparkline>
            <x14:sparkline>
              <xm:f>'GF Balance Trends By Agency'!D84:J84</xm:f>
              <xm:sqref>K84</xm:sqref>
            </x14:sparkline>
            <x14:sparkline>
              <xm:f>'GF Balance Trends By Agency'!D85:J85</xm:f>
              <xm:sqref>K85</xm:sqref>
            </x14:sparkline>
            <x14:sparkline>
              <xm:f>'GF Balance Trends By Agency'!D86:J86</xm:f>
              <xm:sqref>K86</xm:sqref>
            </x14:sparkline>
            <x14:sparkline>
              <xm:f>'GF Balance Trends By Agency'!D87:J87</xm:f>
              <xm:sqref>K87</xm:sqref>
            </x14:sparkline>
            <x14:sparkline>
              <xm:f>'GF Balance Trends By Agency'!D88:J88</xm:f>
              <xm:sqref>K88</xm:sqref>
            </x14:sparkline>
            <x14:sparkline>
              <xm:f>'GF Balance Trends By Agency'!D89:J89</xm:f>
              <xm:sqref>K89</xm:sqref>
            </x14:sparkline>
            <x14:sparkline>
              <xm:f>'GF Balance Trends By Agency'!D90:J90</xm:f>
              <xm:sqref>K90</xm:sqref>
            </x14:sparkline>
            <x14:sparkline>
              <xm:f>'GF Balance Trends By Agency'!D91:J91</xm:f>
              <xm:sqref>K91</xm:sqref>
            </x14:sparkline>
            <x14:sparkline>
              <xm:f>'GF Balance Trends By Agency'!D92:J92</xm:f>
              <xm:sqref>K92</xm:sqref>
            </x14:sparkline>
            <x14:sparkline>
              <xm:f>'GF Balance Trends By Agency'!D93:J93</xm:f>
              <xm:sqref>K93</xm:sqref>
            </x14:sparkline>
            <x14:sparkline>
              <xm:f>'GF Balance Trends By Agency'!D94:J94</xm:f>
              <xm:sqref>K94</xm:sqref>
            </x14:sparkline>
            <x14:sparkline>
              <xm:f>'GF Balance Trends By Agency'!D95:J95</xm:f>
              <xm:sqref>K95</xm:sqref>
            </x14:sparkline>
            <x14:sparkline>
              <xm:f>'GF Balance Trends By Agency'!D96:J96</xm:f>
              <xm:sqref>K96</xm:sqref>
            </x14:sparkline>
            <x14:sparkline>
              <xm:f>'GF Balance Trends By Agency'!D97:J97</xm:f>
              <xm:sqref>K97</xm:sqref>
            </x14:sparkline>
            <x14:sparkline>
              <xm:f>'GF Balance Trends By Agency'!D98:J98</xm:f>
              <xm:sqref>K98</xm:sqref>
            </x14:sparkline>
            <x14:sparkline>
              <xm:f>'GF Balance Trends By Agency'!D99:J99</xm:f>
              <xm:sqref>K99</xm:sqref>
            </x14:sparkline>
            <x14:sparkline>
              <xm:f>'GF Balance Trends By Agency'!D100:J100</xm:f>
              <xm:sqref>K100</xm:sqref>
            </x14:sparkline>
            <x14:sparkline>
              <xm:f>'GF Balance Trends By Agency'!D101:J101</xm:f>
              <xm:sqref>K101</xm:sqref>
            </x14:sparkline>
            <x14:sparkline>
              <xm:f>'GF Balance Trends By Agency'!D102:J102</xm:f>
              <xm:sqref>K102</xm:sqref>
            </x14:sparkline>
            <x14:sparkline>
              <xm:f>'GF Balance Trends By Agency'!D103:J103</xm:f>
              <xm:sqref>K103</xm:sqref>
            </x14:sparkline>
            <x14:sparkline>
              <xm:f>'GF Balance Trends By Agency'!D104:J104</xm:f>
              <xm:sqref>K104</xm:sqref>
            </x14:sparkline>
            <x14:sparkline>
              <xm:f>'GF Balance Trends By Agency'!D105:J105</xm:f>
              <xm:sqref>K105</xm:sqref>
            </x14:sparkline>
            <x14:sparkline>
              <xm:f>'GF Balance Trends By Agency'!D106:J106</xm:f>
              <xm:sqref>K106</xm:sqref>
            </x14:sparkline>
            <x14:sparkline>
              <xm:f>'GF Balance Trends By Agency'!D107:J107</xm:f>
              <xm:sqref>K107</xm:sqref>
            </x14:sparkline>
            <x14:sparkline>
              <xm:f>'GF Balance Trends By Agency'!D108:J108</xm:f>
              <xm:sqref>K108</xm:sqref>
            </x14:sparkline>
            <x14:sparkline>
              <xm:f>'GF Balance Trends By Agency'!D109:J109</xm:f>
              <xm:sqref>K109</xm:sqref>
            </x14:sparkline>
            <x14:sparkline>
              <xm:f>'GF Balance Trends By Agency'!D110:J110</xm:f>
              <xm:sqref>K110</xm:sqref>
            </x14:sparkline>
            <x14:sparkline>
              <xm:f>'GF Balance Trends By Agency'!D111:J111</xm:f>
              <xm:sqref>K111</xm:sqref>
            </x14:sparkline>
            <x14:sparkline>
              <xm:f>'GF Balance Trends By Agency'!D112:J112</xm:f>
              <xm:sqref>K112</xm:sqref>
            </x14:sparkline>
            <x14:sparkline>
              <xm:f>'GF Balance Trends By Agency'!D113:J113</xm:f>
              <xm:sqref>K113</xm:sqref>
            </x14:sparkline>
            <x14:sparkline>
              <xm:f>'GF Balance Trends By Agency'!D114:J114</xm:f>
              <xm:sqref>K114</xm:sqref>
            </x14:sparkline>
            <x14:sparkline>
              <xm:f>'GF Balance Trends By Agency'!D115:J115</xm:f>
              <xm:sqref>K115</xm:sqref>
            </x14:sparkline>
            <x14:sparkline>
              <xm:f>'GF Balance Trends By Agency'!D116:J116</xm:f>
              <xm:sqref>K116</xm:sqref>
            </x14:sparkline>
            <x14:sparkline>
              <xm:f>'GF Balance Trends By Agency'!D117:J117</xm:f>
              <xm:sqref>K117</xm:sqref>
            </x14:sparkline>
            <x14:sparkline>
              <xm:f>'GF Balance Trends By Agency'!D118:J118</xm:f>
              <xm:sqref>K118</xm:sqref>
            </x14:sparkline>
            <x14:sparkline>
              <xm:f>'GF Balance Trends By Agency'!D119:J119</xm:f>
              <xm:sqref>K119</xm:sqref>
            </x14:sparkline>
            <x14:sparkline>
              <xm:f>'GF Balance Trends By Agency'!D120:J120</xm:f>
              <xm:sqref>K120</xm:sqref>
            </x14:sparkline>
            <x14:sparkline>
              <xm:f>'GF Balance Trends By Agency'!D121:J121</xm:f>
              <xm:sqref>K121</xm:sqref>
            </x14:sparkline>
            <x14:sparkline>
              <xm:f>'GF Balance Trends By Agency'!D122:J122</xm:f>
              <xm:sqref>K122</xm:sqref>
            </x14:sparkline>
            <x14:sparkline>
              <xm:f>'GF Balance Trends By Agency'!D123:J123</xm:f>
              <xm:sqref>K123</xm:sqref>
            </x14:sparkline>
            <x14:sparkline>
              <xm:f>'GF Balance Trends By Agency'!D124:J124</xm:f>
              <xm:sqref>K124</xm:sqref>
            </x14:sparkline>
            <x14:sparkline>
              <xm:f>'GF Balance Trends By Agency'!D125:J125</xm:f>
              <xm:sqref>K125</xm:sqref>
            </x14:sparkline>
            <x14:sparkline>
              <xm:f>'GF Balance Trends By Agency'!D126:J126</xm:f>
              <xm:sqref>K126</xm:sqref>
            </x14:sparkline>
            <x14:sparkline>
              <xm:f>'GF Balance Trends By Agency'!D127:J127</xm:f>
              <xm:sqref>K127</xm:sqref>
            </x14:sparkline>
            <x14:sparkline>
              <xm:f>'GF Balance Trends By Agency'!D128:J128</xm:f>
              <xm:sqref>K128</xm:sqref>
            </x14:sparkline>
            <x14:sparkline>
              <xm:f>'GF Balance Trends By Agency'!D129:J129</xm:f>
              <xm:sqref>K129</xm:sqref>
            </x14:sparkline>
            <x14:sparkline>
              <xm:f>'GF Balance Trends By Agency'!D130:J130</xm:f>
              <xm:sqref>K130</xm:sqref>
            </x14:sparkline>
            <x14:sparkline>
              <xm:f>'GF Balance Trends By Agency'!D131:J131</xm:f>
              <xm:sqref>K131</xm:sqref>
            </x14:sparkline>
            <x14:sparkline>
              <xm:f>'GF Balance Trends By Agency'!D132:J132</xm:f>
              <xm:sqref>K132</xm:sqref>
            </x14:sparkline>
            <x14:sparkline>
              <xm:f>'GF Balance Trends By Agency'!D133:J133</xm:f>
              <xm:sqref>K133</xm:sqref>
            </x14:sparkline>
            <x14:sparkline>
              <xm:f>'GF Balance Trends By Agency'!D134:J134</xm:f>
              <xm:sqref>K134</xm:sqref>
            </x14:sparkline>
            <x14:sparkline>
              <xm:f>'GF Balance Trends By Agency'!D135:J135</xm:f>
              <xm:sqref>K135</xm:sqref>
            </x14:sparkline>
            <x14:sparkline>
              <xm:f>'GF Balance Trends By Agency'!D136:J136</xm:f>
              <xm:sqref>K136</xm:sqref>
            </x14:sparkline>
            <x14:sparkline>
              <xm:f>'GF Balance Trends By Agency'!D137:J137</xm:f>
              <xm:sqref>K137</xm:sqref>
            </x14:sparkline>
            <x14:sparkline>
              <xm:f>'GF Balance Trends By Agency'!D138:J138</xm:f>
              <xm:sqref>K138</xm:sqref>
            </x14:sparkline>
            <x14:sparkline>
              <xm:f>'GF Balance Trends By Agency'!D139:J139</xm:f>
              <xm:sqref>K139</xm:sqref>
            </x14:sparkline>
            <x14:sparkline>
              <xm:f>'GF Balance Trends By Agency'!D140:J140</xm:f>
              <xm:sqref>K140</xm:sqref>
            </x14:sparkline>
            <x14:sparkline>
              <xm:f>'GF Balance Trends By Agency'!D141:J141</xm:f>
              <xm:sqref>K141</xm:sqref>
            </x14:sparkline>
            <x14:sparkline>
              <xm:f>'GF Balance Trends By Agency'!D142:J142</xm:f>
              <xm:sqref>K142</xm:sqref>
            </x14:sparkline>
            <x14:sparkline>
              <xm:f>'GF Balance Trends By Agency'!D143:J143</xm:f>
              <xm:sqref>K143</xm:sqref>
            </x14:sparkline>
            <x14:sparkline>
              <xm:f>'GF Balance Trends By Agency'!D144:J144</xm:f>
              <xm:sqref>K144</xm:sqref>
            </x14:sparkline>
            <x14:sparkline>
              <xm:f>'GF Balance Trends By Agency'!D145:J145</xm:f>
              <xm:sqref>K145</xm:sqref>
            </x14:sparkline>
            <x14:sparkline>
              <xm:f>'GF Balance Trends By Agency'!D146:J146</xm:f>
              <xm:sqref>K146</xm:sqref>
            </x14:sparkline>
            <x14:sparkline>
              <xm:f>'GF Balance Trends By Agency'!D147:J147</xm:f>
              <xm:sqref>K147</xm:sqref>
            </x14:sparkline>
            <x14:sparkline>
              <xm:f>'GF Balance Trends By Agency'!D148:J148</xm:f>
              <xm:sqref>K148</xm:sqref>
            </x14:sparkline>
            <x14:sparkline>
              <xm:f>'GF Balance Trends By Agency'!D149:J149</xm:f>
              <xm:sqref>K149</xm:sqref>
            </x14:sparkline>
            <x14:sparkline>
              <xm:f>'GF Balance Trends By Agency'!D150:J150</xm:f>
              <xm:sqref>K150</xm:sqref>
            </x14:sparkline>
            <x14:sparkline>
              <xm:f>'GF Balance Trends By Agency'!D151:J151</xm:f>
              <xm:sqref>K151</xm:sqref>
            </x14:sparkline>
            <x14:sparkline>
              <xm:f>'GF Balance Trends By Agency'!D152:J152</xm:f>
              <xm:sqref>K152</xm:sqref>
            </x14:sparkline>
            <x14:sparkline>
              <xm:f>'GF Balance Trends By Agency'!D153:J153</xm:f>
              <xm:sqref>K153</xm:sqref>
            </x14:sparkline>
            <x14:sparkline>
              <xm:f>'GF Balance Trends By Agency'!D154:J154</xm:f>
              <xm:sqref>K154</xm:sqref>
            </x14:sparkline>
            <x14:sparkline>
              <xm:f>'GF Balance Trends By Agency'!D155:J155</xm:f>
              <xm:sqref>K155</xm:sqref>
            </x14:sparkline>
            <x14:sparkline>
              <xm:f>'GF Balance Trends By Agency'!D156:J156</xm:f>
              <xm:sqref>K156</xm:sqref>
            </x14:sparkline>
            <x14:sparkline>
              <xm:f>'GF Balance Trends By Agency'!D157:J157</xm:f>
              <xm:sqref>K157</xm:sqref>
            </x14:sparkline>
            <x14:sparkline>
              <xm:f>'GF Balance Trends By Agency'!D158:J158</xm:f>
              <xm:sqref>K158</xm:sqref>
            </x14:sparkline>
            <x14:sparkline>
              <xm:f>'GF Balance Trends By Agency'!D159:J159</xm:f>
              <xm:sqref>K159</xm:sqref>
            </x14:sparkline>
            <x14:sparkline>
              <xm:f>'GF Balance Trends By Agency'!D160:J160</xm:f>
              <xm:sqref>K160</xm:sqref>
            </x14:sparkline>
            <x14:sparkline>
              <xm:f>'GF Balance Trends By Agency'!D161:J161</xm:f>
              <xm:sqref>K161</xm:sqref>
            </x14:sparkline>
            <x14:sparkline>
              <xm:f>'GF Balance Trends By Agency'!D162:J162</xm:f>
              <xm:sqref>K162</xm:sqref>
            </x14:sparkline>
            <x14:sparkline>
              <xm:f>'GF Balance Trends By Agency'!D163:J163</xm:f>
              <xm:sqref>K163</xm:sqref>
            </x14:sparkline>
            <x14:sparkline>
              <xm:f>'GF Balance Trends By Agency'!D164:J164</xm:f>
              <xm:sqref>K164</xm:sqref>
            </x14:sparkline>
            <x14:sparkline>
              <xm:f>'GF Balance Trends By Agency'!D165:J165</xm:f>
              <xm:sqref>K165</xm:sqref>
            </x14:sparkline>
            <x14:sparkline>
              <xm:f>'GF Balance Trends By Agency'!D166:J166</xm:f>
              <xm:sqref>K166</xm:sqref>
            </x14:sparkline>
            <x14:sparkline>
              <xm:f>'GF Balance Trends By Agency'!D167:J167</xm:f>
              <xm:sqref>K167</xm:sqref>
            </x14:sparkline>
            <x14:sparkline>
              <xm:f>'GF Balance Trends By Agency'!D168:J168</xm:f>
              <xm:sqref>K168</xm:sqref>
            </x14:sparkline>
            <x14:sparkline>
              <xm:f>'GF Balance Trends By Agency'!D169:J169</xm:f>
              <xm:sqref>K169</xm:sqref>
            </x14:sparkline>
            <x14:sparkline>
              <xm:f>'GF Balance Trends By Agency'!D170:J170</xm:f>
              <xm:sqref>K170</xm:sqref>
            </x14:sparkline>
            <x14:sparkline>
              <xm:f>'GF Balance Trends By Agency'!D171:J171</xm:f>
              <xm:sqref>K171</xm:sqref>
            </x14:sparkline>
            <x14:sparkline>
              <xm:f>'GF Balance Trends By Agency'!D172:J172</xm:f>
              <xm:sqref>K172</xm:sqref>
            </x14:sparkline>
            <x14:sparkline>
              <xm:f>'GF Balance Trends By Agency'!D173:J173</xm:f>
              <xm:sqref>K173</xm:sqref>
            </x14:sparkline>
            <x14:sparkline>
              <xm:f>'GF Balance Trends By Agency'!D174:J174</xm:f>
              <xm:sqref>K174</xm:sqref>
            </x14:sparkline>
            <x14:sparkline>
              <xm:f>'GF Balance Trends By Agency'!D175:J175</xm:f>
              <xm:sqref>K175</xm:sqref>
            </x14:sparkline>
            <x14:sparkline>
              <xm:f>'GF Balance Trends By Agency'!D176:J176</xm:f>
              <xm:sqref>K176</xm:sqref>
            </x14:sparkline>
            <x14:sparkline>
              <xm:f>'GF Balance Trends By Agency'!D177:J177</xm:f>
              <xm:sqref>K177</xm:sqref>
            </x14:sparkline>
            <x14:sparkline>
              <xm:f>'GF Balance Trends By Agency'!D178:J178</xm:f>
              <xm:sqref>K178</xm:sqref>
            </x14:sparkline>
            <x14:sparkline>
              <xm:f>'GF Balance Trends By Agency'!D179:J179</xm:f>
              <xm:sqref>K179</xm:sqref>
            </x14:sparkline>
            <x14:sparkline>
              <xm:f>'GF Balance Trends By Agency'!D180:J180</xm:f>
              <xm:sqref>K180</xm:sqref>
            </x14:sparkline>
            <x14:sparkline>
              <xm:f>'GF Balance Trends By Agency'!D181:J181</xm:f>
              <xm:sqref>K181</xm:sqref>
            </x14:sparkline>
            <x14:sparkline>
              <xm:f>'GF Balance Trends By Agency'!D182:J182</xm:f>
              <xm:sqref>K182</xm:sqref>
            </x14:sparkline>
            <x14:sparkline>
              <xm:f>'GF Balance Trends By Agency'!D183:J183</xm:f>
              <xm:sqref>K183</xm:sqref>
            </x14:sparkline>
            <x14:sparkline>
              <xm:f>'GF Balance Trends By Agency'!D184:J184</xm:f>
              <xm:sqref>K184</xm:sqref>
            </x14:sparkline>
            <x14:sparkline>
              <xm:f>'GF Balance Trends By Agency'!D185:J185</xm:f>
              <xm:sqref>K185</xm:sqref>
            </x14:sparkline>
            <x14:sparkline>
              <xm:f>'GF Balance Trends By Agency'!D186:J186</xm:f>
              <xm:sqref>K186</xm:sqref>
            </x14:sparkline>
            <x14:sparkline>
              <xm:f>'GF Balance Trends By Agency'!D187:J187</xm:f>
              <xm:sqref>K187</xm:sqref>
            </x14:sparkline>
            <x14:sparkline>
              <xm:f>'GF Balance Trends By Agency'!D188:J188</xm:f>
              <xm:sqref>K188</xm:sqref>
            </x14:sparkline>
            <x14:sparkline>
              <xm:f>'GF Balance Trends By Agency'!D189:J189</xm:f>
              <xm:sqref>K189</xm:sqref>
            </x14:sparkline>
            <x14:sparkline>
              <xm:f>'GF Balance Trends By Agency'!D190:J190</xm:f>
              <xm:sqref>K190</xm:sqref>
            </x14:sparkline>
            <x14:sparkline>
              <xm:f>'GF Balance Trends By Agency'!D191:J191</xm:f>
              <xm:sqref>K191</xm:sqref>
            </x14:sparkline>
            <x14:sparkline>
              <xm:f>'GF Balance Trends By Agency'!D192:J192</xm:f>
              <xm:sqref>K192</xm:sqref>
            </x14:sparkline>
            <x14:sparkline>
              <xm:f>'GF Balance Trends By Agency'!D193:J193</xm:f>
              <xm:sqref>K193</xm:sqref>
            </x14:sparkline>
            <x14:sparkline>
              <xm:f>'GF Balance Trends By Agency'!D194:J194</xm:f>
              <xm:sqref>K194</xm:sqref>
            </x14:sparkline>
            <x14:sparkline>
              <xm:f>'GF Balance Trends By Agency'!D195:J195</xm:f>
              <xm:sqref>K195</xm:sqref>
            </x14:sparkline>
            <x14:sparkline>
              <xm:f>'GF Balance Trends By Agency'!D196:J196</xm:f>
              <xm:sqref>K196</xm:sqref>
            </x14:sparkline>
            <x14:sparkline>
              <xm:f>'GF Balance Trends By Agency'!D197:J197</xm:f>
              <xm:sqref>K197</xm:sqref>
            </x14:sparkline>
            <x14:sparkline>
              <xm:f>'GF Balance Trends By Agency'!D198:J198</xm:f>
              <xm:sqref>K198</xm:sqref>
            </x14:sparkline>
            <x14:sparkline>
              <xm:f>'GF Balance Trends By Agency'!D199:J199</xm:f>
              <xm:sqref>K199</xm:sqref>
            </x14:sparkline>
            <x14:sparkline>
              <xm:f>'GF Balance Trends By Agency'!D200:J200</xm:f>
              <xm:sqref>K200</xm:sqref>
            </x14:sparkline>
            <x14:sparkline>
              <xm:f>'GF Balance Trends By Agency'!D201:J201</xm:f>
              <xm:sqref>K201</xm:sqref>
            </x14:sparkline>
            <x14:sparkline>
              <xm:f>'GF Balance Trends By Agency'!D202:J202</xm:f>
              <xm:sqref>K202</xm:sqref>
            </x14:sparkline>
            <x14:sparkline>
              <xm:f>'GF Balance Trends By Agency'!D203:J203</xm:f>
              <xm:sqref>K203</xm:sqref>
            </x14:sparkline>
            <x14:sparkline>
              <xm:f>'GF Balance Trends By Agency'!D204:J204</xm:f>
              <xm:sqref>K204</xm:sqref>
            </x14:sparkline>
            <x14:sparkline>
              <xm:f>'GF Balance Trends By Agency'!D205:J205</xm:f>
              <xm:sqref>K205</xm:sqref>
            </x14:sparkline>
            <x14:sparkline>
              <xm:f>'GF Balance Trends By Agency'!D206:J206</xm:f>
              <xm:sqref>K206</xm:sqref>
            </x14:sparkline>
            <x14:sparkline>
              <xm:f>'GF Balance Trends By Agency'!D207:J207</xm:f>
              <xm:sqref>K207</xm:sqref>
            </x14:sparkline>
            <x14:sparkline>
              <xm:f>'GF Balance Trends By Agency'!D208:J208</xm:f>
              <xm:sqref>K208</xm:sqref>
            </x14:sparkline>
            <x14:sparkline>
              <xm:f>'GF Balance Trends By Agency'!D209:J209</xm:f>
              <xm:sqref>K209</xm:sqref>
            </x14:sparkline>
            <x14:sparkline>
              <xm:f>'GF Balance Trends By Agency'!D210:J210</xm:f>
              <xm:sqref>K210</xm:sqref>
            </x14:sparkline>
            <x14:sparkline>
              <xm:f>'GF Balance Trends By Agency'!D211:J211</xm:f>
              <xm:sqref>K211</xm:sqref>
            </x14:sparkline>
            <x14:sparkline>
              <xm:f>'GF Balance Trends By Agency'!D212:J212</xm:f>
              <xm:sqref>K212</xm:sqref>
            </x14:sparkline>
            <x14:sparkline>
              <xm:f>'GF Balance Trends By Agency'!D213:J213</xm:f>
              <xm:sqref>K213</xm:sqref>
            </x14:sparkline>
            <x14:sparkline>
              <xm:f>'GF Balance Trends By Agency'!D214:J214</xm:f>
              <xm:sqref>K214</xm:sqref>
            </x14:sparkline>
            <x14:sparkline>
              <xm:f>'GF Balance Trends By Agency'!D215:J215</xm:f>
              <xm:sqref>K215</xm:sqref>
            </x14:sparkline>
            <x14:sparkline>
              <xm:f>'GF Balance Trends By Agency'!D216:J216</xm:f>
              <xm:sqref>K216</xm:sqref>
            </x14:sparkline>
            <x14:sparkline>
              <xm:f>'GF Balance Trends By Agency'!D217:J217</xm:f>
              <xm:sqref>K217</xm:sqref>
            </x14:sparkline>
            <x14:sparkline>
              <xm:f>'GF Balance Trends By Agency'!D218:J218</xm:f>
              <xm:sqref>K218</xm:sqref>
            </x14:sparkline>
            <x14:sparkline>
              <xm:f>'GF Balance Trends By Agency'!D219:J219</xm:f>
              <xm:sqref>K219</xm:sqref>
            </x14:sparkline>
            <x14:sparkline>
              <xm:f>'GF Balance Trends By Agency'!D220:J220</xm:f>
              <xm:sqref>K220</xm:sqref>
            </x14:sparkline>
            <x14:sparkline>
              <xm:f>'GF Balance Trends By Agency'!D221:J221</xm:f>
              <xm:sqref>K221</xm:sqref>
            </x14:sparkline>
            <x14:sparkline>
              <xm:f>'GF Balance Trends By Agency'!D222:J222</xm:f>
              <xm:sqref>K222</xm:sqref>
            </x14:sparkline>
            <x14:sparkline>
              <xm:f>'GF Balance Trends By Agency'!D223:J223</xm:f>
              <xm:sqref>K223</xm:sqref>
            </x14:sparkline>
            <x14:sparkline>
              <xm:f>'GF Balance Trends By Agency'!D224:J224</xm:f>
              <xm:sqref>K224</xm:sqref>
            </x14:sparkline>
            <x14:sparkline>
              <xm:f>'GF Balance Trends By Agency'!D225:J225</xm:f>
              <xm:sqref>K225</xm:sqref>
            </x14:sparkline>
            <x14:sparkline>
              <xm:f>'GF Balance Trends By Agency'!D226:J226</xm:f>
              <xm:sqref>K226</xm:sqref>
            </x14:sparkline>
            <x14:sparkline>
              <xm:f>'GF Balance Trends By Agency'!D227:J227</xm:f>
              <xm:sqref>K227</xm:sqref>
            </x14:sparkline>
            <x14:sparkline>
              <xm:f>'GF Balance Trends By Agency'!D228:J228</xm:f>
              <xm:sqref>K228</xm:sqref>
            </x14:sparkline>
            <x14:sparkline>
              <xm:f>'GF Balance Trends By Agency'!D229:J229</xm:f>
              <xm:sqref>K229</xm:sqref>
            </x14:sparkline>
            <x14:sparkline>
              <xm:f>'GF Balance Trends By Agency'!D230:J230</xm:f>
              <xm:sqref>K230</xm:sqref>
            </x14:sparkline>
            <x14:sparkline>
              <xm:f>'GF Balance Trends By Agency'!D231:J231</xm:f>
              <xm:sqref>K231</xm:sqref>
            </x14:sparkline>
            <x14:sparkline>
              <xm:f>'GF Balance Trends By Agency'!D232:J232</xm:f>
              <xm:sqref>K232</xm:sqref>
            </x14:sparkline>
            <x14:sparkline>
              <xm:f>'GF Balance Trends By Agency'!D233:J233</xm:f>
              <xm:sqref>K233</xm:sqref>
            </x14:sparkline>
            <x14:sparkline>
              <xm:f>'GF Balance Trends By Agency'!D234:J234</xm:f>
              <xm:sqref>K234</xm:sqref>
            </x14:sparkline>
            <x14:sparkline>
              <xm:f>'GF Balance Trends By Agency'!D235:J235</xm:f>
              <xm:sqref>K235</xm:sqref>
            </x14:sparkline>
            <x14:sparkline>
              <xm:f>'GF Balance Trends By Agency'!D236:J236</xm:f>
              <xm:sqref>K236</xm:sqref>
            </x14:sparkline>
            <x14:sparkline>
              <xm:f>'GF Balance Trends By Agency'!D237:J237</xm:f>
              <xm:sqref>K237</xm:sqref>
            </x14:sparkline>
            <x14:sparkline>
              <xm:f>'GF Balance Trends By Agency'!D238:J238</xm:f>
              <xm:sqref>K238</xm:sqref>
            </x14:sparkline>
            <x14:sparkline>
              <xm:f>'GF Balance Trends By Agency'!D239:J239</xm:f>
              <xm:sqref>K239</xm:sqref>
            </x14:sparkline>
            <x14:sparkline>
              <xm:f>'GF Balance Trends By Agency'!D240:J240</xm:f>
              <xm:sqref>K240</xm:sqref>
            </x14:sparkline>
            <x14:sparkline>
              <xm:f>'GF Balance Trends By Agency'!D241:J241</xm:f>
              <xm:sqref>K241</xm:sqref>
            </x14:sparkline>
            <x14:sparkline>
              <xm:f>'GF Balance Trends By Agency'!D242:J242</xm:f>
              <xm:sqref>K242</xm:sqref>
            </x14:sparkline>
            <x14:sparkline>
              <xm:f>'GF Balance Trends By Agency'!D243:J243</xm:f>
              <xm:sqref>K243</xm:sqref>
            </x14:sparkline>
            <x14:sparkline>
              <xm:f>'GF Balance Trends By Agency'!D244:J244</xm:f>
              <xm:sqref>K244</xm:sqref>
            </x14:sparkline>
            <x14:sparkline>
              <xm:f>'GF Balance Trends By Agency'!D245:J245</xm:f>
              <xm:sqref>K245</xm:sqref>
            </x14:sparkline>
            <x14:sparkline>
              <xm:f>'GF Balance Trends By Agency'!D246:J246</xm:f>
              <xm:sqref>K246</xm:sqref>
            </x14:sparkline>
            <x14:sparkline>
              <xm:f>'GF Balance Trends By Agency'!D247:J247</xm:f>
              <xm:sqref>K247</xm:sqref>
            </x14:sparkline>
            <x14:sparkline>
              <xm:f>'GF Balance Trends By Agency'!D248:J248</xm:f>
              <xm:sqref>K248</xm:sqref>
            </x14:sparkline>
            <x14:sparkline>
              <xm:f>'GF Balance Trends By Agency'!D249:J249</xm:f>
              <xm:sqref>K249</xm:sqref>
            </x14:sparkline>
            <x14:sparkline>
              <xm:f>'GF Balance Trends By Agency'!D250:J250</xm:f>
              <xm:sqref>K250</xm:sqref>
            </x14:sparkline>
            <x14:sparkline>
              <xm:f>'GF Balance Trends By Agency'!D251:J251</xm:f>
              <xm:sqref>K251</xm:sqref>
            </x14:sparkline>
            <x14:sparkline>
              <xm:f>'GF Balance Trends By Agency'!D252:J252</xm:f>
              <xm:sqref>K252</xm:sqref>
            </x14:sparkline>
            <x14:sparkline>
              <xm:f>'GF Balance Trends By Agency'!D253:J253</xm:f>
              <xm:sqref>K253</xm:sqref>
            </x14:sparkline>
            <x14:sparkline>
              <xm:f>'GF Balance Trends By Agency'!D254:J254</xm:f>
              <xm:sqref>K254</xm:sqref>
            </x14:sparkline>
            <x14:sparkline>
              <xm:f>'GF Balance Trends By Agency'!D255:J255</xm:f>
              <xm:sqref>K255</xm:sqref>
            </x14:sparkline>
            <x14:sparkline>
              <xm:f>'GF Balance Trends By Agency'!D256:J256</xm:f>
              <xm:sqref>K256</xm:sqref>
            </x14:sparkline>
            <x14:sparkline>
              <xm:f>'GF Balance Trends By Agency'!D257:J257</xm:f>
              <xm:sqref>K257</xm:sqref>
            </x14:sparkline>
            <x14:sparkline>
              <xm:f>'GF Balance Trends By Agency'!D258:J258</xm:f>
              <xm:sqref>K258</xm:sqref>
            </x14:sparkline>
            <x14:sparkline>
              <xm:f>'GF Balance Trends By Agency'!D259:J259</xm:f>
              <xm:sqref>K259</xm:sqref>
            </x14:sparkline>
            <x14:sparkline>
              <xm:f>'GF Balance Trends By Agency'!D260:J260</xm:f>
              <xm:sqref>K260</xm:sqref>
            </x14:sparkline>
            <x14:sparkline>
              <xm:f>'GF Balance Trends By Agency'!D261:J261</xm:f>
              <xm:sqref>K261</xm:sqref>
            </x14:sparkline>
            <x14:sparkline>
              <xm:f>'GF Balance Trends By Agency'!D262:J262</xm:f>
              <xm:sqref>K262</xm:sqref>
            </x14:sparkline>
            <x14:sparkline>
              <xm:f>'GF Balance Trends By Agency'!D263:J263</xm:f>
              <xm:sqref>K263</xm:sqref>
            </x14:sparkline>
            <x14:sparkline>
              <xm:f>'GF Balance Trends By Agency'!D264:J264</xm:f>
              <xm:sqref>K264</xm:sqref>
            </x14:sparkline>
            <x14:sparkline>
              <xm:f>'GF Balance Trends By Agency'!D265:J265</xm:f>
              <xm:sqref>K265</xm:sqref>
            </x14:sparkline>
            <x14:sparkline>
              <xm:f>'GF Balance Trends By Agency'!D266:J266</xm:f>
              <xm:sqref>K266</xm:sqref>
            </x14:sparkline>
            <x14:sparkline>
              <xm:f>'GF Balance Trends By Agency'!D267:J267</xm:f>
              <xm:sqref>K267</xm:sqref>
            </x14:sparkline>
            <x14:sparkline>
              <xm:f>'GF Balance Trends By Agency'!D268:J268</xm:f>
              <xm:sqref>K268</xm:sqref>
            </x14:sparkline>
            <x14:sparkline>
              <xm:f>'GF Balance Trends By Agency'!D269:J269</xm:f>
              <xm:sqref>K269</xm:sqref>
            </x14:sparkline>
            <x14:sparkline>
              <xm:f>'GF Balance Trends By Agency'!D270:J270</xm:f>
              <xm:sqref>K270</xm:sqref>
            </x14:sparkline>
            <x14:sparkline>
              <xm:f>'GF Balance Trends By Agency'!D271:J271</xm:f>
              <xm:sqref>K271</xm:sqref>
            </x14:sparkline>
            <x14:sparkline>
              <xm:f>'GF Balance Trends By Agency'!D272:J272</xm:f>
              <xm:sqref>K272</xm:sqref>
            </x14:sparkline>
            <x14:sparkline>
              <xm:f>'GF Balance Trends By Agency'!D273:J273</xm:f>
              <xm:sqref>K273</xm:sqref>
            </x14:sparkline>
            <x14:sparkline>
              <xm:f>'GF Balance Trends By Agency'!D274:J274</xm:f>
              <xm:sqref>K274</xm:sqref>
            </x14:sparkline>
            <x14:sparkline>
              <xm:f>'GF Balance Trends By Agency'!D275:J275</xm:f>
              <xm:sqref>K275</xm:sqref>
            </x14:sparkline>
            <x14:sparkline>
              <xm:f>'GF Balance Trends By Agency'!D276:J276</xm:f>
              <xm:sqref>K276</xm:sqref>
            </x14:sparkline>
            <x14:sparkline>
              <xm:f>'GF Balance Trends By Agency'!D277:J277</xm:f>
              <xm:sqref>K277</xm:sqref>
            </x14:sparkline>
            <x14:sparkline>
              <xm:f>'GF Balance Trends By Agency'!D278:J278</xm:f>
              <xm:sqref>K278</xm:sqref>
            </x14:sparkline>
            <x14:sparkline>
              <xm:f>'GF Balance Trends By Agency'!D279:J279</xm:f>
              <xm:sqref>K279</xm:sqref>
            </x14:sparkline>
            <x14:sparkline>
              <xm:f>'GF Balance Trends By Agency'!D280:J280</xm:f>
              <xm:sqref>K280</xm:sqref>
            </x14:sparkline>
            <x14:sparkline>
              <xm:f>'GF Balance Trends By Agency'!D281:J281</xm:f>
              <xm:sqref>K281</xm:sqref>
            </x14:sparkline>
            <x14:sparkline>
              <xm:f>'GF Balance Trends By Agency'!D282:J282</xm:f>
              <xm:sqref>K282</xm:sqref>
            </x14:sparkline>
            <x14:sparkline>
              <xm:f>'GF Balance Trends By Agency'!D283:J283</xm:f>
              <xm:sqref>K283</xm:sqref>
            </x14:sparkline>
            <x14:sparkline>
              <xm:f>'GF Balance Trends By Agency'!D284:J284</xm:f>
              <xm:sqref>K284</xm:sqref>
            </x14:sparkline>
            <x14:sparkline>
              <xm:f>'GF Balance Trends By Agency'!D285:J285</xm:f>
              <xm:sqref>K285</xm:sqref>
            </x14:sparkline>
            <x14:sparkline>
              <xm:f>'GF Balance Trends By Agency'!D286:J286</xm:f>
              <xm:sqref>K286</xm:sqref>
            </x14:sparkline>
            <x14:sparkline>
              <xm:f>'GF Balance Trends By Agency'!D287:J287</xm:f>
              <xm:sqref>K287</xm:sqref>
            </x14:sparkline>
            <x14:sparkline>
              <xm:f>'GF Balance Trends By Agency'!D288:J288</xm:f>
              <xm:sqref>K288</xm:sqref>
            </x14:sparkline>
            <x14:sparkline>
              <xm:f>'GF Balance Trends By Agency'!D289:J289</xm:f>
              <xm:sqref>K289</xm:sqref>
            </x14:sparkline>
            <x14:sparkline>
              <xm:f>'GF Balance Trends By Agency'!D290:J290</xm:f>
              <xm:sqref>K290</xm:sqref>
            </x14:sparkline>
            <x14:sparkline>
              <xm:f>'GF Balance Trends By Agency'!D291:J291</xm:f>
              <xm:sqref>K291</xm:sqref>
            </x14:sparkline>
            <x14:sparkline>
              <xm:f>'GF Balance Trends By Agency'!D292:J292</xm:f>
              <xm:sqref>K292</xm:sqref>
            </x14:sparkline>
            <x14:sparkline>
              <xm:f>'GF Balance Trends By Agency'!D293:J293</xm:f>
              <xm:sqref>K293</xm:sqref>
            </x14:sparkline>
            <x14:sparkline>
              <xm:f>'GF Balance Trends By Agency'!D294:J294</xm:f>
              <xm:sqref>K294</xm:sqref>
            </x14:sparkline>
            <x14:sparkline>
              <xm:f>'GF Balance Trends By Agency'!D295:J295</xm:f>
              <xm:sqref>K295</xm:sqref>
            </x14:sparkline>
            <x14:sparkline>
              <xm:f>'GF Balance Trends By Agency'!D296:J296</xm:f>
              <xm:sqref>K296</xm:sqref>
            </x14:sparkline>
            <x14:sparkline>
              <xm:f>'GF Balance Trends By Agency'!D297:J297</xm:f>
              <xm:sqref>K297</xm:sqref>
            </x14:sparkline>
            <x14:sparkline>
              <xm:f>'GF Balance Trends By Agency'!D298:J298</xm:f>
              <xm:sqref>K298</xm:sqref>
            </x14:sparkline>
            <x14:sparkline>
              <xm:f>'GF Balance Trends By Agency'!D299:J299</xm:f>
              <xm:sqref>K299</xm:sqref>
            </x14:sparkline>
            <x14:sparkline>
              <xm:f>'GF Balance Trends By Agency'!D300:J300</xm:f>
              <xm:sqref>K300</xm:sqref>
            </x14:sparkline>
            <x14:sparkline>
              <xm:f>'GF Balance Trends By Agency'!D301:J301</xm:f>
              <xm:sqref>K301</xm:sqref>
            </x14:sparkline>
            <x14:sparkline>
              <xm:f>'GF Balance Trends By Agency'!D302:J302</xm:f>
              <xm:sqref>K302</xm:sqref>
            </x14:sparkline>
            <x14:sparkline>
              <xm:f>'GF Balance Trends By Agency'!D303:J303</xm:f>
              <xm:sqref>K303</xm:sqref>
            </x14:sparkline>
            <x14:sparkline>
              <xm:f>'GF Balance Trends By Agency'!D304:J304</xm:f>
              <xm:sqref>K304</xm:sqref>
            </x14:sparkline>
            <x14:sparkline>
              <xm:f>'GF Balance Trends By Agency'!D305:J305</xm:f>
              <xm:sqref>K305</xm:sqref>
            </x14:sparkline>
            <x14:sparkline>
              <xm:f>'GF Balance Trends By Agency'!D306:J306</xm:f>
              <xm:sqref>K306</xm:sqref>
            </x14:sparkline>
            <x14:sparkline>
              <xm:f>'GF Balance Trends By Agency'!D307:J307</xm:f>
              <xm:sqref>K307</xm:sqref>
            </x14:sparkline>
            <x14:sparkline>
              <xm:f>'GF Balance Trends By Agency'!D308:J308</xm:f>
              <xm:sqref>K308</xm:sqref>
            </x14:sparkline>
            <x14:sparkline>
              <xm:f>'GF Balance Trends By Agency'!D309:J309</xm:f>
              <xm:sqref>K309</xm:sqref>
            </x14:sparkline>
            <x14:sparkline>
              <xm:f>'GF Balance Trends By Agency'!D310:J310</xm:f>
              <xm:sqref>K310</xm:sqref>
            </x14:sparkline>
            <x14:sparkline>
              <xm:f>'GF Balance Trends By Agency'!D311:J311</xm:f>
              <xm:sqref>K311</xm:sqref>
            </x14:sparkline>
            <x14:sparkline>
              <xm:f>'GF Balance Trends By Agency'!D312:J312</xm:f>
              <xm:sqref>K312</xm:sqref>
            </x14:sparkline>
            <x14:sparkline>
              <xm:f>'GF Balance Trends By Agency'!D313:J313</xm:f>
              <xm:sqref>K313</xm:sqref>
            </x14:sparkline>
            <x14:sparkline>
              <xm:f>'GF Balance Trends By Agency'!D314:J314</xm:f>
              <xm:sqref>K314</xm:sqref>
            </x14:sparkline>
            <x14:sparkline>
              <xm:f>'GF Balance Trends By Agency'!D315:J315</xm:f>
              <xm:sqref>K315</xm:sqref>
            </x14:sparkline>
            <x14:sparkline>
              <xm:f>'GF Balance Trends By Agency'!D316:J316</xm:f>
              <xm:sqref>K316</xm:sqref>
            </x14:sparkline>
            <x14:sparkline>
              <xm:f>'GF Balance Trends By Agency'!D317:J317</xm:f>
              <xm:sqref>K317</xm:sqref>
            </x14:sparkline>
            <x14:sparkline>
              <xm:f>'GF Balance Trends By Agency'!D318:J318</xm:f>
              <xm:sqref>K318</xm:sqref>
            </x14:sparkline>
            <x14:sparkline>
              <xm:f>'GF Balance Trends By Agency'!D319:J319</xm:f>
              <xm:sqref>K319</xm:sqref>
            </x14:sparkline>
            <x14:sparkline>
              <xm:f>'GF Balance Trends By Agency'!D320:J320</xm:f>
              <xm:sqref>K320</xm:sqref>
            </x14:sparkline>
            <x14:sparkline>
              <xm:f>'GF Balance Trends By Agency'!D321:J321</xm:f>
              <xm:sqref>K321</xm:sqref>
            </x14:sparkline>
            <x14:sparkline>
              <xm:f>'GF Balance Trends By Agency'!D322:J322</xm:f>
              <xm:sqref>K322</xm:sqref>
            </x14:sparkline>
            <x14:sparkline>
              <xm:f>'GF Balance Trends By Agency'!D323:J323</xm:f>
              <xm:sqref>K323</xm:sqref>
            </x14:sparkline>
            <x14:sparkline>
              <xm:f>'GF Balance Trends By Agency'!D324:J324</xm:f>
              <xm:sqref>K324</xm:sqref>
            </x14:sparkline>
            <x14:sparkline>
              <xm:f>'GF Balance Trends By Agency'!D325:J325</xm:f>
              <xm:sqref>K325</xm:sqref>
            </x14:sparkline>
            <x14:sparkline>
              <xm:f>'GF Balance Trends By Agency'!D326:J326</xm:f>
              <xm:sqref>K326</xm:sqref>
            </x14:sparkline>
            <x14:sparkline>
              <xm:f>'GF Balance Trends By Agency'!D327:J327</xm:f>
              <xm:sqref>K327</xm:sqref>
            </x14:sparkline>
            <x14:sparkline>
              <xm:f>'GF Balance Trends By Agency'!D328:J328</xm:f>
              <xm:sqref>K328</xm:sqref>
            </x14:sparkline>
            <x14:sparkline>
              <xm:f>'GF Balance Trends By Agency'!D329:J329</xm:f>
              <xm:sqref>K329</xm:sqref>
            </x14:sparkline>
            <x14:sparkline>
              <xm:f>'GF Balance Trends By Agency'!D330:J330</xm:f>
              <xm:sqref>K330</xm:sqref>
            </x14:sparkline>
            <x14:sparkline>
              <xm:f>'GF Balance Trends By Agency'!D331:J331</xm:f>
              <xm:sqref>K331</xm:sqref>
            </x14:sparkline>
            <x14:sparkline>
              <xm:f>'GF Balance Trends By Agency'!D332:J332</xm:f>
              <xm:sqref>K332</xm:sqref>
            </x14:sparkline>
            <x14:sparkline>
              <xm:f>'GF Balance Trends By Agency'!D333:J333</xm:f>
              <xm:sqref>K333</xm:sqref>
            </x14:sparkline>
            <x14:sparkline>
              <xm:f>'GF Balance Trends By Agency'!D334:J334</xm:f>
              <xm:sqref>K334</xm:sqref>
            </x14:sparkline>
            <x14:sparkline>
              <xm:f>'GF Balance Trends By Agency'!D335:J335</xm:f>
              <xm:sqref>K335</xm:sqref>
            </x14:sparkline>
            <x14:sparkline>
              <xm:f>'GF Balance Trends By Agency'!D336:J336</xm:f>
              <xm:sqref>K336</xm:sqref>
            </x14:sparkline>
            <x14:sparkline>
              <xm:f>'GF Balance Trends By Agency'!D337:J337</xm:f>
              <xm:sqref>K337</xm:sqref>
            </x14:sparkline>
            <x14:sparkline>
              <xm:f>'GF Balance Trends By Agency'!D338:J338</xm:f>
              <xm:sqref>K338</xm:sqref>
            </x14:sparkline>
            <x14:sparkline>
              <xm:f>'GF Balance Trends By Agency'!D339:J339</xm:f>
              <xm:sqref>K339</xm:sqref>
            </x14:sparkline>
            <x14:sparkline>
              <xm:f>'GF Balance Trends By Agency'!D340:J340</xm:f>
              <xm:sqref>K340</xm:sqref>
            </x14:sparkline>
            <x14:sparkline>
              <xm:f>'GF Balance Trends By Agency'!D341:J341</xm:f>
              <xm:sqref>K341</xm:sqref>
            </x14:sparkline>
            <x14:sparkline>
              <xm:f>'GF Balance Trends By Agency'!D342:J342</xm:f>
              <xm:sqref>K342</xm:sqref>
            </x14:sparkline>
            <x14:sparkline>
              <xm:f>'GF Balance Trends By Agency'!D343:J343</xm:f>
              <xm:sqref>K343</xm:sqref>
            </x14:sparkline>
            <x14:sparkline>
              <xm:f>'GF Balance Trends By Agency'!D344:J344</xm:f>
              <xm:sqref>K344</xm:sqref>
            </x14:sparkline>
            <x14:sparkline>
              <xm:f>'GF Balance Trends By Agency'!D345:J345</xm:f>
              <xm:sqref>K345</xm:sqref>
            </x14:sparkline>
            <x14:sparkline>
              <xm:f>'GF Balance Trends By Agency'!D346:J346</xm:f>
              <xm:sqref>K346</xm:sqref>
            </x14:sparkline>
            <x14:sparkline>
              <xm:f>'GF Balance Trends By Agency'!D347:J347</xm:f>
              <xm:sqref>K347</xm:sqref>
            </x14:sparkline>
            <x14:sparkline>
              <xm:f>'GF Balance Trends By Agency'!D348:J348</xm:f>
              <xm:sqref>K348</xm:sqref>
            </x14:sparkline>
            <x14:sparkline>
              <xm:f>'GF Balance Trends By Agency'!D349:J349</xm:f>
              <xm:sqref>K349</xm:sqref>
            </x14:sparkline>
            <x14:sparkline>
              <xm:f>'GF Balance Trends By Agency'!D350:J350</xm:f>
              <xm:sqref>K350</xm:sqref>
            </x14:sparkline>
            <x14:sparkline>
              <xm:f>'GF Balance Trends By Agency'!D351:J351</xm:f>
              <xm:sqref>K351</xm:sqref>
            </x14:sparkline>
            <x14:sparkline>
              <xm:f>'GF Balance Trends By Agency'!D352:J352</xm:f>
              <xm:sqref>K352</xm:sqref>
            </x14:sparkline>
            <x14:sparkline>
              <xm:f>'GF Balance Trends By Agency'!D353:J353</xm:f>
              <xm:sqref>K353</xm:sqref>
            </x14:sparkline>
            <x14:sparkline>
              <xm:f>'GF Balance Trends By Agency'!D354:J354</xm:f>
              <xm:sqref>K354</xm:sqref>
            </x14:sparkline>
            <x14:sparkline>
              <xm:f>'GF Balance Trends By Agency'!D355:J355</xm:f>
              <xm:sqref>K355</xm:sqref>
            </x14:sparkline>
            <x14:sparkline>
              <xm:f>'GF Balance Trends By Agency'!D356:J356</xm:f>
              <xm:sqref>K356</xm:sqref>
            </x14:sparkline>
            <x14:sparkline>
              <xm:f>'GF Balance Trends By Agency'!D357:J357</xm:f>
              <xm:sqref>K357</xm:sqref>
            </x14:sparkline>
            <x14:sparkline>
              <xm:f>'GF Balance Trends By Agency'!D358:J358</xm:f>
              <xm:sqref>K358</xm:sqref>
            </x14:sparkline>
            <x14:sparkline>
              <xm:f>'GF Balance Trends By Agency'!D359:J359</xm:f>
              <xm:sqref>K359</xm:sqref>
            </x14:sparkline>
            <x14:sparkline>
              <xm:f>'GF Balance Trends By Agency'!D360:J360</xm:f>
              <xm:sqref>K360</xm:sqref>
            </x14:sparkline>
            <x14:sparkline>
              <xm:f>'GF Balance Trends By Agency'!D361:J361</xm:f>
              <xm:sqref>K361</xm:sqref>
            </x14:sparkline>
            <x14:sparkline>
              <xm:f>'GF Balance Trends By Agency'!D362:J362</xm:f>
              <xm:sqref>K362</xm:sqref>
            </x14:sparkline>
            <x14:sparkline>
              <xm:f>'GF Balance Trends By Agency'!D363:J363</xm:f>
              <xm:sqref>K363</xm:sqref>
            </x14:sparkline>
            <x14:sparkline>
              <xm:f>'GF Balance Trends By Agency'!D364:J364</xm:f>
              <xm:sqref>K364</xm:sqref>
            </x14:sparkline>
            <x14:sparkline>
              <xm:f>'GF Balance Trends By Agency'!D365:J365</xm:f>
              <xm:sqref>K365</xm:sqref>
            </x14:sparkline>
            <x14:sparkline>
              <xm:f>'GF Balance Trends By Agency'!D366:J366</xm:f>
              <xm:sqref>K366</xm:sqref>
            </x14:sparkline>
            <x14:sparkline>
              <xm:f>'GF Balance Trends By Agency'!D367:J367</xm:f>
              <xm:sqref>K367</xm:sqref>
            </x14:sparkline>
            <x14:sparkline>
              <xm:f>'GF Balance Trends By Agency'!D368:J368</xm:f>
              <xm:sqref>K368</xm:sqref>
            </x14:sparkline>
            <x14:sparkline>
              <xm:f>'GF Balance Trends By Agency'!D369:J369</xm:f>
              <xm:sqref>K369</xm:sqref>
            </x14:sparkline>
            <x14:sparkline>
              <xm:f>'GF Balance Trends By Agency'!D370:J370</xm:f>
              <xm:sqref>K370</xm:sqref>
            </x14:sparkline>
            <x14:sparkline>
              <xm:f>'GF Balance Trends By Agency'!D371:J371</xm:f>
              <xm:sqref>K371</xm:sqref>
            </x14:sparkline>
            <x14:sparkline>
              <xm:f>'GF Balance Trends By Agency'!D372:J372</xm:f>
              <xm:sqref>K372</xm:sqref>
            </x14:sparkline>
            <x14:sparkline>
              <xm:f>'GF Balance Trends By Agency'!D373:J373</xm:f>
              <xm:sqref>K373</xm:sqref>
            </x14:sparkline>
            <x14:sparkline>
              <xm:f>'GF Balance Trends By Agency'!D374:J374</xm:f>
              <xm:sqref>K374</xm:sqref>
            </x14:sparkline>
            <x14:sparkline>
              <xm:f>'GF Balance Trends By Agency'!D375:J375</xm:f>
              <xm:sqref>K375</xm:sqref>
            </x14:sparkline>
            <x14:sparkline>
              <xm:f>'GF Balance Trends By Agency'!D376:J376</xm:f>
              <xm:sqref>K376</xm:sqref>
            </x14:sparkline>
            <x14:sparkline>
              <xm:f>'GF Balance Trends By Agency'!D377:J377</xm:f>
              <xm:sqref>K377</xm:sqref>
            </x14:sparkline>
            <x14:sparkline>
              <xm:f>'GF Balance Trends By Agency'!D378:J378</xm:f>
              <xm:sqref>K378</xm:sqref>
            </x14:sparkline>
            <x14:sparkline>
              <xm:f>'GF Balance Trends By Agency'!D379:J379</xm:f>
              <xm:sqref>K379</xm:sqref>
            </x14:sparkline>
            <x14:sparkline>
              <xm:f>'GF Balance Trends By Agency'!D380:J380</xm:f>
              <xm:sqref>K380</xm:sqref>
            </x14:sparkline>
            <x14:sparkline>
              <xm:f>'GF Balance Trends By Agency'!D381:J381</xm:f>
              <xm:sqref>K381</xm:sqref>
            </x14:sparkline>
            <x14:sparkline>
              <xm:f>'GF Balance Trends By Agency'!D382:J382</xm:f>
              <xm:sqref>K382</xm:sqref>
            </x14:sparkline>
            <x14:sparkline>
              <xm:f>'GF Balance Trends By Agency'!D383:J383</xm:f>
              <xm:sqref>K383</xm:sqref>
            </x14:sparkline>
            <x14:sparkline>
              <xm:f>'GF Balance Trends By Agency'!D384:J384</xm:f>
              <xm:sqref>K384</xm:sqref>
            </x14:sparkline>
            <x14:sparkline>
              <xm:f>'GF Balance Trends By Agency'!D385:J385</xm:f>
              <xm:sqref>K385</xm:sqref>
            </x14:sparkline>
            <x14:sparkline>
              <xm:f>'GF Balance Trends By Agency'!D386:J386</xm:f>
              <xm:sqref>K386</xm:sqref>
            </x14:sparkline>
            <x14:sparkline>
              <xm:f>'GF Balance Trends By Agency'!D387:J387</xm:f>
              <xm:sqref>K387</xm:sqref>
            </x14:sparkline>
            <x14:sparkline>
              <xm:f>'GF Balance Trends By Agency'!D388:J388</xm:f>
              <xm:sqref>K388</xm:sqref>
            </x14:sparkline>
            <x14:sparkline>
              <xm:f>'GF Balance Trends By Agency'!D389:J389</xm:f>
              <xm:sqref>K389</xm:sqref>
            </x14:sparkline>
            <x14:sparkline>
              <xm:f>'GF Balance Trends By Agency'!D390:J390</xm:f>
              <xm:sqref>K390</xm:sqref>
            </x14:sparkline>
            <x14:sparkline>
              <xm:f>'GF Balance Trends By Agency'!D391:J391</xm:f>
              <xm:sqref>K391</xm:sqref>
            </x14:sparkline>
            <x14:sparkline>
              <xm:f>'GF Balance Trends By Agency'!D392:J392</xm:f>
              <xm:sqref>K392</xm:sqref>
            </x14:sparkline>
            <x14:sparkline>
              <xm:f>'GF Balance Trends By Agency'!D393:J393</xm:f>
              <xm:sqref>K393</xm:sqref>
            </x14:sparkline>
            <x14:sparkline>
              <xm:f>'GF Balance Trends By Agency'!D394:J394</xm:f>
              <xm:sqref>K394</xm:sqref>
            </x14:sparkline>
            <x14:sparkline>
              <xm:f>'GF Balance Trends By Agency'!D395:J395</xm:f>
              <xm:sqref>K395</xm:sqref>
            </x14:sparkline>
            <x14:sparkline>
              <xm:f>'GF Balance Trends By Agency'!D396:J396</xm:f>
              <xm:sqref>K396</xm:sqref>
            </x14:sparkline>
            <x14:sparkline>
              <xm:f>'GF Balance Trends By Agency'!D397:J397</xm:f>
              <xm:sqref>K397</xm:sqref>
            </x14:sparkline>
            <x14:sparkline>
              <xm:f>'GF Balance Trends By Agency'!D398:J398</xm:f>
              <xm:sqref>K398</xm:sqref>
            </x14:sparkline>
            <x14:sparkline>
              <xm:f>'GF Balance Trends By Agency'!D399:J399</xm:f>
              <xm:sqref>K399</xm:sqref>
            </x14:sparkline>
            <x14:sparkline>
              <xm:f>'GF Balance Trends By Agency'!D400:J400</xm:f>
              <xm:sqref>K400</xm:sqref>
            </x14:sparkline>
            <x14:sparkline>
              <xm:f>'GF Balance Trends By Agency'!D401:J401</xm:f>
              <xm:sqref>K401</xm:sqref>
            </x14:sparkline>
            <x14:sparkline>
              <xm:f>'GF Balance Trends By Agency'!D402:J402</xm:f>
              <xm:sqref>K402</xm:sqref>
            </x14:sparkline>
            <x14:sparkline>
              <xm:f>'GF Balance Trends By Agency'!D403:J403</xm:f>
              <xm:sqref>K403</xm:sqref>
            </x14:sparkline>
            <x14:sparkline>
              <xm:f>'GF Balance Trends By Agency'!D404:J404</xm:f>
              <xm:sqref>K404</xm:sqref>
            </x14:sparkline>
            <x14:sparkline>
              <xm:f>'GF Balance Trends By Agency'!D405:J405</xm:f>
              <xm:sqref>K405</xm:sqref>
            </x14:sparkline>
            <x14:sparkline>
              <xm:f>'GF Balance Trends By Agency'!D406:J406</xm:f>
              <xm:sqref>K406</xm:sqref>
            </x14:sparkline>
            <x14:sparkline>
              <xm:f>'GF Balance Trends By Agency'!D407:J407</xm:f>
              <xm:sqref>K407</xm:sqref>
            </x14:sparkline>
            <x14:sparkline>
              <xm:f>'GF Balance Trends By Agency'!D408:J408</xm:f>
              <xm:sqref>K408</xm:sqref>
            </x14:sparkline>
            <x14:sparkline>
              <xm:f>'GF Balance Trends By Agency'!D409:J409</xm:f>
              <xm:sqref>K409</xm:sqref>
            </x14:sparkline>
            <x14:sparkline>
              <xm:f>'GF Balance Trends By Agency'!D410:J410</xm:f>
              <xm:sqref>K410</xm:sqref>
            </x14:sparkline>
            <x14:sparkline>
              <xm:f>'GF Balance Trends By Agency'!D411:J411</xm:f>
              <xm:sqref>K411</xm:sqref>
            </x14:sparkline>
            <x14:sparkline>
              <xm:f>'GF Balance Trends By Agency'!D412:J412</xm:f>
              <xm:sqref>K412</xm:sqref>
            </x14:sparkline>
            <x14:sparkline>
              <xm:f>'GF Balance Trends By Agency'!D413:J413</xm:f>
              <xm:sqref>K413</xm:sqref>
            </x14:sparkline>
            <x14:sparkline>
              <xm:f>'GF Balance Trends By Agency'!D414:J414</xm:f>
              <xm:sqref>K414</xm:sqref>
            </x14:sparkline>
            <x14:sparkline>
              <xm:f>'GF Balance Trends By Agency'!D415:J415</xm:f>
              <xm:sqref>K415</xm:sqref>
            </x14:sparkline>
            <x14:sparkline>
              <xm:f>'GF Balance Trends By Agency'!D416:J416</xm:f>
              <xm:sqref>K416</xm:sqref>
            </x14:sparkline>
            <x14:sparkline>
              <xm:f>'GF Balance Trends By Agency'!D417:J417</xm:f>
              <xm:sqref>K417</xm:sqref>
            </x14:sparkline>
            <x14:sparkline>
              <xm:f>'GF Balance Trends By Agency'!D418:J418</xm:f>
              <xm:sqref>K418</xm:sqref>
            </x14:sparkline>
            <x14:sparkline>
              <xm:f>'GF Balance Trends By Agency'!D419:J419</xm:f>
              <xm:sqref>K419</xm:sqref>
            </x14:sparkline>
            <x14:sparkline>
              <xm:f>'GF Balance Trends By Agency'!D420:J420</xm:f>
              <xm:sqref>K420</xm:sqref>
            </x14:sparkline>
            <x14:sparkline>
              <xm:f>'GF Balance Trends By Agency'!D421:J421</xm:f>
              <xm:sqref>K421</xm:sqref>
            </x14:sparkline>
            <x14:sparkline>
              <xm:f>'GF Balance Trends By Agency'!D422:J422</xm:f>
              <xm:sqref>K422</xm:sqref>
            </x14:sparkline>
            <x14:sparkline>
              <xm:f>'GF Balance Trends By Agency'!D423:J423</xm:f>
              <xm:sqref>K423</xm:sqref>
            </x14:sparkline>
            <x14:sparkline>
              <xm:f>'GF Balance Trends By Agency'!D424:J424</xm:f>
              <xm:sqref>K424</xm:sqref>
            </x14:sparkline>
            <x14:sparkline>
              <xm:f>'GF Balance Trends By Agency'!D425:J425</xm:f>
              <xm:sqref>K425</xm:sqref>
            </x14:sparkline>
            <x14:sparkline>
              <xm:f>'GF Balance Trends By Agency'!D426:J426</xm:f>
              <xm:sqref>K426</xm:sqref>
            </x14:sparkline>
            <x14:sparkline>
              <xm:f>'GF Balance Trends By Agency'!D427:J427</xm:f>
              <xm:sqref>K427</xm:sqref>
            </x14:sparkline>
            <x14:sparkline>
              <xm:f>'GF Balance Trends By Agency'!D428:J428</xm:f>
              <xm:sqref>K428</xm:sqref>
            </x14:sparkline>
            <x14:sparkline>
              <xm:f>'GF Balance Trends By Agency'!D429:J429</xm:f>
              <xm:sqref>K429</xm:sqref>
            </x14:sparkline>
            <x14:sparkline>
              <xm:f>'GF Balance Trends By Agency'!D430:J430</xm:f>
              <xm:sqref>K430</xm:sqref>
            </x14:sparkline>
            <x14:sparkline>
              <xm:f>'GF Balance Trends By Agency'!D431:J431</xm:f>
              <xm:sqref>K431</xm:sqref>
            </x14:sparkline>
            <x14:sparkline>
              <xm:f>'GF Balance Trends By Agency'!D432:J432</xm:f>
              <xm:sqref>K432</xm:sqref>
            </x14:sparkline>
            <x14:sparkline>
              <xm:f>'GF Balance Trends By Agency'!D433:J433</xm:f>
              <xm:sqref>K433</xm:sqref>
            </x14:sparkline>
            <x14:sparkline>
              <xm:f>'GF Balance Trends By Agency'!D434:J434</xm:f>
              <xm:sqref>K434</xm:sqref>
            </x14:sparkline>
            <x14:sparkline>
              <xm:f>'GF Balance Trends By Agency'!D435:J435</xm:f>
              <xm:sqref>K435</xm:sqref>
            </x14:sparkline>
            <x14:sparkline>
              <xm:f>'GF Balance Trends By Agency'!D436:J436</xm:f>
              <xm:sqref>K436</xm:sqref>
            </x14:sparkline>
            <x14:sparkline>
              <xm:f>'GF Balance Trends By Agency'!D437:J437</xm:f>
              <xm:sqref>K437</xm:sqref>
            </x14:sparkline>
            <x14:sparkline>
              <xm:f>'GF Balance Trends By Agency'!D438:J438</xm:f>
              <xm:sqref>K438</xm:sqref>
            </x14:sparkline>
            <x14:sparkline>
              <xm:f>'GF Balance Trends By Agency'!D439:J439</xm:f>
              <xm:sqref>K439</xm:sqref>
            </x14:sparkline>
            <x14:sparkline>
              <xm:f>'GF Balance Trends By Agency'!D440:J440</xm:f>
              <xm:sqref>K440</xm:sqref>
            </x14:sparkline>
            <x14:sparkline>
              <xm:f>'GF Balance Trends By Agency'!D441:J441</xm:f>
              <xm:sqref>K441</xm:sqref>
            </x14:sparkline>
            <x14:sparkline>
              <xm:f>'GF Balance Trends By Agency'!D442:J442</xm:f>
              <xm:sqref>K442</xm:sqref>
            </x14:sparkline>
            <x14:sparkline>
              <xm:f>'GF Balance Trends By Agency'!D443:J443</xm:f>
              <xm:sqref>K443</xm:sqref>
            </x14:sparkline>
            <x14:sparkline>
              <xm:f>'GF Balance Trends By Agency'!D444:J444</xm:f>
              <xm:sqref>K444</xm:sqref>
            </x14:sparkline>
            <x14:sparkline>
              <xm:f>'GF Balance Trends By Agency'!D445:J445</xm:f>
              <xm:sqref>K445</xm:sqref>
            </x14:sparkline>
            <x14:sparkline>
              <xm:f>'GF Balance Trends By Agency'!D446:J446</xm:f>
              <xm:sqref>K446</xm:sqref>
            </x14:sparkline>
            <x14:sparkline>
              <xm:f>'GF Balance Trends By Agency'!D447:J447</xm:f>
              <xm:sqref>K447</xm:sqref>
            </x14:sparkline>
            <x14:sparkline>
              <xm:f>'GF Balance Trends By Agency'!D448:J448</xm:f>
              <xm:sqref>K448</xm:sqref>
            </x14:sparkline>
            <x14:sparkline>
              <xm:f>'GF Balance Trends By Agency'!D449:J449</xm:f>
              <xm:sqref>K449</xm:sqref>
            </x14:sparkline>
            <x14:sparkline>
              <xm:f>'GF Balance Trends By Agency'!D450:J450</xm:f>
              <xm:sqref>K450</xm:sqref>
            </x14:sparkline>
            <x14:sparkline>
              <xm:f>'GF Balance Trends By Agency'!D451:J451</xm:f>
              <xm:sqref>K451</xm:sqref>
            </x14:sparkline>
            <x14:sparkline>
              <xm:f>'GF Balance Trends By Agency'!D452:J452</xm:f>
              <xm:sqref>K452</xm:sqref>
            </x14:sparkline>
            <x14:sparkline>
              <xm:f>'GF Balance Trends By Agency'!D453:J453</xm:f>
              <xm:sqref>K453</xm:sqref>
            </x14:sparkline>
            <x14:sparkline>
              <xm:f>'GF Balance Trends By Agency'!D454:J454</xm:f>
              <xm:sqref>K454</xm:sqref>
            </x14:sparkline>
            <x14:sparkline>
              <xm:f>'GF Balance Trends By Agency'!D455:J455</xm:f>
              <xm:sqref>K455</xm:sqref>
            </x14:sparkline>
            <x14:sparkline>
              <xm:f>'GF Balance Trends By Agency'!D456:J456</xm:f>
              <xm:sqref>K456</xm:sqref>
            </x14:sparkline>
            <x14:sparkline>
              <xm:f>'GF Balance Trends By Agency'!D457:J457</xm:f>
              <xm:sqref>K457</xm:sqref>
            </x14:sparkline>
            <x14:sparkline>
              <xm:f>'GF Balance Trends By Agency'!D458:J458</xm:f>
              <xm:sqref>K458</xm:sqref>
            </x14:sparkline>
            <x14:sparkline>
              <xm:f>'GF Balance Trends By Agency'!D459:J459</xm:f>
              <xm:sqref>K459</xm:sqref>
            </x14:sparkline>
            <x14:sparkline>
              <xm:f>'GF Balance Trends By Agency'!D460:J460</xm:f>
              <xm:sqref>K460</xm:sqref>
            </x14:sparkline>
            <x14:sparkline>
              <xm:f>'GF Balance Trends By Agency'!D461:J461</xm:f>
              <xm:sqref>K461</xm:sqref>
            </x14:sparkline>
            <x14:sparkline>
              <xm:f>'GF Balance Trends By Agency'!D462:J462</xm:f>
              <xm:sqref>K462</xm:sqref>
            </x14:sparkline>
            <x14:sparkline>
              <xm:f>'GF Balance Trends By Agency'!D463:J463</xm:f>
              <xm:sqref>K463</xm:sqref>
            </x14:sparkline>
            <x14:sparkline>
              <xm:f>'GF Balance Trends By Agency'!D464:J464</xm:f>
              <xm:sqref>K464</xm:sqref>
            </x14:sparkline>
            <x14:sparkline>
              <xm:f>'GF Balance Trends By Agency'!D465:J465</xm:f>
              <xm:sqref>K465</xm:sqref>
            </x14:sparkline>
            <x14:sparkline>
              <xm:f>'GF Balance Trends By Agency'!D466:J466</xm:f>
              <xm:sqref>K466</xm:sqref>
            </x14:sparkline>
            <x14:sparkline>
              <xm:f>'GF Balance Trends By Agency'!D467:J467</xm:f>
              <xm:sqref>K467</xm:sqref>
            </x14:sparkline>
            <x14:sparkline>
              <xm:f>'GF Balance Trends By Agency'!D468:J468</xm:f>
              <xm:sqref>K468</xm:sqref>
            </x14:sparkline>
            <x14:sparkline>
              <xm:f>'GF Balance Trends By Agency'!D469:J469</xm:f>
              <xm:sqref>K469</xm:sqref>
            </x14:sparkline>
            <x14:sparkline>
              <xm:f>'GF Balance Trends By Agency'!D470:J470</xm:f>
              <xm:sqref>K470</xm:sqref>
            </x14:sparkline>
            <x14:sparkline>
              <xm:f>'GF Balance Trends By Agency'!D471:J471</xm:f>
              <xm:sqref>K471</xm:sqref>
            </x14:sparkline>
            <x14:sparkline>
              <xm:f>'GF Balance Trends By Agency'!D472:J472</xm:f>
              <xm:sqref>K472</xm:sqref>
            </x14:sparkline>
            <x14:sparkline>
              <xm:f>'GF Balance Trends By Agency'!D473:J473</xm:f>
              <xm:sqref>K473</xm:sqref>
            </x14:sparkline>
            <x14:sparkline>
              <xm:f>'GF Balance Trends By Agency'!D474:J474</xm:f>
              <xm:sqref>K474</xm:sqref>
            </x14:sparkline>
            <x14:sparkline>
              <xm:f>'GF Balance Trends By Agency'!D475:J475</xm:f>
              <xm:sqref>K475</xm:sqref>
            </x14:sparkline>
            <x14:sparkline>
              <xm:f>'GF Balance Trends By Agency'!D476:J476</xm:f>
              <xm:sqref>K476</xm:sqref>
            </x14:sparkline>
            <x14:sparkline>
              <xm:f>'GF Balance Trends By Agency'!D477:J477</xm:f>
              <xm:sqref>K477</xm:sqref>
            </x14:sparkline>
            <x14:sparkline>
              <xm:f>'GF Balance Trends By Agency'!D478:J478</xm:f>
              <xm:sqref>K478</xm:sqref>
            </x14:sparkline>
            <x14:sparkline>
              <xm:f>'GF Balance Trends By Agency'!D479:J479</xm:f>
              <xm:sqref>K479</xm:sqref>
            </x14:sparkline>
            <x14:sparkline>
              <xm:f>'GF Balance Trends By Agency'!D480:J480</xm:f>
              <xm:sqref>K480</xm:sqref>
            </x14:sparkline>
            <x14:sparkline>
              <xm:f>'GF Balance Trends By Agency'!D481:J481</xm:f>
              <xm:sqref>K481</xm:sqref>
            </x14:sparkline>
            <x14:sparkline>
              <xm:f>'GF Balance Trends By Agency'!D482:J482</xm:f>
              <xm:sqref>K482</xm:sqref>
            </x14:sparkline>
            <x14:sparkline>
              <xm:f>'GF Balance Trends By Agency'!D483:J483</xm:f>
              <xm:sqref>K483</xm:sqref>
            </x14:sparkline>
            <x14:sparkline>
              <xm:f>'GF Balance Trends By Agency'!D484:J484</xm:f>
              <xm:sqref>K484</xm:sqref>
            </x14:sparkline>
            <x14:sparkline>
              <xm:f>'GF Balance Trends By Agency'!D485:J485</xm:f>
              <xm:sqref>K485</xm:sqref>
            </x14:sparkline>
            <x14:sparkline>
              <xm:f>'GF Balance Trends By Agency'!D486:J486</xm:f>
              <xm:sqref>K486</xm:sqref>
            </x14:sparkline>
            <x14:sparkline>
              <xm:f>'GF Balance Trends By Agency'!D487:J487</xm:f>
              <xm:sqref>K487</xm:sqref>
            </x14:sparkline>
            <x14:sparkline>
              <xm:f>'GF Balance Trends By Agency'!D488:J488</xm:f>
              <xm:sqref>K488</xm:sqref>
            </x14:sparkline>
            <x14:sparkline>
              <xm:f>'GF Balance Trends By Agency'!D489:J489</xm:f>
              <xm:sqref>K489</xm:sqref>
            </x14:sparkline>
            <x14:sparkline>
              <xm:f>'GF Balance Trends By Agency'!D490:J490</xm:f>
              <xm:sqref>K490</xm:sqref>
            </x14:sparkline>
            <x14:sparkline>
              <xm:f>'GF Balance Trends By Agency'!D491:J491</xm:f>
              <xm:sqref>K491</xm:sqref>
            </x14:sparkline>
            <x14:sparkline>
              <xm:f>'GF Balance Trends By Agency'!D492:J492</xm:f>
              <xm:sqref>K492</xm:sqref>
            </x14:sparkline>
            <x14:sparkline>
              <xm:f>'GF Balance Trends By Agency'!D493:J493</xm:f>
              <xm:sqref>K493</xm:sqref>
            </x14:sparkline>
            <x14:sparkline>
              <xm:f>'GF Balance Trends By Agency'!D494:J494</xm:f>
              <xm:sqref>K494</xm:sqref>
            </x14:sparkline>
            <x14:sparkline>
              <xm:f>'GF Balance Trends By Agency'!D495:J495</xm:f>
              <xm:sqref>K495</xm:sqref>
            </x14:sparkline>
            <x14:sparkline>
              <xm:f>'GF Balance Trends By Agency'!D496:J496</xm:f>
              <xm:sqref>K496</xm:sqref>
            </x14:sparkline>
            <x14:sparkline>
              <xm:f>'GF Balance Trends By Agency'!D497:J497</xm:f>
              <xm:sqref>K497</xm:sqref>
            </x14:sparkline>
            <x14:sparkline>
              <xm:f>'GF Balance Trends By Agency'!D498:J498</xm:f>
              <xm:sqref>K498</xm:sqref>
            </x14:sparkline>
            <x14:sparkline>
              <xm:f>'GF Balance Trends By Agency'!D499:J499</xm:f>
              <xm:sqref>K499</xm:sqref>
            </x14:sparkline>
            <x14:sparkline>
              <xm:f>'GF Balance Trends By Agency'!D500:J500</xm:f>
              <xm:sqref>K500</xm:sqref>
            </x14:sparkline>
            <x14:sparkline>
              <xm:f>'GF Balance Trends By Agency'!D501:J501</xm:f>
              <xm:sqref>K501</xm:sqref>
            </x14:sparkline>
            <x14:sparkline>
              <xm:f>'GF Balance Trends By Agency'!D502:J502</xm:f>
              <xm:sqref>K502</xm:sqref>
            </x14:sparkline>
            <x14:sparkline>
              <xm:f>'GF Balance Trends By Agency'!D503:J503</xm:f>
              <xm:sqref>K503</xm:sqref>
            </x14:sparkline>
            <x14:sparkline>
              <xm:f>'GF Balance Trends By Agency'!D504:J504</xm:f>
              <xm:sqref>K504</xm:sqref>
            </x14:sparkline>
            <x14:sparkline>
              <xm:f>'GF Balance Trends By Agency'!D505:J505</xm:f>
              <xm:sqref>K505</xm:sqref>
            </x14:sparkline>
            <x14:sparkline>
              <xm:f>'GF Balance Trends By Agency'!D506:J506</xm:f>
              <xm:sqref>K506</xm:sqref>
            </x14:sparkline>
            <x14:sparkline>
              <xm:f>'GF Balance Trends By Agency'!D507:J507</xm:f>
              <xm:sqref>K507</xm:sqref>
            </x14:sparkline>
            <x14:sparkline>
              <xm:f>'GF Balance Trends By Agency'!D508:J508</xm:f>
              <xm:sqref>K508</xm:sqref>
            </x14:sparkline>
            <x14:sparkline>
              <xm:f>'GF Balance Trends By Agency'!D509:J509</xm:f>
              <xm:sqref>K509</xm:sqref>
            </x14:sparkline>
            <x14:sparkline>
              <xm:f>'GF Balance Trends By Agency'!D510:J510</xm:f>
              <xm:sqref>K510</xm:sqref>
            </x14:sparkline>
            <x14:sparkline>
              <xm:f>'GF Balance Trends By Agency'!D511:J511</xm:f>
              <xm:sqref>K511</xm:sqref>
            </x14:sparkline>
            <x14:sparkline>
              <xm:f>'GF Balance Trends By Agency'!D512:J512</xm:f>
              <xm:sqref>K512</xm:sqref>
            </x14:sparkline>
            <x14:sparkline>
              <xm:f>'GF Balance Trends By Agency'!D513:J513</xm:f>
              <xm:sqref>K513</xm:sqref>
            </x14:sparkline>
            <x14:sparkline>
              <xm:f>'GF Balance Trends By Agency'!D514:J514</xm:f>
              <xm:sqref>K514</xm:sqref>
            </x14:sparkline>
            <x14:sparkline>
              <xm:f>'GF Balance Trends By Agency'!D515:J515</xm:f>
              <xm:sqref>K515</xm:sqref>
            </x14:sparkline>
            <x14:sparkline>
              <xm:f>'GF Balance Trends By Agency'!D516:J516</xm:f>
              <xm:sqref>K516</xm:sqref>
            </x14:sparkline>
            <x14:sparkline>
              <xm:f>'GF Balance Trends By Agency'!D517:J517</xm:f>
              <xm:sqref>K517</xm:sqref>
            </x14:sparkline>
            <x14:sparkline>
              <xm:f>'GF Balance Trends By Agency'!D518:J518</xm:f>
              <xm:sqref>K518</xm:sqref>
            </x14:sparkline>
            <x14:sparkline>
              <xm:f>'GF Balance Trends By Agency'!D519:J519</xm:f>
              <xm:sqref>K519</xm:sqref>
            </x14:sparkline>
            <x14:sparkline>
              <xm:f>'GF Balance Trends By Agency'!D520:J520</xm:f>
              <xm:sqref>K520</xm:sqref>
            </x14:sparkline>
            <x14:sparkline>
              <xm:f>'GF Balance Trends By Agency'!D521:J521</xm:f>
              <xm:sqref>K521</xm:sqref>
            </x14:sparkline>
            <x14:sparkline>
              <xm:f>'GF Balance Trends By Agency'!D522:J522</xm:f>
              <xm:sqref>K522</xm:sqref>
            </x14:sparkline>
            <x14:sparkline>
              <xm:f>'GF Balance Trends By Agency'!D523:J523</xm:f>
              <xm:sqref>K523</xm:sqref>
            </x14:sparkline>
            <x14:sparkline>
              <xm:f>'GF Balance Trends By Agency'!D524:J524</xm:f>
              <xm:sqref>K524</xm:sqref>
            </x14:sparkline>
            <x14:sparkline>
              <xm:f>'GF Balance Trends By Agency'!D525:J525</xm:f>
              <xm:sqref>K525</xm:sqref>
            </x14:sparkline>
            <x14:sparkline>
              <xm:f>'GF Balance Trends By Agency'!D526:J526</xm:f>
              <xm:sqref>K526</xm:sqref>
            </x14:sparkline>
            <x14:sparkline>
              <xm:f>'GF Balance Trends By Agency'!D527:J527</xm:f>
              <xm:sqref>K527</xm:sqref>
            </x14:sparkline>
            <x14:sparkline>
              <xm:f>'GF Balance Trends By Agency'!D528:J528</xm:f>
              <xm:sqref>K528</xm:sqref>
            </x14:sparkline>
            <x14:sparkline>
              <xm:f>'GF Balance Trends By Agency'!D529:J529</xm:f>
              <xm:sqref>K529</xm:sqref>
            </x14:sparkline>
            <x14:sparkline>
              <xm:f>'GF Balance Trends By Agency'!D530:J530</xm:f>
              <xm:sqref>K530</xm:sqref>
            </x14:sparkline>
            <x14:sparkline>
              <xm:f>'GF Balance Trends By Agency'!D531:J531</xm:f>
              <xm:sqref>K531</xm:sqref>
            </x14:sparkline>
            <x14:sparkline>
              <xm:f>'GF Balance Trends By Agency'!D532:J532</xm:f>
              <xm:sqref>K532</xm:sqref>
            </x14:sparkline>
            <x14:sparkline>
              <xm:f>'GF Balance Trends By Agency'!D533:J533</xm:f>
              <xm:sqref>K533</xm:sqref>
            </x14:sparkline>
            <x14:sparkline>
              <xm:f>'GF Balance Trends By Agency'!D534:J534</xm:f>
              <xm:sqref>K534</xm:sqref>
            </x14:sparkline>
            <x14:sparkline>
              <xm:f>'GF Balance Trends By Agency'!D535:J535</xm:f>
              <xm:sqref>K535</xm:sqref>
            </x14:sparkline>
            <x14:sparkline>
              <xm:f>'GF Balance Trends By Agency'!D536:J536</xm:f>
              <xm:sqref>K536</xm:sqref>
            </x14:sparkline>
            <x14:sparkline>
              <xm:f>'GF Balance Trends By Agency'!D537:J537</xm:f>
              <xm:sqref>K537</xm:sqref>
            </x14:sparkline>
            <x14:sparkline>
              <xm:f>'GF Balance Trends By Agency'!D538:J538</xm:f>
              <xm:sqref>K538</xm:sqref>
            </x14:sparkline>
            <x14:sparkline>
              <xm:f>'GF Balance Trends By Agency'!D539:J539</xm:f>
              <xm:sqref>K539</xm:sqref>
            </x14:sparkline>
            <x14:sparkline>
              <xm:f>'GF Balance Trends By Agency'!D540:J540</xm:f>
              <xm:sqref>K540</xm:sqref>
            </x14:sparkline>
            <x14:sparkline>
              <xm:f>'GF Balance Trends By Agency'!D541:J541</xm:f>
              <xm:sqref>K541</xm:sqref>
            </x14:sparkline>
            <x14:sparkline>
              <xm:f>'GF Balance Trends By Agency'!D542:J542</xm:f>
              <xm:sqref>K542</xm:sqref>
            </x14:sparkline>
            <x14:sparkline>
              <xm:f>'GF Balance Trends By Agency'!D543:J543</xm:f>
              <xm:sqref>K543</xm:sqref>
            </x14:sparkline>
            <x14:sparkline>
              <xm:f>'GF Balance Trends By Agency'!D544:J544</xm:f>
              <xm:sqref>K544</xm:sqref>
            </x14:sparkline>
            <x14:sparkline>
              <xm:f>'GF Balance Trends By Agency'!D545:J545</xm:f>
              <xm:sqref>K545</xm:sqref>
            </x14:sparkline>
            <x14:sparkline>
              <xm:f>'GF Balance Trends By Agency'!D546:J546</xm:f>
              <xm:sqref>K546</xm:sqref>
            </x14:sparkline>
            <x14:sparkline>
              <xm:f>'GF Balance Trends By Agency'!D547:J547</xm:f>
              <xm:sqref>K547</xm:sqref>
            </x14:sparkline>
            <x14:sparkline>
              <xm:f>'GF Balance Trends By Agency'!D548:J548</xm:f>
              <xm:sqref>K548</xm:sqref>
            </x14:sparkline>
            <x14:sparkline>
              <xm:f>'GF Balance Trends By Agency'!D549:J549</xm:f>
              <xm:sqref>K549</xm:sqref>
            </x14:sparkline>
            <x14:sparkline>
              <xm:f>'GF Balance Trends By Agency'!D550:J550</xm:f>
              <xm:sqref>K550</xm:sqref>
            </x14:sparkline>
            <x14:sparkline>
              <xm:f>'GF Balance Trends By Agency'!D551:J551</xm:f>
              <xm:sqref>K551</xm:sqref>
            </x14:sparkline>
            <x14:sparkline>
              <xm:f>'GF Balance Trends By Agency'!D552:J552</xm:f>
              <xm:sqref>K552</xm:sqref>
            </x14:sparkline>
            <x14:sparkline>
              <xm:f>'GF Balance Trends By Agency'!D553:J553</xm:f>
              <xm:sqref>K553</xm:sqref>
            </x14:sparkline>
            <x14:sparkline>
              <xm:f>'GF Balance Trends By Agency'!D554:J554</xm:f>
              <xm:sqref>K554</xm:sqref>
            </x14:sparkline>
            <x14:sparkline>
              <xm:f>'GF Balance Trends By Agency'!D555:J555</xm:f>
              <xm:sqref>K555</xm:sqref>
            </x14:sparkline>
            <x14:sparkline>
              <xm:f>'GF Balance Trends By Agency'!D556:J556</xm:f>
              <xm:sqref>K556</xm:sqref>
            </x14:sparkline>
            <x14:sparkline>
              <xm:f>'GF Balance Trends By Agency'!D557:J557</xm:f>
              <xm:sqref>K557</xm:sqref>
            </x14:sparkline>
            <x14:sparkline>
              <xm:f>'GF Balance Trends By Agency'!D558:J558</xm:f>
              <xm:sqref>K558</xm:sqref>
            </x14:sparkline>
            <x14:sparkline>
              <xm:f>'GF Balance Trends By Agency'!D559:J559</xm:f>
              <xm:sqref>K559</xm:sqref>
            </x14:sparkline>
            <x14:sparkline>
              <xm:f>'GF Balance Trends By Agency'!D560:J560</xm:f>
              <xm:sqref>K560</xm:sqref>
            </x14:sparkline>
            <x14:sparkline>
              <xm:f>'GF Balance Trends By Agency'!D561:J561</xm:f>
              <xm:sqref>K561</xm:sqref>
            </x14:sparkline>
            <x14:sparkline>
              <xm:f>'GF Balance Trends By Agency'!D562:J562</xm:f>
              <xm:sqref>K562</xm:sqref>
            </x14:sparkline>
            <x14:sparkline>
              <xm:f>'GF Balance Trends By Agency'!D563:J563</xm:f>
              <xm:sqref>K563</xm:sqref>
            </x14:sparkline>
            <x14:sparkline>
              <xm:f>'GF Balance Trends By Agency'!D564:J564</xm:f>
              <xm:sqref>K564</xm:sqref>
            </x14:sparkline>
            <x14:sparkline>
              <xm:f>'GF Balance Trends By Agency'!D565:J565</xm:f>
              <xm:sqref>K565</xm:sqref>
            </x14:sparkline>
            <x14:sparkline>
              <xm:f>'GF Balance Trends By Agency'!D566:J566</xm:f>
              <xm:sqref>K566</xm:sqref>
            </x14:sparkline>
            <x14:sparkline>
              <xm:f>'GF Balance Trends By Agency'!D567:J567</xm:f>
              <xm:sqref>K567</xm:sqref>
            </x14:sparkline>
            <x14:sparkline>
              <xm:f>'GF Balance Trends By Agency'!D568:J568</xm:f>
              <xm:sqref>K568</xm:sqref>
            </x14:sparkline>
            <x14:sparkline>
              <xm:f>'GF Balance Trends By Agency'!D569:J569</xm:f>
              <xm:sqref>K569</xm:sqref>
            </x14:sparkline>
            <x14:sparkline>
              <xm:f>'GF Balance Trends By Agency'!D570:J570</xm:f>
              <xm:sqref>K570</xm:sqref>
            </x14:sparkline>
            <x14:sparkline>
              <xm:f>'GF Balance Trends By Agency'!D571:J571</xm:f>
              <xm:sqref>K571</xm:sqref>
            </x14:sparkline>
            <x14:sparkline>
              <xm:f>'GF Balance Trends By Agency'!D572:J572</xm:f>
              <xm:sqref>K572</xm:sqref>
            </x14:sparkline>
            <x14:sparkline>
              <xm:f>'GF Balance Trends By Agency'!D573:J573</xm:f>
              <xm:sqref>K573</xm:sqref>
            </x14:sparkline>
            <x14:sparkline>
              <xm:f>'GF Balance Trends By Agency'!D574:J574</xm:f>
              <xm:sqref>K574</xm:sqref>
            </x14:sparkline>
            <x14:sparkline>
              <xm:f>'GF Balance Trends By Agency'!D575:J575</xm:f>
              <xm:sqref>K575</xm:sqref>
            </x14:sparkline>
            <x14:sparkline>
              <xm:f>'GF Balance Trends By Agency'!D576:J576</xm:f>
              <xm:sqref>K576</xm:sqref>
            </x14:sparkline>
            <x14:sparkline>
              <xm:f>'GF Balance Trends By Agency'!D577:J577</xm:f>
              <xm:sqref>K577</xm:sqref>
            </x14:sparkline>
            <x14:sparkline>
              <xm:f>'GF Balance Trends By Agency'!D578:J578</xm:f>
              <xm:sqref>K578</xm:sqref>
            </x14:sparkline>
            <x14:sparkline>
              <xm:f>'GF Balance Trends By Agency'!D579:J579</xm:f>
              <xm:sqref>K579</xm:sqref>
            </x14:sparkline>
            <x14:sparkline>
              <xm:f>'GF Balance Trends By Agency'!D580:J580</xm:f>
              <xm:sqref>K580</xm:sqref>
            </x14:sparkline>
            <x14:sparkline>
              <xm:f>'GF Balance Trends By Agency'!D581:J581</xm:f>
              <xm:sqref>K581</xm:sqref>
            </x14:sparkline>
            <x14:sparkline>
              <xm:f>'GF Balance Trends By Agency'!D582:J582</xm:f>
              <xm:sqref>K582</xm:sqref>
            </x14:sparkline>
            <x14:sparkline>
              <xm:f>'GF Balance Trends By Agency'!D583:J583</xm:f>
              <xm:sqref>K583</xm:sqref>
            </x14:sparkline>
            <x14:sparkline>
              <xm:f>'GF Balance Trends By Agency'!D584:J584</xm:f>
              <xm:sqref>K584</xm:sqref>
            </x14:sparkline>
            <x14:sparkline>
              <xm:f>'GF Balance Trends By Agency'!D585:J585</xm:f>
              <xm:sqref>K585</xm:sqref>
            </x14:sparkline>
            <x14:sparkline>
              <xm:f>'GF Balance Trends By Agency'!D586:J586</xm:f>
              <xm:sqref>K586</xm:sqref>
            </x14:sparkline>
            <x14:sparkline>
              <xm:f>'GF Balance Trends By Agency'!D587:J587</xm:f>
              <xm:sqref>K587</xm:sqref>
            </x14:sparkline>
            <x14:sparkline>
              <xm:f>'GF Balance Trends By Agency'!D588:J588</xm:f>
              <xm:sqref>K588</xm:sqref>
            </x14:sparkline>
            <x14:sparkline>
              <xm:f>'GF Balance Trends By Agency'!D589:J589</xm:f>
              <xm:sqref>K589</xm:sqref>
            </x14:sparkline>
            <x14:sparkline>
              <xm:f>'GF Balance Trends By Agency'!D590:J590</xm:f>
              <xm:sqref>K590</xm:sqref>
            </x14:sparkline>
            <x14:sparkline>
              <xm:f>'GF Balance Trends By Agency'!D591:J591</xm:f>
              <xm:sqref>K591</xm:sqref>
            </x14:sparkline>
            <x14:sparkline>
              <xm:f>'GF Balance Trends By Agency'!D592:J592</xm:f>
              <xm:sqref>K592</xm:sqref>
            </x14:sparkline>
            <x14:sparkline>
              <xm:f>'GF Balance Trends By Agency'!D593:J593</xm:f>
              <xm:sqref>K593</xm:sqref>
            </x14:sparkline>
            <x14:sparkline>
              <xm:f>'GF Balance Trends By Agency'!D594:J594</xm:f>
              <xm:sqref>K594</xm:sqref>
            </x14:sparkline>
            <x14:sparkline>
              <xm:f>'GF Balance Trends By Agency'!D595:J595</xm:f>
              <xm:sqref>K595</xm:sqref>
            </x14:sparkline>
            <x14:sparkline>
              <xm:f>'GF Balance Trends By Agency'!D596:J596</xm:f>
              <xm:sqref>K596</xm:sqref>
            </x14:sparkline>
            <x14:sparkline>
              <xm:f>'GF Balance Trends By Agency'!D597:J597</xm:f>
              <xm:sqref>K597</xm:sqref>
            </x14:sparkline>
            <x14:sparkline>
              <xm:f>'GF Balance Trends By Agency'!D598:J598</xm:f>
              <xm:sqref>K598</xm:sqref>
            </x14:sparkline>
            <x14:sparkline>
              <xm:f>'GF Balance Trends By Agency'!D599:J599</xm:f>
              <xm:sqref>K599</xm:sqref>
            </x14:sparkline>
            <x14:sparkline>
              <xm:f>'GF Balance Trends By Agency'!D600:J600</xm:f>
              <xm:sqref>K600</xm:sqref>
            </x14:sparkline>
            <x14:sparkline>
              <xm:f>'GF Balance Trends By Agency'!D601:J601</xm:f>
              <xm:sqref>K601</xm:sqref>
            </x14:sparkline>
            <x14:sparkline>
              <xm:f>'GF Balance Trends By Agency'!D602:J602</xm:f>
              <xm:sqref>K602</xm:sqref>
            </x14:sparkline>
            <x14:sparkline>
              <xm:f>'GF Balance Trends By Agency'!D603:J603</xm:f>
              <xm:sqref>K603</xm:sqref>
            </x14:sparkline>
            <x14:sparkline>
              <xm:f>'GF Balance Trends By Agency'!D604:J604</xm:f>
              <xm:sqref>K604</xm:sqref>
            </x14:sparkline>
            <x14:sparkline>
              <xm:f>'GF Balance Trends By Agency'!D605:J605</xm:f>
              <xm:sqref>K605</xm:sqref>
            </x14:sparkline>
            <x14:sparkline>
              <xm:f>'GF Balance Trends By Agency'!D606:J606</xm:f>
              <xm:sqref>K606</xm:sqref>
            </x14:sparkline>
            <x14:sparkline>
              <xm:f>'GF Balance Trends By Agency'!D607:J607</xm:f>
              <xm:sqref>K607</xm:sqref>
            </x14:sparkline>
            <x14:sparkline>
              <xm:f>'GF Balance Trends By Agency'!D608:J608</xm:f>
              <xm:sqref>K608</xm:sqref>
            </x14:sparkline>
            <x14:sparkline>
              <xm:f>'GF Balance Trends By Agency'!D609:J609</xm:f>
              <xm:sqref>K609</xm:sqref>
            </x14:sparkline>
            <x14:sparkline>
              <xm:f>'GF Balance Trends By Agency'!D610:J610</xm:f>
              <xm:sqref>K610</xm:sqref>
            </x14:sparkline>
            <x14:sparkline>
              <xm:f>'GF Balance Trends By Agency'!D611:J611</xm:f>
              <xm:sqref>K611</xm:sqref>
            </x14:sparkline>
            <x14:sparkline>
              <xm:f>'GF Balance Trends By Agency'!D612:J612</xm:f>
              <xm:sqref>K612</xm:sqref>
            </x14:sparkline>
            <x14:sparkline>
              <xm:f>'GF Balance Trends By Agency'!D613:J613</xm:f>
              <xm:sqref>K613</xm:sqref>
            </x14:sparkline>
            <x14:sparkline>
              <xm:f>'GF Balance Trends By Agency'!D614:J614</xm:f>
              <xm:sqref>K614</xm:sqref>
            </x14:sparkline>
            <x14:sparkline>
              <xm:f>'GF Balance Trends By Agency'!D615:J615</xm:f>
              <xm:sqref>K615</xm:sqref>
            </x14:sparkline>
            <x14:sparkline>
              <xm:f>'GF Balance Trends By Agency'!D616:J616</xm:f>
              <xm:sqref>K616</xm:sqref>
            </x14:sparkline>
            <x14:sparkline>
              <xm:f>'GF Balance Trends By Agency'!D617:J617</xm:f>
              <xm:sqref>K617</xm:sqref>
            </x14:sparkline>
            <x14:sparkline>
              <xm:f>'GF Balance Trends By Agency'!D618:J618</xm:f>
              <xm:sqref>K618</xm:sqref>
            </x14:sparkline>
            <x14:sparkline>
              <xm:f>'GF Balance Trends By Agency'!D619:J619</xm:f>
              <xm:sqref>K619</xm:sqref>
            </x14:sparkline>
            <x14:sparkline>
              <xm:f>'GF Balance Trends By Agency'!D620:J620</xm:f>
              <xm:sqref>K620</xm:sqref>
            </x14:sparkline>
            <x14:sparkline>
              <xm:f>'GF Balance Trends By Agency'!D621:J621</xm:f>
              <xm:sqref>K621</xm:sqref>
            </x14:sparkline>
            <x14:sparkline>
              <xm:f>'GF Balance Trends By Agency'!D622:J622</xm:f>
              <xm:sqref>K622</xm:sqref>
            </x14:sparkline>
            <x14:sparkline>
              <xm:f>'GF Balance Trends By Agency'!D623:J623</xm:f>
              <xm:sqref>K623</xm:sqref>
            </x14:sparkline>
            <x14:sparkline>
              <xm:f>'GF Balance Trends By Agency'!D624:J624</xm:f>
              <xm:sqref>K624</xm:sqref>
            </x14:sparkline>
            <x14:sparkline>
              <xm:f>'GF Balance Trends By Agency'!D625:J625</xm:f>
              <xm:sqref>K625</xm:sqref>
            </x14:sparkline>
            <x14:sparkline>
              <xm:f>'GF Balance Trends By Agency'!D626:J626</xm:f>
              <xm:sqref>K626</xm:sqref>
            </x14:sparkline>
            <x14:sparkline>
              <xm:f>'GF Balance Trends By Agency'!D627:J627</xm:f>
              <xm:sqref>K627</xm:sqref>
            </x14:sparkline>
            <x14:sparkline>
              <xm:f>'GF Balance Trends By Agency'!D628:J628</xm:f>
              <xm:sqref>K628</xm:sqref>
            </x14:sparkline>
            <x14:sparkline>
              <xm:f>'GF Balance Trends By Agency'!D629:J629</xm:f>
              <xm:sqref>K629</xm:sqref>
            </x14:sparkline>
            <x14:sparkline>
              <xm:f>'GF Balance Trends By Agency'!D630:J630</xm:f>
              <xm:sqref>K630</xm:sqref>
            </x14:sparkline>
            <x14:sparkline>
              <xm:f>'GF Balance Trends By Agency'!D631:J631</xm:f>
              <xm:sqref>K631</xm:sqref>
            </x14:sparkline>
            <x14:sparkline>
              <xm:f>'GF Balance Trends By Agency'!D632:J632</xm:f>
              <xm:sqref>K632</xm:sqref>
            </x14:sparkline>
            <x14:sparkline>
              <xm:f>'GF Balance Trends By Agency'!D633:J633</xm:f>
              <xm:sqref>K633</xm:sqref>
            </x14:sparkline>
            <x14:sparkline>
              <xm:f>'GF Balance Trends By Agency'!D634:J634</xm:f>
              <xm:sqref>K634</xm:sqref>
            </x14:sparkline>
            <x14:sparkline>
              <xm:f>'GF Balance Trends By Agency'!D635:J635</xm:f>
              <xm:sqref>K635</xm:sqref>
            </x14:sparkline>
            <x14:sparkline>
              <xm:f>'GF Balance Trends By Agency'!D636:J636</xm:f>
              <xm:sqref>K636</xm:sqref>
            </x14:sparkline>
            <x14:sparkline>
              <xm:f>'GF Balance Trends By Agency'!D637:J637</xm:f>
              <xm:sqref>K637</xm:sqref>
            </x14:sparkline>
            <x14:sparkline>
              <xm:f>'GF Balance Trends By Agency'!D638:J638</xm:f>
              <xm:sqref>K638</xm:sqref>
            </x14:sparkline>
            <x14:sparkline>
              <xm:f>'GF Balance Trends By Agency'!D639:J639</xm:f>
              <xm:sqref>K639</xm:sqref>
            </x14:sparkline>
            <x14:sparkline>
              <xm:f>'GF Balance Trends By Agency'!D640:J640</xm:f>
              <xm:sqref>K640</xm:sqref>
            </x14:sparkline>
            <x14:sparkline>
              <xm:f>'GF Balance Trends By Agency'!D641:J641</xm:f>
              <xm:sqref>K641</xm:sqref>
            </x14:sparkline>
            <x14:sparkline>
              <xm:f>'GF Balance Trends By Agency'!D642:J642</xm:f>
              <xm:sqref>K642</xm:sqref>
            </x14:sparkline>
            <x14:sparkline>
              <xm:f>'GF Balance Trends By Agency'!D643:J643</xm:f>
              <xm:sqref>K643</xm:sqref>
            </x14:sparkline>
            <x14:sparkline>
              <xm:f>'GF Balance Trends By Agency'!D644:J644</xm:f>
              <xm:sqref>K644</xm:sqref>
            </x14:sparkline>
            <x14:sparkline>
              <xm:f>'GF Balance Trends By Agency'!D645:J645</xm:f>
              <xm:sqref>K645</xm:sqref>
            </x14:sparkline>
            <x14:sparkline>
              <xm:f>'GF Balance Trends By Agency'!D646:J646</xm:f>
              <xm:sqref>K646</xm:sqref>
            </x14:sparkline>
            <x14:sparkline>
              <xm:f>'GF Balance Trends By Agency'!D647:J647</xm:f>
              <xm:sqref>K647</xm:sqref>
            </x14:sparkline>
            <x14:sparkline>
              <xm:f>'GF Balance Trends By Agency'!D648:J648</xm:f>
              <xm:sqref>K648</xm:sqref>
            </x14:sparkline>
            <x14:sparkline>
              <xm:f>'GF Balance Trends By Agency'!D649:J649</xm:f>
              <xm:sqref>K649</xm:sqref>
            </x14:sparkline>
            <x14:sparkline>
              <xm:f>'GF Balance Trends By Agency'!D650:J650</xm:f>
              <xm:sqref>K650</xm:sqref>
            </x14:sparkline>
            <x14:sparkline>
              <xm:f>'GF Balance Trends By Agency'!D651:J651</xm:f>
              <xm:sqref>K651</xm:sqref>
            </x14:sparkline>
            <x14:sparkline>
              <xm:f>'GF Balance Trends By Agency'!D652:J652</xm:f>
              <xm:sqref>K652</xm:sqref>
            </x14:sparkline>
            <x14:sparkline>
              <xm:f>'GF Balance Trends By Agency'!D653:J653</xm:f>
              <xm:sqref>K653</xm:sqref>
            </x14:sparkline>
            <x14:sparkline>
              <xm:f>'GF Balance Trends By Agency'!D654:J654</xm:f>
              <xm:sqref>K654</xm:sqref>
            </x14:sparkline>
            <x14:sparkline>
              <xm:f>'GF Balance Trends By Agency'!D655:J655</xm:f>
              <xm:sqref>K655</xm:sqref>
            </x14:sparkline>
            <x14:sparkline>
              <xm:f>'GF Balance Trends By Agency'!D656:J656</xm:f>
              <xm:sqref>K656</xm:sqref>
            </x14:sparkline>
            <x14:sparkline>
              <xm:f>'GF Balance Trends By Agency'!D657:J657</xm:f>
              <xm:sqref>K657</xm:sqref>
            </x14:sparkline>
            <x14:sparkline>
              <xm:f>'GF Balance Trends By Agency'!D658:J658</xm:f>
              <xm:sqref>K658</xm:sqref>
            </x14:sparkline>
            <x14:sparkline>
              <xm:f>'GF Balance Trends By Agency'!D659:J659</xm:f>
              <xm:sqref>K659</xm:sqref>
            </x14:sparkline>
            <x14:sparkline>
              <xm:f>'GF Balance Trends By Agency'!D660:J660</xm:f>
              <xm:sqref>K660</xm:sqref>
            </x14:sparkline>
            <x14:sparkline>
              <xm:f>'GF Balance Trends By Agency'!D661:J661</xm:f>
              <xm:sqref>K661</xm:sqref>
            </x14:sparkline>
            <x14:sparkline>
              <xm:f>'GF Balance Trends By Agency'!D662:J662</xm:f>
              <xm:sqref>K662</xm:sqref>
            </x14:sparkline>
            <x14:sparkline>
              <xm:f>'GF Balance Trends By Agency'!D663:J663</xm:f>
              <xm:sqref>K663</xm:sqref>
            </x14:sparkline>
            <x14:sparkline>
              <xm:f>'GF Balance Trends By Agency'!D664:J664</xm:f>
              <xm:sqref>K664</xm:sqref>
            </x14:sparkline>
            <x14:sparkline>
              <xm:f>'GF Balance Trends By Agency'!D665:J665</xm:f>
              <xm:sqref>K665</xm:sqref>
            </x14:sparkline>
            <x14:sparkline>
              <xm:f>'GF Balance Trends By Agency'!D666:J666</xm:f>
              <xm:sqref>K666</xm:sqref>
            </x14:sparkline>
            <x14:sparkline>
              <xm:f>'GF Balance Trends By Agency'!D667:J667</xm:f>
              <xm:sqref>K667</xm:sqref>
            </x14:sparkline>
            <x14:sparkline>
              <xm:f>'GF Balance Trends By Agency'!D668:J668</xm:f>
              <xm:sqref>K668</xm:sqref>
            </x14:sparkline>
            <x14:sparkline>
              <xm:f>'GF Balance Trends By Agency'!D669:J669</xm:f>
              <xm:sqref>K669</xm:sqref>
            </x14:sparkline>
            <x14:sparkline>
              <xm:f>'GF Balance Trends By Agency'!D670:J670</xm:f>
              <xm:sqref>K670</xm:sqref>
            </x14:sparkline>
            <x14:sparkline>
              <xm:f>'GF Balance Trends By Agency'!D671:J671</xm:f>
              <xm:sqref>K671</xm:sqref>
            </x14:sparkline>
            <x14:sparkline>
              <xm:f>'GF Balance Trends By Agency'!D672:J672</xm:f>
              <xm:sqref>K672</xm:sqref>
            </x14:sparkline>
            <x14:sparkline>
              <xm:f>'GF Balance Trends By Agency'!D673:J673</xm:f>
              <xm:sqref>K673</xm:sqref>
            </x14:sparkline>
            <x14:sparkline>
              <xm:f>'GF Balance Trends By Agency'!D674:J674</xm:f>
              <xm:sqref>K674</xm:sqref>
            </x14:sparkline>
            <x14:sparkline>
              <xm:f>'GF Balance Trends By Agency'!D675:J675</xm:f>
              <xm:sqref>K675</xm:sqref>
            </x14:sparkline>
            <x14:sparkline>
              <xm:f>'GF Balance Trends By Agency'!D676:J676</xm:f>
              <xm:sqref>K676</xm:sqref>
            </x14:sparkline>
            <x14:sparkline>
              <xm:f>'GF Balance Trends By Agency'!D677:J677</xm:f>
              <xm:sqref>K677</xm:sqref>
            </x14:sparkline>
            <x14:sparkline>
              <xm:f>'GF Balance Trends By Agency'!D678:J678</xm:f>
              <xm:sqref>K678</xm:sqref>
            </x14:sparkline>
            <x14:sparkline>
              <xm:f>'GF Balance Trends By Agency'!D679:J679</xm:f>
              <xm:sqref>K679</xm:sqref>
            </x14:sparkline>
            <x14:sparkline>
              <xm:f>'GF Balance Trends By Agency'!D680:J680</xm:f>
              <xm:sqref>K680</xm:sqref>
            </x14:sparkline>
            <x14:sparkline>
              <xm:f>'GF Balance Trends By Agency'!D681:J681</xm:f>
              <xm:sqref>K681</xm:sqref>
            </x14:sparkline>
            <x14:sparkline>
              <xm:f>'GF Balance Trends By Agency'!D682:J682</xm:f>
              <xm:sqref>K682</xm:sqref>
            </x14:sparkline>
            <x14:sparkline>
              <xm:f>'GF Balance Trends By Agency'!D683:J683</xm:f>
              <xm:sqref>K683</xm:sqref>
            </x14:sparkline>
            <x14:sparkline>
              <xm:f>'GF Balance Trends By Agency'!D684:J684</xm:f>
              <xm:sqref>K684</xm:sqref>
            </x14:sparkline>
            <x14:sparkline>
              <xm:f>'GF Balance Trends By Agency'!D685:J685</xm:f>
              <xm:sqref>K685</xm:sqref>
            </x14:sparkline>
            <x14:sparkline>
              <xm:f>'GF Balance Trends By Agency'!D686:J686</xm:f>
              <xm:sqref>K686</xm:sqref>
            </x14:sparkline>
            <x14:sparkline>
              <xm:f>'GF Balance Trends By Agency'!D687:J687</xm:f>
              <xm:sqref>K687</xm:sqref>
            </x14:sparkline>
            <x14:sparkline>
              <xm:f>'GF Balance Trends By Agency'!D688:J688</xm:f>
              <xm:sqref>K688</xm:sqref>
            </x14:sparkline>
            <x14:sparkline>
              <xm:f>'GF Balance Trends By Agency'!D689:J689</xm:f>
              <xm:sqref>K689</xm:sqref>
            </x14:sparkline>
            <x14:sparkline>
              <xm:f>'GF Balance Trends By Agency'!D690:J690</xm:f>
              <xm:sqref>K690</xm:sqref>
            </x14:sparkline>
            <x14:sparkline>
              <xm:f>'GF Balance Trends By Agency'!D691:J691</xm:f>
              <xm:sqref>K691</xm:sqref>
            </x14:sparkline>
            <x14:sparkline>
              <xm:f>'GF Balance Trends By Agency'!D692:J692</xm:f>
              <xm:sqref>K692</xm:sqref>
            </x14:sparkline>
            <x14:sparkline>
              <xm:f>'GF Balance Trends By Agency'!D693:J693</xm:f>
              <xm:sqref>K693</xm:sqref>
            </x14:sparkline>
            <x14:sparkline>
              <xm:f>'GF Balance Trends By Agency'!D694:J694</xm:f>
              <xm:sqref>K694</xm:sqref>
            </x14:sparkline>
            <x14:sparkline>
              <xm:f>'GF Balance Trends By Agency'!D695:J695</xm:f>
              <xm:sqref>K695</xm:sqref>
            </x14:sparkline>
            <x14:sparkline>
              <xm:f>'GF Balance Trends By Agency'!D696:J696</xm:f>
              <xm:sqref>K696</xm:sqref>
            </x14:sparkline>
            <x14:sparkline>
              <xm:f>'GF Balance Trends By Agency'!D697:J697</xm:f>
              <xm:sqref>K697</xm:sqref>
            </x14:sparkline>
            <x14:sparkline>
              <xm:f>'GF Balance Trends By Agency'!D698:J698</xm:f>
              <xm:sqref>K698</xm:sqref>
            </x14:sparkline>
            <x14:sparkline>
              <xm:f>'GF Balance Trends By Agency'!D699:J699</xm:f>
              <xm:sqref>K699</xm:sqref>
            </x14:sparkline>
            <x14:sparkline>
              <xm:f>'GF Balance Trends By Agency'!D700:J700</xm:f>
              <xm:sqref>K700</xm:sqref>
            </x14:sparkline>
            <x14:sparkline>
              <xm:f>'GF Balance Trends By Agency'!D701:J701</xm:f>
              <xm:sqref>K701</xm:sqref>
            </x14:sparkline>
            <x14:sparkline>
              <xm:f>'GF Balance Trends By Agency'!D702:J702</xm:f>
              <xm:sqref>K702</xm:sqref>
            </x14:sparkline>
            <x14:sparkline>
              <xm:f>'GF Balance Trends By Agency'!D703:J703</xm:f>
              <xm:sqref>K703</xm:sqref>
            </x14:sparkline>
            <x14:sparkline>
              <xm:f>'GF Balance Trends By Agency'!D704:J704</xm:f>
              <xm:sqref>K704</xm:sqref>
            </x14:sparkline>
            <x14:sparkline>
              <xm:f>'GF Balance Trends By Agency'!D705:J705</xm:f>
              <xm:sqref>K705</xm:sqref>
            </x14:sparkline>
            <x14:sparkline>
              <xm:f>'GF Balance Trends By Agency'!D706:J706</xm:f>
              <xm:sqref>K706</xm:sqref>
            </x14:sparkline>
            <x14:sparkline>
              <xm:f>'GF Balance Trends By Agency'!D707:J707</xm:f>
              <xm:sqref>K707</xm:sqref>
            </x14:sparkline>
            <x14:sparkline>
              <xm:f>'GF Balance Trends By Agency'!D708:J708</xm:f>
              <xm:sqref>K708</xm:sqref>
            </x14:sparkline>
            <x14:sparkline>
              <xm:f>'GF Balance Trends By Agency'!D709:J709</xm:f>
              <xm:sqref>K709</xm:sqref>
            </x14:sparkline>
            <x14:sparkline>
              <xm:f>'GF Balance Trends By Agency'!D710:J710</xm:f>
              <xm:sqref>K710</xm:sqref>
            </x14:sparkline>
            <x14:sparkline>
              <xm:f>'GF Balance Trends By Agency'!D711:J711</xm:f>
              <xm:sqref>K711</xm:sqref>
            </x14:sparkline>
            <x14:sparkline>
              <xm:f>'GF Balance Trends By Agency'!D712:J712</xm:f>
              <xm:sqref>K712</xm:sqref>
            </x14:sparkline>
            <x14:sparkline>
              <xm:f>'GF Balance Trends By Agency'!D713:J713</xm:f>
              <xm:sqref>K713</xm:sqref>
            </x14:sparkline>
            <x14:sparkline>
              <xm:f>'GF Balance Trends By Agency'!D714:J714</xm:f>
              <xm:sqref>K714</xm:sqref>
            </x14:sparkline>
            <x14:sparkline>
              <xm:f>'GF Balance Trends By Agency'!D715:J715</xm:f>
              <xm:sqref>K715</xm:sqref>
            </x14:sparkline>
            <x14:sparkline>
              <xm:f>'GF Balance Trends By Agency'!D716:J716</xm:f>
              <xm:sqref>K716</xm:sqref>
            </x14:sparkline>
            <x14:sparkline>
              <xm:f>'GF Balance Trends By Agency'!D717:J717</xm:f>
              <xm:sqref>K717</xm:sqref>
            </x14:sparkline>
            <x14:sparkline>
              <xm:f>'GF Balance Trends By Agency'!D718:J718</xm:f>
              <xm:sqref>K718</xm:sqref>
            </x14:sparkline>
            <x14:sparkline>
              <xm:f>'GF Balance Trends By Agency'!D719:J719</xm:f>
              <xm:sqref>K719</xm:sqref>
            </x14:sparkline>
            <x14:sparkline>
              <xm:f>'GF Balance Trends By Agency'!D720:J720</xm:f>
              <xm:sqref>K720</xm:sqref>
            </x14:sparkline>
            <x14:sparkline>
              <xm:f>'GF Balance Trends By Agency'!D721:J721</xm:f>
              <xm:sqref>K721</xm:sqref>
            </x14:sparkline>
            <x14:sparkline>
              <xm:f>'GF Balance Trends By Agency'!D722:J722</xm:f>
              <xm:sqref>K722</xm:sqref>
            </x14:sparkline>
            <x14:sparkline>
              <xm:f>'GF Balance Trends By Agency'!D723:J723</xm:f>
              <xm:sqref>K723</xm:sqref>
            </x14:sparkline>
            <x14:sparkline>
              <xm:f>'GF Balance Trends By Agency'!D724:J724</xm:f>
              <xm:sqref>K724</xm:sqref>
            </x14:sparkline>
            <x14:sparkline>
              <xm:f>'GF Balance Trends By Agency'!D725:J725</xm:f>
              <xm:sqref>K725</xm:sqref>
            </x14:sparkline>
            <x14:sparkline>
              <xm:f>'GF Balance Trends By Agency'!D726:J726</xm:f>
              <xm:sqref>K726</xm:sqref>
            </x14:sparkline>
            <x14:sparkline>
              <xm:f>'GF Balance Trends By Agency'!D727:J727</xm:f>
              <xm:sqref>K727</xm:sqref>
            </x14:sparkline>
            <x14:sparkline>
              <xm:f>'GF Balance Trends By Agency'!D728:J728</xm:f>
              <xm:sqref>K728</xm:sqref>
            </x14:sparkline>
            <x14:sparkline>
              <xm:f>'GF Balance Trends By Agency'!D729:J729</xm:f>
              <xm:sqref>K729</xm:sqref>
            </x14:sparkline>
            <x14:sparkline>
              <xm:f>'GF Balance Trends By Agency'!D730:J730</xm:f>
              <xm:sqref>K730</xm:sqref>
            </x14:sparkline>
            <x14:sparkline>
              <xm:f>'GF Balance Trends By Agency'!D731:J731</xm:f>
              <xm:sqref>K731</xm:sqref>
            </x14:sparkline>
            <x14:sparkline>
              <xm:f>'GF Balance Trends By Agency'!D732:J732</xm:f>
              <xm:sqref>K732</xm:sqref>
            </x14:sparkline>
            <x14:sparkline>
              <xm:f>'GF Balance Trends By Agency'!D733:J733</xm:f>
              <xm:sqref>K733</xm:sqref>
            </x14:sparkline>
            <x14:sparkline>
              <xm:f>'GF Balance Trends By Agency'!D734:J734</xm:f>
              <xm:sqref>K734</xm:sqref>
            </x14:sparkline>
            <x14:sparkline>
              <xm:f>'GF Balance Trends By Agency'!D735:J735</xm:f>
              <xm:sqref>K735</xm:sqref>
            </x14:sparkline>
            <x14:sparkline>
              <xm:f>'GF Balance Trends By Agency'!D736:J736</xm:f>
              <xm:sqref>K736</xm:sqref>
            </x14:sparkline>
            <x14:sparkline>
              <xm:f>'GF Balance Trends By Agency'!D737:J737</xm:f>
              <xm:sqref>K737</xm:sqref>
            </x14:sparkline>
            <x14:sparkline>
              <xm:f>'GF Balance Trends By Agency'!D738:J738</xm:f>
              <xm:sqref>K738</xm:sqref>
            </x14:sparkline>
            <x14:sparkline>
              <xm:f>'GF Balance Trends By Agency'!D739:J739</xm:f>
              <xm:sqref>K739</xm:sqref>
            </x14:sparkline>
            <x14:sparkline>
              <xm:f>'GF Balance Trends By Agency'!D740:J740</xm:f>
              <xm:sqref>K740</xm:sqref>
            </x14:sparkline>
            <x14:sparkline>
              <xm:f>'GF Balance Trends By Agency'!D741:J741</xm:f>
              <xm:sqref>K741</xm:sqref>
            </x14:sparkline>
            <x14:sparkline>
              <xm:f>'GF Balance Trends By Agency'!D742:J742</xm:f>
              <xm:sqref>K742</xm:sqref>
            </x14:sparkline>
            <x14:sparkline>
              <xm:f>'GF Balance Trends By Agency'!D743:J743</xm:f>
              <xm:sqref>K743</xm:sqref>
            </x14:sparkline>
            <x14:sparkline>
              <xm:f>'GF Balance Trends By Agency'!D744:J744</xm:f>
              <xm:sqref>K744</xm:sqref>
            </x14:sparkline>
            <x14:sparkline>
              <xm:f>'GF Balance Trends By Agency'!D745:J745</xm:f>
              <xm:sqref>K745</xm:sqref>
            </x14:sparkline>
            <x14:sparkline>
              <xm:f>'GF Balance Trends By Agency'!D746:J746</xm:f>
              <xm:sqref>K746</xm:sqref>
            </x14:sparkline>
            <x14:sparkline>
              <xm:f>'GF Balance Trends By Agency'!D747:J747</xm:f>
              <xm:sqref>K747</xm:sqref>
            </x14:sparkline>
            <x14:sparkline>
              <xm:f>'GF Balance Trends By Agency'!D748:J748</xm:f>
              <xm:sqref>K748</xm:sqref>
            </x14:sparkline>
            <x14:sparkline>
              <xm:f>'GF Balance Trends By Agency'!D749:J749</xm:f>
              <xm:sqref>K749</xm:sqref>
            </x14:sparkline>
            <x14:sparkline>
              <xm:f>'GF Balance Trends By Agency'!D750:J750</xm:f>
              <xm:sqref>K750</xm:sqref>
            </x14:sparkline>
            <x14:sparkline>
              <xm:f>'GF Balance Trends By Agency'!D751:J751</xm:f>
              <xm:sqref>K751</xm:sqref>
            </x14:sparkline>
            <x14:sparkline>
              <xm:f>'GF Balance Trends By Agency'!D752:J752</xm:f>
              <xm:sqref>K752</xm:sqref>
            </x14:sparkline>
            <x14:sparkline>
              <xm:f>'GF Balance Trends By Agency'!D753:J753</xm:f>
              <xm:sqref>K753</xm:sqref>
            </x14:sparkline>
            <x14:sparkline>
              <xm:f>'GF Balance Trends By Agency'!D754:J754</xm:f>
              <xm:sqref>K754</xm:sqref>
            </x14:sparkline>
            <x14:sparkline>
              <xm:f>'GF Balance Trends By Agency'!D755:J755</xm:f>
              <xm:sqref>K755</xm:sqref>
            </x14:sparkline>
            <x14:sparkline>
              <xm:f>'GF Balance Trends By Agency'!D756:J756</xm:f>
              <xm:sqref>K756</xm:sqref>
            </x14:sparkline>
            <x14:sparkline>
              <xm:f>'GF Balance Trends By Agency'!D757:J757</xm:f>
              <xm:sqref>K757</xm:sqref>
            </x14:sparkline>
            <x14:sparkline>
              <xm:f>'GF Balance Trends By Agency'!D758:J758</xm:f>
              <xm:sqref>K758</xm:sqref>
            </x14:sparkline>
            <x14:sparkline>
              <xm:f>'GF Balance Trends By Agency'!D759:J759</xm:f>
              <xm:sqref>K759</xm:sqref>
            </x14:sparkline>
            <x14:sparkline>
              <xm:f>'GF Balance Trends By Agency'!D760:J760</xm:f>
              <xm:sqref>K760</xm:sqref>
            </x14:sparkline>
            <x14:sparkline>
              <xm:f>'GF Balance Trends By Agency'!D761:J761</xm:f>
              <xm:sqref>K761</xm:sqref>
            </x14:sparkline>
            <x14:sparkline>
              <xm:f>'GF Balance Trends By Agency'!D762:J762</xm:f>
              <xm:sqref>K762</xm:sqref>
            </x14:sparkline>
            <x14:sparkline>
              <xm:f>'GF Balance Trends By Agency'!D763:J763</xm:f>
              <xm:sqref>K763</xm:sqref>
            </x14:sparkline>
            <x14:sparkline>
              <xm:f>'GF Balance Trends By Agency'!D764:J764</xm:f>
              <xm:sqref>K764</xm:sqref>
            </x14:sparkline>
            <x14:sparkline>
              <xm:f>'GF Balance Trends By Agency'!D765:J765</xm:f>
              <xm:sqref>K765</xm:sqref>
            </x14:sparkline>
            <x14:sparkline>
              <xm:f>'GF Balance Trends By Agency'!D766:J766</xm:f>
              <xm:sqref>K766</xm:sqref>
            </x14:sparkline>
            <x14:sparkline>
              <xm:f>'GF Balance Trends By Agency'!D767:J767</xm:f>
              <xm:sqref>K767</xm:sqref>
            </x14:sparkline>
            <x14:sparkline>
              <xm:f>'GF Balance Trends By Agency'!D768:J768</xm:f>
              <xm:sqref>K768</xm:sqref>
            </x14:sparkline>
            <x14:sparkline>
              <xm:f>'GF Balance Trends By Agency'!D769:J769</xm:f>
              <xm:sqref>K769</xm:sqref>
            </x14:sparkline>
            <x14:sparkline>
              <xm:f>'GF Balance Trends By Agency'!D770:J770</xm:f>
              <xm:sqref>K770</xm:sqref>
            </x14:sparkline>
            <x14:sparkline>
              <xm:f>'GF Balance Trends By Agency'!D771:J771</xm:f>
              <xm:sqref>K771</xm:sqref>
            </x14:sparkline>
            <x14:sparkline>
              <xm:f>'GF Balance Trends By Agency'!D772:J772</xm:f>
              <xm:sqref>K772</xm:sqref>
            </x14:sparkline>
            <x14:sparkline>
              <xm:f>'GF Balance Trends By Agency'!D773:J773</xm:f>
              <xm:sqref>K773</xm:sqref>
            </x14:sparkline>
            <x14:sparkline>
              <xm:f>'GF Balance Trends By Agency'!D774:J774</xm:f>
              <xm:sqref>K774</xm:sqref>
            </x14:sparkline>
            <x14:sparkline>
              <xm:f>'GF Balance Trends By Agency'!D775:J775</xm:f>
              <xm:sqref>K775</xm:sqref>
            </x14:sparkline>
            <x14:sparkline>
              <xm:f>'GF Balance Trends By Agency'!D776:J776</xm:f>
              <xm:sqref>K776</xm:sqref>
            </x14:sparkline>
            <x14:sparkline>
              <xm:f>'GF Balance Trends By Agency'!D777:J777</xm:f>
              <xm:sqref>K777</xm:sqref>
            </x14:sparkline>
            <x14:sparkline>
              <xm:f>'GF Balance Trends By Agency'!D778:J778</xm:f>
              <xm:sqref>K778</xm:sqref>
            </x14:sparkline>
            <x14:sparkline>
              <xm:f>'GF Balance Trends By Agency'!D779:J779</xm:f>
              <xm:sqref>K779</xm:sqref>
            </x14:sparkline>
            <x14:sparkline>
              <xm:f>'GF Balance Trends By Agency'!D780:J780</xm:f>
              <xm:sqref>K780</xm:sqref>
            </x14:sparkline>
            <x14:sparkline>
              <xm:f>'GF Balance Trends By Agency'!D781:J781</xm:f>
              <xm:sqref>K781</xm:sqref>
            </x14:sparkline>
            <x14:sparkline>
              <xm:f>'GF Balance Trends By Agency'!D782:J782</xm:f>
              <xm:sqref>K782</xm:sqref>
            </x14:sparkline>
            <x14:sparkline>
              <xm:f>'GF Balance Trends By Agency'!D783:J783</xm:f>
              <xm:sqref>K783</xm:sqref>
            </x14:sparkline>
            <x14:sparkline>
              <xm:f>'GF Balance Trends By Agency'!D784:J784</xm:f>
              <xm:sqref>K784</xm:sqref>
            </x14:sparkline>
            <x14:sparkline>
              <xm:f>'GF Balance Trends By Agency'!D785:J785</xm:f>
              <xm:sqref>K785</xm:sqref>
            </x14:sparkline>
            <x14:sparkline>
              <xm:f>'GF Balance Trends By Agency'!D786:J786</xm:f>
              <xm:sqref>K786</xm:sqref>
            </x14:sparkline>
            <x14:sparkline>
              <xm:f>'GF Balance Trends By Agency'!D787:J787</xm:f>
              <xm:sqref>K787</xm:sqref>
            </x14:sparkline>
            <x14:sparkline>
              <xm:f>'GF Balance Trends By Agency'!D788:J788</xm:f>
              <xm:sqref>K788</xm:sqref>
            </x14:sparkline>
            <x14:sparkline>
              <xm:f>'GF Balance Trends By Agency'!D789:J789</xm:f>
              <xm:sqref>K789</xm:sqref>
            </x14:sparkline>
            <x14:sparkline>
              <xm:f>'GF Balance Trends By Agency'!D790:J790</xm:f>
              <xm:sqref>K790</xm:sqref>
            </x14:sparkline>
            <x14:sparkline>
              <xm:f>'GF Balance Trends By Agency'!D791:J791</xm:f>
              <xm:sqref>K791</xm:sqref>
            </x14:sparkline>
            <x14:sparkline>
              <xm:f>'GF Balance Trends By Agency'!D792:J792</xm:f>
              <xm:sqref>K792</xm:sqref>
            </x14:sparkline>
            <x14:sparkline>
              <xm:f>'GF Balance Trends By Agency'!D793:J793</xm:f>
              <xm:sqref>K793</xm:sqref>
            </x14:sparkline>
            <x14:sparkline>
              <xm:f>'GF Balance Trends By Agency'!D794:J794</xm:f>
              <xm:sqref>K794</xm:sqref>
            </x14:sparkline>
            <x14:sparkline>
              <xm:f>'GF Balance Trends By Agency'!D795:J795</xm:f>
              <xm:sqref>K795</xm:sqref>
            </x14:sparkline>
            <x14:sparkline>
              <xm:f>'GF Balance Trends By Agency'!D796:J796</xm:f>
              <xm:sqref>K796</xm:sqref>
            </x14:sparkline>
            <x14:sparkline>
              <xm:f>'GF Balance Trends By Agency'!D797:J797</xm:f>
              <xm:sqref>K797</xm:sqref>
            </x14:sparkline>
            <x14:sparkline>
              <xm:f>'GF Balance Trends By Agency'!D798:J798</xm:f>
              <xm:sqref>K798</xm:sqref>
            </x14:sparkline>
            <x14:sparkline>
              <xm:f>'GF Balance Trends By Agency'!D799:J799</xm:f>
              <xm:sqref>K799</xm:sqref>
            </x14:sparkline>
            <x14:sparkline>
              <xm:f>'GF Balance Trends By Agency'!D800:J800</xm:f>
              <xm:sqref>K800</xm:sqref>
            </x14:sparkline>
            <x14:sparkline>
              <xm:f>'GF Balance Trends By Agency'!D801:J801</xm:f>
              <xm:sqref>K801</xm:sqref>
            </x14:sparkline>
            <x14:sparkline>
              <xm:f>'GF Balance Trends By Agency'!D802:J802</xm:f>
              <xm:sqref>K802</xm:sqref>
            </x14:sparkline>
            <x14:sparkline>
              <xm:f>'GF Balance Trends By Agency'!D803:J803</xm:f>
              <xm:sqref>K803</xm:sqref>
            </x14:sparkline>
            <x14:sparkline>
              <xm:f>'GF Balance Trends By Agency'!D804:J804</xm:f>
              <xm:sqref>K804</xm:sqref>
            </x14:sparkline>
            <x14:sparkline>
              <xm:f>'GF Balance Trends By Agency'!D805:J805</xm:f>
              <xm:sqref>K805</xm:sqref>
            </x14:sparkline>
            <x14:sparkline>
              <xm:f>'GF Balance Trends By Agency'!D806:J806</xm:f>
              <xm:sqref>K806</xm:sqref>
            </x14:sparkline>
            <x14:sparkline>
              <xm:f>'GF Balance Trends By Agency'!D807:J807</xm:f>
              <xm:sqref>K807</xm:sqref>
            </x14:sparkline>
            <x14:sparkline>
              <xm:f>'GF Balance Trends By Agency'!D808:J808</xm:f>
              <xm:sqref>K808</xm:sqref>
            </x14:sparkline>
            <x14:sparkline>
              <xm:f>'GF Balance Trends By Agency'!D809:J809</xm:f>
              <xm:sqref>K809</xm:sqref>
            </x14:sparkline>
            <x14:sparkline>
              <xm:f>'GF Balance Trends By Agency'!D810:J810</xm:f>
              <xm:sqref>K810</xm:sqref>
            </x14:sparkline>
            <x14:sparkline>
              <xm:f>'GF Balance Trends By Agency'!D811:J811</xm:f>
              <xm:sqref>K811</xm:sqref>
            </x14:sparkline>
            <x14:sparkline>
              <xm:f>'GF Balance Trends By Agency'!D812:J812</xm:f>
              <xm:sqref>K812</xm:sqref>
            </x14:sparkline>
            <x14:sparkline>
              <xm:f>'GF Balance Trends By Agency'!D813:J813</xm:f>
              <xm:sqref>K813</xm:sqref>
            </x14:sparkline>
            <x14:sparkline>
              <xm:f>'GF Balance Trends By Agency'!D814:J814</xm:f>
              <xm:sqref>K814</xm:sqref>
            </x14:sparkline>
            <x14:sparkline>
              <xm:f>'GF Balance Trends By Agency'!D815:J815</xm:f>
              <xm:sqref>K815</xm:sqref>
            </x14:sparkline>
            <x14:sparkline>
              <xm:f>'GF Balance Trends By Agency'!D816:J816</xm:f>
              <xm:sqref>K816</xm:sqref>
            </x14:sparkline>
            <x14:sparkline>
              <xm:f>'GF Balance Trends By Agency'!D817:J817</xm:f>
              <xm:sqref>K817</xm:sqref>
            </x14:sparkline>
            <x14:sparkline>
              <xm:f>'GF Balance Trends By Agency'!D818:J818</xm:f>
              <xm:sqref>K818</xm:sqref>
            </x14:sparkline>
            <x14:sparkline>
              <xm:f>'GF Balance Trends By Agency'!D819:J819</xm:f>
              <xm:sqref>K819</xm:sqref>
            </x14:sparkline>
            <x14:sparkline>
              <xm:f>'GF Balance Trends By Agency'!D820:J820</xm:f>
              <xm:sqref>K820</xm:sqref>
            </x14:sparkline>
            <x14:sparkline>
              <xm:f>'GF Balance Trends By Agency'!D821:J821</xm:f>
              <xm:sqref>K821</xm:sqref>
            </x14:sparkline>
            <x14:sparkline>
              <xm:f>'GF Balance Trends By Agency'!D822:J822</xm:f>
              <xm:sqref>K822</xm:sqref>
            </x14:sparkline>
            <x14:sparkline>
              <xm:f>'GF Balance Trends By Agency'!D823:J823</xm:f>
              <xm:sqref>K823</xm:sqref>
            </x14:sparkline>
            <x14:sparkline>
              <xm:f>'GF Balance Trends By Agency'!D824:J824</xm:f>
              <xm:sqref>K824</xm:sqref>
            </x14:sparkline>
            <x14:sparkline>
              <xm:f>'GF Balance Trends By Agency'!D825:J825</xm:f>
              <xm:sqref>K825</xm:sqref>
            </x14:sparkline>
            <x14:sparkline>
              <xm:f>'GF Balance Trends By Agency'!D826:J826</xm:f>
              <xm:sqref>K826</xm:sqref>
            </x14:sparkline>
            <x14:sparkline>
              <xm:f>'GF Balance Trends By Agency'!D827:J827</xm:f>
              <xm:sqref>K827</xm:sqref>
            </x14:sparkline>
            <x14:sparkline>
              <xm:f>'GF Balance Trends By Agency'!D828:J828</xm:f>
              <xm:sqref>K828</xm:sqref>
            </x14:sparkline>
            <x14:sparkline>
              <xm:f>'GF Balance Trends By Agency'!D829:J829</xm:f>
              <xm:sqref>K829</xm:sqref>
            </x14:sparkline>
            <x14:sparkline>
              <xm:f>'GF Balance Trends By Agency'!D830:J830</xm:f>
              <xm:sqref>K830</xm:sqref>
            </x14:sparkline>
            <x14:sparkline>
              <xm:f>'GF Balance Trends By Agency'!D831:J831</xm:f>
              <xm:sqref>K831</xm:sqref>
            </x14:sparkline>
            <x14:sparkline>
              <xm:f>'GF Balance Trends By Agency'!D832:J832</xm:f>
              <xm:sqref>K832</xm:sqref>
            </x14:sparkline>
            <x14:sparkline>
              <xm:f>'GF Balance Trends By Agency'!D833:J833</xm:f>
              <xm:sqref>K833</xm:sqref>
            </x14:sparkline>
            <x14:sparkline>
              <xm:f>'GF Balance Trends By Agency'!D834:J834</xm:f>
              <xm:sqref>K834</xm:sqref>
            </x14:sparkline>
            <x14:sparkline>
              <xm:f>'GF Balance Trends By Agency'!D835:J835</xm:f>
              <xm:sqref>K835</xm:sqref>
            </x14:sparkline>
            <x14:sparkline>
              <xm:f>'GF Balance Trends By Agency'!D836:J836</xm:f>
              <xm:sqref>K836</xm:sqref>
            </x14:sparkline>
            <x14:sparkline>
              <xm:f>'GF Balance Trends By Agency'!D837:J837</xm:f>
              <xm:sqref>K837</xm:sqref>
            </x14:sparkline>
            <x14:sparkline>
              <xm:f>'GF Balance Trends By Agency'!D838:J838</xm:f>
              <xm:sqref>K838</xm:sqref>
            </x14:sparkline>
            <x14:sparkline>
              <xm:f>'GF Balance Trends By Agency'!D839:J839</xm:f>
              <xm:sqref>K839</xm:sqref>
            </x14:sparkline>
            <x14:sparkline>
              <xm:f>'GF Balance Trends By Agency'!D840:J840</xm:f>
              <xm:sqref>K840</xm:sqref>
            </x14:sparkline>
            <x14:sparkline>
              <xm:f>'GF Balance Trends By Agency'!D841:J841</xm:f>
              <xm:sqref>K841</xm:sqref>
            </x14:sparkline>
            <x14:sparkline>
              <xm:f>'GF Balance Trends By Agency'!D842:J842</xm:f>
              <xm:sqref>K842</xm:sqref>
            </x14:sparkline>
            <x14:sparkline>
              <xm:f>'GF Balance Trends By Agency'!D843:J843</xm:f>
              <xm:sqref>K843</xm:sqref>
            </x14:sparkline>
            <x14:sparkline>
              <xm:f>'GF Balance Trends By Agency'!D844:J844</xm:f>
              <xm:sqref>K844</xm:sqref>
            </x14:sparkline>
            <x14:sparkline>
              <xm:f>'GF Balance Trends By Agency'!D845:J845</xm:f>
              <xm:sqref>K845</xm:sqref>
            </x14:sparkline>
            <x14:sparkline>
              <xm:f>'GF Balance Trends By Agency'!D846:J846</xm:f>
              <xm:sqref>K846</xm:sqref>
            </x14:sparkline>
            <x14:sparkline>
              <xm:f>'GF Balance Trends By Agency'!D847:J847</xm:f>
              <xm:sqref>K847</xm:sqref>
            </x14:sparkline>
            <x14:sparkline>
              <xm:f>'GF Balance Trends By Agency'!D848:J848</xm:f>
              <xm:sqref>K848</xm:sqref>
            </x14:sparkline>
            <x14:sparkline>
              <xm:f>'GF Balance Trends By Agency'!D849:J849</xm:f>
              <xm:sqref>K849</xm:sqref>
            </x14:sparkline>
            <x14:sparkline>
              <xm:f>'GF Balance Trends By Agency'!D850:J850</xm:f>
              <xm:sqref>K850</xm:sqref>
            </x14:sparkline>
            <x14:sparkline>
              <xm:f>'GF Balance Trends By Agency'!D851:J851</xm:f>
              <xm:sqref>K851</xm:sqref>
            </x14:sparkline>
            <x14:sparkline>
              <xm:f>'GF Balance Trends By Agency'!D852:J852</xm:f>
              <xm:sqref>K852</xm:sqref>
            </x14:sparkline>
            <x14:sparkline>
              <xm:f>'GF Balance Trends By Agency'!D853:J853</xm:f>
              <xm:sqref>K853</xm:sqref>
            </x14:sparkline>
            <x14:sparkline>
              <xm:f>'GF Balance Trends By Agency'!D854:J854</xm:f>
              <xm:sqref>K854</xm:sqref>
            </x14:sparkline>
            <x14:sparkline>
              <xm:f>'GF Balance Trends By Agency'!D855:J855</xm:f>
              <xm:sqref>K855</xm:sqref>
            </x14:sparkline>
            <x14:sparkline>
              <xm:f>'GF Balance Trends By Agency'!D856:J856</xm:f>
              <xm:sqref>K856</xm:sqref>
            </x14:sparkline>
            <x14:sparkline>
              <xm:f>'GF Balance Trends By Agency'!D857:J857</xm:f>
              <xm:sqref>K857</xm:sqref>
            </x14:sparkline>
            <x14:sparkline>
              <xm:f>'GF Balance Trends By Agency'!D858:J858</xm:f>
              <xm:sqref>K858</xm:sqref>
            </x14:sparkline>
            <x14:sparkline>
              <xm:f>'GF Balance Trends By Agency'!D859:J859</xm:f>
              <xm:sqref>K859</xm:sqref>
            </x14:sparkline>
            <x14:sparkline>
              <xm:f>'GF Balance Trends By Agency'!D860:J860</xm:f>
              <xm:sqref>K860</xm:sqref>
            </x14:sparkline>
            <x14:sparkline>
              <xm:f>'GF Balance Trends By Agency'!D861:J861</xm:f>
              <xm:sqref>K861</xm:sqref>
            </x14:sparkline>
            <x14:sparkline>
              <xm:f>'GF Balance Trends By Agency'!D862:J862</xm:f>
              <xm:sqref>K862</xm:sqref>
            </x14:sparkline>
            <x14:sparkline>
              <xm:f>'GF Balance Trends By Agency'!D863:J863</xm:f>
              <xm:sqref>K863</xm:sqref>
            </x14:sparkline>
            <x14:sparkline>
              <xm:f>'GF Balance Trends By Agency'!D864:J864</xm:f>
              <xm:sqref>K864</xm:sqref>
            </x14:sparkline>
            <x14:sparkline>
              <xm:f>'GF Balance Trends By Agency'!D865:J865</xm:f>
              <xm:sqref>K865</xm:sqref>
            </x14:sparkline>
            <x14:sparkline>
              <xm:f>'GF Balance Trends By Agency'!D866:J866</xm:f>
              <xm:sqref>K866</xm:sqref>
            </x14:sparkline>
            <x14:sparkline>
              <xm:f>'GF Balance Trends By Agency'!D867:J867</xm:f>
              <xm:sqref>K867</xm:sqref>
            </x14:sparkline>
            <x14:sparkline>
              <xm:f>'GF Balance Trends By Agency'!D868:J868</xm:f>
              <xm:sqref>K868</xm:sqref>
            </x14:sparkline>
            <x14:sparkline>
              <xm:f>'GF Balance Trends By Agency'!D869:J869</xm:f>
              <xm:sqref>K869</xm:sqref>
            </x14:sparkline>
            <x14:sparkline>
              <xm:f>'GF Balance Trends By Agency'!D870:J870</xm:f>
              <xm:sqref>K870</xm:sqref>
            </x14:sparkline>
            <x14:sparkline>
              <xm:f>'GF Balance Trends By Agency'!D871:J871</xm:f>
              <xm:sqref>K871</xm:sqref>
            </x14:sparkline>
            <x14:sparkline>
              <xm:f>'GF Balance Trends By Agency'!D872:J872</xm:f>
              <xm:sqref>K872</xm:sqref>
            </x14:sparkline>
            <x14:sparkline>
              <xm:f>'GF Balance Trends By Agency'!D873:J873</xm:f>
              <xm:sqref>K873</xm:sqref>
            </x14:sparkline>
            <x14:sparkline>
              <xm:f>'GF Balance Trends By Agency'!D874:J874</xm:f>
              <xm:sqref>K874</xm:sqref>
            </x14:sparkline>
            <x14:sparkline>
              <xm:f>'GF Balance Trends By Agency'!D875:J875</xm:f>
              <xm:sqref>K875</xm:sqref>
            </x14:sparkline>
            <x14:sparkline>
              <xm:f>'GF Balance Trends By Agency'!D876:J876</xm:f>
              <xm:sqref>K876</xm:sqref>
            </x14:sparkline>
            <x14:sparkline>
              <xm:f>'GF Balance Trends By Agency'!D877:J877</xm:f>
              <xm:sqref>K877</xm:sqref>
            </x14:sparkline>
            <x14:sparkline>
              <xm:f>'GF Balance Trends By Agency'!D878:J878</xm:f>
              <xm:sqref>K878</xm:sqref>
            </x14:sparkline>
            <x14:sparkline>
              <xm:f>'GF Balance Trends By Agency'!D879:J879</xm:f>
              <xm:sqref>K879</xm:sqref>
            </x14:sparkline>
            <x14:sparkline>
              <xm:f>'GF Balance Trends By Agency'!D880:J880</xm:f>
              <xm:sqref>K880</xm:sqref>
            </x14:sparkline>
            <x14:sparkline>
              <xm:f>'GF Balance Trends By Agency'!D881:J881</xm:f>
              <xm:sqref>K881</xm:sqref>
            </x14:sparkline>
            <x14:sparkline>
              <xm:f>'GF Balance Trends By Agency'!D882:J882</xm:f>
              <xm:sqref>K882</xm:sqref>
            </x14:sparkline>
            <x14:sparkline>
              <xm:f>'GF Balance Trends By Agency'!D883:J883</xm:f>
              <xm:sqref>K883</xm:sqref>
            </x14:sparkline>
            <x14:sparkline>
              <xm:f>'GF Balance Trends By Agency'!D884:J884</xm:f>
              <xm:sqref>K884</xm:sqref>
            </x14:sparkline>
            <x14:sparkline>
              <xm:f>'GF Balance Trends By Agency'!D885:J885</xm:f>
              <xm:sqref>K885</xm:sqref>
            </x14:sparkline>
            <x14:sparkline>
              <xm:f>'GF Balance Trends By Agency'!D886:J886</xm:f>
              <xm:sqref>K886</xm:sqref>
            </x14:sparkline>
            <x14:sparkline>
              <xm:f>'GF Balance Trends By Agency'!D887:J887</xm:f>
              <xm:sqref>K887</xm:sqref>
            </x14:sparkline>
            <x14:sparkline>
              <xm:f>'GF Balance Trends By Agency'!D888:J888</xm:f>
              <xm:sqref>K888</xm:sqref>
            </x14:sparkline>
            <x14:sparkline>
              <xm:f>'GF Balance Trends By Agency'!D889:J889</xm:f>
              <xm:sqref>K889</xm:sqref>
            </x14:sparkline>
            <x14:sparkline>
              <xm:f>'GF Balance Trends By Agency'!D890:J890</xm:f>
              <xm:sqref>K890</xm:sqref>
            </x14:sparkline>
            <x14:sparkline>
              <xm:f>'GF Balance Trends By Agency'!D891:J891</xm:f>
              <xm:sqref>K891</xm:sqref>
            </x14:sparkline>
            <x14:sparkline>
              <xm:f>'GF Balance Trends By Agency'!D892:J892</xm:f>
              <xm:sqref>K892</xm:sqref>
            </x14:sparkline>
            <x14:sparkline>
              <xm:f>'GF Balance Trends By Agency'!D893:J893</xm:f>
              <xm:sqref>K893</xm:sqref>
            </x14:sparkline>
            <x14:sparkline>
              <xm:f>'GF Balance Trends By Agency'!D894:J894</xm:f>
              <xm:sqref>K894</xm:sqref>
            </x14:sparkline>
            <x14:sparkline>
              <xm:f>'GF Balance Trends By Agency'!D895:J895</xm:f>
              <xm:sqref>K895</xm:sqref>
            </x14:sparkline>
            <x14:sparkline>
              <xm:f>'GF Balance Trends By Agency'!D896:J896</xm:f>
              <xm:sqref>K896</xm:sqref>
            </x14:sparkline>
            <x14:sparkline>
              <xm:f>'GF Balance Trends By Agency'!D897:J897</xm:f>
              <xm:sqref>K897</xm:sqref>
            </x14:sparkline>
            <x14:sparkline>
              <xm:f>'GF Balance Trends By Agency'!D898:J898</xm:f>
              <xm:sqref>K898</xm:sqref>
            </x14:sparkline>
            <x14:sparkline>
              <xm:f>'GF Balance Trends By Agency'!D899:J899</xm:f>
              <xm:sqref>K899</xm:sqref>
            </x14:sparkline>
            <x14:sparkline>
              <xm:f>'GF Balance Trends By Agency'!D900:J900</xm:f>
              <xm:sqref>K900</xm:sqref>
            </x14:sparkline>
            <x14:sparkline>
              <xm:f>'GF Balance Trends By Agency'!D901:J901</xm:f>
              <xm:sqref>K901</xm:sqref>
            </x14:sparkline>
            <x14:sparkline>
              <xm:f>'GF Balance Trends By Agency'!D902:J902</xm:f>
              <xm:sqref>K902</xm:sqref>
            </x14:sparkline>
            <x14:sparkline>
              <xm:f>'GF Balance Trends By Agency'!D903:J903</xm:f>
              <xm:sqref>K903</xm:sqref>
            </x14:sparkline>
            <x14:sparkline>
              <xm:f>'GF Balance Trends By Agency'!D904:J904</xm:f>
              <xm:sqref>K904</xm:sqref>
            </x14:sparkline>
            <x14:sparkline>
              <xm:f>'GF Balance Trends By Agency'!D905:J905</xm:f>
              <xm:sqref>K905</xm:sqref>
            </x14:sparkline>
            <x14:sparkline>
              <xm:f>'GF Balance Trends By Agency'!D906:J906</xm:f>
              <xm:sqref>K906</xm:sqref>
            </x14:sparkline>
            <x14:sparkline>
              <xm:f>'GF Balance Trends By Agency'!D907:J907</xm:f>
              <xm:sqref>K907</xm:sqref>
            </x14:sparkline>
            <x14:sparkline>
              <xm:f>'GF Balance Trends By Agency'!D908:J908</xm:f>
              <xm:sqref>K908</xm:sqref>
            </x14:sparkline>
            <x14:sparkline>
              <xm:f>'GF Balance Trends By Agency'!D909:J909</xm:f>
              <xm:sqref>K909</xm:sqref>
            </x14:sparkline>
            <x14:sparkline>
              <xm:f>'GF Balance Trends By Agency'!D910:J910</xm:f>
              <xm:sqref>K910</xm:sqref>
            </x14:sparkline>
            <x14:sparkline>
              <xm:f>'GF Balance Trends By Agency'!D911:J911</xm:f>
              <xm:sqref>K911</xm:sqref>
            </x14:sparkline>
            <x14:sparkline>
              <xm:f>'GF Balance Trends By Agency'!D912:J912</xm:f>
              <xm:sqref>K912</xm:sqref>
            </x14:sparkline>
            <x14:sparkline>
              <xm:f>'GF Balance Trends By Agency'!D913:J913</xm:f>
              <xm:sqref>K913</xm:sqref>
            </x14:sparkline>
            <x14:sparkline>
              <xm:f>'GF Balance Trends By Agency'!D914:J914</xm:f>
              <xm:sqref>K914</xm:sqref>
            </x14:sparkline>
            <x14:sparkline>
              <xm:f>'GF Balance Trends By Agency'!D915:J915</xm:f>
              <xm:sqref>K915</xm:sqref>
            </x14:sparkline>
            <x14:sparkline>
              <xm:f>'GF Balance Trends By Agency'!D916:J916</xm:f>
              <xm:sqref>K916</xm:sqref>
            </x14:sparkline>
            <x14:sparkline>
              <xm:f>'GF Balance Trends By Agency'!D917:J917</xm:f>
              <xm:sqref>K917</xm:sqref>
            </x14:sparkline>
            <x14:sparkline>
              <xm:f>'GF Balance Trends By Agency'!D918:J918</xm:f>
              <xm:sqref>K918</xm:sqref>
            </x14:sparkline>
            <x14:sparkline>
              <xm:f>'GF Balance Trends By Agency'!D919:J919</xm:f>
              <xm:sqref>K919</xm:sqref>
            </x14:sparkline>
            <x14:sparkline>
              <xm:f>'GF Balance Trends By Agency'!D920:J920</xm:f>
              <xm:sqref>K920</xm:sqref>
            </x14:sparkline>
            <x14:sparkline>
              <xm:f>'GF Balance Trends By Agency'!D921:J921</xm:f>
              <xm:sqref>K921</xm:sqref>
            </x14:sparkline>
            <x14:sparkline>
              <xm:f>'GF Balance Trends By Agency'!D922:J922</xm:f>
              <xm:sqref>K922</xm:sqref>
            </x14:sparkline>
            <x14:sparkline>
              <xm:f>'GF Balance Trends By Agency'!D923:J923</xm:f>
              <xm:sqref>K923</xm:sqref>
            </x14:sparkline>
            <x14:sparkline>
              <xm:f>'GF Balance Trends By Agency'!D924:J924</xm:f>
              <xm:sqref>K924</xm:sqref>
            </x14:sparkline>
            <x14:sparkline>
              <xm:f>'GF Balance Trends By Agency'!D925:J925</xm:f>
              <xm:sqref>K925</xm:sqref>
            </x14:sparkline>
            <x14:sparkline>
              <xm:f>'GF Balance Trends By Agency'!D926:J926</xm:f>
              <xm:sqref>K926</xm:sqref>
            </x14:sparkline>
            <x14:sparkline>
              <xm:f>'GF Balance Trends By Agency'!D927:J927</xm:f>
              <xm:sqref>K927</xm:sqref>
            </x14:sparkline>
            <x14:sparkline>
              <xm:f>'GF Balance Trends By Agency'!D928:J928</xm:f>
              <xm:sqref>K928</xm:sqref>
            </x14:sparkline>
            <x14:sparkline>
              <xm:f>'GF Balance Trends By Agency'!D929:J929</xm:f>
              <xm:sqref>K929</xm:sqref>
            </x14:sparkline>
            <x14:sparkline>
              <xm:f>'GF Balance Trends By Agency'!D930:J930</xm:f>
              <xm:sqref>K930</xm:sqref>
            </x14:sparkline>
            <x14:sparkline>
              <xm:f>'GF Balance Trends By Agency'!D931:J931</xm:f>
              <xm:sqref>K931</xm:sqref>
            </x14:sparkline>
            <x14:sparkline>
              <xm:f>'GF Balance Trends By Agency'!D932:J932</xm:f>
              <xm:sqref>K932</xm:sqref>
            </x14:sparkline>
            <x14:sparkline>
              <xm:f>'GF Balance Trends By Agency'!D933:J933</xm:f>
              <xm:sqref>K933</xm:sqref>
            </x14:sparkline>
            <x14:sparkline>
              <xm:f>'GF Balance Trends By Agency'!D934:J934</xm:f>
              <xm:sqref>K934</xm:sqref>
            </x14:sparkline>
            <x14:sparkline>
              <xm:f>'GF Balance Trends By Agency'!D935:J935</xm:f>
              <xm:sqref>K935</xm:sqref>
            </x14:sparkline>
            <x14:sparkline>
              <xm:f>'GF Balance Trends By Agency'!D936:J936</xm:f>
              <xm:sqref>K936</xm:sqref>
            </x14:sparkline>
            <x14:sparkline>
              <xm:f>'GF Balance Trends By Agency'!D937:J937</xm:f>
              <xm:sqref>K937</xm:sqref>
            </x14:sparkline>
            <x14:sparkline>
              <xm:f>'GF Balance Trends By Agency'!D938:J938</xm:f>
              <xm:sqref>K938</xm:sqref>
            </x14:sparkline>
            <x14:sparkline>
              <xm:f>'GF Balance Trends By Agency'!D939:J939</xm:f>
              <xm:sqref>K939</xm:sqref>
            </x14:sparkline>
            <x14:sparkline>
              <xm:f>'GF Balance Trends By Agency'!D940:J940</xm:f>
              <xm:sqref>K940</xm:sqref>
            </x14:sparkline>
            <x14:sparkline>
              <xm:f>'GF Balance Trends By Agency'!D941:J941</xm:f>
              <xm:sqref>K941</xm:sqref>
            </x14:sparkline>
            <x14:sparkline>
              <xm:f>'GF Balance Trends By Agency'!D942:J942</xm:f>
              <xm:sqref>K942</xm:sqref>
            </x14:sparkline>
            <x14:sparkline>
              <xm:f>'GF Balance Trends By Agency'!D943:J943</xm:f>
              <xm:sqref>K943</xm:sqref>
            </x14:sparkline>
            <x14:sparkline>
              <xm:f>'GF Balance Trends By Agency'!D944:J944</xm:f>
              <xm:sqref>K944</xm:sqref>
            </x14:sparkline>
            <x14:sparkline>
              <xm:f>'GF Balance Trends By Agency'!D945:J945</xm:f>
              <xm:sqref>K945</xm:sqref>
            </x14:sparkline>
            <x14:sparkline>
              <xm:f>'GF Balance Trends By Agency'!D946:J946</xm:f>
              <xm:sqref>K946</xm:sqref>
            </x14:sparkline>
            <x14:sparkline>
              <xm:f>'GF Balance Trends By Agency'!D947:J947</xm:f>
              <xm:sqref>K947</xm:sqref>
            </x14:sparkline>
            <x14:sparkline>
              <xm:f>'GF Balance Trends By Agency'!D948:J948</xm:f>
              <xm:sqref>K948</xm:sqref>
            </x14:sparkline>
            <x14:sparkline>
              <xm:f>'GF Balance Trends By Agency'!D949:J949</xm:f>
              <xm:sqref>K949</xm:sqref>
            </x14:sparkline>
            <x14:sparkline>
              <xm:f>'GF Balance Trends By Agency'!D950:J950</xm:f>
              <xm:sqref>K950</xm:sqref>
            </x14:sparkline>
            <x14:sparkline>
              <xm:f>'GF Balance Trends By Agency'!D951:J951</xm:f>
              <xm:sqref>K951</xm:sqref>
            </x14:sparkline>
            <x14:sparkline>
              <xm:f>'GF Balance Trends By Agency'!D952:J952</xm:f>
              <xm:sqref>K952</xm:sqref>
            </x14:sparkline>
            <x14:sparkline>
              <xm:f>'GF Balance Trends By Agency'!D953:J953</xm:f>
              <xm:sqref>K953</xm:sqref>
            </x14:sparkline>
            <x14:sparkline>
              <xm:f>'GF Balance Trends By Agency'!D954:J954</xm:f>
              <xm:sqref>K954</xm:sqref>
            </x14:sparkline>
            <x14:sparkline>
              <xm:f>'GF Balance Trends By Agency'!D955:J955</xm:f>
              <xm:sqref>K955</xm:sqref>
            </x14:sparkline>
            <x14:sparkline>
              <xm:f>'GF Balance Trends By Agency'!D956:J956</xm:f>
              <xm:sqref>K956</xm:sqref>
            </x14:sparkline>
            <x14:sparkline>
              <xm:f>'GF Balance Trends By Agency'!D957:J957</xm:f>
              <xm:sqref>K957</xm:sqref>
            </x14:sparkline>
            <x14:sparkline>
              <xm:f>'GF Balance Trends By Agency'!D958:J958</xm:f>
              <xm:sqref>K958</xm:sqref>
            </x14:sparkline>
            <x14:sparkline>
              <xm:f>'GF Balance Trends By Agency'!D959:J959</xm:f>
              <xm:sqref>K959</xm:sqref>
            </x14:sparkline>
            <x14:sparkline>
              <xm:f>'GF Balance Trends By Agency'!D960:J960</xm:f>
              <xm:sqref>K960</xm:sqref>
            </x14:sparkline>
            <x14:sparkline>
              <xm:f>'GF Balance Trends By Agency'!D961:J961</xm:f>
              <xm:sqref>K961</xm:sqref>
            </x14:sparkline>
            <x14:sparkline>
              <xm:f>'GF Balance Trends By Agency'!D962:J962</xm:f>
              <xm:sqref>K962</xm:sqref>
            </x14:sparkline>
            <x14:sparkline>
              <xm:f>'GF Balance Trends By Agency'!D963:J963</xm:f>
              <xm:sqref>K963</xm:sqref>
            </x14:sparkline>
            <x14:sparkline>
              <xm:f>'GF Balance Trends By Agency'!D964:J964</xm:f>
              <xm:sqref>K964</xm:sqref>
            </x14:sparkline>
            <x14:sparkline>
              <xm:f>'GF Balance Trends By Agency'!D965:J965</xm:f>
              <xm:sqref>K965</xm:sqref>
            </x14:sparkline>
            <x14:sparkline>
              <xm:f>'GF Balance Trends By Agency'!D966:J966</xm:f>
              <xm:sqref>K966</xm:sqref>
            </x14:sparkline>
            <x14:sparkline>
              <xm:f>'GF Balance Trends By Agency'!D967:J967</xm:f>
              <xm:sqref>K967</xm:sqref>
            </x14:sparkline>
            <x14:sparkline>
              <xm:f>'GF Balance Trends By Agency'!D968:J968</xm:f>
              <xm:sqref>K968</xm:sqref>
            </x14:sparkline>
            <x14:sparkline>
              <xm:f>'GF Balance Trends By Agency'!D969:J969</xm:f>
              <xm:sqref>K969</xm:sqref>
            </x14:sparkline>
            <x14:sparkline>
              <xm:f>'GF Balance Trends By Agency'!D970:J970</xm:f>
              <xm:sqref>K970</xm:sqref>
            </x14:sparkline>
            <x14:sparkline>
              <xm:f>'GF Balance Trends By Agency'!D971:J971</xm:f>
              <xm:sqref>K971</xm:sqref>
            </x14:sparkline>
            <x14:sparkline>
              <xm:f>'GF Balance Trends By Agency'!D972:J972</xm:f>
              <xm:sqref>K972</xm:sqref>
            </x14:sparkline>
            <x14:sparkline>
              <xm:f>'GF Balance Trends By Agency'!D973:J973</xm:f>
              <xm:sqref>K973</xm:sqref>
            </x14:sparkline>
            <x14:sparkline>
              <xm:f>'GF Balance Trends By Agency'!D974:J974</xm:f>
              <xm:sqref>K974</xm:sqref>
            </x14:sparkline>
            <x14:sparkline>
              <xm:f>'GF Balance Trends By Agency'!D975:J975</xm:f>
              <xm:sqref>K975</xm:sqref>
            </x14:sparkline>
            <x14:sparkline>
              <xm:f>'GF Balance Trends By Agency'!D976:J976</xm:f>
              <xm:sqref>K976</xm:sqref>
            </x14:sparkline>
            <x14:sparkline>
              <xm:f>'GF Balance Trends By Agency'!D977:J977</xm:f>
              <xm:sqref>K977</xm:sqref>
            </x14:sparkline>
            <x14:sparkline>
              <xm:f>'GF Balance Trends By Agency'!D978:J978</xm:f>
              <xm:sqref>K978</xm:sqref>
            </x14:sparkline>
            <x14:sparkline>
              <xm:f>'GF Balance Trends By Agency'!D979:J979</xm:f>
              <xm:sqref>K979</xm:sqref>
            </x14:sparkline>
            <x14:sparkline>
              <xm:f>'GF Balance Trends By Agency'!D980:J980</xm:f>
              <xm:sqref>K980</xm:sqref>
            </x14:sparkline>
            <x14:sparkline>
              <xm:f>'GF Balance Trends By Agency'!D981:J981</xm:f>
              <xm:sqref>K981</xm:sqref>
            </x14:sparkline>
            <x14:sparkline>
              <xm:f>'GF Balance Trends By Agency'!D982:J982</xm:f>
              <xm:sqref>K982</xm:sqref>
            </x14:sparkline>
            <x14:sparkline>
              <xm:f>'GF Balance Trends By Agency'!D983:J983</xm:f>
              <xm:sqref>K983</xm:sqref>
            </x14:sparkline>
            <x14:sparkline>
              <xm:f>'GF Balance Trends By Agency'!D984:J984</xm:f>
              <xm:sqref>K984</xm:sqref>
            </x14:sparkline>
            <x14:sparkline>
              <xm:f>'GF Balance Trends By Agency'!D985:J985</xm:f>
              <xm:sqref>K985</xm:sqref>
            </x14:sparkline>
            <x14:sparkline>
              <xm:f>'GF Balance Trends By Agency'!D986:J986</xm:f>
              <xm:sqref>K986</xm:sqref>
            </x14:sparkline>
            <x14:sparkline>
              <xm:f>'GF Balance Trends By Agency'!D987:J987</xm:f>
              <xm:sqref>K987</xm:sqref>
            </x14:sparkline>
            <x14:sparkline>
              <xm:f>'GF Balance Trends By Agency'!D988:J988</xm:f>
              <xm:sqref>K988</xm:sqref>
            </x14:sparkline>
            <x14:sparkline>
              <xm:f>'GF Balance Trends By Agency'!D989:J989</xm:f>
              <xm:sqref>K989</xm:sqref>
            </x14:sparkline>
            <x14:sparkline>
              <xm:f>'GF Balance Trends By Agency'!D990:J990</xm:f>
              <xm:sqref>K990</xm:sqref>
            </x14:sparkline>
            <x14:sparkline>
              <xm:f>'GF Balance Trends By Agency'!D991:J991</xm:f>
              <xm:sqref>K991</xm:sqref>
            </x14:sparkline>
            <x14:sparkline>
              <xm:f>'GF Balance Trends By Agency'!D992:J992</xm:f>
              <xm:sqref>K992</xm:sqref>
            </x14:sparkline>
            <x14:sparkline>
              <xm:f>'GF Balance Trends By Agency'!D993:J993</xm:f>
              <xm:sqref>K993</xm:sqref>
            </x14:sparkline>
            <x14:sparkline>
              <xm:f>'GF Balance Trends By Agency'!D994:J994</xm:f>
              <xm:sqref>K994</xm:sqref>
            </x14:sparkline>
            <x14:sparkline>
              <xm:f>'GF Balance Trends By Agency'!D995:J995</xm:f>
              <xm:sqref>K995</xm:sqref>
            </x14:sparkline>
            <x14:sparkline>
              <xm:f>'GF Balance Trends By Agency'!D996:J996</xm:f>
              <xm:sqref>K996</xm:sqref>
            </x14:sparkline>
            <x14:sparkline>
              <xm:f>'GF Balance Trends By Agency'!D997:J997</xm:f>
              <xm:sqref>K997</xm:sqref>
            </x14:sparkline>
            <x14:sparkline>
              <xm:f>'GF Balance Trends By Agency'!D998:J998</xm:f>
              <xm:sqref>K998</xm:sqref>
            </x14:sparkline>
            <x14:sparkline>
              <xm:f>'GF Balance Trends By Agency'!D999:J999</xm:f>
              <xm:sqref>K999</xm:sqref>
            </x14:sparkline>
            <x14:sparkline>
              <xm:f>'GF Balance Trends By Agency'!D1000:J1000</xm:f>
              <xm:sqref>K1000</xm:sqref>
            </x14:sparkline>
            <x14:sparkline>
              <xm:f>'GF Balance Trends By Agency'!D1001:J1001</xm:f>
              <xm:sqref>K1001</xm:sqref>
            </x14:sparkline>
            <x14:sparkline>
              <xm:f>'GF Balance Trends By Agency'!D1002:J1002</xm:f>
              <xm:sqref>K1002</xm:sqref>
            </x14:sparkline>
            <x14:sparkline>
              <xm:f>'GF Balance Trends By Agency'!D1003:J1003</xm:f>
              <xm:sqref>K1003</xm:sqref>
            </x14:sparkline>
            <x14:sparkline>
              <xm:f>'GF Balance Trends By Agency'!D1004:J1004</xm:f>
              <xm:sqref>K1004</xm:sqref>
            </x14:sparkline>
            <x14:sparkline>
              <xm:f>'GF Balance Trends By Agency'!D1005:J1005</xm:f>
              <xm:sqref>K1005</xm:sqref>
            </x14:sparkline>
            <x14:sparkline>
              <xm:f>'GF Balance Trends By Agency'!D1006:J1006</xm:f>
              <xm:sqref>K1006</xm:sqref>
            </x14:sparkline>
            <x14:sparkline>
              <xm:f>'GF Balance Trends By Agency'!D1007:J1007</xm:f>
              <xm:sqref>K1007</xm:sqref>
            </x14:sparkline>
            <x14:sparkline>
              <xm:f>'GF Balance Trends By Agency'!D1008:J1008</xm:f>
              <xm:sqref>K1008</xm:sqref>
            </x14:sparkline>
            <x14:sparkline>
              <xm:f>'GF Balance Trends By Agency'!D1009:J1009</xm:f>
              <xm:sqref>K1009</xm:sqref>
            </x14:sparkline>
            <x14:sparkline>
              <xm:f>'GF Balance Trends By Agency'!D1010:J1010</xm:f>
              <xm:sqref>K1010</xm:sqref>
            </x14:sparkline>
            <x14:sparkline>
              <xm:f>'GF Balance Trends By Agency'!D1011:J1011</xm:f>
              <xm:sqref>K1011</xm:sqref>
            </x14:sparkline>
            <x14:sparkline>
              <xm:f>'GF Balance Trends By Agency'!D1012:J1012</xm:f>
              <xm:sqref>K1012</xm:sqref>
            </x14:sparkline>
            <x14:sparkline>
              <xm:f>'GF Balance Trends By Agency'!D1013:J1013</xm:f>
              <xm:sqref>K1013</xm:sqref>
            </x14:sparkline>
            <x14:sparkline>
              <xm:f>'GF Balance Trends By Agency'!D1014:J1014</xm:f>
              <xm:sqref>K1014</xm:sqref>
            </x14:sparkline>
            <x14:sparkline>
              <xm:f>'GF Balance Trends By Agency'!D1015:J1015</xm:f>
              <xm:sqref>K1015</xm:sqref>
            </x14:sparkline>
            <x14:sparkline>
              <xm:f>'GF Balance Trends By Agency'!D1016:J1016</xm:f>
              <xm:sqref>K1016</xm:sqref>
            </x14:sparkline>
            <x14:sparkline>
              <xm:f>'GF Balance Trends By Agency'!D1017:J1017</xm:f>
              <xm:sqref>K1017</xm:sqref>
            </x14:sparkline>
            <x14:sparkline>
              <xm:f>'GF Balance Trends By Agency'!D1018:J1018</xm:f>
              <xm:sqref>K1018</xm:sqref>
            </x14:sparkline>
            <x14:sparkline>
              <xm:f>'GF Balance Trends By Agency'!D1019:J1019</xm:f>
              <xm:sqref>K1019</xm:sqref>
            </x14:sparkline>
            <x14:sparkline>
              <xm:f>'GF Balance Trends By Agency'!D1020:J1020</xm:f>
              <xm:sqref>K1020</xm:sqref>
            </x14:sparkline>
            <x14:sparkline>
              <xm:f>'GF Balance Trends By Agency'!D1021:J1021</xm:f>
              <xm:sqref>K1021</xm:sqref>
            </x14:sparkline>
            <x14:sparkline>
              <xm:f>'GF Balance Trends By Agency'!D1022:J1022</xm:f>
              <xm:sqref>K1022</xm:sqref>
            </x14:sparkline>
            <x14:sparkline>
              <xm:f>'GF Balance Trends By Agency'!D1023:J1023</xm:f>
              <xm:sqref>K1023</xm:sqref>
            </x14:sparkline>
            <x14:sparkline>
              <xm:f>'GF Balance Trends By Agency'!D1024:J1024</xm:f>
              <xm:sqref>K1024</xm:sqref>
            </x14:sparkline>
            <x14:sparkline>
              <xm:f>'GF Balance Trends By Agency'!D1025:J1025</xm:f>
              <xm:sqref>K1025</xm:sqref>
            </x14:sparkline>
            <x14:sparkline>
              <xm:f>'GF Balance Trends By Agency'!D1026:J1026</xm:f>
              <xm:sqref>K1026</xm:sqref>
            </x14:sparkline>
            <x14:sparkline>
              <xm:f>'GF Balance Trends By Agency'!D1027:J1027</xm:f>
              <xm:sqref>K1027</xm:sqref>
            </x14:sparkline>
            <x14:sparkline>
              <xm:f>'GF Balance Trends By Agency'!D1028:J1028</xm:f>
              <xm:sqref>K1028</xm:sqref>
            </x14:sparkline>
            <x14:sparkline>
              <xm:f>'GF Balance Trends By Agency'!D1029:J1029</xm:f>
              <xm:sqref>K1029</xm:sqref>
            </x14:sparkline>
            <x14:sparkline>
              <xm:f>'GF Balance Trends By Agency'!D1030:J1030</xm:f>
              <xm:sqref>K1030</xm:sqref>
            </x14:sparkline>
            <x14:sparkline>
              <xm:f>'GF Balance Trends By Agency'!D1031:J1031</xm:f>
              <xm:sqref>K1031</xm:sqref>
            </x14:sparkline>
            <x14:sparkline>
              <xm:f>'GF Balance Trends By Agency'!D1032:J1032</xm:f>
              <xm:sqref>K1032</xm:sqref>
            </x14:sparkline>
            <x14:sparkline>
              <xm:f>'GF Balance Trends By Agency'!D1033:J1033</xm:f>
              <xm:sqref>K1033</xm:sqref>
            </x14:sparkline>
            <x14:sparkline>
              <xm:f>'GF Balance Trends By Agency'!D1034:J1034</xm:f>
              <xm:sqref>K1034</xm:sqref>
            </x14:sparkline>
            <x14:sparkline>
              <xm:f>'GF Balance Trends By Agency'!D1035:J1035</xm:f>
              <xm:sqref>K1035</xm:sqref>
            </x14:sparkline>
            <x14:sparkline>
              <xm:f>'GF Balance Trends By Agency'!D1036:J1036</xm:f>
              <xm:sqref>K1036</xm:sqref>
            </x14:sparkline>
            <x14:sparkline>
              <xm:f>'GF Balance Trends By Agency'!D1037:J1037</xm:f>
              <xm:sqref>K1037</xm:sqref>
            </x14:sparkline>
            <x14:sparkline>
              <xm:f>'GF Balance Trends By Agency'!D1038:J1038</xm:f>
              <xm:sqref>K1038</xm:sqref>
            </x14:sparkline>
            <x14:sparkline>
              <xm:f>'GF Balance Trends By Agency'!D1039:J1039</xm:f>
              <xm:sqref>K1039</xm:sqref>
            </x14:sparkline>
            <x14:sparkline>
              <xm:f>'GF Balance Trends By Agency'!D1040:J1040</xm:f>
              <xm:sqref>K1040</xm:sqref>
            </x14:sparkline>
            <x14:sparkline>
              <xm:f>'GF Balance Trends By Agency'!D1041:J1041</xm:f>
              <xm:sqref>K1041</xm:sqref>
            </x14:sparkline>
            <x14:sparkline>
              <xm:f>'GF Balance Trends By Agency'!D1042:J1042</xm:f>
              <xm:sqref>K1042</xm:sqref>
            </x14:sparkline>
            <x14:sparkline>
              <xm:f>'GF Balance Trends By Agency'!D1043:J1043</xm:f>
              <xm:sqref>K1043</xm:sqref>
            </x14:sparkline>
            <x14:sparkline>
              <xm:f>'GF Balance Trends By Agency'!D1044:J1044</xm:f>
              <xm:sqref>K1044</xm:sqref>
            </x14:sparkline>
            <x14:sparkline>
              <xm:f>'GF Balance Trends By Agency'!D1045:J1045</xm:f>
              <xm:sqref>K1045</xm:sqref>
            </x14:sparkline>
            <x14:sparkline>
              <xm:f>'GF Balance Trends By Agency'!D1046:J1046</xm:f>
              <xm:sqref>K1046</xm:sqref>
            </x14:sparkline>
            <x14:sparkline>
              <xm:f>'GF Balance Trends By Agency'!D1047:J1047</xm:f>
              <xm:sqref>K1047</xm:sqref>
            </x14:sparkline>
            <x14:sparkline>
              <xm:f>'GF Balance Trends By Agency'!D1048:J1048</xm:f>
              <xm:sqref>K1048</xm:sqref>
            </x14:sparkline>
            <x14:sparkline>
              <xm:f>'GF Balance Trends By Agency'!D1049:J1049</xm:f>
              <xm:sqref>K1049</xm:sqref>
            </x14:sparkline>
            <x14:sparkline>
              <xm:f>'GF Balance Trends By Agency'!D1050:J1050</xm:f>
              <xm:sqref>K1050</xm:sqref>
            </x14:sparkline>
            <x14:sparkline>
              <xm:f>'GF Balance Trends By Agency'!D1051:J1051</xm:f>
              <xm:sqref>K1051</xm:sqref>
            </x14:sparkline>
            <x14:sparkline>
              <xm:f>'GF Balance Trends By Agency'!D1052:J1052</xm:f>
              <xm:sqref>K1052</xm:sqref>
            </x14:sparkline>
            <x14:sparkline>
              <xm:f>'GF Balance Trends By Agency'!D1053:J1053</xm:f>
              <xm:sqref>K1053</xm:sqref>
            </x14:sparkline>
            <x14:sparkline>
              <xm:f>'GF Balance Trends By Agency'!D1054:J1054</xm:f>
              <xm:sqref>K1054</xm:sqref>
            </x14:sparkline>
            <x14:sparkline>
              <xm:f>'GF Balance Trends By Agency'!D1055:J1055</xm:f>
              <xm:sqref>K1055</xm:sqref>
            </x14:sparkline>
            <x14:sparkline>
              <xm:f>'GF Balance Trends By Agency'!D1056:J1056</xm:f>
              <xm:sqref>K1056</xm:sqref>
            </x14:sparkline>
            <x14:sparkline>
              <xm:f>'GF Balance Trends By Agency'!D1057:J1057</xm:f>
              <xm:sqref>K1057</xm:sqref>
            </x14:sparkline>
          </x14:sparklines>
        </x14:sparklineGroup>
      </x14:sparklineGroups>
    </ext>
    <ext xmlns:x14="http://schemas.microsoft.com/office/spreadsheetml/2009/9/main" uri="{A8765BA9-456A-4dab-B4F3-ACF838C121DE}">
      <x14:slicerList>
        <x14:slicer r:id="rId4"/>
      </x14:slicerList>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BF0BB7-958F-41C3-BA1E-FB20B9D7DE5D}">
  <sheetPr>
    <pageSetUpPr fitToPage="1"/>
  </sheetPr>
  <dimension ref="A1:L2651"/>
  <sheetViews>
    <sheetView showGridLines="0" workbookViewId="0">
      <pane ySplit="14" topLeftCell="A15" activePane="bottomLeft" state="frozen"/>
      <selection pane="bottomLeft" activeCell="B14" sqref="B14"/>
    </sheetView>
  </sheetViews>
  <sheetFormatPr defaultColWidth="0" defaultRowHeight="15" outlineLevelRow="1" x14ac:dyDescent="0.25"/>
  <cols>
    <col min="1" max="1" width="1.140625" customWidth="1"/>
    <col min="2" max="2" width="72.28515625" customWidth="1"/>
    <col min="3" max="3" width="8.85546875" hidden="1" customWidth="1"/>
    <col min="4" max="9" width="14.5703125" bestFit="1" customWidth="1"/>
    <col min="10" max="10" width="14.5703125" customWidth="1"/>
    <col min="11" max="11" width="13.140625" customWidth="1"/>
    <col min="12" max="12" width="1.42578125" customWidth="1"/>
    <col min="13" max="16384" width="8.7109375" hidden="1"/>
  </cols>
  <sheetData>
    <row r="1" spans="2:11" outlineLevel="1" x14ac:dyDescent="0.25"/>
    <row r="2" spans="2:11" outlineLevel="1" x14ac:dyDescent="0.25"/>
    <row r="3" spans="2:11" outlineLevel="1" x14ac:dyDescent="0.25"/>
    <row r="4" spans="2:11" outlineLevel="1" x14ac:dyDescent="0.25"/>
    <row r="5" spans="2:11" outlineLevel="1" x14ac:dyDescent="0.25"/>
    <row r="6" spans="2:11" outlineLevel="1" x14ac:dyDescent="0.25"/>
    <row r="7" spans="2:11" outlineLevel="1" x14ac:dyDescent="0.25"/>
    <row r="8" spans="2:11" outlineLevel="1" x14ac:dyDescent="0.25"/>
    <row r="9" spans="2:11" outlineLevel="1" x14ac:dyDescent="0.25"/>
    <row r="10" spans="2:11" outlineLevel="1" x14ac:dyDescent="0.25"/>
    <row r="11" spans="2:11" x14ac:dyDescent="0.25">
      <c r="B11" s="17" t="s">
        <v>0</v>
      </c>
    </row>
    <row r="12" spans="2:11" ht="18.75" x14ac:dyDescent="0.3">
      <c r="B12" s="16" t="s">
        <v>13</v>
      </c>
    </row>
    <row r="13" spans="2:11" ht="6.75" customHeight="1" x14ac:dyDescent="0.25"/>
    <row r="14" spans="2:11" x14ac:dyDescent="0.25">
      <c r="B14" s="15" t="s">
        <v>2</v>
      </c>
      <c r="C14" s="8" t="s">
        <v>3</v>
      </c>
      <c r="D14" s="8" t="s">
        <v>4</v>
      </c>
      <c r="E14" s="8" t="s">
        <v>5</v>
      </c>
      <c r="F14" s="8" t="s">
        <v>6</v>
      </c>
      <c r="G14" s="8" t="s">
        <v>7</v>
      </c>
      <c r="H14" s="8" t="s">
        <v>8</v>
      </c>
      <c r="I14" s="8" t="s">
        <v>2507</v>
      </c>
      <c r="J14" s="8" t="s">
        <v>2663</v>
      </c>
      <c r="K14" s="25" t="s">
        <v>9</v>
      </c>
    </row>
    <row r="15" spans="2:11" x14ac:dyDescent="0.25">
      <c r="B15" s="40" t="s">
        <v>247</v>
      </c>
      <c r="C15" s="40"/>
      <c r="D15" s="40"/>
      <c r="E15" s="40"/>
      <c r="F15" s="40"/>
      <c r="G15" s="40"/>
      <c r="H15" s="40"/>
      <c r="I15" s="40"/>
      <c r="J15" s="40"/>
      <c r="K15" s="26"/>
    </row>
    <row r="16" spans="2:11" ht="16.5" thickTop="1" thickBot="1" x14ac:dyDescent="0.3">
      <c r="B16" s="11" t="s">
        <v>283</v>
      </c>
      <c r="C16" s="39"/>
      <c r="D16" s="7"/>
      <c r="E16" s="7"/>
      <c r="F16" s="7"/>
      <c r="G16" s="7"/>
      <c r="H16" s="7"/>
      <c r="I16" s="7"/>
      <c r="J16" s="7"/>
    </row>
    <row r="17" spans="2:11" ht="16.5" thickTop="1" thickBot="1" x14ac:dyDescent="0.3">
      <c r="B17" s="12" t="s">
        <v>128</v>
      </c>
      <c r="C17" s="39"/>
      <c r="D17" s="7"/>
      <c r="E17" s="7"/>
      <c r="F17" s="7"/>
      <c r="G17" s="7"/>
      <c r="H17" s="7"/>
      <c r="I17" s="7"/>
      <c r="J17" s="7"/>
      <c r="K17" s="24"/>
    </row>
    <row r="18" spans="2:11" ht="16.5" thickTop="1" thickBot="1" x14ac:dyDescent="0.3">
      <c r="B18" s="13" t="s">
        <v>47</v>
      </c>
      <c r="C18" s="39">
        <v>10</v>
      </c>
      <c r="D18" s="7">
        <v>5583315</v>
      </c>
      <c r="E18" s="7">
        <v>6045336</v>
      </c>
      <c r="F18" s="7">
        <v>5185618</v>
      </c>
      <c r="G18" s="7">
        <v>6713816</v>
      </c>
      <c r="H18" s="7">
        <v>8734196</v>
      </c>
      <c r="I18" s="7">
        <v>8317359.1500000004</v>
      </c>
      <c r="J18" s="7">
        <v>8419686</v>
      </c>
      <c r="K18" s="24"/>
    </row>
    <row r="19" spans="2:11" ht="16.5" thickTop="1" thickBot="1" x14ac:dyDescent="0.3">
      <c r="B19" s="13" t="s">
        <v>48</v>
      </c>
      <c r="C19" s="39">
        <v>20</v>
      </c>
      <c r="D19" s="7">
        <v>5583228.4199999999</v>
      </c>
      <c r="E19" s="7">
        <v>6041802.9100000001</v>
      </c>
      <c r="F19" s="7">
        <v>5185618</v>
      </c>
      <c r="G19" s="7">
        <v>5709246.4000000004</v>
      </c>
      <c r="H19" s="7">
        <v>8270859.3200000003</v>
      </c>
      <c r="I19" s="7">
        <v>8304131.0999999996</v>
      </c>
      <c r="J19" s="7">
        <v>8247206.2199999997</v>
      </c>
      <c r="K19" s="24"/>
    </row>
    <row r="20" spans="2:11" ht="16.5" thickTop="1" thickBot="1" x14ac:dyDescent="0.3">
      <c r="B20" s="13" t="s">
        <v>49</v>
      </c>
      <c r="C20" s="39">
        <v>30</v>
      </c>
      <c r="D20" s="7">
        <v>86.58</v>
      </c>
      <c r="E20" s="7">
        <v>3533.09</v>
      </c>
      <c r="F20" s="7">
        <v>0</v>
      </c>
      <c r="G20" s="7">
        <v>1004569.6</v>
      </c>
      <c r="H20" s="7">
        <v>463336.68</v>
      </c>
      <c r="I20" s="7">
        <v>13228.05</v>
      </c>
      <c r="J20" s="7">
        <v>172479.78</v>
      </c>
      <c r="K20" s="24"/>
    </row>
    <row r="21" spans="2:11" ht="16.5" thickTop="1" thickBot="1" x14ac:dyDescent="0.3">
      <c r="B21" s="13" t="s">
        <v>12</v>
      </c>
      <c r="C21" s="39">
        <v>40</v>
      </c>
      <c r="D21" s="7">
        <v>0</v>
      </c>
      <c r="E21" s="7">
        <v>0</v>
      </c>
      <c r="F21" s="7">
        <v>0</v>
      </c>
      <c r="G21" s="7">
        <v>0</v>
      </c>
      <c r="H21" s="7">
        <v>0</v>
      </c>
      <c r="I21" s="7">
        <v>0</v>
      </c>
      <c r="J21" s="7">
        <v>0</v>
      </c>
      <c r="K21" s="24"/>
    </row>
    <row r="22" spans="2:11" ht="16.5" thickTop="1" thickBot="1" x14ac:dyDescent="0.3">
      <c r="B22" s="13" t="s">
        <v>50</v>
      </c>
      <c r="C22" s="39">
        <v>50</v>
      </c>
      <c r="D22" s="7">
        <v>86.58</v>
      </c>
      <c r="E22" s="7">
        <v>3533.09</v>
      </c>
      <c r="F22" s="7">
        <v>0</v>
      </c>
      <c r="G22" s="7">
        <v>1004569.6</v>
      </c>
      <c r="H22" s="7">
        <v>463336.68</v>
      </c>
      <c r="I22" s="7">
        <v>13228.05</v>
      </c>
      <c r="J22" s="7">
        <v>172479.78</v>
      </c>
      <c r="K22" s="24"/>
    </row>
    <row r="23" spans="2:11" ht="16.5" thickTop="1" thickBot="1" x14ac:dyDescent="0.3">
      <c r="B23" s="11" t="s">
        <v>289</v>
      </c>
      <c r="C23" s="39"/>
      <c r="D23" s="7"/>
      <c r="E23" s="7"/>
      <c r="F23" s="7"/>
      <c r="G23" s="7"/>
      <c r="H23" s="7"/>
      <c r="I23" s="7"/>
      <c r="J23" s="7"/>
      <c r="K23" s="24"/>
    </row>
    <row r="24" spans="2:11" ht="16.5" thickTop="1" thickBot="1" x14ac:dyDescent="0.3">
      <c r="B24" s="12" t="s">
        <v>291</v>
      </c>
      <c r="C24" s="39"/>
      <c r="D24" s="7"/>
      <c r="E24" s="7"/>
      <c r="F24" s="7"/>
      <c r="G24" s="7"/>
      <c r="H24" s="7"/>
      <c r="I24" s="7"/>
      <c r="J24" s="7"/>
      <c r="K24" s="24"/>
    </row>
    <row r="25" spans="2:11" ht="16.5" thickTop="1" thickBot="1" x14ac:dyDescent="0.3">
      <c r="B25" s="13" t="s">
        <v>47</v>
      </c>
      <c r="C25" s="39">
        <v>10</v>
      </c>
      <c r="D25" s="7">
        <v>13416318</v>
      </c>
      <c r="E25" s="7">
        <v>18457271.57</v>
      </c>
      <c r="F25" s="7">
        <v>36627167</v>
      </c>
      <c r="G25" s="7">
        <v>33909820.170000002</v>
      </c>
      <c r="H25" s="7">
        <v>40310172</v>
      </c>
      <c r="I25" s="7">
        <v>43800212.469999999</v>
      </c>
      <c r="J25" s="7">
        <v>35698054.450000003</v>
      </c>
      <c r="K25" s="24"/>
    </row>
    <row r="26" spans="2:11" ht="16.5" thickTop="1" thickBot="1" x14ac:dyDescent="0.3">
      <c r="B26" s="13" t="s">
        <v>48</v>
      </c>
      <c r="C26" s="39">
        <v>20</v>
      </c>
      <c r="D26" s="7">
        <v>12796367.43</v>
      </c>
      <c r="E26" s="7">
        <v>17700331.82</v>
      </c>
      <c r="F26" s="7">
        <v>17304652.829999998</v>
      </c>
      <c r="G26" s="7">
        <v>13343361.880000001</v>
      </c>
      <c r="H26" s="7">
        <v>18158882.41</v>
      </c>
      <c r="I26" s="7">
        <v>26512214.02</v>
      </c>
      <c r="J26" s="7">
        <v>22557365.030000001</v>
      </c>
      <c r="K26" s="24"/>
    </row>
    <row r="27" spans="2:11" ht="16.5" thickTop="1" thickBot="1" x14ac:dyDescent="0.3">
      <c r="B27" s="13" t="s">
        <v>49</v>
      </c>
      <c r="C27" s="39">
        <v>30</v>
      </c>
      <c r="D27" s="7">
        <v>619950.56999999995</v>
      </c>
      <c r="E27" s="7">
        <v>756939.75</v>
      </c>
      <c r="F27" s="7">
        <v>19322514.170000002</v>
      </c>
      <c r="G27" s="7">
        <v>20566458.289999999</v>
      </c>
      <c r="H27" s="7">
        <v>22151289.59</v>
      </c>
      <c r="I27" s="7">
        <v>17287998.449999999</v>
      </c>
      <c r="J27" s="7">
        <v>13140689.42</v>
      </c>
      <c r="K27" s="24"/>
    </row>
    <row r="28" spans="2:11" ht="16.5" thickTop="1" thickBot="1" x14ac:dyDescent="0.3">
      <c r="B28" s="13" t="s">
        <v>12</v>
      </c>
      <c r="C28" s="39">
        <v>40</v>
      </c>
      <c r="D28" s="7">
        <v>0</v>
      </c>
      <c r="E28" s="7">
        <v>0</v>
      </c>
      <c r="F28" s="7">
        <v>18770766</v>
      </c>
      <c r="G28" s="7">
        <v>18770766</v>
      </c>
      <c r="H28" s="7">
        <v>17797392.469999999</v>
      </c>
      <c r="I28" s="7">
        <v>16735624</v>
      </c>
      <c r="J28" s="7">
        <v>13140689.42</v>
      </c>
      <c r="K28" s="24"/>
    </row>
    <row r="29" spans="2:11" ht="16.5" thickTop="1" thickBot="1" x14ac:dyDescent="0.3">
      <c r="B29" s="13" t="s">
        <v>50</v>
      </c>
      <c r="C29" s="39">
        <v>50</v>
      </c>
      <c r="D29" s="7">
        <v>619950.56999999995</v>
      </c>
      <c r="E29" s="7">
        <v>756939.75</v>
      </c>
      <c r="F29" s="7">
        <v>551748.17000000004</v>
      </c>
      <c r="G29" s="7">
        <v>1795692.29</v>
      </c>
      <c r="H29" s="7">
        <v>4353897.12</v>
      </c>
      <c r="I29" s="7">
        <v>552374.44999999995</v>
      </c>
      <c r="J29" s="7">
        <v>0</v>
      </c>
      <c r="K29" s="24"/>
    </row>
    <row r="30" spans="2:11" ht="16.5" thickTop="1" thickBot="1" x14ac:dyDescent="0.3">
      <c r="B30" s="12" t="s">
        <v>293</v>
      </c>
      <c r="C30" s="39"/>
      <c r="D30" s="7"/>
      <c r="E30" s="7"/>
      <c r="F30" s="7"/>
      <c r="G30" s="7"/>
      <c r="H30" s="7"/>
      <c r="I30" s="7"/>
      <c r="J30" s="7"/>
      <c r="K30" s="24"/>
    </row>
    <row r="31" spans="2:11" ht="16.5" thickTop="1" thickBot="1" x14ac:dyDescent="0.3">
      <c r="B31" s="13" t="s">
        <v>47</v>
      </c>
      <c r="C31" s="39">
        <v>10</v>
      </c>
      <c r="D31" s="7">
        <v>0</v>
      </c>
      <c r="E31" s="7">
        <v>0</v>
      </c>
      <c r="F31" s="7">
        <v>2000000</v>
      </c>
      <c r="G31" s="7">
        <v>241799.14</v>
      </c>
      <c r="H31" s="7">
        <v>0</v>
      </c>
      <c r="I31" s="7">
        <v>0</v>
      </c>
      <c r="J31" s="7">
        <v>0</v>
      </c>
      <c r="K31" s="24"/>
    </row>
    <row r="32" spans="2:11" ht="16.5" thickTop="1" thickBot="1" x14ac:dyDescent="0.3">
      <c r="B32" s="13" t="s">
        <v>48</v>
      </c>
      <c r="C32" s="39">
        <v>20</v>
      </c>
      <c r="D32" s="7">
        <v>0</v>
      </c>
      <c r="E32" s="7">
        <v>0</v>
      </c>
      <c r="F32" s="7">
        <v>658200.86</v>
      </c>
      <c r="G32" s="7">
        <v>232696.01</v>
      </c>
      <c r="H32" s="7">
        <v>0</v>
      </c>
      <c r="I32" s="7">
        <v>0</v>
      </c>
      <c r="J32" s="7">
        <v>0</v>
      </c>
      <c r="K32" s="24"/>
    </row>
    <row r="33" spans="2:11" ht="16.5" thickTop="1" thickBot="1" x14ac:dyDescent="0.3">
      <c r="B33" s="13" t="s">
        <v>49</v>
      </c>
      <c r="C33" s="39">
        <v>30</v>
      </c>
      <c r="D33" s="7">
        <v>0</v>
      </c>
      <c r="E33" s="7">
        <v>0</v>
      </c>
      <c r="F33" s="7">
        <v>1341799.1399999999</v>
      </c>
      <c r="G33" s="7">
        <v>9103.1299999999992</v>
      </c>
      <c r="H33" s="7">
        <v>0</v>
      </c>
      <c r="I33" s="7">
        <v>0</v>
      </c>
      <c r="J33" s="7">
        <v>0</v>
      </c>
      <c r="K33" s="24"/>
    </row>
    <row r="34" spans="2:11" ht="16.5" thickTop="1" thickBot="1" x14ac:dyDescent="0.3">
      <c r="B34" s="13" t="s">
        <v>12</v>
      </c>
      <c r="C34" s="39">
        <v>40</v>
      </c>
      <c r="D34" s="7">
        <v>0</v>
      </c>
      <c r="E34" s="7">
        <v>0</v>
      </c>
      <c r="F34" s="7">
        <v>1341799.1399999999</v>
      </c>
      <c r="G34" s="7">
        <v>0</v>
      </c>
      <c r="H34" s="7">
        <v>0</v>
      </c>
      <c r="I34" s="7">
        <v>0</v>
      </c>
      <c r="J34" s="7">
        <v>0</v>
      </c>
      <c r="K34" s="24"/>
    </row>
    <row r="35" spans="2:11" ht="16.5" thickTop="1" thickBot="1" x14ac:dyDescent="0.3">
      <c r="B35" s="13" t="s">
        <v>50</v>
      </c>
      <c r="C35" s="39">
        <v>50</v>
      </c>
      <c r="D35" s="7">
        <v>0</v>
      </c>
      <c r="E35" s="7">
        <v>0</v>
      </c>
      <c r="F35" s="7">
        <v>0</v>
      </c>
      <c r="G35" s="7">
        <v>9103.1299999999992</v>
      </c>
      <c r="H35" s="7">
        <v>0</v>
      </c>
      <c r="I35" s="7">
        <v>0</v>
      </c>
      <c r="J35" s="7">
        <v>0</v>
      </c>
      <c r="K35" s="24"/>
    </row>
    <row r="36" spans="2:11" ht="16.5" thickTop="1" thickBot="1" x14ac:dyDescent="0.3">
      <c r="B36" s="12" t="s">
        <v>295</v>
      </c>
      <c r="C36" s="39"/>
      <c r="D36" s="7"/>
      <c r="E36" s="7"/>
      <c r="F36" s="7"/>
      <c r="G36" s="7"/>
      <c r="H36" s="7"/>
      <c r="I36" s="7"/>
      <c r="J36" s="7"/>
      <c r="K36" s="24"/>
    </row>
    <row r="37" spans="2:11" ht="16.5" thickTop="1" thickBot="1" x14ac:dyDescent="0.3">
      <c r="B37" s="13" t="s">
        <v>47</v>
      </c>
      <c r="C37" s="39">
        <v>10</v>
      </c>
      <c r="D37" s="7">
        <v>5957836</v>
      </c>
      <c r="E37" s="7">
        <v>6481013</v>
      </c>
      <c r="F37" s="7">
        <v>6275378</v>
      </c>
      <c r="G37" s="7">
        <v>10157879</v>
      </c>
      <c r="H37" s="7">
        <v>10545616</v>
      </c>
      <c r="I37" s="7">
        <v>11237305</v>
      </c>
      <c r="J37" s="7">
        <v>11658452</v>
      </c>
      <c r="K37" s="24"/>
    </row>
    <row r="38" spans="2:11" ht="16.5" thickTop="1" thickBot="1" x14ac:dyDescent="0.3">
      <c r="B38" s="13" t="s">
        <v>48</v>
      </c>
      <c r="C38" s="39">
        <v>20</v>
      </c>
      <c r="D38" s="7">
        <v>5735403.29</v>
      </c>
      <c r="E38" s="7">
        <v>6470766.1600000001</v>
      </c>
      <c r="F38" s="7">
        <v>6189599.4000000004</v>
      </c>
      <c r="G38" s="7">
        <v>10144357.58</v>
      </c>
      <c r="H38" s="7">
        <v>10540400.369999999</v>
      </c>
      <c r="I38" s="7">
        <v>11235637.810000001</v>
      </c>
      <c r="J38" s="7">
        <v>11657496</v>
      </c>
      <c r="K38" s="24"/>
    </row>
    <row r="39" spans="2:11" ht="16.5" thickTop="1" thickBot="1" x14ac:dyDescent="0.3">
      <c r="B39" s="13" t="s">
        <v>49</v>
      </c>
      <c r="C39" s="39">
        <v>30</v>
      </c>
      <c r="D39" s="7">
        <v>222432.71</v>
      </c>
      <c r="E39" s="7">
        <v>10246.84</v>
      </c>
      <c r="F39" s="7">
        <v>85778.6</v>
      </c>
      <c r="G39" s="7">
        <v>13521.42</v>
      </c>
      <c r="H39" s="7">
        <v>5215.63</v>
      </c>
      <c r="I39" s="7">
        <v>1667.19</v>
      </c>
      <c r="J39" s="7">
        <v>956</v>
      </c>
      <c r="K39" s="24"/>
    </row>
    <row r="40" spans="2:11" ht="16.5" thickTop="1" thickBot="1" x14ac:dyDescent="0.3">
      <c r="B40" s="13" t="s">
        <v>12</v>
      </c>
      <c r="C40" s="39">
        <v>40</v>
      </c>
      <c r="D40" s="7">
        <v>0</v>
      </c>
      <c r="E40" s="7">
        <v>0</v>
      </c>
      <c r="F40" s="7">
        <v>0</v>
      </c>
      <c r="G40" s="7">
        <v>0</v>
      </c>
      <c r="H40" s="7">
        <v>0</v>
      </c>
      <c r="I40" s="7">
        <v>0</v>
      </c>
      <c r="J40" s="7">
        <v>0</v>
      </c>
      <c r="K40" s="24"/>
    </row>
    <row r="41" spans="2:11" ht="16.5" thickTop="1" thickBot="1" x14ac:dyDescent="0.3">
      <c r="B41" s="13" t="s">
        <v>50</v>
      </c>
      <c r="C41" s="39">
        <v>50</v>
      </c>
      <c r="D41" s="7">
        <v>222432.71</v>
      </c>
      <c r="E41" s="7">
        <v>10246.84</v>
      </c>
      <c r="F41" s="7">
        <v>85778.6</v>
      </c>
      <c r="G41" s="7">
        <v>13521.42</v>
      </c>
      <c r="H41" s="7">
        <v>5215.63</v>
      </c>
      <c r="I41" s="7">
        <v>1667.19</v>
      </c>
      <c r="J41" s="7">
        <v>956</v>
      </c>
      <c r="K41" s="24"/>
    </row>
    <row r="42" spans="2:11" ht="16.5" thickTop="1" thickBot="1" x14ac:dyDescent="0.3">
      <c r="B42" s="11" t="s">
        <v>298</v>
      </c>
      <c r="C42" s="39"/>
      <c r="D42" s="7"/>
      <c r="E42" s="7"/>
      <c r="F42" s="7"/>
      <c r="G42" s="7"/>
      <c r="H42" s="7"/>
      <c r="I42" s="7"/>
      <c r="J42" s="7"/>
      <c r="K42" s="24"/>
    </row>
    <row r="43" spans="2:11" ht="16.5" thickTop="1" thickBot="1" x14ac:dyDescent="0.3">
      <c r="B43" s="12" t="s">
        <v>300</v>
      </c>
      <c r="C43" s="39"/>
      <c r="D43" s="7"/>
      <c r="E43" s="7"/>
      <c r="F43" s="7"/>
      <c r="G43" s="7"/>
      <c r="H43" s="7"/>
      <c r="I43" s="7"/>
      <c r="J43" s="7"/>
      <c r="K43" s="24"/>
    </row>
    <row r="44" spans="2:11" ht="16.5" thickTop="1" thickBot="1" x14ac:dyDescent="0.3">
      <c r="B44" s="13" t="s">
        <v>47</v>
      </c>
      <c r="C44" s="39">
        <v>10</v>
      </c>
      <c r="D44" s="7">
        <v>0</v>
      </c>
      <c r="E44" s="7">
        <v>0</v>
      </c>
      <c r="F44" s="7">
        <v>0</v>
      </c>
      <c r="G44" s="7">
        <v>0</v>
      </c>
      <c r="H44" s="7">
        <v>0</v>
      </c>
      <c r="I44" s="7">
        <v>0</v>
      </c>
      <c r="J44" s="7">
        <v>0</v>
      </c>
      <c r="K44" s="24"/>
    </row>
    <row r="45" spans="2:11" ht="16.5" thickTop="1" thickBot="1" x14ac:dyDescent="0.3">
      <c r="B45" s="13" t="s">
        <v>48</v>
      </c>
      <c r="C45" s="39">
        <v>20</v>
      </c>
      <c r="D45" s="7">
        <v>0</v>
      </c>
      <c r="E45" s="7">
        <v>0</v>
      </c>
      <c r="F45" s="7">
        <v>0</v>
      </c>
      <c r="G45" s="7">
        <v>0</v>
      </c>
      <c r="H45" s="7">
        <v>0</v>
      </c>
      <c r="I45" s="7">
        <v>0</v>
      </c>
      <c r="J45" s="7">
        <v>0</v>
      </c>
      <c r="K45" s="24"/>
    </row>
    <row r="46" spans="2:11" ht="16.5" thickTop="1" thickBot="1" x14ac:dyDescent="0.3">
      <c r="B46" s="13" t="s">
        <v>49</v>
      </c>
      <c r="C46" s="39">
        <v>30</v>
      </c>
      <c r="D46" s="7">
        <v>0</v>
      </c>
      <c r="E46" s="7">
        <v>0</v>
      </c>
      <c r="F46" s="7">
        <v>0</v>
      </c>
      <c r="G46" s="7">
        <v>0</v>
      </c>
      <c r="H46" s="7">
        <v>0</v>
      </c>
      <c r="I46" s="7">
        <v>0</v>
      </c>
      <c r="J46" s="7">
        <v>0</v>
      </c>
      <c r="K46" s="24"/>
    </row>
    <row r="47" spans="2:11" ht="16.5" thickTop="1" thickBot="1" x14ac:dyDescent="0.3">
      <c r="B47" s="13" t="s">
        <v>12</v>
      </c>
      <c r="C47" s="39">
        <v>40</v>
      </c>
      <c r="D47" s="7">
        <v>0</v>
      </c>
      <c r="E47" s="7">
        <v>0</v>
      </c>
      <c r="F47" s="7">
        <v>0</v>
      </c>
      <c r="G47" s="7">
        <v>0</v>
      </c>
      <c r="H47" s="7">
        <v>0</v>
      </c>
      <c r="I47" s="7">
        <v>0</v>
      </c>
      <c r="J47" s="7">
        <v>0</v>
      </c>
      <c r="K47" s="24"/>
    </row>
    <row r="48" spans="2:11" ht="16.5" thickTop="1" thickBot="1" x14ac:dyDescent="0.3">
      <c r="B48" s="13" t="s">
        <v>50</v>
      </c>
      <c r="C48" s="39">
        <v>50</v>
      </c>
      <c r="D48" s="7">
        <v>0</v>
      </c>
      <c r="E48" s="7">
        <v>0</v>
      </c>
      <c r="F48" s="7">
        <v>0</v>
      </c>
      <c r="G48" s="7">
        <v>0</v>
      </c>
      <c r="H48" s="7">
        <v>0</v>
      </c>
      <c r="I48" s="7">
        <v>0</v>
      </c>
      <c r="J48" s="7">
        <v>0</v>
      </c>
      <c r="K48" s="24"/>
    </row>
    <row r="49" spans="2:11" ht="16.5" thickTop="1" thickBot="1" x14ac:dyDescent="0.3">
      <c r="B49" s="12" t="s">
        <v>302</v>
      </c>
      <c r="C49" s="39"/>
      <c r="D49" s="7"/>
      <c r="E49" s="7"/>
      <c r="F49" s="7"/>
      <c r="G49" s="7"/>
      <c r="H49" s="7"/>
      <c r="I49" s="7"/>
      <c r="J49" s="7"/>
      <c r="K49" s="24"/>
    </row>
    <row r="50" spans="2:11" ht="16.5" thickTop="1" thickBot="1" x14ac:dyDescent="0.3">
      <c r="B50" s="13" t="s">
        <v>47</v>
      </c>
      <c r="C50" s="39">
        <v>10</v>
      </c>
      <c r="D50" s="7">
        <v>424419</v>
      </c>
      <c r="E50" s="7">
        <v>429443</v>
      </c>
      <c r="F50" s="7">
        <v>279183</v>
      </c>
      <c r="G50" s="7">
        <v>290775</v>
      </c>
      <c r="H50" s="7">
        <v>8802184</v>
      </c>
      <c r="I50" s="7">
        <v>5289912.49</v>
      </c>
      <c r="J50" s="7">
        <v>2990193.04</v>
      </c>
      <c r="K50" s="24"/>
    </row>
    <row r="51" spans="2:11" ht="16.5" thickTop="1" thickBot="1" x14ac:dyDescent="0.3">
      <c r="B51" s="13" t="s">
        <v>48</v>
      </c>
      <c r="C51" s="39">
        <v>20</v>
      </c>
      <c r="D51" s="7">
        <v>406789.2</v>
      </c>
      <c r="E51" s="7">
        <v>397033.8</v>
      </c>
      <c r="F51" s="7">
        <v>276993.38</v>
      </c>
      <c r="G51" s="7">
        <v>290775</v>
      </c>
      <c r="H51" s="7">
        <v>7759495.5</v>
      </c>
      <c r="I51" s="7">
        <v>2625104.4500000002</v>
      </c>
      <c r="J51" s="7">
        <v>1330634.7</v>
      </c>
      <c r="K51" s="24"/>
    </row>
    <row r="52" spans="2:11" ht="16.5" thickTop="1" thickBot="1" x14ac:dyDescent="0.3">
      <c r="B52" s="13" t="s">
        <v>49</v>
      </c>
      <c r="C52" s="39">
        <v>30</v>
      </c>
      <c r="D52" s="7">
        <v>17629.8</v>
      </c>
      <c r="E52" s="7">
        <v>32409.200000000001</v>
      </c>
      <c r="F52" s="7">
        <v>2189.62</v>
      </c>
      <c r="G52" s="7">
        <v>0</v>
      </c>
      <c r="H52" s="7">
        <v>1042688.5</v>
      </c>
      <c r="I52" s="7">
        <v>2664808.04</v>
      </c>
      <c r="J52" s="7">
        <v>1659558.34</v>
      </c>
      <c r="K52" s="24"/>
    </row>
    <row r="53" spans="2:11" ht="16.5" thickTop="1" thickBot="1" x14ac:dyDescent="0.3">
      <c r="B53" s="13" t="s">
        <v>12</v>
      </c>
      <c r="C53" s="39">
        <v>40</v>
      </c>
      <c r="D53" s="7">
        <v>0</v>
      </c>
      <c r="E53" s="7">
        <v>0</v>
      </c>
      <c r="F53" s="7">
        <v>0</v>
      </c>
      <c r="G53" s="7">
        <v>0</v>
      </c>
      <c r="H53" s="7">
        <v>973684.49</v>
      </c>
      <c r="I53" s="7">
        <v>0</v>
      </c>
      <c r="J53" s="7">
        <v>0</v>
      </c>
      <c r="K53" s="24"/>
    </row>
    <row r="54" spans="2:11" ht="16.5" thickTop="1" thickBot="1" x14ac:dyDescent="0.3">
      <c r="B54" s="13" t="s">
        <v>50</v>
      </c>
      <c r="C54" s="39">
        <v>50</v>
      </c>
      <c r="D54" s="7">
        <v>17629.8</v>
      </c>
      <c r="E54" s="7">
        <v>32409.200000000001</v>
      </c>
      <c r="F54" s="7">
        <v>2189.62</v>
      </c>
      <c r="G54" s="7">
        <v>0</v>
      </c>
      <c r="H54" s="7">
        <v>69004.009999999995</v>
      </c>
      <c r="I54" s="7">
        <v>2664808.04</v>
      </c>
      <c r="J54" s="7">
        <v>1659558.34</v>
      </c>
      <c r="K54" s="24"/>
    </row>
    <row r="55" spans="2:11" ht="16.5" thickTop="1" thickBot="1" x14ac:dyDescent="0.3">
      <c r="B55" s="12" t="s">
        <v>303</v>
      </c>
      <c r="C55" s="39"/>
      <c r="D55" s="7"/>
      <c r="E55" s="7"/>
      <c r="F55" s="7"/>
      <c r="G55" s="7"/>
      <c r="H55" s="7"/>
      <c r="I55" s="7"/>
      <c r="J55" s="7"/>
      <c r="K55" s="24"/>
    </row>
    <row r="56" spans="2:11" ht="16.5" thickTop="1" thickBot="1" x14ac:dyDescent="0.3">
      <c r="B56" s="13" t="s">
        <v>47</v>
      </c>
      <c r="C56" s="39">
        <v>10</v>
      </c>
      <c r="D56" s="7">
        <v>0</v>
      </c>
      <c r="E56" s="7">
        <v>0</v>
      </c>
      <c r="F56" s="7">
        <v>0</v>
      </c>
      <c r="G56" s="7">
        <v>962783.7</v>
      </c>
      <c r="H56" s="7">
        <v>4921400</v>
      </c>
      <c r="I56" s="7">
        <v>7417393.8799999999</v>
      </c>
      <c r="J56" s="7">
        <v>10728289.539999999</v>
      </c>
      <c r="K56" s="24"/>
    </row>
    <row r="57" spans="2:11" ht="16.5" thickTop="1" thickBot="1" x14ac:dyDescent="0.3">
      <c r="B57" s="13" t="s">
        <v>48</v>
      </c>
      <c r="C57" s="39">
        <v>20</v>
      </c>
      <c r="D57" s="7">
        <v>0</v>
      </c>
      <c r="E57" s="7">
        <v>0</v>
      </c>
      <c r="F57" s="7">
        <v>0</v>
      </c>
      <c r="G57" s="7">
        <v>888113.89</v>
      </c>
      <c r="H57" s="7">
        <v>4006.12</v>
      </c>
      <c r="I57" s="7">
        <v>0</v>
      </c>
      <c r="J57" s="7">
        <v>3213873.7</v>
      </c>
      <c r="K57" s="24"/>
    </row>
    <row r="58" spans="2:11" ht="16.5" thickTop="1" thickBot="1" x14ac:dyDescent="0.3">
      <c r="B58" s="13" t="s">
        <v>49</v>
      </c>
      <c r="C58" s="39">
        <v>30</v>
      </c>
      <c r="D58" s="7">
        <v>0</v>
      </c>
      <c r="E58" s="7">
        <v>0</v>
      </c>
      <c r="F58" s="7">
        <v>0</v>
      </c>
      <c r="G58" s="7">
        <v>74669.81</v>
      </c>
      <c r="H58" s="7">
        <v>4917393.88</v>
      </c>
      <c r="I58" s="7">
        <v>7417393.8799999999</v>
      </c>
      <c r="J58" s="7">
        <v>7514415.8399999999</v>
      </c>
      <c r="K58" s="24"/>
    </row>
    <row r="59" spans="2:11" ht="16.5" thickTop="1" thickBot="1" x14ac:dyDescent="0.3">
      <c r="B59" s="13" t="s">
        <v>12</v>
      </c>
      <c r="C59" s="39">
        <v>40</v>
      </c>
      <c r="D59" s="7">
        <v>0</v>
      </c>
      <c r="E59" s="7">
        <v>0</v>
      </c>
      <c r="F59" s="7">
        <v>0</v>
      </c>
      <c r="G59" s="7">
        <v>0</v>
      </c>
      <c r="H59" s="7">
        <v>4917393.88</v>
      </c>
      <c r="I59" s="7">
        <v>7417393.8799999999</v>
      </c>
      <c r="J59" s="7">
        <v>7053195</v>
      </c>
      <c r="K59" s="24"/>
    </row>
    <row r="60" spans="2:11" ht="16.5" thickTop="1" thickBot="1" x14ac:dyDescent="0.3">
      <c r="B60" s="13" t="s">
        <v>50</v>
      </c>
      <c r="C60" s="39">
        <v>50</v>
      </c>
      <c r="D60" s="7">
        <v>0</v>
      </c>
      <c r="E60" s="7">
        <v>0</v>
      </c>
      <c r="F60" s="7">
        <v>0</v>
      </c>
      <c r="G60" s="7">
        <v>74669.81</v>
      </c>
      <c r="H60" s="7">
        <v>0</v>
      </c>
      <c r="I60" s="7">
        <v>0</v>
      </c>
      <c r="J60" s="7">
        <v>461220.83999999985</v>
      </c>
      <c r="K60" s="24"/>
    </row>
    <row r="61" spans="2:11" ht="16.5" thickTop="1" thickBot="1" x14ac:dyDescent="0.3">
      <c r="B61" s="11" t="s">
        <v>255</v>
      </c>
      <c r="C61" s="39"/>
      <c r="D61" s="7"/>
      <c r="E61" s="7"/>
      <c r="F61" s="7"/>
      <c r="G61" s="7"/>
      <c r="H61" s="7"/>
      <c r="I61" s="7"/>
      <c r="J61" s="7"/>
      <c r="K61" s="24"/>
    </row>
    <row r="62" spans="2:11" ht="16.5" thickTop="1" thickBot="1" x14ac:dyDescent="0.3">
      <c r="B62" s="12" t="s">
        <v>257</v>
      </c>
      <c r="C62" s="39"/>
      <c r="D62" s="7"/>
      <c r="E62" s="7"/>
      <c r="F62" s="7"/>
      <c r="G62" s="7"/>
      <c r="H62" s="7"/>
      <c r="I62" s="7"/>
      <c r="J62" s="7"/>
      <c r="K62" s="24"/>
    </row>
    <row r="63" spans="2:11" ht="16.5" thickTop="1" thickBot="1" x14ac:dyDescent="0.3">
      <c r="B63" s="13" t="s">
        <v>47</v>
      </c>
      <c r="C63" s="39">
        <v>10</v>
      </c>
      <c r="D63" s="7">
        <v>454340156.88999999</v>
      </c>
      <c r="E63" s="7">
        <v>469716781</v>
      </c>
      <c r="F63" s="7">
        <v>478772511</v>
      </c>
      <c r="G63" s="7">
        <v>502148984.45999998</v>
      </c>
      <c r="H63" s="7">
        <v>567949482.34000003</v>
      </c>
      <c r="I63" s="7">
        <v>623344128.59000003</v>
      </c>
      <c r="J63" s="7">
        <v>637611971.00999999</v>
      </c>
      <c r="K63" s="24"/>
    </row>
    <row r="64" spans="2:11" ht="16.5" thickTop="1" thickBot="1" x14ac:dyDescent="0.3">
      <c r="B64" s="13" t="s">
        <v>48</v>
      </c>
      <c r="C64" s="39">
        <v>20</v>
      </c>
      <c r="D64" s="7">
        <v>446736898.06999999</v>
      </c>
      <c r="E64" s="7">
        <v>463716715.60000002</v>
      </c>
      <c r="F64" s="7">
        <v>468778142.56999999</v>
      </c>
      <c r="G64" s="7">
        <v>486704478.57999998</v>
      </c>
      <c r="H64" s="7">
        <v>548141541.90999997</v>
      </c>
      <c r="I64" s="7">
        <v>599987241.39999998</v>
      </c>
      <c r="J64" s="7">
        <v>631454861.52999997</v>
      </c>
      <c r="K64" s="24"/>
    </row>
    <row r="65" spans="2:11" ht="16.5" thickTop="1" thickBot="1" x14ac:dyDescent="0.3">
      <c r="B65" s="13" t="s">
        <v>49</v>
      </c>
      <c r="C65" s="39">
        <v>30</v>
      </c>
      <c r="D65" s="7">
        <v>7603258.8200000003</v>
      </c>
      <c r="E65" s="7">
        <v>6000065.4500000002</v>
      </c>
      <c r="F65" s="7">
        <v>9994368.4299999997</v>
      </c>
      <c r="G65" s="7">
        <v>15444505.880000001</v>
      </c>
      <c r="H65" s="7">
        <v>19807940.43</v>
      </c>
      <c r="I65" s="7">
        <v>23356887.190000001</v>
      </c>
      <c r="J65" s="7">
        <v>6157109.4800000004</v>
      </c>
      <c r="K65" s="24"/>
    </row>
    <row r="66" spans="2:11" ht="16.5" thickTop="1" thickBot="1" x14ac:dyDescent="0.3">
      <c r="B66" s="13" t="s">
        <v>12</v>
      </c>
      <c r="C66" s="39">
        <v>40</v>
      </c>
      <c r="D66" s="7">
        <v>0</v>
      </c>
      <c r="E66" s="7">
        <v>0</v>
      </c>
      <c r="F66" s="7">
        <v>0</v>
      </c>
      <c r="G66" s="7">
        <v>0</v>
      </c>
      <c r="H66" s="7">
        <v>0</v>
      </c>
      <c r="I66" s="7">
        <v>0</v>
      </c>
      <c r="J66" s="7">
        <v>0</v>
      </c>
      <c r="K66" s="24"/>
    </row>
    <row r="67" spans="2:11" ht="16.5" thickTop="1" thickBot="1" x14ac:dyDescent="0.3">
      <c r="B67" s="13" t="s">
        <v>50</v>
      </c>
      <c r="C67" s="39">
        <v>50</v>
      </c>
      <c r="D67" s="7">
        <v>7603258.8200000003</v>
      </c>
      <c r="E67" s="7">
        <v>6000065.4500000002</v>
      </c>
      <c r="F67" s="7">
        <v>9994368.4299999997</v>
      </c>
      <c r="G67" s="7">
        <v>15444505.880000001</v>
      </c>
      <c r="H67" s="7">
        <v>19807940.43</v>
      </c>
      <c r="I67" s="7">
        <v>23356887.190000001</v>
      </c>
      <c r="J67" s="7">
        <v>6157109.4800000004</v>
      </c>
      <c r="K67" s="24"/>
    </row>
    <row r="68" spans="2:11" ht="16.5" thickTop="1" thickBot="1" x14ac:dyDescent="0.3">
      <c r="B68" s="12" t="s">
        <v>259</v>
      </c>
      <c r="C68" s="39"/>
      <c r="D68" s="7"/>
      <c r="E68" s="7"/>
      <c r="F68" s="7"/>
      <c r="G68" s="7"/>
      <c r="H68" s="7"/>
      <c r="I68" s="7"/>
      <c r="J68" s="7"/>
      <c r="K68" s="24"/>
    </row>
    <row r="69" spans="2:11" ht="16.5" thickTop="1" thickBot="1" x14ac:dyDescent="0.3">
      <c r="B69" s="13" t="s">
        <v>47</v>
      </c>
      <c r="C69" s="39">
        <v>10</v>
      </c>
      <c r="D69" s="7">
        <v>59590757</v>
      </c>
      <c r="E69" s="7">
        <v>59981447</v>
      </c>
      <c r="F69" s="7">
        <v>59182111</v>
      </c>
      <c r="G69" s="7">
        <v>56649386</v>
      </c>
      <c r="H69" s="7">
        <v>50841403</v>
      </c>
      <c r="I69" s="7">
        <v>39906489</v>
      </c>
      <c r="J69" s="7">
        <v>43714791</v>
      </c>
      <c r="K69" s="24"/>
    </row>
    <row r="70" spans="2:11" ht="16.5" thickTop="1" thickBot="1" x14ac:dyDescent="0.3">
      <c r="B70" s="13" t="s">
        <v>48</v>
      </c>
      <c r="C70" s="39">
        <v>20</v>
      </c>
      <c r="D70" s="7">
        <v>54312826.359999999</v>
      </c>
      <c r="E70" s="7">
        <v>51336825.469999999</v>
      </c>
      <c r="F70" s="7">
        <v>48594115.219999999</v>
      </c>
      <c r="G70" s="7">
        <v>45507625.200000003</v>
      </c>
      <c r="H70" s="7">
        <v>35600273.590000004</v>
      </c>
      <c r="I70" s="7">
        <v>35210513.869999997</v>
      </c>
      <c r="J70" s="7">
        <v>42498682.280000001</v>
      </c>
      <c r="K70" s="24"/>
    </row>
    <row r="71" spans="2:11" ht="16.5" thickTop="1" thickBot="1" x14ac:dyDescent="0.3">
      <c r="B71" s="13" t="s">
        <v>49</v>
      </c>
      <c r="C71" s="39">
        <v>30</v>
      </c>
      <c r="D71" s="7">
        <v>5277930.6399999997</v>
      </c>
      <c r="E71" s="7">
        <v>8644621.5299999993</v>
      </c>
      <c r="F71" s="7">
        <v>10587995.779999999</v>
      </c>
      <c r="G71" s="7">
        <v>11141760.800000001</v>
      </c>
      <c r="H71" s="7">
        <v>15241129.41</v>
      </c>
      <c r="I71" s="7">
        <v>4695975.13</v>
      </c>
      <c r="J71" s="7">
        <v>1216108.72</v>
      </c>
      <c r="K71" s="24"/>
    </row>
    <row r="72" spans="2:11" ht="16.5" thickTop="1" thickBot="1" x14ac:dyDescent="0.3">
      <c r="B72" s="13" t="s">
        <v>12</v>
      </c>
      <c r="C72" s="39">
        <v>40</v>
      </c>
      <c r="D72" s="7">
        <v>0</v>
      </c>
      <c r="E72" s="7">
        <v>0</v>
      </c>
      <c r="F72" s="7">
        <v>0</v>
      </c>
      <c r="G72" s="7">
        <v>0</v>
      </c>
      <c r="H72" s="7">
        <v>0</v>
      </c>
      <c r="I72" s="7">
        <v>0</v>
      </c>
      <c r="J72" s="7">
        <v>0</v>
      </c>
      <c r="K72" s="24"/>
    </row>
    <row r="73" spans="2:11" ht="16.5" thickTop="1" thickBot="1" x14ac:dyDescent="0.3">
      <c r="B73" s="13" t="s">
        <v>50</v>
      </c>
      <c r="C73" s="39">
        <v>50</v>
      </c>
      <c r="D73" s="7">
        <v>5277930.6399999997</v>
      </c>
      <c r="E73" s="7">
        <v>8644621.5299999993</v>
      </c>
      <c r="F73" s="7">
        <v>10587995.779999999</v>
      </c>
      <c r="G73" s="7">
        <v>11141760.800000001</v>
      </c>
      <c r="H73" s="7">
        <v>15241129.41</v>
      </c>
      <c r="I73" s="7">
        <v>4695975.13</v>
      </c>
      <c r="J73" s="7">
        <v>1216108.72</v>
      </c>
      <c r="K73" s="24"/>
    </row>
    <row r="74" spans="2:11" ht="16.5" thickTop="1" thickBot="1" x14ac:dyDescent="0.3">
      <c r="B74" s="12" t="s">
        <v>261</v>
      </c>
      <c r="C74" s="39"/>
      <c r="D74" s="7"/>
      <c r="E74" s="7"/>
      <c r="F74" s="7"/>
      <c r="G74" s="7"/>
      <c r="H74" s="7"/>
      <c r="I74" s="7"/>
      <c r="J74" s="7"/>
      <c r="K74" s="24"/>
    </row>
    <row r="75" spans="2:11" ht="16.5" thickTop="1" thickBot="1" x14ac:dyDescent="0.3">
      <c r="B75" s="13" t="s">
        <v>47</v>
      </c>
      <c r="C75" s="39">
        <v>10</v>
      </c>
      <c r="D75" s="7">
        <v>5592850</v>
      </c>
      <c r="E75" s="7">
        <v>5780843</v>
      </c>
      <c r="F75" s="7">
        <v>5763864</v>
      </c>
      <c r="G75" s="7">
        <v>6043168.2199999997</v>
      </c>
      <c r="H75" s="7">
        <v>6350901.5700000003</v>
      </c>
      <c r="I75" s="7">
        <v>6814777.5</v>
      </c>
      <c r="J75" s="7">
        <v>7092263.7400000002</v>
      </c>
      <c r="K75" s="24"/>
    </row>
    <row r="76" spans="2:11" ht="16.5" thickTop="1" thickBot="1" x14ac:dyDescent="0.3">
      <c r="B76" s="13" t="s">
        <v>48</v>
      </c>
      <c r="C76" s="39">
        <v>20</v>
      </c>
      <c r="D76" s="7">
        <v>5543891.4400000004</v>
      </c>
      <c r="E76" s="7">
        <v>5742706.6799999997</v>
      </c>
      <c r="F76" s="7">
        <v>5760543.8300000001</v>
      </c>
      <c r="G76" s="7">
        <v>5968865.6699999999</v>
      </c>
      <c r="H76" s="7">
        <v>6143519.5199999996</v>
      </c>
      <c r="I76" s="7">
        <v>6746439.8200000003</v>
      </c>
      <c r="J76" s="7">
        <v>7013842.75</v>
      </c>
      <c r="K76" s="24"/>
    </row>
    <row r="77" spans="2:11" ht="16.5" thickTop="1" thickBot="1" x14ac:dyDescent="0.3">
      <c r="B77" s="13" t="s">
        <v>49</v>
      </c>
      <c r="C77" s="39">
        <v>30</v>
      </c>
      <c r="D77" s="7">
        <v>48958.559999999998</v>
      </c>
      <c r="E77" s="7">
        <v>38136.32</v>
      </c>
      <c r="F77" s="7">
        <v>3320.17</v>
      </c>
      <c r="G77" s="7">
        <v>74302.55</v>
      </c>
      <c r="H77" s="7">
        <v>207382.05</v>
      </c>
      <c r="I77" s="7">
        <v>68337.679999999993</v>
      </c>
      <c r="J77" s="7">
        <v>78420.990000000005</v>
      </c>
      <c r="K77" s="24"/>
    </row>
    <row r="78" spans="2:11" ht="16.5" thickTop="1" thickBot="1" x14ac:dyDescent="0.3">
      <c r="B78" s="13" t="s">
        <v>12</v>
      </c>
      <c r="C78" s="39">
        <v>40</v>
      </c>
      <c r="D78" s="7">
        <v>0</v>
      </c>
      <c r="E78" s="7">
        <v>0</v>
      </c>
      <c r="F78" s="7">
        <v>0</v>
      </c>
      <c r="G78" s="7">
        <v>0</v>
      </c>
      <c r="H78" s="7">
        <v>0</v>
      </c>
      <c r="I78" s="7">
        <v>0</v>
      </c>
      <c r="J78" s="7">
        <v>0</v>
      </c>
      <c r="K78" s="24"/>
    </row>
    <row r="79" spans="2:11" ht="16.5" thickTop="1" thickBot="1" x14ac:dyDescent="0.3">
      <c r="B79" s="13" t="s">
        <v>50</v>
      </c>
      <c r="C79" s="39">
        <v>50</v>
      </c>
      <c r="D79" s="7">
        <v>48958.559999999998</v>
      </c>
      <c r="E79" s="7">
        <v>38136.32</v>
      </c>
      <c r="F79" s="7">
        <v>3320.17</v>
      </c>
      <c r="G79" s="7">
        <v>74302.55</v>
      </c>
      <c r="H79" s="7">
        <v>207382.05</v>
      </c>
      <c r="I79" s="7">
        <v>68337.679999999993</v>
      </c>
      <c r="J79" s="7">
        <v>78420.990000000005</v>
      </c>
      <c r="K79" s="24"/>
    </row>
    <row r="80" spans="2:11" ht="16.5" thickTop="1" thickBot="1" x14ac:dyDescent="0.3">
      <c r="B80" s="12" t="s">
        <v>263</v>
      </c>
      <c r="C80" s="39"/>
      <c r="D80" s="7"/>
      <c r="E80" s="7"/>
      <c r="F80" s="7"/>
      <c r="G80" s="7"/>
      <c r="H80" s="7"/>
      <c r="I80" s="7"/>
      <c r="J80" s="7"/>
      <c r="K80" s="24"/>
    </row>
    <row r="81" spans="2:11" ht="16.5" thickTop="1" thickBot="1" x14ac:dyDescent="0.3">
      <c r="B81" s="13" t="s">
        <v>47</v>
      </c>
      <c r="C81" s="39">
        <v>10</v>
      </c>
      <c r="D81" s="7">
        <v>18515162.449999999</v>
      </c>
      <c r="E81" s="7">
        <v>19071985</v>
      </c>
      <c r="F81" s="7">
        <v>19203348</v>
      </c>
      <c r="G81" s="7">
        <v>21149296.670000002</v>
      </c>
      <c r="H81" s="7">
        <v>23082783.550000001</v>
      </c>
      <c r="I81" s="7">
        <v>25895597.629999999</v>
      </c>
      <c r="J81" s="7">
        <v>27783474.940000001</v>
      </c>
      <c r="K81" s="24"/>
    </row>
    <row r="82" spans="2:11" ht="16.5" thickTop="1" thickBot="1" x14ac:dyDescent="0.3">
      <c r="B82" s="13" t="s">
        <v>48</v>
      </c>
      <c r="C82" s="39">
        <v>20</v>
      </c>
      <c r="D82" s="7">
        <v>18511020.66</v>
      </c>
      <c r="E82" s="7">
        <v>19048659.170000002</v>
      </c>
      <c r="F82" s="7">
        <v>19155684.879999999</v>
      </c>
      <c r="G82" s="7">
        <v>21015468.469999999</v>
      </c>
      <c r="H82" s="7">
        <v>22828804.739999998</v>
      </c>
      <c r="I82" s="7">
        <v>25422896.120000001</v>
      </c>
      <c r="J82" s="7">
        <v>27329603.420000002</v>
      </c>
      <c r="K82" s="24"/>
    </row>
    <row r="83" spans="2:11" ht="16.5" thickTop="1" thickBot="1" x14ac:dyDescent="0.3">
      <c r="B83" s="13" t="s">
        <v>49</v>
      </c>
      <c r="C83" s="39">
        <v>30</v>
      </c>
      <c r="D83" s="7">
        <v>4141.79</v>
      </c>
      <c r="E83" s="7">
        <v>23325.83</v>
      </c>
      <c r="F83" s="7">
        <v>47663.12</v>
      </c>
      <c r="G83" s="7">
        <v>133828.20000000001</v>
      </c>
      <c r="H83" s="7">
        <v>253978.81</v>
      </c>
      <c r="I83" s="7">
        <v>472701.51</v>
      </c>
      <c r="J83" s="7">
        <v>453871.52</v>
      </c>
      <c r="K83" s="24"/>
    </row>
    <row r="84" spans="2:11" ht="16.5" thickTop="1" thickBot="1" x14ac:dyDescent="0.3">
      <c r="B84" s="13" t="s">
        <v>12</v>
      </c>
      <c r="C84" s="39">
        <v>40</v>
      </c>
      <c r="D84" s="7">
        <v>0</v>
      </c>
      <c r="E84" s="7">
        <v>0</v>
      </c>
      <c r="F84" s="7">
        <v>0</v>
      </c>
      <c r="G84" s="7">
        <v>0</v>
      </c>
      <c r="H84" s="7">
        <v>0</v>
      </c>
      <c r="I84" s="7">
        <v>0</v>
      </c>
      <c r="J84" s="7">
        <v>0</v>
      </c>
      <c r="K84" s="24"/>
    </row>
    <row r="85" spans="2:11" ht="16.5" thickTop="1" thickBot="1" x14ac:dyDescent="0.3">
      <c r="B85" s="13" t="s">
        <v>50</v>
      </c>
      <c r="C85" s="39">
        <v>50</v>
      </c>
      <c r="D85" s="7">
        <v>4141.79</v>
      </c>
      <c r="E85" s="7">
        <v>23325.83</v>
      </c>
      <c r="F85" s="7">
        <v>47663.12</v>
      </c>
      <c r="G85" s="7">
        <v>133828.20000000001</v>
      </c>
      <c r="H85" s="7">
        <v>253978.81</v>
      </c>
      <c r="I85" s="7">
        <v>472701.51</v>
      </c>
      <c r="J85" s="7">
        <v>453871.52</v>
      </c>
      <c r="K85" s="24"/>
    </row>
    <row r="86" spans="2:11" ht="16.5" thickTop="1" thickBot="1" x14ac:dyDescent="0.3">
      <c r="B86" s="12" t="s">
        <v>265</v>
      </c>
      <c r="C86" s="39"/>
      <c r="D86" s="7"/>
      <c r="E86" s="7"/>
      <c r="F86" s="7"/>
      <c r="G86" s="7"/>
      <c r="H86" s="7"/>
      <c r="I86" s="7"/>
      <c r="J86" s="7"/>
      <c r="K86" s="24"/>
    </row>
    <row r="87" spans="2:11" ht="16.5" thickTop="1" thickBot="1" x14ac:dyDescent="0.3">
      <c r="B87" s="13" t="s">
        <v>47</v>
      </c>
      <c r="C87" s="39">
        <v>10</v>
      </c>
      <c r="D87" s="7">
        <v>73029499.590000004</v>
      </c>
      <c r="E87" s="7">
        <v>76342040</v>
      </c>
      <c r="F87" s="7">
        <v>76544273</v>
      </c>
      <c r="G87" s="7">
        <v>81701059.560000002</v>
      </c>
      <c r="H87" s="7">
        <v>86065888.209999993</v>
      </c>
      <c r="I87" s="7">
        <v>96482497.25</v>
      </c>
      <c r="J87" s="7">
        <v>106049642.94</v>
      </c>
      <c r="K87" s="24"/>
    </row>
    <row r="88" spans="2:11" ht="16.5" thickTop="1" thickBot="1" x14ac:dyDescent="0.3">
      <c r="B88" s="13" t="s">
        <v>48</v>
      </c>
      <c r="C88" s="39">
        <v>20</v>
      </c>
      <c r="D88" s="7">
        <v>72163329.549999997</v>
      </c>
      <c r="E88" s="7">
        <v>74941615.590000004</v>
      </c>
      <c r="F88" s="7">
        <v>75311760.75</v>
      </c>
      <c r="G88" s="7">
        <v>79744866.219999999</v>
      </c>
      <c r="H88" s="7">
        <v>83521627.310000002</v>
      </c>
      <c r="I88" s="7">
        <v>92473925.280000001</v>
      </c>
      <c r="J88" s="7">
        <v>103453509.02</v>
      </c>
      <c r="K88" s="24"/>
    </row>
    <row r="89" spans="2:11" ht="16.5" thickTop="1" thickBot="1" x14ac:dyDescent="0.3">
      <c r="B89" s="13" t="s">
        <v>49</v>
      </c>
      <c r="C89" s="39">
        <v>30</v>
      </c>
      <c r="D89" s="7">
        <v>866170.04</v>
      </c>
      <c r="E89" s="7">
        <v>1400424.41</v>
      </c>
      <c r="F89" s="7">
        <v>1232512.25</v>
      </c>
      <c r="G89" s="7">
        <v>1956193.34</v>
      </c>
      <c r="H89" s="7">
        <v>2544260.9</v>
      </c>
      <c r="I89" s="7">
        <v>4008571.97</v>
      </c>
      <c r="J89" s="7">
        <v>2596133.92</v>
      </c>
      <c r="K89" s="24"/>
    </row>
    <row r="90" spans="2:11" ht="16.5" thickTop="1" thickBot="1" x14ac:dyDescent="0.3">
      <c r="B90" s="13" t="s">
        <v>12</v>
      </c>
      <c r="C90" s="39">
        <v>40</v>
      </c>
      <c r="D90" s="7">
        <v>0</v>
      </c>
      <c r="E90" s="7">
        <v>0</v>
      </c>
      <c r="F90" s="7">
        <v>0</v>
      </c>
      <c r="G90" s="7">
        <v>0</v>
      </c>
      <c r="H90" s="7">
        <v>0</v>
      </c>
      <c r="I90" s="7">
        <v>0</v>
      </c>
      <c r="J90" s="7">
        <v>0</v>
      </c>
      <c r="K90" s="24"/>
    </row>
    <row r="91" spans="2:11" ht="16.5" thickTop="1" thickBot="1" x14ac:dyDescent="0.3">
      <c r="B91" s="13" t="s">
        <v>50</v>
      </c>
      <c r="C91" s="39">
        <v>50</v>
      </c>
      <c r="D91" s="7">
        <v>866170.04</v>
      </c>
      <c r="E91" s="7">
        <v>1400424.41</v>
      </c>
      <c r="F91" s="7">
        <v>1232512.25</v>
      </c>
      <c r="G91" s="7">
        <v>1956193.34</v>
      </c>
      <c r="H91" s="7">
        <v>2544260.9</v>
      </c>
      <c r="I91" s="7">
        <v>4008571.97</v>
      </c>
      <c r="J91" s="7">
        <v>2596133.92</v>
      </c>
      <c r="K91" s="24"/>
    </row>
    <row r="92" spans="2:11" ht="16.5" thickTop="1" thickBot="1" x14ac:dyDescent="0.3">
      <c r="B92" s="12" t="s">
        <v>267</v>
      </c>
      <c r="C92" s="39"/>
      <c r="D92" s="7"/>
      <c r="E92" s="7"/>
      <c r="F92" s="7"/>
      <c r="G92" s="7"/>
      <c r="H92" s="7"/>
      <c r="I92" s="7"/>
      <c r="J92" s="7"/>
      <c r="K92" s="24"/>
    </row>
    <row r="93" spans="2:11" ht="16.5" thickTop="1" thickBot="1" x14ac:dyDescent="0.3">
      <c r="B93" s="13" t="s">
        <v>47</v>
      </c>
      <c r="C93" s="39">
        <v>10</v>
      </c>
      <c r="D93" s="7">
        <v>45767847.640000001</v>
      </c>
      <c r="E93" s="7">
        <v>47118674</v>
      </c>
      <c r="F93" s="7">
        <v>47270428</v>
      </c>
      <c r="G93" s="7">
        <v>52844870.159999996</v>
      </c>
      <c r="H93" s="7">
        <v>58232623.310000002</v>
      </c>
      <c r="I93" s="7">
        <v>63301480.689999998</v>
      </c>
      <c r="J93" s="7">
        <v>65529441.549999997</v>
      </c>
      <c r="K93" s="24"/>
    </row>
    <row r="94" spans="2:11" ht="16.5" thickTop="1" thickBot="1" x14ac:dyDescent="0.3">
      <c r="B94" s="13" t="s">
        <v>48</v>
      </c>
      <c r="C94" s="39">
        <v>20</v>
      </c>
      <c r="D94" s="7">
        <v>45150624.100000001</v>
      </c>
      <c r="E94" s="7">
        <v>46455494.649999999</v>
      </c>
      <c r="F94" s="7">
        <v>46530212.369999997</v>
      </c>
      <c r="G94" s="7">
        <v>51794080.789999999</v>
      </c>
      <c r="H94" s="7">
        <v>56826663.810000002</v>
      </c>
      <c r="I94" s="7">
        <v>60760481.990000002</v>
      </c>
      <c r="J94" s="7">
        <v>64365050.539999999</v>
      </c>
      <c r="K94" s="24"/>
    </row>
    <row r="95" spans="2:11" ht="16.5" thickTop="1" thickBot="1" x14ac:dyDescent="0.3">
      <c r="B95" s="13" t="s">
        <v>49</v>
      </c>
      <c r="C95" s="39">
        <v>30</v>
      </c>
      <c r="D95" s="7">
        <v>617223.54</v>
      </c>
      <c r="E95" s="7">
        <v>663179.35</v>
      </c>
      <c r="F95" s="7">
        <v>740215.63</v>
      </c>
      <c r="G95" s="7">
        <v>1050789.3700000001</v>
      </c>
      <c r="H95" s="7">
        <v>1405959.5</v>
      </c>
      <c r="I95" s="7">
        <v>2540998.7000000002</v>
      </c>
      <c r="J95" s="7">
        <v>1164391.01</v>
      </c>
      <c r="K95" s="24"/>
    </row>
    <row r="96" spans="2:11" ht="16.5" thickTop="1" thickBot="1" x14ac:dyDescent="0.3">
      <c r="B96" s="13" t="s">
        <v>12</v>
      </c>
      <c r="C96" s="39">
        <v>40</v>
      </c>
      <c r="D96" s="7">
        <v>0</v>
      </c>
      <c r="E96" s="7">
        <v>0</v>
      </c>
      <c r="F96" s="7">
        <v>0</v>
      </c>
      <c r="G96" s="7">
        <v>0</v>
      </c>
      <c r="H96" s="7">
        <v>0</v>
      </c>
      <c r="I96" s="7">
        <v>0</v>
      </c>
      <c r="J96" s="7">
        <v>0</v>
      </c>
      <c r="K96" s="24"/>
    </row>
    <row r="97" spans="2:11" ht="16.5" thickTop="1" thickBot="1" x14ac:dyDescent="0.3">
      <c r="B97" s="13" t="s">
        <v>50</v>
      </c>
      <c r="C97" s="39">
        <v>50</v>
      </c>
      <c r="D97" s="7">
        <v>617223.54</v>
      </c>
      <c r="E97" s="7">
        <v>663179.35</v>
      </c>
      <c r="F97" s="7">
        <v>740215.63</v>
      </c>
      <c r="G97" s="7">
        <v>1050789.3700000001</v>
      </c>
      <c r="H97" s="7">
        <v>1405959.5</v>
      </c>
      <c r="I97" s="7">
        <v>2540998.7000000002</v>
      </c>
      <c r="J97" s="7">
        <v>1164391.01</v>
      </c>
      <c r="K97" s="24"/>
    </row>
    <row r="98" spans="2:11" ht="16.5" thickTop="1" thickBot="1" x14ac:dyDescent="0.3">
      <c r="B98" s="12" t="s">
        <v>269</v>
      </c>
      <c r="C98" s="39"/>
      <c r="D98" s="7"/>
      <c r="E98" s="7"/>
      <c r="F98" s="7"/>
      <c r="G98" s="7"/>
      <c r="H98" s="7"/>
      <c r="I98" s="7"/>
      <c r="J98" s="7"/>
      <c r="K98" s="24"/>
    </row>
    <row r="99" spans="2:11" ht="16.5" thickTop="1" thickBot="1" x14ac:dyDescent="0.3">
      <c r="B99" s="13" t="s">
        <v>47</v>
      </c>
      <c r="C99" s="39">
        <v>10</v>
      </c>
      <c r="D99" s="7">
        <v>17218815.379999999</v>
      </c>
      <c r="E99" s="7">
        <v>17726748</v>
      </c>
      <c r="F99" s="7">
        <v>17817869</v>
      </c>
      <c r="G99" s="7">
        <v>19732710.219999999</v>
      </c>
      <c r="H99" s="7">
        <v>21165266.98</v>
      </c>
      <c r="I99" s="7">
        <v>24940115.66</v>
      </c>
      <c r="J99" s="7">
        <v>27856553.379999999</v>
      </c>
      <c r="K99" s="24"/>
    </row>
    <row r="100" spans="2:11" ht="16.5" thickTop="1" thickBot="1" x14ac:dyDescent="0.3">
      <c r="B100" s="13" t="s">
        <v>48</v>
      </c>
      <c r="C100" s="39">
        <v>20</v>
      </c>
      <c r="D100" s="7">
        <v>17131970.34</v>
      </c>
      <c r="E100" s="7">
        <v>17689063.879999999</v>
      </c>
      <c r="F100" s="7">
        <v>17784855.629999999</v>
      </c>
      <c r="G100" s="7">
        <v>19632976.079999998</v>
      </c>
      <c r="H100" s="7">
        <v>21035751.859999999</v>
      </c>
      <c r="I100" s="7">
        <v>24310386.27</v>
      </c>
      <c r="J100" s="7">
        <v>27255642.010000002</v>
      </c>
      <c r="K100" s="24"/>
    </row>
    <row r="101" spans="2:11" ht="16.5" thickTop="1" thickBot="1" x14ac:dyDescent="0.3">
      <c r="B101" s="13" t="s">
        <v>49</v>
      </c>
      <c r="C101" s="39">
        <v>30</v>
      </c>
      <c r="D101" s="7">
        <v>86845.04</v>
      </c>
      <c r="E101" s="7">
        <v>37684.120000000003</v>
      </c>
      <c r="F101" s="7">
        <v>33013.370000000003</v>
      </c>
      <c r="G101" s="7">
        <v>99734.14</v>
      </c>
      <c r="H101" s="7">
        <v>129515.12</v>
      </c>
      <c r="I101" s="7">
        <v>629729.39</v>
      </c>
      <c r="J101" s="7">
        <v>600911.37</v>
      </c>
      <c r="K101" s="24"/>
    </row>
    <row r="102" spans="2:11" ht="16.5" thickTop="1" thickBot="1" x14ac:dyDescent="0.3">
      <c r="B102" s="13" t="s">
        <v>12</v>
      </c>
      <c r="C102" s="39">
        <v>40</v>
      </c>
      <c r="D102" s="7">
        <v>0</v>
      </c>
      <c r="E102" s="7">
        <v>0</v>
      </c>
      <c r="F102" s="7">
        <v>0</v>
      </c>
      <c r="G102" s="7">
        <v>0</v>
      </c>
      <c r="H102" s="7">
        <v>0</v>
      </c>
      <c r="I102" s="7">
        <v>0</v>
      </c>
      <c r="J102" s="7">
        <v>0</v>
      </c>
      <c r="K102" s="24"/>
    </row>
    <row r="103" spans="2:11" ht="16.5" thickTop="1" thickBot="1" x14ac:dyDescent="0.3">
      <c r="B103" s="13" t="s">
        <v>50</v>
      </c>
      <c r="C103" s="39">
        <v>50</v>
      </c>
      <c r="D103" s="7">
        <v>86845.04</v>
      </c>
      <c r="E103" s="7">
        <v>37684.120000000003</v>
      </c>
      <c r="F103" s="7">
        <v>33013.370000000003</v>
      </c>
      <c r="G103" s="7">
        <v>99734.14</v>
      </c>
      <c r="H103" s="7">
        <v>129515.12</v>
      </c>
      <c r="I103" s="7">
        <v>629729.39</v>
      </c>
      <c r="J103" s="7">
        <v>600911.37</v>
      </c>
      <c r="K103" s="24"/>
    </row>
    <row r="104" spans="2:11" ht="16.5" thickTop="1" thickBot="1" x14ac:dyDescent="0.3">
      <c r="B104" s="12" t="s">
        <v>223</v>
      </c>
      <c r="C104" s="39"/>
      <c r="D104" s="7"/>
      <c r="E104" s="7"/>
      <c r="F104" s="7"/>
      <c r="G104" s="7"/>
      <c r="H104" s="7"/>
      <c r="I104" s="7"/>
      <c r="J104" s="7"/>
      <c r="K104" s="24"/>
    </row>
    <row r="105" spans="2:11" ht="16.5" thickTop="1" thickBot="1" x14ac:dyDescent="0.3">
      <c r="B105" s="13" t="s">
        <v>47</v>
      </c>
      <c r="C105" s="39">
        <v>10</v>
      </c>
      <c r="D105" s="7">
        <v>17421925.050000001</v>
      </c>
      <c r="E105" s="7">
        <v>18628878</v>
      </c>
      <c r="F105" s="7">
        <v>20089095</v>
      </c>
      <c r="G105" s="7">
        <v>22030445.710000001</v>
      </c>
      <c r="H105" s="7">
        <v>22181792.039999999</v>
      </c>
      <c r="I105" s="7">
        <v>21798550.68</v>
      </c>
      <c r="J105" s="7">
        <v>22697958.440000001</v>
      </c>
      <c r="K105" s="24"/>
    </row>
    <row r="106" spans="2:11" ht="16.5" thickTop="1" thickBot="1" x14ac:dyDescent="0.3">
      <c r="B106" s="13" t="s">
        <v>48</v>
      </c>
      <c r="C106" s="39">
        <v>20</v>
      </c>
      <c r="D106" s="7">
        <v>17060445.989999998</v>
      </c>
      <c r="E106" s="7">
        <v>18142781.57</v>
      </c>
      <c r="F106" s="7">
        <v>19133752.219999999</v>
      </c>
      <c r="G106" s="7">
        <v>20673394.940000001</v>
      </c>
      <c r="H106" s="7">
        <v>21394780.02</v>
      </c>
      <c r="I106" s="7">
        <v>21314995.710000001</v>
      </c>
      <c r="J106" s="7">
        <v>21327360.859999999</v>
      </c>
      <c r="K106" s="24"/>
    </row>
    <row r="107" spans="2:11" ht="16.5" thickTop="1" thickBot="1" x14ac:dyDescent="0.3">
      <c r="B107" s="13" t="s">
        <v>49</v>
      </c>
      <c r="C107" s="39">
        <v>30</v>
      </c>
      <c r="D107" s="7">
        <v>361479.06</v>
      </c>
      <c r="E107" s="7">
        <v>486096.43</v>
      </c>
      <c r="F107" s="7">
        <v>955342.78</v>
      </c>
      <c r="G107" s="7">
        <v>1357050.77</v>
      </c>
      <c r="H107" s="7">
        <v>787012.02</v>
      </c>
      <c r="I107" s="7">
        <v>483554.97</v>
      </c>
      <c r="J107" s="7">
        <v>1370597.58</v>
      </c>
      <c r="K107" s="24"/>
    </row>
    <row r="108" spans="2:11" ht="16.5" thickTop="1" thickBot="1" x14ac:dyDescent="0.3">
      <c r="B108" s="13" t="s">
        <v>12</v>
      </c>
      <c r="C108" s="39">
        <v>40</v>
      </c>
      <c r="D108" s="7">
        <v>0</v>
      </c>
      <c r="E108" s="7">
        <v>0</v>
      </c>
      <c r="F108" s="7">
        <v>0</v>
      </c>
      <c r="G108" s="7">
        <v>0</v>
      </c>
      <c r="H108" s="7">
        <v>0</v>
      </c>
      <c r="I108" s="7">
        <v>0</v>
      </c>
      <c r="J108" s="7">
        <v>0</v>
      </c>
      <c r="K108" s="24"/>
    </row>
    <row r="109" spans="2:11" ht="16.5" thickTop="1" thickBot="1" x14ac:dyDescent="0.3">
      <c r="B109" s="13" t="s">
        <v>50</v>
      </c>
      <c r="C109" s="39">
        <v>50</v>
      </c>
      <c r="D109" s="7">
        <v>361479.06</v>
      </c>
      <c r="E109" s="7">
        <v>486096.43</v>
      </c>
      <c r="F109" s="7">
        <v>955342.78</v>
      </c>
      <c r="G109" s="7">
        <v>1357050.77</v>
      </c>
      <c r="H109" s="7">
        <v>787012.02</v>
      </c>
      <c r="I109" s="7">
        <v>483554.97</v>
      </c>
      <c r="J109" s="7">
        <v>1370597.58</v>
      </c>
      <c r="K109" s="24"/>
    </row>
    <row r="110" spans="2:11" ht="16.5" thickTop="1" thickBot="1" x14ac:dyDescent="0.3">
      <c r="B110" s="11" t="s">
        <v>286</v>
      </c>
      <c r="C110" s="39"/>
      <c r="D110" s="7"/>
      <c r="E110" s="7"/>
      <c r="F110" s="7"/>
      <c r="G110" s="7"/>
      <c r="H110" s="7"/>
      <c r="I110" s="7"/>
      <c r="J110" s="7"/>
      <c r="K110" s="24"/>
    </row>
    <row r="111" spans="2:11" ht="16.5" thickTop="1" thickBot="1" x14ac:dyDescent="0.3">
      <c r="B111" s="12" t="s">
        <v>223</v>
      </c>
      <c r="C111" s="39"/>
      <c r="D111" s="7"/>
      <c r="E111" s="7"/>
      <c r="F111" s="7"/>
      <c r="G111" s="7"/>
      <c r="H111" s="7"/>
      <c r="I111" s="7"/>
      <c r="J111" s="7"/>
      <c r="K111" s="24"/>
    </row>
    <row r="112" spans="2:11" ht="16.5" thickTop="1" thickBot="1" x14ac:dyDescent="0.3">
      <c r="B112" s="13" t="s">
        <v>47</v>
      </c>
      <c r="C112" s="39">
        <v>10</v>
      </c>
      <c r="D112" s="7">
        <v>1009103</v>
      </c>
      <c r="E112" s="7">
        <v>1495454.67</v>
      </c>
      <c r="F112" s="7">
        <v>1723353.57</v>
      </c>
      <c r="G112" s="7">
        <v>2329800.2599999998</v>
      </c>
      <c r="H112" s="7">
        <v>2440521.7799999998</v>
      </c>
      <c r="I112" s="7">
        <v>2667855.4700000002</v>
      </c>
      <c r="J112" s="7">
        <v>2760091.01</v>
      </c>
      <c r="K112" s="24"/>
    </row>
    <row r="113" spans="2:11" ht="16.5" thickTop="1" thickBot="1" x14ac:dyDescent="0.3">
      <c r="B113" s="13" t="s">
        <v>48</v>
      </c>
      <c r="C113" s="39">
        <v>20</v>
      </c>
      <c r="D113" s="7">
        <v>552168.32999999996</v>
      </c>
      <c r="E113" s="7">
        <v>938925.1</v>
      </c>
      <c r="F113" s="7">
        <v>594825.31000000006</v>
      </c>
      <c r="G113" s="7">
        <v>981127.48</v>
      </c>
      <c r="H113" s="7">
        <v>978125.31</v>
      </c>
      <c r="I113" s="7">
        <v>1002315.46</v>
      </c>
      <c r="J113" s="7">
        <v>1396456.85</v>
      </c>
      <c r="K113" s="24"/>
    </row>
    <row r="114" spans="2:11" ht="16.5" thickTop="1" thickBot="1" x14ac:dyDescent="0.3">
      <c r="B114" s="13" t="s">
        <v>49</v>
      </c>
      <c r="C114" s="39">
        <v>30</v>
      </c>
      <c r="D114" s="7">
        <v>456934.67</v>
      </c>
      <c r="E114" s="7">
        <v>556529.56999999995</v>
      </c>
      <c r="F114" s="7">
        <v>1128528.26</v>
      </c>
      <c r="G114" s="7">
        <v>1348672.78</v>
      </c>
      <c r="H114" s="7">
        <v>1462396.47</v>
      </c>
      <c r="I114" s="7">
        <v>1665540.01</v>
      </c>
      <c r="J114" s="7">
        <v>1363634.16</v>
      </c>
      <c r="K114" s="24"/>
    </row>
    <row r="115" spans="2:11" ht="16.5" thickTop="1" thickBot="1" x14ac:dyDescent="0.3">
      <c r="B115" s="13" t="s">
        <v>12</v>
      </c>
      <c r="C115" s="39">
        <v>40</v>
      </c>
      <c r="D115" s="7">
        <v>456934.67</v>
      </c>
      <c r="E115" s="7">
        <v>556529.56999999995</v>
      </c>
      <c r="F115" s="7">
        <v>1128528.26</v>
      </c>
      <c r="G115" s="7">
        <v>1348672.78</v>
      </c>
      <c r="H115" s="7">
        <v>1462396.47</v>
      </c>
      <c r="I115" s="7">
        <v>1665540.01</v>
      </c>
      <c r="J115" s="7">
        <v>1363634.16</v>
      </c>
      <c r="K115" s="24"/>
    </row>
    <row r="116" spans="2:11" ht="16.5" thickTop="1" thickBot="1" x14ac:dyDescent="0.3">
      <c r="B116" s="13" t="s">
        <v>50</v>
      </c>
      <c r="C116" s="39">
        <v>50</v>
      </c>
      <c r="D116" s="7">
        <v>0</v>
      </c>
      <c r="E116" s="7">
        <v>0</v>
      </c>
      <c r="F116" s="7">
        <v>0</v>
      </c>
      <c r="G116" s="7">
        <v>0</v>
      </c>
      <c r="H116" s="7">
        <v>0</v>
      </c>
      <c r="I116" s="7">
        <v>0</v>
      </c>
      <c r="J116" s="7">
        <v>0</v>
      </c>
      <c r="K116" s="24"/>
    </row>
    <row r="117" spans="2:11" ht="16.5" thickTop="1" thickBot="1" x14ac:dyDescent="0.3">
      <c r="B117" s="11" t="s">
        <v>250</v>
      </c>
      <c r="C117" s="39"/>
      <c r="D117" s="7"/>
      <c r="E117" s="7"/>
      <c r="F117" s="7"/>
      <c r="G117" s="7"/>
      <c r="H117" s="7"/>
      <c r="I117" s="7"/>
      <c r="J117" s="7"/>
      <c r="K117" s="24"/>
    </row>
    <row r="118" spans="2:11" ht="16.5" thickTop="1" thickBot="1" x14ac:dyDescent="0.3">
      <c r="B118" s="12" t="s">
        <v>223</v>
      </c>
      <c r="C118" s="39"/>
      <c r="D118" s="7"/>
      <c r="E118" s="7"/>
      <c r="F118" s="7"/>
      <c r="G118" s="7"/>
      <c r="H118" s="7"/>
      <c r="I118" s="7"/>
      <c r="J118" s="7"/>
      <c r="K118" s="24"/>
    </row>
    <row r="119" spans="2:11" ht="16.5" thickTop="1" thickBot="1" x14ac:dyDescent="0.3">
      <c r="B119" s="13" t="s">
        <v>47</v>
      </c>
      <c r="C119" s="39">
        <v>10</v>
      </c>
      <c r="D119" s="7">
        <v>2832850</v>
      </c>
      <c r="E119" s="7">
        <v>2894105.32</v>
      </c>
      <c r="F119" s="7">
        <v>2047055</v>
      </c>
      <c r="G119" s="7">
        <v>2519040.2599999998</v>
      </c>
      <c r="H119" s="7">
        <v>1961238.14</v>
      </c>
      <c r="I119" s="7">
        <v>2470227.85</v>
      </c>
      <c r="J119" s="7">
        <v>2286278.29</v>
      </c>
      <c r="K119" s="24"/>
    </row>
    <row r="120" spans="2:11" ht="16.5" thickTop="1" thickBot="1" x14ac:dyDescent="0.3">
      <c r="B120" s="13" t="s">
        <v>48</v>
      </c>
      <c r="C120" s="39">
        <v>20</v>
      </c>
      <c r="D120" s="7">
        <v>1682890.68</v>
      </c>
      <c r="E120" s="7">
        <v>2132380.66</v>
      </c>
      <c r="F120" s="7">
        <v>1810983.93</v>
      </c>
      <c r="G120" s="7">
        <v>1999007.12</v>
      </c>
      <c r="H120" s="7">
        <v>1775492.29</v>
      </c>
      <c r="I120" s="7">
        <v>2282029.56</v>
      </c>
      <c r="J120" s="7">
        <v>1766120.53</v>
      </c>
      <c r="K120" s="24"/>
    </row>
    <row r="121" spans="2:11" ht="16.5" thickTop="1" thickBot="1" x14ac:dyDescent="0.3">
      <c r="B121" s="13" t="s">
        <v>49</v>
      </c>
      <c r="C121" s="39">
        <v>30</v>
      </c>
      <c r="D121" s="7">
        <v>1149959.32</v>
      </c>
      <c r="E121" s="7">
        <v>761724.66</v>
      </c>
      <c r="F121" s="7">
        <v>236071.07</v>
      </c>
      <c r="G121" s="7">
        <v>520033.14</v>
      </c>
      <c r="H121" s="7">
        <v>185745.85</v>
      </c>
      <c r="I121" s="7">
        <v>188198.29</v>
      </c>
      <c r="J121" s="7">
        <v>520157.76</v>
      </c>
      <c r="K121" s="24"/>
    </row>
    <row r="122" spans="2:11" ht="16.5" thickTop="1" thickBot="1" x14ac:dyDescent="0.3">
      <c r="B122" s="13" t="s">
        <v>12</v>
      </c>
      <c r="C122" s="39">
        <v>40</v>
      </c>
      <c r="D122" s="7">
        <v>0</v>
      </c>
      <c r="E122" s="7">
        <v>0</v>
      </c>
      <c r="F122" s="7">
        <v>0</v>
      </c>
      <c r="G122" s="7">
        <v>0</v>
      </c>
      <c r="H122" s="7">
        <v>0</v>
      </c>
      <c r="I122" s="7">
        <v>0</v>
      </c>
      <c r="J122" s="7">
        <v>0</v>
      </c>
      <c r="K122" s="24"/>
    </row>
    <row r="123" spans="2:11" ht="16.5" thickTop="1" thickBot="1" x14ac:dyDescent="0.3">
      <c r="B123" s="13" t="s">
        <v>50</v>
      </c>
      <c r="C123" s="39">
        <v>50</v>
      </c>
      <c r="D123" s="7">
        <v>1149959.32</v>
      </c>
      <c r="E123" s="7">
        <v>761724.66</v>
      </c>
      <c r="F123" s="7">
        <v>236071.07</v>
      </c>
      <c r="G123" s="7">
        <v>520033.14</v>
      </c>
      <c r="H123" s="7">
        <v>185745.85</v>
      </c>
      <c r="I123" s="7">
        <v>188198.29</v>
      </c>
      <c r="J123" s="7">
        <v>520157.76</v>
      </c>
      <c r="K123" s="24"/>
    </row>
    <row r="124" spans="2:11" ht="16.5" thickTop="1" thickBot="1" x14ac:dyDescent="0.3">
      <c r="B124" s="12" t="s">
        <v>252</v>
      </c>
      <c r="C124" s="39"/>
      <c r="D124" s="7"/>
      <c r="E124" s="7"/>
      <c r="F124" s="7"/>
      <c r="G124" s="7"/>
      <c r="H124" s="7"/>
      <c r="I124" s="7"/>
      <c r="J124" s="7"/>
      <c r="K124" s="24"/>
    </row>
    <row r="125" spans="2:11" ht="16.5" thickTop="1" thickBot="1" x14ac:dyDescent="0.3">
      <c r="B125" s="13" t="s">
        <v>47</v>
      </c>
      <c r="C125" s="39">
        <v>10</v>
      </c>
      <c r="D125" s="7">
        <v>0</v>
      </c>
      <c r="E125" s="7">
        <v>0</v>
      </c>
      <c r="F125" s="7">
        <v>0</v>
      </c>
      <c r="G125" s="7">
        <v>0</v>
      </c>
      <c r="H125" s="7">
        <v>1848336.83</v>
      </c>
      <c r="I125" s="7">
        <v>2024209.57</v>
      </c>
      <c r="J125" s="7">
        <v>264763</v>
      </c>
      <c r="K125" s="24"/>
    </row>
    <row r="126" spans="2:11" ht="16.5" thickTop="1" thickBot="1" x14ac:dyDescent="0.3">
      <c r="B126" s="13" t="s">
        <v>48</v>
      </c>
      <c r="C126" s="39">
        <v>20</v>
      </c>
      <c r="D126" s="7">
        <v>0</v>
      </c>
      <c r="E126" s="7">
        <v>0</v>
      </c>
      <c r="F126" s="7">
        <v>0</v>
      </c>
      <c r="G126" s="7">
        <v>0</v>
      </c>
      <c r="H126" s="7">
        <v>1075406.26</v>
      </c>
      <c r="I126" s="7">
        <v>1575669.91</v>
      </c>
      <c r="J126" s="7">
        <v>264763</v>
      </c>
      <c r="K126" s="24"/>
    </row>
    <row r="127" spans="2:11" ht="16.5" thickTop="1" thickBot="1" x14ac:dyDescent="0.3">
      <c r="B127" s="13" t="s">
        <v>49</v>
      </c>
      <c r="C127" s="39">
        <v>30</v>
      </c>
      <c r="D127" s="7">
        <v>0</v>
      </c>
      <c r="E127" s="7">
        <v>0</v>
      </c>
      <c r="F127" s="7">
        <v>0</v>
      </c>
      <c r="G127" s="7">
        <v>0</v>
      </c>
      <c r="H127" s="7">
        <v>772930.57</v>
      </c>
      <c r="I127" s="7">
        <v>448539.66</v>
      </c>
      <c r="J127" s="7">
        <v>0</v>
      </c>
      <c r="K127" s="24"/>
    </row>
    <row r="128" spans="2:11" ht="16.5" thickTop="1" thickBot="1" x14ac:dyDescent="0.3">
      <c r="B128" s="13" t="s">
        <v>12</v>
      </c>
      <c r="C128" s="39">
        <v>40</v>
      </c>
      <c r="D128" s="7">
        <v>0</v>
      </c>
      <c r="E128" s="7">
        <v>0</v>
      </c>
      <c r="F128" s="7">
        <v>0</v>
      </c>
      <c r="G128" s="7">
        <v>0</v>
      </c>
      <c r="H128" s="7">
        <v>750000</v>
      </c>
      <c r="I128" s="7">
        <v>0</v>
      </c>
      <c r="J128" s="7">
        <v>0</v>
      </c>
      <c r="K128" s="24"/>
    </row>
    <row r="129" spans="2:11" ht="16.5" thickTop="1" thickBot="1" x14ac:dyDescent="0.3">
      <c r="B129" s="13" t="s">
        <v>50</v>
      </c>
      <c r="C129" s="39">
        <v>50</v>
      </c>
      <c r="D129" s="7">
        <v>0</v>
      </c>
      <c r="E129" s="7">
        <v>0</v>
      </c>
      <c r="F129" s="7">
        <v>0</v>
      </c>
      <c r="G129" s="7">
        <v>0</v>
      </c>
      <c r="H129" s="7">
        <v>22930.57</v>
      </c>
      <c r="I129" s="7">
        <v>448539.66</v>
      </c>
      <c r="J129" s="7">
        <v>0</v>
      </c>
      <c r="K129" s="24"/>
    </row>
    <row r="130" spans="2:11" ht="16.5" thickTop="1" thickBot="1" x14ac:dyDescent="0.3">
      <c r="B130" s="11" t="s">
        <v>272</v>
      </c>
      <c r="C130" s="39"/>
      <c r="D130" s="7"/>
      <c r="E130" s="7"/>
      <c r="F130" s="7"/>
      <c r="G130" s="7"/>
      <c r="H130" s="7"/>
      <c r="I130" s="7"/>
      <c r="J130" s="7"/>
      <c r="K130" s="24"/>
    </row>
    <row r="131" spans="2:11" ht="16.5" thickTop="1" thickBot="1" x14ac:dyDescent="0.3">
      <c r="B131" s="12" t="s">
        <v>274</v>
      </c>
      <c r="C131" s="39"/>
      <c r="D131" s="7"/>
      <c r="E131" s="7"/>
      <c r="F131" s="7"/>
      <c r="G131" s="7"/>
      <c r="H131" s="7"/>
      <c r="I131" s="7"/>
      <c r="J131" s="7"/>
      <c r="K131" s="24"/>
    </row>
    <row r="132" spans="2:11" ht="16.5" thickTop="1" thickBot="1" x14ac:dyDescent="0.3">
      <c r="B132" s="13" t="s">
        <v>47</v>
      </c>
      <c r="C132" s="39">
        <v>10</v>
      </c>
      <c r="D132" s="7">
        <v>13144185</v>
      </c>
      <c r="E132" s="7">
        <v>14509106</v>
      </c>
      <c r="F132" s="7">
        <v>15405220</v>
      </c>
      <c r="G132" s="7">
        <v>15791975</v>
      </c>
      <c r="H132" s="7">
        <v>20699267</v>
      </c>
      <c r="I132" s="7">
        <v>21127361</v>
      </c>
      <c r="J132" s="7">
        <v>21601454.350000001</v>
      </c>
      <c r="K132" s="24"/>
    </row>
    <row r="133" spans="2:11" ht="16.5" thickTop="1" thickBot="1" x14ac:dyDescent="0.3">
      <c r="B133" s="13" t="s">
        <v>48</v>
      </c>
      <c r="C133" s="39">
        <v>20</v>
      </c>
      <c r="D133" s="7">
        <v>13143583.560000001</v>
      </c>
      <c r="E133" s="7">
        <v>14466530.92</v>
      </c>
      <c r="F133" s="7">
        <v>15403759.58</v>
      </c>
      <c r="G133" s="7">
        <v>15791363.23</v>
      </c>
      <c r="H133" s="7">
        <v>20698502.969999999</v>
      </c>
      <c r="I133" s="7">
        <v>19889085.649999999</v>
      </c>
      <c r="J133" s="7">
        <v>21598880.350000001</v>
      </c>
      <c r="K133" s="24"/>
    </row>
    <row r="134" spans="2:11" ht="16.5" thickTop="1" thickBot="1" x14ac:dyDescent="0.3">
      <c r="B134" s="13" t="s">
        <v>49</v>
      </c>
      <c r="C134" s="39">
        <v>30</v>
      </c>
      <c r="D134" s="7">
        <v>601.44000000000005</v>
      </c>
      <c r="E134" s="7">
        <v>42575.08</v>
      </c>
      <c r="F134" s="7">
        <v>1460.42</v>
      </c>
      <c r="G134" s="7">
        <v>611.77</v>
      </c>
      <c r="H134" s="7">
        <v>764.03</v>
      </c>
      <c r="I134" s="7">
        <v>1238275.3500000001</v>
      </c>
      <c r="J134" s="7">
        <v>2574</v>
      </c>
      <c r="K134" s="24"/>
    </row>
    <row r="135" spans="2:11" ht="16.5" thickTop="1" thickBot="1" x14ac:dyDescent="0.3">
      <c r="B135" s="13" t="s">
        <v>12</v>
      </c>
      <c r="C135" s="39">
        <v>40</v>
      </c>
      <c r="D135" s="7">
        <v>0</v>
      </c>
      <c r="E135" s="7">
        <v>0</v>
      </c>
      <c r="F135" s="7">
        <v>0</v>
      </c>
      <c r="G135" s="7">
        <v>0</v>
      </c>
      <c r="H135" s="7">
        <v>0</v>
      </c>
      <c r="I135" s="7">
        <v>0</v>
      </c>
      <c r="J135" s="7">
        <v>0</v>
      </c>
      <c r="K135" s="24"/>
    </row>
    <row r="136" spans="2:11" ht="16.5" thickTop="1" thickBot="1" x14ac:dyDescent="0.3">
      <c r="B136" s="13" t="s">
        <v>50</v>
      </c>
      <c r="C136" s="39">
        <v>50</v>
      </c>
      <c r="D136" s="7">
        <v>601.44000000000005</v>
      </c>
      <c r="E136" s="7">
        <v>42575.08</v>
      </c>
      <c r="F136" s="7">
        <v>1460.42</v>
      </c>
      <c r="G136" s="7">
        <v>611.77</v>
      </c>
      <c r="H136" s="7">
        <v>764.03</v>
      </c>
      <c r="I136" s="7">
        <v>1238275.3500000001</v>
      </c>
      <c r="J136" s="7">
        <v>2574</v>
      </c>
      <c r="K136" s="24"/>
    </row>
    <row r="137" spans="2:11" ht="16.5" thickTop="1" thickBot="1" x14ac:dyDescent="0.3">
      <c r="B137" s="12" t="s">
        <v>276</v>
      </c>
      <c r="C137" s="39"/>
      <c r="D137" s="7"/>
      <c r="E137" s="7"/>
      <c r="F137" s="7"/>
      <c r="G137" s="7"/>
      <c r="H137" s="7"/>
      <c r="I137" s="7"/>
      <c r="J137" s="7"/>
      <c r="K137" s="24"/>
    </row>
    <row r="138" spans="2:11" ht="16.5" thickTop="1" thickBot="1" x14ac:dyDescent="0.3">
      <c r="B138" s="13" t="s">
        <v>47</v>
      </c>
      <c r="C138" s="39">
        <v>10</v>
      </c>
      <c r="D138" s="7">
        <v>0</v>
      </c>
      <c r="E138" s="7">
        <v>0</v>
      </c>
      <c r="F138" s="7">
        <v>0</v>
      </c>
      <c r="G138" s="7">
        <v>0</v>
      </c>
      <c r="H138" s="7">
        <v>102000</v>
      </c>
      <c r="I138" s="7">
        <v>0</v>
      </c>
      <c r="J138" s="7">
        <v>0</v>
      </c>
      <c r="K138" s="24"/>
    </row>
    <row r="139" spans="2:11" ht="16.5" thickTop="1" thickBot="1" x14ac:dyDescent="0.3">
      <c r="B139" s="13" t="s">
        <v>48</v>
      </c>
      <c r="C139" s="39">
        <v>20</v>
      </c>
      <c r="D139" s="7">
        <v>0</v>
      </c>
      <c r="E139" s="7">
        <v>0</v>
      </c>
      <c r="F139" s="7">
        <v>0</v>
      </c>
      <c r="G139" s="7">
        <v>0</v>
      </c>
      <c r="H139" s="7">
        <v>102000</v>
      </c>
      <c r="I139" s="7">
        <v>0</v>
      </c>
      <c r="J139" s="7">
        <v>0</v>
      </c>
      <c r="K139" s="24"/>
    </row>
    <row r="140" spans="2:11" ht="16.5" thickTop="1" thickBot="1" x14ac:dyDescent="0.3">
      <c r="B140" s="13" t="s">
        <v>49</v>
      </c>
      <c r="C140" s="39">
        <v>30</v>
      </c>
      <c r="D140" s="7">
        <v>0</v>
      </c>
      <c r="E140" s="7">
        <v>0</v>
      </c>
      <c r="F140" s="7">
        <v>0</v>
      </c>
      <c r="G140" s="7">
        <v>0</v>
      </c>
      <c r="H140" s="7">
        <v>0</v>
      </c>
      <c r="I140" s="7">
        <v>0</v>
      </c>
      <c r="J140" s="7">
        <v>0</v>
      </c>
      <c r="K140" s="24"/>
    </row>
    <row r="141" spans="2:11" ht="16.5" thickTop="1" thickBot="1" x14ac:dyDescent="0.3">
      <c r="B141" s="13" t="s">
        <v>12</v>
      </c>
      <c r="C141" s="39">
        <v>40</v>
      </c>
      <c r="D141" s="7">
        <v>0</v>
      </c>
      <c r="E141" s="7">
        <v>0</v>
      </c>
      <c r="F141" s="7">
        <v>0</v>
      </c>
      <c r="G141" s="7">
        <v>0</v>
      </c>
      <c r="H141" s="7">
        <v>0</v>
      </c>
      <c r="I141" s="7">
        <v>0</v>
      </c>
      <c r="J141" s="7">
        <v>0</v>
      </c>
      <c r="K141" s="24"/>
    </row>
    <row r="142" spans="2:11" ht="16.5" thickTop="1" thickBot="1" x14ac:dyDescent="0.3">
      <c r="B142" s="13" t="s">
        <v>50</v>
      </c>
      <c r="C142" s="39">
        <v>50</v>
      </c>
      <c r="D142" s="7">
        <v>0</v>
      </c>
      <c r="E142" s="7">
        <v>0</v>
      </c>
      <c r="F142" s="7">
        <v>0</v>
      </c>
      <c r="G142" s="7">
        <v>0</v>
      </c>
      <c r="H142" s="7">
        <v>0</v>
      </c>
      <c r="I142" s="7">
        <v>0</v>
      </c>
      <c r="J142" s="7">
        <v>0</v>
      </c>
      <c r="K142" s="24"/>
    </row>
    <row r="143" spans="2:11" ht="16.5" thickTop="1" thickBot="1" x14ac:dyDescent="0.3">
      <c r="B143" s="12" t="s">
        <v>278</v>
      </c>
      <c r="C143" s="39"/>
      <c r="D143" s="7"/>
      <c r="E143" s="7"/>
      <c r="F143" s="7"/>
      <c r="G143" s="7"/>
      <c r="H143" s="7"/>
      <c r="I143" s="7"/>
      <c r="J143" s="7"/>
      <c r="K143" s="24"/>
    </row>
    <row r="144" spans="2:11" ht="16.5" thickTop="1" thickBot="1" x14ac:dyDescent="0.3">
      <c r="B144" s="13" t="s">
        <v>47</v>
      </c>
      <c r="C144" s="39">
        <v>10</v>
      </c>
      <c r="D144" s="7">
        <v>1872240</v>
      </c>
      <c r="E144" s="7">
        <v>2001417</v>
      </c>
      <c r="F144" s="7">
        <v>1936655</v>
      </c>
      <c r="G144" s="7">
        <v>2012725</v>
      </c>
      <c r="H144" s="7">
        <v>5428249</v>
      </c>
      <c r="I144" s="7">
        <v>2698346</v>
      </c>
      <c r="J144" s="7">
        <v>31860.84</v>
      </c>
      <c r="K144" s="24"/>
    </row>
    <row r="145" spans="2:11" ht="16.5" thickTop="1" thickBot="1" x14ac:dyDescent="0.3">
      <c r="B145" s="13" t="s">
        <v>48</v>
      </c>
      <c r="C145" s="39">
        <v>20</v>
      </c>
      <c r="D145" s="7">
        <v>1871582.42</v>
      </c>
      <c r="E145" s="7">
        <v>1921474.8</v>
      </c>
      <c r="F145" s="7">
        <v>1935392.1</v>
      </c>
      <c r="G145" s="7">
        <v>1834336.08</v>
      </c>
      <c r="H145" s="7">
        <v>4727427.92</v>
      </c>
      <c r="I145" s="7">
        <v>2357608.5</v>
      </c>
      <c r="J145" s="7">
        <v>31860.84</v>
      </c>
      <c r="K145" s="24"/>
    </row>
    <row r="146" spans="2:11" ht="16.5" thickTop="1" thickBot="1" x14ac:dyDescent="0.3">
      <c r="B146" s="13" t="s">
        <v>49</v>
      </c>
      <c r="C146" s="39">
        <v>30</v>
      </c>
      <c r="D146" s="7">
        <v>657.58</v>
      </c>
      <c r="E146" s="7">
        <v>79942.2</v>
      </c>
      <c r="F146" s="7">
        <v>1262.9000000000001</v>
      </c>
      <c r="G146" s="7">
        <v>178388.92</v>
      </c>
      <c r="H146" s="7">
        <v>700821.08</v>
      </c>
      <c r="I146" s="7">
        <v>340737.5</v>
      </c>
      <c r="J146" s="7">
        <v>0</v>
      </c>
      <c r="K146" s="24"/>
    </row>
    <row r="147" spans="2:11" ht="16.5" thickTop="1" thickBot="1" x14ac:dyDescent="0.3">
      <c r="B147" s="13" t="s">
        <v>12</v>
      </c>
      <c r="C147" s="39">
        <v>40</v>
      </c>
      <c r="D147" s="7">
        <v>0</v>
      </c>
      <c r="E147" s="7">
        <v>0</v>
      </c>
      <c r="F147" s="7">
        <v>0</v>
      </c>
      <c r="G147" s="7">
        <v>0</v>
      </c>
      <c r="H147" s="7">
        <v>696000</v>
      </c>
      <c r="I147" s="7">
        <v>0</v>
      </c>
      <c r="J147" s="7">
        <v>0</v>
      </c>
      <c r="K147" s="24"/>
    </row>
    <row r="148" spans="2:11" ht="16.5" thickTop="1" thickBot="1" x14ac:dyDescent="0.3">
      <c r="B148" s="13" t="s">
        <v>50</v>
      </c>
      <c r="C148" s="39">
        <v>50</v>
      </c>
      <c r="D148" s="7">
        <v>657.58</v>
      </c>
      <c r="E148" s="7">
        <v>79942.2</v>
      </c>
      <c r="F148" s="7">
        <v>1262.9000000000001</v>
      </c>
      <c r="G148" s="7">
        <v>178388.92</v>
      </c>
      <c r="H148" s="7">
        <v>4821.08</v>
      </c>
      <c r="I148" s="7">
        <v>340737.5</v>
      </c>
      <c r="J148" s="7">
        <v>0</v>
      </c>
      <c r="K148" s="24"/>
    </row>
    <row r="149" spans="2:11" ht="16.5" thickTop="1" thickBot="1" x14ac:dyDescent="0.3">
      <c r="B149" s="12" t="s">
        <v>280</v>
      </c>
      <c r="C149" s="39"/>
      <c r="D149" s="7"/>
      <c r="E149" s="7"/>
      <c r="F149" s="7"/>
      <c r="G149" s="7"/>
      <c r="H149" s="7"/>
      <c r="I149" s="7"/>
      <c r="J149" s="7"/>
      <c r="K149" s="24"/>
    </row>
    <row r="150" spans="2:11" ht="16.5" thickTop="1" thickBot="1" x14ac:dyDescent="0.3">
      <c r="B150" s="13" t="s">
        <v>47</v>
      </c>
      <c r="C150" s="39">
        <v>10</v>
      </c>
      <c r="D150" s="7">
        <v>1441550</v>
      </c>
      <c r="E150" s="7">
        <v>1472020</v>
      </c>
      <c r="F150" s="7">
        <v>2749623</v>
      </c>
      <c r="G150" s="7">
        <v>6587463</v>
      </c>
      <c r="H150" s="7">
        <v>3271308</v>
      </c>
      <c r="I150" s="7">
        <v>2867257</v>
      </c>
      <c r="J150" s="7">
        <v>3840173.66</v>
      </c>
      <c r="K150" s="24"/>
    </row>
    <row r="151" spans="2:11" ht="16.5" thickTop="1" thickBot="1" x14ac:dyDescent="0.3">
      <c r="B151" s="13" t="s">
        <v>48</v>
      </c>
      <c r="C151" s="39">
        <v>20</v>
      </c>
      <c r="D151" s="7">
        <v>1441264.35</v>
      </c>
      <c r="E151" s="7">
        <v>1397274.29</v>
      </c>
      <c r="F151" s="7">
        <v>2749155.8</v>
      </c>
      <c r="G151" s="7">
        <v>5895959.9900000002</v>
      </c>
      <c r="H151" s="7">
        <v>2421320.5</v>
      </c>
      <c r="I151" s="7">
        <v>2100468.06</v>
      </c>
      <c r="J151" s="7">
        <v>3839508.72</v>
      </c>
      <c r="K151" s="24"/>
    </row>
    <row r="152" spans="2:11" ht="16.5" thickTop="1" thickBot="1" x14ac:dyDescent="0.3">
      <c r="B152" s="13" t="s">
        <v>49</v>
      </c>
      <c r="C152" s="39">
        <v>30</v>
      </c>
      <c r="D152" s="7">
        <v>285.64999999999998</v>
      </c>
      <c r="E152" s="7">
        <v>74745.710000000006</v>
      </c>
      <c r="F152" s="7">
        <v>467.2</v>
      </c>
      <c r="G152" s="7">
        <v>691503.01</v>
      </c>
      <c r="H152" s="7">
        <v>849987.5</v>
      </c>
      <c r="I152" s="7">
        <v>766788.94</v>
      </c>
      <c r="J152" s="7">
        <v>664.94</v>
      </c>
      <c r="K152" s="24"/>
    </row>
    <row r="153" spans="2:11" ht="16.5" thickTop="1" thickBot="1" x14ac:dyDescent="0.3">
      <c r="B153" s="13" t="s">
        <v>12</v>
      </c>
      <c r="C153" s="39">
        <v>40</v>
      </c>
      <c r="D153" s="7">
        <v>0</v>
      </c>
      <c r="E153" s="7">
        <v>0</v>
      </c>
      <c r="F153" s="7">
        <v>0</v>
      </c>
      <c r="G153" s="7">
        <v>0</v>
      </c>
      <c r="H153" s="7">
        <v>0</v>
      </c>
      <c r="I153" s="7">
        <v>0</v>
      </c>
      <c r="J153" s="7">
        <v>0</v>
      </c>
      <c r="K153" s="24"/>
    </row>
    <row r="154" spans="2:11" ht="16.5" thickTop="1" thickBot="1" x14ac:dyDescent="0.3">
      <c r="B154" s="13" t="s">
        <v>50</v>
      </c>
      <c r="C154" s="39">
        <v>50</v>
      </c>
      <c r="D154" s="7">
        <v>285.64999999999998</v>
      </c>
      <c r="E154" s="7">
        <v>74745.710000000006</v>
      </c>
      <c r="F154" s="7">
        <v>467.2</v>
      </c>
      <c r="G154" s="7">
        <v>691503.01</v>
      </c>
      <c r="H154" s="7">
        <v>849987.5</v>
      </c>
      <c r="I154" s="7">
        <v>766788.94</v>
      </c>
      <c r="J154" s="7">
        <v>664.94</v>
      </c>
      <c r="K154" s="24"/>
    </row>
    <row r="155" spans="2:11" ht="16.5" thickTop="1" thickBot="1" x14ac:dyDescent="0.3">
      <c r="B155" s="12" t="s">
        <v>223</v>
      </c>
      <c r="C155" s="39"/>
      <c r="D155" s="7"/>
      <c r="E155" s="7"/>
      <c r="F155" s="7"/>
      <c r="G155" s="7"/>
      <c r="H155" s="7"/>
      <c r="I155" s="7"/>
      <c r="J155" s="7"/>
      <c r="K155" s="24"/>
    </row>
    <row r="156" spans="2:11" ht="16.5" thickTop="1" thickBot="1" x14ac:dyDescent="0.3">
      <c r="B156" s="13" t="s">
        <v>47</v>
      </c>
      <c r="C156" s="39">
        <v>10</v>
      </c>
      <c r="D156" s="7">
        <v>5192314</v>
      </c>
      <c r="E156" s="7">
        <v>5400085</v>
      </c>
      <c r="F156" s="7">
        <v>4947377</v>
      </c>
      <c r="G156" s="7">
        <v>6007287</v>
      </c>
      <c r="H156" s="7">
        <v>6852938</v>
      </c>
      <c r="I156" s="7">
        <v>21032328</v>
      </c>
      <c r="J156" s="7">
        <v>8017574</v>
      </c>
      <c r="K156" s="24"/>
    </row>
    <row r="157" spans="2:11" ht="16.5" thickTop="1" thickBot="1" x14ac:dyDescent="0.3">
      <c r="B157" s="13" t="s">
        <v>48</v>
      </c>
      <c r="C157" s="39">
        <v>20</v>
      </c>
      <c r="D157" s="7">
        <v>5191994.6500000004</v>
      </c>
      <c r="E157" s="7">
        <v>5336272.05</v>
      </c>
      <c r="F157" s="7">
        <v>4945146.54</v>
      </c>
      <c r="G157" s="7">
        <v>5623256.6100000003</v>
      </c>
      <c r="H157" s="7">
        <v>6831934.9299999997</v>
      </c>
      <c r="I157" s="7">
        <v>21030640.280000001</v>
      </c>
      <c r="J157" s="7">
        <v>8014594.1200000001</v>
      </c>
      <c r="K157" s="24"/>
    </row>
    <row r="158" spans="2:11" ht="16.5" thickTop="1" thickBot="1" x14ac:dyDescent="0.3">
      <c r="B158" s="13" t="s">
        <v>49</v>
      </c>
      <c r="C158" s="39">
        <v>30</v>
      </c>
      <c r="D158" s="7">
        <v>319.35000000000002</v>
      </c>
      <c r="E158" s="7">
        <v>63812.95</v>
      </c>
      <c r="F158" s="7">
        <v>2230.46</v>
      </c>
      <c r="G158" s="7">
        <v>384030.39</v>
      </c>
      <c r="H158" s="7">
        <v>21003.07</v>
      </c>
      <c r="I158" s="7">
        <v>1687.72</v>
      </c>
      <c r="J158" s="7">
        <v>2979.88</v>
      </c>
      <c r="K158" s="24"/>
    </row>
    <row r="159" spans="2:11" ht="16.5" thickTop="1" thickBot="1" x14ac:dyDescent="0.3">
      <c r="B159" s="13" t="s">
        <v>12</v>
      </c>
      <c r="C159" s="39">
        <v>40</v>
      </c>
      <c r="D159" s="7">
        <v>0</v>
      </c>
      <c r="E159" s="7">
        <v>0</v>
      </c>
      <c r="F159" s="7">
        <v>0</v>
      </c>
      <c r="G159" s="7">
        <v>0</v>
      </c>
      <c r="H159" s="7">
        <v>0</v>
      </c>
      <c r="I159" s="7">
        <v>0</v>
      </c>
      <c r="J159" s="7">
        <v>0</v>
      </c>
      <c r="K159" s="24"/>
    </row>
    <row r="160" spans="2:11" ht="16.5" thickTop="1" thickBot="1" x14ac:dyDescent="0.3">
      <c r="B160" s="13" t="s">
        <v>50</v>
      </c>
      <c r="C160" s="39">
        <v>50</v>
      </c>
      <c r="D160" s="7">
        <v>319.35000000000002</v>
      </c>
      <c r="E160" s="7">
        <v>63812.95</v>
      </c>
      <c r="F160" s="7">
        <v>2230.46</v>
      </c>
      <c r="G160" s="7">
        <v>384030.39</v>
      </c>
      <c r="H160" s="7">
        <v>21003.07</v>
      </c>
      <c r="I160" s="7">
        <v>1687.72</v>
      </c>
      <c r="J160" s="7">
        <v>2979.88</v>
      </c>
      <c r="K160" s="24"/>
    </row>
    <row r="161" spans="2:11" ht="16.5" thickTop="1" thickBot="1" x14ac:dyDescent="0.3">
      <c r="B161" s="10" t="s">
        <v>304</v>
      </c>
      <c r="C161" s="39"/>
      <c r="D161" s="7"/>
      <c r="E161" s="7"/>
      <c r="F161" s="7"/>
      <c r="G161" s="7"/>
      <c r="H161" s="7"/>
      <c r="I161" s="7"/>
      <c r="J161" s="7"/>
      <c r="K161" s="24"/>
    </row>
    <row r="162" spans="2:11" ht="16.5" thickTop="1" thickBot="1" x14ac:dyDescent="0.3">
      <c r="B162" s="11" t="s">
        <v>307</v>
      </c>
      <c r="C162" s="39"/>
      <c r="D162" s="7"/>
      <c r="E162" s="7"/>
      <c r="F162" s="7"/>
      <c r="G162" s="7"/>
      <c r="H162" s="7"/>
      <c r="I162" s="7"/>
      <c r="J162" s="7"/>
      <c r="K162" s="24"/>
    </row>
    <row r="163" spans="2:11" ht="16.5" thickTop="1" thickBot="1" x14ac:dyDescent="0.3">
      <c r="B163" s="12" t="s">
        <v>223</v>
      </c>
      <c r="C163" s="39"/>
      <c r="D163" s="7"/>
      <c r="E163" s="7"/>
      <c r="F163" s="7"/>
      <c r="G163" s="7"/>
      <c r="H163" s="7"/>
      <c r="I163" s="7"/>
      <c r="J163" s="7"/>
      <c r="K163" s="24"/>
    </row>
    <row r="164" spans="2:11" ht="16.5" thickTop="1" thickBot="1" x14ac:dyDescent="0.3">
      <c r="B164" s="13" t="s">
        <v>47</v>
      </c>
      <c r="C164" s="39">
        <v>10</v>
      </c>
      <c r="D164" s="7">
        <v>510552</v>
      </c>
      <c r="E164" s="7">
        <v>516004.27</v>
      </c>
      <c r="F164" s="7">
        <v>523213</v>
      </c>
      <c r="G164" s="7">
        <v>670264.43999999994</v>
      </c>
      <c r="H164" s="7">
        <v>590022.06000000006</v>
      </c>
      <c r="I164" s="7">
        <v>631625.6</v>
      </c>
      <c r="J164" s="7">
        <v>718432.38</v>
      </c>
      <c r="K164" s="24"/>
    </row>
    <row r="165" spans="2:11" ht="16.5" thickTop="1" thickBot="1" x14ac:dyDescent="0.3">
      <c r="B165" s="13" t="s">
        <v>48</v>
      </c>
      <c r="C165" s="39">
        <v>20</v>
      </c>
      <c r="D165" s="7">
        <v>510343.73</v>
      </c>
      <c r="E165" s="7">
        <v>515306.61</v>
      </c>
      <c r="F165" s="7">
        <v>465831.29</v>
      </c>
      <c r="G165" s="7">
        <v>520939.38</v>
      </c>
      <c r="H165" s="7">
        <v>553105.46</v>
      </c>
      <c r="I165" s="7">
        <v>628994.22</v>
      </c>
      <c r="J165" s="7">
        <v>632086.92000000004</v>
      </c>
      <c r="K165" s="24"/>
    </row>
    <row r="166" spans="2:11" ht="16.5" thickTop="1" thickBot="1" x14ac:dyDescent="0.3">
      <c r="B166" s="13" t="s">
        <v>49</v>
      </c>
      <c r="C166" s="39">
        <v>30</v>
      </c>
      <c r="D166" s="7">
        <v>208.27</v>
      </c>
      <c r="E166" s="7">
        <v>697.66</v>
      </c>
      <c r="F166" s="7">
        <v>57381.71</v>
      </c>
      <c r="G166" s="7">
        <v>149325.06</v>
      </c>
      <c r="H166" s="7">
        <v>36916.6</v>
      </c>
      <c r="I166" s="7">
        <v>2631.38</v>
      </c>
      <c r="J166" s="7">
        <v>86345.46</v>
      </c>
      <c r="K166" s="24"/>
    </row>
    <row r="167" spans="2:11" ht="16.5" thickTop="1" thickBot="1" x14ac:dyDescent="0.3">
      <c r="B167" s="13" t="s">
        <v>12</v>
      </c>
      <c r="C167" s="39">
        <v>40</v>
      </c>
      <c r="D167" s="7">
        <v>0</v>
      </c>
      <c r="E167" s="7">
        <v>0</v>
      </c>
      <c r="F167" s="7">
        <v>0</v>
      </c>
      <c r="G167" s="7">
        <v>0</v>
      </c>
      <c r="H167" s="7">
        <v>0</v>
      </c>
      <c r="I167" s="7">
        <v>0</v>
      </c>
      <c r="J167" s="7">
        <v>0</v>
      </c>
      <c r="K167" s="24"/>
    </row>
    <row r="168" spans="2:11" ht="16.5" thickTop="1" thickBot="1" x14ac:dyDescent="0.3">
      <c r="B168" s="13" t="s">
        <v>50</v>
      </c>
      <c r="C168" s="39">
        <v>50</v>
      </c>
      <c r="D168" s="7">
        <v>208.27</v>
      </c>
      <c r="E168" s="7">
        <v>697.66</v>
      </c>
      <c r="F168" s="7">
        <v>57381.71</v>
      </c>
      <c r="G168" s="7">
        <v>149325.06</v>
      </c>
      <c r="H168" s="7">
        <v>36916.6</v>
      </c>
      <c r="I168" s="7">
        <v>2631.38</v>
      </c>
      <c r="J168" s="7">
        <v>86345.46</v>
      </c>
      <c r="K168" s="24"/>
    </row>
    <row r="169" spans="2:11" ht="16.5" thickTop="1" thickBot="1" x14ac:dyDescent="0.3">
      <c r="B169" s="11" t="s">
        <v>310</v>
      </c>
      <c r="C169" s="39"/>
      <c r="D169" s="7"/>
      <c r="E169" s="7"/>
      <c r="F169" s="7"/>
      <c r="G169" s="7"/>
      <c r="H169" s="7"/>
      <c r="I169" s="7"/>
      <c r="J169" s="7"/>
      <c r="K169" s="24"/>
    </row>
    <row r="170" spans="2:11" ht="16.5" thickTop="1" thickBot="1" x14ac:dyDescent="0.3">
      <c r="B170" s="12" t="s">
        <v>312</v>
      </c>
      <c r="C170" s="39"/>
      <c r="D170" s="7"/>
      <c r="E170" s="7"/>
      <c r="F170" s="7"/>
      <c r="G170" s="7"/>
      <c r="H170" s="7"/>
      <c r="I170" s="7"/>
      <c r="J170" s="7"/>
      <c r="K170" s="24"/>
    </row>
    <row r="171" spans="2:11" ht="16.5" thickTop="1" thickBot="1" x14ac:dyDescent="0.3">
      <c r="B171" s="13" t="s">
        <v>47</v>
      </c>
      <c r="C171" s="39">
        <v>10</v>
      </c>
      <c r="D171" s="7">
        <v>306295</v>
      </c>
      <c r="E171" s="7">
        <v>315551</v>
      </c>
      <c r="F171" s="7">
        <v>310158</v>
      </c>
      <c r="G171" s="7">
        <v>329910</v>
      </c>
      <c r="H171" s="7">
        <v>329910</v>
      </c>
      <c r="I171" s="7">
        <v>329910</v>
      </c>
      <c r="J171" s="7">
        <v>390995</v>
      </c>
      <c r="K171" s="24"/>
    </row>
    <row r="172" spans="2:11" ht="16.5" thickTop="1" thickBot="1" x14ac:dyDescent="0.3">
      <c r="B172" s="13" t="s">
        <v>48</v>
      </c>
      <c r="C172" s="39">
        <v>20</v>
      </c>
      <c r="D172" s="7">
        <v>306295</v>
      </c>
      <c r="E172" s="7">
        <v>315551</v>
      </c>
      <c r="F172" s="7">
        <v>310158</v>
      </c>
      <c r="G172" s="7">
        <v>329910</v>
      </c>
      <c r="H172" s="7">
        <v>329910</v>
      </c>
      <c r="I172" s="7">
        <v>329910</v>
      </c>
      <c r="J172" s="7">
        <v>390659.38</v>
      </c>
      <c r="K172" s="24"/>
    </row>
    <row r="173" spans="2:11" ht="16.5" thickTop="1" thickBot="1" x14ac:dyDescent="0.3">
      <c r="B173" s="13" t="s">
        <v>49</v>
      </c>
      <c r="C173" s="39">
        <v>30</v>
      </c>
      <c r="D173" s="7">
        <v>0</v>
      </c>
      <c r="E173" s="7">
        <v>0</v>
      </c>
      <c r="F173" s="7">
        <v>0</v>
      </c>
      <c r="G173" s="7">
        <v>0</v>
      </c>
      <c r="H173" s="7">
        <v>0</v>
      </c>
      <c r="I173" s="7">
        <v>0</v>
      </c>
      <c r="J173" s="7">
        <v>335.62</v>
      </c>
      <c r="K173" s="24"/>
    </row>
    <row r="174" spans="2:11" ht="16.5" thickTop="1" thickBot="1" x14ac:dyDescent="0.3">
      <c r="B174" s="13" t="s">
        <v>12</v>
      </c>
      <c r="C174" s="39">
        <v>40</v>
      </c>
      <c r="D174" s="7">
        <v>0</v>
      </c>
      <c r="E174" s="7">
        <v>0</v>
      </c>
      <c r="F174" s="7">
        <v>0</v>
      </c>
      <c r="G174" s="7">
        <v>0</v>
      </c>
      <c r="H174" s="7">
        <v>0</v>
      </c>
      <c r="I174" s="7">
        <v>0</v>
      </c>
      <c r="J174" s="7">
        <v>0</v>
      </c>
      <c r="K174" s="24"/>
    </row>
    <row r="175" spans="2:11" ht="16.5" thickTop="1" thickBot="1" x14ac:dyDescent="0.3">
      <c r="B175" s="13" t="s">
        <v>50</v>
      </c>
      <c r="C175" s="39">
        <v>50</v>
      </c>
      <c r="D175" s="7">
        <v>0</v>
      </c>
      <c r="E175" s="7">
        <v>0</v>
      </c>
      <c r="F175" s="7">
        <v>0</v>
      </c>
      <c r="G175" s="7">
        <v>0</v>
      </c>
      <c r="H175" s="7">
        <v>0</v>
      </c>
      <c r="I175" s="7">
        <v>0</v>
      </c>
      <c r="J175" s="7">
        <v>335.62</v>
      </c>
      <c r="K175" s="24"/>
    </row>
    <row r="176" spans="2:11" ht="16.5" thickTop="1" thickBot="1" x14ac:dyDescent="0.3">
      <c r="B176" s="12" t="s">
        <v>314</v>
      </c>
      <c r="C176" s="39"/>
      <c r="D176" s="7"/>
      <c r="E176" s="7"/>
      <c r="F176" s="7"/>
      <c r="G176" s="7"/>
      <c r="H176" s="7"/>
      <c r="I176" s="7"/>
      <c r="J176" s="7"/>
      <c r="K176" s="24"/>
    </row>
    <row r="177" spans="2:11" ht="16.5" thickTop="1" thickBot="1" x14ac:dyDescent="0.3">
      <c r="B177" s="13" t="s">
        <v>47</v>
      </c>
      <c r="C177" s="39">
        <v>10</v>
      </c>
      <c r="D177" s="7">
        <v>4981319</v>
      </c>
      <c r="E177" s="7">
        <v>5262568</v>
      </c>
      <c r="F177" s="7">
        <v>5071569</v>
      </c>
      <c r="G177" s="7">
        <v>5704121</v>
      </c>
      <c r="H177" s="7">
        <v>5963306</v>
      </c>
      <c r="I177" s="7">
        <v>5963306</v>
      </c>
      <c r="J177" s="7">
        <v>6519817</v>
      </c>
      <c r="K177" s="24"/>
    </row>
    <row r="178" spans="2:11" ht="16.5" thickTop="1" thickBot="1" x14ac:dyDescent="0.3">
      <c r="B178" s="13" t="s">
        <v>48</v>
      </c>
      <c r="C178" s="39">
        <v>20</v>
      </c>
      <c r="D178" s="7">
        <v>4981319</v>
      </c>
      <c r="E178" s="7">
        <v>5262568</v>
      </c>
      <c r="F178" s="7">
        <v>5071569</v>
      </c>
      <c r="G178" s="7">
        <v>5704120.5700000003</v>
      </c>
      <c r="H178" s="7">
        <v>5963295.5</v>
      </c>
      <c r="I178" s="7">
        <v>5963306</v>
      </c>
      <c r="J178" s="7">
        <v>6509737.6399999997</v>
      </c>
      <c r="K178" s="24"/>
    </row>
    <row r="179" spans="2:11" ht="16.5" thickTop="1" thickBot="1" x14ac:dyDescent="0.3">
      <c r="B179" s="13" t="s">
        <v>49</v>
      </c>
      <c r="C179" s="39">
        <v>30</v>
      </c>
      <c r="D179" s="7">
        <v>0</v>
      </c>
      <c r="E179" s="7">
        <v>0</v>
      </c>
      <c r="F179" s="7">
        <v>0</v>
      </c>
      <c r="G179" s="7">
        <v>0.43</v>
      </c>
      <c r="H179" s="7">
        <v>10.5</v>
      </c>
      <c r="I179" s="7">
        <v>0</v>
      </c>
      <c r="J179" s="7">
        <v>10079.36</v>
      </c>
      <c r="K179" s="24"/>
    </row>
    <row r="180" spans="2:11" ht="16.5" thickTop="1" thickBot="1" x14ac:dyDescent="0.3">
      <c r="B180" s="13" t="s">
        <v>12</v>
      </c>
      <c r="C180" s="39">
        <v>40</v>
      </c>
      <c r="D180" s="7">
        <v>0</v>
      </c>
      <c r="E180" s="7">
        <v>0</v>
      </c>
      <c r="F180" s="7">
        <v>0</v>
      </c>
      <c r="G180" s="7">
        <v>0</v>
      </c>
      <c r="H180" s="7">
        <v>0</v>
      </c>
      <c r="I180" s="7">
        <v>0</v>
      </c>
      <c r="J180" s="7">
        <v>0</v>
      </c>
      <c r="K180" s="24"/>
    </row>
    <row r="181" spans="2:11" ht="16.5" thickTop="1" thickBot="1" x14ac:dyDescent="0.3">
      <c r="B181" s="13" t="s">
        <v>50</v>
      </c>
      <c r="C181" s="39">
        <v>50</v>
      </c>
      <c r="D181" s="7">
        <v>0</v>
      </c>
      <c r="E181" s="7">
        <v>0</v>
      </c>
      <c r="F181" s="7">
        <v>0</v>
      </c>
      <c r="G181" s="7">
        <v>0.43</v>
      </c>
      <c r="H181" s="7">
        <v>10.5</v>
      </c>
      <c r="I181" s="7">
        <v>0</v>
      </c>
      <c r="J181" s="7">
        <v>10079.36</v>
      </c>
      <c r="K181" s="24"/>
    </row>
    <row r="182" spans="2:11" ht="16.5" thickTop="1" thickBot="1" x14ac:dyDescent="0.3">
      <c r="B182" s="12" t="s">
        <v>316</v>
      </c>
      <c r="C182" s="39"/>
      <c r="D182" s="7"/>
      <c r="E182" s="7"/>
      <c r="F182" s="7"/>
      <c r="G182" s="7"/>
      <c r="H182" s="7"/>
      <c r="I182" s="7"/>
      <c r="J182" s="7"/>
      <c r="K182" s="24"/>
    </row>
    <row r="183" spans="2:11" ht="16.5" thickTop="1" thickBot="1" x14ac:dyDescent="0.3">
      <c r="B183" s="13" t="s">
        <v>47</v>
      </c>
      <c r="C183" s="39">
        <v>10</v>
      </c>
      <c r="D183" s="7">
        <v>5361948</v>
      </c>
      <c r="E183" s="7">
        <v>5723668</v>
      </c>
      <c r="F183" s="7">
        <v>5027573</v>
      </c>
      <c r="G183" s="7">
        <v>6640040</v>
      </c>
      <c r="H183" s="7">
        <v>6970040</v>
      </c>
      <c r="I183" s="7">
        <v>7707505.3799999999</v>
      </c>
      <c r="J183" s="7">
        <v>7635015</v>
      </c>
      <c r="K183" s="24"/>
    </row>
    <row r="184" spans="2:11" ht="16.5" thickTop="1" thickBot="1" x14ac:dyDescent="0.3">
      <c r="B184" s="13" t="s">
        <v>48</v>
      </c>
      <c r="C184" s="39">
        <v>20</v>
      </c>
      <c r="D184" s="7">
        <v>5361948</v>
      </c>
      <c r="E184" s="7">
        <v>5423668</v>
      </c>
      <c r="F184" s="7">
        <v>4777573</v>
      </c>
      <c r="G184" s="7">
        <v>6317790.2999999998</v>
      </c>
      <c r="H184" s="7">
        <v>6468384.8899999997</v>
      </c>
      <c r="I184" s="7">
        <v>7428073.7699999996</v>
      </c>
      <c r="J184" s="7">
        <v>7628938.4299999997</v>
      </c>
      <c r="K184" s="24"/>
    </row>
    <row r="185" spans="2:11" ht="16.5" thickTop="1" thickBot="1" x14ac:dyDescent="0.3">
      <c r="B185" s="13" t="s">
        <v>49</v>
      </c>
      <c r="C185" s="39">
        <v>30</v>
      </c>
      <c r="D185" s="7">
        <v>0</v>
      </c>
      <c r="E185" s="7">
        <v>300000</v>
      </c>
      <c r="F185" s="7">
        <v>250000</v>
      </c>
      <c r="G185" s="7">
        <v>322249.7</v>
      </c>
      <c r="H185" s="7">
        <v>501655.11</v>
      </c>
      <c r="I185" s="7">
        <v>279431.61</v>
      </c>
      <c r="J185" s="7">
        <v>6076.57</v>
      </c>
      <c r="K185" s="24"/>
    </row>
    <row r="186" spans="2:11" ht="16.5" thickTop="1" thickBot="1" x14ac:dyDescent="0.3">
      <c r="B186" s="13" t="s">
        <v>12</v>
      </c>
      <c r="C186" s="39">
        <v>40</v>
      </c>
      <c r="D186" s="7">
        <v>0</v>
      </c>
      <c r="E186" s="7">
        <v>0</v>
      </c>
      <c r="F186" s="7">
        <v>0</v>
      </c>
      <c r="G186" s="7">
        <v>0</v>
      </c>
      <c r="H186" s="7">
        <v>0</v>
      </c>
      <c r="I186" s="7">
        <v>0</v>
      </c>
      <c r="J186" s="7">
        <v>0</v>
      </c>
      <c r="K186" s="24"/>
    </row>
    <row r="187" spans="2:11" ht="16.5" thickTop="1" thickBot="1" x14ac:dyDescent="0.3">
      <c r="B187" s="13" t="s">
        <v>50</v>
      </c>
      <c r="C187" s="39">
        <v>50</v>
      </c>
      <c r="D187" s="7">
        <v>0</v>
      </c>
      <c r="E187" s="7">
        <v>300000</v>
      </c>
      <c r="F187" s="7">
        <v>250000</v>
      </c>
      <c r="G187" s="7">
        <v>322249.7</v>
      </c>
      <c r="H187" s="7">
        <v>501655.11</v>
      </c>
      <c r="I187" s="7">
        <v>279431.61</v>
      </c>
      <c r="J187" s="7">
        <v>6076.57</v>
      </c>
      <c r="K187" s="24"/>
    </row>
    <row r="188" spans="2:11" ht="16.5" thickTop="1" thickBot="1" x14ac:dyDescent="0.3">
      <c r="B188" s="12" t="s">
        <v>83</v>
      </c>
      <c r="C188" s="39"/>
      <c r="D188" s="7"/>
      <c r="E188" s="7"/>
      <c r="F188" s="7"/>
      <c r="G188" s="7"/>
      <c r="H188" s="7"/>
      <c r="I188" s="7"/>
      <c r="J188" s="7"/>
      <c r="K188" s="24"/>
    </row>
    <row r="189" spans="2:11" ht="16.5" thickTop="1" thickBot="1" x14ac:dyDescent="0.3">
      <c r="B189" s="13" t="s">
        <v>47</v>
      </c>
      <c r="C189" s="39">
        <v>10</v>
      </c>
      <c r="D189" s="7">
        <v>163894</v>
      </c>
      <c r="E189" s="7">
        <v>217372</v>
      </c>
      <c r="F189" s="7">
        <v>208329</v>
      </c>
      <c r="G189" s="7">
        <v>186607</v>
      </c>
      <c r="H189" s="7">
        <v>338820</v>
      </c>
      <c r="I189" s="7">
        <v>488820</v>
      </c>
      <c r="J189" s="7">
        <v>723491</v>
      </c>
      <c r="K189" s="24"/>
    </row>
    <row r="190" spans="2:11" ht="16.5" thickTop="1" thickBot="1" x14ac:dyDescent="0.3">
      <c r="B190" s="13" t="s">
        <v>48</v>
      </c>
      <c r="C190" s="39">
        <v>20</v>
      </c>
      <c r="D190" s="7">
        <v>163894</v>
      </c>
      <c r="E190" s="7">
        <v>217372</v>
      </c>
      <c r="F190" s="7">
        <v>208329</v>
      </c>
      <c r="G190" s="7">
        <v>186607</v>
      </c>
      <c r="H190" s="7">
        <v>338820</v>
      </c>
      <c r="I190" s="7">
        <v>377974.94</v>
      </c>
      <c r="J190" s="7">
        <v>723475.45</v>
      </c>
      <c r="K190" s="24"/>
    </row>
    <row r="191" spans="2:11" ht="16.5" thickTop="1" thickBot="1" x14ac:dyDescent="0.3">
      <c r="B191" s="13" t="s">
        <v>49</v>
      </c>
      <c r="C191" s="39">
        <v>30</v>
      </c>
      <c r="D191" s="7">
        <v>0</v>
      </c>
      <c r="E191" s="7">
        <v>0</v>
      </c>
      <c r="F191" s="7">
        <v>0</v>
      </c>
      <c r="G191" s="7">
        <v>0</v>
      </c>
      <c r="H191" s="7">
        <v>0</v>
      </c>
      <c r="I191" s="7">
        <v>110845.06</v>
      </c>
      <c r="J191" s="7">
        <v>15.55</v>
      </c>
      <c r="K191" s="24"/>
    </row>
    <row r="192" spans="2:11" ht="16.5" thickTop="1" thickBot="1" x14ac:dyDescent="0.3">
      <c r="B192" s="13" t="s">
        <v>12</v>
      </c>
      <c r="C192" s="39">
        <v>40</v>
      </c>
      <c r="D192" s="7">
        <v>0</v>
      </c>
      <c r="E192" s="7">
        <v>0</v>
      </c>
      <c r="F192" s="7">
        <v>0</v>
      </c>
      <c r="G192" s="7">
        <v>0</v>
      </c>
      <c r="H192" s="7">
        <v>0</v>
      </c>
      <c r="I192" s="7">
        <v>0</v>
      </c>
      <c r="J192" s="7">
        <v>0</v>
      </c>
      <c r="K192" s="24"/>
    </row>
    <row r="193" spans="2:11" ht="16.5" thickTop="1" thickBot="1" x14ac:dyDescent="0.3">
      <c r="B193" s="13" t="s">
        <v>50</v>
      </c>
      <c r="C193" s="39">
        <v>50</v>
      </c>
      <c r="D193" s="7">
        <v>0</v>
      </c>
      <c r="E193" s="7">
        <v>0</v>
      </c>
      <c r="F193" s="7">
        <v>0</v>
      </c>
      <c r="G193" s="7">
        <v>0</v>
      </c>
      <c r="H193" s="7">
        <v>0</v>
      </c>
      <c r="I193" s="7">
        <v>110845.06</v>
      </c>
      <c r="J193" s="7">
        <v>15.55</v>
      </c>
      <c r="K193" s="24"/>
    </row>
    <row r="194" spans="2:11" ht="16.5" thickTop="1" thickBot="1" x14ac:dyDescent="0.3">
      <c r="B194" s="12" t="s">
        <v>318</v>
      </c>
      <c r="C194" s="39"/>
      <c r="D194" s="7"/>
      <c r="E194" s="7"/>
      <c r="F194" s="7"/>
      <c r="G194" s="7"/>
      <c r="H194" s="7"/>
      <c r="I194" s="7"/>
      <c r="J194" s="7"/>
      <c r="K194" s="24"/>
    </row>
    <row r="195" spans="2:11" ht="16.5" thickTop="1" thickBot="1" x14ac:dyDescent="0.3">
      <c r="B195" s="13" t="s">
        <v>47</v>
      </c>
      <c r="C195" s="39">
        <v>10</v>
      </c>
      <c r="D195" s="7">
        <v>1995235</v>
      </c>
      <c r="E195" s="7">
        <v>1938566</v>
      </c>
      <c r="F195" s="7">
        <v>2092287</v>
      </c>
      <c r="G195" s="7">
        <v>2292345</v>
      </c>
      <c r="H195" s="7">
        <v>2592345</v>
      </c>
      <c r="I195" s="7">
        <v>2647266.7000000002</v>
      </c>
      <c r="J195" s="7">
        <v>3070377</v>
      </c>
      <c r="K195" s="24"/>
    </row>
    <row r="196" spans="2:11" ht="16.5" thickTop="1" thickBot="1" x14ac:dyDescent="0.3">
      <c r="B196" s="13" t="s">
        <v>48</v>
      </c>
      <c r="C196" s="39">
        <v>20</v>
      </c>
      <c r="D196" s="7">
        <v>1995235</v>
      </c>
      <c r="E196" s="7">
        <v>1938566</v>
      </c>
      <c r="F196" s="7">
        <v>2092287</v>
      </c>
      <c r="G196" s="7">
        <v>2292345</v>
      </c>
      <c r="H196" s="7">
        <v>2512423.2999999998</v>
      </c>
      <c r="I196" s="7">
        <v>2647266.7000000002</v>
      </c>
      <c r="J196" s="7">
        <v>3070133.55</v>
      </c>
      <c r="K196" s="24"/>
    </row>
    <row r="197" spans="2:11" ht="16.5" thickTop="1" thickBot="1" x14ac:dyDescent="0.3">
      <c r="B197" s="13" t="s">
        <v>49</v>
      </c>
      <c r="C197" s="39">
        <v>30</v>
      </c>
      <c r="D197" s="7">
        <v>0</v>
      </c>
      <c r="E197" s="7">
        <v>0</v>
      </c>
      <c r="F197" s="7">
        <v>0</v>
      </c>
      <c r="G197" s="7">
        <v>0</v>
      </c>
      <c r="H197" s="7">
        <v>79921.7</v>
      </c>
      <c r="I197" s="7">
        <v>0</v>
      </c>
      <c r="J197" s="7">
        <v>243.45</v>
      </c>
      <c r="K197" s="24"/>
    </row>
    <row r="198" spans="2:11" ht="16.5" thickTop="1" thickBot="1" x14ac:dyDescent="0.3">
      <c r="B198" s="13" t="s">
        <v>12</v>
      </c>
      <c r="C198" s="39">
        <v>40</v>
      </c>
      <c r="D198" s="7">
        <v>0</v>
      </c>
      <c r="E198" s="7">
        <v>0</v>
      </c>
      <c r="F198" s="7">
        <v>0</v>
      </c>
      <c r="G198" s="7">
        <v>0</v>
      </c>
      <c r="H198" s="7">
        <v>0</v>
      </c>
      <c r="I198" s="7">
        <v>0</v>
      </c>
      <c r="J198" s="7">
        <v>0</v>
      </c>
      <c r="K198" s="24"/>
    </row>
    <row r="199" spans="2:11" ht="16.5" thickTop="1" thickBot="1" x14ac:dyDescent="0.3">
      <c r="B199" s="13" t="s">
        <v>50</v>
      </c>
      <c r="C199" s="39">
        <v>50</v>
      </c>
      <c r="D199" s="7">
        <v>0</v>
      </c>
      <c r="E199" s="7">
        <v>0</v>
      </c>
      <c r="F199" s="7">
        <v>0</v>
      </c>
      <c r="G199" s="7">
        <v>0</v>
      </c>
      <c r="H199" s="7">
        <v>79921.7</v>
      </c>
      <c r="I199" s="7">
        <v>0</v>
      </c>
      <c r="J199" s="7">
        <v>243.45</v>
      </c>
      <c r="K199" s="24"/>
    </row>
    <row r="200" spans="2:11" ht="16.5" thickTop="1" thickBot="1" x14ac:dyDescent="0.3">
      <c r="B200" s="12" t="s">
        <v>320</v>
      </c>
      <c r="C200" s="39"/>
      <c r="D200" s="7"/>
      <c r="E200" s="7"/>
      <c r="F200" s="7"/>
      <c r="G200" s="7"/>
      <c r="H200" s="7"/>
      <c r="I200" s="7"/>
      <c r="J200" s="7"/>
      <c r="K200" s="24"/>
    </row>
    <row r="201" spans="2:11" ht="16.5" thickTop="1" thickBot="1" x14ac:dyDescent="0.3">
      <c r="B201" s="13" t="s">
        <v>47</v>
      </c>
      <c r="C201" s="39">
        <v>10</v>
      </c>
      <c r="D201" s="7">
        <v>80288</v>
      </c>
      <c r="E201" s="7">
        <v>155116</v>
      </c>
      <c r="F201" s="7">
        <v>10515</v>
      </c>
      <c r="G201" s="7">
        <v>39021</v>
      </c>
      <c r="H201" s="7">
        <v>29021</v>
      </c>
      <c r="I201" s="7">
        <v>32021</v>
      </c>
      <c r="J201" s="7">
        <v>52705</v>
      </c>
      <c r="K201" s="24"/>
    </row>
    <row r="202" spans="2:11" ht="16.5" thickTop="1" thickBot="1" x14ac:dyDescent="0.3">
      <c r="B202" s="13" t="s">
        <v>48</v>
      </c>
      <c r="C202" s="39">
        <v>20</v>
      </c>
      <c r="D202" s="7">
        <v>80288</v>
      </c>
      <c r="E202" s="7">
        <v>155116</v>
      </c>
      <c r="F202" s="7">
        <v>10515</v>
      </c>
      <c r="G202" s="7">
        <v>39021</v>
      </c>
      <c r="H202" s="7">
        <v>26773.4</v>
      </c>
      <c r="I202" s="7">
        <v>32021</v>
      </c>
      <c r="J202" s="7">
        <v>52705</v>
      </c>
      <c r="K202" s="24"/>
    </row>
    <row r="203" spans="2:11" ht="16.5" thickTop="1" thickBot="1" x14ac:dyDescent="0.3">
      <c r="B203" s="13" t="s">
        <v>49</v>
      </c>
      <c r="C203" s="39">
        <v>30</v>
      </c>
      <c r="D203" s="7">
        <v>0</v>
      </c>
      <c r="E203" s="7">
        <v>0</v>
      </c>
      <c r="F203" s="7">
        <v>0</v>
      </c>
      <c r="G203" s="7">
        <v>0</v>
      </c>
      <c r="H203" s="7">
        <v>2247.6</v>
      </c>
      <c r="I203" s="7">
        <v>0</v>
      </c>
      <c r="J203" s="7">
        <v>0</v>
      </c>
      <c r="K203" s="24"/>
    </row>
    <row r="204" spans="2:11" ht="16.5" thickTop="1" thickBot="1" x14ac:dyDescent="0.3">
      <c r="B204" s="13" t="s">
        <v>12</v>
      </c>
      <c r="C204" s="39">
        <v>40</v>
      </c>
      <c r="D204" s="7">
        <v>0</v>
      </c>
      <c r="E204" s="7">
        <v>0</v>
      </c>
      <c r="F204" s="7">
        <v>0</v>
      </c>
      <c r="G204" s="7">
        <v>0</v>
      </c>
      <c r="H204" s="7">
        <v>0</v>
      </c>
      <c r="I204" s="7">
        <v>0</v>
      </c>
      <c r="J204" s="7">
        <v>0</v>
      </c>
      <c r="K204" s="24"/>
    </row>
    <row r="205" spans="2:11" ht="16.5" thickTop="1" thickBot="1" x14ac:dyDescent="0.3">
      <c r="B205" s="13" t="s">
        <v>50</v>
      </c>
      <c r="C205" s="39">
        <v>50</v>
      </c>
      <c r="D205" s="7">
        <v>0</v>
      </c>
      <c r="E205" s="7">
        <v>0</v>
      </c>
      <c r="F205" s="7">
        <v>0</v>
      </c>
      <c r="G205" s="7">
        <v>0</v>
      </c>
      <c r="H205" s="7">
        <v>2247.6</v>
      </c>
      <c r="I205" s="7">
        <v>0</v>
      </c>
      <c r="J205" s="7">
        <v>0</v>
      </c>
      <c r="K205" s="24"/>
    </row>
    <row r="206" spans="2:11" ht="16.5" thickTop="1" thickBot="1" x14ac:dyDescent="0.3">
      <c r="B206" s="12" t="s">
        <v>85</v>
      </c>
      <c r="C206" s="39"/>
      <c r="D206" s="7"/>
      <c r="E206" s="7"/>
      <c r="F206" s="7"/>
      <c r="G206" s="7"/>
      <c r="H206" s="7"/>
      <c r="I206" s="7"/>
      <c r="J206" s="7"/>
      <c r="K206" s="24"/>
    </row>
    <row r="207" spans="2:11" ht="16.5" thickTop="1" thickBot="1" x14ac:dyDescent="0.3">
      <c r="B207" s="13" t="s">
        <v>47</v>
      </c>
      <c r="C207" s="39">
        <v>10</v>
      </c>
      <c r="D207" s="7">
        <v>18726</v>
      </c>
      <c r="E207" s="7">
        <v>24726</v>
      </c>
      <c r="F207" s="7">
        <v>18726</v>
      </c>
      <c r="G207" s="7">
        <v>16726</v>
      </c>
      <c r="H207" s="7">
        <v>16726</v>
      </c>
      <c r="I207" s="7">
        <v>18726</v>
      </c>
      <c r="J207" s="7">
        <v>23726</v>
      </c>
      <c r="K207" s="24"/>
    </row>
    <row r="208" spans="2:11" ht="16.5" thickTop="1" thickBot="1" x14ac:dyDescent="0.3">
      <c r="B208" s="13" t="s">
        <v>48</v>
      </c>
      <c r="C208" s="39">
        <v>20</v>
      </c>
      <c r="D208" s="7">
        <v>18726</v>
      </c>
      <c r="E208" s="7">
        <v>24726</v>
      </c>
      <c r="F208" s="7">
        <v>18726</v>
      </c>
      <c r="G208" s="7">
        <v>16726</v>
      </c>
      <c r="H208" s="7">
        <v>16726</v>
      </c>
      <c r="I208" s="7">
        <v>18726</v>
      </c>
      <c r="J208" s="7">
        <v>23447.56</v>
      </c>
      <c r="K208" s="24"/>
    </row>
    <row r="209" spans="2:11" ht="16.5" thickTop="1" thickBot="1" x14ac:dyDescent="0.3">
      <c r="B209" s="13" t="s">
        <v>49</v>
      </c>
      <c r="C209" s="39">
        <v>30</v>
      </c>
      <c r="D209" s="7">
        <v>0</v>
      </c>
      <c r="E209" s="7">
        <v>0</v>
      </c>
      <c r="F209" s="7">
        <v>0</v>
      </c>
      <c r="G209" s="7">
        <v>0</v>
      </c>
      <c r="H209" s="7">
        <v>0</v>
      </c>
      <c r="I209" s="7">
        <v>0</v>
      </c>
      <c r="J209" s="7">
        <v>278.44</v>
      </c>
      <c r="K209" s="24"/>
    </row>
    <row r="210" spans="2:11" ht="16.5" thickTop="1" thickBot="1" x14ac:dyDescent="0.3">
      <c r="B210" s="13" t="s">
        <v>12</v>
      </c>
      <c r="C210" s="39">
        <v>40</v>
      </c>
      <c r="D210" s="7">
        <v>0</v>
      </c>
      <c r="E210" s="7">
        <v>0</v>
      </c>
      <c r="F210" s="7">
        <v>0</v>
      </c>
      <c r="G210" s="7">
        <v>0</v>
      </c>
      <c r="H210" s="7">
        <v>0</v>
      </c>
      <c r="I210" s="7">
        <v>0</v>
      </c>
      <c r="J210" s="7">
        <v>0</v>
      </c>
      <c r="K210" s="24"/>
    </row>
    <row r="211" spans="2:11" ht="16.5" thickTop="1" thickBot="1" x14ac:dyDescent="0.3">
      <c r="B211" s="13" t="s">
        <v>50</v>
      </c>
      <c r="C211" s="39">
        <v>50</v>
      </c>
      <c r="D211" s="7">
        <v>0</v>
      </c>
      <c r="E211" s="7">
        <v>0</v>
      </c>
      <c r="F211" s="7">
        <v>0</v>
      </c>
      <c r="G211" s="7">
        <v>0</v>
      </c>
      <c r="H211" s="7">
        <v>0</v>
      </c>
      <c r="I211" s="7">
        <v>0</v>
      </c>
      <c r="J211" s="7">
        <v>278.44</v>
      </c>
      <c r="K211" s="24"/>
    </row>
    <row r="212" spans="2:11" ht="16.5" thickTop="1" thickBot="1" x14ac:dyDescent="0.3">
      <c r="B212" s="12" t="s">
        <v>233</v>
      </c>
      <c r="C212" s="39"/>
      <c r="D212" s="7"/>
      <c r="E212" s="7"/>
      <c r="F212" s="7"/>
      <c r="G212" s="7"/>
      <c r="H212" s="7"/>
      <c r="I212" s="7"/>
      <c r="J212" s="7"/>
      <c r="K212" s="24"/>
    </row>
    <row r="213" spans="2:11" ht="16.5" thickTop="1" thickBot="1" x14ac:dyDescent="0.3">
      <c r="B213" s="13" t="s">
        <v>47</v>
      </c>
      <c r="C213" s="39">
        <v>10</v>
      </c>
      <c r="D213" s="7">
        <v>3082485</v>
      </c>
      <c r="E213" s="7">
        <v>3127483</v>
      </c>
      <c r="F213" s="7">
        <v>3224824</v>
      </c>
      <c r="G213" s="7">
        <v>3259730</v>
      </c>
      <c r="H213" s="7">
        <v>3664730</v>
      </c>
      <c r="I213" s="7">
        <v>3424730</v>
      </c>
      <c r="J213" s="7">
        <v>4377623</v>
      </c>
      <c r="K213" s="24"/>
    </row>
    <row r="214" spans="2:11" ht="16.5" thickTop="1" thickBot="1" x14ac:dyDescent="0.3">
      <c r="B214" s="13" t="s">
        <v>48</v>
      </c>
      <c r="C214" s="39">
        <v>20</v>
      </c>
      <c r="D214" s="7">
        <v>3082485</v>
      </c>
      <c r="E214" s="7">
        <v>3127483</v>
      </c>
      <c r="F214" s="7">
        <v>3224824</v>
      </c>
      <c r="G214" s="7">
        <v>3259729.65</v>
      </c>
      <c r="H214" s="7">
        <v>3664730</v>
      </c>
      <c r="I214" s="7">
        <v>3423534.01</v>
      </c>
      <c r="J214" s="7">
        <v>3595908.76</v>
      </c>
      <c r="K214" s="24"/>
    </row>
    <row r="215" spans="2:11" ht="16.5" thickTop="1" thickBot="1" x14ac:dyDescent="0.3">
      <c r="B215" s="13" t="s">
        <v>49</v>
      </c>
      <c r="C215" s="39">
        <v>30</v>
      </c>
      <c r="D215" s="7">
        <v>0</v>
      </c>
      <c r="E215" s="7">
        <v>0</v>
      </c>
      <c r="F215" s="7">
        <v>0</v>
      </c>
      <c r="G215" s="7">
        <v>0.35</v>
      </c>
      <c r="H215" s="7">
        <v>0</v>
      </c>
      <c r="I215" s="7">
        <v>1195.99</v>
      </c>
      <c r="J215" s="7">
        <v>781714.24</v>
      </c>
      <c r="K215" s="24"/>
    </row>
    <row r="216" spans="2:11" ht="16.5" thickTop="1" thickBot="1" x14ac:dyDescent="0.3">
      <c r="B216" s="13" t="s">
        <v>12</v>
      </c>
      <c r="C216" s="39">
        <v>40</v>
      </c>
      <c r="D216" s="7">
        <v>0</v>
      </c>
      <c r="E216" s="7">
        <v>0</v>
      </c>
      <c r="F216" s="7">
        <v>0</v>
      </c>
      <c r="G216" s="7">
        <v>0</v>
      </c>
      <c r="H216" s="7">
        <v>0</v>
      </c>
      <c r="I216" s="7">
        <v>0</v>
      </c>
      <c r="J216" s="7">
        <v>0</v>
      </c>
      <c r="K216" s="24"/>
    </row>
    <row r="217" spans="2:11" ht="16.5" thickTop="1" thickBot="1" x14ac:dyDescent="0.3">
      <c r="B217" s="13" t="s">
        <v>50</v>
      </c>
      <c r="C217" s="39">
        <v>50</v>
      </c>
      <c r="D217" s="7">
        <v>0</v>
      </c>
      <c r="E217" s="7">
        <v>0</v>
      </c>
      <c r="F217" s="7">
        <v>0</v>
      </c>
      <c r="G217" s="7">
        <v>0.35</v>
      </c>
      <c r="H217" s="7">
        <v>0</v>
      </c>
      <c r="I217" s="7">
        <v>1195.99</v>
      </c>
      <c r="J217" s="7">
        <v>781714.24</v>
      </c>
      <c r="K217" s="24"/>
    </row>
    <row r="218" spans="2:11" ht="16.5" thickTop="1" thickBot="1" x14ac:dyDescent="0.3">
      <c r="B218" s="12" t="s">
        <v>322</v>
      </c>
      <c r="C218" s="39"/>
      <c r="D218" s="7"/>
      <c r="E218" s="7"/>
      <c r="F218" s="7"/>
      <c r="G218" s="7"/>
      <c r="H218" s="7"/>
      <c r="I218" s="7"/>
      <c r="J218" s="7"/>
      <c r="K218" s="24"/>
    </row>
    <row r="219" spans="2:11" ht="16.5" thickTop="1" thickBot="1" x14ac:dyDescent="0.3">
      <c r="B219" s="13" t="s">
        <v>47</v>
      </c>
      <c r="C219" s="39">
        <v>10</v>
      </c>
      <c r="D219" s="7">
        <v>5850607</v>
      </c>
      <c r="E219" s="7">
        <v>5794203</v>
      </c>
      <c r="F219" s="7">
        <v>5975677</v>
      </c>
      <c r="G219" s="7">
        <v>6614781</v>
      </c>
      <c r="H219" s="7">
        <v>7840596</v>
      </c>
      <c r="I219" s="7">
        <v>8940596</v>
      </c>
      <c r="J219" s="7">
        <v>10597212</v>
      </c>
      <c r="K219" s="24"/>
    </row>
    <row r="220" spans="2:11" ht="16.5" thickTop="1" thickBot="1" x14ac:dyDescent="0.3">
      <c r="B220" s="13" t="s">
        <v>48</v>
      </c>
      <c r="C220" s="39">
        <v>20</v>
      </c>
      <c r="D220" s="7">
        <v>5850607</v>
      </c>
      <c r="E220" s="7">
        <v>5794203</v>
      </c>
      <c r="F220" s="7">
        <v>5975677</v>
      </c>
      <c r="G220" s="7">
        <v>6614781</v>
      </c>
      <c r="H220" s="7">
        <v>7840596</v>
      </c>
      <c r="I220" s="7">
        <v>8766528</v>
      </c>
      <c r="J220" s="7">
        <v>10595226.800000001</v>
      </c>
      <c r="K220" s="24"/>
    </row>
    <row r="221" spans="2:11" ht="16.5" thickTop="1" thickBot="1" x14ac:dyDescent="0.3">
      <c r="B221" s="13" t="s">
        <v>49</v>
      </c>
      <c r="C221" s="39">
        <v>30</v>
      </c>
      <c r="D221" s="7">
        <v>0</v>
      </c>
      <c r="E221" s="7">
        <v>0</v>
      </c>
      <c r="F221" s="7">
        <v>0</v>
      </c>
      <c r="G221" s="7">
        <v>0</v>
      </c>
      <c r="H221" s="7">
        <v>0</v>
      </c>
      <c r="I221" s="7">
        <v>174068</v>
      </c>
      <c r="J221" s="7">
        <v>1985.2</v>
      </c>
      <c r="K221" s="24"/>
    </row>
    <row r="222" spans="2:11" ht="16.5" thickTop="1" thickBot="1" x14ac:dyDescent="0.3">
      <c r="B222" s="13" t="s">
        <v>12</v>
      </c>
      <c r="C222" s="39">
        <v>40</v>
      </c>
      <c r="D222" s="7">
        <v>0</v>
      </c>
      <c r="E222" s="7">
        <v>0</v>
      </c>
      <c r="F222" s="7">
        <v>0</v>
      </c>
      <c r="G222" s="7">
        <v>0</v>
      </c>
      <c r="H222" s="7">
        <v>0</v>
      </c>
      <c r="I222" s="7">
        <v>0</v>
      </c>
      <c r="J222" s="7">
        <v>0</v>
      </c>
      <c r="K222" s="24"/>
    </row>
    <row r="223" spans="2:11" ht="16.5" thickTop="1" thickBot="1" x14ac:dyDescent="0.3">
      <c r="B223" s="13" t="s">
        <v>50</v>
      </c>
      <c r="C223" s="39">
        <v>50</v>
      </c>
      <c r="D223" s="7">
        <v>0</v>
      </c>
      <c r="E223" s="7">
        <v>0</v>
      </c>
      <c r="F223" s="7">
        <v>0</v>
      </c>
      <c r="G223" s="7">
        <v>0</v>
      </c>
      <c r="H223" s="7">
        <v>0</v>
      </c>
      <c r="I223" s="7">
        <v>174068</v>
      </c>
      <c r="J223" s="7">
        <v>1985.2</v>
      </c>
      <c r="K223" s="24"/>
    </row>
    <row r="224" spans="2:11" ht="16.5" thickTop="1" thickBot="1" x14ac:dyDescent="0.3">
      <c r="B224" s="12" t="s">
        <v>324</v>
      </c>
      <c r="C224" s="39"/>
      <c r="D224" s="7"/>
      <c r="E224" s="7"/>
      <c r="F224" s="7"/>
      <c r="G224" s="7"/>
      <c r="H224" s="7"/>
      <c r="I224" s="7"/>
      <c r="J224" s="7"/>
      <c r="K224" s="24"/>
    </row>
    <row r="225" spans="2:11" ht="16.5" thickTop="1" thickBot="1" x14ac:dyDescent="0.3">
      <c r="B225" s="13" t="s">
        <v>47</v>
      </c>
      <c r="C225" s="39">
        <v>10</v>
      </c>
      <c r="D225" s="7">
        <v>601155</v>
      </c>
      <c r="E225" s="7">
        <v>585113</v>
      </c>
      <c r="F225" s="7">
        <v>614682</v>
      </c>
      <c r="G225" s="7">
        <v>776440</v>
      </c>
      <c r="H225" s="7">
        <v>776440</v>
      </c>
      <c r="I225" s="7">
        <v>776440</v>
      </c>
      <c r="J225" s="7">
        <v>830307</v>
      </c>
      <c r="K225" s="24"/>
    </row>
    <row r="226" spans="2:11" ht="16.5" thickTop="1" thickBot="1" x14ac:dyDescent="0.3">
      <c r="B226" s="13" t="s">
        <v>48</v>
      </c>
      <c r="C226" s="39">
        <v>20</v>
      </c>
      <c r="D226" s="7">
        <v>601155</v>
      </c>
      <c r="E226" s="7">
        <v>585113</v>
      </c>
      <c r="F226" s="7">
        <v>614682</v>
      </c>
      <c r="G226" s="7">
        <v>776440</v>
      </c>
      <c r="H226" s="7">
        <v>776440</v>
      </c>
      <c r="I226" s="7">
        <v>776440</v>
      </c>
      <c r="J226" s="7">
        <v>830307</v>
      </c>
      <c r="K226" s="24"/>
    </row>
    <row r="227" spans="2:11" ht="16.5" thickTop="1" thickBot="1" x14ac:dyDescent="0.3">
      <c r="B227" s="13" t="s">
        <v>49</v>
      </c>
      <c r="C227" s="39">
        <v>30</v>
      </c>
      <c r="D227" s="7">
        <v>0</v>
      </c>
      <c r="E227" s="7">
        <v>0</v>
      </c>
      <c r="F227" s="7">
        <v>0</v>
      </c>
      <c r="G227" s="7">
        <v>0</v>
      </c>
      <c r="H227" s="7">
        <v>0</v>
      </c>
      <c r="I227" s="7">
        <v>0</v>
      </c>
      <c r="J227" s="7">
        <v>0</v>
      </c>
      <c r="K227" s="24"/>
    </row>
    <row r="228" spans="2:11" ht="16.5" thickTop="1" thickBot="1" x14ac:dyDescent="0.3">
      <c r="B228" s="13" t="s">
        <v>12</v>
      </c>
      <c r="C228" s="39">
        <v>40</v>
      </c>
      <c r="D228" s="7">
        <v>0</v>
      </c>
      <c r="E228" s="7">
        <v>0</v>
      </c>
      <c r="F228" s="7">
        <v>0</v>
      </c>
      <c r="G228" s="7">
        <v>0</v>
      </c>
      <c r="H228" s="7">
        <v>0</v>
      </c>
      <c r="I228" s="7">
        <v>0</v>
      </c>
      <c r="J228" s="7">
        <v>0</v>
      </c>
      <c r="K228" s="24"/>
    </row>
    <row r="229" spans="2:11" ht="16.5" thickTop="1" thickBot="1" x14ac:dyDescent="0.3">
      <c r="B229" s="13" t="s">
        <v>50</v>
      </c>
      <c r="C229" s="39">
        <v>50</v>
      </c>
      <c r="D229" s="7">
        <v>0</v>
      </c>
      <c r="E229" s="7">
        <v>0</v>
      </c>
      <c r="F229" s="7">
        <v>0</v>
      </c>
      <c r="G229" s="7">
        <v>0</v>
      </c>
      <c r="H229" s="7">
        <v>0</v>
      </c>
      <c r="I229" s="7">
        <v>0</v>
      </c>
      <c r="J229" s="7">
        <v>0</v>
      </c>
      <c r="K229" s="24"/>
    </row>
    <row r="230" spans="2:11" ht="16.5" thickTop="1" thickBot="1" x14ac:dyDescent="0.3">
      <c r="B230" s="12" t="s">
        <v>326</v>
      </c>
      <c r="C230" s="39"/>
      <c r="D230" s="7"/>
      <c r="E230" s="7"/>
      <c r="F230" s="7"/>
      <c r="G230" s="7"/>
      <c r="H230" s="7"/>
      <c r="I230" s="7"/>
      <c r="J230" s="7"/>
      <c r="K230" s="24"/>
    </row>
    <row r="231" spans="2:11" ht="16.5" thickTop="1" thickBot="1" x14ac:dyDescent="0.3">
      <c r="B231" s="13" t="s">
        <v>47</v>
      </c>
      <c r="C231" s="39">
        <v>10</v>
      </c>
      <c r="D231" s="7">
        <v>741993</v>
      </c>
      <c r="E231" s="7">
        <v>1055891</v>
      </c>
      <c r="F231" s="7">
        <v>741510</v>
      </c>
      <c r="G231" s="7">
        <v>868409</v>
      </c>
      <c r="H231" s="7">
        <v>1273409</v>
      </c>
      <c r="I231" s="7">
        <v>1688409</v>
      </c>
      <c r="J231" s="7">
        <v>2046296</v>
      </c>
      <c r="K231" s="24"/>
    </row>
    <row r="232" spans="2:11" ht="16.5" thickTop="1" thickBot="1" x14ac:dyDescent="0.3">
      <c r="B232" s="13" t="s">
        <v>48</v>
      </c>
      <c r="C232" s="39">
        <v>20</v>
      </c>
      <c r="D232" s="7">
        <v>741993</v>
      </c>
      <c r="E232" s="7">
        <v>755891</v>
      </c>
      <c r="F232" s="7">
        <v>741510</v>
      </c>
      <c r="G232" s="7">
        <v>868409</v>
      </c>
      <c r="H232" s="7">
        <v>1273409</v>
      </c>
      <c r="I232" s="7">
        <v>1688409</v>
      </c>
      <c r="J232" s="7">
        <v>2046296</v>
      </c>
      <c r="K232" s="24"/>
    </row>
    <row r="233" spans="2:11" ht="16.5" thickTop="1" thickBot="1" x14ac:dyDescent="0.3">
      <c r="B233" s="13" t="s">
        <v>49</v>
      </c>
      <c r="C233" s="39">
        <v>30</v>
      </c>
      <c r="D233" s="7">
        <v>0</v>
      </c>
      <c r="E233" s="7">
        <v>300000</v>
      </c>
      <c r="F233" s="7">
        <v>0</v>
      </c>
      <c r="G233" s="7">
        <v>0</v>
      </c>
      <c r="H233" s="7">
        <v>0</v>
      </c>
      <c r="I233" s="7">
        <v>0</v>
      </c>
      <c r="J233" s="7">
        <v>0</v>
      </c>
      <c r="K233" s="24"/>
    </row>
    <row r="234" spans="2:11" ht="16.5" thickTop="1" thickBot="1" x14ac:dyDescent="0.3">
      <c r="B234" s="13" t="s">
        <v>12</v>
      </c>
      <c r="C234" s="39">
        <v>40</v>
      </c>
      <c r="D234" s="7">
        <v>0</v>
      </c>
      <c r="E234" s="7">
        <v>0</v>
      </c>
      <c r="F234" s="7">
        <v>0</v>
      </c>
      <c r="G234" s="7">
        <v>0</v>
      </c>
      <c r="H234" s="7">
        <v>0</v>
      </c>
      <c r="I234" s="7">
        <v>0</v>
      </c>
      <c r="J234" s="7">
        <v>0</v>
      </c>
      <c r="K234" s="24"/>
    </row>
    <row r="235" spans="2:11" ht="16.5" thickTop="1" thickBot="1" x14ac:dyDescent="0.3">
      <c r="B235" s="13" t="s">
        <v>50</v>
      </c>
      <c r="C235" s="39">
        <v>50</v>
      </c>
      <c r="D235" s="7">
        <v>0</v>
      </c>
      <c r="E235" s="7">
        <v>300000</v>
      </c>
      <c r="F235" s="7">
        <v>0</v>
      </c>
      <c r="G235" s="7">
        <v>0</v>
      </c>
      <c r="H235" s="7">
        <v>0</v>
      </c>
      <c r="I235" s="7">
        <v>0</v>
      </c>
      <c r="J235" s="7">
        <v>0</v>
      </c>
      <c r="K235" s="24"/>
    </row>
    <row r="236" spans="2:11" ht="16.5" thickTop="1" thickBot="1" x14ac:dyDescent="0.3">
      <c r="B236" s="12" t="s">
        <v>327</v>
      </c>
      <c r="C236" s="39"/>
      <c r="D236" s="7"/>
      <c r="E236" s="7"/>
      <c r="F236" s="7"/>
      <c r="G236" s="7"/>
      <c r="H236" s="7"/>
      <c r="I236" s="7"/>
      <c r="J236" s="7"/>
      <c r="K236" s="24"/>
    </row>
    <row r="237" spans="2:11" ht="16.5" thickTop="1" thickBot="1" x14ac:dyDescent="0.3">
      <c r="B237" s="13" t="s">
        <v>47</v>
      </c>
      <c r="C237" s="39">
        <v>10</v>
      </c>
      <c r="D237" s="7">
        <v>10472997</v>
      </c>
      <c r="E237" s="7">
        <v>10555907</v>
      </c>
      <c r="F237" s="7">
        <v>12556037</v>
      </c>
      <c r="G237" s="7">
        <v>12643334</v>
      </c>
      <c r="H237" s="7">
        <v>13483362</v>
      </c>
      <c r="I237" s="7">
        <v>14144470</v>
      </c>
      <c r="J237" s="7">
        <v>14058346</v>
      </c>
      <c r="K237" s="24"/>
    </row>
    <row r="238" spans="2:11" ht="16.5" thickTop="1" thickBot="1" x14ac:dyDescent="0.3">
      <c r="B238" s="13" t="s">
        <v>48</v>
      </c>
      <c r="C238" s="39">
        <v>20</v>
      </c>
      <c r="D238" s="7">
        <v>10472994.039999999</v>
      </c>
      <c r="E238" s="7">
        <v>10555904.050000001</v>
      </c>
      <c r="F238" s="7">
        <v>12556034.060000001</v>
      </c>
      <c r="G238" s="7">
        <v>12643331.85</v>
      </c>
      <c r="H238" s="7">
        <v>13483362</v>
      </c>
      <c r="I238" s="7">
        <v>14108262.07</v>
      </c>
      <c r="J238" s="7">
        <v>14050062.220000001</v>
      </c>
      <c r="K238" s="24"/>
    </row>
    <row r="239" spans="2:11" ht="16.5" thickTop="1" thickBot="1" x14ac:dyDescent="0.3">
      <c r="B239" s="13" t="s">
        <v>49</v>
      </c>
      <c r="C239" s="39">
        <v>30</v>
      </c>
      <c r="D239" s="7">
        <v>2.96</v>
      </c>
      <c r="E239" s="7">
        <v>2.95</v>
      </c>
      <c r="F239" s="7">
        <v>2.94</v>
      </c>
      <c r="G239" s="7">
        <v>2.15</v>
      </c>
      <c r="H239" s="7">
        <v>0</v>
      </c>
      <c r="I239" s="7">
        <v>36207.93</v>
      </c>
      <c r="J239" s="7">
        <v>8283.7800000000007</v>
      </c>
      <c r="K239" s="24"/>
    </row>
    <row r="240" spans="2:11" ht="16.5" thickTop="1" thickBot="1" x14ac:dyDescent="0.3">
      <c r="B240" s="13" t="s">
        <v>12</v>
      </c>
      <c r="C240" s="39">
        <v>40</v>
      </c>
      <c r="D240" s="7">
        <v>0</v>
      </c>
      <c r="E240" s="7">
        <v>0</v>
      </c>
      <c r="F240" s="7">
        <v>0</v>
      </c>
      <c r="G240" s="7">
        <v>0</v>
      </c>
      <c r="H240" s="7">
        <v>0</v>
      </c>
      <c r="I240" s="7">
        <v>0</v>
      </c>
      <c r="J240" s="7">
        <v>0</v>
      </c>
      <c r="K240" s="24"/>
    </row>
    <row r="241" spans="2:11" ht="16.5" thickTop="1" thickBot="1" x14ac:dyDescent="0.3">
      <c r="B241" s="13" t="s">
        <v>50</v>
      </c>
      <c r="C241" s="39">
        <v>50</v>
      </c>
      <c r="D241" s="7">
        <v>2.96</v>
      </c>
      <c r="E241" s="7">
        <v>2.95</v>
      </c>
      <c r="F241" s="7">
        <v>2.94</v>
      </c>
      <c r="G241" s="7">
        <v>2.15</v>
      </c>
      <c r="H241" s="7">
        <v>0</v>
      </c>
      <c r="I241" s="7">
        <v>36207.93</v>
      </c>
      <c r="J241" s="7">
        <v>8283.7800000000007</v>
      </c>
      <c r="K241" s="24"/>
    </row>
    <row r="242" spans="2:11" ht="16.5" thickTop="1" thickBot="1" x14ac:dyDescent="0.3">
      <c r="B242" s="11" t="s">
        <v>330</v>
      </c>
      <c r="C242" s="39"/>
      <c r="D242" s="7"/>
      <c r="E242" s="7"/>
      <c r="F242" s="7"/>
      <c r="G242" s="7"/>
      <c r="H242" s="7"/>
      <c r="I242" s="7"/>
      <c r="J242" s="7"/>
      <c r="K242" s="24"/>
    </row>
    <row r="243" spans="2:11" ht="16.5" thickTop="1" thickBot="1" x14ac:dyDescent="0.3">
      <c r="B243" s="12" t="s">
        <v>332</v>
      </c>
      <c r="C243" s="39"/>
      <c r="D243" s="7"/>
      <c r="E243" s="7"/>
      <c r="F243" s="7"/>
      <c r="G243" s="7"/>
      <c r="H243" s="7"/>
      <c r="I243" s="7"/>
      <c r="J243" s="7"/>
      <c r="K243" s="24"/>
    </row>
    <row r="244" spans="2:11" ht="16.5" thickTop="1" thickBot="1" x14ac:dyDescent="0.3">
      <c r="B244" s="13" t="s">
        <v>47</v>
      </c>
      <c r="C244" s="39">
        <v>10</v>
      </c>
      <c r="D244" s="7">
        <v>19599671</v>
      </c>
      <c r="E244" s="7">
        <v>20199323</v>
      </c>
      <c r="F244" s="7">
        <v>19764913</v>
      </c>
      <c r="G244" s="7">
        <v>22078192</v>
      </c>
      <c r="H244" s="7">
        <v>29518482</v>
      </c>
      <c r="I244" s="7">
        <v>26907947</v>
      </c>
      <c r="J244" s="7">
        <v>31597689.890000001</v>
      </c>
      <c r="K244" s="24"/>
    </row>
    <row r="245" spans="2:11" ht="16.5" thickTop="1" thickBot="1" x14ac:dyDescent="0.3">
      <c r="B245" s="13" t="s">
        <v>48</v>
      </c>
      <c r="C245" s="39">
        <v>20</v>
      </c>
      <c r="D245" s="7">
        <v>19480947.449999999</v>
      </c>
      <c r="E245" s="7">
        <v>19838534</v>
      </c>
      <c r="F245" s="7">
        <v>19681987.149999999</v>
      </c>
      <c r="G245" s="7">
        <v>21391491.309999999</v>
      </c>
      <c r="H245" s="7">
        <v>25659380.68</v>
      </c>
      <c r="I245" s="7">
        <v>25422450.859999999</v>
      </c>
      <c r="J245" s="7">
        <v>30945542.77</v>
      </c>
      <c r="K245" s="24"/>
    </row>
    <row r="246" spans="2:11" ht="16.5" thickTop="1" thickBot="1" x14ac:dyDescent="0.3">
      <c r="B246" s="13" t="s">
        <v>49</v>
      </c>
      <c r="C246" s="39">
        <v>30</v>
      </c>
      <c r="D246" s="7">
        <v>118723.55</v>
      </c>
      <c r="E246" s="7">
        <v>360789</v>
      </c>
      <c r="F246" s="7">
        <v>82925.850000000006</v>
      </c>
      <c r="G246" s="7">
        <v>686700.69</v>
      </c>
      <c r="H246" s="7">
        <v>3859101.32</v>
      </c>
      <c r="I246" s="7">
        <v>1485496.14</v>
      </c>
      <c r="J246" s="7">
        <v>652147.12</v>
      </c>
      <c r="K246" s="24"/>
    </row>
    <row r="247" spans="2:11" ht="16.5" thickTop="1" thickBot="1" x14ac:dyDescent="0.3">
      <c r="B247" s="13" t="s">
        <v>12</v>
      </c>
      <c r="C247" s="39">
        <v>40</v>
      </c>
      <c r="D247" s="7">
        <v>0</v>
      </c>
      <c r="E247" s="7">
        <v>0</v>
      </c>
      <c r="F247" s="7">
        <v>0</v>
      </c>
      <c r="G247" s="7">
        <v>0</v>
      </c>
      <c r="H247" s="7">
        <v>0</v>
      </c>
      <c r="I247" s="7">
        <v>0</v>
      </c>
      <c r="J247" s="7">
        <v>0</v>
      </c>
      <c r="K247" s="24"/>
    </row>
    <row r="248" spans="2:11" ht="16.5" thickTop="1" thickBot="1" x14ac:dyDescent="0.3">
      <c r="B248" s="13" t="s">
        <v>50</v>
      </c>
      <c r="C248" s="39">
        <v>50</v>
      </c>
      <c r="D248" s="7">
        <v>118723.55</v>
      </c>
      <c r="E248" s="7">
        <v>360789</v>
      </c>
      <c r="F248" s="7">
        <v>82925.850000000006</v>
      </c>
      <c r="G248" s="7">
        <v>686700.69</v>
      </c>
      <c r="H248" s="7">
        <v>3859101.32</v>
      </c>
      <c r="I248" s="7">
        <v>1485496.14</v>
      </c>
      <c r="J248" s="7">
        <v>652147.12</v>
      </c>
      <c r="K248" s="24"/>
    </row>
    <row r="249" spans="2:11" ht="16.5" thickTop="1" thickBot="1" x14ac:dyDescent="0.3">
      <c r="B249" s="11" t="s">
        <v>2653</v>
      </c>
      <c r="C249" s="39"/>
      <c r="D249" s="7"/>
      <c r="E249" s="7"/>
      <c r="F249" s="7"/>
      <c r="G249" s="7"/>
      <c r="H249" s="7"/>
      <c r="I249" s="7"/>
      <c r="J249" s="7"/>
      <c r="K249" s="24"/>
    </row>
    <row r="250" spans="2:11" ht="16.5" thickTop="1" thickBot="1" x14ac:dyDescent="0.3">
      <c r="B250" s="12" t="s">
        <v>83</v>
      </c>
      <c r="C250" s="39"/>
      <c r="D250" s="7"/>
      <c r="E250" s="7"/>
      <c r="F250" s="7"/>
      <c r="G250" s="7"/>
      <c r="H250" s="7"/>
      <c r="I250" s="7"/>
      <c r="J250" s="7"/>
      <c r="K250" s="24"/>
    </row>
    <row r="251" spans="2:11" ht="16.5" thickTop="1" thickBot="1" x14ac:dyDescent="0.3">
      <c r="B251" s="13" t="s">
        <v>47</v>
      </c>
      <c r="C251" s="39">
        <v>10</v>
      </c>
      <c r="D251" s="7">
        <v>0</v>
      </c>
      <c r="E251" s="7">
        <v>0</v>
      </c>
      <c r="F251" s="7">
        <v>0</v>
      </c>
      <c r="G251" s="7">
        <v>0</v>
      </c>
      <c r="H251" s="7">
        <v>0</v>
      </c>
      <c r="I251" s="7">
        <v>0</v>
      </c>
      <c r="J251" s="7">
        <v>300000</v>
      </c>
      <c r="K251" s="24"/>
    </row>
    <row r="252" spans="2:11" ht="16.5" thickTop="1" thickBot="1" x14ac:dyDescent="0.3">
      <c r="B252" s="13" t="s">
        <v>48</v>
      </c>
      <c r="C252" s="39">
        <v>20</v>
      </c>
      <c r="D252" s="7">
        <v>0</v>
      </c>
      <c r="E252" s="7">
        <v>0</v>
      </c>
      <c r="F252" s="7">
        <v>0</v>
      </c>
      <c r="G252" s="7">
        <v>0</v>
      </c>
      <c r="H252" s="7">
        <v>0</v>
      </c>
      <c r="I252" s="7">
        <v>0</v>
      </c>
      <c r="J252" s="7">
        <v>300000</v>
      </c>
      <c r="K252" s="24"/>
    </row>
    <row r="253" spans="2:11" ht="16.5" thickTop="1" thickBot="1" x14ac:dyDescent="0.3">
      <c r="B253" s="13" t="s">
        <v>49</v>
      </c>
      <c r="C253" s="39">
        <v>30</v>
      </c>
      <c r="D253" s="7">
        <v>0</v>
      </c>
      <c r="E253" s="7">
        <v>0</v>
      </c>
      <c r="F253" s="7">
        <v>0</v>
      </c>
      <c r="G253" s="7">
        <v>0</v>
      </c>
      <c r="H253" s="7">
        <v>0</v>
      </c>
      <c r="I253" s="7">
        <v>0</v>
      </c>
      <c r="J253" s="7">
        <v>0</v>
      </c>
      <c r="K253" s="24"/>
    </row>
    <row r="254" spans="2:11" ht="16.5" thickTop="1" thickBot="1" x14ac:dyDescent="0.3">
      <c r="B254" s="13" t="s">
        <v>12</v>
      </c>
      <c r="C254" s="39">
        <v>40</v>
      </c>
      <c r="D254" s="7">
        <v>0</v>
      </c>
      <c r="E254" s="7">
        <v>0</v>
      </c>
      <c r="F254" s="7">
        <v>0</v>
      </c>
      <c r="G254" s="7">
        <v>0</v>
      </c>
      <c r="H254" s="7">
        <v>0</v>
      </c>
      <c r="I254" s="7">
        <v>0</v>
      </c>
      <c r="J254" s="7">
        <v>0</v>
      </c>
      <c r="K254" s="24"/>
    </row>
    <row r="255" spans="2:11" ht="16.5" thickTop="1" thickBot="1" x14ac:dyDescent="0.3">
      <c r="B255" s="13" t="s">
        <v>50</v>
      </c>
      <c r="C255" s="39">
        <v>50</v>
      </c>
      <c r="D255" s="7">
        <v>0</v>
      </c>
      <c r="E255" s="7">
        <v>0</v>
      </c>
      <c r="F255" s="7">
        <v>0</v>
      </c>
      <c r="G255" s="7">
        <v>0</v>
      </c>
      <c r="H255" s="7">
        <v>0</v>
      </c>
      <c r="I255" s="7">
        <v>0</v>
      </c>
      <c r="J255" s="7">
        <v>0</v>
      </c>
      <c r="K255" s="24"/>
    </row>
    <row r="256" spans="2:11" ht="16.5" thickTop="1" thickBot="1" x14ac:dyDescent="0.3">
      <c r="B256" s="10" t="s">
        <v>855</v>
      </c>
      <c r="C256" s="39"/>
      <c r="D256" s="7"/>
      <c r="E256" s="7"/>
      <c r="F256" s="7"/>
      <c r="G256" s="7"/>
      <c r="H256" s="7"/>
      <c r="I256" s="7"/>
      <c r="J256" s="7"/>
      <c r="K256" s="24"/>
    </row>
    <row r="257" spans="2:11" ht="16.5" thickTop="1" thickBot="1" x14ac:dyDescent="0.3">
      <c r="B257" s="11" t="s">
        <v>862</v>
      </c>
      <c r="C257" s="39"/>
      <c r="D257" s="7"/>
      <c r="E257" s="7"/>
      <c r="F257" s="7"/>
      <c r="G257" s="7"/>
      <c r="H257" s="7"/>
      <c r="I257" s="7"/>
      <c r="J257" s="7"/>
      <c r="K257" s="24"/>
    </row>
    <row r="258" spans="2:11" ht="16.5" thickTop="1" thickBot="1" x14ac:dyDescent="0.3">
      <c r="B258" s="12" t="s">
        <v>16</v>
      </c>
      <c r="C258" s="39"/>
      <c r="D258" s="7"/>
      <c r="E258" s="7"/>
      <c r="F258" s="7"/>
      <c r="G258" s="7"/>
      <c r="H258" s="7"/>
      <c r="I258" s="7"/>
      <c r="J258" s="7"/>
      <c r="K258" s="24"/>
    </row>
    <row r="259" spans="2:11" ht="16.5" thickTop="1" thickBot="1" x14ac:dyDescent="0.3">
      <c r="B259" s="13" t="s">
        <v>47</v>
      </c>
      <c r="C259" s="39">
        <v>10</v>
      </c>
      <c r="D259" s="7">
        <v>8000000</v>
      </c>
      <c r="E259" s="7">
        <v>11750000</v>
      </c>
      <c r="F259" s="7">
        <v>0</v>
      </c>
      <c r="G259" s="7">
        <v>498</v>
      </c>
      <c r="H259" s="7">
        <v>0</v>
      </c>
      <c r="I259" s="7">
        <v>0</v>
      </c>
      <c r="J259" s="7">
        <v>0</v>
      </c>
      <c r="K259" s="24"/>
    </row>
    <row r="260" spans="2:11" ht="16.5" thickTop="1" thickBot="1" x14ac:dyDescent="0.3">
      <c r="B260" s="13" t="s">
        <v>48</v>
      </c>
      <c r="C260" s="39">
        <v>20</v>
      </c>
      <c r="D260" s="7">
        <v>0</v>
      </c>
      <c r="E260" s="7">
        <v>0</v>
      </c>
      <c r="F260" s="7">
        <v>0</v>
      </c>
      <c r="G260" s="7">
        <v>0</v>
      </c>
      <c r="H260" s="7">
        <v>0</v>
      </c>
      <c r="I260" s="7">
        <v>0</v>
      </c>
      <c r="J260" s="7">
        <v>0</v>
      </c>
      <c r="K260" s="24"/>
    </row>
    <row r="261" spans="2:11" ht="16.5" thickTop="1" thickBot="1" x14ac:dyDescent="0.3">
      <c r="B261" s="13" t="s">
        <v>49</v>
      </c>
      <c r="C261" s="39">
        <v>30</v>
      </c>
      <c r="D261" s="7">
        <v>8000000</v>
      </c>
      <c r="E261" s="7">
        <v>11750000</v>
      </c>
      <c r="F261" s="7">
        <v>0</v>
      </c>
      <c r="G261" s="7">
        <v>498</v>
      </c>
      <c r="H261" s="7">
        <v>0</v>
      </c>
      <c r="I261" s="7">
        <v>0</v>
      </c>
      <c r="J261" s="7">
        <v>0</v>
      </c>
      <c r="K261" s="24"/>
    </row>
    <row r="262" spans="2:11" ht="16.5" thickTop="1" thickBot="1" x14ac:dyDescent="0.3">
      <c r="B262" s="13" t="s">
        <v>12</v>
      </c>
      <c r="C262" s="39">
        <v>40</v>
      </c>
      <c r="D262" s="7">
        <v>0</v>
      </c>
      <c r="E262" s="7">
        <v>0</v>
      </c>
      <c r="F262" s="7">
        <v>0</v>
      </c>
      <c r="G262" s="7">
        <v>0</v>
      </c>
      <c r="H262" s="7">
        <v>0</v>
      </c>
      <c r="I262" s="7">
        <v>0</v>
      </c>
      <c r="J262" s="7">
        <v>0</v>
      </c>
      <c r="K262" s="24"/>
    </row>
    <row r="263" spans="2:11" ht="16.5" thickTop="1" thickBot="1" x14ac:dyDescent="0.3">
      <c r="B263" s="13" t="s">
        <v>50</v>
      </c>
      <c r="C263" s="39">
        <v>50</v>
      </c>
      <c r="D263" s="7">
        <v>8000000</v>
      </c>
      <c r="E263" s="7">
        <v>11750000</v>
      </c>
      <c r="F263" s="7">
        <v>0</v>
      </c>
      <c r="G263" s="7">
        <v>498</v>
      </c>
      <c r="H263" s="7">
        <v>0</v>
      </c>
      <c r="I263" s="7">
        <v>0</v>
      </c>
      <c r="J263" s="7">
        <v>0</v>
      </c>
      <c r="K263" s="24"/>
    </row>
    <row r="264" spans="2:11" ht="16.5" thickTop="1" thickBot="1" x14ac:dyDescent="0.3">
      <c r="B264" s="12" t="s">
        <v>411</v>
      </c>
      <c r="C264" s="39"/>
      <c r="D264" s="7"/>
      <c r="E264" s="7"/>
      <c r="F264" s="7"/>
      <c r="G264" s="7"/>
      <c r="H264" s="7"/>
      <c r="I264" s="7"/>
      <c r="J264" s="7"/>
      <c r="K264" s="24"/>
    </row>
    <row r="265" spans="2:11" ht="16.5" thickTop="1" thickBot="1" x14ac:dyDescent="0.3">
      <c r="B265" s="13" t="s">
        <v>47</v>
      </c>
      <c r="C265" s="39">
        <v>10</v>
      </c>
      <c r="D265" s="7">
        <v>0</v>
      </c>
      <c r="E265" s="7">
        <v>0</v>
      </c>
      <c r="F265" s="7">
        <v>0</v>
      </c>
      <c r="G265" s="7">
        <v>0.68</v>
      </c>
      <c r="H265" s="7">
        <v>4772723.91</v>
      </c>
      <c r="I265" s="7">
        <v>0.89</v>
      </c>
      <c r="J265" s="7">
        <v>0.97</v>
      </c>
      <c r="K265" s="24"/>
    </row>
    <row r="266" spans="2:11" ht="16.5" thickTop="1" thickBot="1" x14ac:dyDescent="0.3">
      <c r="B266" s="13" t="s">
        <v>48</v>
      </c>
      <c r="C266" s="39">
        <v>20</v>
      </c>
      <c r="D266" s="7">
        <v>0</v>
      </c>
      <c r="E266" s="7">
        <v>0</v>
      </c>
      <c r="F266" s="7">
        <v>0</v>
      </c>
      <c r="G266" s="7">
        <v>0</v>
      </c>
      <c r="H266" s="7">
        <v>0</v>
      </c>
      <c r="I266" s="7">
        <v>0</v>
      </c>
      <c r="J266" s="7">
        <v>0</v>
      </c>
      <c r="K266" s="24"/>
    </row>
    <row r="267" spans="2:11" ht="16.5" thickTop="1" thickBot="1" x14ac:dyDescent="0.3">
      <c r="B267" s="13" t="s">
        <v>49</v>
      </c>
      <c r="C267" s="39">
        <v>30</v>
      </c>
      <c r="D267" s="7">
        <v>0</v>
      </c>
      <c r="E267" s="7">
        <v>0</v>
      </c>
      <c r="F267" s="7">
        <v>0</v>
      </c>
      <c r="G267" s="7">
        <v>0.68</v>
      </c>
      <c r="H267" s="7">
        <v>4772723.91</v>
      </c>
      <c r="I267" s="7">
        <v>0.89</v>
      </c>
      <c r="J267" s="7">
        <v>0.97</v>
      </c>
      <c r="K267" s="24"/>
    </row>
    <row r="268" spans="2:11" ht="16.5" thickTop="1" thickBot="1" x14ac:dyDescent="0.3">
      <c r="B268" s="13" t="s">
        <v>12</v>
      </c>
      <c r="C268" s="39">
        <v>40</v>
      </c>
      <c r="D268" s="7">
        <v>0</v>
      </c>
      <c r="E268" s="7">
        <v>0</v>
      </c>
      <c r="F268" s="7">
        <v>0</v>
      </c>
      <c r="G268" s="7">
        <v>0</v>
      </c>
      <c r="H268" s="7">
        <v>0</v>
      </c>
      <c r="I268" s="7">
        <v>0</v>
      </c>
      <c r="J268" s="7">
        <v>0</v>
      </c>
      <c r="K268" s="24"/>
    </row>
    <row r="269" spans="2:11" ht="16.5" thickTop="1" thickBot="1" x14ac:dyDescent="0.3">
      <c r="B269" s="13" t="s">
        <v>50</v>
      </c>
      <c r="C269" s="39">
        <v>50</v>
      </c>
      <c r="D269" s="7">
        <v>0</v>
      </c>
      <c r="E269" s="7">
        <v>0</v>
      </c>
      <c r="F269" s="7">
        <v>0</v>
      </c>
      <c r="G269" s="7">
        <v>0.68</v>
      </c>
      <c r="H269" s="7">
        <v>4772723.91</v>
      </c>
      <c r="I269" s="7">
        <v>0.89</v>
      </c>
      <c r="J269" s="7">
        <v>0.97</v>
      </c>
      <c r="K269" s="24"/>
    </row>
    <row r="270" spans="2:11" ht="16.5" thickTop="1" thickBot="1" x14ac:dyDescent="0.3">
      <c r="B270" s="12" t="s">
        <v>860</v>
      </c>
      <c r="C270" s="39"/>
      <c r="D270" s="7"/>
      <c r="E270" s="7"/>
      <c r="F270" s="7"/>
      <c r="G270" s="7"/>
      <c r="H270" s="7"/>
      <c r="I270" s="7"/>
      <c r="J270" s="7"/>
      <c r="K270" s="24"/>
    </row>
    <row r="271" spans="2:11" ht="16.5" thickTop="1" thickBot="1" x14ac:dyDescent="0.3">
      <c r="B271" s="13" t="s">
        <v>47</v>
      </c>
      <c r="C271" s="39">
        <v>10</v>
      </c>
      <c r="D271" s="7">
        <v>0</v>
      </c>
      <c r="E271" s="7">
        <v>0</v>
      </c>
      <c r="F271" s="7">
        <v>0</v>
      </c>
      <c r="G271" s="7">
        <v>0</v>
      </c>
      <c r="H271" s="7">
        <v>0</v>
      </c>
      <c r="I271" s="7">
        <v>0</v>
      </c>
      <c r="J271" s="7">
        <v>0</v>
      </c>
      <c r="K271" s="24"/>
    </row>
    <row r="272" spans="2:11" ht="16.5" thickTop="1" thickBot="1" x14ac:dyDescent="0.3">
      <c r="B272" s="13" t="s">
        <v>48</v>
      </c>
      <c r="C272" s="39">
        <v>20</v>
      </c>
      <c r="D272" s="7">
        <v>0</v>
      </c>
      <c r="E272" s="7">
        <v>0</v>
      </c>
      <c r="F272" s="7">
        <v>0</v>
      </c>
      <c r="G272" s="7">
        <v>0</v>
      </c>
      <c r="H272" s="7">
        <v>0</v>
      </c>
      <c r="I272" s="7">
        <v>0</v>
      </c>
      <c r="J272" s="7">
        <v>0</v>
      </c>
      <c r="K272" s="24"/>
    </row>
    <row r="273" spans="2:11" ht="16.5" thickTop="1" thickBot="1" x14ac:dyDescent="0.3">
      <c r="B273" s="13" t="s">
        <v>49</v>
      </c>
      <c r="C273" s="39">
        <v>30</v>
      </c>
      <c r="D273" s="7">
        <v>0</v>
      </c>
      <c r="E273" s="7">
        <v>0</v>
      </c>
      <c r="F273" s="7">
        <v>0</v>
      </c>
      <c r="G273" s="7">
        <v>0</v>
      </c>
      <c r="H273" s="7">
        <v>0</v>
      </c>
      <c r="I273" s="7">
        <v>0</v>
      </c>
      <c r="J273" s="7">
        <v>0</v>
      </c>
      <c r="K273" s="24"/>
    </row>
    <row r="274" spans="2:11" ht="16.5" thickTop="1" thickBot="1" x14ac:dyDescent="0.3">
      <c r="B274" s="13" t="s">
        <v>12</v>
      </c>
      <c r="C274" s="39">
        <v>40</v>
      </c>
      <c r="D274" s="7">
        <v>0</v>
      </c>
      <c r="E274" s="7">
        <v>0</v>
      </c>
      <c r="F274" s="7">
        <v>0</v>
      </c>
      <c r="G274" s="7">
        <v>0</v>
      </c>
      <c r="H274" s="7">
        <v>0</v>
      </c>
      <c r="I274" s="7">
        <v>0</v>
      </c>
      <c r="J274" s="7">
        <v>0</v>
      </c>
      <c r="K274" s="24"/>
    </row>
    <row r="275" spans="2:11" ht="16.5" thickTop="1" thickBot="1" x14ac:dyDescent="0.3">
      <c r="B275" s="13" t="s">
        <v>50</v>
      </c>
      <c r="C275" s="39">
        <v>50</v>
      </c>
      <c r="D275" s="7">
        <v>0</v>
      </c>
      <c r="E275" s="7">
        <v>0</v>
      </c>
      <c r="F275" s="7">
        <v>0</v>
      </c>
      <c r="G275" s="7">
        <v>0</v>
      </c>
      <c r="H275" s="7">
        <v>0</v>
      </c>
      <c r="I275" s="7">
        <v>0</v>
      </c>
      <c r="J275" s="7">
        <v>0</v>
      </c>
      <c r="K275" s="24"/>
    </row>
    <row r="276" spans="2:11" ht="16.5" thickTop="1" thickBot="1" x14ac:dyDescent="0.3">
      <c r="B276" s="12" t="s">
        <v>864</v>
      </c>
      <c r="C276" s="39"/>
      <c r="D276" s="7"/>
      <c r="E276" s="7"/>
      <c r="F276" s="7"/>
      <c r="G276" s="7"/>
      <c r="H276" s="7"/>
      <c r="I276" s="7"/>
      <c r="J276" s="7"/>
      <c r="K276" s="24"/>
    </row>
    <row r="277" spans="2:11" ht="16.5" thickTop="1" thickBot="1" x14ac:dyDescent="0.3">
      <c r="B277" s="13" t="s">
        <v>47</v>
      </c>
      <c r="C277" s="39">
        <v>10</v>
      </c>
      <c r="D277" s="7">
        <v>0</v>
      </c>
      <c r="E277" s="7">
        <v>0</v>
      </c>
      <c r="F277" s="7">
        <v>0</v>
      </c>
      <c r="G277" s="7">
        <v>0</v>
      </c>
      <c r="H277" s="7">
        <v>0</v>
      </c>
      <c r="I277" s="7">
        <v>0</v>
      </c>
      <c r="J277" s="7">
        <v>0</v>
      </c>
      <c r="K277" s="24"/>
    </row>
    <row r="278" spans="2:11" ht="16.5" thickTop="1" thickBot="1" x14ac:dyDescent="0.3">
      <c r="B278" s="13" t="s">
        <v>48</v>
      </c>
      <c r="C278" s="39">
        <v>20</v>
      </c>
      <c r="D278" s="7">
        <v>0</v>
      </c>
      <c r="E278" s="7">
        <v>0</v>
      </c>
      <c r="F278" s="7">
        <v>0</v>
      </c>
      <c r="G278" s="7">
        <v>0</v>
      </c>
      <c r="H278" s="7">
        <v>0</v>
      </c>
      <c r="I278" s="7">
        <v>0</v>
      </c>
      <c r="J278" s="7">
        <v>0</v>
      </c>
      <c r="K278" s="24"/>
    </row>
    <row r="279" spans="2:11" ht="16.5" thickTop="1" thickBot="1" x14ac:dyDescent="0.3">
      <c r="B279" s="13" t="s">
        <v>49</v>
      </c>
      <c r="C279" s="39">
        <v>30</v>
      </c>
      <c r="D279" s="7">
        <v>0</v>
      </c>
      <c r="E279" s="7">
        <v>0</v>
      </c>
      <c r="F279" s="7">
        <v>0</v>
      </c>
      <c r="G279" s="7">
        <v>0</v>
      </c>
      <c r="H279" s="7">
        <v>0</v>
      </c>
      <c r="I279" s="7">
        <v>0</v>
      </c>
      <c r="J279" s="7">
        <v>0</v>
      </c>
      <c r="K279" s="24"/>
    </row>
    <row r="280" spans="2:11" ht="16.5" thickTop="1" thickBot="1" x14ac:dyDescent="0.3">
      <c r="B280" s="13" t="s">
        <v>12</v>
      </c>
      <c r="C280" s="39">
        <v>40</v>
      </c>
      <c r="D280" s="7">
        <v>0</v>
      </c>
      <c r="E280" s="7">
        <v>0</v>
      </c>
      <c r="F280" s="7">
        <v>0</v>
      </c>
      <c r="G280" s="7">
        <v>0</v>
      </c>
      <c r="H280" s="7">
        <v>0</v>
      </c>
      <c r="I280" s="7">
        <v>0</v>
      </c>
      <c r="J280" s="7">
        <v>0</v>
      </c>
      <c r="K280" s="24"/>
    </row>
    <row r="281" spans="2:11" ht="16.5" thickTop="1" thickBot="1" x14ac:dyDescent="0.3">
      <c r="B281" s="13" t="s">
        <v>50</v>
      </c>
      <c r="C281" s="39">
        <v>50</v>
      </c>
      <c r="D281" s="7">
        <v>0</v>
      </c>
      <c r="E281" s="7">
        <v>0</v>
      </c>
      <c r="F281" s="7">
        <v>0</v>
      </c>
      <c r="G281" s="7">
        <v>0</v>
      </c>
      <c r="H281" s="7">
        <v>0</v>
      </c>
      <c r="I281" s="7">
        <v>0</v>
      </c>
      <c r="J281" s="7">
        <v>0</v>
      </c>
      <c r="K281" s="24"/>
    </row>
    <row r="282" spans="2:11" ht="16.5" thickTop="1" thickBot="1" x14ac:dyDescent="0.3">
      <c r="B282" s="12" t="s">
        <v>552</v>
      </c>
      <c r="C282" s="39"/>
      <c r="D282" s="7"/>
      <c r="E282" s="7"/>
      <c r="F282" s="7"/>
      <c r="G282" s="7"/>
      <c r="H282" s="7"/>
      <c r="I282" s="7"/>
      <c r="J282" s="7"/>
      <c r="K282" s="24"/>
    </row>
    <row r="283" spans="2:11" ht="16.5" thickTop="1" thickBot="1" x14ac:dyDescent="0.3">
      <c r="B283" s="13" t="s">
        <v>47</v>
      </c>
      <c r="C283" s="39">
        <v>10</v>
      </c>
      <c r="D283" s="7">
        <v>0</v>
      </c>
      <c r="E283" s="7">
        <v>0</v>
      </c>
      <c r="F283" s="7">
        <v>0</v>
      </c>
      <c r="G283" s="7">
        <v>0</v>
      </c>
      <c r="H283" s="7">
        <v>0</v>
      </c>
      <c r="I283" s="7">
        <v>0</v>
      </c>
      <c r="J283" s="7">
        <v>0</v>
      </c>
      <c r="K283" s="24"/>
    </row>
    <row r="284" spans="2:11" ht="16.5" thickTop="1" thickBot="1" x14ac:dyDescent="0.3">
      <c r="B284" s="13" t="s">
        <v>48</v>
      </c>
      <c r="C284" s="39">
        <v>20</v>
      </c>
      <c r="D284" s="7">
        <v>0</v>
      </c>
      <c r="E284" s="7">
        <v>0</v>
      </c>
      <c r="F284" s="7">
        <v>0</v>
      </c>
      <c r="G284" s="7">
        <v>0</v>
      </c>
      <c r="H284" s="7">
        <v>0</v>
      </c>
      <c r="I284" s="7">
        <v>0</v>
      </c>
      <c r="J284" s="7">
        <v>0</v>
      </c>
      <c r="K284" s="24"/>
    </row>
    <row r="285" spans="2:11" ht="16.5" thickTop="1" thickBot="1" x14ac:dyDescent="0.3">
      <c r="B285" s="13" t="s">
        <v>49</v>
      </c>
      <c r="C285" s="39">
        <v>30</v>
      </c>
      <c r="D285" s="7">
        <v>0</v>
      </c>
      <c r="E285" s="7">
        <v>0</v>
      </c>
      <c r="F285" s="7">
        <v>0</v>
      </c>
      <c r="G285" s="7">
        <v>0</v>
      </c>
      <c r="H285" s="7">
        <v>0</v>
      </c>
      <c r="I285" s="7">
        <v>0</v>
      </c>
      <c r="J285" s="7">
        <v>0</v>
      </c>
      <c r="K285" s="24"/>
    </row>
    <row r="286" spans="2:11" ht="16.5" thickTop="1" thickBot="1" x14ac:dyDescent="0.3">
      <c r="B286" s="13" t="s">
        <v>12</v>
      </c>
      <c r="C286" s="39">
        <v>40</v>
      </c>
      <c r="D286" s="7">
        <v>0</v>
      </c>
      <c r="E286" s="7">
        <v>0</v>
      </c>
      <c r="F286" s="7">
        <v>0</v>
      </c>
      <c r="G286" s="7">
        <v>0</v>
      </c>
      <c r="H286" s="7">
        <v>0</v>
      </c>
      <c r="I286" s="7">
        <v>0</v>
      </c>
      <c r="J286" s="7">
        <v>0</v>
      </c>
      <c r="K286" s="24"/>
    </row>
    <row r="287" spans="2:11" ht="16.5" thickTop="1" thickBot="1" x14ac:dyDescent="0.3">
      <c r="B287" s="13" t="s">
        <v>50</v>
      </c>
      <c r="C287" s="39">
        <v>50</v>
      </c>
      <c r="D287" s="7">
        <v>0</v>
      </c>
      <c r="E287" s="7">
        <v>0</v>
      </c>
      <c r="F287" s="7">
        <v>0</v>
      </c>
      <c r="G287" s="7">
        <v>0</v>
      </c>
      <c r="H287" s="7">
        <v>0</v>
      </c>
      <c r="I287" s="7">
        <v>0</v>
      </c>
      <c r="J287" s="7">
        <v>0</v>
      </c>
      <c r="K287" s="24"/>
    </row>
    <row r="288" spans="2:11" ht="16.5" thickTop="1" thickBot="1" x14ac:dyDescent="0.3">
      <c r="B288" s="12" t="s">
        <v>866</v>
      </c>
      <c r="C288" s="39"/>
      <c r="D288" s="7"/>
      <c r="E288" s="7"/>
      <c r="F288" s="7"/>
      <c r="G288" s="7"/>
      <c r="H288" s="7"/>
      <c r="I288" s="7"/>
      <c r="J288" s="7"/>
      <c r="K288" s="24"/>
    </row>
    <row r="289" spans="2:11" ht="16.5" thickTop="1" thickBot="1" x14ac:dyDescent="0.3">
      <c r="B289" s="13" t="s">
        <v>47</v>
      </c>
      <c r="C289" s="39">
        <v>10</v>
      </c>
      <c r="D289" s="7">
        <v>0</v>
      </c>
      <c r="E289" s="7">
        <v>0</v>
      </c>
      <c r="F289" s="7">
        <v>4989613</v>
      </c>
      <c r="G289" s="7">
        <v>17101360</v>
      </c>
      <c r="H289" s="7">
        <v>9977461</v>
      </c>
      <c r="I289" s="7">
        <v>4863</v>
      </c>
      <c r="J289" s="7">
        <v>0</v>
      </c>
      <c r="K289" s="24"/>
    </row>
    <row r="290" spans="2:11" ht="16.5" thickTop="1" thickBot="1" x14ac:dyDescent="0.3">
      <c r="B290" s="13" t="s">
        <v>48</v>
      </c>
      <c r="C290" s="39">
        <v>20</v>
      </c>
      <c r="D290" s="7">
        <v>0</v>
      </c>
      <c r="E290" s="7">
        <v>0</v>
      </c>
      <c r="F290" s="7">
        <v>0</v>
      </c>
      <c r="G290" s="7">
        <v>0</v>
      </c>
      <c r="H290" s="7">
        <v>0</v>
      </c>
      <c r="I290" s="7">
        <v>0</v>
      </c>
      <c r="J290" s="7">
        <v>0</v>
      </c>
      <c r="K290" s="24"/>
    </row>
    <row r="291" spans="2:11" ht="16.5" thickTop="1" thickBot="1" x14ac:dyDescent="0.3">
      <c r="B291" s="13" t="s">
        <v>49</v>
      </c>
      <c r="C291" s="39">
        <v>30</v>
      </c>
      <c r="D291" s="7">
        <v>0</v>
      </c>
      <c r="E291" s="7">
        <v>0</v>
      </c>
      <c r="F291" s="7">
        <v>4989613</v>
      </c>
      <c r="G291" s="7">
        <v>17101360</v>
      </c>
      <c r="H291" s="7">
        <v>9977461</v>
      </c>
      <c r="I291" s="7">
        <v>4863</v>
      </c>
      <c r="J291" s="7">
        <v>0</v>
      </c>
      <c r="K291" s="24"/>
    </row>
    <row r="292" spans="2:11" ht="16.5" thickTop="1" thickBot="1" x14ac:dyDescent="0.3">
      <c r="B292" s="13" t="s">
        <v>12</v>
      </c>
      <c r="C292" s="39">
        <v>40</v>
      </c>
      <c r="D292" s="7">
        <v>0</v>
      </c>
      <c r="E292" s="7">
        <v>0</v>
      </c>
      <c r="F292" s="7">
        <v>4755547</v>
      </c>
      <c r="G292" s="7">
        <v>4755547</v>
      </c>
      <c r="H292" s="7">
        <v>0</v>
      </c>
      <c r="I292" s="7">
        <v>0</v>
      </c>
      <c r="J292" s="7">
        <v>0</v>
      </c>
      <c r="K292" s="24"/>
    </row>
    <row r="293" spans="2:11" ht="16.5" thickTop="1" thickBot="1" x14ac:dyDescent="0.3">
      <c r="B293" s="13" t="s">
        <v>50</v>
      </c>
      <c r="C293" s="39">
        <v>50</v>
      </c>
      <c r="D293" s="7">
        <v>0</v>
      </c>
      <c r="E293" s="7">
        <v>0</v>
      </c>
      <c r="F293" s="7">
        <v>234066</v>
      </c>
      <c r="G293" s="7">
        <v>12345813</v>
      </c>
      <c r="H293" s="7">
        <v>9977461</v>
      </c>
      <c r="I293" s="7">
        <v>4863</v>
      </c>
      <c r="J293" s="7">
        <v>0</v>
      </c>
      <c r="K293" s="24"/>
    </row>
    <row r="294" spans="2:11" ht="16.5" thickTop="1" thickBot="1" x14ac:dyDescent="0.3">
      <c r="B294" s="12" t="s">
        <v>222</v>
      </c>
      <c r="C294" s="39"/>
      <c r="D294" s="7"/>
      <c r="E294" s="7"/>
      <c r="F294" s="7"/>
      <c r="G294" s="7"/>
      <c r="H294" s="7"/>
      <c r="I294" s="7"/>
      <c r="J294" s="7"/>
      <c r="K294" s="24"/>
    </row>
    <row r="295" spans="2:11" ht="16.5" thickTop="1" thickBot="1" x14ac:dyDescent="0.3">
      <c r="B295" s="13" t="s">
        <v>47</v>
      </c>
      <c r="C295" s="39">
        <v>10</v>
      </c>
      <c r="D295" s="7">
        <v>0</v>
      </c>
      <c r="E295" s="7">
        <v>50000000</v>
      </c>
      <c r="F295" s="7">
        <v>9583532</v>
      </c>
      <c r="G295" s="7">
        <v>0</v>
      </c>
      <c r="H295" s="7">
        <v>0</v>
      </c>
      <c r="I295" s="7">
        <v>0</v>
      </c>
      <c r="J295" s="7">
        <v>0</v>
      </c>
      <c r="K295" s="24"/>
    </row>
    <row r="296" spans="2:11" ht="16.5" thickTop="1" thickBot="1" x14ac:dyDescent="0.3">
      <c r="B296" s="13" t="s">
        <v>48</v>
      </c>
      <c r="C296" s="39">
        <v>20</v>
      </c>
      <c r="D296" s="7">
        <v>0</v>
      </c>
      <c r="E296" s="7">
        <v>0</v>
      </c>
      <c r="F296" s="7">
        <v>0</v>
      </c>
      <c r="G296" s="7">
        <v>0</v>
      </c>
      <c r="H296" s="7">
        <v>0</v>
      </c>
      <c r="I296" s="7">
        <v>0</v>
      </c>
      <c r="J296" s="7">
        <v>0</v>
      </c>
      <c r="K296" s="24"/>
    </row>
    <row r="297" spans="2:11" ht="16.5" thickTop="1" thickBot="1" x14ac:dyDescent="0.3">
      <c r="B297" s="13" t="s">
        <v>49</v>
      </c>
      <c r="C297" s="39">
        <v>30</v>
      </c>
      <c r="D297" s="7">
        <v>0</v>
      </c>
      <c r="E297" s="7">
        <v>50000000</v>
      </c>
      <c r="F297" s="7">
        <v>9583532</v>
      </c>
      <c r="G297" s="7">
        <v>0</v>
      </c>
      <c r="H297" s="7">
        <v>0</v>
      </c>
      <c r="I297" s="7">
        <v>0</v>
      </c>
      <c r="J297" s="7">
        <v>0</v>
      </c>
      <c r="K297" s="24"/>
    </row>
    <row r="298" spans="2:11" ht="16.5" thickTop="1" thickBot="1" x14ac:dyDescent="0.3">
      <c r="B298" s="13" t="s">
        <v>12</v>
      </c>
      <c r="C298" s="39">
        <v>40</v>
      </c>
      <c r="D298" s="7">
        <v>0</v>
      </c>
      <c r="E298" s="7">
        <v>50000000</v>
      </c>
      <c r="F298" s="7">
        <v>0</v>
      </c>
      <c r="G298" s="7">
        <v>0</v>
      </c>
      <c r="H298" s="7">
        <v>0</v>
      </c>
      <c r="I298" s="7">
        <v>0</v>
      </c>
      <c r="J298" s="7">
        <v>0</v>
      </c>
      <c r="K298" s="24"/>
    </row>
    <row r="299" spans="2:11" ht="16.5" thickTop="1" thickBot="1" x14ac:dyDescent="0.3">
      <c r="B299" s="13" t="s">
        <v>50</v>
      </c>
      <c r="C299" s="39">
        <v>50</v>
      </c>
      <c r="D299" s="7">
        <v>0</v>
      </c>
      <c r="E299" s="7">
        <v>0</v>
      </c>
      <c r="F299" s="7">
        <v>9583532</v>
      </c>
      <c r="G299" s="7">
        <v>0</v>
      </c>
      <c r="H299" s="7">
        <v>0</v>
      </c>
      <c r="I299" s="7">
        <v>0</v>
      </c>
      <c r="J299" s="7">
        <v>0</v>
      </c>
      <c r="K299" s="24"/>
    </row>
    <row r="300" spans="2:11" ht="16.5" thickTop="1" thickBot="1" x14ac:dyDescent="0.3">
      <c r="B300" s="12" t="s">
        <v>868</v>
      </c>
      <c r="C300" s="39"/>
      <c r="D300" s="7"/>
      <c r="E300" s="7"/>
      <c r="F300" s="7"/>
      <c r="G300" s="7"/>
      <c r="H300" s="7"/>
      <c r="I300" s="7"/>
      <c r="J300" s="7"/>
      <c r="K300" s="24"/>
    </row>
    <row r="301" spans="2:11" ht="16.5" thickTop="1" thickBot="1" x14ac:dyDescent="0.3">
      <c r="B301" s="13" t="s">
        <v>47</v>
      </c>
      <c r="C301" s="39">
        <v>10</v>
      </c>
      <c r="D301" s="7">
        <v>3701963</v>
      </c>
      <c r="E301" s="7">
        <v>3036825</v>
      </c>
      <c r="F301" s="7">
        <v>6488263</v>
      </c>
      <c r="G301" s="7">
        <v>2436355.86</v>
      </c>
      <c r="H301" s="7">
        <v>15407641.92</v>
      </c>
      <c r="I301" s="7">
        <v>2857858</v>
      </c>
      <c r="J301" s="7">
        <v>27897088</v>
      </c>
      <c r="K301" s="24"/>
    </row>
    <row r="302" spans="2:11" ht="16.5" thickTop="1" thickBot="1" x14ac:dyDescent="0.3">
      <c r="B302" s="13" t="s">
        <v>48</v>
      </c>
      <c r="C302" s="39">
        <v>20</v>
      </c>
      <c r="D302" s="7">
        <v>0</v>
      </c>
      <c r="E302" s="7">
        <v>0</v>
      </c>
      <c r="F302" s="7">
        <v>0</v>
      </c>
      <c r="G302" s="7">
        <v>0</v>
      </c>
      <c r="H302" s="7">
        <v>0</v>
      </c>
      <c r="I302" s="7">
        <v>0</v>
      </c>
      <c r="J302" s="7">
        <v>0</v>
      </c>
      <c r="K302" s="24"/>
    </row>
    <row r="303" spans="2:11" ht="16.5" thickTop="1" thickBot="1" x14ac:dyDescent="0.3">
      <c r="B303" s="13" t="s">
        <v>49</v>
      </c>
      <c r="C303" s="39">
        <v>30</v>
      </c>
      <c r="D303" s="7">
        <v>3701963</v>
      </c>
      <c r="E303" s="7">
        <v>3036825</v>
      </c>
      <c r="F303" s="7">
        <v>6488263</v>
      </c>
      <c r="G303" s="7">
        <v>2436355.86</v>
      </c>
      <c r="H303" s="7">
        <v>15407641.92</v>
      </c>
      <c r="I303" s="7">
        <v>2857858</v>
      </c>
      <c r="J303" s="7">
        <v>27897088</v>
      </c>
      <c r="K303" s="24"/>
    </row>
    <row r="304" spans="2:11" ht="16.5" thickTop="1" thickBot="1" x14ac:dyDescent="0.3">
      <c r="B304" s="13" t="s">
        <v>12</v>
      </c>
      <c r="C304" s="39">
        <v>40</v>
      </c>
      <c r="D304" s="7">
        <v>0</v>
      </c>
      <c r="E304" s="7">
        <v>0</v>
      </c>
      <c r="F304" s="7">
        <v>0</v>
      </c>
      <c r="G304" s="7">
        <v>0</v>
      </c>
      <c r="H304" s="7">
        <v>0</v>
      </c>
      <c r="I304" s="7">
        <v>0</v>
      </c>
      <c r="J304" s="7">
        <v>21066978</v>
      </c>
      <c r="K304" s="24"/>
    </row>
    <row r="305" spans="2:11" ht="16.5" thickTop="1" thickBot="1" x14ac:dyDescent="0.3">
      <c r="B305" s="13" t="s">
        <v>50</v>
      </c>
      <c r="C305" s="39">
        <v>50</v>
      </c>
      <c r="D305" s="7">
        <v>3701963</v>
      </c>
      <c r="E305" s="7">
        <v>3036825</v>
      </c>
      <c r="F305" s="7">
        <v>6488263</v>
      </c>
      <c r="G305" s="7">
        <v>2436355.86</v>
      </c>
      <c r="H305" s="7">
        <v>15407641.92</v>
      </c>
      <c r="I305" s="7">
        <v>2857858</v>
      </c>
      <c r="J305" s="7">
        <v>6830110</v>
      </c>
      <c r="K305" s="24"/>
    </row>
    <row r="306" spans="2:11" ht="16.5" thickTop="1" thickBot="1" x14ac:dyDescent="0.3">
      <c r="B306" s="12" t="s">
        <v>870</v>
      </c>
      <c r="C306" s="39"/>
      <c r="D306" s="7"/>
      <c r="E306" s="7"/>
      <c r="F306" s="7"/>
      <c r="G306" s="7"/>
      <c r="H306" s="7"/>
      <c r="I306" s="7"/>
      <c r="J306" s="7"/>
      <c r="K306" s="24"/>
    </row>
    <row r="307" spans="2:11" ht="16.5" thickTop="1" thickBot="1" x14ac:dyDescent="0.3">
      <c r="B307" s="13" t="s">
        <v>47</v>
      </c>
      <c r="C307" s="39">
        <v>10</v>
      </c>
      <c r="D307" s="7">
        <v>15341882.109999999</v>
      </c>
      <c r="E307" s="7">
        <v>30211083.890000001</v>
      </c>
      <c r="F307" s="7">
        <v>23285072.620000001</v>
      </c>
      <c r="G307" s="7">
        <v>35693593.25</v>
      </c>
      <c r="H307" s="7">
        <v>43090340.939999998</v>
      </c>
      <c r="I307" s="7">
        <v>37094755.740000002</v>
      </c>
      <c r="J307" s="7">
        <v>34852292.810000002</v>
      </c>
      <c r="K307" s="24"/>
    </row>
    <row r="308" spans="2:11" ht="16.5" thickTop="1" thickBot="1" x14ac:dyDescent="0.3">
      <c r="B308" s="13" t="s">
        <v>48</v>
      </c>
      <c r="C308" s="39">
        <v>20</v>
      </c>
      <c r="D308" s="7">
        <v>0</v>
      </c>
      <c r="E308" s="7">
        <v>0</v>
      </c>
      <c r="F308" s="7">
        <v>0</v>
      </c>
      <c r="G308" s="7">
        <v>0</v>
      </c>
      <c r="H308" s="7">
        <v>0</v>
      </c>
      <c r="I308" s="7">
        <v>0</v>
      </c>
      <c r="J308" s="7">
        <v>0</v>
      </c>
      <c r="K308" s="24"/>
    </row>
    <row r="309" spans="2:11" ht="16.5" thickTop="1" thickBot="1" x14ac:dyDescent="0.3">
      <c r="B309" s="13" t="s">
        <v>49</v>
      </c>
      <c r="C309" s="39">
        <v>30</v>
      </c>
      <c r="D309" s="7">
        <v>15341882.109999999</v>
      </c>
      <c r="E309" s="7">
        <v>30211083.890000001</v>
      </c>
      <c r="F309" s="7">
        <v>23285072.620000001</v>
      </c>
      <c r="G309" s="7">
        <v>35693593.25</v>
      </c>
      <c r="H309" s="7">
        <v>43090340.939999998</v>
      </c>
      <c r="I309" s="7">
        <v>37094755.740000002</v>
      </c>
      <c r="J309" s="7">
        <v>34852292.810000002</v>
      </c>
      <c r="K309" s="24"/>
    </row>
    <row r="310" spans="2:11" ht="16.5" thickTop="1" thickBot="1" x14ac:dyDescent="0.3">
      <c r="B310" s="13" t="s">
        <v>12</v>
      </c>
      <c r="C310" s="39">
        <v>40</v>
      </c>
      <c r="D310" s="7">
        <v>2712966</v>
      </c>
      <c r="E310" s="7">
        <v>30211083.890000001</v>
      </c>
      <c r="F310" s="7">
        <v>23285072.620000001</v>
      </c>
      <c r="G310" s="7">
        <v>35693593.25</v>
      </c>
      <c r="H310" s="7">
        <v>43090340.939999998</v>
      </c>
      <c r="I310" s="7">
        <v>37094755.740000002</v>
      </c>
      <c r="J310" s="7">
        <v>34852292.810000002</v>
      </c>
      <c r="K310" s="24"/>
    </row>
    <row r="311" spans="2:11" ht="16.5" thickTop="1" thickBot="1" x14ac:dyDescent="0.3">
      <c r="B311" s="13" t="s">
        <v>50</v>
      </c>
      <c r="C311" s="39">
        <v>50</v>
      </c>
      <c r="D311" s="7">
        <v>12628916.109999999</v>
      </c>
      <c r="E311" s="7">
        <v>0</v>
      </c>
      <c r="F311" s="7">
        <v>0</v>
      </c>
      <c r="G311" s="7">
        <v>0</v>
      </c>
      <c r="H311" s="7">
        <v>0</v>
      </c>
      <c r="I311" s="7">
        <v>0</v>
      </c>
      <c r="J311" s="7">
        <v>0</v>
      </c>
      <c r="K311" s="24"/>
    </row>
    <row r="312" spans="2:11" ht="16.5" thickTop="1" thickBot="1" x14ac:dyDescent="0.3">
      <c r="B312" s="10" t="s">
        <v>333</v>
      </c>
      <c r="C312" s="39"/>
      <c r="D312" s="7"/>
      <c r="E312" s="7"/>
      <c r="F312" s="7"/>
      <c r="G312" s="7"/>
      <c r="H312" s="7"/>
      <c r="I312" s="7"/>
      <c r="J312" s="7"/>
      <c r="K312" s="24"/>
    </row>
    <row r="313" spans="2:11" ht="16.5" thickTop="1" thickBot="1" x14ac:dyDescent="0.3">
      <c r="B313" s="11" t="s">
        <v>342</v>
      </c>
      <c r="C313" s="39"/>
      <c r="D313" s="7"/>
      <c r="E313" s="7"/>
      <c r="F313" s="7"/>
      <c r="G313" s="7"/>
      <c r="H313" s="7"/>
      <c r="I313" s="7"/>
      <c r="J313" s="7"/>
      <c r="K313" s="24"/>
    </row>
    <row r="314" spans="2:11" ht="16.5" thickTop="1" thickBot="1" x14ac:dyDescent="0.3">
      <c r="B314" s="12" t="s">
        <v>120</v>
      </c>
      <c r="C314" s="39"/>
      <c r="D314" s="7"/>
      <c r="E314" s="7"/>
      <c r="F314" s="7"/>
      <c r="G314" s="7"/>
      <c r="H314" s="7"/>
      <c r="I314" s="7"/>
      <c r="J314" s="7"/>
      <c r="K314" s="24"/>
    </row>
    <row r="315" spans="2:11" ht="16.5" thickTop="1" thickBot="1" x14ac:dyDescent="0.3">
      <c r="B315" s="13" t="s">
        <v>47</v>
      </c>
      <c r="C315" s="39">
        <v>10</v>
      </c>
      <c r="D315" s="7">
        <v>15286104</v>
      </c>
      <c r="E315" s="7">
        <v>16563181.800000001</v>
      </c>
      <c r="F315" s="7">
        <v>20198686.690000001</v>
      </c>
      <c r="G315" s="7">
        <v>23156983.789999999</v>
      </c>
      <c r="H315" s="7">
        <v>22666297.399999999</v>
      </c>
      <c r="I315" s="7">
        <v>22351864.75</v>
      </c>
      <c r="J315" s="7">
        <v>75290725.129999995</v>
      </c>
      <c r="K315" s="24"/>
    </row>
    <row r="316" spans="2:11" ht="16.5" thickTop="1" thickBot="1" x14ac:dyDescent="0.3">
      <c r="B316" s="13" t="s">
        <v>48</v>
      </c>
      <c r="C316" s="39">
        <v>20</v>
      </c>
      <c r="D316" s="7">
        <v>14373993.199999999</v>
      </c>
      <c r="E316" s="7">
        <v>15334292.109999999</v>
      </c>
      <c r="F316" s="7">
        <v>16064405.560000001</v>
      </c>
      <c r="G316" s="7">
        <v>20076496.489999998</v>
      </c>
      <c r="H316" s="7">
        <v>20112914.649999999</v>
      </c>
      <c r="I316" s="7">
        <v>19753045.149999999</v>
      </c>
      <c r="J316" s="7">
        <v>20613762.239999998</v>
      </c>
      <c r="K316" s="24"/>
    </row>
    <row r="317" spans="2:11" ht="16.5" thickTop="1" thickBot="1" x14ac:dyDescent="0.3">
      <c r="B317" s="13" t="s">
        <v>49</v>
      </c>
      <c r="C317" s="39">
        <v>30</v>
      </c>
      <c r="D317" s="7">
        <v>912110.8</v>
      </c>
      <c r="E317" s="7">
        <v>1228889.69</v>
      </c>
      <c r="F317" s="7">
        <v>4134281.13</v>
      </c>
      <c r="G317" s="7">
        <v>3080487.3</v>
      </c>
      <c r="H317" s="7">
        <v>2553382.75</v>
      </c>
      <c r="I317" s="7">
        <v>2598819.6</v>
      </c>
      <c r="J317" s="7">
        <v>54676962.890000001</v>
      </c>
      <c r="K317" s="24"/>
    </row>
    <row r="318" spans="2:11" ht="16.5" thickTop="1" thickBot="1" x14ac:dyDescent="0.3">
      <c r="B318" s="13" t="s">
        <v>12</v>
      </c>
      <c r="C318" s="39">
        <v>40</v>
      </c>
      <c r="D318" s="7">
        <v>912110.8</v>
      </c>
      <c r="E318" s="7">
        <v>1222789.69</v>
      </c>
      <c r="F318" s="7">
        <v>1111944.1000000001</v>
      </c>
      <c r="G318" s="7">
        <v>8450.48</v>
      </c>
      <c r="H318" s="7">
        <v>0</v>
      </c>
      <c r="I318" s="7">
        <v>3777.43</v>
      </c>
      <c r="J318" s="7">
        <v>51155510.340000004</v>
      </c>
      <c r="K318" s="24"/>
    </row>
    <row r="319" spans="2:11" ht="16.5" thickTop="1" thickBot="1" x14ac:dyDescent="0.3">
      <c r="B319" s="13" t="s">
        <v>50</v>
      </c>
      <c r="C319" s="39">
        <v>50</v>
      </c>
      <c r="D319" s="7">
        <v>0</v>
      </c>
      <c r="E319" s="7">
        <v>6100</v>
      </c>
      <c r="F319" s="7">
        <v>3022337.03</v>
      </c>
      <c r="G319" s="7">
        <v>3072036.82</v>
      </c>
      <c r="H319" s="7">
        <v>2553382.75</v>
      </c>
      <c r="I319" s="7">
        <v>2595042.17</v>
      </c>
      <c r="J319" s="7">
        <v>3521452.549999997</v>
      </c>
      <c r="K319" s="24"/>
    </row>
    <row r="320" spans="2:11" ht="16.5" thickTop="1" thickBot="1" x14ac:dyDescent="0.3">
      <c r="B320" s="12" t="s">
        <v>344</v>
      </c>
      <c r="C320" s="39"/>
      <c r="D320" s="7"/>
      <c r="E320" s="7"/>
      <c r="F320" s="7"/>
      <c r="G320" s="7"/>
      <c r="H320" s="7"/>
      <c r="I320" s="7"/>
      <c r="J320" s="7"/>
      <c r="K320" s="24"/>
    </row>
    <row r="321" spans="2:11" ht="16.5" thickTop="1" thickBot="1" x14ac:dyDescent="0.3">
      <c r="B321" s="13" t="s">
        <v>47</v>
      </c>
      <c r="C321" s="39">
        <v>10</v>
      </c>
      <c r="D321" s="7">
        <v>17929694</v>
      </c>
      <c r="E321" s="7">
        <v>36558154.5</v>
      </c>
      <c r="F321" s="7">
        <v>83554713.25</v>
      </c>
      <c r="G321" s="7">
        <v>146141305</v>
      </c>
      <c r="H321" s="7">
        <v>197101643.05000001</v>
      </c>
      <c r="I321" s="7">
        <v>201361724.09</v>
      </c>
      <c r="J321" s="7">
        <v>231980165.44999999</v>
      </c>
      <c r="K321" s="24"/>
    </row>
    <row r="322" spans="2:11" ht="16.5" thickTop="1" thickBot="1" x14ac:dyDescent="0.3">
      <c r="B322" s="13" t="s">
        <v>48</v>
      </c>
      <c r="C322" s="39">
        <v>20</v>
      </c>
      <c r="D322" s="7">
        <v>12453429.5</v>
      </c>
      <c r="E322" s="7">
        <v>15785069.33</v>
      </c>
      <c r="F322" s="7">
        <v>16218998.25</v>
      </c>
      <c r="G322" s="7">
        <v>44482584.350000001</v>
      </c>
      <c r="H322" s="7">
        <v>66750770.93</v>
      </c>
      <c r="I322" s="7">
        <v>52656970.939999998</v>
      </c>
      <c r="J322" s="7">
        <v>82010989.219999999</v>
      </c>
      <c r="K322" s="24"/>
    </row>
    <row r="323" spans="2:11" ht="16.5" thickTop="1" thickBot="1" x14ac:dyDescent="0.3">
      <c r="B323" s="13" t="s">
        <v>49</v>
      </c>
      <c r="C323" s="39">
        <v>30</v>
      </c>
      <c r="D323" s="7">
        <v>5476264.5</v>
      </c>
      <c r="E323" s="7">
        <v>20773085.170000002</v>
      </c>
      <c r="F323" s="7">
        <v>67335715</v>
      </c>
      <c r="G323" s="7">
        <v>101658720.65000001</v>
      </c>
      <c r="H323" s="7">
        <v>130350872.12</v>
      </c>
      <c r="I323" s="7">
        <v>148704753.15000001</v>
      </c>
      <c r="J323" s="7">
        <v>149969176.22999999</v>
      </c>
      <c r="K323" s="24"/>
    </row>
    <row r="324" spans="2:11" ht="16.5" thickTop="1" thickBot="1" x14ac:dyDescent="0.3">
      <c r="B324" s="13" t="s">
        <v>12</v>
      </c>
      <c r="C324" s="39">
        <v>40</v>
      </c>
      <c r="D324" s="7">
        <v>3170507</v>
      </c>
      <c r="E324" s="7">
        <v>20533067.829999998</v>
      </c>
      <c r="F324" s="7">
        <v>67087168.359999999</v>
      </c>
      <c r="G324" s="7">
        <v>100523387.97</v>
      </c>
      <c r="H324" s="7">
        <v>117464691.95</v>
      </c>
      <c r="I324" s="7">
        <v>144764838.75</v>
      </c>
      <c r="J324" s="7">
        <v>141601582.78</v>
      </c>
      <c r="K324" s="24"/>
    </row>
    <row r="325" spans="2:11" ht="16.5" thickTop="1" thickBot="1" x14ac:dyDescent="0.3">
      <c r="B325" s="13" t="s">
        <v>50</v>
      </c>
      <c r="C325" s="39">
        <v>50</v>
      </c>
      <c r="D325" s="7">
        <v>2305757.5</v>
      </c>
      <c r="E325" s="7">
        <v>240017.34</v>
      </c>
      <c r="F325" s="7">
        <v>248546.64</v>
      </c>
      <c r="G325" s="7">
        <v>1135332.68</v>
      </c>
      <c r="H325" s="7">
        <v>12886180.17</v>
      </c>
      <c r="I325" s="7">
        <v>3939914.4</v>
      </c>
      <c r="J325" s="7">
        <v>8367593.4499999881</v>
      </c>
      <c r="K325" s="24"/>
    </row>
    <row r="326" spans="2:11" ht="16.5" thickTop="1" thickBot="1" x14ac:dyDescent="0.3">
      <c r="B326" s="12" t="s">
        <v>83</v>
      </c>
      <c r="C326" s="39"/>
      <c r="D326" s="7"/>
      <c r="E326" s="7"/>
      <c r="F326" s="7"/>
      <c r="G326" s="7"/>
      <c r="H326" s="7"/>
      <c r="I326" s="7"/>
      <c r="J326" s="7"/>
      <c r="K326" s="24"/>
    </row>
    <row r="327" spans="2:11" ht="16.5" thickTop="1" thickBot="1" x14ac:dyDescent="0.3">
      <c r="B327" s="13" t="s">
        <v>47</v>
      </c>
      <c r="C327" s="39">
        <v>10</v>
      </c>
      <c r="D327" s="7">
        <v>13773354</v>
      </c>
      <c r="E327" s="7">
        <v>14814742.779999999</v>
      </c>
      <c r="F327" s="7">
        <v>14830693.17</v>
      </c>
      <c r="G327" s="7">
        <v>16107844.27</v>
      </c>
      <c r="H327" s="7">
        <v>20121159.899999999</v>
      </c>
      <c r="I327" s="7">
        <v>22201715.289999999</v>
      </c>
      <c r="J327" s="7">
        <v>22708793.329999998</v>
      </c>
      <c r="K327" s="24"/>
    </row>
    <row r="328" spans="2:11" ht="16.5" thickTop="1" thickBot="1" x14ac:dyDescent="0.3">
      <c r="B328" s="13" t="s">
        <v>48</v>
      </c>
      <c r="C328" s="39">
        <v>20</v>
      </c>
      <c r="D328" s="7">
        <v>13731965.220000001</v>
      </c>
      <c r="E328" s="7">
        <v>14773163.609999999</v>
      </c>
      <c r="F328" s="7">
        <v>13761962.9</v>
      </c>
      <c r="G328" s="7">
        <v>12741115.369999999</v>
      </c>
      <c r="H328" s="7">
        <v>13609194.609999999</v>
      </c>
      <c r="I328" s="7">
        <v>15806411.960000001</v>
      </c>
      <c r="J328" s="7">
        <v>13117083.77</v>
      </c>
      <c r="K328" s="24"/>
    </row>
    <row r="329" spans="2:11" ht="16.5" thickTop="1" thickBot="1" x14ac:dyDescent="0.3">
      <c r="B329" s="13" t="s">
        <v>49</v>
      </c>
      <c r="C329" s="39">
        <v>30</v>
      </c>
      <c r="D329" s="7">
        <v>41388.78</v>
      </c>
      <c r="E329" s="7">
        <v>41579.17</v>
      </c>
      <c r="F329" s="7">
        <v>1068730.27</v>
      </c>
      <c r="G329" s="7">
        <v>3366728.9</v>
      </c>
      <c r="H329" s="7">
        <v>6511965.29</v>
      </c>
      <c r="I329" s="7">
        <v>6395303.3300000001</v>
      </c>
      <c r="J329" s="7">
        <v>9591709.5600000005</v>
      </c>
      <c r="K329" s="24"/>
    </row>
    <row r="330" spans="2:11" ht="16.5" thickTop="1" thickBot="1" x14ac:dyDescent="0.3">
      <c r="B330" s="13" t="s">
        <v>12</v>
      </c>
      <c r="C330" s="39">
        <v>40</v>
      </c>
      <c r="D330" s="7">
        <v>41388.78</v>
      </c>
      <c r="E330" s="7">
        <v>41579.17</v>
      </c>
      <c r="F330" s="7">
        <v>1068730.27</v>
      </c>
      <c r="G330" s="7">
        <v>3366728.9</v>
      </c>
      <c r="H330" s="7">
        <v>6511965.29</v>
      </c>
      <c r="I330" s="7">
        <v>6395303.3300000001</v>
      </c>
      <c r="J330" s="7">
        <v>9591709.5600000005</v>
      </c>
      <c r="K330" s="24"/>
    </row>
    <row r="331" spans="2:11" ht="16.5" thickTop="1" thickBot="1" x14ac:dyDescent="0.3">
      <c r="B331" s="13" t="s">
        <v>50</v>
      </c>
      <c r="C331" s="39">
        <v>50</v>
      </c>
      <c r="D331" s="7">
        <v>0</v>
      </c>
      <c r="E331" s="7">
        <v>0</v>
      </c>
      <c r="F331" s="7">
        <v>0</v>
      </c>
      <c r="G331" s="7">
        <v>0</v>
      </c>
      <c r="H331" s="7">
        <v>0</v>
      </c>
      <c r="I331" s="7">
        <v>0</v>
      </c>
      <c r="J331" s="7">
        <v>0</v>
      </c>
      <c r="K331" s="24"/>
    </row>
    <row r="332" spans="2:11" ht="16.5" thickTop="1" thickBot="1" x14ac:dyDescent="0.3">
      <c r="B332" s="12" t="s">
        <v>346</v>
      </c>
      <c r="C332" s="39"/>
      <c r="D332" s="7"/>
      <c r="E332" s="7"/>
      <c r="F332" s="7"/>
      <c r="G332" s="7"/>
      <c r="H332" s="7"/>
      <c r="I332" s="7"/>
      <c r="J332" s="7"/>
      <c r="K332" s="24"/>
    </row>
    <row r="333" spans="2:11" ht="16.5" thickTop="1" thickBot="1" x14ac:dyDescent="0.3">
      <c r="B333" s="13" t="s">
        <v>47</v>
      </c>
      <c r="C333" s="39">
        <v>10</v>
      </c>
      <c r="D333" s="7">
        <v>498640</v>
      </c>
      <c r="E333" s="7">
        <v>498640</v>
      </c>
      <c r="F333" s="7">
        <v>517160</v>
      </c>
      <c r="G333" s="7">
        <v>517160</v>
      </c>
      <c r="H333" s="7">
        <v>735155</v>
      </c>
      <c r="I333" s="7">
        <v>735155</v>
      </c>
      <c r="J333" s="7">
        <v>814292</v>
      </c>
      <c r="K333" s="24"/>
    </row>
    <row r="334" spans="2:11" ht="16.5" thickTop="1" thickBot="1" x14ac:dyDescent="0.3">
      <c r="B334" s="13" t="s">
        <v>48</v>
      </c>
      <c r="C334" s="39">
        <v>20</v>
      </c>
      <c r="D334" s="7">
        <v>498635.07</v>
      </c>
      <c r="E334" s="7">
        <v>489740</v>
      </c>
      <c r="F334" s="7">
        <v>517080.94</v>
      </c>
      <c r="G334" s="7">
        <v>517084.08</v>
      </c>
      <c r="H334" s="7">
        <v>522717.15</v>
      </c>
      <c r="I334" s="7">
        <v>729194.52</v>
      </c>
      <c r="J334" s="7">
        <v>737073.58</v>
      </c>
      <c r="K334" s="24"/>
    </row>
    <row r="335" spans="2:11" ht="16.5" thickTop="1" thickBot="1" x14ac:dyDescent="0.3">
      <c r="B335" s="13" t="s">
        <v>49</v>
      </c>
      <c r="C335" s="39">
        <v>30</v>
      </c>
      <c r="D335" s="7">
        <v>4.93</v>
      </c>
      <c r="E335" s="7">
        <v>8900</v>
      </c>
      <c r="F335" s="7">
        <v>79.06</v>
      </c>
      <c r="G335" s="7">
        <v>75.92</v>
      </c>
      <c r="H335" s="7">
        <v>212437.85</v>
      </c>
      <c r="I335" s="7">
        <v>5960.48</v>
      </c>
      <c r="J335" s="7">
        <v>77218.42</v>
      </c>
      <c r="K335" s="24"/>
    </row>
    <row r="336" spans="2:11" ht="16.5" thickTop="1" thickBot="1" x14ac:dyDescent="0.3">
      <c r="B336" s="13" t="s">
        <v>12</v>
      </c>
      <c r="C336" s="39">
        <v>40</v>
      </c>
      <c r="D336" s="7">
        <v>0</v>
      </c>
      <c r="E336" s="7">
        <v>0</v>
      </c>
      <c r="F336" s="7">
        <v>0</v>
      </c>
      <c r="G336" s="7">
        <v>0</v>
      </c>
      <c r="H336" s="7">
        <v>0</v>
      </c>
      <c r="I336" s="7">
        <v>0</v>
      </c>
      <c r="J336" s="7">
        <v>0</v>
      </c>
      <c r="K336" s="24"/>
    </row>
    <row r="337" spans="2:11" ht="16.5" thickTop="1" thickBot="1" x14ac:dyDescent="0.3">
      <c r="B337" s="13" t="s">
        <v>50</v>
      </c>
      <c r="C337" s="39">
        <v>50</v>
      </c>
      <c r="D337" s="7">
        <v>4.93</v>
      </c>
      <c r="E337" s="7">
        <v>8900</v>
      </c>
      <c r="F337" s="7">
        <v>79.06</v>
      </c>
      <c r="G337" s="7">
        <v>75.92</v>
      </c>
      <c r="H337" s="7">
        <v>212437.85</v>
      </c>
      <c r="I337" s="7">
        <v>5960.48</v>
      </c>
      <c r="J337" s="7">
        <v>77218.42</v>
      </c>
      <c r="K337" s="24"/>
    </row>
    <row r="338" spans="2:11" ht="16.5" thickTop="1" thickBot="1" x14ac:dyDescent="0.3">
      <c r="B338" s="12" t="s">
        <v>327</v>
      </c>
      <c r="C338" s="39"/>
      <c r="D338" s="7"/>
      <c r="E338" s="7"/>
      <c r="F338" s="7"/>
      <c r="G338" s="7"/>
      <c r="H338" s="7"/>
      <c r="I338" s="7"/>
      <c r="J338" s="7"/>
      <c r="K338" s="24"/>
    </row>
    <row r="339" spans="2:11" ht="16.5" thickTop="1" thickBot="1" x14ac:dyDescent="0.3">
      <c r="B339" s="13" t="s">
        <v>47</v>
      </c>
      <c r="C339" s="39">
        <v>10</v>
      </c>
      <c r="D339" s="7">
        <v>2895198</v>
      </c>
      <c r="E339" s="7">
        <v>3124148</v>
      </c>
      <c r="F339" s="7">
        <v>2921026</v>
      </c>
      <c r="G339" s="7">
        <v>3342287</v>
      </c>
      <c r="H339" s="7">
        <v>5279392</v>
      </c>
      <c r="I339" s="7">
        <v>5701516</v>
      </c>
      <c r="J339" s="7">
        <v>5185740</v>
      </c>
      <c r="K339" s="24"/>
    </row>
    <row r="340" spans="2:11" ht="16.5" thickTop="1" thickBot="1" x14ac:dyDescent="0.3">
      <c r="B340" s="13" t="s">
        <v>48</v>
      </c>
      <c r="C340" s="39">
        <v>20</v>
      </c>
      <c r="D340" s="7">
        <v>2895193.92</v>
      </c>
      <c r="E340" s="7">
        <v>3065434.07</v>
      </c>
      <c r="F340" s="7">
        <v>2920212.33</v>
      </c>
      <c r="G340" s="7">
        <v>3297086.73</v>
      </c>
      <c r="H340" s="7">
        <v>4882961.5199999996</v>
      </c>
      <c r="I340" s="7">
        <v>5700916.6299999999</v>
      </c>
      <c r="J340" s="7">
        <v>5127439.0999999996</v>
      </c>
      <c r="K340" s="24"/>
    </row>
    <row r="341" spans="2:11" ht="16.5" thickTop="1" thickBot="1" x14ac:dyDescent="0.3">
      <c r="B341" s="13" t="s">
        <v>49</v>
      </c>
      <c r="C341" s="39">
        <v>30</v>
      </c>
      <c r="D341" s="7">
        <v>4.08</v>
      </c>
      <c r="E341" s="7">
        <v>58713.93</v>
      </c>
      <c r="F341" s="7">
        <v>813.67</v>
      </c>
      <c r="G341" s="7">
        <v>45200.27</v>
      </c>
      <c r="H341" s="7">
        <v>396430.48</v>
      </c>
      <c r="I341" s="7">
        <v>599.37</v>
      </c>
      <c r="J341" s="7">
        <v>58300.9</v>
      </c>
      <c r="K341" s="24"/>
    </row>
    <row r="342" spans="2:11" ht="16.5" thickTop="1" thickBot="1" x14ac:dyDescent="0.3">
      <c r="B342" s="13" t="s">
        <v>12</v>
      </c>
      <c r="C342" s="39">
        <v>40</v>
      </c>
      <c r="D342" s="7">
        <v>0</v>
      </c>
      <c r="E342" s="7">
        <v>0</v>
      </c>
      <c r="F342" s="7">
        <v>0</v>
      </c>
      <c r="G342" s="7">
        <v>0</v>
      </c>
      <c r="H342" s="7">
        <v>0</v>
      </c>
      <c r="I342" s="7">
        <v>0</v>
      </c>
      <c r="J342" s="7">
        <v>0</v>
      </c>
      <c r="K342" s="24"/>
    </row>
    <row r="343" spans="2:11" ht="16.5" thickTop="1" thickBot="1" x14ac:dyDescent="0.3">
      <c r="B343" s="13" t="s">
        <v>50</v>
      </c>
      <c r="C343" s="39">
        <v>50</v>
      </c>
      <c r="D343" s="7">
        <v>4.08</v>
      </c>
      <c r="E343" s="7">
        <v>58713.93</v>
      </c>
      <c r="F343" s="7">
        <v>813.67</v>
      </c>
      <c r="G343" s="7">
        <v>45200.27</v>
      </c>
      <c r="H343" s="7">
        <v>396430.48</v>
      </c>
      <c r="I343" s="7">
        <v>599.37</v>
      </c>
      <c r="J343" s="7">
        <v>58300.9</v>
      </c>
      <c r="K343" s="24"/>
    </row>
    <row r="344" spans="2:11" ht="16.5" thickTop="1" thickBot="1" x14ac:dyDescent="0.3">
      <c r="B344" s="12" t="s">
        <v>89</v>
      </c>
      <c r="C344" s="39"/>
      <c r="D344" s="7"/>
      <c r="E344" s="7"/>
      <c r="F344" s="7"/>
      <c r="G344" s="7"/>
      <c r="H344" s="7"/>
      <c r="I344" s="7"/>
      <c r="J344" s="7"/>
      <c r="K344" s="24"/>
    </row>
    <row r="345" spans="2:11" ht="16.5" thickTop="1" thickBot="1" x14ac:dyDescent="0.3">
      <c r="B345" s="13" t="s">
        <v>47</v>
      </c>
      <c r="C345" s="39">
        <v>10</v>
      </c>
      <c r="D345" s="7">
        <v>350291</v>
      </c>
      <c r="E345" s="7">
        <v>350291</v>
      </c>
      <c r="F345" s="7">
        <v>364081</v>
      </c>
      <c r="G345" s="7">
        <v>364081</v>
      </c>
      <c r="H345" s="7">
        <v>377482</v>
      </c>
      <c r="I345" s="7">
        <v>377482</v>
      </c>
      <c r="J345" s="7">
        <v>568822</v>
      </c>
      <c r="K345" s="24"/>
    </row>
    <row r="346" spans="2:11" ht="16.5" thickTop="1" thickBot="1" x14ac:dyDescent="0.3">
      <c r="B346" s="13" t="s">
        <v>48</v>
      </c>
      <c r="C346" s="39">
        <v>20</v>
      </c>
      <c r="D346" s="7">
        <v>350290.97</v>
      </c>
      <c r="E346" s="7">
        <v>348470.39</v>
      </c>
      <c r="F346" s="7">
        <v>335352.18</v>
      </c>
      <c r="G346" s="7">
        <v>342326.09</v>
      </c>
      <c r="H346" s="7">
        <v>333350.88</v>
      </c>
      <c r="I346" s="7">
        <v>377481.13</v>
      </c>
      <c r="J346" s="7">
        <v>250134.23</v>
      </c>
      <c r="K346" s="24"/>
    </row>
    <row r="347" spans="2:11" ht="16.5" thickTop="1" thickBot="1" x14ac:dyDescent="0.3">
      <c r="B347" s="13" t="s">
        <v>49</v>
      </c>
      <c r="C347" s="39">
        <v>30</v>
      </c>
      <c r="D347" s="7">
        <v>0.03</v>
      </c>
      <c r="E347" s="7">
        <v>1820.61</v>
      </c>
      <c r="F347" s="7">
        <v>28728.82</v>
      </c>
      <c r="G347" s="7">
        <v>21754.91</v>
      </c>
      <c r="H347" s="7">
        <v>44131.12</v>
      </c>
      <c r="I347" s="7">
        <v>0.87</v>
      </c>
      <c r="J347" s="7">
        <v>318687.77</v>
      </c>
      <c r="K347" s="24"/>
    </row>
    <row r="348" spans="2:11" ht="16.5" thickTop="1" thickBot="1" x14ac:dyDescent="0.3">
      <c r="B348" s="13" t="s">
        <v>12</v>
      </c>
      <c r="C348" s="39">
        <v>40</v>
      </c>
      <c r="D348" s="7">
        <v>0</v>
      </c>
      <c r="E348" s="7">
        <v>0</v>
      </c>
      <c r="F348" s="7">
        <v>0</v>
      </c>
      <c r="G348" s="7">
        <v>0</v>
      </c>
      <c r="H348" s="7">
        <v>0</v>
      </c>
      <c r="I348" s="7">
        <v>0</v>
      </c>
      <c r="J348" s="7">
        <v>0</v>
      </c>
      <c r="K348" s="24"/>
    </row>
    <row r="349" spans="2:11" ht="16.5" thickTop="1" thickBot="1" x14ac:dyDescent="0.3">
      <c r="B349" s="13" t="s">
        <v>50</v>
      </c>
      <c r="C349" s="39">
        <v>50</v>
      </c>
      <c r="D349" s="7">
        <v>0.03</v>
      </c>
      <c r="E349" s="7">
        <v>1820.61</v>
      </c>
      <c r="F349" s="7">
        <v>28728.82</v>
      </c>
      <c r="G349" s="7">
        <v>21754.91</v>
      </c>
      <c r="H349" s="7">
        <v>44131.12</v>
      </c>
      <c r="I349" s="7">
        <v>0.87</v>
      </c>
      <c r="J349" s="7">
        <v>318687.77</v>
      </c>
      <c r="K349" s="24"/>
    </row>
    <row r="350" spans="2:11" ht="16.5" thickTop="1" thickBot="1" x14ac:dyDescent="0.3">
      <c r="B350" s="11" t="s">
        <v>336</v>
      </c>
      <c r="C350" s="39"/>
      <c r="D350" s="7"/>
      <c r="E350" s="7"/>
      <c r="F350" s="7"/>
      <c r="G350" s="7"/>
      <c r="H350" s="7"/>
      <c r="I350" s="7"/>
      <c r="J350" s="7"/>
      <c r="K350" s="24"/>
    </row>
    <row r="351" spans="2:11" ht="16.5" thickTop="1" thickBot="1" x14ac:dyDescent="0.3">
      <c r="B351" s="12" t="s">
        <v>83</v>
      </c>
      <c r="C351" s="39"/>
      <c r="D351" s="7"/>
      <c r="E351" s="7"/>
      <c r="F351" s="7"/>
      <c r="G351" s="7"/>
      <c r="H351" s="7"/>
      <c r="I351" s="7"/>
      <c r="J351" s="7"/>
      <c r="K351" s="24"/>
    </row>
    <row r="352" spans="2:11" ht="16.5" thickTop="1" thickBot="1" x14ac:dyDescent="0.3">
      <c r="B352" s="13" t="s">
        <v>47</v>
      </c>
      <c r="C352" s="39">
        <v>10</v>
      </c>
      <c r="D352" s="7">
        <v>3750000</v>
      </c>
      <c r="E352" s="7">
        <v>3750000</v>
      </c>
      <c r="F352" s="7">
        <v>0</v>
      </c>
      <c r="G352" s="7">
        <v>0</v>
      </c>
      <c r="H352" s="7">
        <v>5000000</v>
      </c>
      <c r="I352" s="7">
        <v>0</v>
      </c>
      <c r="J352" s="7">
        <v>3895682</v>
      </c>
      <c r="K352" s="24"/>
    </row>
    <row r="353" spans="2:11" ht="16.5" thickTop="1" thickBot="1" x14ac:dyDescent="0.3">
      <c r="B353" s="13" t="s">
        <v>48</v>
      </c>
      <c r="C353" s="39">
        <v>20</v>
      </c>
      <c r="D353" s="7">
        <v>3750000</v>
      </c>
      <c r="E353" s="7">
        <v>3750000</v>
      </c>
      <c r="F353" s="7">
        <v>0</v>
      </c>
      <c r="G353" s="7">
        <v>0</v>
      </c>
      <c r="H353" s="7">
        <v>5000000</v>
      </c>
      <c r="I353" s="7">
        <v>0</v>
      </c>
      <c r="J353" s="7">
        <v>3895682</v>
      </c>
      <c r="K353" s="24"/>
    </row>
    <row r="354" spans="2:11" ht="16.5" thickTop="1" thickBot="1" x14ac:dyDescent="0.3">
      <c r="B354" s="13" t="s">
        <v>49</v>
      </c>
      <c r="C354" s="39">
        <v>30</v>
      </c>
      <c r="D354" s="7">
        <v>0</v>
      </c>
      <c r="E354" s="7">
        <v>0</v>
      </c>
      <c r="F354" s="7">
        <v>0</v>
      </c>
      <c r="G354" s="7">
        <v>0</v>
      </c>
      <c r="H354" s="7">
        <v>0</v>
      </c>
      <c r="I354" s="7">
        <v>0</v>
      </c>
      <c r="J354" s="7">
        <v>0</v>
      </c>
      <c r="K354" s="24"/>
    </row>
    <row r="355" spans="2:11" ht="16.5" thickTop="1" thickBot="1" x14ac:dyDescent="0.3">
      <c r="B355" s="13" t="s">
        <v>12</v>
      </c>
      <c r="C355" s="39">
        <v>40</v>
      </c>
      <c r="D355" s="7">
        <v>0</v>
      </c>
      <c r="E355" s="7">
        <v>0</v>
      </c>
      <c r="F355" s="7">
        <v>0</v>
      </c>
      <c r="G355" s="7">
        <v>0</v>
      </c>
      <c r="H355" s="7">
        <v>0</v>
      </c>
      <c r="I355" s="7">
        <v>0</v>
      </c>
      <c r="J355" s="7">
        <v>0</v>
      </c>
      <c r="K355" s="24"/>
    </row>
    <row r="356" spans="2:11" ht="16.5" thickTop="1" thickBot="1" x14ac:dyDescent="0.3">
      <c r="B356" s="13" t="s">
        <v>50</v>
      </c>
      <c r="C356" s="39">
        <v>50</v>
      </c>
      <c r="D356" s="7">
        <v>0</v>
      </c>
      <c r="E356" s="7">
        <v>0</v>
      </c>
      <c r="F356" s="7">
        <v>0</v>
      </c>
      <c r="G356" s="7">
        <v>0</v>
      </c>
      <c r="H356" s="7">
        <v>0</v>
      </c>
      <c r="I356" s="7">
        <v>0</v>
      </c>
      <c r="J356" s="7">
        <v>0</v>
      </c>
      <c r="K356" s="24"/>
    </row>
    <row r="357" spans="2:11" ht="16.5" thickTop="1" thickBot="1" x14ac:dyDescent="0.3">
      <c r="B357" s="12" t="s">
        <v>223</v>
      </c>
      <c r="C357" s="39"/>
      <c r="D357" s="7"/>
      <c r="E357" s="7"/>
      <c r="F357" s="7"/>
      <c r="G357" s="7"/>
      <c r="H357" s="7"/>
      <c r="I357" s="7"/>
      <c r="J357" s="7"/>
      <c r="K357" s="24"/>
    </row>
    <row r="358" spans="2:11" ht="16.5" thickTop="1" thickBot="1" x14ac:dyDescent="0.3">
      <c r="B358" s="13" t="s">
        <v>47</v>
      </c>
      <c r="C358" s="39">
        <v>10</v>
      </c>
      <c r="D358" s="7">
        <v>1116968</v>
      </c>
      <c r="E358" s="7">
        <v>1275668.1399999999</v>
      </c>
      <c r="F358" s="7">
        <v>1107779</v>
      </c>
      <c r="G358" s="7">
        <v>1632147.42</v>
      </c>
      <c r="H358" s="7">
        <v>1264170.81</v>
      </c>
      <c r="I358" s="7">
        <v>1315228.55</v>
      </c>
      <c r="J358" s="7">
        <v>1323093.6499999999</v>
      </c>
      <c r="K358" s="24"/>
    </row>
    <row r="359" spans="2:11" ht="16.5" thickTop="1" thickBot="1" x14ac:dyDescent="0.3">
      <c r="B359" s="13" t="s">
        <v>48</v>
      </c>
      <c r="C359" s="39">
        <v>20</v>
      </c>
      <c r="D359" s="7">
        <v>942979.86</v>
      </c>
      <c r="E359" s="7">
        <v>979975.38</v>
      </c>
      <c r="F359" s="7">
        <v>705464.74</v>
      </c>
      <c r="G359" s="7">
        <v>833332.61</v>
      </c>
      <c r="H359" s="7">
        <v>1177064.26</v>
      </c>
      <c r="I359" s="7">
        <v>1159433.8999999999</v>
      </c>
      <c r="J359" s="7">
        <v>1000380.41</v>
      </c>
      <c r="K359" s="24"/>
    </row>
    <row r="360" spans="2:11" ht="16.5" thickTop="1" thickBot="1" x14ac:dyDescent="0.3">
      <c r="B360" s="13" t="s">
        <v>49</v>
      </c>
      <c r="C360" s="39">
        <v>30</v>
      </c>
      <c r="D360" s="7">
        <v>173988.14</v>
      </c>
      <c r="E360" s="7">
        <v>295692.76</v>
      </c>
      <c r="F360" s="7">
        <v>402314.26</v>
      </c>
      <c r="G360" s="7">
        <v>798814.81</v>
      </c>
      <c r="H360" s="7">
        <v>87106.55</v>
      </c>
      <c r="I360" s="7">
        <v>155794.65</v>
      </c>
      <c r="J360" s="7">
        <v>322713.24</v>
      </c>
      <c r="K360" s="24"/>
    </row>
    <row r="361" spans="2:11" ht="16.5" thickTop="1" thickBot="1" x14ac:dyDescent="0.3">
      <c r="B361" s="13" t="s">
        <v>12</v>
      </c>
      <c r="C361" s="39">
        <v>40</v>
      </c>
      <c r="D361" s="7">
        <v>0</v>
      </c>
      <c r="E361" s="7">
        <v>0</v>
      </c>
      <c r="F361" s="7">
        <v>0</v>
      </c>
      <c r="G361" s="7">
        <v>0</v>
      </c>
      <c r="H361" s="7">
        <v>0</v>
      </c>
      <c r="I361" s="7">
        <v>0</v>
      </c>
      <c r="J361" s="7">
        <v>0</v>
      </c>
      <c r="K361" s="24"/>
    </row>
    <row r="362" spans="2:11" ht="16.5" thickTop="1" thickBot="1" x14ac:dyDescent="0.3">
      <c r="B362" s="13" t="s">
        <v>50</v>
      </c>
      <c r="C362" s="39">
        <v>50</v>
      </c>
      <c r="D362" s="7">
        <v>173988.14</v>
      </c>
      <c r="E362" s="7">
        <v>295692.76</v>
      </c>
      <c r="F362" s="7">
        <v>402314.26</v>
      </c>
      <c r="G362" s="7">
        <v>798814.81</v>
      </c>
      <c r="H362" s="7">
        <v>87106.55</v>
      </c>
      <c r="I362" s="7">
        <v>155794.65</v>
      </c>
      <c r="J362" s="7">
        <v>322713.24</v>
      </c>
      <c r="K362" s="24"/>
    </row>
    <row r="363" spans="2:11" ht="16.5" thickTop="1" thickBot="1" x14ac:dyDescent="0.3">
      <c r="B363" s="11" t="s">
        <v>368</v>
      </c>
      <c r="C363" s="39"/>
      <c r="D363" s="7"/>
      <c r="E363" s="7"/>
      <c r="F363" s="7"/>
      <c r="G363" s="7"/>
      <c r="H363" s="7"/>
      <c r="I363" s="7"/>
      <c r="J363" s="7"/>
      <c r="K363" s="24"/>
    </row>
    <row r="364" spans="2:11" ht="16.5" thickTop="1" thickBot="1" x14ac:dyDescent="0.3">
      <c r="B364" s="12" t="s">
        <v>83</v>
      </c>
      <c r="C364" s="39"/>
      <c r="D364" s="7"/>
      <c r="E364" s="7"/>
      <c r="F364" s="7"/>
      <c r="G364" s="7"/>
      <c r="H364" s="7"/>
      <c r="I364" s="7"/>
      <c r="J364" s="7"/>
      <c r="K364" s="24"/>
    </row>
    <row r="365" spans="2:11" ht="16.5" thickTop="1" thickBot="1" x14ac:dyDescent="0.3">
      <c r="B365" s="13" t="s">
        <v>47</v>
      </c>
      <c r="C365" s="39">
        <v>10</v>
      </c>
      <c r="D365" s="7">
        <v>0</v>
      </c>
      <c r="E365" s="7">
        <v>0</v>
      </c>
      <c r="F365" s="7">
        <v>26027244</v>
      </c>
      <c r="G365" s="7">
        <v>41495561</v>
      </c>
      <c r="H365" s="7">
        <v>47860006</v>
      </c>
      <c r="I365" s="7">
        <v>42486085</v>
      </c>
      <c r="J365" s="7">
        <v>111538822</v>
      </c>
      <c r="K365" s="24"/>
    </row>
    <row r="366" spans="2:11" ht="16.5" thickTop="1" thickBot="1" x14ac:dyDescent="0.3">
      <c r="B366" s="13" t="s">
        <v>48</v>
      </c>
      <c r="C366" s="39">
        <v>20</v>
      </c>
      <c r="D366" s="7">
        <v>0</v>
      </c>
      <c r="E366" s="7">
        <v>0</v>
      </c>
      <c r="F366" s="7">
        <v>26027244</v>
      </c>
      <c r="G366" s="7">
        <v>41495561</v>
      </c>
      <c r="H366" s="7">
        <v>47860006</v>
      </c>
      <c r="I366" s="7">
        <v>42486085</v>
      </c>
      <c r="J366" s="7">
        <v>42488068</v>
      </c>
      <c r="K366" s="24"/>
    </row>
    <row r="367" spans="2:11" ht="16.5" thickTop="1" thickBot="1" x14ac:dyDescent="0.3">
      <c r="B367" s="13" t="s">
        <v>49</v>
      </c>
      <c r="C367" s="39">
        <v>30</v>
      </c>
      <c r="D367" s="7">
        <v>0</v>
      </c>
      <c r="E367" s="7">
        <v>0</v>
      </c>
      <c r="F367" s="7">
        <v>0</v>
      </c>
      <c r="G367" s="7">
        <v>0</v>
      </c>
      <c r="H367" s="7">
        <v>0</v>
      </c>
      <c r="I367" s="7">
        <v>0</v>
      </c>
      <c r="J367" s="7">
        <v>69050754</v>
      </c>
      <c r="K367" s="24"/>
    </row>
    <row r="368" spans="2:11" ht="16.5" thickTop="1" thickBot="1" x14ac:dyDescent="0.3">
      <c r="B368" s="13" t="s">
        <v>12</v>
      </c>
      <c r="C368" s="39">
        <v>40</v>
      </c>
      <c r="D368" s="7">
        <v>0</v>
      </c>
      <c r="E368" s="7">
        <v>0</v>
      </c>
      <c r="F368" s="7">
        <v>0</v>
      </c>
      <c r="G368" s="7">
        <v>0</v>
      </c>
      <c r="H368" s="7">
        <v>0</v>
      </c>
      <c r="I368" s="7">
        <v>0</v>
      </c>
      <c r="J368" s="7">
        <v>69050754</v>
      </c>
      <c r="K368" s="24"/>
    </row>
    <row r="369" spans="2:11" ht="16.5" thickTop="1" thickBot="1" x14ac:dyDescent="0.3">
      <c r="B369" s="13" t="s">
        <v>50</v>
      </c>
      <c r="C369" s="39">
        <v>50</v>
      </c>
      <c r="D369" s="7">
        <v>0</v>
      </c>
      <c r="E369" s="7">
        <v>0</v>
      </c>
      <c r="F369" s="7">
        <v>0</v>
      </c>
      <c r="G369" s="7">
        <v>0</v>
      </c>
      <c r="H369" s="7">
        <v>0</v>
      </c>
      <c r="I369" s="7">
        <v>0</v>
      </c>
      <c r="J369" s="7">
        <v>0</v>
      </c>
      <c r="K369" s="24"/>
    </row>
    <row r="370" spans="2:11" ht="16.5" thickTop="1" thickBot="1" x14ac:dyDescent="0.3">
      <c r="B370" s="11" t="s">
        <v>360</v>
      </c>
      <c r="C370" s="39"/>
      <c r="D370" s="7"/>
      <c r="E370" s="7"/>
      <c r="F370" s="7"/>
      <c r="G370" s="7"/>
      <c r="H370" s="7"/>
      <c r="I370" s="7"/>
      <c r="J370" s="7"/>
      <c r="K370" s="24"/>
    </row>
    <row r="371" spans="2:11" ht="16.5" thickTop="1" thickBot="1" x14ac:dyDescent="0.3">
      <c r="B371" s="12" t="s">
        <v>83</v>
      </c>
      <c r="C371" s="39"/>
      <c r="D371" s="7"/>
      <c r="E371" s="7"/>
      <c r="F371" s="7"/>
      <c r="G371" s="7"/>
      <c r="H371" s="7"/>
      <c r="I371" s="7"/>
      <c r="J371" s="7"/>
      <c r="K371" s="24"/>
    </row>
    <row r="372" spans="2:11" ht="16.5" thickTop="1" thickBot="1" x14ac:dyDescent="0.3">
      <c r="B372" s="13" t="s">
        <v>47</v>
      </c>
      <c r="C372" s="39">
        <v>10</v>
      </c>
      <c r="D372" s="7">
        <v>33947633</v>
      </c>
      <c r="E372" s="7">
        <v>38493009</v>
      </c>
      <c r="F372" s="7">
        <v>34855189</v>
      </c>
      <c r="G372" s="7">
        <v>45941561</v>
      </c>
      <c r="H372" s="7">
        <v>50416888</v>
      </c>
      <c r="I372" s="7">
        <v>52022755</v>
      </c>
      <c r="J372" s="7">
        <v>54131609</v>
      </c>
      <c r="K372" s="24"/>
    </row>
    <row r="373" spans="2:11" ht="16.5" thickTop="1" thickBot="1" x14ac:dyDescent="0.3">
      <c r="B373" s="13" t="s">
        <v>48</v>
      </c>
      <c r="C373" s="39">
        <v>20</v>
      </c>
      <c r="D373" s="7">
        <v>33947633</v>
      </c>
      <c r="E373" s="7">
        <v>38493009</v>
      </c>
      <c r="F373" s="7">
        <v>34855189</v>
      </c>
      <c r="G373" s="7">
        <v>45941561</v>
      </c>
      <c r="H373" s="7">
        <v>50416888</v>
      </c>
      <c r="I373" s="7">
        <v>50522755</v>
      </c>
      <c r="J373" s="7">
        <v>54131609</v>
      </c>
      <c r="K373" s="24"/>
    </row>
    <row r="374" spans="2:11" ht="16.5" thickTop="1" thickBot="1" x14ac:dyDescent="0.3">
      <c r="B374" s="13" t="s">
        <v>49</v>
      </c>
      <c r="C374" s="39">
        <v>30</v>
      </c>
      <c r="D374" s="7">
        <v>0</v>
      </c>
      <c r="E374" s="7">
        <v>0</v>
      </c>
      <c r="F374" s="7">
        <v>0</v>
      </c>
      <c r="G374" s="7">
        <v>0</v>
      </c>
      <c r="H374" s="7">
        <v>0</v>
      </c>
      <c r="I374" s="7">
        <v>1500000</v>
      </c>
      <c r="J374" s="7">
        <v>0</v>
      </c>
      <c r="K374" s="24"/>
    </row>
    <row r="375" spans="2:11" ht="16.5" thickTop="1" thickBot="1" x14ac:dyDescent="0.3">
      <c r="B375" s="13" t="s">
        <v>12</v>
      </c>
      <c r="C375" s="39">
        <v>40</v>
      </c>
      <c r="D375" s="7">
        <v>0</v>
      </c>
      <c r="E375" s="7">
        <v>0</v>
      </c>
      <c r="F375" s="7">
        <v>0</v>
      </c>
      <c r="G375" s="7">
        <v>0</v>
      </c>
      <c r="H375" s="7">
        <v>0</v>
      </c>
      <c r="I375" s="7">
        <v>0</v>
      </c>
      <c r="J375" s="7">
        <v>0</v>
      </c>
      <c r="K375" s="24"/>
    </row>
    <row r="376" spans="2:11" ht="16.5" thickTop="1" thickBot="1" x14ac:dyDescent="0.3">
      <c r="B376" s="13" t="s">
        <v>50</v>
      </c>
      <c r="C376" s="39">
        <v>50</v>
      </c>
      <c r="D376" s="7">
        <v>0</v>
      </c>
      <c r="E376" s="7">
        <v>0</v>
      </c>
      <c r="F376" s="7">
        <v>0</v>
      </c>
      <c r="G376" s="7">
        <v>0</v>
      </c>
      <c r="H376" s="7">
        <v>0</v>
      </c>
      <c r="I376" s="7">
        <v>1500000</v>
      </c>
      <c r="J376" s="7">
        <v>0</v>
      </c>
      <c r="K376" s="24"/>
    </row>
    <row r="377" spans="2:11" ht="16.5" thickTop="1" thickBot="1" x14ac:dyDescent="0.3">
      <c r="B377" s="11" t="s">
        <v>339</v>
      </c>
      <c r="C377" s="39"/>
      <c r="D377" s="7"/>
      <c r="E377" s="7"/>
      <c r="F377" s="7"/>
      <c r="G377" s="7"/>
      <c r="H377" s="7"/>
      <c r="I377" s="7"/>
      <c r="J377" s="7"/>
      <c r="K377" s="24"/>
    </row>
    <row r="378" spans="2:11" ht="16.5" thickTop="1" thickBot="1" x14ac:dyDescent="0.3">
      <c r="B378" s="12" t="s">
        <v>83</v>
      </c>
      <c r="C378" s="39"/>
      <c r="D378" s="7"/>
      <c r="E378" s="7"/>
      <c r="F378" s="7"/>
      <c r="G378" s="7"/>
      <c r="H378" s="7"/>
      <c r="I378" s="7"/>
      <c r="J378" s="7"/>
      <c r="K378" s="24"/>
    </row>
    <row r="379" spans="2:11" ht="16.5" thickTop="1" thickBot="1" x14ac:dyDescent="0.3">
      <c r="B379" s="13" t="s">
        <v>47</v>
      </c>
      <c r="C379" s="39">
        <v>10</v>
      </c>
      <c r="D379" s="7">
        <v>258747</v>
      </c>
      <c r="E379" s="7">
        <v>504243</v>
      </c>
      <c r="F379" s="7">
        <v>426850</v>
      </c>
      <c r="G379" s="7">
        <v>24000000</v>
      </c>
      <c r="H379" s="7">
        <v>24115150</v>
      </c>
      <c r="I379" s="7">
        <v>24895725.25</v>
      </c>
      <c r="J379" s="7">
        <v>39883216</v>
      </c>
      <c r="K379" s="24"/>
    </row>
    <row r="380" spans="2:11" ht="16.5" thickTop="1" thickBot="1" x14ac:dyDescent="0.3">
      <c r="B380" s="13" t="s">
        <v>48</v>
      </c>
      <c r="C380" s="39">
        <v>20</v>
      </c>
      <c r="D380" s="7">
        <v>5879</v>
      </c>
      <c r="E380" s="7">
        <v>5942</v>
      </c>
      <c r="F380" s="7">
        <v>0</v>
      </c>
      <c r="G380" s="7">
        <v>0</v>
      </c>
      <c r="H380" s="7">
        <v>0</v>
      </c>
      <c r="I380" s="7">
        <v>0</v>
      </c>
      <c r="J380" s="7">
        <v>0</v>
      </c>
      <c r="K380" s="24"/>
    </row>
    <row r="381" spans="2:11" ht="16.5" thickTop="1" thickBot="1" x14ac:dyDescent="0.3">
      <c r="B381" s="13" t="s">
        <v>49</v>
      </c>
      <c r="C381" s="39">
        <v>30</v>
      </c>
      <c r="D381" s="7">
        <v>252868</v>
      </c>
      <c r="E381" s="7">
        <v>498301</v>
      </c>
      <c r="F381" s="7">
        <v>426850</v>
      </c>
      <c r="G381" s="7">
        <v>24000000</v>
      </c>
      <c r="H381" s="7">
        <v>24115150</v>
      </c>
      <c r="I381" s="7">
        <v>24895725.25</v>
      </c>
      <c r="J381" s="7">
        <v>39883216</v>
      </c>
      <c r="K381" s="24"/>
    </row>
    <row r="382" spans="2:11" ht="16.5" thickTop="1" thickBot="1" x14ac:dyDescent="0.3">
      <c r="B382" s="13" t="s">
        <v>12</v>
      </c>
      <c r="C382" s="39">
        <v>40</v>
      </c>
      <c r="D382" s="7">
        <v>0</v>
      </c>
      <c r="E382" s="7">
        <v>0</v>
      </c>
      <c r="F382" s="7">
        <v>0</v>
      </c>
      <c r="G382" s="7">
        <v>0</v>
      </c>
      <c r="H382" s="7">
        <v>0</v>
      </c>
      <c r="I382" s="7">
        <v>15000000</v>
      </c>
      <c r="J382" s="7">
        <v>37750000</v>
      </c>
      <c r="K382" s="24"/>
    </row>
    <row r="383" spans="2:11" ht="16.5" thickTop="1" thickBot="1" x14ac:dyDescent="0.3">
      <c r="B383" s="13" t="s">
        <v>50</v>
      </c>
      <c r="C383" s="39">
        <v>50</v>
      </c>
      <c r="D383" s="7">
        <v>252868</v>
      </c>
      <c r="E383" s="7">
        <v>498301</v>
      </c>
      <c r="F383" s="7">
        <v>426850</v>
      </c>
      <c r="G383" s="7">
        <v>24000000</v>
      </c>
      <c r="H383" s="7">
        <v>24115150</v>
      </c>
      <c r="I383" s="7">
        <v>9895725.25</v>
      </c>
      <c r="J383" s="7">
        <v>2133216</v>
      </c>
      <c r="K383" s="24"/>
    </row>
    <row r="384" spans="2:11" ht="16.5" thickTop="1" thickBot="1" x14ac:dyDescent="0.3">
      <c r="B384" s="11" t="s">
        <v>363</v>
      </c>
      <c r="C384" s="39"/>
      <c r="D384" s="7"/>
      <c r="E384" s="7"/>
      <c r="F384" s="7"/>
      <c r="G384" s="7"/>
      <c r="H384" s="7"/>
      <c r="I384" s="7"/>
      <c r="J384" s="7"/>
      <c r="K384" s="24"/>
    </row>
    <row r="385" spans="2:11" ht="16.5" thickTop="1" thickBot="1" x14ac:dyDescent="0.3">
      <c r="B385" s="12" t="s">
        <v>365</v>
      </c>
      <c r="C385" s="39"/>
      <c r="D385" s="7"/>
      <c r="E385" s="7"/>
      <c r="F385" s="7"/>
      <c r="G385" s="7"/>
      <c r="H385" s="7"/>
      <c r="I385" s="7"/>
      <c r="J385" s="7"/>
      <c r="K385" s="24"/>
    </row>
    <row r="386" spans="2:11" ht="16.5" thickTop="1" thickBot="1" x14ac:dyDescent="0.3">
      <c r="B386" s="13" t="s">
        <v>47</v>
      </c>
      <c r="C386" s="39">
        <v>10</v>
      </c>
      <c r="D386" s="7">
        <v>21087373</v>
      </c>
      <c r="E386" s="7">
        <v>21586302</v>
      </c>
      <c r="F386" s="7">
        <v>20961763</v>
      </c>
      <c r="G386" s="7">
        <v>23664856</v>
      </c>
      <c r="H386" s="7">
        <v>27464750</v>
      </c>
      <c r="I386" s="7">
        <v>25284821</v>
      </c>
      <c r="J386" s="7">
        <v>36410317</v>
      </c>
      <c r="K386" s="24"/>
    </row>
    <row r="387" spans="2:11" ht="16.5" thickTop="1" thickBot="1" x14ac:dyDescent="0.3">
      <c r="B387" s="13" t="s">
        <v>48</v>
      </c>
      <c r="C387" s="39">
        <v>20</v>
      </c>
      <c r="D387" s="7">
        <v>21087373</v>
      </c>
      <c r="E387" s="7">
        <v>21586302</v>
      </c>
      <c r="F387" s="7">
        <v>20961763</v>
      </c>
      <c r="G387" s="7">
        <v>23664856</v>
      </c>
      <c r="H387" s="7">
        <v>27464750</v>
      </c>
      <c r="I387" s="7">
        <v>25284821</v>
      </c>
      <c r="J387" s="7">
        <v>36410317</v>
      </c>
      <c r="K387" s="24"/>
    </row>
    <row r="388" spans="2:11" ht="16.5" thickTop="1" thickBot="1" x14ac:dyDescent="0.3">
      <c r="B388" s="13" t="s">
        <v>49</v>
      </c>
      <c r="C388" s="39">
        <v>30</v>
      </c>
      <c r="D388" s="7">
        <v>0</v>
      </c>
      <c r="E388" s="7">
        <v>0</v>
      </c>
      <c r="F388" s="7">
        <v>0</v>
      </c>
      <c r="G388" s="7">
        <v>0</v>
      </c>
      <c r="H388" s="7">
        <v>0</v>
      </c>
      <c r="I388" s="7">
        <v>0</v>
      </c>
      <c r="J388" s="7">
        <v>0</v>
      </c>
      <c r="K388" s="24"/>
    </row>
    <row r="389" spans="2:11" ht="16.5" thickTop="1" thickBot="1" x14ac:dyDescent="0.3">
      <c r="B389" s="13" t="s">
        <v>12</v>
      </c>
      <c r="C389" s="39">
        <v>40</v>
      </c>
      <c r="D389" s="7">
        <v>0</v>
      </c>
      <c r="E389" s="7">
        <v>0</v>
      </c>
      <c r="F389" s="7">
        <v>0</v>
      </c>
      <c r="G389" s="7">
        <v>0</v>
      </c>
      <c r="H389" s="7">
        <v>0</v>
      </c>
      <c r="I389" s="7">
        <v>0</v>
      </c>
      <c r="J389" s="7">
        <v>0</v>
      </c>
      <c r="K389" s="24"/>
    </row>
    <row r="390" spans="2:11" ht="16.5" thickTop="1" thickBot="1" x14ac:dyDescent="0.3">
      <c r="B390" s="13" t="s">
        <v>50</v>
      </c>
      <c r="C390" s="39">
        <v>50</v>
      </c>
      <c r="D390" s="7">
        <v>0</v>
      </c>
      <c r="E390" s="7">
        <v>0</v>
      </c>
      <c r="F390" s="7">
        <v>0</v>
      </c>
      <c r="G390" s="7">
        <v>0</v>
      </c>
      <c r="H390" s="7">
        <v>0</v>
      </c>
      <c r="I390" s="7">
        <v>0</v>
      </c>
      <c r="J390" s="7">
        <v>0</v>
      </c>
      <c r="K390" s="24"/>
    </row>
    <row r="391" spans="2:11" ht="16.5" thickTop="1" thickBot="1" x14ac:dyDescent="0.3">
      <c r="B391" s="11" t="s">
        <v>354</v>
      </c>
      <c r="C391" s="39"/>
      <c r="D391" s="7"/>
      <c r="E391" s="7"/>
      <c r="F391" s="7"/>
      <c r="G391" s="7"/>
      <c r="H391" s="7"/>
      <c r="I391" s="7"/>
      <c r="J391" s="7"/>
      <c r="K391" s="24"/>
    </row>
    <row r="392" spans="2:11" ht="16.5" thickTop="1" thickBot="1" x14ac:dyDescent="0.3">
      <c r="B392" s="12" t="s">
        <v>83</v>
      </c>
      <c r="C392" s="39"/>
      <c r="D392" s="7"/>
      <c r="E392" s="7"/>
      <c r="F392" s="7"/>
      <c r="G392" s="7"/>
      <c r="H392" s="7"/>
      <c r="I392" s="7"/>
      <c r="J392" s="7"/>
      <c r="K392" s="24"/>
    </row>
    <row r="393" spans="2:11" ht="16.5" thickTop="1" thickBot="1" x14ac:dyDescent="0.3">
      <c r="B393" s="13" t="s">
        <v>47</v>
      </c>
      <c r="C393" s="39">
        <v>10</v>
      </c>
      <c r="D393" s="7">
        <v>3741436</v>
      </c>
      <c r="E393" s="7">
        <v>3541688</v>
      </c>
      <c r="F393" s="7">
        <v>4229498</v>
      </c>
      <c r="G393" s="7">
        <v>5065379</v>
      </c>
      <c r="H393" s="7">
        <v>5292945</v>
      </c>
      <c r="I393" s="7">
        <v>5425109</v>
      </c>
      <c r="J393" s="7">
        <v>5666600</v>
      </c>
      <c r="K393" s="24"/>
    </row>
    <row r="394" spans="2:11" ht="16.5" thickTop="1" thickBot="1" x14ac:dyDescent="0.3">
      <c r="B394" s="13" t="s">
        <v>48</v>
      </c>
      <c r="C394" s="39">
        <v>20</v>
      </c>
      <c r="D394" s="7">
        <v>3741436</v>
      </c>
      <c r="E394" s="7">
        <v>3531000</v>
      </c>
      <c r="F394" s="7">
        <v>4229498</v>
      </c>
      <c r="G394" s="7">
        <v>4758567.8</v>
      </c>
      <c r="H394" s="7">
        <v>4651083.21</v>
      </c>
      <c r="I394" s="7">
        <v>5425109</v>
      </c>
      <c r="J394" s="7">
        <v>4775962.67</v>
      </c>
      <c r="K394" s="24"/>
    </row>
    <row r="395" spans="2:11" ht="16.5" thickTop="1" thickBot="1" x14ac:dyDescent="0.3">
      <c r="B395" s="13" t="s">
        <v>49</v>
      </c>
      <c r="C395" s="39">
        <v>30</v>
      </c>
      <c r="D395" s="7">
        <v>0</v>
      </c>
      <c r="E395" s="7">
        <v>10688</v>
      </c>
      <c r="F395" s="7">
        <v>0</v>
      </c>
      <c r="G395" s="7">
        <v>306811.2</v>
      </c>
      <c r="H395" s="7">
        <v>641861.79</v>
      </c>
      <c r="I395" s="7">
        <v>0</v>
      </c>
      <c r="J395" s="7">
        <v>890637.33</v>
      </c>
      <c r="K395" s="24"/>
    </row>
    <row r="396" spans="2:11" ht="16.5" thickTop="1" thickBot="1" x14ac:dyDescent="0.3">
      <c r="B396" s="13" t="s">
        <v>12</v>
      </c>
      <c r="C396" s="39">
        <v>40</v>
      </c>
      <c r="D396" s="7">
        <v>0</v>
      </c>
      <c r="E396" s="7">
        <v>0</v>
      </c>
      <c r="F396" s="7">
        <v>0</v>
      </c>
      <c r="G396" s="7">
        <v>0</v>
      </c>
      <c r="H396" s="7">
        <v>0</v>
      </c>
      <c r="I396" s="7">
        <v>0</v>
      </c>
      <c r="J396" s="7">
        <v>150000</v>
      </c>
      <c r="K396" s="24"/>
    </row>
    <row r="397" spans="2:11" ht="16.5" thickTop="1" thickBot="1" x14ac:dyDescent="0.3">
      <c r="B397" s="13" t="s">
        <v>50</v>
      </c>
      <c r="C397" s="39">
        <v>50</v>
      </c>
      <c r="D397" s="7">
        <v>0</v>
      </c>
      <c r="E397" s="7">
        <v>10688</v>
      </c>
      <c r="F397" s="7">
        <v>0</v>
      </c>
      <c r="G397" s="7">
        <v>306811.2</v>
      </c>
      <c r="H397" s="7">
        <v>641861.79</v>
      </c>
      <c r="I397" s="7">
        <v>0</v>
      </c>
      <c r="J397" s="7">
        <v>740637.33</v>
      </c>
      <c r="K397" s="24"/>
    </row>
    <row r="398" spans="2:11" ht="16.5" thickTop="1" thickBot="1" x14ac:dyDescent="0.3">
      <c r="B398" s="11" t="s">
        <v>357</v>
      </c>
      <c r="C398" s="39"/>
      <c r="D398" s="7"/>
      <c r="E398" s="7"/>
      <c r="F398" s="7"/>
      <c r="G398" s="7"/>
      <c r="H398" s="7"/>
      <c r="I398" s="7"/>
      <c r="J398" s="7"/>
      <c r="K398" s="24"/>
    </row>
    <row r="399" spans="2:11" ht="16.5" thickTop="1" thickBot="1" x14ac:dyDescent="0.3">
      <c r="B399" s="12" t="s">
        <v>83</v>
      </c>
      <c r="C399" s="39"/>
      <c r="D399" s="7"/>
      <c r="E399" s="7"/>
      <c r="F399" s="7"/>
      <c r="G399" s="7"/>
      <c r="H399" s="7"/>
      <c r="I399" s="7"/>
      <c r="J399" s="7"/>
      <c r="K399" s="24"/>
    </row>
    <row r="400" spans="2:11" ht="16.5" thickTop="1" thickBot="1" x14ac:dyDescent="0.3">
      <c r="B400" s="13" t="s">
        <v>47</v>
      </c>
      <c r="C400" s="39">
        <v>10</v>
      </c>
      <c r="D400" s="7">
        <v>6335259</v>
      </c>
      <c r="E400" s="7">
        <v>6148545</v>
      </c>
      <c r="F400" s="7">
        <v>6162694</v>
      </c>
      <c r="G400" s="7">
        <v>6295555</v>
      </c>
      <c r="H400" s="7">
        <v>7124850</v>
      </c>
      <c r="I400" s="7">
        <v>9500175</v>
      </c>
      <c r="J400" s="7">
        <v>7903657</v>
      </c>
      <c r="K400" s="24"/>
    </row>
    <row r="401" spans="2:11" ht="16.5" thickTop="1" thickBot="1" x14ac:dyDescent="0.3">
      <c r="B401" s="13" t="s">
        <v>48</v>
      </c>
      <c r="C401" s="39">
        <v>20</v>
      </c>
      <c r="D401" s="7">
        <v>6335259</v>
      </c>
      <c r="E401" s="7">
        <v>6148545</v>
      </c>
      <c r="F401" s="7">
        <v>6162694</v>
      </c>
      <c r="G401" s="7">
        <v>6295555</v>
      </c>
      <c r="H401" s="7">
        <v>7124850</v>
      </c>
      <c r="I401" s="7">
        <v>9500175</v>
      </c>
      <c r="J401" s="7">
        <v>7903657</v>
      </c>
      <c r="K401" s="24"/>
    </row>
    <row r="402" spans="2:11" ht="16.5" thickTop="1" thickBot="1" x14ac:dyDescent="0.3">
      <c r="B402" s="13" t="s">
        <v>49</v>
      </c>
      <c r="C402" s="39">
        <v>30</v>
      </c>
      <c r="D402" s="7">
        <v>0</v>
      </c>
      <c r="E402" s="7">
        <v>0</v>
      </c>
      <c r="F402" s="7">
        <v>0</v>
      </c>
      <c r="G402" s="7">
        <v>0</v>
      </c>
      <c r="H402" s="7">
        <v>0</v>
      </c>
      <c r="I402" s="7">
        <v>0</v>
      </c>
      <c r="J402" s="7">
        <v>0</v>
      </c>
      <c r="K402" s="24"/>
    </row>
    <row r="403" spans="2:11" ht="16.5" thickTop="1" thickBot="1" x14ac:dyDescent="0.3">
      <c r="B403" s="13" t="s">
        <v>12</v>
      </c>
      <c r="C403" s="39">
        <v>40</v>
      </c>
      <c r="D403" s="7">
        <v>0</v>
      </c>
      <c r="E403" s="7">
        <v>0</v>
      </c>
      <c r="F403" s="7">
        <v>0</v>
      </c>
      <c r="G403" s="7">
        <v>0</v>
      </c>
      <c r="H403" s="7">
        <v>0</v>
      </c>
      <c r="I403" s="7">
        <v>0</v>
      </c>
      <c r="J403" s="7">
        <v>0</v>
      </c>
      <c r="K403" s="24"/>
    </row>
    <row r="404" spans="2:11" ht="16.5" thickTop="1" thickBot="1" x14ac:dyDescent="0.3">
      <c r="B404" s="13" t="s">
        <v>50</v>
      </c>
      <c r="C404" s="39">
        <v>50</v>
      </c>
      <c r="D404" s="7">
        <v>0</v>
      </c>
      <c r="E404" s="7">
        <v>0</v>
      </c>
      <c r="F404" s="7">
        <v>0</v>
      </c>
      <c r="G404" s="7">
        <v>0</v>
      </c>
      <c r="H404" s="7">
        <v>0</v>
      </c>
      <c r="I404" s="7">
        <v>0</v>
      </c>
      <c r="J404" s="7">
        <v>0</v>
      </c>
      <c r="K404" s="24"/>
    </row>
    <row r="405" spans="2:11" ht="16.5" thickTop="1" thickBot="1" x14ac:dyDescent="0.3">
      <c r="B405" s="11" t="s">
        <v>349</v>
      </c>
      <c r="C405" s="39"/>
      <c r="D405" s="7"/>
      <c r="E405" s="7"/>
      <c r="F405" s="7"/>
      <c r="G405" s="7"/>
      <c r="H405" s="7"/>
      <c r="I405" s="7"/>
      <c r="J405" s="7"/>
      <c r="K405" s="24"/>
    </row>
    <row r="406" spans="2:11" ht="16.5" thickTop="1" thickBot="1" x14ac:dyDescent="0.3">
      <c r="B406" s="12" t="s">
        <v>351</v>
      </c>
      <c r="C406" s="39"/>
      <c r="D406" s="7"/>
      <c r="E406" s="7"/>
      <c r="F406" s="7"/>
      <c r="G406" s="7"/>
      <c r="H406" s="7"/>
      <c r="I406" s="7"/>
      <c r="J406" s="7"/>
      <c r="K406" s="24"/>
    </row>
    <row r="407" spans="2:11" ht="16.5" thickTop="1" thickBot="1" x14ac:dyDescent="0.3">
      <c r="B407" s="13" t="s">
        <v>47</v>
      </c>
      <c r="C407" s="39">
        <v>10</v>
      </c>
      <c r="D407" s="7">
        <v>10272741</v>
      </c>
      <c r="E407" s="7">
        <v>11344688.1</v>
      </c>
      <c r="F407" s="7">
        <v>10541363.630000001</v>
      </c>
      <c r="G407" s="7">
        <v>9654503</v>
      </c>
      <c r="H407" s="7">
        <v>10530703</v>
      </c>
      <c r="I407" s="7">
        <v>10655643</v>
      </c>
      <c r="J407" s="7">
        <v>11646960</v>
      </c>
      <c r="K407" s="24"/>
    </row>
    <row r="408" spans="2:11" ht="16.5" thickTop="1" thickBot="1" x14ac:dyDescent="0.3">
      <c r="B408" s="13" t="s">
        <v>48</v>
      </c>
      <c r="C408" s="39">
        <v>20</v>
      </c>
      <c r="D408" s="7">
        <v>10272741</v>
      </c>
      <c r="E408" s="7">
        <v>11127713.1</v>
      </c>
      <c r="F408" s="7">
        <v>10541363.630000001</v>
      </c>
      <c r="G408" s="7">
        <v>9357631.1699999999</v>
      </c>
      <c r="H408" s="7">
        <v>10279206.949999999</v>
      </c>
      <c r="I408" s="7">
        <v>10216184.59</v>
      </c>
      <c r="J408" s="7">
        <v>11231212.18</v>
      </c>
      <c r="K408" s="24"/>
    </row>
    <row r="409" spans="2:11" ht="16.5" thickTop="1" thickBot="1" x14ac:dyDescent="0.3">
      <c r="B409" s="13" t="s">
        <v>49</v>
      </c>
      <c r="C409" s="39">
        <v>30</v>
      </c>
      <c r="D409" s="7">
        <v>0</v>
      </c>
      <c r="E409" s="7">
        <v>216975</v>
      </c>
      <c r="F409" s="7">
        <v>0</v>
      </c>
      <c r="G409" s="7">
        <v>296871.83</v>
      </c>
      <c r="H409" s="7">
        <v>251496.05</v>
      </c>
      <c r="I409" s="7">
        <v>439458.41</v>
      </c>
      <c r="J409" s="7">
        <v>415747.82</v>
      </c>
      <c r="K409" s="24"/>
    </row>
    <row r="410" spans="2:11" ht="16.5" thickTop="1" thickBot="1" x14ac:dyDescent="0.3">
      <c r="B410" s="13" t="s">
        <v>12</v>
      </c>
      <c r="C410" s="39">
        <v>40</v>
      </c>
      <c r="D410" s="7">
        <v>0</v>
      </c>
      <c r="E410" s="7">
        <v>0</v>
      </c>
      <c r="F410" s="7">
        <v>0</v>
      </c>
      <c r="G410" s="7">
        <v>0</v>
      </c>
      <c r="H410" s="7">
        <v>0</v>
      </c>
      <c r="I410" s="7">
        <v>0</v>
      </c>
      <c r="J410" s="7">
        <v>0</v>
      </c>
      <c r="K410" s="24"/>
    </row>
    <row r="411" spans="2:11" ht="16.5" thickTop="1" thickBot="1" x14ac:dyDescent="0.3">
      <c r="B411" s="13" t="s">
        <v>50</v>
      </c>
      <c r="C411" s="39">
        <v>50</v>
      </c>
      <c r="D411" s="7">
        <v>0</v>
      </c>
      <c r="E411" s="7">
        <v>216975</v>
      </c>
      <c r="F411" s="7">
        <v>0</v>
      </c>
      <c r="G411" s="7">
        <v>296871.83</v>
      </c>
      <c r="H411" s="7">
        <v>251496.05</v>
      </c>
      <c r="I411" s="7">
        <v>439458.41</v>
      </c>
      <c r="J411" s="7">
        <v>415747.82</v>
      </c>
      <c r="K411" s="24"/>
    </row>
    <row r="412" spans="2:11" ht="16.5" thickTop="1" thickBot="1" x14ac:dyDescent="0.3">
      <c r="B412" s="12" t="s">
        <v>79</v>
      </c>
      <c r="C412" s="39"/>
      <c r="D412" s="7"/>
      <c r="E412" s="7"/>
      <c r="F412" s="7"/>
      <c r="G412" s="7"/>
      <c r="H412" s="7"/>
      <c r="I412" s="7"/>
      <c r="J412" s="7"/>
      <c r="K412" s="24"/>
    </row>
    <row r="413" spans="2:11" ht="16.5" thickTop="1" thickBot="1" x14ac:dyDescent="0.3">
      <c r="B413" s="13" t="s">
        <v>47</v>
      </c>
      <c r="C413" s="39">
        <v>10</v>
      </c>
      <c r="D413" s="7">
        <v>1002560</v>
      </c>
      <c r="E413" s="7">
        <v>1139560</v>
      </c>
      <c r="F413" s="7">
        <v>1577915</v>
      </c>
      <c r="G413" s="7">
        <v>2078627</v>
      </c>
      <c r="H413" s="7">
        <v>2367485</v>
      </c>
      <c r="I413" s="7">
        <v>2206245</v>
      </c>
      <c r="J413" s="7">
        <v>12229912</v>
      </c>
      <c r="K413" s="24"/>
    </row>
    <row r="414" spans="2:11" ht="16.5" thickTop="1" thickBot="1" x14ac:dyDescent="0.3">
      <c r="B414" s="13" t="s">
        <v>48</v>
      </c>
      <c r="C414" s="39">
        <v>20</v>
      </c>
      <c r="D414" s="7">
        <v>1002560</v>
      </c>
      <c r="E414" s="7">
        <v>1103150</v>
      </c>
      <c r="F414" s="7">
        <v>1577915</v>
      </c>
      <c r="G414" s="7">
        <v>2065310.27</v>
      </c>
      <c r="H414" s="7">
        <v>2215758.91</v>
      </c>
      <c r="I414" s="7">
        <v>2199311.5699999998</v>
      </c>
      <c r="J414" s="7">
        <v>3412194.89</v>
      </c>
      <c r="K414" s="24"/>
    </row>
    <row r="415" spans="2:11" ht="16.5" thickTop="1" thickBot="1" x14ac:dyDescent="0.3">
      <c r="B415" s="13" t="s">
        <v>49</v>
      </c>
      <c r="C415" s="39">
        <v>30</v>
      </c>
      <c r="D415" s="7">
        <v>0</v>
      </c>
      <c r="E415" s="7">
        <v>36410</v>
      </c>
      <c r="F415" s="7">
        <v>0</v>
      </c>
      <c r="G415" s="7">
        <v>13316.73</v>
      </c>
      <c r="H415" s="7">
        <v>151726.09</v>
      </c>
      <c r="I415" s="7">
        <v>6933.43</v>
      </c>
      <c r="J415" s="7">
        <v>8817717.1099999994</v>
      </c>
      <c r="K415" s="24"/>
    </row>
    <row r="416" spans="2:11" ht="16.5" thickTop="1" thickBot="1" x14ac:dyDescent="0.3">
      <c r="B416" s="13" t="s">
        <v>12</v>
      </c>
      <c r="C416" s="39">
        <v>40</v>
      </c>
      <c r="D416" s="7">
        <v>0</v>
      </c>
      <c r="E416" s="7">
        <v>0</v>
      </c>
      <c r="F416" s="7">
        <v>0</v>
      </c>
      <c r="G416" s="7">
        <v>0</v>
      </c>
      <c r="H416" s="7">
        <v>0</v>
      </c>
      <c r="I416" s="7">
        <v>0</v>
      </c>
      <c r="J416" s="7">
        <v>0</v>
      </c>
      <c r="K416" s="24"/>
    </row>
    <row r="417" spans="2:11" ht="16.5" thickTop="1" thickBot="1" x14ac:dyDescent="0.3">
      <c r="B417" s="13" t="s">
        <v>50</v>
      </c>
      <c r="C417" s="39">
        <v>50</v>
      </c>
      <c r="D417" s="7">
        <v>0</v>
      </c>
      <c r="E417" s="7">
        <v>36410</v>
      </c>
      <c r="F417" s="7">
        <v>0</v>
      </c>
      <c r="G417" s="7">
        <v>13316.73</v>
      </c>
      <c r="H417" s="7">
        <v>151726.09</v>
      </c>
      <c r="I417" s="7">
        <v>6933.43</v>
      </c>
      <c r="J417" s="7">
        <v>8817717.1099999994</v>
      </c>
      <c r="K417" s="24"/>
    </row>
    <row r="418" spans="2:11" ht="16.5" thickTop="1" thickBot="1" x14ac:dyDescent="0.3">
      <c r="B418" s="12" t="s">
        <v>327</v>
      </c>
      <c r="C418" s="39"/>
      <c r="D418" s="7"/>
      <c r="E418" s="7"/>
      <c r="F418" s="7"/>
      <c r="G418" s="7"/>
      <c r="H418" s="7"/>
      <c r="I418" s="7"/>
      <c r="J418" s="7"/>
      <c r="K418" s="24"/>
    </row>
    <row r="419" spans="2:11" ht="16.5" thickTop="1" thickBot="1" x14ac:dyDescent="0.3">
      <c r="B419" s="13" t="s">
        <v>47</v>
      </c>
      <c r="C419" s="39">
        <v>10</v>
      </c>
      <c r="D419" s="7">
        <v>2362750</v>
      </c>
      <c r="E419" s="7">
        <v>2337142</v>
      </c>
      <c r="F419" s="7">
        <v>2486063</v>
      </c>
      <c r="G419" s="7">
        <v>2864185</v>
      </c>
      <c r="H419" s="7">
        <v>3138749</v>
      </c>
      <c r="I419" s="7">
        <v>3131557</v>
      </c>
      <c r="J419" s="7">
        <v>3243176</v>
      </c>
      <c r="K419" s="24"/>
    </row>
    <row r="420" spans="2:11" ht="16.5" thickTop="1" thickBot="1" x14ac:dyDescent="0.3">
      <c r="B420" s="13" t="s">
        <v>48</v>
      </c>
      <c r="C420" s="39">
        <v>20</v>
      </c>
      <c r="D420" s="7">
        <v>2362750</v>
      </c>
      <c r="E420" s="7">
        <v>2337142</v>
      </c>
      <c r="F420" s="7">
        <v>2486063</v>
      </c>
      <c r="G420" s="7">
        <v>2813532.65</v>
      </c>
      <c r="H420" s="7">
        <v>3118093.2</v>
      </c>
      <c r="I420" s="7">
        <v>3131003.29</v>
      </c>
      <c r="J420" s="7">
        <v>3243176</v>
      </c>
      <c r="K420" s="24"/>
    </row>
    <row r="421" spans="2:11" ht="16.5" thickTop="1" thickBot="1" x14ac:dyDescent="0.3">
      <c r="B421" s="13" t="s">
        <v>49</v>
      </c>
      <c r="C421" s="39">
        <v>30</v>
      </c>
      <c r="D421" s="7">
        <v>0</v>
      </c>
      <c r="E421" s="7">
        <v>0</v>
      </c>
      <c r="F421" s="7">
        <v>0</v>
      </c>
      <c r="G421" s="7">
        <v>50652.35</v>
      </c>
      <c r="H421" s="7">
        <v>20655.8</v>
      </c>
      <c r="I421" s="7">
        <v>553.71</v>
      </c>
      <c r="J421" s="7">
        <v>0</v>
      </c>
      <c r="K421" s="24"/>
    </row>
    <row r="422" spans="2:11" ht="16.5" thickTop="1" thickBot="1" x14ac:dyDescent="0.3">
      <c r="B422" s="13" t="s">
        <v>12</v>
      </c>
      <c r="C422" s="39">
        <v>40</v>
      </c>
      <c r="D422" s="7">
        <v>0</v>
      </c>
      <c r="E422" s="7">
        <v>0</v>
      </c>
      <c r="F422" s="7">
        <v>0</v>
      </c>
      <c r="G422" s="7">
        <v>0</v>
      </c>
      <c r="H422" s="7">
        <v>0</v>
      </c>
      <c r="I422" s="7">
        <v>0</v>
      </c>
      <c r="J422" s="7">
        <v>0</v>
      </c>
      <c r="K422" s="24"/>
    </row>
    <row r="423" spans="2:11" ht="16.5" thickTop="1" thickBot="1" x14ac:dyDescent="0.3">
      <c r="B423" s="13" t="s">
        <v>50</v>
      </c>
      <c r="C423" s="39">
        <v>50</v>
      </c>
      <c r="D423" s="7">
        <v>0</v>
      </c>
      <c r="E423" s="7">
        <v>0</v>
      </c>
      <c r="F423" s="7">
        <v>0</v>
      </c>
      <c r="G423" s="7">
        <v>50652.35</v>
      </c>
      <c r="H423" s="7">
        <v>20655.8</v>
      </c>
      <c r="I423" s="7">
        <v>553.71</v>
      </c>
      <c r="J423" s="7">
        <v>0</v>
      </c>
      <c r="K423" s="24"/>
    </row>
    <row r="424" spans="2:11" ht="16.5" thickTop="1" thickBot="1" x14ac:dyDescent="0.3">
      <c r="B424" s="11" t="s">
        <v>371</v>
      </c>
      <c r="C424" s="39"/>
      <c r="D424" s="7"/>
      <c r="E424" s="7"/>
      <c r="F424" s="7"/>
      <c r="G424" s="7"/>
      <c r="H424" s="7"/>
      <c r="I424" s="7"/>
      <c r="J424" s="7"/>
      <c r="K424" s="24"/>
    </row>
    <row r="425" spans="2:11" ht="16.5" thickTop="1" thickBot="1" x14ac:dyDescent="0.3">
      <c r="B425" s="12" t="s">
        <v>83</v>
      </c>
      <c r="C425" s="39"/>
      <c r="D425" s="7"/>
      <c r="E425" s="7"/>
      <c r="F425" s="7"/>
      <c r="G425" s="7"/>
      <c r="H425" s="7"/>
      <c r="I425" s="7"/>
      <c r="J425" s="7"/>
      <c r="K425" s="24"/>
    </row>
    <row r="426" spans="2:11" ht="16.5" thickTop="1" thickBot="1" x14ac:dyDescent="0.3">
      <c r="B426" s="13" t="s">
        <v>47</v>
      </c>
      <c r="C426" s="39">
        <v>10</v>
      </c>
      <c r="D426" s="7">
        <v>8238327</v>
      </c>
      <c r="E426" s="7">
        <v>8531910</v>
      </c>
      <c r="F426" s="7">
        <v>0</v>
      </c>
      <c r="G426" s="7">
        <v>0</v>
      </c>
      <c r="H426" s="7">
        <v>0</v>
      </c>
      <c r="I426" s="7">
        <v>0</v>
      </c>
      <c r="J426" s="7">
        <v>0</v>
      </c>
      <c r="K426" s="24"/>
    </row>
    <row r="427" spans="2:11" ht="16.5" thickTop="1" thickBot="1" x14ac:dyDescent="0.3">
      <c r="B427" s="13" t="s">
        <v>48</v>
      </c>
      <c r="C427" s="39">
        <v>20</v>
      </c>
      <c r="D427" s="7">
        <v>8238327</v>
      </c>
      <c r="E427" s="7">
        <v>8531910</v>
      </c>
      <c r="F427" s="7">
        <v>0</v>
      </c>
      <c r="G427" s="7">
        <v>0</v>
      </c>
      <c r="H427" s="7">
        <v>0</v>
      </c>
      <c r="I427" s="7">
        <v>0</v>
      </c>
      <c r="J427" s="7">
        <v>0</v>
      </c>
      <c r="K427" s="24"/>
    </row>
    <row r="428" spans="2:11" ht="16.5" thickTop="1" thickBot="1" x14ac:dyDescent="0.3">
      <c r="B428" s="13" t="s">
        <v>49</v>
      </c>
      <c r="C428" s="39">
        <v>30</v>
      </c>
      <c r="D428" s="7">
        <v>0</v>
      </c>
      <c r="E428" s="7">
        <v>0</v>
      </c>
      <c r="F428" s="7">
        <v>0</v>
      </c>
      <c r="G428" s="7">
        <v>0</v>
      </c>
      <c r="H428" s="7">
        <v>0</v>
      </c>
      <c r="I428" s="7">
        <v>0</v>
      </c>
      <c r="J428" s="7">
        <v>0</v>
      </c>
      <c r="K428" s="24"/>
    </row>
    <row r="429" spans="2:11" ht="16.5" thickTop="1" thickBot="1" x14ac:dyDescent="0.3">
      <c r="B429" s="13" t="s">
        <v>12</v>
      </c>
      <c r="C429" s="39">
        <v>40</v>
      </c>
      <c r="D429" s="7">
        <v>0</v>
      </c>
      <c r="E429" s="7">
        <v>0</v>
      </c>
      <c r="F429" s="7">
        <v>0</v>
      </c>
      <c r="G429" s="7">
        <v>0</v>
      </c>
      <c r="H429" s="7">
        <v>0</v>
      </c>
      <c r="I429" s="7">
        <v>0</v>
      </c>
      <c r="J429" s="7">
        <v>0</v>
      </c>
      <c r="K429" s="24"/>
    </row>
    <row r="430" spans="2:11" ht="16.5" thickTop="1" thickBot="1" x14ac:dyDescent="0.3">
      <c r="B430" s="13" t="s">
        <v>50</v>
      </c>
      <c r="C430" s="39">
        <v>50</v>
      </c>
      <c r="D430" s="7">
        <v>0</v>
      </c>
      <c r="E430" s="7">
        <v>0</v>
      </c>
      <c r="F430" s="7">
        <v>0</v>
      </c>
      <c r="G430" s="7">
        <v>0</v>
      </c>
      <c r="H430" s="7">
        <v>0</v>
      </c>
      <c r="I430" s="7">
        <v>0</v>
      </c>
      <c r="J430" s="7">
        <v>0</v>
      </c>
      <c r="K430" s="24"/>
    </row>
    <row r="431" spans="2:11" ht="16.5" thickTop="1" thickBot="1" x14ac:dyDescent="0.3">
      <c r="B431" s="10" t="s">
        <v>10</v>
      </c>
      <c r="C431" s="39"/>
      <c r="D431" s="7"/>
      <c r="E431" s="7"/>
      <c r="F431" s="7"/>
      <c r="G431" s="7"/>
      <c r="H431" s="7"/>
      <c r="I431" s="7"/>
      <c r="J431" s="7"/>
      <c r="K431" s="24"/>
    </row>
    <row r="432" spans="2:11" ht="16.5" thickTop="1" thickBot="1" x14ac:dyDescent="0.3">
      <c r="B432" s="11" t="s">
        <v>502</v>
      </c>
      <c r="C432" s="39"/>
      <c r="D432" s="7"/>
      <c r="E432" s="7"/>
      <c r="F432" s="7"/>
      <c r="G432" s="7"/>
      <c r="H432" s="7"/>
      <c r="I432" s="7"/>
      <c r="J432" s="7"/>
      <c r="K432" s="24"/>
    </row>
    <row r="433" spans="2:11" ht="16.5" thickTop="1" thickBot="1" x14ac:dyDescent="0.3">
      <c r="B433" s="12" t="s">
        <v>447</v>
      </c>
      <c r="C433" s="39"/>
      <c r="D433" s="7"/>
      <c r="E433" s="7"/>
      <c r="F433" s="7"/>
      <c r="G433" s="7"/>
      <c r="H433" s="7"/>
      <c r="I433" s="7"/>
      <c r="J433" s="7"/>
      <c r="K433" s="24"/>
    </row>
    <row r="434" spans="2:11" ht="16.5" thickTop="1" thickBot="1" x14ac:dyDescent="0.3">
      <c r="B434" s="13" t="s">
        <v>47</v>
      </c>
      <c r="C434" s="39">
        <v>10</v>
      </c>
      <c r="D434" s="7">
        <v>5311373</v>
      </c>
      <c r="E434" s="7">
        <v>5407403</v>
      </c>
      <c r="F434" s="7">
        <v>5425409.2199999997</v>
      </c>
      <c r="G434" s="7">
        <v>5755916</v>
      </c>
      <c r="H434" s="7">
        <v>6490840</v>
      </c>
      <c r="I434" s="7">
        <v>6696777</v>
      </c>
      <c r="J434" s="7">
        <v>6926992</v>
      </c>
      <c r="K434" s="24"/>
    </row>
    <row r="435" spans="2:11" ht="16.5" thickTop="1" thickBot="1" x14ac:dyDescent="0.3">
      <c r="B435" s="13" t="s">
        <v>48</v>
      </c>
      <c r="C435" s="39">
        <v>20</v>
      </c>
      <c r="D435" s="7">
        <v>5279504.84</v>
      </c>
      <c r="E435" s="7">
        <v>5338508.78</v>
      </c>
      <c r="F435" s="7">
        <v>5419976.5999999996</v>
      </c>
      <c r="G435" s="7">
        <v>5755913.3399999999</v>
      </c>
      <c r="H435" s="7">
        <v>6490740</v>
      </c>
      <c r="I435" s="7">
        <v>6696677</v>
      </c>
      <c r="J435" s="7">
        <v>6926972.4900000002</v>
      </c>
      <c r="K435" s="24"/>
    </row>
    <row r="436" spans="2:11" ht="16.5" thickTop="1" thickBot="1" x14ac:dyDescent="0.3">
      <c r="B436" s="13" t="s">
        <v>49</v>
      </c>
      <c r="C436" s="39">
        <v>30</v>
      </c>
      <c r="D436" s="7">
        <v>31868.16</v>
      </c>
      <c r="E436" s="7">
        <v>68894.22</v>
      </c>
      <c r="F436" s="7">
        <v>5432.62</v>
      </c>
      <c r="G436" s="7">
        <v>2.66</v>
      </c>
      <c r="H436" s="7">
        <v>100</v>
      </c>
      <c r="I436" s="7">
        <v>100</v>
      </c>
      <c r="J436" s="7">
        <v>19.510000000000002</v>
      </c>
      <c r="K436" s="24"/>
    </row>
    <row r="437" spans="2:11" ht="16.5" thickTop="1" thickBot="1" x14ac:dyDescent="0.3">
      <c r="B437" s="13" t="s">
        <v>12</v>
      </c>
      <c r="C437" s="39">
        <v>40</v>
      </c>
      <c r="D437" s="7">
        <v>0</v>
      </c>
      <c r="E437" s="7">
        <v>0</v>
      </c>
      <c r="F437" s="7">
        <v>0</v>
      </c>
      <c r="G437" s="7">
        <v>0</v>
      </c>
      <c r="H437" s="7">
        <v>0</v>
      </c>
      <c r="I437" s="7">
        <v>0</v>
      </c>
      <c r="J437" s="7">
        <v>0</v>
      </c>
      <c r="K437" s="24"/>
    </row>
    <row r="438" spans="2:11" ht="16.5" thickTop="1" thickBot="1" x14ac:dyDescent="0.3">
      <c r="B438" s="13" t="s">
        <v>50</v>
      </c>
      <c r="C438" s="39">
        <v>50</v>
      </c>
      <c r="D438" s="7">
        <v>31868.16</v>
      </c>
      <c r="E438" s="7">
        <v>68894.22</v>
      </c>
      <c r="F438" s="7">
        <v>5432.62</v>
      </c>
      <c r="G438" s="7">
        <v>2.66</v>
      </c>
      <c r="H438" s="7">
        <v>100</v>
      </c>
      <c r="I438" s="7">
        <v>100</v>
      </c>
      <c r="J438" s="7">
        <v>19.510000000000002</v>
      </c>
      <c r="K438" s="24"/>
    </row>
    <row r="439" spans="2:11" ht="16.5" thickTop="1" thickBot="1" x14ac:dyDescent="0.3">
      <c r="B439" s="11" t="s">
        <v>505</v>
      </c>
      <c r="C439" s="39"/>
      <c r="D439" s="7"/>
      <c r="E439" s="7"/>
      <c r="F439" s="7"/>
      <c r="G439" s="7"/>
      <c r="H439" s="7"/>
      <c r="I439" s="7"/>
      <c r="J439" s="7"/>
      <c r="K439" s="24"/>
    </row>
    <row r="440" spans="2:11" ht="16.5" thickTop="1" thickBot="1" x14ac:dyDescent="0.3">
      <c r="B440" s="12" t="s">
        <v>395</v>
      </c>
      <c r="C440" s="39"/>
      <c r="D440" s="7"/>
      <c r="E440" s="7"/>
      <c r="F440" s="7"/>
      <c r="G440" s="7"/>
      <c r="H440" s="7"/>
      <c r="I440" s="7"/>
      <c r="J440" s="7"/>
      <c r="K440" s="24"/>
    </row>
    <row r="441" spans="2:11" ht="16.5" thickTop="1" thickBot="1" x14ac:dyDescent="0.3">
      <c r="B441" s="13" t="s">
        <v>47</v>
      </c>
      <c r="C441" s="39">
        <v>10</v>
      </c>
      <c r="D441" s="7">
        <v>3160237</v>
      </c>
      <c r="E441" s="7">
        <v>3256110.89</v>
      </c>
      <c r="F441" s="7">
        <v>3285237</v>
      </c>
      <c r="G441" s="7">
        <v>3422632.99</v>
      </c>
      <c r="H441" s="7">
        <v>4585237</v>
      </c>
      <c r="I441" s="7">
        <v>5517226.25</v>
      </c>
      <c r="J441" s="7">
        <v>7696086.46</v>
      </c>
      <c r="K441" s="24"/>
    </row>
    <row r="442" spans="2:11" ht="16.5" thickTop="1" thickBot="1" x14ac:dyDescent="0.3">
      <c r="B442" s="13" t="s">
        <v>48</v>
      </c>
      <c r="C442" s="39">
        <v>20</v>
      </c>
      <c r="D442" s="7">
        <v>3160237</v>
      </c>
      <c r="E442" s="7">
        <v>3161253.01</v>
      </c>
      <c r="F442" s="7">
        <v>3147841.01</v>
      </c>
      <c r="G442" s="7">
        <v>3081489.35</v>
      </c>
      <c r="H442" s="7">
        <v>4573747.75</v>
      </c>
      <c r="I442" s="7">
        <v>5386758.79</v>
      </c>
      <c r="J442" s="7">
        <v>5148154.09</v>
      </c>
      <c r="K442" s="24"/>
    </row>
    <row r="443" spans="2:11" ht="16.5" thickTop="1" thickBot="1" x14ac:dyDescent="0.3">
      <c r="B443" s="13" t="s">
        <v>49</v>
      </c>
      <c r="C443" s="39">
        <v>30</v>
      </c>
      <c r="D443" s="7">
        <v>0</v>
      </c>
      <c r="E443" s="7">
        <v>94857.88</v>
      </c>
      <c r="F443" s="7">
        <v>137395.99</v>
      </c>
      <c r="G443" s="7">
        <v>341143.64</v>
      </c>
      <c r="H443" s="7">
        <v>11489.25</v>
      </c>
      <c r="I443" s="7">
        <v>130467.46</v>
      </c>
      <c r="J443" s="7">
        <v>2547932.37</v>
      </c>
      <c r="K443" s="24"/>
    </row>
    <row r="444" spans="2:11" ht="16.5" thickTop="1" thickBot="1" x14ac:dyDescent="0.3">
      <c r="B444" s="13" t="s">
        <v>12</v>
      </c>
      <c r="C444" s="39">
        <v>40</v>
      </c>
      <c r="D444" s="7">
        <v>0</v>
      </c>
      <c r="E444" s="7">
        <v>0</v>
      </c>
      <c r="F444" s="7">
        <v>0</v>
      </c>
      <c r="G444" s="7">
        <v>0</v>
      </c>
      <c r="H444" s="7">
        <v>0</v>
      </c>
      <c r="I444" s="7">
        <v>130467.46</v>
      </c>
      <c r="J444" s="7">
        <v>2547932.37</v>
      </c>
      <c r="K444" s="24"/>
    </row>
    <row r="445" spans="2:11" ht="16.5" thickTop="1" thickBot="1" x14ac:dyDescent="0.3">
      <c r="B445" s="13" t="s">
        <v>50</v>
      </c>
      <c r="C445" s="39">
        <v>50</v>
      </c>
      <c r="D445" s="7">
        <v>0</v>
      </c>
      <c r="E445" s="7">
        <v>94857.88</v>
      </c>
      <c r="F445" s="7">
        <v>137395.99</v>
      </c>
      <c r="G445" s="7">
        <v>341143.64</v>
      </c>
      <c r="H445" s="7">
        <v>11489.25</v>
      </c>
      <c r="I445" s="7">
        <v>0</v>
      </c>
      <c r="J445" s="7">
        <v>0</v>
      </c>
      <c r="K445" s="24"/>
    </row>
    <row r="446" spans="2:11" ht="16.5" thickTop="1" thickBot="1" x14ac:dyDescent="0.3">
      <c r="B446" s="12" t="s">
        <v>447</v>
      </c>
      <c r="C446" s="39"/>
      <c r="D446" s="7"/>
      <c r="E446" s="7"/>
      <c r="F446" s="7"/>
      <c r="G446" s="7"/>
      <c r="H446" s="7"/>
      <c r="I446" s="7"/>
      <c r="J446" s="7"/>
      <c r="K446" s="24"/>
    </row>
    <row r="447" spans="2:11" ht="16.5" thickTop="1" thickBot="1" x14ac:dyDescent="0.3">
      <c r="B447" s="13" t="s">
        <v>47</v>
      </c>
      <c r="C447" s="39">
        <v>10</v>
      </c>
      <c r="D447" s="7">
        <v>540341</v>
      </c>
      <c r="E447" s="7">
        <v>600826.11</v>
      </c>
      <c r="F447" s="7">
        <v>662155</v>
      </c>
      <c r="G447" s="7">
        <v>739027</v>
      </c>
      <c r="H447" s="7">
        <v>949788.2</v>
      </c>
      <c r="I447" s="7">
        <v>803176.26</v>
      </c>
      <c r="J447" s="7">
        <v>882589.61</v>
      </c>
      <c r="K447" s="24"/>
    </row>
    <row r="448" spans="2:11" ht="16.5" thickTop="1" thickBot="1" x14ac:dyDescent="0.3">
      <c r="B448" s="13" t="s">
        <v>48</v>
      </c>
      <c r="C448" s="39">
        <v>20</v>
      </c>
      <c r="D448" s="7">
        <v>540341</v>
      </c>
      <c r="E448" s="7">
        <v>598852.61</v>
      </c>
      <c r="F448" s="7">
        <v>492108.52</v>
      </c>
      <c r="G448" s="7">
        <v>569436.80000000005</v>
      </c>
      <c r="H448" s="7">
        <v>945145.94</v>
      </c>
      <c r="I448" s="7">
        <v>775016.65</v>
      </c>
      <c r="J448" s="7">
        <v>879181.72</v>
      </c>
      <c r="K448" s="24"/>
    </row>
    <row r="449" spans="2:11" ht="16.5" thickTop="1" thickBot="1" x14ac:dyDescent="0.3">
      <c r="B449" s="13" t="s">
        <v>49</v>
      </c>
      <c r="C449" s="39">
        <v>30</v>
      </c>
      <c r="D449" s="7">
        <v>0</v>
      </c>
      <c r="E449" s="7">
        <v>1973.5</v>
      </c>
      <c r="F449" s="7">
        <v>170046.48</v>
      </c>
      <c r="G449" s="7">
        <v>169590.2</v>
      </c>
      <c r="H449" s="7">
        <v>4642.26</v>
      </c>
      <c r="I449" s="7">
        <v>28159.61</v>
      </c>
      <c r="J449" s="7">
        <v>3407.89</v>
      </c>
      <c r="K449" s="24"/>
    </row>
    <row r="450" spans="2:11" ht="16.5" thickTop="1" thickBot="1" x14ac:dyDescent="0.3">
      <c r="B450" s="13" t="s">
        <v>12</v>
      </c>
      <c r="C450" s="39">
        <v>40</v>
      </c>
      <c r="D450" s="7">
        <v>0</v>
      </c>
      <c r="E450" s="7">
        <v>0</v>
      </c>
      <c r="F450" s="7">
        <v>0</v>
      </c>
      <c r="G450" s="7">
        <v>0</v>
      </c>
      <c r="H450" s="7">
        <v>0</v>
      </c>
      <c r="I450" s="7">
        <v>28159.61</v>
      </c>
      <c r="J450" s="7">
        <v>3407.89</v>
      </c>
      <c r="K450" s="24"/>
    </row>
    <row r="451" spans="2:11" ht="16.5" thickTop="1" thickBot="1" x14ac:dyDescent="0.3">
      <c r="B451" s="13" t="s">
        <v>50</v>
      </c>
      <c r="C451" s="39">
        <v>50</v>
      </c>
      <c r="D451" s="7">
        <v>0</v>
      </c>
      <c r="E451" s="7">
        <v>1973.5</v>
      </c>
      <c r="F451" s="7">
        <v>170046.48</v>
      </c>
      <c r="G451" s="7">
        <v>169590.2</v>
      </c>
      <c r="H451" s="7">
        <v>4642.26</v>
      </c>
      <c r="I451" s="7">
        <v>0</v>
      </c>
      <c r="J451" s="7">
        <v>0</v>
      </c>
      <c r="K451" s="24"/>
    </row>
    <row r="452" spans="2:11" ht="16.5" thickTop="1" thickBot="1" x14ac:dyDescent="0.3">
      <c r="B452" s="11" t="s">
        <v>374</v>
      </c>
      <c r="C452" s="39"/>
      <c r="D452" s="7"/>
      <c r="E452" s="7"/>
      <c r="F452" s="7"/>
      <c r="G452" s="7"/>
      <c r="H452" s="7"/>
      <c r="I452" s="7"/>
      <c r="J452" s="7"/>
      <c r="K452" s="24"/>
    </row>
    <row r="453" spans="2:11" ht="16.5" thickTop="1" thickBot="1" x14ac:dyDescent="0.3">
      <c r="B453" s="12" t="s">
        <v>223</v>
      </c>
      <c r="C453" s="39"/>
      <c r="D453" s="7"/>
      <c r="E453" s="7"/>
      <c r="F453" s="7"/>
      <c r="G453" s="7"/>
      <c r="H453" s="7"/>
      <c r="I453" s="7"/>
      <c r="J453" s="7"/>
      <c r="K453" s="24"/>
    </row>
    <row r="454" spans="2:11" ht="16.5" thickTop="1" thickBot="1" x14ac:dyDescent="0.3">
      <c r="B454" s="13" t="s">
        <v>47</v>
      </c>
      <c r="C454" s="39">
        <v>10</v>
      </c>
      <c r="D454" s="7">
        <v>714597</v>
      </c>
      <c r="E454" s="7">
        <v>722743.92</v>
      </c>
      <c r="F454" s="7">
        <v>746730.13</v>
      </c>
      <c r="G454" s="7">
        <v>1026830.04</v>
      </c>
      <c r="H454" s="7">
        <v>840002.07</v>
      </c>
      <c r="I454" s="7">
        <v>1074577.26</v>
      </c>
      <c r="J454" s="7">
        <v>1195154.8799999999</v>
      </c>
      <c r="K454" s="24"/>
    </row>
    <row r="455" spans="2:11" ht="16.5" thickTop="1" thickBot="1" x14ac:dyDescent="0.3">
      <c r="B455" s="13" t="s">
        <v>48</v>
      </c>
      <c r="C455" s="39">
        <v>20</v>
      </c>
      <c r="D455" s="7">
        <v>714159.08</v>
      </c>
      <c r="E455" s="7">
        <v>715279.79</v>
      </c>
      <c r="F455" s="7">
        <v>652578.68000000005</v>
      </c>
      <c r="G455" s="7">
        <v>716675.97</v>
      </c>
      <c r="H455" s="7">
        <v>839740.81</v>
      </c>
      <c r="I455" s="7">
        <v>971464.38</v>
      </c>
      <c r="J455" s="7">
        <v>989990.57</v>
      </c>
      <c r="K455" s="24"/>
    </row>
    <row r="456" spans="2:11" ht="16.5" thickTop="1" thickBot="1" x14ac:dyDescent="0.3">
      <c r="B456" s="13" t="s">
        <v>49</v>
      </c>
      <c r="C456" s="39">
        <v>30</v>
      </c>
      <c r="D456" s="7">
        <v>437.92</v>
      </c>
      <c r="E456" s="7">
        <v>7464.13</v>
      </c>
      <c r="F456" s="7">
        <v>94151.45</v>
      </c>
      <c r="G456" s="7">
        <v>310154.07</v>
      </c>
      <c r="H456" s="7">
        <v>261.26</v>
      </c>
      <c r="I456" s="7">
        <v>103112.88</v>
      </c>
      <c r="J456" s="7">
        <v>205164.31</v>
      </c>
      <c r="K456" s="24"/>
    </row>
    <row r="457" spans="2:11" ht="16.5" thickTop="1" thickBot="1" x14ac:dyDescent="0.3">
      <c r="B457" s="13" t="s">
        <v>12</v>
      </c>
      <c r="C457" s="39">
        <v>40</v>
      </c>
      <c r="D457" s="7">
        <v>0</v>
      </c>
      <c r="E457" s="7">
        <v>0</v>
      </c>
      <c r="F457" s="7">
        <v>0</v>
      </c>
      <c r="G457" s="7">
        <v>0</v>
      </c>
      <c r="H457" s="7">
        <v>0</v>
      </c>
      <c r="I457" s="7">
        <v>0</v>
      </c>
      <c r="J457" s="7">
        <v>0</v>
      </c>
      <c r="K457" s="24"/>
    </row>
    <row r="458" spans="2:11" ht="16.5" thickTop="1" thickBot="1" x14ac:dyDescent="0.3">
      <c r="B458" s="13" t="s">
        <v>50</v>
      </c>
      <c r="C458" s="39">
        <v>50</v>
      </c>
      <c r="D458" s="7">
        <v>437.92</v>
      </c>
      <c r="E458" s="7">
        <v>7464.13</v>
      </c>
      <c r="F458" s="7">
        <v>94151.45</v>
      </c>
      <c r="G458" s="7">
        <v>310154.07</v>
      </c>
      <c r="H458" s="7">
        <v>261.26</v>
      </c>
      <c r="I458" s="7">
        <v>103112.88</v>
      </c>
      <c r="J458" s="7">
        <v>205164.31</v>
      </c>
      <c r="K458" s="24"/>
    </row>
    <row r="459" spans="2:11" ht="16.5" thickTop="1" thickBot="1" x14ac:dyDescent="0.3">
      <c r="B459" s="11" t="s">
        <v>393</v>
      </c>
      <c r="C459" s="39"/>
      <c r="D459" s="7"/>
      <c r="E459" s="7"/>
      <c r="F459" s="7"/>
      <c r="G459" s="7"/>
      <c r="H459" s="7"/>
      <c r="I459" s="7"/>
      <c r="J459" s="7"/>
      <c r="K459" s="24"/>
    </row>
    <row r="460" spans="2:11" ht="16.5" thickTop="1" thickBot="1" x14ac:dyDescent="0.3">
      <c r="B460" s="12" t="s">
        <v>395</v>
      </c>
      <c r="C460" s="39"/>
      <c r="D460" s="7"/>
      <c r="E460" s="7"/>
      <c r="F460" s="7"/>
      <c r="G460" s="7"/>
      <c r="H460" s="7"/>
      <c r="I460" s="7"/>
      <c r="J460" s="7"/>
      <c r="K460" s="24"/>
    </row>
    <row r="461" spans="2:11" ht="16.5" thickTop="1" thickBot="1" x14ac:dyDescent="0.3">
      <c r="B461" s="13" t="s">
        <v>47</v>
      </c>
      <c r="C461" s="39">
        <v>10</v>
      </c>
      <c r="D461" s="7">
        <v>29867180</v>
      </c>
      <c r="E461" s="7">
        <v>34085441</v>
      </c>
      <c r="F461" s="7">
        <v>40722654</v>
      </c>
      <c r="G461" s="7">
        <v>38800685</v>
      </c>
      <c r="H461" s="7">
        <v>77960301.489999995</v>
      </c>
      <c r="I461" s="7">
        <v>81122709.760000005</v>
      </c>
      <c r="J461" s="7">
        <v>87329185.439999998</v>
      </c>
      <c r="K461" s="24"/>
    </row>
    <row r="462" spans="2:11" ht="16.5" thickTop="1" thickBot="1" x14ac:dyDescent="0.3">
      <c r="B462" s="13" t="s">
        <v>48</v>
      </c>
      <c r="C462" s="39">
        <v>20</v>
      </c>
      <c r="D462" s="7">
        <v>28570684.300000001</v>
      </c>
      <c r="E462" s="7">
        <v>33006562.010000002</v>
      </c>
      <c r="F462" s="7">
        <v>36895350.090000004</v>
      </c>
      <c r="G462" s="7">
        <v>35691047.020000003</v>
      </c>
      <c r="H462" s="7">
        <v>70181484.769999996</v>
      </c>
      <c r="I462" s="7">
        <v>78051513.180000007</v>
      </c>
      <c r="J462" s="7">
        <v>75360652.75</v>
      </c>
      <c r="K462" s="24"/>
    </row>
    <row r="463" spans="2:11" ht="16.5" thickTop="1" thickBot="1" x14ac:dyDescent="0.3">
      <c r="B463" s="13" t="s">
        <v>49</v>
      </c>
      <c r="C463" s="39">
        <v>30</v>
      </c>
      <c r="D463" s="7">
        <v>1296495.7</v>
      </c>
      <c r="E463" s="7">
        <v>1078878.99</v>
      </c>
      <c r="F463" s="7">
        <v>3827303.91</v>
      </c>
      <c r="G463" s="7">
        <v>3109637.98</v>
      </c>
      <c r="H463" s="7">
        <v>7778816.7199999997</v>
      </c>
      <c r="I463" s="7">
        <v>3071196.58</v>
      </c>
      <c r="J463" s="7">
        <v>11968532.689999999</v>
      </c>
      <c r="K463" s="24"/>
    </row>
    <row r="464" spans="2:11" ht="16.5" thickTop="1" thickBot="1" x14ac:dyDescent="0.3">
      <c r="B464" s="13" t="s">
        <v>12</v>
      </c>
      <c r="C464" s="39">
        <v>40</v>
      </c>
      <c r="D464" s="7">
        <v>0</v>
      </c>
      <c r="E464" s="7">
        <v>0</v>
      </c>
      <c r="F464" s="7">
        <v>0</v>
      </c>
      <c r="G464" s="7">
        <v>0</v>
      </c>
      <c r="H464" s="7">
        <v>5029411.76</v>
      </c>
      <c r="I464" s="7">
        <v>0</v>
      </c>
      <c r="J464" s="7">
        <v>9056641</v>
      </c>
      <c r="K464" s="24"/>
    </row>
    <row r="465" spans="2:11" ht="16.5" thickTop="1" thickBot="1" x14ac:dyDescent="0.3">
      <c r="B465" s="13" t="s">
        <v>50</v>
      </c>
      <c r="C465" s="39">
        <v>50</v>
      </c>
      <c r="D465" s="7">
        <v>1296495.7</v>
      </c>
      <c r="E465" s="7">
        <v>1078878.99</v>
      </c>
      <c r="F465" s="7">
        <v>3827303.91</v>
      </c>
      <c r="G465" s="7">
        <v>3109637.98</v>
      </c>
      <c r="H465" s="7">
        <v>2749404.96</v>
      </c>
      <c r="I465" s="7">
        <v>3071196.58</v>
      </c>
      <c r="J465" s="7">
        <v>2911891.6899999995</v>
      </c>
      <c r="K465" s="24"/>
    </row>
    <row r="466" spans="2:11" ht="16.5" thickTop="1" thickBot="1" x14ac:dyDescent="0.3">
      <c r="B466" s="12" t="s">
        <v>397</v>
      </c>
      <c r="C466" s="39"/>
      <c r="D466" s="7"/>
      <c r="E466" s="7"/>
      <c r="F466" s="7"/>
      <c r="G466" s="7"/>
      <c r="H466" s="7"/>
      <c r="I466" s="7"/>
      <c r="J466" s="7"/>
      <c r="K466" s="24"/>
    </row>
    <row r="467" spans="2:11" ht="16.5" thickTop="1" thickBot="1" x14ac:dyDescent="0.3">
      <c r="B467" s="13" t="s">
        <v>47</v>
      </c>
      <c r="C467" s="39">
        <v>10</v>
      </c>
      <c r="D467" s="7">
        <v>6229436359</v>
      </c>
      <c r="E467" s="7">
        <v>6519132301</v>
      </c>
      <c r="F467" s="7">
        <v>6933632130.4200001</v>
      </c>
      <c r="G467" s="7">
        <v>7142041110.5200005</v>
      </c>
      <c r="H467" s="7">
        <v>8566581702.3400002</v>
      </c>
      <c r="I467" s="7">
        <v>8915620741.5</v>
      </c>
      <c r="J467" s="7">
        <v>9387126167.8999996</v>
      </c>
      <c r="K467" s="24"/>
    </row>
    <row r="468" spans="2:11" ht="16.5" thickTop="1" thickBot="1" x14ac:dyDescent="0.3">
      <c r="B468" s="13" t="s">
        <v>48</v>
      </c>
      <c r="C468" s="39">
        <v>20</v>
      </c>
      <c r="D468" s="7">
        <v>6221605195.9300003</v>
      </c>
      <c r="E468" s="7">
        <v>6495484717</v>
      </c>
      <c r="F468" s="7">
        <v>6811873441.8999996</v>
      </c>
      <c r="G468" s="7">
        <v>7138706667.4200001</v>
      </c>
      <c r="H468" s="7">
        <v>8451151788.25</v>
      </c>
      <c r="I468" s="7">
        <v>8904327348.2800007</v>
      </c>
      <c r="J468" s="7">
        <v>9359253377.2999992</v>
      </c>
      <c r="K468" s="24"/>
    </row>
    <row r="469" spans="2:11" ht="16.5" thickTop="1" thickBot="1" x14ac:dyDescent="0.3">
      <c r="B469" s="13" t="s">
        <v>49</v>
      </c>
      <c r="C469" s="39">
        <v>30</v>
      </c>
      <c r="D469" s="7">
        <v>7831163.0700000003</v>
      </c>
      <c r="E469" s="7">
        <v>23647584.100000001</v>
      </c>
      <c r="F469" s="7">
        <v>121758688.52</v>
      </c>
      <c r="G469" s="7">
        <v>3334443.1</v>
      </c>
      <c r="H469" s="7">
        <v>115429914.09</v>
      </c>
      <c r="I469" s="7">
        <v>11293393.220000001</v>
      </c>
      <c r="J469" s="7">
        <v>27872790.600000001</v>
      </c>
      <c r="K469" s="24"/>
    </row>
    <row r="470" spans="2:11" ht="16.5" thickTop="1" thickBot="1" x14ac:dyDescent="0.3">
      <c r="B470" s="13" t="s">
        <v>12</v>
      </c>
      <c r="C470" s="39">
        <v>40</v>
      </c>
      <c r="D470" s="7">
        <v>0</v>
      </c>
      <c r="E470" s="7">
        <v>0</v>
      </c>
      <c r="F470" s="7">
        <v>0</v>
      </c>
      <c r="G470" s="7">
        <v>0</v>
      </c>
      <c r="H470" s="7">
        <v>0</v>
      </c>
      <c r="I470" s="7">
        <v>0</v>
      </c>
      <c r="J470" s="7">
        <v>0</v>
      </c>
      <c r="K470" s="24"/>
    </row>
    <row r="471" spans="2:11" ht="16.5" thickTop="1" thickBot="1" x14ac:dyDescent="0.3">
      <c r="B471" s="13" t="s">
        <v>50</v>
      </c>
      <c r="C471" s="39">
        <v>50</v>
      </c>
      <c r="D471" s="7">
        <v>7831163.0700000003</v>
      </c>
      <c r="E471" s="7">
        <v>23647584.100000001</v>
      </c>
      <c r="F471" s="7">
        <v>121758688.52</v>
      </c>
      <c r="G471" s="7">
        <v>3334443.1</v>
      </c>
      <c r="H471" s="7">
        <v>115429914.09</v>
      </c>
      <c r="I471" s="7">
        <v>11293393.220000001</v>
      </c>
      <c r="J471" s="7">
        <v>27872790.600000001</v>
      </c>
      <c r="K471" s="24"/>
    </row>
    <row r="472" spans="2:11" ht="16.5" thickTop="1" thickBot="1" x14ac:dyDescent="0.3">
      <c r="B472" s="12" t="s">
        <v>2654</v>
      </c>
      <c r="C472" s="39"/>
      <c r="D472" s="7"/>
      <c r="E472" s="7"/>
      <c r="F472" s="7"/>
      <c r="G472" s="7"/>
      <c r="H472" s="7"/>
      <c r="I472" s="7"/>
      <c r="J472" s="7"/>
      <c r="K472" s="24"/>
    </row>
    <row r="473" spans="2:11" ht="16.5" thickTop="1" thickBot="1" x14ac:dyDescent="0.3">
      <c r="B473" s="13" t="s">
        <v>47</v>
      </c>
      <c r="C473" s="39">
        <v>10</v>
      </c>
      <c r="D473" s="7">
        <v>0</v>
      </c>
      <c r="E473" s="7">
        <v>0</v>
      </c>
      <c r="F473" s="7">
        <v>0</v>
      </c>
      <c r="G473" s="7">
        <v>0</v>
      </c>
      <c r="H473" s="7">
        <v>0</v>
      </c>
      <c r="I473" s="7">
        <v>0</v>
      </c>
      <c r="J473" s="7">
        <v>188418050.44999999</v>
      </c>
      <c r="K473" s="24"/>
    </row>
    <row r="474" spans="2:11" ht="16.5" thickTop="1" thickBot="1" x14ac:dyDescent="0.3">
      <c r="B474" s="13" t="s">
        <v>48</v>
      </c>
      <c r="C474" s="39">
        <v>20</v>
      </c>
      <c r="D474" s="7">
        <v>0</v>
      </c>
      <c r="E474" s="7">
        <v>0</v>
      </c>
      <c r="F474" s="7">
        <v>0</v>
      </c>
      <c r="G474" s="7">
        <v>0</v>
      </c>
      <c r="H474" s="7">
        <v>0</v>
      </c>
      <c r="I474" s="7">
        <v>0</v>
      </c>
      <c r="J474" s="7">
        <v>188318357</v>
      </c>
      <c r="K474" s="24"/>
    </row>
    <row r="475" spans="2:11" ht="16.5" thickTop="1" thickBot="1" x14ac:dyDescent="0.3">
      <c r="B475" s="13" t="s">
        <v>49</v>
      </c>
      <c r="C475" s="39">
        <v>30</v>
      </c>
      <c r="D475" s="7">
        <v>0</v>
      </c>
      <c r="E475" s="7">
        <v>0</v>
      </c>
      <c r="F475" s="7">
        <v>0</v>
      </c>
      <c r="G475" s="7">
        <v>0</v>
      </c>
      <c r="H475" s="7">
        <v>0</v>
      </c>
      <c r="I475" s="7">
        <v>0</v>
      </c>
      <c r="J475" s="7">
        <v>99693.45</v>
      </c>
      <c r="K475" s="24"/>
    </row>
    <row r="476" spans="2:11" ht="16.5" thickTop="1" thickBot="1" x14ac:dyDescent="0.3">
      <c r="B476" s="13" t="s">
        <v>12</v>
      </c>
      <c r="C476" s="39">
        <v>40</v>
      </c>
      <c r="D476" s="7">
        <v>0</v>
      </c>
      <c r="E476" s="7">
        <v>0</v>
      </c>
      <c r="F476" s="7">
        <v>0</v>
      </c>
      <c r="G476" s="7">
        <v>0</v>
      </c>
      <c r="H476" s="7">
        <v>0</v>
      </c>
      <c r="I476" s="7">
        <v>0</v>
      </c>
      <c r="J476" s="7">
        <v>99693.45</v>
      </c>
      <c r="K476" s="24"/>
    </row>
    <row r="477" spans="2:11" ht="16.5" thickTop="1" thickBot="1" x14ac:dyDescent="0.3">
      <c r="B477" s="13" t="s">
        <v>50</v>
      </c>
      <c r="C477" s="39">
        <v>50</v>
      </c>
      <c r="D477" s="7">
        <v>0</v>
      </c>
      <c r="E477" s="7">
        <v>0</v>
      </c>
      <c r="F477" s="7">
        <v>0</v>
      </c>
      <c r="G477" s="7">
        <v>0</v>
      </c>
      <c r="H477" s="7">
        <v>0</v>
      </c>
      <c r="I477" s="7">
        <v>0</v>
      </c>
      <c r="J477" s="7">
        <v>0</v>
      </c>
      <c r="K477" s="24"/>
    </row>
    <row r="478" spans="2:11" ht="16.5" thickTop="1" thickBot="1" x14ac:dyDescent="0.3">
      <c r="B478" s="11" t="s">
        <v>377</v>
      </c>
      <c r="C478" s="39"/>
      <c r="D478" s="7"/>
      <c r="E478" s="7"/>
      <c r="F478" s="7"/>
      <c r="G478" s="7"/>
      <c r="H478" s="7"/>
      <c r="I478" s="7"/>
      <c r="J478" s="7"/>
      <c r="K478" s="24"/>
    </row>
    <row r="479" spans="2:11" ht="16.5" thickTop="1" thickBot="1" x14ac:dyDescent="0.3">
      <c r="B479" s="12" t="s">
        <v>379</v>
      </c>
      <c r="C479" s="39"/>
      <c r="D479" s="7"/>
      <c r="E479" s="7"/>
      <c r="F479" s="7"/>
      <c r="G479" s="7"/>
      <c r="H479" s="7"/>
      <c r="I479" s="7"/>
      <c r="J479" s="7"/>
      <c r="K479" s="24"/>
    </row>
    <row r="480" spans="2:11" ht="16.5" thickTop="1" thickBot="1" x14ac:dyDescent="0.3">
      <c r="B480" s="13" t="s">
        <v>47</v>
      </c>
      <c r="C480" s="39">
        <v>10</v>
      </c>
      <c r="D480" s="7">
        <v>7065425</v>
      </c>
      <c r="E480" s="7">
        <v>7991582.1500000004</v>
      </c>
      <c r="F480" s="7">
        <v>7026376.2199999997</v>
      </c>
      <c r="G480" s="7">
        <v>7329479</v>
      </c>
      <c r="H480" s="7">
        <v>13287147</v>
      </c>
      <c r="I480" s="7">
        <v>15250724.439999999</v>
      </c>
      <c r="J480" s="7">
        <v>21867753.550000001</v>
      </c>
      <c r="K480" s="24"/>
    </row>
    <row r="481" spans="2:11" ht="16.5" thickTop="1" thickBot="1" x14ac:dyDescent="0.3">
      <c r="B481" s="13" t="s">
        <v>48</v>
      </c>
      <c r="C481" s="39">
        <v>20</v>
      </c>
      <c r="D481" s="7">
        <v>7065425</v>
      </c>
      <c r="E481" s="7">
        <v>6754175.5999999996</v>
      </c>
      <c r="F481" s="7">
        <v>6499250.3899999997</v>
      </c>
      <c r="G481" s="7">
        <v>7266061.5999999996</v>
      </c>
      <c r="H481" s="7">
        <v>10921732.48</v>
      </c>
      <c r="I481" s="7">
        <v>13009333.699999999</v>
      </c>
      <c r="J481" s="7">
        <v>10650158.4</v>
      </c>
      <c r="K481" s="24"/>
    </row>
    <row r="482" spans="2:11" ht="16.5" thickTop="1" thickBot="1" x14ac:dyDescent="0.3">
      <c r="B482" s="13" t="s">
        <v>49</v>
      </c>
      <c r="C482" s="39">
        <v>30</v>
      </c>
      <c r="D482" s="7">
        <v>0</v>
      </c>
      <c r="E482" s="7">
        <v>1237406.55</v>
      </c>
      <c r="F482" s="7">
        <v>527125.82999999996</v>
      </c>
      <c r="G482" s="7">
        <v>63417.4</v>
      </c>
      <c r="H482" s="7">
        <v>2365414.52</v>
      </c>
      <c r="I482" s="7">
        <v>2241390.7400000002</v>
      </c>
      <c r="J482" s="7">
        <v>11217595.15</v>
      </c>
      <c r="K482" s="24"/>
    </row>
    <row r="483" spans="2:11" ht="16.5" thickTop="1" thickBot="1" x14ac:dyDescent="0.3">
      <c r="B483" s="13" t="s">
        <v>12</v>
      </c>
      <c r="C483" s="39">
        <v>40</v>
      </c>
      <c r="D483" s="7">
        <v>0</v>
      </c>
      <c r="E483" s="7">
        <v>0</v>
      </c>
      <c r="F483" s="7">
        <v>0</v>
      </c>
      <c r="G483" s="7">
        <v>0</v>
      </c>
      <c r="H483" s="7">
        <v>0</v>
      </c>
      <c r="I483" s="7">
        <v>0</v>
      </c>
      <c r="J483" s="7">
        <v>11000000</v>
      </c>
      <c r="K483" s="24"/>
    </row>
    <row r="484" spans="2:11" ht="16.5" thickTop="1" thickBot="1" x14ac:dyDescent="0.3">
      <c r="B484" s="13" t="s">
        <v>50</v>
      </c>
      <c r="C484" s="39">
        <v>50</v>
      </c>
      <c r="D484" s="7">
        <v>0</v>
      </c>
      <c r="E484" s="7">
        <v>1237406.55</v>
      </c>
      <c r="F484" s="7">
        <v>527125.82999999996</v>
      </c>
      <c r="G484" s="7">
        <v>63417.4</v>
      </c>
      <c r="H484" s="7">
        <v>2365414.52</v>
      </c>
      <c r="I484" s="7">
        <v>2241390.7400000002</v>
      </c>
      <c r="J484" s="7">
        <v>217595.15000000037</v>
      </c>
      <c r="K484" s="24"/>
    </row>
    <row r="485" spans="2:11" ht="16.5" thickTop="1" thickBot="1" x14ac:dyDescent="0.3">
      <c r="B485" s="12" t="s">
        <v>381</v>
      </c>
      <c r="C485" s="39"/>
      <c r="D485" s="7"/>
      <c r="E485" s="7"/>
      <c r="F485" s="7"/>
      <c r="G485" s="7"/>
      <c r="H485" s="7"/>
      <c r="I485" s="7"/>
      <c r="J485" s="7"/>
      <c r="K485" s="24"/>
    </row>
    <row r="486" spans="2:11" ht="16.5" thickTop="1" thickBot="1" x14ac:dyDescent="0.3">
      <c r="B486" s="13" t="s">
        <v>47</v>
      </c>
      <c r="C486" s="39">
        <v>10</v>
      </c>
      <c r="D486" s="7">
        <v>820950</v>
      </c>
      <c r="E486" s="7">
        <v>1934813.36</v>
      </c>
      <c r="F486" s="7">
        <v>4252048.5599999996</v>
      </c>
      <c r="G486" s="7">
        <v>1879738.37</v>
      </c>
      <c r="H486" s="7">
        <v>2589326.7599999998</v>
      </c>
      <c r="I486" s="7">
        <v>1540860.93</v>
      </c>
      <c r="J486" s="7">
        <v>8232032.5999999996</v>
      </c>
      <c r="K486" s="24"/>
    </row>
    <row r="487" spans="2:11" ht="16.5" thickTop="1" thickBot="1" x14ac:dyDescent="0.3">
      <c r="B487" s="13" t="s">
        <v>48</v>
      </c>
      <c r="C487" s="39">
        <v>20</v>
      </c>
      <c r="D487" s="7">
        <v>820949.17</v>
      </c>
      <c r="E487" s="7">
        <v>1405121.93</v>
      </c>
      <c r="F487" s="7">
        <v>3754789.4</v>
      </c>
      <c r="G487" s="7">
        <v>1879736.53</v>
      </c>
      <c r="H487" s="7">
        <v>2234629.36</v>
      </c>
      <c r="I487" s="7">
        <v>1531852.33</v>
      </c>
      <c r="J487" s="7">
        <v>3232025.21</v>
      </c>
      <c r="K487" s="24"/>
    </row>
    <row r="488" spans="2:11" ht="16.5" thickTop="1" thickBot="1" x14ac:dyDescent="0.3">
      <c r="B488" s="13" t="s">
        <v>49</v>
      </c>
      <c r="C488" s="39">
        <v>30</v>
      </c>
      <c r="D488" s="7">
        <v>0.83</v>
      </c>
      <c r="E488" s="7">
        <v>529691.43000000005</v>
      </c>
      <c r="F488" s="7">
        <v>497259.16</v>
      </c>
      <c r="G488" s="7">
        <v>1.84</v>
      </c>
      <c r="H488" s="7">
        <v>354697.4</v>
      </c>
      <c r="I488" s="7">
        <v>9008.6</v>
      </c>
      <c r="J488" s="7">
        <v>5000007.3899999997</v>
      </c>
      <c r="K488" s="24"/>
    </row>
    <row r="489" spans="2:11" ht="16.5" thickTop="1" thickBot="1" x14ac:dyDescent="0.3">
      <c r="B489" s="13" t="s">
        <v>12</v>
      </c>
      <c r="C489" s="39">
        <v>40</v>
      </c>
      <c r="D489" s="7">
        <v>0</v>
      </c>
      <c r="E489" s="7">
        <v>0</v>
      </c>
      <c r="F489" s="7">
        <v>0</v>
      </c>
      <c r="G489" s="7">
        <v>0</v>
      </c>
      <c r="H489" s="7">
        <v>0</v>
      </c>
      <c r="I489" s="7">
        <v>0</v>
      </c>
      <c r="J489" s="7">
        <v>5000000</v>
      </c>
      <c r="K489" s="24"/>
    </row>
    <row r="490" spans="2:11" ht="16.5" thickTop="1" thickBot="1" x14ac:dyDescent="0.3">
      <c r="B490" s="13" t="s">
        <v>50</v>
      </c>
      <c r="C490" s="39">
        <v>50</v>
      </c>
      <c r="D490" s="7">
        <v>0.83</v>
      </c>
      <c r="E490" s="7">
        <v>529691.43000000005</v>
      </c>
      <c r="F490" s="7">
        <v>497259.16</v>
      </c>
      <c r="G490" s="7">
        <v>1.84</v>
      </c>
      <c r="H490" s="7">
        <v>354697.4</v>
      </c>
      <c r="I490" s="7">
        <v>9008.6</v>
      </c>
      <c r="J490" s="7">
        <v>7.3899999996647239</v>
      </c>
      <c r="K490" s="24"/>
    </row>
    <row r="491" spans="2:11" ht="16.5" thickTop="1" thickBot="1" x14ac:dyDescent="0.3">
      <c r="B491" s="12" t="s">
        <v>383</v>
      </c>
      <c r="C491" s="39"/>
      <c r="D491" s="7"/>
      <c r="E491" s="7"/>
      <c r="F491" s="7"/>
      <c r="G491" s="7"/>
      <c r="H491" s="7"/>
      <c r="I491" s="7"/>
      <c r="J491" s="7"/>
      <c r="K491" s="24"/>
    </row>
    <row r="492" spans="2:11" ht="16.5" thickTop="1" thickBot="1" x14ac:dyDescent="0.3">
      <c r="B492" s="13" t="s">
        <v>47</v>
      </c>
      <c r="C492" s="39">
        <v>10</v>
      </c>
      <c r="D492" s="7">
        <v>28269589</v>
      </c>
      <c r="E492" s="7">
        <v>28941841.530000001</v>
      </c>
      <c r="F492" s="7">
        <v>28243099.16</v>
      </c>
      <c r="G492" s="7">
        <v>28386691</v>
      </c>
      <c r="H492" s="7">
        <v>28729097</v>
      </c>
      <c r="I492" s="7">
        <v>28714014.23</v>
      </c>
      <c r="J492" s="7">
        <v>35305128.82</v>
      </c>
      <c r="K492" s="24"/>
    </row>
    <row r="493" spans="2:11" ht="16.5" thickTop="1" thickBot="1" x14ac:dyDescent="0.3">
      <c r="B493" s="13" t="s">
        <v>48</v>
      </c>
      <c r="C493" s="39">
        <v>20</v>
      </c>
      <c r="D493" s="7">
        <v>28269589</v>
      </c>
      <c r="E493" s="7">
        <v>27047051.710000001</v>
      </c>
      <c r="F493" s="7">
        <v>28243099.16</v>
      </c>
      <c r="G493" s="7">
        <v>28386654.829999998</v>
      </c>
      <c r="H493" s="7">
        <v>28723870.59</v>
      </c>
      <c r="I493" s="7">
        <v>28711198.969999999</v>
      </c>
      <c r="J493" s="7">
        <v>34539503.060000002</v>
      </c>
      <c r="K493" s="24"/>
    </row>
    <row r="494" spans="2:11" ht="16.5" thickTop="1" thickBot="1" x14ac:dyDescent="0.3">
      <c r="B494" s="13" t="s">
        <v>49</v>
      </c>
      <c r="C494" s="39">
        <v>30</v>
      </c>
      <c r="D494" s="7">
        <v>0</v>
      </c>
      <c r="E494" s="7">
        <v>1894789.82</v>
      </c>
      <c r="F494" s="7">
        <v>0</v>
      </c>
      <c r="G494" s="7">
        <v>36.17</v>
      </c>
      <c r="H494" s="7">
        <v>5226.41</v>
      </c>
      <c r="I494" s="7">
        <v>2815.26</v>
      </c>
      <c r="J494" s="7">
        <v>765625.76</v>
      </c>
      <c r="K494" s="24"/>
    </row>
    <row r="495" spans="2:11" ht="16.5" thickTop="1" thickBot="1" x14ac:dyDescent="0.3">
      <c r="B495" s="13" t="s">
        <v>12</v>
      </c>
      <c r="C495" s="39">
        <v>40</v>
      </c>
      <c r="D495" s="7">
        <v>0</v>
      </c>
      <c r="E495" s="7">
        <v>0</v>
      </c>
      <c r="F495" s="7">
        <v>0</v>
      </c>
      <c r="G495" s="7">
        <v>0</v>
      </c>
      <c r="H495" s="7">
        <v>0</v>
      </c>
      <c r="I495" s="7">
        <v>0</v>
      </c>
      <c r="J495" s="7">
        <v>265625.76</v>
      </c>
      <c r="K495" s="24"/>
    </row>
    <row r="496" spans="2:11" ht="16.5" thickTop="1" thickBot="1" x14ac:dyDescent="0.3">
      <c r="B496" s="13" t="s">
        <v>50</v>
      </c>
      <c r="C496" s="39">
        <v>50</v>
      </c>
      <c r="D496" s="7">
        <v>0</v>
      </c>
      <c r="E496" s="7">
        <v>1894789.82</v>
      </c>
      <c r="F496" s="7">
        <v>0</v>
      </c>
      <c r="G496" s="7">
        <v>36.17</v>
      </c>
      <c r="H496" s="7">
        <v>5226.41</v>
      </c>
      <c r="I496" s="7">
        <v>2815.26</v>
      </c>
      <c r="J496" s="7">
        <v>500000</v>
      </c>
      <c r="K496" s="24"/>
    </row>
    <row r="497" spans="2:11" ht="16.5" thickTop="1" thickBot="1" x14ac:dyDescent="0.3">
      <c r="B497" s="12" t="s">
        <v>385</v>
      </c>
      <c r="C497" s="39"/>
      <c r="D497" s="7"/>
      <c r="E497" s="7"/>
      <c r="F497" s="7"/>
      <c r="G497" s="7"/>
      <c r="H497" s="7"/>
      <c r="I497" s="7"/>
      <c r="J497" s="7"/>
      <c r="K497" s="24"/>
    </row>
    <row r="498" spans="2:11" ht="16.5" thickTop="1" thickBot="1" x14ac:dyDescent="0.3">
      <c r="B498" s="13" t="s">
        <v>47</v>
      </c>
      <c r="C498" s="39">
        <v>10</v>
      </c>
      <c r="D498" s="7">
        <v>2237658</v>
      </c>
      <c r="E498" s="7">
        <v>2384540.44</v>
      </c>
      <c r="F498" s="7">
        <v>1934042.59</v>
      </c>
      <c r="G498" s="7">
        <v>2198414</v>
      </c>
      <c r="H498" s="7">
        <v>2220441</v>
      </c>
      <c r="I498" s="7">
        <v>2110168.64</v>
      </c>
      <c r="J498" s="7">
        <v>4262155.5</v>
      </c>
      <c r="K498" s="24"/>
    </row>
    <row r="499" spans="2:11" ht="16.5" thickTop="1" thickBot="1" x14ac:dyDescent="0.3">
      <c r="B499" s="13" t="s">
        <v>48</v>
      </c>
      <c r="C499" s="39">
        <v>20</v>
      </c>
      <c r="D499" s="7">
        <v>2237656.29</v>
      </c>
      <c r="E499" s="7">
        <v>1885686.77</v>
      </c>
      <c r="F499" s="7">
        <v>1839306.38</v>
      </c>
      <c r="G499" s="7">
        <v>2197726.0699999998</v>
      </c>
      <c r="H499" s="7">
        <v>2218064.29</v>
      </c>
      <c r="I499" s="7">
        <v>2103395.98</v>
      </c>
      <c r="J499" s="7">
        <v>4262154.6900000004</v>
      </c>
      <c r="K499" s="24"/>
    </row>
    <row r="500" spans="2:11" ht="16.5" thickTop="1" thickBot="1" x14ac:dyDescent="0.3">
      <c r="B500" s="13" t="s">
        <v>49</v>
      </c>
      <c r="C500" s="39">
        <v>30</v>
      </c>
      <c r="D500" s="7">
        <v>1.71</v>
      </c>
      <c r="E500" s="7">
        <v>498853.67</v>
      </c>
      <c r="F500" s="7">
        <v>94736.21</v>
      </c>
      <c r="G500" s="7">
        <v>687.93</v>
      </c>
      <c r="H500" s="7">
        <v>2376.71</v>
      </c>
      <c r="I500" s="7">
        <v>6772.66</v>
      </c>
      <c r="J500" s="7">
        <v>0.81</v>
      </c>
      <c r="K500" s="24"/>
    </row>
    <row r="501" spans="2:11" ht="16.5" thickTop="1" thickBot="1" x14ac:dyDescent="0.3">
      <c r="B501" s="13" t="s">
        <v>12</v>
      </c>
      <c r="C501" s="39">
        <v>40</v>
      </c>
      <c r="D501" s="7">
        <v>0</v>
      </c>
      <c r="E501" s="7">
        <v>0</v>
      </c>
      <c r="F501" s="7">
        <v>0</v>
      </c>
      <c r="G501" s="7">
        <v>0</v>
      </c>
      <c r="H501" s="7">
        <v>0</v>
      </c>
      <c r="I501" s="7">
        <v>0</v>
      </c>
      <c r="J501" s="7">
        <v>0</v>
      </c>
      <c r="K501" s="24"/>
    </row>
    <row r="502" spans="2:11" ht="16.5" thickTop="1" thickBot="1" x14ac:dyDescent="0.3">
      <c r="B502" s="13" t="s">
        <v>50</v>
      </c>
      <c r="C502" s="39">
        <v>50</v>
      </c>
      <c r="D502" s="7">
        <v>1.71</v>
      </c>
      <c r="E502" s="7">
        <v>498853.67</v>
      </c>
      <c r="F502" s="7">
        <v>94736.21</v>
      </c>
      <c r="G502" s="7">
        <v>687.93</v>
      </c>
      <c r="H502" s="7">
        <v>2376.71</v>
      </c>
      <c r="I502" s="7">
        <v>6772.66</v>
      </c>
      <c r="J502" s="7">
        <v>0.81</v>
      </c>
      <c r="K502" s="24"/>
    </row>
    <row r="503" spans="2:11" ht="16.5" thickTop="1" thickBot="1" x14ac:dyDescent="0.3">
      <c r="B503" s="12" t="s">
        <v>387</v>
      </c>
      <c r="C503" s="39"/>
      <c r="D503" s="7"/>
      <c r="E503" s="7"/>
      <c r="F503" s="7"/>
      <c r="G503" s="7"/>
      <c r="H503" s="7"/>
      <c r="I503" s="7"/>
      <c r="J503" s="7"/>
      <c r="K503" s="24"/>
    </row>
    <row r="504" spans="2:11" ht="16.5" thickTop="1" thickBot="1" x14ac:dyDescent="0.3">
      <c r="B504" s="13" t="s">
        <v>47</v>
      </c>
      <c r="C504" s="39">
        <v>10</v>
      </c>
      <c r="D504" s="7">
        <v>1758851</v>
      </c>
      <c r="E504" s="7">
        <v>1993664.24</v>
      </c>
      <c r="F504" s="7">
        <v>6930133.8300000001</v>
      </c>
      <c r="G504" s="7">
        <v>6043589</v>
      </c>
      <c r="H504" s="7">
        <v>5929691</v>
      </c>
      <c r="I504" s="7">
        <v>5868780.7599999998</v>
      </c>
      <c r="J504" s="7">
        <v>6237681.8300000001</v>
      </c>
      <c r="K504" s="24"/>
    </row>
    <row r="505" spans="2:11" ht="16.5" thickTop="1" thickBot="1" x14ac:dyDescent="0.3">
      <c r="B505" s="13" t="s">
        <v>48</v>
      </c>
      <c r="C505" s="39">
        <v>20</v>
      </c>
      <c r="D505" s="7">
        <v>1758851</v>
      </c>
      <c r="E505" s="7">
        <v>1891428.72</v>
      </c>
      <c r="F505" s="7">
        <v>6843439.1900000004</v>
      </c>
      <c r="G505" s="7">
        <v>6035690.6399999997</v>
      </c>
      <c r="H505" s="7">
        <v>5911029.2400000002</v>
      </c>
      <c r="I505" s="7">
        <v>5847756.7999999998</v>
      </c>
      <c r="J505" s="7">
        <v>6237680.8300000001</v>
      </c>
      <c r="K505" s="24"/>
    </row>
    <row r="506" spans="2:11" ht="16.5" thickTop="1" thickBot="1" x14ac:dyDescent="0.3">
      <c r="B506" s="13" t="s">
        <v>49</v>
      </c>
      <c r="C506" s="39">
        <v>30</v>
      </c>
      <c r="D506" s="7">
        <v>0</v>
      </c>
      <c r="E506" s="7">
        <v>102235.52</v>
      </c>
      <c r="F506" s="7">
        <v>86694.64</v>
      </c>
      <c r="G506" s="7">
        <v>7898.36</v>
      </c>
      <c r="H506" s="7">
        <v>18661.759999999998</v>
      </c>
      <c r="I506" s="7">
        <v>21023.96</v>
      </c>
      <c r="J506" s="7">
        <v>1</v>
      </c>
      <c r="K506" s="24"/>
    </row>
    <row r="507" spans="2:11" ht="16.5" thickTop="1" thickBot="1" x14ac:dyDescent="0.3">
      <c r="B507" s="13" t="s">
        <v>12</v>
      </c>
      <c r="C507" s="39">
        <v>40</v>
      </c>
      <c r="D507" s="7">
        <v>0</v>
      </c>
      <c r="E507" s="7">
        <v>0</v>
      </c>
      <c r="F507" s="7">
        <v>0</v>
      </c>
      <c r="G507" s="7">
        <v>0</v>
      </c>
      <c r="H507" s="7">
        <v>0</v>
      </c>
      <c r="I507" s="7">
        <v>0</v>
      </c>
      <c r="J507" s="7">
        <v>0</v>
      </c>
      <c r="K507" s="24"/>
    </row>
    <row r="508" spans="2:11" ht="16.5" thickTop="1" thickBot="1" x14ac:dyDescent="0.3">
      <c r="B508" s="13" t="s">
        <v>50</v>
      </c>
      <c r="C508" s="39">
        <v>50</v>
      </c>
      <c r="D508" s="7">
        <v>0</v>
      </c>
      <c r="E508" s="7">
        <v>102235.52</v>
      </c>
      <c r="F508" s="7">
        <v>86694.64</v>
      </c>
      <c r="G508" s="7">
        <v>7898.36</v>
      </c>
      <c r="H508" s="7">
        <v>18661.759999999998</v>
      </c>
      <c r="I508" s="7">
        <v>21023.96</v>
      </c>
      <c r="J508" s="7">
        <v>1</v>
      </c>
      <c r="K508" s="24"/>
    </row>
    <row r="509" spans="2:11" ht="16.5" thickTop="1" thickBot="1" x14ac:dyDescent="0.3">
      <c r="B509" s="12" t="s">
        <v>388</v>
      </c>
      <c r="C509" s="39"/>
      <c r="D509" s="7"/>
      <c r="E509" s="7"/>
      <c r="F509" s="7"/>
      <c r="G509" s="7"/>
      <c r="H509" s="7"/>
      <c r="I509" s="7"/>
      <c r="J509" s="7"/>
      <c r="K509" s="24"/>
    </row>
    <row r="510" spans="2:11" ht="16.5" thickTop="1" thickBot="1" x14ac:dyDescent="0.3">
      <c r="B510" s="13" t="s">
        <v>47</v>
      </c>
      <c r="C510" s="39">
        <v>10</v>
      </c>
      <c r="D510" s="7">
        <v>19720897</v>
      </c>
      <c r="E510" s="7">
        <v>19509202.59</v>
      </c>
      <c r="F510" s="7">
        <v>22450810</v>
      </c>
      <c r="G510" s="7">
        <v>24083856.170000002</v>
      </c>
      <c r="H510" s="7">
        <v>24682571.289999999</v>
      </c>
      <c r="I510" s="7">
        <v>29355896.920000002</v>
      </c>
      <c r="J510" s="7">
        <v>31082560.870000001</v>
      </c>
      <c r="K510" s="24"/>
    </row>
    <row r="511" spans="2:11" ht="16.5" thickTop="1" thickBot="1" x14ac:dyDescent="0.3">
      <c r="B511" s="13" t="s">
        <v>48</v>
      </c>
      <c r="C511" s="39">
        <v>20</v>
      </c>
      <c r="D511" s="7">
        <v>19720897</v>
      </c>
      <c r="E511" s="7">
        <v>19509198.449999999</v>
      </c>
      <c r="F511" s="7">
        <v>20254393.41</v>
      </c>
      <c r="G511" s="7">
        <v>22848944.579999998</v>
      </c>
      <c r="H511" s="7">
        <v>23449652.829999998</v>
      </c>
      <c r="I511" s="7">
        <v>28938723.699999999</v>
      </c>
      <c r="J511" s="7">
        <v>25144558.699999999</v>
      </c>
      <c r="K511" s="24"/>
    </row>
    <row r="512" spans="2:11" ht="16.5" thickTop="1" thickBot="1" x14ac:dyDescent="0.3">
      <c r="B512" s="13" t="s">
        <v>49</v>
      </c>
      <c r="C512" s="39">
        <v>30</v>
      </c>
      <c r="D512" s="7">
        <v>0</v>
      </c>
      <c r="E512" s="7">
        <v>4.1399999999999997</v>
      </c>
      <c r="F512" s="7">
        <v>2196416.59</v>
      </c>
      <c r="G512" s="7">
        <v>1234911.5900000001</v>
      </c>
      <c r="H512" s="7">
        <v>1232918.46</v>
      </c>
      <c r="I512" s="7">
        <v>417173.22</v>
      </c>
      <c r="J512" s="7">
        <v>5938002.1699999999</v>
      </c>
      <c r="K512" s="24"/>
    </row>
    <row r="513" spans="2:11" ht="16.5" thickTop="1" thickBot="1" x14ac:dyDescent="0.3">
      <c r="B513" s="13" t="s">
        <v>12</v>
      </c>
      <c r="C513" s="39">
        <v>40</v>
      </c>
      <c r="D513" s="7">
        <v>0</v>
      </c>
      <c r="E513" s="7">
        <v>0</v>
      </c>
      <c r="F513" s="7">
        <v>0</v>
      </c>
      <c r="G513" s="7">
        <v>0</v>
      </c>
      <c r="H513" s="7">
        <v>0</v>
      </c>
      <c r="I513" s="7">
        <v>0</v>
      </c>
      <c r="J513" s="7">
        <v>5138000</v>
      </c>
      <c r="K513" s="24"/>
    </row>
    <row r="514" spans="2:11" ht="16.5" thickTop="1" thickBot="1" x14ac:dyDescent="0.3">
      <c r="B514" s="13" t="s">
        <v>50</v>
      </c>
      <c r="C514" s="39">
        <v>50</v>
      </c>
      <c r="D514" s="7">
        <v>0</v>
      </c>
      <c r="E514" s="7">
        <v>4.1399999999999997</v>
      </c>
      <c r="F514" s="7">
        <v>2196416.59</v>
      </c>
      <c r="G514" s="7">
        <v>1234911.5900000001</v>
      </c>
      <c r="H514" s="7">
        <v>1232918.46</v>
      </c>
      <c r="I514" s="7">
        <v>417173.22</v>
      </c>
      <c r="J514" s="7">
        <v>800002.16999999993</v>
      </c>
      <c r="K514" s="24"/>
    </row>
    <row r="515" spans="2:11" ht="16.5" thickTop="1" thickBot="1" x14ac:dyDescent="0.3">
      <c r="B515" s="12" t="s">
        <v>390</v>
      </c>
      <c r="C515" s="39"/>
      <c r="D515" s="7"/>
      <c r="E515" s="7"/>
      <c r="F515" s="7"/>
      <c r="G515" s="7"/>
      <c r="H515" s="7"/>
      <c r="I515" s="7"/>
      <c r="J515" s="7"/>
      <c r="K515" s="24"/>
    </row>
    <row r="516" spans="2:11" ht="16.5" thickTop="1" thickBot="1" x14ac:dyDescent="0.3">
      <c r="B516" s="13" t="s">
        <v>47</v>
      </c>
      <c r="C516" s="39">
        <v>10</v>
      </c>
      <c r="D516" s="7">
        <v>319466</v>
      </c>
      <c r="E516" s="7">
        <v>714239.88</v>
      </c>
      <c r="F516" s="7">
        <v>804691.44</v>
      </c>
      <c r="G516" s="7">
        <v>941167</v>
      </c>
      <c r="H516" s="7">
        <v>1201419.9099999999</v>
      </c>
      <c r="I516" s="7">
        <v>662071.91</v>
      </c>
      <c r="J516" s="7">
        <v>989030.53</v>
      </c>
      <c r="K516" s="24"/>
    </row>
    <row r="517" spans="2:11" ht="16.5" thickTop="1" thickBot="1" x14ac:dyDescent="0.3">
      <c r="B517" s="13" t="s">
        <v>48</v>
      </c>
      <c r="C517" s="39">
        <v>20</v>
      </c>
      <c r="D517" s="7">
        <v>319465.96000000002</v>
      </c>
      <c r="E517" s="7">
        <v>595895.21</v>
      </c>
      <c r="F517" s="7">
        <v>560372.31000000006</v>
      </c>
      <c r="G517" s="7">
        <v>770475.09</v>
      </c>
      <c r="H517" s="7">
        <v>701702.47</v>
      </c>
      <c r="I517" s="7">
        <v>661998.80000000005</v>
      </c>
      <c r="J517" s="7">
        <v>989029.62</v>
      </c>
      <c r="K517" s="24"/>
    </row>
    <row r="518" spans="2:11" ht="16.5" thickTop="1" thickBot="1" x14ac:dyDescent="0.3">
      <c r="B518" s="13" t="s">
        <v>49</v>
      </c>
      <c r="C518" s="39">
        <v>30</v>
      </c>
      <c r="D518" s="7">
        <v>0.04</v>
      </c>
      <c r="E518" s="7">
        <v>118344.67</v>
      </c>
      <c r="F518" s="7">
        <v>244319.13</v>
      </c>
      <c r="G518" s="7">
        <v>170691.91</v>
      </c>
      <c r="H518" s="7">
        <v>499717.44</v>
      </c>
      <c r="I518" s="7">
        <v>73.11</v>
      </c>
      <c r="J518" s="7">
        <v>0.91</v>
      </c>
      <c r="K518" s="24"/>
    </row>
    <row r="519" spans="2:11" ht="16.5" thickTop="1" thickBot="1" x14ac:dyDescent="0.3">
      <c r="B519" s="13" t="s">
        <v>12</v>
      </c>
      <c r="C519" s="39">
        <v>40</v>
      </c>
      <c r="D519" s="7">
        <v>0</v>
      </c>
      <c r="E519" s="7">
        <v>0</v>
      </c>
      <c r="F519" s="7">
        <v>0</v>
      </c>
      <c r="G519" s="7">
        <v>0</v>
      </c>
      <c r="H519" s="7">
        <v>0</v>
      </c>
      <c r="I519" s="7">
        <v>0</v>
      </c>
      <c r="J519" s="7">
        <v>0</v>
      </c>
      <c r="K519" s="24"/>
    </row>
    <row r="520" spans="2:11" ht="16.5" thickTop="1" thickBot="1" x14ac:dyDescent="0.3">
      <c r="B520" s="13" t="s">
        <v>50</v>
      </c>
      <c r="C520" s="39">
        <v>50</v>
      </c>
      <c r="D520" s="7">
        <v>0.04</v>
      </c>
      <c r="E520" s="7">
        <v>118344.67</v>
      </c>
      <c r="F520" s="7">
        <v>244319.13</v>
      </c>
      <c r="G520" s="7">
        <v>170691.91</v>
      </c>
      <c r="H520" s="7">
        <v>499717.44</v>
      </c>
      <c r="I520" s="7">
        <v>73.11</v>
      </c>
      <c r="J520" s="7">
        <v>0.91</v>
      </c>
      <c r="K520" s="24"/>
    </row>
    <row r="521" spans="2:11" ht="16.5" thickTop="1" thickBot="1" x14ac:dyDescent="0.3">
      <c r="B521" s="11" t="s">
        <v>495</v>
      </c>
      <c r="C521" s="39"/>
      <c r="D521" s="7"/>
      <c r="E521" s="7"/>
      <c r="F521" s="7"/>
      <c r="G521" s="7"/>
      <c r="H521" s="7"/>
      <c r="I521" s="7"/>
      <c r="J521" s="7"/>
      <c r="K521" s="24"/>
    </row>
    <row r="522" spans="2:11" ht="16.5" thickTop="1" thickBot="1" x14ac:dyDescent="0.3">
      <c r="B522" s="12" t="s">
        <v>497</v>
      </c>
      <c r="C522" s="39"/>
      <c r="D522" s="7"/>
      <c r="E522" s="7"/>
      <c r="F522" s="7"/>
      <c r="G522" s="7"/>
      <c r="H522" s="7"/>
      <c r="I522" s="7"/>
      <c r="J522" s="7"/>
      <c r="K522" s="24"/>
    </row>
    <row r="523" spans="2:11" ht="16.5" thickTop="1" thickBot="1" x14ac:dyDescent="0.3">
      <c r="B523" s="13" t="s">
        <v>47</v>
      </c>
      <c r="C523" s="39">
        <v>10</v>
      </c>
      <c r="D523" s="7">
        <v>2250046</v>
      </c>
      <c r="E523" s="7">
        <v>2550046</v>
      </c>
      <c r="F523" s="7">
        <v>2745363</v>
      </c>
      <c r="G523" s="7">
        <v>3207428</v>
      </c>
      <c r="H523" s="7">
        <v>3855955</v>
      </c>
      <c r="I523" s="7">
        <v>4006290</v>
      </c>
      <c r="J523" s="7">
        <v>4293985</v>
      </c>
      <c r="K523" s="24"/>
    </row>
    <row r="524" spans="2:11" ht="16.5" thickTop="1" thickBot="1" x14ac:dyDescent="0.3">
      <c r="B524" s="13" t="s">
        <v>48</v>
      </c>
      <c r="C524" s="39">
        <v>20</v>
      </c>
      <c r="D524" s="7">
        <v>2250046</v>
      </c>
      <c r="E524" s="7">
        <v>2458507.83</v>
      </c>
      <c r="F524" s="7">
        <v>2745347.52</v>
      </c>
      <c r="G524" s="7">
        <v>3207362.22</v>
      </c>
      <c r="H524" s="7">
        <v>3855784.51</v>
      </c>
      <c r="I524" s="7">
        <v>3544526.86</v>
      </c>
      <c r="J524" s="7">
        <v>4293500.68</v>
      </c>
      <c r="K524" s="24"/>
    </row>
    <row r="525" spans="2:11" ht="16.5" thickTop="1" thickBot="1" x14ac:dyDescent="0.3">
      <c r="B525" s="13" t="s">
        <v>49</v>
      </c>
      <c r="C525" s="39">
        <v>30</v>
      </c>
      <c r="D525" s="7">
        <v>0</v>
      </c>
      <c r="E525" s="7">
        <v>91538.17</v>
      </c>
      <c r="F525" s="7">
        <v>15.48</v>
      </c>
      <c r="G525" s="7">
        <v>65.78</v>
      </c>
      <c r="H525" s="7">
        <v>170.49</v>
      </c>
      <c r="I525" s="7">
        <v>461763.14</v>
      </c>
      <c r="J525" s="7">
        <v>484.32</v>
      </c>
      <c r="K525" s="24"/>
    </row>
    <row r="526" spans="2:11" ht="16.5" thickTop="1" thickBot="1" x14ac:dyDescent="0.3">
      <c r="B526" s="13" t="s">
        <v>12</v>
      </c>
      <c r="C526" s="39">
        <v>40</v>
      </c>
      <c r="D526" s="7">
        <v>0</v>
      </c>
      <c r="E526" s="7">
        <v>0</v>
      </c>
      <c r="F526" s="7">
        <v>0</v>
      </c>
      <c r="G526" s="7">
        <v>0</v>
      </c>
      <c r="H526" s="7">
        <v>0</v>
      </c>
      <c r="I526" s="7">
        <v>0</v>
      </c>
      <c r="J526" s="7">
        <v>0</v>
      </c>
      <c r="K526" s="24"/>
    </row>
    <row r="527" spans="2:11" ht="16.5" thickTop="1" thickBot="1" x14ac:dyDescent="0.3">
      <c r="B527" s="13" t="s">
        <v>50</v>
      </c>
      <c r="C527" s="39">
        <v>50</v>
      </c>
      <c r="D527" s="7">
        <v>0</v>
      </c>
      <c r="E527" s="7">
        <v>91538.17</v>
      </c>
      <c r="F527" s="7">
        <v>15.48</v>
      </c>
      <c r="G527" s="7">
        <v>65.78</v>
      </c>
      <c r="H527" s="7">
        <v>170.49</v>
      </c>
      <c r="I527" s="7">
        <v>461763.14</v>
      </c>
      <c r="J527" s="7">
        <v>484.32</v>
      </c>
      <c r="K527" s="24"/>
    </row>
    <row r="528" spans="2:11" ht="16.5" thickTop="1" thickBot="1" x14ac:dyDescent="0.3">
      <c r="B528" s="12" t="s">
        <v>499</v>
      </c>
      <c r="C528" s="39"/>
      <c r="D528" s="7"/>
      <c r="E528" s="7"/>
      <c r="F528" s="7"/>
      <c r="G528" s="7"/>
      <c r="H528" s="7"/>
      <c r="I528" s="7"/>
      <c r="J528" s="7"/>
      <c r="K528" s="24"/>
    </row>
    <row r="529" spans="2:11" ht="16.5" thickTop="1" thickBot="1" x14ac:dyDescent="0.3">
      <c r="B529" s="13" t="s">
        <v>47</v>
      </c>
      <c r="C529" s="39">
        <v>10</v>
      </c>
      <c r="D529" s="7">
        <v>2986105</v>
      </c>
      <c r="E529" s="7">
        <v>3021105</v>
      </c>
      <c r="F529" s="7">
        <v>3092325</v>
      </c>
      <c r="G529" s="7">
        <v>3292325</v>
      </c>
      <c r="H529" s="7">
        <v>3804863</v>
      </c>
      <c r="I529" s="7">
        <v>3530025</v>
      </c>
      <c r="J529" s="7">
        <v>9143082</v>
      </c>
      <c r="K529" s="24"/>
    </row>
    <row r="530" spans="2:11" ht="16.5" thickTop="1" thickBot="1" x14ac:dyDescent="0.3">
      <c r="B530" s="13" t="s">
        <v>48</v>
      </c>
      <c r="C530" s="39">
        <v>20</v>
      </c>
      <c r="D530" s="7">
        <v>2986105</v>
      </c>
      <c r="E530" s="7">
        <v>2960229.76</v>
      </c>
      <c r="F530" s="7">
        <v>3092324.29</v>
      </c>
      <c r="G530" s="7">
        <v>3292270.54</v>
      </c>
      <c r="H530" s="7">
        <v>3801768.04</v>
      </c>
      <c r="I530" s="7">
        <v>3493875.12</v>
      </c>
      <c r="J530" s="7">
        <v>3611147.76</v>
      </c>
      <c r="K530" s="24"/>
    </row>
    <row r="531" spans="2:11" ht="16.5" thickTop="1" thickBot="1" x14ac:dyDescent="0.3">
      <c r="B531" s="13" t="s">
        <v>49</v>
      </c>
      <c r="C531" s="39">
        <v>30</v>
      </c>
      <c r="D531" s="7">
        <v>0</v>
      </c>
      <c r="E531" s="7">
        <v>60875.24</v>
      </c>
      <c r="F531" s="7">
        <v>0.71</v>
      </c>
      <c r="G531" s="7">
        <v>54.46</v>
      </c>
      <c r="H531" s="7">
        <v>3094.96</v>
      </c>
      <c r="I531" s="7">
        <v>36149.879999999997</v>
      </c>
      <c r="J531" s="7">
        <v>5531934.2400000002</v>
      </c>
      <c r="K531" s="24"/>
    </row>
    <row r="532" spans="2:11" ht="16.5" thickTop="1" thickBot="1" x14ac:dyDescent="0.3">
      <c r="B532" s="13" t="s">
        <v>12</v>
      </c>
      <c r="C532" s="39">
        <v>40</v>
      </c>
      <c r="D532" s="7">
        <v>0</v>
      </c>
      <c r="E532" s="7">
        <v>0</v>
      </c>
      <c r="F532" s="7">
        <v>0</v>
      </c>
      <c r="G532" s="7">
        <v>0</v>
      </c>
      <c r="H532" s="7">
        <v>0</v>
      </c>
      <c r="I532" s="7">
        <v>0</v>
      </c>
      <c r="J532" s="7">
        <v>5154313</v>
      </c>
      <c r="K532" s="24"/>
    </row>
    <row r="533" spans="2:11" ht="16.5" thickTop="1" thickBot="1" x14ac:dyDescent="0.3">
      <c r="B533" s="13" t="s">
        <v>50</v>
      </c>
      <c r="C533" s="39">
        <v>50</v>
      </c>
      <c r="D533" s="7">
        <v>0</v>
      </c>
      <c r="E533" s="7">
        <v>60875.24</v>
      </c>
      <c r="F533" s="7">
        <v>0.71</v>
      </c>
      <c r="G533" s="7">
        <v>54.46</v>
      </c>
      <c r="H533" s="7">
        <v>3094.96</v>
      </c>
      <c r="I533" s="7">
        <v>36149.879999999997</v>
      </c>
      <c r="J533" s="7">
        <v>377621.24000000022</v>
      </c>
      <c r="K533" s="24"/>
    </row>
    <row r="534" spans="2:11" ht="16.5" thickTop="1" thickBot="1" x14ac:dyDescent="0.3">
      <c r="B534" s="12" t="s">
        <v>395</v>
      </c>
      <c r="C534" s="39"/>
      <c r="D534" s="7"/>
      <c r="E534" s="7"/>
      <c r="F534" s="7"/>
      <c r="G534" s="7"/>
      <c r="H534" s="7"/>
      <c r="I534" s="7"/>
      <c r="J534" s="7"/>
      <c r="K534" s="24"/>
    </row>
    <row r="535" spans="2:11" ht="16.5" thickTop="1" thickBot="1" x14ac:dyDescent="0.3">
      <c r="B535" s="13" t="s">
        <v>47</v>
      </c>
      <c r="C535" s="39">
        <v>10</v>
      </c>
      <c r="D535" s="7">
        <v>16483584</v>
      </c>
      <c r="E535" s="7">
        <v>17233584</v>
      </c>
      <c r="F535" s="7">
        <v>18233584</v>
      </c>
      <c r="G535" s="7">
        <v>18233584</v>
      </c>
      <c r="H535" s="7">
        <v>21083584</v>
      </c>
      <c r="I535" s="7">
        <v>24297584</v>
      </c>
      <c r="J535" s="7">
        <v>26797584</v>
      </c>
      <c r="K535" s="24"/>
    </row>
    <row r="536" spans="2:11" ht="16.5" thickTop="1" thickBot="1" x14ac:dyDescent="0.3">
      <c r="B536" s="13" t="s">
        <v>48</v>
      </c>
      <c r="C536" s="39">
        <v>20</v>
      </c>
      <c r="D536" s="7">
        <v>16483584</v>
      </c>
      <c r="E536" s="7">
        <v>17233584</v>
      </c>
      <c r="F536" s="7">
        <v>18233584</v>
      </c>
      <c r="G536" s="7">
        <v>18233584</v>
      </c>
      <c r="H536" s="7">
        <v>21083584</v>
      </c>
      <c r="I536" s="7">
        <v>24297584</v>
      </c>
      <c r="J536" s="7">
        <v>26797584</v>
      </c>
      <c r="K536" s="24"/>
    </row>
    <row r="537" spans="2:11" ht="16.5" thickTop="1" thickBot="1" x14ac:dyDescent="0.3">
      <c r="B537" s="13" t="s">
        <v>49</v>
      </c>
      <c r="C537" s="39">
        <v>30</v>
      </c>
      <c r="D537" s="7">
        <v>0</v>
      </c>
      <c r="E537" s="7">
        <v>0</v>
      </c>
      <c r="F537" s="7">
        <v>0</v>
      </c>
      <c r="G537" s="7">
        <v>0</v>
      </c>
      <c r="H537" s="7">
        <v>0</v>
      </c>
      <c r="I537" s="7">
        <v>0</v>
      </c>
      <c r="J537" s="7">
        <v>0</v>
      </c>
      <c r="K537" s="24"/>
    </row>
    <row r="538" spans="2:11" ht="16.5" thickTop="1" thickBot="1" x14ac:dyDescent="0.3">
      <c r="B538" s="13" t="s">
        <v>12</v>
      </c>
      <c r="C538" s="39">
        <v>40</v>
      </c>
      <c r="D538" s="7">
        <v>0</v>
      </c>
      <c r="E538" s="7">
        <v>0</v>
      </c>
      <c r="F538" s="7">
        <v>0</v>
      </c>
      <c r="G538" s="7">
        <v>0</v>
      </c>
      <c r="H538" s="7">
        <v>0</v>
      </c>
      <c r="I538" s="7">
        <v>0</v>
      </c>
      <c r="J538" s="7">
        <v>0</v>
      </c>
      <c r="K538" s="24"/>
    </row>
    <row r="539" spans="2:11" ht="16.5" thickTop="1" thickBot="1" x14ac:dyDescent="0.3">
      <c r="B539" s="13" t="s">
        <v>50</v>
      </c>
      <c r="C539" s="39">
        <v>50</v>
      </c>
      <c r="D539" s="7">
        <v>0</v>
      </c>
      <c r="E539" s="7">
        <v>0</v>
      </c>
      <c r="F539" s="7">
        <v>0</v>
      </c>
      <c r="G539" s="7">
        <v>0</v>
      </c>
      <c r="H539" s="7">
        <v>0</v>
      </c>
      <c r="I539" s="7">
        <v>0</v>
      </c>
      <c r="J539" s="7">
        <v>0</v>
      </c>
      <c r="K539" s="24"/>
    </row>
    <row r="540" spans="2:11" ht="16.5" thickTop="1" thickBot="1" x14ac:dyDescent="0.3">
      <c r="B540" s="12" t="s">
        <v>388</v>
      </c>
      <c r="C540" s="39"/>
      <c r="D540" s="7"/>
      <c r="E540" s="7"/>
      <c r="F540" s="7"/>
      <c r="G540" s="7"/>
      <c r="H540" s="7"/>
      <c r="I540" s="7"/>
      <c r="J540" s="7"/>
      <c r="K540" s="24"/>
    </row>
    <row r="541" spans="2:11" ht="16.5" thickTop="1" thickBot="1" x14ac:dyDescent="0.3">
      <c r="B541" s="13" t="s">
        <v>47</v>
      </c>
      <c r="C541" s="39">
        <v>10</v>
      </c>
      <c r="D541" s="7">
        <v>8465714</v>
      </c>
      <c r="E541" s="7">
        <v>8239961</v>
      </c>
      <c r="F541" s="7">
        <v>8409229</v>
      </c>
      <c r="G541" s="7">
        <v>8186178</v>
      </c>
      <c r="H541" s="7">
        <v>8858388</v>
      </c>
      <c r="I541" s="7">
        <v>10915213</v>
      </c>
      <c r="J541" s="7">
        <v>10583353</v>
      </c>
      <c r="K541" s="24"/>
    </row>
    <row r="542" spans="2:11" ht="16.5" thickTop="1" thickBot="1" x14ac:dyDescent="0.3">
      <c r="B542" s="13" t="s">
        <v>48</v>
      </c>
      <c r="C542" s="39">
        <v>20</v>
      </c>
      <c r="D542" s="7">
        <v>8465714</v>
      </c>
      <c r="E542" s="7">
        <v>7841104.4800000004</v>
      </c>
      <c r="F542" s="7">
        <v>8409228.8399999999</v>
      </c>
      <c r="G542" s="7">
        <v>8184557.7800000003</v>
      </c>
      <c r="H542" s="7">
        <v>8856183.8800000008</v>
      </c>
      <c r="I542" s="7">
        <v>10848733.51</v>
      </c>
      <c r="J542" s="7">
        <v>9261019.1099999994</v>
      </c>
      <c r="K542" s="24"/>
    </row>
    <row r="543" spans="2:11" ht="16.5" thickTop="1" thickBot="1" x14ac:dyDescent="0.3">
      <c r="B543" s="13" t="s">
        <v>49</v>
      </c>
      <c r="C543" s="39">
        <v>30</v>
      </c>
      <c r="D543" s="7">
        <v>0</v>
      </c>
      <c r="E543" s="7">
        <v>398856.52</v>
      </c>
      <c r="F543" s="7">
        <v>0.16</v>
      </c>
      <c r="G543" s="7">
        <v>1620.22</v>
      </c>
      <c r="H543" s="7">
        <v>2204.12</v>
      </c>
      <c r="I543" s="7">
        <v>66479.490000000005</v>
      </c>
      <c r="J543" s="7">
        <v>1322333.8899999999</v>
      </c>
      <c r="K543" s="24"/>
    </row>
    <row r="544" spans="2:11" ht="16.5" thickTop="1" thickBot="1" x14ac:dyDescent="0.3">
      <c r="B544" s="13" t="s">
        <v>12</v>
      </c>
      <c r="C544" s="39">
        <v>40</v>
      </c>
      <c r="D544" s="7">
        <v>0</v>
      </c>
      <c r="E544" s="7">
        <v>0</v>
      </c>
      <c r="F544" s="7">
        <v>0</v>
      </c>
      <c r="G544" s="7">
        <v>0</v>
      </c>
      <c r="H544" s="7">
        <v>0</v>
      </c>
      <c r="I544" s="7">
        <v>0</v>
      </c>
      <c r="J544" s="7">
        <v>0</v>
      </c>
      <c r="K544" s="24"/>
    </row>
    <row r="545" spans="2:11" ht="16.5" thickTop="1" thickBot="1" x14ac:dyDescent="0.3">
      <c r="B545" s="13" t="s">
        <v>50</v>
      </c>
      <c r="C545" s="39">
        <v>50</v>
      </c>
      <c r="D545" s="7">
        <v>0</v>
      </c>
      <c r="E545" s="7">
        <v>398856.52</v>
      </c>
      <c r="F545" s="7">
        <v>0.16</v>
      </c>
      <c r="G545" s="7">
        <v>1620.22</v>
      </c>
      <c r="H545" s="7">
        <v>2204.12</v>
      </c>
      <c r="I545" s="7">
        <v>66479.490000000005</v>
      </c>
      <c r="J545" s="7">
        <v>1322333.8899999999</v>
      </c>
      <c r="K545" s="24"/>
    </row>
    <row r="546" spans="2:11" ht="16.5" thickTop="1" thickBot="1" x14ac:dyDescent="0.3">
      <c r="B546" s="11" t="s">
        <v>419</v>
      </c>
      <c r="C546" s="39"/>
      <c r="D546" s="7"/>
      <c r="E546" s="7"/>
      <c r="F546" s="7"/>
      <c r="G546" s="7"/>
      <c r="H546" s="7"/>
      <c r="I546" s="7"/>
      <c r="J546" s="7"/>
      <c r="K546" s="24"/>
    </row>
    <row r="547" spans="2:11" ht="16.5" thickTop="1" thickBot="1" x14ac:dyDescent="0.3">
      <c r="B547" s="12" t="s">
        <v>14</v>
      </c>
      <c r="C547" s="39"/>
      <c r="D547" s="7"/>
      <c r="E547" s="7"/>
      <c r="F547" s="7"/>
      <c r="G547" s="7"/>
      <c r="H547" s="7"/>
      <c r="I547" s="7"/>
      <c r="J547" s="7"/>
      <c r="K547" s="24"/>
    </row>
    <row r="548" spans="2:11" ht="16.5" thickTop="1" thickBot="1" x14ac:dyDescent="0.3">
      <c r="B548" s="13" t="s">
        <v>47</v>
      </c>
      <c r="C548" s="39">
        <v>10</v>
      </c>
      <c r="D548" s="7">
        <v>0</v>
      </c>
      <c r="E548" s="7">
        <v>0</v>
      </c>
      <c r="F548" s="7">
        <v>0</v>
      </c>
      <c r="G548" s="7">
        <v>0</v>
      </c>
      <c r="H548" s="7">
        <v>0</v>
      </c>
      <c r="I548" s="7">
        <v>0</v>
      </c>
      <c r="J548" s="7">
        <v>0</v>
      </c>
      <c r="K548" s="24"/>
    </row>
    <row r="549" spans="2:11" ht="16.5" thickTop="1" thickBot="1" x14ac:dyDescent="0.3">
      <c r="B549" s="13" t="s">
        <v>48</v>
      </c>
      <c r="C549" s="39">
        <v>20</v>
      </c>
      <c r="D549" s="7">
        <v>0</v>
      </c>
      <c r="E549" s="7">
        <v>0</v>
      </c>
      <c r="F549" s="7">
        <v>0</v>
      </c>
      <c r="G549" s="7">
        <v>0</v>
      </c>
      <c r="H549" s="7">
        <v>0</v>
      </c>
      <c r="I549" s="7">
        <v>0</v>
      </c>
      <c r="J549" s="7">
        <v>0</v>
      </c>
      <c r="K549" s="24"/>
    </row>
    <row r="550" spans="2:11" ht="16.5" thickTop="1" thickBot="1" x14ac:dyDescent="0.3">
      <c r="B550" s="13" t="s">
        <v>49</v>
      </c>
      <c r="C550" s="39">
        <v>30</v>
      </c>
      <c r="D550" s="7">
        <v>0</v>
      </c>
      <c r="E550" s="7">
        <v>0</v>
      </c>
      <c r="F550" s="7">
        <v>0</v>
      </c>
      <c r="G550" s="7">
        <v>0</v>
      </c>
      <c r="H550" s="7">
        <v>0</v>
      </c>
      <c r="I550" s="7">
        <v>0</v>
      </c>
      <c r="J550" s="7">
        <v>0</v>
      </c>
      <c r="K550" s="24"/>
    </row>
    <row r="551" spans="2:11" ht="16.5" thickTop="1" thickBot="1" x14ac:dyDescent="0.3">
      <c r="B551" s="13" t="s">
        <v>12</v>
      </c>
      <c r="C551" s="39">
        <v>40</v>
      </c>
      <c r="D551" s="7">
        <v>0</v>
      </c>
      <c r="E551" s="7">
        <v>0</v>
      </c>
      <c r="F551" s="7">
        <v>0</v>
      </c>
      <c r="G551" s="7">
        <v>0</v>
      </c>
      <c r="H551" s="7">
        <v>0</v>
      </c>
      <c r="I551" s="7">
        <v>0</v>
      </c>
      <c r="J551" s="7">
        <v>0</v>
      </c>
      <c r="K551" s="24"/>
    </row>
    <row r="552" spans="2:11" ht="16.5" thickTop="1" thickBot="1" x14ac:dyDescent="0.3">
      <c r="B552" s="13" t="s">
        <v>50</v>
      </c>
      <c r="C552" s="39">
        <v>50</v>
      </c>
      <c r="D552" s="7">
        <v>0</v>
      </c>
      <c r="E552" s="7">
        <v>0</v>
      </c>
      <c r="F552" s="7">
        <v>0</v>
      </c>
      <c r="G552" s="7">
        <v>0</v>
      </c>
      <c r="H552" s="7">
        <v>0</v>
      </c>
      <c r="I552" s="7">
        <v>0</v>
      </c>
      <c r="J552" s="7">
        <v>0</v>
      </c>
      <c r="K552" s="24"/>
    </row>
    <row r="553" spans="2:11" ht="16.5" thickTop="1" thickBot="1" x14ac:dyDescent="0.3">
      <c r="B553" s="12" t="s">
        <v>15</v>
      </c>
      <c r="C553" s="39"/>
      <c r="D553" s="7"/>
      <c r="E553" s="7"/>
      <c r="F553" s="7"/>
      <c r="G553" s="7"/>
      <c r="H553" s="7"/>
      <c r="I553" s="7"/>
      <c r="J553" s="7"/>
      <c r="K553" s="24"/>
    </row>
    <row r="554" spans="2:11" ht="16.5" thickTop="1" thickBot="1" x14ac:dyDescent="0.3">
      <c r="B554" s="13" t="s">
        <v>47</v>
      </c>
      <c r="C554" s="39">
        <v>10</v>
      </c>
      <c r="D554" s="7">
        <v>4517322</v>
      </c>
      <c r="E554" s="7">
        <v>4907326</v>
      </c>
      <c r="F554" s="7">
        <v>4933326</v>
      </c>
      <c r="G554" s="7">
        <v>5117006</v>
      </c>
      <c r="H554" s="7">
        <v>5398706</v>
      </c>
      <c r="I554" s="7">
        <v>6725493</v>
      </c>
      <c r="J554" s="7">
        <v>7562355</v>
      </c>
      <c r="K554" s="24"/>
    </row>
    <row r="555" spans="2:11" ht="16.5" thickTop="1" thickBot="1" x14ac:dyDescent="0.3">
      <c r="B555" s="13" t="s">
        <v>48</v>
      </c>
      <c r="C555" s="39">
        <v>20</v>
      </c>
      <c r="D555" s="7">
        <v>4517322</v>
      </c>
      <c r="E555" s="7">
        <v>4907326</v>
      </c>
      <c r="F555" s="7">
        <v>4933326</v>
      </c>
      <c r="G555" s="7">
        <v>5117006</v>
      </c>
      <c r="H555" s="7">
        <v>5398706</v>
      </c>
      <c r="I555" s="7">
        <v>6725493</v>
      </c>
      <c r="J555" s="7">
        <v>7562355</v>
      </c>
      <c r="K555" s="24"/>
    </row>
    <row r="556" spans="2:11" ht="16.5" thickTop="1" thickBot="1" x14ac:dyDescent="0.3">
      <c r="B556" s="13" t="s">
        <v>49</v>
      </c>
      <c r="C556" s="39">
        <v>30</v>
      </c>
      <c r="D556" s="7">
        <v>0</v>
      </c>
      <c r="E556" s="7">
        <v>0</v>
      </c>
      <c r="F556" s="7">
        <v>0</v>
      </c>
      <c r="G556" s="7">
        <v>0</v>
      </c>
      <c r="H556" s="7">
        <v>0</v>
      </c>
      <c r="I556" s="7">
        <v>0</v>
      </c>
      <c r="J556" s="7">
        <v>0</v>
      </c>
      <c r="K556" s="24"/>
    </row>
    <row r="557" spans="2:11" ht="16.5" thickTop="1" thickBot="1" x14ac:dyDescent="0.3">
      <c r="B557" s="13" t="s">
        <v>12</v>
      </c>
      <c r="C557" s="39">
        <v>40</v>
      </c>
      <c r="D557" s="7">
        <v>0</v>
      </c>
      <c r="E557" s="7">
        <v>0</v>
      </c>
      <c r="F557" s="7">
        <v>0</v>
      </c>
      <c r="G557" s="7">
        <v>0</v>
      </c>
      <c r="H557" s="7">
        <v>0</v>
      </c>
      <c r="I557" s="7">
        <v>0</v>
      </c>
      <c r="J557" s="7">
        <v>0</v>
      </c>
      <c r="K557" s="24"/>
    </row>
    <row r="558" spans="2:11" ht="16.5" thickTop="1" thickBot="1" x14ac:dyDescent="0.3">
      <c r="B558" s="13" t="s">
        <v>50</v>
      </c>
      <c r="C558" s="39">
        <v>50</v>
      </c>
      <c r="D558" s="7">
        <v>0</v>
      </c>
      <c r="E558" s="7">
        <v>0</v>
      </c>
      <c r="F558" s="7">
        <v>0</v>
      </c>
      <c r="G558" s="7">
        <v>0</v>
      </c>
      <c r="H558" s="7">
        <v>0</v>
      </c>
      <c r="I558" s="7">
        <v>0</v>
      </c>
      <c r="J558" s="7">
        <v>0</v>
      </c>
      <c r="K558" s="24"/>
    </row>
    <row r="559" spans="2:11" ht="16.5" thickTop="1" thickBot="1" x14ac:dyDescent="0.3">
      <c r="B559" s="12" t="s">
        <v>16</v>
      </c>
      <c r="C559" s="39"/>
      <c r="D559" s="7"/>
      <c r="E559" s="7"/>
      <c r="F559" s="7"/>
      <c r="G559" s="7"/>
      <c r="H559" s="7"/>
      <c r="I559" s="7"/>
      <c r="J559" s="7"/>
      <c r="K559" s="24"/>
    </row>
    <row r="560" spans="2:11" ht="16.5" thickTop="1" thickBot="1" x14ac:dyDescent="0.3">
      <c r="B560" s="13" t="s">
        <v>47</v>
      </c>
      <c r="C560" s="39">
        <v>10</v>
      </c>
      <c r="D560" s="7">
        <v>167604</v>
      </c>
      <c r="E560" s="7">
        <v>131886</v>
      </c>
      <c r="F560" s="7">
        <v>129435</v>
      </c>
      <c r="G560" s="7">
        <v>120320</v>
      </c>
      <c r="H560" s="7">
        <v>129900.4</v>
      </c>
      <c r="I560" s="7">
        <v>78333</v>
      </c>
      <c r="J560" s="7">
        <v>78333</v>
      </c>
      <c r="K560" s="24"/>
    </row>
    <row r="561" spans="2:11" ht="16.5" thickTop="1" thickBot="1" x14ac:dyDescent="0.3">
      <c r="B561" s="13" t="s">
        <v>48</v>
      </c>
      <c r="C561" s="39">
        <v>20</v>
      </c>
      <c r="D561" s="7">
        <v>167604</v>
      </c>
      <c r="E561" s="7">
        <v>131886</v>
      </c>
      <c r="F561" s="7">
        <v>129435</v>
      </c>
      <c r="G561" s="7">
        <v>120320</v>
      </c>
      <c r="H561" s="7">
        <v>129900.4</v>
      </c>
      <c r="I561" s="7">
        <v>78333</v>
      </c>
      <c r="J561" s="7">
        <v>78333</v>
      </c>
      <c r="K561" s="24"/>
    </row>
    <row r="562" spans="2:11" ht="16.5" thickTop="1" thickBot="1" x14ac:dyDescent="0.3">
      <c r="B562" s="13" t="s">
        <v>49</v>
      </c>
      <c r="C562" s="39">
        <v>30</v>
      </c>
      <c r="D562" s="7">
        <v>0</v>
      </c>
      <c r="E562" s="7">
        <v>0</v>
      </c>
      <c r="F562" s="7">
        <v>0</v>
      </c>
      <c r="G562" s="7">
        <v>0</v>
      </c>
      <c r="H562" s="7">
        <v>0</v>
      </c>
      <c r="I562" s="7">
        <v>0</v>
      </c>
      <c r="J562" s="7">
        <v>0</v>
      </c>
      <c r="K562" s="24"/>
    </row>
    <row r="563" spans="2:11" ht="16.5" thickTop="1" thickBot="1" x14ac:dyDescent="0.3">
      <c r="B563" s="13" t="s">
        <v>12</v>
      </c>
      <c r="C563" s="39">
        <v>40</v>
      </c>
      <c r="D563" s="7">
        <v>0</v>
      </c>
      <c r="E563" s="7">
        <v>0</v>
      </c>
      <c r="F563" s="7">
        <v>0</v>
      </c>
      <c r="G563" s="7">
        <v>0</v>
      </c>
      <c r="H563" s="7">
        <v>0</v>
      </c>
      <c r="I563" s="7">
        <v>0</v>
      </c>
      <c r="J563" s="7">
        <v>0</v>
      </c>
      <c r="K563" s="24"/>
    </row>
    <row r="564" spans="2:11" ht="16.5" thickTop="1" thickBot="1" x14ac:dyDescent="0.3">
      <c r="B564" s="13" t="s">
        <v>50</v>
      </c>
      <c r="C564" s="39">
        <v>50</v>
      </c>
      <c r="D564" s="7">
        <v>0</v>
      </c>
      <c r="E564" s="7">
        <v>0</v>
      </c>
      <c r="F564" s="7">
        <v>0</v>
      </c>
      <c r="G564" s="7">
        <v>0</v>
      </c>
      <c r="H564" s="7">
        <v>0</v>
      </c>
      <c r="I564" s="7">
        <v>0</v>
      </c>
      <c r="J564" s="7">
        <v>0</v>
      </c>
      <c r="K564" s="24"/>
    </row>
    <row r="565" spans="2:11" ht="16.5" thickTop="1" thickBot="1" x14ac:dyDescent="0.3">
      <c r="B565" s="12" t="s">
        <v>220</v>
      </c>
      <c r="C565" s="39"/>
      <c r="D565" s="7"/>
      <c r="E565" s="7"/>
      <c r="F565" s="7"/>
      <c r="G565" s="7"/>
      <c r="H565" s="7"/>
      <c r="I565" s="7"/>
      <c r="J565" s="7"/>
      <c r="K565" s="24"/>
    </row>
    <row r="566" spans="2:11" ht="16.5" thickTop="1" thickBot="1" x14ac:dyDescent="0.3">
      <c r="B566" s="13" t="s">
        <v>47</v>
      </c>
      <c r="C566" s="39">
        <v>10</v>
      </c>
      <c r="D566" s="7">
        <v>0</v>
      </c>
      <c r="E566" s="7">
        <v>0</v>
      </c>
      <c r="F566" s="7">
        <v>0</v>
      </c>
      <c r="G566" s="7">
        <v>0</v>
      </c>
      <c r="H566" s="7">
        <v>0</v>
      </c>
      <c r="I566" s="7">
        <v>0</v>
      </c>
      <c r="J566" s="7">
        <v>500000</v>
      </c>
      <c r="K566" s="24"/>
    </row>
    <row r="567" spans="2:11" ht="16.5" thickTop="1" thickBot="1" x14ac:dyDescent="0.3">
      <c r="B567" s="13" t="s">
        <v>48</v>
      </c>
      <c r="C567" s="39">
        <v>20</v>
      </c>
      <c r="D567" s="7">
        <v>0</v>
      </c>
      <c r="E567" s="7">
        <v>0</v>
      </c>
      <c r="F567" s="7">
        <v>0</v>
      </c>
      <c r="G567" s="7">
        <v>0</v>
      </c>
      <c r="H567" s="7">
        <v>0</v>
      </c>
      <c r="I567" s="7">
        <v>0</v>
      </c>
      <c r="J567" s="7">
        <v>0</v>
      </c>
      <c r="K567" s="24"/>
    </row>
    <row r="568" spans="2:11" ht="16.5" thickTop="1" thickBot="1" x14ac:dyDescent="0.3">
      <c r="B568" s="13" t="s">
        <v>49</v>
      </c>
      <c r="C568" s="39">
        <v>30</v>
      </c>
      <c r="D568" s="7">
        <v>0</v>
      </c>
      <c r="E568" s="7">
        <v>0</v>
      </c>
      <c r="F568" s="7">
        <v>0</v>
      </c>
      <c r="G568" s="7">
        <v>0</v>
      </c>
      <c r="H568" s="7">
        <v>0</v>
      </c>
      <c r="I568" s="7">
        <v>0</v>
      </c>
      <c r="J568" s="7">
        <v>500000</v>
      </c>
      <c r="K568" s="24"/>
    </row>
    <row r="569" spans="2:11" ht="16.5" thickTop="1" thickBot="1" x14ac:dyDescent="0.3">
      <c r="B569" s="13" t="s">
        <v>12</v>
      </c>
      <c r="C569" s="39">
        <v>40</v>
      </c>
      <c r="D569" s="7">
        <v>0</v>
      </c>
      <c r="E569" s="7">
        <v>0</v>
      </c>
      <c r="F569" s="7">
        <v>0</v>
      </c>
      <c r="G569" s="7">
        <v>0</v>
      </c>
      <c r="H569" s="7">
        <v>0</v>
      </c>
      <c r="I569" s="7">
        <v>0</v>
      </c>
      <c r="J569" s="7">
        <v>500000</v>
      </c>
      <c r="K569" s="24"/>
    </row>
    <row r="570" spans="2:11" ht="16.5" thickTop="1" thickBot="1" x14ac:dyDescent="0.3">
      <c r="B570" s="13" t="s">
        <v>50</v>
      </c>
      <c r="C570" s="39">
        <v>50</v>
      </c>
      <c r="D570" s="7">
        <v>0</v>
      </c>
      <c r="E570" s="7">
        <v>0</v>
      </c>
      <c r="F570" s="7">
        <v>0</v>
      </c>
      <c r="G570" s="7">
        <v>0</v>
      </c>
      <c r="H570" s="7">
        <v>0</v>
      </c>
      <c r="I570" s="7">
        <v>0</v>
      </c>
      <c r="J570" s="7">
        <v>0</v>
      </c>
      <c r="K570" s="24"/>
    </row>
    <row r="571" spans="2:11" ht="16.5" thickTop="1" thickBot="1" x14ac:dyDescent="0.3">
      <c r="B571" s="11" t="s">
        <v>450</v>
      </c>
      <c r="C571" s="39"/>
      <c r="D571" s="7"/>
      <c r="E571" s="7"/>
      <c r="F571" s="7"/>
      <c r="G571" s="7"/>
      <c r="H571" s="7"/>
      <c r="I571" s="7"/>
      <c r="J571" s="7"/>
      <c r="K571" s="24"/>
    </row>
    <row r="572" spans="2:11" ht="16.5" thickTop="1" thickBot="1" x14ac:dyDescent="0.3">
      <c r="B572" s="12" t="s">
        <v>14</v>
      </c>
      <c r="C572" s="39"/>
      <c r="D572" s="7"/>
      <c r="E572" s="7"/>
      <c r="F572" s="7"/>
      <c r="G572" s="7"/>
      <c r="H572" s="7"/>
      <c r="I572" s="7"/>
      <c r="J572" s="7"/>
      <c r="K572" s="24"/>
    </row>
    <row r="573" spans="2:11" ht="16.5" thickTop="1" thickBot="1" x14ac:dyDescent="0.3">
      <c r="B573" s="13" t="s">
        <v>47</v>
      </c>
      <c r="C573" s="39">
        <v>10</v>
      </c>
      <c r="D573" s="7">
        <v>0</v>
      </c>
      <c r="E573" s="7">
        <v>0</v>
      </c>
      <c r="F573" s="7">
        <v>0</v>
      </c>
      <c r="G573" s="7">
        <v>0</v>
      </c>
      <c r="H573" s="7">
        <v>0</v>
      </c>
      <c r="I573" s="7">
        <v>0</v>
      </c>
      <c r="J573" s="7">
        <v>0</v>
      </c>
      <c r="K573" s="24"/>
    </row>
    <row r="574" spans="2:11" ht="16.5" thickTop="1" thickBot="1" x14ac:dyDescent="0.3">
      <c r="B574" s="13" t="s">
        <v>48</v>
      </c>
      <c r="C574" s="39">
        <v>20</v>
      </c>
      <c r="D574" s="7">
        <v>0</v>
      </c>
      <c r="E574" s="7">
        <v>0</v>
      </c>
      <c r="F574" s="7">
        <v>0</v>
      </c>
      <c r="G574" s="7">
        <v>0</v>
      </c>
      <c r="H574" s="7">
        <v>0</v>
      </c>
      <c r="I574" s="7">
        <v>0</v>
      </c>
      <c r="J574" s="7">
        <v>0</v>
      </c>
      <c r="K574" s="24"/>
    </row>
    <row r="575" spans="2:11" ht="16.5" thickTop="1" thickBot="1" x14ac:dyDescent="0.3">
      <c r="B575" s="13" t="s">
        <v>49</v>
      </c>
      <c r="C575" s="39">
        <v>30</v>
      </c>
      <c r="D575" s="7">
        <v>0</v>
      </c>
      <c r="E575" s="7">
        <v>0</v>
      </c>
      <c r="F575" s="7">
        <v>0</v>
      </c>
      <c r="G575" s="7">
        <v>0</v>
      </c>
      <c r="H575" s="7">
        <v>0</v>
      </c>
      <c r="I575" s="7">
        <v>0</v>
      </c>
      <c r="J575" s="7">
        <v>0</v>
      </c>
      <c r="K575" s="24"/>
    </row>
    <row r="576" spans="2:11" ht="16.5" thickTop="1" thickBot="1" x14ac:dyDescent="0.3">
      <c r="B576" s="13" t="s">
        <v>12</v>
      </c>
      <c r="C576" s="39">
        <v>40</v>
      </c>
      <c r="D576" s="7">
        <v>0</v>
      </c>
      <c r="E576" s="7">
        <v>0</v>
      </c>
      <c r="F576" s="7">
        <v>0</v>
      </c>
      <c r="G576" s="7">
        <v>0</v>
      </c>
      <c r="H576" s="7">
        <v>0</v>
      </c>
      <c r="I576" s="7">
        <v>0</v>
      </c>
      <c r="J576" s="7">
        <v>0</v>
      </c>
      <c r="K576" s="24"/>
    </row>
    <row r="577" spans="2:11" ht="16.5" thickTop="1" thickBot="1" x14ac:dyDescent="0.3">
      <c r="B577" s="13" t="s">
        <v>50</v>
      </c>
      <c r="C577" s="39">
        <v>50</v>
      </c>
      <c r="D577" s="7">
        <v>0</v>
      </c>
      <c r="E577" s="7">
        <v>0</v>
      </c>
      <c r="F577" s="7">
        <v>0</v>
      </c>
      <c r="G577" s="7">
        <v>0</v>
      </c>
      <c r="H577" s="7">
        <v>0</v>
      </c>
      <c r="I577" s="7">
        <v>0</v>
      </c>
      <c r="J577" s="7">
        <v>0</v>
      </c>
      <c r="K577" s="24"/>
    </row>
    <row r="578" spans="2:11" ht="16.5" thickTop="1" thickBot="1" x14ac:dyDescent="0.3">
      <c r="B578" s="12" t="s">
        <v>15</v>
      </c>
      <c r="C578" s="39"/>
      <c r="D578" s="7"/>
      <c r="E578" s="7"/>
      <c r="F578" s="7"/>
      <c r="G578" s="7"/>
      <c r="H578" s="7"/>
      <c r="I578" s="7"/>
      <c r="J578" s="7"/>
      <c r="K578" s="24"/>
    </row>
    <row r="579" spans="2:11" ht="16.5" thickTop="1" thickBot="1" x14ac:dyDescent="0.3">
      <c r="B579" s="13" t="s">
        <v>47</v>
      </c>
      <c r="C579" s="39">
        <v>10</v>
      </c>
      <c r="D579" s="7">
        <v>11911021</v>
      </c>
      <c r="E579" s="7">
        <v>12481074</v>
      </c>
      <c r="F579" s="7">
        <v>12520834</v>
      </c>
      <c r="G579" s="7">
        <v>12935774</v>
      </c>
      <c r="H579" s="7">
        <v>13902764</v>
      </c>
      <c r="I579" s="7">
        <v>18102003</v>
      </c>
      <c r="J579" s="7">
        <v>19243094</v>
      </c>
      <c r="K579" s="24"/>
    </row>
    <row r="580" spans="2:11" ht="16.5" thickTop="1" thickBot="1" x14ac:dyDescent="0.3">
      <c r="B580" s="13" t="s">
        <v>48</v>
      </c>
      <c r="C580" s="39">
        <v>20</v>
      </c>
      <c r="D580" s="7">
        <v>11911021</v>
      </c>
      <c r="E580" s="7">
        <v>12481074</v>
      </c>
      <c r="F580" s="7">
        <v>12520834</v>
      </c>
      <c r="G580" s="7">
        <v>12935774</v>
      </c>
      <c r="H580" s="7">
        <v>13902764</v>
      </c>
      <c r="I580" s="7">
        <v>18102003</v>
      </c>
      <c r="J580" s="7">
        <v>18979326.32</v>
      </c>
      <c r="K580" s="24"/>
    </row>
    <row r="581" spans="2:11" ht="16.5" thickTop="1" thickBot="1" x14ac:dyDescent="0.3">
      <c r="B581" s="13" t="s">
        <v>49</v>
      </c>
      <c r="C581" s="39">
        <v>30</v>
      </c>
      <c r="D581" s="7">
        <v>0</v>
      </c>
      <c r="E581" s="7">
        <v>0</v>
      </c>
      <c r="F581" s="7">
        <v>0</v>
      </c>
      <c r="G581" s="7">
        <v>0</v>
      </c>
      <c r="H581" s="7">
        <v>0</v>
      </c>
      <c r="I581" s="7">
        <v>0</v>
      </c>
      <c r="J581" s="7">
        <v>263767.67999999999</v>
      </c>
      <c r="K581" s="24"/>
    </row>
    <row r="582" spans="2:11" ht="16.5" thickTop="1" thickBot="1" x14ac:dyDescent="0.3">
      <c r="B582" s="13" t="s">
        <v>12</v>
      </c>
      <c r="C582" s="39">
        <v>40</v>
      </c>
      <c r="D582" s="7">
        <v>0</v>
      </c>
      <c r="E582" s="7">
        <v>0</v>
      </c>
      <c r="F582" s="7">
        <v>0</v>
      </c>
      <c r="G582" s="7">
        <v>0</v>
      </c>
      <c r="H582" s="7">
        <v>0</v>
      </c>
      <c r="I582" s="7">
        <v>0</v>
      </c>
      <c r="J582" s="7">
        <v>263767.67999999999</v>
      </c>
      <c r="K582" s="24"/>
    </row>
    <row r="583" spans="2:11" ht="16.5" thickTop="1" thickBot="1" x14ac:dyDescent="0.3">
      <c r="B583" s="13" t="s">
        <v>50</v>
      </c>
      <c r="C583" s="39">
        <v>50</v>
      </c>
      <c r="D583" s="7">
        <v>0</v>
      </c>
      <c r="E583" s="7">
        <v>0</v>
      </c>
      <c r="F583" s="7">
        <v>0</v>
      </c>
      <c r="G583" s="7">
        <v>0</v>
      </c>
      <c r="H583" s="7">
        <v>0</v>
      </c>
      <c r="I583" s="7">
        <v>0</v>
      </c>
      <c r="J583" s="7">
        <v>0</v>
      </c>
      <c r="K583" s="24"/>
    </row>
    <row r="584" spans="2:11" ht="16.5" thickTop="1" thickBot="1" x14ac:dyDescent="0.3">
      <c r="B584" s="12" t="s">
        <v>16</v>
      </c>
      <c r="C584" s="39"/>
      <c r="D584" s="7"/>
      <c r="E584" s="7"/>
      <c r="F584" s="7"/>
      <c r="G584" s="7"/>
      <c r="H584" s="7"/>
      <c r="I584" s="7"/>
      <c r="J584" s="7"/>
      <c r="K584" s="24"/>
    </row>
    <row r="585" spans="2:11" ht="16.5" thickTop="1" thickBot="1" x14ac:dyDescent="0.3">
      <c r="B585" s="13" t="s">
        <v>47</v>
      </c>
      <c r="C585" s="39">
        <v>10</v>
      </c>
      <c r="D585" s="7">
        <v>19233583</v>
      </c>
      <c r="E585" s="7">
        <v>23668001.210000001</v>
      </c>
      <c r="F585" s="7">
        <v>24869444.640000001</v>
      </c>
      <c r="G585" s="7">
        <v>30497694.469999999</v>
      </c>
      <c r="H585" s="7">
        <v>66839982.939999998</v>
      </c>
      <c r="I585" s="7">
        <v>93294156.900000006</v>
      </c>
      <c r="J585" s="7">
        <v>107013150.39</v>
      </c>
      <c r="K585" s="24"/>
    </row>
    <row r="586" spans="2:11" ht="16.5" thickTop="1" thickBot="1" x14ac:dyDescent="0.3">
      <c r="B586" s="13" t="s">
        <v>48</v>
      </c>
      <c r="C586" s="39">
        <v>20</v>
      </c>
      <c r="D586" s="7">
        <v>8469431.7899999991</v>
      </c>
      <c r="E586" s="7">
        <v>11004264.57</v>
      </c>
      <c r="F586" s="7">
        <v>9909811.1699999999</v>
      </c>
      <c r="G586" s="7">
        <v>12604026.529999999</v>
      </c>
      <c r="H586" s="7">
        <v>25723541.039999999</v>
      </c>
      <c r="I586" s="7">
        <v>37888815.799999997</v>
      </c>
      <c r="J586" s="7">
        <v>45004301.82</v>
      </c>
      <c r="K586" s="24"/>
    </row>
    <row r="587" spans="2:11" ht="16.5" thickTop="1" thickBot="1" x14ac:dyDescent="0.3">
      <c r="B587" s="13" t="s">
        <v>49</v>
      </c>
      <c r="C587" s="39">
        <v>30</v>
      </c>
      <c r="D587" s="7">
        <v>10764151.210000001</v>
      </c>
      <c r="E587" s="7">
        <v>12663736.640000001</v>
      </c>
      <c r="F587" s="7">
        <v>14959633.470000001</v>
      </c>
      <c r="G587" s="7">
        <v>17893667.940000001</v>
      </c>
      <c r="H587" s="7">
        <v>41116441.899999999</v>
      </c>
      <c r="I587" s="7">
        <v>55405341.100000001</v>
      </c>
      <c r="J587" s="7">
        <v>62008848.57</v>
      </c>
      <c r="K587" s="24"/>
    </row>
    <row r="588" spans="2:11" ht="16.5" thickTop="1" thickBot="1" x14ac:dyDescent="0.3">
      <c r="B588" s="13" t="s">
        <v>12</v>
      </c>
      <c r="C588" s="39">
        <v>40</v>
      </c>
      <c r="D588" s="7">
        <v>10764151.210000001</v>
      </c>
      <c r="E588" s="7">
        <v>12663736.640000001</v>
      </c>
      <c r="F588" s="7">
        <v>14959633.470000001</v>
      </c>
      <c r="G588" s="7">
        <v>17893667.940000001</v>
      </c>
      <c r="H588" s="7">
        <v>41116441.899999999</v>
      </c>
      <c r="I588" s="7">
        <v>55405341.100000001</v>
      </c>
      <c r="J588" s="7">
        <v>62008848.57</v>
      </c>
      <c r="K588" s="24"/>
    </row>
    <row r="589" spans="2:11" ht="16.5" thickTop="1" thickBot="1" x14ac:dyDescent="0.3">
      <c r="B589" s="13" t="s">
        <v>50</v>
      </c>
      <c r="C589" s="39">
        <v>50</v>
      </c>
      <c r="D589" s="7">
        <v>0</v>
      </c>
      <c r="E589" s="7">
        <v>0</v>
      </c>
      <c r="F589" s="7">
        <v>0</v>
      </c>
      <c r="G589" s="7">
        <v>0</v>
      </c>
      <c r="H589" s="7">
        <v>0</v>
      </c>
      <c r="I589" s="7">
        <v>0</v>
      </c>
      <c r="J589" s="7">
        <v>0</v>
      </c>
      <c r="K589" s="24"/>
    </row>
    <row r="590" spans="2:11" ht="16.5" thickTop="1" thickBot="1" x14ac:dyDescent="0.3">
      <c r="B590" s="11" t="s">
        <v>472</v>
      </c>
      <c r="C590" s="39"/>
      <c r="D590" s="7"/>
      <c r="E590" s="7"/>
      <c r="F590" s="7"/>
      <c r="G590" s="7"/>
      <c r="H590" s="7"/>
      <c r="I590" s="7"/>
      <c r="J590" s="7"/>
      <c r="K590" s="24"/>
    </row>
    <row r="591" spans="2:11" ht="16.5" thickTop="1" thickBot="1" x14ac:dyDescent="0.3">
      <c r="B591" s="12" t="s">
        <v>14</v>
      </c>
      <c r="C591" s="39"/>
      <c r="D591" s="7"/>
      <c r="E591" s="7"/>
      <c r="F591" s="7"/>
      <c r="G591" s="7"/>
      <c r="H591" s="7"/>
      <c r="I591" s="7"/>
      <c r="J591" s="7"/>
      <c r="K591" s="24"/>
    </row>
    <row r="592" spans="2:11" ht="16.5" thickTop="1" thickBot="1" x14ac:dyDescent="0.3">
      <c r="B592" s="13" t="s">
        <v>47</v>
      </c>
      <c r="C592" s="39">
        <v>10</v>
      </c>
      <c r="D592" s="7">
        <v>0</v>
      </c>
      <c r="E592" s="7">
        <v>0</v>
      </c>
      <c r="F592" s="7">
        <v>0</v>
      </c>
      <c r="G592" s="7">
        <v>0</v>
      </c>
      <c r="H592" s="7">
        <v>0</v>
      </c>
      <c r="I592" s="7">
        <v>0</v>
      </c>
      <c r="J592" s="7">
        <v>0</v>
      </c>
      <c r="K592" s="24"/>
    </row>
    <row r="593" spans="2:11" ht="16.5" thickTop="1" thickBot="1" x14ac:dyDescent="0.3">
      <c r="B593" s="13" t="s">
        <v>48</v>
      </c>
      <c r="C593" s="39">
        <v>20</v>
      </c>
      <c r="D593" s="7">
        <v>0</v>
      </c>
      <c r="E593" s="7">
        <v>0</v>
      </c>
      <c r="F593" s="7">
        <v>0</v>
      </c>
      <c r="G593" s="7">
        <v>0</v>
      </c>
      <c r="H593" s="7">
        <v>0</v>
      </c>
      <c r="I593" s="7">
        <v>0</v>
      </c>
      <c r="J593" s="7">
        <v>0</v>
      </c>
      <c r="K593" s="24"/>
    </row>
    <row r="594" spans="2:11" ht="16.5" thickTop="1" thickBot="1" x14ac:dyDescent="0.3">
      <c r="B594" s="13" t="s">
        <v>49</v>
      </c>
      <c r="C594" s="39">
        <v>30</v>
      </c>
      <c r="D594" s="7">
        <v>0</v>
      </c>
      <c r="E594" s="7">
        <v>0</v>
      </c>
      <c r="F594" s="7">
        <v>0</v>
      </c>
      <c r="G594" s="7">
        <v>0</v>
      </c>
      <c r="H594" s="7">
        <v>0</v>
      </c>
      <c r="I594" s="7">
        <v>0</v>
      </c>
      <c r="J594" s="7">
        <v>0</v>
      </c>
      <c r="K594" s="24"/>
    </row>
    <row r="595" spans="2:11" ht="16.5" thickTop="1" thickBot="1" x14ac:dyDescent="0.3">
      <c r="B595" s="13" t="s">
        <v>12</v>
      </c>
      <c r="C595" s="39">
        <v>40</v>
      </c>
      <c r="D595" s="7">
        <v>0</v>
      </c>
      <c r="E595" s="7">
        <v>0</v>
      </c>
      <c r="F595" s="7">
        <v>0</v>
      </c>
      <c r="G595" s="7">
        <v>0</v>
      </c>
      <c r="H595" s="7">
        <v>0</v>
      </c>
      <c r="I595" s="7">
        <v>0</v>
      </c>
      <c r="J595" s="7">
        <v>0</v>
      </c>
      <c r="K595" s="24"/>
    </row>
    <row r="596" spans="2:11" ht="16.5" thickTop="1" thickBot="1" x14ac:dyDescent="0.3">
      <c r="B596" s="13" t="s">
        <v>50</v>
      </c>
      <c r="C596" s="39">
        <v>50</v>
      </c>
      <c r="D596" s="7">
        <v>0</v>
      </c>
      <c r="E596" s="7">
        <v>0</v>
      </c>
      <c r="F596" s="7">
        <v>0</v>
      </c>
      <c r="G596" s="7">
        <v>0</v>
      </c>
      <c r="H596" s="7">
        <v>0</v>
      </c>
      <c r="I596" s="7">
        <v>0</v>
      </c>
      <c r="J596" s="7">
        <v>0</v>
      </c>
      <c r="K596" s="24"/>
    </row>
    <row r="597" spans="2:11" ht="16.5" thickTop="1" thickBot="1" x14ac:dyDescent="0.3">
      <c r="B597" s="12" t="s">
        <v>15</v>
      </c>
      <c r="C597" s="39"/>
      <c r="D597" s="7"/>
      <c r="E597" s="7"/>
      <c r="F597" s="7"/>
      <c r="G597" s="7"/>
      <c r="H597" s="7"/>
      <c r="I597" s="7"/>
      <c r="J597" s="7"/>
      <c r="K597" s="24"/>
    </row>
    <row r="598" spans="2:11" ht="16.5" thickTop="1" thickBot="1" x14ac:dyDescent="0.3">
      <c r="B598" s="13" t="s">
        <v>47</v>
      </c>
      <c r="C598" s="39">
        <v>10</v>
      </c>
      <c r="D598" s="7">
        <v>21674821</v>
      </c>
      <c r="E598" s="7">
        <v>23162642</v>
      </c>
      <c r="F598" s="7">
        <v>23241399</v>
      </c>
      <c r="G598" s="7">
        <v>24910289</v>
      </c>
      <c r="H598" s="7">
        <v>27359404</v>
      </c>
      <c r="I598" s="7">
        <v>37209914</v>
      </c>
      <c r="J598" s="7">
        <v>41184871</v>
      </c>
      <c r="K598" s="24"/>
    </row>
    <row r="599" spans="2:11" ht="16.5" thickTop="1" thickBot="1" x14ac:dyDescent="0.3">
      <c r="B599" s="13" t="s">
        <v>48</v>
      </c>
      <c r="C599" s="39">
        <v>20</v>
      </c>
      <c r="D599" s="7">
        <v>21674821</v>
      </c>
      <c r="E599" s="7">
        <v>23162642</v>
      </c>
      <c r="F599" s="7">
        <v>23241399</v>
      </c>
      <c r="G599" s="7">
        <v>24910289</v>
      </c>
      <c r="H599" s="7">
        <v>27359404</v>
      </c>
      <c r="I599" s="7">
        <v>37159471</v>
      </c>
      <c r="J599" s="7">
        <v>41184871</v>
      </c>
      <c r="K599" s="24"/>
    </row>
    <row r="600" spans="2:11" ht="16.5" thickTop="1" thickBot="1" x14ac:dyDescent="0.3">
      <c r="B600" s="13" t="s">
        <v>49</v>
      </c>
      <c r="C600" s="39">
        <v>30</v>
      </c>
      <c r="D600" s="7">
        <v>0</v>
      </c>
      <c r="E600" s="7">
        <v>0</v>
      </c>
      <c r="F600" s="7">
        <v>0</v>
      </c>
      <c r="G600" s="7">
        <v>0</v>
      </c>
      <c r="H600" s="7">
        <v>0</v>
      </c>
      <c r="I600" s="7">
        <v>50443</v>
      </c>
      <c r="J600" s="7">
        <v>0</v>
      </c>
      <c r="K600" s="24"/>
    </row>
    <row r="601" spans="2:11" ht="16.5" thickTop="1" thickBot="1" x14ac:dyDescent="0.3">
      <c r="B601" s="13" t="s">
        <v>12</v>
      </c>
      <c r="C601" s="39">
        <v>40</v>
      </c>
      <c r="D601" s="7">
        <v>0</v>
      </c>
      <c r="E601" s="7">
        <v>0</v>
      </c>
      <c r="F601" s="7">
        <v>0</v>
      </c>
      <c r="G601" s="7">
        <v>0</v>
      </c>
      <c r="H601" s="7">
        <v>0</v>
      </c>
      <c r="I601" s="7">
        <v>50443</v>
      </c>
      <c r="J601" s="7">
        <v>0</v>
      </c>
      <c r="K601" s="24"/>
    </row>
    <row r="602" spans="2:11" ht="16.5" thickTop="1" thickBot="1" x14ac:dyDescent="0.3">
      <c r="B602" s="13" t="s">
        <v>50</v>
      </c>
      <c r="C602" s="39">
        <v>50</v>
      </c>
      <c r="D602" s="7">
        <v>0</v>
      </c>
      <c r="E602" s="7">
        <v>0</v>
      </c>
      <c r="F602" s="7">
        <v>0</v>
      </c>
      <c r="G602" s="7">
        <v>0</v>
      </c>
      <c r="H602" s="7">
        <v>0</v>
      </c>
      <c r="I602" s="7">
        <v>0</v>
      </c>
      <c r="J602" s="7">
        <v>0</v>
      </c>
      <c r="K602" s="24"/>
    </row>
    <row r="603" spans="2:11" ht="16.5" thickTop="1" thickBot="1" x14ac:dyDescent="0.3">
      <c r="B603" s="12" t="s">
        <v>16</v>
      </c>
      <c r="C603" s="39"/>
      <c r="D603" s="7"/>
      <c r="E603" s="7"/>
      <c r="F603" s="7"/>
      <c r="G603" s="7"/>
      <c r="H603" s="7"/>
      <c r="I603" s="7"/>
      <c r="J603" s="7"/>
      <c r="K603" s="24"/>
    </row>
    <row r="604" spans="2:11" ht="16.5" thickTop="1" thickBot="1" x14ac:dyDescent="0.3">
      <c r="B604" s="13" t="s">
        <v>47</v>
      </c>
      <c r="C604" s="39">
        <v>10</v>
      </c>
      <c r="D604" s="7">
        <v>5927521</v>
      </c>
      <c r="E604" s="7">
        <v>5724647.1299999999</v>
      </c>
      <c r="F604" s="7">
        <v>6004900</v>
      </c>
      <c r="G604" s="7">
        <v>5948341.8300000001</v>
      </c>
      <c r="H604" s="7">
        <v>10840879.949999999</v>
      </c>
      <c r="I604" s="7">
        <v>11724428</v>
      </c>
      <c r="J604" s="7">
        <v>18393227.399999999</v>
      </c>
      <c r="K604" s="24"/>
    </row>
    <row r="605" spans="2:11" ht="16.5" thickTop="1" thickBot="1" x14ac:dyDescent="0.3">
      <c r="B605" s="13" t="s">
        <v>48</v>
      </c>
      <c r="C605" s="39">
        <v>20</v>
      </c>
      <c r="D605" s="7">
        <v>5927521</v>
      </c>
      <c r="E605" s="7">
        <v>5724647.1299999999</v>
      </c>
      <c r="F605" s="7">
        <v>6004900</v>
      </c>
      <c r="G605" s="7">
        <v>5948341.8300000001</v>
      </c>
      <c r="H605" s="7">
        <v>10840879.949999999</v>
      </c>
      <c r="I605" s="7">
        <v>11724428</v>
      </c>
      <c r="J605" s="7">
        <v>10661803.4</v>
      </c>
      <c r="K605" s="24"/>
    </row>
    <row r="606" spans="2:11" ht="16.5" thickTop="1" thickBot="1" x14ac:dyDescent="0.3">
      <c r="B606" s="13" t="s">
        <v>49</v>
      </c>
      <c r="C606" s="39">
        <v>30</v>
      </c>
      <c r="D606" s="7">
        <v>0</v>
      </c>
      <c r="E606" s="7">
        <v>0</v>
      </c>
      <c r="F606" s="7">
        <v>0</v>
      </c>
      <c r="G606" s="7">
        <v>0</v>
      </c>
      <c r="H606" s="7">
        <v>0</v>
      </c>
      <c r="I606" s="7">
        <v>0</v>
      </c>
      <c r="J606" s="7">
        <v>7731424</v>
      </c>
      <c r="K606" s="24"/>
    </row>
    <row r="607" spans="2:11" ht="16.5" thickTop="1" thickBot="1" x14ac:dyDescent="0.3">
      <c r="B607" s="13" t="s">
        <v>12</v>
      </c>
      <c r="C607" s="39">
        <v>40</v>
      </c>
      <c r="D607" s="7">
        <v>0</v>
      </c>
      <c r="E607" s="7">
        <v>0</v>
      </c>
      <c r="F607" s="7">
        <v>0</v>
      </c>
      <c r="G607" s="7">
        <v>0</v>
      </c>
      <c r="H607" s="7">
        <v>0</v>
      </c>
      <c r="I607" s="7">
        <v>0</v>
      </c>
      <c r="J607" s="7">
        <v>7731424</v>
      </c>
      <c r="K607" s="24"/>
    </row>
    <row r="608" spans="2:11" ht="16.5" thickTop="1" thickBot="1" x14ac:dyDescent="0.3">
      <c r="B608" s="13" t="s">
        <v>50</v>
      </c>
      <c r="C608" s="39">
        <v>50</v>
      </c>
      <c r="D608" s="7">
        <v>0</v>
      </c>
      <c r="E608" s="7">
        <v>0</v>
      </c>
      <c r="F608" s="7">
        <v>0</v>
      </c>
      <c r="G608" s="7">
        <v>0</v>
      </c>
      <c r="H608" s="7">
        <v>0</v>
      </c>
      <c r="I608" s="7">
        <v>0</v>
      </c>
      <c r="J608" s="7">
        <v>0</v>
      </c>
      <c r="K608" s="24"/>
    </row>
    <row r="609" spans="2:11" ht="16.5" thickTop="1" thickBot="1" x14ac:dyDescent="0.3">
      <c r="B609" s="12" t="s">
        <v>469</v>
      </c>
      <c r="C609" s="39"/>
      <c r="D609" s="7"/>
      <c r="E609" s="7"/>
      <c r="F609" s="7"/>
      <c r="G609" s="7"/>
      <c r="H609" s="7"/>
      <c r="I609" s="7"/>
      <c r="J609" s="7"/>
      <c r="K609" s="24"/>
    </row>
    <row r="610" spans="2:11" ht="16.5" thickTop="1" thickBot="1" x14ac:dyDescent="0.3">
      <c r="B610" s="13" t="s">
        <v>47</v>
      </c>
      <c r="C610" s="39">
        <v>10</v>
      </c>
      <c r="D610" s="7">
        <v>0</v>
      </c>
      <c r="E610" s="7">
        <v>0</v>
      </c>
      <c r="F610" s="7">
        <v>0</v>
      </c>
      <c r="G610" s="7">
        <v>0</v>
      </c>
      <c r="H610" s="7">
        <v>0</v>
      </c>
      <c r="I610" s="7">
        <v>0</v>
      </c>
      <c r="J610" s="7">
        <v>0</v>
      </c>
      <c r="K610" s="24"/>
    </row>
    <row r="611" spans="2:11" ht="16.5" thickTop="1" thickBot="1" x14ac:dyDescent="0.3">
      <c r="B611" s="13" t="s">
        <v>48</v>
      </c>
      <c r="C611" s="39">
        <v>20</v>
      </c>
      <c r="D611" s="7">
        <v>0</v>
      </c>
      <c r="E611" s="7">
        <v>0</v>
      </c>
      <c r="F611" s="7">
        <v>0</v>
      </c>
      <c r="G611" s="7">
        <v>0</v>
      </c>
      <c r="H611" s="7">
        <v>0</v>
      </c>
      <c r="I611" s="7">
        <v>0</v>
      </c>
      <c r="J611" s="7">
        <v>0</v>
      </c>
      <c r="K611" s="24"/>
    </row>
    <row r="612" spans="2:11" ht="16.5" thickTop="1" thickBot="1" x14ac:dyDescent="0.3">
      <c r="B612" s="13" t="s">
        <v>49</v>
      </c>
      <c r="C612" s="39">
        <v>30</v>
      </c>
      <c r="D612" s="7">
        <v>0</v>
      </c>
      <c r="E612" s="7">
        <v>0</v>
      </c>
      <c r="F612" s="7">
        <v>0</v>
      </c>
      <c r="G612" s="7">
        <v>0</v>
      </c>
      <c r="H612" s="7">
        <v>0</v>
      </c>
      <c r="I612" s="7">
        <v>0</v>
      </c>
      <c r="J612" s="7">
        <v>0</v>
      </c>
      <c r="K612" s="24"/>
    </row>
    <row r="613" spans="2:11" ht="16.5" thickTop="1" thickBot="1" x14ac:dyDescent="0.3">
      <c r="B613" s="13" t="s">
        <v>12</v>
      </c>
      <c r="C613" s="39">
        <v>40</v>
      </c>
      <c r="D613" s="7">
        <v>0</v>
      </c>
      <c r="E613" s="7">
        <v>0</v>
      </c>
      <c r="F613" s="7">
        <v>0</v>
      </c>
      <c r="G613" s="7">
        <v>0</v>
      </c>
      <c r="H613" s="7">
        <v>0</v>
      </c>
      <c r="I613" s="7">
        <v>0</v>
      </c>
      <c r="J613" s="7">
        <v>0</v>
      </c>
      <c r="K613" s="24"/>
    </row>
    <row r="614" spans="2:11" ht="16.5" thickTop="1" thickBot="1" x14ac:dyDescent="0.3">
      <c r="B614" s="13" t="s">
        <v>50</v>
      </c>
      <c r="C614" s="39">
        <v>50</v>
      </c>
      <c r="D614" s="7">
        <v>0</v>
      </c>
      <c r="E614" s="7">
        <v>0</v>
      </c>
      <c r="F614" s="7">
        <v>0</v>
      </c>
      <c r="G614" s="7">
        <v>0</v>
      </c>
      <c r="H614" s="7">
        <v>0</v>
      </c>
      <c r="I614" s="7">
        <v>0</v>
      </c>
      <c r="J614" s="7">
        <v>0</v>
      </c>
      <c r="K614" s="24"/>
    </row>
    <row r="615" spans="2:11" ht="16.5" thickTop="1" thickBot="1" x14ac:dyDescent="0.3">
      <c r="B615" s="11" t="s">
        <v>453</v>
      </c>
      <c r="C615" s="39"/>
      <c r="D615" s="7"/>
      <c r="E615" s="7"/>
      <c r="F615" s="7"/>
      <c r="G615" s="7"/>
      <c r="H615" s="7"/>
      <c r="I615" s="7"/>
      <c r="J615" s="7"/>
      <c r="K615" s="24"/>
    </row>
    <row r="616" spans="2:11" ht="16.5" thickTop="1" thickBot="1" x14ac:dyDescent="0.3">
      <c r="B616" s="12" t="s">
        <v>455</v>
      </c>
      <c r="C616" s="39"/>
      <c r="D616" s="7"/>
      <c r="E616" s="7"/>
      <c r="F616" s="7"/>
      <c r="G616" s="7"/>
      <c r="H616" s="7"/>
      <c r="I616" s="7"/>
      <c r="J616" s="7"/>
      <c r="K616" s="24"/>
    </row>
    <row r="617" spans="2:11" ht="16.5" thickTop="1" thickBot="1" x14ac:dyDescent="0.3">
      <c r="B617" s="13" t="s">
        <v>47</v>
      </c>
      <c r="C617" s="39">
        <v>10</v>
      </c>
      <c r="D617" s="7">
        <v>249997</v>
      </c>
      <c r="E617" s="7">
        <v>249997</v>
      </c>
      <c r="F617" s="7">
        <v>249997</v>
      </c>
      <c r="G617" s="7">
        <v>249997</v>
      </c>
      <c r="H617" s="7">
        <v>249997</v>
      </c>
      <c r="I617" s="7">
        <v>0</v>
      </c>
      <c r="J617" s="7">
        <v>0</v>
      </c>
      <c r="K617" s="24"/>
    </row>
    <row r="618" spans="2:11" ht="16.5" thickTop="1" thickBot="1" x14ac:dyDescent="0.3">
      <c r="B618" s="13" t="s">
        <v>48</v>
      </c>
      <c r="C618" s="39">
        <v>20</v>
      </c>
      <c r="D618" s="7">
        <v>0</v>
      </c>
      <c r="E618" s="7">
        <v>0</v>
      </c>
      <c r="F618" s="7">
        <v>0</v>
      </c>
      <c r="G618" s="7">
        <v>0</v>
      </c>
      <c r="H618" s="7">
        <v>0</v>
      </c>
      <c r="I618" s="7">
        <v>0</v>
      </c>
      <c r="J618" s="7">
        <v>0</v>
      </c>
      <c r="K618" s="24"/>
    </row>
    <row r="619" spans="2:11" ht="16.5" thickTop="1" thickBot="1" x14ac:dyDescent="0.3">
      <c r="B619" s="13" t="s">
        <v>49</v>
      </c>
      <c r="C619" s="39">
        <v>30</v>
      </c>
      <c r="D619" s="7">
        <v>249997</v>
      </c>
      <c r="E619" s="7">
        <v>249997</v>
      </c>
      <c r="F619" s="7">
        <v>249997</v>
      </c>
      <c r="G619" s="7">
        <v>249997</v>
      </c>
      <c r="H619" s="7">
        <v>249997</v>
      </c>
      <c r="I619" s="7">
        <v>0</v>
      </c>
      <c r="J619" s="7">
        <v>0</v>
      </c>
      <c r="K619" s="24"/>
    </row>
    <row r="620" spans="2:11" ht="16.5" thickTop="1" thickBot="1" x14ac:dyDescent="0.3">
      <c r="B620" s="13" t="s">
        <v>12</v>
      </c>
      <c r="C620" s="39">
        <v>40</v>
      </c>
      <c r="D620" s="7">
        <v>249997</v>
      </c>
      <c r="E620" s="7">
        <v>249997</v>
      </c>
      <c r="F620" s="7">
        <v>249997</v>
      </c>
      <c r="G620" s="7">
        <v>249997</v>
      </c>
      <c r="H620" s="7">
        <v>249997</v>
      </c>
      <c r="I620" s="7">
        <v>0</v>
      </c>
      <c r="J620" s="7">
        <v>0</v>
      </c>
      <c r="K620" s="24"/>
    </row>
    <row r="621" spans="2:11" ht="16.5" thickTop="1" thickBot="1" x14ac:dyDescent="0.3">
      <c r="B621" s="13" t="s">
        <v>50</v>
      </c>
      <c r="C621" s="39">
        <v>50</v>
      </c>
      <c r="D621" s="7">
        <v>0</v>
      </c>
      <c r="E621" s="7">
        <v>0</v>
      </c>
      <c r="F621" s="7">
        <v>0</v>
      </c>
      <c r="G621" s="7">
        <v>0</v>
      </c>
      <c r="H621" s="7">
        <v>0</v>
      </c>
      <c r="I621" s="7">
        <v>0</v>
      </c>
      <c r="J621" s="7">
        <v>0</v>
      </c>
      <c r="K621" s="24"/>
    </row>
    <row r="622" spans="2:11" ht="16.5" thickTop="1" thickBot="1" x14ac:dyDescent="0.3">
      <c r="B622" s="11" t="s">
        <v>467</v>
      </c>
      <c r="C622" s="39"/>
      <c r="D622" s="7"/>
      <c r="E622" s="7"/>
      <c r="F622" s="7"/>
      <c r="G622" s="7"/>
      <c r="H622" s="7"/>
      <c r="I622" s="7"/>
      <c r="J622" s="7"/>
      <c r="K622" s="24"/>
    </row>
    <row r="623" spans="2:11" ht="16.5" thickTop="1" thickBot="1" x14ac:dyDescent="0.3">
      <c r="B623" s="12" t="s">
        <v>14</v>
      </c>
      <c r="C623" s="39"/>
      <c r="D623" s="7"/>
      <c r="E623" s="7"/>
      <c r="F623" s="7"/>
      <c r="G623" s="7"/>
      <c r="H623" s="7"/>
      <c r="I623" s="7"/>
      <c r="J623" s="7"/>
      <c r="K623" s="24"/>
    </row>
    <row r="624" spans="2:11" ht="16.5" thickTop="1" thickBot="1" x14ac:dyDescent="0.3">
      <c r="B624" s="13" t="s">
        <v>47</v>
      </c>
      <c r="C624" s="39">
        <v>10</v>
      </c>
      <c r="D624" s="7">
        <v>5</v>
      </c>
      <c r="E624" s="7">
        <v>0</v>
      </c>
      <c r="F624" s="7">
        <v>0</v>
      </c>
      <c r="G624" s="7">
        <v>0</v>
      </c>
      <c r="H624" s="7">
        <v>0</v>
      </c>
      <c r="I624" s="7">
        <v>0</v>
      </c>
      <c r="J624" s="7">
        <v>0</v>
      </c>
      <c r="K624" s="24"/>
    </row>
    <row r="625" spans="2:11" ht="16.5" thickTop="1" thickBot="1" x14ac:dyDescent="0.3">
      <c r="B625" s="13" t="s">
        <v>48</v>
      </c>
      <c r="C625" s="39">
        <v>20</v>
      </c>
      <c r="D625" s="7">
        <v>0</v>
      </c>
      <c r="E625" s="7">
        <v>0</v>
      </c>
      <c r="F625" s="7">
        <v>0</v>
      </c>
      <c r="G625" s="7">
        <v>0</v>
      </c>
      <c r="H625" s="7">
        <v>0</v>
      </c>
      <c r="I625" s="7">
        <v>0</v>
      </c>
      <c r="J625" s="7">
        <v>0</v>
      </c>
      <c r="K625" s="24"/>
    </row>
    <row r="626" spans="2:11" ht="16.5" thickTop="1" thickBot="1" x14ac:dyDescent="0.3">
      <c r="B626" s="13" t="s">
        <v>49</v>
      </c>
      <c r="C626" s="39">
        <v>30</v>
      </c>
      <c r="D626" s="7">
        <v>5</v>
      </c>
      <c r="E626" s="7">
        <v>0</v>
      </c>
      <c r="F626" s="7">
        <v>0</v>
      </c>
      <c r="G626" s="7">
        <v>0</v>
      </c>
      <c r="H626" s="7">
        <v>0</v>
      </c>
      <c r="I626" s="7">
        <v>0</v>
      </c>
      <c r="J626" s="7">
        <v>0</v>
      </c>
      <c r="K626" s="24"/>
    </row>
    <row r="627" spans="2:11" ht="16.5" thickTop="1" thickBot="1" x14ac:dyDescent="0.3">
      <c r="B627" s="13" t="s">
        <v>12</v>
      </c>
      <c r="C627" s="39">
        <v>40</v>
      </c>
      <c r="D627" s="7">
        <v>5</v>
      </c>
      <c r="E627" s="7">
        <v>0</v>
      </c>
      <c r="F627" s="7">
        <v>0</v>
      </c>
      <c r="G627" s="7">
        <v>0</v>
      </c>
      <c r="H627" s="7">
        <v>0</v>
      </c>
      <c r="I627" s="7">
        <v>0</v>
      </c>
      <c r="J627" s="7">
        <v>0</v>
      </c>
      <c r="K627" s="24"/>
    </row>
    <row r="628" spans="2:11" ht="16.5" thickTop="1" thickBot="1" x14ac:dyDescent="0.3">
      <c r="B628" s="13" t="s">
        <v>50</v>
      </c>
      <c r="C628" s="39">
        <v>50</v>
      </c>
      <c r="D628" s="7">
        <v>0</v>
      </c>
      <c r="E628" s="7">
        <v>0</v>
      </c>
      <c r="F628" s="7">
        <v>0</v>
      </c>
      <c r="G628" s="7">
        <v>0</v>
      </c>
      <c r="H628" s="7">
        <v>0</v>
      </c>
      <c r="I628" s="7">
        <v>0</v>
      </c>
      <c r="J628" s="7">
        <v>0</v>
      </c>
      <c r="K628" s="24"/>
    </row>
    <row r="629" spans="2:11" ht="16.5" thickTop="1" thickBot="1" x14ac:dyDescent="0.3">
      <c r="B629" s="12" t="s">
        <v>15</v>
      </c>
      <c r="C629" s="39"/>
      <c r="D629" s="7"/>
      <c r="E629" s="7"/>
      <c r="F629" s="7"/>
      <c r="G629" s="7"/>
      <c r="H629" s="7"/>
      <c r="I629" s="7"/>
      <c r="J629" s="7"/>
      <c r="K629" s="24"/>
    </row>
    <row r="630" spans="2:11" ht="16.5" thickTop="1" thickBot="1" x14ac:dyDescent="0.3">
      <c r="B630" s="13" t="s">
        <v>47</v>
      </c>
      <c r="C630" s="39">
        <v>10</v>
      </c>
      <c r="D630" s="7">
        <v>1059480</v>
      </c>
      <c r="E630" s="7">
        <v>1139118</v>
      </c>
      <c r="F630" s="7">
        <v>1147668</v>
      </c>
      <c r="G630" s="7">
        <v>1179018</v>
      </c>
      <c r="H630" s="7">
        <v>1240318</v>
      </c>
      <c r="I630" s="7">
        <v>1607417</v>
      </c>
      <c r="J630" s="7">
        <v>1799563.73</v>
      </c>
      <c r="K630" s="24"/>
    </row>
    <row r="631" spans="2:11" ht="16.5" thickTop="1" thickBot="1" x14ac:dyDescent="0.3">
      <c r="B631" s="13" t="s">
        <v>48</v>
      </c>
      <c r="C631" s="39">
        <v>20</v>
      </c>
      <c r="D631" s="7">
        <v>1059480</v>
      </c>
      <c r="E631" s="7">
        <v>1139118</v>
      </c>
      <c r="F631" s="7">
        <v>1147668</v>
      </c>
      <c r="G631" s="7">
        <v>1179018</v>
      </c>
      <c r="H631" s="7">
        <v>1233319</v>
      </c>
      <c r="I631" s="7">
        <v>1587871.27</v>
      </c>
      <c r="J631" s="7">
        <v>1674526</v>
      </c>
      <c r="K631" s="24"/>
    </row>
    <row r="632" spans="2:11" ht="16.5" thickTop="1" thickBot="1" x14ac:dyDescent="0.3">
      <c r="B632" s="13" t="s">
        <v>49</v>
      </c>
      <c r="C632" s="39">
        <v>30</v>
      </c>
      <c r="D632" s="7">
        <v>0</v>
      </c>
      <c r="E632" s="7">
        <v>0</v>
      </c>
      <c r="F632" s="7">
        <v>0</v>
      </c>
      <c r="G632" s="7">
        <v>0</v>
      </c>
      <c r="H632" s="7">
        <v>6999</v>
      </c>
      <c r="I632" s="7">
        <v>19545.73</v>
      </c>
      <c r="J632" s="7">
        <v>125037.73</v>
      </c>
      <c r="K632" s="24"/>
    </row>
    <row r="633" spans="2:11" ht="16.5" thickTop="1" thickBot="1" x14ac:dyDescent="0.3">
      <c r="B633" s="13" t="s">
        <v>12</v>
      </c>
      <c r="C633" s="39">
        <v>40</v>
      </c>
      <c r="D633" s="7">
        <v>0</v>
      </c>
      <c r="E633" s="7">
        <v>0</v>
      </c>
      <c r="F633" s="7">
        <v>0</v>
      </c>
      <c r="G633" s="7">
        <v>0</v>
      </c>
      <c r="H633" s="7">
        <v>6999</v>
      </c>
      <c r="I633" s="7">
        <v>19545.73</v>
      </c>
      <c r="J633" s="7">
        <v>125037.73</v>
      </c>
      <c r="K633" s="24"/>
    </row>
    <row r="634" spans="2:11" ht="16.5" thickTop="1" thickBot="1" x14ac:dyDescent="0.3">
      <c r="B634" s="13" t="s">
        <v>50</v>
      </c>
      <c r="C634" s="39">
        <v>50</v>
      </c>
      <c r="D634" s="7">
        <v>0</v>
      </c>
      <c r="E634" s="7">
        <v>0</v>
      </c>
      <c r="F634" s="7">
        <v>0</v>
      </c>
      <c r="G634" s="7">
        <v>0</v>
      </c>
      <c r="H634" s="7">
        <v>0</v>
      </c>
      <c r="I634" s="7">
        <v>0</v>
      </c>
      <c r="J634" s="7">
        <v>0</v>
      </c>
      <c r="K634" s="24"/>
    </row>
    <row r="635" spans="2:11" ht="16.5" thickTop="1" thickBot="1" x14ac:dyDescent="0.3">
      <c r="B635" s="12" t="s">
        <v>469</v>
      </c>
      <c r="C635" s="39"/>
      <c r="D635" s="7"/>
      <c r="E635" s="7"/>
      <c r="F635" s="7"/>
      <c r="G635" s="7"/>
      <c r="H635" s="7"/>
      <c r="I635" s="7"/>
      <c r="J635" s="7"/>
      <c r="K635" s="24"/>
    </row>
    <row r="636" spans="2:11" ht="16.5" thickTop="1" thickBot="1" x14ac:dyDescent="0.3">
      <c r="B636" s="13" t="s">
        <v>47</v>
      </c>
      <c r="C636" s="39">
        <v>10</v>
      </c>
      <c r="D636" s="7">
        <v>0</v>
      </c>
      <c r="E636" s="7">
        <v>0</v>
      </c>
      <c r="F636" s="7">
        <v>0</v>
      </c>
      <c r="G636" s="7">
        <v>0</v>
      </c>
      <c r="H636" s="7">
        <v>0</v>
      </c>
      <c r="I636" s="7">
        <v>0</v>
      </c>
      <c r="J636" s="7">
        <v>0</v>
      </c>
      <c r="K636" s="24"/>
    </row>
    <row r="637" spans="2:11" ht="16.5" thickTop="1" thickBot="1" x14ac:dyDescent="0.3">
      <c r="B637" s="13" t="s">
        <v>48</v>
      </c>
      <c r="C637" s="39">
        <v>20</v>
      </c>
      <c r="D637" s="7">
        <v>0</v>
      </c>
      <c r="E637" s="7">
        <v>0</v>
      </c>
      <c r="F637" s="7">
        <v>0</v>
      </c>
      <c r="G637" s="7">
        <v>0</v>
      </c>
      <c r="H637" s="7">
        <v>0</v>
      </c>
      <c r="I637" s="7">
        <v>0</v>
      </c>
      <c r="J637" s="7">
        <v>0</v>
      </c>
      <c r="K637" s="24"/>
    </row>
    <row r="638" spans="2:11" ht="16.5" thickTop="1" thickBot="1" x14ac:dyDescent="0.3">
      <c r="B638" s="13" t="s">
        <v>49</v>
      </c>
      <c r="C638" s="39">
        <v>30</v>
      </c>
      <c r="D638" s="7">
        <v>0</v>
      </c>
      <c r="E638" s="7">
        <v>0</v>
      </c>
      <c r="F638" s="7">
        <v>0</v>
      </c>
      <c r="G638" s="7">
        <v>0</v>
      </c>
      <c r="H638" s="7">
        <v>0</v>
      </c>
      <c r="I638" s="7">
        <v>0</v>
      </c>
      <c r="J638" s="7">
        <v>0</v>
      </c>
      <c r="K638" s="24"/>
    </row>
    <row r="639" spans="2:11" ht="16.5" thickTop="1" thickBot="1" x14ac:dyDescent="0.3">
      <c r="B639" s="13" t="s">
        <v>12</v>
      </c>
      <c r="C639" s="39">
        <v>40</v>
      </c>
      <c r="D639" s="7">
        <v>0</v>
      </c>
      <c r="E639" s="7">
        <v>0</v>
      </c>
      <c r="F639" s="7">
        <v>0</v>
      </c>
      <c r="G639" s="7">
        <v>0</v>
      </c>
      <c r="H639" s="7">
        <v>0</v>
      </c>
      <c r="I639" s="7">
        <v>0</v>
      </c>
      <c r="J639" s="7">
        <v>0</v>
      </c>
      <c r="K639" s="24"/>
    </row>
    <row r="640" spans="2:11" ht="16.5" thickTop="1" thickBot="1" x14ac:dyDescent="0.3">
      <c r="B640" s="13" t="s">
        <v>50</v>
      </c>
      <c r="C640" s="39">
        <v>50</v>
      </c>
      <c r="D640" s="7">
        <v>0</v>
      </c>
      <c r="E640" s="7">
        <v>0</v>
      </c>
      <c r="F640" s="7">
        <v>0</v>
      </c>
      <c r="G640" s="7">
        <v>0</v>
      </c>
      <c r="H640" s="7">
        <v>0</v>
      </c>
      <c r="I640" s="7">
        <v>0</v>
      </c>
      <c r="J640" s="7">
        <v>0</v>
      </c>
      <c r="K640" s="24"/>
    </row>
    <row r="641" spans="2:11" ht="16.5" thickTop="1" thickBot="1" x14ac:dyDescent="0.3">
      <c r="B641" s="11" t="s">
        <v>478</v>
      </c>
      <c r="C641" s="39"/>
      <c r="D641" s="7"/>
      <c r="E641" s="7"/>
      <c r="F641" s="7"/>
      <c r="G641" s="7"/>
      <c r="H641" s="7"/>
      <c r="I641" s="7"/>
      <c r="J641" s="7"/>
      <c r="K641" s="24"/>
    </row>
    <row r="642" spans="2:11" ht="16.5" thickTop="1" thickBot="1" x14ac:dyDescent="0.3">
      <c r="B642" s="12" t="s">
        <v>14</v>
      </c>
      <c r="C642" s="39"/>
      <c r="D642" s="7"/>
      <c r="E642" s="7"/>
      <c r="F642" s="7"/>
      <c r="G642" s="7"/>
      <c r="H642" s="7"/>
      <c r="I642" s="7"/>
      <c r="J642" s="7"/>
      <c r="K642" s="24"/>
    </row>
    <row r="643" spans="2:11" ht="16.5" thickTop="1" thickBot="1" x14ac:dyDescent="0.3">
      <c r="B643" s="13" t="s">
        <v>47</v>
      </c>
      <c r="C643" s="39">
        <v>10</v>
      </c>
      <c r="D643" s="7">
        <v>0</v>
      </c>
      <c r="E643" s="7">
        <v>0</v>
      </c>
      <c r="F643" s="7">
        <v>0</v>
      </c>
      <c r="G643" s="7">
        <v>0</v>
      </c>
      <c r="H643" s="7">
        <v>0</v>
      </c>
      <c r="I643" s="7">
        <v>0</v>
      </c>
      <c r="J643" s="7">
        <v>0</v>
      </c>
      <c r="K643" s="24"/>
    </row>
    <row r="644" spans="2:11" ht="16.5" thickTop="1" thickBot="1" x14ac:dyDescent="0.3">
      <c r="B644" s="13" t="s">
        <v>48</v>
      </c>
      <c r="C644" s="39">
        <v>20</v>
      </c>
      <c r="D644" s="7">
        <v>0</v>
      </c>
      <c r="E644" s="7">
        <v>0</v>
      </c>
      <c r="F644" s="7">
        <v>0</v>
      </c>
      <c r="G644" s="7">
        <v>0</v>
      </c>
      <c r="H644" s="7">
        <v>0</v>
      </c>
      <c r="I644" s="7">
        <v>0</v>
      </c>
      <c r="J644" s="7">
        <v>0</v>
      </c>
      <c r="K644" s="24"/>
    </row>
    <row r="645" spans="2:11" ht="16.5" thickTop="1" thickBot="1" x14ac:dyDescent="0.3">
      <c r="B645" s="13" t="s">
        <v>49</v>
      </c>
      <c r="C645" s="39">
        <v>30</v>
      </c>
      <c r="D645" s="7">
        <v>0</v>
      </c>
      <c r="E645" s="7">
        <v>0</v>
      </c>
      <c r="F645" s="7">
        <v>0</v>
      </c>
      <c r="G645" s="7">
        <v>0</v>
      </c>
      <c r="H645" s="7">
        <v>0</v>
      </c>
      <c r="I645" s="7">
        <v>0</v>
      </c>
      <c r="J645" s="7">
        <v>0</v>
      </c>
      <c r="K645" s="24"/>
    </row>
    <row r="646" spans="2:11" ht="16.5" thickTop="1" thickBot="1" x14ac:dyDescent="0.3">
      <c r="B646" s="13" t="s">
        <v>12</v>
      </c>
      <c r="C646" s="39">
        <v>40</v>
      </c>
      <c r="D646" s="7">
        <v>0</v>
      </c>
      <c r="E646" s="7">
        <v>0</v>
      </c>
      <c r="F646" s="7">
        <v>0</v>
      </c>
      <c r="G646" s="7">
        <v>0</v>
      </c>
      <c r="H646" s="7">
        <v>0</v>
      </c>
      <c r="I646" s="7">
        <v>0</v>
      </c>
      <c r="J646" s="7">
        <v>0</v>
      </c>
      <c r="K646" s="24"/>
    </row>
    <row r="647" spans="2:11" ht="16.5" thickTop="1" thickBot="1" x14ac:dyDescent="0.3">
      <c r="B647" s="13" t="s">
        <v>50</v>
      </c>
      <c r="C647" s="39">
        <v>50</v>
      </c>
      <c r="D647" s="7">
        <v>0</v>
      </c>
      <c r="E647" s="7">
        <v>0</v>
      </c>
      <c r="F647" s="7">
        <v>0</v>
      </c>
      <c r="G647" s="7">
        <v>0</v>
      </c>
      <c r="H647" s="7">
        <v>0</v>
      </c>
      <c r="I647" s="7">
        <v>0</v>
      </c>
      <c r="J647" s="7">
        <v>0</v>
      </c>
      <c r="K647" s="24"/>
    </row>
    <row r="648" spans="2:11" ht="16.5" thickTop="1" thickBot="1" x14ac:dyDescent="0.3">
      <c r="B648" s="12" t="s">
        <v>15</v>
      </c>
      <c r="C648" s="39"/>
      <c r="D648" s="7"/>
      <c r="E648" s="7"/>
      <c r="F648" s="7"/>
      <c r="G648" s="7"/>
      <c r="H648" s="7"/>
      <c r="I648" s="7"/>
      <c r="J648" s="7"/>
      <c r="K648" s="24"/>
    </row>
    <row r="649" spans="2:11" ht="16.5" thickTop="1" thickBot="1" x14ac:dyDescent="0.3">
      <c r="B649" s="13" t="s">
        <v>47</v>
      </c>
      <c r="C649" s="39">
        <v>10</v>
      </c>
      <c r="D649" s="7">
        <v>8902139</v>
      </c>
      <c r="E649" s="7">
        <v>9625830</v>
      </c>
      <c r="F649" s="7">
        <v>13141169</v>
      </c>
      <c r="G649" s="7">
        <v>19082607</v>
      </c>
      <c r="H649" s="7">
        <v>25050234.960000001</v>
      </c>
      <c r="I649" s="7">
        <v>31343308.539999999</v>
      </c>
      <c r="J649" s="7">
        <v>33963690.119999997</v>
      </c>
      <c r="K649" s="24"/>
    </row>
    <row r="650" spans="2:11" ht="16.5" thickTop="1" thickBot="1" x14ac:dyDescent="0.3">
      <c r="B650" s="13" t="s">
        <v>48</v>
      </c>
      <c r="C650" s="39">
        <v>20</v>
      </c>
      <c r="D650" s="7">
        <v>8860298</v>
      </c>
      <c r="E650" s="7">
        <v>9606790</v>
      </c>
      <c r="F650" s="7">
        <v>9804513</v>
      </c>
      <c r="G650" s="7">
        <v>14177493.039999999</v>
      </c>
      <c r="H650" s="7">
        <v>20001527.420000002</v>
      </c>
      <c r="I650" s="7">
        <v>25029873.420000002</v>
      </c>
      <c r="J650" s="7">
        <v>31443628.77</v>
      </c>
      <c r="K650" s="24"/>
    </row>
    <row r="651" spans="2:11" ht="16.5" thickTop="1" thickBot="1" x14ac:dyDescent="0.3">
      <c r="B651" s="13" t="s">
        <v>49</v>
      </c>
      <c r="C651" s="39">
        <v>30</v>
      </c>
      <c r="D651" s="7">
        <v>41841</v>
      </c>
      <c r="E651" s="7">
        <v>19040</v>
      </c>
      <c r="F651" s="7">
        <v>3336656</v>
      </c>
      <c r="G651" s="7">
        <v>4905113.96</v>
      </c>
      <c r="H651" s="7">
        <v>5048707.54</v>
      </c>
      <c r="I651" s="7">
        <v>6313435.1200000001</v>
      </c>
      <c r="J651" s="7">
        <v>2520061.35</v>
      </c>
      <c r="K651" s="24"/>
    </row>
    <row r="652" spans="2:11" ht="16.5" thickTop="1" thickBot="1" x14ac:dyDescent="0.3">
      <c r="B652" s="13" t="s">
        <v>12</v>
      </c>
      <c r="C652" s="39">
        <v>40</v>
      </c>
      <c r="D652" s="7">
        <v>41841</v>
      </c>
      <c r="E652" s="7">
        <v>19040</v>
      </c>
      <c r="F652" s="7">
        <v>3336656</v>
      </c>
      <c r="G652" s="7">
        <v>4905113.96</v>
      </c>
      <c r="H652" s="7">
        <v>5048707.54</v>
      </c>
      <c r="I652" s="7">
        <v>6313435.1200000001</v>
      </c>
      <c r="J652" s="7">
        <v>2520061.35</v>
      </c>
      <c r="K652" s="24"/>
    </row>
    <row r="653" spans="2:11" ht="16.5" thickTop="1" thickBot="1" x14ac:dyDescent="0.3">
      <c r="B653" s="13" t="s">
        <v>50</v>
      </c>
      <c r="C653" s="39">
        <v>50</v>
      </c>
      <c r="D653" s="7">
        <v>0</v>
      </c>
      <c r="E653" s="7">
        <v>0</v>
      </c>
      <c r="F653" s="7">
        <v>0</v>
      </c>
      <c r="G653" s="7">
        <v>0</v>
      </c>
      <c r="H653" s="7">
        <v>0</v>
      </c>
      <c r="I653" s="7">
        <v>0</v>
      </c>
      <c r="J653" s="7">
        <v>0</v>
      </c>
      <c r="K653" s="24"/>
    </row>
    <row r="654" spans="2:11" ht="16.5" thickTop="1" thickBot="1" x14ac:dyDescent="0.3">
      <c r="B654" s="12" t="s">
        <v>16</v>
      </c>
      <c r="C654" s="39"/>
      <c r="D654" s="7"/>
      <c r="E654" s="7"/>
      <c r="F654" s="7"/>
      <c r="G654" s="7"/>
      <c r="H654" s="7"/>
      <c r="I654" s="7"/>
      <c r="J654" s="7"/>
      <c r="K654" s="24"/>
    </row>
    <row r="655" spans="2:11" ht="16.5" thickTop="1" thickBot="1" x14ac:dyDescent="0.3">
      <c r="B655" s="13" t="s">
        <v>47</v>
      </c>
      <c r="C655" s="39">
        <v>10</v>
      </c>
      <c r="D655" s="7">
        <v>40102</v>
      </c>
      <c r="E655" s="7">
        <v>40472.879999999997</v>
      </c>
      <c r="F655" s="7">
        <v>128675.93</v>
      </c>
      <c r="G655" s="7">
        <v>271350.93</v>
      </c>
      <c r="H655" s="7">
        <v>769255.61</v>
      </c>
      <c r="I655" s="7">
        <v>1260700.3500000001</v>
      </c>
      <c r="J655" s="7">
        <v>3178945.96</v>
      </c>
      <c r="K655" s="24"/>
    </row>
    <row r="656" spans="2:11" ht="16.5" thickTop="1" thickBot="1" x14ac:dyDescent="0.3">
      <c r="B656" s="13" t="s">
        <v>48</v>
      </c>
      <c r="C656" s="39">
        <v>20</v>
      </c>
      <c r="D656" s="7">
        <v>9629.1200000000008</v>
      </c>
      <c r="E656" s="7">
        <v>4140.95</v>
      </c>
      <c r="F656" s="7">
        <v>12095</v>
      </c>
      <c r="G656" s="7">
        <v>18408.169999999998</v>
      </c>
      <c r="H656" s="7">
        <v>195041.26</v>
      </c>
      <c r="I656" s="7">
        <v>226966.99</v>
      </c>
      <c r="J656" s="7">
        <v>1679242.91</v>
      </c>
      <c r="K656" s="24"/>
    </row>
    <row r="657" spans="2:11" ht="16.5" thickTop="1" thickBot="1" x14ac:dyDescent="0.3">
      <c r="B657" s="13" t="s">
        <v>49</v>
      </c>
      <c r="C657" s="39">
        <v>30</v>
      </c>
      <c r="D657" s="7">
        <v>30472.880000000001</v>
      </c>
      <c r="E657" s="7">
        <v>36331.93</v>
      </c>
      <c r="F657" s="7">
        <v>116580.93</v>
      </c>
      <c r="G657" s="7">
        <v>252942.76</v>
      </c>
      <c r="H657" s="7">
        <v>574214.35</v>
      </c>
      <c r="I657" s="7">
        <v>1033733.36</v>
      </c>
      <c r="J657" s="7">
        <v>1499703.05</v>
      </c>
      <c r="K657" s="24"/>
    </row>
    <row r="658" spans="2:11" ht="16.5" thickTop="1" thickBot="1" x14ac:dyDescent="0.3">
      <c r="B658" s="13" t="s">
        <v>12</v>
      </c>
      <c r="C658" s="39">
        <v>40</v>
      </c>
      <c r="D658" s="7">
        <v>30472.880000000001</v>
      </c>
      <c r="E658" s="7">
        <v>36331.93</v>
      </c>
      <c r="F658" s="7">
        <v>116580.93</v>
      </c>
      <c r="G658" s="7">
        <v>252942.76</v>
      </c>
      <c r="H658" s="7">
        <v>574214.35</v>
      </c>
      <c r="I658" s="7">
        <v>1033733.36</v>
      </c>
      <c r="J658" s="7">
        <v>1499703.05</v>
      </c>
      <c r="K658" s="24"/>
    </row>
    <row r="659" spans="2:11" ht="16.5" thickTop="1" thickBot="1" x14ac:dyDescent="0.3">
      <c r="B659" s="13" t="s">
        <v>50</v>
      </c>
      <c r="C659" s="39">
        <v>50</v>
      </c>
      <c r="D659" s="7">
        <v>0</v>
      </c>
      <c r="E659" s="7">
        <v>0</v>
      </c>
      <c r="F659" s="7">
        <v>0</v>
      </c>
      <c r="G659" s="7">
        <v>0</v>
      </c>
      <c r="H659" s="7">
        <v>0</v>
      </c>
      <c r="I659" s="7">
        <v>0</v>
      </c>
      <c r="J659" s="7">
        <v>0</v>
      </c>
      <c r="K659" s="24"/>
    </row>
    <row r="660" spans="2:11" ht="16.5" thickTop="1" thickBot="1" x14ac:dyDescent="0.3">
      <c r="B660" s="11" t="s">
        <v>436</v>
      </c>
      <c r="C660" s="39"/>
      <c r="D660" s="7"/>
      <c r="E660" s="7"/>
      <c r="F660" s="7"/>
      <c r="G660" s="7"/>
      <c r="H660" s="7"/>
      <c r="I660" s="7"/>
      <c r="J660" s="7"/>
      <c r="K660" s="24"/>
    </row>
    <row r="661" spans="2:11" ht="16.5" thickTop="1" thickBot="1" x14ac:dyDescent="0.3">
      <c r="B661" s="12" t="s">
        <v>14</v>
      </c>
      <c r="C661" s="39"/>
      <c r="D661" s="7"/>
      <c r="E661" s="7"/>
      <c r="F661" s="7"/>
      <c r="G661" s="7"/>
      <c r="H661" s="7"/>
      <c r="I661" s="7"/>
      <c r="J661" s="7"/>
      <c r="K661" s="24"/>
    </row>
    <row r="662" spans="2:11" ht="16.5" thickTop="1" thickBot="1" x14ac:dyDescent="0.3">
      <c r="B662" s="13" t="s">
        <v>47</v>
      </c>
      <c r="C662" s="39">
        <v>10</v>
      </c>
      <c r="D662" s="7">
        <v>0</v>
      </c>
      <c r="E662" s="7">
        <v>0</v>
      </c>
      <c r="F662" s="7">
        <v>0</v>
      </c>
      <c r="G662" s="7">
        <v>0</v>
      </c>
      <c r="H662" s="7">
        <v>7247.72</v>
      </c>
      <c r="I662" s="7">
        <v>21292.880000000001</v>
      </c>
      <c r="J662" s="7">
        <v>35993828.329999998</v>
      </c>
      <c r="K662" s="24"/>
    </row>
    <row r="663" spans="2:11" ht="16.5" thickTop="1" thickBot="1" x14ac:dyDescent="0.3">
      <c r="B663" s="13" t="s">
        <v>48</v>
      </c>
      <c r="C663" s="39">
        <v>20</v>
      </c>
      <c r="D663" s="7">
        <v>0</v>
      </c>
      <c r="E663" s="7">
        <v>0</v>
      </c>
      <c r="F663" s="7">
        <v>0</v>
      </c>
      <c r="G663" s="7">
        <v>0</v>
      </c>
      <c r="H663" s="7">
        <v>0</v>
      </c>
      <c r="I663" s="7">
        <v>0</v>
      </c>
      <c r="J663" s="7">
        <v>3333</v>
      </c>
      <c r="K663" s="24"/>
    </row>
    <row r="664" spans="2:11" ht="16.5" thickTop="1" thickBot="1" x14ac:dyDescent="0.3">
      <c r="B664" s="13" t="s">
        <v>49</v>
      </c>
      <c r="C664" s="39">
        <v>30</v>
      </c>
      <c r="D664" s="7">
        <v>0</v>
      </c>
      <c r="E664" s="7">
        <v>0</v>
      </c>
      <c r="F664" s="7">
        <v>0</v>
      </c>
      <c r="G664" s="7">
        <v>0</v>
      </c>
      <c r="H664" s="7">
        <v>7247.72</v>
      </c>
      <c r="I664" s="7">
        <v>21292.880000000001</v>
      </c>
      <c r="J664" s="7">
        <v>35990495.329999998</v>
      </c>
      <c r="K664" s="24"/>
    </row>
    <row r="665" spans="2:11" ht="16.5" thickTop="1" thickBot="1" x14ac:dyDescent="0.3">
      <c r="B665" s="13" t="s">
        <v>12</v>
      </c>
      <c r="C665" s="39">
        <v>40</v>
      </c>
      <c r="D665" s="7">
        <v>0</v>
      </c>
      <c r="E665" s="7">
        <v>0</v>
      </c>
      <c r="F665" s="7">
        <v>0</v>
      </c>
      <c r="G665" s="7">
        <v>0</v>
      </c>
      <c r="H665" s="7">
        <v>7247.72</v>
      </c>
      <c r="I665" s="7">
        <v>21292.880000000001</v>
      </c>
      <c r="J665" s="7">
        <v>35990495.329999998</v>
      </c>
      <c r="K665" s="24"/>
    </row>
    <row r="666" spans="2:11" ht="16.5" thickTop="1" thickBot="1" x14ac:dyDescent="0.3">
      <c r="B666" s="13" t="s">
        <v>50</v>
      </c>
      <c r="C666" s="39">
        <v>50</v>
      </c>
      <c r="D666" s="7">
        <v>0</v>
      </c>
      <c r="E666" s="7">
        <v>0</v>
      </c>
      <c r="F666" s="7">
        <v>0</v>
      </c>
      <c r="G666" s="7">
        <v>0</v>
      </c>
      <c r="H666" s="7">
        <v>0</v>
      </c>
      <c r="I666" s="7">
        <v>0</v>
      </c>
      <c r="J666" s="7">
        <v>0</v>
      </c>
      <c r="K666" s="24"/>
    </row>
    <row r="667" spans="2:11" ht="16.5" thickTop="1" thickBot="1" x14ac:dyDescent="0.3">
      <c r="B667" s="12" t="s">
        <v>15</v>
      </c>
      <c r="C667" s="39"/>
      <c r="D667" s="7"/>
      <c r="E667" s="7"/>
      <c r="F667" s="7"/>
      <c r="G667" s="7"/>
      <c r="H667" s="7"/>
      <c r="I667" s="7"/>
      <c r="J667" s="7"/>
      <c r="K667" s="24"/>
    </row>
    <row r="668" spans="2:11" ht="16.5" thickTop="1" thickBot="1" x14ac:dyDescent="0.3">
      <c r="B668" s="13" t="s">
        <v>47</v>
      </c>
      <c r="C668" s="39">
        <v>10</v>
      </c>
      <c r="D668" s="7">
        <v>12066527</v>
      </c>
      <c r="E668" s="7">
        <v>13344709.710000001</v>
      </c>
      <c r="F668" s="7">
        <v>16838085.07</v>
      </c>
      <c r="G668" s="7">
        <v>23372269.489999998</v>
      </c>
      <c r="H668" s="7">
        <v>30702748.079999998</v>
      </c>
      <c r="I668" s="7">
        <v>44764039.340000004</v>
      </c>
      <c r="J668" s="7">
        <v>50787063.140000001</v>
      </c>
      <c r="K668" s="24"/>
    </row>
    <row r="669" spans="2:11" ht="16.5" thickTop="1" thickBot="1" x14ac:dyDescent="0.3">
      <c r="B669" s="13" t="s">
        <v>48</v>
      </c>
      <c r="C669" s="39">
        <v>20</v>
      </c>
      <c r="D669" s="7">
        <v>11983634.289999999</v>
      </c>
      <c r="E669" s="7">
        <v>13116373.640000001</v>
      </c>
      <c r="F669" s="7">
        <v>13144819.58</v>
      </c>
      <c r="G669" s="7">
        <v>17385335.41</v>
      </c>
      <c r="H669" s="7">
        <v>20216698.739999998</v>
      </c>
      <c r="I669" s="7">
        <v>29304860.199999999</v>
      </c>
      <c r="J669" s="7">
        <v>30360411.84</v>
      </c>
      <c r="K669" s="24"/>
    </row>
    <row r="670" spans="2:11" ht="16.5" thickTop="1" thickBot="1" x14ac:dyDescent="0.3">
      <c r="B670" s="13" t="s">
        <v>49</v>
      </c>
      <c r="C670" s="39">
        <v>30</v>
      </c>
      <c r="D670" s="7">
        <v>82892.710000000006</v>
      </c>
      <c r="E670" s="7">
        <v>228336.07</v>
      </c>
      <c r="F670" s="7">
        <v>3693265.49</v>
      </c>
      <c r="G670" s="7">
        <v>5986934.0800000001</v>
      </c>
      <c r="H670" s="7">
        <v>10486049.34</v>
      </c>
      <c r="I670" s="7">
        <v>15459179.140000001</v>
      </c>
      <c r="J670" s="7">
        <v>20426651.300000001</v>
      </c>
      <c r="K670" s="24"/>
    </row>
    <row r="671" spans="2:11" ht="16.5" thickTop="1" thickBot="1" x14ac:dyDescent="0.3">
      <c r="B671" s="13" t="s">
        <v>12</v>
      </c>
      <c r="C671" s="39">
        <v>40</v>
      </c>
      <c r="D671" s="7">
        <v>82892.710000000006</v>
      </c>
      <c r="E671" s="7">
        <v>228336.07</v>
      </c>
      <c r="F671" s="7">
        <v>3693265.49</v>
      </c>
      <c r="G671" s="7">
        <v>5986934.0800000001</v>
      </c>
      <c r="H671" s="7">
        <v>10486049.34</v>
      </c>
      <c r="I671" s="7">
        <v>15459179.140000001</v>
      </c>
      <c r="J671" s="7">
        <v>20426651.300000001</v>
      </c>
      <c r="K671" s="24"/>
    </row>
    <row r="672" spans="2:11" ht="16.5" thickTop="1" thickBot="1" x14ac:dyDescent="0.3">
      <c r="B672" s="13" t="s">
        <v>50</v>
      </c>
      <c r="C672" s="39">
        <v>50</v>
      </c>
      <c r="D672" s="7">
        <v>0</v>
      </c>
      <c r="E672" s="7">
        <v>0</v>
      </c>
      <c r="F672" s="7">
        <v>0</v>
      </c>
      <c r="G672" s="7">
        <v>0</v>
      </c>
      <c r="H672" s="7">
        <v>0</v>
      </c>
      <c r="I672" s="7">
        <v>0</v>
      </c>
      <c r="J672" s="7">
        <v>0</v>
      </c>
      <c r="K672" s="24"/>
    </row>
    <row r="673" spans="2:11" ht="16.5" thickTop="1" thickBot="1" x14ac:dyDescent="0.3">
      <c r="B673" s="12" t="s">
        <v>16</v>
      </c>
      <c r="C673" s="39"/>
      <c r="D673" s="7"/>
      <c r="E673" s="7"/>
      <c r="F673" s="7"/>
      <c r="G673" s="7"/>
      <c r="H673" s="7"/>
      <c r="I673" s="7"/>
      <c r="J673" s="7"/>
      <c r="K673" s="24"/>
    </row>
    <row r="674" spans="2:11" ht="16.5" thickTop="1" thickBot="1" x14ac:dyDescent="0.3">
      <c r="B674" s="13" t="s">
        <v>47</v>
      </c>
      <c r="C674" s="39">
        <v>10</v>
      </c>
      <c r="D674" s="7">
        <v>0</v>
      </c>
      <c r="E674" s="7">
        <v>54426</v>
      </c>
      <c r="F674" s="7">
        <v>44568.13</v>
      </c>
      <c r="G674" s="7">
        <v>59014.33</v>
      </c>
      <c r="H674" s="7">
        <v>62161.33</v>
      </c>
      <c r="I674" s="7">
        <v>65494.33</v>
      </c>
      <c r="J674" s="7">
        <v>1298483.33</v>
      </c>
      <c r="K674" s="24"/>
    </row>
    <row r="675" spans="2:11" ht="16.5" thickTop="1" thickBot="1" x14ac:dyDescent="0.3">
      <c r="B675" s="13" t="s">
        <v>48</v>
      </c>
      <c r="C675" s="39">
        <v>20</v>
      </c>
      <c r="D675" s="7">
        <v>0</v>
      </c>
      <c r="E675" s="7">
        <v>9857.8700000000008</v>
      </c>
      <c r="F675" s="7">
        <v>25647.8</v>
      </c>
      <c r="G675" s="7">
        <v>1853</v>
      </c>
      <c r="H675" s="7">
        <v>0</v>
      </c>
      <c r="I675" s="7">
        <v>0</v>
      </c>
      <c r="J675" s="7">
        <v>306458.56</v>
      </c>
      <c r="K675" s="24"/>
    </row>
    <row r="676" spans="2:11" ht="16.5" thickTop="1" thickBot="1" x14ac:dyDescent="0.3">
      <c r="B676" s="13" t="s">
        <v>49</v>
      </c>
      <c r="C676" s="39">
        <v>30</v>
      </c>
      <c r="D676" s="7">
        <v>0</v>
      </c>
      <c r="E676" s="7">
        <v>44568.13</v>
      </c>
      <c r="F676" s="7">
        <v>18920.330000000002</v>
      </c>
      <c r="G676" s="7">
        <v>57161.33</v>
      </c>
      <c r="H676" s="7">
        <v>62161.33</v>
      </c>
      <c r="I676" s="7">
        <v>65494.33</v>
      </c>
      <c r="J676" s="7">
        <v>992024.77</v>
      </c>
      <c r="K676" s="24"/>
    </row>
    <row r="677" spans="2:11" ht="16.5" thickTop="1" thickBot="1" x14ac:dyDescent="0.3">
      <c r="B677" s="13" t="s">
        <v>12</v>
      </c>
      <c r="C677" s="39">
        <v>40</v>
      </c>
      <c r="D677" s="7">
        <v>0</v>
      </c>
      <c r="E677" s="7">
        <v>44568.13</v>
      </c>
      <c r="F677" s="7">
        <v>18920.330000000002</v>
      </c>
      <c r="G677" s="7">
        <v>57161.33</v>
      </c>
      <c r="H677" s="7">
        <v>62161.33</v>
      </c>
      <c r="I677" s="7">
        <v>65494.33</v>
      </c>
      <c r="J677" s="7">
        <v>992024.77</v>
      </c>
      <c r="K677" s="24"/>
    </row>
    <row r="678" spans="2:11" ht="16.5" thickTop="1" thickBot="1" x14ac:dyDescent="0.3">
      <c r="B678" s="13" t="s">
        <v>50</v>
      </c>
      <c r="C678" s="39">
        <v>50</v>
      </c>
      <c r="D678" s="7">
        <v>0</v>
      </c>
      <c r="E678" s="7">
        <v>0</v>
      </c>
      <c r="F678" s="7">
        <v>0</v>
      </c>
      <c r="G678" s="7">
        <v>0</v>
      </c>
      <c r="H678" s="7">
        <v>0</v>
      </c>
      <c r="I678" s="7">
        <v>0</v>
      </c>
      <c r="J678" s="7">
        <v>0</v>
      </c>
      <c r="K678" s="24"/>
    </row>
    <row r="679" spans="2:11" ht="16.5" thickTop="1" thickBot="1" x14ac:dyDescent="0.3">
      <c r="B679" s="11" t="s">
        <v>433</v>
      </c>
      <c r="C679" s="39"/>
      <c r="D679" s="7"/>
      <c r="E679" s="7"/>
      <c r="F679" s="7"/>
      <c r="G679" s="7"/>
      <c r="H679" s="7"/>
      <c r="I679" s="7"/>
      <c r="J679" s="7"/>
      <c r="K679" s="24"/>
    </row>
    <row r="680" spans="2:11" ht="16.5" thickTop="1" thickBot="1" x14ac:dyDescent="0.3">
      <c r="B680" s="12" t="s">
        <v>14</v>
      </c>
      <c r="C680" s="39"/>
      <c r="D680" s="7"/>
      <c r="E680" s="7"/>
      <c r="F680" s="7"/>
      <c r="G680" s="7"/>
      <c r="H680" s="7"/>
      <c r="I680" s="7"/>
      <c r="J680" s="7"/>
      <c r="K680" s="24"/>
    </row>
    <row r="681" spans="2:11" ht="16.5" thickTop="1" thickBot="1" x14ac:dyDescent="0.3">
      <c r="B681" s="13" t="s">
        <v>47</v>
      </c>
      <c r="C681" s="39">
        <v>10</v>
      </c>
      <c r="D681" s="7">
        <v>0</v>
      </c>
      <c r="E681" s="7">
        <v>0</v>
      </c>
      <c r="F681" s="7">
        <v>0</v>
      </c>
      <c r="G681" s="7">
        <v>0</v>
      </c>
      <c r="H681" s="7">
        <v>0</v>
      </c>
      <c r="I681" s="7">
        <v>0</v>
      </c>
      <c r="J681" s="7">
        <v>0</v>
      </c>
      <c r="K681" s="24"/>
    </row>
    <row r="682" spans="2:11" ht="16.5" thickTop="1" thickBot="1" x14ac:dyDescent="0.3">
      <c r="B682" s="13" t="s">
        <v>48</v>
      </c>
      <c r="C682" s="39">
        <v>20</v>
      </c>
      <c r="D682" s="7">
        <v>0</v>
      </c>
      <c r="E682" s="7">
        <v>0</v>
      </c>
      <c r="F682" s="7">
        <v>0</v>
      </c>
      <c r="G682" s="7">
        <v>0</v>
      </c>
      <c r="H682" s="7">
        <v>0</v>
      </c>
      <c r="I682" s="7">
        <v>0</v>
      </c>
      <c r="J682" s="7">
        <v>0</v>
      </c>
      <c r="K682" s="24"/>
    </row>
    <row r="683" spans="2:11" ht="16.5" thickTop="1" thickBot="1" x14ac:dyDescent="0.3">
      <c r="B683" s="13" t="s">
        <v>49</v>
      </c>
      <c r="C683" s="39">
        <v>30</v>
      </c>
      <c r="D683" s="7">
        <v>0</v>
      </c>
      <c r="E683" s="7">
        <v>0</v>
      </c>
      <c r="F683" s="7">
        <v>0</v>
      </c>
      <c r="G683" s="7">
        <v>0</v>
      </c>
      <c r="H683" s="7">
        <v>0</v>
      </c>
      <c r="I683" s="7">
        <v>0</v>
      </c>
      <c r="J683" s="7">
        <v>0</v>
      </c>
      <c r="K683" s="24"/>
    </row>
    <row r="684" spans="2:11" ht="16.5" thickTop="1" thickBot="1" x14ac:dyDescent="0.3">
      <c r="B684" s="13" t="s">
        <v>12</v>
      </c>
      <c r="C684" s="39">
        <v>40</v>
      </c>
      <c r="D684" s="7">
        <v>0</v>
      </c>
      <c r="E684" s="7">
        <v>0</v>
      </c>
      <c r="F684" s="7">
        <v>0</v>
      </c>
      <c r="G684" s="7">
        <v>0</v>
      </c>
      <c r="H684" s="7">
        <v>0</v>
      </c>
      <c r="I684" s="7">
        <v>0</v>
      </c>
      <c r="J684" s="7">
        <v>0</v>
      </c>
      <c r="K684" s="24"/>
    </row>
    <row r="685" spans="2:11" ht="16.5" thickTop="1" thickBot="1" x14ac:dyDescent="0.3">
      <c r="B685" s="13" t="s">
        <v>50</v>
      </c>
      <c r="C685" s="39">
        <v>50</v>
      </c>
      <c r="D685" s="7">
        <v>0</v>
      </c>
      <c r="E685" s="7">
        <v>0</v>
      </c>
      <c r="F685" s="7">
        <v>0</v>
      </c>
      <c r="G685" s="7">
        <v>0</v>
      </c>
      <c r="H685" s="7">
        <v>0</v>
      </c>
      <c r="I685" s="7">
        <v>0</v>
      </c>
      <c r="J685" s="7">
        <v>0</v>
      </c>
      <c r="K685" s="24"/>
    </row>
    <row r="686" spans="2:11" ht="16.5" thickTop="1" thickBot="1" x14ac:dyDescent="0.3">
      <c r="B686" s="12" t="s">
        <v>15</v>
      </c>
      <c r="C686" s="39"/>
      <c r="D686" s="7"/>
      <c r="E686" s="7"/>
      <c r="F686" s="7"/>
      <c r="G686" s="7"/>
      <c r="H686" s="7"/>
      <c r="I686" s="7"/>
      <c r="J686" s="7"/>
      <c r="K686" s="24"/>
    </row>
    <row r="687" spans="2:11" ht="16.5" thickTop="1" thickBot="1" x14ac:dyDescent="0.3">
      <c r="B687" s="13" t="s">
        <v>47</v>
      </c>
      <c r="C687" s="39">
        <v>10</v>
      </c>
      <c r="D687" s="7">
        <v>5165637</v>
      </c>
      <c r="E687" s="7">
        <v>5922279</v>
      </c>
      <c r="F687" s="7">
        <v>5941430</v>
      </c>
      <c r="G687" s="7">
        <v>6722062</v>
      </c>
      <c r="H687" s="7">
        <v>7064471</v>
      </c>
      <c r="I687" s="7">
        <v>9776567</v>
      </c>
      <c r="J687" s="7">
        <v>11574734.710000001</v>
      </c>
      <c r="K687" s="24"/>
    </row>
    <row r="688" spans="2:11" ht="16.5" thickTop="1" thickBot="1" x14ac:dyDescent="0.3">
      <c r="B688" s="13" t="s">
        <v>48</v>
      </c>
      <c r="C688" s="39">
        <v>20</v>
      </c>
      <c r="D688" s="7">
        <v>5157466</v>
      </c>
      <c r="E688" s="7">
        <v>5910174</v>
      </c>
      <c r="F688" s="7">
        <v>5930407</v>
      </c>
      <c r="G688" s="7">
        <v>6722062</v>
      </c>
      <c r="H688" s="7">
        <v>7064471</v>
      </c>
      <c r="I688" s="7">
        <v>9315981.2899999991</v>
      </c>
      <c r="J688" s="7">
        <v>10184600.08</v>
      </c>
      <c r="K688" s="24"/>
    </row>
    <row r="689" spans="2:11" ht="16.5" thickTop="1" thickBot="1" x14ac:dyDescent="0.3">
      <c r="B689" s="13" t="s">
        <v>49</v>
      </c>
      <c r="C689" s="39">
        <v>30</v>
      </c>
      <c r="D689" s="7">
        <v>8171</v>
      </c>
      <c r="E689" s="7">
        <v>12105</v>
      </c>
      <c r="F689" s="7">
        <v>11023</v>
      </c>
      <c r="G689" s="7">
        <v>0</v>
      </c>
      <c r="H689" s="7">
        <v>0</v>
      </c>
      <c r="I689" s="7">
        <v>460585.71</v>
      </c>
      <c r="J689" s="7">
        <v>1390134.63</v>
      </c>
      <c r="K689" s="24"/>
    </row>
    <row r="690" spans="2:11" ht="16.5" thickTop="1" thickBot="1" x14ac:dyDescent="0.3">
      <c r="B690" s="13" t="s">
        <v>12</v>
      </c>
      <c r="C690" s="39">
        <v>40</v>
      </c>
      <c r="D690" s="7">
        <v>8171</v>
      </c>
      <c r="E690" s="7">
        <v>12105</v>
      </c>
      <c r="F690" s="7">
        <v>11023</v>
      </c>
      <c r="G690" s="7">
        <v>0</v>
      </c>
      <c r="H690" s="7">
        <v>0</v>
      </c>
      <c r="I690" s="7">
        <v>460585.71</v>
      </c>
      <c r="J690" s="7">
        <v>1390134.63</v>
      </c>
      <c r="K690" s="24"/>
    </row>
    <row r="691" spans="2:11" ht="16.5" thickTop="1" thickBot="1" x14ac:dyDescent="0.3">
      <c r="B691" s="13" t="s">
        <v>50</v>
      </c>
      <c r="C691" s="39">
        <v>50</v>
      </c>
      <c r="D691" s="7">
        <v>0</v>
      </c>
      <c r="E691" s="7">
        <v>0</v>
      </c>
      <c r="F691" s="7">
        <v>0</v>
      </c>
      <c r="G691" s="7">
        <v>0</v>
      </c>
      <c r="H691" s="7">
        <v>0</v>
      </c>
      <c r="I691" s="7">
        <v>0</v>
      </c>
      <c r="J691" s="7">
        <v>0</v>
      </c>
      <c r="K691" s="24"/>
    </row>
    <row r="692" spans="2:11" ht="16.5" thickTop="1" thickBot="1" x14ac:dyDescent="0.3">
      <c r="B692" s="12" t="s">
        <v>16</v>
      </c>
      <c r="C692" s="39"/>
      <c r="D692" s="7"/>
      <c r="E692" s="7"/>
      <c r="F692" s="7"/>
      <c r="G692" s="7"/>
      <c r="H692" s="7"/>
      <c r="I692" s="7"/>
      <c r="J692" s="7"/>
      <c r="K692" s="24"/>
    </row>
    <row r="693" spans="2:11" ht="16.5" thickTop="1" thickBot="1" x14ac:dyDescent="0.3">
      <c r="B693" s="13" t="s">
        <v>47</v>
      </c>
      <c r="C693" s="39">
        <v>10</v>
      </c>
      <c r="D693" s="7">
        <v>70639</v>
      </c>
      <c r="E693" s="7">
        <v>45357.05</v>
      </c>
      <c r="F693" s="7">
        <v>0</v>
      </c>
      <c r="G693" s="7">
        <v>0</v>
      </c>
      <c r="H693" s="7">
        <v>159653</v>
      </c>
      <c r="I693" s="7">
        <v>336891</v>
      </c>
      <c r="J693" s="7">
        <v>354567.6</v>
      </c>
      <c r="K693" s="24"/>
    </row>
    <row r="694" spans="2:11" ht="16.5" thickTop="1" thickBot="1" x14ac:dyDescent="0.3">
      <c r="B694" s="13" t="s">
        <v>48</v>
      </c>
      <c r="C694" s="39">
        <v>20</v>
      </c>
      <c r="D694" s="7">
        <v>24680.03</v>
      </c>
      <c r="E694" s="7">
        <v>45357.05</v>
      </c>
      <c r="F694" s="7">
        <v>0</v>
      </c>
      <c r="G694" s="7">
        <v>0</v>
      </c>
      <c r="H694" s="7">
        <v>53998</v>
      </c>
      <c r="I694" s="7">
        <v>186422.51</v>
      </c>
      <c r="J694" s="7">
        <v>255123.19</v>
      </c>
      <c r="K694" s="24"/>
    </row>
    <row r="695" spans="2:11" ht="16.5" thickTop="1" thickBot="1" x14ac:dyDescent="0.3">
      <c r="B695" s="13" t="s">
        <v>49</v>
      </c>
      <c r="C695" s="39">
        <v>30</v>
      </c>
      <c r="D695" s="7">
        <v>45958.97</v>
      </c>
      <c r="E695" s="7">
        <v>0</v>
      </c>
      <c r="F695" s="7">
        <v>0</v>
      </c>
      <c r="G695" s="7">
        <v>0</v>
      </c>
      <c r="H695" s="7">
        <v>105655</v>
      </c>
      <c r="I695" s="7">
        <v>150468.49</v>
      </c>
      <c r="J695" s="7">
        <v>99444.41</v>
      </c>
      <c r="K695" s="24"/>
    </row>
    <row r="696" spans="2:11" ht="16.5" thickTop="1" thickBot="1" x14ac:dyDescent="0.3">
      <c r="B696" s="13" t="s">
        <v>12</v>
      </c>
      <c r="C696" s="39">
        <v>40</v>
      </c>
      <c r="D696" s="7">
        <v>45958.97</v>
      </c>
      <c r="E696" s="7">
        <v>0</v>
      </c>
      <c r="F696" s="7">
        <v>0</v>
      </c>
      <c r="G696" s="7">
        <v>0</v>
      </c>
      <c r="H696" s="7">
        <v>105655</v>
      </c>
      <c r="I696" s="7">
        <v>150468.49</v>
      </c>
      <c r="J696" s="7">
        <v>99444.41</v>
      </c>
      <c r="K696" s="24"/>
    </row>
    <row r="697" spans="2:11" ht="16.5" thickTop="1" thickBot="1" x14ac:dyDescent="0.3">
      <c r="B697" s="13" t="s">
        <v>50</v>
      </c>
      <c r="C697" s="39">
        <v>50</v>
      </c>
      <c r="D697" s="7">
        <v>0</v>
      </c>
      <c r="E697" s="7">
        <v>0</v>
      </c>
      <c r="F697" s="7">
        <v>0</v>
      </c>
      <c r="G697" s="7">
        <v>0</v>
      </c>
      <c r="H697" s="7">
        <v>0</v>
      </c>
      <c r="I697" s="7">
        <v>0</v>
      </c>
      <c r="J697" s="7">
        <v>0</v>
      </c>
      <c r="K697" s="24"/>
    </row>
    <row r="698" spans="2:11" ht="16.5" thickTop="1" thickBot="1" x14ac:dyDescent="0.3">
      <c r="B698" s="11" t="s">
        <v>445</v>
      </c>
      <c r="C698" s="39"/>
      <c r="D698" s="7"/>
      <c r="E698" s="7"/>
      <c r="F698" s="7"/>
      <c r="G698" s="7"/>
      <c r="H698" s="7"/>
      <c r="I698" s="7"/>
      <c r="J698" s="7"/>
      <c r="K698" s="24"/>
    </row>
    <row r="699" spans="2:11" ht="16.5" thickTop="1" thickBot="1" x14ac:dyDescent="0.3">
      <c r="B699" s="12" t="s">
        <v>14</v>
      </c>
      <c r="C699" s="39"/>
      <c r="D699" s="7"/>
      <c r="E699" s="7"/>
      <c r="F699" s="7"/>
      <c r="G699" s="7"/>
      <c r="H699" s="7"/>
      <c r="I699" s="7"/>
      <c r="J699" s="7"/>
      <c r="K699" s="24"/>
    </row>
    <row r="700" spans="2:11" ht="16.5" thickTop="1" thickBot="1" x14ac:dyDescent="0.3">
      <c r="B700" s="13" t="s">
        <v>47</v>
      </c>
      <c r="C700" s="39">
        <v>10</v>
      </c>
      <c r="D700" s="7">
        <v>13447</v>
      </c>
      <c r="E700" s="7">
        <v>23680.54</v>
      </c>
      <c r="F700" s="7">
        <v>1017269.35</v>
      </c>
      <c r="G700" s="7">
        <v>1017269.35</v>
      </c>
      <c r="H700" s="7">
        <v>0</v>
      </c>
      <c r="I700" s="7">
        <v>0</v>
      </c>
      <c r="J700" s="7">
        <v>0</v>
      </c>
      <c r="K700" s="24"/>
    </row>
    <row r="701" spans="2:11" ht="16.5" thickTop="1" thickBot="1" x14ac:dyDescent="0.3">
      <c r="B701" s="13" t="s">
        <v>48</v>
      </c>
      <c r="C701" s="39">
        <v>20</v>
      </c>
      <c r="D701" s="7">
        <v>0</v>
      </c>
      <c r="E701" s="7">
        <v>0</v>
      </c>
      <c r="F701" s="7">
        <v>0</v>
      </c>
      <c r="G701" s="7">
        <v>0</v>
      </c>
      <c r="H701" s="7">
        <v>0</v>
      </c>
      <c r="I701" s="7">
        <v>0</v>
      </c>
      <c r="J701" s="7">
        <v>0</v>
      </c>
      <c r="K701" s="24"/>
    </row>
    <row r="702" spans="2:11" ht="16.5" thickTop="1" thickBot="1" x14ac:dyDescent="0.3">
      <c r="B702" s="13" t="s">
        <v>49</v>
      </c>
      <c r="C702" s="39">
        <v>30</v>
      </c>
      <c r="D702" s="7">
        <v>13447</v>
      </c>
      <c r="E702" s="7">
        <v>23680.54</v>
      </c>
      <c r="F702" s="7">
        <v>1017269.35</v>
      </c>
      <c r="G702" s="7">
        <v>1017269.35</v>
      </c>
      <c r="H702" s="7">
        <v>0</v>
      </c>
      <c r="I702" s="7">
        <v>0</v>
      </c>
      <c r="J702" s="7">
        <v>0</v>
      </c>
      <c r="K702" s="24"/>
    </row>
    <row r="703" spans="2:11" ht="16.5" thickTop="1" thickBot="1" x14ac:dyDescent="0.3">
      <c r="B703" s="13" t="s">
        <v>12</v>
      </c>
      <c r="C703" s="39">
        <v>40</v>
      </c>
      <c r="D703" s="7">
        <v>13447</v>
      </c>
      <c r="E703" s="7">
        <v>23680.54</v>
      </c>
      <c r="F703" s="7">
        <v>1017269.35</v>
      </c>
      <c r="G703" s="7">
        <v>1017269.35</v>
      </c>
      <c r="H703" s="7">
        <v>0</v>
      </c>
      <c r="I703" s="7">
        <v>0</v>
      </c>
      <c r="J703" s="7">
        <v>0</v>
      </c>
      <c r="K703" s="24"/>
    </row>
    <row r="704" spans="2:11" ht="16.5" thickTop="1" thickBot="1" x14ac:dyDescent="0.3">
      <c r="B704" s="13" t="s">
        <v>50</v>
      </c>
      <c r="C704" s="39">
        <v>50</v>
      </c>
      <c r="D704" s="7">
        <v>0</v>
      </c>
      <c r="E704" s="7">
        <v>0</v>
      </c>
      <c r="F704" s="7">
        <v>0</v>
      </c>
      <c r="G704" s="7">
        <v>0</v>
      </c>
      <c r="H704" s="7">
        <v>0</v>
      </c>
      <c r="I704" s="7">
        <v>0</v>
      </c>
      <c r="J704" s="7">
        <v>0</v>
      </c>
      <c r="K704" s="24"/>
    </row>
    <row r="705" spans="2:11" ht="16.5" thickTop="1" thickBot="1" x14ac:dyDescent="0.3">
      <c r="B705" s="12" t="s">
        <v>15</v>
      </c>
      <c r="C705" s="39"/>
      <c r="D705" s="7"/>
      <c r="E705" s="7"/>
      <c r="F705" s="7"/>
      <c r="G705" s="7"/>
      <c r="H705" s="7"/>
      <c r="I705" s="7"/>
      <c r="J705" s="7"/>
      <c r="K705" s="24"/>
    </row>
    <row r="706" spans="2:11" ht="16.5" thickTop="1" thickBot="1" x14ac:dyDescent="0.3">
      <c r="B706" s="13" t="s">
        <v>47</v>
      </c>
      <c r="C706" s="39">
        <v>10</v>
      </c>
      <c r="D706" s="7">
        <v>3490426</v>
      </c>
      <c r="E706" s="7">
        <v>3800769.5</v>
      </c>
      <c r="F706" s="7">
        <v>4051781.7</v>
      </c>
      <c r="G706" s="7">
        <v>4709055.7</v>
      </c>
      <c r="H706" s="7">
        <v>5061174.0999999996</v>
      </c>
      <c r="I706" s="7">
        <v>7360051.0999999996</v>
      </c>
      <c r="J706" s="7">
        <v>7598062</v>
      </c>
      <c r="K706" s="24"/>
    </row>
    <row r="707" spans="2:11" ht="16.5" thickTop="1" thickBot="1" x14ac:dyDescent="0.3">
      <c r="B707" s="13" t="s">
        <v>48</v>
      </c>
      <c r="C707" s="39">
        <v>20</v>
      </c>
      <c r="D707" s="7">
        <v>3448948.5</v>
      </c>
      <c r="E707" s="7">
        <v>3515229.8</v>
      </c>
      <c r="F707" s="7">
        <v>3590418</v>
      </c>
      <c r="G707" s="7">
        <v>4218923.5999999996</v>
      </c>
      <c r="H707" s="7">
        <v>4709255</v>
      </c>
      <c r="I707" s="7">
        <v>7063791</v>
      </c>
      <c r="J707" s="7">
        <v>6781709</v>
      </c>
      <c r="K707" s="24"/>
    </row>
    <row r="708" spans="2:11" ht="16.5" thickTop="1" thickBot="1" x14ac:dyDescent="0.3">
      <c r="B708" s="13" t="s">
        <v>49</v>
      </c>
      <c r="C708" s="39">
        <v>30</v>
      </c>
      <c r="D708" s="7">
        <v>41477.5</v>
      </c>
      <c r="E708" s="7">
        <v>285539.7</v>
      </c>
      <c r="F708" s="7">
        <v>461363.7</v>
      </c>
      <c r="G708" s="7">
        <v>490132.1</v>
      </c>
      <c r="H708" s="7">
        <v>351919.1</v>
      </c>
      <c r="I708" s="7">
        <v>296260.09999999998</v>
      </c>
      <c r="J708" s="7">
        <v>816353</v>
      </c>
      <c r="K708" s="24"/>
    </row>
    <row r="709" spans="2:11" ht="16.5" thickTop="1" thickBot="1" x14ac:dyDescent="0.3">
      <c r="B709" s="13" t="s">
        <v>12</v>
      </c>
      <c r="C709" s="39">
        <v>40</v>
      </c>
      <c r="D709" s="7">
        <v>41477.5</v>
      </c>
      <c r="E709" s="7">
        <v>285539.7</v>
      </c>
      <c r="F709" s="7">
        <v>461363.7</v>
      </c>
      <c r="G709" s="7">
        <v>490132.1</v>
      </c>
      <c r="H709" s="7">
        <v>351919.1</v>
      </c>
      <c r="I709" s="7">
        <v>296260.09999999998</v>
      </c>
      <c r="J709" s="7">
        <v>816353</v>
      </c>
      <c r="K709" s="24"/>
    </row>
    <row r="710" spans="2:11" ht="16.5" thickTop="1" thickBot="1" x14ac:dyDescent="0.3">
      <c r="B710" s="13" t="s">
        <v>50</v>
      </c>
      <c r="C710" s="39">
        <v>50</v>
      </c>
      <c r="D710" s="7">
        <v>0</v>
      </c>
      <c r="E710" s="7">
        <v>0</v>
      </c>
      <c r="F710" s="7">
        <v>0</v>
      </c>
      <c r="G710" s="7">
        <v>0</v>
      </c>
      <c r="H710" s="7">
        <v>0</v>
      </c>
      <c r="I710" s="7">
        <v>0</v>
      </c>
      <c r="J710" s="7">
        <v>0</v>
      </c>
      <c r="K710" s="24"/>
    </row>
    <row r="711" spans="2:11" ht="16.5" thickTop="1" thickBot="1" x14ac:dyDescent="0.3">
      <c r="B711" s="12" t="s">
        <v>16</v>
      </c>
      <c r="C711" s="39"/>
      <c r="D711" s="7"/>
      <c r="E711" s="7"/>
      <c r="F711" s="7"/>
      <c r="G711" s="7"/>
      <c r="H711" s="7"/>
      <c r="I711" s="7"/>
      <c r="J711" s="7"/>
      <c r="K711" s="24"/>
    </row>
    <row r="712" spans="2:11" ht="16.5" thickTop="1" thickBot="1" x14ac:dyDescent="0.3">
      <c r="B712" s="13" t="s">
        <v>47</v>
      </c>
      <c r="C712" s="39">
        <v>10</v>
      </c>
      <c r="D712" s="7">
        <v>80826</v>
      </c>
      <c r="E712" s="7">
        <v>52405</v>
      </c>
      <c r="F712" s="7">
        <v>18372</v>
      </c>
      <c r="G712" s="7">
        <v>14950</v>
      </c>
      <c r="H712" s="7">
        <v>58325.599999999999</v>
      </c>
      <c r="I712" s="7">
        <v>948050.62</v>
      </c>
      <c r="J712" s="7">
        <v>1914183.51</v>
      </c>
      <c r="K712" s="24"/>
    </row>
    <row r="713" spans="2:11" ht="16.5" thickTop="1" thickBot="1" x14ac:dyDescent="0.3">
      <c r="B713" s="13" t="s">
        <v>48</v>
      </c>
      <c r="C713" s="39">
        <v>20</v>
      </c>
      <c r="D713" s="7">
        <v>80826</v>
      </c>
      <c r="E713" s="7">
        <v>48503</v>
      </c>
      <c r="F713" s="7">
        <v>18372</v>
      </c>
      <c r="G713" s="7">
        <v>14950</v>
      </c>
      <c r="H713" s="7">
        <v>51669.98</v>
      </c>
      <c r="I713" s="7">
        <v>142029.10999999999</v>
      </c>
      <c r="J713" s="7">
        <v>999513.08</v>
      </c>
      <c r="K713" s="24"/>
    </row>
    <row r="714" spans="2:11" ht="16.5" thickTop="1" thickBot="1" x14ac:dyDescent="0.3">
      <c r="B714" s="13" t="s">
        <v>49</v>
      </c>
      <c r="C714" s="39">
        <v>30</v>
      </c>
      <c r="D714" s="7">
        <v>0</v>
      </c>
      <c r="E714" s="7">
        <v>3902</v>
      </c>
      <c r="F714" s="7">
        <v>0</v>
      </c>
      <c r="G714" s="7">
        <v>0</v>
      </c>
      <c r="H714" s="7">
        <v>6655.62</v>
      </c>
      <c r="I714" s="7">
        <v>806021.51</v>
      </c>
      <c r="J714" s="7">
        <v>914670.43</v>
      </c>
      <c r="K714" s="24"/>
    </row>
    <row r="715" spans="2:11" ht="16.5" thickTop="1" thickBot="1" x14ac:dyDescent="0.3">
      <c r="B715" s="13" t="s">
        <v>12</v>
      </c>
      <c r="C715" s="39">
        <v>40</v>
      </c>
      <c r="D715" s="7">
        <v>0</v>
      </c>
      <c r="E715" s="7">
        <v>3902</v>
      </c>
      <c r="F715" s="7">
        <v>0</v>
      </c>
      <c r="G715" s="7">
        <v>0</v>
      </c>
      <c r="H715" s="7">
        <v>6655.62</v>
      </c>
      <c r="I715" s="7">
        <v>806021.51</v>
      </c>
      <c r="J715" s="7">
        <v>914670.43</v>
      </c>
      <c r="K715" s="24"/>
    </row>
    <row r="716" spans="2:11" ht="16.5" thickTop="1" thickBot="1" x14ac:dyDescent="0.3">
      <c r="B716" s="13" t="s">
        <v>50</v>
      </c>
      <c r="C716" s="39">
        <v>50</v>
      </c>
      <c r="D716" s="7">
        <v>0</v>
      </c>
      <c r="E716" s="7">
        <v>0</v>
      </c>
      <c r="F716" s="7">
        <v>0</v>
      </c>
      <c r="G716" s="7">
        <v>0</v>
      </c>
      <c r="H716" s="7">
        <v>0</v>
      </c>
      <c r="I716" s="7">
        <v>0</v>
      </c>
      <c r="J716" s="7">
        <v>0</v>
      </c>
      <c r="K716" s="24"/>
    </row>
    <row r="717" spans="2:11" ht="16.5" thickTop="1" thickBot="1" x14ac:dyDescent="0.3">
      <c r="B717" s="12" t="s">
        <v>447</v>
      </c>
      <c r="C717" s="39"/>
      <c r="D717" s="7"/>
      <c r="E717" s="7"/>
      <c r="F717" s="7"/>
      <c r="G717" s="7"/>
      <c r="H717" s="7"/>
      <c r="I717" s="7"/>
      <c r="J717" s="7"/>
      <c r="K717" s="24"/>
    </row>
    <row r="718" spans="2:11" ht="16.5" thickTop="1" thickBot="1" x14ac:dyDescent="0.3">
      <c r="B718" s="13" t="s">
        <v>47</v>
      </c>
      <c r="C718" s="39">
        <v>10</v>
      </c>
      <c r="D718" s="7">
        <v>481121</v>
      </c>
      <c r="E718" s="7">
        <v>481124.07</v>
      </c>
      <c r="F718" s="7">
        <v>481119.54</v>
      </c>
      <c r="G718" s="7">
        <v>481124.41</v>
      </c>
      <c r="H718" s="7">
        <v>781149.33</v>
      </c>
      <c r="I718" s="7">
        <v>781170.6</v>
      </c>
      <c r="J718" s="7">
        <v>781704.3</v>
      </c>
      <c r="K718" s="24"/>
    </row>
    <row r="719" spans="2:11" ht="16.5" thickTop="1" thickBot="1" x14ac:dyDescent="0.3">
      <c r="B719" s="13" t="s">
        <v>48</v>
      </c>
      <c r="C719" s="39">
        <v>20</v>
      </c>
      <c r="D719" s="7">
        <v>481114.93</v>
      </c>
      <c r="E719" s="7">
        <v>481122.53</v>
      </c>
      <c r="F719" s="7">
        <v>481113.13</v>
      </c>
      <c r="G719" s="7">
        <v>481092.08</v>
      </c>
      <c r="H719" s="7">
        <v>781095.73</v>
      </c>
      <c r="I719" s="7">
        <v>780583.3</v>
      </c>
      <c r="J719" s="7">
        <v>781293.33</v>
      </c>
      <c r="K719" s="24"/>
    </row>
    <row r="720" spans="2:11" ht="16.5" thickTop="1" thickBot="1" x14ac:dyDescent="0.3">
      <c r="B720" s="13" t="s">
        <v>49</v>
      </c>
      <c r="C720" s="39">
        <v>30</v>
      </c>
      <c r="D720" s="7">
        <v>6.07</v>
      </c>
      <c r="E720" s="7">
        <v>1.54</v>
      </c>
      <c r="F720" s="7">
        <v>6.41</v>
      </c>
      <c r="G720" s="7">
        <v>32.33</v>
      </c>
      <c r="H720" s="7">
        <v>53.6</v>
      </c>
      <c r="I720" s="7">
        <v>587.29999999999995</v>
      </c>
      <c r="J720" s="7">
        <v>410.97</v>
      </c>
      <c r="K720" s="24"/>
    </row>
    <row r="721" spans="2:11" ht="16.5" thickTop="1" thickBot="1" x14ac:dyDescent="0.3">
      <c r="B721" s="13" t="s">
        <v>12</v>
      </c>
      <c r="C721" s="39">
        <v>40</v>
      </c>
      <c r="D721" s="7">
        <v>6.07</v>
      </c>
      <c r="E721" s="7">
        <v>1.54</v>
      </c>
      <c r="F721" s="7">
        <v>6.41</v>
      </c>
      <c r="G721" s="7">
        <v>32.33</v>
      </c>
      <c r="H721" s="7">
        <v>53.6</v>
      </c>
      <c r="I721" s="7">
        <v>587.29999999999995</v>
      </c>
      <c r="J721" s="7">
        <v>410.97</v>
      </c>
      <c r="K721" s="24"/>
    </row>
    <row r="722" spans="2:11" ht="16.5" thickTop="1" thickBot="1" x14ac:dyDescent="0.3">
      <c r="B722" s="13" t="s">
        <v>50</v>
      </c>
      <c r="C722" s="39">
        <v>50</v>
      </c>
      <c r="D722" s="7">
        <v>0</v>
      </c>
      <c r="E722" s="7">
        <v>0</v>
      </c>
      <c r="F722" s="7">
        <v>0</v>
      </c>
      <c r="G722" s="7">
        <v>0</v>
      </c>
      <c r="H722" s="7">
        <v>0</v>
      </c>
      <c r="I722" s="7">
        <v>0</v>
      </c>
      <c r="J722" s="7">
        <v>0</v>
      </c>
      <c r="K722" s="24"/>
    </row>
    <row r="723" spans="2:11" ht="16.5" thickTop="1" thickBot="1" x14ac:dyDescent="0.3">
      <c r="B723" s="12" t="s">
        <v>388</v>
      </c>
      <c r="C723" s="39"/>
      <c r="D723" s="7"/>
      <c r="E723" s="7"/>
      <c r="F723" s="7"/>
      <c r="G723" s="7"/>
      <c r="H723" s="7"/>
      <c r="I723" s="7"/>
      <c r="J723" s="7"/>
      <c r="K723" s="24"/>
    </row>
    <row r="724" spans="2:11" ht="16.5" thickTop="1" thickBot="1" x14ac:dyDescent="0.3">
      <c r="B724" s="13" t="s">
        <v>47</v>
      </c>
      <c r="C724" s="39">
        <v>10</v>
      </c>
      <c r="D724" s="7">
        <v>1263077</v>
      </c>
      <c r="E724" s="7">
        <v>1250005.98</v>
      </c>
      <c r="F724" s="7">
        <v>1250001.6299999999</v>
      </c>
      <c r="G724" s="7">
        <v>1376730.19</v>
      </c>
      <c r="H724" s="7">
        <v>1250021.1100000001</v>
      </c>
      <c r="I724" s="7">
        <v>1313577.1299999999</v>
      </c>
      <c r="J724" s="7">
        <v>1250916.05</v>
      </c>
      <c r="K724" s="24"/>
    </row>
    <row r="725" spans="2:11" ht="16.5" thickTop="1" thickBot="1" x14ac:dyDescent="0.3">
      <c r="B725" s="13" t="s">
        <v>48</v>
      </c>
      <c r="C725" s="39">
        <v>20</v>
      </c>
      <c r="D725" s="7">
        <v>1263071.02</v>
      </c>
      <c r="E725" s="7">
        <v>1250004.3500000001</v>
      </c>
      <c r="F725" s="7">
        <v>1123271.44</v>
      </c>
      <c r="G725" s="7">
        <v>1376709.08</v>
      </c>
      <c r="H725" s="7">
        <v>1186443.98</v>
      </c>
      <c r="I725" s="7">
        <v>1312661.08</v>
      </c>
      <c r="J725" s="7">
        <v>1250737.8400000001</v>
      </c>
      <c r="K725" s="24"/>
    </row>
    <row r="726" spans="2:11" ht="16.5" thickTop="1" thickBot="1" x14ac:dyDescent="0.3">
      <c r="B726" s="13" t="s">
        <v>49</v>
      </c>
      <c r="C726" s="39">
        <v>30</v>
      </c>
      <c r="D726" s="7">
        <v>5.98</v>
      </c>
      <c r="E726" s="7">
        <v>1.63</v>
      </c>
      <c r="F726" s="7">
        <v>126730.19</v>
      </c>
      <c r="G726" s="7">
        <v>21.11</v>
      </c>
      <c r="H726" s="7">
        <v>63577.13</v>
      </c>
      <c r="I726" s="7">
        <v>916.05</v>
      </c>
      <c r="J726" s="7">
        <v>178.21</v>
      </c>
      <c r="K726" s="24"/>
    </row>
    <row r="727" spans="2:11" ht="16.5" thickTop="1" thickBot="1" x14ac:dyDescent="0.3">
      <c r="B727" s="13" t="s">
        <v>12</v>
      </c>
      <c r="C727" s="39">
        <v>40</v>
      </c>
      <c r="D727" s="7">
        <v>5.98</v>
      </c>
      <c r="E727" s="7">
        <v>1.63</v>
      </c>
      <c r="F727" s="7">
        <v>126730.19</v>
      </c>
      <c r="G727" s="7">
        <v>21.11</v>
      </c>
      <c r="H727" s="7">
        <v>63577.13</v>
      </c>
      <c r="I727" s="7">
        <v>916.05</v>
      </c>
      <c r="J727" s="7">
        <v>178.21</v>
      </c>
      <c r="K727" s="24"/>
    </row>
    <row r="728" spans="2:11" ht="16.5" thickTop="1" thickBot="1" x14ac:dyDescent="0.3">
      <c r="B728" s="13" t="s">
        <v>50</v>
      </c>
      <c r="C728" s="39">
        <v>50</v>
      </c>
      <c r="D728" s="7">
        <v>0</v>
      </c>
      <c r="E728" s="7">
        <v>0</v>
      </c>
      <c r="F728" s="7">
        <v>0</v>
      </c>
      <c r="G728" s="7">
        <v>0</v>
      </c>
      <c r="H728" s="7">
        <v>0</v>
      </c>
      <c r="I728" s="7">
        <v>0</v>
      </c>
      <c r="J728" s="7">
        <v>0</v>
      </c>
      <c r="K728" s="24"/>
    </row>
    <row r="729" spans="2:11" ht="16.5" thickTop="1" thickBot="1" x14ac:dyDescent="0.3">
      <c r="B729" s="12" t="s">
        <v>220</v>
      </c>
      <c r="C729" s="39"/>
      <c r="D729" s="7"/>
      <c r="E729" s="7"/>
      <c r="F729" s="7"/>
      <c r="G729" s="7"/>
      <c r="H729" s="7"/>
      <c r="I729" s="7"/>
      <c r="J729" s="7"/>
      <c r="K729" s="24"/>
    </row>
    <row r="730" spans="2:11" ht="16.5" thickTop="1" thickBot="1" x14ac:dyDescent="0.3">
      <c r="B730" s="13" t="s">
        <v>47</v>
      </c>
      <c r="C730" s="39">
        <v>10</v>
      </c>
      <c r="D730" s="7">
        <v>273951</v>
      </c>
      <c r="E730" s="7">
        <v>273952.90000000002</v>
      </c>
      <c r="F730" s="7">
        <v>275652.64</v>
      </c>
      <c r="G730" s="7">
        <v>273956.2</v>
      </c>
      <c r="H730" s="7">
        <v>474016.14</v>
      </c>
      <c r="I730" s="7">
        <v>503719.65</v>
      </c>
      <c r="J730" s="7">
        <v>474304.49</v>
      </c>
      <c r="K730" s="24"/>
    </row>
    <row r="731" spans="2:11" ht="16.5" thickTop="1" thickBot="1" x14ac:dyDescent="0.3">
      <c r="B731" s="13" t="s">
        <v>48</v>
      </c>
      <c r="C731" s="39">
        <v>20</v>
      </c>
      <c r="D731" s="7">
        <v>273945.09999999998</v>
      </c>
      <c r="E731" s="7">
        <v>272247.26</v>
      </c>
      <c r="F731" s="7">
        <v>275643.44</v>
      </c>
      <c r="G731" s="7">
        <v>273888.06</v>
      </c>
      <c r="H731" s="7">
        <v>444244.49</v>
      </c>
      <c r="I731" s="7">
        <v>503363.16</v>
      </c>
      <c r="J731" s="7">
        <v>473281.28000000003</v>
      </c>
      <c r="K731" s="24"/>
    </row>
    <row r="732" spans="2:11" ht="16.5" thickTop="1" thickBot="1" x14ac:dyDescent="0.3">
      <c r="B732" s="13" t="s">
        <v>49</v>
      </c>
      <c r="C732" s="39">
        <v>30</v>
      </c>
      <c r="D732" s="7">
        <v>5.9</v>
      </c>
      <c r="E732" s="7">
        <v>1705.64</v>
      </c>
      <c r="F732" s="7">
        <v>9.1999999999999993</v>
      </c>
      <c r="G732" s="7">
        <v>68.14</v>
      </c>
      <c r="H732" s="7">
        <v>29771.65</v>
      </c>
      <c r="I732" s="7">
        <v>356.49</v>
      </c>
      <c r="J732" s="7">
        <v>1023.21</v>
      </c>
      <c r="K732" s="24"/>
    </row>
    <row r="733" spans="2:11" ht="16.5" thickTop="1" thickBot="1" x14ac:dyDescent="0.3">
      <c r="B733" s="13" t="s">
        <v>12</v>
      </c>
      <c r="C733" s="39">
        <v>40</v>
      </c>
      <c r="D733" s="7">
        <v>5.9</v>
      </c>
      <c r="E733" s="7">
        <v>1705.64</v>
      </c>
      <c r="F733" s="7">
        <v>9.1999999999999993</v>
      </c>
      <c r="G733" s="7">
        <v>68.14</v>
      </c>
      <c r="H733" s="7">
        <v>29771.65</v>
      </c>
      <c r="I733" s="7">
        <v>356.49</v>
      </c>
      <c r="J733" s="7">
        <v>1023.21</v>
      </c>
      <c r="K733" s="24"/>
    </row>
    <row r="734" spans="2:11" ht="16.5" thickTop="1" thickBot="1" x14ac:dyDescent="0.3">
      <c r="B734" s="13" t="s">
        <v>50</v>
      </c>
      <c r="C734" s="39">
        <v>50</v>
      </c>
      <c r="D734" s="7">
        <v>0</v>
      </c>
      <c r="E734" s="7">
        <v>0</v>
      </c>
      <c r="F734" s="7">
        <v>0</v>
      </c>
      <c r="G734" s="7">
        <v>0</v>
      </c>
      <c r="H734" s="7">
        <v>0</v>
      </c>
      <c r="I734" s="7">
        <v>0</v>
      </c>
      <c r="J734" s="7">
        <v>0</v>
      </c>
      <c r="K734" s="24"/>
    </row>
    <row r="735" spans="2:11" ht="16.5" thickTop="1" thickBot="1" x14ac:dyDescent="0.3">
      <c r="B735" s="11" t="s">
        <v>11</v>
      </c>
      <c r="C735" s="39"/>
      <c r="D735" s="7"/>
      <c r="E735" s="7"/>
      <c r="F735" s="7"/>
      <c r="G735" s="7"/>
      <c r="H735" s="7"/>
      <c r="I735" s="7"/>
      <c r="J735" s="7"/>
      <c r="K735" s="24"/>
    </row>
    <row r="736" spans="2:11" ht="16.5" thickTop="1" thickBot="1" x14ac:dyDescent="0.3">
      <c r="B736" s="12" t="s">
        <v>14</v>
      </c>
      <c r="C736" s="39"/>
      <c r="D736" s="7"/>
      <c r="E736" s="7"/>
      <c r="F736" s="7"/>
      <c r="G736" s="7"/>
      <c r="H736" s="7"/>
      <c r="I736" s="7"/>
      <c r="J736" s="7"/>
      <c r="K736" s="24"/>
    </row>
    <row r="737" spans="2:11" ht="16.5" thickTop="1" thickBot="1" x14ac:dyDescent="0.3">
      <c r="B737" s="13" t="s">
        <v>47</v>
      </c>
      <c r="C737" s="39">
        <v>10</v>
      </c>
      <c r="D737" s="7">
        <v>0</v>
      </c>
      <c r="E737" s="7">
        <v>0</v>
      </c>
      <c r="F737" s="7">
        <v>0</v>
      </c>
      <c r="G737" s="7">
        <v>0</v>
      </c>
      <c r="H737" s="7">
        <v>0</v>
      </c>
      <c r="I737" s="7">
        <v>0</v>
      </c>
      <c r="J737" s="7">
        <v>0</v>
      </c>
      <c r="K737" s="24"/>
    </row>
    <row r="738" spans="2:11" ht="16.5" thickTop="1" thickBot="1" x14ac:dyDescent="0.3">
      <c r="B738" s="13" t="s">
        <v>48</v>
      </c>
      <c r="C738" s="39">
        <v>20</v>
      </c>
      <c r="D738" s="7">
        <v>0</v>
      </c>
      <c r="E738" s="7">
        <v>0</v>
      </c>
      <c r="F738" s="7">
        <v>0</v>
      </c>
      <c r="G738" s="7">
        <v>0</v>
      </c>
      <c r="H738" s="7">
        <v>0</v>
      </c>
      <c r="I738" s="7">
        <v>0</v>
      </c>
      <c r="J738" s="7">
        <v>0</v>
      </c>
      <c r="K738" s="24"/>
    </row>
    <row r="739" spans="2:11" ht="16.5" thickTop="1" thickBot="1" x14ac:dyDescent="0.3">
      <c r="B739" s="13" t="s">
        <v>49</v>
      </c>
      <c r="C739" s="39">
        <v>30</v>
      </c>
      <c r="D739" s="7">
        <v>0</v>
      </c>
      <c r="E739" s="7">
        <v>0</v>
      </c>
      <c r="F739" s="7">
        <v>0</v>
      </c>
      <c r="G739" s="7">
        <v>0</v>
      </c>
      <c r="H739" s="7">
        <v>0</v>
      </c>
      <c r="I739" s="7">
        <v>0</v>
      </c>
      <c r="J739" s="7">
        <v>0</v>
      </c>
      <c r="K739" s="24"/>
    </row>
    <row r="740" spans="2:11" ht="16.5" thickTop="1" thickBot="1" x14ac:dyDescent="0.3">
      <c r="B740" s="13" t="s">
        <v>12</v>
      </c>
      <c r="C740" s="39">
        <v>40</v>
      </c>
      <c r="D740" s="7">
        <v>0</v>
      </c>
      <c r="E740" s="7">
        <v>0</v>
      </c>
      <c r="F740" s="7">
        <v>0</v>
      </c>
      <c r="G740" s="7">
        <v>0</v>
      </c>
      <c r="H740" s="7">
        <v>0</v>
      </c>
      <c r="I740" s="7">
        <v>0</v>
      </c>
      <c r="J740" s="7">
        <v>0</v>
      </c>
      <c r="K740" s="24"/>
    </row>
    <row r="741" spans="2:11" ht="16.5" thickTop="1" thickBot="1" x14ac:dyDescent="0.3">
      <c r="B741" s="13" t="s">
        <v>50</v>
      </c>
      <c r="C741" s="39">
        <v>50</v>
      </c>
      <c r="D741" s="7">
        <v>0</v>
      </c>
      <c r="E741" s="7">
        <v>0</v>
      </c>
      <c r="F741" s="7">
        <v>0</v>
      </c>
      <c r="G741" s="7">
        <v>0</v>
      </c>
      <c r="H741" s="7">
        <v>0</v>
      </c>
      <c r="I741" s="7">
        <v>0</v>
      </c>
      <c r="J741" s="7">
        <v>0</v>
      </c>
      <c r="K741" s="24"/>
    </row>
    <row r="742" spans="2:11" ht="16.5" thickTop="1" thickBot="1" x14ac:dyDescent="0.3">
      <c r="B742" s="12" t="s">
        <v>15</v>
      </c>
      <c r="C742" s="39"/>
      <c r="D742" s="7"/>
      <c r="E742" s="7"/>
      <c r="F742" s="7"/>
      <c r="G742" s="7"/>
      <c r="H742" s="7"/>
      <c r="I742" s="7"/>
      <c r="J742" s="7"/>
      <c r="K742" s="24"/>
    </row>
    <row r="743" spans="2:11" ht="16.5" thickTop="1" thickBot="1" x14ac:dyDescent="0.3">
      <c r="B743" s="13" t="s">
        <v>47</v>
      </c>
      <c r="C743" s="39">
        <v>10</v>
      </c>
      <c r="D743" s="7">
        <v>10024291</v>
      </c>
      <c r="E743" s="7">
        <v>11783677</v>
      </c>
      <c r="F743" s="7">
        <v>11860508</v>
      </c>
      <c r="G743" s="7">
        <v>13214430.5</v>
      </c>
      <c r="H743" s="7">
        <v>14541127.75</v>
      </c>
      <c r="I743" s="7">
        <v>22827805.25</v>
      </c>
      <c r="J743" s="7">
        <v>25678466.25</v>
      </c>
      <c r="K743" s="24"/>
    </row>
    <row r="744" spans="2:11" ht="16.5" thickTop="1" thickBot="1" x14ac:dyDescent="0.3">
      <c r="B744" s="13" t="s">
        <v>48</v>
      </c>
      <c r="C744" s="39">
        <v>20</v>
      </c>
      <c r="D744" s="7">
        <v>10013403</v>
      </c>
      <c r="E744" s="7">
        <v>11735529</v>
      </c>
      <c r="F744" s="7">
        <v>11798840.5</v>
      </c>
      <c r="G744" s="7">
        <v>13091448.75</v>
      </c>
      <c r="H744" s="7">
        <v>14521422.5</v>
      </c>
      <c r="I744" s="7">
        <v>22819798</v>
      </c>
      <c r="J744" s="7">
        <v>24666211.539999999</v>
      </c>
      <c r="K744" s="24"/>
    </row>
    <row r="745" spans="2:11" ht="16.5" thickTop="1" thickBot="1" x14ac:dyDescent="0.3">
      <c r="B745" s="13" t="s">
        <v>49</v>
      </c>
      <c r="C745" s="39">
        <v>30</v>
      </c>
      <c r="D745" s="7">
        <v>10888</v>
      </c>
      <c r="E745" s="7">
        <v>48148</v>
      </c>
      <c r="F745" s="7">
        <v>61667.5</v>
      </c>
      <c r="G745" s="7">
        <v>122981.75</v>
      </c>
      <c r="H745" s="7">
        <v>19705.25</v>
      </c>
      <c r="I745" s="7">
        <v>8007.25</v>
      </c>
      <c r="J745" s="7">
        <v>1012254.71</v>
      </c>
      <c r="K745" s="24"/>
    </row>
    <row r="746" spans="2:11" ht="16.5" thickTop="1" thickBot="1" x14ac:dyDescent="0.3">
      <c r="B746" s="13" t="s">
        <v>12</v>
      </c>
      <c r="C746" s="39">
        <v>40</v>
      </c>
      <c r="D746" s="7">
        <v>10888</v>
      </c>
      <c r="E746" s="7">
        <v>48148</v>
      </c>
      <c r="F746" s="7">
        <v>61667.5</v>
      </c>
      <c r="G746" s="7">
        <v>122981.75</v>
      </c>
      <c r="H746" s="7">
        <v>19705.25</v>
      </c>
      <c r="I746" s="7">
        <v>8007.25</v>
      </c>
      <c r="J746" s="7">
        <v>1012254.71</v>
      </c>
      <c r="K746" s="24"/>
    </row>
    <row r="747" spans="2:11" ht="16.5" thickTop="1" thickBot="1" x14ac:dyDescent="0.3">
      <c r="B747" s="13" t="s">
        <v>50</v>
      </c>
      <c r="C747" s="39">
        <v>50</v>
      </c>
      <c r="D747" s="7">
        <v>0</v>
      </c>
      <c r="E747" s="7">
        <v>0</v>
      </c>
      <c r="F747" s="7">
        <v>0</v>
      </c>
      <c r="G747" s="7">
        <v>0</v>
      </c>
      <c r="H747" s="7">
        <v>0</v>
      </c>
      <c r="I747" s="7">
        <v>0</v>
      </c>
      <c r="J747" s="7">
        <v>0</v>
      </c>
      <c r="K747" s="24"/>
    </row>
    <row r="748" spans="2:11" ht="16.5" thickTop="1" thickBot="1" x14ac:dyDescent="0.3">
      <c r="B748" s="12" t="s">
        <v>16</v>
      </c>
      <c r="C748" s="39"/>
      <c r="D748" s="7"/>
      <c r="E748" s="7"/>
      <c r="F748" s="7"/>
      <c r="G748" s="7"/>
      <c r="H748" s="7"/>
      <c r="I748" s="7"/>
      <c r="J748" s="7"/>
      <c r="K748" s="24"/>
    </row>
    <row r="749" spans="2:11" ht="16.5" thickTop="1" thickBot="1" x14ac:dyDescent="0.3">
      <c r="B749" s="13" t="s">
        <v>47</v>
      </c>
      <c r="C749" s="39">
        <v>10</v>
      </c>
      <c r="D749" s="7">
        <v>196763</v>
      </c>
      <c r="E749" s="7">
        <v>242485</v>
      </c>
      <c r="F749" s="7">
        <v>185768</v>
      </c>
      <c r="G749" s="7">
        <v>196195</v>
      </c>
      <c r="H749" s="7">
        <v>559801</v>
      </c>
      <c r="I749" s="7">
        <v>324788</v>
      </c>
      <c r="J749" s="7">
        <v>833719</v>
      </c>
      <c r="K749" s="24"/>
    </row>
    <row r="750" spans="2:11" ht="16.5" thickTop="1" thickBot="1" x14ac:dyDescent="0.3">
      <c r="B750" s="13" t="s">
        <v>48</v>
      </c>
      <c r="C750" s="39">
        <v>20</v>
      </c>
      <c r="D750" s="7">
        <v>196763</v>
      </c>
      <c r="E750" s="7">
        <v>242485</v>
      </c>
      <c r="F750" s="7">
        <v>185768</v>
      </c>
      <c r="G750" s="7">
        <v>196195</v>
      </c>
      <c r="H750" s="7">
        <v>559801</v>
      </c>
      <c r="I750" s="7">
        <v>324788</v>
      </c>
      <c r="J750" s="7">
        <v>833719</v>
      </c>
      <c r="K750" s="24"/>
    </row>
    <row r="751" spans="2:11" ht="16.5" thickTop="1" thickBot="1" x14ac:dyDescent="0.3">
      <c r="B751" s="13" t="s">
        <v>49</v>
      </c>
      <c r="C751" s="39">
        <v>30</v>
      </c>
      <c r="D751" s="7">
        <v>0</v>
      </c>
      <c r="E751" s="7">
        <v>0</v>
      </c>
      <c r="F751" s="7">
        <v>0</v>
      </c>
      <c r="G751" s="7">
        <v>0</v>
      </c>
      <c r="H751" s="7">
        <v>0</v>
      </c>
      <c r="I751" s="7">
        <v>0</v>
      </c>
      <c r="J751" s="7">
        <v>0</v>
      </c>
      <c r="K751" s="24"/>
    </row>
    <row r="752" spans="2:11" ht="16.5" thickTop="1" thickBot="1" x14ac:dyDescent="0.3">
      <c r="B752" s="13" t="s">
        <v>12</v>
      </c>
      <c r="C752" s="39">
        <v>40</v>
      </c>
      <c r="D752" s="7">
        <v>0</v>
      </c>
      <c r="E752" s="7">
        <v>0</v>
      </c>
      <c r="F752" s="7">
        <v>0</v>
      </c>
      <c r="G752" s="7">
        <v>0</v>
      </c>
      <c r="H752" s="7">
        <v>0</v>
      </c>
      <c r="I752" s="7">
        <v>0</v>
      </c>
      <c r="J752" s="7">
        <v>0</v>
      </c>
      <c r="K752" s="24"/>
    </row>
    <row r="753" spans="2:11" ht="16.5" thickTop="1" thickBot="1" x14ac:dyDescent="0.3">
      <c r="B753" s="13" t="s">
        <v>50</v>
      </c>
      <c r="C753" s="39">
        <v>50</v>
      </c>
      <c r="D753" s="7">
        <v>0</v>
      </c>
      <c r="E753" s="7">
        <v>0</v>
      </c>
      <c r="F753" s="7">
        <v>0</v>
      </c>
      <c r="G753" s="7">
        <v>0</v>
      </c>
      <c r="H753" s="7">
        <v>0</v>
      </c>
      <c r="I753" s="7">
        <v>0</v>
      </c>
      <c r="J753" s="7">
        <v>0</v>
      </c>
      <c r="K753" s="24"/>
    </row>
    <row r="754" spans="2:11" ht="16.5" thickTop="1" thickBot="1" x14ac:dyDescent="0.3">
      <c r="B754" s="11" t="s">
        <v>442</v>
      </c>
      <c r="C754" s="39"/>
      <c r="D754" s="7"/>
      <c r="E754" s="7"/>
      <c r="F754" s="7"/>
      <c r="G754" s="7"/>
      <c r="H754" s="7"/>
      <c r="I754" s="7"/>
      <c r="J754" s="7"/>
      <c r="K754" s="24"/>
    </row>
    <row r="755" spans="2:11" ht="16.5" thickTop="1" thickBot="1" x14ac:dyDescent="0.3">
      <c r="B755" s="12" t="s">
        <v>14</v>
      </c>
      <c r="C755" s="39"/>
      <c r="D755" s="7"/>
      <c r="E755" s="7"/>
      <c r="F755" s="7"/>
      <c r="G755" s="7"/>
      <c r="H755" s="7"/>
      <c r="I755" s="7"/>
      <c r="J755" s="7"/>
      <c r="K755" s="24"/>
    </row>
    <row r="756" spans="2:11" ht="16.5" thickTop="1" thickBot="1" x14ac:dyDescent="0.3">
      <c r="B756" s="13" t="s">
        <v>47</v>
      </c>
      <c r="C756" s="39">
        <v>10</v>
      </c>
      <c r="D756" s="7">
        <v>12000</v>
      </c>
      <c r="E756" s="7">
        <v>0</v>
      </c>
      <c r="F756" s="7">
        <v>3522576.44</v>
      </c>
      <c r="G756" s="7">
        <v>3532009.23</v>
      </c>
      <c r="H756" s="7">
        <v>0</v>
      </c>
      <c r="I756" s="7">
        <v>0</v>
      </c>
      <c r="J756" s="7">
        <v>3333</v>
      </c>
      <c r="K756" s="24"/>
    </row>
    <row r="757" spans="2:11" ht="16.5" thickTop="1" thickBot="1" x14ac:dyDescent="0.3">
      <c r="B757" s="13" t="s">
        <v>48</v>
      </c>
      <c r="C757" s="39">
        <v>20</v>
      </c>
      <c r="D757" s="7">
        <v>0</v>
      </c>
      <c r="E757" s="7">
        <v>0</v>
      </c>
      <c r="F757" s="7">
        <v>0</v>
      </c>
      <c r="G757" s="7">
        <v>0</v>
      </c>
      <c r="H757" s="7">
        <v>0</v>
      </c>
      <c r="I757" s="7">
        <v>0</v>
      </c>
      <c r="J757" s="7">
        <v>0</v>
      </c>
      <c r="K757" s="24"/>
    </row>
    <row r="758" spans="2:11" ht="16.5" thickTop="1" thickBot="1" x14ac:dyDescent="0.3">
      <c r="B758" s="13" t="s">
        <v>49</v>
      </c>
      <c r="C758" s="39">
        <v>30</v>
      </c>
      <c r="D758" s="7">
        <v>12000</v>
      </c>
      <c r="E758" s="7">
        <v>0</v>
      </c>
      <c r="F758" s="7">
        <v>3522576.44</v>
      </c>
      <c r="G758" s="7">
        <v>3532009.23</v>
      </c>
      <c r="H758" s="7">
        <v>0</v>
      </c>
      <c r="I758" s="7">
        <v>0</v>
      </c>
      <c r="J758" s="7">
        <v>3333</v>
      </c>
      <c r="K758" s="24"/>
    </row>
    <row r="759" spans="2:11" ht="16.5" thickTop="1" thickBot="1" x14ac:dyDescent="0.3">
      <c r="B759" s="13" t="s">
        <v>12</v>
      </c>
      <c r="C759" s="39">
        <v>40</v>
      </c>
      <c r="D759" s="7">
        <v>12000</v>
      </c>
      <c r="E759" s="7">
        <v>0</v>
      </c>
      <c r="F759" s="7">
        <v>3522576.44</v>
      </c>
      <c r="G759" s="7">
        <v>3532009.23</v>
      </c>
      <c r="H759" s="7">
        <v>0</v>
      </c>
      <c r="I759" s="7">
        <v>0</v>
      </c>
      <c r="J759" s="7">
        <v>3333</v>
      </c>
      <c r="K759" s="24"/>
    </row>
    <row r="760" spans="2:11" ht="16.5" thickTop="1" thickBot="1" x14ac:dyDescent="0.3">
      <c r="B760" s="13" t="s">
        <v>50</v>
      </c>
      <c r="C760" s="39">
        <v>50</v>
      </c>
      <c r="D760" s="7">
        <v>0</v>
      </c>
      <c r="E760" s="7">
        <v>0</v>
      </c>
      <c r="F760" s="7">
        <v>0</v>
      </c>
      <c r="G760" s="7">
        <v>0</v>
      </c>
      <c r="H760" s="7">
        <v>0</v>
      </c>
      <c r="I760" s="7">
        <v>0</v>
      </c>
      <c r="J760" s="7">
        <v>0</v>
      </c>
      <c r="K760" s="24"/>
    </row>
    <row r="761" spans="2:11" ht="16.5" thickTop="1" thickBot="1" x14ac:dyDescent="0.3">
      <c r="B761" s="12" t="s">
        <v>15</v>
      </c>
      <c r="C761" s="39"/>
      <c r="D761" s="7"/>
      <c r="E761" s="7"/>
      <c r="F761" s="7"/>
      <c r="G761" s="7"/>
      <c r="H761" s="7"/>
      <c r="I761" s="7"/>
      <c r="J761" s="7"/>
      <c r="K761" s="24"/>
    </row>
    <row r="762" spans="2:11" ht="16.5" thickTop="1" thickBot="1" x14ac:dyDescent="0.3">
      <c r="B762" s="13" t="s">
        <v>47</v>
      </c>
      <c r="C762" s="39">
        <v>10</v>
      </c>
      <c r="D762" s="7">
        <v>10827675</v>
      </c>
      <c r="E762" s="7">
        <v>11928712.859999999</v>
      </c>
      <c r="F762" s="7">
        <v>11921049.58</v>
      </c>
      <c r="G762" s="7">
        <v>14559831.74</v>
      </c>
      <c r="H762" s="7">
        <v>16456738.08</v>
      </c>
      <c r="I762" s="7">
        <v>30083975.440000001</v>
      </c>
      <c r="J762" s="7">
        <v>36919114.439999998</v>
      </c>
      <c r="K762" s="24"/>
    </row>
    <row r="763" spans="2:11" ht="16.5" thickTop="1" thickBot="1" x14ac:dyDescent="0.3">
      <c r="B763" s="13" t="s">
        <v>48</v>
      </c>
      <c r="C763" s="39">
        <v>20</v>
      </c>
      <c r="D763" s="7">
        <v>10827674.140000001</v>
      </c>
      <c r="E763" s="7">
        <v>11860661.279999999</v>
      </c>
      <c r="F763" s="7">
        <v>11700949.84</v>
      </c>
      <c r="G763" s="7">
        <v>14016332.66</v>
      </c>
      <c r="H763" s="7">
        <v>15723264.640000001</v>
      </c>
      <c r="I763" s="7">
        <v>23359867</v>
      </c>
      <c r="J763" s="7">
        <v>30232310.77</v>
      </c>
      <c r="K763" s="24"/>
    </row>
    <row r="764" spans="2:11" ht="16.5" thickTop="1" thickBot="1" x14ac:dyDescent="0.3">
      <c r="B764" s="13" t="s">
        <v>49</v>
      </c>
      <c r="C764" s="39">
        <v>30</v>
      </c>
      <c r="D764" s="7">
        <v>0.86</v>
      </c>
      <c r="E764" s="7">
        <v>68051.58</v>
      </c>
      <c r="F764" s="7">
        <v>220099.74</v>
      </c>
      <c r="G764" s="7">
        <v>543499.07999999996</v>
      </c>
      <c r="H764" s="7">
        <v>733473.44</v>
      </c>
      <c r="I764" s="7">
        <v>6724108.4400000004</v>
      </c>
      <c r="J764" s="7">
        <v>6686803.6699999999</v>
      </c>
      <c r="K764" s="24"/>
    </row>
    <row r="765" spans="2:11" ht="16.5" thickTop="1" thickBot="1" x14ac:dyDescent="0.3">
      <c r="B765" s="13" t="s">
        <v>12</v>
      </c>
      <c r="C765" s="39">
        <v>40</v>
      </c>
      <c r="D765" s="7">
        <v>0.86</v>
      </c>
      <c r="E765" s="7">
        <v>68051.58</v>
      </c>
      <c r="F765" s="7">
        <v>220099.74</v>
      </c>
      <c r="G765" s="7">
        <v>543499.07999999996</v>
      </c>
      <c r="H765" s="7">
        <v>733473.44</v>
      </c>
      <c r="I765" s="7">
        <v>6724108.4400000004</v>
      </c>
      <c r="J765" s="7">
        <v>6686803.6699999999</v>
      </c>
      <c r="K765" s="24"/>
    </row>
    <row r="766" spans="2:11" ht="16.5" thickTop="1" thickBot="1" x14ac:dyDescent="0.3">
      <c r="B766" s="13" t="s">
        <v>50</v>
      </c>
      <c r="C766" s="39">
        <v>50</v>
      </c>
      <c r="D766" s="7">
        <v>0</v>
      </c>
      <c r="E766" s="7">
        <v>0</v>
      </c>
      <c r="F766" s="7">
        <v>0</v>
      </c>
      <c r="G766" s="7">
        <v>0</v>
      </c>
      <c r="H766" s="7">
        <v>0</v>
      </c>
      <c r="I766" s="7">
        <v>0</v>
      </c>
      <c r="J766" s="7">
        <v>0</v>
      </c>
      <c r="K766" s="24"/>
    </row>
    <row r="767" spans="2:11" ht="16.5" thickTop="1" thickBot="1" x14ac:dyDescent="0.3">
      <c r="B767" s="12" t="s">
        <v>16</v>
      </c>
      <c r="C767" s="39"/>
      <c r="D767" s="7"/>
      <c r="E767" s="7"/>
      <c r="F767" s="7"/>
      <c r="G767" s="7"/>
      <c r="H767" s="7"/>
      <c r="I767" s="7"/>
      <c r="J767" s="7"/>
      <c r="K767" s="24"/>
    </row>
    <row r="768" spans="2:11" ht="16.5" thickTop="1" thickBot="1" x14ac:dyDescent="0.3">
      <c r="B768" s="13" t="s">
        <v>47</v>
      </c>
      <c r="C768" s="39">
        <v>10</v>
      </c>
      <c r="D768" s="7">
        <v>73731</v>
      </c>
      <c r="E768" s="7">
        <v>61992</v>
      </c>
      <c r="F768" s="7">
        <v>116885</v>
      </c>
      <c r="G768" s="7">
        <v>192742.88</v>
      </c>
      <c r="H768" s="7">
        <v>253529.56</v>
      </c>
      <c r="I768" s="7">
        <v>287783.56</v>
      </c>
      <c r="J768" s="7">
        <v>656847.05000000005</v>
      </c>
      <c r="K768" s="24"/>
    </row>
    <row r="769" spans="2:11" ht="16.5" thickTop="1" thickBot="1" x14ac:dyDescent="0.3">
      <c r="B769" s="13" t="s">
        <v>48</v>
      </c>
      <c r="C769" s="39">
        <v>20</v>
      </c>
      <c r="D769" s="7">
        <v>73731</v>
      </c>
      <c r="E769" s="7">
        <v>61992</v>
      </c>
      <c r="F769" s="7">
        <v>99711.12</v>
      </c>
      <c r="G769" s="7">
        <v>110629.32</v>
      </c>
      <c r="H769" s="7">
        <v>136225</v>
      </c>
      <c r="I769" s="7">
        <v>185079.51</v>
      </c>
      <c r="J769" s="7">
        <v>355512.89</v>
      </c>
      <c r="K769" s="24"/>
    </row>
    <row r="770" spans="2:11" ht="16.5" thickTop="1" thickBot="1" x14ac:dyDescent="0.3">
      <c r="B770" s="13" t="s">
        <v>49</v>
      </c>
      <c r="C770" s="39">
        <v>30</v>
      </c>
      <c r="D770" s="7">
        <v>0</v>
      </c>
      <c r="E770" s="7">
        <v>0</v>
      </c>
      <c r="F770" s="7">
        <v>17173.88</v>
      </c>
      <c r="G770" s="7">
        <v>82113.56</v>
      </c>
      <c r="H770" s="7">
        <v>117304.56</v>
      </c>
      <c r="I770" s="7">
        <v>102704.05</v>
      </c>
      <c r="J770" s="7">
        <v>301334.15999999997</v>
      </c>
      <c r="K770" s="24"/>
    </row>
    <row r="771" spans="2:11" ht="16.5" thickTop="1" thickBot="1" x14ac:dyDescent="0.3">
      <c r="B771" s="13" t="s">
        <v>12</v>
      </c>
      <c r="C771" s="39">
        <v>40</v>
      </c>
      <c r="D771" s="7">
        <v>0</v>
      </c>
      <c r="E771" s="7">
        <v>0</v>
      </c>
      <c r="F771" s="7">
        <v>17173.88</v>
      </c>
      <c r="G771" s="7">
        <v>82113.56</v>
      </c>
      <c r="H771" s="7">
        <v>117304.56</v>
      </c>
      <c r="I771" s="7">
        <v>102704.05</v>
      </c>
      <c r="J771" s="7">
        <v>301334.15999999997</v>
      </c>
      <c r="K771" s="24"/>
    </row>
    <row r="772" spans="2:11" ht="16.5" thickTop="1" thickBot="1" x14ac:dyDescent="0.3">
      <c r="B772" s="13" t="s">
        <v>50</v>
      </c>
      <c r="C772" s="39">
        <v>50</v>
      </c>
      <c r="D772" s="7">
        <v>0</v>
      </c>
      <c r="E772" s="7">
        <v>0</v>
      </c>
      <c r="F772" s="7">
        <v>0</v>
      </c>
      <c r="G772" s="7">
        <v>0</v>
      </c>
      <c r="H772" s="7">
        <v>0</v>
      </c>
      <c r="I772" s="7">
        <v>0</v>
      </c>
      <c r="J772" s="7">
        <v>0</v>
      </c>
      <c r="K772" s="24"/>
    </row>
    <row r="773" spans="2:11" ht="16.5" thickTop="1" thickBot="1" x14ac:dyDescent="0.3">
      <c r="B773" s="11" t="s">
        <v>400</v>
      </c>
      <c r="C773" s="39"/>
      <c r="D773" s="7"/>
      <c r="E773" s="7"/>
      <c r="F773" s="7"/>
      <c r="G773" s="7"/>
      <c r="H773" s="7"/>
      <c r="I773" s="7"/>
      <c r="J773" s="7"/>
      <c r="K773" s="24"/>
    </row>
    <row r="774" spans="2:11" ht="16.5" thickTop="1" thickBot="1" x14ac:dyDescent="0.3">
      <c r="B774" s="12" t="s">
        <v>402</v>
      </c>
      <c r="C774" s="39"/>
      <c r="D774" s="7"/>
      <c r="E774" s="7"/>
      <c r="F774" s="7"/>
      <c r="G774" s="7"/>
      <c r="H774" s="7"/>
      <c r="I774" s="7"/>
      <c r="J774" s="7"/>
      <c r="K774" s="24"/>
    </row>
    <row r="775" spans="2:11" ht="16.5" thickTop="1" thickBot="1" x14ac:dyDescent="0.3">
      <c r="B775" s="13" t="s">
        <v>47</v>
      </c>
      <c r="C775" s="39">
        <v>10</v>
      </c>
      <c r="D775" s="7">
        <v>4013128</v>
      </c>
      <c r="E775" s="7">
        <v>4611128</v>
      </c>
      <c r="F775" s="7">
        <v>4383872</v>
      </c>
      <c r="G775" s="7">
        <v>4639646.13</v>
      </c>
      <c r="H775" s="7">
        <v>4789244.42</v>
      </c>
      <c r="I775" s="7">
        <v>5082161</v>
      </c>
      <c r="J775" s="7">
        <v>5938484.9000000004</v>
      </c>
      <c r="K775" s="24"/>
    </row>
    <row r="776" spans="2:11" ht="16.5" thickTop="1" thickBot="1" x14ac:dyDescent="0.3">
      <c r="B776" s="13" t="s">
        <v>48</v>
      </c>
      <c r="C776" s="39">
        <v>20</v>
      </c>
      <c r="D776" s="7">
        <v>4012006.49</v>
      </c>
      <c r="E776" s="7">
        <v>4344092.4800000004</v>
      </c>
      <c r="F776" s="7">
        <v>4329597.87</v>
      </c>
      <c r="G776" s="7">
        <v>4639062.71</v>
      </c>
      <c r="H776" s="7">
        <v>4764982.9800000004</v>
      </c>
      <c r="I776" s="7">
        <v>5062374.0999999996</v>
      </c>
      <c r="J776" s="7">
        <v>5740942.7300000004</v>
      </c>
      <c r="K776" s="24"/>
    </row>
    <row r="777" spans="2:11" ht="16.5" thickTop="1" thickBot="1" x14ac:dyDescent="0.3">
      <c r="B777" s="13" t="s">
        <v>49</v>
      </c>
      <c r="C777" s="39">
        <v>30</v>
      </c>
      <c r="D777" s="7">
        <v>1121.51</v>
      </c>
      <c r="E777" s="7">
        <v>267035.52000000002</v>
      </c>
      <c r="F777" s="7">
        <v>54274.13</v>
      </c>
      <c r="G777" s="7">
        <v>583.41999999999996</v>
      </c>
      <c r="H777" s="7">
        <v>24261.439999999999</v>
      </c>
      <c r="I777" s="7">
        <v>19786.900000000001</v>
      </c>
      <c r="J777" s="7">
        <v>197542.17</v>
      </c>
      <c r="K777" s="24"/>
    </row>
    <row r="778" spans="2:11" ht="16.5" thickTop="1" thickBot="1" x14ac:dyDescent="0.3">
      <c r="B778" s="13" t="s">
        <v>12</v>
      </c>
      <c r="C778" s="39">
        <v>40</v>
      </c>
      <c r="D778" s="7">
        <v>0</v>
      </c>
      <c r="E778" s="7">
        <v>0</v>
      </c>
      <c r="F778" s="7">
        <v>0</v>
      </c>
      <c r="G778" s="7">
        <v>0</v>
      </c>
      <c r="H778" s="7">
        <v>0</v>
      </c>
      <c r="I778" s="7">
        <v>0</v>
      </c>
      <c r="J778" s="7">
        <v>0</v>
      </c>
      <c r="K778" s="24"/>
    </row>
    <row r="779" spans="2:11" ht="16.5" thickTop="1" thickBot="1" x14ac:dyDescent="0.3">
      <c r="B779" s="13" t="s">
        <v>50</v>
      </c>
      <c r="C779" s="39">
        <v>50</v>
      </c>
      <c r="D779" s="7">
        <v>1121.51</v>
      </c>
      <c r="E779" s="7">
        <v>267035.52000000002</v>
      </c>
      <c r="F779" s="7">
        <v>54274.13</v>
      </c>
      <c r="G779" s="7">
        <v>583.41999999999996</v>
      </c>
      <c r="H779" s="7">
        <v>24261.439999999999</v>
      </c>
      <c r="I779" s="7">
        <v>19786.900000000001</v>
      </c>
      <c r="J779" s="7">
        <v>197542.17</v>
      </c>
      <c r="K779" s="24"/>
    </row>
    <row r="780" spans="2:11" ht="16.5" thickTop="1" thickBot="1" x14ac:dyDescent="0.3">
      <c r="B780" s="12" t="s">
        <v>404</v>
      </c>
      <c r="C780" s="39"/>
      <c r="D780" s="7"/>
      <c r="E780" s="7"/>
      <c r="F780" s="7"/>
      <c r="G780" s="7"/>
      <c r="H780" s="7"/>
      <c r="I780" s="7"/>
      <c r="J780" s="7"/>
      <c r="K780" s="24"/>
    </row>
    <row r="781" spans="2:11" ht="16.5" thickTop="1" thickBot="1" x14ac:dyDescent="0.3">
      <c r="B781" s="13" t="s">
        <v>47</v>
      </c>
      <c r="C781" s="39">
        <v>10</v>
      </c>
      <c r="D781" s="7">
        <v>5692458</v>
      </c>
      <c r="E781" s="7">
        <v>5324991</v>
      </c>
      <c r="F781" s="7">
        <v>5595924</v>
      </c>
      <c r="G781" s="7">
        <v>5862922.1699999999</v>
      </c>
      <c r="H781" s="7">
        <v>6106437.2699999996</v>
      </c>
      <c r="I781" s="7">
        <v>6151482</v>
      </c>
      <c r="J781" s="7">
        <v>7120267.9900000002</v>
      </c>
      <c r="K781" s="24"/>
    </row>
    <row r="782" spans="2:11" ht="16.5" thickTop="1" thickBot="1" x14ac:dyDescent="0.3">
      <c r="B782" s="13" t="s">
        <v>48</v>
      </c>
      <c r="C782" s="39">
        <v>20</v>
      </c>
      <c r="D782" s="7">
        <v>5690947.6600000001</v>
      </c>
      <c r="E782" s="7">
        <v>5272757.1100000003</v>
      </c>
      <c r="F782" s="7">
        <v>5563978.8300000001</v>
      </c>
      <c r="G782" s="7">
        <v>5817607.9000000004</v>
      </c>
      <c r="H782" s="7">
        <v>6084787.4800000004</v>
      </c>
      <c r="I782" s="7">
        <v>6054109.0099999998</v>
      </c>
      <c r="J782" s="7">
        <v>6966153.04</v>
      </c>
      <c r="K782" s="24"/>
    </row>
    <row r="783" spans="2:11" ht="16.5" thickTop="1" thickBot="1" x14ac:dyDescent="0.3">
      <c r="B783" s="13" t="s">
        <v>49</v>
      </c>
      <c r="C783" s="39">
        <v>30</v>
      </c>
      <c r="D783" s="7">
        <v>1510.34</v>
      </c>
      <c r="E783" s="7">
        <v>52233.89</v>
      </c>
      <c r="F783" s="7">
        <v>31945.17</v>
      </c>
      <c r="G783" s="7">
        <v>45314.27</v>
      </c>
      <c r="H783" s="7">
        <v>21649.79</v>
      </c>
      <c r="I783" s="7">
        <v>97372.99</v>
      </c>
      <c r="J783" s="7">
        <v>154114.95000000001</v>
      </c>
      <c r="K783" s="24"/>
    </row>
    <row r="784" spans="2:11" ht="16.5" thickTop="1" thickBot="1" x14ac:dyDescent="0.3">
      <c r="B784" s="13" t="s">
        <v>12</v>
      </c>
      <c r="C784" s="39">
        <v>40</v>
      </c>
      <c r="D784" s="7">
        <v>0</v>
      </c>
      <c r="E784" s="7">
        <v>0</v>
      </c>
      <c r="F784" s="7">
        <v>0</v>
      </c>
      <c r="G784" s="7">
        <v>0</v>
      </c>
      <c r="H784" s="7">
        <v>0</v>
      </c>
      <c r="I784" s="7">
        <v>0</v>
      </c>
      <c r="J784" s="7">
        <v>0</v>
      </c>
      <c r="K784" s="24"/>
    </row>
    <row r="785" spans="2:11" ht="16.5" thickTop="1" thickBot="1" x14ac:dyDescent="0.3">
      <c r="B785" s="13" t="s">
        <v>50</v>
      </c>
      <c r="C785" s="39">
        <v>50</v>
      </c>
      <c r="D785" s="7">
        <v>1510.34</v>
      </c>
      <c r="E785" s="7">
        <v>52233.89</v>
      </c>
      <c r="F785" s="7">
        <v>31945.17</v>
      </c>
      <c r="G785" s="7">
        <v>45314.27</v>
      </c>
      <c r="H785" s="7">
        <v>21649.79</v>
      </c>
      <c r="I785" s="7">
        <v>97372.99</v>
      </c>
      <c r="J785" s="7">
        <v>154114.95000000001</v>
      </c>
      <c r="K785" s="24"/>
    </row>
    <row r="786" spans="2:11" ht="16.5" thickTop="1" thickBot="1" x14ac:dyDescent="0.3">
      <c r="B786" s="12" t="s">
        <v>388</v>
      </c>
      <c r="C786" s="39"/>
      <c r="D786" s="7"/>
      <c r="E786" s="7"/>
      <c r="F786" s="7"/>
      <c r="G786" s="7"/>
      <c r="H786" s="7"/>
      <c r="I786" s="7"/>
      <c r="J786" s="7"/>
      <c r="K786" s="24"/>
    </row>
    <row r="787" spans="2:11" ht="16.5" thickTop="1" thickBot="1" x14ac:dyDescent="0.3">
      <c r="B787" s="13" t="s">
        <v>47</v>
      </c>
      <c r="C787" s="39">
        <v>10</v>
      </c>
      <c r="D787" s="7">
        <v>1739994</v>
      </c>
      <c r="E787" s="7">
        <v>1774167</v>
      </c>
      <c r="F787" s="7">
        <v>1698443</v>
      </c>
      <c r="G787" s="7">
        <v>1857201.97</v>
      </c>
      <c r="H787" s="7">
        <v>2490059.7999999998</v>
      </c>
      <c r="I787" s="7">
        <v>2123332</v>
      </c>
      <c r="J787" s="7">
        <v>3798369.78</v>
      </c>
      <c r="K787" s="24"/>
    </row>
    <row r="788" spans="2:11" ht="16.5" thickTop="1" thickBot="1" x14ac:dyDescent="0.3">
      <c r="B788" s="13" t="s">
        <v>48</v>
      </c>
      <c r="C788" s="39">
        <v>20</v>
      </c>
      <c r="D788" s="7">
        <v>1739982.14</v>
      </c>
      <c r="E788" s="7">
        <v>1644162.06</v>
      </c>
      <c r="F788" s="7">
        <v>1680070.03</v>
      </c>
      <c r="G788" s="7">
        <v>1856813.17</v>
      </c>
      <c r="H788" s="7">
        <v>2489300.64</v>
      </c>
      <c r="I788" s="7">
        <v>2017277.22</v>
      </c>
      <c r="J788" s="7">
        <v>2971520.04</v>
      </c>
      <c r="K788" s="24"/>
    </row>
    <row r="789" spans="2:11" ht="16.5" thickTop="1" thickBot="1" x14ac:dyDescent="0.3">
      <c r="B789" s="13" t="s">
        <v>49</v>
      </c>
      <c r="C789" s="39">
        <v>30</v>
      </c>
      <c r="D789" s="7">
        <v>11.86</v>
      </c>
      <c r="E789" s="7">
        <v>130004.94</v>
      </c>
      <c r="F789" s="7">
        <v>18372.97</v>
      </c>
      <c r="G789" s="7">
        <v>388.8</v>
      </c>
      <c r="H789" s="7">
        <v>759.16</v>
      </c>
      <c r="I789" s="7">
        <v>106054.78</v>
      </c>
      <c r="J789" s="7">
        <v>826849.74</v>
      </c>
      <c r="K789" s="24"/>
    </row>
    <row r="790" spans="2:11" ht="16.5" thickTop="1" thickBot="1" x14ac:dyDescent="0.3">
      <c r="B790" s="13" t="s">
        <v>12</v>
      </c>
      <c r="C790" s="39">
        <v>40</v>
      </c>
      <c r="D790" s="7">
        <v>0</v>
      </c>
      <c r="E790" s="7">
        <v>0</v>
      </c>
      <c r="F790" s="7">
        <v>0</v>
      </c>
      <c r="G790" s="7">
        <v>0</v>
      </c>
      <c r="H790" s="7">
        <v>0</v>
      </c>
      <c r="I790" s="7">
        <v>0</v>
      </c>
      <c r="J790" s="7">
        <v>0</v>
      </c>
      <c r="K790" s="24"/>
    </row>
    <row r="791" spans="2:11" ht="16.5" thickTop="1" thickBot="1" x14ac:dyDescent="0.3">
      <c r="B791" s="13" t="s">
        <v>50</v>
      </c>
      <c r="C791" s="39">
        <v>50</v>
      </c>
      <c r="D791" s="7">
        <v>11.86</v>
      </c>
      <c r="E791" s="7">
        <v>130004.94</v>
      </c>
      <c r="F791" s="7">
        <v>18372.97</v>
      </c>
      <c r="G791" s="7">
        <v>388.8</v>
      </c>
      <c r="H791" s="7">
        <v>759.16</v>
      </c>
      <c r="I791" s="7">
        <v>106054.78</v>
      </c>
      <c r="J791" s="7">
        <v>826849.74</v>
      </c>
      <c r="K791" s="24"/>
    </row>
    <row r="792" spans="2:11" ht="16.5" thickTop="1" thickBot="1" x14ac:dyDescent="0.3">
      <c r="B792" s="11" t="s">
        <v>439</v>
      </c>
      <c r="C792" s="39"/>
      <c r="D792" s="7"/>
      <c r="E792" s="7"/>
      <c r="F792" s="7"/>
      <c r="G792" s="7"/>
      <c r="H792" s="7"/>
      <c r="I792" s="7"/>
      <c r="J792" s="7"/>
      <c r="K792" s="24"/>
    </row>
    <row r="793" spans="2:11" ht="16.5" thickTop="1" thickBot="1" x14ac:dyDescent="0.3">
      <c r="B793" s="12" t="s">
        <v>14</v>
      </c>
      <c r="C793" s="39"/>
      <c r="D793" s="7"/>
      <c r="E793" s="7"/>
      <c r="F793" s="7"/>
      <c r="G793" s="7"/>
      <c r="H793" s="7"/>
      <c r="I793" s="7"/>
      <c r="J793" s="7"/>
      <c r="K793" s="24"/>
    </row>
    <row r="794" spans="2:11" ht="16.5" thickTop="1" thickBot="1" x14ac:dyDescent="0.3">
      <c r="B794" s="13" t="s">
        <v>47</v>
      </c>
      <c r="C794" s="39">
        <v>10</v>
      </c>
      <c r="D794" s="7">
        <v>200</v>
      </c>
      <c r="E794" s="7">
        <v>200</v>
      </c>
      <c r="F794" s="7">
        <v>0</v>
      </c>
      <c r="G794" s="7">
        <v>0</v>
      </c>
      <c r="H794" s="7">
        <v>0</v>
      </c>
      <c r="I794" s="7">
        <v>0</v>
      </c>
      <c r="J794" s="7">
        <v>0</v>
      </c>
      <c r="K794" s="24"/>
    </row>
    <row r="795" spans="2:11" ht="16.5" thickTop="1" thickBot="1" x14ac:dyDescent="0.3">
      <c r="B795" s="13" t="s">
        <v>48</v>
      </c>
      <c r="C795" s="39">
        <v>20</v>
      </c>
      <c r="D795" s="7">
        <v>0</v>
      </c>
      <c r="E795" s="7">
        <v>0</v>
      </c>
      <c r="F795" s="7">
        <v>0</v>
      </c>
      <c r="G795" s="7">
        <v>0</v>
      </c>
      <c r="H795" s="7">
        <v>0</v>
      </c>
      <c r="I795" s="7">
        <v>0</v>
      </c>
      <c r="J795" s="7">
        <v>0</v>
      </c>
      <c r="K795" s="24"/>
    </row>
    <row r="796" spans="2:11" ht="16.5" thickTop="1" thickBot="1" x14ac:dyDescent="0.3">
      <c r="B796" s="13" t="s">
        <v>49</v>
      </c>
      <c r="C796" s="39">
        <v>30</v>
      </c>
      <c r="D796" s="7">
        <v>200</v>
      </c>
      <c r="E796" s="7">
        <v>200</v>
      </c>
      <c r="F796" s="7">
        <v>0</v>
      </c>
      <c r="G796" s="7">
        <v>0</v>
      </c>
      <c r="H796" s="7">
        <v>0</v>
      </c>
      <c r="I796" s="7">
        <v>0</v>
      </c>
      <c r="J796" s="7">
        <v>0</v>
      </c>
      <c r="K796" s="24"/>
    </row>
    <row r="797" spans="2:11" ht="16.5" thickTop="1" thickBot="1" x14ac:dyDescent="0.3">
      <c r="B797" s="13" t="s">
        <v>12</v>
      </c>
      <c r="C797" s="39">
        <v>40</v>
      </c>
      <c r="D797" s="7">
        <v>200</v>
      </c>
      <c r="E797" s="7">
        <v>200</v>
      </c>
      <c r="F797" s="7">
        <v>0</v>
      </c>
      <c r="G797" s="7">
        <v>0</v>
      </c>
      <c r="H797" s="7">
        <v>0</v>
      </c>
      <c r="I797" s="7">
        <v>0</v>
      </c>
      <c r="J797" s="7">
        <v>0</v>
      </c>
      <c r="K797" s="24"/>
    </row>
    <row r="798" spans="2:11" ht="16.5" thickTop="1" thickBot="1" x14ac:dyDescent="0.3">
      <c r="B798" s="13" t="s">
        <v>50</v>
      </c>
      <c r="C798" s="39">
        <v>50</v>
      </c>
      <c r="D798" s="7">
        <v>0</v>
      </c>
      <c r="E798" s="7">
        <v>0</v>
      </c>
      <c r="F798" s="7">
        <v>0</v>
      </c>
      <c r="G798" s="7">
        <v>0</v>
      </c>
      <c r="H798" s="7">
        <v>0</v>
      </c>
      <c r="I798" s="7">
        <v>0</v>
      </c>
      <c r="J798" s="7">
        <v>0</v>
      </c>
      <c r="K798" s="24"/>
    </row>
    <row r="799" spans="2:11" ht="16.5" thickTop="1" thickBot="1" x14ac:dyDescent="0.3">
      <c r="B799" s="12" t="s">
        <v>15</v>
      </c>
      <c r="C799" s="39"/>
      <c r="D799" s="7"/>
      <c r="E799" s="7"/>
      <c r="F799" s="7"/>
      <c r="G799" s="7"/>
      <c r="H799" s="7"/>
      <c r="I799" s="7"/>
      <c r="J799" s="7"/>
      <c r="K799" s="24"/>
    </row>
    <row r="800" spans="2:11" ht="16.5" thickTop="1" thickBot="1" x14ac:dyDescent="0.3">
      <c r="B800" s="13" t="s">
        <v>47</v>
      </c>
      <c r="C800" s="39">
        <v>10</v>
      </c>
      <c r="D800" s="7">
        <v>26038495</v>
      </c>
      <c r="E800" s="7">
        <v>27366141</v>
      </c>
      <c r="F800" s="7">
        <v>27398431</v>
      </c>
      <c r="G800" s="7">
        <v>32729311</v>
      </c>
      <c r="H800" s="7">
        <v>36771513</v>
      </c>
      <c r="I800" s="7">
        <v>65035596</v>
      </c>
      <c r="J800" s="7">
        <v>75652010</v>
      </c>
      <c r="K800" s="24"/>
    </row>
    <row r="801" spans="2:11" ht="16.5" thickTop="1" thickBot="1" x14ac:dyDescent="0.3">
      <c r="B801" s="13" t="s">
        <v>48</v>
      </c>
      <c r="C801" s="39">
        <v>20</v>
      </c>
      <c r="D801" s="7">
        <v>25444643</v>
      </c>
      <c r="E801" s="7">
        <v>26772289</v>
      </c>
      <c r="F801" s="7">
        <v>26804579</v>
      </c>
      <c r="G801" s="7">
        <v>32126609</v>
      </c>
      <c r="H801" s="7">
        <v>36055949</v>
      </c>
      <c r="I801" s="7">
        <v>63481343</v>
      </c>
      <c r="J801" s="7">
        <v>70892579</v>
      </c>
      <c r="K801" s="24"/>
    </row>
    <row r="802" spans="2:11" ht="16.5" thickTop="1" thickBot="1" x14ac:dyDescent="0.3">
      <c r="B802" s="13" t="s">
        <v>49</v>
      </c>
      <c r="C802" s="39">
        <v>30</v>
      </c>
      <c r="D802" s="7">
        <v>593852</v>
      </c>
      <c r="E802" s="7">
        <v>593852</v>
      </c>
      <c r="F802" s="7">
        <v>593852</v>
      </c>
      <c r="G802" s="7">
        <v>602702</v>
      </c>
      <c r="H802" s="7">
        <v>715564</v>
      </c>
      <c r="I802" s="7">
        <v>1554253</v>
      </c>
      <c r="J802" s="7">
        <v>4759431</v>
      </c>
      <c r="K802" s="24"/>
    </row>
    <row r="803" spans="2:11" ht="16.5" thickTop="1" thickBot="1" x14ac:dyDescent="0.3">
      <c r="B803" s="13" t="s">
        <v>12</v>
      </c>
      <c r="C803" s="39">
        <v>40</v>
      </c>
      <c r="D803" s="7">
        <v>593852</v>
      </c>
      <c r="E803" s="7">
        <v>593852</v>
      </c>
      <c r="F803" s="7">
        <v>593852</v>
      </c>
      <c r="G803" s="7">
        <v>602702</v>
      </c>
      <c r="H803" s="7">
        <v>715564</v>
      </c>
      <c r="I803" s="7">
        <v>1554253</v>
      </c>
      <c r="J803" s="7">
        <v>4759431</v>
      </c>
      <c r="K803" s="24"/>
    </row>
    <row r="804" spans="2:11" ht="16.5" thickTop="1" thickBot="1" x14ac:dyDescent="0.3">
      <c r="B804" s="13" t="s">
        <v>50</v>
      </c>
      <c r="C804" s="39">
        <v>50</v>
      </c>
      <c r="D804" s="7">
        <v>0</v>
      </c>
      <c r="E804" s="7">
        <v>0</v>
      </c>
      <c r="F804" s="7">
        <v>0</v>
      </c>
      <c r="G804" s="7">
        <v>0</v>
      </c>
      <c r="H804" s="7">
        <v>0</v>
      </c>
      <c r="I804" s="7">
        <v>0</v>
      </c>
      <c r="J804" s="7">
        <v>0</v>
      </c>
      <c r="K804" s="24"/>
    </row>
    <row r="805" spans="2:11" ht="16.5" thickTop="1" thickBot="1" x14ac:dyDescent="0.3">
      <c r="B805" s="12" t="s">
        <v>16</v>
      </c>
      <c r="C805" s="39"/>
      <c r="D805" s="7"/>
      <c r="E805" s="7"/>
      <c r="F805" s="7"/>
      <c r="G805" s="7"/>
      <c r="H805" s="7"/>
      <c r="I805" s="7"/>
      <c r="J805" s="7"/>
      <c r="K805" s="24"/>
    </row>
    <row r="806" spans="2:11" ht="16.5" thickTop="1" thickBot="1" x14ac:dyDescent="0.3">
      <c r="B806" s="13" t="s">
        <v>47</v>
      </c>
      <c r="C806" s="39">
        <v>10</v>
      </c>
      <c r="D806" s="7">
        <v>5125772</v>
      </c>
      <c r="E806" s="7">
        <v>5544421.4199999999</v>
      </c>
      <c r="F806" s="7">
        <v>8714651.6300000008</v>
      </c>
      <c r="G806" s="7">
        <v>12952688.65</v>
      </c>
      <c r="H806" s="7">
        <v>18046137.77</v>
      </c>
      <c r="I806" s="7">
        <v>21415213.780000001</v>
      </c>
      <c r="J806" s="7">
        <v>22863788.329999998</v>
      </c>
      <c r="K806" s="24"/>
    </row>
    <row r="807" spans="2:11" ht="16.5" thickTop="1" thickBot="1" x14ac:dyDescent="0.3">
      <c r="B807" s="13" t="s">
        <v>48</v>
      </c>
      <c r="C807" s="39">
        <v>20</v>
      </c>
      <c r="D807" s="7">
        <v>4862508.5999999996</v>
      </c>
      <c r="E807" s="7">
        <v>4863831.5599999996</v>
      </c>
      <c r="F807" s="7">
        <v>6254198.9800000004</v>
      </c>
      <c r="G807" s="7">
        <v>7339411.0199999996</v>
      </c>
      <c r="H807" s="7">
        <v>9090653.0999999996</v>
      </c>
      <c r="I807" s="7">
        <v>14267348.449999999</v>
      </c>
      <c r="J807" s="7">
        <v>13789065.43</v>
      </c>
      <c r="K807" s="24"/>
    </row>
    <row r="808" spans="2:11" ht="16.5" thickTop="1" thickBot="1" x14ac:dyDescent="0.3">
      <c r="B808" s="13" t="s">
        <v>49</v>
      </c>
      <c r="C808" s="39">
        <v>30</v>
      </c>
      <c r="D808" s="7">
        <v>263263.40000000002</v>
      </c>
      <c r="E808" s="7">
        <v>680589.86</v>
      </c>
      <c r="F808" s="7">
        <v>2460452.65</v>
      </c>
      <c r="G808" s="7">
        <v>5613277.6299999999</v>
      </c>
      <c r="H808" s="7">
        <v>8955484.6699999999</v>
      </c>
      <c r="I808" s="7">
        <v>7147865.3300000001</v>
      </c>
      <c r="J808" s="7">
        <v>9074722.9000000004</v>
      </c>
      <c r="K808" s="24"/>
    </row>
    <row r="809" spans="2:11" ht="16.5" thickTop="1" thickBot="1" x14ac:dyDescent="0.3">
      <c r="B809" s="13" t="s">
        <v>12</v>
      </c>
      <c r="C809" s="39">
        <v>40</v>
      </c>
      <c r="D809" s="7">
        <v>263263.40000000002</v>
      </c>
      <c r="E809" s="7">
        <v>680589.86</v>
      </c>
      <c r="F809" s="7">
        <v>2460452.65</v>
      </c>
      <c r="G809" s="7">
        <v>5613277.6299999999</v>
      </c>
      <c r="H809" s="7">
        <v>8955484.6699999999</v>
      </c>
      <c r="I809" s="7">
        <v>7147865.3300000001</v>
      </c>
      <c r="J809" s="7">
        <v>9074722.9000000004</v>
      </c>
      <c r="K809" s="24"/>
    </row>
    <row r="810" spans="2:11" ht="16.5" thickTop="1" thickBot="1" x14ac:dyDescent="0.3">
      <c r="B810" s="13" t="s">
        <v>50</v>
      </c>
      <c r="C810" s="39">
        <v>50</v>
      </c>
      <c r="D810" s="7">
        <v>0</v>
      </c>
      <c r="E810" s="7">
        <v>0</v>
      </c>
      <c r="F810" s="7">
        <v>0</v>
      </c>
      <c r="G810" s="7">
        <v>0</v>
      </c>
      <c r="H810" s="7">
        <v>0</v>
      </c>
      <c r="I810" s="7">
        <v>0</v>
      </c>
      <c r="J810" s="7">
        <v>0</v>
      </c>
      <c r="K810" s="24"/>
    </row>
    <row r="811" spans="2:11" ht="16.5" thickTop="1" thickBot="1" x14ac:dyDescent="0.3">
      <c r="B811" s="11" t="s">
        <v>475</v>
      </c>
      <c r="C811" s="39"/>
      <c r="D811" s="7"/>
      <c r="E811" s="7"/>
      <c r="F811" s="7"/>
      <c r="G811" s="7"/>
      <c r="H811" s="7"/>
      <c r="I811" s="7"/>
      <c r="J811" s="7"/>
      <c r="K811" s="24"/>
    </row>
    <row r="812" spans="2:11" ht="16.5" thickTop="1" thickBot="1" x14ac:dyDescent="0.3">
      <c r="B812" s="12" t="s">
        <v>14</v>
      </c>
      <c r="C812" s="39"/>
      <c r="D812" s="7"/>
      <c r="E812" s="7"/>
      <c r="F812" s="7"/>
      <c r="G812" s="7"/>
      <c r="H812" s="7"/>
      <c r="I812" s="7"/>
      <c r="J812" s="7"/>
      <c r="K812" s="24"/>
    </row>
    <row r="813" spans="2:11" ht="16.5" thickTop="1" thickBot="1" x14ac:dyDescent="0.3">
      <c r="B813" s="13" t="s">
        <v>47</v>
      </c>
      <c r="C813" s="39">
        <v>10</v>
      </c>
      <c r="D813" s="7">
        <v>0</v>
      </c>
      <c r="E813" s="7">
        <v>0</v>
      </c>
      <c r="F813" s="7">
        <v>0</v>
      </c>
      <c r="G813" s="7">
        <v>0</v>
      </c>
      <c r="H813" s="7">
        <v>0</v>
      </c>
      <c r="I813" s="7">
        <v>0</v>
      </c>
      <c r="J813" s="7">
        <v>0</v>
      </c>
      <c r="K813" s="24"/>
    </row>
    <row r="814" spans="2:11" ht="16.5" thickTop="1" thickBot="1" x14ac:dyDescent="0.3">
      <c r="B814" s="13" t="s">
        <v>48</v>
      </c>
      <c r="C814" s="39">
        <v>20</v>
      </c>
      <c r="D814" s="7">
        <v>0</v>
      </c>
      <c r="E814" s="7">
        <v>0</v>
      </c>
      <c r="F814" s="7">
        <v>0</v>
      </c>
      <c r="G814" s="7">
        <v>0</v>
      </c>
      <c r="H814" s="7">
        <v>0</v>
      </c>
      <c r="I814" s="7">
        <v>0</v>
      </c>
      <c r="J814" s="7">
        <v>0</v>
      </c>
      <c r="K814" s="24"/>
    </row>
    <row r="815" spans="2:11" ht="16.5" thickTop="1" thickBot="1" x14ac:dyDescent="0.3">
      <c r="B815" s="13" t="s">
        <v>49</v>
      </c>
      <c r="C815" s="39">
        <v>30</v>
      </c>
      <c r="D815" s="7">
        <v>0</v>
      </c>
      <c r="E815" s="7">
        <v>0</v>
      </c>
      <c r="F815" s="7">
        <v>0</v>
      </c>
      <c r="G815" s="7">
        <v>0</v>
      </c>
      <c r="H815" s="7">
        <v>0</v>
      </c>
      <c r="I815" s="7">
        <v>0</v>
      </c>
      <c r="J815" s="7">
        <v>0</v>
      </c>
      <c r="K815" s="24"/>
    </row>
    <row r="816" spans="2:11" ht="16.5" thickTop="1" thickBot="1" x14ac:dyDescent="0.3">
      <c r="B816" s="13" t="s">
        <v>12</v>
      </c>
      <c r="C816" s="39">
        <v>40</v>
      </c>
      <c r="D816" s="7">
        <v>0</v>
      </c>
      <c r="E816" s="7">
        <v>0</v>
      </c>
      <c r="F816" s="7">
        <v>0</v>
      </c>
      <c r="G816" s="7">
        <v>0</v>
      </c>
      <c r="H816" s="7">
        <v>0</v>
      </c>
      <c r="I816" s="7">
        <v>0</v>
      </c>
      <c r="J816" s="7">
        <v>0</v>
      </c>
      <c r="K816" s="24"/>
    </row>
    <row r="817" spans="2:11" ht="16.5" thickTop="1" thickBot="1" x14ac:dyDescent="0.3">
      <c r="B817" s="13" t="s">
        <v>50</v>
      </c>
      <c r="C817" s="39">
        <v>50</v>
      </c>
      <c r="D817" s="7">
        <v>0</v>
      </c>
      <c r="E817" s="7">
        <v>0</v>
      </c>
      <c r="F817" s="7">
        <v>0</v>
      </c>
      <c r="G817" s="7">
        <v>0</v>
      </c>
      <c r="H817" s="7">
        <v>0</v>
      </c>
      <c r="I817" s="7">
        <v>0</v>
      </c>
      <c r="J817" s="7">
        <v>0</v>
      </c>
      <c r="K817" s="24"/>
    </row>
    <row r="818" spans="2:11" ht="16.5" thickTop="1" thickBot="1" x14ac:dyDescent="0.3">
      <c r="B818" s="11" t="s">
        <v>481</v>
      </c>
      <c r="C818" s="39"/>
      <c r="D818" s="7"/>
      <c r="E818" s="7"/>
      <c r="F818" s="7"/>
      <c r="G818" s="7"/>
      <c r="H818" s="7"/>
      <c r="I818" s="7"/>
      <c r="J818" s="7"/>
      <c r="K818" s="24"/>
    </row>
    <row r="819" spans="2:11" ht="16.5" thickTop="1" thickBot="1" x14ac:dyDescent="0.3">
      <c r="B819" s="12" t="s">
        <v>14</v>
      </c>
      <c r="C819" s="39"/>
      <c r="D819" s="7"/>
      <c r="E819" s="7"/>
      <c r="F819" s="7"/>
      <c r="G819" s="7"/>
      <c r="H819" s="7"/>
      <c r="I819" s="7"/>
      <c r="J819" s="7"/>
      <c r="K819" s="24"/>
    </row>
    <row r="820" spans="2:11" ht="16.5" thickTop="1" thickBot="1" x14ac:dyDescent="0.3">
      <c r="B820" s="13" t="s">
        <v>47</v>
      </c>
      <c r="C820" s="39">
        <v>10</v>
      </c>
      <c r="D820" s="7">
        <v>17603</v>
      </c>
      <c r="E820" s="7">
        <v>0</v>
      </c>
      <c r="F820" s="7">
        <v>0</v>
      </c>
      <c r="G820" s="7">
        <v>0</v>
      </c>
      <c r="H820" s="7">
        <v>0</v>
      </c>
      <c r="I820" s="7">
        <v>0</v>
      </c>
      <c r="J820" s="7">
        <v>0</v>
      </c>
      <c r="K820" s="24"/>
    </row>
    <row r="821" spans="2:11" ht="16.5" thickTop="1" thickBot="1" x14ac:dyDescent="0.3">
      <c r="B821" s="13" t="s">
        <v>48</v>
      </c>
      <c r="C821" s="39">
        <v>20</v>
      </c>
      <c r="D821" s="7">
        <v>17603</v>
      </c>
      <c r="E821" s="7">
        <v>0</v>
      </c>
      <c r="F821" s="7">
        <v>0</v>
      </c>
      <c r="G821" s="7">
        <v>0</v>
      </c>
      <c r="H821" s="7">
        <v>0</v>
      </c>
      <c r="I821" s="7">
        <v>0</v>
      </c>
      <c r="J821" s="7">
        <v>0</v>
      </c>
      <c r="K821" s="24"/>
    </row>
    <row r="822" spans="2:11" ht="16.5" thickTop="1" thickBot="1" x14ac:dyDescent="0.3">
      <c r="B822" s="13" t="s">
        <v>49</v>
      </c>
      <c r="C822" s="39">
        <v>30</v>
      </c>
      <c r="D822" s="7">
        <v>0</v>
      </c>
      <c r="E822" s="7">
        <v>0</v>
      </c>
      <c r="F822" s="7">
        <v>0</v>
      </c>
      <c r="G822" s="7">
        <v>0</v>
      </c>
      <c r="H822" s="7">
        <v>0</v>
      </c>
      <c r="I822" s="7">
        <v>0</v>
      </c>
      <c r="J822" s="7">
        <v>0</v>
      </c>
      <c r="K822" s="24"/>
    </row>
    <row r="823" spans="2:11" ht="16.5" thickTop="1" thickBot="1" x14ac:dyDescent="0.3">
      <c r="B823" s="13" t="s">
        <v>12</v>
      </c>
      <c r="C823" s="39">
        <v>40</v>
      </c>
      <c r="D823" s="7">
        <v>0</v>
      </c>
      <c r="E823" s="7">
        <v>0</v>
      </c>
      <c r="F823" s="7">
        <v>0</v>
      </c>
      <c r="G823" s="7">
        <v>0</v>
      </c>
      <c r="H823" s="7">
        <v>0</v>
      </c>
      <c r="I823" s="7">
        <v>0</v>
      </c>
      <c r="J823" s="7">
        <v>0</v>
      </c>
      <c r="K823" s="24"/>
    </row>
    <row r="824" spans="2:11" ht="16.5" thickTop="1" thickBot="1" x14ac:dyDescent="0.3">
      <c r="B824" s="13" t="s">
        <v>50</v>
      </c>
      <c r="C824" s="39">
        <v>50</v>
      </c>
      <c r="D824" s="7">
        <v>0</v>
      </c>
      <c r="E824" s="7">
        <v>0</v>
      </c>
      <c r="F824" s="7">
        <v>0</v>
      </c>
      <c r="G824" s="7">
        <v>0</v>
      </c>
      <c r="H824" s="7">
        <v>0</v>
      </c>
      <c r="I824" s="7">
        <v>0</v>
      </c>
      <c r="J824" s="7">
        <v>0</v>
      </c>
      <c r="K824" s="24"/>
    </row>
    <row r="825" spans="2:11" ht="16.5" thickTop="1" thickBot="1" x14ac:dyDescent="0.3">
      <c r="B825" s="11" t="s">
        <v>461</v>
      </c>
      <c r="C825" s="39"/>
      <c r="D825" s="7"/>
      <c r="E825" s="7"/>
      <c r="F825" s="7"/>
      <c r="G825" s="7"/>
      <c r="H825" s="7"/>
      <c r="I825" s="7"/>
      <c r="J825" s="7"/>
      <c r="K825" s="24"/>
    </row>
    <row r="826" spans="2:11" ht="16.5" thickTop="1" thickBot="1" x14ac:dyDescent="0.3">
      <c r="B826" s="12" t="s">
        <v>14</v>
      </c>
      <c r="C826" s="39"/>
      <c r="D826" s="7"/>
      <c r="E826" s="7"/>
      <c r="F826" s="7"/>
      <c r="G826" s="7"/>
      <c r="H826" s="7"/>
      <c r="I826" s="7"/>
      <c r="J826" s="7"/>
      <c r="K826" s="24"/>
    </row>
    <row r="827" spans="2:11" ht="16.5" thickTop="1" thickBot="1" x14ac:dyDescent="0.3">
      <c r="B827" s="13" t="s">
        <v>47</v>
      </c>
      <c r="C827" s="39">
        <v>10</v>
      </c>
      <c r="D827" s="7">
        <v>0</v>
      </c>
      <c r="E827" s="7">
        <v>0</v>
      </c>
      <c r="F827" s="7">
        <v>0</v>
      </c>
      <c r="G827" s="7">
        <v>0</v>
      </c>
      <c r="H827" s="7">
        <v>0</v>
      </c>
      <c r="I827" s="7">
        <v>0</v>
      </c>
      <c r="J827" s="7">
        <v>0</v>
      </c>
      <c r="K827" s="24"/>
    </row>
    <row r="828" spans="2:11" ht="16.5" thickTop="1" thickBot="1" x14ac:dyDescent="0.3">
      <c r="B828" s="13" t="s">
        <v>48</v>
      </c>
      <c r="C828" s="39">
        <v>20</v>
      </c>
      <c r="D828" s="7">
        <v>0</v>
      </c>
      <c r="E828" s="7">
        <v>0</v>
      </c>
      <c r="F828" s="7">
        <v>0</v>
      </c>
      <c r="G828" s="7">
        <v>0</v>
      </c>
      <c r="H828" s="7">
        <v>0</v>
      </c>
      <c r="I828" s="7">
        <v>0</v>
      </c>
      <c r="J828" s="7">
        <v>0</v>
      </c>
      <c r="K828" s="24"/>
    </row>
    <row r="829" spans="2:11" ht="16.5" thickTop="1" thickBot="1" x14ac:dyDescent="0.3">
      <c r="B829" s="13" t="s">
        <v>49</v>
      </c>
      <c r="C829" s="39">
        <v>30</v>
      </c>
      <c r="D829" s="7">
        <v>0</v>
      </c>
      <c r="E829" s="7">
        <v>0</v>
      </c>
      <c r="F829" s="7">
        <v>0</v>
      </c>
      <c r="G829" s="7">
        <v>0</v>
      </c>
      <c r="H829" s="7">
        <v>0</v>
      </c>
      <c r="I829" s="7">
        <v>0</v>
      </c>
      <c r="J829" s="7">
        <v>0</v>
      </c>
      <c r="K829" s="24"/>
    </row>
    <row r="830" spans="2:11" ht="16.5" thickTop="1" thickBot="1" x14ac:dyDescent="0.3">
      <c r="B830" s="13" t="s">
        <v>12</v>
      </c>
      <c r="C830" s="39">
        <v>40</v>
      </c>
      <c r="D830" s="7">
        <v>0</v>
      </c>
      <c r="E830" s="7">
        <v>0</v>
      </c>
      <c r="F830" s="7">
        <v>0</v>
      </c>
      <c r="G830" s="7">
        <v>0</v>
      </c>
      <c r="H830" s="7">
        <v>0</v>
      </c>
      <c r="I830" s="7">
        <v>0</v>
      </c>
      <c r="J830" s="7">
        <v>0</v>
      </c>
      <c r="K830" s="24"/>
    </row>
    <row r="831" spans="2:11" ht="16.5" thickTop="1" thickBot="1" x14ac:dyDescent="0.3">
      <c r="B831" s="13" t="s">
        <v>50</v>
      </c>
      <c r="C831" s="39">
        <v>50</v>
      </c>
      <c r="D831" s="7">
        <v>0</v>
      </c>
      <c r="E831" s="7">
        <v>0</v>
      </c>
      <c r="F831" s="7">
        <v>0</v>
      </c>
      <c r="G831" s="7">
        <v>0</v>
      </c>
      <c r="H831" s="7">
        <v>0</v>
      </c>
      <c r="I831" s="7">
        <v>0</v>
      </c>
      <c r="J831" s="7">
        <v>0</v>
      </c>
      <c r="K831" s="24"/>
    </row>
    <row r="832" spans="2:11" ht="16.5" thickTop="1" thickBot="1" x14ac:dyDescent="0.3">
      <c r="B832" s="12" t="s">
        <v>15</v>
      </c>
      <c r="C832" s="39"/>
      <c r="D832" s="7"/>
      <c r="E832" s="7"/>
      <c r="F832" s="7"/>
      <c r="G832" s="7"/>
      <c r="H832" s="7"/>
      <c r="I832" s="7"/>
      <c r="J832" s="7"/>
      <c r="K832" s="24"/>
    </row>
    <row r="833" spans="2:11" ht="16.5" thickTop="1" thickBot="1" x14ac:dyDescent="0.3">
      <c r="B833" s="13" t="s">
        <v>47</v>
      </c>
      <c r="C833" s="39">
        <v>10</v>
      </c>
      <c r="D833" s="7">
        <v>32590745</v>
      </c>
      <c r="E833" s="7">
        <v>36122874</v>
      </c>
      <c r="F833" s="7">
        <v>36300956</v>
      </c>
      <c r="G833" s="7">
        <v>41108977</v>
      </c>
      <c r="H833" s="7">
        <v>43938514</v>
      </c>
      <c r="I833" s="7">
        <v>60576570</v>
      </c>
      <c r="J833" s="7">
        <v>66793788</v>
      </c>
      <c r="K833" s="24"/>
    </row>
    <row r="834" spans="2:11" ht="16.5" thickTop="1" thickBot="1" x14ac:dyDescent="0.3">
      <c r="B834" s="13" t="s">
        <v>48</v>
      </c>
      <c r="C834" s="39">
        <v>20</v>
      </c>
      <c r="D834" s="7">
        <v>32590745</v>
      </c>
      <c r="E834" s="7">
        <v>36122874</v>
      </c>
      <c r="F834" s="7">
        <v>36300956</v>
      </c>
      <c r="G834" s="7">
        <v>41108977</v>
      </c>
      <c r="H834" s="7">
        <v>43938514</v>
      </c>
      <c r="I834" s="7">
        <v>60576570</v>
      </c>
      <c r="J834" s="7">
        <v>66793788</v>
      </c>
      <c r="K834" s="24"/>
    </row>
    <row r="835" spans="2:11" ht="16.5" thickTop="1" thickBot="1" x14ac:dyDescent="0.3">
      <c r="B835" s="13" t="s">
        <v>49</v>
      </c>
      <c r="C835" s="39">
        <v>30</v>
      </c>
      <c r="D835" s="7">
        <v>0</v>
      </c>
      <c r="E835" s="7">
        <v>0</v>
      </c>
      <c r="F835" s="7">
        <v>0</v>
      </c>
      <c r="G835" s="7">
        <v>0</v>
      </c>
      <c r="H835" s="7">
        <v>0</v>
      </c>
      <c r="I835" s="7">
        <v>0</v>
      </c>
      <c r="J835" s="7">
        <v>0</v>
      </c>
      <c r="K835" s="24"/>
    </row>
    <row r="836" spans="2:11" ht="16.5" thickTop="1" thickBot="1" x14ac:dyDescent="0.3">
      <c r="B836" s="13" t="s">
        <v>12</v>
      </c>
      <c r="C836" s="39">
        <v>40</v>
      </c>
      <c r="D836" s="7">
        <v>0</v>
      </c>
      <c r="E836" s="7">
        <v>0</v>
      </c>
      <c r="F836" s="7">
        <v>0</v>
      </c>
      <c r="G836" s="7">
        <v>0</v>
      </c>
      <c r="H836" s="7">
        <v>0</v>
      </c>
      <c r="I836" s="7">
        <v>0</v>
      </c>
      <c r="J836" s="7">
        <v>0</v>
      </c>
      <c r="K836" s="24"/>
    </row>
    <row r="837" spans="2:11" ht="16.5" thickTop="1" thickBot="1" x14ac:dyDescent="0.3">
      <c r="B837" s="13" t="s">
        <v>50</v>
      </c>
      <c r="C837" s="39">
        <v>50</v>
      </c>
      <c r="D837" s="7">
        <v>0</v>
      </c>
      <c r="E837" s="7">
        <v>0</v>
      </c>
      <c r="F837" s="7">
        <v>0</v>
      </c>
      <c r="G837" s="7">
        <v>0</v>
      </c>
      <c r="H837" s="7">
        <v>0</v>
      </c>
      <c r="I837" s="7">
        <v>0</v>
      </c>
      <c r="J837" s="7">
        <v>0</v>
      </c>
      <c r="K837" s="24"/>
    </row>
    <row r="838" spans="2:11" ht="16.5" thickTop="1" thickBot="1" x14ac:dyDescent="0.3">
      <c r="B838" s="12" t="s">
        <v>16</v>
      </c>
      <c r="C838" s="39"/>
      <c r="D838" s="7"/>
      <c r="E838" s="7"/>
      <c r="F838" s="7"/>
      <c r="G838" s="7"/>
      <c r="H838" s="7"/>
      <c r="I838" s="7"/>
      <c r="J838" s="7"/>
      <c r="K838" s="24"/>
    </row>
    <row r="839" spans="2:11" ht="16.5" thickTop="1" thickBot="1" x14ac:dyDescent="0.3">
      <c r="B839" s="13" t="s">
        <v>47</v>
      </c>
      <c r="C839" s="39">
        <v>10</v>
      </c>
      <c r="D839" s="7">
        <v>15988299</v>
      </c>
      <c r="E839" s="7">
        <v>15746674.68</v>
      </c>
      <c r="F839" s="7">
        <v>17105805.199999999</v>
      </c>
      <c r="G839" s="7">
        <v>21854971.629999999</v>
      </c>
      <c r="H839" s="7">
        <v>28148284</v>
      </c>
      <c r="I839" s="7">
        <v>26348574.73</v>
      </c>
      <c r="J839" s="7">
        <v>35570983.030000001</v>
      </c>
      <c r="K839" s="24"/>
    </row>
    <row r="840" spans="2:11" ht="16.5" thickTop="1" thickBot="1" x14ac:dyDescent="0.3">
      <c r="B840" s="13" t="s">
        <v>48</v>
      </c>
      <c r="C840" s="39">
        <v>20</v>
      </c>
      <c r="D840" s="7">
        <v>15988299</v>
      </c>
      <c r="E840" s="7">
        <v>15746674.68</v>
      </c>
      <c r="F840" s="7">
        <v>17105805.199999999</v>
      </c>
      <c r="G840" s="7">
        <v>21854971.629999999</v>
      </c>
      <c r="H840" s="7">
        <v>28148284</v>
      </c>
      <c r="I840" s="7">
        <v>26348574.73</v>
      </c>
      <c r="J840" s="7">
        <v>35570983.030000001</v>
      </c>
      <c r="K840" s="24"/>
    </row>
    <row r="841" spans="2:11" ht="16.5" thickTop="1" thickBot="1" x14ac:dyDescent="0.3">
      <c r="B841" s="13" t="s">
        <v>49</v>
      </c>
      <c r="C841" s="39">
        <v>30</v>
      </c>
      <c r="D841" s="7">
        <v>0</v>
      </c>
      <c r="E841" s="7">
        <v>0</v>
      </c>
      <c r="F841" s="7">
        <v>0</v>
      </c>
      <c r="G841" s="7">
        <v>0</v>
      </c>
      <c r="H841" s="7">
        <v>0</v>
      </c>
      <c r="I841" s="7">
        <v>0</v>
      </c>
      <c r="J841" s="7">
        <v>0</v>
      </c>
      <c r="K841" s="24"/>
    </row>
    <row r="842" spans="2:11" ht="16.5" thickTop="1" thickBot="1" x14ac:dyDescent="0.3">
      <c r="B842" s="13" t="s">
        <v>12</v>
      </c>
      <c r="C842" s="39">
        <v>40</v>
      </c>
      <c r="D842" s="7">
        <v>0</v>
      </c>
      <c r="E842" s="7">
        <v>0</v>
      </c>
      <c r="F842" s="7">
        <v>0</v>
      </c>
      <c r="G842" s="7">
        <v>0</v>
      </c>
      <c r="H842" s="7">
        <v>0</v>
      </c>
      <c r="I842" s="7">
        <v>0</v>
      </c>
      <c r="J842" s="7">
        <v>0</v>
      </c>
      <c r="K842" s="24"/>
    </row>
    <row r="843" spans="2:11" ht="16.5" thickTop="1" thickBot="1" x14ac:dyDescent="0.3">
      <c r="B843" s="13" t="s">
        <v>50</v>
      </c>
      <c r="C843" s="39">
        <v>50</v>
      </c>
      <c r="D843" s="7">
        <v>0</v>
      </c>
      <c r="E843" s="7">
        <v>0</v>
      </c>
      <c r="F843" s="7">
        <v>0</v>
      </c>
      <c r="G843" s="7">
        <v>0</v>
      </c>
      <c r="H843" s="7">
        <v>0</v>
      </c>
      <c r="I843" s="7">
        <v>0</v>
      </c>
      <c r="J843" s="7">
        <v>0</v>
      </c>
      <c r="K843" s="24"/>
    </row>
    <row r="844" spans="2:11" ht="16.5" thickTop="1" thickBot="1" x14ac:dyDescent="0.3">
      <c r="B844" s="11" t="s">
        <v>508</v>
      </c>
      <c r="C844" s="39"/>
      <c r="D844" s="7"/>
      <c r="E844" s="7"/>
      <c r="F844" s="7"/>
      <c r="G844" s="7"/>
      <c r="H844" s="7"/>
      <c r="I844" s="7"/>
      <c r="J844" s="7"/>
      <c r="K844" s="24"/>
    </row>
    <row r="845" spans="2:11" ht="16.5" thickTop="1" thickBot="1" x14ac:dyDescent="0.3">
      <c r="B845" s="12" t="s">
        <v>447</v>
      </c>
      <c r="C845" s="39"/>
      <c r="D845" s="7"/>
      <c r="E845" s="7"/>
      <c r="F845" s="7"/>
      <c r="G845" s="7"/>
      <c r="H845" s="7"/>
      <c r="I845" s="7"/>
      <c r="J845" s="7"/>
      <c r="K845" s="24"/>
    </row>
    <row r="846" spans="2:11" ht="16.5" thickTop="1" thickBot="1" x14ac:dyDescent="0.3">
      <c r="B846" s="13" t="s">
        <v>47</v>
      </c>
      <c r="C846" s="39">
        <v>10</v>
      </c>
      <c r="D846" s="7">
        <v>10180739</v>
      </c>
      <c r="E846" s="7">
        <v>10871872</v>
      </c>
      <c r="F846" s="7">
        <v>11176217</v>
      </c>
      <c r="G846" s="7">
        <v>12859687</v>
      </c>
      <c r="H846" s="7">
        <v>13890787</v>
      </c>
      <c r="I846" s="7">
        <v>13692017.1</v>
      </c>
      <c r="J846" s="7">
        <v>13971324</v>
      </c>
      <c r="K846" s="24"/>
    </row>
    <row r="847" spans="2:11" ht="16.5" thickTop="1" thickBot="1" x14ac:dyDescent="0.3">
      <c r="B847" s="13" t="s">
        <v>48</v>
      </c>
      <c r="C847" s="39">
        <v>20</v>
      </c>
      <c r="D847" s="7">
        <v>10180739</v>
      </c>
      <c r="E847" s="7">
        <v>10871872</v>
      </c>
      <c r="F847" s="7">
        <v>10968217</v>
      </c>
      <c r="G847" s="7">
        <v>11878321.98</v>
      </c>
      <c r="H847" s="7">
        <v>13405371.9</v>
      </c>
      <c r="I847" s="7">
        <v>13692016.76</v>
      </c>
      <c r="J847" s="7">
        <v>13971323.800000001</v>
      </c>
      <c r="K847" s="24"/>
    </row>
    <row r="848" spans="2:11" ht="16.5" thickTop="1" thickBot="1" x14ac:dyDescent="0.3">
      <c r="B848" s="13" t="s">
        <v>49</v>
      </c>
      <c r="C848" s="39">
        <v>30</v>
      </c>
      <c r="D848" s="7">
        <v>0</v>
      </c>
      <c r="E848" s="7">
        <v>0</v>
      </c>
      <c r="F848" s="7">
        <v>208000</v>
      </c>
      <c r="G848" s="7">
        <v>981365.02</v>
      </c>
      <c r="H848" s="7">
        <v>485415.1</v>
      </c>
      <c r="I848" s="7">
        <v>0.34</v>
      </c>
      <c r="J848" s="7">
        <v>0.2</v>
      </c>
      <c r="K848" s="24"/>
    </row>
    <row r="849" spans="2:11" ht="16.5" thickTop="1" thickBot="1" x14ac:dyDescent="0.3">
      <c r="B849" s="13" t="s">
        <v>12</v>
      </c>
      <c r="C849" s="39">
        <v>40</v>
      </c>
      <c r="D849" s="7">
        <v>0</v>
      </c>
      <c r="E849" s="7">
        <v>0</v>
      </c>
      <c r="F849" s="7">
        <v>0</v>
      </c>
      <c r="G849" s="7">
        <v>0</v>
      </c>
      <c r="H849" s="7">
        <v>0</v>
      </c>
      <c r="I849" s="7">
        <v>0</v>
      </c>
      <c r="J849" s="7">
        <v>0</v>
      </c>
      <c r="K849" s="24"/>
    </row>
    <row r="850" spans="2:11" ht="16.5" thickTop="1" thickBot="1" x14ac:dyDescent="0.3">
      <c r="B850" s="13" t="s">
        <v>50</v>
      </c>
      <c r="C850" s="39">
        <v>50</v>
      </c>
      <c r="D850" s="7">
        <v>0</v>
      </c>
      <c r="E850" s="7">
        <v>0</v>
      </c>
      <c r="F850" s="7">
        <v>208000</v>
      </c>
      <c r="G850" s="7">
        <v>981365.02</v>
      </c>
      <c r="H850" s="7">
        <v>485415.1</v>
      </c>
      <c r="I850" s="7">
        <v>0.34</v>
      </c>
      <c r="J850" s="7">
        <v>0.2</v>
      </c>
      <c r="K850" s="24"/>
    </row>
    <row r="851" spans="2:11" ht="16.5" thickTop="1" thickBot="1" x14ac:dyDescent="0.3">
      <c r="B851" s="11" t="s">
        <v>484</v>
      </c>
      <c r="C851" s="39"/>
      <c r="D851" s="7"/>
      <c r="E851" s="7"/>
      <c r="F851" s="7"/>
      <c r="G851" s="7"/>
      <c r="H851" s="7"/>
      <c r="I851" s="7"/>
      <c r="J851" s="7"/>
      <c r="K851" s="24"/>
    </row>
    <row r="852" spans="2:11" ht="16.5" thickTop="1" thickBot="1" x14ac:dyDescent="0.3">
      <c r="B852" s="12" t="s">
        <v>447</v>
      </c>
      <c r="C852" s="39"/>
      <c r="D852" s="7"/>
      <c r="E852" s="7"/>
      <c r="F852" s="7"/>
      <c r="G852" s="7"/>
      <c r="H852" s="7"/>
      <c r="I852" s="7"/>
      <c r="J852" s="7"/>
      <c r="K852" s="24"/>
    </row>
    <row r="853" spans="2:11" ht="16.5" thickTop="1" thickBot="1" x14ac:dyDescent="0.3">
      <c r="B853" s="13" t="s">
        <v>47</v>
      </c>
      <c r="C853" s="39">
        <v>10</v>
      </c>
      <c r="D853" s="7">
        <v>1926824</v>
      </c>
      <c r="E853" s="7">
        <v>2354332</v>
      </c>
      <c r="F853" s="7">
        <v>2363170</v>
      </c>
      <c r="G853" s="7">
        <v>2512735</v>
      </c>
      <c r="H853" s="7">
        <v>2840342</v>
      </c>
      <c r="I853" s="7">
        <v>2898732</v>
      </c>
      <c r="J853" s="7">
        <v>3000455</v>
      </c>
      <c r="K853" s="24"/>
    </row>
    <row r="854" spans="2:11" ht="16.5" thickTop="1" thickBot="1" x14ac:dyDescent="0.3">
      <c r="B854" s="13" t="s">
        <v>48</v>
      </c>
      <c r="C854" s="39">
        <v>20</v>
      </c>
      <c r="D854" s="7">
        <v>1888426.05</v>
      </c>
      <c r="E854" s="7">
        <v>2091998.34</v>
      </c>
      <c r="F854" s="7">
        <v>2363168.3199999998</v>
      </c>
      <c r="G854" s="7">
        <v>2512691.9500000002</v>
      </c>
      <c r="H854" s="7">
        <v>2840328.46</v>
      </c>
      <c r="I854" s="7">
        <v>2898732</v>
      </c>
      <c r="J854" s="7">
        <v>3000455</v>
      </c>
      <c r="K854" s="24"/>
    </row>
    <row r="855" spans="2:11" ht="16.5" thickTop="1" thickBot="1" x14ac:dyDescent="0.3">
      <c r="B855" s="13" t="s">
        <v>49</v>
      </c>
      <c r="C855" s="39">
        <v>30</v>
      </c>
      <c r="D855" s="7">
        <v>38397.949999999997</v>
      </c>
      <c r="E855" s="7">
        <v>262333.65999999997</v>
      </c>
      <c r="F855" s="7">
        <v>1.68</v>
      </c>
      <c r="G855" s="7">
        <v>43.05</v>
      </c>
      <c r="H855" s="7">
        <v>13.54</v>
      </c>
      <c r="I855" s="7">
        <v>0</v>
      </c>
      <c r="J855" s="7">
        <v>0</v>
      </c>
      <c r="K855" s="24"/>
    </row>
    <row r="856" spans="2:11" ht="16.5" thickTop="1" thickBot="1" x14ac:dyDescent="0.3">
      <c r="B856" s="13" t="s">
        <v>12</v>
      </c>
      <c r="C856" s="39">
        <v>40</v>
      </c>
      <c r="D856" s="7">
        <v>0</v>
      </c>
      <c r="E856" s="7">
        <v>0</v>
      </c>
      <c r="F856" s="7">
        <v>0</v>
      </c>
      <c r="G856" s="7">
        <v>0</v>
      </c>
      <c r="H856" s="7">
        <v>0</v>
      </c>
      <c r="I856" s="7">
        <v>0</v>
      </c>
      <c r="J856" s="7">
        <v>0</v>
      </c>
      <c r="K856" s="24"/>
    </row>
    <row r="857" spans="2:11" ht="16.5" thickTop="1" thickBot="1" x14ac:dyDescent="0.3">
      <c r="B857" s="13" t="s">
        <v>50</v>
      </c>
      <c r="C857" s="39">
        <v>50</v>
      </c>
      <c r="D857" s="7">
        <v>38397.949999999997</v>
      </c>
      <c r="E857" s="7">
        <v>262333.65999999997</v>
      </c>
      <c r="F857" s="7">
        <v>1.68</v>
      </c>
      <c r="G857" s="7">
        <v>43.05</v>
      </c>
      <c r="H857" s="7">
        <v>13.54</v>
      </c>
      <c r="I857" s="7">
        <v>0</v>
      </c>
      <c r="J857" s="7">
        <v>0</v>
      </c>
      <c r="K857" s="24"/>
    </row>
    <row r="858" spans="2:11" ht="16.5" thickTop="1" thickBot="1" x14ac:dyDescent="0.3">
      <c r="B858" s="11" t="s">
        <v>422</v>
      </c>
      <c r="C858" s="39"/>
      <c r="D858" s="7"/>
      <c r="E858" s="7"/>
      <c r="F858" s="7"/>
      <c r="G858" s="7"/>
      <c r="H858" s="7"/>
      <c r="I858" s="7"/>
      <c r="J858" s="7"/>
      <c r="K858" s="24"/>
    </row>
    <row r="859" spans="2:11" ht="16.5" thickTop="1" thickBot="1" x14ac:dyDescent="0.3">
      <c r="B859" s="12" t="s">
        <v>14</v>
      </c>
      <c r="C859" s="39"/>
      <c r="D859" s="7"/>
      <c r="E859" s="7"/>
      <c r="F859" s="7"/>
      <c r="G859" s="7"/>
      <c r="H859" s="7"/>
      <c r="I859" s="7"/>
      <c r="J859" s="7"/>
      <c r="K859" s="24"/>
    </row>
    <row r="860" spans="2:11" ht="16.5" thickTop="1" thickBot="1" x14ac:dyDescent="0.3">
      <c r="B860" s="13" t="s">
        <v>47</v>
      </c>
      <c r="C860" s="39">
        <v>10</v>
      </c>
      <c r="D860" s="7">
        <v>0</v>
      </c>
      <c r="E860" s="7">
        <v>101504.48</v>
      </c>
      <c r="F860" s="7">
        <v>0</v>
      </c>
      <c r="G860" s="7">
        <v>0</v>
      </c>
      <c r="H860" s="7">
        <v>0</v>
      </c>
      <c r="I860" s="7">
        <v>0</v>
      </c>
      <c r="J860" s="7">
        <v>1667</v>
      </c>
      <c r="K860" s="24"/>
    </row>
    <row r="861" spans="2:11" ht="16.5" thickTop="1" thickBot="1" x14ac:dyDescent="0.3">
      <c r="B861" s="13" t="s">
        <v>48</v>
      </c>
      <c r="C861" s="39">
        <v>20</v>
      </c>
      <c r="D861" s="7">
        <v>0</v>
      </c>
      <c r="E861" s="7">
        <v>101504.48</v>
      </c>
      <c r="F861" s="7">
        <v>0</v>
      </c>
      <c r="G861" s="7">
        <v>0</v>
      </c>
      <c r="H861" s="7">
        <v>0</v>
      </c>
      <c r="I861" s="7">
        <v>0</v>
      </c>
      <c r="J861" s="7">
        <v>0</v>
      </c>
      <c r="K861" s="24"/>
    </row>
    <row r="862" spans="2:11" ht="16.5" thickTop="1" thickBot="1" x14ac:dyDescent="0.3">
      <c r="B862" s="13" t="s">
        <v>49</v>
      </c>
      <c r="C862" s="39">
        <v>30</v>
      </c>
      <c r="D862" s="7">
        <v>0</v>
      </c>
      <c r="E862" s="7">
        <v>0</v>
      </c>
      <c r="F862" s="7">
        <v>0</v>
      </c>
      <c r="G862" s="7">
        <v>0</v>
      </c>
      <c r="H862" s="7">
        <v>0</v>
      </c>
      <c r="I862" s="7">
        <v>0</v>
      </c>
      <c r="J862" s="7">
        <v>1667</v>
      </c>
      <c r="K862" s="24"/>
    </row>
    <row r="863" spans="2:11" ht="16.5" thickTop="1" thickBot="1" x14ac:dyDescent="0.3">
      <c r="B863" s="13" t="s">
        <v>12</v>
      </c>
      <c r="C863" s="39">
        <v>40</v>
      </c>
      <c r="D863" s="7">
        <v>0</v>
      </c>
      <c r="E863" s="7">
        <v>0</v>
      </c>
      <c r="F863" s="7">
        <v>0</v>
      </c>
      <c r="G863" s="7">
        <v>0</v>
      </c>
      <c r="H863" s="7">
        <v>0</v>
      </c>
      <c r="I863" s="7">
        <v>0</v>
      </c>
      <c r="J863" s="7">
        <v>1667</v>
      </c>
      <c r="K863" s="24"/>
    </row>
    <row r="864" spans="2:11" ht="16.5" thickTop="1" thickBot="1" x14ac:dyDescent="0.3">
      <c r="B864" s="13" t="s">
        <v>50</v>
      </c>
      <c r="C864" s="39">
        <v>50</v>
      </c>
      <c r="D864" s="7">
        <v>0</v>
      </c>
      <c r="E864" s="7">
        <v>0</v>
      </c>
      <c r="F864" s="7">
        <v>0</v>
      </c>
      <c r="G864" s="7">
        <v>0</v>
      </c>
      <c r="H864" s="7">
        <v>0</v>
      </c>
      <c r="I864" s="7">
        <v>0</v>
      </c>
      <c r="J864" s="7">
        <v>0</v>
      </c>
      <c r="K864" s="24"/>
    </row>
    <row r="865" spans="2:11" ht="16.5" thickTop="1" thickBot="1" x14ac:dyDescent="0.3">
      <c r="B865" s="12" t="s">
        <v>15</v>
      </c>
      <c r="C865" s="39"/>
      <c r="D865" s="7"/>
      <c r="E865" s="7"/>
      <c r="F865" s="7"/>
      <c r="G865" s="7"/>
      <c r="H865" s="7"/>
      <c r="I865" s="7"/>
      <c r="J865" s="7"/>
      <c r="K865" s="24"/>
    </row>
    <row r="866" spans="2:11" ht="16.5" thickTop="1" thickBot="1" x14ac:dyDescent="0.3">
      <c r="B866" s="13" t="s">
        <v>47</v>
      </c>
      <c r="C866" s="39">
        <v>10</v>
      </c>
      <c r="D866" s="7">
        <v>1007047</v>
      </c>
      <c r="E866" s="7">
        <v>1328530</v>
      </c>
      <c r="F866" s="7">
        <v>1331893.03</v>
      </c>
      <c r="G866" s="7">
        <v>1835846.96</v>
      </c>
      <c r="H866" s="7">
        <v>2290910.39</v>
      </c>
      <c r="I866" s="7">
        <v>2468953.39</v>
      </c>
      <c r="J866" s="7">
        <v>4059698.39</v>
      </c>
      <c r="K866" s="24"/>
    </row>
    <row r="867" spans="2:11" ht="16.5" thickTop="1" thickBot="1" x14ac:dyDescent="0.3">
      <c r="B867" s="13" t="s">
        <v>48</v>
      </c>
      <c r="C867" s="39">
        <v>20</v>
      </c>
      <c r="D867" s="7">
        <v>1007047</v>
      </c>
      <c r="E867" s="7">
        <v>1321346.97</v>
      </c>
      <c r="F867" s="7">
        <v>970796.07</v>
      </c>
      <c r="G867" s="7">
        <v>1117726.57</v>
      </c>
      <c r="H867" s="7">
        <v>2205597</v>
      </c>
      <c r="I867" s="7">
        <v>2358882</v>
      </c>
      <c r="J867" s="7">
        <v>3059898.34</v>
      </c>
      <c r="K867" s="24"/>
    </row>
    <row r="868" spans="2:11" ht="16.5" thickTop="1" thickBot="1" x14ac:dyDescent="0.3">
      <c r="B868" s="13" t="s">
        <v>49</v>
      </c>
      <c r="C868" s="39">
        <v>30</v>
      </c>
      <c r="D868" s="7">
        <v>0</v>
      </c>
      <c r="E868" s="7">
        <v>7183.03</v>
      </c>
      <c r="F868" s="7">
        <v>361096.96000000002</v>
      </c>
      <c r="G868" s="7">
        <v>718120.39</v>
      </c>
      <c r="H868" s="7">
        <v>85313.39</v>
      </c>
      <c r="I868" s="7">
        <v>110071.39</v>
      </c>
      <c r="J868" s="7">
        <v>999800.05</v>
      </c>
      <c r="K868" s="24"/>
    </row>
    <row r="869" spans="2:11" ht="16.5" thickTop="1" thickBot="1" x14ac:dyDescent="0.3">
      <c r="B869" s="13" t="s">
        <v>12</v>
      </c>
      <c r="C869" s="39">
        <v>40</v>
      </c>
      <c r="D869" s="7">
        <v>0</v>
      </c>
      <c r="E869" s="7">
        <v>7183.03</v>
      </c>
      <c r="F869" s="7">
        <v>361096.96000000002</v>
      </c>
      <c r="G869" s="7">
        <v>718120.39</v>
      </c>
      <c r="H869" s="7">
        <v>85313.39</v>
      </c>
      <c r="I869" s="7">
        <v>110071.39</v>
      </c>
      <c r="J869" s="7">
        <v>999800.05</v>
      </c>
      <c r="K869" s="24"/>
    </row>
    <row r="870" spans="2:11" ht="16.5" thickTop="1" thickBot="1" x14ac:dyDescent="0.3">
      <c r="B870" s="13" t="s">
        <v>50</v>
      </c>
      <c r="C870" s="39">
        <v>50</v>
      </c>
      <c r="D870" s="7">
        <v>0</v>
      </c>
      <c r="E870" s="7">
        <v>0</v>
      </c>
      <c r="F870" s="7">
        <v>0</v>
      </c>
      <c r="G870" s="7">
        <v>0</v>
      </c>
      <c r="H870" s="7">
        <v>0</v>
      </c>
      <c r="I870" s="7">
        <v>0</v>
      </c>
      <c r="J870" s="7">
        <v>0</v>
      </c>
      <c r="K870" s="24"/>
    </row>
    <row r="871" spans="2:11" ht="16.5" thickTop="1" thickBot="1" x14ac:dyDescent="0.3">
      <c r="B871" s="12" t="s">
        <v>16</v>
      </c>
      <c r="C871" s="39"/>
      <c r="D871" s="7"/>
      <c r="E871" s="7"/>
      <c r="F871" s="7"/>
      <c r="G871" s="7"/>
      <c r="H871" s="7"/>
      <c r="I871" s="7"/>
      <c r="J871" s="7"/>
      <c r="K871" s="24"/>
    </row>
    <row r="872" spans="2:11" ht="16.5" thickTop="1" thickBot="1" x14ac:dyDescent="0.3">
      <c r="B872" s="13" t="s">
        <v>47</v>
      </c>
      <c r="C872" s="39">
        <v>10</v>
      </c>
      <c r="D872" s="7">
        <v>0</v>
      </c>
      <c r="E872" s="7">
        <v>20000</v>
      </c>
      <c r="F872" s="7">
        <v>447.19</v>
      </c>
      <c r="G872" s="7">
        <v>447.19</v>
      </c>
      <c r="H872" s="7">
        <v>2947.19</v>
      </c>
      <c r="I872" s="7">
        <v>4614.1899999999996</v>
      </c>
      <c r="J872" s="7">
        <v>4614.1899999999996</v>
      </c>
      <c r="K872" s="24"/>
    </row>
    <row r="873" spans="2:11" ht="16.5" thickTop="1" thickBot="1" x14ac:dyDescent="0.3">
      <c r="B873" s="13" t="s">
        <v>48</v>
      </c>
      <c r="C873" s="39">
        <v>20</v>
      </c>
      <c r="D873" s="7">
        <v>0</v>
      </c>
      <c r="E873" s="7">
        <v>19552.810000000001</v>
      </c>
      <c r="F873" s="7">
        <v>0</v>
      </c>
      <c r="G873" s="7">
        <v>0</v>
      </c>
      <c r="H873" s="7">
        <v>0</v>
      </c>
      <c r="I873" s="7">
        <v>0</v>
      </c>
      <c r="J873" s="7">
        <v>2622.69</v>
      </c>
      <c r="K873" s="24"/>
    </row>
    <row r="874" spans="2:11" ht="16.5" thickTop="1" thickBot="1" x14ac:dyDescent="0.3">
      <c r="B874" s="13" t="s">
        <v>49</v>
      </c>
      <c r="C874" s="39">
        <v>30</v>
      </c>
      <c r="D874" s="7">
        <v>0</v>
      </c>
      <c r="E874" s="7">
        <v>447.19</v>
      </c>
      <c r="F874" s="7">
        <v>447.19</v>
      </c>
      <c r="G874" s="7">
        <v>447.19</v>
      </c>
      <c r="H874" s="7">
        <v>2947.19</v>
      </c>
      <c r="I874" s="7">
        <v>4614.1899999999996</v>
      </c>
      <c r="J874" s="7">
        <v>1991.5</v>
      </c>
      <c r="K874" s="24"/>
    </row>
    <row r="875" spans="2:11" ht="16.5" thickTop="1" thickBot="1" x14ac:dyDescent="0.3">
      <c r="B875" s="13" t="s">
        <v>12</v>
      </c>
      <c r="C875" s="39">
        <v>40</v>
      </c>
      <c r="D875" s="7">
        <v>0</v>
      </c>
      <c r="E875" s="7">
        <v>447.19</v>
      </c>
      <c r="F875" s="7">
        <v>447.19</v>
      </c>
      <c r="G875" s="7">
        <v>447.19</v>
      </c>
      <c r="H875" s="7">
        <v>2947.19</v>
      </c>
      <c r="I875" s="7">
        <v>4614.1899999999996</v>
      </c>
      <c r="J875" s="7">
        <v>1991.5</v>
      </c>
      <c r="K875" s="24"/>
    </row>
    <row r="876" spans="2:11" ht="16.5" thickTop="1" thickBot="1" x14ac:dyDescent="0.3">
      <c r="B876" s="13" t="s">
        <v>50</v>
      </c>
      <c r="C876" s="39">
        <v>50</v>
      </c>
      <c r="D876" s="7">
        <v>0</v>
      </c>
      <c r="E876" s="7">
        <v>0</v>
      </c>
      <c r="F876" s="7">
        <v>0</v>
      </c>
      <c r="G876" s="7">
        <v>0</v>
      </c>
      <c r="H876" s="7">
        <v>0</v>
      </c>
      <c r="I876" s="7">
        <v>0</v>
      </c>
      <c r="J876" s="7">
        <v>0</v>
      </c>
      <c r="K876" s="24"/>
    </row>
    <row r="877" spans="2:11" ht="16.5" thickTop="1" thickBot="1" x14ac:dyDescent="0.3">
      <c r="B877" s="11" t="s">
        <v>415</v>
      </c>
      <c r="C877" s="39"/>
      <c r="D877" s="7"/>
      <c r="E877" s="7"/>
      <c r="F877" s="7"/>
      <c r="G877" s="7"/>
      <c r="H877" s="7"/>
      <c r="I877" s="7"/>
      <c r="J877" s="7"/>
      <c r="K877" s="24"/>
    </row>
    <row r="878" spans="2:11" ht="16.5" thickTop="1" thickBot="1" x14ac:dyDescent="0.3">
      <c r="B878" s="12" t="s">
        <v>14</v>
      </c>
      <c r="C878" s="39"/>
      <c r="D878" s="7"/>
      <c r="E878" s="7"/>
      <c r="F878" s="7"/>
      <c r="G878" s="7"/>
      <c r="H878" s="7"/>
      <c r="I878" s="7"/>
      <c r="J878" s="7"/>
      <c r="K878" s="24"/>
    </row>
    <row r="879" spans="2:11" ht="16.5" thickTop="1" thickBot="1" x14ac:dyDescent="0.3">
      <c r="B879" s="13" t="s">
        <v>47</v>
      </c>
      <c r="C879" s="39">
        <v>10</v>
      </c>
      <c r="D879" s="7">
        <v>20713</v>
      </c>
      <c r="E879" s="7">
        <v>0</v>
      </c>
      <c r="F879" s="7">
        <v>0</v>
      </c>
      <c r="G879" s="7">
        <v>0</v>
      </c>
      <c r="H879" s="7">
        <v>0</v>
      </c>
      <c r="I879" s="7">
        <v>0</v>
      </c>
      <c r="J879" s="7">
        <v>0</v>
      </c>
      <c r="K879" s="24"/>
    </row>
    <row r="880" spans="2:11" ht="16.5" thickTop="1" thickBot="1" x14ac:dyDescent="0.3">
      <c r="B880" s="13" t="s">
        <v>48</v>
      </c>
      <c r="C880" s="39">
        <v>20</v>
      </c>
      <c r="D880" s="7">
        <v>20713</v>
      </c>
      <c r="E880" s="7">
        <v>0</v>
      </c>
      <c r="F880" s="7">
        <v>0</v>
      </c>
      <c r="G880" s="7">
        <v>0</v>
      </c>
      <c r="H880" s="7">
        <v>0</v>
      </c>
      <c r="I880" s="7">
        <v>0</v>
      </c>
      <c r="J880" s="7">
        <v>0</v>
      </c>
      <c r="K880" s="24"/>
    </row>
    <row r="881" spans="2:11" ht="16.5" thickTop="1" thickBot="1" x14ac:dyDescent="0.3">
      <c r="B881" s="13" t="s">
        <v>49</v>
      </c>
      <c r="C881" s="39">
        <v>30</v>
      </c>
      <c r="D881" s="7">
        <v>0</v>
      </c>
      <c r="E881" s="7">
        <v>0</v>
      </c>
      <c r="F881" s="7">
        <v>0</v>
      </c>
      <c r="G881" s="7">
        <v>0</v>
      </c>
      <c r="H881" s="7">
        <v>0</v>
      </c>
      <c r="I881" s="7">
        <v>0</v>
      </c>
      <c r="J881" s="7">
        <v>0</v>
      </c>
      <c r="K881" s="24"/>
    </row>
    <row r="882" spans="2:11" ht="16.5" thickTop="1" thickBot="1" x14ac:dyDescent="0.3">
      <c r="B882" s="13" t="s">
        <v>12</v>
      </c>
      <c r="C882" s="39">
        <v>40</v>
      </c>
      <c r="D882" s="7">
        <v>0</v>
      </c>
      <c r="E882" s="7">
        <v>0</v>
      </c>
      <c r="F882" s="7">
        <v>0</v>
      </c>
      <c r="G882" s="7">
        <v>0</v>
      </c>
      <c r="H882" s="7">
        <v>0</v>
      </c>
      <c r="I882" s="7">
        <v>0</v>
      </c>
      <c r="J882" s="7">
        <v>0</v>
      </c>
      <c r="K882" s="24"/>
    </row>
    <row r="883" spans="2:11" ht="16.5" thickTop="1" thickBot="1" x14ac:dyDescent="0.3">
      <c r="B883" s="13" t="s">
        <v>50</v>
      </c>
      <c r="C883" s="39">
        <v>50</v>
      </c>
      <c r="D883" s="7">
        <v>0</v>
      </c>
      <c r="E883" s="7">
        <v>0</v>
      </c>
      <c r="F883" s="7">
        <v>0</v>
      </c>
      <c r="G883" s="7">
        <v>0</v>
      </c>
      <c r="H883" s="7">
        <v>0</v>
      </c>
      <c r="I883" s="7">
        <v>0</v>
      </c>
      <c r="J883" s="7">
        <v>0</v>
      </c>
      <c r="K883" s="24"/>
    </row>
    <row r="884" spans="2:11" ht="16.5" thickTop="1" thickBot="1" x14ac:dyDescent="0.3">
      <c r="B884" s="12" t="s">
        <v>15</v>
      </c>
      <c r="C884" s="39"/>
      <c r="D884" s="7"/>
      <c r="E884" s="7"/>
      <c r="F884" s="7"/>
      <c r="G884" s="7"/>
      <c r="H884" s="7"/>
      <c r="I884" s="7"/>
      <c r="J884" s="7"/>
      <c r="K884" s="24"/>
    </row>
    <row r="885" spans="2:11" ht="16.5" thickTop="1" thickBot="1" x14ac:dyDescent="0.3">
      <c r="B885" s="13" t="s">
        <v>47</v>
      </c>
      <c r="C885" s="39">
        <v>10</v>
      </c>
      <c r="D885" s="7">
        <v>5041956</v>
      </c>
      <c r="E885" s="7">
        <v>6015240</v>
      </c>
      <c r="F885" s="7">
        <v>6125947</v>
      </c>
      <c r="G885" s="7">
        <v>6414030</v>
      </c>
      <c r="H885" s="7">
        <v>6754119</v>
      </c>
      <c r="I885" s="7">
        <v>8349060</v>
      </c>
      <c r="J885" s="7">
        <v>9548414.1199999992</v>
      </c>
      <c r="K885" s="24"/>
    </row>
    <row r="886" spans="2:11" ht="16.5" thickTop="1" thickBot="1" x14ac:dyDescent="0.3">
      <c r="B886" s="13" t="s">
        <v>48</v>
      </c>
      <c r="C886" s="39">
        <v>20</v>
      </c>
      <c r="D886" s="7">
        <v>5041956</v>
      </c>
      <c r="E886" s="7">
        <v>6015240</v>
      </c>
      <c r="F886" s="7">
        <v>6025947</v>
      </c>
      <c r="G886" s="7">
        <v>6414030</v>
      </c>
      <c r="H886" s="7">
        <v>6754119</v>
      </c>
      <c r="I886" s="7">
        <v>8346805.8799999999</v>
      </c>
      <c r="J886" s="7">
        <v>9156285.9100000001</v>
      </c>
      <c r="K886" s="24"/>
    </row>
    <row r="887" spans="2:11" ht="16.5" thickTop="1" thickBot="1" x14ac:dyDescent="0.3">
      <c r="B887" s="13" t="s">
        <v>49</v>
      </c>
      <c r="C887" s="39">
        <v>30</v>
      </c>
      <c r="D887" s="7">
        <v>0</v>
      </c>
      <c r="E887" s="7">
        <v>0</v>
      </c>
      <c r="F887" s="7">
        <v>100000</v>
      </c>
      <c r="G887" s="7">
        <v>0</v>
      </c>
      <c r="H887" s="7">
        <v>0</v>
      </c>
      <c r="I887" s="7">
        <v>2254.12</v>
      </c>
      <c r="J887" s="7">
        <v>392128.21</v>
      </c>
      <c r="K887" s="24"/>
    </row>
    <row r="888" spans="2:11" ht="16.5" thickTop="1" thickBot="1" x14ac:dyDescent="0.3">
      <c r="B888" s="13" t="s">
        <v>12</v>
      </c>
      <c r="C888" s="39">
        <v>40</v>
      </c>
      <c r="D888" s="7">
        <v>0</v>
      </c>
      <c r="E888" s="7">
        <v>0</v>
      </c>
      <c r="F888" s="7">
        <v>100000</v>
      </c>
      <c r="G888" s="7">
        <v>0</v>
      </c>
      <c r="H888" s="7">
        <v>0</v>
      </c>
      <c r="I888" s="7">
        <v>2254.12</v>
      </c>
      <c r="J888" s="7">
        <v>392128.21</v>
      </c>
      <c r="K888" s="24"/>
    </row>
    <row r="889" spans="2:11" ht="16.5" thickTop="1" thickBot="1" x14ac:dyDescent="0.3">
      <c r="B889" s="13" t="s">
        <v>50</v>
      </c>
      <c r="C889" s="39">
        <v>50</v>
      </c>
      <c r="D889" s="7">
        <v>0</v>
      </c>
      <c r="E889" s="7">
        <v>0</v>
      </c>
      <c r="F889" s="7">
        <v>0</v>
      </c>
      <c r="G889" s="7">
        <v>0</v>
      </c>
      <c r="H889" s="7">
        <v>0</v>
      </c>
      <c r="I889" s="7">
        <v>0</v>
      </c>
      <c r="J889" s="7">
        <v>0</v>
      </c>
      <c r="K889" s="24"/>
    </row>
    <row r="890" spans="2:11" ht="16.5" thickTop="1" thickBot="1" x14ac:dyDescent="0.3">
      <c r="B890" s="12" t="s">
        <v>16</v>
      </c>
      <c r="C890" s="39"/>
      <c r="D890" s="7"/>
      <c r="E890" s="7"/>
      <c r="F890" s="7"/>
      <c r="G890" s="7"/>
      <c r="H890" s="7"/>
      <c r="I890" s="7"/>
      <c r="J890" s="7"/>
      <c r="K890" s="24"/>
    </row>
    <row r="891" spans="2:11" ht="16.5" thickTop="1" thickBot="1" x14ac:dyDescent="0.3">
      <c r="B891" s="13" t="s">
        <v>47</v>
      </c>
      <c r="C891" s="39">
        <v>10</v>
      </c>
      <c r="D891" s="7">
        <v>0</v>
      </c>
      <c r="E891" s="7">
        <v>0</v>
      </c>
      <c r="F891" s="7">
        <v>0</v>
      </c>
      <c r="G891" s="7">
        <v>0</v>
      </c>
      <c r="H891" s="7">
        <v>102500</v>
      </c>
      <c r="I891" s="7">
        <v>169470.07999999999</v>
      </c>
      <c r="J891" s="7">
        <v>190384.51</v>
      </c>
      <c r="K891" s="24"/>
    </row>
    <row r="892" spans="2:11" ht="16.5" thickTop="1" thickBot="1" x14ac:dyDescent="0.3">
      <c r="B892" s="13" t="s">
        <v>48</v>
      </c>
      <c r="C892" s="39">
        <v>20</v>
      </c>
      <c r="D892" s="7">
        <v>0</v>
      </c>
      <c r="E892" s="7">
        <v>0</v>
      </c>
      <c r="F892" s="7">
        <v>0</v>
      </c>
      <c r="G892" s="7">
        <v>0</v>
      </c>
      <c r="H892" s="7">
        <v>34696.92</v>
      </c>
      <c r="I892" s="7">
        <v>80752.570000000007</v>
      </c>
      <c r="J892" s="7">
        <v>136995.60999999999</v>
      </c>
      <c r="K892" s="24"/>
    </row>
    <row r="893" spans="2:11" ht="16.5" thickTop="1" thickBot="1" x14ac:dyDescent="0.3">
      <c r="B893" s="13" t="s">
        <v>49</v>
      </c>
      <c r="C893" s="39">
        <v>30</v>
      </c>
      <c r="D893" s="7">
        <v>0</v>
      </c>
      <c r="E893" s="7">
        <v>0</v>
      </c>
      <c r="F893" s="7">
        <v>0</v>
      </c>
      <c r="G893" s="7">
        <v>0</v>
      </c>
      <c r="H893" s="7">
        <v>67803.08</v>
      </c>
      <c r="I893" s="7">
        <v>88717.51</v>
      </c>
      <c r="J893" s="7">
        <v>53388.9</v>
      </c>
      <c r="K893" s="24"/>
    </row>
    <row r="894" spans="2:11" ht="16.5" thickTop="1" thickBot="1" x14ac:dyDescent="0.3">
      <c r="B894" s="13" t="s">
        <v>12</v>
      </c>
      <c r="C894" s="39">
        <v>40</v>
      </c>
      <c r="D894" s="7">
        <v>0</v>
      </c>
      <c r="E894" s="7">
        <v>0</v>
      </c>
      <c r="F894" s="7">
        <v>0</v>
      </c>
      <c r="G894" s="7">
        <v>0</v>
      </c>
      <c r="H894" s="7">
        <v>67803.08</v>
      </c>
      <c r="I894" s="7">
        <v>88717.51</v>
      </c>
      <c r="J894" s="7">
        <v>53388.9</v>
      </c>
      <c r="K894" s="24"/>
    </row>
    <row r="895" spans="2:11" ht="16.5" thickTop="1" thickBot="1" x14ac:dyDescent="0.3">
      <c r="B895" s="13" t="s">
        <v>50</v>
      </c>
      <c r="C895" s="39">
        <v>50</v>
      </c>
      <c r="D895" s="7">
        <v>0</v>
      </c>
      <c r="E895" s="7">
        <v>0</v>
      </c>
      <c r="F895" s="7">
        <v>0</v>
      </c>
      <c r="G895" s="7">
        <v>0</v>
      </c>
      <c r="H895" s="7">
        <v>0</v>
      </c>
      <c r="I895" s="7">
        <v>0</v>
      </c>
      <c r="J895" s="7">
        <v>0</v>
      </c>
      <c r="K895" s="24"/>
    </row>
    <row r="896" spans="2:11" ht="16.5" thickTop="1" thickBot="1" x14ac:dyDescent="0.3">
      <c r="B896" s="11" t="s">
        <v>534</v>
      </c>
      <c r="C896" s="39"/>
      <c r="D896" s="7"/>
      <c r="E896" s="7"/>
      <c r="F896" s="7"/>
      <c r="G896" s="7"/>
      <c r="H896" s="7"/>
      <c r="I896" s="7"/>
      <c r="J896" s="7"/>
      <c r="K896" s="24"/>
    </row>
    <row r="897" spans="2:11" ht="16.5" thickTop="1" thickBot="1" x14ac:dyDescent="0.3">
      <c r="B897" s="12" t="s">
        <v>14</v>
      </c>
      <c r="C897" s="39"/>
      <c r="D897" s="7"/>
      <c r="E897" s="7"/>
      <c r="F897" s="7"/>
      <c r="G897" s="7"/>
      <c r="H897" s="7"/>
      <c r="I897" s="7"/>
      <c r="J897" s="7"/>
      <c r="K897" s="24"/>
    </row>
    <row r="898" spans="2:11" ht="16.5" thickTop="1" thickBot="1" x14ac:dyDescent="0.3">
      <c r="B898" s="13" t="s">
        <v>47</v>
      </c>
      <c r="C898" s="39">
        <v>10</v>
      </c>
      <c r="D898" s="7">
        <v>0</v>
      </c>
      <c r="E898" s="7">
        <v>0</v>
      </c>
      <c r="F898" s="7">
        <v>0</v>
      </c>
      <c r="G898" s="7">
        <v>0</v>
      </c>
      <c r="H898" s="7">
        <v>0</v>
      </c>
      <c r="I898" s="7">
        <v>0</v>
      </c>
      <c r="J898" s="7">
        <v>0</v>
      </c>
      <c r="K898" s="24"/>
    </row>
    <row r="899" spans="2:11" ht="16.5" thickTop="1" thickBot="1" x14ac:dyDescent="0.3">
      <c r="B899" s="13" t="s">
        <v>48</v>
      </c>
      <c r="C899" s="39">
        <v>20</v>
      </c>
      <c r="D899" s="7">
        <v>0</v>
      </c>
      <c r="E899" s="7">
        <v>0</v>
      </c>
      <c r="F899" s="7">
        <v>0</v>
      </c>
      <c r="G899" s="7">
        <v>0</v>
      </c>
      <c r="H899" s="7">
        <v>0</v>
      </c>
      <c r="I899" s="7">
        <v>0</v>
      </c>
      <c r="J899" s="7">
        <v>0</v>
      </c>
      <c r="K899" s="24"/>
    </row>
    <row r="900" spans="2:11" ht="16.5" thickTop="1" thickBot="1" x14ac:dyDescent="0.3">
      <c r="B900" s="13" t="s">
        <v>49</v>
      </c>
      <c r="C900" s="39">
        <v>30</v>
      </c>
      <c r="D900" s="7">
        <v>0</v>
      </c>
      <c r="E900" s="7">
        <v>0</v>
      </c>
      <c r="F900" s="7">
        <v>0</v>
      </c>
      <c r="G900" s="7">
        <v>0</v>
      </c>
      <c r="H900" s="7">
        <v>0</v>
      </c>
      <c r="I900" s="7">
        <v>0</v>
      </c>
      <c r="J900" s="7">
        <v>0</v>
      </c>
      <c r="K900" s="24"/>
    </row>
    <row r="901" spans="2:11" ht="16.5" thickTop="1" thickBot="1" x14ac:dyDescent="0.3">
      <c r="B901" s="13" t="s">
        <v>12</v>
      </c>
      <c r="C901" s="39">
        <v>40</v>
      </c>
      <c r="D901" s="7">
        <v>0</v>
      </c>
      <c r="E901" s="7">
        <v>0</v>
      </c>
      <c r="F901" s="7">
        <v>0</v>
      </c>
      <c r="G901" s="7">
        <v>0</v>
      </c>
      <c r="H901" s="7">
        <v>0</v>
      </c>
      <c r="I901" s="7">
        <v>0</v>
      </c>
      <c r="J901" s="7">
        <v>0</v>
      </c>
      <c r="K901" s="24"/>
    </row>
    <row r="902" spans="2:11" ht="16.5" thickTop="1" thickBot="1" x14ac:dyDescent="0.3">
      <c r="B902" s="13" t="s">
        <v>50</v>
      </c>
      <c r="C902" s="39">
        <v>50</v>
      </c>
      <c r="D902" s="7">
        <v>0</v>
      </c>
      <c r="E902" s="7">
        <v>0</v>
      </c>
      <c r="F902" s="7">
        <v>0</v>
      </c>
      <c r="G902" s="7">
        <v>0</v>
      </c>
      <c r="H902" s="7">
        <v>0</v>
      </c>
      <c r="I902" s="7">
        <v>0</v>
      </c>
      <c r="J902" s="7">
        <v>0</v>
      </c>
      <c r="K902" s="24"/>
    </row>
    <row r="903" spans="2:11" ht="16.5" thickTop="1" thickBot="1" x14ac:dyDescent="0.3">
      <c r="B903" s="11" t="s">
        <v>407</v>
      </c>
      <c r="C903" s="39"/>
      <c r="D903" s="7"/>
      <c r="E903" s="7"/>
      <c r="F903" s="7"/>
      <c r="G903" s="7"/>
      <c r="H903" s="7"/>
      <c r="I903" s="7"/>
      <c r="J903" s="7"/>
      <c r="K903" s="24"/>
    </row>
    <row r="904" spans="2:11" ht="16.5" thickTop="1" thickBot="1" x14ac:dyDescent="0.3">
      <c r="B904" s="12" t="s">
        <v>15</v>
      </c>
      <c r="C904" s="39"/>
      <c r="D904" s="7"/>
      <c r="E904" s="7"/>
      <c r="F904" s="7"/>
      <c r="G904" s="7"/>
      <c r="H904" s="7"/>
      <c r="I904" s="7"/>
      <c r="J904" s="7"/>
      <c r="K904" s="24"/>
    </row>
    <row r="905" spans="2:11" ht="16.5" thickTop="1" thickBot="1" x14ac:dyDescent="0.3">
      <c r="B905" s="13" t="s">
        <v>47</v>
      </c>
      <c r="C905" s="39">
        <v>10</v>
      </c>
      <c r="D905" s="7">
        <v>75373171</v>
      </c>
      <c r="E905" s="7">
        <v>81023847</v>
      </c>
      <c r="F905" s="7">
        <v>85375925</v>
      </c>
      <c r="G905" s="7">
        <v>93927899</v>
      </c>
      <c r="H905" s="7">
        <v>109234845</v>
      </c>
      <c r="I905" s="7">
        <v>153174185</v>
      </c>
      <c r="J905" s="7">
        <v>171807110.5</v>
      </c>
      <c r="K905" s="24"/>
    </row>
    <row r="906" spans="2:11" ht="16.5" thickTop="1" thickBot="1" x14ac:dyDescent="0.3">
      <c r="B906" s="13" t="s">
        <v>48</v>
      </c>
      <c r="C906" s="39">
        <v>20</v>
      </c>
      <c r="D906" s="7">
        <v>68798005</v>
      </c>
      <c r="E906" s="7">
        <v>70709931.329999998</v>
      </c>
      <c r="F906" s="7">
        <v>72229001</v>
      </c>
      <c r="G906" s="7">
        <v>71435063</v>
      </c>
      <c r="H906" s="7">
        <v>88411071.5</v>
      </c>
      <c r="I906" s="7">
        <v>103452129.5</v>
      </c>
      <c r="J906" s="7">
        <v>110517443</v>
      </c>
      <c r="K906" s="24"/>
    </row>
    <row r="907" spans="2:11" ht="16.5" thickTop="1" thickBot="1" x14ac:dyDescent="0.3">
      <c r="B907" s="13" t="s">
        <v>49</v>
      </c>
      <c r="C907" s="39">
        <v>30</v>
      </c>
      <c r="D907" s="7">
        <v>6575166</v>
      </c>
      <c r="E907" s="7">
        <v>10313915.67</v>
      </c>
      <c r="F907" s="7">
        <v>13146924</v>
      </c>
      <c r="G907" s="7">
        <v>22492836</v>
      </c>
      <c r="H907" s="7">
        <v>20823773.5</v>
      </c>
      <c r="I907" s="7">
        <v>49722055.5</v>
      </c>
      <c r="J907" s="7">
        <v>61289667.5</v>
      </c>
      <c r="K907" s="24"/>
    </row>
    <row r="908" spans="2:11" ht="16.5" thickTop="1" thickBot="1" x14ac:dyDescent="0.3">
      <c r="B908" s="13" t="s">
        <v>12</v>
      </c>
      <c r="C908" s="39">
        <v>40</v>
      </c>
      <c r="D908" s="7">
        <v>5661021</v>
      </c>
      <c r="E908" s="7">
        <v>7553855</v>
      </c>
      <c r="F908" s="7">
        <v>11706651</v>
      </c>
      <c r="G908" s="7">
        <v>20391159</v>
      </c>
      <c r="H908" s="7">
        <v>17710407</v>
      </c>
      <c r="I908" s="7">
        <v>47737881</v>
      </c>
      <c r="J908" s="7">
        <v>59801836</v>
      </c>
      <c r="K908" s="24"/>
    </row>
    <row r="909" spans="2:11" ht="16.5" thickTop="1" thickBot="1" x14ac:dyDescent="0.3">
      <c r="B909" s="13" t="s">
        <v>50</v>
      </c>
      <c r="C909" s="39">
        <v>50</v>
      </c>
      <c r="D909" s="7">
        <v>914145</v>
      </c>
      <c r="E909" s="7">
        <v>2760060.67</v>
      </c>
      <c r="F909" s="7">
        <v>1440273</v>
      </c>
      <c r="G909" s="7">
        <v>2101677</v>
      </c>
      <c r="H909" s="7">
        <v>3113366.5</v>
      </c>
      <c r="I909" s="7">
        <v>1984174.5</v>
      </c>
      <c r="J909" s="7">
        <v>1487831.5</v>
      </c>
      <c r="K909" s="24"/>
    </row>
    <row r="910" spans="2:11" ht="16.5" thickTop="1" thickBot="1" x14ac:dyDescent="0.3">
      <c r="B910" s="12" t="s">
        <v>16</v>
      </c>
      <c r="C910" s="39"/>
      <c r="D910" s="7"/>
      <c r="E910" s="7"/>
      <c r="F910" s="7"/>
      <c r="G910" s="7"/>
      <c r="H910" s="7"/>
      <c r="I910" s="7"/>
      <c r="J910" s="7"/>
      <c r="K910" s="24"/>
    </row>
    <row r="911" spans="2:11" ht="16.5" thickTop="1" thickBot="1" x14ac:dyDescent="0.3">
      <c r="B911" s="13" t="s">
        <v>47</v>
      </c>
      <c r="C911" s="39">
        <v>10</v>
      </c>
      <c r="D911" s="7">
        <v>0</v>
      </c>
      <c r="E911" s="7">
        <v>0</v>
      </c>
      <c r="F911" s="7">
        <v>0</v>
      </c>
      <c r="G911" s="7">
        <v>0</v>
      </c>
      <c r="H911" s="7">
        <v>350000</v>
      </c>
      <c r="I911" s="7">
        <v>350000</v>
      </c>
      <c r="J911" s="7">
        <v>0</v>
      </c>
      <c r="K911" s="24"/>
    </row>
    <row r="912" spans="2:11" ht="16.5" thickTop="1" thickBot="1" x14ac:dyDescent="0.3">
      <c r="B912" s="13" t="s">
        <v>48</v>
      </c>
      <c r="C912" s="39">
        <v>20</v>
      </c>
      <c r="D912" s="7">
        <v>0</v>
      </c>
      <c r="E912" s="7">
        <v>0</v>
      </c>
      <c r="F912" s="7">
        <v>0</v>
      </c>
      <c r="G912" s="7">
        <v>0</v>
      </c>
      <c r="H912" s="7">
        <v>0</v>
      </c>
      <c r="I912" s="7">
        <v>324929</v>
      </c>
      <c r="J912" s="7">
        <v>0</v>
      </c>
      <c r="K912" s="24"/>
    </row>
    <row r="913" spans="2:11" ht="16.5" thickTop="1" thickBot="1" x14ac:dyDescent="0.3">
      <c r="B913" s="13" t="s">
        <v>49</v>
      </c>
      <c r="C913" s="39">
        <v>30</v>
      </c>
      <c r="D913" s="7">
        <v>0</v>
      </c>
      <c r="E913" s="7">
        <v>0</v>
      </c>
      <c r="F913" s="7">
        <v>0</v>
      </c>
      <c r="G913" s="7">
        <v>0</v>
      </c>
      <c r="H913" s="7">
        <v>350000</v>
      </c>
      <c r="I913" s="7">
        <v>25071</v>
      </c>
      <c r="J913" s="7">
        <v>0</v>
      </c>
      <c r="K913" s="24"/>
    </row>
    <row r="914" spans="2:11" ht="16.5" thickTop="1" thickBot="1" x14ac:dyDescent="0.3">
      <c r="B914" s="13" t="s">
        <v>12</v>
      </c>
      <c r="C914" s="39">
        <v>40</v>
      </c>
      <c r="D914" s="7">
        <v>0</v>
      </c>
      <c r="E914" s="7">
        <v>0</v>
      </c>
      <c r="F914" s="7">
        <v>0</v>
      </c>
      <c r="G914" s="7">
        <v>0</v>
      </c>
      <c r="H914" s="7">
        <v>0</v>
      </c>
      <c r="I914" s="7">
        <v>0</v>
      </c>
      <c r="J914" s="7">
        <v>0</v>
      </c>
      <c r="K914" s="24"/>
    </row>
    <row r="915" spans="2:11" ht="16.5" thickTop="1" thickBot="1" x14ac:dyDescent="0.3">
      <c r="B915" s="13" t="s">
        <v>50</v>
      </c>
      <c r="C915" s="39">
        <v>50</v>
      </c>
      <c r="D915" s="7">
        <v>0</v>
      </c>
      <c r="E915" s="7">
        <v>0</v>
      </c>
      <c r="F915" s="7">
        <v>0</v>
      </c>
      <c r="G915" s="7">
        <v>0</v>
      </c>
      <c r="H915" s="7">
        <v>350000</v>
      </c>
      <c r="I915" s="7">
        <v>25071</v>
      </c>
      <c r="J915" s="7">
        <v>0</v>
      </c>
      <c r="K915" s="24"/>
    </row>
    <row r="916" spans="2:11" ht="16.5" thickTop="1" thickBot="1" x14ac:dyDescent="0.3">
      <c r="B916" s="12" t="s">
        <v>411</v>
      </c>
      <c r="C916" s="39"/>
      <c r="D916" s="7"/>
      <c r="E916" s="7"/>
      <c r="F916" s="7"/>
      <c r="G916" s="7"/>
      <c r="H916" s="7"/>
      <c r="I916" s="7"/>
      <c r="J916" s="7"/>
      <c r="K916" s="24"/>
    </row>
    <row r="917" spans="2:11" ht="16.5" thickTop="1" thickBot="1" x14ac:dyDescent="0.3">
      <c r="B917" s="13" t="s">
        <v>47</v>
      </c>
      <c r="C917" s="39">
        <v>10</v>
      </c>
      <c r="D917" s="7">
        <v>6333077</v>
      </c>
      <c r="E917" s="7">
        <v>7953774</v>
      </c>
      <c r="F917" s="7">
        <v>8195025</v>
      </c>
      <c r="G917" s="7">
        <v>9421112</v>
      </c>
      <c r="H917" s="7">
        <v>11663738</v>
      </c>
      <c r="I917" s="7">
        <v>8783951.3300000001</v>
      </c>
      <c r="J917" s="7">
        <v>9763427</v>
      </c>
      <c r="K917" s="24"/>
    </row>
    <row r="918" spans="2:11" ht="16.5" thickTop="1" thickBot="1" x14ac:dyDescent="0.3">
      <c r="B918" s="13" t="s">
        <v>48</v>
      </c>
      <c r="C918" s="39">
        <v>20</v>
      </c>
      <c r="D918" s="7">
        <v>6332250.9000000004</v>
      </c>
      <c r="E918" s="7">
        <v>7315836.7300000004</v>
      </c>
      <c r="F918" s="7">
        <v>8143732</v>
      </c>
      <c r="G918" s="7">
        <v>8083521.29</v>
      </c>
      <c r="H918" s="7">
        <v>11573046.279999999</v>
      </c>
      <c r="I918" s="7">
        <v>8782091.3300000001</v>
      </c>
      <c r="J918" s="7">
        <v>9263427</v>
      </c>
      <c r="K918" s="24"/>
    </row>
    <row r="919" spans="2:11" ht="16.5" thickTop="1" thickBot="1" x14ac:dyDescent="0.3">
      <c r="B919" s="13" t="s">
        <v>49</v>
      </c>
      <c r="C919" s="39">
        <v>30</v>
      </c>
      <c r="D919" s="7">
        <v>826.1</v>
      </c>
      <c r="E919" s="7">
        <v>637937.27</v>
      </c>
      <c r="F919" s="7">
        <v>51293</v>
      </c>
      <c r="G919" s="7">
        <v>1337590.71</v>
      </c>
      <c r="H919" s="7">
        <v>90691.72</v>
      </c>
      <c r="I919" s="7">
        <v>1860</v>
      </c>
      <c r="J919" s="7">
        <v>500000</v>
      </c>
      <c r="K919" s="24"/>
    </row>
    <row r="920" spans="2:11" ht="16.5" thickTop="1" thickBot="1" x14ac:dyDescent="0.3">
      <c r="B920" s="13" t="s">
        <v>12</v>
      </c>
      <c r="C920" s="39">
        <v>40</v>
      </c>
      <c r="D920" s="7">
        <v>0</v>
      </c>
      <c r="E920" s="7">
        <v>0</v>
      </c>
      <c r="F920" s="7">
        <v>51293</v>
      </c>
      <c r="G920" s="7">
        <v>1282838</v>
      </c>
      <c r="H920" s="7">
        <v>0</v>
      </c>
      <c r="I920" s="7">
        <v>0</v>
      </c>
      <c r="J920" s="7">
        <v>500000</v>
      </c>
      <c r="K920" s="24"/>
    </row>
    <row r="921" spans="2:11" ht="16.5" thickTop="1" thickBot="1" x14ac:dyDescent="0.3">
      <c r="B921" s="13" t="s">
        <v>50</v>
      </c>
      <c r="C921" s="39">
        <v>50</v>
      </c>
      <c r="D921" s="7">
        <v>826.1</v>
      </c>
      <c r="E921" s="7">
        <v>637937.27</v>
      </c>
      <c r="F921" s="7">
        <v>0</v>
      </c>
      <c r="G921" s="7">
        <v>54752.71</v>
      </c>
      <c r="H921" s="7">
        <v>90691.72</v>
      </c>
      <c r="I921" s="7">
        <v>1860</v>
      </c>
      <c r="J921" s="7">
        <v>0</v>
      </c>
      <c r="K921" s="24"/>
    </row>
    <row r="922" spans="2:11" ht="16.5" thickTop="1" thickBot="1" x14ac:dyDescent="0.3">
      <c r="B922" s="11" t="s">
        <v>458</v>
      </c>
      <c r="C922" s="39"/>
      <c r="D922" s="7"/>
      <c r="E922" s="7"/>
      <c r="F922" s="7"/>
      <c r="G922" s="7"/>
      <c r="H922" s="7"/>
      <c r="I922" s="7"/>
      <c r="J922" s="7"/>
      <c r="K922" s="24"/>
    </row>
    <row r="923" spans="2:11" ht="16.5" thickTop="1" thickBot="1" x14ac:dyDescent="0.3">
      <c r="B923" s="12" t="s">
        <v>14</v>
      </c>
      <c r="C923" s="39"/>
      <c r="D923" s="7"/>
      <c r="E923" s="7"/>
      <c r="F923" s="7"/>
      <c r="G923" s="7"/>
      <c r="H923" s="7"/>
      <c r="I923" s="7"/>
      <c r="J923" s="7"/>
      <c r="K923" s="24"/>
    </row>
    <row r="924" spans="2:11" ht="16.5" thickTop="1" thickBot="1" x14ac:dyDescent="0.3">
      <c r="B924" s="13" t="s">
        <v>47</v>
      </c>
      <c r="C924" s="39">
        <v>10</v>
      </c>
      <c r="D924" s="7">
        <v>0</v>
      </c>
      <c r="E924" s="7">
        <v>0</v>
      </c>
      <c r="F924" s="7">
        <v>0</v>
      </c>
      <c r="G924" s="7">
        <v>0</v>
      </c>
      <c r="H924" s="7">
        <v>0</v>
      </c>
      <c r="I924" s="7">
        <v>0</v>
      </c>
      <c r="J924" s="7">
        <v>0</v>
      </c>
      <c r="K924" s="24"/>
    </row>
    <row r="925" spans="2:11" ht="16.5" thickTop="1" thickBot="1" x14ac:dyDescent="0.3">
      <c r="B925" s="13" t="s">
        <v>48</v>
      </c>
      <c r="C925" s="39">
        <v>20</v>
      </c>
      <c r="D925" s="7">
        <v>0</v>
      </c>
      <c r="E925" s="7">
        <v>0</v>
      </c>
      <c r="F925" s="7">
        <v>0</v>
      </c>
      <c r="G925" s="7">
        <v>0</v>
      </c>
      <c r="H925" s="7">
        <v>0</v>
      </c>
      <c r="I925" s="7">
        <v>0</v>
      </c>
      <c r="J925" s="7">
        <v>0</v>
      </c>
      <c r="K925" s="24"/>
    </row>
    <row r="926" spans="2:11" ht="16.5" thickTop="1" thickBot="1" x14ac:dyDescent="0.3">
      <c r="B926" s="13" t="s">
        <v>49</v>
      </c>
      <c r="C926" s="39">
        <v>30</v>
      </c>
      <c r="D926" s="7">
        <v>0</v>
      </c>
      <c r="E926" s="7">
        <v>0</v>
      </c>
      <c r="F926" s="7">
        <v>0</v>
      </c>
      <c r="G926" s="7">
        <v>0</v>
      </c>
      <c r="H926" s="7">
        <v>0</v>
      </c>
      <c r="I926" s="7">
        <v>0</v>
      </c>
      <c r="J926" s="7">
        <v>0</v>
      </c>
      <c r="K926" s="24"/>
    </row>
    <row r="927" spans="2:11" ht="16.5" thickTop="1" thickBot="1" x14ac:dyDescent="0.3">
      <c r="B927" s="13" t="s">
        <v>12</v>
      </c>
      <c r="C927" s="39">
        <v>40</v>
      </c>
      <c r="D927" s="7">
        <v>0</v>
      </c>
      <c r="E927" s="7">
        <v>0</v>
      </c>
      <c r="F927" s="7">
        <v>0</v>
      </c>
      <c r="G927" s="7">
        <v>0</v>
      </c>
      <c r="H927" s="7">
        <v>0</v>
      </c>
      <c r="I927" s="7">
        <v>0</v>
      </c>
      <c r="J927" s="7">
        <v>0</v>
      </c>
      <c r="K927" s="24"/>
    </row>
    <row r="928" spans="2:11" ht="16.5" thickTop="1" thickBot="1" x14ac:dyDescent="0.3">
      <c r="B928" s="13" t="s">
        <v>50</v>
      </c>
      <c r="C928" s="39">
        <v>50</v>
      </c>
      <c r="D928" s="7">
        <v>0</v>
      </c>
      <c r="E928" s="7">
        <v>0</v>
      </c>
      <c r="F928" s="7">
        <v>0</v>
      </c>
      <c r="G928" s="7">
        <v>0</v>
      </c>
      <c r="H928" s="7">
        <v>0</v>
      </c>
      <c r="I928" s="7">
        <v>0</v>
      </c>
      <c r="J928" s="7">
        <v>0</v>
      </c>
      <c r="K928" s="24"/>
    </row>
    <row r="929" spans="2:11" ht="16.5" thickTop="1" thickBot="1" x14ac:dyDescent="0.3">
      <c r="B929" s="12" t="s">
        <v>15</v>
      </c>
      <c r="C929" s="39"/>
      <c r="D929" s="7"/>
      <c r="E929" s="7"/>
      <c r="F929" s="7"/>
      <c r="G929" s="7"/>
      <c r="H929" s="7"/>
      <c r="I929" s="7"/>
      <c r="J929" s="7"/>
      <c r="K929" s="24"/>
    </row>
    <row r="930" spans="2:11" ht="16.5" thickTop="1" thickBot="1" x14ac:dyDescent="0.3">
      <c r="B930" s="13" t="s">
        <v>47</v>
      </c>
      <c r="C930" s="39">
        <v>10</v>
      </c>
      <c r="D930" s="7">
        <v>2831938</v>
      </c>
      <c r="E930" s="7">
        <v>3327605</v>
      </c>
      <c r="F930" s="7">
        <v>3344485</v>
      </c>
      <c r="G930" s="7">
        <v>3709775</v>
      </c>
      <c r="H930" s="7">
        <v>4137225</v>
      </c>
      <c r="I930" s="7">
        <v>6194685</v>
      </c>
      <c r="J930" s="7">
        <v>7025446</v>
      </c>
      <c r="K930" s="24"/>
    </row>
    <row r="931" spans="2:11" ht="16.5" thickTop="1" thickBot="1" x14ac:dyDescent="0.3">
      <c r="B931" s="13" t="s">
        <v>48</v>
      </c>
      <c r="C931" s="39">
        <v>20</v>
      </c>
      <c r="D931" s="7">
        <v>2831938</v>
      </c>
      <c r="E931" s="7">
        <v>3327605</v>
      </c>
      <c r="F931" s="7">
        <v>3344485</v>
      </c>
      <c r="G931" s="7">
        <v>3709775</v>
      </c>
      <c r="H931" s="7">
        <v>4137225</v>
      </c>
      <c r="I931" s="7">
        <v>5762584</v>
      </c>
      <c r="J931" s="7">
        <v>6682993.2400000002</v>
      </c>
      <c r="K931" s="24"/>
    </row>
    <row r="932" spans="2:11" ht="16.5" thickTop="1" thickBot="1" x14ac:dyDescent="0.3">
      <c r="B932" s="13" t="s">
        <v>49</v>
      </c>
      <c r="C932" s="39">
        <v>30</v>
      </c>
      <c r="D932" s="7">
        <v>0</v>
      </c>
      <c r="E932" s="7">
        <v>0</v>
      </c>
      <c r="F932" s="7">
        <v>0</v>
      </c>
      <c r="G932" s="7">
        <v>0</v>
      </c>
      <c r="H932" s="7">
        <v>0</v>
      </c>
      <c r="I932" s="7">
        <v>432101</v>
      </c>
      <c r="J932" s="7">
        <v>342452.76</v>
      </c>
      <c r="K932" s="24"/>
    </row>
    <row r="933" spans="2:11" ht="16.5" thickTop="1" thickBot="1" x14ac:dyDescent="0.3">
      <c r="B933" s="13" t="s">
        <v>12</v>
      </c>
      <c r="C933" s="39">
        <v>40</v>
      </c>
      <c r="D933" s="7">
        <v>0</v>
      </c>
      <c r="E933" s="7">
        <v>0</v>
      </c>
      <c r="F933" s="7">
        <v>0</v>
      </c>
      <c r="G933" s="7">
        <v>0</v>
      </c>
      <c r="H933" s="7">
        <v>0</v>
      </c>
      <c r="I933" s="7">
        <v>432101</v>
      </c>
      <c r="J933" s="7">
        <v>342452.76</v>
      </c>
      <c r="K933" s="24"/>
    </row>
    <row r="934" spans="2:11" ht="16.5" thickTop="1" thickBot="1" x14ac:dyDescent="0.3">
      <c r="B934" s="13" t="s">
        <v>50</v>
      </c>
      <c r="C934" s="39">
        <v>50</v>
      </c>
      <c r="D934" s="7">
        <v>0</v>
      </c>
      <c r="E934" s="7">
        <v>0</v>
      </c>
      <c r="F934" s="7">
        <v>0</v>
      </c>
      <c r="G934" s="7">
        <v>0</v>
      </c>
      <c r="H934" s="7">
        <v>0</v>
      </c>
      <c r="I934" s="7">
        <v>0</v>
      </c>
      <c r="J934" s="7">
        <v>0</v>
      </c>
      <c r="K934" s="24"/>
    </row>
    <row r="935" spans="2:11" ht="16.5" thickTop="1" thickBot="1" x14ac:dyDescent="0.3">
      <c r="B935" s="12" t="s">
        <v>16</v>
      </c>
      <c r="C935" s="39"/>
      <c r="D935" s="7"/>
      <c r="E935" s="7"/>
      <c r="F935" s="7"/>
      <c r="G935" s="7"/>
      <c r="H935" s="7"/>
      <c r="I935" s="7"/>
      <c r="J935" s="7"/>
      <c r="K935" s="24"/>
    </row>
    <row r="936" spans="2:11" ht="16.5" thickTop="1" thickBot="1" x14ac:dyDescent="0.3">
      <c r="B936" s="13" t="s">
        <v>47</v>
      </c>
      <c r="C936" s="39">
        <v>10</v>
      </c>
      <c r="D936" s="7">
        <v>300537</v>
      </c>
      <c r="E936" s="7">
        <v>359698.63</v>
      </c>
      <c r="F936" s="7">
        <v>400289.15</v>
      </c>
      <c r="G936" s="7">
        <v>425937.37</v>
      </c>
      <c r="H936" s="7">
        <v>617659.23</v>
      </c>
      <c r="I936" s="7">
        <v>585544.25</v>
      </c>
      <c r="J936" s="7">
        <v>471644.52</v>
      </c>
      <c r="K936" s="24"/>
    </row>
    <row r="937" spans="2:11" ht="16.5" thickTop="1" thickBot="1" x14ac:dyDescent="0.3">
      <c r="B937" s="13" t="s">
        <v>48</v>
      </c>
      <c r="C937" s="39">
        <v>20</v>
      </c>
      <c r="D937" s="7">
        <v>228978.37</v>
      </c>
      <c r="E937" s="7">
        <v>193982.48</v>
      </c>
      <c r="F937" s="7">
        <v>287549.78000000003</v>
      </c>
      <c r="G937" s="7">
        <v>338444.05</v>
      </c>
      <c r="H937" s="7">
        <v>275767.90000000002</v>
      </c>
      <c r="I937" s="7">
        <v>500703.93</v>
      </c>
      <c r="J937" s="7">
        <v>434893.72</v>
      </c>
      <c r="K937" s="24"/>
    </row>
    <row r="938" spans="2:11" ht="16.5" thickTop="1" thickBot="1" x14ac:dyDescent="0.3">
      <c r="B938" s="13" t="s">
        <v>49</v>
      </c>
      <c r="C938" s="39">
        <v>30</v>
      </c>
      <c r="D938" s="7">
        <v>71558.63</v>
      </c>
      <c r="E938" s="7">
        <v>165716.15</v>
      </c>
      <c r="F938" s="7">
        <v>112739.37</v>
      </c>
      <c r="G938" s="7">
        <v>87493.32</v>
      </c>
      <c r="H938" s="7">
        <v>341891.33</v>
      </c>
      <c r="I938" s="7">
        <v>84840.320000000007</v>
      </c>
      <c r="J938" s="7">
        <v>36750.800000000003</v>
      </c>
      <c r="K938" s="24"/>
    </row>
    <row r="939" spans="2:11" ht="16.5" thickTop="1" thickBot="1" x14ac:dyDescent="0.3">
      <c r="B939" s="13" t="s">
        <v>12</v>
      </c>
      <c r="C939" s="39">
        <v>40</v>
      </c>
      <c r="D939" s="7">
        <v>71558.63</v>
      </c>
      <c r="E939" s="7">
        <v>165716.15</v>
      </c>
      <c r="F939" s="7">
        <v>112739.37</v>
      </c>
      <c r="G939" s="7">
        <v>87493.32</v>
      </c>
      <c r="H939" s="7">
        <v>341891.33</v>
      </c>
      <c r="I939" s="7">
        <v>84840.320000000007</v>
      </c>
      <c r="J939" s="7">
        <v>36750.800000000003</v>
      </c>
      <c r="K939" s="24"/>
    </row>
    <row r="940" spans="2:11" ht="16.5" thickTop="1" thickBot="1" x14ac:dyDescent="0.3">
      <c r="B940" s="13" t="s">
        <v>50</v>
      </c>
      <c r="C940" s="39">
        <v>50</v>
      </c>
      <c r="D940" s="7">
        <v>0</v>
      </c>
      <c r="E940" s="7">
        <v>0</v>
      </c>
      <c r="F940" s="7">
        <v>0</v>
      </c>
      <c r="G940" s="7">
        <v>0</v>
      </c>
      <c r="H940" s="7">
        <v>0</v>
      </c>
      <c r="I940" s="7">
        <v>0</v>
      </c>
      <c r="J940" s="7">
        <v>0</v>
      </c>
      <c r="K940" s="24"/>
    </row>
    <row r="941" spans="2:11" ht="16.5" thickTop="1" thickBot="1" x14ac:dyDescent="0.3">
      <c r="B941" s="11" t="s">
        <v>428</v>
      </c>
      <c r="C941" s="39"/>
      <c r="D941" s="7"/>
      <c r="E941" s="7"/>
      <c r="F941" s="7"/>
      <c r="G941" s="7"/>
      <c r="H941" s="7"/>
      <c r="I941" s="7"/>
      <c r="J941" s="7"/>
      <c r="K941" s="24"/>
    </row>
    <row r="942" spans="2:11" ht="16.5" thickTop="1" thickBot="1" x14ac:dyDescent="0.3">
      <c r="B942" s="12" t="s">
        <v>14</v>
      </c>
      <c r="C942" s="39"/>
      <c r="D942" s="7"/>
      <c r="E942" s="7"/>
      <c r="F942" s="7"/>
      <c r="G942" s="7"/>
      <c r="H942" s="7"/>
      <c r="I942" s="7"/>
      <c r="J942" s="7"/>
      <c r="K942" s="24"/>
    </row>
    <row r="943" spans="2:11" ht="16.5" thickTop="1" thickBot="1" x14ac:dyDescent="0.3">
      <c r="B943" s="13" t="s">
        <v>47</v>
      </c>
      <c r="C943" s="39">
        <v>10</v>
      </c>
      <c r="D943" s="7">
        <v>0</v>
      </c>
      <c r="E943" s="7">
        <v>0</v>
      </c>
      <c r="F943" s="7">
        <v>0</v>
      </c>
      <c r="G943" s="7">
        <v>0</v>
      </c>
      <c r="H943" s="7">
        <v>0</v>
      </c>
      <c r="I943" s="7">
        <v>0</v>
      </c>
      <c r="J943" s="7">
        <v>0</v>
      </c>
      <c r="K943" s="24"/>
    </row>
    <row r="944" spans="2:11" ht="16.5" thickTop="1" thickBot="1" x14ac:dyDescent="0.3">
      <c r="B944" s="13" t="s">
        <v>48</v>
      </c>
      <c r="C944" s="39">
        <v>20</v>
      </c>
      <c r="D944" s="7">
        <v>0</v>
      </c>
      <c r="E944" s="7">
        <v>0</v>
      </c>
      <c r="F944" s="7">
        <v>0</v>
      </c>
      <c r="G944" s="7">
        <v>0</v>
      </c>
      <c r="H944" s="7">
        <v>0</v>
      </c>
      <c r="I944" s="7">
        <v>0</v>
      </c>
      <c r="J944" s="7">
        <v>0</v>
      </c>
      <c r="K944" s="24"/>
    </row>
    <row r="945" spans="2:11" ht="16.5" thickTop="1" thickBot="1" x14ac:dyDescent="0.3">
      <c r="B945" s="13" t="s">
        <v>49</v>
      </c>
      <c r="C945" s="39">
        <v>30</v>
      </c>
      <c r="D945" s="7">
        <v>0</v>
      </c>
      <c r="E945" s="7">
        <v>0</v>
      </c>
      <c r="F945" s="7">
        <v>0</v>
      </c>
      <c r="G945" s="7">
        <v>0</v>
      </c>
      <c r="H945" s="7">
        <v>0</v>
      </c>
      <c r="I945" s="7">
        <v>0</v>
      </c>
      <c r="J945" s="7">
        <v>0</v>
      </c>
      <c r="K945" s="24"/>
    </row>
    <row r="946" spans="2:11" ht="16.5" thickTop="1" thickBot="1" x14ac:dyDescent="0.3">
      <c r="B946" s="13" t="s">
        <v>12</v>
      </c>
      <c r="C946" s="39">
        <v>40</v>
      </c>
      <c r="D946" s="7">
        <v>0</v>
      </c>
      <c r="E946" s="7">
        <v>0</v>
      </c>
      <c r="F946" s="7">
        <v>0</v>
      </c>
      <c r="G946" s="7">
        <v>0</v>
      </c>
      <c r="H946" s="7">
        <v>0</v>
      </c>
      <c r="I946" s="7">
        <v>0</v>
      </c>
      <c r="J946" s="7">
        <v>0</v>
      </c>
      <c r="K946" s="24"/>
    </row>
    <row r="947" spans="2:11" ht="16.5" thickTop="1" thickBot="1" x14ac:dyDescent="0.3">
      <c r="B947" s="13" t="s">
        <v>50</v>
      </c>
      <c r="C947" s="39">
        <v>50</v>
      </c>
      <c r="D947" s="7">
        <v>0</v>
      </c>
      <c r="E947" s="7">
        <v>0</v>
      </c>
      <c r="F947" s="7">
        <v>0</v>
      </c>
      <c r="G947" s="7">
        <v>0</v>
      </c>
      <c r="H947" s="7">
        <v>0</v>
      </c>
      <c r="I947" s="7">
        <v>0</v>
      </c>
      <c r="J947" s="7">
        <v>0</v>
      </c>
      <c r="K947" s="24"/>
    </row>
    <row r="948" spans="2:11" ht="16.5" thickTop="1" thickBot="1" x14ac:dyDescent="0.3">
      <c r="B948" s="12" t="s">
        <v>15</v>
      </c>
      <c r="C948" s="39"/>
      <c r="D948" s="7"/>
      <c r="E948" s="7"/>
      <c r="F948" s="7"/>
      <c r="G948" s="7"/>
      <c r="H948" s="7"/>
      <c r="I948" s="7"/>
      <c r="J948" s="7"/>
      <c r="K948" s="24"/>
    </row>
    <row r="949" spans="2:11" ht="16.5" thickTop="1" thickBot="1" x14ac:dyDescent="0.3">
      <c r="B949" s="13" t="s">
        <v>47</v>
      </c>
      <c r="C949" s="39">
        <v>10</v>
      </c>
      <c r="D949" s="7">
        <v>27844936</v>
      </c>
      <c r="E949" s="7">
        <v>31869644</v>
      </c>
      <c r="F949" s="7">
        <v>31892704</v>
      </c>
      <c r="G949" s="7">
        <v>38861864</v>
      </c>
      <c r="H949" s="7">
        <v>43773524</v>
      </c>
      <c r="I949" s="7">
        <v>80122640</v>
      </c>
      <c r="J949" s="7">
        <v>86345834</v>
      </c>
      <c r="K949" s="24"/>
    </row>
    <row r="950" spans="2:11" ht="16.5" thickTop="1" thickBot="1" x14ac:dyDescent="0.3">
      <c r="B950" s="13" t="s">
        <v>48</v>
      </c>
      <c r="C950" s="39">
        <v>20</v>
      </c>
      <c r="D950" s="7">
        <v>27844936</v>
      </c>
      <c r="E950" s="7">
        <v>31869644</v>
      </c>
      <c r="F950" s="7">
        <v>31892704</v>
      </c>
      <c r="G950" s="7">
        <v>38861864</v>
      </c>
      <c r="H950" s="7">
        <v>43773524</v>
      </c>
      <c r="I950" s="7">
        <v>80122640</v>
      </c>
      <c r="J950" s="7">
        <v>84263686</v>
      </c>
      <c r="K950" s="24"/>
    </row>
    <row r="951" spans="2:11" ht="16.5" thickTop="1" thickBot="1" x14ac:dyDescent="0.3">
      <c r="B951" s="13" t="s">
        <v>49</v>
      </c>
      <c r="C951" s="39">
        <v>30</v>
      </c>
      <c r="D951" s="7">
        <v>0</v>
      </c>
      <c r="E951" s="7">
        <v>0</v>
      </c>
      <c r="F951" s="7">
        <v>0</v>
      </c>
      <c r="G951" s="7">
        <v>0</v>
      </c>
      <c r="H951" s="7">
        <v>0</v>
      </c>
      <c r="I951" s="7">
        <v>0</v>
      </c>
      <c r="J951" s="7">
        <v>2082148</v>
      </c>
      <c r="K951" s="24"/>
    </row>
    <row r="952" spans="2:11" ht="16.5" thickTop="1" thickBot="1" x14ac:dyDescent="0.3">
      <c r="B952" s="13" t="s">
        <v>12</v>
      </c>
      <c r="C952" s="39">
        <v>40</v>
      </c>
      <c r="D952" s="7">
        <v>0</v>
      </c>
      <c r="E952" s="7">
        <v>0</v>
      </c>
      <c r="F952" s="7">
        <v>0</v>
      </c>
      <c r="G952" s="7">
        <v>0</v>
      </c>
      <c r="H952" s="7">
        <v>0</v>
      </c>
      <c r="I952" s="7">
        <v>0</v>
      </c>
      <c r="J952" s="7">
        <v>2082148</v>
      </c>
      <c r="K952" s="24"/>
    </row>
    <row r="953" spans="2:11" ht="16.5" thickTop="1" thickBot="1" x14ac:dyDescent="0.3">
      <c r="B953" s="13" t="s">
        <v>50</v>
      </c>
      <c r="C953" s="39">
        <v>50</v>
      </c>
      <c r="D953" s="7">
        <v>0</v>
      </c>
      <c r="E953" s="7">
        <v>0</v>
      </c>
      <c r="F953" s="7">
        <v>0</v>
      </c>
      <c r="G953" s="7">
        <v>0</v>
      </c>
      <c r="H953" s="7">
        <v>0</v>
      </c>
      <c r="I953" s="7">
        <v>0</v>
      </c>
      <c r="J953" s="7">
        <v>0</v>
      </c>
      <c r="K953" s="24"/>
    </row>
    <row r="954" spans="2:11" ht="16.5" thickTop="1" thickBot="1" x14ac:dyDescent="0.3">
      <c r="B954" s="12" t="s">
        <v>16</v>
      </c>
      <c r="C954" s="39"/>
      <c r="D954" s="7"/>
      <c r="E954" s="7"/>
      <c r="F954" s="7"/>
      <c r="G954" s="7"/>
      <c r="H954" s="7"/>
      <c r="I954" s="7"/>
      <c r="J954" s="7"/>
      <c r="K954" s="24"/>
    </row>
    <row r="955" spans="2:11" ht="16.5" thickTop="1" thickBot="1" x14ac:dyDescent="0.3">
      <c r="B955" s="13" t="s">
        <v>47</v>
      </c>
      <c r="C955" s="39">
        <v>10</v>
      </c>
      <c r="D955" s="7">
        <v>1943511</v>
      </c>
      <c r="E955" s="7">
        <v>2289883</v>
      </c>
      <c r="F955" s="7">
        <v>2341464</v>
      </c>
      <c r="G955" s="7">
        <v>2610115.2799999998</v>
      </c>
      <c r="H955" s="7">
        <v>2911823.02</v>
      </c>
      <c r="I955" s="7">
        <v>3145491.51</v>
      </c>
      <c r="J955" s="7">
        <v>2866162.5</v>
      </c>
      <c r="K955" s="24"/>
    </row>
    <row r="956" spans="2:11" ht="16.5" thickTop="1" thickBot="1" x14ac:dyDescent="0.3">
      <c r="B956" s="13" t="s">
        <v>48</v>
      </c>
      <c r="C956" s="39">
        <v>20</v>
      </c>
      <c r="D956" s="7">
        <v>1943511</v>
      </c>
      <c r="E956" s="7">
        <v>2289883</v>
      </c>
      <c r="F956" s="7">
        <v>2067833.72</v>
      </c>
      <c r="G956" s="7">
        <v>2264014.2599999998</v>
      </c>
      <c r="H956" s="7">
        <v>2307484.5</v>
      </c>
      <c r="I956" s="7">
        <v>2463605.2599999998</v>
      </c>
      <c r="J956" s="7">
        <v>2357817.86</v>
      </c>
      <c r="K956" s="24"/>
    </row>
    <row r="957" spans="2:11" ht="16.5" thickTop="1" thickBot="1" x14ac:dyDescent="0.3">
      <c r="B957" s="13" t="s">
        <v>49</v>
      </c>
      <c r="C957" s="39">
        <v>30</v>
      </c>
      <c r="D957" s="7">
        <v>0</v>
      </c>
      <c r="E957" s="7">
        <v>0</v>
      </c>
      <c r="F957" s="7">
        <v>273630.28000000003</v>
      </c>
      <c r="G957" s="7">
        <v>346101.02</v>
      </c>
      <c r="H957" s="7">
        <v>604338.52</v>
      </c>
      <c r="I957" s="7">
        <v>681886.25</v>
      </c>
      <c r="J957" s="7">
        <v>508344.64</v>
      </c>
      <c r="K957" s="24"/>
    </row>
    <row r="958" spans="2:11" ht="16.5" thickTop="1" thickBot="1" x14ac:dyDescent="0.3">
      <c r="B958" s="13" t="s">
        <v>12</v>
      </c>
      <c r="C958" s="39">
        <v>40</v>
      </c>
      <c r="D958" s="7">
        <v>0</v>
      </c>
      <c r="E958" s="7">
        <v>0</v>
      </c>
      <c r="F958" s="7">
        <v>273630.28000000003</v>
      </c>
      <c r="G958" s="7">
        <v>346101.02</v>
      </c>
      <c r="H958" s="7">
        <v>604338.52</v>
      </c>
      <c r="I958" s="7">
        <v>681886.25</v>
      </c>
      <c r="J958" s="7">
        <v>508344.64</v>
      </c>
      <c r="K958" s="24"/>
    </row>
    <row r="959" spans="2:11" ht="16.5" thickTop="1" thickBot="1" x14ac:dyDescent="0.3">
      <c r="B959" s="13" t="s">
        <v>50</v>
      </c>
      <c r="C959" s="39">
        <v>50</v>
      </c>
      <c r="D959" s="7">
        <v>0</v>
      </c>
      <c r="E959" s="7">
        <v>0</v>
      </c>
      <c r="F959" s="7">
        <v>0</v>
      </c>
      <c r="G959" s="7">
        <v>0</v>
      </c>
      <c r="H959" s="7">
        <v>0</v>
      </c>
      <c r="I959" s="7">
        <v>0</v>
      </c>
      <c r="J959" s="7">
        <v>0</v>
      </c>
      <c r="K959" s="24"/>
    </row>
    <row r="960" spans="2:11" ht="16.5" thickTop="1" thickBot="1" x14ac:dyDescent="0.3">
      <c r="B960" s="11" t="s">
        <v>464</v>
      </c>
      <c r="C960" s="39"/>
      <c r="D960" s="7"/>
      <c r="E960" s="7"/>
      <c r="F960" s="7"/>
      <c r="G960" s="7"/>
      <c r="H960" s="7"/>
      <c r="I960" s="7"/>
      <c r="J960" s="7"/>
      <c r="K960" s="24"/>
    </row>
    <row r="961" spans="2:11" ht="16.5" thickTop="1" thickBot="1" x14ac:dyDescent="0.3">
      <c r="B961" s="12" t="s">
        <v>14</v>
      </c>
      <c r="C961" s="39"/>
      <c r="D961" s="7"/>
      <c r="E961" s="7"/>
      <c r="F961" s="7"/>
      <c r="G961" s="7"/>
      <c r="H961" s="7"/>
      <c r="I961" s="7"/>
      <c r="J961" s="7"/>
      <c r="K961" s="24"/>
    </row>
    <row r="962" spans="2:11" ht="16.5" thickTop="1" thickBot="1" x14ac:dyDescent="0.3">
      <c r="B962" s="13" t="s">
        <v>47</v>
      </c>
      <c r="C962" s="39">
        <v>10</v>
      </c>
      <c r="D962" s="7">
        <v>0</v>
      </c>
      <c r="E962" s="7">
        <v>0</v>
      </c>
      <c r="F962" s="7">
        <v>0</v>
      </c>
      <c r="G962" s="7">
        <v>0</v>
      </c>
      <c r="H962" s="7">
        <v>0</v>
      </c>
      <c r="I962" s="7">
        <v>0</v>
      </c>
      <c r="J962" s="7">
        <v>0</v>
      </c>
      <c r="K962" s="24"/>
    </row>
    <row r="963" spans="2:11" ht="16.5" thickTop="1" thickBot="1" x14ac:dyDescent="0.3">
      <c r="B963" s="13" t="s">
        <v>48</v>
      </c>
      <c r="C963" s="39">
        <v>20</v>
      </c>
      <c r="D963" s="7">
        <v>0</v>
      </c>
      <c r="E963" s="7">
        <v>0</v>
      </c>
      <c r="F963" s="7">
        <v>0</v>
      </c>
      <c r="G963" s="7">
        <v>0</v>
      </c>
      <c r="H963" s="7">
        <v>0</v>
      </c>
      <c r="I963" s="7">
        <v>0</v>
      </c>
      <c r="J963" s="7">
        <v>0</v>
      </c>
      <c r="K963" s="24"/>
    </row>
    <row r="964" spans="2:11" ht="16.5" thickTop="1" thickBot="1" x14ac:dyDescent="0.3">
      <c r="B964" s="13" t="s">
        <v>49</v>
      </c>
      <c r="C964" s="39">
        <v>30</v>
      </c>
      <c r="D964" s="7">
        <v>0</v>
      </c>
      <c r="E964" s="7">
        <v>0</v>
      </c>
      <c r="F964" s="7">
        <v>0</v>
      </c>
      <c r="G964" s="7">
        <v>0</v>
      </c>
      <c r="H964" s="7">
        <v>0</v>
      </c>
      <c r="I964" s="7">
        <v>0</v>
      </c>
      <c r="J964" s="7">
        <v>0</v>
      </c>
      <c r="K964" s="24"/>
    </row>
    <row r="965" spans="2:11" ht="16.5" thickTop="1" thickBot="1" x14ac:dyDescent="0.3">
      <c r="B965" s="13" t="s">
        <v>12</v>
      </c>
      <c r="C965" s="39">
        <v>40</v>
      </c>
      <c r="D965" s="7">
        <v>0</v>
      </c>
      <c r="E965" s="7">
        <v>0</v>
      </c>
      <c r="F965" s="7">
        <v>0</v>
      </c>
      <c r="G965" s="7">
        <v>0</v>
      </c>
      <c r="H965" s="7">
        <v>0</v>
      </c>
      <c r="I965" s="7">
        <v>0</v>
      </c>
      <c r="J965" s="7">
        <v>0</v>
      </c>
      <c r="K965" s="24"/>
    </row>
    <row r="966" spans="2:11" ht="16.5" thickTop="1" thickBot="1" x14ac:dyDescent="0.3">
      <c r="B966" s="13" t="s">
        <v>50</v>
      </c>
      <c r="C966" s="39">
        <v>50</v>
      </c>
      <c r="D966" s="7">
        <v>0</v>
      </c>
      <c r="E966" s="7">
        <v>0</v>
      </c>
      <c r="F966" s="7">
        <v>0</v>
      </c>
      <c r="G966" s="7">
        <v>0</v>
      </c>
      <c r="H966" s="7">
        <v>0</v>
      </c>
      <c r="I966" s="7">
        <v>0</v>
      </c>
      <c r="J966" s="7">
        <v>0</v>
      </c>
      <c r="K966" s="24"/>
    </row>
    <row r="967" spans="2:11" ht="16.5" thickTop="1" thickBot="1" x14ac:dyDescent="0.3">
      <c r="B967" s="12" t="s">
        <v>15</v>
      </c>
      <c r="C967" s="39"/>
      <c r="D967" s="7"/>
      <c r="E967" s="7"/>
      <c r="F967" s="7"/>
      <c r="G967" s="7"/>
      <c r="H967" s="7"/>
      <c r="I967" s="7"/>
      <c r="J967" s="7"/>
      <c r="K967" s="24"/>
    </row>
    <row r="968" spans="2:11" ht="16.5" thickTop="1" thickBot="1" x14ac:dyDescent="0.3">
      <c r="B968" s="13" t="s">
        <v>47</v>
      </c>
      <c r="C968" s="39">
        <v>10</v>
      </c>
      <c r="D968" s="7">
        <v>54633189</v>
      </c>
      <c r="E968" s="7">
        <v>67146577.280000001</v>
      </c>
      <c r="F968" s="7">
        <v>68429002.150000006</v>
      </c>
      <c r="G968" s="7">
        <v>113220360.98</v>
      </c>
      <c r="H968" s="7">
        <v>128978091.58</v>
      </c>
      <c r="I968" s="7">
        <v>166400553.69999999</v>
      </c>
      <c r="J968" s="7">
        <v>177234287.69</v>
      </c>
      <c r="K968" s="24"/>
    </row>
    <row r="969" spans="2:11" ht="16.5" thickTop="1" thickBot="1" x14ac:dyDescent="0.3">
      <c r="B969" s="13" t="s">
        <v>48</v>
      </c>
      <c r="C969" s="39">
        <v>20</v>
      </c>
      <c r="D969" s="7">
        <v>50147567.720000014</v>
      </c>
      <c r="E969" s="7">
        <v>60443347.130000003</v>
      </c>
      <c r="F969" s="7">
        <v>56919732.170000002</v>
      </c>
      <c r="G969" s="7">
        <v>87938286.400000006</v>
      </c>
      <c r="H969" s="7">
        <v>89117826.879999995</v>
      </c>
      <c r="I969" s="7">
        <v>106239948.51000001</v>
      </c>
      <c r="J969" s="7">
        <v>121414625.56999999</v>
      </c>
      <c r="K969" s="24"/>
    </row>
    <row r="970" spans="2:11" ht="16.5" thickTop="1" thickBot="1" x14ac:dyDescent="0.3">
      <c r="B970" s="13" t="s">
        <v>49</v>
      </c>
      <c r="C970" s="39">
        <v>30</v>
      </c>
      <c r="D970" s="7">
        <v>4485621.2799999993</v>
      </c>
      <c r="E970" s="7">
        <v>6703230.1499999994</v>
      </c>
      <c r="F970" s="7">
        <v>11509269.98</v>
      </c>
      <c r="G970" s="7">
        <v>25282074.580000002</v>
      </c>
      <c r="H970" s="7">
        <v>39860264.700000003</v>
      </c>
      <c r="I970" s="7">
        <v>60160605.189999998</v>
      </c>
      <c r="J970" s="7">
        <v>55819662.120000012</v>
      </c>
      <c r="K970" s="24"/>
    </row>
    <row r="971" spans="2:11" ht="16.5" thickTop="1" thickBot="1" x14ac:dyDescent="0.3">
      <c r="B971" s="13" t="s">
        <v>12</v>
      </c>
      <c r="C971" s="39">
        <v>40</v>
      </c>
      <c r="D971" s="7">
        <v>4485621.2799999993</v>
      </c>
      <c r="E971" s="7">
        <v>6703230.1499999994</v>
      </c>
      <c r="F971" s="7">
        <v>11509269.98</v>
      </c>
      <c r="G971" s="7">
        <v>25282074.580000002</v>
      </c>
      <c r="H971" s="7">
        <v>39860264.700000003</v>
      </c>
      <c r="I971" s="7">
        <v>60160605.189999998</v>
      </c>
      <c r="J971" s="7">
        <v>55819662.120000012</v>
      </c>
      <c r="K971" s="24"/>
    </row>
    <row r="972" spans="2:11" ht="16.5" thickTop="1" thickBot="1" x14ac:dyDescent="0.3">
      <c r="B972" s="13" t="s">
        <v>50</v>
      </c>
      <c r="C972" s="39">
        <v>50</v>
      </c>
      <c r="D972" s="7">
        <v>0</v>
      </c>
      <c r="E972" s="7">
        <v>0</v>
      </c>
      <c r="F972" s="7">
        <v>0</v>
      </c>
      <c r="G972" s="7">
        <v>0</v>
      </c>
      <c r="H972" s="7">
        <v>0</v>
      </c>
      <c r="I972" s="7">
        <v>0</v>
      </c>
      <c r="J972" s="7">
        <v>0</v>
      </c>
      <c r="K972" s="24"/>
    </row>
    <row r="973" spans="2:11" ht="16.5" thickTop="1" thickBot="1" x14ac:dyDescent="0.3">
      <c r="B973" s="12" t="s">
        <v>16</v>
      </c>
      <c r="C973" s="39"/>
      <c r="D973" s="7"/>
      <c r="E973" s="7"/>
      <c r="F973" s="7"/>
      <c r="G973" s="7"/>
      <c r="H973" s="7"/>
      <c r="I973" s="7"/>
      <c r="J973" s="7"/>
      <c r="K973" s="24"/>
    </row>
    <row r="974" spans="2:11" ht="16.5" thickTop="1" thickBot="1" x14ac:dyDescent="0.3">
      <c r="B974" s="13" t="s">
        <v>47</v>
      </c>
      <c r="C974" s="39">
        <v>10</v>
      </c>
      <c r="D974" s="7">
        <v>1704386</v>
      </c>
      <c r="E974" s="7">
        <v>1447864.49</v>
      </c>
      <c r="F974" s="7">
        <v>1391494.05</v>
      </c>
      <c r="G974" s="7">
        <v>1568499.07</v>
      </c>
      <c r="H974" s="7">
        <v>1947124.3</v>
      </c>
      <c r="I974" s="7">
        <v>1372347.2</v>
      </c>
      <c r="J974" s="7">
        <v>4586359.63</v>
      </c>
      <c r="K974" s="24"/>
    </row>
    <row r="975" spans="2:11" ht="16.5" thickTop="1" thickBot="1" x14ac:dyDescent="0.3">
      <c r="B975" s="13" t="s">
        <v>48</v>
      </c>
      <c r="C975" s="39">
        <v>20</v>
      </c>
      <c r="D975" s="7">
        <v>1348408.51</v>
      </c>
      <c r="E975" s="7">
        <v>893150.44</v>
      </c>
      <c r="F975" s="7">
        <v>1013210.4699999999</v>
      </c>
      <c r="G975" s="7">
        <v>1112386.02</v>
      </c>
      <c r="H975" s="7">
        <v>1245773.6499999999</v>
      </c>
      <c r="I975" s="7">
        <v>1038415.18</v>
      </c>
      <c r="J975" s="7">
        <v>1658983.7699999998</v>
      </c>
      <c r="K975" s="24"/>
    </row>
    <row r="976" spans="2:11" ht="16.5" thickTop="1" thickBot="1" x14ac:dyDescent="0.3">
      <c r="B976" s="13" t="s">
        <v>49</v>
      </c>
      <c r="C976" s="39">
        <v>30</v>
      </c>
      <c r="D976" s="7">
        <v>355977.49</v>
      </c>
      <c r="E976" s="7">
        <v>554714.05000000005</v>
      </c>
      <c r="F976" s="7">
        <v>378283.57999999996</v>
      </c>
      <c r="G976" s="7">
        <v>456113.04999999993</v>
      </c>
      <c r="H976" s="7">
        <v>701350.65</v>
      </c>
      <c r="I976" s="7">
        <v>333932.02</v>
      </c>
      <c r="J976" s="7">
        <v>2927375.86</v>
      </c>
      <c r="K976" s="24"/>
    </row>
    <row r="977" spans="2:11" ht="16.5" thickTop="1" thickBot="1" x14ac:dyDescent="0.3">
      <c r="B977" s="13" t="s">
        <v>12</v>
      </c>
      <c r="C977" s="39">
        <v>40</v>
      </c>
      <c r="D977" s="7">
        <v>355977.49</v>
      </c>
      <c r="E977" s="7">
        <v>554714.05000000005</v>
      </c>
      <c r="F977" s="7">
        <v>378283.57999999996</v>
      </c>
      <c r="G977" s="7">
        <v>456113.04999999993</v>
      </c>
      <c r="H977" s="7">
        <v>701350.65</v>
      </c>
      <c r="I977" s="7">
        <v>333932.02</v>
      </c>
      <c r="J977" s="7">
        <v>2927375.86</v>
      </c>
      <c r="K977" s="24"/>
    </row>
    <row r="978" spans="2:11" ht="16.5" thickTop="1" thickBot="1" x14ac:dyDescent="0.3">
      <c r="B978" s="13" t="s">
        <v>50</v>
      </c>
      <c r="C978" s="39">
        <v>50</v>
      </c>
      <c r="D978" s="7">
        <v>0</v>
      </c>
      <c r="E978" s="7">
        <v>0</v>
      </c>
      <c r="F978" s="7">
        <v>0</v>
      </c>
      <c r="G978" s="7">
        <v>0</v>
      </c>
      <c r="H978" s="7">
        <v>0</v>
      </c>
      <c r="I978" s="7">
        <v>0</v>
      </c>
      <c r="J978" s="7">
        <v>0</v>
      </c>
      <c r="K978" s="24"/>
    </row>
    <row r="979" spans="2:11" ht="16.5" thickTop="1" thickBot="1" x14ac:dyDescent="0.3">
      <c r="B979" s="12" t="s">
        <v>83</v>
      </c>
      <c r="C979" s="39"/>
      <c r="D979" s="7"/>
      <c r="E979" s="7"/>
      <c r="F979" s="7"/>
      <c r="G979" s="7"/>
      <c r="H979" s="7"/>
      <c r="I979" s="7"/>
      <c r="J979" s="7"/>
      <c r="K979" s="24"/>
    </row>
    <row r="980" spans="2:11" ht="16.5" thickTop="1" thickBot="1" x14ac:dyDescent="0.3">
      <c r="B980" s="13" t="s">
        <v>47</v>
      </c>
      <c r="C980" s="39">
        <v>10</v>
      </c>
      <c r="D980" s="7">
        <v>200000</v>
      </c>
      <c r="E980" s="7">
        <v>198320.08</v>
      </c>
      <c r="F980" s="7">
        <v>198320.08</v>
      </c>
      <c r="G980" s="7">
        <v>1860</v>
      </c>
      <c r="H980" s="7">
        <v>1860</v>
      </c>
      <c r="I980" s="7">
        <v>0</v>
      </c>
      <c r="J980" s="7">
        <v>0</v>
      </c>
      <c r="K980" s="24"/>
    </row>
    <row r="981" spans="2:11" ht="16.5" thickTop="1" thickBot="1" x14ac:dyDescent="0.3">
      <c r="B981" s="13" t="s">
        <v>48</v>
      </c>
      <c r="C981" s="39">
        <v>20</v>
      </c>
      <c r="D981" s="7">
        <v>1679.92</v>
      </c>
      <c r="E981" s="7">
        <v>0</v>
      </c>
      <c r="F981" s="7">
        <v>196460.08</v>
      </c>
      <c r="G981" s="7">
        <v>0</v>
      </c>
      <c r="H981" s="7">
        <v>0</v>
      </c>
      <c r="I981" s="7">
        <v>0</v>
      </c>
      <c r="J981" s="7">
        <v>0</v>
      </c>
      <c r="K981" s="24"/>
    </row>
    <row r="982" spans="2:11" ht="16.5" thickTop="1" thickBot="1" x14ac:dyDescent="0.3">
      <c r="B982" s="13" t="s">
        <v>49</v>
      </c>
      <c r="C982" s="39">
        <v>30</v>
      </c>
      <c r="D982" s="7">
        <v>198320.08</v>
      </c>
      <c r="E982" s="7">
        <v>198320.08</v>
      </c>
      <c r="F982" s="7">
        <v>1860</v>
      </c>
      <c r="G982" s="7">
        <v>1860</v>
      </c>
      <c r="H982" s="7">
        <v>1860</v>
      </c>
      <c r="I982" s="7">
        <v>0</v>
      </c>
      <c r="J982" s="7">
        <v>0</v>
      </c>
      <c r="K982" s="24"/>
    </row>
    <row r="983" spans="2:11" ht="16.5" thickTop="1" thickBot="1" x14ac:dyDescent="0.3">
      <c r="B983" s="13" t="s">
        <v>12</v>
      </c>
      <c r="C983" s="39">
        <v>40</v>
      </c>
      <c r="D983" s="7">
        <v>198320.08</v>
      </c>
      <c r="E983" s="7">
        <v>198320.08</v>
      </c>
      <c r="F983" s="7">
        <v>1860</v>
      </c>
      <c r="G983" s="7">
        <v>1860</v>
      </c>
      <c r="H983" s="7">
        <v>1860</v>
      </c>
      <c r="I983" s="7">
        <v>0</v>
      </c>
      <c r="J983" s="7">
        <v>0</v>
      </c>
      <c r="K983" s="24"/>
    </row>
    <row r="984" spans="2:11" ht="16.5" thickTop="1" thickBot="1" x14ac:dyDescent="0.3">
      <c r="B984" s="13" t="s">
        <v>50</v>
      </c>
      <c r="C984" s="39">
        <v>50</v>
      </c>
      <c r="D984" s="7">
        <v>0</v>
      </c>
      <c r="E984" s="7">
        <v>0</v>
      </c>
      <c r="F984" s="7">
        <v>0</v>
      </c>
      <c r="G984" s="7">
        <v>0</v>
      </c>
      <c r="H984" s="7">
        <v>0</v>
      </c>
      <c r="I984" s="7">
        <v>0</v>
      </c>
      <c r="J984" s="7">
        <v>0</v>
      </c>
      <c r="K984" s="24"/>
    </row>
    <row r="985" spans="2:11" ht="16.5" thickTop="1" thickBot="1" x14ac:dyDescent="0.3">
      <c r="B985" s="11" t="s">
        <v>425</v>
      </c>
      <c r="C985" s="39"/>
      <c r="D985" s="7"/>
      <c r="E985" s="7"/>
      <c r="F985" s="7"/>
      <c r="G985" s="7"/>
      <c r="H985" s="7"/>
      <c r="I985" s="7"/>
      <c r="J985" s="7"/>
      <c r="K985" s="24"/>
    </row>
    <row r="986" spans="2:11" ht="16.5" thickTop="1" thickBot="1" x14ac:dyDescent="0.3">
      <c r="B986" s="12" t="s">
        <v>14</v>
      </c>
      <c r="C986" s="39"/>
      <c r="D986" s="7"/>
      <c r="E986" s="7"/>
      <c r="F986" s="7"/>
      <c r="G986" s="7"/>
      <c r="H986" s="7"/>
      <c r="I986" s="7"/>
      <c r="J986" s="7"/>
      <c r="K986" s="24"/>
    </row>
    <row r="987" spans="2:11" ht="16.5" thickTop="1" thickBot="1" x14ac:dyDescent="0.3">
      <c r="B987" s="13" t="s">
        <v>47</v>
      </c>
      <c r="C987" s="39">
        <v>10</v>
      </c>
      <c r="D987" s="7">
        <v>0</v>
      </c>
      <c r="E987" s="7">
        <v>0</v>
      </c>
      <c r="F987" s="7">
        <v>0</v>
      </c>
      <c r="G987" s="7">
        <v>0</v>
      </c>
      <c r="H987" s="7">
        <v>0</v>
      </c>
      <c r="I987" s="7">
        <v>0</v>
      </c>
      <c r="J987" s="7">
        <v>0</v>
      </c>
      <c r="K987" s="24"/>
    </row>
    <row r="988" spans="2:11" ht="16.5" thickTop="1" thickBot="1" x14ac:dyDescent="0.3">
      <c r="B988" s="13" t="s">
        <v>48</v>
      </c>
      <c r="C988" s="39">
        <v>20</v>
      </c>
      <c r="D988" s="7">
        <v>0</v>
      </c>
      <c r="E988" s="7">
        <v>0</v>
      </c>
      <c r="F988" s="7">
        <v>0</v>
      </c>
      <c r="G988" s="7">
        <v>0</v>
      </c>
      <c r="H988" s="7">
        <v>0</v>
      </c>
      <c r="I988" s="7">
        <v>0</v>
      </c>
      <c r="J988" s="7">
        <v>0</v>
      </c>
      <c r="K988" s="24"/>
    </row>
    <row r="989" spans="2:11" ht="16.5" thickTop="1" thickBot="1" x14ac:dyDescent="0.3">
      <c r="B989" s="13" t="s">
        <v>49</v>
      </c>
      <c r="C989" s="39">
        <v>30</v>
      </c>
      <c r="D989" s="7">
        <v>0</v>
      </c>
      <c r="E989" s="7">
        <v>0</v>
      </c>
      <c r="F989" s="7">
        <v>0</v>
      </c>
      <c r="G989" s="7">
        <v>0</v>
      </c>
      <c r="H989" s="7">
        <v>0</v>
      </c>
      <c r="I989" s="7">
        <v>0</v>
      </c>
      <c r="J989" s="7">
        <v>0</v>
      </c>
      <c r="K989" s="24"/>
    </row>
    <row r="990" spans="2:11" ht="16.5" thickTop="1" thickBot="1" x14ac:dyDescent="0.3">
      <c r="B990" s="13" t="s">
        <v>12</v>
      </c>
      <c r="C990" s="39">
        <v>40</v>
      </c>
      <c r="D990" s="7">
        <v>0</v>
      </c>
      <c r="E990" s="7">
        <v>0</v>
      </c>
      <c r="F990" s="7">
        <v>0</v>
      </c>
      <c r="G990" s="7">
        <v>0</v>
      </c>
      <c r="H990" s="7">
        <v>0</v>
      </c>
      <c r="I990" s="7">
        <v>0</v>
      </c>
      <c r="J990" s="7">
        <v>0</v>
      </c>
      <c r="K990" s="24"/>
    </row>
    <row r="991" spans="2:11" ht="16.5" thickTop="1" thickBot="1" x14ac:dyDescent="0.3">
      <c r="B991" s="13" t="s">
        <v>50</v>
      </c>
      <c r="C991" s="39">
        <v>50</v>
      </c>
      <c r="D991" s="7">
        <v>0</v>
      </c>
      <c r="E991" s="7">
        <v>0</v>
      </c>
      <c r="F991" s="7">
        <v>0</v>
      </c>
      <c r="G991" s="7">
        <v>0</v>
      </c>
      <c r="H991" s="7">
        <v>0</v>
      </c>
      <c r="I991" s="7">
        <v>0</v>
      </c>
      <c r="J991" s="7">
        <v>0</v>
      </c>
      <c r="K991" s="24"/>
    </row>
    <row r="992" spans="2:11" ht="16.5" thickTop="1" thickBot="1" x14ac:dyDescent="0.3">
      <c r="B992" s="12" t="s">
        <v>15</v>
      </c>
      <c r="C992" s="39"/>
      <c r="D992" s="7"/>
      <c r="E992" s="7"/>
      <c r="F992" s="7"/>
      <c r="G992" s="7"/>
      <c r="H992" s="7"/>
      <c r="I992" s="7"/>
      <c r="J992" s="7"/>
      <c r="K992" s="24"/>
    </row>
    <row r="993" spans="2:11" ht="16.5" thickTop="1" thickBot="1" x14ac:dyDescent="0.3">
      <c r="B993" s="13" t="s">
        <v>47</v>
      </c>
      <c r="C993" s="39">
        <v>10</v>
      </c>
      <c r="D993" s="7">
        <v>160501</v>
      </c>
      <c r="E993" s="7">
        <v>160501</v>
      </c>
      <c r="F993" s="7">
        <v>160501</v>
      </c>
      <c r="G993" s="7">
        <v>160501</v>
      </c>
      <c r="H993" s="7">
        <v>191001</v>
      </c>
      <c r="I993" s="7">
        <v>206251</v>
      </c>
      <c r="J993" s="7">
        <v>212501</v>
      </c>
      <c r="K993" s="24"/>
    </row>
    <row r="994" spans="2:11" ht="16.5" thickTop="1" thickBot="1" x14ac:dyDescent="0.3">
      <c r="B994" s="13" t="s">
        <v>48</v>
      </c>
      <c r="C994" s="39">
        <v>20</v>
      </c>
      <c r="D994" s="7">
        <v>160501</v>
      </c>
      <c r="E994" s="7">
        <v>160501</v>
      </c>
      <c r="F994" s="7">
        <v>160501</v>
      </c>
      <c r="G994" s="7">
        <v>160501</v>
      </c>
      <c r="H994" s="7">
        <v>191001</v>
      </c>
      <c r="I994" s="7">
        <v>206251</v>
      </c>
      <c r="J994" s="7">
        <v>212501</v>
      </c>
      <c r="K994" s="24"/>
    </row>
    <row r="995" spans="2:11" ht="16.5" thickTop="1" thickBot="1" x14ac:dyDescent="0.3">
      <c r="B995" s="13" t="s">
        <v>49</v>
      </c>
      <c r="C995" s="39">
        <v>30</v>
      </c>
      <c r="D995" s="7">
        <v>0</v>
      </c>
      <c r="E995" s="7">
        <v>0</v>
      </c>
      <c r="F995" s="7">
        <v>0</v>
      </c>
      <c r="G995" s="7">
        <v>0</v>
      </c>
      <c r="H995" s="7">
        <v>0</v>
      </c>
      <c r="I995" s="7">
        <v>0</v>
      </c>
      <c r="J995" s="7">
        <v>0</v>
      </c>
      <c r="K995" s="24"/>
    </row>
    <row r="996" spans="2:11" ht="16.5" thickTop="1" thickBot="1" x14ac:dyDescent="0.3">
      <c r="B996" s="13" t="s">
        <v>12</v>
      </c>
      <c r="C996" s="39">
        <v>40</v>
      </c>
      <c r="D996" s="7">
        <v>0</v>
      </c>
      <c r="E996" s="7">
        <v>0</v>
      </c>
      <c r="F996" s="7">
        <v>0</v>
      </c>
      <c r="G996" s="7">
        <v>0</v>
      </c>
      <c r="H996" s="7">
        <v>0</v>
      </c>
      <c r="I996" s="7">
        <v>0</v>
      </c>
      <c r="J996" s="7">
        <v>0</v>
      </c>
      <c r="K996" s="24"/>
    </row>
    <row r="997" spans="2:11" ht="16.5" thickTop="1" thickBot="1" x14ac:dyDescent="0.3">
      <c r="B997" s="13" t="s">
        <v>50</v>
      </c>
      <c r="C997" s="39">
        <v>50</v>
      </c>
      <c r="D997" s="7">
        <v>0</v>
      </c>
      <c r="E997" s="7">
        <v>0</v>
      </c>
      <c r="F997" s="7">
        <v>0</v>
      </c>
      <c r="G997" s="7">
        <v>0</v>
      </c>
      <c r="H997" s="7">
        <v>0</v>
      </c>
      <c r="I997" s="7">
        <v>0</v>
      </c>
      <c r="J997" s="7">
        <v>0</v>
      </c>
      <c r="K997" s="24"/>
    </row>
    <row r="998" spans="2:11" ht="16.5" thickTop="1" thickBot="1" x14ac:dyDescent="0.3">
      <c r="B998" s="11" t="s">
        <v>510</v>
      </c>
      <c r="C998" s="39"/>
      <c r="D998" s="7"/>
      <c r="E998" s="7"/>
      <c r="F998" s="7"/>
      <c r="G998" s="7"/>
      <c r="H998" s="7"/>
      <c r="I998" s="7"/>
      <c r="J998" s="7"/>
      <c r="K998" s="24"/>
    </row>
    <row r="999" spans="2:11" ht="16.5" thickTop="1" thickBot="1" x14ac:dyDescent="0.3">
      <c r="B999" s="12" t="s">
        <v>16</v>
      </c>
      <c r="C999" s="39"/>
      <c r="D999" s="7"/>
      <c r="E999" s="7"/>
      <c r="F999" s="7"/>
      <c r="G999" s="7"/>
      <c r="H999" s="7"/>
      <c r="I999" s="7"/>
      <c r="J999" s="7"/>
      <c r="K999" s="24"/>
    </row>
    <row r="1000" spans="2:11" ht="16.5" thickTop="1" thickBot="1" x14ac:dyDescent="0.3">
      <c r="B1000" s="13" t="s">
        <v>47</v>
      </c>
      <c r="C1000" s="39">
        <v>10</v>
      </c>
      <c r="D1000" s="7">
        <v>26183167</v>
      </c>
      <c r="E1000" s="7">
        <v>30371581</v>
      </c>
      <c r="F1000" s="7">
        <v>31196296</v>
      </c>
      <c r="G1000" s="7">
        <v>30471396</v>
      </c>
      <c r="H1000" s="7">
        <v>35751694</v>
      </c>
      <c r="I1000" s="7">
        <v>45862207</v>
      </c>
      <c r="J1000" s="7">
        <v>0</v>
      </c>
      <c r="K1000" s="24"/>
    </row>
    <row r="1001" spans="2:11" ht="16.5" thickTop="1" thickBot="1" x14ac:dyDescent="0.3">
      <c r="B1001" s="13" t="s">
        <v>48</v>
      </c>
      <c r="C1001" s="39">
        <v>20</v>
      </c>
      <c r="D1001" s="7">
        <v>26183167</v>
      </c>
      <c r="E1001" s="7">
        <v>30371581</v>
      </c>
      <c r="F1001" s="7">
        <v>31196296</v>
      </c>
      <c r="G1001" s="7">
        <v>30471396</v>
      </c>
      <c r="H1001" s="7">
        <v>35751694</v>
      </c>
      <c r="I1001" s="7">
        <v>36862207</v>
      </c>
      <c r="J1001" s="7">
        <v>0</v>
      </c>
      <c r="K1001" s="24"/>
    </row>
    <row r="1002" spans="2:11" ht="16.5" thickTop="1" thickBot="1" x14ac:dyDescent="0.3">
      <c r="B1002" s="13" t="s">
        <v>49</v>
      </c>
      <c r="C1002" s="39">
        <v>30</v>
      </c>
      <c r="D1002" s="7">
        <v>0</v>
      </c>
      <c r="E1002" s="7">
        <v>0</v>
      </c>
      <c r="F1002" s="7">
        <v>0</v>
      </c>
      <c r="G1002" s="7">
        <v>0</v>
      </c>
      <c r="H1002" s="7">
        <v>0</v>
      </c>
      <c r="I1002" s="7">
        <v>9000000</v>
      </c>
      <c r="J1002" s="7">
        <v>0</v>
      </c>
      <c r="K1002" s="24"/>
    </row>
    <row r="1003" spans="2:11" ht="16.5" thickTop="1" thickBot="1" x14ac:dyDescent="0.3">
      <c r="B1003" s="13" t="s">
        <v>12</v>
      </c>
      <c r="C1003" s="39">
        <v>40</v>
      </c>
      <c r="D1003" s="7">
        <v>0</v>
      </c>
      <c r="E1003" s="7">
        <v>0</v>
      </c>
      <c r="F1003" s="7">
        <v>0</v>
      </c>
      <c r="G1003" s="7">
        <v>0</v>
      </c>
      <c r="H1003" s="7">
        <v>0</v>
      </c>
      <c r="I1003" s="7">
        <v>0</v>
      </c>
      <c r="J1003" s="7">
        <v>0</v>
      </c>
      <c r="K1003" s="24"/>
    </row>
    <row r="1004" spans="2:11" ht="16.5" thickTop="1" thickBot="1" x14ac:dyDescent="0.3">
      <c r="B1004" s="13" t="s">
        <v>50</v>
      </c>
      <c r="C1004" s="39">
        <v>50</v>
      </c>
      <c r="D1004" s="7">
        <v>0</v>
      </c>
      <c r="E1004" s="7">
        <v>0</v>
      </c>
      <c r="F1004" s="7">
        <v>0</v>
      </c>
      <c r="G1004" s="7">
        <v>0</v>
      </c>
      <c r="H1004" s="7">
        <v>0</v>
      </c>
      <c r="I1004" s="7">
        <v>9000000</v>
      </c>
      <c r="J1004" s="7">
        <v>0</v>
      </c>
      <c r="K1004" s="24"/>
    </row>
    <row r="1005" spans="2:11" ht="16.5" thickTop="1" thickBot="1" x14ac:dyDescent="0.3">
      <c r="B1005" s="11" t="s">
        <v>487</v>
      </c>
      <c r="C1005" s="39"/>
      <c r="D1005" s="7"/>
      <c r="E1005" s="7"/>
      <c r="F1005" s="7"/>
      <c r="G1005" s="7"/>
      <c r="H1005" s="7"/>
      <c r="I1005" s="7"/>
      <c r="J1005" s="7"/>
      <c r="K1005" s="24"/>
    </row>
    <row r="1006" spans="2:11" ht="16.5" thickTop="1" thickBot="1" x14ac:dyDescent="0.3">
      <c r="B1006" s="12" t="s">
        <v>447</v>
      </c>
      <c r="C1006" s="39"/>
      <c r="D1006" s="7"/>
      <c r="E1006" s="7"/>
      <c r="F1006" s="7"/>
      <c r="G1006" s="7"/>
      <c r="H1006" s="7"/>
      <c r="I1006" s="7"/>
      <c r="J1006" s="7"/>
      <c r="K1006" s="24"/>
    </row>
    <row r="1007" spans="2:11" ht="16.5" thickTop="1" thickBot="1" x14ac:dyDescent="0.3">
      <c r="B1007" s="13" t="s">
        <v>47</v>
      </c>
      <c r="C1007" s="39">
        <v>10</v>
      </c>
      <c r="D1007" s="7">
        <v>688583</v>
      </c>
      <c r="E1007" s="7">
        <v>1006306</v>
      </c>
      <c r="F1007" s="7">
        <v>861944</v>
      </c>
      <c r="G1007" s="7">
        <v>830343</v>
      </c>
      <c r="H1007" s="7">
        <v>986748</v>
      </c>
      <c r="I1007" s="7">
        <v>1071662</v>
      </c>
      <c r="J1007" s="7">
        <v>1384312</v>
      </c>
      <c r="K1007" s="24"/>
    </row>
    <row r="1008" spans="2:11" ht="16.5" thickTop="1" thickBot="1" x14ac:dyDescent="0.3">
      <c r="B1008" s="13" t="s">
        <v>48</v>
      </c>
      <c r="C1008" s="39">
        <v>20</v>
      </c>
      <c r="D1008" s="7">
        <v>536802.31000000006</v>
      </c>
      <c r="E1008" s="7">
        <v>799820.66</v>
      </c>
      <c r="F1008" s="7">
        <v>734520.6</v>
      </c>
      <c r="G1008" s="7">
        <v>674425.85</v>
      </c>
      <c r="H1008" s="7">
        <v>745633.59</v>
      </c>
      <c r="I1008" s="7">
        <v>810822.16</v>
      </c>
      <c r="J1008" s="7">
        <v>951408.11</v>
      </c>
      <c r="K1008" s="24"/>
    </row>
    <row r="1009" spans="2:11" ht="16.5" thickTop="1" thickBot="1" x14ac:dyDescent="0.3">
      <c r="B1009" s="13" t="s">
        <v>49</v>
      </c>
      <c r="C1009" s="39">
        <v>30</v>
      </c>
      <c r="D1009" s="7">
        <v>151780.69</v>
      </c>
      <c r="E1009" s="7">
        <v>206485.34</v>
      </c>
      <c r="F1009" s="7">
        <v>127423.4</v>
      </c>
      <c r="G1009" s="7">
        <v>155917.15</v>
      </c>
      <c r="H1009" s="7">
        <v>241114.41</v>
      </c>
      <c r="I1009" s="7">
        <v>260839.84</v>
      </c>
      <c r="J1009" s="7">
        <v>432903.89</v>
      </c>
      <c r="K1009" s="24"/>
    </row>
    <row r="1010" spans="2:11" ht="16.5" thickTop="1" thickBot="1" x14ac:dyDescent="0.3">
      <c r="B1010" s="13" t="s">
        <v>12</v>
      </c>
      <c r="C1010" s="39">
        <v>40</v>
      </c>
      <c r="D1010" s="7">
        <v>0</v>
      </c>
      <c r="E1010" s="7">
        <v>0</v>
      </c>
      <c r="F1010" s="7">
        <v>0</v>
      </c>
      <c r="G1010" s="7">
        <v>0</v>
      </c>
      <c r="H1010" s="7">
        <v>0</v>
      </c>
      <c r="I1010" s="7">
        <v>0</v>
      </c>
      <c r="J1010" s="7">
        <v>0</v>
      </c>
      <c r="K1010" s="24"/>
    </row>
    <row r="1011" spans="2:11" ht="16.5" thickTop="1" thickBot="1" x14ac:dyDescent="0.3">
      <c r="B1011" s="13" t="s">
        <v>50</v>
      </c>
      <c r="C1011" s="39">
        <v>50</v>
      </c>
      <c r="D1011" s="7">
        <v>151780.69</v>
      </c>
      <c r="E1011" s="7">
        <v>206485.34</v>
      </c>
      <c r="F1011" s="7">
        <v>127423.4</v>
      </c>
      <c r="G1011" s="7">
        <v>155917.15</v>
      </c>
      <c r="H1011" s="7">
        <v>241114.41</v>
      </c>
      <c r="I1011" s="7">
        <v>260839.84</v>
      </c>
      <c r="J1011" s="7">
        <v>432903.89</v>
      </c>
      <c r="K1011" s="24"/>
    </row>
    <row r="1012" spans="2:11" ht="16.5" thickTop="1" thickBot="1" x14ac:dyDescent="0.3">
      <c r="B1012" s="11" t="s">
        <v>490</v>
      </c>
      <c r="C1012" s="39"/>
      <c r="D1012" s="7"/>
      <c r="E1012" s="7"/>
      <c r="F1012" s="7"/>
      <c r="G1012" s="7"/>
      <c r="H1012" s="7"/>
      <c r="I1012" s="7"/>
      <c r="J1012" s="7"/>
      <c r="K1012" s="24"/>
    </row>
    <row r="1013" spans="2:11" ht="16.5" thickTop="1" thickBot="1" x14ac:dyDescent="0.3">
      <c r="B1013" s="12" t="s">
        <v>447</v>
      </c>
      <c r="C1013" s="39"/>
      <c r="D1013" s="7"/>
      <c r="E1013" s="7"/>
      <c r="F1013" s="7"/>
      <c r="G1013" s="7"/>
      <c r="H1013" s="7"/>
      <c r="I1013" s="7"/>
      <c r="J1013" s="7"/>
      <c r="K1013" s="24"/>
    </row>
    <row r="1014" spans="2:11" ht="16.5" thickTop="1" thickBot="1" x14ac:dyDescent="0.3">
      <c r="B1014" s="13" t="s">
        <v>47</v>
      </c>
      <c r="C1014" s="39">
        <v>10</v>
      </c>
      <c r="D1014" s="7">
        <v>10630772</v>
      </c>
      <c r="E1014" s="7">
        <v>10999123</v>
      </c>
      <c r="F1014" s="7">
        <v>10303501</v>
      </c>
      <c r="G1014" s="7">
        <v>11734654</v>
      </c>
      <c r="H1014" s="7">
        <v>12791504</v>
      </c>
      <c r="I1014" s="7">
        <v>13479270</v>
      </c>
      <c r="J1014" s="7">
        <v>13262856</v>
      </c>
      <c r="K1014" s="24"/>
    </row>
    <row r="1015" spans="2:11" ht="16.5" thickTop="1" thickBot="1" x14ac:dyDescent="0.3">
      <c r="B1015" s="13" t="s">
        <v>48</v>
      </c>
      <c r="C1015" s="39">
        <v>20</v>
      </c>
      <c r="D1015" s="7">
        <v>10630772</v>
      </c>
      <c r="E1015" s="7">
        <v>10979386.699999999</v>
      </c>
      <c r="F1015" s="7">
        <v>10303501</v>
      </c>
      <c r="G1015" s="7">
        <v>11734654</v>
      </c>
      <c r="H1015" s="7">
        <v>12791504</v>
      </c>
      <c r="I1015" s="7">
        <v>13479270</v>
      </c>
      <c r="J1015" s="7">
        <v>13260045.48</v>
      </c>
      <c r="K1015" s="24"/>
    </row>
    <row r="1016" spans="2:11" ht="16.5" thickTop="1" thickBot="1" x14ac:dyDescent="0.3">
      <c r="B1016" s="13" t="s">
        <v>49</v>
      </c>
      <c r="C1016" s="39">
        <v>30</v>
      </c>
      <c r="D1016" s="7">
        <v>0</v>
      </c>
      <c r="E1016" s="7">
        <v>19736.3</v>
      </c>
      <c r="F1016" s="7">
        <v>0</v>
      </c>
      <c r="G1016" s="7">
        <v>0</v>
      </c>
      <c r="H1016" s="7">
        <v>0</v>
      </c>
      <c r="I1016" s="7">
        <v>0</v>
      </c>
      <c r="J1016" s="7">
        <v>2810.52</v>
      </c>
      <c r="K1016" s="24"/>
    </row>
    <row r="1017" spans="2:11" ht="16.5" thickTop="1" thickBot="1" x14ac:dyDescent="0.3">
      <c r="B1017" s="13" t="s">
        <v>12</v>
      </c>
      <c r="C1017" s="39">
        <v>40</v>
      </c>
      <c r="D1017" s="7">
        <v>0</v>
      </c>
      <c r="E1017" s="7">
        <v>0</v>
      </c>
      <c r="F1017" s="7">
        <v>0</v>
      </c>
      <c r="G1017" s="7">
        <v>0</v>
      </c>
      <c r="H1017" s="7">
        <v>0</v>
      </c>
      <c r="I1017" s="7">
        <v>0</v>
      </c>
      <c r="J1017" s="7">
        <v>0</v>
      </c>
      <c r="K1017" s="24"/>
    </row>
    <row r="1018" spans="2:11" ht="16.5" thickTop="1" thickBot="1" x14ac:dyDescent="0.3">
      <c r="B1018" s="13" t="s">
        <v>50</v>
      </c>
      <c r="C1018" s="39">
        <v>50</v>
      </c>
      <c r="D1018" s="7">
        <v>0</v>
      </c>
      <c r="E1018" s="7">
        <v>19736.3</v>
      </c>
      <c r="F1018" s="7">
        <v>0</v>
      </c>
      <c r="G1018" s="7">
        <v>0</v>
      </c>
      <c r="H1018" s="7">
        <v>0</v>
      </c>
      <c r="I1018" s="7">
        <v>0</v>
      </c>
      <c r="J1018" s="7">
        <v>2810.52</v>
      </c>
      <c r="K1018" s="24"/>
    </row>
    <row r="1019" spans="2:11" ht="16.5" thickTop="1" thickBot="1" x14ac:dyDescent="0.3">
      <c r="B1019" s="12" t="s">
        <v>220</v>
      </c>
      <c r="C1019" s="39"/>
      <c r="D1019" s="7"/>
      <c r="E1019" s="7"/>
      <c r="F1019" s="7"/>
      <c r="G1019" s="7"/>
      <c r="H1019" s="7"/>
      <c r="I1019" s="7"/>
      <c r="J1019" s="7"/>
      <c r="K1019" s="24"/>
    </row>
    <row r="1020" spans="2:11" ht="16.5" thickTop="1" thickBot="1" x14ac:dyDescent="0.3">
      <c r="B1020" s="13" t="s">
        <v>47</v>
      </c>
      <c r="C1020" s="39">
        <v>10</v>
      </c>
      <c r="D1020" s="7">
        <v>6505044</v>
      </c>
      <c r="E1020" s="7">
        <v>6524429</v>
      </c>
      <c r="F1020" s="7">
        <v>0</v>
      </c>
      <c r="G1020" s="7">
        <v>254311</v>
      </c>
      <c r="H1020" s="7">
        <v>7168756.4500000002</v>
      </c>
      <c r="I1020" s="7">
        <v>30808.560000000001</v>
      </c>
      <c r="J1020" s="7">
        <v>0</v>
      </c>
      <c r="K1020" s="24"/>
    </row>
    <row r="1021" spans="2:11" ht="16.5" thickTop="1" thickBot="1" x14ac:dyDescent="0.3">
      <c r="B1021" s="13" t="s">
        <v>48</v>
      </c>
      <c r="C1021" s="39">
        <v>20</v>
      </c>
      <c r="D1021" s="7">
        <v>6505044</v>
      </c>
      <c r="E1021" s="7">
        <v>6524220.5999999996</v>
      </c>
      <c r="F1021" s="7">
        <v>0</v>
      </c>
      <c r="G1021" s="7">
        <v>85554.55</v>
      </c>
      <c r="H1021" s="7">
        <v>1437833.61</v>
      </c>
      <c r="I1021" s="7">
        <v>30808.560000000001</v>
      </c>
      <c r="J1021" s="7">
        <v>0</v>
      </c>
      <c r="K1021" s="24"/>
    </row>
    <row r="1022" spans="2:11" ht="16.5" thickTop="1" thickBot="1" x14ac:dyDescent="0.3">
      <c r="B1022" s="13" t="s">
        <v>49</v>
      </c>
      <c r="C1022" s="39">
        <v>30</v>
      </c>
      <c r="D1022" s="7">
        <v>0</v>
      </c>
      <c r="E1022" s="7">
        <v>208.4</v>
      </c>
      <c r="F1022" s="7">
        <v>0</v>
      </c>
      <c r="G1022" s="7">
        <v>168756.45</v>
      </c>
      <c r="H1022" s="7">
        <v>5730922.8399999999</v>
      </c>
      <c r="I1022" s="7">
        <v>0</v>
      </c>
      <c r="J1022" s="7">
        <v>0</v>
      </c>
      <c r="K1022" s="24"/>
    </row>
    <row r="1023" spans="2:11" ht="16.5" thickTop="1" thickBot="1" x14ac:dyDescent="0.3">
      <c r="B1023" s="13" t="s">
        <v>12</v>
      </c>
      <c r="C1023" s="39">
        <v>40</v>
      </c>
      <c r="D1023" s="7">
        <v>0</v>
      </c>
      <c r="E1023" s="7">
        <v>0</v>
      </c>
      <c r="F1023" s="7">
        <v>0</v>
      </c>
      <c r="G1023" s="7">
        <v>168756.45</v>
      </c>
      <c r="H1023" s="7">
        <v>5730922.8399999999</v>
      </c>
      <c r="I1023" s="7">
        <v>0</v>
      </c>
      <c r="J1023" s="7">
        <v>0</v>
      </c>
      <c r="K1023" s="24"/>
    </row>
    <row r="1024" spans="2:11" ht="16.5" thickTop="1" thickBot="1" x14ac:dyDescent="0.3">
      <c r="B1024" s="13" t="s">
        <v>50</v>
      </c>
      <c r="C1024" s="39">
        <v>50</v>
      </c>
      <c r="D1024" s="7">
        <v>0</v>
      </c>
      <c r="E1024" s="7">
        <v>208.4</v>
      </c>
      <c r="F1024" s="7">
        <v>0</v>
      </c>
      <c r="G1024" s="7">
        <v>0</v>
      </c>
      <c r="H1024" s="7">
        <v>0</v>
      </c>
      <c r="I1024" s="7">
        <v>0</v>
      </c>
      <c r="J1024" s="7">
        <v>0</v>
      </c>
      <c r="K1024" s="24"/>
    </row>
    <row r="1025" spans="2:11" ht="16.5" thickTop="1" thickBot="1" x14ac:dyDescent="0.3">
      <c r="B1025" s="11" t="s">
        <v>516</v>
      </c>
      <c r="C1025" s="39"/>
      <c r="D1025" s="7"/>
      <c r="E1025" s="7"/>
      <c r="F1025" s="7"/>
      <c r="G1025" s="7"/>
      <c r="H1025" s="7"/>
      <c r="I1025" s="7"/>
      <c r="J1025" s="7"/>
      <c r="K1025" s="24"/>
    </row>
    <row r="1026" spans="2:11" ht="16.5" thickTop="1" thickBot="1" x14ac:dyDescent="0.3">
      <c r="B1026" s="12" t="s">
        <v>83</v>
      </c>
      <c r="C1026" s="39"/>
      <c r="D1026" s="7"/>
      <c r="E1026" s="7"/>
      <c r="F1026" s="7"/>
      <c r="G1026" s="7"/>
      <c r="H1026" s="7"/>
      <c r="I1026" s="7"/>
      <c r="J1026" s="7"/>
      <c r="K1026" s="24"/>
    </row>
    <row r="1027" spans="2:11" ht="16.5" thickTop="1" thickBot="1" x14ac:dyDescent="0.3">
      <c r="B1027" s="13" t="s">
        <v>47</v>
      </c>
      <c r="C1027" s="39">
        <v>10</v>
      </c>
      <c r="D1027" s="7">
        <v>6415174</v>
      </c>
      <c r="E1027" s="7">
        <v>6415193</v>
      </c>
      <c r="F1027" s="7">
        <v>6415127</v>
      </c>
      <c r="G1027" s="7">
        <v>6510115</v>
      </c>
      <c r="H1027" s="7">
        <v>7326276</v>
      </c>
      <c r="I1027" s="7">
        <v>7326336</v>
      </c>
      <c r="J1027" s="7">
        <v>8041232</v>
      </c>
      <c r="K1027" s="24"/>
    </row>
    <row r="1028" spans="2:11" ht="16.5" thickTop="1" thickBot="1" x14ac:dyDescent="0.3">
      <c r="B1028" s="13" t="s">
        <v>48</v>
      </c>
      <c r="C1028" s="39">
        <v>20</v>
      </c>
      <c r="D1028" s="7">
        <v>6415174</v>
      </c>
      <c r="E1028" s="7">
        <v>6415193</v>
      </c>
      <c r="F1028" s="7">
        <v>6415127</v>
      </c>
      <c r="G1028" s="7">
        <v>6510115</v>
      </c>
      <c r="H1028" s="7">
        <v>7326276</v>
      </c>
      <c r="I1028" s="7">
        <v>7326336</v>
      </c>
      <c r="J1028" s="7">
        <v>8041232</v>
      </c>
      <c r="K1028" s="24"/>
    </row>
    <row r="1029" spans="2:11" ht="16.5" thickTop="1" thickBot="1" x14ac:dyDescent="0.3">
      <c r="B1029" s="13" t="s">
        <v>49</v>
      </c>
      <c r="C1029" s="39">
        <v>30</v>
      </c>
      <c r="D1029" s="7">
        <v>0</v>
      </c>
      <c r="E1029" s="7">
        <v>0</v>
      </c>
      <c r="F1029" s="7">
        <v>0</v>
      </c>
      <c r="G1029" s="7">
        <v>0</v>
      </c>
      <c r="H1029" s="7">
        <v>0</v>
      </c>
      <c r="I1029" s="7">
        <v>0</v>
      </c>
      <c r="J1029" s="7">
        <v>0</v>
      </c>
      <c r="K1029" s="24"/>
    </row>
    <row r="1030" spans="2:11" ht="16.5" thickTop="1" thickBot="1" x14ac:dyDescent="0.3">
      <c r="B1030" s="13" t="s">
        <v>12</v>
      </c>
      <c r="C1030" s="39">
        <v>40</v>
      </c>
      <c r="D1030" s="7">
        <v>0</v>
      </c>
      <c r="E1030" s="7">
        <v>0</v>
      </c>
      <c r="F1030" s="7">
        <v>0</v>
      </c>
      <c r="G1030" s="7">
        <v>0</v>
      </c>
      <c r="H1030" s="7">
        <v>0</v>
      </c>
      <c r="I1030" s="7">
        <v>0</v>
      </c>
      <c r="J1030" s="7">
        <v>0</v>
      </c>
      <c r="K1030" s="24"/>
    </row>
    <row r="1031" spans="2:11" ht="16.5" thickTop="1" thickBot="1" x14ac:dyDescent="0.3">
      <c r="B1031" s="13" t="s">
        <v>50</v>
      </c>
      <c r="C1031" s="39">
        <v>50</v>
      </c>
      <c r="D1031" s="7">
        <v>0</v>
      </c>
      <c r="E1031" s="7">
        <v>0</v>
      </c>
      <c r="F1031" s="7">
        <v>0</v>
      </c>
      <c r="G1031" s="7">
        <v>0</v>
      </c>
      <c r="H1031" s="7">
        <v>0</v>
      </c>
      <c r="I1031" s="7">
        <v>0</v>
      </c>
      <c r="J1031" s="7">
        <v>0</v>
      </c>
      <c r="K1031" s="24"/>
    </row>
    <row r="1032" spans="2:11" ht="16.5" thickTop="1" thickBot="1" x14ac:dyDescent="0.3">
      <c r="B1032" s="11" t="s">
        <v>519</v>
      </c>
      <c r="C1032" s="39"/>
      <c r="D1032" s="7"/>
      <c r="E1032" s="7"/>
      <c r="F1032" s="7"/>
      <c r="G1032" s="7"/>
      <c r="H1032" s="7"/>
      <c r="I1032" s="7"/>
      <c r="J1032" s="7"/>
      <c r="K1032" s="24"/>
    </row>
    <row r="1033" spans="2:11" ht="16.5" thickTop="1" thickBot="1" x14ac:dyDescent="0.3">
      <c r="B1033" s="12" t="s">
        <v>388</v>
      </c>
      <c r="C1033" s="39"/>
      <c r="D1033" s="7"/>
      <c r="E1033" s="7"/>
      <c r="F1033" s="7"/>
      <c r="G1033" s="7"/>
      <c r="H1033" s="7"/>
      <c r="I1033" s="7"/>
      <c r="J1033" s="7"/>
      <c r="K1033" s="24"/>
    </row>
    <row r="1034" spans="2:11" ht="16.5" thickTop="1" thickBot="1" x14ac:dyDescent="0.3">
      <c r="B1034" s="13" t="s">
        <v>47</v>
      </c>
      <c r="C1034" s="39">
        <v>10</v>
      </c>
      <c r="D1034" s="7">
        <v>1478905</v>
      </c>
      <c r="E1034" s="7">
        <v>1478890</v>
      </c>
      <c r="F1034" s="7">
        <v>1479286</v>
      </c>
      <c r="G1034" s="7">
        <v>1791535</v>
      </c>
      <c r="H1034" s="7">
        <v>2238970</v>
      </c>
      <c r="I1034" s="7">
        <v>2444050</v>
      </c>
      <c r="J1034" s="7">
        <v>3448771</v>
      </c>
      <c r="K1034" s="24"/>
    </row>
    <row r="1035" spans="2:11" ht="16.5" thickTop="1" thickBot="1" x14ac:dyDescent="0.3">
      <c r="B1035" s="13" t="s">
        <v>48</v>
      </c>
      <c r="C1035" s="39">
        <v>20</v>
      </c>
      <c r="D1035" s="7">
        <v>1478905</v>
      </c>
      <c r="E1035" s="7">
        <v>1478890</v>
      </c>
      <c r="F1035" s="7">
        <v>1479286</v>
      </c>
      <c r="G1035" s="7">
        <v>1791535</v>
      </c>
      <c r="H1035" s="7">
        <v>2238970</v>
      </c>
      <c r="I1035" s="7">
        <v>2444050</v>
      </c>
      <c r="J1035" s="7">
        <v>3448771</v>
      </c>
      <c r="K1035" s="24"/>
    </row>
    <row r="1036" spans="2:11" ht="16.5" thickTop="1" thickBot="1" x14ac:dyDescent="0.3">
      <c r="B1036" s="13" t="s">
        <v>49</v>
      </c>
      <c r="C1036" s="39">
        <v>30</v>
      </c>
      <c r="D1036" s="7">
        <v>0</v>
      </c>
      <c r="E1036" s="7">
        <v>0</v>
      </c>
      <c r="F1036" s="7">
        <v>0</v>
      </c>
      <c r="G1036" s="7">
        <v>0</v>
      </c>
      <c r="H1036" s="7">
        <v>0</v>
      </c>
      <c r="I1036" s="7">
        <v>0</v>
      </c>
      <c r="J1036" s="7">
        <v>0</v>
      </c>
      <c r="K1036" s="24"/>
    </row>
    <row r="1037" spans="2:11" ht="16.5" thickTop="1" thickBot="1" x14ac:dyDescent="0.3">
      <c r="B1037" s="13" t="s">
        <v>12</v>
      </c>
      <c r="C1037" s="39">
        <v>40</v>
      </c>
      <c r="D1037" s="7">
        <v>0</v>
      </c>
      <c r="E1037" s="7">
        <v>0</v>
      </c>
      <c r="F1037" s="7">
        <v>0</v>
      </c>
      <c r="G1037" s="7">
        <v>0</v>
      </c>
      <c r="H1037" s="7">
        <v>0</v>
      </c>
      <c r="I1037" s="7">
        <v>0</v>
      </c>
      <c r="J1037" s="7">
        <v>0</v>
      </c>
      <c r="K1037" s="24"/>
    </row>
    <row r="1038" spans="2:11" ht="16.5" thickTop="1" thickBot="1" x14ac:dyDescent="0.3">
      <c r="B1038" s="13" t="s">
        <v>50</v>
      </c>
      <c r="C1038" s="39">
        <v>50</v>
      </c>
      <c r="D1038" s="7">
        <v>0</v>
      </c>
      <c r="E1038" s="7">
        <v>0</v>
      </c>
      <c r="F1038" s="7">
        <v>0</v>
      </c>
      <c r="G1038" s="7">
        <v>0</v>
      </c>
      <c r="H1038" s="7">
        <v>0</v>
      </c>
      <c r="I1038" s="7">
        <v>0</v>
      </c>
      <c r="J1038" s="7">
        <v>0</v>
      </c>
      <c r="K1038" s="24"/>
    </row>
    <row r="1039" spans="2:11" ht="16.5" thickTop="1" thickBot="1" x14ac:dyDescent="0.3">
      <c r="B1039" s="11" t="s">
        <v>528</v>
      </c>
      <c r="C1039" s="39"/>
      <c r="D1039" s="7"/>
      <c r="E1039" s="7"/>
      <c r="F1039" s="7"/>
      <c r="G1039" s="7"/>
      <c r="H1039" s="7"/>
      <c r="I1039" s="7"/>
      <c r="J1039" s="7"/>
      <c r="K1039" s="24"/>
    </row>
    <row r="1040" spans="2:11" ht="16.5" thickTop="1" thickBot="1" x14ac:dyDescent="0.3">
      <c r="B1040" s="12" t="s">
        <v>16</v>
      </c>
      <c r="C1040" s="39"/>
      <c r="D1040" s="7"/>
      <c r="E1040" s="7"/>
      <c r="F1040" s="7"/>
      <c r="G1040" s="7"/>
      <c r="H1040" s="7"/>
      <c r="I1040" s="7"/>
      <c r="J1040" s="7"/>
      <c r="K1040" s="24"/>
    </row>
    <row r="1041" spans="2:11" ht="16.5" thickTop="1" thickBot="1" x14ac:dyDescent="0.3">
      <c r="B1041" s="13" t="s">
        <v>47</v>
      </c>
      <c r="C1041" s="39">
        <v>10</v>
      </c>
      <c r="D1041" s="7">
        <v>1775424</v>
      </c>
      <c r="E1041" s="7">
        <v>1775439</v>
      </c>
      <c r="F1041" s="7">
        <v>3047692</v>
      </c>
      <c r="G1041" s="7">
        <v>3047676</v>
      </c>
      <c r="H1041" s="7">
        <v>4547632</v>
      </c>
      <c r="I1041" s="7">
        <v>1547651</v>
      </c>
      <c r="J1041" s="7">
        <v>1547600</v>
      </c>
      <c r="K1041" s="24"/>
    </row>
    <row r="1042" spans="2:11" ht="16.5" thickTop="1" thickBot="1" x14ac:dyDescent="0.3">
      <c r="B1042" s="13" t="s">
        <v>48</v>
      </c>
      <c r="C1042" s="39">
        <v>20</v>
      </c>
      <c r="D1042" s="7">
        <v>1775424</v>
      </c>
      <c r="E1042" s="7">
        <v>1775439</v>
      </c>
      <c r="F1042" s="7">
        <v>3047692</v>
      </c>
      <c r="G1042" s="7">
        <v>3047676</v>
      </c>
      <c r="H1042" s="7">
        <v>4547632</v>
      </c>
      <c r="I1042" s="7">
        <v>1547651</v>
      </c>
      <c r="J1042" s="7">
        <v>1547600</v>
      </c>
      <c r="K1042" s="24"/>
    </row>
    <row r="1043" spans="2:11" ht="16.5" thickTop="1" thickBot="1" x14ac:dyDescent="0.3">
      <c r="B1043" s="13" t="s">
        <v>49</v>
      </c>
      <c r="C1043" s="39">
        <v>30</v>
      </c>
      <c r="D1043" s="7">
        <v>0</v>
      </c>
      <c r="E1043" s="7">
        <v>0</v>
      </c>
      <c r="F1043" s="7">
        <v>0</v>
      </c>
      <c r="G1043" s="7">
        <v>0</v>
      </c>
      <c r="H1043" s="7">
        <v>0</v>
      </c>
      <c r="I1043" s="7">
        <v>0</v>
      </c>
      <c r="J1043" s="7">
        <v>0</v>
      </c>
      <c r="K1043" s="24"/>
    </row>
    <row r="1044" spans="2:11" ht="16.5" thickTop="1" thickBot="1" x14ac:dyDescent="0.3">
      <c r="B1044" s="13" t="s">
        <v>12</v>
      </c>
      <c r="C1044" s="39">
        <v>40</v>
      </c>
      <c r="D1044" s="7">
        <v>0</v>
      </c>
      <c r="E1044" s="7">
        <v>0</v>
      </c>
      <c r="F1044" s="7">
        <v>0</v>
      </c>
      <c r="G1044" s="7">
        <v>0</v>
      </c>
      <c r="H1044" s="7">
        <v>0</v>
      </c>
      <c r="I1044" s="7">
        <v>0</v>
      </c>
      <c r="J1044" s="7">
        <v>0</v>
      </c>
      <c r="K1044" s="24"/>
    </row>
    <row r="1045" spans="2:11" ht="16.5" thickTop="1" thickBot="1" x14ac:dyDescent="0.3">
      <c r="B1045" s="13" t="s">
        <v>50</v>
      </c>
      <c r="C1045" s="39">
        <v>50</v>
      </c>
      <c r="D1045" s="7">
        <v>0</v>
      </c>
      <c r="E1045" s="7">
        <v>0</v>
      </c>
      <c r="F1045" s="7">
        <v>0</v>
      </c>
      <c r="G1045" s="7">
        <v>0</v>
      </c>
      <c r="H1045" s="7">
        <v>0</v>
      </c>
      <c r="I1045" s="7">
        <v>0</v>
      </c>
      <c r="J1045" s="7">
        <v>0</v>
      </c>
      <c r="K1045" s="24"/>
    </row>
    <row r="1046" spans="2:11" ht="16.5" thickTop="1" thickBot="1" x14ac:dyDescent="0.3">
      <c r="B1046" s="11" t="s">
        <v>522</v>
      </c>
      <c r="C1046" s="39"/>
      <c r="D1046" s="7"/>
      <c r="E1046" s="7"/>
      <c r="F1046" s="7"/>
      <c r="G1046" s="7"/>
      <c r="H1046" s="7"/>
      <c r="I1046" s="7"/>
      <c r="J1046" s="7"/>
      <c r="K1046" s="24"/>
    </row>
    <row r="1047" spans="2:11" ht="16.5" thickTop="1" thickBot="1" x14ac:dyDescent="0.3">
      <c r="B1047" s="12" t="s">
        <v>388</v>
      </c>
      <c r="C1047" s="39"/>
      <c r="D1047" s="7"/>
      <c r="E1047" s="7"/>
      <c r="F1047" s="7"/>
      <c r="G1047" s="7"/>
      <c r="H1047" s="7"/>
      <c r="I1047" s="7"/>
      <c r="J1047" s="7"/>
      <c r="K1047" s="24"/>
    </row>
    <row r="1048" spans="2:11" ht="16.5" thickTop="1" thickBot="1" x14ac:dyDescent="0.3">
      <c r="B1048" s="13" t="s">
        <v>47</v>
      </c>
      <c r="C1048" s="39">
        <v>10</v>
      </c>
      <c r="D1048" s="7">
        <v>3789103</v>
      </c>
      <c r="E1048" s="7">
        <v>3842509</v>
      </c>
      <c r="F1048" s="7">
        <v>3928148</v>
      </c>
      <c r="G1048" s="7">
        <v>4520637</v>
      </c>
      <c r="H1048" s="7">
        <v>5352260</v>
      </c>
      <c r="I1048" s="7">
        <v>5511329</v>
      </c>
      <c r="J1048" s="7">
        <v>5919678</v>
      </c>
      <c r="K1048" s="24"/>
    </row>
    <row r="1049" spans="2:11" ht="16.5" thickTop="1" thickBot="1" x14ac:dyDescent="0.3">
      <c r="B1049" s="13" t="s">
        <v>48</v>
      </c>
      <c r="C1049" s="39">
        <v>20</v>
      </c>
      <c r="D1049" s="7">
        <v>3786912.29</v>
      </c>
      <c r="E1049" s="7">
        <v>3664699.46</v>
      </c>
      <c r="F1049" s="7">
        <v>3847407.88</v>
      </c>
      <c r="G1049" s="7">
        <v>4458458.1399999997</v>
      </c>
      <c r="H1049" s="7">
        <v>5345219.4800000004</v>
      </c>
      <c r="I1049" s="7">
        <v>5511329</v>
      </c>
      <c r="J1049" s="7">
        <v>5919678</v>
      </c>
      <c r="K1049" s="24"/>
    </row>
    <row r="1050" spans="2:11" ht="16.5" thickTop="1" thickBot="1" x14ac:dyDescent="0.3">
      <c r="B1050" s="13" t="s">
        <v>49</v>
      </c>
      <c r="C1050" s="39">
        <v>30</v>
      </c>
      <c r="D1050" s="7">
        <v>2190.71</v>
      </c>
      <c r="E1050" s="7">
        <v>177809.54</v>
      </c>
      <c r="F1050" s="7">
        <v>80740.12</v>
      </c>
      <c r="G1050" s="7">
        <v>62178.86</v>
      </c>
      <c r="H1050" s="7">
        <v>7040.52</v>
      </c>
      <c r="I1050" s="7">
        <v>0</v>
      </c>
      <c r="J1050" s="7">
        <v>0</v>
      </c>
      <c r="K1050" s="24"/>
    </row>
    <row r="1051" spans="2:11" ht="16.5" thickTop="1" thickBot="1" x14ac:dyDescent="0.3">
      <c r="B1051" s="13" t="s">
        <v>12</v>
      </c>
      <c r="C1051" s="39">
        <v>40</v>
      </c>
      <c r="D1051" s="7">
        <v>0</v>
      </c>
      <c r="E1051" s="7">
        <v>0</v>
      </c>
      <c r="F1051" s="7">
        <v>0</v>
      </c>
      <c r="G1051" s="7">
        <v>0</v>
      </c>
      <c r="H1051" s="7">
        <v>0</v>
      </c>
      <c r="I1051" s="7">
        <v>0</v>
      </c>
      <c r="J1051" s="7">
        <v>0</v>
      </c>
      <c r="K1051" s="24"/>
    </row>
    <row r="1052" spans="2:11" ht="16.5" thickTop="1" thickBot="1" x14ac:dyDescent="0.3">
      <c r="B1052" s="13" t="s">
        <v>50</v>
      </c>
      <c r="C1052" s="39">
        <v>50</v>
      </c>
      <c r="D1052" s="7">
        <v>2190.71</v>
      </c>
      <c r="E1052" s="7">
        <v>177809.54</v>
      </c>
      <c r="F1052" s="7">
        <v>80740.12</v>
      </c>
      <c r="G1052" s="7">
        <v>62178.86</v>
      </c>
      <c r="H1052" s="7">
        <v>7040.52</v>
      </c>
      <c r="I1052" s="7">
        <v>0</v>
      </c>
      <c r="J1052" s="7">
        <v>0</v>
      </c>
      <c r="K1052" s="24"/>
    </row>
    <row r="1053" spans="2:11" ht="16.5" thickTop="1" thickBot="1" x14ac:dyDescent="0.3">
      <c r="B1053" s="11" t="s">
        <v>513</v>
      </c>
      <c r="C1053" s="39"/>
      <c r="D1053" s="7"/>
      <c r="E1053" s="7"/>
      <c r="F1053" s="7"/>
      <c r="G1053" s="7"/>
      <c r="H1053" s="7"/>
      <c r="I1053" s="7"/>
      <c r="J1053" s="7"/>
      <c r="K1053" s="24"/>
    </row>
    <row r="1054" spans="2:11" ht="16.5" thickTop="1" thickBot="1" x14ac:dyDescent="0.3">
      <c r="B1054" s="12" t="s">
        <v>388</v>
      </c>
      <c r="C1054" s="39"/>
      <c r="D1054" s="7"/>
      <c r="E1054" s="7"/>
      <c r="F1054" s="7"/>
      <c r="G1054" s="7"/>
      <c r="H1054" s="7"/>
      <c r="I1054" s="7"/>
      <c r="J1054" s="7"/>
      <c r="K1054" s="24"/>
    </row>
    <row r="1055" spans="2:11" ht="16.5" thickTop="1" thickBot="1" x14ac:dyDescent="0.3">
      <c r="B1055" s="13" t="s">
        <v>47</v>
      </c>
      <c r="C1055" s="39">
        <v>10</v>
      </c>
      <c r="D1055" s="7">
        <v>2613807</v>
      </c>
      <c r="E1055" s="7">
        <v>2639873</v>
      </c>
      <c r="F1055" s="7">
        <v>2708389</v>
      </c>
      <c r="G1055" s="7">
        <v>2945153</v>
      </c>
      <c r="H1055" s="7">
        <v>4025809</v>
      </c>
      <c r="I1055" s="7">
        <v>3090730</v>
      </c>
      <c r="J1055" s="7">
        <v>3148187</v>
      </c>
      <c r="K1055" s="24"/>
    </row>
    <row r="1056" spans="2:11" ht="16.5" thickTop="1" thickBot="1" x14ac:dyDescent="0.3">
      <c r="B1056" s="13" t="s">
        <v>48</v>
      </c>
      <c r="C1056" s="39">
        <v>20</v>
      </c>
      <c r="D1056" s="7">
        <v>2611016.3199999998</v>
      </c>
      <c r="E1056" s="7">
        <v>2619433.92</v>
      </c>
      <c r="F1056" s="7">
        <v>2668355.5699999998</v>
      </c>
      <c r="G1056" s="7">
        <v>2943680.11</v>
      </c>
      <c r="H1056" s="7">
        <v>4019581.17</v>
      </c>
      <c r="I1056" s="7">
        <v>3090507.93</v>
      </c>
      <c r="J1056" s="7">
        <v>3148176.65</v>
      </c>
      <c r="K1056" s="24"/>
    </row>
    <row r="1057" spans="2:11" ht="16.5" thickTop="1" thickBot="1" x14ac:dyDescent="0.3">
      <c r="B1057" s="13" t="s">
        <v>49</v>
      </c>
      <c r="C1057" s="39">
        <v>30</v>
      </c>
      <c r="D1057" s="7">
        <v>2790.68</v>
      </c>
      <c r="E1057" s="7">
        <v>20439.080000000002</v>
      </c>
      <c r="F1057" s="7">
        <v>40033.43</v>
      </c>
      <c r="G1057" s="7">
        <v>1472.89</v>
      </c>
      <c r="H1057" s="7">
        <v>6227.83</v>
      </c>
      <c r="I1057" s="7">
        <v>222.07</v>
      </c>
      <c r="J1057" s="7">
        <v>10.35</v>
      </c>
      <c r="K1057" s="24"/>
    </row>
    <row r="1058" spans="2:11" ht="16.5" thickTop="1" thickBot="1" x14ac:dyDescent="0.3">
      <c r="B1058" s="13" t="s">
        <v>12</v>
      </c>
      <c r="C1058" s="39">
        <v>40</v>
      </c>
      <c r="D1058" s="7">
        <v>0</v>
      </c>
      <c r="E1058" s="7">
        <v>0</v>
      </c>
      <c r="F1058" s="7">
        <v>0</v>
      </c>
      <c r="G1058" s="7">
        <v>0</v>
      </c>
      <c r="H1058" s="7">
        <v>0</v>
      </c>
      <c r="I1058" s="7">
        <v>0</v>
      </c>
      <c r="J1058" s="7">
        <v>0</v>
      </c>
      <c r="K1058" s="24"/>
    </row>
    <row r="1059" spans="2:11" ht="16.5" thickTop="1" thickBot="1" x14ac:dyDescent="0.3">
      <c r="B1059" s="13" t="s">
        <v>50</v>
      </c>
      <c r="C1059" s="39">
        <v>50</v>
      </c>
      <c r="D1059" s="7">
        <v>2790.68</v>
      </c>
      <c r="E1059" s="7">
        <v>20439.080000000002</v>
      </c>
      <c r="F1059" s="7">
        <v>40033.43</v>
      </c>
      <c r="G1059" s="7">
        <v>1472.89</v>
      </c>
      <c r="H1059" s="7">
        <v>6227.83</v>
      </c>
      <c r="I1059" s="7">
        <v>222.07</v>
      </c>
      <c r="J1059" s="7">
        <v>10.35</v>
      </c>
      <c r="K1059" s="24"/>
    </row>
    <row r="1060" spans="2:11" ht="16.5" thickTop="1" thickBot="1" x14ac:dyDescent="0.3">
      <c r="B1060" s="11" t="s">
        <v>536</v>
      </c>
      <c r="C1060" s="39"/>
      <c r="D1060" s="7"/>
      <c r="E1060" s="7"/>
      <c r="F1060" s="7"/>
      <c r="G1060" s="7"/>
      <c r="H1060" s="7"/>
      <c r="I1060" s="7"/>
      <c r="J1060" s="7"/>
      <c r="K1060" s="24"/>
    </row>
    <row r="1061" spans="2:11" ht="16.5" thickTop="1" thickBot="1" x14ac:dyDescent="0.3">
      <c r="B1061" s="12" t="s">
        <v>447</v>
      </c>
      <c r="C1061" s="39"/>
      <c r="D1061" s="7"/>
      <c r="E1061" s="7"/>
      <c r="F1061" s="7"/>
      <c r="G1061" s="7"/>
      <c r="H1061" s="7"/>
      <c r="I1061" s="7"/>
      <c r="J1061" s="7"/>
      <c r="K1061" s="24"/>
    </row>
    <row r="1062" spans="2:11" ht="16.5" thickTop="1" thickBot="1" x14ac:dyDescent="0.3">
      <c r="B1062" s="13" t="s">
        <v>47</v>
      </c>
      <c r="C1062" s="39">
        <v>10</v>
      </c>
      <c r="D1062" s="7">
        <v>2839999</v>
      </c>
      <c r="E1062" s="7">
        <v>3006162</v>
      </c>
      <c r="F1062" s="7">
        <v>2939376</v>
      </c>
      <c r="G1062" s="7">
        <v>3052037</v>
      </c>
      <c r="H1062" s="7">
        <v>3356314</v>
      </c>
      <c r="I1062" s="7">
        <v>3486014</v>
      </c>
      <c r="J1062" s="7">
        <v>3615602</v>
      </c>
      <c r="K1062" s="24"/>
    </row>
    <row r="1063" spans="2:11" ht="16.5" thickTop="1" thickBot="1" x14ac:dyDescent="0.3">
      <c r="B1063" s="13" t="s">
        <v>48</v>
      </c>
      <c r="C1063" s="39">
        <v>20</v>
      </c>
      <c r="D1063" s="7">
        <v>2839999</v>
      </c>
      <c r="E1063" s="7">
        <v>2642880.87</v>
      </c>
      <c r="F1063" s="7">
        <v>2825777.83</v>
      </c>
      <c r="G1063" s="7">
        <v>3052037</v>
      </c>
      <c r="H1063" s="7">
        <v>3350640.88</v>
      </c>
      <c r="I1063" s="7">
        <v>3485691.93</v>
      </c>
      <c r="J1063" s="7">
        <v>3615602</v>
      </c>
      <c r="K1063" s="24"/>
    </row>
    <row r="1064" spans="2:11" ht="16.5" thickTop="1" thickBot="1" x14ac:dyDescent="0.3">
      <c r="B1064" s="13" t="s">
        <v>49</v>
      </c>
      <c r="C1064" s="39">
        <v>30</v>
      </c>
      <c r="D1064" s="7">
        <v>0</v>
      </c>
      <c r="E1064" s="7">
        <v>363281.13</v>
      </c>
      <c r="F1064" s="7">
        <v>113598.17</v>
      </c>
      <c r="G1064" s="7">
        <v>0</v>
      </c>
      <c r="H1064" s="7">
        <v>5673.12</v>
      </c>
      <c r="I1064" s="7">
        <v>322.07</v>
      </c>
      <c r="J1064" s="7">
        <v>0</v>
      </c>
      <c r="K1064" s="24"/>
    </row>
    <row r="1065" spans="2:11" ht="16.5" thickTop="1" thickBot="1" x14ac:dyDescent="0.3">
      <c r="B1065" s="13" t="s">
        <v>12</v>
      </c>
      <c r="C1065" s="39">
        <v>40</v>
      </c>
      <c r="D1065" s="7">
        <v>0</v>
      </c>
      <c r="E1065" s="7">
        <v>0</v>
      </c>
      <c r="F1065" s="7">
        <v>0</v>
      </c>
      <c r="G1065" s="7">
        <v>0</v>
      </c>
      <c r="H1065" s="7">
        <v>0</v>
      </c>
      <c r="I1065" s="7">
        <v>0</v>
      </c>
      <c r="J1065" s="7">
        <v>0</v>
      </c>
      <c r="K1065" s="24"/>
    </row>
    <row r="1066" spans="2:11" ht="16.5" thickTop="1" thickBot="1" x14ac:dyDescent="0.3">
      <c r="B1066" s="13" t="s">
        <v>50</v>
      </c>
      <c r="C1066" s="39">
        <v>50</v>
      </c>
      <c r="D1066" s="7">
        <v>0</v>
      </c>
      <c r="E1066" s="7">
        <v>363281.13</v>
      </c>
      <c r="F1066" s="7">
        <v>113598.17</v>
      </c>
      <c r="G1066" s="7">
        <v>0</v>
      </c>
      <c r="H1066" s="7">
        <v>5673.12</v>
      </c>
      <c r="I1066" s="7">
        <v>322.07</v>
      </c>
      <c r="J1066" s="7">
        <v>0</v>
      </c>
      <c r="K1066" s="24"/>
    </row>
    <row r="1067" spans="2:11" ht="16.5" thickTop="1" thickBot="1" x14ac:dyDescent="0.3">
      <c r="B1067" s="11" t="s">
        <v>525</v>
      </c>
      <c r="C1067" s="39"/>
      <c r="D1067" s="7"/>
      <c r="E1067" s="7"/>
      <c r="F1067" s="7"/>
      <c r="G1067" s="7"/>
      <c r="H1067" s="7"/>
      <c r="I1067" s="7"/>
      <c r="J1067" s="7"/>
      <c r="K1067" s="24"/>
    </row>
    <row r="1068" spans="2:11" ht="16.5" thickTop="1" thickBot="1" x14ac:dyDescent="0.3">
      <c r="B1068" s="12" t="s">
        <v>388</v>
      </c>
      <c r="C1068" s="39"/>
      <c r="D1068" s="7"/>
      <c r="E1068" s="7"/>
      <c r="F1068" s="7"/>
      <c r="G1068" s="7"/>
      <c r="H1068" s="7"/>
      <c r="I1068" s="7"/>
      <c r="J1068" s="7"/>
      <c r="K1068" s="24"/>
    </row>
    <row r="1069" spans="2:11" ht="16.5" thickTop="1" thickBot="1" x14ac:dyDescent="0.3">
      <c r="B1069" s="13" t="s">
        <v>47</v>
      </c>
      <c r="C1069" s="39">
        <v>10</v>
      </c>
      <c r="D1069" s="7">
        <v>2113567</v>
      </c>
      <c r="E1069" s="7">
        <v>2153349</v>
      </c>
      <c r="F1069" s="7">
        <v>2192423</v>
      </c>
      <c r="G1069" s="7">
        <v>3365995</v>
      </c>
      <c r="H1069" s="7">
        <v>4132311</v>
      </c>
      <c r="I1069" s="7">
        <v>4203851</v>
      </c>
      <c r="J1069" s="7">
        <v>2901213</v>
      </c>
      <c r="K1069" s="24"/>
    </row>
    <row r="1070" spans="2:11" ht="16.5" thickTop="1" thickBot="1" x14ac:dyDescent="0.3">
      <c r="B1070" s="13" t="s">
        <v>48</v>
      </c>
      <c r="C1070" s="39">
        <v>20</v>
      </c>
      <c r="D1070" s="7">
        <v>2113567</v>
      </c>
      <c r="E1070" s="7">
        <v>2141307.6800000002</v>
      </c>
      <c r="F1070" s="7">
        <v>2192423</v>
      </c>
      <c r="G1070" s="7">
        <v>3365995</v>
      </c>
      <c r="H1070" s="7">
        <v>4122009.13</v>
      </c>
      <c r="I1070" s="7">
        <v>4203851</v>
      </c>
      <c r="J1070" s="7">
        <v>2901159.9</v>
      </c>
      <c r="K1070" s="24"/>
    </row>
    <row r="1071" spans="2:11" ht="16.5" thickTop="1" thickBot="1" x14ac:dyDescent="0.3">
      <c r="B1071" s="13" t="s">
        <v>49</v>
      </c>
      <c r="C1071" s="39">
        <v>30</v>
      </c>
      <c r="D1071" s="7">
        <v>0</v>
      </c>
      <c r="E1071" s="7">
        <v>12041.32</v>
      </c>
      <c r="F1071" s="7">
        <v>0</v>
      </c>
      <c r="G1071" s="7">
        <v>0</v>
      </c>
      <c r="H1071" s="7">
        <v>10301.870000000001</v>
      </c>
      <c r="I1071" s="7">
        <v>0</v>
      </c>
      <c r="J1071" s="7">
        <v>53.1</v>
      </c>
      <c r="K1071" s="24"/>
    </row>
    <row r="1072" spans="2:11" ht="16.5" thickTop="1" thickBot="1" x14ac:dyDescent="0.3">
      <c r="B1072" s="13" t="s">
        <v>12</v>
      </c>
      <c r="C1072" s="39">
        <v>40</v>
      </c>
      <c r="D1072" s="7">
        <v>0</v>
      </c>
      <c r="E1072" s="7">
        <v>0</v>
      </c>
      <c r="F1072" s="7">
        <v>0</v>
      </c>
      <c r="G1072" s="7">
        <v>0</v>
      </c>
      <c r="H1072" s="7">
        <v>0</v>
      </c>
      <c r="I1072" s="7">
        <v>0</v>
      </c>
      <c r="J1072" s="7">
        <v>0</v>
      </c>
      <c r="K1072" s="24"/>
    </row>
    <row r="1073" spans="2:11" ht="16.5" thickTop="1" thickBot="1" x14ac:dyDescent="0.3">
      <c r="B1073" s="13" t="s">
        <v>50</v>
      </c>
      <c r="C1073" s="39">
        <v>50</v>
      </c>
      <c r="D1073" s="7">
        <v>0</v>
      </c>
      <c r="E1073" s="7">
        <v>12041.32</v>
      </c>
      <c r="F1073" s="7">
        <v>0</v>
      </c>
      <c r="G1073" s="7">
        <v>0</v>
      </c>
      <c r="H1073" s="7">
        <v>10301.870000000001</v>
      </c>
      <c r="I1073" s="7">
        <v>0</v>
      </c>
      <c r="J1073" s="7">
        <v>53.1</v>
      </c>
      <c r="K1073" s="24"/>
    </row>
    <row r="1074" spans="2:11" ht="16.5" thickTop="1" thickBot="1" x14ac:dyDescent="0.3">
      <c r="B1074" s="11" t="s">
        <v>531</v>
      </c>
      <c r="C1074" s="39"/>
      <c r="D1074" s="7"/>
      <c r="E1074" s="7"/>
      <c r="F1074" s="7"/>
      <c r="G1074" s="7"/>
      <c r="H1074" s="7"/>
      <c r="I1074" s="7"/>
      <c r="J1074" s="7"/>
      <c r="K1074" s="24"/>
    </row>
    <row r="1075" spans="2:11" ht="16.5" thickTop="1" thickBot="1" x14ac:dyDescent="0.3">
      <c r="B1075" s="12" t="s">
        <v>16</v>
      </c>
      <c r="C1075" s="39"/>
      <c r="D1075" s="7"/>
      <c r="E1075" s="7"/>
      <c r="F1075" s="7"/>
      <c r="G1075" s="7"/>
      <c r="H1075" s="7"/>
      <c r="I1075" s="7"/>
      <c r="J1075" s="7"/>
      <c r="K1075" s="24"/>
    </row>
    <row r="1076" spans="2:11" ht="16.5" thickTop="1" thickBot="1" x14ac:dyDescent="0.3">
      <c r="B1076" s="13" t="s">
        <v>47</v>
      </c>
      <c r="C1076" s="39">
        <v>10</v>
      </c>
      <c r="D1076" s="7">
        <v>0</v>
      </c>
      <c r="E1076" s="7">
        <v>0</v>
      </c>
      <c r="F1076" s="7">
        <v>0</v>
      </c>
      <c r="G1076" s="7">
        <v>0</v>
      </c>
      <c r="H1076" s="7">
        <v>0</v>
      </c>
      <c r="I1076" s="7">
        <v>0</v>
      </c>
      <c r="J1076" s="7">
        <v>0</v>
      </c>
      <c r="K1076" s="24"/>
    </row>
    <row r="1077" spans="2:11" ht="16.5" thickTop="1" thickBot="1" x14ac:dyDescent="0.3">
      <c r="B1077" s="13" t="s">
        <v>48</v>
      </c>
      <c r="C1077" s="39">
        <v>20</v>
      </c>
      <c r="D1077" s="7">
        <v>0</v>
      </c>
      <c r="E1077" s="7">
        <v>0</v>
      </c>
      <c r="F1077" s="7">
        <v>0</v>
      </c>
      <c r="G1077" s="7">
        <v>0</v>
      </c>
      <c r="H1077" s="7">
        <v>0</v>
      </c>
      <c r="I1077" s="7">
        <v>0</v>
      </c>
      <c r="J1077" s="7">
        <v>0</v>
      </c>
      <c r="K1077" s="24"/>
    </row>
    <row r="1078" spans="2:11" ht="16.5" thickTop="1" thickBot="1" x14ac:dyDescent="0.3">
      <c r="B1078" s="13" t="s">
        <v>49</v>
      </c>
      <c r="C1078" s="39">
        <v>30</v>
      </c>
      <c r="D1078" s="7">
        <v>0</v>
      </c>
      <c r="E1078" s="7">
        <v>0</v>
      </c>
      <c r="F1078" s="7">
        <v>0</v>
      </c>
      <c r="G1078" s="7">
        <v>0</v>
      </c>
      <c r="H1078" s="7">
        <v>0</v>
      </c>
      <c r="I1078" s="7">
        <v>0</v>
      </c>
      <c r="J1078" s="7">
        <v>0</v>
      </c>
      <c r="K1078" s="24"/>
    </row>
    <row r="1079" spans="2:11" ht="16.5" thickTop="1" thickBot="1" x14ac:dyDescent="0.3">
      <c r="B1079" s="13" t="s">
        <v>12</v>
      </c>
      <c r="C1079" s="39">
        <v>40</v>
      </c>
      <c r="D1079" s="7">
        <v>0</v>
      </c>
      <c r="E1079" s="7">
        <v>0</v>
      </c>
      <c r="F1079" s="7">
        <v>0</v>
      </c>
      <c r="G1079" s="7">
        <v>0</v>
      </c>
      <c r="H1079" s="7">
        <v>0</v>
      </c>
      <c r="I1079" s="7">
        <v>0</v>
      </c>
      <c r="J1079" s="7">
        <v>0</v>
      </c>
      <c r="K1079" s="24"/>
    </row>
    <row r="1080" spans="2:11" ht="16.5" thickTop="1" thickBot="1" x14ac:dyDescent="0.3">
      <c r="B1080" s="13" t="s">
        <v>50</v>
      </c>
      <c r="C1080" s="39">
        <v>50</v>
      </c>
      <c r="D1080" s="7">
        <v>0</v>
      </c>
      <c r="E1080" s="7">
        <v>0</v>
      </c>
      <c r="F1080" s="7">
        <v>0</v>
      </c>
      <c r="G1080" s="7">
        <v>0</v>
      </c>
      <c r="H1080" s="7">
        <v>0</v>
      </c>
      <c r="I1080" s="7">
        <v>0</v>
      </c>
      <c r="J1080" s="7">
        <v>0</v>
      </c>
      <c r="K1080" s="24"/>
    </row>
    <row r="1081" spans="2:11" ht="16.5" thickTop="1" thickBot="1" x14ac:dyDescent="0.3">
      <c r="B1081" s="10" t="s">
        <v>215</v>
      </c>
      <c r="C1081" s="39"/>
      <c r="D1081" s="7"/>
      <c r="E1081" s="7"/>
      <c r="F1081" s="7"/>
      <c r="G1081" s="7"/>
      <c r="H1081" s="7"/>
      <c r="I1081" s="7"/>
      <c r="J1081" s="7"/>
      <c r="K1081" s="24"/>
    </row>
    <row r="1082" spans="2:11" ht="16.5" thickTop="1" thickBot="1" x14ac:dyDescent="0.3">
      <c r="B1082" s="11" t="s">
        <v>226</v>
      </c>
      <c r="C1082" s="39"/>
      <c r="D1082" s="7"/>
      <c r="E1082" s="7"/>
      <c r="F1082" s="7"/>
      <c r="G1082" s="7"/>
      <c r="H1082" s="7"/>
      <c r="I1082" s="7"/>
      <c r="J1082" s="7"/>
      <c r="K1082" s="24"/>
    </row>
    <row r="1083" spans="2:11" ht="16.5" thickTop="1" thickBot="1" x14ac:dyDescent="0.3">
      <c r="B1083" s="12" t="s">
        <v>223</v>
      </c>
      <c r="C1083" s="39"/>
      <c r="D1083" s="7"/>
      <c r="E1083" s="7"/>
      <c r="F1083" s="7"/>
      <c r="G1083" s="7"/>
      <c r="H1083" s="7"/>
      <c r="I1083" s="7"/>
      <c r="J1083" s="7"/>
      <c r="K1083" s="24"/>
    </row>
    <row r="1084" spans="2:11" ht="16.5" thickTop="1" thickBot="1" x14ac:dyDescent="0.3">
      <c r="B1084" s="13" t="s">
        <v>47</v>
      </c>
      <c r="C1084" s="39">
        <v>10</v>
      </c>
      <c r="D1084" s="7">
        <v>435381</v>
      </c>
      <c r="E1084" s="7">
        <v>388419.35</v>
      </c>
      <c r="F1084" s="7">
        <v>388271</v>
      </c>
      <c r="G1084" s="7">
        <v>437138</v>
      </c>
      <c r="H1084" s="7">
        <v>466260.41</v>
      </c>
      <c r="I1084" s="7">
        <v>591319.63</v>
      </c>
      <c r="J1084" s="7">
        <v>613631.85</v>
      </c>
      <c r="K1084" s="24"/>
    </row>
    <row r="1085" spans="2:11" ht="16.5" thickTop="1" thickBot="1" x14ac:dyDescent="0.3">
      <c r="B1085" s="13" t="s">
        <v>48</v>
      </c>
      <c r="C1085" s="39">
        <v>20</v>
      </c>
      <c r="D1085" s="7">
        <v>433034.65</v>
      </c>
      <c r="E1085" s="7">
        <v>387345.09</v>
      </c>
      <c r="F1085" s="7">
        <v>377875.69</v>
      </c>
      <c r="G1085" s="7">
        <v>402828.59</v>
      </c>
      <c r="H1085" s="7">
        <v>439269.78</v>
      </c>
      <c r="I1085" s="7">
        <v>566822.78</v>
      </c>
      <c r="J1085" s="7">
        <v>453654.37</v>
      </c>
      <c r="K1085" s="24"/>
    </row>
    <row r="1086" spans="2:11" ht="16.5" thickTop="1" thickBot="1" x14ac:dyDescent="0.3">
      <c r="B1086" s="13" t="s">
        <v>49</v>
      </c>
      <c r="C1086" s="39">
        <v>30</v>
      </c>
      <c r="D1086" s="7">
        <v>2346.35</v>
      </c>
      <c r="E1086" s="7">
        <v>1074.26</v>
      </c>
      <c r="F1086" s="7">
        <v>10395.31</v>
      </c>
      <c r="G1086" s="7">
        <v>34309.410000000003</v>
      </c>
      <c r="H1086" s="7">
        <v>26990.63</v>
      </c>
      <c r="I1086" s="7">
        <v>24496.85</v>
      </c>
      <c r="J1086" s="7">
        <v>159977.48000000001</v>
      </c>
      <c r="K1086" s="24"/>
    </row>
    <row r="1087" spans="2:11" ht="16.5" thickTop="1" thickBot="1" x14ac:dyDescent="0.3">
      <c r="B1087" s="13" t="s">
        <v>12</v>
      </c>
      <c r="C1087" s="39">
        <v>40</v>
      </c>
      <c r="D1087" s="7">
        <v>0</v>
      </c>
      <c r="E1087" s="7">
        <v>0</v>
      </c>
      <c r="F1087" s="7">
        <v>0</v>
      </c>
      <c r="G1087" s="7">
        <v>0</v>
      </c>
      <c r="H1087" s="7">
        <v>0</v>
      </c>
      <c r="I1087" s="7">
        <v>0</v>
      </c>
      <c r="J1087" s="7">
        <v>0</v>
      </c>
      <c r="K1087" s="24"/>
    </row>
    <row r="1088" spans="2:11" ht="16.5" thickTop="1" thickBot="1" x14ac:dyDescent="0.3">
      <c r="B1088" s="13" t="s">
        <v>50</v>
      </c>
      <c r="C1088" s="39">
        <v>50</v>
      </c>
      <c r="D1088" s="7">
        <v>2346.35</v>
      </c>
      <c r="E1088" s="7">
        <v>1074.26</v>
      </c>
      <c r="F1088" s="7">
        <v>10395.31</v>
      </c>
      <c r="G1088" s="7">
        <v>34309.410000000003</v>
      </c>
      <c r="H1088" s="7">
        <v>26990.63</v>
      </c>
      <c r="I1088" s="7">
        <v>24496.85</v>
      </c>
      <c r="J1088" s="7">
        <v>159977.48000000001</v>
      </c>
      <c r="K1088" s="24"/>
    </row>
    <row r="1089" spans="2:11" ht="16.5" thickTop="1" thickBot="1" x14ac:dyDescent="0.3">
      <c r="B1089" s="11" t="s">
        <v>218</v>
      </c>
      <c r="C1089" s="39"/>
      <c r="D1089" s="7"/>
      <c r="E1089" s="7"/>
      <c r="F1089" s="7"/>
      <c r="G1089" s="7"/>
      <c r="H1089" s="7"/>
      <c r="I1089" s="7"/>
      <c r="J1089" s="7"/>
      <c r="K1089" s="24"/>
    </row>
    <row r="1090" spans="2:11" ht="16.5" thickTop="1" thickBot="1" x14ac:dyDescent="0.3">
      <c r="B1090" s="12" t="s">
        <v>73</v>
      </c>
      <c r="C1090" s="39"/>
      <c r="D1090" s="7"/>
      <c r="E1090" s="7"/>
      <c r="F1090" s="7"/>
      <c r="G1090" s="7"/>
      <c r="H1090" s="7"/>
      <c r="I1090" s="7"/>
      <c r="J1090" s="7"/>
      <c r="K1090" s="24"/>
    </row>
    <row r="1091" spans="2:11" ht="16.5" thickTop="1" thickBot="1" x14ac:dyDescent="0.3">
      <c r="B1091" s="13" t="s">
        <v>47</v>
      </c>
      <c r="C1091" s="39">
        <v>10</v>
      </c>
      <c r="D1091" s="7">
        <v>0</v>
      </c>
      <c r="E1091" s="7">
        <v>0</v>
      </c>
      <c r="F1091" s="7">
        <v>0</v>
      </c>
      <c r="G1091" s="7">
        <v>0</v>
      </c>
      <c r="H1091" s="7">
        <v>1257228</v>
      </c>
      <c r="I1091" s="7">
        <v>884441.76</v>
      </c>
      <c r="J1091" s="7">
        <v>885913.14</v>
      </c>
      <c r="K1091" s="24"/>
    </row>
    <row r="1092" spans="2:11" ht="16.5" thickTop="1" thickBot="1" x14ac:dyDescent="0.3">
      <c r="B1092" s="13" t="s">
        <v>48</v>
      </c>
      <c r="C1092" s="39">
        <v>20</v>
      </c>
      <c r="D1092" s="7">
        <v>0</v>
      </c>
      <c r="E1092" s="7">
        <v>0</v>
      </c>
      <c r="F1092" s="7">
        <v>0</v>
      </c>
      <c r="G1092" s="7">
        <v>0</v>
      </c>
      <c r="H1092" s="7">
        <v>436021.24</v>
      </c>
      <c r="I1092" s="7">
        <v>815300.62</v>
      </c>
      <c r="J1092" s="7">
        <v>812872.61</v>
      </c>
      <c r="K1092" s="24"/>
    </row>
    <row r="1093" spans="2:11" ht="16.5" thickTop="1" thickBot="1" x14ac:dyDescent="0.3">
      <c r="B1093" s="13" t="s">
        <v>49</v>
      </c>
      <c r="C1093" s="39">
        <v>30</v>
      </c>
      <c r="D1093" s="7">
        <v>0</v>
      </c>
      <c r="E1093" s="7">
        <v>0</v>
      </c>
      <c r="F1093" s="7">
        <v>0</v>
      </c>
      <c r="G1093" s="7">
        <v>0</v>
      </c>
      <c r="H1093" s="7">
        <v>821206.76</v>
      </c>
      <c r="I1093" s="7">
        <v>69141.14</v>
      </c>
      <c r="J1093" s="7">
        <v>73040.53</v>
      </c>
      <c r="K1093" s="24"/>
    </row>
    <row r="1094" spans="2:11" ht="16.5" thickTop="1" thickBot="1" x14ac:dyDescent="0.3">
      <c r="B1094" s="13" t="s">
        <v>12</v>
      </c>
      <c r="C1094" s="39">
        <v>40</v>
      </c>
      <c r="D1094" s="7">
        <v>0</v>
      </c>
      <c r="E1094" s="7">
        <v>0</v>
      </c>
      <c r="F1094" s="7">
        <v>0</v>
      </c>
      <c r="G1094" s="7">
        <v>0</v>
      </c>
      <c r="H1094" s="7">
        <v>0</v>
      </c>
      <c r="I1094" s="7">
        <v>0</v>
      </c>
      <c r="J1094" s="7">
        <v>0</v>
      </c>
      <c r="K1094" s="24"/>
    </row>
    <row r="1095" spans="2:11" ht="16.5" thickTop="1" thickBot="1" x14ac:dyDescent="0.3">
      <c r="B1095" s="13" t="s">
        <v>50</v>
      </c>
      <c r="C1095" s="39">
        <v>50</v>
      </c>
      <c r="D1095" s="7">
        <v>0</v>
      </c>
      <c r="E1095" s="7">
        <v>0</v>
      </c>
      <c r="F1095" s="7">
        <v>0</v>
      </c>
      <c r="G1095" s="7">
        <v>0</v>
      </c>
      <c r="H1095" s="7">
        <v>821206.76</v>
      </c>
      <c r="I1095" s="7">
        <v>69141.14</v>
      </c>
      <c r="J1095" s="7">
        <v>73040.53</v>
      </c>
      <c r="K1095" s="24"/>
    </row>
    <row r="1096" spans="2:11" ht="16.5" thickTop="1" thickBot="1" x14ac:dyDescent="0.3">
      <c r="B1096" s="12" t="s">
        <v>220</v>
      </c>
      <c r="C1096" s="39"/>
      <c r="D1096" s="7"/>
      <c r="E1096" s="7"/>
      <c r="F1096" s="7"/>
      <c r="G1096" s="7"/>
      <c r="H1096" s="7"/>
      <c r="I1096" s="7"/>
      <c r="J1096" s="7"/>
      <c r="K1096" s="24"/>
    </row>
    <row r="1097" spans="2:11" ht="16.5" thickTop="1" thickBot="1" x14ac:dyDescent="0.3">
      <c r="B1097" s="13" t="s">
        <v>47</v>
      </c>
      <c r="C1097" s="39">
        <v>10</v>
      </c>
      <c r="D1097" s="7">
        <v>787268</v>
      </c>
      <c r="E1097" s="7">
        <v>783100.78</v>
      </c>
      <c r="F1097" s="7">
        <v>801225</v>
      </c>
      <c r="G1097" s="7">
        <v>956902.76</v>
      </c>
      <c r="H1097" s="7">
        <v>929410</v>
      </c>
      <c r="I1097" s="7">
        <v>998494.43</v>
      </c>
      <c r="J1097" s="7">
        <v>1200645.81</v>
      </c>
      <c r="K1097" s="24"/>
    </row>
    <row r="1098" spans="2:11" ht="16.5" thickTop="1" thickBot="1" x14ac:dyDescent="0.3">
      <c r="B1098" s="13" t="s">
        <v>48</v>
      </c>
      <c r="C1098" s="39">
        <v>20</v>
      </c>
      <c r="D1098" s="7">
        <v>779733.22</v>
      </c>
      <c r="E1098" s="7">
        <v>764862.27</v>
      </c>
      <c r="F1098" s="7">
        <v>667309.42000000004</v>
      </c>
      <c r="G1098" s="7">
        <v>873829.95</v>
      </c>
      <c r="H1098" s="7">
        <v>901441.57</v>
      </c>
      <c r="I1098" s="7">
        <v>983094.62</v>
      </c>
      <c r="J1098" s="7">
        <v>1099302.18</v>
      </c>
      <c r="K1098" s="24"/>
    </row>
    <row r="1099" spans="2:11" ht="16.5" thickTop="1" thickBot="1" x14ac:dyDescent="0.3">
      <c r="B1099" s="13" t="s">
        <v>49</v>
      </c>
      <c r="C1099" s="39">
        <v>30</v>
      </c>
      <c r="D1099" s="7">
        <v>7534.78</v>
      </c>
      <c r="E1099" s="7">
        <v>18238.509999999998</v>
      </c>
      <c r="F1099" s="7">
        <v>133915.57999999999</v>
      </c>
      <c r="G1099" s="7">
        <v>83072.81</v>
      </c>
      <c r="H1099" s="7">
        <v>27968.43</v>
      </c>
      <c r="I1099" s="7">
        <v>15399.81</v>
      </c>
      <c r="J1099" s="7">
        <v>101343.63</v>
      </c>
      <c r="K1099" s="24"/>
    </row>
    <row r="1100" spans="2:11" ht="16.5" thickTop="1" thickBot="1" x14ac:dyDescent="0.3">
      <c r="B1100" s="13" t="s">
        <v>12</v>
      </c>
      <c r="C1100" s="39">
        <v>40</v>
      </c>
      <c r="D1100" s="7">
        <v>0</v>
      </c>
      <c r="E1100" s="7">
        <v>0</v>
      </c>
      <c r="F1100" s="7">
        <v>0</v>
      </c>
      <c r="G1100" s="7">
        <v>0</v>
      </c>
      <c r="H1100" s="7">
        <v>0</v>
      </c>
      <c r="I1100" s="7">
        <v>0</v>
      </c>
      <c r="J1100" s="7">
        <v>0</v>
      </c>
      <c r="K1100" s="24"/>
    </row>
    <row r="1101" spans="2:11" ht="16.5" thickTop="1" thickBot="1" x14ac:dyDescent="0.3">
      <c r="B1101" s="13" t="s">
        <v>50</v>
      </c>
      <c r="C1101" s="39">
        <v>50</v>
      </c>
      <c r="D1101" s="7">
        <v>7534.78</v>
      </c>
      <c r="E1101" s="7">
        <v>18238.509999999998</v>
      </c>
      <c r="F1101" s="7">
        <v>133915.57999999999</v>
      </c>
      <c r="G1101" s="7">
        <v>83072.81</v>
      </c>
      <c r="H1101" s="7">
        <v>27968.43</v>
      </c>
      <c r="I1101" s="7">
        <v>15399.81</v>
      </c>
      <c r="J1101" s="7">
        <v>101343.63</v>
      </c>
      <c r="K1101" s="24"/>
    </row>
    <row r="1102" spans="2:11" ht="16.5" thickTop="1" thickBot="1" x14ac:dyDescent="0.3">
      <c r="B1102" s="12" t="s">
        <v>89</v>
      </c>
      <c r="C1102" s="39"/>
      <c r="D1102" s="7"/>
      <c r="E1102" s="7"/>
      <c r="F1102" s="7"/>
      <c r="G1102" s="7"/>
      <c r="H1102" s="7"/>
      <c r="I1102" s="7"/>
      <c r="J1102" s="7"/>
      <c r="K1102" s="24"/>
    </row>
    <row r="1103" spans="2:11" ht="16.5" thickTop="1" thickBot="1" x14ac:dyDescent="0.3">
      <c r="B1103" s="13" t="s">
        <v>47</v>
      </c>
      <c r="C1103" s="39">
        <v>10</v>
      </c>
      <c r="D1103" s="7">
        <v>678231</v>
      </c>
      <c r="E1103" s="7">
        <v>835738.23</v>
      </c>
      <c r="F1103" s="7">
        <v>375148</v>
      </c>
      <c r="G1103" s="7">
        <v>591896.56999999995</v>
      </c>
      <c r="H1103" s="7">
        <v>375445</v>
      </c>
      <c r="I1103" s="7">
        <v>544056.06999999995</v>
      </c>
      <c r="J1103" s="7">
        <v>550127.9</v>
      </c>
      <c r="K1103" s="24"/>
    </row>
    <row r="1104" spans="2:11" ht="16.5" thickTop="1" thickBot="1" x14ac:dyDescent="0.3">
      <c r="B1104" s="13" t="s">
        <v>48</v>
      </c>
      <c r="C1104" s="39">
        <v>20</v>
      </c>
      <c r="D1104" s="7">
        <v>189799.77</v>
      </c>
      <c r="E1104" s="7">
        <v>148727.04000000001</v>
      </c>
      <c r="F1104" s="7">
        <v>172830.58</v>
      </c>
      <c r="G1104" s="7">
        <v>277257.96000000002</v>
      </c>
      <c r="H1104" s="7">
        <v>52704.93</v>
      </c>
      <c r="I1104" s="7">
        <v>281146.17</v>
      </c>
      <c r="J1104" s="7">
        <v>281919.28000000003</v>
      </c>
      <c r="K1104" s="24"/>
    </row>
    <row r="1105" spans="2:11" ht="16.5" thickTop="1" thickBot="1" x14ac:dyDescent="0.3">
      <c r="B1105" s="13" t="s">
        <v>49</v>
      </c>
      <c r="C1105" s="39">
        <v>30</v>
      </c>
      <c r="D1105" s="7">
        <v>488431.23</v>
      </c>
      <c r="E1105" s="7">
        <v>687011.19</v>
      </c>
      <c r="F1105" s="7">
        <v>202317.42</v>
      </c>
      <c r="G1105" s="7">
        <v>314638.61</v>
      </c>
      <c r="H1105" s="7">
        <v>322740.07</v>
      </c>
      <c r="I1105" s="7">
        <v>262909.90000000002</v>
      </c>
      <c r="J1105" s="7">
        <v>268208.62</v>
      </c>
      <c r="K1105" s="24"/>
    </row>
    <row r="1106" spans="2:11" ht="16.5" thickTop="1" thickBot="1" x14ac:dyDescent="0.3">
      <c r="B1106" s="13" t="s">
        <v>12</v>
      </c>
      <c r="C1106" s="39">
        <v>40</v>
      </c>
      <c r="D1106" s="7">
        <v>0</v>
      </c>
      <c r="E1106" s="7">
        <v>0</v>
      </c>
      <c r="F1106" s="7">
        <v>0</v>
      </c>
      <c r="G1106" s="7">
        <v>0</v>
      </c>
      <c r="H1106" s="7">
        <v>0</v>
      </c>
      <c r="I1106" s="7">
        <v>0</v>
      </c>
      <c r="J1106" s="7">
        <v>0</v>
      </c>
      <c r="K1106" s="24"/>
    </row>
    <row r="1107" spans="2:11" ht="16.5" thickTop="1" thickBot="1" x14ac:dyDescent="0.3">
      <c r="B1107" s="13" t="s">
        <v>50</v>
      </c>
      <c r="C1107" s="39">
        <v>50</v>
      </c>
      <c r="D1107" s="7">
        <v>488431.23</v>
      </c>
      <c r="E1107" s="7">
        <v>687011.19</v>
      </c>
      <c r="F1107" s="7">
        <v>202317.42</v>
      </c>
      <c r="G1107" s="7">
        <v>314638.61</v>
      </c>
      <c r="H1107" s="7">
        <v>322740.07</v>
      </c>
      <c r="I1107" s="7">
        <v>262909.90000000002</v>
      </c>
      <c r="J1107" s="7">
        <v>268208.62</v>
      </c>
      <c r="K1107" s="24"/>
    </row>
    <row r="1108" spans="2:11" ht="16.5" thickTop="1" thickBot="1" x14ac:dyDescent="0.3">
      <c r="B1108" s="12" t="s">
        <v>222</v>
      </c>
      <c r="C1108" s="39"/>
      <c r="D1108" s="7"/>
      <c r="E1108" s="7"/>
      <c r="F1108" s="7"/>
      <c r="G1108" s="7"/>
      <c r="H1108" s="7"/>
      <c r="I1108" s="7"/>
      <c r="J1108" s="7"/>
      <c r="K1108" s="24"/>
    </row>
    <row r="1109" spans="2:11" ht="16.5" thickTop="1" thickBot="1" x14ac:dyDescent="0.3">
      <c r="B1109" s="13" t="s">
        <v>47</v>
      </c>
      <c r="C1109" s="39">
        <v>10</v>
      </c>
      <c r="D1109" s="7">
        <v>0</v>
      </c>
      <c r="E1109" s="7">
        <v>0</v>
      </c>
      <c r="F1109" s="7">
        <v>0</v>
      </c>
      <c r="G1109" s="7">
        <v>0</v>
      </c>
      <c r="H1109" s="7">
        <v>0</v>
      </c>
      <c r="I1109" s="7">
        <v>0</v>
      </c>
      <c r="J1109" s="7">
        <v>0</v>
      </c>
      <c r="K1109" s="24"/>
    </row>
    <row r="1110" spans="2:11" ht="16.5" thickTop="1" thickBot="1" x14ac:dyDescent="0.3">
      <c r="B1110" s="13" t="s">
        <v>48</v>
      </c>
      <c r="C1110" s="39">
        <v>20</v>
      </c>
      <c r="D1110" s="7">
        <v>0</v>
      </c>
      <c r="E1110" s="7">
        <v>0</v>
      </c>
      <c r="F1110" s="7">
        <v>0</v>
      </c>
      <c r="G1110" s="7">
        <v>0</v>
      </c>
      <c r="H1110" s="7">
        <v>0</v>
      </c>
      <c r="I1110" s="7">
        <v>0</v>
      </c>
      <c r="J1110" s="7">
        <v>0</v>
      </c>
      <c r="K1110" s="24"/>
    </row>
    <row r="1111" spans="2:11" ht="16.5" thickTop="1" thickBot="1" x14ac:dyDescent="0.3">
      <c r="B1111" s="13" t="s">
        <v>49</v>
      </c>
      <c r="C1111" s="39">
        <v>30</v>
      </c>
      <c r="D1111" s="7">
        <v>0</v>
      </c>
      <c r="E1111" s="7">
        <v>0</v>
      </c>
      <c r="F1111" s="7">
        <v>0</v>
      </c>
      <c r="G1111" s="7">
        <v>0</v>
      </c>
      <c r="H1111" s="7">
        <v>0</v>
      </c>
      <c r="I1111" s="7">
        <v>0</v>
      </c>
      <c r="J1111" s="7">
        <v>0</v>
      </c>
      <c r="K1111" s="24"/>
    </row>
    <row r="1112" spans="2:11" ht="16.5" thickTop="1" thickBot="1" x14ac:dyDescent="0.3">
      <c r="B1112" s="13" t="s">
        <v>12</v>
      </c>
      <c r="C1112" s="39">
        <v>40</v>
      </c>
      <c r="D1112" s="7">
        <v>0</v>
      </c>
      <c r="E1112" s="7">
        <v>0</v>
      </c>
      <c r="F1112" s="7">
        <v>0</v>
      </c>
      <c r="G1112" s="7">
        <v>0</v>
      </c>
      <c r="H1112" s="7">
        <v>0</v>
      </c>
      <c r="I1112" s="7">
        <v>0</v>
      </c>
      <c r="J1112" s="7">
        <v>0</v>
      </c>
      <c r="K1112" s="24"/>
    </row>
    <row r="1113" spans="2:11" ht="16.5" thickTop="1" thickBot="1" x14ac:dyDescent="0.3">
      <c r="B1113" s="13" t="s">
        <v>50</v>
      </c>
      <c r="C1113" s="39">
        <v>50</v>
      </c>
      <c r="D1113" s="7">
        <v>0</v>
      </c>
      <c r="E1113" s="7">
        <v>0</v>
      </c>
      <c r="F1113" s="7">
        <v>0</v>
      </c>
      <c r="G1113" s="7">
        <v>0</v>
      </c>
      <c r="H1113" s="7">
        <v>0</v>
      </c>
      <c r="I1113" s="7">
        <v>0</v>
      </c>
      <c r="J1113" s="7">
        <v>0</v>
      </c>
      <c r="K1113" s="24"/>
    </row>
    <row r="1114" spans="2:11" ht="16.5" thickTop="1" thickBot="1" x14ac:dyDescent="0.3">
      <c r="B1114" s="12" t="s">
        <v>223</v>
      </c>
      <c r="C1114" s="39"/>
      <c r="D1114" s="7"/>
      <c r="E1114" s="7"/>
      <c r="F1114" s="7"/>
      <c r="G1114" s="7"/>
      <c r="H1114" s="7"/>
      <c r="I1114" s="7"/>
      <c r="J1114" s="7"/>
      <c r="K1114" s="24"/>
    </row>
    <row r="1115" spans="2:11" ht="16.5" thickTop="1" thickBot="1" x14ac:dyDescent="0.3">
      <c r="B1115" s="13" t="s">
        <v>47</v>
      </c>
      <c r="C1115" s="39">
        <v>10</v>
      </c>
      <c r="D1115" s="7">
        <v>4600937</v>
      </c>
      <c r="E1115" s="7">
        <v>4959212.04</v>
      </c>
      <c r="F1115" s="7">
        <v>6604790</v>
      </c>
      <c r="G1115" s="7">
        <v>7606363.79</v>
      </c>
      <c r="H1115" s="7">
        <v>14313740.73</v>
      </c>
      <c r="I1115" s="7">
        <v>16504479</v>
      </c>
      <c r="J1115" s="7">
        <v>13737663.630000001</v>
      </c>
      <c r="K1115" s="24"/>
    </row>
    <row r="1116" spans="2:11" ht="16.5" thickTop="1" thickBot="1" x14ac:dyDescent="0.3">
      <c r="B1116" s="13" t="s">
        <v>48</v>
      </c>
      <c r="C1116" s="39">
        <v>20</v>
      </c>
      <c r="D1116" s="7">
        <v>4446222.96</v>
      </c>
      <c r="E1116" s="7">
        <v>4841584.3499999996</v>
      </c>
      <c r="F1116" s="7">
        <v>5694169.0800000001</v>
      </c>
      <c r="G1116" s="7">
        <v>6600135.5199999996</v>
      </c>
      <c r="H1116" s="7">
        <v>8952322.5899999999</v>
      </c>
      <c r="I1116" s="7">
        <v>12959625.199999999</v>
      </c>
      <c r="J1116" s="7">
        <v>11429141.18</v>
      </c>
      <c r="K1116" s="24"/>
    </row>
    <row r="1117" spans="2:11" ht="16.5" thickTop="1" thickBot="1" x14ac:dyDescent="0.3">
      <c r="B1117" s="13" t="s">
        <v>49</v>
      </c>
      <c r="C1117" s="39">
        <v>30</v>
      </c>
      <c r="D1117" s="7">
        <v>154714.04</v>
      </c>
      <c r="E1117" s="7">
        <v>117627.69</v>
      </c>
      <c r="F1117" s="7">
        <v>910620.92</v>
      </c>
      <c r="G1117" s="7">
        <v>1006228.27</v>
      </c>
      <c r="H1117" s="7">
        <v>5361418.1399999997</v>
      </c>
      <c r="I1117" s="7">
        <v>3544853.8</v>
      </c>
      <c r="J1117" s="7">
        <v>2308522.4500000002</v>
      </c>
      <c r="K1117" s="24"/>
    </row>
    <row r="1118" spans="2:11" ht="16.5" thickTop="1" thickBot="1" x14ac:dyDescent="0.3">
      <c r="B1118" s="13" t="s">
        <v>12</v>
      </c>
      <c r="C1118" s="39">
        <v>40</v>
      </c>
      <c r="D1118" s="7">
        <v>0</v>
      </c>
      <c r="E1118" s="7">
        <v>0</v>
      </c>
      <c r="F1118" s="7">
        <v>0</v>
      </c>
      <c r="G1118" s="7">
        <v>0</v>
      </c>
      <c r="H1118" s="7">
        <v>395221.09</v>
      </c>
      <c r="I1118" s="7">
        <v>544099.09</v>
      </c>
      <c r="J1118" s="7">
        <v>287113.61</v>
      </c>
      <c r="K1118" s="24"/>
    </row>
    <row r="1119" spans="2:11" ht="16.5" thickTop="1" thickBot="1" x14ac:dyDescent="0.3">
      <c r="B1119" s="13" t="s">
        <v>50</v>
      </c>
      <c r="C1119" s="39">
        <v>50</v>
      </c>
      <c r="D1119" s="7">
        <v>154714.04</v>
      </c>
      <c r="E1119" s="7">
        <v>117627.69</v>
      </c>
      <c r="F1119" s="7">
        <v>910620.92</v>
      </c>
      <c r="G1119" s="7">
        <v>1006228.27</v>
      </c>
      <c r="H1119" s="7">
        <v>4966197.05</v>
      </c>
      <c r="I1119" s="7">
        <v>3000754.71</v>
      </c>
      <c r="J1119" s="7">
        <v>2021408.8400000003</v>
      </c>
      <c r="K1119" s="24"/>
    </row>
    <row r="1120" spans="2:11" ht="16.5" thickTop="1" thickBot="1" x14ac:dyDescent="0.3">
      <c r="B1120" s="11" t="s">
        <v>229</v>
      </c>
      <c r="C1120" s="39"/>
      <c r="D1120" s="7"/>
      <c r="E1120" s="7"/>
      <c r="F1120" s="7"/>
      <c r="G1120" s="7"/>
      <c r="H1120" s="7"/>
      <c r="I1120" s="7"/>
      <c r="J1120" s="7"/>
      <c r="K1120" s="24"/>
    </row>
    <row r="1121" spans="2:11" ht="16.5" thickTop="1" thickBot="1" x14ac:dyDescent="0.3">
      <c r="B1121" s="12" t="s">
        <v>231</v>
      </c>
      <c r="C1121" s="39"/>
      <c r="D1121" s="7"/>
      <c r="E1121" s="7"/>
      <c r="F1121" s="7"/>
      <c r="G1121" s="7"/>
      <c r="H1121" s="7"/>
      <c r="I1121" s="7"/>
      <c r="J1121" s="7"/>
      <c r="K1121" s="24"/>
    </row>
    <row r="1122" spans="2:11" ht="16.5" thickTop="1" thickBot="1" x14ac:dyDescent="0.3">
      <c r="B1122" s="13" t="s">
        <v>47</v>
      </c>
      <c r="C1122" s="39">
        <v>10</v>
      </c>
      <c r="D1122" s="7">
        <v>22278049.449999999</v>
      </c>
      <c r="E1122" s="7">
        <v>22464642.07</v>
      </c>
      <c r="F1122" s="7">
        <v>23465544.449999999</v>
      </c>
      <c r="G1122" s="7">
        <v>30074980.670000002</v>
      </c>
      <c r="H1122" s="7">
        <v>34750512.079999998</v>
      </c>
      <c r="I1122" s="7">
        <v>36954811</v>
      </c>
      <c r="J1122" s="7">
        <v>41745427.32</v>
      </c>
      <c r="K1122" s="24"/>
    </row>
    <row r="1123" spans="2:11" ht="16.5" thickTop="1" thickBot="1" x14ac:dyDescent="0.3">
      <c r="B1123" s="13" t="s">
        <v>48</v>
      </c>
      <c r="C1123" s="39">
        <v>20</v>
      </c>
      <c r="D1123" s="7">
        <v>22138319.390000001</v>
      </c>
      <c r="E1123" s="7">
        <v>22277588.030000001</v>
      </c>
      <c r="F1123" s="7">
        <v>23434199.780000001</v>
      </c>
      <c r="G1123" s="7">
        <v>29896777.59</v>
      </c>
      <c r="H1123" s="7">
        <v>34737853.200000003</v>
      </c>
      <c r="I1123" s="7">
        <v>36911534.799999997</v>
      </c>
      <c r="J1123" s="7">
        <v>41393859.380000003</v>
      </c>
      <c r="K1123" s="24"/>
    </row>
    <row r="1124" spans="2:11" ht="16.5" thickTop="1" thickBot="1" x14ac:dyDescent="0.3">
      <c r="B1124" s="13" t="s">
        <v>49</v>
      </c>
      <c r="C1124" s="39">
        <v>30</v>
      </c>
      <c r="D1124" s="7">
        <v>139730.06</v>
      </c>
      <c r="E1124" s="7">
        <v>187054.04</v>
      </c>
      <c r="F1124" s="7">
        <v>31344.67</v>
      </c>
      <c r="G1124" s="7">
        <v>178203.08</v>
      </c>
      <c r="H1124" s="7">
        <v>12658.88</v>
      </c>
      <c r="I1124" s="7">
        <v>43276.2</v>
      </c>
      <c r="J1124" s="7">
        <v>351567.94</v>
      </c>
      <c r="K1124" s="24"/>
    </row>
    <row r="1125" spans="2:11" ht="16.5" thickTop="1" thickBot="1" x14ac:dyDescent="0.3">
      <c r="B1125" s="13" t="s">
        <v>12</v>
      </c>
      <c r="C1125" s="39">
        <v>40</v>
      </c>
      <c r="D1125" s="7">
        <v>0</v>
      </c>
      <c r="E1125" s="7">
        <v>0</v>
      </c>
      <c r="F1125" s="7">
        <v>0</v>
      </c>
      <c r="G1125" s="7">
        <v>0</v>
      </c>
      <c r="H1125" s="7">
        <v>0</v>
      </c>
      <c r="I1125" s="7">
        <v>0</v>
      </c>
      <c r="J1125" s="7">
        <v>0</v>
      </c>
      <c r="K1125" s="24"/>
    </row>
    <row r="1126" spans="2:11" ht="16.5" thickTop="1" thickBot="1" x14ac:dyDescent="0.3">
      <c r="B1126" s="13" t="s">
        <v>50</v>
      </c>
      <c r="C1126" s="39">
        <v>50</v>
      </c>
      <c r="D1126" s="7">
        <v>139730.06</v>
      </c>
      <c r="E1126" s="7">
        <v>187054.04</v>
      </c>
      <c r="F1126" s="7">
        <v>31344.67</v>
      </c>
      <c r="G1126" s="7">
        <v>178203.08</v>
      </c>
      <c r="H1126" s="7">
        <v>12658.88</v>
      </c>
      <c r="I1126" s="7">
        <v>43276.2</v>
      </c>
      <c r="J1126" s="7">
        <v>351567.94</v>
      </c>
      <c r="K1126" s="24"/>
    </row>
    <row r="1127" spans="2:11" ht="16.5" thickTop="1" thickBot="1" x14ac:dyDescent="0.3">
      <c r="B1127" s="12" t="s">
        <v>233</v>
      </c>
      <c r="C1127" s="39"/>
      <c r="D1127" s="7"/>
      <c r="E1127" s="7"/>
      <c r="F1127" s="7"/>
      <c r="G1127" s="7"/>
      <c r="H1127" s="7"/>
      <c r="I1127" s="7"/>
      <c r="J1127" s="7"/>
      <c r="K1127" s="24"/>
    </row>
    <row r="1128" spans="2:11" ht="16.5" thickTop="1" thickBot="1" x14ac:dyDescent="0.3">
      <c r="B1128" s="13" t="s">
        <v>47</v>
      </c>
      <c r="C1128" s="39">
        <v>10</v>
      </c>
      <c r="D1128" s="7">
        <v>2100933</v>
      </c>
      <c r="E1128" s="7">
        <v>2364557.62</v>
      </c>
      <c r="F1128" s="7">
        <v>2255711</v>
      </c>
      <c r="G1128" s="7">
        <v>2477366.77</v>
      </c>
      <c r="H1128" s="7">
        <v>2674170</v>
      </c>
      <c r="I1128" s="7">
        <v>3511670</v>
      </c>
      <c r="J1128" s="7">
        <v>4789810.8499999996</v>
      </c>
      <c r="K1128" s="24"/>
    </row>
    <row r="1129" spans="2:11" ht="16.5" thickTop="1" thickBot="1" x14ac:dyDescent="0.3">
      <c r="B1129" s="13" t="s">
        <v>48</v>
      </c>
      <c r="C1129" s="39">
        <v>20</v>
      </c>
      <c r="D1129" s="7">
        <v>2003395.38</v>
      </c>
      <c r="E1129" s="7">
        <v>2292238.2200000002</v>
      </c>
      <c r="F1129" s="7">
        <v>2254055.23</v>
      </c>
      <c r="G1129" s="7">
        <v>2446909.4399999999</v>
      </c>
      <c r="H1129" s="7">
        <v>2663246.9</v>
      </c>
      <c r="I1129" s="7">
        <v>3212874.15</v>
      </c>
      <c r="J1129" s="7">
        <v>4302379.96</v>
      </c>
      <c r="K1129" s="24"/>
    </row>
    <row r="1130" spans="2:11" ht="16.5" thickTop="1" thickBot="1" x14ac:dyDescent="0.3">
      <c r="B1130" s="13" t="s">
        <v>49</v>
      </c>
      <c r="C1130" s="39">
        <v>30</v>
      </c>
      <c r="D1130" s="7">
        <v>97537.62</v>
      </c>
      <c r="E1130" s="7">
        <v>72319.399999999994</v>
      </c>
      <c r="F1130" s="7">
        <v>1655.77</v>
      </c>
      <c r="G1130" s="7">
        <v>30457.33</v>
      </c>
      <c r="H1130" s="7">
        <v>10923.1</v>
      </c>
      <c r="I1130" s="7">
        <v>298795.84999999998</v>
      </c>
      <c r="J1130" s="7">
        <v>487430.89</v>
      </c>
      <c r="K1130" s="24"/>
    </row>
    <row r="1131" spans="2:11" ht="16.5" thickTop="1" thickBot="1" x14ac:dyDescent="0.3">
      <c r="B1131" s="13" t="s">
        <v>12</v>
      </c>
      <c r="C1131" s="39">
        <v>40</v>
      </c>
      <c r="D1131" s="7">
        <v>0</v>
      </c>
      <c r="E1131" s="7">
        <v>0</v>
      </c>
      <c r="F1131" s="7">
        <v>0</v>
      </c>
      <c r="G1131" s="7">
        <v>0</v>
      </c>
      <c r="H1131" s="7">
        <v>0</v>
      </c>
      <c r="I1131" s="7">
        <v>0</v>
      </c>
      <c r="J1131" s="7">
        <v>0</v>
      </c>
      <c r="K1131" s="24"/>
    </row>
    <row r="1132" spans="2:11" ht="16.5" thickTop="1" thickBot="1" x14ac:dyDescent="0.3">
      <c r="B1132" s="13" t="s">
        <v>50</v>
      </c>
      <c r="C1132" s="39">
        <v>50</v>
      </c>
      <c r="D1132" s="7">
        <v>97537.62</v>
      </c>
      <c r="E1132" s="7">
        <v>72319.399999999994</v>
      </c>
      <c r="F1132" s="7">
        <v>1655.77</v>
      </c>
      <c r="G1132" s="7">
        <v>30457.33</v>
      </c>
      <c r="H1132" s="7">
        <v>10923.1</v>
      </c>
      <c r="I1132" s="7">
        <v>298795.84999999998</v>
      </c>
      <c r="J1132" s="7">
        <v>487430.89</v>
      </c>
      <c r="K1132" s="24"/>
    </row>
    <row r="1133" spans="2:11" ht="16.5" thickTop="1" thickBot="1" x14ac:dyDescent="0.3">
      <c r="B1133" s="12" t="s">
        <v>128</v>
      </c>
      <c r="C1133" s="39"/>
      <c r="D1133" s="7"/>
      <c r="E1133" s="7"/>
      <c r="F1133" s="7"/>
      <c r="G1133" s="7"/>
      <c r="H1133" s="7"/>
      <c r="I1133" s="7"/>
      <c r="J1133" s="7"/>
      <c r="K1133" s="24"/>
    </row>
    <row r="1134" spans="2:11" ht="16.5" thickTop="1" thickBot="1" x14ac:dyDescent="0.3">
      <c r="B1134" s="13" t="s">
        <v>47</v>
      </c>
      <c r="C1134" s="39">
        <v>10</v>
      </c>
      <c r="D1134" s="7">
        <v>505471</v>
      </c>
      <c r="E1134" s="7">
        <v>582774.4</v>
      </c>
      <c r="F1134" s="7">
        <v>1068177</v>
      </c>
      <c r="G1134" s="7">
        <v>1620275.61</v>
      </c>
      <c r="H1134" s="7">
        <v>1150866</v>
      </c>
      <c r="I1134" s="7">
        <v>1400866</v>
      </c>
      <c r="J1134" s="7">
        <v>1423153.66</v>
      </c>
      <c r="K1134" s="24"/>
    </row>
    <row r="1135" spans="2:11" ht="16.5" thickTop="1" thickBot="1" x14ac:dyDescent="0.3">
      <c r="B1135" s="13" t="s">
        <v>48</v>
      </c>
      <c r="C1135" s="39">
        <v>20</v>
      </c>
      <c r="D1135" s="7">
        <v>438488.6</v>
      </c>
      <c r="E1135" s="7">
        <v>472814.93</v>
      </c>
      <c r="F1135" s="7">
        <v>530787.39</v>
      </c>
      <c r="G1135" s="7">
        <v>739575.48</v>
      </c>
      <c r="H1135" s="7">
        <v>954440.37</v>
      </c>
      <c r="I1135" s="7">
        <v>1300798.3400000001</v>
      </c>
      <c r="J1135" s="7">
        <v>1252645.46</v>
      </c>
      <c r="K1135" s="24"/>
    </row>
    <row r="1136" spans="2:11" ht="16.5" thickTop="1" thickBot="1" x14ac:dyDescent="0.3">
      <c r="B1136" s="13" t="s">
        <v>49</v>
      </c>
      <c r="C1136" s="39">
        <v>30</v>
      </c>
      <c r="D1136" s="7">
        <v>66982.399999999994</v>
      </c>
      <c r="E1136" s="7">
        <v>109959.47</v>
      </c>
      <c r="F1136" s="7">
        <v>537389.61</v>
      </c>
      <c r="G1136" s="7">
        <v>880700.13</v>
      </c>
      <c r="H1136" s="7">
        <v>196425.63</v>
      </c>
      <c r="I1136" s="7">
        <v>100067.66</v>
      </c>
      <c r="J1136" s="7">
        <v>170508.2</v>
      </c>
      <c r="K1136" s="24"/>
    </row>
    <row r="1137" spans="2:11" ht="16.5" thickTop="1" thickBot="1" x14ac:dyDescent="0.3">
      <c r="B1137" s="13" t="s">
        <v>12</v>
      </c>
      <c r="C1137" s="39">
        <v>40</v>
      </c>
      <c r="D1137" s="7">
        <v>0</v>
      </c>
      <c r="E1137" s="7">
        <v>0</v>
      </c>
      <c r="F1137" s="7">
        <v>0</v>
      </c>
      <c r="G1137" s="7">
        <v>0</v>
      </c>
      <c r="H1137" s="7">
        <v>0</v>
      </c>
      <c r="I1137" s="7">
        <v>0</v>
      </c>
      <c r="J1137" s="7">
        <v>0</v>
      </c>
      <c r="K1137" s="24"/>
    </row>
    <row r="1138" spans="2:11" ht="16.5" thickTop="1" thickBot="1" x14ac:dyDescent="0.3">
      <c r="B1138" s="13" t="s">
        <v>50</v>
      </c>
      <c r="C1138" s="39">
        <v>50</v>
      </c>
      <c r="D1138" s="7">
        <v>66982.399999999994</v>
      </c>
      <c r="E1138" s="7">
        <v>109959.47</v>
      </c>
      <c r="F1138" s="7">
        <v>537389.61</v>
      </c>
      <c r="G1138" s="7">
        <v>880700.13</v>
      </c>
      <c r="H1138" s="7">
        <v>196425.63</v>
      </c>
      <c r="I1138" s="7">
        <v>100067.66</v>
      </c>
      <c r="J1138" s="7">
        <v>170508.2</v>
      </c>
      <c r="K1138" s="24"/>
    </row>
    <row r="1139" spans="2:11" ht="16.5" thickTop="1" thickBot="1" x14ac:dyDescent="0.3">
      <c r="B1139" s="11" t="s">
        <v>241</v>
      </c>
      <c r="C1139" s="39"/>
      <c r="D1139" s="7"/>
      <c r="E1139" s="7"/>
      <c r="F1139" s="7"/>
      <c r="G1139" s="7"/>
      <c r="H1139" s="7"/>
      <c r="I1139" s="7"/>
      <c r="J1139" s="7"/>
      <c r="K1139" s="24"/>
    </row>
    <row r="1140" spans="2:11" ht="16.5" thickTop="1" thickBot="1" x14ac:dyDescent="0.3">
      <c r="B1140" s="12" t="s">
        <v>243</v>
      </c>
      <c r="C1140" s="39"/>
      <c r="D1140" s="7"/>
      <c r="E1140" s="7"/>
      <c r="F1140" s="7"/>
      <c r="G1140" s="7"/>
      <c r="H1140" s="7"/>
      <c r="I1140" s="7"/>
      <c r="J1140" s="7"/>
      <c r="K1140" s="24"/>
    </row>
    <row r="1141" spans="2:11" ht="16.5" thickTop="1" thickBot="1" x14ac:dyDescent="0.3">
      <c r="B1141" s="13" t="s">
        <v>47</v>
      </c>
      <c r="C1141" s="39">
        <v>10</v>
      </c>
      <c r="D1141" s="7">
        <v>4664053</v>
      </c>
      <c r="E1141" s="7">
        <v>4747220</v>
      </c>
      <c r="F1141" s="7">
        <v>4759746</v>
      </c>
      <c r="G1141" s="7">
        <v>4977490</v>
      </c>
      <c r="H1141" s="7">
        <v>5059079</v>
      </c>
      <c r="I1141" s="7">
        <v>5477423</v>
      </c>
      <c r="J1141" s="7">
        <v>6438870</v>
      </c>
      <c r="K1141" s="24"/>
    </row>
    <row r="1142" spans="2:11" ht="16.5" thickTop="1" thickBot="1" x14ac:dyDescent="0.3">
      <c r="B1142" s="13" t="s">
        <v>48</v>
      </c>
      <c r="C1142" s="39">
        <v>20</v>
      </c>
      <c r="D1142" s="7">
        <v>3725971.19</v>
      </c>
      <c r="E1142" s="7">
        <v>3778439.67</v>
      </c>
      <c r="F1142" s="7">
        <v>3346382.59</v>
      </c>
      <c r="G1142" s="7">
        <v>4255206.63</v>
      </c>
      <c r="H1142" s="7">
        <v>4366554.1500000004</v>
      </c>
      <c r="I1142" s="7">
        <v>4716411.2699999996</v>
      </c>
      <c r="J1142" s="7">
        <v>5760834.2800000003</v>
      </c>
      <c r="K1142" s="24"/>
    </row>
    <row r="1143" spans="2:11" ht="16.5" thickTop="1" thickBot="1" x14ac:dyDescent="0.3">
      <c r="B1143" s="13" t="s">
        <v>49</v>
      </c>
      <c r="C1143" s="39">
        <v>30</v>
      </c>
      <c r="D1143" s="7">
        <v>938081.81</v>
      </c>
      <c r="E1143" s="7">
        <v>968780.33</v>
      </c>
      <c r="F1143" s="7">
        <v>1413363.41</v>
      </c>
      <c r="G1143" s="7">
        <v>722283.37</v>
      </c>
      <c r="H1143" s="7">
        <v>692524.85</v>
      </c>
      <c r="I1143" s="7">
        <v>761011.73</v>
      </c>
      <c r="J1143" s="7">
        <v>678035.72</v>
      </c>
      <c r="K1143" s="24"/>
    </row>
    <row r="1144" spans="2:11" ht="16.5" thickTop="1" thickBot="1" x14ac:dyDescent="0.3">
      <c r="B1144" s="13" t="s">
        <v>12</v>
      </c>
      <c r="C1144" s="39">
        <v>40</v>
      </c>
      <c r="D1144" s="7">
        <v>0</v>
      </c>
      <c r="E1144" s="7">
        <v>0</v>
      </c>
      <c r="F1144" s="7">
        <v>0</v>
      </c>
      <c r="G1144" s="7">
        <v>0</v>
      </c>
      <c r="H1144" s="7">
        <v>0</v>
      </c>
      <c r="I1144" s="7">
        <v>0</v>
      </c>
      <c r="J1144" s="7">
        <v>0</v>
      </c>
      <c r="K1144" s="24"/>
    </row>
    <row r="1145" spans="2:11" ht="16.5" thickTop="1" thickBot="1" x14ac:dyDescent="0.3">
      <c r="B1145" s="13" t="s">
        <v>50</v>
      </c>
      <c r="C1145" s="39">
        <v>50</v>
      </c>
      <c r="D1145" s="7">
        <v>938081.81</v>
      </c>
      <c r="E1145" s="7">
        <v>968780.33</v>
      </c>
      <c r="F1145" s="7">
        <v>1413363.41</v>
      </c>
      <c r="G1145" s="7">
        <v>722283.37</v>
      </c>
      <c r="H1145" s="7">
        <v>692524.85</v>
      </c>
      <c r="I1145" s="7">
        <v>761011.73</v>
      </c>
      <c r="J1145" s="7">
        <v>678035.72</v>
      </c>
      <c r="K1145" s="24"/>
    </row>
    <row r="1146" spans="2:11" ht="16.5" thickTop="1" thickBot="1" x14ac:dyDescent="0.3">
      <c r="B1146" s="11" t="s">
        <v>236</v>
      </c>
      <c r="C1146" s="39"/>
      <c r="D1146" s="7"/>
      <c r="E1146" s="7"/>
      <c r="F1146" s="7"/>
      <c r="G1146" s="7"/>
      <c r="H1146" s="7"/>
      <c r="I1146" s="7"/>
      <c r="J1146" s="7"/>
      <c r="K1146" s="24"/>
    </row>
    <row r="1147" spans="2:11" ht="16.5" thickTop="1" thickBot="1" x14ac:dyDescent="0.3">
      <c r="B1147" s="12" t="s">
        <v>238</v>
      </c>
      <c r="C1147" s="39"/>
      <c r="D1147" s="7"/>
      <c r="E1147" s="7"/>
      <c r="F1147" s="7"/>
      <c r="G1147" s="7"/>
      <c r="H1147" s="7"/>
      <c r="I1147" s="7"/>
      <c r="J1147" s="7"/>
      <c r="K1147" s="24"/>
    </row>
    <row r="1148" spans="2:11" ht="16.5" thickTop="1" thickBot="1" x14ac:dyDescent="0.3">
      <c r="B1148" s="13" t="s">
        <v>47</v>
      </c>
      <c r="C1148" s="39">
        <v>10</v>
      </c>
      <c r="D1148" s="7">
        <v>2312860</v>
      </c>
      <c r="E1148" s="7">
        <v>2710020.36</v>
      </c>
      <c r="F1148" s="7">
        <v>3024856.49</v>
      </c>
      <c r="G1148" s="7">
        <v>3238302.27</v>
      </c>
      <c r="H1148" s="7">
        <v>2961557.63</v>
      </c>
      <c r="I1148" s="7">
        <v>3193295.1</v>
      </c>
      <c r="J1148" s="7">
        <v>3303415.27</v>
      </c>
      <c r="K1148" s="24"/>
    </row>
    <row r="1149" spans="2:11" ht="16.5" thickTop="1" thickBot="1" x14ac:dyDescent="0.3">
      <c r="B1149" s="13" t="s">
        <v>48</v>
      </c>
      <c r="C1149" s="39">
        <v>20</v>
      </c>
      <c r="D1149" s="7">
        <v>2014514.64</v>
      </c>
      <c r="E1149" s="7">
        <v>2249572.96</v>
      </c>
      <c r="F1149" s="7">
        <v>2707285.68</v>
      </c>
      <c r="G1149" s="7">
        <v>2698481.06</v>
      </c>
      <c r="H1149" s="7">
        <v>2896857.53</v>
      </c>
      <c r="I1149" s="7">
        <v>3052486.83</v>
      </c>
      <c r="J1149" s="7">
        <v>3152723.78</v>
      </c>
      <c r="K1149" s="24"/>
    </row>
    <row r="1150" spans="2:11" ht="16.5" thickTop="1" thickBot="1" x14ac:dyDescent="0.3">
      <c r="B1150" s="13" t="s">
        <v>49</v>
      </c>
      <c r="C1150" s="39">
        <v>30</v>
      </c>
      <c r="D1150" s="7">
        <v>298345.36</v>
      </c>
      <c r="E1150" s="7">
        <v>460447.4</v>
      </c>
      <c r="F1150" s="7">
        <v>317570.81</v>
      </c>
      <c r="G1150" s="7">
        <v>539821.21</v>
      </c>
      <c r="H1150" s="7">
        <v>64700.1</v>
      </c>
      <c r="I1150" s="7">
        <v>140808.26999999999</v>
      </c>
      <c r="J1150" s="7">
        <v>150691.49</v>
      </c>
      <c r="K1150" s="24"/>
    </row>
    <row r="1151" spans="2:11" ht="16.5" thickTop="1" thickBot="1" x14ac:dyDescent="0.3">
      <c r="B1151" s="13" t="s">
        <v>12</v>
      </c>
      <c r="C1151" s="39">
        <v>40</v>
      </c>
      <c r="D1151" s="7">
        <v>0</v>
      </c>
      <c r="E1151" s="7">
        <v>0</v>
      </c>
      <c r="F1151" s="7">
        <v>0</v>
      </c>
      <c r="G1151" s="7">
        <v>0</v>
      </c>
      <c r="H1151" s="7">
        <v>0</v>
      </c>
      <c r="I1151" s="7">
        <v>0</v>
      </c>
      <c r="J1151" s="7">
        <v>0</v>
      </c>
      <c r="K1151" s="24"/>
    </row>
    <row r="1152" spans="2:11" ht="16.5" thickTop="1" thickBot="1" x14ac:dyDescent="0.3">
      <c r="B1152" s="13" t="s">
        <v>50</v>
      </c>
      <c r="C1152" s="39">
        <v>50</v>
      </c>
      <c r="D1152" s="7">
        <v>298345.36</v>
      </c>
      <c r="E1152" s="7">
        <v>460447.4</v>
      </c>
      <c r="F1152" s="7">
        <v>317570.81</v>
      </c>
      <c r="G1152" s="7">
        <v>539821.21</v>
      </c>
      <c r="H1152" s="7">
        <v>64700.1</v>
      </c>
      <c r="I1152" s="7">
        <v>140808.26999999999</v>
      </c>
      <c r="J1152" s="7">
        <v>150691.49</v>
      </c>
      <c r="K1152" s="24"/>
    </row>
    <row r="1153" spans="2:11" ht="16.5" thickTop="1" thickBot="1" x14ac:dyDescent="0.3">
      <c r="B1153" s="11" t="s">
        <v>246</v>
      </c>
      <c r="C1153" s="39"/>
      <c r="D1153" s="7"/>
      <c r="E1153" s="7"/>
      <c r="F1153" s="7"/>
      <c r="G1153" s="7"/>
      <c r="H1153" s="7"/>
      <c r="I1153" s="7"/>
      <c r="J1153" s="7"/>
      <c r="K1153" s="24"/>
    </row>
    <row r="1154" spans="2:11" ht="16.5" thickTop="1" thickBot="1" x14ac:dyDescent="0.3">
      <c r="B1154" s="12" t="s">
        <v>89</v>
      </c>
      <c r="C1154" s="39"/>
      <c r="D1154" s="7"/>
      <c r="E1154" s="7"/>
      <c r="F1154" s="7"/>
      <c r="G1154" s="7"/>
      <c r="H1154" s="7"/>
      <c r="I1154" s="7"/>
      <c r="J1154" s="7"/>
      <c r="K1154" s="24"/>
    </row>
    <row r="1155" spans="2:11" ht="16.5" thickTop="1" thickBot="1" x14ac:dyDescent="0.3">
      <c r="B1155" s="13" t="s">
        <v>47</v>
      </c>
      <c r="C1155" s="39">
        <v>10</v>
      </c>
      <c r="D1155" s="7">
        <v>190944</v>
      </c>
      <c r="E1155" s="7">
        <v>190949</v>
      </c>
      <c r="F1155" s="7">
        <v>190940</v>
      </c>
      <c r="G1155" s="7">
        <v>190934</v>
      </c>
      <c r="H1155" s="7">
        <v>190936</v>
      </c>
      <c r="I1155" s="7">
        <v>190940</v>
      </c>
      <c r="J1155" s="7">
        <v>210940</v>
      </c>
      <c r="K1155" s="24"/>
    </row>
    <row r="1156" spans="2:11" ht="16.5" thickTop="1" thickBot="1" x14ac:dyDescent="0.3">
      <c r="B1156" s="13" t="s">
        <v>48</v>
      </c>
      <c r="C1156" s="39">
        <v>20</v>
      </c>
      <c r="D1156" s="7">
        <v>190944</v>
      </c>
      <c r="E1156" s="7">
        <v>190949</v>
      </c>
      <c r="F1156" s="7">
        <v>190940</v>
      </c>
      <c r="G1156" s="7">
        <v>188424</v>
      </c>
      <c r="H1156" s="7">
        <v>190936</v>
      </c>
      <c r="I1156" s="7">
        <v>190939</v>
      </c>
      <c r="J1156" s="7">
        <v>210940</v>
      </c>
      <c r="K1156" s="24"/>
    </row>
    <row r="1157" spans="2:11" ht="16.5" thickTop="1" thickBot="1" x14ac:dyDescent="0.3">
      <c r="B1157" s="13" t="s">
        <v>49</v>
      </c>
      <c r="C1157" s="39">
        <v>30</v>
      </c>
      <c r="D1157" s="7">
        <v>0</v>
      </c>
      <c r="E1157" s="7">
        <v>0</v>
      </c>
      <c r="F1157" s="7">
        <v>0</v>
      </c>
      <c r="G1157" s="7">
        <v>2510</v>
      </c>
      <c r="H1157" s="7">
        <v>0</v>
      </c>
      <c r="I1157" s="7">
        <v>1</v>
      </c>
      <c r="J1157" s="7">
        <v>0</v>
      </c>
      <c r="K1157" s="24"/>
    </row>
    <row r="1158" spans="2:11" ht="16.5" thickTop="1" thickBot="1" x14ac:dyDescent="0.3">
      <c r="B1158" s="13" t="s">
        <v>12</v>
      </c>
      <c r="C1158" s="39">
        <v>40</v>
      </c>
      <c r="D1158" s="7">
        <v>0</v>
      </c>
      <c r="E1158" s="7">
        <v>0</v>
      </c>
      <c r="F1158" s="7">
        <v>0</v>
      </c>
      <c r="G1158" s="7">
        <v>0</v>
      </c>
      <c r="H1158" s="7">
        <v>0</v>
      </c>
      <c r="I1158" s="7">
        <v>0</v>
      </c>
      <c r="J1158" s="7">
        <v>0</v>
      </c>
      <c r="K1158" s="24"/>
    </row>
    <row r="1159" spans="2:11" ht="16.5" thickTop="1" thickBot="1" x14ac:dyDescent="0.3">
      <c r="B1159" s="13" t="s">
        <v>50</v>
      </c>
      <c r="C1159" s="39">
        <v>50</v>
      </c>
      <c r="D1159" s="7">
        <v>0</v>
      </c>
      <c r="E1159" s="7">
        <v>0</v>
      </c>
      <c r="F1159" s="7">
        <v>0</v>
      </c>
      <c r="G1159" s="7">
        <v>2510</v>
      </c>
      <c r="H1159" s="7">
        <v>0</v>
      </c>
      <c r="I1159" s="7">
        <v>1</v>
      </c>
      <c r="J1159" s="7">
        <v>0</v>
      </c>
      <c r="K1159" s="24"/>
    </row>
    <row r="1160" spans="2:11" ht="16.5" thickTop="1" thickBot="1" x14ac:dyDescent="0.3">
      <c r="B1160" s="10" t="s">
        <v>537</v>
      </c>
      <c r="C1160" s="39"/>
      <c r="D1160" s="7"/>
      <c r="E1160" s="7"/>
      <c r="F1160" s="7"/>
      <c r="G1160" s="7"/>
      <c r="H1160" s="7"/>
      <c r="I1160" s="7"/>
      <c r="J1160" s="7"/>
      <c r="K1160" s="24"/>
    </row>
    <row r="1161" spans="2:11" ht="16.5" thickTop="1" thickBot="1" x14ac:dyDescent="0.3">
      <c r="B1161" s="11" t="s">
        <v>557</v>
      </c>
      <c r="C1161" s="39"/>
      <c r="D1161" s="7"/>
      <c r="E1161" s="7"/>
      <c r="F1161" s="7"/>
      <c r="G1161" s="7"/>
      <c r="H1161" s="7"/>
      <c r="I1161" s="7"/>
      <c r="J1161" s="7"/>
      <c r="K1161" s="24"/>
    </row>
    <row r="1162" spans="2:11" ht="16.5" thickTop="1" thickBot="1" x14ac:dyDescent="0.3">
      <c r="B1162" s="12" t="s">
        <v>559</v>
      </c>
      <c r="C1162" s="39"/>
      <c r="D1162" s="7"/>
      <c r="E1162" s="7"/>
      <c r="F1162" s="7"/>
      <c r="G1162" s="7"/>
      <c r="H1162" s="7"/>
      <c r="I1162" s="7"/>
      <c r="J1162" s="7"/>
      <c r="K1162" s="24"/>
    </row>
    <row r="1163" spans="2:11" ht="16.5" thickTop="1" thickBot="1" x14ac:dyDescent="0.3">
      <c r="B1163" s="13" t="s">
        <v>47</v>
      </c>
      <c r="C1163" s="39">
        <v>10</v>
      </c>
      <c r="D1163" s="7">
        <v>8002335</v>
      </c>
      <c r="E1163" s="7">
        <v>8584557</v>
      </c>
      <c r="F1163" s="7">
        <v>8133754</v>
      </c>
      <c r="G1163" s="7">
        <v>8487499</v>
      </c>
      <c r="H1163" s="7">
        <v>8865940</v>
      </c>
      <c r="I1163" s="7">
        <v>9724536</v>
      </c>
      <c r="J1163" s="7">
        <v>10103291</v>
      </c>
      <c r="K1163" s="24"/>
    </row>
    <row r="1164" spans="2:11" ht="16.5" thickTop="1" thickBot="1" x14ac:dyDescent="0.3">
      <c r="B1164" s="13" t="s">
        <v>48</v>
      </c>
      <c r="C1164" s="39">
        <v>20</v>
      </c>
      <c r="D1164" s="7">
        <v>6723473.8600000003</v>
      </c>
      <c r="E1164" s="7">
        <v>6283622.1200000001</v>
      </c>
      <c r="F1164" s="7">
        <v>5922784.54</v>
      </c>
      <c r="G1164" s="7">
        <v>7008374.9199999999</v>
      </c>
      <c r="H1164" s="7">
        <v>7446461.1799999997</v>
      </c>
      <c r="I1164" s="7">
        <v>8112168.4500000002</v>
      </c>
      <c r="J1164" s="7">
        <v>8400386.6799999997</v>
      </c>
      <c r="K1164" s="24"/>
    </row>
    <row r="1165" spans="2:11" ht="16.5" thickTop="1" thickBot="1" x14ac:dyDescent="0.3">
      <c r="B1165" s="13" t="s">
        <v>49</v>
      </c>
      <c r="C1165" s="39">
        <v>30</v>
      </c>
      <c r="D1165" s="7">
        <v>1278861.1399999999</v>
      </c>
      <c r="E1165" s="7">
        <v>2300934.88</v>
      </c>
      <c r="F1165" s="7">
        <v>2210969.46</v>
      </c>
      <c r="G1165" s="7">
        <v>1479124.08</v>
      </c>
      <c r="H1165" s="7">
        <v>1419478.82</v>
      </c>
      <c r="I1165" s="7">
        <v>1612367.55</v>
      </c>
      <c r="J1165" s="7">
        <v>1702904.32</v>
      </c>
      <c r="K1165" s="24"/>
    </row>
    <row r="1166" spans="2:11" ht="16.5" thickTop="1" thickBot="1" x14ac:dyDescent="0.3">
      <c r="B1166" s="13" t="s">
        <v>12</v>
      </c>
      <c r="C1166" s="39">
        <v>40</v>
      </c>
      <c r="D1166" s="7">
        <v>0</v>
      </c>
      <c r="E1166" s="7">
        <v>0</v>
      </c>
      <c r="F1166" s="7">
        <v>0</v>
      </c>
      <c r="G1166" s="7">
        <v>0</v>
      </c>
      <c r="H1166" s="7">
        <v>0</v>
      </c>
      <c r="I1166" s="7">
        <v>0</v>
      </c>
      <c r="J1166" s="7">
        <v>0</v>
      </c>
      <c r="K1166" s="24"/>
    </row>
    <row r="1167" spans="2:11" ht="16.5" thickTop="1" thickBot="1" x14ac:dyDescent="0.3">
      <c r="B1167" s="13" t="s">
        <v>50</v>
      </c>
      <c r="C1167" s="39">
        <v>50</v>
      </c>
      <c r="D1167" s="7">
        <v>1278861.1399999999</v>
      </c>
      <c r="E1167" s="7">
        <v>2300934.88</v>
      </c>
      <c r="F1167" s="7">
        <v>2210969.46</v>
      </c>
      <c r="G1167" s="7">
        <v>1479124.08</v>
      </c>
      <c r="H1167" s="7">
        <v>1419478.82</v>
      </c>
      <c r="I1167" s="7">
        <v>1612367.55</v>
      </c>
      <c r="J1167" s="7">
        <v>1702904.32</v>
      </c>
      <c r="K1167" s="24"/>
    </row>
    <row r="1168" spans="2:11" ht="16.5" thickTop="1" thickBot="1" x14ac:dyDescent="0.3">
      <c r="B1168" s="11" t="s">
        <v>543</v>
      </c>
      <c r="C1168" s="39"/>
      <c r="D1168" s="7"/>
      <c r="E1168" s="7"/>
      <c r="F1168" s="7"/>
      <c r="G1168" s="7"/>
      <c r="H1168" s="7"/>
      <c r="I1168" s="7"/>
      <c r="J1168" s="7"/>
      <c r="K1168" s="24"/>
    </row>
    <row r="1169" spans="2:11" ht="16.5" thickTop="1" thickBot="1" x14ac:dyDescent="0.3">
      <c r="B1169" s="12" t="s">
        <v>545</v>
      </c>
      <c r="C1169" s="39"/>
      <c r="D1169" s="7"/>
      <c r="E1169" s="7"/>
      <c r="F1169" s="7"/>
      <c r="G1169" s="7"/>
      <c r="H1169" s="7"/>
      <c r="I1169" s="7"/>
      <c r="J1169" s="7"/>
      <c r="K1169" s="24"/>
    </row>
    <row r="1170" spans="2:11" ht="16.5" thickTop="1" thickBot="1" x14ac:dyDescent="0.3">
      <c r="B1170" s="13" t="s">
        <v>47</v>
      </c>
      <c r="C1170" s="39">
        <v>10</v>
      </c>
      <c r="D1170" s="7">
        <v>3921555</v>
      </c>
      <c r="E1170" s="7">
        <v>3921555</v>
      </c>
      <c r="F1170" s="7">
        <v>3243212</v>
      </c>
      <c r="G1170" s="7">
        <v>2972091</v>
      </c>
      <c r="H1170" s="7">
        <v>3250099</v>
      </c>
      <c r="I1170" s="7">
        <v>3096099</v>
      </c>
      <c r="J1170" s="7">
        <v>2474054</v>
      </c>
      <c r="K1170" s="24"/>
    </row>
    <row r="1171" spans="2:11" ht="16.5" thickTop="1" thickBot="1" x14ac:dyDescent="0.3">
      <c r="B1171" s="13" t="s">
        <v>48</v>
      </c>
      <c r="C1171" s="39">
        <v>20</v>
      </c>
      <c r="D1171" s="7">
        <v>3642757.9</v>
      </c>
      <c r="E1171" s="7">
        <v>3633228.78</v>
      </c>
      <c r="F1171" s="7">
        <v>2341023.7799999998</v>
      </c>
      <c r="G1171" s="7">
        <v>2961280.24</v>
      </c>
      <c r="H1171" s="7">
        <v>2321935.25</v>
      </c>
      <c r="I1171" s="7">
        <v>2176909.6</v>
      </c>
      <c r="J1171" s="7">
        <v>1146128.1399999999</v>
      </c>
      <c r="K1171" s="24"/>
    </row>
    <row r="1172" spans="2:11" ht="16.5" thickTop="1" thickBot="1" x14ac:dyDescent="0.3">
      <c r="B1172" s="13" t="s">
        <v>49</v>
      </c>
      <c r="C1172" s="39">
        <v>30</v>
      </c>
      <c r="D1172" s="7">
        <v>278797.09999999998</v>
      </c>
      <c r="E1172" s="7">
        <v>288326.21999999997</v>
      </c>
      <c r="F1172" s="7">
        <v>902188.22</v>
      </c>
      <c r="G1172" s="7">
        <v>10810.76</v>
      </c>
      <c r="H1172" s="7">
        <v>928163.75</v>
      </c>
      <c r="I1172" s="7">
        <v>919189.4</v>
      </c>
      <c r="J1172" s="7">
        <v>1327925.8600000001</v>
      </c>
      <c r="K1172" s="24"/>
    </row>
    <row r="1173" spans="2:11" ht="16.5" thickTop="1" thickBot="1" x14ac:dyDescent="0.3">
      <c r="B1173" s="13" t="s">
        <v>12</v>
      </c>
      <c r="C1173" s="39">
        <v>40</v>
      </c>
      <c r="D1173" s="7">
        <v>0</v>
      </c>
      <c r="E1173" s="7">
        <v>0</v>
      </c>
      <c r="F1173" s="7">
        <v>0</v>
      </c>
      <c r="G1173" s="7">
        <v>0</v>
      </c>
      <c r="H1173" s="7">
        <v>0</v>
      </c>
      <c r="I1173" s="7">
        <v>0</v>
      </c>
      <c r="J1173" s="7">
        <v>0</v>
      </c>
      <c r="K1173" s="24"/>
    </row>
    <row r="1174" spans="2:11" ht="16.5" thickTop="1" thickBot="1" x14ac:dyDescent="0.3">
      <c r="B1174" s="13" t="s">
        <v>50</v>
      </c>
      <c r="C1174" s="39">
        <v>50</v>
      </c>
      <c r="D1174" s="7">
        <v>278797.09999999998</v>
      </c>
      <c r="E1174" s="7">
        <v>288326.21999999997</v>
      </c>
      <c r="F1174" s="7">
        <v>902188.22</v>
      </c>
      <c r="G1174" s="7">
        <v>10810.76</v>
      </c>
      <c r="H1174" s="7">
        <v>928163.75</v>
      </c>
      <c r="I1174" s="7">
        <v>919189.4</v>
      </c>
      <c r="J1174" s="7">
        <v>1327925.8600000001</v>
      </c>
      <c r="K1174" s="24"/>
    </row>
    <row r="1175" spans="2:11" ht="16.5" thickTop="1" thickBot="1" x14ac:dyDescent="0.3">
      <c r="B1175" s="12" t="s">
        <v>547</v>
      </c>
      <c r="C1175" s="39"/>
      <c r="D1175" s="7"/>
      <c r="E1175" s="7"/>
      <c r="F1175" s="7"/>
      <c r="G1175" s="7"/>
      <c r="H1175" s="7"/>
      <c r="I1175" s="7"/>
      <c r="J1175" s="7"/>
      <c r="K1175" s="24"/>
    </row>
    <row r="1176" spans="2:11" ht="16.5" thickTop="1" thickBot="1" x14ac:dyDescent="0.3">
      <c r="B1176" s="13" t="s">
        <v>47</v>
      </c>
      <c r="C1176" s="39">
        <v>10</v>
      </c>
      <c r="D1176" s="7">
        <v>8080478</v>
      </c>
      <c r="E1176" s="7">
        <v>8080478</v>
      </c>
      <c r="F1176" s="7">
        <v>8386409</v>
      </c>
      <c r="G1176" s="7">
        <v>9855409</v>
      </c>
      <c r="H1176" s="7">
        <v>9395477</v>
      </c>
      <c r="I1176" s="7">
        <v>11168021</v>
      </c>
      <c r="J1176" s="7">
        <v>13561849</v>
      </c>
      <c r="K1176" s="24"/>
    </row>
    <row r="1177" spans="2:11" ht="16.5" thickTop="1" thickBot="1" x14ac:dyDescent="0.3">
      <c r="B1177" s="13" t="s">
        <v>48</v>
      </c>
      <c r="C1177" s="39">
        <v>20</v>
      </c>
      <c r="D1177" s="7">
        <v>7929801.9100000001</v>
      </c>
      <c r="E1177" s="7">
        <v>7983187.2300000004</v>
      </c>
      <c r="F1177" s="7">
        <v>8235850.21</v>
      </c>
      <c r="G1177" s="7">
        <v>9853646.3399999999</v>
      </c>
      <c r="H1177" s="7">
        <v>9309932.1799999997</v>
      </c>
      <c r="I1177" s="7">
        <v>8960290.9600000009</v>
      </c>
      <c r="J1177" s="7">
        <v>9908241.9800000004</v>
      </c>
      <c r="K1177" s="24"/>
    </row>
    <row r="1178" spans="2:11" ht="16.5" thickTop="1" thickBot="1" x14ac:dyDescent="0.3">
      <c r="B1178" s="13" t="s">
        <v>49</v>
      </c>
      <c r="C1178" s="39">
        <v>30</v>
      </c>
      <c r="D1178" s="7">
        <v>150676.09</v>
      </c>
      <c r="E1178" s="7">
        <v>97290.77</v>
      </c>
      <c r="F1178" s="7">
        <v>150558.79</v>
      </c>
      <c r="G1178" s="7">
        <v>1762.66</v>
      </c>
      <c r="H1178" s="7">
        <v>85544.82</v>
      </c>
      <c r="I1178" s="7">
        <v>2207730.04</v>
      </c>
      <c r="J1178" s="7">
        <v>3653607.02</v>
      </c>
      <c r="K1178" s="24"/>
    </row>
    <row r="1179" spans="2:11" ht="16.5" thickTop="1" thickBot="1" x14ac:dyDescent="0.3">
      <c r="B1179" s="13" t="s">
        <v>12</v>
      </c>
      <c r="C1179" s="39">
        <v>40</v>
      </c>
      <c r="D1179" s="7">
        <v>0</v>
      </c>
      <c r="E1179" s="7">
        <v>0</v>
      </c>
      <c r="F1179" s="7">
        <v>0</v>
      </c>
      <c r="G1179" s="7">
        <v>0</v>
      </c>
      <c r="H1179" s="7">
        <v>0</v>
      </c>
      <c r="I1179" s="7">
        <v>0</v>
      </c>
      <c r="J1179" s="7">
        <v>0</v>
      </c>
      <c r="K1179" s="24"/>
    </row>
    <row r="1180" spans="2:11" ht="16.5" thickTop="1" thickBot="1" x14ac:dyDescent="0.3">
      <c r="B1180" s="13" t="s">
        <v>50</v>
      </c>
      <c r="C1180" s="39">
        <v>50</v>
      </c>
      <c r="D1180" s="7">
        <v>150676.09</v>
      </c>
      <c r="E1180" s="7">
        <v>97290.77</v>
      </c>
      <c r="F1180" s="7">
        <v>150558.79</v>
      </c>
      <c r="G1180" s="7">
        <v>1762.66</v>
      </c>
      <c r="H1180" s="7">
        <v>85544.82</v>
      </c>
      <c r="I1180" s="7">
        <v>2207730.04</v>
      </c>
      <c r="J1180" s="7">
        <v>3653607.02</v>
      </c>
      <c r="K1180" s="24"/>
    </row>
    <row r="1181" spans="2:11" ht="16.5" thickTop="1" thickBot="1" x14ac:dyDescent="0.3">
      <c r="B1181" s="12" t="s">
        <v>223</v>
      </c>
      <c r="C1181" s="39"/>
      <c r="D1181" s="7"/>
      <c r="E1181" s="7"/>
      <c r="F1181" s="7"/>
      <c r="G1181" s="7"/>
      <c r="H1181" s="7"/>
      <c r="I1181" s="7"/>
      <c r="J1181" s="7"/>
      <c r="K1181" s="24"/>
    </row>
    <row r="1182" spans="2:11" ht="16.5" thickTop="1" thickBot="1" x14ac:dyDescent="0.3">
      <c r="B1182" s="13" t="s">
        <v>47</v>
      </c>
      <c r="C1182" s="39">
        <v>10</v>
      </c>
      <c r="D1182" s="7">
        <v>2218010</v>
      </c>
      <c r="E1182" s="7">
        <v>1613515</v>
      </c>
      <c r="F1182" s="7">
        <v>1702788</v>
      </c>
      <c r="G1182" s="7">
        <v>1754078</v>
      </c>
      <c r="H1182" s="7">
        <v>2474631</v>
      </c>
      <c r="I1182" s="7">
        <v>1455563</v>
      </c>
      <c r="J1182" s="7">
        <v>1399070</v>
      </c>
      <c r="K1182" s="24"/>
    </row>
    <row r="1183" spans="2:11" ht="16.5" thickTop="1" thickBot="1" x14ac:dyDescent="0.3">
      <c r="B1183" s="13" t="s">
        <v>48</v>
      </c>
      <c r="C1183" s="39">
        <v>20</v>
      </c>
      <c r="D1183" s="7">
        <v>1660841.08</v>
      </c>
      <c r="E1183" s="7">
        <v>1439197.5</v>
      </c>
      <c r="F1183" s="7">
        <v>1390364.22</v>
      </c>
      <c r="G1183" s="7">
        <v>1735394.1</v>
      </c>
      <c r="H1183" s="7">
        <v>1489000.89</v>
      </c>
      <c r="I1183" s="7">
        <v>1004699.7</v>
      </c>
      <c r="J1183" s="7">
        <v>1138376.8899999999</v>
      </c>
      <c r="K1183" s="24"/>
    </row>
    <row r="1184" spans="2:11" ht="16.5" thickTop="1" thickBot="1" x14ac:dyDescent="0.3">
      <c r="B1184" s="13" t="s">
        <v>49</v>
      </c>
      <c r="C1184" s="39">
        <v>30</v>
      </c>
      <c r="D1184" s="7">
        <v>557168.92000000004</v>
      </c>
      <c r="E1184" s="7">
        <v>174317.5</v>
      </c>
      <c r="F1184" s="7">
        <v>312423.78000000003</v>
      </c>
      <c r="G1184" s="7">
        <v>18683.900000000001</v>
      </c>
      <c r="H1184" s="7">
        <v>985630.11</v>
      </c>
      <c r="I1184" s="7">
        <v>450863.3</v>
      </c>
      <c r="J1184" s="7">
        <v>260693.11</v>
      </c>
      <c r="K1184" s="24"/>
    </row>
    <row r="1185" spans="2:11" ht="16.5" thickTop="1" thickBot="1" x14ac:dyDescent="0.3">
      <c r="B1185" s="13" t="s">
        <v>12</v>
      </c>
      <c r="C1185" s="39">
        <v>40</v>
      </c>
      <c r="D1185" s="7">
        <v>0</v>
      </c>
      <c r="E1185" s="7">
        <v>0</v>
      </c>
      <c r="F1185" s="7">
        <v>0</v>
      </c>
      <c r="G1185" s="7">
        <v>0</v>
      </c>
      <c r="H1185" s="7">
        <v>0</v>
      </c>
      <c r="I1185" s="7">
        <v>0</v>
      </c>
      <c r="J1185" s="7">
        <v>0</v>
      </c>
      <c r="K1185" s="24"/>
    </row>
    <row r="1186" spans="2:11" ht="16.5" thickTop="1" thickBot="1" x14ac:dyDescent="0.3">
      <c r="B1186" s="13" t="s">
        <v>50</v>
      </c>
      <c r="C1186" s="39">
        <v>50</v>
      </c>
      <c r="D1186" s="7">
        <v>557168.92000000004</v>
      </c>
      <c r="E1186" s="7">
        <v>174317.5</v>
      </c>
      <c r="F1186" s="7">
        <v>312423.78000000003</v>
      </c>
      <c r="G1186" s="7">
        <v>18683.900000000001</v>
      </c>
      <c r="H1186" s="7">
        <v>985630.11</v>
      </c>
      <c r="I1186" s="7">
        <v>450863.3</v>
      </c>
      <c r="J1186" s="7">
        <v>260693.11</v>
      </c>
      <c r="K1186" s="24"/>
    </row>
    <row r="1187" spans="2:11" ht="16.5" thickTop="1" thickBot="1" x14ac:dyDescent="0.3">
      <c r="B1187" s="11" t="s">
        <v>569</v>
      </c>
      <c r="C1187" s="39"/>
      <c r="D1187" s="7"/>
      <c r="E1187" s="7"/>
      <c r="F1187" s="7"/>
      <c r="G1187" s="7"/>
      <c r="H1187" s="7"/>
      <c r="I1187" s="7"/>
      <c r="J1187" s="7"/>
      <c r="K1187" s="24"/>
    </row>
    <row r="1188" spans="2:11" ht="16.5" thickTop="1" thickBot="1" x14ac:dyDescent="0.3">
      <c r="B1188" s="12" t="s">
        <v>571</v>
      </c>
      <c r="C1188" s="39"/>
      <c r="D1188" s="7"/>
      <c r="E1188" s="7"/>
      <c r="F1188" s="7"/>
      <c r="G1188" s="7"/>
      <c r="H1188" s="7"/>
      <c r="I1188" s="7"/>
      <c r="J1188" s="7"/>
      <c r="K1188" s="24"/>
    </row>
    <row r="1189" spans="2:11" ht="16.5" thickTop="1" thickBot="1" x14ac:dyDescent="0.3">
      <c r="B1189" s="13" t="s">
        <v>47</v>
      </c>
      <c r="C1189" s="39">
        <v>10</v>
      </c>
      <c r="D1189" s="7">
        <v>8360998</v>
      </c>
      <c r="E1189" s="7">
        <v>5479700</v>
      </c>
      <c r="F1189" s="7">
        <v>4462500</v>
      </c>
      <c r="G1189" s="7">
        <v>4101892</v>
      </c>
      <c r="H1189" s="7">
        <v>10951606</v>
      </c>
      <c r="I1189" s="7">
        <v>12427393</v>
      </c>
      <c r="J1189" s="7">
        <v>16625609</v>
      </c>
      <c r="K1189" s="24"/>
    </row>
    <row r="1190" spans="2:11" ht="16.5" thickTop="1" thickBot="1" x14ac:dyDescent="0.3">
      <c r="B1190" s="13" t="s">
        <v>48</v>
      </c>
      <c r="C1190" s="39">
        <v>20</v>
      </c>
      <c r="D1190" s="7">
        <v>8359943.25</v>
      </c>
      <c r="E1190" s="7">
        <v>5478240.4100000001</v>
      </c>
      <c r="F1190" s="7">
        <v>4460419.3099999996</v>
      </c>
      <c r="G1190" s="7">
        <v>4097217.83</v>
      </c>
      <c r="H1190" s="7">
        <v>10604030.939999999</v>
      </c>
      <c r="I1190" s="7">
        <v>10731554.27</v>
      </c>
      <c r="J1190" s="7">
        <v>13378209.369999999</v>
      </c>
      <c r="K1190" s="24"/>
    </row>
    <row r="1191" spans="2:11" ht="16.5" thickTop="1" thickBot="1" x14ac:dyDescent="0.3">
      <c r="B1191" s="13" t="s">
        <v>49</v>
      </c>
      <c r="C1191" s="39">
        <v>30</v>
      </c>
      <c r="D1191" s="7">
        <v>1054.75</v>
      </c>
      <c r="E1191" s="7">
        <v>1459.59</v>
      </c>
      <c r="F1191" s="7">
        <v>2080.69</v>
      </c>
      <c r="G1191" s="7">
        <v>4674.17</v>
      </c>
      <c r="H1191" s="7">
        <v>347575.06</v>
      </c>
      <c r="I1191" s="7">
        <v>1695838.73</v>
      </c>
      <c r="J1191" s="7">
        <v>3247399.63</v>
      </c>
      <c r="K1191" s="24"/>
    </row>
    <row r="1192" spans="2:11" ht="16.5" thickTop="1" thickBot="1" x14ac:dyDescent="0.3">
      <c r="B1192" s="13" t="s">
        <v>12</v>
      </c>
      <c r="C1192" s="39">
        <v>40</v>
      </c>
      <c r="D1192" s="7">
        <v>0</v>
      </c>
      <c r="E1192" s="7">
        <v>0</v>
      </c>
      <c r="F1192" s="7">
        <v>0</v>
      </c>
      <c r="G1192" s="7">
        <v>0</v>
      </c>
      <c r="H1192" s="7">
        <v>0</v>
      </c>
      <c r="I1192" s="7">
        <v>0</v>
      </c>
      <c r="J1192" s="7">
        <v>0</v>
      </c>
      <c r="K1192" s="24"/>
    </row>
    <row r="1193" spans="2:11" ht="16.5" thickTop="1" thickBot="1" x14ac:dyDescent="0.3">
      <c r="B1193" s="13" t="s">
        <v>50</v>
      </c>
      <c r="C1193" s="39">
        <v>50</v>
      </c>
      <c r="D1193" s="7">
        <v>1054.75</v>
      </c>
      <c r="E1193" s="7">
        <v>1459.59</v>
      </c>
      <c r="F1193" s="7">
        <v>2080.69</v>
      </c>
      <c r="G1193" s="7">
        <v>4674.17</v>
      </c>
      <c r="H1193" s="7">
        <v>347575.06</v>
      </c>
      <c r="I1193" s="7">
        <v>1695838.73</v>
      </c>
      <c r="J1193" s="7">
        <v>3247399.63</v>
      </c>
      <c r="K1193" s="24"/>
    </row>
    <row r="1194" spans="2:11" ht="16.5" thickTop="1" thickBot="1" x14ac:dyDescent="0.3">
      <c r="B1194" s="12" t="s">
        <v>564</v>
      </c>
      <c r="C1194" s="39"/>
      <c r="D1194" s="7"/>
      <c r="E1194" s="7"/>
      <c r="F1194" s="7"/>
      <c r="G1194" s="7"/>
      <c r="H1194" s="7"/>
      <c r="I1194" s="7"/>
      <c r="J1194" s="7"/>
      <c r="K1194" s="24"/>
    </row>
    <row r="1195" spans="2:11" ht="16.5" thickTop="1" thickBot="1" x14ac:dyDescent="0.3">
      <c r="B1195" s="13" t="s">
        <v>47</v>
      </c>
      <c r="C1195" s="39">
        <v>10</v>
      </c>
      <c r="D1195" s="7">
        <v>3886106</v>
      </c>
      <c r="E1195" s="7">
        <v>5410980</v>
      </c>
      <c r="F1195" s="7">
        <v>4262629</v>
      </c>
      <c r="G1195" s="7">
        <v>4536077</v>
      </c>
      <c r="H1195" s="7">
        <v>5289564</v>
      </c>
      <c r="I1195" s="7">
        <v>4589317</v>
      </c>
      <c r="J1195" s="7">
        <v>5189487</v>
      </c>
      <c r="K1195" s="24"/>
    </row>
    <row r="1196" spans="2:11" ht="16.5" thickTop="1" thickBot="1" x14ac:dyDescent="0.3">
      <c r="B1196" s="13" t="s">
        <v>48</v>
      </c>
      <c r="C1196" s="39">
        <v>20</v>
      </c>
      <c r="D1196" s="7">
        <v>3885575.78</v>
      </c>
      <c r="E1196" s="7">
        <v>5009787</v>
      </c>
      <c r="F1196" s="7">
        <v>3964126.74</v>
      </c>
      <c r="G1196" s="7">
        <v>4530581.71</v>
      </c>
      <c r="H1196" s="7">
        <v>5279298.88</v>
      </c>
      <c r="I1196" s="7">
        <v>4503584.5199999996</v>
      </c>
      <c r="J1196" s="7">
        <v>4475036.95</v>
      </c>
      <c r="K1196" s="24"/>
    </row>
    <row r="1197" spans="2:11" ht="16.5" thickTop="1" thickBot="1" x14ac:dyDescent="0.3">
      <c r="B1197" s="13" t="s">
        <v>49</v>
      </c>
      <c r="C1197" s="39">
        <v>30</v>
      </c>
      <c r="D1197" s="7">
        <v>530.22</v>
      </c>
      <c r="E1197" s="7">
        <v>401193</v>
      </c>
      <c r="F1197" s="7">
        <v>298502.26</v>
      </c>
      <c r="G1197" s="7">
        <v>5495.29</v>
      </c>
      <c r="H1197" s="7">
        <v>10265.120000000001</v>
      </c>
      <c r="I1197" s="7">
        <v>85732.479999999996</v>
      </c>
      <c r="J1197" s="7">
        <v>714450.05</v>
      </c>
      <c r="K1197" s="24"/>
    </row>
    <row r="1198" spans="2:11" ht="16.5" thickTop="1" thickBot="1" x14ac:dyDescent="0.3">
      <c r="B1198" s="13" t="s">
        <v>12</v>
      </c>
      <c r="C1198" s="39">
        <v>40</v>
      </c>
      <c r="D1198" s="7">
        <v>0</v>
      </c>
      <c r="E1198" s="7">
        <v>0</v>
      </c>
      <c r="F1198" s="7">
        <v>0</v>
      </c>
      <c r="G1198" s="7">
        <v>0</v>
      </c>
      <c r="H1198" s="7">
        <v>0</v>
      </c>
      <c r="I1198" s="7">
        <v>0</v>
      </c>
      <c r="J1198" s="7">
        <v>0</v>
      </c>
      <c r="K1198" s="24"/>
    </row>
    <row r="1199" spans="2:11" ht="16.5" thickTop="1" thickBot="1" x14ac:dyDescent="0.3">
      <c r="B1199" s="13" t="s">
        <v>50</v>
      </c>
      <c r="C1199" s="39">
        <v>50</v>
      </c>
      <c r="D1199" s="7">
        <v>530.22</v>
      </c>
      <c r="E1199" s="7">
        <v>401193</v>
      </c>
      <c r="F1199" s="7">
        <v>298502.26</v>
      </c>
      <c r="G1199" s="7">
        <v>5495.29</v>
      </c>
      <c r="H1199" s="7">
        <v>10265.120000000001</v>
      </c>
      <c r="I1199" s="7">
        <v>85732.479999999996</v>
      </c>
      <c r="J1199" s="7">
        <v>714450.05</v>
      </c>
      <c r="K1199" s="24"/>
    </row>
    <row r="1200" spans="2:11" ht="16.5" thickTop="1" thickBot="1" x14ac:dyDescent="0.3">
      <c r="B1200" s="11" t="s">
        <v>574</v>
      </c>
      <c r="C1200" s="39"/>
      <c r="D1200" s="7"/>
      <c r="E1200" s="7"/>
      <c r="F1200" s="7"/>
      <c r="G1200" s="7"/>
      <c r="H1200" s="7"/>
      <c r="I1200" s="7"/>
      <c r="J1200" s="7"/>
      <c r="K1200" s="24"/>
    </row>
    <row r="1201" spans="2:11" ht="16.5" thickTop="1" thickBot="1" x14ac:dyDescent="0.3">
      <c r="B1201" s="12" t="s">
        <v>576</v>
      </c>
      <c r="C1201" s="39"/>
      <c r="D1201" s="7"/>
      <c r="E1201" s="7"/>
      <c r="F1201" s="7"/>
      <c r="G1201" s="7"/>
      <c r="H1201" s="7"/>
      <c r="I1201" s="7"/>
      <c r="J1201" s="7"/>
      <c r="K1201" s="24"/>
    </row>
    <row r="1202" spans="2:11" ht="16.5" thickTop="1" thickBot="1" x14ac:dyDescent="0.3">
      <c r="B1202" s="13" t="s">
        <v>47</v>
      </c>
      <c r="C1202" s="39">
        <v>10</v>
      </c>
      <c r="D1202" s="7">
        <v>735190499</v>
      </c>
      <c r="E1202" s="7">
        <v>764913338</v>
      </c>
      <c r="F1202" s="7">
        <v>815557436</v>
      </c>
      <c r="G1202" s="7">
        <v>853483113</v>
      </c>
      <c r="H1202" s="7">
        <v>954233341</v>
      </c>
      <c r="I1202" s="7">
        <v>973117692</v>
      </c>
      <c r="J1202" s="7">
        <v>1006876637</v>
      </c>
      <c r="K1202" s="24"/>
    </row>
    <row r="1203" spans="2:11" ht="16.5" thickTop="1" thickBot="1" x14ac:dyDescent="0.3">
      <c r="B1203" s="13" t="s">
        <v>48</v>
      </c>
      <c r="C1203" s="39">
        <v>20</v>
      </c>
      <c r="D1203" s="7">
        <v>728837740.24000001</v>
      </c>
      <c r="E1203" s="7">
        <v>764115794.20000005</v>
      </c>
      <c r="F1203" s="7">
        <v>809685903.20000005</v>
      </c>
      <c r="G1203" s="7">
        <v>853068942.89999998</v>
      </c>
      <c r="H1203" s="7">
        <v>941424226.32000005</v>
      </c>
      <c r="I1203" s="7">
        <v>967131335.42999995</v>
      </c>
      <c r="J1203" s="7">
        <v>1001305218.9299999</v>
      </c>
      <c r="K1203" s="24"/>
    </row>
    <row r="1204" spans="2:11" ht="16.5" thickTop="1" thickBot="1" x14ac:dyDescent="0.3">
      <c r="B1204" s="13" t="s">
        <v>49</v>
      </c>
      <c r="C1204" s="39">
        <v>30</v>
      </c>
      <c r="D1204" s="7">
        <v>6352758.7599999998</v>
      </c>
      <c r="E1204" s="7">
        <v>797543.76</v>
      </c>
      <c r="F1204" s="7">
        <v>5871532.7999999998</v>
      </c>
      <c r="G1204" s="7">
        <v>414170.1</v>
      </c>
      <c r="H1204" s="7">
        <v>12809114.68</v>
      </c>
      <c r="I1204" s="7">
        <v>5986356.5700000003</v>
      </c>
      <c r="J1204" s="7">
        <v>5571418.0700000003</v>
      </c>
      <c r="K1204" s="24"/>
    </row>
    <row r="1205" spans="2:11" ht="16.5" thickTop="1" thickBot="1" x14ac:dyDescent="0.3">
      <c r="B1205" s="13" t="s">
        <v>12</v>
      </c>
      <c r="C1205" s="39">
        <v>40</v>
      </c>
      <c r="D1205" s="7">
        <v>0</v>
      </c>
      <c r="E1205" s="7">
        <v>0</v>
      </c>
      <c r="F1205" s="7">
        <v>0</v>
      </c>
      <c r="G1205" s="7">
        <v>0</v>
      </c>
      <c r="H1205" s="7">
        <v>0</v>
      </c>
      <c r="I1205" s="7">
        <v>0</v>
      </c>
      <c r="J1205" s="7">
        <v>0</v>
      </c>
      <c r="K1205" s="24"/>
    </row>
    <row r="1206" spans="2:11" ht="16.5" thickTop="1" thickBot="1" x14ac:dyDescent="0.3">
      <c r="B1206" s="13" t="s">
        <v>50</v>
      </c>
      <c r="C1206" s="39">
        <v>50</v>
      </c>
      <c r="D1206" s="7">
        <v>6352758.7599999998</v>
      </c>
      <c r="E1206" s="7">
        <v>797543.76</v>
      </c>
      <c r="F1206" s="7">
        <v>5871532.7999999998</v>
      </c>
      <c r="G1206" s="7">
        <v>414170.1</v>
      </c>
      <c r="H1206" s="7">
        <v>12809114.68</v>
      </c>
      <c r="I1206" s="7">
        <v>5986356.5700000003</v>
      </c>
      <c r="J1206" s="7">
        <v>5571418.0700000003</v>
      </c>
      <c r="K1206" s="24"/>
    </row>
    <row r="1207" spans="2:11" ht="16.5" thickTop="1" thickBot="1" x14ac:dyDescent="0.3">
      <c r="B1207" s="11" t="s">
        <v>562</v>
      </c>
      <c r="C1207" s="39"/>
      <c r="D1207" s="7"/>
      <c r="E1207" s="7"/>
      <c r="F1207" s="7"/>
      <c r="G1207" s="7"/>
      <c r="H1207" s="7"/>
      <c r="I1207" s="7"/>
      <c r="J1207" s="7"/>
      <c r="K1207" s="24"/>
    </row>
    <row r="1208" spans="2:11" ht="16.5" thickTop="1" thickBot="1" x14ac:dyDescent="0.3">
      <c r="B1208" s="12" t="s">
        <v>559</v>
      </c>
      <c r="C1208" s="39"/>
      <c r="D1208" s="7"/>
      <c r="E1208" s="7"/>
      <c r="F1208" s="7"/>
      <c r="G1208" s="7"/>
      <c r="H1208" s="7"/>
      <c r="I1208" s="7"/>
      <c r="J1208" s="7"/>
      <c r="K1208" s="24"/>
    </row>
    <row r="1209" spans="2:11" ht="16.5" thickTop="1" thickBot="1" x14ac:dyDescent="0.3">
      <c r="B1209" s="13" t="s">
        <v>47</v>
      </c>
      <c r="C1209" s="39">
        <v>10</v>
      </c>
      <c r="D1209" s="7">
        <v>4390520</v>
      </c>
      <c r="E1209" s="7">
        <v>4532129.91</v>
      </c>
      <c r="F1209" s="7">
        <v>4212549</v>
      </c>
      <c r="G1209" s="7">
        <v>4417772</v>
      </c>
      <c r="H1209" s="7">
        <v>4567772</v>
      </c>
      <c r="I1209" s="7">
        <v>5167772</v>
      </c>
      <c r="J1209" s="7">
        <v>6176511</v>
      </c>
      <c r="K1209" s="24"/>
    </row>
    <row r="1210" spans="2:11" ht="16.5" thickTop="1" thickBot="1" x14ac:dyDescent="0.3">
      <c r="B1210" s="13" t="s">
        <v>48</v>
      </c>
      <c r="C1210" s="39">
        <v>20</v>
      </c>
      <c r="D1210" s="7">
        <v>4387603.17</v>
      </c>
      <c r="E1210" s="7">
        <v>4532077.97</v>
      </c>
      <c r="F1210" s="7">
        <v>4206599.4400000004</v>
      </c>
      <c r="G1210" s="7">
        <v>4272472.38</v>
      </c>
      <c r="H1210" s="7">
        <v>4541304.24</v>
      </c>
      <c r="I1210" s="7">
        <v>5167145.42</v>
      </c>
      <c r="J1210" s="7">
        <v>6146058.0800000001</v>
      </c>
      <c r="K1210" s="24"/>
    </row>
    <row r="1211" spans="2:11" ht="16.5" thickTop="1" thickBot="1" x14ac:dyDescent="0.3">
      <c r="B1211" s="13" t="s">
        <v>49</v>
      </c>
      <c r="C1211" s="39">
        <v>30</v>
      </c>
      <c r="D1211" s="7">
        <v>2916.83</v>
      </c>
      <c r="E1211" s="7">
        <v>51.94</v>
      </c>
      <c r="F1211" s="7">
        <v>5949.56</v>
      </c>
      <c r="G1211" s="7">
        <v>145299.62</v>
      </c>
      <c r="H1211" s="7">
        <v>26467.759999999998</v>
      </c>
      <c r="I1211" s="7">
        <v>626.58000000000004</v>
      </c>
      <c r="J1211" s="7">
        <v>30452.92</v>
      </c>
      <c r="K1211" s="24"/>
    </row>
    <row r="1212" spans="2:11" ht="16.5" thickTop="1" thickBot="1" x14ac:dyDescent="0.3">
      <c r="B1212" s="13" t="s">
        <v>12</v>
      </c>
      <c r="C1212" s="39">
        <v>40</v>
      </c>
      <c r="D1212" s="7">
        <v>0</v>
      </c>
      <c r="E1212" s="7">
        <v>0</v>
      </c>
      <c r="F1212" s="7">
        <v>0</v>
      </c>
      <c r="G1212" s="7">
        <v>0</v>
      </c>
      <c r="H1212" s="7">
        <v>0</v>
      </c>
      <c r="I1212" s="7">
        <v>0</v>
      </c>
      <c r="J1212" s="7">
        <v>0</v>
      </c>
      <c r="K1212" s="24"/>
    </row>
    <row r="1213" spans="2:11" ht="16.5" thickTop="1" thickBot="1" x14ac:dyDescent="0.3">
      <c r="B1213" s="13" t="s">
        <v>50</v>
      </c>
      <c r="C1213" s="39">
        <v>50</v>
      </c>
      <c r="D1213" s="7">
        <v>2916.83</v>
      </c>
      <c r="E1213" s="7">
        <v>51.94</v>
      </c>
      <c r="F1213" s="7">
        <v>5949.56</v>
      </c>
      <c r="G1213" s="7">
        <v>145299.62</v>
      </c>
      <c r="H1213" s="7">
        <v>26467.759999999998</v>
      </c>
      <c r="I1213" s="7">
        <v>626.58000000000004</v>
      </c>
      <c r="J1213" s="7">
        <v>30452.92</v>
      </c>
      <c r="K1213" s="24"/>
    </row>
    <row r="1214" spans="2:11" ht="16.5" thickTop="1" thickBot="1" x14ac:dyDescent="0.3">
      <c r="B1214" s="12" t="s">
        <v>564</v>
      </c>
      <c r="C1214" s="39"/>
      <c r="D1214" s="7"/>
      <c r="E1214" s="7"/>
      <c r="F1214" s="7"/>
      <c r="G1214" s="7"/>
      <c r="H1214" s="7"/>
      <c r="I1214" s="7"/>
      <c r="J1214" s="7"/>
      <c r="K1214" s="24"/>
    </row>
    <row r="1215" spans="2:11" ht="16.5" thickTop="1" thickBot="1" x14ac:dyDescent="0.3">
      <c r="B1215" s="13" t="s">
        <v>47</v>
      </c>
      <c r="C1215" s="39">
        <v>10</v>
      </c>
      <c r="D1215" s="7">
        <v>47468680</v>
      </c>
      <c r="E1215" s="7">
        <v>48536729</v>
      </c>
      <c r="F1215" s="7">
        <v>49790983</v>
      </c>
      <c r="G1215" s="7">
        <v>53648795</v>
      </c>
      <c r="H1215" s="7">
        <v>53935517</v>
      </c>
      <c r="I1215" s="7">
        <v>52714557</v>
      </c>
      <c r="J1215" s="7">
        <v>59355613</v>
      </c>
      <c r="K1215" s="24"/>
    </row>
    <row r="1216" spans="2:11" ht="16.5" thickTop="1" thickBot="1" x14ac:dyDescent="0.3">
      <c r="B1216" s="13" t="s">
        <v>48</v>
      </c>
      <c r="C1216" s="39">
        <v>20</v>
      </c>
      <c r="D1216" s="7">
        <v>47419427.090000004</v>
      </c>
      <c r="E1216" s="7">
        <v>46141801.780000001</v>
      </c>
      <c r="F1216" s="7">
        <v>49790482.079999998</v>
      </c>
      <c r="G1216" s="7">
        <v>53009157.850000001</v>
      </c>
      <c r="H1216" s="7">
        <v>53865800.609999999</v>
      </c>
      <c r="I1216" s="7">
        <v>52714447.130000003</v>
      </c>
      <c r="J1216" s="7">
        <v>47502555.960000001</v>
      </c>
      <c r="K1216" s="24"/>
    </row>
    <row r="1217" spans="2:11" ht="16.5" thickTop="1" thickBot="1" x14ac:dyDescent="0.3">
      <c r="B1217" s="13" t="s">
        <v>49</v>
      </c>
      <c r="C1217" s="39">
        <v>30</v>
      </c>
      <c r="D1217" s="7">
        <v>49252.91</v>
      </c>
      <c r="E1217" s="7">
        <v>2394927.2200000002</v>
      </c>
      <c r="F1217" s="7">
        <v>500.92</v>
      </c>
      <c r="G1217" s="7">
        <v>639637.15</v>
      </c>
      <c r="H1217" s="7">
        <v>69716.39</v>
      </c>
      <c r="I1217" s="7">
        <v>109.87</v>
      </c>
      <c r="J1217" s="7">
        <v>11853057.039999999</v>
      </c>
      <c r="K1217" s="24"/>
    </row>
    <row r="1218" spans="2:11" ht="16.5" thickTop="1" thickBot="1" x14ac:dyDescent="0.3">
      <c r="B1218" s="13" t="s">
        <v>12</v>
      </c>
      <c r="C1218" s="39">
        <v>40</v>
      </c>
      <c r="D1218" s="7">
        <v>0</v>
      </c>
      <c r="E1218" s="7">
        <v>0</v>
      </c>
      <c r="F1218" s="7">
        <v>0</v>
      </c>
      <c r="G1218" s="7">
        <v>0</v>
      </c>
      <c r="H1218" s="7">
        <v>0</v>
      </c>
      <c r="I1218" s="7">
        <v>0</v>
      </c>
      <c r="J1218" s="7">
        <v>0</v>
      </c>
      <c r="K1218" s="24"/>
    </row>
    <row r="1219" spans="2:11" ht="16.5" thickTop="1" thickBot="1" x14ac:dyDescent="0.3">
      <c r="B1219" s="13" t="s">
        <v>50</v>
      </c>
      <c r="C1219" s="39">
        <v>50</v>
      </c>
      <c r="D1219" s="7">
        <v>49252.91</v>
      </c>
      <c r="E1219" s="7">
        <v>2394927.2200000002</v>
      </c>
      <c r="F1219" s="7">
        <v>500.92</v>
      </c>
      <c r="G1219" s="7">
        <v>639637.15</v>
      </c>
      <c r="H1219" s="7">
        <v>69716.39</v>
      </c>
      <c r="I1219" s="7">
        <v>109.87</v>
      </c>
      <c r="J1219" s="7">
        <v>11853057.039999999</v>
      </c>
      <c r="K1219" s="24"/>
    </row>
    <row r="1220" spans="2:11" ht="16.5" thickTop="1" thickBot="1" x14ac:dyDescent="0.3">
      <c r="B1220" s="12" t="s">
        <v>566</v>
      </c>
      <c r="C1220" s="39"/>
      <c r="D1220" s="7"/>
      <c r="E1220" s="7"/>
      <c r="F1220" s="7"/>
      <c r="G1220" s="7"/>
      <c r="H1220" s="7"/>
      <c r="I1220" s="7"/>
      <c r="J1220" s="7"/>
      <c r="K1220" s="24"/>
    </row>
    <row r="1221" spans="2:11" ht="16.5" thickTop="1" thickBot="1" x14ac:dyDescent="0.3">
      <c r="B1221" s="13" t="s">
        <v>47</v>
      </c>
      <c r="C1221" s="39">
        <v>10</v>
      </c>
      <c r="D1221" s="7">
        <v>685095</v>
      </c>
      <c r="E1221" s="7">
        <v>756936</v>
      </c>
      <c r="F1221" s="7">
        <v>698453</v>
      </c>
      <c r="G1221" s="7">
        <v>721193</v>
      </c>
      <c r="H1221" s="7">
        <v>796193</v>
      </c>
      <c r="I1221" s="7">
        <v>796193</v>
      </c>
      <c r="J1221" s="7">
        <v>835047</v>
      </c>
      <c r="K1221" s="24"/>
    </row>
    <row r="1222" spans="2:11" ht="16.5" thickTop="1" thickBot="1" x14ac:dyDescent="0.3">
      <c r="B1222" s="13" t="s">
        <v>48</v>
      </c>
      <c r="C1222" s="39">
        <v>20</v>
      </c>
      <c r="D1222" s="7">
        <v>670526.47</v>
      </c>
      <c r="E1222" s="7">
        <v>754884.83</v>
      </c>
      <c r="F1222" s="7">
        <v>690221.06</v>
      </c>
      <c r="G1222" s="7">
        <v>673492.44</v>
      </c>
      <c r="H1222" s="7">
        <v>660968.89</v>
      </c>
      <c r="I1222" s="7">
        <v>795331.98</v>
      </c>
      <c r="J1222" s="7">
        <v>800544.51</v>
      </c>
      <c r="K1222" s="24"/>
    </row>
    <row r="1223" spans="2:11" ht="16.5" thickTop="1" thickBot="1" x14ac:dyDescent="0.3">
      <c r="B1223" s="13" t="s">
        <v>49</v>
      </c>
      <c r="C1223" s="39">
        <v>30</v>
      </c>
      <c r="D1223" s="7">
        <v>14568.53</v>
      </c>
      <c r="E1223" s="7">
        <v>2051.17</v>
      </c>
      <c r="F1223" s="7">
        <v>8231.94</v>
      </c>
      <c r="G1223" s="7">
        <v>47700.56</v>
      </c>
      <c r="H1223" s="7">
        <v>135224.10999999999</v>
      </c>
      <c r="I1223" s="7">
        <v>861.02</v>
      </c>
      <c r="J1223" s="7">
        <v>34502.49</v>
      </c>
      <c r="K1223" s="24"/>
    </row>
    <row r="1224" spans="2:11" ht="16.5" thickTop="1" thickBot="1" x14ac:dyDescent="0.3">
      <c r="B1224" s="13" t="s">
        <v>12</v>
      </c>
      <c r="C1224" s="39">
        <v>40</v>
      </c>
      <c r="D1224" s="7">
        <v>0</v>
      </c>
      <c r="E1224" s="7">
        <v>0</v>
      </c>
      <c r="F1224" s="7">
        <v>0</v>
      </c>
      <c r="G1224" s="7">
        <v>0</v>
      </c>
      <c r="H1224" s="7">
        <v>0</v>
      </c>
      <c r="I1224" s="7">
        <v>0</v>
      </c>
      <c r="J1224" s="7">
        <v>0</v>
      </c>
      <c r="K1224" s="24"/>
    </row>
    <row r="1225" spans="2:11" ht="16.5" thickTop="1" thickBot="1" x14ac:dyDescent="0.3">
      <c r="B1225" s="13" t="s">
        <v>50</v>
      </c>
      <c r="C1225" s="39">
        <v>50</v>
      </c>
      <c r="D1225" s="7">
        <v>14568.53</v>
      </c>
      <c r="E1225" s="7">
        <v>2051.17</v>
      </c>
      <c r="F1225" s="7">
        <v>8231.94</v>
      </c>
      <c r="G1225" s="7">
        <v>47700.56</v>
      </c>
      <c r="H1225" s="7">
        <v>135224.10999999999</v>
      </c>
      <c r="I1225" s="7">
        <v>861.02</v>
      </c>
      <c r="J1225" s="7">
        <v>34502.49</v>
      </c>
      <c r="K1225" s="24"/>
    </row>
    <row r="1226" spans="2:11" ht="16.5" thickTop="1" thickBot="1" x14ac:dyDescent="0.3">
      <c r="B1226" s="12" t="s">
        <v>223</v>
      </c>
      <c r="C1226" s="39"/>
      <c r="D1226" s="7"/>
      <c r="E1226" s="7"/>
      <c r="F1226" s="7"/>
      <c r="G1226" s="7"/>
      <c r="H1226" s="7"/>
      <c r="I1226" s="7"/>
      <c r="J1226" s="7"/>
      <c r="K1226" s="24"/>
    </row>
    <row r="1227" spans="2:11" ht="16.5" thickTop="1" thickBot="1" x14ac:dyDescent="0.3">
      <c r="B1227" s="13" t="s">
        <v>47</v>
      </c>
      <c r="C1227" s="39">
        <v>10</v>
      </c>
      <c r="D1227" s="7">
        <v>54212397</v>
      </c>
      <c r="E1227" s="7">
        <v>51090328</v>
      </c>
      <c r="F1227" s="7">
        <v>45007546</v>
      </c>
      <c r="G1227" s="7">
        <v>50408688</v>
      </c>
      <c r="H1227" s="7">
        <v>55752281</v>
      </c>
      <c r="I1227" s="7">
        <v>59208537</v>
      </c>
      <c r="J1227" s="7">
        <v>194485818</v>
      </c>
      <c r="K1227" s="24"/>
    </row>
    <row r="1228" spans="2:11" ht="16.5" thickTop="1" thickBot="1" x14ac:dyDescent="0.3">
      <c r="B1228" s="13" t="s">
        <v>48</v>
      </c>
      <c r="C1228" s="39">
        <v>20</v>
      </c>
      <c r="D1228" s="7">
        <v>54180385.009999998</v>
      </c>
      <c r="E1228" s="7">
        <v>50055446.57</v>
      </c>
      <c r="F1228" s="7">
        <v>45005355.57</v>
      </c>
      <c r="G1228" s="7">
        <v>50107750.920000002</v>
      </c>
      <c r="H1228" s="7">
        <v>55521996.640000001</v>
      </c>
      <c r="I1228" s="7">
        <v>59205687.380000003</v>
      </c>
      <c r="J1228" s="7">
        <v>63480437.210000001</v>
      </c>
      <c r="K1228" s="24"/>
    </row>
    <row r="1229" spans="2:11" ht="16.5" thickTop="1" thickBot="1" x14ac:dyDescent="0.3">
      <c r="B1229" s="13" t="s">
        <v>49</v>
      </c>
      <c r="C1229" s="39">
        <v>30</v>
      </c>
      <c r="D1229" s="7">
        <v>32011.99</v>
      </c>
      <c r="E1229" s="7">
        <v>1034881.43</v>
      </c>
      <c r="F1229" s="7">
        <v>2190.4299999999998</v>
      </c>
      <c r="G1229" s="7">
        <v>300937.08</v>
      </c>
      <c r="H1229" s="7">
        <v>230284.36</v>
      </c>
      <c r="I1229" s="7">
        <v>2849.62</v>
      </c>
      <c r="J1229" s="7">
        <v>131005380.79000001</v>
      </c>
      <c r="K1229" s="24"/>
    </row>
    <row r="1230" spans="2:11" ht="16.5" thickTop="1" thickBot="1" x14ac:dyDescent="0.3">
      <c r="B1230" s="13" t="s">
        <v>12</v>
      </c>
      <c r="C1230" s="39">
        <v>40</v>
      </c>
      <c r="D1230" s="7">
        <v>0</v>
      </c>
      <c r="E1230" s="7">
        <v>0</v>
      </c>
      <c r="F1230" s="7">
        <v>0</v>
      </c>
      <c r="G1230" s="7">
        <v>0</v>
      </c>
      <c r="H1230" s="7">
        <v>0</v>
      </c>
      <c r="I1230" s="7">
        <v>0</v>
      </c>
      <c r="J1230" s="7">
        <v>131000000</v>
      </c>
      <c r="K1230" s="24"/>
    </row>
    <row r="1231" spans="2:11" ht="16.5" thickTop="1" thickBot="1" x14ac:dyDescent="0.3">
      <c r="B1231" s="13" t="s">
        <v>50</v>
      </c>
      <c r="C1231" s="39">
        <v>50</v>
      </c>
      <c r="D1231" s="7">
        <v>32011.99</v>
      </c>
      <c r="E1231" s="7">
        <v>1034881.43</v>
      </c>
      <c r="F1231" s="7">
        <v>2190.4299999999998</v>
      </c>
      <c r="G1231" s="7">
        <v>300937.08</v>
      </c>
      <c r="H1231" s="7">
        <v>230284.36</v>
      </c>
      <c r="I1231" s="7">
        <v>2849.62</v>
      </c>
      <c r="J1231" s="7">
        <v>5380.7900000065565</v>
      </c>
      <c r="K1231" s="24"/>
    </row>
    <row r="1232" spans="2:11" ht="16.5" thickTop="1" thickBot="1" x14ac:dyDescent="0.3">
      <c r="B1232" s="11" t="s">
        <v>550</v>
      </c>
      <c r="C1232" s="39"/>
      <c r="D1232" s="7"/>
      <c r="E1232" s="7"/>
      <c r="F1232" s="7"/>
      <c r="G1232" s="7"/>
      <c r="H1232" s="7"/>
      <c r="I1232" s="7"/>
      <c r="J1232" s="7"/>
      <c r="K1232" s="24"/>
    </row>
    <row r="1233" spans="2:11" ht="16.5" thickTop="1" thickBot="1" x14ac:dyDescent="0.3">
      <c r="B1233" s="12" t="s">
        <v>552</v>
      </c>
      <c r="C1233" s="39"/>
      <c r="D1233" s="7"/>
      <c r="E1233" s="7"/>
      <c r="F1233" s="7"/>
      <c r="G1233" s="7"/>
      <c r="H1233" s="7"/>
      <c r="I1233" s="7"/>
      <c r="J1233" s="7"/>
      <c r="K1233" s="24"/>
    </row>
    <row r="1234" spans="2:11" ht="16.5" thickTop="1" thickBot="1" x14ac:dyDescent="0.3">
      <c r="B1234" s="13" t="s">
        <v>47</v>
      </c>
      <c r="C1234" s="39">
        <v>10</v>
      </c>
      <c r="D1234" s="7">
        <v>0</v>
      </c>
      <c r="E1234" s="7">
        <v>0</v>
      </c>
      <c r="F1234" s="7">
        <v>0</v>
      </c>
      <c r="G1234" s="7">
        <v>0</v>
      </c>
      <c r="H1234" s="7">
        <v>0</v>
      </c>
      <c r="I1234" s="7">
        <v>0</v>
      </c>
      <c r="J1234" s="7">
        <v>0</v>
      </c>
      <c r="K1234" s="24"/>
    </row>
    <row r="1235" spans="2:11" ht="16.5" thickTop="1" thickBot="1" x14ac:dyDescent="0.3">
      <c r="B1235" s="13" t="s">
        <v>48</v>
      </c>
      <c r="C1235" s="39">
        <v>20</v>
      </c>
      <c r="D1235" s="7">
        <v>0</v>
      </c>
      <c r="E1235" s="7">
        <v>0</v>
      </c>
      <c r="F1235" s="7">
        <v>0</v>
      </c>
      <c r="G1235" s="7">
        <v>0</v>
      </c>
      <c r="H1235" s="7">
        <v>0</v>
      </c>
      <c r="I1235" s="7">
        <v>0</v>
      </c>
      <c r="J1235" s="7">
        <v>0</v>
      </c>
      <c r="K1235" s="24"/>
    </row>
    <row r="1236" spans="2:11" ht="16.5" thickTop="1" thickBot="1" x14ac:dyDescent="0.3">
      <c r="B1236" s="13" t="s">
        <v>49</v>
      </c>
      <c r="C1236" s="39">
        <v>30</v>
      </c>
      <c r="D1236" s="7">
        <v>0</v>
      </c>
      <c r="E1236" s="7">
        <v>0</v>
      </c>
      <c r="F1236" s="7">
        <v>0</v>
      </c>
      <c r="G1236" s="7">
        <v>0</v>
      </c>
      <c r="H1236" s="7">
        <v>0</v>
      </c>
      <c r="I1236" s="7">
        <v>0</v>
      </c>
      <c r="J1236" s="7">
        <v>0</v>
      </c>
      <c r="K1236" s="24"/>
    </row>
    <row r="1237" spans="2:11" ht="16.5" thickTop="1" thickBot="1" x14ac:dyDescent="0.3">
      <c r="B1237" s="13" t="s">
        <v>12</v>
      </c>
      <c r="C1237" s="39">
        <v>40</v>
      </c>
      <c r="D1237" s="7">
        <v>0</v>
      </c>
      <c r="E1237" s="7">
        <v>0</v>
      </c>
      <c r="F1237" s="7">
        <v>0</v>
      </c>
      <c r="G1237" s="7">
        <v>0</v>
      </c>
      <c r="H1237" s="7">
        <v>0</v>
      </c>
      <c r="I1237" s="7">
        <v>0</v>
      </c>
      <c r="J1237" s="7">
        <v>0</v>
      </c>
      <c r="K1237" s="24"/>
    </row>
    <row r="1238" spans="2:11" ht="16.5" thickTop="1" thickBot="1" x14ac:dyDescent="0.3">
      <c r="B1238" s="13" t="s">
        <v>50</v>
      </c>
      <c r="C1238" s="39">
        <v>50</v>
      </c>
      <c r="D1238" s="7">
        <v>0</v>
      </c>
      <c r="E1238" s="7">
        <v>0</v>
      </c>
      <c r="F1238" s="7">
        <v>0</v>
      </c>
      <c r="G1238" s="7">
        <v>0</v>
      </c>
      <c r="H1238" s="7">
        <v>0</v>
      </c>
      <c r="I1238" s="7">
        <v>0</v>
      </c>
      <c r="J1238" s="7">
        <v>0</v>
      </c>
      <c r="K1238" s="24"/>
    </row>
    <row r="1239" spans="2:11" ht="16.5" thickTop="1" thickBot="1" x14ac:dyDescent="0.3">
      <c r="B1239" s="12" t="s">
        <v>128</v>
      </c>
      <c r="C1239" s="39"/>
      <c r="D1239" s="7"/>
      <c r="E1239" s="7"/>
      <c r="F1239" s="7"/>
      <c r="G1239" s="7"/>
      <c r="H1239" s="7"/>
      <c r="I1239" s="7"/>
      <c r="J1239" s="7"/>
      <c r="K1239" s="24"/>
    </row>
    <row r="1240" spans="2:11" ht="16.5" thickTop="1" thickBot="1" x14ac:dyDescent="0.3">
      <c r="B1240" s="13" t="s">
        <v>47</v>
      </c>
      <c r="C1240" s="39">
        <v>10</v>
      </c>
      <c r="D1240" s="7">
        <v>0</v>
      </c>
      <c r="E1240" s="7">
        <v>0</v>
      </c>
      <c r="F1240" s="7">
        <v>100000000</v>
      </c>
      <c r="G1240" s="7">
        <v>750000000</v>
      </c>
      <c r="H1240" s="7">
        <v>275309001</v>
      </c>
      <c r="I1240" s="7">
        <v>55100000</v>
      </c>
      <c r="J1240" s="7">
        <v>0</v>
      </c>
      <c r="K1240" s="24"/>
    </row>
    <row r="1241" spans="2:11" ht="16.5" thickTop="1" thickBot="1" x14ac:dyDescent="0.3">
      <c r="B1241" s="13" t="s">
        <v>48</v>
      </c>
      <c r="C1241" s="39">
        <v>20</v>
      </c>
      <c r="D1241" s="7">
        <v>0</v>
      </c>
      <c r="E1241" s="7">
        <v>0</v>
      </c>
      <c r="F1241" s="7">
        <v>100000000</v>
      </c>
      <c r="G1241" s="7">
        <v>750000000</v>
      </c>
      <c r="H1241" s="7">
        <v>275309001</v>
      </c>
      <c r="I1241" s="7">
        <v>55100000</v>
      </c>
      <c r="J1241" s="7">
        <v>0</v>
      </c>
      <c r="K1241" s="24"/>
    </row>
    <row r="1242" spans="2:11" ht="16.5" thickTop="1" thickBot="1" x14ac:dyDescent="0.3">
      <c r="B1242" s="13" t="s">
        <v>49</v>
      </c>
      <c r="C1242" s="39">
        <v>30</v>
      </c>
      <c r="D1242" s="7">
        <v>0</v>
      </c>
      <c r="E1242" s="7">
        <v>0</v>
      </c>
      <c r="F1242" s="7">
        <v>0</v>
      </c>
      <c r="G1242" s="7">
        <v>0</v>
      </c>
      <c r="H1242" s="7">
        <v>0</v>
      </c>
      <c r="I1242" s="7">
        <v>0</v>
      </c>
      <c r="J1242" s="7">
        <v>0</v>
      </c>
      <c r="K1242" s="24"/>
    </row>
    <row r="1243" spans="2:11" ht="16.5" thickTop="1" thickBot="1" x14ac:dyDescent="0.3">
      <c r="B1243" s="13" t="s">
        <v>12</v>
      </c>
      <c r="C1243" s="39">
        <v>40</v>
      </c>
      <c r="D1243" s="7">
        <v>0</v>
      </c>
      <c r="E1243" s="7">
        <v>0</v>
      </c>
      <c r="F1243" s="7">
        <v>0</v>
      </c>
      <c r="G1243" s="7">
        <v>0</v>
      </c>
      <c r="H1243" s="7">
        <v>0</v>
      </c>
      <c r="I1243" s="7">
        <v>0</v>
      </c>
      <c r="J1243" s="7">
        <v>0</v>
      </c>
      <c r="K1243" s="24"/>
    </row>
    <row r="1244" spans="2:11" ht="16.5" thickTop="1" thickBot="1" x14ac:dyDescent="0.3">
      <c r="B1244" s="13" t="s">
        <v>50</v>
      </c>
      <c r="C1244" s="39">
        <v>50</v>
      </c>
      <c r="D1244" s="7">
        <v>0</v>
      </c>
      <c r="E1244" s="7">
        <v>0</v>
      </c>
      <c r="F1244" s="7">
        <v>0</v>
      </c>
      <c r="G1244" s="7">
        <v>0</v>
      </c>
      <c r="H1244" s="7">
        <v>0</v>
      </c>
      <c r="I1244" s="7">
        <v>0</v>
      </c>
      <c r="J1244" s="7">
        <v>0</v>
      </c>
      <c r="K1244" s="24"/>
    </row>
    <row r="1245" spans="2:11" ht="16.5" thickTop="1" thickBot="1" x14ac:dyDescent="0.3">
      <c r="B1245" s="12" t="s">
        <v>293</v>
      </c>
      <c r="C1245" s="39"/>
      <c r="D1245" s="7"/>
      <c r="E1245" s="7"/>
      <c r="F1245" s="7"/>
      <c r="G1245" s="7"/>
      <c r="H1245" s="7"/>
      <c r="I1245" s="7"/>
      <c r="J1245" s="7"/>
      <c r="K1245" s="24"/>
    </row>
    <row r="1246" spans="2:11" ht="16.5" thickTop="1" thickBot="1" x14ac:dyDescent="0.3">
      <c r="B1246" s="13" t="s">
        <v>47</v>
      </c>
      <c r="C1246" s="39">
        <v>10</v>
      </c>
      <c r="D1246" s="7">
        <v>31539550.170000002</v>
      </c>
      <c r="E1246" s="7">
        <v>31264440.640000001</v>
      </c>
      <c r="F1246" s="7">
        <v>9601076</v>
      </c>
      <c r="G1246" s="7">
        <v>10469104.119999999</v>
      </c>
      <c r="H1246" s="7">
        <v>11438481.51</v>
      </c>
      <c r="I1246" s="7">
        <v>12507784.51</v>
      </c>
      <c r="J1246" s="7">
        <v>13966355</v>
      </c>
      <c r="K1246" s="24"/>
    </row>
    <row r="1247" spans="2:11" ht="16.5" thickTop="1" thickBot="1" x14ac:dyDescent="0.3">
      <c r="B1247" s="13" t="s">
        <v>48</v>
      </c>
      <c r="C1247" s="39">
        <v>20</v>
      </c>
      <c r="D1247" s="7">
        <v>31539550.170000002</v>
      </c>
      <c r="E1247" s="7">
        <v>31264440.640000001</v>
      </c>
      <c r="F1247" s="7">
        <v>9413061.2400000002</v>
      </c>
      <c r="G1247" s="7">
        <v>10469104.119999999</v>
      </c>
      <c r="H1247" s="7">
        <v>11202797.18</v>
      </c>
      <c r="I1247" s="7">
        <v>12205966.470000001</v>
      </c>
      <c r="J1247" s="7">
        <v>13315462.99</v>
      </c>
      <c r="K1247" s="24"/>
    </row>
    <row r="1248" spans="2:11" ht="16.5" thickTop="1" thickBot="1" x14ac:dyDescent="0.3">
      <c r="B1248" s="13" t="s">
        <v>49</v>
      </c>
      <c r="C1248" s="39">
        <v>30</v>
      </c>
      <c r="D1248" s="7">
        <v>0</v>
      </c>
      <c r="E1248" s="7">
        <v>0</v>
      </c>
      <c r="F1248" s="7">
        <v>188014.76</v>
      </c>
      <c r="G1248" s="7">
        <v>0</v>
      </c>
      <c r="H1248" s="7">
        <v>235684.33</v>
      </c>
      <c r="I1248" s="7">
        <v>301818.03999999998</v>
      </c>
      <c r="J1248" s="7">
        <v>650892.01</v>
      </c>
      <c r="K1248" s="24"/>
    </row>
    <row r="1249" spans="2:11" ht="16.5" thickTop="1" thickBot="1" x14ac:dyDescent="0.3">
      <c r="B1249" s="13" t="s">
        <v>12</v>
      </c>
      <c r="C1249" s="39">
        <v>40</v>
      </c>
      <c r="D1249" s="7">
        <v>0</v>
      </c>
      <c r="E1249" s="7">
        <v>0</v>
      </c>
      <c r="F1249" s="7">
        <v>0</v>
      </c>
      <c r="G1249" s="7">
        <v>0</v>
      </c>
      <c r="H1249" s="7">
        <v>0</v>
      </c>
      <c r="I1249" s="7">
        <v>0</v>
      </c>
      <c r="J1249" s="7">
        <v>0</v>
      </c>
      <c r="K1249" s="24"/>
    </row>
    <row r="1250" spans="2:11" ht="16.5" thickTop="1" thickBot="1" x14ac:dyDescent="0.3">
      <c r="B1250" s="13" t="s">
        <v>50</v>
      </c>
      <c r="C1250" s="39">
        <v>50</v>
      </c>
      <c r="D1250" s="7">
        <v>0</v>
      </c>
      <c r="E1250" s="7">
        <v>0</v>
      </c>
      <c r="F1250" s="7">
        <v>188014.76</v>
      </c>
      <c r="G1250" s="7">
        <v>0</v>
      </c>
      <c r="H1250" s="7">
        <v>235684.33</v>
      </c>
      <c r="I1250" s="7">
        <v>301818.03999999998</v>
      </c>
      <c r="J1250" s="7">
        <v>650892.01</v>
      </c>
      <c r="K1250" s="24"/>
    </row>
    <row r="1251" spans="2:11" ht="16.5" thickTop="1" thickBot="1" x14ac:dyDescent="0.3">
      <c r="B1251" s="12" t="s">
        <v>554</v>
      </c>
      <c r="C1251" s="39"/>
      <c r="D1251" s="7"/>
      <c r="E1251" s="7"/>
      <c r="F1251" s="7"/>
      <c r="G1251" s="7"/>
      <c r="H1251" s="7"/>
      <c r="I1251" s="7"/>
      <c r="J1251" s="7"/>
      <c r="K1251" s="24"/>
    </row>
    <row r="1252" spans="2:11" ht="16.5" thickTop="1" thickBot="1" x14ac:dyDescent="0.3">
      <c r="B1252" s="13" t="s">
        <v>47</v>
      </c>
      <c r="C1252" s="39">
        <v>10</v>
      </c>
      <c r="D1252" s="7">
        <v>950000000</v>
      </c>
      <c r="E1252" s="7">
        <v>950000000</v>
      </c>
      <c r="F1252" s="7">
        <v>950000000</v>
      </c>
      <c r="G1252" s="7">
        <v>950000000</v>
      </c>
      <c r="H1252" s="7">
        <v>950000000</v>
      </c>
      <c r="I1252" s="7">
        <v>950000000</v>
      </c>
      <c r="J1252" s="7">
        <v>950000000</v>
      </c>
      <c r="K1252" s="24"/>
    </row>
    <row r="1253" spans="2:11" ht="16.5" thickTop="1" thickBot="1" x14ac:dyDescent="0.3">
      <c r="B1253" s="13" t="s">
        <v>48</v>
      </c>
      <c r="C1253" s="39">
        <v>20</v>
      </c>
      <c r="D1253" s="7">
        <v>950000000</v>
      </c>
      <c r="E1253" s="7">
        <v>950000000</v>
      </c>
      <c r="F1253" s="7">
        <v>950000000</v>
      </c>
      <c r="G1253" s="7">
        <v>950000000</v>
      </c>
      <c r="H1253" s="7">
        <v>950000000</v>
      </c>
      <c r="I1253" s="7">
        <v>950000000</v>
      </c>
      <c r="J1253" s="7">
        <v>949796904.27999997</v>
      </c>
      <c r="K1253" s="24"/>
    </row>
    <row r="1254" spans="2:11" ht="16.5" thickTop="1" thickBot="1" x14ac:dyDescent="0.3">
      <c r="B1254" s="13" t="s">
        <v>49</v>
      </c>
      <c r="C1254" s="39">
        <v>30</v>
      </c>
      <c r="D1254" s="7">
        <v>0</v>
      </c>
      <c r="E1254" s="7">
        <v>0</v>
      </c>
      <c r="F1254" s="7">
        <v>0</v>
      </c>
      <c r="G1254" s="7">
        <v>0</v>
      </c>
      <c r="H1254" s="7">
        <v>0</v>
      </c>
      <c r="I1254" s="7">
        <v>0</v>
      </c>
      <c r="J1254" s="7">
        <v>203095.72</v>
      </c>
      <c r="K1254" s="24"/>
    </row>
    <row r="1255" spans="2:11" ht="16.5" thickTop="1" thickBot="1" x14ac:dyDescent="0.3">
      <c r="B1255" s="13" t="s">
        <v>12</v>
      </c>
      <c r="C1255" s="39">
        <v>40</v>
      </c>
      <c r="D1255" s="7">
        <v>0</v>
      </c>
      <c r="E1255" s="7">
        <v>0</v>
      </c>
      <c r="F1255" s="7">
        <v>0</v>
      </c>
      <c r="G1255" s="7">
        <v>0</v>
      </c>
      <c r="H1255" s="7">
        <v>0</v>
      </c>
      <c r="I1255" s="7">
        <v>0</v>
      </c>
      <c r="J1255" s="7">
        <v>0</v>
      </c>
      <c r="K1255" s="24"/>
    </row>
    <row r="1256" spans="2:11" ht="16.5" thickTop="1" thickBot="1" x14ac:dyDescent="0.3">
      <c r="B1256" s="13" t="s">
        <v>50</v>
      </c>
      <c r="C1256" s="39">
        <v>50</v>
      </c>
      <c r="D1256" s="7">
        <v>0</v>
      </c>
      <c r="E1256" s="7">
        <v>0</v>
      </c>
      <c r="F1256" s="7">
        <v>0</v>
      </c>
      <c r="G1256" s="7">
        <v>0</v>
      </c>
      <c r="H1256" s="7">
        <v>0</v>
      </c>
      <c r="I1256" s="7">
        <v>0</v>
      </c>
      <c r="J1256" s="7">
        <v>203095.72</v>
      </c>
      <c r="K1256" s="24"/>
    </row>
    <row r="1257" spans="2:11" ht="16.5" thickTop="1" thickBot="1" x14ac:dyDescent="0.3">
      <c r="B1257" s="11" t="s">
        <v>540</v>
      </c>
      <c r="C1257" s="39"/>
      <c r="D1257" s="7"/>
      <c r="E1257" s="7"/>
      <c r="F1257" s="7"/>
      <c r="G1257" s="7"/>
      <c r="H1257" s="7"/>
      <c r="I1257" s="7"/>
      <c r="J1257" s="7"/>
      <c r="K1257" s="24"/>
    </row>
    <row r="1258" spans="2:11" ht="16.5" thickTop="1" thickBot="1" x14ac:dyDescent="0.3">
      <c r="B1258" s="12" t="s">
        <v>223</v>
      </c>
      <c r="C1258" s="39"/>
      <c r="D1258" s="7"/>
      <c r="E1258" s="7"/>
      <c r="F1258" s="7"/>
      <c r="G1258" s="7"/>
      <c r="H1258" s="7"/>
      <c r="I1258" s="7"/>
      <c r="J1258" s="7"/>
      <c r="K1258" s="24"/>
    </row>
    <row r="1259" spans="2:11" ht="16.5" thickTop="1" thickBot="1" x14ac:dyDescent="0.3">
      <c r="B1259" s="13" t="s">
        <v>47</v>
      </c>
      <c r="C1259" s="39">
        <v>10</v>
      </c>
      <c r="D1259" s="7">
        <v>837763</v>
      </c>
      <c r="E1259" s="7">
        <v>797138.35</v>
      </c>
      <c r="F1259" s="7">
        <v>728582</v>
      </c>
      <c r="G1259" s="7">
        <v>814026.06</v>
      </c>
      <c r="H1259" s="7">
        <v>1921256.29</v>
      </c>
      <c r="I1259" s="7">
        <v>2540681.33</v>
      </c>
      <c r="J1259" s="7">
        <v>1351076.24</v>
      </c>
      <c r="K1259" s="24"/>
    </row>
    <row r="1260" spans="2:11" ht="16.5" thickTop="1" thickBot="1" x14ac:dyDescent="0.3">
      <c r="B1260" s="13" t="s">
        <v>48</v>
      </c>
      <c r="C1260" s="39">
        <v>20</v>
      </c>
      <c r="D1260" s="7">
        <v>722853.65</v>
      </c>
      <c r="E1260" s="7">
        <v>737544.83</v>
      </c>
      <c r="F1260" s="7">
        <v>712801.27</v>
      </c>
      <c r="G1260" s="7">
        <v>810300.77</v>
      </c>
      <c r="H1260" s="7">
        <v>988646.96</v>
      </c>
      <c r="I1260" s="7">
        <v>1943067.09</v>
      </c>
      <c r="J1260" s="7">
        <v>658060.5</v>
      </c>
      <c r="K1260" s="24"/>
    </row>
    <row r="1261" spans="2:11" ht="16.5" thickTop="1" thickBot="1" x14ac:dyDescent="0.3">
      <c r="B1261" s="13" t="s">
        <v>49</v>
      </c>
      <c r="C1261" s="39">
        <v>30</v>
      </c>
      <c r="D1261" s="7">
        <v>114909.35</v>
      </c>
      <c r="E1261" s="7">
        <v>59593.52</v>
      </c>
      <c r="F1261" s="7">
        <v>15780.73</v>
      </c>
      <c r="G1261" s="7">
        <v>3725.29</v>
      </c>
      <c r="H1261" s="7">
        <v>932609.33</v>
      </c>
      <c r="I1261" s="7">
        <v>597614.24</v>
      </c>
      <c r="J1261" s="7">
        <v>693015.74</v>
      </c>
      <c r="K1261" s="24"/>
    </row>
    <row r="1262" spans="2:11" ht="16.5" thickTop="1" thickBot="1" x14ac:dyDescent="0.3">
      <c r="B1262" s="13" t="s">
        <v>12</v>
      </c>
      <c r="C1262" s="39">
        <v>40</v>
      </c>
      <c r="D1262" s="7">
        <v>0</v>
      </c>
      <c r="E1262" s="7">
        <v>0</v>
      </c>
      <c r="F1262" s="7">
        <v>0</v>
      </c>
      <c r="G1262" s="7">
        <v>0</v>
      </c>
      <c r="H1262" s="7">
        <v>0</v>
      </c>
      <c r="I1262" s="7">
        <v>0</v>
      </c>
      <c r="J1262" s="7">
        <v>0</v>
      </c>
      <c r="K1262" s="24"/>
    </row>
    <row r="1263" spans="2:11" ht="16.5" thickTop="1" thickBot="1" x14ac:dyDescent="0.3">
      <c r="B1263" s="13" t="s">
        <v>50</v>
      </c>
      <c r="C1263" s="39">
        <v>50</v>
      </c>
      <c r="D1263" s="7">
        <v>114909.35</v>
      </c>
      <c r="E1263" s="7">
        <v>59593.52</v>
      </c>
      <c r="F1263" s="7">
        <v>15780.73</v>
      </c>
      <c r="G1263" s="7">
        <v>3725.29</v>
      </c>
      <c r="H1263" s="7">
        <v>932609.33</v>
      </c>
      <c r="I1263" s="7">
        <v>597614.24</v>
      </c>
      <c r="J1263" s="7">
        <v>693015.74</v>
      </c>
      <c r="K1263" s="24"/>
    </row>
    <row r="1264" spans="2:11" ht="16.5" thickTop="1" thickBot="1" x14ac:dyDescent="0.3">
      <c r="B1264" s="10" t="s">
        <v>577</v>
      </c>
      <c r="C1264" s="39"/>
      <c r="D1264" s="7"/>
      <c r="E1264" s="7"/>
      <c r="F1264" s="7"/>
      <c r="G1264" s="7"/>
      <c r="H1264" s="7"/>
      <c r="I1264" s="7"/>
      <c r="J1264" s="7"/>
      <c r="K1264" s="24"/>
    </row>
    <row r="1265" spans="2:11" ht="16.5" thickTop="1" thickBot="1" x14ac:dyDescent="0.3">
      <c r="B1265" s="11" t="s">
        <v>580</v>
      </c>
      <c r="C1265" s="39"/>
      <c r="D1265" s="7"/>
      <c r="E1265" s="7"/>
      <c r="F1265" s="7"/>
      <c r="G1265" s="7"/>
      <c r="H1265" s="7"/>
      <c r="I1265" s="7"/>
      <c r="J1265" s="7"/>
      <c r="K1265" s="24"/>
    </row>
    <row r="1266" spans="2:11" ht="16.5" thickTop="1" thickBot="1" x14ac:dyDescent="0.3">
      <c r="B1266" s="12" t="s">
        <v>223</v>
      </c>
      <c r="C1266" s="39"/>
      <c r="D1266" s="7"/>
      <c r="E1266" s="7"/>
      <c r="F1266" s="7"/>
      <c r="G1266" s="7"/>
      <c r="H1266" s="7"/>
      <c r="I1266" s="7"/>
      <c r="J1266" s="7"/>
      <c r="K1266" s="24"/>
    </row>
    <row r="1267" spans="2:11" ht="16.5" thickTop="1" thickBot="1" x14ac:dyDescent="0.3">
      <c r="B1267" s="13" t="s">
        <v>47</v>
      </c>
      <c r="C1267" s="39">
        <v>10</v>
      </c>
      <c r="D1267" s="7">
        <v>1464057</v>
      </c>
      <c r="E1267" s="7">
        <v>1619517.05</v>
      </c>
      <c r="F1267" s="7">
        <v>1197014</v>
      </c>
      <c r="G1267" s="7">
        <v>1540955.19</v>
      </c>
      <c r="H1267" s="7">
        <v>2241431.36</v>
      </c>
      <c r="I1267" s="7">
        <v>1067875.74</v>
      </c>
      <c r="J1267" s="7">
        <v>1085158.3799999999</v>
      </c>
      <c r="K1267" s="24"/>
    </row>
    <row r="1268" spans="2:11" ht="16.5" thickTop="1" thickBot="1" x14ac:dyDescent="0.3">
      <c r="B1268" s="13" t="s">
        <v>48</v>
      </c>
      <c r="C1268" s="39">
        <v>20</v>
      </c>
      <c r="D1268" s="7">
        <v>719331.95</v>
      </c>
      <c r="E1268" s="7">
        <v>726013.99</v>
      </c>
      <c r="F1268" s="7">
        <v>567836.56999999995</v>
      </c>
      <c r="G1268" s="7">
        <v>686301.83</v>
      </c>
      <c r="H1268" s="7">
        <v>2132879.62</v>
      </c>
      <c r="I1268" s="7">
        <v>972751.35999999999</v>
      </c>
      <c r="J1268" s="7">
        <v>834499.14</v>
      </c>
      <c r="K1268" s="24"/>
    </row>
    <row r="1269" spans="2:11" ht="16.5" thickTop="1" thickBot="1" x14ac:dyDescent="0.3">
      <c r="B1269" s="13" t="s">
        <v>49</v>
      </c>
      <c r="C1269" s="39">
        <v>30</v>
      </c>
      <c r="D1269" s="7">
        <v>744725.05</v>
      </c>
      <c r="E1269" s="7">
        <v>893503.06</v>
      </c>
      <c r="F1269" s="7">
        <v>629177.43000000005</v>
      </c>
      <c r="G1269" s="7">
        <v>854653.36</v>
      </c>
      <c r="H1269" s="7">
        <v>108551.74</v>
      </c>
      <c r="I1269" s="7">
        <v>95124.38</v>
      </c>
      <c r="J1269" s="7">
        <v>250659.24</v>
      </c>
      <c r="K1269" s="24"/>
    </row>
    <row r="1270" spans="2:11" ht="16.5" thickTop="1" thickBot="1" x14ac:dyDescent="0.3">
      <c r="B1270" s="13" t="s">
        <v>12</v>
      </c>
      <c r="C1270" s="39">
        <v>40</v>
      </c>
      <c r="D1270" s="7">
        <v>0</v>
      </c>
      <c r="E1270" s="7">
        <v>0</v>
      </c>
      <c r="F1270" s="7">
        <v>0</v>
      </c>
      <c r="G1270" s="7">
        <v>0</v>
      </c>
      <c r="H1270" s="7">
        <v>0</v>
      </c>
      <c r="I1270" s="7">
        <v>0</v>
      </c>
      <c r="J1270" s="7">
        <v>0</v>
      </c>
      <c r="K1270" s="24"/>
    </row>
    <row r="1271" spans="2:11" ht="16.5" thickTop="1" thickBot="1" x14ac:dyDescent="0.3">
      <c r="B1271" s="13" t="s">
        <v>50</v>
      </c>
      <c r="C1271" s="39">
        <v>50</v>
      </c>
      <c r="D1271" s="7">
        <v>744725.05</v>
      </c>
      <c r="E1271" s="7">
        <v>893503.06</v>
      </c>
      <c r="F1271" s="7">
        <v>629177.43000000005</v>
      </c>
      <c r="G1271" s="7">
        <v>854653.36</v>
      </c>
      <c r="H1271" s="7">
        <v>108551.74</v>
      </c>
      <c r="I1271" s="7">
        <v>95124.38</v>
      </c>
      <c r="J1271" s="7">
        <v>250659.24</v>
      </c>
      <c r="K1271" s="24"/>
    </row>
    <row r="1272" spans="2:11" ht="16.5" thickTop="1" thickBot="1" x14ac:dyDescent="0.3">
      <c r="B1272" s="11" t="s">
        <v>583</v>
      </c>
      <c r="C1272" s="39"/>
      <c r="D1272" s="7"/>
      <c r="E1272" s="7"/>
      <c r="F1272" s="7"/>
      <c r="G1272" s="7"/>
      <c r="H1272" s="7"/>
      <c r="I1272" s="7"/>
      <c r="J1272" s="7"/>
      <c r="K1272" s="24"/>
    </row>
    <row r="1273" spans="2:11" ht="16.5" thickTop="1" thickBot="1" x14ac:dyDescent="0.3">
      <c r="B1273" s="12" t="s">
        <v>585</v>
      </c>
      <c r="C1273" s="39"/>
      <c r="D1273" s="7"/>
      <c r="E1273" s="7"/>
      <c r="F1273" s="7"/>
      <c r="G1273" s="7"/>
      <c r="H1273" s="7"/>
      <c r="I1273" s="7"/>
      <c r="J1273" s="7"/>
      <c r="K1273" s="24"/>
    </row>
    <row r="1274" spans="2:11" ht="16.5" thickTop="1" thickBot="1" x14ac:dyDescent="0.3">
      <c r="B1274" s="13" t="s">
        <v>47</v>
      </c>
      <c r="C1274" s="39">
        <v>10</v>
      </c>
      <c r="D1274" s="7">
        <v>248717661</v>
      </c>
      <c r="E1274" s="7">
        <v>272566290</v>
      </c>
      <c r="F1274" s="7">
        <v>277195733</v>
      </c>
      <c r="G1274" s="7">
        <v>296245094</v>
      </c>
      <c r="H1274" s="7">
        <v>323468650.81999999</v>
      </c>
      <c r="I1274" s="7">
        <v>325686234</v>
      </c>
      <c r="J1274" s="7">
        <v>360231237.93000001</v>
      </c>
      <c r="K1274" s="24"/>
    </row>
    <row r="1275" spans="2:11" ht="16.5" thickTop="1" thickBot="1" x14ac:dyDescent="0.3">
      <c r="B1275" s="13" t="s">
        <v>48</v>
      </c>
      <c r="C1275" s="39">
        <v>20</v>
      </c>
      <c r="D1275" s="7">
        <v>244948809.66999999</v>
      </c>
      <c r="E1275" s="7">
        <v>261315370.59999999</v>
      </c>
      <c r="F1275" s="7">
        <v>270746315.13</v>
      </c>
      <c r="G1275" s="7">
        <v>267021537.18000001</v>
      </c>
      <c r="H1275" s="7">
        <v>282757414.17000002</v>
      </c>
      <c r="I1275" s="7">
        <v>323794861.69</v>
      </c>
      <c r="J1275" s="7">
        <v>360161361.18000001</v>
      </c>
      <c r="K1275" s="24"/>
    </row>
    <row r="1276" spans="2:11" ht="16.5" thickTop="1" thickBot="1" x14ac:dyDescent="0.3">
      <c r="B1276" s="13" t="s">
        <v>49</v>
      </c>
      <c r="C1276" s="39">
        <v>30</v>
      </c>
      <c r="D1276" s="7">
        <v>3768851.33</v>
      </c>
      <c r="E1276" s="7">
        <v>11250919.390000001</v>
      </c>
      <c r="F1276" s="7">
        <v>6449417.8700000001</v>
      </c>
      <c r="G1276" s="7">
        <v>29223556.82</v>
      </c>
      <c r="H1276" s="7">
        <v>40711236.649999999</v>
      </c>
      <c r="I1276" s="7">
        <v>1891372.31</v>
      </c>
      <c r="J1276" s="7">
        <v>69876.75</v>
      </c>
      <c r="K1276" s="24"/>
    </row>
    <row r="1277" spans="2:11" ht="16.5" thickTop="1" thickBot="1" x14ac:dyDescent="0.3">
      <c r="B1277" s="13" t="s">
        <v>12</v>
      </c>
      <c r="C1277" s="39">
        <v>40</v>
      </c>
      <c r="D1277" s="7">
        <v>3000</v>
      </c>
      <c r="E1277" s="7">
        <v>0</v>
      </c>
      <c r="F1277" s="7">
        <v>0</v>
      </c>
      <c r="G1277" s="7">
        <v>29223556.82</v>
      </c>
      <c r="H1277" s="7">
        <v>0</v>
      </c>
      <c r="I1277" s="7">
        <v>0</v>
      </c>
      <c r="J1277" s="7">
        <v>0</v>
      </c>
      <c r="K1277" s="24"/>
    </row>
    <row r="1278" spans="2:11" ht="16.5" thickTop="1" thickBot="1" x14ac:dyDescent="0.3">
      <c r="B1278" s="13" t="s">
        <v>50</v>
      </c>
      <c r="C1278" s="39">
        <v>50</v>
      </c>
      <c r="D1278" s="7">
        <v>3765851.33</v>
      </c>
      <c r="E1278" s="7">
        <v>11250919.390000001</v>
      </c>
      <c r="F1278" s="7">
        <v>6449417.8700000001</v>
      </c>
      <c r="G1278" s="7">
        <v>0</v>
      </c>
      <c r="H1278" s="7">
        <v>40711236.649999999</v>
      </c>
      <c r="I1278" s="7">
        <v>1891372.31</v>
      </c>
      <c r="J1278" s="7">
        <v>69876.75</v>
      </c>
      <c r="K1278" s="24"/>
    </row>
    <row r="1279" spans="2:11" ht="16.5" thickTop="1" thickBot="1" x14ac:dyDescent="0.3">
      <c r="B1279" s="12" t="s">
        <v>586</v>
      </c>
      <c r="C1279" s="39"/>
      <c r="D1279" s="7"/>
      <c r="E1279" s="7"/>
      <c r="F1279" s="7"/>
      <c r="G1279" s="7"/>
      <c r="H1279" s="7"/>
      <c r="I1279" s="7"/>
      <c r="J1279" s="7"/>
      <c r="K1279" s="24"/>
    </row>
    <row r="1280" spans="2:11" ht="16.5" thickTop="1" thickBot="1" x14ac:dyDescent="0.3">
      <c r="B1280" s="13" t="s">
        <v>47</v>
      </c>
      <c r="C1280" s="39">
        <v>10</v>
      </c>
      <c r="D1280" s="7">
        <v>1936654</v>
      </c>
      <c r="E1280" s="7">
        <v>1994902</v>
      </c>
      <c r="F1280" s="7">
        <v>2252701</v>
      </c>
      <c r="G1280" s="7">
        <v>2412119</v>
      </c>
      <c r="H1280" s="7">
        <v>2873757</v>
      </c>
      <c r="I1280" s="7">
        <v>2824077</v>
      </c>
      <c r="J1280" s="7">
        <v>2970097.72</v>
      </c>
      <c r="K1280" s="24"/>
    </row>
    <row r="1281" spans="2:11" ht="16.5" thickTop="1" thickBot="1" x14ac:dyDescent="0.3">
      <c r="B1281" s="13" t="s">
        <v>48</v>
      </c>
      <c r="C1281" s="39">
        <v>20</v>
      </c>
      <c r="D1281" s="7">
        <v>1897691.91</v>
      </c>
      <c r="E1281" s="7">
        <v>1931664.74</v>
      </c>
      <c r="F1281" s="7">
        <v>2060223.34</v>
      </c>
      <c r="G1281" s="7">
        <v>2238616.69</v>
      </c>
      <c r="H1281" s="7">
        <v>2620897.87</v>
      </c>
      <c r="I1281" s="7">
        <v>2823603.07</v>
      </c>
      <c r="J1281" s="7">
        <v>2928708.63</v>
      </c>
      <c r="K1281" s="24"/>
    </row>
    <row r="1282" spans="2:11" ht="16.5" thickTop="1" thickBot="1" x14ac:dyDescent="0.3">
      <c r="B1282" s="13" t="s">
        <v>49</v>
      </c>
      <c r="C1282" s="39">
        <v>30</v>
      </c>
      <c r="D1282" s="7">
        <v>38962.089999999997</v>
      </c>
      <c r="E1282" s="7">
        <v>63237.26</v>
      </c>
      <c r="F1282" s="7">
        <v>192477.66</v>
      </c>
      <c r="G1282" s="7">
        <v>173502.31</v>
      </c>
      <c r="H1282" s="7">
        <v>252859.13</v>
      </c>
      <c r="I1282" s="7">
        <v>473.93</v>
      </c>
      <c r="J1282" s="7">
        <v>41389.089999999997</v>
      </c>
      <c r="K1282" s="24"/>
    </row>
    <row r="1283" spans="2:11" ht="16.5" thickTop="1" thickBot="1" x14ac:dyDescent="0.3">
      <c r="B1283" s="13" t="s">
        <v>12</v>
      </c>
      <c r="C1283" s="39">
        <v>40</v>
      </c>
      <c r="D1283" s="7">
        <v>0</v>
      </c>
      <c r="E1283" s="7">
        <v>0</v>
      </c>
      <c r="F1283" s="7">
        <v>150000</v>
      </c>
      <c r="G1283" s="7">
        <v>0</v>
      </c>
      <c r="H1283" s="7">
        <v>0</v>
      </c>
      <c r="I1283" s="7">
        <v>0</v>
      </c>
      <c r="J1283" s="7">
        <v>0</v>
      </c>
      <c r="K1283" s="24"/>
    </row>
    <row r="1284" spans="2:11" ht="16.5" thickTop="1" thickBot="1" x14ac:dyDescent="0.3">
      <c r="B1284" s="13" t="s">
        <v>50</v>
      </c>
      <c r="C1284" s="39">
        <v>50</v>
      </c>
      <c r="D1284" s="7">
        <v>38962.089999999997</v>
      </c>
      <c r="E1284" s="7">
        <v>63237.26</v>
      </c>
      <c r="F1284" s="7">
        <v>42477.66</v>
      </c>
      <c r="G1284" s="7">
        <v>173502.31</v>
      </c>
      <c r="H1284" s="7">
        <v>252859.13</v>
      </c>
      <c r="I1284" s="7">
        <v>473.93</v>
      </c>
      <c r="J1284" s="7">
        <v>41389.089999999997</v>
      </c>
      <c r="K1284" s="24"/>
    </row>
    <row r="1285" spans="2:11" ht="16.5" thickTop="1" thickBot="1" x14ac:dyDescent="0.3">
      <c r="B1285" s="11" t="s">
        <v>660</v>
      </c>
      <c r="C1285" s="39"/>
      <c r="D1285" s="7"/>
      <c r="E1285" s="7"/>
      <c r="F1285" s="7"/>
      <c r="G1285" s="7"/>
      <c r="H1285" s="7"/>
      <c r="I1285" s="7"/>
      <c r="J1285" s="7"/>
      <c r="K1285" s="24"/>
    </row>
    <row r="1286" spans="2:11" ht="16.5" thickTop="1" thickBot="1" x14ac:dyDescent="0.3">
      <c r="B1286" s="12" t="s">
        <v>651</v>
      </c>
      <c r="C1286" s="39"/>
      <c r="D1286" s="7"/>
      <c r="E1286" s="7"/>
      <c r="F1286" s="7"/>
      <c r="G1286" s="7"/>
      <c r="H1286" s="7"/>
      <c r="I1286" s="7"/>
      <c r="J1286" s="7"/>
      <c r="K1286" s="24"/>
    </row>
    <row r="1287" spans="2:11" ht="16.5" thickTop="1" thickBot="1" x14ac:dyDescent="0.3">
      <c r="B1287" s="13" t="s">
        <v>47</v>
      </c>
      <c r="C1287" s="39">
        <v>10</v>
      </c>
      <c r="D1287" s="7">
        <v>3562134</v>
      </c>
      <c r="E1287" s="7">
        <v>3709830</v>
      </c>
      <c r="F1287" s="7">
        <v>3598565</v>
      </c>
      <c r="G1287" s="7">
        <v>3565058</v>
      </c>
      <c r="H1287" s="7">
        <v>4114266</v>
      </c>
      <c r="I1287" s="7">
        <v>4260476</v>
      </c>
      <c r="J1287" s="7">
        <v>4613003.51</v>
      </c>
      <c r="K1287" s="24"/>
    </row>
    <row r="1288" spans="2:11" ht="16.5" thickTop="1" thickBot="1" x14ac:dyDescent="0.3">
      <c r="B1288" s="13" t="s">
        <v>48</v>
      </c>
      <c r="C1288" s="39">
        <v>20</v>
      </c>
      <c r="D1288" s="7">
        <v>3562134</v>
      </c>
      <c r="E1288" s="7">
        <v>3709830</v>
      </c>
      <c r="F1288" s="7">
        <v>3598565</v>
      </c>
      <c r="G1288" s="7">
        <v>3501681.98</v>
      </c>
      <c r="H1288" s="7">
        <v>4114266</v>
      </c>
      <c r="I1288" s="7">
        <v>4260476</v>
      </c>
      <c r="J1288" s="7">
        <v>4613003.51</v>
      </c>
      <c r="K1288" s="24"/>
    </row>
    <row r="1289" spans="2:11" ht="16.5" thickTop="1" thickBot="1" x14ac:dyDescent="0.3">
      <c r="B1289" s="13" t="s">
        <v>49</v>
      </c>
      <c r="C1289" s="39">
        <v>30</v>
      </c>
      <c r="D1289" s="7">
        <v>0</v>
      </c>
      <c r="E1289" s="7">
        <v>0</v>
      </c>
      <c r="F1289" s="7">
        <v>0</v>
      </c>
      <c r="G1289" s="7">
        <v>63376.02</v>
      </c>
      <c r="H1289" s="7">
        <v>0</v>
      </c>
      <c r="I1289" s="7">
        <v>0</v>
      </c>
      <c r="J1289" s="7">
        <v>0</v>
      </c>
      <c r="K1289" s="24"/>
    </row>
    <row r="1290" spans="2:11" ht="16.5" thickTop="1" thickBot="1" x14ac:dyDescent="0.3">
      <c r="B1290" s="13" t="s">
        <v>12</v>
      </c>
      <c r="C1290" s="39">
        <v>40</v>
      </c>
      <c r="D1290" s="7">
        <v>0</v>
      </c>
      <c r="E1290" s="7">
        <v>0</v>
      </c>
      <c r="F1290" s="7">
        <v>0</v>
      </c>
      <c r="G1290" s="7">
        <v>0</v>
      </c>
      <c r="H1290" s="7">
        <v>0</v>
      </c>
      <c r="I1290" s="7">
        <v>0</v>
      </c>
      <c r="J1290" s="7">
        <v>0</v>
      </c>
      <c r="K1290" s="24"/>
    </row>
    <row r="1291" spans="2:11" ht="16.5" thickTop="1" thickBot="1" x14ac:dyDescent="0.3">
      <c r="B1291" s="13" t="s">
        <v>50</v>
      </c>
      <c r="C1291" s="39">
        <v>50</v>
      </c>
      <c r="D1291" s="7">
        <v>0</v>
      </c>
      <c r="E1291" s="7">
        <v>0</v>
      </c>
      <c r="F1291" s="7">
        <v>0</v>
      </c>
      <c r="G1291" s="7">
        <v>63376.02</v>
      </c>
      <c r="H1291" s="7">
        <v>0</v>
      </c>
      <c r="I1291" s="7">
        <v>0</v>
      </c>
      <c r="J1291" s="7">
        <v>0</v>
      </c>
      <c r="K1291" s="24"/>
    </row>
    <row r="1292" spans="2:11" ht="16.5" thickTop="1" thickBot="1" x14ac:dyDescent="0.3">
      <c r="B1292" s="12" t="s">
        <v>640</v>
      </c>
      <c r="C1292" s="39"/>
      <c r="D1292" s="7"/>
      <c r="E1292" s="7"/>
      <c r="F1292" s="7"/>
      <c r="G1292" s="7"/>
      <c r="H1292" s="7"/>
      <c r="I1292" s="7"/>
      <c r="J1292" s="7"/>
      <c r="K1292" s="24"/>
    </row>
    <row r="1293" spans="2:11" ht="16.5" thickTop="1" thickBot="1" x14ac:dyDescent="0.3">
      <c r="B1293" s="13" t="s">
        <v>47</v>
      </c>
      <c r="C1293" s="39">
        <v>10</v>
      </c>
      <c r="D1293" s="7">
        <v>2459459</v>
      </c>
      <c r="E1293" s="7">
        <v>2519393</v>
      </c>
      <c r="F1293" s="7">
        <v>2524048</v>
      </c>
      <c r="G1293" s="7">
        <v>2698678</v>
      </c>
      <c r="H1293" s="7">
        <v>2683043</v>
      </c>
      <c r="I1293" s="7">
        <v>2858063</v>
      </c>
      <c r="J1293" s="7">
        <v>2868573.49</v>
      </c>
      <c r="K1293" s="24"/>
    </row>
    <row r="1294" spans="2:11" ht="16.5" thickTop="1" thickBot="1" x14ac:dyDescent="0.3">
      <c r="B1294" s="13" t="s">
        <v>48</v>
      </c>
      <c r="C1294" s="39">
        <v>20</v>
      </c>
      <c r="D1294" s="7">
        <v>2459366.08</v>
      </c>
      <c r="E1294" s="7">
        <v>2119393</v>
      </c>
      <c r="F1294" s="7">
        <v>2524048</v>
      </c>
      <c r="G1294" s="7">
        <v>2683588.65</v>
      </c>
      <c r="H1294" s="7">
        <v>2683043</v>
      </c>
      <c r="I1294" s="7">
        <v>2858063</v>
      </c>
      <c r="J1294" s="7">
        <v>2868573.49</v>
      </c>
      <c r="K1294" s="24"/>
    </row>
    <row r="1295" spans="2:11" ht="16.5" thickTop="1" thickBot="1" x14ac:dyDescent="0.3">
      <c r="B1295" s="13" t="s">
        <v>49</v>
      </c>
      <c r="C1295" s="39">
        <v>30</v>
      </c>
      <c r="D1295" s="7">
        <v>92.92</v>
      </c>
      <c r="E1295" s="7">
        <v>400000</v>
      </c>
      <c r="F1295" s="7">
        <v>0</v>
      </c>
      <c r="G1295" s="7">
        <v>15089.35</v>
      </c>
      <c r="H1295" s="7">
        <v>0</v>
      </c>
      <c r="I1295" s="7">
        <v>0</v>
      </c>
      <c r="J1295" s="7">
        <v>0</v>
      </c>
      <c r="K1295" s="24"/>
    </row>
    <row r="1296" spans="2:11" ht="16.5" thickTop="1" thickBot="1" x14ac:dyDescent="0.3">
      <c r="B1296" s="13" t="s">
        <v>12</v>
      </c>
      <c r="C1296" s="39">
        <v>40</v>
      </c>
      <c r="D1296" s="7">
        <v>0</v>
      </c>
      <c r="E1296" s="7">
        <v>0</v>
      </c>
      <c r="F1296" s="7">
        <v>0</v>
      </c>
      <c r="G1296" s="7">
        <v>0</v>
      </c>
      <c r="H1296" s="7">
        <v>0</v>
      </c>
      <c r="I1296" s="7">
        <v>0</v>
      </c>
      <c r="J1296" s="7">
        <v>0</v>
      </c>
      <c r="K1296" s="24"/>
    </row>
    <row r="1297" spans="2:11" ht="16.5" thickTop="1" thickBot="1" x14ac:dyDescent="0.3">
      <c r="B1297" s="13" t="s">
        <v>50</v>
      </c>
      <c r="C1297" s="39">
        <v>50</v>
      </c>
      <c r="D1297" s="7">
        <v>92.92</v>
      </c>
      <c r="E1297" s="7">
        <v>400000</v>
      </c>
      <c r="F1297" s="7">
        <v>0</v>
      </c>
      <c r="G1297" s="7">
        <v>15089.35</v>
      </c>
      <c r="H1297" s="7">
        <v>0</v>
      </c>
      <c r="I1297" s="7">
        <v>0</v>
      </c>
      <c r="J1297" s="7">
        <v>0</v>
      </c>
      <c r="K1297" s="24"/>
    </row>
    <row r="1298" spans="2:11" ht="16.5" thickTop="1" thickBot="1" x14ac:dyDescent="0.3">
      <c r="B1298" s="11" t="s">
        <v>649</v>
      </c>
      <c r="C1298" s="39"/>
      <c r="D1298" s="7"/>
      <c r="E1298" s="7"/>
      <c r="F1298" s="7"/>
      <c r="G1298" s="7"/>
      <c r="H1298" s="7"/>
      <c r="I1298" s="7"/>
      <c r="J1298" s="7"/>
      <c r="K1298" s="24"/>
    </row>
    <row r="1299" spans="2:11" ht="16.5" thickTop="1" thickBot="1" x14ac:dyDescent="0.3">
      <c r="B1299" s="12" t="s">
        <v>651</v>
      </c>
      <c r="C1299" s="39"/>
      <c r="D1299" s="7"/>
      <c r="E1299" s="7"/>
      <c r="F1299" s="7"/>
      <c r="G1299" s="7"/>
      <c r="H1299" s="7"/>
      <c r="I1299" s="7"/>
      <c r="J1299" s="7"/>
      <c r="K1299" s="24"/>
    </row>
    <row r="1300" spans="2:11" ht="16.5" thickTop="1" thickBot="1" x14ac:dyDescent="0.3">
      <c r="B1300" s="13" t="s">
        <v>47</v>
      </c>
      <c r="C1300" s="39">
        <v>10</v>
      </c>
      <c r="D1300" s="7">
        <v>32625687</v>
      </c>
      <c r="E1300" s="7">
        <v>33145406.010000002</v>
      </c>
      <c r="F1300" s="7">
        <v>33098265</v>
      </c>
      <c r="G1300" s="7">
        <v>35044169</v>
      </c>
      <c r="H1300" s="7">
        <v>36762761</v>
      </c>
      <c r="I1300" s="7">
        <v>37355159</v>
      </c>
      <c r="J1300" s="7">
        <v>40823058.75</v>
      </c>
      <c r="K1300" s="24"/>
    </row>
    <row r="1301" spans="2:11" ht="16.5" thickTop="1" thickBot="1" x14ac:dyDescent="0.3">
      <c r="B1301" s="13" t="s">
        <v>48</v>
      </c>
      <c r="C1301" s="39">
        <v>20</v>
      </c>
      <c r="D1301" s="7">
        <v>32625687</v>
      </c>
      <c r="E1301" s="7">
        <v>32535406.010000002</v>
      </c>
      <c r="F1301" s="7">
        <v>33098265</v>
      </c>
      <c r="G1301" s="7">
        <v>35044168.109999999</v>
      </c>
      <c r="H1301" s="7">
        <v>36762761</v>
      </c>
      <c r="I1301" s="7">
        <v>37355159</v>
      </c>
      <c r="J1301" s="7">
        <v>40823058.75</v>
      </c>
      <c r="K1301" s="24"/>
    </row>
    <row r="1302" spans="2:11" ht="16.5" thickTop="1" thickBot="1" x14ac:dyDescent="0.3">
      <c r="B1302" s="13" t="s">
        <v>49</v>
      </c>
      <c r="C1302" s="39">
        <v>30</v>
      </c>
      <c r="D1302" s="7">
        <v>0</v>
      </c>
      <c r="E1302" s="7">
        <v>610000</v>
      </c>
      <c r="F1302" s="7">
        <v>0</v>
      </c>
      <c r="G1302" s="7">
        <v>0.89</v>
      </c>
      <c r="H1302" s="7">
        <v>0</v>
      </c>
      <c r="I1302" s="7">
        <v>0</v>
      </c>
      <c r="J1302" s="7">
        <v>0</v>
      </c>
      <c r="K1302" s="24"/>
    </row>
    <row r="1303" spans="2:11" ht="16.5" thickTop="1" thickBot="1" x14ac:dyDescent="0.3">
      <c r="B1303" s="13" t="s">
        <v>12</v>
      </c>
      <c r="C1303" s="39">
        <v>40</v>
      </c>
      <c r="D1303" s="7">
        <v>0</v>
      </c>
      <c r="E1303" s="7">
        <v>0</v>
      </c>
      <c r="F1303" s="7">
        <v>0</v>
      </c>
      <c r="G1303" s="7">
        <v>0</v>
      </c>
      <c r="H1303" s="7">
        <v>0</v>
      </c>
      <c r="I1303" s="7">
        <v>0</v>
      </c>
      <c r="J1303" s="7">
        <v>0</v>
      </c>
      <c r="K1303" s="24"/>
    </row>
    <row r="1304" spans="2:11" ht="16.5" thickTop="1" thickBot="1" x14ac:dyDescent="0.3">
      <c r="B1304" s="13" t="s">
        <v>50</v>
      </c>
      <c r="C1304" s="39">
        <v>50</v>
      </c>
      <c r="D1304" s="7">
        <v>0</v>
      </c>
      <c r="E1304" s="7">
        <v>610000</v>
      </c>
      <c r="F1304" s="7">
        <v>0</v>
      </c>
      <c r="G1304" s="7">
        <v>0.89</v>
      </c>
      <c r="H1304" s="7">
        <v>0</v>
      </c>
      <c r="I1304" s="7">
        <v>0</v>
      </c>
      <c r="J1304" s="7">
        <v>0</v>
      </c>
      <c r="K1304" s="24"/>
    </row>
    <row r="1305" spans="2:11" ht="16.5" thickTop="1" thickBot="1" x14ac:dyDescent="0.3">
      <c r="B1305" s="12" t="s">
        <v>653</v>
      </c>
      <c r="C1305" s="39"/>
      <c r="D1305" s="7"/>
      <c r="E1305" s="7"/>
      <c r="F1305" s="7"/>
      <c r="G1305" s="7"/>
      <c r="H1305" s="7"/>
      <c r="I1305" s="7"/>
      <c r="J1305" s="7"/>
      <c r="K1305" s="24"/>
    </row>
    <row r="1306" spans="2:11" ht="16.5" thickTop="1" thickBot="1" x14ac:dyDescent="0.3">
      <c r="B1306" s="13" t="s">
        <v>47</v>
      </c>
      <c r="C1306" s="39">
        <v>10</v>
      </c>
      <c r="D1306" s="7">
        <v>16668403</v>
      </c>
      <c r="E1306" s="7">
        <v>16853403</v>
      </c>
      <c r="F1306" s="7">
        <v>16896281</v>
      </c>
      <c r="G1306" s="7">
        <v>16763403</v>
      </c>
      <c r="H1306" s="7">
        <v>20253634</v>
      </c>
      <c r="I1306" s="7">
        <v>20703634</v>
      </c>
      <c r="J1306" s="7">
        <v>22063634</v>
      </c>
      <c r="K1306" s="24"/>
    </row>
    <row r="1307" spans="2:11" ht="16.5" thickTop="1" thickBot="1" x14ac:dyDescent="0.3">
      <c r="B1307" s="13" t="s">
        <v>48</v>
      </c>
      <c r="C1307" s="39">
        <v>20</v>
      </c>
      <c r="D1307" s="7">
        <v>16668066.41</v>
      </c>
      <c r="E1307" s="7">
        <v>16838403</v>
      </c>
      <c r="F1307" s="7">
        <v>16893582</v>
      </c>
      <c r="G1307" s="7">
        <v>16760953</v>
      </c>
      <c r="H1307" s="7">
        <v>20149067.039999999</v>
      </c>
      <c r="I1307" s="7">
        <v>20527112</v>
      </c>
      <c r="J1307" s="7">
        <v>20829635.969999999</v>
      </c>
      <c r="K1307" s="24"/>
    </row>
    <row r="1308" spans="2:11" ht="16.5" thickTop="1" thickBot="1" x14ac:dyDescent="0.3">
      <c r="B1308" s="13" t="s">
        <v>49</v>
      </c>
      <c r="C1308" s="39">
        <v>30</v>
      </c>
      <c r="D1308" s="7">
        <v>336.59</v>
      </c>
      <c r="E1308" s="7">
        <v>15000</v>
      </c>
      <c r="F1308" s="7">
        <v>2699</v>
      </c>
      <c r="G1308" s="7">
        <v>2450</v>
      </c>
      <c r="H1308" s="7">
        <v>104566.96</v>
      </c>
      <c r="I1308" s="7">
        <v>176522</v>
      </c>
      <c r="J1308" s="7">
        <v>1233998.03</v>
      </c>
      <c r="K1308" s="24"/>
    </row>
    <row r="1309" spans="2:11" ht="16.5" thickTop="1" thickBot="1" x14ac:dyDescent="0.3">
      <c r="B1309" s="13" t="s">
        <v>12</v>
      </c>
      <c r="C1309" s="39">
        <v>40</v>
      </c>
      <c r="D1309" s="7">
        <v>0</v>
      </c>
      <c r="E1309" s="7">
        <v>0</v>
      </c>
      <c r="F1309" s="7">
        <v>0</v>
      </c>
      <c r="G1309" s="7">
        <v>0</v>
      </c>
      <c r="H1309" s="7">
        <v>0</v>
      </c>
      <c r="I1309" s="7">
        <v>0</v>
      </c>
      <c r="J1309" s="7">
        <v>1233998.03</v>
      </c>
      <c r="K1309" s="24"/>
    </row>
    <row r="1310" spans="2:11" ht="16.5" thickTop="1" thickBot="1" x14ac:dyDescent="0.3">
      <c r="B1310" s="13" t="s">
        <v>50</v>
      </c>
      <c r="C1310" s="39">
        <v>50</v>
      </c>
      <c r="D1310" s="7">
        <v>336.59</v>
      </c>
      <c r="E1310" s="7">
        <v>15000</v>
      </c>
      <c r="F1310" s="7">
        <v>2699</v>
      </c>
      <c r="G1310" s="7">
        <v>2450</v>
      </c>
      <c r="H1310" s="7">
        <v>104566.96</v>
      </c>
      <c r="I1310" s="7">
        <v>176522</v>
      </c>
      <c r="J1310" s="7">
        <v>0</v>
      </c>
      <c r="K1310" s="24"/>
    </row>
    <row r="1311" spans="2:11" ht="16.5" thickTop="1" thickBot="1" x14ac:dyDescent="0.3">
      <c r="B1311" s="12" t="s">
        <v>312</v>
      </c>
      <c r="C1311" s="39"/>
      <c r="D1311" s="7"/>
      <c r="E1311" s="7"/>
      <c r="F1311" s="7"/>
      <c r="G1311" s="7"/>
      <c r="H1311" s="7"/>
      <c r="I1311" s="7"/>
      <c r="J1311" s="7"/>
      <c r="K1311" s="24"/>
    </row>
    <row r="1312" spans="2:11" ht="16.5" thickTop="1" thickBot="1" x14ac:dyDescent="0.3">
      <c r="B1312" s="13" t="s">
        <v>47</v>
      </c>
      <c r="C1312" s="39">
        <v>10</v>
      </c>
      <c r="D1312" s="7">
        <v>6028648</v>
      </c>
      <c r="E1312" s="7">
        <v>5728648</v>
      </c>
      <c r="F1312" s="7">
        <v>6035770</v>
      </c>
      <c r="G1312" s="7">
        <v>6018648</v>
      </c>
      <c r="H1312" s="7">
        <v>6153648</v>
      </c>
      <c r="I1312" s="7">
        <v>6178648</v>
      </c>
      <c r="J1312" s="7">
        <v>6293648</v>
      </c>
      <c r="K1312" s="24"/>
    </row>
    <row r="1313" spans="2:11" ht="16.5" thickTop="1" thickBot="1" x14ac:dyDescent="0.3">
      <c r="B1313" s="13" t="s">
        <v>48</v>
      </c>
      <c r="C1313" s="39">
        <v>20</v>
      </c>
      <c r="D1313" s="7">
        <v>5946327</v>
      </c>
      <c r="E1313" s="7">
        <v>5728648</v>
      </c>
      <c r="F1313" s="7">
        <v>6035770</v>
      </c>
      <c r="G1313" s="7">
        <v>6013252</v>
      </c>
      <c r="H1313" s="7">
        <v>6111319.0199999996</v>
      </c>
      <c r="I1313" s="7">
        <v>6174585.7400000002</v>
      </c>
      <c r="J1313" s="7">
        <v>6191788.1600000001</v>
      </c>
      <c r="K1313" s="24"/>
    </row>
    <row r="1314" spans="2:11" ht="16.5" thickTop="1" thickBot="1" x14ac:dyDescent="0.3">
      <c r="B1314" s="13" t="s">
        <v>49</v>
      </c>
      <c r="C1314" s="39">
        <v>30</v>
      </c>
      <c r="D1314" s="7">
        <v>82321</v>
      </c>
      <c r="E1314" s="7">
        <v>0</v>
      </c>
      <c r="F1314" s="7">
        <v>0</v>
      </c>
      <c r="G1314" s="7">
        <v>5396</v>
      </c>
      <c r="H1314" s="7">
        <v>42328.98</v>
      </c>
      <c r="I1314" s="7">
        <v>4062.26</v>
      </c>
      <c r="J1314" s="7">
        <v>101859.84</v>
      </c>
      <c r="K1314" s="24"/>
    </row>
    <row r="1315" spans="2:11" ht="16.5" thickTop="1" thickBot="1" x14ac:dyDescent="0.3">
      <c r="B1315" s="13" t="s">
        <v>12</v>
      </c>
      <c r="C1315" s="39">
        <v>40</v>
      </c>
      <c r="D1315" s="7">
        <v>0</v>
      </c>
      <c r="E1315" s="7">
        <v>0</v>
      </c>
      <c r="F1315" s="7">
        <v>0</v>
      </c>
      <c r="G1315" s="7">
        <v>0</v>
      </c>
      <c r="H1315" s="7">
        <v>0</v>
      </c>
      <c r="I1315" s="7">
        <v>0</v>
      </c>
      <c r="J1315" s="7">
        <v>0</v>
      </c>
      <c r="K1315" s="24"/>
    </row>
    <row r="1316" spans="2:11" ht="16.5" thickTop="1" thickBot="1" x14ac:dyDescent="0.3">
      <c r="B1316" s="13" t="s">
        <v>50</v>
      </c>
      <c r="C1316" s="39">
        <v>50</v>
      </c>
      <c r="D1316" s="7">
        <v>82321</v>
      </c>
      <c r="E1316" s="7">
        <v>0</v>
      </c>
      <c r="F1316" s="7">
        <v>0</v>
      </c>
      <c r="G1316" s="7">
        <v>5396</v>
      </c>
      <c r="H1316" s="7">
        <v>42328.98</v>
      </c>
      <c r="I1316" s="7">
        <v>4062.26</v>
      </c>
      <c r="J1316" s="7">
        <v>101859.84</v>
      </c>
      <c r="K1316" s="24"/>
    </row>
    <row r="1317" spans="2:11" ht="16.5" thickTop="1" thickBot="1" x14ac:dyDescent="0.3">
      <c r="B1317" s="12" t="s">
        <v>655</v>
      </c>
      <c r="C1317" s="39"/>
      <c r="D1317" s="7"/>
      <c r="E1317" s="7"/>
      <c r="F1317" s="7"/>
      <c r="G1317" s="7"/>
      <c r="H1317" s="7"/>
      <c r="I1317" s="7"/>
      <c r="J1317" s="7"/>
      <c r="K1317" s="24"/>
    </row>
    <row r="1318" spans="2:11" ht="16.5" thickTop="1" thickBot="1" x14ac:dyDescent="0.3">
      <c r="B1318" s="13" t="s">
        <v>47</v>
      </c>
      <c r="C1318" s="39">
        <v>10</v>
      </c>
      <c r="D1318" s="7">
        <v>1465118</v>
      </c>
      <c r="E1318" s="7">
        <v>1443436</v>
      </c>
      <c r="F1318" s="7">
        <v>1499934</v>
      </c>
      <c r="G1318" s="7">
        <v>1515223</v>
      </c>
      <c r="H1318" s="7">
        <v>1515236</v>
      </c>
      <c r="I1318" s="7">
        <v>515236</v>
      </c>
      <c r="J1318" s="7">
        <v>512634.85</v>
      </c>
      <c r="K1318" s="24"/>
    </row>
    <row r="1319" spans="2:11" ht="16.5" thickTop="1" thickBot="1" x14ac:dyDescent="0.3">
      <c r="B1319" s="13" t="s">
        <v>48</v>
      </c>
      <c r="C1319" s="39">
        <v>20</v>
      </c>
      <c r="D1319" s="7">
        <v>1137754.48</v>
      </c>
      <c r="E1319" s="7">
        <v>852557.13</v>
      </c>
      <c r="F1319" s="7">
        <v>170115.07</v>
      </c>
      <c r="G1319" s="7">
        <v>207278.14</v>
      </c>
      <c r="H1319" s="7">
        <v>302138.05</v>
      </c>
      <c r="I1319" s="7">
        <v>151575.31</v>
      </c>
      <c r="J1319" s="7">
        <v>194091.93</v>
      </c>
      <c r="K1319" s="24"/>
    </row>
    <row r="1320" spans="2:11" ht="16.5" thickTop="1" thickBot="1" x14ac:dyDescent="0.3">
      <c r="B1320" s="13" t="s">
        <v>49</v>
      </c>
      <c r="C1320" s="39">
        <v>30</v>
      </c>
      <c r="D1320" s="7">
        <v>327363.52</v>
      </c>
      <c r="E1320" s="7">
        <v>590878.87</v>
      </c>
      <c r="F1320" s="7">
        <v>1329818.93</v>
      </c>
      <c r="G1320" s="7">
        <v>1307944.8600000001</v>
      </c>
      <c r="H1320" s="7">
        <v>1213097.95</v>
      </c>
      <c r="I1320" s="7">
        <v>363660.69</v>
      </c>
      <c r="J1320" s="7">
        <v>318542.92</v>
      </c>
      <c r="K1320" s="24"/>
    </row>
    <row r="1321" spans="2:11" ht="16.5" thickTop="1" thickBot="1" x14ac:dyDescent="0.3">
      <c r="B1321" s="13" t="s">
        <v>12</v>
      </c>
      <c r="C1321" s="39">
        <v>40</v>
      </c>
      <c r="D1321" s="7">
        <v>0</v>
      </c>
      <c r="E1321" s="7">
        <v>0</v>
      </c>
      <c r="F1321" s="7">
        <v>0</v>
      </c>
      <c r="G1321" s="7">
        <v>0</v>
      </c>
      <c r="H1321" s="7">
        <v>0</v>
      </c>
      <c r="I1321" s="7">
        <v>0</v>
      </c>
      <c r="J1321" s="7">
        <v>0</v>
      </c>
      <c r="K1321" s="24"/>
    </row>
    <row r="1322" spans="2:11" ht="16.5" thickTop="1" thickBot="1" x14ac:dyDescent="0.3">
      <c r="B1322" s="13" t="s">
        <v>50</v>
      </c>
      <c r="C1322" s="39">
        <v>50</v>
      </c>
      <c r="D1322" s="7">
        <v>327363.52</v>
      </c>
      <c r="E1322" s="7">
        <v>590878.87</v>
      </c>
      <c r="F1322" s="7">
        <v>1329818.93</v>
      </c>
      <c r="G1322" s="7">
        <v>1307944.8600000001</v>
      </c>
      <c r="H1322" s="7">
        <v>1213097.95</v>
      </c>
      <c r="I1322" s="7">
        <v>363660.69</v>
      </c>
      <c r="J1322" s="7">
        <v>318542.92</v>
      </c>
      <c r="K1322" s="24"/>
    </row>
    <row r="1323" spans="2:11" ht="16.5" thickTop="1" thickBot="1" x14ac:dyDescent="0.3">
      <c r="B1323" s="12" t="s">
        <v>657</v>
      </c>
      <c r="C1323" s="39"/>
      <c r="D1323" s="7"/>
      <c r="E1323" s="7"/>
      <c r="F1323" s="7"/>
      <c r="G1323" s="7"/>
      <c r="H1323" s="7"/>
      <c r="I1323" s="7"/>
      <c r="J1323" s="7"/>
      <c r="K1323" s="24"/>
    </row>
    <row r="1324" spans="2:11" ht="16.5" thickTop="1" thickBot="1" x14ac:dyDescent="0.3">
      <c r="B1324" s="13" t="s">
        <v>47</v>
      </c>
      <c r="C1324" s="39">
        <v>10</v>
      </c>
      <c r="D1324" s="7">
        <v>3506050</v>
      </c>
      <c r="E1324" s="7">
        <v>3839564.51</v>
      </c>
      <c r="F1324" s="7">
        <v>3418064</v>
      </c>
      <c r="G1324" s="7">
        <v>3959725</v>
      </c>
      <c r="H1324" s="7">
        <v>5558084</v>
      </c>
      <c r="I1324" s="7">
        <v>5633620</v>
      </c>
      <c r="J1324" s="7">
        <v>6244909.2199999997</v>
      </c>
      <c r="K1324" s="24"/>
    </row>
    <row r="1325" spans="2:11" ht="16.5" thickTop="1" thickBot="1" x14ac:dyDescent="0.3">
      <c r="B1325" s="13" t="s">
        <v>48</v>
      </c>
      <c r="C1325" s="39">
        <v>20</v>
      </c>
      <c r="D1325" s="7">
        <v>3506050</v>
      </c>
      <c r="E1325" s="7">
        <v>3544564.51</v>
      </c>
      <c r="F1325" s="7">
        <v>3418064</v>
      </c>
      <c r="G1325" s="7">
        <v>3689346.46</v>
      </c>
      <c r="H1325" s="7">
        <v>4689187.6399999997</v>
      </c>
      <c r="I1325" s="7">
        <v>5119562.32</v>
      </c>
      <c r="J1325" s="7">
        <v>5884658.9699999997</v>
      </c>
      <c r="K1325" s="24"/>
    </row>
    <row r="1326" spans="2:11" ht="16.5" thickTop="1" thickBot="1" x14ac:dyDescent="0.3">
      <c r="B1326" s="13" t="s">
        <v>49</v>
      </c>
      <c r="C1326" s="39">
        <v>30</v>
      </c>
      <c r="D1326" s="7">
        <v>0</v>
      </c>
      <c r="E1326" s="7">
        <v>295000</v>
      </c>
      <c r="F1326" s="7">
        <v>0</v>
      </c>
      <c r="G1326" s="7">
        <v>270378.53999999998</v>
      </c>
      <c r="H1326" s="7">
        <v>868896.36</v>
      </c>
      <c r="I1326" s="7">
        <v>514057.68</v>
      </c>
      <c r="J1326" s="7">
        <v>360250.25</v>
      </c>
      <c r="K1326" s="24"/>
    </row>
    <row r="1327" spans="2:11" ht="16.5" thickTop="1" thickBot="1" x14ac:dyDescent="0.3">
      <c r="B1327" s="13" t="s">
        <v>12</v>
      </c>
      <c r="C1327" s="39">
        <v>40</v>
      </c>
      <c r="D1327" s="7">
        <v>0</v>
      </c>
      <c r="E1327" s="7">
        <v>0</v>
      </c>
      <c r="F1327" s="7">
        <v>0</v>
      </c>
      <c r="G1327" s="7">
        <v>0</v>
      </c>
      <c r="H1327" s="7">
        <v>0</v>
      </c>
      <c r="I1327" s="7">
        <v>0</v>
      </c>
      <c r="J1327" s="7">
        <v>0</v>
      </c>
      <c r="K1327" s="24"/>
    </row>
    <row r="1328" spans="2:11" ht="16.5" thickTop="1" thickBot="1" x14ac:dyDescent="0.3">
      <c r="B1328" s="13" t="s">
        <v>50</v>
      </c>
      <c r="C1328" s="39">
        <v>50</v>
      </c>
      <c r="D1328" s="7">
        <v>0</v>
      </c>
      <c r="E1328" s="7">
        <v>295000</v>
      </c>
      <c r="F1328" s="7">
        <v>0</v>
      </c>
      <c r="G1328" s="7">
        <v>270378.53999999998</v>
      </c>
      <c r="H1328" s="7">
        <v>868896.36</v>
      </c>
      <c r="I1328" s="7">
        <v>514057.68</v>
      </c>
      <c r="J1328" s="7">
        <v>360250.25</v>
      </c>
      <c r="K1328" s="24"/>
    </row>
    <row r="1329" spans="2:11" ht="16.5" thickTop="1" thickBot="1" x14ac:dyDescent="0.3">
      <c r="B1329" s="12" t="s">
        <v>586</v>
      </c>
      <c r="C1329" s="39"/>
      <c r="D1329" s="7"/>
      <c r="E1329" s="7"/>
      <c r="F1329" s="7"/>
      <c r="G1329" s="7"/>
      <c r="H1329" s="7"/>
      <c r="I1329" s="7"/>
      <c r="J1329" s="7"/>
      <c r="K1329" s="24"/>
    </row>
    <row r="1330" spans="2:11" ht="16.5" thickTop="1" thickBot="1" x14ac:dyDescent="0.3">
      <c r="B1330" s="13" t="s">
        <v>47</v>
      </c>
      <c r="C1330" s="39">
        <v>10</v>
      </c>
      <c r="D1330" s="7">
        <v>385511</v>
      </c>
      <c r="E1330" s="7">
        <v>560116.47999999998</v>
      </c>
      <c r="F1330" s="7">
        <v>517650</v>
      </c>
      <c r="G1330" s="7">
        <v>386860</v>
      </c>
      <c r="H1330" s="7">
        <v>871864</v>
      </c>
      <c r="I1330" s="7">
        <v>872016</v>
      </c>
      <c r="J1330" s="7">
        <v>949503.68</v>
      </c>
      <c r="K1330" s="24"/>
    </row>
    <row r="1331" spans="2:11" ht="16.5" thickTop="1" thickBot="1" x14ac:dyDescent="0.3">
      <c r="B1331" s="13" t="s">
        <v>48</v>
      </c>
      <c r="C1331" s="39">
        <v>20</v>
      </c>
      <c r="D1331" s="7">
        <v>385510.69</v>
      </c>
      <c r="E1331" s="7">
        <v>560116.47999999998</v>
      </c>
      <c r="F1331" s="7">
        <v>517650</v>
      </c>
      <c r="G1331" s="7">
        <v>375323.05</v>
      </c>
      <c r="H1331" s="7">
        <v>871864</v>
      </c>
      <c r="I1331" s="7">
        <v>872016</v>
      </c>
      <c r="J1331" s="7">
        <v>949503.68</v>
      </c>
      <c r="K1331" s="24"/>
    </row>
    <row r="1332" spans="2:11" ht="16.5" thickTop="1" thickBot="1" x14ac:dyDescent="0.3">
      <c r="B1332" s="13" t="s">
        <v>49</v>
      </c>
      <c r="C1332" s="39">
        <v>30</v>
      </c>
      <c r="D1332" s="7">
        <v>0.31</v>
      </c>
      <c r="E1332" s="7">
        <v>0</v>
      </c>
      <c r="F1332" s="7">
        <v>0</v>
      </c>
      <c r="G1332" s="7">
        <v>11536.95</v>
      </c>
      <c r="H1332" s="7">
        <v>0</v>
      </c>
      <c r="I1332" s="7">
        <v>0</v>
      </c>
      <c r="J1332" s="7">
        <v>0</v>
      </c>
      <c r="K1332" s="24"/>
    </row>
    <row r="1333" spans="2:11" ht="16.5" thickTop="1" thickBot="1" x14ac:dyDescent="0.3">
      <c r="B1333" s="13" t="s">
        <v>12</v>
      </c>
      <c r="C1333" s="39">
        <v>40</v>
      </c>
      <c r="D1333" s="7">
        <v>0</v>
      </c>
      <c r="E1333" s="7">
        <v>0</v>
      </c>
      <c r="F1333" s="7">
        <v>0</v>
      </c>
      <c r="G1333" s="7">
        <v>0</v>
      </c>
      <c r="H1333" s="7">
        <v>0</v>
      </c>
      <c r="I1333" s="7">
        <v>0</v>
      </c>
      <c r="J1333" s="7">
        <v>0</v>
      </c>
      <c r="K1333" s="24"/>
    </row>
    <row r="1334" spans="2:11" ht="16.5" thickTop="1" thickBot="1" x14ac:dyDescent="0.3">
      <c r="B1334" s="13" t="s">
        <v>50</v>
      </c>
      <c r="C1334" s="39">
        <v>50</v>
      </c>
      <c r="D1334" s="7">
        <v>0.31</v>
      </c>
      <c r="E1334" s="7">
        <v>0</v>
      </c>
      <c r="F1334" s="7">
        <v>0</v>
      </c>
      <c r="G1334" s="7">
        <v>11536.95</v>
      </c>
      <c r="H1334" s="7">
        <v>0</v>
      </c>
      <c r="I1334" s="7">
        <v>0</v>
      </c>
      <c r="J1334" s="7">
        <v>0</v>
      </c>
      <c r="K1334" s="24"/>
    </row>
    <row r="1335" spans="2:11" ht="16.5" thickTop="1" thickBot="1" x14ac:dyDescent="0.3">
      <c r="B1335" s="11" t="s">
        <v>695</v>
      </c>
      <c r="C1335" s="39"/>
      <c r="D1335" s="7"/>
      <c r="E1335" s="7"/>
      <c r="F1335" s="7"/>
      <c r="G1335" s="7"/>
      <c r="H1335" s="7"/>
      <c r="I1335" s="7"/>
      <c r="J1335" s="7"/>
      <c r="K1335" s="24"/>
    </row>
    <row r="1336" spans="2:11" ht="16.5" thickTop="1" thickBot="1" x14ac:dyDescent="0.3">
      <c r="B1336" s="12" t="s">
        <v>651</v>
      </c>
      <c r="C1336" s="39"/>
      <c r="D1336" s="7"/>
      <c r="E1336" s="7"/>
      <c r="F1336" s="7"/>
      <c r="G1336" s="7"/>
      <c r="H1336" s="7"/>
      <c r="I1336" s="7"/>
      <c r="J1336" s="7"/>
      <c r="K1336" s="24"/>
    </row>
    <row r="1337" spans="2:11" ht="16.5" thickTop="1" thickBot="1" x14ac:dyDescent="0.3">
      <c r="B1337" s="13" t="s">
        <v>47</v>
      </c>
      <c r="C1337" s="39">
        <v>10</v>
      </c>
      <c r="D1337" s="7">
        <v>172500</v>
      </c>
      <c r="E1337" s="7">
        <v>172500</v>
      </c>
      <c r="F1337" s="7">
        <v>172500</v>
      </c>
      <c r="G1337" s="7">
        <v>180124</v>
      </c>
      <c r="H1337" s="7">
        <v>172500</v>
      </c>
      <c r="I1337" s="7">
        <v>172500</v>
      </c>
      <c r="J1337" s="7">
        <v>172500</v>
      </c>
      <c r="K1337" s="24"/>
    </row>
    <row r="1338" spans="2:11" ht="16.5" thickTop="1" thickBot="1" x14ac:dyDescent="0.3">
      <c r="B1338" s="13" t="s">
        <v>48</v>
      </c>
      <c r="C1338" s="39">
        <v>20</v>
      </c>
      <c r="D1338" s="7">
        <v>172500</v>
      </c>
      <c r="E1338" s="7">
        <v>172500</v>
      </c>
      <c r="F1338" s="7">
        <v>172500</v>
      </c>
      <c r="G1338" s="7">
        <v>180124</v>
      </c>
      <c r="H1338" s="7">
        <v>172500</v>
      </c>
      <c r="I1338" s="7">
        <v>172500</v>
      </c>
      <c r="J1338" s="7">
        <v>172500</v>
      </c>
      <c r="K1338" s="24"/>
    </row>
    <row r="1339" spans="2:11" ht="16.5" thickTop="1" thickBot="1" x14ac:dyDescent="0.3">
      <c r="B1339" s="13" t="s">
        <v>49</v>
      </c>
      <c r="C1339" s="39">
        <v>30</v>
      </c>
      <c r="D1339" s="7">
        <v>0</v>
      </c>
      <c r="E1339" s="7">
        <v>0</v>
      </c>
      <c r="F1339" s="7">
        <v>0</v>
      </c>
      <c r="G1339" s="7">
        <v>0</v>
      </c>
      <c r="H1339" s="7">
        <v>0</v>
      </c>
      <c r="I1339" s="7">
        <v>0</v>
      </c>
      <c r="J1339" s="7">
        <v>0</v>
      </c>
      <c r="K1339" s="24"/>
    </row>
    <row r="1340" spans="2:11" ht="16.5" thickTop="1" thickBot="1" x14ac:dyDescent="0.3">
      <c r="B1340" s="13" t="s">
        <v>12</v>
      </c>
      <c r="C1340" s="39">
        <v>40</v>
      </c>
      <c r="D1340" s="7">
        <v>0</v>
      </c>
      <c r="E1340" s="7">
        <v>0</v>
      </c>
      <c r="F1340" s="7">
        <v>0</v>
      </c>
      <c r="G1340" s="7">
        <v>0</v>
      </c>
      <c r="H1340" s="7">
        <v>0</v>
      </c>
      <c r="I1340" s="7">
        <v>0</v>
      </c>
      <c r="J1340" s="7">
        <v>0</v>
      </c>
      <c r="K1340" s="24"/>
    </row>
    <row r="1341" spans="2:11" ht="16.5" thickTop="1" thickBot="1" x14ac:dyDescent="0.3">
      <c r="B1341" s="13" t="s">
        <v>50</v>
      </c>
      <c r="C1341" s="39">
        <v>50</v>
      </c>
      <c r="D1341" s="7">
        <v>0</v>
      </c>
      <c r="E1341" s="7">
        <v>0</v>
      </c>
      <c r="F1341" s="7">
        <v>0</v>
      </c>
      <c r="G1341" s="7">
        <v>0</v>
      </c>
      <c r="H1341" s="7">
        <v>0</v>
      </c>
      <c r="I1341" s="7">
        <v>0</v>
      </c>
      <c r="J1341" s="7">
        <v>0</v>
      </c>
      <c r="K1341" s="24"/>
    </row>
    <row r="1342" spans="2:11" ht="16.5" thickTop="1" thickBot="1" x14ac:dyDescent="0.3">
      <c r="B1342" s="12" t="s">
        <v>586</v>
      </c>
      <c r="C1342" s="39"/>
      <c r="D1342" s="7"/>
      <c r="E1342" s="7"/>
      <c r="F1342" s="7"/>
      <c r="G1342" s="7"/>
      <c r="H1342" s="7"/>
      <c r="I1342" s="7"/>
      <c r="J1342" s="7"/>
      <c r="K1342" s="24"/>
    </row>
    <row r="1343" spans="2:11" ht="16.5" thickTop="1" thickBot="1" x14ac:dyDescent="0.3">
      <c r="B1343" s="13" t="s">
        <v>47</v>
      </c>
      <c r="C1343" s="39">
        <v>10</v>
      </c>
      <c r="D1343" s="7">
        <v>173015</v>
      </c>
      <c r="E1343" s="7">
        <v>179212</v>
      </c>
      <c r="F1343" s="7">
        <v>179647</v>
      </c>
      <c r="G1343" s="7">
        <v>181029</v>
      </c>
      <c r="H1343" s="7">
        <v>198828</v>
      </c>
      <c r="I1343" s="7">
        <v>208314</v>
      </c>
      <c r="J1343" s="7">
        <v>215745</v>
      </c>
      <c r="K1343" s="24"/>
    </row>
    <row r="1344" spans="2:11" ht="16.5" thickTop="1" thickBot="1" x14ac:dyDescent="0.3">
      <c r="B1344" s="13" t="s">
        <v>48</v>
      </c>
      <c r="C1344" s="39">
        <v>20</v>
      </c>
      <c r="D1344" s="7">
        <v>172265.18</v>
      </c>
      <c r="E1344" s="7">
        <v>126412</v>
      </c>
      <c r="F1344" s="7">
        <v>179605.64</v>
      </c>
      <c r="G1344" s="7">
        <v>181029</v>
      </c>
      <c r="H1344" s="7">
        <v>198828</v>
      </c>
      <c r="I1344" s="7">
        <v>207692.3</v>
      </c>
      <c r="J1344" s="7">
        <v>215744.7</v>
      </c>
      <c r="K1344" s="24"/>
    </row>
    <row r="1345" spans="2:11" ht="16.5" thickTop="1" thickBot="1" x14ac:dyDescent="0.3">
      <c r="B1345" s="13" t="s">
        <v>49</v>
      </c>
      <c r="C1345" s="39">
        <v>30</v>
      </c>
      <c r="D1345" s="7">
        <v>749.82</v>
      </c>
      <c r="E1345" s="7">
        <v>52800</v>
      </c>
      <c r="F1345" s="7">
        <v>41.36</v>
      </c>
      <c r="G1345" s="7">
        <v>0</v>
      </c>
      <c r="H1345" s="7">
        <v>0</v>
      </c>
      <c r="I1345" s="7">
        <v>621.70000000000005</v>
      </c>
      <c r="J1345" s="7">
        <v>0.3</v>
      </c>
      <c r="K1345" s="24"/>
    </row>
    <row r="1346" spans="2:11" ht="16.5" thickTop="1" thickBot="1" x14ac:dyDescent="0.3">
      <c r="B1346" s="13" t="s">
        <v>12</v>
      </c>
      <c r="C1346" s="39">
        <v>40</v>
      </c>
      <c r="D1346" s="7">
        <v>0</v>
      </c>
      <c r="E1346" s="7">
        <v>0</v>
      </c>
      <c r="F1346" s="7">
        <v>0</v>
      </c>
      <c r="G1346" s="7">
        <v>0</v>
      </c>
      <c r="H1346" s="7">
        <v>0</v>
      </c>
      <c r="I1346" s="7">
        <v>0</v>
      </c>
      <c r="J1346" s="7">
        <v>0</v>
      </c>
      <c r="K1346" s="24"/>
    </row>
    <row r="1347" spans="2:11" ht="16.5" thickTop="1" thickBot="1" x14ac:dyDescent="0.3">
      <c r="B1347" s="13" t="s">
        <v>50</v>
      </c>
      <c r="C1347" s="39">
        <v>50</v>
      </c>
      <c r="D1347" s="7">
        <v>749.82</v>
      </c>
      <c r="E1347" s="7">
        <v>52800</v>
      </c>
      <c r="F1347" s="7">
        <v>41.36</v>
      </c>
      <c r="G1347" s="7">
        <v>0</v>
      </c>
      <c r="H1347" s="7">
        <v>0</v>
      </c>
      <c r="I1347" s="7">
        <v>621.70000000000005</v>
      </c>
      <c r="J1347" s="7">
        <v>0.3</v>
      </c>
      <c r="K1347" s="24"/>
    </row>
    <row r="1348" spans="2:11" ht="16.5" thickTop="1" thickBot="1" x14ac:dyDescent="0.3">
      <c r="B1348" s="11" t="s">
        <v>592</v>
      </c>
      <c r="C1348" s="39"/>
      <c r="D1348" s="7"/>
      <c r="E1348" s="7"/>
      <c r="F1348" s="7"/>
      <c r="G1348" s="7"/>
      <c r="H1348" s="7"/>
      <c r="I1348" s="7"/>
      <c r="J1348" s="7"/>
      <c r="K1348" s="24"/>
    </row>
    <row r="1349" spans="2:11" ht="16.5" thickTop="1" thickBot="1" x14ac:dyDescent="0.3">
      <c r="B1349" s="12" t="s">
        <v>15</v>
      </c>
      <c r="C1349" s="39"/>
      <c r="D1349" s="7"/>
      <c r="E1349" s="7"/>
      <c r="F1349" s="7"/>
      <c r="G1349" s="7"/>
      <c r="H1349" s="7"/>
      <c r="I1349" s="7"/>
      <c r="J1349" s="7"/>
      <c r="K1349" s="24"/>
    </row>
    <row r="1350" spans="2:11" ht="16.5" thickTop="1" thickBot="1" x14ac:dyDescent="0.3">
      <c r="B1350" s="13" t="s">
        <v>47</v>
      </c>
      <c r="C1350" s="39">
        <v>10</v>
      </c>
      <c r="D1350" s="7">
        <v>300000</v>
      </c>
      <c r="E1350" s="7">
        <v>300000</v>
      </c>
      <c r="F1350" s="7">
        <v>300000</v>
      </c>
      <c r="G1350" s="7">
        <v>2435000</v>
      </c>
      <c r="H1350" s="7">
        <v>6629500</v>
      </c>
      <c r="I1350" s="7">
        <v>13950159.01</v>
      </c>
      <c r="J1350" s="7">
        <v>31507426.329999998</v>
      </c>
      <c r="K1350" s="24"/>
    </row>
    <row r="1351" spans="2:11" ht="16.5" thickTop="1" thickBot="1" x14ac:dyDescent="0.3">
      <c r="B1351" s="13" t="s">
        <v>48</v>
      </c>
      <c r="C1351" s="39">
        <v>20</v>
      </c>
      <c r="D1351" s="7">
        <v>300000</v>
      </c>
      <c r="E1351" s="7">
        <v>300000</v>
      </c>
      <c r="F1351" s="7">
        <v>298000</v>
      </c>
      <c r="G1351" s="7">
        <v>377686</v>
      </c>
      <c r="H1351" s="7">
        <v>1814340.99</v>
      </c>
      <c r="I1351" s="7">
        <v>763732.68</v>
      </c>
      <c r="J1351" s="7">
        <v>4073996.91</v>
      </c>
      <c r="K1351" s="24"/>
    </row>
    <row r="1352" spans="2:11" ht="16.5" thickTop="1" thickBot="1" x14ac:dyDescent="0.3">
      <c r="B1352" s="13" t="s">
        <v>49</v>
      </c>
      <c r="C1352" s="39">
        <v>30</v>
      </c>
      <c r="D1352" s="7">
        <v>0</v>
      </c>
      <c r="E1352" s="7">
        <v>0</v>
      </c>
      <c r="F1352" s="7">
        <v>2000</v>
      </c>
      <c r="G1352" s="7">
        <v>2057314</v>
      </c>
      <c r="H1352" s="7">
        <v>4815159.01</v>
      </c>
      <c r="I1352" s="7">
        <v>13186426.33</v>
      </c>
      <c r="J1352" s="7">
        <v>27433429.420000002</v>
      </c>
      <c r="K1352" s="24"/>
    </row>
    <row r="1353" spans="2:11" ht="16.5" thickTop="1" thickBot="1" x14ac:dyDescent="0.3">
      <c r="B1353" s="13" t="s">
        <v>12</v>
      </c>
      <c r="C1353" s="39">
        <v>40</v>
      </c>
      <c r="D1353" s="7">
        <v>0</v>
      </c>
      <c r="E1353" s="7">
        <v>0</v>
      </c>
      <c r="F1353" s="7">
        <v>0</v>
      </c>
      <c r="G1353" s="7">
        <v>0</v>
      </c>
      <c r="H1353" s="7">
        <v>0</v>
      </c>
      <c r="I1353" s="7">
        <v>13186426.33</v>
      </c>
      <c r="J1353" s="7">
        <v>27433429.420000002</v>
      </c>
      <c r="K1353" s="24"/>
    </row>
    <row r="1354" spans="2:11" ht="16.5" thickTop="1" thickBot="1" x14ac:dyDescent="0.3">
      <c r="B1354" s="13" t="s">
        <v>50</v>
      </c>
      <c r="C1354" s="39">
        <v>50</v>
      </c>
      <c r="D1354" s="7">
        <v>0</v>
      </c>
      <c r="E1354" s="7">
        <v>0</v>
      </c>
      <c r="F1354" s="7">
        <v>2000</v>
      </c>
      <c r="G1354" s="7">
        <v>2057314</v>
      </c>
      <c r="H1354" s="7">
        <v>4815159.01</v>
      </c>
      <c r="I1354" s="7">
        <v>0</v>
      </c>
      <c r="J1354" s="7">
        <v>0</v>
      </c>
      <c r="K1354" s="24"/>
    </row>
    <row r="1355" spans="2:11" ht="16.5" thickTop="1" thickBot="1" x14ac:dyDescent="0.3">
      <c r="B1355" s="12" t="s">
        <v>594</v>
      </c>
      <c r="C1355" s="39"/>
      <c r="D1355" s="7"/>
      <c r="E1355" s="7"/>
      <c r="F1355" s="7"/>
      <c r="G1355" s="7"/>
      <c r="H1355" s="7"/>
      <c r="I1355" s="7"/>
      <c r="J1355" s="7"/>
      <c r="K1355" s="24"/>
    </row>
    <row r="1356" spans="2:11" ht="16.5" thickTop="1" thickBot="1" x14ac:dyDescent="0.3">
      <c r="B1356" s="13" t="s">
        <v>47</v>
      </c>
      <c r="C1356" s="39">
        <v>10</v>
      </c>
      <c r="D1356" s="7">
        <v>12550364</v>
      </c>
      <c r="E1356" s="7">
        <v>13040056</v>
      </c>
      <c r="F1356" s="7">
        <v>12860366</v>
      </c>
      <c r="G1356" s="7">
        <v>13522288</v>
      </c>
      <c r="H1356" s="7">
        <v>15582938</v>
      </c>
      <c r="I1356" s="7">
        <v>16872619</v>
      </c>
      <c r="J1356" s="7">
        <v>18278632</v>
      </c>
      <c r="K1356" s="24"/>
    </row>
    <row r="1357" spans="2:11" ht="16.5" thickTop="1" thickBot="1" x14ac:dyDescent="0.3">
      <c r="B1357" s="13" t="s">
        <v>48</v>
      </c>
      <c r="C1357" s="39">
        <v>20</v>
      </c>
      <c r="D1357" s="7">
        <v>12165597.26</v>
      </c>
      <c r="E1357" s="7">
        <v>12653861.18</v>
      </c>
      <c r="F1357" s="7">
        <v>12859289.5</v>
      </c>
      <c r="G1357" s="7">
        <v>13490642.289999999</v>
      </c>
      <c r="H1357" s="7">
        <v>15534357.050000001</v>
      </c>
      <c r="I1357" s="7">
        <v>16871800.600000001</v>
      </c>
      <c r="J1357" s="7">
        <v>17478300.059999999</v>
      </c>
      <c r="K1357" s="24"/>
    </row>
    <row r="1358" spans="2:11" ht="16.5" thickTop="1" thickBot="1" x14ac:dyDescent="0.3">
      <c r="B1358" s="13" t="s">
        <v>49</v>
      </c>
      <c r="C1358" s="39">
        <v>30</v>
      </c>
      <c r="D1358" s="7">
        <v>384766.74</v>
      </c>
      <c r="E1358" s="7">
        <v>386194.82</v>
      </c>
      <c r="F1358" s="7">
        <v>1076.5</v>
      </c>
      <c r="G1358" s="7">
        <v>31645.71</v>
      </c>
      <c r="H1358" s="7">
        <v>48580.95</v>
      </c>
      <c r="I1358" s="7">
        <v>818.4</v>
      </c>
      <c r="J1358" s="7">
        <v>800331.94</v>
      </c>
      <c r="K1358" s="24"/>
    </row>
    <row r="1359" spans="2:11" ht="16.5" thickTop="1" thickBot="1" x14ac:dyDescent="0.3">
      <c r="B1359" s="13" t="s">
        <v>12</v>
      </c>
      <c r="C1359" s="39">
        <v>40</v>
      </c>
      <c r="D1359" s="7">
        <v>0</v>
      </c>
      <c r="E1359" s="7">
        <v>0</v>
      </c>
      <c r="F1359" s="7">
        <v>0</v>
      </c>
      <c r="G1359" s="7">
        <v>0</v>
      </c>
      <c r="H1359" s="7">
        <v>0</v>
      </c>
      <c r="I1359" s="7">
        <v>0</v>
      </c>
      <c r="J1359" s="7">
        <v>800331.94</v>
      </c>
      <c r="K1359" s="24"/>
    </row>
    <row r="1360" spans="2:11" ht="16.5" thickTop="1" thickBot="1" x14ac:dyDescent="0.3">
      <c r="B1360" s="13" t="s">
        <v>50</v>
      </c>
      <c r="C1360" s="39">
        <v>50</v>
      </c>
      <c r="D1360" s="7">
        <v>384766.74</v>
      </c>
      <c r="E1360" s="7">
        <v>386194.82</v>
      </c>
      <c r="F1360" s="7">
        <v>1076.5</v>
      </c>
      <c r="G1360" s="7">
        <v>31645.71</v>
      </c>
      <c r="H1360" s="7">
        <v>48580.95</v>
      </c>
      <c r="I1360" s="7">
        <v>818.4</v>
      </c>
      <c r="J1360" s="7">
        <v>0</v>
      </c>
      <c r="K1360" s="24"/>
    </row>
    <row r="1361" spans="2:11" ht="16.5" thickTop="1" thickBot="1" x14ac:dyDescent="0.3">
      <c r="B1361" s="12" t="s">
        <v>596</v>
      </c>
      <c r="C1361" s="39"/>
      <c r="D1361" s="7"/>
      <c r="E1361" s="7"/>
      <c r="F1361" s="7"/>
      <c r="G1361" s="7"/>
      <c r="H1361" s="7"/>
      <c r="I1361" s="7"/>
      <c r="J1361" s="7"/>
      <c r="K1361" s="24"/>
    </row>
    <row r="1362" spans="2:11" ht="16.5" thickTop="1" thickBot="1" x14ac:dyDescent="0.3">
      <c r="B1362" s="13" t="s">
        <v>47</v>
      </c>
      <c r="C1362" s="39">
        <v>10</v>
      </c>
      <c r="D1362" s="7">
        <v>10051925</v>
      </c>
      <c r="E1362" s="7">
        <v>9789839</v>
      </c>
      <c r="F1362" s="7">
        <v>9816263</v>
      </c>
      <c r="G1362" s="7">
        <v>13261004</v>
      </c>
      <c r="H1362" s="7">
        <v>15196844</v>
      </c>
      <c r="I1362" s="7">
        <v>15577828</v>
      </c>
      <c r="J1362" s="7">
        <v>15643882</v>
      </c>
      <c r="K1362" s="24"/>
    </row>
    <row r="1363" spans="2:11" ht="16.5" thickTop="1" thickBot="1" x14ac:dyDescent="0.3">
      <c r="B1363" s="13" t="s">
        <v>48</v>
      </c>
      <c r="C1363" s="39">
        <v>20</v>
      </c>
      <c r="D1363" s="7">
        <v>10051090.43</v>
      </c>
      <c r="E1363" s="7">
        <v>8298420.0599999996</v>
      </c>
      <c r="F1363" s="7">
        <v>9600396.4600000009</v>
      </c>
      <c r="G1363" s="7">
        <v>13002998.02</v>
      </c>
      <c r="H1363" s="7">
        <v>15143824.09</v>
      </c>
      <c r="I1363" s="7">
        <v>15172027.890000001</v>
      </c>
      <c r="J1363" s="7">
        <v>15573081.140000001</v>
      </c>
      <c r="K1363" s="24"/>
    </row>
    <row r="1364" spans="2:11" ht="16.5" thickTop="1" thickBot="1" x14ac:dyDescent="0.3">
      <c r="B1364" s="13" t="s">
        <v>49</v>
      </c>
      <c r="C1364" s="39">
        <v>30</v>
      </c>
      <c r="D1364" s="7">
        <v>834.57</v>
      </c>
      <c r="E1364" s="7">
        <v>1491418.94</v>
      </c>
      <c r="F1364" s="7">
        <v>215866.54</v>
      </c>
      <c r="G1364" s="7">
        <v>258005.98</v>
      </c>
      <c r="H1364" s="7">
        <v>53019.91</v>
      </c>
      <c r="I1364" s="7">
        <v>405800.11</v>
      </c>
      <c r="J1364" s="7">
        <v>70800.86</v>
      </c>
      <c r="K1364" s="24"/>
    </row>
    <row r="1365" spans="2:11" ht="16.5" thickTop="1" thickBot="1" x14ac:dyDescent="0.3">
      <c r="B1365" s="13" t="s">
        <v>12</v>
      </c>
      <c r="C1365" s="39">
        <v>40</v>
      </c>
      <c r="D1365" s="7">
        <v>0</v>
      </c>
      <c r="E1365" s="7">
        <v>0</v>
      </c>
      <c r="F1365" s="7">
        <v>0</v>
      </c>
      <c r="G1365" s="7">
        <v>0</v>
      </c>
      <c r="H1365" s="7">
        <v>0</v>
      </c>
      <c r="I1365" s="7">
        <v>0</v>
      </c>
      <c r="J1365" s="7">
        <v>0</v>
      </c>
      <c r="K1365" s="24"/>
    </row>
    <row r="1366" spans="2:11" ht="16.5" thickTop="1" thickBot="1" x14ac:dyDescent="0.3">
      <c r="B1366" s="13" t="s">
        <v>50</v>
      </c>
      <c r="C1366" s="39">
        <v>50</v>
      </c>
      <c r="D1366" s="7">
        <v>834.57</v>
      </c>
      <c r="E1366" s="7">
        <v>1491418.94</v>
      </c>
      <c r="F1366" s="7">
        <v>215866.54</v>
      </c>
      <c r="G1366" s="7">
        <v>258005.98</v>
      </c>
      <c r="H1366" s="7">
        <v>53019.91</v>
      </c>
      <c r="I1366" s="7">
        <v>405800.11</v>
      </c>
      <c r="J1366" s="7">
        <v>70800.86</v>
      </c>
      <c r="K1366" s="24"/>
    </row>
    <row r="1367" spans="2:11" ht="16.5" thickTop="1" thickBot="1" x14ac:dyDescent="0.3">
      <c r="B1367" s="12" t="s">
        <v>75</v>
      </c>
      <c r="C1367" s="39"/>
      <c r="D1367" s="7"/>
      <c r="E1367" s="7"/>
      <c r="F1367" s="7"/>
      <c r="G1367" s="7"/>
      <c r="H1367" s="7"/>
      <c r="I1367" s="7"/>
      <c r="J1367" s="7"/>
      <c r="K1367" s="24"/>
    </row>
    <row r="1368" spans="2:11" ht="16.5" thickTop="1" thickBot="1" x14ac:dyDescent="0.3">
      <c r="B1368" s="13" t="s">
        <v>47</v>
      </c>
      <c r="C1368" s="39">
        <v>10</v>
      </c>
      <c r="D1368" s="7">
        <v>3950779</v>
      </c>
      <c r="E1368" s="7">
        <v>3830741</v>
      </c>
      <c r="F1368" s="7">
        <v>3729320</v>
      </c>
      <c r="G1368" s="7">
        <v>4200709</v>
      </c>
      <c r="H1368" s="7">
        <v>6451942</v>
      </c>
      <c r="I1368" s="7">
        <v>6328816</v>
      </c>
      <c r="J1368" s="7">
        <v>6580793</v>
      </c>
      <c r="K1368" s="24"/>
    </row>
    <row r="1369" spans="2:11" ht="16.5" thickTop="1" thickBot="1" x14ac:dyDescent="0.3">
      <c r="B1369" s="13" t="s">
        <v>48</v>
      </c>
      <c r="C1369" s="39">
        <v>20</v>
      </c>
      <c r="D1369" s="7">
        <v>3950779</v>
      </c>
      <c r="E1369" s="7">
        <v>3141007.43</v>
      </c>
      <c r="F1369" s="7">
        <v>3038747.07</v>
      </c>
      <c r="G1369" s="7">
        <v>3548472.14</v>
      </c>
      <c r="H1369" s="7">
        <v>4871062.0599999996</v>
      </c>
      <c r="I1369" s="7">
        <v>6043457.5599999996</v>
      </c>
      <c r="J1369" s="7">
        <v>6352226.2800000003</v>
      </c>
      <c r="K1369" s="24"/>
    </row>
    <row r="1370" spans="2:11" ht="16.5" thickTop="1" thickBot="1" x14ac:dyDescent="0.3">
      <c r="B1370" s="13" t="s">
        <v>49</v>
      </c>
      <c r="C1370" s="39">
        <v>30</v>
      </c>
      <c r="D1370" s="7">
        <v>0</v>
      </c>
      <c r="E1370" s="7">
        <v>689733.57</v>
      </c>
      <c r="F1370" s="7">
        <v>690572.93</v>
      </c>
      <c r="G1370" s="7">
        <v>652236.86</v>
      </c>
      <c r="H1370" s="7">
        <v>1580879.94</v>
      </c>
      <c r="I1370" s="7">
        <v>285358.44</v>
      </c>
      <c r="J1370" s="7">
        <v>228566.72</v>
      </c>
      <c r="K1370" s="24"/>
    </row>
    <row r="1371" spans="2:11" ht="16.5" thickTop="1" thickBot="1" x14ac:dyDescent="0.3">
      <c r="B1371" s="13" t="s">
        <v>12</v>
      </c>
      <c r="C1371" s="39">
        <v>40</v>
      </c>
      <c r="D1371" s="7">
        <v>0</v>
      </c>
      <c r="E1371" s="7">
        <v>0</v>
      </c>
      <c r="F1371" s="7">
        <v>0</v>
      </c>
      <c r="G1371" s="7">
        <v>0</v>
      </c>
      <c r="H1371" s="7">
        <v>0</v>
      </c>
      <c r="I1371" s="7">
        <v>0</v>
      </c>
      <c r="J1371" s="7">
        <v>0</v>
      </c>
      <c r="K1371" s="24"/>
    </row>
    <row r="1372" spans="2:11" ht="16.5" thickTop="1" thickBot="1" x14ac:dyDescent="0.3">
      <c r="B1372" s="13" t="s">
        <v>50</v>
      </c>
      <c r="C1372" s="39">
        <v>50</v>
      </c>
      <c r="D1372" s="7">
        <v>0</v>
      </c>
      <c r="E1372" s="7">
        <v>689733.57</v>
      </c>
      <c r="F1372" s="7">
        <v>690572.93</v>
      </c>
      <c r="G1372" s="7">
        <v>652236.86</v>
      </c>
      <c r="H1372" s="7">
        <v>1580879.94</v>
      </c>
      <c r="I1372" s="7">
        <v>285358.44</v>
      </c>
      <c r="J1372" s="7">
        <v>228566.72</v>
      </c>
      <c r="K1372" s="24"/>
    </row>
    <row r="1373" spans="2:11" ht="16.5" thickTop="1" thickBot="1" x14ac:dyDescent="0.3">
      <c r="B1373" s="12" t="s">
        <v>455</v>
      </c>
      <c r="C1373" s="39"/>
      <c r="D1373" s="7"/>
      <c r="E1373" s="7"/>
      <c r="F1373" s="7"/>
      <c r="G1373" s="7"/>
      <c r="H1373" s="7"/>
      <c r="I1373" s="7"/>
      <c r="J1373" s="7"/>
      <c r="K1373" s="24"/>
    </row>
    <row r="1374" spans="2:11" ht="16.5" thickTop="1" thickBot="1" x14ac:dyDescent="0.3">
      <c r="B1374" s="13" t="s">
        <v>47</v>
      </c>
      <c r="C1374" s="39">
        <v>10</v>
      </c>
      <c r="D1374" s="7">
        <v>5282530</v>
      </c>
      <c r="E1374" s="7">
        <v>6068017</v>
      </c>
      <c r="F1374" s="7">
        <v>6160716</v>
      </c>
      <c r="G1374" s="7">
        <v>7174531</v>
      </c>
      <c r="H1374" s="7">
        <v>7575587</v>
      </c>
      <c r="I1374" s="7">
        <v>8091893</v>
      </c>
      <c r="J1374" s="7">
        <v>9099113</v>
      </c>
      <c r="K1374" s="24"/>
    </row>
    <row r="1375" spans="2:11" ht="16.5" thickTop="1" thickBot="1" x14ac:dyDescent="0.3">
      <c r="B1375" s="13" t="s">
        <v>48</v>
      </c>
      <c r="C1375" s="39">
        <v>20</v>
      </c>
      <c r="D1375" s="7">
        <v>5282530</v>
      </c>
      <c r="E1375" s="7">
        <v>5498856.9000000004</v>
      </c>
      <c r="F1375" s="7">
        <v>5667352.2999999998</v>
      </c>
      <c r="G1375" s="7">
        <v>6405340.9800000004</v>
      </c>
      <c r="H1375" s="7">
        <v>6990240.3600000003</v>
      </c>
      <c r="I1375" s="7">
        <v>8085323.0700000003</v>
      </c>
      <c r="J1375" s="7">
        <v>8618698.4499999993</v>
      </c>
      <c r="K1375" s="24"/>
    </row>
    <row r="1376" spans="2:11" ht="16.5" thickTop="1" thickBot="1" x14ac:dyDescent="0.3">
      <c r="B1376" s="13" t="s">
        <v>49</v>
      </c>
      <c r="C1376" s="39">
        <v>30</v>
      </c>
      <c r="D1376" s="7">
        <v>0</v>
      </c>
      <c r="E1376" s="7">
        <v>569160.1</v>
      </c>
      <c r="F1376" s="7">
        <v>493363.7</v>
      </c>
      <c r="G1376" s="7">
        <v>769190.02</v>
      </c>
      <c r="H1376" s="7">
        <v>585346.64</v>
      </c>
      <c r="I1376" s="7">
        <v>6569.93</v>
      </c>
      <c r="J1376" s="7">
        <v>480414.55</v>
      </c>
      <c r="K1376" s="24"/>
    </row>
    <row r="1377" spans="2:11" ht="16.5" thickTop="1" thickBot="1" x14ac:dyDescent="0.3">
      <c r="B1377" s="13" t="s">
        <v>12</v>
      </c>
      <c r="C1377" s="39">
        <v>40</v>
      </c>
      <c r="D1377" s="7">
        <v>0</v>
      </c>
      <c r="E1377" s="7">
        <v>0</v>
      </c>
      <c r="F1377" s="7">
        <v>0</v>
      </c>
      <c r="G1377" s="7">
        <v>0</v>
      </c>
      <c r="H1377" s="7">
        <v>0</v>
      </c>
      <c r="I1377" s="7">
        <v>0</v>
      </c>
      <c r="J1377" s="7">
        <v>0</v>
      </c>
      <c r="K1377" s="24"/>
    </row>
    <row r="1378" spans="2:11" ht="16.5" thickTop="1" thickBot="1" x14ac:dyDescent="0.3">
      <c r="B1378" s="13" t="s">
        <v>50</v>
      </c>
      <c r="C1378" s="39">
        <v>50</v>
      </c>
      <c r="D1378" s="7">
        <v>0</v>
      </c>
      <c r="E1378" s="7">
        <v>569160.1</v>
      </c>
      <c r="F1378" s="7">
        <v>493363.7</v>
      </c>
      <c r="G1378" s="7">
        <v>769190.02</v>
      </c>
      <c r="H1378" s="7">
        <v>585346.64</v>
      </c>
      <c r="I1378" s="7">
        <v>6569.93</v>
      </c>
      <c r="J1378" s="7">
        <v>480414.55</v>
      </c>
      <c r="K1378" s="24"/>
    </row>
    <row r="1379" spans="2:11" ht="16.5" thickTop="1" thickBot="1" x14ac:dyDescent="0.3">
      <c r="B1379" s="12" t="s">
        <v>598</v>
      </c>
      <c r="C1379" s="39"/>
      <c r="D1379" s="7"/>
      <c r="E1379" s="7"/>
      <c r="F1379" s="7"/>
      <c r="G1379" s="7"/>
      <c r="H1379" s="7"/>
      <c r="I1379" s="7"/>
      <c r="J1379" s="7"/>
      <c r="K1379" s="24"/>
    </row>
    <row r="1380" spans="2:11" ht="16.5" thickTop="1" thickBot="1" x14ac:dyDescent="0.3">
      <c r="B1380" s="13" t="s">
        <v>47</v>
      </c>
      <c r="C1380" s="39">
        <v>10</v>
      </c>
      <c r="D1380" s="7">
        <v>104941945</v>
      </c>
      <c r="E1380" s="7">
        <v>106615674</v>
      </c>
      <c r="F1380" s="7">
        <v>106897111.09</v>
      </c>
      <c r="G1380" s="7">
        <v>120621287.14</v>
      </c>
      <c r="H1380" s="7">
        <v>136669713</v>
      </c>
      <c r="I1380" s="7">
        <v>136988844</v>
      </c>
      <c r="J1380" s="7">
        <v>147250155</v>
      </c>
      <c r="K1380" s="24"/>
    </row>
    <row r="1381" spans="2:11" ht="16.5" thickTop="1" thickBot="1" x14ac:dyDescent="0.3">
      <c r="B1381" s="13" t="s">
        <v>48</v>
      </c>
      <c r="C1381" s="39">
        <v>20</v>
      </c>
      <c r="D1381" s="7">
        <v>104941945</v>
      </c>
      <c r="E1381" s="7">
        <v>105160171.8</v>
      </c>
      <c r="F1381" s="7">
        <v>106897111.09</v>
      </c>
      <c r="G1381" s="7">
        <v>105275545.31</v>
      </c>
      <c r="H1381" s="7">
        <v>134538193.09</v>
      </c>
      <c r="I1381" s="7">
        <v>136731128.19</v>
      </c>
      <c r="J1381" s="7">
        <v>144021861.43000001</v>
      </c>
      <c r="K1381" s="24"/>
    </row>
    <row r="1382" spans="2:11" ht="16.5" thickTop="1" thickBot="1" x14ac:dyDescent="0.3">
      <c r="B1382" s="13" t="s">
        <v>49</v>
      </c>
      <c r="C1382" s="39">
        <v>30</v>
      </c>
      <c r="D1382" s="7">
        <v>0</v>
      </c>
      <c r="E1382" s="7">
        <v>1455502.2</v>
      </c>
      <c r="F1382" s="7">
        <v>0</v>
      </c>
      <c r="G1382" s="7">
        <v>15345741.83</v>
      </c>
      <c r="H1382" s="7">
        <v>2131519.91</v>
      </c>
      <c r="I1382" s="7">
        <v>257715.81</v>
      </c>
      <c r="J1382" s="7">
        <v>3228293.57</v>
      </c>
      <c r="K1382" s="24"/>
    </row>
    <row r="1383" spans="2:11" ht="16.5" thickTop="1" thickBot="1" x14ac:dyDescent="0.3">
      <c r="B1383" s="13" t="s">
        <v>12</v>
      </c>
      <c r="C1383" s="39">
        <v>40</v>
      </c>
      <c r="D1383" s="7">
        <v>0</v>
      </c>
      <c r="E1383" s="7">
        <v>0</v>
      </c>
      <c r="F1383" s="7">
        <v>0</v>
      </c>
      <c r="G1383" s="7">
        <v>0</v>
      </c>
      <c r="H1383" s="7">
        <v>0</v>
      </c>
      <c r="I1383" s="7">
        <v>0</v>
      </c>
      <c r="J1383" s="7">
        <v>0</v>
      </c>
      <c r="K1383" s="24"/>
    </row>
    <row r="1384" spans="2:11" ht="16.5" thickTop="1" thickBot="1" x14ac:dyDescent="0.3">
      <c r="B1384" s="13" t="s">
        <v>50</v>
      </c>
      <c r="C1384" s="39">
        <v>50</v>
      </c>
      <c r="D1384" s="7">
        <v>0</v>
      </c>
      <c r="E1384" s="7">
        <v>1455502.2</v>
      </c>
      <c r="F1384" s="7">
        <v>0</v>
      </c>
      <c r="G1384" s="7">
        <v>15345741.83</v>
      </c>
      <c r="H1384" s="7">
        <v>2131519.91</v>
      </c>
      <c r="I1384" s="7">
        <v>257715.81</v>
      </c>
      <c r="J1384" s="7">
        <v>3228293.57</v>
      </c>
      <c r="K1384" s="24"/>
    </row>
    <row r="1385" spans="2:11" ht="16.5" thickTop="1" thickBot="1" x14ac:dyDescent="0.3">
      <c r="B1385" s="12" t="s">
        <v>600</v>
      </c>
      <c r="C1385" s="39"/>
      <c r="D1385" s="7"/>
      <c r="E1385" s="7"/>
      <c r="F1385" s="7"/>
      <c r="G1385" s="7"/>
      <c r="H1385" s="7"/>
      <c r="I1385" s="7"/>
      <c r="J1385" s="7"/>
      <c r="K1385" s="24"/>
    </row>
    <row r="1386" spans="2:11" ht="16.5" thickTop="1" thickBot="1" x14ac:dyDescent="0.3">
      <c r="B1386" s="13" t="s">
        <v>47</v>
      </c>
      <c r="C1386" s="39">
        <v>10</v>
      </c>
      <c r="D1386" s="7">
        <v>20839583</v>
      </c>
      <c r="E1386" s="7">
        <v>20439583</v>
      </c>
      <c r="F1386" s="7">
        <v>20439583</v>
      </c>
      <c r="G1386" s="7">
        <v>19883384</v>
      </c>
      <c r="H1386" s="7">
        <v>24532423</v>
      </c>
      <c r="I1386" s="7">
        <v>23865423</v>
      </c>
      <c r="J1386" s="7">
        <v>39872390.390000001</v>
      </c>
      <c r="K1386" s="24"/>
    </row>
    <row r="1387" spans="2:11" ht="16.5" thickTop="1" thickBot="1" x14ac:dyDescent="0.3">
      <c r="B1387" s="13" t="s">
        <v>48</v>
      </c>
      <c r="C1387" s="39">
        <v>20</v>
      </c>
      <c r="D1387" s="7">
        <v>20839456.739999998</v>
      </c>
      <c r="E1387" s="7">
        <v>20209426.800000001</v>
      </c>
      <c r="F1387" s="7">
        <v>20420344.27</v>
      </c>
      <c r="G1387" s="7">
        <v>19489533.32</v>
      </c>
      <c r="H1387" s="7">
        <v>23400221.510000002</v>
      </c>
      <c r="I1387" s="7">
        <v>22946455</v>
      </c>
      <c r="J1387" s="7">
        <v>34733574.200000003</v>
      </c>
      <c r="K1387" s="24"/>
    </row>
    <row r="1388" spans="2:11" ht="16.5" thickTop="1" thickBot="1" x14ac:dyDescent="0.3">
      <c r="B1388" s="13" t="s">
        <v>49</v>
      </c>
      <c r="C1388" s="39">
        <v>30</v>
      </c>
      <c r="D1388" s="7">
        <v>126.26</v>
      </c>
      <c r="E1388" s="7">
        <v>230156.2</v>
      </c>
      <c r="F1388" s="7">
        <v>19238.73</v>
      </c>
      <c r="G1388" s="7">
        <v>393850.68</v>
      </c>
      <c r="H1388" s="7">
        <v>1132201.49</v>
      </c>
      <c r="I1388" s="7">
        <v>918968</v>
      </c>
      <c r="J1388" s="7">
        <v>5138816.1900000004</v>
      </c>
      <c r="K1388" s="24"/>
    </row>
    <row r="1389" spans="2:11" ht="16.5" thickTop="1" thickBot="1" x14ac:dyDescent="0.3">
      <c r="B1389" s="13" t="s">
        <v>12</v>
      </c>
      <c r="C1389" s="39">
        <v>40</v>
      </c>
      <c r="D1389" s="7">
        <v>0</v>
      </c>
      <c r="E1389" s="7">
        <v>0</v>
      </c>
      <c r="F1389" s="7">
        <v>0</v>
      </c>
      <c r="G1389" s="7">
        <v>0</v>
      </c>
      <c r="H1389" s="7">
        <v>0</v>
      </c>
      <c r="I1389" s="7">
        <v>0</v>
      </c>
      <c r="J1389" s="7">
        <v>4700000</v>
      </c>
      <c r="K1389" s="24"/>
    </row>
    <row r="1390" spans="2:11" ht="16.5" thickTop="1" thickBot="1" x14ac:dyDescent="0.3">
      <c r="B1390" s="13" t="s">
        <v>50</v>
      </c>
      <c r="C1390" s="39">
        <v>50</v>
      </c>
      <c r="D1390" s="7">
        <v>126.26</v>
      </c>
      <c r="E1390" s="7">
        <v>230156.2</v>
      </c>
      <c r="F1390" s="7">
        <v>19238.73</v>
      </c>
      <c r="G1390" s="7">
        <v>393850.68</v>
      </c>
      <c r="H1390" s="7">
        <v>1132201.49</v>
      </c>
      <c r="I1390" s="7">
        <v>918968</v>
      </c>
      <c r="J1390" s="7">
        <v>438816.19000000041</v>
      </c>
      <c r="K1390" s="24"/>
    </row>
    <row r="1391" spans="2:11" ht="16.5" thickTop="1" thickBot="1" x14ac:dyDescent="0.3">
      <c r="B1391" s="12" t="s">
        <v>586</v>
      </c>
      <c r="C1391" s="39"/>
      <c r="D1391" s="7"/>
      <c r="E1391" s="7"/>
      <c r="F1391" s="7"/>
      <c r="G1391" s="7"/>
      <c r="H1391" s="7"/>
      <c r="I1391" s="7"/>
      <c r="J1391" s="7"/>
      <c r="K1391" s="24"/>
    </row>
    <row r="1392" spans="2:11" ht="16.5" thickTop="1" thickBot="1" x14ac:dyDescent="0.3">
      <c r="B1392" s="13" t="s">
        <v>47</v>
      </c>
      <c r="C1392" s="39">
        <v>10</v>
      </c>
      <c r="D1392" s="7">
        <v>17532242</v>
      </c>
      <c r="E1392" s="7">
        <v>20676758</v>
      </c>
      <c r="F1392" s="7">
        <v>18787655</v>
      </c>
      <c r="G1392" s="7">
        <v>18487764</v>
      </c>
      <c r="H1392" s="7">
        <v>25441266</v>
      </c>
      <c r="I1392" s="7">
        <v>25433929</v>
      </c>
      <c r="J1392" s="7">
        <v>25395772.32</v>
      </c>
      <c r="K1392" s="24"/>
    </row>
    <row r="1393" spans="2:11" ht="16.5" thickTop="1" thickBot="1" x14ac:dyDescent="0.3">
      <c r="B1393" s="13" t="s">
        <v>48</v>
      </c>
      <c r="C1393" s="39">
        <v>20</v>
      </c>
      <c r="D1393" s="7">
        <v>17532242</v>
      </c>
      <c r="E1393" s="7">
        <v>20154920.609999999</v>
      </c>
      <c r="F1393" s="7">
        <v>18787655</v>
      </c>
      <c r="G1393" s="7">
        <v>18487649.199999999</v>
      </c>
      <c r="H1393" s="7">
        <v>25219717.34</v>
      </c>
      <c r="I1393" s="7">
        <v>25252863.23</v>
      </c>
      <c r="J1393" s="7">
        <v>24869798.879999999</v>
      </c>
      <c r="K1393" s="24"/>
    </row>
    <row r="1394" spans="2:11" ht="16.5" thickTop="1" thickBot="1" x14ac:dyDescent="0.3">
      <c r="B1394" s="13" t="s">
        <v>49</v>
      </c>
      <c r="C1394" s="39">
        <v>30</v>
      </c>
      <c r="D1394" s="7">
        <v>0</v>
      </c>
      <c r="E1394" s="7">
        <v>521837.39</v>
      </c>
      <c r="F1394" s="7">
        <v>0</v>
      </c>
      <c r="G1394" s="7">
        <v>114.8</v>
      </c>
      <c r="H1394" s="7">
        <v>221548.66</v>
      </c>
      <c r="I1394" s="7">
        <v>181065.77</v>
      </c>
      <c r="J1394" s="7">
        <v>525973.43999999994</v>
      </c>
      <c r="K1394" s="24"/>
    </row>
    <row r="1395" spans="2:11" ht="16.5" thickTop="1" thickBot="1" x14ac:dyDescent="0.3">
      <c r="B1395" s="13" t="s">
        <v>12</v>
      </c>
      <c r="C1395" s="39">
        <v>40</v>
      </c>
      <c r="D1395" s="7">
        <v>0</v>
      </c>
      <c r="E1395" s="7">
        <v>0</v>
      </c>
      <c r="F1395" s="7">
        <v>0</v>
      </c>
      <c r="G1395" s="7">
        <v>0</v>
      </c>
      <c r="H1395" s="7">
        <v>0</v>
      </c>
      <c r="I1395" s="7">
        <v>0</v>
      </c>
      <c r="J1395" s="7">
        <v>0</v>
      </c>
      <c r="K1395" s="24"/>
    </row>
    <row r="1396" spans="2:11" ht="16.5" thickTop="1" thickBot="1" x14ac:dyDescent="0.3">
      <c r="B1396" s="13" t="s">
        <v>50</v>
      </c>
      <c r="C1396" s="39">
        <v>50</v>
      </c>
      <c r="D1396" s="7">
        <v>0</v>
      </c>
      <c r="E1396" s="7">
        <v>521837.39</v>
      </c>
      <c r="F1396" s="7">
        <v>0</v>
      </c>
      <c r="G1396" s="7">
        <v>114.8</v>
      </c>
      <c r="H1396" s="7">
        <v>221548.66</v>
      </c>
      <c r="I1396" s="7">
        <v>181065.77</v>
      </c>
      <c r="J1396" s="7">
        <v>525973.43999999994</v>
      </c>
      <c r="K1396" s="24"/>
    </row>
    <row r="1397" spans="2:11" ht="16.5" thickTop="1" thickBot="1" x14ac:dyDescent="0.3">
      <c r="B1397" s="12" t="s">
        <v>602</v>
      </c>
      <c r="C1397" s="39"/>
      <c r="D1397" s="7"/>
      <c r="E1397" s="7"/>
      <c r="F1397" s="7"/>
      <c r="G1397" s="7"/>
      <c r="H1397" s="7"/>
      <c r="I1397" s="7"/>
      <c r="J1397" s="7"/>
      <c r="K1397" s="24"/>
    </row>
    <row r="1398" spans="2:11" ht="16.5" thickTop="1" thickBot="1" x14ac:dyDescent="0.3">
      <c r="B1398" s="13" t="s">
        <v>47</v>
      </c>
      <c r="C1398" s="39">
        <v>10</v>
      </c>
      <c r="D1398" s="7">
        <v>1448517</v>
      </c>
      <c r="E1398" s="7">
        <v>1650653</v>
      </c>
      <c r="F1398" s="7">
        <v>1731452</v>
      </c>
      <c r="G1398" s="7">
        <v>3027181</v>
      </c>
      <c r="H1398" s="7">
        <v>4595854</v>
      </c>
      <c r="I1398" s="7">
        <v>6748012</v>
      </c>
      <c r="J1398" s="7">
        <v>32471000</v>
      </c>
      <c r="K1398" s="24"/>
    </row>
    <row r="1399" spans="2:11" ht="16.5" thickTop="1" thickBot="1" x14ac:dyDescent="0.3">
      <c r="B1399" s="13" t="s">
        <v>48</v>
      </c>
      <c r="C1399" s="39">
        <v>20</v>
      </c>
      <c r="D1399" s="7">
        <v>1448517</v>
      </c>
      <c r="E1399" s="7">
        <v>1646132.61</v>
      </c>
      <c r="F1399" s="7">
        <v>1610452.41</v>
      </c>
      <c r="G1399" s="7">
        <v>2679638.19</v>
      </c>
      <c r="H1399" s="7">
        <v>3105845.73</v>
      </c>
      <c r="I1399" s="7">
        <v>6701999.8700000001</v>
      </c>
      <c r="J1399" s="7">
        <v>7469768.9900000002</v>
      </c>
      <c r="K1399" s="24"/>
    </row>
    <row r="1400" spans="2:11" ht="16.5" thickTop="1" thickBot="1" x14ac:dyDescent="0.3">
      <c r="B1400" s="13" t="s">
        <v>49</v>
      </c>
      <c r="C1400" s="39">
        <v>30</v>
      </c>
      <c r="D1400" s="7">
        <v>0</v>
      </c>
      <c r="E1400" s="7">
        <v>4520.3900000000003</v>
      </c>
      <c r="F1400" s="7">
        <v>120999.59</v>
      </c>
      <c r="G1400" s="7">
        <v>347542.81</v>
      </c>
      <c r="H1400" s="7">
        <v>1490008.27</v>
      </c>
      <c r="I1400" s="7">
        <v>46012.13</v>
      </c>
      <c r="J1400" s="7">
        <v>25001231.010000002</v>
      </c>
      <c r="K1400" s="24"/>
    </row>
    <row r="1401" spans="2:11" ht="16.5" thickTop="1" thickBot="1" x14ac:dyDescent="0.3">
      <c r="B1401" s="13" t="s">
        <v>12</v>
      </c>
      <c r="C1401" s="39">
        <v>40</v>
      </c>
      <c r="D1401" s="7">
        <v>0</v>
      </c>
      <c r="E1401" s="7">
        <v>0</v>
      </c>
      <c r="F1401" s="7">
        <v>0</v>
      </c>
      <c r="G1401" s="7">
        <v>0</v>
      </c>
      <c r="H1401" s="7">
        <v>0</v>
      </c>
      <c r="I1401" s="7">
        <v>0</v>
      </c>
      <c r="J1401" s="7">
        <v>25000000</v>
      </c>
      <c r="K1401" s="24"/>
    </row>
    <row r="1402" spans="2:11" ht="16.5" thickTop="1" thickBot="1" x14ac:dyDescent="0.3">
      <c r="B1402" s="13" t="s">
        <v>50</v>
      </c>
      <c r="C1402" s="39">
        <v>50</v>
      </c>
      <c r="D1402" s="7">
        <v>0</v>
      </c>
      <c r="E1402" s="7">
        <v>4520.3900000000003</v>
      </c>
      <c r="F1402" s="7">
        <v>120999.59</v>
      </c>
      <c r="G1402" s="7">
        <v>347542.81</v>
      </c>
      <c r="H1402" s="7">
        <v>1490008.27</v>
      </c>
      <c r="I1402" s="7">
        <v>46012.13</v>
      </c>
      <c r="J1402" s="7">
        <v>1231.0100000016391</v>
      </c>
      <c r="K1402" s="24"/>
    </row>
    <row r="1403" spans="2:11" ht="16.5" thickTop="1" thickBot="1" x14ac:dyDescent="0.3">
      <c r="B1403" s="12" t="s">
        <v>604</v>
      </c>
      <c r="C1403" s="39"/>
      <c r="D1403" s="7"/>
      <c r="E1403" s="7"/>
      <c r="F1403" s="7"/>
      <c r="G1403" s="7"/>
      <c r="H1403" s="7"/>
      <c r="I1403" s="7"/>
      <c r="J1403" s="7"/>
      <c r="K1403" s="24"/>
    </row>
    <row r="1404" spans="2:11" ht="16.5" thickTop="1" thickBot="1" x14ac:dyDescent="0.3">
      <c r="B1404" s="13" t="s">
        <v>47</v>
      </c>
      <c r="C1404" s="39">
        <v>10</v>
      </c>
      <c r="D1404" s="7">
        <v>5999159</v>
      </c>
      <c r="E1404" s="7">
        <v>5953848</v>
      </c>
      <c r="F1404" s="7">
        <v>5994106</v>
      </c>
      <c r="G1404" s="7">
        <v>6418945</v>
      </c>
      <c r="H1404" s="7">
        <v>8285607</v>
      </c>
      <c r="I1404" s="7">
        <v>8545875</v>
      </c>
      <c r="J1404" s="7">
        <v>8864388</v>
      </c>
      <c r="K1404" s="24"/>
    </row>
    <row r="1405" spans="2:11" ht="16.5" thickTop="1" thickBot="1" x14ac:dyDescent="0.3">
      <c r="B1405" s="13" t="s">
        <v>48</v>
      </c>
      <c r="C1405" s="39">
        <v>20</v>
      </c>
      <c r="D1405" s="7">
        <v>5999159</v>
      </c>
      <c r="E1405" s="7">
        <v>5952535.7800000003</v>
      </c>
      <c r="F1405" s="7">
        <v>5887810.3300000001</v>
      </c>
      <c r="G1405" s="7">
        <v>5847736.9900000002</v>
      </c>
      <c r="H1405" s="7">
        <v>7365467.1799999997</v>
      </c>
      <c r="I1405" s="7">
        <v>8213302.3200000003</v>
      </c>
      <c r="J1405" s="7">
        <v>8522107.7400000002</v>
      </c>
      <c r="K1405" s="24"/>
    </row>
    <row r="1406" spans="2:11" ht="16.5" thickTop="1" thickBot="1" x14ac:dyDescent="0.3">
      <c r="B1406" s="13" t="s">
        <v>49</v>
      </c>
      <c r="C1406" s="39">
        <v>30</v>
      </c>
      <c r="D1406" s="7">
        <v>0</v>
      </c>
      <c r="E1406" s="7">
        <v>1312.22</v>
      </c>
      <c r="F1406" s="7">
        <v>106295.67</v>
      </c>
      <c r="G1406" s="7">
        <v>571208.01</v>
      </c>
      <c r="H1406" s="7">
        <v>920139.82</v>
      </c>
      <c r="I1406" s="7">
        <v>332572.68</v>
      </c>
      <c r="J1406" s="7">
        <v>342280.26</v>
      </c>
      <c r="K1406" s="24"/>
    </row>
    <row r="1407" spans="2:11" ht="16.5" thickTop="1" thickBot="1" x14ac:dyDescent="0.3">
      <c r="B1407" s="13" t="s">
        <v>12</v>
      </c>
      <c r="C1407" s="39">
        <v>40</v>
      </c>
      <c r="D1407" s="7">
        <v>0</v>
      </c>
      <c r="E1407" s="7">
        <v>0</v>
      </c>
      <c r="F1407" s="7">
        <v>0</v>
      </c>
      <c r="G1407" s="7">
        <v>0</v>
      </c>
      <c r="H1407" s="7">
        <v>0</v>
      </c>
      <c r="I1407" s="7">
        <v>0</v>
      </c>
      <c r="J1407" s="7">
        <v>0</v>
      </c>
      <c r="K1407" s="24"/>
    </row>
    <row r="1408" spans="2:11" ht="16.5" thickTop="1" thickBot="1" x14ac:dyDescent="0.3">
      <c r="B1408" s="13" t="s">
        <v>50</v>
      </c>
      <c r="C1408" s="39">
        <v>50</v>
      </c>
      <c r="D1408" s="7">
        <v>0</v>
      </c>
      <c r="E1408" s="7">
        <v>1312.22</v>
      </c>
      <c r="F1408" s="7">
        <v>106295.67</v>
      </c>
      <c r="G1408" s="7">
        <v>571208.01</v>
      </c>
      <c r="H1408" s="7">
        <v>920139.82</v>
      </c>
      <c r="I1408" s="7">
        <v>332572.68</v>
      </c>
      <c r="J1408" s="7">
        <v>342280.26</v>
      </c>
      <c r="K1408" s="24"/>
    </row>
    <row r="1409" spans="2:11" ht="16.5" thickTop="1" thickBot="1" x14ac:dyDescent="0.3">
      <c r="B1409" s="12" t="s">
        <v>606</v>
      </c>
      <c r="C1409" s="39"/>
      <c r="D1409" s="7"/>
      <c r="E1409" s="7"/>
      <c r="F1409" s="7"/>
      <c r="G1409" s="7"/>
      <c r="H1409" s="7"/>
      <c r="I1409" s="7"/>
      <c r="J1409" s="7"/>
      <c r="K1409" s="24"/>
    </row>
    <row r="1410" spans="2:11" ht="16.5" thickTop="1" thickBot="1" x14ac:dyDescent="0.3">
      <c r="B1410" s="13" t="s">
        <v>47</v>
      </c>
      <c r="C1410" s="39">
        <v>10</v>
      </c>
      <c r="D1410" s="7">
        <v>0</v>
      </c>
      <c r="E1410" s="7">
        <v>0</v>
      </c>
      <c r="F1410" s="7">
        <v>0</v>
      </c>
      <c r="G1410" s="7">
        <v>3300000</v>
      </c>
      <c r="H1410" s="7">
        <v>0</v>
      </c>
      <c r="I1410" s="7">
        <v>0</v>
      </c>
      <c r="J1410" s="7">
        <v>0</v>
      </c>
      <c r="K1410" s="24"/>
    </row>
    <row r="1411" spans="2:11" ht="16.5" thickTop="1" thickBot="1" x14ac:dyDescent="0.3">
      <c r="B1411" s="13" t="s">
        <v>48</v>
      </c>
      <c r="C1411" s="39">
        <v>20</v>
      </c>
      <c r="D1411" s="7">
        <v>0</v>
      </c>
      <c r="E1411" s="7">
        <v>0</v>
      </c>
      <c r="F1411" s="7">
        <v>0</v>
      </c>
      <c r="G1411" s="7">
        <v>579098.81999999995</v>
      </c>
      <c r="H1411" s="7">
        <v>0</v>
      </c>
      <c r="I1411" s="7">
        <v>0</v>
      </c>
      <c r="J1411" s="7">
        <v>0</v>
      </c>
      <c r="K1411" s="24"/>
    </row>
    <row r="1412" spans="2:11" ht="16.5" thickTop="1" thickBot="1" x14ac:dyDescent="0.3">
      <c r="B1412" s="13" t="s">
        <v>49</v>
      </c>
      <c r="C1412" s="39">
        <v>30</v>
      </c>
      <c r="D1412" s="7">
        <v>0</v>
      </c>
      <c r="E1412" s="7">
        <v>0</v>
      </c>
      <c r="F1412" s="7">
        <v>0</v>
      </c>
      <c r="G1412" s="7">
        <v>2720901.18</v>
      </c>
      <c r="H1412" s="7">
        <v>0</v>
      </c>
      <c r="I1412" s="7">
        <v>0</v>
      </c>
      <c r="J1412" s="7">
        <v>0</v>
      </c>
      <c r="K1412" s="24"/>
    </row>
    <row r="1413" spans="2:11" ht="16.5" thickTop="1" thickBot="1" x14ac:dyDescent="0.3">
      <c r="B1413" s="13" t="s">
        <v>12</v>
      </c>
      <c r="C1413" s="39">
        <v>40</v>
      </c>
      <c r="D1413" s="7">
        <v>0</v>
      </c>
      <c r="E1413" s="7">
        <v>0</v>
      </c>
      <c r="F1413" s="7">
        <v>0</v>
      </c>
      <c r="G1413" s="7">
        <v>0</v>
      </c>
      <c r="H1413" s="7">
        <v>0</v>
      </c>
      <c r="I1413" s="7">
        <v>0</v>
      </c>
      <c r="J1413" s="7">
        <v>0</v>
      </c>
      <c r="K1413" s="24"/>
    </row>
    <row r="1414" spans="2:11" ht="16.5" thickTop="1" thickBot="1" x14ac:dyDescent="0.3">
      <c r="B1414" s="13" t="s">
        <v>50</v>
      </c>
      <c r="C1414" s="39">
        <v>50</v>
      </c>
      <c r="D1414" s="7">
        <v>0</v>
      </c>
      <c r="E1414" s="7">
        <v>0</v>
      </c>
      <c r="F1414" s="7">
        <v>0</v>
      </c>
      <c r="G1414" s="7">
        <v>2720901.18</v>
      </c>
      <c r="H1414" s="7">
        <v>0</v>
      </c>
      <c r="I1414" s="7">
        <v>0</v>
      </c>
      <c r="J1414" s="7">
        <v>0</v>
      </c>
      <c r="K1414" s="24"/>
    </row>
    <row r="1415" spans="2:11" ht="16.5" thickTop="1" thickBot="1" x14ac:dyDescent="0.3">
      <c r="B1415" s="12" t="s">
        <v>2501</v>
      </c>
      <c r="C1415" s="39"/>
      <c r="D1415" s="7"/>
      <c r="E1415" s="7"/>
      <c r="F1415" s="7"/>
      <c r="G1415" s="7"/>
      <c r="H1415" s="7"/>
      <c r="I1415" s="7"/>
      <c r="J1415" s="7"/>
      <c r="K1415" s="24"/>
    </row>
    <row r="1416" spans="2:11" ht="16.5" thickTop="1" thickBot="1" x14ac:dyDescent="0.3">
      <c r="B1416" s="13" t="s">
        <v>47</v>
      </c>
      <c r="C1416" s="39">
        <v>10</v>
      </c>
      <c r="D1416" s="7">
        <v>0</v>
      </c>
      <c r="E1416" s="7">
        <v>0</v>
      </c>
      <c r="F1416" s="7">
        <v>0</v>
      </c>
      <c r="G1416" s="7">
        <v>0</v>
      </c>
      <c r="H1416" s="7">
        <v>0</v>
      </c>
      <c r="I1416" s="7">
        <v>8163245.5899999999</v>
      </c>
      <c r="J1416" s="7">
        <v>430000</v>
      </c>
      <c r="K1416" s="24"/>
    </row>
    <row r="1417" spans="2:11" ht="16.5" thickTop="1" thickBot="1" x14ac:dyDescent="0.3">
      <c r="B1417" s="13" t="s">
        <v>48</v>
      </c>
      <c r="C1417" s="39">
        <v>20</v>
      </c>
      <c r="D1417" s="7">
        <v>0</v>
      </c>
      <c r="E1417" s="7">
        <v>0</v>
      </c>
      <c r="F1417" s="7">
        <v>0</v>
      </c>
      <c r="G1417" s="7">
        <v>0</v>
      </c>
      <c r="H1417" s="7">
        <v>0</v>
      </c>
      <c r="I1417" s="7">
        <v>8163199.7000000002</v>
      </c>
      <c r="J1417" s="7">
        <v>233026.36</v>
      </c>
      <c r="K1417" s="24"/>
    </row>
    <row r="1418" spans="2:11" ht="16.5" thickTop="1" thickBot="1" x14ac:dyDescent="0.3">
      <c r="B1418" s="13" t="s">
        <v>49</v>
      </c>
      <c r="C1418" s="39">
        <v>30</v>
      </c>
      <c r="D1418" s="7">
        <v>0</v>
      </c>
      <c r="E1418" s="7">
        <v>0</v>
      </c>
      <c r="F1418" s="7">
        <v>0</v>
      </c>
      <c r="G1418" s="7">
        <v>0</v>
      </c>
      <c r="H1418" s="7">
        <v>0</v>
      </c>
      <c r="I1418" s="7">
        <v>45.89</v>
      </c>
      <c r="J1418" s="7">
        <v>196973.64</v>
      </c>
      <c r="K1418" s="24"/>
    </row>
    <row r="1419" spans="2:11" ht="16.5" thickTop="1" thickBot="1" x14ac:dyDescent="0.3">
      <c r="B1419" s="13" t="s">
        <v>12</v>
      </c>
      <c r="C1419" s="39">
        <v>40</v>
      </c>
      <c r="D1419" s="7">
        <v>0</v>
      </c>
      <c r="E1419" s="7">
        <v>0</v>
      </c>
      <c r="F1419" s="7">
        <v>0</v>
      </c>
      <c r="G1419" s="7">
        <v>0</v>
      </c>
      <c r="H1419" s="7">
        <v>0</v>
      </c>
      <c r="I1419" s="7">
        <v>0</v>
      </c>
      <c r="J1419" s="7">
        <v>196973.64</v>
      </c>
      <c r="K1419" s="24"/>
    </row>
    <row r="1420" spans="2:11" ht="16.5" thickTop="1" thickBot="1" x14ac:dyDescent="0.3">
      <c r="B1420" s="13" t="s">
        <v>50</v>
      </c>
      <c r="C1420" s="39">
        <v>50</v>
      </c>
      <c r="D1420" s="7">
        <v>0</v>
      </c>
      <c r="E1420" s="7">
        <v>0</v>
      </c>
      <c r="F1420" s="7">
        <v>0</v>
      </c>
      <c r="G1420" s="7">
        <v>0</v>
      </c>
      <c r="H1420" s="7">
        <v>0</v>
      </c>
      <c r="I1420" s="7">
        <v>45.89</v>
      </c>
      <c r="J1420" s="7">
        <v>0</v>
      </c>
      <c r="K1420" s="24"/>
    </row>
    <row r="1421" spans="2:11" ht="16.5" thickTop="1" thickBot="1" x14ac:dyDescent="0.3">
      <c r="B1421" s="11" t="s">
        <v>609</v>
      </c>
      <c r="C1421" s="39"/>
      <c r="D1421" s="7"/>
      <c r="E1421" s="7"/>
      <c r="F1421" s="7"/>
      <c r="G1421" s="7"/>
      <c r="H1421" s="7"/>
      <c r="I1421" s="7"/>
      <c r="J1421" s="7"/>
      <c r="K1421" s="24"/>
    </row>
    <row r="1422" spans="2:11" ht="16.5" thickTop="1" thickBot="1" x14ac:dyDescent="0.3">
      <c r="B1422" s="12" t="s">
        <v>173</v>
      </c>
      <c r="C1422" s="39"/>
      <c r="D1422" s="7"/>
      <c r="E1422" s="7"/>
      <c r="F1422" s="7"/>
      <c r="G1422" s="7"/>
      <c r="H1422" s="7"/>
      <c r="I1422" s="7"/>
      <c r="J1422" s="7"/>
      <c r="K1422" s="24"/>
    </row>
    <row r="1423" spans="2:11" ht="16.5" thickTop="1" thickBot="1" x14ac:dyDescent="0.3">
      <c r="B1423" s="13" t="s">
        <v>47</v>
      </c>
      <c r="C1423" s="39">
        <v>10</v>
      </c>
      <c r="D1423" s="7">
        <v>18239618</v>
      </c>
      <c r="E1423" s="7">
        <v>17991740</v>
      </c>
      <c r="F1423" s="7">
        <v>15287716</v>
      </c>
      <c r="G1423" s="7">
        <v>15654501</v>
      </c>
      <c r="H1423" s="7">
        <v>15654501</v>
      </c>
      <c r="I1423" s="7">
        <v>11755894</v>
      </c>
      <c r="J1423" s="7">
        <v>12824436</v>
      </c>
      <c r="K1423" s="24"/>
    </row>
    <row r="1424" spans="2:11" ht="16.5" thickTop="1" thickBot="1" x14ac:dyDescent="0.3">
      <c r="B1424" s="13" t="s">
        <v>48</v>
      </c>
      <c r="C1424" s="39">
        <v>20</v>
      </c>
      <c r="D1424" s="7">
        <v>17749930.559999999</v>
      </c>
      <c r="E1424" s="7">
        <v>11832729.6</v>
      </c>
      <c r="F1424" s="7">
        <v>13880167.66</v>
      </c>
      <c r="G1424" s="7">
        <v>11058938.32</v>
      </c>
      <c r="H1424" s="7">
        <v>10762979.6</v>
      </c>
      <c r="I1424" s="7">
        <v>11251421.949999999</v>
      </c>
      <c r="J1424" s="7">
        <v>12732269.869999999</v>
      </c>
      <c r="K1424" s="24"/>
    </row>
    <row r="1425" spans="2:11" ht="16.5" thickTop="1" thickBot="1" x14ac:dyDescent="0.3">
      <c r="B1425" s="13" t="s">
        <v>49</v>
      </c>
      <c r="C1425" s="39">
        <v>30</v>
      </c>
      <c r="D1425" s="7">
        <v>489687.44</v>
      </c>
      <c r="E1425" s="7">
        <v>6159010.4000000004</v>
      </c>
      <c r="F1425" s="7">
        <v>1407548.34</v>
      </c>
      <c r="G1425" s="7">
        <v>4595562.68</v>
      </c>
      <c r="H1425" s="7">
        <v>4891521.4000000004</v>
      </c>
      <c r="I1425" s="7">
        <v>504472.05</v>
      </c>
      <c r="J1425" s="7">
        <v>92166.13</v>
      </c>
      <c r="K1425" s="24"/>
    </row>
    <row r="1426" spans="2:11" ht="16.5" thickTop="1" thickBot="1" x14ac:dyDescent="0.3">
      <c r="B1426" s="13" t="s">
        <v>12</v>
      </c>
      <c r="C1426" s="39">
        <v>40</v>
      </c>
      <c r="D1426" s="7">
        <v>0</v>
      </c>
      <c r="E1426" s="7">
        <v>0</v>
      </c>
      <c r="F1426" s="7">
        <v>0</v>
      </c>
      <c r="G1426" s="7">
        <v>0</v>
      </c>
      <c r="H1426" s="7">
        <v>0</v>
      </c>
      <c r="I1426" s="7">
        <v>0</v>
      </c>
      <c r="J1426" s="7">
        <v>0</v>
      </c>
      <c r="K1426" s="24"/>
    </row>
    <row r="1427" spans="2:11" ht="16.5" thickTop="1" thickBot="1" x14ac:dyDescent="0.3">
      <c r="B1427" s="13" t="s">
        <v>50</v>
      </c>
      <c r="C1427" s="39">
        <v>50</v>
      </c>
      <c r="D1427" s="7">
        <v>489687.44</v>
      </c>
      <c r="E1427" s="7">
        <v>6159010.4000000004</v>
      </c>
      <c r="F1427" s="7">
        <v>1407548.34</v>
      </c>
      <c r="G1427" s="7">
        <v>4595562.68</v>
      </c>
      <c r="H1427" s="7">
        <v>4891521.4000000004</v>
      </c>
      <c r="I1427" s="7">
        <v>504472.05</v>
      </c>
      <c r="J1427" s="7">
        <v>92166.13</v>
      </c>
      <c r="K1427" s="24"/>
    </row>
    <row r="1428" spans="2:11" ht="16.5" thickTop="1" thickBot="1" x14ac:dyDescent="0.3">
      <c r="B1428" s="12" t="s">
        <v>611</v>
      </c>
      <c r="C1428" s="39"/>
      <c r="D1428" s="7"/>
      <c r="E1428" s="7"/>
      <c r="F1428" s="7"/>
      <c r="G1428" s="7"/>
      <c r="H1428" s="7"/>
      <c r="I1428" s="7"/>
      <c r="J1428" s="7"/>
      <c r="K1428" s="24"/>
    </row>
    <row r="1429" spans="2:11" ht="16.5" thickTop="1" thickBot="1" x14ac:dyDescent="0.3">
      <c r="B1429" s="13" t="s">
        <v>47</v>
      </c>
      <c r="C1429" s="39">
        <v>10</v>
      </c>
      <c r="D1429" s="7">
        <v>11387749</v>
      </c>
      <c r="E1429" s="7">
        <v>33417135</v>
      </c>
      <c r="F1429" s="7">
        <v>48582983</v>
      </c>
      <c r="G1429" s="7">
        <v>69162009</v>
      </c>
      <c r="H1429" s="7">
        <v>87215998</v>
      </c>
      <c r="I1429" s="7">
        <v>105229318</v>
      </c>
      <c r="J1429" s="7">
        <v>136850003</v>
      </c>
      <c r="K1429" s="24"/>
    </row>
    <row r="1430" spans="2:11" ht="16.5" thickTop="1" thickBot="1" x14ac:dyDescent="0.3">
      <c r="B1430" s="13" t="s">
        <v>48</v>
      </c>
      <c r="C1430" s="39">
        <v>20</v>
      </c>
      <c r="D1430" s="7">
        <v>9879198.5600000005</v>
      </c>
      <c r="E1430" s="7">
        <v>26233021.66</v>
      </c>
      <c r="F1430" s="7">
        <v>47871374.039999999</v>
      </c>
      <c r="G1430" s="7">
        <v>66549988.25</v>
      </c>
      <c r="H1430" s="7">
        <v>85517411.590000004</v>
      </c>
      <c r="I1430" s="7">
        <v>105146614.40000001</v>
      </c>
      <c r="J1430" s="7">
        <v>136268478.59</v>
      </c>
      <c r="K1430" s="24"/>
    </row>
    <row r="1431" spans="2:11" ht="16.5" thickTop="1" thickBot="1" x14ac:dyDescent="0.3">
      <c r="B1431" s="13" t="s">
        <v>49</v>
      </c>
      <c r="C1431" s="39">
        <v>30</v>
      </c>
      <c r="D1431" s="7">
        <v>1508550.44</v>
      </c>
      <c r="E1431" s="7">
        <v>7184113.3399999999</v>
      </c>
      <c r="F1431" s="7">
        <v>711608.96</v>
      </c>
      <c r="G1431" s="7">
        <v>2612020.75</v>
      </c>
      <c r="H1431" s="7">
        <v>1698586.41</v>
      </c>
      <c r="I1431" s="7">
        <v>82703.600000000006</v>
      </c>
      <c r="J1431" s="7">
        <v>581524.41</v>
      </c>
      <c r="K1431" s="24"/>
    </row>
    <row r="1432" spans="2:11" ht="16.5" thickTop="1" thickBot="1" x14ac:dyDescent="0.3">
      <c r="B1432" s="13" t="s">
        <v>12</v>
      </c>
      <c r="C1432" s="39">
        <v>40</v>
      </c>
      <c r="D1432" s="7">
        <v>0</v>
      </c>
      <c r="E1432" s="7">
        <v>0</v>
      </c>
      <c r="F1432" s="7">
        <v>0</v>
      </c>
      <c r="G1432" s="7">
        <v>0</v>
      </c>
      <c r="H1432" s="7">
        <v>0</v>
      </c>
      <c r="I1432" s="7">
        <v>0</v>
      </c>
      <c r="J1432" s="7">
        <v>0</v>
      </c>
      <c r="K1432" s="24"/>
    </row>
    <row r="1433" spans="2:11" ht="16.5" thickTop="1" thickBot="1" x14ac:dyDescent="0.3">
      <c r="B1433" s="13" t="s">
        <v>50</v>
      </c>
      <c r="C1433" s="39">
        <v>50</v>
      </c>
      <c r="D1433" s="7">
        <v>1508550.44</v>
      </c>
      <c r="E1433" s="7">
        <v>7184113.3399999999</v>
      </c>
      <c r="F1433" s="7">
        <v>711608.96</v>
      </c>
      <c r="G1433" s="7">
        <v>2612020.75</v>
      </c>
      <c r="H1433" s="7">
        <v>1698586.41</v>
      </c>
      <c r="I1433" s="7">
        <v>82703.600000000006</v>
      </c>
      <c r="J1433" s="7">
        <v>581524.41</v>
      </c>
      <c r="K1433" s="24"/>
    </row>
    <row r="1434" spans="2:11" ht="16.5" thickTop="1" thickBot="1" x14ac:dyDescent="0.3">
      <c r="B1434" s="12" t="s">
        <v>613</v>
      </c>
      <c r="C1434" s="39"/>
      <c r="D1434" s="7"/>
      <c r="E1434" s="7"/>
      <c r="F1434" s="7"/>
      <c r="G1434" s="7"/>
      <c r="H1434" s="7"/>
      <c r="I1434" s="7"/>
      <c r="J1434" s="7"/>
      <c r="K1434" s="24"/>
    </row>
    <row r="1435" spans="2:11" ht="16.5" thickTop="1" thickBot="1" x14ac:dyDescent="0.3">
      <c r="B1435" s="13" t="s">
        <v>47</v>
      </c>
      <c r="C1435" s="39">
        <v>10</v>
      </c>
      <c r="D1435" s="7">
        <v>4917625516</v>
      </c>
      <c r="E1435" s="7">
        <v>4766399364</v>
      </c>
      <c r="F1435" s="7">
        <v>4380976280.9099998</v>
      </c>
      <c r="G1435" s="7">
        <v>4440934227.8599997</v>
      </c>
      <c r="H1435" s="7">
        <v>5764873492</v>
      </c>
      <c r="I1435" s="7">
        <v>5432985030</v>
      </c>
      <c r="J1435" s="7">
        <v>6912437726.0699997</v>
      </c>
      <c r="K1435" s="24"/>
    </row>
    <row r="1436" spans="2:11" ht="16.5" thickTop="1" thickBot="1" x14ac:dyDescent="0.3">
      <c r="B1436" s="13" t="s">
        <v>48</v>
      </c>
      <c r="C1436" s="39">
        <v>20</v>
      </c>
      <c r="D1436" s="7">
        <v>4880729395.7200003</v>
      </c>
      <c r="E1436" s="7">
        <v>4409800294</v>
      </c>
      <c r="F1436" s="7">
        <v>4318620205.8900003</v>
      </c>
      <c r="G1436" s="7">
        <v>4377084932.4700003</v>
      </c>
      <c r="H1436" s="7">
        <v>5636027660.6400003</v>
      </c>
      <c r="I1436" s="7">
        <v>5410251225.4499998</v>
      </c>
      <c r="J1436" s="7">
        <v>6885920780.4499998</v>
      </c>
      <c r="K1436" s="24"/>
    </row>
    <row r="1437" spans="2:11" ht="16.5" thickTop="1" thickBot="1" x14ac:dyDescent="0.3">
      <c r="B1437" s="13" t="s">
        <v>49</v>
      </c>
      <c r="C1437" s="39">
        <v>30</v>
      </c>
      <c r="D1437" s="7">
        <v>36896120.280000001</v>
      </c>
      <c r="E1437" s="7">
        <v>356599069.68000001</v>
      </c>
      <c r="F1437" s="7">
        <v>62356075.020000003</v>
      </c>
      <c r="G1437" s="7">
        <v>63849295.390000001</v>
      </c>
      <c r="H1437" s="7">
        <v>128845831.36</v>
      </c>
      <c r="I1437" s="7">
        <v>22733804.550000001</v>
      </c>
      <c r="J1437" s="7">
        <v>26516945.620000001</v>
      </c>
      <c r="K1437" s="24"/>
    </row>
    <row r="1438" spans="2:11" ht="16.5" thickTop="1" thickBot="1" x14ac:dyDescent="0.3">
      <c r="B1438" s="13" t="s">
        <v>12</v>
      </c>
      <c r="C1438" s="39">
        <v>40</v>
      </c>
      <c r="D1438" s="7">
        <v>0</v>
      </c>
      <c r="E1438" s="7">
        <v>0</v>
      </c>
      <c r="F1438" s="7">
        <v>0</v>
      </c>
      <c r="G1438" s="7">
        <v>0</v>
      </c>
      <c r="H1438" s="7">
        <v>0</v>
      </c>
      <c r="I1438" s="7">
        <v>0</v>
      </c>
      <c r="J1438" s="7">
        <v>0</v>
      </c>
      <c r="K1438" s="24"/>
    </row>
    <row r="1439" spans="2:11" ht="16.5" thickTop="1" thickBot="1" x14ac:dyDescent="0.3">
      <c r="B1439" s="13" t="s">
        <v>50</v>
      </c>
      <c r="C1439" s="39">
        <v>50</v>
      </c>
      <c r="D1439" s="7">
        <v>36896120.280000001</v>
      </c>
      <c r="E1439" s="7">
        <v>356599069.68000001</v>
      </c>
      <c r="F1439" s="7">
        <v>62356075.020000003</v>
      </c>
      <c r="G1439" s="7">
        <v>63849295.390000001</v>
      </c>
      <c r="H1439" s="7">
        <v>128845831.36</v>
      </c>
      <c r="I1439" s="7">
        <v>22733804.550000001</v>
      </c>
      <c r="J1439" s="7">
        <v>26516945.620000001</v>
      </c>
      <c r="K1439" s="24"/>
    </row>
    <row r="1440" spans="2:11" ht="16.5" thickTop="1" thickBot="1" x14ac:dyDescent="0.3">
      <c r="B1440" s="12" t="s">
        <v>615</v>
      </c>
      <c r="C1440" s="39"/>
      <c r="D1440" s="7"/>
      <c r="E1440" s="7"/>
      <c r="F1440" s="7"/>
      <c r="G1440" s="7"/>
      <c r="H1440" s="7"/>
      <c r="I1440" s="7"/>
      <c r="J1440" s="7"/>
      <c r="K1440" s="24"/>
    </row>
    <row r="1441" spans="2:11" ht="16.5" thickTop="1" thickBot="1" x14ac:dyDescent="0.3">
      <c r="B1441" s="13" t="s">
        <v>47</v>
      </c>
      <c r="C1441" s="39">
        <v>10</v>
      </c>
      <c r="D1441" s="7">
        <v>556702</v>
      </c>
      <c r="E1441" s="7">
        <v>556702</v>
      </c>
      <c r="F1441" s="7">
        <v>556702</v>
      </c>
      <c r="G1441" s="7">
        <v>556702</v>
      </c>
      <c r="H1441" s="7">
        <v>556702</v>
      </c>
      <c r="I1441" s="7">
        <v>556702</v>
      </c>
      <c r="J1441" s="7">
        <v>781702</v>
      </c>
      <c r="K1441" s="24"/>
    </row>
    <row r="1442" spans="2:11" ht="16.5" thickTop="1" thickBot="1" x14ac:dyDescent="0.3">
      <c r="B1442" s="13" t="s">
        <v>48</v>
      </c>
      <c r="C1442" s="39">
        <v>20</v>
      </c>
      <c r="D1442" s="7">
        <v>207881.89</v>
      </c>
      <c r="E1442" s="7">
        <v>194165.26</v>
      </c>
      <c r="F1442" s="7">
        <v>157400.68</v>
      </c>
      <c r="G1442" s="7">
        <v>125353.14</v>
      </c>
      <c r="H1442" s="7">
        <v>102984.51</v>
      </c>
      <c r="I1442" s="7">
        <v>78889.47</v>
      </c>
      <c r="J1442" s="7">
        <v>64226.87</v>
      </c>
      <c r="K1442" s="24"/>
    </row>
    <row r="1443" spans="2:11" ht="16.5" thickTop="1" thickBot="1" x14ac:dyDescent="0.3">
      <c r="B1443" s="13" t="s">
        <v>49</v>
      </c>
      <c r="C1443" s="39">
        <v>30</v>
      </c>
      <c r="D1443" s="7">
        <v>348820.11</v>
      </c>
      <c r="E1443" s="7">
        <v>362536.74</v>
      </c>
      <c r="F1443" s="7">
        <v>399301.32</v>
      </c>
      <c r="G1443" s="7">
        <v>431348.86</v>
      </c>
      <c r="H1443" s="7">
        <v>453717.49</v>
      </c>
      <c r="I1443" s="7">
        <v>477812.53</v>
      </c>
      <c r="J1443" s="7">
        <v>717475.13</v>
      </c>
      <c r="K1443" s="24"/>
    </row>
    <row r="1444" spans="2:11" ht="16.5" thickTop="1" thickBot="1" x14ac:dyDescent="0.3">
      <c r="B1444" s="13" t="s">
        <v>12</v>
      </c>
      <c r="C1444" s="39">
        <v>40</v>
      </c>
      <c r="D1444" s="7">
        <v>0</v>
      </c>
      <c r="E1444" s="7">
        <v>0</v>
      </c>
      <c r="F1444" s="7">
        <v>0</v>
      </c>
      <c r="G1444" s="7">
        <v>0</v>
      </c>
      <c r="H1444" s="7">
        <v>0</v>
      </c>
      <c r="I1444" s="7">
        <v>0</v>
      </c>
      <c r="J1444" s="7">
        <v>225000</v>
      </c>
      <c r="K1444" s="24"/>
    </row>
    <row r="1445" spans="2:11" ht="16.5" thickTop="1" thickBot="1" x14ac:dyDescent="0.3">
      <c r="B1445" s="13" t="s">
        <v>50</v>
      </c>
      <c r="C1445" s="39">
        <v>50</v>
      </c>
      <c r="D1445" s="7">
        <v>348820.11</v>
      </c>
      <c r="E1445" s="7">
        <v>362536.74</v>
      </c>
      <c r="F1445" s="7">
        <v>399301.32</v>
      </c>
      <c r="G1445" s="7">
        <v>431348.86</v>
      </c>
      <c r="H1445" s="7">
        <v>453717.49</v>
      </c>
      <c r="I1445" s="7">
        <v>477812.53</v>
      </c>
      <c r="J1445" s="7">
        <v>492475.13</v>
      </c>
      <c r="K1445" s="24"/>
    </row>
    <row r="1446" spans="2:11" ht="16.5" thickTop="1" thickBot="1" x14ac:dyDescent="0.3">
      <c r="B1446" s="12" t="s">
        <v>617</v>
      </c>
      <c r="C1446" s="39"/>
      <c r="D1446" s="7"/>
      <c r="E1446" s="7"/>
      <c r="F1446" s="7"/>
      <c r="G1446" s="7"/>
      <c r="H1446" s="7"/>
      <c r="I1446" s="7"/>
      <c r="J1446" s="7"/>
      <c r="K1446" s="24"/>
    </row>
    <row r="1447" spans="2:11" ht="16.5" thickTop="1" thickBot="1" x14ac:dyDescent="0.3">
      <c r="B1447" s="13" t="s">
        <v>47</v>
      </c>
      <c r="C1447" s="39">
        <v>10</v>
      </c>
      <c r="D1447" s="7">
        <v>21827581</v>
      </c>
      <c r="E1447" s="7">
        <v>40407173</v>
      </c>
      <c r="F1447" s="7">
        <v>59242911</v>
      </c>
      <c r="G1447" s="7">
        <v>68714391</v>
      </c>
      <c r="H1447" s="7">
        <v>91645119</v>
      </c>
      <c r="I1447" s="7">
        <v>87425005</v>
      </c>
      <c r="J1447" s="7">
        <v>105633632</v>
      </c>
      <c r="K1447" s="24"/>
    </row>
    <row r="1448" spans="2:11" ht="16.5" thickTop="1" thickBot="1" x14ac:dyDescent="0.3">
      <c r="B1448" s="13" t="s">
        <v>48</v>
      </c>
      <c r="C1448" s="39">
        <v>20</v>
      </c>
      <c r="D1448" s="7">
        <v>21758919.469999999</v>
      </c>
      <c r="E1448" s="7">
        <v>36077668.909999996</v>
      </c>
      <c r="F1448" s="7">
        <v>54615312.18</v>
      </c>
      <c r="G1448" s="7">
        <v>68255551.939999998</v>
      </c>
      <c r="H1448" s="7">
        <v>87006142.129999995</v>
      </c>
      <c r="I1448" s="7">
        <v>85904438.859999999</v>
      </c>
      <c r="J1448" s="7">
        <v>103866262.2</v>
      </c>
      <c r="K1448" s="24"/>
    </row>
    <row r="1449" spans="2:11" ht="16.5" thickTop="1" thickBot="1" x14ac:dyDescent="0.3">
      <c r="B1449" s="13" t="s">
        <v>49</v>
      </c>
      <c r="C1449" s="39">
        <v>30</v>
      </c>
      <c r="D1449" s="7">
        <v>68661.53</v>
      </c>
      <c r="E1449" s="7">
        <v>4329504.09</v>
      </c>
      <c r="F1449" s="7">
        <v>4627598.82</v>
      </c>
      <c r="G1449" s="7">
        <v>458839.06</v>
      </c>
      <c r="H1449" s="7">
        <v>4638976.87</v>
      </c>
      <c r="I1449" s="7">
        <v>1520566.14</v>
      </c>
      <c r="J1449" s="7">
        <v>1767369.8</v>
      </c>
      <c r="K1449" s="24"/>
    </row>
    <row r="1450" spans="2:11" ht="16.5" thickTop="1" thickBot="1" x14ac:dyDescent="0.3">
      <c r="B1450" s="13" t="s">
        <v>12</v>
      </c>
      <c r="C1450" s="39">
        <v>40</v>
      </c>
      <c r="D1450" s="7">
        <v>0</v>
      </c>
      <c r="E1450" s="7">
        <v>0</v>
      </c>
      <c r="F1450" s="7">
        <v>0</v>
      </c>
      <c r="G1450" s="7">
        <v>0</v>
      </c>
      <c r="H1450" s="7">
        <v>0</v>
      </c>
      <c r="I1450" s="7">
        <v>0</v>
      </c>
      <c r="J1450" s="7">
        <v>0</v>
      </c>
      <c r="K1450" s="24"/>
    </row>
    <row r="1451" spans="2:11" ht="16.5" thickTop="1" thickBot="1" x14ac:dyDescent="0.3">
      <c r="B1451" s="13" t="s">
        <v>50</v>
      </c>
      <c r="C1451" s="39">
        <v>50</v>
      </c>
      <c r="D1451" s="7">
        <v>68661.53</v>
      </c>
      <c r="E1451" s="7">
        <v>4329504.09</v>
      </c>
      <c r="F1451" s="7">
        <v>4627598.82</v>
      </c>
      <c r="G1451" s="7">
        <v>458839.06</v>
      </c>
      <c r="H1451" s="7">
        <v>4638976.87</v>
      </c>
      <c r="I1451" s="7">
        <v>1520566.14</v>
      </c>
      <c r="J1451" s="7">
        <v>1767369.8</v>
      </c>
      <c r="K1451" s="24"/>
    </row>
    <row r="1452" spans="2:11" ht="16.5" thickTop="1" thickBot="1" x14ac:dyDescent="0.3">
      <c r="B1452" s="12" t="s">
        <v>619</v>
      </c>
      <c r="C1452" s="39"/>
      <c r="D1452" s="7"/>
      <c r="E1452" s="7"/>
      <c r="F1452" s="7"/>
      <c r="G1452" s="7"/>
      <c r="H1452" s="7"/>
      <c r="I1452" s="7"/>
      <c r="J1452" s="7"/>
      <c r="K1452" s="24"/>
    </row>
    <row r="1453" spans="2:11" ht="16.5" thickTop="1" thickBot="1" x14ac:dyDescent="0.3">
      <c r="B1453" s="13" t="s">
        <v>47</v>
      </c>
      <c r="C1453" s="39">
        <v>10</v>
      </c>
      <c r="D1453" s="7">
        <v>17324168</v>
      </c>
      <c r="E1453" s="7">
        <v>14377806</v>
      </c>
      <c r="F1453" s="7">
        <v>14377806</v>
      </c>
      <c r="G1453" s="7">
        <v>14392754</v>
      </c>
      <c r="H1453" s="7">
        <v>14392754</v>
      </c>
      <c r="I1453" s="7">
        <v>14392754</v>
      </c>
      <c r="J1453" s="7">
        <v>14392754</v>
      </c>
      <c r="K1453" s="24"/>
    </row>
    <row r="1454" spans="2:11" ht="16.5" thickTop="1" thickBot="1" x14ac:dyDescent="0.3">
      <c r="B1454" s="13" t="s">
        <v>48</v>
      </c>
      <c r="C1454" s="39">
        <v>20</v>
      </c>
      <c r="D1454" s="7">
        <v>14376705.52</v>
      </c>
      <c r="E1454" s="7">
        <v>9149608.8200000003</v>
      </c>
      <c r="F1454" s="7">
        <v>13187867.609999999</v>
      </c>
      <c r="G1454" s="7">
        <v>13521947.92</v>
      </c>
      <c r="H1454" s="7">
        <v>13276826.640000001</v>
      </c>
      <c r="I1454" s="7">
        <v>14280064.66</v>
      </c>
      <c r="J1454" s="7">
        <v>13098839.609999999</v>
      </c>
      <c r="K1454" s="24"/>
    </row>
    <row r="1455" spans="2:11" ht="16.5" thickTop="1" thickBot="1" x14ac:dyDescent="0.3">
      <c r="B1455" s="13" t="s">
        <v>49</v>
      </c>
      <c r="C1455" s="39">
        <v>30</v>
      </c>
      <c r="D1455" s="7">
        <v>2947462.48</v>
      </c>
      <c r="E1455" s="7">
        <v>5228197.18</v>
      </c>
      <c r="F1455" s="7">
        <v>1189938.3899999999</v>
      </c>
      <c r="G1455" s="7">
        <v>870806.08</v>
      </c>
      <c r="H1455" s="7">
        <v>1115927.3600000001</v>
      </c>
      <c r="I1455" s="7">
        <v>112689.34</v>
      </c>
      <c r="J1455" s="7">
        <v>1293914.3899999999</v>
      </c>
      <c r="K1455" s="24"/>
    </row>
    <row r="1456" spans="2:11" ht="16.5" thickTop="1" thickBot="1" x14ac:dyDescent="0.3">
      <c r="B1456" s="13" t="s">
        <v>12</v>
      </c>
      <c r="C1456" s="39">
        <v>40</v>
      </c>
      <c r="D1456" s="7">
        <v>0</v>
      </c>
      <c r="E1456" s="7">
        <v>0</v>
      </c>
      <c r="F1456" s="7">
        <v>0</v>
      </c>
      <c r="G1456" s="7">
        <v>0</v>
      </c>
      <c r="H1456" s="7">
        <v>0</v>
      </c>
      <c r="I1456" s="7">
        <v>0</v>
      </c>
      <c r="J1456" s="7">
        <v>0</v>
      </c>
      <c r="K1456" s="24"/>
    </row>
    <row r="1457" spans="2:11" ht="16.5" thickTop="1" thickBot="1" x14ac:dyDescent="0.3">
      <c r="B1457" s="13" t="s">
        <v>50</v>
      </c>
      <c r="C1457" s="39">
        <v>50</v>
      </c>
      <c r="D1457" s="7">
        <v>2947462.48</v>
      </c>
      <c r="E1457" s="7">
        <v>5228197.18</v>
      </c>
      <c r="F1457" s="7">
        <v>1189938.3899999999</v>
      </c>
      <c r="G1457" s="7">
        <v>870806.08</v>
      </c>
      <c r="H1457" s="7">
        <v>1115927.3600000001</v>
      </c>
      <c r="I1457" s="7">
        <v>112689.34</v>
      </c>
      <c r="J1457" s="7">
        <v>1293914.3899999999</v>
      </c>
      <c r="K1457" s="24"/>
    </row>
    <row r="1458" spans="2:11" ht="16.5" thickTop="1" thickBot="1" x14ac:dyDescent="0.3">
      <c r="B1458" s="12" t="s">
        <v>586</v>
      </c>
      <c r="C1458" s="39"/>
      <c r="D1458" s="7"/>
      <c r="E1458" s="7"/>
      <c r="F1458" s="7"/>
      <c r="G1458" s="7"/>
      <c r="H1458" s="7"/>
      <c r="I1458" s="7"/>
      <c r="J1458" s="7"/>
      <c r="K1458" s="24"/>
    </row>
    <row r="1459" spans="2:11" ht="16.5" thickTop="1" thickBot="1" x14ac:dyDescent="0.3">
      <c r="B1459" s="13" t="s">
        <v>47</v>
      </c>
      <c r="C1459" s="39">
        <v>10</v>
      </c>
      <c r="D1459" s="7">
        <v>102264424</v>
      </c>
      <c r="E1459" s="7">
        <v>66094812</v>
      </c>
      <c r="F1459" s="7">
        <v>64126618</v>
      </c>
      <c r="G1459" s="7">
        <v>72786941</v>
      </c>
      <c r="H1459" s="7">
        <v>75212931</v>
      </c>
      <c r="I1459" s="7">
        <v>75329538</v>
      </c>
      <c r="J1459" s="7">
        <v>83061274.810000002</v>
      </c>
      <c r="K1459" s="24"/>
    </row>
    <row r="1460" spans="2:11" ht="16.5" thickTop="1" thickBot="1" x14ac:dyDescent="0.3">
      <c r="B1460" s="13" t="s">
        <v>48</v>
      </c>
      <c r="C1460" s="39">
        <v>20</v>
      </c>
      <c r="D1460" s="7">
        <v>98848079.310000002</v>
      </c>
      <c r="E1460" s="7">
        <v>62061979.82</v>
      </c>
      <c r="F1460" s="7">
        <v>64086520.399999999</v>
      </c>
      <c r="G1460" s="7">
        <v>72076916.439999998</v>
      </c>
      <c r="H1460" s="7">
        <v>73466160.140000001</v>
      </c>
      <c r="I1460" s="7">
        <v>75293254.950000003</v>
      </c>
      <c r="J1460" s="7">
        <v>78551565.680000007</v>
      </c>
      <c r="K1460" s="24"/>
    </row>
    <row r="1461" spans="2:11" ht="16.5" thickTop="1" thickBot="1" x14ac:dyDescent="0.3">
      <c r="B1461" s="13" t="s">
        <v>49</v>
      </c>
      <c r="C1461" s="39">
        <v>30</v>
      </c>
      <c r="D1461" s="7">
        <v>3416344.69</v>
      </c>
      <c r="E1461" s="7">
        <v>4032832.18</v>
      </c>
      <c r="F1461" s="7">
        <v>40097.599999999999</v>
      </c>
      <c r="G1461" s="7">
        <v>710024.56</v>
      </c>
      <c r="H1461" s="7">
        <v>1746770.86</v>
      </c>
      <c r="I1461" s="7">
        <v>36283.050000000003</v>
      </c>
      <c r="J1461" s="7">
        <v>4509709.13</v>
      </c>
      <c r="K1461" s="24"/>
    </row>
    <row r="1462" spans="2:11" ht="16.5" thickTop="1" thickBot="1" x14ac:dyDescent="0.3">
      <c r="B1462" s="13" t="s">
        <v>12</v>
      </c>
      <c r="C1462" s="39">
        <v>40</v>
      </c>
      <c r="D1462" s="7">
        <v>0</v>
      </c>
      <c r="E1462" s="7">
        <v>0</v>
      </c>
      <c r="F1462" s="7">
        <v>0</v>
      </c>
      <c r="G1462" s="7">
        <v>0</v>
      </c>
      <c r="H1462" s="7">
        <v>0</v>
      </c>
      <c r="I1462" s="7">
        <v>0</v>
      </c>
      <c r="J1462" s="7">
        <v>2955461</v>
      </c>
      <c r="K1462" s="24"/>
    </row>
    <row r="1463" spans="2:11" ht="16.5" thickTop="1" thickBot="1" x14ac:dyDescent="0.3">
      <c r="B1463" s="13" t="s">
        <v>50</v>
      </c>
      <c r="C1463" s="39">
        <v>50</v>
      </c>
      <c r="D1463" s="7">
        <v>3416344.69</v>
      </c>
      <c r="E1463" s="7">
        <v>4032832.18</v>
      </c>
      <c r="F1463" s="7">
        <v>40097.599999999999</v>
      </c>
      <c r="G1463" s="7">
        <v>710024.56</v>
      </c>
      <c r="H1463" s="7">
        <v>1746770.86</v>
      </c>
      <c r="I1463" s="7">
        <v>36283.050000000003</v>
      </c>
      <c r="J1463" s="7">
        <v>1554248.13</v>
      </c>
      <c r="K1463" s="24"/>
    </row>
    <row r="1464" spans="2:11" ht="16.5" thickTop="1" thickBot="1" x14ac:dyDescent="0.3">
      <c r="B1464" s="11" t="s">
        <v>683</v>
      </c>
      <c r="C1464" s="39"/>
      <c r="D1464" s="7"/>
      <c r="E1464" s="7"/>
      <c r="F1464" s="7"/>
      <c r="G1464" s="7"/>
      <c r="H1464" s="7"/>
      <c r="I1464" s="7"/>
      <c r="J1464" s="7"/>
      <c r="K1464" s="24"/>
    </row>
    <row r="1465" spans="2:11" ht="16.5" thickTop="1" thickBot="1" x14ac:dyDescent="0.3">
      <c r="B1465" s="12" t="s">
        <v>77</v>
      </c>
      <c r="C1465" s="39"/>
      <c r="D1465" s="7"/>
      <c r="E1465" s="7"/>
      <c r="F1465" s="7"/>
      <c r="G1465" s="7"/>
      <c r="H1465" s="7"/>
      <c r="I1465" s="7"/>
      <c r="J1465" s="7"/>
      <c r="K1465" s="24"/>
    </row>
    <row r="1466" spans="2:11" ht="16.5" thickTop="1" thickBot="1" x14ac:dyDescent="0.3">
      <c r="B1466" s="13" t="s">
        <v>47</v>
      </c>
      <c r="C1466" s="39">
        <v>10</v>
      </c>
      <c r="D1466" s="7">
        <v>224675</v>
      </c>
      <c r="E1466" s="7">
        <v>226201</v>
      </c>
      <c r="F1466" s="7">
        <v>225582</v>
      </c>
      <c r="G1466" s="7">
        <v>233745</v>
      </c>
      <c r="H1466" s="7">
        <v>243131</v>
      </c>
      <c r="I1466" s="7">
        <v>248036</v>
      </c>
      <c r="J1466" s="7">
        <v>251051</v>
      </c>
      <c r="K1466" s="24"/>
    </row>
    <row r="1467" spans="2:11" ht="16.5" thickTop="1" thickBot="1" x14ac:dyDescent="0.3">
      <c r="B1467" s="13" t="s">
        <v>48</v>
      </c>
      <c r="C1467" s="39">
        <v>20</v>
      </c>
      <c r="D1467" s="7">
        <v>224258.5</v>
      </c>
      <c r="E1467" s="7">
        <v>220858</v>
      </c>
      <c r="F1467" s="7">
        <v>225582</v>
      </c>
      <c r="G1467" s="7">
        <v>233745</v>
      </c>
      <c r="H1467" s="7">
        <v>242666</v>
      </c>
      <c r="I1467" s="7">
        <v>248036</v>
      </c>
      <c r="J1467" s="7">
        <v>250869.91</v>
      </c>
      <c r="K1467" s="24"/>
    </row>
    <row r="1468" spans="2:11" ht="16.5" thickTop="1" thickBot="1" x14ac:dyDescent="0.3">
      <c r="B1468" s="13" t="s">
        <v>49</v>
      </c>
      <c r="C1468" s="39">
        <v>30</v>
      </c>
      <c r="D1468" s="7">
        <v>416.5</v>
      </c>
      <c r="E1468" s="7">
        <v>5343</v>
      </c>
      <c r="F1468" s="7">
        <v>0</v>
      </c>
      <c r="G1468" s="7">
        <v>0</v>
      </c>
      <c r="H1468" s="7">
        <v>465</v>
      </c>
      <c r="I1468" s="7">
        <v>0</v>
      </c>
      <c r="J1468" s="7">
        <v>181.09</v>
      </c>
      <c r="K1468" s="24"/>
    </row>
    <row r="1469" spans="2:11" ht="16.5" thickTop="1" thickBot="1" x14ac:dyDescent="0.3">
      <c r="B1469" s="13" t="s">
        <v>12</v>
      </c>
      <c r="C1469" s="39">
        <v>40</v>
      </c>
      <c r="D1469" s="7">
        <v>0</v>
      </c>
      <c r="E1469" s="7">
        <v>0</v>
      </c>
      <c r="F1469" s="7">
        <v>0</v>
      </c>
      <c r="G1469" s="7">
        <v>0</v>
      </c>
      <c r="H1469" s="7">
        <v>0</v>
      </c>
      <c r="I1469" s="7">
        <v>0</v>
      </c>
      <c r="J1469" s="7">
        <v>0</v>
      </c>
      <c r="K1469" s="24"/>
    </row>
    <row r="1470" spans="2:11" ht="16.5" thickTop="1" thickBot="1" x14ac:dyDescent="0.3">
      <c r="B1470" s="13" t="s">
        <v>50</v>
      </c>
      <c r="C1470" s="39">
        <v>50</v>
      </c>
      <c r="D1470" s="7">
        <v>416.5</v>
      </c>
      <c r="E1470" s="7">
        <v>5343</v>
      </c>
      <c r="F1470" s="7">
        <v>0</v>
      </c>
      <c r="G1470" s="7">
        <v>0</v>
      </c>
      <c r="H1470" s="7">
        <v>465</v>
      </c>
      <c r="I1470" s="7">
        <v>0</v>
      </c>
      <c r="J1470" s="7">
        <v>181.09</v>
      </c>
      <c r="K1470" s="24"/>
    </row>
    <row r="1471" spans="2:11" ht="16.5" thickTop="1" thickBot="1" x14ac:dyDescent="0.3">
      <c r="B1471" s="12" t="s">
        <v>685</v>
      </c>
      <c r="C1471" s="39"/>
      <c r="D1471" s="7"/>
      <c r="E1471" s="7"/>
      <c r="F1471" s="7"/>
      <c r="G1471" s="7"/>
      <c r="H1471" s="7"/>
      <c r="I1471" s="7"/>
      <c r="J1471" s="7"/>
      <c r="K1471" s="24"/>
    </row>
    <row r="1472" spans="2:11" ht="16.5" thickTop="1" thickBot="1" x14ac:dyDescent="0.3">
      <c r="B1472" s="13" t="s">
        <v>47</v>
      </c>
      <c r="C1472" s="39">
        <v>10</v>
      </c>
      <c r="D1472" s="7">
        <v>0</v>
      </c>
      <c r="E1472" s="7">
        <v>0</v>
      </c>
      <c r="F1472" s="7">
        <v>0</v>
      </c>
      <c r="G1472" s="7">
        <v>0</v>
      </c>
      <c r="H1472" s="7">
        <v>0</v>
      </c>
      <c r="I1472" s="7">
        <v>0</v>
      </c>
      <c r="J1472" s="7">
        <v>60000</v>
      </c>
      <c r="K1472" s="24"/>
    </row>
    <row r="1473" spans="2:11" ht="16.5" thickTop="1" thickBot="1" x14ac:dyDescent="0.3">
      <c r="B1473" s="13" t="s">
        <v>48</v>
      </c>
      <c r="C1473" s="39">
        <v>20</v>
      </c>
      <c r="D1473" s="7">
        <v>0</v>
      </c>
      <c r="E1473" s="7">
        <v>0</v>
      </c>
      <c r="F1473" s="7">
        <v>0</v>
      </c>
      <c r="G1473" s="7">
        <v>0</v>
      </c>
      <c r="H1473" s="7">
        <v>0</v>
      </c>
      <c r="I1473" s="7">
        <v>0</v>
      </c>
      <c r="J1473" s="7">
        <v>60000</v>
      </c>
      <c r="K1473" s="24"/>
    </row>
    <row r="1474" spans="2:11" ht="16.5" thickTop="1" thickBot="1" x14ac:dyDescent="0.3">
      <c r="B1474" s="13" t="s">
        <v>49</v>
      </c>
      <c r="C1474" s="39">
        <v>30</v>
      </c>
      <c r="D1474" s="7">
        <v>0</v>
      </c>
      <c r="E1474" s="7">
        <v>0</v>
      </c>
      <c r="F1474" s="7">
        <v>0</v>
      </c>
      <c r="G1474" s="7">
        <v>0</v>
      </c>
      <c r="H1474" s="7">
        <v>0</v>
      </c>
      <c r="I1474" s="7">
        <v>0</v>
      </c>
      <c r="J1474" s="7">
        <v>0</v>
      </c>
      <c r="K1474" s="24"/>
    </row>
    <row r="1475" spans="2:11" ht="16.5" thickTop="1" thickBot="1" x14ac:dyDescent="0.3">
      <c r="B1475" s="13" t="s">
        <v>12</v>
      </c>
      <c r="C1475" s="39">
        <v>40</v>
      </c>
      <c r="D1475" s="7">
        <v>0</v>
      </c>
      <c r="E1475" s="7">
        <v>0</v>
      </c>
      <c r="F1475" s="7">
        <v>0</v>
      </c>
      <c r="G1475" s="7">
        <v>0</v>
      </c>
      <c r="H1475" s="7">
        <v>0</v>
      </c>
      <c r="I1475" s="7">
        <v>0</v>
      </c>
      <c r="J1475" s="7">
        <v>0</v>
      </c>
      <c r="K1475" s="24"/>
    </row>
    <row r="1476" spans="2:11" ht="16.5" thickTop="1" thickBot="1" x14ac:dyDescent="0.3">
      <c r="B1476" s="13" t="s">
        <v>50</v>
      </c>
      <c r="C1476" s="39">
        <v>50</v>
      </c>
      <c r="D1476" s="7">
        <v>0</v>
      </c>
      <c r="E1476" s="7">
        <v>0</v>
      </c>
      <c r="F1476" s="7">
        <v>0</v>
      </c>
      <c r="G1476" s="7">
        <v>0</v>
      </c>
      <c r="H1476" s="7">
        <v>0</v>
      </c>
      <c r="I1476" s="7">
        <v>0</v>
      </c>
      <c r="J1476" s="7">
        <v>0</v>
      </c>
      <c r="K1476" s="24"/>
    </row>
    <row r="1477" spans="2:11" ht="16.5" thickTop="1" thickBot="1" x14ac:dyDescent="0.3">
      <c r="B1477" s="11" t="s">
        <v>688</v>
      </c>
      <c r="C1477" s="39"/>
      <c r="D1477" s="7"/>
      <c r="E1477" s="7"/>
      <c r="F1477" s="7"/>
      <c r="G1477" s="7"/>
      <c r="H1477" s="7"/>
      <c r="I1477" s="7"/>
      <c r="J1477" s="7"/>
      <c r="K1477" s="24"/>
    </row>
    <row r="1478" spans="2:11" ht="16.5" thickTop="1" thickBot="1" x14ac:dyDescent="0.3">
      <c r="B1478" s="12" t="s">
        <v>499</v>
      </c>
      <c r="C1478" s="39"/>
      <c r="D1478" s="7"/>
      <c r="E1478" s="7"/>
      <c r="F1478" s="7"/>
      <c r="G1478" s="7"/>
      <c r="H1478" s="7"/>
      <c r="I1478" s="7"/>
      <c r="J1478" s="7"/>
      <c r="K1478" s="24"/>
    </row>
    <row r="1479" spans="2:11" ht="16.5" thickTop="1" thickBot="1" x14ac:dyDescent="0.3">
      <c r="B1479" s="13" t="s">
        <v>47</v>
      </c>
      <c r="C1479" s="39">
        <v>10</v>
      </c>
      <c r="D1479" s="7">
        <v>1170781</v>
      </c>
      <c r="E1479" s="7">
        <v>1170781</v>
      </c>
      <c r="F1479" s="7">
        <v>1200674</v>
      </c>
      <c r="G1479" s="7">
        <v>1231040.01</v>
      </c>
      <c r="H1479" s="7">
        <v>1325674</v>
      </c>
      <c r="I1479" s="7">
        <v>1325674</v>
      </c>
      <c r="J1479" s="7">
        <v>1345674</v>
      </c>
      <c r="K1479" s="24"/>
    </row>
    <row r="1480" spans="2:11" ht="16.5" thickTop="1" thickBot="1" x14ac:dyDescent="0.3">
      <c r="B1480" s="13" t="s">
        <v>48</v>
      </c>
      <c r="C1480" s="39">
        <v>20</v>
      </c>
      <c r="D1480" s="7">
        <v>1170781</v>
      </c>
      <c r="E1480" s="7">
        <v>1170438.6100000001</v>
      </c>
      <c r="F1480" s="7">
        <v>1200674</v>
      </c>
      <c r="G1480" s="7">
        <v>1231040.01</v>
      </c>
      <c r="H1480" s="7">
        <v>1325674</v>
      </c>
      <c r="I1480" s="7">
        <v>1325616.1599999999</v>
      </c>
      <c r="J1480" s="7">
        <v>1345672.99</v>
      </c>
      <c r="K1480" s="24"/>
    </row>
    <row r="1481" spans="2:11" ht="16.5" thickTop="1" thickBot="1" x14ac:dyDescent="0.3">
      <c r="B1481" s="13" t="s">
        <v>49</v>
      </c>
      <c r="C1481" s="39">
        <v>30</v>
      </c>
      <c r="D1481" s="7">
        <v>0</v>
      </c>
      <c r="E1481" s="7">
        <v>342.39</v>
      </c>
      <c r="F1481" s="7">
        <v>0</v>
      </c>
      <c r="G1481" s="7">
        <v>0</v>
      </c>
      <c r="H1481" s="7">
        <v>0</v>
      </c>
      <c r="I1481" s="7">
        <v>57.84</v>
      </c>
      <c r="J1481" s="7">
        <v>1.01</v>
      </c>
      <c r="K1481" s="24"/>
    </row>
    <row r="1482" spans="2:11" ht="16.5" thickTop="1" thickBot="1" x14ac:dyDescent="0.3">
      <c r="B1482" s="13" t="s">
        <v>12</v>
      </c>
      <c r="C1482" s="39">
        <v>40</v>
      </c>
      <c r="D1482" s="7">
        <v>0</v>
      </c>
      <c r="E1482" s="7">
        <v>0</v>
      </c>
      <c r="F1482" s="7">
        <v>0</v>
      </c>
      <c r="G1482" s="7">
        <v>0</v>
      </c>
      <c r="H1482" s="7">
        <v>0</v>
      </c>
      <c r="I1482" s="7">
        <v>0</v>
      </c>
      <c r="J1482" s="7">
        <v>0</v>
      </c>
      <c r="K1482" s="24"/>
    </row>
    <row r="1483" spans="2:11" ht="16.5" thickTop="1" thickBot="1" x14ac:dyDescent="0.3">
      <c r="B1483" s="13" t="s">
        <v>50</v>
      </c>
      <c r="C1483" s="39">
        <v>50</v>
      </c>
      <c r="D1483" s="7">
        <v>0</v>
      </c>
      <c r="E1483" s="7">
        <v>342.39</v>
      </c>
      <c r="F1483" s="7">
        <v>0</v>
      </c>
      <c r="G1483" s="7">
        <v>0</v>
      </c>
      <c r="H1483" s="7">
        <v>0</v>
      </c>
      <c r="I1483" s="7">
        <v>57.84</v>
      </c>
      <c r="J1483" s="7">
        <v>1.01</v>
      </c>
      <c r="K1483" s="24"/>
    </row>
    <row r="1484" spans="2:11" ht="16.5" thickTop="1" thickBot="1" x14ac:dyDescent="0.3">
      <c r="B1484" s="12" t="s">
        <v>690</v>
      </c>
      <c r="C1484" s="39"/>
      <c r="D1484" s="7"/>
      <c r="E1484" s="7"/>
      <c r="F1484" s="7"/>
      <c r="G1484" s="7"/>
      <c r="H1484" s="7"/>
      <c r="I1484" s="7"/>
      <c r="J1484" s="7"/>
      <c r="K1484" s="24"/>
    </row>
    <row r="1485" spans="2:11" ht="16.5" thickTop="1" thickBot="1" x14ac:dyDescent="0.3">
      <c r="B1485" s="13" t="s">
        <v>47</v>
      </c>
      <c r="C1485" s="39">
        <v>10</v>
      </c>
      <c r="D1485" s="7">
        <v>857094</v>
      </c>
      <c r="E1485" s="7">
        <v>857094</v>
      </c>
      <c r="F1485" s="7">
        <v>883811</v>
      </c>
      <c r="G1485" s="7">
        <v>909664.82</v>
      </c>
      <c r="H1485" s="7">
        <v>1103679</v>
      </c>
      <c r="I1485" s="7">
        <v>1103679</v>
      </c>
      <c r="J1485" s="7">
        <v>1103679</v>
      </c>
      <c r="K1485" s="24"/>
    </row>
    <row r="1486" spans="2:11" ht="16.5" thickTop="1" thickBot="1" x14ac:dyDescent="0.3">
      <c r="B1486" s="13" t="s">
        <v>48</v>
      </c>
      <c r="C1486" s="39">
        <v>20</v>
      </c>
      <c r="D1486" s="7">
        <v>857094</v>
      </c>
      <c r="E1486" s="7">
        <v>857094</v>
      </c>
      <c r="F1486" s="7">
        <v>883811</v>
      </c>
      <c r="G1486" s="7">
        <v>909661.38</v>
      </c>
      <c r="H1486" s="7">
        <v>1103679</v>
      </c>
      <c r="I1486" s="7">
        <v>1103678.1100000001</v>
      </c>
      <c r="J1486" s="7">
        <v>1103679</v>
      </c>
      <c r="K1486" s="24"/>
    </row>
    <row r="1487" spans="2:11" ht="16.5" thickTop="1" thickBot="1" x14ac:dyDescent="0.3">
      <c r="B1487" s="13" t="s">
        <v>49</v>
      </c>
      <c r="C1487" s="39">
        <v>30</v>
      </c>
      <c r="D1487" s="7">
        <v>0</v>
      </c>
      <c r="E1487" s="7">
        <v>0</v>
      </c>
      <c r="F1487" s="7">
        <v>0</v>
      </c>
      <c r="G1487" s="7">
        <v>3.44</v>
      </c>
      <c r="H1487" s="7">
        <v>0</v>
      </c>
      <c r="I1487" s="7">
        <v>0.89</v>
      </c>
      <c r="J1487" s="7">
        <v>0</v>
      </c>
      <c r="K1487" s="24"/>
    </row>
    <row r="1488" spans="2:11" ht="16.5" thickTop="1" thickBot="1" x14ac:dyDescent="0.3">
      <c r="B1488" s="13" t="s">
        <v>12</v>
      </c>
      <c r="C1488" s="39">
        <v>40</v>
      </c>
      <c r="D1488" s="7">
        <v>0</v>
      </c>
      <c r="E1488" s="7">
        <v>0</v>
      </c>
      <c r="F1488" s="7">
        <v>0</v>
      </c>
      <c r="G1488" s="7">
        <v>0</v>
      </c>
      <c r="H1488" s="7">
        <v>0</v>
      </c>
      <c r="I1488" s="7">
        <v>0</v>
      </c>
      <c r="J1488" s="7">
        <v>0</v>
      </c>
      <c r="K1488" s="24"/>
    </row>
    <row r="1489" spans="2:11" ht="16.5" thickTop="1" thickBot="1" x14ac:dyDescent="0.3">
      <c r="B1489" s="13" t="s">
        <v>50</v>
      </c>
      <c r="C1489" s="39">
        <v>50</v>
      </c>
      <c r="D1489" s="7">
        <v>0</v>
      </c>
      <c r="E1489" s="7">
        <v>0</v>
      </c>
      <c r="F1489" s="7">
        <v>0</v>
      </c>
      <c r="G1489" s="7">
        <v>3.44</v>
      </c>
      <c r="H1489" s="7">
        <v>0</v>
      </c>
      <c r="I1489" s="7">
        <v>0.89</v>
      </c>
      <c r="J1489" s="7">
        <v>0</v>
      </c>
      <c r="K1489" s="24"/>
    </row>
    <row r="1490" spans="2:11" ht="16.5" thickTop="1" thickBot="1" x14ac:dyDescent="0.3">
      <c r="B1490" s="12" t="s">
        <v>651</v>
      </c>
      <c r="C1490" s="39"/>
      <c r="D1490" s="7"/>
      <c r="E1490" s="7"/>
      <c r="F1490" s="7"/>
      <c r="G1490" s="7"/>
      <c r="H1490" s="7"/>
      <c r="I1490" s="7"/>
      <c r="J1490" s="7"/>
      <c r="K1490" s="24"/>
    </row>
    <row r="1491" spans="2:11" ht="16.5" thickTop="1" thickBot="1" x14ac:dyDescent="0.3">
      <c r="B1491" s="13" t="s">
        <v>47</v>
      </c>
      <c r="C1491" s="39">
        <v>10</v>
      </c>
      <c r="D1491" s="7">
        <v>1981012</v>
      </c>
      <c r="E1491" s="7">
        <v>2375621</v>
      </c>
      <c r="F1491" s="7">
        <v>2510700</v>
      </c>
      <c r="G1491" s="7">
        <v>2866949.69</v>
      </c>
      <c r="H1491" s="7">
        <v>3642238</v>
      </c>
      <c r="I1491" s="7">
        <v>3642238</v>
      </c>
      <c r="J1491" s="7">
        <v>3642238</v>
      </c>
      <c r="K1491" s="24"/>
    </row>
    <row r="1492" spans="2:11" ht="16.5" thickTop="1" thickBot="1" x14ac:dyDescent="0.3">
      <c r="B1492" s="13" t="s">
        <v>48</v>
      </c>
      <c r="C1492" s="39">
        <v>20</v>
      </c>
      <c r="D1492" s="7">
        <v>1981012</v>
      </c>
      <c r="E1492" s="7">
        <v>2375621</v>
      </c>
      <c r="F1492" s="7">
        <v>2510700</v>
      </c>
      <c r="G1492" s="7">
        <v>2866949.14</v>
      </c>
      <c r="H1492" s="7">
        <v>3642238</v>
      </c>
      <c r="I1492" s="7">
        <v>3642237.32</v>
      </c>
      <c r="J1492" s="7">
        <v>3642238</v>
      </c>
      <c r="K1492" s="24"/>
    </row>
    <row r="1493" spans="2:11" ht="16.5" thickTop="1" thickBot="1" x14ac:dyDescent="0.3">
      <c r="B1493" s="13" t="s">
        <v>49</v>
      </c>
      <c r="C1493" s="39">
        <v>30</v>
      </c>
      <c r="D1493" s="7">
        <v>0</v>
      </c>
      <c r="E1493" s="7">
        <v>0</v>
      </c>
      <c r="F1493" s="7">
        <v>0</v>
      </c>
      <c r="G1493" s="7">
        <v>0.55000000000000004</v>
      </c>
      <c r="H1493" s="7">
        <v>0</v>
      </c>
      <c r="I1493" s="7">
        <v>0.68</v>
      </c>
      <c r="J1493" s="7">
        <v>0</v>
      </c>
      <c r="K1493" s="24"/>
    </row>
    <row r="1494" spans="2:11" ht="16.5" thickTop="1" thickBot="1" x14ac:dyDescent="0.3">
      <c r="B1494" s="13" t="s">
        <v>12</v>
      </c>
      <c r="C1494" s="39">
        <v>40</v>
      </c>
      <c r="D1494" s="7">
        <v>0</v>
      </c>
      <c r="E1494" s="7">
        <v>0</v>
      </c>
      <c r="F1494" s="7">
        <v>0</v>
      </c>
      <c r="G1494" s="7">
        <v>0</v>
      </c>
      <c r="H1494" s="7">
        <v>0</v>
      </c>
      <c r="I1494" s="7">
        <v>0</v>
      </c>
      <c r="J1494" s="7">
        <v>0</v>
      </c>
      <c r="K1494" s="24"/>
    </row>
    <row r="1495" spans="2:11" ht="16.5" thickTop="1" thickBot="1" x14ac:dyDescent="0.3">
      <c r="B1495" s="13" t="s">
        <v>50</v>
      </c>
      <c r="C1495" s="39">
        <v>50</v>
      </c>
      <c r="D1495" s="7">
        <v>0</v>
      </c>
      <c r="E1495" s="7">
        <v>0</v>
      </c>
      <c r="F1495" s="7">
        <v>0</v>
      </c>
      <c r="G1495" s="7">
        <v>0.55000000000000004</v>
      </c>
      <c r="H1495" s="7">
        <v>0</v>
      </c>
      <c r="I1495" s="7">
        <v>0.68</v>
      </c>
      <c r="J1495" s="7">
        <v>0</v>
      </c>
      <c r="K1495" s="24"/>
    </row>
    <row r="1496" spans="2:11" ht="16.5" thickTop="1" thickBot="1" x14ac:dyDescent="0.3">
      <c r="B1496" s="12" t="s">
        <v>692</v>
      </c>
      <c r="C1496" s="39"/>
      <c r="D1496" s="7"/>
      <c r="E1496" s="7"/>
      <c r="F1496" s="7"/>
      <c r="G1496" s="7"/>
      <c r="H1496" s="7"/>
      <c r="I1496" s="7"/>
      <c r="J1496" s="7"/>
      <c r="K1496" s="24"/>
    </row>
    <row r="1497" spans="2:11" ht="16.5" thickTop="1" thickBot="1" x14ac:dyDescent="0.3">
      <c r="B1497" s="13" t="s">
        <v>47</v>
      </c>
      <c r="C1497" s="39">
        <v>10</v>
      </c>
      <c r="D1497" s="7">
        <v>1366526</v>
      </c>
      <c r="E1497" s="7">
        <v>1366526</v>
      </c>
      <c r="F1497" s="7">
        <v>1395586</v>
      </c>
      <c r="G1497" s="7">
        <v>1412205.98</v>
      </c>
      <c r="H1497" s="7">
        <v>1567029</v>
      </c>
      <c r="I1497" s="7">
        <v>1567029</v>
      </c>
      <c r="J1497" s="7">
        <v>1567029</v>
      </c>
      <c r="K1497" s="24"/>
    </row>
    <row r="1498" spans="2:11" ht="16.5" thickTop="1" thickBot="1" x14ac:dyDescent="0.3">
      <c r="B1498" s="13" t="s">
        <v>48</v>
      </c>
      <c r="C1498" s="39">
        <v>20</v>
      </c>
      <c r="D1498" s="7">
        <v>1366526</v>
      </c>
      <c r="E1498" s="7">
        <v>1362525.5</v>
      </c>
      <c r="F1498" s="7">
        <v>1395586</v>
      </c>
      <c r="G1498" s="7">
        <v>1412204.77</v>
      </c>
      <c r="H1498" s="7">
        <v>1567029</v>
      </c>
      <c r="I1498" s="7">
        <v>1567028.63</v>
      </c>
      <c r="J1498" s="7">
        <v>1567028.03</v>
      </c>
      <c r="K1498" s="24"/>
    </row>
    <row r="1499" spans="2:11" ht="16.5" thickTop="1" thickBot="1" x14ac:dyDescent="0.3">
      <c r="B1499" s="13" t="s">
        <v>49</v>
      </c>
      <c r="C1499" s="39">
        <v>30</v>
      </c>
      <c r="D1499" s="7">
        <v>0</v>
      </c>
      <c r="E1499" s="7">
        <v>4000.5</v>
      </c>
      <c r="F1499" s="7">
        <v>0</v>
      </c>
      <c r="G1499" s="7">
        <v>1.21</v>
      </c>
      <c r="H1499" s="7">
        <v>0</v>
      </c>
      <c r="I1499" s="7">
        <v>0.37</v>
      </c>
      <c r="J1499" s="7">
        <v>0.97</v>
      </c>
      <c r="K1499" s="24"/>
    </row>
    <row r="1500" spans="2:11" ht="16.5" thickTop="1" thickBot="1" x14ac:dyDescent="0.3">
      <c r="B1500" s="13" t="s">
        <v>12</v>
      </c>
      <c r="C1500" s="39">
        <v>40</v>
      </c>
      <c r="D1500" s="7">
        <v>0</v>
      </c>
      <c r="E1500" s="7">
        <v>0</v>
      </c>
      <c r="F1500" s="7">
        <v>0</v>
      </c>
      <c r="G1500" s="7">
        <v>0</v>
      </c>
      <c r="H1500" s="7">
        <v>0</v>
      </c>
      <c r="I1500" s="7">
        <v>0</v>
      </c>
      <c r="J1500" s="7">
        <v>0</v>
      </c>
      <c r="K1500" s="24"/>
    </row>
    <row r="1501" spans="2:11" ht="16.5" thickTop="1" thickBot="1" x14ac:dyDescent="0.3">
      <c r="B1501" s="13" t="s">
        <v>50</v>
      </c>
      <c r="C1501" s="39">
        <v>50</v>
      </c>
      <c r="D1501" s="7">
        <v>0</v>
      </c>
      <c r="E1501" s="7">
        <v>4000.5</v>
      </c>
      <c r="F1501" s="7">
        <v>0</v>
      </c>
      <c r="G1501" s="7">
        <v>1.21</v>
      </c>
      <c r="H1501" s="7">
        <v>0</v>
      </c>
      <c r="I1501" s="7">
        <v>0.37</v>
      </c>
      <c r="J1501" s="7">
        <v>0.97</v>
      </c>
      <c r="K1501" s="24"/>
    </row>
    <row r="1502" spans="2:11" ht="16.5" thickTop="1" thickBot="1" x14ac:dyDescent="0.3">
      <c r="B1502" s="12" t="s">
        <v>586</v>
      </c>
      <c r="C1502" s="39"/>
      <c r="D1502" s="7"/>
      <c r="E1502" s="7"/>
      <c r="F1502" s="7"/>
      <c r="G1502" s="7"/>
      <c r="H1502" s="7"/>
      <c r="I1502" s="7"/>
      <c r="J1502" s="7"/>
      <c r="K1502" s="24"/>
    </row>
    <row r="1503" spans="2:11" ht="16.5" thickTop="1" thickBot="1" x14ac:dyDescent="0.3">
      <c r="B1503" s="13" t="s">
        <v>47</v>
      </c>
      <c r="C1503" s="39">
        <v>10</v>
      </c>
      <c r="D1503" s="7">
        <v>946050</v>
      </c>
      <c r="E1503" s="7">
        <v>1155231</v>
      </c>
      <c r="F1503" s="7">
        <v>1270311</v>
      </c>
      <c r="G1503" s="7">
        <v>1381812.5</v>
      </c>
      <c r="H1503" s="7">
        <v>1869217</v>
      </c>
      <c r="I1503" s="7">
        <v>2142574</v>
      </c>
      <c r="J1503" s="7">
        <v>2398501.62</v>
      </c>
      <c r="K1503" s="24"/>
    </row>
    <row r="1504" spans="2:11" ht="16.5" thickTop="1" thickBot="1" x14ac:dyDescent="0.3">
      <c r="B1504" s="13" t="s">
        <v>48</v>
      </c>
      <c r="C1504" s="39">
        <v>20</v>
      </c>
      <c r="D1504" s="7">
        <v>942175.15</v>
      </c>
      <c r="E1504" s="7">
        <v>1153530.6200000001</v>
      </c>
      <c r="F1504" s="7">
        <v>1270311</v>
      </c>
      <c r="G1504" s="7">
        <v>1381812.5</v>
      </c>
      <c r="H1504" s="7">
        <v>1869217</v>
      </c>
      <c r="I1504" s="7">
        <v>2142573.4900000002</v>
      </c>
      <c r="J1504" s="7">
        <v>2398501.62</v>
      </c>
      <c r="K1504" s="24"/>
    </row>
    <row r="1505" spans="2:11" ht="16.5" thickTop="1" thickBot="1" x14ac:dyDescent="0.3">
      <c r="B1505" s="13" t="s">
        <v>49</v>
      </c>
      <c r="C1505" s="39">
        <v>30</v>
      </c>
      <c r="D1505" s="7">
        <v>3874.85</v>
      </c>
      <c r="E1505" s="7">
        <v>1700.38</v>
      </c>
      <c r="F1505" s="7">
        <v>0</v>
      </c>
      <c r="G1505" s="7">
        <v>0</v>
      </c>
      <c r="H1505" s="7">
        <v>0</v>
      </c>
      <c r="I1505" s="7">
        <v>0.51</v>
      </c>
      <c r="J1505" s="7">
        <v>0</v>
      </c>
      <c r="K1505" s="24"/>
    </row>
    <row r="1506" spans="2:11" ht="16.5" thickTop="1" thickBot="1" x14ac:dyDescent="0.3">
      <c r="B1506" s="13" t="s">
        <v>12</v>
      </c>
      <c r="C1506" s="39">
        <v>40</v>
      </c>
      <c r="D1506" s="7">
        <v>0</v>
      </c>
      <c r="E1506" s="7">
        <v>0</v>
      </c>
      <c r="F1506" s="7">
        <v>0</v>
      </c>
      <c r="G1506" s="7">
        <v>0</v>
      </c>
      <c r="H1506" s="7">
        <v>0</v>
      </c>
      <c r="I1506" s="7">
        <v>0</v>
      </c>
      <c r="J1506" s="7">
        <v>0</v>
      </c>
      <c r="K1506" s="24"/>
    </row>
    <row r="1507" spans="2:11" ht="16.5" thickTop="1" thickBot="1" x14ac:dyDescent="0.3">
      <c r="B1507" s="13" t="s">
        <v>50</v>
      </c>
      <c r="C1507" s="39">
        <v>50</v>
      </c>
      <c r="D1507" s="7">
        <v>3874.85</v>
      </c>
      <c r="E1507" s="7">
        <v>1700.38</v>
      </c>
      <c r="F1507" s="7">
        <v>0</v>
      </c>
      <c r="G1507" s="7">
        <v>0</v>
      </c>
      <c r="H1507" s="7">
        <v>0</v>
      </c>
      <c r="I1507" s="7">
        <v>0.51</v>
      </c>
      <c r="J1507" s="7">
        <v>0</v>
      </c>
      <c r="K1507" s="24"/>
    </row>
    <row r="1508" spans="2:11" ht="16.5" thickTop="1" thickBot="1" x14ac:dyDescent="0.3">
      <c r="B1508" s="11" t="s">
        <v>622</v>
      </c>
      <c r="C1508" s="39"/>
      <c r="D1508" s="7"/>
      <c r="E1508" s="7"/>
      <c r="F1508" s="7"/>
      <c r="G1508" s="7"/>
      <c r="H1508" s="7"/>
      <c r="I1508" s="7"/>
      <c r="J1508" s="7"/>
      <c r="K1508" s="24"/>
    </row>
    <row r="1509" spans="2:11" ht="16.5" thickTop="1" thickBot="1" x14ac:dyDescent="0.3">
      <c r="B1509" s="12" t="s">
        <v>624</v>
      </c>
      <c r="C1509" s="39"/>
      <c r="D1509" s="7"/>
      <c r="E1509" s="7"/>
      <c r="F1509" s="7"/>
      <c r="G1509" s="7"/>
      <c r="H1509" s="7"/>
      <c r="I1509" s="7"/>
      <c r="J1509" s="7"/>
      <c r="K1509" s="24"/>
    </row>
    <row r="1510" spans="2:11" ht="16.5" thickTop="1" thickBot="1" x14ac:dyDescent="0.3">
      <c r="B1510" s="13" t="s">
        <v>47</v>
      </c>
      <c r="C1510" s="39">
        <v>10</v>
      </c>
      <c r="D1510" s="7">
        <v>13013679</v>
      </c>
      <c r="E1510" s="7">
        <v>21055993</v>
      </c>
      <c r="F1510" s="7">
        <v>42615126</v>
      </c>
      <c r="G1510" s="7">
        <v>67907094.609999999</v>
      </c>
      <c r="H1510" s="7">
        <v>82352776</v>
      </c>
      <c r="I1510" s="7">
        <v>163117192</v>
      </c>
      <c r="J1510" s="7">
        <v>254234939</v>
      </c>
      <c r="K1510" s="24"/>
    </row>
    <row r="1511" spans="2:11" ht="16.5" thickTop="1" thickBot="1" x14ac:dyDescent="0.3">
      <c r="B1511" s="13" t="s">
        <v>48</v>
      </c>
      <c r="C1511" s="39">
        <v>20</v>
      </c>
      <c r="D1511" s="7">
        <v>11113074.810000001</v>
      </c>
      <c r="E1511" s="7">
        <v>14429752.09</v>
      </c>
      <c r="F1511" s="7">
        <v>34450260.219999999</v>
      </c>
      <c r="G1511" s="7">
        <v>54759866.619999997</v>
      </c>
      <c r="H1511" s="7">
        <v>53800071.299999997</v>
      </c>
      <c r="I1511" s="7">
        <v>82133388.280000001</v>
      </c>
      <c r="J1511" s="7">
        <v>126344225.23999999</v>
      </c>
      <c r="K1511" s="24"/>
    </row>
    <row r="1512" spans="2:11" ht="16.5" thickTop="1" thickBot="1" x14ac:dyDescent="0.3">
      <c r="B1512" s="13" t="s">
        <v>49</v>
      </c>
      <c r="C1512" s="39">
        <v>30</v>
      </c>
      <c r="D1512" s="7">
        <v>1900604.19</v>
      </c>
      <c r="E1512" s="7">
        <v>6626240.9100000001</v>
      </c>
      <c r="F1512" s="7">
        <v>8164865.7800000003</v>
      </c>
      <c r="G1512" s="7">
        <v>13147227.99</v>
      </c>
      <c r="H1512" s="7">
        <v>28552704.699999999</v>
      </c>
      <c r="I1512" s="7">
        <v>80983803.719999999</v>
      </c>
      <c r="J1512" s="7">
        <v>127890713.76000001</v>
      </c>
      <c r="K1512" s="24"/>
    </row>
    <row r="1513" spans="2:11" ht="16.5" thickTop="1" thickBot="1" x14ac:dyDescent="0.3">
      <c r="B1513" s="13" t="s">
        <v>12</v>
      </c>
      <c r="C1513" s="39">
        <v>40</v>
      </c>
      <c r="D1513" s="7">
        <v>0</v>
      </c>
      <c r="E1513" s="7">
        <v>0</v>
      </c>
      <c r="F1513" s="7">
        <v>3750000</v>
      </c>
      <c r="G1513" s="7">
        <v>0</v>
      </c>
      <c r="H1513" s="7">
        <v>0</v>
      </c>
      <c r="I1513" s="7">
        <v>52881100</v>
      </c>
      <c r="J1513" s="7">
        <v>84633370</v>
      </c>
      <c r="K1513" s="24"/>
    </row>
    <row r="1514" spans="2:11" ht="16.5" thickTop="1" thickBot="1" x14ac:dyDescent="0.3">
      <c r="B1514" s="13" t="s">
        <v>50</v>
      </c>
      <c r="C1514" s="39">
        <v>50</v>
      </c>
      <c r="D1514" s="7">
        <v>1900604.19</v>
      </c>
      <c r="E1514" s="7">
        <v>6626240.9100000001</v>
      </c>
      <c r="F1514" s="7">
        <v>4414865.78</v>
      </c>
      <c r="G1514" s="7">
        <v>13147227.99</v>
      </c>
      <c r="H1514" s="7">
        <v>28552704.699999999</v>
      </c>
      <c r="I1514" s="7">
        <v>28102703.719999999</v>
      </c>
      <c r="J1514" s="7">
        <v>43257343.760000005</v>
      </c>
      <c r="K1514" s="24"/>
    </row>
    <row r="1515" spans="2:11" ht="16.5" thickTop="1" thickBot="1" x14ac:dyDescent="0.3">
      <c r="B1515" s="12" t="s">
        <v>586</v>
      </c>
      <c r="C1515" s="39"/>
      <c r="D1515" s="7"/>
      <c r="E1515" s="7"/>
      <c r="F1515" s="7"/>
      <c r="G1515" s="7"/>
      <c r="H1515" s="7"/>
      <c r="I1515" s="7"/>
      <c r="J1515" s="7"/>
      <c r="K1515" s="24"/>
    </row>
    <row r="1516" spans="2:11" ht="16.5" thickTop="1" thickBot="1" x14ac:dyDescent="0.3">
      <c r="B1516" s="13" t="s">
        <v>47</v>
      </c>
      <c r="C1516" s="39">
        <v>10</v>
      </c>
      <c r="D1516" s="7">
        <v>61584688</v>
      </c>
      <c r="E1516" s="7">
        <v>65283630</v>
      </c>
      <c r="F1516" s="7">
        <v>64512620</v>
      </c>
      <c r="G1516" s="7">
        <v>75133258.719999999</v>
      </c>
      <c r="H1516" s="7">
        <v>89116129</v>
      </c>
      <c r="I1516" s="7">
        <v>107400346</v>
      </c>
      <c r="J1516" s="7">
        <v>129212367</v>
      </c>
      <c r="K1516" s="24"/>
    </row>
    <row r="1517" spans="2:11" ht="16.5" thickTop="1" thickBot="1" x14ac:dyDescent="0.3">
      <c r="B1517" s="13" t="s">
        <v>48</v>
      </c>
      <c r="C1517" s="39">
        <v>20</v>
      </c>
      <c r="D1517" s="7">
        <v>57990766.420000002</v>
      </c>
      <c r="E1517" s="7">
        <v>61252717.07</v>
      </c>
      <c r="F1517" s="7">
        <v>59885275.280000001</v>
      </c>
      <c r="G1517" s="7">
        <v>62646943.770000003</v>
      </c>
      <c r="H1517" s="7">
        <v>75308019.450000003</v>
      </c>
      <c r="I1517" s="7">
        <v>86635450.760000005</v>
      </c>
      <c r="J1517" s="7">
        <v>93937038.810000002</v>
      </c>
      <c r="K1517" s="24"/>
    </row>
    <row r="1518" spans="2:11" ht="16.5" thickTop="1" thickBot="1" x14ac:dyDescent="0.3">
      <c r="B1518" s="13" t="s">
        <v>49</v>
      </c>
      <c r="C1518" s="39">
        <v>30</v>
      </c>
      <c r="D1518" s="7">
        <v>3593921.58</v>
      </c>
      <c r="E1518" s="7">
        <v>4030912.93</v>
      </c>
      <c r="F1518" s="7">
        <v>4627344.72</v>
      </c>
      <c r="G1518" s="7">
        <v>12486314.949999999</v>
      </c>
      <c r="H1518" s="7">
        <v>13808109.550000001</v>
      </c>
      <c r="I1518" s="7">
        <v>20764895.239999998</v>
      </c>
      <c r="J1518" s="7">
        <v>35275328.189999998</v>
      </c>
      <c r="K1518" s="24"/>
    </row>
    <row r="1519" spans="2:11" ht="16.5" thickTop="1" thickBot="1" x14ac:dyDescent="0.3">
      <c r="B1519" s="13" t="s">
        <v>12</v>
      </c>
      <c r="C1519" s="39">
        <v>40</v>
      </c>
      <c r="D1519" s="7">
        <v>0</v>
      </c>
      <c r="E1519" s="7">
        <v>75000</v>
      </c>
      <c r="F1519" s="7">
        <v>50500</v>
      </c>
      <c r="G1519" s="7">
        <v>125000</v>
      </c>
      <c r="H1519" s="7">
        <v>125000</v>
      </c>
      <c r="I1519" s="7">
        <v>150000</v>
      </c>
      <c r="J1519" s="7">
        <v>275000</v>
      </c>
      <c r="K1519" s="24"/>
    </row>
    <row r="1520" spans="2:11" ht="16.5" thickTop="1" thickBot="1" x14ac:dyDescent="0.3">
      <c r="B1520" s="13" t="s">
        <v>50</v>
      </c>
      <c r="C1520" s="39">
        <v>50</v>
      </c>
      <c r="D1520" s="7">
        <v>3593921.58</v>
      </c>
      <c r="E1520" s="7">
        <v>3955912.93</v>
      </c>
      <c r="F1520" s="7">
        <v>4576844.72</v>
      </c>
      <c r="G1520" s="7">
        <v>12361314.949999999</v>
      </c>
      <c r="H1520" s="7">
        <v>13683109.550000001</v>
      </c>
      <c r="I1520" s="7">
        <v>20614895.239999998</v>
      </c>
      <c r="J1520" s="7">
        <v>35000328.189999998</v>
      </c>
      <c r="K1520" s="24"/>
    </row>
    <row r="1521" spans="2:11" ht="16.5" thickTop="1" thickBot="1" x14ac:dyDescent="0.3">
      <c r="B1521" s="12" t="s">
        <v>626</v>
      </c>
      <c r="C1521" s="39"/>
      <c r="D1521" s="7"/>
      <c r="E1521" s="7"/>
      <c r="F1521" s="7"/>
      <c r="G1521" s="7"/>
      <c r="H1521" s="7"/>
      <c r="I1521" s="7"/>
      <c r="J1521" s="7"/>
      <c r="K1521" s="24"/>
    </row>
    <row r="1522" spans="2:11" ht="16.5" thickTop="1" thickBot="1" x14ac:dyDescent="0.3">
      <c r="B1522" s="13" t="s">
        <v>47</v>
      </c>
      <c r="C1522" s="39">
        <v>10</v>
      </c>
      <c r="D1522" s="7">
        <v>3977895</v>
      </c>
      <c r="E1522" s="7">
        <v>4598497</v>
      </c>
      <c r="F1522" s="7">
        <v>7765180</v>
      </c>
      <c r="G1522" s="7">
        <v>6442376.7599999998</v>
      </c>
      <c r="H1522" s="7">
        <v>7420610</v>
      </c>
      <c r="I1522" s="7">
        <v>7420610</v>
      </c>
      <c r="J1522" s="7">
        <v>8345639</v>
      </c>
      <c r="K1522" s="24"/>
    </row>
    <row r="1523" spans="2:11" ht="16.5" thickTop="1" thickBot="1" x14ac:dyDescent="0.3">
      <c r="B1523" s="13" t="s">
        <v>48</v>
      </c>
      <c r="C1523" s="39">
        <v>20</v>
      </c>
      <c r="D1523" s="7">
        <v>3967721.57</v>
      </c>
      <c r="E1523" s="7">
        <v>4598497</v>
      </c>
      <c r="F1523" s="7">
        <v>7560312.2400000002</v>
      </c>
      <c r="G1523" s="7">
        <v>5628477.1200000001</v>
      </c>
      <c r="H1523" s="7">
        <v>6689958.0899999999</v>
      </c>
      <c r="I1523" s="7">
        <v>6924778.6699999999</v>
      </c>
      <c r="J1523" s="7">
        <v>7350750.0899999999</v>
      </c>
      <c r="K1523" s="24"/>
    </row>
    <row r="1524" spans="2:11" ht="16.5" thickTop="1" thickBot="1" x14ac:dyDescent="0.3">
      <c r="B1524" s="13" t="s">
        <v>49</v>
      </c>
      <c r="C1524" s="39">
        <v>30</v>
      </c>
      <c r="D1524" s="7">
        <v>10173.43</v>
      </c>
      <c r="E1524" s="7">
        <v>0</v>
      </c>
      <c r="F1524" s="7">
        <v>204867.76</v>
      </c>
      <c r="G1524" s="7">
        <v>813899.64</v>
      </c>
      <c r="H1524" s="7">
        <v>730651.91</v>
      </c>
      <c r="I1524" s="7">
        <v>495831.33</v>
      </c>
      <c r="J1524" s="7">
        <v>994888.91</v>
      </c>
      <c r="K1524" s="24"/>
    </row>
    <row r="1525" spans="2:11" ht="16.5" thickTop="1" thickBot="1" x14ac:dyDescent="0.3">
      <c r="B1525" s="13" t="s">
        <v>12</v>
      </c>
      <c r="C1525" s="39">
        <v>40</v>
      </c>
      <c r="D1525" s="7">
        <v>0</v>
      </c>
      <c r="E1525" s="7">
        <v>0</v>
      </c>
      <c r="F1525" s="7">
        <v>0</v>
      </c>
      <c r="G1525" s="7">
        <v>0</v>
      </c>
      <c r="H1525" s="7">
        <v>0</v>
      </c>
      <c r="I1525" s="7">
        <v>0</v>
      </c>
      <c r="J1525" s="7">
        <v>0</v>
      </c>
      <c r="K1525" s="24"/>
    </row>
    <row r="1526" spans="2:11" ht="16.5" thickTop="1" thickBot="1" x14ac:dyDescent="0.3">
      <c r="B1526" s="13" t="s">
        <v>50</v>
      </c>
      <c r="C1526" s="39">
        <v>50</v>
      </c>
      <c r="D1526" s="7">
        <v>10173.43</v>
      </c>
      <c r="E1526" s="7">
        <v>0</v>
      </c>
      <c r="F1526" s="7">
        <v>204867.76</v>
      </c>
      <c r="G1526" s="7">
        <v>813899.64</v>
      </c>
      <c r="H1526" s="7">
        <v>730651.91</v>
      </c>
      <c r="I1526" s="7">
        <v>495831.33</v>
      </c>
      <c r="J1526" s="7">
        <v>994888.91</v>
      </c>
      <c r="K1526" s="24"/>
    </row>
    <row r="1527" spans="2:11" ht="16.5" thickTop="1" thickBot="1" x14ac:dyDescent="0.3">
      <c r="B1527" s="11" t="s">
        <v>589</v>
      </c>
      <c r="C1527" s="39"/>
      <c r="D1527" s="7"/>
      <c r="E1527" s="7"/>
      <c r="F1527" s="7"/>
      <c r="G1527" s="7"/>
      <c r="H1527" s="7"/>
      <c r="I1527" s="7"/>
      <c r="J1527" s="7"/>
      <c r="K1527" s="24"/>
    </row>
    <row r="1528" spans="2:11" ht="16.5" thickTop="1" thickBot="1" x14ac:dyDescent="0.3">
      <c r="B1528" s="12" t="s">
        <v>77</v>
      </c>
      <c r="C1528" s="39"/>
      <c r="D1528" s="7"/>
      <c r="E1528" s="7"/>
      <c r="F1528" s="7"/>
      <c r="G1528" s="7"/>
      <c r="H1528" s="7"/>
      <c r="I1528" s="7"/>
      <c r="J1528" s="7"/>
      <c r="K1528" s="24"/>
    </row>
    <row r="1529" spans="2:11" ht="16.5" thickTop="1" thickBot="1" x14ac:dyDescent="0.3">
      <c r="B1529" s="13" t="s">
        <v>47</v>
      </c>
      <c r="C1529" s="39">
        <v>10</v>
      </c>
      <c r="D1529" s="7">
        <v>1018367</v>
      </c>
      <c r="E1529" s="7">
        <v>1033320</v>
      </c>
      <c r="F1529" s="7">
        <v>1044387</v>
      </c>
      <c r="G1529" s="7">
        <v>1080422</v>
      </c>
      <c r="H1529" s="7">
        <v>1376186</v>
      </c>
      <c r="I1529" s="7">
        <v>1407673</v>
      </c>
      <c r="J1529" s="7">
        <v>1484534</v>
      </c>
      <c r="K1529" s="24"/>
    </row>
    <row r="1530" spans="2:11" ht="16.5" thickTop="1" thickBot="1" x14ac:dyDescent="0.3">
      <c r="B1530" s="13" t="s">
        <v>48</v>
      </c>
      <c r="C1530" s="39">
        <v>20</v>
      </c>
      <c r="D1530" s="7">
        <v>1018367</v>
      </c>
      <c r="E1530" s="7">
        <v>927547.01</v>
      </c>
      <c r="F1530" s="7">
        <v>970384.98</v>
      </c>
      <c r="G1530" s="7">
        <v>958080.97</v>
      </c>
      <c r="H1530" s="7">
        <v>1116530.6100000001</v>
      </c>
      <c r="I1530" s="7">
        <v>1126736.8700000001</v>
      </c>
      <c r="J1530" s="7">
        <v>1013815.05</v>
      </c>
      <c r="K1530" s="24"/>
    </row>
    <row r="1531" spans="2:11" ht="16.5" thickTop="1" thickBot="1" x14ac:dyDescent="0.3">
      <c r="B1531" s="13" t="s">
        <v>49</v>
      </c>
      <c r="C1531" s="39">
        <v>30</v>
      </c>
      <c r="D1531" s="7">
        <v>0</v>
      </c>
      <c r="E1531" s="7">
        <v>105772.99</v>
      </c>
      <c r="F1531" s="7">
        <v>74002.02</v>
      </c>
      <c r="G1531" s="7">
        <v>122341.03</v>
      </c>
      <c r="H1531" s="7">
        <v>259655.39</v>
      </c>
      <c r="I1531" s="7">
        <v>280936.13</v>
      </c>
      <c r="J1531" s="7">
        <v>470718.95</v>
      </c>
      <c r="K1531" s="24"/>
    </row>
    <row r="1532" spans="2:11" ht="16.5" thickTop="1" thickBot="1" x14ac:dyDescent="0.3">
      <c r="B1532" s="13" t="s">
        <v>12</v>
      </c>
      <c r="C1532" s="39">
        <v>40</v>
      </c>
      <c r="D1532" s="7">
        <v>0</v>
      </c>
      <c r="E1532" s="7">
        <v>0</v>
      </c>
      <c r="F1532" s="7">
        <v>0</v>
      </c>
      <c r="G1532" s="7">
        <v>0</v>
      </c>
      <c r="H1532" s="7">
        <v>0</v>
      </c>
      <c r="I1532" s="7">
        <v>0</v>
      </c>
      <c r="J1532" s="7">
        <v>50000</v>
      </c>
      <c r="K1532" s="24"/>
    </row>
    <row r="1533" spans="2:11" ht="16.5" thickTop="1" thickBot="1" x14ac:dyDescent="0.3">
      <c r="B1533" s="13" t="s">
        <v>50</v>
      </c>
      <c r="C1533" s="39">
        <v>50</v>
      </c>
      <c r="D1533" s="7">
        <v>0</v>
      </c>
      <c r="E1533" s="7">
        <v>105772.99</v>
      </c>
      <c r="F1533" s="7">
        <v>74002.02</v>
      </c>
      <c r="G1533" s="7">
        <v>122341.03</v>
      </c>
      <c r="H1533" s="7">
        <v>259655.39</v>
      </c>
      <c r="I1533" s="7">
        <v>280936.13</v>
      </c>
      <c r="J1533" s="7">
        <v>420718.95</v>
      </c>
      <c r="K1533" s="24"/>
    </row>
    <row r="1534" spans="2:11" ht="16.5" thickTop="1" thickBot="1" x14ac:dyDescent="0.3">
      <c r="B1534" s="11" t="s">
        <v>663</v>
      </c>
      <c r="C1534" s="39"/>
      <c r="D1534" s="7"/>
      <c r="E1534" s="7"/>
      <c r="F1534" s="7"/>
      <c r="G1534" s="7"/>
      <c r="H1534" s="7"/>
      <c r="I1534" s="7"/>
      <c r="J1534" s="7"/>
      <c r="K1534" s="24"/>
    </row>
    <row r="1535" spans="2:11" ht="16.5" thickTop="1" thickBot="1" x14ac:dyDescent="0.3">
      <c r="B1535" s="12" t="s">
        <v>665</v>
      </c>
      <c r="C1535" s="39"/>
      <c r="D1535" s="7"/>
      <c r="E1535" s="7"/>
      <c r="F1535" s="7"/>
      <c r="G1535" s="7"/>
      <c r="H1535" s="7"/>
      <c r="I1535" s="7"/>
      <c r="J1535" s="7"/>
      <c r="K1535" s="24"/>
    </row>
    <row r="1536" spans="2:11" ht="16.5" thickTop="1" thickBot="1" x14ac:dyDescent="0.3">
      <c r="B1536" s="13" t="s">
        <v>47</v>
      </c>
      <c r="C1536" s="39">
        <v>10</v>
      </c>
      <c r="D1536" s="7">
        <v>16701948</v>
      </c>
      <c r="E1536" s="7">
        <v>15637290</v>
      </c>
      <c r="F1536" s="7">
        <v>18954168</v>
      </c>
      <c r="G1536" s="7">
        <v>20565155.16</v>
      </c>
      <c r="H1536" s="7">
        <v>29874259</v>
      </c>
      <c r="I1536" s="7">
        <v>26126991.100000001</v>
      </c>
      <c r="J1536" s="7">
        <v>30305201</v>
      </c>
      <c r="K1536" s="24"/>
    </row>
    <row r="1537" spans="2:11" ht="16.5" thickTop="1" thickBot="1" x14ac:dyDescent="0.3">
      <c r="B1537" s="13" t="s">
        <v>48</v>
      </c>
      <c r="C1537" s="39">
        <v>20</v>
      </c>
      <c r="D1537" s="7">
        <v>16701947.560000001</v>
      </c>
      <c r="E1537" s="7">
        <v>14939545.9</v>
      </c>
      <c r="F1537" s="7">
        <v>18913820.43</v>
      </c>
      <c r="G1537" s="7">
        <v>18299724.640000001</v>
      </c>
      <c r="H1537" s="7">
        <v>21365427.890000001</v>
      </c>
      <c r="I1537" s="7">
        <v>22938235.100000001</v>
      </c>
      <c r="J1537" s="7">
        <v>26244145.899999999</v>
      </c>
      <c r="K1537" s="24"/>
    </row>
    <row r="1538" spans="2:11" ht="16.5" thickTop="1" thickBot="1" x14ac:dyDescent="0.3">
      <c r="B1538" s="13" t="s">
        <v>49</v>
      </c>
      <c r="C1538" s="39">
        <v>30</v>
      </c>
      <c r="D1538" s="7">
        <v>0.44</v>
      </c>
      <c r="E1538" s="7">
        <v>697744.1</v>
      </c>
      <c r="F1538" s="7">
        <v>40347.57</v>
      </c>
      <c r="G1538" s="7">
        <v>2265430.52</v>
      </c>
      <c r="H1538" s="7">
        <v>8508831.1099999994</v>
      </c>
      <c r="I1538" s="7">
        <v>3188756</v>
      </c>
      <c r="J1538" s="7">
        <v>4061055.1</v>
      </c>
      <c r="K1538" s="24"/>
    </row>
    <row r="1539" spans="2:11" ht="16.5" thickTop="1" thickBot="1" x14ac:dyDescent="0.3">
      <c r="B1539" s="13" t="s">
        <v>12</v>
      </c>
      <c r="C1539" s="39">
        <v>40</v>
      </c>
      <c r="D1539" s="7">
        <v>0</v>
      </c>
      <c r="E1539" s="7">
        <v>0</v>
      </c>
      <c r="F1539" s="7">
        <v>0</v>
      </c>
      <c r="G1539" s="7">
        <v>0</v>
      </c>
      <c r="H1539" s="7">
        <v>0</v>
      </c>
      <c r="I1539" s="7">
        <v>1223377</v>
      </c>
      <c r="J1539" s="7">
        <v>2111008</v>
      </c>
      <c r="K1539" s="24"/>
    </row>
    <row r="1540" spans="2:11" ht="16.5" thickTop="1" thickBot="1" x14ac:dyDescent="0.3">
      <c r="B1540" s="13" t="s">
        <v>50</v>
      </c>
      <c r="C1540" s="39">
        <v>50</v>
      </c>
      <c r="D1540" s="7">
        <v>0.44</v>
      </c>
      <c r="E1540" s="7">
        <v>697744.1</v>
      </c>
      <c r="F1540" s="7">
        <v>40347.57</v>
      </c>
      <c r="G1540" s="7">
        <v>2265430.52</v>
      </c>
      <c r="H1540" s="7">
        <v>8508831.1099999994</v>
      </c>
      <c r="I1540" s="7">
        <v>1965379</v>
      </c>
      <c r="J1540" s="7">
        <v>1950047.1</v>
      </c>
      <c r="K1540" s="24"/>
    </row>
    <row r="1541" spans="2:11" ht="16.5" thickTop="1" thickBot="1" x14ac:dyDescent="0.3">
      <c r="B1541" s="12" t="s">
        <v>667</v>
      </c>
      <c r="C1541" s="39"/>
      <c r="D1541" s="7"/>
      <c r="E1541" s="7"/>
      <c r="F1541" s="7"/>
      <c r="G1541" s="7"/>
      <c r="H1541" s="7"/>
      <c r="I1541" s="7"/>
      <c r="J1541" s="7"/>
      <c r="K1541" s="24"/>
    </row>
    <row r="1542" spans="2:11" ht="16.5" thickTop="1" thickBot="1" x14ac:dyDescent="0.3">
      <c r="B1542" s="13" t="s">
        <v>47</v>
      </c>
      <c r="C1542" s="39">
        <v>10</v>
      </c>
      <c r="D1542" s="7">
        <v>81518741</v>
      </c>
      <c r="E1542" s="7">
        <v>78290516</v>
      </c>
      <c r="F1542" s="7">
        <v>80654719</v>
      </c>
      <c r="G1542" s="7">
        <v>85018853</v>
      </c>
      <c r="H1542" s="7">
        <v>91730258</v>
      </c>
      <c r="I1542" s="7">
        <v>88728465</v>
      </c>
      <c r="J1542" s="7">
        <v>262651668.55000001</v>
      </c>
      <c r="K1542" s="24"/>
    </row>
    <row r="1543" spans="2:11" ht="16.5" thickTop="1" thickBot="1" x14ac:dyDescent="0.3">
      <c r="B1543" s="13" t="s">
        <v>48</v>
      </c>
      <c r="C1543" s="39">
        <v>20</v>
      </c>
      <c r="D1543" s="7">
        <v>81518740.900000006</v>
      </c>
      <c r="E1543" s="7">
        <v>78246437.109999999</v>
      </c>
      <c r="F1543" s="7">
        <v>80654718.829999998</v>
      </c>
      <c r="G1543" s="7">
        <v>85018853</v>
      </c>
      <c r="H1543" s="7">
        <v>91730167.819999993</v>
      </c>
      <c r="I1543" s="7">
        <v>88728465</v>
      </c>
      <c r="J1543" s="7">
        <v>262629204.74000001</v>
      </c>
      <c r="K1543" s="24"/>
    </row>
    <row r="1544" spans="2:11" ht="16.5" thickTop="1" thickBot="1" x14ac:dyDescent="0.3">
      <c r="B1544" s="13" t="s">
        <v>49</v>
      </c>
      <c r="C1544" s="39">
        <v>30</v>
      </c>
      <c r="D1544" s="7">
        <v>0.1</v>
      </c>
      <c r="E1544" s="7">
        <v>44078.89</v>
      </c>
      <c r="F1544" s="7">
        <v>0.17</v>
      </c>
      <c r="G1544" s="7">
        <v>0</v>
      </c>
      <c r="H1544" s="7">
        <v>90.18</v>
      </c>
      <c r="I1544" s="7">
        <v>0</v>
      </c>
      <c r="J1544" s="7">
        <v>22463.81</v>
      </c>
      <c r="K1544" s="24"/>
    </row>
    <row r="1545" spans="2:11" ht="16.5" thickTop="1" thickBot="1" x14ac:dyDescent="0.3">
      <c r="B1545" s="13" t="s">
        <v>12</v>
      </c>
      <c r="C1545" s="39">
        <v>40</v>
      </c>
      <c r="D1545" s="7">
        <v>0</v>
      </c>
      <c r="E1545" s="7">
        <v>0</v>
      </c>
      <c r="F1545" s="7">
        <v>0</v>
      </c>
      <c r="G1545" s="7">
        <v>0</v>
      </c>
      <c r="H1545" s="7">
        <v>0</v>
      </c>
      <c r="I1545" s="7">
        <v>0</v>
      </c>
      <c r="J1545" s="7">
        <v>0</v>
      </c>
      <c r="K1545" s="24"/>
    </row>
    <row r="1546" spans="2:11" ht="16.5" thickTop="1" thickBot="1" x14ac:dyDescent="0.3">
      <c r="B1546" s="13" t="s">
        <v>50</v>
      </c>
      <c r="C1546" s="39">
        <v>50</v>
      </c>
      <c r="D1546" s="7">
        <v>0.1</v>
      </c>
      <c r="E1546" s="7">
        <v>44078.89</v>
      </c>
      <c r="F1546" s="7">
        <v>0.17</v>
      </c>
      <c r="G1546" s="7">
        <v>0</v>
      </c>
      <c r="H1546" s="7">
        <v>90.18</v>
      </c>
      <c r="I1546" s="7">
        <v>0</v>
      </c>
      <c r="J1546" s="7">
        <v>22463.81</v>
      </c>
      <c r="K1546" s="24"/>
    </row>
    <row r="1547" spans="2:11" ht="16.5" thickTop="1" thickBot="1" x14ac:dyDescent="0.3">
      <c r="B1547" s="12" t="s">
        <v>669</v>
      </c>
      <c r="C1547" s="39"/>
      <c r="D1547" s="7"/>
      <c r="E1547" s="7"/>
      <c r="F1547" s="7"/>
      <c r="G1547" s="7"/>
      <c r="H1547" s="7"/>
      <c r="I1547" s="7"/>
      <c r="J1547" s="7"/>
      <c r="K1547" s="24"/>
    </row>
    <row r="1548" spans="2:11" ht="16.5" thickTop="1" thickBot="1" x14ac:dyDescent="0.3">
      <c r="B1548" s="13" t="s">
        <v>47</v>
      </c>
      <c r="C1548" s="39">
        <v>10</v>
      </c>
      <c r="D1548" s="7">
        <v>124596629</v>
      </c>
      <c r="E1548" s="7">
        <v>127039604</v>
      </c>
      <c r="F1548" s="7">
        <v>131744226</v>
      </c>
      <c r="G1548" s="7">
        <v>147073685</v>
      </c>
      <c r="H1548" s="7">
        <v>154964143</v>
      </c>
      <c r="I1548" s="7">
        <v>167370947</v>
      </c>
      <c r="J1548" s="7">
        <v>184400682.03999999</v>
      </c>
      <c r="K1548" s="24"/>
    </row>
    <row r="1549" spans="2:11" ht="16.5" thickTop="1" thickBot="1" x14ac:dyDescent="0.3">
      <c r="B1549" s="13" t="s">
        <v>48</v>
      </c>
      <c r="C1549" s="39">
        <v>20</v>
      </c>
      <c r="D1549" s="7">
        <v>124596208.5</v>
      </c>
      <c r="E1549" s="7">
        <v>127039603.2</v>
      </c>
      <c r="F1549" s="7">
        <v>131744225.33</v>
      </c>
      <c r="G1549" s="7">
        <v>147073645.68000001</v>
      </c>
      <c r="H1549" s="7">
        <v>154964143</v>
      </c>
      <c r="I1549" s="7">
        <v>167264378</v>
      </c>
      <c r="J1549" s="7">
        <v>183403136.53999999</v>
      </c>
      <c r="K1549" s="24"/>
    </row>
    <row r="1550" spans="2:11" ht="16.5" thickTop="1" thickBot="1" x14ac:dyDescent="0.3">
      <c r="B1550" s="13" t="s">
        <v>49</v>
      </c>
      <c r="C1550" s="39">
        <v>30</v>
      </c>
      <c r="D1550" s="7">
        <v>420.5</v>
      </c>
      <c r="E1550" s="7">
        <v>0.83</v>
      </c>
      <c r="F1550" s="7">
        <v>0.67</v>
      </c>
      <c r="G1550" s="7">
        <v>39.32</v>
      </c>
      <c r="H1550" s="7">
        <v>0</v>
      </c>
      <c r="I1550" s="7">
        <v>106569</v>
      </c>
      <c r="J1550" s="7">
        <v>997545.5</v>
      </c>
      <c r="K1550" s="24"/>
    </row>
    <row r="1551" spans="2:11" ht="16.5" thickTop="1" thickBot="1" x14ac:dyDescent="0.3">
      <c r="B1551" s="13" t="s">
        <v>12</v>
      </c>
      <c r="C1551" s="39">
        <v>40</v>
      </c>
      <c r="D1551" s="7">
        <v>0</v>
      </c>
      <c r="E1551" s="7">
        <v>0</v>
      </c>
      <c r="F1551" s="7">
        <v>0</v>
      </c>
      <c r="G1551" s="7">
        <v>0</v>
      </c>
      <c r="H1551" s="7">
        <v>0</v>
      </c>
      <c r="I1551" s="7">
        <v>0</v>
      </c>
      <c r="J1551" s="7">
        <v>0</v>
      </c>
      <c r="K1551" s="24"/>
    </row>
    <row r="1552" spans="2:11" ht="16.5" thickTop="1" thickBot="1" x14ac:dyDescent="0.3">
      <c r="B1552" s="13" t="s">
        <v>50</v>
      </c>
      <c r="C1552" s="39">
        <v>50</v>
      </c>
      <c r="D1552" s="7">
        <v>420.5</v>
      </c>
      <c r="E1552" s="7">
        <v>0.83</v>
      </c>
      <c r="F1552" s="7">
        <v>0.67</v>
      </c>
      <c r="G1552" s="7">
        <v>39.32</v>
      </c>
      <c r="H1552" s="7">
        <v>0</v>
      </c>
      <c r="I1552" s="7">
        <v>106569</v>
      </c>
      <c r="J1552" s="7">
        <v>997545.5</v>
      </c>
      <c r="K1552" s="24"/>
    </row>
    <row r="1553" spans="2:11" ht="16.5" thickTop="1" thickBot="1" x14ac:dyDescent="0.3">
      <c r="B1553" s="12" t="s">
        <v>671</v>
      </c>
      <c r="C1553" s="39"/>
      <c r="D1553" s="7"/>
      <c r="E1553" s="7"/>
      <c r="F1553" s="7"/>
      <c r="G1553" s="7"/>
      <c r="H1553" s="7"/>
      <c r="I1553" s="7"/>
      <c r="J1553" s="7"/>
      <c r="K1553" s="24"/>
    </row>
    <row r="1554" spans="2:11" ht="16.5" thickTop="1" thickBot="1" x14ac:dyDescent="0.3">
      <c r="B1554" s="13" t="s">
        <v>47</v>
      </c>
      <c r="C1554" s="39">
        <v>10</v>
      </c>
      <c r="D1554" s="7">
        <v>17157242</v>
      </c>
      <c r="E1554" s="7">
        <v>15444157</v>
      </c>
      <c r="F1554" s="7">
        <v>13603288</v>
      </c>
      <c r="G1554" s="7">
        <v>12814383</v>
      </c>
      <c r="H1554" s="7">
        <v>13478085</v>
      </c>
      <c r="I1554" s="7">
        <v>13699520</v>
      </c>
      <c r="J1554" s="7">
        <v>14889543</v>
      </c>
      <c r="K1554" s="24"/>
    </row>
    <row r="1555" spans="2:11" ht="16.5" thickTop="1" thickBot="1" x14ac:dyDescent="0.3">
      <c r="B1555" s="13" t="s">
        <v>48</v>
      </c>
      <c r="C1555" s="39">
        <v>20</v>
      </c>
      <c r="D1555" s="7">
        <v>17157242</v>
      </c>
      <c r="E1555" s="7">
        <v>15318668.74</v>
      </c>
      <c r="F1555" s="7">
        <v>13603288</v>
      </c>
      <c r="G1555" s="7">
        <v>12814336.49</v>
      </c>
      <c r="H1555" s="7">
        <v>13478085</v>
      </c>
      <c r="I1555" s="7">
        <v>13699520</v>
      </c>
      <c r="J1555" s="7">
        <v>14889543</v>
      </c>
      <c r="K1555" s="24"/>
    </row>
    <row r="1556" spans="2:11" ht="16.5" thickTop="1" thickBot="1" x14ac:dyDescent="0.3">
      <c r="B1556" s="13" t="s">
        <v>49</v>
      </c>
      <c r="C1556" s="39">
        <v>30</v>
      </c>
      <c r="D1556" s="7">
        <v>0</v>
      </c>
      <c r="E1556" s="7">
        <v>125488.26</v>
      </c>
      <c r="F1556" s="7">
        <v>0</v>
      </c>
      <c r="G1556" s="7">
        <v>46.51</v>
      </c>
      <c r="H1556" s="7">
        <v>0</v>
      </c>
      <c r="I1556" s="7">
        <v>0</v>
      </c>
      <c r="J1556" s="7">
        <v>0</v>
      </c>
      <c r="K1556" s="24"/>
    </row>
    <row r="1557" spans="2:11" ht="16.5" thickTop="1" thickBot="1" x14ac:dyDescent="0.3">
      <c r="B1557" s="13" t="s">
        <v>12</v>
      </c>
      <c r="C1557" s="39">
        <v>40</v>
      </c>
      <c r="D1557" s="7">
        <v>0</v>
      </c>
      <c r="E1557" s="7">
        <v>0</v>
      </c>
      <c r="F1557" s="7">
        <v>0</v>
      </c>
      <c r="G1557" s="7">
        <v>0</v>
      </c>
      <c r="H1557" s="7">
        <v>0</v>
      </c>
      <c r="I1557" s="7">
        <v>0</v>
      </c>
      <c r="J1557" s="7">
        <v>0</v>
      </c>
      <c r="K1557" s="24"/>
    </row>
    <row r="1558" spans="2:11" ht="16.5" thickTop="1" thickBot="1" x14ac:dyDescent="0.3">
      <c r="B1558" s="13" t="s">
        <v>50</v>
      </c>
      <c r="C1558" s="39">
        <v>50</v>
      </c>
      <c r="D1558" s="7">
        <v>0</v>
      </c>
      <c r="E1558" s="7">
        <v>125488.26</v>
      </c>
      <c r="F1558" s="7">
        <v>0</v>
      </c>
      <c r="G1558" s="7">
        <v>46.51</v>
      </c>
      <c r="H1558" s="7">
        <v>0</v>
      </c>
      <c r="I1558" s="7">
        <v>0</v>
      </c>
      <c r="J1558" s="7">
        <v>0</v>
      </c>
      <c r="K1558" s="24"/>
    </row>
    <row r="1559" spans="2:11" ht="16.5" thickTop="1" thickBot="1" x14ac:dyDescent="0.3">
      <c r="B1559" s="12" t="s">
        <v>657</v>
      </c>
      <c r="C1559" s="39"/>
      <c r="D1559" s="7"/>
      <c r="E1559" s="7"/>
      <c r="F1559" s="7"/>
      <c r="G1559" s="7"/>
      <c r="H1559" s="7"/>
      <c r="I1559" s="7"/>
      <c r="J1559" s="7"/>
      <c r="K1559" s="24"/>
    </row>
    <row r="1560" spans="2:11" ht="16.5" thickTop="1" thickBot="1" x14ac:dyDescent="0.3">
      <c r="B1560" s="13" t="s">
        <v>47</v>
      </c>
      <c r="C1560" s="39">
        <v>10</v>
      </c>
      <c r="D1560" s="7">
        <v>20456141</v>
      </c>
      <c r="E1560" s="7">
        <v>23455181</v>
      </c>
      <c r="F1560" s="7">
        <v>23530181</v>
      </c>
      <c r="G1560" s="7">
        <v>26372734</v>
      </c>
      <c r="H1560" s="7">
        <v>28372734</v>
      </c>
      <c r="I1560" s="7">
        <v>28622734</v>
      </c>
      <c r="J1560" s="7">
        <v>41872734</v>
      </c>
      <c r="K1560" s="24"/>
    </row>
    <row r="1561" spans="2:11" ht="16.5" thickTop="1" thickBot="1" x14ac:dyDescent="0.3">
      <c r="B1561" s="13" t="s">
        <v>48</v>
      </c>
      <c r="C1561" s="39">
        <v>20</v>
      </c>
      <c r="D1561" s="7">
        <v>19523021.120000001</v>
      </c>
      <c r="E1561" s="7">
        <v>19414748.030000001</v>
      </c>
      <c r="F1561" s="7">
        <v>20835237.399999999</v>
      </c>
      <c r="G1561" s="7">
        <v>24383720.280000001</v>
      </c>
      <c r="H1561" s="7">
        <v>22790614.27</v>
      </c>
      <c r="I1561" s="7">
        <v>25863378.600000001</v>
      </c>
      <c r="J1561" s="7">
        <v>32283044.699999999</v>
      </c>
      <c r="K1561" s="24"/>
    </row>
    <row r="1562" spans="2:11" ht="16.5" thickTop="1" thickBot="1" x14ac:dyDescent="0.3">
      <c r="B1562" s="13" t="s">
        <v>49</v>
      </c>
      <c r="C1562" s="39">
        <v>30</v>
      </c>
      <c r="D1562" s="7">
        <v>933119.88</v>
      </c>
      <c r="E1562" s="7">
        <v>4040432.97</v>
      </c>
      <c r="F1562" s="7">
        <v>2694943.6</v>
      </c>
      <c r="G1562" s="7">
        <v>1989013.72</v>
      </c>
      <c r="H1562" s="7">
        <v>5582119.7300000004</v>
      </c>
      <c r="I1562" s="7">
        <v>2759355.4</v>
      </c>
      <c r="J1562" s="7">
        <v>9589689.3000000007</v>
      </c>
      <c r="K1562" s="24"/>
    </row>
    <row r="1563" spans="2:11" ht="16.5" thickTop="1" thickBot="1" x14ac:dyDescent="0.3">
      <c r="B1563" s="13" t="s">
        <v>12</v>
      </c>
      <c r="C1563" s="39">
        <v>40</v>
      </c>
      <c r="D1563" s="7">
        <v>0</v>
      </c>
      <c r="E1563" s="7">
        <v>0</v>
      </c>
      <c r="F1563" s="7">
        <v>0</v>
      </c>
      <c r="G1563" s="7">
        <v>0</v>
      </c>
      <c r="H1563" s="7">
        <v>0</v>
      </c>
      <c r="I1563" s="7">
        <v>0</v>
      </c>
      <c r="J1563" s="7">
        <v>0</v>
      </c>
      <c r="K1563" s="24"/>
    </row>
    <row r="1564" spans="2:11" ht="16.5" thickTop="1" thickBot="1" x14ac:dyDescent="0.3">
      <c r="B1564" s="13" t="s">
        <v>50</v>
      </c>
      <c r="C1564" s="39">
        <v>50</v>
      </c>
      <c r="D1564" s="7">
        <v>933119.88</v>
      </c>
      <c r="E1564" s="7">
        <v>4040432.97</v>
      </c>
      <c r="F1564" s="7">
        <v>2694943.6</v>
      </c>
      <c r="G1564" s="7">
        <v>1989013.72</v>
      </c>
      <c r="H1564" s="7">
        <v>5582119.7300000004</v>
      </c>
      <c r="I1564" s="7">
        <v>2759355.4</v>
      </c>
      <c r="J1564" s="7">
        <v>9589689.3000000007</v>
      </c>
      <c r="K1564" s="24"/>
    </row>
    <row r="1565" spans="2:11" ht="16.5" thickTop="1" thickBot="1" x14ac:dyDescent="0.3">
      <c r="B1565" s="12" t="s">
        <v>673</v>
      </c>
      <c r="C1565" s="39"/>
      <c r="D1565" s="7"/>
      <c r="E1565" s="7"/>
      <c r="F1565" s="7"/>
      <c r="G1565" s="7"/>
      <c r="H1565" s="7"/>
      <c r="I1565" s="7"/>
      <c r="J1565" s="7"/>
      <c r="K1565" s="24"/>
    </row>
    <row r="1566" spans="2:11" ht="16.5" thickTop="1" thickBot="1" x14ac:dyDescent="0.3">
      <c r="B1566" s="13" t="s">
        <v>47</v>
      </c>
      <c r="C1566" s="39">
        <v>10</v>
      </c>
      <c r="D1566" s="7">
        <v>118060119</v>
      </c>
      <c r="E1566" s="7">
        <v>120134515</v>
      </c>
      <c r="F1566" s="7">
        <v>106880332</v>
      </c>
      <c r="G1566" s="7">
        <v>114339163</v>
      </c>
      <c r="H1566" s="7">
        <v>143143135</v>
      </c>
      <c r="I1566" s="7">
        <v>147357256</v>
      </c>
      <c r="J1566" s="7">
        <v>157405447</v>
      </c>
      <c r="K1566" s="24"/>
    </row>
    <row r="1567" spans="2:11" ht="16.5" thickTop="1" thickBot="1" x14ac:dyDescent="0.3">
      <c r="B1567" s="13" t="s">
        <v>48</v>
      </c>
      <c r="C1567" s="39">
        <v>20</v>
      </c>
      <c r="D1567" s="7">
        <v>118060119</v>
      </c>
      <c r="E1567" s="7">
        <v>114565162.40000001</v>
      </c>
      <c r="F1567" s="7">
        <v>106877397.59</v>
      </c>
      <c r="G1567" s="7">
        <v>103180108.52</v>
      </c>
      <c r="H1567" s="7">
        <v>109286382.83</v>
      </c>
      <c r="I1567" s="7">
        <v>120228982.66</v>
      </c>
      <c r="J1567" s="7">
        <v>129142570.25</v>
      </c>
      <c r="K1567" s="24"/>
    </row>
    <row r="1568" spans="2:11" ht="16.5" thickTop="1" thickBot="1" x14ac:dyDescent="0.3">
      <c r="B1568" s="13" t="s">
        <v>49</v>
      </c>
      <c r="C1568" s="39">
        <v>30</v>
      </c>
      <c r="D1568" s="7">
        <v>0</v>
      </c>
      <c r="E1568" s="7">
        <v>5569352.6500000004</v>
      </c>
      <c r="F1568" s="7">
        <v>2934.41</v>
      </c>
      <c r="G1568" s="7">
        <v>11159054.48</v>
      </c>
      <c r="H1568" s="7">
        <v>33856752.170000002</v>
      </c>
      <c r="I1568" s="7">
        <v>27128273.34</v>
      </c>
      <c r="J1568" s="7">
        <v>28262876.75</v>
      </c>
      <c r="K1568" s="24"/>
    </row>
    <row r="1569" spans="2:11" ht="16.5" thickTop="1" thickBot="1" x14ac:dyDescent="0.3">
      <c r="B1569" s="13" t="s">
        <v>12</v>
      </c>
      <c r="C1569" s="39">
        <v>40</v>
      </c>
      <c r="D1569" s="7">
        <v>0</v>
      </c>
      <c r="E1569" s="7">
        <v>0</v>
      </c>
      <c r="F1569" s="7">
        <v>0</v>
      </c>
      <c r="G1569" s="7">
        <v>0</v>
      </c>
      <c r="H1569" s="7">
        <v>0</v>
      </c>
      <c r="I1569" s="7">
        <v>7121181</v>
      </c>
      <c r="J1569" s="7">
        <v>7621181</v>
      </c>
      <c r="K1569" s="24"/>
    </row>
    <row r="1570" spans="2:11" ht="16.5" thickTop="1" thickBot="1" x14ac:dyDescent="0.3">
      <c r="B1570" s="13" t="s">
        <v>50</v>
      </c>
      <c r="C1570" s="39">
        <v>50</v>
      </c>
      <c r="D1570" s="7">
        <v>0</v>
      </c>
      <c r="E1570" s="7">
        <v>5569352.6500000004</v>
      </c>
      <c r="F1570" s="7">
        <v>2934.41</v>
      </c>
      <c r="G1570" s="7">
        <v>11159054.48</v>
      </c>
      <c r="H1570" s="7">
        <v>33856752.170000002</v>
      </c>
      <c r="I1570" s="7">
        <v>20007092.34</v>
      </c>
      <c r="J1570" s="7">
        <v>20641695.75</v>
      </c>
      <c r="K1570" s="24"/>
    </row>
    <row r="1571" spans="2:11" ht="16.5" thickTop="1" thickBot="1" x14ac:dyDescent="0.3">
      <c r="B1571" s="12" t="s">
        <v>675</v>
      </c>
      <c r="C1571" s="39"/>
      <c r="D1571" s="7"/>
      <c r="E1571" s="7"/>
      <c r="F1571" s="7"/>
      <c r="G1571" s="7"/>
      <c r="H1571" s="7"/>
      <c r="I1571" s="7"/>
      <c r="J1571" s="7"/>
      <c r="K1571" s="24"/>
    </row>
    <row r="1572" spans="2:11" ht="16.5" thickTop="1" thickBot="1" x14ac:dyDescent="0.3">
      <c r="B1572" s="13" t="s">
        <v>47</v>
      </c>
      <c r="C1572" s="39">
        <v>10</v>
      </c>
      <c r="D1572" s="7">
        <v>500000</v>
      </c>
      <c r="E1572" s="7">
        <v>500000</v>
      </c>
      <c r="F1572" s="7">
        <v>500000</v>
      </c>
      <c r="G1572" s="7">
        <v>500000</v>
      </c>
      <c r="H1572" s="7">
        <v>500000</v>
      </c>
      <c r="I1572" s="7">
        <v>500000</v>
      </c>
      <c r="J1572" s="7">
        <v>500000</v>
      </c>
      <c r="K1572" s="24"/>
    </row>
    <row r="1573" spans="2:11" ht="16.5" thickTop="1" thickBot="1" x14ac:dyDescent="0.3">
      <c r="B1573" s="13" t="s">
        <v>48</v>
      </c>
      <c r="C1573" s="39">
        <v>20</v>
      </c>
      <c r="D1573" s="7">
        <v>336678.48</v>
      </c>
      <c r="E1573" s="7">
        <v>321929.14</v>
      </c>
      <c r="F1573" s="7">
        <v>286134.96000000002</v>
      </c>
      <c r="G1573" s="7">
        <v>298167.15999999997</v>
      </c>
      <c r="H1573" s="7">
        <v>286526.88</v>
      </c>
      <c r="I1573" s="7">
        <v>258150.65</v>
      </c>
      <c r="J1573" s="7">
        <v>224727.09</v>
      </c>
      <c r="K1573" s="24"/>
    </row>
    <row r="1574" spans="2:11" ht="16.5" thickTop="1" thickBot="1" x14ac:dyDescent="0.3">
      <c r="B1574" s="13" t="s">
        <v>49</v>
      </c>
      <c r="C1574" s="39">
        <v>30</v>
      </c>
      <c r="D1574" s="7">
        <v>163321.51999999999</v>
      </c>
      <c r="E1574" s="7">
        <v>178070.86</v>
      </c>
      <c r="F1574" s="7">
        <v>213865.04</v>
      </c>
      <c r="G1574" s="7">
        <v>201832.84</v>
      </c>
      <c r="H1574" s="7">
        <v>213473.12</v>
      </c>
      <c r="I1574" s="7">
        <v>241849.35</v>
      </c>
      <c r="J1574" s="7">
        <v>275272.90999999997</v>
      </c>
      <c r="K1574" s="24"/>
    </row>
    <row r="1575" spans="2:11" ht="16.5" thickTop="1" thickBot="1" x14ac:dyDescent="0.3">
      <c r="B1575" s="13" t="s">
        <v>12</v>
      </c>
      <c r="C1575" s="39">
        <v>40</v>
      </c>
      <c r="D1575" s="7">
        <v>0</v>
      </c>
      <c r="E1575" s="7">
        <v>0</v>
      </c>
      <c r="F1575" s="7">
        <v>0</v>
      </c>
      <c r="G1575" s="7">
        <v>0</v>
      </c>
      <c r="H1575" s="7">
        <v>0</v>
      </c>
      <c r="I1575" s="7">
        <v>0</v>
      </c>
      <c r="J1575" s="7">
        <v>0</v>
      </c>
      <c r="K1575" s="24"/>
    </row>
    <row r="1576" spans="2:11" ht="16.5" thickTop="1" thickBot="1" x14ac:dyDescent="0.3">
      <c r="B1576" s="13" t="s">
        <v>50</v>
      </c>
      <c r="C1576" s="39">
        <v>50</v>
      </c>
      <c r="D1576" s="7">
        <v>163321.51999999999</v>
      </c>
      <c r="E1576" s="7">
        <v>178070.86</v>
      </c>
      <c r="F1576" s="7">
        <v>213865.04</v>
      </c>
      <c r="G1576" s="7">
        <v>201832.84</v>
      </c>
      <c r="H1576" s="7">
        <v>213473.12</v>
      </c>
      <c r="I1576" s="7">
        <v>241849.35</v>
      </c>
      <c r="J1576" s="7">
        <v>275272.90999999997</v>
      </c>
      <c r="K1576" s="24"/>
    </row>
    <row r="1577" spans="2:11" ht="16.5" thickTop="1" thickBot="1" x14ac:dyDescent="0.3">
      <c r="B1577" s="12" t="s">
        <v>600</v>
      </c>
      <c r="C1577" s="39"/>
      <c r="D1577" s="7"/>
      <c r="E1577" s="7"/>
      <c r="F1577" s="7"/>
      <c r="G1577" s="7"/>
      <c r="H1577" s="7"/>
      <c r="I1577" s="7"/>
      <c r="J1577" s="7"/>
      <c r="K1577" s="24"/>
    </row>
    <row r="1578" spans="2:11" ht="16.5" thickTop="1" thickBot="1" x14ac:dyDescent="0.3">
      <c r="B1578" s="13" t="s">
        <v>47</v>
      </c>
      <c r="C1578" s="39">
        <v>10</v>
      </c>
      <c r="D1578" s="7">
        <v>674500</v>
      </c>
      <c r="E1578" s="7">
        <v>674500</v>
      </c>
      <c r="F1578" s="7">
        <v>1424500</v>
      </c>
      <c r="G1578" s="7">
        <v>8174500</v>
      </c>
      <c r="H1578" s="7">
        <v>6288500</v>
      </c>
      <c r="I1578" s="7">
        <v>3388500</v>
      </c>
      <c r="J1578" s="7">
        <v>8512736.5299999993</v>
      </c>
      <c r="K1578" s="24"/>
    </row>
    <row r="1579" spans="2:11" ht="16.5" thickTop="1" thickBot="1" x14ac:dyDescent="0.3">
      <c r="B1579" s="13" t="s">
        <v>48</v>
      </c>
      <c r="C1579" s="39">
        <v>20</v>
      </c>
      <c r="D1579" s="7">
        <v>620555.46</v>
      </c>
      <c r="E1579" s="7">
        <v>614014.51</v>
      </c>
      <c r="F1579" s="7">
        <v>808148.45</v>
      </c>
      <c r="G1579" s="7">
        <v>8066652.6600000001</v>
      </c>
      <c r="H1579" s="7">
        <v>6094950.9400000004</v>
      </c>
      <c r="I1579" s="7">
        <v>3112577.81</v>
      </c>
      <c r="J1579" s="7">
        <v>6211646.3200000003</v>
      </c>
      <c r="K1579" s="24"/>
    </row>
    <row r="1580" spans="2:11" ht="16.5" thickTop="1" thickBot="1" x14ac:dyDescent="0.3">
      <c r="B1580" s="13" t="s">
        <v>49</v>
      </c>
      <c r="C1580" s="39">
        <v>30</v>
      </c>
      <c r="D1580" s="7">
        <v>53944.54</v>
      </c>
      <c r="E1580" s="7">
        <v>60485.49</v>
      </c>
      <c r="F1580" s="7">
        <v>616351.55000000005</v>
      </c>
      <c r="G1580" s="7">
        <v>107847.34</v>
      </c>
      <c r="H1580" s="7">
        <v>193549.06</v>
      </c>
      <c r="I1580" s="7">
        <v>275922.19</v>
      </c>
      <c r="J1580" s="7">
        <v>2301090.21</v>
      </c>
      <c r="K1580" s="24"/>
    </row>
    <row r="1581" spans="2:11" ht="16.5" thickTop="1" thickBot="1" x14ac:dyDescent="0.3">
      <c r="B1581" s="13" t="s">
        <v>12</v>
      </c>
      <c r="C1581" s="39">
        <v>40</v>
      </c>
      <c r="D1581" s="7">
        <v>0</v>
      </c>
      <c r="E1581" s="7">
        <v>0</v>
      </c>
      <c r="F1581" s="7">
        <v>500000</v>
      </c>
      <c r="G1581" s="7">
        <v>0</v>
      </c>
      <c r="H1581" s="7">
        <v>0</v>
      </c>
      <c r="I1581" s="7">
        <v>0</v>
      </c>
      <c r="J1581" s="7">
        <v>300000</v>
      </c>
      <c r="K1581" s="24"/>
    </row>
    <row r="1582" spans="2:11" ht="16.5" thickTop="1" thickBot="1" x14ac:dyDescent="0.3">
      <c r="B1582" s="13" t="s">
        <v>50</v>
      </c>
      <c r="C1582" s="39">
        <v>50</v>
      </c>
      <c r="D1582" s="7">
        <v>53944.54</v>
      </c>
      <c r="E1582" s="7">
        <v>60485.49</v>
      </c>
      <c r="F1582" s="7">
        <v>116351.55</v>
      </c>
      <c r="G1582" s="7">
        <v>107847.34</v>
      </c>
      <c r="H1582" s="7">
        <v>193549.06</v>
      </c>
      <c r="I1582" s="7">
        <v>275922.19</v>
      </c>
      <c r="J1582" s="7">
        <v>2001090.21</v>
      </c>
      <c r="K1582" s="24"/>
    </row>
    <row r="1583" spans="2:11" ht="16.5" thickTop="1" thickBot="1" x14ac:dyDescent="0.3">
      <c r="B1583" s="12" t="s">
        <v>586</v>
      </c>
      <c r="C1583" s="39"/>
      <c r="D1583" s="7"/>
      <c r="E1583" s="7"/>
      <c r="F1583" s="7"/>
      <c r="G1583" s="7"/>
      <c r="H1583" s="7"/>
      <c r="I1583" s="7"/>
      <c r="J1583" s="7"/>
      <c r="K1583" s="24"/>
    </row>
    <row r="1584" spans="2:11" ht="16.5" thickTop="1" thickBot="1" x14ac:dyDescent="0.3">
      <c r="B1584" s="13" t="s">
        <v>47</v>
      </c>
      <c r="C1584" s="39">
        <v>10</v>
      </c>
      <c r="D1584" s="7">
        <v>45414215</v>
      </c>
      <c r="E1584" s="7">
        <v>50598175</v>
      </c>
      <c r="F1584" s="7">
        <v>45876728</v>
      </c>
      <c r="G1584" s="7">
        <v>52865384</v>
      </c>
      <c r="H1584" s="7">
        <v>56219696</v>
      </c>
      <c r="I1584" s="7">
        <v>61650421</v>
      </c>
      <c r="J1584" s="7">
        <v>65546518</v>
      </c>
      <c r="K1584" s="24"/>
    </row>
    <row r="1585" spans="2:11" ht="16.5" thickTop="1" thickBot="1" x14ac:dyDescent="0.3">
      <c r="B1585" s="13" t="s">
        <v>48</v>
      </c>
      <c r="C1585" s="39">
        <v>20</v>
      </c>
      <c r="D1585" s="7">
        <v>45414141.060000002</v>
      </c>
      <c r="E1585" s="7">
        <v>50598174.390000001</v>
      </c>
      <c r="F1585" s="7">
        <v>45751727.829999998</v>
      </c>
      <c r="G1585" s="7">
        <v>52865384</v>
      </c>
      <c r="H1585" s="7">
        <v>56219696</v>
      </c>
      <c r="I1585" s="7">
        <v>61350664.960000001</v>
      </c>
      <c r="J1585" s="7">
        <v>61796518</v>
      </c>
      <c r="K1585" s="24"/>
    </row>
    <row r="1586" spans="2:11" ht="16.5" thickTop="1" thickBot="1" x14ac:dyDescent="0.3">
      <c r="B1586" s="13" t="s">
        <v>49</v>
      </c>
      <c r="C1586" s="39">
        <v>30</v>
      </c>
      <c r="D1586" s="7">
        <v>73.94</v>
      </c>
      <c r="E1586" s="7">
        <v>0.61</v>
      </c>
      <c r="F1586" s="7">
        <v>125000.17</v>
      </c>
      <c r="G1586" s="7">
        <v>0</v>
      </c>
      <c r="H1586" s="7">
        <v>0</v>
      </c>
      <c r="I1586" s="7">
        <v>299756.03999999998</v>
      </c>
      <c r="J1586" s="7">
        <v>3750000</v>
      </c>
      <c r="K1586" s="24"/>
    </row>
    <row r="1587" spans="2:11" ht="16.5" thickTop="1" thickBot="1" x14ac:dyDescent="0.3">
      <c r="B1587" s="13" t="s">
        <v>12</v>
      </c>
      <c r="C1587" s="39">
        <v>40</v>
      </c>
      <c r="D1587" s="7">
        <v>0</v>
      </c>
      <c r="E1587" s="7">
        <v>0</v>
      </c>
      <c r="F1587" s="7">
        <v>125000</v>
      </c>
      <c r="G1587" s="7">
        <v>0</v>
      </c>
      <c r="H1587" s="7">
        <v>0</v>
      </c>
      <c r="I1587" s="7">
        <v>0</v>
      </c>
      <c r="J1587" s="7">
        <v>3500000</v>
      </c>
      <c r="K1587" s="24"/>
    </row>
    <row r="1588" spans="2:11" ht="16.5" thickTop="1" thickBot="1" x14ac:dyDescent="0.3">
      <c r="B1588" s="13" t="s">
        <v>50</v>
      </c>
      <c r="C1588" s="39">
        <v>50</v>
      </c>
      <c r="D1588" s="7">
        <v>73.94</v>
      </c>
      <c r="E1588" s="7">
        <v>0.61</v>
      </c>
      <c r="F1588" s="7">
        <v>0.17</v>
      </c>
      <c r="G1588" s="7">
        <v>0</v>
      </c>
      <c r="H1588" s="7">
        <v>0</v>
      </c>
      <c r="I1588" s="7">
        <v>299756.03999999998</v>
      </c>
      <c r="J1588" s="7">
        <v>250000</v>
      </c>
      <c r="K1588" s="24"/>
    </row>
    <row r="1589" spans="2:11" ht="16.5" thickTop="1" thickBot="1" x14ac:dyDescent="0.3">
      <c r="B1589" s="12" t="s">
        <v>626</v>
      </c>
      <c r="C1589" s="39"/>
      <c r="D1589" s="7"/>
      <c r="E1589" s="7"/>
      <c r="F1589" s="7"/>
      <c r="G1589" s="7"/>
      <c r="H1589" s="7"/>
      <c r="I1589" s="7"/>
      <c r="J1589" s="7"/>
      <c r="K1589" s="24"/>
    </row>
    <row r="1590" spans="2:11" ht="16.5" thickTop="1" thickBot="1" x14ac:dyDescent="0.3">
      <c r="B1590" s="13" t="s">
        <v>47</v>
      </c>
      <c r="C1590" s="39">
        <v>10</v>
      </c>
      <c r="D1590" s="7">
        <v>3880473</v>
      </c>
      <c r="E1590" s="7">
        <v>3958596</v>
      </c>
      <c r="F1590" s="7">
        <v>6554217</v>
      </c>
      <c r="G1590" s="7">
        <v>9728878</v>
      </c>
      <c r="H1590" s="7">
        <v>10323025.02</v>
      </c>
      <c r="I1590" s="7">
        <v>9637255.6699999999</v>
      </c>
      <c r="J1590" s="7">
        <v>9352488</v>
      </c>
      <c r="K1590" s="24"/>
    </row>
    <row r="1591" spans="2:11" ht="16.5" thickTop="1" thickBot="1" x14ac:dyDescent="0.3">
      <c r="B1591" s="13" t="s">
        <v>48</v>
      </c>
      <c r="C1591" s="39">
        <v>20</v>
      </c>
      <c r="D1591" s="7">
        <v>3880224.24</v>
      </c>
      <c r="E1591" s="7">
        <v>3608286.12</v>
      </c>
      <c r="F1591" s="7">
        <v>4026012.89</v>
      </c>
      <c r="G1591" s="7">
        <v>7679190.9800000004</v>
      </c>
      <c r="H1591" s="7">
        <v>7416005.3499999996</v>
      </c>
      <c r="I1591" s="7">
        <v>6730604.6699999999</v>
      </c>
      <c r="J1591" s="7">
        <v>8404516.8000000007</v>
      </c>
      <c r="K1591" s="24"/>
    </row>
    <row r="1592" spans="2:11" ht="16.5" thickTop="1" thickBot="1" x14ac:dyDescent="0.3">
      <c r="B1592" s="13" t="s">
        <v>49</v>
      </c>
      <c r="C1592" s="39">
        <v>30</v>
      </c>
      <c r="D1592" s="7">
        <v>248.76</v>
      </c>
      <c r="E1592" s="7">
        <v>350309.88</v>
      </c>
      <c r="F1592" s="7">
        <v>2528204.11</v>
      </c>
      <c r="G1592" s="7">
        <v>2049687.02</v>
      </c>
      <c r="H1592" s="7">
        <v>2907019.67</v>
      </c>
      <c r="I1592" s="7">
        <v>2906651</v>
      </c>
      <c r="J1592" s="7">
        <v>947971.2</v>
      </c>
      <c r="K1592" s="24"/>
    </row>
    <row r="1593" spans="2:11" ht="16.5" thickTop="1" thickBot="1" x14ac:dyDescent="0.3">
      <c r="B1593" s="13" t="s">
        <v>12</v>
      </c>
      <c r="C1593" s="39">
        <v>40</v>
      </c>
      <c r="D1593" s="7">
        <v>0</v>
      </c>
      <c r="E1593" s="7">
        <v>0</v>
      </c>
      <c r="F1593" s="7">
        <v>2528124</v>
      </c>
      <c r="G1593" s="7">
        <v>0</v>
      </c>
      <c r="H1593" s="7">
        <v>0</v>
      </c>
      <c r="I1593" s="7">
        <v>0</v>
      </c>
      <c r="J1593" s="7">
        <v>0</v>
      </c>
      <c r="K1593" s="24"/>
    </row>
    <row r="1594" spans="2:11" ht="16.5" thickTop="1" thickBot="1" x14ac:dyDescent="0.3">
      <c r="B1594" s="13" t="s">
        <v>50</v>
      </c>
      <c r="C1594" s="39">
        <v>50</v>
      </c>
      <c r="D1594" s="7">
        <v>248.76</v>
      </c>
      <c r="E1594" s="7">
        <v>350309.88</v>
      </c>
      <c r="F1594" s="7">
        <v>80.11</v>
      </c>
      <c r="G1594" s="7">
        <v>2049687.02</v>
      </c>
      <c r="H1594" s="7">
        <v>2907019.67</v>
      </c>
      <c r="I1594" s="7">
        <v>2906651</v>
      </c>
      <c r="J1594" s="7">
        <v>947971.2</v>
      </c>
      <c r="K1594" s="24"/>
    </row>
    <row r="1595" spans="2:11" ht="16.5" thickTop="1" thickBot="1" x14ac:dyDescent="0.3">
      <c r="B1595" s="12" t="s">
        <v>606</v>
      </c>
      <c r="C1595" s="39"/>
      <c r="D1595" s="7"/>
      <c r="E1595" s="7"/>
      <c r="F1595" s="7"/>
      <c r="G1595" s="7"/>
      <c r="H1595" s="7"/>
      <c r="I1595" s="7"/>
      <c r="J1595" s="7"/>
      <c r="K1595" s="24"/>
    </row>
    <row r="1596" spans="2:11" ht="16.5" thickTop="1" thickBot="1" x14ac:dyDescent="0.3">
      <c r="B1596" s="13" t="s">
        <v>47</v>
      </c>
      <c r="C1596" s="39">
        <v>10</v>
      </c>
      <c r="D1596" s="7">
        <v>0</v>
      </c>
      <c r="E1596" s="7">
        <v>0</v>
      </c>
      <c r="F1596" s="7">
        <v>115600</v>
      </c>
      <c r="G1596" s="7">
        <v>115600</v>
      </c>
      <c r="H1596" s="7">
        <v>308851</v>
      </c>
      <c r="I1596" s="7">
        <v>308851</v>
      </c>
      <c r="J1596" s="7">
        <v>308851</v>
      </c>
      <c r="K1596" s="24"/>
    </row>
    <row r="1597" spans="2:11" ht="16.5" thickTop="1" thickBot="1" x14ac:dyDescent="0.3">
      <c r="B1597" s="13" t="s">
        <v>48</v>
      </c>
      <c r="C1597" s="39">
        <v>20</v>
      </c>
      <c r="D1597" s="7">
        <v>0</v>
      </c>
      <c r="E1597" s="7">
        <v>0</v>
      </c>
      <c r="F1597" s="7">
        <v>68914.559999999998</v>
      </c>
      <c r="G1597" s="7">
        <v>49407.9</v>
      </c>
      <c r="H1597" s="7">
        <v>156019.12</v>
      </c>
      <c r="I1597" s="7">
        <v>163224.04</v>
      </c>
      <c r="J1597" s="7">
        <v>256557.88</v>
      </c>
      <c r="K1597" s="24"/>
    </row>
    <row r="1598" spans="2:11" ht="16.5" thickTop="1" thickBot="1" x14ac:dyDescent="0.3">
      <c r="B1598" s="13" t="s">
        <v>49</v>
      </c>
      <c r="C1598" s="39">
        <v>30</v>
      </c>
      <c r="D1598" s="7">
        <v>0</v>
      </c>
      <c r="E1598" s="7">
        <v>0</v>
      </c>
      <c r="F1598" s="7">
        <v>46685.440000000002</v>
      </c>
      <c r="G1598" s="7">
        <v>66192.100000000006</v>
      </c>
      <c r="H1598" s="7">
        <v>152831.88</v>
      </c>
      <c r="I1598" s="7">
        <v>145626.96</v>
      </c>
      <c r="J1598" s="7">
        <v>52293.120000000003</v>
      </c>
      <c r="K1598" s="24"/>
    </row>
    <row r="1599" spans="2:11" ht="16.5" thickTop="1" thickBot="1" x14ac:dyDescent="0.3">
      <c r="B1599" s="13" t="s">
        <v>12</v>
      </c>
      <c r="C1599" s="39">
        <v>40</v>
      </c>
      <c r="D1599" s="7">
        <v>0</v>
      </c>
      <c r="E1599" s="7">
        <v>0</v>
      </c>
      <c r="F1599" s="7">
        <v>0</v>
      </c>
      <c r="G1599" s="7">
        <v>0</v>
      </c>
      <c r="H1599" s="7">
        <v>0</v>
      </c>
      <c r="I1599" s="7">
        <v>0</v>
      </c>
      <c r="J1599" s="7">
        <v>0</v>
      </c>
      <c r="K1599" s="24"/>
    </row>
    <row r="1600" spans="2:11" ht="16.5" thickTop="1" thickBot="1" x14ac:dyDescent="0.3">
      <c r="B1600" s="13" t="s">
        <v>50</v>
      </c>
      <c r="C1600" s="39">
        <v>50</v>
      </c>
      <c r="D1600" s="7">
        <v>0</v>
      </c>
      <c r="E1600" s="7">
        <v>0</v>
      </c>
      <c r="F1600" s="7">
        <v>46685.440000000002</v>
      </c>
      <c r="G1600" s="7">
        <v>66192.100000000006</v>
      </c>
      <c r="H1600" s="7">
        <v>152831.88</v>
      </c>
      <c r="I1600" s="7">
        <v>145626.96</v>
      </c>
      <c r="J1600" s="7">
        <v>52293.120000000003</v>
      </c>
      <c r="K1600" s="24"/>
    </row>
    <row r="1601" spans="2:11" ht="16.5" thickTop="1" thickBot="1" x14ac:dyDescent="0.3">
      <c r="B1601" s="11" t="s">
        <v>629</v>
      </c>
      <c r="C1601" s="39"/>
      <c r="D1601" s="7"/>
      <c r="E1601" s="7"/>
      <c r="F1601" s="7"/>
      <c r="G1601" s="7"/>
      <c r="H1601" s="7"/>
      <c r="I1601" s="7"/>
      <c r="J1601" s="7"/>
      <c r="K1601" s="24"/>
    </row>
    <row r="1602" spans="2:11" ht="16.5" thickTop="1" thickBot="1" x14ac:dyDescent="0.3">
      <c r="B1602" s="12" t="s">
        <v>631</v>
      </c>
      <c r="C1602" s="39"/>
      <c r="D1602" s="7"/>
      <c r="E1602" s="7"/>
      <c r="F1602" s="7"/>
      <c r="G1602" s="7"/>
      <c r="H1602" s="7"/>
      <c r="I1602" s="7"/>
      <c r="J1602" s="7"/>
      <c r="K1602" s="24"/>
    </row>
    <row r="1603" spans="2:11" ht="16.5" thickTop="1" thickBot="1" x14ac:dyDescent="0.3">
      <c r="B1603" s="13" t="s">
        <v>47</v>
      </c>
      <c r="C1603" s="39">
        <v>10</v>
      </c>
      <c r="D1603" s="7">
        <v>371821133</v>
      </c>
      <c r="E1603" s="7">
        <v>415483748</v>
      </c>
      <c r="F1603" s="7">
        <v>420536729</v>
      </c>
      <c r="G1603" s="7">
        <v>480051931</v>
      </c>
      <c r="H1603" s="7">
        <v>507561676</v>
      </c>
      <c r="I1603" s="7">
        <v>629891728</v>
      </c>
      <c r="J1603" s="7">
        <v>688800736</v>
      </c>
      <c r="K1603" s="24"/>
    </row>
    <row r="1604" spans="2:11" ht="16.5" thickTop="1" thickBot="1" x14ac:dyDescent="0.3">
      <c r="B1604" s="13" t="s">
        <v>48</v>
      </c>
      <c r="C1604" s="39">
        <v>20</v>
      </c>
      <c r="D1604" s="7">
        <v>370607836</v>
      </c>
      <c r="E1604" s="7">
        <v>413382091.10000002</v>
      </c>
      <c r="F1604" s="7">
        <v>415611890.58999997</v>
      </c>
      <c r="G1604" s="7">
        <v>475317592.79000002</v>
      </c>
      <c r="H1604" s="7">
        <v>505012673.38999999</v>
      </c>
      <c r="I1604" s="7">
        <v>620666904.63</v>
      </c>
      <c r="J1604" s="7">
        <v>685543682.84000003</v>
      </c>
      <c r="K1604" s="24"/>
    </row>
    <row r="1605" spans="2:11" ht="16.5" thickTop="1" thickBot="1" x14ac:dyDescent="0.3">
      <c r="B1605" s="13" t="s">
        <v>49</v>
      </c>
      <c r="C1605" s="39">
        <v>30</v>
      </c>
      <c r="D1605" s="7">
        <v>1213297</v>
      </c>
      <c r="E1605" s="7">
        <v>2101656.9</v>
      </c>
      <c r="F1605" s="7">
        <v>4924838.41</v>
      </c>
      <c r="G1605" s="7">
        <v>4734338.21</v>
      </c>
      <c r="H1605" s="7">
        <v>2549002.61</v>
      </c>
      <c r="I1605" s="7">
        <v>9224823.3699999992</v>
      </c>
      <c r="J1605" s="7">
        <v>3257053.16</v>
      </c>
      <c r="K1605" s="24"/>
    </row>
    <row r="1606" spans="2:11" ht="16.5" thickTop="1" thickBot="1" x14ac:dyDescent="0.3">
      <c r="B1606" s="13" t="s">
        <v>12</v>
      </c>
      <c r="C1606" s="39">
        <v>40</v>
      </c>
      <c r="D1606" s="7">
        <v>550000</v>
      </c>
      <c r="E1606" s="7">
        <v>550000</v>
      </c>
      <c r="F1606" s="7">
        <v>1100000</v>
      </c>
      <c r="G1606" s="7">
        <v>550000</v>
      </c>
      <c r="H1606" s="7">
        <v>1100000</v>
      </c>
      <c r="I1606" s="7">
        <v>275000</v>
      </c>
      <c r="J1606" s="7">
        <v>0</v>
      </c>
      <c r="K1606" s="24"/>
    </row>
    <row r="1607" spans="2:11" ht="16.5" thickTop="1" thickBot="1" x14ac:dyDescent="0.3">
      <c r="B1607" s="13" t="s">
        <v>50</v>
      </c>
      <c r="C1607" s="39">
        <v>50</v>
      </c>
      <c r="D1607" s="7">
        <v>663297</v>
      </c>
      <c r="E1607" s="7">
        <v>1551656.9</v>
      </c>
      <c r="F1607" s="7">
        <v>3824838.41</v>
      </c>
      <c r="G1607" s="7">
        <v>4184338.21</v>
      </c>
      <c r="H1607" s="7">
        <v>1449002.61</v>
      </c>
      <c r="I1607" s="7">
        <v>8949823.3699999992</v>
      </c>
      <c r="J1607" s="7">
        <v>3257053.16</v>
      </c>
      <c r="K1607" s="24"/>
    </row>
    <row r="1608" spans="2:11" ht="16.5" thickTop="1" thickBot="1" x14ac:dyDescent="0.3">
      <c r="B1608" s="11" t="s">
        <v>634</v>
      </c>
      <c r="C1608" s="39"/>
      <c r="D1608" s="7"/>
      <c r="E1608" s="7"/>
      <c r="F1608" s="7"/>
      <c r="G1608" s="7"/>
      <c r="H1608" s="7"/>
      <c r="I1608" s="7"/>
      <c r="J1608" s="7"/>
      <c r="K1608" s="24"/>
    </row>
    <row r="1609" spans="2:11" ht="16.5" thickTop="1" thickBot="1" x14ac:dyDescent="0.3">
      <c r="B1609" s="12" t="s">
        <v>402</v>
      </c>
      <c r="C1609" s="39"/>
      <c r="D1609" s="7"/>
      <c r="E1609" s="7"/>
      <c r="F1609" s="7"/>
      <c r="G1609" s="7"/>
      <c r="H1609" s="7"/>
      <c r="I1609" s="7"/>
      <c r="J1609" s="7"/>
      <c r="K1609" s="24"/>
    </row>
    <row r="1610" spans="2:11" ht="16.5" thickTop="1" thickBot="1" x14ac:dyDescent="0.3">
      <c r="B1610" s="13" t="s">
        <v>47</v>
      </c>
      <c r="C1610" s="39">
        <v>10</v>
      </c>
      <c r="D1610" s="7">
        <v>34569</v>
      </c>
      <c r="E1610" s="7">
        <v>34569</v>
      </c>
      <c r="F1610" s="7">
        <v>34569</v>
      </c>
      <c r="G1610" s="7">
        <v>69138</v>
      </c>
      <c r="H1610" s="7">
        <v>102236</v>
      </c>
      <c r="I1610" s="7">
        <v>34569</v>
      </c>
      <c r="J1610" s="7">
        <v>34569</v>
      </c>
      <c r="K1610" s="24"/>
    </row>
    <row r="1611" spans="2:11" ht="16.5" thickTop="1" thickBot="1" x14ac:dyDescent="0.3">
      <c r="B1611" s="13" t="s">
        <v>48</v>
      </c>
      <c r="C1611" s="39">
        <v>20</v>
      </c>
      <c r="D1611" s="7">
        <v>0</v>
      </c>
      <c r="E1611" s="7">
        <v>0</v>
      </c>
      <c r="F1611" s="7">
        <v>0</v>
      </c>
      <c r="G1611" s="7">
        <v>0</v>
      </c>
      <c r="H1611" s="7">
        <v>0</v>
      </c>
      <c r="I1611" s="7">
        <v>0</v>
      </c>
      <c r="J1611" s="7">
        <v>0</v>
      </c>
      <c r="K1611" s="24"/>
    </row>
    <row r="1612" spans="2:11" ht="16.5" thickTop="1" thickBot="1" x14ac:dyDescent="0.3">
      <c r="B1612" s="13" t="s">
        <v>49</v>
      </c>
      <c r="C1612" s="39">
        <v>30</v>
      </c>
      <c r="D1612" s="7">
        <v>34569</v>
      </c>
      <c r="E1612" s="7">
        <v>34569</v>
      </c>
      <c r="F1612" s="7">
        <v>34569</v>
      </c>
      <c r="G1612" s="7">
        <v>69138</v>
      </c>
      <c r="H1612" s="7">
        <v>102236</v>
      </c>
      <c r="I1612" s="7">
        <v>34569</v>
      </c>
      <c r="J1612" s="7">
        <v>34569</v>
      </c>
      <c r="K1612" s="24"/>
    </row>
    <row r="1613" spans="2:11" ht="16.5" thickTop="1" thickBot="1" x14ac:dyDescent="0.3">
      <c r="B1613" s="13" t="s">
        <v>12</v>
      </c>
      <c r="C1613" s="39">
        <v>40</v>
      </c>
      <c r="D1613" s="7">
        <v>0</v>
      </c>
      <c r="E1613" s="7">
        <v>0</v>
      </c>
      <c r="F1613" s="7">
        <v>0</v>
      </c>
      <c r="G1613" s="7">
        <v>0</v>
      </c>
      <c r="H1613" s="7">
        <v>0</v>
      </c>
      <c r="I1613" s="7">
        <v>0</v>
      </c>
      <c r="J1613" s="7">
        <v>0</v>
      </c>
      <c r="K1613" s="24"/>
    </row>
    <row r="1614" spans="2:11" ht="16.5" thickTop="1" thickBot="1" x14ac:dyDescent="0.3">
      <c r="B1614" s="13" t="s">
        <v>50</v>
      </c>
      <c r="C1614" s="39">
        <v>50</v>
      </c>
      <c r="D1614" s="7">
        <v>34569</v>
      </c>
      <c r="E1614" s="7">
        <v>34569</v>
      </c>
      <c r="F1614" s="7">
        <v>34569</v>
      </c>
      <c r="G1614" s="7">
        <v>69138</v>
      </c>
      <c r="H1614" s="7">
        <v>102236</v>
      </c>
      <c r="I1614" s="7">
        <v>34569</v>
      </c>
      <c r="J1614" s="7">
        <v>34569</v>
      </c>
      <c r="K1614" s="24"/>
    </row>
    <row r="1615" spans="2:11" ht="16.5" thickTop="1" thickBot="1" x14ac:dyDescent="0.3">
      <c r="B1615" s="12" t="s">
        <v>636</v>
      </c>
      <c r="C1615" s="39"/>
      <c r="D1615" s="7"/>
      <c r="E1615" s="7"/>
      <c r="F1615" s="7"/>
      <c r="G1615" s="7"/>
      <c r="H1615" s="7"/>
      <c r="I1615" s="7"/>
      <c r="J1615" s="7"/>
      <c r="K1615" s="24"/>
    </row>
    <row r="1616" spans="2:11" ht="16.5" thickTop="1" thickBot="1" x14ac:dyDescent="0.3">
      <c r="B1616" s="13" t="s">
        <v>47</v>
      </c>
      <c r="C1616" s="39">
        <v>10</v>
      </c>
      <c r="D1616" s="7">
        <v>20057403</v>
      </c>
      <c r="E1616" s="7">
        <v>17857403</v>
      </c>
      <c r="F1616" s="7">
        <v>17114229</v>
      </c>
      <c r="G1616" s="7">
        <v>20114353.969999999</v>
      </c>
      <c r="H1616" s="7">
        <v>21686086</v>
      </c>
      <c r="I1616" s="7">
        <v>25357975</v>
      </c>
      <c r="J1616" s="7">
        <v>24508391</v>
      </c>
      <c r="K1616" s="24"/>
    </row>
    <row r="1617" spans="2:11" ht="16.5" thickTop="1" thickBot="1" x14ac:dyDescent="0.3">
      <c r="B1617" s="13" t="s">
        <v>48</v>
      </c>
      <c r="C1617" s="39">
        <v>20</v>
      </c>
      <c r="D1617" s="7">
        <v>20055400.120000001</v>
      </c>
      <c r="E1617" s="7">
        <v>17855098.079999998</v>
      </c>
      <c r="F1617" s="7">
        <v>17114104.030000001</v>
      </c>
      <c r="G1617" s="7">
        <v>20113824.489999998</v>
      </c>
      <c r="H1617" s="7">
        <v>21684453.010000002</v>
      </c>
      <c r="I1617" s="7">
        <v>25353567</v>
      </c>
      <c r="J1617" s="7">
        <v>24053947.350000001</v>
      </c>
      <c r="K1617" s="24"/>
    </row>
    <row r="1618" spans="2:11" ht="16.5" thickTop="1" thickBot="1" x14ac:dyDescent="0.3">
      <c r="B1618" s="13" t="s">
        <v>49</v>
      </c>
      <c r="C1618" s="39">
        <v>30</v>
      </c>
      <c r="D1618" s="7">
        <v>2002.88</v>
      </c>
      <c r="E1618" s="7">
        <v>2304.92</v>
      </c>
      <c r="F1618" s="7">
        <v>124.97</v>
      </c>
      <c r="G1618" s="7">
        <v>529.48</v>
      </c>
      <c r="H1618" s="7">
        <v>1632.99</v>
      </c>
      <c r="I1618" s="7">
        <v>4408</v>
      </c>
      <c r="J1618" s="7">
        <v>454443.65</v>
      </c>
      <c r="K1618" s="24"/>
    </row>
    <row r="1619" spans="2:11" ht="16.5" thickTop="1" thickBot="1" x14ac:dyDescent="0.3">
      <c r="B1619" s="13" t="s">
        <v>12</v>
      </c>
      <c r="C1619" s="39">
        <v>40</v>
      </c>
      <c r="D1619" s="7">
        <v>0</v>
      </c>
      <c r="E1619" s="7">
        <v>0</v>
      </c>
      <c r="F1619" s="7">
        <v>0</v>
      </c>
      <c r="G1619" s="7">
        <v>0</v>
      </c>
      <c r="H1619" s="7">
        <v>0</v>
      </c>
      <c r="I1619" s="7">
        <v>0</v>
      </c>
      <c r="J1619" s="7">
        <v>0</v>
      </c>
      <c r="K1619" s="24"/>
    </row>
    <row r="1620" spans="2:11" ht="16.5" thickTop="1" thickBot="1" x14ac:dyDescent="0.3">
      <c r="B1620" s="13" t="s">
        <v>50</v>
      </c>
      <c r="C1620" s="39">
        <v>50</v>
      </c>
      <c r="D1620" s="7">
        <v>2002.88</v>
      </c>
      <c r="E1620" s="7">
        <v>2304.92</v>
      </c>
      <c r="F1620" s="7">
        <v>124.97</v>
      </c>
      <c r="G1620" s="7">
        <v>529.48</v>
      </c>
      <c r="H1620" s="7">
        <v>1632.99</v>
      </c>
      <c r="I1620" s="7">
        <v>4408</v>
      </c>
      <c r="J1620" s="7">
        <v>454443.65</v>
      </c>
      <c r="K1620" s="24"/>
    </row>
    <row r="1621" spans="2:11" ht="16.5" thickTop="1" thickBot="1" x14ac:dyDescent="0.3">
      <c r="B1621" s="12" t="s">
        <v>638</v>
      </c>
      <c r="C1621" s="39"/>
      <c r="D1621" s="7"/>
      <c r="E1621" s="7"/>
      <c r="F1621" s="7"/>
      <c r="G1621" s="7"/>
      <c r="H1621" s="7"/>
      <c r="I1621" s="7"/>
      <c r="J1621" s="7"/>
      <c r="K1621" s="24"/>
    </row>
    <row r="1622" spans="2:11" ht="16.5" thickTop="1" thickBot="1" x14ac:dyDescent="0.3">
      <c r="B1622" s="13" t="s">
        <v>47</v>
      </c>
      <c r="C1622" s="39">
        <v>10</v>
      </c>
      <c r="D1622" s="7">
        <v>6567870</v>
      </c>
      <c r="E1622" s="7">
        <v>7243788</v>
      </c>
      <c r="F1622" s="7">
        <v>9043318</v>
      </c>
      <c r="G1622" s="7">
        <v>9358104</v>
      </c>
      <c r="H1622" s="7">
        <v>11488769</v>
      </c>
      <c r="I1622" s="7">
        <v>13268052</v>
      </c>
      <c r="J1622" s="7">
        <v>15284548</v>
      </c>
      <c r="K1622" s="24"/>
    </row>
    <row r="1623" spans="2:11" ht="16.5" thickTop="1" thickBot="1" x14ac:dyDescent="0.3">
      <c r="B1623" s="13" t="s">
        <v>48</v>
      </c>
      <c r="C1623" s="39">
        <v>20</v>
      </c>
      <c r="D1623" s="7">
        <v>6563721.8900000006</v>
      </c>
      <c r="E1623" s="7">
        <v>7237565</v>
      </c>
      <c r="F1623" s="7">
        <v>9043318</v>
      </c>
      <c r="G1623" s="7">
        <v>9358104</v>
      </c>
      <c r="H1623" s="7">
        <v>11387353</v>
      </c>
      <c r="I1623" s="7">
        <v>13246547</v>
      </c>
      <c r="J1623" s="7">
        <v>14450336.400000002</v>
      </c>
      <c r="K1623" s="24"/>
    </row>
    <row r="1624" spans="2:11" ht="16.5" thickTop="1" thickBot="1" x14ac:dyDescent="0.3">
      <c r="B1624" s="13" t="s">
        <v>49</v>
      </c>
      <c r="C1624" s="39">
        <v>30</v>
      </c>
      <c r="D1624" s="7">
        <v>4148.1099999999997</v>
      </c>
      <c r="E1624" s="7">
        <v>6223</v>
      </c>
      <c r="F1624" s="7">
        <v>0</v>
      </c>
      <c r="G1624" s="7">
        <v>0</v>
      </c>
      <c r="H1624" s="7">
        <v>101416</v>
      </c>
      <c r="I1624" s="7">
        <v>21505</v>
      </c>
      <c r="J1624" s="7">
        <v>834211.60000000009</v>
      </c>
      <c r="K1624" s="24"/>
    </row>
    <row r="1625" spans="2:11" ht="16.5" thickTop="1" thickBot="1" x14ac:dyDescent="0.3">
      <c r="B1625" s="13" t="s">
        <v>12</v>
      </c>
      <c r="C1625" s="39">
        <v>40</v>
      </c>
      <c r="D1625" s="7">
        <v>0</v>
      </c>
      <c r="E1625" s="7">
        <v>0</v>
      </c>
      <c r="F1625" s="7">
        <v>0</v>
      </c>
      <c r="G1625" s="7">
        <v>0</v>
      </c>
      <c r="H1625" s="7">
        <v>0</v>
      </c>
      <c r="I1625" s="7">
        <v>0</v>
      </c>
      <c r="J1625" s="7">
        <v>0</v>
      </c>
      <c r="K1625" s="24"/>
    </row>
    <row r="1626" spans="2:11" ht="16.5" thickTop="1" thickBot="1" x14ac:dyDescent="0.3">
      <c r="B1626" s="13" t="s">
        <v>50</v>
      </c>
      <c r="C1626" s="39">
        <v>50</v>
      </c>
      <c r="D1626" s="7">
        <v>4148.1099999999997</v>
      </c>
      <c r="E1626" s="7">
        <v>6223</v>
      </c>
      <c r="F1626" s="7">
        <v>0</v>
      </c>
      <c r="G1626" s="7">
        <v>0</v>
      </c>
      <c r="H1626" s="7">
        <v>101416</v>
      </c>
      <c r="I1626" s="7">
        <v>21505</v>
      </c>
      <c r="J1626" s="7">
        <v>834211.60000000009</v>
      </c>
      <c r="K1626" s="24"/>
    </row>
    <row r="1627" spans="2:11" ht="16.5" thickTop="1" thickBot="1" x14ac:dyDescent="0.3">
      <c r="B1627" s="12" t="s">
        <v>455</v>
      </c>
      <c r="C1627" s="39"/>
      <c r="D1627" s="7"/>
      <c r="E1627" s="7"/>
      <c r="F1627" s="7"/>
      <c r="G1627" s="7"/>
      <c r="H1627" s="7"/>
      <c r="I1627" s="7"/>
      <c r="J1627" s="7"/>
      <c r="K1627" s="24"/>
    </row>
    <row r="1628" spans="2:11" ht="16.5" thickTop="1" thickBot="1" x14ac:dyDescent="0.3">
      <c r="B1628" s="13" t="s">
        <v>47</v>
      </c>
      <c r="C1628" s="39">
        <v>10</v>
      </c>
      <c r="D1628" s="7">
        <v>199255758</v>
      </c>
      <c r="E1628" s="7">
        <v>243028970</v>
      </c>
      <c r="F1628" s="7">
        <v>257471376</v>
      </c>
      <c r="G1628" s="7">
        <v>276682336.32999998</v>
      </c>
      <c r="H1628" s="7">
        <v>289657192.24000001</v>
      </c>
      <c r="I1628" s="7">
        <v>304273464</v>
      </c>
      <c r="J1628" s="7">
        <v>336528240</v>
      </c>
      <c r="K1628" s="24"/>
    </row>
    <row r="1629" spans="2:11" ht="16.5" thickTop="1" thickBot="1" x14ac:dyDescent="0.3">
      <c r="B1629" s="13" t="s">
        <v>48</v>
      </c>
      <c r="C1629" s="39">
        <v>20</v>
      </c>
      <c r="D1629" s="7">
        <v>199099847.49000001</v>
      </c>
      <c r="E1629" s="7">
        <v>242393604.55000001</v>
      </c>
      <c r="F1629" s="7">
        <v>253213214.66999999</v>
      </c>
      <c r="G1629" s="7">
        <v>272420539.38</v>
      </c>
      <c r="H1629" s="7">
        <v>287818782.80000001</v>
      </c>
      <c r="I1629" s="7">
        <v>304207293.08999997</v>
      </c>
      <c r="J1629" s="7">
        <v>330622170.80000001</v>
      </c>
      <c r="K1629" s="24"/>
    </row>
    <row r="1630" spans="2:11" ht="16.5" thickTop="1" thickBot="1" x14ac:dyDescent="0.3">
      <c r="B1630" s="13" t="s">
        <v>49</v>
      </c>
      <c r="C1630" s="39">
        <v>30</v>
      </c>
      <c r="D1630" s="7">
        <v>155910.50999999998</v>
      </c>
      <c r="E1630" s="7">
        <v>635365.44999999995</v>
      </c>
      <c r="F1630" s="7">
        <v>4258161.33</v>
      </c>
      <c r="G1630" s="7">
        <v>4261796.95</v>
      </c>
      <c r="H1630" s="7">
        <v>1838409.44</v>
      </c>
      <c r="I1630" s="7">
        <v>66170.91</v>
      </c>
      <c r="J1630" s="7">
        <v>5906069.2000000002</v>
      </c>
      <c r="K1630" s="24"/>
    </row>
    <row r="1631" spans="2:11" ht="16.5" thickTop="1" thickBot="1" x14ac:dyDescent="0.3">
      <c r="B1631" s="13" t="s">
        <v>12</v>
      </c>
      <c r="C1631" s="39">
        <v>40</v>
      </c>
      <c r="D1631" s="7">
        <v>0</v>
      </c>
      <c r="E1631" s="7">
        <v>0</v>
      </c>
      <c r="F1631" s="7">
        <v>0</v>
      </c>
      <c r="G1631" s="7">
        <v>0</v>
      </c>
      <c r="H1631" s="7">
        <v>0</v>
      </c>
      <c r="I1631" s="7">
        <v>0</v>
      </c>
      <c r="J1631" s="7">
        <v>0</v>
      </c>
      <c r="K1631" s="24"/>
    </row>
    <row r="1632" spans="2:11" ht="16.5" thickTop="1" thickBot="1" x14ac:dyDescent="0.3">
      <c r="B1632" s="13" t="s">
        <v>50</v>
      </c>
      <c r="C1632" s="39">
        <v>50</v>
      </c>
      <c r="D1632" s="7">
        <v>155910.50999999998</v>
      </c>
      <c r="E1632" s="7">
        <v>635365.44999999995</v>
      </c>
      <c r="F1632" s="7">
        <v>4258161.33</v>
      </c>
      <c r="G1632" s="7">
        <v>4261796.95</v>
      </c>
      <c r="H1632" s="7">
        <v>1838409.44</v>
      </c>
      <c r="I1632" s="7">
        <v>66170.91</v>
      </c>
      <c r="J1632" s="7">
        <v>5906069.2000000002</v>
      </c>
      <c r="K1632" s="24"/>
    </row>
    <row r="1633" spans="2:11" ht="16.5" thickTop="1" thickBot="1" x14ac:dyDescent="0.3">
      <c r="B1633" s="12" t="s">
        <v>640</v>
      </c>
      <c r="C1633" s="39"/>
      <c r="D1633" s="7"/>
      <c r="E1633" s="7"/>
      <c r="F1633" s="7"/>
      <c r="G1633" s="7"/>
      <c r="H1633" s="7"/>
      <c r="I1633" s="7"/>
      <c r="J1633" s="7"/>
      <c r="K1633" s="24"/>
    </row>
    <row r="1634" spans="2:11" ht="16.5" thickTop="1" thickBot="1" x14ac:dyDescent="0.3">
      <c r="B1634" s="13" t="s">
        <v>47</v>
      </c>
      <c r="C1634" s="39">
        <v>10</v>
      </c>
      <c r="D1634" s="7">
        <v>92459268</v>
      </c>
      <c r="E1634" s="7">
        <v>105410580</v>
      </c>
      <c r="F1634" s="7">
        <v>100364816</v>
      </c>
      <c r="G1634" s="7">
        <v>120434496.36</v>
      </c>
      <c r="H1634" s="7">
        <v>123174814.76000001</v>
      </c>
      <c r="I1634" s="7">
        <v>152869658</v>
      </c>
      <c r="J1634" s="7">
        <v>160000649</v>
      </c>
      <c r="K1634" s="24"/>
    </row>
    <row r="1635" spans="2:11" ht="16.5" thickTop="1" thickBot="1" x14ac:dyDescent="0.3">
      <c r="B1635" s="13" t="s">
        <v>48</v>
      </c>
      <c r="C1635" s="39">
        <v>20</v>
      </c>
      <c r="D1635" s="7">
        <v>92456629.390000001</v>
      </c>
      <c r="E1635" s="7">
        <v>105410142.51000001</v>
      </c>
      <c r="F1635" s="7">
        <v>100347175.64</v>
      </c>
      <c r="G1635" s="7">
        <v>114826926.72</v>
      </c>
      <c r="H1635" s="7">
        <v>122679418.64</v>
      </c>
      <c r="I1635" s="7">
        <v>151808396.72999999</v>
      </c>
      <c r="J1635" s="7">
        <v>151439145.97</v>
      </c>
      <c r="K1635" s="24"/>
    </row>
    <row r="1636" spans="2:11" ht="16.5" thickTop="1" thickBot="1" x14ac:dyDescent="0.3">
      <c r="B1636" s="13" t="s">
        <v>49</v>
      </c>
      <c r="C1636" s="39">
        <v>30</v>
      </c>
      <c r="D1636" s="7">
        <v>2638.6099999999997</v>
      </c>
      <c r="E1636" s="7">
        <v>437.49</v>
      </c>
      <c r="F1636" s="7">
        <v>17640.36</v>
      </c>
      <c r="G1636" s="7">
        <v>5607569.6400000006</v>
      </c>
      <c r="H1636" s="7">
        <v>495396.12</v>
      </c>
      <c r="I1636" s="7">
        <v>1061261.27</v>
      </c>
      <c r="J1636" s="7">
        <v>8561503.0299999993</v>
      </c>
      <c r="K1636" s="24"/>
    </row>
    <row r="1637" spans="2:11" ht="16.5" thickTop="1" thickBot="1" x14ac:dyDescent="0.3">
      <c r="B1637" s="13" t="s">
        <v>12</v>
      </c>
      <c r="C1637" s="39">
        <v>40</v>
      </c>
      <c r="D1637" s="7">
        <v>0</v>
      </c>
      <c r="E1637" s="7">
        <v>0</v>
      </c>
      <c r="F1637" s="7">
        <v>0</v>
      </c>
      <c r="G1637" s="7">
        <v>5170000</v>
      </c>
      <c r="H1637" s="7">
        <v>0</v>
      </c>
      <c r="I1637" s="7">
        <v>0</v>
      </c>
      <c r="J1637" s="7">
        <v>231292</v>
      </c>
      <c r="K1637" s="24"/>
    </row>
    <row r="1638" spans="2:11" ht="16.5" thickTop="1" thickBot="1" x14ac:dyDescent="0.3">
      <c r="B1638" s="13" t="s">
        <v>50</v>
      </c>
      <c r="C1638" s="39">
        <v>50</v>
      </c>
      <c r="D1638" s="7">
        <v>2638.6099999999997</v>
      </c>
      <c r="E1638" s="7">
        <v>437.49</v>
      </c>
      <c r="F1638" s="7">
        <v>17640.36</v>
      </c>
      <c r="G1638" s="7">
        <v>437569.64</v>
      </c>
      <c r="H1638" s="7">
        <v>495396.12</v>
      </c>
      <c r="I1638" s="7">
        <v>1061261.27</v>
      </c>
      <c r="J1638" s="7">
        <v>8330211.0299999993</v>
      </c>
      <c r="K1638" s="24"/>
    </row>
    <row r="1639" spans="2:11" ht="16.5" thickTop="1" thickBot="1" x14ac:dyDescent="0.3">
      <c r="B1639" s="11" t="s">
        <v>643</v>
      </c>
      <c r="C1639" s="39"/>
      <c r="D1639" s="7"/>
      <c r="E1639" s="7"/>
      <c r="F1639" s="7"/>
      <c r="G1639" s="7"/>
      <c r="H1639" s="7"/>
      <c r="I1639" s="7"/>
      <c r="J1639" s="7"/>
      <c r="K1639" s="24"/>
    </row>
    <row r="1640" spans="2:11" ht="16.5" thickTop="1" thickBot="1" x14ac:dyDescent="0.3">
      <c r="B1640" s="12" t="s">
        <v>402</v>
      </c>
      <c r="C1640" s="39"/>
      <c r="D1640" s="7"/>
      <c r="E1640" s="7"/>
      <c r="F1640" s="7"/>
      <c r="G1640" s="7"/>
      <c r="H1640" s="7"/>
      <c r="I1640" s="7"/>
      <c r="J1640" s="7"/>
      <c r="K1640" s="24"/>
    </row>
    <row r="1641" spans="2:11" ht="16.5" thickTop="1" thickBot="1" x14ac:dyDescent="0.3">
      <c r="B1641" s="13" t="s">
        <v>47</v>
      </c>
      <c r="C1641" s="39">
        <v>10</v>
      </c>
      <c r="D1641" s="7">
        <v>2370000</v>
      </c>
      <c r="E1641" s="7">
        <v>5622146</v>
      </c>
      <c r="F1641" s="7">
        <v>2445602</v>
      </c>
      <c r="G1641" s="7">
        <v>2445602.7400000002</v>
      </c>
      <c r="H1641" s="7">
        <v>2868923</v>
      </c>
      <c r="I1641" s="7">
        <v>3709370</v>
      </c>
      <c r="J1641" s="7">
        <v>3062724</v>
      </c>
      <c r="K1641" s="24"/>
    </row>
    <row r="1642" spans="2:11" ht="16.5" thickTop="1" thickBot="1" x14ac:dyDescent="0.3">
      <c r="B1642" s="13" t="s">
        <v>48</v>
      </c>
      <c r="C1642" s="39">
        <v>20</v>
      </c>
      <c r="D1642" s="7">
        <v>2368060.16</v>
      </c>
      <c r="E1642" s="7">
        <v>2696500</v>
      </c>
      <c r="F1642" s="7">
        <v>2445231.2599999998</v>
      </c>
      <c r="G1642" s="7">
        <v>2445602</v>
      </c>
      <c r="H1642" s="7">
        <v>2445602</v>
      </c>
      <c r="I1642" s="7">
        <v>3709370</v>
      </c>
      <c r="J1642" s="7">
        <v>1582952</v>
      </c>
      <c r="K1642" s="24"/>
    </row>
    <row r="1643" spans="2:11" ht="16.5" thickTop="1" thickBot="1" x14ac:dyDescent="0.3">
      <c r="B1643" s="13" t="s">
        <v>49</v>
      </c>
      <c r="C1643" s="39">
        <v>30</v>
      </c>
      <c r="D1643" s="7">
        <v>1939.84</v>
      </c>
      <c r="E1643" s="7">
        <v>2925646</v>
      </c>
      <c r="F1643" s="7">
        <v>370.74</v>
      </c>
      <c r="G1643" s="7">
        <v>0.74</v>
      </c>
      <c r="H1643" s="7">
        <v>423321</v>
      </c>
      <c r="I1643" s="7">
        <v>0</v>
      </c>
      <c r="J1643" s="7">
        <v>1479772</v>
      </c>
      <c r="K1643" s="24"/>
    </row>
    <row r="1644" spans="2:11" ht="16.5" thickTop="1" thickBot="1" x14ac:dyDescent="0.3">
      <c r="B1644" s="13" t="s">
        <v>12</v>
      </c>
      <c r="C1644" s="39">
        <v>40</v>
      </c>
      <c r="D1644" s="7">
        <v>0</v>
      </c>
      <c r="E1644" s="7">
        <v>0</v>
      </c>
      <c r="F1644" s="7">
        <v>0</v>
      </c>
      <c r="G1644" s="7">
        <v>0</v>
      </c>
      <c r="H1644" s="7">
        <v>0</v>
      </c>
      <c r="I1644" s="7">
        <v>0</v>
      </c>
      <c r="J1644" s="7">
        <v>0</v>
      </c>
      <c r="K1644" s="24"/>
    </row>
    <row r="1645" spans="2:11" ht="16.5" thickTop="1" thickBot="1" x14ac:dyDescent="0.3">
      <c r="B1645" s="13" t="s">
        <v>50</v>
      </c>
      <c r="C1645" s="39">
        <v>50</v>
      </c>
      <c r="D1645" s="7">
        <v>1939.84</v>
      </c>
      <c r="E1645" s="7">
        <v>2925646</v>
      </c>
      <c r="F1645" s="7">
        <v>370.74</v>
      </c>
      <c r="G1645" s="7">
        <v>0.74</v>
      </c>
      <c r="H1645" s="7">
        <v>423321</v>
      </c>
      <c r="I1645" s="7">
        <v>0</v>
      </c>
      <c r="J1645" s="7">
        <v>1479772</v>
      </c>
      <c r="K1645" s="24"/>
    </row>
    <row r="1646" spans="2:11" ht="16.5" thickTop="1" thickBot="1" x14ac:dyDescent="0.3">
      <c r="B1646" s="12" t="s">
        <v>638</v>
      </c>
      <c r="C1646" s="39"/>
      <c r="D1646" s="7"/>
      <c r="E1646" s="7"/>
      <c r="F1646" s="7"/>
      <c r="G1646" s="7"/>
      <c r="H1646" s="7"/>
      <c r="I1646" s="7"/>
      <c r="J1646" s="7"/>
      <c r="K1646" s="24"/>
    </row>
    <row r="1647" spans="2:11" ht="16.5" thickTop="1" thickBot="1" x14ac:dyDescent="0.3">
      <c r="B1647" s="13" t="s">
        <v>47</v>
      </c>
      <c r="C1647" s="39">
        <v>10</v>
      </c>
      <c r="D1647" s="7">
        <v>1641443</v>
      </c>
      <c r="E1647" s="7">
        <v>141443</v>
      </c>
      <c r="F1647" s="7">
        <v>141443</v>
      </c>
      <c r="G1647" s="7">
        <v>541443</v>
      </c>
      <c r="H1647" s="7">
        <v>176315</v>
      </c>
      <c r="I1647" s="7">
        <v>655000</v>
      </c>
      <c r="J1647" s="7">
        <v>879606</v>
      </c>
      <c r="K1647" s="24"/>
    </row>
    <row r="1648" spans="2:11" ht="16.5" thickTop="1" thickBot="1" x14ac:dyDescent="0.3">
      <c r="B1648" s="13" t="s">
        <v>48</v>
      </c>
      <c r="C1648" s="39">
        <v>20</v>
      </c>
      <c r="D1648" s="7">
        <v>1641443</v>
      </c>
      <c r="E1648" s="7">
        <v>0</v>
      </c>
      <c r="F1648" s="7">
        <v>141443</v>
      </c>
      <c r="G1648" s="7">
        <v>500000</v>
      </c>
      <c r="H1648" s="7">
        <v>176315</v>
      </c>
      <c r="I1648" s="7">
        <v>650000</v>
      </c>
      <c r="J1648" s="7">
        <v>730111</v>
      </c>
      <c r="K1648" s="24"/>
    </row>
    <row r="1649" spans="2:11" ht="16.5" thickTop="1" thickBot="1" x14ac:dyDescent="0.3">
      <c r="B1649" s="13" t="s">
        <v>49</v>
      </c>
      <c r="C1649" s="39">
        <v>30</v>
      </c>
      <c r="D1649" s="7">
        <v>0</v>
      </c>
      <c r="E1649" s="7">
        <v>141443</v>
      </c>
      <c r="F1649" s="7">
        <v>0</v>
      </c>
      <c r="G1649" s="7">
        <v>41443</v>
      </c>
      <c r="H1649" s="7">
        <v>0</v>
      </c>
      <c r="I1649" s="7">
        <v>5000</v>
      </c>
      <c r="J1649" s="7">
        <v>149495</v>
      </c>
      <c r="K1649" s="24"/>
    </row>
    <row r="1650" spans="2:11" ht="16.5" thickTop="1" thickBot="1" x14ac:dyDescent="0.3">
      <c r="B1650" s="13" t="s">
        <v>12</v>
      </c>
      <c r="C1650" s="39">
        <v>40</v>
      </c>
      <c r="D1650" s="7">
        <v>0</v>
      </c>
      <c r="E1650" s="7">
        <v>0</v>
      </c>
      <c r="F1650" s="7">
        <v>0</v>
      </c>
      <c r="G1650" s="7">
        <v>0</v>
      </c>
      <c r="H1650" s="7">
        <v>0</v>
      </c>
      <c r="I1650" s="7">
        <v>0</v>
      </c>
      <c r="J1650" s="7">
        <v>0</v>
      </c>
      <c r="K1650" s="24"/>
    </row>
    <row r="1651" spans="2:11" ht="16.5" thickTop="1" thickBot="1" x14ac:dyDescent="0.3">
      <c r="B1651" s="13" t="s">
        <v>50</v>
      </c>
      <c r="C1651" s="39">
        <v>50</v>
      </c>
      <c r="D1651" s="7">
        <v>0</v>
      </c>
      <c r="E1651" s="7">
        <v>141443</v>
      </c>
      <c r="F1651" s="7">
        <v>0</v>
      </c>
      <c r="G1651" s="7">
        <v>41443</v>
      </c>
      <c r="H1651" s="7">
        <v>0</v>
      </c>
      <c r="I1651" s="7">
        <v>5000</v>
      </c>
      <c r="J1651" s="7">
        <v>149495</v>
      </c>
      <c r="K1651" s="24"/>
    </row>
    <row r="1652" spans="2:11" ht="16.5" thickTop="1" thickBot="1" x14ac:dyDescent="0.3">
      <c r="B1652" s="12" t="s">
        <v>455</v>
      </c>
      <c r="C1652" s="39"/>
      <c r="D1652" s="7"/>
      <c r="E1652" s="7"/>
      <c r="F1652" s="7"/>
      <c r="G1652" s="7"/>
      <c r="H1652" s="7"/>
      <c r="I1652" s="7"/>
      <c r="J1652" s="7"/>
      <c r="K1652" s="24"/>
    </row>
    <row r="1653" spans="2:11" ht="16.5" thickTop="1" thickBot="1" x14ac:dyDescent="0.3">
      <c r="B1653" s="13" t="s">
        <v>47</v>
      </c>
      <c r="C1653" s="39">
        <v>10</v>
      </c>
      <c r="D1653" s="7">
        <v>15100577</v>
      </c>
      <c r="E1653" s="7">
        <v>10569461</v>
      </c>
      <c r="F1653" s="7">
        <v>11385737</v>
      </c>
      <c r="G1653" s="7">
        <v>4898503.74</v>
      </c>
      <c r="H1653" s="7">
        <v>5259645</v>
      </c>
      <c r="I1653" s="7">
        <v>5338156</v>
      </c>
      <c r="J1653" s="7">
        <v>6570875</v>
      </c>
      <c r="K1653" s="24"/>
    </row>
    <row r="1654" spans="2:11" ht="16.5" thickTop="1" thickBot="1" x14ac:dyDescent="0.3">
      <c r="B1654" s="13" t="s">
        <v>48</v>
      </c>
      <c r="C1654" s="39">
        <v>20</v>
      </c>
      <c r="D1654" s="7">
        <v>14396060.68</v>
      </c>
      <c r="E1654" s="7">
        <v>10225392.440000001</v>
      </c>
      <c r="F1654" s="7">
        <v>11328888.26</v>
      </c>
      <c r="G1654" s="7">
        <v>4482938.62</v>
      </c>
      <c r="H1654" s="7">
        <v>5099658</v>
      </c>
      <c r="I1654" s="7">
        <v>5336652.84</v>
      </c>
      <c r="J1654" s="7">
        <v>6363714.3099999996</v>
      </c>
      <c r="K1654" s="24"/>
    </row>
    <row r="1655" spans="2:11" ht="16.5" thickTop="1" thickBot="1" x14ac:dyDescent="0.3">
      <c r="B1655" s="13" t="s">
        <v>49</v>
      </c>
      <c r="C1655" s="39">
        <v>30</v>
      </c>
      <c r="D1655" s="7">
        <v>704516.32000000007</v>
      </c>
      <c r="E1655" s="7">
        <v>344068.56</v>
      </c>
      <c r="F1655" s="7">
        <v>56848.74</v>
      </c>
      <c r="G1655" s="7">
        <v>415565.12</v>
      </c>
      <c r="H1655" s="7">
        <v>159987</v>
      </c>
      <c r="I1655" s="7">
        <v>1503.16</v>
      </c>
      <c r="J1655" s="7">
        <v>207160.69</v>
      </c>
      <c r="K1655" s="24"/>
    </row>
    <row r="1656" spans="2:11" ht="16.5" thickTop="1" thickBot="1" x14ac:dyDescent="0.3">
      <c r="B1656" s="13" t="s">
        <v>12</v>
      </c>
      <c r="C1656" s="39">
        <v>40</v>
      </c>
      <c r="D1656" s="7">
        <v>0</v>
      </c>
      <c r="E1656" s="7">
        <v>0</v>
      </c>
      <c r="F1656" s="7">
        <v>0</v>
      </c>
      <c r="G1656" s="7">
        <v>0</v>
      </c>
      <c r="H1656" s="7">
        <v>0</v>
      </c>
      <c r="I1656" s="7">
        <v>0</v>
      </c>
      <c r="J1656" s="7">
        <v>0</v>
      </c>
      <c r="K1656" s="24"/>
    </row>
    <row r="1657" spans="2:11" ht="16.5" thickTop="1" thickBot="1" x14ac:dyDescent="0.3">
      <c r="B1657" s="13" t="s">
        <v>50</v>
      </c>
      <c r="C1657" s="39">
        <v>50</v>
      </c>
      <c r="D1657" s="7">
        <v>704516.32000000007</v>
      </c>
      <c r="E1657" s="7">
        <v>344068.56</v>
      </c>
      <c r="F1657" s="7">
        <v>56848.74</v>
      </c>
      <c r="G1657" s="7">
        <v>415565.12</v>
      </c>
      <c r="H1657" s="7">
        <v>159987</v>
      </c>
      <c r="I1657" s="7">
        <v>1503.16</v>
      </c>
      <c r="J1657" s="7">
        <v>207160.69</v>
      </c>
      <c r="K1657" s="24"/>
    </row>
    <row r="1658" spans="2:11" ht="16.5" thickTop="1" thickBot="1" x14ac:dyDescent="0.3">
      <c r="B1658" s="12" t="s">
        <v>640</v>
      </c>
      <c r="C1658" s="39"/>
      <c r="D1658" s="7"/>
      <c r="E1658" s="7"/>
      <c r="F1658" s="7"/>
      <c r="G1658" s="7"/>
      <c r="H1658" s="7"/>
      <c r="I1658" s="7"/>
      <c r="J1658" s="7"/>
      <c r="K1658" s="24"/>
    </row>
    <row r="1659" spans="2:11" ht="16.5" thickTop="1" thickBot="1" x14ac:dyDescent="0.3">
      <c r="B1659" s="13" t="s">
        <v>47</v>
      </c>
      <c r="C1659" s="39">
        <v>10</v>
      </c>
      <c r="D1659" s="7">
        <v>12495203</v>
      </c>
      <c r="E1659" s="7">
        <v>8457441</v>
      </c>
      <c r="F1659" s="7">
        <v>3375083</v>
      </c>
      <c r="G1659" s="7">
        <v>3423880.79</v>
      </c>
      <c r="H1659" s="7">
        <v>3445130</v>
      </c>
      <c r="I1659" s="7">
        <v>3832936</v>
      </c>
      <c r="J1659" s="7">
        <v>4610001</v>
      </c>
      <c r="K1659" s="24"/>
    </row>
    <row r="1660" spans="2:11" ht="16.5" thickTop="1" thickBot="1" x14ac:dyDescent="0.3">
      <c r="B1660" s="13" t="s">
        <v>48</v>
      </c>
      <c r="C1660" s="39">
        <v>20</v>
      </c>
      <c r="D1660" s="7">
        <v>11932893.18</v>
      </c>
      <c r="E1660" s="7">
        <v>8235544.4399999995</v>
      </c>
      <c r="F1660" s="7">
        <v>3325891.21</v>
      </c>
      <c r="G1660" s="7">
        <v>2327337</v>
      </c>
      <c r="H1660" s="7">
        <v>3186884</v>
      </c>
      <c r="I1660" s="7">
        <v>3791471.35</v>
      </c>
      <c r="J1660" s="7">
        <v>3274719.27</v>
      </c>
      <c r="K1660" s="24"/>
    </row>
    <row r="1661" spans="2:11" ht="16.5" thickTop="1" thickBot="1" x14ac:dyDescent="0.3">
      <c r="B1661" s="13" t="s">
        <v>49</v>
      </c>
      <c r="C1661" s="39">
        <v>30</v>
      </c>
      <c r="D1661" s="7">
        <v>562309.82000000007</v>
      </c>
      <c r="E1661" s="7">
        <v>221896.56</v>
      </c>
      <c r="F1661" s="7">
        <v>49191.79</v>
      </c>
      <c r="G1661" s="7">
        <v>1096543.79</v>
      </c>
      <c r="H1661" s="7">
        <v>258246</v>
      </c>
      <c r="I1661" s="7">
        <v>41464.65</v>
      </c>
      <c r="J1661" s="7">
        <v>1335281.73</v>
      </c>
      <c r="K1661" s="24"/>
    </row>
    <row r="1662" spans="2:11" ht="16.5" thickTop="1" thickBot="1" x14ac:dyDescent="0.3">
      <c r="B1662" s="13" t="s">
        <v>12</v>
      </c>
      <c r="C1662" s="39">
        <v>40</v>
      </c>
      <c r="D1662" s="7">
        <v>0</v>
      </c>
      <c r="E1662" s="7">
        <v>0</v>
      </c>
      <c r="F1662" s="7">
        <v>0</v>
      </c>
      <c r="G1662" s="7">
        <v>0</v>
      </c>
      <c r="H1662" s="7">
        <v>0</v>
      </c>
      <c r="I1662" s="7">
        <v>0</v>
      </c>
      <c r="J1662" s="7">
        <v>67332</v>
      </c>
      <c r="K1662" s="24"/>
    </row>
    <row r="1663" spans="2:11" ht="16.5" thickTop="1" thickBot="1" x14ac:dyDescent="0.3">
      <c r="B1663" s="13" t="s">
        <v>50</v>
      </c>
      <c r="C1663" s="39">
        <v>50</v>
      </c>
      <c r="D1663" s="7">
        <v>562309.82000000007</v>
      </c>
      <c r="E1663" s="7">
        <v>221896.56</v>
      </c>
      <c r="F1663" s="7">
        <v>49191.79</v>
      </c>
      <c r="G1663" s="7">
        <v>1096543.79</v>
      </c>
      <c r="H1663" s="7">
        <v>258246</v>
      </c>
      <c r="I1663" s="7">
        <v>41464.65</v>
      </c>
      <c r="J1663" s="7">
        <v>1267949.73</v>
      </c>
      <c r="K1663" s="24"/>
    </row>
    <row r="1664" spans="2:11" ht="16.5" thickTop="1" thickBot="1" x14ac:dyDescent="0.3">
      <c r="B1664" s="11" t="s">
        <v>646</v>
      </c>
      <c r="C1664" s="39"/>
      <c r="D1664" s="7"/>
      <c r="E1664" s="7"/>
      <c r="F1664" s="7"/>
      <c r="G1664" s="7"/>
      <c r="H1664" s="7"/>
      <c r="I1664" s="7"/>
      <c r="J1664" s="7"/>
      <c r="K1664" s="24"/>
    </row>
    <row r="1665" spans="2:11" ht="16.5" thickTop="1" thickBot="1" x14ac:dyDescent="0.3">
      <c r="B1665" s="12" t="s">
        <v>402</v>
      </c>
      <c r="C1665" s="39"/>
      <c r="D1665" s="7"/>
      <c r="E1665" s="7"/>
      <c r="F1665" s="7"/>
      <c r="G1665" s="7"/>
      <c r="H1665" s="7"/>
      <c r="I1665" s="7"/>
      <c r="J1665" s="7"/>
      <c r="K1665" s="24"/>
    </row>
    <row r="1666" spans="2:11" ht="16.5" thickTop="1" thickBot="1" x14ac:dyDescent="0.3">
      <c r="B1666" s="13" t="s">
        <v>47</v>
      </c>
      <c r="C1666" s="39">
        <v>10</v>
      </c>
      <c r="D1666" s="7">
        <v>169847</v>
      </c>
      <c r="E1666" s="7">
        <v>163000</v>
      </c>
      <c r="F1666" s="7">
        <v>173000</v>
      </c>
      <c r="G1666" s="7">
        <v>242418.47</v>
      </c>
      <c r="H1666" s="7">
        <v>341126</v>
      </c>
      <c r="I1666" s="7">
        <v>466126</v>
      </c>
      <c r="J1666" s="7">
        <v>476064</v>
      </c>
      <c r="K1666" s="24"/>
    </row>
    <row r="1667" spans="2:11" ht="16.5" thickTop="1" thickBot="1" x14ac:dyDescent="0.3">
      <c r="B1667" s="13" t="s">
        <v>48</v>
      </c>
      <c r="C1667" s="39">
        <v>20</v>
      </c>
      <c r="D1667" s="7">
        <v>169847</v>
      </c>
      <c r="E1667" s="7">
        <v>163000</v>
      </c>
      <c r="F1667" s="7">
        <v>172623.53</v>
      </c>
      <c r="G1667" s="7">
        <v>199098.53</v>
      </c>
      <c r="H1667" s="7">
        <v>341126</v>
      </c>
      <c r="I1667" s="7">
        <v>466126</v>
      </c>
      <c r="J1667" s="7">
        <v>461294</v>
      </c>
      <c r="K1667" s="24"/>
    </row>
    <row r="1668" spans="2:11" ht="16.5" thickTop="1" thickBot="1" x14ac:dyDescent="0.3">
      <c r="B1668" s="13" t="s">
        <v>49</v>
      </c>
      <c r="C1668" s="39">
        <v>30</v>
      </c>
      <c r="D1668" s="7">
        <v>0</v>
      </c>
      <c r="E1668" s="7">
        <v>0</v>
      </c>
      <c r="F1668" s="7">
        <v>376.47</v>
      </c>
      <c r="G1668" s="7">
        <v>43319.94</v>
      </c>
      <c r="H1668" s="7">
        <v>0</v>
      </c>
      <c r="I1668" s="7">
        <v>0</v>
      </c>
      <c r="J1668" s="7">
        <v>14770</v>
      </c>
      <c r="K1668" s="24"/>
    </row>
    <row r="1669" spans="2:11" ht="16.5" thickTop="1" thickBot="1" x14ac:dyDescent="0.3">
      <c r="B1669" s="13" t="s">
        <v>12</v>
      </c>
      <c r="C1669" s="39">
        <v>40</v>
      </c>
      <c r="D1669" s="7">
        <v>0</v>
      </c>
      <c r="E1669" s="7">
        <v>0</v>
      </c>
      <c r="F1669" s="7">
        <v>0</v>
      </c>
      <c r="G1669" s="7">
        <v>0</v>
      </c>
      <c r="H1669" s="7">
        <v>0</v>
      </c>
      <c r="I1669" s="7">
        <v>0</v>
      </c>
      <c r="J1669" s="7">
        <v>0</v>
      </c>
      <c r="K1669" s="24"/>
    </row>
    <row r="1670" spans="2:11" ht="16.5" thickTop="1" thickBot="1" x14ac:dyDescent="0.3">
      <c r="B1670" s="13" t="s">
        <v>50</v>
      </c>
      <c r="C1670" s="39">
        <v>50</v>
      </c>
      <c r="D1670" s="7">
        <v>0</v>
      </c>
      <c r="E1670" s="7">
        <v>0</v>
      </c>
      <c r="F1670" s="7">
        <v>376.47</v>
      </c>
      <c r="G1670" s="7">
        <v>43319.94</v>
      </c>
      <c r="H1670" s="7">
        <v>0</v>
      </c>
      <c r="I1670" s="7">
        <v>0</v>
      </c>
      <c r="J1670" s="7">
        <v>14770</v>
      </c>
      <c r="K1670" s="24"/>
    </row>
    <row r="1671" spans="2:11" ht="16.5" thickTop="1" thickBot="1" x14ac:dyDescent="0.3">
      <c r="B1671" s="12" t="s">
        <v>636</v>
      </c>
      <c r="C1671" s="39"/>
      <c r="D1671" s="7"/>
      <c r="E1671" s="7"/>
      <c r="F1671" s="7"/>
      <c r="G1671" s="7"/>
      <c r="H1671" s="7"/>
      <c r="I1671" s="7"/>
      <c r="J1671" s="7"/>
      <c r="K1671" s="24"/>
    </row>
    <row r="1672" spans="2:11" ht="16.5" thickTop="1" thickBot="1" x14ac:dyDescent="0.3">
      <c r="B1672" s="13" t="s">
        <v>47</v>
      </c>
      <c r="C1672" s="39">
        <v>10</v>
      </c>
      <c r="D1672" s="7">
        <v>15618368</v>
      </c>
      <c r="E1672" s="7">
        <v>19000000</v>
      </c>
      <c r="F1672" s="7">
        <v>18000000</v>
      </c>
      <c r="G1672" s="7">
        <v>20866864.98</v>
      </c>
      <c r="H1672" s="7">
        <v>19252776</v>
      </c>
      <c r="I1672" s="7">
        <v>22202776</v>
      </c>
      <c r="J1672" s="7">
        <v>20648379</v>
      </c>
      <c r="K1672" s="24"/>
    </row>
    <row r="1673" spans="2:11" ht="16.5" thickTop="1" thickBot="1" x14ac:dyDescent="0.3">
      <c r="B1673" s="13" t="s">
        <v>48</v>
      </c>
      <c r="C1673" s="39">
        <v>20</v>
      </c>
      <c r="D1673" s="7">
        <v>15618368</v>
      </c>
      <c r="E1673" s="7">
        <v>19000000</v>
      </c>
      <c r="F1673" s="7">
        <v>17420351.02</v>
      </c>
      <c r="G1673" s="7">
        <v>18536026.640000001</v>
      </c>
      <c r="H1673" s="7">
        <v>19252776</v>
      </c>
      <c r="I1673" s="7">
        <v>22202776</v>
      </c>
      <c r="J1673" s="7">
        <v>19919316.379999999</v>
      </c>
      <c r="K1673" s="24"/>
    </row>
    <row r="1674" spans="2:11" ht="16.5" thickTop="1" thickBot="1" x14ac:dyDescent="0.3">
      <c r="B1674" s="13" t="s">
        <v>49</v>
      </c>
      <c r="C1674" s="39">
        <v>30</v>
      </c>
      <c r="D1674" s="7">
        <v>0</v>
      </c>
      <c r="E1674" s="7">
        <v>0</v>
      </c>
      <c r="F1674" s="7">
        <v>579648.98</v>
      </c>
      <c r="G1674" s="7">
        <v>2330838.34</v>
      </c>
      <c r="H1674" s="7">
        <v>0</v>
      </c>
      <c r="I1674" s="7">
        <v>0</v>
      </c>
      <c r="J1674" s="7">
        <v>729062.62</v>
      </c>
      <c r="K1674" s="24"/>
    </row>
    <row r="1675" spans="2:11" ht="16.5" thickTop="1" thickBot="1" x14ac:dyDescent="0.3">
      <c r="B1675" s="13" t="s">
        <v>12</v>
      </c>
      <c r="C1675" s="39">
        <v>40</v>
      </c>
      <c r="D1675" s="7">
        <v>0</v>
      </c>
      <c r="E1675" s="7">
        <v>0</v>
      </c>
      <c r="F1675" s="7">
        <v>0</v>
      </c>
      <c r="G1675" s="7">
        <v>0</v>
      </c>
      <c r="H1675" s="7">
        <v>0</v>
      </c>
      <c r="I1675" s="7">
        <v>0</v>
      </c>
      <c r="J1675" s="7">
        <v>0</v>
      </c>
      <c r="K1675" s="24"/>
    </row>
    <row r="1676" spans="2:11" ht="16.5" thickTop="1" thickBot="1" x14ac:dyDescent="0.3">
      <c r="B1676" s="13" t="s">
        <v>50</v>
      </c>
      <c r="C1676" s="39">
        <v>50</v>
      </c>
      <c r="D1676" s="7">
        <v>0</v>
      </c>
      <c r="E1676" s="7">
        <v>0</v>
      </c>
      <c r="F1676" s="7">
        <v>579648.98</v>
      </c>
      <c r="G1676" s="7">
        <v>2330838.34</v>
      </c>
      <c r="H1676" s="7">
        <v>0</v>
      </c>
      <c r="I1676" s="7">
        <v>0</v>
      </c>
      <c r="J1676" s="7">
        <v>729062.62</v>
      </c>
      <c r="K1676" s="24"/>
    </row>
    <row r="1677" spans="2:11" ht="16.5" thickTop="1" thickBot="1" x14ac:dyDescent="0.3">
      <c r="B1677" s="12" t="s">
        <v>638</v>
      </c>
      <c r="C1677" s="39"/>
      <c r="D1677" s="7"/>
      <c r="E1677" s="7"/>
      <c r="F1677" s="7"/>
      <c r="G1677" s="7"/>
      <c r="H1677" s="7"/>
      <c r="I1677" s="7"/>
      <c r="J1677" s="7"/>
      <c r="K1677" s="24"/>
    </row>
    <row r="1678" spans="2:11" ht="16.5" thickTop="1" thickBot="1" x14ac:dyDescent="0.3">
      <c r="B1678" s="13" t="s">
        <v>47</v>
      </c>
      <c r="C1678" s="39">
        <v>10</v>
      </c>
      <c r="D1678" s="7">
        <v>1519013</v>
      </c>
      <c r="E1678" s="7">
        <v>1335013</v>
      </c>
      <c r="F1678" s="7">
        <v>1750000</v>
      </c>
      <c r="G1678" s="7">
        <v>1937890</v>
      </c>
      <c r="H1678" s="7">
        <v>2407890</v>
      </c>
      <c r="I1678" s="7">
        <v>2339540</v>
      </c>
      <c r="J1678" s="7">
        <v>2257890</v>
      </c>
      <c r="K1678" s="24"/>
    </row>
    <row r="1679" spans="2:11" ht="16.5" thickTop="1" thickBot="1" x14ac:dyDescent="0.3">
      <c r="B1679" s="13" t="s">
        <v>48</v>
      </c>
      <c r="C1679" s="39">
        <v>20</v>
      </c>
      <c r="D1679" s="7">
        <v>1519013</v>
      </c>
      <c r="E1679" s="7">
        <v>1335013</v>
      </c>
      <c r="F1679" s="7">
        <v>1750000</v>
      </c>
      <c r="G1679" s="7">
        <v>1937890</v>
      </c>
      <c r="H1679" s="7">
        <v>2407890</v>
      </c>
      <c r="I1679" s="7">
        <v>2339540</v>
      </c>
      <c r="J1679" s="7">
        <v>2256389.1800000002</v>
      </c>
      <c r="K1679" s="24"/>
    </row>
    <row r="1680" spans="2:11" ht="16.5" thickTop="1" thickBot="1" x14ac:dyDescent="0.3">
      <c r="B1680" s="13" t="s">
        <v>49</v>
      </c>
      <c r="C1680" s="39">
        <v>30</v>
      </c>
      <c r="D1680" s="7">
        <v>0</v>
      </c>
      <c r="E1680" s="7">
        <v>0</v>
      </c>
      <c r="F1680" s="7">
        <v>0</v>
      </c>
      <c r="G1680" s="7">
        <v>0</v>
      </c>
      <c r="H1680" s="7">
        <v>0</v>
      </c>
      <c r="I1680" s="7">
        <v>0</v>
      </c>
      <c r="J1680" s="7">
        <v>1500.82</v>
      </c>
      <c r="K1680" s="24"/>
    </row>
    <row r="1681" spans="2:11" ht="16.5" thickTop="1" thickBot="1" x14ac:dyDescent="0.3">
      <c r="B1681" s="13" t="s">
        <v>12</v>
      </c>
      <c r="C1681" s="39">
        <v>40</v>
      </c>
      <c r="D1681" s="7">
        <v>0</v>
      </c>
      <c r="E1681" s="7">
        <v>0</v>
      </c>
      <c r="F1681" s="7">
        <v>0</v>
      </c>
      <c r="G1681" s="7">
        <v>0</v>
      </c>
      <c r="H1681" s="7">
        <v>0</v>
      </c>
      <c r="I1681" s="7">
        <v>0</v>
      </c>
      <c r="J1681" s="7">
        <v>0</v>
      </c>
      <c r="K1681" s="24"/>
    </row>
    <row r="1682" spans="2:11" ht="16.5" thickTop="1" thickBot="1" x14ac:dyDescent="0.3">
      <c r="B1682" s="13" t="s">
        <v>50</v>
      </c>
      <c r="C1682" s="39">
        <v>50</v>
      </c>
      <c r="D1682" s="7">
        <v>0</v>
      </c>
      <c r="E1682" s="7">
        <v>0</v>
      </c>
      <c r="F1682" s="7">
        <v>0</v>
      </c>
      <c r="G1682" s="7">
        <v>0</v>
      </c>
      <c r="H1682" s="7">
        <v>0</v>
      </c>
      <c r="I1682" s="7">
        <v>0</v>
      </c>
      <c r="J1682" s="7">
        <v>1500.82</v>
      </c>
      <c r="K1682" s="24"/>
    </row>
    <row r="1683" spans="2:11" ht="16.5" thickTop="1" thickBot="1" x14ac:dyDescent="0.3">
      <c r="B1683" s="12" t="s">
        <v>455</v>
      </c>
      <c r="C1683" s="39"/>
      <c r="D1683" s="7"/>
      <c r="E1683" s="7"/>
      <c r="F1683" s="7"/>
      <c r="G1683" s="7"/>
      <c r="H1683" s="7"/>
      <c r="I1683" s="7"/>
      <c r="J1683" s="7"/>
      <c r="K1683" s="24"/>
    </row>
    <row r="1684" spans="2:11" ht="16.5" thickTop="1" thickBot="1" x14ac:dyDescent="0.3">
      <c r="B1684" s="13" t="s">
        <v>47</v>
      </c>
      <c r="C1684" s="39">
        <v>10</v>
      </c>
      <c r="D1684" s="7">
        <v>9427511</v>
      </c>
      <c r="E1684" s="7">
        <v>12599578</v>
      </c>
      <c r="F1684" s="7">
        <v>15750000</v>
      </c>
      <c r="G1684" s="7">
        <v>14208539.210000001</v>
      </c>
      <c r="H1684" s="7">
        <v>15948868</v>
      </c>
      <c r="I1684" s="7">
        <v>16832925</v>
      </c>
      <c r="J1684" s="7">
        <v>18038931</v>
      </c>
      <c r="K1684" s="24"/>
    </row>
    <row r="1685" spans="2:11" ht="16.5" thickTop="1" thickBot="1" x14ac:dyDescent="0.3">
      <c r="B1685" s="13" t="s">
        <v>48</v>
      </c>
      <c r="C1685" s="39">
        <v>20</v>
      </c>
      <c r="D1685" s="7">
        <v>9427511</v>
      </c>
      <c r="E1685" s="7">
        <v>12599578</v>
      </c>
      <c r="F1685" s="7">
        <v>15009561.789999999</v>
      </c>
      <c r="G1685" s="7">
        <v>14208539.210000001</v>
      </c>
      <c r="H1685" s="7">
        <v>15948868</v>
      </c>
      <c r="I1685" s="7">
        <v>16832925</v>
      </c>
      <c r="J1685" s="7">
        <v>18038931</v>
      </c>
      <c r="K1685" s="24"/>
    </row>
    <row r="1686" spans="2:11" ht="16.5" thickTop="1" thickBot="1" x14ac:dyDescent="0.3">
      <c r="B1686" s="13" t="s">
        <v>49</v>
      </c>
      <c r="C1686" s="39">
        <v>30</v>
      </c>
      <c r="D1686" s="7">
        <v>0</v>
      </c>
      <c r="E1686" s="7">
        <v>0</v>
      </c>
      <c r="F1686" s="7">
        <v>740438.21</v>
      </c>
      <c r="G1686" s="7">
        <v>0</v>
      </c>
      <c r="H1686" s="7">
        <v>0</v>
      </c>
      <c r="I1686" s="7">
        <v>0</v>
      </c>
      <c r="J1686" s="7">
        <v>0</v>
      </c>
      <c r="K1686" s="24"/>
    </row>
    <row r="1687" spans="2:11" ht="16.5" thickTop="1" thickBot="1" x14ac:dyDescent="0.3">
      <c r="B1687" s="13" t="s">
        <v>12</v>
      </c>
      <c r="C1687" s="39">
        <v>40</v>
      </c>
      <c r="D1687" s="7">
        <v>0</v>
      </c>
      <c r="E1687" s="7">
        <v>0</v>
      </c>
      <c r="F1687" s="7">
        <v>0</v>
      </c>
      <c r="G1687" s="7">
        <v>0</v>
      </c>
      <c r="H1687" s="7">
        <v>0</v>
      </c>
      <c r="I1687" s="7">
        <v>0</v>
      </c>
      <c r="J1687" s="7">
        <v>0</v>
      </c>
      <c r="K1687" s="24"/>
    </row>
    <row r="1688" spans="2:11" ht="16.5" thickTop="1" thickBot="1" x14ac:dyDescent="0.3">
      <c r="B1688" s="13" t="s">
        <v>50</v>
      </c>
      <c r="C1688" s="39">
        <v>50</v>
      </c>
      <c r="D1688" s="7">
        <v>0</v>
      </c>
      <c r="E1688" s="7">
        <v>0</v>
      </c>
      <c r="F1688" s="7">
        <v>740438.21</v>
      </c>
      <c r="G1688" s="7">
        <v>0</v>
      </c>
      <c r="H1688" s="7">
        <v>0</v>
      </c>
      <c r="I1688" s="7">
        <v>0</v>
      </c>
      <c r="J1688" s="7">
        <v>0</v>
      </c>
      <c r="K1688" s="24"/>
    </row>
    <row r="1689" spans="2:11" ht="16.5" thickTop="1" thickBot="1" x14ac:dyDescent="0.3">
      <c r="B1689" s="12" t="s">
        <v>640</v>
      </c>
      <c r="C1689" s="39"/>
      <c r="D1689" s="7"/>
      <c r="E1689" s="7"/>
      <c r="F1689" s="7"/>
      <c r="G1689" s="7"/>
      <c r="H1689" s="7"/>
      <c r="I1689" s="7"/>
      <c r="J1689" s="7"/>
      <c r="K1689" s="24"/>
    </row>
    <row r="1690" spans="2:11" ht="16.5" thickTop="1" thickBot="1" x14ac:dyDescent="0.3">
      <c r="B1690" s="13" t="s">
        <v>47</v>
      </c>
      <c r="C1690" s="39">
        <v>10</v>
      </c>
      <c r="D1690" s="7">
        <v>14594443</v>
      </c>
      <c r="E1690" s="7">
        <v>11292732</v>
      </c>
      <c r="F1690" s="7">
        <v>15306642</v>
      </c>
      <c r="G1690" s="7">
        <v>17383532.359999999</v>
      </c>
      <c r="H1690" s="7">
        <v>18251853</v>
      </c>
      <c r="I1690" s="7">
        <v>20636238</v>
      </c>
      <c r="J1690" s="7">
        <v>23590321</v>
      </c>
      <c r="K1690" s="24"/>
    </row>
    <row r="1691" spans="2:11" ht="16.5" thickTop="1" thickBot="1" x14ac:dyDescent="0.3">
      <c r="B1691" s="13" t="s">
        <v>48</v>
      </c>
      <c r="C1691" s="39">
        <v>20</v>
      </c>
      <c r="D1691" s="7">
        <v>14594443</v>
      </c>
      <c r="E1691" s="7">
        <v>11292732</v>
      </c>
      <c r="F1691" s="7">
        <v>14906446.640000001</v>
      </c>
      <c r="G1691" s="7">
        <v>17383389.969999999</v>
      </c>
      <c r="H1691" s="7">
        <v>18251853</v>
      </c>
      <c r="I1691" s="7">
        <v>20636238</v>
      </c>
      <c r="J1691" s="7">
        <v>23291190.140000001</v>
      </c>
      <c r="K1691" s="24"/>
    </row>
    <row r="1692" spans="2:11" ht="16.5" thickTop="1" thickBot="1" x14ac:dyDescent="0.3">
      <c r="B1692" s="13" t="s">
        <v>49</v>
      </c>
      <c r="C1692" s="39">
        <v>30</v>
      </c>
      <c r="D1692" s="7">
        <v>0</v>
      </c>
      <c r="E1692" s="7">
        <v>0</v>
      </c>
      <c r="F1692" s="7">
        <v>400195.36</v>
      </c>
      <c r="G1692" s="7">
        <v>142.38999999999999</v>
      </c>
      <c r="H1692" s="7">
        <v>0</v>
      </c>
      <c r="I1692" s="7">
        <v>0</v>
      </c>
      <c r="J1692" s="7">
        <v>299130.86</v>
      </c>
      <c r="K1692" s="24"/>
    </row>
    <row r="1693" spans="2:11" ht="16.5" thickTop="1" thickBot="1" x14ac:dyDescent="0.3">
      <c r="B1693" s="13" t="s">
        <v>12</v>
      </c>
      <c r="C1693" s="39">
        <v>40</v>
      </c>
      <c r="D1693" s="7">
        <v>0</v>
      </c>
      <c r="E1693" s="7">
        <v>0</v>
      </c>
      <c r="F1693" s="7">
        <v>0</v>
      </c>
      <c r="G1693" s="7">
        <v>0</v>
      </c>
      <c r="H1693" s="7">
        <v>0</v>
      </c>
      <c r="I1693" s="7">
        <v>0</v>
      </c>
      <c r="J1693" s="7">
        <v>20813</v>
      </c>
      <c r="K1693" s="24"/>
    </row>
    <row r="1694" spans="2:11" ht="16.5" thickTop="1" thickBot="1" x14ac:dyDescent="0.3">
      <c r="B1694" s="13" t="s">
        <v>50</v>
      </c>
      <c r="C1694" s="39">
        <v>50</v>
      </c>
      <c r="D1694" s="7">
        <v>0</v>
      </c>
      <c r="E1694" s="7">
        <v>0</v>
      </c>
      <c r="F1694" s="7">
        <v>400195.36</v>
      </c>
      <c r="G1694" s="7">
        <v>142.38999999999999</v>
      </c>
      <c r="H1694" s="7">
        <v>0</v>
      </c>
      <c r="I1694" s="7">
        <v>0</v>
      </c>
      <c r="J1694" s="7">
        <v>278317.86</v>
      </c>
      <c r="K1694" s="24"/>
    </row>
    <row r="1695" spans="2:11" ht="16.5" thickTop="1" thickBot="1" x14ac:dyDescent="0.3">
      <c r="B1695" s="11" t="s">
        <v>678</v>
      </c>
      <c r="C1695" s="39"/>
      <c r="D1695" s="7"/>
      <c r="E1695" s="7"/>
      <c r="F1695" s="7"/>
      <c r="G1695" s="7"/>
      <c r="H1695" s="7"/>
      <c r="I1695" s="7"/>
      <c r="J1695" s="7"/>
      <c r="K1695" s="24"/>
    </row>
    <row r="1696" spans="2:11" ht="16.5" thickTop="1" thickBot="1" x14ac:dyDescent="0.3">
      <c r="B1696" s="12" t="s">
        <v>680</v>
      </c>
      <c r="C1696" s="39"/>
      <c r="D1696" s="7"/>
      <c r="E1696" s="7"/>
      <c r="F1696" s="7"/>
      <c r="G1696" s="7"/>
      <c r="H1696" s="7"/>
      <c r="I1696" s="7"/>
      <c r="J1696" s="7"/>
      <c r="K1696" s="24"/>
    </row>
    <row r="1697" spans="2:11" ht="16.5" thickTop="1" thickBot="1" x14ac:dyDescent="0.3">
      <c r="B1697" s="13" t="s">
        <v>47</v>
      </c>
      <c r="C1697" s="39">
        <v>10</v>
      </c>
      <c r="D1697" s="7">
        <v>0</v>
      </c>
      <c r="E1697" s="7">
        <v>0</v>
      </c>
      <c r="F1697" s="7">
        <v>0</v>
      </c>
      <c r="G1697" s="7">
        <v>900000</v>
      </c>
      <c r="H1697" s="7">
        <v>0</v>
      </c>
      <c r="I1697" s="7">
        <v>900000</v>
      </c>
      <c r="J1697" s="7">
        <v>914426.54</v>
      </c>
      <c r="K1697" s="24"/>
    </row>
    <row r="1698" spans="2:11" ht="16.5" thickTop="1" thickBot="1" x14ac:dyDescent="0.3">
      <c r="B1698" s="13" t="s">
        <v>48</v>
      </c>
      <c r="C1698" s="39">
        <v>20</v>
      </c>
      <c r="D1698" s="7">
        <v>0</v>
      </c>
      <c r="E1698" s="7">
        <v>0</v>
      </c>
      <c r="F1698" s="7">
        <v>0</v>
      </c>
      <c r="G1698" s="7">
        <v>900000</v>
      </c>
      <c r="H1698" s="7">
        <v>0</v>
      </c>
      <c r="I1698" s="7">
        <v>900000</v>
      </c>
      <c r="J1698" s="7">
        <v>914426.54</v>
      </c>
      <c r="K1698" s="24"/>
    </row>
    <row r="1699" spans="2:11" ht="16.5" thickTop="1" thickBot="1" x14ac:dyDescent="0.3">
      <c r="B1699" s="13" t="s">
        <v>49</v>
      </c>
      <c r="C1699" s="39">
        <v>30</v>
      </c>
      <c r="D1699" s="7">
        <v>0</v>
      </c>
      <c r="E1699" s="7">
        <v>0</v>
      </c>
      <c r="F1699" s="7">
        <v>0</v>
      </c>
      <c r="G1699" s="7">
        <v>0</v>
      </c>
      <c r="H1699" s="7">
        <v>0</v>
      </c>
      <c r="I1699" s="7">
        <v>0</v>
      </c>
      <c r="J1699" s="7">
        <v>0</v>
      </c>
      <c r="K1699" s="24"/>
    </row>
    <row r="1700" spans="2:11" ht="16.5" thickTop="1" thickBot="1" x14ac:dyDescent="0.3">
      <c r="B1700" s="13" t="s">
        <v>12</v>
      </c>
      <c r="C1700" s="39">
        <v>40</v>
      </c>
      <c r="D1700" s="7">
        <v>0</v>
      </c>
      <c r="E1700" s="7">
        <v>0</v>
      </c>
      <c r="F1700" s="7">
        <v>0</v>
      </c>
      <c r="G1700" s="7">
        <v>0</v>
      </c>
      <c r="H1700" s="7">
        <v>0</v>
      </c>
      <c r="I1700" s="7">
        <v>0</v>
      </c>
      <c r="J1700" s="7">
        <v>0</v>
      </c>
      <c r="K1700" s="24"/>
    </row>
    <row r="1701" spans="2:11" ht="16.5" thickTop="1" thickBot="1" x14ac:dyDescent="0.3">
      <c r="B1701" s="13" t="s">
        <v>50</v>
      </c>
      <c r="C1701" s="39">
        <v>50</v>
      </c>
      <c r="D1701" s="7">
        <v>0</v>
      </c>
      <c r="E1701" s="7">
        <v>0</v>
      </c>
      <c r="F1701" s="7">
        <v>0</v>
      </c>
      <c r="G1701" s="7">
        <v>0</v>
      </c>
      <c r="H1701" s="7">
        <v>0</v>
      </c>
      <c r="I1701" s="7">
        <v>0</v>
      </c>
      <c r="J1701" s="7">
        <v>0</v>
      </c>
      <c r="K1701" s="24"/>
    </row>
    <row r="1702" spans="2:11" ht="16.5" thickTop="1" thickBot="1" x14ac:dyDescent="0.3">
      <c r="B1702" s="10" t="s">
        <v>871</v>
      </c>
      <c r="C1702" s="39"/>
      <c r="D1702" s="7"/>
      <c r="E1702" s="7"/>
      <c r="F1702" s="7"/>
      <c r="G1702" s="7"/>
      <c r="H1702" s="7"/>
      <c r="I1702" s="7"/>
      <c r="J1702" s="7"/>
      <c r="K1702" s="24"/>
    </row>
    <row r="1703" spans="2:11" ht="16.5" thickTop="1" thickBot="1" x14ac:dyDescent="0.3">
      <c r="B1703" s="11" t="s">
        <v>879</v>
      </c>
      <c r="C1703" s="39"/>
      <c r="D1703" s="7"/>
      <c r="E1703" s="7"/>
      <c r="F1703" s="7"/>
      <c r="G1703" s="7"/>
      <c r="H1703" s="7"/>
      <c r="I1703" s="7"/>
      <c r="J1703" s="7"/>
      <c r="K1703" s="24"/>
    </row>
    <row r="1704" spans="2:11" ht="16.5" thickTop="1" thickBot="1" x14ac:dyDescent="0.3">
      <c r="B1704" s="12" t="s">
        <v>128</v>
      </c>
      <c r="C1704" s="39"/>
      <c r="D1704" s="7"/>
      <c r="E1704" s="7"/>
      <c r="F1704" s="7"/>
      <c r="G1704" s="7"/>
      <c r="H1704" s="7"/>
      <c r="I1704" s="7"/>
      <c r="J1704" s="7"/>
      <c r="K1704" s="24"/>
    </row>
    <row r="1705" spans="2:11" ht="16.5" thickTop="1" thickBot="1" x14ac:dyDescent="0.3">
      <c r="B1705" s="13" t="s">
        <v>47</v>
      </c>
      <c r="C1705" s="39">
        <v>10</v>
      </c>
      <c r="D1705" s="7">
        <v>185137</v>
      </c>
      <c r="E1705" s="7">
        <v>80000</v>
      </c>
      <c r="F1705" s="7">
        <v>80000</v>
      </c>
      <c r="G1705" s="7">
        <v>80000</v>
      </c>
      <c r="H1705" s="7">
        <v>80000</v>
      </c>
      <c r="I1705" s="7">
        <v>80000</v>
      </c>
      <c r="J1705" s="7">
        <v>80000</v>
      </c>
      <c r="K1705" s="24"/>
    </row>
    <row r="1706" spans="2:11" ht="16.5" thickTop="1" thickBot="1" x14ac:dyDescent="0.3">
      <c r="B1706" s="13" t="s">
        <v>48</v>
      </c>
      <c r="C1706" s="39">
        <v>20</v>
      </c>
      <c r="D1706" s="7">
        <v>185137</v>
      </c>
      <c r="E1706" s="7">
        <v>80000</v>
      </c>
      <c r="F1706" s="7">
        <v>80000</v>
      </c>
      <c r="G1706" s="7">
        <v>80000</v>
      </c>
      <c r="H1706" s="7">
        <v>80000</v>
      </c>
      <c r="I1706" s="7">
        <v>80000</v>
      </c>
      <c r="J1706" s="7">
        <v>80000</v>
      </c>
      <c r="K1706" s="24"/>
    </row>
    <row r="1707" spans="2:11" ht="16.5" thickTop="1" thickBot="1" x14ac:dyDescent="0.3">
      <c r="B1707" s="13" t="s">
        <v>49</v>
      </c>
      <c r="C1707" s="39">
        <v>30</v>
      </c>
      <c r="D1707" s="7">
        <v>0</v>
      </c>
      <c r="E1707" s="7">
        <v>0</v>
      </c>
      <c r="F1707" s="7">
        <v>0</v>
      </c>
      <c r="G1707" s="7">
        <v>0</v>
      </c>
      <c r="H1707" s="7">
        <v>0</v>
      </c>
      <c r="I1707" s="7">
        <v>0</v>
      </c>
      <c r="J1707" s="7">
        <v>0</v>
      </c>
      <c r="K1707" s="24"/>
    </row>
    <row r="1708" spans="2:11" ht="16.5" thickTop="1" thickBot="1" x14ac:dyDescent="0.3">
      <c r="B1708" s="13" t="s">
        <v>12</v>
      </c>
      <c r="C1708" s="39">
        <v>40</v>
      </c>
      <c r="D1708" s="7">
        <v>0</v>
      </c>
      <c r="E1708" s="7">
        <v>0</v>
      </c>
      <c r="F1708" s="7">
        <v>0</v>
      </c>
      <c r="G1708" s="7">
        <v>0</v>
      </c>
      <c r="H1708" s="7">
        <v>0</v>
      </c>
      <c r="I1708" s="7">
        <v>0</v>
      </c>
      <c r="J1708" s="7">
        <v>0</v>
      </c>
      <c r="K1708" s="24"/>
    </row>
    <row r="1709" spans="2:11" ht="16.5" thickTop="1" thickBot="1" x14ac:dyDescent="0.3">
      <c r="B1709" s="13" t="s">
        <v>50</v>
      </c>
      <c r="C1709" s="39">
        <v>50</v>
      </c>
      <c r="D1709" s="7">
        <v>0</v>
      </c>
      <c r="E1709" s="7">
        <v>0</v>
      </c>
      <c r="F1709" s="7">
        <v>0</v>
      </c>
      <c r="G1709" s="7">
        <v>0</v>
      </c>
      <c r="H1709" s="7">
        <v>0</v>
      </c>
      <c r="I1709" s="7">
        <v>0</v>
      </c>
      <c r="J1709" s="7">
        <v>0</v>
      </c>
      <c r="K1709" s="24"/>
    </row>
    <row r="1710" spans="2:11" ht="16.5" thickTop="1" thickBot="1" x14ac:dyDescent="0.3">
      <c r="B1710" s="11" t="s">
        <v>874</v>
      </c>
      <c r="C1710" s="39"/>
      <c r="D1710" s="7"/>
      <c r="E1710" s="7"/>
      <c r="F1710" s="7"/>
      <c r="G1710" s="7"/>
      <c r="H1710" s="7"/>
      <c r="I1710" s="7"/>
      <c r="J1710" s="7"/>
      <c r="K1710" s="24"/>
    </row>
    <row r="1711" spans="2:11" ht="16.5" thickTop="1" thickBot="1" x14ac:dyDescent="0.3">
      <c r="B1711" s="12" t="s">
        <v>876</v>
      </c>
      <c r="C1711" s="39"/>
      <c r="D1711" s="7"/>
      <c r="E1711" s="7"/>
      <c r="F1711" s="7"/>
      <c r="G1711" s="7"/>
      <c r="H1711" s="7"/>
      <c r="I1711" s="7"/>
      <c r="J1711" s="7"/>
      <c r="K1711" s="24"/>
    </row>
    <row r="1712" spans="2:11" ht="16.5" thickTop="1" thickBot="1" x14ac:dyDescent="0.3">
      <c r="B1712" s="13" t="s">
        <v>47</v>
      </c>
      <c r="C1712" s="39">
        <v>10</v>
      </c>
      <c r="D1712" s="7">
        <v>260151</v>
      </c>
      <c r="E1712" s="7">
        <v>310310.49</v>
      </c>
      <c r="F1712" s="7">
        <v>695969.26</v>
      </c>
      <c r="G1712" s="7">
        <v>752322.31</v>
      </c>
      <c r="H1712" s="7">
        <v>676122.06</v>
      </c>
      <c r="I1712" s="7">
        <v>773101.92</v>
      </c>
      <c r="J1712" s="7">
        <v>1205030.45</v>
      </c>
      <c r="K1712" s="24"/>
    </row>
    <row r="1713" spans="2:11" ht="16.5" thickTop="1" thickBot="1" x14ac:dyDescent="0.3">
      <c r="B1713" s="13" t="s">
        <v>48</v>
      </c>
      <c r="C1713" s="39">
        <v>20</v>
      </c>
      <c r="D1713" s="7">
        <v>53511.51</v>
      </c>
      <c r="E1713" s="7">
        <v>68250.23</v>
      </c>
      <c r="F1713" s="7">
        <v>51037.95</v>
      </c>
      <c r="G1713" s="7">
        <v>187015.25</v>
      </c>
      <c r="H1713" s="7">
        <v>69767.14</v>
      </c>
      <c r="I1713" s="7">
        <v>112257.47</v>
      </c>
      <c r="J1713" s="7">
        <v>498651.66</v>
      </c>
      <c r="K1713" s="24"/>
    </row>
    <row r="1714" spans="2:11" ht="16.5" thickTop="1" thickBot="1" x14ac:dyDescent="0.3">
      <c r="B1714" s="13" t="s">
        <v>49</v>
      </c>
      <c r="C1714" s="39">
        <v>30</v>
      </c>
      <c r="D1714" s="7">
        <v>206639.49</v>
      </c>
      <c r="E1714" s="7">
        <v>242060.26</v>
      </c>
      <c r="F1714" s="7">
        <v>644931.31000000006</v>
      </c>
      <c r="G1714" s="7">
        <v>565307.06000000006</v>
      </c>
      <c r="H1714" s="7">
        <v>606354.92000000004</v>
      </c>
      <c r="I1714" s="7">
        <v>660844.44999999995</v>
      </c>
      <c r="J1714" s="7">
        <v>706378.79</v>
      </c>
      <c r="K1714" s="24"/>
    </row>
    <row r="1715" spans="2:11" ht="16.5" thickTop="1" thickBot="1" x14ac:dyDescent="0.3">
      <c r="B1715" s="13" t="s">
        <v>12</v>
      </c>
      <c r="C1715" s="39">
        <v>40</v>
      </c>
      <c r="D1715" s="7">
        <v>206639.49</v>
      </c>
      <c r="E1715" s="7">
        <v>242060.26</v>
      </c>
      <c r="F1715" s="7">
        <v>644931.31000000006</v>
      </c>
      <c r="G1715" s="7">
        <v>565307.06000000006</v>
      </c>
      <c r="H1715" s="7">
        <v>606354.92000000004</v>
      </c>
      <c r="I1715" s="7">
        <v>660844.44999999995</v>
      </c>
      <c r="J1715" s="7">
        <v>706378.79</v>
      </c>
      <c r="K1715" s="24"/>
    </row>
    <row r="1716" spans="2:11" ht="16.5" thickTop="1" thickBot="1" x14ac:dyDescent="0.3">
      <c r="B1716" s="13" t="s">
        <v>50</v>
      </c>
      <c r="C1716" s="39">
        <v>50</v>
      </c>
      <c r="D1716" s="7">
        <v>0</v>
      </c>
      <c r="E1716" s="7">
        <v>0</v>
      </c>
      <c r="F1716" s="7">
        <v>0</v>
      </c>
      <c r="G1716" s="7">
        <v>0</v>
      </c>
      <c r="H1716" s="7">
        <v>0</v>
      </c>
      <c r="I1716" s="7">
        <v>0</v>
      </c>
      <c r="J1716" s="7">
        <v>0</v>
      </c>
      <c r="K1716" s="24"/>
    </row>
    <row r="1717" spans="2:11" ht="16.5" thickTop="1" thickBot="1" x14ac:dyDescent="0.3">
      <c r="B1717" s="11" t="s">
        <v>882</v>
      </c>
      <c r="C1717" s="39"/>
      <c r="D1717" s="7"/>
      <c r="E1717" s="7"/>
      <c r="F1717" s="7"/>
      <c r="G1717" s="7"/>
      <c r="H1717" s="7"/>
      <c r="I1717" s="7"/>
      <c r="J1717" s="7"/>
      <c r="K1717" s="24"/>
    </row>
    <row r="1718" spans="2:11" ht="16.5" thickTop="1" thickBot="1" x14ac:dyDescent="0.3">
      <c r="B1718" s="12" t="s">
        <v>675</v>
      </c>
      <c r="C1718" s="39"/>
      <c r="D1718" s="7"/>
      <c r="E1718" s="7"/>
      <c r="F1718" s="7"/>
      <c r="G1718" s="7"/>
      <c r="H1718" s="7"/>
      <c r="I1718" s="7"/>
      <c r="J1718" s="7"/>
      <c r="K1718" s="24"/>
    </row>
    <row r="1719" spans="2:11" ht="16.5" thickTop="1" thickBot="1" x14ac:dyDescent="0.3">
      <c r="B1719" s="13" t="s">
        <v>47</v>
      </c>
      <c r="C1719" s="39">
        <v>10</v>
      </c>
      <c r="D1719" s="7">
        <v>0</v>
      </c>
      <c r="E1719" s="7">
        <v>0</v>
      </c>
      <c r="F1719" s="7">
        <v>0</v>
      </c>
      <c r="G1719" s="7">
        <v>650576</v>
      </c>
      <c r="H1719" s="7">
        <v>3690798</v>
      </c>
      <c r="I1719" s="7">
        <v>6085444</v>
      </c>
      <c r="J1719" s="7">
        <v>8888666</v>
      </c>
      <c r="K1719" s="24"/>
    </row>
    <row r="1720" spans="2:11" ht="16.5" thickTop="1" thickBot="1" x14ac:dyDescent="0.3">
      <c r="B1720" s="13" t="s">
        <v>48</v>
      </c>
      <c r="C1720" s="39">
        <v>20</v>
      </c>
      <c r="D1720" s="7">
        <v>0</v>
      </c>
      <c r="E1720" s="7">
        <v>0</v>
      </c>
      <c r="F1720" s="7">
        <v>0</v>
      </c>
      <c r="G1720" s="7">
        <v>0</v>
      </c>
      <c r="H1720" s="7">
        <v>0</v>
      </c>
      <c r="I1720" s="7">
        <v>0</v>
      </c>
      <c r="J1720" s="7">
        <v>0</v>
      </c>
      <c r="K1720" s="24"/>
    </row>
    <row r="1721" spans="2:11" ht="16.5" thickTop="1" thickBot="1" x14ac:dyDescent="0.3">
      <c r="B1721" s="13" t="s">
        <v>49</v>
      </c>
      <c r="C1721" s="39">
        <v>30</v>
      </c>
      <c r="D1721" s="7">
        <v>0</v>
      </c>
      <c r="E1721" s="7">
        <v>0</v>
      </c>
      <c r="F1721" s="7">
        <v>0</v>
      </c>
      <c r="G1721" s="7">
        <v>650576</v>
      </c>
      <c r="H1721" s="7">
        <v>3690798</v>
      </c>
      <c r="I1721" s="7">
        <v>6085444</v>
      </c>
      <c r="J1721" s="7">
        <v>8888666</v>
      </c>
      <c r="K1721" s="24"/>
    </row>
    <row r="1722" spans="2:11" ht="16.5" thickTop="1" thickBot="1" x14ac:dyDescent="0.3">
      <c r="B1722" s="13" t="s">
        <v>12</v>
      </c>
      <c r="C1722" s="39">
        <v>40</v>
      </c>
      <c r="D1722" s="7">
        <v>0</v>
      </c>
      <c r="E1722" s="7">
        <v>0</v>
      </c>
      <c r="F1722" s="7">
        <v>0</v>
      </c>
      <c r="G1722" s="7">
        <v>650576</v>
      </c>
      <c r="H1722" s="7">
        <v>3690798</v>
      </c>
      <c r="I1722" s="7">
        <v>6085444</v>
      </c>
      <c r="J1722" s="7">
        <v>8888666</v>
      </c>
      <c r="K1722" s="24"/>
    </row>
    <row r="1723" spans="2:11" ht="16.5" thickTop="1" thickBot="1" x14ac:dyDescent="0.3">
      <c r="B1723" s="13" t="s">
        <v>50</v>
      </c>
      <c r="C1723" s="39">
        <v>50</v>
      </c>
      <c r="D1723" s="7">
        <v>0</v>
      </c>
      <c r="E1723" s="7">
        <v>0</v>
      </c>
      <c r="F1723" s="7">
        <v>0</v>
      </c>
      <c r="G1723" s="7">
        <v>0</v>
      </c>
      <c r="H1723" s="7">
        <v>0</v>
      </c>
      <c r="I1723" s="7">
        <v>0</v>
      </c>
      <c r="J1723" s="7">
        <v>0</v>
      </c>
      <c r="K1723" s="24"/>
    </row>
    <row r="1724" spans="2:11" ht="16.5" thickTop="1" thickBot="1" x14ac:dyDescent="0.3">
      <c r="B1724" s="11" t="s">
        <v>756</v>
      </c>
      <c r="C1724" s="39"/>
      <c r="D1724" s="7"/>
      <c r="E1724" s="7"/>
      <c r="F1724" s="7"/>
      <c r="G1724" s="7"/>
      <c r="H1724" s="7"/>
      <c r="I1724" s="7"/>
      <c r="J1724" s="7"/>
      <c r="K1724" s="24"/>
    </row>
    <row r="1725" spans="2:11" ht="16.5" thickTop="1" thickBot="1" x14ac:dyDescent="0.3">
      <c r="B1725" s="12" t="s">
        <v>758</v>
      </c>
      <c r="C1725" s="39"/>
      <c r="D1725" s="7"/>
      <c r="E1725" s="7"/>
      <c r="F1725" s="7"/>
      <c r="G1725" s="7"/>
      <c r="H1725" s="7"/>
      <c r="I1725" s="7"/>
      <c r="J1725" s="7"/>
      <c r="K1725" s="24"/>
    </row>
    <row r="1726" spans="2:11" ht="16.5" thickTop="1" thickBot="1" x14ac:dyDescent="0.3">
      <c r="B1726" s="13" t="s">
        <v>47</v>
      </c>
      <c r="C1726" s="39">
        <v>10</v>
      </c>
      <c r="D1726" s="7">
        <v>0</v>
      </c>
      <c r="E1726" s="7">
        <v>0</v>
      </c>
      <c r="F1726" s="7">
        <v>0</v>
      </c>
      <c r="G1726" s="7">
        <v>858585</v>
      </c>
      <c r="H1726" s="7">
        <v>8834546.6099999994</v>
      </c>
      <c r="I1726" s="7">
        <v>5423993</v>
      </c>
      <c r="J1726" s="7">
        <v>5355814.01</v>
      </c>
      <c r="K1726" s="24"/>
    </row>
    <row r="1727" spans="2:11" ht="16.5" thickTop="1" thickBot="1" x14ac:dyDescent="0.3">
      <c r="B1727" s="13" t="s">
        <v>48</v>
      </c>
      <c r="C1727" s="39">
        <v>20</v>
      </c>
      <c r="D1727" s="7">
        <v>0</v>
      </c>
      <c r="E1727" s="7">
        <v>0</v>
      </c>
      <c r="F1727" s="7">
        <v>0</v>
      </c>
      <c r="G1727" s="7">
        <v>318028.39</v>
      </c>
      <c r="H1727" s="7">
        <v>1945744.19</v>
      </c>
      <c r="I1727" s="7">
        <v>4162539.99</v>
      </c>
      <c r="J1727" s="7">
        <v>3010227.55</v>
      </c>
      <c r="K1727" s="24"/>
    </row>
    <row r="1728" spans="2:11" ht="16.5" thickTop="1" thickBot="1" x14ac:dyDescent="0.3">
      <c r="B1728" s="13" t="s">
        <v>49</v>
      </c>
      <c r="C1728" s="39">
        <v>30</v>
      </c>
      <c r="D1728" s="7">
        <v>0</v>
      </c>
      <c r="E1728" s="7">
        <v>0</v>
      </c>
      <c r="F1728" s="7">
        <v>0</v>
      </c>
      <c r="G1728" s="7">
        <v>540556.61</v>
      </c>
      <c r="H1728" s="7">
        <v>6888802.4199999999</v>
      </c>
      <c r="I1728" s="7">
        <v>1261453.01</v>
      </c>
      <c r="J1728" s="7">
        <v>2345586.46</v>
      </c>
      <c r="K1728" s="24"/>
    </row>
    <row r="1729" spans="2:11" ht="16.5" thickTop="1" thickBot="1" x14ac:dyDescent="0.3">
      <c r="B1729" s="13" t="s">
        <v>12</v>
      </c>
      <c r="C1729" s="39">
        <v>40</v>
      </c>
      <c r="D1729" s="7">
        <v>0</v>
      </c>
      <c r="E1729" s="7">
        <v>0</v>
      </c>
      <c r="F1729" s="7">
        <v>0</v>
      </c>
      <c r="G1729" s="7">
        <v>0</v>
      </c>
      <c r="H1729" s="7">
        <v>0</v>
      </c>
      <c r="I1729" s="7">
        <v>1261453.01</v>
      </c>
      <c r="J1729" s="7">
        <v>2345586.46</v>
      </c>
      <c r="K1729" s="24"/>
    </row>
    <row r="1730" spans="2:11" ht="16.5" thickTop="1" thickBot="1" x14ac:dyDescent="0.3">
      <c r="B1730" s="13" t="s">
        <v>50</v>
      </c>
      <c r="C1730" s="39">
        <v>50</v>
      </c>
      <c r="D1730" s="7">
        <v>0</v>
      </c>
      <c r="E1730" s="7">
        <v>0</v>
      </c>
      <c r="F1730" s="7">
        <v>0</v>
      </c>
      <c r="G1730" s="7">
        <v>540556.61</v>
      </c>
      <c r="H1730" s="7">
        <v>6888802.4199999999</v>
      </c>
      <c r="I1730" s="7">
        <v>0</v>
      </c>
      <c r="J1730" s="7">
        <v>0</v>
      </c>
      <c r="K1730" s="24"/>
    </row>
    <row r="1731" spans="2:11" ht="16.5" thickTop="1" thickBot="1" x14ac:dyDescent="0.3">
      <c r="B1731" s="10" t="s">
        <v>168</v>
      </c>
      <c r="C1731" s="39"/>
      <c r="D1731" s="7"/>
      <c r="E1731" s="7"/>
      <c r="F1731" s="7"/>
      <c r="G1731" s="7"/>
      <c r="H1731" s="7"/>
      <c r="I1731" s="7"/>
      <c r="J1731" s="7"/>
      <c r="K1731" s="24"/>
    </row>
    <row r="1732" spans="2:11" ht="16.5" thickTop="1" thickBot="1" x14ac:dyDescent="0.3">
      <c r="B1732" s="11" t="s">
        <v>195</v>
      </c>
      <c r="C1732" s="39"/>
      <c r="D1732" s="7"/>
      <c r="E1732" s="7"/>
      <c r="F1732" s="7"/>
      <c r="G1732" s="7"/>
      <c r="H1732" s="7"/>
      <c r="I1732" s="7"/>
      <c r="J1732" s="7"/>
      <c r="K1732" s="24"/>
    </row>
    <row r="1733" spans="2:11" ht="16.5" thickTop="1" thickBot="1" x14ac:dyDescent="0.3">
      <c r="B1733" s="12" t="s">
        <v>173</v>
      </c>
      <c r="C1733" s="39"/>
      <c r="D1733" s="7"/>
      <c r="E1733" s="7"/>
      <c r="F1733" s="7"/>
      <c r="G1733" s="7"/>
      <c r="H1733" s="7"/>
      <c r="I1733" s="7"/>
      <c r="J1733" s="7"/>
      <c r="K1733" s="24"/>
    </row>
    <row r="1734" spans="2:11" ht="16.5" thickTop="1" thickBot="1" x14ac:dyDescent="0.3">
      <c r="B1734" s="13" t="s">
        <v>47</v>
      </c>
      <c r="C1734" s="39">
        <v>10</v>
      </c>
      <c r="D1734" s="7">
        <v>32059469</v>
      </c>
      <c r="E1734" s="7">
        <v>33396919</v>
      </c>
      <c r="F1734" s="7">
        <v>32974217</v>
      </c>
      <c r="G1734" s="7">
        <v>34369469</v>
      </c>
      <c r="H1734" s="7">
        <v>41127115.939999998</v>
      </c>
      <c r="I1734" s="7">
        <v>44386802.350000001</v>
      </c>
      <c r="J1734" s="7">
        <v>40985081</v>
      </c>
      <c r="K1734" s="24"/>
    </row>
    <row r="1735" spans="2:11" ht="16.5" thickTop="1" thickBot="1" x14ac:dyDescent="0.3">
      <c r="B1735" s="13" t="s">
        <v>48</v>
      </c>
      <c r="C1735" s="39">
        <v>20</v>
      </c>
      <c r="D1735" s="7">
        <v>32059469</v>
      </c>
      <c r="E1735" s="7">
        <v>33396819</v>
      </c>
      <c r="F1735" s="7">
        <v>32974117</v>
      </c>
      <c r="G1735" s="7">
        <v>32647295.059999999</v>
      </c>
      <c r="H1735" s="7">
        <v>37939970.590000004</v>
      </c>
      <c r="I1735" s="7">
        <v>39299668.590000004</v>
      </c>
      <c r="J1735" s="7">
        <v>40926606.649999999</v>
      </c>
      <c r="K1735" s="24"/>
    </row>
    <row r="1736" spans="2:11" ht="16.5" thickTop="1" thickBot="1" x14ac:dyDescent="0.3">
      <c r="B1736" s="13" t="s">
        <v>49</v>
      </c>
      <c r="C1736" s="39">
        <v>30</v>
      </c>
      <c r="D1736" s="7">
        <v>0</v>
      </c>
      <c r="E1736" s="7">
        <v>100</v>
      </c>
      <c r="F1736" s="7">
        <v>100</v>
      </c>
      <c r="G1736" s="7">
        <v>1722173.94</v>
      </c>
      <c r="H1736" s="7">
        <v>3187145.35</v>
      </c>
      <c r="I1736" s="7">
        <v>5087133.76</v>
      </c>
      <c r="J1736" s="7">
        <v>58474.35</v>
      </c>
      <c r="K1736" s="24"/>
    </row>
    <row r="1737" spans="2:11" ht="16.5" thickTop="1" thickBot="1" x14ac:dyDescent="0.3">
      <c r="B1737" s="13" t="s">
        <v>12</v>
      </c>
      <c r="C1737" s="39">
        <v>40</v>
      </c>
      <c r="D1737" s="7">
        <v>0</v>
      </c>
      <c r="E1737" s="7">
        <v>100</v>
      </c>
      <c r="F1737" s="7">
        <v>100</v>
      </c>
      <c r="G1737" s="7">
        <v>1722173.94</v>
      </c>
      <c r="H1737" s="7">
        <v>3187145.35</v>
      </c>
      <c r="I1737" s="7">
        <v>5087133.76</v>
      </c>
      <c r="J1737" s="7">
        <v>58474.35</v>
      </c>
      <c r="K1737" s="24"/>
    </row>
    <row r="1738" spans="2:11" ht="16.5" thickTop="1" thickBot="1" x14ac:dyDescent="0.3">
      <c r="B1738" s="13" t="s">
        <v>50</v>
      </c>
      <c r="C1738" s="39">
        <v>50</v>
      </c>
      <c r="D1738" s="7">
        <v>0</v>
      </c>
      <c r="E1738" s="7">
        <v>0</v>
      </c>
      <c r="F1738" s="7">
        <v>0</v>
      </c>
      <c r="G1738" s="7">
        <v>0</v>
      </c>
      <c r="H1738" s="7">
        <v>0</v>
      </c>
      <c r="I1738" s="7">
        <v>0</v>
      </c>
      <c r="J1738" s="7">
        <v>0</v>
      </c>
      <c r="K1738" s="24"/>
    </row>
    <row r="1739" spans="2:11" ht="16.5" thickTop="1" thickBot="1" x14ac:dyDescent="0.3">
      <c r="B1739" s="11" t="s">
        <v>214</v>
      </c>
      <c r="C1739" s="39"/>
      <c r="D1739" s="7"/>
      <c r="E1739" s="7"/>
      <c r="F1739" s="7"/>
      <c r="G1739" s="7"/>
      <c r="H1739" s="7"/>
      <c r="I1739" s="7"/>
      <c r="J1739" s="7"/>
      <c r="K1739" s="24"/>
    </row>
    <row r="1740" spans="2:11" ht="16.5" thickTop="1" thickBot="1" x14ac:dyDescent="0.3">
      <c r="B1740" s="12" t="s">
        <v>167</v>
      </c>
      <c r="C1740" s="39"/>
      <c r="D1740" s="7"/>
      <c r="E1740" s="7"/>
      <c r="F1740" s="7"/>
      <c r="G1740" s="7"/>
      <c r="H1740" s="7"/>
      <c r="I1740" s="7"/>
      <c r="J1740" s="7"/>
      <c r="K1740" s="24"/>
    </row>
    <row r="1741" spans="2:11" ht="16.5" thickTop="1" thickBot="1" x14ac:dyDescent="0.3">
      <c r="B1741" s="13" t="s">
        <v>47</v>
      </c>
      <c r="C1741" s="39">
        <v>10</v>
      </c>
      <c r="D1741" s="7">
        <v>0</v>
      </c>
      <c r="E1741" s="7">
        <v>0</v>
      </c>
      <c r="F1741" s="7">
        <v>0</v>
      </c>
      <c r="G1741" s="7">
        <v>0</v>
      </c>
      <c r="H1741" s="7">
        <v>0</v>
      </c>
      <c r="I1741" s="7">
        <v>0</v>
      </c>
      <c r="J1741" s="7">
        <v>0</v>
      </c>
      <c r="K1741" s="24"/>
    </row>
    <row r="1742" spans="2:11" ht="16.5" thickTop="1" thickBot="1" x14ac:dyDescent="0.3">
      <c r="B1742" s="13" t="s">
        <v>48</v>
      </c>
      <c r="C1742" s="39">
        <v>20</v>
      </c>
      <c r="D1742" s="7">
        <v>0</v>
      </c>
      <c r="E1742" s="7">
        <v>0</v>
      </c>
      <c r="F1742" s="7">
        <v>0</v>
      </c>
      <c r="G1742" s="7">
        <v>0</v>
      </c>
      <c r="H1742" s="7">
        <v>0</v>
      </c>
      <c r="I1742" s="7">
        <v>0</v>
      </c>
      <c r="J1742" s="7">
        <v>0</v>
      </c>
      <c r="K1742" s="24"/>
    </row>
    <row r="1743" spans="2:11" ht="16.5" thickTop="1" thickBot="1" x14ac:dyDescent="0.3">
      <c r="B1743" s="13" t="s">
        <v>49</v>
      </c>
      <c r="C1743" s="39">
        <v>30</v>
      </c>
      <c r="D1743" s="7">
        <v>0</v>
      </c>
      <c r="E1743" s="7">
        <v>0</v>
      </c>
      <c r="F1743" s="7">
        <v>0</v>
      </c>
      <c r="G1743" s="7">
        <v>0</v>
      </c>
      <c r="H1743" s="7">
        <v>0</v>
      </c>
      <c r="I1743" s="7">
        <v>0</v>
      </c>
      <c r="J1743" s="7">
        <v>0</v>
      </c>
      <c r="K1743" s="24"/>
    </row>
    <row r="1744" spans="2:11" ht="16.5" thickTop="1" thickBot="1" x14ac:dyDescent="0.3">
      <c r="B1744" s="13" t="s">
        <v>12</v>
      </c>
      <c r="C1744" s="39">
        <v>40</v>
      </c>
      <c r="D1744" s="7">
        <v>0</v>
      </c>
      <c r="E1744" s="7">
        <v>0</v>
      </c>
      <c r="F1744" s="7">
        <v>0</v>
      </c>
      <c r="G1744" s="7">
        <v>0</v>
      </c>
      <c r="H1744" s="7">
        <v>0</v>
      </c>
      <c r="I1744" s="7">
        <v>0</v>
      </c>
      <c r="J1744" s="7">
        <v>0</v>
      </c>
      <c r="K1744" s="24"/>
    </row>
    <row r="1745" spans="2:11" ht="16.5" thickTop="1" thickBot="1" x14ac:dyDescent="0.3">
      <c r="B1745" s="13" t="s">
        <v>50</v>
      </c>
      <c r="C1745" s="39">
        <v>50</v>
      </c>
      <c r="D1745" s="7">
        <v>0</v>
      </c>
      <c r="E1745" s="7">
        <v>0</v>
      </c>
      <c r="F1745" s="7">
        <v>0</v>
      </c>
      <c r="G1745" s="7">
        <v>0</v>
      </c>
      <c r="H1745" s="7">
        <v>0</v>
      </c>
      <c r="I1745" s="7">
        <v>0</v>
      </c>
      <c r="J1745" s="7">
        <v>0</v>
      </c>
      <c r="K1745" s="24"/>
    </row>
    <row r="1746" spans="2:11" ht="16.5" thickTop="1" thickBot="1" x14ac:dyDescent="0.3">
      <c r="B1746" s="11" t="s">
        <v>171</v>
      </c>
      <c r="C1746" s="39"/>
      <c r="D1746" s="7"/>
      <c r="E1746" s="7"/>
      <c r="F1746" s="7"/>
      <c r="G1746" s="7"/>
      <c r="H1746" s="7"/>
      <c r="I1746" s="7"/>
      <c r="J1746" s="7"/>
      <c r="K1746" s="24"/>
    </row>
    <row r="1747" spans="2:11" ht="16.5" thickTop="1" thickBot="1" x14ac:dyDescent="0.3">
      <c r="B1747" s="12" t="s">
        <v>173</v>
      </c>
      <c r="C1747" s="39"/>
      <c r="D1747" s="7"/>
      <c r="E1747" s="7"/>
      <c r="F1747" s="7"/>
      <c r="G1747" s="7"/>
      <c r="H1747" s="7"/>
      <c r="I1747" s="7"/>
      <c r="J1747" s="7"/>
      <c r="K1747" s="24"/>
    </row>
    <row r="1748" spans="2:11" ht="16.5" thickTop="1" thickBot="1" x14ac:dyDescent="0.3">
      <c r="B1748" s="13" t="s">
        <v>47</v>
      </c>
      <c r="C1748" s="39">
        <v>10</v>
      </c>
      <c r="D1748" s="7">
        <v>10285416.18</v>
      </c>
      <c r="E1748" s="7">
        <v>11429176</v>
      </c>
      <c r="F1748" s="7">
        <v>13203197.199999999</v>
      </c>
      <c r="G1748" s="7">
        <v>11678052.189999999</v>
      </c>
      <c r="H1748" s="7">
        <v>12813020.439999999</v>
      </c>
      <c r="I1748" s="7">
        <v>12363167.57</v>
      </c>
      <c r="J1748" s="7">
        <v>11909038.35</v>
      </c>
      <c r="K1748" s="24"/>
    </row>
    <row r="1749" spans="2:11" ht="16.5" thickTop="1" thickBot="1" x14ac:dyDescent="0.3">
      <c r="B1749" s="13" t="s">
        <v>48</v>
      </c>
      <c r="C1749" s="39">
        <v>20</v>
      </c>
      <c r="D1749" s="7">
        <v>10285416.18</v>
      </c>
      <c r="E1749" s="7">
        <v>10085093.800000001</v>
      </c>
      <c r="F1749" s="7">
        <v>9898233.0099999998</v>
      </c>
      <c r="G1749" s="7">
        <v>9239202.75</v>
      </c>
      <c r="H1749" s="7">
        <v>10216148.869999999</v>
      </c>
      <c r="I1749" s="7">
        <v>10718966.279999999</v>
      </c>
      <c r="J1749" s="7">
        <v>10444878.550000001</v>
      </c>
      <c r="K1749" s="24"/>
    </row>
    <row r="1750" spans="2:11" ht="16.5" thickTop="1" thickBot="1" x14ac:dyDescent="0.3">
      <c r="B1750" s="13" t="s">
        <v>49</v>
      </c>
      <c r="C1750" s="39">
        <v>30</v>
      </c>
      <c r="D1750" s="7">
        <v>0</v>
      </c>
      <c r="E1750" s="7">
        <v>1344082.2</v>
      </c>
      <c r="F1750" s="7">
        <v>3304964.19</v>
      </c>
      <c r="G1750" s="7">
        <v>2438849.44</v>
      </c>
      <c r="H1750" s="7">
        <v>2596871.5699999998</v>
      </c>
      <c r="I1750" s="7">
        <v>1644201.29</v>
      </c>
      <c r="J1750" s="7">
        <v>1464159.8</v>
      </c>
      <c r="K1750" s="24"/>
    </row>
    <row r="1751" spans="2:11" ht="16.5" thickTop="1" thickBot="1" x14ac:dyDescent="0.3">
      <c r="B1751" s="13" t="s">
        <v>12</v>
      </c>
      <c r="C1751" s="39">
        <v>40</v>
      </c>
      <c r="D1751" s="7">
        <v>0</v>
      </c>
      <c r="E1751" s="7">
        <v>1344082.2</v>
      </c>
      <c r="F1751" s="7">
        <v>3304964.19</v>
      </c>
      <c r="G1751" s="7">
        <v>2438849.44</v>
      </c>
      <c r="H1751" s="7">
        <v>2596871.5699999998</v>
      </c>
      <c r="I1751" s="7">
        <v>1644201.29</v>
      </c>
      <c r="J1751" s="7">
        <v>1464159.8</v>
      </c>
      <c r="K1751" s="24"/>
    </row>
    <row r="1752" spans="2:11" ht="16.5" thickTop="1" thickBot="1" x14ac:dyDescent="0.3">
      <c r="B1752" s="13" t="s">
        <v>50</v>
      </c>
      <c r="C1752" s="39">
        <v>50</v>
      </c>
      <c r="D1752" s="7">
        <v>0</v>
      </c>
      <c r="E1752" s="7">
        <v>0</v>
      </c>
      <c r="F1752" s="7">
        <v>0</v>
      </c>
      <c r="G1752" s="7">
        <v>0</v>
      </c>
      <c r="H1752" s="7">
        <v>0</v>
      </c>
      <c r="I1752" s="7">
        <v>0</v>
      </c>
      <c r="J1752" s="7">
        <v>0</v>
      </c>
      <c r="K1752" s="24"/>
    </row>
    <row r="1753" spans="2:11" ht="16.5" thickTop="1" thickBot="1" x14ac:dyDescent="0.3">
      <c r="B1753" s="12" t="s">
        <v>175</v>
      </c>
      <c r="C1753" s="39"/>
      <c r="D1753" s="7"/>
      <c r="E1753" s="7"/>
      <c r="F1753" s="7"/>
      <c r="G1753" s="7"/>
      <c r="H1753" s="7"/>
      <c r="I1753" s="7"/>
      <c r="J1753" s="7"/>
      <c r="K1753" s="24"/>
    </row>
    <row r="1754" spans="2:11" ht="16.5" thickTop="1" thickBot="1" x14ac:dyDescent="0.3">
      <c r="B1754" s="13" t="s">
        <v>47</v>
      </c>
      <c r="C1754" s="39">
        <v>10</v>
      </c>
      <c r="D1754" s="7">
        <v>1057444</v>
      </c>
      <c r="E1754" s="7">
        <v>1207444</v>
      </c>
      <c r="F1754" s="7">
        <v>1126534</v>
      </c>
      <c r="G1754" s="7">
        <v>1161360.58</v>
      </c>
      <c r="H1754" s="7">
        <v>1153719.3799999999</v>
      </c>
      <c r="I1754" s="7">
        <v>1226458.52</v>
      </c>
      <c r="J1754" s="7">
        <v>1207978.46</v>
      </c>
      <c r="K1754" s="24"/>
    </row>
    <row r="1755" spans="2:11" ht="16.5" thickTop="1" thickBot="1" x14ac:dyDescent="0.3">
      <c r="B1755" s="13" t="s">
        <v>48</v>
      </c>
      <c r="C1755" s="39">
        <v>20</v>
      </c>
      <c r="D1755" s="7">
        <v>1057444</v>
      </c>
      <c r="E1755" s="7">
        <v>1207444</v>
      </c>
      <c r="F1755" s="7">
        <v>1041707.42</v>
      </c>
      <c r="G1755" s="7">
        <v>1106319.2</v>
      </c>
      <c r="H1755" s="7">
        <v>1081099.8600000001</v>
      </c>
      <c r="I1755" s="7">
        <v>1200573.93</v>
      </c>
      <c r="J1755" s="7">
        <v>1206978.07</v>
      </c>
      <c r="K1755" s="24"/>
    </row>
    <row r="1756" spans="2:11" ht="16.5" thickTop="1" thickBot="1" x14ac:dyDescent="0.3">
      <c r="B1756" s="13" t="s">
        <v>49</v>
      </c>
      <c r="C1756" s="39">
        <v>30</v>
      </c>
      <c r="D1756" s="7">
        <v>0</v>
      </c>
      <c r="E1756" s="7">
        <v>0</v>
      </c>
      <c r="F1756" s="7">
        <v>84826.58</v>
      </c>
      <c r="G1756" s="7">
        <v>55041.38</v>
      </c>
      <c r="H1756" s="7">
        <v>72619.520000000004</v>
      </c>
      <c r="I1756" s="7">
        <v>25884.59</v>
      </c>
      <c r="J1756" s="7">
        <v>1000.39</v>
      </c>
      <c r="K1756" s="24"/>
    </row>
    <row r="1757" spans="2:11" ht="16.5" thickTop="1" thickBot="1" x14ac:dyDescent="0.3">
      <c r="B1757" s="13" t="s">
        <v>12</v>
      </c>
      <c r="C1757" s="39">
        <v>40</v>
      </c>
      <c r="D1757" s="7">
        <v>0</v>
      </c>
      <c r="E1757" s="7">
        <v>0</v>
      </c>
      <c r="F1757" s="7">
        <v>84826.58</v>
      </c>
      <c r="G1757" s="7">
        <v>55041.38</v>
      </c>
      <c r="H1757" s="7">
        <v>72619.520000000004</v>
      </c>
      <c r="I1757" s="7">
        <v>25884.59</v>
      </c>
      <c r="J1757" s="7">
        <v>1000.39</v>
      </c>
      <c r="K1757" s="24"/>
    </row>
    <row r="1758" spans="2:11" ht="16.5" thickTop="1" thickBot="1" x14ac:dyDescent="0.3">
      <c r="B1758" s="13" t="s">
        <v>50</v>
      </c>
      <c r="C1758" s="39">
        <v>50</v>
      </c>
      <c r="D1758" s="7">
        <v>0</v>
      </c>
      <c r="E1758" s="7">
        <v>0</v>
      </c>
      <c r="F1758" s="7">
        <v>0</v>
      </c>
      <c r="G1758" s="7">
        <v>0</v>
      </c>
      <c r="H1758" s="7">
        <v>0</v>
      </c>
      <c r="I1758" s="7">
        <v>0</v>
      </c>
      <c r="J1758" s="7">
        <v>0</v>
      </c>
      <c r="K1758" s="24"/>
    </row>
    <row r="1759" spans="2:11" ht="16.5" thickTop="1" thickBot="1" x14ac:dyDescent="0.3">
      <c r="B1759" s="12" t="s">
        <v>177</v>
      </c>
      <c r="C1759" s="39"/>
      <c r="D1759" s="7"/>
      <c r="E1759" s="7"/>
      <c r="F1759" s="7"/>
      <c r="G1759" s="7"/>
      <c r="H1759" s="7"/>
      <c r="I1759" s="7"/>
      <c r="J1759" s="7"/>
      <c r="K1759" s="24"/>
    </row>
    <row r="1760" spans="2:11" ht="16.5" thickTop="1" thickBot="1" x14ac:dyDescent="0.3">
      <c r="B1760" s="13" t="s">
        <v>47</v>
      </c>
      <c r="C1760" s="39">
        <v>10</v>
      </c>
      <c r="D1760" s="7">
        <v>1158337</v>
      </c>
      <c r="E1760" s="7">
        <v>909619.79</v>
      </c>
      <c r="F1760" s="7">
        <v>1056961.57</v>
      </c>
      <c r="G1760" s="7">
        <v>1749633.65</v>
      </c>
      <c r="H1760" s="7">
        <v>1301281.92</v>
      </c>
      <c r="I1760" s="7">
        <v>1249140</v>
      </c>
      <c r="J1760" s="7">
        <v>899140</v>
      </c>
      <c r="K1760" s="24"/>
    </row>
    <row r="1761" spans="2:11" ht="16.5" thickTop="1" thickBot="1" x14ac:dyDescent="0.3">
      <c r="B1761" s="13" t="s">
        <v>48</v>
      </c>
      <c r="C1761" s="39">
        <v>20</v>
      </c>
      <c r="D1761" s="7">
        <v>1147857.21</v>
      </c>
      <c r="E1761" s="7">
        <v>751798.22</v>
      </c>
      <c r="F1761" s="7">
        <v>206467.92</v>
      </c>
      <c r="G1761" s="7">
        <v>1347491.73</v>
      </c>
      <c r="H1761" s="7">
        <v>1301281.92</v>
      </c>
      <c r="I1761" s="7">
        <v>1249140</v>
      </c>
      <c r="J1761" s="7">
        <v>899139.73</v>
      </c>
      <c r="K1761" s="24"/>
    </row>
    <row r="1762" spans="2:11" ht="16.5" thickTop="1" thickBot="1" x14ac:dyDescent="0.3">
      <c r="B1762" s="13" t="s">
        <v>49</v>
      </c>
      <c r="C1762" s="39">
        <v>30</v>
      </c>
      <c r="D1762" s="7">
        <v>10479.790000000001</v>
      </c>
      <c r="E1762" s="7">
        <v>157821.57</v>
      </c>
      <c r="F1762" s="7">
        <v>850493.65</v>
      </c>
      <c r="G1762" s="7">
        <v>402141.92</v>
      </c>
      <c r="H1762" s="7">
        <v>0</v>
      </c>
      <c r="I1762" s="7">
        <v>0</v>
      </c>
      <c r="J1762" s="7">
        <v>0.27</v>
      </c>
      <c r="K1762" s="24"/>
    </row>
    <row r="1763" spans="2:11" ht="16.5" thickTop="1" thickBot="1" x14ac:dyDescent="0.3">
      <c r="B1763" s="13" t="s">
        <v>12</v>
      </c>
      <c r="C1763" s="39">
        <v>40</v>
      </c>
      <c r="D1763" s="7">
        <v>10479.790000000001</v>
      </c>
      <c r="E1763" s="7">
        <v>157821.57</v>
      </c>
      <c r="F1763" s="7">
        <v>850493.65</v>
      </c>
      <c r="G1763" s="7">
        <v>402141.92</v>
      </c>
      <c r="H1763" s="7">
        <v>0</v>
      </c>
      <c r="I1763" s="7">
        <v>0</v>
      </c>
      <c r="J1763" s="7">
        <v>0.27</v>
      </c>
      <c r="K1763" s="24"/>
    </row>
    <row r="1764" spans="2:11" ht="16.5" thickTop="1" thickBot="1" x14ac:dyDescent="0.3">
      <c r="B1764" s="13" t="s">
        <v>50</v>
      </c>
      <c r="C1764" s="39">
        <v>50</v>
      </c>
      <c r="D1764" s="7">
        <v>0</v>
      </c>
      <c r="E1764" s="7">
        <v>0</v>
      </c>
      <c r="F1764" s="7">
        <v>0</v>
      </c>
      <c r="G1764" s="7">
        <v>0</v>
      </c>
      <c r="H1764" s="7">
        <v>0</v>
      </c>
      <c r="I1764" s="7">
        <v>0</v>
      </c>
      <c r="J1764" s="7">
        <v>0</v>
      </c>
      <c r="K1764" s="24"/>
    </row>
    <row r="1765" spans="2:11" ht="16.5" thickTop="1" thickBot="1" x14ac:dyDescent="0.3">
      <c r="B1765" s="12" t="s">
        <v>63</v>
      </c>
      <c r="C1765" s="39"/>
      <c r="D1765" s="7"/>
      <c r="E1765" s="7"/>
      <c r="F1765" s="7"/>
      <c r="G1765" s="7"/>
      <c r="H1765" s="7"/>
      <c r="I1765" s="7"/>
      <c r="J1765" s="7"/>
      <c r="K1765" s="24"/>
    </row>
    <row r="1766" spans="2:11" ht="16.5" thickTop="1" thickBot="1" x14ac:dyDescent="0.3">
      <c r="B1766" s="13" t="s">
        <v>47</v>
      </c>
      <c r="C1766" s="39">
        <v>10</v>
      </c>
      <c r="D1766" s="7">
        <v>23521608</v>
      </c>
      <c r="E1766" s="7">
        <v>26054700.23</v>
      </c>
      <c r="F1766" s="7">
        <v>28449411.07</v>
      </c>
      <c r="G1766" s="7">
        <v>36909685.109999999</v>
      </c>
      <c r="H1766" s="7">
        <v>38197346.299999997</v>
      </c>
      <c r="I1766" s="7">
        <v>41564563.299999997</v>
      </c>
      <c r="J1766" s="7">
        <v>60099376.740000002</v>
      </c>
      <c r="K1766" s="24"/>
    </row>
    <row r="1767" spans="2:11" ht="16.5" thickTop="1" thickBot="1" x14ac:dyDescent="0.3">
      <c r="B1767" s="13" t="s">
        <v>48</v>
      </c>
      <c r="C1767" s="39">
        <v>20</v>
      </c>
      <c r="D1767" s="7">
        <v>22432946.77</v>
      </c>
      <c r="E1767" s="7">
        <v>24672844.16</v>
      </c>
      <c r="F1767" s="7">
        <v>26415891.960000001</v>
      </c>
      <c r="G1767" s="7">
        <v>34656633.810000002</v>
      </c>
      <c r="H1767" s="7">
        <v>34227929</v>
      </c>
      <c r="I1767" s="7">
        <v>37547453.390000001</v>
      </c>
      <c r="J1767" s="7">
        <v>51912323.200000003</v>
      </c>
      <c r="K1767" s="24"/>
    </row>
    <row r="1768" spans="2:11" ht="16.5" thickTop="1" thickBot="1" x14ac:dyDescent="0.3">
      <c r="B1768" s="13" t="s">
        <v>49</v>
      </c>
      <c r="C1768" s="39">
        <v>30</v>
      </c>
      <c r="D1768" s="7">
        <v>1088661.23</v>
      </c>
      <c r="E1768" s="7">
        <v>1381856.07</v>
      </c>
      <c r="F1768" s="7">
        <v>2033519.11</v>
      </c>
      <c r="G1768" s="7">
        <v>2253051.2999999998</v>
      </c>
      <c r="H1768" s="7">
        <v>3969417.3</v>
      </c>
      <c r="I1768" s="7">
        <v>4017109.91</v>
      </c>
      <c r="J1768" s="7">
        <v>8187053.54</v>
      </c>
      <c r="K1768" s="24"/>
    </row>
    <row r="1769" spans="2:11" ht="16.5" thickTop="1" thickBot="1" x14ac:dyDescent="0.3">
      <c r="B1769" s="13" t="s">
        <v>12</v>
      </c>
      <c r="C1769" s="39">
        <v>40</v>
      </c>
      <c r="D1769" s="7">
        <v>1088661.23</v>
      </c>
      <c r="E1769" s="7">
        <v>1381856.07</v>
      </c>
      <c r="F1769" s="7">
        <v>2033519.11</v>
      </c>
      <c r="G1769" s="7">
        <v>2253051.2999999998</v>
      </c>
      <c r="H1769" s="7">
        <v>3969417.3</v>
      </c>
      <c r="I1769" s="7">
        <v>4017109.91</v>
      </c>
      <c r="J1769" s="7">
        <v>8187053.54</v>
      </c>
      <c r="K1769" s="24"/>
    </row>
    <row r="1770" spans="2:11" ht="16.5" thickTop="1" thickBot="1" x14ac:dyDescent="0.3">
      <c r="B1770" s="13" t="s">
        <v>50</v>
      </c>
      <c r="C1770" s="39">
        <v>50</v>
      </c>
      <c r="D1770" s="7">
        <v>0</v>
      </c>
      <c r="E1770" s="7">
        <v>0</v>
      </c>
      <c r="F1770" s="7">
        <v>0</v>
      </c>
      <c r="G1770" s="7">
        <v>0</v>
      </c>
      <c r="H1770" s="7">
        <v>0</v>
      </c>
      <c r="I1770" s="7">
        <v>0</v>
      </c>
      <c r="J1770" s="7">
        <v>0</v>
      </c>
      <c r="K1770" s="24"/>
    </row>
    <row r="1771" spans="2:11" ht="16.5" thickTop="1" thickBot="1" x14ac:dyDescent="0.3">
      <c r="B1771" s="11" t="s">
        <v>198</v>
      </c>
      <c r="C1771" s="39"/>
      <c r="D1771" s="7"/>
      <c r="E1771" s="7"/>
      <c r="F1771" s="7"/>
      <c r="G1771" s="7"/>
      <c r="H1771" s="7"/>
      <c r="I1771" s="7"/>
      <c r="J1771" s="7"/>
      <c r="K1771" s="24"/>
    </row>
    <row r="1772" spans="2:11" ht="16.5" thickTop="1" thickBot="1" x14ac:dyDescent="0.3">
      <c r="B1772" s="12" t="s">
        <v>177</v>
      </c>
      <c r="C1772" s="39"/>
      <c r="D1772" s="7"/>
      <c r="E1772" s="7"/>
      <c r="F1772" s="7"/>
      <c r="G1772" s="7"/>
      <c r="H1772" s="7"/>
      <c r="I1772" s="7"/>
      <c r="J1772" s="7"/>
      <c r="K1772" s="24"/>
    </row>
    <row r="1773" spans="2:11" ht="16.5" thickTop="1" thickBot="1" x14ac:dyDescent="0.3">
      <c r="B1773" s="13" t="s">
        <v>47</v>
      </c>
      <c r="C1773" s="39">
        <v>10</v>
      </c>
      <c r="D1773" s="7">
        <v>1059875</v>
      </c>
      <c r="E1773" s="7">
        <v>1154084.1399999999</v>
      </c>
      <c r="F1773" s="7">
        <v>1218144.1200000001</v>
      </c>
      <c r="G1773" s="7">
        <v>1146258.07</v>
      </c>
      <c r="H1773" s="7">
        <v>1225753.94</v>
      </c>
      <c r="I1773" s="7">
        <v>1333069.8999999999</v>
      </c>
      <c r="J1773" s="7">
        <v>1419942.03</v>
      </c>
      <c r="K1773" s="24"/>
    </row>
    <row r="1774" spans="2:11" ht="16.5" thickTop="1" thickBot="1" x14ac:dyDescent="0.3">
      <c r="B1774" s="13" t="s">
        <v>48</v>
      </c>
      <c r="C1774" s="39">
        <v>20</v>
      </c>
      <c r="D1774" s="7">
        <v>581459.86</v>
      </c>
      <c r="E1774" s="7">
        <v>614880.02</v>
      </c>
      <c r="F1774" s="7">
        <v>778761.05</v>
      </c>
      <c r="G1774" s="7">
        <v>657184.13</v>
      </c>
      <c r="H1774" s="7">
        <v>666299.04</v>
      </c>
      <c r="I1774" s="7">
        <v>725303.87</v>
      </c>
      <c r="J1774" s="7">
        <v>752581.75</v>
      </c>
      <c r="K1774" s="24"/>
    </row>
    <row r="1775" spans="2:11" ht="16.5" thickTop="1" thickBot="1" x14ac:dyDescent="0.3">
      <c r="B1775" s="13" t="s">
        <v>49</v>
      </c>
      <c r="C1775" s="39">
        <v>30</v>
      </c>
      <c r="D1775" s="7">
        <v>478415.14</v>
      </c>
      <c r="E1775" s="7">
        <v>539204.12</v>
      </c>
      <c r="F1775" s="7">
        <v>439383.07</v>
      </c>
      <c r="G1775" s="7">
        <v>489073.94</v>
      </c>
      <c r="H1775" s="7">
        <v>559454.9</v>
      </c>
      <c r="I1775" s="7">
        <v>607766.03</v>
      </c>
      <c r="J1775" s="7">
        <v>667360.28</v>
      </c>
      <c r="K1775" s="24"/>
    </row>
    <row r="1776" spans="2:11" ht="16.5" thickTop="1" thickBot="1" x14ac:dyDescent="0.3">
      <c r="B1776" s="13" t="s">
        <v>12</v>
      </c>
      <c r="C1776" s="39">
        <v>40</v>
      </c>
      <c r="D1776" s="7">
        <v>478415.14</v>
      </c>
      <c r="E1776" s="7">
        <v>539204.12</v>
      </c>
      <c r="F1776" s="7">
        <v>439383.07</v>
      </c>
      <c r="G1776" s="7">
        <v>489073.94</v>
      </c>
      <c r="H1776" s="7">
        <v>559454.9</v>
      </c>
      <c r="I1776" s="7">
        <v>607766.03</v>
      </c>
      <c r="J1776" s="7">
        <v>667360.28</v>
      </c>
      <c r="K1776" s="24"/>
    </row>
    <row r="1777" spans="2:11" ht="16.5" thickTop="1" thickBot="1" x14ac:dyDescent="0.3">
      <c r="B1777" s="13" t="s">
        <v>50</v>
      </c>
      <c r="C1777" s="39">
        <v>50</v>
      </c>
      <c r="D1777" s="7">
        <v>0</v>
      </c>
      <c r="E1777" s="7">
        <v>0</v>
      </c>
      <c r="F1777" s="7">
        <v>0</v>
      </c>
      <c r="G1777" s="7">
        <v>0</v>
      </c>
      <c r="H1777" s="7">
        <v>0</v>
      </c>
      <c r="I1777" s="7">
        <v>0</v>
      </c>
      <c r="J1777" s="7">
        <v>0</v>
      </c>
      <c r="K1777" s="24"/>
    </row>
    <row r="1778" spans="2:11" ht="16.5" thickTop="1" thickBot="1" x14ac:dyDescent="0.3">
      <c r="B1778" s="11" t="s">
        <v>183</v>
      </c>
      <c r="C1778" s="39"/>
      <c r="D1778" s="7"/>
      <c r="E1778" s="7"/>
      <c r="F1778" s="7"/>
      <c r="G1778" s="7"/>
      <c r="H1778" s="7"/>
      <c r="I1778" s="7"/>
      <c r="J1778" s="7"/>
      <c r="K1778" s="24"/>
    </row>
    <row r="1779" spans="2:11" ht="16.5" thickTop="1" thickBot="1" x14ac:dyDescent="0.3">
      <c r="B1779" s="12" t="s">
        <v>173</v>
      </c>
      <c r="C1779" s="39"/>
      <c r="D1779" s="7"/>
      <c r="E1779" s="7"/>
      <c r="F1779" s="7"/>
      <c r="G1779" s="7"/>
      <c r="H1779" s="7"/>
      <c r="I1779" s="7"/>
      <c r="J1779" s="7"/>
      <c r="K1779" s="24"/>
    </row>
    <row r="1780" spans="2:11" ht="16.5" thickTop="1" thickBot="1" x14ac:dyDescent="0.3">
      <c r="B1780" s="13" t="s">
        <v>47</v>
      </c>
      <c r="C1780" s="39">
        <v>10</v>
      </c>
      <c r="D1780" s="7">
        <v>111711529</v>
      </c>
      <c r="E1780" s="7">
        <v>113430613.3</v>
      </c>
      <c r="F1780" s="7">
        <v>120144994.89</v>
      </c>
      <c r="G1780" s="7">
        <v>128571481.69</v>
      </c>
      <c r="H1780" s="7">
        <v>141078244.69</v>
      </c>
      <c r="I1780" s="7">
        <v>133444960.81</v>
      </c>
      <c r="J1780" s="7">
        <v>140975441.84999999</v>
      </c>
      <c r="K1780" s="24"/>
    </row>
    <row r="1781" spans="2:11" ht="16.5" thickTop="1" thickBot="1" x14ac:dyDescent="0.3">
      <c r="B1781" s="13" t="s">
        <v>48</v>
      </c>
      <c r="C1781" s="39">
        <v>20</v>
      </c>
      <c r="D1781" s="7">
        <v>111332294.75</v>
      </c>
      <c r="E1781" s="7">
        <v>109414923.40000001</v>
      </c>
      <c r="F1781" s="7">
        <v>100460868.2</v>
      </c>
      <c r="G1781" s="7">
        <v>111593031</v>
      </c>
      <c r="H1781" s="7">
        <v>112320146.88</v>
      </c>
      <c r="I1781" s="7">
        <v>123302083.37</v>
      </c>
      <c r="J1781" s="7">
        <v>128757613.59999999</v>
      </c>
      <c r="K1781" s="24"/>
    </row>
    <row r="1782" spans="2:11" ht="16.5" thickTop="1" thickBot="1" x14ac:dyDescent="0.3">
      <c r="B1782" s="13" t="s">
        <v>49</v>
      </c>
      <c r="C1782" s="39">
        <v>30</v>
      </c>
      <c r="D1782" s="7">
        <v>379234.25</v>
      </c>
      <c r="E1782" s="7">
        <v>4015689.89</v>
      </c>
      <c r="F1782" s="7">
        <v>19684126.690000001</v>
      </c>
      <c r="G1782" s="7">
        <v>16978450.690000001</v>
      </c>
      <c r="H1782" s="7">
        <v>28758097.809999999</v>
      </c>
      <c r="I1782" s="7">
        <v>10142877.439999999</v>
      </c>
      <c r="J1782" s="7">
        <v>12217828.25</v>
      </c>
      <c r="K1782" s="24"/>
    </row>
    <row r="1783" spans="2:11" ht="16.5" thickTop="1" thickBot="1" x14ac:dyDescent="0.3">
      <c r="B1783" s="13" t="s">
        <v>12</v>
      </c>
      <c r="C1783" s="39">
        <v>40</v>
      </c>
      <c r="D1783" s="7">
        <v>379234.25</v>
      </c>
      <c r="E1783" s="7">
        <v>4015689.89</v>
      </c>
      <c r="F1783" s="7">
        <v>19684126.690000001</v>
      </c>
      <c r="G1783" s="7">
        <v>16978450.690000001</v>
      </c>
      <c r="H1783" s="7">
        <v>28758097.809999999</v>
      </c>
      <c r="I1783" s="7">
        <v>10142877.439999999</v>
      </c>
      <c r="J1783" s="7">
        <v>12217828.25</v>
      </c>
      <c r="K1783" s="24"/>
    </row>
    <row r="1784" spans="2:11" ht="16.5" thickTop="1" thickBot="1" x14ac:dyDescent="0.3">
      <c r="B1784" s="13" t="s">
        <v>50</v>
      </c>
      <c r="C1784" s="39">
        <v>50</v>
      </c>
      <c r="D1784" s="7">
        <v>0</v>
      </c>
      <c r="E1784" s="7">
        <v>0</v>
      </c>
      <c r="F1784" s="7">
        <v>0</v>
      </c>
      <c r="G1784" s="7">
        <v>0</v>
      </c>
      <c r="H1784" s="7">
        <v>0</v>
      </c>
      <c r="I1784" s="7">
        <v>0</v>
      </c>
      <c r="J1784" s="7">
        <v>0</v>
      </c>
      <c r="K1784" s="24"/>
    </row>
    <row r="1785" spans="2:11" ht="16.5" thickTop="1" thickBot="1" x14ac:dyDescent="0.3">
      <c r="B1785" s="11" t="s">
        <v>186</v>
      </c>
      <c r="C1785" s="39"/>
      <c r="D1785" s="7"/>
      <c r="E1785" s="7"/>
      <c r="F1785" s="7"/>
      <c r="G1785" s="7"/>
      <c r="H1785" s="7"/>
      <c r="I1785" s="7"/>
      <c r="J1785" s="7"/>
      <c r="K1785" s="24"/>
    </row>
    <row r="1786" spans="2:11" ht="16.5" thickTop="1" thickBot="1" x14ac:dyDescent="0.3">
      <c r="B1786" s="12" t="s">
        <v>173</v>
      </c>
      <c r="C1786" s="39"/>
      <c r="D1786" s="7"/>
      <c r="E1786" s="7"/>
      <c r="F1786" s="7"/>
      <c r="G1786" s="7"/>
      <c r="H1786" s="7"/>
      <c r="I1786" s="7"/>
      <c r="J1786" s="7"/>
      <c r="K1786" s="24"/>
    </row>
    <row r="1787" spans="2:11" ht="16.5" thickTop="1" thickBot="1" x14ac:dyDescent="0.3">
      <c r="B1787" s="13" t="s">
        <v>47</v>
      </c>
      <c r="C1787" s="39">
        <v>10</v>
      </c>
      <c r="D1787" s="7">
        <v>120407207</v>
      </c>
      <c r="E1787" s="7">
        <v>126219872.40000001</v>
      </c>
      <c r="F1787" s="7">
        <v>129026155.15000001</v>
      </c>
      <c r="G1787" s="7">
        <v>125190179.11</v>
      </c>
      <c r="H1787" s="7">
        <v>148565727.72</v>
      </c>
      <c r="I1787" s="7">
        <v>152496540.13</v>
      </c>
      <c r="J1787" s="7">
        <v>170928941.83000001</v>
      </c>
      <c r="K1787" s="24"/>
    </row>
    <row r="1788" spans="2:11" ht="16.5" thickTop="1" thickBot="1" x14ac:dyDescent="0.3">
      <c r="B1788" s="13" t="s">
        <v>48</v>
      </c>
      <c r="C1788" s="39">
        <v>20</v>
      </c>
      <c r="D1788" s="7">
        <v>120192383.62</v>
      </c>
      <c r="E1788" s="7">
        <v>120324575.2</v>
      </c>
      <c r="F1788" s="7">
        <v>121901727.04000001</v>
      </c>
      <c r="G1788" s="7">
        <v>116608889.39</v>
      </c>
      <c r="H1788" s="7">
        <v>138663522.59</v>
      </c>
      <c r="I1788" s="7">
        <v>148657485.53999999</v>
      </c>
      <c r="J1788" s="7">
        <v>168922642.34999999</v>
      </c>
      <c r="K1788" s="24"/>
    </row>
    <row r="1789" spans="2:11" ht="16.5" thickTop="1" thickBot="1" x14ac:dyDescent="0.3">
      <c r="B1789" s="13" t="s">
        <v>49</v>
      </c>
      <c r="C1789" s="39">
        <v>30</v>
      </c>
      <c r="D1789" s="7">
        <v>214823.38</v>
      </c>
      <c r="E1789" s="7">
        <v>5895297.1500000004</v>
      </c>
      <c r="F1789" s="7">
        <v>7124428.1100000003</v>
      </c>
      <c r="G1789" s="7">
        <v>8581289.7200000007</v>
      </c>
      <c r="H1789" s="7">
        <v>9902205.1300000008</v>
      </c>
      <c r="I1789" s="7">
        <v>3839054.59</v>
      </c>
      <c r="J1789" s="7">
        <v>2006299.48</v>
      </c>
      <c r="K1789" s="24"/>
    </row>
    <row r="1790" spans="2:11" ht="16.5" thickTop="1" thickBot="1" x14ac:dyDescent="0.3">
      <c r="B1790" s="13" t="s">
        <v>12</v>
      </c>
      <c r="C1790" s="39">
        <v>40</v>
      </c>
      <c r="D1790" s="7">
        <v>214823.38</v>
      </c>
      <c r="E1790" s="7">
        <v>5895297.1500000004</v>
      </c>
      <c r="F1790" s="7">
        <v>7124428.1100000003</v>
      </c>
      <c r="G1790" s="7">
        <v>8581289.7200000007</v>
      </c>
      <c r="H1790" s="7">
        <v>9902205.1300000008</v>
      </c>
      <c r="I1790" s="7">
        <v>3839054.59</v>
      </c>
      <c r="J1790" s="7">
        <v>2006299.48</v>
      </c>
      <c r="K1790" s="24"/>
    </row>
    <row r="1791" spans="2:11" ht="16.5" thickTop="1" thickBot="1" x14ac:dyDescent="0.3">
      <c r="B1791" s="13" t="s">
        <v>50</v>
      </c>
      <c r="C1791" s="39">
        <v>50</v>
      </c>
      <c r="D1791" s="7">
        <v>0</v>
      </c>
      <c r="E1791" s="7">
        <v>0</v>
      </c>
      <c r="F1791" s="7">
        <v>0</v>
      </c>
      <c r="G1791" s="7">
        <v>0</v>
      </c>
      <c r="H1791" s="7">
        <v>0</v>
      </c>
      <c r="I1791" s="7">
        <v>0</v>
      </c>
      <c r="J1791" s="7">
        <v>0</v>
      </c>
      <c r="K1791" s="24"/>
    </row>
    <row r="1792" spans="2:11" ht="16.5" thickTop="1" thickBot="1" x14ac:dyDescent="0.3">
      <c r="B1792" s="11" t="s">
        <v>189</v>
      </c>
      <c r="C1792" s="39"/>
      <c r="D1792" s="7"/>
      <c r="E1792" s="7"/>
      <c r="F1792" s="7"/>
      <c r="G1792" s="7"/>
      <c r="H1792" s="7"/>
      <c r="I1792" s="7"/>
      <c r="J1792" s="7"/>
      <c r="K1792" s="24"/>
    </row>
    <row r="1793" spans="2:11" ht="16.5" thickTop="1" thickBot="1" x14ac:dyDescent="0.3">
      <c r="B1793" s="12" t="s">
        <v>173</v>
      </c>
      <c r="C1793" s="39"/>
      <c r="D1793" s="7"/>
      <c r="E1793" s="7"/>
      <c r="F1793" s="7"/>
      <c r="G1793" s="7"/>
      <c r="H1793" s="7"/>
      <c r="I1793" s="7"/>
      <c r="J1793" s="7"/>
      <c r="K1793" s="24"/>
    </row>
    <row r="1794" spans="2:11" ht="16.5" thickTop="1" thickBot="1" x14ac:dyDescent="0.3">
      <c r="B1794" s="13" t="s">
        <v>47</v>
      </c>
      <c r="C1794" s="39">
        <v>10</v>
      </c>
      <c r="D1794" s="7">
        <v>104595789</v>
      </c>
      <c r="E1794" s="7">
        <v>110473388.09999999</v>
      </c>
      <c r="F1794" s="7">
        <v>115206687.27</v>
      </c>
      <c r="G1794" s="7">
        <v>113592271.33</v>
      </c>
      <c r="H1794" s="7">
        <v>128253568.31999999</v>
      </c>
      <c r="I1794" s="7">
        <v>127045125.51000001</v>
      </c>
      <c r="J1794" s="7">
        <v>140389267.78999999</v>
      </c>
      <c r="K1794" s="24"/>
    </row>
    <row r="1795" spans="2:11" ht="16.5" thickTop="1" thickBot="1" x14ac:dyDescent="0.3">
      <c r="B1795" s="13" t="s">
        <v>48</v>
      </c>
      <c r="C1795" s="39">
        <v>20</v>
      </c>
      <c r="D1795" s="7">
        <v>104440691.93000001</v>
      </c>
      <c r="E1795" s="7">
        <v>103126156.8</v>
      </c>
      <c r="F1795" s="7">
        <v>103806834.94</v>
      </c>
      <c r="G1795" s="7">
        <v>105431232.01000001</v>
      </c>
      <c r="H1795" s="7">
        <v>116496471.81</v>
      </c>
      <c r="I1795" s="7">
        <v>122244780.48</v>
      </c>
      <c r="J1795" s="7">
        <v>137420545.84999999</v>
      </c>
      <c r="K1795" s="24"/>
    </row>
    <row r="1796" spans="2:11" ht="16.5" thickTop="1" thickBot="1" x14ac:dyDescent="0.3">
      <c r="B1796" s="13" t="s">
        <v>49</v>
      </c>
      <c r="C1796" s="39">
        <v>30</v>
      </c>
      <c r="D1796" s="7">
        <v>155097.07</v>
      </c>
      <c r="E1796" s="7">
        <v>7347231.2699999996</v>
      </c>
      <c r="F1796" s="7">
        <v>11399852.33</v>
      </c>
      <c r="G1796" s="7">
        <v>8161039.3200000003</v>
      </c>
      <c r="H1796" s="7">
        <v>11757096.51</v>
      </c>
      <c r="I1796" s="7">
        <v>4800345.03</v>
      </c>
      <c r="J1796" s="7">
        <v>2968721.94</v>
      </c>
      <c r="K1796" s="24"/>
    </row>
    <row r="1797" spans="2:11" ht="16.5" thickTop="1" thickBot="1" x14ac:dyDescent="0.3">
      <c r="B1797" s="13" t="s">
        <v>12</v>
      </c>
      <c r="C1797" s="39">
        <v>40</v>
      </c>
      <c r="D1797" s="7">
        <v>155097.07</v>
      </c>
      <c r="E1797" s="7">
        <v>7347231.2699999996</v>
      </c>
      <c r="F1797" s="7">
        <v>11399852.33</v>
      </c>
      <c r="G1797" s="7">
        <v>8161039.3200000003</v>
      </c>
      <c r="H1797" s="7">
        <v>11757096.51</v>
      </c>
      <c r="I1797" s="7">
        <v>4800345.03</v>
      </c>
      <c r="J1797" s="7">
        <v>2968721.94</v>
      </c>
      <c r="K1797" s="24"/>
    </row>
    <row r="1798" spans="2:11" ht="16.5" thickTop="1" thickBot="1" x14ac:dyDescent="0.3">
      <c r="B1798" s="13" t="s">
        <v>50</v>
      </c>
      <c r="C1798" s="39">
        <v>50</v>
      </c>
      <c r="D1798" s="7">
        <v>0</v>
      </c>
      <c r="E1798" s="7">
        <v>0</v>
      </c>
      <c r="F1798" s="7">
        <v>0</v>
      </c>
      <c r="G1798" s="7">
        <v>0</v>
      </c>
      <c r="H1798" s="7">
        <v>0</v>
      </c>
      <c r="I1798" s="7">
        <v>0</v>
      </c>
      <c r="J1798" s="7">
        <v>0</v>
      </c>
      <c r="K1798" s="24"/>
    </row>
    <row r="1799" spans="2:11" ht="16.5" thickTop="1" thickBot="1" x14ac:dyDescent="0.3">
      <c r="B1799" s="11" t="s">
        <v>192</v>
      </c>
      <c r="C1799" s="39"/>
      <c r="D1799" s="7"/>
      <c r="E1799" s="7"/>
      <c r="F1799" s="7"/>
      <c r="G1799" s="7"/>
      <c r="H1799" s="7"/>
      <c r="I1799" s="7"/>
      <c r="J1799" s="7"/>
      <c r="K1799" s="24"/>
    </row>
    <row r="1800" spans="2:11" ht="16.5" thickTop="1" thickBot="1" x14ac:dyDescent="0.3">
      <c r="B1800" s="12" t="s">
        <v>173</v>
      </c>
      <c r="C1800" s="39"/>
      <c r="D1800" s="7"/>
      <c r="E1800" s="7"/>
      <c r="F1800" s="7"/>
      <c r="G1800" s="7"/>
      <c r="H1800" s="7"/>
      <c r="I1800" s="7"/>
      <c r="J1800" s="7"/>
      <c r="K1800" s="24"/>
    </row>
    <row r="1801" spans="2:11" ht="16.5" thickTop="1" thickBot="1" x14ac:dyDescent="0.3">
      <c r="B1801" s="13" t="s">
        <v>47</v>
      </c>
      <c r="C1801" s="39">
        <v>10</v>
      </c>
      <c r="D1801" s="7">
        <v>23066188.98</v>
      </c>
      <c r="E1801" s="7">
        <v>23564970.199999999</v>
      </c>
      <c r="F1801" s="7">
        <v>26108468.460000001</v>
      </c>
      <c r="G1801" s="7">
        <v>26322989.030000001</v>
      </c>
      <c r="H1801" s="7">
        <v>32000063.379999999</v>
      </c>
      <c r="I1801" s="7">
        <v>27231872.050000001</v>
      </c>
      <c r="J1801" s="7">
        <v>21878276.190000001</v>
      </c>
      <c r="K1801" s="24"/>
    </row>
    <row r="1802" spans="2:11" ht="16.5" thickTop="1" thickBot="1" x14ac:dyDescent="0.3">
      <c r="B1802" s="13" t="s">
        <v>48</v>
      </c>
      <c r="C1802" s="39">
        <v>20</v>
      </c>
      <c r="D1802" s="7">
        <v>22344572.780000001</v>
      </c>
      <c r="E1802" s="7">
        <v>20544428.739999998</v>
      </c>
      <c r="F1802" s="7">
        <v>19950364.43</v>
      </c>
      <c r="G1802" s="7">
        <v>19662476.649999999</v>
      </c>
      <c r="H1802" s="7">
        <v>23692939.329999998</v>
      </c>
      <c r="I1802" s="7">
        <v>23508800.199999999</v>
      </c>
      <c r="J1802" s="7">
        <v>21181617.640000001</v>
      </c>
      <c r="K1802" s="24"/>
    </row>
    <row r="1803" spans="2:11" ht="16.5" thickTop="1" thickBot="1" x14ac:dyDescent="0.3">
      <c r="B1803" s="13" t="s">
        <v>49</v>
      </c>
      <c r="C1803" s="39">
        <v>30</v>
      </c>
      <c r="D1803" s="7">
        <v>721616.2</v>
      </c>
      <c r="E1803" s="7">
        <v>3020541.46</v>
      </c>
      <c r="F1803" s="7">
        <v>6158104.0300000003</v>
      </c>
      <c r="G1803" s="7">
        <v>6660512.3799999999</v>
      </c>
      <c r="H1803" s="7">
        <v>8307124.0499999998</v>
      </c>
      <c r="I1803" s="7">
        <v>3723071.85</v>
      </c>
      <c r="J1803" s="7">
        <v>696658.55</v>
      </c>
      <c r="K1803" s="24"/>
    </row>
    <row r="1804" spans="2:11" ht="16.5" thickTop="1" thickBot="1" x14ac:dyDescent="0.3">
      <c r="B1804" s="13" t="s">
        <v>12</v>
      </c>
      <c r="C1804" s="39">
        <v>40</v>
      </c>
      <c r="D1804" s="7">
        <v>721616.2</v>
      </c>
      <c r="E1804" s="7">
        <v>3020541.46</v>
      </c>
      <c r="F1804" s="7">
        <v>6158104.0300000003</v>
      </c>
      <c r="G1804" s="7">
        <v>6660512.3799999999</v>
      </c>
      <c r="H1804" s="7">
        <v>8307124.0499999998</v>
      </c>
      <c r="I1804" s="7">
        <v>3723071.85</v>
      </c>
      <c r="J1804" s="7">
        <v>696658.55</v>
      </c>
      <c r="K1804" s="24"/>
    </row>
    <row r="1805" spans="2:11" ht="16.5" thickTop="1" thickBot="1" x14ac:dyDescent="0.3">
      <c r="B1805" s="13" t="s">
        <v>50</v>
      </c>
      <c r="C1805" s="39">
        <v>50</v>
      </c>
      <c r="D1805" s="7">
        <v>0</v>
      </c>
      <c r="E1805" s="7">
        <v>0</v>
      </c>
      <c r="F1805" s="7">
        <v>0</v>
      </c>
      <c r="G1805" s="7">
        <v>0</v>
      </c>
      <c r="H1805" s="7">
        <v>0</v>
      </c>
      <c r="I1805" s="7">
        <v>0</v>
      </c>
      <c r="J1805" s="7">
        <v>0</v>
      </c>
      <c r="K1805" s="24"/>
    </row>
    <row r="1806" spans="2:11" ht="16.5" thickTop="1" thickBot="1" x14ac:dyDescent="0.3">
      <c r="B1806" s="11" t="s">
        <v>211</v>
      </c>
      <c r="C1806" s="39"/>
      <c r="D1806" s="7"/>
      <c r="E1806" s="7"/>
      <c r="F1806" s="7"/>
      <c r="G1806" s="7"/>
      <c r="H1806" s="7"/>
      <c r="I1806" s="7"/>
      <c r="J1806" s="7"/>
      <c r="K1806" s="24"/>
    </row>
    <row r="1807" spans="2:11" ht="16.5" thickTop="1" thickBot="1" x14ac:dyDescent="0.3">
      <c r="B1807" s="12" t="s">
        <v>203</v>
      </c>
      <c r="C1807" s="39"/>
      <c r="D1807" s="7"/>
      <c r="E1807" s="7"/>
      <c r="F1807" s="7"/>
      <c r="G1807" s="7"/>
      <c r="H1807" s="7"/>
      <c r="I1807" s="7"/>
      <c r="J1807" s="7"/>
      <c r="K1807" s="24"/>
    </row>
    <row r="1808" spans="2:11" ht="16.5" thickTop="1" thickBot="1" x14ac:dyDescent="0.3">
      <c r="B1808" s="13" t="s">
        <v>47</v>
      </c>
      <c r="C1808" s="39">
        <v>10</v>
      </c>
      <c r="D1808" s="7">
        <v>4792349</v>
      </c>
      <c r="E1808" s="7">
        <v>6071922</v>
      </c>
      <c r="F1808" s="7">
        <v>6071161</v>
      </c>
      <c r="G1808" s="7">
        <v>7564407</v>
      </c>
      <c r="H1808" s="7">
        <v>9225659</v>
      </c>
      <c r="I1808" s="7">
        <v>9247713</v>
      </c>
      <c r="J1808" s="7">
        <v>9241532</v>
      </c>
      <c r="K1808" s="24"/>
    </row>
    <row r="1809" spans="2:11" ht="16.5" thickTop="1" thickBot="1" x14ac:dyDescent="0.3">
      <c r="B1809" s="13" t="s">
        <v>48</v>
      </c>
      <c r="C1809" s="39">
        <v>20</v>
      </c>
      <c r="D1809" s="7">
        <v>4792339</v>
      </c>
      <c r="E1809" s="7">
        <v>6071912</v>
      </c>
      <c r="F1809" s="7">
        <v>6071151</v>
      </c>
      <c r="G1809" s="7">
        <v>7564397</v>
      </c>
      <c r="H1809" s="7">
        <v>9206420</v>
      </c>
      <c r="I1809" s="7">
        <v>9228474</v>
      </c>
      <c r="J1809" s="7">
        <v>9222293</v>
      </c>
      <c r="K1809" s="24"/>
    </row>
    <row r="1810" spans="2:11" ht="16.5" thickTop="1" thickBot="1" x14ac:dyDescent="0.3">
      <c r="B1810" s="13" t="s">
        <v>49</v>
      </c>
      <c r="C1810" s="39">
        <v>30</v>
      </c>
      <c r="D1810" s="7">
        <v>10</v>
      </c>
      <c r="E1810" s="7">
        <v>10</v>
      </c>
      <c r="F1810" s="7">
        <v>10</v>
      </c>
      <c r="G1810" s="7">
        <v>10</v>
      </c>
      <c r="H1810" s="7">
        <v>19239</v>
      </c>
      <c r="I1810" s="7">
        <v>19239</v>
      </c>
      <c r="J1810" s="7">
        <v>19239</v>
      </c>
      <c r="K1810" s="24"/>
    </row>
    <row r="1811" spans="2:11" ht="16.5" thickTop="1" thickBot="1" x14ac:dyDescent="0.3">
      <c r="B1811" s="13" t="s">
        <v>12</v>
      </c>
      <c r="C1811" s="39">
        <v>40</v>
      </c>
      <c r="D1811" s="7">
        <v>10</v>
      </c>
      <c r="E1811" s="7">
        <v>10</v>
      </c>
      <c r="F1811" s="7">
        <v>10</v>
      </c>
      <c r="G1811" s="7">
        <v>10</v>
      </c>
      <c r="H1811" s="7">
        <v>19239</v>
      </c>
      <c r="I1811" s="7">
        <v>19239</v>
      </c>
      <c r="J1811" s="7">
        <v>19239</v>
      </c>
      <c r="K1811" s="24"/>
    </row>
    <row r="1812" spans="2:11" ht="16.5" thickTop="1" thickBot="1" x14ac:dyDescent="0.3">
      <c r="B1812" s="13" t="s">
        <v>50</v>
      </c>
      <c r="C1812" s="39">
        <v>50</v>
      </c>
      <c r="D1812" s="7">
        <v>0</v>
      </c>
      <c r="E1812" s="7">
        <v>0</v>
      </c>
      <c r="F1812" s="7">
        <v>0</v>
      </c>
      <c r="G1812" s="7">
        <v>0</v>
      </c>
      <c r="H1812" s="7">
        <v>0</v>
      </c>
      <c r="I1812" s="7">
        <v>0</v>
      </c>
      <c r="J1812" s="7">
        <v>0</v>
      </c>
      <c r="K1812" s="24"/>
    </row>
    <row r="1813" spans="2:11" ht="16.5" thickTop="1" thickBot="1" x14ac:dyDescent="0.3">
      <c r="B1813" s="11" t="s">
        <v>180</v>
      </c>
      <c r="C1813" s="39"/>
      <c r="D1813" s="7"/>
      <c r="E1813" s="7"/>
      <c r="F1813" s="7"/>
      <c r="G1813" s="7"/>
      <c r="H1813" s="7"/>
      <c r="I1813" s="7"/>
      <c r="J1813" s="7"/>
      <c r="K1813" s="24"/>
    </row>
    <row r="1814" spans="2:11" ht="16.5" thickTop="1" thickBot="1" x14ac:dyDescent="0.3">
      <c r="B1814" s="12" t="s">
        <v>173</v>
      </c>
      <c r="C1814" s="39"/>
      <c r="D1814" s="7"/>
      <c r="E1814" s="7"/>
      <c r="F1814" s="7"/>
      <c r="G1814" s="7"/>
      <c r="H1814" s="7"/>
      <c r="I1814" s="7"/>
      <c r="J1814" s="7"/>
      <c r="K1814" s="24"/>
    </row>
    <row r="1815" spans="2:11" ht="16.5" thickTop="1" thickBot="1" x14ac:dyDescent="0.3">
      <c r="B1815" s="13" t="s">
        <v>47</v>
      </c>
      <c r="C1815" s="39">
        <v>10</v>
      </c>
      <c r="D1815" s="7">
        <v>9637466.8399999999</v>
      </c>
      <c r="E1815" s="7">
        <v>9882162</v>
      </c>
      <c r="F1815" s="7">
        <v>10513382.15</v>
      </c>
      <c r="G1815" s="7">
        <v>19682260.359999999</v>
      </c>
      <c r="H1815" s="7">
        <v>22592970.050000001</v>
      </c>
      <c r="I1815" s="7">
        <v>24680587.620000001</v>
      </c>
      <c r="J1815" s="7">
        <v>21300294.66</v>
      </c>
      <c r="K1815" s="24"/>
    </row>
    <row r="1816" spans="2:11" ht="16.5" thickTop="1" thickBot="1" x14ac:dyDescent="0.3">
      <c r="B1816" s="13" t="s">
        <v>48</v>
      </c>
      <c r="C1816" s="39">
        <v>20</v>
      </c>
      <c r="D1816" s="7">
        <v>9637466.8399999999</v>
      </c>
      <c r="E1816" s="7">
        <v>9302214.8499999996</v>
      </c>
      <c r="F1816" s="7">
        <v>9400709.7899999991</v>
      </c>
      <c r="G1816" s="7">
        <v>16131312.310000001</v>
      </c>
      <c r="H1816" s="7">
        <v>17983534.43</v>
      </c>
      <c r="I1816" s="7">
        <v>19731992.210000001</v>
      </c>
      <c r="J1816" s="7">
        <v>21275901.149999999</v>
      </c>
      <c r="K1816" s="24"/>
    </row>
    <row r="1817" spans="2:11" ht="16.5" thickTop="1" thickBot="1" x14ac:dyDescent="0.3">
      <c r="B1817" s="13" t="s">
        <v>49</v>
      </c>
      <c r="C1817" s="39">
        <v>30</v>
      </c>
      <c r="D1817" s="7">
        <v>0</v>
      </c>
      <c r="E1817" s="7">
        <v>579947.15</v>
      </c>
      <c r="F1817" s="7">
        <v>1112672.3600000001</v>
      </c>
      <c r="G1817" s="7">
        <v>3550948.05</v>
      </c>
      <c r="H1817" s="7">
        <v>4609435.62</v>
      </c>
      <c r="I1817" s="7">
        <v>4948595.41</v>
      </c>
      <c r="J1817" s="7">
        <v>24393.51</v>
      </c>
      <c r="K1817" s="24"/>
    </row>
    <row r="1818" spans="2:11" ht="16.5" thickTop="1" thickBot="1" x14ac:dyDescent="0.3">
      <c r="B1818" s="13" t="s">
        <v>12</v>
      </c>
      <c r="C1818" s="39">
        <v>40</v>
      </c>
      <c r="D1818" s="7">
        <v>0</v>
      </c>
      <c r="E1818" s="7">
        <v>579947.15</v>
      </c>
      <c r="F1818" s="7">
        <v>1112672.3600000001</v>
      </c>
      <c r="G1818" s="7">
        <v>3550948.05</v>
      </c>
      <c r="H1818" s="7">
        <v>4609435.62</v>
      </c>
      <c r="I1818" s="7">
        <v>4948595.41</v>
      </c>
      <c r="J1818" s="7">
        <v>24393.51</v>
      </c>
      <c r="K1818" s="24"/>
    </row>
    <row r="1819" spans="2:11" ht="16.5" thickTop="1" thickBot="1" x14ac:dyDescent="0.3">
      <c r="B1819" s="13" t="s">
        <v>50</v>
      </c>
      <c r="C1819" s="39">
        <v>50</v>
      </c>
      <c r="D1819" s="7">
        <v>0</v>
      </c>
      <c r="E1819" s="7">
        <v>0</v>
      </c>
      <c r="F1819" s="7">
        <v>0</v>
      </c>
      <c r="G1819" s="7">
        <v>0</v>
      </c>
      <c r="H1819" s="7">
        <v>0</v>
      </c>
      <c r="I1819" s="7">
        <v>0</v>
      </c>
      <c r="J1819" s="7">
        <v>0</v>
      </c>
      <c r="K1819" s="24"/>
    </row>
    <row r="1820" spans="2:11" ht="16.5" thickTop="1" thickBot="1" x14ac:dyDescent="0.3">
      <c r="B1820" s="11" t="s">
        <v>206</v>
      </c>
      <c r="C1820" s="39"/>
      <c r="D1820" s="7"/>
      <c r="E1820" s="7"/>
      <c r="F1820" s="7"/>
      <c r="G1820" s="7"/>
      <c r="H1820" s="7"/>
      <c r="I1820" s="7"/>
      <c r="J1820" s="7"/>
      <c r="K1820" s="24"/>
    </row>
    <row r="1821" spans="2:11" ht="16.5" thickTop="1" thickBot="1" x14ac:dyDescent="0.3">
      <c r="B1821" s="12" t="s">
        <v>208</v>
      </c>
      <c r="C1821" s="39"/>
      <c r="D1821" s="7"/>
      <c r="E1821" s="7"/>
      <c r="F1821" s="7"/>
      <c r="G1821" s="7"/>
      <c r="H1821" s="7"/>
      <c r="I1821" s="7"/>
      <c r="J1821" s="7"/>
      <c r="K1821" s="24"/>
    </row>
    <row r="1822" spans="2:11" ht="16.5" thickTop="1" thickBot="1" x14ac:dyDescent="0.3">
      <c r="B1822" s="13" t="s">
        <v>47</v>
      </c>
      <c r="C1822" s="39">
        <v>10</v>
      </c>
      <c r="D1822" s="7">
        <v>1407545</v>
      </c>
      <c r="E1822" s="7">
        <v>1352690.32</v>
      </c>
      <c r="F1822" s="7">
        <v>1295552.3500000001</v>
      </c>
      <c r="G1822" s="7">
        <v>1640695.6</v>
      </c>
      <c r="H1822" s="7">
        <v>2032494.85</v>
      </c>
      <c r="I1822" s="7">
        <v>2336828.13</v>
      </c>
      <c r="J1822" s="7">
        <v>2446977.77</v>
      </c>
      <c r="K1822" s="24"/>
    </row>
    <row r="1823" spans="2:11" ht="16.5" thickTop="1" thickBot="1" x14ac:dyDescent="0.3">
      <c r="B1823" s="13" t="s">
        <v>48</v>
      </c>
      <c r="C1823" s="39">
        <v>20</v>
      </c>
      <c r="D1823" s="7">
        <v>1216216.68</v>
      </c>
      <c r="E1823" s="7">
        <v>1224325.97</v>
      </c>
      <c r="F1823" s="7">
        <v>1208329.75</v>
      </c>
      <c r="G1823" s="7">
        <v>1212673.75</v>
      </c>
      <c r="H1823" s="7">
        <v>1415294.72</v>
      </c>
      <c r="I1823" s="7">
        <v>1728176.36</v>
      </c>
      <c r="J1823" s="7">
        <v>1823193.97</v>
      </c>
      <c r="K1823" s="24"/>
    </row>
    <row r="1824" spans="2:11" ht="16.5" thickTop="1" thickBot="1" x14ac:dyDescent="0.3">
      <c r="B1824" s="13" t="s">
        <v>49</v>
      </c>
      <c r="C1824" s="39">
        <v>30</v>
      </c>
      <c r="D1824" s="7">
        <v>191328.32</v>
      </c>
      <c r="E1824" s="7">
        <v>128364.35</v>
      </c>
      <c r="F1824" s="7">
        <v>87222.6</v>
      </c>
      <c r="G1824" s="7">
        <v>428021.85</v>
      </c>
      <c r="H1824" s="7">
        <v>617200.13</v>
      </c>
      <c r="I1824" s="7">
        <v>608651.77</v>
      </c>
      <c r="J1824" s="7">
        <v>623783.80000000005</v>
      </c>
      <c r="K1824" s="24"/>
    </row>
    <row r="1825" spans="2:11" ht="16.5" thickTop="1" thickBot="1" x14ac:dyDescent="0.3">
      <c r="B1825" s="13" t="s">
        <v>12</v>
      </c>
      <c r="C1825" s="39">
        <v>40</v>
      </c>
      <c r="D1825" s="7">
        <v>191328.32</v>
      </c>
      <c r="E1825" s="7">
        <v>128364.35</v>
      </c>
      <c r="F1825" s="7">
        <v>87222.6</v>
      </c>
      <c r="G1825" s="7">
        <v>428021.85</v>
      </c>
      <c r="H1825" s="7">
        <v>617200.13</v>
      </c>
      <c r="I1825" s="7">
        <v>608651.77</v>
      </c>
      <c r="J1825" s="7">
        <v>623783.80000000005</v>
      </c>
      <c r="K1825" s="24"/>
    </row>
    <row r="1826" spans="2:11" ht="16.5" thickTop="1" thickBot="1" x14ac:dyDescent="0.3">
      <c r="B1826" s="13" t="s">
        <v>50</v>
      </c>
      <c r="C1826" s="39">
        <v>50</v>
      </c>
      <c r="D1826" s="7">
        <v>0</v>
      </c>
      <c r="E1826" s="7">
        <v>0</v>
      </c>
      <c r="F1826" s="7">
        <v>0</v>
      </c>
      <c r="G1826" s="7">
        <v>0</v>
      </c>
      <c r="H1826" s="7">
        <v>0</v>
      </c>
      <c r="I1826" s="7">
        <v>0</v>
      </c>
      <c r="J1826" s="7">
        <v>0</v>
      </c>
      <c r="K1826" s="24"/>
    </row>
    <row r="1827" spans="2:11" ht="16.5" thickTop="1" thickBot="1" x14ac:dyDescent="0.3">
      <c r="B1827" s="11" t="s">
        <v>201</v>
      </c>
      <c r="C1827" s="39"/>
      <c r="D1827" s="7"/>
      <c r="E1827" s="7"/>
      <c r="F1827" s="7"/>
      <c r="G1827" s="7"/>
      <c r="H1827" s="7"/>
      <c r="I1827" s="7"/>
      <c r="J1827" s="7"/>
      <c r="K1827" s="24"/>
    </row>
    <row r="1828" spans="2:11" ht="16.5" thickTop="1" thickBot="1" x14ac:dyDescent="0.3">
      <c r="B1828" s="12" t="s">
        <v>203</v>
      </c>
      <c r="C1828" s="39"/>
      <c r="D1828" s="7"/>
      <c r="E1828" s="7"/>
      <c r="F1828" s="7"/>
      <c r="G1828" s="7"/>
      <c r="H1828" s="7"/>
      <c r="I1828" s="7"/>
      <c r="J1828" s="7"/>
      <c r="K1828" s="24"/>
    </row>
    <row r="1829" spans="2:11" ht="16.5" thickTop="1" thickBot="1" x14ac:dyDescent="0.3">
      <c r="B1829" s="13" t="s">
        <v>47</v>
      </c>
      <c r="C1829" s="39">
        <v>10</v>
      </c>
      <c r="D1829" s="7">
        <v>51773537</v>
      </c>
      <c r="E1829" s="7">
        <v>53817864.270000003</v>
      </c>
      <c r="F1829" s="7">
        <v>58895449.869999997</v>
      </c>
      <c r="G1829" s="7">
        <v>70677487.939999998</v>
      </c>
      <c r="H1829" s="7">
        <v>73503007.859999999</v>
      </c>
      <c r="I1829" s="7">
        <v>79987977.909999996</v>
      </c>
      <c r="J1829" s="7">
        <v>88538556.75</v>
      </c>
      <c r="K1829" s="24"/>
    </row>
    <row r="1830" spans="2:11" ht="16.5" thickTop="1" thickBot="1" x14ac:dyDescent="0.3">
      <c r="B1830" s="13" t="s">
        <v>48</v>
      </c>
      <c r="C1830" s="39">
        <v>20</v>
      </c>
      <c r="D1830" s="7">
        <v>51514534.729999997</v>
      </c>
      <c r="E1830" s="7">
        <v>53063651.399999999</v>
      </c>
      <c r="F1830" s="7">
        <v>56964307.93</v>
      </c>
      <c r="G1830" s="7">
        <v>69483226.079999998</v>
      </c>
      <c r="H1830" s="7">
        <v>72199912.950000003</v>
      </c>
      <c r="I1830" s="7">
        <v>78679537.159999996</v>
      </c>
      <c r="J1830" s="7">
        <v>87994525.030000001</v>
      </c>
      <c r="K1830" s="24"/>
    </row>
    <row r="1831" spans="2:11" ht="16.5" thickTop="1" thickBot="1" x14ac:dyDescent="0.3">
      <c r="B1831" s="13" t="s">
        <v>49</v>
      </c>
      <c r="C1831" s="39">
        <v>30</v>
      </c>
      <c r="D1831" s="7">
        <v>259002.27</v>
      </c>
      <c r="E1831" s="7">
        <v>754212.87</v>
      </c>
      <c r="F1831" s="7">
        <v>1931141.94</v>
      </c>
      <c r="G1831" s="7">
        <v>1194261.8600000001</v>
      </c>
      <c r="H1831" s="7">
        <v>1303094.9099999999</v>
      </c>
      <c r="I1831" s="7">
        <v>1308440.75</v>
      </c>
      <c r="J1831" s="7">
        <v>544031.72</v>
      </c>
      <c r="K1831" s="24"/>
    </row>
    <row r="1832" spans="2:11" ht="16.5" thickTop="1" thickBot="1" x14ac:dyDescent="0.3">
      <c r="B1832" s="13" t="s">
        <v>12</v>
      </c>
      <c r="C1832" s="39">
        <v>40</v>
      </c>
      <c r="D1832" s="7">
        <v>259002.27</v>
      </c>
      <c r="E1832" s="7">
        <v>754212.87</v>
      </c>
      <c r="F1832" s="7">
        <v>1931141.94</v>
      </c>
      <c r="G1832" s="7">
        <v>1194261.8600000001</v>
      </c>
      <c r="H1832" s="7">
        <v>1303094.9099999999</v>
      </c>
      <c r="I1832" s="7">
        <v>1308440.75</v>
      </c>
      <c r="J1832" s="7">
        <v>544031.72</v>
      </c>
      <c r="K1832" s="24"/>
    </row>
    <row r="1833" spans="2:11" ht="16.5" thickTop="1" thickBot="1" x14ac:dyDescent="0.3">
      <c r="B1833" s="13" t="s">
        <v>50</v>
      </c>
      <c r="C1833" s="39">
        <v>50</v>
      </c>
      <c r="D1833" s="7">
        <v>0</v>
      </c>
      <c r="E1833" s="7">
        <v>0</v>
      </c>
      <c r="F1833" s="7">
        <v>0</v>
      </c>
      <c r="G1833" s="7">
        <v>0</v>
      </c>
      <c r="H1833" s="7">
        <v>0</v>
      </c>
      <c r="I1833" s="7">
        <v>0</v>
      </c>
      <c r="J1833" s="7">
        <v>0</v>
      </c>
      <c r="K1833" s="24"/>
    </row>
    <row r="1834" spans="2:11" ht="16.5" thickTop="1" thickBot="1" x14ac:dyDescent="0.3">
      <c r="B1834" s="10" t="s">
        <v>696</v>
      </c>
      <c r="C1834" s="39"/>
      <c r="D1834" s="7"/>
      <c r="E1834" s="7"/>
      <c r="F1834" s="7"/>
      <c r="G1834" s="7"/>
      <c r="H1834" s="7"/>
      <c r="I1834" s="7"/>
      <c r="J1834" s="7"/>
      <c r="K1834" s="24"/>
    </row>
    <row r="1835" spans="2:11" ht="16.5" thickTop="1" thickBot="1" x14ac:dyDescent="0.3">
      <c r="B1835" s="11" t="s">
        <v>702</v>
      </c>
      <c r="C1835" s="39"/>
      <c r="D1835" s="7"/>
      <c r="E1835" s="7"/>
      <c r="F1835" s="7"/>
      <c r="G1835" s="7"/>
      <c r="H1835" s="7"/>
      <c r="I1835" s="7"/>
      <c r="J1835" s="7"/>
      <c r="K1835" s="24"/>
    </row>
    <row r="1836" spans="2:11" ht="16.5" thickTop="1" thickBot="1" x14ac:dyDescent="0.3">
      <c r="B1836" s="12" t="s">
        <v>83</v>
      </c>
      <c r="C1836" s="39"/>
      <c r="D1836" s="7"/>
      <c r="E1836" s="7"/>
      <c r="F1836" s="7"/>
      <c r="G1836" s="7"/>
      <c r="H1836" s="7"/>
      <c r="I1836" s="7"/>
      <c r="J1836" s="7"/>
      <c r="K1836" s="24"/>
    </row>
    <row r="1837" spans="2:11" ht="16.5" thickTop="1" thickBot="1" x14ac:dyDescent="0.3">
      <c r="B1837" s="13" t="s">
        <v>47</v>
      </c>
      <c r="C1837" s="39">
        <v>10</v>
      </c>
      <c r="D1837" s="7">
        <v>1624046</v>
      </c>
      <c r="E1837" s="7">
        <v>1874054</v>
      </c>
      <c r="F1837" s="7">
        <v>1612139</v>
      </c>
      <c r="G1837" s="7">
        <v>1985712</v>
      </c>
      <c r="H1837" s="7">
        <v>2000159</v>
      </c>
      <c r="I1837" s="7">
        <v>2067968.5</v>
      </c>
      <c r="J1837" s="7">
        <v>79893</v>
      </c>
      <c r="K1837" s="24"/>
    </row>
    <row r="1838" spans="2:11" ht="16.5" thickTop="1" thickBot="1" x14ac:dyDescent="0.3">
      <c r="B1838" s="13" t="s">
        <v>48</v>
      </c>
      <c r="C1838" s="39">
        <v>20</v>
      </c>
      <c r="D1838" s="7">
        <v>1624046</v>
      </c>
      <c r="E1838" s="7">
        <v>1624054</v>
      </c>
      <c r="F1838" s="7">
        <v>1612139</v>
      </c>
      <c r="G1838" s="7">
        <v>1751077.07</v>
      </c>
      <c r="H1838" s="7">
        <v>1932349.5</v>
      </c>
      <c r="I1838" s="7">
        <v>1718611.36</v>
      </c>
      <c r="J1838" s="7">
        <v>79893</v>
      </c>
      <c r="K1838" s="24"/>
    </row>
    <row r="1839" spans="2:11" ht="16.5" thickTop="1" thickBot="1" x14ac:dyDescent="0.3">
      <c r="B1839" s="13" t="s">
        <v>49</v>
      </c>
      <c r="C1839" s="39">
        <v>30</v>
      </c>
      <c r="D1839" s="7">
        <v>0</v>
      </c>
      <c r="E1839" s="7">
        <v>250000</v>
      </c>
      <c r="F1839" s="7">
        <v>0</v>
      </c>
      <c r="G1839" s="7">
        <v>234634.93</v>
      </c>
      <c r="H1839" s="7">
        <v>67809.5</v>
      </c>
      <c r="I1839" s="7">
        <v>349357.14</v>
      </c>
      <c r="J1839" s="7">
        <v>0</v>
      </c>
      <c r="K1839" s="24"/>
    </row>
    <row r="1840" spans="2:11" ht="16.5" thickTop="1" thickBot="1" x14ac:dyDescent="0.3">
      <c r="B1840" s="13" t="s">
        <v>12</v>
      </c>
      <c r="C1840" s="39">
        <v>40</v>
      </c>
      <c r="D1840" s="7">
        <v>0</v>
      </c>
      <c r="E1840" s="7">
        <v>0</v>
      </c>
      <c r="F1840" s="7">
        <v>0</v>
      </c>
      <c r="G1840" s="7">
        <v>0</v>
      </c>
      <c r="H1840" s="7">
        <v>0</v>
      </c>
      <c r="I1840" s="7">
        <v>0</v>
      </c>
      <c r="J1840" s="7">
        <v>0</v>
      </c>
      <c r="K1840" s="24"/>
    </row>
    <row r="1841" spans="2:11" ht="16.5" thickTop="1" thickBot="1" x14ac:dyDescent="0.3">
      <c r="B1841" s="13" t="s">
        <v>50</v>
      </c>
      <c r="C1841" s="39">
        <v>50</v>
      </c>
      <c r="D1841" s="7">
        <v>0</v>
      </c>
      <c r="E1841" s="7">
        <v>250000</v>
      </c>
      <c r="F1841" s="7">
        <v>0</v>
      </c>
      <c r="G1841" s="7">
        <v>234634.93</v>
      </c>
      <c r="H1841" s="7">
        <v>67809.5</v>
      </c>
      <c r="I1841" s="7">
        <v>349357.14</v>
      </c>
      <c r="J1841" s="7">
        <v>0</v>
      </c>
      <c r="K1841" s="24"/>
    </row>
    <row r="1842" spans="2:11" ht="16.5" thickTop="1" thickBot="1" x14ac:dyDescent="0.3">
      <c r="B1842" s="12" t="s">
        <v>233</v>
      </c>
      <c r="C1842" s="39"/>
      <c r="D1842" s="7"/>
      <c r="E1842" s="7"/>
      <c r="F1842" s="7"/>
      <c r="G1842" s="7"/>
      <c r="H1842" s="7"/>
      <c r="I1842" s="7"/>
      <c r="J1842" s="7"/>
      <c r="K1842" s="24"/>
    </row>
    <row r="1843" spans="2:11" ht="16.5" thickTop="1" thickBot="1" x14ac:dyDescent="0.3">
      <c r="B1843" s="13" t="s">
        <v>47</v>
      </c>
      <c r="C1843" s="39">
        <v>10</v>
      </c>
      <c r="D1843" s="7">
        <v>806331</v>
      </c>
      <c r="E1843" s="7">
        <v>919706</v>
      </c>
      <c r="F1843" s="7">
        <v>1559253</v>
      </c>
      <c r="G1843" s="7">
        <v>2319903</v>
      </c>
      <c r="H1843" s="7">
        <v>2864280</v>
      </c>
      <c r="I1843" s="7">
        <v>2659736</v>
      </c>
      <c r="J1843" s="7">
        <v>2173355</v>
      </c>
      <c r="K1843" s="24"/>
    </row>
    <row r="1844" spans="2:11" ht="16.5" thickTop="1" thickBot="1" x14ac:dyDescent="0.3">
      <c r="B1844" s="13" t="s">
        <v>48</v>
      </c>
      <c r="C1844" s="39">
        <v>20</v>
      </c>
      <c r="D1844" s="7">
        <v>806331</v>
      </c>
      <c r="E1844" s="7">
        <v>919706</v>
      </c>
      <c r="F1844" s="7">
        <v>1092873.1499999999</v>
      </c>
      <c r="G1844" s="7">
        <v>1740316.46</v>
      </c>
      <c r="H1844" s="7">
        <v>1719453.76</v>
      </c>
      <c r="I1844" s="7">
        <v>2651900.61</v>
      </c>
      <c r="J1844" s="7">
        <v>2171596.77</v>
      </c>
      <c r="K1844" s="24"/>
    </row>
    <row r="1845" spans="2:11" ht="16.5" thickTop="1" thickBot="1" x14ac:dyDescent="0.3">
      <c r="B1845" s="13" t="s">
        <v>49</v>
      </c>
      <c r="C1845" s="39">
        <v>30</v>
      </c>
      <c r="D1845" s="7">
        <v>0</v>
      </c>
      <c r="E1845" s="7">
        <v>0</v>
      </c>
      <c r="F1845" s="7">
        <v>466379.85</v>
      </c>
      <c r="G1845" s="7">
        <v>579586.54</v>
      </c>
      <c r="H1845" s="7">
        <v>1144826.24</v>
      </c>
      <c r="I1845" s="7">
        <v>7835.39</v>
      </c>
      <c r="J1845" s="7">
        <v>1758.23</v>
      </c>
      <c r="K1845" s="24"/>
    </row>
    <row r="1846" spans="2:11" ht="16.5" thickTop="1" thickBot="1" x14ac:dyDescent="0.3">
      <c r="B1846" s="13" t="s">
        <v>12</v>
      </c>
      <c r="C1846" s="39">
        <v>40</v>
      </c>
      <c r="D1846" s="7">
        <v>0</v>
      </c>
      <c r="E1846" s="7">
        <v>0</v>
      </c>
      <c r="F1846" s="7">
        <v>300000</v>
      </c>
      <c r="G1846" s="7">
        <v>216875</v>
      </c>
      <c r="H1846" s="7">
        <v>0</v>
      </c>
      <c r="I1846" s="7">
        <v>0</v>
      </c>
      <c r="J1846" s="7">
        <v>0</v>
      </c>
      <c r="K1846" s="24"/>
    </row>
    <row r="1847" spans="2:11" ht="16.5" thickTop="1" thickBot="1" x14ac:dyDescent="0.3">
      <c r="B1847" s="13" t="s">
        <v>50</v>
      </c>
      <c r="C1847" s="39">
        <v>50</v>
      </c>
      <c r="D1847" s="7">
        <v>0</v>
      </c>
      <c r="E1847" s="7">
        <v>0</v>
      </c>
      <c r="F1847" s="7">
        <v>166379.85</v>
      </c>
      <c r="G1847" s="7">
        <v>362711.54</v>
      </c>
      <c r="H1847" s="7">
        <v>1144826.24</v>
      </c>
      <c r="I1847" s="7">
        <v>7835.39</v>
      </c>
      <c r="J1847" s="7">
        <v>1758.23</v>
      </c>
      <c r="K1847" s="24"/>
    </row>
    <row r="1848" spans="2:11" ht="16.5" thickTop="1" thickBot="1" x14ac:dyDescent="0.3">
      <c r="B1848" s="12" t="s">
        <v>704</v>
      </c>
      <c r="C1848" s="39"/>
      <c r="D1848" s="7"/>
      <c r="E1848" s="7"/>
      <c r="F1848" s="7"/>
      <c r="G1848" s="7"/>
      <c r="H1848" s="7"/>
      <c r="I1848" s="7"/>
      <c r="J1848" s="7"/>
      <c r="K1848" s="24"/>
    </row>
    <row r="1849" spans="2:11" ht="16.5" thickTop="1" thickBot="1" x14ac:dyDescent="0.3">
      <c r="B1849" s="13" t="s">
        <v>47</v>
      </c>
      <c r="C1849" s="39">
        <v>10</v>
      </c>
      <c r="D1849" s="7">
        <v>3944092</v>
      </c>
      <c r="E1849" s="7">
        <v>3976456</v>
      </c>
      <c r="F1849" s="7">
        <v>4043708</v>
      </c>
      <c r="G1849" s="7">
        <v>5858678</v>
      </c>
      <c r="H1849" s="7">
        <v>7804826</v>
      </c>
      <c r="I1849" s="7">
        <v>7656942</v>
      </c>
      <c r="J1849" s="7">
        <v>6815759</v>
      </c>
      <c r="K1849" s="24"/>
    </row>
    <row r="1850" spans="2:11" ht="16.5" thickTop="1" thickBot="1" x14ac:dyDescent="0.3">
      <c r="B1850" s="13" t="s">
        <v>48</v>
      </c>
      <c r="C1850" s="39">
        <v>20</v>
      </c>
      <c r="D1850" s="7">
        <v>3943960.54</v>
      </c>
      <c r="E1850" s="7">
        <v>3976388.38</v>
      </c>
      <c r="F1850" s="7">
        <v>4043411.57</v>
      </c>
      <c r="G1850" s="7">
        <v>5436884.3799999999</v>
      </c>
      <c r="H1850" s="7">
        <v>5859521.6399999997</v>
      </c>
      <c r="I1850" s="7">
        <v>7610629.3700000001</v>
      </c>
      <c r="J1850" s="7">
        <v>6813494.6900000004</v>
      </c>
      <c r="K1850" s="24"/>
    </row>
    <row r="1851" spans="2:11" ht="16.5" thickTop="1" thickBot="1" x14ac:dyDescent="0.3">
      <c r="B1851" s="13" t="s">
        <v>49</v>
      </c>
      <c r="C1851" s="39">
        <v>30</v>
      </c>
      <c r="D1851" s="7">
        <v>131.46</v>
      </c>
      <c r="E1851" s="7">
        <v>67.62</v>
      </c>
      <c r="F1851" s="7">
        <v>296.43</v>
      </c>
      <c r="G1851" s="7">
        <v>421793.62</v>
      </c>
      <c r="H1851" s="7">
        <v>1945304.36</v>
      </c>
      <c r="I1851" s="7">
        <v>46312.63</v>
      </c>
      <c r="J1851" s="7">
        <v>2264.31</v>
      </c>
      <c r="K1851" s="24"/>
    </row>
    <row r="1852" spans="2:11" ht="16.5" thickTop="1" thickBot="1" x14ac:dyDescent="0.3">
      <c r="B1852" s="13" t="s">
        <v>12</v>
      </c>
      <c r="C1852" s="39">
        <v>40</v>
      </c>
      <c r="D1852" s="7">
        <v>0</v>
      </c>
      <c r="E1852" s="7">
        <v>0</v>
      </c>
      <c r="F1852" s="7">
        <v>0</v>
      </c>
      <c r="G1852" s="7">
        <v>0</v>
      </c>
      <c r="H1852" s="7">
        <v>0</v>
      </c>
      <c r="I1852" s="7">
        <v>0</v>
      </c>
      <c r="J1852" s="7">
        <v>0</v>
      </c>
      <c r="K1852" s="24"/>
    </row>
    <row r="1853" spans="2:11" ht="16.5" thickTop="1" thickBot="1" x14ac:dyDescent="0.3">
      <c r="B1853" s="13" t="s">
        <v>50</v>
      </c>
      <c r="C1853" s="39">
        <v>50</v>
      </c>
      <c r="D1853" s="7">
        <v>131.46</v>
      </c>
      <c r="E1853" s="7">
        <v>67.62</v>
      </c>
      <c r="F1853" s="7">
        <v>296.43</v>
      </c>
      <c r="G1853" s="7">
        <v>421793.62</v>
      </c>
      <c r="H1853" s="7">
        <v>1945304.36</v>
      </c>
      <c r="I1853" s="7">
        <v>46312.63</v>
      </c>
      <c r="J1853" s="7">
        <v>2264.31</v>
      </c>
      <c r="K1853" s="24"/>
    </row>
    <row r="1854" spans="2:11" ht="16.5" thickTop="1" thickBot="1" x14ac:dyDescent="0.3">
      <c r="B1854" s="12" t="s">
        <v>346</v>
      </c>
      <c r="C1854" s="39"/>
      <c r="D1854" s="7"/>
      <c r="E1854" s="7"/>
      <c r="F1854" s="7"/>
      <c r="G1854" s="7"/>
      <c r="H1854" s="7"/>
      <c r="I1854" s="7"/>
      <c r="J1854" s="7"/>
      <c r="K1854" s="24"/>
    </row>
    <row r="1855" spans="2:11" ht="16.5" thickTop="1" thickBot="1" x14ac:dyDescent="0.3">
      <c r="B1855" s="13" t="s">
        <v>47</v>
      </c>
      <c r="C1855" s="39">
        <v>10</v>
      </c>
      <c r="D1855" s="7">
        <v>534671</v>
      </c>
      <c r="E1855" s="7">
        <v>542371</v>
      </c>
      <c r="F1855" s="7">
        <v>562431</v>
      </c>
      <c r="G1855" s="7">
        <v>592191</v>
      </c>
      <c r="H1855" s="7">
        <v>604067</v>
      </c>
      <c r="I1855" s="7">
        <v>468271</v>
      </c>
      <c r="J1855" s="7">
        <v>575781</v>
      </c>
      <c r="K1855" s="24"/>
    </row>
    <row r="1856" spans="2:11" ht="16.5" thickTop="1" thickBot="1" x14ac:dyDescent="0.3">
      <c r="B1856" s="13" t="s">
        <v>48</v>
      </c>
      <c r="C1856" s="39">
        <v>20</v>
      </c>
      <c r="D1856" s="7">
        <v>534671</v>
      </c>
      <c r="E1856" s="7">
        <v>542371</v>
      </c>
      <c r="F1856" s="7">
        <v>562431</v>
      </c>
      <c r="G1856" s="7">
        <v>592158.77</v>
      </c>
      <c r="H1856" s="7">
        <v>602663.46</v>
      </c>
      <c r="I1856" s="7">
        <v>459245.18</v>
      </c>
      <c r="J1856" s="7">
        <v>524220.12</v>
      </c>
      <c r="K1856" s="24"/>
    </row>
    <row r="1857" spans="2:11" ht="16.5" thickTop="1" thickBot="1" x14ac:dyDescent="0.3">
      <c r="B1857" s="13" t="s">
        <v>49</v>
      </c>
      <c r="C1857" s="39">
        <v>30</v>
      </c>
      <c r="D1857" s="7">
        <v>0</v>
      </c>
      <c r="E1857" s="7">
        <v>0</v>
      </c>
      <c r="F1857" s="7">
        <v>0</v>
      </c>
      <c r="G1857" s="7">
        <v>32.229999999999997</v>
      </c>
      <c r="H1857" s="7">
        <v>1403.54</v>
      </c>
      <c r="I1857" s="7">
        <v>9025.82</v>
      </c>
      <c r="J1857" s="7">
        <v>51560.88</v>
      </c>
      <c r="K1857" s="24"/>
    </row>
    <row r="1858" spans="2:11" ht="16.5" thickTop="1" thickBot="1" x14ac:dyDescent="0.3">
      <c r="B1858" s="13" t="s">
        <v>12</v>
      </c>
      <c r="C1858" s="39">
        <v>40</v>
      </c>
      <c r="D1858" s="7">
        <v>0</v>
      </c>
      <c r="E1858" s="7">
        <v>0</v>
      </c>
      <c r="F1858" s="7">
        <v>0</v>
      </c>
      <c r="G1858" s="7">
        <v>0</v>
      </c>
      <c r="H1858" s="7">
        <v>0</v>
      </c>
      <c r="I1858" s="7">
        <v>0</v>
      </c>
      <c r="J1858" s="7">
        <v>0</v>
      </c>
      <c r="K1858" s="24"/>
    </row>
    <row r="1859" spans="2:11" ht="16.5" thickTop="1" thickBot="1" x14ac:dyDescent="0.3">
      <c r="B1859" s="13" t="s">
        <v>50</v>
      </c>
      <c r="C1859" s="39">
        <v>50</v>
      </c>
      <c r="D1859" s="7">
        <v>0</v>
      </c>
      <c r="E1859" s="7">
        <v>0</v>
      </c>
      <c r="F1859" s="7">
        <v>0</v>
      </c>
      <c r="G1859" s="7">
        <v>32.229999999999997</v>
      </c>
      <c r="H1859" s="7">
        <v>1403.54</v>
      </c>
      <c r="I1859" s="7">
        <v>9025.82</v>
      </c>
      <c r="J1859" s="7">
        <v>51560.88</v>
      </c>
      <c r="K1859" s="24"/>
    </row>
    <row r="1860" spans="2:11" ht="16.5" thickTop="1" thickBot="1" x14ac:dyDescent="0.3">
      <c r="B1860" s="12" t="s">
        <v>327</v>
      </c>
      <c r="C1860" s="39"/>
      <c r="D1860" s="7"/>
      <c r="E1860" s="7"/>
      <c r="F1860" s="7"/>
      <c r="G1860" s="7"/>
      <c r="H1860" s="7"/>
      <c r="I1860" s="7"/>
      <c r="J1860" s="7"/>
      <c r="K1860" s="24"/>
    </row>
    <row r="1861" spans="2:11" ht="16.5" thickTop="1" thickBot="1" x14ac:dyDescent="0.3">
      <c r="B1861" s="13" t="s">
        <v>47</v>
      </c>
      <c r="C1861" s="39">
        <v>10</v>
      </c>
      <c r="D1861" s="7">
        <v>3473248</v>
      </c>
      <c r="E1861" s="7">
        <v>3361148</v>
      </c>
      <c r="F1861" s="7">
        <v>3750273</v>
      </c>
      <c r="G1861" s="7">
        <v>3320224</v>
      </c>
      <c r="H1861" s="7">
        <v>5070739</v>
      </c>
      <c r="I1861" s="7">
        <v>4833051</v>
      </c>
      <c r="J1861" s="7">
        <v>4404928</v>
      </c>
      <c r="K1861" s="24"/>
    </row>
    <row r="1862" spans="2:11" ht="16.5" thickTop="1" thickBot="1" x14ac:dyDescent="0.3">
      <c r="B1862" s="13" t="s">
        <v>48</v>
      </c>
      <c r="C1862" s="39">
        <v>20</v>
      </c>
      <c r="D1862" s="7">
        <v>3473248</v>
      </c>
      <c r="E1862" s="7">
        <v>3361148</v>
      </c>
      <c r="F1862" s="7">
        <v>3750273</v>
      </c>
      <c r="G1862" s="7">
        <v>3318998.76</v>
      </c>
      <c r="H1862" s="7">
        <v>4884266.91</v>
      </c>
      <c r="I1862" s="7">
        <v>4755984.01</v>
      </c>
      <c r="J1862" s="7">
        <v>4393981.8</v>
      </c>
      <c r="K1862" s="24"/>
    </row>
    <row r="1863" spans="2:11" ht="16.5" thickTop="1" thickBot="1" x14ac:dyDescent="0.3">
      <c r="B1863" s="13" t="s">
        <v>49</v>
      </c>
      <c r="C1863" s="39">
        <v>30</v>
      </c>
      <c r="D1863" s="7">
        <v>0</v>
      </c>
      <c r="E1863" s="7">
        <v>0</v>
      </c>
      <c r="F1863" s="7">
        <v>0</v>
      </c>
      <c r="G1863" s="7">
        <v>1225.24</v>
      </c>
      <c r="H1863" s="7">
        <v>186472.09</v>
      </c>
      <c r="I1863" s="7">
        <v>77066.990000000005</v>
      </c>
      <c r="J1863" s="7">
        <v>10946.2</v>
      </c>
      <c r="K1863" s="24"/>
    </row>
    <row r="1864" spans="2:11" ht="16.5" thickTop="1" thickBot="1" x14ac:dyDescent="0.3">
      <c r="B1864" s="13" t="s">
        <v>12</v>
      </c>
      <c r="C1864" s="39">
        <v>40</v>
      </c>
      <c r="D1864" s="7">
        <v>0</v>
      </c>
      <c r="E1864" s="7">
        <v>0</v>
      </c>
      <c r="F1864" s="7">
        <v>0</v>
      </c>
      <c r="G1864" s="7">
        <v>0</v>
      </c>
      <c r="H1864" s="7">
        <v>0</v>
      </c>
      <c r="I1864" s="7">
        <v>0</v>
      </c>
      <c r="J1864" s="7">
        <v>0</v>
      </c>
      <c r="K1864" s="24"/>
    </row>
    <row r="1865" spans="2:11" ht="16.5" thickTop="1" thickBot="1" x14ac:dyDescent="0.3">
      <c r="B1865" s="13" t="s">
        <v>50</v>
      </c>
      <c r="C1865" s="39">
        <v>50</v>
      </c>
      <c r="D1865" s="7">
        <v>0</v>
      </c>
      <c r="E1865" s="7">
        <v>0</v>
      </c>
      <c r="F1865" s="7">
        <v>0</v>
      </c>
      <c r="G1865" s="7">
        <v>1225.24</v>
      </c>
      <c r="H1865" s="7">
        <v>186472.09</v>
      </c>
      <c r="I1865" s="7">
        <v>77066.990000000005</v>
      </c>
      <c r="J1865" s="7">
        <v>10946.2</v>
      </c>
      <c r="K1865" s="24"/>
    </row>
    <row r="1866" spans="2:11" ht="16.5" thickTop="1" thickBot="1" x14ac:dyDescent="0.3">
      <c r="B1866" s="11" t="s">
        <v>707</v>
      </c>
      <c r="C1866" s="39"/>
      <c r="D1866" s="7"/>
      <c r="E1866" s="7"/>
      <c r="F1866" s="7"/>
      <c r="G1866" s="7"/>
      <c r="H1866" s="7"/>
      <c r="I1866" s="7"/>
      <c r="J1866" s="7"/>
      <c r="K1866" s="24"/>
    </row>
    <row r="1867" spans="2:11" ht="16.5" thickTop="1" thickBot="1" x14ac:dyDescent="0.3">
      <c r="B1867" s="12" t="s">
        <v>709</v>
      </c>
      <c r="C1867" s="39"/>
      <c r="D1867" s="7"/>
      <c r="E1867" s="7"/>
      <c r="F1867" s="7"/>
      <c r="G1867" s="7"/>
      <c r="H1867" s="7"/>
      <c r="I1867" s="7"/>
      <c r="J1867" s="7"/>
      <c r="K1867" s="24"/>
    </row>
    <row r="1868" spans="2:11" ht="16.5" thickTop="1" thickBot="1" x14ac:dyDescent="0.3">
      <c r="B1868" s="13" t="s">
        <v>47</v>
      </c>
      <c r="C1868" s="39">
        <v>10</v>
      </c>
      <c r="D1868" s="7">
        <v>0</v>
      </c>
      <c r="E1868" s="7">
        <v>0</v>
      </c>
      <c r="F1868" s="7">
        <v>0</v>
      </c>
      <c r="G1868" s="7">
        <v>34984242</v>
      </c>
      <c r="H1868" s="7">
        <v>402053.31</v>
      </c>
      <c r="I1868" s="7">
        <v>1460822</v>
      </c>
      <c r="J1868" s="7">
        <v>882167</v>
      </c>
      <c r="K1868" s="24"/>
    </row>
    <row r="1869" spans="2:11" ht="16.5" thickTop="1" thickBot="1" x14ac:dyDescent="0.3">
      <c r="B1869" s="13" t="s">
        <v>48</v>
      </c>
      <c r="C1869" s="39">
        <v>20</v>
      </c>
      <c r="D1869" s="7">
        <v>0</v>
      </c>
      <c r="E1869" s="7">
        <v>0</v>
      </c>
      <c r="F1869" s="7">
        <v>0</v>
      </c>
      <c r="G1869" s="7">
        <v>34236635.810000002</v>
      </c>
      <c r="H1869" s="7">
        <v>402053.31</v>
      </c>
      <c r="I1869" s="7">
        <v>500000</v>
      </c>
      <c r="J1869" s="7">
        <v>523876.94</v>
      </c>
      <c r="K1869" s="24"/>
    </row>
    <row r="1870" spans="2:11" ht="16.5" thickTop="1" thickBot="1" x14ac:dyDescent="0.3">
      <c r="B1870" s="13" t="s">
        <v>49</v>
      </c>
      <c r="C1870" s="39">
        <v>30</v>
      </c>
      <c r="D1870" s="7">
        <v>0</v>
      </c>
      <c r="E1870" s="7">
        <v>0</v>
      </c>
      <c r="F1870" s="7">
        <v>0</v>
      </c>
      <c r="G1870" s="7">
        <v>747606.19</v>
      </c>
      <c r="H1870" s="7">
        <v>0</v>
      </c>
      <c r="I1870" s="7">
        <v>960822</v>
      </c>
      <c r="J1870" s="7">
        <v>358290.06</v>
      </c>
      <c r="K1870" s="24"/>
    </row>
    <row r="1871" spans="2:11" ht="16.5" thickTop="1" thickBot="1" x14ac:dyDescent="0.3">
      <c r="B1871" s="13" t="s">
        <v>12</v>
      </c>
      <c r="C1871" s="39">
        <v>40</v>
      </c>
      <c r="D1871" s="7">
        <v>0</v>
      </c>
      <c r="E1871" s="7">
        <v>0</v>
      </c>
      <c r="F1871" s="7">
        <v>0</v>
      </c>
      <c r="G1871" s="7">
        <v>0</v>
      </c>
      <c r="H1871" s="7">
        <v>0</v>
      </c>
      <c r="I1871" s="7">
        <v>0</v>
      </c>
      <c r="J1871" s="7">
        <v>0</v>
      </c>
      <c r="K1871" s="24"/>
    </row>
    <row r="1872" spans="2:11" ht="16.5" thickTop="1" thickBot="1" x14ac:dyDescent="0.3">
      <c r="B1872" s="13" t="s">
        <v>50</v>
      </c>
      <c r="C1872" s="39">
        <v>50</v>
      </c>
      <c r="D1872" s="7">
        <v>0</v>
      </c>
      <c r="E1872" s="7">
        <v>0</v>
      </c>
      <c r="F1872" s="7">
        <v>0</v>
      </c>
      <c r="G1872" s="7">
        <v>747606.19</v>
      </c>
      <c r="H1872" s="7">
        <v>0</v>
      </c>
      <c r="I1872" s="7">
        <v>960822</v>
      </c>
      <c r="J1872" s="7">
        <v>358290.06</v>
      </c>
      <c r="K1872" s="24"/>
    </row>
    <row r="1873" spans="2:11" ht="16.5" thickTop="1" thickBot="1" x14ac:dyDescent="0.3">
      <c r="B1873" s="11" t="s">
        <v>699</v>
      </c>
      <c r="C1873" s="39"/>
      <c r="D1873" s="7"/>
      <c r="E1873" s="7"/>
      <c r="F1873" s="7"/>
      <c r="G1873" s="7"/>
      <c r="H1873" s="7"/>
      <c r="I1873" s="7"/>
      <c r="J1873" s="7"/>
      <c r="K1873" s="24"/>
    </row>
    <row r="1874" spans="2:11" ht="16.5" thickTop="1" thickBot="1" x14ac:dyDescent="0.3">
      <c r="B1874" s="12" t="s">
        <v>223</v>
      </c>
      <c r="C1874" s="39"/>
      <c r="D1874" s="7"/>
      <c r="E1874" s="7"/>
      <c r="F1874" s="7"/>
      <c r="G1874" s="7"/>
      <c r="H1874" s="7"/>
      <c r="I1874" s="7"/>
      <c r="J1874" s="7"/>
      <c r="K1874" s="24"/>
    </row>
    <row r="1875" spans="2:11" ht="16.5" thickTop="1" thickBot="1" x14ac:dyDescent="0.3">
      <c r="B1875" s="13" t="s">
        <v>47</v>
      </c>
      <c r="C1875" s="39">
        <v>10</v>
      </c>
      <c r="D1875" s="7">
        <v>0</v>
      </c>
      <c r="E1875" s="7">
        <v>0</v>
      </c>
      <c r="F1875" s="7">
        <v>0</v>
      </c>
      <c r="G1875" s="7">
        <v>786578.75</v>
      </c>
      <c r="H1875" s="7">
        <v>719785.53</v>
      </c>
      <c r="I1875" s="7">
        <v>808276.47</v>
      </c>
      <c r="J1875" s="7">
        <v>895155.09</v>
      </c>
      <c r="K1875" s="24"/>
    </row>
    <row r="1876" spans="2:11" ht="16.5" thickTop="1" thickBot="1" x14ac:dyDescent="0.3">
      <c r="B1876" s="13" t="s">
        <v>48</v>
      </c>
      <c r="C1876" s="39">
        <v>20</v>
      </c>
      <c r="D1876" s="7">
        <v>0</v>
      </c>
      <c r="E1876" s="7">
        <v>0</v>
      </c>
      <c r="F1876" s="7">
        <v>0</v>
      </c>
      <c r="G1876" s="7">
        <v>728048.54</v>
      </c>
      <c r="H1876" s="7">
        <v>582833.06000000006</v>
      </c>
      <c r="I1876" s="7">
        <v>641344.38</v>
      </c>
      <c r="J1876" s="7">
        <v>686077.34</v>
      </c>
      <c r="K1876" s="24"/>
    </row>
    <row r="1877" spans="2:11" ht="16.5" thickTop="1" thickBot="1" x14ac:dyDescent="0.3">
      <c r="B1877" s="13" t="s">
        <v>49</v>
      </c>
      <c r="C1877" s="39">
        <v>30</v>
      </c>
      <c r="D1877" s="7">
        <v>0</v>
      </c>
      <c r="E1877" s="7">
        <v>0</v>
      </c>
      <c r="F1877" s="7">
        <v>0</v>
      </c>
      <c r="G1877" s="7">
        <v>58530.21</v>
      </c>
      <c r="H1877" s="7">
        <v>136952.47</v>
      </c>
      <c r="I1877" s="7">
        <v>166932.09</v>
      </c>
      <c r="J1877" s="7">
        <v>209077.75</v>
      </c>
      <c r="K1877" s="24"/>
    </row>
    <row r="1878" spans="2:11" ht="16.5" thickTop="1" thickBot="1" x14ac:dyDescent="0.3">
      <c r="B1878" s="13" t="s">
        <v>12</v>
      </c>
      <c r="C1878" s="39">
        <v>40</v>
      </c>
      <c r="D1878" s="7">
        <v>0</v>
      </c>
      <c r="E1878" s="7">
        <v>0</v>
      </c>
      <c r="F1878" s="7">
        <v>0</v>
      </c>
      <c r="G1878" s="7">
        <v>0</v>
      </c>
      <c r="H1878" s="7">
        <v>0</v>
      </c>
      <c r="I1878" s="7">
        <v>0</v>
      </c>
      <c r="J1878" s="7">
        <v>0</v>
      </c>
      <c r="K1878" s="24"/>
    </row>
    <row r="1879" spans="2:11" ht="16.5" thickTop="1" thickBot="1" x14ac:dyDescent="0.3">
      <c r="B1879" s="13" t="s">
        <v>50</v>
      </c>
      <c r="C1879" s="39">
        <v>50</v>
      </c>
      <c r="D1879" s="7">
        <v>0</v>
      </c>
      <c r="E1879" s="7">
        <v>0</v>
      </c>
      <c r="F1879" s="7">
        <v>0</v>
      </c>
      <c r="G1879" s="7">
        <v>58530.21</v>
      </c>
      <c r="H1879" s="7">
        <v>136952.47</v>
      </c>
      <c r="I1879" s="7">
        <v>166932.09</v>
      </c>
      <c r="J1879" s="7">
        <v>209077.75</v>
      </c>
      <c r="K1879" s="24"/>
    </row>
    <row r="1880" spans="2:11" ht="16.5" thickTop="1" thickBot="1" x14ac:dyDescent="0.3">
      <c r="B1880" s="11" t="s">
        <v>2655</v>
      </c>
      <c r="C1880" s="39"/>
      <c r="D1880" s="7"/>
      <c r="E1880" s="7"/>
      <c r="F1880" s="7"/>
      <c r="G1880" s="7"/>
      <c r="H1880" s="7"/>
      <c r="I1880" s="7"/>
      <c r="J1880" s="7"/>
      <c r="K1880" s="24"/>
    </row>
    <row r="1881" spans="2:11" ht="16.5" thickTop="1" thickBot="1" x14ac:dyDescent="0.3">
      <c r="B1881" s="12" t="s">
        <v>709</v>
      </c>
      <c r="C1881" s="39"/>
      <c r="D1881" s="7"/>
      <c r="E1881" s="7"/>
      <c r="F1881" s="7"/>
      <c r="G1881" s="7"/>
      <c r="H1881" s="7"/>
      <c r="I1881" s="7"/>
      <c r="J1881" s="7"/>
      <c r="K1881" s="24"/>
    </row>
    <row r="1882" spans="2:11" ht="16.5" thickTop="1" thickBot="1" x14ac:dyDescent="0.3">
      <c r="B1882" s="13" t="s">
        <v>47</v>
      </c>
      <c r="C1882" s="39">
        <v>10</v>
      </c>
      <c r="D1882" s="7">
        <v>0</v>
      </c>
      <c r="E1882" s="7">
        <v>0</v>
      </c>
      <c r="F1882" s="7">
        <v>0</v>
      </c>
      <c r="G1882" s="7">
        <v>0</v>
      </c>
      <c r="H1882" s="7">
        <v>0</v>
      </c>
      <c r="I1882" s="7">
        <v>0</v>
      </c>
      <c r="J1882" s="7">
        <v>4524852</v>
      </c>
      <c r="K1882" s="24"/>
    </row>
    <row r="1883" spans="2:11" ht="16.5" thickTop="1" thickBot="1" x14ac:dyDescent="0.3">
      <c r="B1883" s="13" t="s">
        <v>48</v>
      </c>
      <c r="C1883" s="39">
        <v>20</v>
      </c>
      <c r="D1883" s="7">
        <v>0</v>
      </c>
      <c r="E1883" s="7">
        <v>0</v>
      </c>
      <c r="F1883" s="7">
        <v>0</v>
      </c>
      <c r="G1883" s="7">
        <v>0</v>
      </c>
      <c r="H1883" s="7">
        <v>0</v>
      </c>
      <c r="I1883" s="7">
        <v>0</v>
      </c>
      <c r="J1883" s="7">
        <v>4524852</v>
      </c>
      <c r="K1883" s="24"/>
    </row>
    <row r="1884" spans="2:11" ht="16.5" thickTop="1" thickBot="1" x14ac:dyDescent="0.3">
      <c r="B1884" s="13" t="s">
        <v>49</v>
      </c>
      <c r="C1884" s="39">
        <v>30</v>
      </c>
      <c r="D1884" s="7">
        <v>0</v>
      </c>
      <c r="E1884" s="7">
        <v>0</v>
      </c>
      <c r="F1884" s="7">
        <v>0</v>
      </c>
      <c r="G1884" s="7">
        <v>0</v>
      </c>
      <c r="H1884" s="7">
        <v>0</v>
      </c>
      <c r="I1884" s="7">
        <v>0</v>
      </c>
      <c r="J1884" s="7">
        <v>0</v>
      </c>
      <c r="K1884" s="24"/>
    </row>
    <row r="1885" spans="2:11" ht="16.5" thickTop="1" thickBot="1" x14ac:dyDescent="0.3">
      <c r="B1885" s="13" t="s">
        <v>12</v>
      </c>
      <c r="C1885" s="39">
        <v>40</v>
      </c>
      <c r="D1885" s="7">
        <v>0</v>
      </c>
      <c r="E1885" s="7">
        <v>0</v>
      </c>
      <c r="F1885" s="7">
        <v>0</v>
      </c>
      <c r="G1885" s="7">
        <v>0</v>
      </c>
      <c r="H1885" s="7">
        <v>0</v>
      </c>
      <c r="I1885" s="7">
        <v>0</v>
      </c>
      <c r="J1885" s="7">
        <v>0</v>
      </c>
      <c r="K1885" s="24"/>
    </row>
    <row r="1886" spans="2:11" ht="16.5" thickTop="1" thickBot="1" x14ac:dyDescent="0.3">
      <c r="B1886" s="13" t="s">
        <v>50</v>
      </c>
      <c r="C1886" s="39">
        <v>50</v>
      </c>
      <c r="D1886" s="7">
        <v>0</v>
      </c>
      <c r="E1886" s="7">
        <v>0</v>
      </c>
      <c r="F1886" s="7">
        <v>0</v>
      </c>
      <c r="G1886" s="7">
        <v>0</v>
      </c>
      <c r="H1886" s="7">
        <v>0</v>
      </c>
      <c r="I1886" s="7">
        <v>0</v>
      </c>
      <c r="J1886" s="7">
        <v>0</v>
      </c>
      <c r="K1886" s="24"/>
    </row>
    <row r="1887" spans="2:11" ht="16.5" thickTop="1" thickBot="1" x14ac:dyDescent="0.3">
      <c r="B1887" s="12" t="s">
        <v>83</v>
      </c>
      <c r="C1887" s="39"/>
      <c r="D1887" s="7"/>
      <c r="E1887" s="7"/>
      <c r="F1887" s="7"/>
      <c r="G1887" s="7"/>
      <c r="H1887" s="7"/>
      <c r="I1887" s="7"/>
      <c r="J1887" s="7"/>
      <c r="K1887" s="24"/>
    </row>
    <row r="1888" spans="2:11" ht="16.5" thickTop="1" thickBot="1" x14ac:dyDescent="0.3">
      <c r="B1888" s="13" t="s">
        <v>47</v>
      </c>
      <c r="C1888" s="39">
        <v>10</v>
      </c>
      <c r="D1888" s="7">
        <v>0</v>
      </c>
      <c r="E1888" s="7">
        <v>0</v>
      </c>
      <c r="F1888" s="7">
        <v>0</v>
      </c>
      <c r="G1888" s="7">
        <v>0</v>
      </c>
      <c r="H1888" s="7">
        <v>0</v>
      </c>
      <c r="I1888" s="7">
        <v>0</v>
      </c>
      <c r="J1888" s="7">
        <v>2285522.14</v>
      </c>
      <c r="K1888" s="24"/>
    </row>
    <row r="1889" spans="2:11" ht="16.5" thickTop="1" thickBot="1" x14ac:dyDescent="0.3">
      <c r="B1889" s="13" t="s">
        <v>48</v>
      </c>
      <c r="C1889" s="39">
        <v>20</v>
      </c>
      <c r="D1889" s="7">
        <v>0</v>
      </c>
      <c r="E1889" s="7">
        <v>0</v>
      </c>
      <c r="F1889" s="7">
        <v>0</v>
      </c>
      <c r="G1889" s="7">
        <v>0</v>
      </c>
      <c r="H1889" s="7">
        <v>0</v>
      </c>
      <c r="I1889" s="7">
        <v>0</v>
      </c>
      <c r="J1889" s="7">
        <v>2285522.14</v>
      </c>
      <c r="K1889" s="24"/>
    </row>
    <row r="1890" spans="2:11" ht="16.5" thickTop="1" thickBot="1" x14ac:dyDescent="0.3">
      <c r="B1890" s="13" t="s">
        <v>49</v>
      </c>
      <c r="C1890" s="39">
        <v>30</v>
      </c>
      <c r="D1890" s="7">
        <v>0</v>
      </c>
      <c r="E1890" s="7">
        <v>0</v>
      </c>
      <c r="F1890" s="7">
        <v>0</v>
      </c>
      <c r="G1890" s="7">
        <v>0</v>
      </c>
      <c r="H1890" s="7">
        <v>0</v>
      </c>
      <c r="I1890" s="7">
        <v>0</v>
      </c>
      <c r="J1890" s="7">
        <v>0</v>
      </c>
      <c r="K1890" s="24"/>
    </row>
    <row r="1891" spans="2:11" ht="16.5" thickTop="1" thickBot="1" x14ac:dyDescent="0.3">
      <c r="B1891" s="13" t="s">
        <v>12</v>
      </c>
      <c r="C1891" s="39">
        <v>40</v>
      </c>
      <c r="D1891" s="7">
        <v>0</v>
      </c>
      <c r="E1891" s="7">
        <v>0</v>
      </c>
      <c r="F1891" s="7">
        <v>0</v>
      </c>
      <c r="G1891" s="7">
        <v>0</v>
      </c>
      <c r="H1891" s="7">
        <v>0</v>
      </c>
      <c r="I1891" s="7">
        <v>0</v>
      </c>
      <c r="J1891" s="7">
        <v>0</v>
      </c>
      <c r="K1891" s="24"/>
    </row>
    <row r="1892" spans="2:11" ht="16.5" thickTop="1" thickBot="1" x14ac:dyDescent="0.3">
      <c r="B1892" s="13" t="s">
        <v>50</v>
      </c>
      <c r="C1892" s="39">
        <v>50</v>
      </c>
      <c r="D1892" s="7">
        <v>0</v>
      </c>
      <c r="E1892" s="7">
        <v>0</v>
      </c>
      <c r="F1892" s="7">
        <v>0</v>
      </c>
      <c r="G1892" s="7">
        <v>0</v>
      </c>
      <c r="H1892" s="7">
        <v>0</v>
      </c>
      <c r="I1892" s="7">
        <v>0</v>
      </c>
      <c r="J1892" s="7">
        <v>0</v>
      </c>
      <c r="K1892" s="24"/>
    </row>
    <row r="1893" spans="2:11" ht="16.5" thickTop="1" thickBot="1" x14ac:dyDescent="0.3">
      <c r="B1893" s="10" t="s">
        <v>39</v>
      </c>
      <c r="C1893" s="39"/>
      <c r="D1893" s="7"/>
      <c r="E1893" s="7"/>
      <c r="F1893" s="7"/>
      <c r="G1893" s="7"/>
      <c r="H1893" s="7"/>
      <c r="I1893" s="7"/>
      <c r="J1893" s="7"/>
      <c r="K1893" s="24"/>
    </row>
    <row r="1894" spans="2:11" ht="16.5" thickTop="1" thickBot="1" x14ac:dyDescent="0.3">
      <c r="B1894" s="11" t="s">
        <v>53</v>
      </c>
      <c r="C1894" s="39"/>
      <c r="D1894" s="7"/>
      <c r="E1894" s="7"/>
      <c r="F1894" s="7"/>
      <c r="G1894" s="7"/>
      <c r="H1894" s="7"/>
      <c r="I1894" s="7"/>
      <c r="J1894" s="7"/>
      <c r="K1894" s="24"/>
    </row>
    <row r="1895" spans="2:11" ht="16.5" thickTop="1" thickBot="1" x14ac:dyDescent="0.3">
      <c r="B1895" s="12" t="s">
        <v>45</v>
      </c>
      <c r="C1895" s="39"/>
      <c r="D1895" s="7"/>
      <c r="E1895" s="7"/>
      <c r="F1895" s="7"/>
      <c r="G1895" s="7"/>
      <c r="H1895" s="7"/>
      <c r="I1895" s="7"/>
      <c r="J1895" s="7"/>
      <c r="K1895" s="24"/>
    </row>
    <row r="1896" spans="2:11" ht="16.5" thickTop="1" thickBot="1" x14ac:dyDescent="0.3">
      <c r="B1896" s="13" t="s">
        <v>47</v>
      </c>
      <c r="C1896" s="39">
        <v>10</v>
      </c>
      <c r="D1896" s="7">
        <v>26146136</v>
      </c>
      <c r="E1896" s="7">
        <v>30448958.239999998</v>
      </c>
      <c r="F1896" s="7">
        <v>33838507.18</v>
      </c>
      <c r="G1896" s="7">
        <v>38605685.259999998</v>
      </c>
      <c r="H1896" s="7">
        <v>44225598.43</v>
      </c>
      <c r="I1896" s="7">
        <v>50063242.890000001</v>
      </c>
      <c r="J1896" s="7">
        <v>52955192.649999999</v>
      </c>
      <c r="K1896" s="24"/>
    </row>
    <row r="1897" spans="2:11" ht="16.5" thickTop="1" thickBot="1" x14ac:dyDescent="0.3">
      <c r="B1897" s="13" t="s">
        <v>48</v>
      </c>
      <c r="C1897" s="39">
        <v>20</v>
      </c>
      <c r="D1897" s="7">
        <v>15797179.76</v>
      </c>
      <c r="E1897" s="7">
        <v>17880837.059999999</v>
      </c>
      <c r="F1897" s="7">
        <v>17168220.920000002</v>
      </c>
      <c r="G1897" s="7">
        <v>18446128.699999999</v>
      </c>
      <c r="H1897" s="7">
        <v>18884116.539999999</v>
      </c>
      <c r="I1897" s="7">
        <v>23784014.239999998</v>
      </c>
      <c r="J1897" s="7">
        <v>23206140.309999999</v>
      </c>
      <c r="K1897" s="24"/>
    </row>
    <row r="1898" spans="2:11" ht="16.5" thickTop="1" thickBot="1" x14ac:dyDescent="0.3">
      <c r="B1898" s="13" t="s">
        <v>49</v>
      </c>
      <c r="C1898" s="39">
        <v>30</v>
      </c>
      <c r="D1898" s="7">
        <v>10348956.24</v>
      </c>
      <c r="E1898" s="7">
        <v>12568121.18</v>
      </c>
      <c r="F1898" s="7">
        <v>16670286.26</v>
      </c>
      <c r="G1898" s="7">
        <v>20159556.559999999</v>
      </c>
      <c r="H1898" s="7">
        <v>25341481.890000001</v>
      </c>
      <c r="I1898" s="7">
        <v>26279228.649999999</v>
      </c>
      <c r="J1898" s="7">
        <v>29749052.34</v>
      </c>
      <c r="K1898" s="24"/>
    </row>
    <row r="1899" spans="2:11" ht="16.5" thickTop="1" thickBot="1" x14ac:dyDescent="0.3">
      <c r="B1899" s="13" t="s">
        <v>12</v>
      </c>
      <c r="C1899" s="39">
        <v>40</v>
      </c>
      <c r="D1899" s="7">
        <v>10348956.24</v>
      </c>
      <c r="E1899" s="7">
        <v>12568121.18</v>
      </c>
      <c r="F1899" s="7">
        <v>16670286.26</v>
      </c>
      <c r="G1899" s="7">
        <v>20159556.559999999</v>
      </c>
      <c r="H1899" s="7">
        <v>25341481.890000001</v>
      </c>
      <c r="I1899" s="7">
        <v>26279228.649999999</v>
      </c>
      <c r="J1899" s="7">
        <v>29749052.34</v>
      </c>
      <c r="K1899" s="24"/>
    </row>
    <row r="1900" spans="2:11" ht="16.5" thickTop="1" thickBot="1" x14ac:dyDescent="0.3">
      <c r="B1900" s="13" t="s">
        <v>50</v>
      </c>
      <c r="C1900" s="39">
        <v>50</v>
      </c>
      <c r="D1900" s="7">
        <v>0</v>
      </c>
      <c r="E1900" s="7">
        <v>0</v>
      </c>
      <c r="F1900" s="7">
        <v>0</v>
      </c>
      <c r="G1900" s="7">
        <v>0</v>
      </c>
      <c r="H1900" s="7">
        <v>0</v>
      </c>
      <c r="I1900" s="7">
        <v>0</v>
      </c>
      <c r="J1900" s="7">
        <v>0</v>
      </c>
      <c r="K1900" s="24"/>
    </row>
    <row r="1901" spans="2:11" ht="16.5" thickTop="1" thickBot="1" x14ac:dyDescent="0.3">
      <c r="B1901" s="11" t="s">
        <v>43</v>
      </c>
      <c r="C1901" s="39"/>
      <c r="D1901" s="7"/>
      <c r="E1901" s="7"/>
      <c r="F1901" s="7"/>
      <c r="G1901" s="7"/>
      <c r="H1901" s="7"/>
      <c r="I1901" s="7"/>
      <c r="J1901" s="7"/>
      <c r="K1901" s="24"/>
    </row>
    <row r="1902" spans="2:11" ht="16.5" thickTop="1" thickBot="1" x14ac:dyDescent="0.3">
      <c r="B1902" s="12" t="s">
        <v>45</v>
      </c>
      <c r="C1902" s="39"/>
      <c r="D1902" s="7"/>
      <c r="E1902" s="7"/>
      <c r="F1902" s="7"/>
      <c r="G1902" s="7"/>
      <c r="H1902" s="7"/>
      <c r="I1902" s="7"/>
      <c r="J1902" s="7"/>
      <c r="K1902" s="24"/>
    </row>
    <row r="1903" spans="2:11" ht="16.5" thickTop="1" thickBot="1" x14ac:dyDescent="0.3">
      <c r="B1903" s="13" t="s">
        <v>47</v>
      </c>
      <c r="C1903" s="39">
        <v>10</v>
      </c>
      <c r="D1903" s="7">
        <v>33928269</v>
      </c>
      <c r="E1903" s="7">
        <v>38920443.159999996</v>
      </c>
      <c r="F1903" s="7">
        <v>40667470.859999999</v>
      </c>
      <c r="G1903" s="7">
        <v>48144867.579999998</v>
      </c>
      <c r="H1903" s="7">
        <v>54725543.280000001</v>
      </c>
      <c r="I1903" s="7">
        <v>61780935.399999999</v>
      </c>
      <c r="J1903" s="7">
        <v>67036282.829999998</v>
      </c>
      <c r="K1903" s="24"/>
    </row>
    <row r="1904" spans="2:11" ht="16.5" thickTop="1" thickBot="1" x14ac:dyDescent="0.3">
      <c r="B1904" s="13" t="s">
        <v>48</v>
      </c>
      <c r="C1904" s="39">
        <v>20</v>
      </c>
      <c r="D1904" s="7">
        <v>28010636.84</v>
      </c>
      <c r="E1904" s="7">
        <v>31986904.300000001</v>
      </c>
      <c r="F1904" s="7">
        <v>27466475.280000001</v>
      </c>
      <c r="G1904" s="7">
        <v>31074395.530000001</v>
      </c>
      <c r="H1904" s="7">
        <v>31348941.629999999</v>
      </c>
      <c r="I1904" s="7">
        <v>35624230.57</v>
      </c>
      <c r="J1904" s="7">
        <v>38201220.109999999</v>
      </c>
      <c r="K1904" s="24"/>
    </row>
    <row r="1905" spans="2:11" ht="16.5" thickTop="1" thickBot="1" x14ac:dyDescent="0.3">
      <c r="B1905" s="13" t="s">
        <v>49</v>
      </c>
      <c r="C1905" s="39">
        <v>30</v>
      </c>
      <c r="D1905" s="7">
        <v>5917632.1600000001</v>
      </c>
      <c r="E1905" s="7">
        <v>6933538.8600000003</v>
      </c>
      <c r="F1905" s="7">
        <v>13200995.58</v>
      </c>
      <c r="G1905" s="7">
        <v>17070472.050000001</v>
      </c>
      <c r="H1905" s="7">
        <v>23376601.649999999</v>
      </c>
      <c r="I1905" s="7">
        <v>26156704.829999998</v>
      </c>
      <c r="J1905" s="7">
        <v>28835062.719999999</v>
      </c>
      <c r="K1905" s="24"/>
    </row>
    <row r="1906" spans="2:11" ht="16.5" thickTop="1" thickBot="1" x14ac:dyDescent="0.3">
      <c r="B1906" s="13" t="s">
        <v>12</v>
      </c>
      <c r="C1906" s="39">
        <v>40</v>
      </c>
      <c r="D1906" s="7">
        <v>5917632.1600000001</v>
      </c>
      <c r="E1906" s="7">
        <v>6933538.8600000003</v>
      </c>
      <c r="F1906" s="7">
        <v>13200995.58</v>
      </c>
      <c r="G1906" s="7">
        <v>17070472.050000001</v>
      </c>
      <c r="H1906" s="7">
        <v>23376601.649999999</v>
      </c>
      <c r="I1906" s="7">
        <v>26156704.829999998</v>
      </c>
      <c r="J1906" s="7">
        <v>28835062.719999999</v>
      </c>
      <c r="K1906" s="24"/>
    </row>
    <row r="1907" spans="2:11" ht="16.5" thickTop="1" thickBot="1" x14ac:dyDescent="0.3">
      <c r="B1907" s="13" t="s">
        <v>50</v>
      </c>
      <c r="C1907" s="39">
        <v>50</v>
      </c>
      <c r="D1907" s="7">
        <v>0</v>
      </c>
      <c r="E1907" s="7">
        <v>0</v>
      </c>
      <c r="F1907" s="7">
        <v>0</v>
      </c>
      <c r="G1907" s="7">
        <v>0</v>
      </c>
      <c r="H1907" s="7">
        <v>0</v>
      </c>
      <c r="I1907" s="7">
        <v>0</v>
      </c>
      <c r="J1907" s="7">
        <v>0</v>
      </c>
      <c r="K1907" s="24"/>
    </row>
    <row r="1908" spans="2:11" ht="16.5" thickTop="1" thickBot="1" x14ac:dyDescent="0.3">
      <c r="B1908" s="11" t="s">
        <v>165</v>
      </c>
      <c r="C1908" s="39"/>
      <c r="D1908" s="7"/>
      <c r="E1908" s="7"/>
      <c r="F1908" s="7"/>
      <c r="G1908" s="7"/>
      <c r="H1908" s="7"/>
      <c r="I1908" s="7"/>
      <c r="J1908" s="7"/>
      <c r="K1908" s="24"/>
    </row>
    <row r="1909" spans="2:11" ht="16.5" thickTop="1" thickBot="1" x14ac:dyDescent="0.3">
      <c r="B1909" s="12" t="s">
        <v>167</v>
      </c>
      <c r="C1909" s="39"/>
      <c r="D1909" s="7"/>
      <c r="E1909" s="7"/>
      <c r="F1909" s="7"/>
      <c r="G1909" s="7"/>
      <c r="H1909" s="7"/>
      <c r="I1909" s="7"/>
      <c r="J1909" s="7"/>
      <c r="K1909" s="24"/>
    </row>
    <row r="1910" spans="2:11" ht="16.5" thickTop="1" thickBot="1" x14ac:dyDescent="0.3">
      <c r="B1910" s="13" t="s">
        <v>47</v>
      </c>
      <c r="C1910" s="39">
        <v>10</v>
      </c>
      <c r="D1910" s="7">
        <v>0</v>
      </c>
      <c r="E1910" s="7">
        <v>0</v>
      </c>
      <c r="F1910" s="7">
        <v>0</v>
      </c>
      <c r="G1910" s="7">
        <v>0</v>
      </c>
      <c r="H1910" s="7">
        <v>0</v>
      </c>
      <c r="I1910" s="7">
        <v>0</v>
      </c>
      <c r="J1910" s="7">
        <v>0</v>
      </c>
      <c r="K1910" s="24"/>
    </row>
    <row r="1911" spans="2:11" ht="16.5" thickTop="1" thickBot="1" x14ac:dyDescent="0.3">
      <c r="B1911" s="13" t="s">
        <v>48</v>
      </c>
      <c r="C1911" s="39">
        <v>20</v>
      </c>
      <c r="D1911" s="7">
        <v>0</v>
      </c>
      <c r="E1911" s="7">
        <v>0</v>
      </c>
      <c r="F1911" s="7">
        <v>0</v>
      </c>
      <c r="G1911" s="7">
        <v>0</v>
      </c>
      <c r="H1911" s="7">
        <v>0</v>
      </c>
      <c r="I1911" s="7">
        <v>0</v>
      </c>
      <c r="J1911" s="7">
        <v>0</v>
      </c>
      <c r="K1911" s="24"/>
    </row>
    <row r="1912" spans="2:11" ht="16.5" thickTop="1" thickBot="1" x14ac:dyDescent="0.3">
      <c r="B1912" s="13" t="s">
        <v>49</v>
      </c>
      <c r="C1912" s="39">
        <v>30</v>
      </c>
      <c r="D1912" s="7">
        <v>0</v>
      </c>
      <c r="E1912" s="7">
        <v>0</v>
      </c>
      <c r="F1912" s="7">
        <v>0</v>
      </c>
      <c r="G1912" s="7">
        <v>0</v>
      </c>
      <c r="H1912" s="7">
        <v>0</v>
      </c>
      <c r="I1912" s="7">
        <v>0</v>
      </c>
      <c r="J1912" s="7">
        <v>0</v>
      </c>
      <c r="K1912" s="24"/>
    </row>
    <row r="1913" spans="2:11" ht="16.5" thickTop="1" thickBot="1" x14ac:dyDescent="0.3">
      <c r="B1913" s="13" t="s">
        <v>12</v>
      </c>
      <c r="C1913" s="39">
        <v>40</v>
      </c>
      <c r="D1913" s="7">
        <v>0</v>
      </c>
      <c r="E1913" s="7">
        <v>0</v>
      </c>
      <c r="F1913" s="7">
        <v>0</v>
      </c>
      <c r="G1913" s="7">
        <v>0</v>
      </c>
      <c r="H1913" s="7">
        <v>0</v>
      </c>
      <c r="I1913" s="7">
        <v>0</v>
      </c>
      <c r="J1913" s="7">
        <v>0</v>
      </c>
      <c r="K1913" s="24"/>
    </row>
    <row r="1914" spans="2:11" ht="16.5" thickTop="1" thickBot="1" x14ac:dyDescent="0.3">
      <c r="B1914" s="13" t="s">
        <v>50</v>
      </c>
      <c r="C1914" s="39">
        <v>50</v>
      </c>
      <c r="D1914" s="7">
        <v>0</v>
      </c>
      <c r="E1914" s="7">
        <v>0</v>
      </c>
      <c r="F1914" s="7">
        <v>0</v>
      </c>
      <c r="G1914" s="7">
        <v>0</v>
      </c>
      <c r="H1914" s="7">
        <v>0</v>
      </c>
      <c r="I1914" s="7">
        <v>0</v>
      </c>
      <c r="J1914" s="7">
        <v>0</v>
      </c>
      <c r="K1914" s="24"/>
    </row>
    <row r="1915" spans="2:11" ht="16.5" thickTop="1" thickBot="1" x14ac:dyDescent="0.3">
      <c r="B1915" s="12" t="s">
        <v>45</v>
      </c>
      <c r="C1915" s="39"/>
      <c r="D1915" s="7"/>
      <c r="E1915" s="7"/>
      <c r="F1915" s="7"/>
      <c r="G1915" s="7"/>
      <c r="H1915" s="7"/>
      <c r="I1915" s="7"/>
      <c r="J1915" s="7"/>
      <c r="K1915" s="24"/>
    </row>
    <row r="1916" spans="2:11" ht="16.5" thickTop="1" thickBot="1" x14ac:dyDescent="0.3">
      <c r="B1916" s="13" t="s">
        <v>47</v>
      </c>
      <c r="C1916" s="39">
        <v>10</v>
      </c>
      <c r="D1916" s="7">
        <v>996597</v>
      </c>
      <c r="E1916" s="7">
        <v>767312</v>
      </c>
      <c r="F1916" s="7">
        <v>1033027</v>
      </c>
      <c r="G1916" s="7">
        <v>1298742</v>
      </c>
      <c r="H1916" s="7">
        <v>1759057</v>
      </c>
      <c r="I1916" s="7">
        <v>2219372</v>
      </c>
      <c r="J1916" s="7">
        <v>3354687</v>
      </c>
      <c r="K1916" s="24"/>
    </row>
    <row r="1917" spans="2:11" ht="16.5" thickTop="1" thickBot="1" x14ac:dyDescent="0.3">
      <c r="B1917" s="13" t="s">
        <v>48</v>
      </c>
      <c r="C1917" s="39">
        <v>20</v>
      </c>
      <c r="D1917" s="7">
        <v>0</v>
      </c>
      <c r="E1917" s="7">
        <v>0</v>
      </c>
      <c r="F1917" s="7">
        <v>0</v>
      </c>
      <c r="G1917" s="7">
        <v>0</v>
      </c>
      <c r="H1917" s="7">
        <v>0</v>
      </c>
      <c r="I1917" s="7">
        <v>0</v>
      </c>
      <c r="J1917" s="7">
        <v>0</v>
      </c>
      <c r="K1917" s="24"/>
    </row>
    <row r="1918" spans="2:11" ht="16.5" thickTop="1" thickBot="1" x14ac:dyDescent="0.3">
      <c r="B1918" s="13" t="s">
        <v>49</v>
      </c>
      <c r="C1918" s="39">
        <v>30</v>
      </c>
      <c r="D1918" s="7">
        <v>996597</v>
      </c>
      <c r="E1918" s="7">
        <v>767312</v>
      </c>
      <c r="F1918" s="7">
        <v>1033027</v>
      </c>
      <c r="G1918" s="7">
        <v>1298742</v>
      </c>
      <c r="H1918" s="7">
        <v>1759057</v>
      </c>
      <c r="I1918" s="7">
        <v>2219372</v>
      </c>
      <c r="J1918" s="7">
        <v>3354687</v>
      </c>
      <c r="K1918" s="24"/>
    </row>
    <row r="1919" spans="2:11" ht="16.5" thickTop="1" thickBot="1" x14ac:dyDescent="0.3">
      <c r="B1919" s="13" t="s">
        <v>12</v>
      </c>
      <c r="C1919" s="39">
        <v>40</v>
      </c>
      <c r="D1919" s="7">
        <v>996597</v>
      </c>
      <c r="E1919" s="7">
        <v>767312</v>
      </c>
      <c r="F1919" s="7">
        <v>1033027</v>
      </c>
      <c r="G1919" s="7">
        <v>1298742</v>
      </c>
      <c r="H1919" s="7">
        <v>1759057</v>
      </c>
      <c r="I1919" s="7">
        <v>2219372</v>
      </c>
      <c r="J1919" s="7">
        <v>3354687</v>
      </c>
      <c r="K1919" s="24"/>
    </row>
    <row r="1920" spans="2:11" ht="16.5" thickTop="1" thickBot="1" x14ac:dyDescent="0.3">
      <c r="B1920" s="13" t="s">
        <v>50</v>
      </c>
      <c r="C1920" s="39">
        <v>50</v>
      </c>
      <c r="D1920" s="7">
        <v>0</v>
      </c>
      <c r="E1920" s="7">
        <v>0</v>
      </c>
      <c r="F1920" s="7">
        <v>0</v>
      </c>
      <c r="G1920" s="7">
        <v>0</v>
      </c>
      <c r="H1920" s="7">
        <v>0</v>
      </c>
      <c r="I1920" s="7">
        <v>0</v>
      </c>
      <c r="J1920" s="7">
        <v>0</v>
      </c>
      <c r="K1920" s="24"/>
    </row>
    <row r="1921" spans="2:11" ht="16.5" thickTop="1" thickBot="1" x14ac:dyDescent="0.3">
      <c r="B1921" s="11" t="s">
        <v>162</v>
      </c>
      <c r="C1921" s="39"/>
      <c r="D1921" s="7"/>
      <c r="E1921" s="7"/>
      <c r="F1921" s="7"/>
      <c r="G1921" s="7"/>
      <c r="H1921" s="7"/>
      <c r="I1921" s="7"/>
      <c r="J1921" s="7"/>
      <c r="K1921" s="24"/>
    </row>
    <row r="1922" spans="2:11" ht="16.5" thickTop="1" thickBot="1" x14ac:dyDescent="0.3">
      <c r="B1922" s="12" t="s">
        <v>89</v>
      </c>
      <c r="C1922" s="39"/>
      <c r="D1922" s="7"/>
      <c r="E1922" s="7"/>
      <c r="F1922" s="7"/>
      <c r="G1922" s="7"/>
      <c r="H1922" s="7"/>
      <c r="I1922" s="7"/>
      <c r="J1922" s="7"/>
      <c r="K1922" s="24"/>
    </row>
    <row r="1923" spans="2:11" ht="16.5" thickTop="1" thickBot="1" x14ac:dyDescent="0.3">
      <c r="B1923" s="13" t="s">
        <v>47</v>
      </c>
      <c r="C1923" s="39">
        <v>10</v>
      </c>
      <c r="D1923" s="7">
        <v>795533</v>
      </c>
      <c r="E1923" s="7">
        <v>807393</v>
      </c>
      <c r="F1923" s="7">
        <v>807458</v>
      </c>
      <c r="G1923" s="7">
        <v>855715</v>
      </c>
      <c r="H1923" s="7">
        <v>901211</v>
      </c>
      <c r="I1923" s="7">
        <v>934259</v>
      </c>
      <c r="J1923" s="7">
        <v>951754</v>
      </c>
      <c r="K1923" s="24"/>
    </row>
    <row r="1924" spans="2:11" ht="16.5" thickTop="1" thickBot="1" x14ac:dyDescent="0.3">
      <c r="B1924" s="13" t="s">
        <v>48</v>
      </c>
      <c r="C1924" s="39">
        <v>20</v>
      </c>
      <c r="D1924" s="7">
        <v>769075</v>
      </c>
      <c r="E1924" s="7">
        <v>780857</v>
      </c>
      <c r="F1924" s="7">
        <v>799036</v>
      </c>
      <c r="G1924" s="7">
        <v>801784</v>
      </c>
      <c r="H1924" s="7">
        <v>826973</v>
      </c>
      <c r="I1924" s="7">
        <v>862502</v>
      </c>
      <c r="J1924" s="7">
        <v>896976</v>
      </c>
      <c r="K1924" s="24"/>
    </row>
    <row r="1925" spans="2:11" ht="16.5" thickTop="1" thickBot="1" x14ac:dyDescent="0.3">
      <c r="B1925" s="13" t="s">
        <v>49</v>
      </c>
      <c r="C1925" s="39">
        <v>30</v>
      </c>
      <c r="D1925" s="7">
        <v>26458</v>
      </c>
      <c r="E1925" s="7">
        <v>26536</v>
      </c>
      <c r="F1925" s="7">
        <v>8422</v>
      </c>
      <c r="G1925" s="7">
        <v>53931</v>
      </c>
      <c r="H1925" s="7">
        <v>74238</v>
      </c>
      <c r="I1925" s="7">
        <v>71757</v>
      </c>
      <c r="J1925" s="7">
        <v>54778</v>
      </c>
      <c r="K1925" s="24"/>
    </row>
    <row r="1926" spans="2:11" ht="16.5" thickTop="1" thickBot="1" x14ac:dyDescent="0.3">
      <c r="B1926" s="13" t="s">
        <v>12</v>
      </c>
      <c r="C1926" s="39">
        <v>40</v>
      </c>
      <c r="D1926" s="7">
        <v>26458</v>
      </c>
      <c r="E1926" s="7">
        <v>26536</v>
      </c>
      <c r="F1926" s="7">
        <v>8422</v>
      </c>
      <c r="G1926" s="7">
        <v>53931</v>
      </c>
      <c r="H1926" s="7">
        <v>74238</v>
      </c>
      <c r="I1926" s="7">
        <v>71757</v>
      </c>
      <c r="J1926" s="7">
        <v>54778</v>
      </c>
      <c r="K1926" s="24"/>
    </row>
    <row r="1927" spans="2:11" ht="16.5" thickTop="1" thickBot="1" x14ac:dyDescent="0.3">
      <c r="B1927" s="13" t="s">
        <v>50</v>
      </c>
      <c r="C1927" s="39">
        <v>50</v>
      </c>
      <c r="D1927" s="7">
        <v>0</v>
      </c>
      <c r="E1927" s="7">
        <v>0</v>
      </c>
      <c r="F1927" s="7">
        <v>0</v>
      </c>
      <c r="G1927" s="7">
        <v>0</v>
      </c>
      <c r="H1927" s="7">
        <v>0</v>
      </c>
      <c r="I1927" s="7">
        <v>0</v>
      </c>
      <c r="J1927" s="7">
        <v>0</v>
      </c>
      <c r="K1927" s="24"/>
    </row>
    <row r="1928" spans="2:11" ht="16.5" thickTop="1" thickBot="1" x14ac:dyDescent="0.3">
      <c r="B1928" s="11" t="s">
        <v>71</v>
      </c>
      <c r="C1928" s="39"/>
      <c r="D1928" s="7"/>
      <c r="E1928" s="7"/>
      <c r="F1928" s="7"/>
      <c r="G1928" s="7"/>
      <c r="H1928" s="7"/>
      <c r="I1928" s="7"/>
      <c r="J1928" s="7"/>
      <c r="K1928" s="24"/>
    </row>
    <row r="1929" spans="2:11" ht="16.5" thickTop="1" thickBot="1" x14ac:dyDescent="0.3">
      <c r="B1929" s="12" t="s">
        <v>73</v>
      </c>
      <c r="C1929" s="39"/>
      <c r="D1929" s="7"/>
      <c r="E1929" s="7"/>
      <c r="F1929" s="7"/>
      <c r="G1929" s="7"/>
      <c r="H1929" s="7"/>
      <c r="I1929" s="7"/>
      <c r="J1929" s="7"/>
      <c r="K1929" s="24"/>
    </row>
    <row r="1930" spans="2:11" ht="16.5" thickTop="1" thickBot="1" x14ac:dyDescent="0.3">
      <c r="B1930" s="13" t="s">
        <v>47</v>
      </c>
      <c r="C1930" s="39">
        <v>10</v>
      </c>
      <c r="D1930" s="7">
        <v>2834057</v>
      </c>
      <c r="E1930" s="7">
        <v>971468.93</v>
      </c>
      <c r="F1930" s="7">
        <v>50233.82</v>
      </c>
      <c r="G1930" s="7">
        <v>0</v>
      </c>
      <c r="H1930" s="7">
        <v>0</v>
      </c>
      <c r="I1930" s="7">
        <v>0</v>
      </c>
      <c r="J1930" s="7">
        <v>0</v>
      </c>
      <c r="K1930" s="24"/>
    </row>
    <row r="1931" spans="2:11" ht="16.5" thickTop="1" thickBot="1" x14ac:dyDescent="0.3">
      <c r="B1931" s="13" t="s">
        <v>48</v>
      </c>
      <c r="C1931" s="39">
        <v>20</v>
      </c>
      <c r="D1931" s="7">
        <v>365218.07</v>
      </c>
      <c r="E1931" s="7">
        <v>171364.35</v>
      </c>
      <c r="F1931" s="7">
        <v>50233.82</v>
      </c>
      <c r="G1931" s="7">
        <v>0</v>
      </c>
      <c r="H1931" s="7">
        <v>0</v>
      </c>
      <c r="I1931" s="7">
        <v>0</v>
      </c>
      <c r="J1931" s="7">
        <v>0</v>
      </c>
      <c r="K1931" s="24"/>
    </row>
    <row r="1932" spans="2:11" ht="16.5" thickTop="1" thickBot="1" x14ac:dyDescent="0.3">
      <c r="B1932" s="13" t="s">
        <v>49</v>
      </c>
      <c r="C1932" s="39">
        <v>30</v>
      </c>
      <c r="D1932" s="7">
        <v>2468838.9300000002</v>
      </c>
      <c r="E1932" s="7">
        <v>800104.58</v>
      </c>
      <c r="F1932" s="7">
        <v>0</v>
      </c>
      <c r="G1932" s="7">
        <v>0</v>
      </c>
      <c r="H1932" s="7">
        <v>0</v>
      </c>
      <c r="I1932" s="7">
        <v>0</v>
      </c>
      <c r="J1932" s="7">
        <v>0</v>
      </c>
      <c r="K1932" s="24"/>
    </row>
    <row r="1933" spans="2:11" ht="16.5" thickTop="1" thickBot="1" x14ac:dyDescent="0.3">
      <c r="B1933" s="13" t="s">
        <v>12</v>
      </c>
      <c r="C1933" s="39">
        <v>40</v>
      </c>
      <c r="D1933" s="7">
        <v>2468838.9300000002</v>
      </c>
      <c r="E1933" s="7">
        <v>800104.58</v>
      </c>
      <c r="F1933" s="7">
        <v>0</v>
      </c>
      <c r="G1933" s="7">
        <v>0</v>
      </c>
      <c r="H1933" s="7">
        <v>0</v>
      </c>
      <c r="I1933" s="7">
        <v>0</v>
      </c>
      <c r="J1933" s="7">
        <v>0</v>
      </c>
      <c r="K1933" s="24"/>
    </row>
    <row r="1934" spans="2:11" ht="16.5" thickTop="1" thickBot="1" x14ac:dyDescent="0.3">
      <c r="B1934" s="13" t="s">
        <v>50</v>
      </c>
      <c r="C1934" s="39">
        <v>50</v>
      </c>
      <c r="D1934" s="7">
        <v>0</v>
      </c>
      <c r="E1934" s="7">
        <v>0</v>
      </c>
      <c r="F1934" s="7">
        <v>0</v>
      </c>
      <c r="G1934" s="7">
        <v>0</v>
      </c>
      <c r="H1934" s="7">
        <v>0</v>
      </c>
      <c r="I1934" s="7">
        <v>0</v>
      </c>
      <c r="J1934" s="7">
        <v>0</v>
      </c>
      <c r="K1934" s="24"/>
    </row>
    <row r="1935" spans="2:11" ht="16.5" thickTop="1" thickBot="1" x14ac:dyDescent="0.3">
      <c r="B1935" s="12" t="s">
        <v>75</v>
      </c>
      <c r="C1935" s="39"/>
      <c r="D1935" s="7"/>
      <c r="E1935" s="7"/>
      <c r="F1935" s="7"/>
      <c r="G1935" s="7"/>
      <c r="H1935" s="7"/>
      <c r="I1935" s="7"/>
      <c r="J1935" s="7"/>
      <c r="K1935" s="24"/>
    </row>
    <row r="1936" spans="2:11" ht="16.5" thickTop="1" thickBot="1" x14ac:dyDescent="0.3">
      <c r="B1936" s="13" t="s">
        <v>47</v>
      </c>
      <c r="C1936" s="39">
        <v>10</v>
      </c>
      <c r="D1936" s="7">
        <v>11172</v>
      </c>
      <c r="E1936" s="7">
        <v>16976.12</v>
      </c>
      <c r="F1936" s="7">
        <v>6331</v>
      </c>
      <c r="G1936" s="7">
        <v>6320</v>
      </c>
      <c r="H1936" s="7">
        <v>0</v>
      </c>
      <c r="I1936" s="7">
        <v>0</v>
      </c>
      <c r="J1936" s="7">
        <v>0</v>
      </c>
      <c r="K1936" s="24"/>
    </row>
    <row r="1937" spans="2:11" ht="16.5" thickTop="1" thickBot="1" x14ac:dyDescent="0.3">
      <c r="B1937" s="13" t="s">
        <v>48</v>
      </c>
      <c r="C1937" s="39">
        <v>20</v>
      </c>
      <c r="D1937" s="7">
        <v>545.88</v>
      </c>
      <c r="E1937" s="7">
        <v>50</v>
      </c>
      <c r="F1937" s="7">
        <v>31</v>
      </c>
      <c r="G1937" s="7">
        <v>98.07</v>
      </c>
      <c r="H1937" s="7">
        <v>0</v>
      </c>
      <c r="I1937" s="7">
        <v>0</v>
      </c>
      <c r="J1937" s="7">
        <v>0</v>
      </c>
      <c r="K1937" s="24"/>
    </row>
    <row r="1938" spans="2:11" ht="16.5" thickTop="1" thickBot="1" x14ac:dyDescent="0.3">
      <c r="B1938" s="13" t="s">
        <v>49</v>
      </c>
      <c r="C1938" s="39">
        <v>30</v>
      </c>
      <c r="D1938" s="7">
        <v>10626.12</v>
      </c>
      <c r="E1938" s="7">
        <v>16926.12</v>
      </c>
      <c r="F1938" s="7">
        <v>6300</v>
      </c>
      <c r="G1938" s="7">
        <v>6221.93</v>
      </c>
      <c r="H1938" s="7">
        <v>0</v>
      </c>
      <c r="I1938" s="7">
        <v>0</v>
      </c>
      <c r="J1938" s="7">
        <v>0</v>
      </c>
      <c r="K1938" s="24"/>
    </row>
    <row r="1939" spans="2:11" ht="16.5" thickTop="1" thickBot="1" x14ac:dyDescent="0.3">
      <c r="B1939" s="13" t="s">
        <v>12</v>
      </c>
      <c r="C1939" s="39">
        <v>40</v>
      </c>
      <c r="D1939" s="7">
        <v>10626.12</v>
      </c>
      <c r="E1939" s="7">
        <v>16926.12</v>
      </c>
      <c r="F1939" s="7">
        <v>6300</v>
      </c>
      <c r="G1939" s="7">
        <v>6221.93</v>
      </c>
      <c r="H1939" s="7">
        <v>0</v>
      </c>
      <c r="I1939" s="7">
        <v>0</v>
      </c>
      <c r="J1939" s="7">
        <v>0</v>
      </c>
      <c r="K1939" s="24"/>
    </row>
    <row r="1940" spans="2:11" ht="16.5" thickTop="1" thickBot="1" x14ac:dyDescent="0.3">
      <c r="B1940" s="13" t="s">
        <v>50</v>
      </c>
      <c r="C1940" s="39">
        <v>50</v>
      </c>
      <c r="D1940" s="7">
        <v>0</v>
      </c>
      <c r="E1940" s="7">
        <v>0</v>
      </c>
      <c r="F1940" s="7">
        <v>0</v>
      </c>
      <c r="G1940" s="7">
        <v>0</v>
      </c>
      <c r="H1940" s="7">
        <v>0</v>
      </c>
      <c r="I1940" s="7">
        <v>0</v>
      </c>
      <c r="J1940" s="7">
        <v>0</v>
      </c>
      <c r="K1940" s="24"/>
    </row>
    <row r="1941" spans="2:11" ht="16.5" thickTop="1" thickBot="1" x14ac:dyDescent="0.3">
      <c r="B1941" s="12" t="s">
        <v>77</v>
      </c>
      <c r="C1941" s="39"/>
      <c r="D1941" s="7"/>
      <c r="E1941" s="7"/>
      <c r="F1941" s="7"/>
      <c r="G1941" s="7"/>
      <c r="H1941" s="7"/>
      <c r="I1941" s="7"/>
      <c r="J1941" s="7"/>
      <c r="K1941" s="24"/>
    </row>
    <row r="1942" spans="2:11" ht="16.5" thickTop="1" thickBot="1" x14ac:dyDescent="0.3">
      <c r="B1942" s="13" t="s">
        <v>47</v>
      </c>
      <c r="C1942" s="39">
        <v>10</v>
      </c>
      <c r="D1942" s="7">
        <v>46254</v>
      </c>
      <c r="E1942" s="7">
        <v>68711.7</v>
      </c>
      <c r="F1942" s="7">
        <v>25609</v>
      </c>
      <c r="G1942" s="7">
        <v>25590</v>
      </c>
      <c r="H1942" s="7">
        <v>0</v>
      </c>
      <c r="I1942" s="7">
        <v>0</v>
      </c>
      <c r="J1942" s="7">
        <v>0</v>
      </c>
      <c r="K1942" s="24"/>
    </row>
    <row r="1943" spans="2:11" ht="16.5" thickTop="1" thickBot="1" x14ac:dyDescent="0.3">
      <c r="B1943" s="13" t="s">
        <v>48</v>
      </c>
      <c r="C1943" s="39">
        <v>20</v>
      </c>
      <c r="D1943" s="7">
        <v>3344.3</v>
      </c>
      <c r="E1943" s="7">
        <v>248</v>
      </c>
      <c r="F1943" s="7">
        <v>55</v>
      </c>
      <c r="G1943" s="7">
        <v>433.25</v>
      </c>
      <c r="H1943" s="7">
        <v>0</v>
      </c>
      <c r="I1943" s="7">
        <v>0</v>
      </c>
      <c r="J1943" s="7">
        <v>0</v>
      </c>
      <c r="K1943" s="24"/>
    </row>
    <row r="1944" spans="2:11" ht="16.5" thickTop="1" thickBot="1" x14ac:dyDescent="0.3">
      <c r="B1944" s="13" t="s">
        <v>49</v>
      </c>
      <c r="C1944" s="39">
        <v>30</v>
      </c>
      <c r="D1944" s="7">
        <v>42909.7</v>
      </c>
      <c r="E1944" s="7">
        <v>68463.7</v>
      </c>
      <c r="F1944" s="7">
        <v>25554</v>
      </c>
      <c r="G1944" s="7">
        <v>25156.75</v>
      </c>
      <c r="H1944" s="7">
        <v>0</v>
      </c>
      <c r="I1944" s="7">
        <v>0</v>
      </c>
      <c r="J1944" s="7">
        <v>0</v>
      </c>
      <c r="K1944" s="24"/>
    </row>
    <row r="1945" spans="2:11" ht="16.5" thickTop="1" thickBot="1" x14ac:dyDescent="0.3">
      <c r="B1945" s="13" t="s">
        <v>12</v>
      </c>
      <c r="C1945" s="39">
        <v>40</v>
      </c>
      <c r="D1945" s="7">
        <v>42909.7</v>
      </c>
      <c r="E1945" s="7">
        <v>68463.7</v>
      </c>
      <c r="F1945" s="7">
        <v>25554</v>
      </c>
      <c r="G1945" s="7">
        <v>25156.75</v>
      </c>
      <c r="H1945" s="7">
        <v>0</v>
      </c>
      <c r="I1945" s="7">
        <v>0</v>
      </c>
      <c r="J1945" s="7">
        <v>0</v>
      </c>
      <c r="K1945" s="24"/>
    </row>
    <row r="1946" spans="2:11" ht="16.5" thickTop="1" thickBot="1" x14ac:dyDescent="0.3">
      <c r="B1946" s="13" t="s">
        <v>50</v>
      </c>
      <c r="C1946" s="39">
        <v>50</v>
      </c>
      <c r="D1946" s="7">
        <v>0</v>
      </c>
      <c r="E1946" s="7">
        <v>0</v>
      </c>
      <c r="F1946" s="7">
        <v>0</v>
      </c>
      <c r="G1946" s="7">
        <v>0</v>
      </c>
      <c r="H1946" s="7">
        <v>0</v>
      </c>
      <c r="I1946" s="7">
        <v>0</v>
      </c>
      <c r="J1946" s="7">
        <v>0</v>
      </c>
      <c r="K1946" s="24"/>
    </row>
    <row r="1947" spans="2:11" ht="16.5" thickTop="1" thickBot="1" x14ac:dyDescent="0.3">
      <c r="B1947" s="12" t="s">
        <v>79</v>
      </c>
      <c r="C1947" s="39"/>
      <c r="D1947" s="7"/>
      <c r="E1947" s="7"/>
      <c r="F1947" s="7"/>
      <c r="G1947" s="7"/>
      <c r="H1947" s="7"/>
      <c r="I1947" s="7"/>
      <c r="J1947" s="7"/>
      <c r="K1947" s="24"/>
    </row>
    <row r="1948" spans="2:11" ht="16.5" thickTop="1" thickBot="1" x14ac:dyDescent="0.3">
      <c r="B1948" s="13" t="s">
        <v>47</v>
      </c>
      <c r="C1948" s="39">
        <v>10</v>
      </c>
      <c r="D1948" s="7">
        <v>43245</v>
      </c>
      <c r="E1948" s="7">
        <v>21629.85</v>
      </c>
      <c r="F1948" s="7">
        <v>21630</v>
      </c>
      <c r="G1948" s="7">
        <v>21625</v>
      </c>
      <c r="H1948" s="7">
        <v>0</v>
      </c>
      <c r="I1948" s="7">
        <v>0</v>
      </c>
      <c r="J1948" s="7">
        <v>0</v>
      </c>
      <c r="K1948" s="24"/>
    </row>
    <row r="1949" spans="2:11" ht="16.5" thickTop="1" thickBot="1" x14ac:dyDescent="0.3">
      <c r="B1949" s="13" t="s">
        <v>48</v>
      </c>
      <c r="C1949" s="39">
        <v>20</v>
      </c>
      <c r="D1949" s="7">
        <v>13.15</v>
      </c>
      <c r="E1949" s="7">
        <v>15.3</v>
      </c>
      <c r="F1949" s="7">
        <v>14</v>
      </c>
      <c r="G1949" s="7">
        <v>9</v>
      </c>
      <c r="H1949" s="7">
        <v>0</v>
      </c>
      <c r="I1949" s="7">
        <v>0</v>
      </c>
      <c r="J1949" s="7">
        <v>0</v>
      </c>
      <c r="K1949" s="24"/>
    </row>
    <row r="1950" spans="2:11" ht="16.5" thickTop="1" thickBot="1" x14ac:dyDescent="0.3">
      <c r="B1950" s="13" t="s">
        <v>49</v>
      </c>
      <c r="C1950" s="39">
        <v>30</v>
      </c>
      <c r="D1950" s="7">
        <v>43231.85</v>
      </c>
      <c r="E1950" s="7">
        <v>21614.55</v>
      </c>
      <c r="F1950" s="7">
        <v>21616</v>
      </c>
      <c r="G1950" s="7">
        <v>21616</v>
      </c>
      <c r="H1950" s="7">
        <v>0</v>
      </c>
      <c r="I1950" s="7">
        <v>0</v>
      </c>
      <c r="J1950" s="7">
        <v>0</v>
      </c>
      <c r="K1950" s="24"/>
    </row>
    <row r="1951" spans="2:11" ht="16.5" thickTop="1" thickBot="1" x14ac:dyDescent="0.3">
      <c r="B1951" s="13" t="s">
        <v>12</v>
      </c>
      <c r="C1951" s="39">
        <v>40</v>
      </c>
      <c r="D1951" s="7">
        <v>43231.85</v>
      </c>
      <c r="E1951" s="7">
        <v>21614.55</v>
      </c>
      <c r="F1951" s="7">
        <v>21616</v>
      </c>
      <c r="G1951" s="7">
        <v>21616</v>
      </c>
      <c r="H1951" s="7">
        <v>0</v>
      </c>
      <c r="I1951" s="7">
        <v>0</v>
      </c>
      <c r="J1951" s="7">
        <v>0</v>
      </c>
      <c r="K1951" s="24"/>
    </row>
    <row r="1952" spans="2:11" ht="16.5" thickTop="1" thickBot="1" x14ac:dyDescent="0.3">
      <c r="B1952" s="13" t="s">
        <v>50</v>
      </c>
      <c r="C1952" s="39">
        <v>50</v>
      </c>
      <c r="D1952" s="7">
        <v>0</v>
      </c>
      <c r="E1952" s="7">
        <v>0</v>
      </c>
      <c r="F1952" s="7">
        <v>0</v>
      </c>
      <c r="G1952" s="7">
        <v>0</v>
      </c>
      <c r="H1952" s="7">
        <v>0</v>
      </c>
      <c r="I1952" s="7">
        <v>0</v>
      </c>
      <c r="J1952" s="7">
        <v>0</v>
      </c>
      <c r="K1952" s="24"/>
    </row>
    <row r="1953" spans="2:11" ht="16.5" thickTop="1" thickBot="1" x14ac:dyDescent="0.3">
      <c r="B1953" s="12" t="s">
        <v>81</v>
      </c>
      <c r="C1953" s="39"/>
      <c r="D1953" s="7"/>
      <c r="E1953" s="7"/>
      <c r="F1953" s="7"/>
      <c r="G1953" s="7"/>
      <c r="H1953" s="7"/>
      <c r="I1953" s="7"/>
      <c r="J1953" s="7"/>
      <c r="K1953" s="24"/>
    </row>
    <row r="1954" spans="2:11" ht="16.5" thickTop="1" thickBot="1" x14ac:dyDescent="0.3">
      <c r="B1954" s="13" t="s">
        <v>47</v>
      </c>
      <c r="C1954" s="39">
        <v>10</v>
      </c>
      <c r="D1954" s="7">
        <v>16668</v>
      </c>
      <c r="E1954" s="7">
        <v>10308.219999999999</v>
      </c>
      <c r="F1954" s="7">
        <v>10224</v>
      </c>
      <c r="G1954" s="7">
        <v>10201</v>
      </c>
      <c r="H1954" s="7">
        <v>0</v>
      </c>
      <c r="I1954" s="7">
        <v>0</v>
      </c>
      <c r="J1954" s="7">
        <v>0</v>
      </c>
      <c r="K1954" s="24"/>
    </row>
    <row r="1955" spans="2:11" ht="16.5" thickTop="1" thickBot="1" x14ac:dyDescent="0.3">
      <c r="B1955" s="13" t="s">
        <v>48</v>
      </c>
      <c r="C1955" s="39">
        <v>20</v>
      </c>
      <c r="D1955" s="7">
        <v>1412.78</v>
      </c>
      <c r="E1955" s="7">
        <v>1186.3</v>
      </c>
      <c r="F1955" s="7">
        <v>64</v>
      </c>
      <c r="G1955" s="7">
        <v>41</v>
      </c>
      <c r="H1955" s="7">
        <v>0</v>
      </c>
      <c r="I1955" s="7">
        <v>0</v>
      </c>
      <c r="J1955" s="7">
        <v>0</v>
      </c>
      <c r="K1955" s="24"/>
    </row>
    <row r="1956" spans="2:11" ht="16.5" thickTop="1" thickBot="1" x14ac:dyDescent="0.3">
      <c r="B1956" s="13" t="s">
        <v>49</v>
      </c>
      <c r="C1956" s="39">
        <v>30</v>
      </c>
      <c r="D1956" s="7">
        <v>15255.22</v>
      </c>
      <c r="E1956" s="7">
        <v>9121.92</v>
      </c>
      <c r="F1956" s="7">
        <v>10160</v>
      </c>
      <c r="G1956" s="7">
        <v>10160</v>
      </c>
      <c r="H1956" s="7">
        <v>0</v>
      </c>
      <c r="I1956" s="7">
        <v>0</v>
      </c>
      <c r="J1956" s="7">
        <v>0</v>
      </c>
      <c r="K1956" s="24"/>
    </row>
    <row r="1957" spans="2:11" ht="16.5" thickTop="1" thickBot="1" x14ac:dyDescent="0.3">
      <c r="B1957" s="13" t="s">
        <v>12</v>
      </c>
      <c r="C1957" s="39">
        <v>40</v>
      </c>
      <c r="D1957" s="7">
        <v>15255.22</v>
      </c>
      <c r="E1957" s="7">
        <v>9121.92</v>
      </c>
      <c r="F1957" s="7">
        <v>10160</v>
      </c>
      <c r="G1957" s="7">
        <v>10160</v>
      </c>
      <c r="H1957" s="7">
        <v>0</v>
      </c>
      <c r="I1957" s="7">
        <v>0</v>
      </c>
      <c r="J1957" s="7">
        <v>0</v>
      </c>
      <c r="K1957" s="24"/>
    </row>
    <row r="1958" spans="2:11" ht="16.5" thickTop="1" thickBot="1" x14ac:dyDescent="0.3">
      <c r="B1958" s="13" t="s">
        <v>50</v>
      </c>
      <c r="C1958" s="39">
        <v>50</v>
      </c>
      <c r="D1958" s="7">
        <v>0</v>
      </c>
      <c r="E1958" s="7">
        <v>0</v>
      </c>
      <c r="F1958" s="7">
        <v>0</v>
      </c>
      <c r="G1958" s="7">
        <v>0</v>
      </c>
      <c r="H1958" s="7">
        <v>0</v>
      </c>
      <c r="I1958" s="7">
        <v>0</v>
      </c>
      <c r="J1958" s="7">
        <v>0</v>
      </c>
      <c r="K1958" s="24"/>
    </row>
    <row r="1959" spans="2:11" ht="16.5" thickTop="1" thickBot="1" x14ac:dyDescent="0.3">
      <c r="B1959" s="12" t="s">
        <v>83</v>
      </c>
      <c r="C1959" s="39"/>
      <c r="D1959" s="7"/>
      <c r="E1959" s="7"/>
      <c r="F1959" s="7"/>
      <c r="G1959" s="7"/>
      <c r="H1959" s="7"/>
      <c r="I1959" s="7"/>
      <c r="J1959" s="7"/>
      <c r="K1959" s="24"/>
    </row>
    <row r="1960" spans="2:11" ht="16.5" thickTop="1" thickBot="1" x14ac:dyDescent="0.3">
      <c r="B1960" s="13" t="s">
        <v>47</v>
      </c>
      <c r="C1960" s="39">
        <v>10</v>
      </c>
      <c r="D1960" s="7">
        <v>144069</v>
      </c>
      <c r="E1960" s="7">
        <v>154982.71</v>
      </c>
      <c r="F1960" s="7">
        <v>155978.18</v>
      </c>
      <c r="G1960" s="7">
        <v>187892.18</v>
      </c>
      <c r="H1960" s="7">
        <v>0</v>
      </c>
      <c r="I1960" s="7">
        <v>0</v>
      </c>
      <c r="J1960" s="7">
        <v>0</v>
      </c>
      <c r="K1960" s="24"/>
    </row>
    <row r="1961" spans="2:11" ht="16.5" thickTop="1" thickBot="1" x14ac:dyDescent="0.3">
      <c r="B1961" s="13" t="s">
        <v>48</v>
      </c>
      <c r="C1961" s="39">
        <v>20</v>
      </c>
      <c r="D1961" s="7">
        <v>4048.29</v>
      </c>
      <c r="E1961" s="7">
        <v>2320.88</v>
      </c>
      <c r="F1961" s="7">
        <v>185</v>
      </c>
      <c r="G1961" s="7">
        <v>3070.12</v>
      </c>
      <c r="H1961" s="7">
        <v>0</v>
      </c>
      <c r="I1961" s="7">
        <v>0</v>
      </c>
      <c r="J1961" s="7">
        <v>0</v>
      </c>
      <c r="K1961" s="24"/>
    </row>
    <row r="1962" spans="2:11" ht="16.5" thickTop="1" thickBot="1" x14ac:dyDescent="0.3">
      <c r="B1962" s="13" t="s">
        <v>49</v>
      </c>
      <c r="C1962" s="39">
        <v>30</v>
      </c>
      <c r="D1962" s="7">
        <v>140020.71</v>
      </c>
      <c r="E1962" s="7">
        <v>152661.82999999999</v>
      </c>
      <c r="F1962" s="7">
        <v>155793.18</v>
      </c>
      <c r="G1962" s="7">
        <v>184822.06</v>
      </c>
      <c r="H1962" s="7">
        <v>0</v>
      </c>
      <c r="I1962" s="7">
        <v>0</v>
      </c>
      <c r="J1962" s="7">
        <v>0</v>
      </c>
      <c r="K1962" s="24"/>
    </row>
    <row r="1963" spans="2:11" ht="16.5" thickTop="1" thickBot="1" x14ac:dyDescent="0.3">
      <c r="B1963" s="13" t="s">
        <v>12</v>
      </c>
      <c r="C1963" s="39">
        <v>40</v>
      </c>
      <c r="D1963" s="7">
        <v>140020.71</v>
      </c>
      <c r="E1963" s="7">
        <v>152661.82999999999</v>
      </c>
      <c r="F1963" s="7">
        <v>155793.18</v>
      </c>
      <c r="G1963" s="7">
        <v>184822.06</v>
      </c>
      <c r="H1963" s="7">
        <v>0</v>
      </c>
      <c r="I1963" s="7">
        <v>0</v>
      </c>
      <c r="J1963" s="7">
        <v>0</v>
      </c>
      <c r="K1963" s="24"/>
    </row>
    <row r="1964" spans="2:11" ht="16.5" thickTop="1" thickBot="1" x14ac:dyDescent="0.3">
      <c r="B1964" s="13" t="s">
        <v>50</v>
      </c>
      <c r="C1964" s="39">
        <v>50</v>
      </c>
      <c r="D1964" s="7">
        <v>0</v>
      </c>
      <c r="E1964" s="7">
        <v>0</v>
      </c>
      <c r="F1964" s="7">
        <v>0</v>
      </c>
      <c r="G1964" s="7">
        <v>0</v>
      </c>
      <c r="H1964" s="7">
        <v>0</v>
      </c>
      <c r="I1964" s="7">
        <v>0</v>
      </c>
      <c r="J1964" s="7">
        <v>0</v>
      </c>
      <c r="K1964" s="24"/>
    </row>
    <row r="1965" spans="2:11" ht="16.5" thickTop="1" thickBot="1" x14ac:dyDescent="0.3">
      <c r="B1965" s="12" t="s">
        <v>85</v>
      </c>
      <c r="C1965" s="39"/>
      <c r="D1965" s="7"/>
      <c r="E1965" s="7"/>
      <c r="F1965" s="7"/>
      <c r="G1965" s="7"/>
      <c r="H1965" s="7"/>
      <c r="I1965" s="7"/>
      <c r="J1965" s="7"/>
      <c r="K1965" s="24"/>
    </row>
    <row r="1966" spans="2:11" ht="16.5" thickTop="1" thickBot="1" x14ac:dyDescent="0.3">
      <c r="B1966" s="13" t="s">
        <v>47</v>
      </c>
      <c r="C1966" s="39">
        <v>10</v>
      </c>
      <c r="D1966" s="7">
        <v>27563</v>
      </c>
      <c r="E1966" s="7">
        <v>6051.5</v>
      </c>
      <c r="F1966" s="7">
        <v>11946.42</v>
      </c>
      <c r="G1966" s="7">
        <v>17939.419999999998</v>
      </c>
      <c r="H1966" s="7">
        <v>0</v>
      </c>
      <c r="I1966" s="7">
        <v>0</v>
      </c>
      <c r="J1966" s="7">
        <v>0</v>
      </c>
      <c r="K1966" s="24"/>
    </row>
    <row r="1967" spans="2:11" ht="16.5" thickTop="1" thickBot="1" x14ac:dyDescent="0.3">
      <c r="B1967" s="13" t="s">
        <v>48</v>
      </c>
      <c r="C1967" s="39">
        <v>20</v>
      </c>
      <c r="D1967" s="7">
        <v>109.5</v>
      </c>
      <c r="E1967" s="7">
        <v>125.08</v>
      </c>
      <c r="F1967" s="7">
        <v>20</v>
      </c>
      <c r="G1967" s="7">
        <v>13</v>
      </c>
      <c r="H1967" s="7">
        <v>0</v>
      </c>
      <c r="I1967" s="7">
        <v>0</v>
      </c>
      <c r="J1967" s="7">
        <v>0</v>
      </c>
      <c r="K1967" s="24"/>
    </row>
    <row r="1968" spans="2:11" ht="16.5" thickTop="1" thickBot="1" x14ac:dyDescent="0.3">
      <c r="B1968" s="13" t="s">
        <v>49</v>
      </c>
      <c r="C1968" s="39">
        <v>30</v>
      </c>
      <c r="D1968" s="7">
        <v>27453.5</v>
      </c>
      <c r="E1968" s="7">
        <v>5926.42</v>
      </c>
      <c r="F1968" s="7">
        <v>11926.42</v>
      </c>
      <c r="G1968" s="7">
        <v>17926.419999999998</v>
      </c>
      <c r="H1968" s="7">
        <v>0</v>
      </c>
      <c r="I1968" s="7">
        <v>0</v>
      </c>
      <c r="J1968" s="7">
        <v>0</v>
      </c>
      <c r="K1968" s="24"/>
    </row>
    <row r="1969" spans="2:11" ht="16.5" thickTop="1" thickBot="1" x14ac:dyDescent="0.3">
      <c r="B1969" s="13" t="s">
        <v>12</v>
      </c>
      <c r="C1969" s="39">
        <v>40</v>
      </c>
      <c r="D1969" s="7">
        <v>27453.5</v>
      </c>
      <c r="E1969" s="7">
        <v>5926.42</v>
      </c>
      <c r="F1969" s="7">
        <v>11926.42</v>
      </c>
      <c r="G1969" s="7">
        <v>17926.419999999998</v>
      </c>
      <c r="H1969" s="7">
        <v>0</v>
      </c>
      <c r="I1969" s="7">
        <v>0</v>
      </c>
      <c r="J1969" s="7">
        <v>0</v>
      </c>
      <c r="K1969" s="24"/>
    </row>
    <row r="1970" spans="2:11" ht="16.5" thickTop="1" thickBot="1" x14ac:dyDescent="0.3">
      <c r="B1970" s="13" t="s">
        <v>50</v>
      </c>
      <c r="C1970" s="39">
        <v>50</v>
      </c>
      <c r="D1970" s="7">
        <v>0</v>
      </c>
      <c r="E1970" s="7">
        <v>0</v>
      </c>
      <c r="F1970" s="7">
        <v>0</v>
      </c>
      <c r="G1970" s="7">
        <v>0</v>
      </c>
      <c r="H1970" s="7">
        <v>0</v>
      </c>
      <c r="I1970" s="7">
        <v>0</v>
      </c>
      <c r="J1970" s="7">
        <v>0</v>
      </c>
      <c r="K1970" s="24"/>
    </row>
    <row r="1971" spans="2:11" ht="16.5" thickTop="1" thickBot="1" x14ac:dyDescent="0.3">
      <c r="B1971" s="12" t="s">
        <v>87</v>
      </c>
      <c r="C1971" s="39"/>
      <c r="D1971" s="7"/>
      <c r="E1971" s="7"/>
      <c r="F1971" s="7"/>
      <c r="G1971" s="7"/>
      <c r="H1971" s="7"/>
      <c r="I1971" s="7"/>
      <c r="J1971" s="7"/>
      <c r="K1971" s="24"/>
    </row>
    <row r="1972" spans="2:11" ht="16.5" thickTop="1" thickBot="1" x14ac:dyDescent="0.3">
      <c r="B1972" s="13" t="s">
        <v>47</v>
      </c>
      <c r="C1972" s="39">
        <v>10</v>
      </c>
      <c r="D1972" s="7">
        <v>56294</v>
      </c>
      <c r="E1972" s="7">
        <v>28266.92</v>
      </c>
      <c r="F1972" s="7">
        <v>28305</v>
      </c>
      <c r="G1972" s="7">
        <v>28268</v>
      </c>
      <c r="H1972" s="7">
        <v>0</v>
      </c>
      <c r="I1972" s="7">
        <v>0</v>
      </c>
      <c r="J1972" s="7">
        <v>0</v>
      </c>
      <c r="K1972" s="24"/>
    </row>
    <row r="1973" spans="2:11" ht="16.5" thickTop="1" thickBot="1" x14ac:dyDescent="0.3">
      <c r="B1973" s="13" t="s">
        <v>48</v>
      </c>
      <c r="C1973" s="39">
        <v>20</v>
      </c>
      <c r="D1973" s="7">
        <v>3061.08</v>
      </c>
      <c r="E1973" s="7">
        <v>67</v>
      </c>
      <c r="F1973" s="7">
        <v>105</v>
      </c>
      <c r="G1973" s="7">
        <v>68</v>
      </c>
      <c r="H1973" s="7">
        <v>0</v>
      </c>
      <c r="I1973" s="7">
        <v>0</v>
      </c>
      <c r="J1973" s="7">
        <v>0</v>
      </c>
      <c r="K1973" s="24"/>
    </row>
    <row r="1974" spans="2:11" ht="16.5" thickTop="1" thickBot="1" x14ac:dyDescent="0.3">
      <c r="B1974" s="13" t="s">
        <v>49</v>
      </c>
      <c r="C1974" s="39">
        <v>30</v>
      </c>
      <c r="D1974" s="7">
        <v>53232.92</v>
      </c>
      <c r="E1974" s="7">
        <v>28199.919999999998</v>
      </c>
      <c r="F1974" s="7">
        <v>28200</v>
      </c>
      <c r="G1974" s="7">
        <v>28200</v>
      </c>
      <c r="H1974" s="7">
        <v>0</v>
      </c>
      <c r="I1974" s="7">
        <v>0</v>
      </c>
      <c r="J1974" s="7">
        <v>0</v>
      </c>
      <c r="K1974" s="24"/>
    </row>
    <row r="1975" spans="2:11" ht="16.5" thickTop="1" thickBot="1" x14ac:dyDescent="0.3">
      <c r="B1975" s="13" t="s">
        <v>12</v>
      </c>
      <c r="C1975" s="39">
        <v>40</v>
      </c>
      <c r="D1975" s="7">
        <v>53232.92</v>
      </c>
      <c r="E1975" s="7">
        <v>28199.919999999998</v>
      </c>
      <c r="F1975" s="7">
        <v>28200</v>
      </c>
      <c r="G1975" s="7">
        <v>28200</v>
      </c>
      <c r="H1975" s="7">
        <v>0</v>
      </c>
      <c r="I1975" s="7">
        <v>0</v>
      </c>
      <c r="J1975" s="7">
        <v>0</v>
      </c>
      <c r="K1975" s="24"/>
    </row>
    <row r="1976" spans="2:11" ht="16.5" thickTop="1" thickBot="1" x14ac:dyDescent="0.3">
      <c r="B1976" s="13" t="s">
        <v>50</v>
      </c>
      <c r="C1976" s="39">
        <v>50</v>
      </c>
      <c r="D1976" s="7">
        <v>0</v>
      </c>
      <c r="E1976" s="7">
        <v>0</v>
      </c>
      <c r="F1976" s="7">
        <v>0</v>
      </c>
      <c r="G1976" s="7">
        <v>0</v>
      </c>
      <c r="H1976" s="7">
        <v>0</v>
      </c>
      <c r="I1976" s="7">
        <v>0</v>
      </c>
      <c r="J1976" s="7">
        <v>0</v>
      </c>
      <c r="K1976" s="24"/>
    </row>
    <row r="1977" spans="2:11" ht="16.5" thickTop="1" thickBot="1" x14ac:dyDescent="0.3">
      <c r="B1977" s="12" t="s">
        <v>89</v>
      </c>
      <c r="C1977" s="39"/>
      <c r="D1977" s="7"/>
      <c r="E1977" s="7"/>
      <c r="F1977" s="7"/>
      <c r="G1977" s="7"/>
      <c r="H1977" s="7"/>
      <c r="I1977" s="7"/>
      <c r="J1977" s="7"/>
      <c r="K1977" s="24"/>
    </row>
    <row r="1978" spans="2:11" ht="16.5" thickTop="1" thickBot="1" x14ac:dyDescent="0.3">
      <c r="B1978" s="13" t="s">
        <v>47</v>
      </c>
      <c r="C1978" s="39">
        <v>10</v>
      </c>
      <c r="D1978" s="7">
        <v>51483</v>
      </c>
      <c r="E1978" s="7">
        <v>35089.94</v>
      </c>
      <c r="F1978" s="7">
        <v>45067.94</v>
      </c>
      <c r="G1978" s="7">
        <v>55042.94</v>
      </c>
      <c r="H1978" s="7">
        <v>0</v>
      </c>
      <c r="I1978" s="7">
        <v>0</v>
      </c>
      <c r="J1978" s="7">
        <v>0</v>
      </c>
      <c r="K1978" s="24"/>
    </row>
    <row r="1979" spans="2:11" ht="16.5" thickTop="1" thickBot="1" x14ac:dyDescent="0.3">
      <c r="B1979" s="13" t="s">
        <v>48</v>
      </c>
      <c r="C1979" s="39">
        <v>20</v>
      </c>
      <c r="D1979" s="7">
        <v>1347.06</v>
      </c>
      <c r="E1979" s="7">
        <v>90</v>
      </c>
      <c r="F1979" s="7">
        <v>68</v>
      </c>
      <c r="G1979" s="7">
        <v>43</v>
      </c>
      <c r="H1979" s="7">
        <v>0</v>
      </c>
      <c r="I1979" s="7">
        <v>0</v>
      </c>
      <c r="J1979" s="7">
        <v>0</v>
      </c>
      <c r="K1979" s="24"/>
    </row>
    <row r="1980" spans="2:11" ht="16.5" thickTop="1" thickBot="1" x14ac:dyDescent="0.3">
      <c r="B1980" s="13" t="s">
        <v>49</v>
      </c>
      <c r="C1980" s="39">
        <v>30</v>
      </c>
      <c r="D1980" s="7">
        <v>50135.94</v>
      </c>
      <c r="E1980" s="7">
        <v>34999.94</v>
      </c>
      <c r="F1980" s="7">
        <v>44999.94</v>
      </c>
      <c r="G1980" s="7">
        <v>54999.94</v>
      </c>
      <c r="H1980" s="7">
        <v>0</v>
      </c>
      <c r="I1980" s="7">
        <v>0</v>
      </c>
      <c r="J1980" s="7">
        <v>0</v>
      </c>
      <c r="K1980" s="24"/>
    </row>
    <row r="1981" spans="2:11" ht="16.5" thickTop="1" thickBot="1" x14ac:dyDescent="0.3">
      <c r="B1981" s="13" t="s">
        <v>12</v>
      </c>
      <c r="C1981" s="39">
        <v>40</v>
      </c>
      <c r="D1981" s="7">
        <v>50135.94</v>
      </c>
      <c r="E1981" s="7">
        <v>34999.94</v>
      </c>
      <c r="F1981" s="7">
        <v>44999.94</v>
      </c>
      <c r="G1981" s="7">
        <v>54999.94</v>
      </c>
      <c r="H1981" s="7">
        <v>0</v>
      </c>
      <c r="I1981" s="7">
        <v>0</v>
      </c>
      <c r="J1981" s="7">
        <v>0</v>
      </c>
      <c r="K1981" s="24"/>
    </row>
    <row r="1982" spans="2:11" ht="16.5" thickTop="1" thickBot="1" x14ac:dyDescent="0.3">
      <c r="B1982" s="13" t="s">
        <v>50</v>
      </c>
      <c r="C1982" s="39">
        <v>50</v>
      </c>
      <c r="D1982" s="7">
        <v>0</v>
      </c>
      <c r="E1982" s="7">
        <v>0</v>
      </c>
      <c r="F1982" s="7">
        <v>0</v>
      </c>
      <c r="G1982" s="7">
        <v>0</v>
      </c>
      <c r="H1982" s="7">
        <v>0</v>
      </c>
      <c r="I1982" s="7">
        <v>0</v>
      </c>
      <c r="J1982" s="7">
        <v>0</v>
      </c>
      <c r="K1982" s="24"/>
    </row>
    <row r="1983" spans="2:11" ht="16.5" thickTop="1" thickBot="1" x14ac:dyDescent="0.3">
      <c r="B1983" s="12" t="s">
        <v>91</v>
      </c>
      <c r="C1983" s="39"/>
      <c r="D1983" s="7"/>
      <c r="E1983" s="7"/>
      <c r="F1983" s="7"/>
      <c r="G1983" s="7"/>
      <c r="H1983" s="7"/>
      <c r="I1983" s="7"/>
      <c r="J1983" s="7"/>
      <c r="K1983" s="24"/>
    </row>
    <row r="1984" spans="2:11" ht="16.5" thickTop="1" thickBot="1" x14ac:dyDescent="0.3">
      <c r="B1984" s="13" t="s">
        <v>47</v>
      </c>
      <c r="C1984" s="39">
        <v>10</v>
      </c>
      <c r="D1984" s="7">
        <v>8823728</v>
      </c>
      <c r="E1984" s="7">
        <v>9179681.9399999995</v>
      </c>
      <c r="F1984" s="7">
        <v>9554392.1500000004</v>
      </c>
      <c r="G1984" s="7">
        <v>12737232.439999999</v>
      </c>
      <c r="H1984" s="7">
        <v>13475538.949999999</v>
      </c>
      <c r="I1984" s="7">
        <v>12072816.859999999</v>
      </c>
      <c r="J1984" s="7">
        <v>13568899.57</v>
      </c>
      <c r="K1984" s="24"/>
    </row>
    <row r="1985" spans="2:11" ht="16.5" thickTop="1" thickBot="1" x14ac:dyDescent="0.3">
      <c r="B1985" s="13" t="s">
        <v>48</v>
      </c>
      <c r="C1985" s="39">
        <v>20</v>
      </c>
      <c r="D1985" s="7">
        <v>5900338.0599999996</v>
      </c>
      <c r="E1985" s="7">
        <v>6004640.2800000003</v>
      </c>
      <c r="F1985" s="7">
        <v>6183397.2199999997</v>
      </c>
      <c r="G1985" s="7">
        <v>8283265.4900000002</v>
      </c>
      <c r="H1985" s="7">
        <v>7012692.0899999999</v>
      </c>
      <c r="I1985" s="7">
        <v>7838696.29</v>
      </c>
      <c r="J1985" s="7">
        <v>8135144.0499999998</v>
      </c>
      <c r="K1985" s="24"/>
    </row>
    <row r="1986" spans="2:11" ht="16.5" thickTop="1" thickBot="1" x14ac:dyDescent="0.3">
      <c r="B1986" s="13" t="s">
        <v>49</v>
      </c>
      <c r="C1986" s="39">
        <v>30</v>
      </c>
      <c r="D1986" s="7">
        <v>2923389.94</v>
      </c>
      <c r="E1986" s="7">
        <v>3175041.66</v>
      </c>
      <c r="F1986" s="7">
        <v>3370994.93</v>
      </c>
      <c r="G1986" s="7">
        <v>4453966.95</v>
      </c>
      <c r="H1986" s="7">
        <v>6462846.8600000003</v>
      </c>
      <c r="I1986" s="7">
        <v>4234120.57</v>
      </c>
      <c r="J1986" s="7">
        <v>5433755.5199999996</v>
      </c>
      <c r="K1986" s="24"/>
    </row>
    <row r="1987" spans="2:11" ht="16.5" thickTop="1" thickBot="1" x14ac:dyDescent="0.3">
      <c r="B1987" s="13" t="s">
        <v>12</v>
      </c>
      <c r="C1987" s="39">
        <v>40</v>
      </c>
      <c r="D1987" s="7">
        <v>2923389.94</v>
      </c>
      <c r="E1987" s="7">
        <v>3175041.66</v>
      </c>
      <c r="F1987" s="7">
        <v>3370994.93</v>
      </c>
      <c r="G1987" s="7">
        <v>4453966.95</v>
      </c>
      <c r="H1987" s="7">
        <v>6462846.8600000003</v>
      </c>
      <c r="I1987" s="7">
        <v>4234120.57</v>
      </c>
      <c r="J1987" s="7">
        <v>5433755.5199999996</v>
      </c>
      <c r="K1987" s="24"/>
    </row>
    <row r="1988" spans="2:11" ht="16.5" thickTop="1" thickBot="1" x14ac:dyDescent="0.3">
      <c r="B1988" s="13" t="s">
        <v>50</v>
      </c>
      <c r="C1988" s="39">
        <v>50</v>
      </c>
      <c r="D1988" s="7">
        <v>0</v>
      </c>
      <c r="E1988" s="7">
        <v>0</v>
      </c>
      <c r="F1988" s="7">
        <v>0</v>
      </c>
      <c r="G1988" s="7">
        <v>0</v>
      </c>
      <c r="H1988" s="7">
        <v>0</v>
      </c>
      <c r="I1988" s="7">
        <v>0</v>
      </c>
      <c r="J1988" s="7">
        <v>0</v>
      </c>
      <c r="K1988" s="24"/>
    </row>
    <row r="1989" spans="2:11" ht="16.5" thickTop="1" thickBot="1" x14ac:dyDescent="0.3">
      <c r="B1989" s="12" t="s">
        <v>93</v>
      </c>
      <c r="C1989" s="39"/>
      <c r="D1989" s="7"/>
      <c r="E1989" s="7"/>
      <c r="F1989" s="7"/>
      <c r="G1989" s="7"/>
      <c r="H1989" s="7"/>
      <c r="I1989" s="7"/>
      <c r="J1989" s="7"/>
      <c r="K1989" s="24"/>
    </row>
    <row r="1990" spans="2:11" ht="16.5" thickTop="1" thickBot="1" x14ac:dyDescent="0.3">
      <c r="B1990" s="13" t="s">
        <v>47</v>
      </c>
      <c r="C1990" s="39">
        <v>10</v>
      </c>
      <c r="D1990" s="7">
        <v>0</v>
      </c>
      <c r="E1990" s="7">
        <v>0</v>
      </c>
      <c r="F1990" s="7">
        <v>34340</v>
      </c>
      <c r="G1990" s="7">
        <v>68680</v>
      </c>
      <c r="H1990" s="7">
        <v>0</v>
      </c>
      <c r="I1990" s="7">
        <v>0</v>
      </c>
      <c r="J1990" s="7">
        <v>0</v>
      </c>
      <c r="K1990" s="24"/>
    </row>
    <row r="1991" spans="2:11" ht="16.5" thickTop="1" thickBot="1" x14ac:dyDescent="0.3">
      <c r="B1991" s="13" t="s">
        <v>48</v>
      </c>
      <c r="C1991" s="39">
        <v>20</v>
      </c>
      <c r="D1991" s="7">
        <v>0</v>
      </c>
      <c r="E1991" s="7">
        <v>0</v>
      </c>
      <c r="F1991" s="7">
        <v>0</v>
      </c>
      <c r="G1991" s="7">
        <v>0</v>
      </c>
      <c r="H1991" s="7">
        <v>0</v>
      </c>
      <c r="I1991" s="7">
        <v>0</v>
      </c>
      <c r="J1991" s="7">
        <v>0</v>
      </c>
      <c r="K1991" s="24"/>
    </row>
    <row r="1992" spans="2:11" ht="16.5" thickTop="1" thickBot="1" x14ac:dyDescent="0.3">
      <c r="B1992" s="13" t="s">
        <v>49</v>
      </c>
      <c r="C1992" s="39">
        <v>30</v>
      </c>
      <c r="D1992" s="7">
        <v>0</v>
      </c>
      <c r="E1992" s="7">
        <v>0</v>
      </c>
      <c r="F1992" s="7">
        <v>34340</v>
      </c>
      <c r="G1992" s="7">
        <v>68680</v>
      </c>
      <c r="H1992" s="7">
        <v>0</v>
      </c>
      <c r="I1992" s="7">
        <v>0</v>
      </c>
      <c r="J1992" s="7">
        <v>0</v>
      </c>
      <c r="K1992" s="24"/>
    </row>
    <row r="1993" spans="2:11" ht="16.5" thickTop="1" thickBot="1" x14ac:dyDescent="0.3">
      <c r="B1993" s="13" t="s">
        <v>12</v>
      </c>
      <c r="C1993" s="39">
        <v>40</v>
      </c>
      <c r="D1993" s="7">
        <v>0</v>
      </c>
      <c r="E1993" s="7">
        <v>0</v>
      </c>
      <c r="F1993" s="7">
        <v>34340</v>
      </c>
      <c r="G1993" s="7">
        <v>68680</v>
      </c>
      <c r="H1993" s="7">
        <v>0</v>
      </c>
      <c r="I1993" s="7">
        <v>0</v>
      </c>
      <c r="J1993" s="7">
        <v>0</v>
      </c>
      <c r="K1993" s="24"/>
    </row>
    <row r="1994" spans="2:11" ht="16.5" thickTop="1" thickBot="1" x14ac:dyDescent="0.3">
      <c r="B1994" s="13" t="s">
        <v>50</v>
      </c>
      <c r="C1994" s="39">
        <v>50</v>
      </c>
      <c r="D1994" s="7">
        <v>0</v>
      </c>
      <c r="E1994" s="7">
        <v>0</v>
      </c>
      <c r="F1994" s="7">
        <v>0</v>
      </c>
      <c r="G1994" s="7">
        <v>0</v>
      </c>
      <c r="H1994" s="7">
        <v>0</v>
      </c>
      <c r="I1994" s="7">
        <v>0</v>
      </c>
      <c r="J1994" s="7">
        <v>0</v>
      </c>
      <c r="K1994" s="24"/>
    </row>
    <row r="1995" spans="2:11" ht="16.5" thickTop="1" thickBot="1" x14ac:dyDescent="0.3">
      <c r="B1995" s="11" t="s">
        <v>112</v>
      </c>
      <c r="C1995" s="39"/>
      <c r="D1995" s="7"/>
      <c r="E1995" s="7"/>
      <c r="F1995" s="7"/>
      <c r="G1995" s="7"/>
      <c r="H1995" s="7"/>
      <c r="I1995" s="7"/>
      <c r="J1995" s="7"/>
      <c r="K1995" s="24"/>
    </row>
    <row r="1996" spans="2:11" ht="16.5" thickTop="1" thickBot="1" x14ac:dyDescent="0.3">
      <c r="B1996" s="12" t="s">
        <v>45</v>
      </c>
      <c r="C1996" s="39"/>
      <c r="D1996" s="7"/>
      <c r="E1996" s="7"/>
      <c r="F1996" s="7"/>
      <c r="G1996" s="7"/>
      <c r="H1996" s="7"/>
      <c r="I1996" s="7"/>
      <c r="J1996" s="7"/>
      <c r="K1996" s="24"/>
    </row>
    <row r="1997" spans="2:11" ht="16.5" thickTop="1" thickBot="1" x14ac:dyDescent="0.3">
      <c r="B1997" s="13" t="s">
        <v>47</v>
      </c>
      <c r="C1997" s="39">
        <v>10</v>
      </c>
      <c r="D1997" s="7">
        <v>427484</v>
      </c>
      <c r="E1997" s="7">
        <v>490879.07</v>
      </c>
      <c r="F1997" s="7">
        <v>219403.3</v>
      </c>
      <c r="G1997" s="7">
        <v>287579.3</v>
      </c>
      <c r="H1997" s="7">
        <v>354083.75</v>
      </c>
      <c r="I1997" s="7">
        <v>421768.63</v>
      </c>
      <c r="J1997" s="7">
        <v>486331.78</v>
      </c>
      <c r="K1997" s="24"/>
    </row>
    <row r="1998" spans="2:11" ht="16.5" thickTop="1" thickBot="1" x14ac:dyDescent="0.3">
      <c r="B1998" s="13" t="s">
        <v>48</v>
      </c>
      <c r="C1998" s="39">
        <v>20</v>
      </c>
      <c r="D1998" s="7">
        <v>6161.93</v>
      </c>
      <c r="E1998" s="7">
        <v>6227.77</v>
      </c>
      <c r="F1998" s="7">
        <v>1194</v>
      </c>
      <c r="G1998" s="7">
        <v>2825.55</v>
      </c>
      <c r="H1998" s="7">
        <v>1648.12</v>
      </c>
      <c r="I1998" s="7">
        <v>4785.8500000000004</v>
      </c>
      <c r="J1998" s="7">
        <v>1296.05</v>
      </c>
      <c r="K1998" s="24"/>
    </row>
    <row r="1999" spans="2:11" ht="16.5" thickTop="1" thickBot="1" x14ac:dyDescent="0.3">
      <c r="B1999" s="13" t="s">
        <v>49</v>
      </c>
      <c r="C1999" s="39">
        <v>30</v>
      </c>
      <c r="D1999" s="7">
        <v>421322.07</v>
      </c>
      <c r="E1999" s="7">
        <v>484651.3</v>
      </c>
      <c r="F1999" s="7">
        <v>218209.3</v>
      </c>
      <c r="G1999" s="7">
        <v>284753.75</v>
      </c>
      <c r="H1999" s="7">
        <v>352435.63</v>
      </c>
      <c r="I1999" s="7">
        <v>416982.78</v>
      </c>
      <c r="J1999" s="7">
        <v>485035.73</v>
      </c>
      <c r="K1999" s="24"/>
    </row>
    <row r="2000" spans="2:11" ht="16.5" thickTop="1" thickBot="1" x14ac:dyDescent="0.3">
      <c r="B2000" s="13" t="s">
        <v>12</v>
      </c>
      <c r="C2000" s="39">
        <v>40</v>
      </c>
      <c r="D2000" s="7">
        <v>421322.07</v>
      </c>
      <c r="E2000" s="7">
        <v>484651.3</v>
      </c>
      <c r="F2000" s="7">
        <v>218209.3</v>
      </c>
      <c r="G2000" s="7">
        <v>284753.75</v>
      </c>
      <c r="H2000" s="7">
        <v>352435.63</v>
      </c>
      <c r="I2000" s="7">
        <v>416982.78</v>
      </c>
      <c r="J2000" s="7">
        <v>485035.73</v>
      </c>
      <c r="K2000" s="24"/>
    </row>
    <row r="2001" spans="2:11" ht="16.5" thickTop="1" thickBot="1" x14ac:dyDescent="0.3">
      <c r="B2001" s="13" t="s">
        <v>50</v>
      </c>
      <c r="C2001" s="39">
        <v>50</v>
      </c>
      <c r="D2001" s="7">
        <v>0</v>
      </c>
      <c r="E2001" s="7">
        <v>0</v>
      </c>
      <c r="F2001" s="7">
        <v>0</v>
      </c>
      <c r="G2001" s="7">
        <v>0</v>
      </c>
      <c r="H2001" s="7">
        <v>0</v>
      </c>
      <c r="I2001" s="7">
        <v>0</v>
      </c>
      <c r="J2001" s="7">
        <v>0</v>
      </c>
      <c r="K2001" s="24"/>
    </row>
    <row r="2002" spans="2:11" ht="16.5" thickTop="1" thickBot="1" x14ac:dyDescent="0.3">
      <c r="B2002" s="11" t="s">
        <v>66</v>
      </c>
      <c r="C2002" s="39"/>
      <c r="D2002" s="7"/>
      <c r="E2002" s="7"/>
      <c r="F2002" s="7"/>
      <c r="G2002" s="7"/>
      <c r="H2002" s="7"/>
      <c r="I2002" s="7"/>
      <c r="J2002" s="7"/>
      <c r="K2002" s="24"/>
    </row>
    <row r="2003" spans="2:11" ht="16.5" thickTop="1" thickBot="1" x14ac:dyDescent="0.3">
      <c r="B2003" s="12" t="s">
        <v>68</v>
      </c>
      <c r="C2003" s="39"/>
      <c r="D2003" s="7"/>
      <c r="E2003" s="7"/>
      <c r="F2003" s="7"/>
      <c r="G2003" s="7"/>
      <c r="H2003" s="7"/>
      <c r="I2003" s="7"/>
      <c r="J2003" s="7"/>
      <c r="K2003" s="24"/>
    </row>
    <row r="2004" spans="2:11" ht="16.5" thickTop="1" thickBot="1" x14ac:dyDescent="0.3">
      <c r="B2004" s="13" t="s">
        <v>47</v>
      </c>
      <c r="C2004" s="39">
        <v>10</v>
      </c>
      <c r="D2004" s="7">
        <v>5340206</v>
      </c>
      <c r="E2004" s="7">
        <v>5409781.1799999997</v>
      </c>
      <c r="F2004" s="7">
        <v>6975933.8399999999</v>
      </c>
      <c r="G2004" s="7">
        <v>7619453.04</v>
      </c>
      <c r="H2004" s="7">
        <v>9220360.0099999998</v>
      </c>
      <c r="I2004" s="7">
        <v>8798511.5199999996</v>
      </c>
      <c r="J2004" s="7">
        <v>8168384.2800000003</v>
      </c>
      <c r="K2004" s="24"/>
    </row>
    <row r="2005" spans="2:11" ht="16.5" thickTop="1" thickBot="1" x14ac:dyDescent="0.3">
      <c r="B2005" s="13" t="s">
        <v>48</v>
      </c>
      <c r="C2005" s="39">
        <v>20</v>
      </c>
      <c r="D2005" s="7">
        <v>5282730.82</v>
      </c>
      <c r="E2005" s="7">
        <v>5232571.34</v>
      </c>
      <c r="F2005" s="7">
        <v>6320474.7999999998</v>
      </c>
      <c r="G2005" s="7">
        <v>6561932.0300000003</v>
      </c>
      <c r="H2005" s="7">
        <v>6709529.4900000002</v>
      </c>
      <c r="I2005" s="7">
        <v>7427298.2400000002</v>
      </c>
      <c r="J2005" s="7">
        <v>6848245.1699999999</v>
      </c>
      <c r="K2005" s="24"/>
    </row>
    <row r="2006" spans="2:11" ht="16.5" thickTop="1" thickBot="1" x14ac:dyDescent="0.3">
      <c r="B2006" s="13" t="s">
        <v>49</v>
      </c>
      <c r="C2006" s="39">
        <v>30</v>
      </c>
      <c r="D2006" s="7">
        <v>57475.18</v>
      </c>
      <c r="E2006" s="7">
        <v>177209.84</v>
      </c>
      <c r="F2006" s="7">
        <v>655459.04</v>
      </c>
      <c r="G2006" s="7">
        <v>1057521.01</v>
      </c>
      <c r="H2006" s="7">
        <v>2510830.52</v>
      </c>
      <c r="I2006" s="7">
        <v>1371213.28</v>
      </c>
      <c r="J2006" s="7">
        <v>1320139.1100000001</v>
      </c>
      <c r="K2006" s="24"/>
    </row>
    <row r="2007" spans="2:11" ht="16.5" thickTop="1" thickBot="1" x14ac:dyDescent="0.3">
      <c r="B2007" s="13" t="s">
        <v>12</v>
      </c>
      <c r="C2007" s="39">
        <v>40</v>
      </c>
      <c r="D2007" s="7">
        <v>57475.18</v>
      </c>
      <c r="E2007" s="7">
        <v>177209.84</v>
      </c>
      <c r="F2007" s="7">
        <v>655459.04</v>
      </c>
      <c r="G2007" s="7">
        <v>1057521.01</v>
      </c>
      <c r="H2007" s="7">
        <v>2510830.52</v>
      </c>
      <c r="I2007" s="7">
        <v>1371213.28</v>
      </c>
      <c r="J2007" s="7">
        <v>1320139.1100000001</v>
      </c>
      <c r="K2007" s="24"/>
    </row>
    <row r="2008" spans="2:11" ht="16.5" thickTop="1" thickBot="1" x14ac:dyDescent="0.3">
      <c r="B2008" s="13" t="s">
        <v>50</v>
      </c>
      <c r="C2008" s="39">
        <v>50</v>
      </c>
      <c r="D2008" s="7">
        <v>0</v>
      </c>
      <c r="E2008" s="7">
        <v>0</v>
      </c>
      <c r="F2008" s="7">
        <v>0</v>
      </c>
      <c r="G2008" s="7">
        <v>0</v>
      </c>
      <c r="H2008" s="7">
        <v>0</v>
      </c>
      <c r="I2008" s="7">
        <v>0</v>
      </c>
      <c r="J2008" s="7">
        <v>0</v>
      </c>
      <c r="K2008" s="24"/>
    </row>
    <row r="2009" spans="2:11" ht="16.5" thickTop="1" thickBot="1" x14ac:dyDescent="0.3">
      <c r="B2009" s="11" t="s">
        <v>159</v>
      </c>
      <c r="C2009" s="39"/>
      <c r="D2009" s="7"/>
      <c r="E2009" s="7"/>
      <c r="F2009" s="7"/>
      <c r="G2009" s="7"/>
      <c r="H2009" s="7"/>
      <c r="I2009" s="7"/>
      <c r="J2009" s="7"/>
      <c r="K2009" s="24"/>
    </row>
    <row r="2010" spans="2:11" ht="16.5" thickTop="1" thickBot="1" x14ac:dyDescent="0.3">
      <c r="B2010" s="12" t="s">
        <v>58</v>
      </c>
      <c r="C2010" s="39"/>
      <c r="D2010" s="7"/>
      <c r="E2010" s="7"/>
      <c r="F2010" s="7"/>
      <c r="G2010" s="7"/>
      <c r="H2010" s="7"/>
      <c r="I2010" s="7"/>
      <c r="J2010" s="7"/>
      <c r="K2010" s="24"/>
    </row>
    <row r="2011" spans="2:11" ht="16.5" thickTop="1" thickBot="1" x14ac:dyDescent="0.3">
      <c r="B2011" s="13" t="s">
        <v>47</v>
      </c>
      <c r="C2011" s="39">
        <v>10</v>
      </c>
      <c r="D2011" s="7">
        <v>6093588</v>
      </c>
      <c r="E2011" s="7">
        <v>6137841.5499999998</v>
      </c>
      <c r="F2011" s="7">
        <v>5572255</v>
      </c>
      <c r="G2011" s="7">
        <v>6016000.5800000001</v>
      </c>
      <c r="H2011" s="7">
        <v>6863408.4100000001</v>
      </c>
      <c r="I2011" s="7">
        <v>7151525.2199999997</v>
      </c>
      <c r="J2011" s="7">
        <v>6974307.0300000003</v>
      </c>
      <c r="K2011" s="24"/>
    </row>
    <row r="2012" spans="2:11" ht="16.5" thickTop="1" thickBot="1" x14ac:dyDescent="0.3">
      <c r="B2012" s="13" t="s">
        <v>48</v>
      </c>
      <c r="C2012" s="39">
        <v>20</v>
      </c>
      <c r="D2012" s="7">
        <v>4004787.45</v>
      </c>
      <c r="E2012" s="7">
        <v>5069288.26</v>
      </c>
      <c r="F2012" s="7">
        <v>4678034.42</v>
      </c>
      <c r="G2012" s="7">
        <v>5081238.17</v>
      </c>
      <c r="H2012" s="7">
        <v>4840471.1900000004</v>
      </c>
      <c r="I2012" s="7">
        <v>5463908.1900000004</v>
      </c>
      <c r="J2012" s="7">
        <v>6292498.5099999998</v>
      </c>
      <c r="K2012" s="24"/>
    </row>
    <row r="2013" spans="2:11" ht="16.5" thickTop="1" thickBot="1" x14ac:dyDescent="0.3">
      <c r="B2013" s="13" t="s">
        <v>49</v>
      </c>
      <c r="C2013" s="39">
        <v>30</v>
      </c>
      <c r="D2013" s="7">
        <v>2088800.55</v>
      </c>
      <c r="E2013" s="7">
        <v>1068553.29</v>
      </c>
      <c r="F2013" s="7">
        <v>894220.58</v>
      </c>
      <c r="G2013" s="7">
        <v>934762.41</v>
      </c>
      <c r="H2013" s="7">
        <v>2022937.22</v>
      </c>
      <c r="I2013" s="7">
        <v>1687617.03</v>
      </c>
      <c r="J2013" s="7">
        <v>681808.52</v>
      </c>
      <c r="K2013" s="24"/>
    </row>
    <row r="2014" spans="2:11" ht="16.5" thickTop="1" thickBot="1" x14ac:dyDescent="0.3">
      <c r="B2014" s="13" t="s">
        <v>12</v>
      </c>
      <c r="C2014" s="39">
        <v>40</v>
      </c>
      <c r="D2014" s="7">
        <v>2088800.55</v>
      </c>
      <c r="E2014" s="7">
        <v>1068553.29</v>
      </c>
      <c r="F2014" s="7">
        <v>894220.58</v>
      </c>
      <c r="G2014" s="7">
        <v>934762.41</v>
      </c>
      <c r="H2014" s="7">
        <v>2022937.22</v>
      </c>
      <c r="I2014" s="7">
        <v>1687617.03</v>
      </c>
      <c r="J2014" s="7">
        <v>681808.52</v>
      </c>
      <c r="K2014" s="24"/>
    </row>
    <row r="2015" spans="2:11" ht="16.5" thickTop="1" thickBot="1" x14ac:dyDescent="0.3">
      <c r="B2015" s="13" t="s">
        <v>50</v>
      </c>
      <c r="C2015" s="39">
        <v>50</v>
      </c>
      <c r="D2015" s="7">
        <v>0</v>
      </c>
      <c r="E2015" s="7">
        <v>0</v>
      </c>
      <c r="F2015" s="7">
        <v>0</v>
      </c>
      <c r="G2015" s="7">
        <v>0</v>
      </c>
      <c r="H2015" s="7">
        <v>0</v>
      </c>
      <c r="I2015" s="7">
        <v>0</v>
      </c>
      <c r="J2015" s="7">
        <v>0</v>
      </c>
      <c r="K2015" s="24"/>
    </row>
    <row r="2016" spans="2:11" ht="16.5" thickTop="1" thickBot="1" x14ac:dyDescent="0.3">
      <c r="B2016" s="11" t="s">
        <v>56</v>
      </c>
      <c r="C2016" s="39"/>
      <c r="D2016" s="7"/>
      <c r="E2016" s="7"/>
      <c r="F2016" s="7"/>
      <c r="G2016" s="7"/>
      <c r="H2016" s="7"/>
      <c r="I2016" s="7"/>
      <c r="J2016" s="7"/>
      <c r="K2016" s="24"/>
    </row>
    <row r="2017" spans="2:11" ht="16.5" thickTop="1" thickBot="1" x14ac:dyDescent="0.3">
      <c r="B2017" s="12" t="s">
        <v>58</v>
      </c>
      <c r="C2017" s="39"/>
      <c r="D2017" s="7"/>
      <c r="E2017" s="7"/>
      <c r="F2017" s="7"/>
      <c r="G2017" s="7"/>
      <c r="H2017" s="7"/>
      <c r="I2017" s="7"/>
      <c r="J2017" s="7"/>
      <c r="K2017" s="24"/>
    </row>
    <row r="2018" spans="2:11" ht="16.5" thickTop="1" thickBot="1" x14ac:dyDescent="0.3">
      <c r="B2018" s="13" t="s">
        <v>47</v>
      </c>
      <c r="C2018" s="39">
        <v>10</v>
      </c>
      <c r="D2018" s="7">
        <v>12323220</v>
      </c>
      <c r="E2018" s="7">
        <v>12849994.119999999</v>
      </c>
      <c r="F2018" s="7">
        <v>13169913.949999999</v>
      </c>
      <c r="G2018" s="7">
        <v>14795172.109999999</v>
      </c>
      <c r="H2018" s="7">
        <v>15645780.890000001</v>
      </c>
      <c r="I2018" s="7">
        <v>15496094.27</v>
      </c>
      <c r="J2018" s="7">
        <v>16522159.060000001</v>
      </c>
      <c r="K2018" s="24"/>
    </row>
    <row r="2019" spans="2:11" ht="16.5" thickTop="1" thickBot="1" x14ac:dyDescent="0.3">
      <c r="B2019" s="13" t="s">
        <v>48</v>
      </c>
      <c r="C2019" s="39">
        <v>20</v>
      </c>
      <c r="D2019" s="7">
        <v>12115480.880000001</v>
      </c>
      <c r="E2019" s="7">
        <v>12220578.17</v>
      </c>
      <c r="F2019" s="7">
        <v>11855794.84</v>
      </c>
      <c r="G2019" s="7">
        <v>13426376.220000001</v>
      </c>
      <c r="H2019" s="7">
        <v>14449316.619999999</v>
      </c>
      <c r="I2019" s="7">
        <v>14752894.210000001</v>
      </c>
      <c r="J2019" s="7">
        <v>15288512.970000001</v>
      </c>
      <c r="K2019" s="24"/>
    </row>
    <row r="2020" spans="2:11" ht="16.5" thickTop="1" thickBot="1" x14ac:dyDescent="0.3">
      <c r="B2020" s="13" t="s">
        <v>49</v>
      </c>
      <c r="C2020" s="39">
        <v>30</v>
      </c>
      <c r="D2020" s="7">
        <v>207739.12</v>
      </c>
      <c r="E2020" s="7">
        <v>629415.94999999995</v>
      </c>
      <c r="F2020" s="7">
        <v>1314119.1100000001</v>
      </c>
      <c r="G2020" s="7">
        <v>1368795.89</v>
      </c>
      <c r="H2020" s="7">
        <v>1196464.27</v>
      </c>
      <c r="I2020" s="7">
        <v>743200.06</v>
      </c>
      <c r="J2020" s="7">
        <v>1233646.0900000001</v>
      </c>
      <c r="K2020" s="24"/>
    </row>
    <row r="2021" spans="2:11" ht="16.5" thickTop="1" thickBot="1" x14ac:dyDescent="0.3">
      <c r="B2021" s="13" t="s">
        <v>12</v>
      </c>
      <c r="C2021" s="39">
        <v>40</v>
      </c>
      <c r="D2021" s="7">
        <v>207739.12</v>
      </c>
      <c r="E2021" s="7">
        <v>629415.94999999995</v>
      </c>
      <c r="F2021" s="7">
        <v>1314119.1100000001</v>
      </c>
      <c r="G2021" s="7">
        <v>1368795.89</v>
      </c>
      <c r="H2021" s="7">
        <v>1196464.27</v>
      </c>
      <c r="I2021" s="7">
        <v>743200.06</v>
      </c>
      <c r="J2021" s="7">
        <v>1233646.0900000001</v>
      </c>
      <c r="K2021" s="24"/>
    </row>
    <row r="2022" spans="2:11" ht="16.5" thickTop="1" thickBot="1" x14ac:dyDescent="0.3">
      <c r="B2022" s="13" t="s">
        <v>50</v>
      </c>
      <c r="C2022" s="39">
        <v>50</v>
      </c>
      <c r="D2022" s="7">
        <v>0</v>
      </c>
      <c r="E2022" s="7">
        <v>0</v>
      </c>
      <c r="F2022" s="7">
        <v>0</v>
      </c>
      <c r="G2022" s="7">
        <v>0</v>
      </c>
      <c r="H2022" s="7">
        <v>0</v>
      </c>
      <c r="I2022" s="7">
        <v>0</v>
      </c>
      <c r="J2022" s="7">
        <v>0</v>
      </c>
      <c r="K2022" s="24"/>
    </row>
    <row r="2023" spans="2:11" ht="16.5" thickTop="1" thickBot="1" x14ac:dyDescent="0.3">
      <c r="B2023" s="11" t="s">
        <v>154</v>
      </c>
      <c r="C2023" s="39"/>
      <c r="D2023" s="7"/>
      <c r="E2023" s="7"/>
      <c r="F2023" s="7"/>
      <c r="G2023" s="7"/>
      <c r="H2023" s="7"/>
      <c r="I2023" s="7"/>
      <c r="J2023" s="7"/>
      <c r="K2023" s="24"/>
    </row>
    <row r="2024" spans="2:11" ht="16.5" thickTop="1" thickBot="1" x14ac:dyDescent="0.3">
      <c r="B2024" s="12" t="s">
        <v>156</v>
      </c>
      <c r="C2024" s="39"/>
      <c r="D2024" s="7"/>
      <c r="E2024" s="7"/>
      <c r="F2024" s="7"/>
      <c r="G2024" s="7"/>
      <c r="H2024" s="7"/>
      <c r="I2024" s="7"/>
      <c r="J2024" s="7"/>
      <c r="K2024" s="24"/>
    </row>
    <row r="2025" spans="2:11" ht="16.5" thickTop="1" thickBot="1" x14ac:dyDescent="0.3">
      <c r="B2025" s="13" t="s">
        <v>47</v>
      </c>
      <c r="C2025" s="39">
        <v>10</v>
      </c>
      <c r="D2025" s="7">
        <v>895343</v>
      </c>
      <c r="E2025" s="7">
        <v>1080576.75</v>
      </c>
      <c r="F2025" s="7">
        <v>1238889.6000000001</v>
      </c>
      <c r="G2025" s="7">
        <v>1298461.3</v>
      </c>
      <c r="H2025" s="7">
        <v>1288379.06</v>
      </c>
      <c r="I2025" s="7">
        <v>1432541.99</v>
      </c>
      <c r="J2025" s="7">
        <v>1805181.02</v>
      </c>
      <c r="K2025" s="24"/>
    </row>
    <row r="2026" spans="2:11" ht="16.5" thickTop="1" thickBot="1" x14ac:dyDescent="0.3">
      <c r="B2026" s="13" t="s">
        <v>48</v>
      </c>
      <c r="C2026" s="39">
        <v>20</v>
      </c>
      <c r="D2026" s="7">
        <v>879140.25</v>
      </c>
      <c r="E2026" s="7">
        <v>1050662.1499999999</v>
      </c>
      <c r="F2026" s="7">
        <v>1181573.3</v>
      </c>
      <c r="G2026" s="7">
        <v>1294002.24</v>
      </c>
      <c r="H2026" s="7">
        <v>1277218.07</v>
      </c>
      <c r="I2026" s="7">
        <v>1383035.97</v>
      </c>
      <c r="J2026" s="7">
        <v>1661653.68</v>
      </c>
      <c r="K2026" s="24"/>
    </row>
    <row r="2027" spans="2:11" ht="16.5" thickTop="1" thickBot="1" x14ac:dyDescent="0.3">
      <c r="B2027" s="13" t="s">
        <v>49</v>
      </c>
      <c r="C2027" s="39">
        <v>30</v>
      </c>
      <c r="D2027" s="7">
        <v>16202.75</v>
      </c>
      <c r="E2027" s="7">
        <v>29914.6</v>
      </c>
      <c r="F2027" s="7">
        <v>57316.3</v>
      </c>
      <c r="G2027" s="7">
        <v>4459.0600000000004</v>
      </c>
      <c r="H2027" s="7">
        <v>11160.99</v>
      </c>
      <c r="I2027" s="7">
        <v>49506.02</v>
      </c>
      <c r="J2027" s="7">
        <v>143527.34</v>
      </c>
      <c r="K2027" s="24"/>
    </row>
    <row r="2028" spans="2:11" ht="16.5" thickTop="1" thickBot="1" x14ac:dyDescent="0.3">
      <c r="B2028" s="13" t="s">
        <v>12</v>
      </c>
      <c r="C2028" s="39">
        <v>40</v>
      </c>
      <c r="D2028" s="7">
        <v>16202.75</v>
      </c>
      <c r="E2028" s="7">
        <v>29914.6</v>
      </c>
      <c r="F2028" s="7">
        <v>57316.3</v>
      </c>
      <c r="G2028" s="7">
        <v>4459.0600000000004</v>
      </c>
      <c r="H2028" s="7">
        <v>11160.99</v>
      </c>
      <c r="I2028" s="7">
        <v>49506.02</v>
      </c>
      <c r="J2028" s="7">
        <v>143527.34</v>
      </c>
      <c r="K2028" s="24"/>
    </row>
    <row r="2029" spans="2:11" ht="16.5" thickTop="1" thickBot="1" x14ac:dyDescent="0.3">
      <c r="B2029" s="13" t="s">
        <v>50</v>
      </c>
      <c r="C2029" s="39">
        <v>50</v>
      </c>
      <c r="D2029" s="7">
        <v>0</v>
      </c>
      <c r="E2029" s="7">
        <v>0</v>
      </c>
      <c r="F2029" s="7">
        <v>0</v>
      </c>
      <c r="G2029" s="7">
        <v>0</v>
      </c>
      <c r="H2029" s="7">
        <v>0</v>
      </c>
      <c r="I2029" s="7">
        <v>0</v>
      </c>
      <c r="J2029" s="7">
        <v>0</v>
      </c>
      <c r="K2029" s="24"/>
    </row>
    <row r="2030" spans="2:11" ht="16.5" thickTop="1" thickBot="1" x14ac:dyDescent="0.3">
      <c r="B2030" s="11" t="s">
        <v>109</v>
      </c>
      <c r="C2030" s="39"/>
      <c r="D2030" s="7"/>
      <c r="E2030" s="7"/>
      <c r="F2030" s="7"/>
      <c r="G2030" s="7"/>
      <c r="H2030" s="7"/>
      <c r="I2030" s="7"/>
      <c r="J2030" s="7"/>
      <c r="K2030" s="24"/>
    </row>
    <row r="2031" spans="2:11" ht="16.5" thickTop="1" thickBot="1" x14ac:dyDescent="0.3">
      <c r="B2031" s="12" t="s">
        <v>89</v>
      </c>
      <c r="C2031" s="39"/>
      <c r="D2031" s="7"/>
      <c r="E2031" s="7"/>
      <c r="F2031" s="7"/>
      <c r="G2031" s="7"/>
      <c r="H2031" s="7"/>
      <c r="I2031" s="7"/>
      <c r="J2031" s="7"/>
      <c r="K2031" s="24"/>
    </row>
    <row r="2032" spans="2:11" ht="16.5" thickTop="1" thickBot="1" x14ac:dyDescent="0.3">
      <c r="B2032" s="13" t="s">
        <v>47</v>
      </c>
      <c r="C2032" s="39">
        <v>10</v>
      </c>
      <c r="D2032" s="7">
        <v>99762</v>
      </c>
      <c r="E2032" s="7">
        <v>108929.77</v>
      </c>
      <c r="F2032" s="7">
        <v>113936.21</v>
      </c>
      <c r="G2032" s="7">
        <v>137820.21</v>
      </c>
      <c r="H2032" s="7">
        <v>152192.13</v>
      </c>
      <c r="I2032" s="7">
        <v>157630.49</v>
      </c>
      <c r="J2032" s="7">
        <v>167569.74</v>
      </c>
      <c r="K2032" s="24"/>
    </row>
    <row r="2033" spans="2:11" ht="16.5" thickTop="1" thickBot="1" x14ac:dyDescent="0.3">
      <c r="B2033" s="13" t="s">
        <v>48</v>
      </c>
      <c r="C2033" s="39">
        <v>20</v>
      </c>
      <c r="D2033" s="7">
        <v>78398.23</v>
      </c>
      <c r="E2033" s="7">
        <v>82542.559999999998</v>
      </c>
      <c r="F2033" s="7">
        <v>63649</v>
      </c>
      <c r="G2033" s="7">
        <v>73148.08</v>
      </c>
      <c r="H2033" s="7">
        <v>82083.64</v>
      </c>
      <c r="I2033" s="7">
        <v>77595.75</v>
      </c>
      <c r="J2033" s="7">
        <v>96078.04</v>
      </c>
      <c r="K2033" s="24"/>
    </row>
    <row r="2034" spans="2:11" ht="16.5" thickTop="1" thickBot="1" x14ac:dyDescent="0.3">
      <c r="B2034" s="13" t="s">
        <v>49</v>
      </c>
      <c r="C2034" s="39">
        <v>30</v>
      </c>
      <c r="D2034" s="7">
        <v>21363.77</v>
      </c>
      <c r="E2034" s="7">
        <v>26387.21</v>
      </c>
      <c r="F2034" s="7">
        <v>50287.21</v>
      </c>
      <c r="G2034" s="7">
        <v>64672.13</v>
      </c>
      <c r="H2034" s="7">
        <v>70108.490000000005</v>
      </c>
      <c r="I2034" s="7">
        <v>80034.740000000005</v>
      </c>
      <c r="J2034" s="7">
        <v>71491.7</v>
      </c>
      <c r="K2034" s="24"/>
    </row>
    <row r="2035" spans="2:11" ht="16.5" thickTop="1" thickBot="1" x14ac:dyDescent="0.3">
      <c r="B2035" s="13" t="s">
        <v>12</v>
      </c>
      <c r="C2035" s="39">
        <v>40</v>
      </c>
      <c r="D2035" s="7">
        <v>21363.77</v>
      </c>
      <c r="E2035" s="7">
        <v>26387.21</v>
      </c>
      <c r="F2035" s="7">
        <v>50287.21</v>
      </c>
      <c r="G2035" s="7">
        <v>64672.13</v>
      </c>
      <c r="H2035" s="7">
        <v>70108.490000000005</v>
      </c>
      <c r="I2035" s="7">
        <v>80034.740000000005</v>
      </c>
      <c r="J2035" s="7">
        <v>71491.7</v>
      </c>
      <c r="K2035" s="24"/>
    </row>
    <row r="2036" spans="2:11" ht="16.5" thickTop="1" thickBot="1" x14ac:dyDescent="0.3">
      <c r="B2036" s="13" t="s">
        <v>50</v>
      </c>
      <c r="C2036" s="39">
        <v>50</v>
      </c>
      <c r="D2036" s="7">
        <v>0</v>
      </c>
      <c r="E2036" s="7">
        <v>0</v>
      </c>
      <c r="F2036" s="7">
        <v>0</v>
      </c>
      <c r="G2036" s="7">
        <v>0</v>
      </c>
      <c r="H2036" s="7">
        <v>0</v>
      </c>
      <c r="I2036" s="7">
        <v>0</v>
      </c>
      <c r="J2036" s="7">
        <v>0</v>
      </c>
      <c r="K2036" s="24"/>
    </row>
    <row r="2037" spans="2:11" ht="16.5" thickTop="1" thickBot="1" x14ac:dyDescent="0.3">
      <c r="B2037" s="11" t="s">
        <v>133</v>
      </c>
      <c r="C2037" s="39"/>
      <c r="D2037" s="7"/>
      <c r="E2037" s="7"/>
      <c r="F2037" s="7"/>
      <c r="G2037" s="7"/>
      <c r="H2037" s="7"/>
      <c r="I2037" s="7"/>
      <c r="J2037" s="7"/>
      <c r="K2037" s="24"/>
    </row>
    <row r="2038" spans="2:11" ht="16.5" thickTop="1" thickBot="1" x14ac:dyDescent="0.3">
      <c r="B2038" s="12" t="s">
        <v>83</v>
      </c>
      <c r="C2038" s="39"/>
      <c r="D2038" s="7"/>
      <c r="E2038" s="7"/>
      <c r="F2038" s="7"/>
      <c r="G2038" s="7"/>
      <c r="H2038" s="7"/>
      <c r="I2038" s="7"/>
      <c r="J2038" s="7"/>
      <c r="K2038" s="24"/>
    </row>
    <row r="2039" spans="2:11" ht="16.5" thickTop="1" thickBot="1" x14ac:dyDescent="0.3">
      <c r="B2039" s="13" t="s">
        <v>47</v>
      </c>
      <c r="C2039" s="39">
        <v>10</v>
      </c>
      <c r="D2039" s="7">
        <v>347645</v>
      </c>
      <c r="E2039" s="7">
        <v>348555.98</v>
      </c>
      <c r="F2039" s="7">
        <v>318730.32</v>
      </c>
      <c r="G2039" s="7">
        <v>346225.47</v>
      </c>
      <c r="H2039" s="7">
        <v>403622.3</v>
      </c>
      <c r="I2039" s="7">
        <v>361639.85</v>
      </c>
      <c r="J2039" s="7">
        <v>319061.03999999998</v>
      </c>
      <c r="K2039" s="24"/>
    </row>
    <row r="2040" spans="2:11" ht="16.5" thickTop="1" thickBot="1" x14ac:dyDescent="0.3">
      <c r="B2040" s="13" t="s">
        <v>48</v>
      </c>
      <c r="C2040" s="39">
        <v>20</v>
      </c>
      <c r="D2040" s="7">
        <v>217406.02</v>
      </c>
      <c r="E2040" s="7">
        <v>249816.66</v>
      </c>
      <c r="F2040" s="7">
        <v>199445.85</v>
      </c>
      <c r="G2040" s="7">
        <v>227371.17</v>
      </c>
      <c r="H2040" s="7">
        <v>285397.45</v>
      </c>
      <c r="I2040" s="7">
        <v>296489.81</v>
      </c>
      <c r="J2040" s="7">
        <v>315575.53999999998</v>
      </c>
      <c r="K2040" s="24"/>
    </row>
    <row r="2041" spans="2:11" ht="16.5" thickTop="1" thickBot="1" x14ac:dyDescent="0.3">
      <c r="B2041" s="13" t="s">
        <v>49</v>
      </c>
      <c r="C2041" s="39">
        <v>30</v>
      </c>
      <c r="D2041" s="7">
        <v>130238.98</v>
      </c>
      <c r="E2041" s="7">
        <v>98739.32</v>
      </c>
      <c r="F2041" s="7">
        <v>119284.47</v>
      </c>
      <c r="G2041" s="7">
        <v>118854.3</v>
      </c>
      <c r="H2041" s="7">
        <v>118224.85</v>
      </c>
      <c r="I2041" s="7">
        <v>65150.04</v>
      </c>
      <c r="J2041" s="7">
        <v>3485.5</v>
      </c>
      <c r="K2041" s="24"/>
    </row>
    <row r="2042" spans="2:11" ht="16.5" thickTop="1" thickBot="1" x14ac:dyDescent="0.3">
      <c r="B2042" s="13" t="s">
        <v>12</v>
      </c>
      <c r="C2042" s="39">
        <v>40</v>
      </c>
      <c r="D2042" s="7">
        <v>130238.98</v>
      </c>
      <c r="E2042" s="7">
        <v>98739.32</v>
      </c>
      <c r="F2042" s="7">
        <v>119284.47</v>
      </c>
      <c r="G2042" s="7">
        <v>118854.3</v>
      </c>
      <c r="H2042" s="7">
        <v>118224.85</v>
      </c>
      <c r="I2042" s="7">
        <v>65150.04</v>
      </c>
      <c r="J2042" s="7">
        <v>3485.5</v>
      </c>
      <c r="K2042" s="24"/>
    </row>
    <row r="2043" spans="2:11" ht="16.5" thickTop="1" thickBot="1" x14ac:dyDescent="0.3">
      <c r="B2043" s="13" t="s">
        <v>50</v>
      </c>
      <c r="C2043" s="39">
        <v>50</v>
      </c>
      <c r="D2043" s="7">
        <v>0</v>
      </c>
      <c r="E2043" s="7">
        <v>0</v>
      </c>
      <c r="F2043" s="7">
        <v>0</v>
      </c>
      <c r="G2043" s="7">
        <v>0</v>
      </c>
      <c r="H2043" s="7">
        <v>0</v>
      </c>
      <c r="I2043" s="7">
        <v>0</v>
      </c>
      <c r="J2043" s="7">
        <v>0</v>
      </c>
      <c r="K2043" s="24"/>
    </row>
    <row r="2044" spans="2:11" ht="16.5" thickTop="1" thickBot="1" x14ac:dyDescent="0.3">
      <c r="B2044" s="11" t="s">
        <v>96</v>
      </c>
      <c r="C2044" s="39"/>
      <c r="D2044" s="7"/>
      <c r="E2044" s="7"/>
      <c r="F2044" s="7"/>
      <c r="G2044" s="7"/>
      <c r="H2044" s="7"/>
      <c r="I2044" s="7"/>
      <c r="J2044" s="7"/>
      <c r="K2044" s="24"/>
    </row>
    <row r="2045" spans="2:11" ht="16.5" thickTop="1" thickBot="1" x14ac:dyDescent="0.3">
      <c r="B2045" s="12" t="s">
        <v>98</v>
      </c>
      <c r="C2045" s="39"/>
      <c r="D2045" s="7"/>
      <c r="E2045" s="7"/>
      <c r="F2045" s="7"/>
      <c r="G2045" s="7"/>
      <c r="H2045" s="7"/>
      <c r="I2045" s="7"/>
      <c r="J2045" s="7"/>
      <c r="K2045" s="24"/>
    </row>
    <row r="2046" spans="2:11" ht="16.5" thickTop="1" thickBot="1" x14ac:dyDescent="0.3">
      <c r="B2046" s="13" t="s">
        <v>47</v>
      </c>
      <c r="C2046" s="39">
        <v>10</v>
      </c>
      <c r="D2046" s="7">
        <v>433740</v>
      </c>
      <c r="E2046" s="7">
        <v>486296.22</v>
      </c>
      <c r="F2046" s="7">
        <v>424075.39</v>
      </c>
      <c r="G2046" s="7">
        <v>499014.69</v>
      </c>
      <c r="H2046" s="7">
        <v>577297.51</v>
      </c>
      <c r="I2046" s="7">
        <v>804172.36</v>
      </c>
      <c r="J2046" s="7">
        <v>25250.98</v>
      </c>
      <c r="K2046" s="24"/>
    </row>
    <row r="2047" spans="2:11" ht="16.5" thickTop="1" thickBot="1" x14ac:dyDescent="0.3">
      <c r="B2047" s="13" t="s">
        <v>48</v>
      </c>
      <c r="C2047" s="39">
        <v>20</v>
      </c>
      <c r="D2047" s="7">
        <v>164605.78</v>
      </c>
      <c r="E2047" s="7">
        <v>229994.83</v>
      </c>
      <c r="F2047" s="7">
        <v>148927.70000000001</v>
      </c>
      <c r="G2047" s="7">
        <v>151007.18</v>
      </c>
      <c r="H2047" s="7">
        <v>34185.15</v>
      </c>
      <c r="I2047" s="7">
        <v>40058</v>
      </c>
      <c r="J2047" s="7">
        <v>25240.98</v>
      </c>
      <c r="K2047" s="24"/>
    </row>
    <row r="2048" spans="2:11" ht="16.5" thickTop="1" thickBot="1" x14ac:dyDescent="0.3">
      <c r="B2048" s="13" t="s">
        <v>49</v>
      </c>
      <c r="C2048" s="39">
        <v>30</v>
      </c>
      <c r="D2048" s="7">
        <v>269134.21999999997</v>
      </c>
      <c r="E2048" s="7">
        <v>256301.39</v>
      </c>
      <c r="F2048" s="7">
        <v>275147.69</v>
      </c>
      <c r="G2048" s="7">
        <v>348007.51</v>
      </c>
      <c r="H2048" s="7">
        <v>543112.36</v>
      </c>
      <c r="I2048" s="7">
        <v>764114.36</v>
      </c>
      <c r="J2048" s="7">
        <v>10</v>
      </c>
      <c r="K2048" s="24"/>
    </row>
    <row r="2049" spans="2:11" ht="16.5" thickTop="1" thickBot="1" x14ac:dyDescent="0.3">
      <c r="B2049" s="13" t="s">
        <v>12</v>
      </c>
      <c r="C2049" s="39">
        <v>40</v>
      </c>
      <c r="D2049" s="7">
        <v>269134.21999999997</v>
      </c>
      <c r="E2049" s="7">
        <v>256301.39</v>
      </c>
      <c r="F2049" s="7">
        <v>275147.69</v>
      </c>
      <c r="G2049" s="7">
        <v>348007.51</v>
      </c>
      <c r="H2049" s="7">
        <v>543112.36</v>
      </c>
      <c r="I2049" s="7">
        <v>764114.36</v>
      </c>
      <c r="J2049" s="7">
        <v>10</v>
      </c>
      <c r="K2049" s="24"/>
    </row>
    <row r="2050" spans="2:11" ht="16.5" thickTop="1" thickBot="1" x14ac:dyDescent="0.3">
      <c r="B2050" s="13" t="s">
        <v>50</v>
      </c>
      <c r="C2050" s="39">
        <v>50</v>
      </c>
      <c r="D2050" s="7">
        <v>0</v>
      </c>
      <c r="E2050" s="7">
        <v>0</v>
      </c>
      <c r="F2050" s="7">
        <v>0</v>
      </c>
      <c r="G2050" s="7">
        <v>0</v>
      </c>
      <c r="H2050" s="7">
        <v>0</v>
      </c>
      <c r="I2050" s="7">
        <v>0</v>
      </c>
      <c r="J2050" s="7">
        <v>0</v>
      </c>
      <c r="K2050" s="24"/>
    </row>
    <row r="2051" spans="2:11" ht="16.5" thickTop="1" thickBot="1" x14ac:dyDescent="0.3">
      <c r="B2051" s="11" t="s">
        <v>115</v>
      </c>
      <c r="C2051" s="39"/>
      <c r="D2051" s="7"/>
      <c r="E2051" s="7"/>
      <c r="F2051" s="7"/>
      <c r="G2051" s="7"/>
      <c r="H2051" s="7"/>
      <c r="I2051" s="7"/>
      <c r="J2051" s="7"/>
      <c r="K2051" s="24"/>
    </row>
    <row r="2052" spans="2:11" ht="16.5" thickTop="1" thickBot="1" x14ac:dyDescent="0.3">
      <c r="B2052" s="12" t="s">
        <v>89</v>
      </c>
      <c r="C2052" s="39"/>
      <c r="D2052" s="7"/>
      <c r="E2052" s="7"/>
      <c r="F2052" s="7"/>
      <c r="G2052" s="7"/>
      <c r="H2052" s="7"/>
      <c r="I2052" s="7"/>
      <c r="J2052" s="7"/>
      <c r="K2052" s="24"/>
    </row>
    <row r="2053" spans="2:11" ht="16.5" thickTop="1" thickBot="1" x14ac:dyDescent="0.3">
      <c r="B2053" s="13" t="s">
        <v>47</v>
      </c>
      <c r="C2053" s="39">
        <v>10</v>
      </c>
      <c r="D2053" s="7">
        <v>207957</v>
      </c>
      <c r="E2053" s="7">
        <v>232355.75</v>
      </c>
      <c r="F2053" s="7">
        <v>250901.75</v>
      </c>
      <c r="G2053" s="7">
        <v>261925.26</v>
      </c>
      <c r="H2053" s="7">
        <v>273264.40999999997</v>
      </c>
      <c r="I2053" s="7">
        <v>312404.24</v>
      </c>
      <c r="J2053" s="7">
        <v>349241.96</v>
      </c>
      <c r="K2053" s="24"/>
    </row>
    <row r="2054" spans="2:11" ht="16.5" thickTop="1" thickBot="1" x14ac:dyDescent="0.3">
      <c r="B2054" s="13" t="s">
        <v>48</v>
      </c>
      <c r="C2054" s="39">
        <v>20</v>
      </c>
      <c r="D2054" s="7">
        <v>192057.25</v>
      </c>
      <c r="E2054" s="7">
        <v>198868</v>
      </c>
      <c r="F2054" s="7">
        <v>214539.49</v>
      </c>
      <c r="G2054" s="7">
        <v>242933.85</v>
      </c>
      <c r="H2054" s="7">
        <v>272930.17</v>
      </c>
      <c r="I2054" s="7">
        <v>311406.28000000003</v>
      </c>
      <c r="J2054" s="7">
        <v>338300.8</v>
      </c>
      <c r="K2054" s="24"/>
    </row>
    <row r="2055" spans="2:11" ht="16.5" thickTop="1" thickBot="1" x14ac:dyDescent="0.3">
      <c r="B2055" s="13" t="s">
        <v>49</v>
      </c>
      <c r="C2055" s="39">
        <v>30</v>
      </c>
      <c r="D2055" s="7">
        <v>15899.75</v>
      </c>
      <c r="E2055" s="7">
        <v>33487.75</v>
      </c>
      <c r="F2055" s="7">
        <v>36362.26</v>
      </c>
      <c r="G2055" s="7">
        <v>18991.41</v>
      </c>
      <c r="H2055" s="7">
        <v>334.24</v>
      </c>
      <c r="I2055" s="7">
        <v>997.96</v>
      </c>
      <c r="J2055" s="7">
        <v>10941.16</v>
      </c>
      <c r="K2055" s="24"/>
    </row>
    <row r="2056" spans="2:11" ht="16.5" thickTop="1" thickBot="1" x14ac:dyDescent="0.3">
      <c r="B2056" s="13" t="s">
        <v>12</v>
      </c>
      <c r="C2056" s="39">
        <v>40</v>
      </c>
      <c r="D2056" s="7">
        <v>15899.75</v>
      </c>
      <c r="E2056" s="7">
        <v>33487.75</v>
      </c>
      <c r="F2056" s="7">
        <v>36362.26</v>
      </c>
      <c r="G2056" s="7">
        <v>18991.41</v>
      </c>
      <c r="H2056" s="7">
        <v>334.24</v>
      </c>
      <c r="I2056" s="7">
        <v>997.96</v>
      </c>
      <c r="J2056" s="7">
        <v>10941.16</v>
      </c>
      <c r="K2056" s="24"/>
    </row>
    <row r="2057" spans="2:11" ht="16.5" thickTop="1" thickBot="1" x14ac:dyDescent="0.3">
      <c r="B2057" s="13" t="s">
        <v>50</v>
      </c>
      <c r="C2057" s="39">
        <v>50</v>
      </c>
      <c r="D2057" s="7">
        <v>0</v>
      </c>
      <c r="E2057" s="7">
        <v>0</v>
      </c>
      <c r="F2057" s="7">
        <v>0</v>
      </c>
      <c r="G2057" s="7">
        <v>0</v>
      </c>
      <c r="H2057" s="7">
        <v>0</v>
      </c>
      <c r="I2057" s="7">
        <v>0</v>
      </c>
      <c r="J2057" s="7">
        <v>0</v>
      </c>
      <c r="K2057" s="24"/>
    </row>
    <row r="2058" spans="2:11" ht="16.5" thickTop="1" thickBot="1" x14ac:dyDescent="0.3">
      <c r="B2058" s="11" t="s">
        <v>148</v>
      </c>
      <c r="C2058" s="39"/>
      <c r="D2058" s="7"/>
      <c r="E2058" s="7"/>
      <c r="F2058" s="7"/>
      <c r="G2058" s="7"/>
      <c r="H2058" s="7"/>
      <c r="I2058" s="7"/>
      <c r="J2058" s="7"/>
      <c r="K2058" s="24"/>
    </row>
    <row r="2059" spans="2:11" ht="16.5" thickTop="1" thickBot="1" x14ac:dyDescent="0.3">
      <c r="B2059" s="12" t="s">
        <v>77</v>
      </c>
      <c r="C2059" s="39"/>
      <c r="D2059" s="7"/>
      <c r="E2059" s="7"/>
      <c r="F2059" s="7"/>
      <c r="G2059" s="7"/>
      <c r="H2059" s="7"/>
      <c r="I2059" s="7"/>
      <c r="J2059" s="7"/>
      <c r="K2059" s="24"/>
    </row>
    <row r="2060" spans="2:11" ht="16.5" thickTop="1" thickBot="1" x14ac:dyDescent="0.3">
      <c r="B2060" s="13" t="s">
        <v>47</v>
      </c>
      <c r="C2060" s="39">
        <v>10</v>
      </c>
      <c r="D2060" s="7">
        <v>406409</v>
      </c>
      <c r="E2060" s="7">
        <v>425307.29</v>
      </c>
      <c r="F2060" s="7">
        <v>414110.95</v>
      </c>
      <c r="G2060" s="7">
        <v>477172.42</v>
      </c>
      <c r="H2060" s="7">
        <v>530946.86</v>
      </c>
      <c r="I2060" s="7">
        <v>531146.41</v>
      </c>
      <c r="J2060" s="7">
        <v>626799.66</v>
      </c>
      <c r="K2060" s="24"/>
    </row>
    <row r="2061" spans="2:11" ht="16.5" thickTop="1" thickBot="1" x14ac:dyDescent="0.3">
      <c r="B2061" s="13" t="s">
        <v>48</v>
      </c>
      <c r="C2061" s="39">
        <v>20</v>
      </c>
      <c r="D2061" s="7">
        <v>350445.71</v>
      </c>
      <c r="E2061" s="7">
        <v>342462.34</v>
      </c>
      <c r="F2061" s="7">
        <v>300196.53000000003</v>
      </c>
      <c r="G2061" s="7">
        <v>340772.56</v>
      </c>
      <c r="H2061" s="7">
        <v>386780.45</v>
      </c>
      <c r="I2061" s="7">
        <v>432894.75</v>
      </c>
      <c r="J2061" s="7">
        <v>488433.95</v>
      </c>
      <c r="K2061" s="24"/>
    </row>
    <row r="2062" spans="2:11" ht="16.5" thickTop="1" thickBot="1" x14ac:dyDescent="0.3">
      <c r="B2062" s="13" t="s">
        <v>49</v>
      </c>
      <c r="C2062" s="39">
        <v>30</v>
      </c>
      <c r="D2062" s="7">
        <v>55963.29</v>
      </c>
      <c r="E2062" s="7">
        <v>82844.95</v>
      </c>
      <c r="F2062" s="7">
        <v>113914.42</v>
      </c>
      <c r="G2062" s="7">
        <v>136399.85999999999</v>
      </c>
      <c r="H2062" s="7">
        <v>144166.41</v>
      </c>
      <c r="I2062" s="7">
        <v>98251.66</v>
      </c>
      <c r="J2062" s="7">
        <v>138365.71</v>
      </c>
      <c r="K2062" s="24"/>
    </row>
    <row r="2063" spans="2:11" ht="16.5" thickTop="1" thickBot="1" x14ac:dyDescent="0.3">
      <c r="B2063" s="13" t="s">
        <v>12</v>
      </c>
      <c r="C2063" s="39">
        <v>40</v>
      </c>
      <c r="D2063" s="7">
        <v>55963.29</v>
      </c>
      <c r="E2063" s="7">
        <v>82844.95</v>
      </c>
      <c r="F2063" s="7">
        <v>113914.42</v>
      </c>
      <c r="G2063" s="7">
        <v>136399.85999999999</v>
      </c>
      <c r="H2063" s="7">
        <v>144166.41</v>
      </c>
      <c r="I2063" s="7">
        <v>98251.66</v>
      </c>
      <c r="J2063" s="7">
        <v>138365.71</v>
      </c>
      <c r="K2063" s="24"/>
    </row>
    <row r="2064" spans="2:11" ht="16.5" thickTop="1" thickBot="1" x14ac:dyDescent="0.3">
      <c r="B2064" s="13" t="s">
        <v>50</v>
      </c>
      <c r="C2064" s="39">
        <v>50</v>
      </c>
      <c r="D2064" s="7">
        <v>0</v>
      </c>
      <c r="E2064" s="7">
        <v>0</v>
      </c>
      <c r="F2064" s="7">
        <v>0</v>
      </c>
      <c r="G2064" s="7">
        <v>0</v>
      </c>
      <c r="H2064" s="7">
        <v>0</v>
      </c>
      <c r="I2064" s="7">
        <v>0</v>
      </c>
      <c r="J2064" s="7">
        <v>0</v>
      </c>
      <c r="K2064" s="24"/>
    </row>
    <row r="2065" spans="2:11" ht="16.5" thickTop="1" thickBot="1" x14ac:dyDescent="0.3">
      <c r="B2065" s="11" t="s">
        <v>118</v>
      </c>
      <c r="C2065" s="39"/>
      <c r="D2065" s="7"/>
      <c r="E2065" s="7"/>
      <c r="F2065" s="7"/>
      <c r="G2065" s="7"/>
      <c r="H2065" s="7"/>
      <c r="I2065" s="7"/>
      <c r="J2065" s="7"/>
      <c r="K2065" s="24"/>
    </row>
    <row r="2066" spans="2:11" ht="16.5" thickTop="1" thickBot="1" x14ac:dyDescent="0.3">
      <c r="B2066" s="12" t="s">
        <v>120</v>
      </c>
      <c r="C2066" s="39"/>
      <c r="D2066" s="7"/>
      <c r="E2066" s="7"/>
      <c r="F2066" s="7"/>
      <c r="G2066" s="7"/>
      <c r="H2066" s="7"/>
      <c r="I2066" s="7"/>
      <c r="J2066" s="7"/>
      <c r="K2066" s="24"/>
    </row>
    <row r="2067" spans="2:11" ht="16.5" thickTop="1" thickBot="1" x14ac:dyDescent="0.3">
      <c r="B2067" s="13" t="s">
        <v>47</v>
      </c>
      <c r="C2067" s="39">
        <v>10</v>
      </c>
      <c r="D2067" s="7">
        <v>35688</v>
      </c>
      <c r="E2067" s="7">
        <v>51701.68</v>
      </c>
      <c r="F2067" s="7">
        <v>68632.77</v>
      </c>
      <c r="G2067" s="7">
        <v>89409.77</v>
      </c>
      <c r="H2067" s="7">
        <v>505725.03</v>
      </c>
      <c r="I2067" s="7">
        <v>694388.2</v>
      </c>
      <c r="J2067" s="7">
        <v>726306.31</v>
      </c>
      <c r="K2067" s="24"/>
    </row>
    <row r="2068" spans="2:11" ht="16.5" thickTop="1" thickBot="1" x14ac:dyDescent="0.3">
      <c r="B2068" s="13" t="s">
        <v>48</v>
      </c>
      <c r="C2068" s="39">
        <v>20</v>
      </c>
      <c r="D2068" s="7">
        <v>5138.32</v>
      </c>
      <c r="E2068" s="7">
        <v>4176.91</v>
      </c>
      <c r="F2068" s="7">
        <v>282</v>
      </c>
      <c r="G2068" s="7">
        <v>1195.74</v>
      </c>
      <c r="H2068" s="7">
        <v>235099.83</v>
      </c>
      <c r="I2068" s="7">
        <v>399324.89</v>
      </c>
      <c r="J2068" s="7">
        <v>437648.89</v>
      </c>
      <c r="K2068" s="24"/>
    </row>
    <row r="2069" spans="2:11" ht="16.5" thickTop="1" thickBot="1" x14ac:dyDescent="0.3">
      <c r="B2069" s="13" t="s">
        <v>49</v>
      </c>
      <c r="C2069" s="39">
        <v>30</v>
      </c>
      <c r="D2069" s="7">
        <v>30549.68</v>
      </c>
      <c r="E2069" s="7">
        <v>47524.77</v>
      </c>
      <c r="F2069" s="7">
        <v>68350.77</v>
      </c>
      <c r="G2069" s="7">
        <v>88214.03</v>
      </c>
      <c r="H2069" s="7">
        <v>270625.2</v>
      </c>
      <c r="I2069" s="7">
        <v>295063.31</v>
      </c>
      <c r="J2069" s="7">
        <v>288657.42</v>
      </c>
      <c r="K2069" s="24"/>
    </row>
    <row r="2070" spans="2:11" ht="16.5" thickTop="1" thickBot="1" x14ac:dyDescent="0.3">
      <c r="B2070" s="13" t="s">
        <v>12</v>
      </c>
      <c r="C2070" s="39">
        <v>40</v>
      </c>
      <c r="D2070" s="7">
        <v>30549.68</v>
      </c>
      <c r="E2070" s="7">
        <v>47524.77</v>
      </c>
      <c r="F2070" s="7">
        <v>68350.77</v>
      </c>
      <c r="G2070" s="7">
        <v>88214.03</v>
      </c>
      <c r="H2070" s="7">
        <v>270625.2</v>
      </c>
      <c r="I2070" s="7">
        <v>295063.31</v>
      </c>
      <c r="J2070" s="7">
        <v>288657.42</v>
      </c>
      <c r="K2070" s="24"/>
    </row>
    <row r="2071" spans="2:11" ht="16.5" thickTop="1" thickBot="1" x14ac:dyDescent="0.3">
      <c r="B2071" s="13" t="s">
        <v>50</v>
      </c>
      <c r="C2071" s="39">
        <v>50</v>
      </c>
      <c r="D2071" s="7">
        <v>0</v>
      </c>
      <c r="E2071" s="7">
        <v>0</v>
      </c>
      <c r="F2071" s="7">
        <v>0</v>
      </c>
      <c r="G2071" s="7">
        <v>0</v>
      </c>
      <c r="H2071" s="7">
        <v>0</v>
      </c>
      <c r="I2071" s="7">
        <v>0</v>
      </c>
      <c r="J2071" s="7">
        <v>0</v>
      </c>
      <c r="K2071" s="24"/>
    </row>
    <row r="2072" spans="2:11" ht="16.5" thickTop="1" thickBot="1" x14ac:dyDescent="0.3">
      <c r="B2072" s="11" t="s">
        <v>142</v>
      </c>
      <c r="C2072" s="39"/>
      <c r="D2072" s="7"/>
      <c r="E2072" s="7"/>
      <c r="F2072" s="7"/>
      <c r="G2072" s="7"/>
      <c r="H2072" s="7"/>
      <c r="I2072" s="7"/>
      <c r="J2072" s="7"/>
      <c r="K2072" s="24"/>
    </row>
    <row r="2073" spans="2:11" ht="16.5" thickTop="1" thickBot="1" x14ac:dyDescent="0.3">
      <c r="B2073" s="12" t="s">
        <v>79</v>
      </c>
      <c r="C2073" s="39"/>
      <c r="D2073" s="7"/>
      <c r="E2073" s="7"/>
      <c r="F2073" s="7"/>
      <c r="G2073" s="7"/>
      <c r="H2073" s="7"/>
      <c r="I2073" s="7"/>
      <c r="J2073" s="7"/>
      <c r="K2073" s="24"/>
    </row>
    <row r="2074" spans="2:11" ht="16.5" thickTop="1" thickBot="1" x14ac:dyDescent="0.3">
      <c r="B2074" s="13" t="s">
        <v>47</v>
      </c>
      <c r="C2074" s="39">
        <v>10</v>
      </c>
      <c r="D2074" s="7">
        <v>332342</v>
      </c>
      <c r="E2074" s="7">
        <v>337309</v>
      </c>
      <c r="F2074" s="7">
        <v>337990</v>
      </c>
      <c r="G2074" s="7">
        <v>343490</v>
      </c>
      <c r="H2074" s="7">
        <v>348573</v>
      </c>
      <c r="I2074" s="7">
        <v>356628</v>
      </c>
      <c r="J2074" s="7">
        <v>429011.14</v>
      </c>
      <c r="K2074" s="24"/>
    </row>
    <row r="2075" spans="2:11" ht="16.5" thickTop="1" thickBot="1" x14ac:dyDescent="0.3">
      <c r="B2075" s="13" t="s">
        <v>48</v>
      </c>
      <c r="C2075" s="39">
        <v>20</v>
      </c>
      <c r="D2075" s="7">
        <v>332342</v>
      </c>
      <c r="E2075" s="7">
        <v>337309</v>
      </c>
      <c r="F2075" s="7">
        <v>337990</v>
      </c>
      <c r="G2075" s="7">
        <v>343490</v>
      </c>
      <c r="H2075" s="7">
        <v>348573</v>
      </c>
      <c r="I2075" s="7">
        <v>302574.86</v>
      </c>
      <c r="J2075" s="7">
        <v>428986.64</v>
      </c>
      <c r="K2075" s="24"/>
    </row>
    <row r="2076" spans="2:11" ht="16.5" thickTop="1" thickBot="1" x14ac:dyDescent="0.3">
      <c r="B2076" s="13" t="s">
        <v>49</v>
      </c>
      <c r="C2076" s="39">
        <v>30</v>
      </c>
      <c r="D2076" s="7">
        <v>0</v>
      </c>
      <c r="E2076" s="7">
        <v>0</v>
      </c>
      <c r="F2076" s="7">
        <v>0</v>
      </c>
      <c r="G2076" s="7">
        <v>0</v>
      </c>
      <c r="H2076" s="7">
        <v>0</v>
      </c>
      <c r="I2076" s="7">
        <v>54053.14</v>
      </c>
      <c r="J2076" s="7">
        <v>24.5</v>
      </c>
      <c r="K2076" s="24"/>
    </row>
    <row r="2077" spans="2:11" ht="16.5" thickTop="1" thickBot="1" x14ac:dyDescent="0.3">
      <c r="B2077" s="13" t="s">
        <v>12</v>
      </c>
      <c r="C2077" s="39">
        <v>40</v>
      </c>
      <c r="D2077" s="7">
        <v>0</v>
      </c>
      <c r="E2077" s="7">
        <v>0</v>
      </c>
      <c r="F2077" s="7">
        <v>0</v>
      </c>
      <c r="G2077" s="7">
        <v>0</v>
      </c>
      <c r="H2077" s="7">
        <v>0</v>
      </c>
      <c r="I2077" s="7">
        <v>54053.14</v>
      </c>
      <c r="J2077" s="7">
        <v>24.5</v>
      </c>
      <c r="K2077" s="24"/>
    </row>
    <row r="2078" spans="2:11" ht="16.5" thickTop="1" thickBot="1" x14ac:dyDescent="0.3">
      <c r="B2078" s="13" t="s">
        <v>50</v>
      </c>
      <c r="C2078" s="39">
        <v>50</v>
      </c>
      <c r="D2078" s="7">
        <v>0</v>
      </c>
      <c r="E2078" s="7">
        <v>0</v>
      </c>
      <c r="F2078" s="7">
        <v>0</v>
      </c>
      <c r="G2078" s="7">
        <v>0</v>
      </c>
      <c r="H2078" s="7">
        <v>0</v>
      </c>
      <c r="I2078" s="7">
        <v>0</v>
      </c>
      <c r="J2078" s="7">
        <v>0</v>
      </c>
      <c r="K2078" s="24"/>
    </row>
    <row r="2079" spans="2:11" ht="16.5" thickTop="1" thickBot="1" x14ac:dyDescent="0.3">
      <c r="B2079" s="11" t="s">
        <v>145</v>
      </c>
      <c r="C2079" s="39"/>
      <c r="D2079" s="7"/>
      <c r="E2079" s="7"/>
      <c r="F2079" s="7"/>
      <c r="G2079" s="7"/>
      <c r="H2079" s="7"/>
      <c r="I2079" s="7"/>
      <c r="J2079" s="7"/>
      <c r="K2079" s="24"/>
    </row>
    <row r="2080" spans="2:11" ht="16.5" thickTop="1" thickBot="1" x14ac:dyDescent="0.3">
      <c r="B2080" s="12" t="s">
        <v>75</v>
      </c>
      <c r="C2080" s="39"/>
      <c r="D2080" s="7"/>
      <c r="E2080" s="7"/>
      <c r="F2080" s="7"/>
      <c r="G2080" s="7"/>
      <c r="H2080" s="7"/>
      <c r="I2080" s="7"/>
      <c r="J2080" s="7"/>
      <c r="K2080" s="24"/>
    </row>
    <row r="2081" spans="2:11" ht="16.5" thickTop="1" thickBot="1" x14ac:dyDescent="0.3">
      <c r="B2081" s="13" t="s">
        <v>47</v>
      </c>
      <c r="C2081" s="39">
        <v>10</v>
      </c>
      <c r="D2081" s="7">
        <v>946009</v>
      </c>
      <c r="E2081" s="7">
        <v>986372.62</v>
      </c>
      <c r="F2081" s="7">
        <v>968841</v>
      </c>
      <c r="G2081" s="7">
        <v>1132968.8600000001</v>
      </c>
      <c r="H2081" s="7">
        <v>1219228.02</v>
      </c>
      <c r="I2081" s="7">
        <v>1280999.48</v>
      </c>
      <c r="J2081" s="7">
        <v>1492205.61</v>
      </c>
      <c r="K2081" s="24"/>
    </row>
    <row r="2082" spans="2:11" ht="16.5" thickTop="1" thickBot="1" x14ac:dyDescent="0.3">
      <c r="B2082" s="13" t="s">
        <v>48</v>
      </c>
      <c r="C2082" s="39">
        <v>20</v>
      </c>
      <c r="D2082" s="7">
        <v>754979.38</v>
      </c>
      <c r="E2082" s="7">
        <v>709325.12</v>
      </c>
      <c r="F2082" s="7">
        <v>636516.14</v>
      </c>
      <c r="G2082" s="7">
        <v>916922.84</v>
      </c>
      <c r="H2082" s="7">
        <v>954711.54</v>
      </c>
      <c r="I2082" s="7">
        <v>866207.87</v>
      </c>
      <c r="J2082" s="7">
        <v>934259.33</v>
      </c>
      <c r="K2082" s="24"/>
    </row>
    <row r="2083" spans="2:11" ht="16.5" thickTop="1" thickBot="1" x14ac:dyDescent="0.3">
      <c r="B2083" s="13" t="s">
        <v>49</v>
      </c>
      <c r="C2083" s="39">
        <v>30</v>
      </c>
      <c r="D2083" s="7">
        <v>191029.62</v>
      </c>
      <c r="E2083" s="7">
        <v>277047.5</v>
      </c>
      <c r="F2083" s="7">
        <v>332324.86</v>
      </c>
      <c r="G2083" s="7">
        <v>216046.02</v>
      </c>
      <c r="H2083" s="7">
        <v>264516.47999999998</v>
      </c>
      <c r="I2083" s="7">
        <v>414791.61</v>
      </c>
      <c r="J2083" s="7">
        <v>557946.28</v>
      </c>
      <c r="K2083" s="24"/>
    </row>
    <row r="2084" spans="2:11" ht="16.5" thickTop="1" thickBot="1" x14ac:dyDescent="0.3">
      <c r="B2084" s="13" t="s">
        <v>12</v>
      </c>
      <c r="C2084" s="39">
        <v>40</v>
      </c>
      <c r="D2084" s="7">
        <v>191029.62</v>
      </c>
      <c r="E2084" s="7">
        <v>277047.5</v>
      </c>
      <c r="F2084" s="7">
        <v>332324.86</v>
      </c>
      <c r="G2084" s="7">
        <v>216046.02</v>
      </c>
      <c r="H2084" s="7">
        <v>264516.47999999998</v>
      </c>
      <c r="I2084" s="7">
        <v>414791.61</v>
      </c>
      <c r="J2084" s="7">
        <v>557946.28</v>
      </c>
      <c r="K2084" s="24"/>
    </row>
    <row r="2085" spans="2:11" ht="16.5" thickTop="1" thickBot="1" x14ac:dyDescent="0.3">
      <c r="B2085" s="13" t="s">
        <v>50</v>
      </c>
      <c r="C2085" s="39">
        <v>50</v>
      </c>
      <c r="D2085" s="7">
        <v>0</v>
      </c>
      <c r="E2085" s="7">
        <v>0</v>
      </c>
      <c r="F2085" s="7">
        <v>0</v>
      </c>
      <c r="G2085" s="7">
        <v>0</v>
      </c>
      <c r="H2085" s="7">
        <v>0</v>
      </c>
      <c r="I2085" s="7">
        <v>0</v>
      </c>
      <c r="J2085" s="7">
        <v>0</v>
      </c>
      <c r="K2085" s="24"/>
    </row>
    <row r="2086" spans="2:11" ht="16.5" thickTop="1" thickBot="1" x14ac:dyDescent="0.3">
      <c r="B2086" s="11" t="s">
        <v>101</v>
      </c>
      <c r="C2086" s="39"/>
      <c r="D2086" s="7"/>
      <c r="E2086" s="7"/>
      <c r="F2086" s="7"/>
      <c r="G2086" s="7"/>
      <c r="H2086" s="7"/>
      <c r="I2086" s="7"/>
      <c r="J2086" s="7"/>
      <c r="K2086" s="24"/>
    </row>
    <row r="2087" spans="2:11" ht="16.5" thickTop="1" thickBot="1" x14ac:dyDescent="0.3">
      <c r="B2087" s="12" t="s">
        <v>73</v>
      </c>
      <c r="C2087" s="39"/>
      <c r="D2087" s="7"/>
      <c r="E2087" s="7"/>
      <c r="F2087" s="7"/>
      <c r="G2087" s="7"/>
      <c r="H2087" s="7"/>
      <c r="I2087" s="7"/>
      <c r="J2087" s="7"/>
      <c r="K2087" s="24"/>
    </row>
    <row r="2088" spans="2:11" ht="16.5" thickTop="1" thickBot="1" x14ac:dyDescent="0.3">
      <c r="B2088" s="13" t="s">
        <v>47</v>
      </c>
      <c r="C2088" s="39">
        <v>10</v>
      </c>
      <c r="D2088" s="7">
        <v>81401</v>
      </c>
      <c r="E2088" s="7">
        <v>107529.88</v>
      </c>
      <c r="F2088" s="7">
        <v>227721.97</v>
      </c>
      <c r="G2088" s="7">
        <v>248828.97</v>
      </c>
      <c r="H2088" s="7">
        <v>241315.09</v>
      </c>
      <c r="I2088" s="7">
        <v>341200.67</v>
      </c>
      <c r="J2088" s="7">
        <v>422849.64</v>
      </c>
      <c r="K2088" s="24"/>
    </row>
    <row r="2089" spans="2:11" ht="16.5" thickTop="1" thickBot="1" x14ac:dyDescent="0.3">
      <c r="B2089" s="13" t="s">
        <v>48</v>
      </c>
      <c r="C2089" s="39">
        <v>20</v>
      </c>
      <c r="D2089" s="7">
        <v>24514.12</v>
      </c>
      <c r="E2089" s="7">
        <v>30477.91</v>
      </c>
      <c r="F2089" s="7">
        <v>79446</v>
      </c>
      <c r="G2089" s="7">
        <v>107888.88</v>
      </c>
      <c r="H2089" s="7">
        <v>493.42</v>
      </c>
      <c r="I2089" s="7">
        <v>18758.03</v>
      </c>
      <c r="J2089" s="7">
        <v>6099.95</v>
      </c>
      <c r="K2089" s="24"/>
    </row>
    <row r="2090" spans="2:11" ht="16.5" thickTop="1" thickBot="1" x14ac:dyDescent="0.3">
      <c r="B2090" s="13" t="s">
        <v>49</v>
      </c>
      <c r="C2090" s="39">
        <v>30</v>
      </c>
      <c r="D2090" s="7">
        <v>56886.879999999997</v>
      </c>
      <c r="E2090" s="7">
        <v>77051.97</v>
      </c>
      <c r="F2090" s="7">
        <v>148275.97</v>
      </c>
      <c r="G2090" s="7">
        <v>140940.09</v>
      </c>
      <c r="H2090" s="7">
        <v>240821.67</v>
      </c>
      <c r="I2090" s="7">
        <v>322442.64</v>
      </c>
      <c r="J2090" s="7">
        <v>416749.69</v>
      </c>
      <c r="K2090" s="24"/>
    </row>
    <row r="2091" spans="2:11" ht="16.5" thickTop="1" thickBot="1" x14ac:dyDescent="0.3">
      <c r="B2091" s="13" t="s">
        <v>12</v>
      </c>
      <c r="C2091" s="39">
        <v>40</v>
      </c>
      <c r="D2091" s="7">
        <v>56886.879999999997</v>
      </c>
      <c r="E2091" s="7">
        <v>77051.97</v>
      </c>
      <c r="F2091" s="7">
        <v>148275.97</v>
      </c>
      <c r="G2091" s="7">
        <v>140940.09</v>
      </c>
      <c r="H2091" s="7">
        <v>240821.67</v>
      </c>
      <c r="I2091" s="7">
        <v>322442.64</v>
      </c>
      <c r="J2091" s="7">
        <v>416749.69</v>
      </c>
      <c r="K2091" s="24"/>
    </row>
    <row r="2092" spans="2:11" ht="16.5" thickTop="1" thickBot="1" x14ac:dyDescent="0.3">
      <c r="B2092" s="13" t="s">
        <v>50</v>
      </c>
      <c r="C2092" s="39">
        <v>50</v>
      </c>
      <c r="D2092" s="7">
        <v>0</v>
      </c>
      <c r="E2092" s="7">
        <v>0</v>
      </c>
      <c r="F2092" s="7">
        <v>0</v>
      </c>
      <c r="G2092" s="7">
        <v>0</v>
      </c>
      <c r="H2092" s="7">
        <v>0</v>
      </c>
      <c r="I2092" s="7">
        <v>0</v>
      </c>
      <c r="J2092" s="7">
        <v>0</v>
      </c>
      <c r="K2092" s="24"/>
    </row>
    <row r="2093" spans="2:11" ht="16.5" thickTop="1" thickBot="1" x14ac:dyDescent="0.3">
      <c r="B2093" s="11" t="s">
        <v>104</v>
      </c>
      <c r="C2093" s="39"/>
      <c r="D2093" s="7"/>
      <c r="E2093" s="7"/>
      <c r="F2093" s="7"/>
      <c r="G2093" s="7"/>
      <c r="H2093" s="7"/>
      <c r="I2093" s="7"/>
      <c r="J2093" s="7"/>
      <c r="K2093" s="24"/>
    </row>
    <row r="2094" spans="2:11" ht="16.5" thickTop="1" thickBot="1" x14ac:dyDescent="0.3">
      <c r="B2094" s="12" t="s">
        <v>106</v>
      </c>
      <c r="C2094" s="39"/>
      <c r="D2094" s="7"/>
      <c r="E2094" s="7"/>
      <c r="F2094" s="7"/>
      <c r="G2094" s="7"/>
      <c r="H2094" s="7"/>
      <c r="I2094" s="7"/>
      <c r="J2094" s="7"/>
      <c r="K2094" s="24"/>
    </row>
    <row r="2095" spans="2:11" ht="16.5" thickTop="1" thickBot="1" x14ac:dyDescent="0.3">
      <c r="B2095" s="13" t="s">
        <v>47</v>
      </c>
      <c r="C2095" s="39">
        <v>10</v>
      </c>
      <c r="D2095" s="7">
        <v>344121</v>
      </c>
      <c r="E2095" s="7">
        <v>352514.07</v>
      </c>
      <c r="F2095" s="7">
        <v>378061</v>
      </c>
      <c r="G2095" s="7">
        <v>310142.59000000003</v>
      </c>
      <c r="H2095" s="7">
        <v>384081.47</v>
      </c>
      <c r="I2095" s="7">
        <v>524145.27</v>
      </c>
      <c r="J2095" s="7">
        <v>863748.83</v>
      </c>
      <c r="K2095" s="24"/>
    </row>
    <row r="2096" spans="2:11" ht="16.5" thickTop="1" thickBot="1" x14ac:dyDescent="0.3">
      <c r="B2096" s="13" t="s">
        <v>48</v>
      </c>
      <c r="C2096" s="39">
        <v>20</v>
      </c>
      <c r="D2096" s="7">
        <v>103070.93</v>
      </c>
      <c r="E2096" s="7">
        <v>160872.5</v>
      </c>
      <c r="F2096" s="7">
        <v>200573.41</v>
      </c>
      <c r="G2096" s="7">
        <v>167411.12</v>
      </c>
      <c r="H2096" s="7">
        <v>113910.2</v>
      </c>
      <c r="I2096" s="7">
        <v>120372.44</v>
      </c>
      <c r="J2096" s="7">
        <v>284886.8</v>
      </c>
      <c r="K2096" s="24"/>
    </row>
    <row r="2097" spans="2:11" ht="16.5" thickTop="1" thickBot="1" x14ac:dyDescent="0.3">
      <c r="B2097" s="13" t="s">
        <v>49</v>
      </c>
      <c r="C2097" s="39">
        <v>30</v>
      </c>
      <c r="D2097" s="7">
        <v>241050.07</v>
      </c>
      <c r="E2097" s="7">
        <v>191641.57</v>
      </c>
      <c r="F2097" s="7">
        <v>177487.59</v>
      </c>
      <c r="G2097" s="7">
        <v>142731.47</v>
      </c>
      <c r="H2097" s="7">
        <v>270171.27</v>
      </c>
      <c r="I2097" s="7">
        <v>403772.83</v>
      </c>
      <c r="J2097" s="7">
        <v>578862.03</v>
      </c>
      <c r="K2097" s="24"/>
    </row>
    <row r="2098" spans="2:11" ht="16.5" thickTop="1" thickBot="1" x14ac:dyDescent="0.3">
      <c r="B2098" s="13" t="s">
        <v>12</v>
      </c>
      <c r="C2098" s="39">
        <v>40</v>
      </c>
      <c r="D2098" s="7">
        <v>241050.07</v>
      </c>
      <c r="E2098" s="7">
        <v>191641.57</v>
      </c>
      <c r="F2098" s="7">
        <v>177487.59</v>
      </c>
      <c r="G2098" s="7">
        <v>142731.47</v>
      </c>
      <c r="H2098" s="7">
        <v>270171.27</v>
      </c>
      <c r="I2098" s="7">
        <v>403772.83</v>
      </c>
      <c r="J2098" s="7">
        <v>578862.03</v>
      </c>
      <c r="K2098" s="24"/>
    </row>
    <row r="2099" spans="2:11" ht="16.5" thickTop="1" thickBot="1" x14ac:dyDescent="0.3">
      <c r="B2099" s="13" t="s">
        <v>50</v>
      </c>
      <c r="C2099" s="39">
        <v>50</v>
      </c>
      <c r="D2099" s="7">
        <v>0</v>
      </c>
      <c r="E2099" s="7">
        <v>0</v>
      </c>
      <c r="F2099" s="7">
        <v>0</v>
      </c>
      <c r="G2099" s="7">
        <v>0</v>
      </c>
      <c r="H2099" s="7">
        <v>0</v>
      </c>
      <c r="I2099" s="7">
        <v>0</v>
      </c>
      <c r="J2099" s="7">
        <v>0</v>
      </c>
      <c r="K2099" s="24"/>
    </row>
    <row r="2100" spans="2:11" ht="16.5" thickTop="1" thickBot="1" x14ac:dyDescent="0.3">
      <c r="B2100" s="11" t="s">
        <v>123</v>
      </c>
      <c r="C2100" s="39"/>
      <c r="D2100" s="7"/>
      <c r="E2100" s="7"/>
      <c r="F2100" s="7"/>
      <c r="G2100" s="7"/>
      <c r="H2100" s="7"/>
      <c r="I2100" s="7"/>
      <c r="J2100" s="7"/>
      <c r="K2100" s="24"/>
    </row>
    <row r="2101" spans="2:11" ht="16.5" thickTop="1" thickBot="1" x14ac:dyDescent="0.3">
      <c r="B2101" s="12" t="s">
        <v>73</v>
      </c>
      <c r="C2101" s="39"/>
      <c r="D2101" s="7"/>
      <c r="E2101" s="7"/>
      <c r="F2101" s="7"/>
      <c r="G2101" s="7"/>
      <c r="H2101" s="7"/>
      <c r="I2101" s="7"/>
      <c r="J2101" s="7"/>
      <c r="K2101" s="24"/>
    </row>
    <row r="2102" spans="2:11" ht="16.5" thickTop="1" thickBot="1" x14ac:dyDescent="0.3">
      <c r="B2102" s="13" t="s">
        <v>47</v>
      </c>
      <c r="C2102" s="39">
        <v>10</v>
      </c>
      <c r="D2102" s="7">
        <v>214399</v>
      </c>
      <c r="E2102" s="7">
        <v>238683.32</v>
      </c>
      <c r="F2102" s="7">
        <v>258989.73</v>
      </c>
      <c r="G2102" s="7">
        <v>282160.73</v>
      </c>
      <c r="H2102" s="7">
        <v>305330.73</v>
      </c>
      <c r="I2102" s="7">
        <v>329960.07</v>
      </c>
      <c r="J2102" s="7">
        <v>1346883.7</v>
      </c>
      <c r="K2102" s="24"/>
    </row>
    <row r="2103" spans="2:11" ht="16.5" thickTop="1" thickBot="1" x14ac:dyDescent="0.3">
      <c r="B2103" s="13" t="s">
        <v>48</v>
      </c>
      <c r="C2103" s="39">
        <v>20</v>
      </c>
      <c r="D2103" s="7">
        <v>1078.68</v>
      </c>
      <c r="E2103" s="7">
        <v>5054.59</v>
      </c>
      <c r="F2103" s="7">
        <v>2165</v>
      </c>
      <c r="G2103" s="7">
        <v>2140</v>
      </c>
      <c r="H2103" s="7">
        <v>682.66</v>
      </c>
      <c r="I2103" s="7">
        <v>8395.3700000000008</v>
      </c>
      <c r="J2103" s="7">
        <v>8749.75</v>
      </c>
      <c r="K2103" s="24"/>
    </row>
    <row r="2104" spans="2:11" ht="16.5" thickTop="1" thickBot="1" x14ac:dyDescent="0.3">
      <c r="B2104" s="13" t="s">
        <v>49</v>
      </c>
      <c r="C2104" s="39">
        <v>30</v>
      </c>
      <c r="D2104" s="7">
        <v>213320.32000000001</v>
      </c>
      <c r="E2104" s="7">
        <v>233628.73</v>
      </c>
      <c r="F2104" s="7">
        <v>256824.73</v>
      </c>
      <c r="G2104" s="7">
        <v>280020.73</v>
      </c>
      <c r="H2104" s="7">
        <v>304648.07</v>
      </c>
      <c r="I2104" s="7">
        <v>321564.7</v>
      </c>
      <c r="J2104" s="7">
        <v>1338133.95</v>
      </c>
      <c r="K2104" s="24"/>
    </row>
    <row r="2105" spans="2:11" ht="16.5" thickTop="1" thickBot="1" x14ac:dyDescent="0.3">
      <c r="B2105" s="13" t="s">
        <v>12</v>
      </c>
      <c r="C2105" s="39">
        <v>40</v>
      </c>
      <c r="D2105" s="7">
        <v>213320.32000000001</v>
      </c>
      <c r="E2105" s="7">
        <v>233628.73</v>
      </c>
      <c r="F2105" s="7">
        <v>256824.73</v>
      </c>
      <c r="G2105" s="7">
        <v>280020.73</v>
      </c>
      <c r="H2105" s="7">
        <v>304648.07</v>
      </c>
      <c r="I2105" s="7">
        <v>321564.7</v>
      </c>
      <c r="J2105" s="7">
        <v>1338133.95</v>
      </c>
      <c r="K2105" s="24"/>
    </row>
    <row r="2106" spans="2:11" ht="16.5" thickTop="1" thickBot="1" x14ac:dyDescent="0.3">
      <c r="B2106" s="13" t="s">
        <v>50</v>
      </c>
      <c r="C2106" s="39">
        <v>50</v>
      </c>
      <c r="D2106" s="7">
        <v>0</v>
      </c>
      <c r="E2106" s="7">
        <v>0</v>
      </c>
      <c r="F2106" s="7">
        <v>0</v>
      </c>
      <c r="G2106" s="7">
        <v>0</v>
      </c>
      <c r="H2106" s="7">
        <v>0</v>
      </c>
      <c r="I2106" s="7">
        <v>0</v>
      </c>
      <c r="J2106" s="7">
        <v>0</v>
      </c>
      <c r="K2106" s="24"/>
    </row>
    <row r="2107" spans="2:11" ht="16.5" thickTop="1" thickBot="1" x14ac:dyDescent="0.3">
      <c r="B2107" s="11" t="s">
        <v>126</v>
      </c>
      <c r="C2107" s="39"/>
      <c r="D2107" s="7"/>
      <c r="E2107" s="7"/>
      <c r="F2107" s="7"/>
      <c r="G2107" s="7"/>
      <c r="H2107" s="7"/>
      <c r="I2107" s="7"/>
      <c r="J2107" s="7"/>
      <c r="K2107" s="24"/>
    </row>
    <row r="2108" spans="2:11" ht="16.5" thickTop="1" thickBot="1" x14ac:dyDescent="0.3">
      <c r="B2108" s="12" t="s">
        <v>128</v>
      </c>
      <c r="C2108" s="39"/>
      <c r="D2108" s="7"/>
      <c r="E2108" s="7"/>
      <c r="F2108" s="7"/>
      <c r="G2108" s="7"/>
      <c r="H2108" s="7"/>
      <c r="I2108" s="7"/>
      <c r="J2108" s="7"/>
      <c r="K2108" s="24"/>
    </row>
    <row r="2109" spans="2:11" ht="16.5" thickTop="1" thickBot="1" x14ac:dyDescent="0.3">
      <c r="B2109" s="13" t="s">
        <v>47</v>
      </c>
      <c r="C2109" s="39">
        <v>10</v>
      </c>
      <c r="D2109" s="7">
        <v>751687</v>
      </c>
      <c r="E2109" s="7">
        <v>767723.84</v>
      </c>
      <c r="F2109" s="7">
        <v>792018</v>
      </c>
      <c r="G2109" s="7">
        <v>814792.38</v>
      </c>
      <c r="H2109" s="7">
        <v>979754.97</v>
      </c>
      <c r="I2109" s="7">
        <v>1188409.24</v>
      </c>
      <c r="J2109" s="7">
        <v>1565661.18</v>
      </c>
      <c r="K2109" s="24"/>
    </row>
    <row r="2110" spans="2:11" ht="16.5" thickTop="1" thickBot="1" x14ac:dyDescent="0.3">
      <c r="B2110" s="13" t="s">
        <v>48</v>
      </c>
      <c r="C2110" s="39">
        <v>20</v>
      </c>
      <c r="D2110" s="7">
        <v>410512.16</v>
      </c>
      <c r="E2110" s="7">
        <v>427645.63</v>
      </c>
      <c r="F2110" s="7">
        <v>432987.62</v>
      </c>
      <c r="G2110" s="7">
        <v>487567.41</v>
      </c>
      <c r="H2110" s="7">
        <v>523284.73</v>
      </c>
      <c r="I2110" s="7">
        <v>537380.06000000006</v>
      </c>
      <c r="J2110" s="7">
        <v>719320.31</v>
      </c>
      <c r="K2110" s="24"/>
    </row>
    <row r="2111" spans="2:11" ht="16.5" thickTop="1" thickBot="1" x14ac:dyDescent="0.3">
      <c r="B2111" s="13" t="s">
        <v>49</v>
      </c>
      <c r="C2111" s="39">
        <v>30</v>
      </c>
      <c r="D2111" s="7">
        <v>341174.84</v>
      </c>
      <c r="E2111" s="7">
        <v>340078.21</v>
      </c>
      <c r="F2111" s="7">
        <v>359030.38</v>
      </c>
      <c r="G2111" s="7">
        <v>327224.96999999997</v>
      </c>
      <c r="H2111" s="7">
        <v>456470.24</v>
      </c>
      <c r="I2111" s="7">
        <v>651029.18000000005</v>
      </c>
      <c r="J2111" s="7">
        <v>846340.87</v>
      </c>
      <c r="K2111" s="24"/>
    </row>
    <row r="2112" spans="2:11" ht="16.5" thickTop="1" thickBot="1" x14ac:dyDescent="0.3">
      <c r="B2112" s="13" t="s">
        <v>12</v>
      </c>
      <c r="C2112" s="39">
        <v>40</v>
      </c>
      <c r="D2112" s="7">
        <v>341174.84</v>
      </c>
      <c r="E2112" s="7">
        <v>340078.21</v>
      </c>
      <c r="F2112" s="7">
        <v>359030.38</v>
      </c>
      <c r="G2112" s="7">
        <v>327224.96999999997</v>
      </c>
      <c r="H2112" s="7">
        <v>456470.24</v>
      </c>
      <c r="I2112" s="7">
        <v>651029.18000000005</v>
      </c>
      <c r="J2112" s="7">
        <v>846340.87</v>
      </c>
      <c r="K2112" s="24"/>
    </row>
    <row r="2113" spans="2:11" ht="16.5" thickTop="1" thickBot="1" x14ac:dyDescent="0.3">
      <c r="B2113" s="13" t="s">
        <v>50</v>
      </c>
      <c r="C2113" s="39">
        <v>50</v>
      </c>
      <c r="D2113" s="7">
        <v>0</v>
      </c>
      <c r="E2113" s="7">
        <v>0</v>
      </c>
      <c r="F2113" s="7">
        <v>0</v>
      </c>
      <c r="G2113" s="7">
        <v>0</v>
      </c>
      <c r="H2113" s="7">
        <v>0</v>
      </c>
      <c r="I2113" s="7">
        <v>0</v>
      </c>
      <c r="J2113" s="7">
        <v>0</v>
      </c>
      <c r="K2113" s="24"/>
    </row>
    <row r="2114" spans="2:11" ht="16.5" thickTop="1" thickBot="1" x14ac:dyDescent="0.3">
      <c r="B2114" s="11" t="s">
        <v>136</v>
      </c>
      <c r="C2114" s="39"/>
      <c r="D2114" s="7"/>
      <c r="E2114" s="7"/>
      <c r="F2114" s="7"/>
      <c r="G2114" s="7"/>
      <c r="H2114" s="7"/>
      <c r="I2114" s="7"/>
      <c r="J2114" s="7"/>
      <c r="K2114" s="24"/>
    </row>
    <row r="2115" spans="2:11" ht="16.5" thickTop="1" thickBot="1" x14ac:dyDescent="0.3">
      <c r="B2115" s="12" t="s">
        <v>93</v>
      </c>
      <c r="C2115" s="39"/>
      <c r="D2115" s="7"/>
      <c r="E2115" s="7"/>
      <c r="F2115" s="7"/>
      <c r="G2115" s="7"/>
      <c r="H2115" s="7"/>
      <c r="I2115" s="7"/>
      <c r="J2115" s="7"/>
      <c r="K2115" s="24"/>
    </row>
    <row r="2116" spans="2:11" ht="16.5" thickTop="1" thickBot="1" x14ac:dyDescent="0.3">
      <c r="B2116" s="13" t="s">
        <v>47</v>
      </c>
      <c r="C2116" s="39">
        <v>10</v>
      </c>
      <c r="D2116" s="7">
        <v>0</v>
      </c>
      <c r="E2116" s="7">
        <v>0</v>
      </c>
      <c r="F2116" s="7">
        <v>38504</v>
      </c>
      <c r="G2116" s="7">
        <v>38504</v>
      </c>
      <c r="H2116" s="7">
        <v>77010</v>
      </c>
      <c r="I2116" s="7">
        <v>115516</v>
      </c>
      <c r="J2116" s="7">
        <v>152932.54999999999</v>
      </c>
      <c r="K2116" s="24"/>
    </row>
    <row r="2117" spans="2:11" ht="16.5" thickTop="1" thickBot="1" x14ac:dyDescent="0.3">
      <c r="B2117" s="13" t="s">
        <v>48</v>
      </c>
      <c r="C2117" s="39">
        <v>20</v>
      </c>
      <c r="D2117" s="7">
        <v>0</v>
      </c>
      <c r="E2117" s="7">
        <v>0</v>
      </c>
      <c r="F2117" s="7">
        <v>0</v>
      </c>
      <c r="G2117" s="7">
        <v>0</v>
      </c>
      <c r="H2117" s="7">
        <v>0</v>
      </c>
      <c r="I2117" s="7">
        <v>1093.45</v>
      </c>
      <c r="J2117" s="7">
        <v>0</v>
      </c>
      <c r="K2117" s="24"/>
    </row>
    <row r="2118" spans="2:11" ht="16.5" thickTop="1" thickBot="1" x14ac:dyDescent="0.3">
      <c r="B2118" s="13" t="s">
        <v>49</v>
      </c>
      <c r="C2118" s="39">
        <v>30</v>
      </c>
      <c r="D2118" s="7">
        <v>0</v>
      </c>
      <c r="E2118" s="7">
        <v>0</v>
      </c>
      <c r="F2118" s="7">
        <v>38504</v>
      </c>
      <c r="G2118" s="7">
        <v>38504</v>
      </c>
      <c r="H2118" s="7">
        <v>77010</v>
      </c>
      <c r="I2118" s="7">
        <v>114422.55</v>
      </c>
      <c r="J2118" s="7">
        <v>152932.54999999999</v>
      </c>
      <c r="K2118" s="24"/>
    </row>
    <row r="2119" spans="2:11" ht="16.5" thickTop="1" thickBot="1" x14ac:dyDescent="0.3">
      <c r="B2119" s="13" t="s">
        <v>12</v>
      </c>
      <c r="C2119" s="39">
        <v>40</v>
      </c>
      <c r="D2119" s="7">
        <v>0</v>
      </c>
      <c r="E2119" s="7">
        <v>0</v>
      </c>
      <c r="F2119" s="7">
        <v>38504</v>
      </c>
      <c r="G2119" s="7">
        <v>38504</v>
      </c>
      <c r="H2119" s="7">
        <v>77010</v>
      </c>
      <c r="I2119" s="7">
        <v>114422.55</v>
      </c>
      <c r="J2119" s="7">
        <v>152932.54999999999</v>
      </c>
      <c r="K2119" s="24"/>
    </row>
    <row r="2120" spans="2:11" ht="16.5" thickTop="1" thickBot="1" x14ac:dyDescent="0.3">
      <c r="B2120" s="13" t="s">
        <v>50</v>
      </c>
      <c r="C2120" s="39">
        <v>50</v>
      </c>
      <c r="D2120" s="7">
        <v>0</v>
      </c>
      <c r="E2120" s="7">
        <v>0</v>
      </c>
      <c r="F2120" s="7">
        <v>0</v>
      </c>
      <c r="G2120" s="7">
        <v>0</v>
      </c>
      <c r="H2120" s="7">
        <v>0</v>
      </c>
      <c r="I2120" s="7">
        <v>0</v>
      </c>
      <c r="J2120" s="7">
        <v>0</v>
      </c>
      <c r="K2120" s="24"/>
    </row>
    <row r="2121" spans="2:11" ht="16.5" thickTop="1" thickBot="1" x14ac:dyDescent="0.3">
      <c r="B2121" s="11" t="s">
        <v>139</v>
      </c>
      <c r="C2121" s="39"/>
      <c r="D2121" s="7"/>
      <c r="E2121" s="7"/>
      <c r="F2121" s="7"/>
      <c r="G2121" s="7"/>
      <c r="H2121" s="7"/>
      <c r="I2121" s="7"/>
      <c r="J2121" s="7"/>
      <c r="K2121" s="24"/>
    </row>
    <row r="2122" spans="2:11" ht="16.5" thickTop="1" thickBot="1" x14ac:dyDescent="0.3">
      <c r="B2122" s="12" t="s">
        <v>93</v>
      </c>
      <c r="C2122" s="39"/>
      <c r="D2122" s="7"/>
      <c r="E2122" s="7"/>
      <c r="F2122" s="7"/>
      <c r="G2122" s="7"/>
      <c r="H2122" s="7"/>
      <c r="I2122" s="7"/>
      <c r="J2122" s="7"/>
      <c r="K2122" s="24"/>
    </row>
    <row r="2123" spans="2:11" ht="16.5" thickTop="1" thickBot="1" x14ac:dyDescent="0.3">
      <c r="B2123" s="13" t="s">
        <v>47</v>
      </c>
      <c r="C2123" s="39">
        <v>10</v>
      </c>
      <c r="D2123" s="7">
        <v>0</v>
      </c>
      <c r="E2123" s="7">
        <v>0</v>
      </c>
      <c r="F2123" s="7">
        <v>141521</v>
      </c>
      <c r="G2123" s="7">
        <v>235685</v>
      </c>
      <c r="H2123" s="7">
        <v>289724</v>
      </c>
      <c r="I2123" s="7">
        <v>313359.3</v>
      </c>
      <c r="J2123" s="7">
        <v>306550.69</v>
      </c>
      <c r="K2123" s="24"/>
    </row>
    <row r="2124" spans="2:11" ht="16.5" thickTop="1" thickBot="1" x14ac:dyDescent="0.3">
      <c r="B2124" s="13" t="s">
        <v>48</v>
      </c>
      <c r="C2124" s="39">
        <v>20</v>
      </c>
      <c r="D2124" s="7">
        <v>0</v>
      </c>
      <c r="E2124" s="7">
        <v>0</v>
      </c>
      <c r="F2124" s="7">
        <v>0</v>
      </c>
      <c r="G2124" s="7">
        <v>40129</v>
      </c>
      <c r="H2124" s="7">
        <v>70533.7</v>
      </c>
      <c r="I2124" s="7">
        <v>101008.61</v>
      </c>
      <c r="J2124" s="7">
        <v>19630.09</v>
      </c>
      <c r="K2124" s="24"/>
    </row>
    <row r="2125" spans="2:11" ht="16.5" thickTop="1" thickBot="1" x14ac:dyDescent="0.3">
      <c r="B2125" s="13" t="s">
        <v>49</v>
      </c>
      <c r="C2125" s="39">
        <v>30</v>
      </c>
      <c r="D2125" s="7">
        <v>0</v>
      </c>
      <c r="E2125" s="7">
        <v>0</v>
      </c>
      <c r="F2125" s="7">
        <v>141521</v>
      </c>
      <c r="G2125" s="7">
        <v>195556</v>
      </c>
      <c r="H2125" s="7">
        <v>219190.3</v>
      </c>
      <c r="I2125" s="7">
        <v>212350.69</v>
      </c>
      <c r="J2125" s="7">
        <v>286920.59999999998</v>
      </c>
      <c r="K2125" s="24"/>
    </row>
    <row r="2126" spans="2:11" ht="16.5" thickTop="1" thickBot="1" x14ac:dyDescent="0.3">
      <c r="B2126" s="13" t="s">
        <v>12</v>
      </c>
      <c r="C2126" s="39">
        <v>40</v>
      </c>
      <c r="D2126" s="7">
        <v>0</v>
      </c>
      <c r="E2126" s="7">
        <v>0</v>
      </c>
      <c r="F2126" s="7">
        <v>141521</v>
      </c>
      <c r="G2126" s="7">
        <v>195556</v>
      </c>
      <c r="H2126" s="7">
        <v>219190.3</v>
      </c>
      <c r="I2126" s="7">
        <v>212350.69</v>
      </c>
      <c r="J2126" s="7">
        <v>286920.59999999998</v>
      </c>
      <c r="K2126" s="24"/>
    </row>
    <row r="2127" spans="2:11" ht="16.5" thickTop="1" thickBot="1" x14ac:dyDescent="0.3">
      <c r="B2127" s="13" t="s">
        <v>50</v>
      </c>
      <c r="C2127" s="39">
        <v>50</v>
      </c>
      <c r="D2127" s="7">
        <v>0</v>
      </c>
      <c r="E2127" s="7">
        <v>0</v>
      </c>
      <c r="F2127" s="7">
        <v>0</v>
      </c>
      <c r="G2127" s="7">
        <v>0</v>
      </c>
      <c r="H2127" s="7">
        <v>0</v>
      </c>
      <c r="I2127" s="7">
        <v>0</v>
      </c>
      <c r="J2127" s="7">
        <v>0</v>
      </c>
      <c r="K2127" s="24"/>
    </row>
    <row r="2128" spans="2:11" ht="16.5" thickTop="1" thickBot="1" x14ac:dyDescent="0.3">
      <c r="B2128" s="11" t="s">
        <v>151</v>
      </c>
      <c r="C2128" s="39"/>
      <c r="D2128" s="7"/>
      <c r="E2128" s="7"/>
      <c r="F2128" s="7"/>
      <c r="G2128" s="7"/>
      <c r="H2128" s="7"/>
      <c r="I2128" s="7"/>
      <c r="J2128" s="7"/>
      <c r="K2128" s="24"/>
    </row>
    <row r="2129" spans="2:11" ht="16.5" thickTop="1" thickBot="1" x14ac:dyDescent="0.3">
      <c r="B2129" s="12" t="s">
        <v>75</v>
      </c>
      <c r="C2129" s="39"/>
      <c r="D2129" s="7"/>
      <c r="E2129" s="7"/>
      <c r="F2129" s="7"/>
      <c r="G2129" s="7"/>
      <c r="H2129" s="7"/>
      <c r="I2129" s="7"/>
      <c r="J2129" s="7"/>
      <c r="K2129" s="24"/>
    </row>
    <row r="2130" spans="2:11" ht="16.5" thickTop="1" thickBot="1" x14ac:dyDescent="0.3">
      <c r="B2130" s="13" t="s">
        <v>47</v>
      </c>
      <c r="C2130" s="39">
        <v>10</v>
      </c>
      <c r="D2130" s="7">
        <v>0</v>
      </c>
      <c r="E2130" s="7">
        <v>0</v>
      </c>
      <c r="F2130" s="7">
        <v>0</v>
      </c>
      <c r="G2130" s="7">
        <v>348774</v>
      </c>
      <c r="H2130" s="7">
        <v>883344.52</v>
      </c>
      <c r="I2130" s="7">
        <v>932905.94</v>
      </c>
      <c r="J2130" s="7">
        <v>1155503.8999999999</v>
      </c>
      <c r="K2130" s="24"/>
    </row>
    <row r="2131" spans="2:11" ht="16.5" thickTop="1" thickBot="1" x14ac:dyDescent="0.3">
      <c r="B2131" s="13" t="s">
        <v>48</v>
      </c>
      <c r="C2131" s="39">
        <v>20</v>
      </c>
      <c r="D2131" s="7">
        <v>0</v>
      </c>
      <c r="E2131" s="7">
        <v>0</v>
      </c>
      <c r="F2131" s="7">
        <v>0</v>
      </c>
      <c r="G2131" s="7">
        <v>89534.48</v>
      </c>
      <c r="H2131" s="7">
        <v>594845.57999999996</v>
      </c>
      <c r="I2131" s="7">
        <v>564146.04</v>
      </c>
      <c r="J2131" s="7">
        <v>697110.94</v>
      </c>
      <c r="K2131" s="24"/>
    </row>
    <row r="2132" spans="2:11" ht="16.5" thickTop="1" thickBot="1" x14ac:dyDescent="0.3">
      <c r="B2132" s="13" t="s">
        <v>49</v>
      </c>
      <c r="C2132" s="39">
        <v>30</v>
      </c>
      <c r="D2132" s="7">
        <v>0</v>
      </c>
      <c r="E2132" s="7">
        <v>0</v>
      </c>
      <c r="F2132" s="7">
        <v>0</v>
      </c>
      <c r="G2132" s="7">
        <v>259239.52</v>
      </c>
      <c r="H2132" s="7">
        <v>288498.94</v>
      </c>
      <c r="I2132" s="7">
        <v>368759.9</v>
      </c>
      <c r="J2132" s="7">
        <v>458392.96</v>
      </c>
      <c r="K2132" s="24"/>
    </row>
    <row r="2133" spans="2:11" ht="16.5" thickTop="1" thickBot="1" x14ac:dyDescent="0.3">
      <c r="B2133" s="13" t="s">
        <v>12</v>
      </c>
      <c r="C2133" s="39">
        <v>40</v>
      </c>
      <c r="D2133" s="7">
        <v>0</v>
      </c>
      <c r="E2133" s="7">
        <v>0</v>
      </c>
      <c r="F2133" s="7">
        <v>0</v>
      </c>
      <c r="G2133" s="7">
        <v>259239.52</v>
      </c>
      <c r="H2133" s="7">
        <v>288498.94</v>
      </c>
      <c r="I2133" s="7">
        <v>368759.9</v>
      </c>
      <c r="J2133" s="7">
        <v>458392.96</v>
      </c>
      <c r="K2133" s="24"/>
    </row>
    <row r="2134" spans="2:11" ht="16.5" thickTop="1" thickBot="1" x14ac:dyDescent="0.3">
      <c r="B2134" s="13" t="s">
        <v>50</v>
      </c>
      <c r="C2134" s="39">
        <v>50</v>
      </c>
      <c r="D2134" s="7">
        <v>0</v>
      </c>
      <c r="E2134" s="7">
        <v>0</v>
      </c>
      <c r="F2134" s="7">
        <v>0</v>
      </c>
      <c r="G2134" s="7">
        <v>0</v>
      </c>
      <c r="H2134" s="7">
        <v>0</v>
      </c>
      <c r="I2134" s="7">
        <v>0</v>
      </c>
      <c r="J2134" s="7">
        <v>0</v>
      </c>
      <c r="K2134" s="24"/>
    </row>
    <row r="2135" spans="2:11" ht="16.5" thickTop="1" thickBot="1" x14ac:dyDescent="0.3">
      <c r="B2135" s="11" t="s">
        <v>61</v>
      </c>
      <c r="C2135" s="39"/>
      <c r="D2135" s="7"/>
      <c r="E2135" s="7"/>
      <c r="F2135" s="7"/>
      <c r="G2135" s="7"/>
      <c r="H2135" s="7"/>
      <c r="I2135" s="7"/>
      <c r="J2135" s="7"/>
      <c r="K2135" s="24"/>
    </row>
    <row r="2136" spans="2:11" ht="16.5" thickTop="1" thickBot="1" x14ac:dyDescent="0.3">
      <c r="B2136" s="12" t="s">
        <v>63</v>
      </c>
      <c r="C2136" s="39"/>
      <c r="D2136" s="7"/>
      <c r="E2136" s="7"/>
      <c r="F2136" s="7"/>
      <c r="G2136" s="7"/>
      <c r="H2136" s="7"/>
      <c r="I2136" s="7"/>
      <c r="J2136" s="7"/>
      <c r="K2136" s="24"/>
    </row>
    <row r="2137" spans="2:11" ht="16.5" thickTop="1" thickBot="1" x14ac:dyDescent="0.3">
      <c r="B2137" s="13" t="s">
        <v>47</v>
      </c>
      <c r="C2137" s="39">
        <v>10</v>
      </c>
      <c r="D2137" s="7">
        <v>13934764</v>
      </c>
      <c r="E2137" s="7">
        <v>16006350.9</v>
      </c>
      <c r="F2137" s="7">
        <v>16650517.039999999</v>
      </c>
      <c r="G2137" s="7">
        <v>18975497.449999999</v>
      </c>
      <c r="H2137" s="7">
        <v>24595110.780000001</v>
      </c>
      <c r="I2137" s="7">
        <v>22806786.170000002</v>
      </c>
      <c r="J2137" s="7">
        <v>26839925.649999999</v>
      </c>
      <c r="K2137" s="24"/>
    </row>
    <row r="2138" spans="2:11" ht="16.5" thickTop="1" thickBot="1" x14ac:dyDescent="0.3">
      <c r="B2138" s="13" t="s">
        <v>48</v>
      </c>
      <c r="C2138" s="39">
        <v>20</v>
      </c>
      <c r="D2138" s="7">
        <v>9518056.4499999993</v>
      </c>
      <c r="E2138" s="7">
        <v>9899267.8599999994</v>
      </c>
      <c r="F2138" s="7">
        <v>8802767.5899999999</v>
      </c>
      <c r="G2138" s="7">
        <v>10263605.67</v>
      </c>
      <c r="H2138" s="7">
        <v>11218975.609999999</v>
      </c>
      <c r="I2138" s="7">
        <v>13300687.52</v>
      </c>
      <c r="J2138" s="7">
        <v>15006750.35</v>
      </c>
      <c r="K2138" s="24"/>
    </row>
    <row r="2139" spans="2:11" ht="16.5" thickTop="1" thickBot="1" x14ac:dyDescent="0.3">
      <c r="B2139" s="13" t="s">
        <v>49</v>
      </c>
      <c r="C2139" s="39">
        <v>30</v>
      </c>
      <c r="D2139" s="7">
        <v>4416707.55</v>
      </c>
      <c r="E2139" s="7">
        <v>6107083.04</v>
      </c>
      <c r="F2139" s="7">
        <v>7847749.4500000002</v>
      </c>
      <c r="G2139" s="7">
        <v>8711891.7799999993</v>
      </c>
      <c r="H2139" s="7">
        <v>13376135.17</v>
      </c>
      <c r="I2139" s="7">
        <v>9506098.6500000004</v>
      </c>
      <c r="J2139" s="7">
        <v>11833175.300000001</v>
      </c>
      <c r="K2139" s="24"/>
    </row>
    <row r="2140" spans="2:11" ht="16.5" thickTop="1" thickBot="1" x14ac:dyDescent="0.3">
      <c r="B2140" s="13" t="s">
        <v>12</v>
      </c>
      <c r="C2140" s="39">
        <v>40</v>
      </c>
      <c r="D2140" s="7">
        <v>4416707.55</v>
      </c>
      <c r="E2140" s="7">
        <v>6107083.04</v>
      </c>
      <c r="F2140" s="7">
        <v>7847749.4500000002</v>
      </c>
      <c r="G2140" s="7">
        <v>8711891.7799999993</v>
      </c>
      <c r="H2140" s="7">
        <v>13376135.17</v>
      </c>
      <c r="I2140" s="7">
        <v>9506098.6500000004</v>
      </c>
      <c r="J2140" s="7">
        <v>11833175.300000001</v>
      </c>
      <c r="K2140" s="24"/>
    </row>
    <row r="2141" spans="2:11" ht="16.5" thickTop="1" thickBot="1" x14ac:dyDescent="0.3">
      <c r="B2141" s="13" t="s">
        <v>50</v>
      </c>
      <c r="C2141" s="39">
        <v>50</v>
      </c>
      <c r="D2141" s="7">
        <v>0</v>
      </c>
      <c r="E2141" s="7">
        <v>0</v>
      </c>
      <c r="F2141" s="7">
        <v>0</v>
      </c>
      <c r="G2141" s="7">
        <v>0</v>
      </c>
      <c r="H2141" s="7">
        <v>0</v>
      </c>
      <c r="I2141" s="7">
        <v>0</v>
      </c>
      <c r="J2141" s="7">
        <v>0</v>
      </c>
      <c r="K2141" s="24"/>
    </row>
    <row r="2142" spans="2:11" ht="16.5" thickTop="1" thickBot="1" x14ac:dyDescent="0.3">
      <c r="B2142" s="11" t="s">
        <v>2499</v>
      </c>
      <c r="C2142" s="39"/>
      <c r="D2142" s="7"/>
      <c r="E2142" s="7"/>
      <c r="F2142" s="7"/>
      <c r="G2142" s="7"/>
      <c r="H2142" s="7"/>
      <c r="I2142" s="7"/>
      <c r="J2142" s="7"/>
      <c r="K2142" s="24"/>
    </row>
    <row r="2143" spans="2:11" ht="16.5" thickTop="1" thickBot="1" x14ac:dyDescent="0.3">
      <c r="B2143" s="12" t="s">
        <v>79</v>
      </c>
      <c r="C2143" s="39"/>
      <c r="D2143" s="7"/>
      <c r="E2143" s="7"/>
      <c r="F2143" s="7"/>
      <c r="G2143" s="7"/>
      <c r="H2143" s="7"/>
      <c r="I2143" s="7"/>
      <c r="J2143" s="7"/>
      <c r="K2143" s="24"/>
    </row>
    <row r="2144" spans="2:11" ht="16.5" thickTop="1" thickBot="1" x14ac:dyDescent="0.3">
      <c r="B2144" s="13" t="s">
        <v>47</v>
      </c>
      <c r="C2144" s="39">
        <v>10</v>
      </c>
      <c r="D2144" s="7">
        <v>39094</v>
      </c>
      <c r="E2144" s="7">
        <v>35013</v>
      </c>
      <c r="F2144" s="7">
        <v>45011</v>
      </c>
      <c r="G2144" s="7">
        <v>55008</v>
      </c>
      <c r="H2144" s="7">
        <v>0</v>
      </c>
      <c r="I2144" s="7">
        <v>0</v>
      </c>
      <c r="J2144" s="7">
        <v>0</v>
      </c>
      <c r="K2144" s="24"/>
    </row>
    <row r="2145" spans="2:11" ht="16.5" thickTop="1" thickBot="1" x14ac:dyDescent="0.3">
      <c r="B2145" s="13" t="s">
        <v>48</v>
      </c>
      <c r="C2145" s="39">
        <v>20</v>
      </c>
      <c r="D2145" s="7">
        <v>10</v>
      </c>
      <c r="E2145" s="7">
        <v>13</v>
      </c>
      <c r="F2145" s="7">
        <v>11</v>
      </c>
      <c r="G2145" s="7">
        <v>8</v>
      </c>
      <c r="H2145" s="7">
        <v>0</v>
      </c>
      <c r="I2145" s="7">
        <v>0</v>
      </c>
      <c r="J2145" s="7">
        <v>0</v>
      </c>
      <c r="K2145" s="24"/>
    </row>
    <row r="2146" spans="2:11" ht="16.5" thickTop="1" thickBot="1" x14ac:dyDescent="0.3">
      <c r="B2146" s="13" t="s">
        <v>49</v>
      </c>
      <c r="C2146" s="39">
        <v>30</v>
      </c>
      <c r="D2146" s="7">
        <v>39084</v>
      </c>
      <c r="E2146" s="7">
        <v>35000</v>
      </c>
      <c r="F2146" s="7">
        <v>45000</v>
      </c>
      <c r="G2146" s="7">
        <v>55000</v>
      </c>
      <c r="H2146" s="7">
        <v>0</v>
      </c>
      <c r="I2146" s="7">
        <v>0</v>
      </c>
      <c r="J2146" s="7">
        <v>0</v>
      </c>
      <c r="K2146" s="24"/>
    </row>
    <row r="2147" spans="2:11" ht="16.5" thickTop="1" thickBot="1" x14ac:dyDescent="0.3">
      <c r="B2147" s="13" t="s">
        <v>12</v>
      </c>
      <c r="C2147" s="39">
        <v>40</v>
      </c>
      <c r="D2147" s="7">
        <v>39084</v>
      </c>
      <c r="E2147" s="7">
        <v>35000</v>
      </c>
      <c r="F2147" s="7">
        <v>45000</v>
      </c>
      <c r="G2147" s="7">
        <v>55000</v>
      </c>
      <c r="H2147" s="7">
        <v>0</v>
      </c>
      <c r="I2147" s="7">
        <v>0</v>
      </c>
      <c r="J2147" s="7">
        <v>0</v>
      </c>
      <c r="K2147" s="24"/>
    </row>
    <row r="2148" spans="2:11" ht="16.5" thickTop="1" thickBot="1" x14ac:dyDescent="0.3">
      <c r="B2148" s="13" t="s">
        <v>50</v>
      </c>
      <c r="C2148" s="39">
        <v>50</v>
      </c>
      <c r="D2148" s="7">
        <v>0</v>
      </c>
      <c r="E2148" s="7">
        <v>0</v>
      </c>
      <c r="F2148" s="7">
        <v>0</v>
      </c>
      <c r="G2148" s="7">
        <v>0</v>
      </c>
      <c r="H2148" s="7">
        <v>0</v>
      </c>
      <c r="I2148" s="7">
        <v>0</v>
      </c>
      <c r="J2148" s="7">
        <v>0</v>
      </c>
      <c r="K2148" s="24"/>
    </row>
    <row r="2149" spans="2:11" ht="16.5" thickTop="1" thickBot="1" x14ac:dyDescent="0.3">
      <c r="B2149" s="12" t="s">
        <v>93</v>
      </c>
      <c r="C2149" s="39"/>
      <c r="D2149" s="7"/>
      <c r="E2149" s="7"/>
      <c r="F2149" s="7"/>
      <c r="G2149" s="7"/>
      <c r="H2149" s="7"/>
      <c r="I2149" s="7"/>
      <c r="J2149" s="7"/>
      <c r="K2149" s="24"/>
    </row>
    <row r="2150" spans="2:11" ht="16.5" thickTop="1" thickBot="1" x14ac:dyDescent="0.3">
      <c r="B2150" s="13" t="s">
        <v>47</v>
      </c>
      <c r="C2150" s="39">
        <v>10</v>
      </c>
      <c r="D2150" s="7">
        <v>0</v>
      </c>
      <c r="E2150" s="7">
        <v>0</v>
      </c>
      <c r="F2150" s="7">
        <v>0</v>
      </c>
      <c r="G2150" s="7">
        <v>0</v>
      </c>
      <c r="H2150" s="7">
        <v>0</v>
      </c>
      <c r="I2150" s="7">
        <v>377195.25</v>
      </c>
      <c r="J2150" s="7">
        <v>1066651.71</v>
      </c>
      <c r="K2150" s="24"/>
    </row>
    <row r="2151" spans="2:11" ht="16.5" thickTop="1" thickBot="1" x14ac:dyDescent="0.3">
      <c r="B2151" s="13" t="s">
        <v>48</v>
      </c>
      <c r="C2151" s="39">
        <v>20</v>
      </c>
      <c r="D2151" s="7">
        <v>0</v>
      </c>
      <c r="E2151" s="7">
        <v>0</v>
      </c>
      <c r="F2151" s="7">
        <v>0</v>
      </c>
      <c r="G2151" s="7">
        <v>0</v>
      </c>
      <c r="H2151" s="7">
        <v>0</v>
      </c>
      <c r="I2151" s="7">
        <v>1593.54</v>
      </c>
      <c r="J2151" s="7">
        <v>431371.04</v>
      </c>
      <c r="K2151" s="24"/>
    </row>
    <row r="2152" spans="2:11" ht="16.5" thickTop="1" thickBot="1" x14ac:dyDescent="0.3">
      <c r="B2152" s="13" t="s">
        <v>49</v>
      </c>
      <c r="C2152" s="39">
        <v>30</v>
      </c>
      <c r="D2152" s="7">
        <v>0</v>
      </c>
      <c r="E2152" s="7">
        <v>0</v>
      </c>
      <c r="F2152" s="7">
        <v>0</v>
      </c>
      <c r="G2152" s="7">
        <v>0</v>
      </c>
      <c r="H2152" s="7">
        <v>0</v>
      </c>
      <c r="I2152" s="7">
        <v>375601.71</v>
      </c>
      <c r="J2152" s="7">
        <v>635280.67000000004</v>
      </c>
      <c r="K2152" s="24"/>
    </row>
    <row r="2153" spans="2:11" ht="16.5" thickTop="1" thickBot="1" x14ac:dyDescent="0.3">
      <c r="B2153" s="13" t="s">
        <v>12</v>
      </c>
      <c r="C2153" s="39">
        <v>40</v>
      </c>
      <c r="D2153" s="7">
        <v>0</v>
      </c>
      <c r="E2153" s="7">
        <v>0</v>
      </c>
      <c r="F2153" s="7">
        <v>0</v>
      </c>
      <c r="G2153" s="7">
        <v>0</v>
      </c>
      <c r="H2153" s="7">
        <v>0</v>
      </c>
      <c r="I2153" s="7">
        <v>375601.71</v>
      </c>
      <c r="J2153" s="7">
        <v>635280.67000000004</v>
      </c>
      <c r="K2153" s="24"/>
    </row>
    <row r="2154" spans="2:11" ht="16.5" thickTop="1" thickBot="1" x14ac:dyDescent="0.3">
      <c r="B2154" s="13" t="s">
        <v>50</v>
      </c>
      <c r="C2154" s="39">
        <v>50</v>
      </c>
      <c r="D2154" s="7">
        <v>0</v>
      </c>
      <c r="E2154" s="7">
        <v>0</v>
      </c>
      <c r="F2154" s="7">
        <v>0</v>
      </c>
      <c r="G2154" s="7">
        <v>0</v>
      </c>
      <c r="H2154" s="7">
        <v>0</v>
      </c>
      <c r="I2154" s="7">
        <v>0</v>
      </c>
      <c r="J2154" s="7">
        <v>0</v>
      </c>
      <c r="K2154" s="24"/>
    </row>
    <row r="2155" spans="2:11" ht="16.5" thickTop="1" thickBot="1" x14ac:dyDescent="0.3">
      <c r="B2155" s="11" t="s">
        <v>2500</v>
      </c>
      <c r="C2155" s="39"/>
      <c r="D2155" s="7"/>
      <c r="E2155" s="7"/>
      <c r="F2155" s="7"/>
      <c r="G2155" s="7"/>
      <c r="H2155" s="7"/>
      <c r="I2155" s="7"/>
      <c r="J2155" s="7"/>
      <c r="K2155" s="24"/>
    </row>
    <row r="2156" spans="2:11" ht="16.5" thickTop="1" thickBot="1" x14ac:dyDescent="0.3">
      <c r="B2156" s="12" t="s">
        <v>220</v>
      </c>
      <c r="C2156" s="39"/>
      <c r="D2156" s="7"/>
      <c r="E2156" s="7"/>
      <c r="F2156" s="7"/>
      <c r="G2156" s="7"/>
      <c r="H2156" s="7"/>
      <c r="I2156" s="7"/>
      <c r="J2156" s="7"/>
      <c r="K2156" s="24"/>
    </row>
    <row r="2157" spans="2:11" ht="16.5" thickTop="1" thickBot="1" x14ac:dyDescent="0.3">
      <c r="B2157" s="13" t="s">
        <v>47</v>
      </c>
      <c r="C2157" s="39">
        <v>10</v>
      </c>
      <c r="D2157" s="7">
        <v>0</v>
      </c>
      <c r="E2157" s="7">
        <v>0</v>
      </c>
      <c r="F2157" s="7">
        <v>0</v>
      </c>
      <c r="G2157" s="7">
        <v>0</v>
      </c>
      <c r="H2157" s="7">
        <v>0</v>
      </c>
      <c r="I2157" s="7">
        <v>5700114.2800000003</v>
      </c>
      <c r="J2157" s="7">
        <v>23402673.66</v>
      </c>
      <c r="K2157" s="24"/>
    </row>
    <row r="2158" spans="2:11" ht="16.5" thickTop="1" thickBot="1" x14ac:dyDescent="0.3">
      <c r="B2158" s="13" t="s">
        <v>48</v>
      </c>
      <c r="C2158" s="39">
        <v>20</v>
      </c>
      <c r="D2158" s="7">
        <v>0</v>
      </c>
      <c r="E2158" s="7">
        <v>0</v>
      </c>
      <c r="F2158" s="7">
        <v>0</v>
      </c>
      <c r="G2158" s="7">
        <v>0</v>
      </c>
      <c r="H2158" s="7">
        <v>0</v>
      </c>
      <c r="I2158" s="7">
        <v>2260500.62</v>
      </c>
      <c r="J2158" s="7">
        <v>4209703.6500000004</v>
      </c>
      <c r="K2158" s="24"/>
    </row>
    <row r="2159" spans="2:11" ht="16.5" thickTop="1" thickBot="1" x14ac:dyDescent="0.3">
      <c r="B2159" s="13" t="s">
        <v>49</v>
      </c>
      <c r="C2159" s="39">
        <v>30</v>
      </c>
      <c r="D2159" s="7">
        <v>0</v>
      </c>
      <c r="E2159" s="7">
        <v>0</v>
      </c>
      <c r="F2159" s="7">
        <v>0</v>
      </c>
      <c r="G2159" s="7">
        <v>0</v>
      </c>
      <c r="H2159" s="7">
        <v>0</v>
      </c>
      <c r="I2159" s="7">
        <v>3439613.66</v>
      </c>
      <c r="J2159" s="7">
        <v>19192970.010000002</v>
      </c>
      <c r="K2159" s="24"/>
    </row>
    <row r="2160" spans="2:11" ht="16.5" thickTop="1" thickBot="1" x14ac:dyDescent="0.3">
      <c r="B2160" s="13" t="s">
        <v>12</v>
      </c>
      <c r="C2160" s="39">
        <v>40</v>
      </c>
      <c r="D2160" s="7">
        <v>0</v>
      </c>
      <c r="E2160" s="7">
        <v>0</v>
      </c>
      <c r="F2160" s="7">
        <v>0</v>
      </c>
      <c r="G2160" s="7">
        <v>0</v>
      </c>
      <c r="H2160" s="7">
        <v>0</v>
      </c>
      <c r="I2160" s="7">
        <v>3439613.66</v>
      </c>
      <c r="J2160" s="7">
        <v>19192970.010000002</v>
      </c>
      <c r="K2160" s="24"/>
    </row>
    <row r="2161" spans="2:11" ht="16.5" thickTop="1" thickBot="1" x14ac:dyDescent="0.3">
      <c r="B2161" s="13" t="s">
        <v>50</v>
      </c>
      <c r="C2161" s="39">
        <v>50</v>
      </c>
      <c r="D2161" s="7">
        <v>0</v>
      </c>
      <c r="E2161" s="7">
        <v>0</v>
      </c>
      <c r="F2161" s="7">
        <v>0</v>
      </c>
      <c r="G2161" s="7">
        <v>0</v>
      </c>
      <c r="H2161" s="7">
        <v>0</v>
      </c>
      <c r="I2161" s="7">
        <v>0</v>
      </c>
      <c r="J2161" s="7">
        <v>0</v>
      </c>
      <c r="K2161" s="24"/>
    </row>
    <row r="2162" spans="2:11" ht="16.5" thickTop="1" thickBot="1" x14ac:dyDescent="0.3">
      <c r="B2162" s="10" t="s">
        <v>710</v>
      </c>
      <c r="C2162" s="39"/>
      <c r="D2162" s="7"/>
      <c r="E2162" s="7"/>
      <c r="F2162" s="7"/>
      <c r="G2162" s="7"/>
      <c r="H2162" s="7"/>
      <c r="I2162" s="7"/>
      <c r="J2162" s="7"/>
      <c r="K2162" s="24"/>
    </row>
    <row r="2163" spans="2:11" ht="16.5" thickTop="1" thickBot="1" x14ac:dyDescent="0.3">
      <c r="B2163" s="11" t="s">
        <v>713</v>
      </c>
      <c r="C2163" s="39"/>
      <c r="D2163" s="7"/>
      <c r="E2163" s="7"/>
      <c r="F2163" s="7"/>
      <c r="G2163" s="7"/>
      <c r="H2163" s="7"/>
      <c r="I2163" s="7"/>
      <c r="J2163" s="7"/>
      <c r="K2163" s="24"/>
    </row>
    <row r="2164" spans="2:11" ht="16.5" thickTop="1" thickBot="1" x14ac:dyDescent="0.3">
      <c r="B2164" s="12" t="s">
        <v>223</v>
      </c>
      <c r="C2164" s="39"/>
      <c r="D2164" s="7"/>
      <c r="E2164" s="7"/>
      <c r="F2164" s="7"/>
      <c r="G2164" s="7"/>
      <c r="H2164" s="7"/>
      <c r="I2164" s="7"/>
      <c r="J2164" s="7"/>
      <c r="K2164" s="24"/>
    </row>
    <row r="2165" spans="2:11" ht="16.5" thickTop="1" thickBot="1" x14ac:dyDescent="0.3">
      <c r="B2165" s="13" t="s">
        <v>47</v>
      </c>
      <c r="C2165" s="39">
        <v>10</v>
      </c>
      <c r="D2165" s="7">
        <v>699521</v>
      </c>
      <c r="E2165" s="7">
        <v>762088</v>
      </c>
      <c r="F2165" s="7">
        <v>663250</v>
      </c>
      <c r="G2165" s="7">
        <v>818799.01</v>
      </c>
      <c r="H2165" s="7">
        <v>719521.93</v>
      </c>
      <c r="I2165" s="7">
        <v>1323092.67</v>
      </c>
      <c r="J2165" s="7">
        <v>1506862.7</v>
      </c>
      <c r="K2165" s="24"/>
    </row>
    <row r="2166" spans="2:11" ht="16.5" thickTop="1" thickBot="1" x14ac:dyDescent="0.3">
      <c r="B2166" s="13" t="s">
        <v>48</v>
      </c>
      <c r="C2166" s="39">
        <v>20</v>
      </c>
      <c r="D2166" s="7">
        <v>574037</v>
      </c>
      <c r="E2166" s="7">
        <v>587714.12</v>
      </c>
      <c r="F2166" s="7">
        <v>587264.23</v>
      </c>
      <c r="G2166" s="7">
        <v>702632.08</v>
      </c>
      <c r="H2166" s="7">
        <v>625814.26</v>
      </c>
      <c r="I2166" s="7">
        <v>772736.97</v>
      </c>
      <c r="J2166" s="7">
        <v>800613.43</v>
      </c>
      <c r="K2166" s="24"/>
    </row>
    <row r="2167" spans="2:11" ht="16.5" thickTop="1" thickBot="1" x14ac:dyDescent="0.3">
      <c r="B2167" s="13" t="s">
        <v>49</v>
      </c>
      <c r="C2167" s="39">
        <v>30</v>
      </c>
      <c r="D2167" s="7">
        <v>125484</v>
      </c>
      <c r="E2167" s="7">
        <v>174373.88</v>
      </c>
      <c r="F2167" s="7">
        <v>75985.77</v>
      </c>
      <c r="G2167" s="7">
        <v>116166.93</v>
      </c>
      <c r="H2167" s="7">
        <v>93707.67</v>
      </c>
      <c r="I2167" s="7">
        <v>550355.69999999995</v>
      </c>
      <c r="J2167" s="7">
        <v>706249.27</v>
      </c>
      <c r="K2167" s="24"/>
    </row>
    <row r="2168" spans="2:11" ht="16.5" thickTop="1" thickBot="1" x14ac:dyDescent="0.3">
      <c r="B2168" s="13" t="s">
        <v>12</v>
      </c>
      <c r="C2168" s="39">
        <v>40</v>
      </c>
      <c r="D2168" s="7">
        <v>0</v>
      </c>
      <c r="E2168" s="7">
        <v>0</v>
      </c>
      <c r="F2168" s="7">
        <v>0</v>
      </c>
      <c r="G2168" s="7">
        <v>0</v>
      </c>
      <c r="H2168" s="7">
        <v>0</v>
      </c>
      <c r="I2168" s="7">
        <v>0</v>
      </c>
      <c r="J2168" s="7">
        <v>0</v>
      </c>
      <c r="K2168" s="24"/>
    </row>
    <row r="2169" spans="2:11" ht="16.5" thickTop="1" thickBot="1" x14ac:dyDescent="0.3">
      <c r="B2169" s="13" t="s">
        <v>50</v>
      </c>
      <c r="C2169" s="39">
        <v>50</v>
      </c>
      <c r="D2169" s="7">
        <v>125484</v>
      </c>
      <c r="E2169" s="7">
        <v>174373.88</v>
      </c>
      <c r="F2169" s="7">
        <v>75985.77</v>
      </c>
      <c r="G2169" s="7">
        <v>116166.93</v>
      </c>
      <c r="H2169" s="7">
        <v>93707.67</v>
      </c>
      <c r="I2169" s="7">
        <v>550355.69999999995</v>
      </c>
      <c r="J2169" s="7">
        <v>706249.27</v>
      </c>
      <c r="K2169" s="24"/>
    </row>
    <row r="2170" spans="2:11" ht="16.5" thickTop="1" thickBot="1" x14ac:dyDescent="0.3">
      <c r="B2170" s="11" t="s">
        <v>716</v>
      </c>
      <c r="C2170" s="39"/>
      <c r="D2170" s="7"/>
      <c r="E2170" s="7"/>
      <c r="F2170" s="7"/>
      <c r="G2170" s="7"/>
      <c r="H2170" s="7"/>
      <c r="I2170" s="7"/>
      <c r="J2170" s="7"/>
      <c r="K2170" s="24"/>
    </row>
    <row r="2171" spans="2:11" ht="16.5" thickTop="1" thickBot="1" x14ac:dyDescent="0.3">
      <c r="B2171" s="12" t="s">
        <v>718</v>
      </c>
      <c r="C2171" s="39"/>
      <c r="D2171" s="7"/>
      <c r="E2171" s="7"/>
      <c r="F2171" s="7"/>
      <c r="G2171" s="7"/>
      <c r="H2171" s="7"/>
      <c r="I2171" s="7"/>
      <c r="J2171" s="7"/>
      <c r="K2171" s="24"/>
    </row>
    <row r="2172" spans="2:11" ht="16.5" thickTop="1" thickBot="1" x14ac:dyDescent="0.3">
      <c r="B2172" s="13" t="s">
        <v>47</v>
      </c>
      <c r="C2172" s="39">
        <v>10</v>
      </c>
      <c r="D2172" s="7">
        <v>13696384</v>
      </c>
      <c r="E2172" s="7">
        <v>13796384</v>
      </c>
      <c r="F2172" s="7">
        <v>19007548</v>
      </c>
      <c r="G2172" s="7">
        <v>20850122</v>
      </c>
      <c r="H2172" s="7">
        <v>26345534.460000001</v>
      </c>
      <c r="I2172" s="7">
        <v>127711066.90000001</v>
      </c>
      <c r="J2172" s="7">
        <v>60735783</v>
      </c>
      <c r="K2172" s="24"/>
    </row>
    <row r="2173" spans="2:11" ht="16.5" thickTop="1" thickBot="1" x14ac:dyDescent="0.3">
      <c r="B2173" s="13" t="s">
        <v>48</v>
      </c>
      <c r="C2173" s="39">
        <v>20</v>
      </c>
      <c r="D2173" s="7">
        <v>13681028.99</v>
      </c>
      <c r="E2173" s="7">
        <v>13782764.949999999</v>
      </c>
      <c r="F2173" s="7">
        <v>18881993.780000001</v>
      </c>
      <c r="G2173" s="7">
        <v>20794794.940000001</v>
      </c>
      <c r="H2173" s="7">
        <v>26205389.559999999</v>
      </c>
      <c r="I2173" s="7">
        <v>127560578.26000001</v>
      </c>
      <c r="J2173" s="7">
        <v>59440314.109999999</v>
      </c>
      <c r="K2173" s="24"/>
    </row>
    <row r="2174" spans="2:11" ht="16.5" thickTop="1" thickBot="1" x14ac:dyDescent="0.3">
      <c r="B2174" s="13" t="s">
        <v>49</v>
      </c>
      <c r="C2174" s="39">
        <v>30</v>
      </c>
      <c r="D2174" s="7">
        <v>15355.01</v>
      </c>
      <c r="E2174" s="7">
        <v>13619.05</v>
      </c>
      <c r="F2174" s="7">
        <v>125554.22</v>
      </c>
      <c r="G2174" s="7">
        <v>55327.06</v>
      </c>
      <c r="H2174" s="7">
        <v>140144.9</v>
      </c>
      <c r="I2174" s="7">
        <v>150488.64000000001</v>
      </c>
      <c r="J2174" s="7">
        <v>1295468.8899999999</v>
      </c>
      <c r="K2174" s="24"/>
    </row>
    <row r="2175" spans="2:11" ht="16.5" thickTop="1" thickBot="1" x14ac:dyDescent="0.3">
      <c r="B2175" s="13" t="s">
        <v>12</v>
      </c>
      <c r="C2175" s="39">
        <v>40</v>
      </c>
      <c r="D2175" s="7">
        <v>0</v>
      </c>
      <c r="E2175" s="7">
        <v>0</v>
      </c>
      <c r="F2175" s="7">
        <v>0</v>
      </c>
      <c r="G2175" s="7">
        <v>0</v>
      </c>
      <c r="H2175" s="7">
        <v>0</v>
      </c>
      <c r="I2175" s="7">
        <v>0</v>
      </c>
      <c r="J2175" s="7">
        <v>0</v>
      </c>
      <c r="K2175" s="24"/>
    </row>
    <row r="2176" spans="2:11" ht="16.5" thickTop="1" thickBot="1" x14ac:dyDescent="0.3">
      <c r="B2176" s="13" t="s">
        <v>50</v>
      </c>
      <c r="C2176" s="39">
        <v>50</v>
      </c>
      <c r="D2176" s="7">
        <v>15355.01</v>
      </c>
      <c r="E2176" s="7">
        <v>13619.05</v>
      </c>
      <c r="F2176" s="7">
        <v>125554.22</v>
      </c>
      <c r="G2176" s="7">
        <v>55327.06</v>
      </c>
      <c r="H2176" s="7">
        <v>140144.9</v>
      </c>
      <c r="I2176" s="7">
        <v>150488.64000000001</v>
      </c>
      <c r="J2176" s="7">
        <v>1295468.8899999999</v>
      </c>
      <c r="K2176" s="24"/>
    </row>
    <row r="2177" spans="2:11" ht="16.5" thickTop="1" thickBot="1" x14ac:dyDescent="0.3">
      <c r="B2177" s="12" t="s">
        <v>720</v>
      </c>
      <c r="C2177" s="39"/>
      <c r="D2177" s="7"/>
      <c r="E2177" s="7"/>
      <c r="F2177" s="7"/>
      <c r="G2177" s="7"/>
      <c r="H2177" s="7"/>
      <c r="I2177" s="7"/>
      <c r="J2177" s="7"/>
      <c r="K2177" s="24"/>
    </row>
    <row r="2178" spans="2:11" ht="16.5" thickTop="1" thickBot="1" x14ac:dyDescent="0.3">
      <c r="B2178" s="13" t="s">
        <v>47</v>
      </c>
      <c r="C2178" s="39">
        <v>10</v>
      </c>
      <c r="D2178" s="7">
        <v>23855045</v>
      </c>
      <c r="E2178" s="7">
        <v>24116542</v>
      </c>
      <c r="F2178" s="7">
        <v>28189144</v>
      </c>
      <c r="G2178" s="7">
        <v>40450346</v>
      </c>
      <c r="H2178" s="7">
        <v>61185651.119999997</v>
      </c>
      <c r="I2178" s="7">
        <v>61394983.149999999</v>
      </c>
      <c r="J2178" s="7">
        <v>63166768.18</v>
      </c>
      <c r="K2178" s="24"/>
    </row>
    <row r="2179" spans="2:11" ht="16.5" thickTop="1" thickBot="1" x14ac:dyDescent="0.3">
      <c r="B2179" s="13" t="s">
        <v>48</v>
      </c>
      <c r="C2179" s="39">
        <v>20</v>
      </c>
      <c r="D2179" s="7">
        <v>23755045</v>
      </c>
      <c r="E2179" s="7">
        <v>23694317.43</v>
      </c>
      <c r="F2179" s="7">
        <v>28027533</v>
      </c>
      <c r="G2179" s="7">
        <v>32398689.789999999</v>
      </c>
      <c r="H2179" s="7">
        <v>37609382.969999999</v>
      </c>
      <c r="I2179" s="7">
        <v>40375725.030000001</v>
      </c>
      <c r="J2179" s="7">
        <v>44875935.5</v>
      </c>
      <c r="K2179" s="24"/>
    </row>
    <row r="2180" spans="2:11" ht="16.5" thickTop="1" thickBot="1" x14ac:dyDescent="0.3">
      <c r="B2180" s="13" t="s">
        <v>49</v>
      </c>
      <c r="C2180" s="39">
        <v>30</v>
      </c>
      <c r="D2180" s="7">
        <v>100000</v>
      </c>
      <c r="E2180" s="7">
        <v>422224.57</v>
      </c>
      <c r="F2180" s="7">
        <v>161611</v>
      </c>
      <c r="G2180" s="7">
        <v>8051656.21</v>
      </c>
      <c r="H2180" s="7">
        <v>23576268.149999999</v>
      </c>
      <c r="I2180" s="7">
        <v>21019258.120000001</v>
      </c>
      <c r="J2180" s="7">
        <v>18290832.68</v>
      </c>
      <c r="K2180" s="24"/>
    </row>
    <row r="2181" spans="2:11" ht="16.5" thickTop="1" thickBot="1" x14ac:dyDescent="0.3">
      <c r="B2181" s="13" t="s">
        <v>12</v>
      </c>
      <c r="C2181" s="39">
        <v>40</v>
      </c>
      <c r="D2181" s="7">
        <v>0</v>
      </c>
      <c r="E2181" s="7">
        <v>0</v>
      </c>
      <c r="F2181" s="7">
        <v>0</v>
      </c>
      <c r="G2181" s="7">
        <v>102500.46</v>
      </c>
      <c r="H2181" s="7">
        <v>0</v>
      </c>
      <c r="I2181" s="7">
        <v>3712942</v>
      </c>
      <c r="J2181" s="7">
        <v>1388796</v>
      </c>
      <c r="K2181" s="24"/>
    </row>
    <row r="2182" spans="2:11" ht="16.5" thickTop="1" thickBot="1" x14ac:dyDescent="0.3">
      <c r="B2182" s="13" t="s">
        <v>50</v>
      </c>
      <c r="C2182" s="39">
        <v>50</v>
      </c>
      <c r="D2182" s="7">
        <v>100000</v>
      </c>
      <c r="E2182" s="7">
        <v>422224.57</v>
      </c>
      <c r="F2182" s="7">
        <v>161611</v>
      </c>
      <c r="G2182" s="7">
        <v>7949155.75</v>
      </c>
      <c r="H2182" s="7">
        <v>23576268.149999999</v>
      </c>
      <c r="I2182" s="7">
        <v>17306316.120000001</v>
      </c>
      <c r="J2182" s="7">
        <v>16902036.68</v>
      </c>
      <c r="K2182" s="24"/>
    </row>
    <row r="2183" spans="2:11" ht="16.5" thickTop="1" thickBot="1" x14ac:dyDescent="0.3">
      <c r="B2183" s="12" t="s">
        <v>327</v>
      </c>
      <c r="C2183" s="39"/>
      <c r="D2183" s="7"/>
      <c r="E2183" s="7"/>
      <c r="F2183" s="7"/>
      <c r="G2183" s="7"/>
      <c r="H2183" s="7"/>
      <c r="I2183" s="7"/>
      <c r="J2183" s="7"/>
      <c r="K2183" s="24"/>
    </row>
    <row r="2184" spans="2:11" ht="16.5" thickTop="1" thickBot="1" x14ac:dyDescent="0.3">
      <c r="B2184" s="13" t="s">
        <v>47</v>
      </c>
      <c r="C2184" s="39">
        <v>10</v>
      </c>
      <c r="D2184" s="7">
        <v>10199513</v>
      </c>
      <c r="E2184" s="7">
        <v>11232543</v>
      </c>
      <c r="F2184" s="7">
        <v>9673731</v>
      </c>
      <c r="G2184" s="7">
        <v>10137327</v>
      </c>
      <c r="H2184" s="7">
        <v>11374352</v>
      </c>
      <c r="I2184" s="7">
        <v>12292747</v>
      </c>
      <c r="J2184" s="7">
        <v>13629395.41</v>
      </c>
      <c r="K2184" s="24"/>
    </row>
    <row r="2185" spans="2:11" ht="16.5" thickTop="1" thickBot="1" x14ac:dyDescent="0.3">
      <c r="B2185" s="13" t="s">
        <v>48</v>
      </c>
      <c r="C2185" s="39">
        <v>20</v>
      </c>
      <c r="D2185" s="7">
        <v>10199513</v>
      </c>
      <c r="E2185" s="7">
        <v>11215682.130000001</v>
      </c>
      <c r="F2185" s="7">
        <v>9673731</v>
      </c>
      <c r="G2185" s="7">
        <v>10137327</v>
      </c>
      <c r="H2185" s="7">
        <v>11374352</v>
      </c>
      <c r="I2185" s="7">
        <v>12263275.41</v>
      </c>
      <c r="J2185" s="7">
        <v>13629279</v>
      </c>
      <c r="K2185" s="24"/>
    </row>
    <row r="2186" spans="2:11" ht="16.5" thickTop="1" thickBot="1" x14ac:dyDescent="0.3">
      <c r="B2186" s="13" t="s">
        <v>49</v>
      </c>
      <c r="C2186" s="39">
        <v>30</v>
      </c>
      <c r="D2186" s="7">
        <v>0</v>
      </c>
      <c r="E2186" s="7">
        <v>16860.87</v>
      </c>
      <c r="F2186" s="7">
        <v>0</v>
      </c>
      <c r="G2186" s="7">
        <v>0</v>
      </c>
      <c r="H2186" s="7">
        <v>0</v>
      </c>
      <c r="I2186" s="7">
        <v>29471.59</v>
      </c>
      <c r="J2186" s="7">
        <v>116.41</v>
      </c>
      <c r="K2186" s="24"/>
    </row>
    <row r="2187" spans="2:11" ht="16.5" thickTop="1" thickBot="1" x14ac:dyDescent="0.3">
      <c r="B2187" s="13" t="s">
        <v>12</v>
      </c>
      <c r="C2187" s="39">
        <v>40</v>
      </c>
      <c r="D2187" s="7">
        <v>0</v>
      </c>
      <c r="E2187" s="7">
        <v>0</v>
      </c>
      <c r="F2187" s="7">
        <v>0</v>
      </c>
      <c r="G2187" s="7">
        <v>0</v>
      </c>
      <c r="H2187" s="7">
        <v>0</v>
      </c>
      <c r="I2187" s="7">
        <v>0</v>
      </c>
      <c r="J2187" s="7">
        <v>0</v>
      </c>
      <c r="K2187" s="24"/>
    </row>
    <row r="2188" spans="2:11" ht="16.5" thickTop="1" thickBot="1" x14ac:dyDescent="0.3">
      <c r="B2188" s="13" t="s">
        <v>50</v>
      </c>
      <c r="C2188" s="39">
        <v>50</v>
      </c>
      <c r="D2188" s="7">
        <v>0</v>
      </c>
      <c r="E2188" s="7">
        <v>16860.87</v>
      </c>
      <c r="F2188" s="7">
        <v>0</v>
      </c>
      <c r="G2188" s="7">
        <v>0</v>
      </c>
      <c r="H2188" s="7">
        <v>0</v>
      </c>
      <c r="I2188" s="7">
        <v>29471.59</v>
      </c>
      <c r="J2188" s="7">
        <v>116.41</v>
      </c>
      <c r="K2188" s="24"/>
    </row>
    <row r="2189" spans="2:11" ht="16.5" thickTop="1" thickBot="1" x14ac:dyDescent="0.3">
      <c r="B2189" s="11" t="s">
        <v>742</v>
      </c>
      <c r="C2189" s="39"/>
      <c r="D2189" s="7"/>
      <c r="E2189" s="7"/>
      <c r="F2189" s="7"/>
      <c r="G2189" s="7"/>
      <c r="H2189" s="7"/>
      <c r="I2189" s="7"/>
      <c r="J2189" s="7"/>
      <c r="K2189" s="24"/>
    </row>
    <row r="2190" spans="2:11" ht="16.5" thickTop="1" thickBot="1" x14ac:dyDescent="0.3">
      <c r="B2190" s="12" t="s">
        <v>744</v>
      </c>
      <c r="C2190" s="39"/>
      <c r="D2190" s="7"/>
      <c r="E2190" s="7"/>
      <c r="F2190" s="7"/>
      <c r="G2190" s="7"/>
      <c r="H2190" s="7"/>
      <c r="I2190" s="7"/>
      <c r="J2190" s="7"/>
      <c r="K2190" s="24"/>
    </row>
    <row r="2191" spans="2:11" ht="16.5" thickTop="1" thickBot="1" x14ac:dyDescent="0.3">
      <c r="B2191" s="13" t="s">
        <v>47</v>
      </c>
      <c r="C2191" s="39">
        <v>10</v>
      </c>
      <c r="D2191" s="7">
        <v>10021398</v>
      </c>
      <c r="E2191" s="7">
        <v>11951271.08</v>
      </c>
      <c r="F2191" s="7">
        <v>11966889.09</v>
      </c>
      <c r="G2191" s="7">
        <v>12681291.82</v>
      </c>
      <c r="H2191" s="7">
        <v>14120449.470000001</v>
      </c>
      <c r="I2191" s="7">
        <v>15295109.32</v>
      </c>
      <c r="J2191" s="7">
        <v>21210192.649999999</v>
      </c>
      <c r="K2191" s="24"/>
    </row>
    <row r="2192" spans="2:11" ht="16.5" thickTop="1" thickBot="1" x14ac:dyDescent="0.3">
      <c r="B2192" s="13" t="s">
        <v>48</v>
      </c>
      <c r="C2192" s="39">
        <v>20</v>
      </c>
      <c r="D2192" s="7">
        <v>9708312.9199999999</v>
      </c>
      <c r="E2192" s="7">
        <v>11740102.199999999</v>
      </c>
      <c r="F2192" s="7">
        <v>11425636.27</v>
      </c>
      <c r="G2192" s="7">
        <v>12253262.92</v>
      </c>
      <c r="H2192" s="7">
        <v>12457519.85</v>
      </c>
      <c r="I2192" s="7">
        <v>12543126.76</v>
      </c>
      <c r="J2192" s="7">
        <v>11930345.1</v>
      </c>
      <c r="K2192" s="24"/>
    </row>
    <row r="2193" spans="2:11" ht="16.5" thickTop="1" thickBot="1" x14ac:dyDescent="0.3">
      <c r="B2193" s="13" t="s">
        <v>49</v>
      </c>
      <c r="C2193" s="39">
        <v>30</v>
      </c>
      <c r="D2193" s="7">
        <v>313085.08</v>
      </c>
      <c r="E2193" s="7">
        <v>211168.88</v>
      </c>
      <c r="F2193" s="7">
        <v>541252.81999999995</v>
      </c>
      <c r="G2193" s="7">
        <v>428028.9</v>
      </c>
      <c r="H2193" s="7">
        <v>1662929.62</v>
      </c>
      <c r="I2193" s="7">
        <v>2751982.56</v>
      </c>
      <c r="J2193" s="7">
        <v>9279847.5500000007</v>
      </c>
      <c r="K2193" s="24"/>
    </row>
    <row r="2194" spans="2:11" ht="16.5" thickTop="1" thickBot="1" x14ac:dyDescent="0.3">
      <c r="B2194" s="13" t="s">
        <v>12</v>
      </c>
      <c r="C2194" s="39">
        <v>40</v>
      </c>
      <c r="D2194" s="7">
        <v>308008.08</v>
      </c>
      <c r="E2194" s="7">
        <v>206740.32</v>
      </c>
      <c r="F2194" s="7">
        <v>536211.81999999995</v>
      </c>
      <c r="G2194" s="7">
        <v>423654.32</v>
      </c>
      <c r="H2194" s="7">
        <v>1476154.32</v>
      </c>
      <c r="I2194" s="7">
        <v>2747295.56</v>
      </c>
      <c r="J2194" s="7">
        <v>8484114.1699999999</v>
      </c>
      <c r="K2194" s="24"/>
    </row>
    <row r="2195" spans="2:11" ht="16.5" thickTop="1" thickBot="1" x14ac:dyDescent="0.3">
      <c r="B2195" s="13" t="s">
        <v>50</v>
      </c>
      <c r="C2195" s="39">
        <v>50</v>
      </c>
      <c r="D2195" s="7">
        <v>5077</v>
      </c>
      <c r="E2195" s="7">
        <v>4428.5600000000004</v>
      </c>
      <c r="F2195" s="7">
        <v>5041</v>
      </c>
      <c r="G2195" s="7">
        <v>4374.58</v>
      </c>
      <c r="H2195" s="7">
        <v>186775.3</v>
      </c>
      <c r="I2195" s="7">
        <v>4687</v>
      </c>
      <c r="J2195" s="7">
        <v>795733.38000000082</v>
      </c>
      <c r="K2195" s="24"/>
    </row>
    <row r="2196" spans="2:11" ht="16.5" thickTop="1" thickBot="1" x14ac:dyDescent="0.3">
      <c r="B2196" s="12" t="s">
        <v>746</v>
      </c>
      <c r="C2196" s="39"/>
      <c r="D2196" s="7"/>
      <c r="E2196" s="7"/>
      <c r="F2196" s="7"/>
      <c r="G2196" s="7"/>
      <c r="H2196" s="7"/>
      <c r="I2196" s="7"/>
      <c r="J2196" s="7"/>
      <c r="K2196" s="24"/>
    </row>
    <row r="2197" spans="2:11" ht="16.5" thickTop="1" thickBot="1" x14ac:dyDescent="0.3">
      <c r="B2197" s="13" t="s">
        <v>47</v>
      </c>
      <c r="C2197" s="39">
        <v>10</v>
      </c>
      <c r="D2197" s="7">
        <v>1940641</v>
      </c>
      <c r="E2197" s="7">
        <v>1941012</v>
      </c>
      <c r="F2197" s="7">
        <v>1915733.31</v>
      </c>
      <c r="G2197" s="7">
        <v>1759151</v>
      </c>
      <c r="H2197" s="7">
        <v>5837302</v>
      </c>
      <c r="I2197" s="7">
        <v>3381518.26</v>
      </c>
      <c r="J2197" s="7">
        <v>2153590.41</v>
      </c>
      <c r="K2197" s="24"/>
    </row>
    <row r="2198" spans="2:11" ht="16.5" thickTop="1" thickBot="1" x14ac:dyDescent="0.3">
      <c r="B2198" s="13" t="s">
        <v>48</v>
      </c>
      <c r="C2198" s="39">
        <v>20</v>
      </c>
      <c r="D2198" s="7">
        <v>1909641</v>
      </c>
      <c r="E2198" s="7">
        <v>1618312</v>
      </c>
      <c r="F2198" s="7">
        <v>1915733.31</v>
      </c>
      <c r="G2198" s="7">
        <v>1751449.73</v>
      </c>
      <c r="H2198" s="7">
        <v>1358855.74</v>
      </c>
      <c r="I2198" s="7">
        <v>2737272.98</v>
      </c>
      <c r="J2198" s="7">
        <v>1267560.6499999999</v>
      </c>
      <c r="K2198" s="24"/>
    </row>
    <row r="2199" spans="2:11" ht="16.5" thickTop="1" thickBot="1" x14ac:dyDescent="0.3">
      <c r="B2199" s="13" t="s">
        <v>49</v>
      </c>
      <c r="C2199" s="39">
        <v>30</v>
      </c>
      <c r="D2199" s="7">
        <v>31000</v>
      </c>
      <c r="E2199" s="7">
        <v>322700</v>
      </c>
      <c r="F2199" s="7">
        <v>0</v>
      </c>
      <c r="G2199" s="7">
        <v>7701.27</v>
      </c>
      <c r="H2199" s="7">
        <v>4478446.26</v>
      </c>
      <c r="I2199" s="7">
        <v>644245.28</v>
      </c>
      <c r="J2199" s="7">
        <v>886029.76</v>
      </c>
      <c r="K2199" s="24"/>
    </row>
    <row r="2200" spans="2:11" ht="16.5" thickTop="1" thickBot="1" x14ac:dyDescent="0.3">
      <c r="B2200" s="13" t="s">
        <v>12</v>
      </c>
      <c r="C2200" s="39">
        <v>40</v>
      </c>
      <c r="D2200" s="7">
        <v>0</v>
      </c>
      <c r="E2200" s="7">
        <v>0</v>
      </c>
      <c r="F2200" s="7">
        <v>0</v>
      </c>
      <c r="G2200" s="7">
        <v>0</v>
      </c>
      <c r="H2200" s="7">
        <v>0</v>
      </c>
      <c r="I2200" s="7">
        <v>0</v>
      </c>
      <c r="J2200" s="7">
        <v>0</v>
      </c>
      <c r="K2200" s="24"/>
    </row>
    <row r="2201" spans="2:11" ht="16.5" thickTop="1" thickBot="1" x14ac:dyDescent="0.3">
      <c r="B2201" s="13" t="s">
        <v>50</v>
      </c>
      <c r="C2201" s="39">
        <v>50</v>
      </c>
      <c r="D2201" s="7">
        <v>31000</v>
      </c>
      <c r="E2201" s="7">
        <v>322700</v>
      </c>
      <c r="F2201" s="7">
        <v>0</v>
      </c>
      <c r="G2201" s="7">
        <v>7701.27</v>
      </c>
      <c r="H2201" s="7">
        <v>4478446.26</v>
      </c>
      <c r="I2201" s="7">
        <v>644245.28</v>
      </c>
      <c r="J2201" s="7">
        <v>886029.76</v>
      </c>
      <c r="K2201" s="24"/>
    </row>
    <row r="2202" spans="2:11" ht="16.5" thickTop="1" thickBot="1" x14ac:dyDescent="0.3">
      <c r="B2202" s="12" t="s">
        <v>327</v>
      </c>
      <c r="C2202" s="39"/>
      <c r="D2202" s="7"/>
      <c r="E2202" s="7"/>
      <c r="F2202" s="7"/>
      <c r="G2202" s="7"/>
      <c r="H2202" s="7"/>
      <c r="I2202" s="7"/>
      <c r="J2202" s="7"/>
      <c r="K2202" s="24"/>
    </row>
    <row r="2203" spans="2:11" ht="16.5" thickTop="1" thickBot="1" x14ac:dyDescent="0.3">
      <c r="B2203" s="13" t="s">
        <v>47</v>
      </c>
      <c r="C2203" s="39">
        <v>10</v>
      </c>
      <c r="D2203" s="7">
        <v>2647912</v>
      </c>
      <c r="E2203" s="7">
        <v>2833065</v>
      </c>
      <c r="F2203" s="7">
        <v>2562244.92</v>
      </c>
      <c r="G2203" s="7">
        <v>2665060</v>
      </c>
      <c r="H2203" s="7">
        <v>2965199.85</v>
      </c>
      <c r="I2203" s="7">
        <v>3074261</v>
      </c>
      <c r="J2203" s="7">
        <v>3136231.78</v>
      </c>
      <c r="K2203" s="24"/>
    </row>
    <row r="2204" spans="2:11" ht="16.5" thickTop="1" thickBot="1" x14ac:dyDescent="0.3">
      <c r="B2204" s="13" t="s">
        <v>48</v>
      </c>
      <c r="C2204" s="39">
        <v>20</v>
      </c>
      <c r="D2204" s="7">
        <v>2473343.25</v>
      </c>
      <c r="E2204" s="7">
        <v>2601979.48</v>
      </c>
      <c r="F2204" s="7">
        <v>2562244.92</v>
      </c>
      <c r="G2204" s="7">
        <v>2664997.4700000002</v>
      </c>
      <c r="H2204" s="7">
        <v>2961588.74</v>
      </c>
      <c r="I2204" s="7">
        <v>3074261</v>
      </c>
      <c r="J2204" s="7">
        <v>2686191.3</v>
      </c>
      <c r="K2204" s="24"/>
    </row>
    <row r="2205" spans="2:11" ht="16.5" thickTop="1" thickBot="1" x14ac:dyDescent="0.3">
      <c r="B2205" s="13" t="s">
        <v>49</v>
      </c>
      <c r="C2205" s="39">
        <v>30</v>
      </c>
      <c r="D2205" s="7">
        <v>174568.75</v>
      </c>
      <c r="E2205" s="7">
        <v>231085.52</v>
      </c>
      <c r="F2205" s="7">
        <v>0</v>
      </c>
      <c r="G2205" s="7">
        <v>62.53</v>
      </c>
      <c r="H2205" s="7">
        <v>3611.11</v>
      </c>
      <c r="I2205" s="7">
        <v>0</v>
      </c>
      <c r="J2205" s="7">
        <v>450040.48</v>
      </c>
      <c r="K2205" s="24"/>
    </row>
    <row r="2206" spans="2:11" ht="16.5" thickTop="1" thickBot="1" x14ac:dyDescent="0.3">
      <c r="B2206" s="13" t="s">
        <v>12</v>
      </c>
      <c r="C2206" s="39">
        <v>40</v>
      </c>
      <c r="D2206" s="7">
        <v>0</v>
      </c>
      <c r="E2206" s="7">
        <v>0</v>
      </c>
      <c r="F2206" s="7">
        <v>0</v>
      </c>
      <c r="G2206" s="7">
        <v>0</v>
      </c>
      <c r="H2206" s="7">
        <v>0</v>
      </c>
      <c r="I2206" s="7">
        <v>0</v>
      </c>
      <c r="J2206" s="7">
        <v>0</v>
      </c>
      <c r="K2206" s="24"/>
    </row>
    <row r="2207" spans="2:11" ht="16.5" thickTop="1" thickBot="1" x14ac:dyDescent="0.3">
      <c r="B2207" s="13" t="s">
        <v>50</v>
      </c>
      <c r="C2207" s="39">
        <v>50</v>
      </c>
      <c r="D2207" s="7">
        <v>174568.75</v>
      </c>
      <c r="E2207" s="7">
        <v>231085.52</v>
      </c>
      <c r="F2207" s="7">
        <v>0</v>
      </c>
      <c r="G2207" s="7">
        <v>62.53</v>
      </c>
      <c r="H2207" s="7">
        <v>3611.11</v>
      </c>
      <c r="I2207" s="7">
        <v>0</v>
      </c>
      <c r="J2207" s="7">
        <v>450040.48</v>
      </c>
      <c r="K2207" s="24"/>
    </row>
    <row r="2208" spans="2:11" ht="16.5" thickTop="1" thickBot="1" x14ac:dyDescent="0.3">
      <c r="B2208" s="11" t="s">
        <v>734</v>
      </c>
      <c r="C2208" s="39"/>
      <c r="D2208" s="7"/>
      <c r="E2208" s="7"/>
      <c r="F2208" s="7"/>
      <c r="G2208" s="7"/>
      <c r="H2208" s="7"/>
      <c r="I2208" s="7"/>
      <c r="J2208" s="7"/>
      <c r="K2208" s="24"/>
    </row>
    <row r="2209" spans="2:11" ht="16.5" thickTop="1" thickBot="1" x14ac:dyDescent="0.3">
      <c r="B2209" s="12" t="s">
        <v>736</v>
      </c>
      <c r="C2209" s="39"/>
      <c r="D2209" s="7"/>
      <c r="E2209" s="7"/>
      <c r="F2209" s="7"/>
      <c r="G2209" s="7"/>
      <c r="H2209" s="7"/>
      <c r="I2209" s="7"/>
      <c r="J2209" s="7"/>
      <c r="K2209" s="24"/>
    </row>
    <row r="2210" spans="2:11" ht="16.5" thickTop="1" thickBot="1" x14ac:dyDescent="0.3">
      <c r="B2210" s="13" t="s">
        <v>47</v>
      </c>
      <c r="C2210" s="39">
        <v>10</v>
      </c>
      <c r="D2210" s="7">
        <v>0</v>
      </c>
      <c r="E2210" s="7">
        <v>0</v>
      </c>
      <c r="F2210" s="7">
        <v>0</v>
      </c>
      <c r="G2210" s="7">
        <v>0</v>
      </c>
      <c r="H2210" s="7">
        <v>200000</v>
      </c>
      <c r="I2210" s="7">
        <v>200000</v>
      </c>
      <c r="J2210" s="7">
        <v>5081141</v>
      </c>
      <c r="K2210" s="24"/>
    </row>
    <row r="2211" spans="2:11" ht="16.5" thickTop="1" thickBot="1" x14ac:dyDescent="0.3">
      <c r="B2211" s="13" t="s">
        <v>48</v>
      </c>
      <c r="C2211" s="39">
        <v>20</v>
      </c>
      <c r="D2211" s="7">
        <v>0</v>
      </c>
      <c r="E2211" s="7">
        <v>0</v>
      </c>
      <c r="F2211" s="7">
        <v>0</v>
      </c>
      <c r="G2211" s="7">
        <v>0</v>
      </c>
      <c r="H2211" s="7">
        <v>7039.92</v>
      </c>
      <c r="I2211" s="7">
        <v>172394.86</v>
      </c>
      <c r="J2211" s="7">
        <v>935237.35</v>
      </c>
      <c r="K2211" s="24"/>
    </row>
    <row r="2212" spans="2:11" ht="16.5" thickTop="1" thickBot="1" x14ac:dyDescent="0.3">
      <c r="B2212" s="13" t="s">
        <v>49</v>
      </c>
      <c r="C2212" s="39">
        <v>30</v>
      </c>
      <c r="D2212" s="7">
        <v>0</v>
      </c>
      <c r="E2212" s="7">
        <v>0</v>
      </c>
      <c r="F2212" s="7">
        <v>0</v>
      </c>
      <c r="G2212" s="7">
        <v>0</v>
      </c>
      <c r="H2212" s="7">
        <v>192960.08</v>
      </c>
      <c r="I2212" s="7">
        <v>27605.14</v>
      </c>
      <c r="J2212" s="7">
        <v>4145903.65</v>
      </c>
      <c r="K2212" s="24"/>
    </row>
    <row r="2213" spans="2:11" ht="16.5" thickTop="1" thickBot="1" x14ac:dyDescent="0.3">
      <c r="B2213" s="13" t="s">
        <v>12</v>
      </c>
      <c r="C2213" s="39">
        <v>40</v>
      </c>
      <c r="D2213" s="7">
        <v>0</v>
      </c>
      <c r="E2213" s="7">
        <v>0</v>
      </c>
      <c r="F2213" s="7">
        <v>0</v>
      </c>
      <c r="G2213" s="7">
        <v>0</v>
      </c>
      <c r="H2213" s="7">
        <v>0</v>
      </c>
      <c r="I2213" s="7">
        <v>0</v>
      </c>
      <c r="J2213" s="7">
        <v>4145903.65</v>
      </c>
      <c r="K2213" s="24"/>
    </row>
    <row r="2214" spans="2:11" ht="16.5" thickTop="1" thickBot="1" x14ac:dyDescent="0.3">
      <c r="B2214" s="13" t="s">
        <v>50</v>
      </c>
      <c r="C2214" s="39">
        <v>50</v>
      </c>
      <c r="D2214" s="7">
        <v>0</v>
      </c>
      <c r="E2214" s="7">
        <v>0</v>
      </c>
      <c r="F2214" s="7">
        <v>0</v>
      </c>
      <c r="G2214" s="7">
        <v>0</v>
      </c>
      <c r="H2214" s="7">
        <v>192960.08</v>
      </c>
      <c r="I2214" s="7">
        <v>27605.14</v>
      </c>
      <c r="J2214" s="7">
        <v>0</v>
      </c>
      <c r="K2214" s="24"/>
    </row>
    <row r="2215" spans="2:11" ht="16.5" thickTop="1" thickBot="1" x14ac:dyDescent="0.3">
      <c r="B2215" s="12" t="s">
        <v>327</v>
      </c>
      <c r="C2215" s="39"/>
      <c r="D2215" s="7"/>
      <c r="E2215" s="7"/>
      <c r="F2215" s="7"/>
      <c r="G2215" s="7"/>
      <c r="H2215" s="7"/>
      <c r="I2215" s="7"/>
      <c r="J2215" s="7"/>
      <c r="K2215" s="24"/>
    </row>
    <row r="2216" spans="2:11" ht="16.5" thickTop="1" thickBot="1" x14ac:dyDescent="0.3">
      <c r="B2216" s="13" t="s">
        <v>47</v>
      </c>
      <c r="C2216" s="39">
        <v>10</v>
      </c>
      <c r="D2216" s="7">
        <v>0</v>
      </c>
      <c r="E2216" s="7">
        <v>0</v>
      </c>
      <c r="F2216" s="7">
        <v>0</v>
      </c>
      <c r="G2216" s="7">
        <v>0</v>
      </c>
      <c r="H2216" s="7">
        <v>0</v>
      </c>
      <c r="I2216" s="7">
        <v>0</v>
      </c>
      <c r="J2216" s="7">
        <v>2537</v>
      </c>
      <c r="K2216" s="24"/>
    </row>
    <row r="2217" spans="2:11" ht="16.5" thickTop="1" thickBot="1" x14ac:dyDescent="0.3">
      <c r="B2217" s="13" t="s">
        <v>48</v>
      </c>
      <c r="C2217" s="39">
        <v>20</v>
      </c>
      <c r="D2217" s="7">
        <v>0</v>
      </c>
      <c r="E2217" s="7">
        <v>0</v>
      </c>
      <c r="F2217" s="7">
        <v>0</v>
      </c>
      <c r="G2217" s="7">
        <v>0</v>
      </c>
      <c r="H2217" s="7">
        <v>0</v>
      </c>
      <c r="I2217" s="7">
        <v>0</v>
      </c>
      <c r="J2217" s="7">
        <v>2537</v>
      </c>
      <c r="K2217" s="24"/>
    </row>
    <row r="2218" spans="2:11" ht="16.5" thickTop="1" thickBot="1" x14ac:dyDescent="0.3">
      <c r="B2218" s="13" t="s">
        <v>49</v>
      </c>
      <c r="C2218" s="39">
        <v>30</v>
      </c>
      <c r="D2218" s="7">
        <v>0</v>
      </c>
      <c r="E2218" s="7">
        <v>0</v>
      </c>
      <c r="F2218" s="7">
        <v>0</v>
      </c>
      <c r="G2218" s="7">
        <v>0</v>
      </c>
      <c r="H2218" s="7">
        <v>0</v>
      </c>
      <c r="I2218" s="7">
        <v>0</v>
      </c>
      <c r="J2218" s="7">
        <v>0</v>
      </c>
      <c r="K2218" s="24"/>
    </row>
    <row r="2219" spans="2:11" ht="16.5" thickTop="1" thickBot="1" x14ac:dyDescent="0.3">
      <c r="B2219" s="13" t="s">
        <v>12</v>
      </c>
      <c r="C2219" s="39">
        <v>40</v>
      </c>
      <c r="D2219" s="7">
        <v>0</v>
      </c>
      <c r="E2219" s="7">
        <v>0</v>
      </c>
      <c r="F2219" s="7">
        <v>0</v>
      </c>
      <c r="G2219" s="7">
        <v>0</v>
      </c>
      <c r="H2219" s="7">
        <v>0</v>
      </c>
      <c r="I2219" s="7">
        <v>0</v>
      </c>
      <c r="J2219" s="7">
        <v>0</v>
      </c>
      <c r="K2219" s="24"/>
    </row>
    <row r="2220" spans="2:11" ht="16.5" thickTop="1" thickBot="1" x14ac:dyDescent="0.3">
      <c r="B2220" s="13" t="s">
        <v>50</v>
      </c>
      <c r="C2220" s="39">
        <v>50</v>
      </c>
      <c r="D2220" s="7">
        <v>0</v>
      </c>
      <c r="E2220" s="7">
        <v>0</v>
      </c>
      <c r="F2220" s="7">
        <v>0</v>
      </c>
      <c r="G2220" s="7">
        <v>0</v>
      </c>
      <c r="H2220" s="7">
        <v>0</v>
      </c>
      <c r="I2220" s="7">
        <v>0</v>
      </c>
      <c r="J2220" s="7">
        <v>0</v>
      </c>
      <c r="K2220" s="24"/>
    </row>
    <row r="2221" spans="2:11" ht="16.5" thickTop="1" thickBot="1" x14ac:dyDescent="0.3">
      <c r="B2221" s="11" t="s">
        <v>739</v>
      </c>
      <c r="C2221" s="39"/>
      <c r="D2221" s="7"/>
      <c r="E2221" s="7"/>
      <c r="F2221" s="7"/>
      <c r="G2221" s="7"/>
      <c r="H2221" s="7"/>
      <c r="I2221" s="7"/>
      <c r="J2221" s="7"/>
      <c r="K2221" s="24"/>
    </row>
    <row r="2222" spans="2:11" ht="16.5" thickTop="1" thickBot="1" x14ac:dyDescent="0.3">
      <c r="B2222" s="12" t="s">
        <v>220</v>
      </c>
      <c r="C2222" s="39"/>
      <c r="D2222" s="7"/>
      <c r="E2222" s="7"/>
      <c r="F2222" s="7"/>
      <c r="G2222" s="7"/>
      <c r="H2222" s="7"/>
      <c r="I2222" s="7"/>
      <c r="J2222" s="7"/>
      <c r="K2222" s="24"/>
    </row>
    <row r="2223" spans="2:11" ht="16.5" thickTop="1" thickBot="1" x14ac:dyDescent="0.3">
      <c r="B2223" s="13" t="s">
        <v>47</v>
      </c>
      <c r="C2223" s="39">
        <v>10</v>
      </c>
      <c r="D2223" s="7">
        <v>2925307</v>
      </c>
      <c r="E2223" s="7">
        <v>3186338</v>
      </c>
      <c r="F2223" s="7">
        <v>14698324</v>
      </c>
      <c r="G2223" s="7">
        <v>4373755</v>
      </c>
      <c r="H2223" s="7">
        <v>26374156.460000001</v>
      </c>
      <c r="I2223" s="7">
        <v>8067169</v>
      </c>
      <c r="J2223" s="7">
        <v>48700537.140000001</v>
      </c>
      <c r="K2223" s="24"/>
    </row>
    <row r="2224" spans="2:11" ht="16.5" thickTop="1" thickBot="1" x14ac:dyDescent="0.3">
      <c r="B2224" s="13" t="s">
        <v>48</v>
      </c>
      <c r="C2224" s="39">
        <v>20</v>
      </c>
      <c r="D2224" s="7">
        <v>2925057</v>
      </c>
      <c r="E2224" s="7">
        <v>3011134.32</v>
      </c>
      <c r="F2224" s="7">
        <v>14654650.49</v>
      </c>
      <c r="G2224" s="7">
        <v>3878454.28</v>
      </c>
      <c r="H2224" s="7">
        <v>25989156.18</v>
      </c>
      <c r="I2224" s="7">
        <v>7592169</v>
      </c>
      <c r="J2224" s="7">
        <v>23190325.879999999</v>
      </c>
      <c r="K2224" s="24"/>
    </row>
    <row r="2225" spans="2:11" ht="16.5" thickTop="1" thickBot="1" x14ac:dyDescent="0.3">
      <c r="B2225" s="13" t="s">
        <v>49</v>
      </c>
      <c r="C2225" s="39">
        <v>30</v>
      </c>
      <c r="D2225" s="7">
        <v>250</v>
      </c>
      <c r="E2225" s="7">
        <v>175203.68</v>
      </c>
      <c r="F2225" s="7">
        <v>43673.51</v>
      </c>
      <c r="G2225" s="7">
        <v>495300.72</v>
      </c>
      <c r="H2225" s="7">
        <v>385000.28</v>
      </c>
      <c r="I2225" s="7">
        <v>475000</v>
      </c>
      <c r="J2225" s="7">
        <v>25510211.260000002</v>
      </c>
      <c r="K2225" s="24"/>
    </row>
    <row r="2226" spans="2:11" ht="16.5" thickTop="1" thickBot="1" x14ac:dyDescent="0.3">
      <c r="B2226" s="13" t="s">
        <v>12</v>
      </c>
      <c r="C2226" s="39">
        <v>40</v>
      </c>
      <c r="D2226" s="7">
        <v>0</v>
      </c>
      <c r="E2226" s="7">
        <v>0</v>
      </c>
      <c r="F2226" s="7">
        <v>0</v>
      </c>
      <c r="G2226" s="7">
        <v>0</v>
      </c>
      <c r="H2226" s="7">
        <v>0</v>
      </c>
      <c r="I2226" s="7">
        <v>0</v>
      </c>
      <c r="J2226" s="7">
        <v>20098594</v>
      </c>
      <c r="K2226" s="24"/>
    </row>
    <row r="2227" spans="2:11" ht="16.5" thickTop="1" thickBot="1" x14ac:dyDescent="0.3">
      <c r="B2227" s="13" t="s">
        <v>50</v>
      </c>
      <c r="C2227" s="39">
        <v>50</v>
      </c>
      <c r="D2227" s="7">
        <v>250</v>
      </c>
      <c r="E2227" s="7">
        <v>175203.68</v>
      </c>
      <c r="F2227" s="7">
        <v>43673.51</v>
      </c>
      <c r="G2227" s="7">
        <v>495300.72</v>
      </c>
      <c r="H2227" s="7">
        <v>385000.28</v>
      </c>
      <c r="I2227" s="7">
        <v>475000</v>
      </c>
      <c r="J2227" s="7">
        <v>5411617.2600000016</v>
      </c>
      <c r="K2227" s="24"/>
    </row>
    <row r="2228" spans="2:11" ht="16.5" thickTop="1" thickBot="1" x14ac:dyDescent="0.3">
      <c r="B2228" s="12" t="s">
        <v>327</v>
      </c>
      <c r="C2228" s="39"/>
      <c r="D2228" s="7"/>
      <c r="E2228" s="7"/>
      <c r="F2228" s="7"/>
      <c r="G2228" s="7"/>
      <c r="H2228" s="7"/>
      <c r="I2228" s="7"/>
      <c r="J2228" s="7"/>
      <c r="K2228" s="24"/>
    </row>
    <row r="2229" spans="2:11" ht="16.5" thickTop="1" thickBot="1" x14ac:dyDescent="0.3">
      <c r="B2229" s="13" t="s">
        <v>47</v>
      </c>
      <c r="C2229" s="39">
        <v>10</v>
      </c>
      <c r="D2229" s="7">
        <v>838699</v>
      </c>
      <c r="E2229" s="7">
        <v>746526</v>
      </c>
      <c r="F2229" s="7">
        <v>803135</v>
      </c>
      <c r="G2229" s="7">
        <v>826263</v>
      </c>
      <c r="H2229" s="7">
        <v>1118429</v>
      </c>
      <c r="I2229" s="7">
        <v>1292620</v>
      </c>
      <c r="J2229" s="7">
        <v>1382278</v>
      </c>
      <c r="K2229" s="24"/>
    </row>
    <row r="2230" spans="2:11" ht="16.5" thickTop="1" thickBot="1" x14ac:dyDescent="0.3">
      <c r="B2230" s="13" t="s">
        <v>48</v>
      </c>
      <c r="C2230" s="39">
        <v>20</v>
      </c>
      <c r="D2230" s="7">
        <v>838699</v>
      </c>
      <c r="E2230" s="7">
        <v>744497.65</v>
      </c>
      <c r="F2230" s="7">
        <v>778090.25</v>
      </c>
      <c r="G2230" s="7">
        <v>826233</v>
      </c>
      <c r="H2230" s="7">
        <v>1115468.69</v>
      </c>
      <c r="I2230" s="7">
        <v>1289876.44</v>
      </c>
      <c r="J2230" s="7">
        <v>1382278</v>
      </c>
      <c r="K2230" s="24"/>
    </row>
    <row r="2231" spans="2:11" ht="16.5" thickTop="1" thickBot="1" x14ac:dyDescent="0.3">
      <c r="B2231" s="13" t="s">
        <v>49</v>
      </c>
      <c r="C2231" s="39">
        <v>30</v>
      </c>
      <c r="D2231" s="7">
        <v>0</v>
      </c>
      <c r="E2231" s="7">
        <v>2028.35</v>
      </c>
      <c r="F2231" s="7">
        <v>25044.75</v>
      </c>
      <c r="G2231" s="7">
        <v>30</v>
      </c>
      <c r="H2231" s="7">
        <v>2960.31</v>
      </c>
      <c r="I2231" s="7">
        <v>2743.56</v>
      </c>
      <c r="J2231" s="7">
        <v>0</v>
      </c>
      <c r="K2231" s="24"/>
    </row>
    <row r="2232" spans="2:11" ht="16.5" thickTop="1" thickBot="1" x14ac:dyDescent="0.3">
      <c r="B2232" s="13" t="s">
        <v>12</v>
      </c>
      <c r="C2232" s="39">
        <v>40</v>
      </c>
      <c r="D2232" s="7">
        <v>0</v>
      </c>
      <c r="E2232" s="7">
        <v>0</v>
      </c>
      <c r="F2232" s="7">
        <v>0</v>
      </c>
      <c r="G2232" s="7">
        <v>0</v>
      </c>
      <c r="H2232" s="7">
        <v>0</v>
      </c>
      <c r="I2232" s="7">
        <v>0</v>
      </c>
      <c r="J2232" s="7">
        <v>0</v>
      </c>
      <c r="K2232" s="24"/>
    </row>
    <row r="2233" spans="2:11" ht="16.5" thickTop="1" thickBot="1" x14ac:dyDescent="0.3">
      <c r="B2233" s="13" t="s">
        <v>50</v>
      </c>
      <c r="C2233" s="39">
        <v>50</v>
      </c>
      <c r="D2233" s="7">
        <v>0</v>
      </c>
      <c r="E2233" s="7">
        <v>2028.35</v>
      </c>
      <c r="F2233" s="7">
        <v>25044.75</v>
      </c>
      <c r="G2233" s="7">
        <v>30</v>
      </c>
      <c r="H2233" s="7">
        <v>2960.31</v>
      </c>
      <c r="I2233" s="7">
        <v>2743.56</v>
      </c>
      <c r="J2233" s="7">
        <v>0</v>
      </c>
      <c r="K2233" s="24"/>
    </row>
    <row r="2234" spans="2:11" ht="16.5" thickTop="1" thickBot="1" x14ac:dyDescent="0.3">
      <c r="B2234" s="11" t="s">
        <v>723</v>
      </c>
      <c r="C2234" s="39"/>
      <c r="D2234" s="7"/>
      <c r="E2234" s="7"/>
      <c r="F2234" s="7"/>
      <c r="G2234" s="7"/>
      <c r="H2234" s="7"/>
      <c r="I2234" s="7"/>
      <c r="J2234" s="7"/>
      <c r="K2234" s="24"/>
    </row>
    <row r="2235" spans="2:11" ht="16.5" thickTop="1" thickBot="1" x14ac:dyDescent="0.3">
      <c r="B2235" s="12" t="s">
        <v>725</v>
      </c>
      <c r="C2235" s="39"/>
      <c r="D2235" s="7"/>
      <c r="E2235" s="7"/>
      <c r="F2235" s="7"/>
      <c r="G2235" s="7"/>
      <c r="H2235" s="7"/>
      <c r="I2235" s="7"/>
      <c r="J2235" s="7"/>
      <c r="K2235" s="24"/>
    </row>
    <row r="2236" spans="2:11" ht="16.5" thickTop="1" thickBot="1" x14ac:dyDescent="0.3">
      <c r="B2236" s="13" t="s">
        <v>47</v>
      </c>
      <c r="C2236" s="39">
        <v>10</v>
      </c>
      <c r="D2236" s="7">
        <v>1089842</v>
      </c>
      <c r="E2236" s="7">
        <v>939842</v>
      </c>
      <c r="F2236" s="7">
        <v>773504</v>
      </c>
      <c r="G2236" s="7">
        <v>2778338</v>
      </c>
      <c r="H2236" s="7">
        <v>2898164</v>
      </c>
      <c r="I2236" s="7">
        <v>1598164</v>
      </c>
      <c r="J2236" s="7">
        <v>2349408</v>
      </c>
      <c r="K2236" s="24"/>
    </row>
    <row r="2237" spans="2:11" ht="16.5" thickTop="1" thickBot="1" x14ac:dyDescent="0.3">
      <c r="B2237" s="13" t="s">
        <v>48</v>
      </c>
      <c r="C2237" s="39">
        <v>20</v>
      </c>
      <c r="D2237" s="7">
        <v>1089465.3700000001</v>
      </c>
      <c r="E2237" s="7">
        <v>739841.16</v>
      </c>
      <c r="F2237" s="7">
        <v>773504</v>
      </c>
      <c r="G2237" s="7">
        <v>2625841.2400000002</v>
      </c>
      <c r="H2237" s="7">
        <v>2898164</v>
      </c>
      <c r="I2237" s="7">
        <v>1598164</v>
      </c>
      <c r="J2237" s="7">
        <v>2349408</v>
      </c>
      <c r="K2237" s="24"/>
    </row>
    <row r="2238" spans="2:11" ht="16.5" thickTop="1" thickBot="1" x14ac:dyDescent="0.3">
      <c r="B2238" s="13" t="s">
        <v>49</v>
      </c>
      <c r="C2238" s="39">
        <v>30</v>
      </c>
      <c r="D2238" s="7">
        <v>376.63</v>
      </c>
      <c r="E2238" s="7">
        <v>200000.84</v>
      </c>
      <c r="F2238" s="7">
        <v>0</v>
      </c>
      <c r="G2238" s="7">
        <v>152496.76</v>
      </c>
      <c r="H2238" s="7">
        <v>0</v>
      </c>
      <c r="I2238" s="7">
        <v>0</v>
      </c>
      <c r="J2238" s="7">
        <v>0</v>
      </c>
      <c r="K2238" s="24"/>
    </row>
    <row r="2239" spans="2:11" ht="16.5" thickTop="1" thickBot="1" x14ac:dyDescent="0.3">
      <c r="B2239" s="13" t="s">
        <v>12</v>
      </c>
      <c r="C2239" s="39">
        <v>40</v>
      </c>
      <c r="D2239" s="7">
        <v>0</v>
      </c>
      <c r="E2239" s="7">
        <v>0</v>
      </c>
      <c r="F2239" s="7">
        <v>0</v>
      </c>
      <c r="G2239" s="7">
        <v>0</v>
      </c>
      <c r="H2239" s="7">
        <v>0</v>
      </c>
      <c r="I2239" s="7">
        <v>0</v>
      </c>
      <c r="J2239" s="7">
        <v>0</v>
      </c>
      <c r="K2239" s="24"/>
    </row>
    <row r="2240" spans="2:11" ht="16.5" thickTop="1" thickBot="1" x14ac:dyDescent="0.3">
      <c r="B2240" s="13" t="s">
        <v>50</v>
      </c>
      <c r="C2240" s="39">
        <v>50</v>
      </c>
      <c r="D2240" s="7">
        <v>376.63</v>
      </c>
      <c r="E2240" s="7">
        <v>200000.84</v>
      </c>
      <c r="F2240" s="7">
        <v>0</v>
      </c>
      <c r="G2240" s="7">
        <v>152496.76</v>
      </c>
      <c r="H2240" s="7">
        <v>0</v>
      </c>
      <c r="I2240" s="7">
        <v>0</v>
      </c>
      <c r="J2240" s="7">
        <v>0</v>
      </c>
      <c r="K2240" s="24"/>
    </row>
    <row r="2241" spans="2:11" ht="16.5" thickTop="1" thickBot="1" x14ac:dyDescent="0.3">
      <c r="B2241" s="12" t="s">
        <v>727</v>
      </c>
      <c r="C2241" s="39"/>
      <c r="D2241" s="7"/>
      <c r="E2241" s="7"/>
      <c r="F2241" s="7"/>
      <c r="G2241" s="7"/>
      <c r="H2241" s="7"/>
      <c r="I2241" s="7"/>
      <c r="J2241" s="7"/>
      <c r="K2241" s="24"/>
    </row>
    <row r="2242" spans="2:11" ht="16.5" thickTop="1" thickBot="1" x14ac:dyDescent="0.3">
      <c r="B2242" s="13" t="s">
        <v>47</v>
      </c>
      <c r="C2242" s="39">
        <v>10</v>
      </c>
      <c r="D2242" s="7">
        <v>20816225</v>
      </c>
      <c r="E2242" s="7">
        <v>21041140</v>
      </c>
      <c r="F2242" s="7">
        <v>20460766</v>
      </c>
      <c r="G2242" s="7">
        <v>28421742</v>
      </c>
      <c r="H2242" s="7">
        <v>32015902</v>
      </c>
      <c r="I2242" s="7">
        <v>31484447</v>
      </c>
      <c r="J2242" s="7">
        <v>33474234</v>
      </c>
      <c r="K2242" s="24"/>
    </row>
    <row r="2243" spans="2:11" ht="16.5" thickTop="1" thickBot="1" x14ac:dyDescent="0.3">
      <c r="B2243" s="13" t="s">
        <v>48</v>
      </c>
      <c r="C2243" s="39">
        <v>20</v>
      </c>
      <c r="D2243" s="7">
        <v>20815784.23</v>
      </c>
      <c r="E2243" s="7">
        <v>19740939.440000001</v>
      </c>
      <c r="F2243" s="7">
        <v>20460766</v>
      </c>
      <c r="G2243" s="7">
        <v>28409830.739999998</v>
      </c>
      <c r="H2243" s="7">
        <v>32015902</v>
      </c>
      <c r="I2243" s="7">
        <v>31481381.32</v>
      </c>
      <c r="J2243" s="7">
        <v>32724209</v>
      </c>
      <c r="K2243" s="24"/>
    </row>
    <row r="2244" spans="2:11" ht="16.5" thickTop="1" thickBot="1" x14ac:dyDescent="0.3">
      <c r="B2244" s="13" t="s">
        <v>49</v>
      </c>
      <c r="C2244" s="39">
        <v>30</v>
      </c>
      <c r="D2244" s="7">
        <v>440.77</v>
      </c>
      <c r="E2244" s="7">
        <v>1300200.56</v>
      </c>
      <c r="F2244" s="7">
        <v>0</v>
      </c>
      <c r="G2244" s="7">
        <v>11911.26</v>
      </c>
      <c r="H2244" s="7">
        <v>0</v>
      </c>
      <c r="I2244" s="7">
        <v>3065.68</v>
      </c>
      <c r="J2244" s="7">
        <v>750025</v>
      </c>
      <c r="K2244" s="24"/>
    </row>
    <row r="2245" spans="2:11" ht="16.5" thickTop="1" thickBot="1" x14ac:dyDescent="0.3">
      <c r="B2245" s="13" t="s">
        <v>12</v>
      </c>
      <c r="C2245" s="39">
        <v>40</v>
      </c>
      <c r="D2245" s="7">
        <v>0</v>
      </c>
      <c r="E2245" s="7">
        <v>0</v>
      </c>
      <c r="F2245" s="7">
        <v>0</v>
      </c>
      <c r="G2245" s="7">
        <v>0</v>
      </c>
      <c r="H2245" s="7">
        <v>0</v>
      </c>
      <c r="I2245" s="7">
        <v>0</v>
      </c>
      <c r="J2245" s="7">
        <v>750000</v>
      </c>
      <c r="K2245" s="24"/>
    </row>
    <row r="2246" spans="2:11" ht="16.5" thickTop="1" thickBot="1" x14ac:dyDescent="0.3">
      <c r="B2246" s="13" t="s">
        <v>50</v>
      </c>
      <c r="C2246" s="39">
        <v>50</v>
      </c>
      <c r="D2246" s="7">
        <v>440.77</v>
      </c>
      <c r="E2246" s="7">
        <v>1300200.56</v>
      </c>
      <c r="F2246" s="7">
        <v>0</v>
      </c>
      <c r="G2246" s="7">
        <v>11911.26</v>
      </c>
      <c r="H2246" s="7">
        <v>0</v>
      </c>
      <c r="I2246" s="7">
        <v>3065.68</v>
      </c>
      <c r="J2246" s="7">
        <v>25</v>
      </c>
      <c r="K2246" s="24"/>
    </row>
    <row r="2247" spans="2:11" ht="16.5" thickTop="1" thickBot="1" x14ac:dyDescent="0.3">
      <c r="B2247" s="12" t="s">
        <v>729</v>
      </c>
      <c r="C2247" s="39"/>
      <c r="D2247" s="7"/>
      <c r="E2247" s="7"/>
      <c r="F2247" s="7"/>
      <c r="G2247" s="7"/>
      <c r="H2247" s="7"/>
      <c r="I2247" s="7"/>
      <c r="J2247" s="7"/>
      <c r="K2247" s="24"/>
    </row>
    <row r="2248" spans="2:11" ht="16.5" thickTop="1" thickBot="1" x14ac:dyDescent="0.3">
      <c r="B2248" s="13" t="s">
        <v>47</v>
      </c>
      <c r="C2248" s="39">
        <v>10</v>
      </c>
      <c r="D2248" s="7">
        <v>1356542</v>
      </c>
      <c r="E2248" s="7">
        <v>1446542</v>
      </c>
      <c r="F2248" s="7">
        <v>1218929</v>
      </c>
      <c r="G2248" s="7">
        <v>3122380</v>
      </c>
      <c r="H2248" s="7">
        <v>3170320</v>
      </c>
      <c r="I2248" s="7">
        <v>2920320</v>
      </c>
      <c r="J2248" s="7">
        <v>3765134</v>
      </c>
      <c r="K2248" s="24"/>
    </row>
    <row r="2249" spans="2:11" ht="16.5" thickTop="1" thickBot="1" x14ac:dyDescent="0.3">
      <c r="B2249" s="13" t="s">
        <v>48</v>
      </c>
      <c r="C2249" s="39">
        <v>20</v>
      </c>
      <c r="D2249" s="7">
        <v>1356542</v>
      </c>
      <c r="E2249" s="7">
        <v>1127541.72</v>
      </c>
      <c r="F2249" s="7">
        <v>1218929</v>
      </c>
      <c r="G2249" s="7">
        <v>2433050.4300000002</v>
      </c>
      <c r="H2249" s="7">
        <v>3170320</v>
      </c>
      <c r="I2249" s="7">
        <v>2920320</v>
      </c>
      <c r="J2249" s="7">
        <v>3765134</v>
      </c>
      <c r="K2249" s="24"/>
    </row>
    <row r="2250" spans="2:11" ht="16.5" thickTop="1" thickBot="1" x14ac:dyDescent="0.3">
      <c r="B2250" s="13" t="s">
        <v>49</v>
      </c>
      <c r="C2250" s="39">
        <v>30</v>
      </c>
      <c r="D2250" s="7">
        <v>0</v>
      </c>
      <c r="E2250" s="7">
        <v>319000.28000000003</v>
      </c>
      <c r="F2250" s="7">
        <v>0</v>
      </c>
      <c r="G2250" s="7">
        <v>689329.57</v>
      </c>
      <c r="H2250" s="7">
        <v>0</v>
      </c>
      <c r="I2250" s="7">
        <v>0</v>
      </c>
      <c r="J2250" s="7">
        <v>0</v>
      </c>
      <c r="K2250" s="24"/>
    </row>
    <row r="2251" spans="2:11" ht="16.5" thickTop="1" thickBot="1" x14ac:dyDescent="0.3">
      <c r="B2251" s="13" t="s">
        <v>12</v>
      </c>
      <c r="C2251" s="39">
        <v>40</v>
      </c>
      <c r="D2251" s="7">
        <v>0</v>
      </c>
      <c r="E2251" s="7">
        <v>0</v>
      </c>
      <c r="F2251" s="7">
        <v>0</v>
      </c>
      <c r="G2251" s="7">
        <v>0</v>
      </c>
      <c r="H2251" s="7">
        <v>0</v>
      </c>
      <c r="I2251" s="7">
        <v>0</v>
      </c>
      <c r="J2251" s="7">
        <v>0</v>
      </c>
      <c r="K2251" s="24"/>
    </row>
    <row r="2252" spans="2:11" ht="16.5" thickTop="1" thickBot="1" x14ac:dyDescent="0.3">
      <c r="B2252" s="13" t="s">
        <v>50</v>
      </c>
      <c r="C2252" s="39">
        <v>50</v>
      </c>
      <c r="D2252" s="7">
        <v>0</v>
      </c>
      <c r="E2252" s="7">
        <v>319000.28000000003</v>
      </c>
      <c r="F2252" s="7">
        <v>0</v>
      </c>
      <c r="G2252" s="7">
        <v>689329.57</v>
      </c>
      <c r="H2252" s="7">
        <v>0</v>
      </c>
      <c r="I2252" s="7">
        <v>0</v>
      </c>
      <c r="J2252" s="7">
        <v>0</v>
      </c>
      <c r="K2252" s="24"/>
    </row>
    <row r="2253" spans="2:11" ht="16.5" thickTop="1" thickBot="1" x14ac:dyDescent="0.3">
      <c r="B2253" s="12" t="s">
        <v>731</v>
      </c>
      <c r="C2253" s="39"/>
      <c r="D2253" s="7"/>
      <c r="E2253" s="7"/>
      <c r="F2253" s="7"/>
      <c r="G2253" s="7"/>
      <c r="H2253" s="7"/>
      <c r="I2253" s="7"/>
      <c r="J2253" s="7"/>
      <c r="K2253" s="24"/>
    </row>
    <row r="2254" spans="2:11" ht="16.5" thickTop="1" thickBot="1" x14ac:dyDescent="0.3">
      <c r="B2254" s="13" t="s">
        <v>47</v>
      </c>
      <c r="C2254" s="39">
        <v>10</v>
      </c>
      <c r="D2254" s="7">
        <v>2672814</v>
      </c>
      <c r="E2254" s="7">
        <v>2353614</v>
      </c>
      <c r="F2254" s="7">
        <v>2353614</v>
      </c>
      <c r="G2254" s="7">
        <v>2353614</v>
      </c>
      <c r="H2254" s="7">
        <v>12479534</v>
      </c>
      <c r="I2254" s="7">
        <v>29580949</v>
      </c>
      <c r="J2254" s="7">
        <v>134403455</v>
      </c>
      <c r="K2254" s="24"/>
    </row>
    <row r="2255" spans="2:11" ht="16.5" thickTop="1" thickBot="1" x14ac:dyDescent="0.3">
      <c r="B2255" s="13" t="s">
        <v>48</v>
      </c>
      <c r="C2255" s="39">
        <v>20</v>
      </c>
      <c r="D2255" s="7">
        <v>2672814</v>
      </c>
      <c r="E2255" s="7">
        <v>2230841.62</v>
      </c>
      <c r="F2255" s="7">
        <v>2353614</v>
      </c>
      <c r="G2255" s="7">
        <v>2225029</v>
      </c>
      <c r="H2255" s="7">
        <v>12479534</v>
      </c>
      <c r="I2255" s="7">
        <v>29579046.57</v>
      </c>
      <c r="J2255" s="7">
        <v>27628809.649999999</v>
      </c>
      <c r="K2255" s="24"/>
    </row>
    <row r="2256" spans="2:11" ht="16.5" thickTop="1" thickBot="1" x14ac:dyDescent="0.3">
      <c r="B2256" s="13" t="s">
        <v>49</v>
      </c>
      <c r="C2256" s="39">
        <v>30</v>
      </c>
      <c r="D2256" s="7">
        <v>0</v>
      </c>
      <c r="E2256" s="7">
        <v>122772.38</v>
      </c>
      <c r="F2256" s="7">
        <v>0</v>
      </c>
      <c r="G2256" s="7">
        <v>128585</v>
      </c>
      <c r="H2256" s="7">
        <v>0</v>
      </c>
      <c r="I2256" s="7">
        <v>1902.43</v>
      </c>
      <c r="J2256" s="7">
        <v>106774645.34999999</v>
      </c>
      <c r="K2256" s="24"/>
    </row>
    <row r="2257" spans="2:11" ht="16.5" thickTop="1" thickBot="1" x14ac:dyDescent="0.3">
      <c r="B2257" s="13" t="s">
        <v>12</v>
      </c>
      <c r="C2257" s="39">
        <v>40</v>
      </c>
      <c r="D2257" s="7">
        <v>0</v>
      </c>
      <c r="E2257" s="7">
        <v>0</v>
      </c>
      <c r="F2257" s="7">
        <v>0</v>
      </c>
      <c r="G2257" s="7">
        <v>0</v>
      </c>
      <c r="H2257" s="7">
        <v>0</v>
      </c>
      <c r="I2257" s="7">
        <v>0</v>
      </c>
      <c r="J2257" s="7">
        <v>105274087.45999999</v>
      </c>
      <c r="K2257" s="24"/>
    </row>
    <row r="2258" spans="2:11" ht="16.5" thickTop="1" thickBot="1" x14ac:dyDescent="0.3">
      <c r="B2258" s="13" t="s">
        <v>50</v>
      </c>
      <c r="C2258" s="39">
        <v>50</v>
      </c>
      <c r="D2258" s="7">
        <v>0</v>
      </c>
      <c r="E2258" s="7">
        <v>122772.38</v>
      </c>
      <c r="F2258" s="7">
        <v>0</v>
      </c>
      <c r="G2258" s="7">
        <v>128585</v>
      </c>
      <c r="H2258" s="7">
        <v>0</v>
      </c>
      <c r="I2258" s="7">
        <v>1902.43</v>
      </c>
      <c r="J2258" s="7">
        <v>1500557.8900000006</v>
      </c>
      <c r="K2258" s="24"/>
    </row>
    <row r="2259" spans="2:11" ht="16.5" thickTop="1" thickBot="1" x14ac:dyDescent="0.3">
      <c r="B2259" s="12" t="s">
        <v>327</v>
      </c>
      <c r="C2259" s="39"/>
      <c r="D2259" s="7"/>
      <c r="E2259" s="7"/>
      <c r="F2259" s="7"/>
      <c r="G2259" s="7"/>
      <c r="H2259" s="7"/>
      <c r="I2259" s="7"/>
      <c r="J2259" s="7"/>
      <c r="K2259" s="24"/>
    </row>
    <row r="2260" spans="2:11" ht="16.5" thickTop="1" thickBot="1" x14ac:dyDescent="0.3">
      <c r="B2260" s="13" t="s">
        <v>47</v>
      </c>
      <c r="C2260" s="39">
        <v>10</v>
      </c>
      <c r="D2260" s="7">
        <v>14789210</v>
      </c>
      <c r="E2260" s="7">
        <v>16702219</v>
      </c>
      <c r="F2260" s="7">
        <v>16701341</v>
      </c>
      <c r="G2260" s="7">
        <v>19225929</v>
      </c>
      <c r="H2260" s="7">
        <v>18241799</v>
      </c>
      <c r="I2260" s="7">
        <v>20899744</v>
      </c>
      <c r="J2260" s="7">
        <v>22647095</v>
      </c>
      <c r="K2260" s="24"/>
    </row>
    <row r="2261" spans="2:11" ht="16.5" thickTop="1" thickBot="1" x14ac:dyDescent="0.3">
      <c r="B2261" s="13" t="s">
        <v>48</v>
      </c>
      <c r="C2261" s="39">
        <v>20</v>
      </c>
      <c r="D2261" s="7">
        <v>14789150.35</v>
      </c>
      <c r="E2261" s="7">
        <v>16367466</v>
      </c>
      <c r="F2261" s="7">
        <v>16701341</v>
      </c>
      <c r="G2261" s="7">
        <v>19224491.59</v>
      </c>
      <c r="H2261" s="7">
        <v>18241799</v>
      </c>
      <c r="I2261" s="7">
        <v>20888259.640000001</v>
      </c>
      <c r="J2261" s="7">
        <v>22647070</v>
      </c>
      <c r="K2261" s="24"/>
    </row>
    <row r="2262" spans="2:11" ht="16.5" thickTop="1" thickBot="1" x14ac:dyDescent="0.3">
      <c r="B2262" s="13" t="s">
        <v>49</v>
      </c>
      <c r="C2262" s="39">
        <v>30</v>
      </c>
      <c r="D2262" s="7">
        <v>59.65</v>
      </c>
      <c r="E2262" s="7">
        <v>334753</v>
      </c>
      <c r="F2262" s="7">
        <v>0</v>
      </c>
      <c r="G2262" s="7">
        <v>1437.41</v>
      </c>
      <c r="H2262" s="7">
        <v>0</v>
      </c>
      <c r="I2262" s="7">
        <v>11484.36</v>
      </c>
      <c r="J2262" s="7">
        <v>25</v>
      </c>
      <c r="K2262" s="24"/>
    </row>
    <row r="2263" spans="2:11" ht="16.5" thickTop="1" thickBot="1" x14ac:dyDescent="0.3">
      <c r="B2263" s="13" t="s">
        <v>12</v>
      </c>
      <c r="C2263" s="39">
        <v>40</v>
      </c>
      <c r="D2263" s="7">
        <v>0</v>
      </c>
      <c r="E2263" s="7">
        <v>0</v>
      </c>
      <c r="F2263" s="7">
        <v>0</v>
      </c>
      <c r="G2263" s="7">
        <v>0</v>
      </c>
      <c r="H2263" s="7">
        <v>0</v>
      </c>
      <c r="I2263" s="7">
        <v>0</v>
      </c>
      <c r="J2263" s="7">
        <v>0</v>
      </c>
      <c r="K2263" s="24"/>
    </row>
    <row r="2264" spans="2:11" ht="16.5" thickTop="1" thickBot="1" x14ac:dyDescent="0.3">
      <c r="B2264" s="13" t="s">
        <v>50</v>
      </c>
      <c r="C2264" s="39">
        <v>50</v>
      </c>
      <c r="D2264" s="7">
        <v>59.65</v>
      </c>
      <c r="E2264" s="7">
        <v>334753</v>
      </c>
      <c r="F2264" s="7">
        <v>0</v>
      </c>
      <c r="G2264" s="7">
        <v>1437.41</v>
      </c>
      <c r="H2264" s="7">
        <v>0</v>
      </c>
      <c r="I2264" s="7">
        <v>11484.36</v>
      </c>
      <c r="J2264" s="7">
        <v>25</v>
      </c>
      <c r="K2264" s="24"/>
    </row>
    <row r="2265" spans="2:11" ht="16.5" thickTop="1" thickBot="1" x14ac:dyDescent="0.3">
      <c r="B2265" s="10" t="s">
        <v>747</v>
      </c>
      <c r="C2265" s="39"/>
      <c r="D2265" s="7"/>
      <c r="E2265" s="7"/>
      <c r="F2265" s="7"/>
      <c r="G2265" s="7"/>
      <c r="H2265" s="7"/>
      <c r="I2265" s="7"/>
      <c r="J2265" s="7"/>
      <c r="K2265" s="24"/>
    </row>
    <row r="2266" spans="2:11" ht="16.5" thickTop="1" thickBot="1" x14ac:dyDescent="0.3">
      <c r="B2266" s="11" t="s">
        <v>779</v>
      </c>
      <c r="C2266" s="39"/>
      <c r="D2266" s="7"/>
      <c r="E2266" s="7"/>
      <c r="F2266" s="7"/>
      <c r="G2266" s="7"/>
      <c r="H2266" s="7"/>
      <c r="I2266" s="7"/>
      <c r="J2266" s="7"/>
      <c r="K2266" s="24"/>
    </row>
    <row r="2267" spans="2:11" ht="16.5" thickTop="1" thickBot="1" x14ac:dyDescent="0.3">
      <c r="B2267" s="12" t="s">
        <v>606</v>
      </c>
      <c r="C2267" s="39"/>
      <c r="D2267" s="7"/>
      <c r="E2267" s="7"/>
      <c r="F2267" s="7"/>
      <c r="G2267" s="7"/>
      <c r="H2267" s="7"/>
      <c r="I2267" s="7"/>
      <c r="J2267" s="7"/>
      <c r="K2267" s="24"/>
    </row>
    <row r="2268" spans="2:11" ht="16.5" thickTop="1" thickBot="1" x14ac:dyDescent="0.3">
      <c r="B2268" s="13" t="s">
        <v>47</v>
      </c>
      <c r="C2268" s="39">
        <v>10</v>
      </c>
      <c r="D2268" s="7">
        <v>2319916</v>
      </c>
      <c r="E2268" s="7">
        <v>1148162</v>
      </c>
      <c r="F2268" s="7">
        <v>6153594</v>
      </c>
      <c r="G2268" s="7">
        <v>2784343.1</v>
      </c>
      <c r="H2268" s="7">
        <v>3418244</v>
      </c>
      <c r="I2268" s="7">
        <v>2891549</v>
      </c>
      <c r="J2268" s="7">
        <v>2855585.77</v>
      </c>
      <c r="K2268" s="24"/>
    </row>
    <row r="2269" spans="2:11" ht="16.5" thickTop="1" thickBot="1" x14ac:dyDescent="0.3">
      <c r="B2269" s="13" t="s">
        <v>48</v>
      </c>
      <c r="C2269" s="39">
        <v>20</v>
      </c>
      <c r="D2269" s="7">
        <v>2319881</v>
      </c>
      <c r="E2269" s="7">
        <v>1123249.6399999999</v>
      </c>
      <c r="F2269" s="7">
        <v>3658363.4</v>
      </c>
      <c r="G2269" s="7">
        <v>2783717.15</v>
      </c>
      <c r="H2269" s="7">
        <v>2695837.63</v>
      </c>
      <c r="I2269" s="7">
        <v>2225250.1</v>
      </c>
      <c r="J2269" s="7">
        <v>2046920.35</v>
      </c>
      <c r="K2269" s="24"/>
    </row>
    <row r="2270" spans="2:11" ht="16.5" thickTop="1" thickBot="1" x14ac:dyDescent="0.3">
      <c r="B2270" s="13" t="s">
        <v>49</v>
      </c>
      <c r="C2270" s="39">
        <v>30</v>
      </c>
      <c r="D2270" s="7">
        <v>35</v>
      </c>
      <c r="E2270" s="7">
        <v>24912.36</v>
      </c>
      <c r="F2270" s="7">
        <v>2495230.6</v>
      </c>
      <c r="G2270" s="7">
        <v>625.95000000000005</v>
      </c>
      <c r="H2270" s="7">
        <v>722406.37</v>
      </c>
      <c r="I2270" s="7">
        <v>666298.9</v>
      </c>
      <c r="J2270" s="7">
        <v>808665.42</v>
      </c>
      <c r="K2270" s="24"/>
    </row>
    <row r="2271" spans="2:11" ht="16.5" thickTop="1" thickBot="1" x14ac:dyDescent="0.3">
      <c r="B2271" s="13" t="s">
        <v>12</v>
      </c>
      <c r="C2271" s="39">
        <v>40</v>
      </c>
      <c r="D2271" s="7">
        <v>0</v>
      </c>
      <c r="E2271" s="7">
        <v>0</v>
      </c>
      <c r="F2271" s="7">
        <v>0</v>
      </c>
      <c r="G2271" s="7">
        <v>0</v>
      </c>
      <c r="H2271" s="7">
        <v>0</v>
      </c>
      <c r="I2271" s="7">
        <v>0</v>
      </c>
      <c r="J2271" s="7">
        <v>0</v>
      </c>
      <c r="K2271" s="24"/>
    </row>
    <row r="2272" spans="2:11" ht="16.5" thickTop="1" thickBot="1" x14ac:dyDescent="0.3">
      <c r="B2272" s="13" t="s">
        <v>50</v>
      </c>
      <c r="C2272" s="39">
        <v>50</v>
      </c>
      <c r="D2272" s="7">
        <v>35</v>
      </c>
      <c r="E2272" s="7">
        <v>24912.36</v>
      </c>
      <c r="F2272" s="7">
        <v>2495230.6</v>
      </c>
      <c r="G2272" s="7">
        <v>625.95000000000005</v>
      </c>
      <c r="H2272" s="7">
        <v>722406.37</v>
      </c>
      <c r="I2272" s="7">
        <v>666298.9</v>
      </c>
      <c r="J2272" s="7">
        <v>808665.42</v>
      </c>
      <c r="K2272" s="24"/>
    </row>
    <row r="2273" spans="2:11" ht="16.5" thickTop="1" thickBot="1" x14ac:dyDescent="0.3">
      <c r="B2273" s="12" t="s">
        <v>781</v>
      </c>
      <c r="C2273" s="39"/>
      <c r="D2273" s="7"/>
      <c r="E2273" s="7"/>
      <c r="F2273" s="7"/>
      <c r="G2273" s="7"/>
      <c r="H2273" s="7"/>
      <c r="I2273" s="7"/>
      <c r="J2273" s="7"/>
      <c r="K2273" s="24"/>
    </row>
    <row r="2274" spans="2:11" ht="16.5" thickTop="1" thickBot="1" x14ac:dyDescent="0.3">
      <c r="B2274" s="13" t="s">
        <v>47</v>
      </c>
      <c r="C2274" s="39">
        <v>10</v>
      </c>
      <c r="D2274" s="7">
        <v>575445</v>
      </c>
      <c r="E2274" s="7">
        <v>501445</v>
      </c>
      <c r="F2274" s="7">
        <v>8772951</v>
      </c>
      <c r="G2274" s="7">
        <v>20719875.899999999</v>
      </c>
      <c r="H2274" s="7">
        <v>9268083.1699999999</v>
      </c>
      <c r="I2274" s="7">
        <v>1700511</v>
      </c>
      <c r="J2274" s="7">
        <v>1828933</v>
      </c>
      <c r="K2274" s="24"/>
    </row>
    <row r="2275" spans="2:11" ht="16.5" thickTop="1" thickBot="1" x14ac:dyDescent="0.3">
      <c r="B2275" s="13" t="s">
        <v>48</v>
      </c>
      <c r="C2275" s="39">
        <v>20</v>
      </c>
      <c r="D2275" s="7">
        <v>575445</v>
      </c>
      <c r="E2275" s="7">
        <v>475107.02</v>
      </c>
      <c r="F2275" s="7">
        <v>395347.62</v>
      </c>
      <c r="G2275" s="7">
        <v>7012536.0700000003</v>
      </c>
      <c r="H2275" s="7">
        <v>8158441.6900000004</v>
      </c>
      <c r="I2275" s="7">
        <v>1622804.83</v>
      </c>
      <c r="J2275" s="7">
        <v>1731727.29</v>
      </c>
      <c r="K2275" s="24"/>
    </row>
    <row r="2276" spans="2:11" ht="16.5" thickTop="1" thickBot="1" x14ac:dyDescent="0.3">
      <c r="B2276" s="13" t="s">
        <v>49</v>
      </c>
      <c r="C2276" s="39">
        <v>30</v>
      </c>
      <c r="D2276" s="7">
        <v>0</v>
      </c>
      <c r="E2276" s="7">
        <v>26337.98</v>
      </c>
      <c r="F2276" s="7">
        <v>8377603.3799999999</v>
      </c>
      <c r="G2276" s="7">
        <v>13707339.83</v>
      </c>
      <c r="H2276" s="7">
        <v>1109641.48</v>
      </c>
      <c r="I2276" s="7">
        <v>77706.17</v>
      </c>
      <c r="J2276" s="7">
        <v>97205.71</v>
      </c>
      <c r="K2276" s="24"/>
    </row>
    <row r="2277" spans="2:11" ht="16.5" thickTop="1" thickBot="1" x14ac:dyDescent="0.3">
      <c r="B2277" s="13" t="s">
        <v>12</v>
      </c>
      <c r="C2277" s="39">
        <v>40</v>
      </c>
      <c r="D2277" s="7">
        <v>0</v>
      </c>
      <c r="E2277" s="7">
        <v>0</v>
      </c>
      <c r="F2277" s="7">
        <v>0</v>
      </c>
      <c r="G2277" s="7">
        <v>0</v>
      </c>
      <c r="H2277" s="7">
        <v>0</v>
      </c>
      <c r="I2277" s="7">
        <v>0</v>
      </c>
      <c r="J2277" s="7">
        <v>0</v>
      </c>
      <c r="K2277" s="24"/>
    </row>
    <row r="2278" spans="2:11" ht="16.5" thickTop="1" thickBot="1" x14ac:dyDescent="0.3">
      <c r="B2278" s="13" t="s">
        <v>50</v>
      </c>
      <c r="C2278" s="39">
        <v>50</v>
      </c>
      <c r="D2278" s="7">
        <v>0</v>
      </c>
      <c r="E2278" s="7">
        <v>26337.98</v>
      </c>
      <c r="F2278" s="7">
        <v>8377603.3799999999</v>
      </c>
      <c r="G2278" s="7">
        <v>13707339.83</v>
      </c>
      <c r="H2278" s="7">
        <v>1109641.48</v>
      </c>
      <c r="I2278" s="7">
        <v>77706.17</v>
      </c>
      <c r="J2278" s="7">
        <v>97205.71</v>
      </c>
      <c r="K2278" s="24"/>
    </row>
    <row r="2279" spans="2:11" ht="16.5" thickTop="1" thickBot="1" x14ac:dyDescent="0.3">
      <c r="B2279" s="12" t="s">
        <v>783</v>
      </c>
      <c r="C2279" s="39"/>
      <c r="D2279" s="7"/>
      <c r="E2279" s="7"/>
      <c r="F2279" s="7"/>
      <c r="G2279" s="7"/>
      <c r="H2279" s="7"/>
      <c r="I2279" s="7"/>
      <c r="J2279" s="7"/>
      <c r="K2279" s="24"/>
    </row>
    <row r="2280" spans="2:11" ht="16.5" thickTop="1" thickBot="1" x14ac:dyDescent="0.3">
      <c r="B2280" s="13" t="s">
        <v>47</v>
      </c>
      <c r="C2280" s="39">
        <v>10</v>
      </c>
      <c r="D2280" s="7">
        <v>727864</v>
      </c>
      <c r="E2280" s="7">
        <v>1004837.23</v>
      </c>
      <c r="F2280" s="7">
        <v>572882</v>
      </c>
      <c r="G2280" s="7">
        <v>1537413.96</v>
      </c>
      <c r="H2280" s="7">
        <v>2956124.07</v>
      </c>
      <c r="I2280" s="7">
        <v>2388099</v>
      </c>
      <c r="J2280" s="7">
        <v>1907882</v>
      </c>
      <c r="K2280" s="24"/>
    </row>
    <row r="2281" spans="2:11" ht="16.5" thickTop="1" thickBot="1" x14ac:dyDescent="0.3">
      <c r="B2281" s="13" t="s">
        <v>48</v>
      </c>
      <c r="C2281" s="39">
        <v>20</v>
      </c>
      <c r="D2281" s="7">
        <v>727864</v>
      </c>
      <c r="E2281" s="7">
        <v>869106.64</v>
      </c>
      <c r="F2281" s="7">
        <v>538007.26</v>
      </c>
      <c r="G2281" s="7">
        <v>489171.89</v>
      </c>
      <c r="H2281" s="7">
        <v>885127.01</v>
      </c>
      <c r="I2281" s="7">
        <v>1489724.99</v>
      </c>
      <c r="J2281" s="7">
        <v>842815.16</v>
      </c>
      <c r="K2281" s="24"/>
    </row>
    <row r="2282" spans="2:11" ht="16.5" thickTop="1" thickBot="1" x14ac:dyDescent="0.3">
      <c r="B2282" s="13" t="s">
        <v>49</v>
      </c>
      <c r="C2282" s="39">
        <v>30</v>
      </c>
      <c r="D2282" s="7">
        <v>0</v>
      </c>
      <c r="E2282" s="7">
        <v>135730.59</v>
      </c>
      <c r="F2282" s="7">
        <v>34874.74</v>
      </c>
      <c r="G2282" s="7">
        <v>1048242.07</v>
      </c>
      <c r="H2282" s="7">
        <v>2070997.06</v>
      </c>
      <c r="I2282" s="7">
        <v>898374.01</v>
      </c>
      <c r="J2282" s="7">
        <v>1065066.8400000001</v>
      </c>
      <c r="K2282" s="24"/>
    </row>
    <row r="2283" spans="2:11" ht="16.5" thickTop="1" thickBot="1" x14ac:dyDescent="0.3">
      <c r="B2283" s="13" t="s">
        <v>12</v>
      </c>
      <c r="C2283" s="39">
        <v>40</v>
      </c>
      <c r="D2283" s="7">
        <v>0</v>
      </c>
      <c r="E2283" s="7">
        <v>0</v>
      </c>
      <c r="F2283" s="7">
        <v>0</v>
      </c>
      <c r="G2283" s="7">
        <v>0</v>
      </c>
      <c r="H2283" s="7">
        <v>0</v>
      </c>
      <c r="I2283" s="7">
        <v>0</v>
      </c>
      <c r="J2283" s="7">
        <v>0</v>
      </c>
      <c r="K2283" s="24"/>
    </row>
    <row r="2284" spans="2:11" ht="16.5" thickTop="1" thickBot="1" x14ac:dyDescent="0.3">
      <c r="B2284" s="13" t="s">
        <v>50</v>
      </c>
      <c r="C2284" s="39">
        <v>50</v>
      </c>
      <c r="D2284" s="7">
        <v>0</v>
      </c>
      <c r="E2284" s="7">
        <v>135730.59</v>
      </c>
      <c r="F2284" s="7">
        <v>34874.74</v>
      </c>
      <c r="G2284" s="7">
        <v>1048242.07</v>
      </c>
      <c r="H2284" s="7">
        <v>2070997.06</v>
      </c>
      <c r="I2284" s="7">
        <v>898374.01</v>
      </c>
      <c r="J2284" s="7">
        <v>1065066.8400000001</v>
      </c>
      <c r="K2284" s="24"/>
    </row>
    <row r="2285" spans="2:11" ht="16.5" thickTop="1" thickBot="1" x14ac:dyDescent="0.3">
      <c r="B2285" s="12" t="s">
        <v>223</v>
      </c>
      <c r="C2285" s="39"/>
      <c r="D2285" s="7"/>
      <c r="E2285" s="7"/>
      <c r="F2285" s="7"/>
      <c r="G2285" s="7"/>
      <c r="H2285" s="7"/>
      <c r="I2285" s="7"/>
      <c r="J2285" s="7"/>
      <c r="K2285" s="24"/>
    </row>
    <row r="2286" spans="2:11" ht="16.5" thickTop="1" thickBot="1" x14ac:dyDescent="0.3">
      <c r="B2286" s="13" t="s">
        <v>47</v>
      </c>
      <c r="C2286" s="39">
        <v>10</v>
      </c>
      <c r="D2286" s="7">
        <v>4728221</v>
      </c>
      <c r="E2286" s="7">
        <v>4973028.7699999996</v>
      </c>
      <c r="F2286" s="7">
        <v>2394396</v>
      </c>
      <c r="G2286" s="7">
        <v>5724926.2199999997</v>
      </c>
      <c r="H2286" s="7">
        <v>5940148</v>
      </c>
      <c r="I2286" s="7">
        <v>6988951</v>
      </c>
      <c r="J2286" s="7">
        <v>7057228.2300000004</v>
      </c>
      <c r="K2286" s="24"/>
    </row>
    <row r="2287" spans="2:11" ht="16.5" thickTop="1" thickBot="1" x14ac:dyDescent="0.3">
      <c r="B2287" s="13" t="s">
        <v>48</v>
      </c>
      <c r="C2287" s="39">
        <v>20</v>
      </c>
      <c r="D2287" s="7">
        <v>4614132.7</v>
      </c>
      <c r="E2287" s="7">
        <v>4295268.2699999996</v>
      </c>
      <c r="F2287" s="7">
        <v>2320176.54</v>
      </c>
      <c r="G2287" s="7">
        <v>5656145.8099999996</v>
      </c>
      <c r="H2287" s="7">
        <v>5912281.4100000001</v>
      </c>
      <c r="I2287" s="7">
        <v>6987917.04</v>
      </c>
      <c r="J2287" s="7">
        <v>6635255.6399999997</v>
      </c>
      <c r="K2287" s="24"/>
    </row>
    <row r="2288" spans="2:11" ht="16.5" thickTop="1" thickBot="1" x14ac:dyDescent="0.3">
      <c r="B2288" s="13" t="s">
        <v>49</v>
      </c>
      <c r="C2288" s="39">
        <v>30</v>
      </c>
      <c r="D2288" s="7">
        <v>114088.3</v>
      </c>
      <c r="E2288" s="7">
        <v>677760.5</v>
      </c>
      <c r="F2288" s="7">
        <v>74219.460000000006</v>
      </c>
      <c r="G2288" s="7">
        <v>68780.41</v>
      </c>
      <c r="H2288" s="7">
        <v>27866.59</v>
      </c>
      <c r="I2288" s="7">
        <v>1033.96</v>
      </c>
      <c r="J2288" s="7">
        <v>421972.59</v>
      </c>
      <c r="K2288" s="24"/>
    </row>
    <row r="2289" spans="2:11" ht="16.5" thickTop="1" thickBot="1" x14ac:dyDescent="0.3">
      <c r="B2289" s="13" t="s">
        <v>12</v>
      </c>
      <c r="C2289" s="39">
        <v>40</v>
      </c>
      <c r="D2289" s="7">
        <v>0</v>
      </c>
      <c r="E2289" s="7">
        <v>0</v>
      </c>
      <c r="F2289" s="7">
        <v>0</v>
      </c>
      <c r="G2289" s="7">
        <v>0</v>
      </c>
      <c r="H2289" s="7">
        <v>0</v>
      </c>
      <c r="I2289" s="7">
        <v>0</v>
      </c>
      <c r="J2289" s="7">
        <v>0</v>
      </c>
      <c r="K2289" s="24"/>
    </row>
    <row r="2290" spans="2:11" ht="16.5" thickTop="1" thickBot="1" x14ac:dyDescent="0.3">
      <c r="B2290" s="13" t="s">
        <v>50</v>
      </c>
      <c r="C2290" s="39">
        <v>50</v>
      </c>
      <c r="D2290" s="7">
        <v>114088.3</v>
      </c>
      <c r="E2290" s="7">
        <v>677760.5</v>
      </c>
      <c r="F2290" s="7">
        <v>74219.460000000006</v>
      </c>
      <c r="G2290" s="7">
        <v>68780.41</v>
      </c>
      <c r="H2290" s="7">
        <v>27866.59</v>
      </c>
      <c r="I2290" s="7">
        <v>1033.96</v>
      </c>
      <c r="J2290" s="7">
        <v>421972.59</v>
      </c>
      <c r="K2290" s="24"/>
    </row>
    <row r="2291" spans="2:11" ht="16.5" thickTop="1" thickBot="1" x14ac:dyDescent="0.3">
      <c r="B2291" s="12" t="s">
        <v>2657</v>
      </c>
      <c r="C2291" s="39"/>
      <c r="D2291" s="7"/>
      <c r="E2291" s="7"/>
      <c r="F2291" s="7"/>
      <c r="G2291" s="7"/>
      <c r="H2291" s="7"/>
      <c r="I2291" s="7"/>
      <c r="J2291" s="7"/>
      <c r="K2291" s="24"/>
    </row>
    <row r="2292" spans="2:11" ht="16.5" thickTop="1" thickBot="1" x14ac:dyDescent="0.3">
      <c r="B2292" s="13" t="s">
        <v>47</v>
      </c>
      <c r="C2292" s="39">
        <v>10</v>
      </c>
      <c r="D2292" s="7">
        <v>0</v>
      </c>
      <c r="E2292" s="7">
        <v>0</v>
      </c>
      <c r="F2292" s="7">
        <v>0</v>
      </c>
      <c r="G2292" s="7">
        <v>0</v>
      </c>
      <c r="H2292" s="7">
        <v>0</v>
      </c>
      <c r="I2292" s="7">
        <v>0</v>
      </c>
      <c r="J2292" s="7">
        <v>2750000</v>
      </c>
      <c r="K2292" s="24"/>
    </row>
    <row r="2293" spans="2:11" ht="16.5" thickTop="1" thickBot="1" x14ac:dyDescent="0.3">
      <c r="B2293" s="13" t="s">
        <v>48</v>
      </c>
      <c r="C2293" s="39">
        <v>20</v>
      </c>
      <c r="D2293" s="7">
        <v>0</v>
      </c>
      <c r="E2293" s="7">
        <v>0</v>
      </c>
      <c r="F2293" s="7">
        <v>0</v>
      </c>
      <c r="G2293" s="7">
        <v>0</v>
      </c>
      <c r="H2293" s="7">
        <v>0</v>
      </c>
      <c r="I2293" s="7">
        <v>0</v>
      </c>
      <c r="J2293" s="7">
        <v>0</v>
      </c>
      <c r="K2293" s="24"/>
    </row>
    <row r="2294" spans="2:11" ht="16.5" thickTop="1" thickBot="1" x14ac:dyDescent="0.3">
      <c r="B2294" s="13" t="s">
        <v>49</v>
      </c>
      <c r="C2294" s="39">
        <v>30</v>
      </c>
      <c r="D2294" s="7">
        <v>0</v>
      </c>
      <c r="E2294" s="7">
        <v>0</v>
      </c>
      <c r="F2294" s="7">
        <v>0</v>
      </c>
      <c r="G2294" s="7">
        <v>0</v>
      </c>
      <c r="H2294" s="7">
        <v>0</v>
      </c>
      <c r="I2294" s="7">
        <v>0</v>
      </c>
      <c r="J2294" s="7">
        <v>2750000</v>
      </c>
      <c r="K2294" s="24"/>
    </row>
    <row r="2295" spans="2:11" ht="16.5" thickTop="1" thickBot="1" x14ac:dyDescent="0.3">
      <c r="B2295" s="13" t="s">
        <v>12</v>
      </c>
      <c r="C2295" s="39">
        <v>40</v>
      </c>
      <c r="D2295" s="7">
        <v>0</v>
      </c>
      <c r="E2295" s="7">
        <v>0</v>
      </c>
      <c r="F2295" s="7">
        <v>0</v>
      </c>
      <c r="G2295" s="7">
        <v>0</v>
      </c>
      <c r="H2295" s="7">
        <v>0</v>
      </c>
      <c r="I2295" s="7">
        <v>0</v>
      </c>
      <c r="J2295" s="7">
        <v>2750000</v>
      </c>
      <c r="K2295" s="24"/>
    </row>
    <row r="2296" spans="2:11" ht="16.5" thickTop="1" thickBot="1" x14ac:dyDescent="0.3">
      <c r="B2296" s="13" t="s">
        <v>50</v>
      </c>
      <c r="C2296" s="39">
        <v>50</v>
      </c>
      <c r="D2296" s="7">
        <v>0</v>
      </c>
      <c r="E2296" s="7">
        <v>0</v>
      </c>
      <c r="F2296" s="7">
        <v>0</v>
      </c>
      <c r="G2296" s="7">
        <v>0</v>
      </c>
      <c r="H2296" s="7">
        <v>0</v>
      </c>
      <c r="I2296" s="7">
        <v>0</v>
      </c>
      <c r="J2296" s="7">
        <v>0</v>
      </c>
      <c r="K2296" s="24"/>
    </row>
    <row r="2297" spans="2:11" ht="16.5" thickTop="1" thickBot="1" x14ac:dyDescent="0.3">
      <c r="B2297" s="11" t="s">
        <v>772</v>
      </c>
      <c r="C2297" s="39"/>
      <c r="D2297" s="7"/>
      <c r="E2297" s="7"/>
      <c r="F2297" s="7"/>
      <c r="G2297" s="7"/>
      <c r="H2297" s="7"/>
      <c r="I2297" s="7"/>
      <c r="J2297" s="7"/>
      <c r="K2297" s="24"/>
    </row>
    <row r="2298" spans="2:11" ht="16.5" thickTop="1" thickBot="1" x14ac:dyDescent="0.3">
      <c r="B2298" s="12" t="s">
        <v>774</v>
      </c>
      <c r="C2298" s="39"/>
      <c r="D2298" s="7"/>
      <c r="E2298" s="7"/>
      <c r="F2298" s="7"/>
      <c r="G2298" s="7"/>
      <c r="H2298" s="7"/>
      <c r="I2298" s="7"/>
      <c r="J2298" s="7"/>
      <c r="K2298" s="24"/>
    </row>
    <row r="2299" spans="2:11" ht="16.5" thickTop="1" thickBot="1" x14ac:dyDescent="0.3">
      <c r="B2299" s="13" t="s">
        <v>47</v>
      </c>
      <c r="C2299" s="39">
        <v>10</v>
      </c>
      <c r="D2299" s="7">
        <v>1816347</v>
      </c>
      <c r="E2299" s="7">
        <v>4255233</v>
      </c>
      <c r="F2299" s="7">
        <v>5954043</v>
      </c>
      <c r="G2299" s="7">
        <v>7599077</v>
      </c>
      <c r="H2299" s="7">
        <v>7860136</v>
      </c>
      <c r="I2299" s="7">
        <v>6847479.3600000003</v>
      </c>
      <c r="J2299" s="7">
        <v>6392969</v>
      </c>
      <c r="K2299" s="24"/>
    </row>
    <row r="2300" spans="2:11" ht="16.5" thickTop="1" thickBot="1" x14ac:dyDescent="0.3">
      <c r="B2300" s="13" t="s">
        <v>48</v>
      </c>
      <c r="C2300" s="39">
        <v>20</v>
      </c>
      <c r="D2300" s="7">
        <v>1787695.38</v>
      </c>
      <c r="E2300" s="7">
        <v>3629972.54</v>
      </c>
      <c r="F2300" s="7">
        <v>3786709.24</v>
      </c>
      <c r="G2300" s="7">
        <v>6205382.8700000001</v>
      </c>
      <c r="H2300" s="7">
        <v>7093581.2699999996</v>
      </c>
      <c r="I2300" s="7">
        <v>6770532.8799999999</v>
      </c>
      <c r="J2300" s="7">
        <v>5598999.5199999996</v>
      </c>
      <c r="K2300" s="24"/>
    </row>
    <row r="2301" spans="2:11" ht="16.5" thickTop="1" thickBot="1" x14ac:dyDescent="0.3">
      <c r="B2301" s="13" t="s">
        <v>49</v>
      </c>
      <c r="C2301" s="39">
        <v>30</v>
      </c>
      <c r="D2301" s="7">
        <v>28651.62</v>
      </c>
      <c r="E2301" s="7">
        <v>625260.46</v>
      </c>
      <c r="F2301" s="7">
        <v>2167333.7599999998</v>
      </c>
      <c r="G2301" s="7">
        <v>1393694.13</v>
      </c>
      <c r="H2301" s="7">
        <v>766554.73</v>
      </c>
      <c r="I2301" s="7">
        <v>76946.48</v>
      </c>
      <c r="J2301" s="7">
        <v>793969.48</v>
      </c>
      <c r="K2301" s="24"/>
    </row>
    <row r="2302" spans="2:11" ht="16.5" thickTop="1" thickBot="1" x14ac:dyDescent="0.3">
      <c r="B2302" s="13" t="s">
        <v>12</v>
      </c>
      <c r="C2302" s="39">
        <v>40</v>
      </c>
      <c r="D2302" s="7">
        <v>0</v>
      </c>
      <c r="E2302" s="7">
        <v>0</v>
      </c>
      <c r="F2302" s="7">
        <v>0</v>
      </c>
      <c r="G2302" s="7">
        <v>0</v>
      </c>
      <c r="H2302" s="7">
        <v>0</v>
      </c>
      <c r="I2302" s="7">
        <v>0</v>
      </c>
      <c r="J2302" s="7">
        <v>0</v>
      </c>
      <c r="K2302" s="24"/>
    </row>
    <row r="2303" spans="2:11" ht="16.5" thickTop="1" thickBot="1" x14ac:dyDescent="0.3">
      <c r="B2303" s="13" t="s">
        <v>50</v>
      </c>
      <c r="C2303" s="39">
        <v>50</v>
      </c>
      <c r="D2303" s="7">
        <v>28651.62</v>
      </c>
      <c r="E2303" s="7">
        <v>625260.46</v>
      </c>
      <c r="F2303" s="7">
        <v>2167333.7599999998</v>
      </c>
      <c r="G2303" s="7">
        <v>1393694.13</v>
      </c>
      <c r="H2303" s="7">
        <v>766554.73</v>
      </c>
      <c r="I2303" s="7">
        <v>76946.48</v>
      </c>
      <c r="J2303" s="7">
        <v>793969.48</v>
      </c>
      <c r="K2303" s="24"/>
    </row>
    <row r="2304" spans="2:11" ht="16.5" thickTop="1" thickBot="1" x14ac:dyDescent="0.3">
      <c r="B2304" s="12" t="s">
        <v>156</v>
      </c>
      <c r="C2304" s="39"/>
      <c r="D2304" s="7"/>
      <c r="E2304" s="7"/>
      <c r="F2304" s="7"/>
      <c r="G2304" s="7"/>
      <c r="H2304" s="7"/>
      <c r="I2304" s="7"/>
      <c r="J2304" s="7"/>
      <c r="K2304" s="24"/>
    </row>
    <row r="2305" spans="2:11" ht="16.5" thickTop="1" thickBot="1" x14ac:dyDescent="0.3">
      <c r="B2305" s="13" t="s">
        <v>47</v>
      </c>
      <c r="C2305" s="39">
        <v>10</v>
      </c>
      <c r="D2305" s="7">
        <v>162805</v>
      </c>
      <c r="E2305" s="7">
        <v>717255</v>
      </c>
      <c r="F2305" s="7">
        <v>929766</v>
      </c>
      <c r="G2305" s="7">
        <v>1123222</v>
      </c>
      <c r="H2305" s="7">
        <v>1703971</v>
      </c>
      <c r="I2305" s="7">
        <v>3226221</v>
      </c>
      <c r="J2305" s="7">
        <v>4749471</v>
      </c>
      <c r="K2305" s="24"/>
    </row>
    <row r="2306" spans="2:11" ht="16.5" thickTop="1" thickBot="1" x14ac:dyDescent="0.3">
      <c r="B2306" s="13" t="s">
        <v>48</v>
      </c>
      <c r="C2306" s="39">
        <v>20</v>
      </c>
      <c r="D2306" s="7">
        <v>152543.60999999999</v>
      </c>
      <c r="E2306" s="7">
        <v>466670.43</v>
      </c>
      <c r="F2306" s="7">
        <v>909696.38</v>
      </c>
      <c r="G2306" s="7">
        <v>1111546.3</v>
      </c>
      <c r="H2306" s="7">
        <v>1678702.18</v>
      </c>
      <c r="I2306" s="7">
        <v>1968936.94</v>
      </c>
      <c r="J2306" s="7">
        <v>2450662.96</v>
      </c>
      <c r="K2306" s="24"/>
    </row>
    <row r="2307" spans="2:11" ht="16.5" thickTop="1" thickBot="1" x14ac:dyDescent="0.3">
      <c r="B2307" s="13" t="s">
        <v>49</v>
      </c>
      <c r="C2307" s="39">
        <v>30</v>
      </c>
      <c r="D2307" s="7">
        <v>10261.39</v>
      </c>
      <c r="E2307" s="7">
        <v>250584.57</v>
      </c>
      <c r="F2307" s="7">
        <v>20069.62</v>
      </c>
      <c r="G2307" s="7">
        <v>11675.7</v>
      </c>
      <c r="H2307" s="7">
        <v>25268.82</v>
      </c>
      <c r="I2307" s="7">
        <v>1257284.06</v>
      </c>
      <c r="J2307" s="7">
        <v>2298808.04</v>
      </c>
      <c r="K2307" s="24"/>
    </row>
    <row r="2308" spans="2:11" ht="16.5" thickTop="1" thickBot="1" x14ac:dyDescent="0.3">
      <c r="B2308" s="13" t="s">
        <v>12</v>
      </c>
      <c r="C2308" s="39">
        <v>40</v>
      </c>
      <c r="D2308" s="7">
        <v>0</v>
      </c>
      <c r="E2308" s="7">
        <v>0</v>
      </c>
      <c r="F2308" s="7">
        <v>0</v>
      </c>
      <c r="G2308" s="7">
        <v>0</v>
      </c>
      <c r="H2308" s="7">
        <v>0</v>
      </c>
      <c r="I2308" s="7">
        <v>0</v>
      </c>
      <c r="J2308" s="7">
        <v>0</v>
      </c>
      <c r="K2308" s="24"/>
    </row>
    <row r="2309" spans="2:11" ht="16.5" thickTop="1" thickBot="1" x14ac:dyDescent="0.3">
      <c r="B2309" s="13" t="s">
        <v>50</v>
      </c>
      <c r="C2309" s="39">
        <v>50</v>
      </c>
      <c r="D2309" s="7">
        <v>10261.39</v>
      </c>
      <c r="E2309" s="7">
        <v>250584.57</v>
      </c>
      <c r="F2309" s="7">
        <v>20069.62</v>
      </c>
      <c r="G2309" s="7">
        <v>11675.7</v>
      </c>
      <c r="H2309" s="7">
        <v>25268.82</v>
      </c>
      <c r="I2309" s="7">
        <v>1257284.06</v>
      </c>
      <c r="J2309" s="7">
        <v>2298808.04</v>
      </c>
      <c r="K2309" s="24"/>
    </row>
    <row r="2310" spans="2:11" ht="16.5" thickTop="1" thickBot="1" x14ac:dyDescent="0.3">
      <c r="B2310" s="12" t="s">
        <v>776</v>
      </c>
      <c r="C2310" s="39"/>
      <c r="D2310" s="7"/>
      <c r="E2310" s="7"/>
      <c r="F2310" s="7"/>
      <c r="G2310" s="7"/>
      <c r="H2310" s="7"/>
      <c r="I2310" s="7"/>
      <c r="J2310" s="7"/>
      <c r="K2310" s="24"/>
    </row>
    <row r="2311" spans="2:11" ht="16.5" thickTop="1" thickBot="1" x14ac:dyDescent="0.3">
      <c r="B2311" s="13" t="s">
        <v>47</v>
      </c>
      <c r="C2311" s="39">
        <v>10</v>
      </c>
      <c r="D2311" s="7">
        <v>39549510.439999998</v>
      </c>
      <c r="E2311" s="7">
        <v>42058137.609999999</v>
      </c>
      <c r="F2311" s="7">
        <v>55768006</v>
      </c>
      <c r="G2311" s="7">
        <v>60776685</v>
      </c>
      <c r="H2311" s="7">
        <v>68170212</v>
      </c>
      <c r="I2311" s="7">
        <v>75262571.019999996</v>
      </c>
      <c r="J2311" s="7">
        <v>103001171.67</v>
      </c>
      <c r="K2311" s="24"/>
    </row>
    <row r="2312" spans="2:11" ht="16.5" thickTop="1" thickBot="1" x14ac:dyDescent="0.3">
      <c r="B2312" s="13" t="s">
        <v>48</v>
      </c>
      <c r="C2312" s="39">
        <v>20</v>
      </c>
      <c r="D2312" s="7">
        <v>37215567.530000001</v>
      </c>
      <c r="E2312" s="7">
        <v>36805497.960000001</v>
      </c>
      <c r="F2312" s="7">
        <v>41645208.5</v>
      </c>
      <c r="G2312" s="7">
        <v>45309917.210000001</v>
      </c>
      <c r="H2312" s="7">
        <v>53378391.68</v>
      </c>
      <c r="I2312" s="7">
        <v>57385401.009999998</v>
      </c>
      <c r="J2312" s="7">
        <v>81119620.430000007</v>
      </c>
      <c r="K2312" s="24"/>
    </row>
    <row r="2313" spans="2:11" ht="16.5" thickTop="1" thickBot="1" x14ac:dyDescent="0.3">
      <c r="B2313" s="13" t="s">
        <v>49</v>
      </c>
      <c r="C2313" s="39">
        <v>30</v>
      </c>
      <c r="D2313" s="7">
        <v>2333942.91</v>
      </c>
      <c r="E2313" s="7">
        <v>5252639.6500000004</v>
      </c>
      <c r="F2313" s="7">
        <v>14122797.5</v>
      </c>
      <c r="G2313" s="7">
        <v>15466767.789999999</v>
      </c>
      <c r="H2313" s="7">
        <v>14791820.32</v>
      </c>
      <c r="I2313" s="7">
        <v>17877170.010000002</v>
      </c>
      <c r="J2313" s="7">
        <v>21881551.239999998</v>
      </c>
      <c r="K2313" s="24"/>
    </row>
    <row r="2314" spans="2:11" ht="16.5" thickTop="1" thickBot="1" x14ac:dyDescent="0.3">
      <c r="B2314" s="13" t="s">
        <v>12</v>
      </c>
      <c r="C2314" s="39">
        <v>40</v>
      </c>
      <c r="D2314" s="7">
        <v>0</v>
      </c>
      <c r="E2314" s="7">
        <v>0</v>
      </c>
      <c r="F2314" s="7">
        <v>0</v>
      </c>
      <c r="G2314" s="7">
        <v>0</v>
      </c>
      <c r="H2314" s="7">
        <v>0</v>
      </c>
      <c r="I2314" s="7">
        <v>0</v>
      </c>
      <c r="J2314" s="7">
        <v>5070039</v>
      </c>
      <c r="K2314" s="24"/>
    </row>
    <row r="2315" spans="2:11" ht="16.5" thickTop="1" thickBot="1" x14ac:dyDescent="0.3">
      <c r="B2315" s="13" t="s">
        <v>50</v>
      </c>
      <c r="C2315" s="39">
        <v>50</v>
      </c>
      <c r="D2315" s="7">
        <v>2333942.91</v>
      </c>
      <c r="E2315" s="7">
        <v>5252639.6500000004</v>
      </c>
      <c r="F2315" s="7">
        <v>14122797.5</v>
      </c>
      <c r="G2315" s="7">
        <v>15466767.789999999</v>
      </c>
      <c r="H2315" s="7">
        <v>14791820.32</v>
      </c>
      <c r="I2315" s="7">
        <v>17877170.010000002</v>
      </c>
      <c r="J2315" s="7">
        <v>16811512.239999998</v>
      </c>
      <c r="K2315" s="24"/>
    </row>
    <row r="2316" spans="2:11" ht="16.5" thickTop="1" thickBot="1" x14ac:dyDescent="0.3">
      <c r="B2316" s="12" t="s">
        <v>63</v>
      </c>
      <c r="C2316" s="39"/>
      <c r="D2316" s="7"/>
      <c r="E2316" s="7"/>
      <c r="F2316" s="7"/>
      <c r="G2316" s="7"/>
      <c r="H2316" s="7"/>
      <c r="I2316" s="7"/>
      <c r="J2316" s="7"/>
      <c r="K2316" s="24"/>
    </row>
    <row r="2317" spans="2:11" ht="16.5" thickTop="1" thickBot="1" x14ac:dyDescent="0.3">
      <c r="B2317" s="13" t="s">
        <v>47</v>
      </c>
      <c r="C2317" s="39">
        <v>10</v>
      </c>
      <c r="D2317" s="7">
        <v>3078994</v>
      </c>
      <c r="E2317" s="7">
        <v>2962374</v>
      </c>
      <c r="F2317" s="7">
        <v>2963384</v>
      </c>
      <c r="G2317" s="7">
        <v>3673776</v>
      </c>
      <c r="H2317" s="7">
        <v>4893193</v>
      </c>
      <c r="I2317" s="7">
        <v>6126419</v>
      </c>
      <c r="J2317" s="7">
        <v>6257580</v>
      </c>
      <c r="K2317" s="24"/>
    </row>
    <row r="2318" spans="2:11" ht="16.5" thickTop="1" thickBot="1" x14ac:dyDescent="0.3">
      <c r="B2318" s="13" t="s">
        <v>48</v>
      </c>
      <c r="C2318" s="39">
        <v>20</v>
      </c>
      <c r="D2318" s="7">
        <v>3059011.04</v>
      </c>
      <c r="E2318" s="7">
        <v>2962068.17</v>
      </c>
      <c r="F2318" s="7">
        <v>2958965.79</v>
      </c>
      <c r="G2318" s="7">
        <v>3456542.21</v>
      </c>
      <c r="H2318" s="7">
        <v>4438650.78</v>
      </c>
      <c r="I2318" s="7">
        <v>6085977.4800000004</v>
      </c>
      <c r="J2318" s="7">
        <v>6114805.9500000002</v>
      </c>
      <c r="K2318" s="24"/>
    </row>
    <row r="2319" spans="2:11" ht="16.5" thickTop="1" thickBot="1" x14ac:dyDescent="0.3">
      <c r="B2319" s="13" t="s">
        <v>49</v>
      </c>
      <c r="C2319" s="39">
        <v>30</v>
      </c>
      <c r="D2319" s="7">
        <v>19982.96</v>
      </c>
      <c r="E2319" s="7">
        <v>305.83</v>
      </c>
      <c r="F2319" s="7">
        <v>4418.21</v>
      </c>
      <c r="G2319" s="7">
        <v>217233.79</v>
      </c>
      <c r="H2319" s="7">
        <v>454542.22</v>
      </c>
      <c r="I2319" s="7">
        <v>40441.519999999997</v>
      </c>
      <c r="J2319" s="7">
        <v>142774.04999999999</v>
      </c>
      <c r="K2319" s="24"/>
    </row>
    <row r="2320" spans="2:11" ht="16.5" thickTop="1" thickBot="1" x14ac:dyDescent="0.3">
      <c r="B2320" s="13" t="s">
        <v>12</v>
      </c>
      <c r="C2320" s="39">
        <v>40</v>
      </c>
      <c r="D2320" s="7">
        <v>0</v>
      </c>
      <c r="E2320" s="7">
        <v>0</v>
      </c>
      <c r="F2320" s="7">
        <v>0</v>
      </c>
      <c r="G2320" s="7">
        <v>0</v>
      </c>
      <c r="H2320" s="7">
        <v>0</v>
      </c>
      <c r="I2320" s="7">
        <v>0</v>
      </c>
      <c r="J2320" s="7">
        <v>0</v>
      </c>
      <c r="K2320" s="24"/>
    </row>
    <row r="2321" spans="2:11" ht="16.5" thickTop="1" thickBot="1" x14ac:dyDescent="0.3">
      <c r="B2321" s="13" t="s">
        <v>50</v>
      </c>
      <c r="C2321" s="39">
        <v>50</v>
      </c>
      <c r="D2321" s="7">
        <v>19982.96</v>
      </c>
      <c r="E2321" s="7">
        <v>305.83</v>
      </c>
      <c r="F2321" s="7">
        <v>4418.21</v>
      </c>
      <c r="G2321" s="7">
        <v>217233.79</v>
      </c>
      <c r="H2321" s="7">
        <v>454542.22</v>
      </c>
      <c r="I2321" s="7">
        <v>40441.519999999997</v>
      </c>
      <c r="J2321" s="7">
        <v>142774.04999999999</v>
      </c>
      <c r="K2321" s="24"/>
    </row>
    <row r="2322" spans="2:11" ht="16.5" thickTop="1" thickBot="1" x14ac:dyDescent="0.3">
      <c r="B2322" s="12" t="s">
        <v>293</v>
      </c>
      <c r="C2322" s="39"/>
      <c r="D2322" s="7"/>
      <c r="E2322" s="7"/>
      <c r="F2322" s="7"/>
      <c r="G2322" s="7"/>
      <c r="H2322" s="7"/>
      <c r="I2322" s="7"/>
      <c r="J2322" s="7"/>
      <c r="K2322" s="24"/>
    </row>
    <row r="2323" spans="2:11" ht="16.5" thickTop="1" thickBot="1" x14ac:dyDescent="0.3">
      <c r="B2323" s="13" t="s">
        <v>47</v>
      </c>
      <c r="C2323" s="39">
        <v>10</v>
      </c>
      <c r="D2323" s="7">
        <v>184548683</v>
      </c>
      <c r="E2323" s="7">
        <v>191746081</v>
      </c>
      <c r="F2323" s="7">
        <v>199229909</v>
      </c>
      <c r="G2323" s="7">
        <v>191749225</v>
      </c>
      <c r="H2323" s="7">
        <v>210797081</v>
      </c>
      <c r="I2323" s="7">
        <v>221759374</v>
      </c>
      <c r="J2323" s="7">
        <v>229650081</v>
      </c>
      <c r="K2323" s="24"/>
    </row>
    <row r="2324" spans="2:11" ht="16.5" thickTop="1" thickBot="1" x14ac:dyDescent="0.3">
      <c r="B2324" s="13" t="s">
        <v>48</v>
      </c>
      <c r="C2324" s="39">
        <v>20</v>
      </c>
      <c r="D2324" s="7">
        <v>184548672</v>
      </c>
      <c r="E2324" s="7">
        <v>191746080</v>
      </c>
      <c r="F2324" s="7">
        <v>199226765</v>
      </c>
      <c r="G2324" s="7">
        <v>191721253</v>
      </c>
      <c r="H2324" s="7">
        <v>210750708</v>
      </c>
      <c r="I2324" s="7">
        <v>221681830</v>
      </c>
      <c r="J2324" s="7">
        <v>229616502</v>
      </c>
      <c r="K2324" s="24"/>
    </row>
    <row r="2325" spans="2:11" ht="16.5" thickTop="1" thickBot="1" x14ac:dyDescent="0.3">
      <c r="B2325" s="13" t="s">
        <v>49</v>
      </c>
      <c r="C2325" s="39">
        <v>30</v>
      </c>
      <c r="D2325" s="7">
        <v>11</v>
      </c>
      <c r="E2325" s="7">
        <v>1</v>
      </c>
      <c r="F2325" s="7">
        <v>3144</v>
      </c>
      <c r="G2325" s="7">
        <v>27972</v>
      </c>
      <c r="H2325" s="7">
        <v>46373</v>
      </c>
      <c r="I2325" s="7">
        <v>77544</v>
      </c>
      <c r="J2325" s="7">
        <v>33579</v>
      </c>
      <c r="K2325" s="24"/>
    </row>
    <row r="2326" spans="2:11" ht="16.5" thickTop="1" thickBot="1" x14ac:dyDescent="0.3">
      <c r="B2326" s="13" t="s">
        <v>12</v>
      </c>
      <c r="C2326" s="39">
        <v>40</v>
      </c>
      <c r="D2326" s="7">
        <v>0</v>
      </c>
      <c r="E2326" s="7">
        <v>0</v>
      </c>
      <c r="F2326" s="7">
        <v>0</v>
      </c>
      <c r="G2326" s="7">
        <v>0</v>
      </c>
      <c r="H2326" s="7">
        <v>0</v>
      </c>
      <c r="I2326" s="7">
        <v>0</v>
      </c>
      <c r="J2326" s="7">
        <v>0</v>
      </c>
      <c r="K2326" s="24"/>
    </row>
    <row r="2327" spans="2:11" ht="16.5" thickTop="1" thickBot="1" x14ac:dyDescent="0.3">
      <c r="B2327" s="13" t="s">
        <v>50</v>
      </c>
      <c r="C2327" s="39">
        <v>50</v>
      </c>
      <c r="D2327" s="7">
        <v>11</v>
      </c>
      <c r="E2327" s="7">
        <v>1</v>
      </c>
      <c r="F2327" s="7">
        <v>3144</v>
      </c>
      <c r="G2327" s="7">
        <v>27972</v>
      </c>
      <c r="H2327" s="7">
        <v>46373</v>
      </c>
      <c r="I2327" s="7">
        <v>77544</v>
      </c>
      <c r="J2327" s="7">
        <v>33579</v>
      </c>
      <c r="K2327" s="24"/>
    </row>
    <row r="2328" spans="2:11" ht="16.5" thickTop="1" thickBot="1" x14ac:dyDescent="0.3">
      <c r="B2328" s="12" t="s">
        <v>2656</v>
      </c>
      <c r="C2328" s="39"/>
      <c r="D2328" s="7"/>
      <c r="E2328" s="7"/>
      <c r="F2328" s="7"/>
      <c r="G2328" s="7"/>
      <c r="H2328" s="7"/>
      <c r="I2328" s="7"/>
      <c r="J2328" s="7"/>
      <c r="K2328" s="24"/>
    </row>
    <row r="2329" spans="2:11" ht="16.5" thickTop="1" thickBot="1" x14ac:dyDescent="0.3">
      <c r="B2329" s="13" t="s">
        <v>47</v>
      </c>
      <c r="C2329" s="39">
        <v>10</v>
      </c>
      <c r="D2329" s="7">
        <v>0</v>
      </c>
      <c r="E2329" s="7">
        <v>0</v>
      </c>
      <c r="F2329" s="7">
        <v>0</v>
      </c>
      <c r="G2329" s="7">
        <v>0</v>
      </c>
      <c r="H2329" s="7">
        <v>0</v>
      </c>
      <c r="I2329" s="7">
        <v>0</v>
      </c>
      <c r="J2329" s="7">
        <v>500000</v>
      </c>
      <c r="K2329" s="24"/>
    </row>
    <row r="2330" spans="2:11" ht="16.5" thickTop="1" thickBot="1" x14ac:dyDescent="0.3">
      <c r="B2330" s="13" t="s">
        <v>48</v>
      </c>
      <c r="C2330" s="39">
        <v>20</v>
      </c>
      <c r="D2330" s="7">
        <v>0</v>
      </c>
      <c r="E2330" s="7">
        <v>0</v>
      </c>
      <c r="F2330" s="7">
        <v>0</v>
      </c>
      <c r="G2330" s="7">
        <v>0</v>
      </c>
      <c r="H2330" s="7">
        <v>0</v>
      </c>
      <c r="I2330" s="7">
        <v>0</v>
      </c>
      <c r="J2330" s="7">
        <v>500000</v>
      </c>
      <c r="K2330" s="24"/>
    </row>
    <row r="2331" spans="2:11" ht="16.5" thickTop="1" thickBot="1" x14ac:dyDescent="0.3">
      <c r="B2331" s="13" t="s">
        <v>49</v>
      </c>
      <c r="C2331" s="39">
        <v>30</v>
      </c>
      <c r="D2331" s="7">
        <v>0</v>
      </c>
      <c r="E2331" s="7">
        <v>0</v>
      </c>
      <c r="F2331" s="7">
        <v>0</v>
      </c>
      <c r="G2331" s="7">
        <v>0</v>
      </c>
      <c r="H2331" s="7">
        <v>0</v>
      </c>
      <c r="I2331" s="7">
        <v>0</v>
      </c>
      <c r="J2331" s="7">
        <v>0</v>
      </c>
      <c r="K2331" s="24"/>
    </row>
    <row r="2332" spans="2:11" ht="16.5" thickTop="1" thickBot="1" x14ac:dyDescent="0.3">
      <c r="B2332" s="13" t="s">
        <v>12</v>
      </c>
      <c r="C2332" s="39">
        <v>40</v>
      </c>
      <c r="D2332" s="7">
        <v>0</v>
      </c>
      <c r="E2332" s="7">
        <v>0</v>
      </c>
      <c r="F2332" s="7">
        <v>0</v>
      </c>
      <c r="G2332" s="7">
        <v>0</v>
      </c>
      <c r="H2332" s="7">
        <v>0</v>
      </c>
      <c r="I2332" s="7">
        <v>0</v>
      </c>
      <c r="J2332" s="7">
        <v>0</v>
      </c>
      <c r="K2332" s="24"/>
    </row>
    <row r="2333" spans="2:11" ht="16.5" thickTop="1" thickBot="1" x14ac:dyDescent="0.3">
      <c r="B2333" s="13" t="s">
        <v>50</v>
      </c>
      <c r="C2333" s="39">
        <v>50</v>
      </c>
      <c r="D2333" s="7">
        <v>0</v>
      </c>
      <c r="E2333" s="7">
        <v>0</v>
      </c>
      <c r="F2333" s="7">
        <v>0</v>
      </c>
      <c r="G2333" s="7">
        <v>0</v>
      </c>
      <c r="H2333" s="7">
        <v>0</v>
      </c>
      <c r="I2333" s="7">
        <v>0</v>
      </c>
      <c r="J2333" s="7">
        <v>0</v>
      </c>
      <c r="K2333" s="24"/>
    </row>
    <row r="2334" spans="2:11" ht="16.5" thickTop="1" thickBot="1" x14ac:dyDescent="0.3">
      <c r="B2334" s="11" t="s">
        <v>801</v>
      </c>
      <c r="C2334" s="39"/>
      <c r="D2334" s="7"/>
      <c r="E2334" s="7"/>
      <c r="F2334" s="7"/>
      <c r="G2334" s="7"/>
      <c r="H2334" s="7"/>
      <c r="I2334" s="7"/>
      <c r="J2334" s="7"/>
      <c r="K2334" s="24"/>
    </row>
    <row r="2335" spans="2:11" ht="16.5" thickTop="1" thickBot="1" x14ac:dyDescent="0.3">
      <c r="B2335" s="12" t="s">
        <v>803</v>
      </c>
      <c r="C2335" s="39"/>
      <c r="D2335" s="7"/>
      <c r="E2335" s="7"/>
      <c r="F2335" s="7"/>
      <c r="G2335" s="7"/>
      <c r="H2335" s="7"/>
      <c r="I2335" s="7"/>
      <c r="J2335" s="7"/>
      <c r="K2335" s="24"/>
    </row>
    <row r="2336" spans="2:11" ht="16.5" thickTop="1" thickBot="1" x14ac:dyDescent="0.3">
      <c r="B2336" s="13" t="s">
        <v>47</v>
      </c>
      <c r="C2336" s="39">
        <v>10</v>
      </c>
      <c r="D2336" s="7">
        <v>54382601</v>
      </c>
      <c r="E2336" s="7">
        <v>56208653</v>
      </c>
      <c r="F2336" s="7">
        <v>66442970.670000002</v>
      </c>
      <c r="G2336" s="7">
        <v>82594503.299999997</v>
      </c>
      <c r="H2336" s="7">
        <v>105167163</v>
      </c>
      <c r="I2336" s="7">
        <v>102502030</v>
      </c>
      <c r="J2336" s="7">
        <v>106647743</v>
      </c>
      <c r="K2336" s="24"/>
    </row>
    <row r="2337" spans="2:11" ht="16.5" thickTop="1" thickBot="1" x14ac:dyDescent="0.3">
      <c r="B2337" s="13" t="s">
        <v>48</v>
      </c>
      <c r="C2337" s="39">
        <v>20</v>
      </c>
      <c r="D2337" s="7">
        <v>54349749.799999997</v>
      </c>
      <c r="E2337" s="7">
        <v>55667821.460000001</v>
      </c>
      <c r="F2337" s="7">
        <v>62451596.280000001</v>
      </c>
      <c r="G2337" s="7">
        <v>60790644.390000001</v>
      </c>
      <c r="H2337" s="7">
        <v>80189561.409999996</v>
      </c>
      <c r="I2337" s="7">
        <v>89323260.840000004</v>
      </c>
      <c r="J2337" s="7">
        <v>106643699.05</v>
      </c>
      <c r="K2337" s="24"/>
    </row>
    <row r="2338" spans="2:11" ht="16.5" thickTop="1" thickBot="1" x14ac:dyDescent="0.3">
      <c r="B2338" s="13" t="s">
        <v>49</v>
      </c>
      <c r="C2338" s="39">
        <v>30</v>
      </c>
      <c r="D2338" s="7">
        <v>32851.199999999997</v>
      </c>
      <c r="E2338" s="7">
        <v>540831.54</v>
      </c>
      <c r="F2338" s="7">
        <v>3991374.39</v>
      </c>
      <c r="G2338" s="7">
        <v>21803858.91</v>
      </c>
      <c r="H2338" s="7">
        <v>24977601.59</v>
      </c>
      <c r="I2338" s="7">
        <v>13178769.16</v>
      </c>
      <c r="J2338" s="7">
        <v>4043.95</v>
      </c>
      <c r="K2338" s="24"/>
    </row>
    <row r="2339" spans="2:11" ht="16.5" thickTop="1" thickBot="1" x14ac:dyDescent="0.3">
      <c r="B2339" s="13" t="s">
        <v>12</v>
      </c>
      <c r="C2339" s="39">
        <v>40</v>
      </c>
      <c r="D2339" s="7">
        <v>0</v>
      </c>
      <c r="E2339" s="7">
        <v>0</v>
      </c>
      <c r="F2339" s="7">
        <v>0</v>
      </c>
      <c r="G2339" s="7">
        <v>0</v>
      </c>
      <c r="H2339" s="7">
        <v>0</v>
      </c>
      <c r="I2339" s="7">
        <v>0</v>
      </c>
      <c r="J2339" s="7">
        <v>0</v>
      </c>
      <c r="K2339" s="24"/>
    </row>
    <row r="2340" spans="2:11" ht="16.5" thickTop="1" thickBot="1" x14ac:dyDescent="0.3">
      <c r="B2340" s="13" t="s">
        <v>50</v>
      </c>
      <c r="C2340" s="39">
        <v>50</v>
      </c>
      <c r="D2340" s="7">
        <v>32851.199999999997</v>
      </c>
      <c r="E2340" s="7">
        <v>540831.54</v>
      </c>
      <c r="F2340" s="7">
        <v>3991374.39</v>
      </c>
      <c r="G2340" s="7">
        <v>21803858.91</v>
      </c>
      <c r="H2340" s="7">
        <v>24977601.59</v>
      </c>
      <c r="I2340" s="7">
        <v>13178769.16</v>
      </c>
      <c r="J2340" s="7">
        <v>4043.95</v>
      </c>
      <c r="K2340" s="24"/>
    </row>
    <row r="2341" spans="2:11" ht="16.5" thickTop="1" thickBot="1" x14ac:dyDescent="0.3">
      <c r="B2341" s="12" t="s">
        <v>805</v>
      </c>
      <c r="C2341" s="39"/>
      <c r="D2341" s="7"/>
      <c r="E2341" s="7"/>
      <c r="F2341" s="7"/>
      <c r="G2341" s="7"/>
      <c r="H2341" s="7"/>
      <c r="I2341" s="7"/>
      <c r="J2341" s="7"/>
      <c r="K2341" s="24"/>
    </row>
    <row r="2342" spans="2:11" ht="16.5" thickTop="1" thickBot="1" x14ac:dyDescent="0.3">
      <c r="B2342" s="13" t="s">
        <v>47</v>
      </c>
      <c r="C2342" s="39">
        <v>10</v>
      </c>
      <c r="D2342" s="7">
        <v>220900278</v>
      </c>
      <c r="E2342" s="7">
        <v>226149033</v>
      </c>
      <c r="F2342" s="7">
        <v>232070258.97</v>
      </c>
      <c r="G2342" s="7">
        <v>258050097</v>
      </c>
      <c r="H2342" s="7">
        <v>291793999</v>
      </c>
      <c r="I2342" s="7">
        <v>293672933</v>
      </c>
      <c r="J2342" s="7">
        <v>299647205</v>
      </c>
      <c r="K2342" s="24"/>
    </row>
    <row r="2343" spans="2:11" ht="16.5" thickTop="1" thickBot="1" x14ac:dyDescent="0.3">
      <c r="B2343" s="13" t="s">
        <v>48</v>
      </c>
      <c r="C2343" s="39">
        <v>20</v>
      </c>
      <c r="D2343" s="7">
        <v>220811746</v>
      </c>
      <c r="E2343" s="7">
        <v>224458963.69999999</v>
      </c>
      <c r="F2343" s="7">
        <v>226033565.80000001</v>
      </c>
      <c r="G2343" s="7">
        <v>247149900.46000001</v>
      </c>
      <c r="H2343" s="7">
        <v>282277653.93000001</v>
      </c>
      <c r="I2343" s="7">
        <v>293646382.12</v>
      </c>
      <c r="J2343" s="7">
        <v>299606935.51999998</v>
      </c>
      <c r="K2343" s="24"/>
    </row>
    <row r="2344" spans="2:11" ht="16.5" thickTop="1" thickBot="1" x14ac:dyDescent="0.3">
      <c r="B2344" s="13" t="s">
        <v>49</v>
      </c>
      <c r="C2344" s="39">
        <v>30</v>
      </c>
      <c r="D2344" s="7">
        <v>88532</v>
      </c>
      <c r="E2344" s="7">
        <v>1690069.3</v>
      </c>
      <c r="F2344" s="7">
        <v>6036693.1699999999</v>
      </c>
      <c r="G2344" s="7">
        <v>10900196.539999999</v>
      </c>
      <c r="H2344" s="7">
        <v>9516345.0700000003</v>
      </c>
      <c r="I2344" s="7">
        <v>26550.880000000001</v>
      </c>
      <c r="J2344" s="7">
        <v>40269.480000000003</v>
      </c>
      <c r="K2344" s="24"/>
    </row>
    <row r="2345" spans="2:11" ht="16.5" thickTop="1" thickBot="1" x14ac:dyDescent="0.3">
      <c r="B2345" s="13" t="s">
        <v>12</v>
      </c>
      <c r="C2345" s="39">
        <v>40</v>
      </c>
      <c r="D2345" s="7">
        <v>0</v>
      </c>
      <c r="E2345" s="7">
        <v>0</v>
      </c>
      <c r="F2345" s="7">
        <v>0</v>
      </c>
      <c r="G2345" s="7">
        <v>0</v>
      </c>
      <c r="H2345" s="7">
        <v>0</v>
      </c>
      <c r="I2345" s="7">
        <v>0</v>
      </c>
      <c r="J2345" s="7">
        <v>0</v>
      </c>
      <c r="K2345" s="24"/>
    </row>
    <row r="2346" spans="2:11" ht="16.5" thickTop="1" thickBot="1" x14ac:dyDescent="0.3">
      <c r="B2346" s="13" t="s">
        <v>50</v>
      </c>
      <c r="C2346" s="39">
        <v>50</v>
      </c>
      <c r="D2346" s="7">
        <v>88532</v>
      </c>
      <c r="E2346" s="7">
        <v>1690069.3</v>
      </c>
      <c r="F2346" s="7">
        <v>6036693.1699999999</v>
      </c>
      <c r="G2346" s="7">
        <v>10900196.539999999</v>
      </c>
      <c r="H2346" s="7">
        <v>9516345.0700000003</v>
      </c>
      <c r="I2346" s="7">
        <v>26550.880000000001</v>
      </c>
      <c r="J2346" s="7">
        <v>40269.480000000003</v>
      </c>
      <c r="K2346" s="24"/>
    </row>
    <row r="2347" spans="2:11" ht="16.5" thickTop="1" thickBot="1" x14ac:dyDescent="0.3">
      <c r="B2347" s="12" t="s">
        <v>63</v>
      </c>
      <c r="C2347" s="39"/>
      <c r="D2347" s="7"/>
      <c r="E2347" s="7"/>
      <c r="F2347" s="7"/>
      <c r="G2347" s="7"/>
      <c r="H2347" s="7"/>
      <c r="I2347" s="7"/>
      <c r="J2347" s="7"/>
      <c r="K2347" s="24"/>
    </row>
    <row r="2348" spans="2:11" ht="16.5" thickTop="1" thickBot="1" x14ac:dyDescent="0.3">
      <c r="B2348" s="13" t="s">
        <v>47</v>
      </c>
      <c r="C2348" s="39">
        <v>10</v>
      </c>
      <c r="D2348" s="7">
        <v>32191438</v>
      </c>
      <c r="E2348" s="7">
        <v>33697458</v>
      </c>
      <c r="F2348" s="7">
        <v>31477120.359999999</v>
      </c>
      <c r="G2348" s="7">
        <v>37593918</v>
      </c>
      <c r="H2348" s="7">
        <v>42227176</v>
      </c>
      <c r="I2348" s="7">
        <v>53938325</v>
      </c>
      <c r="J2348" s="7">
        <v>58178077</v>
      </c>
      <c r="K2348" s="24"/>
    </row>
    <row r="2349" spans="2:11" ht="16.5" thickTop="1" thickBot="1" x14ac:dyDescent="0.3">
      <c r="B2349" s="13" t="s">
        <v>48</v>
      </c>
      <c r="C2349" s="39">
        <v>20</v>
      </c>
      <c r="D2349" s="7">
        <v>32191398.66</v>
      </c>
      <c r="E2349" s="7">
        <v>33673733.439999998</v>
      </c>
      <c r="F2349" s="7">
        <v>31446675.59</v>
      </c>
      <c r="G2349" s="7">
        <v>36583114.890000001</v>
      </c>
      <c r="H2349" s="7">
        <v>42180405.75</v>
      </c>
      <c r="I2349" s="7">
        <v>53909481.979999997</v>
      </c>
      <c r="J2349" s="7">
        <v>58044284.030000001</v>
      </c>
      <c r="K2349" s="24"/>
    </row>
    <row r="2350" spans="2:11" ht="16.5" thickTop="1" thickBot="1" x14ac:dyDescent="0.3">
      <c r="B2350" s="13" t="s">
        <v>49</v>
      </c>
      <c r="C2350" s="39">
        <v>30</v>
      </c>
      <c r="D2350" s="7">
        <v>39.340000000000003</v>
      </c>
      <c r="E2350" s="7">
        <v>23724.560000000001</v>
      </c>
      <c r="F2350" s="7">
        <v>30444.77</v>
      </c>
      <c r="G2350" s="7">
        <v>1010803.11</v>
      </c>
      <c r="H2350" s="7">
        <v>46770.25</v>
      </c>
      <c r="I2350" s="7">
        <v>28843.02</v>
      </c>
      <c r="J2350" s="7">
        <v>133792.97</v>
      </c>
      <c r="K2350" s="24"/>
    </row>
    <row r="2351" spans="2:11" ht="16.5" thickTop="1" thickBot="1" x14ac:dyDescent="0.3">
      <c r="B2351" s="13" t="s">
        <v>12</v>
      </c>
      <c r="C2351" s="39">
        <v>40</v>
      </c>
      <c r="D2351" s="7">
        <v>0</v>
      </c>
      <c r="E2351" s="7">
        <v>0</v>
      </c>
      <c r="F2351" s="7">
        <v>0</v>
      </c>
      <c r="G2351" s="7">
        <v>0</v>
      </c>
      <c r="H2351" s="7">
        <v>0</v>
      </c>
      <c r="I2351" s="7">
        <v>0</v>
      </c>
      <c r="J2351" s="7">
        <v>0</v>
      </c>
      <c r="K2351" s="24"/>
    </row>
    <row r="2352" spans="2:11" ht="16.5" thickTop="1" thickBot="1" x14ac:dyDescent="0.3">
      <c r="B2352" s="13" t="s">
        <v>50</v>
      </c>
      <c r="C2352" s="39">
        <v>50</v>
      </c>
      <c r="D2352" s="7">
        <v>39.340000000000003</v>
      </c>
      <c r="E2352" s="7">
        <v>23724.560000000001</v>
      </c>
      <c r="F2352" s="7">
        <v>30444.77</v>
      </c>
      <c r="G2352" s="7">
        <v>1010803.11</v>
      </c>
      <c r="H2352" s="7">
        <v>46770.25</v>
      </c>
      <c r="I2352" s="7">
        <v>28843.02</v>
      </c>
      <c r="J2352" s="7">
        <v>133792.97</v>
      </c>
      <c r="K2352" s="24"/>
    </row>
    <row r="2353" spans="2:11" ht="16.5" thickTop="1" thickBot="1" x14ac:dyDescent="0.3">
      <c r="B2353" s="11" t="s">
        <v>750</v>
      </c>
      <c r="C2353" s="39"/>
      <c r="D2353" s="7"/>
      <c r="E2353" s="7"/>
      <c r="F2353" s="7"/>
      <c r="G2353" s="7"/>
      <c r="H2353" s="7"/>
      <c r="I2353" s="7"/>
      <c r="J2353" s="7"/>
      <c r="K2353" s="24"/>
    </row>
    <row r="2354" spans="2:11" ht="16.5" thickTop="1" thickBot="1" x14ac:dyDescent="0.3">
      <c r="B2354" s="12" t="s">
        <v>223</v>
      </c>
      <c r="C2354" s="39"/>
      <c r="D2354" s="7"/>
      <c r="E2354" s="7"/>
      <c r="F2354" s="7"/>
      <c r="G2354" s="7"/>
      <c r="H2354" s="7"/>
      <c r="I2354" s="7"/>
      <c r="J2354" s="7"/>
      <c r="K2354" s="24"/>
    </row>
    <row r="2355" spans="2:11" ht="16.5" thickTop="1" thickBot="1" x14ac:dyDescent="0.3">
      <c r="B2355" s="13" t="s">
        <v>47</v>
      </c>
      <c r="C2355" s="39">
        <v>10</v>
      </c>
      <c r="D2355" s="7">
        <v>1996340</v>
      </c>
      <c r="E2355" s="7">
        <v>2451682.31</v>
      </c>
      <c r="F2355" s="7">
        <v>2465877</v>
      </c>
      <c r="G2355" s="7">
        <v>3167379.07</v>
      </c>
      <c r="H2355" s="7">
        <v>1363312.31</v>
      </c>
      <c r="I2355" s="7">
        <v>1635790.14</v>
      </c>
      <c r="J2355" s="7">
        <v>1789295.88</v>
      </c>
      <c r="K2355" s="24"/>
    </row>
    <row r="2356" spans="2:11" ht="16.5" thickTop="1" thickBot="1" x14ac:dyDescent="0.3">
      <c r="B2356" s="13" t="s">
        <v>48</v>
      </c>
      <c r="C2356" s="39">
        <v>20</v>
      </c>
      <c r="D2356" s="7">
        <v>821361.69</v>
      </c>
      <c r="E2356" s="7">
        <v>908884.02</v>
      </c>
      <c r="F2356" s="7">
        <v>631349.05000000005</v>
      </c>
      <c r="G2356" s="7">
        <v>881037.76</v>
      </c>
      <c r="H2356" s="7">
        <v>782350.17</v>
      </c>
      <c r="I2356" s="7">
        <v>1040223.26</v>
      </c>
      <c r="J2356" s="7">
        <v>969066.42</v>
      </c>
      <c r="K2356" s="24"/>
    </row>
    <row r="2357" spans="2:11" ht="16.5" thickTop="1" thickBot="1" x14ac:dyDescent="0.3">
      <c r="B2357" s="13" t="s">
        <v>49</v>
      </c>
      <c r="C2357" s="39">
        <v>30</v>
      </c>
      <c r="D2357" s="7">
        <v>1174978.31</v>
      </c>
      <c r="E2357" s="7">
        <v>1542798.29</v>
      </c>
      <c r="F2357" s="7">
        <v>1834527.95</v>
      </c>
      <c r="G2357" s="7">
        <v>2286341.31</v>
      </c>
      <c r="H2357" s="7">
        <v>580962.14</v>
      </c>
      <c r="I2357" s="7">
        <v>595566.88</v>
      </c>
      <c r="J2357" s="7">
        <v>820229.46</v>
      </c>
      <c r="K2357" s="24"/>
    </row>
    <row r="2358" spans="2:11" ht="16.5" thickTop="1" thickBot="1" x14ac:dyDescent="0.3">
      <c r="B2358" s="13" t="s">
        <v>12</v>
      </c>
      <c r="C2358" s="39">
        <v>40</v>
      </c>
      <c r="D2358" s="7">
        <v>0</v>
      </c>
      <c r="E2358" s="7">
        <v>0</v>
      </c>
      <c r="F2358" s="7">
        <v>0</v>
      </c>
      <c r="G2358" s="7">
        <v>0</v>
      </c>
      <c r="H2358" s="7">
        <v>0</v>
      </c>
      <c r="I2358" s="7">
        <v>0</v>
      </c>
      <c r="J2358" s="7">
        <v>0</v>
      </c>
      <c r="K2358" s="24"/>
    </row>
    <row r="2359" spans="2:11" ht="16.5" thickTop="1" thickBot="1" x14ac:dyDescent="0.3">
      <c r="B2359" s="13" t="s">
        <v>50</v>
      </c>
      <c r="C2359" s="39">
        <v>50</v>
      </c>
      <c r="D2359" s="7">
        <v>1174978.31</v>
      </c>
      <c r="E2359" s="7">
        <v>1542798.29</v>
      </c>
      <c r="F2359" s="7">
        <v>1834527.95</v>
      </c>
      <c r="G2359" s="7">
        <v>2286341.31</v>
      </c>
      <c r="H2359" s="7">
        <v>580962.14</v>
      </c>
      <c r="I2359" s="7">
        <v>595566.88</v>
      </c>
      <c r="J2359" s="7">
        <v>820229.46</v>
      </c>
      <c r="K2359" s="24"/>
    </row>
    <row r="2360" spans="2:11" ht="16.5" thickTop="1" thickBot="1" x14ac:dyDescent="0.3">
      <c r="B2360" s="11" t="s">
        <v>808</v>
      </c>
      <c r="C2360" s="39"/>
      <c r="D2360" s="7"/>
      <c r="E2360" s="7"/>
      <c r="F2360" s="7"/>
      <c r="G2360" s="7"/>
      <c r="H2360" s="7"/>
      <c r="I2360" s="7"/>
      <c r="J2360" s="7"/>
      <c r="K2360" s="24"/>
    </row>
    <row r="2361" spans="2:11" ht="16.5" thickTop="1" thickBot="1" x14ac:dyDescent="0.3">
      <c r="B2361" s="12" t="s">
        <v>810</v>
      </c>
      <c r="C2361" s="39"/>
      <c r="D2361" s="7"/>
      <c r="E2361" s="7"/>
      <c r="F2361" s="7"/>
      <c r="G2361" s="7"/>
      <c r="H2361" s="7"/>
      <c r="I2361" s="7"/>
      <c r="J2361" s="7"/>
      <c r="K2361" s="24"/>
    </row>
    <row r="2362" spans="2:11" ht="16.5" thickTop="1" thickBot="1" x14ac:dyDescent="0.3">
      <c r="B2362" s="13" t="s">
        <v>47</v>
      </c>
      <c r="C2362" s="39">
        <v>10</v>
      </c>
      <c r="D2362" s="7">
        <v>1848199</v>
      </c>
      <c r="E2362" s="7">
        <v>1847384</v>
      </c>
      <c r="F2362" s="7">
        <v>1931017</v>
      </c>
      <c r="G2362" s="7">
        <v>2703074</v>
      </c>
      <c r="H2362" s="7">
        <v>2795178</v>
      </c>
      <c r="I2362" s="7">
        <v>2843221</v>
      </c>
      <c r="J2362" s="7">
        <v>2917552.41</v>
      </c>
      <c r="K2362" s="24"/>
    </row>
    <row r="2363" spans="2:11" ht="16.5" thickTop="1" thickBot="1" x14ac:dyDescent="0.3">
      <c r="B2363" s="13" t="s">
        <v>48</v>
      </c>
      <c r="C2363" s="39">
        <v>20</v>
      </c>
      <c r="D2363" s="7">
        <v>1775470.87</v>
      </c>
      <c r="E2363" s="7">
        <v>1734650.1</v>
      </c>
      <c r="F2363" s="7">
        <v>1819308.49</v>
      </c>
      <c r="G2363" s="7">
        <v>2627897.63</v>
      </c>
      <c r="H2363" s="7">
        <v>2556760.04</v>
      </c>
      <c r="I2363" s="7">
        <v>2793383.14</v>
      </c>
      <c r="J2363" s="7">
        <v>2772787.67</v>
      </c>
      <c r="K2363" s="24"/>
    </row>
    <row r="2364" spans="2:11" ht="16.5" thickTop="1" thickBot="1" x14ac:dyDescent="0.3">
      <c r="B2364" s="13" t="s">
        <v>49</v>
      </c>
      <c r="C2364" s="39">
        <v>30</v>
      </c>
      <c r="D2364" s="7">
        <v>72728.13</v>
      </c>
      <c r="E2364" s="7">
        <v>112733.9</v>
      </c>
      <c r="F2364" s="7">
        <v>111708.51</v>
      </c>
      <c r="G2364" s="7">
        <v>75176.37</v>
      </c>
      <c r="H2364" s="7">
        <v>238417.96</v>
      </c>
      <c r="I2364" s="7">
        <v>49837.86</v>
      </c>
      <c r="J2364" s="7">
        <v>144764.74</v>
      </c>
      <c r="K2364" s="24"/>
    </row>
    <row r="2365" spans="2:11" ht="16.5" thickTop="1" thickBot="1" x14ac:dyDescent="0.3">
      <c r="B2365" s="13" t="s">
        <v>12</v>
      </c>
      <c r="C2365" s="39">
        <v>40</v>
      </c>
      <c r="D2365" s="7">
        <v>0</v>
      </c>
      <c r="E2365" s="7">
        <v>0</v>
      </c>
      <c r="F2365" s="7">
        <v>0</v>
      </c>
      <c r="G2365" s="7">
        <v>0</v>
      </c>
      <c r="H2365" s="7">
        <v>0</v>
      </c>
      <c r="I2365" s="7">
        <v>0</v>
      </c>
      <c r="J2365" s="7">
        <v>0</v>
      </c>
      <c r="K2365" s="24"/>
    </row>
    <row r="2366" spans="2:11" ht="16.5" thickTop="1" thickBot="1" x14ac:dyDescent="0.3">
      <c r="B2366" s="13" t="s">
        <v>50</v>
      </c>
      <c r="C2366" s="39">
        <v>50</v>
      </c>
      <c r="D2366" s="7">
        <v>72728.13</v>
      </c>
      <c r="E2366" s="7">
        <v>112733.9</v>
      </c>
      <c r="F2366" s="7">
        <v>111708.51</v>
      </c>
      <c r="G2366" s="7">
        <v>75176.37</v>
      </c>
      <c r="H2366" s="7">
        <v>238417.96</v>
      </c>
      <c r="I2366" s="7">
        <v>49837.86</v>
      </c>
      <c r="J2366" s="7">
        <v>144764.74</v>
      </c>
      <c r="K2366" s="24"/>
    </row>
    <row r="2367" spans="2:11" ht="16.5" thickTop="1" thickBot="1" x14ac:dyDescent="0.3">
      <c r="B2367" s="11" t="s">
        <v>794</v>
      </c>
      <c r="C2367" s="39"/>
      <c r="D2367" s="7"/>
      <c r="E2367" s="7"/>
      <c r="F2367" s="7"/>
      <c r="G2367" s="7"/>
      <c r="H2367" s="7"/>
      <c r="I2367" s="7"/>
      <c r="J2367" s="7"/>
      <c r="K2367" s="24"/>
    </row>
    <row r="2368" spans="2:11" ht="16.5" thickTop="1" thickBot="1" x14ac:dyDescent="0.3">
      <c r="B2368" s="12" t="s">
        <v>402</v>
      </c>
      <c r="C2368" s="39"/>
      <c r="D2368" s="7"/>
      <c r="E2368" s="7"/>
      <c r="F2368" s="7"/>
      <c r="G2368" s="7"/>
      <c r="H2368" s="7"/>
      <c r="I2368" s="7"/>
      <c r="J2368" s="7"/>
      <c r="K2368" s="24"/>
    </row>
    <row r="2369" spans="2:11" ht="16.5" thickTop="1" thickBot="1" x14ac:dyDescent="0.3">
      <c r="B2369" s="13" t="s">
        <v>47</v>
      </c>
      <c r="C2369" s="39">
        <v>10</v>
      </c>
      <c r="D2369" s="7">
        <v>12730987</v>
      </c>
      <c r="E2369" s="7">
        <v>12947962</v>
      </c>
      <c r="F2369" s="7">
        <v>13016011.58</v>
      </c>
      <c r="G2369" s="7">
        <v>13517996</v>
      </c>
      <c r="H2369" s="7">
        <v>14751676</v>
      </c>
      <c r="I2369" s="7">
        <v>15723785</v>
      </c>
      <c r="J2369" s="7">
        <v>15767170</v>
      </c>
      <c r="K2369" s="24"/>
    </row>
    <row r="2370" spans="2:11" ht="16.5" thickTop="1" thickBot="1" x14ac:dyDescent="0.3">
      <c r="B2370" s="13" t="s">
        <v>48</v>
      </c>
      <c r="C2370" s="39">
        <v>20</v>
      </c>
      <c r="D2370" s="7">
        <v>12730065.300000001</v>
      </c>
      <c r="E2370" s="7">
        <v>12704366.529999999</v>
      </c>
      <c r="F2370" s="7">
        <v>13016010.17</v>
      </c>
      <c r="G2370" s="7">
        <v>11235725.9</v>
      </c>
      <c r="H2370" s="7">
        <v>11785569.390000001</v>
      </c>
      <c r="I2370" s="7">
        <v>15723781.720000001</v>
      </c>
      <c r="J2370" s="7">
        <v>11757457.029999999</v>
      </c>
      <c r="K2370" s="24"/>
    </row>
    <row r="2371" spans="2:11" ht="16.5" thickTop="1" thickBot="1" x14ac:dyDescent="0.3">
      <c r="B2371" s="13" t="s">
        <v>49</v>
      </c>
      <c r="C2371" s="39">
        <v>30</v>
      </c>
      <c r="D2371" s="7">
        <v>921.7</v>
      </c>
      <c r="E2371" s="7">
        <v>243595.47</v>
      </c>
      <c r="F2371" s="7">
        <v>1.41</v>
      </c>
      <c r="G2371" s="7">
        <v>2282270.1</v>
      </c>
      <c r="H2371" s="7">
        <v>2966106.61</v>
      </c>
      <c r="I2371" s="7">
        <v>3.28</v>
      </c>
      <c r="J2371" s="7">
        <v>4009712.97</v>
      </c>
      <c r="K2371" s="24"/>
    </row>
    <row r="2372" spans="2:11" ht="16.5" thickTop="1" thickBot="1" x14ac:dyDescent="0.3">
      <c r="B2372" s="13" t="s">
        <v>12</v>
      </c>
      <c r="C2372" s="39">
        <v>40</v>
      </c>
      <c r="D2372" s="7">
        <v>0</v>
      </c>
      <c r="E2372" s="7">
        <v>0</v>
      </c>
      <c r="F2372" s="7">
        <v>0</v>
      </c>
      <c r="G2372" s="7">
        <v>0</v>
      </c>
      <c r="H2372" s="7">
        <v>0</v>
      </c>
      <c r="I2372" s="7">
        <v>0</v>
      </c>
      <c r="J2372" s="7">
        <v>0</v>
      </c>
      <c r="K2372" s="24"/>
    </row>
    <row r="2373" spans="2:11" ht="16.5" thickTop="1" thickBot="1" x14ac:dyDescent="0.3">
      <c r="B2373" s="13" t="s">
        <v>50</v>
      </c>
      <c r="C2373" s="39">
        <v>50</v>
      </c>
      <c r="D2373" s="7">
        <v>921.7</v>
      </c>
      <c r="E2373" s="7">
        <v>243595.47</v>
      </c>
      <c r="F2373" s="7">
        <v>1.41</v>
      </c>
      <c r="G2373" s="7">
        <v>2282270.1</v>
      </c>
      <c r="H2373" s="7">
        <v>2966106.61</v>
      </c>
      <c r="I2373" s="7">
        <v>3.28</v>
      </c>
      <c r="J2373" s="7">
        <v>4009712.97</v>
      </c>
      <c r="K2373" s="24"/>
    </row>
    <row r="2374" spans="2:11" ht="16.5" thickTop="1" thickBot="1" x14ac:dyDescent="0.3">
      <c r="B2374" s="12" t="s">
        <v>796</v>
      </c>
      <c r="C2374" s="39"/>
      <c r="D2374" s="7"/>
      <c r="E2374" s="7"/>
      <c r="F2374" s="7"/>
      <c r="G2374" s="7"/>
      <c r="H2374" s="7"/>
      <c r="I2374" s="7"/>
      <c r="J2374" s="7"/>
      <c r="K2374" s="24"/>
    </row>
    <row r="2375" spans="2:11" ht="16.5" thickTop="1" thickBot="1" x14ac:dyDescent="0.3">
      <c r="B2375" s="13" t="s">
        <v>47</v>
      </c>
      <c r="C2375" s="39">
        <v>10</v>
      </c>
      <c r="D2375" s="7">
        <v>329108</v>
      </c>
      <c r="E2375" s="7">
        <v>3247866</v>
      </c>
      <c r="F2375" s="7">
        <v>3247866</v>
      </c>
      <c r="G2375" s="7">
        <v>3247866</v>
      </c>
      <c r="H2375" s="7">
        <v>3500330</v>
      </c>
      <c r="I2375" s="7">
        <v>3247866</v>
      </c>
      <c r="J2375" s="7">
        <v>3247866</v>
      </c>
      <c r="K2375" s="24"/>
    </row>
    <row r="2376" spans="2:11" ht="16.5" thickTop="1" thickBot="1" x14ac:dyDescent="0.3">
      <c r="B2376" s="13" t="s">
        <v>48</v>
      </c>
      <c r="C2376" s="39">
        <v>20</v>
      </c>
      <c r="D2376" s="7">
        <v>328136.5</v>
      </c>
      <c r="E2376" s="7">
        <v>3247531</v>
      </c>
      <c r="F2376" s="7">
        <v>3247866</v>
      </c>
      <c r="G2376" s="7">
        <v>2995402</v>
      </c>
      <c r="H2376" s="7">
        <v>3500330</v>
      </c>
      <c r="I2376" s="7">
        <v>3247866</v>
      </c>
      <c r="J2376" s="7">
        <v>3247866</v>
      </c>
      <c r="K2376" s="24"/>
    </row>
    <row r="2377" spans="2:11" ht="16.5" thickTop="1" thickBot="1" x14ac:dyDescent="0.3">
      <c r="B2377" s="13" t="s">
        <v>49</v>
      </c>
      <c r="C2377" s="39">
        <v>30</v>
      </c>
      <c r="D2377" s="7">
        <v>971.5</v>
      </c>
      <c r="E2377" s="7">
        <v>335</v>
      </c>
      <c r="F2377" s="7">
        <v>0</v>
      </c>
      <c r="G2377" s="7">
        <v>252464</v>
      </c>
      <c r="H2377" s="7">
        <v>0</v>
      </c>
      <c r="I2377" s="7">
        <v>0</v>
      </c>
      <c r="J2377" s="7">
        <v>0</v>
      </c>
      <c r="K2377" s="24"/>
    </row>
    <row r="2378" spans="2:11" ht="16.5" thickTop="1" thickBot="1" x14ac:dyDescent="0.3">
      <c r="B2378" s="13" t="s">
        <v>12</v>
      </c>
      <c r="C2378" s="39">
        <v>40</v>
      </c>
      <c r="D2378" s="7">
        <v>0</v>
      </c>
      <c r="E2378" s="7">
        <v>0</v>
      </c>
      <c r="F2378" s="7">
        <v>0</v>
      </c>
      <c r="G2378" s="7">
        <v>0</v>
      </c>
      <c r="H2378" s="7">
        <v>0</v>
      </c>
      <c r="I2378" s="7">
        <v>0</v>
      </c>
      <c r="J2378" s="7">
        <v>0</v>
      </c>
      <c r="K2378" s="24"/>
    </row>
    <row r="2379" spans="2:11" ht="16.5" thickTop="1" thickBot="1" x14ac:dyDescent="0.3">
      <c r="B2379" s="13" t="s">
        <v>50</v>
      </c>
      <c r="C2379" s="39">
        <v>50</v>
      </c>
      <c r="D2379" s="7">
        <v>971.5</v>
      </c>
      <c r="E2379" s="7">
        <v>335</v>
      </c>
      <c r="F2379" s="7">
        <v>0</v>
      </c>
      <c r="G2379" s="7">
        <v>252464</v>
      </c>
      <c r="H2379" s="7">
        <v>0</v>
      </c>
      <c r="I2379" s="7">
        <v>0</v>
      </c>
      <c r="J2379" s="7">
        <v>0</v>
      </c>
      <c r="K2379" s="24"/>
    </row>
    <row r="2380" spans="2:11" ht="16.5" thickTop="1" thickBot="1" x14ac:dyDescent="0.3">
      <c r="B2380" s="12" t="s">
        <v>763</v>
      </c>
      <c r="C2380" s="39"/>
      <c r="D2380" s="7"/>
      <c r="E2380" s="7"/>
      <c r="F2380" s="7"/>
      <c r="G2380" s="7"/>
      <c r="H2380" s="7"/>
      <c r="I2380" s="7"/>
      <c r="J2380" s="7"/>
      <c r="K2380" s="24"/>
    </row>
    <row r="2381" spans="2:11" ht="16.5" thickTop="1" thickBot="1" x14ac:dyDescent="0.3">
      <c r="B2381" s="13" t="s">
        <v>47</v>
      </c>
      <c r="C2381" s="39">
        <v>10</v>
      </c>
      <c r="D2381" s="7">
        <v>76845732</v>
      </c>
      <c r="E2381" s="7">
        <v>66123721</v>
      </c>
      <c r="F2381" s="7">
        <v>66372197.130000003</v>
      </c>
      <c r="G2381" s="7">
        <v>69992403</v>
      </c>
      <c r="H2381" s="7">
        <v>76397938</v>
      </c>
      <c r="I2381" s="7">
        <v>82283009</v>
      </c>
      <c r="J2381" s="7">
        <v>92830430.519999996</v>
      </c>
      <c r="K2381" s="24"/>
    </row>
    <row r="2382" spans="2:11" ht="16.5" thickTop="1" thickBot="1" x14ac:dyDescent="0.3">
      <c r="B2382" s="13" t="s">
        <v>48</v>
      </c>
      <c r="C2382" s="39">
        <v>20</v>
      </c>
      <c r="D2382" s="7">
        <v>76843181.109999999</v>
      </c>
      <c r="E2382" s="7">
        <v>65884373.859999999</v>
      </c>
      <c r="F2382" s="7">
        <v>66371148.810000002</v>
      </c>
      <c r="G2382" s="7">
        <v>69985505.269999996</v>
      </c>
      <c r="H2382" s="7">
        <v>76397938</v>
      </c>
      <c r="I2382" s="7">
        <v>82283006.319999993</v>
      </c>
      <c r="J2382" s="7">
        <v>92829515.540000007</v>
      </c>
      <c r="K2382" s="24"/>
    </row>
    <row r="2383" spans="2:11" ht="16.5" thickTop="1" thickBot="1" x14ac:dyDescent="0.3">
      <c r="B2383" s="13" t="s">
        <v>49</v>
      </c>
      <c r="C2383" s="39">
        <v>30</v>
      </c>
      <c r="D2383" s="7">
        <v>2550.89</v>
      </c>
      <c r="E2383" s="7">
        <v>239347.14</v>
      </c>
      <c r="F2383" s="7">
        <v>1048.32</v>
      </c>
      <c r="G2383" s="7">
        <v>6897.73</v>
      </c>
      <c r="H2383" s="7">
        <v>0</v>
      </c>
      <c r="I2383" s="7">
        <v>2.68</v>
      </c>
      <c r="J2383" s="7">
        <v>914.98</v>
      </c>
      <c r="K2383" s="24"/>
    </row>
    <row r="2384" spans="2:11" ht="16.5" thickTop="1" thickBot="1" x14ac:dyDescent="0.3">
      <c r="B2384" s="13" t="s">
        <v>12</v>
      </c>
      <c r="C2384" s="39">
        <v>40</v>
      </c>
      <c r="D2384" s="7">
        <v>0</v>
      </c>
      <c r="E2384" s="7">
        <v>0</v>
      </c>
      <c r="F2384" s="7">
        <v>0</v>
      </c>
      <c r="G2384" s="7">
        <v>0</v>
      </c>
      <c r="H2384" s="7">
        <v>0</v>
      </c>
      <c r="I2384" s="7">
        <v>0</v>
      </c>
      <c r="J2384" s="7">
        <v>0</v>
      </c>
      <c r="K2384" s="24"/>
    </row>
    <row r="2385" spans="2:11" ht="16.5" thickTop="1" thickBot="1" x14ac:dyDescent="0.3">
      <c r="B2385" s="13" t="s">
        <v>50</v>
      </c>
      <c r="C2385" s="39">
        <v>50</v>
      </c>
      <c r="D2385" s="7">
        <v>2550.89</v>
      </c>
      <c r="E2385" s="7">
        <v>239347.14</v>
      </c>
      <c r="F2385" s="7">
        <v>1048.32</v>
      </c>
      <c r="G2385" s="7">
        <v>6897.73</v>
      </c>
      <c r="H2385" s="7">
        <v>0</v>
      </c>
      <c r="I2385" s="7">
        <v>2.68</v>
      </c>
      <c r="J2385" s="7">
        <v>914.98</v>
      </c>
      <c r="K2385" s="24"/>
    </row>
    <row r="2386" spans="2:11" ht="16.5" thickTop="1" thickBot="1" x14ac:dyDescent="0.3">
      <c r="B2386" s="12" t="s">
        <v>798</v>
      </c>
      <c r="C2386" s="39"/>
      <c r="D2386" s="7"/>
      <c r="E2386" s="7"/>
      <c r="F2386" s="7"/>
      <c r="G2386" s="7"/>
      <c r="H2386" s="7"/>
      <c r="I2386" s="7"/>
      <c r="J2386" s="7"/>
      <c r="K2386" s="24"/>
    </row>
    <row r="2387" spans="2:11" ht="16.5" thickTop="1" thickBot="1" x14ac:dyDescent="0.3">
      <c r="B2387" s="13" t="s">
        <v>47</v>
      </c>
      <c r="C2387" s="39">
        <v>10</v>
      </c>
      <c r="D2387" s="7">
        <v>47914570</v>
      </c>
      <c r="E2387" s="7">
        <v>48726321</v>
      </c>
      <c r="F2387" s="7">
        <v>48815176</v>
      </c>
      <c r="G2387" s="7">
        <v>51661174.130000003</v>
      </c>
      <c r="H2387" s="7">
        <v>53391548.700000003</v>
      </c>
      <c r="I2387" s="7">
        <v>55015521</v>
      </c>
      <c r="J2387" s="7">
        <v>56656255</v>
      </c>
      <c r="K2387" s="24"/>
    </row>
    <row r="2388" spans="2:11" ht="16.5" thickTop="1" thickBot="1" x14ac:dyDescent="0.3">
      <c r="B2388" s="13" t="s">
        <v>48</v>
      </c>
      <c r="C2388" s="39">
        <v>20</v>
      </c>
      <c r="D2388" s="7">
        <v>47748914.369999997</v>
      </c>
      <c r="E2388" s="7">
        <v>48261056.579999998</v>
      </c>
      <c r="F2388" s="7">
        <v>48728250.869999997</v>
      </c>
      <c r="G2388" s="7">
        <v>50599133.43</v>
      </c>
      <c r="H2388" s="7">
        <v>53224017.700000003</v>
      </c>
      <c r="I2388" s="7">
        <v>55015521</v>
      </c>
      <c r="J2388" s="7">
        <v>56656255</v>
      </c>
      <c r="K2388" s="24"/>
    </row>
    <row r="2389" spans="2:11" ht="16.5" thickTop="1" thickBot="1" x14ac:dyDescent="0.3">
      <c r="B2389" s="13" t="s">
        <v>49</v>
      </c>
      <c r="C2389" s="39">
        <v>30</v>
      </c>
      <c r="D2389" s="7">
        <v>165655.63</v>
      </c>
      <c r="E2389" s="7">
        <v>465264.42</v>
      </c>
      <c r="F2389" s="7">
        <v>86925.13</v>
      </c>
      <c r="G2389" s="7">
        <v>1062040.7</v>
      </c>
      <c r="H2389" s="7">
        <v>167531</v>
      </c>
      <c r="I2389" s="7">
        <v>0</v>
      </c>
      <c r="J2389" s="7">
        <v>0</v>
      </c>
      <c r="K2389" s="24"/>
    </row>
    <row r="2390" spans="2:11" ht="16.5" thickTop="1" thickBot="1" x14ac:dyDescent="0.3">
      <c r="B2390" s="13" t="s">
        <v>12</v>
      </c>
      <c r="C2390" s="39">
        <v>40</v>
      </c>
      <c r="D2390" s="7">
        <v>0</v>
      </c>
      <c r="E2390" s="7">
        <v>0</v>
      </c>
      <c r="F2390" s="7">
        <v>0</v>
      </c>
      <c r="G2390" s="7">
        <v>0</v>
      </c>
      <c r="H2390" s="7">
        <v>0</v>
      </c>
      <c r="I2390" s="7">
        <v>0</v>
      </c>
      <c r="J2390" s="7">
        <v>0</v>
      </c>
      <c r="K2390" s="24"/>
    </row>
    <row r="2391" spans="2:11" ht="16.5" thickTop="1" thickBot="1" x14ac:dyDescent="0.3">
      <c r="B2391" s="13" t="s">
        <v>50</v>
      </c>
      <c r="C2391" s="39">
        <v>50</v>
      </c>
      <c r="D2391" s="7">
        <v>165655.63</v>
      </c>
      <c r="E2391" s="7">
        <v>465264.42</v>
      </c>
      <c r="F2391" s="7">
        <v>86925.13</v>
      </c>
      <c r="G2391" s="7">
        <v>1062040.7</v>
      </c>
      <c r="H2391" s="7">
        <v>167531</v>
      </c>
      <c r="I2391" s="7">
        <v>0</v>
      </c>
      <c r="J2391" s="7">
        <v>0</v>
      </c>
      <c r="K2391" s="24"/>
    </row>
    <row r="2392" spans="2:11" ht="16.5" thickTop="1" thickBot="1" x14ac:dyDescent="0.3">
      <c r="B2392" s="12" t="s">
        <v>769</v>
      </c>
      <c r="C2392" s="39"/>
      <c r="D2392" s="7"/>
      <c r="E2392" s="7"/>
      <c r="F2392" s="7"/>
      <c r="G2392" s="7"/>
      <c r="H2392" s="7"/>
      <c r="I2392" s="7"/>
      <c r="J2392" s="7"/>
      <c r="K2392" s="24"/>
    </row>
    <row r="2393" spans="2:11" ht="16.5" thickTop="1" thickBot="1" x14ac:dyDescent="0.3">
      <c r="B2393" s="13" t="s">
        <v>47</v>
      </c>
      <c r="C2393" s="39">
        <v>10</v>
      </c>
      <c r="D2393" s="7">
        <v>55059032</v>
      </c>
      <c r="E2393" s="7">
        <v>68805658</v>
      </c>
      <c r="F2393" s="7">
        <v>69412946.420000002</v>
      </c>
      <c r="G2393" s="7">
        <v>73356541</v>
      </c>
      <c r="H2393" s="7">
        <v>70124740</v>
      </c>
      <c r="I2393" s="7">
        <v>70129529</v>
      </c>
      <c r="J2393" s="7">
        <v>64549879.479999997</v>
      </c>
      <c r="K2393" s="24"/>
    </row>
    <row r="2394" spans="2:11" ht="16.5" thickTop="1" thickBot="1" x14ac:dyDescent="0.3">
      <c r="B2394" s="13" t="s">
        <v>48</v>
      </c>
      <c r="C2394" s="39">
        <v>20</v>
      </c>
      <c r="D2394" s="7">
        <v>55057924.460000001</v>
      </c>
      <c r="E2394" s="7">
        <v>68802478.900000006</v>
      </c>
      <c r="F2394" s="7">
        <v>69412945.719999999</v>
      </c>
      <c r="G2394" s="7">
        <v>54552971.039999999</v>
      </c>
      <c r="H2394" s="7">
        <v>61611549.109999999</v>
      </c>
      <c r="I2394" s="7">
        <v>70129501.959999993</v>
      </c>
      <c r="J2394" s="7">
        <v>53365281.920000002</v>
      </c>
      <c r="K2394" s="24"/>
    </row>
    <row r="2395" spans="2:11" ht="16.5" thickTop="1" thickBot="1" x14ac:dyDescent="0.3">
      <c r="B2395" s="13" t="s">
        <v>49</v>
      </c>
      <c r="C2395" s="39">
        <v>30</v>
      </c>
      <c r="D2395" s="7">
        <v>1107.54</v>
      </c>
      <c r="E2395" s="7">
        <v>3179.1</v>
      </c>
      <c r="F2395" s="7">
        <v>0.7</v>
      </c>
      <c r="G2395" s="7">
        <v>18803569.960000001</v>
      </c>
      <c r="H2395" s="7">
        <v>8513190.8900000006</v>
      </c>
      <c r="I2395" s="7">
        <v>27.04</v>
      </c>
      <c r="J2395" s="7">
        <v>11184597.560000001</v>
      </c>
      <c r="K2395" s="24"/>
    </row>
    <row r="2396" spans="2:11" ht="16.5" thickTop="1" thickBot="1" x14ac:dyDescent="0.3">
      <c r="B2396" s="13" t="s">
        <v>12</v>
      </c>
      <c r="C2396" s="39">
        <v>40</v>
      </c>
      <c r="D2396" s="7">
        <v>0</v>
      </c>
      <c r="E2396" s="7">
        <v>0</v>
      </c>
      <c r="F2396" s="7">
        <v>0</v>
      </c>
      <c r="G2396" s="7">
        <v>0</v>
      </c>
      <c r="H2396" s="7">
        <v>0</v>
      </c>
      <c r="I2396" s="7">
        <v>0</v>
      </c>
      <c r="J2396" s="7">
        <v>1829000</v>
      </c>
      <c r="K2396" s="24"/>
    </row>
    <row r="2397" spans="2:11" ht="16.5" thickTop="1" thickBot="1" x14ac:dyDescent="0.3">
      <c r="B2397" s="13" t="s">
        <v>50</v>
      </c>
      <c r="C2397" s="39">
        <v>50</v>
      </c>
      <c r="D2397" s="7">
        <v>1107.54</v>
      </c>
      <c r="E2397" s="7">
        <v>3179.1</v>
      </c>
      <c r="F2397" s="7">
        <v>0.7</v>
      </c>
      <c r="G2397" s="7">
        <v>18803569.960000001</v>
      </c>
      <c r="H2397" s="7">
        <v>8513190.8900000006</v>
      </c>
      <c r="I2397" s="7">
        <v>27.04</v>
      </c>
      <c r="J2397" s="7">
        <v>9355597.5600000005</v>
      </c>
      <c r="K2397" s="24"/>
    </row>
    <row r="2398" spans="2:11" ht="16.5" thickTop="1" thickBot="1" x14ac:dyDescent="0.3">
      <c r="B2398" s="12" t="s">
        <v>63</v>
      </c>
      <c r="C2398" s="39"/>
      <c r="D2398" s="7"/>
      <c r="E2398" s="7"/>
      <c r="F2398" s="7"/>
      <c r="G2398" s="7"/>
      <c r="H2398" s="7"/>
      <c r="I2398" s="7"/>
      <c r="J2398" s="7"/>
      <c r="K2398" s="24"/>
    </row>
    <row r="2399" spans="2:11" ht="16.5" thickTop="1" thickBot="1" x14ac:dyDescent="0.3">
      <c r="B2399" s="13" t="s">
        <v>47</v>
      </c>
      <c r="C2399" s="39">
        <v>10</v>
      </c>
      <c r="D2399" s="7">
        <v>22323235</v>
      </c>
      <c r="E2399" s="7">
        <v>20588297</v>
      </c>
      <c r="F2399" s="7">
        <v>17661001.870000001</v>
      </c>
      <c r="G2399" s="7">
        <v>19566942</v>
      </c>
      <c r="H2399" s="7">
        <v>22976796</v>
      </c>
      <c r="I2399" s="7">
        <v>24969909</v>
      </c>
      <c r="J2399" s="7">
        <v>25332636</v>
      </c>
      <c r="K2399" s="24"/>
    </row>
    <row r="2400" spans="2:11" ht="16.5" thickTop="1" thickBot="1" x14ac:dyDescent="0.3">
      <c r="B2400" s="13" t="s">
        <v>48</v>
      </c>
      <c r="C2400" s="39">
        <v>20</v>
      </c>
      <c r="D2400" s="7">
        <v>22322776.940000001</v>
      </c>
      <c r="E2400" s="7">
        <v>20586122.16</v>
      </c>
      <c r="F2400" s="7">
        <v>17661001.120000001</v>
      </c>
      <c r="G2400" s="7">
        <v>19566942</v>
      </c>
      <c r="H2400" s="7">
        <v>22976796</v>
      </c>
      <c r="I2400" s="7">
        <v>24969905.98</v>
      </c>
      <c r="J2400" s="7">
        <v>25331571.07</v>
      </c>
      <c r="K2400" s="24"/>
    </row>
    <row r="2401" spans="2:11" ht="16.5" thickTop="1" thickBot="1" x14ac:dyDescent="0.3">
      <c r="B2401" s="13" t="s">
        <v>49</v>
      </c>
      <c r="C2401" s="39">
        <v>30</v>
      </c>
      <c r="D2401" s="7">
        <v>458.06</v>
      </c>
      <c r="E2401" s="7">
        <v>2174.84</v>
      </c>
      <c r="F2401" s="7">
        <v>0.75</v>
      </c>
      <c r="G2401" s="7">
        <v>0</v>
      </c>
      <c r="H2401" s="7">
        <v>0</v>
      </c>
      <c r="I2401" s="7">
        <v>3.02</v>
      </c>
      <c r="J2401" s="7">
        <v>1064.93</v>
      </c>
      <c r="K2401" s="24"/>
    </row>
    <row r="2402" spans="2:11" ht="16.5" thickTop="1" thickBot="1" x14ac:dyDescent="0.3">
      <c r="B2402" s="13" t="s">
        <v>12</v>
      </c>
      <c r="C2402" s="39">
        <v>40</v>
      </c>
      <c r="D2402" s="7">
        <v>0</v>
      </c>
      <c r="E2402" s="7">
        <v>0</v>
      </c>
      <c r="F2402" s="7">
        <v>0</v>
      </c>
      <c r="G2402" s="7">
        <v>0</v>
      </c>
      <c r="H2402" s="7">
        <v>0</v>
      </c>
      <c r="I2402" s="7">
        <v>0</v>
      </c>
      <c r="J2402" s="7">
        <v>0</v>
      </c>
      <c r="K2402" s="24"/>
    </row>
    <row r="2403" spans="2:11" ht="16.5" thickTop="1" thickBot="1" x14ac:dyDescent="0.3">
      <c r="B2403" s="13" t="s">
        <v>50</v>
      </c>
      <c r="C2403" s="39">
        <v>50</v>
      </c>
      <c r="D2403" s="7">
        <v>458.06</v>
      </c>
      <c r="E2403" s="7">
        <v>2174.84</v>
      </c>
      <c r="F2403" s="7">
        <v>0.75</v>
      </c>
      <c r="G2403" s="7">
        <v>0</v>
      </c>
      <c r="H2403" s="7">
        <v>0</v>
      </c>
      <c r="I2403" s="7">
        <v>3.02</v>
      </c>
      <c r="J2403" s="7">
        <v>1064.93</v>
      </c>
      <c r="K2403" s="24"/>
    </row>
    <row r="2404" spans="2:11" ht="16.5" thickTop="1" thickBot="1" x14ac:dyDescent="0.3">
      <c r="B2404" s="11" t="s">
        <v>789</v>
      </c>
      <c r="C2404" s="39"/>
      <c r="D2404" s="7"/>
      <c r="E2404" s="7"/>
      <c r="F2404" s="7"/>
      <c r="G2404" s="7"/>
      <c r="H2404" s="7"/>
      <c r="I2404" s="7"/>
      <c r="J2404" s="7"/>
      <c r="K2404" s="24"/>
    </row>
    <row r="2405" spans="2:11" ht="16.5" thickTop="1" thickBot="1" x14ac:dyDescent="0.3">
      <c r="B2405" s="12" t="s">
        <v>791</v>
      </c>
      <c r="C2405" s="39"/>
      <c r="D2405" s="7"/>
      <c r="E2405" s="7"/>
      <c r="F2405" s="7"/>
      <c r="G2405" s="7"/>
      <c r="H2405" s="7"/>
      <c r="I2405" s="7"/>
      <c r="J2405" s="7"/>
      <c r="K2405" s="24"/>
    </row>
    <row r="2406" spans="2:11" ht="16.5" thickTop="1" thickBot="1" x14ac:dyDescent="0.3">
      <c r="B2406" s="13" t="s">
        <v>47</v>
      </c>
      <c r="C2406" s="39">
        <v>10</v>
      </c>
      <c r="D2406" s="7">
        <v>48088353</v>
      </c>
      <c r="E2406" s="7">
        <v>50581310</v>
      </c>
      <c r="F2406" s="7">
        <v>51600883</v>
      </c>
      <c r="G2406" s="7">
        <v>54089341</v>
      </c>
      <c r="H2406" s="7">
        <v>60076497</v>
      </c>
      <c r="I2406" s="7">
        <v>62228027.710000001</v>
      </c>
      <c r="J2406" s="7">
        <v>65766492.049999997</v>
      </c>
      <c r="K2406" s="24"/>
    </row>
    <row r="2407" spans="2:11" ht="16.5" thickTop="1" thickBot="1" x14ac:dyDescent="0.3">
      <c r="B2407" s="13" t="s">
        <v>48</v>
      </c>
      <c r="C2407" s="39">
        <v>20</v>
      </c>
      <c r="D2407" s="7">
        <v>48088353</v>
      </c>
      <c r="E2407" s="7">
        <v>50281310</v>
      </c>
      <c r="F2407" s="7">
        <v>51600883</v>
      </c>
      <c r="G2407" s="7">
        <v>51211069.810000002</v>
      </c>
      <c r="H2407" s="7">
        <v>57711354.289999999</v>
      </c>
      <c r="I2407" s="7">
        <v>59334014.140000001</v>
      </c>
      <c r="J2407" s="7">
        <v>60314300.280000001</v>
      </c>
      <c r="K2407" s="24"/>
    </row>
    <row r="2408" spans="2:11" ht="16.5" thickTop="1" thickBot="1" x14ac:dyDescent="0.3">
      <c r="B2408" s="13" t="s">
        <v>49</v>
      </c>
      <c r="C2408" s="39">
        <v>30</v>
      </c>
      <c r="D2408" s="7">
        <v>0</v>
      </c>
      <c r="E2408" s="7">
        <v>300000</v>
      </c>
      <c r="F2408" s="7">
        <v>0</v>
      </c>
      <c r="G2408" s="7">
        <v>2878271.19</v>
      </c>
      <c r="H2408" s="7">
        <v>2365142.71</v>
      </c>
      <c r="I2408" s="7">
        <v>2894013.57</v>
      </c>
      <c r="J2408" s="7">
        <v>5452191.7699999996</v>
      </c>
      <c r="K2408" s="24"/>
    </row>
    <row r="2409" spans="2:11" ht="16.5" thickTop="1" thickBot="1" x14ac:dyDescent="0.3">
      <c r="B2409" s="13" t="s">
        <v>12</v>
      </c>
      <c r="C2409" s="39">
        <v>40</v>
      </c>
      <c r="D2409" s="7">
        <v>0</v>
      </c>
      <c r="E2409" s="7">
        <v>0</v>
      </c>
      <c r="F2409" s="7">
        <v>0</v>
      </c>
      <c r="G2409" s="7">
        <v>0</v>
      </c>
      <c r="H2409" s="7">
        <v>0</v>
      </c>
      <c r="I2409" s="7">
        <v>0</v>
      </c>
      <c r="J2409" s="7">
        <v>0</v>
      </c>
      <c r="K2409" s="24"/>
    </row>
    <row r="2410" spans="2:11" ht="16.5" thickTop="1" thickBot="1" x14ac:dyDescent="0.3">
      <c r="B2410" s="13" t="s">
        <v>50</v>
      </c>
      <c r="C2410" s="39">
        <v>50</v>
      </c>
      <c r="D2410" s="7">
        <v>0</v>
      </c>
      <c r="E2410" s="7">
        <v>300000</v>
      </c>
      <c r="F2410" s="7">
        <v>0</v>
      </c>
      <c r="G2410" s="7">
        <v>2878271.19</v>
      </c>
      <c r="H2410" s="7">
        <v>2365142.71</v>
      </c>
      <c r="I2410" s="7">
        <v>2894013.57</v>
      </c>
      <c r="J2410" s="7">
        <v>5452191.7699999996</v>
      </c>
      <c r="K2410" s="24"/>
    </row>
    <row r="2411" spans="2:11" ht="16.5" thickTop="1" thickBot="1" x14ac:dyDescent="0.3">
      <c r="B2411" s="11" t="s">
        <v>761</v>
      </c>
      <c r="C2411" s="39"/>
      <c r="D2411" s="7"/>
      <c r="E2411" s="7"/>
      <c r="F2411" s="7"/>
      <c r="G2411" s="7"/>
      <c r="H2411" s="7"/>
      <c r="I2411" s="7"/>
      <c r="J2411" s="7"/>
      <c r="K2411" s="24"/>
    </row>
    <row r="2412" spans="2:11" ht="16.5" thickTop="1" thickBot="1" x14ac:dyDescent="0.3">
      <c r="B2412" s="12" t="s">
        <v>402</v>
      </c>
      <c r="C2412" s="39"/>
      <c r="D2412" s="7"/>
      <c r="E2412" s="7"/>
      <c r="F2412" s="7"/>
      <c r="G2412" s="7"/>
      <c r="H2412" s="7"/>
      <c r="I2412" s="7"/>
      <c r="J2412" s="7"/>
      <c r="K2412" s="24"/>
    </row>
    <row r="2413" spans="2:11" ht="16.5" thickTop="1" thickBot="1" x14ac:dyDescent="0.3">
      <c r="B2413" s="13" t="s">
        <v>47</v>
      </c>
      <c r="C2413" s="39">
        <v>10</v>
      </c>
      <c r="D2413" s="7">
        <v>28382301</v>
      </c>
      <c r="E2413" s="7">
        <v>29635272</v>
      </c>
      <c r="F2413" s="7">
        <v>27899607</v>
      </c>
      <c r="G2413" s="7">
        <v>31764499</v>
      </c>
      <c r="H2413" s="7">
        <v>32646714</v>
      </c>
      <c r="I2413" s="7">
        <v>34789702</v>
      </c>
      <c r="J2413" s="7">
        <v>36626489.07</v>
      </c>
      <c r="K2413" s="24"/>
    </row>
    <row r="2414" spans="2:11" ht="16.5" thickTop="1" thickBot="1" x14ac:dyDescent="0.3">
      <c r="B2414" s="13" t="s">
        <v>48</v>
      </c>
      <c r="C2414" s="39">
        <v>20</v>
      </c>
      <c r="D2414" s="7">
        <v>28382300.899999999</v>
      </c>
      <c r="E2414" s="7">
        <v>29635271.890000001</v>
      </c>
      <c r="F2414" s="7">
        <v>27899607</v>
      </c>
      <c r="G2414" s="7">
        <v>31764499</v>
      </c>
      <c r="H2414" s="7">
        <v>32646611.890000001</v>
      </c>
      <c r="I2414" s="7">
        <v>34772937.039999999</v>
      </c>
      <c r="J2414" s="7">
        <v>34480084.920000002</v>
      </c>
      <c r="K2414" s="24"/>
    </row>
    <row r="2415" spans="2:11" ht="16.5" thickTop="1" thickBot="1" x14ac:dyDescent="0.3">
      <c r="B2415" s="13" t="s">
        <v>49</v>
      </c>
      <c r="C2415" s="39">
        <v>30</v>
      </c>
      <c r="D2415" s="7">
        <v>0.1</v>
      </c>
      <c r="E2415" s="7">
        <v>0.11</v>
      </c>
      <c r="F2415" s="7">
        <v>0</v>
      </c>
      <c r="G2415" s="7">
        <v>0</v>
      </c>
      <c r="H2415" s="7">
        <v>102.11</v>
      </c>
      <c r="I2415" s="7">
        <v>16764.96</v>
      </c>
      <c r="J2415" s="7">
        <v>2146404.15</v>
      </c>
      <c r="K2415" s="24"/>
    </row>
    <row r="2416" spans="2:11" ht="16.5" thickTop="1" thickBot="1" x14ac:dyDescent="0.3">
      <c r="B2416" s="13" t="s">
        <v>12</v>
      </c>
      <c r="C2416" s="39">
        <v>40</v>
      </c>
      <c r="D2416" s="7">
        <v>0</v>
      </c>
      <c r="E2416" s="7">
        <v>0</v>
      </c>
      <c r="F2416" s="7">
        <v>0</v>
      </c>
      <c r="G2416" s="7">
        <v>0</v>
      </c>
      <c r="H2416" s="7">
        <v>0</v>
      </c>
      <c r="I2416" s="7">
        <v>0</v>
      </c>
      <c r="J2416" s="7">
        <v>0</v>
      </c>
      <c r="K2416" s="24"/>
    </row>
    <row r="2417" spans="2:11" ht="16.5" thickTop="1" thickBot="1" x14ac:dyDescent="0.3">
      <c r="B2417" s="13" t="s">
        <v>50</v>
      </c>
      <c r="C2417" s="39">
        <v>50</v>
      </c>
      <c r="D2417" s="7">
        <v>0.1</v>
      </c>
      <c r="E2417" s="7">
        <v>0.11</v>
      </c>
      <c r="F2417" s="7">
        <v>0</v>
      </c>
      <c r="G2417" s="7">
        <v>0</v>
      </c>
      <c r="H2417" s="7">
        <v>102.11</v>
      </c>
      <c r="I2417" s="7">
        <v>16764.96</v>
      </c>
      <c r="J2417" s="7">
        <v>2146404.15</v>
      </c>
      <c r="K2417" s="24"/>
    </row>
    <row r="2418" spans="2:11" ht="16.5" thickTop="1" thickBot="1" x14ac:dyDescent="0.3">
      <c r="B2418" s="12" t="s">
        <v>763</v>
      </c>
      <c r="C2418" s="39"/>
      <c r="D2418" s="7"/>
      <c r="E2418" s="7"/>
      <c r="F2418" s="7"/>
      <c r="G2418" s="7"/>
      <c r="H2418" s="7"/>
      <c r="I2418" s="7"/>
      <c r="J2418" s="7"/>
      <c r="K2418" s="24"/>
    </row>
    <row r="2419" spans="2:11" ht="16.5" thickTop="1" thickBot="1" x14ac:dyDescent="0.3">
      <c r="B2419" s="13" t="s">
        <v>47</v>
      </c>
      <c r="C2419" s="39">
        <v>10</v>
      </c>
      <c r="D2419" s="7">
        <v>95582159</v>
      </c>
      <c r="E2419" s="7">
        <v>97077931</v>
      </c>
      <c r="F2419" s="7">
        <v>97115110</v>
      </c>
      <c r="G2419" s="7">
        <v>104284799</v>
      </c>
      <c r="H2419" s="7">
        <v>118323183</v>
      </c>
      <c r="I2419" s="7">
        <v>120831577</v>
      </c>
      <c r="J2419" s="7">
        <v>130590584.14</v>
      </c>
      <c r="K2419" s="24"/>
    </row>
    <row r="2420" spans="2:11" ht="16.5" thickTop="1" thickBot="1" x14ac:dyDescent="0.3">
      <c r="B2420" s="13" t="s">
        <v>48</v>
      </c>
      <c r="C2420" s="39">
        <v>20</v>
      </c>
      <c r="D2420" s="7">
        <v>95582159</v>
      </c>
      <c r="E2420" s="7">
        <v>97077831</v>
      </c>
      <c r="F2420" s="7">
        <v>97115110</v>
      </c>
      <c r="G2420" s="7">
        <v>104284799</v>
      </c>
      <c r="H2420" s="7">
        <v>118323183</v>
      </c>
      <c r="I2420" s="7">
        <v>120831577</v>
      </c>
      <c r="J2420" s="7">
        <v>130590584.14</v>
      </c>
      <c r="K2420" s="24"/>
    </row>
    <row r="2421" spans="2:11" ht="16.5" thickTop="1" thickBot="1" x14ac:dyDescent="0.3">
      <c r="B2421" s="13" t="s">
        <v>49</v>
      </c>
      <c r="C2421" s="39">
        <v>30</v>
      </c>
      <c r="D2421" s="7">
        <v>0</v>
      </c>
      <c r="E2421" s="7">
        <v>100</v>
      </c>
      <c r="F2421" s="7">
        <v>0</v>
      </c>
      <c r="G2421" s="7">
        <v>0</v>
      </c>
      <c r="H2421" s="7">
        <v>0</v>
      </c>
      <c r="I2421" s="7">
        <v>0</v>
      </c>
      <c r="J2421" s="7">
        <v>0</v>
      </c>
      <c r="K2421" s="24"/>
    </row>
    <row r="2422" spans="2:11" ht="16.5" thickTop="1" thickBot="1" x14ac:dyDescent="0.3">
      <c r="B2422" s="13" t="s">
        <v>12</v>
      </c>
      <c r="C2422" s="39">
        <v>40</v>
      </c>
      <c r="D2422" s="7">
        <v>0</v>
      </c>
      <c r="E2422" s="7">
        <v>0</v>
      </c>
      <c r="F2422" s="7">
        <v>0</v>
      </c>
      <c r="G2422" s="7">
        <v>0</v>
      </c>
      <c r="H2422" s="7">
        <v>0</v>
      </c>
      <c r="I2422" s="7">
        <v>0</v>
      </c>
      <c r="J2422" s="7">
        <v>0</v>
      </c>
      <c r="K2422" s="24"/>
    </row>
    <row r="2423" spans="2:11" ht="16.5" thickTop="1" thickBot="1" x14ac:dyDescent="0.3">
      <c r="B2423" s="13" t="s">
        <v>50</v>
      </c>
      <c r="C2423" s="39">
        <v>50</v>
      </c>
      <c r="D2423" s="7">
        <v>0</v>
      </c>
      <c r="E2423" s="7">
        <v>100</v>
      </c>
      <c r="F2423" s="7">
        <v>0</v>
      </c>
      <c r="G2423" s="7">
        <v>0</v>
      </c>
      <c r="H2423" s="7">
        <v>0</v>
      </c>
      <c r="I2423" s="7">
        <v>0</v>
      </c>
      <c r="J2423" s="7">
        <v>0</v>
      </c>
      <c r="K2423" s="24"/>
    </row>
    <row r="2424" spans="2:11" ht="16.5" thickTop="1" thickBot="1" x14ac:dyDescent="0.3">
      <c r="B2424" s="12" t="s">
        <v>259</v>
      </c>
      <c r="C2424" s="39"/>
      <c r="D2424" s="7"/>
      <c r="E2424" s="7"/>
      <c r="F2424" s="7"/>
      <c r="G2424" s="7"/>
      <c r="H2424" s="7"/>
      <c r="I2424" s="7"/>
      <c r="J2424" s="7"/>
      <c r="K2424" s="24"/>
    </row>
    <row r="2425" spans="2:11" ht="16.5" thickTop="1" thickBot="1" x14ac:dyDescent="0.3">
      <c r="B2425" s="13" t="s">
        <v>47</v>
      </c>
      <c r="C2425" s="39">
        <v>10</v>
      </c>
      <c r="D2425" s="7">
        <v>0</v>
      </c>
      <c r="E2425" s="7">
        <v>124641</v>
      </c>
      <c r="F2425" s="7">
        <v>0</v>
      </c>
      <c r="G2425" s="7">
        <v>1634160</v>
      </c>
      <c r="H2425" s="7">
        <v>1322858</v>
      </c>
      <c r="I2425" s="7">
        <v>0</v>
      </c>
      <c r="J2425" s="7">
        <v>32401</v>
      </c>
      <c r="K2425" s="24"/>
    </row>
    <row r="2426" spans="2:11" ht="16.5" thickTop="1" thickBot="1" x14ac:dyDescent="0.3">
      <c r="B2426" s="13" t="s">
        <v>48</v>
      </c>
      <c r="C2426" s="39">
        <v>20</v>
      </c>
      <c r="D2426" s="7">
        <v>0</v>
      </c>
      <c r="E2426" s="7">
        <v>124641</v>
      </c>
      <c r="F2426" s="7">
        <v>0</v>
      </c>
      <c r="G2426" s="7">
        <v>311302</v>
      </c>
      <c r="H2426" s="7">
        <v>1297632</v>
      </c>
      <c r="I2426" s="7">
        <v>0</v>
      </c>
      <c r="J2426" s="7">
        <v>0</v>
      </c>
      <c r="K2426" s="24"/>
    </row>
    <row r="2427" spans="2:11" ht="16.5" thickTop="1" thickBot="1" x14ac:dyDescent="0.3">
      <c r="B2427" s="13" t="s">
        <v>49</v>
      </c>
      <c r="C2427" s="39">
        <v>30</v>
      </c>
      <c r="D2427" s="7">
        <v>0</v>
      </c>
      <c r="E2427" s="7">
        <v>0</v>
      </c>
      <c r="F2427" s="7">
        <v>0</v>
      </c>
      <c r="G2427" s="7">
        <v>1322858</v>
      </c>
      <c r="H2427" s="7">
        <v>25226</v>
      </c>
      <c r="I2427" s="7">
        <v>0</v>
      </c>
      <c r="J2427" s="7">
        <v>32401</v>
      </c>
      <c r="K2427" s="24"/>
    </row>
    <row r="2428" spans="2:11" ht="16.5" thickTop="1" thickBot="1" x14ac:dyDescent="0.3">
      <c r="B2428" s="13" t="s">
        <v>12</v>
      </c>
      <c r="C2428" s="39">
        <v>40</v>
      </c>
      <c r="D2428" s="7">
        <v>0</v>
      </c>
      <c r="E2428" s="7">
        <v>0</v>
      </c>
      <c r="F2428" s="7">
        <v>0</v>
      </c>
      <c r="G2428" s="7">
        <v>0</v>
      </c>
      <c r="H2428" s="7">
        <v>0</v>
      </c>
      <c r="I2428" s="7">
        <v>0</v>
      </c>
      <c r="J2428" s="7">
        <v>0</v>
      </c>
      <c r="K2428" s="24"/>
    </row>
    <row r="2429" spans="2:11" ht="16.5" thickTop="1" thickBot="1" x14ac:dyDescent="0.3">
      <c r="B2429" s="13" t="s">
        <v>50</v>
      </c>
      <c r="C2429" s="39">
        <v>50</v>
      </c>
      <c r="D2429" s="7">
        <v>0</v>
      </c>
      <c r="E2429" s="7">
        <v>0</v>
      </c>
      <c r="F2429" s="7">
        <v>0</v>
      </c>
      <c r="G2429" s="7">
        <v>1322858</v>
      </c>
      <c r="H2429" s="7">
        <v>25226</v>
      </c>
      <c r="I2429" s="7">
        <v>0</v>
      </c>
      <c r="J2429" s="7">
        <v>32401</v>
      </c>
      <c r="K2429" s="24"/>
    </row>
    <row r="2430" spans="2:11" ht="16.5" thickTop="1" thickBot="1" x14ac:dyDescent="0.3">
      <c r="B2430" s="12" t="s">
        <v>765</v>
      </c>
      <c r="C2430" s="39"/>
      <c r="D2430" s="7"/>
      <c r="E2430" s="7"/>
      <c r="F2430" s="7"/>
      <c r="G2430" s="7"/>
      <c r="H2430" s="7"/>
      <c r="I2430" s="7"/>
      <c r="J2430" s="7"/>
      <c r="K2430" s="24"/>
    </row>
    <row r="2431" spans="2:11" ht="16.5" thickTop="1" thickBot="1" x14ac:dyDescent="0.3">
      <c r="B2431" s="13" t="s">
        <v>47</v>
      </c>
      <c r="C2431" s="39">
        <v>10</v>
      </c>
      <c r="D2431" s="7">
        <v>15512290</v>
      </c>
      <c r="E2431" s="7">
        <v>17400567</v>
      </c>
      <c r="F2431" s="7">
        <v>19671274</v>
      </c>
      <c r="G2431" s="7">
        <v>20601560</v>
      </c>
      <c r="H2431" s="7">
        <v>25532939</v>
      </c>
      <c r="I2431" s="7">
        <v>24482433</v>
      </c>
      <c r="J2431" s="7">
        <v>23598277.190000001</v>
      </c>
      <c r="K2431" s="24"/>
    </row>
    <row r="2432" spans="2:11" ht="16.5" thickTop="1" thickBot="1" x14ac:dyDescent="0.3">
      <c r="B2432" s="13" t="s">
        <v>48</v>
      </c>
      <c r="C2432" s="39">
        <v>20</v>
      </c>
      <c r="D2432" s="7">
        <v>15512290</v>
      </c>
      <c r="E2432" s="7">
        <v>17398998</v>
      </c>
      <c r="F2432" s="7">
        <v>19671274</v>
      </c>
      <c r="G2432" s="7">
        <v>20601560</v>
      </c>
      <c r="H2432" s="7">
        <v>25532939</v>
      </c>
      <c r="I2432" s="7">
        <v>24482433</v>
      </c>
      <c r="J2432" s="7">
        <v>23497647.719999999</v>
      </c>
      <c r="K2432" s="24"/>
    </row>
    <row r="2433" spans="2:11" ht="16.5" thickTop="1" thickBot="1" x14ac:dyDescent="0.3">
      <c r="B2433" s="13" t="s">
        <v>49</v>
      </c>
      <c r="C2433" s="39">
        <v>30</v>
      </c>
      <c r="D2433" s="7">
        <v>0</v>
      </c>
      <c r="E2433" s="7">
        <v>1569</v>
      </c>
      <c r="F2433" s="7">
        <v>0</v>
      </c>
      <c r="G2433" s="7">
        <v>0</v>
      </c>
      <c r="H2433" s="7">
        <v>0</v>
      </c>
      <c r="I2433" s="7">
        <v>0</v>
      </c>
      <c r="J2433" s="7">
        <v>100629.47</v>
      </c>
      <c r="K2433" s="24"/>
    </row>
    <row r="2434" spans="2:11" ht="16.5" thickTop="1" thickBot="1" x14ac:dyDescent="0.3">
      <c r="B2434" s="13" t="s">
        <v>12</v>
      </c>
      <c r="C2434" s="39">
        <v>40</v>
      </c>
      <c r="D2434" s="7">
        <v>0</v>
      </c>
      <c r="E2434" s="7">
        <v>0</v>
      </c>
      <c r="F2434" s="7">
        <v>0</v>
      </c>
      <c r="G2434" s="7">
        <v>0</v>
      </c>
      <c r="H2434" s="7">
        <v>0</v>
      </c>
      <c r="I2434" s="7">
        <v>0</v>
      </c>
      <c r="J2434" s="7">
        <v>0</v>
      </c>
      <c r="K2434" s="24"/>
    </row>
    <row r="2435" spans="2:11" ht="16.5" thickTop="1" thickBot="1" x14ac:dyDescent="0.3">
      <c r="B2435" s="13" t="s">
        <v>50</v>
      </c>
      <c r="C2435" s="39">
        <v>50</v>
      </c>
      <c r="D2435" s="7">
        <v>0</v>
      </c>
      <c r="E2435" s="7">
        <v>1569</v>
      </c>
      <c r="F2435" s="7">
        <v>0</v>
      </c>
      <c r="G2435" s="7">
        <v>0</v>
      </c>
      <c r="H2435" s="7">
        <v>0</v>
      </c>
      <c r="I2435" s="7">
        <v>0</v>
      </c>
      <c r="J2435" s="7">
        <v>100629.47</v>
      </c>
      <c r="K2435" s="24"/>
    </row>
    <row r="2436" spans="2:11" ht="16.5" thickTop="1" thickBot="1" x14ac:dyDescent="0.3">
      <c r="B2436" s="12" t="s">
        <v>767</v>
      </c>
      <c r="C2436" s="39"/>
      <c r="D2436" s="7"/>
      <c r="E2436" s="7"/>
      <c r="F2436" s="7"/>
      <c r="G2436" s="7"/>
      <c r="H2436" s="7"/>
      <c r="I2436" s="7"/>
      <c r="J2436" s="7"/>
      <c r="K2436" s="24"/>
    </row>
    <row r="2437" spans="2:11" ht="16.5" thickTop="1" thickBot="1" x14ac:dyDescent="0.3">
      <c r="B2437" s="13" t="s">
        <v>47</v>
      </c>
      <c r="C2437" s="39">
        <v>10</v>
      </c>
      <c r="D2437" s="7">
        <v>0</v>
      </c>
      <c r="E2437" s="7">
        <v>0</v>
      </c>
      <c r="F2437" s="7">
        <v>242695151</v>
      </c>
      <c r="G2437" s="7">
        <v>255572696</v>
      </c>
      <c r="H2437" s="7">
        <v>262337873</v>
      </c>
      <c r="I2437" s="7">
        <v>281167281</v>
      </c>
      <c r="J2437" s="7">
        <v>292363103.88</v>
      </c>
      <c r="K2437" s="24"/>
    </row>
    <row r="2438" spans="2:11" ht="16.5" thickTop="1" thickBot="1" x14ac:dyDescent="0.3">
      <c r="B2438" s="13" t="s">
        <v>48</v>
      </c>
      <c r="C2438" s="39">
        <v>20</v>
      </c>
      <c r="D2438" s="7">
        <v>0</v>
      </c>
      <c r="E2438" s="7">
        <v>0</v>
      </c>
      <c r="F2438" s="7">
        <v>242695151</v>
      </c>
      <c r="G2438" s="7">
        <v>255571721.62</v>
      </c>
      <c r="H2438" s="7">
        <v>262337873</v>
      </c>
      <c r="I2438" s="7">
        <v>281167280.26999998</v>
      </c>
      <c r="J2438" s="7">
        <v>292318115.35999995</v>
      </c>
      <c r="K2438" s="24"/>
    </row>
    <row r="2439" spans="2:11" ht="16.5" thickTop="1" thickBot="1" x14ac:dyDescent="0.3">
      <c r="B2439" s="13" t="s">
        <v>49</v>
      </c>
      <c r="C2439" s="39">
        <v>30</v>
      </c>
      <c r="D2439" s="7">
        <v>0</v>
      </c>
      <c r="E2439" s="7">
        <v>0</v>
      </c>
      <c r="F2439" s="7">
        <v>0</v>
      </c>
      <c r="G2439" s="7">
        <v>974.38</v>
      </c>
      <c r="H2439" s="7">
        <v>0</v>
      </c>
      <c r="I2439" s="7">
        <v>0.73</v>
      </c>
      <c r="J2439" s="7">
        <v>44988.520000000011</v>
      </c>
      <c r="K2439" s="24"/>
    </row>
    <row r="2440" spans="2:11" ht="16.5" thickTop="1" thickBot="1" x14ac:dyDescent="0.3">
      <c r="B2440" s="13" t="s">
        <v>12</v>
      </c>
      <c r="C2440" s="39">
        <v>40</v>
      </c>
      <c r="D2440" s="7">
        <v>0</v>
      </c>
      <c r="E2440" s="7">
        <v>0</v>
      </c>
      <c r="F2440" s="7">
        <v>0</v>
      </c>
      <c r="G2440" s="7">
        <v>0</v>
      </c>
      <c r="H2440" s="7">
        <v>0</v>
      </c>
      <c r="I2440" s="7">
        <v>0</v>
      </c>
      <c r="J2440" s="7">
        <v>0</v>
      </c>
      <c r="K2440" s="24"/>
    </row>
    <row r="2441" spans="2:11" ht="16.5" thickTop="1" thickBot="1" x14ac:dyDescent="0.3">
      <c r="B2441" s="13" t="s">
        <v>50</v>
      </c>
      <c r="C2441" s="39">
        <v>50</v>
      </c>
      <c r="D2441" s="7">
        <v>0</v>
      </c>
      <c r="E2441" s="7">
        <v>0</v>
      </c>
      <c r="F2441" s="7">
        <v>0</v>
      </c>
      <c r="G2441" s="7">
        <v>974.38</v>
      </c>
      <c r="H2441" s="7">
        <v>0</v>
      </c>
      <c r="I2441" s="7">
        <v>0.73</v>
      </c>
      <c r="J2441" s="7">
        <v>44988.520000000011</v>
      </c>
      <c r="K2441" s="24"/>
    </row>
    <row r="2442" spans="2:11" ht="16.5" thickTop="1" thickBot="1" x14ac:dyDescent="0.3">
      <c r="B2442" s="12" t="s">
        <v>769</v>
      </c>
      <c r="C2442" s="39"/>
      <c r="D2442" s="7"/>
      <c r="E2442" s="7"/>
      <c r="F2442" s="7"/>
      <c r="G2442" s="7"/>
      <c r="H2442" s="7"/>
      <c r="I2442" s="7"/>
      <c r="J2442" s="7"/>
      <c r="K2442" s="24"/>
    </row>
    <row r="2443" spans="2:11" ht="16.5" thickTop="1" thickBot="1" x14ac:dyDescent="0.3">
      <c r="B2443" s="13" t="s">
        <v>47</v>
      </c>
      <c r="C2443" s="39">
        <v>10</v>
      </c>
      <c r="D2443" s="7">
        <v>950123880</v>
      </c>
      <c r="E2443" s="7">
        <v>979271226</v>
      </c>
      <c r="F2443" s="7">
        <v>745366423</v>
      </c>
      <c r="G2443" s="7">
        <v>783754232</v>
      </c>
      <c r="H2443" s="7">
        <v>869964722</v>
      </c>
      <c r="I2443" s="7">
        <v>864551031</v>
      </c>
      <c r="J2443" s="7">
        <v>850822162.38999999</v>
      </c>
      <c r="K2443" s="24"/>
    </row>
    <row r="2444" spans="2:11" ht="16.5" thickTop="1" thickBot="1" x14ac:dyDescent="0.3">
      <c r="B2444" s="13" t="s">
        <v>48</v>
      </c>
      <c r="C2444" s="39">
        <v>20</v>
      </c>
      <c r="D2444" s="7">
        <v>950122561</v>
      </c>
      <c r="E2444" s="7">
        <v>972928316.08000004</v>
      </c>
      <c r="F2444" s="7">
        <v>745354043.5</v>
      </c>
      <c r="G2444" s="7">
        <v>783140612.81999993</v>
      </c>
      <c r="H2444" s="7">
        <v>869957585.19000006</v>
      </c>
      <c r="I2444" s="7">
        <v>860425527.25</v>
      </c>
      <c r="J2444" s="7">
        <v>850371197.18000007</v>
      </c>
      <c r="K2444" s="24"/>
    </row>
    <row r="2445" spans="2:11" ht="16.5" thickTop="1" thickBot="1" x14ac:dyDescent="0.3">
      <c r="B2445" s="13" t="s">
        <v>49</v>
      </c>
      <c r="C2445" s="39">
        <v>30</v>
      </c>
      <c r="D2445" s="7">
        <v>1319</v>
      </c>
      <c r="E2445" s="7">
        <v>6342909.9199999999</v>
      </c>
      <c r="F2445" s="7">
        <v>12379.5</v>
      </c>
      <c r="G2445" s="7">
        <v>613619.18000000005</v>
      </c>
      <c r="H2445" s="7">
        <v>7136.81</v>
      </c>
      <c r="I2445" s="7">
        <v>4125503.75</v>
      </c>
      <c r="J2445" s="7">
        <v>450965.21</v>
      </c>
      <c r="K2445" s="24"/>
    </row>
    <row r="2446" spans="2:11" ht="16.5" thickTop="1" thickBot="1" x14ac:dyDescent="0.3">
      <c r="B2446" s="13" t="s">
        <v>12</v>
      </c>
      <c r="C2446" s="39">
        <v>40</v>
      </c>
      <c r="D2446" s="7">
        <v>0</v>
      </c>
      <c r="E2446" s="7">
        <v>0</v>
      </c>
      <c r="F2446" s="7">
        <v>0</v>
      </c>
      <c r="G2446" s="7">
        <v>0</v>
      </c>
      <c r="H2446" s="7">
        <v>0</v>
      </c>
      <c r="I2446" s="7">
        <v>0</v>
      </c>
      <c r="J2446" s="7">
        <v>0</v>
      </c>
      <c r="K2446" s="24"/>
    </row>
    <row r="2447" spans="2:11" ht="16.5" thickTop="1" thickBot="1" x14ac:dyDescent="0.3">
      <c r="B2447" s="13" t="s">
        <v>50</v>
      </c>
      <c r="C2447" s="39">
        <v>50</v>
      </c>
      <c r="D2447" s="7">
        <v>1319</v>
      </c>
      <c r="E2447" s="7">
        <v>6342909.9199999999</v>
      </c>
      <c r="F2447" s="7">
        <v>12379.5</v>
      </c>
      <c r="G2447" s="7">
        <v>613619.18000000005</v>
      </c>
      <c r="H2447" s="7">
        <v>7136.81</v>
      </c>
      <c r="I2447" s="7">
        <v>4125503.75</v>
      </c>
      <c r="J2447" s="7">
        <v>450965.21</v>
      </c>
      <c r="K2447" s="24"/>
    </row>
    <row r="2448" spans="2:11" ht="16.5" thickTop="1" thickBot="1" x14ac:dyDescent="0.3">
      <c r="B2448" s="12" t="s">
        <v>63</v>
      </c>
      <c r="C2448" s="39"/>
      <c r="D2448" s="7"/>
      <c r="E2448" s="7"/>
      <c r="F2448" s="7"/>
      <c r="G2448" s="7"/>
      <c r="H2448" s="7"/>
      <c r="I2448" s="7"/>
      <c r="J2448" s="7"/>
      <c r="K2448" s="24"/>
    </row>
    <row r="2449" spans="2:11" ht="16.5" thickTop="1" thickBot="1" x14ac:dyDescent="0.3">
      <c r="B2449" s="13" t="s">
        <v>47</v>
      </c>
      <c r="C2449" s="39">
        <v>10</v>
      </c>
      <c r="D2449" s="7">
        <v>139806253</v>
      </c>
      <c r="E2449" s="7">
        <v>168771218</v>
      </c>
      <c r="F2449" s="7">
        <v>159775459.69999999</v>
      </c>
      <c r="G2449" s="7">
        <v>185750822</v>
      </c>
      <c r="H2449" s="7">
        <v>173141531</v>
      </c>
      <c r="I2449" s="7">
        <v>198361601</v>
      </c>
      <c r="J2449" s="7">
        <v>215561633.57000002</v>
      </c>
      <c r="K2449" s="24"/>
    </row>
    <row r="2450" spans="2:11" ht="16.5" thickTop="1" thickBot="1" x14ac:dyDescent="0.3">
      <c r="B2450" s="13" t="s">
        <v>48</v>
      </c>
      <c r="C2450" s="39">
        <v>20</v>
      </c>
      <c r="D2450" s="7">
        <v>139806252.15000001</v>
      </c>
      <c r="E2450" s="7">
        <v>162210715.88</v>
      </c>
      <c r="F2450" s="7">
        <v>153247522.69</v>
      </c>
      <c r="G2450" s="7">
        <v>172278168.36000001</v>
      </c>
      <c r="H2450" s="7">
        <v>153563234</v>
      </c>
      <c r="I2450" s="7">
        <v>191733832.44999999</v>
      </c>
      <c r="J2450" s="7">
        <v>203880279.28</v>
      </c>
      <c r="K2450" s="24"/>
    </row>
    <row r="2451" spans="2:11" ht="16.5" thickTop="1" thickBot="1" x14ac:dyDescent="0.3">
      <c r="B2451" s="13" t="s">
        <v>49</v>
      </c>
      <c r="C2451" s="39">
        <v>30</v>
      </c>
      <c r="D2451" s="7">
        <v>0.85</v>
      </c>
      <c r="E2451" s="7">
        <v>6560502.1200000001</v>
      </c>
      <c r="F2451" s="7">
        <v>6527937.0099999998</v>
      </c>
      <c r="G2451" s="7">
        <v>13472653.640000001</v>
      </c>
      <c r="H2451" s="7">
        <v>19578297</v>
      </c>
      <c r="I2451" s="7">
        <v>6627768.5499999998</v>
      </c>
      <c r="J2451" s="7">
        <v>11681354.289999999</v>
      </c>
      <c r="K2451" s="24"/>
    </row>
    <row r="2452" spans="2:11" ht="16.5" thickTop="1" thickBot="1" x14ac:dyDescent="0.3">
      <c r="B2452" s="13" t="s">
        <v>12</v>
      </c>
      <c r="C2452" s="39">
        <v>40</v>
      </c>
      <c r="D2452" s="7">
        <v>0</v>
      </c>
      <c r="E2452" s="7">
        <v>0</v>
      </c>
      <c r="F2452" s="7">
        <v>0</v>
      </c>
      <c r="G2452" s="7">
        <v>0</v>
      </c>
      <c r="H2452" s="7">
        <v>0</v>
      </c>
      <c r="I2452" s="7">
        <v>0</v>
      </c>
      <c r="J2452" s="7">
        <v>0</v>
      </c>
      <c r="K2452" s="24"/>
    </row>
    <row r="2453" spans="2:11" ht="16.5" thickTop="1" thickBot="1" x14ac:dyDescent="0.3">
      <c r="B2453" s="13" t="s">
        <v>50</v>
      </c>
      <c r="C2453" s="39">
        <v>50</v>
      </c>
      <c r="D2453" s="7">
        <v>0.85</v>
      </c>
      <c r="E2453" s="7">
        <v>6560502.1200000001</v>
      </c>
      <c r="F2453" s="7">
        <v>6527937.0099999998</v>
      </c>
      <c r="G2453" s="7">
        <v>13472653.640000001</v>
      </c>
      <c r="H2453" s="7">
        <v>19578297</v>
      </c>
      <c r="I2453" s="7">
        <v>6627768.5499999998</v>
      </c>
      <c r="J2453" s="7">
        <v>11681354.289999999</v>
      </c>
      <c r="K2453" s="24"/>
    </row>
    <row r="2454" spans="2:11" ht="16.5" thickTop="1" thickBot="1" x14ac:dyDescent="0.3">
      <c r="B2454" s="11" t="s">
        <v>753</v>
      </c>
      <c r="C2454" s="39"/>
      <c r="D2454" s="7"/>
      <c r="E2454" s="7"/>
      <c r="F2454" s="7"/>
      <c r="G2454" s="7"/>
      <c r="H2454" s="7"/>
      <c r="I2454" s="7"/>
      <c r="J2454" s="7"/>
      <c r="K2454" s="24"/>
    </row>
    <row r="2455" spans="2:11" ht="16.5" thickTop="1" thickBot="1" x14ac:dyDescent="0.3">
      <c r="B2455" s="12" t="s">
        <v>177</v>
      </c>
      <c r="C2455" s="39"/>
      <c r="D2455" s="7"/>
      <c r="E2455" s="7"/>
      <c r="F2455" s="7"/>
      <c r="G2455" s="7"/>
      <c r="H2455" s="7"/>
      <c r="I2455" s="7"/>
      <c r="J2455" s="7"/>
      <c r="K2455" s="24"/>
    </row>
    <row r="2456" spans="2:11" ht="16.5" thickTop="1" thickBot="1" x14ac:dyDescent="0.3">
      <c r="B2456" s="13" t="s">
        <v>47</v>
      </c>
      <c r="C2456" s="39">
        <v>10</v>
      </c>
      <c r="D2456" s="7">
        <v>674676</v>
      </c>
      <c r="E2456" s="7">
        <v>681511</v>
      </c>
      <c r="F2456" s="7">
        <v>682729</v>
      </c>
      <c r="G2456" s="7">
        <v>718867</v>
      </c>
      <c r="H2456" s="7">
        <v>780120</v>
      </c>
      <c r="I2456" s="7">
        <v>822029</v>
      </c>
      <c r="J2456" s="7">
        <v>871978</v>
      </c>
      <c r="K2456" s="24"/>
    </row>
    <row r="2457" spans="2:11" ht="16.5" thickTop="1" thickBot="1" x14ac:dyDescent="0.3">
      <c r="B2457" s="13" t="s">
        <v>48</v>
      </c>
      <c r="C2457" s="39">
        <v>20</v>
      </c>
      <c r="D2457" s="7">
        <v>672556.97</v>
      </c>
      <c r="E2457" s="7">
        <v>680920.88</v>
      </c>
      <c r="F2457" s="7">
        <v>680835.31</v>
      </c>
      <c r="G2457" s="7">
        <v>718613.67</v>
      </c>
      <c r="H2457" s="7">
        <v>779910.4</v>
      </c>
      <c r="I2457" s="7">
        <v>819826.9</v>
      </c>
      <c r="J2457" s="7">
        <v>870862.26</v>
      </c>
      <c r="K2457" s="24"/>
    </row>
    <row r="2458" spans="2:11" ht="16.5" thickTop="1" thickBot="1" x14ac:dyDescent="0.3">
      <c r="B2458" s="13" t="s">
        <v>49</v>
      </c>
      <c r="C2458" s="39">
        <v>30</v>
      </c>
      <c r="D2458" s="7">
        <v>2119.0300000000002</v>
      </c>
      <c r="E2458" s="7">
        <v>590.12</v>
      </c>
      <c r="F2458" s="7">
        <v>1893.69</v>
      </c>
      <c r="G2458" s="7">
        <v>253.33</v>
      </c>
      <c r="H2458" s="7">
        <v>209.6</v>
      </c>
      <c r="I2458" s="7">
        <v>2202.1</v>
      </c>
      <c r="J2458" s="7">
        <v>1115.74</v>
      </c>
      <c r="K2458" s="24"/>
    </row>
    <row r="2459" spans="2:11" ht="16.5" thickTop="1" thickBot="1" x14ac:dyDescent="0.3">
      <c r="B2459" s="13" t="s">
        <v>12</v>
      </c>
      <c r="C2459" s="39">
        <v>40</v>
      </c>
      <c r="D2459" s="7">
        <v>0</v>
      </c>
      <c r="E2459" s="7">
        <v>0</v>
      </c>
      <c r="F2459" s="7">
        <v>0</v>
      </c>
      <c r="G2459" s="7">
        <v>0</v>
      </c>
      <c r="H2459" s="7">
        <v>0</v>
      </c>
      <c r="I2459" s="7">
        <v>0</v>
      </c>
      <c r="J2459" s="7">
        <v>0</v>
      </c>
      <c r="K2459" s="24"/>
    </row>
    <row r="2460" spans="2:11" ht="16.5" thickTop="1" thickBot="1" x14ac:dyDescent="0.3">
      <c r="B2460" s="13" t="s">
        <v>50</v>
      </c>
      <c r="C2460" s="39">
        <v>50</v>
      </c>
      <c r="D2460" s="7">
        <v>2119.0300000000002</v>
      </c>
      <c r="E2460" s="7">
        <v>590.12</v>
      </c>
      <c r="F2460" s="7">
        <v>1893.69</v>
      </c>
      <c r="G2460" s="7">
        <v>253.33</v>
      </c>
      <c r="H2460" s="7">
        <v>209.6</v>
      </c>
      <c r="I2460" s="7">
        <v>2202.1</v>
      </c>
      <c r="J2460" s="7">
        <v>1115.74</v>
      </c>
      <c r="K2460" s="24"/>
    </row>
    <row r="2461" spans="2:11" ht="16.5" thickTop="1" thickBot="1" x14ac:dyDescent="0.3">
      <c r="B2461" s="11" t="s">
        <v>786</v>
      </c>
      <c r="C2461" s="39"/>
      <c r="D2461" s="7"/>
      <c r="E2461" s="7"/>
      <c r="F2461" s="7"/>
      <c r="G2461" s="7"/>
      <c r="H2461" s="7"/>
      <c r="I2461" s="7"/>
      <c r="J2461" s="7"/>
      <c r="K2461" s="24"/>
    </row>
    <row r="2462" spans="2:11" ht="16.5" thickTop="1" thickBot="1" x14ac:dyDescent="0.3">
      <c r="B2462" s="12" t="s">
        <v>346</v>
      </c>
      <c r="C2462" s="39"/>
      <c r="D2462" s="7"/>
      <c r="E2462" s="7"/>
      <c r="F2462" s="7"/>
      <c r="G2462" s="7"/>
      <c r="H2462" s="7"/>
      <c r="I2462" s="7"/>
      <c r="J2462" s="7"/>
      <c r="K2462" s="24"/>
    </row>
    <row r="2463" spans="2:11" ht="16.5" thickTop="1" thickBot="1" x14ac:dyDescent="0.3">
      <c r="B2463" s="13" t="s">
        <v>47</v>
      </c>
      <c r="C2463" s="39">
        <v>10</v>
      </c>
      <c r="D2463" s="7">
        <v>2439868</v>
      </c>
      <c r="E2463" s="7">
        <v>2790305</v>
      </c>
      <c r="F2463" s="7">
        <v>2601072</v>
      </c>
      <c r="G2463" s="7">
        <v>2723559</v>
      </c>
      <c r="H2463" s="7">
        <v>2990642</v>
      </c>
      <c r="I2463" s="7">
        <v>3125066</v>
      </c>
      <c r="J2463" s="7">
        <v>3481158</v>
      </c>
      <c r="K2463" s="24"/>
    </row>
    <row r="2464" spans="2:11" ht="16.5" thickTop="1" thickBot="1" x14ac:dyDescent="0.3">
      <c r="B2464" s="13" t="s">
        <v>48</v>
      </c>
      <c r="C2464" s="39">
        <v>20</v>
      </c>
      <c r="D2464" s="7">
        <v>2133269.29</v>
      </c>
      <c r="E2464" s="7">
        <v>2370949</v>
      </c>
      <c r="F2464" s="7">
        <v>2600768.66</v>
      </c>
      <c r="G2464" s="7">
        <v>2722750.02</v>
      </c>
      <c r="H2464" s="7">
        <v>2884642</v>
      </c>
      <c r="I2464" s="7">
        <v>3125066</v>
      </c>
      <c r="J2464" s="7">
        <v>3481158</v>
      </c>
      <c r="K2464" s="24"/>
    </row>
    <row r="2465" spans="2:11" ht="16.5" thickTop="1" thickBot="1" x14ac:dyDescent="0.3">
      <c r="B2465" s="13" t="s">
        <v>49</v>
      </c>
      <c r="C2465" s="39">
        <v>30</v>
      </c>
      <c r="D2465" s="7">
        <v>306598.71000000002</v>
      </c>
      <c r="E2465" s="7">
        <v>419356</v>
      </c>
      <c r="F2465" s="7">
        <v>303.33999999999997</v>
      </c>
      <c r="G2465" s="7">
        <v>808.98</v>
      </c>
      <c r="H2465" s="7">
        <v>106000</v>
      </c>
      <c r="I2465" s="7">
        <v>0</v>
      </c>
      <c r="J2465" s="7">
        <v>0</v>
      </c>
      <c r="K2465" s="24"/>
    </row>
    <row r="2466" spans="2:11" ht="16.5" thickTop="1" thickBot="1" x14ac:dyDescent="0.3">
      <c r="B2466" s="13" t="s">
        <v>12</v>
      </c>
      <c r="C2466" s="39">
        <v>40</v>
      </c>
      <c r="D2466" s="7">
        <v>0</v>
      </c>
      <c r="E2466" s="7">
        <v>0</v>
      </c>
      <c r="F2466" s="7">
        <v>0</v>
      </c>
      <c r="G2466" s="7">
        <v>0</v>
      </c>
      <c r="H2466" s="7">
        <v>0</v>
      </c>
      <c r="I2466" s="7">
        <v>0</v>
      </c>
      <c r="J2466" s="7">
        <v>0</v>
      </c>
      <c r="K2466" s="24"/>
    </row>
    <row r="2467" spans="2:11" ht="16.5" thickTop="1" thickBot="1" x14ac:dyDescent="0.3">
      <c r="B2467" s="13" t="s">
        <v>50</v>
      </c>
      <c r="C2467" s="39">
        <v>50</v>
      </c>
      <c r="D2467" s="7">
        <v>306598.71000000002</v>
      </c>
      <c r="E2467" s="7">
        <v>419356</v>
      </c>
      <c r="F2467" s="7">
        <v>303.33999999999997</v>
      </c>
      <c r="G2467" s="7">
        <v>808.98</v>
      </c>
      <c r="H2467" s="7">
        <v>106000</v>
      </c>
      <c r="I2467" s="7">
        <v>0</v>
      </c>
      <c r="J2467" s="7">
        <v>0</v>
      </c>
      <c r="K2467" s="24"/>
    </row>
    <row r="2468" spans="2:11" ht="16.5" thickTop="1" thickBot="1" x14ac:dyDescent="0.3">
      <c r="B2468" s="12" t="s">
        <v>2502</v>
      </c>
      <c r="C2468" s="39"/>
      <c r="D2468" s="7"/>
      <c r="E2468" s="7"/>
      <c r="F2468" s="7"/>
      <c r="G2468" s="7"/>
      <c r="H2468" s="7"/>
      <c r="I2468" s="7"/>
      <c r="J2468" s="7"/>
      <c r="K2468" s="24"/>
    </row>
    <row r="2469" spans="2:11" ht="16.5" thickTop="1" thickBot="1" x14ac:dyDescent="0.3">
      <c r="B2469" s="13" t="s">
        <v>47</v>
      </c>
      <c r="C2469" s="39">
        <v>10</v>
      </c>
      <c r="D2469" s="7">
        <v>0</v>
      </c>
      <c r="E2469" s="7">
        <v>0</v>
      </c>
      <c r="F2469" s="7">
        <v>0</v>
      </c>
      <c r="G2469" s="7">
        <v>0</v>
      </c>
      <c r="H2469" s="7">
        <v>0</v>
      </c>
      <c r="I2469" s="7">
        <v>103800</v>
      </c>
      <c r="J2469" s="7">
        <v>103800</v>
      </c>
      <c r="K2469" s="24"/>
    </row>
    <row r="2470" spans="2:11" ht="16.5" thickTop="1" thickBot="1" x14ac:dyDescent="0.3">
      <c r="B2470" s="13" t="s">
        <v>48</v>
      </c>
      <c r="C2470" s="39">
        <v>20</v>
      </c>
      <c r="D2470" s="7">
        <v>0</v>
      </c>
      <c r="E2470" s="7">
        <v>0</v>
      </c>
      <c r="F2470" s="7">
        <v>0</v>
      </c>
      <c r="G2470" s="7">
        <v>0</v>
      </c>
      <c r="H2470" s="7">
        <v>0</v>
      </c>
      <c r="I2470" s="7">
        <v>75950</v>
      </c>
      <c r="J2470" s="7">
        <v>38500</v>
      </c>
      <c r="K2470" s="24"/>
    </row>
    <row r="2471" spans="2:11" ht="16.5" thickTop="1" thickBot="1" x14ac:dyDescent="0.3">
      <c r="B2471" s="13" t="s">
        <v>49</v>
      </c>
      <c r="C2471" s="39">
        <v>30</v>
      </c>
      <c r="D2471" s="7">
        <v>0</v>
      </c>
      <c r="E2471" s="7">
        <v>0</v>
      </c>
      <c r="F2471" s="7">
        <v>0</v>
      </c>
      <c r="G2471" s="7">
        <v>0</v>
      </c>
      <c r="H2471" s="7">
        <v>0</v>
      </c>
      <c r="I2471" s="7">
        <v>27850</v>
      </c>
      <c r="J2471" s="7">
        <v>65300</v>
      </c>
      <c r="K2471" s="24"/>
    </row>
    <row r="2472" spans="2:11" ht="16.5" thickTop="1" thickBot="1" x14ac:dyDescent="0.3">
      <c r="B2472" s="13" t="s">
        <v>12</v>
      </c>
      <c r="C2472" s="39">
        <v>40</v>
      </c>
      <c r="D2472" s="7">
        <v>0</v>
      </c>
      <c r="E2472" s="7">
        <v>0</v>
      </c>
      <c r="F2472" s="7">
        <v>0</v>
      </c>
      <c r="G2472" s="7">
        <v>0</v>
      </c>
      <c r="H2472" s="7">
        <v>0</v>
      </c>
      <c r="I2472" s="7">
        <v>0</v>
      </c>
      <c r="J2472" s="7">
        <v>0</v>
      </c>
      <c r="K2472" s="24"/>
    </row>
    <row r="2473" spans="2:11" ht="16.5" thickTop="1" thickBot="1" x14ac:dyDescent="0.3">
      <c r="B2473" s="13" t="s">
        <v>50</v>
      </c>
      <c r="C2473" s="39">
        <v>50</v>
      </c>
      <c r="D2473" s="7">
        <v>0</v>
      </c>
      <c r="E2473" s="7">
        <v>0</v>
      </c>
      <c r="F2473" s="7">
        <v>0</v>
      </c>
      <c r="G2473" s="7">
        <v>0</v>
      </c>
      <c r="H2473" s="7">
        <v>0</v>
      </c>
      <c r="I2473" s="7">
        <v>27850</v>
      </c>
      <c r="J2473" s="7">
        <v>65300</v>
      </c>
      <c r="K2473" s="24"/>
    </row>
    <row r="2474" spans="2:11" ht="16.5" thickTop="1" thickBot="1" x14ac:dyDescent="0.3">
      <c r="B2474" s="12" t="s">
        <v>2658</v>
      </c>
      <c r="C2474" s="39"/>
      <c r="D2474" s="7"/>
      <c r="E2474" s="7"/>
      <c r="F2474" s="7"/>
      <c r="G2474" s="7"/>
      <c r="H2474" s="7"/>
      <c r="I2474" s="7"/>
      <c r="J2474" s="7"/>
      <c r="K2474" s="24"/>
    </row>
    <row r="2475" spans="2:11" ht="16.5" thickTop="1" thickBot="1" x14ac:dyDescent="0.3">
      <c r="B2475" s="13" t="s">
        <v>47</v>
      </c>
      <c r="C2475" s="39">
        <v>10</v>
      </c>
      <c r="D2475" s="7">
        <v>0</v>
      </c>
      <c r="E2475" s="7">
        <v>0</v>
      </c>
      <c r="F2475" s="7">
        <v>0</v>
      </c>
      <c r="G2475" s="7">
        <v>0</v>
      </c>
      <c r="H2475" s="7">
        <v>0</v>
      </c>
      <c r="I2475" s="7">
        <v>0</v>
      </c>
      <c r="J2475" s="7">
        <v>5000000</v>
      </c>
      <c r="K2475" s="24"/>
    </row>
    <row r="2476" spans="2:11" ht="16.5" thickTop="1" thickBot="1" x14ac:dyDescent="0.3">
      <c r="B2476" s="13" t="s">
        <v>48</v>
      </c>
      <c r="C2476" s="39">
        <v>20</v>
      </c>
      <c r="D2476" s="7">
        <v>0</v>
      </c>
      <c r="E2476" s="7">
        <v>0</v>
      </c>
      <c r="F2476" s="7">
        <v>0</v>
      </c>
      <c r="G2476" s="7">
        <v>0</v>
      </c>
      <c r="H2476" s="7">
        <v>0</v>
      </c>
      <c r="I2476" s="7">
        <v>0</v>
      </c>
      <c r="J2476" s="7">
        <v>0</v>
      </c>
      <c r="K2476" s="24"/>
    </row>
    <row r="2477" spans="2:11" ht="16.5" thickTop="1" thickBot="1" x14ac:dyDescent="0.3">
      <c r="B2477" s="13" t="s">
        <v>49</v>
      </c>
      <c r="C2477" s="39">
        <v>30</v>
      </c>
      <c r="D2477" s="7">
        <v>0</v>
      </c>
      <c r="E2477" s="7">
        <v>0</v>
      </c>
      <c r="F2477" s="7">
        <v>0</v>
      </c>
      <c r="G2477" s="7">
        <v>0</v>
      </c>
      <c r="H2477" s="7">
        <v>0</v>
      </c>
      <c r="I2477" s="7">
        <v>0</v>
      </c>
      <c r="J2477" s="7">
        <v>5000000</v>
      </c>
      <c r="K2477" s="24"/>
    </row>
    <row r="2478" spans="2:11" ht="16.5" thickTop="1" thickBot="1" x14ac:dyDescent="0.3">
      <c r="B2478" s="13" t="s">
        <v>12</v>
      </c>
      <c r="C2478" s="39">
        <v>40</v>
      </c>
      <c r="D2478" s="7">
        <v>0</v>
      </c>
      <c r="E2478" s="7">
        <v>0</v>
      </c>
      <c r="F2478" s="7">
        <v>0</v>
      </c>
      <c r="G2478" s="7">
        <v>0</v>
      </c>
      <c r="H2478" s="7">
        <v>0</v>
      </c>
      <c r="I2478" s="7">
        <v>0</v>
      </c>
      <c r="J2478" s="7">
        <v>5000000</v>
      </c>
      <c r="K2478" s="24"/>
    </row>
    <row r="2479" spans="2:11" ht="16.5" thickTop="1" thickBot="1" x14ac:dyDescent="0.3">
      <c r="B2479" s="13" t="s">
        <v>50</v>
      </c>
      <c r="C2479" s="39">
        <v>50</v>
      </c>
      <c r="D2479" s="7">
        <v>0</v>
      </c>
      <c r="E2479" s="7">
        <v>0</v>
      </c>
      <c r="F2479" s="7">
        <v>0</v>
      </c>
      <c r="G2479" s="7">
        <v>0</v>
      </c>
      <c r="H2479" s="7">
        <v>0</v>
      </c>
      <c r="I2479" s="7">
        <v>0</v>
      </c>
      <c r="J2479" s="7">
        <v>0</v>
      </c>
      <c r="K2479" s="24"/>
    </row>
    <row r="2480" spans="2:11" ht="16.5" thickTop="1" thickBot="1" x14ac:dyDescent="0.3">
      <c r="B2480" s="10" t="s">
        <v>811</v>
      </c>
      <c r="C2480" s="39"/>
      <c r="D2480" s="7"/>
      <c r="E2480" s="7"/>
      <c r="F2480" s="7"/>
      <c r="G2480" s="7"/>
      <c r="H2480" s="7"/>
      <c r="I2480" s="7"/>
      <c r="J2480" s="7"/>
      <c r="K2480" s="24"/>
    </row>
    <row r="2481" spans="2:11" ht="16.5" thickTop="1" thickBot="1" x14ac:dyDescent="0.3">
      <c r="B2481" s="11" t="s">
        <v>814</v>
      </c>
      <c r="C2481" s="39"/>
      <c r="D2481" s="7"/>
      <c r="E2481" s="7"/>
      <c r="F2481" s="7"/>
      <c r="G2481" s="7"/>
      <c r="H2481" s="7"/>
      <c r="I2481" s="7"/>
      <c r="J2481" s="7"/>
      <c r="K2481" s="24"/>
    </row>
    <row r="2482" spans="2:11" ht="16.5" thickTop="1" thickBot="1" x14ac:dyDescent="0.3">
      <c r="B2482" s="12" t="s">
        <v>223</v>
      </c>
      <c r="C2482" s="39"/>
      <c r="D2482" s="7"/>
      <c r="E2482" s="7"/>
      <c r="F2482" s="7"/>
      <c r="G2482" s="7"/>
      <c r="H2482" s="7"/>
      <c r="I2482" s="7"/>
      <c r="J2482" s="7"/>
      <c r="K2482" s="24"/>
    </row>
    <row r="2483" spans="2:11" ht="16.5" thickTop="1" thickBot="1" x14ac:dyDescent="0.3">
      <c r="B2483" s="13" t="s">
        <v>47</v>
      </c>
      <c r="C2483" s="39">
        <v>10</v>
      </c>
      <c r="D2483" s="7">
        <v>401508</v>
      </c>
      <c r="E2483" s="7">
        <v>0</v>
      </c>
      <c r="F2483" s="7">
        <v>0</v>
      </c>
      <c r="G2483" s="7">
        <v>0</v>
      </c>
      <c r="H2483" s="7">
        <v>0</v>
      </c>
      <c r="I2483" s="7">
        <v>0</v>
      </c>
      <c r="J2483" s="7">
        <v>0</v>
      </c>
      <c r="K2483" s="24"/>
    </row>
    <row r="2484" spans="2:11" ht="16.5" thickTop="1" thickBot="1" x14ac:dyDescent="0.3">
      <c r="B2484" s="13" t="s">
        <v>48</v>
      </c>
      <c r="C2484" s="39">
        <v>20</v>
      </c>
      <c r="D2484" s="7">
        <v>20803.439999999999</v>
      </c>
      <c r="E2484" s="7">
        <v>0</v>
      </c>
      <c r="F2484" s="7">
        <v>0</v>
      </c>
      <c r="G2484" s="7">
        <v>0</v>
      </c>
      <c r="H2484" s="7">
        <v>0</v>
      </c>
      <c r="I2484" s="7">
        <v>0</v>
      </c>
      <c r="J2484" s="7">
        <v>0</v>
      </c>
      <c r="K2484" s="24"/>
    </row>
    <row r="2485" spans="2:11" ht="16.5" thickTop="1" thickBot="1" x14ac:dyDescent="0.3">
      <c r="B2485" s="13" t="s">
        <v>49</v>
      </c>
      <c r="C2485" s="39">
        <v>30</v>
      </c>
      <c r="D2485" s="7">
        <v>380704.56</v>
      </c>
      <c r="E2485" s="7">
        <v>0</v>
      </c>
      <c r="F2485" s="7">
        <v>0</v>
      </c>
      <c r="G2485" s="7">
        <v>0</v>
      </c>
      <c r="H2485" s="7">
        <v>0</v>
      </c>
      <c r="I2485" s="7">
        <v>0</v>
      </c>
      <c r="J2485" s="7">
        <v>0</v>
      </c>
      <c r="K2485" s="24"/>
    </row>
    <row r="2486" spans="2:11" ht="16.5" thickTop="1" thickBot="1" x14ac:dyDescent="0.3">
      <c r="B2486" s="13" t="s">
        <v>12</v>
      </c>
      <c r="C2486" s="39">
        <v>40</v>
      </c>
      <c r="D2486" s="7">
        <v>0</v>
      </c>
      <c r="E2486" s="7">
        <v>0</v>
      </c>
      <c r="F2486" s="7">
        <v>0</v>
      </c>
      <c r="G2486" s="7">
        <v>0</v>
      </c>
      <c r="H2486" s="7">
        <v>0</v>
      </c>
      <c r="I2486" s="7">
        <v>0</v>
      </c>
      <c r="J2486" s="7">
        <v>0</v>
      </c>
      <c r="K2486" s="24"/>
    </row>
    <row r="2487" spans="2:11" ht="16.5" thickTop="1" thickBot="1" x14ac:dyDescent="0.3">
      <c r="B2487" s="13" t="s">
        <v>50</v>
      </c>
      <c r="C2487" s="39">
        <v>50</v>
      </c>
      <c r="D2487" s="7">
        <v>380704.56</v>
      </c>
      <c r="E2487" s="7">
        <v>0</v>
      </c>
      <c r="F2487" s="7">
        <v>0</v>
      </c>
      <c r="G2487" s="7">
        <v>0</v>
      </c>
      <c r="H2487" s="7">
        <v>0</v>
      </c>
      <c r="I2487" s="7">
        <v>0</v>
      </c>
      <c r="J2487" s="7">
        <v>0</v>
      </c>
      <c r="K2487" s="24"/>
    </row>
    <row r="2488" spans="2:11" ht="16.5" thickTop="1" thickBot="1" x14ac:dyDescent="0.3">
      <c r="B2488" s="10" t="s">
        <v>815</v>
      </c>
      <c r="C2488" s="39"/>
      <c r="D2488" s="7"/>
      <c r="E2488" s="7"/>
      <c r="F2488" s="7"/>
      <c r="G2488" s="7"/>
      <c r="H2488" s="7"/>
      <c r="I2488" s="7"/>
      <c r="J2488" s="7"/>
      <c r="K2488" s="24"/>
    </row>
    <row r="2489" spans="2:11" ht="16.5" thickTop="1" thickBot="1" x14ac:dyDescent="0.3">
      <c r="B2489" s="11" t="s">
        <v>833</v>
      </c>
      <c r="C2489" s="39"/>
      <c r="D2489" s="7"/>
      <c r="E2489" s="7"/>
      <c r="F2489" s="7"/>
      <c r="G2489" s="7"/>
      <c r="H2489" s="7"/>
      <c r="I2489" s="7"/>
      <c r="J2489" s="7"/>
      <c r="K2489" s="24"/>
    </row>
    <row r="2490" spans="2:11" ht="16.5" thickTop="1" thickBot="1" x14ac:dyDescent="0.3">
      <c r="B2490" s="12" t="s">
        <v>835</v>
      </c>
      <c r="C2490" s="39"/>
      <c r="D2490" s="7"/>
      <c r="E2490" s="7"/>
      <c r="F2490" s="7"/>
      <c r="G2490" s="7"/>
      <c r="H2490" s="7"/>
      <c r="I2490" s="7"/>
      <c r="J2490" s="7"/>
      <c r="K2490" s="24"/>
    </row>
    <row r="2491" spans="2:11" ht="16.5" thickTop="1" thickBot="1" x14ac:dyDescent="0.3">
      <c r="B2491" s="13" t="s">
        <v>47</v>
      </c>
      <c r="C2491" s="39">
        <v>10</v>
      </c>
      <c r="D2491" s="7">
        <v>0</v>
      </c>
      <c r="E2491" s="7">
        <v>0</v>
      </c>
      <c r="F2491" s="7">
        <v>0</v>
      </c>
      <c r="G2491" s="7">
        <v>0</v>
      </c>
      <c r="H2491" s="7">
        <v>0</v>
      </c>
      <c r="I2491" s="7">
        <v>0</v>
      </c>
      <c r="J2491" s="7">
        <v>8500000</v>
      </c>
      <c r="K2491" s="24"/>
    </row>
    <row r="2492" spans="2:11" ht="16.5" thickTop="1" thickBot="1" x14ac:dyDescent="0.3">
      <c r="B2492" s="13" t="s">
        <v>48</v>
      </c>
      <c r="C2492" s="39">
        <v>20</v>
      </c>
      <c r="D2492" s="7">
        <v>0</v>
      </c>
      <c r="E2492" s="7">
        <v>0</v>
      </c>
      <c r="F2492" s="7">
        <v>0</v>
      </c>
      <c r="G2492" s="7">
        <v>0</v>
      </c>
      <c r="H2492" s="7">
        <v>0</v>
      </c>
      <c r="I2492" s="7">
        <v>0</v>
      </c>
      <c r="J2492" s="7">
        <v>8500000</v>
      </c>
      <c r="K2492" s="24"/>
    </row>
    <row r="2493" spans="2:11" ht="16.5" thickTop="1" thickBot="1" x14ac:dyDescent="0.3">
      <c r="B2493" s="13" t="s">
        <v>49</v>
      </c>
      <c r="C2493" s="39">
        <v>30</v>
      </c>
      <c r="D2493" s="7">
        <v>0</v>
      </c>
      <c r="E2493" s="7">
        <v>0</v>
      </c>
      <c r="F2493" s="7">
        <v>0</v>
      </c>
      <c r="G2493" s="7">
        <v>0</v>
      </c>
      <c r="H2493" s="7">
        <v>0</v>
      </c>
      <c r="I2493" s="7">
        <v>0</v>
      </c>
      <c r="J2493" s="7">
        <v>0</v>
      </c>
      <c r="K2493" s="24"/>
    </row>
    <row r="2494" spans="2:11" ht="16.5" thickTop="1" thickBot="1" x14ac:dyDescent="0.3">
      <c r="B2494" s="13" t="s">
        <v>12</v>
      </c>
      <c r="C2494" s="39">
        <v>40</v>
      </c>
      <c r="D2494" s="7">
        <v>0</v>
      </c>
      <c r="E2494" s="7">
        <v>0</v>
      </c>
      <c r="F2494" s="7">
        <v>0</v>
      </c>
      <c r="G2494" s="7">
        <v>0</v>
      </c>
      <c r="H2494" s="7">
        <v>0</v>
      </c>
      <c r="I2494" s="7">
        <v>0</v>
      </c>
      <c r="J2494" s="7">
        <v>0</v>
      </c>
      <c r="K2494" s="24"/>
    </row>
    <row r="2495" spans="2:11" ht="16.5" thickTop="1" thickBot="1" x14ac:dyDescent="0.3">
      <c r="B2495" s="13" t="s">
        <v>50</v>
      </c>
      <c r="C2495" s="39">
        <v>50</v>
      </c>
      <c r="D2495" s="7">
        <v>0</v>
      </c>
      <c r="E2495" s="7">
        <v>0</v>
      </c>
      <c r="F2495" s="7">
        <v>0</v>
      </c>
      <c r="G2495" s="7">
        <v>0</v>
      </c>
      <c r="H2495" s="7">
        <v>0</v>
      </c>
      <c r="I2495" s="7">
        <v>0</v>
      </c>
      <c r="J2495" s="7">
        <v>0</v>
      </c>
      <c r="K2495" s="24"/>
    </row>
    <row r="2496" spans="2:11" ht="16.5" thickTop="1" thickBot="1" x14ac:dyDescent="0.3">
      <c r="B2496" s="12" t="s">
        <v>2505</v>
      </c>
      <c r="C2496" s="39"/>
      <c r="D2496" s="7"/>
      <c r="E2496" s="7"/>
      <c r="F2496" s="7"/>
      <c r="G2496" s="7"/>
      <c r="H2496" s="7"/>
      <c r="I2496" s="7"/>
      <c r="J2496" s="7"/>
      <c r="K2496" s="24"/>
    </row>
    <row r="2497" spans="2:11" ht="16.5" thickTop="1" thickBot="1" x14ac:dyDescent="0.3">
      <c r="B2497" s="13" t="s">
        <v>47</v>
      </c>
      <c r="C2497" s="39">
        <v>10</v>
      </c>
      <c r="D2497" s="7">
        <v>0</v>
      </c>
      <c r="E2497" s="7">
        <v>0</v>
      </c>
      <c r="F2497" s="7">
        <v>0</v>
      </c>
      <c r="G2497" s="7">
        <v>0</v>
      </c>
      <c r="H2497" s="7">
        <v>0</v>
      </c>
      <c r="I2497" s="7">
        <v>1000000</v>
      </c>
      <c r="J2497" s="7">
        <v>2616654.69</v>
      </c>
      <c r="K2497" s="24"/>
    </row>
    <row r="2498" spans="2:11" ht="16.5" thickTop="1" thickBot="1" x14ac:dyDescent="0.3">
      <c r="B2498" s="13" t="s">
        <v>48</v>
      </c>
      <c r="C2498" s="39">
        <v>20</v>
      </c>
      <c r="D2498" s="7">
        <v>0</v>
      </c>
      <c r="E2498" s="7">
        <v>0</v>
      </c>
      <c r="F2498" s="7">
        <v>0</v>
      </c>
      <c r="G2498" s="7">
        <v>0</v>
      </c>
      <c r="H2498" s="7">
        <v>0</v>
      </c>
      <c r="I2498" s="7">
        <v>133345.31</v>
      </c>
      <c r="J2498" s="7">
        <v>1174887.33</v>
      </c>
      <c r="K2498" s="24"/>
    </row>
    <row r="2499" spans="2:11" ht="16.5" thickTop="1" thickBot="1" x14ac:dyDescent="0.3">
      <c r="B2499" s="13" t="s">
        <v>49</v>
      </c>
      <c r="C2499" s="39">
        <v>30</v>
      </c>
      <c r="D2499" s="7">
        <v>0</v>
      </c>
      <c r="E2499" s="7">
        <v>0</v>
      </c>
      <c r="F2499" s="7">
        <v>0</v>
      </c>
      <c r="G2499" s="7">
        <v>0</v>
      </c>
      <c r="H2499" s="7">
        <v>0</v>
      </c>
      <c r="I2499" s="7">
        <v>866654.69</v>
      </c>
      <c r="J2499" s="7">
        <v>1441767.36</v>
      </c>
      <c r="K2499" s="24"/>
    </row>
    <row r="2500" spans="2:11" ht="16.5" thickTop="1" thickBot="1" x14ac:dyDescent="0.3">
      <c r="B2500" s="13" t="s">
        <v>12</v>
      </c>
      <c r="C2500" s="39">
        <v>40</v>
      </c>
      <c r="D2500" s="7">
        <v>0</v>
      </c>
      <c r="E2500" s="7">
        <v>0</v>
      </c>
      <c r="F2500" s="7">
        <v>0</v>
      </c>
      <c r="G2500" s="7">
        <v>0</v>
      </c>
      <c r="H2500" s="7">
        <v>0</v>
      </c>
      <c r="I2500" s="7">
        <v>866654.69</v>
      </c>
      <c r="J2500" s="7">
        <v>1441767.36</v>
      </c>
      <c r="K2500" s="24"/>
    </row>
    <row r="2501" spans="2:11" ht="16.5" thickTop="1" thickBot="1" x14ac:dyDescent="0.3">
      <c r="B2501" s="13" t="s">
        <v>50</v>
      </c>
      <c r="C2501" s="39">
        <v>50</v>
      </c>
      <c r="D2501" s="7">
        <v>0</v>
      </c>
      <c r="E2501" s="7">
        <v>0</v>
      </c>
      <c r="F2501" s="7">
        <v>0</v>
      </c>
      <c r="G2501" s="7">
        <v>0</v>
      </c>
      <c r="H2501" s="7">
        <v>0</v>
      </c>
      <c r="I2501" s="7">
        <v>0</v>
      </c>
      <c r="J2501" s="7">
        <v>0</v>
      </c>
      <c r="K2501" s="24"/>
    </row>
    <row r="2502" spans="2:11" ht="16.5" thickTop="1" thickBot="1" x14ac:dyDescent="0.3">
      <c r="B2502" s="11" t="s">
        <v>824</v>
      </c>
      <c r="C2502" s="39"/>
      <c r="D2502" s="7"/>
      <c r="E2502" s="7"/>
      <c r="F2502" s="7"/>
      <c r="G2502" s="7"/>
      <c r="H2502" s="7"/>
      <c r="I2502" s="7"/>
      <c r="J2502" s="7"/>
      <c r="K2502" s="24"/>
    </row>
    <row r="2503" spans="2:11" ht="16.5" thickTop="1" thickBot="1" x14ac:dyDescent="0.3">
      <c r="B2503" s="12" t="s">
        <v>87</v>
      </c>
      <c r="C2503" s="39"/>
      <c r="D2503" s="7"/>
      <c r="E2503" s="7"/>
      <c r="F2503" s="7"/>
      <c r="G2503" s="7"/>
      <c r="H2503" s="7"/>
      <c r="I2503" s="7"/>
      <c r="J2503" s="7"/>
      <c r="K2503" s="24"/>
    </row>
    <row r="2504" spans="2:11" ht="16.5" thickTop="1" thickBot="1" x14ac:dyDescent="0.3">
      <c r="B2504" s="13" t="s">
        <v>47</v>
      </c>
      <c r="C2504" s="39">
        <v>10</v>
      </c>
      <c r="D2504" s="7">
        <v>0</v>
      </c>
      <c r="E2504" s="7">
        <v>0</v>
      </c>
      <c r="F2504" s="7">
        <v>0</v>
      </c>
      <c r="G2504" s="7">
        <v>0</v>
      </c>
      <c r="H2504" s="7">
        <v>800000</v>
      </c>
      <c r="I2504" s="7">
        <v>0</v>
      </c>
      <c r="J2504" s="7">
        <v>0</v>
      </c>
      <c r="K2504" s="24"/>
    </row>
    <row r="2505" spans="2:11" ht="16.5" thickTop="1" thickBot="1" x14ac:dyDescent="0.3">
      <c r="B2505" s="13" t="s">
        <v>48</v>
      </c>
      <c r="C2505" s="39">
        <v>20</v>
      </c>
      <c r="D2505" s="7">
        <v>0</v>
      </c>
      <c r="E2505" s="7">
        <v>0</v>
      </c>
      <c r="F2505" s="7">
        <v>0</v>
      </c>
      <c r="G2505" s="7">
        <v>0</v>
      </c>
      <c r="H2505" s="7">
        <v>95969.39</v>
      </c>
      <c r="I2505" s="7">
        <v>0</v>
      </c>
      <c r="J2505" s="7">
        <v>0</v>
      </c>
      <c r="K2505" s="24"/>
    </row>
    <row r="2506" spans="2:11" ht="16.5" thickTop="1" thickBot="1" x14ac:dyDescent="0.3">
      <c r="B2506" s="13" t="s">
        <v>49</v>
      </c>
      <c r="C2506" s="39">
        <v>30</v>
      </c>
      <c r="D2506" s="7">
        <v>0</v>
      </c>
      <c r="E2506" s="7">
        <v>0</v>
      </c>
      <c r="F2506" s="7">
        <v>0</v>
      </c>
      <c r="G2506" s="7">
        <v>0</v>
      </c>
      <c r="H2506" s="7">
        <v>704030.61</v>
      </c>
      <c r="I2506" s="7">
        <v>0</v>
      </c>
      <c r="J2506" s="7">
        <v>0</v>
      </c>
      <c r="K2506" s="24"/>
    </row>
    <row r="2507" spans="2:11" ht="16.5" thickTop="1" thickBot="1" x14ac:dyDescent="0.3">
      <c r="B2507" s="13" t="s">
        <v>12</v>
      </c>
      <c r="C2507" s="39">
        <v>40</v>
      </c>
      <c r="D2507" s="7">
        <v>0</v>
      </c>
      <c r="E2507" s="7">
        <v>0</v>
      </c>
      <c r="F2507" s="7">
        <v>0</v>
      </c>
      <c r="G2507" s="7">
        <v>0</v>
      </c>
      <c r="H2507" s="7">
        <v>0</v>
      </c>
      <c r="I2507" s="7">
        <v>0</v>
      </c>
      <c r="J2507" s="7">
        <v>0</v>
      </c>
      <c r="K2507" s="24"/>
    </row>
    <row r="2508" spans="2:11" ht="16.5" thickTop="1" thickBot="1" x14ac:dyDescent="0.3">
      <c r="B2508" s="13" t="s">
        <v>50</v>
      </c>
      <c r="C2508" s="39">
        <v>50</v>
      </c>
      <c r="D2508" s="7">
        <v>0</v>
      </c>
      <c r="E2508" s="7">
        <v>0</v>
      </c>
      <c r="F2508" s="7">
        <v>0</v>
      </c>
      <c r="G2508" s="7">
        <v>0</v>
      </c>
      <c r="H2508" s="7">
        <v>704030.61</v>
      </c>
      <c r="I2508" s="7">
        <v>0</v>
      </c>
      <c r="J2508" s="7">
        <v>0</v>
      </c>
      <c r="K2508" s="24"/>
    </row>
    <row r="2509" spans="2:11" ht="16.5" thickTop="1" thickBot="1" x14ac:dyDescent="0.3">
      <c r="B2509" s="12" t="s">
        <v>826</v>
      </c>
      <c r="C2509" s="39"/>
      <c r="D2509" s="7"/>
      <c r="E2509" s="7"/>
      <c r="F2509" s="7"/>
      <c r="G2509" s="7"/>
      <c r="H2509" s="7"/>
      <c r="I2509" s="7"/>
      <c r="J2509" s="7"/>
      <c r="K2509" s="24"/>
    </row>
    <row r="2510" spans="2:11" ht="16.5" thickTop="1" thickBot="1" x14ac:dyDescent="0.3">
      <c r="B2510" s="13" t="s">
        <v>47</v>
      </c>
      <c r="C2510" s="39">
        <v>10</v>
      </c>
      <c r="D2510" s="7">
        <v>0</v>
      </c>
      <c r="E2510" s="7">
        <v>0</v>
      </c>
      <c r="F2510" s="7">
        <v>0</v>
      </c>
      <c r="G2510" s="7">
        <v>22600000</v>
      </c>
      <c r="H2510" s="7">
        <v>235004000</v>
      </c>
      <c r="I2510" s="7">
        <v>188166929.37</v>
      </c>
      <c r="J2510" s="7">
        <v>173484929.09</v>
      </c>
      <c r="K2510" s="24"/>
    </row>
    <row r="2511" spans="2:11" ht="16.5" thickTop="1" thickBot="1" x14ac:dyDescent="0.3">
      <c r="B2511" s="13" t="s">
        <v>48</v>
      </c>
      <c r="C2511" s="39">
        <v>20</v>
      </c>
      <c r="D2511" s="7">
        <v>0</v>
      </c>
      <c r="E2511" s="7">
        <v>0</v>
      </c>
      <c r="F2511" s="7">
        <v>0</v>
      </c>
      <c r="G2511" s="7">
        <v>0</v>
      </c>
      <c r="H2511" s="7">
        <v>6137070.6299999999</v>
      </c>
      <c r="I2511" s="7">
        <v>14682000.279999999</v>
      </c>
      <c r="J2511" s="7">
        <v>74838859.510000005</v>
      </c>
      <c r="K2511" s="24"/>
    </row>
    <row r="2512" spans="2:11" ht="16.5" thickTop="1" thickBot="1" x14ac:dyDescent="0.3">
      <c r="B2512" s="13" t="s">
        <v>49</v>
      </c>
      <c r="C2512" s="39">
        <v>30</v>
      </c>
      <c r="D2512" s="7">
        <v>0</v>
      </c>
      <c r="E2512" s="7">
        <v>0</v>
      </c>
      <c r="F2512" s="7">
        <v>0</v>
      </c>
      <c r="G2512" s="7">
        <v>22600000</v>
      </c>
      <c r="H2512" s="7">
        <v>228866929.37</v>
      </c>
      <c r="I2512" s="7">
        <v>173484929.09</v>
      </c>
      <c r="J2512" s="7">
        <v>98646069.579999998</v>
      </c>
      <c r="K2512" s="24"/>
    </row>
    <row r="2513" spans="2:11" ht="16.5" thickTop="1" thickBot="1" x14ac:dyDescent="0.3">
      <c r="B2513" s="13" t="s">
        <v>12</v>
      </c>
      <c r="C2513" s="39">
        <v>40</v>
      </c>
      <c r="D2513" s="7">
        <v>0</v>
      </c>
      <c r="E2513" s="7">
        <v>0</v>
      </c>
      <c r="F2513" s="7">
        <v>0</v>
      </c>
      <c r="G2513" s="7">
        <v>22600000</v>
      </c>
      <c r="H2513" s="7">
        <v>0</v>
      </c>
      <c r="I2513" s="7">
        <v>173484929.09</v>
      </c>
      <c r="J2513" s="7">
        <v>98646069.579999998</v>
      </c>
      <c r="K2513" s="24"/>
    </row>
    <row r="2514" spans="2:11" ht="16.5" thickTop="1" thickBot="1" x14ac:dyDescent="0.3">
      <c r="B2514" s="13" t="s">
        <v>50</v>
      </c>
      <c r="C2514" s="39">
        <v>50</v>
      </c>
      <c r="D2514" s="7">
        <v>0</v>
      </c>
      <c r="E2514" s="7">
        <v>0</v>
      </c>
      <c r="F2514" s="7">
        <v>0</v>
      </c>
      <c r="G2514" s="7">
        <v>0</v>
      </c>
      <c r="H2514" s="7">
        <v>228866929.37</v>
      </c>
      <c r="I2514" s="7">
        <v>0</v>
      </c>
      <c r="J2514" s="7">
        <v>0</v>
      </c>
      <c r="K2514" s="24"/>
    </row>
    <row r="2515" spans="2:11" ht="16.5" thickTop="1" thickBot="1" x14ac:dyDescent="0.3">
      <c r="B2515" s="12" t="s">
        <v>828</v>
      </c>
      <c r="C2515" s="39"/>
      <c r="D2515" s="7"/>
      <c r="E2515" s="7"/>
      <c r="F2515" s="7"/>
      <c r="G2515" s="7"/>
      <c r="H2515" s="7"/>
      <c r="I2515" s="7"/>
      <c r="J2515" s="7"/>
      <c r="K2515" s="24"/>
    </row>
    <row r="2516" spans="2:11" ht="16.5" thickTop="1" thickBot="1" x14ac:dyDescent="0.3">
      <c r="B2516" s="13" t="s">
        <v>47</v>
      </c>
      <c r="C2516" s="39">
        <v>10</v>
      </c>
      <c r="D2516" s="7">
        <v>0</v>
      </c>
      <c r="E2516" s="7">
        <v>0</v>
      </c>
      <c r="F2516" s="7">
        <v>0</v>
      </c>
      <c r="G2516" s="7">
        <v>0</v>
      </c>
      <c r="H2516" s="7">
        <v>0</v>
      </c>
      <c r="I2516" s="7">
        <v>0</v>
      </c>
      <c r="J2516" s="7">
        <v>0</v>
      </c>
      <c r="K2516" s="24"/>
    </row>
    <row r="2517" spans="2:11" ht="16.5" thickTop="1" thickBot="1" x14ac:dyDescent="0.3">
      <c r="B2517" s="13" t="s">
        <v>48</v>
      </c>
      <c r="C2517" s="39">
        <v>20</v>
      </c>
      <c r="D2517" s="7">
        <v>0</v>
      </c>
      <c r="E2517" s="7">
        <v>0</v>
      </c>
      <c r="F2517" s="7">
        <v>0</v>
      </c>
      <c r="G2517" s="7">
        <v>0</v>
      </c>
      <c r="H2517" s="7">
        <v>0</v>
      </c>
      <c r="I2517" s="7">
        <v>0</v>
      </c>
      <c r="J2517" s="7">
        <v>0</v>
      </c>
      <c r="K2517" s="24"/>
    </row>
    <row r="2518" spans="2:11" ht="16.5" thickTop="1" thickBot="1" x14ac:dyDescent="0.3">
      <c r="B2518" s="13" t="s">
        <v>49</v>
      </c>
      <c r="C2518" s="39">
        <v>30</v>
      </c>
      <c r="D2518" s="7">
        <v>0</v>
      </c>
      <c r="E2518" s="7">
        <v>0</v>
      </c>
      <c r="F2518" s="7">
        <v>0</v>
      </c>
      <c r="G2518" s="7">
        <v>0</v>
      </c>
      <c r="H2518" s="7">
        <v>0</v>
      </c>
      <c r="I2518" s="7">
        <v>0</v>
      </c>
      <c r="J2518" s="7">
        <v>0</v>
      </c>
      <c r="K2518" s="24"/>
    </row>
    <row r="2519" spans="2:11" ht="16.5" thickTop="1" thickBot="1" x14ac:dyDescent="0.3">
      <c r="B2519" s="13" t="s">
        <v>12</v>
      </c>
      <c r="C2519" s="39">
        <v>40</v>
      </c>
      <c r="D2519" s="7">
        <v>0</v>
      </c>
      <c r="E2519" s="7">
        <v>0</v>
      </c>
      <c r="F2519" s="7">
        <v>0</v>
      </c>
      <c r="G2519" s="7">
        <v>0</v>
      </c>
      <c r="H2519" s="7">
        <v>0</v>
      </c>
      <c r="I2519" s="7">
        <v>0</v>
      </c>
      <c r="J2519" s="7">
        <v>0</v>
      </c>
      <c r="K2519" s="24"/>
    </row>
    <row r="2520" spans="2:11" ht="16.5" thickTop="1" thickBot="1" x14ac:dyDescent="0.3">
      <c r="B2520" s="13" t="s">
        <v>50</v>
      </c>
      <c r="C2520" s="39">
        <v>50</v>
      </c>
      <c r="D2520" s="7">
        <v>0</v>
      </c>
      <c r="E2520" s="7">
        <v>0</v>
      </c>
      <c r="F2520" s="7">
        <v>0</v>
      </c>
      <c r="G2520" s="7">
        <v>0</v>
      </c>
      <c r="H2520" s="7">
        <v>0</v>
      </c>
      <c r="I2520" s="7">
        <v>0</v>
      </c>
      <c r="J2520" s="7">
        <v>0</v>
      </c>
      <c r="K2520" s="24"/>
    </row>
    <row r="2521" spans="2:11" ht="16.5" thickTop="1" thickBot="1" x14ac:dyDescent="0.3">
      <c r="B2521" s="12" t="s">
        <v>830</v>
      </c>
      <c r="C2521" s="39"/>
      <c r="D2521" s="7"/>
      <c r="E2521" s="7"/>
      <c r="F2521" s="7"/>
      <c r="G2521" s="7"/>
      <c r="H2521" s="7"/>
      <c r="I2521" s="7"/>
      <c r="J2521" s="7"/>
      <c r="K2521" s="24"/>
    </row>
    <row r="2522" spans="2:11" ht="16.5" thickTop="1" thickBot="1" x14ac:dyDescent="0.3">
      <c r="B2522" s="13" t="s">
        <v>47</v>
      </c>
      <c r="C2522" s="39">
        <v>10</v>
      </c>
      <c r="D2522" s="7">
        <v>0</v>
      </c>
      <c r="E2522" s="7">
        <v>0</v>
      </c>
      <c r="F2522" s="7">
        <v>0</v>
      </c>
      <c r="G2522" s="7">
        <v>171700000</v>
      </c>
      <c r="H2522" s="7">
        <v>0</v>
      </c>
      <c r="I2522" s="7">
        <v>0</v>
      </c>
      <c r="J2522" s="7">
        <v>0</v>
      </c>
      <c r="K2522" s="24"/>
    </row>
    <row r="2523" spans="2:11" ht="16.5" thickTop="1" thickBot="1" x14ac:dyDescent="0.3">
      <c r="B2523" s="13" t="s">
        <v>48</v>
      </c>
      <c r="C2523" s="39">
        <v>20</v>
      </c>
      <c r="D2523" s="7">
        <v>0</v>
      </c>
      <c r="E2523" s="7">
        <v>0</v>
      </c>
      <c r="F2523" s="7">
        <v>0</v>
      </c>
      <c r="G2523" s="7">
        <v>0</v>
      </c>
      <c r="H2523" s="7">
        <v>0</v>
      </c>
      <c r="I2523" s="7">
        <v>0</v>
      </c>
      <c r="J2523" s="7">
        <v>0</v>
      </c>
      <c r="K2523" s="24"/>
    </row>
    <row r="2524" spans="2:11" ht="16.5" thickTop="1" thickBot="1" x14ac:dyDescent="0.3">
      <c r="B2524" s="13" t="s">
        <v>49</v>
      </c>
      <c r="C2524" s="39">
        <v>30</v>
      </c>
      <c r="D2524" s="7">
        <v>0</v>
      </c>
      <c r="E2524" s="7">
        <v>0</v>
      </c>
      <c r="F2524" s="7">
        <v>0</v>
      </c>
      <c r="G2524" s="7">
        <v>171700000</v>
      </c>
      <c r="H2524" s="7">
        <v>0</v>
      </c>
      <c r="I2524" s="7">
        <v>0</v>
      </c>
      <c r="J2524" s="7">
        <v>0</v>
      </c>
      <c r="K2524" s="24"/>
    </row>
    <row r="2525" spans="2:11" ht="16.5" thickTop="1" thickBot="1" x14ac:dyDescent="0.3">
      <c r="B2525" s="13" t="s">
        <v>12</v>
      </c>
      <c r="C2525" s="39">
        <v>40</v>
      </c>
      <c r="D2525" s="7">
        <v>0</v>
      </c>
      <c r="E2525" s="7">
        <v>0</v>
      </c>
      <c r="F2525" s="7">
        <v>0</v>
      </c>
      <c r="G2525" s="7">
        <v>171700000</v>
      </c>
      <c r="H2525" s="7">
        <v>0</v>
      </c>
      <c r="I2525" s="7">
        <v>0</v>
      </c>
      <c r="J2525" s="7">
        <v>0</v>
      </c>
      <c r="K2525" s="24"/>
    </row>
    <row r="2526" spans="2:11" ht="16.5" thickTop="1" thickBot="1" x14ac:dyDescent="0.3">
      <c r="B2526" s="13" t="s">
        <v>50</v>
      </c>
      <c r="C2526" s="39">
        <v>50</v>
      </c>
      <c r="D2526" s="7">
        <v>0</v>
      </c>
      <c r="E2526" s="7">
        <v>0</v>
      </c>
      <c r="F2526" s="7">
        <v>0</v>
      </c>
      <c r="G2526" s="7">
        <v>0</v>
      </c>
      <c r="H2526" s="7">
        <v>0</v>
      </c>
      <c r="I2526" s="7">
        <v>0</v>
      </c>
      <c r="J2526" s="7">
        <v>0</v>
      </c>
      <c r="K2526" s="24"/>
    </row>
    <row r="2527" spans="2:11" ht="16.5" thickTop="1" thickBot="1" x14ac:dyDescent="0.3">
      <c r="B2527" s="12" t="s">
        <v>821</v>
      </c>
      <c r="C2527" s="39"/>
      <c r="D2527" s="7"/>
      <c r="E2527" s="7"/>
      <c r="F2527" s="7"/>
      <c r="G2527" s="7"/>
      <c r="H2527" s="7"/>
      <c r="I2527" s="7"/>
      <c r="J2527" s="7"/>
      <c r="K2527" s="24"/>
    </row>
    <row r="2528" spans="2:11" ht="16.5" thickTop="1" thickBot="1" x14ac:dyDescent="0.3">
      <c r="B2528" s="13" t="s">
        <v>47</v>
      </c>
      <c r="C2528" s="39">
        <v>10</v>
      </c>
      <c r="D2528" s="7">
        <v>0</v>
      </c>
      <c r="E2528" s="7">
        <v>0</v>
      </c>
      <c r="F2528" s="7">
        <v>0</v>
      </c>
      <c r="G2528" s="7">
        <v>0</v>
      </c>
      <c r="H2528" s="7">
        <v>0</v>
      </c>
      <c r="I2528" s="7">
        <v>0</v>
      </c>
      <c r="J2528" s="7">
        <v>36671</v>
      </c>
      <c r="K2528" s="24"/>
    </row>
    <row r="2529" spans="2:11" ht="16.5" thickTop="1" thickBot="1" x14ac:dyDescent="0.3">
      <c r="B2529" s="13" t="s">
        <v>48</v>
      </c>
      <c r="C2529" s="39">
        <v>20</v>
      </c>
      <c r="D2529" s="7">
        <v>0</v>
      </c>
      <c r="E2529" s="7">
        <v>0</v>
      </c>
      <c r="F2529" s="7">
        <v>0</v>
      </c>
      <c r="G2529" s="7">
        <v>0</v>
      </c>
      <c r="H2529" s="7">
        <v>0</v>
      </c>
      <c r="I2529" s="7">
        <v>0</v>
      </c>
      <c r="J2529" s="7">
        <v>0</v>
      </c>
      <c r="K2529" s="24"/>
    </row>
    <row r="2530" spans="2:11" ht="16.5" thickTop="1" thickBot="1" x14ac:dyDescent="0.3">
      <c r="B2530" s="13" t="s">
        <v>49</v>
      </c>
      <c r="C2530" s="39">
        <v>30</v>
      </c>
      <c r="D2530" s="7">
        <v>0</v>
      </c>
      <c r="E2530" s="7">
        <v>0</v>
      </c>
      <c r="F2530" s="7">
        <v>0</v>
      </c>
      <c r="G2530" s="7">
        <v>0</v>
      </c>
      <c r="H2530" s="7">
        <v>0</v>
      </c>
      <c r="I2530" s="7">
        <v>0</v>
      </c>
      <c r="J2530" s="7">
        <v>36671</v>
      </c>
      <c r="K2530" s="24"/>
    </row>
    <row r="2531" spans="2:11" ht="16.5" thickTop="1" thickBot="1" x14ac:dyDescent="0.3">
      <c r="B2531" s="13" t="s">
        <v>12</v>
      </c>
      <c r="C2531" s="39">
        <v>40</v>
      </c>
      <c r="D2531" s="7">
        <v>0</v>
      </c>
      <c r="E2531" s="7">
        <v>0</v>
      </c>
      <c r="F2531" s="7">
        <v>0</v>
      </c>
      <c r="G2531" s="7">
        <v>0</v>
      </c>
      <c r="H2531" s="7">
        <v>0</v>
      </c>
      <c r="I2531" s="7">
        <v>0</v>
      </c>
      <c r="J2531" s="7">
        <v>0</v>
      </c>
      <c r="K2531" s="24"/>
    </row>
    <row r="2532" spans="2:11" ht="16.5" thickTop="1" thickBot="1" x14ac:dyDescent="0.3">
      <c r="B2532" s="13" t="s">
        <v>50</v>
      </c>
      <c r="C2532" s="39">
        <v>50</v>
      </c>
      <c r="D2532" s="7">
        <v>0</v>
      </c>
      <c r="E2532" s="7">
        <v>0</v>
      </c>
      <c r="F2532" s="7">
        <v>0</v>
      </c>
      <c r="G2532" s="7">
        <v>0</v>
      </c>
      <c r="H2532" s="7">
        <v>0</v>
      </c>
      <c r="I2532" s="7">
        <v>0</v>
      </c>
      <c r="J2532" s="7">
        <v>36671</v>
      </c>
      <c r="K2532" s="24"/>
    </row>
    <row r="2533" spans="2:11" ht="16.5" thickTop="1" thickBot="1" x14ac:dyDescent="0.3">
      <c r="B2533" s="11" t="s">
        <v>818</v>
      </c>
      <c r="C2533" s="39"/>
      <c r="D2533" s="7"/>
      <c r="E2533" s="7"/>
      <c r="F2533" s="7"/>
      <c r="G2533" s="7"/>
      <c r="H2533" s="7"/>
      <c r="I2533" s="7"/>
      <c r="J2533" s="7"/>
      <c r="K2533" s="24"/>
    </row>
    <row r="2534" spans="2:11" ht="16.5" thickTop="1" thickBot="1" x14ac:dyDescent="0.3">
      <c r="B2534" s="12" t="s">
        <v>820</v>
      </c>
      <c r="C2534" s="39"/>
      <c r="D2534" s="7"/>
      <c r="E2534" s="7"/>
      <c r="F2534" s="7"/>
      <c r="G2534" s="7"/>
      <c r="H2534" s="7"/>
      <c r="I2534" s="7"/>
      <c r="J2534" s="7"/>
      <c r="K2534" s="24"/>
    </row>
    <row r="2535" spans="2:11" ht="16.5" thickTop="1" thickBot="1" x14ac:dyDescent="0.3">
      <c r="B2535" s="13" t="s">
        <v>47</v>
      </c>
      <c r="C2535" s="39">
        <v>10</v>
      </c>
      <c r="D2535" s="7">
        <v>32963</v>
      </c>
      <c r="E2535" s="7">
        <v>30666.66</v>
      </c>
      <c r="F2535" s="7">
        <v>51612.14</v>
      </c>
      <c r="G2535" s="7">
        <v>52447.31</v>
      </c>
      <c r="H2535" s="7">
        <v>62364.06</v>
      </c>
      <c r="I2535" s="7">
        <v>72882.429999999993</v>
      </c>
      <c r="J2535" s="7">
        <v>70345.33</v>
      </c>
      <c r="K2535" s="24"/>
    </row>
    <row r="2536" spans="2:11" ht="16.5" thickTop="1" thickBot="1" x14ac:dyDescent="0.3">
      <c r="B2536" s="13" t="s">
        <v>48</v>
      </c>
      <c r="C2536" s="39">
        <v>20</v>
      </c>
      <c r="D2536" s="7">
        <v>32542.34</v>
      </c>
      <c r="E2536" s="7">
        <v>9300.52</v>
      </c>
      <c r="F2536" s="7">
        <v>29410.83</v>
      </c>
      <c r="G2536" s="7">
        <v>20329.25</v>
      </c>
      <c r="H2536" s="7">
        <v>19727.63</v>
      </c>
      <c r="I2536" s="7">
        <v>32783.1</v>
      </c>
      <c r="J2536" s="7">
        <v>55854.17</v>
      </c>
      <c r="K2536" s="24"/>
    </row>
    <row r="2537" spans="2:11" ht="16.5" thickTop="1" thickBot="1" x14ac:dyDescent="0.3">
      <c r="B2537" s="13" t="s">
        <v>49</v>
      </c>
      <c r="C2537" s="39">
        <v>30</v>
      </c>
      <c r="D2537" s="7">
        <v>420.66</v>
      </c>
      <c r="E2537" s="7">
        <v>21366.14</v>
      </c>
      <c r="F2537" s="7">
        <v>22201.31</v>
      </c>
      <c r="G2537" s="7">
        <v>32118.06</v>
      </c>
      <c r="H2537" s="7">
        <v>42636.43</v>
      </c>
      <c r="I2537" s="7">
        <v>40099.33</v>
      </c>
      <c r="J2537" s="7">
        <v>14491.16</v>
      </c>
      <c r="K2537" s="24"/>
    </row>
    <row r="2538" spans="2:11" ht="16.5" thickTop="1" thickBot="1" x14ac:dyDescent="0.3">
      <c r="B2538" s="13" t="s">
        <v>12</v>
      </c>
      <c r="C2538" s="39">
        <v>40</v>
      </c>
      <c r="D2538" s="7">
        <v>0</v>
      </c>
      <c r="E2538" s="7">
        <v>0</v>
      </c>
      <c r="F2538" s="7">
        <v>0</v>
      </c>
      <c r="G2538" s="7">
        <v>0</v>
      </c>
      <c r="H2538" s="7">
        <v>0</v>
      </c>
      <c r="I2538" s="7">
        <v>0</v>
      </c>
      <c r="J2538" s="7">
        <v>0</v>
      </c>
      <c r="K2538" s="24"/>
    </row>
    <row r="2539" spans="2:11" ht="16.5" thickTop="1" thickBot="1" x14ac:dyDescent="0.3">
      <c r="B2539" s="13" t="s">
        <v>50</v>
      </c>
      <c r="C2539" s="39">
        <v>50</v>
      </c>
      <c r="D2539" s="7">
        <v>420.66</v>
      </c>
      <c r="E2539" s="7">
        <v>21366.14</v>
      </c>
      <c r="F2539" s="7">
        <v>22201.31</v>
      </c>
      <c r="G2539" s="7">
        <v>32118.06</v>
      </c>
      <c r="H2539" s="7">
        <v>42636.43</v>
      </c>
      <c r="I2539" s="7">
        <v>40099.33</v>
      </c>
      <c r="J2539" s="7">
        <v>14491.16</v>
      </c>
      <c r="K2539" s="24"/>
    </row>
    <row r="2540" spans="2:11" ht="16.5" thickTop="1" thickBot="1" x14ac:dyDescent="0.3">
      <c r="B2540" s="12" t="s">
        <v>821</v>
      </c>
      <c r="C2540" s="39"/>
      <c r="D2540" s="7"/>
      <c r="E2540" s="7"/>
      <c r="F2540" s="7"/>
      <c r="G2540" s="7"/>
      <c r="H2540" s="7"/>
      <c r="I2540" s="7"/>
      <c r="J2540" s="7"/>
      <c r="K2540" s="24"/>
    </row>
    <row r="2541" spans="2:11" ht="16.5" thickTop="1" thickBot="1" x14ac:dyDescent="0.3">
      <c r="B2541" s="13" t="s">
        <v>47</v>
      </c>
      <c r="C2541" s="39">
        <v>10</v>
      </c>
      <c r="D2541" s="7">
        <v>3</v>
      </c>
      <c r="E2541" s="7">
        <v>0</v>
      </c>
      <c r="F2541" s="7">
        <v>0</v>
      </c>
      <c r="G2541" s="7">
        <v>0</v>
      </c>
      <c r="H2541" s="7">
        <v>0</v>
      </c>
      <c r="I2541" s="7">
        <v>0</v>
      </c>
      <c r="J2541" s="7">
        <v>1000000</v>
      </c>
      <c r="K2541" s="24"/>
    </row>
    <row r="2542" spans="2:11" ht="16.5" thickTop="1" thickBot="1" x14ac:dyDescent="0.3">
      <c r="B2542" s="13" t="s">
        <v>48</v>
      </c>
      <c r="C2542" s="39">
        <v>20</v>
      </c>
      <c r="D2542" s="7">
        <v>0</v>
      </c>
      <c r="E2542" s="7">
        <v>0</v>
      </c>
      <c r="F2542" s="7">
        <v>0</v>
      </c>
      <c r="G2542" s="7">
        <v>0</v>
      </c>
      <c r="H2542" s="7">
        <v>0</v>
      </c>
      <c r="I2542" s="7">
        <v>0</v>
      </c>
      <c r="J2542" s="7">
        <v>80000</v>
      </c>
      <c r="K2542" s="24"/>
    </row>
    <row r="2543" spans="2:11" ht="16.5" thickTop="1" thickBot="1" x14ac:dyDescent="0.3">
      <c r="B2543" s="13" t="s">
        <v>49</v>
      </c>
      <c r="C2543" s="39">
        <v>30</v>
      </c>
      <c r="D2543" s="7">
        <v>3</v>
      </c>
      <c r="E2543" s="7">
        <v>0</v>
      </c>
      <c r="F2543" s="7">
        <v>0</v>
      </c>
      <c r="G2543" s="7">
        <v>0</v>
      </c>
      <c r="H2543" s="7">
        <v>0</v>
      </c>
      <c r="I2543" s="7">
        <v>0</v>
      </c>
      <c r="J2543" s="7">
        <v>920000</v>
      </c>
      <c r="K2543" s="24"/>
    </row>
    <row r="2544" spans="2:11" ht="16.5" thickTop="1" thickBot="1" x14ac:dyDescent="0.3">
      <c r="B2544" s="13" t="s">
        <v>12</v>
      </c>
      <c r="C2544" s="39">
        <v>40</v>
      </c>
      <c r="D2544" s="7">
        <v>0</v>
      </c>
      <c r="E2544" s="7">
        <v>0</v>
      </c>
      <c r="F2544" s="7">
        <v>0</v>
      </c>
      <c r="G2544" s="7">
        <v>0</v>
      </c>
      <c r="H2544" s="7">
        <v>0</v>
      </c>
      <c r="I2544" s="7">
        <v>0</v>
      </c>
      <c r="J2544" s="7">
        <v>0</v>
      </c>
      <c r="K2544" s="24"/>
    </row>
    <row r="2545" spans="2:11" ht="16.5" thickTop="1" thickBot="1" x14ac:dyDescent="0.3">
      <c r="B2545" s="13" t="s">
        <v>50</v>
      </c>
      <c r="C2545" s="39">
        <v>50</v>
      </c>
      <c r="D2545" s="7">
        <v>3</v>
      </c>
      <c r="E2545" s="7">
        <v>0</v>
      </c>
      <c r="F2545" s="7">
        <v>0</v>
      </c>
      <c r="G2545" s="7">
        <v>0</v>
      </c>
      <c r="H2545" s="7">
        <v>0</v>
      </c>
      <c r="I2545" s="7">
        <v>0</v>
      </c>
      <c r="J2545" s="7">
        <v>920000</v>
      </c>
      <c r="K2545" s="24"/>
    </row>
    <row r="2546" spans="2:11" ht="16.5" thickTop="1" thickBot="1" x14ac:dyDescent="0.3">
      <c r="B2546" s="11" t="s">
        <v>2503</v>
      </c>
      <c r="C2546" s="39"/>
      <c r="D2546" s="7"/>
      <c r="E2546" s="7"/>
      <c r="F2546" s="7"/>
      <c r="G2546" s="7"/>
      <c r="H2546" s="7"/>
      <c r="I2546" s="7"/>
      <c r="J2546" s="7"/>
      <c r="K2546" s="24"/>
    </row>
    <row r="2547" spans="2:11" ht="16.5" thickTop="1" thickBot="1" x14ac:dyDescent="0.3">
      <c r="B2547" s="12" t="s">
        <v>2504</v>
      </c>
      <c r="C2547" s="39"/>
      <c r="D2547" s="7"/>
      <c r="E2547" s="7"/>
      <c r="F2547" s="7"/>
      <c r="G2547" s="7"/>
      <c r="H2547" s="7"/>
      <c r="I2547" s="7"/>
      <c r="J2547" s="7"/>
      <c r="K2547" s="24"/>
    </row>
    <row r="2548" spans="2:11" ht="16.5" thickTop="1" thickBot="1" x14ac:dyDescent="0.3">
      <c r="B2548" s="13" t="s">
        <v>47</v>
      </c>
      <c r="C2548" s="39">
        <v>10</v>
      </c>
      <c r="D2548" s="7">
        <v>0</v>
      </c>
      <c r="E2548" s="7">
        <v>0</v>
      </c>
      <c r="F2548" s="7">
        <v>0</v>
      </c>
      <c r="G2548" s="7">
        <v>0</v>
      </c>
      <c r="H2548" s="7">
        <v>0</v>
      </c>
      <c r="I2548" s="7">
        <v>5604274.75</v>
      </c>
      <c r="J2548" s="7">
        <v>9395725.25</v>
      </c>
      <c r="K2548" s="24"/>
    </row>
    <row r="2549" spans="2:11" ht="16.5" thickTop="1" thickBot="1" x14ac:dyDescent="0.3">
      <c r="B2549" s="13" t="s">
        <v>48</v>
      </c>
      <c r="C2549" s="39">
        <v>20</v>
      </c>
      <c r="D2549" s="7">
        <v>0</v>
      </c>
      <c r="E2549" s="7">
        <v>0</v>
      </c>
      <c r="F2549" s="7">
        <v>0</v>
      </c>
      <c r="G2549" s="7">
        <v>0</v>
      </c>
      <c r="H2549" s="7">
        <v>0</v>
      </c>
      <c r="I2549" s="7">
        <v>5604274.75</v>
      </c>
      <c r="J2549" s="7">
        <v>9395725.25</v>
      </c>
      <c r="K2549" s="24"/>
    </row>
    <row r="2550" spans="2:11" ht="16.5" thickTop="1" thickBot="1" x14ac:dyDescent="0.3">
      <c r="B2550" s="13" t="s">
        <v>49</v>
      </c>
      <c r="C2550" s="39">
        <v>30</v>
      </c>
      <c r="D2550" s="7">
        <v>0</v>
      </c>
      <c r="E2550" s="7">
        <v>0</v>
      </c>
      <c r="F2550" s="7">
        <v>0</v>
      </c>
      <c r="G2550" s="7">
        <v>0</v>
      </c>
      <c r="H2550" s="7">
        <v>0</v>
      </c>
      <c r="I2550" s="7">
        <v>0</v>
      </c>
      <c r="J2550" s="7">
        <v>0</v>
      </c>
      <c r="K2550" s="24"/>
    </row>
    <row r="2551" spans="2:11" ht="16.5" thickTop="1" thickBot="1" x14ac:dyDescent="0.3">
      <c r="B2551" s="13" t="s">
        <v>12</v>
      </c>
      <c r="C2551" s="39">
        <v>40</v>
      </c>
      <c r="D2551" s="7">
        <v>0</v>
      </c>
      <c r="E2551" s="7">
        <v>0</v>
      </c>
      <c r="F2551" s="7">
        <v>0</v>
      </c>
      <c r="G2551" s="7">
        <v>0</v>
      </c>
      <c r="H2551" s="7">
        <v>0</v>
      </c>
      <c r="I2551" s="7">
        <v>0</v>
      </c>
      <c r="J2551" s="7">
        <v>0</v>
      </c>
      <c r="K2551" s="24"/>
    </row>
    <row r="2552" spans="2:11" ht="16.5" thickTop="1" thickBot="1" x14ac:dyDescent="0.3">
      <c r="B2552" s="13" t="s">
        <v>50</v>
      </c>
      <c r="C2552" s="39">
        <v>50</v>
      </c>
      <c r="D2552" s="7">
        <v>0</v>
      </c>
      <c r="E2552" s="7">
        <v>0</v>
      </c>
      <c r="F2552" s="7">
        <v>0</v>
      </c>
      <c r="G2552" s="7">
        <v>0</v>
      </c>
      <c r="H2552" s="7">
        <v>0</v>
      </c>
      <c r="I2552" s="7">
        <v>0</v>
      </c>
      <c r="J2552" s="7">
        <v>0</v>
      </c>
      <c r="K2552" s="24"/>
    </row>
    <row r="2553" spans="2:11" ht="16.5" thickTop="1" thickBot="1" x14ac:dyDescent="0.3">
      <c r="B2553" s="11" t="s">
        <v>2659</v>
      </c>
      <c r="C2553" s="39"/>
      <c r="D2553" s="7"/>
      <c r="E2553" s="7"/>
      <c r="F2553" s="7"/>
      <c r="G2553" s="7"/>
      <c r="H2553" s="7"/>
      <c r="I2553" s="7"/>
      <c r="J2553" s="7"/>
      <c r="K2553" s="24"/>
    </row>
    <row r="2554" spans="2:11" ht="16.5" thickTop="1" thickBot="1" x14ac:dyDescent="0.3">
      <c r="B2554" s="12" t="s">
        <v>2660</v>
      </c>
      <c r="C2554" s="39"/>
      <c r="D2554" s="7"/>
      <c r="E2554" s="7"/>
      <c r="F2554" s="7"/>
      <c r="G2554" s="7"/>
      <c r="H2554" s="7"/>
      <c r="I2554" s="7"/>
      <c r="J2554" s="7"/>
      <c r="K2554" s="24"/>
    </row>
    <row r="2555" spans="2:11" ht="16.5" thickTop="1" thickBot="1" x14ac:dyDescent="0.3">
      <c r="B2555" s="13" t="s">
        <v>47</v>
      </c>
      <c r="C2555" s="39">
        <v>10</v>
      </c>
      <c r="D2555" s="7">
        <v>0</v>
      </c>
      <c r="E2555" s="7">
        <v>0</v>
      </c>
      <c r="F2555" s="7">
        <v>0</v>
      </c>
      <c r="G2555" s="7">
        <v>0</v>
      </c>
      <c r="H2555" s="7">
        <v>0</v>
      </c>
      <c r="I2555" s="7">
        <v>0</v>
      </c>
      <c r="J2555" s="7">
        <v>136900000</v>
      </c>
      <c r="K2555" s="24"/>
    </row>
    <row r="2556" spans="2:11" ht="16.5" thickTop="1" thickBot="1" x14ac:dyDescent="0.3">
      <c r="B2556" s="13" t="s">
        <v>48</v>
      </c>
      <c r="C2556" s="39">
        <v>20</v>
      </c>
      <c r="D2556" s="7">
        <v>0</v>
      </c>
      <c r="E2556" s="7">
        <v>0</v>
      </c>
      <c r="F2556" s="7">
        <v>0</v>
      </c>
      <c r="G2556" s="7">
        <v>0</v>
      </c>
      <c r="H2556" s="7">
        <v>0</v>
      </c>
      <c r="I2556" s="7">
        <v>0</v>
      </c>
      <c r="J2556" s="7">
        <v>59700000</v>
      </c>
      <c r="K2556" s="24"/>
    </row>
    <row r="2557" spans="2:11" ht="16.5" thickTop="1" thickBot="1" x14ac:dyDescent="0.3">
      <c r="B2557" s="13" t="s">
        <v>49</v>
      </c>
      <c r="C2557" s="39">
        <v>30</v>
      </c>
      <c r="D2557" s="7">
        <v>0</v>
      </c>
      <c r="E2557" s="7">
        <v>0</v>
      </c>
      <c r="F2557" s="7">
        <v>0</v>
      </c>
      <c r="G2557" s="7">
        <v>0</v>
      </c>
      <c r="H2557" s="7">
        <v>0</v>
      </c>
      <c r="I2557" s="7">
        <v>0</v>
      </c>
      <c r="J2557" s="7">
        <v>77200000</v>
      </c>
      <c r="K2557" s="24"/>
    </row>
    <row r="2558" spans="2:11" ht="16.5" thickTop="1" thickBot="1" x14ac:dyDescent="0.3">
      <c r="B2558" s="13" t="s">
        <v>12</v>
      </c>
      <c r="C2558" s="39">
        <v>40</v>
      </c>
      <c r="D2558" s="7">
        <v>0</v>
      </c>
      <c r="E2558" s="7">
        <v>0</v>
      </c>
      <c r="F2558" s="7">
        <v>0</v>
      </c>
      <c r="G2558" s="7">
        <v>0</v>
      </c>
      <c r="H2558" s="7">
        <v>0</v>
      </c>
      <c r="I2558" s="7">
        <v>0</v>
      </c>
      <c r="J2558" s="7">
        <v>0</v>
      </c>
      <c r="K2558" s="24"/>
    </row>
    <row r="2559" spans="2:11" ht="16.5" thickTop="1" thickBot="1" x14ac:dyDescent="0.3">
      <c r="B2559" s="13" t="s">
        <v>50</v>
      </c>
      <c r="C2559" s="39">
        <v>50</v>
      </c>
      <c r="D2559" s="7">
        <v>0</v>
      </c>
      <c r="E2559" s="7">
        <v>0</v>
      </c>
      <c r="F2559" s="7">
        <v>0</v>
      </c>
      <c r="G2559" s="7">
        <v>0</v>
      </c>
      <c r="H2559" s="7">
        <v>0</v>
      </c>
      <c r="I2559" s="7">
        <v>0</v>
      </c>
      <c r="J2559" s="7">
        <v>77200000</v>
      </c>
      <c r="K2559" s="24"/>
    </row>
    <row r="2560" spans="2:11" ht="16.5" thickTop="1" thickBot="1" x14ac:dyDescent="0.3">
      <c r="B2560" s="10" t="s">
        <v>836</v>
      </c>
      <c r="C2560" s="39"/>
      <c r="D2560" s="7"/>
      <c r="E2560" s="7"/>
      <c r="F2560" s="7"/>
      <c r="G2560" s="7"/>
      <c r="H2560" s="7"/>
      <c r="I2560" s="7"/>
      <c r="J2560" s="7"/>
      <c r="K2560" s="24"/>
    </row>
    <row r="2561" spans="2:11" ht="16.5" thickTop="1" thickBot="1" x14ac:dyDescent="0.3">
      <c r="B2561" s="11" t="s">
        <v>850</v>
      </c>
      <c r="C2561" s="39"/>
      <c r="D2561" s="7"/>
      <c r="E2561" s="7"/>
      <c r="F2561" s="7"/>
      <c r="G2561" s="7"/>
      <c r="H2561" s="7"/>
      <c r="I2561" s="7"/>
      <c r="J2561" s="7"/>
      <c r="K2561" s="24"/>
    </row>
    <row r="2562" spans="2:11" ht="16.5" thickTop="1" thickBot="1" x14ac:dyDescent="0.3">
      <c r="B2562" s="12" t="s">
        <v>15</v>
      </c>
      <c r="C2562" s="39"/>
      <c r="D2562" s="7"/>
      <c r="E2562" s="7"/>
      <c r="F2562" s="7"/>
      <c r="G2562" s="7"/>
      <c r="H2562" s="7"/>
      <c r="I2562" s="7"/>
      <c r="J2562" s="7"/>
      <c r="K2562" s="24"/>
    </row>
    <row r="2563" spans="2:11" ht="16.5" thickTop="1" thickBot="1" x14ac:dyDescent="0.3">
      <c r="B2563" s="13" t="s">
        <v>47</v>
      </c>
      <c r="C2563" s="39">
        <v>10</v>
      </c>
      <c r="D2563" s="7">
        <v>3053032</v>
      </c>
      <c r="E2563" s="7">
        <v>3638555.79</v>
      </c>
      <c r="F2563" s="7">
        <v>3028382</v>
      </c>
      <c r="G2563" s="7">
        <v>3635495.49</v>
      </c>
      <c r="H2563" s="7">
        <v>4440046.5599999996</v>
      </c>
      <c r="I2563" s="7">
        <v>6407012.2699999996</v>
      </c>
      <c r="J2563" s="7">
        <v>4174755.27</v>
      </c>
      <c r="K2563" s="24"/>
    </row>
    <row r="2564" spans="2:11" ht="16.5" thickTop="1" thickBot="1" x14ac:dyDescent="0.3">
      <c r="B2564" s="13" t="s">
        <v>48</v>
      </c>
      <c r="C2564" s="39">
        <v>20</v>
      </c>
      <c r="D2564" s="7">
        <v>2442858.21</v>
      </c>
      <c r="E2564" s="7">
        <v>2833343.46</v>
      </c>
      <c r="F2564" s="7">
        <v>2421268.5099999998</v>
      </c>
      <c r="G2564" s="7">
        <v>2743830.93</v>
      </c>
      <c r="H2564" s="7">
        <v>1581416.29</v>
      </c>
      <c r="I2564" s="7">
        <v>2629945.7799999998</v>
      </c>
      <c r="J2564" s="7">
        <v>1913465.16</v>
      </c>
      <c r="K2564" s="24"/>
    </row>
    <row r="2565" spans="2:11" ht="16.5" thickTop="1" thickBot="1" x14ac:dyDescent="0.3">
      <c r="B2565" s="13" t="s">
        <v>49</v>
      </c>
      <c r="C2565" s="39">
        <v>30</v>
      </c>
      <c r="D2565" s="7">
        <v>610173.79</v>
      </c>
      <c r="E2565" s="7">
        <v>805212.33</v>
      </c>
      <c r="F2565" s="7">
        <v>607113.49</v>
      </c>
      <c r="G2565" s="7">
        <v>891664.56</v>
      </c>
      <c r="H2565" s="7">
        <v>2858630.27</v>
      </c>
      <c r="I2565" s="7">
        <v>3777066.49</v>
      </c>
      <c r="J2565" s="7">
        <v>2261290.11</v>
      </c>
      <c r="K2565" s="24"/>
    </row>
    <row r="2566" spans="2:11" ht="16.5" thickTop="1" thickBot="1" x14ac:dyDescent="0.3">
      <c r="B2566" s="13" t="s">
        <v>12</v>
      </c>
      <c r="C2566" s="39">
        <v>40</v>
      </c>
      <c r="D2566" s="7">
        <v>0</v>
      </c>
      <c r="E2566" s="7">
        <v>0</v>
      </c>
      <c r="F2566" s="7">
        <v>0</v>
      </c>
      <c r="G2566" s="7">
        <v>0</v>
      </c>
      <c r="H2566" s="7">
        <v>0</v>
      </c>
      <c r="I2566" s="7">
        <v>0</v>
      </c>
      <c r="J2566" s="7">
        <v>0</v>
      </c>
      <c r="K2566" s="24"/>
    </row>
    <row r="2567" spans="2:11" ht="16.5" thickTop="1" thickBot="1" x14ac:dyDescent="0.3">
      <c r="B2567" s="13" t="s">
        <v>50</v>
      </c>
      <c r="C2567" s="39">
        <v>50</v>
      </c>
      <c r="D2567" s="7">
        <v>610173.79</v>
      </c>
      <c r="E2567" s="7">
        <v>805212.33</v>
      </c>
      <c r="F2567" s="7">
        <v>607113.49</v>
      </c>
      <c r="G2567" s="7">
        <v>891664.56</v>
      </c>
      <c r="H2567" s="7">
        <v>2858630.27</v>
      </c>
      <c r="I2567" s="7">
        <v>3777066.49</v>
      </c>
      <c r="J2567" s="7">
        <v>2261290.11</v>
      </c>
      <c r="K2567" s="24"/>
    </row>
    <row r="2568" spans="2:11" ht="16.5" thickTop="1" thickBot="1" x14ac:dyDescent="0.3">
      <c r="B2568" s="12" t="s">
        <v>852</v>
      </c>
      <c r="C2568" s="39"/>
      <c r="D2568" s="7"/>
      <c r="E2568" s="7"/>
      <c r="F2568" s="7"/>
      <c r="G2568" s="7"/>
      <c r="H2568" s="7"/>
      <c r="I2568" s="7"/>
      <c r="J2568" s="7"/>
      <c r="K2568" s="24"/>
    </row>
    <row r="2569" spans="2:11" ht="16.5" thickTop="1" thickBot="1" x14ac:dyDescent="0.3">
      <c r="B2569" s="13" t="s">
        <v>47</v>
      </c>
      <c r="C2569" s="39">
        <v>10</v>
      </c>
      <c r="D2569" s="7">
        <v>1592103</v>
      </c>
      <c r="E2569" s="7">
        <v>1592103</v>
      </c>
      <c r="F2569" s="7">
        <v>1592103</v>
      </c>
      <c r="G2569" s="7">
        <v>1592103</v>
      </c>
      <c r="H2569" s="7">
        <v>1667103</v>
      </c>
      <c r="I2569" s="7">
        <v>1667103</v>
      </c>
      <c r="J2569" s="7">
        <v>1999669.24</v>
      </c>
      <c r="K2569" s="24"/>
    </row>
    <row r="2570" spans="2:11" ht="16.5" thickTop="1" thickBot="1" x14ac:dyDescent="0.3">
      <c r="B2570" s="13" t="s">
        <v>48</v>
      </c>
      <c r="C2570" s="39">
        <v>20</v>
      </c>
      <c r="D2570" s="7">
        <v>1592103</v>
      </c>
      <c r="E2570" s="7">
        <v>1530521.81</v>
      </c>
      <c r="F2570" s="7">
        <v>1592103</v>
      </c>
      <c r="G2570" s="7">
        <v>1592103</v>
      </c>
      <c r="H2570" s="7">
        <v>1667103</v>
      </c>
      <c r="I2570" s="7">
        <v>1578200.14</v>
      </c>
      <c r="J2570" s="7">
        <v>1868251.49</v>
      </c>
      <c r="K2570" s="24"/>
    </row>
    <row r="2571" spans="2:11" ht="16.5" thickTop="1" thickBot="1" x14ac:dyDescent="0.3">
      <c r="B2571" s="13" t="s">
        <v>49</v>
      </c>
      <c r="C2571" s="39">
        <v>30</v>
      </c>
      <c r="D2571" s="7">
        <v>0</v>
      </c>
      <c r="E2571" s="7">
        <v>61581.19</v>
      </c>
      <c r="F2571" s="7">
        <v>0</v>
      </c>
      <c r="G2571" s="7">
        <v>0</v>
      </c>
      <c r="H2571" s="7">
        <v>0</v>
      </c>
      <c r="I2571" s="7">
        <v>88902.86</v>
      </c>
      <c r="J2571" s="7">
        <v>131417.75</v>
      </c>
      <c r="K2571" s="24"/>
    </row>
    <row r="2572" spans="2:11" ht="16.5" thickTop="1" thickBot="1" x14ac:dyDescent="0.3">
      <c r="B2572" s="13" t="s">
        <v>12</v>
      </c>
      <c r="C2572" s="39">
        <v>40</v>
      </c>
      <c r="D2572" s="7">
        <v>0</v>
      </c>
      <c r="E2572" s="7">
        <v>0</v>
      </c>
      <c r="F2572" s="7">
        <v>0</v>
      </c>
      <c r="G2572" s="7">
        <v>0</v>
      </c>
      <c r="H2572" s="7">
        <v>0</v>
      </c>
      <c r="I2572" s="7">
        <v>0</v>
      </c>
      <c r="J2572" s="7">
        <v>0</v>
      </c>
      <c r="K2572" s="24"/>
    </row>
    <row r="2573" spans="2:11" ht="16.5" thickTop="1" thickBot="1" x14ac:dyDescent="0.3">
      <c r="B2573" s="13" t="s">
        <v>50</v>
      </c>
      <c r="C2573" s="39">
        <v>50</v>
      </c>
      <c r="D2573" s="7">
        <v>0</v>
      </c>
      <c r="E2573" s="7">
        <v>61581.19</v>
      </c>
      <c r="F2573" s="7">
        <v>0</v>
      </c>
      <c r="G2573" s="7">
        <v>0</v>
      </c>
      <c r="H2573" s="7">
        <v>0</v>
      </c>
      <c r="I2573" s="7">
        <v>88902.86</v>
      </c>
      <c r="J2573" s="7">
        <v>131417.75</v>
      </c>
      <c r="K2573" s="24"/>
    </row>
    <row r="2574" spans="2:11" ht="16.5" thickTop="1" thickBot="1" x14ac:dyDescent="0.3">
      <c r="B2574" s="12" t="s">
        <v>854</v>
      </c>
      <c r="C2574" s="39"/>
      <c r="D2574" s="7"/>
      <c r="E2574" s="7"/>
      <c r="F2574" s="7"/>
      <c r="G2574" s="7"/>
      <c r="H2574" s="7"/>
      <c r="I2574" s="7"/>
      <c r="J2574" s="7"/>
      <c r="K2574" s="24"/>
    </row>
    <row r="2575" spans="2:11" ht="16.5" thickTop="1" thickBot="1" x14ac:dyDescent="0.3">
      <c r="B2575" s="13" t="s">
        <v>47</v>
      </c>
      <c r="C2575" s="39">
        <v>10</v>
      </c>
      <c r="D2575" s="7">
        <v>2814589</v>
      </c>
      <c r="E2575" s="7">
        <v>2814589</v>
      </c>
      <c r="F2575" s="7">
        <v>2814589</v>
      </c>
      <c r="G2575" s="7">
        <v>2814589</v>
      </c>
      <c r="H2575" s="7">
        <v>3249330</v>
      </c>
      <c r="I2575" s="7">
        <v>3249330</v>
      </c>
      <c r="J2575" s="7">
        <v>4861712.3099999996</v>
      </c>
      <c r="K2575" s="24"/>
    </row>
    <row r="2576" spans="2:11" ht="16.5" thickTop="1" thickBot="1" x14ac:dyDescent="0.3">
      <c r="B2576" s="13" t="s">
        <v>48</v>
      </c>
      <c r="C2576" s="39">
        <v>20</v>
      </c>
      <c r="D2576" s="7">
        <v>2814589</v>
      </c>
      <c r="E2576" s="7">
        <v>2814589</v>
      </c>
      <c r="F2576" s="7">
        <v>2814589</v>
      </c>
      <c r="G2576" s="7">
        <v>2814589</v>
      </c>
      <c r="H2576" s="7">
        <v>3249330</v>
      </c>
      <c r="I2576" s="7">
        <v>3049664.63</v>
      </c>
      <c r="J2576" s="7">
        <v>3235800.5</v>
      </c>
      <c r="K2576" s="24"/>
    </row>
    <row r="2577" spans="2:11" ht="16.5" thickTop="1" thickBot="1" x14ac:dyDescent="0.3">
      <c r="B2577" s="13" t="s">
        <v>49</v>
      </c>
      <c r="C2577" s="39">
        <v>30</v>
      </c>
      <c r="D2577" s="7">
        <v>0</v>
      </c>
      <c r="E2577" s="7">
        <v>0</v>
      </c>
      <c r="F2577" s="7">
        <v>0</v>
      </c>
      <c r="G2577" s="7">
        <v>0</v>
      </c>
      <c r="H2577" s="7">
        <v>0</v>
      </c>
      <c r="I2577" s="7">
        <v>199665.37</v>
      </c>
      <c r="J2577" s="7">
        <v>1625911.81</v>
      </c>
      <c r="K2577" s="24"/>
    </row>
    <row r="2578" spans="2:11" ht="16.5" thickTop="1" thickBot="1" x14ac:dyDescent="0.3">
      <c r="B2578" s="13" t="s">
        <v>12</v>
      </c>
      <c r="C2578" s="39">
        <v>40</v>
      </c>
      <c r="D2578" s="7">
        <v>0</v>
      </c>
      <c r="E2578" s="7">
        <v>0</v>
      </c>
      <c r="F2578" s="7">
        <v>0</v>
      </c>
      <c r="G2578" s="7">
        <v>0</v>
      </c>
      <c r="H2578" s="7">
        <v>0</v>
      </c>
      <c r="I2578" s="7">
        <v>0</v>
      </c>
      <c r="J2578" s="7">
        <v>0</v>
      </c>
      <c r="K2578" s="24"/>
    </row>
    <row r="2579" spans="2:11" ht="16.5" thickTop="1" thickBot="1" x14ac:dyDescent="0.3">
      <c r="B2579" s="13" t="s">
        <v>50</v>
      </c>
      <c r="C2579" s="39">
        <v>50</v>
      </c>
      <c r="D2579" s="7">
        <v>0</v>
      </c>
      <c r="E2579" s="7">
        <v>0</v>
      </c>
      <c r="F2579" s="7">
        <v>0</v>
      </c>
      <c r="G2579" s="7">
        <v>0</v>
      </c>
      <c r="H2579" s="7">
        <v>0</v>
      </c>
      <c r="I2579" s="7">
        <v>199665.37</v>
      </c>
      <c r="J2579" s="7">
        <v>1625911.81</v>
      </c>
      <c r="K2579" s="24"/>
    </row>
    <row r="2580" spans="2:11" ht="16.5" thickTop="1" thickBot="1" x14ac:dyDescent="0.3">
      <c r="B2580" s="12" t="s">
        <v>223</v>
      </c>
      <c r="C2580" s="39"/>
      <c r="D2580" s="7"/>
      <c r="E2580" s="7"/>
      <c r="F2580" s="7"/>
      <c r="G2580" s="7"/>
      <c r="H2580" s="7"/>
      <c r="I2580" s="7"/>
      <c r="J2580" s="7"/>
      <c r="K2580" s="24"/>
    </row>
    <row r="2581" spans="2:11" ht="16.5" thickTop="1" thickBot="1" x14ac:dyDescent="0.3">
      <c r="B2581" s="13" t="s">
        <v>47</v>
      </c>
      <c r="C2581" s="39">
        <v>10</v>
      </c>
      <c r="D2581" s="7">
        <v>3771916</v>
      </c>
      <c r="E2581" s="7">
        <v>4058381</v>
      </c>
      <c r="F2581" s="7">
        <v>4080242</v>
      </c>
      <c r="G2581" s="7">
        <v>4507938</v>
      </c>
      <c r="H2581" s="7">
        <v>6325350</v>
      </c>
      <c r="I2581" s="7">
        <v>6382836</v>
      </c>
      <c r="J2581" s="7">
        <v>8469257.8699999992</v>
      </c>
      <c r="K2581" s="24"/>
    </row>
    <row r="2582" spans="2:11" ht="16.5" thickTop="1" thickBot="1" x14ac:dyDescent="0.3">
      <c r="B2582" s="13" t="s">
        <v>48</v>
      </c>
      <c r="C2582" s="39">
        <v>20</v>
      </c>
      <c r="D2582" s="7">
        <v>3771916</v>
      </c>
      <c r="E2582" s="7">
        <v>4058381</v>
      </c>
      <c r="F2582" s="7">
        <v>4080242</v>
      </c>
      <c r="G2582" s="7">
        <v>4507938</v>
      </c>
      <c r="H2582" s="7">
        <v>6325350</v>
      </c>
      <c r="I2582" s="7">
        <v>6282636.6200000001</v>
      </c>
      <c r="J2582" s="7">
        <v>7828470.0199999996</v>
      </c>
      <c r="K2582" s="24"/>
    </row>
    <row r="2583" spans="2:11" ht="16.5" thickTop="1" thickBot="1" x14ac:dyDescent="0.3">
      <c r="B2583" s="13" t="s">
        <v>49</v>
      </c>
      <c r="C2583" s="39">
        <v>30</v>
      </c>
      <c r="D2583" s="7">
        <v>0</v>
      </c>
      <c r="E2583" s="7">
        <v>0</v>
      </c>
      <c r="F2583" s="7">
        <v>0</v>
      </c>
      <c r="G2583" s="7">
        <v>0</v>
      </c>
      <c r="H2583" s="7">
        <v>0</v>
      </c>
      <c r="I2583" s="7">
        <v>100199.38</v>
      </c>
      <c r="J2583" s="7">
        <v>640787.85</v>
      </c>
      <c r="K2583" s="24"/>
    </row>
    <row r="2584" spans="2:11" ht="16.5" thickTop="1" thickBot="1" x14ac:dyDescent="0.3">
      <c r="B2584" s="13" t="s">
        <v>12</v>
      </c>
      <c r="C2584" s="39">
        <v>40</v>
      </c>
      <c r="D2584" s="7">
        <v>0</v>
      </c>
      <c r="E2584" s="7">
        <v>0</v>
      </c>
      <c r="F2584" s="7">
        <v>0</v>
      </c>
      <c r="G2584" s="7">
        <v>0</v>
      </c>
      <c r="H2584" s="7">
        <v>0</v>
      </c>
      <c r="I2584" s="7">
        <v>0</v>
      </c>
      <c r="J2584" s="7">
        <v>0</v>
      </c>
      <c r="K2584" s="24"/>
    </row>
    <row r="2585" spans="2:11" ht="16.5" thickTop="1" thickBot="1" x14ac:dyDescent="0.3">
      <c r="B2585" s="13" t="s">
        <v>50</v>
      </c>
      <c r="C2585" s="39">
        <v>50</v>
      </c>
      <c r="D2585" s="7">
        <v>0</v>
      </c>
      <c r="E2585" s="7">
        <v>0</v>
      </c>
      <c r="F2585" s="7">
        <v>0</v>
      </c>
      <c r="G2585" s="7">
        <v>0</v>
      </c>
      <c r="H2585" s="7">
        <v>0</v>
      </c>
      <c r="I2585" s="7">
        <v>100199.38</v>
      </c>
      <c r="J2585" s="7">
        <v>640787.85</v>
      </c>
      <c r="K2585" s="24"/>
    </row>
    <row r="2586" spans="2:11" ht="16.5" thickTop="1" thickBot="1" x14ac:dyDescent="0.3">
      <c r="B2586" s="11" t="s">
        <v>839</v>
      </c>
      <c r="C2586" s="39"/>
      <c r="D2586" s="7"/>
      <c r="E2586" s="7"/>
      <c r="F2586" s="7"/>
      <c r="G2586" s="7"/>
      <c r="H2586" s="7"/>
      <c r="I2586" s="7"/>
      <c r="J2586" s="7"/>
      <c r="K2586" s="24"/>
    </row>
    <row r="2587" spans="2:11" ht="16.5" thickTop="1" thickBot="1" x14ac:dyDescent="0.3">
      <c r="B2587" s="12" t="s">
        <v>83</v>
      </c>
      <c r="C2587" s="39"/>
      <c r="D2587" s="7"/>
      <c r="E2587" s="7"/>
      <c r="F2587" s="7"/>
      <c r="G2587" s="7"/>
      <c r="H2587" s="7"/>
      <c r="I2587" s="7"/>
      <c r="J2587" s="7"/>
      <c r="K2587" s="24"/>
    </row>
    <row r="2588" spans="2:11" ht="16.5" thickTop="1" thickBot="1" x14ac:dyDescent="0.3">
      <c r="B2588" s="13" t="s">
        <v>47</v>
      </c>
      <c r="C2588" s="39">
        <v>10</v>
      </c>
      <c r="D2588" s="7">
        <v>2282754</v>
      </c>
      <c r="E2588" s="7">
        <v>1002603</v>
      </c>
      <c r="F2588" s="7">
        <v>921556</v>
      </c>
      <c r="G2588" s="7">
        <v>956756</v>
      </c>
      <c r="H2588" s="7">
        <v>6273303.79</v>
      </c>
      <c r="I2588" s="7">
        <v>6558243.2800000003</v>
      </c>
      <c r="J2588" s="7">
        <v>4267134.9800000004</v>
      </c>
      <c r="K2588" s="24"/>
    </row>
    <row r="2589" spans="2:11" ht="16.5" thickTop="1" thickBot="1" x14ac:dyDescent="0.3">
      <c r="B2589" s="13" t="s">
        <v>48</v>
      </c>
      <c r="C2589" s="39">
        <v>20</v>
      </c>
      <c r="D2589" s="7">
        <v>1880151</v>
      </c>
      <c r="E2589" s="7">
        <v>681047</v>
      </c>
      <c r="F2589" s="7">
        <v>564800</v>
      </c>
      <c r="G2589" s="7">
        <v>634103.21</v>
      </c>
      <c r="H2589" s="7">
        <v>665711.51</v>
      </c>
      <c r="I2589" s="7">
        <v>6241759.2999999998</v>
      </c>
      <c r="J2589" s="7">
        <v>961175</v>
      </c>
      <c r="K2589" s="24"/>
    </row>
    <row r="2590" spans="2:11" ht="16.5" thickTop="1" thickBot="1" x14ac:dyDescent="0.3">
      <c r="B2590" s="13" t="s">
        <v>49</v>
      </c>
      <c r="C2590" s="39">
        <v>30</v>
      </c>
      <c r="D2590" s="7">
        <v>402603</v>
      </c>
      <c r="E2590" s="7">
        <v>321556</v>
      </c>
      <c r="F2590" s="7">
        <v>356756</v>
      </c>
      <c r="G2590" s="7">
        <v>322652.78999999998</v>
      </c>
      <c r="H2590" s="7">
        <v>5607592.2800000003</v>
      </c>
      <c r="I2590" s="7">
        <v>316483.98</v>
      </c>
      <c r="J2590" s="7">
        <v>3305959.98</v>
      </c>
      <c r="K2590" s="24"/>
    </row>
    <row r="2591" spans="2:11" ht="16.5" thickTop="1" thickBot="1" x14ac:dyDescent="0.3">
      <c r="B2591" s="13" t="s">
        <v>12</v>
      </c>
      <c r="C2591" s="39">
        <v>40</v>
      </c>
      <c r="D2591" s="7">
        <v>0</v>
      </c>
      <c r="E2591" s="7">
        <v>0</v>
      </c>
      <c r="F2591" s="7">
        <v>0</v>
      </c>
      <c r="G2591" s="7">
        <v>0</v>
      </c>
      <c r="H2591" s="7">
        <v>0</v>
      </c>
      <c r="I2591" s="7">
        <v>0</v>
      </c>
      <c r="J2591" s="7">
        <v>0</v>
      </c>
      <c r="K2591" s="24"/>
    </row>
    <row r="2592" spans="2:11" ht="16.5" thickTop="1" thickBot="1" x14ac:dyDescent="0.3">
      <c r="B2592" s="13" t="s">
        <v>50</v>
      </c>
      <c r="C2592" s="39">
        <v>50</v>
      </c>
      <c r="D2592" s="7">
        <v>402603</v>
      </c>
      <c r="E2592" s="7">
        <v>321556</v>
      </c>
      <c r="F2592" s="7">
        <v>356756</v>
      </c>
      <c r="G2592" s="7">
        <v>322652.78999999998</v>
      </c>
      <c r="H2592" s="7">
        <v>5607592.2800000003</v>
      </c>
      <c r="I2592" s="7">
        <v>316483.98</v>
      </c>
      <c r="J2592" s="7">
        <v>3305959.98</v>
      </c>
      <c r="K2592" s="24"/>
    </row>
    <row r="2593" spans="2:11" ht="16.5" thickTop="1" thickBot="1" x14ac:dyDescent="0.3">
      <c r="B2593" s="12" t="s">
        <v>222</v>
      </c>
      <c r="C2593" s="39"/>
      <c r="D2593" s="7"/>
      <c r="E2593" s="7"/>
      <c r="F2593" s="7"/>
      <c r="G2593" s="7"/>
      <c r="H2593" s="7"/>
      <c r="I2593" s="7"/>
      <c r="J2593" s="7"/>
      <c r="K2593" s="24"/>
    </row>
    <row r="2594" spans="2:11" ht="16.5" thickTop="1" thickBot="1" x14ac:dyDescent="0.3">
      <c r="B2594" s="13" t="s">
        <v>47</v>
      </c>
      <c r="C2594" s="39">
        <v>10</v>
      </c>
      <c r="D2594" s="7">
        <v>839438</v>
      </c>
      <c r="E2594" s="7">
        <v>1020175.62</v>
      </c>
      <c r="F2594" s="7">
        <v>1090181</v>
      </c>
      <c r="G2594" s="7">
        <v>1314331.6299999999</v>
      </c>
      <c r="H2594" s="7">
        <v>1059109.3600000001</v>
      </c>
      <c r="I2594" s="7">
        <v>1077195.1399999999</v>
      </c>
      <c r="J2594" s="7">
        <v>1194462.1599999999</v>
      </c>
      <c r="K2594" s="24"/>
    </row>
    <row r="2595" spans="2:11" ht="16.5" thickTop="1" thickBot="1" x14ac:dyDescent="0.3">
      <c r="B2595" s="13" t="s">
        <v>48</v>
      </c>
      <c r="C2595" s="39">
        <v>20</v>
      </c>
      <c r="D2595" s="7">
        <v>681887.38</v>
      </c>
      <c r="E2595" s="7">
        <v>694658.87</v>
      </c>
      <c r="F2595" s="7">
        <v>756110.29</v>
      </c>
      <c r="G2595" s="7">
        <v>833831.57</v>
      </c>
      <c r="H2595" s="7">
        <v>966224.22</v>
      </c>
      <c r="I2595" s="7">
        <v>981360.98</v>
      </c>
      <c r="J2595" s="7">
        <v>1008888.11</v>
      </c>
      <c r="K2595" s="24"/>
    </row>
    <row r="2596" spans="2:11" ht="16.5" thickTop="1" thickBot="1" x14ac:dyDescent="0.3">
      <c r="B2596" s="13" t="s">
        <v>49</v>
      </c>
      <c r="C2596" s="39">
        <v>30</v>
      </c>
      <c r="D2596" s="7">
        <v>157550.62</v>
      </c>
      <c r="E2596" s="7">
        <v>325516.75</v>
      </c>
      <c r="F2596" s="7">
        <v>334070.71000000002</v>
      </c>
      <c r="G2596" s="7">
        <v>480500.06</v>
      </c>
      <c r="H2596" s="7">
        <v>92885.14</v>
      </c>
      <c r="I2596" s="7">
        <v>95834.16</v>
      </c>
      <c r="J2596" s="7">
        <v>185574.05</v>
      </c>
      <c r="K2596" s="24"/>
    </row>
    <row r="2597" spans="2:11" ht="16.5" thickTop="1" thickBot="1" x14ac:dyDescent="0.3">
      <c r="B2597" s="13" t="s">
        <v>12</v>
      </c>
      <c r="C2597" s="39">
        <v>40</v>
      </c>
      <c r="D2597" s="7">
        <v>0</v>
      </c>
      <c r="E2597" s="7">
        <v>0</v>
      </c>
      <c r="F2597" s="7">
        <v>0</v>
      </c>
      <c r="G2597" s="7">
        <v>0</v>
      </c>
      <c r="H2597" s="7">
        <v>0</v>
      </c>
      <c r="I2597" s="7">
        <v>0</v>
      </c>
      <c r="J2597" s="7">
        <v>0</v>
      </c>
      <c r="K2597" s="24"/>
    </row>
    <row r="2598" spans="2:11" ht="16.5" thickTop="1" thickBot="1" x14ac:dyDescent="0.3">
      <c r="B2598" s="13" t="s">
        <v>50</v>
      </c>
      <c r="C2598" s="39">
        <v>50</v>
      </c>
      <c r="D2598" s="7">
        <v>157550.62</v>
      </c>
      <c r="E2598" s="7">
        <v>325516.75</v>
      </c>
      <c r="F2598" s="7">
        <v>334070.71000000002</v>
      </c>
      <c r="G2598" s="7">
        <v>480500.06</v>
      </c>
      <c r="H2598" s="7">
        <v>92885.14</v>
      </c>
      <c r="I2598" s="7">
        <v>95834.16</v>
      </c>
      <c r="J2598" s="7">
        <v>185574.05</v>
      </c>
      <c r="K2598" s="24"/>
    </row>
    <row r="2599" spans="2:11" ht="16.5" thickTop="1" thickBot="1" x14ac:dyDescent="0.3">
      <c r="B2599" s="11" t="s">
        <v>842</v>
      </c>
      <c r="C2599" s="39"/>
      <c r="D2599" s="7"/>
      <c r="E2599" s="7"/>
      <c r="F2599" s="7"/>
      <c r="G2599" s="7"/>
      <c r="H2599" s="7"/>
      <c r="I2599" s="7"/>
      <c r="J2599" s="7"/>
      <c r="K2599" s="24"/>
    </row>
    <row r="2600" spans="2:11" ht="16.5" thickTop="1" thickBot="1" x14ac:dyDescent="0.3">
      <c r="B2600" s="12" t="s">
        <v>15</v>
      </c>
      <c r="C2600" s="39"/>
      <c r="D2600" s="7"/>
      <c r="E2600" s="7"/>
      <c r="F2600" s="7"/>
      <c r="G2600" s="7"/>
      <c r="H2600" s="7"/>
      <c r="I2600" s="7"/>
      <c r="J2600" s="7"/>
      <c r="K2600" s="24"/>
    </row>
    <row r="2601" spans="2:11" ht="16.5" thickTop="1" thickBot="1" x14ac:dyDescent="0.3">
      <c r="B2601" s="13" t="s">
        <v>47</v>
      </c>
      <c r="C2601" s="39">
        <v>10</v>
      </c>
      <c r="D2601" s="7">
        <v>0</v>
      </c>
      <c r="E2601" s="7">
        <v>0</v>
      </c>
      <c r="F2601" s="7">
        <v>0</v>
      </c>
      <c r="G2601" s="7">
        <v>0</v>
      </c>
      <c r="H2601" s="7">
        <v>0</v>
      </c>
      <c r="I2601" s="7">
        <v>0</v>
      </c>
      <c r="J2601" s="7">
        <v>0</v>
      </c>
      <c r="K2601" s="24"/>
    </row>
    <row r="2602" spans="2:11" ht="16.5" thickTop="1" thickBot="1" x14ac:dyDescent="0.3">
      <c r="B2602" s="13" t="s">
        <v>48</v>
      </c>
      <c r="C2602" s="39">
        <v>20</v>
      </c>
      <c r="D2602" s="7">
        <v>0</v>
      </c>
      <c r="E2602" s="7">
        <v>0</v>
      </c>
      <c r="F2602" s="7">
        <v>0</v>
      </c>
      <c r="G2602" s="7">
        <v>0</v>
      </c>
      <c r="H2602" s="7">
        <v>0</v>
      </c>
      <c r="I2602" s="7">
        <v>0</v>
      </c>
      <c r="J2602" s="7">
        <v>0</v>
      </c>
      <c r="K2602" s="24"/>
    </row>
    <row r="2603" spans="2:11" ht="16.5" thickTop="1" thickBot="1" x14ac:dyDescent="0.3">
      <c r="B2603" s="13" t="s">
        <v>49</v>
      </c>
      <c r="C2603" s="39">
        <v>30</v>
      </c>
      <c r="D2603" s="7">
        <v>0</v>
      </c>
      <c r="E2603" s="7">
        <v>0</v>
      </c>
      <c r="F2603" s="7">
        <v>0</v>
      </c>
      <c r="G2603" s="7">
        <v>0</v>
      </c>
      <c r="H2603" s="7">
        <v>0</v>
      </c>
      <c r="I2603" s="7">
        <v>0</v>
      </c>
      <c r="J2603" s="7">
        <v>0</v>
      </c>
      <c r="K2603" s="24"/>
    </row>
    <row r="2604" spans="2:11" ht="16.5" thickTop="1" thickBot="1" x14ac:dyDescent="0.3">
      <c r="B2604" s="13" t="s">
        <v>12</v>
      </c>
      <c r="C2604" s="39">
        <v>40</v>
      </c>
      <c r="D2604" s="7">
        <v>0</v>
      </c>
      <c r="E2604" s="7">
        <v>0</v>
      </c>
      <c r="F2604" s="7">
        <v>0</v>
      </c>
      <c r="G2604" s="7">
        <v>0</v>
      </c>
      <c r="H2604" s="7">
        <v>0</v>
      </c>
      <c r="I2604" s="7">
        <v>0</v>
      </c>
      <c r="J2604" s="7">
        <v>0</v>
      </c>
      <c r="K2604" s="24"/>
    </row>
    <row r="2605" spans="2:11" ht="16.5" thickTop="1" thickBot="1" x14ac:dyDescent="0.3">
      <c r="B2605" s="13" t="s">
        <v>50</v>
      </c>
      <c r="C2605" s="39">
        <v>50</v>
      </c>
      <c r="D2605" s="7">
        <v>0</v>
      </c>
      <c r="E2605" s="7">
        <v>0</v>
      </c>
      <c r="F2605" s="7">
        <v>0</v>
      </c>
      <c r="G2605" s="7">
        <v>0</v>
      </c>
      <c r="H2605" s="7">
        <v>0</v>
      </c>
      <c r="I2605" s="7">
        <v>0</v>
      </c>
      <c r="J2605" s="7">
        <v>0</v>
      </c>
      <c r="K2605" s="24"/>
    </row>
    <row r="2606" spans="2:11" ht="16.5" thickTop="1" thickBot="1" x14ac:dyDescent="0.3">
      <c r="B2606" s="12" t="s">
        <v>455</v>
      </c>
      <c r="C2606" s="39"/>
      <c r="D2606" s="7"/>
      <c r="E2606" s="7"/>
      <c r="F2606" s="7"/>
      <c r="G2606" s="7"/>
      <c r="H2606" s="7"/>
      <c r="I2606" s="7"/>
      <c r="J2606" s="7"/>
      <c r="K2606" s="24"/>
    </row>
    <row r="2607" spans="2:11" ht="16.5" thickTop="1" thickBot="1" x14ac:dyDescent="0.3">
      <c r="B2607" s="13" t="s">
        <v>47</v>
      </c>
      <c r="C2607" s="39">
        <v>10</v>
      </c>
      <c r="D2607" s="7">
        <v>50000</v>
      </c>
      <c r="E2607" s="7">
        <v>50000</v>
      </c>
      <c r="F2607" s="7">
        <v>1050000</v>
      </c>
      <c r="G2607" s="7">
        <v>50000</v>
      </c>
      <c r="H2607" s="7">
        <v>50000</v>
      </c>
      <c r="I2607" s="7">
        <v>50000</v>
      </c>
      <c r="J2607" s="7">
        <v>17810000</v>
      </c>
      <c r="K2607" s="24"/>
    </row>
    <row r="2608" spans="2:11" ht="16.5" thickTop="1" thickBot="1" x14ac:dyDescent="0.3">
      <c r="B2608" s="13" t="s">
        <v>48</v>
      </c>
      <c r="C2608" s="39">
        <v>20</v>
      </c>
      <c r="D2608" s="7">
        <v>0</v>
      </c>
      <c r="E2608" s="7">
        <v>0</v>
      </c>
      <c r="F2608" s="7">
        <v>1050000</v>
      </c>
      <c r="G2608" s="7">
        <v>50000</v>
      </c>
      <c r="H2608" s="7">
        <v>50000</v>
      </c>
      <c r="I2608" s="7">
        <v>50000</v>
      </c>
      <c r="J2608" s="7">
        <v>12605647.57</v>
      </c>
      <c r="K2608" s="24"/>
    </row>
    <row r="2609" spans="2:11" ht="16.5" thickTop="1" thickBot="1" x14ac:dyDescent="0.3">
      <c r="B2609" s="13" t="s">
        <v>49</v>
      </c>
      <c r="C2609" s="39">
        <v>30</v>
      </c>
      <c r="D2609" s="7">
        <v>50000</v>
      </c>
      <c r="E2609" s="7">
        <v>50000</v>
      </c>
      <c r="F2609" s="7">
        <v>0</v>
      </c>
      <c r="G2609" s="7">
        <v>0</v>
      </c>
      <c r="H2609" s="7">
        <v>0</v>
      </c>
      <c r="I2609" s="7">
        <v>0</v>
      </c>
      <c r="J2609" s="7">
        <v>5204352.43</v>
      </c>
      <c r="K2609" s="24"/>
    </row>
    <row r="2610" spans="2:11" ht="16.5" thickTop="1" thickBot="1" x14ac:dyDescent="0.3">
      <c r="B2610" s="13" t="s">
        <v>12</v>
      </c>
      <c r="C2610" s="39">
        <v>40</v>
      </c>
      <c r="D2610" s="7">
        <v>0</v>
      </c>
      <c r="E2610" s="7">
        <v>0</v>
      </c>
      <c r="F2610" s="7">
        <v>0</v>
      </c>
      <c r="G2610" s="7">
        <v>0</v>
      </c>
      <c r="H2610" s="7">
        <v>0</v>
      </c>
      <c r="I2610" s="7">
        <v>0</v>
      </c>
      <c r="J2610" s="7">
        <v>5204352.43</v>
      </c>
      <c r="K2610" s="24"/>
    </row>
    <row r="2611" spans="2:11" ht="16.5" thickTop="1" thickBot="1" x14ac:dyDescent="0.3">
      <c r="B2611" s="13" t="s">
        <v>50</v>
      </c>
      <c r="C2611" s="39">
        <v>50</v>
      </c>
      <c r="D2611" s="7">
        <v>50000</v>
      </c>
      <c r="E2611" s="7">
        <v>50000</v>
      </c>
      <c r="F2611" s="7">
        <v>0</v>
      </c>
      <c r="G2611" s="7">
        <v>0</v>
      </c>
      <c r="H2611" s="7">
        <v>0</v>
      </c>
      <c r="I2611" s="7">
        <v>0</v>
      </c>
      <c r="J2611" s="7">
        <v>0</v>
      </c>
      <c r="K2611" s="24"/>
    </row>
    <row r="2612" spans="2:11" ht="16.5" thickTop="1" thickBot="1" x14ac:dyDescent="0.3">
      <c r="B2612" s="12" t="s">
        <v>844</v>
      </c>
      <c r="C2612" s="39"/>
      <c r="D2612" s="7"/>
      <c r="E2612" s="7"/>
      <c r="F2612" s="7"/>
      <c r="G2612" s="7"/>
      <c r="H2612" s="7"/>
      <c r="I2612" s="7"/>
      <c r="J2612" s="7"/>
      <c r="K2612" s="24"/>
    </row>
    <row r="2613" spans="2:11" ht="16.5" thickTop="1" thickBot="1" x14ac:dyDescent="0.3">
      <c r="B2613" s="13" t="s">
        <v>47</v>
      </c>
      <c r="C2613" s="39">
        <v>10</v>
      </c>
      <c r="D2613" s="7">
        <v>15976090</v>
      </c>
      <c r="E2613" s="7">
        <v>17994909.09</v>
      </c>
      <c r="F2613" s="7">
        <v>16366142</v>
      </c>
      <c r="G2613" s="7">
        <v>19192301.629999999</v>
      </c>
      <c r="H2613" s="7">
        <v>31355889</v>
      </c>
      <c r="I2613" s="7">
        <v>35647218.780000001</v>
      </c>
      <c r="J2613" s="7">
        <v>32611891.73</v>
      </c>
      <c r="K2613" s="24"/>
    </row>
    <row r="2614" spans="2:11" ht="16.5" thickTop="1" thickBot="1" x14ac:dyDescent="0.3">
      <c r="B2614" s="13" t="s">
        <v>48</v>
      </c>
      <c r="C2614" s="39">
        <v>20</v>
      </c>
      <c r="D2614" s="7">
        <v>14228001.619999999</v>
      </c>
      <c r="E2614" s="7">
        <v>16348156.449999999</v>
      </c>
      <c r="F2614" s="7">
        <v>14969326.869999999</v>
      </c>
      <c r="G2614" s="7">
        <v>17955983.940000001</v>
      </c>
      <c r="H2614" s="7">
        <v>25598084.239999998</v>
      </c>
      <c r="I2614" s="7">
        <v>33241195.18</v>
      </c>
      <c r="J2614" s="7">
        <v>29868526.460000001</v>
      </c>
      <c r="K2614" s="24"/>
    </row>
    <row r="2615" spans="2:11" ht="16.5" thickTop="1" thickBot="1" x14ac:dyDescent="0.3">
      <c r="B2615" s="13" t="s">
        <v>49</v>
      </c>
      <c r="C2615" s="39">
        <v>30</v>
      </c>
      <c r="D2615" s="7">
        <v>1748088.38</v>
      </c>
      <c r="E2615" s="7">
        <v>1646752.64</v>
      </c>
      <c r="F2615" s="7">
        <v>1396815.13</v>
      </c>
      <c r="G2615" s="7">
        <v>1236317.69</v>
      </c>
      <c r="H2615" s="7">
        <v>5757804.7599999998</v>
      </c>
      <c r="I2615" s="7">
        <v>2406023.6</v>
      </c>
      <c r="J2615" s="7">
        <v>2743365.27</v>
      </c>
      <c r="K2615" s="24"/>
    </row>
    <row r="2616" spans="2:11" ht="16.5" thickTop="1" thickBot="1" x14ac:dyDescent="0.3">
      <c r="B2616" s="13" t="s">
        <v>12</v>
      </c>
      <c r="C2616" s="39">
        <v>40</v>
      </c>
      <c r="D2616" s="7">
        <v>1183594.79</v>
      </c>
      <c r="E2616" s="7">
        <v>0</v>
      </c>
      <c r="F2616" s="7">
        <v>890362.63</v>
      </c>
      <c r="G2616" s="7">
        <v>0</v>
      </c>
      <c r="H2616" s="7">
        <v>3770194.76</v>
      </c>
      <c r="I2616" s="7">
        <v>0</v>
      </c>
      <c r="J2616" s="7">
        <v>0</v>
      </c>
      <c r="K2616" s="24"/>
    </row>
    <row r="2617" spans="2:11" ht="16.5" thickTop="1" thickBot="1" x14ac:dyDescent="0.3">
      <c r="B2617" s="13" t="s">
        <v>50</v>
      </c>
      <c r="C2617" s="39">
        <v>50</v>
      </c>
      <c r="D2617" s="7">
        <v>564493.59</v>
      </c>
      <c r="E2617" s="7">
        <v>1646752.64</v>
      </c>
      <c r="F2617" s="7">
        <v>506452.5</v>
      </c>
      <c r="G2617" s="7">
        <v>1236317.69</v>
      </c>
      <c r="H2617" s="7">
        <v>1987610</v>
      </c>
      <c r="I2617" s="7">
        <v>2406023.6</v>
      </c>
      <c r="J2617" s="7">
        <v>2743365.27</v>
      </c>
      <c r="K2617" s="24"/>
    </row>
    <row r="2618" spans="2:11" ht="16.5" thickTop="1" thickBot="1" x14ac:dyDescent="0.3">
      <c r="B2618" s="12" t="s">
        <v>586</v>
      </c>
      <c r="C2618" s="39"/>
      <c r="D2618" s="7"/>
      <c r="E2618" s="7"/>
      <c r="F2618" s="7"/>
      <c r="G2618" s="7"/>
      <c r="H2618" s="7"/>
      <c r="I2618" s="7"/>
      <c r="J2618" s="7"/>
      <c r="K2618" s="24"/>
    </row>
    <row r="2619" spans="2:11" ht="16.5" thickTop="1" thickBot="1" x14ac:dyDescent="0.3">
      <c r="B2619" s="13" t="s">
        <v>47</v>
      </c>
      <c r="C2619" s="39">
        <v>10</v>
      </c>
      <c r="D2619" s="7">
        <v>2438540</v>
      </c>
      <c r="E2619" s="7">
        <v>2638513</v>
      </c>
      <c r="F2619" s="7">
        <v>2272164</v>
      </c>
      <c r="G2619" s="7">
        <v>2502878</v>
      </c>
      <c r="H2619" s="7">
        <v>3910885</v>
      </c>
      <c r="I2619" s="7">
        <v>4184372.99</v>
      </c>
      <c r="J2619" s="7">
        <v>5186233</v>
      </c>
      <c r="K2619" s="24"/>
    </row>
    <row r="2620" spans="2:11" ht="16.5" thickTop="1" thickBot="1" x14ac:dyDescent="0.3">
      <c r="B2620" s="13" t="s">
        <v>48</v>
      </c>
      <c r="C2620" s="39">
        <v>20</v>
      </c>
      <c r="D2620" s="7">
        <v>2435688.83</v>
      </c>
      <c r="E2620" s="7">
        <v>2638250.31</v>
      </c>
      <c r="F2620" s="7">
        <v>2272162.84</v>
      </c>
      <c r="G2620" s="7">
        <v>2502877.9700000002</v>
      </c>
      <c r="H2620" s="7">
        <v>3407885</v>
      </c>
      <c r="I2620" s="7">
        <v>4184326.99</v>
      </c>
      <c r="J2620" s="7">
        <v>4710461.13</v>
      </c>
      <c r="K2620" s="24"/>
    </row>
    <row r="2621" spans="2:11" ht="16.5" thickTop="1" thickBot="1" x14ac:dyDescent="0.3">
      <c r="B2621" s="13" t="s">
        <v>49</v>
      </c>
      <c r="C2621" s="39">
        <v>30</v>
      </c>
      <c r="D2621" s="7">
        <v>2851.17</v>
      </c>
      <c r="E2621" s="7">
        <v>262.69</v>
      </c>
      <c r="F2621" s="7">
        <v>1.1599999999999999</v>
      </c>
      <c r="G2621" s="7">
        <v>0.03</v>
      </c>
      <c r="H2621" s="7">
        <v>503000</v>
      </c>
      <c r="I2621" s="7">
        <v>46</v>
      </c>
      <c r="J2621" s="7">
        <v>475771.87</v>
      </c>
      <c r="K2621" s="24"/>
    </row>
    <row r="2622" spans="2:11" ht="16.5" thickTop="1" thickBot="1" x14ac:dyDescent="0.3">
      <c r="B2622" s="13" t="s">
        <v>12</v>
      </c>
      <c r="C2622" s="39">
        <v>40</v>
      </c>
      <c r="D2622" s="7">
        <v>0</v>
      </c>
      <c r="E2622" s="7">
        <v>0</v>
      </c>
      <c r="F2622" s="7">
        <v>0</v>
      </c>
      <c r="G2622" s="7">
        <v>0</v>
      </c>
      <c r="H2622" s="7">
        <v>0</v>
      </c>
      <c r="I2622" s="7">
        <v>0</v>
      </c>
      <c r="J2622" s="7">
        <v>0</v>
      </c>
      <c r="K2622" s="24"/>
    </row>
    <row r="2623" spans="2:11" ht="16.5" thickTop="1" thickBot="1" x14ac:dyDescent="0.3">
      <c r="B2623" s="13" t="s">
        <v>50</v>
      </c>
      <c r="C2623" s="39">
        <v>50</v>
      </c>
      <c r="D2623" s="7">
        <v>2851.17</v>
      </c>
      <c r="E2623" s="7">
        <v>262.69</v>
      </c>
      <c r="F2623" s="7">
        <v>1.1599999999999999</v>
      </c>
      <c r="G2623" s="7">
        <v>0.03</v>
      </c>
      <c r="H2623" s="7">
        <v>503000</v>
      </c>
      <c r="I2623" s="7">
        <v>46</v>
      </c>
      <c r="J2623" s="7">
        <v>475771.87</v>
      </c>
      <c r="K2623" s="24"/>
    </row>
    <row r="2624" spans="2:11" ht="16.5" thickTop="1" thickBot="1" x14ac:dyDescent="0.3">
      <c r="B2624" s="12" t="s">
        <v>220</v>
      </c>
      <c r="C2624" s="39"/>
      <c r="D2624" s="7"/>
      <c r="E2624" s="7"/>
      <c r="F2624" s="7"/>
      <c r="G2624" s="7"/>
      <c r="H2624" s="7"/>
      <c r="I2624" s="7"/>
      <c r="J2624" s="7"/>
      <c r="K2624" s="24"/>
    </row>
    <row r="2625" spans="2:11" ht="16.5" thickTop="1" thickBot="1" x14ac:dyDescent="0.3">
      <c r="B2625" s="13" t="s">
        <v>47</v>
      </c>
      <c r="C2625" s="39">
        <v>10</v>
      </c>
      <c r="D2625" s="7">
        <v>3011066</v>
      </c>
      <c r="E2625" s="7">
        <v>3780345</v>
      </c>
      <c r="F2625" s="7">
        <v>3727095</v>
      </c>
      <c r="G2625" s="7">
        <v>8815165</v>
      </c>
      <c r="H2625" s="7">
        <v>4489668</v>
      </c>
      <c r="I2625" s="7">
        <v>5554933.9900000002</v>
      </c>
      <c r="J2625" s="7">
        <v>5674118</v>
      </c>
      <c r="K2625" s="24"/>
    </row>
    <row r="2626" spans="2:11" ht="16.5" thickTop="1" thickBot="1" x14ac:dyDescent="0.3">
      <c r="B2626" s="13" t="s">
        <v>48</v>
      </c>
      <c r="C2626" s="39">
        <v>20</v>
      </c>
      <c r="D2626" s="7">
        <v>2652414.0699999998</v>
      </c>
      <c r="E2626" s="7">
        <v>3414082.53</v>
      </c>
      <c r="F2626" s="7">
        <v>3588458.55</v>
      </c>
      <c r="G2626" s="7">
        <v>8803803.6799999997</v>
      </c>
      <c r="H2626" s="7">
        <v>4489668</v>
      </c>
      <c r="I2626" s="7">
        <v>5526803.5099999998</v>
      </c>
      <c r="J2626" s="7">
        <v>5186173.83</v>
      </c>
      <c r="K2626" s="24"/>
    </row>
    <row r="2627" spans="2:11" ht="16.5" thickTop="1" thickBot="1" x14ac:dyDescent="0.3">
      <c r="B2627" s="13" t="s">
        <v>49</v>
      </c>
      <c r="C2627" s="39">
        <v>30</v>
      </c>
      <c r="D2627" s="7">
        <v>358651.93</v>
      </c>
      <c r="E2627" s="7">
        <v>366262.47</v>
      </c>
      <c r="F2627" s="7">
        <v>138636.45000000001</v>
      </c>
      <c r="G2627" s="7">
        <v>11361.32</v>
      </c>
      <c r="H2627" s="7">
        <v>0</v>
      </c>
      <c r="I2627" s="7">
        <v>28130.48</v>
      </c>
      <c r="J2627" s="7">
        <v>487944.17</v>
      </c>
      <c r="K2627" s="24"/>
    </row>
    <row r="2628" spans="2:11" ht="16.5" thickTop="1" thickBot="1" x14ac:dyDescent="0.3">
      <c r="B2628" s="13" t="s">
        <v>12</v>
      </c>
      <c r="C2628" s="39">
        <v>40</v>
      </c>
      <c r="D2628" s="7">
        <v>0</v>
      </c>
      <c r="E2628" s="7">
        <v>0</v>
      </c>
      <c r="F2628" s="7">
        <v>0</v>
      </c>
      <c r="G2628" s="7">
        <v>0</v>
      </c>
      <c r="H2628" s="7">
        <v>0</v>
      </c>
      <c r="I2628" s="7">
        <v>0</v>
      </c>
      <c r="J2628" s="7">
        <v>0</v>
      </c>
      <c r="K2628" s="24"/>
    </row>
    <row r="2629" spans="2:11" ht="16.5" thickTop="1" thickBot="1" x14ac:dyDescent="0.3">
      <c r="B2629" s="13" t="s">
        <v>50</v>
      </c>
      <c r="C2629" s="39">
        <v>50</v>
      </c>
      <c r="D2629" s="7">
        <v>358651.93</v>
      </c>
      <c r="E2629" s="7">
        <v>366262.47</v>
      </c>
      <c r="F2629" s="7">
        <v>138636.45000000001</v>
      </c>
      <c r="G2629" s="7">
        <v>11361.32</v>
      </c>
      <c r="H2629" s="7">
        <v>0</v>
      </c>
      <c r="I2629" s="7">
        <v>28130.48</v>
      </c>
      <c r="J2629" s="7">
        <v>487944.17</v>
      </c>
      <c r="K2629" s="24"/>
    </row>
    <row r="2630" spans="2:11" ht="16.5" thickTop="1" thickBot="1" x14ac:dyDescent="0.3">
      <c r="B2630" s="11" t="s">
        <v>847</v>
      </c>
      <c r="C2630" s="39"/>
      <c r="D2630" s="7"/>
      <c r="E2630" s="7"/>
      <c r="F2630" s="7"/>
      <c r="G2630" s="7"/>
      <c r="H2630" s="7"/>
      <c r="I2630" s="7"/>
      <c r="J2630" s="7"/>
      <c r="K2630" s="24"/>
    </row>
    <row r="2631" spans="2:11" ht="16.5" thickTop="1" thickBot="1" x14ac:dyDescent="0.3">
      <c r="B2631" s="12" t="s">
        <v>586</v>
      </c>
      <c r="C2631" s="39"/>
      <c r="D2631" s="7"/>
      <c r="E2631" s="7"/>
      <c r="F2631" s="7"/>
      <c r="G2631" s="7"/>
      <c r="H2631" s="7"/>
      <c r="I2631" s="7"/>
      <c r="J2631" s="7"/>
      <c r="K2631" s="24"/>
    </row>
    <row r="2632" spans="2:11" ht="16.5" thickTop="1" thickBot="1" x14ac:dyDescent="0.3">
      <c r="B2632" s="13" t="s">
        <v>47</v>
      </c>
      <c r="C2632" s="39">
        <v>10</v>
      </c>
      <c r="D2632" s="7">
        <v>116293</v>
      </c>
      <c r="E2632" s="7">
        <v>120892</v>
      </c>
      <c r="F2632" s="7">
        <v>350777</v>
      </c>
      <c r="G2632" s="7">
        <v>375865</v>
      </c>
      <c r="H2632" s="7">
        <v>423097</v>
      </c>
      <c r="I2632" s="7">
        <v>430599</v>
      </c>
      <c r="J2632" s="7">
        <v>492483.97</v>
      </c>
      <c r="K2632" s="24"/>
    </row>
    <row r="2633" spans="2:11" ht="16.5" thickTop="1" thickBot="1" x14ac:dyDescent="0.3">
      <c r="B2633" s="13" t="s">
        <v>48</v>
      </c>
      <c r="C2633" s="39">
        <v>20</v>
      </c>
      <c r="D2633" s="7">
        <v>116293</v>
      </c>
      <c r="E2633" s="7">
        <v>119264.47</v>
      </c>
      <c r="F2633" s="7">
        <v>321073.84999999998</v>
      </c>
      <c r="G2633" s="7">
        <v>373553.5</v>
      </c>
      <c r="H2633" s="7">
        <v>303990.21999999997</v>
      </c>
      <c r="I2633" s="7">
        <v>374379.03</v>
      </c>
      <c r="J2633" s="7">
        <v>489652.54</v>
      </c>
      <c r="K2633" s="24"/>
    </row>
    <row r="2634" spans="2:11" ht="16.5" thickTop="1" thickBot="1" x14ac:dyDescent="0.3">
      <c r="B2634" s="13" t="s">
        <v>49</v>
      </c>
      <c r="C2634" s="39">
        <v>30</v>
      </c>
      <c r="D2634" s="7">
        <v>0</v>
      </c>
      <c r="E2634" s="7">
        <v>1627.53</v>
      </c>
      <c r="F2634" s="7">
        <v>29703.15</v>
      </c>
      <c r="G2634" s="7">
        <v>2311.5</v>
      </c>
      <c r="H2634" s="7">
        <v>119106.78</v>
      </c>
      <c r="I2634" s="7">
        <v>56219.97</v>
      </c>
      <c r="J2634" s="7">
        <v>2831.43</v>
      </c>
      <c r="K2634" s="24"/>
    </row>
    <row r="2635" spans="2:11" ht="16.5" thickTop="1" thickBot="1" x14ac:dyDescent="0.3">
      <c r="B2635" s="13" t="s">
        <v>12</v>
      </c>
      <c r="C2635" s="39">
        <v>40</v>
      </c>
      <c r="D2635" s="7">
        <v>0</v>
      </c>
      <c r="E2635" s="7">
        <v>0</v>
      </c>
      <c r="F2635" s="7">
        <v>0</v>
      </c>
      <c r="G2635" s="7">
        <v>0</v>
      </c>
      <c r="H2635" s="7">
        <v>0</v>
      </c>
      <c r="I2635" s="7">
        <v>0</v>
      </c>
      <c r="J2635" s="7">
        <v>0</v>
      </c>
      <c r="K2635" s="24"/>
    </row>
    <row r="2636" spans="2:11" ht="16.5" thickTop="1" thickBot="1" x14ac:dyDescent="0.3">
      <c r="B2636" s="13" t="s">
        <v>50</v>
      </c>
      <c r="C2636" s="39">
        <v>50</v>
      </c>
      <c r="D2636" s="7">
        <v>0</v>
      </c>
      <c r="E2636" s="7">
        <v>1627.53</v>
      </c>
      <c r="F2636" s="7">
        <v>29703.15</v>
      </c>
      <c r="G2636" s="7">
        <v>2311.5</v>
      </c>
      <c r="H2636" s="7">
        <v>119106.78</v>
      </c>
      <c r="I2636" s="7">
        <v>56219.97</v>
      </c>
      <c r="J2636" s="7">
        <v>2831.43</v>
      </c>
      <c r="K2636" s="24"/>
    </row>
    <row r="2637" spans="2:11" ht="16.5" thickTop="1" thickBot="1" x14ac:dyDescent="0.3">
      <c r="K2637" s="24"/>
    </row>
    <row r="2638" spans="2:11" ht="16.5" thickTop="1" thickBot="1" x14ac:dyDescent="0.3">
      <c r="K2638" s="24"/>
    </row>
    <row r="2639" spans="2:11" ht="16.5" thickTop="1" thickBot="1" x14ac:dyDescent="0.3">
      <c r="K2639" s="24"/>
    </row>
    <row r="2640" spans="2:11" ht="16.5" thickTop="1" thickBot="1" x14ac:dyDescent="0.3">
      <c r="K2640" s="24"/>
    </row>
    <row r="2641" spans="11:11" ht="16.5" thickTop="1" thickBot="1" x14ac:dyDescent="0.3">
      <c r="K2641" s="24"/>
    </row>
    <row r="2642" spans="11:11" ht="16.5" thickTop="1" thickBot="1" x14ac:dyDescent="0.3">
      <c r="K2642" s="24"/>
    </row>
    <row r="2643" spans="11:11" ht="16.5" thickTop="1" thickBot="1" x14ac:dyDescent="0.3">
      <c r="K2643" s="24"/>
    </row>
    <row r="2644" spans="11:11" ht="16.5" thickTop="1" thickBot="1" x14ac:dyDescent="0.3">
      <c r="K2644" s="24"/>
    </row>
    <row r="2645" spans="11:11" ht="16.5" thickTop="1" thickBot="1" x14ac:dyDescent="0.3">
      <c r="K2645" s="24"/>
    </row>
    <row r="2646" spans="11:11" ht="16.5" thickTop="1" thickBot="1" x14ac:dyDescent="0.3">
      <c r="K2646" s="24"/>
    </row>
    <row r="2647" spans="11:11" ht="16.5" thickTop="1" thickBot="1" x14ac:dyDescent="0.3">
      <c r="K2647" s="24"/>
    </row>
    <row r="2648" spans="11:11" ht="16.5" thickTop="1" thickBot="1" x14ac:dyDescent="0.3">
      <c r="K2648" s="24"/>
    </row>
    <row r="2649" spans="11:11" ht="16.5" thickTop="1" thickBot="1" x14ac:dyDescent="0.3">
      <c r="K2649" s="24"/>
    </row>
    <row r="2650" spans="11:11" ht="16.5" thickTop="1" thickBot="1" x14ac:dyDescent="0.3">
      <c r="K2650" s="24"/>
    </row>
    <row r="2651" spans="11:11" ht="15.75" thickTop="1" x14ac:dyDescent="0.25"/>
  </sheetData>
  <sheetProtection autoFilter="0" pivotTables="0"/>
  <conditionalFormatting pivot="1" sqref="D16:H16 D17:H17 D18:H22 D23:H23 D24:H24 D25:H29 D30:H30 D31:H35 D36:H36 D37:H41 D42:H42 D43:H43 D44:H48 D49:H49 D50:H54 D55:H55 D56:H60 D61:H61 D62:H62 D63:H67 D68:H68 D69:H73 D74:H74 D75:H79 D80:H80 D81:H85 D86:H86 D87:H91 D92:H92 D93:H97 D98:H98 D99:H103 D104:H104 D105:H109 D110:H110 D111:H111 D112:H116 D117:H117 D118:H118 D119:H123 D124:H124 D125:H129 D130:H130 D131:H131 D132:H136 D137:H137 D138:H142 D143:H143 D144:H148 D149:H149 D150:H154 D155:H155 D156:H160 D161:H161 D162:H162 D163:H163 D164:H168 D169:H169 D170:H170 D171:H175 D176:H176 D177:H181 D182:H182 D183:H187 D188:H188 D189:H193 D194:H194 D195:H199 D200:H200 D201:H205 D206:H206 D207:H211 D212:H212 D213:H217 D218:H218 D219:H223 D224:H224 D225:H229 D230:H230 D231:H235 D236:H236 D237:H241 D242:H242 D243:H243 D244:H248 D256:H256 D257:H257 D258:H258 D259:H263 D264:H264 D265:H269 D270:H270 D271:H275 D276:H276 D277:H281 D282:H282 D283:H287 D288:H288 D289:H293 D294:H294 D295:H299 D300:H300 D301:H305 D306:H306 D307:H311 D312:H312 D313:H313 D314:H314 D315:H319 D320:H320 D321:H325 D326:H326 D327:H331 D332:H332 D333:H337 D338:H338 D339:H343 D344:H344 D345:H349 D350:H350 D351:H351 D352:H356 D357:H357 D358:H362 D363:H363 D364:H364 D365:H369 D370:H370 D371:H371 D372:H376 D377:H377 D378:H378 D379:H383 D384:H384 D385:H385 D386:H390 D391:H391 D392:H392 D393:H397 D398:H398 D399:H399 D400:H404 D405:H405 D406:H406 D407:H411 D412:H412 D413:H417 D418:H418 D419:H423 D424:H424 D425:H425 D426:H430 D431:H431 D432:H432 D433:H433 D434:H438 D439:H439 D440:H440 D441:H445 D446:H446 D447:H451 D452:H452 D453:H453 D454:H458 D459:H459 D460:H460 D461:H465 D466:H466 D467:H471 D478:H478 D479:H479 D480:H484 D485:H485 D486:H490 D491:H491 D492:H496 D497:H497 D498:H502 D503:H503 D504:H508 D509:H509 D510:H514 D515:H515 D516:H520 D521:H521 D522:H522 D523:H527 D528:H528 D529:H533 D534:H534 D535:H539 D540:H540 D541:H545 D546:H546 D547:H547 D548:H552 D553:H553 D554:H558 D559:H559 D560:H564 D571:H571 D572:H572 D573:H577 D578:H578 D579:H583 D584:H584 D585:H589 D590:H590 D591:H591 D592:H596 D597:H597 D598:H602 D603:H603 D604:H608 D609:H609 D610:H614 D615:H615 D616:H616 D617:H621 D622:H622 D623:H623 D624:H628 D629:H629 D630:H634 D635:H635 D636:H640 D641:H641 D642:H642 D643:H647 D648:H648 D649:H653 D654:H654 D655:H659 D660:H660 D661:H661 D662:H666 D667:H667 D668:H672 D673:H673 D674:H678 D679:H679 D680:H680 D681:H685 D686:H686 D687:H691 D692:H692 D693:H697 D698:H698 D699:H699 D700:H704 D705:H705 D706:H710 D711:H711 D712:H716 D717:H717 D718:H722 D723:H723 D724:H728 D729:H729 D730:H734 D735:H735 D736:H736 D737:H741 D742:H742 D743:H747 D748:H748 D749:H753 D754:H754 D755:H755 D756:H760 D761:H761 D762:H766 D767:H767 D768:H772 D773:H773 D774:H774 D775:H779 D780:H780 D781:H785 D786:H786 D787:H791 D792:H792 D793:H793 D794:H798 D799:H799 D800:H804 D805:H805 D806:H810 D811:H811 D812:H812 D813:H817 D818:H818 D819:H819 D820:H824 D825:H825 D826:H826 D827:H831 D832:H832 D833:H837 D838:H838 D839:H843 D844:H844 D845:H845 D846:H850 D851:H851 D852:H852 D853:H857 D858:H858 D859:H859 D860:H864 D865:H865 D866:H870 D871:H871 D872:H876 D877:H877 D878:H878 D879:H883 D884:H884 D885:H889 D890:H890 D891:H895 D896:H896 D897:H897 D898:H902 D903:H903 D904:H904 D905:H909 D910:H910 D911:H915 D916:H916 D917:H921 D922:H922 D923:H923 D924:H928 D929:H929 D930:H934 D935:H935 D936:H940 D941:H941 D942:H942 D943:H947 D948:H948 D949:H953 D954:H954 D955:H959 D960:H960 D961:H961 D962:H966 D967:H967 D968:H972 D973:H973 D974:H978 D979:H979 D980:H984 D985:H985 D986:H986 D987:H991 D992:H992 D993:H997 D998:H998 D999:H999 D1000:H1004 D1005:H1005 D1006:H1006 D1007:H1011 D1012:H1012 D1013:H1013 D1014:H1018 D1025:H1025 D1026:H1026 D1027:H1031 D1032:H1032 D1033:H1033 D1034:H1038 D1039:H1039 D1040:H1040 D1041:H1045 D1046:H1046 D1047:H1047 D1048:H1052 D1053:H1053 D1054:H1054 D1055:H1059 D1060:H1060 D1061:H1061 D1062:H1066 D1067:H1067 D1068:H1068 D1069:H1073 D1074:H1074 D1075:H1075 D1076:H1080 D1081:H1081 D1082:H1082 D1083:H1083 D1084:H1088 D1089:H1089 D1090:H1090 D1091:H1095 D1096:H1096 D1097:H1101 D1102:H1102 D1103:H1107 D1108:H1108 D1109:H1113 D1114:H1114 D1115:H1119 D1120:H1120 D1121:H1121 D1122:H1126 D1127:H1127 D1128:H1132 D1133:H1133 D1134:H1138 D1139:H1139 D1140:H1140 D1141:H1145 D1146:H1146 D1147:H1147 D1148:H1152 D1153:H1153 D1154:H1154 D1155:H1159 D1160:H1160 D1161:H1161 D1162:H1162 D1163:H1167 D1168:H1168 D1169:H1169 D1170:H1174 D1175:H1175 D1176:H1180 D1181:H1181 D1182:H1186 D1187:H1187 D1188:H1188 D1189:H1193 D1194:H1194 D1195:H1199 D1200:H1200 D1201:H1201 D1202:H1206 D1207:H1207 D1208:H1208 D1209:H1213 D1214:H1214 D1215:H1219 D1220:H1220 D1221:H1225 D1226:H1226 D1227:H1231 D1232:H1232 D1233:H1233 D1234:H1238 D1239:H1239 D1240:H1244 D1245:H1245 D1246:H1250 D1251:H1251 D1252:H1256 D1257:H1257 D1258:H1258 D1259:H1263 D1264:H1264 D1265:H1265 D1266:H1266 D1267:H1271 D1272:H1272 D1273:H1273 D1274:H1278 D1279:H1279 D1280:H1284 D1285:H1285 D1286:H1286 D1287:H1291 D1292:H1292 D1293:H1297 D1298:H1298 D1299:H1299 D1300:H1304 D1305:H1305 D1306:H1310 D1311:H1311 D1312:H1316 D1317:H1317 D1318:H1322 D1323:H1323 D1324:H1328 D1329:H1329 D1330:H1334 D1335:H1335 D1336:H1336 D1337:H1341 D1342:H1342 D1343:H1347 D1348:H1348 D1349:H1349 D1350:H1354 D1355:H1355 D1356:H1360 D1361:H1361 D1362:H1366 D1367:H1367 D1368:H1372 D1373:H1373 D1374:H1378 D1379:H1379 D1380:H1384 D1385:H1385 D1386:H1390 D1391:H1391 D1392:H1396 D1397:H1397 D1398:H1402 D1403:H1403 D1404:H1408 D1409:H1409 D1410:H1414 D1421:H1421 D1422:H1422 D1423:H1427 D1428:H1428 D1429:H1433 D1434:H1434 D1435:H1439 D1440:H1440 D1441:H1445 D1446:H1446 D1447:H1451 D1452:H1452 D1453:H1457 D1458:H1458 D1459:H1463 D1464:H1464 D1465:H1465 D1466:H1470 D1471:H1471 D1472:H1476 D1477:H1477 D1478:H1478 D1479:H1483 D1484:H1484 D1485:H1489 D1490:H1490 D1491:H1495 D1496:H1496 D1497:H1501 D1502:H1502 D1503:H1507 D1508:H1508 D1509:H1509 D1510:H1514 D1515:H1515 D1516:H1520 D1521:H1521 D1522:H1526 D1527:H1527 D1528:H1528 D1529:H1533 D1534:H1534 D1535:H1535 D1536:H1540 D1541:H1541 D1542:H1546 D1547:H1547 D1548:H1552 D1553:H1553 D1554:H1558 D1559:H1559 D1560:H1564 D1565:H1565 D1566:H1570 D1571:H1571 D1572:H1576 D1577:H1577 D1578:H1582 D1583:H1583 D1584:H1588 D1589:H1589 D1590:H1594 D1595:H1595 D1596:H1600 D1601:H1601 D1602:H1602 D1603:H1607 D1608:H1608 D1609:H1609 D1610:H1614 D1615:H1615 D1616:H1620 D1621:H1621 D1622:H1626 D1627:H1627 D1628:H1632 D1633:H1633 D1634:H1638 D1639:H1639 D1640:H1640 D1641:H1645 D1646:H1646 D1647:H1651 D1652:H1652 D1653:H1657 D1658:H1658 D1659:H1663 D1664:H1664 D1665:H1665 D1666:H1670 D1671:H1671 D1672:H1676 D1677:H1677 D1678:H1682 D1683:H1683 D1684:H1688 D1689:H1689 D1690:H1694 D1695:H1695 D1696:H1696 D1697:H1701 D1702:H1702 D1703:H1703 D1704:H1704 D1705:H1709 D1710:H1710 D1711:H1711 D1712:H1716 D1717:H1717 D1718:H1718 D1719:H1723 D1731:H1731 D1732:H1732 D1733:H1733 D1734:H1738 D1739:H1739 D1740:H1740 D1741:H1745 D1746:H1746 D1747:H1747 D1748:H1752 D1753:H1753 D1754:H1758 D1759:H1759 D1760:H1764 D1765:H1765 D1766:H1770 D1771:H1771 D1772:H1772 D1773:H1777 D1778:H1778 D1779:H1779 D1780:H1784 D1785:H1785 D1786:H1786 D1787:H1791 D1792:H1792 D1793:H1793 D1794:H1798 D1799:H1799 D1800:H1800 D1801:H1805 D1806:H1806 D1807:H1807 D1808:H1812 D1813:H1813 D1814:H1814 D1815:H1819 D1820:H1820 D1821:H1821 D1822:H1826 D1827:H1827 D1828:H1828 D1829:H1833 D1834:H1834 D1835:H1835 D1836:H1836 D1837:H1841 D1842:H1842 D1843:H1847 D1848:H1848 D1849:H1853 D1854:H1854 D1855:H1859 D1860:H1860 D1861:H1865 D1866:H1866 D1867:H1867 D1868:H1872 D1873:H1873 D1874:H1874 D1875:H1879 D1893:H1893 D1894:H1894 D1895:H1895 D1896:H1900 D1901:H1901 D1902:H1902 D1903:H1907 D1908:H1908 D1909:H1909 D1910:H1914 D1915:H1915 D1916:H1920 D1921:H1921 D1922:H1922 D1923:H1927 D1928:H1928 D1929:H1929 D1930:H1934 D1935:H1935 D1936:H1940 D1941:H1941 D1942:H1946 D1947:H1947 D1948:H1952 D1953:H1953 D1954:H1958 D1959:H1959 D1960:H1964 D1965:H1965 D1966:H1970 D1971:H1971 D1972:H1976 D1977:H1977 D1978:H1982 D1983:H1983 D1984:H1988 D1989:H1989 D1990:H1994 D1995:H1995 D1996:H1996 D1997:H2001 D2002:H2002 D2003:H2003 D2004:H2008 D2009:H2009 D2010:H2010 D2011:H2015 D2016:H2016 D2017:H2017 D2018:H2022 D2023:H2023 D2024:H2024 D2025:H2029 D2030:H2030 D2031:H2031 D2032:H2036 D2037:H2037 D2038:H2038 D2039:H2043 D2044:H2044 D2045:H2045 D2046:H2050 D2051:H2051 D2052:H2052 D2053:H2057 D2058:H2058 D2059:H2059 D2060:H2064 D2065:H2065 D2066:H2066 D2067:H2071 D2072:H2072 D2073:H2073 D2074:H2078 D2079:H2079 D2080:H2080 D2081:H2085 D2086:H2086 D2087:H2087 D2088:H2092 D2093:H2093 D2094:H2094 D2095:H2099 D2100:H2100 D2101:H2101 D2102:H2106 D2107:H2107 D2108:H2108 D2109:H2113 D2114:H2114 D2115:H2115 D2116:H2120 D2121:H2121 D2122:H2122 D2123:H2127 D2128:H2128 D2129:H2129 D2130:H2134 D2135:H2135 D2136:H2136 D2137:H2141 D2162:H2162 D2163:H2163 D2164:H2164 D2165:H2169 D2170:H2170 D2171:H2171 D2172:H2176 D2177:H2177 D2178:H2182 D2183:H2183 D2184:H2188 D2189:H2189 D2190:H2190 D2191:H2195 D2196:H2196 D2197:H2201 D2202:H2202 D2203:H2207 D2208:H2208 D2209:H2209 D2210:H2214 D2221:H2221 D2222:H2222 D2223:H2227 D2228:H2228 D2229:H2233 D2234:H2234 D2235:H2235 D2236:H2240 D2241:H2241 D2242:H2246 D2247:H2247 D2248:H2252 D2253:H2253 D2254:H2258 D2259:H2259 D2260:H2264 D2265:H2265 D2266:H2266 D2267:H2267 D2268:H2272 D2273:H2273 D2274:H2278 D2279:H2279 D2280:H2284 D2285:H2285 D2286:H2290 D2297:H2297 D2298:H2298 D2299:H2303 D2304:H2304 D2305:H2309 D2310:H2310 D2311:H2315 D2316:H2316 D2317:H2321 D2322:H2322 D2323:H2327 D2334:H2334 D2335:H2335 D2336:H2340 D2341:H2341 D2342:H2346 D2347:H2347 D2348:H2352 D2353:H2353 D2354:H2354 D2355:H2359 D2360:H2360 D2361:H2361 D2362:H2366 D2367:H2367 D2368:H2368 D2369:H2373 D2374:H2374 D2375:H2379 D2380:H2380 D2381:H2385 D2386:H2386 D2387:H2391 D2392:H2392 D2393:H2397 D2398:H2398 D2399:H2403 D2404:H2404 D2405:H2405 D2406:H2410 D2411:H2411 D2412:H2412 D2413:H2417 D2418:H2418 D2419:H2423 D2424:H2424 D2425:H2429 D2430:H2430 D2431:H2435 D2436:H2436 D2437:H2441 D2442:H2442 D2443:H2447 D2448:H2448 D2449:H2453 D2454:H2454 D2455:H2455 D2456:H2460 D2461:H2461 D2462:H2462 D2463:H2467 D2480:H2480 D2481:H2481 D2482:H2482 D2483:H2487 D2488:H2488 D2489:H2489 D2490:H2490 D2491:H2495 D2502:H2502 D2503:H2503 D2504:H2508 D2509:H2509 D2510:H2514 D2515:H2515 D2516:H2520 D2521:H2521 D2522:H2526 D2533:H2533 D2534:H2534 D2535:H2539 D2540:H2540 D2541:H2545 D2560:H2560 D2561:H2561 D2562:H2562 D2563:H2567 D2568:H2568 D2569:H2573 D2574:H2574 D2575:H2579 D2580:H2580 D2581:H2585 D2586:H2586 D2587:H2587 D2588:H2592 D2593:H2593 D2594:H2598 D2599:H2599 D2600:H2600 D2601:H2605 D2606:H2606 D2607:H2611 D2612:H2612 D2613:H2617 D2618:H2618 D2619:H2623 D2624:H2624 D2625:H2629 D2630:H2630 D2631:H2631 D2632:H2636">
    <cfRule type="expression" dxfId="139" priority="12">
      <formula>$B16="Unexpended %"</formula>
    </cfRule>
  </conditionalFormatting>
  <conditionalFormatting sqref="B16:B2927">
    <cfRule type="expression" dxfId="138" priority="11">
      <formula>$B16="Unexpended %"</formula>
    </cfRule>
  </conditionalFormatting>
  <conditionalFormatting sqref="K15:K2650">
    <cfRule type="expression" dxfId="137" priority="1">
      <formula>AND($B15="",$C15="")</formula>
    </cfRule>
    <cfRule type="expression" dxfId="136" priority="3">
      <formula>$C15&gt;0</formula>
    </cfRule>
    <cfRule type="expression" dxfId="135" priority="4">
      <formula>AND($C15&lt;1,$C16&gt;0)</formula>
    </cfRule>
    <cfRule type="expression" dxfId="134" priority="5">
      <formula>AND($C14&lt;1,$C15&lt;1,$C16&lt;1)</formula>
    </cfRule>
    <cfRule type="expression" dxfId="133" priority="6">
      <formula>AND($C15&lt;1,$C16&lt;1,$C17&lt;1,$B15&lt;&gt;"")</formula>
    </cfRule>
  </conditionalFormatting>
  <pageMargins left="0.35" right="0.35" top="0.5" bottom="0.5" header="0.3" footer="0.3"/>
  <pageSetup scale="75" fitToHeight="0" orientation="landscape" r:id="rId2"/>
  <drawing r:id="rId3"/>
  <extLst>
    <ext xmlns:x14="http://schemas.microsoft.com/office/spreadsheetml/2009/9/main" uri="{05C60535-1F16-4fd2-B633-F4F36F0B64E0}">
      <x14:sparklineGroups xmlns:xm="http://schemas.microsoft.com/office/excel/2006/main">
        <x14:sparklineGroup lineWeight="2.25" displayEmptyCellsAs="gap" xr2:uid="{EF3B6AF4-0111-4547-AD95-B66A6BD2128C}">
          <x14:colorSeries rgb="FF44546A"/>
          <x14:colorNegative rgb="FFD00000"/>
          <x14:colorAxis rgb="FF000000"/>
          <x14:colorMarkers rgb="FFD00000"/>
          <x14:colorFirst rgb="FFD00000"/>
          <x14:colorLast rgb="FFD00000"/>
          <x14:colorHigh rgb="FFD00000"/>
          <x14:colorLow rgb="FFD00000"/>
          <x14:sparklines>
            <x14:sparkline>
              <xm:f>'GF Balance Trends By Program'!D18:J18</xm:f>
              <xm:sqref>K18</xm:sqref>
            </x14:sparkline>
            <x14:sparkline>
              <xm:f>'GF Balance Trends By Program'!D19:J19</xm:f>
              <xm:sqref>K19</xm:sqref>
            </x14:sparkline>
            <x14:sparkline>
              <xm:f>'GF Balance Trends By Program'!D20:J20</xm:f>
              <xm:sqref>K20</xm:sqref>
            </x14:sparkline>
            <x14:sparkline>
              <xm:f>'GF Balance Trends By Program'!D21:J21</xm:f>
              <xm:sqref>K21</xm:sqref>
            </x14:sparkline>
            <x14:sparkline>
              <xm:f>'GF Balance Trends By Program'!D22:J22</xm:f>
              <xm:sqref>K22</xm:sqref>
            </x14:sparkline>
            <x14:sparkline>
              <xm:f>'GF Balance Trends By Program'!D23:J23</xm:f>
              <xm:sqref>K23</xm:sqref>
            </x14:sparkline>
            <x14:sparkline>
              <xm:f>'GF Balance Trends By Program'!D24:J24</xm:f>
              <xm:sqref>K24</xm:sqref>
            </x14:sparkline>
            <x14:sparkline>
              <xm:f>'GF Balance Trends By Program'!D25:J25</xm:f>
              <xm:sqref>K25</xm:sqref>
            </x14:sparkline>
            <x14:sparkline>
              <xm:f>'GF Balance Trends By Program'!D26:J26</xm:f>
              <xm:sqref>K26</xm:sqref>
            </x14:sparkline>
            <x14:sparkline>
              <xm:f>'GF Balance Trends By Program'!D27:J27</xm:f>
              <xm:sqref>K27</xm:sqref>
            </x14:sparkline>
            <x14:sparkline>
              <xm:f>'GF Balance Trends By Program'!D28:J28</xm:f>
              <xm:sqref>K28</xm:sqref>
            </x14:sparkline>
            <x14:sparkline>
              <xm:f>'GF Balance Trends By Program'!D29:J29</xm:f>
              <xm:sqref>K29</xm:sqref>
            </x14:sparkline>
            <x14:sparkline>
              <xm:f>'GF Balance Trends By Program'!D30:J30</xm:f>
              <xm:sqref>K30</xm:sqref>
            </x14:sparkline>
            <x14:sparkline>
              <xm:f>'GF Balance Trends By Program'!D31:J31</xm:f>
              <xm:sqref>K31</xm:sqref>
            </x14:sparkline>
            <x14:sparkline>
              <xm:f>'GF Balance Trends By Program'!D32:J32</xm:f>
              <xm:sqref>K32</xm:sqref>
            </x14:sparkline>
            <x14:sparkline>
              <xm:f>'GF Balance Trends By Program'!D33:J33</xm:f>
              <xm:sqref>K33</xm:sqref>
            </x14:sparkline>
            <x14:sparkline>
              <xm:f>'GF Balance Trends By Program'!D34:J34</xm:f>
              <xm:sqref>K34</xm:sqref>
            </x14:sparkline>
            <x14:sparkline>
              <xm:f>'GF Balance Trends By Program'!D35:J35</xm:f>
              <xm:sqref>K35</xm:sqref>
            </x14:sparkline>
            <x14:sparkline>
              <xm:f>'GF Balance Trends By Program'!D36:J36</xm:f>
              <xm:sqref>K36</xm:sqref>
            </x14:sparkline>
            <x14:sparkline>
              <xm:f>'GF Balance Trends By Program'!D37:J37</xm:f>
              <xm:sqref>K37</xm:sqref>
            </x14:sparkline>
            <x14:sparkline>
              <xm:f>'GF Balance Trends By Program'!D38:J38</xm:f>
              <xm:sqref>K38</xm:sqref>
            </x14:sparkline>
            <x14:sparkline>
              <xm:f>'GF Balance Trends By Program'!D39:J39</xm:f>
              <xm:sqref>K39</xm:sqref>
            </x14:sparkline>
            <x14:sparkline>
              <xm:f>'GF Balance Trends By Program'!D40:J40</xm:f>
              <xm:sqref>K40</xm:sqref>
            </x14:sparkline>
            <x14:sparkline>
              <xm:f>'GF Balance Trends By Program'!D41:J41</xm:f>
              <xm:sqref>K41</xm:sqref>
            </x14:sparkline>
            <x14:sparkline>
              <xm:f>'GF Balance Trends By Program'!D42:J42</xm:f>
              <xm:sqref>K42</xm:sqref>
            </x14:sparkline>
            <x14:sparkline>
              <xm:f>'GF Balance Trends By Program'!D43:J43</xm:f>
              <xm:sqref>K43</xm:sqref>
            </x14:sparkline>
            <x14:sparkline>
              <xm:f>'GF Balance Trends By Program'!D44:J44</xm:f>
              <xm:sqref>K44</xm:sqref>
            </x14:sparkline>
            <x14:sparkline>
              <xm:f>'GF Balance Trends By Program'!D45:J45</xm:f>
              <xm:sqref>K45</xm:sqref>
            </x14:sparkline>
            <x14:sparkline>
              <xm:f>'GF Balance Trends By Program'!D46:J46</xm:f>
              <xm:sqref>K46</xm:sqref>
            </x14:sparkline>
            <x14:sparkline>
              <xm:f>'GF Balance Trends By Program'!D47:J47</xm:f>
              <xm:sqref>K47</xm:sqref>
            </x14:sparkline>
            <x14:sparkline>
              <xm:f>'GF Balance Trends By Program'!D48:J48</xm:f>
              <xm:sqref>K48</xm:sqref>
            </x14:sparkline>
            <x14:sparkline>
              <xm:f>'GF Balance Trends By Program'!D49:J49</xm:f>
              <xm:sqref>K49</xm:sqref>
            </x14:sparkline>
            <x14:sparkline>
              <xm:f>'GF Balance Trends By Program'!D50:J50</xm:f>
              <xm:sqref>K50</xm:sqref>
            </x14:sparkline>
            <x14:sparkline>
              <xm:f>'GF Balance Trends By Program'!D51:J51</xm:f>
              <xm:sqref>K51</xm:sqref>
            </x14:sparkline>
            <x14:sparkline>
              <xm:f>'GF Balance Trends By Program'!D52:J52</xm:f>
              <xm:sqref>K52</xm:sqref>
            </x14:sparkline>
            <x14:sparkline>
              <xm:f>'GF Balance Trends By Program'!D53:J53</xm:f>
              <xm:sqref>K53</xm:sqref>
            </x14:sparkline>
            <x14:sparkline>
              <xm:f>'GF Balance Trends By Program'!D54:J54</xm:f>
              <xm:sqref>K54</xm:sqref>
            </x14:sparkline>
            <x14:sparkline>
              <xm:f>'GF Balance Trends By Program'!D55:J55</xm:f>
              <xm:sqref>K55</xm:sqref>
            </x14:sparkline>
            <x14:sparkline>
              <xm:f>'GF Balance Trends By Program'!D56:J56</xm:f>
              <xm:sqref>K56</xm:sqref>
            </x14:sparkline>
            <x14:sparkline>
              <xm:f>'GF Balance Trends By Program'!D57:J57</xm:f>
              <xm:sqref>K57</xm:sqref>
            </x14:sparkline>
            <x14:sparkline>
              <xm:f>'GF Balance Trends By Program'!D58:J58</xm:f>
              <xm:sqref>K58</xm:sqref>
            </x14:sparkline>
            <x14:sparkline>
              <xm:f>'GF Balance Trends By Program'!D59:J59</xm:f>
              <xm:sqref>K59</xm:sqref>
            </x14:sparkline>
            <x14:sparkline>
              <xm:f>'GF Balance Trends By Program'!D60:J60</xm:f>
              <xm:sqref>K60</xm:sqref>
            </x14:sparkline>
            <x14:sparkline>
              <xm:f>'GF Balance Trends By Program'!D61:J61</xm:f>
              <xm:sqref>K61</xm:sqref>
            </x14:sparkline>
            <x14:sparkline>
              <xm:f>'GF Balance Trends By Program'!D62:J62</xm:f>
              <xm:sqref>K62</xm:sqref>
            </x14:sparkline>
            <x14:sparkline>
              <xm:f>'GF Balance Trends By Program'!D63:J63</xm:f>
              <xm:sqref>K63</xm:sqref>
            </x14:sparkline>
            <x14:sparkline>
              <xm:f>'GF Balance Trends By Program'!D64:J64</xm:f>
              <xm:sqref>K64</xm:sqref>
            </x14:sparkline>
            <x14:sparkline>
              <xm:f>'GF Balance Trends By Program'!D65:J65</xm:f>
              <xm:sqref>K65</xm:sqref>
            </x14:sparkline>
            <x14:sparkline>
              <xm:f>'GF Balance Trends By Program'!D66:J66</xm:f>
              <xm:sqref>K66</xm:sqref>
            </x14:sparkline>
            <x14:sparkline>
              <xm:f>'GF Balance Trends By Program'!D67:J67</xm:f>
              <xm:sqref>K67</xm:sqref>
            </x14:sparkline>
            <x14:sparkline>
              <xm:f>'GF Balance Trends By Program'!D68:J68</xm:f>
              <xm:sqref>K68</xm:sqref>
            </x14:sparkline>
            <x14:sparkline>
              <xm:f>'GF Balance Trends By Program'!D69:J69</xm:f>
              <xm:sqref>K69</xm:sqref>
            </x14:sparkline>
            <x14:sparkline>
              <xm:f>'GF Balance Trends By Program'!D70:J70</xm:f>
              <xm:sqref>K70</xm:sqref>
            </x14:sparkline>
            <x14:sparkline>
              <xm:f>'GF Balance Trends By Program'!D71:J71</xm:f>
              <xm:sqref>K71</xm:sqref>
            </x14:sparkline>
            <x14:sparkline>
              <xm:f>'GF Balance Trends By Program'!D72:J72</xm:f>
              <xm:sqref>K72</xm:sqref>
            </x14:sparkline>
            <x14:sparkline>
              <xm:f>'GF Balance Trends By Program'!D73:J73</xm:f>
              <xm:sqref>K73</xm:sqref>
            </x14:sparkline>
            <x14:sparkline>
              <xm:f>'GF Balance Trends By Program'!D74:J74</xm:f>
              <xm:sqref>K74</xm:sqref>
            </x14:sparkline>
            <x14:sparkline>
              <xm:f>'GF Balance Trends By Program'!D75:J75</xm:f>
              <xm:sqref>K75</xm:sqref>
            </x14:sparkline>
            <x14:sparkline>
              <xm:f>'GF Balance Trends By Program'!D76:J76</xm:f>
              <xm:sqref>K76</xm:sqref>
            </x14:sparkline>
            <x14:sparkline>
              <xm:f>'GF Balance Trends By Program'!D77:J77</xm:f>
              <xm:sqref>K77</xm:sqref>
            </x14:sparkline>
            <x14:sparkline>
              <xm:f>'GF Balance Trends By Program'!D78:J78</xm:f>
              <xm:sqref>K78</xm:sqref>
            </x14:sparkline>
            <x14:sparkline>
              <xm:f>'GF Balance Trends By Program'!D79:J79</xm:f>
              <xm:sqref>K79</xm:sqref>
            </x14:sparkline>
            <x14:sparkline>
              <xm:f>'GF Balance Trends By Program'!D80:J80</xm:f>
              <xm:sqref>K80</xm:sqref>
            </x14:sparkline>
            <x14:sparkline>
              <xm:f>'GF Balance Trends By Program'!D81:J81</xm:f>
              <xm:sqref>K81</xm:sqref>
            </x14:sparkline>
            <x14:sparkline>
              <xm:f>'GF Balance Trends By Program'!D82:J82</xm:f>
              <xm:sqref>K82</xm:sqref>
            </x14:sparkline>
            <x14:sparkline>
              <xm:f>'GF Balance Trends By Program'!D83:J83</xm:f>
              <xm:sqref>K83</xm:sqref>
            </x14:sparkline>
            <x14:sparkline>
              <xm:f>'GF Balance Trends By Program'!D84:J84</xm:f>
              <xm:sqref>K84</xm:sqref>
            </x14:sparkline>
            <x14:sparkline>
              <xm:f>'GF Balance Trends By Program'!D85:J85</xm:f>
              <xm:sqref>K85</xm:sqref>
            </x14:sparkline>
            <x14:sparkline>
              <xm:f>'GF Balance Trends By Program'!D86:J86</xm:f>
              <xm:sqref>K86</xm:sqref>
            </x14:sparkline>
            <x14:sparkline>
              <xm:f>'GF Balance Trends By Program'!D87:J87</xm:f>
              <xm:sqref>K87</xm:sqref>
            </x14:sparkline>
            <x14:sparkline>
              <xm:f>'GF Balance Trends By Program'!D88:J88</xm:f>
              <xm:sqref>K88</xm:sqref>
            </x14:sparkline>
            <x14:sparkline>
              <xm:f>'GF Balance Trends By Program'!D89:J89</xm:f>
              <xm:sqref>K89</xm:sqref>
            </x14:sparkline>
            <x14:sparkline>
              <xm:f>'GF Balance Trends By Program'!D90:J90</xm:f>
              <xm:sqref>K90</xm:sqref>
            </x14:sparkline>
            <x14:sparkline>
              <xm:f>'GF Balance Trends By Program'!D91:J91</xm:f>
              <xm:sqref>K91</xm:sqref>
            </x14:sparkline>
            <x14:sparkline>
              <xm:f>'GF Balance Trends By Program'!D92:J92</xm:f>
              <xm:sqref>K92</xm:sqref>
            </x14:sparkline>
            <x14:sparkline>
              <xm:f>'GF Balance Trends By Program'!D93:J93</xm:f>
              <xm:sqref>K93</xm:sqref>
            </x14:sparkline>
            <x14:sparkline>
              <xm:f>'GF Balance Trends By Program'!D94:J94</xm:f>
              <xm:sqref>K94</xm:sqref>
            </x14:sparkline>
            <x14:sparkline>
              <xm:f>'GF Balance Trends By Program'!D95:J95</xm:f>
              <xm:sqref>K95</xm:sqref>
            </x14:sparkline>
            <x14:sparkline>
              <xm:f>'GF Balance Trends By Program'!D96:J96</xm:f>
              <xm:sqref>K96</xm:sqref>
            </x14:sparkline>
            <x14:sparkline>
              <xm:f>'GF Balance Trends By Program'!D97:J97</xm:f>
              <xm:sqref>K97</xm:sqref>
            </x14:sparkline>
            <x14:sparkline>
              <xm:f>'GF Balance Trends By Program'!D98:J98</xm:f>
              <xm:sqref>K98</xm:sqref>
            </x14:sparkline>
            <x14:sparkline>
              <xm:f>'GF Balance Trends By Program'!D99:J99</xm:f>
              <xm:sqref>K99</xm:sqref>
            </x14:sparkline>
            <x14:sparkline>
              <xm:f>'GF Balance Trends By Program'!D100:J100</xm:f>
              <xm:sqref>K100</xm:sqref>
            </x14:sparkline>
            <x14:sparkline>
              <xm:f>'GF Balance Trends By Program'!D101:J101</xm:f>
              <xm:sqref>K101</xm:sqref>
            </x14:sparkline>
            <x14:sparkline>
              <xm:f>'GF Balance Trends By Program'!D102:J102</xm:f>
              <xm:sqref>K102</xm:sqref>
            </x14:sparkline>
            <x14:sparkline>
              <xm:f>'GF Balance Trends By Program'!D103:J103</xm:f>
              <xm:sqref>K103</xm:sqref>
            </x14:sparkline>
            <x14:sparkline>
              <xm:f>'GF Balance Trends By Program'!D104:J104</xm:f>
              <xm:sqref>K104</xm:sqref>
            </x14:sparkline>
            <x14:sparkline>
              <xm:f>'GF Balance Trends By Program'!D105:J105</xm:f>
              <xm:sqref>K105</xm:sqref>
            </x14:sparkline>
            <x14:sparkline>
              <xm:f>'GF Balance Trends By Program'!D106:J106</xm:f>
              <xm:sqref>K106</xm:sqref>
            </x14:sparkline>
            <x14:sparkline>
              <xm:f>'GF Balance Trends By Program'!D107:J107</xm:f>
              <xm:sqref>K107</xm:sqref>
            </x14:sparkline>
            <x14:sparkline>
              <xm:f>'GF Balance Trends By Program'!D108:J108</xm:f>
              <xm:sqref>K108</xm:sqref>
            </x14:sparkline>
            <x14:sparkline>
              <xm:f>'GF Balance Trends By Program'!D109:J109</xm:f>
              <xm:sqref>K109</xm:sqref>
            </x14:sparkline>
            <x14:sparkline>
              <xm:f>'GF Balance Trends By Program'!D110:J110</xm:f>
              <xm:sqref>K110</xm:sqref>
            </x14:sparkline>
            <x14:sparkline>
              <xm:f>'GF Balance Trends By Program'!D111:J111</xm:f>
              <xm:sqref>K111</xm:sqref>
            </x14:sparkline>
            <x14:sparkline>
              <xm:f>'GF Balance Trends By Program'!D112:J112</xm:f>
              <xm:sqref>K112</xm:sqref>
            </x14:sparkline>
            <x14:sparkline>
              <xm:f>'GF Balance Trends By Program'!D113:J113</xm:f>
              <xm:sqref>K113</xm:sqref>
            </x14:sparkline>
            <x14:sparkline>
              <xm:f>'GF Balance Trends By Program'!D114:J114</xm:f>
              <xm:sqref>K114</xm:sqref>
            </x14:sparkline>
            <x14:sparkline>
              <xm:f>'GF Balance Trends By Program'!D115:J115</xm:f>
              <xm:sqref>K115</xm:sqref>
            </x14:sparkline>
            <x14:sparkline>
              <xm:f>'GF Balance Trends By Program'!D116:J116</xm:f>
              <xm:sqref>K116</xm:sqref>
            </x14:sparkline>
            <x14:sparkline>
              <xm:f>'GF Balance Trends By Program'!D117:J117</xm:f>
              <xm:sqref>K117</xm:sqref>
            </x14:sparkline>
            <x14:sparkline>
              <xm:f>'GF Balance Trends By Program'!D118:J118</xm:f>
              <xm:sqref>K118</xm:sqref>
            </x14:sparkline>
            <x14:sparkline>
              <xm:f>'GF Balance Trends By Program'!D119:J119</xm:f>
              <xm:sqref>K119</xm:sqref>
            </x14:sparkline>
            <x14:sparkline>
              <xm:f>'GF Balance Trends By Program'!D120:J120</xm:f>
              <xm:sqref>K120</xm:sqref>
            </x14:sparkline>
            <x14:sparkline>
              <xm:f>'GF Balance Trends By Program'!D121:J121</xm:f>
              <xm:sqref>K121</xm:sqref>
            </x14:sparkline>
            <x14:sparkline>
              <xm:f>'GF Balance Trends By Program'!D122:J122</xm:f>
              <xm:sqref>K122</xm:sqref>
            </x14:sparkline>
            <x14:sparkline>
              <xm:f>'GF Balance Trends By Program'!D123:J123</xm:f>
              <xm:sqref>K123</xm:sqref>
            </x14:sparkline>
            <x14:sparkline>
              <xm:f>'GF Balance Trends By Program'!D124:J124</xm:f>
              <xm:sqref>K124</xm:sqref>
            </x14:sparkline>
            <x14:sparkline>
              <xm:f>'GF Balance Trends By Program'!D125:J125</xm:f>
              <xm:sqref>K125</xm:sqref>
            </x14:sparkline>
            <x14:sparkline>
              <xm:f>'GF Balance Trends By Program'!D126:J126</xm:f>
              <xm:sqref>K126</xm:sqref>
            </x14:sparkline>
            <x14:sparkline>
              <xm:f>'GF Balance Trends By Program'!D127:J127</xm:f>
              <xm:sqref>K127</xm:sqref>
            </x14:sparkline>
            <x14:sparkline>
              <xm:f>'GF Balance Trends By Program'!D128:J128</xm:f>
              <xm:sqref>K128</xm:sqref>
            </x14:sparkline>
            <x14:sparkline>
              <xm:f>'GF Balance Trends By Program'!D129:J129</xm:f>
              <xm:sqref>K129</xm:sqref>
            </x14:sparkline>
            <x14:sparkline>
              <xm:f>'GF Balance Trends By Program'!D130:J130</xm:f>
              <xm:sqref>K130</xm:sqref>
            </x14:sparkline>
            <x14:sparkline>
              <xm:f>'GF Balance Trends By Program'!D131:J131</xm:f>
              <xm:sqref>K131</xm:sqref>
            </x14:sparkline>
            <x14:sparkline>
              <xm:f>'GF Balance Trends By Program'!D132:J132</xm:f>
              <xm:sqref>K132</xm:sqref>
            </x14:sparkline>
            <x14:sparkline>
              <xm:f>'GF Balance Trends By Program'!D133:J133</xm:f>
              <xm:sqref>K133</xm:sqref>
            </x14:sparkline>
            <x14:sparkline>
              <xm:f>'GF Balance Trends By Program'!D134:J134</xm:f>
              <xm:sqref>K134</xm:sqref>
            </x14:sparkline>
            <x14:sparkline>
              <xm:f>'GF Balance Trends By Program'!D135:J135</xm:f>
              <xm:sqref>K135</xm:sqref>
            </x14:sparkline>
            <x14:sparkline>
              <xm:f>'GF Balance Trends By Program'!D136:J136</xm:f>
              <xm:sqref>K136</xm:sqref>
            </x14:sparkline>
            <x14:sparkline>
              <xm:f>'GF Balance Trends By Program'!D137:J137</xm:f>
              <xm:sqref>K137</xm:sqref>
            </x14:sparkline>
            <x14:sparkline>
              <xm:f>'GF Balance Trends By Program'!D138:J138</xm:f>
              <xm:sqref>K138</xm:sqref>
            </x14:sparkline>
            <x14:sparkline>
              <xm:f>'GF Balance Trends By Program'!D139:J139</xm:f>
              <xm:sqref>K139</xm:sqref>
            </x14:sparkline>
            <x14:sparkline>
              <xm:f>'GF Balance Trends By Program'!D140:J140</xm:f>
              <xm:sqref>K140</xm:sqref>
            </x14:sparkline>
            <x14:sparkline>
              <xm:f>'GF Balance Trends By Program'!D141:J141</xm:f>
              <xm:sqref>K141</xm:sqref>
            </x14:sparkline>
            <x14:sparkline>
              <xm:f>'GF Balance Trends By Program'!D142:J142</xm:f>
              <xm:sqref>K142</xm:sqref>
            </x14:sparkline>
            <x14:sparkline>
              <xm:f>'GF Balance Trends By Program'!D143:J143</xm:f>
              <xm:sqref>K143</xm:sqref>
            </x14:sparkline>
            <x14:sparkline>
              <xm:f>'GF Balance Trends By Program'!D144:J144</xm:f>
              <xm:sqref>K144</xm:sqref>
            </x14:sparkline>
            <x14:sparkline>
              <xm:f>'GF Balance Trends By Program'!D145:J145</xm:f>
              <xm:sqref>K145</xm:sqref>
            </x14:sparkline>
            <x14:sparkline>
              <xm:f>'GF Balance Trends By Program'!D146:J146</xm:f>
              <xm:sqref>K146</xm:sqref>
            </x14:sparkline>
            <x14:sparkline>
              <xm:f>'GF Balance Trends By Program'!D147:J147</xm:f>
              <xm:sqref>K147</xm:sqref>
            </x14:sparkline>
            <x14:sparkline>
              <xm:f>'GF Balance Trends By Program'!D148:J148</xm:f>
              <xm:sqref>K148</xm:sqref>
            </x14:sparkline>
            <x14:sparkline>
              <xm:f>'GF Balance Trends By Program'!D149:J149</xm:f>
              <xm:sqref>K149</xm:sqref>
            </x14:sparkline>
            <x14:sparkline>
              <xm:f>'GF Balance Trends By Program'!D150:J150</xm:f>
              <xm:sqref>K150</xm:sqref>
            </x14:sparkline>
            <x14:sparkline>
              <xm:f>'GF Balance Trends By Program'!D151:J151</xm:f>
              <xm:sqref>K151</xm:sqref>
            </x14:sparkline>
            <x14:sparkline>
              <xm:f>'GF Balance Trends By Program'!D152:J152</xm:f>
              <xm:sqref>K152</xm:sqref>
            </x14:sparkline>
            <x14:sparkline>
              <xm:f>'GF Balance Trends By Program'!D153:J153</xm:f>
              <xm:sqref>K153</xm:sqref>
            </x14:sparkline>
            <x14:sparkline>
              <xm:f>'GF Balance Trends By Program'!D154:J154</xm:f>
              <xm:sqref>K154</xm:sqref>
            </x14:sparkline>
            <x14:sparkline>
              <xm:f>'GF Balance Trends By Program'!D155:J155</xm:f>
              <xm:sqref>K155</xm:sqref>
            </x14:sparkline>
            <x14:sparkline>
              <xm:f>'GF Balance Trends By Program'!D156:J156</xm:f>
              <xm:sqref>K156</xm:sqref>
            </x14:sparkline>
            <x14:sparkline>
              <xm:f>'GF Balance Trends By Program'!D157:J157</xm:f>
              <xm:sqref>K157</xm:sqref>
            </x14:sparkline>
            <x14:sparkline>
              <xm:f>'GF Balance Trends By Program'!D158:J158</xm:f>
              <xm:sqref>K158</xm:sqref>
            </x14:sparkline>
            <x14:sparkline>
              <xm:f>'GF Balance Trends By Program'!D159:J159</xm:f>
              <xm:sqref>K159</xm:sqref>
            </x14:sparkline>
            <x14:sparkline>
              <xm:f>'GF Balance Trends By Program'!D160:J160</xm:f>
              <xm:sqref>K160</xm:sqref>
            </x14:sparkline>
            <x14:sparkline>
              <xm:f>'GF Balance Trends By Program'!D161:J161</xm:f>
              <xm:sqref>K161</xm:sqref>
            </x14:sparkline>
            <x14:sparkline>
              <xm:f>'GF Balance Trends By Program'!D162:J162</xm:f>
              <xm:sqref>K162</xm:sqref>
            </x14:sparkline>
            <x14:sparkline>
              <xm:f>'GF Balance Trends By Program'!D163:J163</xm:f>
              <xm:sqref>K163</xm:sqref>
            </x14:sparkline>
            <x14:sparkline>
              <xm:f>'GF Balance Trends By Program'!D164:J164</xm:f>
              <xm:sqref>K164</xm:sqref>
            </x14:sparkline>
            <x14:sparkline>
              <xm:f>'GF Balance Trends By Program'!D165:J165</xm:f>
              <xm:sqref>K165</xm:sqref>
            </x14:sparkline>
            <x14:sparkline>
              <xm:f>'GF Balance Trends By Program'!D166:J166</xm:f>
              <xm:sqref>K166</xm:sqref>
            </x14:sparkline>
            <x14:sparkline>
              <xm:f>'GF Balance Trends By Program'!D167:J167</xm:f>
              <xm:sqref>K167</xm:sqref>
            </x14:sparkline>
            <x14:sparkline>
              <xm:f>'GF Balance Trends By Program'!D168:J168</xm:f>
              <xm:sqref>K168</xm:sqref>
            </x14:sparkline>
            <x14:sparkline>
              <xm:f>'GF Balance Trends By Program'!D169:J169</xm:f>
              <xm:sqref>K169</xm:sqref>
            </x14:sparkline>
            <x14:sparkline>
              <xm:f>'GF Balance Trends By Program'!D170:J170</xm:f>
              <xm:sqref>K170</xm:sqref>
            </x14:sparkline>
            <x14:sparkline>
              <xm:f>'GF Balance Trends By Program'!D171:J171</xm:f>
              <xm:sqref>K171</xm:sqref>
            </x14:sparkline>
            <x14:sparkline>
              <xm:f>'GF Balance Trends By Program'!D172:J172</xm:f>
              <xm:sqref>K172</xm:sqref>
            </x14:sparkline>
            <x14:sparkline>
              <xm:f>'GF Balance Trends By Program'!D173:J173</xm:f>
              <xm:sqref>K173</xm:sqref>
            </x14:sparkline>
            <x14:sparkline>
              <xm:f>'GF Balance Trends By Program'!D174:J174</xm:f>
              <xm:sqref>K174</xm:sqref>
            </x14:sparkline>
            <x14:sparkline>
              <xm:f>'GF Balance Trends By Program'!D175:J175</xm:f>
              <xm:sqref>K175</xm:sqref>
            </x14:sparkline>
            <x14:sparkline>
              <xm:f>'GF Balance Trends By Program'!D176:J176</xm:f>
              <xm:sqref>K176</xm:sqref>
            </x14:sparkline>
            <x14:sparkline>
              <xm:f>'GF Balance Trends By Program'!D177:J177</xm:f>
              <xm:sqref>K177</xm:sqref>
            </x14:sparkline>
            <x14:sparkline>
              <xm:f>'GF Balance Trends By Program'!D178:J178</xm:f>
              <xm:sqref>K178</xm:sqref>
            </x14:sparkline>
            <x14:sparkline>
              <xm:f>'GF Balance Trends By Program'!D179:J179</xm:f>
              <xm:sqref>K179</xm:sqref>
            </x14:sparkline>
            <x14:sparkline>
              <xm:f>'GF Balance Trends By Program'!D180:J180</xm:f>
              <xm:sqref>K180</xm:sqref>
            </x14:sparkline>
            <x14:sparkline>
              <xm:f>'GF Balance Trends By Program'!D181:J181</xm:f>
              <xm:sqref>K181</xm:sqref>
            </x14:sparkline>
            <x14:sparkline>
              <xm:f>'GF Balance Trends By Program'!D182:J182</xm:f>
              <xm:sqref>K182</xm:sqref>
            </x14:sparkline>
            <x14:sparkline>
              <xm:f>'GF Balance Trends By Program'!D183:J183</xm:f>
              <xm:sqref>K183</xm:sqref>
            </x14:sparkline>
            <x14:sparkline>
              <xm:f>'GF Balance Trends By Program'!D184:J184</xm:f>
              <xm:sqref>K184</xm:sqref>
            </x14:sparkline>
            <x14:sparkline>
              <xm:f>'GF Balance Trends By Program'!D185:J185</xm:f>
              <xm:sqref>K185</xm:sqref>
            </x14:sparkline>
            <x14:sparkline>
              <xm:f>'GF Balance Trends By Program'!D186:J186</xm:f>
              <xm:sqref>K186</xm:sqref>
            </x14:sparkline>
            <x14:sparkline>
              <xm:f>'GF Balance Trends By Program'!D187:J187</xm:f>
              <xm:sqref>K187</xm:sqref>
            </x14:sparkline>
            <x14:sparkline>
              <xm:f>'GF Balance Trends By Program'!D188:J188</xm:f>
              <xm:sqref>K188</xm:sqref>
            </x14:sparkline>
            <x14:sparkline>
              <xm:f>'GF Balance Trends By Program'!D189:J189</xm:f>
              <xm:sqref>K189</xm:sqref>
            </x14:sparkline>
            <x14:sparkline>
              <xm:f>'GF Balance Trends By Program'!D190:J190</xm:f>
              <xm:sqref>K190</xm:sqref>
            </x14:sparkline>
            <x14:sparkline>
              <xm:f>'GF Balance Trends By Program'!D191:J191</xm:f>
              <xm:sqref>K191</xm:sqref>
            </x14:sparkline>
            <x14:sparkline>
              <xm:f>'GF Balance Trends By Program'!D192:J192</xm:f>
              <xm:sqref>K192</xm:sqref>
            </x14:sparkline>
            <x14:sparkline>
              <xm:f>'GF Balance Trends By Program'!D193:J193</xm:f>
              <xm:sqref>K193</xm:sqref>
            </x14:sparkline>
            <x14:sparkline>
              <xm:f>'GF Balance Trends By Program'!D194:J194</xm:f>
              <xm:sqref>K194</xm:sqref>
            </x14:sparkline>
            <x14:sparkline>
              <xm:f>'GF Balance Trends By Program'!D195:J195</xm:f>
              <xm:sqref>K195</xm:sqref>
            </x14:sparkline>
            <x14:sparkline>
              <xm:f>'GF Balance Trends By Program'!D196:J196</xm:f>
              <xm:sqref>K196</xm:sqref>
            </x14:sparkline>
            <x14:sparkline>
              <xm:f>'GF Balance Trends By Program'!D197:J197</xm:f>
              <xm:sqref>K197</xm:sqref>
            </x14:sparkline>
            <x14:sparkline>
              <xm:f>'GF Balance Trends By Program'!D198:J198</xm:f>
              <xm:sqref>K198</xm:sqref>
            </x14:sparkline>
            <x14:sparkline>
              <xm:f>'GF Balance Trends By Program'!D199:J199</xm:f>
              <xm:sqref>K199</xm:sqref>
            </x14:sparkline>
            <x14:sparkline>
              <xm:f>'GF Balance Trends By Program'!D200:J200</xm:f>
              <xm:sqref>K200</xm:sqref>
            </x14:sparkline>
            <x14:sparkline>
              <xm:f>'GF Balance Trends By Program'!D201:J201</xm:f>
              <xm:sqref>K201</xm:sqref>
            </x14:sparkline>
            <x14:sparkline>
              <xm:f>'GF Balance Trends By Program'!D202:J202</xm:f>
              <xm:sqref>K202</xm:sqref>
            </x14:sparkline>
            <x14:sparkline>
              <xm:f>'GF Balance Trends By Program'!D203:J203</xm:f>
              <xm:sqref>K203</xm:sqref>
            </x14:sparkline>
            <x14:sparkline>
              <xm:f>'GF Balance Trends By Program'!D204:J204</xm:f>
              <xm:sqref>K204</xm:sqref>
            </x14:sparkline>
            <x14:sparkline>
              <xm:f>'GF Balance Trends By Program'!D205:J205</xm:f>
              <xm:sqref>K205</xm:sqref>
            </x14:sparkline>
            <x14:sparkline>
              <xm:f>'GF Balance Trends By Program'!D206:J206</xm:f>
              <xm:sqref>K206</xm:sqref>
            </x14:sparkline>
            <x14:sparkline>
              <xm:f>'GF Balance Trends By Program'!D207:J207</xm:f>
              <xm:sqref>K207</xm:sqref>
            </x14:sparkline>
            <x14:sparkline>
              <xm:f>'GF Balance Trends By Program'!D208:J208</xm:f>
              <xm:sqref>K208</xm:sqref>
            </x14:sparkline>
            <x14:sparkline>
              <xm:f>'GF Balance Trends By Program'!D209:J209</xm:f>
              <xm:sqref>K209</xm:sqref>
            </x14:sparkline>
            <x14:sparkline>
              <xm:f>'GF Balance Trends By Program'!D210:J210</xm:f>
              <xm:sqref>K210</xm:sqref>
            </x14:sparkline>
            <x14:sparkline>
              <xm:f>'GF Balance Trends By Program'!D211:J211</xm:f>
              <xm:sqref>K211</xm:sqref>
            </x14:sparkline>
            <x14:sparkline>
              <xm:f>'GF Balance Trends By Program'!D212:J212</xm:f>
              <xm:sqref>K212</xm:sqref>
            </x14:sparkline>
            <x14:sparkline>
              <xm:f>'GF Balance Trends By Program'!D213:J213</xm:f>
              <xm:sqref>K213</xm:sqref>
            </x14:sparkline>
            <x14:sparkline>
              <xm:f>'GF Balance Trends By Program'!D214:J214</xm:f>
              <xm:sqref>K214</xm:sqref>
            </x14:sparkline>
            <x14:sparkline>
              <xm:f>'GF Balance Trends By Program'!D215:J215</xm:f>
              <xm:sqref>K215</xm:sqref>
            </x14:sparkline>
            <x14:sparkline>
              <xm:f>'GF Balance Trends By Program'!D216:J216</xm:f>
              <xm:sqref>K216</xm:sqref>
            </x14:sparkline>
            <x14:sparkline>
              <xm:f>'GF Balance Trends By Program'!D217:J217</xm:f>
              <xm:sqref>K217</xm:sqref>
            </x14:sparkline>
            <x14:sparkline>
              <xm:f>'GF Balance Trends By Program'!D218:J218</xm:f>
              <xm:sqref>K218</xm:sqref>
            </x14:sparkline>
            <x14:sparkline>
              <xm:f>'GF Balance Trends By Program'!D219:J219</xm:f>
              <xm:sqref>K219</xm:sqref>
            </x14:sparkline>
            <x14:sparkline>
              <xm:f>'GF Balance Trends By Program'!D220:J220</xm:f>
              <xm:sqref>K220</xm:sqref>
            </x14:sparkline>
            <x14:sparkline>
              <xm:f>'GF Balance Trends By Program'!D221:J221</xm:f>
              <xm:sqref>K221</xm:sqref>
            </x14:sparkline>
            <x14:sparkline>
              <xm:f>'GF Balance Trends By Program'!D222:J222</xm:f>
              <xm:sqref>K222</xm:sqref>
            </x14:sparkline>
            <x14:sparkline>
              <xm:f>'GF Balance Trends By Program'!D223:J223</xm:f>
              <xm:sqref>K223</xm:sqref>
            </x14:sparkline>
            <x14:sparkline>
              <xm:f>'GF Balance Trends By Program'!D224:J224</xm:f>
              <xm:sqref>K224</xm:sqref>
            </x14:sparkline>
            <x14:sparkline>
              <xm:f>'GF Balance Trends By Program'!D225:J225</xm:f>
              <xm:sqref>K225</xm:sqref>
            </x14:sparkline>
            <x14:sparkline>
              <xm:f>'GF Balance Trends By Program'!D226:J226</xm:f>
              <xm:sqref>K226</xm:sqref>
            </x14:sparkline>
            <x14:sparkline>
              <xm:f>'GF Balance Trends By Program'!D227:J227</xm:f>
              <xm:sqref>K227</xm:sqref>
            </x14:sparkline>
            <x14:sparkline>
              <xm:f>'GF Balance Trends By Program'!D228:J228</xm:f>
              <xm:sqref>K228</xm:sqref>
            </x14:sparkline>
            <x14:sparkline>
              <xm:f>'GF Balance Trends By Program'!D229:J229</xm:f>
              <xm:sqref>K229</xm:sqref>
            </x14:sparkline>
            <x14:sparkline>
              <xm:f>'GF Balance Trends By Program'!D230:J230</xm:f>
              <xm:sqref>K230</xm:sqref>
            </x14:sparkline>
            <x14:sparkline>
              <xm:f>'GF Balance Trends By Program'!D231:J231</xm:f>
              <xm:sqref>K231</xm:sqref>
            </x14:sparkline>
            <x14:sparkline>
              <xm:f>'GF Balance Trends By Program'!D232:J232</xm:f>
              <xm:sqref>K232</xm:sqref>
            </x14:sparkline>
            <x14:sparkline>
              <xm:f>'GF Balance Trends By Program'!D233:J233</xm:f>
              <xm:sqref>K233</xm:sqref>
            </x14:sparkline>
            <x14:sparkline>
              <xm:f>'GF Balance Trends By Program'!D234:J234</xm:f>
              <xm:sqref>K234</xm:sqref>
            </x14:sparkline>
            <x14:sparkline>
              <xm:f>'GF Balance Trends By Program'!D235:J235</xm:f>
              <xm:sqref>K235</xm:sqref>
            </x14:sparkline>
            <x14:sparkline>
              <xm:f>'GF Balance Trends By Program'!D236:J236</xm:f>
              <xm:sqref>K236</xm:sqref>
            </x14:sparkline>
            <x14:sparkline>
              <xm:f>'GF Balance Trends By Program'!D237:J237</xm:f>
              <xm:sqref>K237</xm:sqref>
            </x14:sparkline>
            <x14:sparkline>
              <xm:f>'GF Balance Trends By Program'!D238:J238</xm:f>
              <xm:sqref>K238</xm:sqref>
            </x14:sparkline>
            <x14:sparkline>
              <xm:f>'GF Balance Trends By Program'!D239:J239</xm:f>
              <xm:sqref>K239</xm:sqref>
            </x14:sparkline>
            <x14:sparkline>
              <xm:f>'GF Balance Trends By Program'!D240:J240</xm:f>
              <xm:sqref>K240</xm:sqref>
            </x14:sparkline>
            <x14:sparkline>
              <xm:f>'GF Balance Trends By Program'!D241:J241</xm:f>
              <xm:sqref>K241</xm:sqref>
            </x14:sparkline>
            <x14:sparkline>
              <xm:f>'GF Balance Trends By Program'!D242:J242</xm:f>
              <xm:sqref>K242</xm:sqref>
            </x14:sparkline>
            <x14:sparkline>
              <xm:f>'GF Balance Trends By Program'!D243:J243</xm:f>
              <xm:sqref>K243</xm:sqref>
            </x14:sparkline>
            <x14:sparkline>
              <xm:f>'GF Balance Trends By Program'!D244:J244</xm:f>
              <xm:sqref>K244</xm:sqref>
            </x14:sparkline>
            <x14:sparkline>
              <xm:f>'GF Balance Trends By Program'!D245:J245</xm:f>
              <xm:sqref>K245</xm:sqref>
            </x14:sparkline>
            <x14:sparkline>
              <xm:f>'GF Balance Trends By Program'!D246:J246</xm:f>
              <xm:sqref>K246</xm:sqref>
            </x14:sparkline>
            <x14:sparkline>
              <xm:f>'GF Balance Trends By Program'!D247:J247</xm:f>
              <xm:sqref>K247</xm:sqref>
            </x14:sparkline>
            <x14:sparkline>
              <xm:f>'GF Balance Trends By Program'!D248:J248</xm:f>
              <xm:sqref>K248</xm:sqref>
            </x14:sparkline>
            <x14:sparkline>
              <xm:f>'GF Balance Trends By Program'!D249:J249</xm:f>
              <xm:sqref>K249</xm:sqref>
            </x14:sparkline>
            <x14:sparkline>
              <xm:f>'GF Balance Trends By Program'!D250:J250</xm:f>
              <xm:sqref>K250</xm:sqref>
            </x14:sparkline>
            <x14:sparkline>
              <xm:f>'GF Balance Trends By Program'!D251:J251</xm:f>
              <xm:sqref>K251</xm:sqref>
            </x14:sparkline>
            <x14:sparkline>
              <xm:f>'GF Balance Trends By Program'!D252:J252</xm:f>
              <xm:sqref>K252</xm:sqref>
            </x14:sparkline>
            <x14:sparkline>
              <xm:f>'GF Balance Trends By Program'!D253:J253</xm:f>
              <xm:sqref>K253</xm:sqref>
            </x14:sparkline>
            <x14:sparkline>
              <xm:f>'GF Balance Trends By Program'!D254:J254</xm:f>
              <xm:sqref>K254</xm:sqref>
            </x14:sparkline>
            <x14:sparkline>
              <xm:f>'GF Balance Trends By Program'!D255:J255</xm:f>
              <xm:sqref>K255</xm:sqref>
            </x14:sparkline>
            <x14:sparkline>
              <xm:f>'GF Balance Trends By Program'!D256:J256</xm:f>
              <xm:sqref>K256</xm:sqref>
            </x14:sparkline>
            <x14:sparkline>
              <xm:f>'GF Balance Trends By Program'!D257:J257</xm:f>
              <xm:sqref>K257</xm:sqref>
            </x14:sparkline>
            <x14:sparkline>
              <xm:f>'GF Balance Trends By Program'!D258:J258</xm:f>
              <xm:sqref>K258</xm:sqref>
            </x14:sparkline>
            <x14:sparkline>
              <xm:f>'GF Balance Trends By Program'!D259:J259</xm:f>
              <xm:sqref>K259</xm:sqref>
            </x14:sparkline>
            <x14:sparkline>
              <xm:f>'GF Balance Trends By Program'!D260:J260</xm:f>
              <xm:sqref>K260</xm:sqref>
            </x14:sparkline>
            <x14:sparkline>
              <xm:f>'GF Balance Trends By Program'!D261:J261</xm:f>
              <xm:sqref>K261</xm:sqref>
            </x14:sparkline>
            <x14:sparkline>
              <xm:f>'GF Balance Trends By Program'!D262:J262</xm:f>
              <xm:sqref>K262</xm:sqref>
            </x14:sparkline>
            <x14:sparkline>
              <xm:f>'GF Balance Trends By Program'!D263:J263</xm:f>
              <xm:sqref>K263</xm:sqref>
            </x14:sparkline>
            <x14:sparkline>
              <xm:f>'GF Balance Trends By Program'!D264:J264</xm:f>
              <xm:sqref>K264</xm:sqref>
            </x14:sparkline>
            <x14:sparkline>
              <xm:f>'GF Balance Trends By Program'!D265:J265</xm:f>
              <xm:sqref>K265</xm:sqref>
            </x14:sparkline>
            <x14:sparkline>
              <xm:f>'GF Balance Trends By Program'!D266:J266</xm:f>
              <xm:sqref>K266</xm:sqref>
            </x14:sparkline>
            <x14:sparkline>
              <xm:f>'GF Balance Trends By Program'!D267:J267</xm:f>
              <xm:sqref>K267</xm:sqref>
            </x14:sparkline>
            <x14:sparkline>
              <xm:f>'GF Balance Trends By Program'!D268:J268</xm:f>
              <xm:sqref>K268</xm:sqref>
            </x14:sparkline>
            <x14:sparkline>
              <xm:f>'GF Balance Trends By Program'!D269:J269</xm:f>
              <xm:sqref>K269</xm:sqref>
            </x14:sparkline>
            <x14:sparkline>
              <xm:f>'GF Balance Trends By Program'!D270:J270</xm:f>
              <xm:sqref>K270</xm:sqref>
            </x14:sparkline>
            <x14:sparkline>
              <xm:f>'GF Balance Trends By Program'!D271:J271</xm:f>
              <xm:sqref>K271</xm:sqref>
            </x14:sparkline>
            <x14:sparkline>
              <xm:f>'GF Balance Trends By Program'!D272:J272</xm:f>
              <xm:sqref>K272</xm:sqref>
            </x14:sparkline>
            <x14:sparkline>
              <xm:f>'GF Balance Trends By Program'!D273:J273</xm:f>
              <xm:sqref>K273</xm:sqref>
            </x14:sparkline>
            <x14:sparkline>
              <xm:f>'GF Balance Trends By Program'!D274:J274</xm:f>
              <xm:sqref>K274</xm:sqref>
            </x14:sparkline>
            <x14:sparkline>
              <xm:f>'GF Balance Trends By Program'!D275:J275</xm:f>
              <xm:sqref>K275</xm:sqref>
            </x14:sparkline>
            <x14:sparkline>
              <xm:f>'GF Balance Trends By Program'!D276:J276</xm:f>
              <xm:sqref>K276</xm:sqref>
            </x14:sparkline>
            <x14:sparkline>
              <xm:f>'GF Balance Trends By Program'!D277:J277</xm:f>
              <xm:sqref>K277</xm:sqref>
            </x14:sparkline>
            <x14:sparkline>
              <xm:f>'GF Balance Trends By Program'!D278:J278</xm:f>
              <xm:sqref>K278</xm:sqref>
            </x14:sparkline>
            <x14:sparkline>
              <xm:f>'GF Balance Trends By Program'!D279:J279</xm:f>
              <xm:sqref>K279</xm:sqref>
            </x14:sparkline>
            <x14:sparkline>
              <xm:f>'GF Balance Trends By Program'!D280:J280</xm:f>
              <xm:sqref>K280</xm:sqref>
            </x14:sparkline>
            <x14:sparkline>
              <xm:f>'GF Balance Trends By Program'!D281:J281</xm:f>
              <xm:sqref>K281</xm:sqref>
            </x14:sparkline>
            <x14:sparkline>
              <xm:f>'GF Balance Trends By Program'!D282:J282</xm:f>
              <xm:sqref>K282</xm:sqref>
            </x14:sparkline>
            <x14:sparkline>
              <xm:f>'GF Balance Trends By Program'!D283:J283</xm:f>
              <xm:sqref>K283</xm:sqref>
            </x14:sparkline>
            <x14:sparkline>
              <xm:f>'GF Balance Trends By Program'!D284:J284</xm:f>
              <xm:sqref>K284</xm:sqref>
            </x14:sparkline>
            <x14:sparkline>
              <xm:f>'GF Balance Trends By Program'!D285:J285</xm:f>
              <xm:sqref>K285</xm:sqref>
            </x14:sparkline>
            <x14:sparkline>
              <xm:f>'GF Balance Trends By Program'!D286:J286</xm:f>
              <xm:sqref>K286</xm:sqref>
            </x14:sparkline>
            <x14:sparkline>
              <xm:f>'GF Balance Trends By Program'!D287:J287</xm:f>
              <xm:sqref>K287</xm:sqref>
            </x14:sparkline>
            <x14:sparkline>
              <xm:f>'GF Balance Trends By Program'!D288:J288</xm:f>
              <xm:sqref>K288</xm:sqref>
            </x14:sparkline>
            <x14:sparkline>
              <xm:f>'GF Balance Trends By Program'!D289:J289</xm:f>
              <xm:sqref>K289</xm:sqref>
            </x14:sparkline>
            <x14:sparkline>
              <xm:f>'GF Balance Trends By Program'!D290:J290</xm:f>
              <xm:sqref>K290</xm:sqref>
            </x14:sparkline>
            <x14:sparkline>
              <xm:f>'GF Balance Trends By Program'!D291:J291</xm:f>
              <xm:sqref>K291</xm:sqref>
            </x14:sparkline>
            <x14:sparkline>
              <xm:f>'GF Balance Trends By Program'!D292:J292</xm:f>
              <xm:sqref>K292</xm:sqref>
            </x14:sparkline>
            <x14:sparkline>
              <xm:f>'GF Balance Trends By Program'!D293:J293</xm:f>
              <xm:sqref>K293</xm:sqref>
            </x14:sparkline>
            <x14:sparkline>
              <xm:f>'GF Balance Trends By Program'!D294:J294</xm:f>
              <xm:sqref>K294</xm:sqref>
            </x14:sparkline>
            <x14:sparkline>
              <xm:f>'GF Balance Trends By Program'!D295:J295</xm:f>
              <xm:sqref>K295</xm:sqref>
            </x14:sparkline>
            <x14:sparkline>
              <xm:f>'GF Balance Trends By Program'!D296:J296</xm:f>
              <xm:sqref>K296</xm:sqref>
            </x14:sparkline>
            <x14:sparkline>
              <xm:f>'GF Balance Trends By Program'!D297:J297</xm:f>
              <xm:sqref>K297</xm:sqref>
            </x14:sparkline>
            <x14:sparkline>
              <xm:f>'GF Balance Trends By Program'!D298:J298</xm:f>
              <xm:sqref>K298</xm:sqref>
            </x14:sparkline>
            <x14:sparkline>
              <xm:f>'GF Balance Trends By Program'!D299:J299</xm:f>
              <xm:sqref>K299</xm:sqref>
            </x14:sparkline>
            <x14:sparkline>
              <xm:f>'GF Balance Trends By Program'!D300:J300</xm:f>
              <xm:sqref>K300</xm:sqref>
            </x14:sparkline>
            <x14:sparkline>
              <xm:f>'GF Balance Trends By Program'!D301:J301</xm:f>
              <xm:sqref>K301</xm:sqref>
            </x14:sparkline>
            <x14:sparkline>
              <xm:f>'GF Balance Trends By Program'!D302:J302</xm:f>
              <xm:sqref>K302</xm:sqref>
            </x14:sparkline>
            <x14:sparkline>
              <xm:f>'GF Balance Trends By Program'!D303:J303</xm:f>
              <xm:sqref>K303</xm:sqref>
            </x14:sparkline>
            <x14:sparkline>
              <xm:f>'GF Balance Trends By Program'!D304:J304</xm:f>
              <xm:sqref>K304</xm:sqref>
            </x14:sparkline>
            <x14:sparkline>
              <xm:f>'GF Balance Trends By Program'!D305:J305</xm:f>
              <xm:sqref>K305</xm:sqref>
            </x14:sparkline>
            <x14:sparkline>
              <xm:f>'GF Balance Trends By Program'!D306:J306</xm:f>
              <xm:sqref>K306</xm:sqref>
            </x14:sparkline>
            <x14:sparkline>
              <xm:f>'GF Balance Trends By Program'!D307:J307</xm:f>
              <xm:sqref>K307</xm:sqref>
            </x14:sparkline>
            <x14:sparkline>
              <xm:f>'GF Balance Trends By Program'!D308:J308</xm:f>
              <xm:sqref>K308</xm:sqref>
            </x14:sparkline>
            <x14:sparkline>
              <xm:f>'GF Balance Trends By Program'!D309:J309</xm:f>
              <xm:sqref>K309</xm:sqref>
            </x14:sparkline>
            <x14:sparkline>
              <xm:f>'GF Balance Trends By Program'!D310:J310</xm:f>
              <xm:sqref>K310</xm:sqref>
            </x14:sparkline>
            <x14:sparkline>
              <xm:f>'GF Balance Trends By Program'!D311:J311</xm:f>
              <xm:sqref>K311</xm:sqref>
            </x14:sparkline>
            <x14:sparkline>
              <xm:f>'GF Balance Trends By Program'!D312:J312</xm:f>
              <xm:sqref>K312</xm:sqref>
            </x14:sparkline>
            <x14:sparkline>
              <xm:f>'GF Balance Trends By Program'!D313:J313</xm:f>
              <xm:sqref>K313</xm:sqref>
            </x14:sparkline>
            <x14:sparkline>
              <xm:f>'GF Balance Trends By Program'!D314:J314</xm:f>
              <xm:sqref>K314</xm:sqref>
            </x14:sparkline>
            <x14:sparkline>
              <xm:f>'GF Balance Trends By Program'!D315:J315</xm:f>
              <xm:sqref>K315</xm:sqref>
            </x14:sparkline>
            <x14:sparkline>
              <xm:f>'GF Balance Trends By Program'!D316:J316</xm:f>
              <xm:sqref>K316</xm:sqref>
            </x14:sparkline>
            <x14:sparkline>
              <xm:f>'GF Balance Trends By Program'!D317:J317</xm:f>
              <xm:sqref>K317</xm:sqref>
            </x14:sparkline>
            <x14:sparkline>
              <xm:f>'GF Balance Trends By Program'!D318:J318</xm:f>
              <xm:sqref>K318</xm:sqref>
            </x14:sparkline>
            <x14:sparkline>
              <xm:f>'GF Balance Trends By Program'!D319:J319</xm:f>
              <xm:sqref>K319</xm:sqref>
            </x14:sparkline>
            <x14:sparkline>
              <xm:f>'GF Balance Trends By Program'!D320:J320</xm:f>
              <xm:sqref>K320</xm:sqref>
            </x14:sparkline>
            <x14:sparkline>
              <xm:f>'GF Balance Trends By Program'!D321:J321</xm:f>
              <xm:sqref>K321</xm:sqref>
            </x14:sparkline>
            <x14:sparkline>
              <xm:f>'GF Balance Trends By Program'!D322:J322</xm:f>
              <xm:sqref>K322</xm:sqref>
            </x14:sparkline>
            <x14:sparkline>
              <xm:f>'GF Balance Trends By Program'!D323:J323</xm:f>
              <xm:sqref>K323</xm:sqref>
            </x14:sparkline>
            <x14:sparkline>
              <xm:f>'GF Balance Trends By Program'!D324:J324</xm:f>
              <xm:sqref>K324</xm:sqref>
            </x14:sparkline>
            <x14:sparkline>
              <xm:f>'GF Balance Trends By Program'!D325:J325</xm:f>
              <xm:sqref>K325</xm:sqref>
            </x14:sparkline>
            <x14:sparkline>
              <xm:f>'GF Balance Trends By Program'!D326:J326</xm:f>
              <xm:sqref>K326</xm:sqref>
            </x14:sparkline>
            <x14:sparkline>
              <xm:f>'GF Balance Trends By Program'!D327:J327</xm:f>
              <xm:sqref>K327</xm:sqref>
            </x14:sparkline>
            <x14:sparkline>
              <xm:f>'GF Balance Trends By Program'!D328:J328</xm:f>
              <xm:sqref>K328</xm:sqref>
            </x14:sparkline>
            <x14:sparkline>
              <xm:f>'GF Balance Trends By Program'!D329:J329</xm:f>
              <xm:sqref>K329</xm:sqref>
            </x14:sparkline>
            <x14:sparkline>
              <xm:f>'GF Balance Trends By Program'!D330:J330</xm:f>
              <xm:sqref>K330</xm:sqref>
            </x14:sparkline>
            <x14:sparkline>
              <xm:f>'GF Balance Trends By Program'!D331:J331</xm:f>
              <xm:sqref>K331</xm:sqref>
            </x14:sparkline>
            <x14:sparkline>
              <xm:f>'GF Balance Trends By Program'!D332:J332</xm:f>
              <xm:sqref>K332</xm:sqref>
            </x14:sparkline>
            <x14:sparkline>
              <xm:f>'GF Balance Trends By Program'!D333:J333</xm:f>
              <xm:sqref>K333</xm:sqref>
            </x14:sparkline>
            <x14:sparkline>
              <xm:f>'GF Balance Trends By Program'!D334:J334</xm:f>
              <xm:sqref>K334</xm:sqref>
            </x14:sparkline>
            <x14:sparkline>
              <xm:f>'GF Balance Trends By Program'!D335:J335</xm:f>
              <xm:sqref>K335</xm:sqref>
            </x14:sparkline>
            <x14:sparkline>
              <xm:f>'GF Balance Trends By Program'!D336:J336</xm:f>
              <xm:sqref>K336</xm:sqref>
            </x14:sparkline>
            <x14:sparkline>
              <xm:f>'GF Balance Trends By Program'!D337:J337</xm:f>
              <xm:sqref>K337</xm:sqref>
            </x14:sparkline>
            <x14:sparkline>
              <xm:f>'GF Balance Trends By Program'!D338:J338</xm:f>
              <xm:sqref>K338</xm:sqref>
            </x14:sparkline>
            <x14:sparkline>
              <xm:f>'GF Balance Trends By Program'!D339:J339</xm:f>
              <xm:sqref>K339</xm:sqref>
            </x14:sparkline>
            <x14:sparkline>
              <xm:f>'GF Balance Trends By Program'!D340:J340</xm:f>
              <xm:sqref>K340</xm:sqref>
            </x14:sparkline>
            <x14:sparkline>
              <xm:f>'GF Balance Trends By Program'!D341:J341</xm:f>
              <xm:sqref>K341</xm:sqref>
            </x14:sparkline>
            <x14:sparkline>
              <xm:f>'GF Balance Trends By Program'!D342:J342</xm:f>
              <xm:sqref>K342</xm:sqref>
            </x14:sparkline>
            <x14:sparkline>
              <xm:f>'GF Balance Trends By Program'!D343:J343</xm:f>
              <xm:sqref>K343</xm:sqref>
            </x14:sparkline>
            <x14:sparkline>
              <xm:f>'GF Balance Trends By Program'!D344:J344</xm:f>
              <xm:sqref>K344</xm:sqref>
            </x14:sparkline>
            <x14:sparkline>
              <xm:f>'GF Balance Trends By Program'!D345:J345</xm:f>
              <xm:sqref>K345</xm:sqref>
            </x14:sparkline>
            <x14:sparkline>
              <xm:f>'GF Balance Trends By Program'!D346:J346</xm:f>
              <xm:sqref>K346</xm:sqref>
            </x14:sparkline>
            <x14:sparkline>
              <xm:f>'GF Balance Trends By Program'!D347:J347</xm:f>
              <xm:sqref>K347</xm:sqref>
            </x14:sparkline>
            <x14:sparkline>
              <xm:f>'GF Balance Trends By Program'!D348:J348</xm:f>
              <xm:sqref>K348</xm:sqref>
            </x14:sparkline>
            <x14:sparkline>
              <xm:f>'GF Balance Trends By Program'!D349:J349</xm:f>
              <xm:sqref>K349</xm:sqref>
            </x14:sparkline>
            <x14:sparkline>
              <xm:f>'GF Balance Trends By Program'!D350:J350</xm:f>
              <xm:sqref>K350</xm:sqref>
            </x14:sparkline>
            <x14:sparkline>
              <xm:f>'GF Balance Trends By Program'!D351:J351</xm:f>
              <xm:sqref>K351</xm:sqref>
            </x14:sparkline>
            <x14:sparkline>
              <xm:f>'GF Balance Trends By Program'!D352:J352</xm:f>
              <xm:sqref>K352</xm:sqref>
            </x14:sparkline>
            <x14:sparkline>
              <xm:f>'GF Balance Trends By Program'!D353:J353</xm:f>
              <xm:sqref>K353</xm:sqref>
            </x14:sparkline>
            <x14:sparkline>
              <xm:f>'GF Balance Trends By Program'!D354:J354</xm:f>
              <xm:sqref>K354</xm:sqref>
            </x14:sparkline>
            <x14:sparkline>
              <xm:f>'GF Balance Trends By Program'!D355:J355</xm:f>
              <xm:sqref>K355</xm:sqref>
            </x14:sparkline>
            <x14:sparkline>
              <xm:f>'GF Balance Trends By Program'!D356:J356</xm:f>
              <xm:sqref>K356</xm:sqref>
            </x14:sparkline>
            <x14:sparkline>
              <xm:f>'GF Balance Trends By Program'!D357:J357</xm:f>
              <xm:sqref>K357</xm:sqref>
            </x14:sparkline>
            <x14:sparkline>
              <xm:f>'GF Balance Trends By Program'!D358:J358</xm:f>
              <xm:sqref>K358</xm:sqref>
            </x14:sparkline>
            <x14:sparkline>
              <xm:f>'GF Balance Trends By Program'!D359:J359</xm:f>
              <xm:sqref>K359</xm:sqref>
            </x14:sparkline>
            <x14:sparkline>
              <xm:f>'GF Balance Trends By Program'!D360:J360</xm:f>
              <xm:sqref>K360</xm:sqref>
            </x14:sparkline>
            <x14:sparkline>
              <xm:f>'GF Balance Trends By Program'!D361:J361</xm:f>
              <xm:sqref>K361</xm:sqref>
            </x14:sparkline>
            <x14:sparkline>
              <xm:f>'GF Balance Trends By Program'!D362:J362</xm:f>
              <xm:sqref>K362</xm:sqref>
            </x14:sparkline>
            <x14:sparkline>
              <xm:f>'GF Balance Trends By Program'!D363:J363</xm:f>
              <xm:sqref>K363</xm:sqref>
            </x14:sparkline>
            <x14:sparkline>
              <xm:f>'GF Balance Trends By Program'!D364:J364</xm:f>
              <xm:sqref>K364</xm:sqref>
            </x14:sparkline>
            <x14:sparkline>
              <xm:f>'GF Balance Trends By Program'!D365:J365</xm:f>
              <xm:sqref>K365</xm:sqref>
            </x14:sparkline>
            <x14:sparkline>
              <xm:f>'GF Balance Trends By Program'!D366:J366</xm:f>
              <xm:sqref>K366</xm:sqref>
            </x14:sparkline>
            <x14:sparkline>
              <xm:f>'GF Balance Trends By Program'!D367:J367</xm:f>
              <xm:sqref>K367</xm:sqref>
            </x14:sparkline>
            <x14:sparkline>
              <xm:f>'GF Balance Trends By Program'!D368:J368</xm:f>
              <xm:sqref>K368</xm:sqref>
            </x14:sparkline>
            <x14:sparkline>
              <xm:f>'GF Balance Trends By Program'!D369:J369</xm:f>
              <xm:sqref>K369</xm:sqref>
            </x14:sparkline>
            <x14:sparkline>
              <xm:f>'GF Balance Trends By Program'!D370:J370</xm:f>
              <xm:sqref>K370</xm:sqref>
            </x14:sparkline>
            <x14:sparkline>
              <xm:f>'GF Balance Trends By Program'!D371:J371</xm:f>
              <xm:sqref>K371</xm:sqref>
            </x14:sparkline>
            <x14:sparkline>
              <xm:f>'GF Balance Trends By Program'!D372:J372</xm:f>
              <xm:sqref>K372</xm:sqref>
            </x14:sparkline>
            <x14:sparkline>
              <xm:f>'GF Balance Trends By Program'!D373:J373</xm:f>
              <xm:sqref>K373</xm:sqref>
            </x14:sparkline>
            <x14:sparkline>
              <xm:f>'GF Balance Trends By Program'!D374:J374</xm:f>
              <xm:sqref>K374</xm:sqref>
            </x14:sparkline>
            <x14:sparkline>
              <xm:f>'GF Balance Trends By Program'!D375:J375</xm:f>
              <xm:sqref>K375</xm:sqref>
            </x14:sparkline>
            <x14:sparkline>
              <xm:f>'GF Balance Trends By Program'!D376:J376</xm:f>
              <xm:sqref>K376</xm:sqref>
            </x14:sparkline>
            <x14:sparkline>
              <xm:f>'GF Balance Trends By Program'!D377:J377</xm:f>
              <xm:sqref>K377</xm:sqref>
            </x14:sparkline>
            <x14:sparkline>
              <xm:f>'GF Balance Trends By Program'!D378:J378</xm:f>
              <xm:sqref>K378</xm:sqref>
            </x14:sparkline>
            <x14:sparkline>
              <xm:f>'GF Balance Trends By Program'!D379:J379</xm:f>
              <xm:sqref>K379</xm:sqref>
            </x14:sparkline>
            <x14:sparkline>
              <xm:f>'GF Balance Trends By Program'!D380:J380</xm:f>
              <xm:sqref>K380</xm:sqref>
            </x14:sparkline>
            <x14:sparkline>
              <xm:f>'GF Balance Trends By Program'!D381:J381</xm:f>
              <xm:sqref>K381</xm:sqref>
            </x14:sparkline>
            <x14:sparkline>
              <xm:f>'GF Balance Trends By Program'!D382:J382</xm:f>
              <xm:sqref>K382</xm:sqref>
            </x14:sparkline>
            <x14:sparkline>
              <xm:f>'GF Balance Trends By Program'!D383:J383</xm:f>
              <xm:sqref>K383</xm:sqref>
            </x14:sparkline>
            <x14:sparkline>
              <xm:f>'GF Balance Trends By Program'!D384:J384</xm:f>
              <xm:sqref>K384</xm:sqref>
            </x14:sparkline>
            <x14:sparkline>
              <xm:f>'GF Balance Trends By Program'!D385:J385</xm:f>
              <xm:sqref>K385</xm:sqref>
            </x14:sparkline>
            <x14:sparkline>
              <xm:f>'GF Balance Trends By Program'!D386:J386</xm:f>
              <xm:sqref>K386</xm:sqref>
            </x14:sparkline>
            <x14:sparkline>
              <xm:f>'GF Balance Trends By Program'!D387:J387</xm:f>
              <xm:sqref>K387</xm:sqref>
            </x14:sparkline>
            <x14:sparkline>
              <xm:f>'GF Balance Trends By Program'!D388:J388</xm:f>
              <xm:sqref>K388</xm:sqref>
            </x14:sparkline>
            <x14:sparkline>
              <xm:f>'GF Balance Trends By Program'!D389:J389</xm:f>
              <xm:sqref>K389</xm:sqref>
            </x14:sparkline>
            <x14:sparkline>
              <xm:f>'GF Balance Trends By Program'!D390:J390</xm:f>
              <xm:sqref>K390</xm:sqref>
            </x14:sparkline>
            <x14:sparkline>
              <xm:f>'GF Balance Trends By Program'!D391:J391</xm:f>
              <xm:sqref>K391</xm:sqref>
            </x14:sparkline>
            <x14:sparkline>
              <xm:f>'GF Balance Trends By Program'!D392:J392</xm:f>
              <xm:sqref>K392</xm:sqref>
            </x14:sparkline>
            <x14:sparkline>
              <xm:f>'GF Balance Trends By Program'!D393:J393</xm:f>
              <xm:sqref>K393</xm:sqref>
            </x14:sparkline>
            <x14:sparkline>
              <xm:f>'GF Balance Trends By Program'!D394:J394</xm:f>
              <xm:sqref>K394</xm:sqref>
            </x14:sparkline>
            <x14:sparkline>
              <xm:f>'GF Balance Trends By Program'!D395:J395</xm:f>
              <xm:sqref>K395</xm:sqref>
            </x14:sparkline>
            <x14:sparkline>
              <xm:f>'GF Balance Trends By Program'!D396:J396</xm:f>
              <xm:sqref>K396</xm:sqref>
            </x14:sparkline>
            <x14:sparkline>
              <xm:f>'GF Balance Trends By Program'!D397:J397</xm:f>
              <xm:sqref>K397</xm:sqref>
            </x14:sparkline>
            <x14:sparkline>
              <xm:f>'GF Balance Trends By Program'!D398:J398</xm:f>
              <xm:sqref>K398</xm:sqref>
            </x14:sparkline>
            <x14:sparkline>
              <xm:f>'GF Balance Trends By Program'!D399:J399</xm:f>
              <xm:sqref>K399</xm:sqref>
            </x14:sparkline>
            <x14:sparkline>
              <xm:f>'GF Balance Trends By Program'!D400:J400</xm:f>
              <xm:sqref>K400</xm:sqref>
            </x14:sparkline>
            <x14:sparkline>
              <xm:f>'GF Balance Trends By Program'!D401:J401</xm:f>
              <xm:sqref>K401</xm:sqref>
            </x14:sparkline>
            <x14:sparkline>
              <xm:f>'GF Balance Trends By Program'!D402:J402</xm:f>
              <xm:sqref>K402</xm:sqref>
            </x14:sparkline>
            <x14:sparkline>
              <xm:f>'GF Balance Trends By Program'!D403:J403</xm:f>
              <xm:sqref>K403</xm:sqref>
            </x14:sparkline>
            <x14:sparkline>
              <xm:f>'GF Balance Trends By Program'!D404:J404</xm:f>
              <xm:sqref>K404</xm:sqref>
            </x14:sparkline>
            <x14:sparkline>
              <xm:f>'GF Balance Trends By Program'!D405:J405</xm:f>
              <xm:sqref>K405</xm:sqref>
            </x14:sparkline>
            <x14:sparkline>
              <xm:f>'GF Balance Trends By Program'!D406:J406</xm:f>
              <xm:sqref>K406</xm:sqref>
            </x14:sparkline>
            <x14:sparkline>
              <xm:f>'GF Balance Trends By Program'!D407:J407</xm:f>
              <xm:sqref>K407</xm:sqref>
            </x14:sparkline>
            <x14:sparkline>
              <xm:f>'GF Balance Trends By Program'!D408:J408</xm:f>
              <xm:sqref>K408</xm:sqref>
            </x14:sparkline>
            <x14:sparkline>
              <xm:f>'GF Balance Trends By Program'!D409:J409</xm:f>
              <xm:sqref>K409</xm:sqref>
            </x14:sparkline>
            <x14:sparkline>
              <xm:f>'GF Balance Trends By Program'!D410:J410</xm:f>
              <xm:sqref>K410</xm:sqref>
            </x14:sparkline>
            <x14:sparkline>
              <xm:f>'GF Balance Trends By Program'!D411:J411</xm:f>
              <xm:sqref>K411</xm:sqref>
            </x14:sparkline>
            <x14:sparkline>
              <xm:f>'GF Balance Trends By Program'!D412:J412</xm:f>
              <xm:sqref>K412</xm:sqref>
            </x14:sparkline>
            <x14:sparkline>
              <xm:f>'GF Balance Trends By Program'!D413:J413</xm:f>
              <xm:sqref>K413</xm:sqref>
            </x14:sparkline>
            <x14:sparkline>
              <xm:f>'GF Balance Trends By Program'!D414:J414</xm:f>
              <xm:sqref>K414</xm:sqref>
            </x14:sparkline>
            <x14:sparkline>
              <xm:f>'GF Balance Trends By Program'!D415:J415</xm:f>
              <xm:sqref>K415</xm:sqref>
            </x14:sparkline>
            <x14:sparkline>
              <xm:f>'GF Balance Trends By Program'!D416:J416</xm:f>
              <xm:sqref>K416</xm:sqref>
            </x14:sparkline>
            <x14:sparkline>
              <xm:f>'GF Balance Trends By Program'!D417:J417</xm:f>
              <xm:sqref>K417</xm:sqref>
            </x14:sparkline>
            <x14:sparkline>
              <xm:f>'GF Balance Trends By Program'!D418:J418</xm:f>
              <xm:sqref>K418</xm:sqref>
            </x14:sparkline>
            <x14:sparkline>
              <xm:f>'GF Balance Trends By Program'!D419:J419</xm:f>
              <xm:sqref>K419</xm:sqref>
            </x14:sparkline>
            <x14:sparkline>
              <xm:f>'GF Balance Trends By Program'!D420:J420</xm:f>
              <xm:sqref>K420</xm:sqref>
            </x14:sparkline>
            <x14:sparkline>
              <xm:f>'GF Balance Trends By Program'!D421:J421</xm:f>
              <xm:sqref>K421</xm:sqref>
            </x14:sparkline>
            <x14:sparkline>
              <xm:f>'GF Balance Trends By Program'!D422:J422</xm:f>
              <xm:sqref>K422</xm:sqref>
            </x14:sparkline>
            <x14:sparkline>
              <xm:f>'GF Balance Trends By Program'!D423:J423</xm:f>
              <xm:sqref>K423</xm:sqref>
            </x14:sparkline>
            <x14:sparkline>
              <xm:f>'GF Balance Trends By Program'!D424:J424</xm:f>
              <xm:sqref>K424</xm:sqref>
            </x14:sparkline>
            <x14:sparkline>
              <xm:f>'GF Balance Trends By Program'!D425:J425</xm:f>
              <xm:sqref>K425</xm:sqref>
            </x14:sparkline>
            <x14:sparkline>
              <xm:f>'GF Balance Trends By Program'!D426:J426</xm:f>
              <xm:sqref>K426</xm:sqref>
            </x14:sparkline>
            <x14:sparkline>
              <xm:f>'GF Balance Trends By Program'!D427:J427</xm:f>
              <xm:sqref>K427</xm:sqref>
            </x14:sparkline>
            <x14:sparkline>
              <xm:f>'GF Balance Trends By Program'!D428:J428</xm:f>
              <xm:sqref>K428</xm:sqref>
            </x14:sparkline>
            <x14:sparkline>
              <xm:f>'GF Balance Trends By Program'!D429:J429</xm:f>
              <xm:sqref>K429</xm:sqref>
            </x14:sparkline>
            <x14:sparkline>
              <xm:f>'GF Balance Trends By Program'!D430:J430</xm:f>
              <xm:sqref>K430</xm:sqref>
            </x14:sparkline>
            <x14:sparkline>
              <xm:f>'GF Balance Trends By Program'!D431:J431</xm:f>
              <xm:sqref>K431</xm:sqref>
            </x14:sparkline>
            <x14:sparkline>
              <xm:f>'GF Balance Trends By Program'!D432:J432</xm:f>
              <xm:sqref>K432</xm:sqref>
            </x14:sparkline>
            <x14:sparkline>
              <xm:f>'GF Balance Trends By Program'!D433:J433</xm:f>
              <xm:sqref>K433</xm:sqref>
            </x14:sparkline>
            <x14:sparkline>
              <xm:f>'GF Balance Trends By Program'!D434:J434</xm:f>
              <xm:sqref>K434</xm:sqref>
            </x14:sparkline>
            <x14:sparkline>
              <xm:f>'GF Balance Trends By Program'!D435:J435</xm:f>
              <xm:sqref>K435</xm:sqref>
            </x14:sparkline>
            <x14:sparkline>
              <xm:f>'GF Balance Trends By Program'!D436:J436</xm:f>
              <xm:sqref>K436</xm:sqref>
            </x14:sparkline>
            <x14:sparkline>
              <xm:f>'GF Balance Trends By Program'!D437:J437</xm:f>
              <xm:sqref>K437</xm:sqref>
            </x14:sparkline>
            <x14:sparkline>
              <xm:f>'GF Balance Trends By Program'!D438:J438</xm:f>
              <xm:sqref>K438</xm:sqref>
            </x14:sparkline>
            <x14:sparkline>
              <xm:f>'GF Balance Trends By Program'!D439:J439</xm:f>
              <xm:sqref>K439</xm:sqref>
            </x14:sparkline>
            <x14:sparkline>
              <xm:f>'GF Balance Trends By Program'!D440:J440</xm:f>
              <xm:sqref>K440</xm:sqref>
            </x14:sparkline>
            <x14:sparkline>
              <xm:f>'GF Balance Trends By Program'!D441:J441</xm:f>
              <xm:sqref>K441</xm:sqref>
            </x14:sparkline>
            <x14:sparkline>
              <xm:f>'GF Balance Trends By Program'!D442:J442</xm:f>
              <xm:sqref>K442</xm:sqref>
            </x14:sparkline>
            <x14:sparkline>
              <xm:f>'GF Balance Trends By Program'!D443:J443</xm:f>
              <xm:sqref>K443</xm:sqref>
            </x14:sparkline>
            <x14:sparkline>
              <xm:f>'GF Balance Trends By Program'!D444:J444</xm:f>
              <xm:sqref>K444</xm:sqref>
            </x14:sparkline>
            <x14:sparkline>
              <xm:f>'GF Balance Trends By Program'!D445:J445</xm:f>
              <xm:sqref>K445</xm:sqref>
            </x14:sparkline>
            <x14:sparkline>
              <xm:f>'GF Balance Trends By Program'!D446:J446</xm:f>
              <xm:sqref>K446</xm:sqref>
            </x14:sparkline>
            <x14:sparkline>
              <xm:f>'GF Balance Trends By Program'!D447:J447</xm:f>
              <xm:sqref>K447</xm:sqref>
            </x14:sparkline>
            <x14:sparkline>
              <xm:f>'GF Balance Trends By Program'!D448:J448</xm:f>
              <xm:sqref>K448</xm:sqref>
            </x14:sparkline>
            <x14:sparkline>
              <xm:f>'GF Balance Trends By Program'!D449:J449</xm:f>
              <xm:sqref>K449</xm:sqref>
            </x14:sparkline>
            <x14:sparkline>
              <xm:f>'GF Balance Trends By Program'!D450:J450</xm:f>
              <xm:sqref>K450</xm:sqref>
            </x14:sparkline>
            <x14:sparkline>
              <xm:f>'GF Balance Trends By Program'!D451:J451</xm:f>
              <xm:sqref>K451</xm:sqref>
            </x14:sparkline>
            <x14:sparkline>
              <xm:f>'GF Balance Trends By Program'!D452:J452</xm:f>
              <xm:sqref>K452</xm:sqref>
            </x14:sparkline>
            <x14:sparkline>
              <xm:f>'GF Balance Trends By Program'!D453:J453</xm:f>
              <xm:sqref>K453</xm:sqref>
            </x14:sparkline>
            <x14:sparkline>
              <xm:f>'GF Balance Trends By Program'!D454:J454</xm:f>
              <xm:sqref>K454</xm:sqref>
            </x14:sparkline>
            <x14:sparkline>
              <xm:f>'GF Balance Trends By Program'!D455:J455</xm:f>
              <xm:sqref>K455</xm:sqref>
            </x14:sparkline>
            <x14:sparkline>
              <xm:f>'GF Balance Trends By Program'!D456:J456</xm:f>
              <xm:sqref>K456</xm:sqref>
            </x14:sparkline>
            <x14:sparkline>
              <xm:f>'GF Balance Trends By Program'!D457:J457</xm:f>
              <xm:sqref>K457</xm:sqref>
            </x14:sparkline>
            <x14:sparkline>
              <xm:f>'GF Balance Trends By Program'!D458:J458</xm:f>
              <xm:sqref>K458</xm:sqref>
            </x14:sparkline>
            <x14:sparkline>
              <xm:f>'GF Balance Trends By Program'!D459:J459</xm:f>
              <xm:sqref>K459</xm:sqref>
            </x14:sparkline>
            <x14:sparkline>
              <xm:f>'GF Balance Trends By Program'!D460:J460</xm:f>
              <xm:sqref>K460</xm:sqref>
            </x14:sparkline>
            <x14:sparkline>
              <xm:f>'GF Balance Trends By Program'!D461:J461</xm:f>
              <xm:sqref>K461</xm:sqref>
            </x14:sparkline>
            <x14:sparkline>
              <xm:f>'GF Balance Trends By Program'!D462:J462</xm:f>
              <xm:sqref>K462</xm:sqref>
            </x14:sparkline>
            <x14:sparkline>
              <xm:f>'GF Balance Trends By Program'!D463:J463</xm:f>
              <xm:sqref>K463</xm:sqref>
            </x14:sparkline>
            <x14:sparkline>
              <xm:f>'GF Balance Trends By Program'!D464:J464</xm:f>
              <xm:sqref>K464</xm:sqref>
            </x14:sparkline>
            <x14:sparkline>
              <xm:f>'GF Balance Trends By Program'!D465:J465</xm:f>
              <xm:sqref>K465</xm:sqref>
            </x14:sparkline>
            <x14:sparkline>
              <xm:f>'GF Balance Trends By Program'!D466:J466</xm:f>
              <xm:sqref>K466</xm:sqref>
            </x14:sparkline>
            <x14:sparkline>
              <xm:f>'GF Balance Trends By Program'!D467:J467</xm:f>
              <xm:sqref>K467</xm:sqref>
            </x14:sparkline>
            <x14:sparkline>
              <xm:f>'GF Balance Trends By Program'!D468:J468</xm:f>
              <xm:sqref>K468</xm:sqref>
            </x14:sparkline>
            <x14:sparkline>
              <xm:f>'GF Balance Trends By Program'!D469:J469</xm:f>
              <xm:sqref>K469</xm:sqref>
            </x14:sparkline>
            <x14:sparkline>
              <xm:f>'GF Balance Trends By Program'!D470:J470</xm:f>
              <xm:sqref>K470</xm:sqref>
            </x14:sparkline>
            <x14:sparkline>
              <xm:f>'GF Balance Trends By Program'!D471:J471</xm:f>
              <xm:sqref>K471</xm:sqref>
            </x14:sparkline>
            <x14:sparkline>
              <xm:f>'GF Balance Trends By Program'!D472:J472</xm:f>
              <xm:sqref>K472</xm:sqref>
            </x14:sparkline>
            <x14:sparkline>
              <xm:f>'GF Balance Trends By Program'!D473:J473</xm:f>
              <xm:sqref>K473</xm:sqref>
            </x14:sparkline>
            <x14:sparkline>
              <xm:f>'GF Balance Trends By Program'!D474:J474</xm:f>
              <xm:sqref>K474</xm:sqref>
            </x14:sparkline>
            <x14:sparkline>
              <xm:f>'GF Balance Trends By Program'!D475:J475</xm:f>
              <xm:sqref>K475</xm:sqref>
            </x14:sparkline>
            <x14:sparkline>
              <xm:f>'GF Balance Trends By Program'!D476:J476</xm:f>
              <xm:sqref>K476</xm:sqref>
            </x14:sparkline>
            <x14:sparkline>
              <xm:f>'GF Balance Trends By Program'!D477:J477</xm:f>
              <xm:sqref>K477</xm:sqref>
            </x14:sparkline>
            <x14:sparkline>
              <xm:f>'GF Balance Trends By Program'!D478:J478</xm:f>
              <xm:sqref>K478</xm:sqref>
            </x14:sparkline>
            <x14:sparkline>
              <xm:f>'GF Balance Trends By Program'!D479:J479</xm:f>
              <xm:sqref>K479</xm:sqref>
            </x14:sparkline>
            <x14:sparkline>
              <xm:f>'GF Balance Trends By Program'!D480:J480</xm:f>
              <xm:sqref>K480</xm:sqref>
            </x14:sparkline>
            <x14:sparkline>
              <xm:f>'GF Balance Trends By Program'!D481:J481</xm:f>
              <xm:sqref>K481</xm:sqref>
            </x14:sparkline>
            <x14:sparkline>
              <xm:f>'GF Balance Trends By Program'!D482:J482</xm:f>
              <xm:sqref>K482</xm:sqref>
            </x14:sparkline>
            <x14:sparkline>
              <xm:f>'GF Balance Trends By Program'!D483:J483</xm:f>
              <xm:sqref>K483</xm:sqref>
            </x14:sparkline>
            <x14:sparkline>
              <xm:f>'GF Balance Trends By Program'!D484:J484</xm:f>
              <xm:sqref>K484</xm:sqref>
            </x14:sparkline>
            <x14:sparkline>
              <xm:f>'GF Balance Trends By Program'!D485:J485</xm:f>
              <xm:sqref>K485</xm:sqref>
            </x14:sparkline>
            <x14:sparkline>
              <xm:f>'GF Balance Trends By Program'!D486:J486</xm:f>
              <xm:sqref>K486</xm:sqref>
            </x14:sparkline>
            <x14:sparkline>
              <xm:f>'GF Balance Trends By Program'!D487:J487</xm:f>
              <xm:sqref>K487</xm:sqref>
            </x14:sparkline>
            <x14:sparkline>
              <xm:f>'GF Balance Trends By Program'!D488:J488</xm:f>
              <xm:sqref>K488</xm:sqref>
            </x14:sparkline>
            <x14:sparkline>
              <xm:f>'GF Balance Trends By Program'!D489:J489</xm:f>
              <xm:sqref>K489</xm:sqref>
            </x14:sparkline>
            <x14:sparkline>
              <xm:f>'GF Balance Trends By Program'!D490:J490</xm:f>
              <xm:sqref>K490</xm:sqref>
            </x14:sparkline>
            <x14:sparkline>
              <xm:f>'GF Balance Trends By Program'!D491:J491</xm:f>
              <xm:sqref>K491</xm:sqref>
            </x14:sparkline>
            <x14:sparkline>
              <xm:f>'GF Balance Trends By Program'!D492:J492</xm:f>
              <xm:sqref>K492</xm:sqref>
            </x14:sparkline>
            <x14:sparkline>
              <xm:f>'GF Balance Trends By Program'!D493:J493</xm:f>
              <xm:sqref>K493</xm:sqref>
            </x14:sparkline>
            <x14:sparkline>
              <xm:f>'GF Balance Trends By Program'!D494:J494</xm:f>
              <xm:sqref>K494</xm:sqref>
            </x14:sparkline>
            <x14:sparkline>
              <xm:f>'GF Balance Trends By Program'!D495:J495</xm:f>
              <xm:sqref>K495</xm:sqref>
            </x14:sparkline>
            <x14:sparkline>
              <xm:f>'GF Balance Trends By Program'!D496:J496</xm:f>
              <xm:sqref>K496</xm:sqref>
            </x14:sparkline>
            <x14:sparkline>
              <xm:f>'GF Balance Trends By Program'!D497:J497</xm:f>
              <xm:sqref>K497</xm:sqref>
            </x14:sparkline>
            <x14:sparkline>
              <xm:f>'GF Balance Trends By Program'!D498:J498</xm:f>
              <xm:sqref>K498</xm:sqref>
            </x14:sparkline>
            <x14:sparkline>
              <xm:f>'GF Balance Trends By Program'!D499:J499</xm:f>
              <xm:sqref>K499</xm:sqref>
            </x14:sparkline>
            <x14:sparkline>
              <xm:f>'GF Balance Trends By Program'!D500:J500</xm:f>
              <xm:sqref>K500</xm:sqref>
            </x14:sparkline>
            <x14:sparkline>
              <xm:f>'GF Balance Trends By Program'!D501:J501</xm:f>
              <xm:sqref>K501</xm:sqref>
            </x14:sparkline>
            <x14:sparkline>
              <xm:f>'GF Balance Trends By Program'!D502:J502</xm:f>
              <xm:sqref>K502</xm:sqref>
            </x14:sparkline>
            <x14:sparkline>
              <xm:f>'GF Balance Trends By Program'!D503:J503</xm:f>
              <xm:sqref>K503</xm:sqref>
            </x14:sparkline>
            <x14:sparkline>
              <xm:f>'GF Balance Trends By Program'!D504:J504</xm:f>
              <xm:sqref>K504</xm:sqref>
            </x14:sparkline>
            <x14:sparkline>
              <xm:f>'GF Balance Trends By Program'!D505:J505</xm:f>
              <xm:sqref>K505</xm:sqref>
            </x14:sparkline>
            <x14:sparkline>
              <xm:f>'GF Balance Trends By Program'!D506:J506</xm:f>
              <xm:sqref>K506</xm:sqref>
            </x14:sparkline>
            <x14:sparkline>
              <xm:f>'GF Balance Trends By Program'!D507:J507</xm:f>
              <xm:sqref>K507</xm:sqref>
            </x14:sparkline>
            <x14:sparkline>
              <xm:f>'GF Balance Trends By Program'!D508:J508</xm:f>
              <xm:sqref>K508</xm:sqref>
            </x14:sparkline>
            <x14:sparkline>
              <xm:f>'GF Balance Trends By Program'!D509:J509</xm:f>
              <xm:sqref>K509</xm:sqref>
            </x14:sparkline>
            <x14:sparkline>
              <xm:f>'GF Balance Trends By Program'!D510:J510</xm:f>
              <xm:sqref>K510</xm:sqref>
            </x14:sparkline>
            <x14:sparkline>
              <xm:f>'GF Balance Trends By Program'!D511:J511</xm:f>
              <xm:sqref>K511</xm:sqref>
            </x14:sparkline>
            <x14:sparkline>
              <xm:f>'GF Balance Trends By Program'!D512:J512</xm:f>
              <xm:sqref>K512</xm:sqref>
            </x14:sparkline>
            <x14:sparkline>
              <xm:f>'GF Balance Trends By Program'!D513:J513</xm:f>
              <xm:sqref>K513</xm:sqref>
            </x14:sparkline>
            <x14:sparkline>
              <xm:f>'GF Balance Trends By Program'!D514:J514</xm:f>
              <xm:sqref>K514</xm:sqref>
            </x14:sparkline>
            <x14:sparkline>
              <xm:f>'GF Balance Trends By Program'!D515:J515</xm:f>
              <xm:sqref>K515</xm:sqref>
            </x14:sparkline>
            <x14:sparkline>
              <xm:f>'GF Balance Trends By Program'!D516:J516</xm:f>
              <xm:sqref>K516</xm:sqref>
            </x14:sparkline>
            <x14:sparkline>
              <xm:f>'GF Balance Trends By Program'!D517:J517</xm:f>
              <xm:sqref>K517</xm:sqref>
            </x14:sparkline>
            <x14:sparkline>
              <xm:f>'GF Balance Trends By Program'!D518:J518</xm:f>
              <xm:sqref>K518</xm:sqref>
            </x14:sparkline>
            <x14:sparkline>
              <xm:f>'GF Balance Trends By Program'!D519:J519</xm:f>
              <xm:sqref>K519</xm:sqref>
            </x14:sparkline>
            <x14:sparkline>
              <xm:f>'GF Balance Trends By Program'!D520:J520</xm:f>
              <xm:sqref>K520</xm:sqref>
            </x14:sparkline>
            <x14:sparkline>
              <xm:f>'GF Balance Trends By Program'!D521:J521</xm:f>
              <xm:sqref>K521</xm:sqref>
            </x14:sparkline>
            <x14:sparkline>
              <xm:f>'GF Balance Trends By Program'!D522:J522</xm:f>
              <xm:sqref>K522</xm:sqref>
            </x14:sparkline>
            <x14:sparkline>
              <xm:f>'GF Balance Trends By Program'!D523:J523</xm:f>
              <xm:sqref>K523</xm:sqref>
            </x14:sparkline>
            <x14:sparkline>
              <xm:f>'GF Balance Trends By Program'!D524:J524</xm:f>
              <xm:sqref>K524</xm:sqref>
            </x14:sparkline>
            <x14:sparkline>
              <xm:f>'GF Balance Trends By Program'!D525:J525</xm:f>
              <xm:sqref>K525</xm:sqref>
            </x14:sparkline>
            <x14:sparkline>
              <xm:f>'GF Balance Trends By Program'!D526:J526</xm:f>
              <xm:sqref>K526</xm:sqref>
            </x14:sparkline>
            <x14:sparkline>
              <xm:f>'GF Balance Trends By Program'!D527:J527</xm:f>
              <xm:sqref>K527</xm:sqref>
            </x14:sparkline>
            <x14:sparkline>
              <xm:f>'GF Balance Trends By Program'!D528:J528</xm:f>
              <xm:sqref>K528</xm:sqref>
            </x14:sparkline>
            <x14:sparkline>
              <xm:f>'GF Balance Trends By Program'!D529:J529</xm:f>
              <xm:sqref>K529</xm:sqref>
            </x14:sparkline>
            <x14:sparkline>
              <xm:f>'GF Balance Trends By Program'!D530:J530</xm:f>
              <xm:sqref>K530</xm:sqref>
            </x14:sparkline>
            <x14:sparkline>
              <xm:f>'GF Balance Trends By Program'!D531:J531</xm:f>
              <xm:sqref>K531</xm:sqref>
            </x14:sparkline>
            <x14:sparkline>
              <xm:f>'GF Balance Trends By Program'!D532:J532</xm:f>
              <xm:sqref>K532</xm:sqref>
            </x14:sparkline>
            <x14:sparkline>
              <xm:f>'GF Balance Trends By Program'!D533:J533</xm:f>
              <xm:sqref>K533</xm:sqref>
            </x14:sparkline>
            <x14:sparkline>
              <xm:f>'GF Balance Trends By Program'!D534:J534</xm:f>
              <xm:sqref>K534</xm:sqref>
            </x14:sparkline>
            <x14:sparkline>
              <xm:f>'GF Balance Trends By Program'!D535:J535</xm:f>
              <xm:sqref>K535</xm:sqref>
            </x14:sparkline>
            <x14:sparkline>
              <xm:f>'GF Balance Trends By Program'!D536:J536</xm:f>
              <xm:sqref>K536</xm:sqref>
            </x14:sparkline>
            <x14:sparkline>
              <xm:f>'GF Balance Trends By Program'!D537:J537</xm:f>
              <xm:sqref>K537</xm:sqref>
            </x14:sparkline>
            <x14:sparkline>
              <xm:f>'GF Balance Trends By Program'!D538:J538</xm:f>
              <xm:sqref>K538</xm:sqref>
            </x14:sparkline>
            <x14:sparkline>
              <xm:f>'GF Balance Trends By Program'!D539:J539</xm:f>
              <xm:sqref>K539</xm:sqref>
            </x14:sparkline>
            <x14:sparkline>
              <xm:f>'GF Balance Trends By Program'!D540:J540</xm:f>
              <xm:sqref>K540</xm:sqref>
            </x14:sparkline>
            <x14:sparkline>
              <xm:f>'GF Balance Trends By Program'!D541:J541</xm:f>
              <xm:sqref>K541</xm:sqref>
            </x14:sparkline>
            <x14:sparkline>
              <xm:f>'GF Balance Trends By Program'!D542:J542</xm:f>
              <xm:sqref>K542</xm:sqref>
            </x14:sparkline>
            <x14:sparkline>
              <xm:f>'GF Balance Trends By Program'!D543:J543</xm:f>
              <xm:sqref>K543</xm:sqref>
            </x14:sparkline>
            <x14:sparkline>
              <xm:f>'GF Balance Trends By Program'!D544:J544</xm:f>
              <xm:sqref>K544</xm:sqref>
            </x14:sparkline>
            <x14:sparkline>
              <xm:f>'GF Balance Trends By Program'!D545:J545</xm:f>
              <xm:sqref>K545</xm:sqref>
            </x14:sparkline>
            <x14:sparkline>
              <xm:f>'GF Balance Trends By Program'!D546:J546</xm:f>
              <xm:sqref>K546</xm:sqref>
            </x14:sparkline>
            <x14:sparkline>
              <xm:f>'GF Balance Trends By Program'!D547:J547</xm:f>
              <xm:sqref>K547</xm:sqref>
            </x14:sparkline>
            <x14:sparkline>
              <xm:f>'GF Balance Trends By Program'!D548:J548</xm:f>
              <xm:sqref>K548</xm:sqref>
            </x14:sparkline>
            <x14:sparkline>
              <xm:f>'GF Balance Trends By Program'!D549:J549</xm:f>
              <xm:sqref>K549</xm:sqref>
            </x14:sparkline>
            <x14:sparkline>
              <xm:f>'GF Balance Trends By Program'!D550:J550</xm:f>
              <xm:sqref>K550</xm:sqref>
            </x14:sparkline>
            <x14:sparkline>
              <xm:f>'GF Balance Trends By Program'!D551:J551</xm:f>
              <xm:sqref>K551</xm:sqref>
            </x14:sparkline>
            <x14:sparkline>
              <xm:f>'GF Balance Trends By Program'!D552:J552</xm:f>
              <xm:sqref>K552</xm:sqref>
            </x14:sparkline>
            <x14:sparkline>
              <xm:f>'GF Balance Trends By Program'!D553:J553</xm:f>
              <xm:sqref>K553</xm:sqref>
            </x14:sparkline>
            <x14:sparkline>
              <xm:f>'GF Balance Trends By Program'!D554:J554</xm:f>
              <xm:sqref>K554</xm:sqref>
            </x14:sparkline>
            <x14:sparkline>
              <xm:f>'GF Balance Trends By Program'!D555:J555</xm:f>
              <xm:sqref>K555</xm:sqref>
            </x14:sparkline>
            <x14:sparkline>
              <xm:f>'GF Balance Trends By Program'!D556:J556</xm:f>
              <xm:sqref>K556</xm:sqref>
            </x14:sparkline>
            <x14:sparkline>
              <xm:f>'GF Balance Trends By Program'!D557:J557</xm:f>
              <xm:sqref>K557</xm:sqref>
            </x14:sparkline>
            <x14:sparkline>
              <xm:f>'GF Balance Trends By Program'!D558:J558</xm:f>
              <xm:sqref>K558</xm:sqref>
            </x14:sparkline>
            <x14:sparkline>
              <xm:f>'GF Balance Trends By Program'!D559:J559</xm:f>
              <xm:sqref>K559</xm:sqref>
            </x14:sparkline>
            <x14:sparkline>
              <xm:f>'GF Balance Trends By Program'!D560:J560</xm:f>
              <xm:sqref>K560</xm:sqref>
            </x14:sparkline>
            <x14:sparkline>
              <xm:f>'GF Balance Trends By Program'!D561:J561</xm:f>
              <xm:sqref>K561</xm:sqref>
            </x14:sparkline>
            <x14:sparkline>
              <xm:f>'GF Balance Trends By Program'!D562:J562</xm:f>
              <xm:sqref>K562</xm:sqref>
            </x14:sparkline>
            <x14:sparkline>
              <xm:f>'GF Balance Trends By Program'!D563:J563</xm:f>
              <xm:sqref>K563</xm:sqref>
            </x14:sparkline>
            <x14:sparkline>
              <xm:f>'GF Balance Trends By Program'!D564:J564</xm:f>
              <xm:sqref>K564</xm:sqref>
            </x14:sparkline>
            <x14:sparkline>
              <xm:f>'GF Balance Trends By Program'!D565:J565</xm:f>
              <xm:sqref>K565</xm:sqref>
            </x14:sparkline>
            <x14:sparkline>
              <xm:f>'GF Balance Trends By Program'!D566:J566</xm:f>
              <xm:sqref>K566</xm:sqref>
            </x14:sparkline>
            <x14:sparkline>
              <xm:f>'GF Balance Trends By Program'!D567:J567</xm:f>
              <xm:sqref>K567</xm:sqref>
            </x14:sparkline>
            <x14:sparkline>
              <xm:f>'GF Balance Trends By Program'!D568:J568</xm:f>
              <xm:sqref>K568</xm:sqref>
            </x14:sparkline>
            <x14:sparkline>
              <xm:f>'GF Balance Trends By Program'!D569:J569</xm:f>
              <xm:sqref>K569</xm:sqref>
            </x14:sparkline>
            <x14:sparkline>
              <xm:f>'GF Balance Trends By Program'!D570:J570</xm:f>
              <xm:sqref>K570</xm:sqref>
            </x14:sparkline>
            <x14:sparkline>
              <xm:f>'GF Balance Trends By Program'!D571:J571</xm:f>
              <xm:sqref>K571</xm:sqref>
            </x14:sparkline>
            <x14:sparkline>
              <xm:f>'GF Balance Trends By Program'!D572:J572</xm:f>
              <xm:sqref>K572</xm:sqref>
            </x14:sparkline>
            <x14:sparkline>
              <xm:f>'GF Balance Trends By Program'!D573:J573</xm:f>
              <xm:sqref>K573</xm:sqref>
            </x14:sparkline>
            <x14:sparkline>
              <xm:f>'GF Balance Trends By Program'!D574:J574</xm:f>
              <xm:sqref>K574</xm:sqref>
            </x14:sparkline>
            <x14:sparkline>
              <xm:f>'GF Balance Trends By Program'!D575:J575</xm:f>
              <xm:sqref>K575</xm:sqref>
            </x14:sparkline>
            <x14:sparkline>
              <xm:f>'GF Balance Trends By Program'!D576:J576</xm:f>
              <xm:sqref>K576</xm:sqref>
            </x14:sparkline>
            <x14:sparkline>
              <xm:f>'GF Balance Trends By Program'!D577:J577</xm:f>
              <xm:sqref>K577</xm:sqref>
            </x14:sparkline>
            <x14:sparkline>
              <xm:f>'GF Balance Trends By Program'!D578:J578</xm:f>
              <xm:sqref>K578</xm:sqref>
            </x14:sparkline>
            <x14:sparkline>
              <xm:f>'GF Balance Trends By Program'!D579:J579</xm:f>
              <xm:sqref>K579</xm:sqref>
            </x14:sparkline>
            <x14:sparkline>
              <xm:f>'GF Balance Trends By Program'!D580:J580</xm:f>
              <xm:sqref>K580</xm:sqref>
            </x14:sparkline>
            <x14:sparkline>
              <xm:f>'GF Balance Trends By Program'!D581:J581</xm:f>
              <xm:sqref>K581</xm:sqref>
            </x14:sparkline>
            <x14:sparkline>
              <xm:f>'GF Balance Trends By Program'!D582:J582</xm:f>
              <xm:sqref>K582</xm:sqref>
            </x14:sparkline>
            <x14:sparkline>
              <xm:f>'GF Balance Trends By Program'!D583:J583</xm:f>
              <xm:sqref>K583</xm:sqref>
            </x14:sparkline>
            <x14:sparkline>
              <xm:f>'GF Balance Trends By Program'!D584:J584</xm:f>
              <xm:sqref>K584</xm:sqref>
            </x14:sparkline>
            <x14:sparkline>
              <xm:f>'GF Balance Trends By Program'!D585:J585</xm:f>
              <xm:sqref>K585</xm:sqref>
            </x14:sparkline>
            <x14:sparkline>
              <xm:f>'GF Balance Trends By Program'!D586:J586</xm:f>
              <xm:sqref>K586</xm:sqref>
            </x14:sparkline>
            <x14:sparkline>
              <xm:f>'GF Balance Trends By Program'!D587:J587</xm:f>
              <xm:sqref>K587</xm:sqref>
            </x14:sparkline>
            <x14:sparkline>
              <xm:f>'GF Balance Trends By Program'!D588:J588</xm:f>
              <xm:sqref>K588</xm:sqref>
            </x14:sparkline>
            <x14:sparkline>
              <xm:f>'GF Balance Trends By Program'!D589:J589</xm:f>
              <xm:sqref>K589</xm:sqref>
            </x14:sparkline>
            <x14:sparkline>
              <xm:f>'GF Balance Trends By Program'!D590:J590</xm:f>
              <xm:sqref>K590</xm:sqref>
            </x14:sparkline>
            <x14:sparkline>
              <xm:f>'GF Balance Trends By Program'!D591:J591</xm:f>
              <xm:sqref>K591</xm:sqref>
            </x14:sparkline>
            <x14:sparkline>
              <xm:f>'GF Balance Trends By Program'!D592:J592</xm:f>
              <xm:sqref>K592</xm:sqref>
            </x14:sparkline>
            <x14:sparkline>
              <xm:f>'GF Balance Trends By Program'!D593:J593</xm:f>
              <xm:sqref>K593</xm:sqref>
            </x14:sparkline>
            <x14:sparkline>
              <xm:f>'GF Balance Trends By Program'!D594:J594</xm:f>
              <xm:sqref>K594</xm:sqref>
            </x14:sparkline>
            <x14:sparkline>
              <xm:f>'GF Balance Trends By Program'!D595:J595</xm:f>
              <xm:sqref>K595</xm:sqref>
            </x14:sparkline>
            <x14:sparkline>
              <xm:f>'GF Balance Trends By Program'!D596:J596</xm:f>
              <xm:sqref>K596</xm:sqref>
            </x14:sparkline>
            <x14:sparkline>
              <xm:f>'GF Balance Trends By Program'!D597:J597</xm:f>
              <xm:sqref>K597</xm:sqref>
            </x14:sparkline>
            <x14:sparkline>
              <xm:f>'GF Balance Trends By Program'!D598:J598</xm:f>
              <xm:sqref>K598</xm:sqref>
            </x14:sparkline>
            <x14:sparkline>
              <xm:f>'GF Balance Trends By Program'!D599:J599</xm:f>
              <xm:sqref>K599</xm:sqref>
            </x14:sparkline>
            <x14:sparkline>
              <xm:f>'GF Balance Trends By Program'!D600:J600</xm:f>
              <xm:sqref>K600</xm:sqref>
            </x14:sparkline>
            <x14:sparkline>
              <xm:f>'GF Balance Trends By Program'!D601:J601</xm:f>
              <xm:sqref>K601</xm:sqref>
            </x14:sparkline>
            <x14:sparkline>
              <xm:f>'GF Balance Trends By Program'!D602:J602</xm:f>
              <xm:sqref>K602</xm:sqref>
            </x14:sparkline>
            <x14:sparkline>
              <xm:f>'GF Balance Trends By Program'!D603:J603</xm:f>
              <xm:sqref>K603</xm:sqref>
            </x14:sparkline>
            <x14:sparkline>
              <xm:f>'GF Balance Trends By Program'!D604:J604</xm:f>
              <xm:sqref>K604</xm:sqref>
            </x14:sparkline>
            <x14:sparkline>
              <xm:f>'GF Balance Trends By Program'!D605:J605</xm:f>
              <xm:sqref>K605</xm:sqref>
            </x14:sparkline>
            <x14:sparkline>
              <xm:f>'GF Balance Trends By Program'!D606:J606</xm:f>
              <xm:sqref>K606</xm:sqref>
            </x14:sparkline>
            <x14:sparkline>
              <xm:f>'GF Balance Trends By Program'!D607:J607</xm:f>
              <xm:sqref>K607</xm:sqref>
            </x14:sparkline>
            <x14:sparkline>
              <xm:f>'GF Balance Trends By Program'!D608:J608</xm:f>
              <xm:sqref>K608</xm:sqref>
            </x14:sparkline>
            <x14:sparkline>
              <xm:f>'GF Balance Trends By Program'!D609:J609</xm:f>
              <xm:sqref>K609</xm:sqref>
            </x14:sparkline>
            <x14:sparkline>
              <xm:f>'GF Balance Trends By Program'!D610:J610</xm:f>
              <xm:sqref>K610</xm:sqref>
            </x14:sparkline>
            <x14:sparkline>
              <xm:f>'GF Balance Trends By Program'!D611:J611</xm:f>
              <xm:sqref>K611</xm:sqref>
            </x14:sparkline>
            <x14:sparkline>
              <xm:f>'GF Balance Trends By Program'!D612:J612</xm:f>
              <xm:sqref>K612</xm:sqref>
            </x14:sparkline>
            <x14:sparkline>
              <xm:f>'GF Balance Trends By Program'!D613:J613</xm:f>
              <xm:sqref>K613</xm:sqref>
            </x14:sparkline>
            <x14:sparkline>
              <xm:f>'GF Balance Trends By Program'!D614:J614</xm:f>
              <xm:sqref>K614</xm:sqref>
            </x14:sparkline>
            <x14:sparkline>
              <xm:f>'GF Balance Trends By Program'!D615:J615</xm:f>
              <xm:sqref>K615</xm:sqref>
            </x14:sparkline>
            <x14:sparkline>
              <xm:f>'GF Balance Trends By Program'!D616:J616</xm:f>
              <xm:sqref>K616</xm:sqref>
            </x14:sparkline>
            <x14:sparkline>
              <xm:f>'GF Balance Trends By Program'!D617:J617</xm:f>
              <xm:sqref>K617</xm:sqref>
            </x14:sparkline>
            <x14:sparkline>
              <xm:f>'GF Balance Trends By Program'!D618:J618</xm:f>
              <xm:sqref>K618</xm:sqref>
            </x14:sparkline>
            <x14:sparkline>
              <xm:f>'GF Balance Trends By Program'!D619:J619</xm:f>
              <xm:sqref>K619</xm:sqref>
            </x14:sparkline>
            <x14:sparkline>
              <xm:f>'GF Balance Trends By Program'!D620:J620</xm:f>
              <xm:sqref>K620</xm:sqref>
            </x14:sparkline>
            <x14:sparkline>
              <xm:f>'GF Balance Trends By Program'!D621:J621</xm:f>
              <xm:sqref>K621</xm:sqref>
            </x14:sparkline>
            <x14:sparkline>
              <xm:f>'GF Balance Trends By Program'!D622:J622</xm:f>
              <xm:sqref>K622</xm:sqref>
            </x14:sparkline>
            <x14:sparkline>
              <xm:f>'GF Balance Trends By Program'!D623:J623</xm:f>
              <xm:sqref>K623</xm:sqref>
            </x14:sparkline>
            <x14:sparkline>
              <xm:f>'GF Balance Trends By Program'!D624:J624</xm:f>
              <xm:sqref>K624</xm:sqref>
            </x14:sparkline>
            <x14:sparkline>
              <xm:f>'GF Balance Trends By Program'!D625:J625</xm:f>
              <xm:sqref>K625</xm:sqref>
            </x14:sparkline>
            <x14:sparkline>
              <xm:f>'GF Balance Trends By Program'!D626:J626</xm:f>
              <xm:sqref>K626</xm:sqref>
            </x14:sparkline>
            <x14:sparkline>
              <xm:f>'GF Balance Trends By Program'!D627:J627</xm:f>
              <xm:sqref>K627</xm:sqref>
            </x14:sparkline>
            <x14:sparkline>
              <xm:f>'GF Balance Trends By Program'!D628:J628</xm:f>
              <xm:sqref>K628</xm:sqref>
            </x14:sparkline>
            <x14:sparkline>
              <xm:f>'GF Balance Trends By Program'!D629:J629</xm:f>
              <xm:sqref>K629</xm:sqref>
            </x14:sparkline>
            <x14:sparkline>
              <xm:f>'GF Balance Trends By Program'!D630:J630</xm:f>
              <xm:sqref>K630</xm:sqref>
            </x14:sparkline>
            <x14:sparkline>
              <xm:f>'GF Balance Trends By Program'!D631:J631</xm:f>
              <xm:sqref>K631</xm:sqref>
            </x14:sparkline>
            <x14:sparkline>
              <xm:f>'GF Balance Trends By Program'!D632:J632</xm:f>
              <xm:sqref>K632</xm:sqref>
            </x14:sparkline>
            <x14:sparkline>
              <xm:f>'GF Balance Trends By Program'!D633:J633</xm:f>
              <xm:sqref>K633</xm:sqref>
            </x14:sparkline>
            <x14:sparkline>
              <xm:f>'GF Balance Trends By Program'!D634:J634</xm:f>
              <xm:sqref>K634</xm:sqref>
            </x14:sparkline>
            <x14:sparkline>
              <xm:f>'GF Balance Trends By Program'!D635:J635</xm:f>
              <xm:sqref>K635</xm:sqref>
            </x14:sparkline>
            <x14:sparkline>
              <xm:f>'GF Balance Trends By Program'!D636:J636</xm:f>
              <xm:sqref>K636</xm:sqref>
            </x14:sparkline>
            <x14:sparkline>
              <xm:f>'GF Balance Trends By Program'!D637:J637</xm:f>
              <xm:sqref>K637</xm:sqref>
            </x14:sparkline>
            <x14:sparkline>
              <xm:f>'GF Balance Trends By Program'!D638:J638</xm:f>
              <xm:sqref>K638</xm:sqref>
            </x14:sparkline>
            <x14:sparkline>
              <xm:f>'GF Balance Trends By Program'!D639:J639</xm:f>
              <xm:sqref>K639</xm:sqref>
            </x14:sparkline>
            <x14:sparkline>
              <xm:f>'GF Balance Trends By Program'!D640:J640</xm:f>
              <xm:sqref>K640</xm:sqref>
            </x14:sparkline>
            <x14:sparkline>
              <xm:f>'GF Balance Trends By Program'!D641:J641</xm:f>
              <xm:sqref>K641</xm:sqref>
            </x14:sparkline>
            <x14:sparkline>
              <xm:f>'GF Balance Trends By Program'!D642:J642</xm:f>
              <xm:sqref>K642</xm:sqref>
            </x14:sparkline>
            <x14:sparkline>
              <xm:f>'GF Balance Trends By Program'!D643:J643</xm:f>
              <xm:sqref>K643</xm:sqref>
            </x14:sparkline>
            <x14:sparkline>
              <xm:f>'GF Balance Trends By Program'!D644:J644</xm:f>
              <xm:sqref>K644</xm:sqref>
            </x14:sparkline>
            <x14:sparkline>
              <xm:f>'GF Balance Trends By Program'!D645:J645</xm:f>
              <xm:sqref>K645</xm:sqref>
            </x14:sparkline>
            <x14:sparkline>
              <xm:f>'GF Balance Trends By Program'!D646:J646</xm:f>
              <xm:sqref>K646</xm:sqref>
            </x14:sparkline>
            <x14:sparkline>
              <xm:f>'GF Balance Trends By Program'!D647:J647</xm:f>
              <xm:sqref>K647</xm:sqref>
            </x14:sparkline>
            <x14:sparkline>
              <xm:f>'GF Balance Trends By Program'!D648:J648</xm:f>
              <xm:sqref>K648</xm:sqref>
            </x14:sparkline>
            <x14:sparkline>
              <xm:f>'GF Balance Trends By Program'!D649:J649</xm:f>
              <xm:sqref>K649</xm:sqref>
            </x14:sparkline>
            <x14:sparkline>
              <xm:f>'GF Balance Trends By Program'!D650:J650</xm:f>
              <xm:sqref>K650</xm:sqref>
            </x14:sparkline>
            <x14:sparkline>
              <xm:f>'GF Balance Trends By Program'!D651:J651</xm:f>
              <xm:sqref>K651</xm:sqref>
            </x14:sparkline>
            <x14:sparkline>
              <xm:f>'GF Balance Trends By Program'!D652:J652</xm:f>
              <xm:sqref>K652</xm:sqref>
            </x14:sparkline>
            <x14:sparkline>
              <xm:f>'GF Balance Trends By Program'!D653:J653</xm:f>
              <xm:sqref>K653</xm:sqref>
            </x14:sparkline>
            <x14:sparkline>
              <xm:f>'GF Balance Trends By Program'!D654:J654</xm:f>
              <xm:sqref>K654</xm:sqref>
            </x14:sparkline>
            <x14:sparkline>
              <xm:f>'GF Balance Trends By Program'!D655:J655</xm:f>
              <xm:sqref>K655</xm:sqref>
            </x14:sparkline>
            <x14:sparkline>
              <xm:f>'GF Balance Trends By Program'!D656:J656</xm:f>
              <xm:sqref>K656</xm:sqref>
            </x14:sparkline>
            <x14:sparkline>
              <xm:f>'GF Balance Trends By Program'!D657:J657</xm:f>
              <xm:sqref>K657</xm:sqref>
            </x14:sparkline>
            <x14:sparkline>
              <xm:f>'GF Balance Trends By Program'!D658:J658</xm:f>
              <xm:sqref>K658</xm:sqref>
            </x14:sparkline>
            <x14:sparkline>
              <xm:f>'GF Balance Trends By Program'!D659:J659</xm:f>
              <xm:sqref>K659</xm:sqref>
            </x14:sparkline>
            <x14:sparkline>
              <xm:f>'GF Balance Trends By Program'!D660:J660</xm:f>
              <xm:sqref>K660</xm:sqref>
            </x14:sparkline>
            <x14:sparkline>
              <xm:f>'GF Balance Trends By Program'!D661:J661</xm:f>
              <xm:sqref>K661</xm:sqref>
            </x14:sparkline>
            <x14:sparkline>
              <xm:f>'GF Balance Trends By Program'!D662:J662</xm:f>
              <xm:sqref>K662</xm:sqref>
            </x14:sparkline>
            <x14:sparkline>
              <xm:f>'GF Balance Trends By Program'!D663:J663</xm:f>
              <xm:sqref>K663</xm:sqref>
            </x14:sparkline>
            <x14:sparkline>
              <xm:f>'GF Balance Trends By Program'!D664:J664</xm:f>
              <xm:sqref>K664</xm:sqref>
            </x14:sparkline>
            <x14:sparkline>
              <xm:f>'GF Balance Trends By Program'!D665:J665</xm:f>
              <xm:sqref>K665</xm:sqref>
            </x14:sparkline>
            <x14:sparkline>
              <xm:f>'GF Balance Trends By Program'!D666:J666</xm:f>
              <xm:sqref>K666</xm:sqref>
            </x14:sparkline>
            <x14:sparkline>
              <xm:f>'GF Balance Trends By Program'!D667:J667</xm:f>
              <xm:sqref>K667</xm:sqref>
            </x14:sparkline>
            <x14:sparkline>
              <xm:f>'GF Balance Trends By Program'!D668:J668</xm:f>
              <xm:sqref>K668</xm:sqref>
            </x14:sparkline>
            <x14:sparkline>
              <xm:f>'GF Balance Trends By Program'!D669:J669</xm:f>
              <xm:sqref>K669</xm:sqref>
            </x14:sparkline>
            <x14:sparkline>
              <xm:f>'GF Balance Trends By Program'!D670:J670</xm:f>
              <xm:sqref>K670</xm:sqref>
            </x14:sparkline>
            <x14:sparkline>
              <xm:f>'GF Balance Trends By Program'!D671:J671</xm:f>
              <xm:sqref>K671</xm:sqref>
            </x14:sparkline>
            <x14:sparkline>
              <xm:f>'GF Balance Trends By Program'!D672:J672</xm:f>
              <xm:sqref>K672</xm:sqref>
            </x14:sparkline>
            <x14:sparkline>
              <xm:f>'GF Balance Trends By Program'!D673:J673</xm:f>
              <xm:sqref>K673</xm:sqref>
            </x14:sparkline>
            <x14:sparkline>
              <xm:f>'GF Balance Trends By Program'!D674:J674</xm:f>
              <xm:sqref>K674</xm:sqref>
            </x14:sparkline>
            <x14:sparkline>
              <xm:f>'GF Balance Trends By Program'!D675:J675</xm:f>
              <xm:sqref>K675</xm:sqref>
            </x14:sparkline>
            <x14:sparkline>
              <xm:f>'GF Balance Trends By Program'!D676:J676</xm:f>
              <xm:sqref>K676</xm:sqref>
            </x14:sparkline>
            <x14:sparkline>
              <xm:f>'GF Balance Trends By Program'!D677:J677</xm:f>
              <xm:sqref>K677</xm:sqref>
            </x14:sparkline>
            <x14:sparkline>
              <xm:f>'GF Balance Trends By Program'!D678:J678</xm:f>
              <xm:sqref>K678</xm:sqref>
            </x14:sparkline>
            <x14:sparkline>
              <xm:f>'GF Balance Trends By Program'!D679:J679</xm:f>
              <xm:sqref>K679</xm:sqref>
            </x14:sparkline>
            <x14:sparkline>
              <xm:f>'GF Balance Trends By Program'!D680:J680</xm:f>
              <xm:sqref>K680</xm:sqref>
            </x14:sparkline>
            <x14:sparkline>
              <xm:f>'GF Balance Trends By Program'!D681:J681</xm:f>
              <xm:sqref>K681</xm:sqref>
            </x14:sparkline>
            <x14:sparkline>
              <xm:f>'GF Balance Trends By Program'!D682:J682</xm:f>
              <xm:sqref>K682</xm:sqref>
            </x14:sparkline>
            <x14:sparkline>
              <xm:f>'GF Balance Trends By Program'!D683:J683</xm:f>
              <xm:sqref>K683</xm:sqref>
            </x14:sparkline>
            <x14:sparkline>
              <xm:f>'GF Balance Trends By Program'!D684:J684</xm:f>
              <xm:sqref>K684</xm:sqref>
            </x14:sparkline>
            <x14:sparkline>
              <xm:f>'GF Balance Trends By Program'!D685:J685</xm:f>
              <xm:sqref>K685</xm:sqref>
            </x14:sparkline>
            <x14:sparkline>
              <xm:f>'GF Balance Trends By Program'!D686:J686</xm:f>
              <xm:sqref>K686</xm:sqref>
            </x14:sparkline>
            <x14:sparkline>
              <xm:f>'GF Balance Trends By Program'!D687:J687</xm:f>
              <xm:sqref>K687</xm:sqref>
            </x14:sparkline>
            <x14:sparkline>
              <xm:f>'GF Balance Trends By Program'!D688:J688</xm:f>
              <xm:sqref>K688</xm:sqref>
            </x14:sparkline>
            <x14:sparkline>
              <xm:f>'GF Balance Trends By Program'!D689:J689</xm:f>
              <xm:sqref>K689</xm:sqref>
            </x14:sparkline>
            <x14:sparkline>
              <xm:f>'GF Balance Trends By Program'!D690:J690</xm:f>
              <xm:sqref>K690</xm:sqref>
            </x14:sparkline>
            <x14:sparkline>
              <xm:f>'GF Balance Trends By Program'!D691:J691</xm:f>
              <xm:sqref>K691</xm:sqref>
            </x14:sparkline>
            <x14:sparkline>
              <xm:f>'GF Balance Trends By Program'!D692:J692</xm:f>
              <xm:sqref>K692</xm:sqref>
            </x14:sparkline>
            <x14:sparkline>
              <xm:f>'GF Balance Trends By Program'!D693:J693</xm:f>
              <xm:sqref>K693</xm:sqref>
            </x14:sparkline>
            <x14:sparkline>
              <xm:f>'GF Balance Trends By Program'!D694:J694</xm:f>
              <xm:sqref>K694</xm:sqref>
            </x14:sparkline>
            <x14:sparkline>
              <xm:f>'GF Balance Trends By Program'!D695:J695</xm:f>
              <xm:sqref>K695</xm:sqref>
            </x14:sparkline>
            <x14:sparkline>
              <xm:f>'GF Balance Trends By Program'!D696:J696</xm:f>
              <xm:sqref>K696</xm:sqref>
            </x14:sparkline>
            <x14:sparkline>
              <xm:f>'GF Balance Trends By Program'!D697:J697</xm:f>
              <xm:sqref>K697</xm:sqref>
            </x14:sparkline>
            <x14:sparkline>
              <xm:f>'GF Balance Trends By Program'!D698:J698</xm:f>
              <xm:sqref>K698</xm:sqref>
            </x14:sparkline>
            <x14:sparkline>
              <xm:f>'GF Balance Trends By Program'!D699:J699</xm:f>
              <xm:sqref>K699</xm:sqref>
            </x14:sparkline>
            <x14:sparkline>
              <xm:f>'GF Balance Trends By Program'!D700:J700</xm:f>
              <xm:sqref>K700</xm:sqref>
            </x14:sparkline>
            <x14:sparkline>
              <xm:f>'GF Balance Trends By Program'!D701:J701</xm:f>
              <xm:sqref>K701</xm:sqref>
            </x14:sparkline>
            <x14:sparkline>
              <xm:f>'GF Balance Trends By Program'!D702:J702</xm:f>
              <xm:sqref>K702</xm:sqref>
            </x14:sparkline>
            <x14:sparkline>
              <xm:f>'GF Balance Trends By Program'!D703:J703</xm:f>
              <xm:sqref>K703</xm:sqref>
            </x14:sparkline>
            <x14:sparkline>
              <xm:f>'GF Balance Trends By Program'!D704:J704</xm:f>
              <xm:sqref>K704</xm:sqref>
            </x14:sparkline>
            <x14:sparkline>
              <xm:f>'GF Balance Trends By Program'!D705:J705</xm:f>
              <xm:sqref>K705</xm:sqref>
            </x14:sparkline>
            <x14:sparkline>
              <xm:f>'GF Balance Trends By Program'!D706:J706</xm:f>
              <xm:sqref>K706</xm:sqref>
            </x14:sparkline>
            <x14:sparkline>
              <xm:f>'GF Balance Trends By Program'!D707:J707</xm:f>
              <xm:sqref>K707</xm:sqref>
            </x14:sparkline>
            <x14:sparkline>
              <xm:f>'GF Balance Trends By Program'!D708:J708</xm:f>
              <xm:sqref>K708</xm:sqref>
            </x14:sparkline>
            <x14:sparkline>
              <xm:f>'GF Balance Trends By Program'!D709:J709</xm:f>
              <xm:sqref>K709</xm:sqref>
            </x14:sparkline>
            <x14:sparkline>
              <xm:f>'GF Balance Trends By Program'!D710:J710</xm:f>
              <xm:sqref>K710</xm:sqref>
            </x14:sparkline>
            <x14:sparkline>
              <xm:f>'GF Balance Trends By Program'!D711:J711</xm:f>
              <xm:sqref>K711</xm:sqref>
            </x14:sparkline>
            <x14:sparkline>
              <xm:f>'GF Balance Trends By Program'!D712:J712</xm:f>
              <xm:sqref>K712</xm:sqref>
            </x14:sparkline>
            <x14:sparkline>
              <xm:f>'GF Balance Trends By Program'!D713:J713</xm:f>
              <xm:sqref>K713</xm:sqref>
            </x14:sparkline>
            <x14:sparkline>
              <xm:f>'GF Balance Trends By Program'!D714:J714</xm:f>
              <xm:sqref>K714</xm:sqref>
            </x14:sparkline>
            <x14:sparkline>
              <xm:f>'GF Balance Trends By Program'!D715:J715</xm:f>
              <xm:sqref>K715</xm:sqref>
            </x14:sparkline>
            <x14:sparkline>
              <xm:f>'GF Balance Trends By Program'!D716:J716</xm:f>
              <xm:sqref>K716</xm:sqref>
            </x14:sparkline>
            <x14:sparkline>
              <xm:f>'GF Balance Trends By Program'!D717:J717</xm:f>
              <xm:sqref>K717</xm:sqref>
            </x14:sparkline>
            <x14:sparkline>
              <xm:f>'GF Balance Trends By Program'!D718:J718</xm:f>
              <xm:sqref>K718</xm:sqref>
            </x14:sparkline>
            <x14:sparkline>
              <xm:f>'GF Balance Trends By Program'!D719:J719</xm:f>
              <xm:sqref>K719</xm:sqref>
            </x14:sparkline>
            <x14:sparkline>
              <xm:f>'GF Balance Trends By Program'!D720:J720</xm:f>
              <xm:sqref>K720</xm:sqref>
            </x14:sparkline>
            <x14:sparkline>
              <xm:f>'GF Balance Trends By Program'!D721:J721</xm:f>
              <xm:sqref>K721</xm:sqref>
            </x14:sparkline>
            <x14:sparkline>
              <xm:f>'GF Balance Trends By Program'!D722:J722</xm:f>
              <xm:sqref>K722</xm:sqref>
            </x14:sparkline>
            <x14:sparkline>
              <xm:f>'GF Balance Trends By Program'!D723:J723</xm:f>
              <xm:sqref>K723</xm:sqref>
            </x14:sparkline>
            <x14:sparkline>
              <xm:f>'GF Balance Trends By Program'!D724:J724</xm:f>
              <xm:sqref>K724</xm:sqref>
            </x14:sparkline>
            <x14:sparkline>
              <xm:f>'GF Balance Trends By Program'!D725:J725</xm:f>
              <xm:sqref>K725</xm:sqref>
            </x14:sparkline>
            <x14:sparkline>
              <xm:f>'GF Balance Trends By Program'!D726:J726</xm:f>
              <xm:sqref>K726</xm:sqref>
            </x14:sparkline>
            <x14:sparkline>
              <xm:f>'GF Balance Trends By Program'!D727:J727</xm:f>
              <xm:sqref>K727</xm:sqref>
            </x14:sparkline>
            <x14:sparkline>
              <xm:f>'GF Balance Trends By Program'!D728:J728</xm:f>
              <xm:sqref>K728</xm:sqref>
            </x14:sparkline>
            <x14:sparkline>
              <xm:f>'GF Balance Trends By Program'!D729:J729</xm:f>
              <xm:sqref>K729</xm:sqref>
            </x14:sparkline>
            <x14:sparkline>
              <xm:f>'GF Balance Trends By Program'!D730:J730</xm:f>
              <xm:sqref>K730</xm:sqref>
            </x14:sparkline>
            <x14:sparkline>
              <xm:f>'GF Balance Trends By Program'!D731:J731</xm:f>
              <xm:sqref>K731</xm:sqref>
            </x14:sparkline>
            <x14:sparkline>
              <xm:f>'GF Balance Trends By Program'!D732:J732</xm:f>
              <xm:sqref>K732</xm:sqref>
            </x14:sparkline>
            <x14:sparkline>
              <xm:f>'GF Balance Trends By Program'!D733:J733</xm:f>
              <xm:sqref>K733</xm:sqref>
            </x14:sparkline>
            <x14:sparkline>
              <xm:f>'GF Balance Trends By Program'!D734:J734</xm:f>
              <xm:sqref>K734</xm:sqref>
            </x14:sparkline>
            <x14:sparkline>
              <xm:f>'GF Balance Trends By Program'!D735:J735</xm:f>
              <xm:sqref>K735</xm:sqref>
            </x14:sparkline>
            <x14:sparkline>
              <xm:f>'GF Balance Trends By Program'!D736:J736</xm:f>
              <xm:sqref>K736</xm:sqref>
            </x14:sparkline>
            <x14:sparkline>
              <xm:f>'GF Balance Trends By Program'!D737:J737</xm:f>
              <xm:sqref>K737</xm:sqref>
            </x14:sparkline>
            <x14:sparkline>
              <xm:f>'GF Balance Trends By Program'!D738:J738</xm:f>
              <xm:sqref>K738</xm:sqref>
            </x14:sparkline>
            <x14:sparkline>
              <xm:f>'GF Balance Trends By Program'!D739:J739</xm:f>
              <xm:sqref>K739</xm:sqref>
            </x14:sparkline>
            <x14:sparkline>
              <xm:f>'GF Balance Trends By Program'!D740:J740</xm:f>
              <xm:sqref>K740</xm:sqref>
            </x14:sparkline>
            <x14:sparkline>
              <xm:f>'GF Balance Trends By Program'!D741:J741</xm:f>
              <xm:sqref>K741</xm:sqref>
            </x14:sparkline>
            <x14:sparkline>
              <xm:f>'GF Balance Trends By Program'!D742:J742</xm:f>
              <xm:sqref>K742</xm:sqref>
            </x14:sparkline>
            <x14:sparkline>
              <xm:f>'GF Balance Trends By Program'!D743:J743</xm:f>
              <xm:sqref>K743</xm:sqref>
            </x14:sparkline>
            <x14:sparkline>
              <xm:f>'GF Balance Trends By Program'!D744:J744</xm:f>
              <xm:sqref>K744</xm:sqref>
            </x14:sparkline>
            <x14:sparkline>
              <xm:f>'GF Balance Trends By Program'!D745:J745</xm:f>
              <xm:sqref>K745</xm:sqref>
            </x14:sparkline>
            <x14:sparkline>
              <xm:f>'GF Balance Trends By Program'!D746:J746</xm:f>
              <xm:sqref>K746</xm:sqref>
            </x14:sparkline>
            <x14:sparkline>
              <xm:f>'GF Balance Trends By Program'!D747:J747</xm:f>
              <xm:sqref>K747</xm:sqref>
            </x14:sparkline>
            <x14:sparkline>
              <xm:f>'GF Balance Trends By Program'!D748:J748</xm:f>
              <xm:sqref>K748</xm:sqref>
            </x14:sparkline>
            <x14:sparkline>
              <xm:f>'GF Balance Trends By Program'!D749:J749</xm:f>
              <xm:sqref>K749</xm:sqref>
            </x14:sparkline>
            <x14:sparkline>
              <xm:f>'GF Balance Trends By Program'!D750:J750</xm:f>
              <xm:sqref>K750</xm:sqref>
            </x14:sparkline>
            <x14:sparkline>
              <xm:f>'GF Balance Trends By Program'!D751:J751</xm:f>
              <xm:sqref>K751</xm:sqref>
            </x14:sparkline>
            <x14:sparkline>
              <xm:f>'GF Balance Trends By Program'!D752:J752</xm:f>
              <xm:sqref>K752</xm:sqref>
            </x14:sparkline>
            <x14:sparkline>
              <xm:f>'GF Balance Trends By Program'!D753:J753</xm:f>
              <xm:sqref>K753</xm:sqref>
            </x14:sparkline>
            <x14:sparkline>
              <xm:f>'GF Balance Trends By Program'!D754:J754</xm:f>
              <xm:sqref>K754</xm:sqref>
            </x14:sparkline>
            <x14:sparkline>
              <xm:f>'GF Balance Trends By Program'!D755:J755</xm:f>
              <xm:sqref>K755</xm:sqref>
            </x14:sparkline>
            <x14:sparkline>
              <xm:f>'GF Balance Trends By Program'!D756:J756</xm:f>
              <xm:sqref>K756</xm:sqref>
            </x14:sparkline>
            <x14:sparkline>
              <xm:f>'GF Balance Trends By Program'!D757:J757</xm:f>
              <xm:sqref>K757</xm:sqref>
            </x14:sparkline>
            <x14:sparkline>
              <xm:f>'GF Balance Trends By Program'!D758:J758</xm:f>
              <xm:sqref>K758</xm:sqref>
            </x14:sparkline>
            <x14:sparkline>
              <xm:f>'GF Balance Trends By Program'!D759:J759</xm:f>
              <xm:sqref>K759</xm:sqref>
            </x14:sparkline>
            <x14:sparkline>
              <xm:f>'GF Balance Trends By Program'!D760:J760</xm:f>
              <xm:sqref>K760</xm:sqref>
            </x14:sparkline>
            <x14:sparkline>
              <xm:f>'GF Balance Trends By Program'!D761:J761</xm:f>
              <xm:sqref>K761</xm:sqref>
            </x14:sparkline>
            <x14:sparkline>
              <xm:f>'GF Balance Trends By Program'!D762:J762</xm:f>
              <xm:sqref>K762</xm:sqref>
            </x14:sparkline>
            <x14:sparkline>
              <xm:f>'GF Balance Trends By Program'!D763:J763</xm:f>
              <xm:sqref>K763</xm:sqref>
            </x14:sparkline>
            <x14:sparkline>
              <xm:f>'GF Balance Trends By Program'!D764:J764</xm:f>
              <xm:sqref>K764</xm:sqref>
            </x14:sparkline>
            <x14:sparkline>
              <xm:f>'GF Balance Trends By Program'!D765:J765</xm:f>
              <xm:sqref>K765</xm:sqref>
            </x14:sparkline>
            <x14:sparkline>
              <xm:f>'GF Balance Trends By Program'!D766:J766</xm:f>
              <xm:sqref>K766</xm:sqref>
            </x14:sparkline>
            <x14:sparkline>
              <xm:f>'GF Balance Trends By Program'!D767:J767</xm:f>
              <xm:sqref>K767</xm:sqref>
            </x14:sparkline>
            <x14:sparkline>
              <xm:f>'GF Balance Trends By Program'!D768:J768</xm:f>
              <xm:sqref>K768</xm:sqref>
            </x14:sparkline>
            <x14:sparkline>
              <xm:f>'GF Balance Trends By Program'!D769:J769</xm:f>
              <xm:sqref>K769</xm:sqref>
            </x14:sparkline>
            <x14:sparkline>
              <xm:f>'GF Balance Trends By Program'!D770:J770</xm:f>
              <xm:sqref>K770</xm:sqref>
            </x14:sparkline>
            <x14:sparkline>
              <xm:f>'GF Balance Trends By Program'!D771:J771</xm:f>
              <xm:sqref>K771</xm:sqref>
            </x14:sparkline>
            <x14:sparkline>
              <xm:f>'GF Balance Trends By Program'!D772:J772</xm:f>
              <xm:sqref>K772</xm:sqref>
            </x14:sparkline>
            <x14:sparkline>
              <xm:f>'GF Balance Trends By Program'!D773:J773</xm:f>
              <xm:sqref>K773</xm:sqref>
            </x14:sparkline>
            <x14:sparkline>
              <xm:f>'GF Balance Trends By Program'!D774:J774</xm:f>
              <xm:sqref>K774</xm:sqref>
            </x14:sparkline>
            <x14:sparkline>
              <xm:f>'GF Balance Trends By Program'!D775:J775</xm:f>
              <xm:sqref>K775</xm:sqref>
            </x14:sparkline>
            <x14:sparkline>
              <xm:f>'GF Balance Trends By Program'!D776:J776</xm:f>
              <xm:sqref>K776</xm:sqref>
            </x14:sparkline>
            <x14:sparkline>
              <xm:f>'GF Balance Trends By Program'!D777:J777</xm:f>
              <xm:sqref>K777</xm:sqref>
            </x14:sparkline>
            <x14:sparkline>
              <xm:f>'GF Balance Trends By Program'!D778:J778</xm:f>
              <xm:sqref>K778</xm:sqref>
            </x14:sparkline>
            <x14:sparkline>
              <xm:f>'GF Balance Trends By Program'!D779:J779</xm:f>
              <xm:sqref>K779</xm:sqref>
            </x14:sparkline>
            <x14:sparkline>
              <xm:f>'GF Balance Trends By Program'!D780:J780</xm:f>
              <xm:sqref>K780</xm:sqref>
            </x14:sparkline>
            <x14:sparkline>
              <xm:f>'GF Balance Trends By Program'!D781:J781</xm:f>
              <xm:sqref>K781</xm:sqref>
            </x14:sparkline>
            <x14:sparkline>
              <xm:f>'GF Balance Trends By Program'!D782:J782</xm:f>
              <xm:sqref>K782</xm:sqref>
            </x14:sparkline>
            <x14:sparkline>
              <xm:f>'GF Balance Trends By Program'!D783:J783</xm:f>
              <xm:sqref>K783</xm:sqref>
            </x14:sparkline>
            <x14:sparkline>
              <xm:f>'GF Balance Trends By Program'!D784:J784</xm:f>
              <xm:sqref>K784</xm:sqref>
            </x14:sparkline>
            <x14:sparkline>
              <xm:f>'GF Balance Trends By Program'!D785:J785</xm:f>
              <xm:sqref>K785</xm:sqref>
            </x14:sparkline>
            <x14:sparkline>
              <xm:f>'GF Balance Trends By Program'!D786:J786</xm:f>
              <xm:sqref>K786</xm:sqref>
            </x14:sparkline>
            <x14:sparkline>
              <xm:f>'GF Balance Trends By Program'!D787:J787</xm:f>
              <xm:sqref>K787</xm:sqref>
            </x14:sparkline>
            <x14:sparkline>
              <xm:f>'GF Balance Trends By Program'!D788:J788</xm:f>
              <xm:sqref>K788</xm:sqref>
            </x14:sparkline>
            <x14:sparkline>
              <xm:f>'GF Balance Trends By Program'!D789:J789</xm:f>
              <xm:sqref>K789</xm:sqref>
            </x14:sparkline>
            <x14:sparkline>
              <xm:f>'GF Balance Trends By Program'!D790:J790</xm:f>
              <xm:sqref>K790</xm:sqref>
            </x14:sparkline>
            <x14:sparkline>
              <xm:f>'GF Balance Trends By Program'!D791:J791</xm:f>
              <xm:sqref>K791</xm:sqref>
            </x14:sparkline>
            <x14:sparkline>
              <xm:f>'GF Balance Trends By Program'!D792:J792</xm:f>
              <xm:sqref>K792</xm:sqref>
            </x14:sparkline>
            <x14:sparkline>
              <xm:f>'GF Balance Trends By Program'!D793:J793</xm:f>
              <xm:sqref>K793</xm:sqref>
            </x14:sparkline>
            <x14:sparkline>
              <xm:f>'GF Balance Trends By Program'!D794:J794</xm:f>
              <xm:sqref>K794</xm:sqref>
            </x14:sparkline>
            <x14:sparkline>
              <xm:f>'GF Balance Trends By Program'!D795:J795</xm:f>
              <xm:sqref>K795</xm:sqref>
            </x14:sparkline>
            <x14:sparkline>
              <xm:f>'GF Balance Trends By Program'!D796:J796</xm:f>
              <xm:sqref>K796</xm:sqref>
            </x14:sparkline>
            <x14:sparkline>
              <xm:f>'GF Balance Trends By Program'!D797:J797</xm:f>
              <xm:sqref>K797</xm:sqref>
            </x14:sparkline>
            <x14:sparkline>
              <xm:f>'GF Balance Trends By Program'!D798:J798</xm:f>
              <xm:sqref>K798</xm:sqref>
            </x14:sparkline>
            <x14:sparkline>
              <xm:f>'GF Balance Trends By Program'!D799:J799</xm:f>
              <xm:sqref>K799</xm:sqref>
            </x14:sparkline>
            <x14:sparkline>
              <xm:f>'GF Balance Trends By Program'!D800:J800</xm:f>
              <xm:sqref>K800</xm:sqref>
            </x14:sparkline>
            <x14:sparkline>
              <xm:f>'GF Balance Trends By Program'!D801:J801</xm:f>
              <xm:sqref>K801</xm:sqref>
            </x14:sparkline>
            <x14:sparkline>
              <xm:f>'GF Balance Trends By Program'!D802:J802</xm:f>
              <xm:sqref>K802</xm:sqref>
            </x14:sparkline>
            <x14:sparkline>
              <xm:f>'GF Balance Trends By Program'!D803:J803</xm:f>
              <xm:sqref>K803</xm:sqref>
            </x14:sparkline>
            <x14:sparkline>
              <xm:f>'GF Balance Trends By Program'!D804:J804</xm:f>
              <xm:sqref>K804</xm:sqref>
            </x14:sparkline>
            <x14:sparkline>
              <xm:f>'GF Balance Trends By Program'!D805:J805</xm:f>
              <xm:sqref>K805</xm:sqref>
            </x14:sparkline>
            <x14:sparkline>
              <xm:f>'GF Balance Trends By Program'!D806:J806</xm:f>
              <xm:sqref>K806</xm:sqref>
            </x14:sparkline>
            <x14:sparkline>
              <xm:f>'GF Balance Trends By Program'!D807:J807</xm:f>
              <xm:sqref>K807</xm:sqref>
            </x14:sparkline>
            <x14:sparkline>
              <xm:f>'GF Balance Trends By Program'!D808:J808</xm:f>
              <xm:sqref>K808</xm:sqref>
            </x14:sparkline>
            <x14:sparkline>
              <xm:f>'GF Balance Trends By Program'!D809:J809</xm:f>
              <xm:sqref>K809</xm:sqref>
            </x14:sparkline>
            <x14:sparkline>
              <xm:f>'GF Balance Trends By Program'!D810:J810</xm:f>
              <xm:sqref>K810</xm:sqref>
            </x14:sparkline>
            <x14:sparkline>
              <xm:f>'GF Balance Trends By Program'!D811:J811</xm:f>
              <xm:sqref>K811</xm:sqref>
            </x14:sparkline>
            <x14:sparkline>
              <xm:f>'GF Balance Trends By Program'!D812:J812</xm:f>
              <xm:sqref>K812</xm:sqref>
            </x14:sparkline>
            <x14:sparkline>
              <xm:f>'GF Balance Trends By Program'!D813:J813</xm:f>
              <xm:sqref>K813</xm:sqref>
            </x14:sparkline>
            <x14:sparkline>
              <xm:f>'GF Balance Trends By Program'!D814:J814</xm:f>
              <xm:sqref>K814</xm:sqref>
            </x14:sparkline>
            <x14:sparkline>
              <xm:f>'GF Balance Trends By Program'!D815:J815</xm:f>
              <xm:sqref>K815</xm:sqref>
            </x14:sparkline>
            <x14:sparkline>
              <xm:f>'GF Balance Trends By Program'!D816:J816</xm:f>
              <xm:sqref>K816</xm:sqref>
            </x14:sparkline>
            <x14:sparkline>
              <xm:f>'GF Balance Trends By Program'!D817:J817</xm:f>
              <xm:sqref>K817</xm:sqref>
            </x14:sparkline>
            <x14:sparkline>
              <xm:f>'GF Balance Trends By Program'!D818:J818</xm:f>
              <xm:sqref>K818</xm:sqref>
            </x14:sparkline>
            <x14:sparkline>
              <xm:f>'GF Balance Trends By Program'!D819:J819</xm:f>
              <xm:sqref>K819</xm:sqref>
            </x14:sparkline>
            <x14:sparkline>
              <xm:f>'GF Balance Trends By Program'!D820:J820</xm:f>
              <xm:sqref>K820</xm:sqref>
            </x14:sparkline>
            <x14:sparkline>
              <xm:f>'GF Balance Trends By Program'!D821:J821</xm:f>
              <xm:sqref>K821</xm:sqref>
            </x14:sparkline>
            <x14:sparkline>
              <xm:f>'GF Balance Trends By Program'!D822:J822</xm:f>
              <xm:sqref>K822</xm:sqref>
            </x14:sparkline>
            <x14:sparkline>
              <xm:f>'GF Balance Trends By Program'!D823:J823</xm:f>
              <xm:sqref>K823</xm:sqref>
            </x14:sparkline>
            <x14:sparkline>
              <xm:f>'GF Balance Trends By Program'!D824:J824</xm:f>
              <xm:sqref>K824</xm:sqref>
            </x14:sparkline>
            <x14:sparkline>
              <xm:f>'GF Balance Trends By Program'!D825:J825</xm:f>
              <xm:sqref>K825</xm:sqref>
            </x14:sparkline>
            <x14:sparkline>
              <xm:f>'GF Balance Trends By Program'!D826:J826</xm:f>
              <xm:sqref>K826</xm:sqref>
            </x14:sparkline>
            <x14:sparkline>
              <xm:f>'GF Balance Trends By Program'!D827:J827</xm:f>
              <xm:sqref>K827</xm:sqref>
            </x14:sparkline>
            <x14:sparkline>
              <xm:f>'GF Balance Trends By Program'!D828:J828</xm:f>
              <xm:sqref>K828</xm:sqref>
            </x14:sparkline>
            <x14:sparkline>
              <xm:f>'GF Balance Trends By Program'!D829:J829</xm:f>
              <xm:sqref>K829</xm:sqref>
            </x14:sparkline>
            <x14:sparkline>
              <xm:f>'GF Balance Trends By Program'!D830:J830</xm:f>
              <xm:sqref>K830</xm:sqref>
            </x14:sparkline>
            <x14:sparkline>
              <xm:f>'GF Balance Trends By Program'!D831:J831</xm:f>
              <xm:sqref>K831</xm:sqref>
            </x14:sparkline>
            <x14:sparkline>
              <xm:f>'GF Balance Trends By Program'!D832:J832</xm:f>
              <xm:sqref>K832</xm:sqref>
            </x14:sparkline>
            <x14:sparkline>
              <xm:f>'GF Balance Trends By Program'!D833:J833</xm:f>
              <xm:sqref>K833</xm:sqref>
            </x14:sparkline>
            <x14:sparkline>
              <xm:f>'GF Balance Trends By Program'!D834:J834</xm:f>
              <xm:sqref>K834</xm:sqref>
            </x14:sparkline>
            <x14:sparkline>
              <xm:f>'GF Balance Trends By Program'!D835:J835</xm:f>
              <xm:sqref>K835</xm:sqref>
            </x14:sparkline>
            <x14:sparkline>
              <xm:f>'GF Balance Trends By Program'!D836:J836</xm:f>
              <xm:sqref>K836</xm:sqref>
            </x14:sparkline>
            <x14:sparkline>
              <xm:f>'GF Balance Trends By Program'!D837:J837</xm:f>
              <xm:sqref>K837</xm:sqref>
            </x14:sparkline>
            <x14:sparkline>
              <xm:f>'GF Balance Trends By Program'!D838:J838</xm:f>
              <xm:sqref>K838</xm:sqref>
            </x14:sparkline>
            <x14:sparkline>
              <xm:f>'GF Balance Trends By Program'!D839:J839</xm:f>
              <xm:sqref>K839</xm:sqref>
            </x14:sparkline>
            <x14:sparkline>
              <xm:f>'GF Balance Trends By Program'!D840:J840</xm:f>
              <xm:sqref>K840</xm:sqref>
            </x14:sparkline>
            <x14:sparkline>
              <xm:f>'GF Balance Trends By Program'!D841:J841</xm:f>
              <xm:sqref>K841</xm:sqref>
            </x14:sparkline>
            <x14:sparkline>
              <xm:f>'GF Balance Trends By Program'!D842:J842</xm:f>
              <xm:sqref>K842</xm:sqref>
            </x14:sparkline>
            <x14:sparkline>
              <xm:f>'GF Balance Trends By Program'!D843:J843</xm:f>
              <xm:sqref>K843</xm:sqref>
            </x14:sparkline>
            <x14:sparkline>
              <xm:f>'GF Balance Trends By Program'!D844:J844</xm:f>
              <xm:sqref>K844</xm:sqref>
            </x14:sparkline>
            <x14:sparkline>
              <xm:f>'GF Balance Trends By Program'!D845:J845</xm:f>
              <xm:sqref>K845</xm:sqref>
            </x14:sparkline>
            <x14:sparkline>
              <xm:f>'GF Balance Trends By Program'!D846:J846</xm:f>
              <xm:sqref>K846</xm:sqref>
            </x14:sparkline>
            <x14:sparkline>
              <xm:f>'GF Balance Trends By Program'!D847:J847</xm:f>
              <xm:sqref>K847</xm:sqref>
            </x14:sparkline>
            <x14:sparkline>
              <xm:f>'GF Balance Trends By Program'!D848:J848</xm:f>
              <xm:sqref>K848</xm:sqref>
            </x14:sparkline>
            <x14:sparkline>
              <xm:f>'GF Balance Trends By Program'!D849:J849</xm:f>
              <xm:sqref>K849</xm:sqref>
            </x14:sparkline>
            <x14:sparkline>
              <xm:f>'GF Balance Trends By Program'!D850:J850</xm:f>
              <xm:sqref>K850</xm:sqref>
            </x14:sparkline>
            <x14:sparkline>
              <xm:f>'GF Balance Trends By Program'!D851:J851</xm:f>
              <xm:sqref>K851</xm:sqref>
            </x14:sparkline>
            <x14:sparkline>
              <xm:f>'GF Balance Trends By Program'!D852:J852</xm:f>
              <xm:sqref>K852</xm:sqref>
            </x14:sparkline>
            <x14:sparkline>
              <xm:f>'GF Balance Trends By Program'!D853:J853</xm:f>
              <xm:sqref>K853</xm:sqref>
            </x14:sparkline>
            <x14:sparkline>
              <xm:f>'GF Balance Trends By Program'!D854:J854</xm:f>
              <xm:sqref>K854</xm:sqref>
            </x14:sparkline>
            <x14:sparkline>
              <xm:f>'GF Balance Trends By Program'!D855:J855</xm:f>
              <xm:sqref>K855</xm:sqref>
            </x14:sparkline>
            <x14:sparkline>
              <xm:f>'GF Balance Trends By Program'!D856:J856</xm:f>
              <xm:sqref>K856</xm:sqref>
            </x14:sparkline>
            <x14:sparkline>
              <xm:f>'GF Balance Trends By Program'!D857:J857</xm:f>
              <xm:sqref>K857</xm:sqref>
            </x14:sparkline>
            <x14:sparkline>
              <xm:f>'GF Balance Trends By Program'!D858:J858</xm:f>
              <xm:sqref>K858</xm:sqref>
            </x14:sparkline>
            <x14:sparkline>
              <xm:f>'GF Balance Trends By Program'!D859:J859</xm:f>
              <xm:sqref>K859</xm:sqref>
            </x14:sparkline>
            <x14:sparkline>
              <xm:f>'GF Balance Trends By Program'!D860:J860</xm:f>
              <xm:sqref>K860</xm:sqref>
            </x14:sparkline>
            <x14:sparkline>
              <xm:f>'GF Balance Trends By Program'!D861:J861</xm:f>
              <xm:sqref>K861</xm:sqref>
            </x14:sparkline>
            <x14:sparkline>
              <xm:f>'GF Balance Trends By Program'!D862:J862</xm:f>
              <xm:sqref>K862</xm:sqref>
            </x14:sparkline>
            <x14:sparkline>
              <xm:f>'GF Balance Trends By Program'!D863:J863</xm:f>
              <xm:sqref>K863</xm:sqref>
            </x14:sparkline>
            <x14:sparkline>
              <xm:f>'GF Balance Trends By Program'!D864:J864</xm:f>
              <xm:sqref>K864</xm:sqref>
            </x14:sparkline>
            <x14:sparkline>
              <xm:f>'GF Balance Trends By Program'!D865:J865</xm:f>
              <xm:sqref>K865</xm:sqref>
            </x14:sparkline>
            <x14:sparkline>
              <xm:f>'GF Balance Trends By Program'!D866:J866</xm:f>
              <xm:sqref>K866</xm:sqref>
            </x14:sparkline>
            <x14:sparkline>
              <xm:f>'GF Balance Trends By Program'!D867:J867</xm:f>
              <xm:sqref>K867</xm:sqref>
            </x14:sparkline>
            <x14:sparkline>
              <xm:f>'GF Balance Trends By Program'!D868:J868</xm:f>
              <xm:sqref>K868</xm:sqref>
            </x14:sparkline>
            <x14:sparkline>
              <xm:f>'GF Balance Trends By Program'!D869:J869</xm:f>
              <xm:sqref>K869</xm:sqref>
            </x14:sparkline>
            <x14:sparkline>
              <xm:f>'GF Balance Trends By Program'!D870:J870</xm:f>
              <xm:sqref>K870</xm:sqref>
            </x14:sparkline>
            <x14:sparkline>
              <xm:f>'GF Balance Trends By Program'!D871:J871</xm:f>
              <xm:sqref>K871</xm:sqref>
            </x14:sparkline>
            <x14:sparkline>
              <xm:f>'GF Balance Trends By Program'!D872:J872</xm:f>
              <xm:sqref>K872</xm:sqref>
            </x14:sparkline>
            <x14:sparkline>
              <xm:f>'GF Balance Trends By Program'!D873:J873</xm:f>
              <xm:sqref>K873</xm:sqref>
            </x14:sparkline>
            <x14:sparkline>
              <xm:f>'GF Balance Trends By Program'!D874:J874</xm:f>
              <xm:sqref>K874</xm:sqref>
            </x14:sparkline>
            <x14:sparkline>
              <xm:f>'GF Balance Trends By Program'!D875:J875</xm:f>
              <xm:sqref>K875</xm:sqref>
            </x14:sparkline>
            <x14:sparkline>
              <xm:f>'GF Balance Trends By Program'!D876:J876</xm:f>
              <xm:sqref>K876</xm:sqref>
            </x14:sparkline>
            <x14:sparkline>
              <xm:f>'GF Balance Trends By Program'!D877:J877</xm:f>
              <xm:sqref>K877</xm:sqref>
            </x14:sparkline>
            <x14:sparkline>
              <xm:f>'GF Balance Trends By Program'!D878:J878</xm:f>
              <xm:sqref>K878</xm:sqref>
            </x14:sparkline>
            <x14:sparkline>
              <xm:f>'GF Balance Trends By Program'!D879:J879</xm:f>
              <xm:sqref>K879</xm:sqref>
            </x14:sparkline>
            <x14:sparkline>
              <xm:f>'GF Balance Trends By Program'!D880:J880</xm:f>
              <xm:sqref>K880</xm:sqref>
            </x14:sparkline>
            <x14:sparkline>
              <xm:f>'GF Balance Trends By Program'!D881:J881</xm:f>
              <xm:sqref>K881</xm:sqref>
            </x14:sparkline>
            <x14:sparkline>
              <xm:f>'GF Balance Trends By Program'!D882:J882</xm:f>
              <xm:sqref>K882</xm:sqref>
            </x14:sparkline>
            <x14:sparkline>
              <xm:f>'GF Balance Trends By Program'!D883:J883</xm:f>
              <xm:sqref>K883</xm:sqref>
            </x14:sparkline>
            <x14:sparkline>
              <xm:f>'GF Balance Trends By Program'!D884:J884</xm:f>
              <xm:sqref>K884</xm:sqref>
            </x14:sparkline>
            <x14:sparkline>
              <xm:f>'GF Balance Trends By Program'!D885:J885</xm:f>
              <xm:sqref>K885</xm:sqref>
            </x14:sparkline>
            <x14:sparkline>
              <xm:f>'GF Balance Trends By Program'!D886:J886</xm:f>
              <xm:sqref>K886</xm:sqref>
            </x14:sparkline>
            <x14:sparkline>
              <xm:f>'GF Balance Trends By Program'!D887:J887</xm:f>
              <xm:sqref>K887</xm:sqref>
            </x14:sparkline>
            <x14:sparkline>
              <xm:f>'GF Balance Trends By Program'!D888:J888</xm:f>
              <xm:sqref>K888</xm:sqref>
            </x14:sparkline>
            <x14:sparkline>
              <xm:f>'GF Balance Trends By Program'!D889:J889</xm:f>
              <xm:sqref>K889</xm:sqref>
            </x14:sparkline>
            <x14:sparkline>
              <xm:f>'GF Balance Trends By Program'!D890:J890</xm:f>
              <xm:sqref>K890</xm:sqref>
            </x14:sparkline>
            <x14:sparkline>
              <xm:f>'GF Balance Trends By Program'!D891:J891</xm:f>
              <xm:sqref>K891</xm:sqref>
            </x14:sparkline>
            <x14:sparkline>
              <xm:f>'GF Balance Trends By Program'!D892:J892</xm:f>
              <xm:sqref>K892</xm:sqref>
            </x14:sparkline>
            <x14:sparkline>
              <xm:f>'GF Balance Trends By Program'!D893:J893</xm:f>
              <xm:sqref>K893</xm:sqref>
            </x14:sparkline>
            <x14:sparkline>
              <xm:f>'GF Balance Trends By Program'!D894:J894</xm:f>
              <xm:sqref>K894</xm:sqref>
            </x14:sparkline>
            <x14:sparkline>
              <xm:f>'GF Balance Trends By Program'!D895:J895</xm:f>
              <xm:sqref>K895</xm:sqref>
            </x14:sparkline>
            <x14:sparkline>
              <xm:f>'GF Balance Trends By Program'!D896:J896</xm:f>
              <xm:sqref>K896</xm:sqref>
            </x14:sparkline>
            <x14:sparkline>
              <xm:f>'GF Balance Trends By Program'!D897:J897</xm:f>
              <xm:sqref>K897</xm:sqref>
            </x14:sparkline>
            <x14:sparkline>
              <xm:f>'GF Balance Trends By Program'!D898:J898</xm:f>
              <xm:sqref>K898</xm:sqref>
            </x14:sparkline>
            <x14:sparkline>
              <xm:f>'GF Balance Trends By Program'!D899:J899</xm:f>
              <xm:sqref>K899</xm:sqref>
            </x14:sparkline>
            <x14:sparkline>
              <xm:f>'GF Balance Trends By Program'!D900:J900</xm:f>
              <xm:sqref>K900</xm:sqref>
            </x14:sparkline>
            <x14:sparkline>
              <xm:f>'GF Balance Trends By Program'!D901:J901</xm:f>
              <xm:sqref>K901</xm:sqref>
            </x14:sparkline>
            <x14:sparkline>
              <xm:f>'GF Balance Trends By Program'!D902:J902</xm:f>
              <xm:sqref>K902</xm:sqref>
            </x14:sparkline>
            <x14:sparkline>
              <xm:f>'GF Balance Trends By Program'!D903:J903</xm:f>
              <xm:sqref>K903</xm:sqref>
            </x14:sparkline>
            <x14:sparkline>
              <xm:f>'GF Balance Trends By Program'!D904:J904</xm:f>
              <xm:sqref>K904</xm:sqref>
            </x14:sparkline>
            <x14:sparkline>
              <xm:f>'GF Balance Trends By Program'!D905:J905</xm:f>
              <xm:sqref>K905</xm:sqref>
            </x14:sparkline>
            <x14:sparkline>
              <xm:f>'GF Balance Trends By Program'!D906:J906</xm:f>
              <xm:sqref>K906</xm:sqref>
            </x14:sparkline>
            <x14:sparkline>
              <xm:f>'GF Balance Trends By Program'!D907:J907</xm:f>
              <xm:sqref>K907</xm:sqref>
            </x14:sparkline>
            <x14:sparkline>
              <xm:f>'GF Balance Trends By Program'!D908:J908</xm:f>
              <xm:sqref>K908</xm:sqref>
            </x14:sparkline>
            <x14:sparkline>
              <xm:f>'GF Balance Trends By Program'!D909:J909</xm:f>
              <xm:sqref>K909</xm:sqref>
            </x14:sparkline>
            <x14:sparkline>
              <xm:f>'GF Balance Trends By Program'!D910:J910</xm:f>
              <xm:sqref>K910</xm:sqref>
            </x14:sparkline>
            <x14:sparkline>
              <xm:f>'GF Balance Trends By Program'!D911:J911</xm:f>
              <xm:sqref>K911</xm:sqref>
            </x14:sparkline>
            <x14:sparkline>
              <xm:f>'GF Balance Trends By Program'!D912:J912</xm:f>
              <xm:sqref>K912</xm:sqref>
            </x14:sparkline>
            <x14:sparkline>
              <xm:f>'GF Balance Trends By Program'!D913:J913</xm:f>
              <xm:sqref>K913</xm:sqref>
            </x14:sparkline>
            <x14:sparkline>
              <xm:f>'GF Balance Trends By Program'!D914:J914</xm:f>
              <xm:sqref>K914</xm:sqref>
            </x14:sparkline>
            <x14:sparkline>
              <xm:f>'GF Balance Trends By Program'!D915:J915</xm:f>
              <xm:sqref>K915</xm:sqref>
            </x14:sparkline>
            <x14:sparkline>
              <xm:f>'GF Balance Trends By Program'!D916:J916</xm:f>
              <xm:sqref>K916</xm:sqref>
            </x14:sparkline>
            <x14:sparkline>
              <xm:f>'GF Balance Trends By Program'!D917:J917</xm:f>
              <xm:sqref>K917</xm:sqref>
            </x14:sparkline>
            <x14:sparkline>
              <xm:f>'GF Balance Trends By Program'!D918:J918</xm:f>
              <xm:sqref>K918</xm:sqref>
            </x14:sparkline>
            <x14:sparkline>
              <xm:f>'GF Balance Trends By Program'!D919:J919</xm:f>
              <xm:sqref>K919</xm:sqref>
            </x14:sparkline>
            <x14:sparkline>
              <xm:f>'GF Balance Trends By Program'!D920:J920</xm:f>
              <xm:sqref>K920</xm:sqref>
            </x14:sparkline>
            <x14:sparkline>
              <xm:f>'GF Balance Trends By Program'!D921:J921</xm:f>
              <xm:sqref>K921</xm:sqref>
            </x14:sparkline>
            <x14:sparkline>
              <xm:f>'GF Balance Trends By Program'!D922:J922</xm:f>
              <xm:sqref>K922</xm:sqref>
            </x14:sparkline>
            <x14:sparkline>
              <xm:f>'GF Balance Trends By Program'!D923:J923</xm:f>
              <xm:sqref>K923</xm:sqref>
            </x14:sparkline>
            <x14:sparkline>
              <xm:f>'GF Balance Trends By Program'!D924:J924</xm:f>
              <xm:sqref>K924</xm:sqref>
            </x14:sparkline>
            <x14:sparkline>
              <xm:f>'GF Balance Trends By Program'!D925:J925</xm:f>
              <xm:sqref>K925</xm:sqref>
            </x14:sparkline>
            <x14:sparkline>
              <xm:f>'GF Balance Trends By Program'!D926:J926</xm:f>
              <xm:sqref>K926</xm:sqref>
            </x14:sparkline>
            <x14:sparkline>
              <xm:f>'GF Balance Trends By Program'!D927:J927</xm:f>
              <xm:sqref>K927</xm:sqref>
            </x14:sparkline>
            <x14:sparkline>
              <xm:f>'GF Balance Trends By Program'!D928:J928</xm:f>
              <xm:sqref>K928</xm:sqref>
            </x14:sparkline>
            <x14:sparkline>
              <xm:f>'GF Balance Trends By Program'!D929:J929</xm:f>
              <xm:sqref>K929</xm:sqref>
            </x14:sparkline>
            <x14:sparkline>
              <xm:f>'GF Balance Trends By Program'!D930:J930</xm:f>
              <xm:sqref>K930</xm:sqref>
            </x14:sparkline>
            <x14:sparkline>
              <xm:f>'GF Balance Trends By Program'!D931:J931</xm:f>
              <xm:sqref>K931</xm:sqref>
            </x14:sparkline>
            <x14:sparkline>
              <xm:f>'GF Balance Trends By Program'!D932:J932</xm:f>
              <xm:sqref>K932</xm:sqref>
            </x14:sparkline>
            <x14:sparkline>
              <xm:f>'GF Balance Trends By Program'!D933:J933</xm:f>
              <xm:sqref>K933</xm:sqref>
            </x14:sparkline>
            <x14:sparkline>
              <xm:f>'GF Balance Trends By Program'!D934:J934</xm:f>
              <xm:sqref>K934</xm:sqref>
            </x14:sparkline>
            <x14:sparkline>
              <xm:f>'GF Balance Trends By Program'!D935:J935</xm:f>
              <xm:sqref>K935</xm:sqref>
            </x14:sparkline>
            <x14:sparkline>
              <xm:f>'GF Balance Trends By Program'!D936:J936</xm:f>
              <xm:sqref>K936</xm:sqref>
            </x14:sparkline>
            <x14:sparkline>
              <xm:f>'GF Balance Trends By Program'!D937:J937</xm:f>
              <xm:sqref>K937</xm:sqref>
            </x14:sparkline>
            <x14:sparkline>
              <xm:f>'GF Balance Trends By Program'!D938:J938</xm:f>
              <xm:sqref>K938</xm:sqref>
            </x14:sparkline>
            <x14:sparkline>
              <xm:f>'GF Balance Trends By Program'!D939:J939</xm:f>
              <xm:sqref>K939</xm:sqref>
            </x14:sparkline>
            <x14:sparkline>
              <xm:f>'GF Balance Trends By Program'!D940:J940</xm:f>
              <xm:sqref>K940</xm:sqref>
            </x14:sparkline>
            <x14:sparkline>
              <xm:f>'GF Balance Trends By Program'!D941:J941</xm:f>
              <xm:sqref>K941</xm:sqref>
            </x14:sparkline>
            <x14:sparkline>
              <xm:f>'GF Balance Trends By Program'!D942:J942</xm:f>
              <xm:sqref>K942</xm:sqref>
            </x14:sparkline>
            <x14:sparkline>
              <xm:f>'GF Balance Trends By Program'!D943:J943</xm:f>
              <xm:sqref>K943</xm:sqref>
            </x14:sparkline>
            <x14:sparkline>
              <xm:f>'GF Balance Trends By Program'!D944:J944</xm:f>
              <xm:sqref>K944</xm:sqref>
            </x14:sparkline>
            <x14:sparkline>
              <xm:f>'GF Balance Trends By Program'!D945:J945</xm:f>
              <xm:sqref>K945</xm:sqref>
            </x14:sparkline>
            <x14:sparkline>
              <xm:f>'GF Balance Trends By Program'!D946:J946</xm:f>
              <xm:sqref>K946</xm:sqref>
            </x14:sparkline>
            <x14:sparkline>
              <xm:f>'GF Balance Trends By Program'!D947:J947</xm:f>
              <xm:sqref>K947</xm:sqref>
            </x14:sparkline>
            <x14:sparkline>
              <xm:f>'GF Balance Trends By Program'!D948:J948</xm:f>
              <xm:sqref>K948</xm:sqref>
            </x14:sparkline>
            <x14:sparkline>
              <xm:f>'GF Balance Trends By Program'!D949:J949</xm:f>
              <xm:sqref>K949</xm:sqref>
            </x14:sparkline>
            <x14:sparkline>
              <xm:f>'GF Balance Trends By Program'!D950:J950</xm:f>
              <xm:sqref>K950</xm:sqref>
            </x14:sparkline>
            <x14:sparkline>
              <xm:f>'GF Balance Trends By Program'!D951:J951</xm:f>
              <xm:sqref>K951</xm:sqref>
            </x14:sparkline>
            <x14:sparkline>
              <xm:f>'GF Balance Trends By Program'!D952:J952</xm:f>
              <xm:sqref>K952</xm:sqref>
            </x14:sparkline>
            <x14:sparkline>
              <xm:f>'GF Balance Trends By Program'!D953:J953</xm:f>
              <xm:sqref>K953</xm:sqref>
            </x14:sparkline>
            <x14:sparkline>
              <xm:f>'GF Balance Trends By Program'!D954:J954</xm:f>
              <xm:sqref>K954</xm:sqref>
            </x14:sparkline>
            <x14:sparkline>
              <xm:f>'GF Balance Trends By Program'!D955:J955</xm:f>
              <xm:sqref>K955</xm:sqref>
            </x14:sparkline>
            <x14:sparkline>
              <xm:f>'GF Balance Trends By Program'!D956:J956</xm:f>
              <xm:sqref>K956</xm:sqref>
            </x14:sparkline>
            <x14:sparkline>
              <xm:f>'GF Balance Trends By Program'!D957:J957</xm:f>
              <xm:sqref>K957</xm:sqref>
            </x14:sparkline>
            <x14:sparkline>
              <xm:f>'GF Balance Trends By Program'!D958:J958</xm:f>
              <xm:sqref>K958</xm:sqref>
            </x14:sparkline>
            <x14:sparkline>
              <xm:f>'GF Balance Trends By Program'!D959:J959</xm:f>
              <xm:sqref>K959</xm:sqref>
            </x14:sparkline>
            <x14:sparkline>
              <xm:f>'GF Balance Trends By Program'!D960:J960</xm:f>
              <xm:sqref>K960</xm:sqref>
            </x14:sparkline>
            <x14:sparkline>
              <xm:f>'GF Balance Trends By Program'!D961:J961</xm:f>
              <xm:sqref>K961</xm:sqref>
            </x14:sparkline>
            <x14:sparkline>
              <xm:f>'GF Balance Trends By Program'!D962:J962</xm:f>
              <xm:sqref>K962</xm:sqref>
            </x14:sparkline>
            <x14:sparkline>
              <xm:f>'GF Balance Trends By Program'!D963:J963</xm:f>
              <xm:sqref>K963</xm:sqref>
            </x14:sparkline>
            <x14:sparkline>
              <xm:f>'GF Balance Trends By Program'!D964:J964</xm:f>
              <xm:sqref>K964</xm:sqref>
            </x14:sparkline>
            <x14:sparkline>
              <xm:f>'GF Balance Trends By Program'!D965:J965</xm:f>
              <xm:sqref>K965</xm:sqref>
            </x14:sparkline>
            <x14:sparkline>
              <xm:f>'GF Balance Trends By Program'!D966:J966</xm:f>
              <xm:sqref>K966</xm:sqref>
            </x14:sparkline>
            <x14:sparkline>
              <xm:f>'GF Balance Trends By Program'!D967:J967</xm:f>
              <xm:sqref>K967</xm:sqref>
            </x14:sparkline>
            <x14:sparkline>
              <xm:f>'GF Balance Trends By Program'!D968:J968</xm:f>
              <xm:sqref>K968</xm:sqref>
            </x14:sparkline>
            <x14:sparkline>
              <xm:f>'GF Balance Trends By Program'!D969:J969</xm:f>
              <xm:sqref>K969</xm:sqref>
            </x14:sparkline>
            <x14:sparkline>
              <xm:f>'GF Balance Trends By Program'!D970:J970</xm:f>
              <xm:sqref>K970</xm:sqref>
            </x14:sparkline>
            <x14:sparkline>
              <xm:f>'GF Balance Trends By Program'!D971:J971</xm:f>
              <xm:sqref>K971</xm:sqref>
            </x14:sparkline>
            <x14:sparkline>
              <xm:f>'GF Balance Trends By Program'!D972:J972</xm:f>
              <xm:sqref>K972</xm:sqref>
            </x14:sparkline>
            <x14:sparkline>
              <xm:f>'GF Balance Trends By Program'!D973:J973</xm:f>
              <xm:sqref>K973</xm:sqref>
            </x14:sparkline>
            <x14:sparkline>
              <xm:f>'GF Balance Trends By Program'!D974:J974</xm:f>
              <xm:sqref>K974</xm:sqref>
            </x14:sparkline>
            <x14:sparkline>
              <xm:f>'GF Balance Trends By Program'!D975:J975</xm:f>
              <xm:sqref>K975</xm:sqref>
            </x14:sparkline>
            <x14:sparkline>
              <xm:f>'GF Balance Trends By Program'!D976:J976</xm:f>
              <xm:sqref>K976</xm:sqref>
            </x14:sparkline>
            <x14:sparkline>
              <xm:f>'GF Balance Trends By Program'!D977:J977</xm:f>
              <xm:sqref>K977</xm:sqref>
            </x14:sparkline>
            <x14:sparkline>
              <xm:f>'GF Balance Trends By Program'!D978:J978</xm:f>
              <xm:sqref>K978</xm:sqref>
            </x14:sparkline>
            <x14:sparkline>
              <xm:f>'GF Balance Trends By Program'!D979:J979</xm:f>
              <xm:sqref>K979</xm:sqref>
            </x14:sparkline>
            <x14:sparkline>
              <xm:f>'GF Balance Trends By Program'!D980:J980</xm:f>
              <xm:sqref>K980</xm:sqref>
            </x14:sparkline>
            <x14:sparkline>
              <xm:f>'GF Balance Trends By Program'!D981:J981</xm:f>
              <xm:sqref>K981</xm:sqref>
            </x14:sparkline>
            <x14:sparkline>
              <xm:f>'GF Balance Trends By Program'!D982:J982</xm:f>
              <xm:sqref>K982</xm:sqref>
            </x14:sparkline>
            <x14:sparkline>
              <xm:f>'GF Balance Trends By Program'!D983:J983</xm:f>
              <xm:sqref>K983</xm:sqref>
            </x14:sparkline>
            <x14:sparkline>
              <xm:f>'GF Balance Trends By Program'!D984:J984</xm:f>
              <xm:sqref>K984</xm:sqref>
            </x14:sparkline>
            <x14:sparkline>
              <xm:f>'GF Balance Trends By Program'!D985:J985</xm:f>
              <xm:sqref>K985</xm:sqref>
            </x14:sparkline>
            <x14:sparkline>
              <xm:f>'GF Balance Trends By Program'!D986:J986</xm:f>
              <xm:sqref>K986</xm:sqref>
            </x14:sparkline>
            <x14:sparkline>
              <xm:f>'GF Balance Trends By Program'!D987:J987</xm:f>
              <xm:sqref>K987</xm:sqref>
            </x14:sparkline>
            <x14:sparkline>
              <xm:f>'GF Balance Trends By Program'!D988:J988</xm:f>
              <xm:sqref>K988</xm:sqref>
            </x14:sparkline>
            <x14:sparkline>
              <xm:f>'GF Balance Trends By Program'!D989:J989</xm:f>
              <xm:sqref>K989</xm:sqref>
            </x14:sparkline>
            <x14:sparkline>
              <xm:f>'GF Balance Trends By Program'!D990:J990</xm:f>
              <xm:sqref>K990</xm:sqref>
            </x14:sparkline>
            <x14:sparkline>
              <xm:f>'GF Balance Trends By Program'!D991:J991</xm:f>
              <xm:sqref>K991</xm:sqref>
            </x14:sparkline>
            <x14:sparkline>
              <xm:f>'GF Balance Trends By Program'!D992:J992</xm:f>
              <xm:sqref>K992</xm:sqref>
            </x14:sparkline>
            <x14:sparkline>
              <xm:f>'GF Balance Trends By Program'!D993:J993</xm:f>
              <xm:sqref>K993</xm:sqref>
            </x14:sparkline>
            <x14:sparkline>
              <xm:f>'GF Balance Trends By Program'!D994:J994</xm:f>
              <xm:sqref>K994</xm:sqref>
            </x14:sparkline>
            <x14:sparkline>
              <xm:f>'GF Balance Trends By Program'!D995:J995</xm:f>
              <xm:sqref>K995</xm:sqref>
            </x14:sparkline>
            <x14:sparkline>
              <xm:f>'GF Balance Trends By Program'!D996:J996</xm:f>
              <xm:sqref>K996</xm:sqref>
            </x14:sparkline>
            <x14:sparkline>
              <xm:f>'GF Balance Trends By Program'!D997:J997</xm:f>
              <xm:sqref>K997</xm:sqref>
            </x14:sparkline>
            <x14:sparkline>
              <xm:f>'GF Balance Trends By Program'!D998:J998</xm:f>
              <xm:sqref>K998</xm:sqref>
            </x14:sparkline>
            <x14:sparkline>
              <xm:f>'GF Balance Trends By Program'!D999:J999</xm:f>
              <xm:sqref>K999</xm:sqref>
            </x14:sparkline>
            <x14:sparkline>
              <xm:f>'GF Balance Trends By Program'!D1000:J1000</xm:f>
              <xm:sqref>K1000</xm:sqref>
            </x14:sparkline>
            <x14:sparkline>
              <xm:f>'GF Balance Trends By Program'!D1001:J1001</xm:f>
              <xm:sqref>K1001</xm:sqref>
            </x14:sparkline>
            <x14:sparkline>
              <xm:f>'GF Balance Trends By Program'!D1002:J1002</xm:f>
              <xm:sqref>K1002</xm:sqref>
            </x14:sparkline>
            <x14:sparkline>
              <xm:f>'GF Balance Trends By Program'!D1003:J1003</xm:f>
              <xm:sqref>K1003</xm:sqref>
            </x14:sparkline>
            <x14:sparkline>
              <xm:f>'GF Balance Trends By Program'!D1004:J1004</xm:f>
              <xm:sqref>K1004</xm:sqref>
            </x14:sparkline>
            <x14:sparkline>
              <xm:f>'GF Balance Trends By Program'!D1005:J1005</xm:f>
              <xm:sqref>K1005</xm:sqref>
            </x14:sparkline>
            <x14:sparkline>
              <xm:f>'GF Balance Trends By Program'!D1006:J1006</xm:f>
              <xm:sqref>K1006</xm:sqref>
            </x14:sparkline>
            <x14:sparkline>
              <xm:f>'GF Balance Trends By Program'!D1007:J1007</xm:f>
              <xm:sqref>K1007</xm:sqref>
            </x14:sparkline>
            <x14:sparkline>
              <xm:f>'GF Balance Trends By Program'!D1008:J1008</xm:f>
              <xm:sqref>K1008</xm:sqref>
            </x14:sparkline>
            <x14:sparkline>
              <xm:f>'GF Balance Trends By Program'!D1009:J1009</xm:f>
              <xm:sqref>K1009</xm:sqref>
            </x14:sparkline>
            <x14:sparkline>
              <xm:f>'GF Balance Trends By Program'!D1010:J1010</xm:f>
              <xm:sqref>K1010</xm:sqref>
            </x14:sparkline>
            <x14:sparkline>
              <xm:f>'GF Balance Trends By Program'!D1011:J1011</xm:f>
              <xm:sqref>K1011</xm:sqref>
            </x14:sparkline>
            <x14:sparkline>
              <xm:f>'GF Balance Trends By Program'!D1012:J1012</xm:f>
              <xm:sqref>K1012</xm:sqref>
            </x14:sparkline>
            <x14:sparkline>
              <xm:f>'GF Balance Trends By Program'!D1013:J1013</xm:f>
              <xm:sqref>K1013</xm:sqref>
            </x14:sparkline>
            <x14:sparkline>
              <xm:f>'GF Balance Trends By Program'!D1014:J1014</xm:f>
              <xm:sqref>K1014</xm:sqref>
            </x14:sparkline>
            <x14:sparkline>
              <xm:f>'GF Balance Trends By Program'!D1015:J1015</xm:f>
              <xm:sqref>K1015</xm:sqref>
            </x14:sparkline>
            <x14:sparkline>
              <xm:f>'GF Balance Trends By Program'!D1016:J1016</xm:f>
              <xm:sqref>K1016</xm:sqref>
            </x14:sparkline>
            <x14:sparkline>
              <xm:f>'GF Balance Trends By Program'!D1017:J1017</xm:f>
              <xm:sqref>K1017</xm:sqref>
            </x14:sparkline>
            <x14:sparkline>
              <xm:f>'GF Balance Trends By Program'!D1018:J1018</xm:f>
              <xm:sqref>K1018</xm:sqref>
            </x14:sparkline>
            <x14:sparkline>
              <xm:f>'GF Balance Trends By Program'!D1019:J1019</xm:f>
              <xm:sqref>K1019</xm:sqref>
            </x14:sparkline>
            <x14:sparkline>
              <xm:f>'GF Balance Trends By Program'!D1020:J1020</xm:f>
              <xm:sqref>K1020</xm:sqref>
            </x14:sparkline>
            <x14:sparkline>
              <xm:f>'GF Balance Trends By Program'!D1021:J1021</xm:f>
              <xm:sqref>K1021</xm:sqref>
            </x14:sparkline>
            <x14:sparkline>
              <xm:f>'GF Balance Trends By Program'!D1022:J1022</xm:f>
              <xm:sqref>K1022</xm:sqref>
            </x14:sparkline>
            <x14:sparkline>
              <xm:f>'GF Balance Trends By Program'!D1023:J1023</xm:f>
              <xm:sqref>K1023</xm:sqref>
            </x14:sparkline>
            <x14:sparkline>
              <xm:f>'GF Balance Trends By Program'!D1024:J1024</xm:f>
              <xm:sqref>K1024</xm:sqref>
            </x14:sparkline>
            <x14:sparkline>
              <xm:f>'GF Balance Trends By Program'!D1025:J1025</xm:f>
              <xm:sqref>K1025</xm:sqref>
            </x14:sparkline>
            <x14:sparkline>
              <xm:f>'GF Balance Trends By Program'!D1026:J1026</xm:f>
              <xm:sqref>K1026</xm:sqref>
            </x14:sparkline>
            <x14:sparkline>
              <xm:f>'GF Balance Trends By Program'!D1027:J1027</xm:f>
              <xm:sqref>K1027</xm:sqref>
            </x14:sparkline>
            <x14:sparkline>
              <xm:f>'GF Balance Trends By Program'!D1028:J1028</xm:f>
              <xm:sqref>K1028</xm:sqref>
            </x14:sparkline>
            <x14:sparkline>
              <xm:f>'GF Balance Trends By Program'!D1029:J1029</xm:f>
              <xm:sqref>K1029</xm:sqref>
            </x14:sparkline>
            <x14:sparkline>
              <xm:f>'GF Balance Trends By Program'!D1030:J1030</xm:f>
              <xm:sqref>K1030</xm:sqref>
            </x14:sparkline>
            <x14:sparkline>
              <xm:f>'GF Balance Trends By Program'!D1031:J1031</xm:f>
              <xm:sqref>K1031</xm:sqref>
            </x14:sparkline>
            <x14:sparkline>
              <xm:f>'GF Balance Trends By Program'!D1032:J1032</xm:f>
              <xm:sqref>K1032</xm:sqref>
            </x14:sparkline>
            <x14:sparkline>
              <xm:f>'GF Balance Trends By Program'!D1033:J1033</xm:f>
              <xm:sqref>K1033</xm:sqref>
            </x14:sparkline>
            <x14:sparkline>
              <xm:f>'GF Balance Trends By Program'!D1034:J1034</xm:f>
              <xm:sqref>K1034</xm:sqref>
            </x14:sparkline>
            <x14:sparkline>
              <xm:f>'GF Balance Trends By Program'!D1035:J1035</xm:f>
              <xm:sqref>K1035</xm:sqref>
            </x14:sparkline>
            <x14:sparkline>
              <xm:f>'GF Balance Trends By Program'!D1036:J1036</xm:f>
              <xm:sqref>K1036</xm:sqref>
            </x14:sparkline>
            <x14:sparkline>
              <xm:f>'GF Balance Trends By Program'!D1037:J1037</xm:f>
              <xm:sqref>K1037</xm:sqref>
            </x14:sparkline>
            <x14:sparkline>
              <xm:f>'GF Balance Trends By Program'!D1038:J1038</xm:f>
              <xm:sqref>K1038</xm:sqref>
            </x14:sparkline>
            <x14:sparkline>
              <xm:f>'GF Balance Trends By Program'!D1039:J1039</xm:f>
              <xm:sqref>K1039</xm:sqref>
            </x14:sparkline>
            <x14:sparkline>
              <xm:f>'GF Balance Trends By Program'!D1040:J1040</xm:f>
              <xm:sqref>K1040</xm:sqref>
            </x14:sparkline>
            <x14:sparkline>
              <xm:f>'GF Balance Trends By Program'!D1041:J1041</xm:f>
              <xm:sqref>K1041</xm:sqref>
            </x14:sparkline>
            <x14:sparkline>
              <xm:f>'GF Balance Trends By Program'!D1042:J1042</xm:f>
              <xm:sqref>K1042</xm:sqref>
            </x14:sparkline>
            <x14:sparkline>
              <xm:f>'GF Balance Trends By Program'!D1043:J1043</xm:f>
              <xm:sqref>K1043</xm:sqref>
            </x14:sparkline>
            <x14:sparkline>
              <xm:f>'GF Balance Trends By Program'!D1044:J1044</xm:f>
              <xm:sqref>K1044</xm:sqref>
            </x14:sparkline>
            <x14:sparkline>
              <xm:f>'GF Balance Trends By Program'!D1045:J1045</xm:f>
              <xm:sqref>K1045</xm:sqref>
            </x14:sparkline>
            <x14:sparkline>
              <xm:f>'GF Balance Trends By Program'!D1046:J1046</xm:f>
              <xm:sqref>K1046</xm:sqref>
            </x14:sparkline>
            <x14:sparkline>
              <xm:f>'GF Balance Trends By Program'!D1047:J1047</xm:f>
              <xm:sqref>K1047</xm:sqref>
            </x14:sparkline>
            <x14:sparkline>
              <xm:f>'GF Balance Trends By Program'!D1048:J1048</xm:f>
              <xm:sqref>K1048</xm:sqref>
            </x14:sparkline>
            <x14:sparkline>
              <xm:f>'GF Balance Trends By Program'!D1049:J1049</xm:f>
              <xm:sqref>K1049</xm:sqref>
            </x14:sparkline>
            <x14:sparkline>
              <xm:f>'GF Balance Trends By Program'!D1050:J1050</xm:f>
              <xm:sqref>K1050</xm:sqref>
            </x14:sparkline>
            <x14:sparkline>
              <xm:f>'GF Balance Trends By Program'!D1051:J1051</xm:f>
              <xm:sqref>K1051</xm:sqref>
            </x14:sparkline>
            <x14:sparkline>
              <xm:f>'GF Balance Trends By Program'!D1052:J1052</xm:f>
              <xm:sqref>K1052</xm:sqref>
            </x14:sparkline>
            <x14:sparkline>
              <xm:f>'GF Balance Trends By Program'!D1053:J1053</xm:f>
              <xm:sqref>K1053</xm:sqref>
            </x14:sparkline>
            <x14:sparkline>
              <xm:f>'GF Balance Trends By Program'!D1054:J1054</xm:f>
              <xm:sqref>K1054</xm:sqref>
            </x14:sparkline>
            <x14:sparkline>
              <xm:f>'GF Balance Trends By Program'!D1055:J1055</xm:f>
              <xm:sqref>K1055</xm:sqref>
            </x14:sparkline>
            <x14:sparkline>
              <xm:f>'GF Balance Trends By Program'!D1056:J1056</xm:f>
              <xm:sqref>K1056</xm:sqref>
            </x14:sparkline>
            <x14:sparkline>
              <xm:f>'GF Balance Trends By Program'!D1057:J1057</xm:f>
              <xm:sqref>K1057</xm:sqref>
            </x14:sparkline>
            <x14:sparkline>
              <xm:f>'GF Balance Trends By Program'!D1058:J1058</xm:f>
              <xm:sqref>K1058</xm:sqref>
            </x14:sparkline>
            <x14:sparkline>
              <xm:f>'GF Balance Trends By Program'!D1059:J1059</xm:f>
              <xm:sqref>K1059</xm:sqref>
            </x14:sparkline>
            <x14:sparkline>
              <xm:f>'GF Balance Trends By Program'!D1060:J1060</xm:f>
              <xm:sqref>K1060</xm:sqref>
            </x14:sparkline>
            <x14:sparkline>
              <xm:f>'GF Balance Trends By Program'!D1061:J1061</xm:f>
              <xm:sqref>K1061</xm:sqref>
            </x14:sparkline>
            <x14:sparkline>
              <xm:f>'GF Balance Trends By Program'!D1062:J1062</xm:f>
              <xm:sqref>K1062</xm:sqref>
            </x14:sparkline>
            <x14:sparkline>
              <xm:f>'GF Balance Trends By Program'!D1063:J1063</xm:f>
              <xm:sqref>K1063</xm:sqref>
            </x14:sparkline>
            <x14:sparkline>
              <xm:f>'GF Balance Trends By Program'!D1064:J1064</xm:f>
              <xm:sqref>K1064</xm:sqref>
            </x14:sparkline>
            <x14:sparkline>
              <xm:f>'GF Balance Trends By Program'!D1065:J1065</xm:f>
              <xm:sqref>K1065</xm:sqref>
            </x14:sparkline>
            <x14:sparkline>
              <xm:f>'GF Balance Trends By Program'!D1066:J1066</xm:f>
              <xm:sqref>K1066</xm:sqref>
            </x14:sparkline>
            <x14:sparkline>
              <xm:f>'GF Balance Trends By Program'!D1067:J1067</xm:f>
              <xm:sqref>K1067</xm:sqref>
            </x14:sparkline>
            <x14:sparkline>
              <xm:f>'GF Balance Trends By Program'!D1068:J1068</xm:f>
              <xm:sqref>K1068</xm:sqref>
            </x14:sparkline>
            <x14:sparkline>
              <xm:f>'GF Balance Trends By Program'!D1069:J1069</xm:f>
              <xm:sqref>K1069</xm:sqref>
            </x14:sparkline>
            <x14:sparkline>
              <xm:f>'GF Balance Trends By Program'!D1070:J1070</xm:f>
              <xm:sqref>K1070</xm:sqref>
            </x14:sparkline>
            <x14:sparkline>
              <xm:f>'GF Balance Trends By Program'!D1071:J1071</xm:f>
              <xm:sqref>K1071</xm:sqref>
            </x14:sparkline>
            <x14:sparkline>
              <xm:f>'GF Balance Trends By Program'!D1072:J1072</xm:f>
              <xm:sqref>K1072</xm:sqref>
            </x14:sparkline>
            <x14:sparkline>
              <xm:f>'GF Balance Trends By Program'!D1073:J1073</xm:f>
              <xm:sqref>K1073</xm:sqref>
            </x14:sparkline>
            <x14:sparkline>
              <xm:f>'GF Balance Trends By Program'!D1074:J1074</xm:f>
              <xm:sqref>K1074</xm:sqref>
            </x14:sparkline>
            <x14:sparkline>
              <xm:f>'GF Balance Trends By Program'!D1075:J1075</xm:f>
              <xm:sqref>K1075</xm:sqref>
            </x14:sparkline>
            <x14:sparkline>
              <xm:f>'GF Balance Trends By Program'!D1076:J1076</xm:f>
              <xm:sqref>K1076</xm:sqref>
            </x14:sparkline>
            <x14:sparkline>
              <xm:f>'GF Balance Trends By Program'!D1077:J1077</xm:f>
              <xm:sqref>K1077</xm:sqref>
            </x14:sparkline>
            <x14:sparkline>
              <xm:f>'GF Balance Trends By Program'!D1078:J1078</xm:f>
              <xm:sqref>K1078</xm:sqref>
            </x14:sparkline>
            <x14:sparkline>
              <xm:f>'GF Balance Trends By Program'!D1079:J1079</xm:f>
              <xm:sqref>K1079</xm:sqref>
            </x14:sparkline>
            <x14:sparkline>
              <xm:f>'GF Balance Trends By Program'!D1080:J1080</xm:f>
              <xm:sqref>K1080</xm:sqref>
            </x14:sparkline>
            <x14:sparkline>
              <xm:f>'GF Balance Trends By Program'!D1081:J1081</xm:f>
              <xm:sqref>K1081</xm:sqref>
            </x14:sparkline>
            <x14:sparkline>
              <xm:f>'GF Balance Trends By Program'!D1082:J1082</xm:f>
              <xm:sqref>K1082</xm:sqref>
            </x14:sparkline>
            <x14:sparkline>
              <xm:f>'GF Balance Trends By Program'!D1083:J1083</xm:f>
              <xm:sqref>K1083</xm:sqref>
            </x14:sparkline>
            <x14:sparkline>
              <xm:f>'GF Balance Trends By Program'!D1084:J1084</xm:f>
              <xm:sqref>K1084</xm:sqref>
            </x14:sparkline>
            <x14:sparkline>
              <xm:f>'GF Balance Trends By Program'!D1085:J1085</xm:f>
              <xm:sqref>K1085</xm:sqref>
            </x14:sparkline>
            <x14:sparkline>
              <xm:f>'GF Balance Trends By Program'!D1086:J1086</xm:f>
              <xm:sqref>K1086</xm:sqref>
            </x14:sparkline>
            <x14:sparkline>
              <xm:f>'GF Balance Trends By Program'!D1087:J1087</xm:f>
              <xm:sqref>K1087</xm:sqref>
            </x14:sparkline>
            <x14:sparkline>
              <xm:f>'GF Balance Trends By Program'!D1088:J1088</xm:f>
              <xm:sqref>K1088</xm:sqref>
            </x14:sparkline>
            <x14:sparkline>
              <xm:f>'GF Balance Trends By Program'!D1089:J1089</xm:f>
              <xm:sqref>K1089</xm:sqref>
            </x14:sparkline>
            <x14:sparkline>
              <xm:f>'GF Balance Trends By Program'!D1090:J1090</xm:f>
              <xm:sqref>K1090</xm:sqref>
            </x14:sparkline>
            <x14:sparkline>
              <xm:f>'GF Balance Trends By Program'!D1091:J1091</xm:f>
              <xm:sqref>K1091</xm:sqref>
            </x14:sparkline>
            <x14:sparkline>
              <xm:f>'GF Balance Trends By Program'!D1092:J1092</xm:f>
              <xm:sqref>K1092</xm:sqref>
            </x14:sparkline>
            <x14:sparkline>
              <xm:f>'GF Balance Trends By Program'!D1093:J1093</xm:f>
              <xm:sqref>K1093</xm:sqref>
            </x14:sparkline>
            <x14:sparkline>
              <xm:f>'GF Balance Trends By Program'!D1094:J1094</xm:f>
              <xm:sqref>K1094</xm:sqref>
            </x14:sparkline>
            <x14:sparkline>
              <xm:f>'GF Balance Trends By Program'!D1095:J1095</xm:f>
              <xm:sqref>K1095</xm:sqref>
            </x14:sparkline>
            <x14:sparkline>
              <xm:f>'GF Balance Trends By Program'!D1096:J1096</xm:f>
              <xm:sqref>K1096</xm:sqref>
            </x14:sparkline>
            <x14:sparkline>
              <xm:f>'GF Balance Trends By Program'!D1097:J1097</xm:f>
              <xm:sqref>K1097</xm:sqref>
            </x14:sparkline>
            <x14:sparkline>
              <xm:f>'GF Balance Trends By Program'!D1098:J1098</xm:f>
              <xm:sqref>K1098</xm:sqref>
            </x14:sparkline>
            <x14:sparkline>
              <xm:f>'GF Balance Trends By Program'!D1099:J1099</xm:f>
              <xm:sqref>K1099</xm:sqref>
            </x14:sparkline>
            <x14:sparkline>
              <xm:f>'GF Balance Trends By Program'!D1100:J1100</xm:f>
              <xm:sqref>K1100</xm:sqref>
            </x14:sparkline>
            <x14:sparkline>
              <xm:f>'GF Balance Trends By Program'!D1101:J1101</xm:f>
              <xm:sqref>K1101</xm:sqref>
            </x14:sparkline>
            <x14:sparkline>
              <xm:f>'GF Balance Trends By Program'!D1102:J1102</xm:f>
              <xm:sqref>K1102</xm:sqref>
            </x14:sparkline>
            <x14:sparkline>
              <xm:f>'GF Balance Trends By Program'!D1103:J1103</xm:f>
              <xm:sqref>K1103</xm:sqref>
            </x14:sparkline>
            <x14:sparkline>
              <xm:f>'GF Balance Trends By Program'!D1104:J1104</xm:f>
              <xm:sqref>K1104</xm:sqref>
            </x14:sparkline>
            <x14:sparkline>
              <xm:f>'GF Balance Trends By Program'!D1105:J1105</xm:f>
              <xm:sqref>K1105</xm:sqref>
            </x14:sparkline>
            <x14:sparkline>
              <xm:f>'GF Balance Trends By Program'!D1106:J1106</xm:f>
              <xm:sqref>K1106</xm:sqref>
            </x14:sparkline>
            <x14:sparkline>
              <xm:f>'GF Balance Trends By Program'!D1107:J1107</xm:f>
              <xm:sqref>K1107</xm:sqref>
            </x14:sparkline>
            <x14:sparkline>
              <xm:f>'GF Balance Trends By Program'!D1108:J1108</xm:f>
              <xm:sqref>K1108</xm:sqref>
            </x14:sparkline>
            <x14:sparkline>
              <xm:f>'GF Balance Trends By Program'!D1109:J1109</xm:f>
              <xm:sqref>K1109</xm:sqref>
            </x14:sparkline>
            <x14:sparkline>
              <xm:f>'GF Balance Trends By Program'!D1110:J1110</xm:f>
              <xm:sqref>K1110</xm:sqref>
            </x14:sparkline>
            <x14:sparkline>
              <xm:f>'GF Balance Trends By Program'!D1111:J1111</xm:f>
              <xm:sqref>K1111</xm:sqref>
            </x14:sparkline>
            <x14:sparkline>
              <xm:f>'GF Balance Trends By Program'!D1112:J1112</xm:f>
              <xm:sqref>K1112</xm:sqref>
            </x14:sparkline>
            <x14:sparkline>
              <xm:f>'GF Balance Trends By Program'!D1113:J1113</xm:f>
              <xm:sqref>K1113</xm:sqref>
            </x14:sparkline>
            <x14:sparkline>
              <xm:f>'GF Balance Trends By Program'!D1114:J1114</xm:f>
              <xm:sqref>K1114</xm:sqref>
            </x14:sparkline>
            <x14:sparkline>
              <xm:f>'GF Balance Trends By Program'!D1115:J1115</xm:f>
              <xm:sqref>K1115</xm:sqref>
            </x14:sparkline>
            <x14:sparkline>
              <xm:f>'GF Balance Trends By Program'!D1116:J1116</xm:f>
              <xm:sqref>K1116</xm:sqref>
            </x14:sparkline>
            <x14:sparkline>
              <xm:f>'GF Balance Trends By Program'!D1117:J1117</xm:f>
              <xm:sqref>K1117</xm:sqref>
            </x14:sparkline>
            <x14:sparkline>
              <xm:f>'GF Balance Trends By Program'!D1118:J1118</xm:f>
              <xm:sqref>K1118</xm:sqref>
            </x14:sparkline>
            <x14:sparkline>
              <xm:f>'GF Balance Trends By Program'!D1119:J1119</xm:f>
              <xm:sqref>K1119</xm:sqref>
            </x14:sparkline>
            <x14:sparkline>
              <xm:f>'GF Balance Trends By Program'!D1120:J1120</xm:f>
              <xm:sqref>K1120</xm:sqref>
            </x14:sparkline>
            <x14:sparkline>
              <xm:f>'GF Balance Trends By Program'!D1121:J1121</xm:f>
              <xm:sqref>K1121</xm:sqref>
            </x14:sparkline>
            <x14:sparkline>
              <xm:f>'GF Balance Trends By Program'!D1122:J1122</xm:f>
              <xm:sqref>K1122</xm:sqref>
            </x14:sparkline>
            <x14:sparkline>
              <xm:f>'GF Balance Trends By Program'!D1123:J1123</xm:f>
              <xm:sqref>K1123</xm:sqref>
            </x14:sparkline>
            <x14:sparkline>
              <xm:f>'GF Balance Trends By Program'!D1124:J1124</xm:f>
              <xm:sqref>K1124</xm:sqref>
            </x14:sparkline>
            <x14:sparkline>
              <xm:f>'GF Balance Trends By Program'!D1125:J1125</xm:f>
              <xm:sqref>K1125</xm:sqref>
            </x14:sparkline>
            <x14:sparkline>
              <xm:f>'GF Balance Trends By Program'!D1126:J1126</xm:f>
              <xm:sqref>K1126</xm:sqref>
            </x14:sparkline>
            <x14:sparkline>
              <xm:f>'GF Balance Trends By Program'!D1127:J1127</xm:f>
              <xm:sqref>K1127</xm:sqref>
            </x14:sparkline>
            <x14:sparkline>
              <xm:f>'GF Balance Trends By Program'!D1128:J1128</xm:f>
              <xm:sqref>K1128</xm:sqref>
            </x14:sparkline>
            <x14:sparkline>
              <xm:f>'GF Balance Trends By Program'!D1129:J1129</xm:f>
              <xm:sqref>K1129</xm:sqref>
            </x14:sparkline>
            <x14:sparkline>
              <xm:f>'GF Balance Trends By Program'!D1130:J1130</xm:f>
              <xm:sqref>K1130</xm:sqref>
            </x14:sparkline>
            <x14:sparkline>
              <xm:f>'GF Balance Trends By Program'!D1131:J1131</xm:f>
              <xm:sqref>K1131</xm:sqref>
            </x14:sparkline>
            <x14:sparkline>
              <xm:f>'GF Balance Trends By Program'!D1132:J1132</xm:f>
              <xm:sqref>K1132</xm:sqref>
            </x14:sparkline>
            <x14:sparkline>
              <xm:f>'GF Balance Trends By Program'!D1133:J1133</xm:f>
              <xm:sqref>K1133</xm:sqref>
            </x14:sparkline>
            <x14:sparkline>
              <xm:f>'GF Balance Trends By Program'!D1134:J1134</xm:f>
              <xm:sqref>K1134</xm:sqref>
            </x14:sparkline>
            <x14:sparkline>
              <xm:f>'GF Balance Trends By Program'!D1135:J1135</xm:f>
              <xm:sqref>K1135</xm:sqref>
            </x14:sparkline>
            <x14:sparkline>
              <xm:f>'GF Balance Trends By Program'!D1136:J1136</xm:f>
              <xm:sqref>K1136</xm:sqref>
            </x14:sparkline>
            <x14:sparkline>
              <xm:f>'GF Balance Trends By Program'!D1137:J1137</xm:f>
              <xm:sqref>K1137</xm:sqref>
            </x14:sparkline>
            <x14:sparkline>
              <xm:f>'GF Balance Trends By Program'!D1138:J1138</xm:f>
              <xm:sqref>K1138</xm:sqref>
            </x14:sparkline>
            <x14:sparkline>
              <xm:f>'GF Balance Trends By Program'!D1139:J1139</xm:f>
              <xm:sqref>K1139</xm:sqref>
            </x14:sparkline>
            <x14:sparkline>
              <xm:f>'GF Balance Trends By Program'!D1140:J1140</xm:f>
              <xm:sqref>K1140</xm:sqref>
            </x14:sparkline>
            <x14:sparkline>
              <xm:f>'GF Balance Trends By Program'!D1141:J1141</xm:f>
              <xm:sqref>K1141</xm:sqref>
            </x14:sparkline>
            <x14:sparkline>
              <xm:f>'GF Balance Trends By Program'!D1142:J1142</xm:f>
              <xm:sqref>K1142</xm:sqref>
            </x14:sparkline>
            <x14:sparkline>
              <xm:f>'GF Balance Trends By Program'!D1143:J1143</xm:f>
              <xm:sqref>K1143</xm:sqref>
            </x14:sparkline>
            <x14:sparkline>
              <xm:f>'GF Balance Trends By Program'!D1144:J1144</xm:f>
              <xm:sqref>K1144</xm:sqref>
            </x14:sparkline>
            <x14:sparkline>
              <xm:f>'GF Balance Trends By Program'!D1145:J1145</xm:f>
              <xm:sqref>K1145</xm:sqref>
            </x14:sparkline>
            <x14:sparkline>
              <xm:f>'GF Balance Trends By Program'!D1146:J1146</xm:f>
              <xm:sqref>K1146</xm:sqref>
            </x14:sparkline>
            <x14:sparkline>
              <xm:f>'GF Balance Trends By Program'!D1147:J1147</xm:f>
              <xm:sqref>K1147</xm:sqref>
            </x14:sparkline>
            <x14:sparkline>
              <xm:f>'GF Balance Trends By Program'!D1148:J1148</xm:f>
              <xm:sqref>K1148</xm:sqref>
            </x14:sparkline>
            <x14:sparkline>
              <xm:f>'GF Balance Trends By Program'!D1149:J1149</xm:f>
              <xm:sqref>K1149</xm:sqref>
            </x14:sparkline>
            <x14:sparkline>
              <xm:f>'GF Balance Trends By Program'!D1150:J1150</xm:f>
              <xm:sqref>K1150</xm:sqref>
            </x14:sparkline>
            <x14:sparkline>
              <xm:f>'GF Balance Trends By Program'!D1151:J1151</xm:f>
              <xm:sqref>K1151</xm:sqref>
            </x14:sparkline>
            <x14:sparkline>
              <xm:f>'GF Balance Trends By Program'!D1152:J1152</xm:f>
              <xm:sqref>K1152</xm:sqref>
            </x14:sparkline>
            <x14:sparkline>
              <xm:f>'GF Balance Trends By Program'!D1153:J1153</xm:f>
              <xm:sqref>K1153</xm:sqref>
            </x14:sparkline>
            <x14:sparkline>
              <xm:f>'GF Balance Trends By Program'!D1154:J1154</xm:f>
              <xm:sqref>K1154</xm:sqref>
            </x14:sparkline>
            <x14:sparkline>
              <xm:f>'GF Balance Trends By Program'!D1155:J1155</xm:f>
              <xm:sqref>K1155</xm:sqref>
            </x14:sparkline>
            <x14:sparkline>
              <xm:f>'GF Balance Trends By Program'!D1156:J1156</xm:f>
              <xm:sqref>K1156</xm:sqref>
            </x14:sparkline>
            <x14:sparkline>
              <xm:f>'GF Balance Trends By Program'!D1157:J1157</xm:f>
              <xm:sqref>K1157</xm:sqref>
            </x14:sparkline>
            <x14:sparkline>
              <xm:f>'GF Balance Trends By Program'!D1158:J1158</xm:f>
              <xm:sqref>K1158</xm:sqref>
            </x14:sparkline>
            <x14:sparkline>
              <xm:f>'GF Balance Trends By Program'!D1159:J1159</xm:f>
              <xm:sqref>K1159</xm:sqref>
            </x14:sparkline>
            <x14:sparkline>
              <xm:f>'GF Balance Trends By Program'!D1160:J1160</xm:f>
              <xm:sqref>K1160</xm:sqref>
            </x14:sparkline>
            <x14:sparkline>
              <xm:f>'GF Balance Trends By Program'!D1161:J1161</xm:f>
              <xm:sqref>K1161</xm:sqref>
            </x14:sparkline>
            <x14:sparkline>
              <xm:f>'GF Balance Trends By Program'!D1162:J1162</xm:f>
              <xm:sqref>K1162</xm:sqref>
            </x14:sparkline>
            <x14:sparkline>
              <xm:f>'GF Balance Trends By Program'!D1163:J1163</xm:f>
              <xm:sqref>K1163</xm:sqref>
            </x14:sparkline>
            <x14:sparkline>
              <xm:f>'GF Balance Trends By Program'!D1164:J1164</xm:f>
              <xm:sqref>K1164</xm:sqref>
            </x14:sparkline>
            <x14:sparkline>
              <xm:f>'GF Balance Trends By Program'!D1165:J1165</xm:f>
              <xm:sqref>K1165</xm:sqref>
            </x14:sparkline>
            <x14:sparkline>
              <xm:f>'GF Balance Trends By Program'!D1166:J1166</xm:f>
              <xm:sqref>K1166</xm:sqref>
            </x14:sparkline>
            <x14:sparkline>
              <xm:f>'GF Balance Trends By Program'!D1167:J1167</xm:f>
              <xm:sqref>K1167</xm:sqref>
            </x14:sparkline>
            <x14:sparkline>
              <xm:f>'GF Balance Trends By Program'!D1168:J1168</xm:f>
              <xm:sqref>K1168</xm:sqref>
            </x14:sparkline>
            <x14:sparkline>
              <xm:f>'GF Balance Trends By Program'!D1169:J1169</xm:f>
              <xm:sqref>K1169</xm:sqref>
            </x14:sparkline>
            <x14:sparkline>
              <xm:f>'GF Balance Trends By Program'!D1170:J1170</xm:f>
              <xm:sqref>K1170</xm:sqref>
            </x14:sparkline>
            <x14:sparkline>
              <xm:f>'GF Balance Trends By Program'!D1171:J1171</xm:f>
              <xm:sqref>K1171</xm:sqref>
            </x14:sparkline>
            <x14:sparkline>
              <xm:f>'GF Balance Trends By Program'!D1172:J1172</xm:f>
              <xm:sqref>K1172</xm:sqref>
            </x14:sparkline>
            <x14:sparkline>
              <xm:f>'GF Balance Trends By Program'!D1173:J1173</xm:f>
              <xm:sqref>K1173</xm:sqref>
            </x14:sparkline>
            <x14:sparkline>
              <xm:f>'GF Balance Trends By Program'!D1174:J1174</xm:f>
              <xm:sqref>K1174</xm:sqref>
            </x14:sparkline>
            <x14:sparkline>
              <xm:f>'GF Balance Trends By Program'!D1175:J1175</xm:f>
              <xm:sqref>K1175</xm:sqref>
            </x14:sparkline>
            <x14:sparkline>
              <xm:f>'GF Balance Trends By Program'!D1176:J1176</xm:f>
              <xm:sqref>K1176</xm:sqref>
            </x14:sparkline>
            <x14:sparkline>
              <xm:f>'GF Balance Trends By Program'!D1177:J1177</xm:f>
              <xm:sqref>K1177</xm:sqref>
            </x14:sparkline>
            <x14:sparkline>
              <xm:f>'GF Balance Trends By Program'!D1178:J1178</xm:f>
              <xm:sqref>K1178</xm:sqref>
            </x14:sparkline>
            <x14:sparkline>
              <xm:f>'GF Balance Trends By Program'!D1179:J1179</xm:f>
              <xm:sqref>K1179</xm:sqref>
            </x14:sparkline>
            <x14:sparkline>
              <xm:f>'GF Balance Trends By Program'!D1180:J1180</xm:f>
              <xm:sqref>K1180</xm:sqref>
            </x14:sparkline>
            <x14:sparkline>
              <xm:f>'GF Balance Trends By Program'!D1181:J1181</xm:f>
              <xm:sqref>K1181</xm:sqref>
            </x14:sparkline>
            <x14:sparkline>
              <xm:f>'GF Balance Trends By Program'!D1182:J1182</xm:f>
              <xm:sqref>K1182</xm:sqref>
            </x14:sparkline>
            <x14:sparkline>
              <xm:f>'GF Balance Trends By Program'!D1183:J1183</xm:f>
              <xm:sqref>K1183</xm:sqref>
            </x14:sparkline>
            <x14:sparkline>
              <xm:f>'GF Balance Trends By Program'!D1184:J1184</xm:f>
              <xm:sqref>K1184</xm:sqref>
            </x14:sparkline>
            <x14:sparkline>
              <xm:f>'GF Balance Trends By Program'!D1185:J1185</xm:f>
              <xm:sqref>K1185</xm:sqref>
            </x14:sparkline>
            <x14:sparkline>
              <xm:f>'GF Balance Trends By Program'!D1186:J1186</xm:f>
              <xm:sqref>K1186</xm:sqref>
            </x14:sparkline>
            <x14:sparkline>
              <xm:f>'GF Balance Trends By Program'!D1187:J1187</xm:f>
              <xm:sqref>K1187</xm:sqref>
            </x14:sparkline>
            <x14:sparkline>
              <xm:f>'GF Balance Trends By Program'!D1188:J1188</xm:f>
              <xm:sqref>K1188</xm:sqref>
            </x14:sparkline>
            <x14:sparkline>
              <xm:f>'GF Balance Trends By Program'!D1189:J1189</xm:f>
              <xm:sqref>K1189</xm:sqref>
            </x14:sparkline>
            <x14:sparkline>
              <xm:f>'GF Balance Trends By Program'!D1190:J1190</xm:f>
              <xm:sqref>K1190</xm:sqref>
            </x14:sparkline>
            <x14:sparkline>
              <xm:f>'GF Balance Trends By Program'!D1191:J1191</xm:f>
              <xm:sqref>K1191</xm:sqref>
            </x14:sparkline>
            <x14:sparkline>
              <xm:f>'GF Balance Trends By Program'!D1192:J1192</xm:f>
              <xm:sqref>K1192</xm:sqref>
            </x14:sparkline>
            <x14:sparkline>
              <xm:f>'GF Balance Trends By Program'!D1193:J1193</xm:f>
              <xm:sqref>K1193</xm:sqref>
            </x14:sparkline>
            <x14:sparkline>
              <xm:f>'GF Balance Trends By Program'!D1194:J1194</xm:f>
              <xm:sqref>K1194</xm:sqref>
            </x14:sparkline>
            <x14:sparkline>
              <xm:f>'GF Balance Trends By Program'!D1195:J1195</xm:f>
              <xm:sqref>K1195</xm:sqref>
            </x14:sparkline>
            <x14:sparkline>
              <xm:f>'GF Balance Trends By Program'!D1196:J1196</xm:f>
              <xm:sqref>K1196</xm:sqref>
            </x14:sparkline>
            <x14:sparkline>
              <xm:f>'GF Balance Trends By Program'!D1197:J1197</xm:f>
              <xm:sqref>K1197</xm:sqref>
            </x14:sparkline>
            <x14:sparkline>
              <xm:f>'GF Balance Trends By Program'!D1198:J1198</xm:f>
              <xm:sqref>K1198</xm:sqref>
            </x14:sparkline>
            <x14:sparkline>
              <xm:f>'GF Balance Trends By Program'!D1199:J1199</xm:f>
              <xm:sqref>K1199</xm:sqref>
            </x14:sparkline>
            <x14:sparkline>
              <xm:f>'GF Balance Trends By Program'!D1200:J1200</xm:f>
              <xm:sqref>K1200</xm:sqref>
            </x14:sparkline>
            <x14:sparkline>
              <xm:f>'GF Balance Trends By Program'!D1201:J1201</xm:f>
              <xm:sqref>K1201</xm:sqref>
            </x14:sparkline>
            <x14:sparkline>
              <xm:f>'GF Balance Trends By Program'!D1202:J1202</xm:f>
              <xm:sqref>K1202</xm:sqref>
            </x14:sparkline>
            <x14:sparkline>
              <xm:f>'GF Balance Trends By Program'!D1203:J1203</xm:f>
              <xm:sqref>K1203</xm:sqref>
            </x14:sparkline>
            <x14:sparkline>
              <xm:f>'GF Balance Trends By Program'!D1204:J1204</xm:f>
              <xm:sqref>K1204</xm:sqref>
            </x14:sparkline>
            <x14:sparkline>
              <xm:f>'GF Balance Trends By Program'!D1205:J1205</xm:f>
              <xm:sqref>K1205</xm:sqref>
            </x14:sparkline>
            <x14:sparkline>
              <xm:f>'GF Balance Trends By Program'!D1206:J1206</xm:f>
              <xm:sqref>K1206</xm:sqref>
            </x14:sparkline>
            <x14:sparkline>
              <xm:f>'GF Balance Trends By Program'!D1207:J1207</xm:f>
              <xm:sqref>K1207</xm:sqref>
            </x14:sparkline>
            <x14:sparkline>
              <xm:f>'GF Balance Trends By Program'!D1208:J1208</xm:f>
              <xm:sqref>K1208</xm:sqref>
            </x14:sparkline>
            <x14:sparkline>
              <xm:f>'GF Balance Trends By Program'!D1209:J1209</xm:f>
              <xm:sqref>K1209</xm:sqref>
            </x14:sparkline>
            <x14:sparkline>
              <xm:f>'GF Balance Trends By Program'!D1210:J1210</xm:f>
              <xm:sqref>K1210</xm:sqref>
            </x14:sparkline>
            <x14:sparkline>
              <xm:f>'GF Balance Trends By Program'!D1211:J1211</xm:f>
              <xm:sqref>K1211</xm:sqref>
            </x14:sparkline>
            <x14:sparkline>
              <xm:f>'GF Balance Trends By Program'!D1212:J1212</xm:f>
              <xm:sqref>K1212</xm:sqref>
            </x14:sparkline>
            <x14:sparkline>
              <xm:f>'GF Balance Trends By Program'!D1213:J1213</xm:f>
              <xm:sqref>K1213</xm:sqref>
            </x14:sparkline>
            <x14:sparkline>
              <xm:f>'GF Balance Trends By Program'!D1214:J1214</xm:f>
              <xm:sqref>K1214</xm:sqref>
            </x14:sparkline>
            <x14:sparkline>
              <xm:f>'GF Balance Trends By Program'!D1215:J1215</xm:f>
              <xm:sqref>K1215</xm:sqref>
            </x14:sparkline>
            <x14:sparkline>
              <xm:f>'GF Balance Trends By Program'!D1216:J1216</xm:f>
              <xm:sqref>K1216</xm:sqref>
            </x14:sparkline>
            <x14:sparkline>
              <xm:f>'GF Balance Trends By Program'!D1217:J1217</xm:f>
              <xm:sqref>K1217</xm:sqref>
            </x14:sparkline>
            <x14:sparkline>
              <xm:f>'GF Balance Trends By Program'!D1218:J1218</xm:f>
              <xm:sqref>K1218</xm:sqref>
            </x14:sparkline>
            <x14:sparkline>
              <xm:f>'GF Balance Trends By Program'!D1219:J1219</xm:f>
              <xm:sqref>K1219</xm:sqref>
            </x14:sparkline>
            <x14:sparkline>
              <xm:f>'GF Balance Trends By Program'!D1220:J1220</xm:f>
              <xm:sqref>K1220</xm:sqref>
            </x14:sparkline>
            <x14:sparkline>
              <xm:f>'GF Balance Trends By Program'!D1221:J1221</xm:f>
              <xm:sqref>K1221</xm:sqref>
            </x14:sparkline>
            <x14:sparkline>
              <xm:f>'GF Balance Trends By Program'!D1222:J1222</xm:f>
              <xm:sqref>K1222</xm:sqref>
            </x14:sparkline>
            <x14:sparkline>
              <xm:f>'GF Balance Trends By Program'!D1223:J1223</xm:f>
              <xm:sqref>K1223</xm:sqref>
            </x14:sparkline>
            <x14:sparkline>
              <xm:f>'GF Balance Trends By Program'!D1224:J1224</xm:f>
              <xm:sqref>K1224</xm:sqref>
            </x14:sparkline>
            <x14:sparkline>
              <xm:f>'GF Balance Trends By Program'!D1225:J1225</xm:f>
              <xm:sqref>K1225</xm:sqref>
            </x14:sparkline>
            <x14:sparkline>
              <xm:f>'GF Balance Trends By Program'!D1226:J1226</xm:f>
              <xm:sqref>K1226</xm:sqref>
            </x14:sparkline>
            <x14:sparkline>
              <xm:f>'GF Balance Trends By Program'!D1227:J1227</xm:f>
              <xm:sqref>K1227</xm:sqref>
            </x14:sparkline>
            <x14:sparkline>
              <xm:f>'GF Balance Trends By Program'!D1228:J1228</xm:f>
              <xm:sqref>K1228</xm:sqref>
            </x14:sparkline>
            <x14:sparkline>
              <xm:f>'GF Balance Trends By Program'!D1229:J1229</xm:f>
              <xm:sqref>K1229</xm:sqref>
            </x14:sparkline>
            <x14:sparkline>
              <xm:f>'GF Balance Trends By Program'!D1230:J1230</xm:f>
              <xm:sqref>K1230</xm:sqref>
            </x14:sparkline>
            <x14:sparkline>
              <xm:f>'GF Balance Trends By Program'!D1231:J1231</xm:f>
              <xm:sqref>K1231</xm:sqref>
            </x14:sparkline>
            <x14:sparkline>
              <xm:f>'GF Balance Trends By Program'!D1232:J1232</xm:f>
              <xm:sqref>K1232</xm:sqref>
            </x14:sparkline>
            <x14:sparkline>
              <xm:f>'GF Balance Trends By Program'!D1233:J1233</xm:f>
              <xm:sqref>K1233</xm:sqref>
            </x14:sparkline>
            <x14:sparkline>
              <xm:f>'GF Balance Trends By Program'!D1234:J1234</xm:f>
              <xm:sqref>K1234</xm:sqref>
            </x14:sparkline>
            <x14:sparkline>
              <xm:f>'GF Balance Trends By Program'!D1235:J1235</xm:f>
              <xm:sqref>K1235</xm:sqref>
            </x14:sparkline>
            <x14:sparkline>
              <xm:f>'GF Balance Trends By Program'!D1236:J1236</xm:f>
              <xm:sqref>K1236</xm:sqref>
            </x14:sparkline>
            <x14:sparkline>
              <xm:f>'GF Balance Trends By Program'!D1237:J1237</xm:f>
              <xm:sqref>K1237</xm:sqref>
            </x14:sparkline>
            <x14:sparkline>
              <xm:f>'GF Balance Trends By Program'!D1238:J1238</xm:f>
              <xm:sqref>K1238</xm:sqref>
            </x14:sparkline>
            <x14:sparkline>
              <xm:f>'GF Balance Trends By Program'!D1239:J1239</xm:f>
              <xm:sqref>K1239</xm:sqref>
            </x14:sparkline>
            <x14:sparkline>
              <xm:f>'GF Balance Trends By Program'!D1240:J1240</xm:f>
              <xm:sqref>K1240</xm:sqref>
            </x14:sparkline>
            <x14:sparkline>
              <xm:f>'GF Balance Trends By Program'!D1241:J1241</xm:f>
              <xm:sqref>K1241</xm:sqref>
            </x14:sparkline>
            <x14:sparkline>
              <xm:f>'GF Balance Trends By Program'!D1242:J1242</xm:f>
              <xm:sqref>K1242</xm:sqref>
            </x14:sparkline>
            <x14:sparkline>
              <xm:f>'GF Balance Trends By Program'!D1243:J1243</xm:f>
              <xm:sqref>K1243</xm:sqref>
            </x14:sparkline>
            <x14:sparkline>
              <xm:f>'GF Balance Trends By Program'!D1244:J1244</xm:f>
              <xm:sqref>K1244</xm:sqref>
            </x14:sparkline>
            <x14:sparkline>
              <xm:f>'GF Balance Trends By Program'!D1245:J1245</xm:f>
              <xm:sqref>K1245</xm:sqref>
            </x14:sparkline>
            <x14:sparkline>
              <xm:f>'GF Balance Trends By Program'!D1246:J1246</xm:f>
              <xm:sqref>K1246</xm:sqref>
            </x14:sparkline>
            <x14:sparkline>
              <xm:f>'GF Balance Trends By Program'!D1247:J1247</xm:f>
              <xm:sqref>K1247</xm:sqref>
            </x14:sparkline>
            <x14:sparkline>
              <xm:f>'GF Balance Trends By Program'!D1248:J1248</xm:f>
              <xm:sqref>K1248</xm:sqref>
            </x14:sparkline>
            <x14:sparkline>
              <xm:f>'GF Balance Trends By Program'!D1249:J1249</xm:f>
              <xm:sqref>K1249</xm:sqref>
            </x14:sparkline>
            <x14:sparkline>
              <xm:f>'GF Balance Trends By Program'!D1250:J1250</xm:f>
              <xm:sqref>K1250</xm:sqref>
            </x14:sparkline>
            <x14:sparkline>
              <xm:f>'GF Balance Trends By Program'!D1251:J1251</xm:f>
              <xm:sqref>K1251</xm:sqref>
            </x14:sparkline>
            <x14:sparkline>
              <xm:f>'GF Balance Trends By Program'!D1252:J1252</xm:f>
              <xm:sqref>K1252</xm:sqref>
            </x14:sparkline>
            <x14:sparkline>
              <xm:f>'GF Balance Trends By Program'!D1253:J1253</xm:f>
              <xm:sqref>K1253</xm:sqref>
            </x14:sparkline>
            <x14:sparkline>
              <xm:f>'GF Balance Trends By Program'!D1254:J1254</xm:f>
              <xm:sqref>K1254</xm:sqref>
            </x14:sparkline>
            <x14:sparkline>
              <xm:f>'GF Balance Trends By Program'!D1255:J1255</xm:f>
              <xm:sqref>K1255</xm:sqref>
            </x14:sparkline>
            <x14:sparkline>
              <xm:f>'GF Balance Trends By Program'!D1256:J1256</xm:f>
              <xm:sqref>K1256</xm:sqref>
            </x14:sparkline>
            <x14:sparkline>
              <xm:f>'GF Balance Trends By Program'!D1257:J1257</xm:f>
              <xm:sqref>K1257</xm:sqref>
            </x14:sparkline>
            <x14:sparkline>
              <xm:f>'GF Balance Trends By Program'!D1258:J1258</xm:f>
              <xm:sqref>K1258</xm:sqref>
            </x14:sparkline>
            <x14:sparkline>
              <xm:f>'GF Balance Trends By Program'!D1259:J1259</xm:f>
              <xm:sqref>K1259</xm:sqref>
            </x14:sparkline>
            <x14:sparkline>
              <xm:f>'GF Balance Trends By Program'!D1260:J1260</xm:f>
              <xm:sqref>K1260</xm:sqref>
            </x14:sparkline>
            <x14:sparkline>
              <xm:f>'GF Balance Trends By Program'!D1261:J1261</xm:f>
              <xm:sqref>K1261</xm:sqref>
            </x14:sparkline>
            <x14:sparkline>
              <xm:f>'GF Balance Trends By Program'!D1262:J1262</xm:f>
              <xm:sqref>K1262</xm:sqref>
            </x14:sparkline>
            <x14:sparkline>
              <xm:f>'GF Balance Trends By Program'!D1263:J1263</xm:f>
              <xm:sqref>K1263</xm:sqref>
            </x14:sparkline>
            <x14:sparkline>
              <xm:f>'GF Balance Trends By Program'!D1264:J1264</xm:f>
              <xm:sqref>K1264</xm:sqref>
            </x14:sparkline>
            <x14:sparkline>
              <xm:f>'GF Balance Trends By Program'!D1265:J1265</xm:f>
              <xm:sqref>K1265</xm:sqref>
            </x14:sparkline>
            <x14:sparkline>
              <xm:f>'GF Balance Trends By Program'!D1266:J1266</xm:f>
              <xm:sqref>K1266</xm:sqref>
            </x14:sparkline>
            <x14:sparkline>
              <xm:f>'GF Balance Trends By Program'!D1267:J1267</xm:f>
              <xm:sqref>K1267</xm:sqref>
            </x14:sparkline>
            <x14:sparkline>
              <xm:f>'GF Balance Trends By Program'!D1268:J1268</xm:f>
              <xm:sqref>K1268</xm:sqref>
            </x14:sparkline>
            <x14:sparkline>
              <xm:f>'GF Balance Trends By Program'!D1269:J1269</xm:f>
              <xm:sqref>K1269</xm:sqref>
            </x14:sparkline>
            <x14:sparkline>
              <xm:f>'GF Balance Trends By Program'!D1270:J1270</xm:f>
              <xm:sqref>K1270</xm:sqref>
            </x14:sparkline>
            <x14:sparkline>
              <xm:f>'GF Balance Trends By Program'!D1271:J1271</xm:f>
              <xm:sqref>K1271</xm:sqref>
            </x14:sparkline>
            <x14:sparkline>
              <xm:f>'GF Balance Trends By Program'!D1272:J1272</xm:f>
              <xm:sqref>K1272</xm:sqref>
            </x14:sparkline>
            <x14:sparkline>
              <xm:f>'GF Balance Trends By Program'!D1273:J1273</xm:f>
              <xm:sqref>K1273</xm:sqref>
            </x14:sparkline>
            <x14:sparkline>
              <xm:f>'GF Balance Trends By Program'!D1274:J1274</xm:f>
              <xm:sqref>K1274</xm:sqref>
            </x14:sparkline>
            <x14:sparkline>
              <xm:f>'GF Balance Trends By Program'!D1275:J1275</xm:f>
              <xm:sqref>K1275</xm:sqref>
            </x14:sparkline>
            <x14:sparkline>
              <xm:f>'GF Balance Trends By Program'!D1276:J1276</xm:f>
              <xm:sqref>K1276</xm:sqref>
            </x14:sparkline>
            <x14:sparkline>
              <xm:f>'GF Balance Trends By Program'!D1277:J1277</xm:f>
              <xm:sqref>K1277</xm:sqref>
            </x14:sparkline>
            <x14:sparkline>
              <xm:f>'GF Balance Trends By Program'!D1278:J1278</xm:f>
              <xm:sqref>K1278</xm:sqref>
            </x14:sparkline>
            <x14:sparkline>
              <xm:f>'GF Balance Trends By Program'!D1279:J1279</xm:f>
              <xm:sqref>K1279</xm:sqref>
            </x14:sparkline>
            <x14:sparkline>
              <xm:f>'GF Balance Trends By Program'!D1280:J1280</xm:f>
              <xm:sqref>K1280</xm:sqref>
            </x14:sparkline>
            <x14:sparkline>
              <xm:f>'GF Balance Trends By Program'!D1281:J1281</xm:f>
              <xm:sqref>K1281</xm:sqref>
            </x14:sparkline>
            <x14:sparkline>
              <xm:f>'GF Balance Trends By Program'!D1282:J1282</xm:f>
              <xm:sqref>K1282</xm:sqref>
            </x14:sparkline>
            <x14:sparkline>
              <xm:f>'GF Balance Trends By Program'!D1283:J1283</xm:f>
              <xm:sqref>K1283</xm:sqref>
            </x14:sparkline>
            <x14:sparkline>
              <xm:f>'GF Balance Trends By Program'!D1284:J1284</xm:f>
              <xm:sqref>K1284</xm:sqref>
            </x14:sparkline>
            <x14:sparkline>
              <xm:f>'GF Balance Trends By Program'!D1285:J1285</xm:f>
              <xm:sqref>K1285</xm:sqref>
            </x14:sparkline>
            <x14:sparkline>
              <xm:f>'GF Balance Trends By Program'!D1286:J1286</xm:f>
              <xm:sqref>K1286</xm:sqref>
            </x14:sparkline>
            <x14:sparkline>
              <xm:f>'GF Balance Trends By Program'!D1287:J1287</xm:f>
              <xm:sqref>K1287</xm:sqref>
            </x14:sparkline>
            <x14:sparkline>
              <xm:f>'GF Balance Trends By Program'!D1288:J1288</xm:f>
              <xm:sqref>K1288</xm:sqref>
            </x14:sparkline>
            <x14:sparkline>
              <xm:f>'GF Balance Trends By Program'!D1289:J1289</xm:f>
              <xm:sqref>K1289</xm:sqref>
            </x14:sparkline>
            <x14:sparkline>
              <xm:f>'GF Balance Trends By Program'!D1290:J1290</xm:f>
              <xm:sqref>K1290</xm:sqref>
            </x14:sparkline>
            <x14:sparkline>
              <xm:f>'GF Balance Trends By Program'!D1291:J1291</xm:f>
              <xm:sqref>K1291</xm:sqref>
            </x14:sparkline>
            <x14:sparkline>
              <xm:f>'GF Balance Trends By Program'!D1292:J1292</xm:f>
              <xm:sqref>K1292</xm:sqref>
            </x14:sparkline>
            <x14:sparkline>
              <xm:f>'GF Balance Trends By Program'!D1293:J1293</xm:f>
              <xm:sqref>K1293</xm:sqref>
            </x14:sparkline>
            <x14:sparkline>
              <xm:f>'GF Balance Trends By Program'!D1294:J1294</xm:f>
              <xm:sqref>K1294</xm:sqref>
            </x14:sparkline>
            <x14:sparkline>
              <xm:f>'GF Balance Trends By Program'!D1295:J1295</xm:f>
              <xm:sqref>K1295</xm:sqref>
            </x14:sparkline>
            <x14:sparkline>
              <xm:f>'GF Balance Trends By Program'!D1296:J1296</xm:f>
              <xm:sqref>K1296</xm:sqref>
            </x14:sparkline>
            <x14:sparkline>
              <xm:f>'GF Balance Trends By Program'!D1297:J1297</xm:f>
              <xm:sqref>K1297</xm:sqref>
            </x14:sparkline>
            <x14:sparkline>
              <xm:f>'GF Balance Trends By Program'!D1298:J1298</xm:f>
              <xm:sqref>K1298</xm:sqref>
            </x14:sparkline>
            <x14:sparkline>
              <xm:f>'GF Balance Trends By Program'!D1299:J1299</xm:f>
              <xm:sqref>K1299</xm:sqref>
            </x14:sparkline>
            <x14:sparkline>
              <xm:f>'GF Balance Trends By Program'!D1300:J1300</xm:f>
              <xm:sqref>K1300</xm:sqref>
            </x14:sparkline>
            <x14:sparkline>
              <xm:f>'GF Balance Trends By Program'!D1301:J1301</xm:f>
              <xm:sqref>K1301</xm:sqref>
            </x14:sparkline>
            <x14:sparkline>
              <xm:f>'GF Balance Trends By Program'!D1302:J1302</xm:f>
              <xm:sqref>K1302</xm:sqref>
            </x14:sparkline>
            <x14:sparkline>
              <xm:f>'GF Balance Trends By Program'!D1303:J1303</xm:f>
              <xm:sqref>K1303</xm:sqref>
            </x14:sparkline>
            <x14:sparkline>
              <xm:f>'GF Balance Trends By Program'!D1304:J1304</xm:f>
              <xm:sqref>K1304</xm:sqref>
            </x14:sparkline>
            <x14:sparkline>
              <xm:f>'GF Balance Trends By Program'!D1305:J1305</xm:f>
              <xm:sqref>K1305</xm:sqref>
            </x14:sparkline>
            <x14:sparkline>
              <xm:f>'GF Balance Trends By Program'!D1306:J1306</xm:f>
              <xm:sqref>K1306</xm:sqref>
            </x14:sparkline>
            <x14:sparkline>
              <xm:f>'GF Balance Trends By Program'!D1307:J1307</xm:f>
              <xm:sqref>K1307</xm:sqref>
            </x14:sparkline>
            <x14:sparkline>
              <xm:f>'GF Balance Trends By Program'!D1308:J1308</xm:f>
              <xm:sqref>K1308</xm:sqref>
            </x14:sparkline>
            <x14:sparkline>
              <xm:f>'GF Balance Trends By Program'!D1309:J1309</xm:f>
              <xm:sqref>K1309</xm:sqref>
            </x14:sparkline>
            <x14:sparkline>
              <xm:f>'GF Balance Trends By Program'!D1310:J1310</xm:f>
              <xm:sqref>K1310</xm:sqref>
            </x14:sparkline>
            <x14:sparkline>
              <xm:f>'GF Balance Trends By Program'!D1311:J1311</xm:f>
              <xm:sqref>K1311</xm:sqref>
            </x14:sparkline>
            <x14:sparkline>
              <xm:f>'GF Balance Trends By Program'!D1312:J1312</xm:f>
              <xm:sqref>K1312</xm:sqref>
            </x14:sparkline>
            <x14:sparkline>
              <xm:f>'GF Balance Trends By Program'!D1313:J1313</xm:f>
              <xm:sqref>K1313</xm:sqref>
            </x14:sparkline>
            <x14:sparkline>
              <xm:f>'GF Balance Trends By Program'!D1314:J1314</xm:f>
              <xm:sqref>K1314</xm:sqref>
            </x14:sparkline>
            <x14:sparkline>
              <xm:f>'GF Balance Trends By Program'!D1315:J1315</xm:f>
              <xm:sqref>K1315</xm:sqref>
            </x14:sparkline>
            <x14:sparkline>
              <xm:f>'GF Balance Trends By Program'!D1316:J1316</xm:f>
              <xm:sqref>K1316</xm:sqref>
            </x14:sparkline>
            <x14:sparkline>
              <xm:f>'GF Balance Trends By Program'!D1317:J1317</xm:f>
              <xm:sqref>K1317</xm:sqref>
            </x14:sparkline>
            <x14:sparkline>
              <xm:f>'GF Balance Trends By Program'!D1318:J1318</xm:f>
              <xm:sqref>K1318</xm:sqref>
            </x14:sparkline>
            <x14:sparkline>
              <xm:f>'GF Balance Trends By Program'!D1319:J1319</xm:f>
              <xm:sqref>K1319</xm:sqref>
            </x14:sparkline>
            <x14:sparkline>
              <xm:f>'GF Balance Trends By Program'!D1320:J1320</xm:f>
              <xm:sqref>K1320</xm:sqref>
            </x14:sparkline>
            <x14:sparkline>
              <xm:f>'GF Balance Trends By Program'!D1321:J1321</xm:f>
              <xm:sqref>K1321</xm:sqref>
            </x14:sparkline>
            <x14:sparkline>
              <xm:f>'GF Balance Trends By Program'!D1322:J1322</xm:f>
              <xm:sqref>K1322</xm:sqref>
            </x14:sparkline>
            <x14:sparkline>
              <xm:f>'GF Balance Trends By Program'!D1323:J1323</xm:f>
              <xm:sqref>K1323</xm:sqref>
            </x14:sparkline>
            <x14:sparkline>
              <xm:f>'GF Balance Trends By Program'!D1324:J1324</xm:f>
              <xm:sqref>K1324</xm:sqref>
            </x14:sparkline>
            <x14:sparkline>
              <xm:f>'GF Balance Trends By Program'!D1325:J1325</xm:f>
              <xm:sqref>K1325</xm:sqref>
            </x14:sparkline>
            <x14:sparkline>
              <xm:f>'GF Balance Trends By Program'!D1326:J1326</xm:f>
              <xm:sqref>K1326</xm:sqref>
            </x14:sparkline>
            <x14:sparkline>
              <xm:f>'GF Balance Trends By Program'!D1327:J1327</xm:f>
              <xm:sqref>K1327</xm:sqref>
            </x14:sparkline>
            <x14:sparkline>
              <xm:f>'GF Balance Trends By Program'!D1328:J1328</xm:f>
              <xm:sqref>K1328</xm:sqref>
            </x14:sparkline>
            <x14:sparkline>
              <xm:f>'GF Balance Trends By Program'!D1329:J1329</xm:f>
              <xm:sqref>K1329</xm:sqref>
            </x14:sparkline>
            <x14:sparkline>
              <xm:f>'GF Balance Trends By Program'!D1330:J1330</xm:f>
              <xm:sqref>K1330</xm:sqref>
            </x14:sparkline>
            <x14:sparkline>
              <xm:f>'GF Balance Trends By Program'!D1331:J1331</xm:f>
              <xm:sqref>K1331</xm:sqref>
            </x14:sparkline>
            <x14:sparkline>
              <xm:f>'GF Balance Trends By Program'!D1332:J1332</xm:f>
              <xm:sqref>K1332</xm:sqref>
            </x14:sparkline>
            <x14:sparkline>
              <xm:f>'GF Balance Trends By Program'!D1333:J1333</xm:f>
              <xm:sqref>K1333</xm:sqref>
            </x14:sparkline>
            <x14:sparkline>
              <xm:f>'GF Balance Trends By Program'!D1334:J1334</xm:f>
              <xm:sqref>K1334</xm:sqref>
            </x14:sparkline>
            <x14:sparkline>
              <xm:f>'GF Balance Trends By Program'!D1335:J1335</xm:f>
              <xm:sqref>K1335</xm:sqref>
            </x14:sparkline>
            <x14:sparkline>
              <xm:f>'GF Balance Trends By Program'!D1336:J1336</xm:f>
              <xm:sqref>K1336</xm:sqref>
            </x14:sparkline>
            <x14:sparkline>
              <xm:f>'GF Balance Trends By Program'!D1337:J1337</xm:f>
              <xm:sqref>K1337</xm:sqref>
            </x14:sparkline>
            <x14:sparkline>
              <xm:f>'GF Balance Trends By Program'!D1338:J1338</xm:f>
              <xm:sqref>K1338</xm:sqref>
            </x14:sparkline>
            <x14:sparkline>
              <xm:f>'GF Balance Trends By Program'!D1339:J1339</xm:f>
              <xm:sqref>K1339</xm:sqref>
            </x14:sparkline>
            <x14:sparkline>
              <xm:f>'GF Balance Trends By Program'!D1340:J1340</xm:f>
              <xm:sqref>K1340</xm:sqref>
            </x14:sparkline>
            <x14:sparkline>
              <xm:f>'GF Balance Trends By Program'!D1341:J1341</xm:f>
              <xm:sqref>K1341</xm:sqref>
            </x14:sparkline>
            <x14:sparkline>
              <xm:f>'GF Balance Trends By Program'!D1342:J1342</xm:f>
              <xm:sqref>K1342</xm:sqref>
            </x14:sparkline>
            <x14:sparkline>
              <xm:f>'GF Balance Trends By Program'!D1343:J1343</xm:f>
              <xm:sqref>K1343</xm:sqref>
            </x14:sparkline>
            <x14:sparkline>
              <xm:f>'GF Balance Trends By Program'!D1344:J1344</xm:f>
              <xm:sqref>K1344</xm:sqref>
            </x14:sparkline>
            <x14:sparkline>
              <xm:f>'GF Balance Trends By Program'!D1345:J1345</xm:f>
              <xm:sqref>K1345</xm:sqref>
            </x14:sparkline>
            <x14:sparkline>
              <xm:f>'GF Balance Trends By Program'!D1346:J1346</xm:f>
              <xm:sqref>K1346</xm:sqref>
            </x14:sparkline>
            <x14:sparkline>
              <xm:f>'GF Balance Trends By Program'!D1347:J1347</xm:f>
              <xm:sqref>K1347</xm:sqref>
            </x14:sparkline>
            <x14:sparkline>
              <xm:f>'GF Balance Trends By Program'!D1348:J1348</xm:f>
              <xm:sqref>K1348</xm:sqref>
            </x14:sparkline>
            <x14:sparkline>
              <xm:f>'GF Balance Trends By Program'!D1349:J1349</xm:f>
              <xm:sqref>K1349</xm:sqref>
            </x14:sparkline>
            <x14:sparkline>
              <xm:f>'GF Balance Trends By Program'!D1350:J1350</xm:f>
              <xm:sqref>K1350</xm:sqref>
            </x14:sparkline>
            <x14:sparkline>
              <xm:f>'GF Balance Trends By Program'!D1351:J1351</xm:f>
              <xm:sqref>K1351</xm:sqref>
            </x14:sparkline>
            <x14:sparkline>
              <xm:f>'GF Balance Trends By Program'!D1352:J1352</xm:f>
              <xm:sqref>K1352</xm:sqref>
            </x14:sparkline>
            <x14:sparkline>
              <xm:f>'GF Balance Trends By Program'!D1353:J1353</xm:f>
              <xm:sqref>K1353</xm:sqref>
            </x14:sparkline>
            <x14:sparkline>
              <xm:f>'GF Balance Trends By Program'!D1354:J1354</xm:f>
              <xm:sqref>K1354</xm:sqref>
            </x14:sparkline>
            <x14:sparkline>
              <xm:f>'GF Balance Trends By Program'!D1355:J1355</xm:f>
              <xm:sqref>K1355</xm:sqref>
            </x14:sparkline>
            <x14:sparkline>
              <xm:f>'GF Balance Trends By Program'!D1356:J1356</xm:f>
              <xm:sqref>K1356</xm:sqref>
            </x14:sparkline>
            <x14:sparkline>
              <xm:f>'GF Balance Trends By Program'!D1357:J1357</xm:f>
              <xm:sqref>K1357</xm:sqref>
            </x14:sparkline>
            <x14:sparkline>
              <xm:f>'GF Balance Trends By Program'!D1358:J1358</xm:f>
              <xm:sqref>K1358</xm:sqref>
            </x14:sparkline>
            <x14:sparkline>
              <xm:f>'GF Balance Trends By Program'!D1359:J1359</xm:f>
              <xm:sqref>K1359</xm:sqref>
            </x14:sparkline>
            <x14:sparkline>
              <xm:f>'GF Balance Trends By Program'!D1360:J1360</xm:f>
              <xm:sqref>K1360</xm:sqref>
            </x14:sparkline>
            <x14:sparkline>
              <xm:f>'GF Balance Trends By Program'!D1361:J1361</xm:f>
              <xm:sqref>K1361</xm:sqref>
            </x14:sparkline>
            <x14:sparkline>
              <xm:f>'GF Balance Trends By Program'!D1362:J1362</xm:f>
              <xm:sqref>K1362</xm:sqref>
            </x14:sparkline>
            <x14:sparkline>
              <xm:f>'GF Balance Trends By Program'!D1363:J1363</xm:f>
              <xm:sqref>K1363</xm:sqref>
            </x14:sparkline>
            <x14:sparkline>
              <xm:f>'GF Balance Trends By Program'!D1364:J1364</xm:f>
              <xm:sqref>K1364</xm:sqref>
            </x14:sparkline>
            <x14:sparkline>
              <xm:f>'GF Balance Trends By Program'!D1365:J1365</xm:f>
              <xm:sqref>K1365</xm:sqref>
            </x14:sparkline>
            <x14:sparkline>
              <xm:f>'GF Balance Trends By Program'!D1366:J1366</xm:f>
              <xm:sqref>K1366</xm:sqref>
            </x14:sparkline>
            <x14:sparkline>
              <xm:f>'GF Balance Trends By Program'!D1367:J1367</xm:f>
              <xm:sqref>K1367</xm:sqref>
            </x14:sparkline>
            <x14:sparkline>
              <xm:f>'GF Balance Trends By Program'!D1368:J1368</xm:f>
              <xm:sqref>K1368</xm:sqref>
            </x14:sparkline>
            <x14:sparkline>
              <xm:f>'GF Balance Trends By Program'!D1369:J1369</xm:f>
              <xm:sqref>K1369</xm:sqref>
            </x14:sparkline>
            <x14:sparkline>
              <xm:f>'GF Balance Trends By Program'!D1370:J1370</xm:f>
              <xm:sqref>K1370</xm:sqref>
            </x14:sparkline>
            <x14:sparkline>
              <xm:f>'GF Balance Trends By Program'!D1371:J1371</xm:f>
              <xm:sqref>K1371</xm:sqref>
            </x14:sparkline>
            <x14:sparkline>
              <xm:f>'GF Balance Trends By Program'!D1372:J1372</xm:f>
              <xm:sqref>K1372</xm:sqref>
            </x14:sparkline>
            <x14:sparkline>
              <xm:f>'GF Balance Trends By Program'!D1373:J1373</xm:f>
              <xm:sqref>K1373</xm:sqref>
            </x14:sparkline>
            <x14:sparkline>
              <xm:f>'GF Balance Trends By Program'!D1374:J1374</xm:f>
              <xm:sqref>K1374</xm:sqref>
            </x14:sparkline>
            <x14:sparkline>
              <xm:f>'GF Balance Trends By Program'!D1375:J1375</xm:f>
              <xm:sqref>K1375</xm:sqref>
            </x14:sparkline>
            <x14:sparkline>
              <xm:f>'GF Balance Trends By Program'!D1376:J1376</xm:f>
              <xm:sqref>K1376</xm:sqref>
            </x14:sparkline>
            <x14:sparkline>
              <xm:f>'GF Balance Trends By Program'!D1377:J1377</xm:f>
              <xm:sqref>K1377</xm:sqref>
            </x14:sparkline>
            <x14:sparkline>
              <xm:f>'GF Balance Trends By Program'!D1378:J1378</xm:f>
              <xm:sqref>K1378</xm:sqref>
            </x14:sparkline>
            <x14:sparkline>
              <xm:f>'GF Balance Trends By Program'!D1379:J1379</xm:f>
              <xm:sqref>K1379</xm:sqref>
            </x14:sparkline>
            <x14:sparkline>
              <xm:f>'GF Balance Trends By Program'!D1380:J1380</xm:f>
              <xm:sqref>K1380</xm:sqref>
            </x14:sparkline>
            <x14:sparkline>
              <xm:f>'GF Balance Trends By Program'!D1381:J1381</xm:f>
              <xm:sqref>K1381</xm:sqref>
            </x14:sparkline>
            <x14:sparkline>
              <xm:f>'GF Balance Trends By Program'!D1382:J1382</xm:f>
              <xm:sqref>K1382</xm:sqref>
            </x14:sparkline>
            <x14:sparkline>
              <xm:f>'GF Balance Trends By Program'!D1383:J1383</xm:f>
              <xm:sqref>K1383</xm:sqref>
            </x14:sparkline>
            <x14:sparkline>
              <xm:f>'GF Balance Trends By Program'!D1384:J1384</xm:f>
              <xm:sqref>K1384</xm:sqref>
            </x14:sparkline>
            <x14:sparkline>
              <xm:f>'GF Balance Trends By Program'!D1385:J1385</xm:f>
              <xm:sqref>K1385</xm:sqref>
            </x14:sparkline>
            <x14:sparkline>
              <xm:f>'GF Balance Trends By Program'!D1386:J1386</xm:f>
              <xm:sqref>K1386</xm:sqref>
            </x14:sparkline>
            <x14:sparkline>
              <xm:f>'GF Balance Trends By Program'!D1387:J1387</xm:f>
              <xm:sqref>K1387</xm:sqref>
            </x14:sparkline>
            <x14:sparkline>
              <xm:f>'GF Balance Trends By Program'!D1388:J1388</xm:f>
              <xm:sqref>K1388</xm:sqref>
            </x14:sparkline>
            <x14:sparkline>
              <xm:f>'GF Balance Trends By Program'!D1389:J1389</xm:f>
              <xm:sqref>K1389</xm:sqref>
            </x14:sparkline>
            <x14:sparkline>
              <xm:f>'GF Balance Trends By Program'!D1390:J1390</xm:f>
              <xm:sqref>K1390</xm:sqref>
            </x14:sparkline>
            <x14:sparkline>
              <xm:f>'GF Balance Trends By Program'!D1391:J1391</xm:f>
              <xm:sqref>K1391</xm:sqref>
            </x14:sparkline>
            <x14:sparkline>
              <xm:f>'GF Balance Trends By Program'!D1392:J1392</xm:f>
              <xm:sqref>K1392</xm:sqref>
            </x14:sparkline>
            <x14:sparkline>
              <xm:f>'GF Balance Trends By Program'!D1393:J1393</xm:f>
              <xm:sqref>K1393</xm:sqref>
            </x14:sparkline>
            <x14:sparkline>
              <xm:f>'GF Balance Trends By Program'!D1394:J1394</xm:f>
              <xm:sqref>K1394</xm:sqref>
            </x14:sparkline>
            <x14:sparkline>
              <xm:f>'GF Balance Trends By Program'!D1395:J1395</xm:f>
              <xm:sqref>K1395</xm:sqref>
            </x14:sparkline>
            <x14:sparkline>
              <xm:f>'GF Balance Trends By Program'!D1396:J1396</xm:f>
              <xm:sqref>K1396</xm:sqref>
            </x14:sparkline>
            <x14:sparkline>
              <xm:f>'GF Balance Trends By Program'!D1397:J1397</xm:f>
              <xm:sqref>K1397</xm:sqref>
            </x14:sparkline>
            <x14:sparkline>
              <xm:f>'GF Balance Trends By Program'!D1398:J1398</xm:f>
              <xm:sqref>K1398</xm:sqref>
            </x14:sparkline>
            <x14:sparkline>
              <xm:f>'GF Balance Trends By Program'!D1399:J1399</xm:f>
              <xm:sqref>K1399</xm:sqref>
            </x14:sparkline>
            <x14:sparkline>
              <xm:f>'GF Balance Trends By Program'!D1400:J1400</xm:f>
              <xm:sqref>K1400</xm:sqref>
            </x14:sparkline>
            <x14:sparkline>
              <xm:f>'GF Balance Trends By Program'!D1401:J1401</xm:f>
              <xm:sqref>K1401</xm:sqref>
            </x14:sparkline>
            <x14:sparkline>
              <xm:f>'GF Balance Trends By Program'!D1402:J1402</xm:f>
              <xm:sqref>K1402</xm:sqref>
            </x14:sparkline>
            <x14:sparkline>
              <xm:f>'GF Balance Trends By Program'!D1403:J1403</xm:f>
              <xm:sqref>K1403</xm:sqref>
            </x14:sparkline>
            <x14:sparkline>
              <xm:f>'GF Balance Trends By Program'!D1404:J1404</xm:f>
              <xm:sqref>K1404</xm:sqref>
            </x14:sparkline>
            <x14:sparkline>
              <xm:f>'GF Balance Trends By Program'!D1405:J1405</xm:f>
              <xm:sqref>K1405</xm:sqref>
            </x14:sparkline>
            <x14:sparkline>
              <xm:f>'GF Balance Trends By Program'!D1406:J1406</xm:f>
              <xm:sqref>K1406</xm:sqref>
            </x14:sparkline>
            <x14:sparkline>
              <xm:f>'GF Balance Trends By Program'!D1407:J1407</xm:f>
              <xm:sqref>K1407</xm:sqref>
            </x14:sparkline>
            <x14:sparkline>
              <xm:f>'GF Balance Trends By Program'!D1408:J1408</xm:f>
              <xm:sqref>K1408</xm:sqref>
            </x14:sparkline>
            <x14:sparkline>
              <xm:f>'GF Balance Trends By Program'!D1409:J1409</xm:f>
              <xm:sqref>K1409</xm:sqref>
            </x14:sparkline>
            <x14:sparkline>
              <xm:f>'GF Balance Trends By Program'!D1410:J1410</xm:f>
              <xm:sqref>K1410</xm:sqref>
            </x14:sparkline>
            <x14:sparkline>
              <xm:f>'GF Balance Trends By Program'!D1411:J1411</xm:f>
              <xm:sqref>K1411</xm:sqref>
            </x14:sparkline>
            <x14:sparkline>
              <xm:f>'GF Balance Trends By Program'!D1412:J1412</xm:f>
              <xm:sqref>K1412</xm:sqref>
            </x14:sparkline>
            <x14:sparkline>
              <xm:f>'GF Balance Trends By Program'!D1413:J1413</xm:f>
              <xm:sqref>K1413</xm:sqref>
            </x14:sparkline>
            <x14:sparkline>
              <xm:f>'GF Balance Trends By Program'!D1414:J1414</xm:f>
              <xm:sqref>K1414</xm:sqref>
            </x14:sparkline>
            <x14:sparkline>
              <xm:f>'GF Balance Trends By Program'!D1415:J1415</xm:f>
              <xm:sqref>K1415</xm:sqref>
            </x14:sparkline>
            <x14:sparkline>
              <xm:f>'GF Balance Trends By Program'!D1416:J1416</xm:f>
              <xm:sqref>K1416</xm:sqref>
            </x14:sparkline>
            <x14:sparkline>
              <xm:f>'GF Balance Trends By Program'!D1417:J1417</xm:f>
              <xm:sqref>K1417</xm:sqref>
            </x14:sparkline>
            <x14:sparkline>
              <xm:f>'GF Balance Trends By Program'!D1418:J1418</xm:f>
              <xm:sqref>K1418</xm:sqref>
            </x14:sparkline>
            <x14:sparkline>
              <xm:f>'GF Balance Trends By Program'!D1419:J1419</xm:f>
              <xm:sqref>K1419</xm:sqref>
            </x14:sparkline>
            <x14:sparkline>
              <xm:f>'GF Balance Trends By Program'!D1420:J1420</xm:f>
              <xm:sqref>K1420</xm:sqref>
            </x14:sparkline>
            <x14:sparkline>
              <xm:f>'GF Balance Trends By Program'!D1421:J1421</xm:f>
              <xm:sqref>K1421</xm:sqref>
            </x14:sparkline>
            <x14:sparkline>
              <xm:f>'GF Balance Trends By Program'!D1422:J1422</xm:f>
              <xm:sqref>K1422</xm:sqref>
            </x14:sparkline>
            <x14:sparkline>
              <xm:f>'GF Balance Trends By Program'!D1423:J1423</xm:f>
              <xm:sqref>K1423</xm:sqref>
            </x14:sparkline>
            <x14:sparkline>
              <xm:f>'GF Balance Trends By Program'!D1424:J1424</xm:f>
              <xm:sqref>K1424</xm:sqref>
            </x14:sparkline>
            <x14:sparkline>
              <xm:f>'GF Balance Trends By Program'!D1425:J1425</xm:f>
              <xm:sqref>K1425</xm:sqref>
            </x14:sparkline>
            <x14:sparkline>
              <xm:f>'GF Balance Trends By Program'!D1426:J1426</xm:f>
              <xm:sqref>K1426</xm:sqref>
            </x14:sparkline>
            <x14:sparkline>
              <xm:f>'GF Balance Trends By Program'!D1427:J1427</xm:f>
              <xm:sqref>K1427</xm:sqref>
            </x14:sparkline>
            <x14:sparkline>
              <xm:f>'GF Balance Trends By Program'!D1428:J1428</xm:f>
              <xm:sqref>K1428</xm:sqref>
            </x14:sparkline>
            <x14:sparkline>
              <xm:f>'GF Balance Trends By Program'!D1429:J1429</xm:f>
              <xm:sqref>K1429</xm:sqref>
            </x14:sparkline>
            <x14:sparkline>
              <xm:f>'GF Balance Trends By Program'!D1430:J1430</xm:f>
              <xm:sqref>K1430</xm:sqref>
            </x14:sparkline>
            <x14:sparkline>
              <xm:f>'GF Balance Trends By Program'!D1431:J1431</xm:f>
              <xm:sqref>K1431</xm:sqref>
            </x14:sparkline>
            <x14:sparkline>
              <xm:f>'GF Balance Trends By Program'!D1432:J1432</xm:f>
              <xm:sqref>K1432</xm:sqref>
            </x14:sparkline>
            <x14:sparkline>
              <xm:f>'GF Balance Trends By Program'!D1433:J1433</xm:f>
              <xm:sqref>K1433</xm:sqref>
            </x14:sparkline>
            <x14:sparkline>
              <xm:f>'GF Balance Trends By Program'!D1434:J1434</xm:f>
              <xm:sqref>K1434</xm:sqref>
            </x14:sparkline>
            <x14:sparkline>
              <xm:f>'GF Balance Trends By Program'!D1435:J1435</xm:f>
              <xm:sqref>K1435</xm:sqref>
            </x14:sparkline>
            <x14:sparkline>
              <xm:f>'GF Balance Trends By Program'!D1436:J1436</xm:f>
              <xm:sqref>K1436</xm:sqref>
            </x14:sparkline>
            <x14:sparkline>
              <xm:f>'GF Balance Trends By Program'!D1437:J1437</xm:f>
              <xm:sqref>K1437</xm:sqref>
            </x14:sparkline>
            <x14:sparkline>
              <xm:f>'GF Balance Trends By Program'!D1438:J1438</xm:f>
              <xm:sqref>K1438</xm:sqref>
            </x14:sparkline>
            <x14:sparkline>
              <xm:f>'GF Balance Trends By Program'!D1439:J1439</xm:f>
              <xm:sqref>K1439</xm:sqref>
            </x14:sparkline>
            <x14:sparkline>
              <xm:f>'GF Balance Trends By Program'!D1440:J1440</xm:f>
              <xm:sqref>K1440</xm:sqref>
            </x14:sparkline>
            <x14:sparkline>
              <xm:f>'GF Balance Trends By Program'!D1441:J1441</xm:f>
              <xm:sqref>K1441</xm:sqref>
            </x14:sparkline>
            <x14:sparkline>
              <xm:f>'GF Balance Trends By Program'!D1442:J1442</xm:f>
              <xm:sqref>K1442</xm:sqref>
            </x14:sparkline>
            <x14:sparkline>
              <xm:f>'GF Balance Trends By Program'!D1443:J1443</xm:f>
              <xm:sqref>K1443</xm:sqref>
            </x14:sparkline>
            <x14:sparkline>
              <xm:f>'GF Balance Trends By Program'!D1444:J1444</xm:f>
              <xm:sqref>K1444</xm:sqref>
            </x14:sparkline>
            <x14:sparkline>
              <xm:f>'GF Balance Trends By Program'!D1445:J1445</xm:f>
              <xm:sqref>K1445</xm:sqref>
            </x14:sparkline>
            <x14:sparkline>
              <xm:f>'GF Balance Trends By Program'!D1446:J1446</xm:f>
              <xm:sqref>K1446</xm:sqref>
            </x14:sparkline>
            <x14:sparkline>
              <xm:f>'GF Balance Trends By Program'!D1447:J1447</xm:f>
              <xm:sqref>K1447</xm:sqref>
            </x14:sparkline>
            <x14:sparkline>
              <xm:f>'GF Balance Trends By Program'!D1448:J1448</xm:f>
              <xm:sqref>K1448</xm:sqref>
            </x14:sparkline>
            <x14:sparkline>
              <xm:f>'GF Balance Trends By Program'!D1449:J1449</xm:f>
              <xm:sqref>K1449</xm:sqref>
            </x14:sparkline>
            <x14:sparkline>
              <xm:f>'GF Balance Trends By Program'!D1450:J1450</xm:f>
              <xm:sqref>K1450</xm:sqref>
            </x14:sparkline>
            <x14:sparkline>
              <xm:f>'GF Balance Trends By Program'!D1451:J1451</xm:f>
              <xm:sqref>K1451</xm:sqref>
            </x14:sparkline>
            <x14:sparkline>
              <xm:f>'GF Balance Trends By Program'!D1452:J1452</xm:f>
              <xm:sqref>K1452</xm:sqref>
            </x14:sparkline>
            <x14:sparkline>
              <xm:f>'GF Balance Trends By Program'!D1453:J1453</xm:f>
              <xm:sqref>K1453</xm:sqref>
            </x14:sparkline>
            <x14:sparkline>
              <xm:f>'GF Balance Trends By Program'!D1454:J1454</xm:f>
              <xm:sqref>K1454</xm:sqref>
            </x14:sparkline>
            <x14:sparkline>
              <xm:f>'GF Balance Trends By Program'!D1455:J1455</xm:f>
              <xm:sqref>K1455</xm:sqref>
            </x14:sparkline>
            <x14:sparkline>
              <xm:f>'GF Balance Trends By Program'!D1456:J1456</xm:f>
              <xm:sqref>K1456</xm:sqref>
            </x14:sparkline>
            <x14:sparkline>
              <xm:f>'GF Balance Trends By Program'!D1457:J1457</xm:f>
              <xm:sqref>K1457</xm:sqref>
            </x14:sparkline>
            <x14:sparkline>
              <xm:f>'GF Balance Trends By Program'!D1458:J1458</xm:f>
              <xm:sqref>K1458</xm:sqref>
            </x14:sparkline>
            <x14:sparkline>
              <xm:f>'GF Balance Trends By Program'!D1459:J1459</xm:f>
              <xm:sqref>K1459</xm:sqref>
            </x14:sparkline>
            <x14:sparkline>
              <xm:f>'GF Balance Trends By Program'!D1460:J1460</xm:f>
              <xm:sqref>K1460</xm:sqref>
            </x14:sparkline>
            <x14:sparkline>
              <xm:f>'GF Balance Trends By Program'!D1461:J1461</xm:f>
              <xm:sqref>K1461</xm:sqref>
            </x14:sparkline>
            <x14:sparkline>
              <xm:f>'GF Balance Trends By Program'!D1462:J1462</xm:f>
              <xm:sqref>K1462</xm:sqref>
            </x14:sparkline>
            <x14:sparkline>
              <xm:f>'GF Balance Trends By Program'!D1463:J1463</xm:f>
              <xm:sqref>K1463</xm:sqref>
            </x14:sparkline>
            <x14:sparkline>
              <xm:f>'GF Balance Trends By Program'!D1464:J1464</xm:f>
              <xm:sqref>K1464</xm:sqref>
            </x14:sparkline>
            <x14:sparkline>
              <xm:f>'GF Balance Trends By Program'!D1465:J1465</xm:f>
              <xm:sqref>K1465</xm:sqref>
            </x14:sparkline>
            <x14:sparkline>
              <xm:f>'GF Balance Trends By Program'!D1466:J1466</xm:f>
              <xm:sqref>K1466</xm:sqref>
            </x14:sparkline>
            <x14:sparkline>
              <xm:f>'GF Balance Trends By Program'!D1467:J1467</xm:f>
              <xm:sqref>K1467</xm:sqref>
            </x14:sparkline>
            <x14:sparkline>
              <xm:f>'GF Balance Trends By Program'!D1468:J1468</xm:f>
              <xm:sqref>K1468</xm:sqref>
            </x14:sparkline>
            <x14:sparkline>
              <xm:f>'GF Balance Trends By Program'!D1469:J1469</xm:f>
              <xm:sqref>K1469</xm:sqref>
            </x14:sparkline>
            <x14:sparkline>
              <xm:f>'GF Balance Trends By Program'!D1470:J1470</xm:f>
              <xm:sqref>K1470</xm:sqref>
            </x14:sparkline>
            <x14:sparkline>
              <xm:f>'GF Balance Trends By Program'!D1471:J1471</xm:f>
              <xm:sqref>K1471</xm:sqref>
            </x14:sparkline>
            <x14:sparkline>
              <xm:f>'GF Balance Trends By Program'!D1472:J1472</xm:f>
              <xm:sqref>K1472</xm:sqref>
            </x14:sparkline>
            <x14:sparkline>
              <xm:f>'GF Balance Trends By Program'!D1473:J1473</xm:f>
              <xm:sqref>K1473</xm:sqref>
            </x14:sparkline>
            <x14:sparkline>
              <xm:f>'GF Balance Trends By Program'!D1474:J1474</xm:f>
              <xm:sqref>K1474</xm:sqref>
            </x14:sparkline>
            <x14:sparkline>
              <xm:f>'GF Balance Trends By Program'!D1475:J1475</xm:f>
              <xm:sqref>K1475</xm:sqref>
            </x14:sparkline>
            <x14:sparkline>
              <xm:f>'GF Balance Trends By Program'!D1476:J1476</xm:f>
              <xm:sqref>K1476</xm:sqref>
            </x14:sparkline>
            <x14:sparkline>
              <xm:f>'GF Balance Trends By Program'!D1477:J1477</xm:f>
              <xm:sqref>K1477</xm:sqref>
            </x14:sparkline>
            <x14:sparkline>
              <xm:f>'GF Balance Trends By Program'!D1478:J1478</xm:f>
              <xm:sqref>K1478</xm:sqref>
            </x14:sparkline>
            <x14:sparkline>
              <xm:f>'GF Balance Trends By Program'!D1479:J1479</xm:f>
              <xm:sqref>K1479</xm:sqref>
            </x14:sparkline>
            <x14:sparkline>
              <xm:f>'GF Balance Trends By Program'!D1480:J1480</xm:f>
              <xm:sqref>K1480</xm:sqref>
            </x14:sparkline>
            <x14:sparkline>
              <xm:f>'GF Balance Trends By Program'!D1481:J1481</xm:f>
              <xm:sqref>K1481</xm:sqref>
            </x14:sparkline>
            <x14:sparkline>
              <xm:f>'GF Balance Trends By Program'!D1482:J1482</xm:f>
              <xm:sqref>K1482</xm:sqref>
            </x14:sparkline>
            <x14:sparkline>
              <xm:f>'GF Balance Trends By Program'!D1483:J1483</xm:f>
              <xm:sqref>K1483</xm:sqref>
            </x14:sparkline>
            <x14:sparkline>
              <xm:f>'GF Balance Trends By Program'!D1484:J1484</xm:f>
              <xm:sqref>K1484</xm:sqref>
            </x14:sparkline>
            <x14:sparkline>
              <xm:f>'GF Balance Trends By Program'!D1485:J1485</xm:f>
              <xm:sqref>K1485</xm:sqref>
            </x14:sparkline>
            <x14:sparkline>
              <xm:f>'GF Balance Trends By Program'!D1486:J1486</xm:f>
              <xm:sqref>K1486</xm:sqref>
            </x14:sparkline>
            <x14:sparkline>
              <xm:f>'GF Balance Trends By Program'!D1487:J1487</xm:f>
              <xm:sqref>K1487</xm:sqref>
            </x14:sparkline>
            <x14:sparkline>
              <xm:f>'GF Balance Trends By Program'!D1488:J1488</xm:f>
              <xm:sqref>K1488</xm:sqref>
            </x14:sparkline>
            <x14:sparkline>
              <xm:f>'GF Balance Trends By Program'!D1489:J1489</xm:f>
              <xm:sqref>K1489</xm:sqref>
            </x14:sparkline>
            <x14:sparkline>
              <xm:f>'GF Balance Trends By Program'!D1490:J1490</xm:f>
              <xm:sqref>K1490</xm:sqref>
            </x14:sparkline>
            <x14:sparkline>
              <xm:f>'GF Balance Trends By Program'!D1491:J1491</xm:f>
              <xm:sqref>K1491</xm:sqref>
            </x14:sparkline>
            <x14:sparkline>
              <xm:f>'GF Balance Trends By Program'!D1492:J1492</xm:f>
              <xm:sqref>K1492</xm:sqref>
            </x14:sparkline>
            <x14:sparkline>
              <xm:f>'GF Balance Trends By Program'!D1493:J1493</xm:f>
              <xm:sqref>K1493</xm:sqref>
            </x14:sparkline>
            <x14:sparkline>
              <xm:f>'GF Balance Trends By Program'!D1494:J1494</xm:f>
              <xm:sqref>K1494</xm:sqref>
            </x14:sparkline>
            <x14:sparkline>
              <xm:f>'GF Balance Trends By Program'!D1495:J1495</xm:f>
              <xm:sqref>K1495</xm:sqref>
            </x14:sparkline>
            <x14:sparkline>
              <xm:f>'GF Balance Trends By Program'!D1496:J1496</xm:f>
              <xm:sqref>K1496</xm:sqref>
            </x14:sparkline>
            <x14:sparkline>
              <xm:f>'GF Balance Trends By Program'!D1497:J1497</xm:f>
              <xm:sqref>K1497</xm:sqref>
            </x14:sparkline>
            <x14:sparkline>
              <xm:f>'GF Balance Trends By Program'!D1498:J1498</xm:f>
              <xm:sqref>K1498</xm:sqref>
            </x14:sparkline>
            <x14:sparkline>
              <xm:f>'GF Balance Trends By Program'!D1499:J1499</xm:f>
              <xm:sqref>K1499</xm:sqref>
            </x14:sparkline>
            <x14:sparkline>
              <xm:f>'GF Balance Trends By Program'!D1500:J1500</xm:f>
              <xm:sqref>K1500</xm:sqref>
            </x14:sparkline>
            <x14:sparkline>
              <xm:f>'GF Balance Trends By Program'!D1501:J1501</xm:f>
              <xm:sqref>K1501</xm:sqref>
            </x14:sparkline>
            <x14:sparkline>
              <xm:f>'GF Balance Trends By Program'!D1502:J1502</xm:f>
              <xm:sqref>K1502</xm:sqref>
            </x14:sparkline>
            <x14:sparkline>
              <xm:f>'GF Balance Trends By Program'!D1503:J1503</xm:f>
              <xm:sqref>K1503</xm:sqref>
            </x14:sparkline>
            <x14:sparkline>
              <xm:f>'GF Balance Trends By Program'!D1504:J1504</xm:f>
              <xm:sqref>K1504</xm:sqref>
            </x14:sparkline>
            <x14:sparkline>
              <xm:f>'GF Balance Trends By Program'!D1505:J1505</xm:f>
              <xm:sqref>K1505</xm:sqref>
            </x14:sparkline>
            <x14:sparkline>
              <xm:f>'GF Balance Trends By Program'!D1506:J1506</xm:f>
              <xm:sqref>K1506</xm:sqref>
            </x14:sparkline>
            <x14:sparkline>
              <xm:f>'GF Balance Trends By Program'!D1507:J1507</xm:f>
              <xm:sqref>K1507</xm:sqref>
            </x14:sparkline>
            <x14:sparkline>
              <xm:f>'GF Balance Trends By Program'!D1508:J1508</xm:f>
              <xm:sqref>K1508</xm:sqref>
            </x14:sparkline>
            <x14:sparkline>
              <xm:f>'GF Balance Trends By Program'!D1509:J1509</xm:f>
              <xm:sqref>K1509</xm:sqref>
            </x14:sparkline>
            <x14:sparkline>
              <xm:f>'GF Balance Trends By Program'!D1510:J1510</xm:f>
              <xm:sqref>K1510</xm:sqref>
            </x14:sparkline>
            <x14:sparkline>
              <xm:f>'GF Balance Trends By Program'!D1511:J1511</xm:f>
              <xm:sqref>K1511</xm:sqref>
            </x14:sparkline>
            <x14:sparkline>
              <xm:f>'GF Balance Trends By Program'!D1512:J1512</xm:f>
              <xm:sqref>K1512</xm:sqref>
            </x14:sparkline>
            <x14:sparkline>
              <xm:f>'GF Balance Trends By Program'!D1513:J1513</xm:f>
              <xm:sqref>K1513</xm:sqref>
            </x14:sparkline>
            <x14:sparkline>
              <xm:f>'GF Balance Trends By Program'!D1514:J1514</xm:f>
              <xm:sqref>K1514</xm:sqref>
            </x14:sparkline>
            <x14:sparkline>
              <xm:f>'GF Balance Trends By Program'!D1515:J1515</xm:f>
              <xm:sqref>K1515</xm:sqref>
            </x14:sparkline>
            <x14:sparkline>
              <xm:f>'GF Balance Trends By Program'!D1516:J1516</xm:f>
              <xm:sqref>K1516</xm:sqref>
            </x14:sparkline>
            <x14:sparkline>
              <xm:f>'GF Balance Trends By Program'!D1517:J1517</xm:f>
              <xm:sqref>K1517</xm:sqref>
            </x14:sparkline>
            <x14:sparkline>
              <xm:f>'GF Balance Trends By Program'!D1518:J1518</xm:f>
              <xm:sqref>K1518</xm:sqref>
            </x14:sparkline>
            <x14:sparkline>
              <xm:f>'GF Balance Trends By Program'!D1519:J1519</xm:f>
              <xm:sqref>K1519</xm:sqref>
            </x14:sparkline>
            <x14:sparkline>
              <xm:f>'GF Balance Trends By Program'!D1520:J1520</xm:f>
              <xm:sqref>K1520</xm:sqref>
            </x14:sparkline>
            <x14:sparkline>
              <xm:f>'GF Balance Trends By Program'!D1521:J1521</xm:f>
              <xm:sqref>K1521</xm:sqref>
            </x14:sparkline>
            <x14:sparkline>
              <xm:f>'GF Balance Trends By Program'!D1522:J1522</xm:f>
              <xm:sqref>K1522</xm:sqref>
            </x14:sparkline>
            <x14:sparkline>
              <xm:f>'GF Balance Trends By Program'!D1523:J1523</xm:f>
              <xm:sqref>K1523</xm:sqref>
            </x14:sparkline>
            <x14:sparkline>
              <xm:f>'GF Balance Trends By Program'!D1524:J1524</xm:f>
              <xm:sqref>K1524</xm:sqref>
            </x14:sparkline>
            <x14:sparkline>
              <xm:f>'GF Balance Trends By Program'!D1525:J1525</xm:f>
              <xm:sqref>K1525</xm:sqref>
            </x14:sparkline>
            <x14:sparkline>
              <xm:f>'GF Balance Trends By Program'!D1526:J1526</xm:f>
              <xm:sqref>K1526</xm:sqref>
            </x14:sparkline>
            <x14:sparkline>
              <xm:f>'GF Balance Trends By Program'!D1527:J1527</xm:f>
              <xm:sqref>K1527</xm:sqref>
            </x14:sparkline>
            <x14:sparkline>
              <xm:f>'GF Balance Trends By Program'!D1528:J1528</xm:f>
              <xm:sqref>K1528</xm:sqref>
            </x14:sparkline>
            <x14:sparkline>
              <xm:f>'GF Balance Trends By Program'!D1529:J1529</xm:f>
              <xm:sqref>K1529</xm:sqref>
            </x14:sparkline>
            <x14:sparkline>
              <xm:f>'GF Balance Trends By Program'!D1530:J1530</xm:f>
              <xm:sqref>K1530</xm:sqref>
            </x14:sparkline>
            <x14:sparkline>
              <xm:f>'GF Balance Trends By Program'!D1531:J1531</xm:f>
              <xm:sqref>K1531</xm:sqref>
            </x14:sparkline>
            <x14:sparkline>
              <xm:f>'GF Balance Trends By Program'!D1532:J1532</xm:f>
              <xm:sqref>K1532</xm:sqref>
            </x14:sparkline>
            <x14:sparkline>
              <xm:f>'GF Balance Trends By Program'!D1533:J1533</xm:f>
              <xm:sqref>K1533</xm:sqref>
            </x14:sparkline>
            <x14:sparkline>
              <xm:f>'GF Balance Trends By Program'!D1534:J1534</xm:f>
              <xm:sqref>K1534</xm:sqref>
            </x14:sparkline>
            <x14:sparkline>
              <xm:f>'GF Balance Trends By Program'!D1535:J1535</xm:f>
              <xm:sqref>K1535</xm:sqref>
            </x14:sparkline>
            <x14:sparkline>
              <xm:f>'GF Balance Trends By Program'!D1536:J1536</xm:f>
              <xm:sqref>K1536</xm:sqref>
            </x14:sparkline>
            <x14:sparkline>
              <xm:f>'GF Balance Trends By Program'!D1537:J1537</xm:f>
              <xm:sqref>K1537</xm:sqref>
            </x14:sparkline>
            <x14:sparkline>
              <xm:f>'GF Balance Trends By Program'!D1538:J1538</xm:f>
              <xm:sqref>K1538</xm:sqref>
            </x14:sparkline>
            <x14:sparkline>
              <xm:f>'GF Balance Trends By Program'!D1539:J1539</xm:f>
              <xm:sqref>K1539</xm:sqref>
            </x14:sparkline>
            <x14:sparkline>
              <xm:f>'GF Balance Trends By Program'!D1540:J1540</xm:f>
              <xm:sqref>K1540</xm:sqref>
            </x14:sparkline>
            <x14:sparkline>
              <xm:f>'GF Balance Trends By Program'!D1541:J1541</xm:f>
              <xm:sqref>K1541</xm:sqref>
            </x14:sparkline>
            <x14:sparkline>
              <xm:f>'GF Balance Trends By Program'!D1542:J1542</xm:f>
              <xm:sqref>K1542</xm:sqref>
            </x14:sparkline>
            <x14:sparkline>
              <xm:f>'GF Balance Trends By Program'!D1543:J1543</xm:f>
              <xm:sqref>K1543</xm:sqref>
            </x14:sparkline>
            <x14:sparkline>
              <xm:f>'GF Balance Trends By Program'!D1544:J1544</xm:f>
              <xm:sqref>K1544</xm:sqref>
            </x14:sparkline>
            <x14:sparkline>
              <xm:f>'GF Balance Trends By Program'!D1545:J1545</xm:f>
              <xm:sqref>K1545</xm:sqref>
            </x14:sparkline>
            <x14:sparkline>
              <xm:f>'GF Balance Trends By Program'!D1546:J1546</xm:f>
              <xm:sqref>K1546</xm:sqref>
            </x14:sparkline>
            <x14:sparkline>
              <xm:f>'GF Balance Trends By Program'!D1547:J1547</xm:f>
              <xm:sqref>K1547</xm:sqref>
            </x14:sparkline>
            <x14:sparkline>
              <xm:f>'GF Balance Trends By Program'!D1548:J1548</xm:f>
              <xm:sqref>K1548</xm:sqref>
            </x14:sparkline>
            <x14:sparkline>
              <xm:f>'GF Balance Trends By Program'!D1549:J1549</xm:f>
              <xm:sqref>K1549</xm:sqref>
            </x14:sparkline>
            <x14:sparkline>
              <xm:f>'GF Balance Trends By Program'!D1550:J1550</xm:f>
              <xm:sqref>K1550</xm:sqref>
            </x14:sparkline>
            <x14:sparkline>
              <xm:f>'GF Balance Trends By Program'!D1551:J1551</xm:f>
              <xm:sqref>K1551</xm:sqref>
            </x14:sparkline>
            <x14:sparkline>
              <xm:f>'GF Balance Trends By Program'!D1552:J1552</xm:f>
              <xm:sqref>K1552</xm:sqref>
            </x14:sparkline>
            <x14:sparkline>
              <xm:f>'GF Balance Trends By Program'!D1553:J1553</xm:f>
              <xm:sqref>K1553</xm:sqref>
            </x14:sparkline>
            <x14:sparkline>
              <xm:f>'GF Balance Trends By Program'!D1554:J1554</xm:f>
              <xm:sqref>K1554</xm:sqref>
            </x14:sparkline>
            <x14:sparkline>
              <xm:f>'GF Balance Trends By Program'!D1555:J1555</xm:f>
              <xm:sqref>K1555</xm:sqref>
            </x14:sparkline>
            <x14:sparkline>
              <xm:f>'GF Balance Trends By Program'!D1556:J1556</xm:f>
              <xm:sqref>K1556</xm:sqref>
            </x14:sparkline>
            <x14:sparkline>
              <xm:f>'GF Balance Trends By Program'!D1557:J1557</xm:f>
              <xm:sqref>K1557</xm:sqref>
            </x14:sparkline>
            <x14:sparkline>
              <xm:f>'GF Balance Trends By Program'!D1558:J1558</xm:f>
              <xm:sqref>K1558</xm:sqref>
            </x14:sparkline>
            <x14:sparkline>
              <xm:f>'GF Balance Trends By Program'!D1559:J1559</xm:f>
              <xm:sqref>K1559</xm:sqref>
            </x14:sparkline>
            <x14:sparkline>
              <xm:f>'GF Balance Trends By Program'!D1560:J1560</xm:f>
              <xm:sqref>K1560</xm:sqref>
            </x14:sparkline>
            <x14:sparkline>
              <xm:f>'GF Balance Trends By Program'!D1561:J1561</xm:f>
              <xm:sqref>K1561</xm:sqref>
            </x14:sparkline>
            <x14:sparkline>
              <xm:f>'GF Balance Trends By Program'!D1562:J1562</xm:f>
              <xm:sqref>K1562</xm:sqref>
            </x14:sparkline>
            <x14:sparkline>
              <xm:f>'GF Balance Trends By Program'!D1563:J1563</xm:f>
              <xm:sqref>K1563</xm:sqref>
            </x14:sparkline>
            <x14:sparkline>
              <xm:f>'GF Balance Trends By Program'!D1564:J1564</xm:f>
              <xm:sqref>K1564</xm:sqref>
            </x14:sparkline>
            <x14:sparkline>
              <xm:f>'GF Balance Trends By Program'!D1565:J1565</xm:f>
              <xm:sqref>K1565</xm:sqref>
            </x14:sparkline>
            <x14:sparkline>
              <xm:f>'GF Balance Trends By Program'!D1566:J1566</xm:f>
              <xm:sqref>K1566</xm:sqref>
            </x14:sparkline>
            <x14:sparkline>
              <xm:f>'GF Balance Trends By Program'!D1567:J1567</xm:f>
              <xm:sqref>K1567</xm:sqref>
            </x14:sparkline>
            <x14:sparkline>
              <xm:f>'GF Balance Trends By Program'!D1568:J1568</xm:f>
              <xm:sqref>K1568</xm:sqref>
            </x14:sparkline>
            <x14:sparkline>
              <xm:f>'GF Balance Trends By Program'!D1569:J1569</xm:f>
              <xm:sqref>K1569</xm:sqref>
            </x14:sparkline>
            <x14:sparkline>
              <xm:f>'GF Balance Trends By Program'!D1570:J1570</xm:f>
              <xm:sqref>K1570</xm:sqref>
            </x14:sparkline>
            <x14:sparkline>
              <xm:f>'GF Balance Trends By Program'!D1571:J1571</xm:f>
              <xm:sqref>K1571</xm:sqref>
            </x14:sparkline>
            <x14:sparkline>
              <xm:f>'GF Balance Trends By Program'!D1572:J1572</xm:f>
              <xm:sqref>K1572</xm:sqref>
            </x14:sparkline>
            <x14:sparkline>
              <xm:f>'GF Balance Trends By Program'!D1573:J1573</xm:f>
              <xm:sqref>K1573</xm:sqref>
            </x14:sparkline>
            <x14:sparkline>
              <xm:f>'GF Balance Trends By Program'!D1574:J1574</xm:f>
              <xm:sqref>K1574</xm:sqref>
            </x14:sparkline>
            <x14:sparkline>
              <xm:f>'GF Balance Trends By Program'!D1575:J1575</xm:f>
              <xm:sqref>K1575</xm:sqref>
            </x14:sparkline>
            <x14:sparkline>
              <xm:f>'GF Balance Trends By Program'!D1576:J1576</xm:f>
              <xm:sqref>K1576</xm:sqref>
            </x14:sparkline>
            <x14:sparkline>
              <xm:f>'GF Balance Trends By Program'!D1577:J1577</xm:f>
              <xm:sqref>K1577</xm:sqref>
            </x14:sparkline>
            <x14:sparkline>
              <xm:f>'GF Balance Trends By Program'!D1578:J1578</xm:f>
              <xm:sqref>K1578</xm:sqref>
            </x14:sparkline>
            <x14:sparkline>
              <xm:f>'GF Balance Trends By Program'!D1579:J1579</xm:f>
              <xm:sqref>K1579</xm:sqref>
            </x14:sparkline>
            <x14:sparkline>
              <xm:f>'GF Balance Trends By Program'!D1580:J1580</xm:f>
              <xm:sqref>K1580</xm:sqref>
            </x14:sparkline>
            <x14:sparkline>
              <xm:f>'GF Balance Trends By Program'!D1581:J1581</xm:f>
              <xm:sqref>K1581</xm:sqref>
            </x14:sparkline>
            <x14:sparkline>
              <xm:f>'GF Balance Trends By Program'!D1582:J1582</xm:f>
              <xm:sqref>K1582</xm:sqref>
            </x14:sparkline>
            <x14:sparkline>
              <xm:f>'GF Balance Trends By Program'!D1583:J1583</xm:f>
              <xm:sqref>K1583</xm:sqref>
            </x14:sparkline>
            <x14:sparkline>
              <xm:f>'GF Balance Trends By Program'!D1584:J1584</xm:f>
              <xm:sqref>K1584</xm:sqref>
            </x14:sparkline>
            <x14:sparkline>
              <xm:f>'GF Balance Trends By Program'!D1585:J1585</xm:f>
              <xm:sqref>K1585</xm:sqref>
            </x14:sparkline>
            <x14:sparkline>
              <xm:f>'GF Balance Trends By Program'!D1586:J1586</xm:f>
              <xm:sqref>K1586</xm:sqref>
            </x14:sparkline>
            <x14:sparkline>
              <xm:f>'GF Balance Trends By Program'!D1587:J1587</xm:f>
              <xm:sqref>K1587</xm:sqref>
            </x14:sparkline>
            <x14:sparkline>
              <xm:f>'GF Balance Trends By Program'!D1588:J1588</xm:f>
              <xm:sqref>K1588</xm:sqref>
            </x14:sparkline>
            <x14:sparkline>
              <xm:f>'GF Balance Trends By Program'!D1589:J1589</xm:f>
              <xm:sqref>K1589</xm:sqref>
            </x14:sparkline>
            <x14:sparkline>
              <xm:f>'GF Balance Trends By Program'!D1590:J1590</xm:f>
              <xm:sqref>K1590</xm:sqref>
            </x14:sparkline>
            <x14:sparkline>
              <xm:f>'GF Balance Trends By Program'!D1591:J1591</xm:f>
              <xm:sqref>K1591</xm:sqref>
            </x14:sparkline>
            <x14:sparkline>
              <xm:f>'GF Balance Trends By Program'!D1592:J1592</xm:f>
              <xm:sqref>K1592</xm:sqref>
            </x14:sparkline>
            <x14:sparkline>
              <xm:f>'GF Balance Trends By Program'!D1593:J1593</xm:f>
              <xm:sqref>K1593</xm:sqref>
            </x14:sparkline>
            <x14:sparkline>
              <xm:f>'GF Balance Trends By Program'!D1594:J1594</xm:f>
              <xm:sqref>K1594</xm:sqref>
            </x14:sparkline>
            <x14:sparkline>
              <xm:f>'GF Balance Trends By Program'!D1595:J1595</xm:f>
              <xm:sqref>K1595</xm:sqref>
            </x14:sparkline>
            <x14:sparkline>
              <xm:f>'GF Balance Trends By Program'!D1596:J1596</xm:f>
              <xm:sqref>K1596</xm:sqref>
            </x14:sparkline>
            <x14:sparkline>
              <xm:f>'GF Balance Trends By Program'!D1597:J1597</xm:f>
              <xm:sqref>K1597</xm:sqref>
            </x14:sparkline>
            <x14:sparkline>
              <xm:f>'GF Balance Trends By Program'!D1598:J1598</xm:f>
              <xm:sqref>K1598</xm:sqref>
            </x14:sparkline>
            <x14:sparkline>
              <xm:f>'GF Balance Trends By Program'!D1599:J1599</xm:f>
              <xm:sqref>K1599</xm:sqref>
            </x14:sparkline>
            <x14:sparkline>
              <xm:f>'GF Balance Trends By Program'!D1600:J1600</xm:f>
              <xm:sqref>K1600</xm:sqref>
            </x14:sparkline>
            <x14:sparkline>
              <xm:f>'GF Balance Trends By Program'!D1601:J1601</xm:f>
              <xm:sqref>K1601</xm:sqref>
            </x14:sparkline>
            <x14:sparkline>
              <xm:f>'GF Balance Trends By Program'!D1602:J1602</xm:f>
              <xm:sqref>K1602</xm:sqref>
            </x14:sparkline>
            <x14:sparkline>
              <xm:f>'GF Balance Trends By Program'!D1603:J1603</xm:f>
              <xm:sqref>K1603</xm:sqref>
            </x14:sparkline>
            <x14:sparkline>
              <xm:f>'GF Balance Trends By Program'!D1604:J1604</xm:f>
              <xm:sqref>K1604</xm:sqref>
            </x14:sparkline>
            <x14:sparkline>
              <xm:f>'GF Balance Trends By Program'!D1605:J1605</xm:f>
              <xm:sqref>K1605</xm:sqref>
            </x14:sparkline>
            <x14:sparkline>
              <xm:f>'GF Balance Trends By Program'!D1606:J1606</xm:f>
              <xm:sqref>K1606</xm:sqref>
            </x14:sparkline>
            <x14:sparkline>
              <xm:f>'GF Balance Trends By Program'!D1607:J1607</xm:f>
              <xm:sqref>K1607</xm:sqref>
            </x14:sparkline>
            <x14:sparkline>
              <xm:f>'GF Balance Trends By Program'!D1608:J1608</xm:f>
              <xm:sqref>K1608</xm:sqref>
            </x14:sparkline>
            <x14:sparkline>
              <xm:f>'GF Balance Trends By Program'!D1609:J1609</xm:f>
              <xm:sqref>K1609</xm:sqref>
            </x14:sparkline>
            <x14:sparkline>
              <xm:f>'GF Balance Trends By Program'!D1610:J1610</xm:f>
              <xm:sqref>K1610</xm:sqref>
            </x14:sparkline>
            <x14:sparkline>
              <xm:f>'GF Balance Trends By Program'!D1611:J1611</xm:f>
              <xm:sqref>K1611</xm:sqref>
            </x14:sparkline>
            <x14:sparkline>
              <xm:f>'GF Balance Trends By Program'!D1612:J1612</xm:f>
              <xm:sqref>K1612</xm:sqref>
            </x14:sparkline>
            <x14:sparkline>
              <xm:f>'GF Balance Trends By Program'!D1613:J1613</xm:f>
              <xm:sqref>K1613</xm:sqref>
            </x14:sparkline>
            <x14:sparkline>
              <xm:f>'GF Balance Trends By Program'!D1614:J1614</xm:f>
              <xm:sqref>K1614</xm:sqref>
            </x14:sparkline>
            <x14:sparkline>
              <xm:f>'GF Balance Trends By Program'!D1615:J1615</xm:f>
              <xm:sqref>K1615</xm:sqref>
            </x14:sparkline>
            <x14:sparkline>
              <xm:f>'GF Balance Trends By Program'!D1616:J1616</xm:f>
              <xm:sqref>K1616</xm:sqref>
            </x14:sparkline>
            <x14:sparkline>
              <xm:f>'GF Balance Trends By Program'!D1617:J1617</xm:f>
              <xm:sqref>K1617</xm:sqref>
            </x14:sparkline>
            <x14:sparkline>
              <xm:f>'GF Balance Trends By Program'!D1618:J1618</xm:f>
              <xm:sqref>K1618</xm:sqref>
            </x14:sparkline>
            <x14:sparkline>
              <xm:f>'GF Balance Trends By Program'!D1619:J1619</xm:f>
              <xm:sqref>K1619</xm:sqref>
            </x14:sparkline>
            <x14:sparkline>
              <xm:f>'GF Balance Trends By Program'!D1620:J1620</xm:f>
              <xm:sqref>K1620</xm:sqref>
            </x14:sparkline>
            <x14:sparkline>
              <xm:f>'GF Balance Trends By Program'!D1621:J1621</xm:f>
              <xm:sqref>K1621</xm:sqref>
            </x14:sparkline>
            <x14:sparkline>
              <xm:f>'GF Balance Trends By Program'!D1622:J1622</xm:f>
              <xm:sqref>K1622</xm:sqref>
            </x14:sparkline>
            <x14:sparkline>
              <xm:f>'GF Balance Trends By Program'!D1623:J1623</xm:f>
              <xm:sqref>K1623</xm:sqref>
            </x14:sparkline>
            <x14:sparkline>
              <xm:f>'GF Balance Trends By Program'!D1624:J1624</xm:f>
              <xm:sqref>K1624</xm:sqref>
            </x14:sparkline>
            <x14:sparkline>
              <xm:f>'GF Balance Trends By Program'!D1625:J1625</xm:f>
              <xm:sqref>K1625</xm:sqref>
            </x14:sparkline>
            <x14:sparkline>
              <xm:f>'GF Balance Trends By Program'!D1626:J1626</xm:f>
              <xm:sqref>K1626</xm:sqref>
            </x14:sparkline>
            <x14:sparkline>
              <xm:f>'GF Balance Trends By Program'!D1627:J1627</xm:f>
              <xm:sqref>K1627</xm:sqref>
            </x14:sparkline>
            <x14:sparkline>
              <xm:f>'GF Balance Trends By Program'!D1628:J1628</xm:f>
              <xm:sqref>K1628</xm:sqref>
            </x14:sparkline>
            <x14:sparkline>
              <xm:f>'GF Balance Trends By Program'!D1629:J1629</xm:f>
              <xm:sqref>K1629</xm:sqref>
            </x14:sparkline>
            <x14:sparkline>
              <xm:f>'GF Balance Trends By Program'!D1630:J1630</xm:f>
              <xm:sqref>K1630</xm:sqref>
            </x14:sparkline>
            <x14:sparkline>
              <xm:f>'GF Balance Trends By Program'!D1631:J1631</xm:f>
              <xm:sqref>K1631</xm:sqref>
            </x14:sparkline>
            <x14:sparkline>
              <xm:f>'GF Balance Trends By Program'!D1632:J1632</xm:f>
              <xm:sqref>K1632</xm:sqref>
            </x14:sparkline>
            <x14:sparkline>
              <xm:f>'GF Balance Trends By Program'!D1633:J1633</xm:f>
              <xm:sqref>K1633</xm:sqref>
            </x14:sparkline>
            <x14:sparkline>
              <xm:f>'GF Balance Trends By Program'!D1634:J1634</xm:f>
              <xm:sqref>K1634</xm:sqref>
            </x14:sparkline>
            <x14:sparkline>
              <xm:f>'GF Balance Trends By Program'!D1635:J1635</xm:f>
              <xm:sqref>K1635</xm:sqref>
            </x14:sparkline>
            <x14:sparkline>
              <xm:f>'GF Balance Trends By Program'!D1636:J1636</xm:f>
              <xm:sqref>K1636</xm:sqref>
            </x14:sparkline>
            <x14:sparkline>
              <xm:f>'GF Balance Trends By Program'!D1637:J1637</xm:f>
              <xm:sqref>K1637</xm:sqref>
            </x14:sparkline>
            <x14:sparkline>
              <xm:f>'GF Balance Trends By Program'!D1638:J1638</xm:f>
              <xm:sqref>K1638</xm:sqref>
            </x14:sparkline>
            <x14:sparkline>
              <xm:f>'GF Balance Trends By Program'!D1639:J1639</xm:f>
              <xm:sqref>K1639</xm:sqref>
            </x14:sparkline>
            <x14:sparkline>
              <xm:f>'GF Balance Trends By Program'!D1640:J1640</xm:f>
              <xm:sqref>K1640</xm:sqref>
            </x14:sparkline>
            <x14:sparkline>
              <xm:f>'GF Balance Trends By Program'!D1641:J1641</xm:f>
              <xm:sqref>K1641</xm:sqref>
            </x14:sparkline>
            <x14:sparkline>
              <xm:f>'GF Balance Trends By Program'!D1642:J1642</xm:f>
              <xm:sqref>K1642</xm:sqref>
            </x14:sparkline>
            <x14:sparkline>
              <xm:f>'GF Balance Trends By Program'!D1643:J1643</xm:f>
              <xm:sqref>K1643</xm:sqref>
            </x14:sparkline>
            <x14:sparkline>
              <xm:f>'GF Balance Trends By Program'!D1644:J1644</xm:f>
              <xm:sqref>K1644</xm:sqref>
            </x14:sparkline>
            <x14:sparkline>
              <xm:f>'GF Balance Trends By Program'!D1645:J1645</xm:f>
              <xm:sqref>K1645</xm:sqref>
            </x14:sparkline>
            <x14:sparkline>
              <xm:f>'GF Balance Trends By Program'!D1646:J1646</xm:f>
              <xm:sqref>K1646</xm:sqref>
            </x14:sparkline>
            <x14:sparkline>
              <xm:f>'GF Balance Trends By Program'!D1647:J1647</xm:f>
              <xm:sqref>K1647</xm:sqref>
            </x14:sparkline>
            <x14:sparkline>
              <xm:f>'GF Balance Trends By Program'!D1648:J1648</xm:f>
              <xm:sqref>K1648</xm:sqref>
            </x14:sparkline>
            <x14:sparkline>
              <xm:f>'GF Balance Trends By Program'!D1649:J1649</xm:f>
              <xm:sqref>K1649</xm:sqref>
            </x14:sparkline>
            <x14:sparkline>
              <xm:f>'GF Balance Trends By Program'!D1650:J1650</xm:f>
              <xm:sqref>K1650</xm:sqref>
            </x14:sparkline>
            <x14:sparkline>
              <xm:f>'GF Balance Trends By Program'!D1651:J1651</xm:f>
              <xm:sqref>K1651</xm:sqref>
            </x14:sparkline>
            <x14:sparkline>
              <xm:f>'GF Balance Trends By Program'!D1652:J1652</xm:f>
              <xm:sqref>K1652</xm:sqref>
            </x14:sparkline>
            <x14:sparkline>
              <xm:f>'GF Balance Trends By Program'!D1653:J1653</xm:f>
              <xm:sqref>K1653</xm:sqref>
            </x14:sparkline>
            <x14:sparkline>
              <xm:f>'GF Balance Trends By Program'!D1654:J1654</xm:f>
              <xm:sqref>K1654</xm:sqref>
            </x14:sparkline>
            <x14:sparkline>
              <xm:f>'GF Balance Trends By Program'!D1655:J1655</xm:f>
              <xm:sqref>K1655</xm:sqref>
            </x14:sparkline>
            <x14:sparkline>
              <xm:f>'GF Balance Trends By Program'!D1656:J1656</xm:f>
              <xm:sqref>K1656</xm:sqref>
            </x14:sparkline>
            <x14:sparkline>
              <xm:f>'GF Balance Trends By Program'!D1657:J1657</xm:f>
              <xm:sqref>K1657</xm:sqref>
            </x14:sparkline>
            <x14:sparkline>
              <xm:f>'GF Balance Trends By Program'!D1658:J1658</xm:f>
              <xm:sqref>K1658</xm:sqref>
            </x14:sparkline>
            <x14:sparkline>
              <xm:f>'GF Balance Trends By Program'!D1659:J1659</xm:f>
              <xm:sqref>K1659</xm:sqref>
            </x14:sparkline>
            <x14:sparkline>
              <xm:f>'GF Balance Trends By Program'!D1660:J1660</xm:f>
              <xm:sqref>K1660</xm:sqref>
            </x14:sparkline>
            <x14:sparkline>
              <xm:f>'GF Balance Trends By Program'!D1661:J1661</xm:f>
              <xm:sqref>K1661</xm:sqref>
            </x14:sparkline>
            <x14:sparkline>
              <xm:f>'GF Balance Trends By Program'!D1662:J1662</xm:f>
              <xm:sqref>K1662</xm:sqref>
            </x14:sparkline>
            <x14:sparkline>
              <xm:f>'GF Balance Trends By Program'!D1663:J1663</xm:f>
              <xm:sqref>K1663</xm:sqref>
            </x14:sparkline>
            <x14:sparkline>
              <xm:f>'GF Balance Trends By Program'!D1664:J1664</xm:f>
              <xm:sqref>K1664</xm:sqref>
            </x14:sparkline>
            <x14:sparkline>
              <xm:f>'GF Balance Trends By Program'!D1665:J1665</xm:f>
              <xm:sqref>K1665</xm:sqref>
            </x14:sparkline>
            <x14:sparkline>
              <xm:f>'GF Balance Trends By Program'!D1666:J1666</xm:f>
              <xm:sqref>K1666</xm:sqref>
            </x14:sparkline>
            <x14:sparkline>
              <xm:f>'GF Balance Trends By Program'!D1667:J1667</xm:f>
              <xm:sqref>K1667</xm:sqref>
            </x14:sparkline>
            <x14:sparkline>
              <xm:f>'GF Balance Trends By Program'!D1668:J1668</xm:f>
              <xm:sqref>K1668</xm:sqref>
            </x14:sparkline>
            <x14:sparkline>
              <xm:f>'GF Balance Trends By Program'!D1669:J1669</xm:f>
              <xm:sqref>K1669</xm:sqref>
            </x14:sparkline>
            <x14:sparkline>
              <xm:f>'GF Balance Trends By Program'!D1670:J1670</xm:f>
              <xm:sqref>K1670</xm:sqref>
            </x14:sparkline>
            <x14:sparkline>
              <xm:f>'GF Balance Trends By Program'!D1671:J1671</xm:f>
              <xm:sqref>K1671</xm:sqref>
            </x14:sparkline>
            <x14:sparkline>
              <xm:f>'GF Balance Trends By Program'!D1672:J1672</xm:f>
              <xm:sqref>K1672</xm:sqref>
            </x14:sparkline>
            <x14:sparkline>
              <xm:f>'GF Balance Trends By Program'!D1673:J1673</xm:f>
              <xm:sqref>K1673</xm:sqref>
            </x14:sparkline>
            <x14:sparkline>
              <xm:f>'GF Balance Trends By Program'!D1674:J1674</xm:f>
              <xm:sqref>K1674</xm:sqref>
            </x14:sparkline>
            <x14:sparkline>
              <xm:f>'GF Balance Trends By Program'!D1675:J1675</xm:f>
              <xm:sqref>K1675</xm:sqref>
            </x14:sparkline>
            <x14:sparkline>
              <xm:f>'GF Balance Trends By Program'!D1676:J1676</xm:f>
              <xm:sqref>K1676</xm:sqref>
            </x14:sparkline>
            <x14:sparkline>
              <xm:f>'GF Balance Trends By Program'!D1677:J1677</xm:f>
              <xm:sqref>K1677</xm:sqref>
            </x14:sparkline>
            <x14:sparkline>
              <xm:f>'GF Balance Trends By Program'!D1678:J1678</xm:f>
              <xm:sqref>K1678</xm:sqref>
            </x14:sparkline>
            <x14:sparkline>
              <xm:f>'GF Balance Trends By Program'!D1679:J1679</xm:f>
              <xm:sqref>K1679</xm:sqref>
            </x14:sparkline>
            <x14:sparkline>
              <xm:f>'GF Balance Trends By Program'!D1680:J1680</xm:f>
              <xm:sqref>K1680</xm:sqref>
            </x14:sparkline>
            <x14:sparkline>
              <xm:f>'GF Balance Trends By Program'!D1681:J1681</xm:f>
              <xm:sqref>K1681</xm:sqref>
            </x14:sparkline>
            <x14:sparkline>
              <xm:f>'GF Balance Trends By Program'!D1682:J1682</xm:f>
              <xm:sqref>K1682</xm:sqref>
            </x14:sparkline>
            <x14:sparkline>
              <xm:f>'GF Balance Trends By Program'!D1683:J1683</xm:f>
              <xm:sqref>K1683</xm:sqref>
            </x14:sparkline>
            <x14:sparkline>
              <xm:f>'GF Balance Trends By Program'!D1684:J1684</xm:f>
              <xm:sqref>K1684</xm:sqref>
            </x14:sparkline>
            <x14:sparkline>
              <xm:f>'GF Balance Trends By Program'!D1685:J1685</xm:f>
              <xm:sqref>K1685</xm:sqref>
            </x14:sparkline>
            <x14:sparkline>
              <xm:f>'GF Balance Trends By Program'!D1686:J1686</xm:f>
              <xm:sqref>K1686</xm:sqref>
            </x14:sparkline>
            <x14:sparkline>
              <xm:f>'GF Balance Trends By Program'!D1687:J1687</xm:f>
              <xm:sqref>K1687</xm:sqref>
            </x14:sparkline>
            <x14:sparkline>
              <xm:f>'GF Balance Trends By Program'!D1688:J1688</xm:f>
              <xm:sqref>K1688</xm:sqref>
            </x14:sparkline>
            <x14:sparkline>
              <xm:f>'GF Balance Trends By Program'!D1689:J1689</xm:f>
              <xm:sqref>K1689</xm:sqref>
            </x14:sparkline>
            <x14:sparkline>
              <xm:f>'GF Balance Trends By Program'!D1690:J1690</xm:f>
              <xm:sqref>K1690</xm:sqref>
            </x14:sparkline>
            <x14:sparkline>
              <xm:f>'GF Balance Trends By Program'!D1691:J1691</xm:f>
              <xm:sqref>K1691</xm:sqref>
            </x14:sparkline>
            <x14:sparkline>
              <xm:f>'GF Balance Trends By Program'!D1692:J1692</xm:f>
              <xm:sqref>K1692</xm:sqref>
            </x14:sparkline>
            <x14:sparkline>
              <xm:f>'GF Balance Trends By Program'!D1693:J1693</xm:f>
              <xm:sqref>K1693</xm:sqref>
            </x14:sparkline>
            <x14:sparkline>
              <xm:f>'GF Balance Trends By Program'!D1694:J1694</xm:f>
              <xm:sqref>K1694</xm:sqref>
            </x14:sparkline>
            <x14:sparkline>
              <xm:f>'GF Balance Trends By Program'!D1695:J1695</xm:f>
              <xm:sqref>K1695</xm:sqref>
            </x14:sparkline>
            <x14:sparkline>
              <xm:f>'GF Balance Trends By Program'!D1696:J1696</xm:f>
              <xm:sqref>K1696</xm:sqref>
            </x14:sparkline>
            <x14:sparkline>
              <xm:f>'GF Balance Trends By Program'!D1697:J1697</xm:f>
              <xm:sqref>K1697</xm:sqref>
            </x14:sparkline>
            <x14:sparkline>
              <xm:f>'GF Balance Trends By Program'!D1698:J1698</xm:f>
              <xm:sqref>K1698</xm:sqref>
            </x14:sparkline>
            <x14:sparkline>
              <xm:f>'GF Balance Trends By Program'!D1699:J1699</xm:f>
              <xm:sqref>K1699</xm:sqref>
            </x14:sparkline>
            <x14:sparkline>
              <xm:f>'GF Balance Trends By Program'!D1700:J1700</xm:f>
              <xm:sqref>K1700</xm:sqref>
            </x14:sparkline>
            <x14:sparkline>
              <xm:f>'GF Balance Trends By Program'!D1701:J1701</xm:f>
              <xm:sqref>K1701</xm:sqref>
            </x14:sparkline>
            <x14:sparkline>
              <xm:f>'GF Balance Trends By Program'!D1702:J1702</xm:f>
              <xm:sqref>K1702</xm:sqref>
            </x14:sparkline>
            <x14:sparkline>
              <xm:f>'GF Balance Trends By Program'!D1703:J1703</xm:f>
              <xm:sqref>K1703</xm:sqref>
            </x14:sparkline>
            <x14:sparkline>
              <xm:f>'GF Balance Trends By Program'!D1704:J1704</xm:f>
              <xm:sqref>K1704</xm:sqref>
            </x14:sparkline>
            <x14:sparkline>
              <xm:f>'GF Balance Trends By Program'!D1705:J1705</xm:f>
              <xm:sqref>K1705</xm:sqref>
            </x14:sparkline>
            <x14:sparkline>
              <xm:f>'GF Balance Trends By Program'!D1706:J1706</xm:f>
              <xm:sqref>K1706</xm:sqref>
            </x14:sparkline>
            <x14:sparkline>
              <xm:f>'GF Balance Trends By Program'!D1707:J1707</xm:f>
              <xm:sqref>K1707</xm:sqref>
            </x14:sparkline>
            <x14:sparkline>
              <xm:f>'GF Balance Trends By Program'!D1708:J1708</xm:f>
              <xm:sqref>K1708</xm:sqref>
            </x14:sparkline>
            <x14:sparkline>
              <xm:f>'GF Balance Trends By Program'!D1709:J1709</xm:f>
              <xm:sqref>K1709</xm:sqref>
            </x14:sparkline>
            <x14:sparkline>
              <xm:f>'GF Balance Trends By Program'!D1710:J1710</xm:f>
              <xm:sqref>K1710</xm:sqref>
            </x14:sparkline>
            <x14:sparkline>
              <xm:f>'GF Balance Trends By Program'!D1711:J1711</xm:f>
              <xm:sqref>K1711</xm:sqref>
            </x14:sparkline>
            <x14:sparkline>
              <xm:f>'GF Balance Trends By Program'!D1712:J1712</xm:f>
              <xm:sqref>K1712</xm:sqref>
            </x14:sparkline>
            <x14:sparkline>
              <xm:f>'GF Balance Trends By Program'!D1713:J1713</xm:f>
              <xm:sqref>K1713</xm:sqref>
            </x14:sparkline>
            <x14:sparkline>
              <xm:f>'GF Balance Trends By Program'!D1714:J1714</xm:f>
              <xm:sqref>K1714</xm:sqref>
            </x14:sparkline>
            <x14:sparkline>
              <xm:f>'GF Balance Trends By Program'!D1715:J1715</xm:f>
              <xm:sqref>K1715</xm:sqref>
            </x14:sparkline>
            <x14:sparkline>
              <xm:f>'GF Balance Trends By Program'!D1716:J1716</xm:f>
              <xm:sqref>K1716</xm:sqref>
            </x14:sparkline>
            <x14:sparkline>
              <xm:f>'GF Balance Trends By Program'!D1717:J1717</xm:f>
              <xm:sqref>K1717</xm:sqref>
            </x14:sparkline>
            <x14:sparkline>
              <xm:f>'GF Balance Trends By Program'!D1718:J1718</xm:f>
              <xm:sqref>K1718</xm:sqref>
            </x14:sparkline>
            <x14:sparkline>
              <xm:f>'GF Balance Trends By Program'!D1719:J1719</xm:f>
              <xm:sqref>K1719</xm:sqref>
            </x14:sparkline>
            <x14:sparkline>
              <xm:f>'GF Balance Trends By Program'!D1720:J1720</xm:f>
              <xm:sqref>K1720</xm:sqref>
            </x14:sparkline>
            <x14:sparkline>
              <xm:f>'GF Balance Trends By Program'!D1721:J1721</xm:f>
              <xm:sqref>K1721</xm:sqref>
            </x14:sparkline>
            <x14:sparkline>
              <xm:f>'GF Balance Trends By Program'!D1722:J1722</xm:f>
              <xm:sqref>K1722</xm:sqref>
            </x14:sparkline>
            <x14:sparkline>
              <xm:f>'GF Balance Trends By Program'!D1723:J1723</xm:f>
              <xm:sqref>K1723</xm:sqref>
            </x14:sparkline>
            <x14:sparkline>
              <xm:f>'GF Balance Trends By Program'!D1724:J1724</xm:f>
              <xm:sqref>K1724</xm:sqref>
            </x14:sparkline>
            <x14:sparkline>
              <xm:f>'GF Balance Trends By Program'!D1725:J1725</xm:f>
              <xm:sqref>K1725</xm:sqref>
            </x14:sparkline>
            <x14:sparkline>
              <xm:f>'GF Balance Trends By Program'!D1726:J1726</xm:f>
              <xm:sqref>K1726</xm:sqref>
            </x14:sparkline>
            <x14:sparkline>
              <xm:f>'GF Balance Trends By Program'!D1727:J1727</xm:f>
              <xm:sqref>K1727</xm:sqref>
            </x14:sparkline>
            <x14:sparkline>
              <xm:f>'GF Balance Trends By Program'!D1728:J1728</xm:f>
              <xm:sqref>K1728</xm:sqref>
            </x14:sparkline>
            <x14:sparkline>
              <xm:f>'GF Balance Trends By Program'!D1729:J1729</xm:f>
              <xm:sqref>K1729</xm:sqref>
            </x14:sparkline>
            <x14:sparkline>
              <xm:f>'GF Balance Trends By Program'!D1730:J1730</xm:f>
              <xm:sqref>K1730</xm:sqref>
            </x14:sparkline>
            <x14:sparkline>
              <xm:f>'GF Balance Trends By Program'!D1731:J1731</xm:f>
              <xm:sqref>K1731</xm:sqref>
            </x14:sparkline>
            <x14:sparkline>
              <xm:f>'GF Balance Trends By Program'!D1732:J1732</xm:f>
              <xm:sqref>K1732</xm:sqref>
            </x14:sparkline>
            <x14:sparkline>
              <xm:f>'GF Balance Trends By Program'!D1733:J1733</xm:f>
              <xm:sqref>K1733</xm:sqref>
            </x14:sparkline>
            <x14:sparkline>
              <xm:f>'GF Balance Trends By Program'!D1734:J1734</xm:f>
              <xm:sqref>K1734</xm:sqref>
            </x14:sparkline>
            <x14:sparkline>
              <xm:f>'GF Balance Trends By Program'!D1735:J1735</xm:f>
              <xm:sqref>K1735</xm:sqref>
            </x14:sparkline>
            <x14:sparkline>
              <xm:f>'GF Balance Trends By Program'!D1736:J1736</xm:f>
              <xm:sqref>K1736</xm:sqref>
            </x14:sparkline>
            <x14:sparkline>
              <xm:f>'GF Balance Trends By Program'!D1737:J1737</xm:f>
              <xm:sqref>K1737</xm:sqref>
            </x14:sparkline>
            <x14:sparkline>
              <xm:f>'GF Balance Trends By Program'!D1738:J1738</xm:f>
              <xm:sqref>K1738</xm:sqref>
            </x14:sparkline>
            <x14:sparkline>
              <xm:f>'GF Balance Trends By Program'!D1739:J1739</xm:f>
              <xm:sqref>K1739</xm:sqref>
            </x14:sparkline>
            <x14:sparkline>
              <xm:f>'GF Balance Trends By Program'!D1740:J1740</xm:f>
              <xm:sqref>K1740</xm:sqref>
            </x14:sparkline>
            <x14:sparkline>
              <xm:f>'GF Balance Trends By Program'!D1741:J1741</xm:f>
              <xm:sqref>K1741</xm:sqref>
            </x14:sparkline>
            <x14:sparkline>
              <xm:f>'GF Balance Trends By Program'!D1742:J1742</xm:f>
              <xm:sqref>K1742</xm:sqref>
            </x14:sparkline>
            <x14:sparkline>
              <xm:f>'GF Balance Trends By Program'!D1743:J1743</xm:f>
              <xm:sqref>K1743</xm:sqref>
            </x14:sparkline>
            <x14:sparkline>
              <xm:f>'GF Balance Trends By Program'!D1744:J1744</xm:f>
              <xm:sqref>K1744</xm:sqref>
            </x14:sparkline>
            <x14:sparkline>
              <xm:f>'GF Balance Trends By Program'!D1745:J1745</xm:f>
              <xm:sqref>K1745</xm:sqref>
            </x14:sparkline>
            <x14:sparkline>
              <xm:f>'GF Balance Trends By Program'!D1746:J1746</xm:f>
              <xm:sqref>K1746</xm:sqref>
            </x14:sparkline>
            <x14:sparkline>
              <xm:f>'GF Balance Trends By Program'!D1747:J1747</xm:f>
              <xm:sqref>K1747</xm:sqref>
            </x14:sparkline>
            <x14:sparkline>
              <xm:f>'GF Balance Trends By Program'!D1748:J1748</xm:f>
              <xm:sqref>K1748</xm:sqref>
            </x14:sparkline>
            <x14:sparkline>
              <xm:f>'GF Balance Trends By Program'!D1749:J1749</xm:f>
              <xm:sqref>K1749</xm:sqref>
            </x14:sparkline>
            <x14:sparkline>
              <xm:f>'GF Balance Trends By Program'!D1750:J1750</xm:f>
              <xm:sqref>K1750</xm:sqref>
            </x14:sparkline>
            <x14:sparkline>
              <xm:f>'GF Balance Trends By Program'!D1751:J1751</xm:f>
              <xm:sqref>K1751</xm:sqref>
            </x14:sparkline>
            <x14:sparkline>
              <xm:f>'GF Balance Trends By Program'!D1752:J1752</xm:f>
              <xm:sqref>K1752</xm:sqref>
            </x14:sparkline>
            <x14:sparkline>
              <xm:f>'GF Balance Trends By Program'!D1753:J1753</xm:f>
              <xm:sqref>K1753</xm:sqref>
            </x14:sparkline>
            <x14:sparkline>
              <xm:f>'GF Balance Trends By Program'!D1754:J1754</xm:f>
              <xm:sqref>K1754</xm:sqref>
            </x14:sparkline>
            <x14:sparkline>
              <xm:f>'GF Balance Trends By Program'!D1755:J1755</xm:f>
              <xm:sqref>K1755</xm:sqref>
            </x14:sparkline>
            <x14:sparkline>
              <xm:f>'GF Balance Trends By Program'!D1756:J1756</xm:f>
              <xm:sqref>K1756</xm:sqref>
            </x14:sparkline>
            <x14:sparkline>
              <xm:f>'GF Balance Trends By Program'!D1757:J1757</xm:f>
              <xm:sqref>K1757</xm:sqref>
            </x14:sparkline>
            <x14:sparkline>
              <xm:f>'GF Balance Trends By Program'!D1758:J1758</xm:f>
              <xm:sqref>K1758</xm:sqref>
            </x14:sparkline>
            <x14:sparkline>
              <xm:f>'GF Balance Trends By Program'!D1759:J1759</xm:f>
              <xm:sqref>K1759</xm:sqref>
            </x14:sparkline>
            <x14:sparkline>
              <xm:f>'GF Balance Trends By Program'!D1760:J1760</xm:f>
              <xm:sqref>K1760</xm:sqref>
            </x14:sparkline>
            <x14:sparkline>
              <xm:f>'GF Balance Trends By Program'!D1761:J1761</xm:f>
              <xm:sqref>K1761</xm:sqref>
            </x14:sparkline>
            <x14:sparkline>
              <xm:f>'GF Balance Trends By Program'!D1762:J1762</xm:f>
              <xm:sqref>K1762</xm:sqref>
            </x14:sparkline>
            <x14:sparkline>
              <xm:f>'GF Balance Trends By Program'!D1763:J1763</xm:f>
              <xm:sqref>K1763</xm:sqref>
            </x14:sparkline>
            <x14:sparkline>
              <xm:f>'GF Balance Trends By Program'!D1764:J1764</xm:f>
              <xm:sqref>K1764</xm:sqref>
            </x14:sparkline>
            <x14:sparkline>
              <xm:f>'GF Balance Trends By Program'!D1765:J1765</xm:f>
              <xm:sqref>K1765</xm:sqref>
            </x14:sparkline>
            <x14:sparkline>
              <xm:f>'GF Balance Trends By Program'!D1766:J1766</xm:f>
              <xm:sqref>K1766</xm:sqref>
            </x14:sparkline>
            <x14:sparkline>
              <xm:f>'GF Balance Trends By Program'!D1767:J1767</xm:f>
              <xm:sqref>K1767</xm:sqref>
            </x14:sparkline>
            <x14:sparkline>
              <xm:f>'GF Balance Trends By Program'!D1768:J1768</xm:f>
              <xm:sqref>K1768</xm:sqref>
            </x14:sparkline>
            <x14:sparkline>
              <xm:f>'GF Balance Trends By Program'!D1769:J1769</xm:f>
              <xm:sqref>K1769</xm:sqref>
            </x14:sparkline>
            <x14:sparkline>
              <xm:f>'GF Balance Trends By Program'!D1770:J1770</xm:f>
              <xm:sqref>K1770</xm:sqref>
            </x14:sparkline>
            <x14:sparkline>
              <xm:f>'GF Balance Trends By Program'!D1771:J1771</xm:f>
              <xm:sqref>K1771</xm:sqref>
            </x14:sparkline>
            <x14:sparkline>
              <xm:f>'GF Balance Trends By Program'!D1772:J1772</xm:f>
              <xm:sqref>K1772</xm:sqref>
            </x14:sparkline>
            <x14:sparkline>
              <xm:f>'GF Balance Trends By Program'!D1773:J1773</xm:f>
              <xm:sqref>K1773</xm:sqref>
            </x14:sparkline>
            <x14:sparkline>
              <xm:f>'GF Balance Trends By Program'!D1774:J1774</xm:f>
              <xm:sqref>K1774</xm:sqref>
            </x14:sparkline>
            <x14:sparkline>
              <xm:f>'GF Balance Trends By Program'!D1775:J1775</xm:f>
              <xm:sqref>K1775</xm:sqref>
            </x14:sparkline>
            <x14:sparkline>
              <xm:f>'GF Balance Trends By Program'!D1776:J1776</xm:f>
              <xm:sqref>K1776</xm:sqref>
            </x14:sparkline>
            <x14:sparkline>
              <xm:f>'GF Balance Trends By Program'!D1777:J1777</xm:f>
              <xm:sqref>K1777</xm:sqref>
            </x14:sparkline>
            <x14:sparkline>
              <xm:f>'GF Balance Trends By Program'!D1778:J1778</xm:f>
              <xm:sqref>K1778</xm:sqref>
            </x14:sparkline>
            <x14:sparkline>
              <xm:f>'GF Balance Trends By Program'!D1779:J1779</xm:f>
              <xm:sqref>K1779</xm:sqref>
            </x14:sparkline>
            <x14:sparkline>
              <xm:f>'GF Balance Trends By Program'!D1780:J1780</xm:f>
              <xm:sqref>K1780</xm:sqref>
            </x14:sparkline>
            <x14:sparkline>
              <xm:f>'GF Balance Trends By Program'!D1781:J1781</xm:f>
              <xm:sqref>K1781</xm:sqref>
            </x14:sparkline>
            <x14:sparkline>
              <xm:f>'GF Balance Trends By Program'!D1782:J1782</xm:f>
              <xm:sqref>K1782</xm:sqref>
            </x14:sparkline>
            <x14:sparkline>
              <xm:f>'GF Balance Trends By Program'!D1783:J1783</xm:f>
              <xm:sqref>K1783</xm:sqref>
            </x14:sparkline>
            <x14:sparkline>
              <xm:f>'GF Balance Trends By Program'!D1784:J1784</xm:f>
              <xm:sqref>K1784</xm:sqref>
            </x14:sparkline>
            <x14:sparkline>
              <xm:f>'GF Balance Trends By Program'!D1785:J1785</xm:f>
              <xm:sqref>K1785</xm:sqref>
            </x14:sparkline>
            <x14:sparkline>
              <xm:f>'GF Balance Trends By Program'!D1786:J1786</xm:f>
              <xm:sqref>K1786</xm:sqref>
            </x14:sparkline>
            <x14:sparkline>
              <xm:f>'GF Balance Trends By Program'!D1787:J1787</xm:f>
              <xm:sqref>K1787</xm:sqref>
            </x14:sparkline>
            <x14:sparkline>
              <xm:f>'GF Balance Trends By Program'!D1788:J1788</xm:f>
              <xm:sqref>K1788</xm:sqref>
            </x14:sparkline>
            <x14:sparkline>
              <xm:f>'GF Balance Trends By Program'!D1789:J1789</xm:f>
              <xm:sqref>K1789</xm:sqref>
            </x14:sparkline>
            <x14:sparkline>
              <xm:f>'GF Balance Trends By Program'!D1790:J1790</xm:f>
              <xm:sqref>K1790</xm:sqref>
            </x14:sparkline>
            <x14:sparkline>
              <xm:f>'GF Balance Trends By Program'!D1791:J1791</xm:f>
              <xm:sqref>K1791</xm:sqref>
            </x14:sparkline>
            <x14:sparkline>
              <xm:f>'GF Balance Trends By Program'!D1792:J1792</xm:f>
              <xm:sqref>K1792</xm:sqref>
            </x14:sparkline>
            <x14:sparkline>
              <xm:f>'GF Balance Trends By Program'!D1793:J1793</xm:f>
              <xm:sqref>K1793</xm:sqref>
            </x14:sparkline>
            <x14:sparkline>
              <xm:f>'GF Balance Trends By Program'!D1794:J1794</xm:f>
              <xm:sqref>K1794</xm:sqref>
            </x14:sparkline>
            <x14:sparkline>
              <xm:f>'GF Balance Trends By Program'!D1795:J1795</xm:f>
              <xm:sqref>K1795</xm:sqref>
            </x14:sparkline>
            <x14:sparkline>
              <xm:f>'GF Balance Trends By Program'!D1796:J1796</xm:f>
              <xm:sqref>K1796</xm:sqref>
            </x14:sparkline>
            <x14:sparkline>
              <xm:f>'GF Balance Trends By Program'!D1797:J1797</xm:f>
              <xm:sqref>K1797</xm:sqref>
            </x14:sparkline>
            <x14:sparkline>
              <xm:f>'GF Balance Trends By Program'!D1798:J1798</xm:f>
              <xm:sqref>K1798</xm:sqref>
            </x14:sparkline>
            <x14:sparkline>
              <xm:f>'GF Balance Trends By Program'!D1799:J1799</xm:f>
              <xm:sqref>K1799</xm:sqref>
            </x14:sparkline>
            <x14:sparkline>
              <xm:f>'GF Balance Trends By Program'!D1800:J1800</xm:f>
              <xm:sqref>K1800</xm:sqref>
            </x14:sparkline>
            <x14:sparkline>
              <xm:f>'GF Balance Trends By Program'!D1801:J1801</xm:f>
              <xm:sqref>K1801</xm:sqref>
            </x14:sparkline>
            <x14:sparkline>
              <xm:f>'GF Balance Trends By Program'!D1802:J1802</xm:f>
              <xm:sqref>K1802</xm:sqref>
            </x14:sparkline>
            <x14:sparkline>
              <xm:f>'GF Balance Trends By Program'!D1803:J1803</xm:f>
              <xm:sqref>K1803</xm:sqref>
            </x14:sparkline>
            <x14:sparkline>
              <xm:f>'GF Balance Trends By Program'!D1804:J1804</xm:f>
              <xm:sqref>K1804</xm:sqref>
            </x14:sparkline>
            <x14:sparkline>
              <xm:f>'GF Balance Trends By Program'!D1805:J1805</xm:f>
              <xm:sqref>K1805</xm:sqref>
            </x14:sparkline>
            <x14:sparkline>
              <xm:f>'GF Balance Trends By Program'!D1806:J1806</xm:f>
              <xm:sqref>K1806</xm:sqref>
            </x14:sparkline>
            <x14:sparkline>
              <xm:f>'GF Balance Trends By Program'!D1807:J1807</xm:f>
              <xm:sqref>K1807</xm:sqref>
            </x14:sparkline>
            <x14:sparkline>
              <xm:f>'GF Balance Trends By Program'!D1808:J1808</xm:f>
              <xm:sqref>K1808</xm:sqref>
            </x14:sparkline>
            <x14:sparkline>
              <xm:f>'GF Balance Trends By Program'!D1809:J1809</xm:f>
              <xm:sqref>K1809</xm:sqref>
            </x14:sparkline>
            <x14:sparkline>
              <xm:f>'GF Balance Trends By Program'!D1810:J1810</xm:f>
              <xm:sqref>K1810</xm:sqref>
            </x14:sparkline>
            <x14:sparkline>
              <xm:f>'GF Balance Trends By Program'!D1811:J1811</xm:f>
              <xm:sqref>K1811</xm:sqref>
            </x14:sparkline>
            <x14:sparkline>
              <xm:f>'GF Balance Trends By Program'!D1812:J1812</xm:f>
              <xm:sqref>K1812</xm:sqref>
            </x14:sparkline>
            <x14:sparkline>
              <xm:f>'GF Balance Trends By Program'!D1813:J1813</xm:f>
              <xm:sqref>K1813</xm:sqref>
            </x14:sparkline>
            <x14:sparkline>
              <xm:f>'GF Balance Trends By Program'!D1814:J1814</xm:f>
              <xm:sqref>K1814</xm:sqref>
            </x14:sparkline>
            <x14:sparkline>
              <xm:f>'GF Balance Trends By Program'!D1815:J1815</xm:f>
              <xm:sqref>K1815</xm:sqref>
            </x14:sparkline>
            <x14:sparkline>
              <xm:f>'GF Balance Trends By Program'!D1816:J1816</xm:f>
              <xm:sqref>K1816</xm:sqref>
            </x14:sparkline>
            <x14:sparkline>
              <xm:f>'GF Balance Trends By Program'!D1817:J1817</xm:f>
              <xm:sqref>K1817</xm:sqref>
            </x14:sparkline>
            <x14:sparkline>
              <xm:f>'GF Balance Trends By Program'!D1818:J1818</xm:f>
              <xm:sqref>K1818</xm:sqref>
            </x14:sparkline>
            <x14:sparkline>
              <xm:f>'GF Balance Trends By Program'!D1819:J1819</xm:f>
              <xm:sqref>K1819</xm:sqref>
            </x14:sparkline>
            <x14:sparkline>
              <xm:f>'GF Balance Trends By Program'!D1820:J1820</xm:f>
              <xm:sqref>K1820</xm:sqref>
            </x14:sparkline>
            <x14:sparkline>
              <xm:f>'GF Balance Trends By Program'!D1821:J1821</xm:f>
              <xm:sqref>K1821</xm:sqref>
            </x14:sparkline>
            <x14:sparkline>
              <xm:f>'GF Balance Trends By Program'!D1822:J1822</xm:f>
              <xm:sqref>K1822</xm:sqref>
            </x14:sparkline>
            <x14:sparkline>
              <xm:f>'GF Balance Trends By Program'!D1823:J1823</xm:f>
              <xm:sqref>K1823</xm:sqref>
            </x14:sparkline>
            <x14:sparkline>
              <xm:f>'GF Balance Trends By Program'!D1824:J1824</xm:f>
              <xm:sqref>K1824</xm:sqref>
            </x14:sparkline>
            <x14:sparkline>
              <xm:f>'GF Balance Trends By Program'!D1825:J1825</xm:f>
              <xm:sqref>K1825</xm:sqref>
            </x14:sparkline>
            <x14:sparkline>
              <xm:f>'GF Balance Trends By Program'!D1826:J1826</xm:f>
              <xm:sqref>K1826</xm:sqref>
            </x14:sparkline>
            <x14:sparkline>
              <xm:f>'GF Balance Trends By Program'!D1827:J1827</xm:f>
              <xm:sqref>K1827</xm:sqref>
            </x14:sparkline>
            <x14:sparkline>
              <xm:f>'GF Balance Trends By Program'!D1828:J1828</xm:f>
              <xm:sqref>K1828</xm:sqref>
            </x14:sparkline>
            <x14:sparkline>
              <xm:f>'GF Balance Trends By Program'!D1829:J1829</xm:f>
              <xm:sqref>K1829</xm:sqref>
            </x14:sparkline>
            <x14:sparkline>
              <xm:f>'GF Balance Trends By Program'!D1830:J1830</xm:f>
              <xm:sqref>K1830</xm:sqref>
            </x14:sparkline>
            <x14:sparkline>
              <xm:f>'GF Balance Trends By Program'!D1831:J1831</xm:f>
              <xm:sqref>K1831</xm:sqref>
            </x14:sparkline>
            <x14:sparkline>
              <xm:f>'GF Balance Trends By Program'!D1832:J1832</xm:f>
              <xm:sqref>K1832</xm:sqref>
            </x14:sparkline>
            <x14:sparkline>
              <xm:f>'GF Balance Trends By Program'!D1833:J1833</xm:f>
              <xm:sqref>K1833</xm:sqref>
            </x14:sparkline>
            <x14:sparkline>
              <xm:f>'GF Balance Trends By Program'!D1834:J1834</xm:f>
              <xm:sqref>K1834</xm:sqref>
            </x14:sparkline>
            <x14:sparkline>
              <xm:f>'GF Balance Trends By Program'!D1835:J1835</xm:f>
              <xm:sqref>K1835</xm:sqref>
            </x14:sparkline>
            <x14:sparkline>
              <xm:f>'GF Balance Trends By Program'!D1836:J1836</xm:f>
              <xm:sqref>K1836</xm:sqref>
            </x14:sparkline>
            <x14:sparkline>
              <xm:f>'GF Balance Trends By Program'!D1837:J1837</xm:f>
              <xm:sqref>K1837</xm:sqref>
            </x14:sparkline>
            <x14:sparkline>
              <xm:f>'GF Balance Trends By Program'!D1838:J1838</xm:f>
              <xm:sqref>K1838</xm:sqref>
            </x14:sparkline>
            <x14:sparkline>
              <xm:f>'GF Balance Trends By Program'!D1839:J1839</xm:f>
              <xm:sqref>K1839</xm:sqref>
            </x14:sparkline>
            <x14:sparkline>
              <xm:f>'GF Balance Trends By Program'!D1840:J1840</xm:f>
              <xm:sqref>K1840</xm:sqref>
            </x14:sparkline>
            <x14:sparkline>
              <xm:f>'GF Balance Trends By Program'!D1841:J1841</xm:f>
              <xm:sqref>K1841</xm:sqref>
            </x14:sparkline>
            <x14:sparkline>
              <xm:f>'GF Balance Trends By Program'!D1842:J1842</xm:f>
              <xm:sqref>K1842</xm:sqref>
            </x14:sparkline>
            <x14:sparkline>
              <xm:f>'GF Balance Trends By Program'!D1843:J1843</xm:f>
              <xm:sqref>K1843</xm:sqref>
            </x14:sparkline>
            <x14:sparkline>
              <xm:f>'GF Balance Trends By Program'!D1844:J1844</xm:f>
              <xm:sqref>K1844</xm:sqref>
            </x14:sparkline>
            <x14:sparkline>
              <xm:f>'GF Balance Trends By Program'!D1845:J1845</xm:f>
              <xm:sqref>K1845</xm:sqref>
            </x14:sparkline>
            <x14:sparkline>
              <xm:f>'GF Balance Trends By Program'!D1846:J1846</xm:f>
              <xm:sqref>K1846</xm:sqref>
            </x14:sparkline>
            <x14:sparkline>
              <xm:f>'GF Balance Trends By Program'!D1847:J1847</xm:f>
              <xm:sqref>K1847</xm:sqref>
            </x14:sparkline>
            <x14:sparkline>
              <xm:f>'GF Balance Trends By Program'!D1848:J1848</xm:f>
              <xm:sqref>K1848</xm:sqref>
            </x14:sparkline>
            <x14:sparkline>
              <xm:f>'GF Balance Trends By Program'!D1849:J1849</xm:f>
              <xm:sqref>K1849</xm:sqref>
            </x14:sparkline>
            <x14:sparkline>
              <xm:f>'GF Balance Trends By Program'!D1850:J1850</xm:f>
              <xm:sqref>K1850</xm:sqref>
            </x14:sparkline>
            <x14:sparkline>
              <xm:f>'GF Balance Trends By Program'!D1851:J1851</xm:f>
              <xm:sqref>K1851</xm:sqref>
            </x14:sparkline>
            <x14:sparkline>
              <xm:f>'GF Balance Trends By Program'!D1852:J1852</xm:f>
              <xm:sqref>K1852</xm:sqref>
            </x14:sparkline>
            <x14:sparkline>
              <xm:f>'GF Balance Trends By Program'!D1853:J1853</xm:f>
              <xm:sqref>K1853</xm:sqref>
            </x14:sparkline>
            <x14:sparkline>
              <xm:f>'GF Balance Trends By Program'!D1854:J1854</xm:f>
              <xm:sqref>K1854</xm:sqref>
            </x14:sparkline>
            <x14:sparkline>
              <xm:f>'GF Balance Trends By Program'!D1855:J1855</xm:f>
              <xm:sqref>K1855</xm:sqref>
            </x14:sparkline>
            <x14:sparkline>
              <xm:f>'GF Balance Trends By Program'!D1856:J1856</xm:f>
              <xm:sqref>K1856</xm:sqref>
            </x14:sparkline>
            <x14:sparkline>
              <xm:f>'GF Balance Trends By Program'!D1857:J1857</xm:f>
              <xm:sqref>K1857</xm:sqref>
            </x14:sparkline>
            <x14:sparkline>
              <xm:f>'GF Balance Trends By Program'!D1858:J1858</xm:f>
              <xm:sqref>K1858</xm:sqref>
            </x14:sparkline>
            <x14:sparkline>
              <xm:f>'GF Balance Trends By Program'!D1859:J1859</xm:f>
              <xm:sqref>K1859</xm:sqref>
            </x14:sparkline>
            <x14:sparkline>
              <xm:f>'GF Balance Trends By Program'!D1860:J1860</xm:f>
              <xm:sqref>K1860</xm:sqref>
            </x14:sparkline>
            <x14:sparkline>
              <xm:f>'GF Balance Trends By Program'!D1861:J1861</xm:f>
              <xm:sqref>K1861</xm:sqref>
            </x14:sparkline>
            <x14:sparkline>
              <xm:f>'GF Balance Trends By Program'!D1862:J1862</xm:f>
              <xm:sqref>K1862</xm:sqref>
            </x14:sparkline>
            <x14:sparkline>
              <xm:f>'GF Balance Trends By Program'!D1863:J1863</xm:f>
              <xm:sqref>K1863</xm:sqref>
            </x14:sparkline>
            <x14:sparkline>
              <xm:f>'GF Balance Trends By Program'!D1864:J1864</xm:f>
              <xm:sqref>K1864</xm:sqref>
            </x14:sparkline>
            <x14:sparkline>
              <xm:f>'GF Balance Trends By Program'!D1865:J1865</xm:f>
              <xm:sqref>K1865</xm:sqref>
            </x14:sparkline>
            <x14:sparkline>
              <xm:f>'GF Balance Trends By Program'!D1866:J1866</xm:f>
              <xm:sqref>K1866</xm:sqref>
            </x14:sparkline>
            <x14:sparkline>
              <xm:f>'GF Balance Trends By Program'!D1867:J1867</xm:f>
              <xm:sqref>K1867</xm:sqref>
            </x14:sparkline>
            <x14:sparkline>
              <xm:f>'GF Balance Trends By Program'!D1868:J1868</xm:f>
              <xm:sqref>K1868</xm:sqref>
            </x14:sparkline>
            <x14:sparkline>
              <xm:f>'GF Balance Trends By Program'!D1869:J1869</xm:f>
              <xm:sqref>K1869</xm:sqref>
            </x14:sparkline>
            <x14:sparkline>
              <xm:f>'GF Balance Trends By Program'!D1870:J1870</xm:f>
              <xm:sqref>K1870</xm:sqref>
            </x14:sparkline>
            <x14:sparkline>
              <xm:f>'GF Balance Trends By Program'!D1871:J1871</xm:f>
              <xm:sqref>K1871</xm:sqref>
            </x14:sparkline>
            <x14:sparkline>
              <xm:f>'GF Balance Trends By Program'!D1872:J1872</xm:f>
              <xm:sqref>K1872</xm:sqref>
            </x14:sparkline>
            <x14:sparkline>
              <xm:f>'GF Balance Trends By Program'!D1873:J1873</xm:f>
              <xm:sqref>K1873</xm:sqref>
            </x14:sparkline>
            <x14:sparkline>
              <xm:f>'GF Balance Trends By Program'!D1874:J1874</xm:f>
              <xm:sqref>K1874</xm:sqref>
            </x14:sparkline>
            <x14:sparkline>
              <xm:f>'GF Balance Trends By Program'!D1875:J1875</xm:f>
              <xm:sqref>K1875</xm:sqref>
            </x14:sparkline>
            <x14:sparkline>
              <xm:f>'GF Balance Trends By Program'!D1876:J1876</xm:f>
              <xm:sqref>K1876</xm:sqref>
            </x14:sparkline>
            <x14:sparkline>
              <xm:f>'GF Balance Trends By Program'!D1877:J1877</xm:f>
              <xm:sqref>K1877</xm:sqref>
            </x14:sparkline>
            <x14:sparkline>
              <xm:f>'GF Balance Trends By Program'!D1878:J1878</xm:f>
              <xm:sqref>K1878</xm:sqref>
            </x14:sparkline>
            <x14:sparkline>
              <xm:f>'GF Balance Trends By Program'!D1879:J1879</xm:f>
              <xm:sqref>K1879</xm:sqref>
            </x14:sparkline>
            <x14:sparkline>
              <xm:f>'GF Balance Trends By Program'!D1880:J1880</xm:f>
              <xm:sqref>K1880</xm:sqref>
            </x14:sparkline>
            <x14:sparkline>
              <xm:f>'GF Balance Trends By Program'!D1881:J1881</xm:f>
              <xm:sqref>K1881</xm:sqref>
            </x14:sparkline>
            <x14:sparkline>
              <xm:f>'GF Balance Trends By Program'!D1882:J1882</xm:f>
              <xm:sqref>K1882</xm:sqref>
            </x14:sparkline>
            <x14:sparkline>
              <xm:f>'GF Balance Trends By Program'!D1883:J1883</xm:f>
              <xm:sqref>K1883</xm:sqref>
            </x14:sparkline>
            <x14:sparkline>
              <xm:f>'GF Balance Trends By Program'!D1884:J1884</xm:f>
              <xm:sqref>K1884</xm:sqref>
            </x14:sparkline>
            <x14:sparkline>
              <xm:f>'GF Balance Trends By Program'!D1885:J1885</xm:f>
              <xm:sqref>K1885</xm:sqref>
            </x14:sparkline>
            <x14:sparkline>
              <xm:f>'GF Balance Trends By Program'!D1886:J1886</xm:f>
              <xm:sqref>K1886</xm:sqref>
            </x14:sparkline>
            <x14:sparkline>
              <xm:f>'GF Balance Trends By Program'!D1887:J1887</xm:f>
              <xm:sqref>K1887</xm:sqref>
            </x14:sparkline>
            <x14:sparkline>
              <xm:f>'GF Balance Trends By Program'!D1888:J1888</xm:f>
              <xm:sqref>K1888</xm:sqref>
            </x14:sparkline>
            <x14:sparkline>
              <xm:f>'GF Balance Trends By Program'!D1889:J1889</xm:f>
              <xm:sqref>K1889</xm:sqref>
            </x14:sparkline>
            <x14:sparkline>
              <xm:f>'GF Balance Trends By Program'!D1890:J1890</xm:f>
              <xm:sqref>K1890</xm:sqref>
            </x14:sparkline>
            <x14:sparkline>
              <xm:f>'GF Balance Trends By Program'!D1891:J1891</xm:f>
              <xm:sqref>K1891</xm:sqref>
            </x14:sparkline>
            <x14:sparkline>
              <xm:f>'GF Balance Trends By Program'!D1892:J1892</xm:f>
              <xm:sqref>K1892</xm:sqref>
            </x14:sparkline>
            <x14:sparkline>
              <xm:f>'GF Balance Trends By Program'!D1893:J1893</xm:f>
              <xm:sqref>K1893</xm:sqref>
            </x14:sparkline>
            <x14:sparkline>
              <xm:f>'GF Balance Trends By Program'!D1894:J1894</xm:f>
              <xm:sqref>K1894</xm:sqref>
            </x14:sparkline>
            <x14:sparkline>
              <xm:f>'GF Balance Trends By Program'!D1895:J1895</xm:f>
              <xm:sqref>K1895</xm:sqref>
            </x14:sparkline>
            <x14:sparkline>
              <xm:f>'GF Balance Trends By Program'!D1896:J1896</xm:f>
              <xm:sqref>K1896</xm:sqref>
            </x14:sparkline>
            <x14:sparkline>
              <xm:f>'GF Balance Trends By Program'!D1897:J1897</xm:f>
              <xm:sqref>K1897</xm:sqref>
            </x14:sparkline>
            <x14:sparkline>
              <xm:f>'GF Balance Trends By Program'!D1898:J1898</xm:f>
              <xm:sqref>K1898</xm:sqref>
            </x14:sparkline>
            <x14:sparkline>
              <xm:f>'GF Balance Trends By Program'!D1899:J1899</xm:f>
              <xm:sqref>K1899</xm:sqref>
            </x14:sparkline>
            <x14:sparkline>
              <xm:f>'GF Balance Trends By Program'!D1900:J1900</xm:f>
              <xm:sqref>K1900</xm:sqref>
            </x14:sparkline>
            <x14:sparkline>
              <xm:f>'GF Balance Trends By Program'!D1901:J1901</xm:f>
              <xm:sqref>K1901</xm:sqref>
            </x14:sparkline>
            <x14:sparkline>
              <xm:f>'GF Balance Trends By Program'!D1902:J1902</xm:f>
              <xm:sqref>K1902</xm:sqref>
            </x14:sparkline>
            <x14:sparkline>
              <xm:f>'GF Balance Trends By Program'!D1903:J1903</xm:f>
              <xm:sqref>K1903</xm:sqref>
            </x14:sparkline>
            <x14:sparkline>
              <xm:f>'GF Balance Trends By Program'!D1904:J1904</xm:f>
              <xm:sqref>K1904</xm:sqref>
            </x14:sparkline>
            <x14:sparkline>
              <xm:f>'GF Balance Trends By Program'!D1905:J1905</xm:f>
              <xm:sqref>K1905</xm:sqref>
            </x14:sparkline>
            <x14:sparkline>
              <xm:f>'GF Balance Trends By Program'!D1906:J1906</xm:f>
              <xm:sqref>K1906</xm:sqref>
            </x14:sparkline>
            <x14:sparkline>
              <xm:f>'GF Balance Trends By Program'!D1907:J1907</xm:f>
              <xm:sqref>K1907</xm:sqref>
            </x14:sparkline>
            <x14:sparkline>
              <xm:f>'GF Balance Trends By Program'!D1908:J1908</xm:f>
              <xm:sqref>K1908</xm:sqref>
            </x14:sparkline>
            <x14:sparkline>
              <xm:f>'GF Balance Trends By Program'!D1909:J1909</xm:f>
              <xm:sqref>K1909</xm:sqref>
            </x14:sparkline>
            <x14:sparkline>
              <xm:f>'GF Balance Trends By Program'!D1910:J1910</xm:f>
              <xm:sqref>K1910</xm:sqref>
            </x14:sparkline>
            <x14:sparkline>
              <xm:f>'GF Balance Trends By Program'!D1911:J1911</xm:f>
              <xm:sqref>K1911</xm:sqref>
            </x14:sparkline>
            <x14:sparkline>
              <xm:f>'GF Balance Trends By Program'!D1912:J1912</xm:f>
              <xm:sqref>K1912</xm:sqref>
            </x14:sparkline>
            <x14:sparkline>
              <xm:f>'GF Balance Trends By Program'!D1913:J1913</xm:f>
              <xm:sqref>K1913</xm:sqref>
            </x14:sparkline>
            <x14:sparkline>
              <xm:f>'GF Balance Trends By Program'!D1914:J1914</xm:f>
              <xm:sqref>K1914</xm:sqref>
            </x14:sparkline>
            <x14:sparkline>
              <xm:f>'GF Balance Trends By Program'!D1915:J1915</xm:f>
              <xm:sqref>K1915</xm:sqref>
            </x14:sparkline>
            <x14:sparkline>
              <xm:f>'GF Balance Trends By Program'!D1916:J1916</xm:f>
              <xm:sqref>K1916</xm:sqref>
            </x14:sparkline>
            <x14:sparkline>
              <xm:f>'GF Balance Trends By Program'!D1917:J1917</xm:f>
              <xm:sqref>K1917</xm:sqref>
            </x14:sparkline>
            <x14:sparkline>
              <xm:f>'GF Balance Trends By Program'!D1918:J1918</xm:f>
              <xm:sqref>K1918</xm:sqref>
            </x14:sparkline>
            <x14:sparkline>
              <xm:f>'GF Balance Trends By Program'!D1919:J1919</xm:f>
              <xm:sqref>K1919</xm:sqref>
            </x14:sparkline>
            <x14:sparkline>
              <xm:f>'GF Balance Trends By Program'!D1920:J1920</xm:f>
              <xm:sqref>K1920</xm:sqref>
            </x14:sparkline>
            <x14:sparkline>
              <xm:f>'GF Balance Trends By Program'!D1921:J1921</xm:f>
              <xm:sqref>K1921</xm:sqref>
            </x14:sparkline>
            <x14:sparkline>
              <xm:f>'GF Balance Trends By Program'!D1922:J1922</xm:f>
              <xm:sqref>K1922</xm:sqref>
            </x14:sparkline>
            <x14:sparkline>
              <xm:f>'GF Balance Trends By Program'!D1923:J1923</xm:f>
              <xm:sqref>K1923</xm:sqref>
            </x14:sparkline>
            <x14:sparkline>
              <xm:f>'GF Balance Trends By Program'!D1924:J1924</xm:f>
              <xm:sqref>K1924</xm:sqref>
            </x14:sparkline>
            <x14:sparkline>
              <xm:f>'GF Balance Trends By Program'!D1925:J1925</xm:f>
              <xm:sqref>K1925</xm:sqref>
            </x14:sparkline>
            <x14:sparkline>
              <xm:f>'GF Balance Trends By Program'!D1926:J1926</xm:f>
              <xm:sqref>K1926</xm:sqref>
            </x14:sparkline>
            <x14:sparkline>
              <xm:f>'GF Balance Trends By Program'!D1927:J1927</xm:f>
              <xm:sqref>K1927</xm:sqref>
            </x14:sparkline>
            <x14:sparkline>
              <xm:f>'GF Balance Trends By Program'!D1928:J1928</xm:f>
              <xm:sqref>K1928</xm:sqref>
            </x14:sparkline>
            <x14:sparkline>
              <xm:f>'GF Balance Trends By Program'!D1929:J1929</xm:f>
              <xm:sqref>K1929</xm:sqref>
            </x14:sparkline>
            <x14:sparkline>
              <xm:f>'GF Balance Trends By Program'!D1930:J1930</xm:f>
              <xm:sqref>K1930</xm:sqref>
            </x14:sparkline>
            <x14:sparkline>
              <xm:f>'GF Balance Trends By Program'!D1931:J1931</xm:f>
              <xm:sqref>K1931</xm:sqref>
            </x14:sparkline>
            <x14:sparkline>
              <xm:f>'GF Balance Trends By Program'!D1932:J1932</xm:f>
              <xm:sqref>K1932</xm:sqref>
            </x14:sparkline>
            <x14:sparkline>
              <xm:f>'GF Balance Trends By Program'!D1933:J1933</xm:f>
              <xm:sqref>K1933</xm:sqref>
            </x14:sparkline>
            <x14:sparkline>
              <xm:f>'GF Balance Trends By Program'!D1934:J1934</xm:f>
              <xm:sqref>K1934</xm:sqref>
            </x14:sparkline>
            <x14:sparkline>
              <xm:f>'GF Balance Trends By Program'!D1935:J1935</xm:f>
              <xm:sqref>K1935</xm:sqref>
            </x14:sparkline>
            <x14:sparkline>
              <xm:f>'GF Balance Trends By Program'!D1936:J1936</xm:f>
              <xm:sqref>K1936</xm:sqref>
            </x14:sparkline>
            <x14:sparkline>
              <xm:f>'GF Balance Trends By Program'!D1937:J1937</xm:f>
              <xm:sqref>K1937</xm:sqref>
            </x14:sparkline>
            <x14:sparkline>
              <xm:f>'GF Balance Trends By Program'!D1938:J1938</xm:f>
              <xm:sqref>K1938</xm:sqref>
            </x14:sparkline>
            <x14:sparkline>
              <xm:f>'GF Balance Trends By Program'!D1939:J1939</xm:f>
              <xm:sqref>K1939</xm:sqref>
            </x14:sparkline>
            <x14:sparkline>
              <xm:f>'GF Balance Trends By Program'!D1940:J1940</xm:f>
              <xm:sqref>K1940</xm:sqref>
            </x14:sparkline>
            <x14:sparkline>
              <xm:f>'GF Balance Trends By Program'!D1941:J1941</xm:f>
              <xm:sqref>K1941</xm:sqref>
            </x14:sparkline>
            <x14:sparkline>
              <xm:f>'GF Balance Trends By Program'!D1942:J1942</xm:f>
              <xm:sqref>K1942</xm:sqref>
            </x14:sparkline>
            <x14:sparkline>
              <xm:f>'GF Balance Trends By Program'!D1943:J1943</xm:f>
              <xm:sqref>K1943</xm:sqref>
            </x14:sparkline>
            <x14:sparkline>
              <xm:f>'GF Balance Trends By Program'!D1944:J1944</xm:f>
              <xm:sqref>K1944</xm:sqref>
            </x14:sparkline>
            <x14:sparkline>
              <xm:f>'GF Balance Trends By Program'!D1945:J1945</xm:f>
              <xm:sqref>K1945</xm:sqref>
            </x14:sparkline>
            <x14:sparkline>
              <xm:f>'GF Balance Trends By Program'!D1946:J1946</xm:f>
              <xm:sqref>K1946</xm:sqref>
            </x14:sparkline>
            <x14:sparkline>
              <xm:f>'GF Balance Trends By Program'!D1947:J1947</xm:f>
              <xm:sqref>K1947</xm:sqref>
            </x14:sparkline>
            <x14:sparkline>
              <xm:f>'GF Balance Trends By Program'!D1948:J1948</xm:f>
              <xm:sqref>K1948</xm:sqref>
            </x14:sparkline>
            <x14:sparkline>
              <xm:f>'GF Balance Trends By Program'!D1949:J1949</xm:f>
              <xm:sqref>K1949</xm:sqref>
            </x14:sparkline>
            <x14:sparkline>
              <xm:f>'GF Balance Trends By Program'!D1950:J1950</xm:f>
              <xm:sqref>K1950</xm:sqref>
            </x14:sparkline>
            <x14:sparkline>
              <xm:f>'GF Balance Trends By Program'!D1951:J1951</xm:f>
              <xm:sqref>K1951</xm:sqref>
            </x14:sparkline>
            <x14:sparkline>
              <xm:f>'GF Balance Trends By Program'!D1952:J1952</xm:f>
              <xm:sqref>K1952</xm:sqref>
            </x14:sparkline>
            <x14:sparkline>
              <xm:f>'GF Balance Trends By Program'!D1953:J1953</xm:f>
              <xm:sqref>K1953</xm:sqref>
            </x14:sparkline>
            <x14:sparkline>
              <xm:f>'GF Balance Trends By Program'!D1954:J1954</xm:f>
              <xm:sqref>K1954</xm:sqref>
            </x14:sparkline>
            <x14:sparkline>
              <xm:f>'GF Balance Trends By Program'!D1955:J1955</xm:f>
              <xm:sqref>K1955</xm:sqref>
            </x14:sparkline>
            <x14:sparkline>
              <xm:f>'GF Balance Trends By Program'!D1956:J1956</xm:f>
              <xm:sqref>K1956</xm:sqref>
            </x14:sparkline>
            <x14:sparkline>
              <xm:f>'GF Balance Trends By Program'!D1957:J1957</xm:f>
              <xm:sqref>K1957</xm:sqref>
            </x14:sparkline>
            <x14:sparkline>
              <xm:f>'GF Balance Trends By Program'!D1958:J1958</xm:f>
              <xm:sqref>K1958</xm:sqref>
            </x14:sparkline>
            <x14:sparkline>
              <xm:f>'GF Balance Trends By Program'!D1959:J1959</xm:f>
              <xm:sqref>K1959</xm:sqref>
            </x14:sparkline>
            <x14:sparkline>
              <xm:f>'GF Balance Trends By Program'!D1960:J1960</xm:f>
              <xm:sqref>K1960</xm:sqref>
            </x14:sparkline>
            <x14:sparkline>
              <xm:f>'GF Balance Trends By Program'!D1961:J1961</xm:f>
              <xm:sqref>K1961</xm:sqref>
            </x14:sparkline>
            <x14:sparkline>
              <xm:f>'GF Balance Trends By Program'!D1962:J1962</xm:f>
              <xm:sqref>K1962</xm:sqref>
            </x14:sparkline>
            <x14:sparkline>
              <xm:f>'GF Balance Trends By Program'!D1963:J1963</xm:f>
              <xm:sqref>K1963</xm:sqref>
            </x14:sparkline>
            <x14:sparkline>
              <xm:f>'GF Balance Trends By Program'!D1964:J1964</xm:f>
              <xm:sqref>K1964</xm:sqref>
            </x14:sparkline>
            <x14:sparkline>
              <xm:f>'GF Balance Trends By Program'!D1965:J1965</xm:f>
              <xm:sqref>K1965</xm:sqref>
            </x14:sparkline>
            <x14:sparkline>
              <xm:f>'GF Balance Trends By Program'!D1966:J1966</xm:f>
              <xm:sqref>K1966</xm:sqref>
            </x14:sparkline>
            <x14:sparkline>
              <xm:f>'GF Balance Trends By Program'!D1967:J1967</xm:f>
              <xm:sqref>K1967</xm:sqref>
            </x14:sparkline>
            <x14:sparkline>
              <xm:f>'GF Balance Trends By Program'!D1968:J1968</xm:f>
              <xm:sqref>K1968</xm:sqref>
            </x14:sparkline>
            <x14:sparkline>
              <xm:f>'GF Balance Trends By Program'!D1969:J1969</xm:f>
              <xm:sqref>K1969</xm:sqref>
            </x14:sparkline>
            <x14:sparkline>
              <xm:f>'GF Balance Trends By Program'!D1970:J1970</xm:f>
              <xm:sqref>K1970</xm:sqref>
            </x14:sparkline>
            <x14:sparkline>
              <xm:f>'GF Balance Trends By Program'!D1971:J1971</xm:f>
              <xm:sqref>K1971</xm:sqref>
            </x14:sparkline>
            <x14:sparkline>
              <xm:f>'GF Balance Trends By Program'!D1972:J1972</xm:f>
              <xm:sqref>K1972</xm:sqref>
            </x14:sparkline>
            <x14:sparkline>
              <xm:f>'GF Balance Trends By Program'!D1973:J1973</xm:f>
              <xm:sqref>K1973</xm:sqref>
            </x14:sparkline>
            <x14:sparkline>
              <xm:f>'GF Balance Trends By Program'!D1974:J1974</xm:f>
              <xm:sqref>K1974</xm:sqref>
            </x14:sparkline>
            <x14:sparkline>
              <xm:f>'GF Balance Trends By Program'!D1975:J1975</xm:f>
              <xm:sqref>K1975</xm:sqref>
            </x14:sparkline>
            <x14:sparkline>
              <xm:f>'GF Balance Trends By Program'!D1976:J1976</xm:f>
              <xm:sqref>K1976</xm:sqref>
            </x14:sparkline>
            <x14:sparkline>
              <xm:f>'GF Balance Trends By Program'!D1977:J1977</xm:f>
              <xm:sqref>K1977</xm:sqref>
            </x14:sparkline>
            <x14:sparkline>
              <xm:f>'GF Balance Trends By Program'!D1978:J1978</xm:f>
              <xm:sqref>K1978</xm:sqref>
            </x14:sparkline>
            <x14:sparkline>
              <xm:f>'GF Balance Trends By Program'!D1979:J1979</xm:f>
              <xm:sqref>K1979</xm:sqref>
            </x14:sparkline>
            <x14:sparkline>
              <xm:f>'GF Balance Trends By Program'!D1980:J1980</xm:f>
              <xm:sqref>K1980</xm:sqref>
            </x14:sparkline>
            <x14:sparkline>
              <xm:f>'GF Balance Trends By Program'!D1981:J1981</xm:f>
              <xm:sqref>K1981</xm:sqref>
            </x14:sparkline>
            <x14:sparkline>
              <xm:f>'GF Balance Trends By Program'!D1982:J1982</xm:f>
              <xm:sqref>K1982</xm:sqref>
            </x14:sparkline>
            <x14:sparkline>
              <xm:f>'GF Balance Trends By Program'!D1983:J1983</xm:f>
              <xm:sqref>K1983</xm:sqref>
            </x14:sparkline>
            <x14:sparkline>
              <xm:f>'GF Balance Trends By Program'!D1984:J1984</xm:f>
              <xm:sqref>K1984</xm:sqref>
            </x14:sparkline>
            <x14:sparkline>
              <xm:f>'GF Balance Trends By Program'!D1985:J1985</xm:f>
              <xm:sqref>K1985</xm:sqref>
            </x14:sparkline>
            <x14:sparkline>
              <xm:f>'GF Balance Trends By Program'!D1986:J1986</xm:f>
              <xm:sqref>K1986</xm:sqref>
            </x14:sparkline>
            <x14:sparkline>
              <xm:f>'GF Balance Trends By Program'!D1987:J1987</xm:f>
              <xm:sqref>K1987</xm:sqref>
            </x14:sparkline>
            <x14:sparkline>
              <xm:f>'GF Balance Trends By Program'!D1988:J1988</xm:f>
              <xm:sqref>K1988</xm:sqref>
            </x14:sparkline>
            <x14:sparkline>
              <xm:f>'GF Balance Trends By Program'!D1989:J1989</xm:f>
              <xm:sqref>K1989</xm:sqref>
            </x14:sparkline>
            <x14:sparkline>
              <xm:f>'GF Balance Trends By Program'!D1990:J1990</xm:f>
              <xm:sqref>K1990</xm:sqref>
            </x14:sparkline>
            <x14:sparkline>
              <xm:f>'GF Balance Trends By Program'!D1991:J1991</xm:f>
              <xm:sqref>K1991</xm:sqref>
            </x14:sparkline>
            <x14:sparkline>
              <xm:f>'GF Balance Trends By Program'!D1992:J1992</xm:f>
              <xm:sqref>K1992</xm:sqref>
            </x14:sparkline>
            <x14:sparkline>
              <xm:f>'GF Balance Trends By Program'!D1993:J1993</xm:f>
              <xm:sqref>K1993</xm:sqref>
            </x14:sparkline>
            <x14:sparkline>
              <xm:f>'GF Balance Trends By Program'!D1994:J1994</xm:f>
              <xm:sqref>K1994</xm:sqref>
            </x14:sparkline>
            <x14:sparkline>
              <xm:f>'GF Balance Trends By Program'!D1995:J1995</xm:f>
              <xm:sqref>K1995</xm:sqref>
            </x14:sparkline>
            <x14:sparkline>
              <xm:f>'GF Balance Trends By Program'!D1996:J1996</xm:f>
              <xm:sqref>K1996</xm:sqref>
            </x14:sparkline>
            <x14:sparkline>
              <xm:f>'GF Balance Trends By Program'!D1997:J1997</xm:f>
              <xm:sqref>K1997</xm:sqref>
            </x14:sparkline>
            <x14:sparkline>
              <xm:f>'GF Balance Trends By Program'!D1998:J1998</xm:f>
              <xm:sqref>K1998</xm:sqref>
            </x14:sparkline>
            <x14:sparkline>
              <xm:f>'GF Balance Trends By Program'!D1999:J1999</xm:f>
              <xm:sqref>K1999</xm:sqref>
            </x14:sparkline>
            <x14:sparkline>
              <xm:f>'GF Balance Trends By Program'!D2000:J2000</xm:f>
              <xm:sqref>K2000</xm:sqref>
            </x14:sparkline>
            <x14:sparkline>
              <xm:f>'GF Balance Trends By Program'!D2001:J2001</xm:f>
              <xm:sqref>K2001</xm:sqref>
            </x14:sparkline>
            <x14:sparkline>
              <xm:f>'GF Balance Trends By Program'!D2002:J2002</xm:f>
              <xm:sqref>K2002</xm:sqref>
            </x14:sparkline>
            <x14:sparkline>
              <xm:f>'GF Balance Trends By Program'!D2003:J2003</xm:f>
              <xm:sqref>K2003</xm:sqref>
            </x14:sparkline>
            <x14:sparkline>
              <xm:f>'GF Balance Trends By Program'!D2004:J2004</xm:f>
              <xm:sqref>K2004</xm:sqref>
            </x14:sparkline>
            <x14:sparkline>
              <xm:f>'GF Balance Trends By Program'!D2005:J2005</xm:f>
              <xm:sqref>K2005</xm:sqref>
            </x14:sparkline>
            <x14:sparkline>
              <xm:f>'GF Balance Trends By Program'!D2006:J2006</xm:f>
              <xm:sqref>K2006</xm:sqref>
            </x14:sparkline>
            <x14:sparkline>
              <xm:f>'GF Balance Trends By Program'!D2007:J2007</xm:f>
              <xm:sqref>K2007</xm:sqref>
            </x14:sparkline>
            <x14:sparkline>
              <xm:f>'GF Balance Trends By Program'!D2008:J2008</xm:f>
              <xm:sqref>K2008</xm:sqref>
            </x14:sparkline>
            <x14:sparkline>
              <xm:f>'GF Balance Trends By Program'!D2009:J2009</xm:f>
              <xm:sqref>K2009</xm:sqref>
            </x14:sparkline>
            <x14:sparkline>
              <xm:f>'GF Balance Trends By Program'!D2010:J2010</xm:f>
              <xm:sqref>K2010</xm:sqref>
            </x14:sparkline>
            <x14:sparkline>
              <xm:f>'GF Balance Trends By Program'!D2011:J2011</xm:f>
              <xm:sqref>K2011</xm:sqref>
            </x14:sparkline>
            <x14:sparkline>
              <xm:f>'GF Balance Trends By Program'!D2012:J2012</xm:f>
              <xm:sqref>K2012</xm:sqref>
            </x14:sparkline>
            <x14:sparkline>
              <xm:f>'GF Balance Trends By Program'!D2013:J2013</xm:f>
              <xm:sqref>K2013</xm:sqref>
            </x14:sparkline>
            <x14:sparkline>
              <xm:f>'GF Balance Trends By Program'!D2014:J2014</xm:f>
              <xm:sqref>K2014</xm:sqref>
            </x14:sparkline>
            <x14:sparkline>
              <xm:f>'GF Balance Trends By Program'!D2015:J2015</xm:f>
              <xm:sqref>K2015</xm:sqref>
            </x14:sparkline>
            <x14:sparkline>
              <xm:f>'GF Balance Trends By Program'!D2016:J2016</xm:f>
              <xm:sqref>K2016</xm:sqref>
            </x14:sparkline>
            <x14:sparkline>
              <xm:f>'GF Balance Trends By Program'!D2017:J2017</xm:f>
              <xm:sqref>K2017</xm:sqref>
            </x14:sparkline>
            <x14:sparkline>
              <xm:f>'GF Balance Trends By Program'!D2018:J2018</xm:f>
              <xm:sqref>K2018</xm:sqref>
            </x14:sparkline>
            <x14:sparkline>
              <xm:f>'GF Balance Trends By Program'!D2019:J2019</xm:f>
              <xm:sqref>K2019</xm:sqref>
            </x14:sparkline>
            <x14:sparkline>
              <xm:f>'GF Balance Trends By Program'!D2020:J2020</xm:f>
              <xm:sqref>K2020</xm:sqref>
            </x14:sparkline>
            <x14:sparkline>
              <xm:f>'GF Balance Trends By Program'!D2021:J2021</xm:f>
              <xm:sqref>K2021</xm:sqref>
            </x14:sparkline>
            <x14:sparkline>
              <xm:f>'GF Balance Trends By Program'!D2022:J2022</xm:f>
              <xm:sqref>K2022</xm:sqref>
            </x14:sparkline>
            <x14:sparkline>
              <xm:f>'GF Balance Trends By Program'!D2023:J2023</xm:f>
              <xm:sqref>K2023</xm:sqref>
            </x14:sparkline>
            <x14:sparkline>
              <xm:f>'GF Balance Trends By Program'!D2024:J2024</xm:f>
              <xm:sqref>K2024</xm:sqref>
            </x14:sparkline>
            <x14:sparkline>
              <xm:f>'GF Balance Trends By Program'!D2025:J2025</xm:f>
              <xm:sqref>K2025</xm:sqref>
            </x14:sparkline>
            <x14:sparkline>
              <xm:f>'GF Balance Trends By Program'!D2026:J2026</xm:f>
              <xm:sqref>K2026</xm:sqref>
            </x14:sparkline>
            <x14:sparkline>
              <xm:f>'GF Balance Trends By Program'!D2027:J2027</xm:f>
              <xm:sqref>K2027</xm:sqref>
            </x14:sparkline>
            <x14:sparkline>
              <xm:f>'GF Balance Trends By Program'!D2028:J2028</xm:f>
              <xm:sqref>K2028</xm:sqref>
            </x14:sparkline>
            <x14:sparkline>
              <xm:f>'GF Balance Trends By Program'!D2029:J2029</xm:f>
              <xm:sqref>K2029</xm:sqref>
            </x14:sparkline>
            <x14:sparkline>
              <xm:f>'GF Balance Trends By Program'!D2030:J2030</xm:f>
              <xm:sqref>K2030</xm:sqref>
            </x14:sparkline>
            <x14:sparkline>
              <xm:f>'GF Balance Trends By Program'!D2031:J2031</xm:f>
              <xm:sqref>K2031</xm:sqref>
            </x14:sparkline>
            <x14:sparkline>
              <xm:f>'GF Balance Trends By Program'!D2032:J2032</xm:f>
              <xm:sqref>K2032</xm:sqref>
            </x14:sparkline>
            <x14:sparkline>
              <xm:f>'GF Balance Trends By Program'!D2033:J2033</xm:f>
              <xm:sqref>K2033</xm:sqref>
            </x14:sparkline>
            <x14:sparkline>
              <xm:f>'GF Balance Trends By Program'!D2034:J2034</xm:f>
              <xm:sqref>K2034</xm:sqref>
            </x14:sparkline>
            <x14:sparkline>
              <xm:f>'GF Balance Trends By Program'!D2035:J2035</xm:f>
              <xm:sqref>K2035</xm:sqref>
            </x14:sparkline>
            <x14:sparkline>
              <xm:f>'GF Balance Trends By Program'!D2036:J2036</xm:f>
              <xm:sqref>K2036</xm:sqref>
            </x14:sparkline>
            <x14:sparkline>
              <xm:f>'GF Balance Trends By Program'!D2037:J2037</xm:f>
              <xm:sqref>K2037</xm:sqref>
            </x14:sparkline>
            <x14:sparkline>
              <xm:f>'GF Balance Trends By Program'!D2038:J2038</xm:f>
              <xm:sqref>K2038</xm:sqref>
            </x14:sparkline>
            <x14:sparkline>
              <xm:f>'GF Balance Trends By Program'!D2039:J2039</xm:f>
              <xm:sqref>K2039</xm:sqref>
            </x14:sparkline>
            <x14:sparkline>
              <xm:f>'GF Balance Trends By Program'!D2040:J2040</xm:f>
              <xm:sqref>K2040</xm:sqref>
            </x14:sparkline>
            <x14:sparkline>
              <xm:f>'GF Balance Trends By Program'!D2041:J2041</xm:f>
              <xm:sqref>K2041</xm:sqref>
            </x14:sparkline>
            <x14:sparkline>
              <xm:f>'GF Balance Trends By Program'!D2042:J2042</xm:f>
              <xm:sqref>K2042</xm:sqref>
            </x14:sparkline>
            <x14:sparkline>
              <xm:f>'GF Balance Trends By Program'!D2043:J2043</xm:f>
              <xm:sqref>K2043</xm:sqref>
            </x14:sparkline>
            <x14:sparkline>
              <xm:f>'GF Balance Trends By Program'!D2044:J2044</xm:f>
              <xm:sqref>K2044</xm:sqref>
            </x14:sparkline>
            <x14:sparkline>
              <xm:f>'GF Balance Trends By Program'!D2045:J2045</xm:f>
              <xm:sqref>K2045</xm:sqref>
            </x14:sparkline>
            <x14:sparkline>
              <xm:f>'GF Balance Trends By Program'!D2046:J2046</xm:f>
              <xm:sqref>K2046</xm:sqref>
            </x14:sparkline>
            <x14:sparkline>
              <xm:f>'GF Balance Trends By Program'!D2047:J2047</xm:f>
              <xm:sqref>K2047</xm:sqref>
            </x14:sparkline>
            <x14:sparkline>
              <xm:f>'GF Balance Trends By Program'!D2048:J2048</xm:f>
              <xm:sqref>K2048</xm:sqref>
            </x14:sparkline>
            <x14:sparkline>
              <xm:f>'GF Balance Trends By Program'!D2049:J2049</xm:f>
              <xm:sqref>K2049</xm:sqref>
            </x14:sparkline>
            <x14:sparkline>
              <xm:f>'GF Balance Trends By Program'!D2050:J2050</xm:f>
              <xm:sqref>K2050</xm:sqref>
            </x14:sparkline>
            <x14:sparkline>
              <xm:f>'GF Balance Trends By Program'!D2051:J2051</xm:f>
              <xm:sqref>K2051</xm:sqref>
            </x14:sparkline>
            <x14:sparkline>
              <xm:f>'GF Balance Trends By Program'!D2052:J2052</xm:f>
              <xm:sqref>K2052</xm:sqref>
            </x14:sparkline>
            <x14:sparkline>
              <xm:f>'GF Balance Trends By Program'!D2053:J2053</xm:f>
              <xm:sqref>K2053</xm:sqref>
            </x14:sparkline>
            <x14:sparkline>
              <xm:f>'GF Balance Trends By Program'!D2054:J2054</xm:f>
              <xm:sqref>K2054</xm:sqref>
            </x14:sparkline>
            <x14:sparkline>
              <xm:f>'GF Balance Trends By Program'!D2055:J2055</xm:f>
              <xm:sqref>K2055</xm:sqref>
            </x14:sparkline>
            <x14:sparkline>
              <xm:f>'GF Balance Trends By Program'!D2056:J2056</xm:f>
              <xm:sqref>K2056</xm:sqref>
            </x14:sparkline>
            <x14:sparkline>
              <xm:f>'GF Balance Trends By Program'!D2057:J2057</xm:f>
              <xm:sqref>K2057</xm:sqref>
            </x14:sparkline>
            <x14:sparkline>
              <xm:f>'GF Balance Trends By Program'!D2058:J2058</xm:f>
              <xm:sqref>K2058</xm:sqref>
            </x14:sparkline>
            <x14:sparkline>
              <xm:f>'GF Balance Trends By Program'!D2059:J2059</xm:f>
              <xm:sqref>K2059</xm:sqref>
            </x14:sparkline>
            <x14:sparkline>
              <xm:f>'GF Balance Trends By Program'!D2060:J2060</xm:f>
              <xm:sqref>K2060</xm:sqref>
            </x14:sparkline>
            <x14:sparkline>
              <xm:f>'GF Balance Trends By Program'!D2061:J2061</xm:f>
              <xm:sqref>K2061</xm:sqref>
            </x14:sparkline>
            <x14:sparkline>
              <xm:f>'GF Balance Trends By Program'!D2062:J2062</xm:f>
              <xm:sqref>K2062</xm:sqref>
            </x14:sparkline>
            <x14:sparkline>
              <xm:f>'GF Balance Trends By Program'!D2063:J2063</xm:f>
              <xm:sqref>K2063</xm:sqref>
            </x14:sparkline>
            <x14:sparkline>
              <xm:f>'GF Balance Trends By Program'!D2064:J2064</xm:f>
              <xm:sqref>K2064</xm:sqref>
            </x14:sparkline>
            <x14:sparkline>
              <xm:f>'GF Balance Trends By Program'!D2065:J2065</xm:f>
              <xm:sqref>K2065</xm:sqref>
            </x14:sparkline>
            <x14:sparkline>
              <xm:f>'GF Balance Trends By Program'!D2066:J2066</xm:f>
              <xm:sqref>K2066</xm:sqref>
            </x14:sparkline>
            <x14:sparkline>
              <xm:f>'GF Balance Trends By Program'!D2067:J2067</xm:f>
              <xm:sqref>K2067</xm:sqref>
            </x14:sparkline>
            <x14:sparkline>
              <xm:f>'GF Balance Trends By Program'!D2068:J2068</xm:f>
              <xm:sqref>K2068</xm:sqref>
            </x14:sparkline>
            <x14:sparkline>
              <xm:f>'GF Balance Trends By Program'!D2069:J2069</xm:f>
              <xm:sqref>K2069</xm:sqref>
            </x14:sparkline>
            <x14:sparkline>
              <xm:f>'GF Balance Trends By Program'!D2070:J2070</xm:f>
              <xm:sqref>K2070</xm:sqref>
            </x14:sparkline>
            <x14:sparkline>
              <xm:f>'GF Balance Trends By Program'!D2071:J2071</xm:f>
              <xm:sqref>K2071</xm:sqref>
            </x14:sparkline>
            <x14:sparkline>
              <xm:f>'GF Balance Trends By Program'!D2072:J2072</xm:f>
              <xm:sqref>K2072</xm:sqref>
            </x14:sparkline>
            <x14:sparkline>
              <xm:f>'GF Balance Trends By Program'!D2073:J2073</xm:f>
              <xm:sqref>K2073</xm:sqref>
            </x14:sparkline>
            <x14:sparkline>
              <xm:f>'GF Balance Trends By Program'!D2074:J2074</xm:f>
              <xm:sqref>K2074</xm:sqref>
            </x14:sparkline>
            <x14:sparkline>
              <xm:f>'GF Balance Trends By Program'!D2075:J2075</xm:f>
              <xm:sqref>K2075</xm:sqref>
            </x14:sparkline>
            <x14:sparkline>
              <xm:f>'GF Balance Trends By Program'!D2076:J2076</xm:f>
              <xm:sqref>K2076</xm:sqref>
            </x14:sparkline>
            <x14:sparkline>
              <xm:f>'GF Balance Trends By Program'!D2077:J2077</xm:f>
              <xm:sqref>K2077</xm:sqref>
            </x14:sparkline>
            <x14:sparkline>
              <xm:f>'GF Balance Trends By Program'!D2078:J2078</xm:f>
              <xm:sqref>K2078</xm:sqref>
            </x14:sparkline>
            <x14:sparkline>
              <xm:f>'GF Balance Trends By Program'!D2079:J2079</xm:f>
              <xm:sqref>K2079</xm:sqref>
            </x14:sparkline>
            <x14:sparkline>
              <xm:f>'GF Balance Trends By Program'!D2080:J2080</xm:f>
              <xm:sqref>K2080</xm:sqref>
            </x14:sparkline>
            <x14:sparkline>
              <xm:f>'GF Balance Trends By Program'!D2081:J2081</xm:f>
              <xm:sqref>K2081</xm:sqref>
            </x14:sparkline>
            <x14:sparkline>
              <xm:f>'GF Balance Trends By Program'!D2082:J2082</xm:f>
              <xm:sqref>K2082</xm:sqref>
            </x14:sparkline>
            <x14:sparkline>
              <xm:f>'GF Balance Trends By Program'!D2083:J2083</xm:f>
              <xm:sqref>K2083</xm:sqref>
            </x14:sparkline>
            <x14:sparkline>
              <xm:f>'GF Balance Trends By Program'!D2084:J2084</xm:f>
              <xm:sqref>K2084</xm:sqref>
            </x14:sparkline>
            <x14:sparkline>
              <xm:f>'GF Balance Trends By Program'!D2085:J2085</xm:f>
              <xm:sqref>K2085</xm:sqref>
            </x14:sparkline>
            <x14:sparkline>
              <xm:f>'GF Balance Trends By Program'!D2086:J2086</xm:f>
              <xm:sqref>K2086</xm:sqref>
            </x14:sparkline>
            <x14:sparkline>
              <xm:f>'GF Balance Trends By Program'!D2087:J2087</xm:f>
              <xm:sqref>K2087</xm:sqref>
            </x14:sparkline>
            <x14:sparkline>
              <xm:f>'GF Balance Trends By Program'!D2088:J2088</xm:f>
              <xm:sqref>K2088</xm:sqref>
            </x14:sparkline>
            <x14:sparkline>
              <xm:f>'GF Balance Trends By Program'!D2089:J2089</xm:f>
              <xm:sqref>K2089</xm:sqref>
            </x14:sparkline>
            <x14:sparkline>
              <xm:f>'GF Balance Trends By Program'!D2090:J2090</xm:f>
              <xm:sqref>K2090</xm:sqref>
            </x14:sparkline>
            <x14:sparkline>
              <xm:f>'GF Balance Trends By Program'!D2091:J2091</xm:f>
              <xm:sqref>K2091</xm:sqref>
            </x14:sparkline>
            <x14:sparkline>
              <xm:f>'GF Balance Trends By Program'!D2092:J2092</xm:f>
              <xm:sqref>K2092</xm:sqref>
            </x14:sparkline>
            <x14:sparkline>
              <xm:f>'GF Balance Trends By Program'!D2093:J2093</xm:f>
              <xm:sqref>K2093</xm:sqref>
            </x14:sparkline>
            <x14:sparkline>
              <xm:f>'GF Balance Trends By Program'!D2094:J2094</xm:f>
              <xm:sqref>K2094</xm:sqref>
            </x14:sparkline>
            <x14:sparkline>
              <xm:f>'GF Balance Trends By Program'!D2095:J2095</xm:f>
              <xm:sqref>K2095</xm:sqref>
            </x14:sparkline>
            <x14:sparkline>
              <xm:f>'GF Balance Trends By Program'!D2096:J2096</xm:f>
              <xm:sqref>K2096</xm:sqref>
            </x14:sparkline>
            <x14:sparkline>
              <xm:f>'GF Balance Trends By Program'!D2097:J2097</xm:f>
              <xm:sqref>K2097</xm:sqref>
            </x14:sparkline>
            <x14:sparkline>
              <xm:f>'GF Balance Trends By Program'!D2098:J2098</xm:f>
              <xm:sqref>K2098</xm:sqref>
            </x14:sparkline>
            <x14:sparkline>
              <xm:f>'GF Balance Trends By Program'!D2099:J2099</xm:f>
              <xm:sqref>K2099</xm:sqref>
            </x14:sparkline>
            <x14:sparkline>
              <xm:f>'GF Balance Trends By Program'!D2100:J2100</xm:f>
              <xm:sqref>K2100</xm:sqref>
            </x14:sparkline>
            <x14:sparkline>
              <xm:f>'GF Balance Trends By Program'!D2101:J2101</xm:f>
              <xm:sqref>K2101</xm:sqref>
            </x14:sparkline>
            <x14:sparkline>
              <xm:f>'GF Balance Trends By Program'!D2102:J2102</xm:f>
              <xm:sqref>K2102</xm:sqref>
            </x14:sparkline>
            <x14:sparkline>
              <xm:f>'GF Balance Trends By Program'!D2103:J2103</xm:f>
              <xm:sqref>K2103</xm:sqref>
            </x14:sparkline>
            <x14:sparkline>
              <xm:f>'GF Balance Trends By Program'!D2104:J2104</xm:f>
              <xm:sqref>K2104</xm:sqref>
            </x14:sparkline>
            <x14:sparkline>
              <xm:f>'GF Balance Trends By Program'!D2105:J2105</xm:f>
              <xm:sqref>K2105</xm:sqref>
            </x14:sparkline>
            <x14:sparkline>
              <xm:f>'GF Balance Trends By Program'!D2106:J2106</xm:f>
              <xm:sqref>K2106</xm:sqref>
            </x14:sparkline>
            <x14:sparkline>
              <xm:f>'GF Balance Trends By Program'!D2107:J2107</xm:f>
              <xm:sqref>K2107</xm:sqref>
            </x14:sparkline>
            <x14:sparkline>
              <xm:f>'GF Balance Trends By Program'!D2108:J2108</xm:f>
              <xm:sqref>K2108</xm:sqref>
            </x14:sparkline>
            <x14:sparkline>
              <xm:f>'GF Balance Trends By Program'!D2109:J2109</xm:f>
              <xm:sqref>K2109</xm:sqref>
            </x14:sparkline>
            <x14:sparkline>
              <xm:f>'GF Balance Trends By Program'!D2110:J2110</xm:f>
              <xm:sqref>K2110</xm:sqref>
            </x14:sparkline>
            <x14:sparkline>
              <xm:f>'GF Balance Trends By Program'!D2111:J2111</xm:f>
              <xm:sqref>K2111</xm:sqref>
            </x14:sparkline>
            <x14:sparkline>
              <xm:f>'GF Balance Trends By Program'!D2112:J2112</xm:f>
              <xm:sqref>K2112</xm:sqref>
            </x14:sparkline>
            <x14:sparkline>
              <xm:f>'GF Balance Trends By Program'!D2113:J2113</xm:f>
              <xm:sqref>K2113</xm:sqref>
            </x14:sparkline>
            <x14:sparkline>
              <xm:f>'GF Balance Trends By Program'!D2114:J2114</xm:f>
              <xm:sqref>K2114</xm:sqref>
            </x14:sparkline>
            <x14:sparkline>
              <xm:f>'GF Balance Trends By Program'!D2115:J2115</xm:f>
              <xm:sqref>K2115</xm:sqref>
            </x14:sparkline>
            <x14:sparkline>
              <xm:f>'GF Balance Trends By Program'!D2116:J2116</xm:f>
              <xm:sqref>K2116</xm:sqref>
            </x14:sparkline>
            <x14:sparkline>
              <xm:f>'GF Balance Trends By Program'!D2117:J2117</xm:f>
              <xm:sqref>K2117</xm:sqref>
            </x14:sparkline>
            <x14:sparkline>
              <xm:f>'GF Balance Trends By Program'!D2118:J2118</xm:f>
              <xm:sqref>K2118</xm:sqref>
            </x14:sparkline>
            <x14:sparkline>
              <xm:f>'GF Balance Trends By Program'!D2119:J2119</xm:f>
              <xm:sqref>K2119</xm:sqref>
            </x14:sparkline>
            <x14:sparkline>
              <xm:f>'GF Balance Trends By Program'!D2120:J2120</xm:f>
              <xm:sqref>K2120</xm:sqref>
            </x14:sparkline>
            <x14:sparkline>
              <xm:f>'GF Balance Trends By Program'!D2121:J2121</xm:f>
              <xm:sqref>K2121</xm:sqref>
            </x14:sparkline>
            <x14:sparkline>
              <xm:f>'GF Balance Trends By Program'!D2122:J2122</xm:f>
              <xm:sqref>K2122</xm:sqref>
            </x14:sparkline>
            <x14:sparkline>
              <xm:f>'GF Balance Trends By Program'!D2123:J2123</xm:f>
              <xm:sqref>K2123</xm:sqref>
            </x14:sparkline>
            <x14:sparkline>
              <xm:f>'GF Balance Trends By Program'!D2124:J2124</xm:f>
              <xm:sqref>K2124</xm:sqref>
            </x14:sparkline>
            <x14:sparkline>
              <xm:f>'GF Balance Trends By Program'!D2125:J2125</xm:f>
              <xm:sqref>K2125</xm:sqref>
            </x14:sparkline>
            <x14:sparkline>
              <xm:f>'GF Balance Trends By Program'!D2126:J2126</xm:f>
              <xm:sqref>K2126</xm:sqref>
            </x14:sparkline>
            <x14:sparkline>
              <xm:f>'GF Balance Trends By Program'!D2127:J2127</xm:f>
              <xm:sqref>K2127</xm:sqref>
            </x14:sparkline>
            <x14:sparkline>
              <xm:f>'GF Balance Trends By Program'!D2128:J2128</xm:f>
              <xm:sqref>K2128</xm:sqref>
            </x14:sparkline>
            <x14:sparkline>
              <xm:f>'GF Balance Trends By Program'!D2129:J2129</xm:f>
              <xm:sqref>K2129</xm:sqref>
            </x14:sparkline>
            <x14:sparkline>
              <xm:f>'GF Balance Trends By Program'!D2130:J2130</xm:f>
              <xm:sqref>K2130</xm:sqref>
            </x14:sparkline>
            <x14:sparkline>
              <xm:f>'GF Balance Trends By Program'!D2131:J2131</xm:f>
              <xm:sqref>K2131</xm:sqref>
            </x14:sparkline>
            <x14:sparkline>
              <xm:f>'GF Balance Trends By Program'!D2132:J2132</xm:f>
              <xm:sqref>K2132</xm:sqref>
            </x14:sparkline>
            <x14:sparkline>
              <xm:f>'GF Balance Trends By Program'!D2133:J2133</xm:f>
              <xm:sqref>K2133</xm:sqref>
            </x14:sparkline>
            <x14:sparkline>
              <xm:f>'GF Balance Trends By Program'!D2134:J2134</xm:f>
              <xm:sqref>K2134</xm:sqref>
            </x14:sparkline>
            <x14:sparkline>
              <xm:f>'GF Balance Trends By Program'!D2135:J2135</xm:f>
              <xm:sqref>K2135</xm:sqref>
            </x14:sparkline>
            <x14:sparkline>
              <xm:f>'GF Balance Trends By Program'!D2136:J2136</xm:f>
              <xm:sqref>K2136</xm:sqref>
            </x14:sparkline>
            <x14:sparkline>
              <xm:f>'GF Balance Trends By Program'!D2137:J2137</xm:f>
              <xm:sqref>K2137</xm:sqref>
            </x14:sparkline>
            <x14:sparkline>
              <xm:f>'GF Balance Trends By Program'!D2138:J2138</xm:f>
              <xm:sqref>K2138</xm:sqref>
            </x14:sparkline>
            <x14:sparkline>
              <xm:f>'GF Balance Trends By Program'!D2139:J2139</xm:f>
              <xm:sqref>K2139</xm:sqref>
            </x14:sparkline>
            <x14:sparkline>
              <xm:f>'GF Balance Trends By Program'!D2140:J2140</xm:f>
              <xm:sqref>K2140</xm:sqref>
            </x14:sparkline>
            <x14:sparkline>
              <xm:f>'GF Balance Trends By Program'!D2141:J2141</xm:f>
              <xm:sqref>K2141</xm:sqref>
            </x14:sparkline>
            <x14:sparkline>
              <xm:f>'GF Balance Trends By Program'!D2142:J2142</xm:f>
              <xm:sqref>K2142</xm:sqref>
            </x14:sparkline>
            <x14:sparkline>
              <xm:f>'GF Balance Trends By Program'!D2143:J2143</xm:f>
              <xm:sqref>K2143</xm:sqref>
            </x14:sparkline>
            <x14:sparkline>
              <xm:f>'GF Balance Trends By Program'!D2144:J2144</xm:f>
              <xm:sqref>K2144</xm:sqref>
            </x14:sparkline>
            <x14:sparkline>
              <xm:f>'GF Balance Trends By Program'!D2145:J2145</xm:f>
              <xm:sqref>K2145</xm:sqref>
            </x14:sparkline>
            <x14:sparkline>
              <xm:f>'GF Balance Trends By Program'!D2146:J2146</xm:f>
              <xm:sqref>K2146</xm:sqref>
            </x14:sparkline>
            <x14:sparkline>
              <xm:f>'GF Balance Trends By Program'!D2147:J2147</xm:f>
              <xm:sqref>K2147</xm:sqref>
            </x14:sparkline>
            <x14:sparkline>
              <xm:f>'GF Balance Trends By Program'!D2148:J2148</xm:f>
              <xm:sqref>K2148</xm:sqref>
            </x14:sparkline>
            <x14:sparkline>
              <xm:f>'GF Balance Trends By Program'!D2149:J2149</xm:f>
              <xm:sqref>K2149</xm:sqref>
            </x14:sparkline>
            <x14:sparkline>
              <xm:f>'GF Balance Trends By Program'!D2150:J2150</xm:f>
              <xm:sqref>K2150</xm:sqref>
            </x14:sparkline>
            <x14:sparkline>
              <xm:f>'GF Balance Trends By Program'!D2151:J2151</xm:f>
              <xm:sqref>K2151</xm:sqref>
            </x14:sparkline>
            <x14:sparkline>
              <xm:f>'GF Balance Trends By Program'!D2152:J2152</xm:f>
              <xm:sqref>K2152</xm:sqref>
            </x14:sparkline>
            <x14:sparkline>
              <xm:f>'GF Balance Trends By Program'!D2153:J2153</xm:f>
              <xm:sqref>K2153</xm:sqref>
            </x14:sparkline>
            <x14:sparkline>
              <xm:f>'GF Balance Trends By Program'!D2154:J2154</xm:f>
              <xm:sqref>K2154</xm:sqref>
            </x14:sparkline>
            <x14:sparkline>
              <xm:f>'GF Balance Trends By Program'!D2155:J2155</xm:f>
              <xm:sqref>K2155</xm:sqref>
            </x14:sparkline>
            <x14:sparkline>
              <xm:f>'GF Balance Trends By Program'!D2156:J2156</xm:f>
              <xm:sqref>K2156</xm:sqref>
            </x14:sparkline>
            <x14:sparkline>
              <xm:f>'GF Balance Trends By Program'!D2157:J2157</xm:f>
              <xm:sqref>K2157</xm:sqref>
            </x14:sparkline>
            <x14:sparkline>
              <xm:f>'GF Balance Trends By Program'!D2158:J2158</xm:f>
              <xm:sqref>K2158</xm:sqref>
            </x14:sparkline>
            <x14:sparkline>
              <xm:f>'GF Balance Trends By Program'!D2159:J2159</xm:f>
              <xm:sqref>K2159</xm:sqref>
            </x14:sparkline>
            <x14:sparkline>
              <xm:f>'GF Balance Trends By Program'!D2160:J2160</xm:f>
              <xm:sqref>K2160</xm:sqref>
            </x14:sparkline>
            <x14:sparkline>
              <xm:f>'GF Balance Trends By Program'!D2161:J2161</xm:f>
              <xm:sqref>K2161</xm:sqref>
            </x14:sparkline>
            <x14:sparkline>
              <xm:f>'GF Balance Trends By Program'!D2162:J2162</xm:f>
              <xm:sqref>K2162</xm:sqref>
            </x14:sparkline>
            <x14:sparkline>
              <xm:f>'GF Balance Trends By Program'!D2163:J2163</xm:f>
              <xm:sqref>K2163</xm:sqref>
            </x14:sparkline>
            <x14:sparkline>
              <xm:f>'GF Balance Trends By Program'!D2164:J2164</xm:f>
              <xm:sqref>K2164</xm:sqref>
            </x14:sparkline>
            <x14:sparkline>
              <xm:f>'GF Balance Trends By Program'!D2165:J2165</xm:f>
              <xm:sqref>K2165</xm:sqref>
            </x14:sparkline>
            <x14:sparkline>
              <xm:f>'GF Balance Trends By Program'!D2166:J2166</xm:f>
              <xm:sqref>K2166</xm:sqref>
            </x14:sparkline>
            <x14:sparkline>
              <xm:f>'GF Balance Trends By Program'!D2167:J2167</xm:f>
              <xm:sqref>K2167</xm:sqref>
            </x14:sparkline>
            <x14:sparkline>
              <xm:f>'GF Balance Trends By Program'!D2168:J2168</xm:f>
              <xm:sqref>K2168</xm:sqref>
            </x14:sparkline>
            <x14:sparkline>
              <xm:f>'GF Balance Trends By Program'!D2169:J2169</xm:f>
              <xm:sqref>K2169</xm:sqref>
            </x14:sparkline>
            <x14:sparkline>
              <xm:f>'GF Balance Trends By Program'!D2170:J2170</xm:f>
              <xm:sqref>K2170</xm:sqref>
            </x14:sparkline>
            <x14:sparkline>
              <xm:f>'GF Balance Trends By Program'!D2171:J2171</xm:f>
              <xm:sqref>K2171</xm:sqref>
            </x14:sparkline>
            <x14:sparkline>
              <xm:f>'GF Balance Trends By Program'!D2172:J2172</xm:f>
              <xm:sqref>K2172</xm:sqref>
            </x14:sparkline>
            <x14:sparkline>
              <xm:f>'GF Balance Trends By Program'!D2173:J2173</xm:f>
              <xm:sqref>K2173</xm:sqref>
            </x14:sparkline>
            <x14:sparkline>
              <xm:f>'GF Balance Trends By Program'!D2174:J2174</xm:f>
              <xm:sqref>K2174</xm:sqref>
            </x14:sparkline>
            <x14:sparkline>
              <xm:f>'GF Balance Trends By Program'!D2175:J2175</xm:f>
              <xm:sqref>K2175</xm:sqref>
            </x14:sparkline>
            <x14:sparkline>
              <xm:f>'GF Balance Trends By Program'!D2176:J2176</xm:f>
              <xm:sqref>K2176</xm:sqref>
            </x14:sparkline>
            <x14:sparkline>
              <xm:f>'GF Balance Trends By Program'!D2177:J2177</xm:f>
              <xm:sqref>K2177</xm:sqref>
            </x14:sparkline>
            <x14:sparkline>
              <xm:f>'GF Balance Trends By Program'!D2178:J2178</xm:f>
              <xm:sqref>K2178</xm:sqref>
            </x14:sparkline>
            <x14:sparkline>
              <xm:f>'GF Balance Trends By Program'!D2179:J2179</xm:f>
              <xm:sqref>K2179</xm:sqref>
            </x14:sparkline>
            <x14:sparkline>
              <xm:f>'GF Balance Trends By Program'!D2180:J2180</xm:f>
              <xm:sqref>K2180</xm:sqref>
            </x14:sparkline>
            <x14:sparkline>
              <xm:f>'GF Balance Trends By Program'!D2181:J2181</xm:f>
              <xm:sqref>K2181</xm:sqref>
            </x14:sparkline>
            <x14:sparkline>
              <xm:f>'GF Balance Trends By Program'!D2182:J2182</xm:f>
              <xm:sqref>K2182</xm:sqref>
            </x14:sparkline>
            <x14:sparkline>
              <xm:f>'GF Balance Trends By Program'!D2183:J2183</xm:f>
              <xm:sqref>K2183</xm:sqref>
            </x14:sparkline>
            <x14:sparkline>
              <xm:f>'GF Balance Trends By Program'!D2184:J2184</xm:f>
              <xm:sqref>K2184</xm:sqref>
            </x14:sparkline>
            <x14:sparkline>
              <xm:f>'GF Balance Trends By Program'!D2185:J2185</xm:f>
              <xm:sqref>K2185</xm:sqref>
            </x14:sparkline>
            <x14:sparkline>
              <xm:f>'GF Balance Trends By Program'!D2186:J2186</xm:f>
              <xm:sqref>K2186</xm:sqref>
            </x14:sparkline>
            <x14:sparkline>
              <xm:f>'GF Balance Trends By Program'!D2187:J2187</xm:f>
              <xm:sqref>K2187</xm:sqref>
            </x14:sparkline>
            <x14:sparkline>
              <xm:f>'GF Balance Trends By Program'!D2188:J2188</xm:f>
              <xm:sqref>K2188</xm:sqref>
            </x14:sparkline>
            <x14:sparkline>
              <xm:f>'GF Balance Trends By Program'!D2189:J2189</xm:f>
              <xm:sqref>K2189</xm:sqref>
            </x14:sparkline>
            <x14:sparkline>
              <xm:f>'GF Balance Trends By Program'!D2190:J2190</xm:f>
              <xm:sqref>K2190</xm:sqref>
            </x14:sparkline>
            <x14:sparkline>
              <xm:f>'GF Balance Trends By Program'!D2191:J2191</xm:f>
              <xm:sqref>K2191</xm:sqref>
            </x14:sparkline>
            <x14:sparkline>
              <xm:f>'GF Balance Trends By Program'!D2192:J2192</xm:f>
              <xm:sqref>K2192</xm:sqref>
            </x14:sparkline>
            <x14:sparkline>
              <xm:f>'GF Balance Trends By Program'!D2193:J2193</xm:f>
              <xm:sqref>K2193</xm:sqref>
            </x14:sparkline>
            <x14:sparkline>
              <xm:f>'GF Balance Trends By Program'!D2194:J2194</xm:f>
              <xm:sqref>K2194</xm:sqref>
            </x14:sparkline>
            <x14:sparkline>
              <xm:f>'GF Balance Trends By Program'!D2195:J2195</xm:f>
              <xm:sqref>K2195</xm:sqref>
            </x14:sparkline>
            <x14:sparkline>
              <xm:f>'GF Balance Trends By Program'!D2196:J2196</xm:f>
              <xm:sqref>K2196</xm:sqref>
            </x14:sparkline>
            <x14:sparkline>
              <xm:f>'GF Balance Trends By Program'!D2197:J2197</xm:f>
              <xm:sqref>K2197</xm:sqref>
            </x14:sparkline>
            <x14:sparkline>
              <xm:f>'GF Balance Trends By Program'!D2198:J2198</xm:f>
              <xm:sqref>K2198</xm:sqref>
            </x14:sparkline>
            <x14:sparkline>
              <xm:f>'GF Balance Trends By Program'!D2199:J2199</xm:f>
              <xm:sqref>K2199</xm:sqref>
            </x14:sparkline>
            <x14:sparkline>
              <xm:f>'GF Balance Trends By Program'!D2200:J2200</xm:f>
              <xm:sqref>K2200</xm:sqref>
            </x14:sparkline>
            <x14:sparkline>
              <xm:f>'GF Balance Trends By Program'!D2201:J2201</xm:f>
              <xm:sqref>K2201</xm:sqref>
            </x14:sparkline>
            <x14:sparkline>
              <xm:f>'GF Balance Trends By Program'!D2202:J2202</xm:f>
              <xm:sqref>K2202</xm:sqref>
            </x14:sparkline>
            <x14:sparkline>
              <xm:f>'GF Balance Trends By Program'!D2203:J2203</xm:f>
              <xm:sqref>K2203</xm:sqref>
            </x14:sparkline>
            <x14:sparkline>
              <xm:f>'GF Balance Trends By Program'!D2204:J2204</xm:f>
              <xm:sqref>K2204</xm:sqref>
            </x14:sparkline>
            <x14:sparkline>
              <xm:f>'GF Balance Trends By Program'!D2205:J2205</xm:f>
              <xm:sqref>K2205</xm:sqref>
            </x14:sparkline>
            <x14:sparkline>
              <xm:f>'GF Balance Trends By Program'!D2206:J2206</xm:f>
              <xm:sqref>K2206</xm:sqref>
            </x14:sparkline>
            <x14:sparkline>
              <xm:f>'GF Balance Trends By Program'!D2207:J2207</xm:f>
              <xm:sqref>K2207</xm:sqref>
            </x14:sparkline>
            <x14:sparkline>
              <xm:f>'GF Balance Trends By Program'!D2208:J2208</xm:f>
              <xm:sqref>K2208</xm:sqref>
            </x14:sparkline>
            <x14:sparkline>
              <xm:f>'GF Balance Trends By Program'!D2209:J2209</xm:f>
              <xm:sqref>K2209</xm:sqref>
            </x14:sparkline>
            <x14:sparkline>
              <xm:f>'GF Balance Trends By Program'!D2210:J2210</xm:f>
              <xm:sqref>K2210</xm:sqref>
            </x14:sparkline>
            <x14:sparkline>
              <xm:f>'GF Balance Trends By Program'!D2211:J2211</xm:f>
              <xm:sqref>K2211</xm:sqref>
            </x14:sparkline>
            <x14:sparkline>
              <xm:f>'GF Balance Trends By Program'!D2212:J2212</xm:f>
              <xm:sqref>K2212</xm:sqref>
            </x14:sparkline>
            <x14:sparkline>
              <xm:f>'GF Balance Trends By Program'!D2213:J2213</xm:f>
              <xm:sqref>K2213</xm:sqref>
            </x14:sparkline>
            <x14:sparkline>
              <xm:f>'GF Balance Trends By Program'!D2214:J2214</xm:f>
              <xm:sqref>K2214</xm:sqref>
            </x14:sparkline>
            <x14:sparkline>
              <xm:f>'GF Balance Trends By Program'!D2215:J2215</xm:f>
              <xm:sqref>K2215</xm:sqref>
            </x14:sparkline>
            <x14:sparkline>
              <xm:f>'GF Balance Trends By Program'!D2216:J2216</xm:f>
              <xm:sqref>K2216</xm:sqref>
            </x14:sparkline>
            <x14:sparkline>
              <xm:f>'GF Balance Trends By Program'!D2217:J2217</xm:f>
              <xm:sqref>K2217</xm:sqref>
            </x14:sparkline>
            <x14:sparkline>
              <xm:f>'GF Balance Trends By Program'!D2218:J2218</xm:f>
              <xm:sqref>K2218</xm:sqref>
            </x14:sparkline>
            <x14:sparkline>
              <xm:f>'GF Balance Trends By Program'!D2219:J2219</xm:f>
              <xm:sqref>K2219</xm:sqref>
            </x14:sparkline>
            <x14:sparkline>
              <xm:f>'GF Balance Trends By Program'!D2220:J2220</xm:f>
              <xm:sqref>K2220</xm:sqref>
            </x14:sparkline>
            <x14:sparkline>
              <xm:f>'GF Balance Trends By Program'!D2221:J2221</xm:f>
              <xm:sqref>K2221</xm:sqref>
            </x14:sparkline>
            <x14:sparkline>
              <xm:f>'GF Balance Trends By Program'!D2222:J2222</xm:f>
              <xm:sqref>K2222</xm:sqref>
            </x14:sparkline>
            <x14:sparkline>
              <xm:f>'GF Balance Trends By Program'!D2223:J2223</xm:f>
              <xm:sqref>K2223</xm:sqref>
            </x14:sparkline>
            <x14:sparkline>
              <xm:f>'GF Balance Trends By Program'!D2224:J2224</xm:f>
              <xm:sqref>K2224</xm:sqref>
            </x14:sparkline>
            <x14:sparkline>
              <xm:f>'GF Balance Trends By Program'!D2225:J2225</xm:f>
              <xm:sqref>K2225</xm:sqref>
            </x14:sparkline>
            <x14:sparkline>
              <xm:f>'GF Balance Trends By Program'!D2226:J2226</xm:f>
              <xm:sqref>K2226</xm:sqref>
            </x14:sparkline>
            <x14:sparkline>
              <xm:f>'GF Balance Trends By Program'!D2227:J2227</xm:f>
              <xm:sqref>K2227</xm:sqref>
            </x14:sparkline>
            <x14:sparkline>
              <xm:f>'GF Balance Trends By Program'!D2228:J2228</xm:f>
              <xm:sqref>K2228</xm:sqref>
            </x14:sparkline>
            <x14:sparkline>
              <xm:f>'GF Balance Trends By Program'!D2229:J2229</xm:f>
              <xm:sqref>K2229</xm:sqref>
            </x14:sparkline>
            <x14:sparkline>
              <xm:f>'GF Balance Trends By Program'!D2230:J2230</xm:f>
              <xm:sqref>K2230</xm:sqref>
            </x14:sparkline>
            <x14:sparkline>
              <xm:f>'GF Balance Trends By Program'!D2231:J2231</xm:f>
              <xm:sqref>K2231</xm:sqref>
            </x14:sparkline>
            <x14:sparkline>
              <xm:f>'GF Balance Trends By Program'!D2232:J2232</xm:f>
              <xm:sqref>K2232</xm:sqref>
            </x14:sparkline>
            <x14:sparkline>
              <xm:f>'GF Balance Trends By Program'!D2233:J2233</xm:f>
              <xm:sqref>K2233</xm:sqref>
            </x14:sparkline>
            <x14:sparkline>
              <xm:f>'GF Balance Trends By Program'!D2234:J2234</xm:f>
              <xm:sqref>K2234</xm:sqref>
            </x14:sparkline>
            <x14:sparkline>
              <xm:f>'GF Balance Trends By Program'!D2235:J2235</xm:f>
              <xm:sqref>K2235</xm:sqref>
            </x14:sparkline>
            <x14:sparkline>
              <xm:f>'GF Balance Trends By Program'!D2236:J2236</xm:f>
              <xm:sqref>K2236</xm:sqref>
            </x14:sparkline>
            <x14:sparkline>
              <xm:f>'GF Balance Trends By Program'!D2237:J2237</xm:f>
              <xm:sqref>K2237</xm:sqref>
            </x14:sparkline>
            <x14:sparkline>
              <xm:f>'GF Balance Trends By Program'!D2238:J2238</xm:f>
              <xm:sqref>K2238</xm:sqref>
            </x14:sparkline>
            <x14:sparkline>
              <xm:f>'GF Balance Trends By Program'!D2239:J2239</xm:f>
              <xm:sqref>K2239</xm:sqref>
            </x14:sparkline>
            <x14:sparkline>
              <xm:f>'GF Balance Trends By Program'!D2240:J2240</xm:f>
              <xm:sqref>K2240</xm:sqref>
            </x14:sparkline>
            <x14:sparkline>
              <xm:f>'GF Balance Trends By Program'!D2241:J2241</xm:f>
              <xm:sqref>K2241</xm:sqref>
            </x14:sparkline>
            <x14:sparkline>
              <xm:f>'GF Balance Trends By Program'!D2242:J2242</xm:f>
              <xm:sqref>K2242</xm:sqref>
            </x14:sparkline>
            <x14:sparkline>
              <xm:f>'GF Balance Trends By Program'!D2243:J2243</xm:f>
              <xm:sqref>K2243</xm:sqref>
            </x14:sparkline>
            <x14:sparkline>
              <xm:f>'GF Balance Trends By Program'!D2244:J2244</xm:f>
              <xm:sqref>K2244</xm:sqref>
            </x14:sparkline>
            <x14:sparkline>
              <xm:f>'GF Balance Trends By Program'!D2245:J2245</xm:f>
              <xm:sqref>K2245</xm:sqref>
            </x14:sparkline>
            <x14:sparkline>
              <xm:f>'GF Balance Trends By Program'!D2246:J2246</xm:f>
              <xm:sqref>K2246</xm:sqref>
            </x14:sparkline>
            <x14:sparkline>
              <xm:f>'GF Balance Trends By Program'!D2247:J2247</xm:f>
              <xm:sqref>K2247</xm:sqref>
            </x14:sparkline>
            <x14:sparkline>
              <xm:f>'GF Balance Trends By Program'!D2248:J2248</xm:f>
              <xm:sqref>K2248</xm:sqref>
            </x14:sparkline>
            <x14:sparkline>
              <xm:f>'GF Balance Trends By Program'!D2249:J2249</xm:f>
              <xm:sqref>K2249</xm:sqref>
            </x14:sparkline>
            <x14:sparkline>
              <xm:f>'GF Balance Trends By Program'!D2250:J2250</xm:f>
              <xm:sqref>K2250</xm:sqref>
            </x14:sparkline>
            <x14:sparkline>
              <xm:f>'GF Balance Trends By Program'!D2251:J2251</xm:f>
              <xm:sqref>K2251</xm:sqref>
            </x14:sparkline>
            <x14:sparkline>
              <xm:f>'GF Balance Trends By Program'!D2252:J2252</xm:f>
              <xm:sqref>K2252</xm:sqref>
            </x14:sparkline>
            <x14:sparkline>
              <xm:f>'GF Balance Trends By Program'!D2253:J2253</xm:f>
              <xm:sqref>K2253</xm:sqref>
            </x14:sparkline>
            <x14:sparkline>
              <xm:f>'GF Balance Trends By Program'!D2254:J2254</xm:f>
              <xm:sqref>K2254</xm:sqref>
            </x14:sparkline>
            <x14:sparkline>
              <xm:f>'GF Balance Trends By Program'!D2255:J2255</xm:f>
              <xm:sqref>K2255</xm:sqref>
            </x14:sparkline>
            <x14:sparkline>
              <xm:f>'GF Balance Trends By Program'!D2256:J2256</xm:f>
              <xm:sqref>K2256</xm:sqref>
            </x14:sparkline>
            <x14:sparkline>
              <xm:f>'GF Balance Trends By Program'!D2257:J2257</xm:f>
              <xm:sqref>K2257</xm:sqref>
            </x14:sparkline>
            <x14:sparkline>
              <xm:f>'GF Balance Trends By Program'!D2258:J2258</xm:f>
              <xm:sqref>K2258</xm:sqref>
            </x14:sparkline>
            <x14:sparkline>
              <xm:f>'GF Balance Trends By Program'!D2259:J2259</xm:f>
              <xm:sqref>K2259</xm:sqref>
            </x14:sparkline>
            <x14:sparkline>
              <xm:f>'GF Balance Trends By Program'!D2260:J2260</xm:f>
              <xm:sqref>K2260</xm:sqref>
            </x14:sparkline>
            <x14:sparkline>
              <xm:f>'GF Balance Trends By Program'!D2261:J2261</xm:f>
              <xm:sqref>K2261</xm:sqref>
            </x14:sparkline>
            <x14:sparkline>
              <xm:f>'GF Balance Trends By Program'!D2262:J2262</xm:f>
              <xm:sqref>K2262</xm:sqref>
            </x14:sparkline>
            <x14:sparkline>
              <xm:f>'GF Balance Trends By Program'!D2263:J2263</xm:f>
              <xm:sqref>K2263</xm:sqref>
            </x14:sparkline>
            <x14:sparkline>
              <xm:f>'GF Balance Trends By Program'!D2264:J2264</xm:f>
              <xm:sqref>K2264</xm:sqref>
            </x14:sparkline>
            <x14:sparkline>
              <xm:f>'GF Balance Trends By Program'!D2265:J2265</xm:f>
              <xm:sqref>K2265</xm:sqref>
            </x14:sparkline>
            <x14:sparkline>
              <xm:f>'GF Balance Trends By Program'!D2266:J2266</xm:f>
              <xm:sqref>K2266</xm:sqref>
            </x14:sparkline>
            <x14:sparkline>
              <xm:f>'GF Balance Trends By Program'!D2267:J2267</xm:f>
              <xm:sqref>K2267</xm:sqref>
            </x14:sparkline>
            <x14:sparkline>
              <xm:f>'GF Balance Trends By Program'!D2268:J2268</xm:f>
              <xm:sqref>K2268</xm:sqref>
            </x14:sparkline>
            <x14:sparkline>
              <xm:f>'GF Balance Trends By Program'!D2269:J2269</xm:f>
              <xm:sqref>K2269</xm:sqref>
            </x14:sparkline>
            <x14:sparkline>
              <xm:f>'GF Balance Trends By Program'!D2270:J2270</xm:f>
              <xm:sqref>K2270</xm:sqref>
            </x14:sparkline>
            <x14:sparkline>
              <xm:f>'GF Balance Trends By Program'!D2271:J2271</xm:f>
              <xm:sqref>K2271</xm:sqref>
            </x14:sparkline>
            <x14:sparkline>
              <xm:f>'GF Balance Trends By Program'!D2272:J2272</xm:f>
              <xm:sqref>K2272</xm:sqref>
            </x14:sparkline>
            <x14:sparkline>
              <xm:f>'GF Balance Trends By Program'!D2273:J2273</xm:f>
              <xm:sqref>K2273</xm:sqref>
            </x14:sparkline>
            <x14:sparkline>
              <xm:f>'GF Balance Trends By Program'!D2274:J2274</xm:f>
              <xm:sqref>K2274</xm:sqref>
            </x14:sparkline>
            <x14:sparkline>
              <xm:f>'GF Balance Trends By Program'!D2275:J2275</xm:f>
              <xm:sqref>K2275</xm:sqref>
            </x14:sparkline>
            <x14:sparkline>
              <xm:f>'GF Balance Trends By Program'!D2276:J2276</xm:f>
              <xm:sqref>K2276</xm:sqref>
            </x14:sparkline>
            <x14:sparkline>
              <xm:f>'GF Balance Trends By Program'!D2277:J2277</xm:f>
              <xm:sqref>K2277</xm:sqref>
            </x14:sparkline>
            <x14:sparkline>
              <xm:f>'GF Balance Trends By Program'!D2278:J2278</xm:f>
              <xm:sqref>K2278</xm:sqref>
            </x14:sparkline>
            <x14:sparkline>
              <xm:f>'GF Balance Trends By Program'!D2279:J2279</xm:f>
              <xm:sqref>K2279</xm:sqref>
            </x14:sparkline>
            <x14:sparkline>
              <xm:f>'GF Balance Trends By Program'!D2280:J2280</xm:f>
              <xm:sqref>K2280</xm:sqref>
            </x14:sparkline>
            <x14:sparkline>
              <xm:f>'GF Balance Trends By Program'!D2281:J2281</xm:f>
              <xm:sqref>K2281</xm:sqref>
            </x14:sparkline>
            <x14:sparkline>
              <xm:f>'GF Balance Trends By Program'!D2282:J2282</xm:f>
              <xm:sqref>K2282</xm:sqref>
            </x14:sparkline>
            <x14:sparkline>
              <xm:f>'GF Balance Trends By Program'!D2283:J2283</xm:f>
              <xm:sqref>K2283</xm:sqref>
            </x14:sparkline>
            <x14:sparkline>
              <xm:f>'GF Balance Trends By Program'!D2284:J2284</xm:f>
              <xm:sqref>K2284</xm:sqref>
            </x14:sparkline>
            <x14:sparkline>
              <xm:f>'GF Balance Trends By Program'!D2285:J2285</xm:f>
              <xm:sqref>K2285</xm:sqref>
            </x14:sparkline>
            <x14:sparkline>
              <xm:f>'GF Balance Trends By Program'!D2286:J2286</xm:f>
              <xm:sqref>K2286</xm:sqref>
            </x14:sparkline>
            <x14:sparkline>
              <xm:f>'GF Balance Trends By Program'!D2287:J2287</xm:f>
              <xm:sqref>K2287</xm:sqref>
            </x14:sparkline>
            <x14:sparkline>
              <xm:f>'GF Balance Trends By Program'!D2288:J2288</xm:f>
              <xm:sqref>K2288</xm:sqref>
            </x14:sparkline>
            <x14:sparkline>
              <xm:f>'GF Balance Trends By Program'!D2289:J2289</xm:f>
              <xm:sqref>K2289</xm:sqref>
            </x14:sparkline>
            <x14:sparkline>
              <xm:f>'GF Balance Trends By Program'!D2290:J2290</xm:f>
              <xm:sqref>K2290</xm:sqref>
            </x14:sparkline>
            <x14:sparkline>
              <xm:f>'GF Balance Trends By Program'!D2291:J2291</xm:f>
              <xm:sqref>K2291</xm:sqref>
            </x14:sparkline>
            <x14:sparkline>
              <xm:f>'GF Balance Trends By Program'!D2292:J2292</xm:f>
              <xm:sqref>K2292</xm:sqref>
            </x14:sparkline>
            <x14:sparkline>
              <xm:f>'GF Balance Trends By Program'!D2293:J2293</xm:f>
              <xm:sqref>K2293</xm:sqref>
            </x14:sparkline>
            <x14:sparkline>
              <xm:f>'GF Balance Trends By Program'!D2294:J2294</xm:f>
              <xm:sqref>K2294</xm:sqref>
            </x14:sparkline>
            <x14:sparkline>
              <xm:f>'GF Balance Trends By Program'!D2295:J2295</xm:f>
              <xm:sqref>K2295</xm:sqref>
            </x14:sparkline>
            <x14:sparkline>
              <xm:f>'GF Balance Trends By Program'!D2296:J2296</xm:f>
              <xm:sqref>K2296</xm:sqref>
            </x14:sparkline>
            <x14:sparkline>
              <xm:f>'GF Balance Trends By Program'!D2297:J2297</xm:f>
              <xm:sqref>K2297</xm:sqref>
            </x14:sparkline>
            <x14:sparkline>
              <xm:f>'GF Balance Trends By Program'!D2298:J2298</xm:f>
              <xm:sqref>K2298</xm:sqref>
            </x14:sparkline>
            <x14:sparkline>
              <xm:f>'GF Balance Trends By Program'!D2299:J2299</xm:f>
              <xm:sqref>K2299</xm:sqref>
            </x14:sparkline>
            <x14:sparkline>
              <xm:f>'GF Balance Trends By Program'!D2300:J2300</xm:f>
              <xm:sqref>K2300</xm:sqref>
            </x14:sparkline>
            <x14:sparkline>
              <xm:f>'GF Balance Trends By Program'!D2301:J2301</xm:f>
              <xm:sqref>K2301</xm:sqref>
            </x14:sparkline>
            <x14:sparkline>
              <xm:f>'GF Balance Trends By Program'!D2302:J2302</xm:f>
              <xm:sqref>K2302</xm:sqref>
            </x14:sparkline>
            <x14:sparkline>
              <xm:f>'GF Balance Trends By Program'!D2303:J2303</xm:f>
              <xm:sqref>K2303</xm:sqref>
            </x14:sparkline>
            <x14:sparkline>
              <xm:f>'GF Balance Trends By Program'!D2304:J2304</xm:f>
              <xm:sqref>K2304</xm:sqref>
            </x14:sparkline>
            <x14:sparkline>
              <xm:f>'GF Balance Trends By Program'!D2305:J2305</xm:f>
              <xm:sqref>K2305</xm:sqref>
            </x14:sparkline>
            <x14:sparkline>
              <xm:f>'GF Balance Trends By Program'!D2306:J2306</xm:f>
              <xm:sqref>K2306</xm:sqref>
            </x14:sparkline>
            <x14:sparkline>
              <xm:f>'GF Balance Trends By Program'!D2307:J2307</xm:f>
              <xm:sqref>K2307</xm:sqref>
            </x14:sparkline>
            <x14:sparkline>
              <xm:f>'GF Balance Trends By Program'!D2308:J2308</xm:f>
              <xm:sqref>K2308</xm:sqref>
            </x14:sparkline>
            <x14:sparkline>
              <xm:f>'GF Balance Trends By Program'!D2309:J2309</xm:f>
              <xm:sqref>K2309</xm:sqref>
            </x14:sparkline>
            <x14:sparkline>
              <xm:f>'GF Balance Trends By Program'!D2310:J2310</xm:f>
              <xm:sqref>K2310</xm:sqref>
            </x14:sparkline>
            <x14:sparkline>
              <xm:f>'GF Balance Trends By Program'!D2311:J2311</xm:f>
              <xm:sqref>K2311</xm:sqref>
            </x14:sparkline>
            <x14:sparkline>
              <xm:f>'GF Balance Trends By Program'!D2312:J2312</xm:f>
              <xm:sqref>K2312</xm:sqref>
            </x14:sparkline>
            <x14:sparkline>
              <xm:f>'GF Balance Trends By Program'!D2313:J2313</xm:f>
              <xm:sqref>K2313</xm:sqref>
            </x14:sparkline>
            <x14:sparkline>
              <xm:f>'GF Balance Trends By Program'!D2314:J2314</xm:f>
              <xm:sqref>K2314</xm:sqref>
            </x14:sparkline>
            <x14:sparkline>
              <xm:f>'GF Balance Trends By Program'!D2315:J2315</xm:f>
              <xm:sqref>K2315</xm:sqref>
            </x14:sparkline>
            <x14:sparkline>
              <xm:f>'GF Balance Trends By Program'!D2316:J2316</xm:f>
              <xm:sqref>K2316</xm:sqref>
            </x14:sparkline>
            <x14:sparkline>
              <xm:f>'GF Balance Trends By Program'!D2317:J2317</xm:f>
              <xm:sqref>K2317</xm:sqref>
            </x14:sparkline>
            <x14:sparkline>
              <xm:f>'GF Balance Trends By Program'!D2318:J2318</xm:f>
              <xm:sqref>K2318</xm:sqref>
            </x14:sparkline>
            <x14:sparkline>
              <xm:f>'GF Balance Trends By Program'!D2319:J2319</xm:f>
              <xm:sqref>K2319</xm:sqref>
            </x14:sparkline>
            <x14:sparkline>
              <xm:f>'GF Balance Trends By Program'!D2320:J2320</xm:f>
              <xm:sqref>K2320</xm:sqref>
            </x14:sparkline>
            <x14:sparkline>
              <xm:f>'GF Balance Trends By Program'!D2321:J2321</xm:f>
              <xm:sqref>K2321</xm:sqref>
            </x14:sparkline>
            <x14:sparkline>
              <xm:f>'GF Balance Trends By Program'!D2322:J2322</xm:f>
              <xm:sqref>K2322</xm:sqref>
            </x14:sparkline>
            <x14:sparkline>
              <xm:f>'GF Balance Trends By Program'!D2323:J2323</xm:f>
              <xm:sqref>K2323</xm:sqref>
            </x14:sparkline>
            <x14:sparkline>
              <xm:f>'GF Balance Trends By Program'!D2324:J2324</xm:f>
              <xm:sqref>K2324</xm:sqref>
            </x14:sparkline>
            <x14:sparkline>
              <xm:f>'GF Balance Trends By Program'!D2325:J2325</xm:f>
              <xm:sqref>K2325</xm:sqref>
            </x14:sparkline>
            <x14:sparkline>
              <xm:f>'GF Balance Trends By Program'!D2326:J2326</xm:f>
              <xm:sqref>K2326</xm:sqref>
            </x14:sparkline>
            <x14:sparkline>
              <xm:f>'GF Balance Trends By Program'!D2327:J2327</xm:f>
              <xm:sqref>K2327</xm:sqref>
            </x14:sparkline>
            <x14:sparkline>
              <xm:f>'GF Balance Trends By Program'!D2328:J2328</xm:f>
              <xm:sqref>K2328</xm:sqref>
            </x14:sparkline>
            <x14:sparkline>
              <xm:f>'GF Balance Trends By Program'!D2329:J2329</xm:f>
              <xm:sqref>K2329</xm:sqref>
            </x14:sparkline>
            <x14:sparkline>
              <xm:f>'GF Balance Trends By Program'!D2330:J2330</xm:f>
              <xm:sqref>K2330</xm:sqref>
            </x14:sparkline>
            <x14:sparkline>
              <xm:f>'GF Balance Trends By Program'!D2331:J2331</xm:f>
              <xm:sqref>K2331</xm:sqref>
            </x14:sparkline>
            <x14:sparkline>
              <xm:f>'GF Balance Trends By Program'!D2332:J2332</xm:f>
              <xm:sqref>K2332</xm:sqref>
            </x14:sparkline>
            <x14:sparkline>
              <xm:f>'GF Balance Trends By Program'!D2333:J2333</xm:f>
              <xm:sqref>K2333</xm:sqref>
            </x14:sparkline>
            <x14:sparkline>
              <xm:f>'GF Balance Trends By Program'!D2334:J2334</xm:f>
              <xm:sqref>K2334</xm:sqref>
            </x14:sparkline>
            <x14:sparkline>
              <xm:f>'GF Balance Trends By Program'!D2335:J2335</xm:f>
              <xm:sqref>K2335</xm:sqref>
            </x14:sparkline>
            <x14:sparkline>
              <xm:f>'GF Balance Trends By Program'!D2336:J2336</xm:f>
              <xm:sqref>K2336</xm:sqref>
            </x14:sparkline>
            <x14:sparkline>
              <xm:f>'GF Balance Trends By Program'!D2337:J2337</xm:f>
              <xm:sqref>K2337</xm:sqref>
            </x14:sparkline>
            <x14:sparkline>
              <xm:f>'GF Balance Trends By Program'!D2338:J2338</xm:f>
              <xm:sqref>K2338</xm:sqref>
            </x14:sparkline>
            <x14:sparkline>
              <xm:f>'GF Balance Trends By Program'!D2339:J2339</xm:f>
              <xm:sqref>K2339</xm:sqref>
            </x14:sparkline>
            <x14:sparkline>
              <xm:f>'GF Balance Trends By Program'!D2340:J2340</xm:f>
              <xm:sqref>K2340</xm:sqref>
            </x14:sparkline>
            <x14:sparkline>
              <xm:f>'GF Balance Trends By Program'!D2341:J2341</xm:f>
              <xm:sqref>K2341</xm:sqref>
            </x14:sparkline>
            <x14:sparkline>
              <xm:f>'GF Balance Trends By Program'!D2342:J2342</xm:f>
              <xm:sqref>K2342</xm:sqref>
            </x14:sparkline>
            <x14:sparkline>
              <xm:f>'GF Balance Trends By Program'!D2343:J2343</xm:f>
              <xm:sqref>K2343</xm:sqref>
            </x14:sparkline>
            <x14:sparkline>
              <xm:f>'GF Balance Trends By Program'!D2344:J2344</xm:f>
              <xm:sqref>K2344</xm:sqref>
            </x14:sparkline>
            <x14:sparkline>
              <xm:f>'GF Balance Trends By Program'!D2345:J2345</xm:f>
              <xm:sqref>K2345</xm:sqref>
            </x14:sparkline>
            <x14:sparkline>
              <xm:f>'GF Balance Trends By Program'!D2346:J2346</xm:f>
              <xm:sqref>K2346</xm:sqref>
            </x14:sparkline>
            <x14:sparkline>
              <xm:f>'GF Balance Trends By Program'!D2347:J2347</xm:f>
              <xm:sqref>K2347</xm:sqref>
            </x14:sparkline>
            <x14:sparkline>
              <xm:f>'GF Balance Trends By Program'!D2348:J2348</xm:f>
              <xm:sqref>K2348</xm:sqref>
            </x14:sparkline>
            <x14:sparkline>
              <xm:f>'GF Balance Trends By Program'!D2349:J2349</xm:f>
              <xm:sqref>K2349</xm:sqref>
            </x14:sparkline>
            <x14:sparkline>
              <xm:f>'GF Balance Trends By Program'!D2350:J2350</xm:f>
              <xm:sqref>K2350</xm:sqref>
            </x14:sparkline>
            <x14:sparkline>
              <xm:f>'GF Balance Trends By Program'!D2351:J2351</xm:f>
              <xm:sqref>K2351</xm:sqref>
            </x14:sparkline>
            <x14:sparkline>
              <xm:f>'GF Balance Trends By Program'!D2352:J2352</xm:f>
              <xm:sqref>K2352</xm:sqref>
            </x14:sparkline>
            <x14:sparkline>
              <xm:f>'GF Balance Trends By Program'!D2353:J2353</xm:f>
              <xm:sqref>K2353</xm:sqref>
            </x14:sparkline>
            <x14:sparkline>
              <xm:f>'GF Balance Trends By Program'!D2354:J2354</xm:f>
              <xm:sqref>K2354</xm:sqref>
            </x14:sparkline>
            <x14:sparkline>
              <xm:f>'GF Balance Trends By Program'!D2355:J2355</xm:f>
              <xm:sqref>K2355</xm:sqref>
            </x14:sparkline>
            <x14:sparkline>
              <xm:f>'GF Balance Trends By Program'!D2356:J2356</xm:f>
              <xm:sqref>K2356</xm:sqref>
            </x14:sparkline>
            <x14:sparkline>
              <xm:f>'GF Balance Trends By Program'!D2357:J2357</xm:f>
              <xm:sqref>K2357</xm:sqref>
            </x14:sparkline>
            <x14:sparkline>
              <xm:f>'GF Balance Trends By Program'!D2358:J2358</xm:f>
              <xm:sqref>K2358</xm:sqref>
            </x14:sparkline>
            <x14:sparkline>
              <xm:f>'GF Balance Trends By Program'!D2359:J2359</xm:f>
              <xm:sqref>K2359</xm:sqref>
            </x14:sparkline>
            <x14:sparkline>
              <xm:f>'GF Balance Trends By Program'!D2360:J2360</xm:f>
              <xm:sqref>K2360</xm:sqref>
            </x14:sparkline>
            <x14:sparkline>
              <xm:f>'GF Balance Trends By Program'!D2361:J2361</xm:f>
              <xm:sqref>K2361</xm:sqref>
            </x14:sparkline>
            <x14:sparkline>
              <xm:f>'GF Balance Trends By Program'!D2362:J2362</xm:f>
              <xm:sqref>K2362</xm:sqref>
            </x14:sparkline>
            <x14:sparkline>
              <xm:f>'GF Balance Trends By Program'!D2363:J2363</xm:f>
              <xm:sqref>K2363</xm:sqref>
            </x14:sparkline>
            <x14:sparkline>
              <xm:f>'GF Balance Trends By Program'!D2364:J2364</xm:f>
              <xm:sqref>K2364</xm:sqref>
            </x14:sparkline>
            <x14:sparkline>
              <xm:f>'GF Balance Trends By Program'!D2365:J2365</xm:f>
              <xm:sqref>K2365</xm:sqref>
            </x14:sparkline>
            <x14:sparkline>
              <xm:f>'GF Balance Trends By Program'!D2366:J2366</xm:f>
              <xm:sqref>K2366</xm:sqref>
            </x14:sparkline>
            <x14:sparkline>
              <xm:f>'GF Balance Trends By Program'!D2367:J2367</xm:f>
              <xm:sqref>K2367</xm:sqref>
            </x14:sparkline>
            <x14:sparkline>
              <xm:f>'GF Balance Trends By Program'!D2368:J2368</xm:f>
              <xm:sqref>K2368</xm:sqref>
            </x14:sparkline>
            <x14:sparkline>
              <xm:f>'GF Balance Trends By Program'!D2369:J2369</xm:f>
              <xm:sqref>K2369</xm:sqref>
            </x14:sparkline>
            <x14:sparkline>
              <xm:f>'GF Balance Trends By Program'!D2370:J2370</xm:f>
              <xm:sqref>K2370</xm:sqref>
            </x14:sparkline>
            <x14:sparkline>
              <xm:f>'GF Balance Trends By Program'!D2371:J2371</xm:f>
              <xm:sqref>K2371</xm:sqref>
            </x14:sparkline>
            <x14:sparkline>
              <xm:f>'GF Balance Trends By Program'!D2372:J2372</xm:f>
              <xm:sqref>K2372</xm:sqref>
            </x14:sparkline>
            <x14:sparkline>
              <xm:f>'GF Balance Trends By Program'!D2373:J2373</xm:f>
              <xm:sqref>K2373</xm:sqref>
            </x14:sparkline>
            <x14:sparkline>
              <xm:f>'GF Balance Trends By Program'!D2374:J2374</xm:f>
              <xm:sqref>K2374</xm:sqref>
            </x14:sparkline>
            <x14:sparkline>
              <xm:f>'GF Balance Trends By Program'!D2375:J2375</xm:f>
              <xm:sqref>K2375</xm:sqref>
            </x14:sparkline>
            <x14:sparkline>
              <xm:f>'GF Balance Trends By Program'!D2376:J2376</xm:f>
              <xm:sqref>K2376</xm:sqref>
            </x14:sparkline>
            <x14:sparkline>
              <xm:f>'GF Balance Trends By Program'!D2377:J2377</xm:f>
              <xm:sqref>K2377</xm:sqref>
            </x14:sparkline>
            <x14:sparkline>
              <xm:f>'GF Balance Trends By Program'!D2378:J2378</xm:f>
              <xm:sqref>K2378</xm:sqref>
            </x14:sparkline>
            <x14:sparkline>
              <xm:f>'GF Balance Trends By Program'!D2379:J2379</xm:f>
              <xm:sqref>K2379</xm:sqref>
            </x14:sparkline>
            <x14:sparkline>
              <xm:f>'GF Balance Trends By Program'!D2380:J2380</xm:f>
              <xm:sqref>K2380</xm:sqref>
            </x14:sparkline>
            <x14:sparkline>
              <xm:f>'GF Balance Trends By Program'!D2381:J2381</xm:f>
              <xm:sqref>K2381</xm:sqref>
            </x14:sparkline>
            <x14:sparkline>
              <xm:f>'GF Balance Trends By Program'!D2382:J2382</xm:f>
              <xm:sqref>K2382</xm:sqref>
            </x14:sparkline>
            <x14:sparkline>
              <xm:f>'GF Balance Trends By Program'!D2383:J2383</xm:f>
              <xm:sqref>K2383</xm:sqref>
            </x14:sparkline>
            <x14:sparkline>
              <xm:f>'GF Balance Trends By Program'!D2384:J2384</xm:f>
              <xm:sqref>K2384</xm:sqref>
            </x14:sparkline>
            <x14:sparkline>
              <xm:f>'GF Balance Trends By Program'!D2385:J2385</xm:f>
              <xm:sqref>K2385</xm:sqref>
            </x14:sparkline>
            <x14:sparkline>
              <xm:f>'GF Balance Trends By Program'!D2386:J2386</xm:f>
              <xm:sqref>K2386</xm:sqref>
            </x14:sparkline>
            <x14:sparkline>
              <xm:f>'GF Balance Trends By Program'!D2387:J2387</xm:f>
              <xm:sqref>K2387</xm:sqref>
            </x14:sparkline>
            <x14:sparkline>
              <xm:f>'GF Balance Trends By Program'!D2388:J2388</xm:f>
              <xm:sqref>K2388</xm:sqref>
            </x14:sparkline>
            <x14:sparkline>
              <xm:f>'GF Balance Trends By Program'!D2389:J2389</xm:f>
              <xm:sqref>K2389</xm:sqref>
            </x14:sparkline>
            <x14:sparkline>
              <xm:f>'GF Balance Trends By Program'!D2390:J2390</xm:f>
              <xm:sqref>K2390</xm:sqref>
            </x14:sparkline>
            <x14:sparkline>
              <xm:f>'GF Balance Trends By Program'!D2391:J2391</xm:f>
              <xm:sqref>K2391</xm:sqref>
            </x14:sparkline>
            <x14:sparkline>
              <xm:f>'GF Balance Trends By Program'!D2392:J2392</xm:f>
              <xm:sqref>K2392</xm:sqref>
            </x14:sparkline>
            <x14:sparkline>
              <xm:f>'GF Balance Trends By Program'!D2393:J2393</xm:f>
              <xm:sqref>K2393</xm:sqref>
            </x14:sparkline>
            <x14:sparkline>
              <xm:f>'GF Balance Trends By Program'!D2394:J2394</xm:f>
              <xm:sqref>K2394</xm:sqref>
            </x14:sparkline>
            <x14:sparkline>
              <xm:f>'GF Balance Trends By Program'!D2395:J2395</xm:f>
              <xm:sqref>K2395</xm:sqref>
            </x14:sparkline>
            <x14:sparkline>
              <xm:f>'GF Balance Trends By Program'!D2396:J2396</xm:f>
              <xm:sqref>K2396</xm:sqref>
            </x14:sparkline>
            <x14:sparkline>
              <xm:f>'GF Balance Trends By Program'!D2397:J2397</xm:f>
              <xm:sqref>K2397</xm:sqref>
            </x14:sparkline>
            <x14:sparkline>
              <xm:f>'GF Balance Trends By Program'!D2398:J2398</xm:f>
              <xm:sqref>K2398</xm:sqref>
            </x14:sparkline>
            <x14:sparkline>
              <xm:f>'GF Balance Trends By Program'!D2399:J2399</xm:f>
              <xm:sqref>K2399</xm:sqref>
            </x14:sparkline>
            <x14:sparkline>
              <xm:f>'GF Balance Trends By Program'!D2400:J2400</xm:f>
              <xm:sqref>K2400</xm:sqref>
            </x14:sparkline>
            <x14:sparkline>
              <xm:f>'GF Balance Trends By Program'!D2401:J2401</xm:f>
              <xm:sqref>K2401</xm:sqref>
            </x14:sparkline>
            <x14:sparkline>
              <xm:f>'GF Balance Trends By Program'!D2402:J2402</xm:f>
              <xm:sqref>K2402</xm:sqref>
            </x14:sparkline>
            <x14:sparkline>
              <xm:f>'GF Balance Trends By Program'!D2403:J2403</xm:f>
              <xm:sqref>K2403</xm:sqref>
            </x14:sparkline>
            <x14:sparkline>
              <xm:f>'GF Balance Trends By Program'!D2404:J2404</xm:f>
              <xm:sqref>K2404</xm:sqref>
            </x14:sparkline>
            <x14:sparkline>
              <xm:f>'GF Balance Trends By Program'!D2405:J2405</xm:f>
              <xm:sqref>K2405</xm:sqref>
            </x14:sparkline>
            <x14:sparkline>
              <xm:f>'GF Balance Trends By Program'!D2406:J2406</xm:f>
              <xm:sqref>K2406</xm:sqref>
            </x14:sparkline>
            <x14:sparkline>
              <xm:f>'GF Balance Trends By Program'!D2407:J2407</xm:f>
              <xm:sqref>K2407</xm:sqref>
            </x14:sparkline>
            <x14:sparkline>
              <xm:f>'GF Balance Trends By Program'!D2408:J2408</xm:f>
              <xm:sqref>K2408</xm:sqref>
            </x14:sparkline>
            <x14:sparkline>
              <xm:f>'GF Balance Trends By Program'!D2409:J2409</xm:f>
              <xm:sqref>K2409</xm:sqref>
            </x14:sparkline>
            <x14:sparkline>
              <xm:f>'GF Balance Trends By Program'!D2410:J2410</xm:f>
              <xm:sqref>K2410</xm:sqref>
            </x14:sparkline>
            <x14:sparkline>
              <xm:f>'GF Balance Trends By Program'!D2411:J2411</xm:f>
              <xm:sqref>K2411</xm:sqref>
            </x14:sparkline>
            <x14:sparkline>
              <xm:f>'GF Balance Trends By Program'!D2412:J2412</xm:f>
              <xm:sqref>K2412</xm:sqref>
            </x14:sparkline>
            <x14:sparkline>
              <xm:f>'GF Balance Trends By Program'!D2413:J2413</xm:f>
              <xm:sqref>K2413</xm:sqref>
            </x14:sparkline>
            <x14:sparkline>
              <xm:f>'GF Balance Trends By Program'!D2414:J2414</xm:f>
              <xm:sqref>K2414</xm:sqref>
            </x14:sparkline>
            <x14:sparkline>
              <xm:f>'GF Balance Trends By Program'!D2415:J2415</xm:f>
              <xm:sqref>K2415</xm:sqref>
            </x14:sparkline>
            <x14:sparkline>
              <xm:f>'GF Balance Trends By Program'!D2416:J2416</xm:f>
              <xm:sqref>K2416</xm:sqref>
            </x14:sparkline>
            <x14:sparkline>
              <xm:f>'GF Balance Trends By Program'!D2417:J2417</xm:f>
              <xm:sqref>K2417</xm:sqref>
            </x14:sparkline>
            <x14:sparkline>
              <xm:f>'GF Balance Trends By Program'!D2418:J2418</xm:f>
              <xm:sqref>K2418</xm:sqref>
            </x14:sparkline>
            <x14:sparkline>
              <xm:f>'GF Balance Trends By Program'!D2419:J2419</xm:f>
              <xm:sqref>K2419</xm:sqref>
            </x14:sparkline>
            <x14:sparkline>
              <xm:f>'GF Balance Trends By Program'!D2420:J2420</xm:f>
              <xm:sqref>K2420</xm:sqref>
            </x14:sparkline>
            <x14:sparkline>
              <xm:f>'GF Balance Trends By Program'!D2421:J2421</xm:f>
              <xm:sqref>K2421</xm:sqref>
            </x14:sparkline>
            <x14:sparkline>
              <xm:f>'GF Balance Trends By Program'!D2422:J2422</xm:f>
              <xm:sqref>K2422</xm:sqref>
            </x14:sparkline>
            <x14:sparkline>
              <xm:f>'GF Balance Trends By Program'!D2423:J2423</xm:f>
              <xm:sqref>K2423</xm:sqref>
            </x14:sparkline>
            <x14:sparkline>
              <xm:f>'GF Balance Trends By Program'!D2424:J2424</xm:f>
              <xm:sqref>K2424</xm:sqref>
            </x14:sparkline>
            <x14:sparkline>
              <xm:f>'GF Balance Trends By Program'!D2425:J2425</xm:f>
              <xm:sqref>K2425</xm:sqref>
            </x14:sparkline>
            <x14:sparkline>
              <xm:f>'GF Balance Trends By Program'!D2426:J2426</xm:f>
              <xm:sqref>K2426</xm:sqref>
            </x14:sparkline>
            <x14:sparkline>
              <xm:f>'GF Balance Trends By Program'!D2427:J2427</xm:f>
              <xm:sqref>K2427</xm:sqref>
            </x14:sparkline>
            <x14:sparkline>
              <xm:f>'GF Balance Trends By Program'!D2428:J2428</xm:f>
              <xm:sqref>K2428</xm:sqref>
            </x14:sparkline>
            <x14:sparkline>
              <xm:f>'GF Balance Trends By Program'!D2429:J2429</xm:f>
              <xm:sqref>K2429</xm:sqref>
            </x14:sparkline>
            <x14:sparkline>
              <xm:f>'GF Balance Trends By Program'!D2430:J2430</xm:f>
              <xm:sqref>K2430</xm:sqref>
            </x14:sparkline>
            <x14:sparkline>
              <xm:f>'GF Balance Trends By Program'!D2431:J2431</xm:f>
              <xm:sqref>K2431</xm:sqref>
            </x14:sparkline>
            <x14:sparkline>
              <xm:f>'GF Balance Trends By Program'!D2432:J2432</xm:f>
              <xm:sqref>K2432</xm:sqref>
            </x14:sparkline>
            <x14:sparkline>
              <xm:f>'GF Balance Trends By Program'!D2433:J2433</xm:f>
              <xm:sqref>K2433</xm:sqref>
            </x14:sparkline>
            <x14:sparkline>
              <xm:f>'GF Balance Trends By Program'!D2434:J2434</xm:f>
              <xm:sqref>K2434</xm:sqref>
            </x14:sparkline>
            <x14:sparkline>
              <xm:f>'GF Balance Trends By Program'!D2435:J2435</xm:f>
              <xm:sqref>K2435</xm:sqref>
            </x14:sparkline>
            <x14:sparkline>
              <xm:f>'GF Balance Trends By Program'!D2436:J2436</xm:f>
              <xm:sqref>K2436</xm:sqref>
            </x14:sparkline>
            <x14:sparkline>
              <xm:f>'GF Balance Trends By Program'!D2437:J2437</xm:f>
              <xm:sqref>K2437</xm:sqref>
            </x14:sparkline>
            <x14:sparkline>
              <xm:f>'GF Balance Trends By Program'!D2438:J2438</xm:f>
              <xm:sqref>K2438</xm:sqref>
            </x14:sparkline>
            <x14:sparkline>
              <xm:f>'GF Balance Trends By Program'!D2439:J2439</xm:f>
              <xm:sqref>K2439</xm:sqref>
            </x14:sparkline>
            <x14:sparkline>
              <xm:f>'GF Balance Trends By Program'!D2440:J2440</xm:f>
              <xm:sqref>K2440</xm:sqref>
            </x14:sparkline>
            <x14:sparkline>
              <xm:f>'GF Balance Trends By Program'!D2441:J2441</xm:f>
              <xm:sqref>K2441</xm:sqref>
            </x14:sparkline>
            <x14:sparkline>
              <xm:f>'GF Balance Trends By Program'!D2442:J2442</xm:f>
              <xm:sqref>K2442</xm:sqref>
            </x14:sparkline>
            <x14:sparkline>
              <xm:f>'GF Balance Trends By Program'!D2443:J2443</xm:f>
              <xm:sqref>K2443</xm:sqref>
            </x14:sparkline>
            <x14:sparkline>
              <xm:f>'GF Balance Trends By Program'!D2444:J2444</xm:f>
              <xm:sqref>K2444</xm:sqref>
            </x14:sparkline>
            <x14:sparkline>
              <xm:f>'GF Balance Trends By Program'!D2445:J2445</xm:f>
              <xm:sqref>K2445</xm:sqref>
            </x14:sparkline>
            <x14:sparkline>
              <xm:f>'GF Balance Trends By Program'!D2446:J2446</xm:f>
              <xm:sqref>K2446</xm:sqref>
            </x14:sparkline>
            <x14:sparkline>
              <xm:f>'GF Balance Trends By Program'!D2447:J2447</xm:f>
              <xm:sqref>K2447</xm:sqref>
            </x14:sparkline>
            <x14:sparkline>
              <xm:f>'GF Balance Trends By Program'!D2448:J2448</xm:f>
              <xm:sqref>K2448</xm:sqref>
            </x14:sparkline>
            <x14:sparkline>
              <xm:f>'GF Balance Trends By Program'!D2449:J2449</xm:f>
              <xm:sqref>K2449</xm:sqref>
            </x14:sparkline>
            <x14:sparkline>
              <xm:f>'GF Balance Trends By Program'!D2450:J2450</xm:f>
              <xm:sqref>K2450</xm:sqref>
            </x14:sparkline>
            <x14:sparkline>
              <xm:f>'GF Balance Trends By Program'!D2451:J2451</xm:f>
              <xm:sqref>K2451</xm:sqref>
            </x14:sparkline>
            <x14:sparkline>
              <xm:f>'GF Balance Trends By Program'!D2452:J2452</xm:f>
              <xm:sqref>K2452</xm:sqref>
            </x14:sparkline>
            <x14:sparkline>
              <xm:f>'GF Balance Trends By Program'!D2453:J2453</xm:f>
              <xm:sqref>K2453</xm:sqref>
            </x14:sparkline>
            <x14:sparkline>
              <xm:f>'GF Balance Trends By Program'!D2454:J2454</xm:f>
              <xm:sqref>K2454</xm:sqref>
            </x14:sparkline>
            <x14:sparkline>
              <xm:f>'GF Balance Trends By Program'!D2455:J2455</xm:f>
              <xm:sqref>K2455</xm:sqref>
            </x14:sparkline>
            <x14:sparkline>
              <xm:f>'GF Balance Trends By Program'!D2456:J2456</xm:f>
              <xm:sqref>K2456</xm:sqref>
            </x14:sparkline>
            <x14:sparkline>
              <xm:f>'GF Balance Trends By Program'!D2457:J2457</xm:f>
              <xm:sqref>K2457</xm:sqref>
            </x14:sparkline>
            <x14:sparkline>
              <xm:f>'GF Balance Trends By Program'!D2458:J2458</xm:f>
              <xm:sqref>K2458</xm:sqref>
            </x14:sparkline>
            <x14:sparkline>
              <xm:f>'GF Balance Trends By Program'!D2459:J2459</xm:f>
              <xm:sqref>K2459</xm:sqref>
            </x14:sparkline>
            <x14:sparkline>
              <xm:f>'GF Balance Trends By Program'!D2460:J2460</xm:f>
              <xm:sqref>K2460</xm:sqref>
            </x14:sparkline>
            <x14:sparkline>
              <xm:f>'GF Balance Trends By Program'!D2461:J2461</xm:f>
              <xm:sqref>K2461</xm:sqref>
            </x14:sparkline>
            <x14:sparkline>
              <xm:f>'GF Balance Trends By Program'!D2462:J2462</xm:f>
              <xm:sqref>K2462</xm:sqref>
            </x14:sparkline>
            <x14:sparkline>
              <xm:f>'GF Balance Trends By Program'!D2463:J2463</xm:f>
              <xm:sqref>K2463</xm:sqref>
            </x14:sparkline>
            <x14:sparkline>
              <xm:f>'GF Balance Trends By Program'!D2464:J2464</xm:f>
              <xm:sqref>K2464</xm:sqref>
            </x14:sparkline>
            <x14:sparkline>
              <xm:f>'GF Balance Trends By Program'!D2465:J2465</xm:f>
              <xm:sqref>K2465</xm:sqref>
            </x14:sparkline>
            <x14:sparkline>
              <xm:f>'GF Balance Trends By Program'!D2466:J2466</xm:f>
              <xm:sqref>K2466</xm:sqref>
            </x14:sparkline>
            <x14:sparkline>
              <xm:f>'GF Balance Trends By Program'!D2467:J2467</xm:f>
              <xm:sqref>K2467</xm:sqref>
            </x14:sparkline>
            <x14:sparkline>
              <xm:f>'GF Balance Trends By Program'!D2468:J2468</xm:f>
              <xm:sqref>K2468</xm:sqref>
            </x14:sparkline>
            <x14:sparkline>
              <xm:f>'GF Balance Trends By Program'!D2469:J2469</xm:f>
              <xm:sqref>K2469</xm:sqref>
            </x14:sparkline>
            <x14:sparkline>
              <xm:f>'GF Balance Trends By Program'!D2470:J2470</xm:f>
              <xm:sqref>K2470</xm:sqref>
            </x14:sparkline>
            <x14:sparkline>
              <xm:f>'GF Balance Trends By Program'!D2471:J2471</xm:f>
              <xm:sqref>K2471</xm:sqref>
            </x14:sparkline>
            <x14:sparkline>
              <xm:f>'GF Balance Trends By Program'!D2472:J2472</xm:f>
              <xm:sqref>K2472</xm:sqref>
            </x14:sparkline>
            <x14:sparkline>
              <xm:f>'GF Balance Trends By Program'!D2473:J2473</xm:f>
              <xm:sqref>K2473</xm:sqref>
            </x14:sparkline>
            <x14:sparkline>
              <xm:f>'GF Balance Trends By Program'!D2474:J2474</xm:f>
              <xm:sqref>K2474</xm:sqref>
            </x14:sparkline>
            <x14:sparkline>
              <xm:f>'GF Balance Trends By Program'!D2475:J2475</xm:f>
              <xm:sqref>K2475</xm:sqref>
            </x14:sparkline>
            <x14:sparkline>
              <xm:f>'GF Balance Trends By Program'!D2476:J2476</xm:f>
              <xm:sqref>K2476</xm:sqref>
            </x14:sparkline>
            <x14:sparkline>
              <xm:f>'GF Balance Trends By Program'!D2477:J2477</xm:f>
              <xm:sqref>K2477</xm:sqref>
            </x14:sparkline>
            <x14:sparkline>
              <xm:f>'GF Balance Trends By Program'!D2478:J2478</xm:f>
              <xm:sqref>K2478</xm:sqref>
            </x14:sparkline>
            <x14:sparkline>
              <xm:f>'GF Balance Trends By Program'!D2479:J2479</xm:f>
              <xm:sqref>K2479</xm:sqref>
            </x14:sparkline>
            <x14:sparkline>
              <xm:f>'GF Balance Trends By Program'!D2480:J2480</xm:f>
              <xm:sqref>K2480</xm:sqref>
            </x14:sparkline>
            <x14:sparkline>
              <xm:f>'GF Balance Trends By Program'!D2481:J2481</xm:f>
              <xm:sqref>K2481</xm:sqref>
            </x14:sparkline>
            <x14:sparkline>
              <xm:f>'GF Balance Trends By Program'!D2482:J2482</xm:f>
              <xm:sqref>K2482</xm:sqref>
            </x14:sparkline>
            <x14:sparkline>
              <xm:f>'GF Balance Trends By Program'!D2483:J2483</xm:f>
              <xm:sqref>K2483</xm:sqref>
            </x14:sparkline>
            <x14:sparkline>
              <xm:f>'GF Balance Trends By Program'!D2484:J2484</xm:f>
              <xm:sqref>K2484</xm:sqref>
            </x14:sparkline>
            <x14:sparkline>
              <xm:f>'GF Balance Trends By Program'!D2485:J2485</xm:f>
              <xm:sqref>K2485</xm:sqref>
            </x14:sparkline>
            <x14:sparkline>
              <xm:f>'GF Balance Trends By Program'!D2486:J2486</xm:f>
              <xm:sqref>K2486</xm:sqref>
            </x14:sparkline>
            <x14:sparkline>
              <xm:f>'GF Balance Trends By Program'!D2487:J2487</xm:f>
              <xm:sqref>K2487</xm:sqref>
            </x14:sparkline>
            <x14:sparkline>
              <xm:f>'GF Balance Trends By Program'!D2488:J2488</xm:f>
              <xm:sqref>K2488</xm:sqref>
            </x14:sparkline>
            <x14:sparkline>
              <xm:f>'GF Balance Trends By Program'!D2489:J2489</xm:f>
              <xm:sqref>K2489</xm:sqref>
            </x14:sparkline>
            <x14:sparkline>
              <xm:f>'GF Balance Trends By Program'!D2490:J2490</xm:f>
              <xm:sqref>K2490</xm:sqref>
            </x14:sparkline>
            <x14:sparkline>
              <xm:f>'GF Balance Trends By Program'!D2491:J2491</xm:f>
              <xm:sqref>K2491</xm:sqref>
            </x14:sparkline>
            <x14:sparkline>
              <xm:f>'GF Balance Trends By Program'!D2492:J2492</xm:f>
              <xm:sqref>K2492</xm:sqref>
            </x14:sparkline>
            <x14:sparkline>
              <xm:f>'GF Balance Trends By Program'!D2493:J2493</xm:f>
              <xm:sqref>K2493</xm:sqref>
            </x14:sparkline>
            <x14:sparkline>
              <xm:f>'GF Balance Trends By Program'!D2494:J2494</xm:f>
              <xm:sqref>K2494</xm:sqref>
            </x14:sparkline>
            <x14:sparkline>
              <xm:f>'GF Balance Trends By Program'!D2495:J2495</xm:f>
              <xm:sqref>K2495</xm:sqref>
            </x14:sparkline>
            <x14:sparkline>
              <xm:f>'GF Balance Trends By Program'!D2496:J2496</xm:f>
              <xm:sqref>K2496</xm:sqref>
            </x14:sparkline>
            <x14:sparkline>
              <xm:f>'GF Balance Trends By Program'!D2497:J2497</xm:f>
              <xm:sqref>K2497</xm:sqref>
            </x14:sparkline>
            <x14:sparkline>
              <xm:f>'GF Balance Trends By Program'!D2498:J2498</xm:f>
              <xm:sqref>K2498</xm:sqref>
            </x14:sparkline>
            <x14:sparkline>
              <xm:f>'GF Balance Trends By Program'!D2499:J2499</xm:f>
              <xm:sqref>K2499</xm:sqref>
            </x14:sparkline>
            <x14:sparkline>
              <xm:f>'GF Balance Trends By Program'!D2500:J2500</xm:f>
              <xm:sqref>K2500</xm:sqref>
            </x14:sparkline>
            <x14:sparkline>
              <xm:f>'GF Balance Trends By Program'!D2501:J2501</xm:f>
              <xm:sqref>K2501</xm:sqref>
            </x14:sparkline>
            <x14:sparkline>
              <xm:f>'GF Balance Trends By Program'!D2502:J2502</xm:f>
              <xm:sqref>K2502</xm:sqref>
            </x14:sparkline>
            <x14:sparkline>
              <xm:f>'GF Balance Trends By Program'!D2503:J2503</xm:f>
              <xm:sqref>K2503</xm:sqref>
            </x14:sparkline>
            <x14:sparkline>
              <xm:f>'GF Balance Trends By Program'!D2504:J2504</xm:f>
              <xm:sqref>K2504</xm:sqref>
            </x14:sparkline>
            <x14:sparkline>
              <xm:f>'GF Balance Trends By Program'!D2505:J2505</xm:f>
              <xm:sqref>K2505</xm:sqref>
            </x14:sparkline>
            <x14:sparkline>
              <xm:f>'GF Balance Trends By Program'!D2506:J2506</xm:f>
              <xm:sqref>K2506</xm:sqref>
            </x14:sparkline>
            <x14:sparkline>
              <xm:f>'GF Balance Trends By Program'!D2507:J2507</xm:f>
              <xm:sqref>K2507</xm:sqref>
            </x14:sparkline>
            <x14:sparkline>
              <xm:f>'GF Balance Trends By Program'!D2508:J2508</xm:f>
              <xm:sqref>K2508</xm:sqref>
            </x14:sparkline>
            <x14:sparkline>
              <xm:f>'GF Balance Trends By Program'!D2509:J2509</xm:f>
              <xm:sqref>K2509</xm:sqref>
            </x14:sparkline>
            <x14:sparkline>
              <xm:f>'GF Balance Trends By Program'!D2510:J2510</xm:f>
              <xm:sqref>K2510</xm:sqref>
            </x14:sparkline>
            <x14:sparkline>
              <xm:f>'GF Balance Trends By Program'!D2511:J2511</xm:f>
              <xm:sqref>K2511</xm:sqref>
            </x14:sparkline>
            <x14:sparkline>
              <xm:f>'GF Balance Trends By Program'!D2512:J2512</xm:f>
              <xm:sqref>K2512</xm:sqref>
            </x14:sparkline>
            <x14:sparkline>
              <xm:f>'GF Balance Trends By Program'!D2513:J2513</xm:f>
              <xm:sqref>K2513</xm:sqref>
            </x14:sparkline>
            <x14:sparkline>
              <xm:f>'GF Balance Trends By Program'!D2514:J2514</xm:f>
              <xm:sqref>K2514</xm:sqref>
            </x14:sparkline>
            <x14:sparkline>
              <xm:f>'GF Balance Trends By Program'!D2515:J2515</xm:f>
              <xm:sqref>K2515</xm:sqref>
            </x14:sparkline>
            <x14:sparkline>
              <xm:f>'GF Balance Trends By Program'!D2516:J2516</xm:f>
              <xm:sqref>K2516</xm:sqref>
            </x14:sparkline>
            <x14:sparkline>
              <xm:f>'GF Balance Trends By Program'!D2517:J2517</xm:f>
              <xm:sqref>K2517</xm:sqref>
            </x14:sparkline>
            <x14:sparkline>
              <xm:f>'GF Balance Trends By Program'!D2518:J2518</xm:f>
              <xm:sqref>K2518</xm:sqref>
            </x14:sparkline>
            <x14:sparkline>
              <xm:f>'GF Balance Trends By Program'!D2519:J2519</xm:f>
              <xm:sqref>K2519</xm:sqref>
            </x14:sparkline>
            <x14:sparkline>
              <xm:f>'GF Balance Trends By Program'!D2520:J2520</xm:f>
              <xm:sqref>K2520</xm:sqref>
            </x14:sparkline>
            <x14:sparkline>
              <xm:f>'GF Balance Trends By Program'!D2521:J2521</xm:f>
              <xm:sqref>K2521</xm:sqref>
            </x14:sparkline>
            <x14:sparkline>
              <xm:f>'GF Balance Trends By Program'!D2522:J2522</xm:f>
              <xm:sqref>K2522</xm:sqref>
            </x14:sparkline>
            <x14:sparkline>
              <xm:f>'GF Balance Trends By Program'!D2523:J2523</xm:f>
              <xm:sqref>K2523</xm:sqref>
            </x14:sparkline>
            <x14:sparkline>
              <xm:f>'GF Balance Trends By Program'!D2524:J2524</xm:f>
              <xm:sqref>K2524</xm:sqref>
            </x14:sparkline>
            <x14:sparkline>
              <xm:f>'GF Balance Trends By Program'!D2525:J2525</xm:f>
              <xm:sqref>K2525</xm:sqref>
            </x14:sparkline>
            <x14:sparkline>
              <xm:f>'GF Balance Trends By Program'!D2526:J2526</xm:f>
              <xm:sqref>K2526</xm:sqref>
            </x14:sparkline>
            <x14:sparkline>
              <xm:f>'GF Balance Trends By Program'!D2527:J2527</xm:f>
              <xm:sqref>K2527</xm:sqref>
            </x14:sparkline>
            <x14:sparkline>
              <xm:f>'GF Balance Trends By Program'!D2528:J2528</xm:f>
              <xm:sqref>K2528</xm:sqref>
            </x14:sparkline>
            <x14:sparkline>
              <xm:f>'GF Balance Trends By Program'!D2529:J2529</xm:f>
              <xm:sqref>K2529</xm:sqref>
            </x14:sparkline>
            <x14:sparkline>
              <xm:f>'GF Balance Trends By Program'!D2530:J2530</xm:f>
              <xm:sqref>K2530</xm:sqref>
            </x14:sparkline>
            <x14:sparkline>
              <xm:f>'GF Balance Trends By Program'!D2531:J2531</xm:f>
              <xm:sqref>K2531</xm:sqref>
            </x14:sparkline>
            <x14:sparkline>
              <xm:f>'GF Balance Trends By Program'!D2532:J2532</xm:f>
              <xm:sqref>K2532</xm:sqref>
            </x14:sparkline>
            <x14:sparkline>
              <xm:f>'GF Balance Trends By Program'!D2533:J2533</xm:f>
              <xm:sqref>K2533</xm:sqref>
            </x14:sparkline>
            <x14:sparkline>
              <xm:f>'GF Balance Trends By Program'!D2534:J2534</xm:f>
              <xm:sqref>K2534</xm:sqref>
            </x14:sparkline>
            <x14:sparkline>
              <xm:f>'GF Balance Trends By Program'!D2535:J2535</xm:f>
              <xm:sqref>K2535</xm:sqref>
            </x14:sparkline>
            <x14:sparkline>
              <xm:f>'GF Balance Trends By Program'!D2536:J2536</xm:f>
              <xm:sqref>K2536</xm:sqref>
            </x14:sparkline>
            <x14:sparkline>
              <xm:f>'GF Balance Trends By Program'!D2537:J2537</xm:f>
              <xm:sqref>K2537</xm:sqref>
            </x14:sparkline>
            <x14:sparkline>
              <xm:f>'GF Balance Trends By Program'!D2538:J2538</xm:f>
              <xm:sqref>K2538</xm:sqref>
            </x14:sparkline>
            <x14:sparkline>
              <xm:f>'GF Balance Trends By Program'!D2539:J2539</xm:f>
              <xm:sqref>K2539</xm:sqref>
            </x14:sparkline>
            <x14:sparkline>
              <xm:f>'GF Balance Trends By Program'!D2540:J2540</xm:f>
              <xm:sqref>K2540</xm:sqref>
            </x14:sparkline>
            <x14:sparkline>
              <xm:f>'GF Balance Trends By Program'!D2541:J2541</xm:f>
              <xm:sqref>K2541</xm:sqref>
            </x14:sparkline>
            <x14:sparkline>
              <xm:f>'GF Balance Trends By Program'!D2542:J2542</xm:f>
              <xm:sqref>K2542</xm:sqref>
            </x14:sparkline>
            <x14:sparkline>
              <xm:f>'GF Balance Trends By Program'!D2543:J2543</xm:f>
              <xm:sqref>K2543</xm:sqref>
            </x14:sparkline>
            <x14:sparkline>
              <xm:f>'GF Balance Trends By Program'!D2544:J2544</xm:f>
              <xm:sqref>K2544</xm:sqref>
            </x14:sparkline>
            <x14:sparkline>
              <xm:f>'GF Balance Trends By Program'!D2545:J2545</xm:f>
              <xm:sqref>K2545</xm:sqref>
            </x14:sparkline>
            <x14:sparkline>
              <xm:f>'GF Balance Trends By Program'!D2546:J2546</xm:f>
              <xm:sqref>K2546</xm:sqref>
            </x14:sparkline>
            <x14:sparkline>
              <xm:f>'GF Balance Trends By Program'!D2547:J2547</xm:f>
              <xm:sqref>K2547</xm:sqref>
            </x14:sparkline>
            <x14:sparkline>
              <xm:f>'GF Balance Trends By Program'!D2548:J2548</xm:f>
              <xm:sqref>K2548</xm:sqref>
            </x14:sparkline>
            <x14:sparkline>
              <xm:f>'GF Balance Trends By Program'!D2549:J2549</xm:f>
              <xm:sqref>K2549</xm:sqref>
            </x14:sparkline>
            <x14:sparkline>
              <xm:f>'GF Balance Trends By Program'!D2550:J2550</xm:f>
              <xm:sqref>K2550</xm:sqref>
            </x14:sparkline>
            <x14:sparkline>
              <xm:f>'GF Balance Trends By Program'!D2551:J2551</xm:f>
              <xm:sqref>K2551</xm:sqref>
            </x14:sparkline>
            <x14:sparkline>
              <xm:f>'GF Balance Trends By Program'!D2552:J2552</xm:f>
              <xm:sqref>K2552</xm:sqref>
            </x14:sparkline>
            <x14:sparkline>
              <xm:f>'GF Balance Trends By Program'!D2553:J2553</xm:f>
              <xm:sqref>K2553</xm:sqref>
            </x14:sparkline>
            <x14:sparkline>
              <xm:f>'GF Balance Trends By Program'!D2554:J2554</xm:f>
              <xm:sqref>K2554</xm:sqref>
            </x14:sparkline>
            <x14:sparkline>
              <xm:f>'GF Balance Trends By Program'!D2555:J2555</xm:f>
              <xm:sqref>K2555</xm:sqref>
            </x14:sparkline>
            <x14:sparkline>
              <xm:f>'GF Balance Trends By Program'!D2556:J2556</xm:f>
              <xm:sqref>K2556</xm:sqref>
            </x14:sparkline>
            <x14:sparkline>
              <xm:f>'GF Balance Trends By Program'!D2557:J2557</xm:f>
              <xm:sqref>K2557</xm:sqref>
            </x14:sparkline>
            <x14:sparkline>
              <xm:f>'GF Balance Trends By Program'!D2558:J2558</xm:f>
              <xm:sqref>K2558</xm:sqref>
            </x14:sparkline>
            <x14:sparkline>
              <xm:f>'GF Balance Trends By Program'!D2559:J2559</xm:f>
              <xm:sqref>K2559</xm:sqref>
            </x14:sparkline>
            <x14:sparkline>
              <xm:f>'GF Balance Trends By Program'!D2560:J2560</xm:f>
              <xm:sqref>K2560</xm:sqref>
            </x14:sparkline>
            <x14:sparkline>
              <xm:f>'GF Balance Trends By Program'!D2561:J2561</xm:f>
              <xm:sqref>K2561</xm:sqref>
            </x14:sparkline>
            <x14:sparkline>
              <xm:f>'GF Balance Trends By Program'!D2562:J2562</xm:f>
              <xm:sqref>K2562</xm:sqref>
            </x14:sparkline>
            <x14:sparkline>
              <xm:f>'GF Balance Trends By Program'!D2563:J2563</xm:f>
              <xm:sqref>K2563</xm:sqref>
            </x14:sparkline>
            <x14:sparkline>
              <xm:f>'GF Balance Trends By Program'!D2564:J2564</xm:f>
              <xm:sqref>K2564</xm:sqref>
            </x14:sparkline>
            <x14:sparkline>
              <xm:f>'GF Balance Trends By Program'!D2565:J2565</xm:f>
              <xm:sqref>K2565</xm:sqref>
            </x14:sparkline>
            <x14:sparkline>
              <xm:f>'GF Balance Trends By Program'!D2566:J2566</xm:f>
              <xm:sqref>K2566</xm:sqref>
            </x14:sparkline>
            <x14:sparkline>
              <xm:f>'GF Balance Trends By Program'!D2567:J2567</xm:f>
              <xm:sqref>K2567</xm:sqref>
            </x14:sparkline>
            <x14:sparkline>
              <xm:f>'GF Balance Trends By Program'!D2568:J2568</xm:f>
              <xm:sqref>K2568</xm:sqref>
            </x14:sparkline>
            <x14:sparkline>
              <xm:f>'GF Balance Trends By Program'!D2569:J2569</xm:f>
              <xm:sqref>K2569</xm:sqref>
            </x14:sparkline>
            <x14:sparkline>
              <xm:f>'GF Balance Trends By Program'!D2570:J2570</xm:f>
              <xm:sqref>K2570</xm:sqref>
            </x14:sparkline>
            <x14:sparkline>
              <xm:f>'GF Balance Trends By Program'!D2571:J2571</xm:f>
              <xm:sqref>K2571</xm:sqref>
            </x14:sparkline>
            <x14:sparkline>
              <xm:f>'GF Balance Trends By Program'!D2572:J2572</xm:f>
              <xm:sqref>K2572</xm:sqref>
            </x14:sparkline>
            <x14:sparkline>
              <xm:f>'GF Balance Trends By Program'!D2573:J2573</xm:f>
              <xm:sqref>K2573</xm:sqref>
            </x14:sparkline>
            <x14:sparkline>
              <xm:f>'GF Balance Trends By Program'!D2574:J2574</xm:f>
              <xm:sqref>K2574</xm:sqref>
            </x14:sparkline>
            <x14:sparkline>
              <xm:f>'GF Balance Trends By Program'!D2575:J2575</xm:f>
              <xm:sqref>K2575</xm:sqref>
            </x14:sparkline>
            <x14:sparkline>
              <xm:f>'GF Balance Trends By Program'!D2576:J2576</xm:f>
              <xm:sqref>K2576</xm:sqref>
            </x14:sparkline>
            <x14:sparkline>
              <xm:f>'GF Balance Trends By Program'!D2577:J2577</xm:f>
              <xm:sqref>K2577</xm:sqref>
            </x14:sparkline>
            <x14:sparkline>
              <xm:f>'GF Balance Trends By Program'!D2578:J2578</xm:f>
              <xm:sqref>K2578</xm:sqref>
            </x14:sparkline>
            <x14:sparkline>
              <xm:f>'GF Balance Trends By Program'!D2579:J2579</xm:f>
              <xm:sqref>K2579</xm:sqref>
            </x14:sparkline>
            <x14:sparkline>
              <xm:f>'GF Balance Trends By Program'!D2580:J2580</xm:f>
              <xm:sqref>K2580</xm:sqref>
            </x14:sparkline>
            <x14:sparkline>
              <xm:f>'GF Balance Trends By Program'!D2581:J2581</xm:f>
              <xm:sqref>K2581</xm:sqref>
            </x14:sparkline>
            <x14:sparkline>
              <xm:f>'GF Balance Trends By Program'!D2582:J2582</xm:f>
              <xm:sqref>K2582</xm:sqref>
            </x14:sparkline>
            <x14:sparkline>
              <xm:f>'GF Balance Trends By Program'!D2583:J2583</xm:f>
              <xm:sqref>K2583</xm:sqref>
            </x14:sparkline>
            <x14:sparkline>
              <xm:f>'GF Balance Trends By Program'!D2584:J2584</xm:f>
              <xm:sqref>K2584</xm:sqref>
            </x14:sparkline>
            <x14:sparkline>
              <xm:f>'GF Balance Trends By Program'!D2585:J2585</xm:f>
              <xm:sqref>K2585</xm:sqref>
            </x14:sparkline>
            <x14:sparkline>
              <xm:f>'GF Balance Trends By Program'!D2586:J2586</xm:f>
              <xm:sqref>K2586</xm:sqref>
            </x14:sparkline>
            <x14:sparkline>
              <xm:f>'GF Balance Trends By Program'!D2587:J2587</xm:f>
              <xm:sqref>K2587</xm:sqref>
            </x14:sparkline>
            <x14:sparkline>
              <xm:f>'GF Balance Trends By Program'!D2588:J2588</xm:f>
              <xm:sqref>K2588</xm:sqref>
            </x14:sparkline>
            <x14:sparkline>
              <xm:f>'GF Balance Trends By Program'!D2589:J2589</xm:f>
              <xm:sqref>K2589</xm:sqref>
            </x14:sparkline>
            <x14:sparkline>
              <xm:f>'GF Balance Trends By Program'!D2590:J2590</xm:f>
              <xm:sqref>K2590</xm:sqref>
            </x14:sparkline>
            <x14:sparkline>
              <xm:f>'GF Balance Trends By Program'!D2591:J2591</xm:f>
              <xm:sqref>K2591</xm:sqref>
            </x14:sparkline>
            <x14:sparkline>
              <xm:f>'GF Balance Trends By Program'!D2592:J2592</xm:f>
              <xm:sqref>K2592</xm:sqref>
            </x14:sparkline>
            <x14:sparkline>
              <xm:f>'GF Balance Trends By Program'!D2593:J2593</xm:f>
              <xm:sqref>K2593</xm:sqref>
            </x14:sparkline>
            <x14:sparkline>
              <xm:f>'GF Balance Trends By Program'!D2594:J2594</xm:f>
              <xm:sqref>K2594</xm:sqref>
            </x14:sparkline>
            <x14:sparkline>
              <xm:f>'GF Balance Trends By Program'!D2595:J2595</xm:f>
              <xm:sqref>K2595</xm:sqref>
            </x14:sparkline>
            <x14:sparkline>
              <xm:f>'GF Balance Trends By Program'!D2596:J2596</xm:f>
              <xm:sqref>K2596</xm:sqref>
            </x14:sparkline>
            <x14:sparkline>
              <xm:f>'GF Balance Trends By Program'!D2597:J2597</xm:f>
              <xm:sqref>K2597</xm:sqref>
            </x14:sparkline>
            <x14:sparkline>
              <xm:f>'GF Balance Trends By Program'!D2598:J2598</xm:f>
              <xm:sqref>K2598</xm:sqref>
            </x14:sparkline>
            <x14:sparkline>
              <xm:f>'GF Balance Trends By Program'!D2599:J2599</xm:f>
              <xm:sqref>K2599</xm:sqref>
            </x14:sparkline>
            <x14:sparkline>
              <xm:f>'GF Balance Trends By Program'!D2600:J2600</xm:f>
              <xm:sqref>K2600</xm:sqref>
            </x14:sparkline>
            <x14:sparkline>
              <xm:f>'GF Balance Trends By Program'!D2601:J2601</xm:f>
              <xm:sqref>K2601</xm:sqref>
            </x14:sparkline>
            <x14:sparkline>
              <xm:f>'GF Balance Trends By Program'!D2602:J2602</xm:f>
              <xm:sqref>K2602</xm:sqref>
            </x14:sparkline>
            <x14:sparkline>
              <xm:f>'GF Balance Trends By Program'!D2603:J2603</xm:f>
              <xm:sqref>K2603</xm:sqref>
            </x14:sparkline>
            <x14:sparkline>
              <xm:f>'GF Balance Trends By Program'!D2604:J2604</xm:f>
              <xm:sqref>K2604</xm:sqref>
            </x14:sparkline>
            <x14:sparkline>
              <xm:f>'GF Balance Trends By Program'!D2605:J2605</xm:f>
              <xm:sqref>K2605</xm:sqref>
            </x14:sparkline>
            <x14:sparkline>
              <xm:f>'GF Balance Trends By Program'!D2606:J2606</xm:f>
              <xm:sqref>K2606</xm:sqref>
            </x14:sparkline>
            <x14:sparkline>
              <xm:f>'GF Balance Trends By Program'!D2607:J2607</xm:f>
              <xm:sqref>K2607</xm:sqref>
            </x14:sparkline>
            <x14:sparkline>
              <xm:f>'GF Balance Trends By Program'!D2608:J2608</xm:f>
              <xm:sqref>K2608</xm:sqref>
            </x14:sparkline>
            <x14:sparkline>
              <xm:f>'GF Balance Trends By Program'!D2609:J2609</xm:f>
              <xm:sqref>K2609</xm:sqref>
            </x14:sparkline>
            <x14:sparkline>
              <xm:f>'GF Balance Trends By Program'!D2610:J2610</xm:f>
              <xm:sqref>K2610</xm:sqref>
            </x14:sparkline>
            <x14:sparkline>
              <xm:f>'GF Balance Trends By Program'!D2611:J2611</xm:f>
              <xm:sqref>K2611</xm:sqref>
            </x14:sparkline>
            <x14:sparkline>
              <xm:f>'GF Balance Trends By Program'!D2612:J2612</xm:f>
              <xm:sqref>K2612</xm:sqref>
            </x14:sparkline>
            <x14:sparkline>
              <xm:f>'GF Balance Trends By Program'!D2613:J2613</xm:f>
              <xm:sqref>K2613</xm:sqref>
            </x14:sparkline>
            <x14:sparkline>
              <xm:f>'GF Balance Trends By Program'!D2614:J2614</xm:f>
              <xm:sqref>K2614</xm:sqref>
            </x14:sparkline>
            <x14:sparkline>
              <xm:f>'GF Balance Trends By Program'!D2615:J2615</xm:f>
              <xm:sqref>K2615</xm:sqref>
            </x14:sparkline>
            <x14:sparkline>
              <xm:f>'GF Balance Trends By Program'!D2616:J2616</xm:f>
              <xm:sqref>K2616</xm:sqref>
            </x14:sparkline>
            <x14:sparkline>
              <xm:f>'GF Balance Trends By Program'!D2617:J2617</xm:f>
              <xm:sqref>K2617</xm:sqref>
            </x14:sparkline>
            <x14:sparkline>
              <xm:f>'GF Balance Trends By Program'!D2618:J2618</xm:f>
              <xm:sqref>K2618</xm:sqref>
            </x14:sparkline>
            <x14:sparkline>
              <xm:f>'GF Balance Trends By Program'!D2619:J2619</xm:f>
              <xm:sqref>K2619</xm:sqref>
            </x14:sparkline>
            <x14:sparkline>
              <xm:f>'GF Balance Trends By Program'!D2620:J2620</xm:f>
              <xm:sqref>K2620</xm:sqref>
            </x14:sparkline>
            <x14:sparkline>
              <xm:f>'GF Balance Trends By Program'!D2621:J2621</xm:f>
              <xm:sqref>K2621</xm:sqref>
            </x14:sparkline>
            <x14:sparkline>
              <xm:f>'GF Balance Trends By Program'!D2622:J2622</xm:f>
              <xm:sqref>K2622</xm:sqref>
            </x14:sparkline>
            <x14:sparkline>
              <xm:f>'GF Balance Trends By Program'!D2623:J2623</xm:f>
              <xm:sqref>K2623</xm:sqref>
            </x14:sparkline>
            <x14:sparkline>
              <xm:f>'GF Balance Trends By Program'!D2624:J2624</xm:f>
              <xm:sqref>K2624</xm:sqref>
            </x14:sparkline>
            <x14:sparkline>
              <xm:f>'GF Balance Trends By Program'!D2625:J2625</xm:f>
              <xm:sqref>K2625</xm:sqref>
            </x14:sparkline>
            <x14:sparkline>
              <xm:f>'GF Balance Trends By Program'!D2626:J2626</xm:f>
              <xm:sqref>K2626</xm:sqref>
            </x14:sparkline>
            <x14:sparkline>
              <xm:f>'GF Balance Trends By Program'!D2627:J2627</xm:f>
              <xm:sqref>K2627</xm:sqref>
            </x14:sparkline>
            <x14:sparkline>
              <xm:f>'GF Balance Trends By Program'!D2628:J2628</xm:f>
              <xm:sqref>K2628</xm:sqref>
            </x14:sparkline>
            <x14:sparkline>
              <xm:f>'GF Balance Trends By Program'!D2629:J2629</xm:f>
              <xm:sqref>K2629</xm:sqref>
            </x14:sparkline>
            <x14:sparkline>
              <xm:f>'GF Balance Trends By Program'!D2630:J2630</xm:f>
              <xm:sqref>K2630</xm:sqref>
            </x14:sparkline>
            <x14:sparkline>
              <xm:f>'GF Balance Trends By Program'!D2631:J2631</xm:f>
              <xm:sqref>K2631</xm:sqref>
            </x14:sparkline>
            <x14:sparkline>
              <xm:f>'GF Balance Trends By Program'!D2632:J2632</xm:f>
              <xm:sqref>K2632</xm:sqref>
            </x14:sparkline>
            <x14:sparkline>
              <xm:f>'GF Balance Trends By Program'!D2633:J2633</xm:f>
              <xm:sqref>K2633</xm:sqref>
            </x14:sparkline>
            <x14:sparkline>
              <xm:f>'GF Balance Trends By Program'!D2634:J2634</xm:f>
              <xm:sqref>K2634</xm:sqref>
            </x14:sparkline>
            <x14:sparkline>
              <xm:f>'GF Balance Trends By Program'!D2635:J2635</xm:f>
              <xm:sqref>K2635</xm:sqref>
            </x14:sparkline>
            <x14:sparkline>
              <xm:f>'GF Balance Trends By Program'!D2636:J2636</xm:f>
              <xm:sqref>K2636</xm:sqref>
            </x14:sparkline>
            <x14:sparkline>
              <xm:f>'GF Balance Trends By Program'!D2637:J2637</xm:f>
              <xm:sqref>K2637</xm:sqref>
            </x14:sparkline>
            <x14:sparkline>
              <xm:f>'GF Balance Trends By Program'!D2638:J2638</xm:f>
              <xm:sqref>K2638</xm:sqref>
            </x14:sparkline>
            <x14:sparkline>
              <xm:f>'GF Balance Trends By Program'!D2639:J2639</xm:f>
              <xm:sqref>K2639</xm:sqref>
            </x14:sparkline>
            <x14:sparkline>
              <xm:f>'GF Balance Trends By Program'!D2640:J2640</xm:f>
              <xm:sqref>K2640</xm:sqref>
            </x14:sparkline>
            <x14:sparkline>
              <xm:f>'GF Balance Trends By Program'!D2641:J2641</xm:f>
              <xm:sqref>K2641</xm:sqref>
            </x14:sparkline>
            <x14:sparkline>
              <xm:f>'GF Balance Trends By Program'!D2642:J2642</xm:f>
              <xm:sqref>K2642</xm:sqref>
            </x14:sparkline>
            <x14:sparkline>
              <xm:f>'GF Balance Trends By Program'!D2643:J2643</xm:f>
              <xm:sqref>K2643</xm:sqref>
            </x14:sparkline>
            <x14:sparkline>
              <xm:f>'GF Balance Trends By Program'!D2644:J2644</xm:f>
              <xm:sqref>K2644</xm:sqref>
            </x14:sparkline>
            <x14:sparkline>
              <xm:f>'GF Balance Trends By Program'!D2645:J2645</xm:f>
              <xm:sqref>K2645</xm:sqref>
            </x14:sparkline>
            <x14:sparkline>
              <xm:f>'GF Balance Trends By Program'!D2646:J2646</xm:f>
              <xm:sqref>K2646</xm:sqref>
            </x14:sparkline>
            <x14:sparkline>
              <xm:f>'GF Balance Trends By Program'!D2647:J2647</xm:f>
              <xm:sqref>K2647</xm:sqref>
            </x14:sparkline>
            <x14:sparkline>
              <xm:f>'GF Balance Trends By Program'!D2648:J2648</xm:f>
              <xm:sqref>K2648</xm:sqref>
            </x14:sparkline>
            <x14:sparkline>
              <xm:f>'GF Balance Trends By Program'!D2649:J2649</xm:f>
              <xm:sqref>K2649</xm:sqref>
            </x14:sparkline>
            <x14:sparkline>
              <xm:f>'GF Balance Trends By Program'!D2650:J2650</xm:f>
              <xm:sqref>K2650</xm:sqref>
            </x14:sparkline>
          </x14:sparklines>
        </x14:sparklineGroup>
      </x14:sparklineGroups>
    </ext>
    <ext xmlns:x14="http://schemas.microsoft.com/office/spreadsheetml/2009/9/main" uri="{A8765BA9-456A-4dab-B4F3-ACF838C121DE}">
      <x14:slicerList>
        <x14:slicer r:id="rId4"/>
      </x14:slicerList>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0B36F9-EF87-4832-8A73-BAD10A3F6940}">
  <dimension ref="A1:T2041"/>
  <sheetViews>
    <sheetView workbookViewId="0">
      <pane ySplit="1" topLeftCell="A2" activePane="bottomLeft" state="frozen"/>
      <selection pane="bottomLeft" sqref="A1:T2041"/>
    </sheetView>
  </sheetViews>
  <sheetFormatPr defaultRowHeight="15" x14ac:dyDescent="0.25"/>
  <cols>
    <col min="1" max="1" width="31.42578125" bestFit="1" customWidth="1"/>
    <col min="2" max="2" width="16.42578125" bestFit="1" customWidth="1"/>
    <col min="3" max="3" width="18.85546875" bestFit="1" customWidth="1"/>
    <col min="4" max="4" width="12.28515625" bestFit="1" customWidth="1"/>
    <col min="5" max="5" width="80.7109375" bestFit="1" customWidth="1"/>
    <col min="6" max="6" width="12.85546875" bestFit="1" customWidth="1"/>
    <col min="7" max="7" width="80.7109375" bestFit="1" customWidth="1"/>
    <col min="8" max="8" width="13.85546875" bestFit="1" customWidth="1"/>
    <col min="9" max="9" width="69.5703125" bestFit="1" customWidth="1"/>
    <col min="10" max="10" width="73.5703125" bestFit="1" customWidth="1"/>
    <col min="11" max="11" width="14" bestFit="1" customWidth="1"/>
    <col min="12" max="12" width="17.42578125" bestFit="1" customWidth="1"/>
    <col min="13" max="13" width="18.85546875" bestFit="1" customWidth="1"/>
    <col min="14" max="21" width="13.85546875" bestFit="1" customWidth="1"/>
  </cols>
  <sheetData>
    <row r="1" spans="1:20" x14ac:dyDescent="0.25">
      <c r="A1" s="8" t="s">
        <v>21</v>
      </c>
      <c r="B1" s="8" t="s">
        <v>22</v>
      </c>
      <c r="C1" s="8" t="s">
        <v>23</v>
      </c>
      <c r="D1" s="8" t="s">
        <v>24</v>
      </c>
      <c r="E1" s="8" t="s">
        <v>25</v>
      </c>
      <c r="F1" s="8" t="s">
        <v>26</v>
      </c>
      <c r="G1" s="8" t="s">
        <v>27</v>
      </c>
      <c r="H1" s="8" t="s">
        <v>28</v>
      </c>
      <c r="I1" s="8" t="s">
        <v>29</v>
      </c>
      <c r="J1" s="8" t="s">
        <v>30</v>
      </c>
      <c r="K1" s="8" t="s">
        <v>31</v>
      </c>
      <c r="L1" s="8" t="s">
        <v>32</v>
      </c>
      <c r="M1" s="8" t="s">
        <v>33</v>
      </c>
      <c r="N1" s="8" t="s">
        <v>34</v>
      </c>
      <c r="O1" s="8" t="s">
        <v>35</v>
      </c>
      <c r="P1" s="8" t="s">
        <v>36</v>
      </c>
      <c r="Q1" s="8" t="s">
        <v>37</v>
      </c>
      <c r="R1" s="8" t="s">
        <v>38</v>
      </c>
      <c r="S1" s="8" t="s">
        <v>2506</v>
      </c>
      <c r="T1" s="8" t="s">
        <v>2662</v>
      </c>
    </row>
    <row r="2" spans="1:20" x14ac:dyDescent="0.25">
      <c r="A2" t="s">
        <v>39</v>
      </c>
      <c r="B2">
        <v>1</v>
      </c>
      <c r="C2">
        <v>101</v>
      </c>
      <c r="D2" t="s">
        <v>40</v>
      </c>
      <c r="E2" t="s">
        <v>41</v>
      </c>
      <c r="F2" t="s">
        <v>42</v>
      </c>
      <c r="G2" t="s">
        <v>43</v>
      </c>
      <c r="H2">
        <v>782</v>
      </c>
      <c r="I2" t="s">
        <v>44</v>
      </c>
      <c r="J2" t="s">
        <v>45</v>
      </c>
      <c r="K2" t="s">
        <v>46</v>
      </c>
      <c r="L2">
        <v>10</v>
      </c>
      <c r="M2" t="s">
        <v>47</v>
      </c>
      <c r="N2" s="9">
        <v>33928269</v>
      </c>
      <c r="O2" s="9">
        <v>38920443.159999996</v>
      </c>
      <c r="P2" s="9">
        <v>40667470.859999999</v>
      </c>
      <c r="Q2" s="9">
        <v>48144867.579999998</v>
      </c>
      <c r="R2" s="9">
        <v>54725543.280000001</v>
      </c>
      <c r="S2" s="7">
        <v>61780935.399999999</v>
      </c>
      <c r="T2" s="7">
        <v>67036282.829999998</v>
      </c>
    </row>
    <row r="3" spans="1:20" x14ac:dyDescent="0.25">
      <c r="A3" t="s">
        <v>39</v>
      </c>
      <c r="B3">
        <v>1</v>
      </c>
      <c r="C3">
        <v>101</v>
      </c>
      <c r="D3" t="s">
        <v>40</v>
      </c>
      <c r="E3" t="s">
        <v>41</v>
      </c>
      <c r="F3" t="s">
        <v>42</v>
      </c>
      <c r="G3" t="s">
        <v>43</v>
      </c>
      <c r="H3">
        <v>782</v>
      </c>
      <c r="I3" t="s">
        <v>44</v>
      </c>
      <c r="J3" t="s">
        <v>45</v>
      </c>
      <c r="K3" t="s">
        <v>46</v>
      </c>
      <c r="L3">
        <v>20</v>
      </c>
      <c r="M3" t="s">
        <v>48</v>
      </c>
      <c r="N3" s="9">
        <v>28010636.84</v>
      </c>
      <c r="O3" s="9">
        <v>31986904.300000001</v>
      </c>
      <c r="P3" s="9">
        <v>27466475.280000001</v>
      </c>
      <c r="Q3" s="9">
        <v>31074395.530000001</v>
      </c>
      <c r="R3" s="9">
        <v>31348941.629999999</v>
      </c>
      <c r="S3" s="7">
        <v>35624230.57</v>
      </c>
      <c r="T3" s="7">
        <v>38201220.109999999</v>
      </c>
    </row>
    <row r="4" spans="1:20" x14ac:dyDescent="0.25">
      <c r="A4" t="s">
        <v>39</v>
      </c>
      <c r="B4">
        <v>1</v>
      </c>
      <c r="C4">
        <v>101</v>
      </c>
      <c r="D4" t="s">
        <v>40</v>
      </c>
      <c r="E4" t="s">
        <v>41</v>
      </c>
      <c r="F4" t="s">
        <v>42</v>
      </c>
      <c r="G4" t="s">
        <v>43</v>
      </c>
      <c r="H4">
        <v>782</v>
      </c>
      <c r="I4" t="s">
        <v>44</v>
      </c>
      <c r="J4" t="s">
        <v>45</v>
      </c>
      <c r="K4" t="s">
        <v>46</v>
      </c>
      <c r="L4">
        <v>30</v>
      </c>
      <c r="M4" t="s">
        <v>49</v>
      </c>
      <c r="N4" s="9">
        <v>5917632.1600000001</v>
      </c>
      <c r="O4" s="9">
        <v>6933538.8600000003</v>
      </c>
      <c r="P4" s="9">
        <v>13200995.58</v>
      </c>
      <c r="Q4" s="9">
        <v>17070472.050000001</v>
      </c>
      <c r="R4" s="9">
        <v>23376601.649999999</v>
      </c>
      <c r="S4" s="7">
        <v>26156704.829999998</v>
      </c>
      <c r="T4" s="7">
        <v>28835062.719999999</v>
      </c>
    </row>
    <row r="5" spans="1:20" x14ac:dyDescent="0.25">
      <c r="A5" t="s">
        <v>39</v>
      </c>
      <c r="B5">
        <v>1</v>
      </c>
      <c r="C5">
        <v>101</v>
      </c>
      <c r="D5" t="s">
        <v>40</v>
      </c>
      <c r="E5" t="s">
        <v>41</v>
      </c>
      <c r="F5" t="s">
        <v>42</v>
      </c>
      <c r="G5" t="s">
        <v>43</v>
      </c>
      <c r="H5">
        <v>782</v>
      </c>
      <c r="I5" t="s">
        <v>44</v>
      </c>
      <c r="J5" t="s">
        <v>45</v>
      </c>
      <c r="K5" t="s">
        <v>46</v>
      </c>
      <c r="L5">
        <v>40</v>
      </c>
      <c r="M5" t="s">
        <v>12</v>
      </c>
      <c r="N5" s="9">
        <v>5917632.1600000001</v>
      </c>
      <c r="O5" s="9">
        <v>6933538.8600000003</v>
      </c>
      <c r="P5" s="9">
        <v>13200995.58</v>
      </c>
      <c r="Q5" s="9">
        <v>17070472.050000001</v>
      </c>
      <c r="R5" s="9">
        <v>23376601.649999999</v>
      </c>
      <c r="S5" s="7">
        <v>26156704.829999998</v>
      </c>
      <c r="T5" s="7">
        <v>28835062.719999999</v>
      </c>
    </row>
    <row r="6" spans="1:20" x14ac:dyDescent="0.25">
      <c r="A6" t="s">
        <v>39</v>
      </c>
      <c r="B6">
        <v>1</v>
      </c>
      <c r="C6">
        <v>101</v>
      </c>
      <c r="D6" t="s">
        <v>40</v>
      </c>
      <c r="E6" t="s">
        <v>41</v>
      </c>
      <c r="F6" t="s">
        <v>42</v>
      </c>
      <c r="G6" t="s">
        <v>43</v>
      </c>
      <c r="H6">
        <v>782</v>
      </c>
      <c r="I6" t="s">
        <v>44</v>
      </c>
      <c r="J6" t="s">
        <v>45</v>
      </c>
      <c r="K6" t="s">
        <v>46</v>
      </c>
      <c r="L6">
        <v>50</v>
      </c>
      <c r="M6" t="s">
        <v>50</v>
      </c>
      <c r="N6" s="9">
        <v>0</v>
      </c>
      <c r="O6" s="9">
        <v>0</v>
      </c>
      <c r="P6" s="9">
        <v>0</v>
      </c>
      <c r="Q6" s="9">
        <v>0</v>
      </c>
      <c r="R6" s="9">
        <v>0</v>
      </c>
      <c r="S6" s="7">
        <v>0</v>
      </c>
      <c r="T6" s="7">
        <v>0</v>
      </c>
    </row>
    <row r="7" spans="1:20" x14ac:dyDescent="0.25">
      <c r="A7" t="s">
        <v>39</v>
      </c>
      <c r="B7">
        <v>1</v>
      </c>
      <c r="C7">
        <v>100</v>
      </c>
      <c r="D7" t="s">
        <v>51</v>
      </c>
      <c r="E7" t="s">
        <v>52</v>
      </c>
      <c r="F7" t="s">
        <v>42</v>
      </c>
      <c r="G7" t="s">
        <v>53</v>
      </c>
      <c r="H7">
        <v>782</v>
      </c>
      <c r="I7" t="s">
        <v>44</v>
      </c>
      <c r="J7" t="s">
        <v>45</v>
      </c>
      <c r="K7" t="s">
        <v>46</v>
      </c>
      <c r="L7">
        <v>10</v>
      </c>
      <c r="M7" t="s">
        <v>47</v>
      </c>
      <c r="N7" s="9">
        <v>26146136</v>
      </c>
      <c r="O7" s="9">
        <v>30448958.239999998</v>
      </c>
      <c r="P7" s="9">
        <v>33838507.18</v>
      </c>
      <c r="Q7" s="9">
        <v>38605685.259999998</v>
      </c>
      <c r="R7" s="9">
        <v>44225598.43</v>
      </c>
      <c r="S7" s="7">
        <v>50063242.890000001</v>
      </c>
      <c r="T7" s="7">
        <v>52955192.649999999</v>
      </c>
    </row>
    <row r="8" spans="1:20" x14ac:dyDescent="0.25">
      <c r="A8" t="s">
        <v>39</v>
      </c>
      <c r="B8">
        <v>1</v>
      </c>
      <c r="C8">
        <v>100</v>
      </c>
      <c r="D8" t="s">
        <v>51</v>
      </c>
      <c r="E8" t="s">
        <v>52</v>
      </c>
      <c r="F8" t="s">
        <v>42</v>
      </c>
      <c r="G8" t="s">
        <v>53</v>
      </c>
      <c r="H8">
        <v>782</v>
      </c>
      <c r="I8" t="s">
        <v>44</v>
      </c>
      <c r="J8" t="s">
        <v>45</v>
      </c>
      <c r="K8" t="s">
        <v>46</v>
      </c>
      <c r="L8">
        <v>20</v>
      </c>
      <c r="M8" t="s">
        <v>48</v>
      </c>
      <c r="N8" s="9">
        <v>15797179.76</v>
      </c>
      <c r="O8" s="9">
        <v>17880837.059999999</v>
      </c>
      <c r="P8" s="9">
        <v>17168220.920000002</v>
      </c>
      <c r="Q8" s="9">
        <v>18446128.699999999</v>
      </c>
      <c r="R8" s="9">
        <v>18884116.539999999</v>
      </c>
      <c r="S8" s="7">
        <v>23784014.239999998</v>
      </c>
      <c r="T8" s="7">
        <v>23206140.309999999</v>
      </c>
    </row>
    <row r="9" spans="1:20" x14ac:dyDescent="0.25">
      <c r="A9" t="s">
        <v>39</v>
      </c>
      <c r="B9">
        <v>1</v>
      </c>
      <c r="C9">
        <v>100</v>
      </c>
      <c r="D9" t="s">
        <v>51</v>
      </c>
      <c r="E9" t="s">
        <v>52</v>
      </c>
      <c r="F9" t="s">
        <v>42</v>
      </c>
      <c r="G9" t="s">
        <v>53</v>
      </c>
      <c r="H9">
        <v>782</v>
      </c>
      <c r="I9" t="s">
        <v>44</v>
      </c>
      <c r="J9" t="s">
        <v>45</v>
      </c>
      <c r="K9" t="s">
        <v>46</v>
      </c>
      <c r="L9">
        <v>30</v>
      </c>
      <c r="M9" t="s">
        <v>49</v>
      </c>
      <c r="N9" s="9">
        <v>10348956.24</v>
      </c>
      <c r="O9" s="9">
        <v>12568121.18</v>
      </c>
      <c r="P9" s="9">
        <v>16670286.26</v>
      </c>
      <c r="Q9" s="9">
        <v>20159556.559999999</v>
      </c>
      <c r="R9" s="9">
        <v>25341481.890000001</v>
      </c>
      <c r="S9" s="7">
        <v>26279228.649999999</v>
      </c>
      <c r="T9" s="7">
        <v>29749052.34</v>
      </c>
    </row>
    <row r="10" spans="1:20" x14ac:dyDescent="0.25">
      <c r="A10" t="s">
        <v>39</v>
      </c>
      <c r="B10">
        <v>1</v>
      </c>
      <c r="C10">
        <v>100</v>
      </c>
      <c r="D10" t="s">
        <v>51</v>
      </c>
      <c r="E10" t="s">
        <v>52</v>
      </c>
      <c r="F10" t="s">
        <v>42</v>
      </c>
      <c r="G10" t="s">
        <v>53</v>
      </c>
      <c r="H10">
        <v>782</v>
      </c>
      <c r="I10" t="s">
        <v>44</v>
      </c>
      <c r="J10" t="s">
        <v>45</v>
      </c>
      <c r="K10" t="s">
        <v>46</v>
      </c>
      <c r="L10">
        <v>40</v>
      </c>
      <c r="M10" t="s">
        <v>12</v>
      </c>
      <c r="N10" s="9">
        <v>10348956.24</v>
      </c>
      <c r="O10" s="9">
        <v>12568121.18</v>
      </c>
      <c r="P10" s="9">
        <v>16670286.26</v>
      </c>
      <c r="Q10" s="9">
        <v>20159556.559999999</v>
      </c>
      <c r="R10" s="9">
        <v>25341481.890000001</v>
      </c>
      <c r="S10" s="7">
        <v>26279228.649999999</v>
      </c>
      <c r="T10" s="7">
        <v>29749052.34</v>
      </c>
    </row>
    <row r="11" spans="1:20" x14ac:dyDescent="0.25">
      <c r="A11" t="s">
        <v>39</v>
      </c>
      <c r="B11">
        <v>1</v>
      </c>
      <c r="C11">
        <v>100</v>
      </c>
      <c r="D11" t="s">
        <v>51</v>
      </c>
      <c r="E11" t="s">
        <v>52</v>
      </c>
      <c r="F11" t="s">
        <v>42</v>
      </c>
      <c r="G11" t="s">
        <v>53</v>
      </c>
      <c r="H11">
        <v>782</v>
      </c>
      <c r="I11" t="s">
        <v>44</v>
      </c>
      <c r="J11" t="s">
        <v>45</v>
      </c>
      <c r="K11" t="s">
        <v>46</v>
      </c>
      <c r="L11">
        <v>50</v>
      </c>
      <c r="M11" t="s">
        <v>50</v>
      </c>
      <c r="N11" s="9">
        <v>0</v>
      </c>
      <c r="O11" s="9">
        <v>0</v>
      </c>
      <c r="P11" s="9">
        <v>0</v>
      </c>
      <c r="Q11" s="9">
        <v>0</v>
      </c>
      <c r="R11" s="9">
        <v>0</v>
      </c>
      <c r="S11" s="7">
        <v>0</v>
      </c>
      <c r="T11" s="7">
        <v>0</v>
      </c>
    </row>
    <row r="12" spans="1:20" x14ac:dyDescent="0.25">
      <c r="A12" t="s">
        <v>39</v>
      </c>
      <c r="B12">
        <v>1</v>
      </c>
      <c r="C12">
        <v>133</v>
      </c>
      <c r="D12" t="s">
        <v>54</v>
      </c>
      <c r="E12" t="s">
        <v>55</v>
      </c>
      <c r="F12" t="s">
        <v>42</v>
      </c>
      <c r="G12" t="s">
        <v>56</v>
      </c>
      <c r="H12">
        <v>783</v>
      </c>
      <c r="I12" t="s">
        <v>57</v>
      </c>
      <c r="J12" t="s">
        <v>58</v>
      </c>
      <c r="K12" t="s">
        <v>46</v>
      </c>
      <c r="L12">
        <v>10</v>
      </c>
      <c r="M12" t="s">
        <v>47</v>
      </c>
      <c r="N12" s="9">
        <v>12323220</v>
      </c>
      <c r="O12" s="9">
        <v>12849994.119999999</v>
      </c>
      <c r="P12" s="9">
        <v>13169913.949999999</v>
      </c>
      <c r="Q12" s="9">
        <v>14795172.109999999</v>
      </c>
      <c r="R12" s="9">
        <v>15645780.890000001</v>
      </c>
      <c r="S12" s="7">
        <v>15496094.27</v>
      </c>
      <c r="T12" s="7">
        <v>16522159.060000001</v>
      </c>
    </row>
    <row r="13" spans="1:20" x14ac:dyDescent="0.25">
      <c r="A13" t="s">
        <v>39</v>
      </c>
      <c r="B13">
        <v>1</v>
      </c>
      <c r="C13">
        <v>133</v>
      </c>
      <c r="D13" t="s">
        <v>54</v>
      </c>
      <c r="E13" t="s">
        <v>55</v>
      </c>
      <c r="F13" t="s">
        <v>42</v>
      </c>
      <c r="G13" t="s">
        <v>56</v>
      </c>
      <c r="H13">
        <v>783</v>
      </c>
      <c r="I13" t="s">
        <v>57</v>
      </c>
      <c r="J13" t="s">
        <v>58</v>
      </c>
      <c r="K13" t="s">
        <v>46</v>
      </c>
      <c r="L13">
        <v>20</v>
      </c>
      <c r="M13" t="s">
        <v>48</v>
      </c>
      <c r="N13" s="9">
        <v>12115480.880000001</v>
      </c>
      <c r="O13" s="9">
        <v>12220578.17</v>
      </c>
      <c r="P13" s="9">
        <v>11855794.84</v>
      </c>
      <c r="Q13" s="9">
        <v>13426376.220000001</v>
      </c>
      <c r="R13" s="9">
        <v>14449316.619999999</v>
      </c>
      <c r="S13" s="7">
        <v>14752894.210000001</v>
      </c>
      <c r="T13" s="7">
        <v>15288512.970000001</v>
      </c>
    </row>
    <row r="14" spans="1:20" x14ac:dyDescent="0.25">
      <c r="A14" t="s">
        <v>39</v>
      </c>
      <c r="B14">
        <v>1</v>
      </c>
      <c r="C14">
        <v>133</v>
      </c>
      <c r="D14" t="s">
        <v>54</v>
      </c>
      <c r="E14" t="s">
        <v>55</v>
      </c>
      <c r="F14" t="s">
        <v>42</v>
      </c>
      <c r="G14" t="s">
        <v>56</v>
      </c>
      <c r="H14">
        <v>783</v>
      </c>
      <c r="I14" t="s">
        <v>57</v>
      </c>
      <c r="J14" t="s">
        <v>58</v>
      </c>
      <c r="K14" t="s">
        <v>46</v>
      </c>
      <c r="L14">
        <v>30</v>
      </c>
      <c r="M14" t="s">
        <v>49</v>
      </c>
      <c r="N14" s="9">
        <v>207739.12</v>
      </c>
      <c r="O14" s="9">
        <v>629415.94999999995</v>
      </c>
      <c r="P14" s="9">
        <v>1314119.1100000001</v>
      </c>
      <c r="Q14" s="9">
        <v>1368795.89</v>
      </c>
      <c r="R14" s="9">
        <v>1196464.27</v>
      </c>
      <c r="S14" s="7">
        <v>743200.06</v>
      </c>
      <c r="T14" s="7">
        <v>1233646.0900000001</v>
      </c>
    </row>
    <row r="15" spans="1:20" x14ac:dyDescent="0.25">
      <c r="A15" t="s">
        <v>39</v>
      </c>
      <c r="B15">
        <v>1</v>
      </c>
      <c r="C15">
        <v>133</v>
      </c>
      <c r="D15" t="s">
        <v>54</v>
      </c>
      <c r="E15" t="s">
        <v>55</v>
      </c>
      <c r="F15" t="s">
        <v>42</v>
      </c>
      <c r="G15" t="s">
        <v>56</v>
      </c>
      <c r="H15">
        <v>783</v>
      </c>
      <c r="I15" t="s">
        <v>57</v>
      </c>
      <c r="J15" t="s">
        <v>58</v>
      </c>
      <c r="K15" t="s">
        <v>46</v>
      </c>
      <c r="L15">
        <v>40</v>
      </c>
      <c r="M15" t="s">
        <v>12</v>
      </c>
      <c r="N15" s="9">
        <v>207739.12</v>
      </c>
      <c r="O15" s="9">
        <v>629415.94999999995</v>
      </c>
      <c r="P15" s="9">
        <v>1314119.1100000001</v>
      </c>
      <c r="Q15" s="9">
        <v>1368795.89</v>
      </c>
      <c r="R15" s="9">
        <v>1196464.27</v>
      </c>
      <c r="S15" s="7">
        <v>743200.06</v>
      </c>
      <c r="T15" s="7">
        <v>1233646.0900000001</v>
      </c>
    </row>
    <row r="16" spans="1:20" x14ac:dyDescent="0.25">
      <c r="A16" t="s">
        <v>39</v>
      </c>
      <c r="B16">
        <v>1</v>
      </c>
      <c r="C16">
        <v>133</v>
      </c>
      <c r="D16" t="s">
        <v>54</v>
      </c>
      <c r="E16" t="s">
        <v>55</v>
      </c>
      <c r="F16" t="s">
        <v>42</v>
      </c>
      <c r="G16" t="s">
        <v>56</v>
      </c>
      <c r="H16">
        <v>783</v>
      </c>
      <c r="I16" t="s">
        <v>57</v>
      </c>
      <c r="J16" t="s">
        <v>58</v>
      </c>
      <c r="K16" t="s">
        <v>46</v>
      </c>
      <c r="L16">
        <v>50</v>
      </c>
      <c r="M16" t="s">
        <v>50</v>
      </c>
      <c r="N16" s="9">
        <v>0</v>
      </c>
      <c r="O16" s="9">
        <v>0</v>
      </c>
      <c r="P16" s="9">
        <v>0</v>
      </c>
      <c r="Q16" s="9">
        <v>0</v>
      </c>
      <c r="R16" s="9">
        <v>0</v>
      </c>
      <c r="S16" s="7">
        <v>0</v>
      </c>
      <c r="T16" s="7">
        <v>0</v>
      </c>
    </row>
    <row r="17" spans="1:20" x14ac:dyDescent="0.25">
      <c r="A17" t="s">
        <v>39</v>
      </c>
      <c r="B17">
        <v>1</v>
      </c>
      <c r="C17">
        <v>961</v>
      </c>
      <c r="D17" t="s">
        <v>59</v>
      </c>
      <c r="E17" t="s">
        <v>60</v>
      </c>
      <c r="F17" t="s">
        <v>42</v>
      </c>
      <c r="G17" t="s">
        <v>61</v>
      </c>
      <c r="H17">
        <v>399</v>
      </c>
      <c r="I17" t="s">
        <v>62</v>
      </c>
      <c r="J17" t="s">
        <v>63</v>
      </c>
      <c r="K17" t="s">
        <v>46</v>
      </c>
      <c r="L17">
        <v>10</v>
      </c>
      <c r="M17" t="s">
        <v>47</v>
      </c>
      <c r="N17" s="9">
        <v>13934764</v>
      </c>
      <c r="O17" s="9">
        <v>16006350.9</v>
      </c>
      <c r="P17" s="9">
        <v>16650517.039999999</v>
      </c>
      <c r="Q17" s="9">
        <v>18975497.449999999</v>
      </c>
      <c r="R17" s="9">
        <v>24595110.780000001</v>
      </c>
      <c r="S17" s="7">
        <v>22806786.170000002</v>
      </c>
      <c r="T17" s="7">
        <v>26839925.649999999</v>
      </c>
    </row>
    <row r="18" spans="1:20" x14ac:dyDescent="0.25">
      <c r="A18" t="s">
        <v>39</v>
      </c>
      <c r="B18">
        <v>1</v>
      </c>
      <c r="C18">
        <v>961</v>
      </c>
      <c r="D18" t="s">
        <v>59</v>
      </c>
      <c r="E18" t="s">
        <v>60</v>
      </c>
      <c r="F18" t="s">
        <v>42</v>
      </c>
      <c r="G18" t="s">
        <v>61</v>
      </c>
      <c r="H18">
        <v>399</v>
      </c>
      <c r="I18" t="s">
        <v>62</v>
      </c>
      <c r="J18" t="s">
        <v>63</v>
      </c>
      <c r="K18" t="s">
        <v>46</v>
      </c>
      <c r="L18">
        <v>20</v>
      </c>
      <c r="M18" t="s">
        <v>48</v>
      </c>
      <c r="N18" s="9">
        <v>9518056.4499999993</v>
      </c>
      <c r="O18" s="9">
        <v>9899267.8599999994</v>
      </c>
      <c r="P18" s="9">
        <v>8802767.5899999999</v>
      </c>
      <c r="Q18" s="9">
        <v>10263605.67</v>
      </c>
      <c r="R18" s="9">
        <v>11218975.609999999</v>
      </c>
      <c r="S18" s="7">
        <v>13300687.52</v>
      </c>
      <c r="T18" s="7">
        <v>15006750.35</v>
      </c>
    </row>
    <row r="19" spans="1:20" x14ac:dyDescent="0.25">
      <c r="A19" t="s">
        <v>39</v>
      </c>
      <c r="B19">
        <v>1</v>
      </c>
      <c r="C19">
        <v>961</v>
      </c>
      <c r="D19" t="s">
        <v>59</v>
      </c>
      <c r="E19" t="s">
        <v>60</v>
      </c>
      <c r="F19" t="s">
        <v>42</v>
      </c>
      <c r="G19" t="s">
        <v>61</v>
      </c>
      <c r="H19">
        <v>399</v>
      </c>
      <c r="I19" t="s">
        <v>62</v>
      </c>
      <c r="J19" t="s">
        <v>63</v>
      </c>
      <c r="K19" t="s">
        <v>46</v>
      </c>
      <c r="L19">
        <v>30</v>
      </c>
      <c r="M19" t="s">
        <v>49</v>
      </c>
      <c r="N19" s="9">
        <v>4416707.55</v>
      </c>
      <c r="O19" s="9">
        <v>6107083.04</v>
      </c>
      <c r="P19" s="9">
        <v>7847749.4500000002</v>
      </c>
      <c r="Q19" s="9">
        <v>8711891.7799999993</v>
      </c>
      <c r="R19" s="9">
        <v>13376135.17</v>
      </c>
      <c r="S19" s="7">
        <v>9506098.6500000004</v>
      </c>
      <c r="T19" s="7">
        <v>11833175.300000001</v>
      </c>
    </row>
    <row r="20" spans="1:20" x14ac:dyDescent="0.25">
      <c r="A20" t="s">
        <v>39</v>
      </c>
      <c r="B20">
        <v>1</v>
      </c>
      <c r="C20">
        <v>961</v>
      </c>
      <c r="D20" t="s">
        <v>59</v>
      </c>
      <c r="E20" t="s">
        <v>60</v>
      </c>
      <c r="F20" t="s">
        <v>42</v>
      </c>
      <c r="G20" t="s">
        <v>61</v>
      </c>
      <c r="H20">
        <v>399</v>
      </c>
      <c r="I20" t="s">
        <v>62</v>
      </c>
      <c r="J20" t="s">
        <v>63</v>
      </c>
      <c r="K20" t="s">
        <v>46</v>
      </c>
      <c r="L20">
        <v>40</v>
      </c>
      <c r="M20" t="s">
        <v>12</v>
      </c>
      <c r="N20" s="9">
        <v>4416707.55</v>
      </c>
      <c r="O20" s="9">
        <v>6107083.04</v>
      </c>
      <c r="P20" s="9">
        <v>7847749.4500000002</v>
      </c>
      <c r="Q20" s="9">
        <v>8711891.7799999993</v>
      </c>
      <c r="R20" s="9">
        <v>13376135.17</v>
      </c>
      <c r="S20" s="7">
        <v>9506098.6500000004</v>
      </c>
      <c r="T20" s="7">
        <v>11833175.300000001</v>
      </c>
    </row>
    <row r="21" spans="1:20" x14ac:dyDescent="0.25">
      <c r="A21" t="s">
        <v>39</v>
      </c>
      <c r="B21">
        <v>1</v>
      </c>
      <c r="C21">
        <v>961</v>
      </c>
      <c r="D21" t="s">
        <v>59</v>
      </c>
      <c r="E21" t="s">
        <v>60</v>
      </c>
      <c r="F21" t="s">
        <v>42</v>
      </c>
      <c r="G21" t="s">
        <v>61</v>
      </c>
      <c r="H21">
        <v>399</v>
      </c>
      <c r="I21" t="s">
        <v>62</v>
      </c>
      <c r="J21" t="s">
        <v>63</v>
      </c>
      <c r="K21" t="s">
        <v>46</v>
      </c>
      <c r="L21">
        <v>50</v>
      </c>
      <c r="M21" t="s">
        <v>50</v>
      </c>
      <c r="N21" s="9">
        <v>0</v>
      </c>
      <c r="O21" s="9">
        <v>0</v>
      </c>
      <c r="P21" s="9">
        <v>0</v>
      </c>
      <c r="Q21" s="9">
        <v>0</v>
      </c>
      <c r="R21" s="9">
        <v>0</v>
      </c>
      <c r="S21" s="7">
        <v>0</v>
      </c>
      <c r="T21" s="7">
        <v>0</v>
      </c>
    </row>
    <row r="22" spans="1:20" x14ac:dyDescent="0.25">
      <c r="A22" t="s">
        <v>39</v>
      </c>
      <c r="B22">
        <v>1</v>
      </c>
      <c r="C22">
        <v>109</v>
      </c>
      <c r="D22" t="s">
        <v>64</v>
      </c>
      <c r="E22" t="s">
        <v>65</v>
      </c>
      <c r="F22" t="s">
        <v>42</v>
      </c>
      <c r="G22" t="s">
        <v>66</v>
      </c>
      <c r="H22">
        <v>820</v>
      </c>
      <c r="I22" t="s">
        <v>67</v>
      </c>
      <c r="J22" t="s">
        <v>68</v>
      </c>
      <c r="K22" t="s">
        <v>46</v>
      </c>
      <c r="L22">
        <v>10</v>
      </c>
      <c r="M22" t="s">
        <v>47</v>
      </c>
      <c r="N22" s="9">
        <v>5340206</v>
      </c>
      <c r="O22" s="9">
        <v>5409781.1799999997</v>
      </c>
      <c r="P22" s="9">
        <v>6975933.8399999999</v>
      </c>
      <c r="Q22" s="9">
        <v>7619453.04</v>
      </c>
      <c r="R22" s="9">
        <v>9220360.0099999998</v>
      </c>
      <c r="S22" s="7">
        <v>8798511.5199999996</v>
      </c>
      <c r="T22" s="7">
        <v>8168384.2800000003</v>
      </c>
    </row>
    <row r="23" spans="1:20" x14ac:dyDescent="0.25">
      <c r="A23" t="s">
        <v>39</v>
      </c>
      <c r="B23">
        <v>1</v>
      </c>
      <c r="C23">
        <v>109</v>
      </c>
      <c r="D23" t="s">
        <v>64</v>
      </c>
      <c r="E23" t="s">
        <v>65</v>
      </c>
      <c r="F23" t="s">
        <v>42</v>
      </c>
      <c r="G23" t="s">
        <v>66</v>
      </c>
      <c r="H23">
        <v>820</v>
      </c>
      <c r="I23" t="s">
        <v>67</v>
      </c>
      <c r="J23" t="s">
        <v>68</v>
      </c>
      <c r="K23" t="s">
        <v>46</v>
      </c>
      <c r="L23">
        <v>20</v>
      </c>
      <c r="M23" t="s">
        <v>48</v>
      </c>
      <c r="N23" s="9">
        <v>5282730.82</v>
      </c>
      <c r="O23" s="9">
        <v>5232571.34</v>
      </c>
      <c r="P23" s="9">
        <v>6320474.7999999998</v>
      </c>
      <c r="Q23" s="9">
        <v>6561932.0300000003</v>
      </c>
      <c r="R23" s="9">
        <v>6709529.4900000002</v>
      </c>
      <c r="S23" s="7">
        <v>7427298.2400000002</v>
      </c>
      <c r="T23" s="7">
        <v>6848245.1699999999</v>
      </c>
    </row>
    <row r="24" spans="1:20" x14ac:dyDescent="0.25">
      <c r="A24" t="s">
        <v>39</v>
      </c>
      <c r="B24">
        <v>1</v>
      </c>
      <c r="C24">
        <v>109</v>
      </c>
      <c r="D24" t="s">
        <v>64</v>
      </c>
      <c r="E24" t="s">
        <v>65</v>
      </c>
      <c r="F24" t="s">
        <v>42</v>
      </c>
      <c r="G24" t="s">
        <v>66</v>
      </c>
      <c r="H24">
        <v>820</v>
      </c>
      <c r="I24" t="s">
        <v>67</v>
      </c>
      <c r="J24" t="s">
        <v>68</v>
      </c>
      <c r="K24" t="s">
        <v>46</v>
      </c>
      <c r="L24">
        <v>30</v>
      </c>
      <c r="M24" t="s">
        <v>49</v>
      </c>
      <c r="N24" s="9">
        <v>57475.18</v>
      </c>
      <c r="O24" s="9">
        <v>177209.84</v>
      </c>
      <c r="P24" s="9">
        <v>655459.04</v>
      </c>
      <c r="Q24" s="9">
        <v>1057521.01</v>
      </c>
      <c r="R24" s="9">
        <v>2510830.52</v>
      </c>
      <c r="S24" s="7">
        <v>1371213.28</v>
      </c>
      <c r="T24" s="7">
        <v>1320139.1100000001</v>
      </c>
    </row>
    <row r="25" spans="1:20" x14ac:dyDescent="0.25">
      <c r="A25" t="s">
        <v>39</v>
      </c>
      <c r="B25">
        <v>1</v>
      </c>
      <c r="C25">
        <v>109</v>
      </c>
      <c r="D25" t="s">
        <v>64</v>
      </c>
      <c r="E25" t="s">
        <v>65</v>
      </c>
      <c r="F25" t="s">
        <v>42</v>
      </c>
      <c r="G25" t="s">
        <v>66</v>
      </c>
      <c r="H25">
        <v>820</v>
      </c>
      <c r="I25" t="s">
        <v>67</v>
      </c>
      <c r="J25" t="s">
        <v>68</v>
      </c>
      <c r="K25" t="s">
        <v>46</v>
      </c>
      <c r="L25">
        <v>40</v>
      </c>
      <c r="M25" t="s">
        <v>12</v>
      </c>
      <c r="N25" s="9">
        <v>57475.18</v>
      </c>
      <c r="O25" s="9">
        <v>177209.84</v>
      </c>
      <c r="P25" s="9">
        <v>655459.04</v>
      </c>
      <c r="Q25" s="9">
        <v>1057521.01</v>
      </c>
      <c r="R25" s="9">
        <v>2510830.52</v>
      </c>
      <c r="S25" s="7">
        <v>1371213.28</v>
      </c>
      <c r="T25" s="7">
        <v>1320139.1100000001</v>
      </c>
    </row>
    <row r="26" spans="1:20" x14ac:dyDescent="0.25">
      <c r="A26" t="s">
        <v>39</v>
      </c>
      <c r="B26">
        <v>1</v>
      </c>
      <c r="C26">
        <v>109</v>
      </c>
      <c r="D26" t="s">
        <v>64</v>
      </c>
      <c r="E26" t="s">
        <v>65</v>
      </c>
      <c r="F26" t="s">
        <v>42</v>
      </c>
      <c r="G26" t="s">
        <v>66</v>
      </c>
      <c r="H26">
        <v>820</v>
      </c>
      <c r="I26" t="s">
        <v>67</v>
      </c>
      <c r="J26" t="s">
        <v>68</v>
      </c>
      <c r="K26" t="s">
        <v>46</v>
      </c>
      <c r="L26">
        <v>50</v>
      </c>
      <c r="M26" t="s">
        <v>50</v>
      </c>
      <c r="N26" s="9">
        <v>0</v>
      </c>
      <c r="O26" s="9">
        <v>0</v>
      </c>
      <c r="P26" s="9">
        <v>0</v>
      </c>
      <c r="Q26" s="9">
        <v>0</v>
      </c>
      <c r="R26" s="9">
        <v>0</v>
      </c>
      <c r="S26" s="7">
        <v>0</v>
      </c>
      <c r="T26" s="7">
        <v>0</v>
      </c>
    </row>
    <row r="27" spans="1:20" x14ac:dyDescent="0.25">
      <c r="A27" t="s">
        <v>39</v>
      </c>
      <c r="B27">
        <v>1</v>
      </c>
      <c r="C27">
        <v>107</v>
      </c>
      <c r="D27" t="s">
        <v>69</v>
      </c>
      <c r="E27" t="s">
        <v>70</v>
      </c>
      <c r="F27" t="s">
        <v>42</v>
      </c>
      <c r="G27" t="s">
        <v>71</v>
      </c>
      <c r="H27">
        <v>146</v>
      </c>
      <c r="I27" t="s">
        <v>72</v>
      </c>
      <c r="J27" t="s">
        <v>73</v>
      </c>
      <c r="K27" t="s">
        <v>46</v>
      </c>
      <c r="L27">
        <v>10</v>
      </c>
      <c r="M27" t="s">
        <v>47</v>
      </c>
      <c r="N27" s="9">
        <v>2834057</v>
      </c>
      <c r="O27" s="9">
        <v>971468.93</v>
      </c>
      <c r="P27" s="9">
        <v>50233.82</v>
      </c>
      <c r="Q27" s="9">
        <v>0</v>
      </c>
      <c r="R27" s="9">
        <v>0</v>
      </c>
      <c r="S27" s="7">
        <v>0</v>
      </c>
      <c r="T27" s="7">
        <v>0</v>
      </c>
    </row>
    <row r="28" spans="1:20" x14ac:dyDescent="0.25">
      <c r="A28" t="s">
        <v>39</v>
      </c>
      <c r="B28">
        <v>1</v>
      </c>
      <c r="C28">
        <v>107</v>
      </c>
      <c r="D28" t="s">
        <v>69</v>
      </c>
      <c r="E28" t="s">
        <v>70</v>
      </c>
      <c r="F28" t="s">
        <v>42</v>
      </c>
      <c r="G28" t="s">
        <v>71</v>
      </c>
      <c r="H28">
        <v>146</v>
      </c>
      <c r="I28" t="s">
        <v>72</v>
      </c>
      <c r="J28" t="s">
        <v>73</v>
      </c>
      <c r="K28" t="s">
        <v>46</v>
      </c>
      <c r="L28">
        <v>20</v>
      </c>
      <c r="M28" t="s">
        <v>48</v>
      </c>
      <c r="N28" s="9">
        <v>365218.07</v>
      </c>
      <c r="O28" s="9">
        <v>171364.35</v>
      </c>
      <c r="P28" s="9">
        <v>50233.82</v>
      </c>
      <c r="Q28" s="9">
        <v>0</v>
      </c>
      <c r="R28" s="9">
        <v>0</v>
      </c>
      <c r="S28" s="7">
        <v>0</v>
      </c>
      <c r="T28" s="7">
        <v>0</v>
      </c>
    </row>
    <row r="29" spans="1:20" x14ac:dyDescent="0.25">
      <c r="A29" t="s">
        <v>39</v>
      </c>
      <c r="B29">
        <v>1</v>
      </c>
      <c r="C29">
        <v>107</v>
      </c>
      <c r="D29" t="s">
        <v>69</v>
      </c>
      <c r="E29" t="s">
        <v>70</v>
      </c>
      <c r="F29" t="s">
        <v>42</v>
      </c>
      <c r="G29" t="s">
        <v>71</v>
      </c>
      <c r="H29">
        <v>146</v>
      </c>
      <c r="I29" t="s">
        <v>72</v>
      </c>
      <c r="J29" t="s">
        <v>73</v>
      </c>
      <c r="K29" t="s">
        <v>46</v>
      </c>
      <c r="L29">
        <v>30</v>
      </c>
      <c r="M29" t="s">
        <v>49</v>
      </c>
      <c r="N29" s="9">
        <v>2468838.9300000002</v>
      </c>
      <c r="O29" s="9">
        <v>800104.58</v>
      </c>
      <c r="P29" s="9">
        <v>0</v>
      </c>
      <c r="Q29" s="9">
        <v>0</v>
      </c>
      <c r="R29" s="9">
        <v>0</v>
      </c>
      <c r="S29" s="7">
        <v>0</v>
      </c>
      <c r="T29" s="7">
        <v>0</v>
      </c>
    </row>
    <row r="30" spans="1:20" x14ac:dyDescent="0.25">
      <c r="A30" t="s">
        <v>39</v>
      </c>
      <c r="B30">
        <v>1</v>
      </c>
      <c r="C30">
        <v>107</v>
      </c>
      <c r="D30" t="s">
        <v>69</v>
      </c>
      <c r="E30" t="s">
        <v>70</v>
      </c>
      <c r="F30" t="s">
        <v>42</v>
      </c>
      <c r="G30" t="s">
        <v>71</v>
      </c>
      <c r="H30">
        <v>146</v>
      </c>
      <c r="I30" t="s">
        <v>72</v>
      </c>
      <c r="J30" t="s">
        <v>73</v>
      </c>
      <c r="K30" t="s">
        <v>46</v>
      </c>
      <c r="L30">
        <v>40</v>
      </c>
      <c r="M30" t="s">
        <v>12</v>
      </c>
      <c r="N30" s="9">
        <v>2468838.9300000002</v>
      </c>
      <c r="O30" s="9">
        <v>800104.58</v>
      </c>
      <c r="P30" s="9">
        <v>0</v>
      </c>
      <c r="Q30" s="9">
        <v>0</v>
      </c>
      <c r="R30" s="9">
        <v>0</v>
      </c>
      <c r="S30" s="7">
        <v>0</v>
      </c>
      <c r="T30" s="7">
        <v>0</v>
      </c>
    </row>
    <row r="31" spans="1:20" x14ac:dyDescent="0.25">
      <c r="A31" t="s">
        <v>39</v>
      </c>
      <c r="B31">
        <v>1</v>
      </c>
      <c r="C31">
        <v>107</v>
      </c>
      <c r="D31" t="s">
        <v>69</v>
      </c>
      <c r="E31" t="s">
        <v>70</v>
      </c>
      <c r="F31" t="s">
        <v>42</v>
      </c>
      <c r="G31" t="s">
        <v>71</v>
      </c>
      <c r="H31">
        <v>146</v>
      </c>
      <c r="I31" t="s">
        <v>72</v>
      </c>
      <c r="J31" t="s">
        <v>73</v>
      </c>
      <c r="K31" t="s">
        <v>46</v>
      </c>
      <c r="L31">
        <v>50</v>
      </c>
      <c r="M31" t="s">
        <v>50</v>
      </c>
      <c r="N31" s="9">
        <v>0</v>
      </c>
      <c r="O31" s="9">
        <v>0</v>
      </c>
      <c r="P31" s="9">
        <v>0</v>
      </c>
      <c r="Q31" s="9">
        <v>0</v>
      </c>
      <c r="R31" s="9">
        <v>0</v>
      </c>
      <c r="S31" s="7">
        <v>0</v>
      </c>
      <c r="T31" s="7">
        <v>0</v>
      </c>
    </row>
    <row r="32" spans="1:20" x14ac:dyDescent="0.25">
      <c r="A32" t="s">
        <v>39</v>
      </c>
      <c r="B32">
        <v>1</v>
      </c>
      <c r="C32">
        <v>107</v>
      </c>
      <c r="D32" t="s">
        <v>69</v>
      </c>
      <c r="E32" t="s">
        <v>70</v>
      </c>
      <c r="F32" t="s">
        <v>42</v>
      </c>
      <c r="G32" t="s">
        <v>71</v>
      </c>
      <c r="H32">
        <v>406</v>
      </c>
      <c r="I32" t="s">
        <v>74</v>
      </c>
      <c r="J32" t="s">
        <v>75</v>
      </c>
      <c r="K32" t="s">
        <v>46</v>
      </c>
      <c r="L32">
        <v>10</v>
      </c>
      <c r="M32" t="s">
        <v>47</v>
      </c>
      <c r="N32" s="9">
        <v>11172</v>
      </c>
      <c r="O32" s="9">
        <v>16976.12</v>
      </c>
      <c r="P32" s="9">
        <v>6331</v>
      </c>
      <c r="Q32" s="9">
        <v>6320</v>
      </c>
      <c r="R32" s="9">
        <v>0</v>
      </c>
      <c r="S32" s="7">
        <v>0</v>
      </c>
      <c r="T32" s="7">
        <v>0</v>
      </c>
    </row>
    <row r="33" spans="1:20" x14ac:dyDescent="0.25">
      <c r="A33" t="s">
        <v>39</v>
      </c>
      <c r="B33">
        <v>1</v>
      </c>
      <c r="C33">
        <v>107</v>
      </c>
      <c r="D33" t="s">
        <v>69</v>
      </c>
      <c r="E33" t="s">
        <v>70</v>
      </c>
      <c r="F33" t="s">
        <v>42</v>
      </c>
      <c r="G33" t="s">
        <v>71</v>
      </c>
      <c r="H33">
        <v>406</v>
      </c>
      <c r="I33" t="s">
        <v>74</v>
      </c>
      <c r="J33" t="s">
        <v>75</v>
      </c>
      <c r="K33" t="s">
        <v>46</v>
      </c>
      <c r="L33">
        <v>20</v>
      </c>
      <c r="M33" t="s">
        <v>48</v>
      </c>
      <c r="N33" s="9">
        <v>545.88</v>
      </c>
      <c r="O33" s="9">
        <v>50</v>
      </c>
      <c r="P33" s="9">
        <v>31</v>
      </c>
      <c r="Q33" s="9">
        <v>98.07</v>
      </c>
      <c r="R33" s="9">
        <v>0</v>
      </c>
      <c r="S33" s="7">
        <v>0</v>
      </c>
      <c r="T33" s="7">
        <v>0</v>
      </c>
    </row>
    <row r="34" spans="1:20" x14ac:dyDescent="0.25">
      <c r="A34" t="s">
        <v>39</v>
      </c>
      <c r="B34">
        <v>1</v>
      </c>
      <c r="C34">
        <v>107</v>
      </c>
      <c r="D34" t="s">
        <v>69</v>
      </c>
      <c r="E34" t="s">
        <v>70</v>
      </c>
      <c r="F34" t="s">
        <v>42</v>
      </c>
      <c r="G34" t="s">
        <v>71</v>
      </c>
      <c r="H34">
        <v>406</v>
      </c>
      <c r="I34" t="s">
        <v>74</v>
      </c>
      <c r="J34" t="s">
        <v>75</v>
      </c>
      <c r="K34" t="s">
        <v>46</v>
      </c>
      <c r="L34">
        <v>30</v>
      </c>
      <c r="M34" t="s">
        <v>49</v>
      </c>
      <c r="N34" s="9">
        <v>10626.12</v>
      </c>
      <c r="O34" s="9">
        <v>16926.12</v>
      </c>
      <c r="P34" s="9">
        <v>6300</v>
      </c>
      <c r="Q34" s="9">
        <v>6221.93</v>
      </c>
      <c r="R34" s="9">
        <v>0</v>
      </c>
      <c r="S34" s="7">
        <v>0</v>
      </c>
      <c r="T34" s="7">
        <v>0</v>
      </c>
    </row>
    <row r="35" spans="1:20" x14ac:dyDescent="0.25">
      <c r="A35" t="s">
        <v>39</v>
      </c>
      <c r="B35">
        <v>1</v>
      </c>
      <c r="C35">
        <v>107</v>
      </c>
      <c r="D35" t="s">
        <v>69</v>
      </c>
      <c r="E35" t="s">
        <v>70</v>
      </c>
      <c r="F35" t="s">
        <v>42</v>
      </c>
      <c r="G35" t="s">
        <v>71</v>
      </c>
      <c r="H35">
        <v>406</v>
      </c>
      <c r="I35" t="s">
        <v>74</v>
      </c>
      <c r="J35" t="s">
        <v>75</v>
      </c>
      <c r="K35" t="s">
        <v>46</v>
      </c>
      <c r="L35">
        <v>40</v>
      </c>
      <c r="M35" t="s">
        <v>12</v>
      </c>
      <c r="N35" s="9">
        <v>10626.12</v>
      </c>
      <c r="O35" s="9">
        <v>16926.12</v>
      </c>
      <c r="P35" s="9">
        <v>6300</v>
      </c>
      <c r="Q35" s="9">
        <v>6221.93</v>
      </c>
      <c r="R35" s="9">
        <v>0</v>
      </c>
      <c r="S35" s="7">
        <v>0</v>
      </c>
      <c r="T35" s="7">
        <v>0</v>
      </c>
    </row>
    <row r="36" spans="1:20" x14ac:dyDescent="0.25">
      <c r="A36" t="s">
        <v>39</v>
      </c>
      <c r="B36">
        <v>1</v>
      </c>
      <c r="C36">
        <v>107</v>
      </c>
      <c r="D36" t="s">
        <v>69</v>
      </c>
      <c r="E36" t="s">
        <v>70</v>
      </c>
      <c r="F36" t="s">
        <v>42</v>
      </c>
      <c r="G36" t="s">
        <v>71</v>
      </c>
      <c r="H36">
        <v>406</v>
      </c>
      <c r="I36" t="s">
        <v>74</v>
      </c>
      <c r="J36" t="s">
        <v>75</v>
      </c>
      <c r="K36" t="s">
        <v>46</v>
      </c>
      <c r="L36">
        <v>50</v>
      </c>
      <c r="M36" t="s">
        <v>50</v>
      </c>
      <c r="N36" s="9">
        <v>0</v>
      </c>
      <c r="O36" s="9">
        <v>0</v>
      </c>
      <c r="P36" s="9">
        <v>0</v>
      </c>
      <c r="Q36" s="9">
        <v>0</v>
      </c>
      <c r="R36" s="9">
        <v>0</v>
      </c>
      <c r="S36" s="7">
        <v>0</v>
      </c>
      <c r="T36" s="7">
        <v>0</v>
      </c>
    </row>
    <row r="37" spans="1:20" x14ac:dyDescent="0.25">
      <c r="A37" t="s">
        <v>39</v>
      </c>
      <c r="B37">
        <v>1</v>
      </c>
      <c r="C37">
        <v>107</v>
      </c>
      <c r="D37" t="s">
        <v>69</v>
      </c>
      <c r="E37" t="s">
        <v>70</v>
      </c>
      <c r="F37" t="s">
        <v>42</v>
      </c>
      <c r="G37" t="s">
        <v>71</v>
      </c>
      <c r="H37">
        <v>450</v>
      </c>
      <c r="I37" t="s">
        <v>76</v>
      </c>
      <c r="J37" t="s">
        <v>77</v>
      </c>
      <c r="K37" t="s">
        <v>46</v>
      </c>
      <c r="L37">
        <v>10</v>
      </c>
      <c r="M37" t="s">
        <v>47</v>
      </c>
      <c r="N37" s="9">
        <v>46254</v>
      </c>
      <c r="O37" s="9">
        <v>68711.7</v>
      </c>
      <c r="P37" s="9">
        <v>25609</v>
      </c>
      <c r="Q37" s="9">
        <v>25590</v>
      </c>
      <c r="R37" s="9">
        <v>0</v>
      </c>
      <c r="S37" s="7">
        <v>0</v>
      </c>
      <c r="T37" s="7">
        <v>0</v>
      </c>
    </row>
    <row r="38" spans="1:20" x14ac:dyDescent="0.25">
      <c r="A38" t="s">
        <v>39</v>
      </c>
      <c r="B38">
        <v>1</v>
      </c>
      <c r="C38">
        <v>107</v>
      </c>
      <c r="D38" t="s">
        <v>69</v>
      </c>
      <c r="E38" t="s">
        <v>70</v>
      </c>
      <c r="F38" t="s">
        <v>42</v>
      </c>
      <c r="G38" t="s">
        <v>71</v>
      </c>
      <c r="H38">
        <v>450</v>
      </c>
      <c r="I38" t="s">
        <v>76</v>
      </c>
      <c r="J38" t="s">
        <v>77</v>
      </c>
      <c r="K38" t="s">
        <v>46</v>
      </c>
      <c r="L38">
        <v>20</v>
      </c>
      <c r="M38" t="s">
        <v>48</v>
      </c>
      <c r="N38" s="9">
        <v>3344.3</v>
      </c>
      <c r="O38" s="9">
        <v>248</v>
      </c>
      <c r="P38" s="9">
        <v>55</v>
      </c>
      <c r="Q38" s="9">
        <v>433.25</v>
      </c>
      <c r="R38" s="9">
        <v>0</v>
      </c>
      <c r="S38" s="7">
        <v>0</v>
      </c>
      <c r="T38" s="7">
        <v>0</v>
      </c>
    </row>
    <row r="39" spans="1:20" x14ac:dyDescent="0.25">
      <c r="A39" t="s">
        <v>39</v>
      </c>
      <c r="B39">
        <v>1</v>
      </c>
      <c r="C39">
        <v>107</v>
      </c>
      <c r="D39" t="s">
        <v>69</v>
      </c>
      <c r="E39" t="s">
        <v>70</v>
      </c>
      <c r="F39" t="s">
        <v>42</v>
      </c>
      <c r="G39" t="s">
        <v>71</v>
      </c>
      <c r="H39">
        <v>450</v>
      </c>
      <c r="I39" t="s">
        <v>76</v>
      </c>
      <c r="J39" t="s">
        <v>77</v>
      </c>
      <c r="K39" t="s">
        <v>46</v>
      </c>
      <c r="L39">
        <v>30</v>
      </c>
      <c r="M39" t="s">
        <v>49</v>
      </c>
      <c r="N39" s="9">
        <v>42909.7</v>
      </c>
      <c r="O39" s="9">
        <v>68463.7</v>
      </c>
      <c r="P39" s="9">
        <v>25554</v>
      </c>
      <c r="Q39" s="9">
        <v>25156.75</v>
      </c>
      <c r="R39" s="9">
        <v>0</v>
      </c>
      <c r="S39" s="7">
        <v>0</v>
      </c>
      <c r="T39" s="7">
        <v>0</v>
      </c>
    </row>
    <row r="40" spans="1:20" x14ac:dyDescent="0.25">
      <c r="A40" t="s">
        <v>39</v>
      </c>
      <c r="B40">
        <v>1</v>
      </c>
      <c r="C40">
        <v>107</v>
      </c>
      <c r="D40" t="s">
        <v>69</v>
      </c>
      <c r="E40" t="s">
        <v>70</v>
      </c>
      <c r="F40" t="s">
        <v>42</v>
      </c>
      <c r="G40" t="s">
        <v>71</v>
      </c>
      <c r="H40">
        <v>450</v>
      </c>
      <c r="I40" t="s">
        <v>76</v>
      </c>
      <c r="J40" t="s">
        <v>77</v>
      </c>
      <c r="K40" t="s">
        <v>46</v>
      </c>
      <c r="L40">
        <v>40</v>
      </c>
      <c r="M40" t="s">
        <v>12</v>
      </c>
      <c r="N40" s="9">
        <v>42909.7</v>
      </c>
      <c r="O40" s="9">
        <v>68463.7</v>
      </c>
      <c r="P40" s="9">
        <v>25554</v>
      </c>
      <c r="Q40" s="9">
        <v>25156.75</v>
      </c>
      <c r="R40" s="9">
        <v>0</v>
      </c>
      <c r="S40" s="7">
        <v>0</v>
      </c>
      <c r="T40" s="7">
        <v>0</v>
      </c>
    </row>
    <row r="41" spans="1:20" x14ac:dyDescent="0.25">
      <c r="A41" t="s">
        <v>39</v>
      </c>
      <c r="B41">
        <v>1</v>
      </c>
      <c r="C41">
        <v>107</v>
      </c>
      <c r="D41" t="s">
        <v>69</v>
      </c>
      <c r="E41" t="s">
        <v>70</v>
      </c>
      <c r="F41" t="s">
        <v>42</v>
      </c>
      <c r="G41" t="s">
        <v>71</v>
      </c>
      <c r="H41">
        <v>450</v>
      </c>
      <c r="I41" t="s">
        <v>76</v>
      </c>
      <c r="J41" t="s">
        <v>77</v>
      </c>
      <c r="K41" t="s">
        <v>46</v>
      </c>
      <c r="L41">
        <v>50</v>
      </c>
      <c r="M41" t="s">
        <v>50</v>
      </c>
      <c r="N41" s="9">
        <v>0</v>
      </c>
      <c r="O41" s="9">
        <v>0</v>
      </c>
      <c r="P41" s="9">
        <v>0</v>
      </c>
      <c r="Q41" s="9">
        <v>0</v>
      </c>
      <c r="R41" s="9">
        <v>0</v>
      </c>
      <c r="S41" s="7">
        <v>0</v>
      </c>
      <c r="T41" s="7">
        <v>0</v>
      </c>
    </row>
    <row r="42" spans="1:20" x14ac:dyDescent="0.25">
      <c r="A42" t="s">
        <v>39</v>
      </c>
      <c r="B42">
        <v>1</v>
      </c>
      <c r="C42">
        <v>107</v>
      </c>
      <c r="D42" t="s">
        <v>69</v>
      </c>
      <c r="E42" t="s">
        <v>70</v>
      </c>
      <c r="F42" t="s">
        <v>42</v>
      </c>
      <c r="G42" t="s">
        <v>71</v>
      </c>
      <c r="H42">
        <v>507</v>
      </c>
      <c r="I42" t="s">
        <v>78</v>
      </c>
      <c r="J42" t="s">
        <v>79</v>
      </c>
      <c r="K42" t="s">
        <v>46</v>
      </c>
      <c r="L42">
        <v>10</v>
      </c>
      <c r="M42" t="s">
        <v>47</v>
      </c>
      <c r="N42" s="9">
        <v>43245</v>
      </c>
      <c r="O42" s="9">
        <v>21629.85</v>
      </c>
      <c r="P42" s="9">
        <v>21630</v>
      </c>
      <c r="Q42" s="9">
        <v>21625</v>
      </c>
      <c r="R42" s="9">
        <v>0</v>
      </c>
      <c r="S42" s="7">
        <v>0</v>
      </c>
      <c r="T42" s="7">
        <v>0</v>
      </c>
    </row>
    <row r="43" spans="1:20" x14ac:dyDescent="0.25">
      <c r="A43" t="s">
        <v>39</v>
      </c>
      <c r="B43">
        <v>1</v>
      </c>
      <c r="C43">
        <v>107</v>
      </c>
      <c r="D43" t="s">
        <v>69</v>
      </c>
      <c r="E43" t="s">
        <v>70</v>
      </c>
      <c r="F43" t="s">
        <v>42</v>
      </c>
      <c r="G43" t="s">
        <v>71</v>
      </c>
      <c r="H43">
        <v>507</v>
      </c>
      <c r="I43" t="s">
        <v>78</v>
      </c>
      <c r="J43" t="s">
        <v>79</v>
      </c>
      <c r="K43" t="s">
        <v>46</v>
      </c>
      <c r="L43">
        <v>20</v>
      </c>
      <c r="M43" t="s">
        <v>48</v>
      </c>
      <c r="N43" s="9">
        <v>13.15</v>
      </c>
      <c r="O43" s="9">
        <v>15.3</v>
      </c>
      <c r="P43" s="9">
        <v>14</v>
      </c>
      <c r="Q43" s="9">
        <v>9</v>
      </c>
      <c r="R43" s="9">
        <v>0</v>
      </c>
      <c r="S43" s="7">
        <v>0</v>
      </c>
      <c r="T43" s="7">
        <v>0</v>
      </c>
    </row>
    <row r="44" spans="1:20" x14ac:dyDescent="0.25">
      <c r="A44" t="s">
        <v>39</v>
      </c>
      <c r="B44">
        <v>1</v>
      </c>
      <c r="C44">
        <v>107</v>
      </c>
      <c r="D44" t="s">
        <v>69</v>
      </c>
      <c r="E44" t="s">
        <v>70</v>
      </c>
      <c r="F44" t="s">
        <v>42</v>
      </c>
      <c r="G44" t="s">
        <v>71</v>
      </c>
      <c r="H44">
        <v>507</v>
      </c>
      <c r="I44" t="s">
        <v>78</v>
      </c>
      <c r="J44" t="s">
        <v>79</v>
      </c>
      <c r="K44" t="s">
        <v>46</v>
      </c>
      <c r="L44">
        <v>30</v>
      </c>
      <c r="M44" t="s">
        <v>49</v>
      </c>
      <c r="N44" s="9">
        <v>43231.85</v>
      </c>
      <c r="O44" s="9">
        <v>21614.55</v>
      </c>
      <c r="P44" s="9">
        <v>21616</v>
      </c>
      <c r="Q44" s="9">
        <v>21616</v>
      </c>
      <c r="R44" s="9">
        <v>0</v>
      </c>
      <c r="S44" s="7">
        <v>0</v>
      </c>
      <c r="T44" s="7">
        <v>0</v>
      </c>
    </row>
    <row r="45" spans="1:20" x14ac:dyDescent="0.25">
      <c r="A45" t="s">
        <v>39</v>
      </c>
      <c r="B45">
        <v>1</v>
      </c>
      <c r="C45">
        <v>107</v>
      </c>
      <c r="D45" t="s">
        <v>69</v>
      </c>
      <c r="E45" t="s">
        <v>70</v>
      </c>
      <c r="F45" t="s">
        <v>42</v>
      </c>
      <c r="G45" t="s">
        <v>71</v>
      </c>
      <c r="H45">
        <v>507</v>
      </c>
      <c r="I45" t="s">
        <v>78</v>
      </c>
      <c r="J45" t="s">
        <v>79</v>
      </c>
      <c r="K45" t="s">
        <v>46</v>
      </c>
      <c r="L45">
        <v>40</v>
      </c>
      <c r="M45" t="s">
        <v>12</v>
      </c>
      <c r="N45" s="9">
        <v>43231.85</v>
      </c>
      <c r="O45" s="9">
        <v>21614.55</v>
      </c>
      <c r="P45" s="9">
        <v>21616</v>
      </c>
      <c r="Q45" s="9">
        <v>21616</v>
      </c>
      <c r="R45" s="9">
        <v>0</v>
      </c>
      <c r="S45" s="7">
        <v>0</v>
      </c>
      <c r="T45" s="7">
        <v>0</v>
      </c>
    </row>
    <row r="46" spans="1:20" x14ac:dyDescent="0.25">
      <c r="A46" t="s">
        <v>39</v>
      </c>
      <c r="B46">
        <v>1</v>
      </c>
      <c r="C46">
        <v>107</v>
      </c>
      <c r="D46" t="s">
        <v>69</v>
      </c>
      <c r="E46" t="s">
        <v>70</v>
      </c>
      <c r="F46" t="s">
        <v>42</v>
      </c>
      <c r="G46" t="s">
        <v>71</v>
      </c>
      <c r="H46">
        <v>507</v>
      </c>
      <c r="I46" t="s">
        <v>78</v>
      </c>
      <c r="J46" t="s">
        <v>79</v>
      </c>
      <c r="K46" t="s">
        <v>46</v>
      </c>
      <c r="L46">
        <v>50</v>
      </c>
      <c r="M46" t="s">
        <v>50</v>
      </c>
      <c r="N46" s="9">
        <v>0</v>
      </c>
      <c r="O46" s="9">
        <v>0</v>
      </c>
      <c r="P46" s="9">
        <v>0</v>
      </c>
      <c r="Q46" s="9">
        <v>0</v>
      </c>
      <c r="R46" s="9">
        <v>0</v>
      </c>
      <c r="S46" s="7">
        <v>0</v>
      </c>
      <c r="T46" s="7">
        <v>0</v>
      </c>
    </row>
    <row r="47" spans="1:20" x14ac:dyDescent="0.25">
      <c r="A47" t="s">
        <v>39</v>
      </c>
      <c r="B47">
        <v>1</v>
      </c>
      <c r="C47">
        <v>107</v>
      </c>
      <c r="D47" t="s">
        <v>69</v>
      </c>
      <c r="E47" t="s">
        <v>70</v>
      </c>
      <c r="F47" t="s">
        <v>42</v>
      </c>
      <c r="G47" t="s">
        <v>71</v>
      </c>
      <c r="H47">
        <v>516</v>
      </c>
      <c r="I47" t="s">
        <v>80</v>
      </c>
      <c r="J47" t="s">
        <v>81</v>
      </c>
      <c r="K47" t="s">
        <v>46</v>
      </c>
      <c r="L47">
        <v>10</v>
      </c>
      <c r="M47" t="s">
        <v>47</v>
      </c>
      <c r="N47" s="9">
        <v>16668</v>
      </c>
      <c r="O47" s="9">
        <v>10308.219999999999</v>
      </c>
      <c r="P47" s="9">
        <v>10224</v>
      </c>
      <c r="Q47" s="9">
        <v>10201</v>
      </c>
      <c r="R47" s="9">
        <v>0</v>
      </c>
      <c r="S47" s="7">
        <v>0</v>
      </c>
      <c r="T47" s="7">
        <v>0</v>
      </c>
    </row>
    <row r="48" spans="1:20" x14ac:dyDescent="0.25">
      <c r="A48" t="s">
        <v>39</v>
      </c>
      <c r="B48">
        <v>1</v>
      </c>
      <c r="C48">
        <v>107</v>
      </c>
      <c r="D48" t="s">
        <v>69</v>
      </c>
      <c r="E48" t="s">
        <v>70</v>
      </c>
      <c r="F48" t="s">
        <v>42</v>
      </c>
      <c r="G48" t="s">
        <v>71</v>
      </c>
      <c r="H48">
        <v>516</v>
      </c>
      <c r="I48" t="s">
        <v>80</v>
      </c>
      <c r="J48" t="s">
        <v>81</v>
      </c>
      <c r="K48" t="s">
        <v>46</v>
      </c>
      <c r="L48">
        <v>20</v>
      </c>
      <c r="M48" t="s">
        <v>48</v>
      </c>
      <c r="N48" s="9">
        <v>1412.78</v>
      </c>
      <c r="O48" s="9">
        <v>1186.3</v>
      </c>
      <c r="P48" s="9">
        <v>64</v>
      </c>
      <c r="Q48" s="9">
        <v>41</v>
      </c>
      <c r="R48" s="9">
        <v>0</v>
      </c>
      <c r="S48" s="7">
        <v>0</v>
      </c>
      <c r="T48" s="7">
        <v>0</v>
      </c>
    </row>
    <row r="49" spans="1:20" x14ac:dyDescent="0.25">
      <c r="A49" t="s">
        <v>39</v>
      </c>
      <c r="B49">
        <v>1</v>
      </c>
      <c r="C49">
        <v>107</v>
      </c>
      <c r="D49" t="s">
        <v>69</v>
      </c>
      <c r="E49" t="s">
        <v>70</v>
      </c>
      <c r="F49" t="s">
        <v>42</v>
      </c>
      <c r="G49" t="s">
        <v>71</v>
      </c>
      <c r="H49">
        <v>516</v>
      </c>
      <c r="I49" t="s">
        <v>80</v>
      </c>
      <c r="J49" t="s">
        <v>81</v>
      </c>
      <c r="K49" t="s">
        <v>46</v>
      </c>
      <c r="L49">
        <v>30</v>
      </c>
      <c r="M49" t="s">
        <v>49</v>
      </c>
      <c r="N49" s="9">
        <v>15255.22</v>
      </c>
      <c r="O49" s="9">
        <v>9121.92</v>
      </c>
      <c r="P49" s="9">
        <v>10160</v>
      </c>
      <c r="Q49" s="9">
        <v>10160</v>
      </c>
      <c r="R49" s="9">
        <v>0</v>
      </c>
      <c r="S49" s="7">
        <v>0</v>
      </c>
      <c r="T49" s="7">
        <v>0</v>
      </c>
    </row>
    <row r="50" spans="1:20" x14ac:dyDescent="0.25">
      <c r="A50" t="s">
        <v>39</v>
      </c>
      <c r="B50">
        <v>1</v>
      </c>
      <c r="C50">
        <v>107</v>
      </c>
      <c r="D50" t="s">
        <v>69</v>
      </c>
      <c r="E50" t="s">
        <v>70</v>
      </c>
      <c r="F50" t="s">
        <v>42</v>
      </c>
      <c r="G50" t="s">
        <v>71</v>
      </c>
      <c r="H50">
        <v>516</v>
      </c>
      <c r="I50" t="s">
        <v>80</v>
      </c>
      <c r="J50" t="s">
        <v>81</v>
      </c>
      <c r="K50" t="s">
        <v>46</v>
      </c>
      <c r="L50">
        <v>40</v>
      </c>
      <c r="M50" t="s">
        <v>12</v>
      </c>
      <c r="N50" s="9">
        <v>15255.22</v>
      </c>
      <c r="O50" s="9">
        <v>9121.92</v>
      </c>
      <c r="P50" s="9">
        <v>10160</v>
      </c>
      <c r="Q50" s="9">
        <v>10160</v>
      </c>
      <c r="R50" s="9">
        <v>0</v>
      </c>
      <c r="S50" s="7">
        <v>0</v>
      </c>
      <c r="T50" s="7">
        <v>0</v>
      </c>
    </row>
    <row r="51" spans="1:20" x14ac:dyDescent="0.25">
      <c r="A51" t="s">
        <v>39</v>
      </c>
      <c r="B51">
        <v>1</v>
      </c>
      <c r="C51">
        <v>107</v>
      </c>
      <c r="D51" t="s">
        <v>69</v>
      </c>
      <c r="E51" t="s">
        <v>70</v>
      </c>
      <c r="F51" t="s">
        <v>42</v>
      </c>
      <c r="G51" t="s">
        <v>71</v>
      </c>
      <c r="H51">
        <v>516</v>
      </c>
      <c r="I51" t="s">
        <v>80</v>
      </c>
      <c r="J51" t="s">
        <v>81</v>
      </c>
      <c r="K51" t="s">
        <v>46</v>
      </c>
      <c r="L51">
        <v>50</v>
      </c>
      <c r="M51" t="s">
        <v>50</v>
      </c>
      <c r="N51" s="9">
        <v>0</v>
      </c>
      <c r="O51" s="9">
        <v>0</v>
      </c>
      <c r="P51" s="9">
        <v>0</v>
      </c>
      <c r="Q51" s="9">
        <v>0</v>
      </c>
      <c r="R51" s="9">
        <v>0</v>
      </c>
      <c r="S51" s="7">
        <v>0</v>
      </c>
      <c r="T51" s="7">
        <v>0</v>
      </c>
    </row>
    <row r="52" spans="1:20" x14ac:dyDescent="0.25">
      <c r="A52" t="s">
        <v>39</v>
      </c>
      <c r="B52">
        <v>1</v>
      </c>
      <c r="C52">
        <v>107</v>
      </c>
      <c r="D52" t="s">
        <v>69</v>
      </c>
      <c r="E52" t="s">
        <v>70</v>
      </c>
      <c r="F52" t="s">
        <v>42</v>
      </c>
      <c r="G52" t="s">
        <v>71</v>
      </c>
      <c r="H52">
        <v>534</v>
      </c>
      <c r="I52" t="s">
        <v>82</v>
      </c>
      <c r="J52" t="s">
        <v>83</v>
      </c>
      <c r="K52" t="s">
        <v>46</v>
      </c>
      <c r="L52">
        <v>10</v>
      </c>
      <c r="M52" t="s">
        <v>47</v>
      </c>
      <c r="N52" s="9">
        <v>144069</v>
      </c>
      <c r="O52" s="9">
        <v>154982.71</v>
      </c>
      <c r="P52" s="9">
        <v>155978.18</v>
      </c>
      <c r="Q52" s="9">
        <v>187892.18</v>
      </c>
      <c r="R52" s="9">
        <v>0</v>
      </c>
      <c r="S52" s="7">
        <v>0</v>
      </c>
      <c r="T52" s="7">
        <v>0</v>
      </c>
    </row>
    <row r="53" spans="1:20" x14ac:dyDescent="0.25">
      <c r="A53" t="s">
        <v>39</v>
      </c>
      <c r="B53">
        <v>1</v>
      </c>
      <c r="C53">
        <v>107</v>
      </c>
      <c r="D53" t="s">
        <v>69</v>
      </c>
      <c r="E53" t="s">
        <v>70</v>
      </c>
      <c r="F53" t="s">
        <v>42</v>
      </c>
      <c r="G53" t="s">
        <v>71</v>
      </c>
      <c r="H53">
        <v>534</v>
      </c>
      <c r="I53" t="s">
        <v>82</v>
      </c>
      <c r="J53" t="s">
        <v>83</v>
      </c>
      <c r="K53" t="s">
        <v>46</v>
      </c>
      <c r="L53">
        <v>20</v>
      </c>
      <c r="M53" t="s">
        <v>48</v>
      </c>
      <c r="N53" s="9">
        <v>4048.29</v>
      </c>
      <c r="O53" s="9">
        <v>2320.88</v>
      </c>
      <c r="P53" s="9">
        <v>185</v>
      </c>
      <c r="Q53" s="9">
        <v>3070.12</v>
      </c>
      <c r="R53" s="9">
        <v>0</v>
      </c>
      <c r="S53" s="7">
        <v>0</v>
      </c>
      <c r="T53" s="7">
        <v>0</v>
      </c>
    </row>
    <row r="54" spans="1:20" x14ac:dyDescent="0.25">
      <c r="A54" t="s">
        <v>39</v>
      </c>
      <c r="B54">
        <v>1</v>
      </c>
      <c r="C54">
        <v>107</v>
      </c>
      <c r="D54" t="s">
        <v>69</v>
      </c>
      <c r="E54" t="s">
        <v>70</v>
      </c>
      <c r="F54" t="s">
        <v>42</v>
      </c>
      <c r="G54" t="s">
        <v>71</v>
      </c>
      <c r="H54">
        <v>534</v>
      </c>
      <c r="I54" t="s">
        <v>82</v>
      </c>
      <c r="J54" t="s">
        <v>83</v>
      </c>
      <c r="K54" t="s">
        <v>46</v>
      </c>
      <c r="L54">
        <v>30</v>
      </c>
      <c r="M54" t="s">
        <v>49</v>
      </c>
      <c r="N54" s="9">
        <v>140020.71</v>
      </c>
      <c r="O54" s="9">
        <v>152661.82999999999</v>
      </c>
      <c r="P54" s="9">
        <v>155793.18</v>
      </c>
      <c r="Q54" s="9">
        <v>184822.06</v>
      </c>
      <c r="R54" s="9">
        <v>0</v>
      </c>
      <c r="S54" s="7">
        <v>0</v>
      </c>
      <c r="T54" s="7">
        <v>0</v>
      </c>
    </row>
    <row r="55" spans="1:20" x14ac:dyDescent="0.25">
      <c r="A55" t="s">
        <v>39</v>
      </c>
      <c r="B55">
        <v>1</v>
      </c>
      <c r="C55">
        <v>107</v>
      </c>
      <c r="D55" t="s">
        <v>69</v>
      </c>
      <c r="E55" t="s">
        <v>70</v>
      </c>
      <c r="F55" t="s">
        <v>42</v>
      </c>
      <c r="G55" t="s">
        <v>71</v>
      </c>
      <c r="H55">
        <v>534</v>
      </c>
      <c r="I55" t="s">
        <v>82</v>
      </c>
      <c r="J55" t="s">
        <v>83</v>
      </c>
      <c r="K55" t="s">
        <v>46</v>
      </c>
      <c r="L55">
        <v>40</v>
      </c>
      <c r="M55" t="s">
        <v>12</v>
      </c>
      <c r="N55" s="9">
        <v>140020.71</v>
      </c>
      <c r="O55" s="9">
        <v>152661.82999999999</v>
      </c>
      <c r="P55" s="9">
        <v>155793.18</v>
      </c>
      <c r="Q55" s="9">
        <v>184822.06</v>
      </c>
      <c r="R55" s="9">
        <v>0</v>
      </c>
      <c r="S55" s="7">
        <v>0</v>
      </c>
      <c r="T55" s="7">
        <v>0</v>
      </c>
    </row>
    <row r="56" spans="1:20" x14ac:dyDescent="0.25">
      <c r="A56" t="s">
        <v>39</v>
      </c>
      <c r="B56">
        <v>1</v>
      </c>
      <c r="C56">
        <v>107</v>
      </c>
      <c r="D56" t="s">
        <v>69</v>
      </c>
      <c r="E56" t="s">
        <v>70</v>
      </c>
      <c r="F56" t="s">
        <v>42</v>
      </c>
      <c r="G56" t="s">
        <v>71</v>
      </c>
      <c r="H56">
        <v>534</v>
      </c>
      <c r="I56" t="s">
        <v>82</v>
      </c>
      <c r="J56" t="s">
        <v>83</v>
      </c>
      <c r="K56" t="s">
        <v>46</v>
      </c>
      <c r="L56">
        <v>50</v>
      </c>
      <c r="M56" t="s">
        <v>50</v>
      </c>
      <c r="N56" s="9">
        <v>0</v>
      </c>
      <c r="O56" s="9">
        <v>0</v>
      </c>
      <c r="P56" s="9">
        <v>0</v>
      </c>
      <c r="Q56" s="9">
        <v>0</v>
      </c>
      <c r="R56" s="9">
        <v>0</v>
      </c>
      <c r="S56" s="7">
        <v>0</v>
      </c>
      <c r="T56" s="7">
        <v>0</v>
      </c>
    </row>
    <row r="57" spans="1:20" x14ac:dyDescent="0.25">
      <c r="A57" t="s">
        <v>39</v>
      </c>
      <c r="B57">
        <v>1</v>
      </c>
      <c r="C57">
        <v>107</v>
      </c>
      <c r="D57" t="s">
        <v>69</v>
      </c>
      <c r="E57" t="s">
        <v>70</v>
      </c>
      <c r="F57" t="s">
        <v>42</v>
      </c>
      <c r="G57" t="s">
        <v>71</v>
      </c>
      <c r="H57">
        <v>550</v>
      </c>
      <c r="I57" t="s">
        <v>84</v>
      </c>
      <c r="J57" t="s">
        <v>85</v>
      </c>
      <c r="K57" t="s">
        <v>46</v>
      </c>
      <c r="L57">
        <v>10</v>
      </c>
      <c r="M57" t="s">
        <v>47</v>
      </c>
      <c r="N57" s="9">
        <v>27563</v>
      </c>
      <c r="O57" s="9">
        <v>6051.5</v>
      </c>
      <c r="P57" s="9">
        <v>11946.42</v>
      </c>
      <c r="Q57" s="9">
        <v>17939.419999999998</v>
      </c>
      <c r="R57" s="9">
        <v>0</v>
      </c>
      <c r="S57" s="7">
        <v>0</v>
      </c>
      <c r="T57" s="7">
        <v>0</v>
      </c>
    </row>
    <row r="58" spans="1:20" x14ac:dyDescent="0.25">
      <c r="A58" t="s">
        <v>39</v>
      </c>
      <c r="B58">
        <v>1</v>
      </c>
      <c r="C58">
        <v>107</v>
      </c>
      <c r="D58" t="s">
        <v>69</v>
      </c>
      <c r="E58" t="s">
        <v>70</v>
      </c>
      <c r="F58" t="s">
        <v>42</v>
      </c>
      <c r="G58" t="s">
        <v>71</v>
      </c>
      <c r="H58">
        <v>550</v>
      </c>
      <c r="I58" t="s">
        <v>84</v>
      </c>
      <c r="J58" t="s">
        <v>85</v>
      </c>
      <c r="K58" t="s">
        <v>46</v>
      </c>
      <c r="L58">
        <v>20</v>
      </c>
      <c r="M58" t="s">
        <v>48</v>
      </c>
      <c r="N58" s="9">
        <v>109.5</v>
      </c>
      <c r="O58" s="9">
        <v>125.08</v>
      </c>
      <c r="P58" s="9">
        <v>20</v>
      </c>
      <c r="Q58" s="9">
        <v>13</v>
      </c>
      <c r="R58" s="9">
        <v>0</v>
      </c>
      <c r="S58" s="7">
        <v>0</v>
      </c>
      <c r="T58" s="7">
        <v>0</v>
      </c>
    </row>
    <row r="59" spans="1:20" x14ac:dyDescent="0.25">
      <c r="A59" t="s">
        <v>39</v>
      </c>
      <c r="B59">
        <v>1</v>
      </c>
      <c r="C59">
        <v>107</v>
      </c>
      <c r="D59" t="s">
        <v>69</v>
      </c>
      <c r="E59" t="s">
        <v>70</v>
      </c>
      <c r="F59" t="s">
        <v>42</v>
      </c>
      <c r="G59" t="s">
        <v>71</v>
      </c>
      <c r="H59">
        <v>550</v>
      </c>
      <c r="I59" t="s">
        <v>84</v>
      </c>
      <c r="J59" t="s">
        <v>85</v>
      </c>
      <c r="K59" t="s">
        <v>46</v>
      </c>
      <c r="L59">
        <v>30</v>
      </c>
      <c r="M59" t="s">
        <v>49</v>
      </c>
      <c r="N59" s="9">
        <v>27453.5</v>
      </c>
      <c r="O59" s="9">
        <v>5926.42</v>
      </c>
      <c r="P59" s="9">
        <v>11926.42</v>
      </c>
      <c r="Q59" s="9">
        <v>17926.419999999998</v>
      </c>
      <c r="R59" s="9">
        <v>0</v>
      </c>
      <c r="S59" s="7">
        <v>0</v>
      </c>
      <c r="T59" s="7">
        <v>0</v>
      </c>
    </row>
    <row r="60" spans="1:20" x14ac:dyDescent="0.25">
      <c r="A60" t="s">
        <v>39</v>
      </c>
      <c r="B60">
        <v>1</v>
      </c>
      <c r="C60">
        <v>107</v>
      </c>
      <c r="D60" t="s">
        <v>69</v>
      </c>
      <c r="E60" t="s">
        <v>70</v>
      </c>
      <c r="F60" t="s">
        <v>42</v>
      </c>
      <c r="G60" t="s">
        <v>71</v>
      </c>
      <c r="H60">
        <v>550</v>
      </c>
      <c r="I60" t="s">
        <v>84</v>
      </c>
      <c r="J60" t="s">
        <v>85</v>
      </c>
      <c r="K60" t="s">
        <v>46</v>
      </c>
      <c r="L60">
        <v>40</v>
      </c>
      <c r="M60" t="s">
        <v>12</v>
      </c>
      <c r="N60" s="9">
        <v>27453.5</v>
      </c>
      <c r="O60" s="9">
        <v>5926.42</v>
      </c>
      <c r="P60" s="9">
        <v>11926.42</v>
      </c>
      <c r="Q60" s="9">
        <v>17926.419999999998</v>
      </c>
      <c r="R60" s="9">
        <v>0</v>
      </c>
      <c r="S60" s="7">
        <v>0</v>
      </c>
      <c r="T60" s="7">
        <v>0</v>
      </c>
    </row>
    <row r="61" spans="1:20" x14ac:dyDescent="0.25">
      <c r="A61" t="s">
        <v>39</v>
      </c>
      <c r="B61">
        <v>1</v>
      </c>
      <c r="C61">
        <v>107</v>
      </c>
      <c r="D61" t="s">
        <v>69</v>
      </c>
      <c r="E61" t="s">
        <v>70</v>
      </c>
      <c r="F61" t="s">
        <v>42</v>
      </c>
      <c r="G61" t="s">
        <v>71</v>
      </c>
      <c r="H61">
        <v>550</v>
      </c>
      <c r="I61" t="s">
        <v>84</v>
      </c>
      <c r="J61" t="s">
        <v>85</v>
      </c>
      <c r="K61" t="s">
        <v>46</v>
      </c>
      <c r="L61">
        <v>50</v>
      </c>
      <c r="M61" t="s">
        <v>50</v>
      </c>
      <c r="N61" s="9">
        <v>0</v>
      </c>
      <c r="O61" s="9">
        <v>0</v>
      </c>
      <c r="P61" s="9">
        <v>0</v>
      </c>
      <c r="Q61" s="9">
        <v>0</v>
      </c>
      <c r="R61" s="9">
        <v>0</v>
      </c>
      <c r="S61" s="7">
        <v>0</v>
      </c>
      <c r="T61" s="7">
        <v>0</v>
      </c>
    </row>
    <row r="62" spans="1:20" x14ac:dyDescent="0.25">
      <c r="A62" t="s">
        <v>39</v>
      </c>
      <c r="B62">
        <v>1</v>
      </c>
      <c r="C62">
        <v>107</v>
      </c>
      <c r="D62" t="s">
        <v>69</v>
      </c>
      <c r="E62" t="s">
        <v>70</v>
      </c>
      <c r="F62" t="s">
        <v>42</v>
      </c>
      <c r="G62" t="s">
        <v>71</v>
      </c>
      <c r="H62">
        <v>602</v>
      </c>
      <c r="I62" t="s">
        <v>86</v>
      </c>
      <c r="J62" t="s">
        <v>87</v>
      </c>
      <c r="K62" t="s">
        <v>46</v>
      </c>
      <c r="L62">
        <v>10</v>
      </c>
      <c r="M62" t="s">
        <v>47</v>
      </c>
      <c r="N62" s="9">
        <v>56294</v>
      </c>
      <c r="O62" s="9">
        <v>28266.92</v>
      </c>
      <c r="P62" s="9">
        <v>28305</v>
      </c>
      <c r="Q62" s="9">
        <v>28268</v>
      </c>
      <c r="R62" s="9">
        <v>0</v>
      </c>
      <c r="S62" s="7">
        <v>0</v>
      </c>
      <c r="T62" s="7">
        <v>0</v>
      </c>
    </row>
    <row r="63" spans="1:20" x14ac:dyDescent="0.25">
      <c r="A63" t="s">
        <v>39</v>
      </c>
      <c r="B63">
        <v>1</v>
      </c>
      <c r="C63">
        <v>107</v>
      </c>
      <c r="D63" t="s">
        <v>69</v>
      </c>
      <c r="E63" t="s">
        <v>70</v>
      </c>
      <c r="F63" t="s">
        <v>42</v>
      </c>
      <c r="G63" t="s">
        <v>71</v>
      </c>
      <c r="H63">
        <v>602</v>
      </c>
      <c r="I63" t="s">
        <v>86</v>
      </c>
      <c r="J63" t="s">
        <v>87</v>
      </c>
      <c r="K63" t="s">
        <v>46</v>
      </c>
      <c r="L63">
        <v>20</v>
      </c>
      <c r="M63" t="s">
        <v>48</v>
      </c>
      <c r="N63" s="9">
        <v>3061.08</v>
      </c>
      <c r="O63" s="9">
        <v>67</v>
      </c>
      <c r="P63" s="9">
        <v>105</v>
      </c>
      <c r="Q63" s="9">
        <v>68</v>
      </c>
      <c r="R63" s="9">
        <v>0</v>
      </c>
      <c r="S63" s="7">
        <v>0</v>
      </c>
      <c r="T63" s="7">
        <v>0</v>
      </c>
    </row>
    <row r="64" spans="1:20" x14ac:dyDescent="0.25">
      <c r="A64" t="s">
        <v>39</v>
      </c>
      <c r="B64">
        <v>1</v>
      </c>
      <c r="C64">
        <v>107</v>
      </c>
      <c r="D64" t="s">
        <v>69</v>
      </c>
      <c r="E64" t="s">
        <v>70</v>
      </c>
      <c r="F64" t="s">
        <v>42</v>
      </c>
      <c r="G64" t="s">
        <v>71</v>
      </c>
      <c r="H64">
        <v>602</v>
      </c>
      <c r="I64" t="s">
        <v>86</v>
      </c>
      <c r="J64" t="s">
        <v>87</v>
      </c>
      <c r="K64" t="s">
        <v>46</v>
      </c>
      <c r="L64">
        <v>30</v>
      </c>
      <c r="M64" t="s">
        <v>49</v>
      </c>
      <c r="N64" s="9">
        <v>53232.92</v>
      </c>
      <c r="O64" s="9">
        <v>28199.919999999998</v>
      </c>
      <c r="P64" s="9">
        <v>28200</v>
      </c>
      <c r="Q64" s="9">
        <v>28200</v>
      </c>
      <c r="R64" s="9">
        <v>0</v>
      </c>
      <c r="S64" s="7">
        <v>0</v>
      </c>
      <c r="T64" s="7">
        <v>0</v>
      </c>
    </row>
    <row r="65" spans="1:20" x14ac:dyDescent="0.25">
      <c r="A65" t="s">
        <v>39</v>
      </c>
      <c r="B65">
        <v>1</v>
      </c>
      <c r="C65">
        <v>107</v>
      </c>
      <c r="D65" t="s">
        <v>69</v>
      </c>
      <c r="E65" t="s">
        <v>70</v>
      </c>
      <c r="F65" t="s">
        <v>42</v>
      </c>
      <c r="G65" t="s">
        <v>71</v>
      </c>
      <c r="H65">
        <v>602</v>
      </c>
      <c r="I65" t="s">
        <v>86</v>
      </c>
      <c r="J65" t="s">
        <v>87</v>
      </c>
      <c r="K65" t="s">
        <v>46</v>
      </c>
      <c r="L65">
        <v>40</v>
      </c>
      <c r="M65" t="s">
        <v>12</v>
      </c>
      <c r="N65" s="9">
        <v>53232.92</v>
      </c>
      <c r="O65" s="9">
        <v>28199.919999999998</v>
      </c>
      <c r="P65" s="9">
        <v>28200</v>
      </c>
      <c r="Q65" s="9">
        <v>28200</v>
      </c>
      <c r="R65" s="9">
        <v>0</v>
      </c>
      <c r="S65" s="7">
        <v>0</v>
      </c>
      <c r="T65" s="7">
        <v>0</v>
      </c>
    </row>
    <row r="66" spans="1:20" x14ac:dyDescent="0.25">
      <c r="A66" t="s">
        <v>39</v>
      </c>
      <c r="B66">
        <v>1</v>
      </c>
      <c r="C66">
        <v>107</v>
      </c>
      <c r="D66" t="s">
        <v>69</v>
      </c>
      <c r="E66" t="s">
        <v>70</v>
      </c>
      <c r="F66" t="s">
        <v>42</v>
      </c>
      <c r="G66" t="s">
        <v>71</v>
      </c>
      <c r="H66">
        <v>602</v>
      </c>
      <c r="I66" t="s">
        <v>86</v>
      </c>
      <c r="J66" t="s">
        <v>87</v>
      </c>
      <c r="K66" t="s">
        <v>46</v>
      </c>
      <c r="L66">
        <v>50</v>
      </c>
      <c r="M66" t="s">
        <v>50</v>
      </c>
      <c r="N66" s="9">
        <v>0</v>
      </c>
      <c r="O66" s="9">
        <v>0</v>
      </c>
      <c r="P66" s="9">
        <v>0</v>
      </c>
      <c r="Q66" s="9">
        <v>0</v>
      </c>
      <c r="R66" s="9">
        <v>0</v>
      </c>
      <c r="S66" s="7">
        <v>0</v>
      </c>
      <c r="T66" s="7">
        <v>0</v>
      </c>
    </row>
    <row r="67" spans="1:20" x14ac:dyDescent="0.25">
      <c r="A67" t="s">
        <v>39</v>
      </c>
      <c r="B67">
        <v>1</v>
      </c>
      <c r="C67">
        <v>107</v>
      </c>
      <c r="D67" t="s">
        <v>69</v>
      </c>
      <c r="E67" t="s">
        <v>70</v>
      </c>
      <c r="F67" t="s">
        <v>42</v>
      </c>
      <c r="G67" t="s">
        <v>71</v>
      </c>
      <c r="H67">
        <v>701</v>
      </c>
      <c r="I67" t="s">
        <v>88</v>
      </c>
      <c r="J67" t="s">
        <v>89</v>
      </c>
      <c r="K67" t="s">
        <v>46</v>
      </c>
      <c r="L67">
        <v>10</v>
      </c>
      <c r="M67" t="s">
        <v>47</v>
      </c>
      <c r="N67" s="9">
        <v>51483</v>
      </c>
      <c r="O67" s="9">
        <v>35089.94</v>
      </c>
      <c r="P67" s="9">
        <v>45067.94</v>
      </c>
      <c r="Q67" s="9">
        <v>55042.94</v>
      </c>
      <c r="R67" s="9">
        <v>0</v>
      </c>
      <c r="S67" s="7">
        <v>0</v>
      </c>
      <c r="T67" s="7">
        <v>0</v>
      </c>
    </row>
    <row r="68" spans="1:20" x14ac:dyDescent="0.25">
      <c r="A68" t="s">
        <v>39</v>
      </c>
      <c r="B68">
        <v>1</v>
      </c>
      <c r="C68">
        <v>107</v>
      </c>
      <c r="D68" t="s">
        <v>69</v>
      </c>
      <c r="E68" t="s">
        <v>70</v>
      </c>
      <c r="F68" t="s">
        <v>42</v>
      </c>
      <c r="G68" t="s">
        <v>71</v>
      </c>
      <c r="H68">
        <v>701</v>
      </c>
      <c r="I68" t="s">
        <v>88</v>
      </c>
      <c r="J68" t="s">
        <v>89</v>
      </c>
      <c r="K68" t="s">
        <v>46</v>
      </c>
      <c r="L68">
        <v>20</v>
      </c>
      <c r="M68" t="s">
        <v>48</v>
      </c>
      <c r="N68" s="9">
        <v>1347.06</v>
      </c>
      <c r="O68" s="9">
        <v>90</v>
      </c>
      <c r="P68" s="9">
        <v>68</v>
      </c>
      <c r="Q68" s="9">
        <v>43</v>
      </c>
      <c r="R68" s="9">
        <v>0</v>
      </c>
      <c r="S68" s="7">
        <v>0</v>
      </c>
      <c r="T68" s="7">
        <v>0</v>
      </c>
    </row>
    <row r="69" spans="1:20" x14ac:dyDescent="0.25">
      <c r="A69" t="s">
        <v>39</v>
      </c>
      <c r="B69">
        <v>1</v>
      </c>
      <c r="C69">
        <v>107</v>
      </c>
      <c r="D69" t="s">
        <v>69</v>
      </c>
      <c r="E69" t="s">
        <v>70</v>
      </c>
      <c r="F69" t="s">
        <v>42</v>
      </c>
      <c r="G69" t="s">
        <v>71</v>
      </c>
      <c r="H69">
        <v>701</v>
      </c>
      <c r="I69" t="s">
        <v>88</v>
      </c>
      <c r="J69" t="s">
        <v>89</v>
      </c>
      <c r="K69" t="s">
        <v>46</v>
      </c>
      <c r="L69">
        <v>30</v>
      </c>
      <c r="M69" t="s">
        <v>49</v>
      </c>
      <c r="N69" s="9">
        <v>50135.94</v>
      </c>
      <c r="O69" s="9">
        <v>34999.94</v>
      </c>
      <c r="P69" s="9">
        <v>44999.94</v>
      </c>
      <c r="Q69" s="9">
        <v>54999.94</v>
      </c>
      <c r="R69" s="9">
        <v>0</v>
      </c>
      <c r="S69" s="7">
        <v>0</v>
      </c>
      <c r="T69" s="7">
        <v>0</v>
      </c>
    </row>
    <row r="70" spans="1:20" x14ac:dyDescent="0.25">
      <c r="A70" t="s">
        <v>39</v>
      </c>
      <c r="B70">
        <v>1</v>
      </c>
      <c r="C70">
        <v>107</v>
      </c>
      <c r="D70" t="s">
        <v>69</v>
      </c>
      <c r="E70" t="s">
        <v>70</v>
      </c>
      <c r="F70" t="s">
        <v>42</v>
      </c>
      <c r="G70" t="s">
        <v>71</v>
      </c>
      <c r="H70">
        <v>701</v>
      </c>
      <c r="I70" t="s">
        <v>88</v>
      </c>
      <c r="J70" t="s">
        <v>89</v>
      </c>
      <c r="K70" t="s">
        <v>46</v>
      </c>
      <c r="L70">
        <v>40</v>
      </c>
      <c r="M70" t="s">
        <v>12</v>
      </c>
      <c r="N70" s="9">
        <v>50135.94</v>
      </c>
      <c r="O70" s="9">
        <v>34999.94</v>
      </c>
      <c r="P70" s="9">
        <v>44999.94</v>
      </c>
      <c r="Q70" s="9">
        <v>54999.94</v>
      </c>
      <c r="R70" s="9">
        <v>0</v>
      </c>
      <c r="S70" s="7">
        <v>0</v>
      </c>
      <c r="T70" s="7">
        <v>0</v>
      </c>
    </row>
    <row r="71" spans="1:20" x14ac:dyDescent="0.25">
      <c r="A71" t="s">
        <v>39</v>
      </c>
      <c r="B71">
        <v>1</v>
      </c>
      <c r="C71">
        <v>107</v>
      </c>
      <c r="D71" t="s">
        <v>69</v>
      </c>
      <c r="E71" t="s">
        <v>70</v>
      </c>
      <c r="F71" t="s">
        <v>42</v>
      </c>
      <c r="G71" t="s">
        <v>71</v>
      </c>
      <c r="H71">
        <v>701</v>
      </c>
      <c r="I71" t="s">
        <v>88</v>
      </c>
      <c r="J71" t="s">
        <v>89</v>
      </c>
      <c r="K71" t="s">
        <v>46</v>
      </c>
      <c r="L71">
        <v>50</v>
      </c>
      <c r="M71" t="s">
        <v>50</v>
      </c>
      <c r="N71" s="9">
        <v>0</v>
      </c>
      <c r="O71" s="9">
        <v>0</v>
      </c>
      <c r="P71" s="9">
        <v>0</v>
      </c>
      <c r="Q71" s="9">
        <v>0</v>
      </c>
      <c r="R71" s="9">
        <v>0</v>
      </c>
      <c r="S71" s="7">
        <v>0</v>
      </c>
      <c r="T71" s="7">
        <v>0</v>
      </c>
    </row>
    <row r="72" spans="1:20" x14ac:dyDescent="0.25">
      <c r="A72" t="s">
        <v>39</v>
      </c>
      <c r="B72">
        <v>1</v>
      </c>
      <c r="C72">
        <v>107</v>
      </c>
      <c r="D72" t="s">
        <v>69</v>
      </c>
      <c r="E72" t="s">
        <v>70</v>
      </c>
      <c r="F72" t="s">
        <v>42</v>
      </c>
      <c r="G72" t="s">
        <v>71</v>
      </c>
      <c r="H72">
        <v>784</v>
      </c>
      <c r="I72" t="s">
        <v>90</v>
      </c>
      <c r="J72" t="s">
        <v>91</v>
      </c>
      <c r="K72" t="s">
        <v>46</v>
      </c>
      <c r="L72">
        <v>10</v>
      </c>
      <c r="M72" t="s">
        <v>47</v>
      </c>
      <c r="N72" s="9">
        <v>8823728</v>
      </c>
      <c r="O72" s="9">
        <v>9179681.9399999995</v>
      </c>
      <c r="P72" s="9">
        <v>9554392.1500000004</v>
      </c>
      <c r="Q72" s="9">
        <v>12737232.439999999</v>
      </c>
      <c r="R72" s="9">
        <v>13475538.949999999</v>
      </c>
      <c r="S72" s="7">
        <v>12072816.859999999</v>
      </c>
      <c r="T72" s="7">
        <v>13568899.57</v>
      </c>
    </row>
    <row r="73" spans="1:20" x14ac:dyDescent="0.25">
      <c r="A73" t="s">
        <v>39</v>
      </c>
      <c r="B73">
        <v>1</v>
      </c>
      <c r="C73">
        <v>107</v>
      </c>
      <c r="D73" t="s">
        <v>69</v>
      </c>
      <c r="E73" t="s">
        <v>70</v>
      </c>
      <c r="F73" t="s">
        <v>42</v>
      </c>
      <c r="G73" t="s">
        <v>71</v>
      </c>
      <c r="H73">
        <v>784</v>
      </c>
      <c r="I73" t="s">
        <v>90</v>
      </c>
      <c r="J73" t="s">
        <v>91</v>
      </c>
      <c r="K73" t="s">
        <v>46</v>
      </c>
      <c r="L73">
        <v>20</v>
      </c>
      <c r="M73" t="s">
        <v>48</v>
      </c>
      <c r="N73" s="9">
        <v>5900338.0599999996</v>
      </c>
      <c r="O73" s="9">
        <v>6004640.2800000003</v>
      </c>
      <c r="P73" s="9">
        <v>6183397.2199999997</v>
      </c>
      <c r="Q73" s="9">
        <v>8283265.4900000002</v>
      </c>
      <c r="R73" s="9">
        <v>7012692.0899999999</v>
      </c>
      <c r="S73" s="7">
        <v>7838696.29</v>
      </c>
      <c r="T73" s="7">
        <v>8135144.0499999998</v>
      </c>
    </row>
    <row r="74" spans="1:20" x14ac:dyDescent="0.25">
      <c r="A74" t="s">
        <v>39</v>
      </c>
      <c r="B74">
        <v>1</v>
      </c>
      <c r="C74">
        <v>107</v>
      </c>
      <c r="D74" t="s">
        <v>69</v>
      </c>
      <c r="E74" t="s">
        <v>70</v>
      </c>
      <c r="F74" t="s">
        <v>42</v>
      </c>
      <c r="G74" t="s">
        <v>71</v>
      </c>
      <c r="H74">
        <v>784</v>
      </c>
      <c r="I74" t="s">
        <v>90</v>
      </c>
      <c r="J74" t="s">
        <v>91</v>
      </c>
      <c r="K74" t="s">
        <v>46</v>
      </c>
      <c r="L74">
        <v>30</v>
      </c>
      <c r="M74" t="s">
        <v>49</v>
      </c>
      <c r="N74" s="9">
        <v>2923389.94</v>
      </c>
      <c r="O74" s="9">
        <v>3175041.66</v>
      </c>
      <c r="P74" s="9">
        <v>3370994.93</v>
      </c>
      <c r="Q74" s="9">
        <v>4453966.95</v>
      </c>
      <c r="R74" s="9">
        <v>6462846.8600000003</v>
      </c>
      <c r="S74" s="7">
        <v>4234120.57</v>
      </c>
      <c r="T74" s="7">
        <v>5433755.5199999996</v>
      </c>
    </row>
    <row r="75" spans="1:20" x14ac:dyDescent="0.25">
      <c r="A75" t="s">
        <v>39</v>
      </c>
      <c r="B75">
        <v>1</v>
      </c>
      <c r="C75">
        <v>107</v>
      </c>
      <c r="D75" t="s">
        <v>69</v>
      </c>
      <c r="E75" t="s">
        <v>70</v>
      </c>
      <c r="F75" t="s">
        <v>42</v>
      </c>
      <c r="G75" t="s">
        <v>71</v>
      </c>
      <c r="H75">
        <v>784</v>
      </c>
      <c r="I75" t="s">
        <v>90</v>
      </c>
      <c r="J75" t="s">
        <v>91</v>
      </c>
      <c r="K75" t="s">
        <v>46</v>
      </c>
      <c r="L75">
        <v>40</v>
      </c>
      <c r="M75" t="s">
        <v>12</v>
      </c>
      <c r="N75" s="9">
        <v>2923389.94</v>
      </c>
      <c r="O75" s="9">
        <v>3175041.66</v>
      </c>
      <c r="P75" s="9">
        <v>3370994.93</v>
      </c>
      <c r="Q75" s="9">
        <v>4453966.95</v>
      </c>
      <c r="R75" s="9">
        <v>6462846.8600000003</v>
      </c>
      <c r="S75" s="7">
        <v>4234120.57</v>
      </c>
      <c r="T75" s="7">
        <v>5433755.5199999996</v>
      </c>
    </row>
    <row r="76" spans="1:20" x14ac:dyDescent="0.25">
      <c r="A76" t="s">
        <v>39</v>
      </c>
      <c r="B76">
        <v>1</v>
      </c>
      <c r="C76">
        <v>107</v>
      </c>
      <c r="D76" t="s">
        <v>69</v>
      </c>
      <c r="E76" t="s">
        <v>70</v>
      </c>
      <c r="F76" t="s">
        <v>42</v>
      </c>
      <c r="G76" t="s">
        <v>71</v>
      </c>
      <c r="H76">
        <v>784</v>
      </c>
      <c r="I76" t="s">
        <v>90</v>
      </c>
      <c r="J76" t="s">
        <v>91</v>
      </c>
      <c r="K76" t="s">
        <v>46</v>
      </c>
      <c r="L76">
        <v>50</v>
      </c>
      <c r="M76" t="s">
        <v>50</v>
      </c>
      <c r="N76" s="9">
        <v>0</v>
      </c>
      <c r="O76" s="9">
        <v>0</v>
      </c>
      <c r="P76" s="9">
        <v>0</v>
      </c>
      <c r="Q76" s="9">
        <v>0</v>
      </c>
      <c r="R76" s="9">
        <v>0</v>
      </c>
      <c r="S76" s="7">
        <v>0</v>
      </c>
      <c r="T76" s="7">
        <v>0</v>
      </c>
    </row>
    <row r="77" spans="1:20" x14ac:dyDescent="0.25">
      <c r="A77" t="s">
        <v>39</v>
      </c>
      <c r="B77">
        <v>1</v>
      </c>
      <c r="C77">
        <v>107</v>
      </c>
      <c r="D77" t="s">
        <v>69</v>
      </c>
      <c r="E77" t="s">
        <v>70</v>
      </c>
      <c r="F77" t="s">
        <v>42</v>
      </c>
      <c r="G77" t="s">
        <v>71</v>
      </c>
      <c r="H77">
        <v>788</v>
      </c>
      <c r="I77" t="s">
        <v>92</v>
      </c>
      <c r="J77" t="s">
        <v>93</v>
      </c>
      <c r="K77" t="s">
        <v>46</v>
      </c>
      <c r="L77">
        <v>10</v>
      </c>
      <c r="M77" t="s">
        <v>47</v>
      </c>
      <c r="N77" s="9">
        <v>0</v>
      </c>
      <c r="O77" s="9">
        <v>0</v>
      </c>
      <c r="P77" s="9">
        <v>34340</v>
      </c>
      <c r="Q77" s="9">
        <v>68680</v>
      </c>
      <c r="R77" s="9">
        <v>0</v>
      </c>
      <c r="S77" s="7">
        <v>0</v>
      </c>
      <c r="T77" s="7">
        <v>0</v>
      </c>
    </row>
    <row r="78" spans="1:20" x14ac:dyDescent="0.25">
      <c r="A78" t="s">
        <v>39</v>
      </c>
      <c r="B78">
        <v>1</v>
      </c>
      <c r="C78">
        <v>107</v>
      </c>
      <c r="D78" t="s">
        <v>69</v>
      </c>
      <c r="E78" t="s">
        <v>70</v>
      </c>
      <c r="F78" t="s">
        <v>42</v>
      </c>
      <c r="G78" t="s">
        <v>71</v>
      </c>
      <c r="H78">
        <v>788</v>
      </c>
      <c r="I78" t="s">
        <v>92</v>
      </c>
      <c r="J78" t="s">
        <v>93</v>
      </c>
      <c r="K78" t="s">
        <v>46</v>
      </c>
      <c r="L78">
        <v>20</v>
      </c>
      <c r="M78" t="s">
        <v>48</v>
      </c>
      <c r="N78" s="9">
        <v>0</v>
      </c>
      <c r="O78" s="9">
        <v>0</v>
      </c>
      <c r="P78" s="9">
        <v>0</v>
      </c>
      <c r="Q78" s="9">
        <v>0</v>
      </c>
      <c r="R78" s="9">
        <v>0</v>
      </c>
      <c r="S78" s="7">
        <v>0</v>
      </c>
      <c r="T78" s="7">
        <v>0</v>
      </c>
    </row>
    <row r="79" spans="1:20" x14ac:dyDescent="0.25">
      <c r="A79" t="s">
        <v>39</v>
      </c>
      <c r="B79">
        <v>1</v>
      </c>
      <c r="C79">
        <v>107</v>
      </c>
      <c r="D79" t="s">
        <v>69</v>
      </c>
      <c r="E79" t="s">
        <v>70</v>
      </c>
      <c r="F79" t="s">
        <v>42</v>
      </c>
      <c r="G79" t="s">
        <v>71</v>
      </c>
      <c r="H79">
        <v>788</v>
      </c>
      <c r="I79" t="s">
        <v>92</v>
      </c>
      <c r="J79" t="s">
        <v>93</v>
      </c>
      <c r="K79" t="s">
        <v>46</v>
      </c>
      <c r="L79">
        <v>30</v>
      </c>
      <c r="M79" t="s">
        <v>49</v>
      </c>
      <c r="N79" s="9">
        <v>0</v>
      </c>
      <c r="O79" s="9">
        <v>0</v>
      </c>
      <c r="P79" s="9">
        <v>34340</v>
      </c>
      <c r="Q79" s="9">
        <v>68680</v>
      </c>
      <c r="R79" s="9">
        <v>0</v>
      </c>
      <c r="S79" s="7">
        <v>0</v>
      </c>
      <c r="T79" s="7">
        <v>0</v>
      </c>
    </row>
    <row r="80" spans="1:20" x14ac:dyDescent="0.25">
      <c r="A80" t="s">
        <v>39</v>
      </c>
      <c r="B80">
        <v>1</v>
      </c>
      <c r="C80">
        <v>107</v>
      </c>
      <c r="D80" t="s">
        <v>69</v>
      </c>
      <c r="E80" t="s">
        <v>70</v>
      </c>
      <c r="F80" t="s">
        <v>42</v>
      </c>
      <c r="G80" t="s">
        <v>71</v>
      </c>
      <c r="H80">
        <v>788</v>
      </c>
      <c r="I80" t="s">
        <v>92</v>
      </c>
      <c r="J80" t="s">
        <v>93</v>
      </c>
      <c r="K80" t="s">
        <v>46</v>
      </c>
      <c r="L80">
        <v>40</v>
      </c>
      <c r="M80" t="s">
        <v>12</v>
      </c>
      <c r="N80" s="9">
        <v>0</v>
      </c>
      <c r="O80" s="9">
        <v>0</v>
      </c>
      <c r="P80" s="9">
        <v>34340</v>
      </c>
      <c r="Q80" s="9">
        <v>68680</v>
      </c>
      <c r="R80" s="9">
        <v>0</v>
      </c>
      <c r="S80" s="7">
        <v>0</v>
      </c>
      <c r="T80" s="7">
        <v>0</v>
      </c>
    </row>
    <row r="81" spans="1:20" x14ac:dyDescent="0.25">
      <c r="A81" t="s">
        <v>39</v>
      </c>
      <c r="B81">
        <v>1</v>
      </c>
      <c r="C81">
        <v>107</v>
      </c>
      <c r="D81" t="s">
        <v>69</v>
      </c>
      <c r="E81" t="s">
        <v>70</v>
      </c>
      <c r="F81" t="s">
        <v>42</v>
      </c>
      <c r="G81" t="s">
        <v>71</v>
      </c>
      <c r="H81">
        <v>788</v>
      </c>
      <c r="I81" t="s">
        <v>92</v>
      </c>
      <c r="J81" t="s">
        <v>93</v>
      </c>
      <c r="K81" t="s">
        <v>46</v>
      </c>
      <c r="L81">
        <v>50</v>
      </c>
      <c r="M81" t="s">
        <v>50</v>
      </c>
      <c r="N81" s="9">
        <v>0</v>
      </c>
      <c r="O81" s="9">
        <v>0</v>
      </c>
      <c r="P81" s="9">
        <v>0</v>
      </c>
      <c r="Q81" s="9">
        <v>0</v>
      </c>
      <c r="R81" s="9">
        <v>0</v>
      </c>
      <c r="S81" s="7">
        <v>0</v>
      </c>
      <c r="T81" s="7">
        <v>0</v>
      </c>
    </row>
    <row r="82" spans="1:20" x14ac:dyDescent="0.25">
      <c r="A82" t="s">
        <v>39</v>
      </c>
      <c r="B82">
        <v>1</v>
      </c>
      <c r="C82">
        <v>820</v>
      </c>
      <c r="D82" t="s">
        <v>94</v>
      </c>
      <c r="E82" t="s">
        <v>95</v>
      </c>
      <c r="F82" t="s">
        <v>42</v>
      </c>
      <c r="G82" t="s">
        <v>96</v>
      </c>
      <c r="H82">
        <v>748</v>
      </c>
      <c r="I82" t="s">
        <v>97</v>
      </c>
      <c r="J82" t="s">
        <v>98</v>
      </c>
      <c r="K82" t="s">
        <v>46</v>
      </c>
      <c r="L82">
        <v>10</v>
      </c>
      <c r="M82" t="s">
        <v>47</v>
      </c>
      <c r="N82" s="9">
        <v>433740</v>
      </c>
      <c r="O82" s="9">
        <v>486296.22</v>
      </c>
      <c r="P82" s="9">
        <v>424075.39</v>
      </c>
      <c r="Q82" s="9">
        <v>499014.69</v>
      </c>
      <c r="R82" s="9">
        <v>577297.51</v>
      </c>
      <c r="S82" s="7">
        <v>804172.36</v>
      </c>
      <c r="T82" s="7">
        <v>25250.98</v>
      </c>
    </row>
    <row r="83" spans="1:20" x14ac:dyDescent="0.25">
      <c r="A83" t="s">
        <v>39</v>
      </c>
      <c r="B83">
        <v>1</v>
      </c>
      <c r="C83">
        <v>820</v>
      </c>
      <c r="D83" t="s">
        <v>94</v>
      </c>
      <c r="E83" t="s">
        <v>95</v>
      </c>
      <c r="F83" t="s">
        <v>42</v>
      </c>
      <c r="G83" t="s">
        <v>96</v>
      </c>
      <c r="H83">
        <v>748</v>
      </c>
      <c r="I83" t="s">
        <v>97</v>
      </c>
      <c r="J83" t="s">
        <v>98</v>
      </c>
      <c r="K83" t="s">
        <v>46</v>
      </c>
      <c r="L83">
        <v>20</v>
      </c>
      <c r="M83" t="s">
        <v>48</v>
      </c>
      <c r="N83" s="9">
        <v>164605.78</v>
      </c>
      <c r="O83" s="9">
        <v>229994.83</v>
      </c>
      <c r="P83" s="9">
        <v>148927.70000000001</v>
      </c>
      <c r="Q83" s="9">
        <v>151007.18</v>
      </c>
      <c r="R83" s="9">
        <v>34185.15</v>
      </c>
      <c r="S83" s="7">
        <v>40058</v>
      </c>
      <c r="T83" s="7">
        <v>25240.98</v>
      </c>
    </row>
    <row r="84" spans="1:20" x14ac:dyDescent="0.25">
      <c r="A84" t="s">
        <v>39</v>
      </c>
      <c r="B84">
        <v>1</v>
      </c>
      <c r="C84">
        <v>820</v>
      </c>
      <c r="D84" t="s">
        <v>94</v>
      </c>
      <c r="E84" t="s">
        <v>95</v>
      </c>
      <c r="F84" t="s">
        <v>42</v>
      </c>
      <c r="G84" t="s">
        <v>96</v>
      </c>
      <c r="H84">
        <v>748</v>
      </c>
      <c r="I84" t="s">
        <v>97</v>
      </c>
      <c r="J84" t="s">
        <v>98</v>
      </c>
      <c r="K84" t="s">
        <v>46</v>
      </c>
      <c r="L84">
        <v>30</v>
      </c>
      <c r="M84" t="s">
        <v>49</v>
      </c>
      <c r="N84" s="9">
        <v>269134.21999999997</v>
      </c>
      <c r="O84" s="9">
        <v>256301.39</v>
      </c>
      <c r="P84" s="9">
        <v>275147.69</v>
      </c>
      <c r="Q84" s="9">
        <v>348007.51</v>
      </c>
      <c r="R84" s="9">
        <v>543112.36</v>
      </c>
      <c r="S84" s="7">
        <v>764114.36</v>
      </c>
      <c r="T84" s="7">
        <v>10</v>
      </c>
    </row>
    <row r="85" spans="1:20" x14ac:dyDescent="0.25">
      <c r="A85" t="s">
        <v>39</v>
      </c>
      <c r="B85">
        <v>1</v>
      </c>
      <c r="C85">
        <v>820</v>
      </c>
      <c r="D85" t="s">
        <v>94</v>
      </c>
      <c r="E85" t="s">
        <v>95</v>
      </c>
      <c r="F85" t="s">
        <v>42</v>
      </c>
      <c r="G85" t="s">
        <v>96</v>
      </c>
      <c r="H85">
        <v>748</v>
      </c>
      <c r="I85" t="s">
        <v>97</v>
      </c>
      <c r="J85" t="s">
        <v>98</v>
      </c>
      <c r="K85" t="s">
        <v>46</v>
      </c>
      <c r="L85">
        <v>40</v>
      </c>
      <c r="M85" t="s">
        <v>12</v>
      </c>
      <c r="N85" s="9">
        <v>269134.21999999997</v>
      </c>
      <c r="O85" s="9">
        <v>256301.39</v>
      </c>
      <c r="P85" s="9">
        <v>275147.69</v>
      </c>
      <c r="Q85" s="9">
        <v>348007.51</v>
      </c>
      <c r="R85" s="9">
        <v>543112.36</v>
      </c>
      <c r="S85" s="7">
        <v>764114.36</v>
      </c>
      <c r="T85" s="7">
        <v>10</v>
      </c>
    </row>
    <row r="86" spans="1:20" x14ac:dyDescent="0.25">
      <c r="A86" t="s">
        <v>39</v>
      </c>
      <c r="B86">
        <v>1</v>
      </c>
      <c r="C86">
        <v>820</v>
      </c>
      <c r="D86" t="s">
        <v>94</v>
      </c>
      <c r="E86" t="s">
        <v>95</v>
      </c>
      <c r="F86" t="s">
        <v>42</v>
      </c>
      <c r="G86" t="s">
        <v>96</v>
      </c>
      <c r="H86">
        <v>748</v>
      </c>
      <c r="I86" t="s">
        <v>97</v>
      </c>
      <c r="J86" t="s">
        <v>98</v>
      </c>
      <c r="K86" t="s">
        <v>46</v>
      </c>
      <c r="L86">
        <v>50</v>
      </c>
      <c r="M86" t="s">
        <v>50</v>
      </c>
      <c r="N86" s="9">
        <v>0</v>
      </c>
      <c r="O86" s="9">
        <v>0</v>
      </c>
      <c r="P86" s="9">
        <v>0</v>
      </c>
      <c r="Q86" s="9">
        <v>0</v>
      </c>
      <c r="R86" s="9">
        <v>0</v>
      </c>
      <c r="S86" s="7">
        <v>0</v>
      </c>
      <c r="T86" s="7">
        <v>0</v>
      </c>
    </row>
    <row r="87" spans="1:20" x14ac:dyDescent="0.25">
      <c r="A87" t="s">
        <v>39</v>
      </c>
      <c r="B87">
        <v>1</v>
      </c>
      <c r="C87">
        <v>845</v>
      </c>
      <c r="D87" t="s">
        <v>99</v>
      </c>
      <c r="E87" t="s">
        <v>100</v>
      </c>
      <c r="F87" t="s">
        <v>42</v>
      </c>
      <c r="G87" t="s">
        <v>101</v>
      </c>
      <c r="H87">
        <v>146</v>
      </c>
      <c r="I87" t="s">
        <v>72</v>
      </c>
      <c r="J87" t="s">
        <v>73</v>
      </c>
      <c r="K87" t="s">
        <v>46</v>
      </c>
      <c r="L87">
        <v>10</v>
      </c>
      <c r="M87" t="s">
        <v>47</v>
      </c>
      <c r="N87" s="9">
        <v>81401</v>
      </c>
      <c r="O87" s="9">
        <v>107529.88</v>
      </c>
      <c r="P87" s="9">
        <v>227721.97</v>
      </c>
      <c r="Q87" s="9">
        <v>248828.97</v>
      </c>
      <c r="R87" s="9">
        <v>241315.09</v>
      </c>
      <c r="S87" s="7">
        <v>341200.67</v>
      </c>
      <c r="T87" s="7">
        <v>422849.64</v>
      </c>
    </row>
    <row r="88" spans="1:20" x14ac:dyDescent="0.25">
      <c r="A88" t="s">
        <v>39</v>
      </c>
      <c r="B88">
        <v>1</v>
      </c>
      <c r="C88">
        <v>845</v>
      </c>
      <c r="D88" t="s">
        <v>99</v>
      </c>
      <c r="E88" t="s">
        <v>100</v>
      </c>
      <c r="F88" t="s">
        <v>42</v>
      </c>
      <c r="G88" t="s">
        <v>101</v>
      </c>
      <c r="H88">
        <v>146</v>
      </c>
      <c r="I88" t="s">
        <v>72</v>
      </c>
      <c r="J88" t="s">
        <v>73</v>
      </c>
      <c r="K88" t="s">
        <v>46</v>
      </c>
      <c r="L88">
        <v>20</v>
      </c>
      <c r="M88" t="s">
        <v>48</v>
      </c>
      <c r="N88" s="9">
        <v>24514.12</v>
      </c>
      <c r="O88" s="9">
        <v>30477.91</v>
      </c>
      <c r="P88" s="9">
        <v>79446</v>
      </c>
      <c r="Q88" s="9">
        <v>107888.88</v>
      </c>
      <c r="R88" s="9">
        <v>493.42</v>
      </c>
      <c r="S88" s="7">
        <v>18758.03</v>
      </c>
      <c r="T88" s="7">
        <v>6099.95</v>
      </c>
    </row>
    <row r="89" spans="1:20" x14ac:dyDescent="0.25">
      <c r="A89" t="s">
        <v>39</v>
      </c>
      <c r="B89">
        <v>1</v>
      </c>
      <c r="C89">
        <v>845</v>
      </c>
      <c r="D89" t="s">
        <v>99</v>
      </c>
      <c r="E89" t="s">
        <v>100</v>
      </c>
      <c r="F89" t="s">
        <v>42</v>
      </c>
      <c r="G89" t="s">
        <v>101</v>
      </c>
      <c r="H89">
        <v>146</v>
      </c>
      <c r="I89" t="s">
        <v>72</v>
      </c>
      <c r="J89" t="s">
        <v>73</v>
      </c>
      <c r="K89" t="s">
        <v>46</v>
      </c>
      <c r="L89">
        <v>30</v>
      </c>
      <c r="M89" t="s">
        <v>49</v>
      </c>
      <c r="N89" s="9">
        <v>56886.879999999997</v>
      </c>
      <c r="O89" s="9">
        <v>77051.97</v>
      </c>
      <c r="P89" s="9">
        <v>148275.97</v>
      </c>
      <c r="Q89" s="9">
        <v>140940.09</v>
      </c>
      <c r="R89" s="9">
        <v>240821.67</v>
      </c>
      <c r="S89" s="7">
        <v>322442.64</v>
      </c>
      <c r="T89" s="7">
        <v>416749.69</v>
      </c>
    </row>
    <row r="90" spans="1:20" x14ac:dyDescent="0.25">
      <c r="A90" t="s">
        <v>39</v>
      </c>
      <c r="B90">
        <v>1</v>
      </c>
      <c r="C90">
        <v>845</v>
      </c>
      <c r="D90" t="s">
        <v>99</v>
      </c>
      <c r="E90" t="s">
        <v>100</v>
      </c>
      <c r="F90" t="s">
        <v>42</v>
      </c>
      <c r="G90" t="s">
        <v>101</v>
      </c>
      <c r="H90">
        <v>146</v>
      </c>
      <c r="I90" t="s">
        <v>72</v>
      </c>
      <c r="J90" t="s">
        <v>73</v>
      </c>
      <c r="K90" t="s">
        <v>46</v>
      </c>
      <c r="L90">
        <v>40</v>
      </c>
      <c r="M90" t="s">
        <v>12</v>
      </c>
      <c r="N90" s="9">
        <v>56886.879999999997</v>
      </c>
      <c r="O90" s="9">
        <v>77051.97</v>
      </c>
      <c r="P90" s="9">
        <v>148275.97</v>
      </c>
      <c r="Q90" s="9">
        <v>140940.09</v>
      </c>
      <c r="R90" s="9">
        <v>240821.67</v>
      </c>
      <c r="S90" s="7">
        <v>322442.64</v>
      </c>
      <c r="T90" s="7">
        <v>416749.69</v>
      </c>
    </row>
    <row r="91" spans="1:20" x14ac:dyDescent="0.25">
      <c r="A91" t="s">
        <v>39</v>
      </c>
      <c r="B91">
        <v>1</v>
      </c>
      <c r="C91">
        <v>845</v>
      </c>
      <c r="D91" t="s">
        <v>99</v>
      </c>
      <c r="E91" t="s">
        <v>100</v>
      </c>
      <c r="F91" t="s">
        <v>42</v>
      </c>
      <c r="G91" t="s">
        <v>101</v>
      </c>
      <c r="H91">
        <v>146</v>
      </c>
      <c r="I91" t="s">
        <v>72</v>
      </c>
      <c r="J91" t="s">
        <v>73</v>
      </c>
      <c r="K91" t="s">
        <v>46</v>
      </c>
      <c r="L91">
        <v>50</v>
      </c>
      <c r="M91" t="s">
        <v>50</v>
      </c>
      <c r="N91" s="9">
        <v>0</v>
      </c>
      <c r="O91" s="9">
        <v>0</v>
      </c>
      <c r="P91" s="9">
        <v>0</v>
      </c>
      <c r="Q91" s="9">
        <v>0</v>
      </c>
      <c r="R91" s="9">
        <v>0</v>
      </c>
      <c r="S91" s="7">
        <v>0</v>
      </c>
      <c r="T91" s="7">
        <v>0</v>
      </c>
    </row>
    <row r="92" spans="1:20" x14ac:dyDescent="0.25">
      <c r="A92" t="s">
        <v>39</v>
      </c>
      <c r="B92">
        <v>1</v>
      </c>
      <c r="C92">
        <v>847</v>
      </c>
      <c r="D92" t="s">
        <v>102</v>
      </c>
      <c r="E92" t="s">
        <v>103</v>
      </c>
      <c r="F92" t="s">
        <v>42</v>
      </c>
      <c r="G92" t="s">
        <v>104</v>
      </c>
      <c r="H92">
        <v>537</v>
      </c>
      <c r="I92" t="s">
        <v>105</v>
      </c>
      <c r="J92" t="s">
        <v>106</v>
      </c>
      <c r="K92" t="s">
        <v>46</v>
      </c>
      <c r="L92">
        <v>10</v>
      </c>
      <c r="M92" t="s">
        <v>47</v>
      </c>
      <c r="N92" s="9">
        <v>344121</v>
      </c>
      <c r="O92" s="9">
        <v>352514.07</v>
      </c>
      <c r="P92" s="9">
        <v>378061</v>
      </c>
      <c r="Q92" s="9">
        <v>310142.59000000003</v>
      </c>
      <c r="R92" s="9">
        <v>384081.47</v>
      </c>
      <c r="S92" s="7">
        <v>524145.27</v>
      </c>
      <c r="T92" s="7">
        <v>863748.83</v>
      </c>
    </row>
    <row r="93" spans="1:20" x14ac:dyDescent="0.25">
      <c r="A93" t="s">
        <v>39</v>
      </c>
      <c r="B93">
        <v>1</v>
      </c>
      <c r="C93">
        <v>847</v>
      </c>
      <c r="D93" t="s">
        <v>102</v>
      </c>
      <c r="E93" t="s">
        <v>103</v>
      </c>
      <c r="F93" t="s">
        <v>42</v>
      </c>
      <c r="G93" t="s">
        <v>104</v>
      </c>
      <c r="H93">
        <v>537</v>
      </c>
      <c r="I93" t="s">
        <v>105</v>
      </c>
      <c r="J93" t="s">
        <v>106</v>
      </c>
      <c r="K93" t="s">
        <v>46</v>
      </c>
      <c r="L93">
        <v>20</v>
      </c>
      <c r="M93" t="s">
        <v>48</v>
      </c>
      <c r="N93" s="9">
        <v>103070.93</v>
      </c>
      <c r="O93" s="9">
        <v>160872.5</v>
      </c>
      <c r="P93" s="9">
        <v>200573.41</v>
      </c>
      <c r="Q93" s="9">
        <v>167411.12</v>
      </c>
      <c r="R93" s="9">
        <v>113910.2</v>
      </c>
      <c r="S93" s="7">
        <v>120372.44</v>
      </c>
      <c r="T93" s="7">
        <v>284886.8</v>
      </c>
    </row>
    <row r="94" spans="1:20" x14ac:dyDescent="0.25">
      <c r="A94" t="s">
        <v>39</v>
      </c>
      <c r="B94">
        <v>1</v>
      </c>
      <c r="C94">
        <v>847</v>
      </c>
      <c r="D94" t="s">
        <v>102</v>
      </c>
      <c r="E94" t="s">
        <v>103</v>
      </c>
      <c r="F94" t="s">
        <v>42</v>
      </c>
      <c r="G94" t="s">
        <v>104</v>
      </c>
      <c r="H94">
        <v>537</v>
      </c>
      <c r="I94" t="s">
        <v>105</v>
      </c>
      <c r="J94" t="s">
        <v>106</v>
      </c>
      <c r="K94" t="s">
        <v>46</v>
      </c>
      <c r="L94">
        <v>30</v>
      </c>
      <c r="M94" t="s">
        <v>49</v>
      </c>
      <c r="N94" s="9">
        <v>241050.07</v>
      </c>
      <c r="O94" s="9">
        <v>191641.57</v>
      </c>
      <c r="P94" s="9">
        <v>177487.59</v>
      </c>
      <c r="Q94" s="9">
        <v>142731.47</v>
      </c>
      <c r="R94" s="9">
        <v>270171.27</v>
      </c>
      <c r="S94" s="7">
        <v>403772.83</v>
      </c>
      <c r="T94" s="7">
        <v>578862.03</v>
      </c>
    </row>
    <row r="95" spans="1:20" x14ac:dyDescent="0.25">
      <c r="A95" t="s">
        <v>39</v>
      </c>
      <c r="B95">
        <v>1</v>
      </c>
      <c r="C95">
        <v>847</v>
      </c>
      <c r="D95" t="s">
        <v>102</v>
      </c>
      <c r="E95" t="s">
        <v>103</v>
      </c>
      <c r="F95" t="s">
        <v>42</v>
      </c>
      <c r="G95" t="s">
        <v>104</v>
      </c>
      <c r="H95">
        <v>537</v>
      </c>
      <c r="I95" t="s">
        <v>105</v>
      </c>
      <c r="J95" t="s">
        <v>106</v>
      </c>
      <c r="K95" t="s">
        <v>46</v>
      </c>
      <c r="L95">
        <v>40</v>
      </c>
      <c r="M95" t="s">
        <v>12</v>
      </c>
      <c r="N95" s="9">
        <v>241050.07</v>
      </c>
      <c r="O95" s="9">
        <v>191641.57</v>
      </c>
      <c r="P95" s="9">
        <v>177487.59</v>
      </c>
      <c r="Q95" s="9">
        <v>142731.47</v>
      </c>
      <c r="R95" s="9">
        <v>270171.27</v>
      </c>
      <c r="S95" s="7">
        <v>403772.83</v>
      </c>
      <c r="T95" s="7">
        <v>578862.03</v>
      </c>
    </row>
    <row r="96" spans="1:20" x14ac:dyDescent="0.25">
      <c r="A96" t="s">
        <v>39</v>
      </c>
      <c r="B96">
        <v>1</v>
      </c>
      <c r="C96">
        <v>847</v>
      </c>
      <c r="D96" t="s">
        <v>102</v>
      </c>
      <c r="E96" t="s">
        <v>103</v>
      </c>
      <c r="F96" t="s">
        <v>42</v>
      </c>
      <c r="G96" t="s">
        <v>104</v>
      </c>
      <c r="H96">
        <v>537</v>
      </c>
      <c r="I96" t="s">
        <v>105</v>
      </c>
      <c r="J96" t="s">
        <v>106</v>
      </c>
      <c r="K96" t="s">
        <v>46</v>
      </c>
      <c r="L96">
        <v>50</v>
      </c>
      <c r="M96" t="s">
        <v>50</v>
      </c>
      <c r="N96" s="9">
        <v>0</v>
      </c>
      <c r="O96" s="9">
        <v>0</v>
      </c>
      <c r="P96" s="9">
        <v>0</v>
      </c>
      <c r="Q96" s="9">
        <v>0</v>
      </c>
      <c r="R96" s="9">
        <v>0</v>
      </c>
      <c r="S96" s="7">
        <v>0</v>
      </c>
      <c r="T96" s="7">
        <v>0</v>
      </c>
    </row>
    <row r="97" spans="1:20" x14ac:dyDescent="0.25">
      <c r="A97" t="s">
        <v>39</v>
      </c>
      <c r="B97">
        <v>1</v>
      </c>
      <c r="C97">
        <v>145</v>
      </c>
      <c r="D97" t="s">
        <v>107</v>
      </c>
      <c r="E97" t="s">
        <v>108</v>
      </c>
      <c r="F97" t="s">
        <v>42</v>
      </c>
      <c r="G97" t="s">
        <v>109</v>
      </c>
      <c r="H97">
        <v>701</v>
      </c>
      <c r="I97" t="s">
        <v>88</v>
      </c>
      <c r="J97" t="s">
        <v>89</v>
      </c>
      <c r="K97" t="s">
        <v>46</v>
      </c>
      <c r="L97">
        <v>10</v>
      </c>
      <c r="M97" t="s">
        <v>47</v>
      </c>
      <c r="N97" s="9">
        <v>99762</v>
      </c>
      <c r="O97" s="9">
        <v>108929.77</v>
      </c>
      <c r="P97" s="9">
        <v>113936.21</v>
      </c>
      <c r="Q97" s="9">
        <v>137820.21</v>
      </c>
      <c r="R97" s="9">
        <v>152192.13</v>
      </c>
      <c r="S97" s="7">
        <v>157630.49</v>
      </c>
      <c r="T97" s="7">
        <v>167569.74</v>
      </c>
    </row>
    <row r="98" spans="1:20" x14ac:dyDescent="0.25">
      <c r="A98" t="s">
        <v>39</v>
      </c>
      <c r="B98">
        <v>1</v>
      </c>
      <c r="C98">
        <v>145</v>
      </c>
      <c r="D98" t="s">
        <v>107</v>
      </c>
      <c r="E98" t="s">
        <v>108</v>
      </c>
      <c r="F98" t="s">
        <v>42</v>
      </c>
      <c r="G98" t="s">
        <v>109</v>
      </c>
      <c r="H98">
        <v>701</v>
      </c>
      <c r="I98" t="s">
        <v>88</v>
      </c>
      <c r="J98" t="s">
        <v>89</v>
      </c>
      <c r="K98" t="s">
        <v>46</v>
      </c>
      <c r="L98">
        <v>20</v>
      </c>
      <c r="M98" t="s">
        <v>48</v>
      </c>
      <c r="N98" s="9">
        <v>78398.23</v>
      </c>
      <c r="O98" s="9">
        <v>82542.559999999998</v>
      </c>
      <c r="P98" s="9">
        <v>63649</v>
      </c>
      <c r="Q98" s="9">
        <v>73148.08</v>
      </c>
      <c r="R98" s="9">
        <v>82083.64</v>
      </c>
      <c r="S98" s="7">
        <v>77595.75</v>
      </c>
      <c r="T98" s="7">
        <v>96078.04</v>
      </c>
    </row>
    <row r="99" spans="1:20" x14ac:dyDescent="0.25">
      <c r="A99" t="s">
        <v>39</v>
      </c>
      <c r="B99">
        <v>1</v>
      </c>
      <c r="C99">
        <v>145</v>
      </c>
      <c r="D99" t="s">
        <v>107</v>
      </c>
      <c r="E99" t="s">
        <v>108</v>
      </c>
      <c r="F99" t="s">
        <v>42</v>
      </c>
      <c r="G99" t="s">
        <v>109</v>
      </c>
      <c r="H99">
        <v>701</v>
      </c>
      <c r="I99" t="s">
        <v>88</v>
      </c>
      <c r="J99" t="s">
        <v>89</v>
      </c>
      <c r="K99" t="s">
        <v>46</v>
      </c>
      <c r="L99">
        <v>30</v>
      </c>
      <c r="M99" t="s">
        <v>49</v>
      </c>
      <c r="N99" s="9">
        <v>21363.77</v>
      </c>
      <c r="O99" s="9">
        <v>26387.21</v>
      </c>
      <c r="P99" s="9">
        <v>50287.21</v>
      </c>
      <c r="Q99" s="9">
        <v>64672.13</v>
      </c>
      <c r="R99" s="9">
        <v>70108.490000000005</v>
      </c>
      <c r="S99" s="7">
        <v>80034.740000000005</v>
      </c>
      <c r="T99" s="7">
        <v>71491.7</v>
      </c>
    </row>
    <row r="100" spans="1:20" x14ac:dyDescent="0.25">
      <c r="A100" t="s">
        <v>39</v>
      </c>
      <c r="B100">
        <v>1</v>
      </c>
      <c r="C100">
        <v>145</v>
      </c>
      <c r="D100" t="s">
        <v>107</v>
      </c>
      <c r="E100" t="s">
        <v>108</v>
      </c>
      <c r="F100" t="s">
        <v>42</v>
      </c>
      <c r="G100" t="s">
        <v>109</v>
      </c>
      <c r="H100">
        <v>701</v>
      </c>
      <c r="I100" t="s">
        <v>88</v>
      </c>
      <c r="J100" t="s">
        <v>89</v>
      </c>
      <c r="K100" t="s">
        <v>46</v>
      </c>
      <c r="L100">
        <v>40</v>
      </c>
      <c r="M100" t="s">
        <v>12</v>
      </c>
      <c r="N100" s="9">
        <v>21363.77</v>
      </c>
      <c r="O100" s="9">
        <v>26387.21</v>
      </c>
      <c r="P100" s="9">
        <v>50287.21</v>
      </c>
      <c r="Q100" s="9">
        <v>64672.13</v>
      </c>
      <c r="R100" s="9">
        <v>70108.490000000005</v>
      </c>
      <c r="S100" s="7">
        <v>80034.740000000005</v>
      </c>
      <c r="T100" s="7">
        <v>71491.7</v>
      </c>
    </row>
    <row r="101" spans="1:20" x14ac:dyDescent="0.25">
      <c r="A101" t="s">
        <v>39</v>
      </c>
      <c r="B101">
        <v>1</v>
      </c>
      <c r="C101">
        <v>145</v>
      </c>
      <c r="D101" t="s">
        <v>107</v>
      </c>
      <c r="E101" t="s">
        <v>108</v>
      </c>
      <c r="F101" t="s">
        <v>42</v>
      </c>
      <c r="G101" t="s">
        <v>109</v>
      </c>
      <c r="H101">
        <v>701</v>
      </c>
      <c r="I101" t="s">
        <v>88</v>
      </c>
      <c r="J101" t="s">
        <v>89</v>
      </c>
      <c r="K101" t="s">
        <v>46</v>
      </c>
      <c r="L101">
        <v>50</v>
      </c>
      <c r="M101" t="s">
        <v>50</v>
      </c>
      <c r="N101" s="9">
        <v>0</v>
      </c>
      <c r="O101" s="9">
        <v>0</v>
      </c>
      <c r="P101" s="9">
        <v>0</v>
      </c>
      <c r="Q101" s="9">
        <v>0</v>
      </c>
      <c r="R101" s="9">
        <v>0</v>
      </c>
      <c r="S101" s="7">
        <v>0</v>
      </c>
      <c r="T101" s="7">
        <v>0</v>
      </c>
    </row>
    <row r="102" spans="1:20" x14ac:dyDescent="0.25">
      <c r="A102" t="s">
        <v>39</v>
      </c>
      <c r="B102">
        <v>1</v>
      </c>
      <c r="C102">
        <v>108</v>
      </c>
      <c r="D102" t="s">
        <v>110</v>
      </c>
      <c r="E102" t="s">
        <v>111</v>
      </c>
      <c r="F102" t="s">
        <v>42</v>
      </c>
      <c r="G102" t="s">
        <v>112</v>
      </c>
      <c r="H102">
        <v>782</v>
      </c>
      <c r="I102" t="s">
        <v>44</v>
      </c>
      <c r="J102" t="s">
        <v>45</v>
      </c>
      <c r="K102" t="s">
        <v>46</v>
      </c>
      <c r="L102">
        <v>10</v>
      </c>
      <c r="M102" t="s">
        <v>47</v>
      </c>
      <c r="N102" s="9">
        <v>427484</v>
      </c>
      <c r="O102" s="9">
        <v>490879.07</v>
      </c>
      <c r="P102" s="9">
        <v>219403.3</v>
      </c>
      <c r="Q102" s="9">
        <v>287579.3</v>
      </c>
      <c r="R102" s="9">
        <v>354083.75</v>
      </c>
      <c r="S102" s="7">
        <v>421768.63</v>
      </c>
      <c r="T102" s="7">
        <v>486331.78</v>
      </c>
    </row>
    <row r="103" spans="1:20" x14ac:dyDescent="0.25">
      <c r="A103" t="s">
        <v>39</v>
      </c>
      <c r="B103">
        <v>1</v>
      </c>
      <c r="C103">
        <v>108</v>
      </c>
      <c r="D103" t="s">
        <v>110</v>
      </c>
      <c r="E103" t="s">
        <v>111</v>
      </c>
      <c r="F103" t="s">
        <v>42</v>
      </c>
      <c r="G103" t="s">
        <v>112</v>
      </c>
      <c r="H103">
        <v>782</v>
      </c>
      <c r="I103" t="s">
        <v>44</v>
      </c>
      <c r="J103" t="s">
        <v>45</v>
      </c>
      <c r="K103" t="s">
        <v>46</v>
      </c>
      <c r="L103">
        <v>20</v>
      </c>
      <c r="M103" t="s">
        <v>48</v>
      </c>
      <c r="N103" s="9">
        <v>6161.93</v>
      </c>
      <c r="O103" s="9">
        <v>6227.77</v>
      </c>
      <c r="P103" s="9">
        <v>1194</v>
      </c>
      <c r="Q103" s="9">
        <v>2825.55</v>
      </c>
      <c r="R103" s="9">
        <v>1648.12</v>
      </c>
      <c r="S103" s="7">
        <v>4785.8500000000004</v>
      </c>
      <c r="T103" s="7">
        <v>1296.05</v>
      </c>
    </row>
    <row r="104" spans="1:20" x14ac:dyDescent="0.25">
      <c r="A104" t="s">
        <v>39</v>
      </c>
      <c r="B104">
        <v>1</v>
      </c>
      <c r="C104">
        <v>108</v>
      </c>
      <c r="D104" t="s">
        <v>110</v>
      </c>
      <c r="E104" t="s">
        <v>111</v>
      </c>
      <c r="F104" t="s">
        <v>42</v>
      </c>
      <c r="G104" t="s">
        <v>112</v>
      </c>
      <c r="H104">
        <v>782</v>
      </c>
      <c r="I104" t="s">
        <v>44</v>
      </c>
      <c r="J104" t="s">
        <v>45</v>
      </c>
      <c r="K104" t="s">
        <v>46</v>
      </c>
      <c r="L104">
        <v>30</v>
      </c>
      <c r="M104" t="s">
        <v>49</v>
      </c>
      <c r="N104" s="9">
        <v>421322.07</v>
      </c>
      <c r="O104" s="9">
        <v>484651.3</v>
      </c>
      <c r="P104" s="9">
        <v>218209.3</v>
      </c>
      <c r="Q104" s="9">
        <v>284753.75</v>
      </c>
      <c r="R104" s="9">
        <v>352435.63</v>
      </c>
      <c r="S104" s="7">
        <v>416982.78</v>
      </c>
      <c r="T104" s="7">
        <v>485035.73</v>
      </c>
    </row>
    <row r="105" spans="1:20" x14ac:dyDescent="0.25">
      <c r="A105" t="s">
        <v>39</v>
      </c>
      <c r="B105">
        <v>1</v>
      </c>
      <c r="C105">
        <v>108</v>
      </c>
      <c r="D105" t="s">
        <v>110</v>
      </c>
      <c r="E105" t="s">
        <v>111</v>
      </c>
      <c r="F105" t="s">
        <v>42</v>
      </c>
      <c r="G105" t="s">
        <v>112</v>
      </c>
      <c r="H105">
        <v>782</v>
      </c>
      <c r="I105" t="s">
        <v>44</v>
      </c>
      <c r="J105" t="s">
        <v>45</v>
      </c>
      <c r="K105" t="s">
        <v>46</v>
      </c>
      <c r="L105">
        <v>40</v>
      </c>
      <c r="M105" t="s">
        <v>12</v>
      </c>
      <c r="N105" s="9">
        <v>421322.07</v>
      </c>
      <c r="O105" s="9">
        <v>484651.3</v>
      </c>
      <c r="P105" s="9">
        <v>218209.3</v>
      </c>
      <c r="Q105" s="9">
        <v>284753.75</v>
      </c>
      <c r="R105" s="9">
        <v>352435.63</v>
      </c>
      <c r="S105" s="7">
        <v>416982.78</v>
      </c>
      <c r="T105" s="7">
        <v>485035.73</v>
      </c>
    </row>
    <row r="106" spans="1:20" x14ac:dyDescent="0.25">
      <c r="A106" t="s">
        <v>39</v>
      </c>
      <c r="B106">
        <v>1</v>
      </c>
      <c r="C106">
        <v>108</v>
      </c>
      <c r="D106" t="s">
        <v>110</v>
      </c>
      <c r="E106" t="s">
        <v>111</v>
      </c>
      <c r="F106" t="s">
        <v>42</v>
      </c>
      <c r="G106" t="s">
        <v>112</v>
      </c>
      <c r="H106">
        <v>782</v>
      </c>
      <c r="I106" t="s">
        <v>44</v>
      </c>
      <c r="J106" t="s">
        <v>45</v>
      </c>
      <c r="K106" t="s">
        <v>46</v>
      </c>
      <c r="L106">
        <v>50</v>
      </c>
      <c r="M106" t="s">
        <v>50</v>
      </c>
      <c r="N106" s="9">
        <v>0</v>
      </c>
      <c r="O106" s="9">
        <v>0</v>
      </c>
      <c r="P106" s="9">
        <v>0</v>
      </c>
      <c r="Q106" s="9">
        <v>0</v>
      </c>
      <c r="R106" s="9">
        <v>0</v>
      </c>
      <c r="S106" s="7">
        <v>0</v>
      </c>
      <c r="T106" s="7">
        <v>0</v>
      </c>
    </row>
    <row r="107" spans="1:20" x14ac:dyDescent="0.25">
      <c r="A107" t="s">
        <v>39</v>
      </c>
      <c r="B107">
        <v>1</v>
      </c>
      <c r="C107">
        <v>834</v>
      </c>
      <c r="D107" t="s">
        <v>113</v>
      </c>
      <c r="E107" t="s">
        <v>114</v>
      </c>
      <c r="F107" t="s">
        <v>42</v>
      </c>
      <c r="G107" t="s">
        <v>115</v>
      </c>
      <c r="H107">
        <v>701</v>
      </c>
      <c r="I107" t="s">
        <v>88</v>
      </c>
      <c r="J107" t="s">
        <v>89</v>
      </c>
      <c r="K107" t="s">
        <v>46</v>
      </c>
      <c r="L107">
        <v>10</v>
      </c>
      <c r="M107" t="s">
        <v>47</v>
      </c>
      <c r="N107" s="9">
        <v>207957</v>
      </c>
      <c r="O107" s="9">
        <v>232355.75</v>
      </c>
      <c r="P107" s="9">
        <v>250901.75</v>
      </c>
      <c r="Q107" s="9">
        <v>261925.26</v>
      </c>
      <c r="R107" s="9">
        <v>273264.40999999997</v>
      </c>
      <c r="S107" s="7">
        <v>312404.24</v>
      </c>
      <c r="T107" s="7">
        <v>349241.96</v>
      </c>
    </row>
    <row r="108" spans="1:20" x14ac:dyDescent="0.25">
      <c r="A108" t="s">
        <v>39</v>
      </c>
      <c r="B108">
        <v>1</v>
      </c>
      <c r="C108">
        <v>834</v>
      </c>
      <c r="D108" t="s">
        <v>113</v>
      </c>
      <c r="E108" t="s">
        <v>114</v>
      </c>
      <c r="F108" t="s">
        <v>42</v>
      </c>
      <c r="G108" t="s">
        <v>115</v>
      </c>
      <c r="H108">
        <v>701</v>
      </c>
      <c r="I108" t="s">
        <v>88</v>
      </c>
      <c r="J108" t="s">
        <v>89</v>
      </c>
      <c r="K108" t="s">
        <v>46</v>
      </c>
      <c r="L108">
        <v>20</v>
      </c>
      <c r="M108" t="s">
        <v>48</v>
      </c>
      <c r="N108" s="9">
        <v>192057.25</v>
      </c>
      <c r="O108" s="9">
        <v>198868</v>
      </c>
      <c r="P108" s="9">
        <v>214539.49</v>
      </c>
      <c r="Q108" s="9">
        <v>242933.85</v>
      </c>
      <c r="R108" s="9">
        <v>272930.17</v>
      </c>
      <c r="S108" s="7">
        <v>311406.28000000003</v>
      </c>
      <c r="T108" s="7">
        <v>338300.8</v>
      </c>
    </row>
    <row r="109" spans="1:20" x14ac:dyDescent="0.25">
      <c r="A109" t="s">
        <v>39</v>
      </c>
      <c r="B109">
        <v>1</v>
      </c>
      <c r="C109">
        <v>834</v>
      </c>
      <c r="D109" t="s">
        <v>113</v>
      </c>
      <c r="E109" t="s">
        <v>114</v>
      </c>
      <c r="F109" t="s">
        <v>42</v>
      </c>
      <c r="G109" t="s">
        <v>115</v>
      </c>
      <c r="H109">
        <v>701</v>
      </c>
      <c r="I109" t="s">
        <v>88</v>
      </c>
      <c r="J109" t="s">
        <v>89</v>
      </c>
      <c r="K109" t="s">
        <v>46</v>
      </c>
      <c r="L109">
        <v>30</v>
      </c>
      <c r="M109" t="s">
        <v>49</v>
      </c>
      <c r="N109" s="9">
        <v>15899.75</v>
      </c>
      <c r="O109" s="9">
        <v>33487.75</v>
      </c>
      <c r="P109" s="9">
        <v>36362.26</v>
      </c>
      <c r="Q109" s="9">
        <v>18991.41</v>
      </c>
      <c r="R109" s="9">
        <v>334.24</v>
      </c>
      <c r="S109" s="7">
        <v>997.96</v>
      </c>
      <c r="T109" s="7">
        <v>10941.16</v>
      </c>
    </row>
    <row r="110" spans="1:20" x14ac:dyDescent="0.25">
      <c r="A110" t="s">
        <v>39</v>
      </c>
      <c r="B110">
        <v>1</v>
      </c>
      <c r="C110">
        <v>834</v>
      </c>
      <c r="D110" t="s">
        <v>113</v>
      </c>
      <c r="E110" t="s">
        <v>114</v>
      </c>
      <c r="F110" t="s">
        <v>42</v>
      </c>
      <c r="G110" t="s">
        <v>115</v>
      </c>
      <c r="H110">
        <v>701</v>
      </c>
      <c r="I110" t="s">
        <v>88</v>
      </c>
      <c r="J110" t="s">
        <v>89</v>
      </c>
      <c r="K110" t="s">
        <v>46</v>
      </c>
      <c r="L110">
        <v>40</v>
      </c>
      <c r="M110" t="s">
        <v>12</v>
      </c>
      <c r="N110" s="9">
        <v>15899.75</v>
      </c>
      <c r="O110" s="9">
        <v>33487.75</v>
      </c>
      <c r="P110" s="9">
        <v>36362.26</v>
      </c>
      <c r="Q110" s="9">
        <v>18991.41</v>
      </c>
      <c r="R110" s="9">
        <v>334.24</v>
      </c>
      <c r="S110" s="7">
        <v>997.96</v>
      </c>
      <c r="T110" s="7">
        <v>10941.16</v>
      </c>
    </row>
    <row r="111" spans="1:20" x14ac:dyDescent="0.25">
      <c r="A111" t="s">
        <v>39</v>
      </c>
      <c r="B111">
        <v>1</v>
      </c>
      <c r="C111">
        <v>834</v>
      </c>
      <c r="D111" t="s">
        <v>113</v>
      </c>
      <c r="E111" t="s">
        <v>114</v>
      </c>
      <c r="F111" t="s">
        <v>42</v>
      </c>
      <c r="G111" t="s">
        <v>115</v>
      </c>
      <c r="H111">
        <v>701</v>
      </c>
      <c r="I111" t="s">
        <v>88</v>
      </c>
      <c r="J111" t="s">
        <v>89</v>
      </c>
      <c r="K111" t="s">
        <v>46</v>
      </c>
      <c r="L111">
        <v>50</v>
      </c>
      <c r="M111" t="s">
        <v>50</v>
      </c>
      <c r="N111" s="9">
        <v>0</v>
      </c>
      <c r="O111" s="9">
        <v>0</v>
      </c>
      <c r="P111" s="9">
        <v>0</v>
      </c>
      <c r="Q111" s="9">
        <v>0</v>
      </c>
      <c r="R111" s="9">
        <v>0</v>
      </c>
      <c r="S111" s="7">
        <v>0</v>
      </c>
      <c r="T111" s="7">
        <v>0</v>
      </c>
    </row>
    <row r="112" spans="1:20" x14ac:dyDescent="0.25">
      <c r="A112" t="s">
        <v>39</v>
      </c>
      <c r="B112">
        <v>1</v>
      </c>
      <c r="C112">
        <v>840</v>
      </c>
      <c r="D112" t="s">
        <v>116</v>
      </c>
      <c r="E112" t="s">
        <v>117</v>
      </c>
      <c r="F112" t="s">
        <v>42</v>
      </c>
      <c r="G112" t="s">
        <v>118</v>
      </c>
      <c r="H112">
        <v>458</v>
      </c>
      <c r="I112" t="s">
        <v>119</v>
      </c>
      <c r="J112" t="s">
        <v>120</v>
      </c>
      <c r="K112" t="s">
        <v>46</v>
      </c>
      <c r="L112">
        <v>10</v>
      </c>
      <c r="M112" t="s">
        <v>47</v>
      </c>
      <c r="N112" s="9">
        <v>35688</v>
      </c>
      <c r="O112" s="9">
        <v>51701.68</v>
      </c>
      <c r="P112" s="9">
        <v>68632.77</v>
      </c>
      <c r="Q112" s="9">
        <v>89409.77</v>
      </c>
      <c r="R112" s="9">
        <v>505725.03</v>
      </c>
      <c r="S112" s="7">
        <v>694388.2</v>
      </c>
      <c r="T112" s="7">
        <v>726306.31</v>
      </c>
    </row>
    <row r="113" spans="1:20" x14ac:dyDescent="0.25">
      <c r="A113" t="s">
        <v>39</v>
      </c>
      <c r="B113">
        <v>1</v>
      </c>
      <c r="C113">
        <v>840</v>
      </c>
      <c r="D113" t="s">
        <v>116</v>
      </c>
      <c r="E113" t="s">
        <v>117</v>
      </c>
      <c r="F113" t="s">
        <v>42</v>
      </c>
      <c r="G113" t="s">
        <v>118</v>
      </c>
      <c r="H113">
        <v>458</v>
      </c>
      <c r="I113" t="s">
        <v>119</v>
      </c>
      <c r="J113" t="s">
        <v>120</v>
      </c>
      <c r="K113" t="s">
        <v>46</v>
      </c>
      <c r="L113">
        <v>20</v>
      </c>
      <c r="M113" t="s">
        <v>48</v>
      </c>
      <c r="N113" s="9">
        <v>5138.32</v>
      </c>
      <c r="O113" s="9">
        <v>4176.91</v>
      </c>
      <c r="P113" s="9">
        <v>282</v>
      </c>
      <c r="Q113" s="9">
        <v>1195.74</v>
      </c>
      <c r="R113" s="9">
        <v>235099.83</v>
      </c>
      <c r="S113" s="7">
        <v>399324.89</v>
      </c>
      <c r="T113" s="7">
        <v>437648.89</v>
      </c>
    </row>
    <row r="114" spans="1:20" x14ac:dyDescent="0.25">
      <c r="A114" t="s">
        <v>39</v>
      </c>
      <c r="B114">
        <v>1</v>
      </c>
      <c r="C114">
        <v>840</v>
      </c>
      <c r="D114" t="s">
        <v>116</v>
      </c>
      <c r="E114" t="s">
        <v>117</v>
      </c>
      <c r="F114" t="s">
        <v>42</v>
      </c>
      <c r="G114" t="s">
        <v>118</v>
      </c>
      <c r="H114">
        <v>458</v>
      </c>
      <c r="I114" t="s">
        <v>119</v>
      </c>
      <c r="J114" t="s">
        <v>120</v>
      </c>
      <c r="K114" t="s">
        <v>46</v>
      </c>
      <c r="L114">
        <v>30</v>
      </c>
      <c r="M114" t="s">
        <v>49</v>
      </c>
      <c r="N114" s="9">
        <v>30549.68</v>
      </c>
      <c r="O114" s="9">
        <v>47524.77</v>
      </c>
      <c r="P114" s="9">
        <v>68350.77</v>
      </c>
      <c r="Q114" s="9">
        <v>88214.03</v>
      </c>
      <c r="R114" s="9">
        <v>270625.2</v>
      </c>
      <c r="S114" s="7">
        <v>295063.31</v>
      </c>
      <c r="T114" s="7">
        <v>288657.42</v>
      </c>
    </row>
    <row r="115" spans="1:20" x14ac:dyDescent="0.25">
      <c r="A115" t="s">
        <v>39</v>
      </c>
      <c r="B115">
        <v>1</v>
      </c>
      <c r="C115">
        <v>840</v>
      </c>
      <c r="D115" t="s">
        <v>116</v>
      </c>
      <c r="E115" t="s">
        <v>117</v>
      </c>
      <c r="F115" t="s">
        <v>42</v>
      </c>
      <c r="G115" t="s">
        <v>118</v>
      </c>
      <c r="H115">
        <v>458</v>
      </c>
      <c r="I115" t="s">
        <v>119</v>
      </c>
      <c r="J115" t="s">
        <v>120</v>
      </c>
      <c r="K115" t="s">
        <v>46</v>
      </c>
      <c r="L115">
        <v>40</v>
      </c>
      <c r="M115" t="s">
        <v>12</v>
      </c>
      <c r="N115" s="9">
        <v>30549.68</v>
      </c>
      <c r="O115" s="9">
        <v>47524.77</v>
      </c>
      <c r="P115" s="9">
        <v>68350.77</v>
      </c>
      <c r="Q115" s="9">
        <v>88214.03</v>
      </c>
      <c r="R115" s="9">
        <v>270625.2</v>
      </c>
      <c r="S115" s="7">
        <v>295063.31</v>
      </c>
      <c r="T115" s="7">
        <v>288657.42</v>
      </c>
    </row>
    <row r="116" spans="1:20" x14ac:dyDescent="0.25">
      <c r="A116" t="s">
        <v>39</v>
      </c>
      <c r="B116">
        <v>1</v>
      </c>
      <c r="C116">
        <v>840</v>
      </c>
      <c r="D116" t="s">
        <v>116</v>
      </c>
      <c r="E116" t="s">
        <v>117</v>
      </c>
      <c r="F116" t="s">
        <v>42</v>
      </c>
      <c r="G116" t="s">
        <v>118</v>
      </c>
      <c r="H116">
        <v>458</v>
      </c>
      <c r="I116" t="s">
        <v>119</v>
      </c>
      <c r="J116" t="s">
        <v>120</v>
      </c>
      <c r="K116" t="s">
        <v>46</v>
      </c>
      <c r="L116">
        <v>50</v>
      </c>
      <c r="M116" t="s">
        <v>50</v>
      </c>
      <c r="N116" s="9">
        <v>0</v>
      </c>
      <c r="O116" s="9">
        <v>0</v>
      </c>
      <c r="P116" s="9">
        <v>0</v>
      </c>
      <c r="Q116" s="9">
        <v>0</v>
      </c>
      <c r="R116" s="9">
        <v>0</v>
      </c>
      <c r="S116" s="7">
        <v>0</v>
      </c>
      <c r="T116" s="7">
        <v>0</v>
      </c>
    </row>
    <row r="117" spans="1:20" x14ac:dyDescent="0.25">
      <c r="A117" t="s">
        <v>39</v>
      </c>
      <c r="B117">
        <v>1</v>
      </c>
      <c r="C117">
        <v>858</v>
      </c>
      <c r="D117" t="s">
        <v>121</v>
      </c>
      <c r="E117" t="s">
        <v>122</v>
      </c>
      <c r="F117" t="s">
        <v>42</v>
      </c>
      <c r="G117" t="s">
        <v>123</v>
      </c>
      <c r="H117">
        <v>146</v>
      </c>
      <c r="I117" t="s">
        <v>72</v>
      </c>
      <c r="J117" t="s">
        <v>73</v>
      </c>
      <c r="K117" t="s">
        <v>46</v>
      </c>
      <c r="L117">
        <v>10</v>
      </c>
      <c r="M117" t="s">
        <v>47</v>
      </c>
      <c r="N117" s="9">
        <v>214399</v>
      </c>
      <c r="O117" s="9">
        <v>238683.32</v>
      </c>
      <c r="P117" s="9">
        <v>258989.73</v>
      </c>
      <c r="Q117" s="9">
        <v>282160.73</v>
      </c>
      <c r="R117" s="9">
        <v>305330.73</v>
      </c>
      <c r="S117" s="7">
        <v>329960.07</v>
      </c>
      <c r="T117" s="7">
        <v>1346883.7</v>
      </c>
    </row>
    <row r="118" spans="1:20" x14ac:dyDescent="0.25">
      <c r="A118" t="s">
        <v>39</v>
      </c>
      <c r="B118">
        <v>1</v>
      </c>
      <c r="C118">
        <v>858</v>
      </c>
      <c r="D118" t="s">
        <v>121</v>
      </c>
      <c r="E118" t="s">
        <v>122</v>
      </c>
      <c r="F118" t="s">
        <v>42</v>
      </c>
      <c r="G118" t="s">
        <v>123</v>
      </c>
      <c r="H118">
        <v>146</v>
      </c>
      <c r="I118" t="s">
        <v>72</v>
      </c>
      <c r="J118" t="s">
        <v>73</v>
      </c>
      <c r="K118" t="s">
        <v>46</v>
      </c>
      <c r="L118">
        <v>20</v>
      </c>
      <c r="M118" t="s">
        <v>48</v>
      </c>
      <c r="N118" s="9">
        <v>1078.68</v>
      </c>
      <c r="O118" s="9">
        <v>5054.59</v>
      </c>
      <c r="P118" s="9">
        <v>2165</v>
      </c>
      <c r="Q118" s="9">
        <v>2140</v>
      </c>
      <c r="R118" s="9">
        <v>682.66</v>
      </c>
      <c r="S118" s="7">
        <v>8395.3700000000008</v>
      </c>
      <c r="T118" s="7">
        <v>8749.75</v>
      </c>
    </row>
    <row r="119" spans="1:20" x14ac:dyDescent="0.25">
      <c r="A119" t="s">
        <v>39</v>
      </c>
      <c r="B119">
        <v>1</v>
      </c>
      <c r="C119">
        <v>858</v>
      </c>
      <c r="D119" t="s">
        <v>121</v>
      </c>
      <c r="E119" t="s">
        <v>122</v>
      </c>
      <c r="F119" t="s">
        <v>42</v>
      </c>
      <c r="G119" t="s">
        <v>123</v>
      </c>
      <c r="H119">
        <v>146</v>
      </c>
      <c r="I119" t="s">
        <v>72</v>
      </c>
      <c r="J119" t="s">
        <v>73</v>
      </c>
      <c r="K119" t="s">
        <v>46</v>
      </c>
      <c r="L119">
        <v>30</v>
      </c>
      <c r="M119" t="s">
        <v>49</v>
      </c>
      <c r="N119" s="9">
        <v>213320.32000000001</v>
      </c>
      <c r="O119" s="9">
        <v>233628.73</v>
      </c>
      <c r="P119" s="9">
        <v>256824.73</v>
      </c>
      <c r="Q119" s="9">
        <v>280020.73</v>
      </c>
      <c r="R119" s="9">
        <v>304648.07</v>
      </c>
      <c r="S119" s="7">
        <v>321564.7</v>
      </c>
      <c r="T119" s="7">
        <v>1338133.95</v>
      </c>
    </row>
    <row r="120" spans="1:20" x14ac:dyDescent="0.25">
      <c r="A120" t="s">
        <v>39</v>
      </c>
      <c r="B120">
        <v>1</v>
      </c>
      <c r="C120">
        <v>858</v>
      </c>
      <c r="D120" t="s">
        <v>121</v>
      </c>
      <c r="E120" t="s">
        <v>122</v>
      </c>
      <c r="F120" t="s">
        <v>42</v>
      </c>
      <c r="G120" t="s">
        <v>123</v>
      </c>
      <c r="H120">
        <v>146</v>
      </c>
      <c r="I120" t="s">
        <v>72</v>
      </c>
      <c r="J120" t="s">
        <v>73</v>
      </c>
      <c r="K120" t="s">
        <v>46</v>
      </c>
      <c r="L120">
        <v>40</v>
      </c>
      <c r="M120" t="s">
        <v>12</v>
      </c>
      <c r="N120" s="9">
        <v>213320.32000000001</v>
      </c>
      <c r="O120" s="9">
        <v>233628.73</v>
      </c>
      <c r="P120" s="9">
        <v>256824.73</v>
      </c>
      <c r="Q120" s="9">
        <v>280020.73</v>
      </c>
      <c r="R120" s="9">
        <v>304648.07</v>
      </c>
      <c r="S120" s="7">
        <v>321564.7</v>
      </c>
      <c r="T120" s="7">
        <v>1338133.95</v>
      </c>
    </row>
    <row r="121" spans="1:20" x14ac:dyDescent="0.25">
      <c r="A121" t="s">
        <v>39</v>
      </c>
      <c r="B121">
        <v>1</v>
      </c>
      <c r="C121">
        <v>858</v>
      </c>
      <c r="D121" t="s">
        <v>121</v>
      </c>
      <c r="E121" t="s">
        <v>122</v>
      </c>
      <c r="F121" t="s">
        <v>42</v>
      </c>
      <c r="G121" t="s">
        <v>123</v>
      </c>
      <c r="H121">
        <v>146</v>
      </c>
      <c r="I121" t="s">
        <v>72</v>
      </c>
      <c r="J121" t="s">
        <v>73</v>
      </c>
      <c r="K121" t="s">
        <v>46</v>
      </c>
      <c r="L121">
        <v>50</v>
      </c>
      <c r="M121" t="s">
        <v>50</v>
      </c>
      <c r="N121" s="9">
        <v>0</v>
      </c>
      <c r="O121" s="9">
        <v>0</v>
      </c>
      <c r="P121" s="9">
        <v>0</v>
      </c>
      <c r="Q121" s="9">
        <v>0</v>
      </c>
      <c r="R121" s="9">
        <v>0</v>
      </c>
      <c r="S121" s="7">
        <v>0</v>
      </c>
      <c r="T121" s="7">
        <v>0</v>
      </c>
    </row>
    <row r="122" spans="1:20" x14ac:dyDescent="0.25">
      <c r="A122" t="s">
        <v>39</v>
      </c>
      <c r="B122">
        <v>1</v>
      </c>
      <c r="C122">
        <v>863</v>
      </c>
      <c r="D122" t="s">
        <v>1469</v>
      </c>
      <c r="E122" t="s">
        <v>1470</v>
      </c>
      <c r="F122" t="s">
        <v>42</v>
      </c>
      <c r="G122" t="s">
        <v>2499</v>
      </c>
      <c r="H122">
        <v>507</v>
      </c>
      <c r="I122" t="s">
        <v>78</v>
      </c>
      <c r="J122" t="s">
        <v>79</v>
      </c>
      <c r="K122" t="s">
        <v>46</v>
      </c>
      <c r="L122">
        <v>10</v>
      </c>
      <c r="M122" t="s">
        <v>47</v>
      </c>
      <c r="N122" s="9">
        <v>39094</v>
      </c>
      <c r="O122" s="9">
        <v>35013</v>
      </c>
      <c r="P122" s="9">
        <v>45011</v>
      </c>
      <c r="Q122" s="9">
        <v>55008</v>
      </c>
      <c r="R122" s="9">
        <v>0</v>
      </c>
      <c r="S122" s="7">
        <v>0</v>
      </c>
      <c r="T122" s="7">
        <v>0</v>
      </c>
    </row>
    <row r="123" spans="1:20" x14ac:dyDescent="0.25">
      <c r="A123" t="s">
        <v>39</v>
      </c>
      <c r="B123">
        <v>1</v>
      </c>
      <c r="C123">
        <v>863</v>
      </c>
      <c r="D123" t="s">
        <v>1469</v>
      </c>
      <c r="E123" t="s">
        <v>1470</v>
      </c>
      <c r="F123" t="s">
        <v>42</v>
      </c>
      <c r="G123" t="s">
        <v>2499</v>
      </c>
      <c r="H123">
        <v>507</v>
      </c>
      <c r="I123" t="s">
        <v>78</v>
      </c>
      <c r="J123" t="s">
        <v>79</v>
      </c>
      <c r="K123" t="s">
        <v>46</v>
      </c>
      <c r="L123">
        <v>20</v>
      </c>
      <c r="M123" t="s">
        <v>48</v>
      </c>
      <c r="N123" s="9">
        <v>10</v>
      </c>
      <c r="O123" s="9">
        <v>13</v>
      </c>
      <c r="P123" s="9">
        <v>11</v>
      </c>
      <c r="Q123" s="9">
        <v>8</v>
      </c>
      <c r="R123" s="9">
        <v>0</v>
      </c>
      <c r="S123" s="7">
        <v>0</v>
      </c>
      <c r="T123" s="7">
        <v>0</v>
      </c>
    </row>
    <row r="124" spans="1:20" x14ac:dyDescent="0.25">
      <c r="A124" t="s">
        <v>39</v>
      </c>
      <c r="B124">
        <v>1</v>
      </c>
      <c r="C124">
        <v>863</v>
      </c>
      <c r="D124" t="s">
        <v>1469</v>
      </c>
      <c r="E124" t="s">
        <v>1470</v>
      </c>
      <c r="F124" t="s">
        <v>42</v>
      </c>
      <c r="G124" t="s">
        <v>2499</v>
      </c>
      <c r="H124">
        <v>507</v>
      </c>
      <c r="I124" t="s">
        <v>78</v>
      </c>
      <c r="J124" t="s">
        <v>79</v>
      </c>
      <c r="K124" t="s">
        <v>46</v>
      </c>
      <c r="L124">
        <v>30</v>
      </c>
      <c r="M124" t="s">
        <v>49</v>
      </c>
      <c r="N124" s="9">
        <v>39084</v>
      </c>
      <c r="O124" s="9">
        <v>35000</v>
      </c>
      <c r="P124" s="9">
        <v>45000</v>
      </c>
      <c r="Q124" s="9">
        <v>55000</v>
      </c>
      <c r="R124" s="9">
        <v>0</v>
      </c>
      <c r="S124" s="7">
        <v>0</v>
      </c>
      <c r="T124" s="7">
        <v>0</v>
      </c>
    </row>
    <row r="125" spans="1:20" x14ac:dyDescent="0.25">
      <c r="A125" t="s">
        <v>39</v>
      </c>
      <c r="B125">
        <v>1</v>
      </c>
      <c r="C125">
        <v>863</v>
      </c>
      <c r="D125" t="s">
        <v>1469</v>
      </c>
      <c r="E125" t="s">
        <v>1470</v>
      </c>
      <c r="F125" t="s">
        <v>42</v>
      </c>
      <c r="G125" t="s">
        <v>2499</v>
      </c>
      <c r="H125">
        <v>507</v>
      </c>
      <c r="I125" t="s">
        <v>78</v>
      </c>
      <c r="J125" t="s">
        <v>79</v>
      </c>
      <c r="K125" t="s">
        <v>46</v>
      </c>
      <c r="L125">
        <v>40</v>
      </c>
      <c r="M125" t="s">
        <v>12</v>
      </c>
      <c r="N125" s="9">
        <v>39084</v>
      </c>
      <c r="O125" s="9">
        <v>35000</v>
      </c>
      <c r="P125" s="9">
        <v>45000</v>
      </c>
      <c r="Q125" s="9">
        <v>55000</v>
      </c>
      <c r="R125" s="9">
        <v>0</v>
      </c>
      <c r="S125" s="7">
        <v>0</v>
      </c>
      <c r="T125" s="7">
        <v>0</v>
      </c>
    </row>
    <row r="126" spans="1:20" x14ac:dyDescent="0.25">
      <c r="A126" t="s">
        <v>39</v>
      </c>
      <c r="B126">
        <v>1</v>
      </c>
      <c r="C126">
        <v>863</v>
      </c>
      <c r="D126" t="s">
        <v>1469</v>
      </c>
      <c r="E126" t="s">
        <v>1470</v>
      </c>
      <c r="F126" t="s">
        <v>42</v>
      </c>
      <c r="G126" t="s">
        <v>2499</v>
      </c>
      <c r="H126">
        <v>507</v>
      </c>
      <c r="I126" t="s">
        <v>78</v>
      </c>
      <c r="J126" t="s">
        <v>79</v>
      </c>
      <c r="K126" t="s">
        <v>46</v>
      </c>
      <c r="L126">
        <v>50</v>
      </c>
      <c r="M126" t="s">
        <v>50</v>
      </c>
      <c r="N126" s="9">
        <v>0</v>
      </c>
      <c r="O126" s="9">
        <v>0</v>
      </c>
      <c r="P126" s="9">
        <v>0</v>
      </c>
      <c r="Q126" s="9">
        <v>0</v>
      </c>
      <c r="R126" s="9">
        <v>0</v>
      </c>
      <c r="S126" s="7">
        <v>0</v>
      </c>
      <c r="T126" s="7">
        <v>0</v>
      </c>
    </row>
    <row r="127" spans="1:20" x14ac:dyDescent="0.25">
      <c r="A127" t="s">
        <v>39</v>
      </c>
      <c r="B127">
        <v>1</v>
      </c>
      <c r="C127">
        <v>863</v>
      </c>
      <c r="D127" t="s">
        <v>1469</v>
      </c>
      <c r="E127" t="s">
        <v>1470</v>
      </c>
      <c r="F127" t="s">
        <v>42</v>
      </c>
      <c r="G127" t="s">
        <v>2499</v>
      </c>
      <c r="H127">
        <v>788</v>
      </c>
      <c r="I127" t="s">
        <v>92</v>
      </c>
      <c r="J127" t="s">
        <v>93</v>
      </c>
      <c r="K127" t="s">
        <v>46</v>
      </c>
      <c r="L127">
        <v>10</v>
      </c>
      <c r="M127" t="s">
        <v>47</v>
      </c>
      <c r="N127" s="9">
        <v>0</v>
      </c>
      <c r="O127" s="9">
        <v>0</v>
      </c>
      <c r="P127" s="9">
        <v>0</v>
      </c>
      <c r="Q127" s="9">
        <v>0</v>
      </c>
      <c r="R127" s="9">
        <v>0</v>
      </c>
      <c r="S127" s="7">
        <v>377195.25</v>
      </c>
      <c r="T127" s="7">
        <v>1066651.71</v>
      </c>
    </row>
    <row r="128" spans="1:20" x14ac:dyDescent="0.25">
      <c r="A128" t="s">
        <v>39</v>
      </c>
      <c r="B128">
        <v>1</v>
      </c>
      <c r="C128">
        <v>863</v>
      </c>
      <c r="D128" t="s">
        <v>1469</v>
      </c>
      <c r="E128" t="s">
        <v>1470</v>
      </c>
      <c r="F128" t="s">
        <v>42</v>
      </c>
      <c r="G128" t="s">
        <v>2499</v>
      </c>
      <c r="H128">
        <v>788</v>
      </c>
      <c r="I128" t="s">
        <v>92</v>
      </c>
      <c r="J128" t="s">
        <v>93</v>
      </c>
      <c r="K128" t="s">
        <v>46</v>
      </c>
      <c r="L128">
        <v>20</v>
      </c>
      <c r="M128" t="s">
        <v>48</v>
      </c>
      <c r="N128" s="9">
        <v>0</v>
      </c>
      <c r="O128" s="9">
        <v>0</v>
      </c>
      <c r="P128" s="9">
        <v>0</v>
      </c>
      <c r="Q128" s="9">
        <v>0</v>
      </c>
      <c r="R128" s="9">
        <v>0</v>
      </c>
      <c r="S128" s="7">
        <v>1593.54</v>
      </c>
      <c r="T128" s="7">
        <v>431371.04</v>
      </c>
    </row>
    <row r="129" spans="1:20" x14ac:dyDescent="0.25">
      <c r="A129" t="s">
        <v>39</v>
      </c>
      <c r="B129">
        <v>1</v>
      </c>
      <c r="C129">
        <v>863</v>
      </c>
      <c r="D129" t="s">
        <v>1469</v>
      </c>
      <c r="E129" t="s">
        <v>1470</v>
      </c>
      <c r="F129" t="s">
        <v>42</v>
      </c>
      <c r="G129" t="s">
        <v>2499</v>
      </c>
      <c r="H129">
        <v>788</v>
      </c>
      <c r="I129" t="s">
        <v>92</v>
      </c>
      <c r="J129" t="s">
        <v>93</v>
      </c>
      <c r="K129" t="s">
        <v>46</v>
      </c>
      <c r="L129">
        <v>30</v>
      </c>
      <c r="M129" t="s">
        <v>49</v>
      </c>
      <c r="N129" s="9">
        <v>0</v>
      </c>
      <c r="O129" s="9">
        <v>0</v>
      </c>
      <c r="P129" s="9">
        <v>0</v>
      </c>
      <c r="Q129" s="9">
        <v>0</v>
      </c>
      <c r="R129" s="9">
        <v>0</v>
      </c>
      <c r="S129" s="7">
        <v>375601.71</v>
      </c>
      <c r="T129" s="7">
        <v>635280.67000000004</v>
      </c>
    </row>
    <row r="130" spans="1:20" x14ac:dyDescent="0.25">
      <c r="A130" t="s">
        <v>39</v>
      </c>
      <c r="B130">
        <v>1</v>
      </c>
      <c r="C130">
        <v>863</v>
      </c>
      <c r="D130" t="s">
        <v>1469</v>
      </c>
      <c r="E130" t="s">
        <v>1470</v>
      </c>
      <c r="F130" t="s">
        <v>42</v>
      </c>
      <c r="G130" t="s">
        <v>2499</v>
      </c>
      <c r="H130">
        <v>788</v>
      </c>
      <c r="I130" t="s">
        <v>92</v>
      </c>
      <c r="J130" t="s">
        <v>93</v>
      </c>
      <c r="K130" t="s">
        <v>46</v>
      </c>
      <c r="L130">
        <v>40</v>
      </c>
      <c r="M130" t="s">
        <v>12</v>
      </c>
      <c r="N130" s="9">
        <v>0</v>
      </c>
      <c r="O130" s="9">
        <v>0</v>
      </c>
      <c r="P130" s="9">
        <v>0</v>
      </c>
      <c r="Q130" s="9">
        <v>0</v>
      </c>
      <c r="R130" s="9">
        <v>0</v>
      </c>
      <c r="S130" s="7">
        <v>375601.71</v>
      </c>
      <c r="T130" s="7">
        <v>635280.67000000004</v>
      </c>
    </row>
    <row r="131" spans="1:20" x14ac:dyDescent="0.25">
      <c r="A131" t="s">
        <v>39</v>
      </c>
      <c r="B131">
        <v>1</v>
      </c>
      <c r="C131">
        <v>863</v>
      </c>
      <c r="D131" t="s">
        <v>1469</v>
      </c>
      <c r="E131" t="s">
        <v>1470</v>
      </c>
      <c r="F131" t="s">
        <v>42</v>
      </c>
      <c r="G131" t="s">
        <v>2499</v>
      </c>
      <c r="H131">
        <v>788</v>
      </c>
      <c r="I131" t="s">
        <v>92</v>
      </c>
      <c r="J131" t="s">
        <v>93</v>
      </c>
      <c r="K131" t="s">
        <v>46</v>
      </c>
      <c r="L131">
        <v>50</v>
      </c>
      <c r="M131" t="s">
        <v>50</v>
      </c>
      <c r="N131" s="9">
        <v>0</v>
      </c>
      <c r="O131" s="9">
        <v>0</v>
      </c>
      <c r="P131" s="9">
        <v>0</v>
      </c>
      <c r="Q131" s="9">
        <v>0</v>
      </c>
      <c r="R131" s="9">
        <v>0</v>
      </c>
      <c r="S131" s="7">
        <v>0</v>
      </c>
      <c r="T131" s="7">
        <v>0</v>
      </c>
    </row>
    <row r="132" spans="1:20" x14ac:dyDescent="0.25">
      <c r="A132" t="s">
        <v>39</v>
      </c>
      <c r="B132">
        <v>1</v>
      </c>
      <c r="C132">
        <v>876</v>
      </c>
      <c r="D132" t="s">
        <v>124</v>
      </c>
      <c r="E132" t="s">
        <v>125</v>
      </c>
      <c r="F132" t="s">
        <v>42</v>
      </c>
      <c r="G132" t="s">
        <v>126</v>
      </c>
      <c r="H132">
        <v>704</v>
      </c>
      <c r="I132" t="s">
        <v>127</v>
      </c>
      <c r="J132" t="s">
        <v>128</v>
      </c>
      <c r="K132" t="s">
        <v>46</v>
      </c>
      <c r="L132">
        <v>10</v>
      </c>
      <c r="M132" t="s">
        <v>47</v>
      </c>
      <c r="N132" s="9">
        <v>751687</v>
      </c>
      <c r="O132" s="9">
        <v>767723.84</v>
      </c>
      <c r="P132" s="9">
        <v>792018</v>
      </c>
      <c r="Q132" s="9">
        <v>814792.38</v>
      </c>
      <c r="R132" s="9">
        <v>979754.97</v>
      </c>
      <c r="S132" s="7">
        <v>1188409.24</v>
      </c>
      <c r="T132" s="7">
        <v>1565661.18</v>
      </c>
    </row>
    <row r="133" spans="1:20" x14ac:dyDescent="0.25">
      <c r="A133" t="s">
        <v>39</v>
      </c>
      <c r="B133">
        <v>1</v>
      </c>
      <c r="C133">
        <v>876</v>
      </c>
      <c r="D133" t="s">
        <v>124</v>
      </c>
      <c r="E133" t="s">
        <v>125</v>
      </c>
      <c r="F133" t="s">
        <v>42</v>
      </c>
      <c r="G133" t="s">
        <v>126</v>
      </c>
      <c r="H133">
        <v>704</v>
      </c>
      <c r="I133" t="s">
        <v>127</v>
      </c>
      <c r="J133" t="s">
        <v>128</v>
      </c>
      <c r="K133" t="s">
        <v>46</v>
      </c>
      <c r="L133">
        <v>20</v>
      </c>
      <c r="M133" t="s">
        <v>48</v>
      </c>
      <c r="N133" s="9">
        <v>410512.16</v>
      </c>
      <c r="O133" s="9">
        <v>427645.63</v>
      </c>
      <c r="P133" s="9">
        <v>432987.62</v>
      </c>
      <c r="Q133" s="9">
        <v>487567.41</v>
      </c>
      <c r="R133" s="9">
        <v>523284.73</v>
      </c>
      <c r="S133" s="7">
        <v>537380.06000000006</v>
      </c>
      <c r="T133" s="7">
        <v>719320.31</v>
      </c>
    </row>
    <row r="134" spans="1:20" x14ac:dyDescent="0.25">
      <c r="A134" t="s">
        <v>39</v>
      </c>
      <c r="B134">
        <v>1</v>
      </c>
      <c r="C134">
        <v>876</v>
      </c>
      <c r="D134" t="s">
        <v>124</v>
      </c>
      <c r="E134" t="s">
        <v>125</v>
      </c>
      <c r="F134" t="s">
        <v>42</v>
      </c>
      <c r="G134" t="s">
        <v>126</v>
      </c>
      <c r="H134">
        <v>704</v>
      </c>
      <c r="I134" t="s">
        <v>127</v>
      </c>
      <c r="J134" t="s">
        <v>128</v>
      </c>
      <c r="K134" t="s">
        <v>46</v>
      </c>
      <c r="L134">
        <v>30</v>
      </c>
      <c r="M134" t="s">
        <v>49</v>
      </c>
      <c r="N134" s="9">
        <v>341174.84</v>
      </c>
      <c r="O134" s="9">
        <v>340078.21</v>
      </c>
      <c r="P134" s="9">
        <v>359030.38</v>
      </c>
      <c r="Q134" s="9">
        <v>327224.96999999997</v>
      </c>
      <c r="R134" s="9">
        <v>456470.24</v>
      </c>
      <c r="S134" s="7">
        <v>651029.18000000005</v>
      </c>
      <c r="T134" s="7">
        <v>846340.87</v>
      </c>
    </row>
    <row r="135" spans="1:20" x14ac:dyDescent="0.25">
      <c r="A135" t="s">
        <v>39</v>
      </c>
      <c r="B135">
        <v>1</v>
      </c>
      <c r="C135">
        <v>876</v>
      </c>
      <c r="D135" t="s">
        <v>124</v>
      </c>
      <c r="E135" t="s">
        <v>125</v>
      </c>
      <c r="F135" t="s">
        <v>42</v>
      </c>
      <c r="G135" t="s">
        <v>126</v>
      </c>
      <c r="H135">
        <v>704</v>
      </c>
      <c r="I135" t="s">
        <v>127</v>
      </c>
      <c r="J135" t="s">
        <v>128</v>
      </c>
      <c r="K135" t="s">
        <v>46</v>
      </c>
      <c r="L135">
        <v>40</v>
      </c>
      <c r="M135" t="s">
        <v>12</v>
      </c>
      <c r="N135" s="9">
        <v>341174.84</v>
      </c>
      <c r="O135" s="9">
        <v>340078.21</v>
      </c>
      <c r="P135" s="9">
        <v>359030.38</v>
      </c>
      <c r="Q135" s="9">
        <v>327224.96999999997</v>
      </c>
      <c r="R135" s="9">
        <v>456470.24</v>
      </c>
      <c r="S135" s="7">
        <v>651029.18000000005</v>
      </c>
      <c r="T135" s="7">
        <v>846340.87</v>
      </c>
    </row>
    <row r="136" spans="1:20" x14ac:dyDescent="0.25">
      <c r="A136" t="s">
        <v>39</v>
      </c>
      <c r="B136">
        <v>1</v>
      </c>
      <c r="C136">
        <v>876</v>
      </c>
      <c r="D136" t="s">
        <v>124</v>
      </c>
      <c r="E136" t="s">
        <v>125</v>
      </c>
      <c r="F136" t="s">
        <v>42</v>
      </c>
      <c r="G136" t="s">
        <v>126</v>
      </c>
      <c r="H136">
        <v>704</v>
      </c>
      <c r="I136" t="s">
        <v>127</v>
      </c>
      <c r="J136" t="s">
        <v>128</v>
      </c>
      <c r="K136" t="s">
        <v>46</v>
      </c>
      <c r="L136">
        <v>50</v>
      </c>
      <c r="M136" t="s">
        <v>50</v>
      </c>
      <c r="N136" s="9">
        <v>0</v>
      </c>
      <c r="O136" s="9">
        <v>0</v>
      </c>
      <c r="P136" s="9">
        <v>0</v>
      </c>
      <c r="Q136" s="9">
        <v>0</v>
      </c>
      <c r="R136" s="9">
        <v>0</v>
      </c>
      <c r="S136" s="7">
        <v>0</v>
      </c>
      <c r="T136" s="7">
        <v>0</v>
      </c>
    </row>
    <row r="137" spans="1:20" x14ac:dyDescent="0.25">
      <c r="A137" t="s">
        <v>39</v>
      </c>
      <c r="B137">
        <v>1</v>
      </c>
      <c r="C137">
        <v>330</v>
      </c>
      <c r="D137" t="s">
        <v>131</v>
      </c>
      <c r="E137" t="s">
        <v>132</v>
      </c>
      <c r="F137" t="s">
        <v>42</v>
      </c>
      <c r="G137" t="s">
        <v>133</v>
      </c>
      <c r="H137">
        <v>534</v>
      </c>
      <c r="I137" t="s">
        <v>82</v>
      </c>
      <c r="J137" t="s">
        <v>83</v>
      </c>
      <c r="K137" t="s">
        <v>46</v>
      </c>
      <c r="L137">
        <v>10</v>
      </c>
      <c r="M137" t="s">
        <v>47</v>
      </c>
      <c r="N137" s="9">
        <v>347645</v>
      </c>
      <c r="O137" s="9">
        <v>348555.98</v>
      </c>
      <c r="P137" s="9">
        <v>318730.32</v>
      </c>
      <c r="Q137" s="9">
        <v>346225.47</v>
      </c>
      <c r="R137" s="9">
        <v>403622.3</v>
      </c>
      <c r="S137" s="7">
        <v>361639.85</v>
      </c>
      <c r="T137" s="7">
        <v>319061.03999999998</v>
      </c>
    </row>
    <row r="138" spans="1:20" x14ac:dyDescent="0.25">
      <c r="A138" t="s">
        <v>39</v>
      </c>
      <c r="B138">
        <v>1</v>
      </c>
      <c r="C138">
        <v>330</v>
      </c>
      <c r="D138" t="s">
        <v>131</v>
      </c>
      <c r="E138" t="s">
        <v>132</v>
      </c>
      <c r="F138" t="s">
        <v>42</v>
      </c>
      <c r="G138" t="s">
        <v>133</v>
      </c>
      <c r="H138">
        <v>534</v>
      </c>
      <c r="I138" t="s">
        <v>82</v>
      </c>
      <c r="J138" t="s">
        <v>83</v>
      </c>
      <c r="K138" t="s">
        <v>46</v>
      </c>
      <c r="L138">
        <v>20</v>
      </c>
      <c r="M138" t="s">
        <v>48</v>
      </c>
      <c r="N138" s="9">
        <v>217406.02</v>
      </c>
      <c r="O138" s="9">
        <v>249816.66</v>
      </c>
      <c r="P138" s="9">
        <v>199445.85</v>
      </c>
      <c r="Q138" s="9">
        <v>227371.17</v>
      </c>
      <c r="R138" s="9">
        <v>285397.45</v>
      </c>
      <c r="S138" s="7">
        <v>296489.81</v>
      </c>
      <c r="T138" s="7">
        <v>315575.53999999998</v>
      </c>
    </row>
    <row r="139" spans="1:20" x14ac:dyDescent="0.25">
      <c r="A139" t="s">
        <v>39</v>
      </c>
      <c r="B139">
        <v>1</v>
      </c>
      <c r="C139">
        <v>330</v>
      </c>
      <c r="D139" t="s">
        <v>131</v>
      </c>
      <c r="E139" t="s">
        <v>132</v>
      </c>
      <c r="F139" t="s">
        <v>42</v>
      </c>
      <c r="G139" t="s">
        <v>133</v>
      </c>
      <c r="H139">
        <v>534</v>
      </c>
      <c r="I139" t="s">
        <v>82</v>
      </c>
      <c r="J139" t="s">
        <v>83</v>
      </c>
      <c r="K139" t="s">
        <v>46</v>
      </c>
      <c r="L139">
        <v>30</v>
      </c>
      <c r="M139" t="s">
        <v>49</v>
      </c>
      <c r="N139" s="9">
        <v>130238.98</v>
      </c>
      <c r="O139" s="9">
        <v>98739.32</v>
      </c>
      <c r="P139" s="9">
        <v>119284.47</v>
      </c>
      <c r="Q139" s="9">
        <v>118854.3</v>
      </c>
      <c r="R139" s="9">
        <v>118224.85</v>
      </c>
      <c r="S139" s="7">
        <v>65150.04</v>
      </c>
      <c r="T139" s="7">
        <v>3485.5</v>
      </c>
    </row>
    <row r="140" spans="1:20" x14ac:dyDescent="0.25">
      <c r="A140" t="s">
        <v>39</v>
      </c>
      <c r="B140">
        <v>1</v>
      </c>
      <c r="C140">
        <v>330</v>
      </c>
      <c r="D140" t="s">
        <v>131</v>
      </c>
      <c r="E140" t="s">
        <v>132</v>
      </c>
      <c r="F140" t="s">
        <v>42</v>
      </c>
      <c r="G140" t="s">
        <v>133</v>
      </c>
      <c r="H140">
        <v>534</v>
      </c>
      <c r="I140" t="s">
        <v>82</v>
      </c>
      <c r="J140" t="s">
        <v>83</v>
      </c>
      <c r="K140" t="s">
        <v>46</v>
      </c>
      <c r="L140">
        <v>40</v>
      </c>
      <c r="M140" t="s">
        <v>12</v>
      </c>
      <c r="N140" s="9">
        <v>130238.98</v>
      </c>
      <c r="O140" s="9">
        <v>98739.32</v>
      </c>
      <c r="P140" s="9">
        <v>119284.47</v>
      </c>
      <c r="Q140" s="9">
        <v>118854.3</v>
      </c>
      <c r="R140" s="9">
        <v>118224.85</v>
      </c>
      <c r="S140" s="7">
        <v>65150.04</v>
      </c>
      <c r="T140" s="7">
        <v>3485.5</v>
      </c>
    </row>
    <row r="141" spans="1:20" x14ac:dyDescent="0.25">
      <c r="A141" t="s">
        <v>39</v>
      </c>
      <c r="B141">
        <v>1</v>
      </c>
      <c r="C141">
        <v>330</v>
      </c>
      <c r="D141" t="s">
        <v>131</v>
      </c>
      <c r="E141" t="s">
        <v>132</v>
      </c>
      <c r="F141" t="s">
        <v>42</v>
      </c>
      <c r="G141" t="s">
        <v>133</v>
      </c>
      <c r="H141">
        <v>534</v>
      </c>
      <c r="I141" t="s">
        <v>82</v>
      </c>
      <c r="J141" t="s">
        <v>83</v>
      </c>
      <c r="K141" t="s">
        <v>46</v>
      </c>
      <c r="L141">
        <v>50</v>
      </c>
      <c r="M141" t="s">
        <v>50</v>
      </c>
      <c r="N141" s="9">
        <v>0</v>
      </c>
      <c r="O141" s="9">
        <v>0</v>
      </c>
      <c r="P141" s="9">
        <v>0</v>
      </c>
      <c r="Q141" s="9">
        <v>0</v>
      </c>
      <c r="R141" s="9">
        <v>0</v>
      </c>
      <c r="S141" s="7">
        <v>0</v>
      </c>
      <c r="T141" s="7">
        <v>0</v>
      </c>
    </row>
    <row r="142" spans="1:20" x14ac:dyDescent="0.25">
      <c r="A142" t="s">
        <v>39</v>
      </c>
      <c r="B142">
        <v>1</v>
      </c>
      <c r="C142">
        <v>879</v>
      </c>
      <c r="D142" t="s">
        <v>134</v>
      </c>
      <c r="E142" t="s">
        <v>135</v>
      </c>
      <c r="F142" t="s">
        <v>42</v>
      </c>
      <c r="G142" t="s">
        <v>136</v>
      </c>
      <c r="H142">
        <v>788</v>
      </c>
      <c r="I142" t="s">
        <v>92</v>
      </c>
      <c r="J142" t="s">
        <v>93</v>
      </c>
      <c r="K142" t="s">
        <v>46</v>
      </c>
      <c r="L142">
        <v>10</v>
      </c>
      <c r="M142" t="s">
        <v>47</v>
      </c>
      <c r="N142" s="9">
        <v>0</v>
      </c>
      <c r="O142" s="9">
        <v>0</v>
      </c>
      <c r="P142" s="9">
        <v>38504</v>
      </c>
      <c r="Q142" s="9">
        <v>38504</v>
      </c>
      <c r="R142" s="9">
        <v>77010</v>
      </c>
      <c r="S142" s="7">
        <v>115516</v>
      </c>
      <c r="T142" s="7">
        <v>152932.54999999999</v>
      </c>
    </row>
    <row r="143" spans="1:20" x14ac:dyDescent="0.25">
      <c r="A143" t="s">
        <v>39</v>
      </c>
      <c r="B143">
        <v>1</v>
      </c>
      <c r="C143">
        <v>879</v>
      </c>
      <c r="D143" t="s">
        <v>134</v>
      </c>
      <c r="E143" t="s">
        <v>135</v>
      </c>
      <c r="F143" t="s">
        <v>42</v>
      </c>
      <c r="G143" t="s">
        <v>136</v>
      </c>
      <c r="H143">
        <v>788</v>
      </c>
      <c r="I143" t="s">
        <v>92</v>
      </c>
      <c r="J143" t="s">
        <v>93</v>
      </c>
      <c r="K143" t="s">
        <v>46</v>
      </c>
      <c r="L143">
        <v>20</v>
      </c>
      <c r="M143" t="s">
        <v>48</v>
      </c>
      <c r="N143" s="9">
        <v>0</v>
      </c>
      <c r="O143" s="9">
        <v>0</v>
      </c>
      <c r="P143" s="9">
        <v>0</v>
      </c>
      <c r="Q143" s="9">
        <v>0</v>
      </c>
      <c r="R143" s="9">
        <v>0</v>
      </c>
      <c r="S143" s="7">
        <v>1093.45</v>
      </c>
      <c r="T143" s="7">
        <v>0</v>
      </c>
    </row>
    <row r="144" spans="1:20" x14ac:dyDescent="0.25">
      <c r="A144" t="s">
        <v>39</v>
      </c>
      <c r="B144">
        <v>1</v>
      </c>
      <c r="C144">
        <v>879</v>
      </c>
      <c r="D144" t="s">
        <v>134</v>
      </c>
      <c r="E144" t="s">
        <v>135</v>
      </c>
      <c r="F144" t="s">
        <v>42</v>
      </c>
      <c r="G144" t="s">
        <v>136</v>
      </c>
      <c r="H144">
        <v>788</v>
      </c>
      <c r="I144" t="s">
        <v>92</v>
      </c>
      <c r="J144" t="s">
        <v>93</v>
      </c>
      <c r="K144" t="s">
        <v>46</v>
      </c>
      <c r="L144">
        <v>30</v>
      </c>
      <c r="M144" t="s">
        <v>49</v>
      </c>
      <c r="N144" s="9">
        <v>0</v>
      </c>
      <c r="O144" s="9">
        <v>0</v>
      </c>
      <c r="P144" s="9">
        <v>38504</v>
      </c>
      <c r="Q144" s="9">
        <v>38504</v>
      </c>
      <c r="R144" s="9">
        <v>77010</v>
      </c>
      <c r="S144" s="7">
        <v>114422.55</v>
      </c>
      <c r="T144" s="7">
        <v>152932.54999999999</v>
      </c>
    </row>
    <row r="145" spans="1:20" x14ac:dyDescent="0.25">
      <c r="A145" t="s">
        <v>39</v>
      </c>
      <c r="B145">
        <v>1</v>
      </c>
      <c r="C145">
        <v>879</v>
      </c>
      <c r="D145" t="s">
        <v>134</v>
      </c>
      <c r="E145" t="s">
        <v>135</v>
      </c>
      <c r="F145" t="s">
        <v>42</v>
      </c>
      <c r="G145" t="s">
        <v>136</v>
      </c>
      <c r="H145">
        <v>788</v>
      </c>
      <c r="I145" t="s">
        <v>92</v>
      </c>
      <c r="J145" t="s">
        <v>93</v>
      </c>
      <c r="K145" t="s">
        <v>46</v>
      </c>
      <c r="L145">
        <v>40</v>
      </c>
      <c r="M145" t="s">
        <v>12</v>
      </c>
      <c r="N145" s="9">
        <v>0</v>
      </c>
      <c r="O145" s="9">
        <v>0</v>
      </c>
      <c r="P145" s="9">
        <v>38504</v>
      </c>
      <c r="Q145" s="9">
        <v>38504</v>
      </c>
      <c r="R145" s="9">
        <v>77010</v>
      </c>
      <c r="S145" s="7">
        <v>114422.55</v>
      </c>
      <c r="T145" s="7">
        <v>152932.54999999999</v>
      </c>
    </row>
    <row r="146" spans="1:20" x14ac:dyDescent="0.25">
      <c r="A146" t="s">
        <v>39</v>
      </c>
      <c r="B146">
        <v>1</v>
      </c>
      <c r="C146">
        <v>879</v>
      </c>
      <c r="D146" t="s">
        <v>134</v>
      </c>
      <c r="E146" t="s">
        <v>135</v>
      </c>
      <c r="F146" t="s">
        <v>42</v>
      </c>
      <c r="G146" t="s">
        <v>136</v>
      </c>
      <c r="H146">
        <v>788</v>
      </c>
      <c r="I146" t="s">
        <v>92</v>
      </c>
      <c r="J146" t="s">
        <v>93</v>
      </c>
      <c r="K146" t="s">
        <v>46</v>
      </c>
      <c r="L146">
        <v>50</v>
      </c>
      <c r="M146" t="s">
        <v>50</v>
      </c>
      <c r="N146" s="9">
        <v>0</v>
      </c>
      <c r="O146" s="9">
        <v>0</v>
      </c>
      <c r="P146" s="9">
        <v>0</v>
      </c>
      <c r="Q146" s="9">
        <v>0</v>
      </c>
      <c r="R146" s="9">
        <v>0</v>
      </c>
      <c r="S146" s="7">
        <v>0</v>
      </c>
      <c r="T146" s="7">
        <v>0</v>
      </c>
    </row>
    <row r="147" spans="1:20" x14ac:dyDescent="0.25">
      <c r="A147" t="s">
        <v>39</v>
      </c>
      <c r="B147">
        <v>1</v>
      </c>
      <c r="C147">
        <v>880</v>
      </c>
      <c r="D147" t="s">
        <v>137</v>
      </c>
      <c r="E147" t="s">
        <v>138</v>
      </c>
      <c r="F147" t="s">
        <v>42</v>
      </c>
      <c r="G147" t="s">
        <v>139</v>
      </c>
      <c r="H147">
        <v>788</v>
      </c>
      <c r="I147" t="s">
        <v>92</v>
      </c>
      <c r="J147" t="s">
        <v>93</v>
      </c>
      <c r="K147" t="s">
        <v>46</v>
      </c>
      <c r="L147">
        <v>10</v>
      </c>
      <c r="M147" t="s">
        <v>47</v>
      </c>
      <c r="N147" s="9">
        <v>0</v>
      </c>
      <c r="O147" s="9">
        <v>0</v>
      </c>
      <c r="P147" s="9">
        <v>141521</v>
      </c>
      <c r="Q147" s="9">
        <v>235685</v>
      </c>
      <c r="R147" s="9">
        <v>289724</v>
      </c>
      <c r="S147" s="7">
        <v>313359.3</v>
      </c>
      <c r="T147" s="7">
        <v>306550.69</v>
      </c>
    </row>
    <row r="148" spans="1:20" x14ac:dyDescent="0.25">
      <c r="A148" t="s">
        <v>39</v>
      </c>
      <c r="B148">
        <v>1</v>
      </c>
      <c r="C148">
        <v>880</v>
      </c>
      <c r="D148" t="s">
        <v>137</v>
      </c>
      <c r="E148" t="s">
        <v>138</v>
      </c>
      <c r="F148" t="s">
        <v>42</v>
      </c>
      <c r="G148" t="s">
        <v>139</v>
      </c>
      <c r="H148">
        <v>788</v>
      </c>
      <c r="I148" t="s">
        <v>92</v>
      </c>
      <c r="J148" t="s">
        <v>93</v>
      </c>
      <c r="K148" t="s">
        <v>46</v>
      </c>
      <c r="L148">
        <v>20</v>
      </c>
      <c r="M148" t="s">
        <v>48</v>
      </c>
      <c r="N148" s="9">
        <v>0</v>
      </c>
      <c r="O148" s="9">
        <v>0</v>
      </c>
      <c r="P148" s="9">
        <v>0</v>
      </c>
      <c r="Q148" s="9">
        <v>40129</v>
      </c>
      <c r="R148" s="9">
        <v>70533.7</v>
      </c>
      <c r="S148" s="7">
        <v>101008.61</v>
      </c>
      <c r="T148" s="7">
        <v>19630.09</v>
      </c>
    </row>
    <row r="149" spans="1:20" x14ac:dyDescent="0.25">
      <c r="A149" t="s">
        <v>39</v>
      </c>
      <c r="B149">
        <v>1</v>
      </c>
      <c r="C149">
        <v>880</v>
      </c>
      <c r="D149" t="s">
        <v>137</v>
      </c>
      <c r="E149" t="s">
        <v>138</v>
      </c>
      <c r="F149" t="s">
        <v>42</v>
      </c>
      <c r="G149" t="s">
        <v>139</v>
      </c>
      <c r="H149">
        <v>788</v>
      </c>
      <c r="I149" t="s">
        <v>92</v>
      </c>
      <c r="J149" t="s">
        <v>93</v>
      </c>
      <c r="K149" t="s">
        <v>46</v>
      </c>
      <c r="L149">
        <v>30</v>
      </c>
      <c r="M149" t="s">
        <v>49</v>
      </c>
      <c r="N149" s="9">
        <v>0</v>
      </c>
      <c r="O149" s="9">
        <v>0</v>
      </c>
      <c r="P149" s="9">
        <v>141521</v>
      </c>
      <c r="Q149" s="9">
        <v>195556</v>
      </c>
      <c r="R149" s="9">
        <v>219190.3</v>
      </c>
      <c r="S149" s="7">
        <v>212350.69</v>
      </c>
      <c r="T149" s="7">
        <v>286920.59999999998</v>
      </c>
    </row>
    <row r="150" spans="1:20" x14ac:dyDescent="0.25">
      <c r="A150" t="s">
        <v>39</v>
      </c>
      <c r="B150">
        <v>1</v>
      </c>
      <c r="C150">
        <v>880</v>
      </c>
      <c r="D150" t="s">
        <v>137</v>
      </c>
      <c r="E150" t="s">
        <v>138</v>
      </c>
      <c r="F150" t="s">
        <v>42</v>
      </c>
      <c r="G150" t="s">
        <v>139</v>
      </c>
      <c r="H150">
        <v>788</v>
      </c>
      <c r="I150" t="s">
        <v>92</v>
      </c>
      <c r="J150" t="s">
        <v>93</v>
      </c>
      <c r="K150" t="s">
        <v>46</v>
      </c>
      <c r="L150">
        <v>40</v>
      </c>
      <c r="M150" t="s">
        <v>12</v>
      </c>
      <c r="N150" s="9">
        <v>0</v>
      </c>
      <c r="O150" s="9">
        <v>0</v>
      </c>
      <c r="P150" s="9">
        <v>141521</v>
      </c>
      <c r="Q150" s="9">
        <v>195556</v>
      </c>
      <c r="R150" s="9">
        <v>219190.3</v>
      </c>
      <c r="S150" s="7">
        <v>212350.69</v>
      </c>
      <c r="T150" s="7">
        <v>286920.59999999998</v>
      </c>
    </row>
    <row r="151" spans="1:20" x14ac:dyDescent="0.25">
      <c r="A151" t="s">
        <v>39</v>
      </c>
      <c r="B151">
        <v>1</v>
      </c>
      <c r="C151">
        <v>880</v>
      </c>
      <c r="D151" t="s">
        <v>137</v>
      </c>
      <c r="E151" t="s">
        <v>138</v>
      </c>
      <c r="F151" t="s">
        <v>42</v>
      </c>
      <c r="G151" t="s">
        <v>139</v>
      </c>
      <c r="H151">
        <v>788</v>
      </c>
      <c r="I151" t="s">
        <v>92</v>
      </c>
      <c r="J151" t="s">
        <v>93</v>
      </c>
      <c r="K151" t="s">
        <v>46</v>
      </c>
      <c r="L151">
        <v>50</v>
      </c>
      <c r="M151" t="s">
        <v>50</v>
      </c>
      <c r="N151" s="9">
        <v>0</v>
      </c>
      <c r="O151" s="9">
        <v>0</v>
      </c>
      <c r="P151" s="9">
        <v>0</v>
      </c>
      <c r="Q151" s="9">
        <v>0</v>
      </c>
      <c r="R151" s="9">
        <v>0</v>
      </c>
      <c r="S151" s="7">
        <v>0</v>
      </c>
      <c r="T151" s="7">
        <v>0</v>
      </c>
    </row>
    <row r="152" spans="1:20" x14ac:dyDescent="0.25">
      <c r="A152" t="s">
        <v>39</v>
      </c>
      <c r="B152">
        <v>1</v>
      </c>
      <c r="C152">
        <v>842</v>
      </c>
      <c r="D152" t="s">
        <v>140</v>
      </c>
      <c r="E152" t="s">
        <v>141</v>
      </c>
      <c r="F152" t="s">
        <v>42</v>
      </c>
      <c r="G152" t="s">
        <v>142</v>
      </c>
      <c r="H152">
        <v>507</v>
      </c>
      <c r="I152" t="s">
        <v>78</v>
      </c>
      <c r="J152" t="s">
        <v>79</v>
      </c>
      <c r="K152" t="s">
        <v>46</v>
      </c>
      <c r="L152">
        <v>10</v>
      </c>
      <c r="M152" t="s">
        <v>47</v>
      </c>
      <c r="N152" s="9">
        <v>332342</v>
      </c>
      <c r="O152" s="9">
        <v>337309</v>
      </c>
      <c r="P152" s="9">
        <v>337990</v>
      </c>
      <c r="Q152" s="9">
        <v>343490</v>
      </c>
      <c r="R152" s="9">
        <v>348573</v>
      </c>
      <c r="S152" s="7">
        <v>356628</v>
      </c>
      <c r="T152" s="7">
        <v>429011.14</v>
      </c>
    </row>
    <row r="153" spans="1:20" x14ac:dyDescent="0.25">
      <c r="A153" t="s">
        <v>39</v>
      </c>
      <c r="B153">
        <v>1</v>
      </c>
      <c r="C153">
        <v>842</v>
      </c>
      <c r="D153" t="s">
        <v>140</v>
      </c>
      <c r="E153" t="s">
        <v>141</v>
      </c>
      <c r="F153" t="s">
        <v>42</v>
      </c>
      <c r="G153" t="s">
        <v>142</v>
      </c>
      <c r="H153">
        <v>507</v>
      </c>
      <c r="I153" t="s">
        <v>78</v>
      </c>
      <c r="J153" t="s">
        <v>79</v>
      </c>
      <c r="K153" t="s">
        <v>46</v>
      </c>
      <c r="L153">
        <v>20</v>
      </c>
      <c r="M153" t="s">
        <v>48</v>
      </c>
      <c r="N153" s="9">
        <v>332342</v>
      </c>
      <c r="O153" s="9">
        <v>337309</v>
      </c>
      <c r="P153" s="9">
        <v>337990</v>
      </c>
      <c r="Q153" s="9">
        <v>343490</v>
      </c>
      <c r="R153" s="9">
        <v>348573</v>
      </c>
      <c r="S153" s="7">
        <v>302574.86</v>
      </c>
      <c r="T153" s="7">
        <v>428986.64</v>
      </c>
    </row>
    <row r="154" spans="1:20" x14ac:dyDescent="0.25">
      <c r="A154" t="s">
        <v>39</v>
      </c>
      <c r="B154">
        <v>1</v>
      </c>
      <c r="C154">
        <v>842</v>
      </c>
      <c r="D154" t="s">
        <v>140</v>
      </c>
      <c r="E154" t="s">
        <v>141</v>
      </c>
      <c r="F154" t="s">
        <v>42</v>
      </c>
      <c r="G154" t="s">
        <v>142</v>
      </c>
      <c r="H154">
        <v>507</v>
      </c>
      <c r="I154" t="s">
        <v>78</v>
      </c>
      <c r="J154" t="s">
        <v>79</v>
      </c>
      <c r="K154" t="s">
        <v>46</v>
      </c>
      <c r="L154">
        <v>30</v>
      </c>
      <c r="M154" t="s">
        <v>49</v>
      </c>
      <c r="N154" s="9">
        <v>0</v>
      </c>
      <c r="O154" s="9">
        <v>0</v>
      </c>
      <c r="P154" s="9">
        <v>0</v>
      </c>
      <c r="Q154" s="9">
        <v>0</v>
      </c>
      <c r="R154" s="9">
        <v>0</v>
      </c>
      <c r="S154" s="7">
        <v>54053.14</v>
      </c>
      <c r="T154" s="7">
        <v>24.5</v>
      </c>
    </row>
    <row r="155" spans="1:20" x14ac:dyDescent="0.25">
      <c r="A155" t="s">
        <v>39</v>
      </c>
      <c r="B155">
        <v>1</v>
      </c>
      <c r="C155">
        <v>842</v>
      </c>
      <c r="D155" t="s">
        <v>140</v>
      </c>
      <c r="E155" t="s">
        <v>141</v>
      </c>
      <c r="F155" t="s">
        <v>42</v>
      </c>
      <c r="G155" t="s">
        <v>142</v>
      </c>
      <c r="H155">
        <v>507</v>
      </c>
      <c r="I155" t="s">
        <v>78</v>
      </c>
      <c r="J155" t="s">
        <v>79</v>
      </c>
      <c r="K155" t="s">
        <v>46</v>
      </c>
      <c r="L155">
        <v>40</v>
      </c>
      <c r="M155" t="s">
        <v>12</v>
      </c>
      <c r="N155" s="9">
        <v>0</v>
      </c>
      <c r="O155" s="9">
        <v>0</v>
      </c>
      <c r="P155" s="9">
        <v>0</v>
      </c>
      <c r="Q155" s="9">
        <v>0</v>
      </c>
      <c r="R155" s="9">
        <v>0</v>
      </c>
      <c r="S155" s="7">
        <v>54053.14</v>
      </c>
      <c r="T155" s="7">
        <v>24.5</v>
      </c>
    </row>
    <row r="156" spans="1:20" x14ac:dyDescent="0.25">
      <c r="A156" t="s">
        <v>39</v>
      </c>
      <c r="B156">
        <v>1</v>
      </c>
      <c r="C156">
        <v>842</v>
      </c>
      <c r="D156" t="s">
        <v>140</v>
      </c>
      <c r="E156" t="s">
        <v>141</v>
      </c>
      <c r="F156" t="s">
        <v>42</v>
      </c>
      <c r="G156" t="s">
        <v>142</v>
      </c>
      <c r="H156">
        <v>507</v>
      </c>
      <c r="I156" t="s">
        <v>78</v>
      </c>
      <c r="J156" t="s">
        <v>79</v>
      </c>
      <c r="K156" t="s">
        <v>46</v>
      </c>
      <c r="L156">
        <v>50</v>
      </c>
      <c r="M156" t="s">
        <v>50</v>
      </c>
      <c r="N156" s="9">
        <v>0</v>
      </c>
      <c r="O156" s="9">
        <v>0</v>
      </c>
      <c r="P156" s="9">
        <v>0</v>
      </c>
      <c r="Q156" s="9">
        <v>0</v>
      </c>
      <c r="R156" s="9">
        <v>0</v>
      </c>
      <c r="S156" s="7">
        <v>0</v>
      </c>
      <c r="T156" s="7">
        <v>0</v>
      </c>
    </row>
    <row r="157" spans="1:20" x14ac:dyDescent="0.25">
      <c r="A157" t="s">
        <v>39</v>
      </c>
      <c r="B157">
        <v>1</v>
      </c>
      <c r="C157">
        <v>844</v>
      </c>
      <c r="D157" t="s">
        <v>143</v>
      </c>
      <c r="E157" t="s">
        <v>144</v>
      </c>
      <c r="F157" t="s">
        <v>42</v>
      </c>
      <c r="G157" t="s">
        <v>145</v>
      </c>
      <c r="H157">
        <v>406</v>
      </c>
      <c r="I157" t="s">
        <v>74</v>
      </c>
      <c r="J157" t="s">
        <v>75</v>
      </c>
      <c r="K157" t="s">
        <v>46</v>
      </c>
      <c r="L157">
        <v>10</v>
      </c>
      <c r="M157" t="s">
        <v>47</v>
      </c>
      <c r="N157" s="9">
        <v>946009</v>
      </c>
      <c r="O157" s="9">
        <v>986372.62</v>
      </c>
      <c r="P157" s="9">
        <v>968841</v>
      </c>
      <c r="Q157" s="9">
        <v>1132968.8600000001</v>
      </c>
      <c r="R157" s="9">
        <v>1219228.02</v>
      </c>
      <c r="S157" s="7">
        <v>1280999.48</v>
      </c>
      <c r="T157" s="7">
        <v>1492205.61</v>
      </c>
    </row>
    <row r="158" spans="1:20" x14ac:dyDescent="0.25">
      <c r="A158" t="s">
        <v>39</v>
      </c>
      <c r="B158">
        <v>1</v>
      </c>
      <c r="C158">
        <v>844</v>
      </c>
      <c r="D158" t="s">
        <v>143</v>
      </c>
      <c r="E158" t="s">
        <v>144</v>
      </c>
      <c r="F158" t="s">
        <v>42</v>
      </c>
      <c r="G158" t="s">
        <v>145</v>
      </c>
      <c r="H158">
        <v>406</v>
      </c>
      <c r="I158" t="s">
        <v>74</v>
      </c>
      <c r="J158" t="s">
        <v>75</v>
      </c>
      <c r="K158" t="s">
        <v>46</v>
      </c>
      <c r="L158">
        <v>20</v>
      </c>
      <c r="M158" t="s">
        <v>48</v>
      </c>
      <c r="N158" s="9">
        <v>754979.38</v>
      </c>
      <c r="O158" s="9">
        <v>709325.12</v>
      </c>
      <c r="P158" s="9">
        <v>636516.14</v>
      </c>
      <c r="Q158" s="9">
        <v>916922.84</v>
      </c>
      <c r="R158" s="9">
        <v>954711.54</v>
      </c>
      <c r="S158" s="7">
        <v>866207.87</v>
      </c>
      <c r="T158" s="7">
        <v>934259.33</v>
      </c>
    </row>
    <row r="159" spans="1:20" x14ac:dyDescent="0.25">
      <c r="A159" t="s">
        <v>39</v>
      </c>
      <c r="B159">
        <v>1</v>
      </c>
      <c r="C159">
        <v>844</v>
      </c>
      <c r="D159" t="s">
        <v>143</v>
      </c>
      <c r="E159" t="s">
        <v>144</v>
      </c>
      <c r="F159" t="s">
        <v>42</v>
      </c>
      <c r="G159" t="s">
        <v>145</v>
      </c>
      <c r="H159">
        <v>406</v>
      </c>
      <c r="I159" t="s">
        <v>74</v>
      </c>
      <c r="J159" t="s">
        <v>75</v>
      </c>
      <c r="K159" t="s">
        <v>46</v>
      </c>
      <c r="L159">
        <v>30</v>
      </c>
      <c r="M159" t="s">
        <v>49</v>
      </c>
      <c r="N159" s="9">
        <v>191029.62</v>
      </c>
      <c r="O159" s="9">
        <v>277047.5</v>
      </c>
      <c r="P159" s="9">
        <v>332324.86</v>
      </c>
      <c r="Q159" s="9">
        <v>216046.02</v>
      </c>
      <c r="R159" s="9">
        <v>264516.47999999998</v>
      </c>
      <c r="S159" s="7">
        <v>414791.61</v>
      </c>
      <c r="T159" s="7">
        <v>557946.28</v>
      </c>
    </row>
    <row r="160" spans="1:20" x14ac:dyDescent="0.25">
      <c r="A160" t="s">
        <v>39</v>
      </c>
      <c r="B160">
        <v>1</v>
      </c>
      <c r="C160">
        <v>844</v>
      </c>
      <c r="D160" t="s">
        <v>143</v>
      </c>
      <c r="E160" t="s">
        <v>144</v>
      </c>
      <c r="F160" t="s">
        <v>42</v>
      </c>
      <c r="G160" t="s">
        <v>145</v>
      </c>
      <c r="H160">
        <v>406</v>
      </c>
      <c r="I160" t="s">
        <v>74</v>
      </c>
      <c r="J160" t="s">
        <v>75</v>
      </c>
      <c r="K160" t="s">
        <v>46</v>
      </c>
      <c r="L160">
        <v>40</v>
      </c>
      <c r="M160" t="s">
        <v>12</v>
      </c>
      <c r="N160" s="9">
        <v>191029.62</v>
      </c>
      <c r="O160" s="9">
        <v>277047.5</v>
      </c>
      <c r="P160" s="9">
        <v>332324.86</v>
      </c>
      <c r="Q160" s="9">
        <v>216046.02</v>
      </c>
      <c r="R160" s="9">
        <v>264516.47999999998</v>
      </c>
      <c r="S160" s="7">
        <v>414791.61</v>
      </c>
      <c r="T160" s="7">
        <v>557946.28</v>
      </c>
    </row>
    <row r="161" spans="1:20" x14ac:dyDescent="0.25">
      <c r="A161" t="s">
        <v>39</v>
      </c>
      <c r="B161">
        <v>1</v>
      </c>
      <c r="C161">
        <v>844</v>
      </c>
      <c r="D161" t="s">
        <v>143</v>
      </c>
      <c r="E161" t="s">
        <v>144</v>
      </c>
      <c r="F161" t="s">
        <v>42</v>
      </c>
      <c r="G161" t="s">
        <v>145</v>
      </c>
      <c r="H161">
        <v>406</v>
      </c>
      <c r="I161" t="s">
        <v>74</v>
      </c>
      <c r="J161" t="s">
        <v>75</v>
      </c>
      <c r="K161" t="s">
        <v>46</v>
      </c>
      <c r="L161">
        <v>50</v>
      </c>
      <c r="M161" t="s">
        <v>50</v>
      </c>
      <c r="N161" s="9">
        <v>0</v>
      </c>
      <c r="O161" s="9">
        <v>0</v>
      </c>
      <c r="P161" s="9">
        <v>0</v>
      </c>
      <c r="Q161" s="9">
        <v>0</v>
      </c>
      <c r="R161" s="9">
        <v>0</v>
      </c>
      <c r="S161" s="7">
        <v>0</v>
      </c>
      <c r="T161" s="7">
        <v>0</v>
      </c>
    </row>
    <row r="162" spans="1:20" x14ac:dyDescent="0.25">
      <c r="A162" t="s">
        <v>39</v>
      </c>
      <c r="B162">
        <v>1</v>
      </c>
      <c r="C162">
        <v>839</v>
      </c>
      <c r="D162" t="s">
        <v>146</v>
      </c>
      <c r="E162" t="s">
        <v>147</v>
      </c>
      <c r="F162" t="s">
        <v>42</v>
      </c>
      <c r="G162" t="s">
        <v>148</v>
      </c>
      <c r="H162">
        <v>450</v>
      </c>
      <c r="I162" t="s">
        <v>76</v>
      </c>
      <c r="J162" t="s">
        <v>77</v>
      </c>
      <c r="K162" t="s">
        <v>46</v>
      </c>
      <c r="L162">
        <v>10</v>
      </c>
      <c r="M162" t="s">
        <v>47</v>
      </c>
      <c r="N162" s="9">
        <v>406409</v>
      </c>
      <c r="O162" s="9">
        <v>425307.29</v>
      </c>
      <c r="P162" s="9">
        <v>414110.95</v>
      </c>
      <c r="Q162" s="9">
        <v>477172.42</v>
      </c>
      <c r="R162" s="9">
        <v>530946.86</v>
      </c>
      <c r="S162" s="7">
        <v>531146.41</v>
      </c>
      <c r="T162" s="7">
        <v>626799.66</v>
      </c>
    </row>
    <row r="163" spans="1:20" x14ac:dyDescent="0.25">
      <c r="A163" t="s">
        <v>39</v>
      </c>
      <c r="B163">
        <v>1</v>
      </c>
      <c r="C163">
        <v>839</v>
      </c>
      <c r="D163" t="s">
        <v>146</v>
      </c>
      <c r="E163" t="s">
        <v>147</v>
      </c>
      <c r="F163" t="s">
        <v>42</v>
      </c>
      <c r="G163" t="s">
        <v>148</v>
      </c>
      <c r="H163">
        <v>450</v>
      </c>
      <c r="I163" t="s">
        <v>76</v>
      </c>
      <c r="J163" t="s">
        <v>77</v>
      </c>
      <c r="K163" t="s">
        <v>46</v>
      </c>
      <c r="L163">
        <v>20</v>
      </c>
      <c r="M163" t="s">
        <v>48</v>
      </c>
      <c r="N163" s="9">
        <v>350445.71</v>
      </c>
      <c r="O163" s="9">
        <v>342462.34</v>
      </c>
      <c r="P163" s="9">
        <v>300196.53000000003</v>
      </c>
      <c r="Q163" s="9">
        <v>340772.56</v>
      </c>
      <c r="R163" s="9">
        <v>386780.45</v>
      </c>
      <c r="S163" s="7">
        <v>432894.75</v>
      </c>
      <c r="T163" s="7">
        <v>488433.95</v>
      </c>
    </row>
    <row r="164" spans="1:20" x14ac:dyDescent="0.25">
      <c r="A164" t="s">
        <v>39</v>
      </c>
      <c r="B164">
        <v>1</v>
      </c>
      <c r="C164">
        <v>839</v>
      </c>
      <c r="D164" t="s">
        <v>146</v>
      </c>
      <c r="E164" t="s">
        <v>147</v>
      </c>
      <c r="F164" t="s">
        <v>42</v>
      </c>
      <c r="G164" t="s">
        <v>148</v>
      </c>
      <c r="H164">
        <v>450</v>
      </c>
      <c r="I164" t="s">
        <v>76</v>
      </c>
      <c r="J164" t="s">
        <v>77</v>
      </c>
      <c r="K164" t="s">
        <v>46</v>
      </c>
      <c r="L164">
        <v>30</v>
      </c>
      <c r="M164" t="s">
        <v>49</v>
      </c>
      <c r="N164" s="9">
        <v>55963.29</v>
      </c>
      <c r="O164" s="9">
        <v>82844.95</v>
      </c>
      <c r="P164" s="9">
        <v>113914.42</v>
      </c>
      <c r="Q164" s="9">
        <v>136399.85999999999</v>
      </c>
      <c r="R164" s="9">
        <v>144166.41</v>
      </c>
      <c r="S164" s="7">
        <v>98251.66</v>
      </c>
      <c r="T164" s="7">
        <v>138365.71</v>
      </c>
    </row>
    <row r="165" spans="1:20" x14ac:dyDescent="0.25">
      <c r="A165" t="s">
        <v>39</v>
      </c>
      <c r="B165">
        <v>1</v>
      </c>
      <c r="C165">
        <v>839</v>
      </c>
      <c r="D165" t="s">
        <v>146</v>
      </c>
      <c r="E165" t="s">
        <v>147</v>
      </c>
      <c r="F165" t="s">
        <v>42</v>
      </c>
      <c r="G165" t="s">
        <v>148</v>
      </c>
      <c r="H165">
        <v>450</v>
      </c>
      <c r="I165" t="s">
        <v>76</v>
      </c>
      <c r="J165" t="s">
        <v>77</v>
      </c>
      <c r="K165" t="s">
        <v>46</v>
      </c>
      <c r="L165">
        <v>40</v>
      </c>
      <c r="M165" t="s">
        <v>12</v>
      </c>
      <c r="N165" s="9">
        <v>55963.29</v>
      </c>
      <c r="O165" s="9">
        <v>82844.95</v>
      </c>
      <c r="P165" s="9">
        <v>113914.42</v>
      </c>
      <c r="Q165" s="9">
        <v>136399.85999999999</v>
      </c>
      <c r="R165" s="9">
        <v>144166.41</v>
      </c>
      <c r="S165" s="7">
        <v>98251.66</v>
      </c>
      <c r="T165" s="7">
        <v>138365.71</v>
      </c>
    </row>
    <row r="166" spans="1:20" x14ac:dyDescent="0.25">
      <c r="A166" t="s">
        <v>39</v>
      </c>
      <c r="B166">
        <v>1</v>
      </c>
      <c r="C166">
        <v>839</v>
      </c>
      <c r="D166" t="s">
        <v>146</v>
      </c>
      <c r="E166" t="s">
        <v>147</v>
      </c>
      <c r="F166" t="s">
        <v>42</v>
      </c>
      <c r="G166" t="s">
        <v>148</v>
      </c>
      <c r="H166">
        <v>450</v>
      </c>
      <c r="I166" t="s">
        <v>76</v>
      </c>
      <c r="J166" t="s">
        <v>77</v>
      </c>
      <c r="K166" t="s">
        <v>46</v>
      </c>
      <c r="L166">
        <v>50</v>
      </c>
      <c r="M166" t="s">
        <v>50</v>
      </c>
      <c r="N166" s="9">
        <v>0</v>
      </c>
      <c r="O166" s="9">
        <v>0</v>
      </c>
      <c r="P166" s="9">
        <v>0</v>
      </c>
      <c r="Q166" s="9">
        <v>0</v>
      </c>
      <c r="R166" s="9">
        <v>0</v>
      </c>
      <c r="S166" s="7">
        <v>0</v>
      </c>
      <c r="T166" s="7">
        <v>0</v>
      </c>
    </row>
    <row r="167" spans="1:20" x14ac:dyDescent="0.25">
      <c r="A167" t="s">
        <v>39</v>
      </c>
      <c r="B167">
        <v>1</v>
      </c>
      <c r="C167">
        <v>882</v>
      </c>
      <c r="D167" t="s">
        <v>149</v>
      </c>
      <c r="E167" t="s">
        <v>150</v>
      </c>
      <c r="F167" t="s">
        <v>42</v>
      </c>
      <c r="G167" t="s">
        <v>151</v>
      </c>
      <c r="H167">
        <v>406</v>
      </c>
      <c r="I167" t="s">
        <v>74</v>
      </c>
      <c r="J167" t="s">
        <v>75</v>
      </c>
      <c r="K167" t="s">
        <v>46</v>
      </c>
      <c r="L167">
        <v>10</v>
      </c>
      <c r="M167" t="s">
        <v>47</v>
      </c>
      <c r="N167" s="9">
        <v>0</v>
      </c>
      <c r="O167" s="9">
        <v>0</v>
      </c>
      <c r="P167" s="9">
        <v>0</v>
      </c>
      <c r="Q167" s="9">
        <v>348774</v>
      </c>
      <c r="R167" s="9">
        <v>883344.52</v>
      </c>
      <c r="S167" s="7">
        <v>932905.94</v>
      </c>
      <c r="T167" s="7">
        <v>1155503.8999999999</v>
      </c>
    </row>
    <row r="168" spans="1:20" x14ac:dyDescent="0.25">
      <c r="A168" t="s">
        <v>39</v>
      </c>
      <c r="B168">
        <v>1</v>
      </c>
      <c r="C168">
        <v>882</v>
      </c>
      <c r="D168" t="s">
        <v>149</v>
      </c>
      <c r="E168" t="s">
        <v>150</v>
      </c>
      <c r="F168" t="s">
        <v>42</v>
      </c>
      <c r="G168" t="s">
        <v>151</v>
      </c>
      <c r="H168">
        <v>406</v>
      </c>
      <c r="I168" t="s">
        <v>74</v>
      </c>
      <c r="J168" t="s">
        <v>75</v>
      </c>
      <c r="K168" t="s">
        <v>46</v>
      </c>
      <c r="L168">
        <v>20</v>
      </c>
      <c r="M168" t="s">
        <v>48</v>
      </c>
      <c r="N168" s="9">
        <v>0</v>
      </c>
      <c r="O168" s="9">
        <v>0</v>
      </c>
      <c r="P168" s="9">
        <v>0</v>
      </c>
      <c r="Q168" s="9">
        <v>89534.48</v>
      </c>
      <c r="R168" s="9">
        <v>594845.57999999996</v>
      </c>
      <c r="S168" s="7">
        <v>564146.04</v>
      </c>
      <c r="T168" s="7">
        <v>697110.94</v>
      </c>
    </row>
    <row r="169" spans="1:20" x14ac:dyDescent="0.25">
      <c r="A169" t="s">
        <v>39</v>
      </c>
      <c r="B169">
        <v>1</v>
      </c>
      <c r="C169">
        <v>882</v>
      </c>
      <c r="D169" t="s">
        <v>149</v>
      </c>
      <c r="E169" t="s">
        <v>150</v>
      </c>
      <c r="F169" t="s">
        <v>42</v>
      </c>
      <c r="G169" t="s">
        <v>151</v>
      </c>
      <c r="H169">
        <v>406</v>
      </c>
      <c r="I169" t="s">
        <v>74</v>
      </c>
      <c r="J169" t="s">
        <v>75</v>
      </c>
      <c r="K169" t="s">
        <v>46</v>
      </c>
      <c r="L169">
        <v>30</v>
      </c>
      <c r="M169" t="s">
        <v>49</v>
      </c>
      <c r="N169" s="9">
        <v>0</v>
      </c>
      <c r="O169" s="9">
        <v>0</v>
      </c>
      <c r="P169" s="9">
        <v>0</v>
      </c>
      <c r="Q169" s="9">
        <v>259239.52</v>
      </c>
      <c r="R169" s="9">
        <v>288498.94</v>
      </c>
      <c r="S169" s="7">
        <v>368759.9</v>
      </c>
      <c r="T169" s="7">
        <v>458392.96</v>
      </c>
    </row>
    <row r="170" spans="1:20" x14ac:dyDescent="0.25">
      <c r="A170" t="s">
        <v>39</v>
      </c>
      <c r="B170">
        <v>1</v>
      </c>
      <c r="C170">
        <v>882</v>
      </c>
      <c r="D170" t="s">
        <v>149</v>
      </c>
      <c r="E170" t="s">
        <v>150</v>
      </c>
      <c r="F170" t="s">
        <v>42</v>
      </c>
      <c r="G170" t="s">
        <v>151</v>
      </c>
      <c r="H170">
        <v>406</v>
      </c>
      <c r="I170" t="s">
        <v>74</v>
      </c>
      <c r="J170" t="s">
        <v>75</v>
      </c>
      <c r="K170" t="s">
        <v>46</v>
      </c>
      <c r="L170">
        <v>40</v>
      </c>
      <c r="M170" t="s">
        <v>12</v>
      </c>
      <c r="N170" s="9">
        <v>0</v>
      </c>
      <c r="O170" s="9">
        <v>0</v>
      </c>
      <c r="P170" s="9">
        <v>0</v>
      </c>
      <c r="Q170" s="9">
        <v>259239.52</v>
      </c>
      <c r="R170" s="9">
        <v>288498.94</v>
      </c>
      <c r="S170" s="7">
        <v>368759.9</v>
      </c>
      <c r="T170" s="7">
        <v>458392.96</v>
      </c>
    </row>
    <row r="171" spans="1:20" x14ac:dyDescent="0.25">
      <c r="A171" t="s">
        <v>39</v>
      </c>
      <c r="B171">
        <v>1</v>
      </c>
      <c r="C171">
        <v>882</v>
      </c>
      <c r="D171" t="s">
        <v>149</v>
      </c>
      <c r="E171" t="s">
        <v>150</v>
      </c>
      <c r="F171" t="s">
        <v>42</v>
      </c>
      <c r="G171" t="s">
        <v>151</v>
      </c>
      <c r="H171">
        <v>406</v>
      </c>
      <c r="I171" t="s">
        <v>74</v>
      </c>
      <c r="J171" t="s">
        <v>75</v>
      </c>
      <c r="K171" t="s">
        <v>46</v>
      </c>
      <c r="L171">
        <v>50</v>
      </c>
      <c r="M171" t="s">
        <v>50</v>
      </c>
      <c r="N171" s="9">
        <v>0</v>
      </c>
      <c r="O171" s="9">
        <v>0</v>
      </c>
      <c r="P171" s="9">
        <v>0</v>
      </c>
      <c r="Q171" s="9">
        <v>0</v>
      </c>
      <c r="R171" s="9">
        <v>0</v>
      </c>
      <c r="S171" s="7">
        <v>0</v>
      </c>
      <c r="T171" s="7">
        <v>0</v>
      </c>
    </row>
    <row r="172" spans="1:20" x14ac:dyDescent="0.25">
      <c r="A172" t="s">
        <v>39</v>
      </c>
      <c r="B172">
        <v>1</v>
      </c>
      <c r="C172">
        <v>142</v>
      </c>
      <c r="D172" t="s">
        <v>152</v>
      </c>
      <c r="E172" t="s">
        <v>153</v>
      </c>
      <c r="F172" t="s">
        <v>42</v>
      </c>
      <c r="G172" t="s">
        <v>154</v>
      </c>
      <c r="H172">
        <v>305</v>
      </c>
      <c r="I172" t="s">
        <v>155</v>
      </c>
      <c r="J172" t="s">
        <v>156</v>
      </c>
      <c r="K172" t="s">
        <v>46</v>
      </c>
      <c r="L172">
        <v>10</v>
      </c>
      <c r="M172" t="s">
        <v>47</v>
      </c>
      <c r="N172" s="9">
        <v>895343</v>
      </c>
      <c r="O172" s="9">
        <v>1080576.75</v>
      </c>
      <c r="P172" s="9">
        <v>1238889.6000000001</v>
      </c>
      <c r="Q172" s="9">
        <v>1298461.3</v>
      </c>
      <c r="R172" s="9">
        <v>1288379.06</v>
      </c>
      <c r="S172" s="7">
        <v>1432541.99</v>
      </c>
      <c r="T172" s="7">
        <v>1805181.02</v>
      </c>
    </row>
    <row r="173" spans="1:20" x14ac:dyDescent="0.25">
      <c r="A173" t="s">
        <v>39</v>
      </c>
      <c r="B173">
        <v>1</v>
      </c>
      <c r="C173">
        <v>142</v>
      </c>
      <c r="D173" t="s">
        <v>152</v>
      </c>
      <c r="E173" t="s">
        <v>153</v>
      </c>
      <c r="F173" t="s">
        <v>42</v>
      </c>
      <c r="G173" t="s">
        <v>154</v>
      </c>
      <c r="H173">
        <v>305</v>
      </c>
      <c r="I173" t="s">
        <v>155</v>
      </c>
      <c r="J173" t="s">
        <v>156</v>
      </c>
      <c r="K173" t="s">
        <v>46</v>
      </c>
      <c r="L173">
        <v>20</v>
      </c>
      <c r="M173" t="s">
        <v>48</v>
      </c>
      <c r="N173" s="9">
        <v>879140.25</v>
      </c>
      <c r="O173" s="9">
        <v>1050662.1499999999</v>
      </c>
      <c r="P173" s="9">
        <v>1181573.3</v>
      </c>
      <c r="Q173" s="9">
        <v>1294002.24</v>
      </c>
      <c r="R173" s="9">
        <v>1277218.07</v>
      </c>
      <c r="S173" s="7">
        <v>1383035.97</v>
      </c>
      <c r="T173" s="7">
        <v>1661653.68</v>
      </c>
    </row>
    <row r="174" spans="1:20" x14ac:dyDescent="0.25">
      <c r="A174" t="s">
        <v>39</v>
      </c>
      <c r="B174">
        <v>1</v>
      </c>
      <c r="C174">
        <v>142</v>
      </c>
      <c r="D174" t="s">
        <v>152</v>
      </c>
      <c r="E174" t="s">
        <v>153</v>
      </c>
      <c r="F174" t="s">
        <v>42</v>
      </c>
      <c r="G174" t="s">
        <v>154</v>
      </c>
      <c r="H174">
        <v>305</v>
      </c>
      <c r="I174" t="s">
        <v>155</v>
      </c>
      <c r="J174" t="s">
        <v>156</v>
      </c>
      <c r="K174" t="s">
        <v>46</v>
      </c>
      <c r="L174">
        <v>30</v>
      </c>
      <c r="M174" t="s">
        <v>49</v>
      </c>
      <c r="N174" s="9">
        <v>16202.75</v>
      </c>
      <c r="O174" s="9">
        <v>29914.6</v>
      </c>
      <c r="P174" s="9">
        <v>57316.3</v>
      </c>
      <c r="Q174" s="9">
        <v>4459.0600000000004</v>
      </c>
      <c r="R174" s="9">
        <v>11160.99</v>
      </c>
      <c r="S174" s="7">
        <v>49506.02</v>
      </c>
      <c r="T174" s="7">
        <v>143527.34</v>
      </c>
    </row>
    <row r="175" spans="1:20" x14ac:dyDescent="0.25">
      <c r="A175" t="s">
        <v>39</v>
      </c>
      <c r="B175">
        <v>1</v>
      </c>
      <c r="C175">
        <v>142</v>
      </c>
      <c r="D175" t="s">
        <v>152</v>
      </c>
      <c r="E175" t="s">
        <v>153</v>
      </c>
      <c r="F175" t="s">
        <v>42</v>
      </c>
      <c r="G175" t="s">
        <v>154</v>
      </c>
      <c r="H175">
        <v>305</v>
      </c>
      <c r="I175" t="s">
        <v>155</v>
      </c>
      <c r="J175" t="s">
        <v>156</v>
      </c>
      <c r="K175" t="s">
        <v>46</v>
      </c>
      <c r="L175">
        <v>40</v>
      </c>
      <c r="M175" t="s">
        <v>12</v>
      </c>
      <c r="N175" s="9">
        <v>16202.75</v>
      </c>
      <c r="O175" s="9">
        <v>29914.6</v>
      </c>
      <c r="P175" s="9">
        <v>57316.3</v>
      </c>
      <c r="Q175" s="9">
        <v>4459.0600000000004</v>
      </c>
      <c r="R175" s="9">
        <v>11160.99</v>
      </c>
      <c r="S175" s="7">
        <v>49506.02</v>
      </c>
      <c r="T175" s="7">
        <v>143527.34</v>
      </c>
    </row>
    <row r="176" spans="1:20" x14ac:dyDescent="0.25">
      <c r="A176" t="s">
        <v>39</v>
      </c>
      <c r="B176">
        <v>1</v>
      </c>
      <c r="C176">
        <v>142</v>
      </c>
      <c r="D176" t="s">
        <v>152</v>
      </c>
      <c r="E176" t="s">
        <v>153</v>
      </c>
      <c r="F176" t="s">
        <v>42</v>
      </c>
      <c r="G176" t="s">
        <v>154</v>
      </c>
      <c r="H176">
        <v>305</v>
      </c>
      <c r="I176" t="s">
        <v>155</v>
      </c>
      <c r="J176" t="s">
        <v>156</v>
      </c>
      <c r="K176" t="s">
        <v>46</v>
      </c>
      <c r="L176">
        <v>50</v>
      </c>
      <c r="M176" t="s">
        <v>50</v>
      </c>
      <c r="N176" s="9">
        <v>0</v>
      </c>
      <c r="O176" s="9">
        <v>0</v>
      </c>
      <c r="P176" s="9">
        <v>0</v>
      </c>
      <c r="Q176" s="9">
        <v>0</v>
      </c>
      <c r="R176" s="9">
        <v>0</v>
      </c>
      <c r="S176" s="7">
        <v>0</v>
      </c>
      <c r="T176" s="7">
        <v>0</v>
      </c>
    </row>
    <row r="177" spans="1:20" x14ac:dyDescent="0.25">
      <c r="A177" t="s">
        <v>39</v>
      </c>
      <c r="B177">
        <v>1</v>
      </c>
      <c r="C177">
        <v>883</v>
      </c>
      <c r="D177" t="s">
        <v>1515</v>
      </c>
      <c r="E177" t="s">
        <v>1516</v>
      </c>
      <c r="F177" t="s">
        <v>42</v>
      </c>
      <c r="G177" t="s">
        <v>2500</v>
      </c>
      <c r="H177">
        <v>502</v>
      </c>
      <c r="I177" t="s">
        <v>219</v>
      </c>
      <c r="J177" t="s">
        <v>220</v>
      </c>
      <c r="K177" t="s">
        <v>46</v>
      </c>
      <c r="L177">
        <v>10</v>
      </c>
      <c r="M177" t="s">
        <v>47</v>
      </c>
      <c r="N177" s="9">
        <v>0</v>
      </c>
      <c r="O177" s="9">
        <v>0</v>
      </c>
      <c r="P177" s="9">
        <v>0</v>
      </c>
      <c r="Q177" s="9">
        <v>0</v>
      </c>
      <c r="R177" s="9">
        <v>0</v>
      </c>
      <c r="S177" s="7">
        <v>5700114.2800000003</v>
      </c>
      <c r="T177" s="7">
        <v>23402673.66</v>
      </c>
    </row>
    <row r="178" spans="1:20" x14ac:dyDescent="0.25">
      <c r="A178" t="s">
        <v>39</v>
      </c>
      <c r="B178">
        <v>1</v>
      </c>
      <c r="C178">
        <v>883</v>
      </c>
      <c r="D178" t="s">
        <v>1515</v>
      </c>
      <c r="E178" t="s">
        <v>1516</v>
      </c>
      <c r="F178" t="s">
        <v>42</v>
      </c>
      <c r="G178" t="s">
        <v>2500</v>
      </c>
      <c r="H178">
        <v>502</v>
      </c>
      <c r="I178" t="s">
        <v>219</v>
      </c>
      <c r="J178" t="s">
        <v>220</v>
      </c>
      <c r="K178" t="s">
        <v>46</v>
      </c>
      <c r="L178">
        <v>20</v>
      </c>
      <c r="M178" t="s">
        <v>48</v>
      </c>
      <c r="N178" s="9">
        <v>0</v>
      </c>
      <c r="O178" s="9">
        <v>0</v>
      </c>
      <c r="P178" s="9">
        <v>0</v>
      </c>
      <c r="Q178" s="9">
        <v>0</v>
      </c>
      <c r="R178" s="9">
        <v>0</v>
      </c>
      <c r="S178" s="7">
        <v>2260500.62</v>
      </c>
      <c r="T178" s="7">
        <v>4209703.6500000004</v>
      </c>
    </row>
    <row r="179" spans="1:20" x14ac:dyDescent="0.25">
      <c r="A179" t="s">
        <v>39</v>
      </c>
      <c r="B179">
        <v>1</v>
      </c>
      <c r="C179">
        <v>883</v>
      </c>
      <c r="D179" t="s">
        <v>1515</v>
      </c>
      <c r="E179" t="s">
        <v>1516</v>
      </c>
      <c r="F179" t="s">
        <v>42</v>
      </c>
      <c r="G179" t="s">
        <v>2500</v>
      </c>
      <c r="H179">
        <v>502</v>
      </c>
      <c r="I179" t="s">
        <v>219</v>
      </c>
      <c r="J179" t="s">
        <v>220</v>
      </c>
      <c r="K179" t="s">
        <v>46</v>
      </c>
      <c r="L179">
        <v>30</v>
      </c>
      <c r="M179" t="s">
        <v>49</v>
      </c>
      <c r="N179" s="9">
        <v>0</v>
      </c>
      <c r="O179" s="9">
        <v>0</v>
      </c>
      <c r="P179" s="9">
        <v>0</v>
      </c>
      <c r="Q179" s="9">
        <v>0</v>
      </c>
      <c r="R179" s="9">
        <v>0</v>
      </c>
      <c r="S179" s="7">
        <v>3439613.66</v>
      </c>
      <c r="T179" s="7">
        <v>19192970.010000002</v>
      </c>
    </row>
    <row r="180" spans="1:20" x14ac:dyDescent="0.25">
      <c r="A180" t="s">
        <v>39</v>
      </c>
      <c r="B180">
        <v>1</v>
      </c>
      <c r="C180">
        <v>883</v>
      </c>
      <c r="D180" t="s">
        <v>1515</v>
      </c>
      <c r="E180" t="s">
        <v>1516</v>
      </c>
      <c r="F180" t="s">
        <v>42</v>
      </c>
      <c r="G180" t="s">
        <v>2500</v>
      </c>
      <c r="H180">
        <v>502</v>
      </c>
      <c r="I180" t="s">
        <v>219</v>
      </c>
      <c r="J180" t="s">
        <v>220</v>
      </c>
      <c r="K180" t="s">
        <v>46</v>
      </c>
      <c r="L180">
        <v>40</v>
      </c>
      <c r="M180" t="s">
        <v>12</v>
      </c>
      <c r="N180" s="9">
        <v>0</v>
      </c>
      <c r="O180" s="9">
        <v>0</v>
      </c>
      <c r="P180" s="9">
        <v>0</v>
      </c>
      <c r="Q180" s="9">
        <v>0</v>
      </c>
      <c r="R180" s="9">
        <v>0</v>
      </c>
      <c r="S180" s="7">
        <v>3439613.66</v>
      </c>
      <c r="T180" s="7">
        <v>19192970.010000002</v>
      </c>
    </row>
    <row r="181" spans="1:20" x14ac:dyDescent="0.25">
      <c r="A181" t="s">
        <v>39</v>
      </c>
      <c r="B181">
        <v>1</v>
      </c>
      <c r="C181">
        <v>883</v>
      </c>
      <c r="D181" t="s">
        <v>1515</v>
      </c>
      <c r="E181" t="s">
        <v>1516</v>
      </c>
      <c r="F181" t="s">
        <v>42</v>
      </c>
      <c r="G181" t="s">
        <v>2500</v>
      </c>
      <c r="H181">
        <v>502</v>
      </c>
      <c r="I181" t="s">
        <v>219</v>
      </c>
      <c r="J181" t="s">
        <v>220</v>
      </c>
      <c r="K181" t="s">
        <v>46</v>
      </c>
      <c r="L181">
        <v>50</v>
      </c>
      <c r="M181" t="s">
        <v>50</v>
      </c>
      <c r="N181" s="9">
        <v>0</v>
      </c>
      <c r="O181" s="9">
        <v>0</v>
      </c>
      <c r="P181" s="9">
        <v>0</v>
      </c>
      <c r="Q181" s="9">
        <v>0</v>
      </c>
      <c r="R181" s="9">
        <v>0</v>
      </c>
      <c r="S181" s="7">
        <v>0</v>
      </c>
      <c r="T181" s="7">
        <v>0</v>
      </c>
    </row>
    <row r="182" spans="1:20" x14ac:dyDescent="0.25">
      <c r="A182" t="s">
        <v>39</v>
      </c>
      <c r="B182">
        <v>1</v>
      </c>
      <c r="C182">
        <v>110</v>
      </c>
      <c r="D182" t="s">
        <v>157</v>
      </c>
      <c r="E182" t="s">
        <v>158</v>
      </c>
      <c r="F182" t="s">
        <v>42</v>
      </c>
      <c r="G182" t="s">
        <v>159</v>
      </c>
      <c r="H182">
        <v>783</v>
      </c>
      <c r="I182" t="s">
        <v>57</v>
      </c>
      <c r="J182" t="s">
        <v>58</v>
      </c>
      <c r="K182" t="s">
        <v>46</v>
      </c>
      <c r="L182">
        <v>10</v>
      </c>
      <c r="M182" t="s">
        <v>47</v>
      </c>
      <c r="N182" s="9">
        <v>6093588</v>
      </c>
      <c r="O182" s="9">
        <v>6137841.5499999998</v>
      </c>
      <c r="P182" s="9">
        <v>5572255</v>
      </c>
      <c r="Q182" s="9">
        <v>6016000.5800000001</v>
      </c>
      <c r="R182" s="9">
        <v>6863408.4100000001</v>
      </c>
      <c r="S182" s="7">
        <v>7151525.2199999997</v>
      </c>
      <c r="T182" s="7">
        <v>6974307.0300000003</v>
      </c>
    </row>
    <row r="183" spans="1:20" x14ac:dyDescent="0.25">
      <c r="A183" t="s">
        <v>39</v>
      </c>
      <c r="B183">
        <v>1</v>
      </c>
      <c r="C183">
        <v>110</v>
      </c>
      <c r="D183" t="s">
        <v>157</v>
      </c>
      <c r="E183" t="s">
        <v>158</v>
      </c>
      <c r="F183" t="s">
        <v>42</v>
      </c>
      <c r="G183" t="s">
        <v>159</v>
      </c>
      <c r="H183">
        <v>783</v>
      </c>
      <c r="I183" t="s">
        <v>57</v>
      </c>
      <c r="J183" t="s">
        <v>58</v>
      </c>
      <c r="K183" t="s">
        <v>46</v>
      </c>
      <c r="L183">
        <v>20</v>
      </c>
      <c r="M183" t="s">
        <v>48</v>
      </c>
      <c r="N183" s="9">
        <v>4004787.45</v>
      </c>
      <c r="O183" s="9">
        <v>5069288.26</v>
      </c>
      <c r="P183" s="9">
        <v>4678034.42</v>
      </c>
      <c r="Q183" s="9">
        <v>5081238.17</v>
      </c>
      <c r="R183" s="9">
        <v>4840471.1900000004</v>
      </c>
      <c r="S183" s="7">
        <v>5463908.1900000004</v>
      </c>
      <c r="T183" s="7">
        <v>6292498.5099999998</v>
      </c>
    </row>
    <row r="184" spans="1:20" x14ac:dyDescent="0.25">
      <c r="A184" t="s">
        <v>39</v>
      </c>
      <c r="B184">
        <v>1</v>
      </c>
      <c r="C184">
        <v>110</v>
      </c>
      <c r="D184" t="s">
        <v>157</v>
      </c>
      <c r="E184" t="s">
        <v>158</v>
      </c>
      <c r="F184" t="s">
        <v>42</v>
      </c>
      <c r="G184" t="s">
        <v>159</v>
      </c>
      <c r="H184">
        <v>783</v>
      </c>
      <c r="I184" t="s">
        <v>57</v>
      </c>
      <c r="J184" t="s">
        <v>58</v>
      </c>
      <c r="K184" t="s">
        <v>46</v>
      </c>
      <c r="L184">
        <v>30</v>
      </c>
      <c r="M184" t="s">
        <v>49</v>
      </c>
      <c r="N184" s="9">
        <v>2088800.55</v>
      </c>
      <c r="O184" s="9">
        <v>1068553.29</v>
      </c>
      <c r="P184" s="9">
        <v>894220.58</v>
      </c>
      <c r="Q184" s="9">
        <v>934762.41</v>
      </c>
      <c r="R184" s="9">
        <v>2022937.22</v>
      </c>
      <c r="S184" s="7">
        <v>1687617.03</v>
      </c>
      <c r="T184" s="7">
        <v>681808.52</v>
      </c>
    </row>
    <row r="185" spans="1:20" x14ac:dyDescent="0.25">
      <c r="A185" t="s">
        <v>39</v>
      </c>
      <c r="B185">
        <v>1</v>
      </c>
      <c r="C185">
        <v>110</v>
      </c>
      <c r="D185" t="s">
        <v>157</v>
      </c>
      <c r="E185" t="s">
        <v>158</v>
      </c>
      <c r="F185" t="s">
        <v>42</v>
      </c>
      <c r="G185" t="s">
        <v>159</v>
      </c>
      <c r="H185">
        <v>783</v>
      </c>
      <c r="I185" t="s">
        <v>57</v>
      </c>
      <c r="J185" t="s">
        <v>58</v>
      </c>
      <c r="K185" t="s">
        <v>46</v>
      </c>
      <c r="L185">
        <v>40</v>
      </c>
      <c r="M185" t="s">
        <v>12</v>
      </c>
      <c r="N185" s="9">
        <v>2088800.55</v>
      </c>
      <c r="O185" s="9">
        <v>1068553.29</v>
      </c>
      <c r="P185" s="9">
        <v>894220.58</v>
      </c>
      <c r="Q185" s="9">
        <v>934762.41</v>
      </c>
      <c r="R185" s="9">
        <v>2022937.22</v>
      </c>
      <c r="S185" s="7">
        <v>1687617.03</v>
      </c>
      <c r="T185" s="7">
        <v>681808.52</v>
      </c>
    </row>
    <row r="186" spans="1:20" x14ac:dyDescent="0.25">
      <c r="A186" t="s">
        <v>39</v>
      </c>
      <c r="B186">
        <v>1</v>
      </c>
      <c r="C186">
        <v>110</v>
      </c>
      <c r="D186" t="s">
        <v>157</v>
      </c>
      <c r="E186" t="s">
        <v>158</v>
      </c>
      <c r="F186" t="s">
        <v>42</v>
      </c>
      <c r="G186" t="s">
        <v>159</v>
      </c>
      <c r="H186">
        <v>783</v>
      </c>
      <c r="I186" t="s">
        <v>57</v>
      </c>
      <c r="J186" t="s">
        <v>58</v>
      </c>
      <c r="K186" t="s">
        <v>46</v>
      </c>
      <c r="L186">
        <v>50</v>
      </c>
      <c r="M186" t="s">
        <v>50</v>
      </c>
      <c r="N186" s="9">
        <v>0</v>
      </c>
      <c r="O186" s="9">
        <v>0</v>
      </c>
      <c r="P186" s="9">
        <v>0</v>
      </c>
      <c r="Q186" s="9">
        <v>0</v>
      </c>
      <c r="R186" s="9">
        <v>0</v>
      </c>
      <c r="S186" s="7">
        <v>0</v>
      </c>
      <c r="T186" s="7">
        <v>0</v>
      </c>
    </row>
    <row r="187" spans="1:20" x14ac:dyDescent="0.25">
      <c r="A187" t="s">
        <v>39</v>
      </c>
      <c r="B187">
        <v>1</v>
      </c>
      <c r="C187">
        <v>105</v>
      </c>
      <c r="D187" t="s">
        <v>160</v>
      </c>
      <c r="E187" t="s">
        <v>161</v>
      </c>
      <c r="F187" t="s">
        <v>42</v>
      </c>
      <c r="G187" t="s">
        <v>162</v>
      </c>
      <c r="H187">
        <v>701</v>
      </c>
      <c r="I187" t="s">
        <v>88</v>
      </c>
      <c r="J187" t="s">
        <v>89</v>
      </c>
      <c r="K187" t="s">
        <v>46</v>
      </c>
      <c r="L187">
        <v>10</v>
      </c>
      <c r="M187" t="s">
        <v>47</v>
      </c>
      <c r="N187" s="9">
        <v>795533</v>
      </c>
      <c r="O187" s="9">
        <v>807393</v>
      </c>
      <c r="P187" s="9">
        <v>807458</v>
      </c>
      <c r="Q187" s="9">
        <v>855715</v>
      </c>
      <c r="R187" s="9">
        <v>901211</v>
      </c>
      <c r="S187" s="7">
        <v>934259</v>
      </c>
      <c r="T187" s="7">
        <v>951754</v>
      </c>
    </row>
    <row r="188" spans="1:20" x14ac:dyDescent="0.25">
      <c r="A188" t="s">
        <v>39</v>
      </c>
      <c r="B188">
        <v>1</v>
      </c>
      <c r="C188">
        <v>105</v>
      </c>
      <c r="D188" t="s">
        <v>160</v>
      </c>
      <c r="E188" t="s">
        <v>161</v>
      </c>
      <c r="F188" t="s">
        <v>42</v>
      </c>
      <c r="G188" t="s">
        <v>162</v>
      </c>
      <c r="H188">
        <v>701</v>
      </c>
      <c r="I188" t="s">
        <v>88</v>
      </c>
      <c r="J188" t="s">
        <v>89</v>
      </c>
      <c r="K188" t="s">
        <v>46</v>
      </c>
      <c r="L188">
        <v>20</v>
      </c>
      <c r="M188" t="s">
        <v>48</v>
      </c>
      <c r="N188" s="9">
        <v>769075</v>
      </c>
      <c r="O188" s="9">
        <v>780857</v>
      </c>
      <c r="P188" s="9">
        <v>799036</v>
      </c>
      <c r="Q188" s="9">
        <v>801784</v>
      </c>
      <c r="R188" s="9">
        <v>826973</v>
      </c>
      <c r="S188" s="7">
        <v>862502</v>
      </c>
      <c r="T188" s="7">
        <v>896976</v>
      </c>
    </row>
    <row r="189" spans="1:20" x14ac:dyDescent="0.25">
      <c r="A189" t="s">
        <v>39</v>
      </c>
      <c r="B189">
        <v>1</v>
      </c>
      <c r="C189">
        <v>105</v>
      </c>
      <c r="D189" t="s">
        <v>160</v>
      </c>
      <c r="E189" t="s">
        <v>161</v>
      </c>
      <c r="F189" t="s">
        <v>42</v>
      </c>
      <c r="G189" t="s">
        <v>162</v>
      </c>
      <c r="H189">
        <v>701</v>
      </c>
      <c r="I189" t="s">
        <v>88</v>
      </c>
      <c r="J189" t="s">
        <v>89</v>
      </c>
      <c r="K189" t="s">
        <v>46</v>
      </c>
      <c r="L189">
        <v>30</v>
      </c>
      <c r="M189" t="s">
        <v>49</v>
      </c>
      <c r="N189" s="9">
        <v>26458</v>
      </c>
      <c r="O189" s="9">
        <v>26536</v>
      </c>
      <c r="P189" s="9">
        <v>8422</v>
      </c>
      <c r="Q189" s="9">
        <v>53931</v>
      </c>
      <c r="R189" s="9">
        <v>74238</v>
      </c>
      <c r="S189" s="7">
        <v>71757</v>
      </c>
      <c r="T189" s="7">
        <v>54778</v>
      </c>
    </row>
    <row r="190" spans="1:20" x14ac:dyDescent="0.25">
      <c r="A190" t="s">
        <v>39</v>
      </c>
      <c r="B190">
        <v>1</v>
      </c>
      <c r="C190">
        <v>105</v>
      </c>
      <c r="D190" t="s">
        <v>160</v>
      </c>
      <c r="E190" t="s">
        <v>161</v>
      </c>
      <c r="F190" t="s">
        <v>42</v>
      </c>
      <c r="G190" t="s">
        <v>162</v>
      </c>
      <c r="H190">
        <v>701</v>
      </c>
      <c r="I190" t="s">
        <v>88</v>
      </c>
      <c r="J190" t="s">
        <v>89</v>
      </c>
      <c r="K190" t="s">
        <v>46</v>
      </c>
      <c r="L190">
        <v>40</v>
      </c>
      <c r="M190" t="s">
        <v>12</v>
      </c>
      <c r="N190" s="9">
        <v>26458</v>
      </c>
      <c r="O190" s="9">
        <v>26536</v>
      </c>
      <c r="P190" s="9">
        <v>8422</v>
      </c>
      <c r="Q190" s="9">
        <v>53931</v>
      </c>
      <c r="R190" s="9">
        <v>74238</v>
      </c>
      <c r="S190" s="7">
        <v>71757</v>
      </c>
      <c r="T190" s="7">
        <v>54778</v>
      </c>
    </row>
    <row r="191" spans="1:20" x14ac:dyDescent="0.25">
      <c r="A191" t="s">
        <v>39</v>
      </c>
      <c r="B191">
        <v>1</v>
      </c>
      <c r="C191">
        <v>105</v>
      </c>
      <c r="D191" t="s">
        <v>160</v>
      </c>
      <c r="E191" t="s">
        <v>161</v>
      </c>
      <c r="F191" t="s">
        <v>42</v>
      </c>
      <c r="G191" t="s">
        <v>162</v>
      </c>
      <c r="H191">
        <v>701</v>
      </c>
      <c r="I191" t="s">
        <v>88</v>
      </c>
      <c r="J191" t="s">
        <v>89</v>
      </c>
      <c r="K191" t="s">
        <v>46</v>
      </c>
      <c r="L191">
        <v>50</v>
      </c>
      <c r="M191" t="s">
        <v>50</v>
      </c>
      <c r="N191" s="9">
        <v>0</v>
      </c>
      <c r="O191" s="9">
        <v>0</v>
      </c>
      <c r="P191" s="9">
        <v>0</v>
      </c>
      <c r="Q191" s="9">
        <v>0</v>
      </c>
      <c r="R191" s="9">
        <v>0</v>
      </c>
      <c r="S191" s="7">
        <v>0</v>
      </c>
      <c r="T191" s="7">
        <v>0</v>
      </c>
    </row>
    <row r="192" spans="1:20" x14ac:dyDescent="0.25">
      <c r="A192" t="s">
        <v>39</v>
      </c>
      <c r="B192">
        <v>1</v>
      </c>
      <c r="C192">
        <v>102</v>
      </c>
      <c r="D192" t="s">
        <v>163</v>
      </c>
      <c r="E192" t="s">
        <v>164</v>
      </c>
      <c r="F192" t="s">
        <v>42</v>
      </c>
      <c r="G192" t="s">
        <v>165</v>
      </c>
      <c r="H192">
        <v>714</v>
      </c>
      <c r="I192" t="s">
        <v>166</v>
      </c>
      <c r="J192" t="s">
        <v>167</v>
      </c>
      <c r="K192" t="s">
        <v>46</v>
      </c>
      <c r="L192">
        <v>10</v>
      </c>
      <c r="M192" t="s">
        <v>47</v>
      </c>
      <c r="N192" s="9">
        <v>0</v>
      </c>
      <c r="O192" s="9">
        <v>0</v>
      </c>
      <c r="P192" s="9">
        <v>0</v>
      </c>
      <c r="Q192" s="9">
        <v>0</v>
      </c>
      <c r="R192" s="9">
        <v>0</v>
      </c>
      <c r="S192" s="7">
        <v>0</v>
      </c>
      <c r="T192" s="7">
        <v>0</v>
      </c>
    </row>
    <row r="193" spans="1:20" x14ac:dyDescent="0.25">
      <c r="A193" t="s">
        <v>39</v>
      </c>
      <c r="B193">
        <v>1</v>
      </c>
      <c r="C193">
        <v>102</v>
      </c>
      <c r="D193" t="s">
        <v>163</v>
      </c>
      <c r="E193" t="s">
        <v>164</v>
      </c>
      <c r="F193" t="s">
        <v>42</v>
      </c>
      <c r="G193" t="s">
        <v>165</v>
      </c>
      <c r="H193">
        <v>714</v>
      </c>
      <c r="I193" t="s">
        <v>166</v>
      </c>
      <c r="J193" t="s">
        <v>167</v>
      </c>
      <c r="K193" t="s">
        <v>46</v>
      </c>
      <c r="L193">
        <v>20</v>
      </c>
      <c r="M193" t="s">
        <v>48</v>
      </c>
      <c r="N193" s="9">
        <v>0</v>
      </c>
      <c r="O193" s="9">
        <v>0</v>
      </c>
      <c r="P193" s="9">
        <v>0</v>
      </c>
      <c r="Q193" s="9">
        <v>0</v>
      </c>
      <c r="R193" s="9">
        <v>0</v>
      </c>
      <c r="S193" s="7">
        <v>0</v>
      </c>
      <c r="T193" s="7">
        <v>0</v>
      </c>
    </row>
    <row r="194" spans="1:20" x14ac:dyDescent="0.25">
      <c r="A194" t="s">
        <v>39</v>
      </c>
      <c r="B194">
        <v>1</v>
      </c>
      <c r="C194">
        <v>102</v>
      </c>
      <c r="D194" t="s">
        <v>163</v>
      </c>
      <c r="E194" t="s">
        <v>164</v>
      </c>
      <c r="F194" t="s">
        <v>42</v>
      </c>
      <c r="G194" t="s">
        <v>165</v>
      </c>
      <c r="H194">
        <v>714</v>
      </c>
      <c r="I194" t="s">
        <v>166</v>
      </c>
      <c r="J194" t="s">
        <v>167</v>
      </c>
      <c r="K194" t="s">
        <v>46</v>
      </c>
      <c r="L194">
        <v>30</v>
      </c>
      <c r="M194" t="s">
        <v>49</v>
      </c>
      <c r="N194" s="9">
        <v>0</v>
      </c>
      <c r="O194" s="9">
        <v>0</v>
      </c>
      <c r="P194" s="9">
        <v>0</v>
      </c>
      <c r="Q194" s="9">
        <v>0</v>
      </c>
      <c r="R194" s="9">
        <v>0</v>
      </c>
      <c r="S194" s="7">
        <v>0</v>
      </c>
      <c r="T194" s="7">
        <v>0</v>
      </c>
    </row>
    <row r="195" spans="1:20" x14ac:dyDescent="0.25">
      <c r="A195" t="s">
        <v>39</v>
      </c>
      <c r="B195">
        <v>1</v>
      </c>
      <c r="C195">
        <v>102</v>
      </c>
      <c r="D195" t="s">
        <v>163</v>
      </c>
      <c r="E195" t="s">
        <v>164</v>
      </c>
      <c r="F195" t="s">
        <v>42</v>
      </c>
      <c r="G195" t="s">
        <v>165</v>
      </c>
      <c r="H195">
        <v>714</v>
      </c>
      <c r="I195" t="s">
        <v>166</v>
      </c>
      <c r="J195" t="s">
        <v>167</v>
      </c>
      <c r="K195" t="s">
        <v>46</v>
      </c>
      <c r="L195">
        <v>40</v>
      </c>
      <c r="M195" t="s">
        <v>12</v>
      </c>
      <c r="N195" s="9">
        <v>0</v>
      </c>
      <c r="O195" s="9">
        <v>0</v>
      </c>
      <c r="P195" s="9">
        <v>0</v>
      </c>
      <c r="Q195" s="9">
        <v>0</v>
      </c>
      <c r="R195" s="9">
        <v>0</v>
      </c>
      <c r="S195" s="7">
        <v>0</v>
      </c>
      <c r="T195" s="7">
        <v>0</v>
      </c>
    </row>
    <row r="196" spans="1:20" x14ac:dyDescent="0.25">
      <c r="A196" t="s">
        <v>39</v>
      </c>
      <c r="B196">
        <v>1</v>
      </c>
      <c r="C196">
        <v>102</v>
      </c>
      <c r="D196" t="s">
        <v>163</v>
      </c>
      <c r="E196" t="s">
        <v>164</v>
      </c>
      <c r="F196" t="s">
        <v>42</v>
      </c>
      <c r="G196" t="s">
        <v>165</v>
      </c>
      <c r="H196">
        <v>714</v>
      </c>
      <c r="I196" t="s">
        <v>166</v>
      </c>
      <c r="J196" t="s">
        <v>167</v>
      </c>
      <c r="K196" t="s">
        <v>46</v>
      </c>
      <c r="L196">
        <v>50</v>
      </c>
      <c r="M196" t="s">
        <v>50</v>
      </c>
      <c r="N196" s="9">
        <v>0</v>
      </c>
      <c r="O196" s="9">
        <v>0</v>
      </c>
      <c r="P196" s="9">
        <v>0</v>
      </c>
      <c r="Q196" s="9">
        <v>0</v>
      </c>
      <c r="R196" s="9">
        <v>0</v>
      </c>
      <c r="S196" s="7">
        <v>0</v>
      </c>
      <c r="T196" s="7">
        <v>0</v>
      </c>
    </row>
    <row r="197" spans="1:20" x14ac:dyDescent="0.25">
      <c r="A197" t="s">
        <v>39</v>
      </c>
      <c r="B197">
        <v>1</v>
      </c>
      <c r="C197">
        <v>102</v>
      </c>
      <c r="D197" t="s">
        <v>163</v>
      </c>
      <c r="E197" t="s">
        <v>164</v>
      </c>
      <c r="F197" t="s">
        <v>42</v>
      </c>
      <c r="G197" t="s">
        <v>165</v>
      </c>
      <c r="H197">
        <v>782</v>
      </c>
      <c r="I197" t="s">
        <v>44</v>
      </c>
      <c r="J197" t="s">
        <v>45</v>
      </c>
      <c r="K197" t="s">
        <v>46</v>
      </c>
      <c r="L197">
        <v>10</v>
      </c>
      <c r="M197" t="s">
        <v>47</v>
      </c>
      <c r="N197" s="9">
        <v>996597</v>
      </c>
      <c r="O197" s="9">
        <v>767312</v>
      </c>
      <c r="P197" s="9">
        <v>1033027</v>
      </c>
      <c r="Q197" s="9">
        <v>1298742</v>
      </c>
      <c r="R197" s="9">
        <v>1759057</v>
      </c>
      <c r="S197" s="7">
        <v>2219372</v>
      </c>
      <c r="T197" s="7">
        <v>3354687</v>
      </c>
    </row>
    <row r="198" spans="1:20" x14ac:dyDescent="0.25">
      <c r="A198" t="s">
        <v>39</v>
      </c>
      <c r="B198">
        <v>1</v>
      </c>
      <c r="C198">
        <v>102</v>
      </c>
      <c r="D198" t="s">
        <v>163</v>
      </c>
      <c r="E198" t="s">
        <v>164</v>
      </c>
      <c r="F198" t="s">
        <v>42</v>
      </c>
      <c r="G198" t="s">
        <v>165</v>
      </c>
      <c r="H198">
        <v>782</v>
      </c>
      <c r="I198" t="s">
        <v>44</v>
      </c>
      <c r="J198" t="s">
        <v>45</v>
      </c>
      <c r="K198" t="s">
        <v>46</v>
      </c>
      <c r="L198">
        <v>20</v>
      </c>
      <c r="M198" t="s">
        <v>48</v>
      </c>
      <c r="N198" s="9">
        <v>0</v>
      </c>
      <c r="O198" s="9">
        <v>0</v>
      </c>
      <c r="P198" s="9">
        <v>0</v>
      </c>
      <c r="Q198" s="9">
        <v>0</v>
      </c>
      <c r="R198" s="9">
        <v>0</v>
      </c>
      <c r="S198" s="7">
        <v>0</v>
      </c>
      <c r="T198" s="7">
        <v>0</v>
      </c>
    </row>
    <row r="199" spans="1:20" x14ac:dyDescent="0.25">
      <c r="A199" t="s">
        <v>39</v>
      </c>
      <c r="B199">
        <v>1</v>
      </c>
      <c r="C199">
        <v>102</v>
      </c>
      <c r="D199" t="s">
        <v>163</v>
      </c>
      <c r="E199" t="s">
        <v>164</v>
      </c>
      <c r="F199" t="s">
        <v>42</v>
      </c>
      <c r="G199" t="s">
        <v>165</v>
      </c>
      <c r="H199">
        <v>782</v>
      </c>
      <c r="I199" t="s">
        <v>44</v>
      </c>
      <c r="J199" t="s">
        <v>45</v>
      </c>
      <c r="K199" t="s">
        <v>46</v>
      </c>
      <c r="L199">
        <v>30</v>
      </c>
      <c r="M199" t="s">
        <v>49</v>
      </c>
      <c r="N199" s="9">
        <v>996597</v>
      </c>
      <c r="O199" s="9">
        <v>767312</v>
      </c>
      <c r="P199" s="9">
        <v>1033027</v>
      </c>
      <c r="Q199" s="9">
        <v>1298742</v>
      </c>
      <c r="R199" s="9">
        <v>1759057</v>
      </c>
      <c r="S199" s="7">
        <v>2219372</v>
      </c>
      <c r="T199" s="7">
        <v>3354687</v>
      </c>
    </row>
    <row r="200" spans="1:20" x14ac:dyDescent="0.25">
      <c r="A200" t="s">
        <v>39</v>
      </c>
      <c r="B200">
        <v>1</v>
      </c>
      <c r="C200">
        <v>102</v>
      </c>
      <c r="D200" t="s">
        <v>163</v>
      </c>
      <c r="E200" t="s">
        <v>164</v>
      </c>
      <c r="F200" t="s">
        <v>42</v>
      </c>
      <c r="G200" t="s">
        <v>165</v>
      </c>
      <c r="H200">
        <v>782</v>
      </c>
      <c r="I200" t="s">
        <v>44</v>
      </c>
      <c r="J200" t="s">
        <v>45</v>
      </c>
      <c r="K200" t="s">
        <v>46</v>
      </c>
      <c r="L200">
        <v>40</v>
      </c>
      <c r="M200" t="s">
        <v>12</v>
      </c>
      <c r="N200" s="9">
        <v>996597</v>
      </c>
      <c r="O200" s="9">
        <v>767312</v>
      </c>
      <c r="P200" s="9">
        <v>1033027</v>
      </c>
      <c r="Q200" s="9">
        <v>1298742</v>
      </c>
      <c r="R200" s="9">
        <v>1759057</v>
      </c>
      <c r="S200" s="7">
        <v>2219372</v>
      </c>
      <c r="T200" s="7">
        <v>3354687</v>
      </c>
    </row>
    <row r="201" spans="1:20" x14ac:dyDescent="0.25">
      <c r="A201" t="s">
        <v>39</v>
      </c>
      <c r="B201">
        <v>1</v>
      </c>
      <c r="C201">
        <v>102</v>
      </c>
      <c r="D201" t="s">
        <v>163</v>
      </c>
      <c r="E201" t="s">
        <v>164</v>
      </c>
      <c r="F201" t="s">
        <v>42</v>
      </c>
      <c r="G201" t="s">
        <v>165</v>
      </c>
      <c r="H201">
        <v>782</v>
      </c>
      <c r="I201" t="s">
        <v>44</v>
      </c>
      <c r="J201" t="s">
        <v>45</v>
      </c>
      <c r="K201" t="s">
        <v>46</v>
      </c>
      <c r="L201">
        <v>50</v>
      </c>
      <c r="M201" t="s">
        <v>50</v>
      </c>
      <c r="N201" s="9">
        <v>0</v>
      </c>
      <c r="O201" s="9">
        <v>0</v>
      </c>
      <c r="P201" s="9">
        <v>0</v>
      </c>
      <c r="Q201" s="9">
        <v>0</v>
      </c>
      <c r="R201" s="9">
        <v>0</v>
      </c>
      <c r="S201" s="7">
        <v>0</v>
      </c>
      <c r="T201" s="7">
        <v>0</v>
      </c>
    </row>
    <row r="202" spans="1:20" x14ac:dyDescent="0.25">
      <c r="A202" t="s">
        <v>168</v>
      </c>
      <c r="B202">
        <v>2</v>
      </c>
      <c r="C202">
        <v>111</v>
      </c>
      <c r="D202" t="s">
        <v>169</v>
      </c>
      <c r="E202" t="s">
        <v>170</v>
      </c>
      <c r="F202" t="s">
        <v>42</v>
      </c>
      <c r="G202" t="s">
        <v>171</v>
      </c>
      <c r="H202">
        <v>321</v>
      </c>
      <c r="I202" t="s">
        <v>172</v>
      </c>
      <c r="J202" t="s">
        <v>173</v>
      </c>
      <c r="K202" t="s">
        <v>46</v>
      </c>
      <c r="L202">
        <v>10</v>
      </c>
      <c r="M202" t="s">
        <v>47</v>
      </c>
      <c r="N202" s="9">
        <v>10285416.18</v>
      </c>
      <c r="O202" s="9">
        <v>11429176</v>
      </c>
      <c r="P202" s="9">
        <v>13203197.199999999</v>
      </c>
      <c r="Q202" s="9">
        <v>11678052.189999999</v>
      </c>
      <c r="R202" s="9">
        <v>12813020.439999999</v>
      </c>
      <c r="S202" s="7">
        <v>12363167.57</v>
      </c>
      <c r="T202" s="7">
        <v>11909038.35</v>
      </c>
    </row>
    <row r="203" spans="1:20" x14ac:dyDescent="0.25">
      <c r="A203" t="s">
        <v>168</v>
      </c>
      <c r="B203">
        <v>2</v>
      </c>
      <c r="C203">
        <v>111</v>
      </c>
      <c r="D203" t="s">
        <v>169</v>
      </c>
      <c r="E203" t="s">
        <v>170</v>
      </c>
      <c r="F203" t="s">
        <v>42</v>
      </c>
      <c r="G203" t="s">
        <v>171</v>
      </c>
      <c r="H203">
        <v>321</v>
      </c>
      <c r="I203" t="s">
        <v>172</v>
      </c>
      <c r="J203" t="s">
        <v>173</v>
      </c>
      <c r="K203" t="s">
        <v>46</v>
      </c>
      <c r="L203">
        <v>20</v>
      </c>
      <c r="M203" t="s">
        <v>48</v>
      </c>
      <c r="N203" s="9">
        <v>10285416.18</v>
      </c>
      <c r="O203" s="9">
        <v>10085093.800000001</v>
      </c>
      <c r="P203" s="9">
        <v>9898233.0099999998</v>
      </c>
      <c r="Q203" s="9">
        <v>9239202.75</v>
      </c>
      <c r="R203" s="9">
        <v>10216148.869999999</v>
      </c>
      <c r="S203" s="7">
        <v>10718966.279999999</v>
      </c>
      <c r="T203" s="7">
        <v>10444878.550000001</v>
      </c>
    </row>
    <row r="204" spans="1:20" x14ac:dyDescent="0.25">
      <c r="A204" t="s">
        <v>168</v>
      </c>
      <c r="B204">
        <v>2</v>
      </c>
      <c r="C204">
        <v>111</v>
      </c>
      <c r="D204" t="s">
        <v>169</v>
      </c>
      <c r="E204" t="s">
        <v>170</v>
      </c>
      <c r="F204" t="s">
        <v>42</v>
      </c>
      <c r="G204" t="s">
        <v>171</v>
      </c>
      <c r="H204">
        <v>321</v>
      </c>
      <c r="I204" t="s">
        <v>172</v>
      </c>
      <c r="J204" t="s">
        <v>173</v>
      </c>
      <c r="K204" t="s">
        <v>46</v>
      </c>
      <c r="L204">
        <v>30</v>
      </c>
      <c r="M204" t="s">
        <v>49</v>
      </c>
      <c r="N204" s="9">
        <v>0</v>
      </c>
      <c r="O204" s="9">
        <v>1344082.2</v>
      </c>
      <c r="P204" s="9">
        <v>3304964.19</v>
      </c>
      <c r="Q204" s="9">
        <v>2438849.44</v>
      </c>
      <c r="R204" s="9">
        <v>2596871.5699999998</v>
      </c>
      <c r="S204" s="7">
        <v>1644201.29</v>
      </c>
      <c r="T204" s="7">
        <v>1464159.8</v>
      </c>
    </row>
    <row r="205" spans="1:20" x14ac:dyDescent="0.25">
      <c r="A205" t="s">
        <v>168</v>
      </c>
      <c r="B205">
        <v>2</v>
      </c>
      <c r="C205">
        <v>111</v>
      </c>
      <c r="D205" t="s">
        <v>169</v>
      </c>
      <c r="E205" t="s">
        <v>170</v>
      </c>
      <c r="F205" t="s">
        <v>42</v>
      </c>
      <c r="G205" t="s">
        <v>171</v>
      </c>
      <c r="H205">
        <v>321</v>
      </c>
      <c r="I205" t="s">
        <v>172</v>
      </c>
      <c r="J205" t="s">
        <v>173</v>
      </c>
      <c r="K205" t="s">
        <v>46</v>
      </c>
      <c r="L205">
        <v>40</v>
      </c>
      <c r="M205" t="s">
        <v>12</v>
      </c>
      <c r="N205" s="9">
        <v>0</v>
      </c>
      <c r="O205" s="9">
        <v>1344082.2</v>
      </c>
      <c r="P205" s="9">
        <v>3304964.19</v>
      </c>
      <c r="Q205" s="9">
        <v>2438849.44</v>
      </c>
      <c r="R205" s="9">
        <v>2596871.5699999998</v>
      </c>
      <c r="S205" s="7">
        <v>1644201.29</v>
      </c>
      <c r="T205" s="7">
        <v>1464159.8</v>
      </c>
    </row>
    <row r="206" spans="1:20" x14ac:dyDescent="0.25">
      <c r="A206" t="s">
        <v>168</v>
      </c>
      <c r="B206">
        <v>2</v>
      </c>
      <c r="C206">
        <v>111</v>
      </c>
      <c r="D206" t="s">
        <v>169</v>
      </c>
      <c r="E206" t="s">
        <v>170</v>
      </c>
      <c r="F206" t="s">
        <v>42</v>
      </c>
      <c r="G206" t="s">
        <v>171</v>
      </c>
      <c r="H206">
        <v>321</v>
      </c>
      <c r="I206" t="s">
        <v>172</v>
      </c>
      <c r="J206" t="s">
        <v>173</v>
      </c>
      <c r="K206" t="s">
        <v>46</v>
      </c>
      <c r="L206">
        <v>50</v>
      </c>
      <c r="M206" t="s">
        <v>50</v>
      </c>
      <c r="N206" s="9">
        <v>0</v>
      </c>
      <c r="O206" s="9">
        <v>0</v>
      </c>
      <c r="P206" s="9">
        <v>0</v>
      </c>
      <c r="Q206" s="9">
        <v>0</v>
      </c>
      <c r="R206" s="9">
        <v>0</v>
      </c>
      <c r="S206" s="7">
        <v>0</v>
      </c>
      <c r="T206" s="7">
        <v>0</v>
      </c>
    </row>
    <row r="207" spans="1:20" x14ac:dyDescent="0.25">
      <c r="A207" t="s">
        <v>168</v>
      </c>
      <c r="B207">
        <v>2</v>
      </c>
      <c r="C207">
        <v>111</v>
      </c>
      <c r="D207" t="s">
        <v>169</v>
      </c>
      <c r="E207" t="s">
        <v>170</v>
      </c>
      <c r="F207" t="s">
        <v>42</v>
      </c>
      <c r="G207" t="s">
        <v>171</v>
      </c>
      <c r="H207">
        <v>323</v>
      </c>
      <c r="I207" t="s">
        <v>174</v>
      </c>
      <c r="J207" t="s">
        <v>175</v>
      </c>
      <c r="K207" t="s">
        <v>46</v>
      </c>
      <c r="L207">
        <v>10</v>
      </c>
      <c r="M207" t="s">
        <v>47</v>
      </c>
      <c r="N207" s="9">
        <v>1057444</v>
      </c>
      <c r="O207" s="9">
        <v>1207444</v>
      </c>
      <c r="P207" s="9">
        <v>1126534</v>
      </c>
      <c r="Q207" s="9">
        <v>1161360.58</v>
      </c>
      <c r="R207" s="9">
        <v>1153719.3799999999</v>
      </c>
      <c r="S207" s="7">
        <v>1226458.52</v>
      </c>
      <c r="T207" s="7">
        <v>1207978.46</v>
      </c>
    </row>
    <row r="208" spans="1:20" x14ac:dyDescent="0.25">
      <c r="A208" t="s">
        <v>168</v>
      </c>
      <c r="B208">
        <v>2</v>
      </c>
      <c r="C208">
        <v>111</v>
      </c>
      <c r="D208" t="s">
        <v>169</v>
      </c>
      <c r="E208" t="s">
        <v>170</v>
      </c>
      <c r="F208" t="s">
        <v>42</v>
      </c>
      <c r="G208" t="s">
        <v>171</v>
      </c>
      <c r="H208">
        <v>323</v>
      </c>
      <c r="I208" t="s">
        <v>174</v>
      </c>
      <c r="J208" t="s">
        <v>175</v>
      </c>
      <c r="K208" t="s">
        <v>46</v>
      </c>
      <c r="L208">
        <v>20</v>
      </c>
      <c r="M208" t="s">
        <v>48</v>
      </c>
      <c r="N208" s="9">
        <v>1057444</v>
      </c>
      <c r="O208" s="9">
        <v>1207444</v>
      </c>
      <c r="P208" s="9">
        <v>1041707.42</v>
      </c>
      <c r="Q208" s="9">
        <v>1106319.2</v>
      </c>
      <c r="R208" s="9">
        <v>1081099.8600000001</v>
      </c>
      <c r="S208" s="7">
        <v>1200573.93</v>
      </c>
      <c r="T208" s="7">
        <v>1206978.07</v>
      </c>
    </row>
    <row r="209" spans="1:20" x14ac:dyDescent="0.25">
      <c r="A209" t="s">
        <v>168</v>
      </c>
      <c r="B209">
        <v>2</v>
      </c>
      <c r="C209">
        <v>111</v>
      </c>
      <c r="D209" t="s">
        <v>169</v>
      </c>
      <c r="E209" t="s">
        <v>170</v>
      </c>
      <c r="F209" t="s">
        <v>42</v>
      </c>
      <c r="G209" t="s">
        <v>171</v>
      </c>
      <c r="H209">
        <v>323</v>
      </c>
      <c r="I209" t="s">
        <v>174</v>
      </c>
      <c r="J209" t="s">
        <v>175</v>
      </c>
      <c r="K209" t="s">
        <v>46</v>
      </c>
      <c r="L209">
        <v>30</v>
      </c>
      <c r="M209" t="s">
        <v>49</v>
      </c>
      <c r="N209" s="9">
        <v>0</v>
      </c>
      <c r="O209" s="9">
        <v>0</v>
      </c>
      <c r="P209" s="9">
        <v>84826.58</v>
      </c>
      <c r="Q209" s="9">
        <v>55041.38</v>
      </c>
      <c r="R209" s="9">
        <v>72619.520000000004</v>
      </c>
      <c r="S209" s="7">
        <v>25884.59</v>
      </c>
      <c r="T209" s="7">
        <v>1000.39</v>
      </c>
    </row>
    <row r="210" spans="1:20" x14ac:dyDescent="0.25">
      <c r="A210" t="s">
        <v>168</v>
      </c>
      <c r="B210">
        <v>2</v>
      </c>
      <c r="C210">
        <v>111</v>
      </c>
      <c r="D210" t="s">
        <v>169</v>
      </c>
      <c r="E210" t="s">
        <v>170</v>
      </c>
      <c r="F210" t="s">
        <v>42</v>
      </c>
      <c r="G210" t="s">
        <v>171</v>
      </c>
      <c r="H210">
        <v>323</v>
      </c>
      <c r="I210" t="s">
        <v>174</v>
      </c>
      <c r="J210" t="s">
        <v>175</v>
      </c>
      <c r="K210" t="s">
        <v>46</v>
      </c>
      <c r="L210">
        <v>40</v>
      </c>
      <c r="M210" t="s">
        <v>12</v>
      </c>
      <c r="N210" s="9">
        <v>0</v>
      </c>
      <c r="O210" s="9">
        <v>0</v>
      </c>
      <c r="P210" s="9">
        <v>84826.58</v>
      </c>
      <c r="Q210" s="9">
        <v>55041.38</v>
      </c>
      <c r="R210" s="9">
        <v>72619.520000000004</v>
      </c>
      <c r="S210" s="7">
        <v>25884.59</v>
      </c>
      <c r="T210" s="7">
        <v>1000.39</v>
      </c>
    </row>
    <row r="211" spans="1:20" x14ac:dyDescent="0.25">
      <c r="A211" t="s">
        <v>168</v>
      </c>
      <c r="B211">
        <v>2</v>
      </c>
      <c r="C211">
        <v>111</v>
      </c>
      <c r="D211" t="s">
        <v>169</v>
      </c>
      <c r="E211" t="s">
        <v>170</v>
      </c>
      <c r="F211" t="s">
        <v>42</v>
      </c>
      <c r="G211" t="s">
        <v>171</v>
      </c>
      <c r="H211">
        <v>323</v>
      </c>
      <c r="I211" t="s">
        <v>174</v>
      </c>
      <c r="J211" t="s">
        <v>175</v>
      </c>
      <c r="K211" t="s">
        <v>46</v>
      </c>
      <c r="L211">
        <v>50</v>
      </c>
      <c r="M211" t="s">
        <v>50</v>
      </c>
      <c r="N211" s="9">
        <v>0</v>
      </c>
      <c r="O211" s="9">
        <v>0</v>
      </c>
      <c r="P211" s="9">
        <v>0</v>
      </c>
      <c r="Q211" s="9">
        <v>0</v>
      </c>
      <c r="R211" s="9">
        <v>0</v>
      </c>
      <c r="S211" s="7">
        <v>0</v>
      </c>
      <c r="T211" s="7">
        <v>0</v>
      </c>
    </row>
    <row r="212" spans="1:20" x14ac:dyDescent="0.25">
      <c r="A212" t="s">
        <v>168</v>
      </c>
      <c r="B212">
        <v>2</v>
      </c>
      <c r="C212">
        <v>111</v>
      </c>
      <c r="D212" t="s">
        <v>169</v>
      </c>
      <c r="E212" t="s">
        <v>170</v>
      </c>
      <c r="F212" t="s">
        <v>42</v>
      </c>
      <c r="G212" t="s">
        <v>171</v>
      </c>
      <c r="H212">
        <v>326</v>
      </c>
      <c r="I212" t="s">
        <v>176</v>
      </c>
      <c r="J212" t="s">
        <v>177</v>
      </c>
      <c r="K212" t="s">
        <v>46</v>
      </c>
      <c r="L212">
        <v>10</v>
      </c>
      <c r="M212" t="s">
        <v>47</v>
      </c>
      <c r="N212" s="9">
        <v>1158337</v>
      </c>
      <c r="O212" s="9">
        <v>909619.79</v>
      </c>
      <c r="P212" s="9">
        <v>1056961.57</v>
      </c>
      <c r="Q212" s="9">
        <v>1749633.65</v>
      </c>
      <c r="R212" s="9">
        <v>1301281.92</v>
      </c>
      <c r="S212" s="7">
        <v>1249140</v>
      </c>
      <c r="T212" s="7">
        <v>899140</v>
      </c>
    </row>
    <row r="213" spans="1:20" x14ac:dyDescent="0.25">
      <c r="A213" t="s">
        <v>168</v>
      </c>
      <c r="B213">
        <v>2</v>
      </c>
      <c r="C213">
        <v>111</v>
      </c>
      <c r="D213" t="s">
        <v>169</v>
      </c>
      <c r="E213" t="s">
        <v>170</v>
      </c>
      <c r="F213" t="s">
        <v>42</v>
      </c>
      <c r="G213" t="s">
        <v>171</v>
      </c>
      <c r="H213">
        <v>326</v>
      </c>
      <c r="I213" t="s">
        <v>176</v>
      </c>
      <c r="J213" t="s">
        <v>177</v>
      </c>
      <c r="K213" t="s">
        <v>46</v>
      </c>
      <c r="L213">
        <v>20</v>
      </c>
      <c r="M213" t="s">
        <v>48</v>
      </c>
      <c r="N213" s="9">
        <v>1147857.21</v>
      </c>
      <c r="O213" s="9">
        <v>751798.22</v>
      </c>
      <c r="P213" s="9">
        <v>206467.92</v>
      </c>
      <c r="Q213" s="9">
        <v>1347491.73</v>
      </c>
      <c r="R213" s="9">
        <v>1301281.92</v>
      </c>
      <c r="S213" s="7">
        <v>1249140</v>
      </c>
      <c r="T213" s="7">
        <v>899139.73</v>
      </c>
    </row>
    <row r="214" spans="1:20" x14ac:dyDescent="0.25">
      <c r="A214" t="s">
        <v>168</v>
      </c>
      <c r="B214">
        <v>2</v>
      </c>
      <c r="C214">
        <v>111</v>
      </c>
      <c r="D214" t="s">
        <v>169</v>
      </c>
      <c r="E214" t="s">
        <v>170</v>
      </c>
      <c r="F214" t="s">
        <v>42</v>
      </c>
      <c r="G214" t="s">
        <v>171</v>
      </c>
      <c r="H214">
        <v>326</v>
      </c>
      <c r="I214" t="s">
        <v>176</v>
      </c>
      <c r="J214" t="s">
        <v>177</v>
      </c>
      <c r="K214" t="s">
        <v>46</v>
      </c>
      <c r="L214">
        <v>30</v>
      </c>
      <c r="M214" t="s">
        <v>49</v>
      </c>
      <c r="N214" s="9">
        <v>10479.790000000001</v>
      </c>
      <c r="O214" s="9">
        <v>157821.57</v>
      </c>
      <c r="P214" s="9">
        <v>850493.65</v>
      </c>
      <c r="Q214" s="9">
        <v>402141.92</v>
      </c>
      <c r="R214" s="9">
        <v>0</v>
      </c>
      <c r="S214" s="7">
        <v>0</v>
      </c>
      <c r="T214" s="7">
        <v>0.27</v>
      </c>
    </row>
    <row r="215" spans="1:20" x14ac:dyDescent="0.25">
      <c r="A215" t="s">
        <v>168</v>
      </c>
      <c r="B215">
        <v>2</v>
      </c>
      <c r="C215">
        <v>111</v>
      </c>
      <c r="D215" t="s">
        <v>169</v>
      </c>
      <c r="E215" t="s">
        <v>170</v>
      </c>
      <c r="F215" t="s">
        <v>42</v>
      </c>
      <c r="G215" t="s">
        <v>171</v>
      </c>
      <c r="H215">
        <v>326</v>
      </c>
      <c r="I215" t="s">
        <v>176</v>
      </c>
      <c r="J215" t="s">
        <v>177</v>
      </c>
      <c r="K215" t="s">
        <v>46</v>
      </c>
      <c r="L215">
        <v>40</v>
      </c>
      <c r="M215" t="s">
        <v>12</v>
      </c>
      <c r="N215" s="9">
        <v>10479.790000000001</v>
      </c>
      <c r="O215" s="9">
        <v>157821.57</v>
      </c>
      <c r="P215" s="9">
        <v>850493.65</v>
      </c>
      <c r="Q215" s="9">
        <v>402141.92</v>
      </c>
      <c r="R215" s="9">
        <v>0</v>
      </c>
      <c r="S215" s="7">
        <v>0</v>
      </c>
      <c r="T215" s="7">
        <v>0.27</v>
      </c>
    </row>
    <row r="216" spans="1:20" x14ac:dyDescent="0.25">
      <c r="A216" t="s">
        <v>168</v>
      </c>
      <c r="B216">
        <v>2</v>
      </c>
      <c r="C216">
        <v>111</v>
      </c>
      <c r="D216" t="s">
        <v>169</v>
      </c>
      <c r="E216" t="s">
        <v>170</v>
      </c>
      <c r="F216" t="s">
        <v>42</v>
      </c>
      <c r="G216" t="s">
        <v>171</v>
      </c>
      <c r="H216">
        <v>326</v>
      </c>
      <c r="I216" t="s">
        <v>176</v>
      </c>
      <c r="J216" t="s">
        <v>177</v>
      </c>
      <c r="K216" t="s">
        <v>46</v>
      </c>
      <c r="L216">
        <v>50</v>
      </c>
      <c r="M216" t="s">
        <v>50</v>
      </c>
      <c r="N216" s="9">
        <v>0</v>
      </c>
      <c r="O216" s="9">
        <v>0</v>
      </c>
      <c r="P216" s="9">
        <v>0</v>
      </c>
      <c r="Q216" s="9">
        <v>0</v>
      </c>
      <c r="R216" s="9">
        <v>0</v>
      </c>
      <c r="S216" s="7">
        <v>0</v>
      </c>
      <c r="T216" s="7">
        <v>0</v>
      </c>
    </row>
    <row r="217" spans="1:20" x14ac:dyDescent="0.25">
      <c r="A217" t="s">
        <v>168</v>
      </c>
      <c r="B217">
        <v>2</v>
      </c>
      <c r="C217">
        <v>111</v>
      </c>
      <c r="D217" t="s">
        <v>169</v>
      </c>
      <c r="E217" t="s">
        <v>170</v>
      </c>
      <c r="F217" t="s">
        <v>42</v>
      </c>
      <c r="G217" t="s">
        <v>171</v>
      </c>
      <c r="H217">
        <v>399</v>
      </c>
      <c r="I217" t="s">
        <v>62</v>
      </c>
      <c r="J217" t="s">
        <v>63</v>
      </c>
      <c r="K217" t="s">
        <v>46</v>
      </c>
      <c r="L217">
        <v>10</v>
      </c>
      <c r="M217" t="s">
        <v>47</v>
      </c>
      <c r="N217" s="9">
        <v>23521608</v>
      </c>
      <c r="O217" s="9">
        <v>26054700.23</v>
      </c>
      <c r="P217" s="9">
        <v>28449411.07</v>
      </c>
      <c r="Q217" s="9">
        <v>36909685.109999999</v>
      </c>
      <c r="R217" s="9">
        <v>38197346.299999997</v>
      </c>
      <c r="S217" s="7">
        <v>41564563.299999997</v>
      </c>
      <c r="T217" s="7">
        <v>60099376.740000002</v>
      </c>
    </row>
    <row r="218" spans="1:20" x14ac:dyDescent="0.25">
      <c r="A218" t="s">
        <v>168</v>
      </c>
      <c r="B218">
        <v>2</v>
      </c>
      <c r="C218">
        <v>111</v>
      </c>
      <c r="D218" t="s">
        <v>169</v>
      </c>
      <c r="E218" t="s">
        <v>170</v>
      </c>
      <c r="F218" t="s">
        <v>42</v>
      </c>
      <c r="G218" t="s">
        <v>171</v>
      </c>
      <c r="H218">
        <v>399</v>
      </c>
      <c r="I218" t="s">
        <v>62</v>
      </c>
      <c r="J218" t="s">
        <v>63</v>
      </c>
      <c r="K218" t="s">
        <v>46</v>
      </c>
      <c r="L218">
        <v>20</v>
      </c>
      <c r="M218" t="s">
        <v>48</v>
      </c>
      <c r="N218" s="9">
        <v>22432946.77</v>
      </c>
      <c r="O218" s="9">
        <v>24672844.16</v>
      </c>
      <c r="P218" s="9">
        <v>26415891.960000001</v>
      </c>
      <c r="Q218" s="9">
        <v>34656633.810000002</v>
      </c>
      <c r="R218" s="9">
        <v>34227929</v>
      </c>
      <c r="S218" s="7">
        <v>37547453.390000001</v>
      </c>
      <c r="T218" s="7">
        <v>51912323.200000003</v>
      </c>
    </row>
    <row r="219" spans="1:20" x14ac:dyDescent="0.25">
      <c r="A219" t="s">
        <v>168</v>
      </c>
      <c r="B219">
        <v>2</v>
      </c>
      <c r="C219">
        <v>111</v>
      </c>
      <c r="D219" t="s">
        <v>169</v>
      </c>
      <c r="E219" t="s">
        <v>170</v>
      </c>
      <c r="F219" t="s">
        <v>42</v>
      </c>
      <c r="G219" t="s">
        <v>171</v>
      </c>
      <c r="H219">
        <v>399</v>
      </c>
      <c r="I219" t="s">
        <v>62</v>
      </c>
      <c r="J219" t="s">
        <v>63</v>
      </c>
      <c r="K219" t="s">
        <v>46</v>
      </c>
      <c r="L219">
        <v>30</v>
      </c>
      <c r="M219" t="s">
        <v>49</v>
      </c>
      <c r="N219" s="9">
        <v>1088661.23</v>
      </c>
      <c r="O219" s="9">
        <v>1381856.07</v>
      </c>
      <c r="P219" s="9">
        <v>2033519.11</v>
      </c>
      <c r="Q219" s="9">
        <v>2253051.2999999998</v>
      </c>
      <c r="R219" s="9">
        <v>3969417.3</v>
      </c>
      <c r="S219" s="7">
        <v>4017109.91</v>
      </c>
      <c r="T219" s="7">
        <v>8187053.54</v>
      </c>
    </row>
    <row r="220" spans="1:20" x14ac:dyDescent="0.25">
      <c r="A220" t="s">
        <v>168</v>
      </c>
      <c r="B220">
        <v>2</v>
      </c>
      <c r="C220">
        <v>111</v>
      </c>
      <c r="D220" t="s">
        <v>169</v>
      </c>
      <c r="E220" t="s">
        <v>170</v>
      </c>
      <c r="F220" t="s">
        <v>42</v>
      </c>
      <c r="G220" t="s">
        <v>171</v>
      </c>
      <c r="H220">
        <v>399</v>
      </c>
      <c r="I220" t="s">
        <v>62</v>
      </c>
      <c r="J220" t="s">
        <v>63</v>
      </c>
      <c r="K220" t="s">
        <v>46</v>
      </c>
      <c r="L220">
        <v>40</v>
      </c>
      <c r="M220" t="s">
        <v>12</v>
      </c>
      <c r="N220" s="9">
        <v>1088661.23</v>
      </c>
      <c r="O220" s="9">
        <v>1381856.07</v>
      </c>
      <c r="P220" s="9">
        <v>2033519.11</v>
      </c>
      <c r="Q220" s="9">
        <v>2253051.2999999998</v>
      </c>
      <c r="R220" s="9">
        <v>3969417.3</v>
      </c>
      <c r="S220" s="7">
        <v>4017109.91</v>
      </c>
      <c r="T220" s="7">
        <v>8187053.54</v>
      </c>
    </row>
    <row r="221" spans="1:20" x14ac:dyDescent="0.25">
      <c r="A221" t="s">
        <v>168</v>
      </c>
      <c r="B221">
        <v>2</v>
      </c>
      <c r="C221">
        <v>111</v>
      </c>
      <c r="D221" t="s">
        <v>169</v>
      </c>
      <c r="E221" t="s">
        <v>170</v>
      </c>
      <c r="F221" t="s">
        <v>42</v>
      </c>
      <c r="G221" t="s">
        <v>171</v>
      </c>
      <c r="H221">
        <v>399</v>
      </c>
      <c r="I221" t="s">
        <v>62</v>
      </c>
      <c r="J221" t="s">
        <v>63</v>
      </c>
      <c r="K221" t="s">
        <v>46</v>
      </c>
      <c r="L221">
        <v>50</v>
      </c>
      <c r="M221" t="s">
        <v>50</v>
      </c>
      <c r="N221" s="9">
        <v>0</v>
      </c>
      <c r="O221" s="9">
        <v>0</v>
      </c>
      <c r="P221" s="9">
        <v>0</v>
      </c>
      <c r="Q221" s="9">
        <v>0</v>
      </c>
      <c r="R221" s="9">
        <v>0</v>
      </c>
      <c r="S221" s="7">
        <v>0</v>
      </c>
      <c r="T221" s="7">
        <v>0</v>
      </c>
    </row>
    <row r="222" spans="1:20" x14ac:dyDescent="0.25">
      <c r="A222" t="s">
        <v>168</v>
      </c>
      <c r="B222">
        <v>2</v>
      </c>
      <c r="C222">
        <v>125</v>
      </c>
      <c r="D222" t="s">
        <v>178</v>
      </c>
      <c r="E222" t="s">
        <v>179</v>
      </c>
      <c r="F222" t="s">
        <v>42</v>
      </c>
      <c r="G222" t="s">
        <v>180</v>
      </c>
      <c r="H222">
        <v>321</v>
      </c>
      <c r="I222" t="s">
        <v>172</v>
      </c>
      <c r="J222" t="s">
        <v>173</v>
      </c>
      <c r="K222" t="s">
        <v>46</v>
      </c>
      <c r="L222">
        <v>10</v>
      </c>
      <c r="M222" t="s">
        <v>47</v>
      </c>
      <c r="N222" s="9">
        <v>9637466.8399999999</v>
      </c>
      <c r="O222" s="9">
        <v>9882162</v>
      </c>
      <c r="P222" s="9">
        <v>10513382.15</v>
      </c>
      <c r="Q222" s="9">
        <v>19682260.359999999</v>
      </c>
      <c r="R222" s="9">
        <v>22592970.050000001</v>
      </c>
      <c r="S222" s="7">
        <v>24680587.620000001</v>
      </c>
      <c r="T222" s="7">
        <v>21300294.66</v>
      </c>
    </row>
    <row r="223" spans="1:20" x14ac:dyDescent="0.25">
      <c r="A223" t="s">
        <v>168</v>
      </c>
      <c r="B223">
        <v>2</v>
      </c>
      <c r="C223">
        <v>125</v>
      </c>
      <c r="D223" t="s">
        <v>178</v>
      </c>
      <c r="E223" t="s">
        <v>179</v>
      </c>
      <c r="F223" t="s">
        <v>42</v>
      </c>
      <c r="G223" t="s">
        <v>180</v>
      </c>
      <c r="H223">
        <v>321</v>
      </c>
      <c r="I223" t="s">
        <v>172</v>
      </c>
      <c r="J223" t="s">
        <v>173</v>
      </c>
      <c r="K223" t="s">
        <v>46</v>
      </c>
      <c r="L223">
        <v>20</v>
      </c>
      <c r="M223" t="s">
        <v>48</v>
      </c>
      <c r="N223" s="9">
        <v>9637466.8399999999</v>
      </c>
      <c r="O223" s="9">
        <v>9302214.8499999996</v>
      </c>
      <c r="P223" s="9">
        <v>9400709.7899999991</v>
      </c>
      <c r="Q223" s="9">
        <v>16131312.310000001</v>
      </c>
      <c r="R223" s="9">
        <v>17983534.43</v>
      </c>
      <c r="S223" s="7">
        <v>19731992.210000001</v>
      </c>
      <c r="T223" s="7">
        <v>21275901.149999999</v>
      </c>
    </row>
    <row r="224" spans="1:20" x14ac:dyDescent="0.25">
      <c r="A224" t="s">
        <v>168</v>
      </c>
      <c r="B224">
        <v>2</v>
      </c>
      <c r="C224">
        <v>125</v>
      </c>
      <c r="D224" t="s">
        <v>178</v>
      </c>
      <c r="E224" t="s">
        <v>179</v>
      </c>
      <c r="F224" t="s">
        <v>42</v>
      </c>
      <c r="G224" t="s">
        <v>180</v>
      </c>
      <c r="H224">
        <v>321</v>
      </c>
      <c r="I224" t="s">
        <v>172</v>
      </c>
      <c r="J224" t="s">
        <v>173</v>
      </c>
      <c r="K224" t="s">
        <v>46</v>
      </c>
      <c r="L224">
        <v>30</v>
      </c>
      <c r="M224" t="s">
        <v>49</v>
      </c>
      <c r="N224" s="9">
        <v>0</v>
      </c>
      <c r="O224" s="9">
        <v>579947.15</v>
      </c>
      <c r="P224" s="9">
        <v>1112672.3600000001</v>
      </c>
      <c r="Q224" s="9">
        <v>3550948.05</v>
      </c>
      <c r="R224" s="9">
        <v>4609435.62</v>
      </c>
      <c r="S224" s="7">
        <v>4948595.41</v>
      </c>
      <c r="T224" s="7">
        <v>24393.51</v>
      </c>
    </row>
    <row r="225" spans="1:20" x14ac:dyDescent="0.25">
      <c r="A225" t="s">
        <v>168</v>
      </c>
      <c r="B225">
        <v>2</v>
      </c>
      <c r="C225">
        <v>125</v>
      </c>
      <c r="D225" t="s">
        <v>178</v>
      </c>
      <c r="E225" t="s">
        <v>179</v>
      </c>
      <c r="F225" t="s">
        <v>42</v>
      </c>
      <c r="G225" t="s">
        <v>180</v>
      </c>
      <c r="H225">
        <v>321</v>
      </c>
      <c r="I225" t="s">
        <v>172</v>
      </c>
      <c r="J225" t="s">
        <v>173</v>
      </c>
      <c r="K225" t="s">
        <v>46</v>
      </c>
      <c r="L225">
        <v>40</v>
      </c>
      <c r="M225" t="s">
        <v>12</v>
      </c>
      <c r="N225" s="9">
        <v>0</v>
      </c>
      <c r="O225" s="9">
        <v>579947.15</v>
      </c>
      <c r="P225" s="9">
        <v>1112672.3600000001</v>
      </c>
      <c r="Q225" s="9">
        <v>3550948.05</v>
      </c>
      <c r="R225" s="9">
        <v>4609435.62</v>
      </c>
      <c r="S225" s="7">
        <v>4948595.41</v>
      </c>
      <c r="T225" s="7">
        <v>24393.51</v>
      </c>
    </row>
    <row r="226" spans="1:20" x14ac:dyDescent="0.25">
      <c r="A226" t="s">
        <v>168</v>
      </c>
      <c r="B226">
        <v>2</v>
      </c>
      <c r="C226">
        <v>125</v>
      </c>
      <c r="D226" t="s">
        <v>178</v>
      </c>
      <c r="E226" t="s">
        <v>179</v>
      </c>
      <c r="F226" t="s">
        <v>42</v>
      </c>
      <c r="G226" t="s">
        <v>180</v>
      </c>
      <c r="H226">
        <v>321</v>
      </c>
      <c r="I226" t="s">
        <v>172</v>
      </c>
      <c r="J226" t="s">
        <v>173</v>
      </c>
      <c r="K226" t="s">
        <v>46</v>
      </c>
      <c r="L226">
        <v>50</v>
      </c>
      <c r="M226" t="s">
        <v>50</v>
      </c>
      <c r="N226" s="9">
        <v>0</v>
      </c>
      <c r="O226" s="9">
        <v>0</v>
      </c>
      <c r="P226" s="9">
        <v>0</v>
      </c>
      <c r="Q226" s="9">
        <v>0</v>
      </c>
      <c r="R226" s="9">
        <v>0</v>
      </c>
      <c r="S226" s="7">
        <v>0</v>
      </c>
      <c r="T226" s="7">
        <v>0</v>
      </c>
    </row>
    <row r="227" spans="1:20" x14ac:dyDescent="0.25">
      <c r="A227" t="s">
        <v>168</v>
      </c>
      <c r="B227">
        <v>2</v>
      </c>
      <c r="C227">
        <v>113</v>
      </c>
      <c r="D227" t="s">
        <v>181</v>
      </c>
      <c r="E227" t="s">
        <v>182</v>
      </c>
      <c r="F227" t="s">
        <v>42</v>
      </c>
      <c r="G227" t="s">
        <v>183</v>
      </c>
      <c r="H227">
        <v>321</v>
      </c>
      <c r="I227" t="s">
        <v>172</v>
      </c>
      <c r="J227" t="s">
        <v>173</v>
      </c>
      <c r="K227" t="s">
        <v>46</v>
      </c>
      <c r="L227">
        <v>10</v>
      </c>
      <c r="M227" t="s">
        <v>47</v>
      </c>
      <c r="N227" s="9">
        <v>111711529</v>
      </c>
      <c r="O227" s="9">
        <v>113430613.3</v>
      </c>
      <c r="P227" s="9">
        <v>120144994.89</v>
      </c>
      <c r="Q227" s="9">
        <v>128571481.69</v>
      </c>
      <c r="R227" s="9">
        <v>141078244.69</v>
      </c>
      <c r="S227" s="7">
        <v>133444960.81</v>
      </c>
      <c r="T227" s="7">
        <v>140975441.84999999</v>
      </c>
    </row>
    <row r="228" spans="1:20" x14ac:dyDescent="0.25">
      <c r="A228" t="s">
        <v>168</v>
      </c>
      <c r="B228">
        <v>2</v>
      </c>
      <c r="C228">
        <v>113</v>
      </c>
      <c r="D228" t="s">
        <v>181</v>
      </c>
      <c r="E228" t="s">
        <v>182</v>
      </c>
      <c r="F228" t="s">
        <v>42</v>
      </c>
      <c r="G228" t="s">
        <v>183</v>
      </c>
      <c r="H228">
        <v>321</v>
      </c>
      <c r="I228" t="s">
        <v>172</v>
      </c>
      <c r="J228" t="s">
        <v>173</v>
      </c>
      <c r="K228" t="s">
        <v>46</v>
      </c>
      <c r="L228">
        <v>20</v>
      </c>
      <c r="M228" t="s">
        <v>48</v>
      </c>
      <c r="N228" s="9">
        <v>111332294.75</v>
      </c>
      <c r="O228" s="9">
        <v>109414923.40000001</v>
      </c>
      <c r="P228" s="9">
        <v>100460868.2</v>
      </c>
      <c r="Q228" s="9">
        <v>111593031</v>
      </c>
      <c r="R228" s="9">
        <v>112320146.88</v>
      </c>
      <c r="S228" s="7">
        <v>123302083.37</v>
      </c>
      <c r="T228" s="7">
        <v>128757613.59999999</v>
      </c>
    </row>
    <row r="229" spans="1:20" x14ac:dyDescent="0.25">
      <c r="A229" t="s">
        <v>168</v>
      </c>
      <c r="B229">
        <v>2</v>
      </c>
      <c r="C229">
        <v>113</v>
      </c>
      <c r="D229" t="s">
        <v>181</v>
      </c>
      <c r="E229" t="s">
        <v>182</v>
      </c>
      <c r="F229" t="s">
        <v>42</v>
      </c>
      <c r="G229" t="s">
        <v>183</v>
      </c>
      <c r="H229">
        <v>321</v>
      </c>
      <c r="I229" t="s">
        <v>172</v>
      </c>
      <c r="J229" t="s">
        <v>173</v>
      </c>
      <c r="K229" t="s">
        <v>46</v>
      </c>
      <c r="L229">
        <v>30</v>
      </c>
      <c r="M229" t="s">
        <v>49</v>
      </c>
      <c r="N229" s="9">
        <v>379234.25</v>
      </c>
      <c r="O229" s="9">
        <v>4015689.89</v>
      </c>
      <c r="P229" s="9">
        <v>19684126.690000001</v>
      </c>
      <c r="Q229" s="9">
        <v>16978450.690000001</v>
      </c>
      <c r="R229" s="9">
        <v>28758097.809999999</v>
      </c>
      <c r="S229" s="7">
        <v>10142877.439999999</v>
      </c>
      <c r="T229" s="7">
        <v>12217828.25</v>
      </c>
    </row>
    <row r="230" spans="1:20" x14ac:dyDescent="0.25">
      <c r="A230" t="s">
        <v>168</v>
      </c>
      <c r="B230">
        <v>2</v>
      </c>
      <c r="C230">
        <v>113</v>
      </c>
      <c r="D230" t="s">
        <v>181</v>
      </c>
      <c r="E230" t="s">
        <v>182</v>
      </c>
      <c r="F230" t="s">
        <v>42</v>
      </c>
      <c r="G230" t="s">
        <v>183</v>
      </c>
      <c r="H230">
        <v>321</v>
      </c>
      <c r="I230" t="s">
        <v>172</v>
      </c>
      <c r="J230" t="s">
        <v>173</v>
      </c>
      <c r="K230" t="s">
        <v>46</v>
      </c>
      <c r="L230">
        <v>40</v>
      </c>
      <c r="M230" t="s">
        <v>12</v>
      </c>
      <c r="N230" s="9">
        <v>379234.25</v>
      </c>
      <c r="O230" s="9">
        <v>4015689.89</v>
      </c>
      <c r="P230" s="9">
        <v>19684126.690000001</v>
      </c>
      <c r="Q230" s="9">
        <v>16978450.690000001</v>
      </c>
      <c r="R230" s="9">
        <v>28758097.809999999</v>
      </c>
      <c r="S230" s="7">
        <v>10142877.439999999</v>
      </c>
      <c r="T230" s="7">
        <v>12217828.25</v>
      </c>
    </row>
    <row r="231" spans="1:20" x14ac:dyDescent="0.25">
      <c r="A231" t="s">
        <v>168</v>
      </c>
      <c r="B231">
        <v>2</v>
      </c>
      <c r="C231">
        <v>113</v>
      </c>
      <c r="D231" t="s">
        <v>181</v>
      </c>
      <c r="E231" t="s">
        <v>182</v>
      </c>
      <c r="F231" t="s">
        <v>42</v>
      </c>
      <c r="G231" t="s">
        <v>183</v>
      </c>
      <c r="H231">
        <v>321</v>
      </c>
      <c r="I231" t="s">
        <v>172</v>
      </c>
      <c r="J231" t="s">
        <v>173</v>
      </c>
      <c r="K231" t="s">
        <v>46</v>
      </c>
      <c r="L231">
        <v>50</v>
      </c>
      <c r="M231" t="s">
        <v>50</v>
      </c>
      <c r="N231" s="9">
        <v>0</v>
      </c>
      <c r="O231" s="9">
        <v>0</v>
      </c>
      <c r="P231" s="9">
        <v>0</v>
      </c>
      <c r="Q231" s="9">
        <v>0</v>
      </c>
      <c r="R231" s="9">
        <v>0</v>
      </c>
      <c r="S231" s="7">
        <v>0</v>
      </c>
      <c r="T231" s="7">
        <v>0</v>
      </c>
    </row>
    <row r="232" spans="1:20" x14ac:dyDescent="0.25">
      <c r="A232" t="s">
        <v>168</v>
      </c>
      <c r="B232">
        <v>2</v>
      </c>
      <c r="C232">
        <v>114</v>
      </c>
      <c r="D232" t="s">
        <v>184</v>
      </c>
      <c r="E232" t="s">
        <v>185</v>
      </c>
      <c r="F232" t="s">
        <v>42</v>
      </c>
      <c r="G232" t="s">
        <v>186</v>
      </c>
      <c r="H232">
        <v>321</v>
      </c>
      <c r="I232" t="s">
        <v>172</v>
      </c>
      <c r="J232" t="s">
        <v>173</v>
      </c>
      <c r="K232" t="s">
        <v>46</v>
      </c>
      <c r="L232">
        <v>10</v>
      </c>
      <c r="M232" t="s">
        <v>47</v>
      </c>
      <c r="N232" s="9">
        <v>120407207</v>
      </c>
      <c r="O232" s="9">
        <v>126219872.40000001</v>
      </c>
      <c r="P232" s="9">
        <v>129026155.15000001</v>
      </c>
      <c r="Q232" s="9">
        <v>125190179.11</v>
      </c>
      <c r="R232" s="9">
        <v>148565727.72</v>
      </c>
      <c r="S232" s="7">
        <v>152496540.13</v>
      </c>
      <c r="T232" s="7">
        <v>170928941.83000001</v>
      </c>
    </row>
    <row r="233" spans="1:20" x14ac:dyDescent="0.25">
      <c r="A233" t="s">
        <v>168</v>
      </c>
      <c r="B233">
        <v>2</v>
      </c>
      <c r="C233">
        <v>114</v>
      </c>
      <c r="D233" t="s">
        <v>184</v>
      </c>
      <c r="E233" t="s">
        <v>185</v>
      </c>
      <c r="F233" t="s">
        <v>42</v>
      </c>
      <c r="G233" t="s">
        <v>186</v>
      </c>
      <c r="H233">
        <v>321</v>
      </c>
      <c r="I233" t="s">
        <v>172</v>
      </c>
      <c r="J233" t="s">
        <v>173</v>
      </c>
      <c r="K233" t="s">
        <v>46</v>
      </c>
      <c r="L233">
        <v>20</v>
      </c>
      <c r="M233" t="s">
        <v>48</v>
      </c>
      <c r="N233" s="9">
        <v>120192383.62</v>
      </c>
      <c r="O233" s="9">
        <v>120324575.2</v>
      </c>
      <c r="P233" s="9">
        <v>121901727.04000001</v>
      </c>
      <c r="Q233" s="9">
        <v>116608889.39</v>
      </c>
      <c r="R233" s="9">
        <v>138663522.59</v>
      </c>
      <c r="S233" s="7">
        <v>148657485.53999999</v>
      </c>
      <c r="T233" s="7">
        <v>168922642.34999999</v>
      </c>
    </row>
    <row r="234" spans="1:20" x14ac:dyDescent="0.25">
      <c r="A234" t="s">
        <v>168</v>
      </c>
      <c r="B234">
        <v>2</v>
      </c>
      <c r="C234">
        <v>114</v>
      </c>
      <c r="D234" t="s">
        <v>184</v>
      </c>
      <c r="E234" t="s">
        <v>185</v>
      </c>
      <c r="F234" t="s">
        <v>42</v>
      </c>
      <c r="G234" t="s">
        <v>186</v>
      </c>
      <c r="H234">
        <v>321</v>
      </c>
      <c r="I234" t="s">
        <v>172</v>
      </c>
      <c r="J234" t="s">
        <v>173</v>
      </c>
      <c r="K234" t="s">
        <v>46</v>
      </c>
      <c r="L234">
        <v>30</v>
      </c>
      <c r="M234" t="s">
        <v>49</v>
      </c>
      <c r="N234" s="9">
        <v>214823.38</v>
      </c>
      <c r="O234" s="9">
        <v>5895297.1500000004</v>
      </c>
      <c r="P234" s="9">
        <v>7124428.1100000003</v>
      </c>
      <c r="Q234" s="9">
        <v>8581289.7200000007</v>
      </c>
      <c r="R234" s="9">
        <v>9902205.1300000008</v>
      </c>
      <c r="S234" s="7">
        <v>3839054.59</v>
      </c>
      <c r="T234" s="7">
        <v>2006299.48</v>
      </c>
    </row>
    <row r="235" spans="1:20" x14ac:dyDescent="0.25">
      <c r="A235" t="s">
        <v>168</v>
      </c>
      <c r="B235">
        <v>2</v>
      </c>
      <c r="C235">
        <v>114</v>
      </c>
      <c r="D235" t="s">
        <v>184</v>
      </c>
      <c r="E235" t="s">
        <v>185</v>
      </c>
      <c r="F235" t="s">
        <v>42</v>
      </c>
      <c r="G235" t="s">
        <v>186</v>
      </c>
      <c r="H235">
        <v>321</v>
      </c>
      <c r="I235" t="s">
        <v>172</v>
      </c>
      <c r="J235" t="s">
        <v>173</v>
      </c>
      <c r="K235" t="s">
        <v>46</v>
      </c>
      <c r="L235">
        <v>40</v>
      </c>
      <c r="M235" t="s">
        <v>12</v>
      </c>
      <c r="N235" s="9">
        <v>214823.38</v>
      </c>
      <c r="O235" s="9">
        <v>5895297.1500000004</v>
      </c>
      <c r="P235" s="9">
        <v>7124428.1100000003</v>
      </c>
      <c r="Q235" s="9">
        <v>8581289.7200000007</v>
      </c>
      <c r="R235" s="9">
        <v>9902205.1300000008</v>
      </c>
      <c r="S235" s="7">
        <v>3839054.59</v>
      </c>
      <c r="T235" s="7">
        <v>2006299.48</v>
      </c>
    </row>
    <row r="236" spans="1:20" x14ac:dyDescent="0.25">
      <c r="A236" t="s">
        <v>168</v>
      </c>
      <c r="B236">
        <v>2</v>
      </c>
      <c r="C236">
        <v>114</v>
      </c>
      <c r="D236" t="s">
        <v>184</v>
      </c>
      <c r="E236" t="s">
        <v>185</v>
      </c>
      <c r="F236" t="s">
        <v>42</v>
      </c>
      <c r="G236" t="s">
        <v>186</v>
      </c>
      <c r="H236">
        <v>321</v>
      </c>
      <c r="I236" t="s">
        <v>172</v>
      </c>
      <c r="J236" t="s">
        <v>173</v>
      </c>
      <c r="K236" t="s">
        <v>46</v>
      </c>
      <c r="L236">
        <v>50</v>
      </c>
      <c r="M236" t="s">
        <v>50</v>
      </c>
      <c r="N236" s="9">
        <v>0</v>
      </c>
      <c r="O236" s="9">
        <v>0</v>
      </c>
      <c r="P236" s="9">
        <v>0</v>
      </c>
      <c r="Q236" s="9">
        <v>0</v>
      </c>
      <c r="R236" s="9">
        <v>0</v>
      </c>
      <c r="S236" s="7">
        <v>0</v>
      </c>
      <c r="T236" s="7">
        <v>0</v>
      </c>
    </row>
    <row r="237" spans="1:20" x14ac:dyDescent="0.25">
      <c r="A237" t="s">
        <v>168</v>
      </c>
      <c r="B237">
        <v>2</v>
      </c>
      <c r="C237">
        <v>115</v>
      </c>
      <c r="D237" t="s">
        <v>187</v>
      </c>
      <c r="E237" t="s">
        <v>188</v>
      </c>
      <c r="F237" t="s">
        <v>42</v>
      </c>
      <c r="G237" t="s">
        <v>189</v>
      </c>
      <c r="H237">
        <v>321</v>
      </c>
      <c r="I237" t="s">
        <v>172</v>
      </c>
      <c r="J237" t="s">
        <v>173</v>
      </c>
      <c r="K237" t="s">
        <v>46</v>
      </c>
      <c r="L237">
        <v>10</v>
      </c>
      <c r="M237" t="s">
        <v>47</v>
      </c>
      <c r="N237" s="9">
        <v>104595789</v>
      </c>
      <c r="O237" s="9">
        <v>110473388.09999999</v>
      </c>
      <c r="P237" s="9">
        <v>115206687.27</v>
      </c>
      <c r="Q237" s="9">
        <v>113592271.33</v>
      </c>
      <c r="R237" s="9">
        <v>128253568.31999999</v>
      </c>
      <c r="S237" s="7">
        <v>127045125.51000001</v>
      </c>
      <c r="T237" s="7">
        <v>140389267.78999999</v>
      </c>
    </row>
    <row r="238" spans="1:20" x14ac:dyDescent="0.25">
      <c r="A238" t="s">
        <v>168</v>
      </c>
      <c r="B238">
        <v>2</v>
      </c>
      <c r="C238">
        <v>115</v>
      </c>
      <c r="D238" t="s">
        <v>187</v>
      </c>
      <c r="E238" t="s">
        <v>188</v>
      </c>
      <c r="F238" t="s">
        <v>42</v>
      </c>
      <c r="G238" t="s">
        <v>189</v>
      </c>
      <c r="H238">
        <v>321</v>
      </c>
      <c r="I238" t="s">
        <v>172</v>
      </c>
      <c r="J238" t="s">
        <v>173</v>
      </c>
      <c r="K238" t="s">
        <v>46</v>
      </c>
      <c r="L238">
        <v>20</v>
      </c>
      <c r="M238" t="s">
        <v>48</v>
      </c>
      <c r="N238" s="9">
        <v>104440691.93000001</v>
      </c>
      <c r="O238" s="9">
        <v>103126156.8</v>
      </c>
      <c r="P238" s="9">
        <v>103806834.94</v>
      </c>
      <c r="Q238" s="9">
        <v>105431232.01000001</v>
      </c>
      <c r="R238" s="9">
        <v>116496471.81</v>
      </c>
      <c r="S238" s="7">
        <v>122244780.48</v>
      </c>
      <c r="T238" s="7">
        <v>137420545.84999999</v>
      </c>
    </row>
    <row r="239" spans="1:20" x14ac:dyDescent="0.25">
      <c r="A239" t="s">
        <v>168</v>
      </c>
      <c r="B239">
        <v>2</v>
      </c>
      <c r="C239">
        <v>115</v>
      </c>
      <c r="D239" t="s">
        <v>187</v>
      </c>
      <c r="E239" t="s">
        <v>188</v>
      </c>
      <c r="F239" t="s">
        <v>42</v>
      </c>
      <c r="G239" t="s">
        <v>189</v>
      </c>
      <c r="H239">
        <v>321</v>
      </c>
      <c r="I239" t="s">
        <v>172</v>
      </c>
      <c r="J239" t="s">
        <v>173</v>
      </c>
      <c r="K239" t="s">
        <v>46</v>
      </c>
      <c r="L239">
        <v>30</v>
      </c>
      <c r="M239" t="s">
        <v>49</v>
      </c>
      <c r="N239" s="9">
        <v>155097.07</v>
      </c>
      <c r="O239" s="9">
        <v>7347231.2699999996</v>
      </c>
      <c r="P239" s="9">
        <v>11399852.33</v>
      </c>
      <c r="Q239" s="9">
        <v>8161039.3200000003</v>
      </c>
      <c r="R239" s="9">
        <v>11757096.51</v>
      </c>
      <c r="S239" s="7">
        <v>4800345.03</v>
      </c>
      <c r="T239" s="7">
        <v>2968721.94</v>
      </c>
    </row>
    <row r="240" spans="1:20" x14ac:dyDescent="0.25">
      <c r="A240" t="s">
        <v>168</v>
      </c>
      <c r="B240">
        <v>2</v>
      </c>
      <c r="C240">
        <v>115</v>
      </c>
      <c r="D240" t="s">
        <v>187</v>
      </c>
      <c r="E240" t="s">
        <v>188</v>
      </c>
      <c r="F240" t="s">
        <v>42</v>
      </c>
      <c r="G240" t="s">
        <v>189</v>
      </c>
      <c r="H240">
        <v>321</v>
      </c>
      <c r="I240" t="s">
        <v>172</v>
      </c>
      <c r="J240" t="s">
        <v>173</v>
      </c>
      <c r="K240" t="s">
        <v>46</v>
      </c>
      <c r="L240">
        <v>40</v>
      </c>
      <c r="M240" t="s">
        <v>12</v>
      </c>
      <c r="N240" s="9">
        <v>155097.07</v>
      </c>
      <c r="O240" s="9">
        <v>7347231.2699999996</v>
      </c>
      <c r="P240" s="9">
        <v>11399852.33</v>
      </c>
      <c r="Q240" s="9">
        <v>8161039.3200000003</v>
      </c>
      <c r="R240" s="9">
        <v>11757096.51</v>
      </c>
      <c r="S240" s="7">
        <v>4800345.03</v>
      </c>
      <c r="T240" s="7">
        <v>2968721.94</v>
      </c>
    </row>
    <row r="241" spans="1:20" x14ac:dyDescent="0.25">
      <c r="A241" t="s">
        <v>168</v>
      </c>
      <c r="B241">
        <v>2</v>
      </c>
      <c r="C241">
        <v>115</v>
      </c>
      <c r="D241" t="s">
        <v>187</v>
      </c>
      <c r="E241" t="s">
        <v>188</v>
      </c>
      <c r="F241" t="s">
        <v>42</v>
      </c>
      <c r="G241" t="s">
        <v>189</v>
      </c>
      <c r="H241">
        <v>321</v>
      </c>
      <c r="I241" t="s">
        <v>172</v>
      </c>
      <c r="J241" t="s">
        <v>173</v>
      </c>
      <c r="K241" t="s">
        <v>46</v>
      </c>
      <c r="L241">
        <v>50</v>
      </c>
      <c r="M241" t="s">
        <v>50</v>
      </c>
      <c r="N241" s="9">
        <v>0</v>
      </c>
      <c r="O241" s="9">
        <v>0</v>
      </c>
      <c r="P241" s="9">
        <v>0</v>
      </c>
      <c r="Q241" s="9">
        <v>0</v>
      </c>
      <c r="R241" s="9">
        <v>0</v>
      </c>
      <c r="S241" s="7">
        <v>0</v>
      </c>
      <c r="T241" s="7">
        <v>0</v>
      </c>
    </row>
    <row r="242" spans="1:20" x14ac:dyDescent="0.25">
      <c r="A242" t="s">
        <v>168</v>
      </c>
      <c r="B242">
        <v>2</v>
      </c>
      <c r="C242">
        <v>116</v>
      </c>
      <c r="D242" t="s">
        <v>190</v>
      </c>
      <c r="E242" t="s">
        <v>191</v>
      </c>
      <c r="F242" t="s">
        <v>42</v>
      </c>
      <c r="G242" t="s">
        <v>192</v>
      </c>
      <c r="H242">
        <v>321</v>
      </c>
      <c r="I242" t="s">
        <v>172</v>
      </c>
      <c r="J242" t="s">
        <v>173</v>
      </c>
      <c r="K242" t="s">
        <v>46</v>
      </c>
      <c r="L242">
        <v>10</v>
      </c>
      <c r="M242" t="s">
        <v>47</v>
      </c>
      <c r="N242" s="9">
        <v>23066188.98</v>
      </c>
      <c r="O242" s="9">
        <v>23564970.199999999</v>
      </c>
      <c r="P242" s="9">
        <v>26108468.460000001</v>
      </c>
      <c r="Q242" s="9">
        <v>26322989.030000001</v>
      </c>
      <c r="R242" s="9">
        <v>32000063.379999999</v>
      </c>
      <c r="S242" s="7">
        <v>27231872.050000001</v>
      </c>
      <c r="T242" s="7">
        <v>21878276.190000001</v>
      </c>
    </row>
    <row r="243" spans="1:20" x14ac:dyDescent="0.25">
      <c r="A243" t="s">
        <v>168</v>
      </c>
      <c r="B243">
        <v>2</v>
      </c>
      <c r="C243">
        <v>116</v>
      </c>
      <c r="D243" t="s">
        <v>190</v>
      </c>
      <c r="E243" t="s">
        <v>191</v>
      </c>
      <c r="F243" t="s">
        <v>42</v>
      </c>
      <c r="G243" t="s">
        <v>192</v>
      </c>
      <c r="H243">
        <v>321</v>
      </c>
      <c r="I243" t="s">
        <v>172</v>
      </c>
      <c r="J243" t="s">
        <v>173</v>
      </c>
      <c r="K243" t="s">
        <v>46</v>
      </c>
      <c r="L243">
        <v>20</v>
      </c>
      <c r="M243" t="s">
        <v>48</v>
      </c>
      <c r="N243" s="9">
        <v>22344572.780000001</v>
      </c>
      <c r="O243" s="9">
        <v>20544428.739999998</v>
      </c>
      <c r="P243" s="9">
        <v>19950364.43</v>
      </c>
      <c r="Q243" s="9">
        <v>19662476.649999999</v>
      </c>
      <c r="R243" s="9">
        <v>23692939.329999998</v>
      </c>
      <c r="S243" s="7">
        <v>23508800.199999999</v>
      </c>
      <c r="T243" s="7">
        <v>21181617.640000001</v>
      </c>
    </row>
    <row r="244" spans="1:20" x14ac:dyDescent="0.25">
      <c r="A244" t="s">
        <v>168</v>
      </c>
      <c r="B244">
        <v>2</v>
      </c>
      <c r="C244">
        <v>116</v>
      </c>
      <c r="D244" t="s">
        <v>190</v>
      </c>
      <c r="E244" t="s">
        <v>191</v>
      </c>
      <c r="F244" t="s">
        <v>42</v>
      </c>
      <c r="G244" t="s">
        <v>192</v>
      </c>
      <c r="H244">
        <v>321</v>
      </c>
      <c r="I244" t="s">
        <v>172</v>
      </c>
      <c r="J244" t="s">
        <v>173</v>
      </c>
      <c r="K244" t="s">
        <v>46</v>
      </c>
      <c r="L244">
        <v>30</v>
      </c>
      <c r="M244" t="s">
        <v>49</v>
      </c>
      <c r="N244" s="9">
        <v>721616.2</v>
      </c>
      <c r="O244" s="9">
        <v>3020541.46</v>
      </c>
      <c r="P244" s="9">
        <v>6158104.0300000003</v>
      </c>
      <c r="Q244" s="9">
        <v>6660512.3799999999</v>
      </c>
      <c r="R244" s="9">
        <v>8307124.0499999998</v>
      </c>
      <c r="S244" s="7">
        <v>3723071.85</v>
      </c>
      <c r="T244" s="7">
        <v>696658.55</v>
      </c>
    </row>
    <row r="245" spans="1:20" x14ac:dyDescent="0.25">
      <c r="A245" t="s">
        <v>168</v>
      </c>
      <c r="B245">
        <v>2</v>
      </c>
      <c r="C245">
        <v>116</v>
      </c>
      <c r="D245" t="s">
        <v>190</v>
      </c>
      <c r="E245" t="s">
        <v>191</v>
      </c>
      <c r="F245" t="s">
        <v>42</v>
      </c>
      <c r="G245" t="s">
        <v>192</v>
      </c>
      <c r="H245">
        <v>321</v>
      </c>
      <c r="I245" t="s">
        <v>172</v>
      </c>
      <c r="J245" t="s">
        <v>173</v>
      </c>
      <c r="K245" t="s">
        <v>46</v>
      </c>
      <c r="L245">
        <v>40</v>
      </c>
      <c r="M245" t="s">
        <v>12</v>
      </c>
      <c r="N245" s="9">
        <v>721616.2</v>
      </c>
      <c r="O245" s="9">
        <v>3020541.46</v>
      </c>
      <c r="P245" s="9">
        <v>6158104.0300000003</v>
      </c>
      <c r="Q245" s="9">
        <v>6660512.3799999999</v>
      </c>
      <c r="R245" s="9">
        <v>8307124.0499999998</v>
      </c>
      <c r="S245" s="7">
        <v>3723071.85</v>
      </c>
      <c r="T245" s="7">
        <v>696658.55</v>
      </c>
    </row>
    <row r="246" spans="1:20" x14ac:dyDescent="0.25">
      <c r="A246" t="s">
        <v>168</v>
      </c>
      <c r="B246">
        <v>2</v>
      </c>
      <c r="C246">
        <v>116</v>
      </c>
      <c r="D246" t="s">
        <v>190</v>
      </c>
      <c r="E246" t="s">
        <v>191</v>
      </c>
      <c r="F246" t="s">
        <v>42</v>
      </c>
      <c r="G246" t="s">
        <v>192</v>
      </c>
      <c r="H246">
        <v>321</v>
      </c>
      <c r="I246" t="s">
        <v>172</v>
      </c>
      <c r="J246" t="s">
        <v>173</v>
      </c>
      <c r="K246" t="s">
        <v>46</v>
      </c>
      <c r="L246">
        <v>50</v>
      </c>
      <c r="M246" t="s">
        <v>50</v>
      </c>
      <c r="N246" s="9">
        <v>0</v>
      </c>
      <c r="O246" s="9">
        <v>0</v>
      </c>
      <c r="P246" s="9">
        <v>0</v>
      </c>
      <c r="Q246" s="9">
        <v>0</v>
      </c>
      <c r="R246" s="9">
        <v>0</v>
      </c>
      <c r="S246" s="7">
        <v>0</v>
      </c>
      <c r="T246" s="7">
        <v>0</v>
      </c>
    </row>
    <row r="247" spans="1:20" x14ac:dyDescent="0.25">
      <c r="A247" t="s">
        <v>168</v>
      </c>
      <c r="B247">
        <v>2</v>
      </c>
      <c r="C247">
        <v>103</v>
      </c>
      <c r="D247" t="s">
        <v>193</v>
      </c>
      <c r="E247" t="s">
        <v>194</v>
      </c>
      <c r="F247" t="s">
        <v>42</v>
      </c>
      <c r="G247" t="s">
        <v>195</v>
      </c>
      <c r="H247">
        <v>321</v>
      </c>
      <c r="I247" t="s">
        <v>172</v>
      </c>
      <c r="J247" t="s">
        <v>173</v>
      </c>
      <c r="K247" t="s">
        <v>46</v>
      </c>
      <c r="L247">
        <v>10</v>
      </c>
      <c r="M247" t="s">
        <v>47</v>
      </c>
      <c r="N247" s="9">
        <v>32059469</v>
      </c>
      <c r="O247" s="9">
        <v>33396919</v>
      </c>
      <c r="P247" s="9">
        <v>32974217</v>
      </c>
      <c r="Q247" s="9">
        <v>34369469</v>
      </c>
      <c r="R247" s="9">
        <v>41127115.939999998</v>
      </c>
      <c r="S247" s="7">
        <v>44386802.350000001</v>
      </c>
      <c r="T247" s="7">
        <v>40985081</v>
      </c>
    </row>
    <row r="248" spans="1:20" x14ac:dyDescent="0.25">
      <c r="A248" t="s">
        <v>168</v>
      </c>
      <c r="B248">
        <v>2</v>
      </c>
      <c r="C248">
        <v>103</v>
      </c>
      <c r="D248" t="s">
        <v>193</v>
      </c>
      <c r="E248" t="s">
        <v>194</v>
      </c>
      <c r="F248" t="s">
        <v>42</v>
      </c>
      <c r="G248" t="s">
        <v>195</v>
      </c>
      <c r="H248">
        <v>321</v>
      </c>
      <c r="I248" t="s">
        <v>172</v>
      </c>
      <c r="J248" t="s">
        <v>173</v>
      </c>
      <c r="K248" t="s">
        <v>46</v>
      </c>
      <c r="L248">
        <v>20</v>
      </c>
      <c r="M248" t="s">
        <v>48</v>
      </c>
      <c r="N248" s="9">
        <v>32059469</v>
      </c>
      <c r="O248" s="9">
        <v>33396819</v>
      </c>
      <c r="P248" s="9">
        <v>32974117</v>
      </c>
      <c r="Q248" s="9">
        <v>32647295.059999999</v>
      </c>
      <c r="R248" s="9">
        <v>37939970.590000004</v>
      </c>
      <c r="S248" s="7">
        <v>39299668.590000004</v>
      </c>
      <c r="T248" s="7">
        <v>40926606.649999999</v>
      </c>
    </row>
    <row r="249" spans="1:20" x14ac:dyDescent="0.25">
      <c r="A249" t="s">
        <v>168</v>
      </c>
      <c r="B249">
        <v>2</v>
      </c>
      <c r="C249">
        <v>103</v>
      </c>
      <c r="D249" t="s">
        <v>193</v>
      </c>
      <c r="E249" t="s">
        <v>194</v>
      </c>
      <c r="F249" t="s">
        <v>42</v>
      </c>
      <c r="G249" t="s">
        <v>195</v>
      </c>
      <c r="H249">
        <v>321</v>
      </c>
      <c r="I249" t="s">
        <v>172</v>
      </c>
      <c r="J249" t="s">
        <v>173</v>
      </c>
      <c r="K249" t="s">
        <v>46</v>
      </c>
      <c r="L249">
        <v>30</v>
      </c>
      <c r="M249" t="s">
        <v>49</v>
      </c>
      <c r="N249" s="9">
        <v>0</v>
      </c>
      <c r="O249" s="9">
        <v>100</v>
      </c>
      <c r="P249" s="9">
        <v>100</v>
      </c>
      <c r="Q249" s="9">
        <v>1722173.94</v>
      </c>
      <c r="R249" s="9">
        <v>3187145.35</v>
      </c>
      <c r="S249" s="7">
        <v>5087133.76</v>
      </c>
      <c r="T249" s="7">
        <v>58474.35</v>
      </c>
    </row>
    <row r="250" spans="1:20" x14ac:dyDescent="0.25">
      <c r="A250" t="s">
        <v>168</v>
      </c>
      <c r="B250">
        <v>2</v>
      </c>
      <c r="C250">
        <v>103</v>
      </c>
      <c r="D250" t="s">
        <v>193</v>
      </c>
      <c r="E250" t="s">
        <v>194</v>
      </c>
      <c r="F250" t="s">
        <v>42</v>
      </c>
      <c r="G250" t="s">
        <v>195</v>
      </c>
      <c r="H250">
        <v>321</v>
      </c>
      <c r="I250" t="s">
        <v>172</v>
      </c>
      <c r="J250" t="s">
        <v>173</v>
      </c>
      <c r="K250" t="s">
        <v>46</v>
      </c>
      <c r="L250">
        <v>40</v>
      </c>
      <c r="M250" t="s">
        <v>12</v>
      </c>
      <c r="N250" s="9">
        <v>0</v>
      </c>
      <c r="O250" s="9">
        <v>100</v>
      </c>
      <c r="P250" s="9">
        <v>100</v>
      </c>
      <c r="Q250" s="9">
        <v>1722173.94</v>
      </c>
      <c r="R250" s="9">
        <v>3187145.35</v>
      </c>
      <c r="S250" s="7">
        <v>5087133.76</v>
      </c>
      <c r="T250" s="7">
        <v>58474.35</v>
      </c>
    </row>
    <row r="251" spans="1:20" x14ac:dyDescent="0.25">
      <c r="A251" t="s">
        <v>168</v>
      </c>
      <c r="B251">
        <v>2</v>
      </c>
      <c r="C251">
        <v>103</v>
      </c>
      <c r="D251" t="s">
        <v>193</v>
      </c>
      <c r="E251" t="s">
        <v>194</v>
      </c>
      <c r="F251" t="s">
        <v>42</v>
      </c>
      <c r="G251" t="s">
        <v>195</v>
      </c>
      <c r="H251">
        <v>321</v>
      </c>
      <c r="I251" t="s">
        <v>172</v>
      </c>
      <c r="J251" t="s">
        <v>173</v>
      </c>
      <c r="K251" t="s">
        <v>46</v>
      </c>
      <c r="L251">
        <v>50</v>
      </c>
      <c r="M251" t="s">
        <v>50</v>
      </c>
      <c r="N251" s="9">
        <v>0</v>
      </c>
      <c r="O251" s="9">
        <v>0</v>
      </c>
      <c r="P251" s="9">
        <v>0</v>
      </c>
      <c r="Q251" s="9">
        <v>0</v>
      </c>
      <c r="R251" s="9">
        <v>0</v>
      </c>
      <c r="S251" s="7">
        <v>0</v>
      </c>
      <c r="T251" s="7">
        <v>0</v>
      </c>
    </row>
    <row r="252" spans="1:20" x14ac:dyDescent="0.25">
      <c r="A252" t="s">
        <v>168</v>
      </c>
      <c r="B252">
        <v>2</v>
      </c>
      <c r="C252">
        <v>112</v>
      </c>
      <c r="D252" t="s">
        <v>196</v>
      </c>
      <c r="E252" t="s">
        <v>197</v>
      </c>
      <c r="F252" t="s">
        <v>42</v>
      </c>
      <c r="G252" t="s">
        <v>198</v>
      </c>
      <c r="H252">
        <v>326</v>
      </c>
      <c r="I252" t="s">
        <v>176</v>
      </c>
      <c r="J252" t="s">
        <v>177</v>
      </c>
      <c r="K252" t="s">
        <v>46</v>
      </c>
      <c r="L252">
        <v>10</v>
      </c>
      <c r="M252" t="s">
        <v>47</v>
      </c>
      <c r="N252" s="9">
        <v>1059875</v>
      </c>
      <c r="O252" s="9">
        <v>1154084.1399999999</v>
      </c>
      <c r="P252" s="9">
        <v>1218144.1200000001</v>
      </c>
      <c r="Q252" s="9">
        <v>1146258.07</v>
      </c>
      <c r="R252" s="9">
        <v>1225753.94</v>
      </c>
      <c r="S252" s="7">
        <v>1333069.8999999999</v>
      </c>
      <c r="T252" s="7">
        <v>1419942.03</v>
      </c>
    </row>
    <row r="253" spans="1:20" x14ac:dyDescent="0.25">
      <c r="A253" t="s">
        <v>168</v>
      </c>
      <c r="B253">
        <v>2</v>
      </c>
      <c r="C253">
        <v>112</v>
      </c>
      <c r="D253" t="s">
        <v>196</v>
      </c>
      <c r="E253" t="s">
        <v>197</v>
      </c>
      <c r="F253" t="s">
        <v>42</v>
      </c>
      <c r="G253" t="s">
        <v>198</v>
      </c>
      <c r="H253">
        <v>326</v>
      </c>
      <c r="I253" t="s">
        <v>176</v>
      </c>
      <c r="J253" t="s">
        <v>177</v>
      </c>
      <c r="K253" t="s">
        <v>46</v>
      </c>
      <c r="L253">
        <v>20</v>
      </c>
      <c r="M253" t="s">
        <v>48</v>
      </c>
      <c r="N253" s="9">
        <v>581459.86</v>
      </c>
      <c r="O253" s="9">
        <v>614880.02</v>
      </c>
      <c r="P253" s="9">
        <v>778761.05</v>
      </c>
      <c r="Q253" s="9">
        <v>657184.13</v>
      </c>
      <c r="R253" s="9">
        <v>666299.04</v>
      </c>
      <c r="S253" s="7">
        <v>725303.87</v>
      </c>
      <c r="T253" s="7">
        <v>752581.75</v>
      </c>
    </row>
    <row r="254" spans="1:20" x14ac:dyDescent="0.25">
      <c r="A254" t="s">
        <v>168</v>
      </c>
      <c r="B254">
        <v>2</v>
      </c>
      <c r="C254">
        <v>112</v>
      </c>
      <c r="D254" t="s">
        <v>196</v>
      </c>
      <c r="E254" t="s">
        <v>197</v>
      </c>
      <c r="F254" t="s">
        <v>42</v>
      </c>
      <c r="G254" t="s">
        <v>198</v>
      </c>
      <c r="H254">
        <v>326</v>
      </c>
      <c r="I254" t="s">
        <v>176</v>
      </c>
      <c r="J254" t="s">
        <v>177</v>
      </c>
      <c r="K254" t="s">
        <v>46</v>
      </c>
      <c r="L254">
        <v>30</v>
      </c>
      <c r="M254" t="s">
        <v>49</v>
      </c>
      <c r="N254" s="9">
        <v>478415.14</v>
      </c>
      <c r="O254" s="9">
        <v>539204.12</v>
      </c>
      <c r="P254" s="9">
        <v>439383.07</v>
      </c>
      <c r="Q254" s="9">
        <v>489073.94</v>
      </c>
      <c r="R254" s="9">
        <v>559454.9</v>
      </c>
      <c r="S254" s="7">
        <v>607766.03</v>
      </c>
      <c r="T254" s="7">
        <v>667360.28</v>
      </c>
    </row>
    <row r="255" spans="1:20" x14ac:dyDescent="0.25">
      <c r="A255" t="s">
        <v>168</v>
      </c>
      <c r="B255">
        <v>2</v>
      </c>
      <c r="C255">
        <v>112</v>
      </c>
      <c r="D255" t="s">
        <v>196</v>
      </c>
      <c r="E255" t="s">
        <v>197</v>
      </c>
      <c r="F255" t="s">
        <v>42</v>
      </c>
      <c r="G255" t="s">
        <v>198</v>
      </c>
      <c r="H255">
        <v>326</v>
      </c>
      <c r="I255" t="s">
        <v>176</v>
      </c>
      <c r="J255" t="s">
        <v>177</v>
      </c>
      <c r="K255" t="s">
        <v>46</v>
      </c>
      <c r="L255">
        <v>40</v>
      </c>
      <c r="M255" t="s">
        <v>12</v>
      </c>
      <c r="N255" s="9">
        <v>478415.14</v>
      </c>
      <c r="O255" s="9">
        <v>539204.12</v>
      </c>
      <c r="P255" s="9">
        <v>439383.07</v>
      </c>
      <c r="Q255" s="9">
        <v>489073.94</v>
      </c>
      <c r="R255" s="9">
        <v>559454.9</v>
      </c>
      <c r="S255" s="7">
        <v>607766.03</v>
      </c>
      <c r="T255" s="7">
        <v>667360.28</v>
      </c>
    </row>
    <row r="256" spans="1:20" x14ac:dyDescent="0.25">
      <c r="A256" t="s">
        <v>168</v>
      </c>
      <c r="B256">
        <v>2</v>
      </c>
      <c r="C256">
        <v>112</v>
      </c>
      <c r="D256" t="s">
        <v>196</v>
      </c>
      <c r="E256" t="s">
        <v>197</v>
      </c>
      <c r="F256" t="s">
        <v>42</v>
      </c>
      <c r="G256" t="s">
        <v>198</v>
      </c>
      <c r="H256">
        <v>326</v>
      </c>
      <c r="I256" t="s">
        <v>176</v>
      </c>
      <c r="J256" t="s">
        <v>177</v>
      </c>
      <c r="K256" t="s">
        <v>46</v>
      </c>
      <c r="L256">
        <v>50</v>
      </c>
      <c r="M256" t="s">
        <v>50</v>
      </c>
      <c r="N256" s="9">
        <v>0</v>
      </c>
      <c r="O256" s="9">
        <v>0</v>
      </c>
      <c r="P256" s="9">
        <v>0</v>
      </c>
      <c r="Q256" s="9">
        <v>0</v>
      </c>
      <c r="R256" s="9">
        <v>0</v>
      </c>
      <c r="S256" s="7">
        <v>0</v>
      </c>
      <c r="T256" s="7">
        <v>0</v>
      </c>
    </row>
    <row r="257" spans="1:20" x14ac:dyDescent="0.25">
      <c r="A257" t="s">
        <v>168</v>
      </c>
      <c r="B257">
        <v>2</v>
      </c>
      <c r="C257">
        <v>848</v>
      </c>
      <c r="D257" t="s">
        <v>199</v>
      </c>
      <c r="E257" t="s">
        <v>200</v>
      </c>
      <c r="F257" t="s">
        <v>42</v>
      </c>
      <c r="G257" t="s">
        <v>201</v>
      </c>
      <c r="H257">
        <v>327</v>
      </c>
      <c r="I257" t="s">
        <v>202</v>
      </c>
      <c r="J257" t="s">
        <v>203</v>
      </c>
      <c r="K257" t="s">
        <v>46</v>
      </c>
      <c r="L257">
        <v>10</v>
      </c>
      <c r="M257" t="s">
        <v>47</v>
      </c>
      <c r="N257" s="9">
        <v>51773537</v>
      </c>
      <c r="O257" s="9">
        <v>53817864.270000003</v>
      </c>
      <c r="P257" s="9">
        <v>58895449.869999997</v>
      </c>
      <c r="Q257" s="9">
        <v>70677487.939999998</v>
      </c>
      <c r="R257" s="9">
        <v>73503007.859999999</v>
      </c>
      <c r="S257" s="7">
        <v>79987977.909999996</v>
      </c>
      <c r="T257" s="7">
        <v>88538556.75</v>
      </c>
    </row>
    <row r="258" spans="1:20" x14ac:dyDescent="0.25">
      <c r="A258" t="s">
        <v>168</v>
      </c>
      <c r="B258">
        <v>2</v>
      </c>
      <c r="C258">
        <v>848</v>
      </c>
      <c r="D258" t="s">
        <v>199</v>
      </c>
      <c r="E258" t="s">
        <v>200</v>
      </c>
      <c r="F258" t="s">
        <v>42</v>
      </c>
      <c r="G258" t="s">
        <v>201</v>
      </c>
      <c r="H258">
        <v>327</v>
      </c>
      <c r="I258" t="s">
        <v>202</v>
      </c>
      <c r="J258" t="s">
        <v>203</v>
      </c>
      <c r="K258" t="s">
        <v>46</v>
      </c>
      <c r="L258">
        <v>20</v>
      </c>
      <c r="M258" t="s">
        <v>48</v>
      </c>
      <c r="N258" s="9">
        <v>51514534.729999997</v>
      </c>
      <c r="O258" s="9">
        <v>53063651.399999999</v>
      </c>
      <c r="P258" s="9">
        <v>56964307.93</v>
      </c>
      <c r="Q258" s="9">
        <v>69483226.079999998</v>
      </c>
      <c r="R258" s="9">
        <v>72199912.950000003</v>
      </c>
      <c r="S258" s="7">
        <v>78679537.159999996</v>
      </c>
      <c r="T258" s="7">
        <v>87994525.030000001</v>
      </c>
    </row>
    <row r="259" spans="1:20" x14ac:dyDescent="0.25">
      <c r="A259" t="s">
        <v>168</v>
      </c>
      <c r="B259">
        <v>2</v>
      </c>
      <c r="C259">
        <v>848</v>
      </c>
      <c r="D259" t="s">
        <v>199</v>
      </c>
      <c r="E259" t="s">
        <v>200</v>
      </c>
      <c r="F259" t="s">
        <v>42</v>
      </c>
      <c r="G259" t="s">
        <v>201</v>
      </c>
      <c r="H259">
        <v>327</v>
      </c>
      <c r="I259" t="s">
        <v>202</v>
      </c>
      <c r="J259" t="s">
        <v>203</v>
      </c>
      <c r="K259" t="s">
        <v>46</v>
      </c>
      <c r="L259">
        <v>30</v>
      </c>
      <c r="M259" t="s">
        <v>49</v>
      </c>
      <c r="N259" s="9">
        <v>259002.27</v>
      </c>
      <c r="O259" s="9">
        <v>754212.87</v>
      </c>
      <c r="P259" s="9">
        <v>1931141.94</v>
      </c>
      <c r="Q259" s="9">
        <v>1194261.8600000001</v>
      </c>
      <c r="R259" s="9">
        <v>1303094.9099999999</v>
      </c>
      <c r="S259" s="7">
        <v>1308440.75</v>
      </c>
      <c r="T259" s="7">
        <v>544031.72</v>
      </c>
    </row>
    <row r="260" spans="1:20" x14ac:dyDescent="0.25">
      <c r="A260" t="s">
        <v>168</v>
      </c>
      <c r="B260">
        <v>2</v>
      </c>
      <c r="C260">
        <v>848</v>
      </c>
      <c r="D260" t="s">
        <v>199</v>
      </c>
      <c r="E260" t="s">
        <v>200</v>
      </c>
      <c r="F260" t="s">
        <v>42</v>
      </c>
      <c r="G260" t="s">
        <v>201</v>
      </c>
      <c r="H260">
        <v>327</v>
      </c>
      <c r="I260" t="s">
        <v>202</v>
      </c>
      <c r="J260" t="s">
        <v>203</v>
      </c>
      <c r="K260" t="s">
        <v>46</v>
      </c>
      <c r="L260">
        <v>40</v>
      </c>
      <c r="M260" t="s">
        <v>12</v>
      </c>
      <c r="N260" s="9">
        <v>259002.27</v>
      </c>
      <c r="O260" s="9">
        <v>754212.87</v>
      </c>
      <c r="P260" s="9">
        <v>1931141.94</v>
      </c>
      <c r="Q260" s="9">
        <v>1194261.8600000001</v>
      </c>
      <c r="R260" s="9">
        <v>1303094.9099999999</v>
      </c>
      <c r="S260" s="7">
        <v>1308440.75</v>
      </c>
      <c r="T260" s="7">
        <v>544031.72</v>
      </c>
    </row>
    <row r="261" spans="1:20" x14ac:dyDescent="0.25">
      <c r="A261" t="s">
        <v>168</v>
      </c>
      <c r="B261">
        <v>2</v>
      </c>
      <c r="C261">
        <v>848</v>
      </c>
      <c r="D261" t="s">
        <v>199</v>
      </c>
      <c r="E261" t="s">
        <v>200</v>
      </c>
      <c r="F261" t="s">
        <v>42</v>
      </c>
      <c r="G261" t="s">
        <v>201</v>
      </c>
      <c r="H261">
        <v>327</v>
      </c>
      <c r="I261" t="s">
        <v>202</v>
      </c>
      <c r="J261" t="s">
        <v>203</v>
      </c>
      <c r="K261" t="s">
        <v>46</v>
      </c>
      <c r="L261">
        <v>50</v>
      </c>
      <c r="M261" t="s">
        <v>50</v>
      </c>
      <c r="N261" s="9">
        <v>0</v>
      </c>
      <c r="O261" s="9">
        <v>0</v>
      </c>
      <c r="P261" s="9">
        <v>0</v>
      </c>
      <c r="Q261" s="9">
        <v>0</v>
      </c>
      <c r="R261" s="9">
        <v>0</v>
      </c>
      <c r="S261" s="7">
        <v>0</v>
      </c>
      <c r="T261" s="7">
        <v>0</v>
      </c>
    </row>
    <row r="262" spans="1:20" x14ac:dyDescent="0.25">
      <c r="A262" t="s">
        <v>168</v>
      </c>
      <c r="B262">
        <v>2</v>
      </c>
      <c r="C262">
        <v>160</v>
      </c>
      <c r="D262" t="s">
        <v>204</v>
      </c>
      <c r="E262" t="s">
        <v>205</v>
      </c>
      <c r="F262" t="s">
        <v>42</v>
      </c>
      <c r="G262" t="s">
        <v>206</v>
      </c>
      <c r="H262">
        <v>324</v>
      </c>
      <c r="I262" t="s">
        <v>207</v>
      </c>
      <c r="J262" t="s">
        <v>208</v>
      </c>
      <c r="K262" t="s">
        <v>46</v>
      </c>
      <c r="L262">
        <v>10</v>
      </c>
      <c r="M262" t="s">
        <v>47</v>
      </c>
      <c r="N262" s="9">
        <v>1407545</v>
      </c>
      <c r="O262" s="9">
        <v>1352690.32</v>
      </c>
      <c r="P262" s="9">
        <v>1295552.3500000001</v>
      </c>
      <c r="Q262" s="9">
        <v>1640695.6</v>
      </c>
      <c r="R262" s="9">
        <v>2032494.85</v>
      </c>
      <c r="S262" s="7">
        <v>2336828.13</v>
      </c>
      <c r="T262" s="7">
        <v>2446977.77</v>
      </c>
    </row>
    <row r="263" spans="1:20" x14ac:dyDescent="0.25">
      <c r="A263" t="s">
        <v>168</v>
      </c>
      <c r="B263">
        <v>2</v>
      </c>
      <c r="C263">
        <v>160</v>
      </c>
      <c r="D263" t="s">
        <v>204</v>
      </c>
      <c r="E263" t="s">
        <v>205</v>
      </c>
      <c r="F263" t="s">
        <v>42</v>
      </c>
      <c r="G263" t="s">
        <v>206</v>
      </c>
      <c r="H263">
        <v>324</v>
      </c>
      <c r="I263" t="s">
        <v>207</v>
      </c>
      <c r="J263" t="s">
        <v>208</v>
      </c>
      <c r="K263" t="s">
        <v>46</v>
      </c>
      <c r="L263">
        <v>20</v>
      </c>
      <c r="M263" t="s">
        <v>48</v>
      </c>
      <c r="N263" s="9">
        <v>1216216.68</v>
      </c>
      <c r="O263" s="9">
        <v>1224325.97</v>
      </c>
      <c r="P263" s="9">
        <v>1208329.75</v>
      </c>
      <c r="Q263" s="9">
        <v>1212673.75</v>
      </c>
      <c r="R263" s="9">
        <v>1415294.72</v>
      </c>
      <c r="S263" s="7">
        <v>1728176.36</v>
      </c>
      <c r="T263" s="7">
        <v>1823193.97</v>
      </c>
    </row>
    <row r="264" spans="1:20" x14ac:dyDescent="0.25">
      <c r="A264" t="s">
        <v>168</v>
      </c>
      <c r="B264">
        <v>2</v>
      </c>
      <c r="C264">
        <v>160</v>
      </c>
      <c r="D264" t="s">
        <v>204</v>
      </c>
      <c r="E264" t="s">
        <v>205</v>
      </c>
      <c r="F264" t="s">
        <v>42</v>
      </c>
      <c r="G264" t="s">
        <v>206</v>
      </c>
      <c r="H264">
        <v>324</v>
      </c>
      <c r="I264" t="s">
        <v>207</v>
      </c>
      <c r="J264" t="s">
        <v>208</v>
      </c>
      <c r="K264" t="s">
        <v>46</v>
      </c>
      <c r="L264">
        <v>30</v>
      </c>
      <c r="M264" t="s">
        <v>49</v>
      </c>
      <c r="N264" s="9">
        <v>191328.32</v>
      </c>
      <c r="O264" s="9">
        <v>128364.35</v>
      </c>
      <c r="P264" s="9">
        <v>87222.6</v>
      </c>
      <c r="Q264" s="9">
        <v>428021.85</v>
      </c>
      <c r="R264" s="9">
        <v>617200.13</v>
      </c>
      <c r="S264" s="7">
        <v>608651.77</v>
      </c>
      <c r="T264" s="7">
        <v>623783.80000000005</v>
      </c>
    </row>
    <row r="265" spans="1:20" x14ac:dyDescent="0.25">
      <c r="A265" t="s">
        <v>168</v>
      </c>
      <c r="B265">
        <v>2</v>
      </c>
      <c r="C265">
        <v>160</v>
      </c>
      <c r="D265" t="s">
        <v>204</v>
      </c>
      <c r="E265" t="s">
        <v>205</v>
      </c>
      <c r="F265" t="s">
        <v>42</v>
      </c>
      <c r="G265" t="s">
        <v>206</v>
      </c>
      <c r="H265">
        <v>324</v>
      </c>
      <c r="I265" t="s">
        <v>207</v>
      </c>
      <c r="J265" t="s">
        <v>208</v>
      </c>
      <c r="K265" t="s">
        <v>46</v>
      </c>
      <c r="L265">
        <v>40</v>
      </c>
      <c r="M265" t="s">
        <v>12</v>
      </c>
      <c r="N265" s="9">
        <v>191328.32</v>
      </c>
      <c r="O265" s="9">
        <v>128364.35</v>
      </c>
      <c r="P265" s="9">
        <v>87222.6</v>
      </c>
      <c r="Q265" s="9">
        <v>428021.85</v>
      </c>
      <c r="R265" s="9">
        <v>617200.13</v>
      </c>
      <c r="S265" s="7">
        <v>608651.77</v>
      </c>
      <c r="T265" s="7">
        <v>623783.80000000005</v>
      </c>
    </row>
    <row r="266" spans="1:20" x14ac:dyDescent="0.25">
      <c r="A266" t="s">
        <v>168</v>
      </c>
      <c r="B266">
        <v>2</v>
      </c>
      <c r="C266">
        <v>160</v>
      </c>
      <c r="D266" t="s">
        <v>204</v>
      </c>
      <c r="E266" t="s">
        <v>205</v>
      </c>
      <c r="F266" t="s">
        <v>42</v>
      </c>
      <c r="G266" t="s">
        <v>206</v>
      </c>
      <c r="H266">
        <v>324</v>
      </c>
      <c r="I266" t="s">
        <v>207</v>
      </c>
      <c r="J266" t="s">
        <v>208</v>
      </c>
      <c r="K266" t="s">
        <v>46</v>
      </c>
      <c r="L266">
        <v>50</v>
      </c>
      <c r="M266" t="s">
        <v>50</v>
      </c>
      <c r="N266" s="9">
        <v>0</v>
      </c>
      <c r="O266" s="9">
        <v>0</v>
      </c>
      <c r="P266" s="9">
        <v>0</v>
      </c>
      <c r="Q266" s="9">
        <v>0</v>
      </c>
      <c r="R266" s="9">
        <v>0</v>
      </c>
      <c r="S266" s="7">
        <v>0</v>
      </c>
      <c r="T266" s="7">
        <v>0</v>
      </c>
    </row>
    <row r="267" spans="1:20" x14ac:dyDescent="0.25">
      <c r="A267" t="s">
        <v>168</v>
      </c>
      <c r="B267">
        <v>2</v>
      </c>
      <c r="C267">
        <v>117</v>
      </c>
      <c r="D267" t="s">
        <v>209</v>
      </c>
      <c r="E267" t="s">
        <v>210</v>
      </c>
      <c r="F267" t="s">
        <v>42</v>
      </c>
      <c r="G267" t="s">
        <v>211</v>
      </c>
      <c r="H267">
        <v>327</v>
      </c>
      <c r="I267" t="s">
        <v>202</v>
      </c>
      <c r="J267" t="s">
        <v>203</v>
      </c>
      <c r="K267" t="s">
        <v>46</v>
      </c>
      <c r="L267">
        <v>10</v>
      </c>
      <c r="M267" t="s">
        <v>47</v>
      </c>
      <c r="N267" s="9">
        <v>4792349</v>
      </c>
      <c r="O267" s="9">
        <v>6071922</v>
      </c>
      <c r="P267" s="9">
        <v>6071161</v>
      </c>
      <c r="Q267" s="9">
        <v>7564407</v>
      </c>
      <c r="R267" s="9">
        <v>9225659</v>
      </c>
      <c r="S267" s="7">
        <v>9247713</v>
      </c>
      <c r="T267" s="7">
        <v>9241532</v>
      </c>
    </row>
    <row r="268" spans="1:20" x14ac:dyDescent="0.25">
      <c r="A268" t="s">
        <v>168</v>
      </c>
      <c r="B268">
        <v>2</v>
      </c>
      <c r="C268">
        <v>117</v>
      </c>
      <c r="D268" t="s">
        <v>209</v>
      </c>
      <c r="E268" t="s">
        <v>210</v>
      </c>
      <c r="F268" t="s">
        <v>42</v>
      </c>
      <c r="G268" t="s">
        <v>211</v>
      </c>
      <c r="H268">
        <v>327</v>
      </c>
      <c r="I268" t="s">
        <v>202</v>
      </c>
      <c r="J268" t="s">
        <v>203</v>
      </c>
      <c r="K268" t="s">
        <v>46</v>
      </c>
      <c r="L268">
        <v>20</v>
      </c>
      <c r="M268" t="s">
        <v>48</v>
      </c>
      <c r="N268" s="9">
        <v>4792339</v>
      </c>
      <c r="O268" s="9">
        <v>6071912</v>
      </c>
      <c r="P268" s="9">
        <v>6071151</v>
      </c>
      <c r="Q268" s="9">
        <v>7564397</v>
      </c>
      <c r="R268" s="9">
        <v>9206420</v>
      </c>
      <c r="S268" s="7">
        <v>9228474</v>
      </c>
      <c r="T268" s="7">
        <v>9222293</v>
      </c>
    </row>
    <row r="269" spans="1:20" x14ac:dyDescent="0.25">
      <c r="A269" t="s">
        <v>168</v>
      </c>
      <c r="B269">
        <v>2</v>
      </c>
      <c r="C269">
        <v>117</v>
      </c>
      <c r="D269" t="s">
        <v>209</v>
      </c>
      <c r="E269" t="s">
        <v>210</v>
      </c>
      <c r="F269" t="s">
        <v>42</v>
      </c>
      <c r="G269" t="s">
        <v>211</v>
      </c>
      <c r="H269">
        <v>327</v>
      </c>
      <c r="I269" t="s">
        <v>202</v>
      </c>
      <c r="J269" t="s">
        <v>203</v>
      </c>
      <c r="K269" t="s">
        <v>46</v>
      </c>
      <c r="L269">
        <v>30</v>
      </c>
      <c r="M269" t="s">
        <v>49</v>
      </c>
      <c r="N269" s="9">
        <v>10</v>
      </c>
      <c r="O269" s="9">
        <v>10</v>
      </c>
      <c r="P269" s="9">
        <v>10</v>
      </c>
      <c r="Q269" s="9">
        <v>10</v>
      </c>
      <c r="R269" s="9">
        <v>19239</v>
      </c>
      <c r="S269" s="7">
        <v>19239</v>
      </c>
      <c r="T269" s="7">
        <v>19239</v>
      </c>
    </row>
    <row r="270" spans="1:20" x14ac:dyDescent="0.25">
      <c r="A270" t="s">
        <v>168</v>
      </c>
      <c r="B270">
        <v>2</v>
      </c>
      <c r="C270">
        <v>117</v>
      </c>
      <c r="D270" t="s">
        <v>209</v>
      </c>
      <c r="E270" t="s">
        <v>210</v>
      </c>
      <c r="F270" t="s">
        <v>42</v>
      </c>
      <c r="G270" t="s">
        <v>211</v>
      </c>
      <c r="H270">
        <v>327</v>
      </c>
      <c r="I270" t="s">
        <v>202</v>
      </c>
      <c r="J270" t="s">
        <v>203</v>
      </c>
      <c r="K270" t="s">
        <v>46</v>
      </c>
      <c r="L270">
        <v>40</v>
      </c>
      <c r="M270" t="s">
        <v>12</v>
      </c>
      <c r="N270" s="9">
        <v>10</v>
      </c>
      <c r="O270" s="9">
        <v>10</v>
      </c>
      <c r="P270" s="9">
        <v>10</v>
      </c>
      <c r="Q270" s="9">
        <v>10</v>
      </c>
      <c r="R270" s="9">
        <v>19239</v>
      </c>
      <c r="S270" s="7">
        <v>19239</v>
      </c>
      <c r="T270" s="7">
        <v>19239</v>
      </c>
    </row>
    <row r="271" spans="1:20" x14ac:dyDescent="0.25">
      <c r="A271" t="s">
        <v>168</v>
      </c>
      <c r="B271">
        <v>2</v>
      </c>
      <c r="C271">
        <v>117</v>
      </c>
      <c r="D271" t="s">
        <v>209</v>
      </c>
      <c r="E271" t="s">
        <v>210</v>
      </c>
      <c r="F271" t="s">
        <v>42</v>
      </c>
      <c r="G271" t="s">
        <v>211</v>
      </c>
      <c r="H271">
        <v>327</v>
      </c>
      <c r="I271" t="s">
        <v>202</v>
      </c>
      <c r="J271" t="s">
        <v>203</v>
      </c>
      <c r="K271" t="s">
        <v>46</v>
      </c>
      <c r="L271">
        <v>50</v>
      </c>
      <c r="M271" t="s">
        <v>50</v>
      </c>
      <c r="N271" s="9">
        <v>0</v>
      </c>
      <c r="O271" s="9">
        <v>0</v>
      </c>
      <c r="P271" s="9">
        <v>0</v>
      </c>
      <c r="Q271" s="9">
        <v>0</v>
      </c>
      <c r="R271" s="9">
        <v>0</v>
      </c>
      <c r="S271" s="7">
        <v>0</v>
      </c>
      <c r="T271" s="7">
        <v>0</v>
      </c>
    </row>
    <row r="272" spans="1:20" x14ac:dyDescent="0.25">
      <c r="A272" t="s">
        <v>168</v>
      </c>
      <c r="B272">
        <v>2</v>
      </c>
      <c r="C272">
        <v>104</v>
      </c>
      <c r="D272" t="s">
        <v>212</v>
      </c>
      <c r="E272" t="s">
        <v>213</v>
      </c>
      <c r="F272" t="s">
        <v>42</v>
      </c>
      <c r="G272" t="s">
        <v>214</v>
      </c>
      <c r="H272">
        <v>714</v>
      </c>
      <c r="I272" t="s">
        <v>166</v>
      </c>
      <c r="J272" t="s">
        <v>167</v>
      </c>
      <c r="K272" t="s">
        <v>46</v>
      </c>
      <c r="L272">
        <v>10</v>
      </c>
      <c r="M272" t="s">
        <v>47</v>
      </c>
      <c r="N272" s="9">
        <v>0</v>
      </c>
      <c r="O272" s="9">
        <v>0</v>
      </c>
      <c r="P272" s="9">
        <v>0</v>
      </c>
      <c r="Q272" s="9">
        <v>0</v>
      </c>
      <c r="R272" s="9">
        <v>0</v>
      </c>
      <c r="S272" s="7">
        <v>0</v>
      </c>
      <c r="T272" s="7">
        <v>0</v>
      </c>
    </row>
    <row r="273" spans="1:20" x14ac:dyDescent="0.25">
      <c r="A273" t="s">
        <v>168</v>
      </c>
      <c r="B273">
        <v>2</v>
      </c>
      <c r="C273">
        <v>104</v>
      </c>
      <c r="D273" t="s">
        <v>212</v>
      </c>
      <c r="E273" t="s">
        <v>213</v>
      </c>
      <c r="F273" t="s">
        <v>42</v>
      </c>
      <c r="G273" t="s">
        <v>214</v>
      </c>
      <c r="H273">
        <v>714</v>
      </c>
      <c r="I273" t="s">
        <v>166</v>
      </c>
      <c r="J273" t="s">
        <v>167</v>
      </c>
      <c r="K273" t="s">
        <v>46</v>
      </c>
      <c r="L273">
        <v>20</v>
      </c>
      <c r="M273" t="s">
        <v>48</v>
      </c>
      <c r="N273" s="9">
        <v>0</v>
      </c>
      <c r="O273" s="9">
        <v>0</v>
      </c>
      <c r="P273" s="9">
        <v>0</v>
      </c>
      <c r="Q273" s="9">
        <v>0</v>
      </c>
      <c r="R273" s="9">
        <v>0</v>
      </c>
      <c r="S273" s="7">
        <v>0</v>
      </c>
      <c r="T273" s="7">
        <v>0</v>
      </c>
    </row>
    <row r="274" spans="1:20" x14ac:dyDescent="0.25">
      <c r="A274" t="s">
        <v>168</v>
      </c>
      <c r="B274">
        <v>2</v>
      </c>
      <c r="C274">
        <v>104</v>
      </c>
      <c r="D274" t="s">
        <v>212</v>
      </c>
      <c r="E274" t="s">
        <v>213</v>
      </c>
      <c r="F274" t="s">
        <v>42</v>
      </c>
      <c r="G274" t="s">
        <v>214</v>
      </c>
      <c r="H274">
        <v>714</v>
      </c>
      <c r="I274" t="s">
        <v>166</v>
      </c>
      <c r="J274" t="s">
        <v>167</v>
      </c>
      <c r="K274" t="s">
        <v>46</v>
      </c>
      <c r="L274">
        <v>30</v>
      </c>
      <c r="M274" t="s">
        <v>49</v>
      </c>
      <c r="N274" s="9">
        <v>0</v>
      </c>
      <c r="O274" s="9">
        <v>0</v>
      </c>
      <c r="P274" s="9">
        <v>0</v>
      </c>
      <c r="Q274" s="9">
        <v>0</v>
      </c>
      <c r="R274" s="9">
        <v>0</v>
      </c>
      <c r="S274" s="7">
        <v>0</v>
      </c>
      <c r="T274" s="7">
        <v>0</v>
      </c>
    </row>
    <row r="275" spans="1:20" x14ac:dyDescent="0.25">
      <c r="A275" t="s">
        <v>168</v>
      </c>
      <c r="B275">
        <v>2</v>
      </c>
      <c r="C275">
        <v>104</v>
      </c>
      <c r="D275" t="s">
        <v>212</v>
      </c>
      <c r="E275" t="s">
        <v>213</v>
      </c>
      <c r="F275" t="s">
        <v>42</v>
      </c>
      <c r="G275" t="s">
        <v>214</v>
      </c>
      <c r="H275">
        <v>714</v>
      </c>
      <c r="I275" t="s">
        <v>166</v>
      </c>
      <c r="J275" t="s">
        <v>167</v>
      </c>
      <c r="K275" t="s">
        <v>46</v>
      </c>
      <c r="L275">
        <v>40</v>
      </c>
      <c r="M275" t="s">
        <v>12</v>
      </c>
      <c r="N275" s="9">
        <v>0</v>
      </c>
      <c r="O275" s="9">
        <v>0</v>
      </c>
      <c r="P275" s="9">
        <v>0</v>
      </c>
      <c r="Q275" s="9">
        <v>0</v>
      </c>
      <c r="R275" s="9">
        <v>0</v>
      </c>
      <c r="S275" s="7">
        <v>0</v>
      </c>
      <c r="T275" s="7">
        <v>0</v>
      </c>
    </row>
    <row r="276" spans="1:20" x14ac:dyDescent="0.25">
      <c r="A276" t="s">
        <v>168</v>
      </c>
      <c r="B276">
        <v>2</v>
      </c>
      <c r="C276">
        <v>104</v>
      </c>
      <c r="D276" t="s">
        <v>212</v>
      </c>
      <c r="E276" t="s">
        <v>213</v>
      </c>
      <c r="F276" t="s">
        <v>42</v>
      </c>
      <c r="G276" t="s">
        <v>214</v>
      </c>
      <c r="H276">
        <v>714</v>
      </c>
      <c r="I276" t="s">
        <v>166</v>
      </c>
      <c r="J276" t="s">
        <v>167</v>
      </c>
      <c r="K276" t="s">
        <v>46</v>
      </c>
      <c r="L276">
        <v>50</v>
      </c>
      <c r="M276" t="s">
        <v>50</v>
      </c>
      <c r="N276" s="9">
        <v>0</v>
      </c>
      <c r="O276" s="9">
        <v>0</v>
      </c>
      <c r="P276" s="9">
        <v>0</v>
      </c>
      <c r="Q276" s="9">
        <v>0</v>
      </c>
      <c r="R276" s="9">
        <v>0</v>
      </c>
      <c r="S276" s="7">
        <v>0</v>
      </c>
      <c r="T276" s="7">
        <v>0</v>
      </c>
    </row>
    <row r="277" spans="1:20" x14ac:dyDescent="0.25">
      <c r="A277" t="s">
        <v>215</v>
      </c>
      <c r="B277">
        <v>3</v>
      </c>
      <c r="C277">
        <v>121</v>
      </c>
      <c r="D277" t="s">
        <v>216</v>
      </c>
      <c r="E277" t="s">
        <v>217</v>
      </c>
      <c r="F277" t="s">
        <v>42</v>
      </c>
      <c r="G277" t="s">
        <v>218</v>
      </c>
      <c r="H277">
        <v>146</v>
      </c>
      <c r="I277" t="s">
        <v>72</v>
      </c>
      <c r="J277" t="s">
        <v>73</v>
      </c>
      <c r="K277" t="s">
        <v>46</v>
      </c>
      <c r="L277">
        <v>10</v>
      </c>
      <c r="M277" t="s">
        <v>47</v>
      </c>
      <c r="N277" s="9">
        <v>0</v>
      </c>
      <c r="O277" s="9">
        <v>0</v>
      </c>
      <c r="P277" s="9">
        <v>0</v>
      </c>
      <c r="Q277" s="9">
        <v>0</v>
      </c>
      <c r="R277" s="9">
        <v>1257228</v>
      </c>
      <c r="S277" s="7">
        <v>884441.76</v>
      </c>
      <c r="T277" s="7">
        <v>885913.14</v>
      </c>
    </row>
    <row r="278" spans="1:20" x14ac:dyDescent="0.25">
      <c r="A278" t="s">
        <v>215</v>
      </c>
      <c r="B278">
        <v>3</v>
      </c>
      <c r="C278">
        <v>121</v>
      </c>
      <c r="D278" t="s">
        <v>216</v>
      </c>
      <c r="E278" t="s">
        <v>217</v>
      </c>
      <c r="F278" t="s">
        <v>42</v>
      </c>
      <c r="G278" t="s">
        <v>218</v>
      </c>
      <c r="H278">
        <v>146</v>
      </c>
      <c r="I278" t="s">
        <v>72</v>
      </c>
      <c r="J278" t="s">
        <v>73</v>
      </c>
      <c r="K278" t="s">
        <v>46</v>
      </c>
      <c r="L278">
        <v>20</v>
      </c>
      <c r="M278" t="s">
        <v>48</v>
      </c>
      <c r="N278" s="9">
        <v>0</v>
      </c>
      <c r="O278" s="9">
        <v>0</v>
      </c>
      <c r="P278" s="9">
        <v>0</v>
      </c>
      <c r="Q278" s="9">
        <v>0</v>
      </c>
      <c r="R278" s="9">
        <v>436021.24</v>
      </c>
      <c r="S278" s="7">
        <v>815300.62</v>
      </c>
      <c r="T278" s="7">
        <v>812872.61</v>
      </c>
    </row>
    <row r="279" spans="1:20" x14ac:dyDescent="0.25">
      <c r="A279" t="s">
        <v>215</v>
      </c>
      <c r="B279">
        <v>3</v>
      </c>
      <c r="C279">
        <v>121</v>
      </c>
      <c r="D279" t="s">
        <v>216</v>
      </c>
      <c r="E279" t="s">
        <v>217</v>
      </c>
      <c r="F279" t="s">
        <v>42</v>
      </c>
      <c r="G279" t="s">
        <v>218</v>
      </c>
      <c r="H279">
        <v>146</v>
      </c>
      <c r="I279" t="s">
        <v>72</v>
      </c>
      <c r="J279" t="s">
        <v>73</v>
      </c>
      <c r="K279" t="s">
        <v>46</v>
      </c>
      <c r="L279">
        <v>30</v>
      </c>
      <c r="M279" t="s">
        <v>49</v>
      </c>
      <c r="N279" s="9">
        <v>0</v>
      </c>
      <c r="O279" s="9">
        <v>0</v>
      </c>
      <c r="P279" s="9">
        <v>0</v>
      </c>
      <c r="Q279" s="9">
        <v>0</v>
      </c>
      <c r="R279" s="9">
        <v>821206.76</v>
      </c>
      <c r="S279" s="7">
        <v>69141.14</v>
      </c>
      <c r="T279" s="7">
        <v>73040.53</v>
      </c>
    </row>
    <row r="280" spans="1:20" x14ac:dyDescent="0.25">
      <c r="A280" t="s">
        <v>215</v>
      </c>
      <c r="B280">
        <v>3</v>
      </c>
      <c r="C280">
        <v>121</v>
      </c>
      <c r="D280" t="s">
        <v>216</v>
      </c>
      <c r="E280" t="s">
        <v>217</v>
      </c>
      <c r="F280" t="s">
        <v>42</v>
      </c>
      <c r="G280" t="s">
        <v>218</v>
      </c>
      <c r="H280">
        <v>146</v>
      </c>
      <c r="I280" t="s">
        <v>72</v>
      </c>
      <c r="J280" t="s">
        <v>73</v>
      </c>
      <c r="K280" t="s">
        <v>46</v>
      </c>
      <c r="L280">
        <v>40</v>
      </c>
      <c r="M280" t="s">
        <v>12</v>
      </c>
      <c r="N280" s="9">
        <v>0</v>
      </c>
      <c r="O280" s="9">
        <v>0</v>
      </c>
      <c r="P280" s="9">
        <v>0</v>
      </c>
      <c r="Q280" s="9">
        <v>0</v>
      </c>
      <c r="R280" s="9">
        <v>0</v>
      </c>
      <c r="S280" s="7">
        <v>0</v>
      </c>
      <c r="T280" s="7">
        <v>0</v>
      </c>
    </row>
    <row r="281" spans="1:20" x14ac:dyDescent="0.25">
      <c r="A281" t="s">
        <v>215</v>
      </c>
      <c r="B281">
        <v>3</v>
      </c>
      <c r="C281">
        <v>121</v>
      </c>
      <c r="D281" t="s">
        <v>216</v>
      </c>
      <c r="E281" t="s">
        <v>217</v>
      </c>
      <c r="F281" t="s">
        <v>42</v>
      </c>
      <c r="G281" t="s">
        <v>218</v>
      </c>
      <c r="H281">
        <v>146</v>
      </c>
      <c r="I281" t="s">
        <v>72</v>
      </c>
      <c r="J281" t="s">
        <v>73</v>
      </c>
      <c r="K281" t="s">
        <v>46</v>
      </c>
      <c r="L281">
        <v>50</v>
      </c>
      <c r="M281" t="s">
        <v>50</v>
      </c>
      <c r="N281" s="9">
        <v>0</v>
      </c>
      <c r="O281" s="9">
        <v>0</v>
      </c>
      <c r="P281" s="9">
        <v>0</v>
      </c>
      <c r="Q281" s="9">
        <v>0</v>
      </c>
      <c r="R281" s="9">
        <v>821206.76</v>
      </c>
      <c r="S281" s="7">
        <v>69141.14</v>
      </c>
      <c r="T281" s="7">
        <v>73040.53</v>
      </c>
    </row>
    <row r="282" spans="1:20" x14ac:dyDescent="0.25">
      <c r="A282" t="s">
        <v>215</v>
      </c>
      <c r="B282">
        <v>3</v>
      </c>
      <c r="C282">
        <v>121</v>
      </c>
      <c r="D282" t="s">
        <v>216</v>
      </c>
      <c r="E282" t="s">
        <v>217</v>
      </c>
      <c r="F282" t="s">
        <v>42</v>
      </c>
      <c r="G282" t="s">
        <v>218</v>
      </c>
      <c r="H282">
        <v>502</v>
      </c>
      <c r="I282" t="s">
        <v>219</v>
      </c>
      <c r="J282" t="s">
        <v>220</v>
      </c>
      <c r="K282" t="s">
        <v>46</v>
      </c>
      <c r="L282">
        <v>10</v>
      </c>
      <c r="M282" t="s">
        <v>47</v>
      </c>
      <c r="N282" s="9">
        <v>787268</v>
      </c>
      <c r="O282" s="9">
        <v>783100.78</v>
      </c>
      <c r="P282" s="9">
        <v>801225</v>
      </c>
      <c r="Q282" s="9">
        <v>956902.76</v>
      </c>
      <c r="R282" s="9">
        <v>929410</v>
      </c>
      <c r="S282" s="7">
        <v>998494.43</v>
      </c>
      <c r="T282" s="7">
        <v>1200645.81</v>
      </c>
    </row>
    <row r="283" spans="1:20" x14ac:dyDescent="0.25">
      <c r="A283" t="s">
        <v>215</v>
      </c>
      <c r="B283">
        <v>3</v>
      </c>
      <c r="C283">
        <v>121</v>
      </c>
      <c r="D283" t="s">
        <v>216</v>
      </c>
      <c r="E283" t="s">
        <v>217</v>
      </c>
      <c r="F283" t="s">
        <v>42</v>
      </c>
      <c r="G283" t="s">
        <v>218</v>
      </c>
      <c r="H283">
        <v>502</v>
      </c>
      <c r="I283" t="s">
        <v>219</v>
      </c>
      <c r="J283" t="s">
        <v>220</v>
      </c>
      <c r="K283" t="s">
        <v>46</v>
      </c>
      <c r="L283">
        <v>20</v>
      </c>
      <c r="M283" t="s">
        <v>48</v>
      </c>
      <c r="N283" s="9">
        <v>779733.22</v>
      </c>
      <c r="O283" s="9">
        <v>764862.27</v>
      </c>
      <c r="P283" s="9">
        <v>667309.42000000004</v>
      </c>
      <c r="Q283" s="9">
        <v>873829.95</v>
      </c>
      <c r="R283" s="9">
        <v>901441.57</v>
      </c>
      <c r="S283" s="7">
        <v>983094.62</v>
      </c>
      <c r="T283" s="7">
        <v>1099302.18</v>
      </c>
    </row>
    <row r="284" spans="1:20" x14ac:dyDescent="0.25">
      <c r="A284" t="s">
        <v>215</v>
      </c>
      <c r="B284">
        <v>3</v>
      </c>
      <c r="C284">
        <v>121</v>
      </c>
      <c r="D284" t="s">
        <v>216</v>
      </c>
      <c r="E284" t="s">
        <v>217</v>
      </c>
      <c r="F284" t="s">
        <v>42</v>
      </c>
      <c r="G284" t="s">
        <v>218</v>
      </c>
      <c r="H284">
        <v>502</v>
      </c>
      <c r="I284" t="s">
        <v>219</v>
      </c>
      <c r="J284" t="s">
        <v>220</v>
      </c>
      <c r="K284" t="s">
        <v>46</v>
      </c>
      <c r="L284">
        <v>30</v>
      </c>
      <c r="M284" t="s">
        <v>49</v>
      </c>
      <c r="N284" s="9">
        <v>7534.78</v>
      </c>
      <c r="O284" s="9">
        <v>18238.509999999998</v>
      </c>
      <c r="P284" s="9">
        <v>133915.57999999999</v>
      </c>
      <c r="Q284" s="9">
        <v>83072.81</v>
      </c>
      <c r="R284" s="9">
        <v>27968.43</v>
      </c>
      <c r="S284" s="7">
        <v>15399.81</v>
      </c>
      <c r="T284" s="7">
        <v>101343.63</v>
      </c>
    </row>
    <row r="285" spans="1:20" x14ac:dyDescent="0.25">
      <c r="A285" t="s">
        <v>215</v>
      </c>
      <c r="B285">
        <v>3</v>
      </c>
      <c r="C285">
        <v>121</v>
      </c>
      <c r="D285" t="s">
        <v>216</v>
      </c>
      <c r="E285" t="s">
        <v>217</v>
      </c>
      <c r="F285" t="s">
        <v>42</v>
      </c>
      <c r="G285" t="s">
        <v>218</v>
      </c>
      <c r="H285">
        <v>502</v>
      </c>
      <c r="I285" t="s">
        <v>219</v>
      </c>
      <c r="J285" t="s">
        <v>220</v>
      </c>
      <c r="K285" t="s">
        <v>46</v>
      </c>
      <c r="L285">
        <v>40</v>
      </c>
      <c r="M285" t="s">
        <v>12</v>
      </c>
      <c r="N285" s="9">
        <v>0</v>
      </c>
      <c r="O285" s="9">
        <v>0</v>
      </c>
      <c r="P285" s="9">
        <v>0</v>
      </c>
      <c r="Q285" s="9">
        <v>0</v>
      </c>
      <c r="R285" s="9">
        <v>0</v>
      </c>
      <c r="S285" s="7">
        <v>0</v>
      </c>
      <c r="T285" s="7">
        <v>0</v>
      </c>
    </row>
    <row r="286" spans="1:20" x14ac:dyDescent="0.25">
      <c r="A286" t="s">
        <v>215</v>
      </c>
      <c r="B286">
        <v>3</v>
      </c>
      <c r="C286">
        <v>121</v>
      </c>
      <c r="D286" t="s">
        <v>216</v>
      </c>
      <c r="E286" t="s">
        <v>217</v>
      </c>
      <c r="F286" t="s">
        <v>42</v>
      </c>
      <c r="G286" t="s">
        <v>218</v>
      </c>
      <c r="H286">
        <v>502</v>
      </c>
      <c r="I286" t="s">
        <v>219</v>
      </c>
      <c r="J286" t="s">
        <v>220</v>
      </c>
      <c r="K286" t="s">
        <v>46</v>
      </c>
      <c r="L286">
        <v>50</v>
      </c>
      <c r="M286" t="s">
        <v>50</v>
      </c>
      <c r="N286" s="9">
        <v>7534.78</v>
      </c>
      <c r="O286" s="9">
        <v>18238.509999999998</v>
      </c>
      <c r="P286" s="9">
        <v>133915.57999999999</v>
      </c>
      <c r="Q286" s="9">
        <v>83072.81</v>
      </c>
      <c r="R286" s="9">
        <v>27968.43</v>
      </c>
      <c r="S286" s="7">
        <v>15399.81</v>
      </c>
      <c r="T286" s="7">
        <v>101343.63</v>
      </c>
    </row>
    <row r="287" spans="1:20" x14ac:dyDescent="0.25">
      <c r="A287" t="s">
        <v>215</v>
      </c>
      <c r="B287">
        <v>3</v>
      </c>
      <c r="C287">
        <v>121</v>
      </c>
      <c r="D287" t="s">
        <v>216</v>
      </c>
      <c r="E287" t="s">
        <v>217</v>
      </c>
      <c r="F287" t="s">
        <v>42</v>
      </c>
      <c r="G287" t="s">
        <v>218</v>
      </c>
      <c r="H287">
        <v>701</v>
      </c>
      <c r="I287" t="s">
        <v>88</v>
      </c>
      <c r="J287" t="s">
        <v>89</v>
      </c>
      <c r="K287" t="s">
        <v>46</v>
      </c>
      <c r="L287">
        <v>10</v>
      </c>
      <c r="M287" t="s">
        <v>47</v>
      </c>
      <c r="N287" s="9">
        <v>678231</v>
      </c>
      <c r="O287" s="9">
        <v>835738.23</v>
      </c>
      <c r="P287" s="9">
        <v>375148</v>
      </c>
      <c r="Q287" s="9">
        <v>591896.56999999995</v>
      </c>
      <c r="R287" s="9">
        <v>375445</v>
      </c>
      <c r="S287" s="7">
        <v>544056.06999999995</v>
      </c>
      <c r="T287" s="7">
        <v>550127.9</v>
      </c>
    </row>
    <row r="288" spans="1:20" x14ac:dyDescent="0.25">
      <c r="A288" t="s">
        <v>215</v>
      </c>
      <c r="B288">
        <v>3</v>
      </c>
      <c r="C288">
        <v>121</v>
      </c>
      <c r="D288" t="s">
        <v>216</v>
      </c>
      <c r="E288" t="s">
        <v>217</v>
      </c>
      <c r="F288" t="s">
        <v>42</v>
      </c>
      <c r="G288" t="s">
        <v>218</v>
      </c>
      <c r="H288">
        <v>701</v>
      </c>
      <c r="I288" t="s">
        <v>88</v>
      </c>
      <c r="J288" t="s">
        <v>89</v>
      </c>
      <c r="K288" t="s">
        <v>46</v>
      </c>
      <c r="L288">
        <v>20</v>
      </c>
      <c r="M288" t="s">
        <v>48</v>
      </c>
      <c r="N288" s="9">
        <v>189799.77</v>
      </c>
      <c r="O288" s="9">
        <v>148727.04000000001</v>
      </c>
      <c r="P288" s="9">
        <v>172830.58</v>
      </c>
      <c r="Q288" s="9">
        <v>277257.96000000002</v>
      </c>
      <c r="R288" s="9">
        <v>52704.93</v>
      </c>
      <c r="S288" s="7">
        <v>281146.17</v>
      </c>
      <c r="T288" s="7">
        <v>281919.28000000003</v>
      </c>
    </row>
    <row r="289" spans="1:20" x14ac:dyDescent="0.25">
      <c r="A289" t="s">
        <v>215</v>
      </c>
      <c r="B289">
        <v>3</v>
      </c>
      <c r="C289">
        <v>121</v>
      </c>
      <c r="D289" t="s">
        <v>216</v>
      </c>
      <c r="E289" t="s">
        <v>217</v>
      </c>
      <c r="F289" t="s">
        <v>42</v>
      </c>
      <c r="G289" t="s">
        <v>218</v>
      </c>
      <c r="H289">
        <v>701</v>
      </c>
      <c r="I289" t="s">
        <v>88</v>
      </c>
      <c r="J289" t="s">
        <v>89</v>
      </c>
      <c r="K289" t="s">
        <v>46</v>
      </c>
      <c r="L289">
        <v>30</v>
      </c>
      <c r="M289" t="s">
        <v>49</v>
      </c>
      <c r="N289" s="9">
        <v>488431.23</v>
      </c>
      <c r="O289" s="9">
        <v>687011.19</v>
      </c>
      <c r="P289" s="9">
        <v>202317.42</v>
      </c>
      <c r="Q289" s="9">
        <v>314638.61</v>
      </c>
      <c r="R289" s="9">
        <v>322740.07</v>
      </c>
      <c r="S289" s="7">
        <v>262909.90000000002</v>
      </c>
      <c r="T289" s="7">
        <v>268208.62</v>
      </c>
    </row>
    <row r="290" spans="1:20" x14ac:dyDescent="0.25">
      <c r="A290" t="s">
        <v>215</v>
      </c>
      <c r="B290">
        <v>3</v>
      </c>
      <c r="C290">
        <v>121</v>
      </c>
      <c r="D290" t="s">
        <v>216</v>
      </c>
      <c r="E290" t="s">
        <v>217</v>
      </c>
      <c r="F290" t="s">
        <v>42</v>
      </c>
      <c r="G290" t="s">
        <v>218</v>
      </c>
      <c r="H290">
        <v>701</v>
      </c>
      <c r="I290" t="s">
        <v>88</v>
      </c>
      <c r="J290" t="s">
        <v>89</v>
      </c>
      <c r="K290" t="s">
        <v>46</v>
      </c>
      <c r="L290">
        <v>40</v>
      </c>
      <c r="M290" t="s">
        <v>12</v>
      </c>
      <c r="N290" s="9">
        <v>0</v>
      </c>
      <c r="O290" s="9">
        <v>0</v>
      </c>
      <c r="P290" s="9">
        <v>0</v>
      </c>
      <c r="Q290" s="9">
        <v>0</v>
      </c>
      <c r="R290" s="9">
        <v>0</v>
      </c>
      <c r="S290" s="7">
        <v>0</v>
      </c>
      <c r="T290" s="7">
        <v>0</v>
      </c>
    </row>
    <row r="291" spans="1:20" x14ac:dyDescent="0.25">
      <c r="A291" t="s">
        <v>215</v>
      </c>
      <c r="B291">
        <v>3</v>
      </c>
      <c r="C291">
        <v>121</v>
      </c>
      <c r="D291" t="s">
        <v>216</v>
      </c>
      <c r="E291" t="s">
        <v>217</v>
      </c>
      <c r="F291" t="s">
        <v>42</v>
      </c>
      <c r="G291" t="s">
        <v>218</v>
      </c>
      <c r="H291">
        <v>701</v>
      </c>
      <c r="I291" t="s">
        <v>88</v>
      </c>
      <c r="J291" t="s">
        <v>89</v>
      </c>
      <c r="K291" t="s">
        <v>46</v>
      </c>
      <c r="L291">
        <v>50</v>
      </c>
      <c r="M291" t="s">
        <v>50</v>
      </c>
      <c r="N291" s="9">
        <v>488431.23</v>
      </c>
      <c r="O291" s="9">
        <v>687011.19</v>
      </c>
      <c r="P291" s="9">
        <v>202317.42</v>
      </c>
      <c r="Q291" s="9">
        <v>314638.61</v>
      </c>
      <c r="R291" s="9">
        <v>322740.07</v>
      </c>
      <c r="S291" s="7">
        <v>262909.90000000002</v>
      </c>
      <c r="T291" s="7">
        <v>268208.62</v>
      </c>
    </row>
    <row r="292" spans="1:20" x14ac:dyDescent="0.25">
      <c r="A292" t="s">
        <v>215</v>
      </c>
      <c r="B292">
        <v>3</v>
      </c>
      <c r="C292">
        <v>121</v>
      </c>
      <c r="D292" t="s">
        <v>216</v>
      </c>
      <c r="E292" t="s">
        <v>217</v>
      </c>
      <c r="F292" t="s">
        <v>42</v>
      </c>
      <c r="G292" t="s">
        <v>218</v>
      </c>
      <c r="H292">
        <v>722</v>
      </c>
      <c r="I292" t="s">
        <v>221</v>
      </c>
      <c r="J292" t="s">
        <v>222</v>
      </c>
      <c r="K292" t="s">
        <v>46</v>
      </c>
      <c r="L292">
        <v>10</v>
      </c>
      <c r="M292" t="s">
        <v>47</v>
      </c>
      <c r="N292" s="9">
        <v>0</v>
      </c>
      <c r="O292" s="9">
        <v>0</v>
      </c>
      <c r="P292" s="9">
        <v>0</v>
      </c>
      <c r="Q292" s="9">
        <v>0</v>
      </c>
      <c r="R292" s="9">
        <v>0</v>
      </c>
      <c r="S292" s="7">
        <v>0</v>
      </c>
      <c r="T292" s="7">
        <v>0</v>
      </c>
    </row>
    <row r="293" spans="1:20" x14ac:dyDescent="0.25">
      <c r="A293" t="s">
        <v>215</v>
      </c>
      <c r="B293">
        <v>3</v>
      </c>
      <c r="C293">
        <v>121</v>
      </c>
      <c r="D293" t="s">
        <v>216</v>
      </c>
      <c r="E293" t="s">
        <v>217</v>
      </c>
      <c r="F293" t="s">
        <v>42</v>
      </c>
      <c r="G293" t="s">
        <v>218</v>
      </c>
      <c r="H293">
        <v>722</v>
      </c>
      <c r="I293" t="s">
        <v>221</v>
      </c>
      <c r="J293" t="s">
        <v>222</v>
      </c>
      <c r="K293" t="s">
        <v>46</v>
      </c>
      <c r="L293">
        <v>20</v>
      </c>
      <c r="M293" t="s">
        <v>48</v>
      </c>
      <c r="N293" s="9">
        <v>0</v>
      </c>
      <c r="O293" s="9">
        <v>0</v>
      </c>
      <c r="P293" s="9">
        <v>0</v>
      </c>
      <c r="Q293" s="9">
        <v>0</v>
      </c>
      <c r="R293" s="9">
        <v>0</v>
      </c>
      <c r="S293" s="7">
        <v>0</v>
      </c>
      <c r="T293" s="7">
        <v>0</v>
      </c>
    </row>
    <row r="294" spans="1:20" x14ac:dyDescent="0.25">
      <c r="A294" t="s">
        <v>215</v>
      </c>
      <c r="B294">
        <v>3</v>
      </c>
      <c r="C294">
        <v>121</v>
      </c>
      <c r="D294" t="s">
        <v>216</v>
      </c>
      <c r="E294" t="s">
        <v>217</v>
      </c>
      <c r="F294" t="s">
        <v>42</v>
      </c>
      <c r="G294" t="s">
        <v>218</v>
      </c>
      <c r="H294">
        <v>722</v>
      </c>
      <c r="I294" t="s">
        <v>221</v>
      </c>
      <c r="J294" t="s">
        <v>222</v>
      </c>
      <c r="K294" t="s">
        <v>46</v>
      </c>
      <c r="L294">
        <v>30</v>
      </c>
      <c r="M294" t="s">
        <v>49</v>
      </c>
      <c r="N294" s="9">
        <v>0</v>
      </c>
      <c r="O294" s="9">
        <v>0</v>
      </c>
      <c r="P294" s="9">
        <v>0</v>
      </c>
      <c r="Q294" s="9">
        <v>0</v>
      </c>
      <c r="R294" s="9">
        <v>0</v>
      </c>
      <c r="S294" s="7">
        <v>0</v>
      </c>
      <c r="T294" s="7">
        <v>0</v>
      </c>
    </row>
    <row r="295" spans="1:20" x14ac:dyDescent="0.25">
      <c r="A295" t="s">
        <v>215</v>
      </c>
      <c r="B295">
        <v>3</v>
      </c>
      <c r="C295">
        <v>121</v>
      </c>
      <c r="D295" t="s">
        <v>216</v>
      </c>
      <c r="E295" t="s">
        <v>217</v>
      </c>
      <c r="F295" t="s">
        <v>42</v>
      </c>
      <c r="G295" t="s">
        <v>218</v>
      </c>
      <c r="H295">
        <v>722</v>
      </c>
      <c r="I295" t="s">
        <v>221</v>
      </c>
      <c r="J295" t="s">
        <v>222</v>
      </c>
      <c r="K295" t="s">
        <v>46</v>
      </c>
      <c r="L295">
        <v>40</v>
      </c>
      <c r="M295" t="s">
        <v>12</v>
      </c>
      <c r="N295" s="9">
        <v>0</v>
      </c>
      <c r="O295" s="9">
        <v>0</v>
      </c>
      <c r="P295" s="9">
        <v>0</v>
      </c>
      <c r="Q295" s="9">
        <v>0</v>
      </c>
      <c r="R295" s="9">
        <v>0</v>
      </c>
      <c r="S295" s="7">
        <v>0</v>
      </c>
      <c r="T295" s="7">
        <v>0</v>
      </c>
    </row>
    <row r="296" spans="1:20" x14ac:dyDescent="0.25">
      <c r="A296" t="s">
        <v>215</v>
      </c>
      <c r="B296">
        <v>3</v>
      </c>
      <c r="C296">
        <v>121</v>
      </c>
      <c r="D296" t="s">
        <v>216</v>
      </c>
      <c r="E296" t="s">
        <v>217</v>
      </c>
      <c r="F296" t="s">
        <v>42</v>
      </c>
      <c r="G296" t="s">
        <v>218</v>
      </c>
      <c r="H296">
        <v>722</v>
      </c>
      <c r="I296" t="s">
        <v>221</v>
      </c>
      <c r="J296" t="s">
        <v>222</v>
      </c>
      <c r="K296" t="s">
        <v>46</v>
      </c>
      <c r="L296">
        <v>50</v>
      </c>
      <c r="M296" t="s">
        <v>50</v>
      </c>
      <c r="N296" s="9">
        <v>0</v>
      </c>
      <c r="O296" s="9">
        <v>0</v>
      </c>
      <c r="P296" s="9">
        <v>0</v>
      </c>
      <c r="Q296" s="9">
        <v>0</v>
      </c>
      <c r="R296" s="9">
        <v>0</v>
      </c>
      <c r="S296" s="7">
        <v>0</v>
      </c>
      <c r="T296" s="7">
        <v>0</v>
      </c>
    </row>
    <row r="297" spans="1:20" x14ac:dyDescent="0.25">
      <c r="A297" t="s">
        <v>215</v>
      </c>
      <c r="B297">
        <v>3</v>
      </c>
      <c r="C297">
        <v>121</v>
      </c>
      <c r="D297" t="s">
        <v>216</v>
      </c>
      <c r="E297" t="s">
        <v>217</v>
      </c>
      <c r="F297" t="s">
        <v>42</v>
      </c>
      <c r="G297" t="s">
        <v>218</v>
      </c>
      <c r="H297">
        <v>799</v>
      </c>
      <c r="I297" t="s">
        <v>62</v>
      </c>
      <c r="J297" t="s">
        <v>223</v>
      </c>
      <c r="K297" t="s">
        <v>46</v>
      </c>
      <c r="L297">
        <v>10</v>
      </c>
      <c r="M297" t="s">
        <v>47</v>
      </c>
      <c r="N297" s="9">
        <v>4600937</v>
      </c>
      <c r="O297" s="9">
        <v>4959212.04</v>
      </c>
      <c r="P297" s="9">
        <v>6604790</v>
      </c>
      <c r="Q297" s="9">
        <v>7606363.79</v>
      </c>
      <c r="R297" s="9">
        <v>14313740.73</v>
      </c>
      <c r="S297" s="7">
        <v>16504479</v>
      </c>
      <c r="T297" s="7">
        <v>13737663.630000001</v>
      </c>
    </row>
    <row r="298" spans="1:20" x14ac:dyDescent="0.25">
      <c r="A298" t="s">
        <v>215</v>
      </c>
      <c r="B298">
        <v>3</v>
      </c>
      <c r="C298">
        <v>121</v>
      </c>
      <c r="D298" t="s">
        <v>216</v>
      </c>
      <c r="E298" t="s">
        <v>217</v>
      </c>
      <c r="F298" t="s">
        <v>42</v>
      </c>
      <c r="G298" t="s">
        <v>218</v>
      </c>
      <c r="H298">
        <v>799</v>
      </c>
      <c r="I298" t="s">
        <v>62</v>
      </c>
      <c r="J298" t="s">
        <v>223</v>
      </c>
      <c r="K298" t="s">
        <v>46</v>
      </c>
      <c r="L298">
        <v>20</v>
      </c>
      <c r="M298" t="s">
        <v>48</v>
      </c>
      <c r="N298" s="9">
        <v>4446222.96</v>
      </c>
      <c r="O298" s="9">
        <v>4841584.3499999996</v>
      </c>
      <c r="P298" s="9">
        <v>5694169.0800000001</v>
      </c>
      <c r="Q298" s="9">
        <v>6600135.5199999996</v>
      </c>
      <c r="R298" s="9">
        <v>8952322.5899999999</v>
      </c>
      <c r="S298" s="7">
        <v>12959625.199999999</v>
      </c>
      <c r="T298" s="7">
        <v>11429141.18</v>
      </c>
    </row>
    <row r="299" spans="1:20" x14ac:dyDescent="0.25">
      <c r="A299" t="s">
        <v>215</v>
      </c>
      <c r="B299">
        <v>3</v>
      </c>
      <c r="C299">
        <v>121</v>
      </c>
      <c r="D299" t="s">
        <v>216</v>
      </c>
      <c r="E299" t="s">
        <v>217</v>
      </c>
      <c r="F299" t="s">
        <v>42</v>
      </c>
      <c r="G299" t="s">
        <v>218</v>
      </c>
      <c r="H299">
        <v>799</v>
      </c>
      <c r="I299" t="s">
        <v>62</v>
      </c>
      <c r="J299" t="s">
        <v>223</v>
      </c>
      <c r="K299" t="s">
        <v>46</v>
      </c>
      <c r="L299">
        <v>30</v>
      </c>
      <c r="M299" t="s">
        <v>49</v>
      </c>
      <c r="N299" s="9">
        <v>154714.04</v>
      </c>
      <c r="O299" s="9">
        <v>117627.69</v>
      </c>
      <c r="P299" s="9">
        <v>910620.92</v>
      </c>
      <c r="Q299" s="9">
        <v>1006228.27</v>
      </c>
      <c r="R299" s="9">
        <v>5361418.1399999997</v>
      </c>
      <c r="S299" s="7">
        <v>3544853.8</v>
      </c>
      <c r="T299" s="7">
        <v>2308522.4500000002</v>
      </c>
    </row>
    <row r="300" spans="1:20" x14ac:dyDescent="0.25">
      <c r="A300" t="s">
        <v>215</v>
      </c>
      <c r="B300">
        <v>3</v>
      </c>
      <c r="C300">
        <v>121</v>
      </c>
      <c r="D300" t="s">
        <v>216</v>
      </c>
      <c r="E300" t="s">
        <v>217</v>
      </c>
      <c r="F300" t="s">
        <v>42</v>
      </c>
      <c r="G300" t="s">
        <v>218</v>
      </c>
      <c r="H300">
        <v>799</v>
      </c>
      <c r="I300" t="s">
        <v>62</v>
      </c>
      <c r="J300" t="s">
        <v>223</v>
      </c>
      <c r="K300" t="s">
        <v>46</v>
      </c>
      <c r="L300">
        <v>40</v>
      </c>
      <c r="M300" t="s">
        <v>12</v>
      </c>
      <c r="N300" s="9">
        <v>0</v>
      </c>
      <c r="O300" s="9">
        <v>0</v>
      </c>
      <c r="P300" s="9">
        <v>0</v>
      </c>
      <c r="Q300" s="9">
        <v>0</v>
      </c>
      <c r="R300" s="9">
        <v>395221.09</v>
      </c>
      <c r="S300" s="7">
        <v>544099.09</v>
      </c>
      <c r="T300" s="7">
        <v>287113.61</v>
      </c>
    </row>
    <row r="301" spans="1:20" x14ac:dyDescent="0.25">
      <c r="A301" t="s">
        <v>215</v>
      </c>
      <c r="B301">
        <v>3</v>
      </c>
      <c r="C301">
        <v>121</v>
      </c>
      <c r="D301" t="s">
        <v>216</v>
      </c>
      <c r="E301" t="s">
        <v>217</v>
      </c>
      <c r="F301" t="s">
        <v>42</v>
      </c>
      <c r="G301" t="s">
        <v>218</v>
      </c>
      <c r="H301">
        <v>799</v>
      </c>
      <c r="I301" t="s">
        <v>62</v>
      </c>
      <c r="J301" t="s">
        <v>223</v>
      </c>
      <c r="K301" t="s">
        <v>46</v>
      </c>
      <c r="L301">
        <v>50</v>
      </c>
      <c r="M301" t="s">
        <v>50</v>
      </c>
      <c r="N301" s="9">
        <v>154714.04</v>
      </c>
      <c r="O301" s="9">
        <v>117627.69</v>
      </c>
      <c r="P301" s="9">
        <v>910620.92</v>
      </c>
      <c r="Q301" s="9">
        <v>1006228.27</v>
      </c>
      <c r="R301" s="9">
        <v>4966197.05</v>
      </c>
      <c r="S301" s="7">
        <v>3000754.71</v>
      </c>
      <c r="T301" s="7">
        <v>2021408.8400000003</v>
      </c>
    </row>
    <row r="302" spans="1:20" x14ac:dyDescent="0.25">
      <c r="A302" t="s">
        <v>215</v>
      </c>
      <c r="B302">
        <v>3</v>
      </c>
      <c r="C302">
        <v>119</v>
      </c>
      <c r="D302" t="s">
        <v>224</v>
      </c>
      <c r="E302" t="s">
        <v>225</v>
      </c>
      <c r="F302" t="s">
        <v>42</v>
      </c>
      <c r="G302" t="s">
        <v>226</v>
      </c>
      <c r="H302">
        <v>799</v>
      </c>
      <c r="I302" t="s">
        <v>62</v>
      </c>
      <c r="J302" t="s">
        <v>223</v>
      </c>
      <c r="K302" t="s">
        <v>46</v>
      </c>
      <c r="L302">
        <v>10</v>
      </c>
      <c r="M302" t="s">
        <v>47</v>
      </c>
      <c r="N302" s="9">
        <v>435381</v>
      </c>
      <c r="O302" s="9">
        <v>388419.35</v>
      </c>
      <c r="P302" s="9">
        <v>388271</v>
      </c>
      <c r="Q302" s="9">
        <v>437138</v>
      </c>
      <c r="R302" s="9">
        <v>466260.41</v>
      </c>
      <c r="S302" s="7">
        <v>591319.63</v>
      </c>
      <c r="T302" s="7">
        <v>613631.85</v>
      </c>
    </row>
    <row r="303" spans="1:20" x14ac:dyDescent="0.25">
      <c r="A303" t="s">
        <v>215</v>
      </c>
      <c r="B303">
        <v>3</v>
      </c>
      <c r="C303">
        <v>119</v>
      </c>
      <c r="D303" t="s">
        <v>224</v>
      </c>
      <c r="E303" t="s">
        <v>225</v>
      </c>
      <c r="F303" t="s">
        <v>42</v>
      </c>
      <c r="G303" t="s">
        <v>226</v>
      </c>
      <c r="H303">
        <v>799</v>
      </c>
      <c r="I303" t="s">
        <v>62</v>
      </c>
      <c r="J303" t="s">
        <v>223</v>
      </c>
      <c r="K303" t="s">
        <v>46</v>
      </c>
      <c r="L303">
        <v>20</v>
      </c>
      <c r="M303" t="s">
        <v>48</v>
      </c>
      <c r="N303" s="9">
        <v>433034.65</v>
      </c>
      <c r="O303" s="9">
        <v>387345.09</v>
      </c>
      <c r="P303" s="9">
        <v>377875.69</v>
      </c>
      <c r="Q303" s="9">
        <v>402828.59</v>
      </c>
      <c r="R303" s="9">
        <v>439269.78</v>
      </c>
      <c r="S303" s="7">
        <v>566822.78</v>
      </c>
      <c r="T303" s="7">
        <v>453654.37</v>
      </c>
    </row>
    <row r="304" spans="1:20" x14ac:dyDescent="0.25">
      <c r="A304" t="s">
        <v>215</v>
      </c>
      <c r="B304">
        <v>3</v>
      </c>
      <c r="C304">
        <v>119</v>
      </c>
      <c r="D304" t="s">
        <v>224</v>
      </c>
      <c r="E304" t="s">
        <v>225</v>
      </c>
      <c r="F304" t="s">
        <v>42</v>
      </c>
      <c r="G304" t="s">
        <v>226</v>
      </c>
      <c r="H304">
        <v>799</v>
      </c>
      <c r="I304" t="s">
        <v>62</v>
      </c>
      <c r="J304" t="s">
        <v>223</v>
      </c>
      <c r="K304" t="s">
        <v>46</v>
      </c>
      <c r="L304">
        <v>30</v>
      </c>
      <c r="M304" t="s">
        <v>49</v>
      </c>
      <c r="N304" s="9">
        <v>2346.35</v>
      </c>
      <c r="O304" s="9">
        <v>1074.26</v>
      </c>
      <c r="P304" s="9">
        <v>10395.31</v>
      </c>
      <c r="Q304" s="9">
        <v>34309.410000000003</v>
      </c>
      <c r="R304" s="9">
        <v>26990.63</v>
      </c>
      <c r="S304" s="7">
        <v>24496.85</v>
      </c>
      <c r="T304" s="7">
        <v>159977.48000000001</v>
      </c>
    </row>
    <row r="305" spans="1:20" x14ac:dyDescent="0.25">
      <c r="A305" t="s">
        <v>215</v>
      </c>
      <c r="B305">
        <v>3</v>
      </c>
      <c r="C305">
        <v>119</v>
      </c>
      <c r="D305" t="s">
        <v>224</v>
      </c>
      <c r="E305" t="s">
        <v>225</v>
      </c>
      <c r="F305" t="s">
        <v>42</v>
      </c>
      <c r="G305" t="s">
        <v>226</v>
      </c>
      <c r="H305">
        <v>799</v>
      </c>
      <c r="I305" t="s">
        <v>62</v>
      </c>
      <c r="J305" t="s">
        <v>223</v>
      </c>
      <c r="K305" t="s">
        <v>46</v>
      </c>
      <c r="L305">
        <v>40</v>
      </c>
      <c r="M305" t="s">
        <v>12</v>
      </c>
      <c r="N305" s="9">
        <v>0</v>
      </c>
      <c r="O305" s="9">
        <v>0</v>
      </c>
      <c r="P305" s="9">
        <v>0</v>
      </c>
      <c r="Q305" s="9">
        <v>0</v>
      </c>
      <c r="R305" s="9">
        <v>0</v>
      </c>
      <c r="S305" s="7">
        <v>0</v>
      </c>
      <c r="T305" s="7">
        <v>0</v>
      </c>
    </row>
    <row r="306" spans="1:20" x14ac:dyDescent="0.25">
      <c r="A306" t="s">
        <v>215</v>
      </c>
      <c r="B306">
        <v>3</v>
      </c>
      <c r="C306">
        <v>119</v>
      </c>
      <c r="D306" t="s">
        <v>224</v>
      </c>
      <c r="E306" t="s">
        <v>225</v>
      </c>
      <c r="F306" t="s">
        <v>42</v>
      </c>
      <c r="G306" t="s">
        <v>226</v>
      </c>
      <c r="H306">
        <v>799</v>
      </c>
      <c r="I306" t="s">
        <v>62</v>
      </c>
      <c r="J306" t="s">
        <v>223</v>
      </c>
      <c r="K306" t="s">
        <v>46</v>
      </c>
      <c r="L306">
        <v>50</v>
      </c>
      <c r="M306" t="s">
        <v>50</v>
      </c>
      <c r="N306" s="9">
        <v>2346.35</v>
      </c>
      <c r="O306" s="9">
        <v>1074.26</v>
      </c>
      <c r="P306" s="9">
        <v>10395.31</v>
      </c>
      <c r="Q306" s="9">
        <v>34309.410000000003</v>
      </c>
      <c r="R306" s="9">
        <v>26990.63</v>
      </c>
      <c r="S306" s="7">
        <v>24496.85</v>
      </c>
      <c r="T306" s="7">
        <v>159977.48000000001</v>
      </c>
    </row>
    <row r="307" spans="1:20" x14ac:dyDescent="0.25">
      <c r="A307" t="s">
        <v>215</v>
      </c>
      <c r="B307">
        <v>3</v>
      </c>
      <c r="C307">
        <v>141</v>
      </c>
      <c r="D307" t="s">
        <v>227</v>
      </c>
      <c r="E307" t="s">
        <v>228</v>
      </c>
      <c r="F307" t="s">
        <v>42</v>
      </c>
      <c r="G307" t="s">
        <v>229</v>
      </c>
      <c r="H307">
        <v>320</v>
      </c>
      <c r="I307" t="s">
        <v>230</v>
      </c>
      <c r="J307" t="s">
        <v>231</v>
      </c>
      <c r="K307" t="s">
        <v>46</v>
      </c>
      <c r="L307">
        <v>10</v>
      </c>
      <c r="M307" t="s">
        <v>47</v>
      </c>
      <c r="N307" s="9">
        <v>22278049.449999999</v>
      </c>
      <c r="O307" s="9">
        <v>22464642.07</v>
      </c>
      <c r="P307" s="9">
        <v>23465544.449999999</v>
      </c>
      <c r="Q307" s="9">
        <v>30074980.670000002</v>
      </c>
      <c r="R307" s="9">
        <v>34750512.079999998</v>
      </c>
      <c r="S307" s="7">
        <v>36954811</v>
      </c>
      <c r="T307" s="7">
        <v>41745427.32</v>
      </c>
    </row>
    <row r="308" spans="1:20" x14ac:dyDescent="0.25">
      <c r="A308" t="s">
        <v>215</v>
      </c>
      <c r="B308">
        <v>3</v>
      </c>
      <c r="C308">
        <v>141</v>
      </c>
      <c r="D308" t="s">
        <v>227</v>
      </c>
      <c r="E308" t="s">
        <v>228</v>
      </c>
      <c r="F308" t="s">
        <v>42</v>
      </c>
      <c r="G308" t="s">
        <v>229</v>
      </c>
      <c r="H308">
        <v>320</v>
      </c>
      <c r="I308" t="s">
        <v>230</v>
      </c>
      <c r="J308" t="s">
        <v>231</v>
      </c>
      <c r="K308" t="s">
        <v>46</v>
      </c>
      <c r="L308">
        <v>20</v>
      </c>
      <c r="M308" t="s">
        <v>48</v>
      </c>
      <c r="N308" s="9">
        <v>22138319.390000001</v>
      </c>
      <c r="O308" s="9">
        <v>22277588.030000001</v>
      </c>
      <c r="P308" s="9">
        <v>23434199.780000001</v>
      </c>
      <c r="Q308" s="9">
        <v>29896777.59</v>
      </c>
      <c r="R308" s="9">
        <v>34737853.200000003</v>
      </c>
      <c r="S308" s="7">
        <v>36911534.799999997</v>
      </c>
      <c r="T308" s="7">
        <v>41393859.380000003</v>
      </c>
    </row>
    <row r="309" spans="1:20" x14ac:dyDescent="0.25">
      <c r="A309" t="s">
        <v>215</v>
      </c>
      <c r="B309">
        <v>3</v>
      </c>
      <c r="C309">
        <v>141</v>
      </c>
      <c r="D309" t="s">
        <v>227</v>
      </c>
      <c r="E309" t="s">
        <v>228</v>
      </c>
      <c r="F309" t="s">
        <v>42</v>
      </c>
      <c r="G309" t="s">
        <v>229</v>
      </c>
      <c r="H309">
        <v>320</v>
      </c>
      <c r="I309" t="s">
        <v>230</v>
      </c>
      <c r="J309" t="s">
        <v>231</v>
      </c>
      <c r="K309" t="s">
        <v>46</v>
      </c>
      <c r="L309">
        <v>30</v>
      </c>
      <c r="M309" t="s">
        <v>49</v>
      </c>
      <c r="N309" s="9">
        <v>139730.06</v>
      </c>
      <c r="O309" s="9">
        <v>187054.04</v>
      </c>
      <c r="P309" s="9">
        <v>31344.67</v>
      </c>
      <c r="Q309" s="9">
        <v>178203.08</v>
      </c>
      <c r="R309" s="9">
        <v>12658.88</v>
      </c>
      <c r="S309" s="7">
        <v>43276.2</v>
      </c>
      <c r="T309" s="7">
        <v>351567.94</v>
      </c>
    </row>
    <row r="310" spans="1:20" x14ac:dyDescent="0.25">
      <c r="A310" t="s">
        <v>215</v>
      </c>
      <c r="B310">
        <v>3</v>
      </c>
      <c r="C310">
        <v>141</v>
      </c>
      <c r="D310" t="s">
        <v>227</v>
      </c>
      <c r="E310" t="s">
        <v>228</v>
      </c>
      <c r="F310" t="s">
        <v>42</v>
      </c>
      <c r="G310" t="s">
        <v>229</v>
      </c>
      <c r="H310">
        <v>320</v>
      </c>
      <c r="I310" t="s">
        <v>230</v>
      </c>
      <c r="J310" t="s">
        <v>231</v>
      </c>
      <c r="K310" t="s">
        <v>46</v>
      </c>
      <c r="L310">
        <v>40</v>
      </c>
      <c r="M310" t="s">
        <v>12</v>
      </c>
      <c r="N310" s="9">
        <v>0</v>
      </c>
      <c r="O310" s="9">
        <v>0</v>
      </c>
      <c r="P310" s="9">
        <v>0</v>
      </c>
      <c r="Q310" s="9">
        <v>0</v>
      </c>
      <c r="R310" s="9">
        <v>0</v>
      </c>
      <c r="S310" s="7">
        <v>0</v>
      </c>
      <c r="T310" s="7">
        <v>0</v>
      </c>
    </row>
    <row r="311" spans="1:20" x14ac:dyDescent="0.25">
      <c r="A311" t="s">
        <v>215</v>
      </c>
      <c r="B311">
        <v>3</v>
      </c>
      <c r="C311">
        <v>141</v>
      </c>
      <c r="D311" t="s">
        <v>227</v>
      </c>
      <c r="E311" t="s">
        <v>228</v>
      </c>
      <c r="F311" t="s">
        <v>42</v>
      </c>
      <c r="G311" t="s">
        <v>229</v>
      </c>
      <c r="H311">
        <v>320</v>
      </c>
      <c r="I311" t="s">
        <v>230</v>
      </c>
      <c r="J311" t="s">
        <v>231</v>
      </c>
      <c r="K311" t="s">
        <v>46</v>
      </c>
      <c r="L311">
        <v>50</v>
      </c>
      <c r="M311" t="s">
        <v>50</v>
      </c>
      <c r="N311" s="9">
        <v>139730.06</v>
      </c>
      <c r="O311" s="9">
        <v>187054.04</v>
      </c>
      <c r="P311" s="9">
        <v>31344.67</v>
      </c>
      <c r="Q311" s="9">
        <v>178203.08</v>
      </c>
      <c r="R311" s="9">
        <v>12658.88</v>
      </c>
      <c r="S311" s="7">
        <v>43276.2</v>
      </c>
      <c r="T311" s="7">
        <v>351567.94</v>
      </c>
    </row>
    <row r="312" spans="1:20" x14ac:dyDescent="0.25">
      <c r="A312" t="s">
        <v>215</v>
      </c>
      <c r="B312">
        <v>3</v>
      </c>
      <c r="C312">
        <v>141</v>
      </c>
      <c r="D312" t="s">
        <v>227</v>
      </c>
      <c r="E312" t="s">
        <v>228</v>
      </c>
      <c r="F312" t="s">
        <v>42</v>
      </c>
      <c r="G312" t="s">
        <v>229</v>
      </c>
      <c r="H312">
        <v>552</v>
      </c>
      <c r="I312" t="s">
        <v>232</v>
      </c>
      <c r="J312" t="s">
        <v>233</v>
      </c>
      <c r="K312" t="s">
        <v>46</v>
      </c>
      <c r="L312">
        <v>10</v>
      </c>
      <c r="M312" t="s">
        <v>47</v>
      </c>
      <c r="N312" s="9">
        <v>2100933</v>
      </c>
      <c r="O312" s="9">
        <v>2364557.62</v>
      </c>
      <c r="P312" s="9">
        <v>2255711</v>
      </c>
      <c r="Q312" s="9">
        <v>2477366.77</v>
      </c>
      <c r="R312" s="9">
        <v>2674170</v>
      </c>
      <c r="S312" s="7">
        <v>3511670</v>
      </c>
      <c r="T312" s="7">
        <v>4789810.8499999996</v>
      </c>
    </row>
    <row r="313" spans="1:20" x14ac:dyDescent="0.25">
      <c r="A313" t="s">
        <v>215</v>
      </c>
      <c r="B313">
        <v>3</v>
      </c>
      <c r="C313">
        <v>141</v>
      </c>
      <c r="D313" t="s">
        <v>227</v>
      </c>
      <c r="E313" t="s">
        <v>228</v>
      </c>
      <c r="F313" t="s">
        <v>42</v>
      </c>
      <c r="G313" t="s">
        <v>229</v>
      </c>
      <c r="H313">
        <v>552</v>
      </c>
      <c r="I313" t="s">
        <v>232</v>
      </c>
      <c r="J313" t="s">
        <v>233</v>
      </c>
      <c r="K313" t="s">
        <v>46</v>
      </c>
      <c r="L313">
        <v>20</v>
      </c>
      <c r="M313" t="s">
        <v>48</v>
      </c>
      <c r="N313" s="9">
        <v>2003395.38</v>
      </c>
      <c r="O313" s="9">
        <v>2292238.2200000002</v>
      </c>
      <c r="P313" s="9">
        <v>2254055.23</v>
      </c>
      <c r="Q313" s="9">
        <v>2446909.4399999999</v>
      </c>
      <c r="R313" s="9">
        <v>2663246.9</v>
      </c>
      <c r="S313" s="7">
        <v>3212874.15</v>
      </c>
      <c r="T313" s="7">
        <v>4302379.96</v>
      </c>
    </row>
    <row r="314" spans="1:20" x14ac:dyDescent="0.25">
      <c r="A314" t="s">
        <v>215</v>
      </c>
      <c r="B314">
        <v>3</v>
      </c>
      <c r="C314">
        <v>141</v>
      </c>
      <c r="D314" t="s">
        <v>227</v>
      </c>
      <c r="E314" t="s">
        <v>228</v>
      </c>
      <c r="F314" t="s">
        <v>42</v>
      </c>
      <c r="G314" t="s">
        <v>229</v>
      </c>
      <c r="H314">
        <v>552</v>
      </c>
      <c r="I314" t="s">
        <v>232</v>
      </c>
      <c r="J314" t="s">
        <v>233</v>
      </c>
      <c r="K314" t="s">
        <v>46</v>
      </c>
      <c r="L314">
        <v>30</v>
      </c>
      <c r="M314" t="s">
        <v>49</v>
      </c>
      <c r="N314" s="9">
        <v>97537.62</v>
      </c>
      <c r="O314" s="9">
        <v>72319.399999999994</v>
      </c>
      <c r="P314" s="9">
        <v>1655.77</v>
      </c>
      <c r="Q314" s="9">
        <v>30457.33</v>
      </c>
      <c r="R314" s="9">
        <v>10923.1</v>
      </c>
      <c r="S314" s="7">
        <v>298795.84999999998</v>
      </c>
      <c r="T314" s="7">
        <v>487430.89</v>
      </c>
    </row>
    <row r="315" spans="1:20" x14ac:dyDescent="0.25">
      <c r="A315" t="s">
        <v>215</v>
      </c>
      <c r="B315">
        <v>3</v>
      </c>
      <c r="C315">
        <v>141</v>
      </c>
      <c r="D315" t="s">
        <v>227</v>
      </c>
      <c r="E315" t="s">
        <v>228</v>
      </c>
      <c r="F315" t="s">
        <v>42</v>
      </c>
      <c r="G315" t="s">
        <v>229</v>
      </c>
      <c r="H315">
        <v>552</v>
      </c>
      <c r="I315" t="s">
        <v>232</v>
      </c>
      <c r="J315" t="s">
        <v>233</v>
      </c>
      <c r="K315" t="s">
        <v>46</v>
      </c>
      <c r="L315">
        <v>40</v>
      </c>
      <c r="M315" t="s">
        <v>12</v>
      </c>
      <c r="N315" s="9">
        <v>0</v>
      </c>
      <c r="O315" s="9">
        <v>0</v>
      </c>
      <c r="P315" s="9">
        <v>0</v>
      </c>
      <c r="Q315" s="9">
        <v>0</v>
      </c>
      <c r="R315" s="9">
        <v>0</v>
      </c>
      <c r="S315" s="7">
        <v>0</v>
      </c>
      <c r="T315" s="7">
        <v>0</v>
      </c>
    </row>
    <row r="316" spans="1:20" x14ac:dyDescent="0.25">
      <c r="A316" t="s">
        <v>215</v>
      </c>
      <c r="B316">
        <v>3</v>
      </c>
      <c r="C316">
        <v>141</v>
      </c>
      <c r="D316" t="s">
        <v>227</v>
      </c>
      <c r="E316" t="s">
        <v>228</v>
      </c>
      <c r="F316" t="s">
        <v>42</v>
      </c>
      <c r="G316" t="s">
        <v>229</v>
      </c>
      <c r="H316">
        <v>552</v>
      </c>
      <c r="I316" t="s">
        <v>232</v>
      </c>
      <c r="J316" t="s">
        <v>233</v>
      </c>
      <c r="K316" t="s">
        <v>46</v>
      </c>
      <c r="L316">
        <v>50</v>
      </c>
      <c r="M316" t="s">
        <v>50</v>
      </c>
      <c r="N316" s="9">
        <v>97537.62</v>
      </c>
      <c r="O316" s="9">
        <v>72319.399999999994</v>
      </c>
      <c r="P316" s="9">
        <v>1655.77</v>
      </c>
      <c r="Q316" s="9">
        <v>30457.33</v>
      </c>
      <c r="R316" s="9">
        <v>10923.1</v>
      </c>
      <c r="S316" s="7">
        <v>298795.84999999998</v>
      </c>
      <c r="T316" s="7">
        <v>487430.89</v>
      </c>
    </row>
    <row r="317" spans="1:20" x14ac:dyDescent="0.25">
      <c r="A317" t="s">
        <v>215</v>
      </c>
      <c r="B317">
        <v>3</v>
      </c>
      <c r="C317">
        <v>141</v>
      </c>
      <c r="D317" t="s">
        <v>227</v>
      </c>
      <c r="E317" t="s">
        <v>228</v>
      </c>
      <c r="F317" t="s">
        <v>42</v>
      </c>
      <c r="G317" t="s">
        <v>229</v>
      </c>
      <c r="H317">
        <v>704</v>
      </c>
      <c r="I317" t="s">
        <v>127</v>
      </c>
      <c r="J317" t="s">
        <v>128</v>
      </c>
      <c r="K317" t="s">
        <v>46</v>
      </c>
      <c r="L317">
        <v>10</v>
      </c>
      <c r="M317" t="s">
        <v>47</v>
      </c>
      <c r="N317" s="9">
        <v>505471</v>
      </c>
      <c r="O317" s="9">
        <v>582774.4</v>
      </c>
      <c r="P317" s="9">
        <v>1068177</v>
      </c>
      <c r="Q317" s="9">
        <v>1620275.61</v>
      </c>
      <c r="R317" s="9">
        <v>1150866</v>
      </c>
      <c r="S317" s="7">
        <v>1400866</v>
      </c>
      <c r="T317" s="7">
        <v>1423153.66</v>
      </c>
    </row>
    <row r="318" spans="1:20" x14ac:dyDescent="0.25">
      <c r="A318" t="s">
        <v>215</v>
      </c>
      <c r="B318">
        <v>3</v>
      </c>
      <c r="C318">
        <v>141</v>
      </c>
      <c r="D318" t="s">
        <v>227</v>
      </c>
      <c r="E318" t="s">
        <v>228</v>
      </c>
      <c r="F318" t="s">
        <v>42</v>
      </c>
      <c r="G318" t="s">
        <v>229</v>
      </c>
      <c r="H318">
        <v>704</v>
      </c>
      <c r="I318" t="s">
        <v>127</v>
      </c>
      <c r="J318" t="s">
        <v>128</v>
      </c>
      <c r="K318" t="s">
        <v>46</v>
      </c>
      <c r="L318">
        <v>20</v>
      </c>
      <c r="M318" t="s">
        <v>48</v>
      </c>
      <c r="N318" s="9">
        <v>438488.6</v>
      </c>
      <c r="O318" s="9">
        <v>472814.93</v>
      </c>
      <c r="P318" s="9">
        <v>530787.39</v>
      </c>
      <c r="Q318" s="9">
        <v>739575.48</v>
      </c>
      <c r="R318" s="9">
        <v>954440.37</v>
      </c>
      <c r="S318" s="7">
        <v>1300798.3400000001</v>
      </c>
      <c r="T318" s="7">
        <v>1252645.46</v>
      </c>
    </row>
    <row r="319" spans="1:20" x14ac:dyDescent="0.25">
      <c r="A319" t="s">
        <v>215</v>
      </c>
      <c r="B319">
        <v>3</v>
      </c>
      <c r="C319">
        <v>141</v>
      </c>
      <c r="D319" t="s">
        <v>227</v>
      </c>
      <c r="E319" t="s">
        <v>228</v>
      </c>
      <c r="F319" t="s">
        <v>42</v>
      </c>
      <c r="G319" t="s">
        <v>229</v>
      </c>
      <c r="H319">
        <v>704</v>
      </c>
      <c r="I319" t="s">
        <v>127</v>
      </c>
      <c r="J319" t="s">
        <v>128</v>
      </c>
      <c r="K319" t="s">
        <v>46</v>
      </c>
      <c r="L319">
        <v>30</v>
      </c>
      <c r="M319" t="s">
        <v>49</v>
      </c>
      <c r="N319" s="9">
        <v>66982.399999999994</v>
      </c>
      <c r="O319" s="9">
        <v>109959.47</v>
      </c>
      <c r="P319" s="9">
        <v>537389.61</v>
      </c>
      <c r="Q319" s="9">
        <v>880700.13</v>
      </c>
      <c r="R319" s="9">
        <v>196425.63</v>
      </c>
      <c r="S319" s="7">
        <v>100067.66</v>
      </c>
      <c r="T319" s="7">
        <v>170508.2</v>
      </c>
    </row>
    <row r="320" spans="1:20" x14ac:dyDescent="0.25">
      <c r="A320" t="s">
        <v>215</v>
      </c>
      <c r="B320">
        <v>3</v>
      </c>
      <c r="C320">
        <v>141</v>
      </c>
      <c r="D320" t="s">
        <v>227</v>
      </c>
      <c r="E320" t="s">
        <v>228</v>
      </c>
      <c r="F320" t="s">
        <v>42</v>
      </c>
      <c r="G320" t="s">
        <v>229</v>
      </c>
      <c r="H320">
        <v>704</v>
      </c>
      <c r="I320" t="s">
        <v>127</v>
      </c>
      <c r="J320" t="s">
        <v>128</v>
      </c>
      <c r="K320" t="s">
        <v>46</v>
      </c>
      <c r="L320">
        <v>40</v>
      </c>
      <c r="M320" t="s">
        <v>12</v>
      </c>
      <c r="N320" s="9">
        <v>0</v>
      </c>
      <c r="O320" s="9">
        <v>0</v>
      </c>
      <c r="P320" s="9">
        <v>0</v>
      </c>
      <c r="Q320" s="9">
        <v>0</v>
      </c>
      <c r="R320" s="9">
        <v>0</v>
      </c>
      <c r="S320" s="7">
        <v>0</v>
      </c>
      <c r="T320" s="7">
        <v>0</v>
      </c>
    </row>
    <row r="321" spans="1:20" x14ac:dyDescent="0.25">
      <c r="A321" t="s">
        <v>215</v>
      </c>
      <c r="B321">
        <v>3</v>
      </c>
      <c r="C321">
        <v>141</v>
      </c>
      <c r="D321" t="s">
        <v>227</v>
      </c>
      <c r="E321" t="s">
        <v>228</v>
      </c>
      <c r="F321" t="s">
        <v>42</v>
      </c>
      <c r="G321" t="s">
        <v>229</v>
      </c>
      <c r="H321">
        <v>704</v>
      </c>
      <c r="I321" t="s">
        <v>127</v>
      </c>
      <c r="J321" t="s">
        <v>128</v>
      </c>
      <c r="K321" t="s">
        <v>46</v>
      </c>
      <c r="L321">
        <v>50</v>
      </c>
      <c r="M321" t="s">
        <v>50</v>
      </c>
      <c r="N321" s="9">
        <v>66982.399999999994</v>
      </c>
      <c r="O321" s="9">
        <v>109959.47</v>
      </c>
      <c r="P321" s="9">
        <v>537389.61</v>
      </c>
      <c r="Q321" s="9">
        <v>880700.13</v>
      </c>
      <c r="R321" s="9">
        <v>196425.63</v>
      </c>
      <c r="S321" s="7">
        <v>100067.66</v>
      </c>
      <c r="T321" s="7">
        <v>170508.2</v>
      </c>
    </row>
    <row r="322" spans="1:20" x14ac:dyDescent="0.25">
      <c r="A322" t="s">
        <v>215</v>
      </c>
      <c r="B322">
        <v>3</v>
      </c>
      <c r="C322">
        <v>166</v>
      </c>
      <c r="D322" t="s">
        <v>234</v>
      </c>
      <c r="E322" t="s">
        <v>235</v>
      </c>
      <c r="F322" t="s">
        <v>42</v>
      </c>
      <c r="G322" t="s">
        <v>236</v>
      </c>
      <c r="H322">
        <v>738</v>
      </c>
      <c r="I322" t="s">
        <v>237</v>
      </c>
      <c r="J322" t="s">
        <v>238</v>
      </c>
      <c r="K322" t="s">
        <v>46</v>
      </c>
      <c r="L322">
        <v>10</v>
      </c>
      <c r="M322" t="s">
        <v>47</v>
      </c>
      <c r="N322" s="9">
        <v>2312860</v>
      </c>
      <c r="O322" s="9">
        <v>2710020.36</v>
      </c>
      <c r="P322" s="9">
        <v>3024856.49</v>
      </c>
      <c r="Q322" s="9">
        <v>3238302.27</v>
      </c>
      <c r="R322" s="9">
        <v>2961557.63</v>
      </c>
      <c r="S322" s="7">
        <v>3193295.1</v>
      </c>
      <c r="T322" s="7">
        <v>3303415.27</v>
      </c>
    </row>
    <row r="323" spans="1:20" x14ac:dyDescent="0.25">
      <c r="A323" t="s">
        <v>215</v>
      </c>
      <c r="B323">
        <v>3</v>
      </c>
      <c r="C323">
        <v>166</v>
      </c>
      <c r="D323" t="s">
        <v>234</v>
      </c>
      <c r="E323" t="s">
        <v>235</v>
      </c>
      <c r="F323" t="s">
        <v>42</v>
      </c>
      <c r="G323" t="s">
        <v>236</v>
      </c>
      <c r="H323">
        <v>738</v>
      </c>
      <c r="I323" t="s">
        <v>237</v>
      </c>
      <c r="J323" t="s">
        <v>238</v>
      </c>
      <c r="K323" t="s">
        <v>46</v>
      </c>
      <c r="L323">
        <v>20</v>
      </c>
      <c r="M323" t="s">
        <v>48</v>
      </c>
      <c r="N323" s="9">
        <v>2014514.64</v>
      </c>
      <c r="O323" s="9">
        <v>2249572.96</v>
      </c>
      <c r="P323" s="9">
        <v>2707285.68</v>
      </c>
      <c r="Q323" s="9">
        <v>2698481.06</v>
      </c>
      <c r="R323" s="9">
        <v>2896857.53</v>
      </c>
      <c r="S323" s="7">
        <v>3052486.83</v>
      </c>
      <c r="T323" s="7">
        <v>3152723.78</v>
      </c>
    </row>
    <row r="324" spans="1:20" x14ac:dyDescent="0.25">
      <c r="A324" t="s">
        <v>215</v>
      </c>
      <c r="B324">
        <v>3</v>
      </c>
      <c r="C324">
        <v>166</v>
      </c>
      <c r="D324" t="s">
        <v>234</v>
      </c>
      <c r="E324" t="s">
        <v>235</v>
      </c>
      <c r="F324" t="s">
        <v>42</v>
      </c>
      <c r="G324" t="s">
        <v>236</v>
      </c>
      <c r="H324">
        <v>738</v>
      </c>
      <c r="I324" t="s">
        <v>237</v>
      </c>
      <c r="J324" t="s">
        <v>238</v>
      </c>
      <c r="K324" t="s">
        <v>46</v>
      </c>
      <c r="L324">
        <v>30</v>
      </c>
      <c r="M324" t="s">
        <v>49</v>
      </c>
      <c r="N324" s="9">
        <v>298345.36</v>
      </c>
      <c r="O324" s="9">
        <v>460447.4</v>
      </c>
      <c r="P324" s="9">
        <v>317570.81</v>
      </c>
      <c r="Q324" s="9">
        <v>539821.21</v>
      </c>
      <c r="R324" s="9">
        <v>64700.1</v>
      </c>
      <c r="S324" s="7">
        <v>140808.26999999999</v>
      </c>
      <c r="T324" s="7">
        <v>150691.49</v>
      </c>
    </row>
    <row r="325" spans="1:20" x14ac:dyDescent="0.25">
      <c r="A325" t="s">
        <v>215</v>
      </c>
      <c r="B325">
        <v>3</v>
      </c>
      <c r="C325">
        <v>166</v>
      </c>
      <c r="D325" t="s">
        <v>234</v>
      </c>
      <c r="E325" t="s">
        <v>235</v>
      </c>
      <c r="F325" t="s">
        <v>42</v>
      </c>
      <c r="G325" t="s">
        <v>236</v>
      </c>
      <c r="H325">
        <v>738</v>
      </c>
      <c r="I325" t="s">
        <v>237</v>
      </c>
      <c r="J325" t="s">
        <v>238</v>
      </c>
      <c r="K325" t="s">
        <v>46</v>
      </c>
      <c r="L325">
        <v>40</v>
      </c>
      <c r="M325" t="s">
        <v>12</v>
      </c>
      <c r="N325" s="9">
        <v>0</v>
      </c>
      <c r="O325" s="9">
        <v>0</v>
      </c>
      <c r="P325" s="9">
        <v>0</v>
      </c>
      <c r="Q325" s="9">
        <v>0</v>
      </c>
      <c r="R325" s="9">
        <v>0</v>
      </c>
      <c r="S325" s="7">
        <v>0</v>
      </c>
      <c r="T325" s="7">
        <v>0</v>
      </c>
    </row>
    <row r="326" spans="1:20" x14ac:dyDescent="0.25">
      <c r="A326" t="s">
        <v>215</v>
      </c>
      <c r="B326">
        <v>3</v>
      </c>
      <c r="C326">
        <v>166</v>
      </c>
      <c r="D326" t="s">
        <v>234</v>
      </c>
      <c r="E326" t="s">
        <v>235</v>
      </c>
      <c r="F326" t="s">
        <v>42</v>
      </c>
      <c r="G326" t="s">
        <v>236</v>
      </c>
      <c r="H326">
        <v>738</v>
      </c>
      <c r="I326" t="s">
        <v>237</v>
      </c>
      <c r="J326" t="s">
        <v>238</v>
      </c>
      <c r="K326" t="s">
        <v>46</v>
      </c>
      <c r="L326">
        <v>50</v>
      </c>
      <c r="M326" t="s">
        <v>50</v>
      </c>
      <c r="N326" s="9">
        <v>298345.36</v>
      </c>
      <c r="O326" s="9">
        <v>460447.4</v>
      </c>
      <c r="P326" s="9">
        <v>317570.81</v>
      </c>
      <c r="Q326" s="9">
        <v>539821.21</v>
      </c>
      <c r="R326" s="9">
        <v>64700.1</v>
      </c>
      <c r="S326" s="7">
        <v>140808.26999999999</v>
      </c>
      <c r="T326" s="7">
        <v>150691.49</v>
      </c>
    </row>
    <row r="327" spans="1:20" x14ac:dyDescent="0.25">
      <c r="A327" t="s">
        <v>215</v>
      </c>
      <c r="B327">
        <v>3</v>
      </c>
      <c r="C327">
        <v>147</v>
      </c>
      <c r="D327" t="s">
        <v>239</v>
      </c>
      <c r="E327" t="s">
        <v>240</v>
      </c>
      <c r="F327" t="s">
        <v>42</v>
      </c>
      <c r="G327" t="s">
        <v>241</v>
      </c>
      <c r="H327">
        <v>787</v>
      </c>
      <c r="I327" t="s">
        <v>242</v>
      </c>
      <c r="J327" t="s">
        <v>243</v>
      </c>
      <c r="K327" t="s">
        <v>46</v>
      </c>
      <c r="L327">
        <v>10</v>
      </c>
      <c r="M327" t="s">
        <v>47</v>
      </c>
      <c r="N327" s="9">
        <v>4664053</v>
      </c>
      <c r="O327" s="9">
        <v>4747220</v>
      </c>
      <c r="P327" s="9">
        <v>4759746</v>
      </c>
      <c r="Q327" s="9">
        <v>4977490</v>
      </c>
      <c r="R327" s="9">
        <v>5059079</v>
      </c>
      <c r="S327" s="7">
        <v>5477423</v>
      </c>
      <c r="T327" s="7">
        <v>6438870</v>
      </c>
    </row>
    <row r="328" spans="1:20" x14ac:dyDescent="0.25">
      <c r="A328" t="s">
        <v>215</v>
      </c>
      <c r="B328">
        <v>3</v>
      </c>
      <c r="C328">
        <v>147</v>
      </c>
      <c r="D328" t="s">
        <v>239</v>
      </c>
      <c r="E328" t="s">
        <v>240</v>
      </c>
      <c r="F328" t="s">
        <v>42</v>
      </c>
      <c r="G328" t="s">
        <v>241</v>
      </c>
      <c r="H328">
        <v>787</v>
      </c>
      <c r="I328" t="s">
        <v>242</v>
      </c>
      <c r="J328" t="s">
        <v>243</v>
      </c>
      <c r="K328" t="s">
        <v>46</v>
      </c>
      <c r="L328">
        <v>20</v>
      </c>
      <c r="M328" t="s">
        <v>48</v>
      </c>
      <c r="N328" s="9">
        <v>3725971.19</v>
      </c>
      <c r="O328" s="9">
        <v>3778439.67</v>
      </c>
      <c r="P328" s="9">
        <v>3346382.59</v>
      </c>
      <c r="Q328" s="9">
        <v>4255206.63</v>
      </c>
      <c r="R328" s="9">
        <v>4366554.1500000004</v>
      </c>
      <c r="S328" s="7">
        <v>4716411.2699999996</v>
      </c>
      <c r="T328" s="7">
        <v>5760834.2800000003</v>
      </c>
    </row>
    <row r="329" spans="1:20" x14ac:dyDescent="0.25">
      <c r="A329" t="s">
        <v>215</v>
      </c>
      <c r="B329">
        <v>3</v>
      </c>
      <c r="C329">
        <v>147</v>
      </c>
      <c r="D329" t="s">
        <v>239</v>
      </c>
      <c r="E329" t="s">
        <v>240</v>
      </c>
      <c r="F329" t="s">
        <v>42</v>
      </c>
      <c r="G329" t="s">
        <v>241</v>
      </c>
      <c r="H329">
        <v>787</v>
      </c>
      <c r="I329" t="s">
        <v>242</v>
      </c>
      <c r="J329" t="s">
        <v>243</v>
      </c>
      <c r="K329" t="s">
        <v>46</v>
      </c>
      <c r="L329">
        <v>30</v>
      </c>
      <c r="M329" t="s">
        <v>49</v>
      </c>
      <c r="N329" s="9">
        <v>938081.81</v>
      </c>
      <c r="O329" s="9">
        <v>968780.33</v>
      </c>
      <c r="P329" s="9">
        <v>1413363.41</v>
      </c>
      <c r="Q329" s="9">
        <v>722283.37</v>
      </c>
      <c r="R329" s="9">
        <v>692524.85</v>
      </c>
      <c r="S329" s="7">
        <v>761011.73</v>
      </c>
      <c r="T329" s="7">
        <v>678035.72</v>
      </c>
    </row>
    <row r="330" spans="1:20" x14ac:dyDescent="0.25">
      <c r="A330" t="s">
        <v>215</v>
      </c>
      <c r="B330">
        <v>3</v>
      </c>
      <c r="C330">
        <v>147</v>
      </c>
      <c r="D330" t="s">
        <v>239</v>
      </c>
      <c r="E330" t="s">
        <v>240</v>
      </c>
      <c r="F330" t="s">
        <v>42</v>
      </c>
      <c r="G330" t="s">
        <v>241</v>
      </c>
      <c r="H330">
        <v>787</v>
      </c>
      <c r="I330" t="s">
        <v>242</v>
      </c>
      <c r="J330" t="s">
        <v>243</v>
      </c>
      <c r="K330" t="s">
        <v>46</v>
      </c>
      <c r="L330">
        <v>40</v>
      </c>
      <c r="M330" t="s">
        <v>12</v>
      </c>
      <c r="N330" s="9">
        <v>0</v>
      </c>
      <c r="O330" s="9">
        <v>0</v>
      </c>
      <c r="P330" s="9">
        <v>0</v>
      </c>
      <c r="Q330" s="9">
        <v>0</v>
      </c>
      <c r="R330" s="9">
        <v>0</v>
      </c>
      <c r="S330" s="7">
        <v>0</v>
      </c>
      <c r="T330" s="7">
        <v>0</v>
      </c>
    </row>
    <row r="331" spans="1:20" x14ac:dyDescent="0.25">
      <c r="A331" t="s">
        <v>215</v>
      </c>
      <c r="B331">
        <v>3</v>
      </c>
      <c r="C331">
        <v>147</v>
      </c>
      <c r="D331" t="s">
        <v>239</v>
      </c>
      <c r="E331" t="s">
        <v>240</v>
      </c>
      <c r="F331" t="s">
        <v>42</v>
      </c>
      <c r="G331" t="s">
        <v>241</v>
      </c>
      <c r="H331">
        <v>787</v>
      </c>
      <c r="I331" t="s">
        <v>242</v>
      </c>
      <c r="J331" t="s">
        <v>243</v>
      </c>
      <c r="K331" t="s">
        <v>46</v>
      </c>
      <c r="L331">
        <v>50</v>
      </c>
      <c r="M331" t="s">
        <v>50</v>
      </c>
      <c r="N331" s="9">
        <v>938081.81</v>
      </c>
      <c r="O331" s="9">
        <v>968780.33</v>
      </c>
      <c r="P331" s="9">
        <v>1413363.41</v>
      </c>
      <c r="Q331" s="9">
        <v>722283.37</v>
      </c>
      <c r="R331" s="9">
        <v>692524.85</v>
      </c>
      <c r="S331" s="7">
        <v>761011.73</v>
      </c>
      <c r="T331" s="7">
        <v>678035.72</v>
      </c>
    </row>
    <row r="332" spans="1:20" x14ac:dyDescent="0.25">
      <c r="A332" t="s">
        <v>215</v>
      </c>
      <c r="B332">
        <v>3</v>
      </c>
      <c r="C332">
        <v>921</v>
      </c>
      <c r="D332" t="s">
        <v>244</v>
      </c>
      <c r="E332" t="s">
        <v>245</v>
      </c>
      <c r="F332" t="s">
        <v>42</v>
      </c>
      <c r="G332" t="s">
        <v>246</v>
      </c>
      <c r="H332">
        <v>701</v>
      </c>
      <c r="I332" t="s">
        <v>88</v>
      </c>
      <c r="J332" t="s">
        <v>89</v>
      </c>
      <c r="K332" t="s">
        <v>46</v>
      </c>
      <c r="L332">
        <v>10</v>
      </c>
      <c r="M332" t="s">
        <v>47</v>
      </c>
      <c r="N332" s="9">
        <v>190944</v>
      </c>
      <c r="O332" s="9">
        <v>190949</v>
      </c>
      <c r="P332" s="9">
        <v>190940</v>
      </c>
      <c r="Q332" s="9">
        <v>190934</v>
      </c>
      <c r="R332" s="9">
        <v>190936</v>
      </c>
      <c r="S332" s="7">
        <v>190940</v>
      </c>
      <c r="T332" s="7">
        <v>210940</v>
      </c>
    </row>
    <row r="333" spans="1:20" x14ac:dyDescent="0.25">
      <c r="A333" t="s">
        <v>215</v>
      </c>
      <c r="B333">
        <v>3</v>
      </c>
      <c r="C333">
        <v>921</v>
      </c>
      <c r="D333" t="s">
        <v>244</v>
      </c>
      <c r="E333" t="s">
        <v>245</v>
      </c>
      <c r="F333" t="s">
        <v>42</v>
      </c>
      <c r="G333" t="s">
        <v>246</v>
      </c>
      <c r="H333">
        <v>701</v>
      </c>
      <c r="I333" t="s">
        <v>88</v>
      </c>
      <c r="J333" t="s">
        <v>89</v>
      </c>
      <c r="K333" t="s">
        <v>46</v>
      </c>
      <c r="L333">
        <v>20</v>
      </c>
      <c r="M333" t="s">
        <v>48</v>
      </c>
      <c r="N333" s="9">
        <v>190944</v>
      </c>
      <c r="O333" s="9">
        <v>190949</v>
      </c>
      <c r="P333" s="9">
        <v>190940</v>
      </c>
      <c r="Q333" s="9">
        <v>188424</v>
      </c>
      <c r="R333" s="9">
        <v>190936</v>
      </c>
      <c r="S333" s="7">
        <v>190939</v>
      </c>
      <c r="T333" s="7">
        <v>210940</v>
      </c>
    </row>
    <row r="334" spans="1:20" x14ac:dyDescent="0.25">
      <c r="A334" t="s">
        <v>215</v>
      </c>
      <c r="B334">
        <v>3</v>
      </c>
      <c r="C334">
        <v>921</v>
      </c>
      <c r="D334" t="s">
        <v>244</v>
      </c>
      <c r="E334" t="s">
        <v>245</v>
      </c>
      <c r="F334" t="s">
        <v>42</v>
      </c>
      <c r="G334" t="s">
        <v>246</v>
      </c>
      <c r="H334">
        <v>701</v>
      </c>
      <c r="I334" t="s">
        <v>88</v>
      </c>
      <c r="J334" t="s">
        <v>89</v>
      </c>
      <c r="K334" t="s">
        <v>46</v>
      </c>
      <c r="L334">
        <v>30</v>
      </c>
      <c r="M334" t="s">
        <v>49</v>
      </c>
      <c r="N334" s="9">
        <v>0</v>
      </c>
      <c r="O334" s="9">
        <v>0</v>
      </c>
      <c r="P334" s="9">
        <v>0</v>
      </c>
      <c r="Q334" s="9">
        <v>2510</v>
      </c>
      <c r="R334" s="9">
        <v>0</v>
      </c>
      <c r="S334" s="7">
        <v>1</v>
      </c>
      <c r="T334" s="7">
        <v>0</v>
      </c>
    </row>
    <row r="335" spans="1:20" x14ac:dyDescent="0.25">
      <c r="A335" t="s">
        <v>215</v>
      </c>
      <c r="B335">
        <v>3</v>
      </c>
      <c r="C335">
        <v>921</v>
      </c>
      <c r="D335" t="s">
        <v>244</v>
      </c>
      <c r="E335" t="s">
        <v>245</v>
      </c>
      <c r="F335" t="s">
        <v>42</v>
      </c>
      <c r="G335" t="s">
        <v>246</v>
      </c>
      <c r="H335">
        <v>701</v>
      </c>
      <c r="I335" t="s">
        <v>88</v>
      </c>
      <c r="J335" t="s">
        <v>89</v>
      </c>
      <c r="K335" t="s">
        <v>46</v>
      </c>
      <c r="L335">
        <v>40</v>
      </c>
      <c r="M335" t="s">
        <v>12</v>
      </c>
      <c r="N335" s="9">
        <v>0</v>
      </c>
      <c r="O335" s="9">
        <v>0</v>
      </c>
      <c r="P335" s="9">
        <v>0</v>
      </c>
      <c r="Q335" s="9">
        <v>0</v>
      </c>
      <c r="R335" s="9">
        <v>0</v>
      </c>
      <c r="S335" s="7">
        <v>0</v>
      </c>
      <c r="T335" s="7">
        <v>0</v>
      </c>
    </row>
    <row r="336" spans="1:20" x14ac:dyDescent="0.25">
      <c r="A336" t="s">
        <v>215</v>
      </c>
      <c r="B336">
        <v>3</v>
      </c>
      <c r="C336">
        <v>921</v>
      </c>
      <c r="D336" t="s">
        <v>244</v>
      </c>
      <c r="E336" t="s">
        <v>245</v>
      </c>
      <c r="F336" t="s">
        <v>42</v>
      </c>
      <c r="G336" t="s">
        <v>246</v>
      </c>
      <c r="H336">
        <v>701</v>
      </c>
      <c r="I336" t="s">
        <v>88</v>
      </c>
      <c r="J336" t="s">
        <v>89</v>
      </c>
      <c r="K336" t="s">
        <v>46</v>
      </c>
      <c r="L336">
        <v>50</v>
      </c>
      <c r="M336" t="s">
        <v>50</v>
      </c>
      <c r="N336" s="9">
        <v>0</v>
      </c>
      <c r="O336" s="9">
        <v>0</v>
      </c>
      <c r="P336" s="9">
        <v>0</v>
      </c>
      <c r="Q336" s="9">
        <v>2510</v>
      </c>
      <c r="R336" s="9">
        <v>0</v>
      </c>
      <c r="S336" s="7">
        <v>1</v>
      </c>
      <c r="T336" s="7">
        <v>0</v>
      </c>
    </row>
    <row r="337" spans="1:20" x14ac:dyDescent="0.25">
      <c r="A337" t="s">
        <v>247</v>
      </c>
      <c r="B337">
        <v>4</v>
      </c>
      <c r="C337">
        <v>180</v>
      </c>
      <c r="D337" t="s">
        <v>248</v>
      </c>
      <c r="E337" t="s">
        <v>249</v>
      </c>
      <c r="F337" t="s">
        <v>42</v>
      </c>
      <c r="G337" t="s">
        <v>250</v>
      </c>
      <c r="H337">
        <v>799</v>
      </c>
      <c r="I337" t="s">
        <v>62</v>
      </c>
      <c r="J337" t="s">
        <v>223</v>
      </c>
      <c r="K337" t="s">
        <v>46</v>
      </c>
      <c r="L337">
        <v>10</v>
      </c>
      <c r="M337" t="s">
        <v>47</v>
      </c>
      <c r="N337" s="9">
        <v>2832850</v>
      </c>
      <c r="O337" s="9">
        <v>2894105.32</v>
      </c>
      <c r="P337" s="9">
        <v>2047055</v>
      </c>
      <c r="Q337" s="9">
        <v>2519040.2599999998</v>
      </c>
      <c r="R337" s="9">
        <v>1961238.14</v>
      </c>
      <c r="S337" s="7">
        <v>2470227.85</v>
      </c>
      <c r="T337" s="7">
        <v>2286278.29</v>
      </c>
    </row>
    <row r="338" spans="1:20" x14ac:dyDescent="0.25">
      <c r="A338" t="s">
        <v>247</v>
      </c>
      <c r="B338">
        <v>4</v>
      </c>
      <c r="C338">
        <v>180</v>
      </c>
      <c r="D338" t="s">
        <v>248</v>
      </c>
      <c r="E338" t="s">
        <v>249</v>
      </c>
      <c r="F338" t="s">
        <v>42</v>
      </c>
      <c r="G338" t="s">
        <v>250</v>
      </c>
      <c r="H338">
        <v>799</v>
      </c>
      <c r="I338" t="s">
        <v>62</v>
      </c>
      <c r="J338" t="s">
        <v>223</v>
      </c>
      <c r="K338" t="s">
        <v>46</v>
      </c>
      <c r="L338">
        <v>20</v>
      </c>
      <c r="M338" t="s">
        <v>48</v>
      </c>
      <c r="N338" s="9">
        <v>1682890.68</v>
      </c>
      <c r="O338" s="9">
        <v>2132380.66</v>
      </c>
      <c r="P338" s="9">
        <v>1810983.93</v>
      </c>
      <c r="Q338" s="9">
        <v>1999007.12</v>
      </c>
      <c r="R338" s="9">
        <v>1775492.29</v>
      </c>
      <c r="S338" s="7">
        <v>2282029.56</v>
      </c>
      <c r="T338" s="7">
        <v>1766120.53</v>
      </c>
    </row>
    <row r="339" spans="1:20" x14ac:dyDescent="0.25">
      <c r="A339" t="s">
        <v>247</v>
      </c>
      <c r="B339">
        <v>4</v>
      </c>
      <c r="C339">
        <v>180</v>
      </c>
      <c r="D339" t="s">
        <v>248</v>
      </c>
      <c r="E339" t="s">
        <v>249</v>
      </c>
      <c r="F339" t="s">
        <v>42</v>
      </c>
      <c r="G339" t="s">
        <v>250</v>
      </c>
      <c r="H339">
        <v>799</v>
      </c>
      <c r="I339" t="s">
        <v>62</v>
      </c>
      <c r="J339" t="s">
        <v>223</v>
      </c>
      <c r="K339" t="s">
        <v>46</v>
      </c>
      <c r="L339">
        <v>30</v>
      </c>
      <c r="M339" t="s">
        <v>49</v>
      </c>
      <c r="N339" s="9">
        <v>1149959.32</v>
      </c>
      <c r="O339" s="9">
        <v>761724.66</v>
      </c>
      <c r="P339" s="9">
        <v>236071.07</v>
      </c>
      <c r="Q339" s="9">
        <v>520033.14</v>
      </c>
      <c r="R339" s="9">
        <v>185745.85</v>
      </c>
      <c r="S339" s="7">
        <v>188198.29</v>
      </c>
      <c r="T339" s="7">
        <v>520157.76</v>
      </c>
    </row>
    <row r="340" spans="1:20" x14ac:dyDescent="0.25">
      <c r="A340" t="s">
        <v>247</v>
      </c>
      <c r="B340">
        <v>4</v>
      </c>
      <c r="C340">
        <v>180</v>
      </c>
      <c r="D340" t="s">
        <v>248</v>
      </c>
      <c r="E340" t="s">
        <v>249</v>
      </c>
      <c r="F340" t="s">
        <v>42</v>
      </c>
      <c r="G340" t="s">
        <v>250</v>
      </c>
      <c r="H340">
        <v>799</v>
      </c>
      <c r="I340" t="s">
        <v>62</v>
      </c>
      <c r="J340" t="s">
        <v>223</v>
      </c>
      <c r="K340" t="s">
        <v>46</v>
      </c>
      <c r="L340">
        <v>40</v>
      </c>
      <c r="M340" t="s">
        <v>12</v>
      </c>
      <c r="N340" s="9">
        <v>0</v>
      </c>
      <c r="O340" s="9">
        <v>0</v>
      </c>
      <c r="P340" s="9">
        <v>0</v>
      </c>
      <c r="Q340" s="9">
        <v>0</v>
      </c>
      <c r="R340" s="9">
        <v>0</v>
      </c>
      <c r="S340" s="7">
        <v>0</v>
      </c>
      <c r="T340" s="7">
        <v>0</v>
      </c>
    </row>
    <row r="341" spans="1:20" x14ac:dyDescent="0.25">
      <c r="A341" t="s">
        <v>247</v>
      </c>
      <c r="B341">
        <v>4</v>
      </c>
      <c r="C341">
        <v>180</v>
      </c>
      <c r="D341" t="s">
        <v>248</v>
      </c>
      <c r="E341" t="s">
        <v>249</v>
      </c>
      <c r="F341" t="s">
        <v>42</v>
      </c>
      <c r="G341" t="s">
        <v>250</v>
      </c>
      <c r="H341">
        <v>799</v>
      </c>
      <c r="I341" t="s">
        <v>62</v>
      </c>
      <c r="J341" t="s">
        <v>223</v>
      </c>
      <c r="K341" t="s">
        <v>46</v>
      </c>
      <c r="L341">
        <v>50</v>
      </c>
      <c r="M341" t="s">
        <v>50</v>
      </c>
      <c r="N341" s="9">
        <v>1149959.32</v>
      </c>
      <c r="O341" s="9">
        <v>761724.66</v>
      </c>
      <c r="P341" s="9">
        <v>236071.07</v>
      </c>
      <c r="Q341" s="9">
        <v>520033.14</v>
      </c>
      <c r="R341" s="9">
        <v>185745.85</v>
      </c>
      <c r="S341" s="7">
        <v>188198.29</v>
      </c>
      <c r="T341" s="7">
        <v>520157.76</v>
      </c>
    </row>
    <row r="342" spans="1:20" x14ac:dyDescent="0.25">
      <c r="A342" t="s">
        <v>247</v>
      </c>
      <c r="B342">
        <v>4</v>
      </c>
      <c r="C342">
        <v>180</v>
      </c>
      <c r="D342" t="s">
        <v>248</v>
      </c>
      <c r="E342" t="s">
        <v>249</v>
      </c>
      <c r="F342" t="s">
        <v>42</v>
      </c>
      <c r="G342" t="s">
        <v>250</v>
      </c>
      <c r="H342">
        <v>824</v>
      </c>
      <c r="I342" t="s">
        <v>251</v>
      </c>
      <c r="J342" t="s">
        <v>252</v>
      </c>
      <c r="K342" t="s">
        <v>46</v>
      </c>
      <c r="L342">
        <v>10</v>
      </c>
      <c r="M342" t="s">
        <v>47</v>
      </c>
      <c r="N342" s="9">
        <v>0</v>
      </c>
      <c r="O342" s="9">
        <v>0</v>
      </c>
      <c r="P342" s="9">
        <v>0</v>
      </c>
      <c r="Q342" s="9">
        <v>0</v>
      </c>
      <c r="R342" s="9">
        <v>1848336.83</v>
      </c>
      <c r="S342" s="7">
        <v>2024209.57</v>
      </c>
      <c r="T342" s="7">
        <v>264763</v>
      </c>
    </row>
    <row r="343" spans="1:20" x14ac:dyDescent="0.25">
      <c r="A343" t="s">
        <v>247</v>
      </c>
      <c r="B343">
        <v>4</v>
      </c>
      <c r="C343">
        <v>180</v>
      </c>
      <c r="D343" t="s">
        <v>248</v>
      </c>
      <c r="E343" t="s">
        <v>249</v>
      </c>
      <c r="F343" t="s">
        <v>42</v>
      </c>
      <c r="G343" t="s">
        <v>250</v>
      </c>
      <c r="H343">
        <v>824</v>
      </c>
      <c r="I343" t="s">
        <v>251</v>
      </c>
      <c r="J343" t="s">
        <v>252</v>
      </c>
      <c r="K343" t="s">
        <v>46</v>
      </c>
      <c r="L343">
        <v>20</v>
      </c>
      <c r="M343" t="s">
        <v>48</v>
      </c>
      <c r="N343" s="9">
        <v>0</v>
      </c>
      <c r="O343" s="9">
        <v>0</v>
      </c>
      <c r="P343" s="9">
        <v>0</v>
      </c>
      <c r="Q343" s="9">
        <v>0</v>
      </c>
      <c r="R343" s="9">
        <v>1075406.26</v>
      </c>
      <c r="S343" s="7">
        <v>1575669.91</v>
      </c>
      <c r="T343" s="7">
        <v>264763</v>
      </c>
    </row>
    <row r="344" spans="1:20" x14ac:dyDescent="0.25">
      <c r="A344" t="s">
        <v>247</v>
      </c>
      <c r="B344">
        <v>4</v>
      </c>
      <c r="C344">
        <v>180</v>
      </c>
      <c r="D344" t="s">
        <v>248</v>
      </c>
      <c r="E344" t="s">
        <v>249</v>
      </c>
      <c r="F344" t="s">
        <v>42</v>
      </c>
      <c r="G344" t="s">
        <v>250</v>
      </c>
      <c r="H344">
        <v>824</v>
      </c>
      <c r="I344" t="s">
        <v>251</v>
      </c>
      <c r="J344" t="s">
        <v>252</v>
      </c>
      <c r="K344" t="s">
        <v>46</v>
      </c>
      <c r="L344">
        <v>30</v>
      </c>
      <c r="M344" t="s">
        <v>49</v>
      </c>
      <c r="N344" s="9">
        <v>0</v>
      </c>
      <c r="O344" s="9">
        <v>0</v>
      </c>
      <c r="P344" s="9">
        <v>0</v>
      </c>
      <c r="Q344" s="9">
        <v>0</v>
      </c>
      <c r="R344" s="9">
        <v>772930.57</v>
      </c>
      <c r="S344" s="7">
        <v>448539.66</v>
      </c>
      <c r="T344" s="7">
        <v>0</v>
      </c>
    </row>
    <row r="345" spans="1:20" x14ac:dyDescent="0.25">
      <c r="A345" t="s">
        <v>247</v>
      </c>
      <c r="B345">
        <v>4</v>
      </c>
      <c r="C345">
        <v>180</v>
      </c>
      <c r="D345" t="s">
        <v>248</v>
      </c>
      <c r="E345" t="s">
        <v>249</v>
      </c>
      <c r="F345" t="s">
        <v>42</v>
      </c>
      <c r="G345" t="s">
        <v>250</v>
      </c>
      <c r="H345">
        <v>824</v>
      </c>
      <c r="I345" t="s">
        <v>251</v>
      </c>
      <c r="J345" t="s">
        <v>252</v>
      </c>
      <c r="K345" t="s">
        <v>46</v>
      </c>
      <c r="L345">
        <v>40</v>
      </c>
      <c r="M345" t="s">
        <v>12</v>
      </c>
      <c r="N345" s="9">
        <v>0</v>
      </c>
      <c r="O345" s="9">
        <v>0</v>
      </c>
      <c r="P345" s="9">
        <v>0</v>
      </c>
      <c r="Q345" s="9">
        <v>0</v>
      </c>
      <c r="R345" s="9">
        <v>750000</v>
      </c>
      <c r="S345" s="7">
        <v>0</v>
      </c>
      <c r="T345" s="7">
        <v>0</v>
      </c>
    </row>
    <row r="346" spans="1:20" x14ac:dyDescent="0.25">
      <c r="A346" t="s">
        <v>247</v>
      </c>
      <c r="B346">
        <v>4</v>
      </c>
      <c r="C346">
        <v>180</v>
      </c>
      <c r="D346" t="s">
        <v>248</v>
      </c>
      <c r="E346" t="s">
        <v>249</v>
      </c>
      <c r="F346" t="s">
        <v>42</v>
      </c>
      <c r="G346" t="s">
        <v>250</v>
      </c>
      <c r="H346">
        <v>824</v>
      </c>
      <c r="I346" t="s">
        <v>251</v>
      </c>
      <c r="J346" t="s">
        <v>252</v>
      </c>
      <c r="K346" t="s">
        <v>46</v>
      </c>
      <c r="L346">
        <v>50</v>
      </c>
      <c r="M346" t="s">
        <v>50</v>
      </c>
      <c r="N346" s="9">
        <v>0</v>
      </c>
      <c r="O346" s="9">
        <v>0</v>
      </c>
      <c r="P346" s="9">
        <v>0</v>
      </c>
      <c r="Q346" s="9">
        <v>0</v>
      </c>
      <c r="R346" s="9">
        <v>22930.57</v>
      </c>
      <c r="S346" s="7">
        <v>448539.66</v>
      </c>
      <c r="T346" s="7">
        <v>0</v>
      </c>
    </row>
    <row r="347" spans="1:20" x14ac:dyDescent="0.25">
      <c r="A347" t="s">
        <v>247</v>
      </c>
      <c r="B347">
        <v>4</v>
      </c>
      <c r="C347">
        <v>157</v>
      </c>
      <c r="D347" t="s">
        <v>253</v>
      </c>
      <c r="E347" t="s">
        <v>254</v>
      </c>
      <c r="F347" t="s">
        <v>42</v>
      </c>
      <c r="G347" t="s">
        <v>255</v>
      </c>
      <c r="H347">
        <v>307</v>
      </c>
      <c r="I347" t="s">
        <v>256</v>
      </c>
      <c r="J347" t="s">
        <v>257</v>
      </c>
      <c r="K347" t="s">
        <v>46</v>
      </c>
      <c r="L347">
        <v>10</v>
      </c>
      <c r="M347" t="s">
        <v>47</v>
      </c>
      <c r="N347" s="9">
        <v>454340156.88999999</v>
      </c>
      <c r="O347" s="9">
        <v>469716781</v>
      </c>
      <c r="P347" s="9">
        <v>478772511</v>
      </c>
      <c r="Q347" s="9">
        <v>502148984.45999998</v>
      </c>
      <c r="R347" s="9">
        <v>567949482.34000003</v>
      </c>
      <c r="S347" s="7">
        <v>623344128.59000003</v>
      </c>
      <c r="T347" s="7">
        <v>637611971.00999999</v>
      </c>
    </row>
    <row r="348" spans="1:20" x14ac:dyDescent="0.25">
      <c r="A348" t="s">
        <v>247</v>
      </c>
      <c r="B348">
        <v>4</v>
      </c>
      <c r="C348">
        <v>157</v>
      </c>
      <c r="D348" t="s">
        <v>253</v>
      </c>
      <c r="E348" t="s">
        <v>254</v>
      </c>
      <c r="F348" t="s">
        <v>42</v>
      </c>
      <c r="G348" t="s">
        <v>255</v>
      </c>
      <c r="H348">
        <v>307</v>
      </c>
      <c r="I348" t="s">
        <v>256</v>
      </c>
      <c r="J348" t="s">
        <v>257</v>
      </c>
      <c r="K348" t="s">
        <v>46</v>
      </c>
      <c r="L348">
        <v>20</v>
      </c>
      <c r="M348" t="s">
        <v>48</v>
      </c>
      <c r="N348" s="9">
        <v>446736898.06999999</v>
      </c>
      <c r="O348" s="9">
        <v>463716715.60000002</v>
      </c>
      <c r="P348" s="9">
        <v>468778142.56999999</v>
      </c>
      <c r="Q348" s="9">
        <v>486704478.57999998</v>
      </c>
      <c r="R348" s="9">
        <v>548141541.90999997</v>
      </c>
      <c r="S348" s="7">
        <v>599987241.39999998</v>
      </c>
      <c r="T348" s="7">
        <v>631454861.52999997</v>
      </c>
    </row>
    <row r="349" spans="1:20" x14ac:dyDescent="0.25">
      <c r="A349" t="s">
        <v>247</v>
      </c>
      <c r="B349">
        <v>4</v>
      </c>
      <c r="C349">
        <v>157</v>
      </c>
      <c r="D349" t="s">
        <v>253</v>
      </c>
      <c r="E349" t="s">
        <v>254</v>
      </c>
      <c r="F349" t="s">
        <v>42</v>
      </c>
      <c r="G349" t="s">
        <v>255</v>
      </c>
      <c r="H349">
        <v>307</v>
      </c>
      <c r="I349" t="s">
        <v>256</v>
      </c>
      <c r="J349" t="s">
        <v>257</v>
      </c>
      <c r="K349" t="s">
        <v>46</v>
      </c>
      <c r="L349">
        <v>30</v>
      </c>
      <c r="M349" t="s">
        <v>49</v>
      </c>
      <c r="N349" s="9">
        <v>7603258.8200000003</v>
      </c>
      <c r="O349" s="9">
        <v>6000065.4500000002</v>
      </c>
      <c r="P349" s="9">
        <v>9994368.4299999997</v>
      </c>
      <c r="Q349" s="9">
        <v>15444505.880000001</v>
      </c>
      <c r="R349" s="9">
        <v>19807940.43</v>
      </c>
      <c r="S349" s="7">
        <v>23356887.190000001</v>
      </c>
      <c r="T349" s="7">
        <v>6157109.4800000004</v>
      </c>
    </row>
    <row r="350" spans="1:20" x14ac:dyDescent="0.25">
      <c r="A350" t="s">
        <v>247</v>
      </c>
      <c r="B350">
        <v>4</v>
      </c>
      <c r="C350">
        <v>157</v>
      </c>
      <c r="D350" t="s">
        <v>253</v>
      </c>
      <c r="E350" t="s">
        <v>254</v>
      </c>
      <c r="F350" t="s">
        <v>42</v>
      </c>
      <c r="G350" t="s">
        <v>255</v>
      </c>
      <c r="H350">
        <v>307</v>
      </c>
      <c r="I350" t="s">
        <v>256</v>
      </c>
      <c r="J350" t="s">
        <v>257</v>
      </c>
      <c r="K350" t="s">
        <v>46</v>
      </c>
      <c r="L350">
        <v>40</v>
      </c>
      <c r="M350" t="s">
        <v>12</v>
      </c>
      <c r="N350" s="9">
        <v>0</v>
      </c>
      <c r="O350" s="9">
        <v>0</v>
      </c>
      <c r="P350" s="9">
        <v>0</v>
      </c>
      <c r="Q350" s="9">
        <v>0</v>
      </c>
      <c r="R350" s="9">
        <v>0</v>
      </c>
      <c r="S350" s="7">
        <v>0</v>
      </c>
      <c r="T350" s="7">
        <v>0</v>
      </c>
    </row>
    <row r="351" spans="1:20" x14ac:dyDescent="0.25">
      <c r="A351" t="s">
        <v>247</v>
      </c>
      <c r="B351">
        <v>4</v>
      </c>
      <c r="C351">
        <v>157</v>
      </c>
      <c r="D351" t="s">
        <v>253</v>
      </c>
      <c r="E351" t="s">
        <v>254</v>
      </c>
      <c r="F351" t="s">
        <v>42</v>
      </c>
      <c r="G351" t="s">
        <v>255</v>
      </c>
      <c r="H351">
        <v>307</v>
      </c>
      <c r="I351" t="s">
        <v>256</v>
      </c>
      <c r="J351" t="s">
        <v>257</v>
      </c>
      <c r="K351" t="s">
        <v>46</v>
      </c>
      <c r="L351">
        <v>50</v>
      </c>
      <c r="M351" t="s">
        <v>50</v>
      </c>
      <c r="N351" s="9">
        <v>7603258.8200000003</v>
      </c>
      <c r="O351" s="9">
        <v>6000065.4500000002</v>
      </c>
      <c r="P351" s="9">
        <v>9994368.4299999997</v>
      </c>
      <c r="Q351" s="9">
        <v>15444505.880000001</v>
      </c>
      <c r="R351" s="9">
        <v>19807940.43</v>
      </c>
      <c r="S351" s="7">
        <v>23356887.190000001</v>
      </c>
      <c r="T351" s="7">
        <v>6157109.4800000004</v>
      </c>
    </row>
    <row r="352" spans="1:20" x14ac:dyDescent="0.25">
      <c r="A352" t="s">
        <v>247</v>
      </c>
      <c r="B352">
        <v>4</v>
      </c>
      <c r="C352">
        <v>157</v>
      </c>
      <c r="D352" t="s">
        <v>253</v>
      </c>
      <c r="E352" t="s">
        <v>254</v>
      </c>
      <c r="F352" t="s">
        <v>42</v>
      </c>
      <c r="G352" t="s">
        <v>255</v>
      </c>
      <c r="H352">
        <v>356</v>
      </c>
      <c r="I352" t="s">
        <v>258</v>
      </c>
      <c r="J352" t="s">
        <v>259</v>
      </c>
      <c r="K352" t="s">
        <v>46</v>
      </c>
      <c r="L352">
        <v>10</v>
      </c>
      <c r="M352" t="s">
        <v>47</v>
      </c>
      <c r="N352" s="9">
        <v>59590757</v>
      </c>
      <c r="O352" s="9">
        <v>59981447</v>
      </c>
      <c r="P352" s="9">
        <v>59182111</v>
      </c>
      <c r="Q352" s="9">
        <v>56649386</v>
      </c>
      <c r="R352" s="9">
        <v>50841403</v>
      </c>
      <c r="S352" s="7">
        <v>39906489</v>
      </c>
      <c r="T352" s="7">
        <v>43714791</v>
      </c>
    </row>
    <row r="353" spans="1:20" x14ac:dyDescent="0.25">
      <c r="A353" t="s">
        <v>247</v>
      </c>
      <c r="B353">
        <v>4</v>
      </c>
      <c r="C353">
        <v>157</v>
      </c>
      <c r="D353" t="s">
        <v>253</v>
      </c>
      <c r="E353" t="s">
        <v>254</v>
      </c>
      <c r="F353" t="s">
        <v>42</v>
      </c>
      <c r="G353" t="s">
        <v>255</v>
      </c>
      <c r="H353">
        <v>356</v>
      </c>
      <c r="I353" t="s">
        <v>258</v>
      </c>
      <c r="J353" t="s">
        <v>259</v>
      </c>
      <c r="K353" t="s">
        <v>46</v>
      </c>
      <c r="L353">
        <v>20</v>
      </c>
      <c r="M353" t="s">
        <v>48</v>
      </c>
      <c r="N353" s="9">
        <v>54312826.359999999</v>
      </c>
      <c r="O353" s="9">
        <v>51336825.469999999</v>
      </c>
      <c r="P353" s="9">
        <v>48594115.219999999</v>
      </c>
      <c r="Q353" s="9">
        <v>45507625.200000003</v>
      </c>
      <c r="R353" s="9">
        <v>35600273.590000004</v>
      </c>
      <c r="S353" s="7">
        <v>35210513.869999997</v>
      </c>
      <c r="T353" s="7">
        <v>42498682.280000001</v>
      </c>
    </row>
    <row r="354" spans="1:20" x14ac:dyDescent="0.25">
      <c r="A354" t="s">
        <v>247</v>
      </c>
      <c r="B354">
        <v>4</v>
      </c>
      <c r="C354">
        <v>157</v>
      </c>
      <c r="D354" t="s">
        <v>253</v>
      </c>
      <c r="E354" t="s">
        <v>254</v>
      </c>
      <c r="F354" t="s">
        <v>42</v>
      </c>
      <c r="G354" t="s">
        <v>255</v>
      </c>
      <c r="H354">
        <v>356</v>
      </c>
      <c r="I354" t="s">
        <v>258</v>
      </c>
      <c r="J354" t="s">
        <v>259</v>
      </c>
      <c r="K354" t="s">
        <v>46</v>
      </c>
      <c r="L354">
        <v>30</v>
      </c>
      <c r="M354" t="s">
        <v>49</v>
      </c>
      <c r="N354" s="9">
        <v>5277930.6399999997</v>
      </c>
      <c r="O354" s="9">
        <v>8644621.5299999993</v>
      </c>
      <c r="P354" s="9">
        <v>10587995.779999999</v>
      </c>
      <c r="Q354" s="9">
        <v>11141760.800000001</v>
      </c>
      <c r="R354" s="9">
        <v>15241129.41</v>
      </c>
      <c r="S354" s="7">
        <v>4695975.13</v>
      </c>
      <c r="T354" s="7">
        <v>1216108.72</v>
      </c>
    </row>
    <row r="355" spans="1:20" x14ac:dyDescent="0.25">
      <c r="A355" t="s">
        <v>247</v>
      </c>
      <c r="B355">
        <v>4</v>
      </c>
      <c r="C355">
        <v>157</v>
      </c>
      <c r="D355" t="s">
        <v>253</v>
      </c>
      <c r="E355" t="s">
        <v>254</v>
      </c>
      <c r="F355" t="s">
        <v>42</v>
      </c>
      <c r="G355" t="s">
        <v>255</v>
      </c>
      <c r="H355">
        <v>356</v>
      </c>
      <c r="I355" t="s">
        <v>258</v>
      </c>
      <c r="J355" t="s">
        <v>259</v>
      </c>
      <c r="K355" t="s">
        <v>46</v>
      </c>
      <c r="L355">
        <v>40</v>
      </c>
      <c r="M355" t="s">
        <v>12</v>
      </c>
      <c r="N355" s="9">
        <v>0</v>
      </c>
      <c r="O355" s="9">
        <v>0</v>
      </c>
      <c r="P355" s="9">
        <v>0</v>
      </c>
      <c r="Q355" s="9">
        <v>0</v>
      </c>
      <c r="R355" s="9">
        <v>0</v>
      </c>
      <c r="S355" s="7">
        <v>0</v>
      </c>
      <c r="T355" s="7">
        <v>0</v>
      </c>
    </row>
    <row r="356" spans="1:20" x14ac:dyDescent="0.25">
      <c r="A356" t="s">
        <v>247</v>
      </c>
      <c r="B356">
        <v>4</v>
      </c>
      <c r="C356">
        <v>157</v>
      </c>
      <c r="D356" t="s">
        <v>253</v>
      </c>
      <c r="E356" t="s">
        <v>254</v>
      </c>
      <c r="F356" t="s">
        <v>42</v>
      </c>
      <c r="G356" t="s">
        <v>255</v>
      </c>
      <c r="H356">
        <v>356</v>
      </c>
      <c r="I356" t="s">
        <v>258</v>
      </c>
      <c r="J356" t="s">
        <v>259</v>
      </c>
      <c r="K356" t="s">
        <v>46</v>
      </c>
      <c r="L356">
        <v>50</v>
      </c>
      <c r="M356" t="s">
        <v>50</v>
      </c>
      <c r="N356" s="9">
        <v>5277930.6399999997</v>
      </c>
      <c r="O356" s="9">
        <v>8644621.5299999993</v>
      </c>
      <c r="P356" s="9">
        <v>10587995.779999999</v>
      </c>
      <c r="Q356" s="9">
        <v>11141760.800000001</v>
      </c>
      <c r="R356" s="9">
        <v>15241129.41</v>
      </c>
      <c r="S356" s="7">
        <v>4695975.13</v>
      </c>
      <c r="T356" s="7">
        <v>1216108.72</v>
      </c>
    </row>
    <row r="357" spans="1:20" x14ac:dyDescent="0.25">
      <c r="A357" t="s">
        <v>247</v>
      </c>
      <c r="B357">
        <v>4</v>
      </c>
      <c r="C357">
        <v>157</v>
      </c>
      <c r="D357" t="s">
        <v>253</v>
      </c>
      <c r="E357" t="s">
        <v>254</v>
      </c>
      <c r="F357" t="s">
        <v>42</v>
      </c>
      <c r="G357" t="s">
        <v>255</v>
      </c>
      <c r="H357">
        <v>717</v>
      </c>
      <c r="I357" t="s">
        <v>260</v>
      </c>
      <c r="J357" t="s">
        <v>261</v>
      </c>
      <c r="K357" t="s">
        <v>46</v>
      </c>
      <c r="L357">
        <v>10</v>
      </c>
      <c r="M357" t="s">
        <v>47</v>
      </c>
      <c r="N357" s="9">
        <v>5592850</v>
      </c>
      <c r="O357" s="9">
        <v>5780843</v>
      </c>
      <c r="P357" s="9">
        <v>5763864</v>
      </c>
      <c r="Q357" s="9">
        <v>6043168.2199999997</v>
      </c>
      <c r="R357" s="9">
        <v>6350901.5700000003</v>
      </c>
      <c r="S357" s="7">
        <v>6814777.5</v>
      </c>
      <c r="T357" s="7">
        <v>7092263.7400000002</v>
      </c>
    </row>
    <row r="358" spans="1:20" x14ac:dyDescent="0.25">
      <c r="A358" t="s">
        <v>247</v>
      </c>
      <c r="B358">
        <v>4</v>
      </c>
      <c r="C358">
        <v>157</v>
      </c>
      <c r="D358" t="s">
        <v>253</v>
      </c>
      <c r="E358" t="s">
        <v>254</v>
      </c>
      <c r="F358" t="s">
        <v>42</v>
      </c>
      <c r="G358" t="s">
        <v>255</v>
      </c>
      <c r="H358">
        <v>717</v>
      </c>
      <c r="I358" t="s">
        <v>260</v>
      </c>
      <c r="J358" t="s">
        <v>261</v>
      </c>
      <c r="K358" t="s">
        <v>46</v>
      </c>
      <c r="L358">
        <v>20</v>
      </c>
      <c r="M358" t="s">
        <v>48</v>
      </c>
      <c r="N358" s="9">
        <v>5543891.4400000004</v>
      </c>
      <c r="O358" s="9">
        <v>5742706.6799999997</v>
      </c>
      <c r="P358" s="9">
        <v>5760543.8300000001</v>
      </c>
      <c r="Q358" s="9">
        <v>5968865.6699999999</v>
      </c>
      <c r="R358" s="9">
        <v>6143519.5199999996</v>
      </c>
      <c r="S358" s="7">
        <v>6746439.8200000003</v>
      </c>
      <c r="T358" s="7">
        <v>7013842.75</v>
      </c>
    </row>
    <row r="359" spans="1:20" x14ac:dyDescent="0.25">
      <c r="A359" t="s">
        <v>247</v>
      </c>
      <c r="B359">
        <v>4</v>
      </c>
      <c r="C359">
        <v>157</v>
      </c>
      <c r="D359" t="s">
        <v>253</v>
      </c>
      <c r="E359" t="s">
        <v>254</v>
      </c>
      <c r="F359" t="s">
        <v>42</v>
      </c>
      <c r="G359" t="s">
        <v>255</v>
      </c>
      <c r="H359">
        <v>717</v>
      </c>
      <c r="I359" t="s">
        <v>260</v>
      </c>
      <c r="J359" t="s">
        <v>261</v>
      </c>
      <c r="K359" t="s">
        <v>46</v>
      </c>
      <c r="L359">
        <v>30</v>
      </c>
      <c r="M359" t="s">
        <v>49</v>
      </c>
      <c r="N359" s="9">
        <v>48958.559999999998</v>
      </c>
      <c r="O359" s="9">
        <v>38136.32</v>
      </c>
      <c r="P359" s="9">
        <v>3320.17</v>
      </c>
      <c r="Q359" s="9">
        <v>74302.55</v>
      </c>
      <c r="R359" s="9">
        <v>207382.05</v>
      </c>
      <c r="S359" s="7">
        <v>68337.679999999993</v>
      </c>
      <c r="T359" s="7">
        <v>78420.990000000005</v>
      </c>
    </row>
    <row r="360" spans="1:20" x14ac:dyDescent="0.25">
      <c r="A360" t="s">
        <v>247</v>
      </c>
      <c r="B360">
        <v>4</v>
      </c>
      <c r="C360">
        <v>157</v>
      </c>
      <c r="D360" t="s">
        <v>253</v>
      </c>
      <c r="E360" t="s">
        <v>254</v>
      </c>
      <c r="F360" t="s">
        <v>42</v>
      </c>
      <c r="G360" t="s">
        <v>255</v>
      </c>
      <c r="H360">
        <v>717</v>
      </c>
      <c r="I360" t="s">
        <v>260</v>
      </c>
      <c r="J360" t="s">
        <v>261</v>
      </c>
      <c r="K360" t="s">
        <v>46</v>
      </c>
      <c r="L360">
        <v>40</v>
      </c>
      <c r="M360" t="s">
        <v>12</v>
      </c>
      <c r="N360" s="9">
        <v>0</v>
      </c>
      <c r="O360" s="9">
        <v>0</v>
      </c>
      <c r="P360" s="9">
        <v>0</v>
      </c>
      <c r="Q360" s="9">
        <v>0</v>
      </c>
      <c r="R360" s="9">
        <v>0</v>
      </c>
      <c r="S360" s="7">
        <v>0</v>
      </c>
      <c r="T360" s="7">
        <v>0</v>
      </c>
    </row>
    <row r="361" spans="1:20" x14ac:dyDescent="0.25">
      <c r="A361" t="s">
        <v>247</v>
      </c>
      <c r="B361">
        <v>4</v>
      </c>
      <c r="C361">
        <v>157</v>
      </c>
      <c r="D361" t="s">
        <v>253</v>
      </c>
      <c r="E361" t="s">
        <v>254</v>
      </c>
      <c r="F361" t="s">
        <v>42</v>
      </c>
      <c r="G361" t="s">
        <v>255</v>
      </c>
      <c r="H361">
        <v>717</v>
      </c>
      <c r="I361" t="s">
        <v>260</v>
      </c>
      <c r="J361" t="s">
        <v>261</v>
      </c>
      <c r="K361" t="s">
        <v>46</v>
      </c>
      <c r="L361">
        <v>50</v>
      </c>
      <c r="M361" t="s">
        <v>50</v>
      </c>
      <c r="N361" s="9">
        <v>48958.559999999998</v>
      </c>
      <c r="O361" s="9">
        <v>38136.32</v>
      </c>
      <c r="P361" s="9">
        <v>3320.17</v>
      </c>
      <c r="Q361" s="9">
        <v>74302.55</v>
      </c>
      <c r="R361" s="9">
        <v>207382.05</v>
      </c>
      <c r="S361" s="7">
        <v>68337.679999999993</v>
      </c>
      <c r="T361" s="7">
        <v>78420.990000000005</v>
      </c>
    </row>
    <row r="362" spans="1:20" x14ac:dyDescent="0.25">
      <c r="A362" t="s">
        <v>247</v>
      </c>
      <c r="B362">
        <v>4</v>
      </c>
      <c r="C362">
        <v>157</v>
      </c>
      <c r="D362" t="s">
        <v>253</v>
      </c>
      <c r="E362" t="s">
        <v>254</v>
      </c>
      <c r="F362" t="s">
        <v>42</v>
      </c>
      <c r="G362" t="s">
        <v>255</v>
      </c>
      <c r="H362">
        <v>771</v>
      </c>
      <c r="I362" t="s">
        <v>262</v>
      </c>
      <c r="J362" t="s">
        <v>263</v>
      </c>
      <c r="K362" t="s">
        <v>46</v>
      </c>
      <c r="L362">
        <v>10</v>
      </c>
      <c r="M362" t="s">
        <v>47</v>
      </c>
      <c r="N362" s="9">
        <v>18515162.449999999</v>
      </c>
      <c r="O362" s="9">
        <v>19071985</v>
      </c>
      <c r="P362" s="9">
        <v>19203348</v>
      </c>
      <c r="Q362" s="9">
        <v>21149296.670000002</v>
      </c>
      <c r="R362" s="9">
        <v>23082783.550000001</v>
      </c>
      <c r="S362" s="7">
        <v>25895597.629999999</v>
      </c>
      <c r="T362" s="7">
        <v>27783474.940000001</v>
      </c>
    </row>
    <row r="363" spans="1:20" x14ac:dyDescent="0.25">
      <c r="A363" t="s">
        <v>247</v>
      </c>
      <c r="B363">
        <v>4</v>
      </c>
      <c r="C363">
        <v>157</v>
      </c>
      <c r="D363" t="s">
        <v>253</v>
      </c>
      <c r="E363" t="s">
        <v>254</v>
      </c>
      <c r="F363" t="s">
        <v>42</v>
      </c>
      <c r="G363" t="s">
        <v>255</v>
      </c>
      <c r="H363">
        <v>771</v>
      </c>
      <c r="I363" t="s">
        <v>262</v>
      </c>
      <c r="J363" t="s">
        <v>263</v>
      </c>
      <c r="K363" t="s">
        <v>46</v>
      </c>
      <c r="L363">
        <v>20</v>
      </c>
      <c r="M363" t="s">
        <v>48</v>
      </c>
      <c r="N363" s="9">
        <v>18511020.66</v>
      </c>
      <c r="O363" s="9">
        <v>19048659.170000002</v>
      </c>
      <c r="P363" s="9">
        <v>19155684.879999999</v>
      </c>
      <c r="Q363" s="9">
        <v>21015468.469999999</v>
      </c>
      <c r="R363" s="9">
        <v>22828804.739999998</v>
      </c>
      <c r="S363" s="7">
        <v>25422896.120000001</v>
      </c>
      <c r="T363" s="7">
        <v>27329603.420000002</v>
      </c>
    </row>
    <row r="364" spans="1:20" x14ac:dyDescent="0.25">
      <c r="A364" t="s">
        <v>247</v>
      </c>
      <c r="B364">
        <v>4</v>
      </c>
      <c r="C364">
        <v>157</v>
      </c>
      <c r="D364" t="s">
        <v>253</v>
      </c>
      <c r="E364" t="s">
        <v>254</v>
      </c>
      <c r="F364" t="s">
        <v>42</v>
      </c>
      <c r="G364" t="s">
        <v>255</v>
      </c>
      <c r="H364">
        <v>771</v>
      </c>
      <c r="I364" t="s">
        <v>262</v>
      </c>
      <c r="J364" t="s">
        <v>263</v>
      </c>
      <c r="K364" t="s">
        <v>46</v>
      </c>
      <c r="L364">
        <v>30</v>
      </c>
      <c r="M364" t="s">
        <v>49</v>
      </c>
      <c r="N364" s="9">
        <v>4141.79</v>
      </c>
      <c r="O364" s="9">
        <v>23325.83</v>
      </c>
      <c r="P364" s="9">
        <v>47663.12</v>
      </c>
      <c r="Q364" s="9">
        <v>133828.20000000001</v>
      </c>
      <c r="R364" s="9">
        <v>253978.81</v>
      </c>
      <c r="S364" s="7">
        <v>472701.51</v>
      </c>
      <c r="T364" s="7">
        <v>453871.52</v>
      </c>
    </row>
    <row r="365" spans="1:20" x14ac:dyDescent="0.25">
      <c r="A365" t="s">
        <v>247</v>
      </c>
      <c r="B365">
        <v>4</v>
      </c>
      <c r="C365">
        <v>157</v>
      </c>
      <c r="D365" t="s">
        <v>253</v>
      </c>
      <c r="E365" t="s">
        <v>254</v>
      </c>
      <c r="F365" t="s">
        <v>42</v>
      </c>
      <c r="G365" t="s">
        <v>255</v>
      </c>
      <c r="H365">
        <v>771</v>
      </c>
      <c r="I365" t="s">
        <v>262</v>
      </c>
      <c r="J365" t="s">
        <v>263</v>
      </c>
      <c r="K365" t="s">
        <v>46</v>
      </c>
      <c r="L365">
        <v>40</v>
      </c>
      <c r="M365" t="s">
        <v>12</v>
      </c>
      <c r="N365" s="9">
        <v>0</v>
      </c>
      <c r="O365" s="9">
        <v>0</v>
      </c>
      <c r="P365" s="9">
        <v>0</v>
      </c>
      <c r="Q365" s="9">
        <v>0</v>
      </c>
      <c r="R365" s="9">
        <v>0</v>
      </c>
      <c r="S365" s="7">
        <v>0</v>
      </c>
      <c r="T365" s="7">
        <v>0</v>
      </c>
    </row>
    <row r="366" spans="1:20" x14ac:dyDescent="0.25">
      <c r="A366" t="s">
        <v>247</v>
      </c>
      <c r="B366">
        <v>4</v>
      </c>
      <c r="C366">
        <v>157</v>
      </c>
      <c r="D366" t="s">
        <v>253</v>
      </c>
      <c r="E366" t="s">
        <v>254</v>
      </c>
      <c r="F366" t="s">
        <v>42</v>
      </c>
      <c r="G366" t="s">
        <v>255</v>
      </c>
      <c r="H366">
        <v>771</v>
      </c>
      <c r="I366" t="s">
        <v>262</v>
      </c>
      <c r="J366" t="s">
        <v>263</v>
      </c>
      <c r="K366" t="s">
        <v>46</v>
      </c>
      <c r="L366">
        <v>50</v>
      </c>
      <c r="M366" t="s">
        <v>50</v>
      </c>
      <c r="N366" s="9">
        <v>4141.79</v>
      </c>
      <c r="O366" s="9">
        <v>23325.83</v>
      </c>
      <c r="P366" s="9">
        <v>47663.12</v>
      </c>
      <c r="Q366" s="9">
        <v>133828.20000000001</v>
      </c>
      <c r="R366" s="9">
        <v>253978.81</v>
      </c>
      <c r="S366" s="7">
        <v>472701.51</v>
      </c>
      <c r="T366" s="7">
        <v>453871.52</v>
      </c>
    </row>
    <row r="367" spans="1:20" x14ac:dyDescent="0.25">
      <c r="A367" t="s">
        <v>247</v>
      </c>
      <c r="B367">
        <v>4</v>
      </c>
      <c r="C367">
        <v>157</v>
      </c>
      <c r="D367" t="s">
        <v>253</v>
      </c>
      <c r="E367" t="s">
        <v>254</v>
      </c>
      <c r="F367" t="s">
        <v>42</v>
      </c>
      <c r="G367" t="s">
        <v>255</v>
      </c>
      <c r="H367">
        <v>772</v>
      </c>
      <c r="I367" t="s">
        <v>264</v>
      </c>
      <c r="J367" t="s">
        <v>265</v>
      </c>
      <c r="K367" t="s">
        <v>46</v>
      </c>
      <c r="L367">
        <v>10</v>
      </c>
      <c r="M367" t="s">
        <v>47</v>
      </c>
      <c r="N367" s="9">
        <v>73029499.590000004</v>
      </c>
      <c r="O367" s="9">
        <v>76342040</v>
      </c>
      <c r="P367" s="9">
        <v>76544273</v>
      </c>
      <c r="Q367" s="9">
        <v>81701059.560000002</v>
      </c>
      <c r="R367" s="9">
        <v>86065888.209999993</v>
      </c>
      <c r="S367" s="7">
        <v>96482497.25</v>
      </c>
      <c r="T367" s="7">
        <v>106049642.94</v>
      </c>
    </row>
    <row r="368" spans="1:20" x14ac:dyDescent="0.25">
      <c r="A368" t="s">
        <v>247</v>
      </c>
      <c r="B368">
        <v>4</v>
      </c>
      <c r="C368">
        <v>157</v>
      </c>
      <c r="D368" t="s">
        <v>253</v>
      </c>
      <c r="E368" t="s">
        <v>254</v>
      </c>
      <c r="F368" t="s">
        <v>42</v>
      </c>
      <c r="G368" t="s">
        <v>255</v>
      </c>
      <c r="H368">
        <v>772</v>
      </c>
      <c r="I368" t="s">
        <v>264</v>
      </c>
      <c r="J368" t="s">
        <v>265</v>
      </c>
      <c r="K368" t="s">
        <v>46</v>
      </c>
      <c r="L368">
        <v>20</v>
      </c>
      <c r="M368" t="s">
        <v>48</v>
      </c>
      <c r="N368" s="9">
        <v>72163329.549999997</v>
      </c>
      <c r="O368" s="9">
        <v>74941615.590000004</v>
      </c>
      <c r="P368" s="9">
        <v>75311760.75</v>
      </c>
      <c r="Q368" s="9">
        <v>79744866.219999999</v>
      </c>
      <c r="R368" s="9">
        <v>83521627.310000002</v>
      </c>
      <c r="S368" s="7">
        <v>92473925.280000001</v>
      </c>
      <c r="T368" s="7">
        <v>103453509.02</v>
      </c>
    </row>
    <row r="369" spans="1:20" x14ac:dyDescent="0.25">
      <c r="A369" t="s">
        <v>247</v>
      </c>
      <c r="B369">
        <v>4</v>
      </c>
      <c r="C369">
        <v>157</v>
      </c>
      <c r="D369" t="s">
        <v>253</v>
      </c>
      <c r="E369" t="s">
        <v>254</v>
      </c>
      <c r="F369" t="s">
        <v>42</v>
      </c>
      <c r="G369" t="s">
        <v>255</v>
      </c>
      <c r="H369">
        <v>772</v>
      </c>
      <c r="I369" t="s">
        <v>264</v>
      </c>
      <c r="J369" t="s">
        <v>265</v>
      </c>
      <c r="K369" t="s">
        <v>46</v>
      </c>
      <c r="L369">
        <v>30</v>
      </c>
      <c r="M369" t="s">
        <v>49</v>
      </c>
      <c r="N369" s="9">
        <v>866170.04</v>
      </c>
      <c r="O369" s="9">
        <v>1400424.41</v>
      </c>
      <c r="P369" s="9">
        <v>1232512.25</v>
      </c>
      <c r="Q369" s="9">
        <v>1956193.34</v>
      </c>
      <c r="R369" s="9">
        <v>2544260.9</v>
      </c>
      <c r="S369" s="7">
        <v>4008571.97</v>
      </c>
      <c r="T369" s="7">
        <v>2596133.92</v>
      </c>
    </row>
    <row r="370" spans="1:20" x14ac:dyDescent="0.25">
      <c r="A370" t="s">
        <v>247</v>
      </c>
      <c r="B370">
        <v>4</v>
      </c>
      <c r="C370">
        <v>157</v>
      </c>
      <c r="D370" t="s">
        <v>253</v>
      </c>
      <c r="E370" t="s">
        <v>254</v>
      </c>
      <c r="F370" t="s">
        <v>42</v>
      </c>
      <c r="G370" t="s">
        <v>255</v>
      </c>
      <c r="H370">
        <v>772</v>
      </c>
      <c r="I370" t="s">
        <v>264</v>
      </c>
      <c r="J370" t="s">
        <v>265</v>
      </c>
      <c r="K370" t="s">
        <v>46</v>
      </c>
      <c r="L370">
        <v>40</v>
      </c>
      <c r="M370" t="s">
        <v>12</v>
      </c>
      <c r="N370" s="9">
        <v>0</v>
      </c>
      <c r="O370" s="9">
        <v>0</v>
      </c>
      <c r="P370" s="9">
        <v>0</v>
      </c>
      <c r="Q370" s="9">
        <v>0</v>
      </c>
      <c r="R370" s="9">
        <v>0</v>
      </c>
      <c r="S370" s="7">
        <v>0</v>
      </c>
      <c r="T370" s="7">
        <v>0</v>
      </c>
    </row>
    <row r="371" spans="1:20" x14ac:dyDescent="0.25">
      <c r="A371" t="s">
        <v>247</v>
      </c>
      <c r="B371">
        <v>4</v>
      </c>
      <c r="C371">
        <v>157</v>
      </c>
      <c r="D371" t="s">
        <v>253</v>
      </c>
      <c r="E371" t="s">
        <v>254</v>
      </c>
      <c r="F371" t="s">
        <v>42</v>
      </c>
      <c r="G371" t="s">
        <v>255</v>
      </c>
      <c r="H371">
        <v>772</v>
      </c>
      <c r="I371" t="s">
        <v>264</v>
      </c>
      <c r="J371" t="s">
        <v>265</v>
      </c>
      <c r="K371" t="s">
        <v>46</v>
      </c>
      <c r="L371">
        <v>50</v>
      </c>
      <c r="M371" t="s">
        <v>50</v>
      </c>
      <c r="N371" s="9">
        <v>866170.04</v>
      </c>
      <c r="O371" s="9">
        <v>1400424.41</v>
      </c>
      <c r="P371" s="9">
        <v>1232512.25</v>
      </c>
      <c r="Q371" s="9">
        <v>1956193.34</v>
      </c>
      <c r="R371" s="9">
        <v>2544260.9</v>
      </c>
      <c r="S371" s="7">
        <v>4008571.97</v>
      </c>
      <c r="T371" s="7">
        <v>2596133.92</v>
      </c>
    </row>
    <row r="372" spans="1:20" x14ac:dyDescent="0.25">
      <c r="A372" t="s">
        <v>247</v>
      </c>
      <c r="B372">
        <v>4</v>
      </c>
      <c r="C372">
        <v>157</v>
      </c>
      <c r="D372" t="s">
        <v>253</v>
      </c>
      <c r="E372" t="s">
        <v>254</v>
      </c>
      <c r="F372" t="s">
        <v>42</v>
      </c>
      <c r="G372" t="s">
        <v>255</v>
      </c>
      <c r="H372">
        <v>773</v>
      </c>
      <c r="I372" t="s">
        <v>266</v>
      </c>
      <c r="J372" t="s">
        <v>267</v>
      </c>
      <c r="K372" t="s">
        <v>46</v>
      </c>
      <c r="L372">
        <v>10</v>
      </c>
      <c r="M372" t="s">
        <v>47</v>
      </c>
      <c r="N372" s="9">
        <v>45767847.640000001</v>
      </c>
      <c r="O372" s="9">
        <v>47118674</v>
      </c>
      <c r="P372" s="9">
        <v>47270428</v>
      </c>
      <c r="Q372" s="9">
        <v>52844870.159999996</v>
      </c>
      <c r="R372" s="9">
        <v>58232623.310000002</v>
      </c>
      <c r="S372" s="7">
        <v>63301480.689999998</v>
      </c>
      <c r="T372" s="7">
        <v>65529441.549999997</v>
      </c>
    </row>
    <row r="373" spans="1:20" x14ac:dyDescent="0.25">
      <c r="A373" t="s">
        <v>247</v>
      </c>
      <c r="B373">
        <v>4</v>
      </c>
      <c r="C373">
        <v>157</v>
      </c>
      <c r="D373" t="s">
        <v>253</v>
      </c>
      <c r="E373" t="s">
        <v>254</v>
      </c>
      <c r="F373" t="s">
        <v>42</v>
      </c>
      <c r="G373" t="s">
        <v>255</v>
      </c>
      <c r="H373">
        <v>773</v>
      </c>
      <c r="I373" t="s">
        <v>266</v>
      </c>
      <c r="J373" t="s">
        <v>267</v>
      </c>
      <c r="K373" t="s">
        <v>46</v>
      </c>
      <c r="L373">
        <v>20</v>
      </c>
      <c r="M373" t="s">
        <v>48</v>
      </c>
      <c r="N373" s="9">
        <v>45150624.100000001</v>
      </c>
      <c r="O373" s="9">
        <v>46455494.649999999</v>
      </c>
      <c r="P373" s="9">
        <v>46530212.369999997</v>
      </c>
      <c r="Q373" s="9">
        <v>51794080.789999999</v>
      </c>
      <c r="R373" s="9">
        <v>56826663.810000002</v>
      </c>
      <c r="S373" s="7">
        <v>60760481.990000002</v>
      </c>
      <c r="T373" s="7">
        <v>64365050.539999999</v>
      </c>
    </row>
    <row r="374" spans="1:20" x14ac:dyDescent="0.25">
      <c r="A374" t="s">
        <v>247</v>
      </c>
      <c r="B374">
        <v>4</v>
      </c>
      <c r="C374">
        <v>157</v>
      </c>
      <c r="D374" t="s">
        <v>253</v>
      </c>
      <c r="E374" t="s">
        <v>254</v>
      </c>
      <c r="F374" t="s">
        <v>42</v>
      </c>
      <c r="G374" t="s">
        <v>255</v>
      </c>
      <c r="H374">
        <v>773</v>
      </c>
      <c r="I374" t="s">
        <v>266</v>
      </c>
      <c r="J374" t="s">
        <v>267</v>
      </c>
      <c r="K374" t="s">
        <v>46</v>
      </c>
      <c r="L374">
        <v>30</v>
      </c>
      <c r="M374" t="s">
        <v>49</v>
      </c>
      <c r="N374" s="9">
        <v>617223.54</v>
      </c>
      <c r="O374" s="9">
        <v>663179.35</v>
      </c>
      <c r="P374" s="9">
        <v>740215.63</v>
      </c>
      <c r="Q374" s="9">
        <v>1050789.3700000001</v>
      </c>
      <c r="R374" s="9">
        <v>1405959.5</v>
      </c>
      <c r="S374" s="7">
        <v>2540998.7000000002</v>
      </c>
      <c r="T374" s="7">
        <v>1164391.01</v>
      </c>
    </row>
    <row r="375" spans="1:20" x14ac:dyDescent="0.25">
      <c r="A375" t="s">
        <v>247</v>
      </c>
      <c r="B375">
        <v>4</v>
      </c>
      <c r="C375">
        <v>157</v>
      </c>
      <c r="D375" t="s">
        <v>253</v>
      </c>
      <c r="E375" t="s">
        <v>254</v>
      </c>
      <c r="F375" t="s">
        <v>42</v>
      </c>
      <c r="G375" t="s">
        <v>255</v>
      </c>
      <c r="H375">
        <v>773</v>
      </c>
      <c r="I375" t="s">
        <v>266</v>
      </c>
      <c r="J375" t="s">
        <v>267</v>
      </c>
      <c r="K375" t="s">
        <v>46</v>
      </c>
      <c r="L375">
        <v>40</v>
      </c>
      <c r="M375" t="s">
        <v>12</v>
      </c>
      <c r="N375" s="9">
        <v>0</v>
      </c>
      <c r="O375" s="9">
        <v>0</v>
      </c>
      <c r="P375" s="9">
        <v>0</v>
      </c>
      <c r="Q375" s="9">
        <v>0</v>
      </c>
      <c r="R375" s="9">
        <v>0</v>
      </c>
      <c r="S375" s="7">
        <v>0</v>
      </c>
      <c r="T375" s="7">
        <v>0</v>
      </c>
    </row>
    <row r="376" spans="1:20" x14ac:dyDescent="0.25">
      <c r="A376" t="s">
        <v>247</v>
      </c>
      <c r="B376">
        <v>4</v>
      </c>
      <c r="C376">
        <v>157</v>
      </c>
      <c r="D376" t="s">
        <v>253</v>
      </c>
      <c r="E376" t="s">
        <v>254</v>
      </c>
      <c r="F376" t="s">
        <v>42</v>
      </c>
      <c r="G376" t="s">
        <v>255</v>
      </c>
      <c r="H376">
        <v>773</v>
      </c>
      <c r="I376" t="s">
        <v>266</v>
      </c>
      <c r="J376" t="s">
        <v>267</v>
      </c>
      <c r="K376" t="s">
        <v>46</v>
      </c>
      <c r="L376">
        <v>50</v>
      </c>
      <c r="M376" t="s">
        <v>50</v>
      </c>
      <c r="N376" s="9">
        <v>617223.54</v>
      </c>
      <c r="O376" s="9">
        <v>663179.35</v>
      </c>
      <c r="P376" s="9">
        <v>740215.63</v>
      </c>
      <c r="Q376" s="9">
        <v>1050789.3700000001</v>
      </c>
      <c r="R376" s="9">
        <v>1405959.5</v>
      </c>
      <c r="S376" s="7">
        <v>2540998.7000000002</v>
      </c>
      <c r="T376" s="7">
        <v>1164391.01</v>
      </c>
    </row>
    <row r="377" spans="1:20" x14ac:dyDescent="0.25">
      <c r="A377" t="s">
        <v>247</v>
      </c>
      <c r="B377">
        <v>4</v>
      </c>
      <c r="C377">
        <v>157</v>
      </c>
      <c r="D377" t="s">
        <v>253</v>
      </c>
      <c r="E377" t="s">
        <v>254</v>
      </c>
      <c r="F377" t="s">
        <v>42</v>
      </c>
      <c r="G377" t="s">
        <v>255</v>
      </c>
      <c r="H377">
        <v>774</v>
      </c>
      <c r="I377" t="s">
        <v>268</v>
      </c>
      <c r="J377" t="s">
        <v>269</v>
      </c>
      <c r="K377" t="s">
        <v>46</v>
      </c>
      <c r="L377">
        <v>10</v>
      </c>
      <c r="M377" t="s">
        <v>47</v>
      </c>
      <c r="N377" s="9">
        <v>17218815.379999999</v>
      </c>
      <c r="O377" s="9">
        <v>17726748</v>
      </c>
      <c r="P377" s="9">
        <v>17817869</v>
      </c>
      <c r="Q377" s="9">
        <v>19732710.219999999</v>
      </c>
      <c r="R377" s="9">
        <v>21165266.98</v>
      </c>
      <c r="S377" s="7">
        <v>24940115.66</v>
      </c>
      <c r="T377" s="7">
        <v>27856553.379999999</v>
      </c>
    </row>
    <row r="378" spans="1:20" x14ac:dyDescent="0.25">
      <c r="A378" t="s">
        <v>247</v>
      </c>
      <c r="B378">
        <v>4</v>
      </c>
      <c r="C378">
        <v>157</v>
      </c>
      <c r="D378" t="s">
        <v>253</v>
      </c>
      <c r="E378" t="s">
        <v>254</v>
      </c>
      <c r="F378" t="s">
        <v>42</v>
      </c>
      <c r="G378" t="s">
        <v>255</v>
      </c>
      <c r="H378">
        <v>774</v>
      </c>
      <c r="I378" t="s">
        <v>268</v>
      </c>
      <c r="J378" t="s">
        <v>269</v>
      </c>
      <c r="K378" t="s">
        <v>46</v>
      </c>
      <c r="L378">
        <v>20</v>
      </c>
      <c r="M378" t="s">
        <v>48</v>
      </c>
      <c r="N378" s="9">
        <v>17131970.34</v>
      </c>
      <c r="O378" s="9">
        <v>17689063.879999999</v>
      </c>
      <c r="P378" s="9">
        <v>17784855.629999999</v>
      </c>
      <c r="Q378" s="9">
        <v>19632976.079999998</v>
      </c>
      <c r="R378" s="9">
        <v>21035751.859999999</v>
      </c>
      <c r="S378" s="7">
        <v>24310386.27</v>
      </c>
      <c r="T378" s="7">
        <v>27255642.010000002</v>
      </c>
    </row>
    <row r="379" spans="1:20" x14ac:dyDescent="0.25">
      <c r="A379" t="s">
        <v>247</v>
      </c>
      <c r="B379">
        <v>4</v>
      </c>
      <c r="C379">
        <v>157</v>
      </c>
      <c r="D379" t="s">
        <v>253</v>
      </c>
      <c r="E379" t="s">
        <v>254</v>
      </c>
      <c r="F379" t="s">
        <v>42</v>
      </c>
      <c r="G379" t="s">
        <v>255</v>
      </c>
      <c r="H379">
        <v>774</v>
      </c>
      <c r="I379" t="s">
        <v>268</v>
      </c>
      <c r="J379" t="s">
        <v>269</v>
      </c>
      <c r="K379" t="s">
        <v>46</v>
      </c>
      <c r="L379">
        <v>30</v>
      </c>
      <c r="M379" t="s">
        <v>49</v>
      </c>
      <c r="N379" s="9">
        <v>86845.04</v>
      </c>
      <c r="O379" s="9">
        <v>37684.120000000003</v>
      </c>
      <c r="P379" s="9">
        <v>33013.370000000003</v>
      </c>
      <c r="Q379" s="9">
        <v>99734.14</v>
      </c>
      <c r="R379" s="9">
        <v>129515.12</v>
      </c>
      <c r="S379" s="7">
        <v>629729.39</v>
      </c>
      <c r="T379" s="7">
        <v>600911.37</v>
      </c>
    </row>
    <row r="380" spans="1:20" x14ac:dyDescent="0.25">
      <c r="A380" t="s">
        <v>247</v>
      </c>
      <c r="B380">
        <v>4</v>
      </c>
      <c r="C380">
        <v>157</v>
      </c>
      <c r="D380" t="s">
        <v>253</v>
      </c>
      <c r="E380" t="s">
        <v>254</v>
      </c>
      <c r="F380" t="s">
        <v>42</v>
      </c>
      <c r="G380" t="s">
        <v>255</v>
      </c>
      <c r="H380">
        <v>774</v>
      </c>
      <c r="I380" t="s">
        <v>268</v>
      </c>
      <c r="J380" t="s">
        <v>269</v>
      </c>
      <c r="K380" t="s">
        <v>46</v>
      </c>
      <c r="L380">
        <v>40</v>
      </c>
      <c r="M380" t="s">
        <v>12</v>
      </c>
      <c r="N380" s="9">
        <v>0</v>
      </c>
      <c r="O380" s="9">
        <v>0</v>
      </c>
      <c r="P380" s="9">
        <v>0</v>
      </c>
      <c r="Q380" s="9">
        <v>0</v>
      </c>
      <c r="R380" s="9">
        <v>0</v>
      </c>
      <c r="S380" s="7">
        <v>0</v>
      </c>
      <c r="T380" s="7">
        <v>0</v>
      </c>
    </row>
    <row r="381" spans="1:20" x14ac:dyDescent="0.25">
      <c r="A381" t="s">
        <v>247</v>
      </c>
      <c r="B381">
        <v>4</v>
      </c>
      <c r="C381">
        <v>157</v>
      </c>
      <c r="D381" t="s">
        <v>253</v>
      </c>
      <c r="E381" t="s">
        <v>254</v>
      </c>
      <c r="F381" t="s">
        <v>42</v>
      </c>
      <c r="G381" t="s">
        <v>255</v>
      </c>
      <c r="H381">
        <v>774</v>
      </c>
      <c r="I381" t="s">
        <v>268</v>
      </c>
      <c r="J381" t="s">
        <v>269</v>
      </c>
      <c r="K381" t="s">
        <v>46</v>
      </c>
      <c r="L381">
        <v>50</v>
      </c>
      <c r="M381" t="s">
        <v>50</v>
      </c>
      <c r="N381" s="9">
        <v>86845.04</v>
      </c>
      <c r="O381" s="9">
        <v>37684.120000000003</v>
      </c>
      <c r="P381" s="9">
        <v>33013.370000000003</v>
      </c>
      <c r="Q381" s="9">
        <v>99734.14</v>
      </c>
      <c r="R381" s="9">
        <v>129515.12</v>
      </c>
      <c r="S381" s="7">
        <v>629729.39</v>
      </c>
      <c r="T381" s="7">
        <v>600911.37</v>
      </c>
    </row>
    <row r="382" spans="1:20" x14ac:dyDescent="0.25">
      <c r="A382" t="s">
        <v>247</v>
      </c>
      <c r="B382">
        <v>4</v>
      </c>
      <c r="C382">
        <v>157</v>
      </c>
      <c r="D382" t="s">
        <v>253</v>
      </c>
      <c r="E382" t="s">
        <v>254</v>
      </c>
      <c r="F382" t="s">
        <v>42</v>
      </c>
      <c r="G382" t="s">
        <v>255</v>
      </c>
      <c r="H382">
        <v>799</v>
      </c>
      <c r="I382" t="s">
        <v>62</v>
      </c>
      <c r="J382" t="s">
        <v>223</v>
      </c>
      <c r="K382" t="s">
        <v>46</v>
      </c>
      <c r="L382">
        <v>10</v>
      </c>
      <c r="M382" t="s">
        <v>47</v>
      </c>
      <c r="N382" s="9">
        <v>17421925.050000001</v>
      </c>
      <c r="O382" s="9">
        <v>18628878</v>
      </c>
      <c r="P382" s="9">
        <v>20089095</v>
      </c>
      <c r="Q382" s="9">
        <v>22030445.710000001</v>
      </c>
      <c r="R382" s="9">
        <v>22181792.039999999</v>
      </c>
      <c r="S382" s="7">
        <v>21798550.68</v>
      </c>
      <c r="T382" s="7">
        <v>22697958.440000001</v>
      </c>
    </row>
    <row r="383" spans="1:20" x14ac:dyDescent="0.25">
      <c r="A383" t="s">
        <v>247</v>
      </c>
      <c r="B383">
        <v>4</v>
      </c>
      <c r="C383">
        <v>157</v>
      </c>
      <c r="D383" t="s">
        <v>253</v>
      </c>
      <c r="E383" t="s">
        <v>254</v>
      </c>
      <c r="F383" t="s">
        <v>42</v>
      </c>
      <c r="G383" t="s">
        <v>255</v>
      </c>
      <c r="H383">
        <v>799</v>
      </c>
      <c r="I383" t="s">
        <v>62</v>
      </c>
      <c r="J383" t="s">
        <v>223</v>
      </c>
      <c r="K383" t="s">
        <v>46</v>
      </c>
      <c r="L383">
        <v>20</v>
      </c>
      <c r="M383" t="s">
        <v>48</v>
      </c>
      <c r="N383" s="9">
        <v>17060445.989999998</v>
      </c>
      <c r="O383" s="9">
        <v>18142781.57</v>
      </c>
      <c r="P383" s="9">
        <v>19133752.219999999</v>
      </c>
      <c r="Q383" s="9">
        <v>20673394.940000001</v>
      </c>
      <c r="R383" s="9">
        <v>21394780.02</v>
      </c>
      <c r="S383" s="7">
        <v>21314995.710000001</v>
      </c>
      <c r="T383" s="7">
        <v>21327360.859999999</v>
      </c>
    </row>
    <row r="384" spans="1:20" x14ac:dyDescent="0.25">
      <c r="A384" t="s">
        <v>247</v>
      </c>
      <c r="B384">
        <v>4</v>
      </c>
      <c r="C384">
        <v>157</v>
      </c>
      <c r="D384" t="s">
        <v>253</v>
      </c>
      <c r="E384" t="s">
        <v>254</v>
      </c>
      <c r="F384" t="s">
        <v>42</v>
      </c>
      <c r="G384" t="s">
        <v>255</v>
      </c>
      <c r="H384">
        <v>799</v>
      </c>
      <c r="I384" t="s">
        <v>62</v>
      </c>
      <c r="J384" t="s">
        <v>223</v>
      </c>
      <c r="K384" t="s">
        <v>46</v>
      </c>
      <c r="L384">
        <v>30</v>
      </c>
      <c r="M384" t="s">
        <v>49</v>
      </c>
      <c r="N384" s="9">
        <v>361479.06</v>
      </c>
      <c r="O384" s="9">
        <v>486096.43</v>
      </c>
      <c r="P384" s="9">
        <v>955342.78</v>
      </c>
      <c r="Q384" s="9">
        <v>1357050.77</v>
      </c>
      <c r="R384" s="9">
        <v>787012.02</v>
      </c>
      <c r="S384" s="7">
        <v>483554.97</v>
      </c>
      <c r="T384" s="7">
        <v>1370597.58</v>
      </c>
    </row>
    <row r="385" spans="1:20" x14ac:dyDescent="0.25">
      <c r="A385" t="s">
        <v>247</v>
      </c>
      <c r="B385">
        <v>4</v>
      </c>
      <c r="C385">
        <v>157</v>
      </c>
      <c r="D385" t="s">
        <v>253</v>
      </c>
      <c r="E385" t="s">
        <v>254</v>
      </c>
      <c r="F385" t="s">
        <v>42</v>
      </c>
      <c r="G385" t="s">
        <v>255</v>
      </c>
      <c r="H385">
        <v>799</v>
      </c>
      <c r="I385" t="s">
        <v>62</v>
      </c>
      <c r="J385" t="s">
        <v>223</v>
      </c>
      <c r="K385" t="s">
        <v>46</v>
      </c>
      <c r="L385">
        <v>40</v>
      </c>
      <c r="M385" t="s">
        <v>12</v>
      </c>
      <c r="N385" s="9">
        <v>0</v>
      </c>
      <c r="O385" s="9">
        <v>0</v>
      </c>
      <c r="P385" s="9">
        <v>0</v>
      </c>
      <c r="Q385" s="9">
        <v>0</v>
      </c>
      <c r="R385" s="9">
        <v>0</v>
      </c>
      <c r="S385" s="7">
        <v>0</v>
      </c>
      <c r="T385" s="7">
        <v>0</v>
      </c>
    </row>
    <row r="386" spans="1:20" x14ac:dyDescent="0.25">
      <c r="A386" t="s">
        <v>247</v>
      </c>
      <c r="B386">
        <v>4</v>
      </c>
      <c r="C386">
        <v>157</v>
      </c>
      <c r="D386" t="s">
        <v>253</v>
      </c>
      <c r="E386" t="s">
        <v>254</v>
      </c>
      <c r="F386" t="s">
        <v>42</v>
      </c>
      <c r="G386" t="s">
        <v>255</v>
      </c>
      <c r="H386">
        <v>799</v>
      </c>
      <c r="I386" t="s">
        <v>62</v>
      </c>
      <c r="J386" t="s">
        <v>223</v>
      </c>
      <c r="K386" t="s">
        <v>46</v>
      </c>
      <c r="L386">
        <v>50</v>
      </c>
      <c r="M386" t="s">
        <v>50</v>
      </c>
      <c r="N386" s="9">
        <v>361479.06</v>
      </c>
      <c r="O386" s="9">
        <v>486096.43</v>
      </c>
      <c r="P386" s="9">
        <v>955342.78</v>
      </c>
      <c r="Q386" s="9">
        <v>1357050.77</v>
      </c>
      <c r="R386" s="9">
        <v>787012.02</v>
      </c>
      <c r="S386" s="7">
        <v>483554.97</v>
      </c>
      <c r="T386" s="7">
        <v>1370597.58</v>
      </c>
    </row>
    <row r="387" spans="1:20" x14ac:dyDescent="0.25">
      <c r="A387" t="s">
        <v>247</v>
      </c>
      <c r="B387">
        <v>4</v>
      </c>
      <c r="C387">
        <v>194</v>
      </c>
      <c r="D387" t="s">
        <v>270</v>
      </c>
      <c r="E387" t="s">
        <v>271</v>
      </c>
      <c r="F387" t="s">
        <v>42</v>
      </c>
      <c r="G387" t="s">
        <v>272</v>
      </c>
      <c r="H387">
        <v>726</v>
      </c>
      <c r="I387" t="s">
        <v>273</v>
      </c>
      <c r="J387" t="s">
        <v>274</v>
      </c>
      <c r="K387" t="s">
        <v>46</v>
      </c>
      <c r="L387">
        <v>10</v>
      </c>
      <c r="M387" t="s">
        <v>47</v>
      </c>
      <c r="N387" s="9">
        <v>13144185</v>
      </c>
      <c r="O387" s="9">
        <v>14509106</v>
      </c>
      <c r="P387" s="9">
        <v>15405220</v>
      </c>
      <c r="Q387" s="9">
        <v>15791975</v>
      </c>
      <c r="R387" s="9">
        <v>20699267</v>
      </c>
      <c r="S387" s="7">
        <v>21127361</v>
      </c>
      <c r="T387" s="7">
        <v>21601454.350000001</v>
      </c>
    </row>
    <row r="388" spans="1:20" x14ac:dyDescent="0.25">
      <c r="A388" t="s">
        <v>247</v>
      </c>
      <c r="B388">
        <v>4</v>
      </c>
      <c r="C388">
        <v>194</v>
      </c>
      <c r="D388" t="s">
        <v>270</v>
      </c>
      <c r="E388" t="s">
        <v>271</v>
      </c>
      <c r="F388" t="s">
        <v>42</v>
      </c>
      <c r="G388" t="s">
        <v>272</v>
      </c>
      <c r="H388">
        <v>726</v>
      </c>
      <c r="I388" t="s">
        <v>273</v>
      </c>
      <c r="J388" t="s">
        <v>274</v>
      </c>
      <c r="K388" t="s">
        <v>46</v>
      </c>
      <c r="L388">
        <v>20</v>
      </c>
      <c r="M388" t="s">
        <v>48</v>
      </c>
      <c r="N388" s="9">
        <v>13143583.560000001</v>
      </c>
      <c r="O388" s="9">
        <v>14466530.92</v>
      </c>
      <c r="P388" s="9">
        <v>15403759.58</v>
      </c>
      <c r="Q388" s="9">
        <v>15791363.23</v>
      </c>
      <c r="R388" s="9">
        <v>20698502.969999999</v>
      </c>
      <c r="S388" s="7">
        <v>19889085.649999999</v>
      </c>
      <c r="T388" s="7">
        <v>21598880.350000001</v>
      </c>
    </row>
    <row r="389" spans="1:20" x14ac:dyDescent="0.25">
      <c r="A389" t="s">
        <v>247</v>
      </c>
      <c r="B389">
        <v>4</v>
      </c>
      <c r="C389">
        <v>194</v>
      </c>
      <c r="D389" t="s">
        <v>270</v>
      </c>
      <c r="E389" t="s">
        <v>271</v>
      </c>
      <c r="F389" t="s">
        <v>42</v>
      </c>
      <c r="G389" t="s">
        <v>272</v>
      </c>
      <c r="H389">
        <v>726</v>
      </c>
      <c r="I389" t="s">
        <v>273</v>
      </c>
      <c r="J389" t="s">
        <v>274</v>
      </c>
      <c r="K389" t="s">
        <v>46</v>
      </c>
      <c r="L389">
        <v>30</v>
      </c>
      <c r="M389" t="s">
        <v>49</v>
      </c>
      <c r="N389" s="9">
        <v>601.44000000000005</v>
      </c>
      <c r="O389" s="9">
        <v>42575.08</v>
      </c>
      <c r="P389" s="9">
        <v>1460.42</v>
      </c>
      <c r="Q389" s="9">
        <v>611.77</v>
      </c>
      <c r="R389" s="9">
        <v>764.03</v>
      </c>
      <c r="S389" s="7">
        <v>1238275.3500000001</v>
      </c>
      <c r="T389" s="7">
        <v>2574</v>
      </c>
    </row>
    <row r="390" spans="1:20" x14ac:dyDescent="0.25">
      <c r="A390" t="s">
        <v>247</v>
      </c>
      <c r="B390">
        <v>4</v>
      </c>
      <c r="C390">
        <v>194</v>
      </c>
      <c r="D390" t="s">
        <v>270</v>
      </c>
      <c r="E390" t="s">
        <v>271</v>
      </c>
      <c r="F390" t="s">
        <v>42</v>
      </c>
      <c r="G390" t="s">
        <v>272</v>
      </c>
      <c r="H390">
        <v>726</v>
      </c>
      <c r="I390" t="s">
        <v>273</v>
      </c>
      <c r="J390" t="s">
        <v>274</v>
      </c>
      <c r="K390" t="s">
        <v>46</v>
      </c>
      <c r="L390">
        <v>40</v>
      </c>
      <c r="M390" t="s">
        <v>12</v>
      </c>
      <c r="N390" s="9">
        <v>0</v>
      </c>
      <c r="O390" s="9">
        <v>0</v>
      </c>
      <c r="P390" s="9">
        <v>0</v>
      </c>
      <c r="Q390" s="9">
        <v>0</v>
      </c>
      <c r="R390" s="9">
        <v>0</v>
      </c>
      <c r="S390" s="7">
        <v>0</v>
      </c>
      <c r="T390" s="7">
        <v>0</v>
      </c>
    </row>
    <row r="391" spans="1:20" x14ac:dyDescent="0.25">
      <c r="A391" t="s">
        <v>247</v>
      </c>
      <c r="B391">
        <v>4</v>
      </c>
      <c r="C391">
        <v>194</v>
      </c>
      <c r="D391" t="s">
        <v>270</v>
      </c>
      <c r="E391" t="s">
        <v>271</v>
      </c>
      <c r="F391" t="s">
        <v>42</v>
      </c>
      <c r="G391" t="s">
        <v>272</v>
      </c>
      <c r="H391">
        <v>726</v>
      </c>
      <c r="I391" t="s">
        <v>273</v>
      </c>
      <c r="J391" t="s">
        <v>274</v>
      </c>
      <c r="K391" t="s">
        <v>46</v>
      </c>
      <c r="L391">
        <v>50</v>
      </c>
      <c r="M391" t="s">
        <v>50</v>
      </c>
      <c r="N391" s="9">
        <v>601.44000000000005</v>
      </c>
      <c r="O391" s="9">
        <v>42575.08</v>
      </c>
      <c r="P391" s="9">
        <v>1460.42</v>
      </c>
      <c r="Q391" s="9">
        <v>611.77</v>
      </c>
      <c r="R391" s="9">
        <v>764.03</v>
      </c>
      <c r="S391" s="7">
        <v>1238275.3500000001</v>
      </c>
      <c r="T391" s="7">
        <v>2574</v>
      </c>
    </row>
    <row r="392" spans="1:20" x14ac:dyDescent="0.25">
      <c r="A392" t="s">
        <v>247</v>
      </c>
      <c r="B392">
        <v>4</v>
      </c>
      <c r="C392">
        <v>194</v>
      </c>
      <c r="D392" t="s">
        <v>270</v>
      </c>
      <c r="E392" t="s">
        <v>271</v>
      </c>
      <c r="F392" t="s">
        <v>42</v>
      </c>
      <c r="G392" t="s">
        <v>272</v>
      </c>
      <c r="H392">
        <v>727</v>
      </c>
      <c r="I392" t="s">
        <v>275</v>
      </c>
      <c r="J392" t="s">
        <v>276</v>
      </c>
      <c r="K392" t="s">
        <v>46</v>
      </c>
      <c r="L392">
        <v>10</v>
      </c>
      <c r="M392" t="s">
        <v>47</v>
      </c>
      <c r="N392" s="9">
        <v>0</v>
      </c>
      <c r="O392" s="9">
        <v>0</v>
      </c>
      <c r="P392" s="9">
        <v>0</v>
      </c>
      <c r="Q392" s="9">
        <v>0</v>
      </c>
      <c r="R392" s="9">
        <v>102000</v>
      </c>
      <c r="S392" s="7">
        <v>0</v>
      </c>
      <c r="T392" s="7">
        <v>0</v>
      </c>
    </row>
    <row r="393" spans="1:20" x14ac:dyDescent="0.25">
      <c r="A393" t="s">
        <v>247</v>
      </c>
      <c r="B393">
        <v>4</v>
      </c>
      <c r="C393">
        <v>194</v>
      </c>
      <c r="D393" t="s">
        <v>270</v>
      </c>
      <c r="E393" t="s">
        <v>271</v>
      </c>
      <c r="F393" t="s">
        <v>42</v>
      </c>
      <c r="G393" t="s">
        <v>272</v>
      </c>
      <c r="H393">
        <v>727</v>
      </c>
      <c r="I393" t="s">
        <v>275</v>
      </c>
      <c r="J393" t="s">
        <v>276</v>
      </c>
      <c r="K393" t="s">
        <v>46</v>
      </c>
      <c r="L393">
        <v>20</v>
      </c>
      <c r="M393" t="s">
        <v>48</v>
      </c>
      <c r="N393" s="9">
        <v>0</v>
      </c>
      <c r="O393" s="9">
        <v>0</v>
      </c>
      <c r="P393" s="9">
        <v>0</v>
      </c>
      <c r="Q393" s="9">
        <v>0</v>
      </c>
      <c r="R393" s="9">
        <v>102000</v>
      </c>
      <c r="S393" s="7">
        <v>0</v>
      </c>
      <c r="T393" s="7">
        <v>0</v>
      </c>
    </row>
    <row r="394" spans="1:20" x14ac:dyDescent="0.25">
      <c r="A394" t="s">
        <v>247</v>
      </c>
      <c r="B394">
        <v>4</v>
      </c>
      <c r="C394">
        <v>194</v>
      </c>
      <c r="D394" t="s">
        <v>270</v>
      </c>
      <c r="E394" t="s">
        <v>271</v>
      </c>
      <c r="F394" t="s">
        <v>42</v>
      </c>
      <c r="G394" t="s">
        <v>272</v>
      </c>
      <c r="H394">
        <v>727</v>
      </c>
      <c r="I394" t="s">
        <v>275</v>
      </c>
      <c r="J394" t="s">
        <v>276</v>
      </c>
      <c r="K394" t="s">
        <v>46</v>
      </c>
      <c r="L394">
        <v>30</v>
      </c>
      <c r="M394" t="s">
        <v>49</v>
      </c>
      <c r="N394" s="9">
        <v>0</v>
      </c>
      <c r="O394" s="9">
        <v>0</v>
      </c>
      <c r="P394" s="9">
        <v>0</v>
      </c>
      <c r="Q394" s="9">
        <v>0</v>
      </c>
      <c r="R394" s="9">
        <v>0</v>
      </c>
      <c r="S394" s="7">
        <v>0</v>
      </c>
      <c r="T394" s="7">
        <v>0</v>
      </c>
    </row>
    <row r="395" spans="1:20" x14ac:dyDescent="0.25">
      <c r="A395" t="s">
        <v>247</v>
      </c>
      <c r="B395">
        <v>4</v>
      </c>
      <c r="C395">
        <v>194</v>
      </c>
      <c r="D395" t="s">
        <v>270</v>
      </c>
      <c r="E395" t="s">
        <v>271</v>
      </c>
      <c r="F395" t="s">
        <v>42</v>
      </c>
      <c r="G395" t="s">
        <v>272</v>
      </c>
      <c r="H395">
        <v>727</v>
      </c>
      <c r="I395" t="s">
        <v>275</v>
      </c>
      <c r="J395" t="s">
        <v>276</v>
      </c>
      <c r="K395" t="s">
        <v>46</v>
      </c>
      <c r="L395">
        <v>40</v>
      </c>
      <c r="M395" t="s">
        <v>12</v>
      </c>
      <c r="N395" s="9">
        <v>0</v>
      </c>
      <c r="O395" s="9">
        <v>0</v>
      </c>
      <c r="P395" s="9">
        <v>0</v>
      </c>
      <c r="Q395" s="9">
        <v>0</v>
      </c>
      <c r="R395" s="9">
        <v>0</v>
      </c>
      <c r="S395" s="7">
        <v>0</v>
      </c>
      <c r="T395" s="7">
        <v>0</v>
      </c>
    </row>
    <row r="396" spans="1:20" x14ac:dyDescent="0.25">
      <c r="A396" t="s">
        <v>247</v>
      </c>
      <c r="B396">
        <v>4</v>
      </c>
      <c r="C396">
        <v>194</v>
      </c>
      <c r="D396" t="s">
        <v>270</v>
      </c>
      <c r="E396" t="s">
        <v>271</v>
      </c>
      <c r="F396" t="s">
        <v>42</v>
      </c>
      <c r="G396" t="s">
        <v>272</v>
      </c>
      <c r="H396">
        <v>727</v>
      </c>
      <c r="I396" t="s">
        <v>275</v>
      </c>
      <c r="J396" t="s">
        <v>276</v>
      </c>
      <c r="K396" t="s">
        <v>46</v>
      </c>
      <c r="L396">
        <v>50</v>
      </c>
      <c r="M396" t="s">
        <v>50</v>
      </c>
      <c r="N396" s="9">
        <v>0</v>
      </c>
      <c r="O396" s="9">
        <v>0</v>
      </c>
      <c r="P396" s="9">
        <v>0</v>
      </c>
      <c r="Q396" s="9">
        <v>0</v>
      </c>
      <c r="R396" s="9">
        <v>0</v>
      </c>
      <c r="S396" s="7">
        <v>0</v>
      </c>
      <c r="T396" s="7">
        <v>0</v>
      </c>
    </row>
    <row r="397" spans="1:20" x14ac:dyDescent="0.25">
      <c r="A397" t="s">
        <v>247</v>
      </c>
      <c r="B397">
        <v>4</v>
      </c>
      <c r="C397">
        <v>194</v>
      </c>
      <c r="D397" t="s">
        <v>270</v>
      </c>
      <c r="E397" t="s">
        <v>271</v>
      </c>
      <c r="F397" t="s">
        <v>42</v>
      </c>
      <c r="G397" t="s">
        <v>272</v>
      </c>
      <c r="H397">
        <v>730</v>
      </c>
      <c r="I397" t="s">
        <v>277</v>
      </c>
      <c r="J397" t="s">
        <v>278</v>
      </c>
      <c r="K397" t="s">
        <v>46</v>
      </c>
      <c r="L397">
        <v>10</v>
      </c>
      <c r="M397" t="s">
        <v>47</v>
      </c>
      <c r="N397" s="9">
        <v>1872240</v>
      </c>
      <c r="O397" s="9">
        <v>2001417</v>
      </c>
      <c r="P397" s="9">
        <v>1936655</v>
      </c>
      <c r="Q397" s="9">
        <v>2012725</v>
      </c>
      <c r="R397" s="9">
        <v>5428249</v>
      </c>
      <c r="S397" s="7">
        <v>2698346</v>
      </c>
      <c r="T397" s="7">
        <v>31860.84</v>
      </c>
    </row>
    <row r="398" spans="1:20" x14ac:dyDescent="0.25">
      <c r="A398" t="s">
        <v>247</v>
      </c>
      <c r="B398">
        <v>4</v>
      </c>
      <c r="C398">
        <v>194</v>
      </c>
      <c r="D398" t="s">
        <v>270</v>
      </c>
      <c r="E398" t="s">
        <v>271</v>
      </c>
      <c r="F398" t="s">
        <v>42</v>
      </c>
      <c r="G398" t="s">
        <v>272</v>
      </c>
      <c r="H398">
        <v>730</v>
      </c>
      <c r="I398" t="s">
        <v>277</v>
      </c>
      <c r="J398" t="s">
        <v>278</v>
      </c>
      <c r="K398" t="s">
        <v>46</v>
      </c>
      <c r="L398">
        <v>20</v>
      </c>
      <c r="M398" t="s">
        <v>48</v>
      </c>
      <c r="N398" s="9">
        <v>1871582.42</v>
      </c>
      <c r="O398" s="9">
        <v>1921474.8</v>
      </c>
      <c r="P398" s="9">
        <v>1935392.1</v>
      </c>
      <c r="Q398" s="9">
        <v>1834336.08</v>
      </c>
      <c r="R398" s="9">
        <v>4727427.92</v>
      </c>
      <c r="S398" s="7">
        <v>2357608.5</v>
      </c>
      <c r="T398" s="7">
        <v>31860.84</v>
      </c>
    </row>
    <row r="399" spans="1:20" x14ac:dyDescent="0.25">
      <c r="A399" t="s">
        <v>247</v>
      </c>
      <c r="B399">
        <v>4</v>
      </c>
      <c r="C399">
        <v>194</v>
      </c>
      <c r="D399" t="s">
        <v>270</v>
      </c>
      <c r="E399" t="s">
        <v>271</v>
      </c>
      <c r="F399" t="s">
        <v>42</v>
      </c>
      <c r="G399" t="s">
        <v>272</v>
      </c>
      <c r="H399">
        <v>730</v>
      </c>
      <c r="I399" t="s">
        <v>277</v>
      </c>
      <c r="J399" t="s">
        <v>278</v>
      </c>
      <c r="K399" t="s">
        <v>46</v>
      </c>
      <c r="L399">
        <v>30</v>
      </c>
      <c r="M399" t="s">
        <v>49</v>
      </c>
      <c r="N399" s="9">
        <v>657.58</v>
      </c>
      <c r="O399" s="9">
        <v>79942.2</v>
      </c>
      <c r="P399" s="9">
        <v>1262.9000000000001</v>
      </c>
      <c r="Q399" s="9">
        <v>178388.92</v>
      </c>
      <c r="R399" s="9">
        <v>700821.08</v>
      </c>
      <c r="S399" s="7">
        <v>340737.5</v>
      </c>
      <c r="T399" s="7">
        <v>0</v>
      </c>
    </row>
    <row r="400" spans="1:20" x14ac:dyDescent="0.25">
      <c r="A400" t="s">
        <v>247</v>
      </c>
      <c r="B400">
        <v>4</v>
      </c>
      <c r="C400">
        <v>194</v>
      </c>
      <c r="D400" t="s">
        <v>270</v>
      </c>
      <c r="E400" t="s">
        <v>271</v>
      </c>
      <c r="F400" t="s">
        <v>42</v>
      </c>
      <c r="G400" t="s">
        <v>272</v>
      </c>
      <c r="H400">
        <v>730</v>
      </c>
      <c r="I400" t="s">
        <v>277</v>
      </c>
      <c r="J400" t="s">
        <v>278</v>
      </c>
      <c r="K400" t="s">
        <v>46</v>
      </c>
      <c r="L400">
        <v>40</v>
      </c>
      <c r="M400" t="s">
        <v>12</v>
      </c>
      <c r="N400" s="9">
        <v>0</v>
      </c>
      <c r="O400" s="9">
        <v>0</v>
      </c>
      <c r="P400" s="9">
        <v>0</v>
      </c>
      <c r="Q400" s="9">
        <v>0</v>
      </c>
      <c r="R400" s="9">
        <v>696000</v>
      </c>
      <c r="S400" s="7">
        <v>0</v>
      </c>
      <c r="T400" s="7">
        <v>0</v>
      </c>
    </row>
    <row r="401" spans="1:20" x14ac:dyDescent="0.25">
      <c r="A401" t="s">
        <v>247</v>
      </c>
      <c r="B401">
        <v>4</v>
      </c>
      <c r="C401">
        <v>194</v>
      </c>
      <c r="D401" t="s">
        <v>270</v>
      </c>
      <c r="E401" t="s">
        <v>271</v>
      </c>
      <c r="F401" t="s">
        <v>42</v>
      </c>
      <c r="G401" t="s">
        <v>272</v>
      </c>
      <c r="H401">
        <v>730</v>
      </c>
      <c r="I401" t="s">
        <v>277</v>
      </c>
      <c r="J401" t="s">
        <v>278</v>
      </c>
      <c r="K401" t="s">
        <v>46</v>
      </c>
      <c r="L401">
        <v>50</v>
      </c>
      <c r="M401" t="s">
        <v>50</v>
      </c>
      <c r="N401" s="9">
        <v>657.58</v>
      </c>
      <c r="O401" s="9">
        <v>79942.2</v>
      </c>
      <c r="P401" s="9">
        <v>1262.9000000000001</v>
      </c>
      <c r="Q401" s="9">
        <v>178388.92</v>
      </c>
      <c r="R401" s="9">
        <v>4821.08</v>
      </c>
      <c r="S401" s="7">
        <v>340737.5</v>
      </c>
      <c r="T401" s="7">
        <v>0</v>
      </c>
    </row>
    <row r="402" spans="1:20" x14ac:dyDescent="0.25">
      <c r="A402" t="s">
        <v>247</v>
      </c>
      <c r="B402">
        <v>4</v>
      </c>
      <c r="C402">
        <v>194</v>
      </c>
      <c r="D402" t="s">
        <v>270</v>
      </c>
      <c r="E402" t="s">
        <v>271</v>
      </c>
      <c r="F402" t="s">
        <v>42</v>
      </c>
      <c r="G402" t="s">
        <v>272</v>
      </c>
      <c r="H402">
        <v>741</v>
      </c>
      <c r="I402" t="s">
        <v>279</v>
      </c>
      <c r="J402" t="s">
        <v>280</v>
      </c>
      <c r="K402" t="s">
        <v>46</v>
      </c>
      <c r="L402">
        <v>10</v>
      </c>
      <c r="M402" t="s">
        <v>47</v>
      </c>
      <c r="N402" s="9">
        <v>1441550</v>
      </c>
      <c r="O402" s="9">
        <v>1472020</v>
      </c>
      <c r="P402" s="9">
        <v>2749623</v>
      </c>
      <c r="Q402" s="9">
        <v>6587463</v>
      </c>
      <c r="R402" s="9">
        <v>3271308</v>
      </c>
      <c r="S402" s="7">
        <v>2867257</v>
      </c>
      <c r="T402" s="7">
        <v>3840173.66</v>
      </c>
    </row>
    <row r="403" spans="1:20" x14ac:dyDescent="0.25">
      <c r="A403" t="s">
        <v>247</v>
      </c>
      <c r="B403">
        <v>4</v>
      </c>
      <c r="C403">
        <v>194</v>
      </c>
      <c r="D403" t="s">
        <v>270</v>
      </c>
      <c r="E403" t="s">
        <v>271</v>
      </c>
      <c r="F403" t="s">
        <v>42</v>
      </c>
      <c r="G403" t="s">
        <v>272</v>
      </c>
      <c r="H403">
        <v>741</v>
      </c>
      <c r="I403" t="s">
        <v>279</v>
      </c>
      <c r="J403" t="s">
        <v>280</v>
      </c>
      <c r="K403" t="s">
        <v>46</v>
      </c>
      <c r="L403">
        <v>20</v>
      </c>
      <c r="M403" t="s">
        <v>48</v>
      </c>
      <c r="N403" s="9">
        <v>1441264.35</v>
      </c>
      <c r="O403" s="9">
        <v>1397274.29</v>
      </c>
      <c r="P403" s="9">
        <v>2749155.8</v>
      </c>
      <c r="Q403" s="9">
        <v>5895959.9900000002</v>
      </c>
      <c r="R403" s="9">
        <v>2421320.5</v>
      </c>
      <c r="S403" s="7">
        <v>2100468.06</v>
      </c>
      <c r="T403" s="7">
        <v>3839508.72</v>
      </c>
    </row>
    <row r="404" spans="1:20" x14ac:dyDescent="0.25">
      <c r="A404" t="s">
        <v>247</v>
      </c>
      <c r="B404">
        <v>4</v>
      </c>
      <c r="C404">
        <v>194</v>
      </c>
      <c r="D404" t="s">
        <v>270</v>
      </c>
      <c r="E404" t="s">
        <v>271</v>
      </c>
      <c r="F404" t="s">
        <v>42</v>
      </c>
      <c r="G404" t="s">
        <v>272</v>
      </c>
      <c r="H404">
        <v>741</v>
      </c>
      <c r="I404" t="s">
        <v>279</v>
      </c>
      <c r="J404" t="s">
        <v>280</v>
      </c>
      <c r="K404" t="s">
        <v>46</v>
      </c>
      <c r="L404">
        <v>30</v>
      </c>
      <c r="M404" t="s">
        <v>49</v>
      </c>
      <c r="N404" s="9">
        <v>285.64999999999998</v>
      </c>
      <c r="O404" s="9">
        <v>74745.710000000006</v>
      </c>
      <c r="P404" s="9">
        <v>467.2</v>
      </c>
      <c r="Q404" s="9">
        <v>691503.01</v>
      </c>
      <c r="R404" s="9">
        <v>849987.5</v>
      </c>
      <c r="S404" s="7">
        <v>766788.94</v>
      </c>
      <c r="T404" s="7">
        <v>664.94</v>
      </c>
    </row>
    <row r="405" spans="1:20" x14ac:dyDescent="0.25">
      <c r="A405" t="s">
        <v>247</v>
      </c>
      <c r="B405">
        <v>4</v>
      </c>
      <c r="C405">
        <v>194</v>
      </c>
      <c r="D405" t="s">
        <v>270</v>
      </c>
      <c r="E405" t="s">
        <v>271</v>
      </c>
      <c r="F405" t="s">
        <v>42</v>
      </c>
      <c r="G405" t="s">
        <v>272</v>
      </c>
      <c r="H405">
        <v>741</v>
      </c>
      <c r="I405" t="s">
        <v>279</v>
      </c>
      <c r="J405" t="s">
        <v>280</v>
      </c>
      <c r="K405" t="s">
        <v>46</v>
      </c>
      <c r="L405">
        <v>40</v>
      </c>
      <c r="M405" t="s">
        <v>12</v>
      </c>
      <c r="N405" s="9">
        <v>0</v>
      </c>
      <c r="O405" s="9">
        <v>0</v>
      </c>
      <c r="P405" s="9">
        <v>0</v>
      </c>
      <c r="Q405" s="9">
        <v>0</v>
      </c>
      <c r="R405" s="9">
        <v>0</v>
      </c>
      <c r="S405" s="7">
        <v>0</v>
      </c>
      <c r="T405" s="7">
        <v>0</v>
      </c>
    </row>
    <row r="406" spans="1:20" x14ac:dyDescent="0.25">
      <c r="A406" t="s">
        <v>247</v>
      </c>
      <c r="B406">
        <v>4</v>
      </c>
      <c r="C406">
        <v>194</v>
      </c>
      <c r="D406" t="s">
        <v>270</v>
      </c>
      <c r="E406" t="s">
        <v>271</v>
      </c>
      <c r="F406" t="s">
        <v>42</v>
      </c>
      <c r="G406" t="s">
        <v>272</v>
      </c>
      <c r="H406">
        <v>741</v>
      </c>
      <c r="I406" t="s">
        <v>279</v>
      </c>
      <c r="J406" t="s">
        <v>280</v>
      </c>
      <c r="K406" t="s">
        <v>46</v>
      </c>
      <c r="L406">
        <v>50</v>
      </c>
      <c r="M406" t="s">
        <v>50</v>
      </c>
      <c r="N406" s="9">
        <v>285.64999999999998</v>
      </c>
      <c r="O406" s="9">
        <v>74745.710000000006</v>
      </c>
      <c r="P406" s="9">
        <v>467.2</v>
      </c>
      <c r="Q406" s="9">
        <v>691503.01</v>
      </c>
      <c r="R406" s="9">
        <v>849987.5</v>
      </c>
      <c r="S406" s="7">
        <v>766788.94</v>
      </c>
      <c r="T406" s="7">
        <v>664.94</v>
      </c>
    </row>
    <row r="407" spans="1:20" x14ac:dyDescent="0.25">
      <c r="A407" t="s">
        <v>247</v>
      </c>
      <c r="B407">
        <v>4</v>
      </c>
      <c r="C407">
        <v>194</v>
      </c>
      <c r="D407" t="s">
        <v>270</v>
      </c>
      <c r="E407" t="s">
        <v>271</v>
      </c>
      <c r="F407" t="s">
        <v>42</v>
      </c>
      <c r="G407" t="s">
        <v>272</v>
      </c>
      <c r="H407">
        <v>799</v>
      </c>
      <c r="I407" t="s">
        <v>62</v>
      </c>
      <c r="J407" t="s">
        <v>223</v>
      </c>
      <c r="K407" t="s">
        <v>46</v>
      </c>
      <c r="L407">
        <v>10</v>
      </c>
      <c r="M407" t="s">
        <v>47</v>
      </c>
      <c r="N407" s="9">
        <v>5192314</v>
      </c>
      <c r="O407" s="9">
        <v>5400085</v>
      </c>
      <c r="P407" s="9">
        <v>4947377</v>
      </c>
      <c r="Q407" s="9">
        <v>6007287</v>
      </c>
      <c r="R407" s="9">
        <v>6852938</v>
      </c>
      <c r="S407" s="7">
        <v>21032328</v>
      </c>
      <c r="T407" s="7">
        <v>8017574</v>
      </c>
    </row>
    <row r="408" spans="1:20" x14ac:dyDescent="0.25">
      <c r="A408" t="s">
        <v>247</v>
      </c>
      <c r="B408">
        <v>4</v>
      </c>
      <c r="C408">
        <v>194</v>
      </c>
      <c r="D408" t="s">
        <v>270</v>
      </c>
      <c r="E408" t="s">
        <v>271</v>
      </c>
      <c r="F408" t="s">
        <v>42</v>
      </c>
      <c r="G408" t="s">
        <v>272</v>
      </c>
      <c r="H408">
        <v>799</v>
      </c>
      <c r="I408" t="s">
        <v>62</v>
      </c>
      <c r="J408" t="s">
        <v>223</v>
      </c>
      <c r="K408" t="s">
        <v>46</v>
      </c>
      <c r="L408">
        <v>20</v>
      </c>
      <c r="M408" t="s">
        <v>48</v>
      </c>
      <c r="N408" s="9">
        <v>5191994.6500000004</v>
      </c>
      <c r="O408" s="9">
        <v>5336272.05</v>
      </c>
      <c r="P408" s="9">
        <v>4945146.54</v>
      </c>
      <c r="Q408" s="9">
        <v>5623256.6100000003</v>
      </c>
      <c r="R408" s="9">
        <v>6831934.9299999997</v>
      </c>
      <c r="S408" s="7">
        <v>21030640.280000001</v>
      </c>
      <c r="T408" s="7">
        <v>8014594.1200000001</v>
      </c>
    </row>
    <row r="409" spans="1:20" x14ac:dyDescent="0.25">
      <c r="A409" t="s">
        <v>247</v>
      </c>
      <c r="B409">
        <v>4</v>
      </c>
      <c r="C409">
        <v>194</v>
      </c>
      <c r="D409" t="s">
        <v>270</v>
      </c>
      <c r="E409" t="s">
        <v>271</v>
      </c>
      <c r="F409" t="s">
        <v>42</v>
      </c>
      <c r="G409" t="s">
        <v>272</v>
      </c>
      <c r="H409">
        <v>799</v>
      </c>
      <c r="I409" t="s">
        <v>62</v>
      </c>
      <c r="J409" t="s">
        <v>223</v>
      </c>
      <c r="K409" t="s">
        <v>46</v>
      </c>
      <c r="L409">
        <v>30</v>
      </c>
      <c r="M409" t="s">
        <v>49</v>
      </c>
      <c r="N409" s="9">
        <v>319.35000000000002</v>
      </c>
      <c r="O409" s="9">
        <v>63812.95</v>
      </c>
      <c r="P409" s="9">
        <v>2230.46</v>
      </c>
      <c r="Q409" s="9">
        <v>384030.39</v>
      </c>
      <c r="R409" s="9">
        <v>21003.07</v>
      </c>
      <c r="S409" s="7">
        <v>1687.72</v>
      </c>
      <c r="T409" s="7">
        <v>2979.88</v>
      </c>
    </row>
    <row r="410" spans="1:20" x14ac:dyDescent="0.25">
      <c r="A410" t="s">
        <v>247</v>
      </c>
      <c r="B410">
        <v>4</v>
      </c>
      <c r="C410">
        <v>194</v>
      </c>
      <c r="D410" t="s">
        <v>270</v>
      </c>
      <c r="E410" t="s">
        <v>271</v>
      </c>
      <c r="F410" t="s">
        <v>42</v>
      </c>
      <c r="G410" t="s">
        <v>272</v>
      </c>
      <c r="H410">
        <v>799</v>
      </c>
      <c r="I410" t="s">
        <v>62</v>
      </c>
      <c r="J410" t="s">
        <v>223</v>
      </c>
      <c r="K410" t="s">
        <v>46</v>
      </c>
      <c r="L410">
        <v>40</v>
      </c>
      <c r="M410" t="s">
        <v>12</v>
      </c>
      <c r="N410" s="9">
        <v>0</v>
      </c>
      <c r="O410" s="9">
        <v>0</v>
      </c>
      <c r="P410" s="9">
        <v>0</v>
      </c>
      <c r="Q410" s="9">
        <v>0</v>
      </c>
      <c r="R410" s="9">
        <v>0</v>
      </c>
      <c r="S410" s="7">
        <v>0</v>
      </c>
      <c r="T410" s="7">
        <v>0</v>
      </c>
    </row>
    <row r="411" spans="1:20" x14ac:dyDescent="0.25">
      <c r="A411" t="s">
        <v>247</v>
      </c>
      <c r="B411">
        <v>4</v>
      </c>
      <c r="C411">
        <v>194</v>
      </c>
      <c r="D411" t="s">
        <v>270</v>
      </c>
      <c r="E411" t="s">
        <v>271</v>
      </c>
      <c r="F411" t="s">
        <v>42</v>
      </c>
      <c r="G411" t="s">
        <v>272</v>
      </c>
      <c r="H411">
        <v>799</v>
      </c>
      <c r="I411" t="s">
        <v>62</v>
      </c>
      <c r="J411" t="s">
        <v>223</v>
      </c>
      <c r="K411" t="s">
        <v>46</v>
      </c>
      <c r="L411">
        <v>50</v>
      </c>
      <c r="M411" t="s">
        <v>50</v>
      </c>
      <c r="N411" s="9">
        <v>319.35000000000002</v>
      </c>
      <c r="O411" s="9">
        <v>63812.95</v>
      </c>
      <c r="P411" s="9">
        <v>2230.46</v>
      </c>
      <c r="Q411" s="9">
        <v>384030.39</v>
      </c>
      <c r="R411" s="9">
        <v>21003.07</v>
      </c>
      <c r="S411" s="7">
        <v>1687.72</v>
      </c>
      <c r="T411" s="7">
        <v>2979.88</v>
      </c>
    </row>
    <row r="412" spans="1:20" x14ac:dyDescent="0.25">
      <c r="A412" t="s">
        <v>247</v>
      </c>
      <c r="B412">
        <v>4</v>
      </c>
      <c r="C412">
        <v>129</v>
      </c>
      <c r="D412" t="s">
        <v>281</v>
      </c>
      <c r="E412" t="s">
        <v>282</v>
      </c>
      <c r="F412" t="s">
        <v>42</v>
      </c>
      <c r="G412" t="s">
        <v>283</v>
      </c>
      <c r="H412">
        <v>704</v>
      </c>
      <c r="I412" t="s">
        <v>127</v>
      </c>
      <c r="J412" t="s">
        <v>128</v>
      </c>
      <c r="K412" t="s">
        <v>46</v>
      </c>
      <c r="L412">
        <v>10</v>
      </c>
      <c r="M412" t="s">
        <v>47</v>
      </c>
      <c r="N412" s="9">
        <v>5583315</v>
      </c>
      <c r="O412" s="9">
        <v>6045336</v>
      </c>
      <c r="P412" s="9">
        <v>5185618</v>
      </c>
      <c r="Q412" s="9">
        <v>6713816</v>
      </c>
      <c r="R412" s="9">
        <v>8734196</v>
      </c>
      <c r="S412" s="7">
        <v>8317359.1500000004</v>
      </c>
      <c r="T412" s="7">
        <v>8419686</v>
      </c>
    </row>
    <row r="413" spans="1:20" x14ac:dyDescent="0.25">
      <c r="A413" t="s">
        <v>247</v>
      </c>
      <c r="B413">
        <v>4</v>
      </c>
      <c r="C413">
        <v>129</v>
      </c>
      <c r="D413" t="s">
        <v>281</v>
      </c>
      <c r="E413" t="s">
        <v>282</v>
      </c>
      <c r="F413" t="s">
        <v>42</v>
      </c>
      <c r="G413" t="s">
        <v>283</v>
      </c>
      <c r="H413">
        <v>704</v>
      </c>
      <c r="I413" t="s">
        <v>127</v>
      </c>
      <c r="J413" t="s">
        <v>128</v>
      </c>
      <c r="K413" t="s">
        <v>46</v>
      </c>
      <c r="L413">
        <v>20</v>
      </c>
      <c r="M413" t="s">
        <v>48</v>
      </c>
      <c r="N413" s="9">
        <v>5583228.4199999999</v>
      </c>
      <c r="O413" s="9">
        <v>6041802.9100000001</v>
      </c>
      <c r="P413" s="9">
        <v>5185618</v>
      </c>
      <c r="Q413" s="9">
        <v>5709246.4000000004</v>
      </c>
      <c r="R413" s="9">
        <v>8270859.3200000003</v>
      </c>
      <c r="S413" s="7">
        <v>8304131.0999999996</v>
      </c>
      <c r="T413" s="7">
        <v>8247206.2199999997</v>
      </c>
    </row>
    <row r="414" spans="1:20" x14ac:dyDescent="0.25">
      <c r="A414" t="s">
        <v>247</v>
      </c>
      <c r="B414">
        <v>4</v>
      </c>
      <c r="C414">
        <v>129</v>
      </c>
      <c r="D414" t="s">
        <v>281</v>
      </c>
      <c r="E414" t="s">
        <v>282</v>
      </c>
      <c r="F414" t="s">
        <v>42</v>
      </c>
      <c r="G414" t="s">
        <v>283</v>
      </c>
      <c r="H414">
        <v>704</v>
      </c>
      <c r="I414" t="s">
        <v>127</v>
      </c>
      <c r="J414" t="s">
        <v>128</v>
      </c>
      <c r="K414" t="s">
        <v>46</v>
      </c>
      <c r="L414">
        <v>30</v>
      </c>
      <c r="M414" t="s">
        <v>49</v>
      </c>
      <c r="N414" s="9">
        <v>86.58</v>
      </c>
      <c r="O414" s="9">
        <v>3533.09</v>
      </c>
      <c r="P414" s="9">
        <v>0</v>
      </c>
      <c r="Q414" s="9">
        <v>1004569.6</v>
      </c>
      <c r="R414" s="9">
        <v>463336.68</v>
      </c>
      <c r="S414" s="7">
        <v>13228.05</v>
      </c>
      <c r="T414" s="7">
        <v>172479.78</v>
      </c>
    </row>
    <row r="415" spans="1:20" x14ac:dyDescent="0.25">
      <c r="A415" t="s">
        <v>247</v>
      </c>
      <c r="B415">
        <v>4</v>
      </c>
      <c r="C415">
        <v>129</v>
      </c>
      <c r="D415" t="s">
        <v>281</v>
      </c>
      <c r="E415" t="s">
        <v>282</v>
      </c>
      <c r="F415" t="s">
        <v>42</v>
      </c>
      <c r="G415" t="s">
        <v>283</v>
      </c>
      <c r="H415">
        <v>704</v>
      </c>
      <c r="I415" t="s">
        <v>127</v>
      </c>
      <c r="J415" t="s">
        <v>128</v>
      </c>
      <c r="K415" t="s">
        <v>46</v>
      </c>
      <c r="L415">
        <v>40</v>
      </c>
      <c r="M415" t="s">
        <v>12</v>
      </c>
      <c r="N415" s="9">
        <v>0</v>
      </c>
      <c r="O415" s="9">
        <v>0</v>
      </c>
      <c r="P415" s="9">
        <v>0</v>
      </c>
      <c r="Q415" s="9">
        <v>0</v>
      </c>
      <c r="R415" s="9">
        <v>0</v>
      </c>
      <c r="S415" s="7">
        <v>0</v>
      </c>
      <c r="T415" s="7">
        <v>0</v>
      </c>
    </row>
    <row r="416" spans="1:20" x14ac:dyDescent="0.25">
      <c r="A416" t="s">
        <v>247</v>
      </c>
      <c r="B416">
        <v>4</v>
      </c>
      <c r="C416">
        <v>129</v>
      </c>
      <c r="D416" t="s">
        <v>281</v>
      </c>
      <c r="E416" t="s">
        <v>282</v>
      </c>
      <c r="F416" t="s">
        <v>42</v>
      </c>
      <c r="G416" t="s">
        <v>283</v>
      </c>
      <c r="H416">
        <v>704</v>
      </c>
      <c r="I416" t="s">
        <v>127</v>
      </c>
      <c r="J416" t="s">
        <v>128</v>
      </c>
      <c r="K416" t="s">
        <v>46</v>
      </c>
      <c r="L416">
        <v>50</v>
      </c>
      <c r="M416" t="s">
        <v>50</v>
      </c>
      <c r="N416" s="9">
        <v>86.58</v>
      </c>
      <c r="O416" s="9">
        <v>3533.09</v>
      </c>
      <c r="P416" s="9">
        <v>0</v>
      </c>
      <c r="Q416" s="9">
        <v>1004569.6</v>
      </c>
      <c r="R416" s="9">
        <v>463336.68</v>
      </c>
      <c r="S416" s="7">
        <v>13228.05</v>
      </c>
      <c r="T416" s="7">
        <v>172479.78</v>
      </c>
    </row>
    <row r="417" spans="1:20" x14ac:dyDescent="0.25">
      <c r="A417" t="s">
        <v>247</v>
      </c>
      <c r="B417">
        <v>4</v>
      </c>
      <c r="C417">
        <v>164</v>
      </c>
      <c r="D417" t="s">
        <v>284</v>
      </c>
      <c r="E417" t="s">
        <v>285</v>
      </c>
      <c r="F417" t="s">
        <v>42</v>
      </c>
      <c r="G417" t="s">
        <v>286</v>
      </c>
      <c r="H417">
        <v>799</v>
      </c>
      <c r="I417" t="s">
        <v>62</v>
      </c>
      <c r="J417" t="s">
        <v>223</v>
      </c>
      <c r="K417" t="s">
        <v>46</v>
      </c>
      <c r="L417">
        <v>10</v>
      </c>
      <c r="M417" t="s">
        <v>47</v>
      </c>
      <c r="N417" s="9">
        <v>1009103</v>
      </c>
      <c r="O417" s="9">
        <v>1495454.67</v>
      </c>
      <c r="P417" s="9">
        <v>1723353.57</v>
      </c>
      <c r="Q417" s="9">
        <v>2329800.2599999998</v>
      </c>
      <c r="R417" s="9">
        <v>2440521.7799999998</v>
      </c>
      <c r="S417" s="7">
        <v>2667855.4700000002</v>
      </c>
      <c r="T417" s="7">
        <v>2760091.01</v>
      </c>
    </row>
    <row r="418" spans="1:20" x14ac:dyDescent="0.25">
      <c r="A418" t="s">
        <v>247</v>
      </c>
      <c r="B418">
        <v>4</v>
      </c>
      <c r="C418">
        <v>164</v>
      </c>
      <c r="D418" t="s">
        <v>284</v>
      </c>
      <c r="E418" t="s">
        <v>285</v>
      </c>
      <c r="F418" t="s">
        <v>42</v>
      </c>
      <c r="G418" t="s">
        <v>286</v>
      </c>
      <c r="H418">
        <v>799</v>
      </c>
      <c r="I418" t="s">
        <v>62</v>
      </c>
      <c r="J418" t="s">
        <v>223</v>
      </c>
      <c r="K418" t="s">
        <v>46</v>
      </c>
      <c r="L418">
        <v>20</v>
      </c>
      <c r="M418" t="s">
        <v>48</v>
      </c>
      <c r="N418" s="9">
        <v>552168.32999999996</v>
      </c>
      <c r="O418" s="9">
        <v>938925.1</v>
      </c>
      <c r="P418" s="9">
        <v>594825.31000000006</v>
      </c>
      <c r="Q418" s="9">
        <v>981127.48</v>
      </c>
      <c r="R418" s="9">
        <v>978125.31</v>
      </c>
      <c r="S418" s="7">
        <v>1002315.46</v>
      </c>
      <c r="T418" s="7">
        <v>1396456.85</v>
      </c>
    </row>
    <row r="419" spans="1:20" x14ac:dyDescent="0.25">
      <c r="A419" t="s">
        <v>247</v>
      </c>
      <c r="B419">
        <v>4</v>
      </c>
      <c r="C419">
        <v>164</v>
      </c>
      <c r="D419" t="s">
        <v>284</v>
      </c>
      <c r="E419" t="s">
        <v>285</v>
      </c>
      <c r="F419" t="s">
        <v>42</v>
      </c>
      <c r="G419" t="s">
        <v>286</v>
      </c>
      <c r="H419">
        <v>799</v>
      </c>
      <c r="I419" t="s">
        <v>62</v>
      </c>
      <c r="J419" t="s">
        <v>223</v>
      </c>
      <c r="K419" t="s">
        <v>46</v>
      </c>
      <c r="L419">
        <v>30</v>
      </c>
      <c r="M419" t="s">
        <v>49</v>
      </c>
      <c r="N419" s="9">
        <v>456934.67</v>
      </c>
      <c r="O419" s="9">
        <v>556529.56999999995</v>
      </c>
      <c r="P419" s="9">
        <v>1128528.26</v>
      </c>
      <c r="Q419" s="9">
        <v>1348672.78</v>
      </c>
      <c r="R419" s="9">
        <v>1462396.47</v>
      </c>
      <c r="S419" s="7">
        <v>1665540.01</v>
      </c>
      <c r="T419" s="7">
        <v>1363634.16</v>
      </c>
    </row>
    <row r="420" spans="1:20" x14ac:dyDescent="0.25">
      <c r="A420" t="s">
        <v>247</v>
      </c>
      <c r="B420">
        <v>4</v>
      </c>
      <c r="C420">
        <v>164</v>
      </c>
      <c r="D420" t="s">
        <v>284</v>
      </c>
      <c r="E420" t="s">
        <v>285</v>
      </c>
      <c r="F420" t="s">
        <v>42</v>
      </c>
      <c r="G420" t="s">
        <v>286</v>
      </c>
      <c r="H420">
        <v>799</v>
      </c>
      <c r="I420" t="s">
        <v>62</v>
      </c>
      <c r="J420" t="s">
        <v>223</v>
      </c>
      <c r="K420" t="s">
        <v>46</v>
      </c>
      <c r="L420">
        <v>40</v>
      </c>
      <c r="M420" t="s">
        <v>12</v>
      </c>
      <c r="N420" s="9">
        <v>456934.67</v>
      </c>
      <c r="O420" s="9">
        <v>556529.56999999995</v>
      </c>
      <c r="P420" s="9">
        <v>1128528.26</v>
      </c>
      <c r="Q420" s="9">
        <v>1348672.78</v>
      </c>
      <c r="R420" s="9">
        <v>1462396.47</v>
      </c>
      <c r="S420" s="7">
        <v>1665540.01</v>
      </c>
      <c r="T420" s="7">
        <v>1363634.16</v>
      </c>
    </row>
    <row r="421" spans="1:20" x14ac:dyDescent="0.25">
      <c r="A421" t="s">
        <v>247</v>
      </c>
      <c r="B421">
        <v>4</v>
      </c>
      <c r="C421">
        <v>164</v>
      </c>
      <c r="D421" t="s">
        <v>284</v>
      </c>
      <c r="E421" t="s">
        <v>285</v>
      </c>
      <c r="F421" t="s">
        <v>42</v>
      </c>
      <c r="G421" t="s">
        <v>286</v>
      </c>
      <c r="H421">
        <v>799</v>
      </c>
      <c r="I421" t="s">
        <v>62</v>
      </c>
      <c r="J421" t="s">
        <v>223</v>
      </c>
      <c r="K421" t="s">
        <v>46</v>
      </c>
      <c r="L421">
        <v>50</v>
      </c>
      <c r="M421" t="s">
        <v>50</v>
      </c>
      <c r="N421" s="9">
        <v>0</v>
      </c>
      <c r="O421" s="9">
        <v>0</v>
      </c>
      <c r="P421" s="9">
        <v>0</v>
      </c>
      <c r="Q421" s="9">
        <v>0</v>
      </c>
      <c r="R421" s="9">
        <v>0</v>
      </c>
      <c r="S421" s="7">
        <v>0</v>
      </c>
      <c r="T421" s="7">
        <v>0</v>
      </c>
    </row>
    <row r="422" spans="1:20" x14ac:dyDescent="0.25">
      <c r="A422" t="s">
        <v>247</v>
      </c>
      <c r="B422">
        <v>4</v>
      </c>
      <c r="C422">
        <v>132</v>
      </c>
      <c r="D422" t="s">
        <v>287</v>
      </c>
      <c r="E422" t="s">
        <v>288</v>
      </c>
      <c r="F422" t="s">
        <v>42</v>
      </c>
      <c r="G422" t="s">
        <v>289</v>
      </c>
      <c r="H422">
        <v>723</v>
      </c>
      <c r="I422" t="s">
        <v>290</v>
      </c>
      <c r="J422" t="s">
        <v>291</v>
      </c>
      <c r="K422" t="s">
        <v>46</v>
      </c>
      <c r="L422">
        <v>10</v>
      </c>
      <c r="M422" t="s">
        <v>47</v>
      </c>
      <c r="N422" s="9">
        <v>13416318</v>
      </c>
      <c r="O422" s="9">
        <v>18457271.57</v>
      </c>
      <c r="P422" s="9">
        <v>36627167</v>
      </c>
      <c r="Q422" s="9">
        <v>33909820.170000002</v>
      </c>
      <c r="R422" s="9">
        <v>40310172</v>
      </c>
      <c r="S422" s="7">
        <v>43800212.469999999</v>
      </c>
      <c r="T422" s="7">
        <v>35698054.450000003</v>
      </c>
    </row>
    <row r="423" spans="1:20" x14ac:dyDescent="0.25">
      <c r="A423" t="s">
        <v>247</v>
      </c>
      <c r="B423">
        <v>4</v>
      </c>
      <c r="C423">
        <v>132</v>
      </c>
      <c r="D423" t="s">
        <v>287</v>
      </c>
      <c r="E423" t="s">
        <v>288</v>
      </c>
      <c r="F423" t="s">
        <v>42</v>
      </c>
      <c r="G423" t="s">
        <v>289</v>
      </c>
      <c r="H423">
        <v>723</v>
      </c>
      <c r="I423" t="s">
        <v>290</v>
      </c>
      <c r="J423" t="s">
        <v>291</v>
      </c>
      <c r="K423" t="s">
        <v>46</v>
      </c>
      <c r="L423">
        <v>20</v>
      </c>
      <c r="M423" t="s">
        <v>48</v>
      </c>
      <c r="N423" s="9">
        <v>12796367.43</v>
      </c>
      <c r="O423" s="9">
        <v>17700331.82</v>
      </c>
      <c r="P423" s="9">
        <v>17304652.829999998</v>
      </c>
      <c r="Q423" s="9">
        <v>13343361.880000001</v>
      </c>
      <c r="R423" s="9">
        <v>18158882.41</v>
      </c>
      <c r="S423" s="7">
        <v>26512214.02</v>
      </c>
      <c r="T423" s="7">
        <v>22557365.030000001</v>
      </c>
    </row>
    <row r="424" spans="1:20" x14ac:dyDescent="0.25">
      <c r="A424" t="s">
        <v>247</v>
      </c>
      <c r="B424">
        <v>4</v>
      </c>
      <c r="C424">
        <v>132</v>
      </c>
      <c r="D424" t="s">
        <v>287</v>
      </c>
      <c r="E424" t="s">
        <v>288</v>
      </c>
      <c r="F424" t="s">
        <v>42</v>
      </c>
      <c r="G424" t="s">
        <v>289</v>
      </c>
      <c r="H424">
        <v>723</v>
      </c>
      <c r="I424" t="s">
        <v>290</v>
      </c>
      <c r="J424" t="s">
        <v>291</v>
      </c>
      <c r="K424" t="s">
        <v>46</v>
      </c>
      <c r="L424">
        <v>30</v>
      </c>
      <c r="M424" t="s">
        <v>49</v>
      </c>
      <c r="N424" s="9">
        <v>619950.56999999995</v>
      </c>
      <c r="O424" s="9">
        <v>756939.75</v>
      </c>
      <c r="P424" s="9">
        <v>19322514.170000002</v>
      </c>
      <c r="Q424" s="9">
        <v>20566458.289999999</v>
      </c>
      <c r="R424" s="9">
        <v>22151289.59</v>
      </c>
      <c r="S424" s="7">
        <v>17287998.449999999</v>
      </c>
      <c r="T424" s="7">
        <v>13140689.42</v>
      </c>
    </row>
    <row r="425" spans="1:20" x14ac:dyDescent="0.25">
      <c r="A425" t="s">
        <v>247</v>
      </c>
      <c r="B425">
        <v>4</v>
      </c>
      <c r="C425">
        <v>132</v>
      </c>
      <c r="D425" t="s">
        <v>287</v>
      </c>
      <c r="E425" t="s">
        <v>288</v>
      </c>
      <c r="F425" t="s">
        <v>42</v>
      </c>
      <c r="G425" t="s">
        <v>289</v>
      </c>
      <c r="H425">
        <v>723</v>
      </c>
      <c r="I425" t="s">
        <v>290</v>
      </c>
      <c r="J425" t="s">
        <v>291</v>
      </c>
      <c r="K425" t="s">
        <v>46</v>
      </c>
      <c r="L425">
        <v>40</v>
      </c>
      <c r="M425" t="s">
        <v>12</v>
      </c>
      <c r="N425" s="9">
        <v>0</v>
      </c>
      <c r="O425" s="9">
        <v>0</v>
      </c>
      <c r="P425" s="9">
        <v>18770766</v>
      </c>
      <c r="Q425" s="9">
        <v>18770766</v>
      </c>
      <c r="R425" s="9">
        <v>17797392.469999999</v>
      </c>
      <c r="S425" s="7">
        <v>16735624</v>
      </c>
      <c r="T425" s="7">
        <v>13140689.42</v>
      </c>
    </row>
    <row r="426" spans="1:20" x14ac:dyDescent="0.25">
      <c r="A426" t="s">
        <v>247</v>
      </c>
      <c r="B426">
        <v>4</v>
      </c>
      <c r="C426">
        <v>132</v>
      </c>
      <c r="D426" t="s">
        <v>287</v>
      </c>
      <c r="E426" t="s">
        <v>288</v>
      </c>
      <c r="F426" t="s">
        <v>42</v>
      </c>
      <c r="G426" t="s">
        <v>289</v>
      </c>
      <c r="H426">
        <v>723</v>
      </c>
      <c r="I426" t="s">
        <v>290</v>
      </c>
      <c r="J426" t="s">
        <v>291</v>
      </c>
      <c r="K426" t="s">
        <v>46</v>
      </c>
      <c r="L426">
        <v>50</v>
      </c>
      <c r="M426" t="s">
        <v>50</v>
      </c>
      <c r="N426" s="9">
        <v>619950.56999999995</v>
      </c>
      <c r="O426" s="9">
        <v>756939.75</v>
      </c>
      <c r="P426" s="9">
        <v>551748.17000000004</v>
      </c>
      <c r="Q426" s="9">
        <v>1795692.29</v>
      </c>
      <c r="R426" s="9">
        <v>4353897.12</v>
      </c>
      <c r="S426" s="7">
        <v>552374.44999999995</v>
      </c>
      <c r="T426" s="7">
        <v>0</v>
      </c>
    </row>
    <row r="427" spans="1:20" x14ac:dyDescent="0.25">
      <c r="A427" t="s">
        <v>247</v>
      </c>
      <c r="B427">
        <v>4</v>
      </c>
      <c r="C427">
        <v>132</v>
      </c>
      <c r="D427" t="s">
        <v>287</v>
      </c>
      <c r="E427" t="s">
        <v>288</v>
      </c>
      <c r="F427" t="s">
        <v>42</v>
      </c>
      <c r="G427" t="s">
        <v>289</v>
      </c>
      <c r="H427">
        <v>728</v>
      </c>
      <c r="I427" t="s">
        <v>292</v>
      </c>
      <c r="J427" t="s">
        <v>293</v>
      </c>
      <c r="K427" t="s">
        <v>46</v>
      </c>
      <c r="L427">
        <v>10</v>
      </c>
      <c r="M427" t="s">
        <v>47</v>
      </c>
      <c r="N427" s="9">
        <v>0</v>
      </c>
      <c r="O427" s="9">
        <v>0</v>
      </c>
      <c r="P427" s="9">
        <v>2000000</v>
      </c>
      <c r="Q427" s="9">
        <v>241799.14</v>
      </c>
      <c r="R427" s="9">
        <v>0</v>
      </c>
      <c r="S427" s="7">
        <v>0</v>
      </c>
      <c r="T427" s="7">
        <v>0</v>
      </c>
    </row>
    <row r="428" spans="1:20" x14ac:dyDescent="0.25">
      <c r="A428" t="s">
        <v>247</v>
      </c>
      <c r="B428">
        <v>4</v>
      </c>
      <c r="C428">
        <v>132</v>
      </c>
      <c r="D428" t="s">
        <v>287</v>
      </c>
      <c r="E428" t="s">
        <v>288</v>
      </c>
      <c r="F428" t="s">
        <v>42</v>
      </c>
      <c r="G428" t="s">
        <v>289</v>
      </c>
      <c r="H428">
        <v>728</v>
      </c>
      <c r="I428" t="s">
        <v>292</v>
      </c>
      <c r="J428" t="s">
        <v>293</v>
      </c>
      <c r="K428" t="s">
        <v>46</v>
      </c>
      <c r="L428">
        <v>20</v>
      </c>
      <c r="M428" t="s">
        <v>48</v>
      </c>
      <c r="N428" s="9">
        <v>0</v>
      </c>
      <c r="O428" s="9">
        <v>0</v>
      </c>
      <c r="P428" s="9">
        <v>658200.86</v>
      </c>
      <c r="Q428" s="9">
        <v>232696.01</v>
      </c>
      <c r="R428" s="9">
        <v>0</v>
      </c>
      <c r="S428" s="7">
        <v>0</v>
      </c>
      <c r="T428" s="7">
        <v>0</v>
      </c>
    </row>
    <row r="429" spans="1:20" x14ac:dyDescent="0.25">
      <c r="A429" t="s">
        <v>247</v>
      </c>
      <c r="B429">
        <v>4</v>
      </c>
      <c r="C429">
        <v>132</v>
      </c>
      <c r="D429" t="s">
        <v>287</v>
      </c>
      <c r="E429" t="s">
        <v>288</v>
      </c>
      <c r="F429" t="s">
        <v>42</v>
      </c>
      <c r="G429" t="s">
        <v>289</v>
      </c>
      <c r="H429">
        <v>728</v>
      </c>
      <c r="I429" t="s">
        <v>292</v>
      </c>
      <c r="J429" t="s">
        <v>293</v>
      </c>
      <c r="K429" t="s">
        <v>46</v>
      </c>
      <c r="L429">
        <v>30</v>
      </c>
      <c r="M429" t="s">
        <v>49</v>
      </c>
      <c r="N429" s="9">
        <v>0</v>
      </c>
      <c r="O429" s="9">
        <v>0</v>
      </c>
      <c r="P429" s="9">
        <v>1341799.1399999999</v>
      </c>
      <c r="Q429" s="9">
        <v>9103.1299999999992</v>
      </c>
      <c r="R429" s="9">
        <v>0</v>
      </c>
      <c r="S429" s="7">
        <v>0</v>
      </c>
      <c r="T429" s="7">
        <v>0</v>
      </c>
    </row>
    <row r="430" spans="1:20" x14ac:dyDescent="0.25">
      <c r="A430" t="s">
        <v>247</v>
      </c>
      <c r="B430">
        <v>4</v>
      </c>
      <c r="C430">
        <v>132</v>
      </c>
      <c r="D430" t="s">
        <v>287</v>
      </c>
      <c r="E430" t="s">
        <v>288</v>
      </c>
      <c r="F430" t="s">
        <v>42</v>
      </c>
      <c r="G430" t="s">
        <v>289</v>
      </c>
      <c r="H430">
        <v>728</v>
      </c>
      <c r="I430" t="s">
        <v>292</v>
      </c>
      <c r="J430" t="s">
        <v>293</v>
      </c>
      <c r="K430" t="s">
        <v>46</v>
      </c>
      <c r="L430">
        <v>40</v>
      </c>
      <c r="M430" t="s">
        <v>12</v>
      </c>
      <c r="N430" s="9">
        <v>0</v>
      </c>
      <c r="O430" s="9">
        <v>0</v>
      </c>
      <c r="P430" s="9">
        <v>1341799.1399999999</v>
      </c>
      <c r="Q430" s="9">
        <v>0</v>
      </c>
      <c r="R430" s="9">
        <v>0</v>
      </c>
      <c r="S430" s="7">
        <v>0</v>
      </c>
      <c r="T430" s="7">
        <v>0</v>
      </c>
    </row>
    <row r="431" spans="1:20" x14ac:dyDescent="0.25">
      <c r="A431" t="s">
        <v>247</v>
      </c>
      <c r="B431">
        <v>4</v>
      </c>
      <c r="C431">
        <v>132</v>
      </c>
      <c r="D431" t="s">
        <v>287</v>
      </c>
      <c r="E431" t="s">
        <v>288</v>
      </c>
      <c r="F431" t="s">
        <v>42</v>
      </c>
      <c r="G431" t="s">
        <v>289</v>
      </c>
      <c r="H431">
        <v>728</v>
      </c>
      <c r="I431" t="s">
        <v>292</v>
      </c>
      <c r="J431" t="s">
        <v>293</v>
      </c>
      <c r="K431" t="s">
        <v>46</v>
      </c>
      <c r="L431">
        <v>50</v>
      </c>
      <c r="M431" t="s">
        <v>50</v>
      </c>
      <c r="N431" s="9">
        <v>0</v>
      </c>
      <c r="O431" s="9">
        <v>0</v>
      </c>
      <c r="P431" s="9">
        <v>0</v>
      </c>
      <c r="Q431" s="9">
        <v>9103.1299999999992</v>
      </c>
      <c r="R431" s="9">
        <v>0</v>
      </c>
      <c r="S431" s="7">
        <v>0</v>
      </c>
      <c r="T431" s="7">
        <v>0</v>
      </c>
    </row>
    <row r="432" spans="1:20" x14ac:dyDescent="0.25">
      <c r="A432" t="s">
        <v>247</v>
      </c>
      <c r="B432">
        <v>4</v>
      </c>
      <c r="C432">
        <v>132</v>
      </c>
      <c r="D432" t="s">
        <v>287</v>
      </c>
      <c r="E432" t="s">
        <v>288</v>
      </c>
      <c r="F432" t="s">
        <v>42</v>
      </c>
      <c r="G432" t="s">
        <v>289</v>
      </c>
      <c r="H432">
        <v>780</v>
      </c>
      <c r="I432" t="s">
        <v>294</v>
      </c>
      <c r="J432" t="s">
        <v>295</v>
      </c>
      <c r="K432" t="s">
        <v>46</v>
      </c>
      <c r="L432">
        <v>10</v>
      </c>
      <c r="M432" t="s">
        <v>47</v>
      </c>
      <c r="N432" s="9">
        <v>5957836</v>
      </c>
      <c r="O432" s="9">
        <v>6481013</v>
      </c>
      <c r="P432" s="9">
        <v>6275378</v>
      </c>
      <c r="Q432" s="9">
        <v>10157879</v>
      </c>
      <c r="R432" s="9">
        <v>10545616</v>
      </c>
      <c r="S432" s="7">
        <v>11237305</v>
      </c>
      <c r="T432" s="7">
        <v>11658452</v>
      </c>
    </row>
    <row r="433" spans="1:20" x14ac:dyDescent="0.25">
      <c r="A433" t="s">
        <v>247</v>
      </c>
      <c r="B433">
        <v>4</v>
      </c>
      <c r="C433">
        <v>132</v>
      </c>
      <c r="D433" t="s">
        <v>287</v>
      </c>
      <c r="E433" t="s">
        <v>288</v>
      </c>
      <c r="F433" t="s">
        <v>42</v>
      </c>
      <c r="G433" t="s">
        <v>289</v>
      </c>
      <c r="H433">
        <v>780</v>
      </c>
      <c r="I433" t="s">
        <v>294</v>
      </c>
      <c r="J433" t="s">
        <v>295</v>
      </c>
      <c r="K433" t="s">
        <v>46</v>
      </c>
      <c r="L433">
        <v>20</v>
      </c>
      <c r="M433" t="s">
        <v>48</v>
      </c>
      <c r="N433" s="9">
        <v>5735403.29</v>
      </c>
      <c r="O433" s="9">
        <v>6470766.1600000001</v>
      </c>
      <c r="P433" s="9">
        <v>6189599.4000000004</v>
      </c>
      <c r="Q433" s="9">
        <v>10144357.58</v>
      </c>
      <c r="R433" s="9">
        <v>10540400.369999999</v>
      </c>
      <c r="S433" s="7">
        <v>11235637.810000001</v>
      </c>
      <c r="T433" s="7">
        <v>11657496</v>
      </c>
    </row>
    <row r="434" spans="1:20" x14ac:dyDescent="0.25">
      <c r="A434" t="s">
        <v>247</v>
      </c>
      <c r="B434">
        <v>4</v>
      </c>
      <c r="C434">
        <v>132</v>
      </c>
      <c r="D434" t="s">
        <v>287</v>
      </c>
      <c r="E434" t="s">
        <v>288</v>
      </c>
      <c r="F434" t="s">
        <v>42</v>
      </c>
      <c r="G434" t="s">
        <v>289</v>
      </c>
      <c r="H434">
        <v>780</v>
      </c>
      <c r="I434" t="s">
        <v>294</v>
      </c>
      <c r="J434" t="s">
        <v>295</v>
      </c>
      <c r="K434" t="s">
        <v>46</v>
      </c>
      <c r="L434">
        <v>30</v>
      </c>
      <c r="M434" t="s">
        <v>49</v>
      </c>
      <c r="N434" s="9">
        <v>222432.71</v>
      </c>
      <c r="O434" s="9">
        <v>10246.84</v>
      </c>
      <c r="P434" s="9">
        <v>85778.6</v>
      </c>
      <c r="Q434" s="9">
        <v>13521.42</v>
      </c>
      <c r="R434" s="9">
        <v>5215.63</v>
      </c>
      <c r="S434" s="7">
        <v>1667.19</v>
      </c>
      <c r="T434" s="7">
        <v>956</v>
      </c>
    </row>
    <row r="435" spans="1:20" x14ac:dyDescent="0.25">
      <c r="A435" t="s">
        <v>247</v>
      </c>
      <c r="B435">
        <v>4</v>
      </c>
      <c r="C435">
        <v>132</v>
      </c>
      <c r="D435" t="s">
        <v>287</v>
      </c>
      <c r="E435" t="s">
        <v>288</v>
      </c>
      <c r="F435" t="s">
        <v>42</v>
      </c>
      <c r="G435" t="s">
        <v>289</v>
      </c>
      <c r="H435">
        <v>780</v>
      </c>
      <c r="I435" t="s">
        <v>294</v>
      </c>
      <c r="J435" t="s">
        <v>295</v>
      </c>
      <c r="K435" t="s">
        <v>46</v>
      </c>
      <c r="L435">
        <v>40</v>
      </c>
      <c r="M435" t="s">
        <v>12</v>
      </c>
      <c r="N435" s="9">
        <v>0</v>
      </c>
      <c r="O435" s="9">
        <v>0</v>
      </c>
      <c r="P435" s="9">
        <v>0</v>
      </c>
      <c r="Q435" s="9">
        <v>0</v>
      </c>
      <c r="R435" s="9">
        <v>0</v>
      </c>
      <c r="S435" s="7">
        <v>0</v>
      </c>
      <c r="T435" s="7">
        <v>0</v>
      </c>
    </row>
    <row r="436" spans="1:20" x14ac:dyDescent="0.25">
      <c r="A436" t="s">
        <v>247</v>
      </c>
      <c r="B436">
        <v>4</v>
      </c>
      <c r="C436">
        <v>132</v>
      </c>
      <c r="D436" t="s">
        <v>287</v>
      </c>
      <c r="E436" t="s">
        <v>288</v>
      </c>
      <c r="F436" t="s">
        <v>42</v>
      </c>
      <c r="G436" t="s">
        <v>289</v>
      </c>
      <c r="H436">
        <v>780</v>
      </c>
      <c r="I436" t="s">
        <v>294</v>
      </c>
      <c r="J436" t="s">
        <v>295</v>
      </c>
      <c r="K436" t="s">
        <v>46</v>
      </c>
      <c r="L436">
        <v>50</v>
      </c>
      <c r="M436" t="s">
        <v>50</v>
      </c>
      <c r="N436" s="9">
        <v>222432.71</v>
      </c>
      <c r="O436" s="9">
        <v>10246.84</v>
      </c>
      <c r="P436" s="9">
        <v>85778.6</v>
      </c>
      <c r="Q436" s="9">
        <v>13521.42</v>
      </c>
      <c r="R436" s="9">
        <v>5215.63</v>
      </c>
      <c r="S436" s="7">
        <v>1667.19</v>
      </c>
      <c r="T436" s="7">
        <v>956</v>
      </c>
    </row>
    <row r="437" spans="1:20" x14ac:dyDescent="0.25">
      <c r="A437" t="s">
        <v>247</v>
      </c>
      <c r="B437">
        <v>4</v>
      </c>
      <c r="C437">
        <v>136</v>
      </c>
      <c r="D437" t="s">
        <v>296</v>
      </c>
      <c r="E437" t="s">
        <v>297</v>
      </c>
      <c r="F437" t="s">
        <v>42</v>
      </c>
      <c r="G437" t="s">
        <v>298</v>
      </c>
      <c r="H437">
        <v>828</v>
      </c>
      <c r="I437" t="s">
        <v>299</v>
      </c>
      <c r="J437" t="s">
        <v>300</v>
      </c>
      <c r="K437" t="s">
        <v>46</v>
      </c>
      <c r="L437">
        <v>10</v>
      </c>
      <c r="M437" t="s">
        <v>47</v>
      </c>
      <c r="N437" s="9">
        <v>0</v>
      </c>
      <c r="O437" s="9">
        <v>0</v>
      </c>
      <c r="P437" s="9">
        <v>0</v>
      </c>
      <c r="Q437" s="9">
        <v>0</v>
      </c>
      <c r="R437" s="9">
        <v>0</v>
      </c>
      <c r="S437" s="7">
        <v>0</v>
      </c>
      <c r="T437" s="7">
        <v>0</v>
      </c>
    </row>
    <row r="438" spans="1:20" x14ac:dyDescent="0.25">
      <c r="A438" t="s">
        <v>247</v>
      </c>
      <c r="B438">
        <v>4</v>
      </c>
      <c r="C438">
        <v>136</v>
      </c>
      <c r="D438" t="s">
        <v>296</v>
      </c>
      <c r="E438" t="s">
        <v>297</v>
      </c>
      <c r="F438" t="s">
        <v>42</v>
      </c>
      <c r="G438" t="s">
        <v>298</v>
      </c>
      <c r="H438">
        <v>828</v>
      </c>
      <c r="I438" t="s">
        <v>299</v>
      </c>
      <c r="J438" t="s">
        <v>300</v>
      </c>
      <c r="K438" t="s">
        <v>46</v>
      </c>
      <c r="L438">
        <v>20</v>
      </c>
      <c r="M438" t="s">
        <v>48</v>
      </c>
      <c r="N438" s="9">
        <v>0</v>
      </c>
      <c r="O438" s="9">
        <v>0</v>
      </c>
      <c r="P438" s="9">
        <v>0</v>
      </c>
      <c r="Q438" s="9">
        <v>0</v>
      </c>
      <c r="R438" s="9">
        <v>0</v>
      </c>
      <c r="S438" s="7">
        <v>0</v>
      </c>
      <c r="T438" s="7">
        <v>0</v>
      </c>
    </row>
    <row r="439" spans="1:20" x14ac:dyDescent="0.25">
      <c r="A439" t="s">
        <v>247</v>
      </c>
      <c r="B439">
        <v>4</v>
      </c>
      <c r="C439">
        <v>136</v>
      </c>
      <c r="D439" t="s">
        <v>296</v>
      </c>
      <c r="E439" t="s">
        <v>297</v>
      </c>
      <c r="F439" t="s">
        <v>42</v>
      </c>
      <c r="G439" t="s">
        <v>298</v>
      </c>
      <c r="H439">
        <v>828</v>
      </c>
      <c r="I439" t="s">
        <v>299</v>
      </c>
      <c r="J439" t="s">
        <v>300</v>
      </c>
      <c r="K439" t="s">
        <v>46</v>
      </c>
      <c r="L439">
        <v>30</v>
      </c>
      <c r="M439" t="s">
        <v>49</v>
      </c>
      <c r="N439" s="9">
        <v>0</v>
      </c>
      <c r="O439" s="9">
        <v>0</v>
      </c>
      <c r="P439" s="9">
        <v>0</v>
      </c>
      <c r="Q439" s="9">
        <v>0</v>
      </c>
      <c r="R439" s="9">
        <v>0</v>
      </c>
      <c r="S439" s="7">
        <v>0</v>
      </c>
      <c r="T439" s="7">
        <v>0</v>
      </c>
    </row>
    <row r="440" spans="1:20" x14ac:dyDescent="0.25">
      <c r="A440" t="s">
        <v>247</v>
      </c>
      <c r="B440">
        <v>4</v>
      </c>
      <c r="C440">
        <v>136</v>
      </c>
      <c r="D440" t="s">
        <v>296</v>
      </c>
      <c r="E440" t="s">
        <v>297</v>
      </c>
      <c r="F440" t="s">
        <v>42</v>
      </c>
      <c r="G440" t="s">
        <v>298</v>
      </c>
      <c r="H440">
        <v>828</v>
      </c>
      <c r="I440" t="s">
        <v>299</v>
      </c>
      <c r="J440" t="s">
        <v>300</v>
      </c>
      <c r="K440" t="s">
        <v>46</v>
      </c>
      <c r="L440">
        <v>40</v>
      </c>
      <c r="M440" t="s">
        <v>12</v>
      </c>
      <c r="N440" s="9">
        <v>0</v>
      </c>
      <c r="O440" s="9">
        <v>0</v>
      </c>
      <c r="P440" s="9">
        <v>0</v>
      </c>
      <c r="Q440" s="9">
        <v>0</v>
      </c>
      <c r="R440" s="9">
        <v>0</v>
      </c>
      <c r="S440" s="7">
        <v>0</v>
      </c>
      <c r="T440" s="7">
        <v>0</v>
      </c>
    </row>
    <row r="441" spans="1:20" x14ac:dyDescent="0.25">
      <c r="A441" t="s">
        <v>247</v>
      </c>
      <c r="B441">
        <v>4</v>
      </c>
      <c r="C441">
        <v>136</v>
      </c>
      <c r="D441" t="s">
        <v>296</v>
      </c>
      <c r="E441" t="s">
        <v>297</v>
      </c>
      <c r="F441" t="s">
        <v>42</v>
      </c>
      <c r="G441" t="s">
        <v>298</v>
      </c>
      <c r="H441">
        <v>828</v>
      </c>
      <c r="I441" t="s">
        <v>299</v>
      </c>
      <c r="J441" t="s">
        <v>300</v>
      </c>
      <c r="K441" t="s">
        <v>46</v>
      </c>
      <c r="L441">
        <v>50</v>
      </c>
      <c r="M441" t="s">
        <v>50</v>
      </c>
      <c r="N441" s="9">
        <v>0</v>
      </c>
      <c r="O441" s="9">
        <v>0</v>
      </c>
      <c r="P441" s="9">
        <v>0</v>
      </c>
      <c r="Q441" s="9">
        <v>0</v>
      </c>
      <c r="R441" s="9">
        <v>0</v>
      </c>
      <c r="S441" s="7">
        <v>0</v>
      </c>
      <c r="T441" s="7">
        <v>0</v>
      </c>
    </row>
    <row r="442" spans="1:20" x14ac:dyDescent="0.25">
      <c r="A442" t="s">
        <v>247</v>
      </c>
      <c r="B442">
        <v>4</v>
      </c>
      <c r="C442">
        <v>136</v>
      </c>
      <c r="D442" t="s">
        <v>296</v>
      </c>
      <c r="E442" t="s">
        <v>297</v>
      </c>
      <c r="F442" t="s">
        <v>42</v>
      </c>
      <c r="G442" t="s">
        <v>298</v>
      </c>
      <c r="H442">
        <v>829</v>
      </c>
      <c r="I442" t="s">
        <v>301</v>
      </c>
      <c r="J442" t="s">
        <v>302</v>
      </c>
      <c r="K442" t="s">
        <v>46</v>
      </c>
      <c r="L442">
        <v>10</v>
      </c>
      <c r="M442" t="s">
        <v>47</v>
      </c>
      <c r="N442" s="9">
        <v>424419</v>
      </c>
      <c r="O442" s="9">
        <v>429443</v>
      </c>
      <c r="P442" s="9">
        <v>279183</v>
      </c>
      <c r="Q442" s="9">
        <v>290775</v>
      </c>
      <c r="R442" s="9">
        <v>8802184</v>
      </c>
      <c r="S442" s="7">
        <v>5289912.49</v>
      </c>
      <c r="T442" s="7">
        <v>2990193.04</v>
      </c>
    </row>
    <row r="443" spans="1:20" x14ac:dyDescent="0.25">
      <c r="A443" t="s">
        <v>247</v>
      </c>
      <c r="B443">
        <v>4</v>
      </c>
      <c r="C443">
        <v>136</v>
      </c>
      <c r="D443" t="s">
        <v>296</v>
      </c>
      <c r="E443" t="s">
        <v>297</v>
      </c>
      <c r="F443" t="s">
        <v>42</v>
      </c>
      <c r="G443" t="s">
        <v>298</v>
      </c>
      <c r="H443">
        <v>829</v>
      </c>
      <c r="I443" t="s">
        <v>301</v>
      </c>
      <c r="J443" t="s">
        <v>302</v>
      </c>
      <c r="K443" t="s">
        <v>46</v>
      </c>
      <c r="L443">
        <v>20</v>
      </c>
      <c r="M443" t="s">
        <v>48</v>
      </c>
      <c r="N443" s="9">
        <v>406789.2</v>
      </c>
      <c r="O443" s="9">
        <v>397033.8</v>
      </c>
      <c r="P443" s="9">
        <v>276993.38</v>
      </c>
      <c r="Q443" s="9">
        <v>290775</v>
      </c>
      <c r="R443" s="9">
        <v>7759495.5</v>
      </c>
      <c r="S443" s="7">
        <v>2625104.4500000002</v>
      </c>
      <c r="T443" s="7">
        <v>1330634.7</v>
      </c>
    </row>
    <row r="444" spans="1:20" x14ac:dyDescent="0.25">
      <c r="A444" t="s">
        <v>247</v>
      </c>
      <c r="B444">
        <v>4</v>
      </c>
      <c r="C444">
        <v>136</v>
      </c>
      <c r="D444" t="s">
        <v>296</v>
      </c>
      <c r="E444" t="s">
        <v>297</v>
      </c>
      <c r="F444" t="s">
        <v>42</v>
      </c>
      <c r="G444" t="s">
        <v>298</v>
      </c>
      <c r="H444">
        <v>829</v>
      </c>
      <c r="I444" t="s">
        <v>301</v>
      </c>
      <c r="J444" t="s">
        <v>302</v>
      </c>
      <c r="K444" t="s">
        <v>46</v>
      </c>
      <c r="L444">
        <v>30</v>
      </c>
      <c r="M444" t="s">
        <v>49</v>
      </c>
      <c r="N444" s="9">
        <v>17629.8</v>
      </c>
      <c r="O444" s="9">
        <v>32409.200000000001</v>
      </c>
      <c r="P444" s="9">
        <v>2189.62</v>
      </c>
      <c r="Q444" s="9">
        <v>0</v>
      </c>
      <c r="R444" s="9">
        <v>1042688.5</v>
      </c>
      <c r="S444" s="7">
        <v>2664808.04</v>
      </c>
      <c r="T444" s="7">
        <v>1659558.34</v>
      </c>
    </row>
    <row r="445" spans="1:20" x14ac:dyDescent="0.25">
      <c r="A445" t="s">
        <v>247</v>
      </c>
      <c r="B445">
        <v>4</v>
      </c>
      <c r="C445">
        <v>136</v>
      </c>
      <c r="D445" t="s">
        <v>296</v>
      </c>
      <c r="E445" t="s">
        <v>297</v>
      </c>
      <c r="F445" t="s">
        <v>42</v>
      </c>
      <c r="G445" t="s">
        <v>298</v>
      </c>
      <c r="H445">
        <v>829</v>
      </c>
      <c r="I445" t="s">
        <v>301</v>
      </c>
      <c r="J445" t="s">
        <v>302</v>
      </c>
      <c r="K445" t="s">
        <v>46</v>
      </c>
      <c r="L445">
        <v>40</v>
      </c>
      <c r="M445" t="s">
        <v>12</v>
      </c>
      <c r="N445" s="9">
        <v>0</v>
      </c>
      <c r="O445" s="9">
        <v>0</v>
      </c>
      <c r="P445" s="9">
        <v>0</v>
      </c>
      <c r="Q445" s="9">
        <v>0</v>
      </c>
      <c r="R445" s="9">
        <v>973684.49</v>
      </c>
      <c r="S445" s="7">
        <v>0</v>
      </c>
      <c r="T445" s="7">
        <v>0</v>
      </c>
    </row>
    <row r="446" spans="1:20" x14ac:dyDescent="0.25">
      <c r="A446" t="s">
        <v>247</v>
      </c>
      <c r="B446">
        <v>4</v>
      </c>
      <c r="C446">
        <v>136</v>
      </c>
      <c r="D446" t="s">
        <v>296</v>
      </c>
      <c r="E446" t="s">
        <v>297</v>
      </c>
      <c r="F446" t="s">
        <v>42</v>
      </c>
      <c r="G446" t="s">
        <v>298</v>
      </c>
      <c r="H446">
        <v>829</v>
      </c>
      <c r="I446" t="s">
        <v>301</v>
      </c>
      <c r="J446" t="s">
        <v>302</v>
      </c>
      <c r="K446" t="s">
        <v>46</v>
      </c>
      <c r="L446">
        <v>50</v>
      </c>
      <c r="M446" t="s">
        <v>50</v>
      </c>
      <c r="N446" s="9">
        <v>17629.8</v>
      </c>
      <c r="O446" s="9">
        <v>32409.200000000001</v>
      </c>
      <c r="P446" s="9">
        <v>2189.62</v>
      </c>
      <c r="Q446" s="9">
        <v>0</v>
      </c>
      <c r="R446" s="9">
        <v>69004.009999999995</v>
      </c>
      <c r="S446" s="7">
        <v>2664808.04</v>
      </c>
      <c r="T446" s="7">
        <v>1659558.34</v>
      </c>
    </row>
    <row r="447" spans="1:20" x14ac:dyDescent="0.25">
      <c r="A447" t="s">
        <v>247</v>
      </c>
      <c r="B447">
        <v>4</v>
      </c>
      <c r="C447">
        <v>136</v>
      </c>
      <c r="D447" t="s">
        <v>296</v>
      </c>
      <c r="E447" t="s">
        <v>297</v>
      </c>
      <c r="F447" t="s">
        <v>42</v>
      </c>
      <c r="G447" t="s">
        <v>298</v>
      </c>
      <c r="H447">
        <v>899</v>
      </c>
      <c r="I447" t="s">
        <v>62</v>
      </c>
      <c r="J447" t="s">
        <v>303</v>
      </c>
      <c r="K447" t="s">
        <v>46</v>
      </c>
      <c r="L447">
        <v>10</v>
      </c>
      <c r="M447" t="s">
        <v>47</v>
      </c>
      <c r="N447" s="9">
        <v>0</v>
      </c>
      <c r="O447" s="9">
        <v>0</v>
      </c>
      <c r="P447" s="9">
        <v>0</v>
      </c>
      <c r="Q447" s="9">
        <v>962783.7</v>
      </c>
      <c r="R447" s="9">
        <v>4921400</v>
      </c>
      <c r="S447" s="7">
        <v>7417393.8799999999</v>
      </c>
      <c r="T447" s="7">
        <v>10728289.539999999</v>
      </c>
    </row>
    <row r="448" spans="1:20" x14ac:dyDescent="0.25">
      <c r="A448" t="s">
        <v>247</v>
      </c>
      <c r="B448">
        <v>4</v>
      </c>
      <c r="C448">
        <v>136</v>
      </c>
      <c r="D448" t="s">
        <v>296</v>
      </c>
      <c r="E448" t="s">
        <v>297</v>
      </c>
      <c r="F448" t="s">
        <v>42</v>
      </c>
      <c r="G448" t="s">
        <v>298</v>
      </c>
      <c r="H448">
        <v>899</v>
      </c>
      <c r="I448" t="s">
        <v>62</v>
      </c>
      <c r="J448" t="s">
        <v>303</v>
      </c>
      <c r="K448" t="s">
        <v>46</v>
      </c>
      <c r="L448">
        <v>20</v>
      </c>
      <c r="M448" t="s">
        <v>48</v>
      </c>
      <c r="N448" s="9">
        <v>0</v>
      </c>
      <c r="O448" s="9">
        <v>0</v>
      </c>
      <c r="P448" s="9">
        <v>0</v>
      </c>
      <c r="Q448" s="9">
        <v>888113.89</v>
      </c>
      <c r="R448" s="9">
        <v>4006.12</v>
      </c>
      <c r="S448" s="7">
        <v>0</v>
      </c>
      <c r="T448" s="7">
        <v>3213873.7</v>
      </c>
    </row>
    <row r="449" spans="1:20" x14ac:dyDescent="0.25">
      <c r="A449" t="s">
        <v>247</v>
      </c>
      <c r="B449">
        <v>4</v>
      </c>
      <c r="C449">
        <v>136</v>
      </c>
      <c r="D449" t="s">
        <v>296</v>
      </c>
      <c r="E449" t="s">
        <v>297</v>
      </c>
      <c r="F449" t="s">
        <v>42</v>
      </c>
      <c r="G449" t="s">
        <v>298</v>
      </c>
      <c r="H449">
        <v>899</v>
      </c>
      <c r="I449" t="s">
        <v>62</v>
      </c>
      <c r="J449" t="s">
        <v>303</v>
      </c>
      <c r="K449" t="s">
        <v>46</v>
      </c>
      <c r="L449">
        <v>30</v>
      </c>
      <c r="M449" t="s">
        <v>49</v>
      </c>
      <c r="N449" s="9">
        <v>0</v>
      </c>
      <c r="O449" s="9">
        <v>0</v>
      </c>
      <c r="P449" s="9">
        <v>0</v>
      </c>
      <c r="Q449" s="9">
        <v>74669.81</v>
      </c>
      <c r="R449" s="9">
        <v>4917393.88</v>
      </c>
      <c r="S449" s="7">
        <v>7417393.8799999999</v>
      </c>
      <c r="T449" s="7">
        <v>7514415.8399999999</v>
      </c>
    </row>
    <row r="450" spans="1:20" x14ac:dyDescent="0.25">
      <c r="A450" t="s">
        <v>247</v>
      </c>
      <c r="B450">
        <v>4</v>
      </c>
      <c r="C450">
        <v>136</v>
      </c>
      <c r="D450" t="s">
        <v>296</v>
      </c>
      <c r="E450" t="s">
        <v>297</v>
      </c>
      <c r="F450" t="s">
        <v>42</v>
      </c>
      <c r="G450" t="s">
        <v>298</v>
      </c>
      <c r="H450">
        <v>899</v>
      </c>
      <c r="I450" t="s">
        <v>62</v>
      </c>
      <c r="J450" t="s">
        <v>303</v>
      </c>
      <c r="K450" t="s">
        <v>46</v>
      </c>
      <c r="L450">
        <v>40</v>
      </c>
      <c r="M450" t="s">
        <v>12</v>
      </c>
      <c r="N450" s="9">
        <v>0</v>
      </c>
      <c r="O450" s="9">
        <v>0</v>
      </c>
      <c r="P450" s="9">
        <v>0</v>
      </c>
      <c r="Q450" s="9">
        <v>0</v>
      </c>
      <c r="R450" s="9">
        <v>4917393.88</v>
      </c>
      <c r="S450" s="7">
        <v>7417393.8799999999</v>
      </c>
      <c r="T450" s="7">
        <v>7053195</v>
      </c>
    </row>
    <row r="451" spans="1:20" x14ac:dyDescent="0.25">
      <c r="A451" t="s">
        <v>247</v>
      </c>
      <c r="B451">
        <v>4</v>
      </c>
      <c r="C451">
        <v>136</v>
      </c>
      <c r="D451" t="s">
        <v>296</v>
      </c>
      <c r="E451" t="s">
        <v>297</v>
      </c>
      <c r="F451" t="s">
        <v>42</v>
      </c>
      <c r="G451" t="s">
        <v>298</v>
      </c>
      <c r="H451">
        <v>899</v>
      </c>
      <c r="I451" t="s">
        <v>62</v>
      </c>
      <c r="J451" t="s">
        <v>303</v>
      </c>
      <c r="K451" t="s">
        <v>46</v>
      </c>
      <c r="L451">
        <v>50</v>
      </c>
      <c r="M451" t="s">
        <v>50</v>
      </c>
      <c r="N451" s="9">
        <v>0</v>
      </c>
      <c r="O451" s="9">
        <v>0</v>
      </c>
      <c r="P451" s="9">
        <v>0</v>
      </c>
      <c r="Q451" s="9">
        <v>74669.81</v>
      </c>
      <c r="R451" s="9">
        <v>0</v>
      </c>
      <c r="S451" s="7">
        <v>0</v>
      </c>
      <c r="T451" s="7">
        <v>461220.83999999985</v>
      </c>
    </row>
    <row r="452" spans="1:20" x14ac:dyDescent="0.25">
      <c r="A452" t="s">
        <v>304</v>
      </c>
      <c r="B452">
        <v>5</v>
      </c>
      <c r="C452">
        <v>193</v>
      </c>
      <c r="D452" t="s">
        <v>305</v>
      </c>
      <c r="E452" t="s">
        <v>306</v>
      </c>
      <c r="F452" t="s">
        <v>42</v>
      </c>
      <c r="G452" t="s">
        <v>307</v>
      </c>
      <c r="H452">
        <v>799</v>
      </c>
      <c r="I452" t="s">
        <v>62</v>
      </c>
      <c r="J452" t="s">
        <v>223</v>
      </c>
      <c r="K452" t="s">
        <v>46</v>
      </c>
      <c r="L452">
        <v>10</v>
      </c>
      <c r="M452" t="s">
        <v>47</v>
      </c>
      <c r="N452" s="9">
        <v>510552</v>
      </c>
      <c r="O452" s="9">
        <v>516004.27</v>
      </c>
      <c r="P452" s="9">
        <v>523213</v>
      </c>
      <c r="Q452" s="9">
        <v>670264.43999999994</v>
      </c>
      <c r="R452" s="9">
        <v>590022.06000000006</v>
      </c>
      <c r="S452" s="7">
        <v>631625.6</v>
      </c>
      <c r="T452" s="7">
        <v>718432.38</v>
      </c>
    </row>
    <row r="453" spans="1:20" x14ac:dyDescent="0.25">
      <c r="A453" t="s">
        <v>304</v>
      </c>
      <c r="B453">
        <v>5</v>
      </c>
      <c r="C453">
        <v>193</v>
      </c>
      <c r="D453" t="s">
        <v>305</v>
      </c>
      <c r="E453" t="s">
        <v>306</v>
      </c>
      <c r="F453" t="s">
        <v>42</v>
      </c>
      <c r="G453" t="s">
        <v>307</v>
      </c>
      <c r="H453">
        <v>799</v>
      </c>
      <c r="I453" t="s">
        <v>62</v>
      </c>
      <c r="J453" t="s">
        <v>223</v>
      </c>
      <c r="K453" t="s">
        <v>46</v>
      </c>
      <c r="L453">
        <v>20</v>
      </c>
      <c r="M453" t="s">
        <v>48</v>
      </c>
      <c r="N453" s="9">
        <v>510343.73</v>
      </c>
      <c r="O453" s="9">
        <v>515306.61</v>
      </c>
      <c r="P453" s="9">
        <v>465831.29</v>
      </c>
      <c r="Q453" s="9">
        <v>520939.38</v>
      </c>
      <c r="R453" s="9">
        <v>553105.46</v>
      </c>
      <c r="S453" s="7">
        <v>628994.22</v>
      </c>
      <c r="T453" s="7">
        <v>632086.92000000004</v>
      </c>
    </row>
    <row r="454" spans="1:20" x14ac:dyDescent="0.25">
      <c r="A454" t="s">
        <v>304</v>
      </c>
      <c r="B454">
        <v>5</v>
      </c>
      <c r="C454">
        <v>193</v>
      </c>
      <c r="D454" t="s">
        <v>305</v>
      </c>
      <c r="E454" t="s">
        <v>306</v>
      </c>
      <c r="F454" t="s">
        <v>42</v>
      </c>
      <c r="G454" t="s">
        <v>307</v>
      </c>
      <c r="H454">
        <v>799</v>
      </c>
      <c r="I454" t="s">
        <v>62</v>
      </c>
      <c r="J454" t="s">
        <v>223</v>
      </c>
      <c r="K454" t="s">
        <v>46</v>
      </c>
      <c r="L454">
        <v>30</v>
      </c>
      <c r="M454" t="s">
        <v>49</v>
      </c>
      <c r="N454" s="9">
        <v>208.27</v>
      </c>
      <c r="O454" s="9">
        <v>697.66</v>
      </c>
      <c r="P454" s="9">
        <v>57381.71</v>
      </c>
      <c r="Q454" s="9">
        <v>149325.06</v>
      </c>
      <c r="R454" s="9">
        <v>36916.6</v>
      </c>
      <c r="S454" s="7">
        <v>2631.38</v>
      </c>
      <c r="T454" s="7">
        <v>86345.46</v>
      </c>
    </row>
    <row r="455" spans="1:20" x14ac:dyDescent="0.25">
      <c r="A455" t="s">
        <v>304</v>
      </c>
      <c r="B455">
        <v>5</v>
      </c>
      <c r="C455">
        <v>193</v>
      </c>
      <c r="D455" t="s">
        <v>305</v>
      </c>
      <c r="E455" t="s">
        <v>306</v>
      </c>
      <c r="F455" t="s">
        <v>42</v>
      </c>
      <c r="G455" t="s">
        <v>307</v>
      </c>
      <c r="H455">
        <v>799</v>
      </c>
      <c r="I455" t="s">
        <v>62</v>
      </c>
      <c r="J455" t="s">
        <v>223</v>
      </c>
      <c r="K455" t="s">
        <v>46</v>
      </c>
      <c r="L455">
        <v>40</v>
      </c>
      <c r="M455" t="s">
        <v>12</v>
      </c>
      <c r="N455" s="9">
        <v>0</v>
      </c>
      <c r="O455" s="9">
        <v>0</v>
      </c>
      <c r="P455" s="9">
        <v>0</v>
      </c>
      <c r="Q455" s="9">
        <v>0</v>
      </c>
      <c r="R455" s="9">
        <v>0</v>
      </c>
      <c r="S455" s="7">
        <v>0</v>
      </c>
      <c r="T455" s="7">
        <v>0</v>
      </c>
    </row>
    <row r="456" spans="1:20" x14ac:dyDescent="0.25">
      <c r="A456" t="s">
        <v>304</v>
      </c>
      <c r="B456">
        <v>5</v>
      </c>
      <c r="C456">
        <v>193</v>
      </c>
      <c r="D456" t="s">
        <v>305</v>
      </c>
      <c r="E456" t="s">
        <v>306</v>
      </c>
      <c r="F456" t="s">
        <v>42</v>
      </c>
      <c r="G456" t="s">
        <v>307</v>
      </c>
      <c r="H456">
        <v>799</v>
      </c>
      <c r="I456" t="s">
        <v>62</v>
      </c>
      <c r="J456" t="s">
        <v>223</v>
      </c>
      <c r="K456" t="s">
        <v>46</v>
      </c>
      <c r="L456">
        <v>50</v>
      </c>
      <c r="M456" t="s">
        <v>50</v>
      </c>
      <c r="N456" s="9">
        <v>208.27</v>
      </c>
      <c r="O456" s="9">
        <v>697.66</v>
      </c>
      <c r="P456" s="9">
        <v>57381.71</v>
      </c>
      <c r="Q456" s="9">
        <v>149325.06</v>
      </c>
      <c r="R456" s="9">
        <v>36916.6</v>
      </c>
      <c r="S456" s="7">
        <v>2631.38</v>
      </c>
      <c r="T456" s="7">
        <v>86345.46</v>
      </c>
    </row>
    <row r="457" spans="1:20" x14ac:dyDescent="0.25">
      <c r="A457" t="s">
        <v>304</v>
      </c>
      <c r="B457">
        <v>5</v>
      </c>
      <c r="C457">
        <v>301</v>
      </c>
      <c r="D457" t="s">
        <v>308</v>
      </c>
      <c r="E457" t="s">
        <v>309</v>
      </c>
      <c r="F457" t="s">
        <v>42</v>
      </c>
      <c r="G457" t="s">
        <v>310</v>
      </c>
      <c r="H457">
        <v>457</v>
      </c>
      <c r="I457" t="s">
        <v>311</v>
      </c>
      <c r="J457" t="s">
        <v>312</v>
      </c>
      <c r="K457" t="s">
        <v>46</v>
      </c>
      <c r="L457">
        <v>10</v>
      </c>
      <c r="M457" t="s">
        <v>47</v>
      </c>
      <c r="N457" s="9">
        <v>306295</v>
      </c>
      <c r="O457" s="9">
        <v>315551</v>
      </c>
      <c r="P457" s="9">
        <v>310158</v>
      </c>
      <c r="Q457" s="9">
        <v>329910</v>
      </c>
      <c r="R457" s="9">
        <v>329910</v>
      </c>
      <c r="S457" s="7">
        <v>329910</v>
      </c>
      <c r="T457" s="7">
        <v>390995</v>
      </c>
    </row>
    <row r="458" spans="1:20" x14ac:dyDescent="0.25">
      <c r="A458" t="s">
        <v>304</v>
      </c>
      <c r="B458">
        <v>5</v>
      </c>
      <c r="C458">
        <v>301</v>
      </c>
      <c r="D458" t="s">
        <v>308</v>
      </c>
      <c r="E458" t="s">
        <v>309</v>
      </c>
      <c r="F458" t="s">
        <v>42</v>
      </c>
      <c r="G458" t="s">
        <v>310</v>
      </c>
      <c r="H458">
        <v>457</v>
      </c>
      <c r="I458" t="s">
        <v>311</v>
      </c>
      <c r="J458" t="s">
        <v>312</v>
      </c>
      <c r="K458" t="s">
        <v>46</v>
      </c>
      <c r="L458">
        <v>20</v>
      </c>
      <c r="M458" t="s">
        <v>48</v>
      </c>
      <c r="N458" s="9">
        <v>306295</v>
      </c>
      <c r="O458" s="9">
        <v>315551</v>
      </c>
      <c r="P458" s="9">
        <v>310158</v>
      </c>
      <c r="Q458" s="9">
        <v>329910</v>
      </c>
      <c r="R458" s="9">
        <v>329910</v>
      </c>
      <c r="S458" s="7">
        <v>329910</v>
      </c>
      <c r="T458" s="7">
        <v>390659.38</v>
      </c>
    </row>
    <row r="459" spans="1:20" x14ac:dyDescent="0.25">
      <c r="A459" t="s">
        <v>304</v>
      </c>
      <c r="B459">
        <v>5</v>
      </c>
      <c r="C459">
        <v>301</v>
      </c>
      <c r="D459" t="s">
        <v>308</v>
      </c>
      <c r="E459" t="s">
        <v>309</v>
      </c>
      <c r="F459" t="s">
        <v>42</v>
      </c>
      <c r="G459" t="s">
        <v>310</v>
      </c>
      <c r="H459">
        <v>457</v>
      </c>
      <c r="I459" t="s">
        <v>311</v>
      </c>
      <c r="J459" t="s">
        <v>312</v>
      </c>
      <c r="K459" t="s">
        <v>46</v>
      </c>
      <c r="L459">
        <v>30</v>
      </c>
      <c r="M459" t="s">
        <v>49</v>
      </c>
      <c r="N459" s="9">
        <v>0</v>
      </c>
      <c r="O459" s="9">
        <v>0</v>
      </c>
      <c r="P459" s="9">
        <v>0</v>
      </c>
      <c r="Q459" s="9">
        <v>0</v>
      </c>
      <c r="R459" s="9">
        <v>0</v>
      </c>
      <c r="S459" s="7">
        <v>0</v>
      </c>
      <c r="T459" s="7">
        <v>335.62</v>
      </c>
    </row>
    <row r="460" spans="1:20" x14ac:dyDescent="0.25">
      <c r="A460" t="s">
        <v>304</v>
      </c>
      <c r="B460">
        <v>5</v>
      </c>
      <c r="C460">
        <v>301</v>
      </c>
      <c r="D460" t="s">
        <v>308</v>
      </c>
      <c r="E460" t="s">
        <v>309</v>
      </c>
      <c r="F460" t="s">
        <v>42</v>
      </c>
      <c r="G460" t="s">
        <v>310</v>
      </c>
      <c r="H460">
        <v>457</v>
      </c>
      <c r="I460" t="s">
        <v>311</v>
      </c>
      <c r="J460" t="s">
        <v>312</v>
      </c>
      <c r="K460" t="s">
        <v>46</v>
      </c>
      <c r="L460">
        <v>40</v>
      </c>
      <c r="M460" t="s">
        <v>12</v>
      </c>
      <c r="N460" s="9">
        <v>0</v>
      </c>
      <c r="O460" s="9">
        <v>0</v>
      </c>
      <c r="P460" s="9">
        <v>0</v>
      </c>
      <c r="Q460" s="9">
        <v>0</v>
      </c>
      <c r="R460" s="9">
        <v>0</v>
      </c>
      <c r="S460" s="7">
        <v>0</v>
      </c>
      <c r="T460" s="7">
        <v>0</v>
      </c>
    </row>
    <row r="461" spans="1:20" x14ac:dyDescent="0.25">
      <c r="A461" t="s">
        <v>304</v>
      </c>
      <c r="B461">
        <v>5</v>
      </c>
      <c r="C461">
        <v>301</v>
      </c>
      <c r="D461" t="s">
        <v>308</v>
      </c>
      <c r="E461" t="s">
        <v>309</v>
      </c>
      <c r="F461" t="s">
        <v>42</v>
      </c>
      <c r="G461" t="s">
        <v>310</v>
      </c>
      <c r="H461">
        <v>457</v>
      </c>
      <c r="I461" t="s">
        <v>311</v>
      </c>
      <c r="J461" t="s">
        <v>312</v>
      </c>
      <c r="K461" t="s">
        <v>46</v>
      </c>
      <c r="L461">
        <v>50</v>
      </c>
      <c r="M461" t="s">
        <v>50</v>
      </c>
      <c r="N461" s="9">
        <v>0</v>
      </c>
      <c r="O461" s="9">
        <v>0</v>
      </c>
      <c r="P461" s="9">
        <v>0</v>
      </c>
      <c r="Q461" s="9">
        <v>0</v>
      </c>
      <c r="R461" s="9">
        <v>0</v>
      </c>
      <c r="S461" s="7">
        <v>0</v>
      </c>
      <c r="T461" s="7">
        <v>335.62</v>
      </c>
    </row>
    <row r="462" spans="1:20" x14ac:dyDescent="0.25">
      <c r="A462" t="s">
        <v>304</v>
      </c>
      <c r="B462">
        <v>5</v>
      </c>
      <c r="C462">
        <v>301</v>
      </c>
      <c r="D462" t="s">
        <v>308</v>
      </c>
      <c r="E462" t="s">
        <v>309</v>
      </c>
      <c r="F462" t="s">
        <v>42</v>
      </c>
      <c r="G462" t="s">
        <v>310</v>
      </c>
      <c r="H462">
        <v>531</v>
      </c>
      <c r="I462" t="s">
        <v>313</v>
      </c>
      <c r="J462" t="s">
        <v>314</v>
      </c>
      <c r="K462" t="s">
        <v>46</v>
      </c>
      <c r="L462">
        <v>10</v>
      </c>
      <c r="M462" t="s">
        <v>47</v>
      </c>
      <c r="N462" s="9">
        <v>4981319</v>
      </c>
      <c r="O462" s="9">
        <v>5262568</v>
      </c>
      <c r="P462" s="9">
        <v>5071569</v>
      </c>
      <c r="Q462" s="9">
        <v>5704121</v>
      </c>
      <c r="R462" s="9">
        <v>5963306</v>
      </c>
      <c r="S462" s="7">
        <v>5963306</v>
      </c>
      <c r="T462" s="7">
        <v>6519817</v>
      </c>
    </row>
    <row r="463" spans="1:20" x14ac:dyDescent="0.25">
      <c r="A463" t="s">
        <v>304</v>
      </c>
      <c r="B463">
        <v>5</v>
      </c>
      <c r="C463">
        <v>301</v>
      </c>
      <c r="D463" t="s">
        <v>308</v>
      </c>
      <c r="E463" t="s">
        <v>309</v>
      </c>
      <c r="F463" t="s">
        <v>42</v>
      </c>
      <c r="G463" t="s">
        <v>310</v>
      </c>
      <c r="H463">
        <v>531</v>
      </c>
      <c r="I463" t="s">
        <v>313</v>
      </c>
      <c r="J463" t="s">
        <v>314</v>
      </c>
      <c r="K463" t="s">
        <v>46</v>
      </c>
      <c r="L463">
        <v>20</v>
      </c>
      <c r="M463" t="s">
        <v>48</v>
      </c>
      <c r="N463" s="9">
        <v>4981319</v>
      </c>
      <c r="O463" s="9">
        <v>5262568</v>
      </c>
      <c r="P463" s="9">
        <v>5071569</v>
      </c>
      <c r="Q463" s="9">
        <v>5704120.5700000003</v>
      </c>
      <c r="R463" s="9">
        <v>5963295.5</v>
      </c>
      <c r="S463" s="7">
        <v>5963306</v>
      </c>
      <c r="T463" s="7">
        <v>6509737.6399999997</v>
      </c>
    </row>
    <row r="464" spans="1:20" x14ac:dyDescent="0.25">
      <c r="A464" t="s">
        <v>304</v>
      </c>
      <c r="B464">
        <v>5</v>
      </c>
      <c r="C464">
        <v>301</v>
      </c>
      <c r="D464" t="s">
        <v>308</v>
      </c>
      <c r="E464" t="s">
        <v>309</v>
      </c>
      <c r="F464" t="s">
        <v>42</v>
      </c>
      <c r="G464" t="s">
        <v>310</v>
      </c>
      <c r="H464">
        <v>531</v>
      </c>
      <c r="I464" t="s">
        <v>313</v>
      </c>
      <c r="J464" t="s">
        <v>314</v>
      </c>
      <c r="K464" t="s">
        <v>46</v>
      </c>
      <c r="L464">
        <v>30</v>
      </c>
      <c r="M464" t="s">
        <v>49</v>
      </c>
      <c r="N464" s="9">
        <v>0</v>
      </c>
      <c r="O464" s="9">
        <v>0</v>
      </c>
      <c r="P464" s="9">
        <v>0</v>
      </c>
      <c r="Q464" s="9">
        <v>0.43</v>
      </c>
      <c r="R464" s="9">
        <v>10.5</v>
      </c>
      <c r="S464" s="7">
        <v>0</v>
      </c>
      <c r="T464" s="7">
        <v>10079.36</v>
      </c>
    </row>
    <row r="465" spans="1:20" x14ac:dyDescent="0.25">
      <c r="A465" t="s">
        <v>304</v>
      </c>
      <c r="B465">
        <v>5</v>
      </c>
      <c r="C465">
        <v>301</v>
      </c>
      <c r="D465" t="s">
        <v>308</v>
      </c>
      <c r="E465" t="s">
        <v>309</v>
      </c>
      <c r="F465" t="s">
        <v>42</v>
      </c>
      <c r="G465" t="s">
        <v>310</v>
      </c>
      <c r="H465">
        <v>531</v>
      </c>
      <c r="I465" t="s">
        <v>313</v>
      </c>
      <c r="J465" t="s">
        <v>314</v>
      </c>
      <c r="K465" t="s">
        <v>46</v>
      </c>
      <c r="L465">
        <v>40</v>
      </c>
      <c r="M465" t="s">
        <v>12</v>
      </c>
      <c r="N465" s="9">
        <v>0</v>
      </c>
      <c r="O465" s="9">
        <v>0</v>
      </c>
      <c r="P465" s="9">
        <v>0</v>
      </c>
      <c r="Q465" s="9">
        <v>0</v>
      </c>
      <c r="R465" s="9">
        <v>0</v>
      </c>
      <c r="S465" s="7">
        <v>0</v>
      </c>
      <c r="T465" s="7">
        <v>0</v>
      </c>
    </row>
    <row r="466" spans="1:20" x14ac:dyDescent="0.25">
      <c r="A466" t="s">
        <v>304</v>
      </c>
      <c r="B466">
        <v>5</v>
      </c>
      <c r="C466">
        <v>301</v>
      </c>
      <c r="D466" t="s">
        <v>308</v>
      </c>
      <c r="E466" t="s">
        <v>309</v>
      </c>
      <c r="F466" t="s">
        <v>42</v>
      </c>
      <c r="G466" t="s">
        <v>310</v>
      </c>
      <c r="H466">
        <v>531</v>
      </c>
      <c r="I466" t="s">
        <v>313</v>
      </c>
      <c r="J466" t="s">
        <v>314</v>
      </c>
      <c r="K466" t="s">
        <v>46</v>
      </c>
      <c r="L466">
        <v>50</v>
      </c>
      <c r="M466" t="s">
        <v>50</v>
      </c>
      <c r="N466" s="9">
        <v>0</v>
      </c>
      <c r="O466" s="9">
        <v>0</v>
      </c>
      <c r="P466" s="9">
        <v>0</v>
      </c>
      <c r="Q466" s="9">
        <v>0.43</v>
      </c>
      <c r="R466" s="9">
        <v>10.5</v>
      </c>
      <c r="S466" s="7">
        <v>0</v>
      </c>
      <c r="T466" s="7">
        <v>10079.36</v>
      </c>
    </row>
    <row r="467" spans="1:20" x14ac:dyDescent="0.25">
      <c r="A467" t="s">
        <v>304</v>
      </c>
      <c r="B467">
        <v>5</v>
      </c>
      <c r="C467">
        <v>301</v>
      </c>
      <c r="D467" t="s">
        <v>308</v>
      </c>
      <c r="E467" t="s">
        <v>309</v>
      </c>
      <c r="F467" t="s">
        <v>42</v>
      </c>
      <c r="G467" t="s">
        <v>310</v>
      </c>
      <c r="H467">
        <v>532</v>
      </c>
      <c r="I467" t="s">
        <v>315</v>
      </c>
      <c r="J467" t="s">
        <v>316</v>
      </c>
      <c r="K467" t="s">
        <v>46</v>
      </c>
      <c r="L467">
        <v>10</v>
      </c>
      <c r="M467" t="s">
        <v>47</v>
      </c>
      <c r="N467" s="9">
        <v>5361948</v>
      </c>
      <c r="O467" s="9">
        <v>5723668</v>
      </c>
      <c r="P467" s="9">
        <v>5027573</v>
      </c>
      <c r="Q467" s="9">
        <v>6640040</v>
      </c>
      <c r="R467" s="9">
        <v>6970040</v>
      </c>
      <c r="S467" s="7">
        <v>7707505.3799999999</v>
      </c>
      <c r="T467" s="7">
        <v>7635015</v>
      </c>
    </row>
    <row r="468" spans="1:20" x14ac:dyDescent="0.25">
      <c r="A468" t="s">
        <v>304</v>
      </c>
      <c r="B468">
        <v>5</v>
      </c>
      <c r="C468">
        <v>301</v>
      </c>
      <c r="D468" t="s">
        <v>308</v>
      </c>
      <c r="E468" t="s">
        <v>309</v>
      </c>
      <c r="F468" t="s">
        <v>42</v>
      </c>
      <c r="G468" t="s">
        <v>310</v>
      </c>
      <c r="H468">
        <v>532</v>
      </c>
      <c r="I468" t="s">
        <v>315</v>
      </c>
      <c r="J468" t="s">
        <v>316</v>
      </c>
      <c r="K468" t="s">
        <v>46</v>
      </c>
      <c r="L468">
        <v>20</v>
      </c>
      <c r="M468" t="s">
        <v>48</v>
      </c>
      <c r="N468" s="9">
        <v>5361948</v>
      </c>
      <c r="O468" s="9">
        <v>5423668</v>
      </c>
      <c r="P468" s="9">
        <v>4777573</v>
      </c>
      <c r="Q468" s="9">
        <v>6317790.2999999998</v>
      </c>
      <c r="R468" s="9">
        <v>6468384.8899999997</v>
      </c>
      <c r="S468" s="7">
        <v>7428073.7699999996</v>
      </c>
      <c r="T468" s="7">
        <v>7628938.4299999997</v>
      </c>
    </row>
    <row r="469" spans="1:20" x14ac:dyDescent="0.25">
      <c r="A469" t="s">
        <v>304</v>
      </c>
      <c r="B469">
        <v>5</v>
      </c>
      <c r="C469">
        <v>301</v>
      </c>
      <c r="D469" t="s">
        <v>308</v>
      </c>
      <c r="E469" t="s">
        <v>309</v>
      </c>
      <c r="F469" t="s">
        <v>42</v>
      </c>
      <c r="G469" t="s">
        <v>310</v>
      </c>
      <c r="H469">
        <v>532</v>
      </c>
      <c r="I469" t="s">
        <v>315</v>
      </c>
      <c r="J469" t="s">
        <v>316</v>
      </c>
      <c r="K469" t="s">
        <v>46</v>
      </c>
      <c r="L469">
        <v>30</v>
      </c>
      <c r="M469" t="s">
        <v>49</v>
      </c>
      <c r="N469" s="9">
        <v>0</v>
      </c>
      <c r="O469" s="9">
        <v>300000</v>
      </c>
      <c r="P469" s="9">
        <v>250000</v>
      </c>
      <c r="Q469" s="9">
        <v>322249.7</v>
      </c>
      <c r="R469" s="9">
        <v>501655.11</v>
      </c>
      <c r="S469" s="7">
        <v>279431.61</v>
      </c>
      <c r="T469" s="7">
        <v>6076.57</v>
      </c>
    </row>
    <row r="470" spans="1:20" x14ac:dyDescent="0.25">
      <c r="A470" t="s">
        <v>304</v>
      </c>
      <c r="B470">
        <v>5</v>
      </c>
      <c r="C470">
        <v>301</v>
      </c>
      <c r="D470" t="s">
        <v>308</v>
      </c>
      <c r="E470" t="s">
        <v>309</v>
      </c>
      <c r="F470" t="s">
        <v>42</v>
      </c>
      <c r="G470" t="s">
        <v>310</v>
      </c>
      <c r="H470">
        <v>532</v>
      </c>
      <c r="I470" t="s">
        <v>315</v>
      </c>
      <c r="J470" t="s">
        <v>316</v>
      </c>
      <c r="K470" t="s">
        <v>46</v>
      </c>
      <c r="L470">
        <v>40</v>
      </c>
      <c r="M470" t="s">
        <v>12</v>
      </c>
      <c r="N470" s="9">
        <v>0</v>
      </c>
      <c r="O470" s="9">
        <v>0</v>
      </c>
      <c r="P470" s="9">
        <v>0</v>
      </c>
      <c r="Q470" s="9">
        <v>0</v>
      </c>
      <c r="R470" s="9">
        <v>0</v>
      </c>
      <c r="S470" s="7">
        <v>0</v>
      </c>
      <c r="T470" s="7">
        <v>0</v>
      </c>
    </row>
    <row r="471" spans="1:20" x14ac:dyDescent="0.25">
      <c r="A471" t="s">
        <v>304</v>
      </c>
      <c r="B471">
        <v>5</v>
      </c>
      <c r="C471">
        <v>301</v>
      </c>
      <c r="D471" t="s">
        <v>308</v>
      </c>
      <c r="E471" t="s">
        <v>309</v>
      </c>
      <c r="F471" t="s">
        <v>42</v>
      </c>
      <c r="G471" t="s">
        <v>310</v>
      </c>
      <c r="H471">
        <v>532</v>
      </c>
      <c r="I471" t="s">
        <v>315</v>
      </c>
      <c r="J471" t="s">
        <v>316</v>
      </c>
      <c r="K471" t="s">
        <v>46</v>
      </c>
      <c r="L471">
        <v>50</v>
      </c>
      <c r="M471" t="s">
        <v>50</v>
      </c>
      <c r="N471" s="9">
        <v>0</v>
      </c>
      <c r="O471" s="9">
        <v>300000</v>
      </c>
      <c r="P471" s="9">
        <v>250000</v>
      </c>
      <c r="Q471" s="9">
        <v>322249.7</v>
      </c>
      <c r="R471" s="9">
        <v>501655.11</v>
      </c>
      <c r="S471" s="7">
        <v>279431.61</v>
      </c>
      <c r="T471" s="7">
        <v>6076.57</v>
      </c>
    </row>
    <row r="472" spans="1:20" x14ac:dyDescent="0.25">
      <c r="A472" t="s">
        <v>304</v>
      </c>
      <c r="B472">
        <v>5</v>
      </c>
      <c r="C472">
        <v>301</v>
      </c>
      <c r="D472" t="s">
        <v>308</v>
      </c>
      <c r="E472" t="s">
        <v>309</v>
      </c>
      <c r="F472" t="s">
        <v>42</v>
      </c>
      <c r="G472" t="s">
        <v>310</v>
      </c>
      <c r="H472">
        <v>534</v>
      </c>
      <c r="I472" t="s">
        <v>82</v>
      </c>
      <c r="J472" t="s">
        <v>83</v>
      </c>
      <c r="K472" t="s">
        <v>46</v>
      </c>
      <c r="L472">
        <v>10</v>
      </c>
      <c r="M472" t="s">
        <v>47</v>
      </c>
      <c r="N472" s="9">
        <v>163894</v>
      </c>
      <c r="O472" s="9">
        <v>217372</v>
      </c>
      <c r="P472" s="9">
        <v>208329</v>
      </c>
      <c r="Q472" s="9">
        <v>186607</v>
      </c>
      <c r="R472" s="9">
        <v>338820</v>
      </c>
      <c r="S472" s="7">
        <v>488820</v>
      </c>
      <c r="T472" s="7">
        <v>723491</v>
      </c>
    </row>
    <row r="473" spans="1:20" x14ac:dyDescent="0.25">
      <c r="A473" t="s">
        <v>304</v>
      </c>
      <c r="B473">
        <v>5</v>
      </c>
      <c r="C473">
        <v>301</v>
      </c>
      <c r="D473" t="s">
        <v>308</v>
      </c>
      <c r="E473" t="s">
        <v>309</v>
      </c>
      <c r="F473" t="s">
        <v>42</v>
      </c>
      <c r="G473" t="s">
        <v>310</v>
      </c>
      <c r="H473">
        <v>534</v>
      </c>
      <c r="I473" t="s">
        <v>82</v>
      </c>
      <c r="J473" t="s">
        <v>83</v>
      </c>
      <c r="K473" t="s">
        <v>46</v>
      </c>
      <c r="L473">
        <v>20</v>
      </c>
      <c r="M473" t="s">
        <v>48</v>
      </c>
      <c r="N473" s="9">
        <v>163894</v>
      </c>
      <c r="O473" s="9">
        <v>217372</v>
      </c>
      <c r="P473" s="9">
        <v>208329</v>
      </c>
      <c r="Q473" s="9">
        <v>186607</v>
      </c>
      <c r="R473" s="9">
        <v>338820</v>
      </c>
      <c r="S473" s="7">
        <v>377974.94</v>
      </c>
      <c r="T473" s="7">
        <v>723475.45</v>
      </c>
    </row>
    <row r="474" spans="1:20" x14ac:dyDescent="0.25">
      <c r="A474" t="s">
        <v>304</v>
      </c>
      <c r="B474">
        <v>5</v>
      </c>
      <c r="C474">
        <v>301</v>
      </c>
      <c r="D474" t="s">
        <v>308</v>
      </c>
      <c r="E474" t="s">
        <v>309</v>
      </c>
      <c r="F474" t="s">
        <v>42</v>
      </c>
      <c r="G474" t="s">
        <v>310</v>
      </c>
      <c r="H474">
        <v>534</v>
      </c>
      <c r="I474" t="s">
        <v>82</v>
      </c>
      <c r="J474" t="s">
        <v>83</v>
      </c>
      <c r="K474" t="s">
        <v>46</v>
      </c>
      <c r="L474">
        <v>30</v>
      </c>
      <c r="M474" t="s">
        <v>49</v>
      </c>
      <c r="N474" s="9">
        <v>0</v>
      </c>
      <c r="O474" s="9">
        <v>0</v>
      </c>
      <c r="P474" s="9">
        <v>0</v>
      </c>
      <c r="Q474" s="9">
        <v>0</v>
      </c>
      <c r="R474" s="9">
        <v>0</v>
      </c>
      <c r="S474" s="7">
        <v>110845.06</v>
      </c>
      <c r="T474" s="7">
        <v>15.55</v>
      </c>
    </row>
    <row r="475" spans="1:20" x14ac:dyDescent="0.25">
      <c r="A475" t="s">
        <v>304</v>
      </c>
      <c r="B475">
        <v>5</v>
      </c>
      <c r="C475">
        <v>301</v>
      </c>
      <c r="D475" t="s">
        <v>308</v>
      </c>
      <c r="E475" t="s">
        <v>309</v>
      </c>
      <c r="F475" t="s">
        <v>42</v>
      </c>
      <c r="G475" t="s">
        <v>310</v>
      </c>
      <c r="H475">
        <v>534</v>
      </c>
      <c r="I475" t="s">
        <v>82</v>
      </c>
      <c r="J475" t="s">
        <v>83</v>
      </c>
      <c r="K475" t="s">
        <v>46</v>
      </c>
      <c r="L475">
        <v>40</v>
      </c>
      <c r="M475" t="s">
        <v>12</v>
      </c>
      <c r="N475" s="9">
        <v>0</v>
      </c>
      <c r="O475" s="9">
        <v>0</v>
      </c>
      <c r="P475" s="9">
        <v>0</v>
      </c>
      <c r="Q475" s="9">
        <v>0</v>
      </c>
      <c r="R475" s="9">
        <v>0</v>
      </c>
      <c r="S475" s="7">
        <v>0</v>
      </c>
      <c r="T475" s="7">
        <v>0</v>
      </c>
    </row>
    <row r="476" spans="1:20" x14ac:dyDescent="0.25">
      <c r="A476" t="s">
        <v>304</v>
      </c>
      <c r="B476">
        <v>5</v>
      </c>
      <c r="C476">
        <v>301</v>
      </c>
      <c r="D476" t="s">
        <v>308</v>
      </c>
      <c r="E476" t="s">
        <v>309</v>
      </c>
      <c r="F476" t="s">
        <v>42</v>
      </c>
      <c r="G476" t="s">
        <v>310</v>
      </c>
      <c r="H476">
        <v>534</v>
      </c>
      <c r="I476" t="s">
        <v>82</v>
      </c>
      <c r="J476" t="s">
        <v>83</v>
      </c>
      <c r="K476" t="s">
        <v>46</v>
      </c>
      <c r="L476">
        <v>50</v>
      </c>
      <c r="M476" t="s">
        <v>50</v>
      </c>
      <c r="N476" s="9">
        <v>0</v>
      </c>
      <c r="O476" s="9">
        <v>0</v>
      </c>
      <c r="P476" s="9">
        <v>0</v>
      </c>
      <c r="Q476" s="9">
        <v>0</v>
      </c>
      <c r="R476" s="9">
        <v>0</v>
      </c>
      <c r="S476" s="7">
        <v>110845.06</v>
      </c>
      <c r="T476" s="7">
        <v>15.55</v>
      </c>
    </row>
    <row r="477" spans="1:20" x14ac:dyDescent="0.25">
      <c r="A477" t="s">
        <v>304</v>
      </c>
      <c r="B477">
        <v>5</v>
      </c>
      <c r="C477">
        <v>301</v>
      </c>
      <c r="D477" t="s">
        <v>308</v>
      </c>
      <c r="E477" t="s">
        <v>309</v>
      </c>
      <c r="F477" t="s">
        <v>42</v>
      </c>
      <c r="G477" t="s">
        <v>310</v>
      </c>
      <c r="H477">
        <v>535</v>
      </c>
      <c r="I477" t="s">
        <v>317</v>
      </c>
      <c r="J477" t="s">
        <v>318</v>
      </c>
      <c r="K477" t="s">
        <v>46</v>
      </c>
      <c r="L477">
        <v>10</v>
      </c>
      <c r="M477" t="s">
        <v>47</v>
      </c>
      <c r="N477" s="9">
        <v>1995235</v>
      </c>
      <c r="O477" s="9">
        <v>1938566</v>
      </c>
      <c r="P477" s="9">
        <v>2092287</v>
      </c>
      <c r="Q477" s="9">
        <v>2292345</v>
      </c>
      <c r="R477" s="9">
        <v>2592345</v>
      </c>
      <c r="S477" s="7">
        <v>2647266.7000000002</v>
      </c>
      <c r="T477" s="7">
        <v>3070377</v>
      </c>
    </row>
    <row r="478" spans="1:20" x14ac:dyDescent="0.25">
      <c r="A478" t="s">
        <v>304</v>
      </c>
      <c r="B478">
        <v>5</v>
      </c>
      <c r="C478">
        <v>301</v>
      </c>
      <c r="D478" t="s">
        <v>308</v>
      </c>
      <c r="E478" t="s">
        <v>309</v>
      </c>
      <c r="F478" t="s">
        <v>42</v>
      </c>
      <c r="G478" t="s">
        <v>310</v>
      </c>
      <c r="H478">
        <v>535</v>
      </c>
      <c r="I478" t="s">
        <v>317</v>
      </c>
      <c r="J478" t="s">
        <v>318</v>
      </c>
      <c r="K478" t="s">
        <v>46</v>
      </c>
      <c r="L478">
        <v>20</v>
      </c>
      <c r="M478" t="s">
        <v>48</v>
      </c>
      <c r="N478" s="9">
        <v>1995235</v>
      </c>
      <c r="O478" s="9">
        <v>1938566</v>
      </c>
      <c r="P478" s="9">
        <v>2092287</v>
      </c>
      <c r="Q478" s="9">
        <v>2292345</v>
      </c>
      <c r="R478" s="9">
        <v>2512423.2999999998</v>
      </c>
      <c r="S478" s="7">
        <v>2647266.7000000002</v>
      </c>
      <c r="T478" s="7">
        <v>3070133.55</v>
      </c>
    </row>
    <row r="479" spans="1:20" x14ac:dyDescent="0.25">
      <c r="A479" t="s">
        <v>304</v>
      </c>
      <c r="B479">
        <v>5</v>
      </c>
      <c r="C479">
        <v>301</v>
      </c>
      <c r="D479" t="s">
        <v>308</v>
      </c>
      <c r="E479" t="s">
        <v>309</v>
      </c>
      <c r="F479" t="s">
        <v>42</v>
      </c>
      <c r="G479" t="s">
        <v>310</v>
      </c>
      <c r="H479">
        <v>535</v>
      </c>
      <c r="I479" t="s">
        <v>317</v>
      </c>
      <c r="J479" t="s">
        <v>318</v>
      </c>
      <c r="K479" t="s">
        <v>46</v>
      </c>
      <c r="L479">
        <v>30</v>
      </c>
      <c r="M479" t="s">
        <v>49</v>
      </c>
      <c r="N479" s="9">
        <v>0</v>
      </c>
      <c r="O479" s="9">
        <v>0</v>
      </c>
      <c r="P479" s="9">
        <v>0</v>
      </c>
      <c r="Q479" s="9">
        <v>0</v>
      </c>
      <c r="R479" s="9">
        <v>79921.7</v>
      </c>
      <c r="S479" s="7">
        <v>0</v>
      </c>
      <c r="T479" s="7">
        <v>243.45</v>
      </c>
    </row>
    <row r="480" spans="1:20" x14ac:dyDescent="0.25">
      <c r="A480" t="s">
        <v>304</v>
      </c>
      <c r="B480">
        <v>5</v>
      </c>
      <c r="C480">
        <v>301</v>
      </c>
      <c r="D480" t="s">
        <v>308</v>
      </c>
      <c r="E480" t="s">
        <v>309</v>
      </c>
      <c r="F480" t="s">
        <v>42</v>
      </c>
      <c r="G480" t="s">
        <v>310</v>
      </c>
      <c r="H480">
        <v>535</v>
      </c>
      <c r="I480" t="s">
        <v>317</v>
      </c>
      <c r="J480" t="s">
        <v>318</v>
      </c>
      <c r="K480" t="s">
        <v>46</v>
      </c>
      <c r="L480">
        <v>40</v>
      </c>
      <c r="M480" t="s">
        <v>12</v>
      </c>
      <c r="N480" s="9">
        <v>0</v>
      </c>
      <c r="O480" s="9">
        <v>0</v>
      </c>
      <c r="P480" s="9">
        <v>0</v>
      </c>
      <c r="Q480" s="9">
        <v>0</v>
      </c>
      <c r="R480" s="9">
        <v>0</v>
      </c>
      <c r="S480" s="7">
        <v>0</v>
      </c>
      <c r="T480" s="7">
        <v>0</v>
      </c>
    </row>
    <row r="481" spans="1:20" x14ac:dyDescent="0.25">
      <c r="A481" t="s">
        <v>304</v>
      </c>
      <c r="B481">
        <v>5</v>
      </c>
      <c r="C481">
        <v>301</v>
      </c>
      <c r="D481" t="s">
        <v>308</v>
      </c>
      <c r="E481" t="s">
        <v>309</v>
      </c>
      <c r="F481" t="s">
        <v>42</v>
      </c>
      <c r="G481" t="s">
        <v>310</v>
      </c>
      <c r="H481">
        <v>535</v>
      </c>
      <c r="I481" t="s">
        <v>317</v>
      </c>
      <c r="J481" t="s">
        <v>318</v>
      </c>
      <c r="K481" t="s">
        <v>46</v>
      </c>
      <c r="L481">
        <v>50</v>
      </c>
      <c r="M481" t="s">
        <v>50</v>
      </c>
      <c r="N481" s="9">
        <v>0</v>
      </c>
      <c r="O481" s="9">
        <v>0</v>
      </c>
      <c r="P481" s="9">
        <v>0</v>
      </c>
      <c r="Q481" s="9">
        <v>0</v>
      </c>
      <c r="R481" s="9">
        <v>79921.7</v>
      </c>
      <c r="S481" s="7">
        <v>0</v>
      </c>
      <c r="T481" s="7">
        <v>243.45</v>
      </c>
    </row>
    <row r="482" spans="1:20" x14ac:dyDescent="0.25">
      <c r="A482" t="s">
        <v>304</v>
      </c>
      <c r="B482">
        <v>5</v>
      </c>
      <c r="C482">
        <v>301</v>
      </c>
      <c r="D482" t="s">
        <v>308</v>
      </c>
      <c r="E482" t="s">
        <v>309</v>
      </c>
      <c r="F482" t="s">
        <v>42</v>
      </c>
      <c r="G482" t="s">
        <v>310</v>
      </c>
      <c r="H482">
        <v>541</v>
      </c>
      <c r="I482" t="s">
        <v>319</v>
      </c>
      <c r="J482" t="s">
        <v>320</v>
      </c>
      <c r="K482" t="s">
        <v>46</v>
      </c>
      <c r="L482">
        <v>10</v>
      </c>
      <c r="M482" t="s">
        <v>47</v>
      </c>
      <c r="N482" s="9">
        <v>80288</v>
      </c>
      <c r="O482" s="9">
        <v>155116</v>
      </c>
      <c r="P482" s="9">
        <v>10515</v>
      </c>
      <c r="Q482" s="9">
        <v>39021</v>
      </c>
      <c r="R482" s="9">
        <v>29021</v>
      </c>
      <c r="S482" s="7">
        <v>32021</v>
      </c>
      <c r="T482" s="7">
        <v>52705</v>
      </c>
    </row>
    <row r="483" spans="1:20" x14ac:dyDescent="0.25">
      <c r="A483" t="s">
        <v>304</v>
      </c>
      <c r="B483">
        <v>5</v>
      </c>
      <c r="C483">
        <v>301</v>
      </c>
      <c r="D483" t="s">
        <v>308</v>
      </c>
      <c r="E483" t="s">
        <v>309</v>
      </c>
      <c r="F483" t="s">
        <v>42</v>
      </c>
      <c r="G483" t="s">
        <v>310</v>
      </c>
      <c r="H483">
        <v>541</v>
      </c>
      <c r="I483" t="s">
        <v>319</v>
      </c>
      <c r="J483" t="s">
        <v>320</v>
      </c>
      <c r="K483" t="s">
        <v>46</v>
      </c>
      <c r="L483">
        <v>20</v>
      </c>
      <c r="M483" t="s">
        <v>48</v>
      </c>
      <c r="N483" s="9">
        <v>80288</v>
      </c>
      <c r="O483" s="9">
        <v>155116</v>
      </c>
      <c r="P483" s="9">
        <v>10515</v>
      </c>
      <c r="Q483" s="9">
        <v>39021</v>
      </c>
      <c r="R483" s="9">
        <v>26773.4</v>
      </c>
      <c r="S483" s="7">
        <v>32021</v>
      </c>
      <c r="T483" s="7">
        <v>52705</v>
      </c>
    </row>
    <row r="484" spans="1:20" x14ac:dyDescent="0.25">
      <c r="A484" t="s">
        <v>304</v>
      </c>
      <c r="B484">
        <v>5</v>
      </c>
      <c r="C484">
        <v>301</v>
      </c>
      <c r="D484" t="s">
        <v>308</v>
      </c>
      <c r="E484" t="s">
        <v>309</v>
      </c>
      <c r="F484" t="s">
        <v>42</v>
      </c>
      <c r="G484" t="s">
        <v>310</v>
      </c>
      <c r="H484">
        <v>541</v>
      </c>
      <c r="I484" t="s">
        <v>319</v>
      </c>
      <c r="J484" t="s">
        <v>320</v>
      </c>
      <c r="K484" t="s">
        <v>46</v>
      </c>
      <c r="L484">
        <v>30</v>
      </c>
      <c r="M484" t="s">
        <v>49</v>
      </c>
      <c r="N484" s="9">
        <v>0</v>
      </c>
      <c r="O484" s="9">
        <v>0</v>
      </c>
      <c r="P484" s="9">
        <v>0</v>
      </c>
      <c r="Q484" s="9">
        <v>0</v>
      </c>
      <c r="R484" s="9">
        <v>2247.6</v>
      </c>
      <c r="S484" s="7">
        <v>0</v>
      </c>
      <c r="T484" s="7">
        <v>0</v>
      </c>
    </row>
    <row r="485" spans="1:20" x14ac:dyDescent="0.25">
      <c r="A485" t="s">
        <v>304</v>
      </c>
      <c r="B485">
        <v>5</v>
      </c>
      <c r="C485">
        <v>301</v>
      </c>
      <c r="D485" t="s">
        <v>308</v>
      </c>
      <c r="E485" t="s">
        <v>309</v>
      </c>
      <c r="F485" t="s">
        <v>42</v>
      </c>
      <c r="G485" t="s">
        <v>310</v>
      </c>
      <c r="H485">
        <v>541</v>
      </c>
      <c r="I485" t="s">
        <v>319</v>
      </c>
      <c r="J485" t="s">
        <v>320</v>
      </c>
      <c r="K485" t="s">
        <v>46</v>
      </c>
      <c r="L485">
        <v>40</v>
      </c>
      <c r="M485" t="s">
        <v>12</v>
      </c>
      <c r="N485" s="9">
        <v>0</v>
      </c>
      <c r="O485" s="9">
        <v>0</v>
      </c>
      <c r="P485" s="9">
        <v>0</v>
      </c>
      <c r="Q485" s="9">
        <v>0</v>
      </c>
      <c r="R485" s="9">
        <v>0</v>
      </c>
      <c r="S485" s="7">
        <v>0</v>
      </c>
      <c r="T485" s="7">
        <v>0</v>
      </c>
    </row>
    <row r="486" spans="1:20" x14ac:dyDescent="0.25">
      <c r="A486" t="s">
        <v>304</v>
      </c>
      <c r="B486">
        <v>5</v>
      </c>
      <c r="C486">
        <v>301</v>
      </c>
      <c r="D486" t="s">
        <v>308</v>
      </c>
      <c r="E486" t="s">
        <v>309</v>
      </c>
      <c r="F486" t="s">
        <v>42</v>
      </c>
      <c r="G486" t="s">
        <v>310</v>
      </c>
      <c r="H486">
        <v>541</v>
      </c>
      <c r="I486" t="s">
        <v>319</v>
      </c>
      <c r="J486" t="s">
        <v>320</v>
      </c>
      <c r="K486" t="s">
        <v>46</v>
      </c>
      <c r="L486">
        <v>50</v>
      </c>
      <c r="M486" t="s">
        <v>50</v>
      </c>
      <c r="N486" s="9">
        <v>0</v>
      </c>
      <c r="O486" s="9">
        <v>0</v>
      </c>
      <c r="P486" s="9">
        <v>0</v>
      </c>
      <c r="Q486" s="9">
        <v>0</v>
      </c>
      <c r="R486" s="9">
        <v>2247.6</v>
      </c>
      <c r="S486" s="7">
        <v>0</v>
      </c>
      <c r="T486" s="7">
        <v>0</v>
      </c>
    </row>
    <row r="487" spans="1:20" x14ac:dyDescent="0.25">
      <c r="A487" t="s">
        <v>304</v>
      </c>
      <c r="B487">
        <v>5</v>
      </c>
      <c r="C487">
        <v>301</v>
      </c>
      <c r="D487" t="s">
        <v>308</v>
      </c>
      <c r="E487" t="s">
        <v>309</v>
      </c>
      <c r="F487" t="s">
        <v>42</v>
      </c>
      <c r="G487" t="s">
        <v>310</v>
      </c>
      <c r="H487">
        <v>550</v>
      </c>
      <c r="I487" t="s">
        <v>84</v>
      </c>
      <c r="J487" t="s">
        <v>85</v>
      </c>
      <c r="K487" t="s">
        <v>46</v>
      </c>
      <c r="L487">
        <v>10</v>
      </c>
      <c r="M487" t="s">
        <v>47</v>
      </c>
      <c r="N487" s="9">
        <v>18726</v>
      </c>
      <c r="O487" s="9">
        <v>24726</v>
      </c>
      <c r="P487" s="9">
        <v>18726</v>
      </c>
      <c r="Q487" s="9">
        <v>16726</v>
      </c>
      <c r="R487" s="9">
        <v>16726</v>
      </c>
      <c r="S487" s="7">
        <v>18726</v>
      </c>
      <c r="T487" s="7">
        <v>23726</v>
      </c>
    </row>
    <row r="488" spans="1:20" x14ac:dyDescent="0.25">
      <c r="A488" t="s">
        <v>304</v>
      </c>
      <c r="B488">
        <v>5</v>
      </c>
      <c r="C488">
        <v>301</v>
      </c>
      <c r="D488" t="s">
        <v>308</v>
      </c>
      <c r="E488" t="s">
        <v>309</v>
      </c>
      <c r="F488" t="s">
        <v>42</v>
      </c>
      <c r="G488" t="s">
        <v>310</v>
      </c>
      <c r="H488">
        <v>550</v>
      </c>
      <c r="I488" t="s">
        <v>84</v>
      </c>
      <c r="J488" t="s">
        <v>85</v>
      </c>
      <c r="K488" t="s">
        <v>46</v>
      </c>
      <c r="L488">
        <v>20</v>
      </c>
      <c r="M488" t="s">
        <v>48</v>
      </c>
      <c r="N488" s="9">
        <v>18726</v>
      </c>
      <c r="O488" s="9">
        <v>24726</v>
      </c>
      <c r="P488" s="9">
        <v>18726</v>
      </c>
      <c r="Q488" s="9">
        <v>16726</v>
      </c>
      <c r="R488" s="9">
        <v>16726</v>
      </c>
      <c r="S488" s="7">
        <v>18726</v>
      </c>
      <c r="T488" s="7">
        <v>23447.56</v>
      </c>
    </row>
    <row r="489" spans="1:20" x14ac:dyDescent="0.25">
      <c r="A489" t="s">
        <v>304</v>
      </c>
      <c r="B489">
        <v>5</v>
      </c>
      <c r="C489">
        <v>301</v>
      </c>
      <c r="D489" t="s">
        <v>308</v>
      </c>
      <c r="E489" t="s">
        <v>309</v>
      </c>
      <c r="F489" t="s">
        <v>42</v>
      </c>
      <c r="G489" t="s">
        <v>310</v>
      </c>
      <c r="H489">
        <v>550</v>
      </c>
      <c r="I489" t="s">
        <v>84</v>
      </c>
      <c r="J489" t="s">
        <v>85</v>
      </c>
      <c r="K489" t="s">
        <v>46</v>
      </c>
      <c r="L489">
        <v>30</v>
      </c>
      <c r="M489" t="s">
        <v>49</v>
      </c>
      <c r="N489" s="9">
        <v>0</v>
      </c>
      <c r="O489" s="9">
        <v>0</v>
      </c>
      <c r="P489" s="9">
        <v>0</v>
      </c>
      <c r="Q489" s="9">
        <v>0</v>
      </c>
      <c r="R489" s="9">
        <v>0</v>
      </c>
      <c r="S489" s="7">
        <v>0</v>
      </c>
      <c r="T489" s="7">
        <v>278.44</v>
      </c>
    </row>
    <row r="490" spans="1:20" x14ac:dyDescent="0.25">
      <c r="A490" t="s">
        <v>304</v>
      </c>
      <c r="B490">
        <v>5</v>
      </c>
      <c r="C490">
        <v>301</v>
      </c>
      <c r="D490" t="s">
        <v>308</v>
      </c>
      <c r="E490" t="s">
        <v>309</v>
      </c>
      <c r="F490" t="s">
        <v>42</v>
      </c>
      <c r="G490" t="s">
        <v>310</v>
      </c>
      <c r="H490">
        <v>550</v>
      </c>
      <c r="I490" t="s">
        <v>84</v>
      </c>
      <c r="J490" t="s">
        <v>85</v>
      </c>
      <c r="K490" t="s">
        <v>46</v>
      </c>
      <c r="L490">
        <v>40</v>
      </c>
      <c r="M490" t="s">
        <v>12</v>
      </c>
      <c r="N490" s="9">
        <v>0</v>
      </c>
      <c r="O490" s="9">
        <v>0</v>
      </c>
      <c r="P490" s="9">
        <v>0</v>
      </c>
      <c r="Q490" s="9">
        <v>0</v>
      </c>
      <c r="R490" s="9">
        <v>0</v>
      </c>
      <c r="S490" s="7">
        <v>0</v>
      </c>
      <c r="T490" s="7">
        <v>0</v>
      </c>
    </row>
    <row r="491" spans="1:20" x14ac:dyDescent="0.25">
      <c r="A491" t="s">
        <v>304</v>
      </c>
      <c r="B491">
        <v>5</v>
      </c>
      <c r="C491">
        <v>301</v>
      </c>
      <c r="D491" t="s">
        <v>308</v>
      </c>
      <c r="E491" t="s">
        <v>309</v>
      </c>
      <c r="F491" t="s">
        <v>42</v>
      </c>
      <c r="G491" t="s">
        <v>310</v>
      </c>
      <c r="H491">
        <v>550</v>
      </c>
      <c r="I491" t="s">
        <v>84</v>
      </c>
      <c r="J491" t="s">
        <v>85</v>
      </c>
      <c r="K491" t="s">
        <v>46</v>
      </c>
      <c r="L491">
        <v>50</v>
      </c>
      <c r="M491" t="s">
        <v>50</v>
      </c>
      <c r="N491" s="9">
        <v>0</v>
      </c>
      <c r="O491" s="9">
        <v>0</v>
      </c>
      <c r="P491" s="9">
        <v>0</v>
      </c>
      <c r="Q491" s="9">
        <v>0</v>
      </c>
      <c r="R491" s="9">
        <v>0</v>
      </c>
      <c r="S491" s="7">
        <v>0</v>
      </c>
      <c r="T491" s="7">
        <v>278.44</v>
      </c>
    </row>
    <row r="492" spans="1:20" x14ac:dyDescent="0.25">
      <c r="A492" t="s">
        <v>304</v>
      </c>
      <c r="B492">
        <v>5</v>
      </c>
      <c r="C492">
        <v>301</v>
      </c>
      <c r="D492" t="s">
        <v>308</v>
      </c>
      <c r="E492" t="s">
        <v>309</v>
      </c>
      <c r="F492" t="s">
        <v>42</v>
      </c>
      <c r="G492" t="s">
        <v>310</v>
      </c>
      <c r="H492">
        <v>552</v>
      </c>
      <c r="I492" t="s">
        <v>232</v>
      </c>
      <c r="J492" t="s">
        <v>233</v>
      </c>
      <c r="K492" t="s">
        <v>46</v>
      </c>
      <c r="L492">
        <v>10</v>
      </c>
      <c r="M492" t="s">
        <v>47</v>
      </c>
      <c r="N492" s="9">
        <v>3082485</v>
      </c>
      <c r="O492" s="9">
        <v>3127483</v>
      </c>
      <c r="P492" s="9">
        <v>3224824</v>
      </c>
      <c r="Q492" s="9">
        <v>3259730</v>
      </c>
      <c r="R492" s="9">
        <v>3664730</v>
      </c>
      <c r="S492" s="7">
        <v>3424730</v>
      </c>
      <c r="T492" s="7">
        <v>4377623</v>
      </c>
    </row>
    <row r="493" spans="1:20" x14ac:dyDescent="0.25">
      <c r="A493" t="s">
        <v>304</v>
      </c>
      <c r="B493">
        <v>5</v>
      </c>
      <c r="C493">
        <v>301</v>
      </c>
      <c r="D493" t="s">
        <v>308</v>
      </c>
      <c r="E493" t="s">
        <v>309</v>
      </c>
      <c r="F493" t="s">
        <v>42</v>
      </c>
      <c r="G493" t="s">
        <v>310</v>
      </c>
      <c r="H493">
        <v>552</v>
      </c>
      <c r="I493" t="s">
        <v>232</v>
      </c>
      <c r="J493" t="s">
        <v>233</v>
      </c>
      <c r="K493" t="s">
        <v>46</v>
      </c>
      <c r="L493">
        <v>20</v>
      </c>
      <c r="M493" t="s">
        <v>48</v>
      </c>
      <c r="N493" s="9">
        <v>3082485</v>
      </c>
      <c r="O493" s="9">
        <v>3127483</v>
      </c>
      <c r="P493" s="9">
        <v>3224824</v>
      </c>
      <c r="Q493" s="9">
        <v>3259729.65</v>
      </c>
      <c r="R493" s="9">
        <v>3664730</v>
      </c>
      <c r="S493" s="7">
        <v>3423534.01</v>
      </c>
      <c r="T493" s="7">
        <v>3595908.76</v>
      </c>
    </row>
    <row r="494" spans="1:20" x14ac:dyDescent="0.25">
      <c r="A494" t="s">
        <v>304</v>
      </c>
      <c r="B494">
        <v>5</v>
      </c>
      <c r="C494">
        <v>301</v>
      </c>
      <c r="D494" t="s">
        <v>308</v>
      </c>
      <c r="E494" t="s">
        <v>309</v>
      </c>
      <c r="F494" t="s">
        <v>42</v>
      </c>
      <c r="G494" t="s">
        <v>310</v>
      </c>
      <c r="H494">
        <v>552</v>
      </c>
      <c r="I494" t="s">
        <v>232</v>
      </c>
      <c r="J494" t="s">
        <v>233</v>
      </c>
      <c r="K494" t="s">
        <v>46</v>
      </c>
      <c r="L494">
        <v>30</v>
      </c>
      <c r="M494" t="s">
        <v>49</v>
      </c>
      <c r="N494" s="9">
        <v>0</v>
      </c>
      <c r="O494" s="9">
        <v>0</v>
      </c>
      <c r="P494" s="9">
        <v>0</v>
      </c>
      <c r="Q494" s="9">
        <v>0.35</v>
      </c>
      <c r="R494" s="9">
        <v>0</v>
      </c>
      <c r="S494" s="7">
        <v>1195.99</v>
      </c>
      <c r="T494" s="7">
        <v>781714.24</v>
      </c>
    </row>
    <row r="495" spans="1:20" x14ac:dyDescent="0.25">
      <c r="A495" t="s">
        <v>304</v>
      </c>
      <c r="B495">
        <v>5</v>
      </c>
      <c r="C495">
        <v>301</v>
      </c>
      <c r="D495" t="s">
        <v>308</v>
      </c>
      <c r="E495" t="s">
        <v>309</v>
      </c>
      <c r="F495" t="s">
        <v>42</v>
      </c>
      <c r="G495" t="s">
        <v>310</v>
      </c>
      <c r="H495">
        <v>552</v>
      </c>
      <c r="I495" t="s">
        <v>232</v>
      </c>
      <c r="J495" t="s">
        <v>233</v>
      </c>
      <c r="K495" t="s">
        <v>46</v>
      </c>
      <c r="L495">
        <v>40</v>
      </c>
      <c r="M495" t="s">
        <v>12</v>
      </c>
      <c r="N495" s="9">
        <v>0</v>
      </c>
      <c r="O495" s="9">
        <v>0</v>
      </c>
      <c r="P495" s="9">
        <v>0</v>
      </c>
      <c r="Q495" s="9">
        <v>0</v>
      </c>
      <c r="R495" s="9">
        <v>0</v>
      </c>
      <c r="S495" s="7">
        <v>0</v>
      </c>
      <c r="T495" s="7">
        <v>0</v>
      </c>
    </row>
    <row r="496" spans="1:20" x14ac:dyDescent="0.25">
      <c r="A496" t="s">
        <v>304</v>
      </c>
      <c r="B496">
        <v>5</v>
      </c>
      <c r="C496">
        <v>301</v>
      </c>
      <c r="D496" t="s">
        <v>308</v>
      </c>
      <c r="E496" t="s">
        <v>309</v>
      </c>
      <c r="F496" t="s">
        <v>42</v>
      </c>
      <c r="G496" t="s">
        <v>310</v>
      </c>
      <c r="H496">
        <v>552</v>
      </c>
      <c r="I496" t="s">
        <v>232</v>
      </c>
      <c r="J496" t="s">
        <v>233</v>
      </c>
      <c r="K496" t="s">
        <v>46</v>
      </c>
      <c r="L496">
        <v>50</v>
      </c>
      <c r="M496" t="s">
        <v>50</v>
      </c>
      <c r="N496" s="9">
        <v>0</v>
      </c>
      <c r="O496" s="9">
        <v>0</v>
      </c>
      <c r="P496" s="9">
        <v>0</v>
      </c>
      <c r="Q496" s="9">
        <v>0.35</v>
      </c>
      <c r="R496" s="9">
        <v>0</v>
      </c>
      <c r="S496" s="7">
        <v>1195.99</v>
      </c>
      <c r="T496" s="7">
        <v>781714.24</v>
      </c>
    </row>
    <row r="497" spans="1:20" x14ac:dyDescent="0.25">
      <c r="A497" t="s">
        <v>304</v>
      </c>
      <c r="B497">
        <v>5</v>
      </c>
      <c r="C497">
        <v>301</v>
      </c>
      <c r="D497" t="s">
        <v>308</v>
      </c>
      <c r="E497" t="s">
        <v>309</v>
      </c>
      <c r="F497" t="s">
        <v>42</v>
      </c>
      <c r="G497" t="s">
        <v>310</v>
      </c>
      <c r="H497">
        <v>554</v>
      </c>
      <c r="I497" t="s">
        <v>321</v>
      </c>
      <c r="J497" t="s">
        <v>322</v>
      </c>
      <c r="K497" t="s">
        <v>46</v>
      </c>
      <c r="L497">
        <v>10</v>
      </c>
      <c r="M497" t="s">
        <v>47</v>
      </c>
      <c r="N497" s="9">
        <v>5850607</v>
      </c>
      <c r="O497" s="9">
        <v>5794203</v>
      </c>
      <c r="P497" s="9">
        <v>5975677</v>
      </c>
      <c r="Q497" s="9">
        <v>6614781</v>
      </c>
      <c r="R497" s="9">
        <v>7840596</v>
      </c>
      <c r="S497" s="7">
        <v>8940596</v>
      </c>
      <c r="T497" s="7">
        <v>10597212</v>
      </c>
    </row>
    <row r="498" spans="1:20" x14ac:dyDescent="0.25">
      <c r="A498" t="s">
        <v>304</v>
      </c>
      <c r="B498">
        <v>5</v>
      </c>
      <c r="C498">
        <v>301</v>
      </c>
      <c r="D498" t="s">
        <v>308</v>
      </c>
      <c r="E498" t="s">
        <v>309</v>
      </c>
      <c r="F498" t="s">
        <v>42</v>
      </c>
      <c r="G498" t="s">
        <v>310</v>
      </c>
      <c r="H498">
        <v>554</v>
      </c>
      <c r="I498" t="s">
        <v>321</v>
      </c>
      <c r="J498" t="s">
        <v>322</v>
      </c>
      <c r="K498" t="s">
        <v>46</v>
      </c>
      <c r="L498">
        <v>20</v>
      </c>
      <c r="M498" t="s">
        <v>48</v>
      </c>
      <c r="N498" s="9">
        <v>5850607</v>
      </c>
      <c r="O498" s="9">
        <v>5794203</v>
      </c>
      <c r="P498" s="9">
        <v>5975677</v>
      </c>
      <c r="Q498" s="9">
        <v>6614781</v>
      </c>
      <c r="R498" s="9">
        <v>7840596</v>
      </c>
      <c r="S498" s="7">
        <v>8766528</v>
      </c>
      <c r="T498" s="7">
        <v>10595226.800000001</v>
      </c>
    </row>
    <row r="499" spans="1:20" x14ac:dyDescent="0.25">
      <c r="A499" t="s">
        <v>304</v>
      </c>
      <c r="B499">
        <v>5</v>
      </c>
      <c r="C499">
        <v>301</v>
      </c>
      <c r="D499" t="s">
        <v>308</v>
      </c>
      <c r="E499" t="s">
        <v>309</v>
      </c>
      <c r="F499" t="s">
        <v>42</v>
      </c>
      <c r="G499" t="s">
        <v>310</v>
      </c>
      <c r="H499">
        <v>554</v>
      </c>
      <c r="I499" t="s">
        <v>321</v>
      </c>
      <c r="J499" t="s">
        <v>322</v>
      </c>
      <c r="K499" t="s">
        <v>46</v>
      </c>
      <c r="L499">
        <v>30</v>
      </c>
      <c r="M499" t="s">
        <v>49</v>
      </c>
      <c r="N499" s="9">
        <v>0</v>
      </c>
      <c r="O499" s="9">
        <v>0</v>
      </c>
      <c r="P499" s="9">
        <v>0</v>
      </c>
      <c r="Q499" s="9">
        <v>0</v>
      </c>
      <c r="R499" s="9">
        <v>0</v>
      </c>
      <c r="S499" s="7">
        <v>174068</v>
      </c>
      <c r="T499" s="7">
        <v>1985.2</v>
      </c>
    </row>
    <row r="500" spans="1:20" x14ac:dyDescent="0.25">
      <c r="A500" t="s">
        <v>304</v>
      </c>
      <c r="B500">
        <v>5</v>
      </c>
      <c r="C500">
        <v>301</v>
      </c>
      <c r="D500" t="s">
        <v>308</v>
      </c>
      <c r="E500" t="s">
        <v>309</v>
      </c>
      <c r="F500" t="s">
        <v>42</v>
      </c>
      <c r="G500" t="s">
        <v>310</v>
      </c>
      <c r="H500">
        <v>554</v>
      </c>
      <c r="I500" t="s">
        <v>321</v>
      </c>
      <c r="J500" t="s">
        <v>322</v>
      </c>
      <c r="K500" t="s">
        <v>46</v>
      </c>
      <c r="L500">
        <v>40</v>
      </c>
      <c r="M500" t="s">
        <v>12</v>
      </c>
      <c r="N500" s="9">
        <v>0</v>
      </c>
      <c r="O500" s="9">
        <v>0</v>
      </c>
      <c r="P500" s="9">
        <v>0</v>
      </c>
      <c r="Q500" s="9">
        <v>0</v>
      </c>
      <c r="R500" s="9">
        <v>0</v>
      </c>
      <c r="S500" s="7">
        <v>0</v>
      </c>
      <c r="T500" s="7">
        <v>0</v>
      </c>
    </row>
    <row r="501" spans="1:20" x14ac:dyDescent="0.25">
      <c r="A501" t="s">
        <v>304</v>
      </c>
      <c r="B501">
        <v>5</v>
      </c>
      <c r="C501">
        <v>301</v>
      </c>
      <c r="D501" t="s">
        <v>308</v>
      </c>
      <c r="E501" t="s">
        <v>309</v>
      </c>
      <c r="F501" t="s">
        <v>42</v>
      </c>
      <c r="G501" t="s">
        <v>310</v>
      </c>
      <c r="H501">
        <v>554</v>
      </c>
      <c r="I501" t="s">
        <v>321</v>
      </c>
      <c r="J501" t="s">
        <v>322</v>
      </c>
      <c r="K501" t="s">
        <v>46</v>
      </c>
      <c r="L501">
        <v>50</v>
      </c>
      <c r="M501" t="s">
        <v>50</v>
      </c>
      <c r="N501" s="9">
        <v>0</v>
      </c>
      <c r="O501" s="9">
        <v>0</v>
      </c>
      <c r="P501" s="9">
        <v>0</v>
      </c>
      <c r="Q501" s="9">
        <v>0</v>
      </c>
      <c r="R501" s="9">
        <v>0</v>
      </c>
      <c r="S501" s="7">
        <v>174068</v>
      </c>
      <c r="T501" s="7">
        <v>1985.2</v>
      </c>
    </row>
    <row r="502" spans="1:20" x14ac:dyDescent="0.25">
      <c r="A502" t="s">
        <v>304</v>
      </c>
      <c r="B502">
        <v>5</v>
      </c>
      <c r="C502">
        <v>301</v>
      </c>
      <c r="D502" t="s">
        <v>308</v>
      </c>
      <c r="E502" t="s">
        <v>309</v>
      </c>
      <c r="F502" t="s">
        <v>42</v>
      </c>
      <c r="G502" t="s">
        <v>310</v>
      </c>
      <c r="H502">
        <v>557</v>
      </c>
      <c r="I502" t="s">
        <v>323</v>
      </c>
      <c r="J502" t="s">
        <v>324</v>
      </c>
      <c r="K502" t="s">
        <v>46</v>
      </c>
      <c r="L502">
        <v>10</v>
      </c>
      <c r="M502" t="s">
        <v>47</v>
      </c>
      <c r="N502" s="9">
        <v>601155</v>
      </c>
      <c r="O502" s="9">
        <v>585113</v>
      </c>
      <c r="P502" s="9">
        <v>614682</v>
      </c>
      <c r="Q502" s="9">
        <v>776440</v>
      </c>
      <c r="R502" s="9">
        <v>776440</v>
      </c>
      <c r="S502" s="7">
        <v>776440</v>
      </c>
      <c r="T502" s="7">
        <v>830307</v>
      </c>
    </row>
    <row r="503" spans="1:20" x14ac:dyDescent="0.25">
      <c r="A503" t="s">
        <v>304</v>
      </c>
      <c r="B503">
        <v>5</v>
      </c>
      <c r="C503">
        <v>301</v>
      </c>
      <c r="D503" t="s">
        <v>308</v>
      </c>
      <c r="E503" t="s">
        <v>309</v>
      </c>
      <c r="F503" t="s">
        <v>42</v>
      </c>
      <c r="G503" t="s">
        <v>310</v>
      </c>
      <c r="H503">
        <v>557</v>
      </c>
      <c r="I503" t="s">
        <v>323</v>
      </c>
      <c r="J503" t="s">
        <v>324</v>
      </c>
      <c r="K503" t="s">
        <v>46</v>
      </c>
      <c r="L503">
        <v>20</v>
      </c>
      <c r="M503" t="s">
        <v>48</v>
      </c>
      <c r="N503" s="9">
        <v>601155</v>
      </c>
      <c r="O503" s="9">
        <v>585113</v>
      </c>
      <c r="P503" s="9">
        <v>614682</v>
      </c>
      <c r="Q503" s="9">
        <v>776440</v>
      </c>
      <c r="R503" s="9">
        <v>776440</v>
      </c>
      <c r="S503" s="7">
        <v>776440</v>
      </c>
      <c r="T503" s="7">
        <v>830307</v>
      </c>
    </row>
    <row r="504" spans="1:20" x14ac:dyDescent="0.25">
      <c r="A504" t="s">
        <v>304</v>
      </c>
      <c r="B504">
        <v>5</v>
      </c>
      <c r="C504">
        <v>301</v>
      </c>
      <c r="D504" t="s">
        <v>308</v>
      </c>
      <c r="E504" t="s">
        <v>309</v>
      </c>
      <c r="F504" t="s">
        <v>42</v>
      </c>
      <c r="G504" t="s">
        <v>310</v>
      </c>
      <c r="H504">
        <v>557</v>
      </c>
      <c r="I504" t="s">
        <v>323</v>
      </c>
      <c r="J504" t="s">
        <v>324</v>
      </c>
      <c r="K504" t="s">
        <v>46</v>
      </c>
      <c r="L504">
        <v>30</v>
      </c>
      <c r="M504" t="s">
        <v>49</v>
      </c>
      <c r="N504" s="9">
        <v>0</v>
      </c>
      <c r="O504" s="9">
        <v>0</v>
      </c>
      <c r="P504" s="9">
        <v>0</v>
      </c>
      <c r="Q504" s="9">
        <v>0</v>
      </c>
      <c r="R504" s="9">
        <v>0</v>
      </c>
      <c r="S504" s="7">
        <v>0</v>
      </c>
      <c r="T504" s="7">
        <v>0</v>
      </c>
    </row>
    <row r="505" spans="1:20" x14ac:dyDescent="0.25">
      <c r="A505" t="s">
        <v>304</v>
      </c>
      <c r="B505">
        <v>5</v>
      </c>
      <c r="C505">
        <v>301</v>
      </c>
      <c r="D505" t="s">
        <v>308</v>
      </c>
      <c r="E505" t="s">
        <v>309</v>
      </c>
      <c r="F505" t="s">
        <v>42</v>
      </c>
      <c r="G505" t="s">
        <v>310</v>
      </c>
      <c r="H505">
        <v>557</v>
      </c>
      <c r="I505" t="s">
        <v>323</v>
      </c>
      <c r="J505" t="s">
        <v>324</v>
      </c>
      <c r="K505" t="s">
        <v>46</v>
      </c>
      <c r="L505">
        <v>40</v>
      </c>
      <c r="M505" t="s">
        <v>12</v>
      </c>
      <c r="N505" s="9">
        <v>0</v>
      </c>
      <c r="O505" s="9">
        <v>0</v>
      </c>
      <c r="P505" s="9">
        <v>0</v>
      </c>
      <c r="Q505" s="9">
        <v>0</v>
      </c>
      <c r="R505" s="9">
        <v>0</v>
      </c>
      <c r="S505" s="7">
        <v>0</v>
      </c>
      <c r="T505" s="7">
        <v>0</v>
      </c>
    </row>
    <row r="506" spans="1:20" x14ac:dyDescent="0.25">
      <c r="A506" t="s">
        <v>304</v>
      </c>
      <c r="B506">
        <v>5</v>
      </c>
      <c r="C506">
        <v>301</v>
      </c>
      <c r="D506" t="s">
        <v>308</v>
      </c>
      <c r="E506" t="s">
        <v>309</v>
      </c>
      <c r="F506" t="s">
        <v>42</v>
      </c>
      <c r="G506" t="s">
        <v>310</v>
      </c>
      <c r="H506">
        <v>557</v>
      </c>
      <c r="I506" t="s">
        <v>323</v>
      </c>
      <c r="J506" t="s">
        <v>324</v>
      </c>
      <c r="K506" t="s">
        <v>46</v>
      </c>
      <c r="L506">
        <v>50</v>
      </c>
      <c r="M506" t="s">
        <v>50</v>
      </c>
      <c r="N506" s="9">
        <v>0</v>
      </c>
      <c r="O506" s="9">
        <v>0</v>
      </c>
      <c r="P506" s="9">
        <v>0</v>
      </c>
      <c r="Q506" s="9">
        <v>0</v>
      </c>
      <c r="R506" s="9">
        <v>0</v>
      </c>
      <c r="S506" s="7">
        <v>0</v>
      </c>
      <c r="T506" s="7">
        <v>0</v>
      </c>
    </row>
    <row r="507" spans="1:20" x14ac:dyDescent="0.25">
      <c r="A507" t="s">
        <v>304</v>
      </c>
      <c r="B507">
        <v>5</v>
      </c>
      <c r="C507">
        <v>301</v>
      </c>
      <c r="D507" t="s">
        <v>308</v>
      </c>
      <c r="E507" t="s">
        <v>309</v>
      </c>
      <c r="F507" t="s">
        <v>42</v>
      </c>
      <c r="G507" t="s">
        <v>310</v>
      </c>
      <c r="H507">
        <v>559</v>
      </c>
      <c r="I507" t="s">
        <v>325</v>
      </c>
      <c r="J507" t="s">
        <v>326</v>
      </c>
      <c r="K507" t="s">
        <v>46</v>
      </c>
      <c r="L507">
        <v>10</v>
      </c>
      <c r="M507" t="s">
        <v>47</v>
      </c>
      <c r="N507" s="9">
        <v>741993</v>
      </c>
      <c r="O507" s="9">
        <v>1055891</v>
      </c>
      <c r="P507" s="9">
        <v>741510</v>
      </c>
      <c r="Q507" s="9">
        <v>868409</v>
      </c>
      <c r="R507" s="9">
        <v>1273409</v>
      </c>
      <c r="S507" s="7">
        <v>1688409</v>
      </c>
      <c r="T507" s="7">
        <v>2046296</v>
      </c>
    </row>
    <row r="508" spans="1:20" x14ac:dyDescent="0.25">
      <c r="A508" t="s">
        <v>304</v>
      </c>
      <c r="B508">
        <v>5</v>
      </c>
      <c r="C508">
        <v>301</v>
      </c>
      <c r="D508" t="s">
        <v>308</v>
      </c>
      <c r="E508" t="s">
        <v>309</v>
      </c>
      <c r="F508" t="s">
        <v>42</v>
      </c>
      <c r="G508" t="s">
        <v>310</v>
      </c>
      <c r="H508">
        <v>559</v>
      </c>
      <c r="I508" t="s">
        <v>325</v>
      </c>
      <c r="J508" t="s">
        <v>326</v>
      </c>
      <c r="K508" t="s">
        <v>46</v>
      </c>
      <c r="L508">
        <v>20</v>
      </c>
      <c r="M508" t="s">
        <v>48</v>
      </c>
      <c r="N508" s="9">
        <v>741993</v>
      </c>
      <c r="O508" s="9">
        <v>755891</v>
      </c>
      <c r="P508" s="9">
        <v>741510</v>
      </c>
      <c r="Q508" s="9">
        <v>868409</v>
      </c>
      <c r="R508" s="9">
        <v>1273409</v>
      </c>
      <c r="S508" s="7">
        <v>1688409</v>
      </c>
      <c r="T508" s="7">
        <v>2046296</v>
      </c>
    </row>
    <row r="509" spans="1:20" x14ac:dyDescent="0.25">
      <c r="A509" t="s">
        <v>304</v>
      </c>
      <c r="B509">
        <v>5</v>
      </c>
      <c r="C509">
        <v>301</v>
      </c>
      <c r="D509" t="s">
        <v>308</v>
      </c>
      <c r="E509" t="s">
        <v>309</v>
      </c>
      <c r="F509" t="s">
        <v>42</v>
      </c>
      <c r="G509" t="s">
        <v>310</v>
      </c>
      <c r="H509">
        <v>559</v>
      </c>
      <c r="I509" t="s">
        <v>325</v>
      </c>
      <c r="J509" t="s">
        <v>326</v>
      </c>
      <c r="K509" t="s">
        <v>46</v>
      </c>
      <c r="L509">
        <v>30</v>
      </c>
      <c r="M509" t="s">
        <v>49</v>
      </c>
      <c r="N509" s="9">
        <v>0</v>
      </c>
      <c r="O509" s="9">
        <v>300000</v>
      </c>
      <c r="P509" s="9">
        <v>0</v>
      </c>
      <c r="Q509" s="9">
        <v>0</v>
      </c>
      <c r="R509" s="9">
        <v>0</v>
      </c>
      <c r="S509" s="7">
        <v>0</v>
      </c>
      <c r="T509" s="7">
        <v>0</v>
      </c>
    </row>
    <row r="510" spans="1:20" x14ac:dyDescent="0.25">
      <c r="A510" t="s">
        <v>304</v>
      </c>
      <c r="B510">
        <v>5</v>
      </c>
      <c r="C510">
        <v>301</v>
      </c>
      <c r="D510" t="s">
        <v>308</v>
      </c>
      <c r="E510" t="s">
        <v>309</v>
      </c>
      <c r="F510" t="s">
        <v>42</v>
      </c>
      <c r="G510" t="s">
        <v>310</v>
      </c>
      <c r="H510">
        <v>559</v>
      </c>
      <c r="I510" t="s">
        <v>325</v>
      </c>
      <c r="J510" t="s">
        <v>326</v>
      </c>
      <c r="K510" t="s">
        <v>46</v>
      </c>
      <c r="L510">
        <v>40</v>
      </c>
      <c r="M510" t="s">
        <v>12</v>
      </c>
      <c r="N510" s="9">
        <v>0</v>
      </c>
      <c r="O510" s="9">
        <v>0</v>
      </c>
      <c r="P510" s="9">
        <v>0</v>
      </c>
      <c r="Q510" s="9">
        <v>0</v>
      </c>
      <c r="R510" s="9">
        <v>0</v>
      </c>
      <c r="S510" s="7">
        <v>0</v>
      </c>
      <c r="T510" s="7">
        <v>0</v>
      </c>
    </row>
    <row r="511" spans="1:20" x14ac:dyDescent="0.25">
      <c r="A511" t="s">
        <v>304</v>
      </c>
      <c r="B511">
        <v>5</v>
      </c>
      <c r="C511">
        <v>301</v>
      </c>
      <c r="D511" t="s">
        <v>308</v>
      </c>
      <c r="E511" t="s">
        <v>309</v>
      </c>
      <c r="F511" t="s">
        <v>42</v>
      </c>
      <c r="G511" t="s">
        <v>310</v>
      </c>
      <c r="H511">
        <v>559</v>
      </c>
      <c r="I511" t="s">
        <v>325</v>
      </c>
      <c r="J511" t="s">
        <v>326</v>
      </c>
      <c r="K511" t="s">
        <v>46</v>
      </c>
      <c r="L511">
        <v>50</v>
      </c>
      <c r="M511" t="s">
        <v>50</v>
      </c>
      <c r="N511" s="9">
        <v>0</v>
      </c>
      <c r="O511" s="9">
        <v>300000</v>
      </c>
      <c r="P511" s="9">
        <v>0</v>
      </c>
      <c r="Q511" s="9">
        <v>0</v>
      </c>
      <c r="R511" s="9">
        <v>0</v>
      </c>
      <c r="S511" s="7">
        <v>0</v>
      </c>
      <c r="T511" s="7">
        <v>0</v>
      </c>
    </row>
    <row r="512" spans="1:20" x14ac:dyDescent="0.25">
      <c r="A512" t="s">
        <v>304</v>
      </c>
      <c r="B512">
        <v>5</v>
      </c>
      <c r="C512">
        <v>301</v>
      </c>
      <c r="D512" t="s">
        <v>308</v>
      </c>
      <c r="E512" t="s">
        <v>309</v>
      </c>
      <c r="F512" t="s">
        <v>42</v>
      </c>
      <c r="G512" t="s">
        <v>310</v>
      </c>
      <c r="H512">
        <v>599</v>
      </c>
      <c r="I512" t="s">
        <v>62</v>
      </c>
      <c r="J512" t="s">
        <v>327</v>
      </c>
      <c r="K512" t="s">
        <v>46</v>
      </c>
      <c r="L512">
        <v>10</v>
      </c>
      <c r="M512" t="s">
        <v>47</v>
      </c>
      <c r="N512" s="9">
        <v>10472997</v>
      </c>
      <c r="O512" s="9">
        <v>10555907</v>
      </c>
      <c r="P512" s="9">
        <v>12556037</v>
      </c>
      <c r="Q512" s="9">
        <v>12643334</v>
      </c>
      <c r="R512" s="9">
        <v>13483362</v>
      </c>
      <c r="S512" s="7">
        <v>14144470</v>
      </c>
      <c r="T512" s="7">
        <v>14058346</v>
      </c>
    </row>
    <row r="513" spans="1:20" x14ac:dyDescent="0.25">
      <c r="A513" t="s">
        <v>304</v>
      </c>
      <c r="B513">
        <v>5</v>
      </c>
      <c r="C513">
        <v>301</v>
      </c>
      <c r="D513" t="s">
        <v>308</v>
      </c>
      <c r="E513" t="s">
        <v>309</v>
      </c>
      <c r="F513" t="s">
        <v>42</v>
      </c>
      <c r="G513" t="s">
        <v>310</v>
      </c>
      <c r="H513">
        <v>599</v>
      </c>
      <c r="I513" t="s">
        <v>62</v>
      </c>
      <c r="J513" t="s">
        <v>327</v>
      </c>
      <c r="K513" t="s">
        <v>46</v>
      </c>
      <c r="L513">
        <v>20</v>
      </c>
      <c r="M513" t="s">
        <v>48</v>
      </c>
      <c r="N513" s="9">
        <v>10472994.039999999</v>
      </c>
      <c r="O513" s="9">
        <v>10555904.050000001</v>
      </c>
      <c r="P513" s="9">
        <v>12556034.060000001</v>
      </c>
      <c r="Q513" s="9">
        <v>12643331.85</v>
      </c>
      <c r="R513" s="9">
        <v>13483362</v>
      </c>
      <c r="S513" s="7">
        <v>14108262.07</v>
      </c>
      <c r="T513" s="7">
        <v>14050062.220000001</v>
      </c>
    </row>
    <row r="514" spans="1:20" x14ac:dyDescent="0.25">
      <c r="A514" t="s">
        <v>304</v>
      </c>
      <c r="B514">
        <v>5</v>
      </c>
      <c r="C514">
        <v>301</v>
      </c>
      <c r="D514" t="s">
        <v>308</v>
      </c>
      <c r="E514" t="s">
        <v>309</v>
      </c>
      <c r="F514" t="s">
        <v>42</v>
      </c>
      <c r="G514" t="s">
        <v>310</v>
      </c>
      <c r="H514">
        <v>599</v>
      </c>
      <c r="I514" t="s">
        <v>62</v>
      </c>
      <c r="J514" t="s">
        <v>327</v>
      </c>
      <c r="K514" t="s">
        <v>46</v>
      </c>
      <c r="L514">
        <v>30</v>
      </c>
      <c r="M514" t="s">
        <v>49</v>
      </c>
      <c r="N514" s="9">
        <v>2.96</v>
      </c>
      <c r="O514" s="9">
        <v>2.95</v>
      </c>
      <c r="P514" s="9">
        <v>2.94</v>
      </c>
      <c r="Q514" s="9">
        <v>2.15</v>
      </c>
      <c r="R514" s="9">
        <v>0</v>
      </c>
      <c r="S514" s="7">
        <v>36207.93</v>
      </c>
      <c r="T514" s="7">
        <v>8283.7800000000007</v>
      </c>
    </row>
    <row r="515" spans="1:20" x14ac:dyDescent="0.25">
      <c r="A515" t="s">
        <v>304</v>
      </c>
      <c r="B515">
        <v>5</v>
      </c>
      <c r="C515">
        <v>301</v>
      </c>
      <c r="D515" t="s">
        <v>308</v>
      </c>
      <c r="E515" t="s">
        <v>309</v>
      </c>
      <c r="F515" t="s">
        <v>42</v>
      </c>
      <c r="G515" t="s">
        <v>310</v>
      </c>
      <c r="H515">
        <v>599</v>
      </c>
      <c r="I515" t="s">
        <v>62</v>
      </c>
      <c r="J515" t="s">
        <v>327</v>
      </c>
      <c r="K515" t="s">
        <v>46</v>
      </c>
      <c r="L515">
        <v>40</v>
      </c>
      <c r="M515" t="s">
        <v>12</v>
      </c>
      <c r="N515" s="9">
        <v>0</v>
      </c>
      <c r="O515" s="9">
        <v>0</v>
      </c>
      <c r="P515" s="9">
        <v>0</v>
      </c>
      <c r="Q515" s="9">
        <v>0</v>
      </c>
      <c r="R515" s="9">
        <v>0</v>
      </c>
      <c r="S515" s="7">
        <v>0</v>
      </c>
      <c r="T515" s="7">
        <v>0</v>
      </c>
    </row>
    <row r="516" spans="1:20" x14ac:dyDescent="0.25">
      <c r="A516" t="s">
        <v>304</v>
      </c>
      <c r="B516">
        <v>5</v>
      </c>
      <c r="C516">
        <v>301</v>
      </c>
      <c r="D516" t="s">
        <v>308</v>
      </c>
      <c r="E516" t="s">
        <v>309</v>
      </c>
      <c r="F516" t="s">
        <v>42</v>
      </c>
      <c r="G516" t="s">
        <v>310</v>
      </c>
      <c r="H516">
        <v>599</v>
      </c>
      <c r="I516" t="s">
        <v>62</v>
      </c>
      <c r="J516" t="s">
        <v>327</v>
      </c>
      <c r="K516" t="s">
        <v>46</v>
      </c>
      <c r="L516">
        <v>50</v>
      </c>
      <c r="M516" t="s">
        <v>50</v>
      </c>
      <c r="N516" s="9">
        <v>2.96</v>
      </c>
      <c r="O516" s="9">
        <v>2.95</v>
      </c>
      <c r="P516" s="9">
        <v>2.94</v>
      </c>
      <c r="Q516" s="9">
        <v>2.15</v>
      </c>
      <c r="R516" s="9">
        <v>0</v>
      </c>
      <c r="S516" s="7">
        <v>36207.93</v>
      </c>
      <c r="T516" s="7">
        <v>8283.7800000000007</v>
      </c>
    </row>
    <row r="517" spans="1:20" x14ac:dyDescent="0.25">
      <c r="A517" t="s">
        <v>304</v>
      </c>
      <c r="B517">
        <v>5</v>
      </c>
      <c r="C517">
        <v>411</v>
      </c>
      <c r="D517" t="s">
        <v>328</v>
      </c>
      <c r="E517" t="s">
        <v>329</v>
      </c>
      <c r="F517" t="s">
        <v>42</v>
      </c>
      <c r="G517" t="s">
        <v>330</v>
      </c>
      <c r="H517">
        <v>501</v>
      </c>
      <c r="I517" t="s">
        <v>331</v>
      </c>
      <c r="J517" t="s">
        <v>332</v>
      </c>
      <c r="K517" t="s">
        <v>46</v>
      </c>
      <c r="L517">
        <v>10</v>
      </c>
      <c r="M517" t="s">
        <v>47</v>
      </c>
      <c r="N517" s="9">
        <v>19599671</v>
      </c>
      <c r="O517" s="9">
        <v>20199323</v>
      </c>
      <c r="P517" s="9">
        <v>19764913</v>
      </c>
      <c r="Q517" s="9">
        <v>22078192</v>
      </c>
      <c r="R517" s="9">
        <v>29518482</v>
      </c>
      <c r="S517" s="7">
        <v>26907947</v>
      </c>
      <c r="T517" s="7">
        <v>31597689.890000001</v>
      </c>
    </row>
    <row r="518" spans="1:20" x14ac:dyDescent="0.25">
      <c r="A518" t="s">
        <v>304</v>
      </c>
      <c r="B518">
        <v>5</v>
      </c>
      <c r="C518">
        <v>411</v>
      </c>
      <c r="D518" t="s">
        <v>328</v>
      </c>
      <c r="E518" t="s">
        <v>329</v>
      </c>
      <c r="F518" t="s">
        <v>42</v>
      </c>
      <c r="G518" t="s">
        <v>330</v>
      </c>
      <c r="H518">
        <v>501</v>
      </c>
      <c r="I518" t="s">
        <v>331</v>
      </c>
      <c r="J518" t="s">
        <v>332</v>
      </c>
      <c r="K518" t="s">
        <v>46</v>
      </c>
      <c r="L518">
        <v>20</v>
      </c>
      <c r="M518" t="s">
        <v>48</v>
      </c>
      <c r="N518" s="9">
        <v>19480947.449999999</v>
      </c>
      <c r="O518" s="9">
        <v>19838534</v>
      </c>
      <c r="P518" s="9">
        <v>19681987.149999999</v>
      </c>
      <c r="Q518" s="9">
        <v>21391491.309999999</v>
      </c>
      <c r="R518" s="9">
        <v>25659380.68</v>
      </c>
      <c r="S518" s="7">
        <v>25422450.859999999</v>
      </c>
      <c r="T518" s="7">
        <v>30945542.77</v>
      </c>
    </row>
    <row r="519" spans="1:20" x14ac:dyDescent="0.25">
      <c r="A519" t="s">
        <v>304</v>
      </c>
      <c r="B519">
        <v>5</v>
      </c>
      <c r="C519">
        <v>411</v>
      </c>
      <c r="D519" t="s">
        <v>328</v>
      </c>
      <c r="E519" t="s">
        <v>329</v>
      </c>
      <c r="F519" t="s">
        <v>42</v>
      </c>
      <c r="G519" t="s">
        <v>330</v>
      </c>
      <c r="H519">
        <v>501</v>
      </c>
      <c r="I519" t="s">
        <v>331</v>
      </c>
      <c r="J519" t="s">
        <v>332</v>
      </c>
      <c r="K519" t="s">
        <v>46</v>
      </c>
      <c r="L519">
        <v>30</v>
      </c>
      <c r="M519" t="s">
        <v>49</v>
      </c>
      <c r="N519" s="9">
        <v>118723.55</v>
      </c>
      <c r="O519" s="9">
        <v>360789</v>
      </c>
      <c r="P519" s="9">
        <v>82925.850000000006</v>
      </c>
      <c r="Q519" s="9">
        <v>686700.69</v>
      </c>
      <c r="R519" s="9">
        <v>3859101.32</v>
      </c>
      <c r="S519" s="7">
        <v>1485496.14</v>
      </c>
      <c r="T519" s="7">
        <v>652147.12</v>
      </c>
    </row>
    <row r="520" spans="1:20" x14ac:dyDescent="0.25">
      <c r="A520" t="s">
        <v>304</v>
      </c>
      <c r="B520">
        <v>5</v>
      </c>
      <c r="C520">
        <v>411</v>
      </c>
      <c r="D520" t="s">
        <v>328</v>
      </c>
      <c r="E520" t="s">
        <v>329</v>
      </c>
      <c r="F520" t="s">
        <v>42</v>
      </c>
      <c r="G520" t="s">
        <v>330</v>
      </c>
      <c r="H520">
        <v>501</v>
      </c>
      <c r="I520" t="s">
        <v>331</v>
      </c>
      <c r="J520" t="s">
        <v>332</v>
      </c>
      <c r="K520" t="s">
        <v>46</v>
      </c>
      <c r="L520">
        <v>40</v>
      </c>
      <c r="M520" t="s">
        <v>12</v>
      </c>
      <c r="N520" s="9">
        <v>0</v>
      </c>
      <c r="O520" s="9">
        <v>0</v>
      </c>
      <c r="P520" s="9">
        <v>0</v>
      </c>
      <c r="Q520" s="9">
        <v>0</v>
      </c>
      <c r="R520" s="9">
        <v>0</v>
      </c>
      <c r="S520" s="7">
        <v>0</v>
      </c>
      <c r="T520" s="7">
        <v>0</v>
      </c>
    </row>
    <row r="521" spans="1:20" x14ac:dyDescent="0.25">
      <c r="A521" t="s">
        <v>304</v>
      </c>
      <c r="B521">
        <v>5</v>
      </c>
      <c r="C521">
        <v>411</v>
      </c>
      <c r="D521" t="s">
        <v>328</v>
      </c>
      <c r="E521" t="s">
        <v>329</v>
      </c>
      <c r="F521" t="s">
        <v>42</v>
      </c>
      <c r="G521" t="s">
        <v>330</v>
      </c>
      <c r="H521">
        <v>501</v>
      </c>
      <c r="I521" t="s">
        <v>331</v>
      </c>
      <c r="J521" t="s">
        <v>332</v>
      </c>
      <c r="K521" t="s">
        <v>46</v>
      </c>
      <c r="L521">
        <v>50</v>
      </c>
      <c r="M521" t="s">
        <v>50</v>
      </c>
      <c r="N521" s="9">
        <v>118723.55</v>
      </c>
      <c r="O521" s="9">
        <v>360789</v>
      </c>
      <c r="P521" s="9">
        <v>82925.850000000006</v>
      </c>
      <c r="Q521" s="9">
        <v>686700.69</v>
      </c>
      <c r="R521" s="9">
        <v>3859101.32</v>
      </c>
      <c r="S521" s="7">
        <v>1485496.14</v>
      </c>
      <c r="T521" s="7">
        <v>652147.12</v>
      </c>
    </row>
    <row r="522" spans="1:20" x14ac:dyDescent="0.25">
      <c r="A522" t="s">
        <v>304</v>
      </c>
      <c r="B522">
        <v>5</v>
      </c>
      <c r="C522">
        <v>405</v>
      </c>
      <c r="D522" t="s">
        <v>1200</v>
      </c>
      <c r="E522" t="s">
        <v>1201</v>
      </c>
      <c r="F522" t="s">
        <v>42</v>
      </c>
      <c r="G522" t="s">
        <v>2653</v>
      </c>
      <c r="H522">
        <v>534</v>
      </c>
      <c r="I522" t="s">
        <v>82</v>
      </c>
      <c r="J522" t="s">
        <v>83</v>
      </c>
      <c r="K522" t="s">
        <v>46</v>
      </c>
      <c r="L522">
        <v>10</v>
      </c>
      <c r="M522" t="s">
        <v>47</v>
      </c>
      <c r="N522" s="9">
        <v>0</v>
      </c>
      <c r="O522" s="9">
        <v>0</v>
      </c>
      <c r="P522" s="9">
        <v>0</v>
      </c>
      <c r="Q522" s="9">
        <v>0</v>
      </c>
      <c r="R522" s="9">
        <v>0</v>
      </c>
      <c r="S522" s="7">
        <v>0</v>
      </c>
      <c r="T522" s="7">
        <v>300000</v>
      </c>
    </row>
    <row r="523" spans="1:20" x14ac:dyDescent="0.25">
      <c r="A523" t="s">
        <v>304</v>
      </c>
      <c r="B523">
        <v>5</v>
      </c>
      <c r="C523">
        <v>405</v>
      </c>
      <c r="D523" t="s">
        <v>1200</v>
      </c>
      <c r="E523" t="s">
        <v>1201</v>
      </c>
      <c r="F523" t="s">
        <v>42</v>
      </c>
      <c r="G523" t="s">
        <v>2653</v>
      </c>
      <c r="H523">
        <v>534</v>
      </c>
      <c r="I523" t="s">
        <v>82</v>
      </c>
      <c r="J523" t="s">
        <v>83</v>
      </c>
      <c r="K523" t="s">
        <v>46</v>
      </c>
      <c r="L523">
        <v>20</v>
      </c>
      <c r="M523" t="s">
        <v>48</v>
      </c>
      <c r="N523" s="9">
        <v>0</v>
      </c>
      <c r="O523" s="9">
        <v>0</v>
      </c>
      <c r="P523" s="9">
        <v>0</v>
      </c>
      <c r="Q523" s="9">
        <v>0</v>
      </c>
      <c r="R523" s="9">
        <v>0</v>
      </c>
      <c r="S523" s="7">
        <v>0</v>
      </c>
      <c r="T523" s="7">
        <v>300000</v>
      </c>
    </row>
    <row r="524" spans="1:20" x14ac:dyDescent="0.25">
      <c r="A524" t="s">
        <v>304</v>
      </c>
      <c r="B524">
        <v>5</v>
      </c>
      <c r="C524">
        <v>405</v>
      </c>
      <c r="D524" t="s">
        <v>1200</v>
      </c>
      <c r="E524" t="s">
        <v>1201</v>
      </c>
      <c r="F524" t="s">
        <v>42</v>
      </c>
      <c r="G524" t="s">
        <v>2653</v>
      </c>
      <c r="H524">
        <v>534</v>
      </c>
      <c r="I524" t="s">
        <v>82</v>
      </c>
      <c r="J524" t="s">
        <v>83</v>
      </c>
      <c r="K524" t="s">
        <v>46</v>
      </c>
      <c r="L524">
        <v>30</v>
      </c>
      <c r="M524" t="s">
        <v>49</v>
      </c>
      <c r="N524" s="9">
        <v>0</v>
      </c>
      <c r="O524" s="9">
        <v>0</v>
      </c>
      <c r="P524" s="9">
        <v>0</v>
      </c>
      <c r="Q524" s="9">
        <v>0</v>
      </c>
      <c r="R524" s="9">
        <v>0</v>
      </c>
      <c r="S524" s="7">
        <v>0</v>
      </c>
      <c r="T524" s="7">
        <v>0</v>
      </c>
    </row>
    <row r="525" spans="1:20" x14ac:dyDescent="0.25">
      <c r="A525" t="s">
        <v>304</v>
      </c>
      <c r="B525">
        <v>5</v>
      </c>
      <c r="C525">
        <v>405</v>
      </c>
      <c r="D525" t="s">
        <v>1200</v>
      </c>
      <c r="E525" t="s">
        <v>1201</v>
      </c>
      <c r="F525" t="s">
        <v>42</v>
      </c>
      <c r="G525" t="s">
        <v>2653</v>
      </c>
      <c r="H525">
        <v>534</v>
      </c>
      <c r="I525" t="s">
        <v>82</v>
      </c>
      <c r="J525" t="s">
        <v>83</v>
      </c>
      <c r="K525" t="s">
        <v>46</v>
      </c>
      <c r="L525">
        <v>40</v>
      </c>
      <c r="M525" t="s">
        <v>12</v>
      </c>
      <c r="N525" s="9">
        <v>0</v>
      </c>
      <c r="O525" s="9">
        <v>0</v>
      </c>
      <c r="P525" s="9">
        <v>0</v>
      </c>
      <c r="Q525" s="9">
        <v>0</v>
      </c>
      <c r="R525" s="9">
        <v>0</v>
      </c>
      <c r="S525" s="7">
        <v>0</v>
      </c>
      <c r="T525" s="7">
        <v>0</v>
      </c>
    </row>
    <row r="526" spans="1:20" x14ac:dyDescent="0.25">
      <c r="A526" t="s">
        <v>304</v>
      </c>
      <c r="B526">
        <v>5</v>
      </c>
      <c r="C526">
        <v>405</v>
      </c>
      <c r="D526" t="s">
        <v>1200</v>
      </c>
      <c r="E526" t="s">
        <v>1201</v>
      </c>
      <c r="F526" t="s">
        <v>42</v>
      </c>
      <c r="G526" t="s">
        <v>2653</v>
      </c>
      <c r="H526">
        <v>534</v>
      </c>
      <c r="I526" t="s">
        <v>82</v>
      </c>
      <c r="J526" t="s">
        <v>83</v>
      </c>
      <c r="K526" t="s">
        <v>46</v>
      </c>
      <c r="L526">
        <v>50</v>
      </c>
      <c r="M526" t="s">
        <v>50</v>
      </c>
      <c r="N526" s="9">
        <v>0</v>
      </c>
      <c r="O526" s="9">
        <v>0</v>
      </c>
      <c r="P526" s="9">
        <v>0</v>
      </c>
      <c r="Q526" s="9">
        <v>0</v>
      </c>
      <c r="R526" s="9">
        <v>0</v>
      </c>
      <c r="S526" s="7">
        <v>0</v>
      </c>
      <c r="T526" s="7">
        <v>0</v>
      </c>
    </row>
    <row r="527" spans="1:20" x14ac:dyDescent="0.25">
      <c r="A527" t="s">
        <v>333</v>
      </c>
      <c r="B527">
        <v>6</v>
      </c>
      <c r="C527">
        <v>192</v>
      </c>
      <c r="D527" t="s">
        <v>334</v>
      </c>
      <c r="E527" t="s">
        <v>335</v>
      </c>
      <c r="F527" t="s">
        <v>42</v>
      </c>
      <c r="G527" t="s">
        <v>336</v>
      </c>
      <c r="H527">
        <v>534</v>
      </c>
      <c r="I527" t="s">
        <v>82</v>
      </c>
      <c r="J527" t="s">
        <v>83</v>
      </c>
      <c r="K527" t="s">
        <v>46</v>
      </c>
      <c r="L527">
        <v>10</v>
      </c>
      <c r="M527" t="s">
        <v>47</v>
      </c>
      <c r="N527" s="9">
        <v>3750000</v>
      </c>
      <c r="O527" s="9">
        <v>3750000</v>
      </c>
      <c r="P527" s="9">
        <v>0</v>
      </c>
      <c r="Q527" s="9">
        <v>0</v>
      </c>
      <c r="R527" s="9">
        <v>5000000</v>
      </c>
      <c r="S527" s="7">
        <v>0</v>
      </c>
      <c r="T527" s="7">
        <v>3895682</v>
      </c>
    </row>
    <row r="528" spans="1:20" x14ac:dyDescent="0.25">
      <c r="A528" t="s">
        <v>333</v>
      </c>
      <c r="B528">
        <v>6</v>
      </c>
      <c r="C528">
        <v>192</v>
      </c>
      <c r="D528" t="s">
        <v>334</v>
      </c>
      <c r="E528" t="s">
        <v>335</v>
      </c>
      <c r="F528" t="s">
        <v>42</v>
      </c>
      <c r="G528" t="s">
        <v>336</v>
      </c>
      <c r="H528">
        <v>534</v>
      </c>
      <c r="I528" t="s">
        <v>82</v>
      </c>
      <c r="J528" t="s">
        <v>83</v>
      </c>
      <c r="K528" t="s">
        <v>46</v>
      </c>
      <c r="L528">
        <v>20</v>
      </c>
      <c r="M528" t="s">
        <v>48</v>
      </c>
      <c r="N528" s="9">
        <v>3750000</v>
      </c>
      <c r="O528" s="9">
        <v>3750000</v>
      </c>
      <c r="P528" s="9">
        <v>0</v>
      </c>
      <c r="Q528" s="9">
        <v>0</v>
      </c>
      <c r="R528" s="9">
        <v>5000000</v>
      </c>
      <c r="S528" s="7">
        <v>0</v>
      </c>
      <c r="T528" s="7">
        <v>3895682</v>
      </c>
    </row>
    <row r="529" spans="1:20" x14ac:dyDescent="0.25">
      <c r="A529" t="s">
        <v>333</v>
      </c>
      <c r="B529">
        <v>6</v>
      </c>
      <c r="C529">
        <v>192</v>
      </c>
      <c r="D529" t="s">
        <v>334</v>
      </c>
      <c r="E529" t="s">
        <v>335</v>
      </c>
      <c r="F529" t="s">
        <v>42</v>
      </c>
      <c r="G529" t="s">
        <v>336</v>
      </c>
      <c r="H529">
        <v>534</v>
      </c>
      <c r="I529" t="s">
        <v>82</v>
      </c>
      <c r="J529" t="s">
        <v>83</v>
      </c>
      <c r="K529" t="s">
        <v>46</v>
      </c>
      <c r="L529">
        <v>30</v>
      </c>
      <c r="M529" t="s">
        <v>49</v>
      </c>
      <c r="N529" s="9">
        <v>0</v>
      </c>
      <c r="O529" s="9">
        <v>0</v>
      </c>
      <c r="P529" s="9">
        <v>0</v>
      </c>
      <c r="Q529" s="9">
        <v>0</v>
      </c>
      <c r="R529" s="9">
        <v>0</v>
      </c>
      <c r="S529" s="7">
        <v>0</v>
      </c>
      <c r="T529" s="7">
        <v>0</v>
      </c>
    </row>
    <row r="530" spans="1:20" x14ac:dyDescent="0.25">
      <c r="A530" t="s">
        <v>333</v>
      </c>
      <c r="B530">
        <v>6</v>
      </c>
      <c r="C530">
        <v>192</v>
      </c>
      <c r="D530" t="s">
        <v>334</v>
      </c>
      <c r="E530" t="s">
        <v>335</v>
      </c>
      <c r="F530" t="s">
        <v>42</v>
      </c>
      <c r="G530" t="s">
        <v>336</v>
      </c>
      <c r="H530">
        <v>534</v>
      </c>
      <c r="I530" t="s">
        <v>82</v>
      </c>
      <c r="J530" t="s">
        <v>83</v>
      </c>
      <c r="K530" t="s">
        <v>46</v>
      </c>
      <c r="L530">
        <v>40</v>
      </c>
      <c r="M530" t="s">
        <v>12</v>
      </c>
      <c r="N530" s="9">
        <v>0</v>
      </c>
      <c r="O530" s="9">
        <v>0</v>
      </c>
      <c r="P530" s="9">
        <v>0</v>
      </c>
      <c r="Q530" s="9">
        <v>0</v>
      </c>
      <c r="R530" s="9">
        <v>0</v>
      </c>
      <c r="S530" s="7">
        <v>0</v>
      </c>
      <c r="T530" s="7">
        <v>0</v>
      </c>
    </row>
    <row r="531" spans="1:20" x14ac:dyDescent="0.25">
      <c r="A531" t="s">
        <v>333</v>
      </c>
      <c r="B531">
        <v>6</v>
      </c>
      <c r="C531">
        <v>192</v>
      </c>
      <c r="D531" t="s">
        <v>334</v>
      </c>
      <c r="E531" t="s">
        <v>335</v>
      </c>
      <c r="F531" t="s">
        <v>42</v>
      </c>
      <c r="G531" t="s">
        <v>336</v>
      </c>
      <c r="H531">
        <v>534</v>
      </c>
      <c r="I531" t="s">
        <v>82</v>
      </c>
      <c r="J531" t="s">
        <v>83</v>
      </c>
      <c r="K531" t="s">
        <v>46</v>
      </c>
      <c r="L531">
        <v>50</v>
      </c>
      <c r="M531" t="s">
        <v>50</v>
      </c>
      <c r="N531" s="9">
        <v>0</v>
      </c>
      <c r="O531" s="9">
        <v>0</v>
      </c>
      <c r="P531" s="9">
        <v>0</v>
      </c>
      <c r="Q531" s="9">
        <v>0</v>
      </c>
      <c r="R531" s="9">
        <v>0</v>
      </c>
      <c r="S531" s="7">
        <v>0</v>
      </c>
      <c r="T531" s="7">
        <v>0</v>
      </c>
    </row>
    <row r="532" spans="1:20" x14ac:dyDescent="0.25">
      <c r="A532" t="s">
        <v>333</v>
      </c>
      <c r="B532">
        <v>6</v>
      </c>
      <c r="C532">
        <v>192</v>
      </c>
      <c r="D532" t="s">
        <v>334</v>
      </c>
      <c r="E532" t="s">
        <v>335</v>
      </c>
      <c r="F532" t="s">
        <v>42</v>
      </c>
      <c r="G532" t="s">
        <v>336</v>
      </c>
      <c r="H532">
        <v>799</v>
      </c>
      <c r="I532" t="s">
        <v>62</v>
      </c>
      <c r="J532" t="s">
        <v>223</v>
      </c>
      <c r="K532" t="s">
        <v>46</v>
      </c>
      <c r="L532">
        <v>10</v>
      </c>
      <c r="M532" t="s">
        <v>47</v>
      </c>
      <c r="N532" s="9">
        <v>1116968</v>
      </c>
      <c r="O532" s="9">
        <v>1275668.1399999999</v>
      </c>
      <c r="P532" s="9">
        <v>1107779</v>
      </c>
      <c r="Q532" s="9">
        <v>1632147.42</v>
      </c>
      <c r="R532" s="9">
        <v>1264170.81</v>
      </c>
      <c r="S532" s="7">
        <v>1315228.55</v>
      </c>
      <c r="T532" s="7">
        <v>1323093.6499999999</v>
      </c>
    </row>
    <row r="533" spans="1:20" x14ac:dyDescent="0.25">
      <c r="A533" t="s">
        <v>333</v>
      </c>
      <c r="B533">
        <v>6</v>
      </c>
      <c r="C533">
        <v>192</v>
      </c>
      <c r="D533" t="s">
        <v>334</v>
      </c>
      <c r="E533" t="s">
        <v>335</v>
      </c>
      <c r="F533" t="s">
        <v>42</v>
      </c>
      <c r="G533" t="s">
        <v>336</v>
      </c>
      <c r="H533">
        <v>799</v>
      </c>
      <c r="I533" t="s">
        <v>62</v>
      </c>
      <c r="J533" t="s">
        <v>223</v>
      </c>
      <c r="K533" t="s">
        <v>46</v>
      </c>
      <c r="L533">
        <v>20</v>
      </c>
      <c r="M533" t="s">
        <v>48</v>
      </c>
      <c r="N533" s="9">
        <v>942979.86</v>
      </c>
      <c r="O533" s="9">
        <v>979975.38</v>
      </c>
      <c r="P533" s="9">
        <v>705464.74</v>
      </c>
      <c r="Q533" s="9">
        <v>833332.61</v>
      </c>
      <c r="R533" s="9">
        <v>1177064.26</v>
      </c>
      <c r="S533" s="7">
        <v>1159433.8999999999</v>
      </c>
      <c r="T533" s="7">
        <v>1000380.41</v>
      </c>
    </row>
    <row r="534" spans="1:20" x14ac:dyDescent="0.25">
      <c r="A534" t="s">
        <v>333</v>
      </c>
      <c r="B534">
        <v>6</v>
      </c>
      <c r="C534">
        <v>192</v>
      </c>
      <c r="D534" t="s">
        <v>334</v>
      </c>
      <c r="E534" t="s">
        <v>335</v>
      </c>
      <c r="F534" t="s">
        <v>42</v>
      </c>
      <c r="G534" t="s">
        <v>336</v>
      </c>
      <c r="H534">
        <v>799</v>
      </c>
      <c r="I534" t="s">
        <v>62</v>
      </c>
      <c r="J534" t="s">
        <v>223</v>
      </c>
      <c r="K534" t="s">
        <v>46</v>
      </c>
      <c r="L534">
        <v>30</v>
      </c>
      <c r="M534" t="s">
        <v>49</v>
      </c>
      <c r="N534" s="9">
        <v>173988.14</v>
      </c>
      <c r="O534" s="9">
        <v>295692.76</v>
      </c>
      <c r="P534" s="9">
        <v>402314.26</v>
      </c>
      <c r="Q534" s="9">
        <v>798814.81</v>
      </c>
      <c r="R534" s="9">
        <v>87106.55</v>
      </c>
      <c r="S534" s="7">
        <v>155794.65</v>
      </c>
      <c r="T534" s="7">
        <v>322713.24</v>
      </c>
    </row>
    <row r="535" spans="1:20" x14ac:dyDescent="0.25">
      <c r="A535" t="s">
        <v>333</v>
      </c>
      <c r="B535">
        <v>6</v>
      </c>
      <c r="C535">
        <v>192</v>
      </c>
      <c r="D535" t="s">
        <v>334</v>
      </c>
      <c r="E535" t="s">
        <v>335</v>
      </c>
      <c r="F535" t="s">
        <v>42</v>
      </c>
      <c r="G535" t="s">
        <v>336</v>
      </c>
      <c r="H535">
        <v>799</v>
      </c>
      <c r="I535" t="s">
        <v>62</v>
      </c>
      <c r="J535" t="s">
        <v>223</v>
      </c>
      <c r="K535" t="s">
        <v>46</v>
      </c>
      <c r="L535">
        <v>40</v>
      </c>
      <c r="M535" t="s">
        <v>12</v>
      </c>
      <c r="N535" s="9">
        <v>0</v>
      </c>
      <c r="O535" s="9">
        <v>0</v>
      </c>
      <c r="P535" s="9">
        <v>0</v>
      </c>
      <c r="Q535" s="9">
        <v>0</v>
      </c>
      <c r="R535" s="9">
        <v>0</v>
      </c>
      <c r="S535" s="7">
        <v>0</v>
      </c>
      <c r="T535" s="7">
        <v>0</v>
      </c>
    </row>
    <row r="536" spans="1:20" x14ac:dyDescent="0.25">
      <c r="A536" t="s">
        <v>333</v>
      </c>
      <c r="B536">
        <v>6</v>
      </c>
      <c r="C536">
        <v>192</v>
      </c>
      <c r="D536" t="s">
        <v>334</v>
      </c>
      <c r="E536" t="s">
        <v>335</v>
      </c>
      <c r="F536" t="s">
        <v>42</v>
      </c>
      <c r="G536" t="s">
        <v>336</v>
      </c>
      <c r="H536">
        <v>799</v>
      </c>
      <c r="I536" t="s">
        <v>62</v>
      </c>
      <c r="J536" t="s">
        <v>223</v>
      </c>
      <c r="K536" t="s">
        <v>46</v>
      </c>
      <c r="L536">
        <v>50</v>
      </c>
      <c r="M536" t="s">
        <v>50</v>
      </c>
      <c r="N536" s="9">
        <v>173988.14</v>
      </c>
      <c r="O536" s="9">
        <v>295692.76</v>
      </c>
      <c r="P536" s="9">
        <v>402314.26</v>
      </c>
      <c r="Q536" s="9">
        <v>798814.81</v>
      </c>
      <c r="R536" s="9">
        <v>87106.55</v>
      </c>
      <c r="S536" s="7">
        <v>155794.65</v>
      </c>
      <c r="T536" s="7">
        <v>322713.24</v>
      </c>
    </row>
    <row r="537" spans="1:20" x14ac:dyDescent="0.25">
      <c r="A537" t="s">
        <v>333</v>
      </c>
      <c r="B537">
        <v>6</v>
      </c>
      <c r="C537">
        <v>312</v>
      </c>
      <c r="D537" t="s">
        <v>337</v>
      </c>
      <c r="E537" t="s">
        <v>338</v>
      </c>
      <c r="F537" t="s">
        <v>42</v>
      </c>
      <c r="G537" t="s">
        <v>339</v>
      </c>
      <c r="H537">
        <v>534</v>
      </c>
      <c r="I537" t="s">
        <v>82</v>
      </c>
      <c r="J537" t="s">
        <v>83</v>
      </c>
      <c r="K537" t="s">
        <v>46</v>
      </c>
      <c r="L537">
        <v>10</v>
      </c>
      <c r="M537" t="s">
        <v>47</v>
      </c>
      <c r="N537" s="9">
        <v>258747</v>
      </c>
      <c r="O537" s="9">
        <v>504243</v>
      </c>
      <c r="P537" s="9">
        <v>426850</v>
      </c>
      <c r="Q537" s="9">
        <v>24000000</v>
      </c>
      <c r="R537" s="9">
        <v>24115150</v>
      </c>
      <c r="S537" s="7">
        <v>24895725.25</v>
      </c>
      <c r="T537" s="7">
        <v>39883216</v>
      </c>
    </row>
    <row r="538" spans="1:20" x14ac:dyDescent="0.25">
      <c r="A538" t="s">
        <v>333</v>
      </c>
      <c r="B538">
        <v>6</v>
      </c>
      <c r="C538">
        <v>312</v>
      </c>
      <c r="D538" t="s">
        <v>337</v>
      </c>
      <c r="E538" t="s">
        <v>338</v>
      </c>
      <c r="F538" t="s">
        <v>42</v>
      </c>
      <c r="G538" t="s">
        <v>339</v>
      </c>
      <c r="H538">
        <v>534</v>
      </c>
      <c r="I538" t="s">
        <v>82</v>
      </c>
      <c r="J538" t="s">
        <v>83</v>
      </c>
      <c r="K538" t="s">
        <v>46</v>
      </c>
      <c r="L538">
        <v>20</v>
      </c>
      <c r="M538" t="s">
        <v>48</v>
      </c>
      <c r="N538" s="9">
        <v>5879</v>
      </c>
      <c r="O538" s="9">
        <v>5942</v>
      </c>
      <c r="P538" s="9">
        <v>0</v>
      </c>
      <c r="Q538" s="9">
        <v>0</v>
      </c>
      <c r="R538" s="9">
        <v>0</v>
      </c>
      <c r="S538" s="7">
        <v>0</v>
      </c>
      <c r="T538" s="7">
        <v>0</v>
      </c>
    </row>
    <row r="539" spans="1:20" x14ac:dyDescent="0.25">
      <c r="A539" t="s">
        <v>333</v>
      </c>
      <c r="B539">
        <v>6</v>
      </c>
      <c r="C539">
        <v>312</v>
      </c>
      <c r="D539" t="s">
        <v>337</v>
      </c>
      <c r="E539" t="s">
        <v>338</v>
      </c>
      <c r="F539" t="s">
        <v>42</v>
      </c>
      <c r="G539" t="s">
        <v>339</v>
      </c>
      <c r="H539">
        <v>534</v>
      </c>
      <c r="I539" t="s">
        <v>82</v>
      </c>
      <c r="J539" t="s">
        <v>83</v>
      </c>
      <c r="K539" t="s">
        <v>46</v>
      </c>
      <c r="L539">
        <v>30</v>
      </c>
      <c r="M539" t="s">
        <v>49</v>
      </c>
      <c r="N539" s="9">
        <v>252868</v>
      </c>
      <c r="O539" s="9">
        <v>498301</v>
      </c>
      <c r="P539" s="9">
        <v>426850</v>
      </c>
      <c r="Q539" s="9">
        <v>24000000</v>
      </c>
      <c r="R539" s="9">
        <v>24115150</v>
      </c>
      <c r="S539" s="7">
        <v>24895725.25</v>
      </c>
      <c r="T539" s="7">
        <v>39883216</v>
      </c>
    </row>
    <row r="540" spans="1:20" x14ac:dyDescent="0.25">
      <c r="A540" t="s">
        <v>333</v>
      </c>
      <c r="B540">
        <v>6</v>
      </c>
      <c r="C540">
        <v>312</v>
      </c>
      <c r="D540" t="s">
        <v>337</v>
      </c>
      <c r="E540" t="s">
        <v>338</v>
      </c>
      <c r="F540" t="s">
        <v>42</v>
      </c>
      <c r="G540" t="s">
        <v>339</v>
      </c>
      <c r="H540">
        <v>534</v>
      </c>
      <c r="I540" t="s">
        <v>82</v>
      </c>
      <c r="J540" t="s">
        <v>83</v>
      </c>
      <c r="K540" t="s">
        <v>46</v>
      </c>
      <c r="L540">
        <v>40</v>
      </c>
      <c r="M540" t="s">
        <v>12</v>
      </c>
      <c r="N540" s="9">
        <v>0</v>
      </c>
      <c r="O540" s="9">
        <v>0</v>
      </c>
      <c r="P540" s="9">
        <v>0</v>
      </c>
      <c r="Q540" s="9">
        <v>0</v>
      </c>
      <c r="R540" s="9">
        <v>0</v>
      </c>
      <c r="S540" s="7">
        <v>15000000</v>
      </c>
      <c r="T540" s="7">
        <v>37750000</v>
      </c>
    </row>
    <row r="541" spans="1:20" x14ac:dyDescent="0.25">
      <c r="A541" t="s">
        <v>333</v>
      </c>
      <c r="B541">
        <v>6</v>
      </c>
      <c r="C541">
        <v>312</v>
      </c>
      <c r="D541" t="s">
        <v>337</v>
      </c>
      <c r="E541" t="s">
        <v>338</v>
      </c>
      <c r="F541" t="s">
        <v>42</v>
      </c>
      <c r="G541" t="s">
        <v>339</v>
      </c>
      <c r="H541">
        <v>534</v>
      </c>
      <c r="I541" t="s">
        <v>82</v>
      </c>
      <c r="J541" t="s">
        <v>83</v>
      </c>
      <c r="K541" t="s">
        <v>46</v>
      </c>
      <c r="L541">
        <v>50</v>
      </c>
      <c r="M541" t="s">
        <v>50</v>
      </c>
      <c r="N541" s="9">
        <v>252868</v>
      </c>
      <c r="O541" s="9">
        <v>498301</v>
      </c>
      <c r="P541" s="9">
        <v>426850</v>
      </c>
      <c r="Q541" s="9">
        <v>24000000</v>
      </c>
      <c r="R541" s="9">
        <v>24115150</v>
      </c>
      <c r="S541" s="7">
        <v>9895725.25</v>
      </c>
      <c r="T541" s="7">
        <v>2133216</v>
      </c>
    </row>
    <row r="542" spans="1:20" x14ac:dyDescent="0.25">
      <c r="A542" t="s">
        <v>333</v>
      </c>
      <c r="B542">
        <v>6</v>
      </c>
      <c r="C542">
        <v>165</v>
      </c>
      <c r="D542" t="s">
        <v>340</v>
      </c>
      <c r="E542" t="s">
        <v>341</v>
      </c>
      <c r="F542" t="s">
        <v>42</v>
      </c>
      <c r="G542" t="s">
        <v>342</v>
      </c>
      <c r="H542">
        <v>458</v>
      </c>
      <c r="I542" t="s">
        <v>119</v>
      </c>
      <c r="J542" t="s">
        <v>120</v>
      </c>
      <c r="K542" t="s">
        <v>46</v>
      </c>
      <c r="L542">
        <v>10</v>
      </c>
      <c r="M542" t="s">
        <v>47</v>
      </c>
      <c r="N542" s="9">
        <v>15286104</v>
      </c>
      <c r="O542" s="9">
        <v>16563181.800000001</v>
      </c>
      <c r="P542" s="9">
        <v>20198686.690000001</v>
      </c>
      <c r="Q542" s="9">
        <v>23156983.789999999</v>
      </c>
      <c r="R542" s="9">
        <v>22666297.399999999</v>
      </c>
      <c r="S542" s="7">
        <v>22351864.75</v>
      </c>
      <c r="T542" s="7">
        <v>75290725.129999995</v>
      </c>
    </row>
    <row r="543" spans="1:20" x14ac:dyDescent="0.25">
      <c r="A543" t="s">
        <v>333</v>
      </c>
      <c r="B543">
        <v>6</v>
      </c>
      <c r="C543">
        <v>165</v>
      </c>
      <c r="D543" t="s">
        <v>340</v>
      </c>
      <c r="E543" t="s">
        <v>341</v>
      </c>
      <c r="F543" t="s">
        <v>42</v>
      </c>
      <c r="G543" t="s">
        <v>342</v>
      </c>
      <c r="H543">
        <v>458</v>
      </c>
      <c r="I543" t="s">
        <v>119</v>
      </c>
      <c r="J543" t="s">
        <v>120</v>
      </c>
      <c r="K543" t="s">
        <v>46</v>
      </c>
      <c r="L543">
        <v>20</v>
      </c>
      <c r="M543" t="s">
        <v>48</v>
      </c>
      <c r="N543" s="9">
        <v>14373993.199999999</v>
      </c>
      <c r="O543" s="9">
        <v>15334292.109999999</v>
      </c>
      <c r="P543" s="9">
        <v>16064405.560000001</v>
      </c>
      <c r="Q543" s="9">
        <v>20076496.489999998</v>
      </c>
      <c r="R543" s="9">
        <v>20112914.649999999</v>
      </c>
      <c r="S543" s="7">
        <v>19753045.149999999</v>
      </c>
      <c r="T543" s="7">
        <v>20613762.239999998</v>
      </c>
    </row>
    <row r="544" spans="1:20" x14ac:dyDescent="0.25">
      <c r="A544" t="s">
        <v>333</v>
      </c>
      <c r="B544">
        <v>6</v>
      </c>
      <c r="C544">
        <v>165</v>
      </c>
      <c r="D544" t="s">
        <v>340</v>
      </c>
      <c r="E544" t="s">
        <v>341</v>
      </c>
      <c r="F544" t="s">
        <v>42</v>
      </c>
      <c r="G544" t="s">
        <v>342</v>
      </c>
      <c r="H544">
        <v>458</v>
      </c>
      <c r="I544" t="s">
        <v>119</v>
      </c>
      <c r="J544" t="s">
        <v>120</v>
      </c>
      <c r="K544" t="s">
        <v>46</v>
      </c>
      <c r="L544">
        <v>30</v>
      </c>
      <c r="M544" t="s">
        <v>49</v>
      </c>
      <c r="N544" s="9">
        <v>912110.8</v>
      </c>
      <c r="O544" s="9">
        <v>1228889.69</v>
      </c>
      <c r="P544" s="9">
        <v>4134281.13</v>
      </c>
      <c r="Q544" s="9">
        <v>3080487.3</v>
      </c>
      <c r="R544" s="9">
        <v>2553382.75</v>
      </c>
      <c r="S544" s="7">
        <v>2598819.6</v>
      </c>
      <c r="T544" s="7">
        <v>54676962.890000001</v>
      </c>
    </row>
    <row r="545" spans="1:20" x14ac:dyDescent="0.25">
      <c r="A545" t="s">
        <v>333</v>
      </c>
      <c r="B545">
        <v>6</v>
      </c>
      <c r="C545">
        <v>165</v>
      </c>
      <c r="D545" t="s">
        <v>340</v>
      </c>
      <c r="E545" t="s">
        <v>341</v>
      </c>
      <c r="F545" t="s">
        <v>42</v>
      </c>
      <c r="G545" t="s">
        <v>342</v>
      </c>
      <c r="H545">
        <v>458</v>
      </c>
      <c r="I545" t="s">
        <v>119</v>
      </c>
      <c r="J545" t="s">
        <v>120</v>
      </c>
      <c r="K545" t="s">
        <v>46</v>
      </c>
      <c r="L545">
        <v>40</v>
      </c>
      <c r="M545" t="s">
        <v>12</v>
      </c>
      <c r="N545" s="9">
        <v>912110.8</v>
      </c>
      <c r="O545" s="9">
        <v>1222789.69</v>
      </c>
      <c r="P545" s="9">
        <v>1111944.1000000001</v>
      </c>
      <c r="Q545" s="9">
        <v>8450.48</v>
      </c>
      <c r="R545" s="9">
        <v>0</v>
      </c>
      <c r="S545" s="7">
        <v>3777.43</v>
      </c>
      <c r="T545" s="7">
        <v>51155510.340000004</v>
      </c>
    </row>
    <row r="546" spans="1:20" x14ac:dyDescent="0.25">
      <c r="A546" t="s">
        <v>333</v>
      </c>
      <c r="B546">
        <v>6</v>
      </c>
      <c r="C546">
        <v>165</v>
      </c>
      <c r="D546" t="s">
        <v>340</v>
      </c>
      <c r="E546" t="s">
        <v>341</v>
      </c>
      <c r="F546" t="s">
        <v>42</v>
      </c>
      <c r="G546" t="s">
        <v>342</v>
      </c>
      <c r="H546">
        <v>458</v>
      </c>
      <c r="I546" t="s">
        <v>119</v>
      </c>
      <c r="J546" t="s">
        <v>120</v>
      </c>
      <c r="K546" t="s">
        <v>46</v>
      </c>
      <c r="L546">
        <v>50</v>
      </c>
      <c r="M546" t="s">
        <v>50</v>
      </c>
      <c r="N546" s="9">
        <v>0</v>
      </c>
      <c r="O546" s="9">
        <v>6100</v>
      </c>
      <c r="P546" s="9">
        <v>3022337.03</v>
      </c>
      <c r="Q546" s="9">
        <v>3072036.82</v>
      </c>
      <c r="R546" s="9">
        <v>2553382.75</v>
      </c>
      <c r="S546" s="7">
        <v>2595042.17</v>
      </c>
      <c r="T546" s="7">
        <v>3521452.549999997</v>
      </c>
    </row>
    <row r="547" spans="1:20" x14ac:dyDescent="0.25">
      <c r="A547" t="s">
        <v>333</v>
      </c>
      <c r="B547">
        <v>6</v>
      </c>
      <c r="C547">
        <v>165</v>
      </c>
      <c r="D547" t="s">
        <v>340</v>
      </c>
      <c r="E547" t="s">
        <v>341</v>
      </c>
      <c r="F547" t="s">
        <v>42</v>
      </c>
      <c r="G547" t="s">
        <v>342</v>
      </c>
      <c r="H547">
        <v>533</v>
      </c>
      <c r="I547" t="s">
        <v>343</v>
      </c>
      <c r="J547" t="s">
        <v>344</v>
      </c>
      <c r="K547" t="s">
        <v>46</v>
      </c>
      <c r="L547">
        <v>10</v>
      </c>
      <c r="M547" t="s">
        <v>47</v>
      </c>
      <c r="N547" s="9">
        <v>17929694</v>
      </c>
      <c r="O547" s="9">
        <v>36558154.5</v>
      </c>
      <c r="P547" s="9">
        <v>83554713.25</v>
      </c>
      <c r="Q547" s="9">
        <v>146141305</v>
      </c>
      <c r="R547" s="9">
        <v>197101643.05000001</v>
      </c>
      <c r="S547" s="7">
        <v>201361724.09</v>
      </c>
      <c r="T547" s="7">
        <v>231980165.44999999</v>
      </c>
    </row>
    <row r="548" spans="1:20" x14ac:dyDescent="0.25">
      <c r="A548" t="s">
        <v>333</v>
      </c>
      <c r="B548">
        <v>6</v>
      </c>
      <c r="C548">
        <v>165</v>
      </c>
      <c r="D548" t="s">
        <v>340</v>
      </c>
      <c r="E548" t="s">
        <v>341</v>
      </c>
      <c r="F548" t="s">
        <v>42</v>
      </c>
      <c r="G548" t="s">
        <v>342</v>
      </c>
      <c r="H548">
        <v>533</v>
      </c>
      <c r="I548" t="s">
        <v>343</v>
      </c>
      <c r="J548" t="s">
        <v>344</v>
      </c>
      <c r="K548" t="s">
        <v>46</v>
      </c>
      <c r="L548">
        <v>20</v>
      </c>
      <c r="M548" t="s">
        <v>48</v>
      </c>
      <c r="N548" s="9">
        <v>12453429.5</v>
      </c>
      <c r="O548" s="9">
        <v>15785069.33</v>
      </c>
      <c r="P548" s="9">
        <v>16218998.25</v>
      </c>
      <c r="Q548" s="9">
        <v>44482584.350000001</v>
      </c>
      <c r="R548" s="9">
        <v>66750770.93</v>
      </c>
      <c r="S548" s="7">
        <v>52656970.939999998</v>
      </c>
      <c r="T548" s="7">
        <v>82010989.219999999</v>
      </c>
    </row>
    <row r="549" spans="1:20" x14ac:dyDescent="0.25">
      <c r="A549" t="s">
        <v>333</v>
      </c>
      <c r="B549">
        <v>6</v>
      </c>
      <c r="C549">
        <v>165</v>
      </c>
      <c r="D549" t="s">
        <v>340</v>
      </c>
      <c r="E549" t="s">
        <v>341</v>
      </c>
      <c r="F549" t="s">
        <v>42</v>
      </c>
      <c r="G549" t="s">
        <v>342</v>
      </c>
      <c r="H549">
        <v>533</v>
      </c>
      <c r="I549" t="s">
        <v>343</v>
      </c>
      <c r="J549" t="s">
        <v>344</v>
      </c>
      <c r="K549" t="s">
        <v>46</v>
      </c>
      <c r="L549">
        <v>30</v>
      </c>
      <c r="M549" t="s">
        <v>49</v>
      </c>
      <c r="N549" s="9">
        <v>5476264.5</v>
      </c>
      <c r="O549" s="9">
        <v>20773085.170000002</v>
      </c>
      <c r="P549" s="9">
        <v>67335715</v>
      </c>
      <c r="Q549" s="9">
        <v>101658720.65000001</v>
      </c>
      <c r="R549" s="9">
        <v>130350872.12</v>
      </c>
      <c r="S549" s="7">
        <v>148704753.15000001</v>
      </c>
      <c r="T549" s="7">
        <v>149969176.22999999</v>
      </c>
    </row>
    <row r="550" spans="1:20" x14ac:dyDescent="0.25">
      <c r="A550" t="s">
        <v>333</v>
      </c>
      <c r="B550">
        <v>6</v>
      </c>
      <c r="C550">
        <v>165</v>
      </c>
      <c r="D550" t="s">
        <v>340</v>
      </c>
      <c r="E550" t="s">
        <v>341</v>
      </c>
      <c r="F550" t="s">
        <v>42</v>
      </c>
      <c r="G550" t="s">
        <v>342</v>
      </c>
      <c r="H550">
        <v>533</v>
      </c>
      <c r="I550" t="s">
        <v>343</v>
      </c>
      <c r="J550" t="s">
        <v>344</v>
      </c>
      <c r="K550" t="s">
        <v>46</v>
      </c>
      <c r="L550">
        <v>40</v>
      </c>
      <c r="M550" t="s">
        <v>12</v>
      </c>
      <c r="N550" s="9">
        <v>3170507</v>
      </c>
      <c r="O550" s="9">
        <v>20533067.829999998</v>
      </c>
      <c r="P550" s="9">
        <v>67087168.359999999</v>
      </c>
      <c r="Q550" s="9">
        <v>100523387.97</v>
      </c>
      <c r="R550" s="9">
        <v>117464691.95</v>
      </c>
      <c r="S550" s="7">
        <v>144764838.75</v>
      </c>
      <c r="T550" s="7">
        <v>141601582.78</v>
      </c>
    </row>
    <row r="551" spans="1:20" x14ac:dyDescent="0.25">
      <c r="A551" t="s">
        <v>333</v>
      </c>
      <c r="B551">
        <v>6</v>
      </c>
      <c r="C551">
        <v>165</v>
      </c>
      <c r="D551" t="s">
        <v>340</v>
      </c>
      <c r="E551" t="s">
        <v>341</v>
      </c>
      <c r="F551" t="s">
        <v>42</v>
      </c>
      <c r="G551" t="s">
        <v>342</v>
      </c>
      <c r="H551">
        <v>533</v>
      </c>
      <c r="I551" t="s">
        <v>343</v>
      </c>
      <c r="J551" t="s">
        <v>344</v>
      </c>
      <c r="K551" t="s">
        <v>46</v>
      </c>
      <c r="L551">
        <v>50</v>
      </c>
      <c r="M551" t="s">
        <v>50</v>
      </c>
      <c r="N551" s="9">
        <v>2305757.5</v>
      </c>
      <c r="O551" s="9">
        <v>240017.34</v>
      </c>
      <c r="P551" s="9">
        <v>248546.64</v>
      </c>
      <c r="Q551" s="9">
        <v>1135332.68</v>
      </c>
      <c r="R551" s="9">
        <v>12886180.17</v>
      </c>
      <c r="S551" s="7">
        <v>3939914.4</v>
      </c>
      <c r="T551" s="7">
        <v>8367593.4499999881</v>
      </c>
    </row>
    <row r="552" spans="1:20" x14ac:dyDescent="0.25">
      <c r="A552" t="s">
        <v>333</v>
      </c>
      <c r="B552">
        <v>6</v>
      </c>
      <c r="C552">
        <v>165</v>
      </c>
      <c r="D552" t="s">
        <v>340</v>
      </c>
      <c r="E552" t="s">
        <v>341</v>
      </c>
      <c r="F552" t="s">
        <v>42</v>
      </c>
      <c r="G552" t="s">
        <v>342</v>
      </c>
      <c r="H552">
        <v>534</v>
      </c>
      <c r="I552" t="s">
        <v>82</v>
      </c>
      <c r="J552" t="s">
        <v>83</v>
      </c>
      <c r="K552" t="s">
        <v>46</v>
      </c>
      <c r="L552">
        <v>10</v>
      </c>
      <c r="M552" t="s">
        <v>47</v>
      </c>
      <c r="N552" s="9">
        <v>13773354</v>
      </c>
      <c r="O552" s="9">
        <v>14814742.779999999</v>
      </c>
      <c r="P552" s="9">
        <v>14830693.17</v>
      </c>
      <c r="Q552" s="9">
        <v>16107844.27</v>
      </c>
      <c r="R552" s="9">
        <v>20121159.899999999</v>
      </c>
      <c r="S552" s="7">
        <v>22201715.289999999</v>
      </c>
      <c r="T552" s="7">
        <v>22708793.329999998</v>
      </c>
    </row>
    <row r="553" spans="1:20" x14ac:dyDescent="0.25">
      <c r="A553" t="s">
        <v>333</v>
      </c>
      <c r="B553">
        <v>6</v>
      </c>
      <c r="C553">
        <v>165</v>
      </c>
      <c r="D553" t="s">
        <v>340</v>
      </c>
      <c r="E553" t="s">
        <v>341</v>
      </c>
      <c r="F553" t="s">
        <v>42</v>
      </c>
      <c r="G553" t="s">
        <v>342</v>
      </c>
      <c r="H553">
        <v>534</v>
      </c>
      <c r="I553" t="s">
        <v>82</v>
      </c>
      <c r="J553" t="s">
        <v>83</v>
      </c>
      <c r="K553" t="s">
        <v>46</v>
      </c>
      <c r="L553">
        <v>20</v>
      </c>
      <c r="M553" t="s">
        <v>48</v>
      </c>
      <c r="N553" s="9">
        <v>13731965.220000001</v>
      </c>
      <c r="O553" s="9">
        <v>14773163.609999999</v>
      </c>
      <c r="P553" s="9">
        <v>13761962.9</v>
      </c>
      <c r="Q553" s="9">
        <v>12741115.369999999</v>
      </c>
      <c r="R553" s="9">
        <v>13609194.609999999</v>
      </c>
      <c r="S553" s="7">
        <v>15806411.960000001</v>
      </c>
      <c r="T553" s="7">
        <v>13117083.77</v>
      </c>
    </row>
    <row r="554" spans="1:20" x14ac:dyDescent="0.25">
      <c r="A554" t="s">
        <v>333</v>
      </c>
      <c r="B554">
        <v>6</v>
      </c>
      <c r="C554">
        <v>165</v>
      </c>
      <c r="D554" t="s">
        <v>340</v>
      </c>
      <c r="E554" t="s">
        <v>341</v>
      </c>
      <c r="F554" t="s">
        <v>42</v>
      </c>
      <c r="G554" t="s">
        <v>342</v>
      </c>
      <c r="H554">
        <v>534</v>
      </c>
      <c r="I554" t="s">
        <v>82</v>
      </c>
      <c r="J554" t="s">
        <v>83</v>
      </c>
      <c r="K554" t="s">
        <v>46</v>
      </c>
      <c r="L554">
        <v>30</v>
      </c>
      <c r="M554" t="s">
        <v>49</v>
      </c>
      <c r="N554" s="9">
        <v>41388.78</v>
      </c>
      <c r="O554" s="9">
        <v>41579.17</v>
      </c>
      <c r="P554" s="9">
        <v>1068730.27</v>
      </c>
      <c r="Q554" s="9">
        <v>3366728.9</v>
      </c>
      <c r="R554" s="9">
        <v>6511965.29</v>
      </c>
      <c r="S554" s="7">
        <v>6395303.3300000001</v>
      </c>
      <c r="T554" s="7">
        <v>9591709.5600000005</v>
      </c>
    </row>
    <row r="555" spans="1:20" x14ac:dyDescent="0.25">
      <c r="A555" t="s">
        <v>333</v>
      </c>
      <c r="B555">
        <v>6</v>
      </c>
      <c r="C555">
        <v>165</v>
      </c>
      <c r="D555" t="s">
        <v>340</v>
      </c>
      <c r="E555" t="s">
        <v>341</v>
      </c>
      <c r="F555" t="s">
        <v>42</v>
      </c>
      <c r="G555" t="s">
        <v>342</v>
      </c>
      <c r="H555">
        <v>534</v>
      </c>
      <c r="I555" t="s">
        <v>82</v>
      </c>
      <c r="J555" t="s">
        <v>83</v>
      </c>
      <c r="K555" t="s">
        <v>46</v>
      </c>
      <c r="L555">
        <v>40</v>
      </c>
      <c r="M555" t="s">
        <v>12</v>
      </c>
      <c r="N555" s="9">
        <v>41388.78</v>
      </c>
      <c r="O555" s="9">
        <v>41579.17</v>
      </c>
      <c r="P555" s="9">
        <v>1068730.27</v>
      </c>
      <c r="Q555" s="9">
        <v>3366728.9</v>
      </c>
      <c r="R555" s="9">
        <v>6511965.29</v>
      </c>
      <c r="S555" s="7">
        <v>6395303.3300000001</v>
      </c>
      <c r="T555" s="7">
        <v>9591709.5600000005</v>
      </c>
    </row>
    <row r="556" spans="1:20" x14ac:dyDescent="0.25">
      <c r="A556" t="s">
        <v>333</v>
      </c>
      <c r="B556">
        <v>6</v>
      </c>
      <c r="C556">
        <v>165</v>
      </c>
      <c r="D556" t="s">
        <v>340</v>
      </c>
      <c r="E556" t="s">
        <v>341</v>
      </c>
      <c r="F556" t="s">
        <v>42</v>
      </c>
      <c r="G556" t="s">
        <v>342</v>
      </c>
      <c r="H556">
        <v>534</v>
      </c>
      <c r="I556" t="s">
        <v>82</v>
      </c>
      <c r="J556" t="s">
        <v>83</v>
      </c>
      <c r="K556" t="s">
        <v>46</v>
      </c>
      <c r="L556">
        <v>50</v>
      </c>
      <c r="M556" t="s">
        <v>50</v>
      </c>
      <c r="N556" s="9">
        <v>0</v>
      </c>
      <c r="O556" s="9">
        <v>0</v>
      </c>
      <c r="P556" s="9">
        <v>0</v>
      </c>
      <c r="Q556" s="9">
        <v>0</v>
      </c>
      <c r="R556" s="9">
        <v>0</v>
      </c>
      <c r="S556" s="7">
        <v>0</v>
      </c>
      <c r="T556" s="7">
        <v>0</v>
      </c>
    </row>
    <row r="557" spans="1:20" x14ac:dyDescent="0.25">
      <c r="A557" t="s">
        <v>333</v>
      </c>
      <c r="B557">
        <v>6</v>
      </c>
      <c r="C557">
        <v>165</v>
      </c>
      <c r="D557" t="s">
        <v>340</v>
      </c>
      <c r="E557" t="s">
        <v>341</v>
      </c>
      <c r="F557" t="s">
        <v>42</v>
      </c>
      <c r="G557" t="s">
        <v>342</v>
      </c>
      <c r="H557">
        <v>562</v>
      </c>
      <c r="I557" t="s">
        <v>345</v>
      </c>
      <c r="J557" t="s">
        <v>346</v>
      </c>
      <c r="K557" t="s">
        <v>46</v>
      </c>
      <c r="L557">
        <v>10</v>
      </c>
      <c r="M557" t="s">
        <v>47</v>
      </c>
      <c r="N557" s="9">
        <v>498640</v>
      </c>
      <c r="O557" s="9">
        <v>498640</v>
      </c>
      <c r="P557" s="9">
        <v>517160</v>
      </c>
      <c r="Q557" s="9">
        <v>517160</v>
      </c>
      <c r="R557" s="9">
        <v>735155</v>
      </c>
      <c r="S557" s="7">
        <v>735155</v>
      </c>
      <c r="T557" s="7">
        <v>814292</v>
      </c>
    </row>
    <row r="558" spans="1:20" x14ac:dyDescent="0.25">
      <c r="A558" t="s">
        <v>333</v>
      </c>
      <c r="B558">
        <v>6</v>
      </c>
      <c r="C558">
        <v>165</v>
      </c>
      <c r="D558" t="s">
        <v>340</v>
      </c>
      <c r="E558" t="s">
        <v>341</v>
      </c>
      <c r="F558" t="s">
        <v>42</v>
      </c>
      <c r="G558" t="s">
        <v>342</v>
      </c>
      <c r="H558">
        <v>562</v>
      </c>
      <c r="I558" t="s">
        <v>345</v>
      </c>
      <c r="J558" t="s">
        <v>346</v>
      </c>
      <c r="K558" t="s">
        <v>46</v>
      </c>
      <c r="L558">
        <v>20</v>
      </c>
      <c r="M558" t="s">
        <v>48</v>
      </c>
      <c r="N558" s="9">
        <v>498635.07</v>
      </c>
      <c r="O558" s="9">
        <v>489740</v>
      </c>
      <c r="P558" s="9">
        <v>517080.94</v>
      </c>
      <c r="Q558" s="9">
        <v>517084.08</v>
      </c>
      <c r="R558" s="9">
        <v>522717.15</v>
      </c>
      <c r="S558" s="7">
        <v>729194.52</v>
      </c>
      <c r="T558" s="7">
        <v>737073.58</v>
      </c>
    </row>
    <row r="559" spans="1:20" x14ac:dyDescent="0.25">
      <c r="A559" t="s">
        <v>333</v>
      </c>
      <c r="B559">
        <v>6</v>
      </c>
      <c r="C559">
        <v>165</v>
      </c>
      <c r="D559" t="s">
        <v>340</v>
      </c>
      <c r="E559" t="s">
        <v>341</v>
      </c>
      <c r="F559" t="s">
        <v>42</v>
      </c>
      <c r="G559" t="s">
        <v>342</v>
      </c>
      <c r="H559">
        <v>562</v>
      </c>
      <c r="I559" t="s">
        <v>345</v>
      </c>
      <c r="J559" t="s">
        <v>346</v>
      </c>
      <c r="K559" t="s">
        <v>46</v>
      </c>
      <c r="L559">
        <v>30</v>
      </c>
      <c r="M559" t="s">
        <v>49</v>
      </c>
      <c r="N559" s="9">
        <v>4.93</v>
      </c>
      <c r="O559" s="9">
        <v>8900</v>
      </c>
      <c r="P559" s="9">
        <v>79.06</v>
      </c>
      <c r="Q559" s="9">
        <v>75.92</v>
      </c>
      <c r="R559" s="9">
        <v>212437.85</v>
      </c>
      <c r="S559" s="7">
        <v>5960.48</v>
      </c>
      <c r="T559" s="7">
        <v>77218.42</v>
      </c>
    </row>
    <row r="560" spans="1:20" x14ac:dyDescent="0.25">
      <c r="A560" t="s">
        <v>333</v>
      </c>
      <c r="B560">
        <v>6</v>
      </c>
      <c r="C560">
        <v>165</v>
      </c>
      <c r="D560" t="s">
        <v>340</v>
      </c>
      <c r="E560" t="s">
        <v>341</v>
      </c>
      <c r="F560" t="s">
        <v>42</v>
      </c>
      <c r="G560" t="s">
        <v>342</v>
      </c>
      <c r="H560">
        <v>562</v>
      </c>
      <c r="I560" t="s">
        <v>345</v>
      </c>
      <c r="J560" t="s">
        <v>346</v>
      </c>
      <c r="K560" t="s">
        <v>46</v>
      </c>
      <c r="L560">
        <v>40</v>
      </c>
      <c r="M560" t="s">
        <v>12</v>
      </c>
      <c r="N560" s="9">
        <v>0</v>
      </c>
      <c r="O560" s="9">
        <v>0</v>
      </c>
      <c r="P560" s="9">
        <v>0</v>
      </c>
      <c r="Q560" s="9">
        <v>0</v>
      </c>
      <c r="R560" s="9">
        <v>0</v>
      </c>
      <c r="S560" s="7">
        <v>0</v>
      </c>
      <c r="T560" s="7">
        <v>0</v>
      </c>
    </row>
    <row r="561" spans="1:20" x14ac:dyDescent="0.25">
      <c r="A561" t="s">
        <v>333</v>
      </c>
      <c r="B561">
        <v>6</v>
      </c>
      <c r="C561">
        <v>165</v>
      </c>
      <c r="D561" t="s">
        <v>340</v>
      </c>
      <c r="E561" t="s">
        <v>341</v>
      </c>
      <c r="F561" t="s">
        <v>42</v>
      </c>
      <c r="G561" t="s">
        <v>342</v>
      </c>
      <c r="H561">
        <v>562</v>
      </c>
      <c r="I561" t="s">
        <v>345</v>
      </c>
      <c r="J561" t="s">
        <v>346</v>
      </c>
      <c r="K561" t="s">
        <v>46</v>
      </c>
      <c r="L561">
        <v>50</v>
      </c>
      <c r="M561" t="s">
        <v>50</v>
      </c>
      <c r="N561" s="9">
        <v>4.93</v>
      </c>
      <c r="O561" s="9">
        <v>8900</v>
      </c>
      <c r="P561" s="9">
        <v>79.06</v>
      </c>
      <c r="Q561" s="9">
        <v>75.92</v>
      </c>
      <c r="R561" s="9">
        <v>212437.85</v>
      </c>
      <c r="S561" s="7">
        <v>5960.48</v>
      </c>
      <c r="T561" s="7">
        <v>77218.42</v>
      </c>
    </row>
    <row r="562" spans="1:20" x14ac:dyDescent="0.25">
      <c r="A562" t="s">
        <v>333</v>
      </c>
      <c r="B562">
        <v>6</v>
      </c>
      <c r="C562">
        <v>165</v>
      </c>
      <c r="D562" t="s">
        <v>340</v>
      </c>
      <c r="E562" t="s">
        <v>341</v>
      </c>
      <c r="F562" t="s">
        <v>42</v>
      </c>
      <c r="G562" t="s">
        <v>342</v>
      </c>
      <c r="H562">
        <v>599</v>
      </c>
      <c r="I562" t="s">
        <v>62</v>
      </c>
      <c r="J562" t="s">
        <v>327</v>
      </c>
      <c r="K562" t="s">
        <v>46</v>
      </c>
      <c r="L562">
        <v>10</v>
      </c>
      <c r="M562" t="s">
        <v>47</v>
      </c>
      <c r="N562" s="9">
        <v>2895198</v>
      </c>
      <c r="O562" s="9">
        <v>3124148</v>
      </c>
      <c r="P562" s="9">
        <v>2921026</v>
      </c>
      <c r="Q562" s="9">
        <v>3342287</v>
      </c>
      <c r="R562" s="9">
        <v>5279392</v>
      </c>
      <c r="S562" s="7">
        <v>5701516</v>
      </c>
      <c r="T562" s="7">
        <v>5185740</v>
      </c>
    </row>
    <row r="563" spans="1:20" x14ac:dyDescent="0.25">
      <c r="A563" t="s">
        <v>333</v>
      </c>
      <c r="B563">
        <v>6</v>
      </c>
      <c r="C563">
        <v>165</v>
      </c>
      <c r="D563" t="s">
        <v>340</v>
      </c>
      <c r="E563" t="s">
        <v>341</v>
      </c>
      <c r="F563" t="s">
        <v>42</v>
      </c>
      <c r="G563" t="s">
        <v>342</v>
      </c>
      <c r="H563">
        <v>599</v>
      </c>
      <c r="I563" t="s">
        <v>62</v>
      </c>
      <c r="J563" t="s">
        <v>327</v>
      </c>
      <c r="K563" t="s">
        <v>46</v>
      </c>
      <c r="L563">
        <v>20</v>
      </c>
      <c r="M563" t="s">
        <v>48</v>
      </c>
      <c r="N563" s="9">
        <v>2895193.92</v>
      </c>
      <c r="O563" s="9">
        <v>3065434.07</v>
      </c>
      <c r="P563" s="9">
        <v>2920212.33</v>
      </c>
      <c r="Q563" s="9">
        <v>3297086.73</v>
      </c>
      <c r="R563" s="9">
        <v>4882961.5199999996</v>
      </c>
      <c r="S563" s="7">
        <v>5700916.6299999999</v>
      </c>
      <c r="T563" s="7">
        <v>5127439.0999999996</v>
      </c>
    </row>
    <row r="564" spans="1:20" x14ac:dyDescent="0.25">
      <c r="A564" t="s">
        <v>333</v>
      </c>
      <c r="B564">
        <v>6</v>
      </c>
      <c r="C564">
        <v>165</v>
      </c>
      <c r="D564" t="s">
        <v>340</v>
      </c>
      <c r="E564" t="s">
        <v>341</v>
      </c>
      <c r="F564" t="s">
        <v>42</v>
      </c>
      <c r="G564" t="s">
        <v>342</v>
      </c>
      <c r="H564">
        <v>599</v>
      </c>
      <c r="I564" t="s">
        <v>62</v>
      </c>
      <c r="J564" t="s">
        <v>327</v>
      </c>
      <c r="K564" t="s">
        <v>46</v>
      </c>
      <c r="L564">
        <v>30</v>
      </c>
      <c r="M564" t="s">
        <v>49</v>
      </c>
      <c r="N564" s="9">
        <v>4.08</v>
      </c>
      <c r="O564" s="9">
        <v>58713.93</v>
      </c>
      <c r="P564" s="9">
        <v>813.67</v>
      </c>
      <c r="Q564" s="9">
        <v>45200.27</v>
      </c>
      <c r="R564" s="9">
        <v>396430.48</v>
      </c>
      <c r="S564" s="7">
        <v>599.37</v>
      </c>
      <c r="T564" s="7">
        <v>58300.9</v>
      </c>
    </row>
    <row r="565" spans="1:20" x14ac:dyDescent="0.25">
      <c r="A565" t="s">
        <v>333</v>
      </c>
      <c r="B565">
        <v>6</v>
      </c>
      <c r="C565">
        <v>165</v>
      </c>
      <c r="D565" t="s">
        <v>340</v>
      </c>
      <c r="E565" t="s">
        <v>341</v>
      </c>
      <c r="F565" t="s">
        <v>42</v>
      </c>
      <c r="G565" t="s">
        <v>342</v>
      </c>
      <c r="H565">
        <v>599</v>
      </c>
      <c r="I565" t="s">
        <v>62</v>
      </c>
      <c r="J565" t="s">
        <v>327</v>
      </c>
      <c r="K565" t="s">
        <v>46</v>
      </c>
      <c r="L565">
        <v>40</v>
      </c>
      <c r="M565" t="s">
        <v>12</v>
      </c>
      <c r="N565" s="9">
        <v>0</v>
      </c>
      <c r="O565" s="9">
        <v>0</v>
      </c>
      <c r="P565" s="9">
        <v>0</v>
      </c>
      <c r="Q565" s="9">
        <v>0</v>
      </c>
      <c r="R565" s="9">
        <v>0</v>
      </c>
      <c r="S565" s="7">
        <v>0</v>
      </c>
      <c r="T565" s="7">
        <v>0</v>
      </c>
    </row>
    <row r="566" spans="1:20" x14ac:dyDescent="0.25">
      <c r="A566" t="s">
        <v>333</v>
      </c>
      <c r="B566">
        <v>6</v>
      </c>
      <c r="C566">
        <v>165</v>
      </c>
      <c r="D566" t="s">
        <v>340</v>
      </c>
      <c r="E566" t="s">
        <v>341</v>
      </c>
      <c r="F566" t="s">
        <v>42</v>
      </c>
      <c r="G566" t="s">
        <v>342</v>
      </c>
      <c r="H566">
        <v>599</v>
      </c>
      <c r="I566" t="s">
        <v>62</v>
      </c>
      <c r="J566" t="s">
        <v>327</v>
      </c>
      <c r="K566" t="s">
        <v>46</v>
      </c>
      <c r="L566">
        <v>50</v>
      </c>
      <c r="M566" t="s">
        <v>50</v>
      </c>
      <c r="N566" s="9">
        <v>4.08</v>
      </c>
      <c r="O566" s="9">
        <v>58713.93</v>
      </c>
      <c r="P566" s="9">
        <v>813.67</v>
      </c>
      <c r="Q566" s="9">
        <v>45200.27</v>
      </c>
      <c r="R566" s="9">
        <v>396430.48</v>
      </c>
      <c r="S566" s="7">
        <v>599.37</v>
      </c>
      <c r="T566" s="7">
        <v>58300.9</v>
      </c>
    </row>
    <row r="567" spans="1:20" x14ac:dyDescent="0.25">
      <c r="A567" t="s">
        <v>333</v>
      </c>
      <c r="B567">
        <v>6</v>
      </c>
      <c r="C567">
        <v>165</v>
      </c>
      <c r="D567" t="s">
        <v>340</v>
      </c>
      <c r="E567" t="s">
        <v>341</v>
      </c>
      <c r="F567" t="s">
        <v>42</v>
      </c>
      <c r="G567" t="s">
        <v>342</v>
      </c>
      <c r="H567">
        <v>701</v>
      </c>
      <c r="I567" t="s">
        <v>88</v>
      </c>
      <c r="J567" t="s">
        <v>89</v>
      </c>
      <c r="K567" t="s">
        <v>46</v>
      </c>
      <c r="L567">
        <v>10</v>
      </c>
      <c r="M567" t="s">
        <v>47</v>
      </c>
      <c r="N567" s="9">
        <v>350291</v>
      </c>
      <c r="O567" s="9">
        <v>350291</v>
      </c>
      <c r="P567" s="9">
        <v>364081</v>
      </c>
      <c r="Q567" s="9">
        <v>364081</v>
      </c>
      <c r="R567" s="9">
        <v>377482</v>
      </c>
      <c r="S567" s="7">
        <v>377482</v>
      </c>
      <c r="T567" s="7">
        <v>568822</v>
      </c>
    </row>
    <row r="568" spans="1:20" x14ac:dyDescent="0.25">
      <c r="A568" t="s">
        <v>333</v>
      </c>
      <c r="B568">
        <v>6</v>
      </c>
      <c r="C568">
        <v>165</v>
      </c>
      <c r="D568" t="s">
        <v>340</v>
      </c>
      <c r="E568" t="s">
        <v>341</v>
      </c>
      <c r="F568" t="s">
        <v>42</v>
      </c>
      <c r="G568" t="s">
        <v>342</v>
      </c>
      <c r="H568">
        <v>701</v>
      </c>
      <c r="I568" t="s">
        <v>88</v>
      </c>
      <c r="J568" t="s">
        <v>89</v>
      </c>
      <c r="K568" t="s">
        <v>46</v>
      </c>
      <c r="L568">
        <v>20</v>
      </c>
      <c r="M568" t="s">
        <v>48</v>
      </c>
      <c r="N568" s="9">
        <v>350290.97</v>
      </c>
      <c r="O568" s="9">
        <v>348470.39</v>
      </c>
      <c r="P568" s="9">
        <v>335352.18</v>
      </c>
      <c r="Q568" s="9">
        <v>342326.09</v>
      </c>
      <c r="R568" s="9">
        <v>333350.88</v>
      </c>
      <c r="S568" s="7">
        <v>377481.13</v>
      </c>
      <c r="T568" s="7">
        <v>250134.23</v>
      </c>
    </row>
    <row r="569" spans="1:20" x14ac:dyDescent="0.25">
      <c r="A569" t="s">
        <v>333</v>
      </c>
      <c r="B569">
        <v>6</v>
      </c>
      <c r="C569">
        <v>165</v>
      </c>
      <c r="D569" t="s">
        <v>340</v>
      </c>
      <c r="E569" t="s">
        <v>341</v>
      </c>
      <c r="F569" t="s">
        <v>42</v>
      </c>
      <c r="G569" t="s">
        <v>342</v>
      </c>
      <c r="H569">
        <v>701</v>
      </c>
      <c r="I569" t="s">
        <v>88</v>
      </c>
      <c r="J569" t="s">
        <v>89</v>
      </c>
      <c r="K569" t="s">
        <v>46</v>
      </c>
      <c r="L569">
        <v>30</v>
      </c>
      <c r="M569" t="s">
        <v>49</v>
      </c>
      <c r="N569" s="9">
        <v>0.03</v>
      </c>
      <c r="O569" s="9">
        <v>1820.61</v>
      </c>
      <c r="P569" s="9">
        <v>28728.82</v>
      </c>
      <c r="Q569" s="9">
        <v>21754.91</v>
      </c>
      <c r="R569" s="9">
        <v>44131.12</v>
      </c>
      <c r="S569" s="7">
        <v>0.87</v>
      </c>
      <c r="T569" s="7">
        <v>318687.77</v>
      </c>
    </row>
    <row r="570" spans="1:20" x14ac:dyDescent="0.25">
      <c r="A570" t="s">
        <v>333</v>
      </c>
      <c r="B570">
        <v>6</v>
      </c>
      <c r="C570">
        <v>165</v>
      </c>
      <c r="D570" t="s">
        <v>340</v>
      </c>
      <c r="E570" t="s">
        <v>341</v>
      </c>
      <c r="F570" t="s">
        <v>42</v>
      </c>
      <c r="G570" t="s">
        <v>342</v>
      </c>
      <c r="H570">
        <v>701</v>
      </c>
      <c r="I570" t="s">
        <v>88</v>
      </c>
      <c r="J570" t="s">
        <v>89</v>
      </c>
      <c r="K570" t="s">
        <v>46</v>
      </c>
      <c r="L570">
        <v>40</v>
      </c>
      <c r="M570" t="s">
        <v>12</v>
      </c>
      <c r="N570" s="9">
        <v>0</v>
      </c>
      <c r="O570" s="9">
        <v>0</v>
      </c>
      <c r="P570" s="9">
        <v>0</v>
      </c>
      <c r="Q570" s="9">
        <v>0</v>
      </c>
      <c r="R570" s="9">
        <v>0</v>
      </c>
      <c r="S570" s="7">
        <v>0</v>
      </c>
      <c r="T570" s="7">
        <v>0</v>
      </c>
    </row>
    <row r="571" spans="1:20" x14ac:dyDescent="0.25">
      <c r="A571" t="s">
        <v>333</v>
      </c>
      <c r="B571">
        <v>6</v>
      </c>
      <c r="C571">
        <v>165</v>
      </c>
      <c r="D571" t="s">
        <v>340</v>
      </c>
      <c r="E571" t="s">
        <v>341</v>
      </c>
      <c r="F571" t="s">
        <v>42</v>
      </c>
      <c r="G571" t="s">
        <v>342</v>
      </c>
      <c r="H571">
        <v>701</v>
      </c>
      <c r="I571" t="s">
        <v>88</v>
      </c>
      <c r="J571" t="s">
        <v>89</v>
      </c>
      <c r="K571" t="s">
        <v>46</v>
      </c>
      <c r="L571">
        <v>50</v>
      </c>
      <c r="M571" t="s">
        <v>50</v>
      </c>
      <c r="N571" s="9">
        <v>0.03</v>
      </c>
      <c r="O571" s="9">
        <v>1820.61</v>
      </c>
      <c r="P571" s="9">
        <v>28728.82</v>
      </c>
      <c r="Q571" s="9">
        <v>21754.91</v>
      </c>
      <c r="R571" s="9">
        <v>44131.12</v>
      </c>
      <c r="S571" s="7">
        <v>0.87</v>
      </c>
      <c r="T571" s="7">
        <v>318687.77</v>
      </c>
    </row>
    <row r="572" spans="1:20" x14ac:dyDescent="0.25">
      <c r="A572" t="s">
        <v>333</v>
      </c>
      <c r="B572">
        <v>6</v>
      </c>
      <c r="C572">
        <v>409</v>
      </c>
      <c r="D572" t="s">
        <v>347</v>
      </c>
      <c r="E572" t="s">
        <v>348</v>
      </c>
      <c r="F572" t="s">
        <v>42</v>
      </c>
      <c r="G572" t="s">
        <v>349</v>
      </c>
      <c r="H572">
        <v>506</v>
      </c>
      <c r="I572" t="s">
        <v>350</v>
      </c>
      <c r="J572" t="s">
        <v>351</v>
      </c>
      <c r="K572" t="s">
        <v>46</v>
      </c>
      <c r="L572">
        <v>10</v>
      </c>
      <c r="M572" t="s">
        <v>47</v>
      </c>
      <c r="N572" s="9">
        <v>10272741</v>
      </c>
      <c r="O572" s="9">
        <v>11344688.1</v>
      </c>
      <c r="P572" s="9">
        <v>10541363.630000001</v>
      </c>
      <c r="Q572" s="9">
        <v>9654503</v>
      </c>
      <c r="R572" s="9">
        <v>10530703</v>
      </c>
      <c r="S572" s="7">
        <v>10655643</v>
      </c>
      <c r="T572" s="7">
        <v>11646960</v>
      </c>
    </row>
    <row r="573" spans="1:20" x14ac:dyDescent="0.25">
      <c r="A573" t="s">
        <v>333</v>
      </c>
      <c r="B573">
        <v>6</v>
      </c>
      <c r="C573">
        <v>409</v>
      </c>
      <c r="D573" t="s">
        <v>347</v>
      </c>
      <c r="E573" t="s">
        <v>348</v>
      </c>
      <c r="F573" t="s">
        <v>42</v>
      </c>
      <c r="G573" t="s">
        <v>349</v>
      </c>
      <c r="H573">
        <v>506</v>
      </c>
      <c r="I573" t="s">
        <v>350</v>
      </c>
      <c r="J573" t="s">
        <v>351</v>
      </c>
      <c r="K573" t="s">
        <v>46</v>
      </c>
      <c r="L573">
        <v>20</v>
      </c>
      <c r="M573" t="s">
        <v>48</v>
      </c>
      <c r="N573" s="9">
        <v>10272741</v>
      </c>
      <c r="O573" s="9">
        <v>11127713.1</v>
      </c>
      <c r="P573" s="9">
        <v>10541363.630000001</v>
      </c>
      <c r="Q573" s="9">
        <v>9357631.1699999999</v>
      </c>
      <c r="R573" s="9">
        <v>10279206.949999999</v>
      </c>
      <c r="S573" s="7">
        <v>10216184.59</v>
      </c>
      <c r="T573" s="7">
        <v>11231212.18</v>
      </c>
    </row>
    <row r="574" spans="1:20" x14ac:dyDescent="0.25">
      <c r="A574" t="s">
        <v>333</v>
      </c>
      <c r="B574">
        <v>6</v>
      </c>
      <c r="C574">
        <v>409</v>
      </c>
      <c r="D574" t="s">
        <v>347</v>
      </c>
      <c r="E574" t="s">
        <v>348</v>
      </c>
      <c r="F574" t="s">
        <v>42</v>
      </c>
      <c r="G574" t="s">
        <v>349</v>
      </c>
      <c r="H574">
        <v>506</v>
      </c>
      <c r="I574" t="s">
        <v>350</v>
      </c>
      <c r="J574" t="s">
        <v>351</v>
      </c>
      <c r="K574" t="s">
        <v>46</v>
      </c>
      <c r="L574">
        <v>30</v>
      </c>
      <c r="M574" t="s">
        <v>49</v>
      </c>
      <c r="N574" s="9">
        <v>0</v>
      </c>
      <c r="O574" s="9">
        <v>216975</v>
      </c>
      <c r="P574" s="9">
        <v>0</v>
      </c>
      <c r="Q574" s="9">
        <v>296871.83</v>
      </c>
      <c r="R574" s="9">
        <v>251496.05</v>
      </c>
      <c r="S574" s="7">
        <v>439458.41</v>
      </c>
      <c r="T574" s="7">
        <v>415747.82</v>
      </c>
    </row>
    <row r="575" spans="1:20" x14ac:dyDescent="0.25">
      <c r="A575" t="s">
        <v>333</v>
      </c>
      <c r="B575">
        <v>6</v>
      </c>
      <c r="C575">
        <v>409</v>
      </c>
      <c r="D575" t="s">
        <v>347</v>
      </c>
      <c r="E575" t="s">
        <v>348</v>
      </c>
      <c r="F575" t="s">
        <v>42</v>
      </c>
      <c r="G575" t="s">
        <v>349</v>
      </c>
      <c r="H575">
        <v>506</v>
      </c>
      <c r="I575" t="s">
        <v>350</v>
      </c>
      <c r="J575" t="s">
        <v>351</v>
      </c>
      <c r="K575" t="s">
        <v>46</v>
      </c>
      <c r="L575">
        <v>40</v>
      </c>
      <c r="M575" t="s">
        <v>12</v>
      </c>
      <c r="N575" s="9">
        <v>0</v>
      </c>
      <c r="O575" s="9">
        <v>0</v>
      </c>
      <c r="P575" s="9">
        <v>0</v>
      </c>
      <c r="Q575" s="9">
        <v>0</v>
      </c>
      <c r="R575" s="9">
        <v>0</v>
      </c>
      <c r="S575" s="7">
        <v>0</v>
      </c>
      <c r="T575" s="7">
        <v>0</v>
      </c>
    </row>
    <row r="576" spans="1:20" x14ac:dyDescent="0.25">
      <c r="A576" t="s">
        <v>333</v>
      </c>
      <c r="B576">
        <v>6</v>
      </c>
      <c r="C576">
        <v>409</v>
      </c>
      <c r="D576" t="s">
        <v>347</v>
      </c>
      <c r="E576" t="s">
        <v>348</v>
      </c>
      <c r="F576" t="s">
        <v>42</v>
      </c>
      <c r="G576" t="s">
        <v>349</v>
      </c>
      <c r="H576">
        <v>506</v>
      </c>
      <c r="I576" t="s">
        <v>350</v>
      </c>
      <c r="J576" t="s">
        <v>351</v>
      </c>
      <c r="K576" t="s">
        <v>46</v>
      </c>
      <c r="L576">
        <v>50</v>
      </c>
      <c r="M576" t="s">
        <v>50</v>
      </c>
      <c r="N576" s="9">
        <v>0</v>
      </c>
      <c r="O576" s="9">
        <v>216975</v>
      </c>
      <c r="P576" s="9">
        <v>0</v>
      </c>
      <c r="Q576" s="9">
        <v>296871.83</v>
      </c>
      <c r="R576" s="9">
        <v>251496.05</v>
      </c>
      <c r="S576" s="7">
        <v>439458.41</v>
      </c>
      <c r="T576" s="7">
        <v>415747.82</v>
      </c>
    </row>
    <row r="577" spans="1:20" x14ac:dyDescent="0.25">
      <c r="A577" t="s">
        <v>333</v>
      </c>
      <c r="B577">
        <v>6</v>
      </c>
      <c r="C577">
        <v>409</v>
      </c>
      <c r="D577" t="s">
        <v>347</v>
      </c>
      <c r="E577" t="s">
        <v>348</v>
      </c>
      <c r="F577" t="s">
        <v>42</v>
      </c>
      <c r="G577" t="s">
        <v>349</v>
      </c>
      <c r="H577">
        <v>507</v>
      </c>
      <c r="I577" t="s">
        <v>78</v>
      </c>
      <c r="J577" t="s">
        <v>79</v>
      </c>
      <c r="K577" t="s">
        <v>46</v>
      </c>
      <c r="L577">
        <v>10</v>
      </c>
      <c r="M577" t="s">
        <v>47</v>
      </c>
      <c r="N577" s="9">
        <v>1002560</v>
      </c>
      <c r="O577" s="9">
        <v>1139560</v>
      </c>
      <c r="P577" s="9">
        <v>1577915</v>
      </c>
      <c r="Q577" s="9">
        <v>2078627</v>
      </c>
      <c r="R577" s="9">
        <v>2367485</v>
      </c>
      <c r="S577" s="7">
        <v>2206245</v>
      </c>
      <c r="T577" s="7">
        <v>12229912</v>
      </c>
    </row>
    <row r="578" spans="1:20" x14ac:dyDescent="0.25">
      <c r="A578" t="s">
        <v>333</v>
      </c>
      <c r="B578">
        <v>6</v>
      </c>
      <c r="C578">
        <v>409</v>
      </c>
      <c r="D578" t="s">
        <v>347</v>
      </c>
      <c r="E578" t="s">
        <v>348</v>
      </c>
      <c r="F578" t="s">
        <v>42</v>
      </c>
      <c r="G578" t="s">
        <v>349</v>
      </c>
      <c r="H578">
        <v>507</v>
      </c>
      <c r="I578" t="s">
        <v>78</v>
      </c>
      <c r="J578" t="s">
        <v>79</v>
      </c>
      <c r="K578" t="s">
        <v>46</v>
      </c>
      <c r="L578">
        <v>20</v>
      </c>
      <c r="M578" t="s">
        <v>48</v>
      </c>
      <c r="N578" s="9">
        <v>1002560</v>
      </c>
      <c r="O578" s="9">
        <v>1103150</v>
      </c>
      <c r="P578" s="9">
        <v>1577915</v>
      </c>
      <c r="Q578" s="9">
        <v>2065310.27</v>
      </c>
      <c r="R578" s="9">
        <v>2215758.91</v>
      </c>
      <c r="S578" s="7">
        <v>2199311.5699999998</v>
      </c>
      <c r="T578" s="7">
        <v>3412194.89</v>
      </c>
    </row>
    <row r="579" spans="1:20" x14ac:dyDescent="0.25">
      <c r="A579" t="s">
        <v>333</v>
      </c>
      <c r="B579">
        <v>6</v>
      </c>
      <c r="C579">
        <v>409</v>
      </c>
      <c r="D579" t="s">
        <v>347</v>
      </c>
      <c r="E579" t="s">
        <v>348</v>
      </c>
      <c r="F579" t="s">
        <v>42</v>
      </c>
      <c r="G579" t="s">
        <v>349</v>
      </c>
      <c r="H579">
        <v>507</v>
      </c>
      <c r="I579" t="s">
        <v>78</v>
      </c>
      <c r="J579" t="s">
        <v>79</v>
      </c>
      <c r="K579" t="s">
        <v>46</v>
      </c>
      <c r="L579">
        <v>30</v>
      </c>
      <c r="M579" t="s">
        <v>49</v>
      </c>
      <c r="N579" s="9">
        <v>0</v>
      </c>
      <c r="O579" s="9">
        <v>36410</v>
      </c>
      <c r="P579" s="9">
        <v>0</v>
      </c>
      <c r="Q579" s="9">
        <v>13316.73</v>
      </c>
      <c r="R579" s="9">
        <v>151726.09</v>
      </c>
      <c r="S579" s="7">
        <v>6933.43</v>
      </c>
      <c r="T579" s="7">
        <v>8817717.1099999994</v>
      </c>
    </row>
    <row r="580" spans="1:20" x14ac:dyDescent="0.25">
      <c r="A580" t="s">
        <v>333</v>
      </c>
      <c r="B580">
        <v>6</v>
      </c>
      <c r="C580">
        <v>409</v>
      </c>
      <c r="D580" t="s">
        <v>347</v>
      </c>
      <c r="E580" t="s">
        <v>348</v>
      </c>
      <c r="F580" t="s">
        <v>42</v>
      </c>
      <c r="G580" t="s">
        <v>349</v>
      </c>
      <c r="H580">
        <v>507</v>
      </c>
      <c r="I580" t="s">
        <v>78</v>
      </c>
      <c r="J580" t="s">
        <v>79</v>
      </c>
      <c r="K580" t="s">
        <v>46</v>
      </c>
      <c r="L580">
        <v>40</v>
      </c>
      <c r="M580" t="s">
        <v>12</v>
      </c>
      <c r="N580" s="9">
        <v>0</v>
      </c>
      <c r="O580" s="9">
        <v>0</v>
      </c>
      <c r="P580" s="9">
        <v>0</v>
      </c>
      <c r="Q580" s="9">
        <v>0</v>
      </c>
      <c r="R580" s="9">
        <v>0</v>
      </c>
      <c r="S580" s="7">
        <v>0</v>
      </c>
      <c r="T580" s="7">
        <v>0</v>
      </c>
    </row>
    <row r="581" spans="1:20" x14ac:dyDescent="0.25">
      <c r="A581" t="s">
        <v>333</v>
      </c>
      <c r="B581">
        <v>6</v>
      </c>
      <c r="C581">
        <v>409</v>
      </c>
      <c r="D581" t="s">
        <v>347</v>
      </c>
      <c r="E581" t="s">
        <v>348</v>
      </c>
      <c r="F581" t="s">
        <v>42</v>
      </c>
      <c r="G581" t="s">
        <v>349</v>
      </c>
      <c r="H581">
        <v>507</v>
      </c>
      <c r="I581" t="s">
        <v>78</v>
      </c>
      <c r="J581" t="s">
        <v>79</v>
      </c>
      <c r="K581" t="s">
        <v>46</v>
      </c>
      <c r="L581">
        <v>50</v>
      </c>
      <c r="M581" t="s">
        <v>50</v>
      </c>
      <c r="N581" s="9">
        <v>0</v>
      </c>
      <c r="O581" s="9">
        <v>36410</v>
      </c>
      <c r="P581" s="9">
        <v>0</v>
      </c>
      <c r="Q581" s="9">
        <v>13316.73</v>
      </c>
      <c r="R581" s="9">
        <v>151726.09</v>
      </c>
      <c r="S581" s="7">
        <v>6933.43</v>
      </c>
      <c r="T581" s="7">
        <v>8817717.1099999994</v>
      </c>
    </row>
    <row r="582" spans="1:20" x14ac:dyDescent="0.25">
      <c r="A582" t="s">
        <v>333</v>
      </c>
      <c r="B582">
        <v>6</v>
      </c>
      <c r="C582">
        <v>409</v>
      </c>
      <c r="D582" t="s">
        <v>347</v>
      </c>
      <c r="E582" t="s">
        <v>348</v>
      </c>
      <c r="F582" t="s">
        <v>42</v>
      </c>
      <c r="G582" t="s">
        <v>349</v>
      </c>
      <c r="H582">
        <v>599</v>
      </c>
      <c r="I582" t="s">
        <v>62</v>
      </c>
      <c r="J582" t="s">
        <v>327</v>
      </c>
      <c r="K582" t="s">
        <v>46</v>
      </c>
      <c r="L582">
        <v>10</v>
      </c>
      <c r="M582" t="s">
        <v>47</v>
      </c>
      <c r="N582" s="9">
        <v>2362750</v>
      </c>
      <c r="O582" s="9">
        <v>2337142</v>
      </c>
      <c r="P582" s="9">
        <v>2486063</v>
      </c>
      <c r="Q582" s="9">
        <v>2864185</v>
      </c>
      <c r="R582" s="9">
        <v>3138749</v>
      </c>
      <c r="S582" s="7">
        <v>3131557</v>
      </c>
      <c r="T582" s="7">
        <v>3243176</v>
      </c>
    </row>
    <row r="583" spans="1:20" x14ac:dyDescent="0.25">
      <c r="A583" t="s">
        <v>333</v>
      </c>
      <c r="B583">
        <v>6</v>
      </c>
      <c r="C583">
        <v>409</v>
      </c>
      <c r="D583" t="s">
        <v>347</v>
      </c>
      <c r="E583" t="s">
        <v>348</v>
      </c>
      <c r="F583" t="s">
        <v>42</v>
      </c>
      <c r="G583" t="s">
        <v>349</v>
      </c>
      <c r="H583">
        <v>599</v>
      </c>
      <c r="I583" t="s">
        <v>62</v>
      </c>
      <c r="J583" t="s">
        <v>327</v>
      </c>
      <c r="K583" t="s">
        <v>46</v>
      </c>
      <c r="L583">
        <v>20</v>
      </c>
      <c r="M583" t="s">
        <v>48</v>
      </c>
      <c r="N583" s="9">
        <v>2362750</v>
      </c>
      <c r="O583" s="9">
        <v>2337142</v>
      </c>
      <c r="P583" s="9">
        <v>2486063</v>
      </c>
      <c r="Q583" s="9">
        <v>2813532.65</v>
      </c>
      <c r="R583" s="9">
        <v>3118093.2</v>
      </c>
      <c r="S583" s="7">
        <v>3131003.29</v>
      </c>
      <c r="T583" s="7">
        <v>3243176</v>
      </c>
    </row>
    <row r="584" spans="1:20" x14ac:dyDescent="0.25">
      <c r="A584" t="s">
        <v>333</v>
      </c>
      <c r="B584">
        <v>6</v>
      </c>
      <c r="C584">
        <v>409</v>
      </c>
      <c r="D584" t="s">
        <v>347</v>
      </c>
      <c r="E584" t="s">
        <v>348</v>
      </c>
      <c r="F584" t="s">
        <v>42</v>
      </c>
      <c r="G584" t="s">
        <v>349</v>
      </c>
      <c r="H584">
        <v>599</v>
      </c>
      <c r="I584" t="s">
        <v>62</v>
      </c>
      <c r="J584" t="s">
        <v>327</v>
      </c>
      <c r="K584" t="s">
        <v>46</v>
      </c>
      <c r="L584">
        <v>30</v>
      </c>
      <c r="M584" t="s">
        <v>49</v>
      </c>
      <c r="N584" s="9">
        <v>0</v>
      </c>
      <c r="O584" s="9">
        <v>0</v>
      </c>
      <c r="P584" s="9">
        <v>0</v>
      </c>
      <c r="Q584" s="9">
        <v>50652.35</v>
      </c>
      <c r="R584" s="9">
        <v>20655.8</v>
      </c>
      <c r="S584" s="7">
        <v>553.71</v>
      </c>
      <c r="T584" s="7">
        <v>0</v>
      </c>
    </row>
    <row r="585" spans="1:20" x14ac:dyDescent="0.25">
      <c r="A585" t="s">
        <v>333</v>
      </c>
      <c r="B585">
        <v>6</v>
      </c>
      <c r="C585">
        <v>409</v>
      </c>
      <c r="D585" t="s">
        <v>347</v>
      </c>
      <c r="E585" t="s">
        <v>348</v>
      </c>
      <c r="F585" t="s">
        <v>42</v>
      </c>
      <c r="G585" t="s">
        <v>349</v>
      </c>
      <c r="H585">
        <v>599</v>
      </c>
      <c r="I585" t="s">
        <v>62</v>
      </c>
      <c r="J585" t="s">
        <v>327</v>
      </c>
      <c r="K585" t="s">
        <v>46</v>
      </c>
      <c r="L585">
        <v>40</v>
      </c>
      <c r="M585" t="s">
        <v>12</v>
      </c>
      <c r="N585" s="9">
        <v>0</v>
      </c>
      <c r="O585" s="9">
        <v>0</v>
      </c>
      <c r="P585" s="9">
        <v>0</v>
      </c>
      <c r="Q585" s="9">
        <v>0</v>
      </c>
      <c r="R585" s="9">
        <v>0</v>
      </c>
      <c r="S585" s="7">
        <v>0</v>
      </c>
      <c r="T585" s="7">
        <v>0</v>
      </c>
    </row>
    <row r="586" spans="1:20" x14ac:dyDescent="0.25">
      <c r="A586" t="s">
        <v>333</v>
      </c>
      <c r="B586">
        <v>6</v>
      </c>
      <c r="C586">
        <v>409</v>
      </c>
      <c r="D586" t="s">
        <v>347</v>
      </c>
      <c r="E586" t="s">
        <v>348</v>
      </c>
      <c r="F586" t="s">
        <v>42</v>
      </c>
      <c r="G586" t="s">
        <v>349</v>
      </c>
      <c r="H586">
        <v>599</v>
      </c>
      <c r="I586" t="s">
        <v>62</v>
      </c>
      <c r="J586" t="s">
        <v>327</v>
      </c>
      <c r="K586" t="s">
        <v>46</v>
      </c>
      <c r="L586">
        <v>50</v>
      </c>
      <c r="M586" t="s">
        <v>50</v>
      </c>
      <c r="N586" s="9">
        <v>0</v>
      </c>
      <c r="O586" s="9">
        <v>0</v>
      </c>
      <c r="P586" s="9">
        <v>0</v>
      </c>
      <c r="Q586" s="9">
        <v>50652.35</v>
      </c>
      <c r="R586" s="9">
        <v>20655.8</v>
      </c>
      <c r="S586" s="7">
        <v>553.71</v>
      </c>
      <c r="T586" s="7">
        <v>0</v>
      </c>
    </row>
    <row r="587" spans="1:20" x14ac:dyDescent="0.25">
      <c r="A587" t="s">
        <v>333</v>
      </c>
      <c r="B587">
        <v>6</v>
      </c>
      <c r="C587">
        <v>350</v>
      </c>
      <c r="D587" t="s">
        <v>352</v>
      </c>
      <c r="E587" t="s">
        <v>353</v>
      </c>
      <c r="F587" t="s">
        <v>42</v>
      </c>
      <c r="G587" t="s">
        <v>354</v>
      </c>
      <c r="H587">
        <v>534</v>
      </c>
      <c r="I587" t="s">
        <v>82</v>
      </c>
      <c r="J587" t="s">
        <v>83</v>
      </c>
      <c r="K587" t="s">
        <v>46</v>
      </c>
      <c r="L587">
        <v>10</v>
      </c>
      <c r="M587" t="s">
        <v>47</v>
      </c>
      <c r="N587" s="9">
        <v>3741436</v>
      </c>
      <c r="O587" s="9">
        <v>3541688</v>
      </c>
      <c r="P587" s="9">
        <v>4229498</v>
      </c>
      <c r="Q587" s="9">
        <v>5065379</v>
      </c>
      <c r="R587" s="9">
        <v>5292945</v>
      </c>
      <c r="S587" s="7">
        <v>5425109</v>
      </c>
      <c r="T587" s="7">
        <v>5666600</v>
      </c>
    </row>
    <row r="588" spans="1:20" x14ac:dyDescent="0.25">
      <c r="A588" t="s">
        <v>333</v>
      </c>
      <c r="B588">
        <v>6</v>
      </c>
      <c r="C588">
        <v>350</v>
      </c>
      <c r="D588" t="s">
        <v>352</v>
      </c>
      <c r="E588" t="s">
        <v>353</v>
      </c>
      <c r="F588" t="s">
        <v>42</v>
      </c>
      <c r="G588" t="s">
        <v>354</v>
      </c>
      <c r="H588">
        <v>534</v>
      </c>
      <c r="I588" t="s">
        <v>82</v>
      </c>
      <c r="J588" t="s">
        <v>83</v>
      </c>
      <c r="K588" t="s">
        <v>46</v>
      </c>
      <c r="L588">
        <v>20</v>
      </c>
      <c r="M588" t="s">
        <v>48</v>
      </c>
      <c r="N588" s="9">
        <v>3741436</v>
      </c>
      <c r="O588" s="9">
        <v>3531000</v>
      </c>
      <c r="P588" s="9">
        <v>4229498</v>
      </c>
      <c r="Q588" s="9">
        <v>4758567.8</v>
      </c>
      <c r="R588" s="9">
        <v>4651083.21</v>
      </c>
      <c r="S588" s="7">
        <v>5425109</v>
      </c>
      <c r="T588" s="7">
        <v>4775962.67</v>
      </c>
    </row>
    <row r="589" spans="1:20" x14ac:dyDescent="0.25">
      <c r="A589" t="s">
        <v>333</v>
      </c>
      <c r="B589">
        <v>6</v>
      </c>
      <c r="C589">
        <v>350</v>
      </c>
      <c r="D589" t="s">
        <v>352</v>
      </c>
      <c r="E589" t="s">
        <v>353</v>
      </c>
      <c r="F589" t="s">
        <v>42</v>
      </c>
      <c r="G589" t="s">
        <v>354</v>
      </c>
      <c r="H589">
        <v>534</v>
      </c>
      <c r="I589" t="s">
        <v>82</v>
      </c>
      <c r="J589" t="s">
        <v>83</v>
      </c>
      <c r="K589" t="s">
        <v>46</v>
      </c>
      <c r="L589">
        <v>30</v>
      </c>
      <c r="M589" t="s">
        <v>49</v>
      </c>
      <c r="N589" s="9">
        <v>0</v>
      </c>
      <c r="O589" s="9">
        <v>10688</v>
      </c>
      <c r="P589" s="9">
        <v>0</v>
      </c>
      <c r="Q589" s="9">
        <v>306811.2</v>
      </c>
      <c r="R589" s="9">
        <v>641861.79</v>
      </c>
      <c r="S589" s="7">
        <v>0</v>
      </c>
      <c r="T589" s="7">
        <v>890637.33</v>
      </c>
    </row>
    <row r="590" spans="1:20" x14ac:dyDescent="0.25">
      <c r="A590" t="s">
        <v>333</v>
      </c>
      <c r="B590">
        <v>6</v>
      </c>
      <c r="C590">
        <v>350</v>
      </c>
      <c r="D590" t="s">
        <v>352</v>
      </c>
      <c r="E590" t="s">
        <v>353</v>
      </c>
      <c r="F590" t="s">
        <v>42</v>
      </c>
      <c r="G590" t="s">
        <v>354</v>
      </c>
      <c r="H590">
        <v>534</v>
      </c>
      <c r="I590" t="s">
        <v>82</v>
      </c>
      <c r="J590" t="s">
        <v>83</v>
      </c>
      <c r="K590" t="s">
        <v>46</v>
      </c>
      <c r="L590">
        <v>40</v>
      </c>
      <c r="M590" t="s">
        <v>12</v>
      </c>
      <c r="N590" s="9">
        <v>0</v>
      </c>
      <c r="O590" s="9">
        <v>0</v>
      </c>
      <c r="P590" s="9">
        <v>0</v>
      </c>
      <c r="Q590" s="9">
        <v>0</v>
      </c>
      <c r="R590" s="9">
        <v>0</v>
      </c>
      <c r="S590" s="7">
        <v>0</v>
      </c>
      <c r="T590" s="7">
        <v>150000</v>
      </c>
    </row>
    <row r="591" spans="1:20" x14ac:dyDescent="0.25">
      <c r="A591" t="s">
        <v>333</v>
      </c>
      <c r="B591">
        <v>6</v>
      </c>
      <c r="C591">
        <v>350</v>
      </c>
      <c r="D591" t="s">
        <v>352</v>
      </c>
      <c r="E591" t="s">
        <v>353</v>
      </c>
      <c r="F591" t="s">
        <v>42</v>
      </c>
      <c r="G591" t="s">
        <v>354</v>
      </c>
      <c r="H591">
        <v>534</v>
      </c>
      <c r="I591" t="s">
        <v>82</v>
      </c>
      <c r="J591" t="s">
        <v>83</v>
      </c>
      <c r="K591" t="s">
        <v>46</v>
      </c>
      <c r="L591">
        <v>50</v>
      </c>
      <c r="M591" t="s">
        <v>50</v>
      </c>
      <c r="N591" s="9">
        <v>0</v>
      </c>
      <c r="O591" s="9">
        <v>10688</v>
      </c>
      <c r="P591" s="9">
        <v>0</v>
      </c>
      <c r="Q591" s="9">
        <v>306811.2</v>
      </c>
      <c r="R591" s="9">
        <v>641861.79</v>
      </c>
      <c r="S591" s="7">
        <v>0</v>
      </c>
      <c r="T591" s="7">
        <v>740637.33</v>
      </c>
    </row>
    <row r="592" spans="1:20" x14ac:dyDescent="0.25">
      <c r="A592" t="s">
        <v>333</v>
      </c>
      <c r="B592">
        <v>6</v>
      </c>
      <c r="C592">
        <v>360</v>
      </c>
      <c r="D592" t="s">
        <v>355</v>
      </c>
      <c r="E592" t="s">
        <v>356</v>
      </c>
      <c r="F592" t="s">
        <v>42</v>
      </c>
      <c r="G592" t="s">
        <v>357</v>
      </c>
      <c r="H592">
        <v>534</v>
      </c>
      <c r="I592" t="s">
        <v>82</v>
      </c>
      <c r="J592" t="s">
        <v>83</v>
      </c>
      <c r="K592" t="s">
        <v>46</v>
      </c>
      <c r="L592">
        <v>10</v>
      </c>
      <c r="M592" t="s">
        <v>47</v>
      </c>
      <c r="N592" s="9">
        <v>6335259</v>
      </c>
      <c r="O592" s="9">
        <v>6148545</v>
      </c>
      <c r="P592" s="9">
        <v>6162694</v>
      </c>
      <c r="Q592" s="9">
        <v>6295555</v>
      </c>
      <c r="R592" s="9">
        <v>7124850</v>
      </c>
      <c r="S592" s="7">
        <v>9500175</v>
      </c>
      <c r="T592" s="7">
        <v>7903657</v>
      </c>
    </row>
    <row r="593" spans="1:20" x14ac:dyDescent="0.25">
      <c r="A593" t="s">
        <v>333</v>
      </c>
      <c r="B593">
        <v>6</v>
      </c>
      <c r="C593">
        <v>360</v>
      </c>
      <c r="D593" t="s">
        <v>355</v>
      </c>
      <c r="E593" t="s">
        <v>356</v>
      </c>
      <c r="F593" t="s">
        <v>42</v>
      </c>
      <c r="G593" t="s">
        <v>357</v>
      </c>
      <c r="H593">
        <v>534</v>
      </c>
      <c r="I593" t="s">
        <v>82</v>
      </c>
      <c r="J593" t="s">
        <v>83</v>
      </c>
      <c r="K593" t="s">
        <v>46</v>
      </c>
      <c r="L593">
        <v>20</v>
      </c>
      <c r="M593" t="s">
        <v>48</v>
      </c>
      <c r="N593" s="9">
        <v>6335259</v>
      </c>
      <c r="O593" s="9">
        <v>6148545</v>
      </c>
      <c r="P593" s="9">
        <v>6162694</v>
      </c>
      <c r="Q593" s="9">
        <v>6295555</v>
      </c>
      <c r="R593" s="9">
        <v>7124850</v>
      </c>
      <c r="S593" s="7">
        <v>9500175</v>
      </c>
      <c r="T593" s="7">
        <v>7903657</v>
      </c>
    </row>
    <row r="594" spans="1:20" x14ac:dyDescent="0.25">
      <c r="A594" t="s">
        <v>333</v>
      </c>
      <c r="B594">
        <v>6</v>
      </c>
      <c r="C594">
        <v>360</v>
      </c>
      <c r="D594" t="s">
        <v>355</v>
      </c>
      <c r="E594" t="s">
        <v>356</v>
      </c>
      <c r="F594" t="s">
        <v>42</v>
      </c>
      <c r="G594" t="s">
        <v>357</v>
      </c>
      <c r="H594">
        <v>534</v>
      </c>
      <c r="I594" t="s">
        <v>82</v>
      </c>
      <c r="J594" t="s">
        <v>83</v>
      </c>
      <c r="K594" t="s">
        <v>46</v>
      </c>
      <c r="L594">
        <v>30</v>
      </c>
      <c r="M594" t="s">
        <v>49</v>
      </c>
      <c r="N594" s="9">
        <v>0</v>
      </c>
      <c r="O594" s="9">
        <v>0</v>
      </c>
      <c r="P594" s="9">
        <v>0</v>
      </c>
      <c r="Q594" s="9">
        <v>0</v>
      </c>
      <c r="R594" s="9">
        <v>0</v>
      </c>
      <c r="S594" s="7">
        <v>0</v>
      </c>
      <c r="T594" s="7">
        <v>0</v>
      </c>
    </row>
    <row r="595" spans="1:20" x14ac:dyDescent="0.25">
      <c r="A595" t="s">
        <v>333</v>
      </c>
      <c r="B595">
        <v>6</v>
      </c>
      <c r="C595">
        <v>360</v>
      </c>
      <c r="D595" t="s">
        <v>355</v>
      </c>
      <c r="E595" t="s">
        <v>356</v>
      </c>
      <c r="F595" t="s">
        <v>42</v>
      </c>
      <c r="G595" t="s">
        <v>357</v>
      </c>
      <c r="H595">
        <v>534</v>
      </c>
      <c r="I595" t="s">
        <v>82</v>
      </c>
      <c r="J595" t="s">
        <v>83</v>
      </c>
      <c r="K595" t="s">
        <v>46</v>
      </c>
      <c r="L595">
        <v>40</v>
      </c>
      <c r="M595" t="s">
        <v>12</v>
      </c>
      <c r="N595" s="9">
        <v>0</v>
      </c>
      <c r="O595" s="9">
        <v>0</v>
      </c>
      <c r="P595" s="9">
        <v>0</v>
      </c>
      <c r="Q595" s="9">
        <v>0</v>
      </c>
      <c r="R595" s="9">
        <v>0</v>
      </c>
      <c r="S595" s="7">
        <v>0</v>
      </c>
      <c r="T595" s="7">
        <v>0</v>
      </c>
    </row>
    <row r="596" spans="1:20" x14ac:dyDescent="0.25">
      <c r="A596" t="s">
        <v>333</v>
      </c>
      <c r="B596">
        <v>6</v>
      </c>
      <c r="C596">
        <v>360</v>
      </c>
      <c r="D596" t="s">
        <v>355</v>
      </c>
      <c r="E596" t="s">
        <v>356</v>
      </c>
      <c r="F596" t="s">
        <v>42</v>
      </c>
      <c r="G596" t="s">
        <v>357</v>
      </c>
      <c r="H596">
        <v>534</v>
      </c>
      <c r="I596" t="s">
        <v>82</v>
      </c>
      <c r="J596" t="s">
        <v>83</v>
      </c>
      <c r="K596" t="s">
        <v>46</v>
      </c>
      <c r="L596">
        <v>50</v>
      </c>
      <c r="M596" t="s">
        <v>50</v>
      </c>
      <c r="N596" s="9">
        <v>0</v>
      </c>
      <c r="O596" s="9">
        <v>0</v>
      </c>
      <c r="P596" s="9">
        <v>0</v>
      </c>
      <c r="Q596" s="9">
        <v>0</v>
      </c>
      <c r="R596" s="9">
        <v>0</v>
      </c>
      <c r="S596" s="7">
        <v>0</v>
      </c>
      <c r="T596" s="7">
        <v>0</v>
      </c>
    </row>
    <row r="597" spans="1:20" x14ac:dyDescent="0.25">
      <c r="A597" t="s">
        <v>333</v>
      </c>
      <c r="B597">
        <v>6</v>
      </c>
      <c r="C597">
        <v>310</v>
      </c>
      <c r="D597" t="s">
        <v>358</v>
      </c>
      <c r="E597" t="s">
        <v>359</v>
      </c>
      <c r="F597" t="s">
        <v>42</v>
      </c>
      <c r="G597" t="s">
        <v>360</v>
      </c>
      <c r="H597">
        <v>534</v>
      </c>
      <c r="I597" t="s">
        <v>82</v>
      </c>
      <c r="J597" t="s">
        <v>83</v>
      </c>
      <c r="K597" t="s">
        <v>46</v>
      </c>
      <c r="L597">
        <v>10</v>
      </c>
      <c r="M597" t="s">
        <v>47</v>
      </c>
      <c r="N597" s="9">
        <v>33947633</v>
      </c>
      <c r="O597" s="9">
        <v>38493009</v>
      </c>
      <c r="P597" s="9">
        <v>34855189</v>
      </c>
      <c r="Q597" s="9">
        <v>45941561</v>
      </c>
      <c r="R597" s="9">
        <v>50416888</v>
      </c>
      <c r="S597" s="7">
        <v>52022755</v>
      </c>
      <c r="T597" s="7">
        <v>54131609</v>
      </c>
    </row>
    <row r="598" spans="1:20" x14ac:dyDescent="0.25">
      <c r="A598" t="s">
        <v>333</v>
      </c>
      <c r="B598">
        <v>6</v>
      </c>
      <c r="C598">
        <v>310</v>
      </c>
      <c r="D598" t="s">
        <v>358</v>
      </c>
      <c r="E598" t="s">
        <v>359</v>
      </c>
      <c r="F598" t="s">
        <v>42</v>
      </c>
      <c r="G598" t="s">
        <v>360</v>
      </c>
      <c r="H598">
        <v>534</v>
      </c>
      <c r="I598" t="s">
        <v>82</v>
      </c>
      <c r="J598" t="s">
        <v>83</v>
      </c>
      <c r="K598" t="s">
        <v>46</v>
      </c>
      <c r="L598">
        <v>20</v>
      </c>
      <c r="M598" t="s">
        <v>48</v>
      </c>
      <c r="N598" s="9">
        <v>33947633</v>
      </c>
      <c r="O598" s="9">
        <v>38493009</v>
      </c>
      <c r="P598" s="9">
        <v>34855189</v>
      </c>
      <c r="Q598" s="9">
        <v>45941561</v>
      </c>
      <c r="R598" s="9">
        <v>50416888</v>
      </c>
      <c r="S598" s="7">
        <v>50522755</v>
      </c>
      <c r="T598" s="7">
        <v>54131609</v>
      </c>
    </row>
    <row r="599" spans="1:20" x14ac:dyDescent="0.25">
      <c r="A599" t="s">
        <v>333</v>
      </c>
      <c r="B599">
        <v>6</v>
      </c>
      <c r="C599">
        <v>310</v>
      </c>
      <c r="D599" t="s">
        <v>358</v>
      </c>
      <c r="E599" t="s">
        <v>359</v>
      </c>
      <c r="F599" t="s">
        <v>42</v>
      </c>
      <c r="G599" t="s">
        <v>360</v>
      </c>
      <c r="H599">
        <v>534</v>
      </c>
      <c r="I599" t="s">
        <v>82</v>
      </c>
      <c r="J599" t="s">
        <v>83</v>
      </c>
      <c r="K599" t="s">
        <v>46</v>
      </c>
      <c r="L599">
        <v>30</v>
      </c>
      <c r="M599" t="s">
        <v>49</v>
      </c>
      <c r="N599" s="9">
        <v>0</v>
      </c>
      <c r="O599" s="9">
        <v>0</v>
      </c>
      <c r="P599" s="9">
        <v>0</v>
      </c>
      <c r="Q599" s="9">
        <v>0</v>
      </c>
      <c r="R599" s="9">
        <v>0</v>
      </c>
      <c r="S599" s="7">
        <v>1500000</v>
      </c>
      <c r="T599" s="7">
        <v>0</v>
      </c>
    </row>
    <row r="600" spans="1:20" x14ac:dyDescent="0.25">
      <c r="A600" t="s">
        <v>333</v>
      </c>
      <c r="B600">
        <v>6</v>
      </c>
      <c r="C600">
        <v>310</v>
      </c>
      <c r="D600" t="s">
        <v>358</v>
      </c>
      <c r="E600" t="s">
        <v>359</v>
      </c>
      <c r="F600" t="s">
        <v>42</v>
      </c>
      <c r="G600" t="s">
        <v>360</v>
      </c>
      <c r="H600">
        <v>534</v>
      </c>
      <c r="I600" t="s">
        <v>82</v>
      </c>
      <c r="J600" t="s">
        <v>83</v>
      </c>
      <c r="K600" t="s">
        <v>46</v>
      </c>
      <c r="L600">
        <v>40</v>
      </c>
      <c r="M600" t="s">
        <v>12</v>
      </c>
      <c r="N600" s="9">
        <v>0</v>
      </c>
      <c r="O600" s="9">
        <v>0</v>
      </c>
      <c r="P600" s="9">
        <v>0</v>
      </c>
      <c r="Q600" s="9">
        <v>0</v>
      </c>
      <c r="R600" s="9">
        <v>0</v>
      </c>
      <c r="S600" s="7">
        <v>0</v>
      </c>
      <c r="T600" s="7">
        <v>0</v>
      </c>
    </row>
    <row r="601" spans="1:20" x14ac:dyDescent="0.25">
      <c r="A601" t="s">
        <v>333</v>
      </c>
      <c r="B601">
        <v>6</v>
      </c>
      <c r="C601">
        <v>310</v>
      </c>
      <c r="D601" t="s">
        <v>358</v>
      </c>
      <c r="E601" t="s">
        <v>359</v>
      </c>
      <c r="F601" t="s">
        <v>42</v>
      </c>
      <c r="G601" t="s">
        <v>360</v>
      </c>
      <c r="H601">
        <v>534</v>
      </c>
      <c r="I601" t="s">
        <v>82</v>
      </c>
      <c r="J601" t="s">
        <v>83</v>
      </c>
      <c r="K601" t="s">
        <v>46</v>
      </c>
      <c r="L601">
        <v>50</v>
      </c>
      <c r="M601" t="s">
        <v>50</v>
      </c>
      <c r="N601" s="9">
        <v>0</v>
      </c>
      <c r="O601" s="9">
        <v>0</v>
      </c>
      <c r="P601" s="9">
        <v>0</v>
      </c>
      <c r="Q601" s="9">
        <v>0</v>
      </c>
      <c r="R601" s="9">
        <v>0</v>
      </c>
      <c r="S601" s="7">
        <v>1500000</v>
      </c>
      <c r="T601" s="7">
        <v>0</v>
      </c>
    </row>
    <row r="602" spans="1:20" x14ac:dyDescent="0.25">
      <c r="A602" t="s">
        <v>333</v>
      </c>
      <c r="B602">
        <v>6</v>
      </c>
      <c r="C602">
        <v>320</v>
      </c>
      <c r="D602" t="s">
        <v>361</v>
      </c>
      <c r="E602" t="s">
        <v>362</v>
      </c>
      <c r="F602" t="s">
        <v>42</v>
      </c>
      <c r="G602" t="s">
        <v>363</v>
      </c>
      <c r="H602">
        <v>536</v>
      </c>
      <c r="I602" t="s">
        <v>364</v>
      </c>
      <c r="J602" t="s">
        <v>365</v>
      </c>
      <c r="K602" t="s">
        <v>46</v>
      </c>
      <c r="L602">
        <v>10</v>
      </c>
      <c r="M602" t="s">
        <v>47</v>
      </c>
      <c r="N602" s="9">
        <v>21087373</v>
      </c>
      <c r="O602" s="9">
        <v>21586302</v>
      </c>
      <c r="P602" s="9">
        <v>20961763</v>
      </c>
      <c r="Q602" s="9">
        <v>23664856</v>
      </c>
      <c r="R602" s="9">
        <v>27464750</v>
      </c>
      <c r="S602" s="7">
        <v>25284821</v>
      </c>
      <c r="T602" s="7">
        <v>36410317</v>
      </c>
    </row>
    <row r="603" spans="1:20" x14ac:dyDescent="0.25">
      <c r="A603" t="s">
        <v>333</v>
      </c>
      <c r="B603">
        <v>6</v>
      </c>
      <c r="C603">
        <v>320</v>
      </c>
      <c r="D603" t="s">
        <v>361</v>
      </c>
      <c r="E603" t="s">
        <v>362</v>
      </c>
      <c r="F603" t="s">
        <v>42</v>
      </c>
      <c r="G603" t="s">
        <v>363</v>
      </c>
      <c r="H603">
        <v>536</v>
      </c>
      <c r="I603" t="s">
        <v>364</v>
      </c>
      <c r="J603" t="s">
        <v>365</v>
      </c>
      <c r="K603" t="s">
        <v>46</v>
      </c>
      <c r="L603">
        <v>20</v>
      </c>
      <c r="M603" t="s">
        <v>48</v>
      </c>
      <c r="N603" s="9">
        <v>21087373</v>
      </c>
      <c r="O603" s="9">
        <v>21586302</v>
      </c>
      <c r="P603" s="9">
        <v>20961763</v>
      </c>
      <c r="Q603" s="9">
        <v>23664856</v>
      </c>
      <c r="R603" s="9">
        <v>27464750</v>
      </c>
      <c r="S603" s="7">
        <v>25284821</v>
      </c>
      <c r="T603" s="7">
        <v>36410317</v>
      </c>
    </row>
    <row r="604" spans="1:20" x14ac:dyDescent="0.25">
      <c r="A604" t="s">
        <v>333</v>
      </c>
      <c r="B604">
        <v>6</v>
      </c>
      <c r="C604">
        <v>320</v>
      </c>
      <c r="D604" t="s">
        <v>361</v>
      </c>
      <c r="E604" t="s">
        <v>362</v>
      </c>
      <c r="F604" t="s">
        <v>42</v>
      </c>
      <c r="G604" t="s">
        <v>363</v>
      </c>
      <c r="H604">
        <v>536</v>
      </c>
      <c r="I604" t="s">
        <v>364</v>
      </c>
      <c r="J604" t="s">
        <v>365</v>
      </c>
      <c r="K604" t="s">
        <v>46</v>
      </c>
      <c r="L604">
        <v>30</v>
      </c>
      <c r="M604" t="s">
        <v>49</v>
      </c>
      <c r="N604" s="9">
        <v>0</v>
      </c>
      <c r="O604" s="9">
        <v>0</v>
      </c>
      <c r="P604" s="9">
        <v>0</v>
      </c>
      <c r="Q604" s="9">
        <v>0</v>
      </c>
      <c r="R604" s="9">
        <v>0</v>
      </c>
      <c r="S604" s="7">
        <v>0</v>
      </c>
      <c r="T604" s="7">
        <v>0</v>
      </c>
    </row>
    <row r="605" spans="1:20" x14ac:dyDescent="0.25">
      <c r="A605" t="s">
        <v>333</v>
      </c>
      <c r="B605">
        <v>6</v>
      </c>
      <c r="C605">
        <v>320</v>
      </c>
      <c r="D605" t="s">
        <v>361</v>
      </c>
      <c r="E605" t="s">
        <v>362</v>
      </c>
      <c r="F605" t="s">
        <v>42</v>
      </c>
      <c r="G605" t="s">
        <v>363</v>
      </c>
      <c r="H605">
        <v>536</v>
      </c>
      <c r="I605" t="s">
        <v>364</v>
      </c>
      <c r="J605" t="s">
        <v>365</v>
      </c>
      <c r="K605" t="s">
        <v>46</v>
      </c>
      <c r="L605">
        <v>40</v>
      </c>
      <c r="M605" t="s">
        <v>12</v>
      </c>
      <c r="N605" s="9">
        <v>0</v>
      </c>
      <c r="O605" s="9">
        <v>0</v>
      </c>
      <c r="P605" s="9">
        <v>0</v>
      </c>
      <c r="Q605" s="9">
        <v>0</v>
      </c>
      <c r="R605" s="9">
        <v>0</v>
      </c>
      <c r="S605" s="7">
        <v>0</v>
      </c>
      <c r="T605" s="7">
        <v>0</v>
      </c>
    </row>
    <row r="606" spans="1:20" x14ac:dyDescent="0.25">
      <c r="A606" t="s">
        <v>333</v>
      </c>
      <c r="B606">
        <v>6</v>
      </c>
      <c r="C606">
        <v>320</v>
      </c>
      <c r="D606" t="s">
        <v>361</v>
      </c>
      <c r="E606" t="s">
        <v>362</v>
      </c>
      <c r="F606" t="s">
        <v>42</v>
      </c>
      <c r="G606" t="s">
        <v>363</v>
      </c>
      <c r="H606">
        <v>536</v>
      </c>
      <c r="I606" t="s">
        <v>364</v>
      </c>
      <c r="J606" t="s">
        <v>365</v>
      </c>
      <c r="K606" t="s">
        <v>46</v>
      </c>
      <c r="L606">
        <v>50</v>
      </c>
      <c r="M606" t="s">
        <v>50</v>
      </c>
      <c r="N606" s="9">
        <v>0</v>
      </c>
      <c r="O606" s="9">
        <v>0</v>
      </c>
      <c r="P606" s="9">
        <v>0</v>
      </c>
      <c r="Q606" s="9">
        <v>0</v>
      </c>
      <c r="R606" s="9">
        <v>0</v>
      </c>
      <c r="S606" s="7">
        <v>0</v>
      </c>
      <c r="T606" s="7">
        <v>0</v>
      </c>
    </row>
    <row r="607" spans="1:20" x14ac:dyDescent="0.25">
      <c r="A607" t="s">
        <v>333</v>
      </c>
      <c r="B607">
        <v>6</v>
      </c>
      <c r="C607">
        <v>309</v>
      </c>
      <c r="D607" t="s">
        <v>366</v>
      </c>
      <c r="E607" t="s">
        <v>367</v>
      </c>
      <c r="F607" t="s">
        <v>42</v>
      </c>
      <c r="G607" t="s">
        <v>368</v>
      </c>
      <c r="H607">
        <v>534</v>
      </c>
      <c r="I607" t="s">
        <v>82</v>
      </c>
      <c r="J607" t="s">
        <v>83</v>
      </c>
      <c r="K607" t="s">
        <v>46</v>
      </c>
      <c r="L607">
        <v>10</v>
      </c>
      <c r="M607" t="s">
        <v>47</v>
      </c>
      <c r="N607" s="9">
        <v>0</v>
      </c>
      <c r="O607" s="9">
        <v>0</v>
      </c>
      <c r="P607" s="9">
        <v>26027244</v>
      </c>
      <c r="Q607" s="9">
        <v>41495561</v>
      </c>
      <c r="R607" s="9">
        <v>47860006</v>
      </c>
      <c r="S607" s="7">
        <v>42486085</v>
      </c>
      <c r="T607" s="7">
        <v>111538822</v>
      </c>
    </row>
    <row r="608" spans="1:20" x14ac:dyDescent="0.25">
      <c r="A608" t="s">
        <v>333</v>
      </c>
      <c r="B608">
        <v>6</v>
      </c>
      <c r="C608">
        <v>309</v>
      </c>
      <c r="D608" t="s">
        <v>366</v>
      </c>
      <c r="E608" t="s">
        <v>367</v>
      </c>
      <c r="F608" t="s">
        <v>42</v>
      </c>
      <c r="G608" t="s">
        <v>368</v>
      </c>
      <c r="H608">
        <v>534</v>
      </c>
      <c r="I608" t="s">
        <v>82</v>
      </c>
      <c r="J608" t="s">
        <v>83</v>
      </c>
      <c r="K608" t="s">
        <v>46</v>
      </c>
      <c r="L608">
        <v>20</v>
      </c>
      <c r="M608" t="s">
        <v>48</v>
      </c>
      <c r="N608" s="9">
        <v>0</v>
      </c>
      <c r="O608" s="9">
        <v>0</v>
      </c>
      <c r="P608" s="9">
        <v>26027244</v>
      </c>
      <c r="Q608" s="9">
        <v>41495561</v>
      </c>
      <c r="R608" s="9">
        <v>47860006</v>
      </c>
      <c r="S608" s="7">
        <v>42486085</v>
      </c>
      <c r="T608" s="7">
        <v>42488068</v>
      </c>
    </row>
    <row r="609" spans="1:20" x14ac:dyDescent="0.25">
      <c r="A609" t="s">
        <v>333</v>
      </c>
      <c r="B609">
        <v>6</v>
      </c>
      <c r="C609">
        <v>309</v>
      </c>
      <c r="D609" t="s">
        <v>366</v>
      </c>
      <c r="E609" t="s">
        <v>367</v>
      </c>
      <c r="F609" t="s">
        <v>42</v>
      </c>
      <c r="G609" t="s">
        <v>368</v>
      </c>
      <c r="H609">
        <v>534</v>
      </c>
      <c r="I609" t="s">
        <v>82</v>
      </c>
      <c r="J609" t="s">
        <v>83</v>
      </c>
      <c r="K609" t="s">
        <v>46</v>
      </c>
      <c r="L609">
        <v>30</v>
      </c>
      <c r="M609" t="s">
        <v>49</v>
      </c>
      <c r="N609" s="9">
        <v>0</v>
      </c>
      <c r="O609" s="9">
        <v>0</v>
      </c>
      <c r="P609" s="9">
        <v>0</v>
      </c>
      <c r="Q609" s="9">
        <v>0</v>
      </c>
      <c r="R609" s="9">
        <v>0</v>
      </c>
      <c r="S609" s="7">
        <v>0</v>
      </c>
      <c r="T609" s="7">
        <v>69050754</v>
      </c>
    </row>
    <row r="610" spans="1:20" x14ac:dyDescent="0.25">
      <c r="A610" t="s">
        <v>333</v>
      </c>
      <c r="B610">
        <v>6</v>
      </c>
      <c r="C610">
        <v>309</v>
      </c>
      <c r="D610" t="s">
        <v>366</v>
      </c>
      <c r="E610" t="s">
        <v>367</v>
      </c>
      <c r="F610" t="s">
        <v>42</v>
      </c>
      <c r="G610" t="s">
        <v>368</v>
      </c>
      <c r="H610">
        <v>534</v>
      </c>
      <c r="I610" t="s">
        <v>82</v>
      </c>
      <c r="J610" t="s">
        <v>83</v>
      </c>
      <c r="K610" t="s">
        <v>46</v>
      </c>
      <c r="L610">
        <v>40</v>
      </c>
      <c r="M610" t="s">
        <v>12</v>
      </c>
      <c r="N610" s="9">
        <v>0</v>
      </c>
      <c r="O610" s="9">
        <v>0</v>
      </c>
      <c r="P610" s="9">
        <v>0</v>
      </c>
      <c r="Q610" s="9">
        <v>0</v>
      </c>
      <c r="R610" s="9">
        <v>0</v>
      </c>
      <c r="S610" s="7">
        <v>0</v>
      </c>
      <c r="T610" s="7">
        <v>69050754</v>
      </c>
    </row>
    <row r="611" spans="1:20" x14ac:dyDescent="0.25">
      <c r="A611" t="s">
        <v>333</v>
      </c>
      <c r="B611">
        <v>6</v>
      </c>
      <c r="C611">
        <v>309</v>
      </c>
      <c r="D611" t="s">
        <v>366</v>
      </c>
      <c r="E611" t="s">
        <v>367</v>
      </c>
      <c r="F611" t="s">
        <v>42</v>
      </c>
      <c r="G611" t="s">
        <v>368</v>
      </c>
      <c r="H611">
        <v>534</v>
      </c>
      <c r="I611" t="s">
        <v>82</v>
      </c>
      <c r="J611" t="s">
        <v>83</v>
      </c>
      <c r="K611" t="s">
        <v>46</v>
      </c>
      <c r="L611">
        <v>50</v>
      </c>
      <c r="M611" t="s">
        <v>50</v>
      </c>
      <c r="N611" s="9">
        <v>0</v>
      </c>
      <c r="O611" s="9">
        <v>0</v>
      </c>
      <c r="P611" s="9">
        <v>0</v>
      </c>
      <c r="Q611" s="9">
        <v>0</v>
      </c>
      <c r="R611" s="9">
        <v>0</v>
      </c>
      <c r="S611" s="7">
        <v>0</v>
      </c>
      <c r="T611" s="7">
        <v>0</v>
      </c>
    </row>
    <row r="612" spans="1:20" x14ac:dyDescent="0.25">
      <c r="A612" t="s">
        <v>333</v>
      </c>
      <c r="B612">
        <v>6</v>
      </c>
      <c r="C612">
        <v>934</v>
      </c>
      <c r="D612" t="s">
        <v>369</v>
      </c>
      <c r="E612" t="s">
        <v>370</v>
      </c>
      <c r="F612" t="s">
        <v>42</v>
      </c>
      <c r="G612" t="s">
        <v>371</v>
      </c>
      <c r="H612">
        <v>534</v>
      </c>
      <c r="I612" t="s">
        <v>82</v>
      </c>
      <c r="J612" t="s">
        <v>83</v>
      </c>
      <c r="K612" t="s">
        <v>46</v>
      </c>
      <c r="L612">
        <v>10</v>
      </c>
      <c r="M612" t="s">
        <v>47</v>
      </c>
      <c r="N612" s="9">
        <v>8238327</v>
      </c>
      <c r="O612" s="9">
        <v>8531910</v>
      </c>
      <c r="P612" s="9">
        <v>0</v>
      </c>
      <c r="Q612" s="9">
        <v>0</v>
      </c>
      <c r="R612" s="9">
        <v>0</v>
      </c>
      <c r="S612" s="7">
        <v>0</v>
      </c>
      <c r="T612" s="7">
        <v>0</v>
      </c>
    </row>
    <row r="613" spans="1:20" x14ac:dyDescent="0.25">
      <c r="A613" t="s">
        <v>333</v>
      </c>
      <c r="B613">
        <v>6</v>
      </c>
      <c r="C613">
        <v>934</v>
      </c>
      <c r="D613" t="s">
        <v>369</v>
      </c>
      <c r="E613" t="s">
        <v>370</v>
      </c>
      <c r="F613" t="s">
        <v>42</v>
      </c>
      <c r="G613" t="s">
        <v>371</v>
      </c>
      <c r="H613">
        <v>534</v>
      </c>
      <c r="I613" t="s">
        <v>82</v>
      </c>
      <c r="J613" t="s">
        <v>83</v>
      </c>
      <c r="K613" t="s">
        <v>46</v>
      </c>
      <c r="L613">
        <v>20</v>
      </c>
      <c r="M613" t="s">
        <v>48</v>
      </c>
      <c r="N613" s="9">
        <v>8238327</v>
      </c>
      <c r="O613" s="9">
        <v>8531910</v>
      </c>
      <c r="P613" s="9">
        <v>0</v>
      </c>
      <c r="Q613" s="9">
        <v>0</v>
      </c>
      <c r="R613" s="9">
        <v>0</v>
      </c>
      <c r="S613" s="7">
        <v>0</v>
      </c>
      <c r="T613" s="7">
        <v>0</v>
      </c>
    </row>
    <row r="614" spans="1:20" x14ac:dyDescent="0.25">
      <c r="A614" t="s">
        <v>333</v>
      </c>
      <c r="B614">
        <v>6</v>
      </c>
      <c r="C614">
        <v>934</v>
      </c>
      <c r="D614" t="s">
        <v>369</v>
      </c>
      <c r="E614" t="s">
        <v>370</v>
      </c>
      <c r="F614" t="s">
        <v>42</v>
      </c>
      <c r="G614" t="s">
        <v>371</v>
      </c>
      <c r="H614">
        <v>534</v>
      </c>
      <c r="I614" t="s">
        <v>82</v>
      </c>
      <c r="J614" t="s">
        <v>83</v>
      </c>
      <c r="K614" t="s">
        <v>46</v>
      </c>
      <c r="L614">
        <v>30</v>
      </c>
      <c r="M614" t="s">
        <v>49</v>
      </c>
      <c r="N614" s="9">
        <v>0</v>
      </c>
      <c r="O614" s="9">
        <v>0</v>
      </c>
      <c r="P614" s="9">
        <v>0</v>
      </c>
      <c r="Q614" s="9">
        <v>0</v>
      </c>
      <c r="R614" s="9">
        <v>0</v>
      </c>
      <c r="S614" s="7">
        <v>0</v>
      </c>
      <c r="T614" s="7">
        <v>0</v>
      </c>
    </row>
    <row r="615" spans="1:20" x14ac:dyDescent="0.25">
      <c r="A615" t="s">
        <v>333</v>
      </c>
      <c r="B615">
        <v>6</v>
      </c>
      <c r="C615">
        <v>934</v>
      </c>
      <c r="D615" t="s">
        <v>369</v>
      </c>
      <c r="E615" t="s">
        <v>370</v>
      </c>
      <c r="F615" t="s">
        <v>42</v>
      </c>
      <c r="G615" t="s">
        <v>371</v>
      </c>
      <c r="H615">
        <v>534</v>
      </c>
      <c r="I615" t="s">
        <v>82</v>
      </c>
      <c r="J615" t="s">
        <v>83</v>
      </c>
      <c r="K615" t="s">
        <v>46</v>
      </c>
      <c r="L615">
        <v>40</v>
      </c>
      <c r="M615" t="s">
        <v>12</v>
      </c>
      <c r="N615" s="9">
        <v>0</v>
      </c>
      <c r="O615" s="9">
        <v>0</v>
      </c>
      <c r="P615" s="9">
        <v>0</v>
      </c>
      <c r="Q615" s="9">
        <v>0</v>
      </c>
      <c r="R615" s="9">
        <v>0</v>
      </c>
      <c r="S615" s="7">
        <v>0</v>
      </c>
      <c r="T615" s="7">
        <v>0</v>
      </c>
    </row>
    <row r="616" spans="1:20" x14ac:dyDescent="0.25">
      <c r="A616" t="s">
        <v>333</v>
      </c>
      <c r="B616">
        <v>6</v>
      </c>
      <c r="C616">
        <v>934</v>
      </c>
      <c r="D616" t="s">
        <v>369</v>
      </c>
      <c r="E616" t="s">
        <v>370</v>
      </c>
      <c r="F616" t="s">
        <v>42</v>
      </c>
      <c r="G616" t="s">
        <v>371</v>
      </c>
      <c r="H616">
        <v>534</v>
      </c>
      <c r="I616" t="s">
        <v>82</v>
      </c>
      <c r="J616" t="s">
        <v>83</v>
      </c>
      <c r="K616" t="s">
        <v>46</v>
      </c>
      <c r="L616">
        <v>50</v>
      </c>
      <c r="M616" t="s">
        <v>50</v>
      </c>
      <c r="N616" s="9">
        <v>0</v>
      </c>
      <c r="O616" s="9">
        <v>0</v>
      </c>
      <c r="P616" s="9">
        <v>0</v>
      </c>
      <c r="Q616" s="9">
        <v>0</v>
      </c>
      <c r="R616" s="9">
        <v>0</v>
      </c>
      <c r="S616" s="7">
        <v>0</v>
      </c>
      <c r="T616" s="7">
        <v>0</v>
      </c>
    </row>
    <row r="617" spans="1:20" x14ac:dyDescent="0.25">
      <c r="A617" t="s">
        <v>10</v>
      </c>
      <c r="B617">
        <v>7</v>
      </c>
      <c r="C617">
        <v>185</v>
      </c>
      <c r="D617" t="s">
        <v>372</v>
      </c>
      <c r="E617" t="s">
        <v>373</v>
      </c>
      <c r="F617" t="s">
        <v>42</v>
      </c>
      <c r="G617" t="s">
        <v>374</v>
      </c>
      <c r="H617">
        <v>799</v>
      </c>
      <c r="I617" t="s">
        <v>62</v>
      </c>
      <c r="J617" t="s">
        <v>223</v>
      </c>
      <c r="K617" t="s">
        <v>46</v>
      </c>
      <c r="L617">
        <v>10</v>
      </c>
      <c r="M617" t="s">
        <v>47</v>
      </c>
      <c r="N617" s="9">
        <v>714597</v>
      </c>
      <c r="O617" s="9">
        <v>722743.92</v>
      </c>
      <c r="P617" s="9">
        <v>746730.13</v>
      </c>
      <c r="Q617" s="9">
        <v>1026830.04</v>
      </c>
      <c r="R617" s="9">
        <v>840002.07</v>
      </c>
      <c r="S617" s="7">
        <v>1074577.26</v>
      </c>
      <c r="T617" s="7">
        <v>1195154.8799999999</v>
      </c>
    </row>
    <row r="618" spans="1:20" x14ac:dyDescent="0.25">
      <c r="A618" t="s">
        <v>10</v>
      </c>
      <c r="B618">
        <v>7</v>
      </c>
      <c r="C618">
        <v>185</v>
      </c>
      <c r="D618" t="s">
        <v>372</v>
      </c>
      <c r="E618" t="s">
        <v>373</v>
      </c>
      <c r="F618" t="s">
        <v>42</v>
      </c>
      <c r="G618" t="s">
        <v>374</v>
      </c>
      <c r="H618">
        <v>799</v>
      </c>
      <c r="I618" t="s">
        <v>62</v>
      </c>
      <c r="J618" t="s">
        <v>223</v>
      </c>
      <c r="K618" t="s">
        <v>46</v>
      </c>
      <c r="L618">
        <v>20</v>
      </c>
      <c r="M618" t="s">
        <v>48</v>
      </c>
      <c r="N618" s="9">
        <v>714159.08</v>
      </c>
      <c r="O618" s="9">
        <v>715279.79</v>
      </c>
      <c r="P618" s="9">
        <v>652578.68000000005</v>
      </c>
      <c r="Q618" s="9">
        <v>716675.97</v>
      </c>
      <c r="R618" s="9">
        <v>839740.81</v>
      </c>
      <c r="S618" s="7">
        <v>971464.38</v>
      </c>
      <c r="T618" s="7">
        <v>989990.57</v>
      </c>
    </row>
    <row r="619" spans="1:20" x14ac:dyDescent="0.25">
      <c r="A619" t="s">
        <v>10</v>
      </c>
      <c r="B619">
        <v>7</v>
      </c>
      <c r="C619">
        <v>185</v>
      </c>
      <c r="D619" t="s">
        <v>372</v>
      </c>
      <c r="E619" t="s">
        <v>373</v>
      </c>
      <c r="F619" t="s">
        <v>42</v>
      </c>
      <c r="G619" t="s">
        <v>374</v>
      </c>
      <c r="H619">
        <v>799</v>
      </c>
      <c r="I619" t="s">
        <v>62</v>
      </c>
      <c r="J619" t="s">
        <v>223</v>
      </c>
      <c r="K619" t="s">
        <v>46</v>
      </c>
      <c r="L619">
        <v>30</v>
      </c>
      <c r="M619" t="s">
        <v>49</v>
      </c>
      <c r="N619" s="9">
        <v>437.92</v>
      </c>
      <c r="O619" s="9">
        <v>7464.13</v>
      </c>
      <c r="P619" s="9">
        <v>94151.45</v>
      </c>
      <c r="Q619" s="9">
        <v>310154.07</v>
      </c>
      <c r="R619" s="9">
        <v>261.26</v>
      </c>
      <c r="S619" s="7">
        <v>103112.88</v>
      </c>
      <c r="T619" s="7">
        <v>205164.31</v>
      </c>
    </row>
    <row r="620" spans="1:20" x14ac:dyDescent="0.25">
      <c r="A620" t="s">
        <v>10</v>
      </c>
      <c r="B620">
        <v>7</v>
      </c>
      <c r="C620">
        <v>185</v>
      </c>
      <c r="D620" t="s">
        <v>372</v>
      </c>
      <c r="E620" t="s">
        <v>373</v>
      </c>
      <c r="F620" t="s">
        <v>42</v>
      </c>
      <c r="G620" t="s">
        <v>374</v>
      </c>
      <c r="H620">
        <v>799</v>
      </c>
      <c r="I620" t="s">
        <v>62</v>
      </c>
      <c r="J620" t="s">
        <v>223</v>
      </c>
      <c r="K620" t="s">
        <v>46</v>
      </c>
      <c r="L620">
        <v>40</v>
      </c>
      <c r="M620" t="s">
        <v>12</v>
      </c>
      <c r="N620" s="9">
        <v>0</v>
      </c>
      <c r="O620" s="9">
        <v>0</v>
      </c>
      <c r="P620" s="9">
        <v>0</v>
      </c>
      <c r="Q620" s="9">
        <v>0</v>
      </c>
      <c r="R620" s="9">
        <v>0</v>
      </c>
      <c r="S620" s="7">
        <v>0</v>
      </c>
      <c r="T620" s="7">
        <v>0</v>
      </c>
    </row>
    <row r="621" spans="1:20" x14ac:dyDescent="0.25">
      <c r="A621" t="s">
        <v>10</v>
      </c>
      <c r="B621">
        <v>7</v>
      </c>
      <c r="C621">
        <v>185</v>
      </c>
      <c r="D621" t="s">
        <v>372</v>
      </c>
      <c r="E621" t="s">
        <v>373</v>
      </c>
      <c r="F621" t="s">
        <v>42</v>
      </c>
      <c r="G621" t="s">
        <v>374</v>
      </c>
      <c r="H621">
        <v>799</v>
      </c>
      <c r="I621" t="s">
        <v>62</v>
      </c>
      <c r="J621" t="s">
        <v>223</v>
      </c>
      <c r="K621" t="s">
        <v>46</v>
      </c>
      <c r="L621">
        <v>50</v>
      </c>
      <c r="M621" t="s">
        <v>50</v>
      </c>
      <c r="N621" s="9">
        <v>437.92</v>
      </c>
      <c r="O621" s="9">
        <v>7464.13</v>
      </c>
      <c r="P621" s="9">
        <v>94151.45</v>
      </c>
      <c r="Q621" s="9">
        <v>310154.07</v>
      </c>
      <c r="R621" s="9">
        <v>261.26</v>
      </c>
      <c r="S621" s="7">
        <v>103112.88</v>
      </c>
      <c r="T621" s="7">
        <v>205164.31</v>
      </c>
    </row>
    <row r="622" spans="1:20" x14ac:dyDescent="0.25">
      <c r="A622" t="s">
        <v>10</v>
      </c>
      <c r="B622">
        <v>7</v>
      </c>
      <c r="C622">
        <v>201</v>
      </c>
      <c r="D622" t="s">
        <v>375</v>
      </c>
      <c r="E622" t="s">
        <v>376</v>
      </c>
      <c r="F622" t="s">
        <v>42</v>
      </c>
      <c r="G622" t="s">
        <v>377</v>
      </c>
      <c r="H622">
        <v>181</v>
      </c>
      <c r="I622" t="s">
        <v>378</v>
      </c>
      <c r="J622" t="s">
        <v>379</v>
      </c>
      <c r="K622" t="s">
        <v>46</v>
      </c>
      <c r="L622">
        <v>10</v>
      </c>
      <c r="M622" t="s">
        <v>47</v>
      </c>
      <c r="N622" s="9">
        <v>7065425</v>
      </c>
      <c r="O622" s="9">
        <v>7991582.1500000004</v>
      </c>
      <c r="P622" s="9">
        <v>7026376.2199999997</v>
      </c>
      <c r="Q622" s="9">
        <v>7329479</v>
      </c>
      <c r="R622" s="9">
        <v>13287147</v>
      </c>
      <c r="S622" s="7">
        <v>15250724.439999999</v>
      </c>
      <c r="T622" s="7">
        <v>21867753.550000001</v>
      </c>
    </row>
    <row r="623" spans="1:20" x14ac:dyDescent="0.25">
      <c r="A623" t="s">
        <v>10</v>
      </c>
      <c r="B623">
        <v>7</v>
      </c>
      <c r="C623">
        <v>201</v>
      </c>
      <c r="D623" t="s">
        <v>375</v>
      </c>
      <c r="E623" t="s">
        <v>376</v>
      </c>
      <c r="F623" t="s">
        <v>42</v>
      </c>
      <c r="G623" t="s">
        <v>377</v>
      </c>
      <c r="H623">
        <v>181</v>
      </c>
      <c r="I623" t="s">
        <v>378</v>
      </c>
      <c r="J623" t="s">
        <v>379</v>
      </c>
      <c r="K623" t="s">
        <v>46</v>
      </c>
      <c r="L623">
        <v>20</v>
      </c>
      <c r="M623" t="s">
        <v>48</v>
      </c>
      <c r="N623" s="9">
        <v>7065425</v>
      </c>
      <c r="O623" s="9">
        <v>6754175.5999999996</v>
      </c>
      <c r="P623" s="9">
        <v>6499250.3899999997</v>
      </c>
      <c r="Q623" s="9">
        <v>7266061.5999999996</v>
      </c>
      <c r="R623" s="9">
        <v>10921732.48</v>
      </c>
      <c r="S623" s="7">
        <v>13009333.699999999</v>
      </c>
      <c r="T623" s="7">
        <v>10650158.4</v>
      </c>
    </row>
    <row r="624" spans="1:20" x14ac:dyDescent="0.25">
      <c r="A624" t="s">
        <v>10</v>
      </c>
      <c r="B624">
        <v>7</v>
      </c>
      <c r="C624">
        <v>201</v>
      </c>
      <c r="D624" t="s">
        <v>375</v>
      </c>
      <c r="E624" t="s">
        <v>376</v>
      </c>
      <c r="F624" t="s">
        <v>42</v>
      </c>
      <c r="G624" t="s">
        <v>377</v>
      </c>
      <c r="H624">
        <v>181</v>
      </c>
      <c r="I624" t="s">
        <v>378</v>
      </c>
      <c r="J624" t="s">
        <v>379</v>
      </c>
      <c r="K624" t="s">
        <v>46</v>
      </c>
      <c r="L624">
        <v>30</v>
      </c>
      <c r="M624" t="s">
        <v>49</v>
      </c>
      <c r="N624" s="9">
        <v>0</v>
      </c>
      <c r="O624" s="9">
        <v>1237406.55</v>
      </c>
      <c r="P624" s="9">
        <v>527125.82999999996</v>
      </c>
      <c r="Q624" s="9">
        <v>63417.4</v>
      </c>
      <c r="R624" s="9">
        <v>2365414.52</v>
      </c>
      <c r="S624" s="7">
        <v>2241390.7400000002</v>
      </c>
      <c r="T624" s="7">
        <v>11217595.15</v>
      </c>
    </row>
    <row r="625" spans="1:20" x14ac:dyDescent="0.25">
      <c r="A625" t="s">
        <v>10</v>
      </c>
      <c r="B625">
        <v>7</v>
      </c>
      <c r="C625">
        <v>201</v>
      </c>
      <c r="D625" t="s">
        <v>375</v>
      </c>
      <c r="E625" t="s">
        <v>376</v>
      </c>
      <c r="F625" t="s">
        <v>42</v>
      </c>
      <c r="G625" t="s">
        <v>377</v>
      </c>
      <c r="H625">
        <v>181</v>
      </c>
      <c r="I625" t="s">
        <v>378</v>
      </c>
      <c r="J625" t="s">
        <v>379</v>
      </c>
      <c r="K625" t="s">
        <v>46</v>
      </c>
      <c r="L625">
        <v>40</v>
      </c>
      <c r="M625" t="s">
        <v>12</v>
      </c>
      <c r="N625" s="9">
        <v>0</v>
      </c>
      <c r="O625" s="9">
        <v>0</v>
      </c>
      <c r="P625" s="9">
        <v>0</v>
      </c>
      <c r="Q625" s="9">
        <v>0</v>
      </c>
      <c r="R625" s="9">
        <v>0</v>
      </c>
      <c r="S625" s="7">
        <v>0</v>
      </c>
      <c r="T625" s="7">
        <v>11000000</v>
      </c>
    </row>
    <row r="626" spans="1:20" x14ac:dyDescent="0.25">
      <c r="A626" t="s">
        <v>10</v>
      </c>
      <c r="B626">
        <v>7</v>
      </c>
      <c r="C626">
        <v>201</v>
      </c>
      <c r="D626" t="s">
        <v>375</v>
      </c>
      <c r="E626" t="s">
        <v>376</v>
      </c>
      <c r="F626" t="s">
        <v>42</v>
      </c>
      <c r="G626" t="s">
        <v>377</v>
      </c>
      <c r="H626">
        <v>181</v>
      </c>
      <c r="I626" t="s">
        <v>378</v>
      </c>
      <c r="J626" t="s">
        <v>379</v>
      </c>
      <c r="K626" t="s">
        <v>46</v>
      </c>
      <c r="L626">
        <v>50</v>
      </c>
      <c r="M626" t="s">
        <v>50</v>
      </c>
      <c r="N626" s="9">
        <v>0</v>
      </c>
      <c r="O626" s="9">
        <v>1237406.55</v>
      </c>
      <c r="P626" s="9">
        <v>527125.82999999996</v>
      </c>
      <c r="Q626" s="9">
        <v>63417.4</v>
      </c>
      <c r="R626" s="9">
        <v>2365414.52</v>
      </c>
      <c r="S626" s="7">
        <v>2241390.7400000002</v>
      </c>
      <c r="T626" s="7">
        <v>217595.15000000037</v>
      </c>
    </row>
    <row r="627" spans="1:20" x14ac:dyDescent="0.25">
      <c r="A627" t="s">
        <v>10</v>
      </c>
      <c r="B627">
        <v>7</v>
      </c>
      <c r="C627">
        <v>201</v>
      </c>
      <c r="D627" t="s">
        <v>375</v>
      </c>
      <c r="E627" t="s">
        <v>376</v>
      </c>
      <c r="F627" t="s">
        <v>42</v>
      </c>
      <c r="G627" t="s">
        <v>377</v>
      </c>
      <c r="H627">
        <v>182</v>
      </c>
      <c r="I627" t="s">
        <v>380</v>
      </c>
      <c r="J627" t="s">
        <v>381</v>
      </c>
      <c r="K627" t="s">
        <v>46</v>
      </c>
      <c r="L627">
        <v>10</v>
      </c>
      <c r="M627" t="s">
        <v>47</v>
      </c>
      <c r="N627" s="9">
        <v>820950</v>
      </c>
      <c r="O627" s="9">
        <v>1934813.36</v>
      </c>
      <c r="P627" s="9">
        <v>4252048.5599999996</v>
      </c>
      <c r="Q627" s="9">
        <v>1879738.37</v>
      </c>
      <c r="R627" s="9">
        <v>2589326.7599999998</v>
      </c>
      <c r="S627" s="7">
        <v>1540860.93</v>
      </c>
      <c r="T627" s="7">
        <v>8232032.5999999996</v>
      </c>
    </row>
    <row r="628" spans="1:20" x14ac:dyDescent="0.25">
      <c r="A628" t="s">
        <v>10</v>
      </c>
      <c r="B628">
        <v>7</v>
      </c>
      <c r="C628">
        <v>201</v>
      </c>
      <c r="D628" t="s">
        <v>375</v>
      </c>
      <c r="E628" t="s">
        <v>376</v>
      </c>
      <c r="F628" t="s">
        <v>42</v>
      </c>
      <c r="G628" t="s">
        <v>377</v>
      </c>
      <c r="H628">
        <v>182</v>
      </c>
      <c r="I628" t="s">
        <v>380</v>
      </c>
      <c r="J628" t="s">
        <v>381</v>
      </c>
      <c r="K628" t="s">
        <v>46</v>
      </c>
      <c r="L628">
        <v>20</v>
      </c>
      <c r="M628" t="s">
        <v>48</v>
      </c>
      <c r="N628" s="9">
        <v>820949.17</v>
      </c>
      <c r="O628" s="9">
        <v>1405121.93</v>
      </c>
      <c r="P628" s="9">
        <v>3754789.4</v>
      </c>
      <c r="Q628" s="9">
        <v>1879736.53</v>
      </c>
      <c r="R628" s="9">
        <v>2234629.36</v>
      </c>
      <c r="S628" s="7">
        <v>1531852.33</v>
      </c>
      <c r="T628" s="7">
        <v>3232025.21</v>
      </c>
    </row>
    <row r="629" spans="1:20" x14ac:dyDescent="0.25">
      <c r="A629" t="s">
        <v>10</v>
      </c>
      <c r="B629">
        <v>7</v>
      </c>
      <c r="C629">
        <v>201</v>
      </c>
      <c r="D629" t="s">
        <v>375</v>
      </c>
      <c r="E629" t="s">
        <v>376</v>
      </c>
      <c r="F629" t="s">
        <v>42</v>
      </c>
      <c r="G629" t="s">
        <v>377</v>
      </c>
      <c r="H629">
        <v>182</v>
      </c>
      <c r="I629" t="s">
        <v>380</v>
      </c>
      <c r="J629" t="s">
        <v>381</v>
      </c>
      <c r="K629" t="s">
        <v>46</v>
      </c>
      <c r="L629">
        <v>30</v>
      </c>
      <c r="M629" t="s">
        <v>49</v>
      </c>
      <c r="N629" s="9">
        <v>0.83</v>
      </c>
      <c r="O629" s="9">
        <v>529691.43000000005</v>
      </c>
      <c r="P629" s="9">
        <v>497259.16</v>
      </c>
      <c r="Q629" s="9">
        <v>1.84</v>
      </c>
      <c r="R629" s="9">
        <v>354697.4</v>
      </c>
      <c r="S629" s="7">
        <v>9008.6</v>
      </c>
      <c r="T629" s="7">
        <v>5000007.3899999997</v>
      </c>
    </row>
    <row r="630" spans="1:20" x14ac:dyDescent="0.25">
      <c r="A630" t="s">
        <v>10</v>
      </c>
      <c r="B630">
        <v>7</v>
      </c>
      <c r="C630">
        <v>201</v>
      </c>
      <c r="D630" t="s">
        <v>375</v>
      </c>
      <c r="E630" t="s">
        <v>376</v>
      </c>
      <c r="F630" t="s">
        <v>42</v>
      </c>
      <c r="G630" t="s">
        <v>377</v>
      </c>
      <c r="H630">
        <v>182</v>
      </c>
      <c r="I630" t="s">
        <v>380</v>
      </c>
      <c r="J630" t="s">
        <v>381</v>
      </c>
      <c r="K630" t="s">
        <v>46</v>
      </c>
      <c r="L630">
        <v>40</v>
      </c>
      <c r="M630" t="s">
        <v>12</v>
      </c>
      <c r="N630" s="9">
        <v>0</v>
      </c>
      <c r="O630" s="9">
        <v>0</v>
      </c>
      <c r="P630" s="9">
        <v>0</v>
      </c>
      <c r="Q630" s="9">
        <v>0</v>
      </c>
      <c r="R630" s="9">
        <v>0</v>
      </c>
      <c r="S630" s="7">
        <v>0</v>
      </c>
      <c r="T630" s="7">
        <v>5000000</v>
      </c>
    </row>
    <row r="631" spans="1:20" x14ac:dyDescent="0.25">
      <c r="A631" t="s">
        <v>10</v>
      </c>
      <c r="B631">
        <v>7</v>
      </c>
      <c r="C631">
        <v>201</v>
      </c>
      <c r="D631" t="s">
        <v>375</v>
      </c>
      <c r="E631" t="s">
        <v>376</v>
      </c>
      <c r="F631" t="s">
        <v>42</v>
      </c>
      <c r="G631" t="s">
        <v>377</v>
      </c>
      <c r="H631">
        <v>182</v>
      </c>
      <c r="I631" t="s">
        <v>380</v>
      </c>
      <c r="J631" t="s">
        <v>381</v>
      </c>
      <c r="K631" t="s">
        <v>46</v>
      </c>
      <c r="L631">
        <v>50</v>
      </c>
      <c r="M631" t="s">
        <v>50</v>
      </c>
      <c r="N631" s="9">
        <v>0.83</v>
      </c>
      <c r="O631" s="9">
        <v>529691.43000000005</v>
      </c>
      <c r="P631" s="9">
        <v>497259.16</v>
      </c>
      <c r="Q631" s="9">
        <v>1.84</v>
      </c>
      <c r="R631" s="9">
        <v>354697.4</v>
      </c>
      <c r="S631" s="7">
        <v>9008.6</v>
      </c>
      <c r="T631" s="7">
        <v>7.3899999996647239</v>
      </c>
    </row>
    <row r="632" spans="1:20" x14ac:dyDescent="0.25">
      <c r="A632" t="s">
        <v>10</v>
      </c>
      <c r="B632">
        <v>7</v>
      </c>
      <c r="C632">
        <v>201</v>
      </c>
      <c r="D632" t="s">
        <v>375</v>
      </c>
      <c r="E632" t="s">
        <v>376</v>
      </c>
      <c r="F632" t="s">
        <v>42</v>
      </c>
      <c r="G632" t="s">
        <v>377</v>
      </c>
      <c r="H632">
        <v>184</v>
      </c>
      <c r="I632" t="s">
        <v>382</v>
      </c>
      <c r="J632" t="s">
        <v>383</v>
      </c>
      <c r="K632" t="s">
        <v>46</v>
      </c>
      <c r="L632">
        <v>10</v>
      </c>
      <c r="M632" t="s">
        <v>47</v>
      </c>
      <c r="N632" s="9">
        <v>28269589</v>
      </c>
      <c r="O632" s="9">
        <v>28941841.530000001</v>
      </c>
      <c r="P632" s="9">
        <v>28243099.16</v>
      </c>
      <c r="Q632" s="9">
        <v>28386691</v>
      </c>
      <c r="R632" s="9">
        <v>28729097</v>
      </c>
      <c r="S632" s="7">
        <v>28714014.23</v>
      </c>
      <c r="T632" s="7">
        <v>35305128.82</v>
      </c>
    </row>
    <row r="633" spans="1:20" x14ac:dyDescent="0.25">
      <c r="A633" t="s">
        <v>10</v>
      </c>
      <c r="B633">
        <v>7</v>
      </c>
      <c r="C633">
        <v>201</v>
      </c>
      <c r="D633" t="s">
        <v>375</v>
      </c>
      <c r="E633" t="s">
        <v>376</v>
      </c>
      <c r="F633" t="s">
        <v>42</v>
      </c>
      <c r="G633" t="s">
        <v>377</v>
      </c>
      <c r="H633">
        <v>184</v>
      </c>
      <c r="I633" t="s">
        <v>382</v>
      </c>
      <c r="J633" t="s">
        <v>383</v>
      </c>
      <c r="K633" t="s">
        <v>46</v>
      </c>
      <c r="L633">
        <v>20</v>
      </c>
      <c r="M633" t="s">
        <v>48</v>
      </c>
      <c r="N633" s="9">
        <v>28269589</v>
      </c>
      <c r="O633" s="9">
        <v>27047051.710000001</v>
      </c>
      <c r="P633" s="9">
        <v>28243099.16</v>
      </c>
      <c r="Q633" s="9">
        <v>28386654.829999998</v>
      </c>
      <c r="R633" s="9">
        <v>28723870.59</v>
      </c>
      <c r="S633" s="7">
        <v>28711198.969999999</v>
      </c>
      <c r="T633" s="7">
        <v>34539503.060000002</v>
      </c>
    </row>
    <row r="634" spans="1:20" x14ac:dyDescent="0.25">
      <c r="A634" t="s">
        <v>10</v>
      </c>
      <c r="B634">
        <v>7</v>
      </c>
      <c r="C634">
        <v>201</v>
      </c>
      <c r="D634" t="s">
        <v>375</v>
      </c>
      <c r="E634" t="s">
        <v>376</v>
      </c>
      <c r="F634" t="s">
        <v>42</v>
      </c>
      <c r="G634" t="s">
        <v>377</v>
      </c>
      <c r="H634">
        <v>184</v>
      </c>
      <c r="I634" t="s">
        <v>382</v>
      </c>
      <c r="J634" t="s">
        <v>383</v>
      </c>
      <c r="K634" t="s">
        <v>46</v>
      </c>
      <c r="L634">
        <v>30</v>
      </c>
      <c r="M634" t="s">
        <v>49</v>
      </c>
      <c r="N634" s="9">
        <v>0</v>
      </c>
      <c r="O634" s="9">
        <v>1894789.82</v>
      </c>
      <c r="P634" s="9">
        <v>0</v>
      </c>
      <c r="Q634" s="9">
        <v>36.17</v>
      </c>
      <c r="R634" s="9">
        <v>5226.41</v>
      </c>
      <c r="S634" s="7">
        <v>2815.26</v>
      </c>
      <c r="T634" s="7">
        <v>765625.76</v>
      </c>
    </row>
    <row r="635" spans="1:20" x14ac:dyDescent="0.25">
      <c r="A635" t="s">
        <v>10</v>
      </c>
      <c r="B635">
        <v>7</v>
      </c>
      <c r="C635">
        <v>201</v>
      </c>
      <c r="D635" t="s">
        <v>375</v>
      </c>
      <c r="E635" t="s">
        <v>376</v>
      </c>
      <c r="F635" t="s">
        <v>42</v>
      </c>
      <c r="G635" t="s">
        <v>377</v>
      </c>
      <c r="H635">
        <v>184</v>
      </c>
      <c r="I635" t="s">
        <v>382</v>
      </c>
      <c r="J635" t="s">
        <v>383</v>
      </c>
      <c r="K635" t="s">
        <v>46</v>
      </c>
      <c r="L635">
        <v>40</v>
      </c>
      <c r="M635" t="s">
        <v>12</v>
      </c>
      <c r="N635" s="9">
        <v>0</v>
      </c>
      <c r="O635" s="9">
        <v>0</v>
      </c>
      <c r="P635" s="9">
        <v>0</v>
      </c>
      <c r="Q635" s="9">
        <v>0</v>
      </c>
      <c r="R635" s="9">
        <v>0</v>
      </c>
      <c r="S635" s="7">
        <v>0</v>
      </c>
      <c r="T635" s="7">
        <v>265625.76</v>
      </c>
    </row>
    <row r="636" spans="1:20" x14ac:dyDescent="0.25">
      <c r="A636" t="s">
        <v>10</v>
      </c>
      <c r="B636">
        <v>7</v>
      </c>
      <c r="C636">
        <v>201</v>
      </c>
      <c r="D636" t="s">
        <v>375</v>
      </c>
      <c r="E636" t="s">
        <v>376</v>
      </c>
      <c r="F636" t="s">
        <v>42</v>
      </c>
      <c r="G636" t="s">
        <v>377</v>
      </c>
      <c r="H636">
        <v>184</v>
      </c>
      <c r="I636" t="s">
        <v>382</v>
      </c>
      <c r="J636" t="s">
        <v>383</v>
      </c>
      <c r="K636" t="s">
        <v>46</v>
      </c>
      <c r="L636">
        <v>50</v>
      </c>
      <c r="M636" t="s">
        <v>50</v>
      </c>
      <c r="N636" s="9">
        <v>0</v>
      </c>
      <c r="O636" s="9">
        <v>1894789.82</v>
      </c>
      <c r="P636" s="9">
        <v>0</v>
      </c>
      <c r="Q636" s="9">
        <v>36.17</v>
      </c>
      <c r="R636" s="9">
        <v>5226.41</v>
      </c>
      <c r="S636" s="7">
        <v>2815.26</v>
      </c>
      <c r="T636" s="7">
        <v>500000</v>
      </c>
    </row>
    <row r="637" spans="1:20" x14ac:dyDescent="0.25">
      <c r="A637" t="s">
        <v>10</v>
      </c>
      <c r="B637">
        <v>7</v>
      </c>
      <c r="C637">
        <v>201</v>
      </c>
      <c r="D637" t="s">
        <v>375</v>
      </c>
      <c r="E637" t="s">
        <v>376</v>
      </c>
      <c r="F637" t="s">
        <v>42</v>
      </c>
      <c r="G637" t="s">
        <v>377</v>
      </c>
      <c r="H637">
        <v>185</v>
      </c>
      <c r="I637" t="s">
        <v>384</v>
      </c>
      <c r="J637" t="s">
        <v>385</v>
      </c>
      <c r="K637" t="s">
        <v>46</v>
      </c>
      <c r="L637">
        <v>10</v>
      </c>
      <c r="M637" t="s">
        <v>47</v>
      </c>
      <c r="N637" s="9">
        <v>2237658</v>
      </c>
      <c r="O637" s="9">
        <v>2384540.44</v>
      </c>
      <c r="P637" s="9">
        <v>1934042.59</v>
      </c>
      <c r="Q637" s="9">
        <v>2198414</v>
      </c>
      <c r="R637" s="9">
        <v>2220441</v>
      </c>
      <c r="S637" s="7">
        <v>2110168.64</v>
      </c>
      <c r="T637" s="7">
        <v>4262155.5</v>
      </c>
    </row>
    <row r="638" spans="1:20" x14ac:dyDescent="0.25">
      <c r="A638" t="s">
        <v>10</v>
      </c>
      <c r="B638">
        <v>7</v>
      </c>
      <c r="C638">
        <v>201</v>
      </c>
      <c r="D638" t="s">
        <v>375</v>
      </c>
      <c r="E638" t="s">
        <v>376</v>
      </c>
      <c r="F638" t="s">
        <v>42</v>
      </c>
      <c r="G638" t="s">
        <v>377</v>
      </c>
      <c r="H638">
        <v>185</v>
      </c>
      <c r="I638" t="s">
        <v>384</v>
      </c>
      <c r="J638" t="s">
        <v>385</v>
      </c>
      <c r="K638" t="s">
        <v>46</v>
      </c>
      <c r="L638">
        <v>20</v>
      </c>
      <c r="M638" t="s">
        <v>48</v>
      </c>
      <c r="N638" s="9">
        <v>2237656.29</v>
      </c>
      <c r="O638" s="9">
        <v>1885686.77</v>
      </c>
      <c r="P638" s="9">
        <v>1839306.38</v>
      </c>
      <c r="Q638" s="9">
        <v>2197726.0699999998</v>
      </c>
      <c r="R638" s="9">
        <v>2218064.29</v>
      </c>
      <c r="S638" s="7">
        <v>2103395.98</v>
      </c>
      <c r="T638" s="7">
        <v>4262154.6900000004</v>
      </c>
    </row>
    <row r="639" spans="1:20" x14ac:dyDescent="0.25">
      <c r="A639" t="s">
        <v>10</v>
      </c>
      <c r="B639">
        <v>7</v>
      </c>
      <c r="C639">
        <v>201</v>
      </c>
      <c r="D639" t="s">
        <v>375</v>
      </c>
      <c r="E639" t="s">
        <v>376</v>
      </c>
      <c r="F639" t="s">
        <v>42</v>
      </c>
      <c r="G639" t="s">
        <v>377</v>
      </c>
      <c r="H639">
        <v>185</v>
      </c>
      <c r="I639" t="s">
        <v>384</v>
      </c>
      <c r="J639" t="s">
        <v>385</v>
      </c>
      <c r="K639" t="s">
        <v>46</v>
      </c>
      <c r="L639">
        <v>30</v>
      </c>
      <c r="M639" t="s">
        <v>49</v>
      </c>
      <c r="N639" s="9">
        <v>1.71</v>
      </c>
      <c r="O639" s="9">
        <v>498853.67</v>
      </c>
      <c r="P639" s="9">
        <v>94736.21</v>
      </c>
      <c r="Q639" s="9">
        <v>687.93</v>
      </c>
      <c r="R639" s="9">
        <v>2376.71</v>
      </c>
      <c r="S639" s="7">
        <v>6772.66</v>
      </c>
      <c r="T639" s="7">
        <v>0.81</v>
      </c>
    </row>
    <row r="640" spans="1:20" x14ac:dyDescent="0.25">
      <c r="A640" t="s">
        <v>10</v>
      </c>
      <c r="B640">
        <v>7</v>
      </c>
      <c r="C640">
        <v>201</v>
      </c>
      <c r="D640" t="s">
        <v>375</v>
      </c>
      <c r="E640" t="s">
        <v>376</v>
      </c>
      <c r="F640" t="s">
        <v>42</v>
      </c>
      <c r="G640" t="s">
        <v>377</v>
      </c>
      <c r="H640">
        <v>185</v>
      </c>
      <c r="I640" t="s">
        <v>384</v>
      </c>
      <c r="J640" t="s">
        <v>385</v>
      </c>
      <c r="K640" t="s">
        <v>46</v>
      </c>
      <c r="L640">
        <v>40</v>
      </c>
      <c r="M640" t="s">
        <v>12</v>
      </c>
      <c r="N640" s="9">
        <v>0</v>
      </c>
      <c r="O640" s="9">
        <v>0</v>
      </c>
      <c r="P640" s="9">
        <v>0</v>
      </c>
      <c r="Q640" s="9">
        <v>0</v>
      </c>
      <c r="R640" s="9">
        <v>0</v>
      </c>
      <c r="S640" s="7">
        <v>0</v>
      </c>
      <c r="T640" s="7">
        <v>0</v>
      </c>
    </row>
    <row r="641" spans="1:20" x14ac:dyDescent="0.25">
      <c r="A641" t="s">
        <v>10</v>
      </c>
      <c r="B641">
        <v>7</v>
      </c>
      <c r="C641">
        <v>201</v>
      </c>
      <c r="D641" t="s">
        <v>375</v>
      </c>
      <c r="E641" t="s">
        <v>376</v>
      </c>
      <c r="F641" t="s">
        <v>42</v>
      </c>
      <c r="G641" t="s">
        <v>377</v>
      </c>
      <c r="H641">
        <v>185</v>
      </c>
      <c r="I641" t="s">
        <v>384</v>
      </c>
      <c r="J641" t="s">
        <v>385</v>
      </c>
      <c r="K641" t="s">
        <v>46</v>
      </c>
      <c r="L641">
        <v>50</v>
      </c>
      <c r="M641" t="s">
        <v>50</v>
      </c>
      <c r="N641" s="9">
        <v>1.71</v>
      </c>
      <c r="O641" s="9">
        <v>498853.67</v>
      </c>
      <c r="P641" s="9">
        <v>94736.21</v>
      </c>
      <c r="Q641" s="9">
        <v>687.93</v>
      </c>
      <c r="R641" s="9">
        <v>2376.71</v>
      </c>
      <c r="S641" s="7">
        <v>6772.66</v>
      </c>
      <c r="T641" s="7">
        <v>0.81</v>
      </c>
    </row>
    <row r="642" spans="1:20" x14ac:dyDescent="0.25">
      <c r="A642" t="s">
        <v>10</v>
      </c>
      <c r="B642">
        <v>7</v>
      </c>
      <c r="C642">
        <v>201</v>
      </c>
      <c r="D642" t="s">
        <v>375</v>
      </c>
      <c r="E642" t="s">
        <v>376</v>
      </c>
      <c r="F642" t="s">
        <v>42</v>
      </c>
      <c r="G642" t="s">
        <v>377</v>
      </c>
      <c r="H642">
        <v>186</v>
      </c>
      <c r="I642" t="s">
        <v>386</v>
      </c>
      <c r="J642" t="s">
        <v>387</v>
      </c>
      <c r="K642" t="s">
        <v>46</v>
      </c>
      <c r="L642">
        <v>10</v>
      </c>
      <c r="M642" t="s">
        <v>47</v>
      </c>
      <c r="N642" s="9">
        <v>1758851</v>
      </c>
      <c r="O642" s="9">
        <v>1993664.24</v>
      </c>
      <c r="P642" s="9">
        <v>6930133.8300000001</v>
      </c>
      <c r="Q642" s="9">
        <v>6043589</v>
      </c>
      <c r="R642" s="9">
        <v>5929691</v>
      </c>
      <c r="S642" s="7">
        <v>5868780.7599999998</v>
      </c>
      <c r="T642" s="7">
        <v>6237681.8300000001</v>
      </c>
    </row>
    <row r="643" spans="1:20" x14ac:dyDescent="0.25">
      <c r="A643" t="s">
        <v>10</v>
      </c>
      <c r="B643">
        <v>7</v>
      </c>
      <c r="C643">
        <v>201</v>
      </c>
      <c r="D643" t="s">
        <v>375</v>
      </c>
      <c r="E643" t="s">
        <v>376</v>
      </c>
      <c r="F643" t="s">
        <v>42</v>
      </c>
      <c r="G643" t="s">
        <v>377</v>
      </c>
      <c r="H643">
        <v>186</v>
      </c>
      <c r="I643" t="s">
        <v>386</v>
      </c>
      <c r="J643" t="s">
        <v>387</v>
      </c>
      <c r="K643" t="s">
        <v>46</v>
      </c>
      <c r="L643">
        <v>20</v>
      </c>
      <c r="M643" t="s">
        <v>48</v>
      </c>
      <c r="N643" s="9">
        <v>1758851</v>
      </c>
      <c r="O643" s="9">
        <v>1891428.72</v>
      </c>
      <c r="P643" s="9">
        <v>6843439.1900000004</v>
      </c>
      <c r="Q643" s="9">
        <v>6035690.6399999997</v>
      </c>
      <c r="R643" s="9">
        <v>5911029.2400000002</v>
      </c>
      <c r="S643" s="7">
        <v>5847756.7999999998</v>
      </c>
      <c r="T643" s="7">
        <v>6237680.8300000001</v>
      </c>
    </row>
    <row r="644" spans="1:20" x14ac:dyDescent="0.25">
      <c r="A644" t="s">
        <v>10</v>
      </c>
      <c r="B644">
        <v>7</v>
      </c>
      <c r="C644">
        <v>201</v>
      </c>
      <c r="D644" t="s">
        <v>375</v>
      </c>
      <c r="E644" t="s">
        <v>376</v>
      </c>
      <c r="F644" t="s">
        <v>42</v>
      </c>
      <c r="G644" t="s">
        <v>377</v>
      </c>
      <c r="H644">
        <v>186</v>
      </c>
      <c r="I644" t="s">
        <v>386</v>
      </c>
      <c r="J644" t="s">
        <v>387</v>
      </c>
      <c r="K644" t="s">
        <v>46</v>
      </c>
      <c r="L644">
        <v>30</v>
      </c>
      <c r="M644" t="s">
        <v>49</v>
      </c>
      <c r="N644" s="9">
        <v>0</v>
      </c>
      <c r="O644" s="9">
        <v>102235.52</v>
      </c>
      <c r="P644" s="9">
        <v>86694.64</v>
      </c>
      <c r="Q644" s="9">
        <v>7898.36</v>
      </c>
      <c r="R644" s="9">
        <v>18661.759999999998</v>
      </c>
      <c r="S644" s="7">
        <v>21023.96</v>
      </c>
      <c r="T644" s="7">
        <v>1</v>
      </c>
    </row>
    <row r="645" spans="1:20" x14ac:dyDescent="0.25">
      <c r="A645" t="s">
        <v>10</v>
      </c>
      <c r="B645">
        <v>7</v>
      </c>
      <c r="C645">
        <v>201</v>
      </c>
      <c r="D645" t="s">
        <v>375</v>
      </c>
      <c r="E645" t="s">
        <v>376</v>
      </c>
      <c r="F645" t="s">
        <v>42</v>
      </c>
      <c r="G645" t="s">
        <v>377</v>
      </c>
      <c r="H645">
        <v>186</v>
      </c>
      <c r="I645" t="s">
        <v>386</v>
      </c>
      <c r="J645" t="s">
        <v>387</v>
      </c>
      <c r="K645" t="s">
        <v>46</v>
      </c>
      <c r="L645">
        <v>40</v>
      </c>
      <c r="M645" t="s">
        <v>12</v>
      </c>
      <c r="N645" s="9">
        <v>0</v>
      </c>
      <c r="O645" s="9">
        <v>0</v>
      </c>
      <c r="P645" s="9">
        <v>0</v>
      </c>
      <c r="Q645" s="9">
        <v>0</v>
      </c>
      <c r="R645" s="9">
        <v>0</v>
      </c>
      <c r="S645" s="7">
        <v>0</v>
      </c>
      <c r="T645" s="7">
        <v>0</v>
      </c>
    </row>
    <row r="646" spans="1:20" x14ac:dyDescent="0.25">
      <c r="A646" t="s">
        <v>10</v>
      </c>
      <c r="B646">
        <v>7</v>
      </c>
      <c r="C646">
        <v>201</v>
      </c>
      <c r="D646" t="s">
        <v>375</v>
      </c>
      <c r="E646" t="s">
        <v>376</v>
      </c>
      <c r="F646" t="s">
        <v>42</v>
      </c>
      <c r="G646" t="s">
        <v>377</v>
      </c>
      <c r="H646">
        <v>186</v>
      </c>
      <c r="I646" t="s">
        <v>386</v>
      </c>
      <c r="J646" t="s">
        <v>387</v>
      </c>
      <c r="K646" t="s">
        <v>46</v>
      </c>
      <c r="L646">
        <v>50</v>
      </c>
      <c r="M646" t="s">
        <v>50</v>
      </c>
      <c r="N646" s="9">
        <v>0</v>
      </c>
      <c r="O646" s="9">
        <v>102235.52</v>
      </c>
      <c r="P646" s="9">
        <v>86694.64</v>
      </c>
      <c r="Q646" s="9">
        <v>7898.36</v>
      </c>
      <c r="R646" s="9">
        <v>18661.759999999998</v>
      </c>
      <c r="S646" s="7">
        <v>21023.96</v>
      </c>
      <c r="T646" s="7">
        <v>1</v>
      </c>
    </row>
    <row r="647" spans="1:20" x14ac:dyDescent="0.25">
      <c r="A647" t="s">
        <v>10</v>
      </c>
      <c r="B647">
        <v>7</v>
      </c>
      <c r="C647">
        <v>201</v>
      </c>
      <c r="D647" t="s">
        <v>375</v>
      </c>
      <c r="E647" t="s">
        <v>376</v>
      </c>
      <c r="F647" t="s">
        <v>42</v>
      </c>
      <c r="G647" t="s">
        <v>377</v>
      </c>
      <c r="H647">
        <v>199</v>
      </c>
      <c r="I647" t="s">
        <v>62</v>
      </c>
      <c r="J647" t="s">
        <v>388</v>
      </c>
      <c r="K647" t="s">
        <v>46</v>
      </c>
      <c r="L647">
        <v>10</v>
      </c>
      <c r="M647" t="s">
        <v>47</v>
      </c>
      <c r="N647" s="9">
        <v>19720897</v>
      </c>
      <c r="O647" s="9">
        <v>19509202.59</v>
      </c>
      <c r="P647" s="9">
        <v>22450810</v>
      </c>
      <c r="Q647" s="9">
        <v>24083856.170000002</v>
      </c>
      <c r="R647" s="9">
        <v>24682571.289999999</v>
      </c>
      <c r="S647" s="7">
        <v>29355896.920000002</v>
      </c>
      <c r="T647" s="7">
        <v>31082560.870000001</v>
      </c>
    </row>
    <row r="648" spans="1:20" x14ac:dyDescent="0.25">
      <c r="A648" t="s">
        <v>10</v>
      </c>
      <c r="B648">
        <v>7</v>
      </c>
      <c r="C648">
        <v>201</v>
      </c>
      <c r="D648" t="s">
        <v>375</v>
      </c>
      <c r="E648" t="s">
        <v>376</v>
      </c>
      <c r="F648" t="s">
        <v>42</v>
      </c>
      <c r="G648" t="s">
        <v>377</v>
      </c>
      <c r="H648">
        <v>199</v>
      </c>
      <c r="I648" t="s">
        <v>62</v>
      </c>
      <c r="J648" t="s">
        <v>388</v>
      </c>
      <c r="K648" t="s">
        <v>46</v>
      </c>
      <c r="L648">
        <v>20</v>
      </c>
      <c r="M648" t="s">
        <v>48</v>
      </c>
      <c r="N648" s="9">
        <v>19720897</v>
      </c>
      <c r="O648" s="9">
        <v>19509198.449999999</v>
      </c>
      <c r="P648" s="9">
        <v>20254393.41</v>
      </c>
      <c r="Q648" s="9">
        <v>22848944.579999998</v>
      </c>
      <c r="R648" s="9">
        <v>23449652.829999998</v>
      </c>
      <c r="S648" s="7">
        <v>28938723.699999999</v>
      </c>
      <c r="T648" s="7">
        <v>25144558.699999999</v>
      </c>
    </row>
    <row r="649" spans="1:20" x14ac:dyDescent="0.25">
      <c r="A649" t="s">
        <v>10</v>
      </c>
      <c r="B649">
        <v>7</v>
      </c>
      <c r="C649">
        <v>201</v>
      </c>
      <c r="D649" t="s">
        <v>375</v>
      </c>
      <c r="E649" t="s">
        <v>376</v>
      </c>
      <c r="F649" t="s">
        <v>42</v>
      </c>
      <c r="G649" t="s">
        <v>377</v>
      </c>
      <c r="H649">
        <v>199</v>
      </c>
      <c r="I649" t="s">
        <v>62</v>
      </c>
      <c r="J649" t="s">
        <v>388</v>
      </c>
      <c r="K649" t="s">
        <v>46</v>
      </c>
      <c r="L649">
        <v>30</v>
      </c>
      <c r="M649" t="s">
        <v>49</v>
      </c>
      <c r="N649" s="9">
        <v>0</v>
      </c>
      <c r="O649" s="9">
        <v>4.1399999999999997</v>
      </c>
      <c r="P649" s="9">
        <v>2196416.59</v>
      </c>
      <c r="Q649" s="9">
        <v>1234911.5900000001</v>
      </c>
      <c r="R649" s="9">
        <v>1232918.46</v>
      </c>
      <c r="S649" s="7">
        <v>417173.22</v>
      </c>
      <c r="T649" s="7">
        <v>5938002.1699999999</v>
      </c>
    </row>
    <row r="650" spans="1:20" x14ac:dyDescent="0.25">
      <c r="A650" t="s">
        <v>10</v>
      </c>
      <c r="B650">
        <v>7</v>
      </c>
      <c r="C650">
        <v>201</v>
      </c>
      <c r="D650" t="s">
        <v>375</v>
      </c>
      <c r="E650" t="s">
        <v>376</v>
      </c>
      <c r="F650" t="s">
        <v>42</v>
      </c>
      <c r="G650" t="s">
        <v>377</v>
      </c>
      <c r="H650">
        <v>199</v>
      </c>
      <c r="I650" t="s">
        <v>62</v>
      </c>
      <c r="J650" t="s">
        <v>388</v>
      </c>
      <c r="K650" t="s">
        <v>46</v>
      </c>
      <c r="L650">
        <v>40</v>
      </c>
      <c r="M650" t="s">
        <v>12</v>
      </c>
      <c r="N650" s="9">
        <v>0</v>
      </c>
      <c r="O650" s="9">
        <v>0</v>
      </c>
      <c r="P650" s="9">
        <v>0</v>
      </c>
      <c r="Q650" s="9">
        <v>0</v>
      </c>
      <c r="R650" s="9">
        <v>0</v>
      </c>
      <c r="S650" s="7">
        <v>0</v>
      </c>
      <c r="T650" s="7">
        <v>5138000</v>
      </c>
    </row>
    <row r="651" spans="1:20" x14ac:dyDescent="0.25">
      <c r="A651" t="s">
        <v>10</v>
      </c>
      <c r="B651">
        <v>7</v>
      </c>
      <c r="C651">
        <v>201</v>
      </c>
      <c r="D651" t="s">
        <v>375</v>
      </c>
      <c r="E651" t="s">
        <v>376</v>
      </c>
      <c r="F651" t="s">
        <v>42</v>
      </c>
      <c r="G651" t="s">
        <v>377</v>
      </c>
      <c r="H651">
        <v>199</v>
      </c>
      <c r="I651" t="s">
        <v>62</v>
      </c>
      <c r="J651" t="s">
        <v>388</v>
      </c>
      <c r="K651" t="s">
        <v>46</v>
      </c>
      <c r="L651">
        <v>50</v>
      </c>
      <c r="M651" t="s">
        <v>50</v>
      </c>
      <c r="N651" s="9">
        <v>0</v>
      </c>
      <c r="O651" s="9">
        <v>4.1399999999999997</v>
      </c>
      <c r="P651" s="9">
        <v>2196416.59</v>
      </c>
      <c r="Q651" s="9">
        <v>1234911.5900000001</v>
      </c>
      <c r="R651" s="9">
        <v>1232918.46</v>
      </c>
      <c r="S651" s="7">
        <v>417173.22</v>
      </c>
      <c r="T651" s="7">
        <v>800002.16999999993</v>
      </c>
    </row>
    <row r="652" spans="1:20" x14ac:dyDescent="0.25">
      <c r="A652" t="s">
        <v>10</v>
      </c>
      <c r="B652">
        <v>7</v>
      </c>
      <c r="C652">
        <v>201</v>
      </c>
      <c r="D652" t="s">
        <v>375</v>
      </c>
      <c r="E652" t="s">
        <v>376</v>
      </c>
      <c r="F652" t="s">
        <v>42</v>
      </c>
      <c r="G652" t="s">
        <v>377</v>
      </c>
      <c r="H652">
        <v>566</v>
      </c>
      <c r="I652" t="s">
        <v>389</v>
      </c>
      <c r="J652" t="s">
        <v>390</v>
      </c>
      <c r="K652" t="s">
        <v>46</v>
      </c>
      <c r="L652">
        <v>10</v>
      </c>
      <c r="M652" t="s">
        <v>47</v>
      </c>
      <c r="N652" s="9">
        <v>319466</v>
      </c>
      <c r="O652" s="9">
        <v>714239.88</v>
      </c>
      <c r="P652" s="9">
        <v>804691.44</v>
      </c>
      <c r="Q652" s="9">
        <v>941167</v>
      </c>
      <c r="R652" s="9">
        <v>1201419.9099999999</v>
      </c>
      <c r="S652" s="7">
        <v>662071.91</v>
      </c>
      <c r="T652" s="7">
        <v>989030.53</v>
      </c>
    </row>
    <row r="653" spans="1:20" x14ac:dyDescent="0.25">
      <c r="A653" t="s">
        <v>10</v>
      </c>
      <c r="B653">
        <v>7</v>
      </c>
      <c r="C653">
        <v>201</v>
      </c>
      <c r="D653" t="s">
        <v>375</v>
      </c>
      <c r="E653" t="s">
        <v>376</v>
      </c>
      <c r="F653" t="s">
        <v>42</v>
      </c>
      <c r="G653" t="s">
        <v>377</v>
      </c>
      <c r="H653">
        <v>566</v>
      </c>
      <c r="I653" t="s">
        <v>389</v>
      </c>
      <c r="J653" t="s">
        <v>390</v>
      </c>
      <c r="K653" t="s">
        <v>46</v>
      </c>
      <c r="L653">
        <v>20</v>
      </c>
      <c r="M653" t="s">
        <v>48</v>
      </c>
      <c r="N653" s="9">
        <v>319465.96000000002</v>
      </c>
      <c r="O653" s="9">
        <v>595895.21</v>
      </c>
      <c r="P653" s="9">
        <v>560372.31000000006</v>
      </c>
      <c r="Q653" s="9">
        <v>770475.09</v>
      </c>
      <c r="R653" s="9">
        <v>701702.47</v>
      </c>
      <c r="S653" s="7">
        <v>661998.80000000005</v>
      </c>
      <c r="T653" s="7">
        <v>989029.62</v>
      </c>
    </row>
    <row r="654" spans="1:20" x14ac:dyDescent="0.25">
      <c r="A654" t="s">
        <v>10</v>
      </c>
      <c r="B654">
        <v>7</v>
      </c>
      <c r="C654">
        <v>201</v>
      </c>
      <c r="D654" t="s">
        <v>375</v>
      </c>
      <c r="E654" t="s">
        <v>376</v>
      </c>
      <c r="F654" t="s">
        <v>42</v>
      </c>
      <c r="G654" t="s">
        <v>377</v>
      </c>
      <c r="H654">
        <v>566</v>
      </c>
      <c r="I654" t="s">
        <v>389</v>
      </c>
      <c r="J654" t="s">
        <v>390</v>
      </c>
      <c r="K654" t="s">
        <v>46</v>
      </c>
      <c r="L654">
        <v>30</v>
      </c>
      <c r="M654" t="s">
        <v>49</v>
      </c>
      <c r="N654" s="9">
        <v>0.04</v>
      </c>
      <c r="O654" s="9">
        <v>118344.67</v>
      </c>
      <c r="P654" s="9">
        <v>244319.13</v>
      </c>
      <c r="Q654" s="9">
        <v>170691.91</v>
      </c>
      <c r="R654" s="9">
        <v>499717.44</v>
      </c>
      <c r="S654" s="7">
        <v>73.11</v>
      </c>
      <c r="T654" s="7">
        <v>0.91</v>
      </c>
    </row>
    <row r="655" spans="1:20" x14ac:dyDescent="0.25">
      <c r="A655" t="s">
        <v>10</v>
      </c>
      <c r="B655">
        <v>7</v>
      </c>
      <c r="C655">
        <v>201</v>
      </c>
      <c r="D655" t="s">
        <v>375</v>
      </c>
      <c r="E655" t="s">
        <v>376</v>
      </c>
      <c r="F655" t="s">
        <v>42</v>
      </c>
      <c r="G655" t="s">
        <v>377</v>
      </c>
      <c r="H655">
        <v>566</v>
      </c>
      <c r="I655" t="s">
        <v>389</v>
      </c>
      <c r="J655" t="s">
        <v>390</v>
      </c>
      <c r="K655" t="s">
        <v>46</v>
      </c>
      <c r="L655">
        <v>40</v>
      </c>
      <c r="M655" t="s">
        <v>12</v>
      </c>
      <c r="N655" s="9">
        <v>0</v>
      </c>
      <c r="O655" s="9">
        <v>0</v>
      </c>
      <c r="P655" s="9">
        <v>0</v>
      </c>
      <c r="Q655" s="9">
        <v>0</v>
      </c>
      <c r="R655" s="9">
        <v>0</v>
      </c>
      <c r="S655" s="7">
        <v>0</v>
      </c>
      <c r="T655" s="7">
        <v>0</v>
      </c>
    </row>
    <row r="656" spans="1:20" x14ac:dyDescent="0.25">
      <c r="A656" t="s">
        <v>10</v>
      </c>
      <c r="B656">
        <v>7</v>
      </c>
      <c r="C656">
        <v>201</v>
      </c>
      <c r="D656" t="s">
        <v>375</v>
      </c>
      <c r="E656" t="s">
        <v>376</v>
      </c>
      <c r="F656" t="s">
        <v>42</v>
      </c>
      <c r="G656" t="s">
        <v>377</v>
      </c>
      <c r="H656">
        <v>566</v>
      </c>
      <c r="I656" t="s">
        <v>389</v>
      </c>
      <c r="J656" t="s">
        <v>390</v>
      </c>
      <c r="K656" t="s">
        <v>46</v>
      </c>
      <c r="L656">
        <v>50</v>
      </c>
      <c r="M656" t="s">
        <v>50</v>
      </c>
      <c r="N656" s="9">
        <v>0.04</v>
      </c>
      <c r="O656" s="9">
        <v>118344.67</v>
      </c>
      <c r="P656" s="9">
        <v>244319.13</v>
      </c>
      <c r="Q656" s="9">
        <v>170691.91</v>
      </c>
      <c r="R656" s="9">
        <v>499717.44</v>
      </c>
      <c r="S656" s="7">
        <v>73.11</v>
      </c>
      <c r="T656" s="7">
        <v>0.91</v>
      </c>
    </row>
    <row r="657" spans="1:20" x14ac:dyDescent="0.25">
      <c r="A657" t="s">
        <v>10</v>
      </c>
      <c r="B657">
        <v>7</v>
      </c>
      <c r="C657">
        <v>197</v>
      </c>
      <c r="D657" t="s">
        <v>391</v>
      </c>
      <c r="E657" t="s">
        <v>392</v>
      </c>
      <c r="F657" t="s">
        <v>42</v>
      </c>
      <c r="G657" t="s">
        <v>393</v>
      </c>
      <c r="H657">
        <v>143</v>
      </c>
      <c r="I657" t="s">
        <v>394</v>
      </c>
      <c r="J657" t="s">
        <v>395</v>
      </c>
      <c r="K657" t="s">
        <v>46</v>
      </c>
      <c r="L657">
        <v>10</v>
      </c>
      <c r="M657" t="s">
        <v>47</v>
      </c>
      <c r="N657" s="9">
        <v>29867180</v>
      </c>
      <c r="O657" s="9">
        <v>34085441</v>
      </c>
      <c r="P657" s="9">
        <v>40722654</v>
      </c>
      <c r="Q657" s="9">
        <v>38800685</v>
      </c>
      <c r="R657" s="9">
        <v>77960301.489999995</v>
      </c>
      <c r="S657" s="7">
        <v>81122709.760000005</v>
      </c>
      <c r="T657" s="7">
        <v>87329185.439999998</v>
      </c>
    </row>
    <row r="658" spans="1:20" x14ac:dyDescent="0.25">
      <c r="A658" t="s">
        <v>10</v>
      </c>
      <c r="B658">
        <v>7</v>
      </c>
      <c r="C658">
        <v>197</v>
      </c>
      <c r="D658" t="s">
        <v>391</v>
      </c>
      <c r="E658" t="s">
        <v>392</v>
      </c>
      <c r="F658" t="s">
        <v>42</v>
      </c>
      <c r="G658" t="s">
        <v>393</v>
      </c>
      <c r="H658">
        <v>143</v>
      </c>
      <c r="I658" t="s">
        <v>394</v>
      </c>
      <c r="J658" t="s">
        <v>395</v>
      </c>
      <c r="K658" t="s">
        <v>46</v>
      </c>
      <c r="L658">
        <v>20</v>
      </c>
      <c r="M658" t="s">
        <v>48</v>
      </c>
      <c r="N658" s="9">
        <v>28570684.300000001</v>
      </c>
      <c r="O658" s="9">
        <v>33006562.010000002</v>
      </c>
      <c r="P658" s="9">
        <v>36895350.090000004</v>
      </c>
      <c r="Q658" s="9">
        <v>35691047.020000003</v>
      </c>
      <c r="R658" s="9">
        <v>70181484.769999996</v>
      </c>
      <c r="S658" s="7">
        <v>78051513.180000007</v>
      </c>
      <c r="T658" s="7">
        <v>75360652.75</v>
      </c>
    </row>
    <row r="659" spans="1:20" x14ac:dyDescent="0.25">
      <c r="A659" t="s">
        <v>10</v>
      </c>
      <c r="B659">
        <v>7</v>
      </c>
      <c r="C659">
        <v>197</v>
      </c>
      <c r="D659" t="s">
        <v>391</v>
      </c>
      <c r="E659" t="s">
        <v>392</v>
      </c>
      <c r="F659" t="s">
        <v>42</v>
      </c>
      <c r="G659" t="s">
        <v>393</v>
      </c>
      <c r="H659">
        <v>143</v>
      </c>
      <c r="I659" t="s">
        <v>394</v>
      </c>
      <c r="J659" t="s">
        <v>395</v>
      </c>
      <c r="K659" t="s">
        <v>46</v>
      </c>
      <c r="L659">
        <v>30</v>
      </c>
      <c r="M659" t="s">
        <v>49</v>
      </c>
      <c r="N659" s="9">
        <v>1296495.7</v>
      </c>
      <c r="O659" s="9">
        <v>1078878.99</v>
      </c>
      <c r="P659" s="9">
        <v>3827303.91</v>
      </c>
      <c r="Q659" s="9">
        <v>3109637.98</v>
      </c>
      <c r="R659" s="9">
        <v>7778816.7199999997</v>
      </c>
      <c r="S659" s="7">
        <v>3071196.58</v>
      </c>
      <c r="T659" s="7">
        <v>11968532.689999999</v>
      </c>
    </row>
    <row r="660" spans="1:20" x14ac:dyDescent="0.25">
      <c r="A660" t="s">
        <v>10</v>
      </c>
      <c r="B660">
        <v>7</v>
      </c>
      <c r="C660">
        <v>197</v>
      </c>
      <c r="D660" t="s">
        <v>391</v>
      </c>
      <c r="E660" t="s">
        <v>392</v>
      </c>
      <c r="F660" t="s">
        <v>42</v>
      </c>
      <c r="G660" t="s">
        <v>393</v>
      </c>
      <c r="H660">
        <v>143</v>
      </c>
      <c r="I660" t="s">
        <v>394</v>
      </c>
      <c r="J660" t="s">
        <v>395</v>
      </c>
      <c r="K660" t="s">
        <v>46</v>
      </c>
      <c r="L660">
        <v>40</v>
      </c>
      <c r="M660" t="s">
        <v>12</v>
      </c>
      <c r="N660" s="9">
        <v>0</v>
      </c>
      <c r="O660" s="9">
        <v>0</v>
      </c>
      <c r="P660" s="9">
        <v>0</v>
      </c>
      <c r="Q660" s="9">
        <v>0</v>
      </c>
      <c r="R660" s="9">
        <v>5029411.76</v>
      </c>
      <c r="S660" s="7">
        <v>0</v>
      </c>
      <c r="T660" s="7">
        <v>9056641</v>
      </c>
    </row>
    <row r="661" spans="1:20" x14ac:dyDescent="0.25">
      <c r="A661" t="s">
        <v>10</v>
      </c>
      <c r="B661">
        <v>7</v>
      </c>
      <c r="C661">
        <v>197</v>
      </c>
      <c r="D661" t="s">
        <v>391</v>
      </c>
      <c r="E661" t="s">
        <v>392</v>
      </c>
      <c r="F661" t="s">
        <v>42</v>
      </c>
      <c r="G661" t="s">
        <v>393</v>
      </c>
      <c r="H661">
        <v>143</v>
      </c>
      <c r="I661" t="s">
        <v>394</v>
      </c>
      <c r="J661" t="s">
        <v>395</v>
      </c>
      <c r="K661" t="s">
        <v>46</v>
      </c>
      <c r="L661">
        <v>50</v>
      </c>
      <c r="M661" t="s">
        <v>50</v>
      </c>
      <c r="N661" s="9">
        <v>1296495.7</v>
      </c>
      <c r="O661" s="9">
        <v>1078878.99</v>
      </c>
      <c r="P661" s="9">
        <v>3827303.91</v>
      </c>
      <c r="Q661" s="9">
        <v>3109637.98</v>
      </c>
      <c r="R661" s="9">
        <v>2749404.96</v>
      </c>
      <c r="S661" s="7">
        <v>3071196.58</v>
      </c>
      <c r="T661" s="7">
        <v>2911891.6899999995</v>
      </c>
    </row>
    <row r="662" spans="1:20" x14ac:dyDescent="0.25">
      <c r="A662" t="s">
        <v>10</v>
      </c>
      <c r="B662">
        <v>7</v>
      </c>
      <c r="C662">
        <v>197</v>
      </c>
      <c r="D662" t="s">
        <v>391</v>
      </c>
      <c r="E662" t="s">
        <v>392</v>
      </c>
      <c r="F662" t="s">
        <v>42</v>
      </c>
      <c r="G662" t="s">
        <v>393</v>
      </c>
      <c r="H662">
        <v>176</v>
      </c>
      <c r="I662" t="s">
        <v>2485</v>
      </c>
      <c r="J662" t="s">
        <v>2654</v>
      </c>
      <c r="K662" t="s">
        <v>46</v>
      </c>
      <c r="L662">
        <v>10</v>
      </c>
      <c r="M662" t="s">
        <v>47</v>
      </c>
      <c r="N662" s="9">
        <v>0</v>
      </c>
      <c r="O662" s="9">
        <v>0</v>
      </c>
      <c r="P662" s="9">
        <v>0</v>
      </c>
      <c r="Q662" s="9">
        <v>0</v>
      </c>
      <c r="R662" s="9">
        <v>0</v>
      </c>
      <c r="S662" s="7">
        <v>0</v>
      </c>
      <c r="T662" s="7">
        <v>188418050.44999999</v>
      </c>
    </row>
    <row r="663" spans="1:20" x14ac:dyDescent="0.25">
      <c r="A663" t="s">
        <v>10</v>
      </c>
      <c r="B663">
        <v>7</v>
      </c>
      <c r="C663">
        <v>197</v>
      </c>
      <c r="D663" t="s">
        <v>391</v>
      </c>
      <c r="E663" t="s">
        <v>392</v>
      </c>
      <c r="F663" t="s">
        <v>42</v>
      </c>
      <c r="G663" t="s">
        <v>393</v>
      </c>
      <c r="H663">
        <v>176</v>
      </c>
      <c r="I663" t="s">
        <v>2485</v>
      </c>
      <c r="J663" t="s">
        <v>2654</v>
      </c>
      <c r="K663" t="s">
        <v>46</v>
      </c>
      <c r="L663">
        <v>20</v>
      </c>
      <c r="M663" t="s">
        <v>48</v>
      </c>
      <c r="N663" s="9">
        <v>0</v>
      </c>
      <c r="O663" s="9">
        <v>0</v>
      </c>
      <c r="P663" s="9">
        <v>0</v>
      </c>
      <c r="Q663" s="9">
        <v>0</v>
      </c>
      <c r="R663" s="9">
        <v>0</v>
      </c>
      <c r="S663" s="7">
        <v>0</v>
      </c>
      <c r="T663" s="7">
        <v>188318357</v>
      </c>
    </row>
    <row r="664" spans="1:20" x14ac:dyDescent="0.25">
      <c r="A664" t="s">
        <v>10</v>
      </c>
      <c r="B664">
        <v>7</v>
      </c>
      <c r="C664">
        <v>197</v>
      </c>
      <c r="D664" t="s">
        <v>391</v>
      </c>
      <c r="E664" t="s">
        <v>392</v>
      </c>
      <c r="F664" t="s">
        <v>42</v>
      </c>
      <c r="G664" t="s">
        <v>393</v>
      </c>
      <c r="H664">
        <v>176</v>
      </c>
      <c r="I664" t="s">
        <v>2485</v>
      </c>
      <c r="J664" t="s">
        <v>2654</v>
      </c>
      <c r="K664" t="s">
        <v>46</v>
      </c>
      <c r="L664">
        <v>30</v>
      </c>
      <c r="M664" t="s">
        <v>49</v>
      </c>
      <c r="N664" s="9">
        <v>0</v>
      </c>
      <c r="O664" s="9">
        <v>0</v>
      </c>
      <c r="P664" s="9">
        <v>0</v>
      </c>
      <c r="Q664" s="9">
        <v>0</v>
      </c>
      <c r="R664" s="9">
        <v>0</v>
      </c>
      <c r="S664" s="7">
        <v>0</v>
      </c>
      <c r="T664" s="7">
        <v>99693.45</v>
      </c>
    </row>
    <row r="665" spans="1:20" x14ac:dyDescent="0.25">
      <c r="A665" t="s">
        <v>10</v>
      </c>
      <c r="B665">
        <v>7</v>
      </c>
      <c r="C665">
        <v>197</v>
      </c>
      <c r="D665" t="s">
        <v>391</v>
      </c>
      <c r="E665" t="s">
        <v>392</v>
      </c>
      <c r="F665" t="s">
        <v>42</v>
      </c>
      <c r="G665" t="s">
        <v>393</v>
      </c>
      <c r="H665">
        <v>176</v>
      </c>
      <c r="I665" t="s">
        <v>2485</v>
      </c>
      <c r="J665" t="s">
        <v>2654</v>
      </c>
      <c r="K665" t="s">
        <v>46</v>
      </c>
      <c r="L665">
        <v>40</v>
      </c>
      <c r="M665" t="s">
        <v>12</v>
      </c>
      <c r="N665" s="9">
        <v>0</v>
      </c>
      <c r="O665" s="9">
        <v>0</v>
      </c>
      <c r="P665" s="9">
        <v>0</v>
      </c>
      <c r="Q665" s="9">
        <v>0</v>
      </c>
      <c r="R665" s="9">
        <v>0</v>
      </c>
      <c r="S665" s="7">
        <v>0</v>
      </c>
      <c r="T665" s="7">
        <v>99693.45</v>
      </c>
    </row>
    <row r="666" spans="1:20" x14ac:dyDescent="0.25">
      <c r="A666" t="s">
        <v>10</v>
      </c>
      <c r="B666">
        <v>7</v>
      </c>
      <c r="C666">
        <v>197</v>
      </c>
      <c r="D666" t="s">
        <v>391</v>
      </c>
      <c r="E666" t="s">
        <v>392</v>
      </c>
      <c r="F666" t="s">
        <v>42</v>
      </c>
      <c r="G666" t="s">
        <v>393</v>
      </c>
      <c r="H666">
        <v>176</v>
      </c>
      <c r="I666" t="s">
        <v>2485</v>
      </c>
      <c r="J666" t="s">
        <v>2654</v>
      </c>
      <c r="K666" t="s">
        <v>46</v>
      </c>
      <c r="L666">
        <v>50</v>
      </c>
      <c r="M666" t="s">
        <v>50</v>
      </c>
      <c r="N666" s="9">
        <v>0</v>
      </c>
      <c r="O666" s="9">
        <v>0</v>
      </c>
      <c r="P666" s="9">
        <v>0</v>
      </c>
      <c r="Q666" s="9">
        <v>0</v>
      </c>
      <c r="R666" s="9">
        <v>0</v>
      </c>
      <c r="S666" s="7">
        <v>0</v>
      </c>
      <c r="T666" s="7">
        <v>0</v>
      </c>
    </row>
    <row r="667" spans="1:20" x14ac:dyDescent="0.25">
      <c r="A667" t="s">
        <v>10</v>
      </c>
      <c r="B667">
        <v>7</v>
      </c>
      <c r="C667">
        <v>197</v>
      </c>
      <c r="D667" t="s">
        <v>391</v>
      </c>
      <c r="E667" t="s">
        <v>392</v>
      </c>
      <c r="F667" t="s">
        <v>42</v>
      </c>
      <c r="G667" t="s">
        <v>393</v>
      </c>
      <c r="H667">
        <v>178</v>
      </c>
      <c r="I667" t="s">
        <v>396</v>
      </c>
      <c r="J667" t="s">
        <v>397</v>
      </c>
      <c r="K667" t="s">
        <v>46</v>
      </c>
      <c r="L667">
        <v>10</v>
      </c>
      <c r="M667" t="s">
        <v>47</v>
      </c>
      <c r="N667" s="9">
        <v>6229436359</v>
      </c>
      <c r="O667" s="9">
        <v>6519132301</v>
      </c>
      <c r="P667" s="9">
        <v>6933632130.4200001</v>
      </c>
      <c r="Q667" s="9">
        <v>7142041110.5200005</v>
      </c>
      <c r="R667" s="9">
        <v>8566581702.3400002</v>
      </c>
      <c r="S667" s="7">
        <v>8915620741.5</v>
      </c>
      <c r="T667" s="7">
        <v>9387126167.8999996</v>
      </c>
    </row>
    <row r="668" spans="1:20" x14ac:dyDescent="0.25">
      <c r="A668" t="s">
        <v>10</v>
      </c>
      <c r="B668">
        <v>7</v>
      </c>
      <c r="C668">
        <v>197</v>
      </c>
      <c r="D668" t="s">
        <v>391</v>
      </c>
      <c r="E668" t="s">
        <v>392</v>
      </c>
      <c r="F668" t="s">
        <v>42</v>
      </c>
      <c r="G668" t="s">
        <v>393</v>
      </c>
      <c r="H668">
        <v>178</v>
      </c>
      <c r="I668" t="s">
        <v>396</v>
      </c>
      <c r="J668" t="s">
        <v>397</v>
      </c>
      <c r="K668" t="s">
        <v>46</v>
      </c>
      <c r="L668">
        <v>20</v>
      </c>
      <c r="M668" t="s">
        <v>48</v>
      </c>
      <c r="N668" s="9">
        <v>6221605195.9300003</v>
      </c>
      <c r="O668" s="9">
        <v>6495484717</v>
      </c>
      <c r="P668" s="9">
        <v>6811873441.8999996</v>
      </c>
      <c r="Q668" s="9">
        <v>7138706667.4200001</v>
      </c>
      <c r="R668" s="9">
        <v>8451151788.25</v>
      </c>
      <c r="S668" s="7">
        <v>8904327348.2800007</v>
      </c>
      <c r="T668" s="7">
        <v>9359253377.2999992</v>
      </c>
    </row>
    <row r="669" spans="1:20" x14ac:dyDescent="0.25">
      <c r="A669" t="s">
        <v>10</v>
      </c>
      <c r="B669">
        <v>7</v>
      </c>
      <c r="C669">
        <v>197</v>
      </c>
      <c r="D669" t="s">
        <v>391</v>
      </c>
      <c r="E669" t="s">
        <v>392</v>
      </c>
      <c r="F669" t="s">
        <v>42</v>
      </c>
      <c r="G669" t="s">
        <v>393</v>
      </c>
      <c r="H669">
        <v>178</v>
      </c>
      <c r="I669" t="s">
        <v>396</v>
      </c>
      <c r="J669" t="s">
        <v>397</v>
      </c>
      <c r="K669" t="s">
        <v>46</v>
      </c>
      <c r="L669">
        <v>30</v>
      </c>
      <c r="M669" t="s">
        <v>49</v>
      </c>
      <c r="N669" s="9">
        <v>7831163.0700000003</v>
      </c>
      <c r="O669" s="9">
        <v>23647584.100000001</v>
      </c>
      <c r="P669" s="9">
        <v>121758688.52</v>
      </c>
      <c r="Q669" s="9">
        <v>3334443.1</v>
      </c>
      <c r="R669" s="9">
        <v>115429914.09</v>
      </c>
      <c r="S669" s="7">
        <v>11293393.220000001</v>
      </c>
      <c r="T669" s="7">
        <v>27872790.600000001</v>
      </c>
    </row>
    <row r="670" spans="1:20" x14ac:dyDescent="0.25">
      <c r="A670" t="s">
        <v>10</v>
      </c>
      <c r="B670">
        <v>7</v>
      </c>
      <c r="C670">
        <v>197</v>
      </c>
      <c r="D670" t="s">
        <v>391</v>
      </c>
      <c r="E670" t="s">
        <v>392</v>
      </c>
      <c r="F670" t="s">
        <v>42</v>
      </c>
      <c r="G670" t="s">
        <v>393</v>
      </c>
      <c r="H670">
        <v>178</v>
      </c>
      <c r="I670" t="s">
        <v>396</v>
      </c>
      <c r="J670" t="s">
        <v>397</v>
      </c>
      <c r="K670" t="s">
        <v>46</v>
      </c>
      <c r="L670">
        <v>40</v>
      </c>
      <c r="M670" t="s">
        <v>12</v>
      </c>
      <c r="N670" s="9">
        <v>0</v>
      </c>
      <c r="O670" s="9">
        <v>0</v>
      </c>
      <c r="P670" s="9">
        <v>0</v>
      </c>
      <c r="Q670" s="9">
        <v>0</v>
      </c>
      <c r="R670" s="9">
        <v>0</v>
      </c>
      <c r="S670" s="7">
        <v>0</v>
      </c>
      <c r="T670" s="7">
        <v>0</v>
      </c>
    </row>
    <row r="671" spans="1:20" x14ac:dyDescent="0.25">
      <c r="A671" t="s">
        <v>10</v>
      </c>
      <c r="B671">
        <v>7</v>
      </c>
      <c r="C671">
        <v>197</v>
      </c>
      <c r="D671" t="s">
        <v>391</v>
      </c>
      <c r="E671" t="s">
        <v>392</v>
      </c>
      <c r="F671" t="s">
        <v>42</v>
      </c>
      <c r="G671" t="s">
        <v>393</v>
      </c>
      <c r="H671">
        <v>178</v>
      </c>
      <c r="I671" t="s">
        <v>396</v>
      </c>
      <c r="J671" t="s">
        <v>397</v>
      </c>
      <c r="K671" t="s">
        <v>46</v>
      </c>
      <c r="L671">
        <v>50</v>
      </c>
      <c r="M671" t="s">
        <v>50</v>
      </c>
      <c r="N671" s="9">
        <v>7831163.0700000003</v>
      </c>
      <c r="O671" s="9">
        <v>23647584.100000001</v>
      </c>
      <c r="P671" s="9">
        <v>121758688.52</v>
      </c>
      <c r="Q671" s="9">
        <v>3334443.1</v>
      </c>
      <c r="R671" s="9">
        <v>115429914.09</v>
      </c>
      <c r="S671" s="7">
        <v>11293393.220000001</v>
      </c>
      <c r="T671" s="7">
        <v>27872790.600000001</v>
      </c>
    </row>
    <row r="672" spans="1:20" x14ac:dyDescent="0.25">
      <c r="A672" t="s">
        <v>10</v>
      </c>
      <c r="B672">
        <v>7</v>
      </c>
      <c r="C672">
        <v>218</v>
      </c>
      <c r="D672" t="s">
        <v>398</v>
      </c>
      <c r="E672" t="s">
        <v>399</v>
      </c>
      <c r="F672" t="s">
        <v>42</v>
      </c>
      <c r="G672" t="s">
        <v>400</v>
      </c>
      <c r="H672">
        <v>197</v>
      </c>
      <c r="I672" t="s">
        <v>401</v>
      </c>
      <c r="J672" t="s">
        <v>402</v>
      </c>
      <c r="K672" t="s">
        <v>46</v>
      </c>
      <c r="L672">
        <v>10</v>
      </c>
      <c r="M672" t="s">
        <v>47</v>
      </c>
      <c r="N672" s="9">
        <v>4013128</v>
      </c>
      <c r="O672" s="9">
        <v>4611128</v>
      </c>
      <c r="P672" s="9">
        <v>4383872</v>
      </c>
      <c r="Q672" s="9">
        <v>4639646.13</v>
      </c>
      <c r="R672" s="9">
        <v>4789244.42</v>
      </c>
      <c r="S672" s="7">
        <v>5082161</v>
      </c>
      <c r="T672" s="7">
        <v>5938484.9000000004</v>
      </c>
    </row>
    <row r="673" spans="1:20" x14ac:dyDescent="0.25">
      <c r="A673" t="s">
        <v>10</v>
      </c>
      <c r="B673">
        <v>7</v>
      </c>
      <c r="C673">
        <v>218</v>
      </c>
      <c r="D673" t="s">
        <v>398</v>
      </c>
      <c r="E673" t="s">
        <v>399</v>
      </c>
      <c r="F673" t="s">
        <v>42</v>
      </c>
      <c r="G673" t="s">
        <v>400</v>
      </c>
      <c r="H673">
        <v>197</v>
      </c>
      <c r="I673" t="s">
        <v>401</v>
      </c>
      <c r="J673" t="s">
        <v>402</v>
      </c>
      <c r="K673" t="s">
        <v>46</v>
      </c>
      <c r="L673">
        <v>20</v>
      </c>
      <c r="M673" t="s">
        <v>48</v>
      </c>
      <c r="N673" s="9">
        <v>4012006.49</v>
      </c>
      <c r="O673" s="9">
        <v>4344092.4800000004</v>
      </c>
      <c r="P673" s="9">
        <v>4329597.87</v>
      </c>
      <c r="Q673" s="9">
        <v>4639062.71</v>
      </c>
      <c r="R673" s="9">
        <v>4764982.9800000004</v>
      </c>
      <c r="S673" s="7">
        <v>5062374.0999999996</v>
      </c>
      <c r="T673" s="7">
        <v>5740942.7300000004</v>
      </c>
    </row>
    <row r="674" spans="1:20" x14ac:dyDescent="0.25">
      <c r="A674" t="s">
        <v>10</v>
      </c>
      <c r="B674">
        <v>7</v>
      </c>
      <c r="C674">
        <v>218</v>
      </c>
      <c r="D674" t="s">
        <v>398</v>
      </c>
      <c r="E674" t="s">
        <v>399</v>
      </c>
      <c r="F674" t="s">
        <v>42</v>
      </c>
      <c r="G674" t="s">
        <v>400</v>
      </c>
      <c r="H674">
        <v>197</v>
      </c>
      <c r="I674" t="s">
        <v>401</v>
      </c>
      <c r="J674" t="s">
        <v>402</v>
      </c>
      <c r="K674" t="s">
        <v>46</v>
      </c>
      <c r="L674">
        <v>30</v>
      </c>
      <c r="M674" t="s">
        <v>49</v>
      </c>
      <c r="N674" s="9">
        <v>1121.51</v>
      </c>
      <c r="O674" s="9">
        <v>267035.52000000002</v>
      </c>
      <c r="P674" s="9">
        <v>54274.13</v>
      </c>
      <c r="Q674" s="9">
        <v>583.41999999999996</v>
      </c>
      <c r="R674" s="9">
        <v>24261.439999999999</v>
      </c>
      <c r="S674" s="7">
        <v>19786.900000000001</v>
      </c>
      <c r="T674" s="7">
        <v>197542.17</v>
      </c>
    </row>
    <row r="675" spans="1:20" x14ac:dyDescent="0.25">
      <c r="A675" t="s">
        <v>10</v>
      </c>
      <c r="B675">
        <v>7</v>
      </c>
      <c r="C675">
        <v>218</v>
      </c>
      <c r="D675" t="s">
        <v>398</v>
      </c>
      <c r="E675" t="s">
        <v>399</v>
      </c>
      <c r="F675" t="s">
        <v>42</v>
      </c>
      <c r="G675" t="s">
        <v>400</v>
      </c>
      <c r="H675">
        <v>197</v>
      </c>
      <c r="I675" t="s">
        <v>401</v>
      </c>
      <c r="J675" t="s">
        <v>402</v>
      </c>
      <c r="K675" t="s">
        <v>46</v>
      </c>
      <c r="L675">
        <v>40</v>
      </c>
      <c r="M675" t="s">
        <v>12</v>
      </c>
      <c r="N675" s="9">
        <v>0</v>
      </c>
      <c r="O675" s="9">
        <v>0</v>
      </c>
      <c r="P675" s="9">
        <v>0</v>
      </c>
      <c r="Q675" s="9">
        <v>0</v>
      </c>
      <c r="R675" s="9">
        <v>0</v>
      </c>
      <c r="S675" s="7">
        <v>0</v>
      </c>
      <c r="T675" s="7">
        <v>0</v>
      </c>
    </row>
    <row r="676" spans="1:20" x14ac:dyDescent="0.25">
      <c r="A676" t="s">
        <v>10</v>
      </c>
      <c r="B676">
        <v>7</v>
      </c>
      <c r="C676">
        <v>218</v>
      </c>
      <c r="D676" t="s">
        <v>398</v>
      </c>
      <c r="E676" t="s">
        <v>399</v>
      </c>
      <c r="F676" t="s">
        <v>42</v>
      </c>
      <c r="G676" t="s">
        <v>400</v>
      </c>
      <c r="H676">
        <v>197</v>
      </c>
      <c r="I676" t="s">
        <v>401</v>
      </c>
      <c r="J676" t="s">
        <v>402</v>
      </c>
      <c r="K676" t="s">
        <v>46</v>
      </c>
      <c r="L676">
        <v>50</v>
      </c>
      <c r="M676" t="s">
        <v>50</v>
      </c>
      <c r="N676" s="9">
        <v>1121.51</v>
      </c>
      <c r="O676" s="9">
        <v>267035.52000000002</v>
      </c>
      <c r="P676" s="9">
        <v>54274.13</v>
      </c>
      <c r="Q676" s="9">
        <v>583.41999999999996</v>
      </c>
      <c r="R676" s="9">
        <v>24261.439999999999</v>
      </c>
      <c r="S676" s="7">
        <v>19786.900000000001</v>
      </c>
      <c r="T676" s="7">
        <v>197542.17</v>
      </c>
    </row>
    <row r="677" spans="1:20" x14ac:dyDescent="0.25">
      <c r="A677" t="s">
        <v>10</v>
      </c>
      <c r="B677">
        <v>7</v>
      </c>
      <c r="C677">
        <v>218</v>
      </c>
      <c r="D677" t="s">
        <v>398</v>
      </c>
      <c r="E677" t="s">
        <v>399</v>
      </c>
      <c r="F677" t="s">
        <v>42</v>
      </c>
      <c r="G677" t="s">
        <v>400</v>
      </c>
      <c r="H677">
        <v>198</v>
      </c>
      <c r="I677" t="s">
        <v>403</v>
      </c>
      <c r="J677" t="s">
        <v>404</v>
      </c>
      <c r="K677" t="s">
        <v>46</v>
      </c>
      <c r="L677">
        <v>10</v>
      </c>
      <c r="M677" t="s">
        <v>47</v>
      </c>
      <c r="N677" s="9">
        <v>5692458</v>
      </c>
      <c r="O677" s="9">
        <v>5324991</v>
      </c>
      <c r="P677" s="9">
        <v>5595924</v>
      </c>
      <c r="Q677" s="9">
        <v>5862922.1699999999</v>
      </c>
      <c r="R677" s="9">
        <v>6106437.2699999996</v>
      </c>
      <c r="S677" s="7">
        <v>6151482</v>
      </c>
      <c r="T677" s="7">
        <v>7120267.9900000002</v>
      </c>
    </row>
    <row r="678" spans="1:20" x14ac:dyDescent="0.25">
      <c r="A678" t="s">
        <v>10</v>
      </c>
      <c r="B678">
        <v>7</v>
      </c>
      <c r="C678">
        <v>218</v>
      </c>
      <c r="D678" t="s">
        <v>398</v>
      </c>
      <c r="E678" t="s">
        <v>399</v>
      </c>
      <c r="F678" t="s">
        <v>42</v>
      </c>
      <c r="G678" t="s">
        <v>400</v>
      </c>
      <c r="H678">
        <v>198</v>
      </c>
      <c r="I678" t="s">
        <v>403</v>
      </c>
      <c r="J678" t="s">
        <v>404</v>
      </c>
      <c r="K678" t="s">
        <v>46</v>
      </c>
      <c r="L678">
        <v>20</v>
      </c>
      <c r="M678" t="s">
        <v>48</v>
      </c>
      <c r="N678" s="9">
        <v>5690947.6600000001</v>
      </c>
      <c r="O678" s="9">
        <v>5272757.1100000003</v>
      </c>
      <c r="P678" s="9">
        <v>5563978.8300000001</v>
      </c>
      <c r="Q678" s="9">
        <v>5817607.9000000004</v>
      </c>
      <c r="R678" s="9">
        <v>6084787.4800000004</v>
      </c>
      <c r="S678" s="7">
        <v>6054109.0099999998</v>
      </c>
      <c r="T678" s="7">
        <v>6966153.04</v>
      </c>
    </row>
    <row r="679" spans="1:20" x14ac:dyDescent="0.25">
      <c r="A679" t="s">
        <v>10</v>
      </c>
      <c r="B679">
        <v>7</v>
      </c>
      <c r="C679">
        <v>218</v>
      </c>
      <c r="D679" t="s">
        <v>398</v>
      </c>
      <c r="E679" t="s">
        <v>399</v>
      </c>
      <c r="F679" t="s">
        <v>42</v>
      </c>
      <c r="G679" t="s">
        <v>400</v>
      </c>
      <c r="H679">
        <v>198</v>
      </c>
      <c r="I679" t="s">
        <v>403</v>
      </c>
      <c r="J679" t="s">
        <v>404</v>
      </c>
      <c r="K679" t="s">
        <v>46</v>
      </c>
      <c r="L679">
        <v>30</v>
      </c>
      <c r="M679" t="s">
        <v>49</v>
      </c>
      <c r="N679" s="9">
        <v>1510.34</v>
      </c>
      <c r="O679" s="9">
        <v>52233.89</v>
      </c>
      <c r="P679" s="9">
        <v>31945.17</v>
      </c>
      <c r="Q679" s="9">
        <v>45314.27</v>
      </c>
      <c r="R679" s="9">
        <v>21649.79</v>
      </c>
      <c r="S679" s="7">
        <v>97372.99</v>
      </c>
      <c r="T679" s="7">
        <v>154114.95000000001</v>
      </c>
    </row>
    <row r="680" spans="1:20" x14ac:dyDescent="0.25">
      <c r="A680" t="s">
        <v>10</v>
      </c>
      <c r="B680">
        <v>7</v>
      </c>
      <c r="C680">
        <v>218</v>
      </c>
      <c r="D680" t="s">
        <v>398</v>
      </c>
      <c r="E680" t="s">
        <v>399</v>
      </c>
      <c r="F680" t="s">
        <v>42</v>
      </c>
      <c r="G680" t="s">
        <v>400</v>
      </c>
      <c r="H680">
        <v>198</v>
      </c>
      <c r="I680" t="s">
        <v>403</v>
      </c>
      <c r="J680" t="s">
        <v>404</v>
      </c>
      <c r="K680" t="s">
        <v>46</v>
      </c>
      <c r="L680">
        <v>40</v>
      </c>
      <c r="M680" t="s">
        <v>12</v>
      </c>
      <c r="N680" s="9">
        <v>0</v>
      </c>
      <c r="O680" s="9">
        <v>0</v>
      </c>
      <c r="P680" s="9">
        <v>0</v>
      </c>
      <c r="Q680" s="9">
        <v>0</v>
      </c>
      <c r="R680" s="9">
        <v>0</v>
      </c>
      <c r="S680" s="7">
        <v>0</v>
      </c>
      <c r="T680" s="7">
        <v>0</v>
      </c>
    </row>
    <row r="681" spans="1:20" x14ac:dyDescent="0.25">
      <c r="A681" t="s">
        <v>10</v>
      </c>
      <c r="B681">
        <v>7</v>
      </c>
      <c r="C681">
        <v>218</v>
      </c>
      <c r="D681" t="s">
        <v>398</v>
      </c>
      <c r="E681" t="s">
        <v>399</v>
      </c>
      <c r="F681" t="s">
        <v>42</v>
      </c>
      <c r="G681" t="s">
        <v>400</v>
      </c>
      <c r="H681">
        <v>198</v>
      </c>
      <c r="I681" t="s">
        <v>403</v>
      </c>
      <c r="J681" t="s">
        <v>404</v>
      </c>
      <c r="K681" t="s">
        <v>46</v>
      </c>
      <c r="L681">
        <v>50</v>
      </c>
      <c r="M681" t="s">
        <v>50</v>
      </c>
      <c r="N681" s="9">
        <v>1510.34</v>
      </c>
      <c r="O681" s="9">
        <v>52233.89</v>
      </c>
      <c r="P681" s="9">
        <v>31945.17</v>
      </c>
      <c r="Q681" s="9">
        <v>45314.27</v>
      </c>
      <c r="R681" s="9">
        <v>21649.79</v>
      </c>
      <c r="S681" s="7">
        <v>97372.99</v>
      </c>
      <c r="T681" s="7">
        <v>154114.95000000001</v>
      </c>
    </row>
    <row r="682" spans="1:20" x14ac:dyDescent="0.25">
      <c r="A682" t="s">
        <v>10</v>
      </c>
      <c r="B682">
        <v>7</v>
      </c>
      <c r="C682">
        <v>218</v>
      </c>
      <c r="D682" t="s">
        <v>398</v>
      </c>
      <c r="E682" t="s">
        <v>399</v>
      </c>
      <c r="F682" t="s">
        <v>42</v>
      </c>
      <c r="G682" t="s">
        <v>400</v>
      </c>
      <c r="H682">
        <v>199</v>
      </c>
      <c r="I682" t="s">
        <v>62</v>
      </c>
      <c r="J682" t="s">
        <v>388</v>
      </c>
      <c r="K682" t="s">
        <v>46</v>
      </c>
      <c r="L682">
        <v>10</v>
      </c>
      <c r="M682" t="s">
        <v>47</v>
      </c>
      <c r="N682" s="9">
        <v>1739994</v>
      </c>
      <c r="O682" s="9">
        <v>1774167</v>
      </c>
      <c r="P682" s="9">
        <v>1698443</v>
      </c>
      <c r="Q682" s="9">
        <v>1857201.97</v>
      </c>
      <c r="R682" s="9">
        <v>2490059.7999999998</v>
      </c>
      <c r="S682" s="7">
        <v>2123332</v>
      </c>
      <c r="T682" s="7">
        <v>3798369.78</v>
      </c>
    </row>
    <row r="683" spans="1:20" x14ac:dyDescent="0.25">
      <c r="A683" t="s">
        <v>10</v>
      </c>
      <c r="B683">
        <v>7</v>
      </c>
      <c r="C683">
        <v>218</v>
      </c>
      <c r="D683" t="s">
        <v>398</v>
      </c>
      <c r="E683" t="s">
        <v>399</v>
      </c>
      <c r="F683" t="s">
        <v>42</v>
      </c>
      <c r="G683" t="s">
        <v>400</v>
      </c>
      <c r="H683">
        <v>199</v>
      </c>
      <c r="I683" t="s">
        <v>62</v>
      </c>
      <c r="J683" t="s">
        <v>388</v>
      </c>
      <c r="K683" t="s">
        <v>46</v>
      </c>
      <c r="L683">
        <v>20</v>
      </c>
      <c r="M683" t="s">
        <v>48</v>
      </c>
      <c r="N683" s="9">
        <v>1739982.14</v>
      </c>
      <c r="O683" s="9">
        <v>1644162.06</v>
      </c>
      <c r="P683" s="9">
        <v>1680070.03</v>
      </c>
      <c r="Q683" s="9">
        <v>1856813.17</v>
      </c>
      <c r="R683" s="9">
        <v>2489300.64</v>
      </c>
      <c r="S683" s="7">
        <v>2017277.22</v>
      </c>
      <c r="T683" s="7">
        <v>2971520.04</v>
      </c>
    </row>
    <row r="684" spans="1:20" x14ac:dyDescent="0.25">
      <c r="A684" t="s">
        <v>10</v>
      </c>
      <c r="B684">
        <v>7</v>
      </c>
      <c r="C684">
        <v>218</v>
      </c>
      <c r="D684" t="s">
        <v>398</v>
      </c>
      <c r="E684" t="s">
        <v>399</v>
      </c>
      <c r="F684" t="s">
        <v>42</v>
      </c>
      <c r="G684" t="s">
        <v>400</v>
      </c>
      <c r="H684">
        <v>199</v>
      </c>
      <c r="I684" t="s">
        <v>62</v>
      </c>
      <c r="J684" t="s">
        <v>388</v>
      </c>
      <c r="K684" t="s">
        <v>46</v>
      </c>
      <c r="L684">
        <v>30</v>
      </c>
      <c r="M684" t="s">
        <v>49</v>
      </c>
      <c r="N684" s="9">
        <v>11.86</v>
      </c>
      <c r="O684" s="9">
        <v>130004.94</v>
      </c>
      <c r="P684" s="9">
        <v>18372.97</v>
      </c>
      <c r="Q684" s="9">
        <v>388.8</v>
      </c>
      <c r="R684" s="9">
        <v>759.16</v>
      </c>
      <c r="S684" s="7">
        <v>106054.78</v>
      </c>
      <c r="T684" s="7">
        <v>826849.74</v>
      </c>
    </row>
    <row r="685" spans="1:20" x14ac:dyDescent="0.25">
      <c r="A685" t="s">
        <v>10</v>
      </c>
      <c r="B685">
        <v>7</v>
      </c>
      <c r="C685">
        <v>218</v>
      </c>
      <c r="D685" t="s">
        <v>398</v>
      </c>
      <c r="E685" t="s">
        <v>399</v>
      </c>
      <c r="F685" t="s">
        <v>42</v>
      </c>
      <c r="G685" t="s">
        <v>400</v>
      </c>
      <c r="H685">
        <v>199</v>
      </c>
      <c r="I685" t="s">
        <v>62</v>
      </c>
      <c r="J685" t="s">
        <v>388</v>
      </c>
      <c r="K685" t="s">
        <v>46</v>
      </c>
      <c r="L685">
        <v>40</v>
      </c>
      <c r="M685" t="s">
        <v>12</v>
      </c>
      <c r="N685" s="9">
        <v>0</v>
      </c>
      <c r="O685" s="9">
        <v>0</v>
      </c>
      <c r="P685" s="9">
        <v>0</v>
      </c>
      <c r="Q685" s="9">
        <v>0</v>
      </c>
      <c r="R685" s="9">
        <v>0</v>
      </c>
      <c r="S685" s="7">
        <v>0</v>
      </c>
      <c r="T685" s="7">
        <v>0</v>
      </c>
    </row>
    <row r="686" spans="1:20" x14ac:dyDescent="0.25">
      <c r="A686" t="s">
        <v>10</v>
      </c>
      <c r="B686">
        <v>7</v>
      </c>
      <c r="C686">
        <v>218</v>
      </c>
      <c r="D686" t="s">
        <v>398</v>
      </c>
      <c r="E686" t="s">
        <v>399</v>
      </c>
      <c r="F686" t="s">
        <v>42</v>
      </c>
      <c r="G686" t="s">
        <v>400</v>
      </c>
      <c r="H686">
        <v>199</v>
      </c>
      <c r="I686" t="s">
        <v>62</v>
      </c>
      <c r="J686" t="s">
        <v>388</v>
      </c>
      <c r="K686" t="s">
        <v>46</v>
      </c>
      <c r="L686">
        <v>50</v>
      </c>
      <c r="M686" t="s">
        <v>50</v>
      </c>
      <c r="N686" s="9">
        <v>11.86</v>
      </c>
      <c r="O686" s="9">
        <v>130004.94</v>
      </c>
      <c r="P686" s="9">
        <v>18372.97</v>
      </c>
      <c r="Q686" s="9">
        <v>388.8</v>
      </c>
      <c r="R686" s="9">
        <v>759.16</v>
      </c>
      <c r="S686" s="7">
        <v>106054.78</v>
      </c>
      <c r="T686" s="7">
        <v>826849.74</v>
      </c>
    </row>
    <row r="687" spans="1:20" x14ac:dyDescent="0.25">
      <c r="A687" t="s">
        <v>10</v>
      </c>
      <c r="B687">
        <v>7</v>
      </c>
      <c r="C687">
        <v>245</v>
      </c>
      <c r="D687" t="s">
        <v>405</v>
      </c>
      <c r="E687" t="s">
        <v>406</v>
      </c>
      <c r="F687" t="s">
        <v>42</v>
      </c>
      <c r="G687" t="s">
        <v>407</v>
      </c>
      <c r="H687">
        <v>108</v>
      </c>
      <c r="I687" t="s">
        <v>408</v>
      </c>
      <c r="J687" t="s">
        <v>15</v>
      </c>
      <c r="K687" t="s">
        <v>46</v>
      </c>
      <c r="L687">
        <v>10</v>
      </c>
      <c r="M687" t="s">
        <v>47</v>
      </c>
      <c r="N687" s="9">
        <v>75373171</v>
      </c>
      <c r="O687" s="9">
        <v>81023847</v>
      </c>
      <c r="P687" s="9">
        <v>85375925</v>
      </c>
      <c r="Q687" s="9">
        <v>93927899</v>
      </c>
      <c r="R687" s="9">
        <v>109234845</v>
      </c>
      <c r="S687" s="7">
        <v>153174185</v>
      </c>
      <c r="T687" s="7">
        <v>171807110.5</v>
      </c>
    </row>
    <row r="688" spans="1:20" x14ac:dyDescent="0.25">
      <c r="A688" t="s">
        <v>10</v>
      </c>
      <c r="B688">
        <v>7</v>
      </c>
      <c r="C688">
        <v>245</v>
      </c>
      <c r="D688" t="s">
        <v>405</v>
      </c>
      <c r="E688" t="s">
        <v>406</v>
      </c>
      <c r="F688" t="s">
        <v>42</v>
      </c>
      <c r="G688" t="s">
        <v>407</v>
      </c>
      <c r="H688">
        <v>108</v>
      </c>
      <c r="I688" t="s">
        <v>408</v>
      </c>
      <c r="J688" t="s">
        <v>15</v>
      </c>
      <c r="K688" t="s">
        <v>46</v>
      </c>
      <c r="L688">
        <v>20</v>
      </c>
      <c r="M688" t="s">
        <v>48</v>
      </c>
      <c r="N688" s="9">
        <v>68798005</v>
      </c>
      <c r="O688" s="9">
        <v>70709931.329999998</v>
      </c>
      <c r="P688" s="9">
        <v>72229001</v>
      </c>
      <c r="Q688" s="9">
        <v>71435063</v>
      </c>
      <c r="R688" s="9">
        <v>88411071.5</v>
      </c>
      <c r="S688" s="7">
        <v>103452129.5</v>
      </c>
      <c r="T688" s="7">
        <v>110517443</v>
      </c>
    </row>
    <row r="689" spans="1:20" x14ac:dyDescent="0.25">
      <c r="A689" t="s">
        <v>10</v>
      </c>
      <c r="B689">
        <v>7</v>
      </c>
      <c r="C689">
        <v>245</v>
      </c>
      <c r="D689" t="s">
        <v>405</v>
      </c>
      <c r="E689" t="s">
        <v>406</v>
      </c>
      <c r="F689" t="s">
        <v>42</v>
      </c>
      <c r="G689" t="s">
        <v>407</v>
      </c>
      <c r="H689">
        <v>108</v>
      </c>
      <c r="I689" t="s">
        <v>408</v>
      </c>
      <c r="J689" t="s">
        <v>15</v>
      </c>
      <c r="K689" t="s">
        <v>46</v>
      </c>
      <c r="L689">
        <v>30</v>
      </c>
      <c r="M689" t="s">
        <v>49</v>
      </c>
      <c r="N689" s="9">
        <v>6575166</v>
      </c>
      <c r="O689" s="9">
        <v>10313915.67</v>
      </c>
      <c r="P689" s="9">
        <v>13146924</v>
      </c>
      <c r="Q689" s="9">
        <v>22492836</v>
      </c>
      <c r="R689" s="9">
        <v>20823773.5</v>
      </c>
      <c r="S689" s="7">
        <v>49722055.5</v>
      </c>
      <c r="T689" s="7">
        <v>61289667.5</v>
      </c>
    </row>
    <row r="690" spans="1:20" x14ac:dyDescent="0.25">
      <c r="A690" t="s">
        <v>10</v>
      </c>
      <c r="B690">
        <v>7</v>
      </c>
      <c r="C690">
        <v>245</v>
      </c>
      <c r="D690" t="s">
        <v>405</v>
      </c>
      <c r="E690" t="s">
        <v>406</v>
      </c>
      <c r="F690" t="s">
        <v>42</v>
      </c>
      <c r="G690" t="s">
        <v>407</v>
      </c>
      <c r="H690">
        <v>108</v>
      </c>
      <c r="I690" t="s">
        <v>408</v>
      </c>
      <c r="J690" t="s">
        <v>15</v>
      </c>
      <c r="K690" t="s">
        <v>46</v>
      </c>
      <c r="L690">
        <v>40</v>
      </c>
      <c r="M690" t="s">
        <v>12</v>
      </c>
      <c r="N690" s="9">
        <v>5661021</v>
      </c>
      <c r="O690" s="9">
        <v>7553855</v>
      </c>
      <c r="P690" s="9">
        <v>11706651</v>
      </c>
      <c r="Q690" s="9">
        <v>20391159</v>
      </c>
      <c r="R690" s="9">
        <v>17710407</v>
      </c>
      <c r="S690" s="7">
        <v>47737881</v>
      </c>
      <c r="T690" s="7">
        <v>59801836</v>
      </c>
    </row>
    <row r="691" spans="1:20" x14ac:dyDescent="0.25">
      <c r="A691" t="s">
        <v>10</v>
      </c>
      <c r="B691">
        <v>7</v>
      </c>
      <c r="C691">
        <v>245</v>
      </c>
      <c r="D691" t="s">
        <v>405</v>
      </c>
      <c r="E691" t="s">
        <v>406</v>
      </c>
      <c r="F691" t="s">
        <v>42</v>
      </c>
      <c r="G691" t="s">
        <v>407</v>
      </c>
      <c r="H691">
        <v>108</v>
      </c>
      <c r="I691" t="s">
        <v>408</v>
      </c>
      <c r="J691" t="s">
        <v>15</v>
      </c>
      <c r="K691" t="s">
        <v>46</v>
      </c>
      <c r="L691">
        <v>50</v>
      </c>
      <c r="M691" t="s">
        <v>50</v>
      </c>
      <c r="N691" s="9">
        <v>914145</v>
      </c>
      <c r="O691" s="9">
        <v>2760060.67</v>
      </c>
      <c r="P691" s="9">
        <v>1440273</v>
      </c>
      <c r="Q691" s="9">
        <v>2101677</v>
      </c>
      <c r="R691" s="9">
        <v>3113366.5</v>
      </c>
      <c r="S691" s="7">
        <v>1984174.5</v>
      </c>
      <c r="T691" s="7">
        <v>1487831.5</v>
      </c>
    </row>
    <row r="692" spans="1:20" x14ac:dyDescent="0.25">
      <c r="A692" t="s">
        <v>10</v>
      </c>
      <c r="B692">
        <v>7</v>
      </c>
      <c r="C692">
        <v>245</v>
      </c>
      <c r="D692" t="s">
        <v>405</v>
      </c>
      <c r="E692" t="s">
        <v>406</v>
      </c>
      <c r="F692" t="s">
        <v>42</v>
      </c>
      <c r="G692" t="s">
        <v>407</v>
      </c>
      <c r="H692">
        <v>110</v>
      </c>
      <c r="I692" t="s">
        <v>409</v>
      </c>
      <c r="J692" t="s">
        <v>16</v>
      </c>
      <c r="K692" t="s">
        <v>46</v>
      </c>
      <c r="L692">
        <v>10</v>
      </c>
      <c r="M692" t="s">
        <v>47</v>
      </c>
      <c r="N692" s="9">
        <v>0</v>
      </c>
      <c r="O692" s="9">
        <v>0</v>
      </c>
      <c r="P692" s="9">
        <v>0</v>
      </c>
      <c r="Q692" s="9">
        <v>0</v>
      </c>
      <c r="R692" s="9">
        <v>350000</v>
      </c>
      <c r="S692" s="7">
        <v>350000</v>
      </c>
      <c r="T692" s="7">
        <v>0</v>
      </c>
    </row>
    <row r="693" spans="1:20" x14ac:dyDescent="0.25">
      <c r="A693" t="s">
        <v>10</v>
      </c>
      <c r="B693">
        <v>7</v>
      </c>
      <c r="C693">
        <v>245</v>
      </c>
      <c r="D693" t="s">
        <v>405</v>
      </c>
      <c r="E693" t="s">
        <v>406</v>
      </c>
      <c r="F693" t="s">
        <v>42</v>
      </c>
      <c r="G693" t="s">
        <v>407</v>
      </c>
      <c r="H693">
        <v>110</v>
      </c>
      <c r="I693" t="s">
        <v>409</v>
      </c>
      <c r="J693" t="s">
        <v>16</v>
      </c>
      <c r="K693" t="s">
        <v>46</v>
      </c>
      <c r="L693">
        <v>20</v>
      </c>
      <c r="M693" t="s">
        <v>48</v>
      </c>
      <c r="N693" s="9">
        <v>0</v>
      </c>
      <c r="O693" s="9">
        <v>0</v>
      </c>
      <c r="P693" s="9">
        <v>0</v>
      </c>
      <c r="Q693" s="9">
        <v>0</v>
      </c>
      <c r="R693" s="9">
        <v>0</v>
      </c>
      <c r="S693" s="7">
        <v>324929</v>
      </c>
      <c r="T693" s="7">
        <v>0</v>
      </c>
    </row>
    <row r="694" spans="1:20" x14ac:dyDescent="0.25">
      <c r="A694" t="s">
        <v>10</v>
      </c>
      <c r="B694">
        <v>7</v>
      </c>
      <c r="C694">
        <v>245</v>
      </c>
      <c r="D694" t="s">
        <v>405</v>
      </c>
      <c r="E694" t="s">
        <v>406</v>
      </c>
      <c r="F694" t="s">
        <v>42</v>
      </c>
      <c r="G694" t="s">
        <v>407</v>
      </c>
      <c r="H694">
        <v>110</v>
      </c>
      <c r="I694" t="s">
        <v>409</v>
      </c>
      <c r="J694" t="s">
        <v>16</v>
      </c>
      <c r="K694" t="s">
        <v>46</v>
      </c>
      <c r="L694">
        <v>30</v>
      </c>
      <c r="M694" t="s">
        <v>49</v>
      </c>
      <c r="N694" s="9">
        <v>0</v>
      </c>
      <c r="O694" s="9">
        <v>0</v>
      </c>
      <c r="P694" s="9">
        <v>0</v>
      </c>
      <c r="Q694" s="9">
        <v>0</v>
      </c>
      <c r="R694" s="9">
        <v>350000</v>
      </c>
      <c r="S694" s="7">
        <v>25071</v>
      </c>
      <c r="T694" s="7">
        <v>0</v>
      </c>
    </row>
    <row r="695" spans="1:20" x14ac:dyDescent="0.25">
      <c r="A695" t="s">
        <v>10</v>
      </c>
      <c r="B695">
        <v>7</v>
      </c>
      <c r="C695">
        <v>245</v>
      </c>
      <c r="D695" t="s">
        <v>405</v>
      </c>
      <c r="E695" t="s">
        <v>406</v>
      </c>
      <c r="F695" t="s">
        <v>42</v>
      </c>
      <c r="G695" t="s">
        <v>407</v>
      </c>
      <c r="H695">
        <v>110</v>
      </c>
      <c r="I695" t="s">
        <v>409</v>
      </c>
      <c r="J695" t="s">
        <v>16</v>
      </c>
      <c r="K695" t="s">
        <v>46</v>
      </c>
      <c r="L695">
        <v>40</v>
      </c>
      <c r="M695" t="s">
        <v>12</v>
      </c>
      <c r="N695" s="9">
        <v>0</v>
      </c>
      <c r="O695" s="9">
        <v>0</v>
      </c>
      <c r="P695" s="9">
        <v>0</v>
      </c>
      <c r="Q695" s="9">
        <v>0</v>
      </c>
      <c r="R695" s="9">
        <v>0</v>
      </c>
      <c r="S695" s="7">
        <v>0</v>
      </c>
      <c r="T695" s="7">
        <v>0</v>
      </c>
    </row>
    <row r="696" spans="1:20" x14ac:dyDescent="0.25">
      <c r="A696" t="s">
        <v>10</v>
      </c>
      <c r="B696">
        <v>7</v>
      </c>
      <c r="C696">
        <v>245</v>
      </c>
      <c r="D696" t="s">
        <v>405</v>
      </c>
      <c r="E696" t="s">
        <v>406</v>
      </c>
      <c r="F696" t="s">
        <v>42</v>
      </c>
      <c r="G696" t="s">
        <v>407</v>
      </c>
      <c r="H696">
        <v>110</v>
      </c>
      <c r="I696" t="s">
        <v>409</v>
      </c>
      <c r="J696" t="s">
        <v>16</v>
      </c>
      <c r="K696" t="s">
        <v>46</v>
      </c>
      <c r="L696">
        <v>50</v>
      </c>
      <c r="M696" t="s">
        <v>50</v>
      </c>
      <c r="N696" s="9">
        <v>0</v>
      </c>
      <c r="O696" s="9">
        <v>0</v>
      </c>
      <c r="P696" s="9">
        <v>0</v>
      </c>
      <c r="Q696" s="9">
        <v>0</v>
      </c>
      <c r="R696" s="9">
        <v>350000</v>
      </c>
      <c r="S696" s="7">
        <v>25071</v>
      </c>
      <c r="T696" s="7">
        <v>0</v>
      </c>
    </row>
    <row r="697" spans="1:20" x14ac:dyDescent="0.25">
      <c r="A697" t="s">
        <v>10</v>
      </c>
      <c r="B697">
        <v>7</v>
      </c>
      <c r="C697">
        <v>245</v>
      </c>
      <c r="D697" t="s">
        <v>405</v>
      </c>
      <c r="E697" t="s">
        <v>406</v>
      </c>
      <c r="F697" t="s">
        <v>42</v>
      </c>
      <c r="G697" t="s">
        <v>407</v>
      </c>
      <c r="H697">
        <v>111</v>
      </c>
      <c r="I697" t="s">
        <v>410</v>
      </c>
      <c r="J697" t="s">
        <v>411</v>
      </c>
      <c r="K697" t="s">
        <v>46</v>
      </c>
      <c r="L697">
        <v>10</v>
      </c>
      <c r="M697" t="s">
        <v>47</v>
      </c>
      <c r="N697" s="9">
        <v>6333077</v>
      </c>
      <c r="O697" s="9">
        <v>7953774</v>
      </c>
      <c r="P697" s="9">
        <v>8195025</v>
      </c>
      <c r="Q697" s="9">
        <v>9421112</v>
      </c>
      <c r="R697" s="9">
        <v>11663738</v>
      </c>
      <c r="S697" s="7">
        <v>8783951.3300000001</v>
      </c>
      <c r="T697" s="7">
        <v>9763427</v>
      </c>
    </row>
    <row r="698" spans="1:20" x14ac:dyDescent="0.25">
      <c r="A698" t="s">
        <v>10</v>
      </c>
      <c r="B698">
        <v>7</v>
      </c>
      <c r="C698">
        <v>245</v>
      </c>
      <c r="D698" t="s">
        <v>405</v>
      </c>
      <c r="E698" t="s">
        <v>406</v>
      </c>
      <c r="F698" t="s">
        <v>42</v>
      </c>
      <c r="G698" t="s">
        <v>407</v>
      </c>
      <c r="H698">
        <v>111</v>
      </c>
      <c r="I698" t="s">
        <v>410</v>
      </c>
      <c r="J698" t="s">
        <v>411</v>
      </c>
      <c r="K698" t="s">
        <v>46</v>
      </c>
      <c r="L698">
        <v>20</v>
      </c>
      <c r="M698" t="s">
        <v>48</v>
      </c>
      <c r="N698" s="9">
        <v>6332250.9000000004</v>
      </c>
      <c r="O698" s="9">
        <v>7315836.7300000004</v>
      </c>
      <c r="P698" s="9">
        <v>8143732</v>
      </c>
      <c r="Q698" s="9">
        <v>8083521.29</v>
      </c>
      <c r="R698" s="9">
        <v>11573046.279999999</v>
      </c>
      <c r="S698" s="7">
        <v>8782091.3300000001</v>
      </c>
      <c r="T698" s="7">
        <v>9263427</v>
      </c>
    </row>
    <row r="699" spans="1:20" x14ac:dyDescent="0.25">
      <c r="A699" t="s">
        <v>10</v>
      </c>
      <c r="B699">
        <v>7</v>
      </c>
      <c r="C699">
        <v>245</v>
      </c>
      <c r="D699" t="s">
        <v>405</v>
      </c>
      <c r="E699" t="s">
        <v>406</v>
      </c>
      <c r="F699" t="s">
        <v>42</v>
      </c>
      <c r="G699" t="s">
        <v>407</v>
      </c>
      <c r="H699">
        <v>111</v>
      </c>
      <c r="I699" t="s">
        <v>410</v>
      </c>
      <c r="J699" t="s">
        <v>411</v>
      </c>
      <c r="K699" t="s">
        <v>46</v>
      </c>
      <c r="L699">
        <v>30</v>
      </c>
      <c r="M699" t="s">
        <v>49</v>
      </c>
      <c r="N699" s="9">
        <v>826.1</v>
      </c>
      <c r="O699" s="9">
        <v>637937.27</v>
      </c>
      <c r="P699" s="9">
        <v>51293</v>
      </c>
      <c r="Q699" s="9">
        <v>1337590.71</v>
      </c>
      <c r="R699" s="9">
        <v>90691.72</v>
      </c>
      <c r="S699" s="7">
        <v>1860</v>
      </c>
      <c r="T699" s="7">
        <v>500000</v>
      </c>
    </row>
    <row r="700" spans="1:20" x14ac:dyDescent="0.25">
      <c r="A700" t="s">
        <v>10</v>
      </c>
      <c r="B700">
        <v>7</v>
      </c>
      <c r="C700">
        <v>245</v>
      </c>
      <c r="D700" t="s">
        <v>405</v>
      </c>
      <c r="E700" t="s">
        <v>406</v>
      </c>
      <c r="F700" t="s">
        <v>42</v>
      </c>
      <c r="G700" t="s">
        <v>407</v>
      </c>
      <c r="H700">
        <v>111</v>
      </c>
      <c r="I700" t="s">
        <v>410</v>
      </c>
      <c r="J700" t="s">
        <v>411</v>
      </c>
      <c r="K700" t="s">
        <v>46</v>
      </c>
      <c r="L700">
        <v>40</v>
      </c>
      <c r="M700" t="s">
        <v>12</v>
      </c>
      <c r="N700" s="9">
        <v>0</v>
      </c>
      <c r="O700" s="9">
        <v>0</v>
      </c>
      <c r="P700" s="9">
        <v>51293</v>
      </c>
      <c r="Q700" s="9">
        <v>1282838</v>
      </c>
      <c r="R700" s="9">
        <v>0</v>
      </c>
      <c r="S700" s="7">
        <v>0</v>
      </c>
      <c r="T700" s="7">
        <v>500000</v>
      </c>
    </row>
    <row r="701" spans="1:20" x14ac:dyDescent="0.25">
      <c r="A701" t="s">
        <v>10</v>
      </c>
      <c r="B701">
        <v>7</v>
      </c>
      <c r="C701">
        <v>245</v>
      </c>
      <c r="D701" t="s">
        <v>405</v>
      </c>
      <c r="E701" t="s">
        <v>406</v>
      </c>
      <c r="F701" t="s">
        <v>42</v>
      </c>
      <c r="G701" t="s">
        <v>407</v>
      </c>
      <c r="H701">
        <v>111</v>
      </c>
      <c r="I701" t="s">
        <v>410</v>
      </c>
      <c r="J701" t="s">
        <v>411</v>
      </c>
      <c r="K701" t="s">
        <v>46</v>
      </c>
      <c r="L701">
        <v>50</v>
      </c>
      <c r="M701" t="s">
        <v>50</v>
      </c>
      <c r="N701" s="9">
        <v>826.1</v>
      </c>
      <c r="O701" s="9">
        <v>637937.27</v>
      </c>
      <c r="P701" s="9">
        <v>0</v>
      </c>
      <c r="Q701" s="9">
        <v>54752.71</v>
      </c>
      <c r="R701" s="9">
        <v>90691.72</v>
      </c>
      <c r="S701" s="7">
        <v>1860</v>
      </c>
      <c r="T701" s="7">
        <v>0</v>
      </c>
    </row>
    <row r="702" spans="1:20" x14ac:dyDescent="0.25">
      <c r="A702" t="s">
        <v>10</v>
      </c>
      <c r="B702">
        <v>7</v>
      </c>
      <c r="C702">
        <v>242</v>
      </c>
      <c r="D702" t="s">
        <v>412</v>
      </c>
      <c r="E702" t="s">
        <v>413</v>
      </c>
      <c r="F702" t="s">
        <v>414</v>
      </c>
      <c r="G702" t="s">
        <v>415</v>
      </c>
      <c r="H702">
        <v>100</v>
      </c>
      <c r="I702" t="s">
        <v>416</v>
      </c>
      <c r="J702" t="s">
        <v>14</v>
      </c>
      <c r="K702" t="s">
        <v>46</v>
      </c>
      <c r="L702">
        <v>10</v>
      </c>
      <c r="M702" t="s">
        <v>47</v>
      </c>
      <c r="N702" s="9">
        <v>20713</v>
      </c>
      <c r="O702" s="9">
        <v>0</v>
      </c>
      <c r="P702" s="9">
        <v>0</v>
      </c>
      <c r="Q702" s="9">
        <v>0</v>
      </c>
      <c r="R702" s="9">
        <v>0</v>
      </c>
      <c r="S702" s="7">
        <v>0</v>
      </c>
      <c r="T702" s="7">
        <v>0</v>
      </c>
    </row>
    <row r="703" spans="1:20" x14ac:dyDescent="0.25">
      <c r="A703" t="s">
        <v>10</v>
      </c>
      <c r="B703">
        <v>7</v>
      </c>
      <c r="C703">
        <v>242</v>
      </c>
      <c r="D703" t="s">
        <v>412</v>
      </c>
      <c r="E703" t="s">
        <v>413</v>
      </c>
      <c r="F703" t="s">
        <v>414</v>
      </c>
      <c r="G703" t="s">
        <v>415</v>
      </c>
      <c r="H703">
        <v>100</v>
      </c>
      <c r="I703" t="s">
        <v>416</v>
      </c>
      <c r="J703" t="s">
        <v>14</v>
      </c>
      <c r="K703" t="s">
        <v>46</v>
      </c>
      <c r="L703">
        <v>20</v>
      </c>
      <c r="M703" t="s">
        <v>48</v>
      </c>
      <c r="N703" s="9">
        <v>20713</v>
      </c>
      <c r="O703" s="9">
        <v>0</v>
      </c>
      <c r="P703" s="9">
        <v>0</v>
      </c>
      <c r="Q703" s="9">
        <v>0</v>
      </c>
      <c r="R703" s="9">
        <v>0</v>
      </c>
      <c r="S703" s="7">
        <v>0</v>
      </c>
      <c r="T703" s="7">
        <v>0</v>
      </c>
    </row>
    <row r="704" spans="1:20" x14ac:dyDescent="0.25">
      <c r="A704" t="s">
        <v>10</v>
      </c>
      <c r="B704">
        <v>7</v>
      </c>
      <c r="C704">
        <v>242</v>
      </c>
      <c r="D704" t="s">
        <v>412</v>
      </c>
      <c r="E704" t="s">
        <v>413</v>
      </c>
      <c r="F704" t="s">
        <v>414</v>
      </c>
      <c r="G704" t="s">
        <v>415</v>
      </c>
      <c r="H704">
        <v>100</v>
      </c>
      <c r="I704" t="s">
        <v>416</v>
      </c>
      <c r="J704" t="s">
        <v>14</v>
      </c>
      <c r="K704" t="s">
        <v>46</v>
      </c>
      <c r="L704">
        <v>30</v>
      </c>
      <c r="M704" t="s">
        <v>49</v>
      </c>
      <c r="N704" s="9">
        <v>0</v>
      </c>
      <c r="O704" s="9">
        <v>0</v>
      </c>
      <c r="P704" s="9">
        <v>0</v>
      </c>
      <c r="Q704" s="9">
        <v>0</v>
      </c>
      <c r="R704" s="9">
        <v>0</v>
      </c>
      <c r="S704" s="7">
        <v>0</v>
      </c>
      <c r="T704" s="7">
        <v>0</v>
      </c>
    </row>
    <row r="705" spans="1:20" x14ac:dyDescent="0.25">
      <c r="A705" t="s">
        <v>10</v>
      </c>
      <c r="B705">
        <v>7</v>
      </c>
      <c r="C705">
        <v>242</v>
      </c>
      <c r="D705" t="s">
        <v>412</v>
      </c>
      <c r="E705" t="s">
        <v>413</v>
      </c>
      <c r="F705" t="s">
        <v>414</v>
      </c>
      <c r="G705" t="s">
        <v>415</v>
      </c>
      <c r="H705">
        <v>100</v>
      </c>
      <c r="I705" t="s">
        <v>416</v>
      </c>
      <c r="J705" t="s">
        <v>14</v>
      </c>
      <c r="K705" t="s">
        <v>46</v>
      </c>
      <c r="L705">
        <v>40</v>
      </c>
      <c r="M705" t="s">
        <v>12</v>
      </c>
      <c r="N705" s="9">
        <v>0</v>
      </c>
      <c r="O705" s="9">
        <v>0</v>
      </c>
      <c r="P705" s="9">
        <v>0</v>
      </c>
      <c r="Q705" s="9">
        <v>0</v>
      </c>
      <c r="R705" s="9">
        <v>0</v>
      </c>
      <c r="S705" s="7">
        <v>0</v>
      </c>
      <c r="T705" s="7">
        <v>0</v>
      </c>
    </row>
    <row r="706" spans="1:20" x14ac:dyDescent="0.25">
      <c r="A706" t="s">
        <v>10</v>
      </c>
      <c r="B706">
        <v>7</v>
      </c>
      <c r="C706">
        <v>242</v>
      </c>
      <c r="D706" t="s">
        <v>412</v>
      </c>
      <c r="E706" t="s">
        <v>413</v>
      </c>
      <c r="F706" t="s">
        <v>414</v>
      </c>
      <c r="G706" t="s">
        <v>415</v>
      </c>
      <c r="H706">
        <v>100</v>
      </c>
      <c r="I706" t="s">
        <v>416</v>
      </c>
      <c r="J706" t="s">
        <v>14</v>
      </c>
      <c r="K706" t="s">
        <v>46</v>
      </c>
      <c r="L706">
        <v>50</v>
      </c>
      <c r="M706" t="s">
        <v>50</v>
      </c>
      <c r="N706" s="9">
        <v>0</v>
      </c>
      <c r="O706" s="9">
        <v>0</v>
      </c>
      <c r="P706" s="9">
        <v>0</v>
      </c>
      <c r="Q706" s="9">
        <v>0</v>
      </c>
      <c r="R706" s="9">
        <v>0</v>
      </c>
      <c r="S706" s="7">
        <v>0</v>
      </c>
      <c r="T706" s="7">
        <v>0</v>
      </c>
    </row>
    <row r="707" spans="1:20" x14ac:dyDescent="0.25">
      <c r="A707" t="s">
        <v>10</v>
      </c>
      <c r="B707">
        <v>7</v>
      </c>
      <c r="C707">
        <v>242</v>
      </c>
      <c r="D707" t="s">
        <v>412</v>
      </c>
      <c r="E707" t="s">
        <v>413</v>
      </c>
      <c r="F707" t="s">
        <v>414</v>
      </c>
      <c r="G707" t="s">
        <v>415</v>
      </c>
      <c r="H707">
        <v>108</v>
      </c>
      <c r="I707" t="s">
        <v>408</v>
      </c>
      <c r="J707" t="s">
        <v>15</v>
      </c>
      <c r="K707" t="s">
        <v>46</v>
      </c>
      <c r="L707">
        <v>10</v>
      </c>
      <c r="M707" t="s">
        <v>47</v>
      </c>
      <c r="N707" s="9">
        <v>5041956</v>
      </c>
      <c r="O707" s="9">
        <v>6015240</v>
      </c>
      <c r="P707" s="9">
        <v>6125947</v>
      </c>
      <c r="Q707" s="9">
        <v>6414030</v>
      </c>
      <c r="R707" s="9">
        <v>6754119</v>
      </c>
      <c r="S707" s="7">
        <v>8349060</v>
      </c>
      <c r="T707" s="7">
        <v>9548414.1199999992</v>
      </c>
    </row>
    <row r="708" spans="1:20" x14ac:dyDescent="0.25">
      <c r="A708" t="s">
        <v>10</v>
      </c>
      <c r="B708">
        <v>7</v>
      </c>
      <c r="C708">
        <v>242</v>
      </c>
      <c r="D708" t="s">
        <v>412</v>
      </c>
      <c r="E708" t="s">
        <v>413</v>
      </c>
      <c r="F708" t="s">
        <v>414</v>
      </c>
      <c r="G708" t="s">
        <v>415</v>
      </c>
      <c r="H708">
        <v>108</v>
      </c>
      <c r="I708" t="s">
        <v>408</v>
      </c>
      <c r="J708" t="s">
        <v>15</v>
      </c>
      <c r="K708" t="s">
        <v>46</v>
      </c>
      <c r="L708">
        <v>20</v>
      </c>
      <c r="M708" t="s">
        <v>48</v>
      </c>
      <c r="N708" s="9">
        <v>5041956</v>
      </c>
      <c r="O708" s="9">
        <v>6015240</v>
      </c>
      <c r="P708" s="9">
        <v>6025947</v>
      </c>
      <c r="Q708" s="9">
        <v>6414030</v>
      </c>
      <c r="R708" s="9">
        <v>6754119</v>
      </c>
      <c r="S708" s="7">
        <v>8346805.8799999999</v>
      </c>
      <c r="T708" s="7">
        <v>9156285.9100000001</v>
      </c>
    </row>
    <row r="709" spans="1:20" x14ac:dyDescent="0.25">
      <c r="A709" t="s">
        <v>10</v>
      </c>
      <c r="B709">
        <v>7</v>
      </c>
      <c r="C709">
        <v>242</v>
      </c>
      <c r="D709" t="s">
        <v>412</v>
      </c>
      <c r="E709" t="s">
        <v>413</v>
      </c>
      <c r="F709" t="s">
        <v>414</v>
      </c>
      <c r="G709" t="s">
        <v>415</v>
      </c>
      <c r="H709">
        <v>108</v>
      </c>
      <c r="I709" t="s">
        <v>408</v>
      </c>
      <c r="J709" t="s">
        <v>15</v>
      </c>
      <c r="K709" t="s">
        <v>46</v>
      </c>
      <c r="L709">
        <v>30</v>
      </c>
      <c r="M709" t="s">
        <v>49</v>
      </c>
      <c r="N709" s="9">
        <v>0</v>
      </c>
      <c r="O709" s="9">
        <v>0</v>
      </c>
      <c r="P709" s="9">
        <v>100000</v>
      </c>
      <c r="Q709" s="9">
        <v>0</v>
      </c>
      <c r="R709" s="9">
        <v>0</v>
      </c>
      <c r="S709" s="7">
        <v>2254.12</v>
      </c>
      <c r="T709" s="7">
        <v>392128.21</v>
      </c>
    </row>
    <row r="710" spans="1:20" x14ac:dyDescent="0.25">
      <c r="A710" t="s">
        <v>10</v>
      </c>
      <c r="B710">
        <v>7</v>
      </c>
      <c r="C710">
        <v>242</v>
      </c>
      <c r="D710" t="s">
        <v>412</v>
      </c>
      <c r="E710" t="s">
        <v>413</v>
      </c>
      <c r="F710" t="s">
        <v>414</v>
      </c>
      <c r="G710" t="s">
        <v>415</v>
      </c>
      <c r="H710">
        <v>108</v>
      </c>
      <c r="I710" t="s">
        <v>408</v>
      </c>
      <c r="J710" t="s">
        <v>15</v>
      </c>
      <c r="K710" t="s">
        <v>46</v>
      </c>
      <c r="L710">
        <v>40</v>
      </c>
      <c r="M710" t="s">
        <v>12</v>
      </c>
      <c r="N710" s="9">
        <v>0</v>
      </c>
      <c r="O710" s="9">
        <v>0</v>
      </c>
      <c r="P710" s="9">
        <v>100000</v>
      </c>
      <c r="Q710" s="9">
        <v>0</v>
      </c>
      <c r="R710" s="9">
        <v>0</v>
      </c>
      <c r="S710" s="7">
        <v>2254.12</v>
      </c>
      <c r="T710" s="7">
        <v>392128.21</v>
      </c>
    </row>
    <row r="711" spans="1:20" x14ac:dyDescent="0.25">
      <c r="A711" t="s">
        <v>10</v>
      </c>
      <c r="B711">
        <v>7</v>
      </c>
      <c r="C711">
        <v>242</v>
      </c>
      <c r="D711" t="s">
        <v>412</v>
      </c>
      <c r="E711" t="s">
        <v>413</v>
      </c>
      <c r="F711" t="s">
        <v>414</v>
      </c>
      <c r="G711" t="s">
        <v>415</v>
      </c>
      <c r="H711">
        <v>108</v>
      </c>
      <c r="I711" t="s">
        <v>408</v>
      </c>
      <c r="J711" t="s">
        <v>15</v>
      </c>
      <c r="K711" t="s">
        <v>46</v>
      </c>
      <c r="L711">
        <v>50</v>
      </c>
      <c r="M711" t="s">
        <v>50</v>
      </c>
      <c r="N711" s="9">
        <v>0</v>
      </c>
      <c r="O711" s="9">
        <v>0</v>
      </c>
      <c r="P711" s="9">
        <v>0</v>
      </c>
      <c r="Q711" s="9">
        <v>0</v>
      </c>
      <c r="R711" s="9">
        <v>0</v>
      </c>
      <c r="S711" s="7">
        <v>0</v>
      </c>
      <c r="T711" s="7">
        <v>0</v>
      </c>
    </row>
    <row r="712" spans="1:20" x14ac:dyDescent="0.25">
      <c r="A712" t="s">
        <v>10</v>
      </c>
      <c r="B712">
        <v>7</v>
      </c>
      <c r="C712">
        <v>242</v>
      </c>
      <c r="D712" t="s">
        <v>412</v>
      </c>
      <c r="E712" t="s">
        <v>413</v>
      </c>
      <c r="F712" t="s">
        <v>414</v>
      </c>
      <c r="G712" t="s">
        <v>415</v>
      </c>
      <c r="H712">
        <v>110</v>
      </c>
      <c r="I712" t="s">
        <v>409</v>
      </c>
      <c r="J712" t="s">
        <v>16</v>
      </c>
      <c r="K712" t="s">
        <v>46</v>
      </c>
      <c r="L712">
        <v>10</v>
      </c>
      <c r="M712" t="s">
        <v>47</v>
      </c>
      <c r="N712" s="9">
        <v>0</v>
      </c>
      <c r="O712" s="9">
        <v>0</v>
      </c>
      <c r="P712" s="9">
        <v>0</v>
      </c>
      <c r="Q712" s="9">
        <v>0</v>
      </c>
      <c r="R712" s="9">
        <v>102500</v>
      </c>
      <c r="S712" s="7">
        <v>169470.07999999999</v>
      </c>
      <c r="T712" s="7">
        <v>190384.51</v>
      </c>
    </row>
    <row r="713" spans="1:20" x14ac:dyDescent="0.25">
      <c r="A713" t="s">
        <v>10</v>
      </c>
      <c r="B713">
        <v>7</v>
      </c>
      <c r="C713">
        <v>242</v>
      </c>
      <c r="D713" t="s">
        <v>412</v>
      </c>
      <c r="E713" t="s">
        <v>413</v>
      </c>
      <c r="F713" t="s">
        <v>414</v>
      </c>
      <c r="G713" t="s">
        <v>415</v>
      </c>
      <c r="H713">
        <v>110</v>
      </c>
      <c r="I713" t="s">
        <v>409</v>
      </c>
      <c r="J713" t="s">
        <v>16</v>
      </c>
      <c r="K713" t="s">
        <v>46</v>
      </c>
      <c r="L713">
        <v>20</v>
      </c>
      <c r="M713" t="s">
        <v>48</v>
      </c>
      <c r="N713" s="9">
        <v>0</v>
      </c>
      <c r="O713" s="9">
        <v>0</v>
      </c>
      <c r="P713" s="9">
        <v>0</v>
      </c>
      <c r="Q713" s="9">
        <v>0</v>
      </c>
      <c r="R713" s="9">
        <v>34696.92</v>
      </c>
      <c r="S713" s="7">
        <v>80752.570000000007</v>
      </c>
      <c r="T713" s="7">
        <v>136995.60999999999</v>
      </c>
    </row>
    <row r="714" spans="1:20" x14ac:dyDescent="0.25">
      <c r="A714" t="s">
        <v>10</v>
      </c>
      <c r="B714">
        <v>7</v>
      </c>
      <c r="C714">
        <v>242</v>
      </c>
      <c r="D714" t="s">
        <v>412</v>
      </c>
      <c r="E714" t="s">
        <v>413</v>
      </c>
      <c r="F714" t="s">
        <v>414</v>
      </c>
      <c r="G714" t="s">
        <v>415</v>
      </c>
      <c r="H714">
        <v>110</v>
      </c>
      <c r="I714" t="s">
        <v>409</v>
      </c>
      <c r="J714" t="s">
        <v>16</v>
      </c>
      <c r="K714" t="s">
        <v>46</v>
      </c>
      <c r="L714">
        <v>30</v>
      </c>
      <c r="M714" t="s">
        <v>49</v>
      </c>
      <c r="N714" s="9">
        <v>0</v>
      </c>
      <c r="O714" s="9">
        <v>0</v>
      </c>
      <c r="P714" s="9">
        <v>0</v>
      </c>
      <c r="Q714" s="9">
        <v>0</v>
      </c>
      <c r="R714" s="9">
        <v>67803.08</v>
      </c>
      <c r="S714" s="7">
        <v>88717.51</v>
      </c>
      <c r="T714" s="7">
        <v>53388.9</v>
      </c>
    </row>
    <row r="715" spans="1:20" x14ac:dyDescent="0.25">
      <c r="A715" t="s">
        <v>10</v>
      </c>
      <c r="B715">
        <v>7</v>
      </c>
      <c r="C715">
        <v>242</v>
      </c>
      <c r="D715" t="s">
        <v>412</v>
      </c>
      <c r="E715" t="s">
        <v>413</v>
      </c>
      <c r="F715" t="s">
        <v>414</v>
      </c>
      <c r="G715" t="s">
        <v>415</v>
      </c>
      <c r="H715">
        <v>110</v>
      </c>
      <c r="I715" t="s">
        <v>409</v>
      </c>
      <c r="J715" t="s">
        <v>16</v>
      </c>
      <c r="K715" t="s">
        <v>46</v>
      </c>
      <c r="L715">
        <v>40</v>
      </c>
      <c r="M715" t="s">
        <v>12</v>
      </c>
      <c r="N715" s="9">
        <v>0</v>
      </c>
      <c r="O715" s="9">
        <v>0</v>
      </c>
      <c r="P715" s="9">
        <v>0</v>
      </c>
      <c r="Q715" s="9">
        <v>0</v>
      </c>
      <c r="R715" s="9">
        <v>67803.08</v>
      </c>
      <c r="S715" s="7">
        <v>88717.51</v>
      </c>
      <c r="T715" s="7">
        <v>53388.9</v>
      </c>
    </row>
    <row r="716" spans="1:20" x14ac:dyDescent="0.25">
      <c r="A716" t="s">
        <v>10</v>
      </c>
      <c r="B716">
        <v>7</v>
      </c>
      <c r="C716">
        <v>242</v>
      </c>
      <c r="D716" t="s">
        <v>412</v>
      </c>
      <c r="E716" t="s">
        <v>413</v>
      </c>
      <c r="F716" t="s">
        <v>414</v>
      </c>
      <c r="G716" t="s">
        <v>415</v>
      </c>
      <c r="H716">
        <v>110</v>
      </c>
      <c r="I716" t="s">
        <v>409</v>
      </c>
      <c r="J716" t="s">
        <v>16</v>
      </c>
      <c r="K716" t="s">
        <v>46</v>
      </c>
      <c r="L716">
        <v>50</v>
      </c>
      <c r="M716" t="s">
        <v>50</v>
      </c>
      <c r="N716" s="9">
        <v>0</v>
      </c>
      <c r="O716" s="9">
        <v>0</v>
      </c>
      <c r="P716" s="9">
        <v>0</v>
      </c>
      <c r="Q716" s="9">
        <v>0</v>
      </c>
      <c r="R716" s="9">
        <v>0</v>
      </c>
      <c r="S716" s="7">
        <v>0</v>
      </c>
      <c r="T716" s="7">
        <v>0</v>
      </c>
    </row>
    <row r="717" spans="1:20" x14ac:dyDescent="0.25">
      <c r="A717" t="s">
        <v>10</v>
      </c>
      <c r="B717">
        <v>7</v>
      </c>
      <c r="C717">
        <v>204</v>
      </c>
      <c r="D717" t="s">
        <v>417</v>
      </c>
      <c r="E717" t="s">
        <v>418</v>
      </c>
      <c r="F717" t="s">
        <v>414</v>
      </c>
      <c r="G717" t="s">
        <v>419</v>
      </c>
      <c r="H717">
        <v>100</v>
      </c>
      <c r="I717" t="s">
        <v>416</v>
      </c>
      <c r="J717" t="s">
        <v>14</v>
      </c>
      <c r="K717" t="s">
        <v>46</v>
      </c>
      <c r="L717">
        <v>10</v>
      </c>
      <c r="M717" t="s">
        <v>47</v>
      </c>
      <c r="N717" s="9">
        <v>0</v>
      </c>
      <c r="O717" s="9">
        <v>0</v>
      </c>
      <c r="P717" s="9">
        <v>0</v>
      </c>
      <c r="Q717" s="9">
        <v>0</v>
      </c>
      <c r="R717" s="9">
        <v>0</v>
      </c>
      <c r="S717" s="7">
        <v>0</v>
      </c>
      <c r="T717" s="7">
        <v>0</v>
      </c>
    </row>
    <row r="718" spans="1:20" x14ac:dyDescent="0.25">
      <c r="A718" t="s">
        <v>10</v>
      </c>
      <c r="B718">
        <v>7</v>
      </c>
      <c r="C718">
        <v>204</v>
      </c>
      <c r="D718" t="s">
        <v>417</v>
      </c>
      <c r="E718" t="s">
        <v>418</v>
      </c>
      <c r="F718" t="s">
        <v>414</v>
      </c>
      <c r="G718" t="s">
        <v>419</v>
      </c>
      <c r="H718">
        <v>100</v>
      </c>
      <c r="I718" t="s">
        <v>416</v>
      </c>
      <c r="J718" t="s">
        <v>14</v>
      </c>
      <c r="K718" t="s">
        <v>46</v>
      </c>
      <c r="L718">
        <v>20</v>
      </c>
      <c r="M718" t="s">
        <v>48</v>
      </c>
      <c r="N718" s="9">
        <v>0</v>
      </c>
      <c r="O718" s="9">
        <v>0</v>
      </c>
      <c r="P718" s="9">
        <v>0</v>
      </c>
      <c r="Q718" s="9">
        <v>0</v>
      </c>
      <c r="R718" s="9">
        <v>0</v>
      </c>
      <c r="S718" s="7">
        <v>0</v>
      </c>
      <c r="T718" s="7">
        <v>0</v>
      </c>
    </row>
    <row r="719" spans="1:20" x14ac:dyDescent="0.25">
      <c r="A719" t="s">
        <v>10</v>
      </c>
      <c r="B719">
        <v>7</v>
      </c>
      <c r="C719">
        <v>204</v>
      </c>
      <c r="D719" t="s">
        <v>417</v>
      </c>
      <c r="E719" t="s">
        <v>418</v>
      </c>
      <c r="F719" t="s">
        <v>414</v>
      </c>
      <c r="G719" t="s">
        <v>419</v>
      </c>
      <c r="H719">
        <v>100</v>
      </c>
      <c r="I719" t="s">
        <v>416</v>
      </c>
      <c r="J719" t="s">
        <v>14</v>
      </c>
      <c r="K719" t="s">
        <v>46</v>
      </c>
      <c r="L719">
        <v>30</v>
      </c>
      <c r="M719" t="s">
        <v>49</v>
      </c>
      <c r="N719" s="9">
        <v>0</v>
      </c>
      <c r="O719" s="9">
        <v>0</v>
      </c>
      <c r="P719" s="9">
        <v>0</v>
      </c>
      <c r="Q719" s="9">
        <v>0</v>
      </c>
      <c r="R719" s="9">
        <v>0</v>
      </c>
      <c r="S719" s="7">
        <v>0</v>
      </c>
      <c r="T719" s="7">
        <v>0</v>
      </c>
    </row>
    <row r="720" spans="1:20" x14ac:dyDescent="0.25">
      <c r="A720" t="s">
        <v>10</v>
      </c>
      <c r="B720">
        <v>7</v>
      </c>
      <c r="C720">
        <v>204</v>
      </c>
      <c r="D720" t="s">
        <v>417</v>
      </c>
      <c r="E720" t="s">
        <v>418</v>
      </c>
      <c r="F720" t="s">
        <v>414</v>
      </c>
      <c r="G720" t="s">
        <v>419</v>
      </c>
      <c r="H720">
        <v>100</v>
      </c>
      <c r="I720" t="s">
        <v>416</v>
      </c>
      <c r="J720" t="s">
        <v>14</v>
      </c>
      <c r="K720" t="s">
        <v>46</v>
      </c>
      <c r="L720">
        <v>40</v>
      </c>
      <c r="M720" t="s">
        <v>12</v>
      </c>
      <c r="N720" s="9">
        <v>0</v>
      </c>
      <c r="O720" s="9">
        <v>0</v>
      </c>
      <c r="P720" s="9">
        <v>0</v>
      </c>
      <c r="Q720" s="9">
        <v>0</v>
      </c>
      <c r="R720" s="9">
        <v>0</v>
      </c>
      <c r="S720" s="7">
        <v>0</v>
      </c>
      <c r="T720" s="7">
        <v>0</v>
      </c>
    </row>
    <row r="721" spans="1:20" x14ac:dyDescent="0.25">
      <c r="A721" t="s">
        <v>10</v>
      </c>
      <c r="B721">
        <v>7</v>
      </c>
      <c r="C721">
        <v>204</v>
      </c>
      <c r="D721" t="s">
        <v>417</v>
      </c>
      <c r="E721" t="s">
        <v>418</v>
      </c>
      <c r="F721" t="s">
        <v>414</v>
      </c>
      <c r="G721" t="s">
        <v>419</v>
      </c>
      <c r="H721">
        <v>100</v>
      </c>
      <c r="I721" t="s">
        <v>416</v>
      </c>
      <c r="J721" t="s">
        <v>14</v>
      </c>
      <c r="K721" t="s">
        <v>46</v>
      </c>
      <c r="L721">
        <v>50</v>
      </c>
      <c r="M721" t="s">
        <v>50</v>
      </c>
      <c r="N721" s="9">
        <v>0</v>
      </c>
      <c r="O721" s="9">
        <v>0</v>
      </c>
      <c r="P721" s="9">
        <v>0</v>
      </c>
      <c r="Q721" s="9">
        <v>0</v>
      </c>
      <c r="R721" s="9">
        <v>0</v>
      </c>
      <c r="S721" s="7">
        <v>0</v>
      </c>
      <c r="T721" s="7">
        <v>0</v>
      </c>
    </row>
    <row r="722" spans="1:20" x14ac:dyDescent="0.25">
      <c r="A722" t="s">
        <v>10</v>
      </c>
      <c r="B722">
        <v>7</v>
      </c>
      <c r="C722">
        <v>204</v>
      </c>
      <c r="D722" t="s">
        <v>417</v>
      </c>
      <c r="E722" t="s">
        <v>418</v>
      </c>
      <c r="F722" t="s">
        <v>414</v>
      </c>
      <c r="G722" t="s">
        <v>419</v>
      </c>
      <c r="H722">
        <v>108</v>
      </c>
      <c r="I722" t="s">
        <v>408</v>
      </c>
      <c r="J722" t="s">
        <v>15</v>
      </c>
      <c r="K722" t="s">
        <v>46</v>
      </c>
      <c r="L722">
        <v>10</v>
      </c>
      <c r="M722" t="s">
        <v>47</v>
      </c>
      <c r="N722" s="9">
        <v>4517322</v>
      </c>
      <c r="O722" s="9">
        <v>4907326</v>
      </c>
      <c r="P722" s="9">
        <v>4933326</v>
      </c>
      <c r="Q722" s="9">
        <v>5117006</v>
      </c>
      <c r="R722" s="9">
        <v>5398706</v>
      </c>
      <c r="S722" s="7">
        <v>6725493</v>
      </c>
      <c r="T722" s="7">
        <v>7562355</v>
      </c>
    </row>
    <row r="723" spans="1:20" x14ac:dyDescent="0.25">
      <c r="A723" t="s">
        <v>10</v>
      </c>
      <c r="B723">
        <v>7</v>
      </c>
      <c r="C723">
        <v>204</v>
      </c>
      <c r="D723" t="s">
        <v>417</v>
      </c>
      <c r="E723" t="s">
        <v>418</v>
      </c>
      <c r="F723" t="s">
        <v>414</v>
      </c>
      <c r="G723" t="s">
        <v>419</v>
      </c>
      <c r="H723">
        <v>108</v>
      </c>
      <c r="I723" t="s">
        <v>408</v>
      </c>
      <c r="J723" t="s">
        <v>15</v>
      </c>
      <c r="K723" t="s">
        <v>46</v>
      </c>
      <c r="L723">
        <v>20</v>
      </c>
      <c r="M723" t="s">
        <v>48</v>
      </c>
      <c r="N723" s="9">
        <v>4517322</v>
      </c>
      <c r="O723" s="9">
        <v>4907326</v>
      </c>
      <c r="P723" s="9">
        <v>4933326</v>
      </c>
      <c r="Q723" s="9">
        <v>5117006</v>
      </c>
      <c r="R723" s="9">
        <v>5398706</v>
      </c>
      <c r="S723" s="7">
        <v>6725493</v>
      </c>
      <c r="T723" s="7">
        <v>7562355</v>
      </c>
    </row>
    <row r="724" spans="1:20" x14ac:dyDescent="0.25">
      <c r="A724" t="s">
        <v>10</v>
      </c>
      <c r="B724">
        <v>7</v>
      </c>
      <c r="C724">
        <v>204</v>
      </c>
      <c r="D724" t="s">
        <v>417</v>
      </c>
      <c r="E724" t="s">
        <v>418</v>
      </c>
      <c r="F724" t="s">
        <v>414</v>
      </c>
      <c r="G724" t="s">
        <v>419</v>
      </c>
      <c r="H724">
        <v>108</v>
      </c>
      <c r="I724" t="s">
        <v>408</v>
      </c>
      <c r="J724" t="s">
        <v>15</v>
      </c>
      <c r="K724" t="s">
        <v>46</v>
      </c>
      <c r="L724">
        <v>30</v>
      </c>
      <c r="M724" t="s">
        <v>49</v>
      </c>
      <c r="N724" s="9">
        <v>0</v>
      </c>
      <c r="O724" s="9">
        <v>0</v>
      </c>
      <c r="P724" s="9">
        <v>0</v>
      </c>
      <c r="Q724" s="9">
        <v>0</v>
      </c>
      <c r="R724" s="9">
        <v>0</v>
      </c>
      <c r="S724" s="7">
        <v>0</v>
      </c>
      <c r="T724" s="7">
        <v>0</v>
      </c>
    </row>
    <row r="725" spans="1:20" x14ac:dyDescent="0.25">
      <c r="A725" t="s">
        <v>10</v>
      </c>
      <c r="B725">
        <v>7</v>
      </c>
      <c r="C725">
        <v>204</v>
      </c>
      <c r="D725" t="s">
        <v>417</v>
      </c>
      <c r="E725" t="s">
        <v>418</v>
      </c>
      <c r="F725" t="s">
        <v>414</v>
      </c>
      <c r="G725" t="s">
        <v>419</v>
      </c>
      <c r="H725">
        <v>108</v>
      </c>
      <c r="I725" t="s">
        <v>408</v>
      </c>
      <c r="J725" t="s">
        <v>15</v>
      </c>
      <c r="K725" t="s">
        <v>46</v>
      </c>
      <c r="L725">
        <v>40</v>
      </c>
      <c r="M725" t="s">
        <v>12</v>
      </c>
      <c r="N725" s="9">
        <v>0</v>
      </c>
      <c r="O725" s="9">
        <v>0</v>
      </c>
      <c r="P725" s="9">
        <v>0</v>
      </c>
      <c r="Q725" s="9">
        <v>0</v>
      </c>
      <c r="R725" s="9">
        <v>0</v>
      </c>
      <c r="S725" s="7">
        <v>0</v>
      </c>
      <c r="T725" s="7">
        <v>0</v>
      </c>
    </row>
    <row r="726" spans="1:20" x14ac:dyDescent="0.25">
      <c r="A726" t="s">
        <v>10</v>
      </c>
      <c r="B726">
        <v>7</v>
      </c>
      <c r="C726">
        <v>204</v>
      </c>
      <c r="D726" t="s">
        <v>417</v>
      </c>
      <c r="E726" t="s">
        <v>418</v>
      </c>
      <c r="F726" t="s">
        <v>414</v>
      </c>
      <c r="G726" t="s">
        <v>419</v>
      </c>
      <c r="H726">
        <v>108</v>
      </c>
      <c r="I726" t="s">
        <v>408</v>
      </c>
      <c r="J726" t="s">
        <v>15</v>
      </c>
      <c r="K726" t="s">
        <v>46</v>
      </c>
      <c r="L726">
        <v>50</v>
      </c>
      <c r="M726" t="s">
        <v>50</v>
      </c>
      <c r="N726" s="9">
        <v>0</v>
      </c>
      <c r="O726" s="9">
        <v>0</v>
      </c>
      <c r="P726" s="9">
        <v>0</v>
      </c>
      <c r="Q726" s="9">
        <v>0</v>
      </c>
      <c r="R726" s="9">
        <v>0</v>
      </c>
      <c r="S726" s="7">
        <v>0</v>
      </c>
      <c r="T726" s="7">
        <v>0</v>
      </c>
    </row>
    <row r="727" spans="1:20" x14ac:dyDescent="0.25">
      <c r="A727" t="s">
        <v>10</v>
      </c>
      <c r="B727">
        <v>7</v>
      </c>
      <c r="C727">
        <v>204</v>
      </c>
      <c r="D727" t="s">
        <v>417</v>
      </c>
      <c r="E727" t="s">
        <v>418</v>
      </c>
      <c r="F727" t="s">
        <v>414</v>
      </c>
      <c r="G727" t="s">
        <v>419</v>
      </c>
      <c r="H727">
        <v>110</v>
      </c>
      <c r="I727" t="s">
        <v>409</v>
      </c>
      <c r="J727" t="s">
        <v>16</v>
      </c>
      <c r="K727" t="s">
        <v>46</v>
      </c>
      <c r="L727">
        <v>10</v>
      </c>
      <c r="M727" t="s">
        <v>47</v>
      </c>
      <c r="N727" s="9">
        <v>167604</v>
      </c>
      <c r="O727" s="9">
        <v>131886</v>
      </c>
      <c r="P727" s="9">
        <v>129435</v>
      </c>
      <c r="Q727" s="9">
        <v>120320</v>
      </c>
      <c r="R727" s="9">
        <v>129900.4</v>
      </c>
      <c r="S727" s="7">
        <v>78333</v>
      </c>
      <c r="T727" s="7">
        <v>78333</v>
      </c>
    </row>
    <row r="728" spans="1:20" x14ac:dyDescent="0.25">
      <c r="A728" t="s">
        <v>10</v>
      </c>
      <c r="B728">
        <v>7</v>
      </c>
      <c r="C728">
        <v>204</v>
      </c>
      <c r="D728" t="s">
        <v>417</v>
      </c>
      <c r="E728" t="s">
        <v>418</v>
      </c>
      <c r="F728" t="s">
        <v>414</v>
      </c>
      <c r="G728" t="s">
        <v>419</v>
      </c>
      <c r="H728">
        <v>110</v>
      </c>
      <c r="I728" t="s">
        <v>409</v>
      </c>
      <c r="J728" t="s">
        <v>16</v>
      </c>
      <c r="K728" t="s">
        <v>46</v>
      </c>
      <c r="L728">
        <v>20</v>
      </c>
      <c r="M728" t="s">
        <v>48</v>
      </c>
      <c r="N728" s="9">
        <v>167604</v>
      </c>
      <c r="O728" s="9">
        <v>131886</v>
      </c>
      <c r="P728" s="9">
        <v>129435</v>
      </c>
      <c r="Q728" s="9">
        <v>120320</v>
      </c>
      <c r="R728" s="9">
        <v>129900.4</v>
      </c>
      <c r="S728" s="7">
        <v>78333</v>
      </c>
      <c r="T728" s="7">
        <v>78333</v>
      </c>
    </row>
    <row r="729" spans="1:20" x14ac:dyDescent="0.25">
      <c r="A729" t="s">
        <v>10</v>
      </c>
      <c r="B729">
        <v>7</v>
      </c>
      <c r="C729">
        <v>204</v>
      </c>
      <c r="D729" t="s">
        <v>417</v>
      </c>
      <c r="E729" t="s">
        <v>418</v>
      </c>
      <c r="F729" t="s">
        <v>414</v>
      </c>
      <c r="G729" t="s">
        <v>419</v>
      </c>
      <c r="H729">
        <v>110</v>
      </c>
      <c r="I729" t="s">
        <v>409</v>
      </c>
      <c r="J729" t="s">
        <v>16</v>
      </c>
      <c r="K729" t="s">
        <v>46</v>
      </c>
      <c r="L729">
        <v>30</v>
      </c>
      <c r="M729" t="s">
        <v>49</v>
      </c>
      <c r="N729" s="9">
        <v>0</v>
      </c>
      <c r="O729" s="9">
        <v>0</v>
      </c>
      <c r="P729" s="9">
        <v>0</v>
      </c>
      <c r="Q729" s="9">
        <v>0</v>
      </c>
      <c r="R729" s="9">
        <v>0</v>
      </c>
      <c r="S729" s="7">
        <v>0</v>
      </c>
      <c r="T729" s="7">
        <v>0</v>
      </c>
    </row>
    <row r="730" spans="1:20" x14ac:dyDescent="0.25">
      <c r="A730" t="s">
        <v>10</v>
      </c>
      <c r="B730">
        <v>7</v>
      </c>
      <c r="C730">
        <v>204</v>
      </c>
      <c r="D730" t="s">
        <v>417</v>
      </c>
      <c r="E730" t="s">
        <v>418</v>
      </c>
      <c r="F730" t="s">
        <v>414</v>
      </c>
      <c r="G730" t="s">
        <v>419</v>
      </c>
      <c r="H730">
        <v>110</v>
      </c>
      <c r="I730" t="s">
        <v>409</v>
      </c>
      <c r="J730" t="s">
        <v>16</v>
      </c>
      <c r="K730" t="s">
        <v>46</v>
      </c>
      <c r="L730">
        <v>40</v>
      </c>
      <c r="M730" t="s">
        <v>12</v>
      </c>
      <c r="N730" s="9">
        <v>0</v>
      </c>
      <c r="O730" s="9">
        <v>0</v>
      </c>
      <c r="P730" s="9">
        <v>0</v>
      </c>
      <c r="Q730" s="9">
        <v>0</v>
      </c>
      <c r="R730" s="9">
        <v>0</v>
      </c>
      <c r="S730" s="7">
        <v>0</v>
      </c>
      <c r="T730" s="7">
        <v>0</v>
      </c>
    </row>
    <row r="731" spans="1:20" x14ac:dyDescent="0.25">
      <c r="A731" t="s">
        <v>10</v>
      </c>
      <c r="B731">
        <v>7</v>
      </c>
      <c r="C731">
        <v>204</v>
      </c>
      <c r="D731" t="s">
        <v>417</v>
      </c>
      <c r="E731" t="s">
        <v>418</v>
      </c>
      <c r="F731" t="s">
        <v>414</v>
      </c>
      <c r="G731" t="s">
        <v>419</v>
      </c>
      <c r="H731">
        <v>110</v>
      </c>
      <c r="I731" t="s">
        <v>409</v>
      </c>
      <c r="J731" t="s">
        <v>16</v>
      </c>
      <c r="K731" t="s">
        <v>46</v>
      </c>
      <c r="L731">
        <v>50</v>
      </c>
      <c r="M731" t="s">
        <v>50</v>
      </c>
      <c r="N731" s="9">
        <v>0</v>
      </c>
      <c r="O731" s="9">
        <v>0</v>
      </c>
      <c r="P731" s="9">
        <v>0</v>
      </c>
      <c r="Q731" s="9">
        <v>0</v>
      </c>
      <c r="R731" s="9">
        <v>0</v>
      </c>
      <c r="S731" s="7">
        <v>0</v>
      </c>
      <c r="T731" s="7">
        <v>0</v>
      </c>
    </row>
    <row r="732" spans="1:20" x14ac:dyDescent="0.25">
      <c r="A732" t="s">
        <v>10</v>
      </c>
      <c r="B732">
        <v>7</v>
      </c>
      <c r="C732">
        <v>204</v>
      </c>
      <c r="D732" t="s">
        <v>417</v>
      </c>
      <c r="E732" t="s">
        <v>418</v>
      </c>
      <c r="F732" t="s">
        <v>414</v>
      </c>
      <c r="G732" t="s">
        <v>419</v>
      </c>
      <c r="H732">
        <v>502</v>
      </c>
      <c r="I732" t="s">
        <v>219</v>
      </c>
      <c r="J732" t="s">
        <v>220</v>
      </c>
      <c r="K732" t="s">
        <v>46</v>
      </c>
      <c r="L732">
        <v>10</v>
      </c>
      <c r="M732" t="s">
        <v>47</v>
      </c>
      <c r="N732" s="9">
        <v>0</v>
      </c>
      <c r="O732" s="9">
        <v>0</v>
      </c>
      <c r="P732" s="9">
        <v>0</v>
      </c>
      <c r="Q732" s="9">
        <v>0</v>
      </c>
      <c r="R732" s="9">
        <v>0</v>
      </c>
      <c r="S732" s="7">
        <v>0</v>
      </c>
      <c r="T732" s="7">
        <v>500000</v>
      </c>
    </row>
    <row r="733" spans="1:20" x14ac:dyDescent="0.25">
      <c r="A733" t="s">
        <v>10</v>
      </c>
      <c r="B733">
        <v>7</v>
      </c>
      <c r="C733">
        <v>204</v>
      </c>
      <c r="D733" t="s">
        <v>417</v>
      </c>
      <c r="E733" t="s">
        <v>418</v>
      </c>
      <c r="F733" t="s">
        <v>414</v>
      </c>
      <c r="G733" t="s">
        <v>419</v>
      </c>
      <c r="H733">
        <v>502</v>
      </c>
      <c r="I733" t="s">
        <v>219</v>
      </c>
      <c r="J733" t="s">
        <v>220</v>
      </c>
      <c r="K733" t="s">
        <v>46</v>
      </c>
      <c r="L733">
        <v>20</v>
      </c>
      <c r="M733" t="s">
        <v>48</v>
      </c>
      <c r="N733" s="9">
        <v>0</v>
      </c>
      <c r="O733" s="9">
        <v>0</v>
      </c>
      <c r="P733" s="9">
        <v>0</v>
      </c>
      <c r="Q733" s="9">
        <v>0</v>
      </c>
      <c r="R733" s="9">
        <v>0</v>
      </c>
      <c r="S733" s="7">
        <v>0</v>
      </c>
      <c r="T733" s="7">
        <v>0</v>
      </c>
    </row>
    <row r="734" spans="1:20" x14ac:dyDescent="0.25">
      <c r="A734" t="s">
        <v>10</v>
      </c>
      <c r="B734">
        <v>7</v>
      </c>
      <c r="C734">
        <v>204</v>
      </c>
      <c r="D734" t="s">
        <v>417</v>
      </c>
      <c r="E734" t="s">
        <v>418</v>
      </c>
      <c r="F734" t="s">
        <v>414</v>
      </c>
      <c r="G734" t="s">
        <v>419</v>
      </c>
      <c r="H734">
        <v>502</v>
      </c>
      <c r="I734" t="s">
        <v>219</v>
      </c>
      <c r="J734" t="s">
        <v>220</v>
      </c>
      <c r="K734" t="s">
        <v>46</v>
      </c>
      <c r="L734">
        <v>30</v>
      </c>
      <c r="M734" t="s">
        <v>49</v>
      </c>
      <c r="N734" s="9">
        <v>0</v>
      </c>
      <c r="O734" s="9">
        <v>0</v>
      </c>
      <c r="P734" s="9">
        <v>0</v>
      </c>
      <c r="Q734" s="9">
        <v>0</v>
      </c>
      <c r="R734" s="9">
        <v>0</v>
      </c>
      <c r="S734" s="7">
        <v>0</v>
      </c>
      <c r="T734" s="7">
        <v>500000</v>
      </c>
    </row>
    <row r="735" spans="1:20" x14ac:dyDescent="0.25">
      <c r="A735" t="s">
        <v>10</v>
      </c>
      <c r="B735">
        <v>7</v>
      </c>
      <c r="C735">
        <v>204</v>
      </c>
      <c r="D735" t="s">
        <v>417</v>
      </c>
      <c r="E735" t="s">
        <v>418</v>
      </c>
      <c r="F735" t="s">
        <v>414</v>
      </c>
      <c r="G735" t="s">
        <v>419</v>
      </c>
      <c r="H735">
        <v>502</v>
      </c>
      <c r="I735" t="s">
        <v>219</v>
      </c>
      <c r="J735" t="s">
        <v>220</v>
      </c>
      <c r="K735" t="s">
        <v>46</v>
      </c>
      <c r="L735">
        <v>40</v>
      </c>
      <c r="M735" t="s">
        <v>12</v>
      </c>
      <c r="N735" s="9">
        <v>0</v>
      </c>
      <c r="O735" s="9">
        <v>0</v>
      </c>
      <c r="P735" s="9">
        <v>0</v>
      </c>
      <c r="Q735" s="9">
        <v>0</v>
      </c>
      <c r="R735" s="9">
        <v>0</v>
      </c>
      <c r="S735" s="7">
        <v>0</v>
      </c>
      <c r="T735" s="7">
        <v>500000</v>
      </c>
    </row>
    <row r="736" spans="1:20" x14ac:dyDescent="0.25">
      <c r="A736" t="s">
        <v>10</v>
      </c>
      <c r="B736">
        <v>7</v>
      </c>
      <c r="C736">
        <v>204</v>
      </c>
      <c r="D736" t="s">
        <v>417</v>
      </c>
      <c r="E736" t="s">
        <v>418</v>
      </c>
      <c r="F736" t="s">
        <v>414</v>
      </c>
      <c r="G736" t="s">
        <v>419</v>
      </c>
      <c r="H736">
        <v>502</v>
      </c>
      <c r="I736" t="s">
        <v>219</v>
      </c>
      <c r="J736" t="s">
        <v>220</v>
      </c>
      <c r="K736" t="s">
        <v>46</v>
      </c>
      <c r="L736">
        <v>50</v>
      </c>
      <c r="M736" t="s">
        <v>50</v>
      </c>
      <c r="N736" s="9">
        <v>0</v>
      </c>
      <c r="O736" s="9">
        <v>0</v>
      </c>
      <c r="P736" s="9">
        <v>0</v>
      </c>
      <c r="Q736" s="9">
        <v>0</v>
      </c>
      <c r="R736" s="9">
        <v>0</v>
      </c>
      <c r="S736" s="7">
        <v>0</v>
      </c>
      <c r="T736" s="7">
        <v>0</v>
      </c>
    </row>
    <row r="737" spans="1:20" x14ac:dyDescent="0.25">
      <c r="A737" t="s">
        <v>10</v>
      </c>
      <c r="B737">
        <v>7</v>
      </c>
      <c r="C737">
        <v>241</v>
      </c>
      <c r="D737" t="s">
        <v>420</v>
      </c>
      <c r="E737" t="s">
        <v>421</v>
      </c>
      <c r="F737" t="s">
        <v>414</v>
      </c>
      <c r="G737" t="s">
        <v>422</v>
      </c>
      <c r="H737">
        <v>100</v>
      </c>
      <c r="I737" t="s">
        <v>416</v>
      </c>
      <c r="J737" t="s">
        <v>14</v>
      </c>
      <c r="K737" t="s">
        <v>46</v>
      </c>
      <c r="L737">
        <v>10</v>
      </c>
      <c r="M737" t="s">
        <v>47</v>
      </c>
      <c r="N737" s="9">
        <v>0</v>
      </c>
      <c r="O737" s="9">
        <v>101504.48</v>
      </c>
      <c r="P737" s="9">
        <v>0</v>
      </c>
      <c r="Q737" s="9">
        <v>0</v>
      </c>
      <c r="R737" s="9">
        <v>0</v>
      </c>
      <c r="S737" s="7">
        <v>0</v>
      </c>
      <c r="T737" s="7">
        <v>1667</v>
      </c>
    </row>
    <row r="738" spans="1:20" x14ac:dyDescent="0.25">
      <c r="A738" t="s">
        <v>10</v>
      </c>
      <c r="B738">
        <v>7</v>
      </c>
      <c r="C738">
        <v>241</v>
      </c>
      <c r="D738" t="s">
        <v>420</v>
      </c>
      <c r="E738" t="s">
        <v>421</v>
      </c>
      <c r="F738" t="s">
        <v>414</v>
      </c>
      <c r="G738" t="s">
        <v>422</v>
      </c>
      <c r="H738">
        <v>100</v>
      </c>
      <c r="I738" t="s">
        <v>416</v>
      </c>
      <c r="J738" t="s">
        <v>14</v>
      </c>
      <c r="K738" t="s">
        <v>46</v>
      </c>
      <c r="L738">
        <v>20</v>
      </c>
      <c r="M738" t="s">
        <v>48</v>
      </c>
      <c r="N738" s="9">
        <v>0</v>
      </c>
      <c r="O738" s="9">
        <v>101504.48</v>
      </c>
      <c r="P738" s="9">
        <v>0</v>
      </c>
      <c r="Q738" s="9">
        <v>0</v>
      </c>
      <c r="R738" s="9">
        <v>0</v>
      </c>
      <c r="S738" s="7">
        <v>0</v>
      </c>
      <c r="T738" s="7">
        <v>0</v>
      </c>
    </row>
    <row r="739" spans="1:20" x14ac:dyDescent="0.25">
      <c r="A739" t="s">
        <v>10</v>
      </c>
      <c r="B739">
        <v>7</v>
      </c>
      <c r="C739">
        <v>241</v>
      </c>
      <c r="D739" t="s">
        <v>420</v>
      </c>
      <c r="E739" t="s">
        <v>421</v>
      </c>
      <c r="F739" t="s">
        <v>414</v>
      </c>
      <c r="G739" t="s">
        <v>422</v>
      </c>
      <c r="H739">
        <v>100</v>
      </c>
      <c r="I739" t="s">
        <v>416</v>
      </c>
      <c r="J739" t="s">
        <v>14</v>
      </c>
      <c r="K739" t="s">
        <v>46</v>
      </c>
      <c r="L739">
        <v>30</v>
      </c>
      <c r="M739" t="s">
        <v>49</v>
      </c>
      <c r="N739" s="9">
        <v>0</v>
      </c>
      <c r="O739" s="9">
        <v>0</v>
      </c>
      <c r="P739" s="9">
        <v>0</v>
      </c>
      <c r="Q739" s="9">
        <v>0</v>
      </c>
      <c r="R739" s="9">
        <v>0</v>
      </c>
      <c r="S739" s="7">
        <v>0</v>
      </c>
      <c r="T739" s="7">
        <v>1667</v>
      </c>
    </row>
    <row r="740" spans="1:20" x14ac:dyDescent="0.25">
      <c r="A740" t="s">
        <v>10</v>
      </c>
      <c r="B740">
        <v>7</v>
      </c>
      <c r="C740">
        <v>241</v>
      </c>
      <c r="D740" t="s">
        <v>420</v>
      </c>
      <c r="E740" t="s">
        <v>421</v>
      </c>
      <c r="F740" t="s">
        <v>414</v>
      </c>
      <c r="G740" t="s">
        <v>422</v>
      </c>
      <c r="H740">
        <v>100</v>
      </c>
      <c r="I740" t="s">
        <v>416</v>
      </c>
      <c r="J740" t="s">
        <v>14</v>
      </c>
      <c r="K740" t="s">
        <v>46</v>
      </c>
      <c r="L740">
        <v>40</v>
      </c>
      <c r="M740" t="s">
        <v>12</v>
      </c>
      <c r="N740" s="9">
        <v>0</v>
      </c>
      <c r="O740" s="9">
        <v>0</v>
      </c>
      <c r="P740" s="9">
        <v>0</v>
      </c>
      <c r="Q740" s="9">
        <v>0</v>
      </c>
      <c r="R740" s="9">
        <v>0</v>
      </c>
      <c r="S740" s="7">
        <v>0</v>
      </c>
      <c r="T740" s="7">
        <v>1667</v>
      </c>
    </row>
    <row r="741" spans="1:20" x14ac:dyDescent="0.25">
      <c r="A741" t="s">
        <v>10</v>
      </c>
      <c r="B741">
        <v>7</v>
      </c>
      <c r="C741">
        <v>241</v>
      </c>
      <c r="D741" t="s">
        <v>420</v>
      </c>
      <c r="E741" t="s">
        <v>421</v>
      </c>
      <c r="F741" t="s">
        <v>414</v>
      </c>
      <c r="G741" t="s">
        <v>422</v>
      </c>
      <c r="H741">
        <v>100</v>
      </c>
      <c r="I741" t="s">
        <v>416</v>
      </c>
      <c r="J741" t="s">
        <v>14</v>
      </c>
      <c r="K741" t="s">
        <v>46</v>
      </c>
      <c r="L741">
        <v>50</v>
      </c>
      <c r="M741" t="s">
        <v>50</v>
      </c>
      <c r="N741" s="9">
        <v>0</v>
      </c>
      <c r="O741" s="9">
        <v>0</v>
      </c>
      <c r="P741" s="9">
        <v>0</v>
      </c>
      <c r="Q741" s="9">
        <v>0</v>
      </c>
      <c r="R741" s="9">
        <v>0</v>
      </c>
      <c r="S741" s="7">
        <v>0</v>
      </c>
      <c r="T741" s="7">
        <v>0</v>
      </c>
    </row>
    <row r="742" spans="1:20" x14ac:dyDescent="0.25">
      <c r="A742" t="s">
        <v>10</v>
      </c>
      <c r="B742">
        <v>7</v>
      </c>
      <c r="C742">
        <v>241</v>
      </c>
      <c r="D742" t="s">
        <v>420</v>
      </c>
      <c r="E742" t="s">
        <v>421</v>
      </c>
      <c r="F742" t="s">
        <v>414</v>
      </c>
      <c r="G742" t="s">
        <v>422</v>
      </c>
      <c r="H742">
        <v>108</v>
      </c>
      <c r="I742" t="s">
        <v>408</v>
      </c>
      <c r="J742" t="s">
        <v>15</v>
      </c>
      <c r="K742" t="s">
        <v>46</v>
      </c>
      <c r="L742">
        <v>10</v>
      </c>
      <c r="M742" t="s">
        <v>47</v>
      </c>
      <c r="N742" s="9">
        <v>1007047</v>
      </c>
      <c r="O742" s="9">
        <v>1328530</v>
      </c>
      <c r="P742" s="9">
        <v>1331893.03</v>
      </c>
      <c r="Q742" s="9">
        <v>1835846.96</v>
      </c>
      <c r="R742" s="9">
        <v>2290910.39</v>
      </c>
      <c r="S742" s="7">
        <v>2468953.39</v>
      </c>
      <c r="T742" s="7">
        <v>4059698.39</v>
      </c>
    </row>
    <row r="743" spans="1:20" x14ac:dyDescent="0.25">
      <c r="A743" t="s">
        <v>10</v>
      </c>
      <c r="B743">
        <v>7</v>
      </c>
      <c r="C743">
        <v>241</v>
      </c>
      <c r="D743" t="s">
        <v>420</v>
      </c>
      <c r="E743" t="s">
        <v>421</v>
      </c>
      <c r="F743" t="s">
        <v>414</v>
      </c>
      <c r="G743" t="s">
        <v>422</v>
      </c>
      <c r="H743">
        <v>108</v>
      </c>
      <c r="I743" t="s">
        <v>408</v>
      </c>
      <c r="J743" t="s">
        <v>15</v>
      </c>
      <c r="K743" t="s">
        <v>46</v>
      </c>
      <c r="L743">
        <v>20</v>
      </c>
      <c r="M743" t="s">
        <v>48</v>
      </c>
      <c r="N743" s="9">
        <v>1007047</v>
      </c>
      <c r="O743" s="9">
        <v>1321346.97</v>
      </c>
      <c r="P743" s="9">
        <v>970796.07</v>
      </c>
      <c r="Q743" s="9">
        <v>1117726.57</v>
      </c>
      <c r="R743" s="9">
        <v>2205597</v>
      </c>
      <c r="S743" s="7">
        <v>2358882</v>
      </c>
      <c r="T743" s="7">
        <v>3059898.34</v>
      </c>
    </row>
    <row r="744" spans="1:20" x14ac:dyDescent="0.25">
      <c r="A744" t="s">
        <v>10</v>
      </c>
      <c r="B744">
        <v>7</v>
      </c>
      <c r="C744">
        <v>241</v>
      </c>
      <c r="D744" t="s">
        <v>420</v>
      </c>
      <c r="E744" t="s">
        <v>421</v>
      </c>
      <c r="F744" t="s">
        <v>414</v>
      </c>
      <c r="G744" t="s">
        <v>422</v>
      </c>
      <c r="H744">
        <v>108</v>
      </c>
      <c r="I744" t="s">
        <v>408</v>
      </c>
      <c r="J744" t="s">
        <v>15</v>
      </c>
      <c r="K744" t="s">
        <v>46</v>
      </c>
      <c r="L744">
        <v>30</v>
      </c>
      <c r="M744" t="s">
        <v>49</v>
      </c>
      <c r="N744" s="9">
        <v>0</v>
      </c>
      <c r="O744" s="9">
        <v>7183.03</v>
      </c>
      <c r="P744" s="9">
        <v>361096.96000000002</v>
      </c>
      <c r="Q744" s="9">
        <v>718120.39</v>
      </c>
      <c r="R744" s="9">
        <v>85313.39</v>
      </c>
      <c r="S744" s="7">
        <v>110071.39</v>
      </c>
      <c r="T744" s="7">
        <v>999800.05</v>
      </c>
    </row>
    <row r="745" spans="1:20" x14ac:dyDescent="0.25">
      <c r="A745" t="s">
        <v>10</v>
      </c>
      <c r="B745">
        <v>7</v>
      </c>
      <c r="C745">
        <v>241</v>
      </c>
      <c r="D745" t="s">
        <v>420</v>
      </c>
      <c r="E745" t="s">
        <v>421</v>
      </c>
      <c r="F745" t="s">
        <v>414</v>
      </c>
      <c r="G745" t="s">
        <v>422</v>
      </c>
      <c r="H745">
        <v>108</v>
      </c>
      <c r="I745" t="s">
        <v>408</v>
      </c>
      <c r="J745" t="s">
        <v>15</v>
      </c>
      <c r="K745" t="s">
        <v>46</v>
      </c>
      <c r="L745">
        <v>40</v>
      </c>
      <c r="M745" t="s">
        <v>12</v>
      </c>
      <c r="N745" s="9">
        <v>0</v>
      </c>
      <c r="O745" s="9">
        <v>7183.03</v>
      </c>
      <c r="P745" s="9">
        <v>361096.96000000002</v>
      </c>
      <c r="Q745" s="9">
        <v>718120.39</v>
      </c>
      <c r="R745" s="9">
        <v>85313.39</v>
      </c>
      <c r="S745" s="7">
        <v>110071.39</v>
      </c>
      <c r="T745" s="7">
        <v>999800.05</v>
      </c>
    </row>
    <row r="746" spans="1:20" x14ac:dyDescent="0.25">
      <c r="A746" t="s">
        <v>10</v>
      </c>
      <c r="B746">
        <v>7</v>
      </c>
      <c r="C746">
        <v>241</v>
      </c>
      <c r="D746" t="s">
        <v>420</v>
      </c>
      <c r="E746" t="s">
        <v>421</v>
      </c>
      <c r="F746" t="s">
        <v>414</v>
      </c>
      <c r="G746" t="s">
        <v>422</v>
      </c>
      <c r="H746">
        <v>108</v>
      </c>
      <c r="I746" t="s">
        <v>408</v>
      </c>
      <c r="J746" t="s">
        <v>15</v>
      </c>
      <c r="K746" t="s">
        <v>46</v>
      </c>
      <c r="L746">
        <v>50</v>
      </c>
      <c r="M746" t="s">
        <v>50</v>
      </c>
      <c r="N746" s="9">
        <v>0</v>
      </c>
      <c r="O746" s="9">
        <v>0</v>
      </c>
      <c r="P746" s="9">
        <v>0</v>
      </c>
      <c r="Q746" s="9">
        <v>0</v>
      </c>
      <c r="R746" s="9">
        <v>0</v>
      </c>
      <c r="S746" s="7">
        <v>0</v>
      </c>
      <c r="T746" s="7">
        <v>0</v>
      </c>
    </row>
    <row r="747" spans="1:20" x14ac:dyDescent="0.25">
      <c r="A747" t="s">
        <v>10</v>
      </c>
      <c r="B747">
        <v>7</v>
      </c>
      <c r="C747">
        <v>241</v>
      </c>
      <c r="D747" t="s">
        <v>420</v>
      </c>
      <c r="E747" t="s">
        <v>421</v>
      </c>
      <c r="F747" t="s">
        <v>414</v>
      </c>
      <c r="G747" t="s">
        <v>422</v>
      </c>
      <c r="H747">
        <v>110</v>
      </c>
      <c r="I747" t="s">
        <v>409</v>
      </c>
      <c r="J747" t="s">
        <v>16</v>
      </c>
      <c r="K747" t="s">
        <v>46</v>
      </c>
      <c r="L747">
        <v>10</v>
      </c>
      <c r="M747" t="s">
        <v>47</v>
      </c>
      <c r="N747" s="9">
        <v>0</v>
      </c>
      <c r="O747" s="9">
        <v>20000</v>
      </c>
      <c r="P747" s="9">
        <v>447.19</v>
      </c>
      <c r="Q747" s="9">
        <v>447.19</v>
      </c>
      <c r="R747" s="9">
        <v>2947.19</v>
      </c>
      <c r="S747" s="7">
        <v>4614.1899999999996</v>
      </c>
      <c r="T747" s="7">
        <v>4614.1899999999996</v>
      </c>
    </row>
    <row r="748" spans="1:20" x14ac:dyDescent="0.25">
      <c r="A748" t="s">
        <v>10</v>
      </c>
      <c r="B748">
        <v>7</v>
      </c>
      <c r="C748">
        <v>241</v>
      </c>
      <c r="D748" t="s">
        <v>420</v>
      </c>
      <c r="E748" t="s">
        <v>421</v>
      </c>
      <c r="F748" t="s">
        <v>414</v>
      </c>
      <c r="G748" t="s">
        <v>422</v>
      </c>
      <c r="H748">
        <v>110</v>
      </c>
      <c r="I748" t="s">
        <v>409</v>
      </c>
      <c r="J748" t="s">
        <v>16</v>
      </c>
      <c r="K748" t="s">
        <v>46</v>
      </c>
      <c r="L748">
        <v>20</v>
      </c>
      <c r="M748" t="s">
        <v>48</v>
      </c>
      <c r="N748" s="9">
        <v>0</v>
      </c>
      <c r="O748" s="9">
        <v>19552.810000000001</v>
      </c>
      <c r="P748" s="9">
        <v>0</v>
      </c>
      <c r="Q748" s="9">
        <v>0</v>
      </c>
      <c r="R748" s="9">
        <v>0</v>
      </c>
      <c r="S748" s="7">
        <v>0</v>
      </c>
      <c r="T748" s="7">
        <v>2622.69</v>
      </c>
    </row>
    <row r="749" spans="1:20" x14ac:dyDescent="0.25">
      <c r="A749" t="s">
        <v>10</v>
      </c>
      <c r="B749">
        <v>7</v>
      </c>
      <c r="C749">
        <v>241</v>
      </c>
      <c r="D749" t="s">
        <v>420</v>
      </c>
      <c r="E749" t="s">
        <v>421</v>
      </c>
      <c r="F749" t="s">
        <v>414</v>
      </c>
      <c r="G749" t="s">
        <v>422</v>
      </c>
      <c r="H749">
        <v>110</v>
      </c>
      <c r="I749" t="s">
        <v>409</v>
      </c>
      <c r="J749" t="s">
        <v>16</v>
      </c>
      <c r="K749" t="s">
        <v>46</v>
      </c>
      <c r="L749">
        <v>30</v>
      </c>
      <c r="M749" t="s">
        <v>49</v>
      </c>
      <c r="N749" s="9">
        <v>0</v>
      </c>
      <c r="O749" s="9">
        <v>447.19</v>
      </c>
      <c r="P749" s="9">
        <v>447.19</v>
      </c>
      <c r="Q749" s="9">
        <v>447.19</v>
      </c>
      <c r="R749" s="9">
        <v>2947.19</v>
      </c>
      <c r="S749" s="7">
        <v>4614.1899999999996</v>
      </c>
      <c r="T749" s="7">
        <v>1991.5</v>
      </c>
    </row>
    <row r="750" spans="1:20" x14ac:dyDescent="0.25">
      <c r="A750" t="s">
        <v>10</v>
      </c>
      <c r="B750">
        <v>7</v>
      </c>
      <c r="C750">
        <v>241</v>
      </c>
      <c r="D750" t="s">
        <v>420</v>
      </c>
      <c r="E750" t="s">
        <v>421</v>
      </c>
      <c r="F750" t="s">
        <v>414</v>
      </c>
      <c r="G750" t="s">
        <v>422</v>
      </c>
      <c r="H750">
        <v>110</v>
      </c>
      <c r="I750" t="s">
        <v>409</v>
      </c>
      <c r="J750" t="s">
        <v>16</v>
      </c>
      <c r="K750" t="s">
        <v>46</v>
      </c>
      <c r="L750">
        <v>40</v>
      </c>
      <c r="M750" t="s">
        <v>12</v>
      </c>
      <c r="N750" s="9">
        <v>0</v>
      </c>
      <c r="O750" s="9">
        <v>447.19</v>
      </c>
      <c r="P750" s="9">
        <v>447.19</v>
      </c>
      <c r="Q750" s="9">
        <v>447.19</v>
      </c>
      <c r="R750" s="9">
        <v>2947.19</v>
      </c>
      <c r="S750" s="7">
        <v>4614.1899999999996</v>
      </c>
      <c r="T750" s="7">
        <v>1991.5</v>
      </c>
    </row>
    <row r="751" spans="1:20" x14ac:dyDescent="0.25">
      <c r="A751" t="s">
        <v>10</v>
      </c>
      <c r="B751">
        <v>7</v>
      </c>
      <c r="C751">
        <v>241</v>
      </c>
      <c r="D751" t="s">
        <v>420</v>
      </c>
      <c r="E751" t="s">
        <v>421</v>
      </c>
      <c r="F751" t="s">
        <v>414</v>
      </c>
      <c r="G751" t="s">
        <v>422</v>
      </c>
      <c r="H751">
        <v>110</v>
      </c>
      <c r="I751" t="s">
        <v>409</v>
      </c>
      <c r="J751" t="s">
        <v>16</v>
      </c>
      <c r="K751" t="s">
        <v>46</v>
      </c>
      <c r="L751">
        <v>50</v>
      </c>
      <c r="M751" t="s">
        <v>50</v>
      </c>
      <c r="N751" s="9">
        <v>0</v>
      </c>
      <c r="O751" s="9">
        <v>0</v>
      </c>
      <c r="P751" s="9">
        <v>0</v>
      </c>
      <c r="Q751" s="9">
        <v>0</v>
      </c>
      <c r="R751" s="9">
        <v>0</v>
      </c>
      <c r="S751" s="7">
        <v>0</v>
      </c>
      <c r="T751" s="7">
        <v>0</v>
      </c>
    </row>
    <row r="752" spans="1:20" x14ac:dyDescent="0.25">
      <c r="A752" t="s">
        <v>10</v>
      </c>
      <c r="B752">
        <v>7</v>
      </c>
      <c r="C752">
        <v>268</v>
      </c>
      <c r="D752" t="s">
        <v>423</v>
      </c>
      <c r="E752" t="s">
        <v>424</v>
      </c>
      <c r="F752" t="s">
        <v>414</v>
      </c>
      <c r="G752" t="s">
        <v>425</v>
      </c>
      <c r="H752">
        <v>100</v>
      </c>
      <c r="I752" t="s">
        <v>416</v>
      </c>
      <c r="J752" t="s">
        <v>14</v>
      </c>
      <c r="K752" t="s">
        <v>46</v>
      </c>
      <c r="L752">
        <v>10</v>
      </c>
      <c r="M752" t="s">
        <v>47</v>
      </c>
      <c r="N752" s="9">
        <v>0</v>
      </c>
      <c r="O752" s="9">
        <v>0</v>
      </c>
      <c r="P752" s="9">
        <v>0</v>
      </c>
      <c r="Q752" s="9">
        <v>0</v>
      </c>
      <c r="R752" s="9">
        <v>0</v>
      </c>
      <c r="S752" s="7">
        <v>0</v>
      </c>
      <c r="T752" s="7">
        <v>0</v>
      </c>
    </row>
    <row r="753" spans="1:20" x14ac:dyDescent="0.25">
      <c r="A753" t="s">
        <v>10</v>
      </c>
      <c r="B753">
        <v>7</v>
      </c>
      <c r="C753">
        <v>268</v>
      </c>
      <c r="D753" t="s">
        <v>423</v>
      </c>
      <c r="E753" t="s">
        <v>424</v>
      </c>
      <c r="F753" t="s">
        <v>414</v>
      </c>
      <c r="G753" t="s">
        <v>425</v>
      </c>
      <c r="H753">
        <v>100</v>
      </c>
      <c r="I753" t="s">
        <v>416</v>
      </c>
      <c r="J753" t="s">
        <v>14</v>
      </c>
      <c r="K753" t="s">
        <v>46</v>
      </c>
      <c r="L753">
        <v>20</v>
      </c>
      <c r="M753" t="s">
        <v>48</v>
      </c>
      <c r="N753" s="9">
        <v>0</v>
      </c>
      <c r="O753" s="9">
        <v>0</v>
      </c>
      <c r="P753" s="9">
        <v>0</v>
      </c>
      <c r="Q753" s="9">
        <v>0</v>
      </c>
      <c r="R753" s="9">
        <v>0</v>
      </c>
      <c r="S753" s="7">
        <v>0</v>
      </c>
      <c r="T753" s="7">
        <v>0</v>
      </c>
    </row>
    <row r="754" spans="1:20" x14ac:dyDescent="0.25">
      <c r="A754" t="s">
        <v>10</v>
      </c>
      <c r="B754">
        <v>7</v>
      </c>
      <c r="C754">
        <v>268</v>
      </c>
      <c r="D754" t="s">
        <v>423</v>
      </c>
      <c r="E754" t="s">
        <v>424</v>
      </c>
      <c r="F754" t="s">
        <v>414</v>
      </c>
      <c r="G754" t="s">
        <v>425</v>
      </c>
      <c r="H754">
        <v>100</v>
      </c>
      <c r="I754" t="s">
        <v>416</v>
      </c>
      <c r="J754" t="s">
        <v>14</v>
      </c>
      <c r="K754" t="s">
        <v>46</v>
      </c>
      <c r="L754">
        <v>30</v>
      </c>
      <c r="M754" t="s">
        <v>49</v>
      </c>
      <c r="N754" s="9">
        <v>0</v>
      </c>
      <c r="O754" s="9">
        <v>0</v>
      </c>
      <c r="P754" s="9">
        <v>0</v>
      </c>
      <c r="Q754" s="9">
        <v>0</v>
      </c>
      <c r="R754" s="9">
        <v>0</v>
      </c>
      <c r="S754" s="7">
        <v>0</v>
      </c>
      <c r="T754" s="7">
        <v>0</v>
      </c>
    </row>
    <row r="755" spans="1:20" x14ac:dyDescent="0.25">
      <c r="A755" t="s">
        <v>10</v>
      </c>
      <c r="B755">
        <v>7</v>
      </c>
      <c r="C755">
        <v>268</v>
      </c>
      <c r="D755" t="s">
        <v>423</v>
      </c>
      <c r="E755" t="s">
        <v>424</v>
      </c>
      <c r="F755" t="s">
        <v>414</v>
      </c>
      <c r="G755" t="s">
        <v>425</v>
      </c>
      <c r="H755">
        <v>100</v>
      </c>
      <c r="I755" t="s">
        <v>416</v>
      </c>
      <c r="J755" t="s">
        <v>14</v>
      </c>
      <c r="K755" t="s">
        <v>46</v>
      </c>
      <c r="L755">
        <v>40</v>
      </c>
      <c r="M755" t="s">
        <v>12</v>
      </c>
      <c r="N755" s="9">
        <v>0</v>
      </c>
      <c r="O755" s="9">
        <v>0</v>
      </c>
      <c r="P755" s="9">
        <v>0</v>
      </c>
      <c r="Q755" s="9">
        <v>0</v>
      </c>
      <c r="R755" s="9">
        <v>0</v>
      </c>
      <c r="S755" s="7">
        <v>0</v>
      </c>
      <c r="T755" s="7">
        <v>0</v>
      </c>
    </row>
    <row r="756" spans="1:20" x14ac:dyDescent="0.25">
      <c r="A756" t="s">
        <v>10</v>
      </c>
      <c r="B756">
        <v>7</v>
      </c>
      <c r="C756">
        <v>268</v>
      </c>
      <c r="D756" t="s">
        <v>423</v>
      </c>
      <c r="E756" t="s">
        <v>424</v>
      </c>
      <c r="F756" t="s">
        <v>414</v>
      </c>
      <c r="G756" t="s">
        <v>425</v>
      </c>
      <c r="H756">
        <v>100</v>
      </c>
      <c r="I756" t="s">
        <v>416</v>
      </c>
      <c r="J756" t="s">
        <v>14</v>
      </c>
      <c r="K756" t="s">
        <v>46</v>
      </c>
      <c r="L756">
        <v>50</v>
      </c>
      <c r="M756" t="s">
        <v>50</v>
      </c>
      <c r="N756" s="9">
        <v>0</v>
      </c>
      <c r="O756" s="9">
        <v>0</v>
      </c>
      <c r="P756" s="9">
        <v>0</v>
      </c>
      <c r="Q756" s="9">
        <v>0</v>
      </c>
      <c r="R756" s="9">
        <v>0</v>
      </c>
      <c r="S756" s="7">
        <v>0</v>
      </c>
      <c r="T756" s="7">
        <v>0</v>
      </c>
    </row>
    <row r="757" spans="1:20" x14ac:dyDescent="0.25">
      <c r="A757" t="s">
        <v>10</v>
      </c>
      <c r="B757">
        <v>7</v>
      </c>
      <c r="C757">
        <v>268</v>
      </c>
      <c r="D757" t="s">
        <v>423</v>
      </c>
      <c r="E757" t="s">
        <v>424</v>
      </c>
      <c r="F757" t="s">
        <v>414</v>
      </c>
      <c r="G757" t="s">
        <v>425</v>
      </c>
      <c r="H757">
        <v>108</v>
      </c>
      <c r="I757" t="s">
        <v>408</v>
      </c>
      <c r="J757" t="s">
        <v>15</v>
      </c>
      <c r="K757" t="s">
        <v>46</v>
      </c>
      <c r="L757">
        <v>10</v>
      </c>
      <c r="M757" t="s">
        <v>47</v>
      </c>
      <c r="N757" s="9">
        <v>160501</v>
      </c>
      <c r="O757" s="9">
        <v>160501</v>
      </c>
      <c r="P757" s="9">
        <v>160501</v>
      </c>
      <c r="Q757" s="9">
        <v>160501</v>
      </c>
      <c r="R757" s="9">
        <v>191001</v>
      </c>
      <c r="S757" s="7">
        <v>206251</v>
      </c>
      <c r="T757" s="7">
        <v>212501</v>
      </c>
    </row>
    <row r="758" spans="1:20" x14ac:dyDescent="0.25">
      <c r="A758" t="s">
        <v>10</v>
      </c>
      <c r="B758">
        <v>7</v>
      </c>
      <c r="C758">
        <v>268</v>
      </c>
      <c r="D758" t="s">
        <v>423</v>
      </c>
      <c r="E758" t="s">
        <v>424</v>
      </c>
      <c r="F758" t="s">
        <v>414</v>
      </c>
      <c r="G758" t="s">
        <v>425</v>
      </c>
      <c r="H758">
        <v>108</v>
      </c>
      <c r="I758" t="s">
        <v>408</v>
      </c>
      <c r="J758" t="s">
        <v>15</v>
      </c>
      <c r="K758" t="s">
        <v>46</v>
      </c>
      <c r="L758">
        <v>20</v>
      </c>
      <c r="M758" t="s">
        <v>48</v>
      </c>
      <c r="N758" s="9">
        <v>160501</v>
      </c>
      <c r="O758" s="9">
        <v>160501</v>
      </c>
      <c r="P758" s="9">
        <v>160501</v>
      </c>
      <c r="Q758" s="9">
        <v>160501</v>
      </c>
      <c r="R758" s="9">
        <v>191001</v>
      </c>
      <c r="S758" s="7">
        <v>206251</v>
      </c>
      <c r="T758" s="7">
        <v>212501</v>
      </c>
    </row>
    <row r="759" spans="1:20" x14ac:dyDescent="0.25">
      <c r="A759" t="s">
        <v>10</v>
      </c>
      <c r="B759">
        <v>7</v>
      </c>
      <c r="C759">
        <v>268</v>
      </c>
      <c r="D759" t="s">
        <v>423</v>
      </c>
      <c r="E759" t="s">
        <v>424</v>
      </c>
      <c r="F759" t="s">
        <v>414</v>
      </c>
      <c r="G759" t="s">
        <v>425</v>
      </c>
      <c r="H759">
        <v>108</v>
      </c>
      <c r="I759" t="s">
        <v>408</v>
      </c>
      <c r="J759" t="s">
        <v>15</v>
      </c>
      <c r="K759" t="s">
        <v>46</v>
      </c>
      <c r="L759">
        <v>30</v>
      </c>
      <c r="M759" t="s">
        <v>49</v>
      </c>
      <c r="N759" s="9">
        <v>0</v>
      </c>
      <c r="O759" s="9">
        <v>0</v>
      </c>
      <c r="P759" s="9">
        <v>0</v>
      </c>
      <c r="Q759" s="9">
        <v>0</v>
      </c>
      <c r="R759" s="9">
        <v>0</v>
      </c>
      <c r="S759" s="7">
        <v>0</v>
      </c>
      <c r="T759" s="7">
        <v>0</v>
      </c>
    </row>
    <row r="760" spans="1:20" x14ac:dyDescent="0.25">
      <c r="A760" t="s">
        <v>10</v>
      </c>
      <c r="B760">
        <v>7</v>
      </c>
      <c r="C760">
        <v>268</v>
      </c>
      <c r="D760" t="s">
        <v>423</v>
      </c>
      <c r="E760" t="s">
        <v>424</v>
      </c>
      <c r="F760" t="s">
        <v>414</v>
      </c>
      <c r="G760" t="s">
        <v>425</v>
      </c>
      <c r="H760">
        <v>108</v>
      </c>
      <c r="I760" t="s">
        <v>408</v>
      </c>
      <c r="J760" t="s">
        <v>15</v>
      </c>
      <c r="K760" t="s">
        <v>46</v>
      </c>
      <c r="L760">
        <v>40</v>
      </c>
      <c r="M760" t="s">
        <v>12</v>
      </c>
      <c r="N760" s="9">
        <v>0</v>
      </c>
      <c r="O760" s="9">
        <v>0</v>
      </c>
      <c r="P760" s="9">
        <v>0</v>
      </c>
      <c r="Q760" s="9">
        <v>0</v>
      </c>
      <c r="R760" s="9">
        <v>0</v>
      </c>
      <c r="S760" s="7">
        <v>0</v>
      </c>
      <c r="T760" s="7">
        <v>0</v>
      </c>
    </row>
    <row r="761" spans="1:20" x14ac:dyDescent="0.25">
      <c r="A761" t="s">
        <v>10</v>
      </c>
      <c r="B761">
        <v>7</v>
      </c>
      <c r="C761">
        <v>268</v>
      </c>
      <c r="D761" t="s">
        <v>423</v>
      </c>
      <c r="E761" t="s">
        <v>424</v>
      </c>
      <c r="F761" t="s">
        <v>414</v>
      </c>
      <c r="G761" t="s">
        <v>425</v>
      </c>
      <c r="H761">
        <v>108</v>
      </c>
      <c r="I761" t="s">
        <v>408</v>
      </c>
      <c r="J761" t="s">
        <v>15</v>
      </c>
      <c r="K761" t="s">
        <v>46</v>
      </c>
      <c r="L761">
        <v>50</v>
      </c>
      <c r="M761" t="s">
        <v>50</v>
      </c>
      <c r="N761" s="9">
        <v>0</v>
      </c>
      <c r="O761" s="9">
        <v>0</v>
      </c>
      <c r="P761" s="9">
        <v>0</v>
      </c>
      <c r="Q761" s="9">
        <v>0</v>
      </c>
      <c r="R761" s="9">
        <v>0</v>
      </c>
      <c r="S761" s="7">
        <v>0</v>
      </c>
      <c r="T761" s="7">
        <v>0</v>
      </c>
    </row>
    <row r="762" spans="1:20" x14ac:dyDescent="0.25">
      <c r="A762" t="s">
        <v>10</v>
      </c>
      <c r="B762">
        <v>7</v>
      </c>
      <c r="C762">
        <v>247</v>
      </c>
      <c r="D762" t="s">
        <v>426</v>
      </c>
      <c r="E762" t="s">
        <v>427</v>
      </c>
      <c r="F762" t="s">
        <v>414</v>
      </c>
      <c r="G762" t="s">
        <v>428</v>
      </c>
      <c r="H762">
        <v>100</v>
      </c>
      <c r="I762" t="s">
        <v>416</v>
      </c>
      <c r="J762" t="s">
        <v>14</v>
      </c>
      <c r="K762" t="s">
        <v>46</v>
      </c>
      <c r="L762">
        <v>10</v>
      </c>
      <c r="M762" t="s">
        <v>47</v>
      </c>
      <c r="N762" s="9">
        <v>0</v>
      </c>
      <c r="O762" s="9">
        <v>0</v>
      </c>
      <c r="P762" s="9">
        <v>0</v>
      </c>
      <c r="Q762" s="9">
        <v>0</v>
      </c>
      <c r="R762" s="9">
        <v>0</v>
      </c>
      <c r="S762" s="7">
        <v>0</v>
      </c>
      <c r="T762" s="7">
        <v>0</v>
      </c>
    </row>
    <row r="763" spans="1:20" x14ac:dyDescent="0.25">
      <c r="A763" t="s">
        <v>10</v>
      </c>
      <c r="B763">
        <v>7</v>
      </c>
      <c r="C763">
        <v>247</v>
      </c>
      <c r="D763" t="s">
        <v>426</v>
      </c>
      <c r="E763" t="s">
        <v>427</v>
      </c>
      <c r="F763" t="s">
        <v>414</v>
      </c>
      <c r="G763" t="s">
        <v>428</v>
      </c>
      <c r="H763">
        <v>100</v>
      </c>
      <c r="I763" t="s">
        <v>416</v>
      </c>
      <c r="J763" t="s">
        <v>14</v>
      </c>
      <c r="K763" t="s">
        <v>46</v>
      </c>
      <c r="L763">
        <v>20</v>
      </c>
      <c r="M763" t="s">
        <v>48</v>
      </c>
      <c r="N763" s="9">
        <v>0</v>
      </c>
      <c r="O763" s="9">
        <v>0</v>
      </c>
      <c r="P763" s="9">
        <v>0</v>
      </c>
      <c r="Q763" s="9">
        <v>0</v>
      </c>
      <c r="R763" s="9">
        <v>0</v>
      </c>
      <c r="S763" s="7">
        <v>0</v>
      </c>
      <c r="T763" s="7">
        <v>0</v>
      </c>
    </row>
    <row r="764" spans="1:20" x14ac:dyDescent="0.25">
      <c r="A764" t="s">
        <v>10</v>
      </c>
      <c r="B764">
        <v>7</v>
      </c>
      <c r="C764">
        <v>247</v>
      </c>
      <c r="D764" t="s">
        <v>426</v>
      </c>
      <c r="E764" t="s">
        <v>427</v>
      </c>
      <c r="F764" t="s">
        <v>414</v>
      </c>
      <c r="G764" t="s">
        <v>428</v>
      </c>
      <c r="H764">
        <v>100</v>
      </c>
      <c r="I764" t="s">
        <v>416</v>
      </c>
      <c r="J764" t="s">
        <v>14</v>
      </c>
      <c r="K764" t="s">
        <v>46</v>
      </c>
      <c r="L764">
        <v>30</v>
      </c>
      <c r="M764" t="s">
        <v>49</v>
      </c>
      <c r="N764" s="9">
        <v>0</v>
      </c>
      <c r="O764" s="9">
        <v>0</v>
      </c>
      <c r="P764" s="9">
        <v>0</v>
      </c>
      <c r="Q764" s="9">
        <v>0</v>
      </c>
      <c r="R764" s="9">
        <v>0</v>
      </c>
      <c r="S764" s="7">
        <v>0</v>
      </c>
      <c r="T764" s="7">
        <v>0</v>
      </c>
    </row>
    <row r="765" spans="1:20" x14ac:dyDescent="0.25">
      <c r="A765" t="s">
        <v>10</v>
      </c>
      <c r="B765">
        <v>7</v>
      </c>
      <c r="C765">
        <v>247</v>
      </c>
      <c r="D765" t="s">
        <v>426</v>
      </c>
      <c r="E765" t="s">
        <v>427</v>
      </c>
      <c r="F765" t="s">
        <v>414</v>
      </c>
      <c r="G765" t="s">
        <v>428</v>
      </c>
      <c r="H765">
        <v>100</v>
      </c>
      <c r="I765" t="s">
        <v>416</v>
      </c>
      <c r="J765" t="s">
        <v>14</v>
      </c>
      <c r="K765" t="s">
        <v>46</v>
      </c>
      <c r="L765">
        <v>40</v>
      </c>
      <c r="M765" t="s">
        <v>12</v>
      </c>
      <c r="N765" s="9">
        <v>0</v>
      </c>
      <c r="O765" s="9">
        <v>0</v>
      </c>
      <c r="P765" s="9">
        <v>0</v>
      </c>
      <c r="Q765" s="9">
        <v>0</v>
      </c>
      <c r="R765" s="9">
        <v>0</v>
      </c>
      <c r="S765" s="7">
        <v>0</v>
      </c>
      <c r="T765" s="7">
        <v>0</v>
      </c>
    </row>
    <row r="766" spans="1:20" x14ac:dyDescent="0.25">
      <c r="A766" t="s">
        <v>10</v>
      </c>
      <c r="B766">
        <v>7</v>
      </c>
      <c r="C766">
        <v>247</v>
      </c>
      <c r="D766" t="s">
        <v>426</v>
      </c>
      <c r="E766" t="s">
        <v>427</v>
      </c>
      <c r="F766" t="s">
        <v>414</v>
      </c>
      <c r="G766" t="s">
        <v>428</v>
      </c>
      <c r="H766">
        <v>100</v>
      </c>
      <c r="I766" t="s">
        <v>416</v>
      </c>
      <c r="J766" t="s">
        <v>14</v>
      </c>
      <c r="K766" t="s">
        <v>46</v>
      </c>
      <c r="L766">
        <v>50</v>
      </c>
      <c r="M766" t="s">
        <v>50</v>
      </c>
      <c r="N766" s="9">
        <v>0</v>
      </c>
      <c r="O766" s="9">
        <v>0</v>
      </c>
      <c r="P766" s="9">
        <v>0</v>
      </c>
      <c r="Q766" s="9">
        <v>0</v>
      </c>
      <c r="R766" s="9">
        <v>0</v>
      </c>
      <c r="S766" s="7">
        <v>0</v>
      </c>
      <c r="T766" s="7">
        <v>0</v>
      </c>
    </row>
    <row r="767" spans="1:20" x14ac:dyDescent="0.25">
      <c r="A767" t="s">
        <v>10</v>
      </c>
      <c r="B767">
        <v>7</v>
      </c>
      <c r="C767">
        <v>247</v>
      </c>
      <c r="D767" t="s">
        <v>426</v>
      </c>
      <c r="E767" t="s">
        <v>427</v>
      </c>
      <c r="F767" t="s">
        <v>414</v>
      </c>
      <c r="G767" t="s">
        <v>428</v>
      </c>
      <c r="H767">
        <v>108</v>
      </c>
      <c r="I767" t="s">
        <v>408</v>
      </c>
      <c r="J767" t="s">
        <v>15</v>
      </c>
      <c r="K767" t="s">
        <v>46</v>
      </c>
      <c r="L767">
        <v>10</v>
      </c>
      <c r="M767" t="s">
        <v>47</v>
      </c>
      <c r="N767" s="9">
        <v>27844936</v>
      </c>
      <c r="O767" s="9">
        <v>31869644</v>
      </c>
      <c r="P767" s="9">
        <v>31892704</v>
      </c>
      <c r="Q767" s="9">
        <v>38861864</v>
      </c>
      <c r="R767" s="9">
        <v>43773524</v>
      </c>
      <c r="S767" s="7">
        <v>80122640</v>
      </c>
      <c r="T767" s="7">
        <v>86345834</v>
      </c>
    </row>
    <row r="768" spans="1:20" x14ac:dyDescent="0.25">
      <c r="A768" t="s">
        <v>10</v>
      </c>
      <c r="B768">
        <v>7</v>
      </c>
      <c r="C768">
        <v>247</v>
      </c>
      <c r="D768" t="s">
        <v>426</v>
      </c>
      <c r="E768" t="s">
        <v>427</v>
      </c>
      <c r="F768" t="s">
        <v>414</v>
      </c>
      <c r="G768" t="s">
        <v>428</v>
      </c>
      <c r="H768">
        <v>108</v>
      </c>
      <c r="I768" t="s">
        <v>408</v>
      </c>
      <c r="J768" t="s">
        <v>15</v>
      </c>
      <c r="K768" t="s">
        <v>46</v>
      </c>
      <c r="L768">
        <v>20</v>
      </c>
      <c r="M768" t="s">
        <v>48</v>
      </c>
      <c r="N768" s="9">
        <v>27844936</v>
      </c>
      <c r="O768" s="9">
        <v>31869644</v>
      </c>
      <c r="P768" s="9">
        <v>31892704</v>
      </c>
      <c r="Q768" s="9">
        <v>38861864</v>
      </c>
      <c r="R768" s="9">
        <v>43773524</v>
      </c>
      <c r="S768" s="7">
        <v>80122640</v>
      </c>
      <c r="T768" s="7">
        <v>84263686</v>
      </c>
    </row>
    <row r="769" spans="1:20" x14ac:dyDescent="0.25">
      <c r="A769" t="s">
        <v>10</v>
      </c>
      <c r="B769">
        <v>7</v>
      </c>
      <c r="C769">
        <v>247</v>
      </c>
      <c r="D769" t="s">
        <v>426</v>
      </c>
      <c r="E769" t="s">
        <v>427</v>
      </c>
      <c r="F769" t="s">
        <v>414</v>
      </c>
      <c r="G769" t="s">
        <v>428</v>
      </c>
      <c r="H769">
        <v>108</v>
      </c>
      <c r="I769" t="s">
        <v>408</v>
      </c>
      <c r="J769" t="s">
        <v>15</v>
      </c>
      <c r="K769" t="s">
        <v>46</v>
      </c>
      <c r="L769">
        <v>30</v>
      </c>
      <c r="M769" t="s">
        <v>49</v>
      </c>
      <c r="N769" s="9">
        <v>0</v>
      </c>
      <c r="O769" s="9">
        <v>0</v>
      </c>
      <c r="P769" s="9">
        <v>0</v>
      </c>
      <c r="Q769" s="9">
        <v>0</v>
      </c>
      <c r="R769" s="9">
        <v>0</v>
      </c>
      <c r="S769" s="7">
        <v>0</v>
      </c>
      <c r="T769" s="7">
        <v>2082148</v>
      </c>
    </row>
    <row r="770" spans="1:20" x14ac:dyDescent="0.25">
      <c r="A770" t="s">
        <v>10</v>
      </c>
      <c r="B770">
        <v>7</v>
      </c>
      <c r="C770">
        <v>247</v>
      </c>
      <c r="D770" t="s">
        <v>426</v>
      </c>
      <c r="E770" t="s">
        <v>427</v>
      </c>
      <c r="F770" t="s">
        <v>414</v>
      </c>
      <c r="G770" t="s">
        <v>428</v>
      </c>
      <c r="H770">
        <v>108</v>
      </c>
      <c r="I770" t="s">
        <v>408</v>
      </c>
      <c r="J770" t="s">
        <v>15</v>
      </c>
      <c r="K770" t="s">
        <v>46</v>
      </c>
      <c r="L770">
        <v>40</v>
      </c>
      <c r="M770" t="s">
        <v>12</v>
      </c>
      <c r="N770" s="9">
        <v>0</v>
      </c>
      <c r="O770" s="9">
        <v>0</v>
      </c>
      <c r="P770" s="9">
        <v>0</v>
      </c>
      <c r="Q770" s="9">
        <v>0</v>
      </c>
      <c r="R770" s="9">
        <v>0</v>
      </c>
      <c r="S770" s="7">
        <v>0</v>
      </c>
      <c r="T770" s="7">
        <v>2082148</v>
      </c>
    </row>
    <row r="771" spans="1:20" x14ac:dyDescent="0.25">
      <c r="A771" t="s">
        <v>10</v>
      </c>
      <c r="B771">
        <v>7</v>
      </c>
      <c r="C771">
        <v>247</v>
      </c>
      <c r="D771" t="s">
        <v>426</v>
      </c>
      <c r="E771" t="s">
        <v>427</v>
      </c>
      <c r="F771" t="s">
        <v>414</v>
      </c>
      <c r="G771" t="s">
        <v>428</v>
      </c>
      <c r="H771">
        <v>108</v>
      </c>
      <c r="I771" t="s">
        <v>408</v>
      </c>
      <c r="J771" t="s">
        <v>15</v>
      </c>
      <c r="K771" t="s">
        <v>46</v>
      </c>
      <c r="L771">
        <v>50</v>
      </c>
      <c r="M771" t="s">
        <v>50</v>
      </c>
      <c r="N771" s="9">
        <v>0</v>
      </c>
      <c r="O771" s="9">
        <v>0</v>
      </c>
      <c r="P771" s="9">
        <v>0</v>
      </c>
      <c r="Q771" s="9">
        <v>0</v>
      </c>
      <c r="R771" s="9">
        <v>0</v>
      </c>
      <c r="S771" s="7">
        <v>0</v>
      </c>
      <c r="T771" s="7">
        <v>0</v>
      </c>
    </row>
    <row r="772" spans="1:20" x14ac:dyDescent="0.25">
      <c r="A772" t="s">
        <v>10</v>
      </c>
      <c r="B772">
        <v>7</v>
      </c>
      <c r="C772">
        <v>247</v>
      </c>
      <c r="D772" t="s">
        <v>426</v>
      </c>
      <c r="E772" t="s">
        <v>427</v>
      </c>
      <c r="F772" t="s">
        <v>414</v>
      </c>
      <c r="G772" t="s">
        <v>428</v>
      </c>
      <c r="H772">
        <v>110</v>
      </c>
      <c r="I772" t="s">
        <v>409</v>
      </c>
      <c r="J772" t="s">
        <v>16</v>
      </c>
      <c r="K772" t="s">
        <v>46</v>
      </c>
      <c r="L772">
        <v>10</v>
      </c>
      <c r="M772" t="s">
        <v>47</v>
      </c>
      <c r="N772" s="9">
        <v>1943511</v>
      </c>
      <c r="O772" s="9">
        <v>2289883</v>
      </c>
      <c r="P772" s="9">
        <v>2341464</v>
      </c>
      <c r="Q772" s="9">
        <v>2610115.2799999998</v>
      </c>
      <c r="R772" s="9">
        <v>2911823.02</v>
      </c>
      <c r="S772" s="7">
        <v>3145491.51</v>
      </c>
      <c r="T772" s="7">
        <v>2866162.5</v>
      </c>
    </row>
    <row r="773" spans="1:20" x14ac:dyDescent="0.25">
      <c r="A773" t="s">
        <v>10</v>
      </c>
      <c r="B773">
        <v>7</v>
      </c>
      <c r="C773">
        <v>247</v>
      </c>
      <c r="D773" t="s">
        <v>426</v>
      </c>
      <c r="E773" t="s">
        <v>427</v>
      </c>
      <c r="F773" t="s">
        <v>414</v>
      </c>
      <c r="G773" t="s">
        <v>428</v>
      </c>
      <c r="H773">
        <v>110</v>
      </c>
      <c r="I773" t="s">
        <v>409</v>
      </c>
      <c r="J773" t="s">
        <v>16</v>
      </c>
      <c r="K773" t="s">
        <v>46</v>
      </c>
      <c r="L773">
        <v>20</v>
      </c>
      <c r="M773" t="s">
        <v>48</v>
      </c>
      <c r="N773" s="9">
        <v>1943511</v>
      </c>
      <c r="O773" s="9">
        <v>2289883</v>
      </c>
      <c r="P773" s="9">
        <v>2067833.72</v>
      </c>
      <c r="Q773" s="9">
        <v>2264014.2599999998</v>
      </c>
      <c r="R773" s="9">
        <v>2307484.5</v>
      </c>
      <c r="S773" s="7">
        <v>2463605.2599999998</v>
      </c>
      <c r="T773" s="7">
        <v>2357817.86</v>
      </c>
    </row>
    <row r="774" spans="1:20" x14ac:dyDescent="0.25">
      <c r="A774" t="s">
        <v>10</v>
      </c>
      <c r="B774">
        <v>7</v>
      </c>
      <c r="C774">
        <v>247</v>
      </c>
      <c r="D774" t="s">
        <v>426</v>
      </c>
      <c r="E774" t="s">
        <v>427</v>
      </c>
      <c r="F774" t="s">
        <v>414</v>
      </c>
      <c r="G774" t="s">
        <v>428</v>
      </c>
      <c r="H774">
        <v>110</v>
      </c>
      <c r="I774" t="s">
        <v>409</v>
      </c>
      <c r="J774" t="s">
        <v>16</v>
      </c>
      <c r="K774" t="s">
        <v>46</v>
      </c>
      <c r="L774">
        <v>30</v>
      </c>
      <c r="M774" t="s">
        <v>49</v>
      </c>
      <c r="N774" s="9">
        <v>0</v>
      </c>
      <c r="O774" s="9">
        <v>0</v>
      </c>
      <c r="P774" s="9">
        <v>273630.28000000003</v>
      </c>
      <c r="Q774" s="9">
        <v>346101.02</v>
      </c>
      <c r="R774" s="9">
        <v>604338.52</v>
      </c>
      <c r="S774" s="7">
        <v>681886.25</v>
      </c>
      <c r="T774" s="7">
        <v>508344.64</v>
      </c>
    </row>
    <row r="775" spans="1:20" x14ac:dyDescent="0.25">
      <c r="A775" t="s">
        <v>10</v>
      </c>
      <c r="B775">
        <v>7</v>
      </c>
      <c r="C775">
        <v>247</v>
      </c>
      <c r="D775" t="s">
        <v>426</v>
      </c>
      <c r="E775" t="s">
        <v>427</v>
      </c>
      <c r="F775" t="s">
        <v>414</v>
      </c>
      <c r="G775" t="s">
        <v>428</v>
      </c>
      <c r="H775">
        <v>110</v>
      </c>
      <c r="I775" t="s">
        <v>409</v>
      </c>
      <c r="J775" t="s">
        <v>16</v>
      </c>
      <c r="K775" t="s">
        <v>46</v>
      </c>
      <c r="L775">
        <v>40</v>
      </c>
      <c r="M775" t="s">
        <v>12</v>
      </c>
      <c r="N775" s="9">
        <v>0</v>
      </c>
      <c r="O775" s="9">
        <v>0</v>
      </c>
      <c r="P775" s="9">
        <v>273630.28000000003</v>
      </c>
      <c r="Q775" s="9">
        <v>346101.02</v>
      </c>
      <c r="R775" s="9">
        <v>604338.52</v>
      </c>
      <c r="S775" s="7">
        <v>681886.25</v>
      </c>
      <c r="T775" s="7">
        <v>508344.64</v>
      </c>
    </row>
    <row r="776" spans="1:20" x14ac:dyDescent="0.25">
      <c r="A776" t="s">
        <v>10</v>
      </c>
      <c r="B776">
        <v>7</v>
      </c>
      <c r="C776">
        <v>247</v>
      </c>
      <c r="D776" t="s">
        <v>426</v>
      </c>
      <c r="E776" t="s">
        <v>427</v>
      </c>
      <c r="F776" t="s">
        <v>414</v>
      </c>
      <c r="G776" t="s">
        <v>428</v>
      </c>
      <c r="H776">
        <v>110</v>
      </c>
      <c r="I776" t="s">
        <v>409</v>
      </c>
      <c r="J776" t="s">
        <v>16</v>
      </c>
      <c r="K776" t="s">
        <v>46</v>
      </c>
      <c r="L776">
        <v>50</v>
      </c>
      <c r="M776" t="s">
        <v>50</v>
      </c>
      <c r="N776" s="9">
        <v>0</v>
      </c>
      <c r="O776" s="9">
        <v>0</v>
      </c>
      <c r="P776" s="9">
        <v>0</v>
      </c>
      <c r="Q776" s="9">
        <v>0</v>
      </c>
      <c r="R776" s="9">
        <v>0</v>
      </c>
      <c r="S776" s="7">
        <v>0</v>
      </c>
      <c r="T776" s="7">
        <v>0</v>
      </c>
    </row>
    <row r="777" spans="1:20" x14ac:dyDescent="0.25">
      <c r="A777" t="s">
        <v>10</v>
      </c>
      <c r="B777">
        <v>7</v>
      </c>
      <c r="C777">
        <v>216</v>
      </c>
      <c r="D777" t="s">
        <v>429</v>
      </c>
      <c r="E777" t="s">
        <v>430</v>
      </c>
      <c r="F777" t="s">
        <v>414</v>
      </c>
      <c r="G777" t="s">
        <v>11</v>
      </c>
      <c r="H777">
        <v>100</v>
      </c>
      <c r="I777" t="s">
        <v>416</v>
      </c>
      <c r="J777" t="s">
        <v>14</v>
      </c>
      <c r="K777" t="s">
        <v>46</v>
      </c>
      <c r="L777">
        <v>10</v>
      </c>
      <c r="M777" t="s">
        <v>47</v>
      </c>
      <c r="N777" s="9">
        <v>0</v>
      </c>
      <c r="O777" s="9">
        <v>0</v>
      </c>
      <c r="P777" s="9">
        <v>0</v>
      </c>
      <c r="Q777" s="9">
        <v>0</v>
      </c>
      <c r="R777" s="9">
        <v>0</v>
      </c>
      <c r="S777" s="7">
        <v>0</v>
      </c>
      <c r="T777" s="7">
        <v>0</v>
      </c>
    </row>
    <row r="778" spans="1:20" x14ac:dyDescent="0.25">
      <c r="A778" t="s">
        <v>10</v>
      </c>
      <c r="B778">
        <v>7</v>
      </c>
      <c r="C778">
        <v>216</v>
      </c>
      <c r="D778" t="s">
        <v>429</v>
      </c>
      <c r="E778" t="s">
        <v>430</v>
      </c>
      <c r="F778" t="s">
        <v>414</v>
      </c>
      <c r="G778" t="s">
        <v>11</v>
      </c>
      <c r="H778">
        <v>100</v>
      </c>
      <c r="I778" t="s">
        <v>416</v>
      </c>
      <c r="J778" t="s">
        <v>14</v>
      </c>
      <c r="K778" t="s">
        <v>46</v>
      </c>
      <c r="L778">
        <v>20</v>
      </c>
      <c r="M778" t="s">
        <v>48</v>
      </c>
      <c r="N778" s="9">
        <v>0</v>
      </c>
      <c r="O778" s="9">
        <v>0</v>
      </c>
      <c r="P778" s="9">
        <v>0</v>
      </c>
      <c r="Q778" s="9">
        <v>0</v>
      </c>
      <c r="R778" s="9">
        <v>0</v>
      </c>
      <c r="S778" s="7">
        <v>0</v>
      </c>
      <c r="T778" s="7">
        <v>0</v>
      </c>
    </row>
    <row r="779" spans="1:20" x14ac:dyDescent="0.25">
      <c r="A779" t="s">
        <v>10</v>
      </c>
      <c r="B779">
        <v>7</v>
      </c>
      <c r="C779">
        <v>216</v>
      </c>
      <c r="D779" t="s">
        <v>429</v>
      </c>
      <c r="E779" t="s">
        <v>430</v>
      </c>
      <c r="F779" t="s">
        <v>414</v>
      </c>
      <c r="G779" t="s">
        <v>11</v>
      </c>
      <c r="H779">
        <v>100</v>
      </c>
      <c r="I779" t="s">
        <v>416</v>
      </c>
      <c r="J779" t="s">
        <v>14</v>
      </c>
      <c r="K779" t="s">
        <v>46</v>
      </c>
      <c r="L779">
        <v>30</v>
      </c>
      <c r="M779" t="s">
        <v>49</v>
      </c>
      <c r="N779" s="9">
        <v>0</v>
      </c>
      <c r="O779" s="9">
        <v>0</v>
      </c>
      <c r="P779" s="9">
        <v>0</v>
      </c>
      <c r="Q779" s="9">
        <v>0</v>
      </c>
      <c r="R779" s="9">
        <v>0</v>
      </c>
      <c r="S779" s="7">
        <v>0</v>
      </c>
      <c r="T779" s="7">
        <v>0</v>
      </c>
    </row>
    <row r="780" spans="1:20" x14ac:dyDescent="0.25">
      <c r="A780" t="s">
        <v>10</v>
      </c>
      <c r="B780">
        <v>7</v>
      </c>
      <c r="C780">
        <v>216</v>
      </c>
      <c r="D780" t="s">
        <v>429</v>
      </c>
      <c r="E780" t="s">
        <v>430</v>
      </c>
      <c r="F780" t="s">
        <v>414</v>
      </c>
      <c r="G780" t="s">
        <v>11</v>
      </c>
      <c r="H780">
        <v>100</v>
      </c>
      <c r="I780" t="s">
        <v>416</v>
      </c>
      <c r="J780" t="s">
        <v>14</v>
      </c>
      <c r="K780" t="s">
        <v>46</v>
      </c>
      <c r="L780">
        <v>40</v>
      </c>
      <c r="M780" t="s">
        <v>12</v>
      </c>
      <c r="N780" s="9">
        <v>0</v>
      </c>
      <c r="O780" s="9">
        <v>0</v>
      </c>
      <c r="P780" s="9">
        <v>0</v>
      </c>
      <c r="Q780" s="9">
        <v>0</v>
      </c>
      <c r="R780" s="9">
        <v>0</v>
      </c>
      <c r="S780" s="7">
        <v>0</v>
      </c>
      <c r="T780" s="7">
        <v>0</v>
      </c>
    </row>
    <row r="781" spans="1:20" x14ac:dyDescent="0.25">
      <c r="A781" t="s">
        <v>10</v>
      </c>
      <c r="B781">
        <v>7</v>
      </c>
      <c r="C781">
        <v>216</v>
      </c>
      <c r="D781" t="s">
        <v>429</v>
      </c>
      <c r="E781" t="s">
        <v>430</v>
      </c>
      <c r="F781" t="s">
        <v>414</v>
      </c>
      <c r="G781" t="s">
        <v>11</v>
      </c>
      <c r="H781">
        <v>100</v>
      </c>
      <c r="I781" t="s">
        <v>416</v>
      </c>
      <c r="J781" t="s">
        <v>14</v>
      </c>
      <c r="K781" t="s">
        <v>46</v>
      </c>
      <c r="L781">
        <v>50</v>
      </c>
      <c r="M781" t="s">
        <v>50</v>
      </c>
      <c r="N781" s="9">
        <v>0</v>
      </c>
      <c r="O781" s="9">
        <v>0</v>
      </c>
      <c r="P781" s="9">
        <v>0</v>
      </c>
      <c r="Q781" s="9">
        <v>0</v>
      </c>
      <c r="R781" s="9">
        <v>0</v>
      </c>
      <c r="S781" s="7">
        <v>0</v>
      </c>
      <c r="T781" s="7">
        <v>0</v>
      </c>
    </row>
    <row r="782" spans="1:20" x14ac:dyDescent="0.25">
      <c r="A782" t="s">
        <v>10</v>
      </c>
      <c r="B782">
        <v>7</v>
      </c>
      <c r="C782">
        <v>216</v>
      </c>
      <c r="D782" t="s">
        <v>429</v>
      </c>
      <c r="E782" t="s">
        <v>430</v>
      </c>
      <c r="F782" t="s">
        <v>414</v>
      </c>
      <c r="G782" t="s">
        <v>11</v>
      </c>
      <c r="H782">
        <v>108</v>
      </c>
      <c r="I782" t="s">
        <v>408</v>
      </c>
      <c r="J782" t="s">
        <v>15</v>
      </c>
      <c r="K782" t="s">
        <v>46</v>
      </c>
      <c r="L782">
        <v>10</v>
      </c>
      <c r="M782" t="s">
        <v>47</v>
      </c>
      <c r="N782" s="9">
        <v>10024291</v>
      </c>
      <c r="O782" s="9">
        <v>11783677</v>
      </c>
      <c r="P782" s="9">
        <v>11860508</v>
      </c>
      <c r="Q782" s="9">
        <v>13214430.5</v>
      </c>
      <c r="R782" s="9">
        <v>14541127.75</v>
      </c>
      <c r="S782" s="7">
        <v>22827805.25</v>
      </c>
      <c r="T782" s="7">
        <v>25678466.25</v>
      </c>
    </row>
    <row r="783" spans="1:20" x14ac:dyDescent="0.25">
      <c r="A783" t="s">
        <v>10</v>
      </c>
      <c r="B783">
        <v>7</v>
      </c>
      <c r="C783">
        <v>216</v>
      </c>
      <c r="D783" t="s">
        <v>429</v>
      </c>
      <c r="E783" t="s">
        <v>430</v>
      </c>
      <c r="F783" t="s">
        <v>414</v>
      </c>
      <c r="G783" t="s">
        <v>11</v>
      </c>
      <c r="H783">
        <v>108</v>
      </c>
      <c r="I783" t="s">
        <v>408</v>
      </c>
      <c r="J783" t="s">
        <v>15</v>
      </c>
      <c r="K783" t="s">
        <v>46</v>
      </c>
      <c r="L783">
        <v>20</v>
      </c>
      <c r="M783" t="s">
        <v>48</v>
      </c>
      <c r="N783" s="9">
        <v>10013403</v>
      </c>
      <c r="O783" s="9">
        <v>11735529</v>
      </c>
      <c r="P783" s="9">
        <v>11798840.5</v>
      </c>
      <c r="Q783" s="9">
        <v>13091448.75</v>
      </c>
      <c r="R783" s="9">
        <v>14521422.5</v>
      </c>
      <c r="S783" s="7">
        <v>22819798</v>
      </c>
      <c r="T783" s="7">
        <v>24666211.539999999</v>
      </c>
    </row>
    <row r="784" spans="1:20" x14ac:dyDescent="0.25">
      <c r="A784" t="s">
        <v>10</v>
      </c>
      <c r="B784">
        <v>7</v>
      </c>
      <c r="C784">
        <v>216</v>
      </c>
      <c r="D784" t="s">
        <v>429</v>
      </c>
      <c r="E784" t="s">
        <v>430</v>
      </c>
      <c r="F784" t="s">
        <v>414</v>
      </c>
      <c r="G784" t="s">
        <v>11</v>
      </c>
      <c r="H784">
        <v>108</v>
      </c>
      <c r="I784" t="s">
        <v>408</v>
      </c>
      <c r="J784" t="s">
        <v>15</v>
      </c>
      <c r="K784" t="s">
        <v>46</v>
      </c>
      <c r="L784">
        <v>30</v>
      </c>
      <c r="M784" t="s">
        <v>49</v>
      </c>
      <c r="N784" s="9">
        <v>10888</v>
      </c>
      <c r="O784" s="9">
        <v>48148</v>
      </c>
      <c r="P784" s="9">
        <v>61667.5</v>
      </c>
      <c r="Q784" s="9">
        <v>122981.75</v>
      </c>
      <c r="R784" s="9">
        <v>19705.25</v>
      </c>
      <c r="S784" s="7">
        <v>8007.25</v>
      </c>
      <c r="T784" s="7">
        <v>1012254.71</v>
      </c>
    </row>
    <row r="785" spans="1:20" x14ac:dyDescent="0.25">
      <c r="A785" t="s">
        <v>10</v>
      </c>
      <c r="B785">
        <v>7</v>
      </c>
      <c r="C785">
        <v>216</v>
      </c>
      <c r="D785" t="s">
        <v>429</v>
      </c>
      <c r="E785" t="s">
        <v>430</v>
      </c>
      <c r="F785" t="s">
        <v>414</v>
      </c>
      <c r="G785" t="s">
        <v>11</v>
      </c>
      <c r="H785">
        <v>108</v>
      </c>
      <c r="I785" t="s">
        <v>408</v>
      </c>
      <c r="J785" t="s">
        <v>15</v>
      </c>
      <c r="K785" t="s">
        <v>46</v>
      </c>
      <c r="L785">
        <v>40</v>
      </c>
      <c r="M785" t="s">
        <v>12</v>
      </c>
      <c r="N785" s="9">
        <v>10888</v>
      </c>
      <c r="O785" s="9">
        <v>48148</v>
      </c>
      <c r="P785" s="9">
        <v>61667.5</v>
      </c>
      <c r="Q785" s="9">
        <v>122981.75</v>
      </c>
      <c r="R785" s="9">
        <v>19705.25</v>
      </c>
      <c r="S785" s="7">
        <v>8007.25</v>
      </c>
      <c r="T785" s="7">
        <v>1012254.71</v>
      </c>
    </row>
    <row r="786" spans="1:20" x14ac:dyDescent="0.25">
      <c r="A786" t="s">
        <v>10</v>
      </c>
      <c r="B786">
        <v>7</v>
      </c>
      <c r="C786">
        <v>216</v>
      </c>
      <c r="D786" t="s">
        <v>429</v>
      </c>
      <c r="E786" t="s">
        <v>430</v>
      </c>
      <c r="F786" t="s">
        <v>414</v>
      </c>
      <c r="G786" t="s">
        <v>11</v>
      </c>
      <c r="H786">
        <v>108</v>
      </c>
      <c r="I786" t="s">
        <v>408</v>
      </c>
      <c r="J786" t="s">
        <v>15</v>
      </c>
      <c r="K786" t="s">
        <v>46</v>
      </c>
      <c r="L786">
        <v>50</v>
      </c>
      <c r="M786" t="s">
        <v>50</v>
      </c>
      <c r="N786" s="9">
        <v>0</v>
      </c>
      <c r="O786" s="9">
        <v>0</v>
      </c>
      <c r="P786" s="9">
        <v>0</v>
      </c>
      <c r="Q786" s="9">
        <v>0</v>
      </c>
      <c r="R786" s="9">
        <v>0</v>
      </c>
      <c r="S786" s="7">
        <v>0</v>
      </c>
      <c r="T786" s="7">
        <v>0</v>
      </c>
    </row>
    <row r="787" spans="1:20" x14ac:dyDescent="0.25">
      <c r="A787" t="s">
        <v>10</v>
      </c>
      <c r="B787">
        <v>7</v>
      </c>
      <c r="C787">
        <v>216</v>
      </c>
      <c r="D787" t="s">
        <v>429</v>
      </c>
      <c r="E787" t="s">
        <v>430</v>
      </c>
      <c r="F787" t="s">
        <v>414</v>
      </c>
      <c r="G787" t="s">
        <v>11</v>
      </c>
      <c r="H787">
        <v>110</v>
      </c>
      <c r="I787" t="s">
        <v>409</v>
      </c>
      <c r="J787" t="s">
        <v>16</v>
      </c>
      <c r="K787" t="s">
        <v>46</v>
      </c>
      <c r="L787">
        <v>10</v>
      </c>
      <c r="M787" t="s">
        <v>47</v>
      </c>
      <c r="N787" s="9">
        <v>196763</v>
      </c>
      <c r="O787" s="9">
        <v>242485</v>
      </c>
      <c r="P787" s="9">
        <v>185768</v>
      </c>
      <c r="Q787" s="9">
        <v>196195</v>
      </c>
      <c r="R787" s="9">
        <v>559801</v>
      </c>
      <c r="S787" s="7">
        <v>324788</v>
      </c>
      <c r="T787" s="7">
        <v>833719</v>
      </c>
    </row>
    <row r="788" spans="1:20" x14ac:dyDescent="0.25">
      <c r="A788" t="s">
        <v>10</v>
      </c>
      <c r="B788">
        <v>7</v>
      </c>
      <c r="C788">
        <v>216</v>
      </c>
      <c r="D788" t="s">
        <v>429</v>
      </c>
      <c r="E788" t="s">
        <v>430</v>
      </c>
      <c r="F788" t="s">
        <v>414</v>
      </c>
      <c r="G788" t="s">
        <v>11</v>
      </c>
      <c r="H788">
        <v>110</v>
      </c>
      <c r="I788" t="s">
        <v>409</v>
      </c>
      <c r="J788" t="s">
        <v>16</v>
      </c>
      <c r="K788" t="s">
        <v>46</v>
      </c>
      <c r="L788">
        <v>20</v>
      </c>
      <c r="M788" t="s">
        <v>48</v>
      </c>
      <c r="N788" s="9">
        <v>196763</v>
      </c>
      <c r="O788" s="9">
        <v>242485</v>
      </c>
      <c r="P788" s="9">
        <v>185768</v>
      </c>
      <c r="Q788" s="9">
        <v>196195</v>
      </c>
      <c r="R788" s="9">
        <v>559801</v>
      </c>
      <c r="S788" s="7">
        <v>324788</v>
      </c>
      <c r="T788" s="7">
        <v>833719</v>
      </c>
    </row>
    <row r="789" spans="1:20" x14ac:dyDescent="0.25">
      <c r="A789" t="s">
        <v>10</v>
      </c>
      <c r="B789">
        <v>7</v>
      </c>
      <c r="C789">
        <v>216</v>
      </c>
      <c r="D789" t="s">
        <v>429</v>
      </c>
      <c r="E789" t="s">
        <v>430</v>
      </c>
      <c r="F789" t="s">
        <v>414</v>
      </c>
      <c r="G789" t="s">
        <v>11</v>
      </c>
      <c r="H789">
        <v>110</v>
      </c>
      <c r="I789" t="s">
        <v>409</v>
      </c>
      <c r="J789" t="s">
        <v>16</v>
      </c>
      <c r="K789" t="s">
        <v>46</v>
      </c>
      <c r="L789">
        <v>30</v>
      </c>
      <c r="M789" t="s">
        <v>49</v>
      </c>
      <c r="N789" s="9">
        <v>0</v>
      </c>
      <c r="O789" s="9">
        <v>0</v>
      </c>
      <c r="P789" s="9">
        <v>0</v>
      </c>
      <c r="Q789" s="9">
        <v>0</v>
      </c>
      <c r="R789" s="9">
        <v>0</v>
      </c>
      <c r="S789" s="7">
        <v>0</v>
      </c>
      <c r="T789" s="7">
        <v>0</v>
      </c>
    </row>
    <row r="790" spans="1:20" x14ac:dyDescent="0.25">
      <c r="A790" t="s">
        <v>10</v>
      </c>
      <c r="B790">
        <v>7</v>
      </c>
      <c r="C790">
        <v>216</v>
      </c>
      <c r="D790" t="s">
        <v>429</v>
      </c>
      <c r="E790" t="s">
        <v>430</v>
      </c>
      <c r="F790" t="s">
        <v>414</v>
      </c>
      <c r="G790" t="s">
        <v>11</v>
      </c>
      <c r="H790">
        <v>110</v>
      </c>
      <c r="I790" t="s">
        <v>409</v>
      </c>
      <c r="J790" t="s">
        <v>16</v>
      </c>
      <c r="K790" t="s">
        <v>46</v>
      </c>
      <c r="L790">
        <v>40</v>
      </c>
      <c r="M790" t="s">
        <v>12</v>
      </c>
      <c r="N790" s="9">
        <v>0</v>
      </c>
      <c r="O790" s="9">
        <v>0</v>
      </c>
      <c r="P790" s="9">
        <v>0</v>
      </c>
      <c r="Q790" s="9">
        <v>0</v>
      </c>
      <c r="R790" s="9">
        <v>0</v>
      </c>
      <c r="S790" s="7">
        <v>0</v>
      </c>
      <c r="T790" s="7">
        <v>0</v>
      </c>
    </row>
    <row r="791" spans="1:20" x14ac:dyDescent="0.25">
      <c r="A791" t="s">
        <v>10</v>
      </c>
      <c r="B791">
        <v>7</v>
      </c>
      <c r="C791">
        <v>216</v>
      </c>
      <c r="D791" t="s">
        <v>429</v>
      </c>
      <c r="E791" t="s">
        <v>430</v>
      </c>
      <c r="F791" t="s">
        <v>414</v>
      </c>
      <c r="G791" t="s">
        <v>11</v>
      </c>
      <c r="H791">
        <v>110</v>
      </c>
      <c r="I791" t="s">
        <v>409</v>
      </c>
      <c r="J791" t="s">
        <v>16</v>
      </c>
      <c r="K791" t="s">
        <v>46</v>
      </c>
      <c r="L791">
        <v>50</v>
      </c>
      <c r="M791" t="s">
        <v>50</v>
      </c>
      <c r="N791" s="9">
        <v>0</v>
      </c>
      <c r="O791" s="9">
        <v>0</v>
      </c>
      <c r="P791" s="9">
        <v>0</v>
      </c>
      <c r="Q791" s="9">
        <v>0</v>
      </c>
      <c r="R791" s="9">
        <v>0</v>
      </c>
      <c r="S791" s="7">
        <v>0</v>
      </c>
      <c r="T791" s="7">
        <v>0</v>
      </c>
    </row>
    <row r="792" spans="1:20" x14ac:dyDescent="0.25">
      <c r="A792" t="s">
        <v>10</v>
      </c>
      <c r="B792">
        <v>7</v>
      </c>
      <c r="C792">
        <v>214</v>
      </c>
      <c r="D792" t="s">
        <v>431</v>
      </c>
      <c r="E792" t="s">
        <v>432</v>
      </c>
      <c r="F792" t="s">
        <v>414</v>
      </c>
      <c r="G792" t="s">
        <v>433</v>
      </c>
      <c r="H792">
        <v>100</v>
      </c>
      <c r="I792" t="s">
        <v>416</v>
      </c>
      <c r="J792" t="s">
        <v>14</v>
      </c>
      <c r="K792" t="s">
        <v>46</v>
      </c>
      <c r="L792">
        <v>10</v>
      </c>
      <c r="M792" t="s">
        <v>47</v>
      </c>
      <c r="N792" s="9">
        <v>0</v>
      </c>
      <c r="O792" s="9">
        <v>0</v>
      </c>
      <c r="P792" s="9">
        <v>0</v>
      </c>
      <c r="Q792" s="9">
        <v>0</v>
      </c>
      <c r="R792" s="9">
        <v>0</v>
      </c>
      <c r="S792" s="7">
        <v>0</v>
      </c>
      <c r="T792" s="7">
        <v>0</v>
      </c>
    </row>
    <row r="793" spans="1:20" x14ac:dyDescent="0.25">
      <c r="A793" t="s">
        <v>10</v>
      </c>
      <c r="B793">
        <v>7</v>
      </c>
      <c r="C793">
        <v>214</v>
      </c>
      <c r="D793" t="s">
        <v>431</v>
      </c>
      <c r="E793" t="s">
        <v>432</v>
      </c>
      <c r="F793" t="s">
        <v>414</v>
      </c>
      <c r="G793" t="s">
        <v>433</v>
      </c>
      <c r="H793">
        <v>100</v>
      </c>
      <c r="I793" t="s">
        <v>416</v>
      </c>
      <c r="J793" t="s">
        <v>14</v>
      </c>
      <c r="K793" t="s">
        <v>46</v>
      </c>
      <c r="L793">
        <v>20</v>
      </c>
      <c r="M793" t="s">
        <v>48</v>
      </c>
      <c r="N793" s="9">
        <v>0</v>
      </c>
      <c r="O793" s="9">
        <v>0</v>
      </c>
      <c r="P793" s="9">
        <v>0</v>
      </c>
      <c r="Q793" s="9">
        <v>0</v>
      </c>
      <c r="R793" s="9">
        <v>0</v>
      </c>
      <c r="S793" s="7">
        <v>0</v>
      </c>
      <c r="T793" s="7">
        <v>0</v>
      </c>
    </row>
    <row r="794" spans="1:20" x14ac:dyDescent="0.25">
      <c r="A794" t="s">
        <v>10</v>
      </c>
      <c r="B794">
        <v>7</v>
      </c>
      <c r="C794">
        <v>214</v>
      </c>
      <c r="D794" t="s">
        <v>431</v>
      </c>
      <c r="E794" t="s">
        <v>432</v>
      </c>
      <c r="F794" t="s">
        <v>414</v>
      </c>
      <c r="G794" t="s">
        <v>433</v>
      </c>
      <c r="H794">
        <v>100</v>
      </c>
      <c r="I794" t="s">
        <v>416</v>
      </c>
      <c r="J794" t="s">
        <v>14</v>
      </c>
      <c r="K794" t="s">
        <v>46</v>
      </c>
      <c r="L794">
        <v>30</v>
      </c>
      <c r="M794" t="s">
        <v>49</v>
      </c>
      <c r="N794" s="9">
        <v>0</v>
      </c>
      <c r="O794" s="9">
        <v>0</v>
      </c>
      <c r="P794" s="9">
        <v>0</v>
      </c>
      <c r="Q794" s="9">
        <v>0</v>
      </c>
      <c r="R794" s="9">
        <v>0</v>
      </c>
      <c r="S794" s="7">
        <v>0</v>
      </c>
      <c r="T794" s="7">
        <v>0</v>
      </c>
    </row>
    <row r="795" spans="1:20" x14ac:dyDescent="0.25">
      <c r="A795" t="s">
        <v>10</v>
      </c>
      <c r="B795">
        <v>7</v>
      </c>
      <c r="C795">
        <v>214</v>
      </c>
      <c r="D795" t="s">
        <v>431</v>
      </c>
      <c r="E795" t="s">
        <v>432</v>
      </c>
      <c r="F795" t="s">
        <v>414</v>
      </c>
      <c r="G795" t="s">
        <v>433</v>
      </c>
      <c r="H795">
        <v>100</v>
      </c>
      <c r="I795" t="s">
        <v>416</v>
      </c>
      <c r="J795" t="s">
        <v>14</v>
      </c>
      <c r="K795" t="s">
        <v>46</v>
      </c>
      <c r="L795">
        <v>40</v>
      </c>
      <c r="M795" t="s">
        <v>12</v>
      </c>
      <c r="N795" s="9">
        <v>0</v>
      </c>
      <c r="O795" s="9">
        <v>0</v>
      </c>
      <c r="P795" s="9">
        <v>0</v>
      </c>
      <c r="Q795" s="9">
        <v>0</v>
      </c>
      <c r="R795" s="9">
        <v>0</v>
      </c>
      <c r="S795" s="7">
        <v>0</v>
      </c>
      <c r="T795" s="7">
        <v>0</v>
      </c>
    </row>
    <row r="796" spans="1:20" x14ac:dyDescent="0.25">
      <c r="A796" t="s">
        <v>10</v>
      </c>
      <c r="B796">
        <v>7</v>
      </c>
      <c r="C796">
        <v>214</v>
      </c>
      <c r="D796" t="s">
        <v>431</v>
      </c>
      <c r="E796" t="s">
        <v>432</v>
      </c>
      <c r="F796" t="s">
        <v>414</v>
      </c>
      <c r="G796" t="s">
        <v>433</v>
      </c>
      <c r="H796">
        <v>100</v>
      </c>
      <c r="I796" t="s">
        <v>416</v>
      </c>
      <c r="J796" t="s">
        <v>14</v>
      </c>
      <c r="K796" t="s">
        <v>46</v>
      </c>
      <c r="L796">
        <v>50</v>
      </c>
      <c r="M796" t="s">
        <v>50</v>
      </c>
      <c r="N796" s="9">
        <v>0</v>
      </c>
      <c r="O796" s="9">
        <v>0</v>
      </c>
      <c r="P796" s="9">
        <v>0</v>
      </c>
      <c r="Q796" s="9">
        <v>0</v>
      </c>
      <c r="R796" s="9">
        <v>0</v>
      </c>
      <c r="S796" s="7">
        <v>0</v>
      </c>
      <c r="T796" s="7">
        <v>0</v>
      </c>
    </row>
    <row r="797" spans="1:20" x14ac:dyDescent="0.25">
      <c r="A797" t="s">
        <v>10</v>
      </c>
      <c r="B797">
        <v>7</v>
      </c>
      <c r="C797">
        <v>214</v>
      </c>
      <c r="D797" t="s">
        <v>431</v>
      </c>
      <c r="E797" t="s">
        <v>432</v>
      </c>
      <c r="F797" t="s">
        <v>414</v>
      </c>
      <c r="G797" t="s">
        <v>433</v>
      </c>
      <c r="H797">
        <v>108</v>
      </c>
      <c r="I797" t="s">
        <v>408</v>
      </c>
      <c r="J797" t="s">
        <v>15</v>
      </c>
      <c r="K797" t="s">
        <v>46</v>
      </c>
      <c r="L797">
        <v>10</v>
      </c>
      <c r="M797" t="s">
        <v>47</v>
      </c>
      <c r="N797" s="9">
        <v>5165637</v>
      </c>
      <c r="O797" s="9">
        <v>5922279</v>
      </c>
      <c r="P797" s="9">
        <v>5941430</v>
      </c>
      <c r="Q797" s="9">
        <v>6722062</v>
      </c>
      <c r="R797" s="9">
        <v>7064471</v>
      </c>
      <c r="S797" s="7">
        <v>9776567</v>
      </c>
      <c r="T797" s="7">
        <v>11574734.710000001</v>
      </c>
    </row>
    <row r="798" spans="1:20" x14ac:dyDescent="0.25">
      <c r="A798" t="s">
        <v>10</v>
      </c>
      <c r="B798">
        <v>7</v>
      </c>
      <c r="C798">
        <v>214</v>
      </c>
      <c r="D798" t="s">
        <v>431</v>
      </c>
      <c r="E798" t="s">
        <v>432</v>
      </c>
      <c r="F798" t="s">
        <v>414</v>
      </c>
      <c r="G798" t="s">
        <v>433</v>
      </c>
      <c r="H798">
        <v>108</v>
      </c>
      <c r="I798" t="s">
        <v>408</v>
      </c>
      <c r="J798" t="s">
        <v>15</v>
      </c>
      <c r="K798" t="s">
        <v>46</v>
      </c>
      <c r="L798">
        <v>20</v>
      </c>
      <c r="M798" t="s">
        <v>48</v>
      </c>
      <c r="N798" s="9">
        <v>5157466</v>
      </c>
      <c r="O798" s="9">
        <v>5910174</v>
      </c>
      <c r="P798" s="9">
        <v>5930407</v>
      </c>
      <c r="Q798" s="9">
        <v>6722062</v>
      </c>
      <c r="R798" s="9">
        <v>7064471</v>
      </c>
      <c r="S798" s="7">
        <v>9315981.2899999991</v>
      </c>
      <c r="T798" s="7">
        <v>10184600.08</v>
      </c>
    </row>
    <row r="799" spans="1:20" x14ac:dyDescent="0.25">
      <c r="A799" t="s">
        <v>10</v>
      </c>
      <c r="B799">
        <v>7</v>
      </c>
      <c r="C799">
        <v>214</v>
      </c>
      <c r="D799" t="s">
        <v>431</v>
      </c>
      <c r="E799" t="s">
        <v>432</v>
      </c>
      <c r="F799" t="s">
        <v>414</v>
      </c>
      <c r="G799" t="s">
        <v>433</v>
      </c>
      <c r="H799">
        <v>108</v>
      </c>
      <c r="I799" t="s">
        <v>408</v>
      </c>
      <c r="J799" t="s">
        <v>15</v>
      </c>
      <c r="K799" t="s">
        <v>46</v>
      </c>
      <c r="L799">
        <v>30</v>
      </c>
      <c r="M799" t="s">
        <v>49</v>
      </c>
      <c r="N799" s="9">
        <v>8171</v>
      </c>
      <c r="O799" s="9">
        <v>12105</v>
      </c>
      <c r="P799" s="9">
        <v>11023</v>
      </c>
      <c r="Q799" s="9">
        <v>0</v>
      </c>
      <c r="R799" s="9">
        <v>0</v>
      </c>
      <c r="S799" s="7">
        <v>460585.71</v>
      </c>
      <c r="T799" s="7">
        <v>1390134.63</v>
      </c>
    </row>
    <row r="800" spans="1:20" x14ac:dyDescent="0.25">
      <c r="A800" t="s">
        <v>10</v>
      </c>
      <c r="B800">
        <v>7</v>
      </c>
      <c r="C800">
        <v>214</v>
      </c>
      <c r="D800" t="s">
        <v>431</v>
      </c>
      <c r="E800" t="s">
        <v>432</v>
      </c>
      <c r="F800" t="s">
        <v>414</v>
      </c>
      <c r="G800" t="s">
        <v>433</v>
      </c>
      <c r="H800">
        <v>108</v>
      </c>
      <c r="I800" t="s">
        <v>408</v>
      </c>
      <c r="J800" t="s">
        <v>15</v>
      </c>
      <c r="K800" t="s">
        <v>46</v>
      </c>
      <c r="L800">
        <v>40</v>
      </c>
      <c r="M800" t="s">
        <v>12</v>
      </c>
      <c r="N800" s="9">
        <v>8171</v>
      </c>
      <c r="O800" s="9">
        <v>12105</v>
      </c>
      <c r="P800" s="9">
        <v>11023</v>
      </c>
      <c r="Q800" s="9">
        <v>0</v>
      </c>
      <c r="R800" s="9">
        <v>0</v>
      </c>
      <c r="S800" s="7">
        <v>460585.71</v>
      </c>
      <c r="T800" s="7">
        <v>1390134.63</v>
      </c>
    </row>
    <row r="801" spans="1:20" x14ac:dyDescent="0.25">
      <c r="A801" t="s">
        <v>10</v>
      </c>
      <c r="B801">
        <v>7</v>
      </c>
      <c r="C801">
        <v>214</v>
      </c>
      <c r="D801" t="s">
        <v>431</v>
      </c>
      <c r="E801" t="s">
        <v>432</v>
      </c>
      <c r="F801" t="s">
        <v>414</v>
      </c>
      <c r="G801" t="s">
        <v>433</v>
      </c>
      <c r="H801">
        <v>108</v>
      </c>
      <c r="I801" t="s">
        <v>408</v>
      </c>
      <c r="J801" t="s">
        <v>15</v>
      </c>
      <c r="K801" t="s">
        <v>46</v>
      </c>
      <c r="L801">
        <v>50</v>
      </c>
      <c r="M801" t="s">
        <v>50</v>
      </c>
      <c r="N801" s="9">
        <v>0</v>
      </c>
      <c r="O801" s="9">
        <v>0</v>
      </c>
      <c r="P801" s="9">
        <v>0</v>
      </c>
      <c r="Q801" s="9">
        <v>0</v>
      </c>
      <c r="R801" s="9">
        <v>0</v>
      </c>
      <c r="S801" s="7">
        <v>0</v>
      </c>
      <c r="T801" s="7">
        <v>0</v>
      </c>
    </row>
    <row r="802" spans="1:20" x14ac:dyDescent="0.25">
      <c r="A802" t="s">
        <v>10</v>
      </c>
      <c r="B802">
        <v>7</v>
      </c>
      <c r="C802">
        <v>214</v>
      </c>
      <c r="D802" t="s">
        <v>431</v>
      </c>
      <c r="E802" t="s">
        <v>432</v>
      </c>
      <c r="F802" t="s">
        <v>414</v>
      </c>
      <c r="G802" t="s">
        <v>433</v>
      </c>
      <c r="H802">
        <v>110</v>
      </c>
      <c r="I802" t="s">
        <v>409</v>
      </c>
      <c r="J802" t="s">
        <v>16</v>
      </c>
      <c r="K802" t="s">
        <v>46</v>
      </c>
      <c r="L802">
        <v>10</v>
      </c>
      <c r="M802" t="s">
        <v>47</v>
      </c>
      <c r="N802" s="9">
        <v>70639</v>
      </c>
      <c r="O802" s="9">
        <v>45357.05</v>
      </c>
      <c r="P802" s="9">
        <v>0</v>
      </c>
      <c r="Q802" s="9">
        <v>0</v>
      </c>
      <c r="R802" s="9">
        <v>159653</v>
      </c>
      <c r="S802" s="7">
        <v>336891</v>
      </c>
      <c r="T802" s="7">
        <v>354567.6</v>
      </c>
    </row>
    <row r="803" spans="1:20" x14ac:dyDescent="0.25">
      <c r="A803" t="s">
        <v>10</v>
      </c>
      <c r="B803">
        <v>7</v>
      </c>
      <c r="C803">
        <v>214</v>
      </c>
      <c r="D803" t="s">
        <v>431</v>
      </c>
      <c r="E803" t="s">
        <v>432</v>
      </c>
      <c r="F803" t="s">
        <v>414</v>
      </c>
      <c r="G803" t="s">
        <v>433</v>
      </c>
      <c r="H803">
        <v>110</v>
      </c>
      <c r="I803" t="s">
        <v>409</v>
      </c>
      <c r="J803" t="s">
        <v>16</v>
      </c>
      <c r="K803" t="s">
        <v>46</v>
      </c>
      <c r="L803">
        <v>20</v>
      </c>
      <c r="M803" t="s">
        <v>48</v>
      </c>
      <c r="N803" s="9">
        <v>24680.03</v>
      </c>
      <c r="O803" s="9">
        <v>45357.05</v>
      </c>
      <c r="P803" s="9">
        <v>0</v>
      </c>
      <c r="Q803" s="9">
        <v>0</v>
      </c>
      <c r="R803" s="9">
        <v>53998</v>
      </c>
      <c r="S803" s="7">
        <v>186422.51</v>
      </c>
      <c r="T803" s="7">
        <v>255123.19</v>
      </c>
    </row>
    <row r="804" spans="1:20" x14ac:dyDescent="0.25">
      <c r="A804" t="s">
        <v>10</v>
      </c>
      <c r="B804">
        <v>7</v>
      </c>
      <c r="C804">
        <v>214</v>
      </c>
      <c r="D804" t="s">
        <v>431</v>
      </c>
      <c r="E804" t="s">
        <v>432</v>
      </c>
      <c r="F804" t="s">
        <v>414</v>
      </c>
      <c r="G804" t="s">
        <v>433</v>
      </c>
      <c r="H804">
        <v>110</v>
      </c>
      <c r="I804" t="s">
        <v>409</v>
      </c>
      <c r="J804" t="s">
        <v>16</v>
      </c>
      <c r="K804" t="s">
        <v>46</v>
      </c>
      <c r="L804">
        <v>30</v>
      </c>
      <c r="M804" t="s">
        <v>49</v>
      </c>
      <c r="N804" s="9">
        <v>45958.97</v>
      </c>
      <c r="O804" s="9">
        <v>0</v>
      </c>
      <c r="P804" s="9">
        <v>0</v>
      </c>
      <c r="Q804" s="9">
        <v>0</v>
      </c>
      <c r="R804" s="9">
        <v>105655</v>
      </c>
      <c r="S804" s="7">
        <v>150468.49</v>
      </c>
      <c r="T804" s="7">
        <v>99444.41</v>
      </c>
    </row>
    <row r="805" spans="1:20" x14ac:dyDescent="0.25">
      <c r="A805" t="s">
        <v>10</v>
      </c>
      <c r="B805">
        <v>7</v>
      </c>
      <c r="C805">
        <v>214</v>
      </c>
      <c r="D805" t="s">
        <v>431</v>
      </c>
      <c r="E805" t="s">
        <v>432</v>
      </c>
      <c r="F805" t="s">
        <v>414</v>
      </c>
      <c r="G805" t="s">
        <v>433</v>
      </c>
      <c r="H805">
        <v>110</v>
      </c>
      <c r="I805" t="s">
        <v>409</v>
      </c>
      <c r="J805" t="s">
        <v>16</v>
      </c>
      <c r="K805" t="s">
        <v>46</v>
      </c>
      <c r="L805">
        <v>40</v>
      </c>
      <c r="M805" t="s">
        <v>12</v>
      </c>
      <c r="N805" s="9">
        <v>45958.97</v>
      </c>
      <c r="O805" s="9">
        <v>0</v>
      </c>
      <c r="P805" s="9">
        <v>0</v>
      </c>
      <c r="Q805" s="9">
        <v>0</v>
      </c>
      <c r="R805" s="9">
        <v>105655</v>
      </c>
      <c r="S805" s="7">
        <v>150468.49</v>
      </c>
      <c r="T805" s="7">
        <v>99444.41</v>
      </c>
    </row>
    <row r="806" spans="1:20" x14ac:dyDescent="0.25">
      <c r="A806" t="s">
        <v>10</v>
      </c>
      <c r="B806">
        <v>7</v>
      </c>
      <c r="C806">
        <v>214</v>
      </c>
      <c r="D806" t="s">
        <v>431</v>
      </c>
      <c r="E806" t="s">
        <v>432</v>
      </c>
      <c r="F806" t="s">
        <v>414</v>
      </c>
      <c r="G806" t="s">
        <v>433</v>
      </c>
      <c r="H806">
        <v>110</v>
      </c>
      <c r="I806" t="s">
        <v>409</v>
      </c>
      <c r="J806" t="s">
        <v>16</v>
      </c>
      <c r="K806" t="s">
        <v>46</v>
      </c>
      <c r="L806">
        <v>50</v>
      </c>
      <c r="M806" t="s">
        <v>50</v>
      </c>
      <c r="N806" s="9">
        <v>0</v>
      </c>
      <c r="O806" s="9">
        <v>0</v>
      </c>
      <c r="P806" s="9">
        <v>0</v>
      </c>
      <c r="Q806" s="9">
        <v>0</v>
      </c>
      <c r="R806" s="9">
        <v>0</v>
      </c>
      <c r="S806" s="7">
        <v>0</v>
      </c>
      <c r="T806" s="7">
        <v>0</v>
      </c>
    </row>
    <row r="807" spans="1:20" x14ac:dyDescent="0.25">
      <c r="A807" t="s">
        <v>10</v>
      </c>
      <c r="B807">
        <v>7</v>
      </c>
      <c r="C807">
        <v>213</v>
      </c>
      <c r="D807" t="s">
        <v>434</v>
      </c>
      <c r="E807" t="s">
        <v>435</v>
      </c>
      <c r="F807" t="s">
        <v>414</v>
      </c>
      <c r="G807" t="s">
        <v>436</v>
      </c>
      <c r="H807">
        <v>100</v>
      </c>
      <c r="I807" t="s">
        <v>416</v>
      </c>
      <c r="J807" t="s">
        <v>14</v>
      </c>
      <c r="K807" t="s">
        <v>46</v>
      </c>
      <c r="L807">
        <v>10</v>
      </c>
      <c r="M807" t="s">
        <v>47</v>
      </c>
      <c r="N807" s="9">
        <v>0</v>
      </c>
      <c r="O807" s="9">
        <v>0</v>
      </c>
      <c r="P807" s="9">
        <v>0</v>
      </c>
      <c r="Q807" s="9">
        <v>0</v>
      </c>
      <c r="R807" s="9">
        <v>7247.72</v>
      </c>
      <c r="S807" s="7">
        <v>21292.880000000001</v>
      </c>
      <c r="T807" s="7">
        <v>35993828.329999998</v>
      </c>
    </row>
    <row r="808" spans="1:20" x14ac:dyDescent="0.25">
      <c r="A808" t="s">
        <v>10</v>
      </c>
      <c r="B808">
        <v>7</v>
      </c>
      <c r="C808">
        <v>213</v>
      </c>
      <c r="D808" t="s">
        <v>434</v>
      </c>
      <c r="E808" t="s">
        <v>435</v>
      </c>
      <c r="F808" t="s">
        <v>414</v>
      </c>
      <c r="G808" t="s">
        <v>436</v>
      </c>
      <c r="H808">
        <v>100</v>
      </c>
      <c r="I808" t="s">
        <v>416</v>
      </c>
      <c r="J808" t="s">
        <v>14</v>
      </c>
      <c r="K808" t="s">
        <v>46</v>
      </c>
      <c r="L808">
        <v>20</v>
      </c>
      <c r="M808" t="s">
        <v>48</v>
      </c>
      <c r="N808" s="9">
        <v>0</v>
      </c>
      <c r="O808" s="9">
        <v>0</v>
      </c>
      <c r="P808" s="9">
        <v>0</v>
      </c>
      <c r="Q808" s="9">
        <v>0</v>
      </c>
      <c r="R808" s="9">
        <v>0</v>
      </c>
      <c r="S808" s="7">
        <v>0</v>
      </c>
      <c r="T808" s="7">
        <v>3333</v>
      </c>
    </row>
    <row r="809" spans="1:20" x14ac:dyDescent="0.25">
      <c r="A809" t="s">
        <v>10</v>
      </c>
      <c r="B809">
        <v>7</v>
      </c>
      <c r="C809">
        <v>213</v>
      </c>
      <c r="D809" t="s">
        <v>434</v>
      </c>
      <c r="E809" t="s">
        <v>435</v>
      </c>
      <c r="F809" t="s">
        <v>414</v>
      </c>
      <c r="G809" t="s">
        <v>436</v>
      </c>
      <c r="H809">
        <v>100</v>
      </c>
      <c r="I809" t="s">
        <v>416</v>
      </c>
      <c r="J809" t="s">
        <v>14</v>
      </c>
      <c r="K809" t="s">
        <v>46</v>
      </c>
      <c r="L809">
        <v>30</v>
      </c>
      <c r="M809" t="s">
        <v>49</v>
      </c>
      <c r="N809" s="9">
        <v>0</v>
      </c>
      <c r="O809" s="9">
        <v>0</v>
      </c>
      <c r="P809" s="9">
        <v>0</v>
      </c>
      <c r="Q809" s="9">
        <v>0</v>
      </c>
      <c r="R809" s="9">
        <v>7247.72</v>
      </c>
      <c r="S809" s="7">
        <v>21292.880000000001</v>
      </c>
      <c r="T809" s="7">
        <v>35990495.329999998</v>
      </c>
    </row>
    <row r="810" spans="1:20" x14ac:dyDescent="0.25">
      <c r="A810" t="s">
        <v>10</v>
      </c>
      <c r="B810">
        <v>7</v>
      </c>
      <c r="C810">
        <v>213</v>
      </c>
      <c r="D810" t="s">
        <v>434</v>
      </c>
      <c r="E810" t="s">
        <v>435</v>
      </c>
      <c r="F810" t="s">
        <v>414</v>
      </c>
      <c r="G810" t="s">
        <v>436</v>
      </c>
      <c r="H810">
        <v>100</v>
      </c>
      <c r="I810" t="s">
        <v>416</v>
      </c>
      <c r="J810" t="s">
        <v>14</v>
      </c>
      <c r="K810" t="s">
        <v>46</v>
      </c>
      <c r="L810">
        <v>40</v>
      </c>
      <c r="M810" t="s">
        <v>12</v>
      </c>
      <c r="N810" s="9">
        <v>0</v>
      </c>
      <c r="O810" s="9">
        <v>0</v>
      </c>
      <c r="P810" s="9">
        <v>0</v>
      </c>
      <c r="Q810" s="9">
        <v>0</v>
      </c>
      <c r="R810" s="9">
        <v>7247.72</v>
      </c>
      <c r="S810" s="7">
        <v>21292.880000000001</v>
      </c>
      <c r="T810" s="7">
        <v>35990495.329999998</v>
      </c>
    </row>
    <row r="811" spans="1:20" x14ac:dyDescent="0.25">
      <c r="A811" t="s">
        <v>10</v>
      </c>
      <c r="B811">
        <v>7</v>
      </c>
      <c r="C811">
        <v>213</v>
      </c>
      <c r="D811" t="s">
        <v>434</v>
      </c>
      <c r="E811" t="s">
        <v>435</v>
      </c>
      <c r="F811" t="s">
        <v>414</v>
      </c>
      <c r="G811" t="s">
        <v>436</v>
      </c>
      <c r="H811">
        <v>100</v>
      </c>
      <c r="I811" t="s">
        <v>416</v>
      </c>
      <c r="J811" t="s">
        <v>14</v>
      </c>
      <c r="K811" t="s">
        <v>46</v>
      </c>
      <c r="L811">
        <v>50</v>
      </c>
      <c r="M811" t="s">
        <v>50</v>
      </c>
      <c r="N811" s="9">
        <v>0</v>
      </c>
      <c r="O811" s="9">
        <v>0</v>
      </c>
      <c r="P811" s="9">
        <v>0</v>
      </c>
      <c r="Q811" s="9">
        <v>0</v>
      </c>
      <c r="R811" s="9">
        <v>0</v>
      </c>
      <c r="S811" s="7">
        <v>0</v>
      </c>
      <c r="T811" s="7">
        <v>0</v>
      </c>
    </row>
    <row r="812" spans="1:20" x14ac:dyDescent="0.25">
      <c r="A812" t="s">
        <v>10</v>
      </c>
      <c r="B812">
        <v>7</v>
      </c>
      <c r="C812">
        <v>213</v>
      </c>
      <c r="D812" t="s">
        <v>434</v>
      </c>
      <c r="E812" t="s">
        <v>435</v>
      </c>
      <c r="F812" t="s">
        <v>414</v>
      </c>
      <c r="G812" t="s">
        <v>436</v>
      </c>
      <c r="H812">
        <v>108</v>
      </c>
      <c r="I812" t="s">
        <v>408</v>
      </c>
      <c r="J812" t="s">
        <v>15</v>
      </c>
      <c r="K812" t="s">
        <v>46</v>
      </c>
      <c r="L812">
        <v>10</v>
      </c>
      <c r="M812" t="s">
        <v>47</v>
      </c>
      <c r="N812" s="9">
        <v>12066527</v>
      </c>
      <c r="O812" s="9">
        <v>13344709.710000001</v>
      </c>
      <c r="P812" s="9">
        <v>16838085.07</v>
      </c>
      <c r="Q812" s="9">
        <v>23372269.489999998</v>
      </c>
      <c r="R812" s="9">
        <v>30702748.079999998</v>
      </c>
      <c r="S812" s="7">
        <v>44764039.340000004</v>
      </c>
      <c r="T812" s="7">
        <v>50787063.140000001</v>
      </c>
    </row>
    <row r="813" spans="1:20" x14ac:dyDescent="0.25">
      <c r="A813" t="s">
        <v>10</v>
      </c>
      <c r="B813">
        <v>7</v>
      </c>
      <c r="C813">
        <v>213</v>
      </c>
      <c r="D813" t="s">
        <v>434</v>
      </c>
      <c r="E813" t="s">
        <v>435</v>
      </c>
      <c r="F813" t="s">
        <v>414</v>
      </c>
      <c r="G813" t="s">
        <v>436</v>
      </c>
      <c r="H813">
        <v>108</v>
      </c>
      <c r="I813" t="s">
        <v>408</v>
      </c>
      <c r="J813" t="s">
        <v>15</v>
      </c>
      <c r="K813" t="s">
        <v>46</v>
      </c>
      <c r="L813">
        <v>20</v>
      </c>
      <c r="M813" t="s">
        <v>48</v>
      </c>
      <c r="N813" s="9">
        <v>11983634.289999999</v>
      </c>
      <c r="O813" s="9">
        <v>13116373.640000001</v>
      </c>
      <c r="P813" s="9">
        <v>13144819.58</v>
      </c>
      <c r="Q813" s="9">
        <v>17385335.41</v>
      </c>
      <c r="R813" s="9">
        <v>20216698.739999998</v>
      </c>
      <c r="S813" s="7">
        <v>29304860.199999999</v>
      </c>
      <c r="T813" s="7">
        <v>30360411.84</v>
      </c>
    </row>
    <row r="814" spans="1:20" x14ac:dyDescent="0.25">
      <c r="A814" t="s">
        <v>10</v>
      </c>
      <c r="B814">
        <v>7</v>
      </c>
      <c r="C814">
        <v>213</v>
      </c>
      <c r="D814" t="s">
        <v>434</v>
      </c>
      <c r="E814" t="s">
        <v>435</v>
      </c>
      <c r="F814" t="s">
        <v>414</v>
      </c>
      <c r="G814" t="s">
        <v>436</v>
      </c>
      <c r="H814">
        <v>108</v>
      </c>
      <c r="I814" t="s">
        <v>408</v>
      </c>
      <c r="J814" t="s">
        <v>15</v>
      </c>
      <c r="K814" t="s">
        <v>46</v>
      </c>
      <c r="L814">
        <v>30</v>
      </c>
      <c r="M814" t="s">
        <v>49</v>
      </c>
      <c r="N814" s="9">
        <v>82892.710000000006</v>
      </c>
      <c r="O814" s="9">
        <v>228336.07</v>
      </c>
      <c r="P814" s="9">
        <v>3693265.49</v>
      </c>
      <c r="Q814" s="9">
        <v>5986934.0800000001</v>
      </c>
      <c r="R814" s="9">
        <v>10486049.34</v>
      </c>
      <c r="S814" s="7">
        <v>15459179.140000001</v>
      </c>
      <c r="T814" s="7">
        <v>20426651.300000001</v>
      </c>
    </row>
    <row r="815" spans="1:20" x14ac:dyDescent="0.25">
      <c r="A815" t="s">
        <v>10</v>
      </c>
      <c r="B815">
        <v>7</v>
      </c>
      <c r="C815">
        <v>213</v>
      </c>
      <c r="D815" t="s">
        <v>434</v>
      </c>
      <c r="E815" t="s">
        <v>435</v>
      </c>
      <c r="F815" t="s">
        <v>414</v>
      </c>
      <c r="G815" t="s">
        <v>436</v>
      </c>
      <c r="H815">
        <v>108</v>
      </c>
      <c r="I815" t="s">
        <v>408</v>
      </c>
      <c r="J815" t="s">
        <v>15</v>
      </c>
      <c r="K815" t="s">
        <v>46</v>
      </c>
      <c r="L815">
        <v>40</v>
      </c>
      <c r="M815" t="s">
        <v>12</v>
      </c>
      <c r="N815" s="9">
        <v>82892.710000000006</v>
      </c>
      <c r="O815" s="9">
        <v>228336.07</v>
      </c>
      <c r="P815" s="9">
        <v>3693265.49</v>
      </c>
      <c r="Q815" s="9">
        <v>5986934.0800000001</v>
      </c>
      <c r="R815" s="9">
        <v>10486049.34</v>
      </c>
      <c r="S815" s="7">
        <v>15459179.140000001</v>
      </c>
      <c r="T815" s="7">
        <v>20426651.300000001</v>
      </c>
    </row>
    <row r="816" spans="1:20" x14ac:dyDescent="0.25">
      <c r="A816" t="s">
        <v>10</v>
      </c>
      <c r="B816">
        <v>7</v>
      </c>
      <c r="C816">
        <v>213</v>
      </c>
      <c r="D816" t="s">
        <v>434</v>
      </c>
      <c r="E816" t="s">
        <v>435</v>
      </c>
      <c r="F816" t="s">
        <v>414</v>
      </c>
      <c r="G816" t="s">
        <v>436</v>
      </c>
      <c r="H816">
        <v>108</v>
      </c>
      <c r="I816" t="s">
        <v>408</v>
      </c>
      <c r="J816" t="s">
        <v>15</v>
      </c>
      <c r="K816" t="s">
        <v>46</v>
      </c>
      <c r="L816">
        <v>50</v>
      </c>
      <c r="M816" t="s">
        <v>50</v>
      </c>
      <c r="N816" s="9">
        <v>0</v>
      </c>
      <c r="O816" s="9">
        <v>0</v>
      </c>
      <c r="P816" s="9">
        <v>0</v>
      </c>
      <c r="Q816" s="9">
        <v>0</v>
      </c>
      <c r="R816" s="9">
        <v>0</v>
      </c>
      <c r="S816" s="7">
        <v>0</v>
      </c>
      <c r="T816" s="7">
        <v>0</v>
      </c>
    </row>
    <row r="817" spans="1:20" x14ac:dyDescent="0.25">
      <c r="A817" t="s">
        <v>10</v>
      </c>
      <c r="B817">
        <v>7</v>
      </c>
      <c r="C817">
        <v>213</v>
      </c>
      <c r="D817" t="s">
        <v>434</v>
      </c>
      <c r="E817" t="s">
        <v>435</v>
      </c>
      <c r="F817" t="s">
        <v>414</v>
      </c>
      <c r="G817" t="s">
        <v>436</v>
      </c>
      <c r="H817">
        <v>110</v>
      </c>
      <c r="I817" t="s">
        <v>409</v>
      </c>
      <c r="J817" t="s">
        <v>16</v>
      </c>
      <c r="K817" t="s">
        <v>46</v>
      </c>
      <c r="L817">
        <v>10</v>
      </c>
      <c r="M817" t="s">
        <v>47</v>
      </c>
      <c r="N817" s="9">
        <v>0</v>
      </c>
      <c r="O817" s="9">
        <v>54426</v>
      </c>
      <c r="P817" s="9">
        <v>44568.13</v>
      </c>
      <c r="Q817" s="9">
        <v>59014.33</v>
      </c>
      <c r="R817" s="9">
        <v>62161.33</v>
      </c>
      <c r="S817" s="7">
        <v>65494.33</v>
      </c>
      <c r="T817" s="7">
        <v>1298483.33</v>
      </c>
    </row>
    <row r="818" spans="1:20" x14ac:dyDescent="0.25">
      <c r="A818" t="s">
        <v>10</v>
      </c>
      <c r="B818">
        <v>7</v>
      </c>
      <c r="C818">
        <v>213</v>
      </c>
      <c r="D818" t="s">
        <v>434</v>
      </c>
      <c r="E818" t="s">
        <v>435</v>
      </c>
      <c r="F818" t="s">
        <v>414</v>
      </c>
      <c r="G818" t="s">
        <v>436</v>
      </c>
      <c r="H818">
        <v>110</v>
      </c>
      <c r="I818" t="s">
        <v>409</v>
      </c>
      <c r="J818" t="s">
        <v>16</v>
      </c>
      <c r="K818" t="s">
        <v>46</v>
      </c>
      <c r="L818">
        <v>20</v>
      </c>
      <c r="M818" t="s">
        <v>48</v>
      </c>
      <c r="N818" s="9">
        <v>0</v>
      </c>
      <c r="O818" s="9">
        <v>9857.8700000000008</v>
      </c>
      <c r="P818" s="9">
        <v>25647.8</v>
      </c>
      <c r="Q818" s="9">
        <v>1853</v>
      </c>
      <c r="R818" s="9">
        <v>0</v>
      </c>
      <c r="S818" s="7">
        <v>0</v>
      </c>
      <c r="T818" s="7">
        <v>306458.56</v>
      </c>
    </row>
    <row r="819" spans="1:20" x14ac:dyDescent="0.25">
      <c r="A819" t="s">
        <v>10</v>
      </c>
      <c r="B819">
        <v>7</v>
      </c>
      <c r="C819">
        <v>213</v>
      </c>
      <c r="D819" t="s">
        <v>434</v>
      </c>
      <c r="E819" t="s">
        <v>435</v>
      </c>
      <c r="F819" t="s">
        <v>414</v>
      </c>
      <c r="G819" t="s">
        <v>436</v>
      </c>
      <c r="H819">
        <v>110</v>
      </c>
      <c r="I819" t="s">
        <v>409</v>
      </c>
      <c r="J819" t="s">
        <v>16</v>
      </c>
      <c r="K819" t="s">
        <v>46</v>
      </c>
      <c r="L819">
        <v>30</v>
      </c>
      <c r="M819" t="s">
        <v>49</v>
      </c>
      <c r="N819" s="9">
        <v>0</v>
      </c>
      <c r="O819" s="9">
        <v>44568.13</v>
      </c>
      <c r="P819" s="9">
        <v>18920.330000000002</v>
      </c>
      <c r="Q819" s="9">
        <v>57161.33</v>
      </c>
      <c r="R819" s="9">
        <v>62161.33</v>
      </c>
      <c r="S819" s="7">
        <v>65494.33</v>
      </c>
      <c r="T819" s="7">
        <v>992024.77</v>
      </c>
    </row>
    <row r="820" spans="1:20" x14ac:dyDescent="0.25">
      <c r="A820" t="s">
        <v>10</v>
      </c>
      <c r="B820">
        <v>7</v>
      </c>
      <c r="C820">
        <v>213</v>
      </c>
      <c r="D820" t="s">
        <v>434</v>
      </c>
      <c r="E820" t="s">
        <v>435</v>
      </c>
      <c r="F820" t="s">
        <v>414</v>
      </c>
      <c r="G820" t="s">
        <v>436</v>
      </c>
      <c r="H820">
        <v>110</v>
      </c>
      <c r="I820" t="s">
        <v>409</v>
      </c>
      <c r="J820" t="s">
        <v>16</v>
      </c>
      <c r="K820" t="s">
        <v>46</v>
      </c>
      <c r="L820">
        <v>40</v>
      </c>
      <c r="M820" t="s">
        <v>12</v>
      </c>
      <c r="N820" s="9">
        <v>0</v>
      </c>
      <c r="O820" s="9">
        <v>44568.13</v>
      </c>
      <c r="P820" s="9">
        <v>18920.330000000002</v>
      </c>
      <c r="Q820" s="9">
        <v>57161.33</v>
      </c>
      <c r="R820" s="9">
        <v>62161.33</v>
      </c>
      <c r="S820" s="7">
        <v>65494.33</v>
      </c>
      <c r="T820" s="7">
        <v>992024.77</v>
      </c>
    </row>
    <row r="821" spans="1:20" x14ac:dyDescent="0.25">
      <c r="A821" t="s">
        <v>10</v>
      </c>
      <c r="B821">
        <v>7</v>
      </c>
      <c r="C821">
        <v>213</v>
      </c>
      <c r="D821" t="s">
        <v>434</v>
      </c>
      <c r="E821" t="s">
        <v>435</v>
      </c>
      <c r="F821" t="s">
        <v>414</v>
      </c>
      <c r="G821" t="s">
        <v>436</v>
      </c>
      <c r="H821">
        <v>110</v>
      </c>
      <c r="I821" t="s">
        <v>409</v>
      </c>
      <c r="J821" t="s">
        <v>16</v>
      </c>
      <c r="K821" t="s">
        <v>46</v>
      </c>
      <c r="L821">
        <v>50</v>
      </c>
      <c r="M821" t="s">
        <v>50</v>
      </c>
      <c r="N821" s="9">
        <v>0</v>
      </c>
      <c r="O821" s="9">
        <v>0</v>
      </c>
      <c r="P821" s="9">
        <v>0</v>
      </c>
      <c r="Q821" s="9">
        <v>0</v>
      </c>
      <c r="R821" s="9">
        <v>0</v>
      </c>
      <c r="S821" s="7">
        <v>0</v>
      </c>
      <c r="T821" s="7">
        <v>0</v>
      </c>
    </row>
    <row r="822" spans="1:20" x14ac:dyDescent="0.25">
      <c r="A822" t="s">
        <v>10</v>
      </c>
      <c r="B822">
        <v>7</v>
      </c>
      <c r="C822">
        <v>221</v>
      </c>
      <c r="D822" t="s">
        <v>437</v>
      </c>
      <c r="E822" t="s">
        <v>438</v>
      </c>
      <c r="F822" t="s">
        <v>414</v>
      </c>
      <c r="G822" t="s">
        <v>439</v>
      </c>
      <c r="H822">
        <v>100</v>
      </c>
      <c r="I822" t="s">
        <v>416</v>
      </c>
      <c r="J822" t="s">
        <v>14</v>
      </c>
      <c r="K822" t="s">
        <v>46</v>
      </c>
      <c r="L822">
        <v>10</v>
      </c>
      <c r="M822" t="s">
        <v>47</v>
      </c>
      <c r="N822" s="9">
        <v>200</v>
      </c>
      <c r="O822" s="9">
        <v>200</v>
      </c>
      <c r="P822" s="9">
        <v>0</v>
      </c>
      <c r="Q822" s="9">
        <v>0</v>
      </c>
      <c r="R822" s="9">
        <v>0</v>
      </c>
      <c r="S822" s="7">
        <v>0</v>
      </c>
      <c r="T822" s="7">
        <v>0</v>
      </c>
    </row>
    <row r="823" spans="1:20" x14ac:dyDescent="0.25">
      <c r="A823" t="s">
        <v>10</v>
      </c>
      <c r="B823">
        <v>7</v>
      </c>
      <c r="C823">
        <v>221</v>
      </c>
      <c r="D823" t="s">
        <v>437</v>
      </c>
      <c r="E823" t="s">
        <v>438</v>
      </c>
      <c r="F823" t="s">
        <v>414</v>
      </c>
      <c r="G823" t="s">
        <v>439</v>
      </c>
      <c r="H823">
        <v>100</v>
      </c>
      <c r="I823" t="s">
        <v>416</v>
      </c>
      <c r="J823" t="s">
        <v>14</v>
      </c>
      <c r="K823" t="s">
        <v>46</v>
      </c>
      <c r="L823">
        <v>20</v>
      </c>
      <c r="M823" t="s">
        <v>48</v>
      </c>
      <c r="N823" s="9">
        <v>0</v>
      </c>
      <c r="O823" s="9">
        <v>0</v>
      </c>
      <c r="P823" s="9">
        <v>0</v>
      </c>
      <c r="Q823" s="9">
        <v>0</v>
      </c>
      <c r="R823" s="9">
        <v>0</v>
      </c>
      <c r="S823" s="7">
        <v>0</v>
      </c>
      <c r="T823" s="7">
        <v>0</v>
      </c>
    </row>
    <row r="824" spans="1:20" x14ac:dyDescent="0.25">
      <c r="A824" t="s">
        <v>10</v>
      </c>
      <c r="B824">
        <v>7</v>
      </c>
      <c r="C824">
        <v>221</v>
      </c>
      <c r="D824" t="s">
        <v>437</v>
      </c>
      <c r="E824" t="s">
        <v>438</v>
      </c>
      <c r="F824" t="s">
        <v>414</v>
      </c>
      <c r="G824" t="s">
        <v>439</v>
      </c>
      <c r="H824">
        <v>100</v>
      </c>
      <c r="I824" t="s">
        <v>416</v>
      </c>
      <c r="J824" t="s">
        <v>14</v>
      </c>
      <c r="K824" t="s">
        <v>46</v>
      </c>
      <c r="L824">
        <v>30</v>
      </c>
      <c r="M824" t="s">
        <v>49</v>
      </c>
      <c r="N824" s="9">
        <v>200</v>
      </c>
      <c r="O824" s="9">
        <v>200</v>
      </c>
      <c r="P824" s="9">
        <v>0</v>
      </c>
      <c r="Q824" s="9">
        <v>0</v>
      </c>
      <c r="R824" s="9">
        <v>0</v>
      </c>
      <c r="S824" s="7">
        <v>0</v>
      </c>
      <c r="T824" s="7">
        <v>0</v>
      </c>
    </row>
    <row r="825" spans="1:20" x14ac:dyDescent="0.25">
      <c r="A825" t="s">
        <v>10</v>
      </c>
      <c r="B825">
        <v>7</v>
      </c>
      <c r="C825">
        <v>221</v>
      </c>
      <c r="D825" t="s">
        <v>437</v>
      </c>
      <c r="E825" t="s">
        <v>438</v>
      </c>
      <c r="F825" t="s">
        <v>414</v>
      </c>
      <c r="G825" t="s">
        <v>439</v>
      </c>
      <c r="H825">
        <v>100</v>
      </c>
      <c r="I825" t="s">
        <v>416</v>
      </c>
      <c r="J825" t="s">
        <v>14</v>
      </c>
      <c r="K825" t="s">
        <v>46</v>
      </c>
      <c r="L825">
        <v>40</v>
      </c>
      <c r="M825" t="s">
        <v>12</v>
      </c>
      <c r="N825" s="9">
        <v>200</v>
      </c>
      <c r="O825" s="9">
        <v>200</v>
      </c>
      <c r="P825" s="9">
        <v>0</v>
      </c>
      <c r="Q825" s="9">
        <v>0</v>
      </c>
      <c r="R825" s="9">
        <v>0</v>
      </c>
      <c r="S825" s="7">
        <v>0</v>
      </c>
      <c r="T825" s="7">
        <v>0</v>
      </c>
    </row>
    <row r="826" spans="1:20" x14ac:dyDescent="0.25">
      <c r="A826" t="s">
        <v>10</v>
      </c>
      <c r="B826">
        <v>7</v>
      </c>
      <c r="C826">
        <v>221</v>
      </c>
      <c r="D826" t="s">
        <v>437</v>
      </c>
      <c r="E826" t="s">
        <v>438</v>
      </c>
      <c r="F826" t="s">
        <v>414</v>
      </c>
      <c r="G826" t="s">
        <v>439</v>
      </c>
      <c r="H826">
        <v>100</v>
      </c>
      <c r="I826" t="s">
        <v>416</v>
      </c>
      <c r="J826" t="s">
        <v>14</v>
      </c>
      <c r="K826" t="s">
        <v>46</v>
      </c>
      <c r="L826">
        <v>50</v>
      </c>
      <c r="M826" t="s">
        <v>50</v>
      </c>
      <c r="N826" s="9">
        <v>0</v>
      </c>
      <c r="O826" s="9">
        <v>0</v>
      </c>
      <c r="P826" s="9">
        <v>0</v>
      </c>
      <c r="Q826" s="9">
        <v>0</v>
      </c>
      <c r="R826" s="9">
        <v>0</v>
      </c>
      <c r="S826" s="7">
        <v>0</v>
      </c>
      <c r="T826" s="7">
        <v>0</v>
      </c>
    </row>
    <row r="827" spans="1:20" x14ac:dyDescent="0.25">
      <c r="A827" t="s">
        <v>10</v>
      </c>
      <c r="B827">
        <v>7</v>
      </c>
      <c r="C827">
        <v>221</v>
      </c>
      <c r="D827" t="s">
        <v>437</v>
      </c>
      <c r="E827" t="s">
        <v>438</v>
      </c>
      <c r="F827" t="s">
        <v>414</v>
      </c>
      <c r="G827" t="s">
        <v>439</v>
      </c>
      <c r="H827">
        <v>108</v>
      </c>
      <c r="I827" t="s">
        <v>408</v>
      </c>
      <c r="J827" t="s">
        <v>15</v>
      </c>
      <c r="K827" t="s">
        <v>46</v>
      </c>
      <c r="L827">
        <v>10</v>
      </c>
      <c r="M827" t="s">
        <v>47</v>
      </c>
      <c r="N827" s="9">
        <v>26038495</v>
      </c>
      <c r="O827" s="9">
        <v>27366141</v>
      </c>
      <c r="P827" s="9">
        <v>27398431</v>
      </c>
      <c r="Q827" s="9">
        <v>32729311</v>
      </c>
      <c r="R827" s="9">
        <v>36771513</v>
      </c>
      <c r="S827" s="7">
        <v>65035596</v>
      </c>
      <c r="T827" s="7">
        <v>75652010</v>
      </c>
    </row>
    <row r="828" spans="1:20" x14ac:dyDescent="0.25">
      <c r="A828" t="s">
        <v>10</v>
      </c>
      <c r="B828">
        <v>7</v>
      </c>
      <c r="C828">
        <v>221</v>
      </c>
      <c r="D828" t="s">
        <v>437</v>
      </c>
      <c r="E828" t="s">
        <v>438</v>
      </c>
      <c r="F828" t="s">
        <v>414</v>
      </c>
      <c r="G828" t="s">
        <v>439</v>
      </c>
      <c r="H828">
        <v>108</v>
      </c>
      <c r="I828" t="s">
        <v>408</v>
      </c>
      <c r="J828" t="s">
        <v>15</v>
      </c>
      <c r="K828" t="s">
        <v>46</v>
      </c>
      <c r="L828">
        <v>20</v>
      </c>
      <c r="M828" t="s">
        <v>48</v>
      </c>
      <c r="N828" s="9">
        <v>25444643</v>
      </c>
      <c r="O828" s="9">
        <v>26772289</v>
      </c>
      <c r="P828" s="9">
        <v>26804579</v>
      </c>
      <c r="Q828" s="9">
        <v>32126609</v>
      </c>
      <c r="R828" s="9">
        <v>36055949</v>
      </c>
      <c r="S828" s="7">
        <v>63481343</v>
      </c>
      <c r="T828" s="7">
        <v>70892579</v>
      </c>
    </row>
    <row r="829" spans="1:20" x14ac:dyDescent="0.25">
      <c r="A829" t="s">
        <v>10</v>
      </c>
      <c r="B829">
        <v>7</v>
      </c>
      <c r="C829">
        <v>221</v>
      </c>
      <c r="D829" t="s">
        <v>437</v>
      </c>
      <c r="E829" t="s">
        <v>438</v>
      </c>
      <c r="F829" t="s">
        <v>414</v>
      </c>
      <c r="G829" t="s">
        <v>439</v>
      </c>
      <c r="H829">
        <v>108</v>
      </c>
      <c r="I829" t="s">
        <v>408</v>
      </c>
      <c r="J829" t="s">
        <v>15</v>
      </c>
      <c r="K829" t="s">
        <v>46</v>
      </c>
      <c r="L829">
        <v>30</v>
      </c>
      <c r="M829" t="s">
        <v>49</v>
      </c>
      <c r="N829" s="9">
        <v>593852</v>
      </c>
      <c r="O829" s="9">
        <v>593852</v>
      </c>
      <c r="P829" s="9">
        <v>593852</v>
      </c>
      <c r="Q829" s="9">
        <v>602702</v>
      </c>
      <c r="R829" s="9">
        <v>715564</v>
      </c>
      <c r="S829" s="7">
        <v>1554253</v>
      </c>
      <c r="T829" s="7">
        <v>4759431</v>
      </c>
    </row>
    <row r="830" spans="1:20" x14ac:dyDescent="0.25">
      <c r="A830" t="s">
        <v>10</v>
      </c>
      <c r="B830">
        <v>7</v>
      </c>
      <c r="C830">
        <v>221</v>
      </c>
      <c r="D830" t="s">
        <v>437</v>
      </c>
      <c r="E830" t="s">
        <v>438</v>
      </c>
      <c r="F830" t="s">
        <v>414</v>
      </c>
      <c r="G830" t="s">
        <v>439</v>
      </c>
      <c r="H830">
        <v>108</v>
      </c>
      <c r="I830" t="s">
        <v>408</v>
      </c>
      <c r="J830" t="s">
        <v>15</v>
      </c>
      <c r="K830" t="s">
        <v>46</v>
      </c>
      <c r="L830">
        <v>40</v>
      </c>
      <c r="M830" t="s">
        <v>12</v>
      </c>
      <c r="N830" s="9">
        <v>593852</v>
      </c>
      <c r="O830" s="9">
        <v>593852</v>
      </c>
      <c r="P830" s="9">
        <v>593852</v>
      </c>
      <c r="Q830" s="9">
        <v>602702</v>
      </c>
      <c r="R830" s="9">
        <v>715564</v>
      </c>
      <c r="S830" s="7">
        <v>1554253</v>
      </c>
      <c r="T830" s="7">
        <v>4759431</v>
      </c>
    </row>
    <row r="831" spans="1:20" x14ac:dyDescent="0.25">
      <c r="A831" t="s">
        <v>10</v>
      </c>
      <c r="B831">
        <v>7</v>
      </c>
      <c r="C831">
        <v>221</v>
      </c>
      <c r="D831" t="s">
        <v>437</v>
      </c>
      <c r="E831" t="s">
        <v>438</v>
      </c>
      <c r="F831" t="s">
        <v>414</v>
      </c>
      <c r="G831" t="s">
        <v>439</v>
      </c>
      <c r="H831">
        <v>108</v>
      </c>
      <c r="I831" t="s">
        <v>408</v>
      </c>
      <c r="J831" t="s">
        <v>15</v>
      </c>
      <c r="K831" t="s">
        <v>46</v>
      </c>
      <c r="L831">
        <v>50</v>
      </c>
      <c r="M831" t="s">
        <v>50</v>
      </c>
      <c r="N831" s="9">
        <v>0</v>
      </c>
      <c r="O831" s="9">
        <v>0</v>
      </c>
      <c r="P831" s="9">
        <v>0</v>
      </c>
      <c r="Q831" s="9">
        <v>0</v>
      </c>
      <c r="R831" s="9">
        <v>0</v>
      </c>
      <c r="S831" s="7">
        <v>0</v>
      </c>
      <c r="T831" s="7">
        <v>0</v>
      </c>
    </row>
    <row r="832" spans="1:20" x14ac:dyDescent="0.25">
      <c r="A832" t="s">
        <v>10</v>
      </c>
      <c r="B832">
        <v>7</v>
      </c>
      <c r="C832">
        <v>221</v>
      </c>
      <c r="D832" t="s">
        <v>437</v>
      </c>
      <c r="E832" t="s">
        <v>438</v>
      </c>
      <c r="F832" t="s">
        <v>414</v>
      </c>
      <c r="G832" t="s">
        <v>439</v>
      </c>
      <c r="H832">
        <v>110</v>
      </c>
      <c r="I832" t="s">
        <v>409</v>
      </c>
      <c r="J832" t="s">
        <v>16</v>
      </c>
      <c r="K832" t="s">
        <v>46</v>
      </c>
      <c r="L832">
        <v>10</v>
      </c>
      <c r="M832" t="s">
        <v>47</v>
      </c>
      <c r="N832" s="9">
        <v>5125772</v>
      </c>
      <c r="O832" s="9">
        <v>5544421.4199999999</v>
      </c>
      <c r="P832" s="9">
        <v>8714651.6300000008</v>
      </c>
      <c r="Q832" s="9">
        <v>12952688.65</v>
      </c>
      <c r="R832" s="9">
        <v>18046137.77</v>
      </c>
      <c r="S832" s="7">
        <v>21415213.780000001</v>
      </c>
      <c r="T832" s="7">
        <v>22863788.329999998</v>
      </c>
    </row>
    <row r="833" spans="1:20" x14ac:dyDescent="0.25">
      <c r="A833" t="s">
        <v>10</v>
      </c>
      <c r="B833">
        <v>7</v>
      </c>
      <c r="C833">
        <v>221</v>
      </c>
      <c r="D833" t="s">
        <v>437</v>
      </c>
      <c r="E833" t="s">
        <v>438</v>
      </c>
      <c r="F833" t="s">
        <v>414</v>
      </c>
      <c r="G833" t="s">
        <v>439</v>
      </c>
      <c r="H833">
        <v>110</v>
      </c>
      <c r="I833" t="s">
        <v>409</v>
      </c>
      <c r="J833" t="s">
        <v>16</v>
      </c>
      <c r="K833" t="s">
        <v>46</v>
      </c>
      <c r="L833">
        <v>20</v>
      </c>
      <c r="M833" t="s">
        <v>48</v>
      </c>
      <c r="N833" s="9">
        <v>4862508.5999999996</v>
      </c>
      <c r="O833" s="9">
        <v>4863831.5599999996</v>
      </c>
      <c r="P833" s="9">
        <v>6254198.9800000004</v>
      </c>
      <c r="Q833" s="9">
        <v>7339411.0199999996</v>
      </c>
      <c r="R833" s="9">
        <v>9090653.0999999996</v>
      </c>
      <c r="S833" s="7">
        <v>14267348.449999999</v>
      </c>
      <c r="T833" s="7">
        <v>13789065.43</v>
      </c>
    </row>
    <row r="834" spans="1:20" x14ac:dyDescent="0.25">
      <c r="A834" t="s">
        <v>10</v>
      </c>
      <c r="B834">
        <v>7</v>
      </c>
      <c r="C834">
        <v>221</v>
      </c>
      <c r="D834" t="s">
        <v>437</v>
      </c>
      <c r="E834" t="s">
        <v>438</v>
      </c>
      <c r="F834" t="s">
        <v>414</v>
      </c>
      <c r="G834" t="s">
        <v>439</v>
      </c>
      <c r="H834">
        <v>110</v>
      </c>
      <c r="I834" t="s">
        <v>409</v>
      </c>
      <c r="J834" t="s">
        <v>16</v>
      </c>
      <c r="K834" t="s">
        <v>46</v>
      </c>
      <c r="L834">
        <v>30</v>
      </c>
      <c r="M834" t="s">
        <v>49</v>
      </c>
      <c r="N834" s="9">
        <v>263263.40000000002</v>
      </c>
      <c r="O834" s="9">
        <v>680589.86</v>
      </c>
      <c r="P834" s="9">
        <v>2460452.65</v>
      </c>
      <c r="Q834" s="9">
        <v>5613277.6299999999</v>
      </c>
      <c r="R834" s="9">
        <v>8955484.6699999999</v>
      </c>
      <c r="S834" s="7">
        <v>7147865.3300000001</v>
      </c>
      <c r="T834" s="7">
        <v>9074722.9000000004</v>
      </c>
    </row>
    <row r="835" spans="1:20" x14ac:dyDescent="0.25">
      <c r="A835" t="s">
        <v>10</v>
      </c>
      <c r="B835">
        <v>7</v>
      </c>
      <c r="C835">
        <v>221</v>
      </c>
      <c r="D835" t="s">
        <v>437</v>
      </c>
      <c r="E835" t="s">
        <v>438</v>
      </c>
      <c r="F835" t="s">
        <v>414</v>
      </c>
      <c r="G835" t="s">
        <v>439</v>
      </c>
      <c r="H835">
        <v>110</v>
      </c>
      <c r="I835" t="s">
        <v>409</v>
      </c>
      <c r="J835" t="s">
        <v>16</v>
      </c>
      <c r="K835" t="s">
        <v>46</v>
      </c>
      <c r="L835">
        <v>40</v>
      </c>
      <c r="M835" t="s">
        <v>12</v>
      </c>
      <c r="N835" s="9">
        <v>263263.40000000002</v>
      </c>
      <c r="O835" s="9">
        <v>680589.86</v>
      </c>
      <c r="P835" s="9">
        <v>2460452.65</v>
      </c>
      <c r="Q835" s="9">
        <v>5613277.6299999999</v>
      </c>
      <c r="R835" s="9">
        <v>8955484.6699999999</v>
      </c>
      <c r="S835" s="7">
        <v>7147865.3300000001</v>
      </c>
      <c r="T835" s="7">
        <v>9074722.9000000004</v>
      </c>
    </row>
    <row r="836" spans="1:20" x14ac:dyDescent="0.25">
      <c r="A836" t="s">
        <v>10</v>
      </c>
      <c r="B836">
        <v>7</v>
      </c>
      <c r="C836">
        <v>221</v>
      </c>
      <c r="D836" t="s">
        <v>437</v>
      </c>
      <c r="E836" t="s">
        <v>438</v>
      </c>
      <c r="F836" t="s">
        <v>414</v>
      </c>
      <c r="G836" t="s">
        <v>439</v>
      </c>
      <c r="H836">
        <v>110</v>
      </c>
      <c r="I836" t="s">
        <v>409</v>
      </c>
      <c r="J836" t="s">
        <v>16</v>
      </c>
      <c r="K836" t="s">
        <v>46</v>
      </c>
      <c r="L836">
        <v>50</v>
      </c>
      <c r="M836" t="s">
        <v>50</v>
      </c>
      <c r="N836" s="9">
        <v>0</v>
      </c>
      <c r="O836" s="9">
        <v>0</v>
      </c>
      <c r="P836" s="9">
        <v>0</v>
      </c>
      <c r="Q836" s="9">
        <v>0</v>
      </c>
      <c r="R836" s="9">
        <v>0</v>
      </c>
      <c r="S836" s="7">
        <v>0</v>
      </c>
      <c r="T836" s="7">
        <v>0</v>
      </c>
    </row>
    <row r="837" spans="1:20" x14ac:dyDescent="0.25">
      <c r="A837" t="s">
        <v>10</v>
      </c>
      <c r="B837">
        <v>7</v>
      </c>
      <c r="C837">
        <v>274</v>
      </c>
      <c r="D837" t="s">
        <v>2351</v>
      </c>
      <c r="E837" t="s">
        <v>509</v>
      </c>
      <c r="F837" t="s">
        <v>42</v>
      </c>
      <c r="G837" t="s">
        <v>510</v>
      </c>
      <c r="H837">
        <v>110</v>
      </c>
      <c r="I837" t="s">
        <v>409</v>
      </c>
      <c r="J837" t="s">
        <v>16</v>
      </c>
      <c r="K837" t="s">
        <v>46</v>
      </c>
      <c r="L837">
        <v>10</v>
      </c>
      <c r="M837" t="s">
        <v>47</v>
      </c>
      <c r="N837" s="9">
        <v>26183167</v>
      </c>
      <c r="O837" s="9">
        <v>30371581</v>
      </c>
      <c r="P837" s="9">
        <v>31196296</v>
      </c>
      <c r="Q837" s="9">
        <v>30471396</v>
      </c>
      <c r="R837" s="9">
        <v>35751694</v>
      </c>
      <c r="S837" s="7">
        <v>45862207</v>
      </c>
      <c r="T837" s="7">
        <v>0</v>
      </c>
    </row>
    <row r="838" spans="1:20" x14ac:dyDescent="0.25">
      <c r="A838" t="s">
        <v>10</v>
      </c>
      <c r="B838">
        <v>7</v>
      </c>
      <c r="C838">
        <v>274</v>
      </c>
      <c r="D838" t="s">
        <v>2351</v>
      </c>
      <c r="E838" t="s">
        <v>509</v>
      </c>
      <c r="F838" t="s">
        <v>42</v>
      </c>
      <c r="G838" t="s">
        <v>510</v>
      </c>
      <c r="H838">
        <v>110</v>
      </c>
      <c r="I838" t="s">
        <v>409</v>
      </c>
      <c r="J838" t="s">
        <v>16</v>
      </c>
      <c r="K838" t="s">
        <v>46</v>
      </c>
      <c r="L838">
        <v>20</v>
      </c>
      <c r="M838" t="s">
        <v>48</v>
      </c>
      <c r="N838" s="9">
        <v>26183167</v>
      </c>
      <c r="O838" s="9">
        <v>30371581</v>
      </c>
      <c r="P838" s="9">
        <v>31196296</v>
      </c>
      <c r="Q838" s="9">
        <v>30471396</v>
      </c>
      <c r="R838" s="9">
        <v>35751694</v>
      </c>
      <c r="S838" s="7">
        <v>36862207</v>
      </c>
      <c r="T838" s="7">
        <v>0</v>
      </c>
    </row>
    <row r="839" spans="1:20" x14ac:dyDescent="0.25">
      <c r="A839" t="s">
        <v>10</v>
      </c>
      <c r="B839">
        <v>7</v>
      </c>
      <c r="C839">
        <v>274</v>
      </c>
      <c r="D839" t="s">
        <v>2351</v>
      </c>
      <c r="E839" t="s">
        <v>509</v>
      </c>
      <c r="F839" t="s">
        <v>42</v>
      </c>
      <c r="G839" t="s">
        <v>510</v>
      </c>
      <c r="H839">
        <v>110</v>
      </c>
      <c r="I839" t="s">
        <v>409</v>
      </c>
      <c r="J839" t="s">
        <v>16</v>
      </c>
      <c r="K839" t="s">
        <v>46</v>
      </c>
      <c r="L839">
        <v>30</v>
      </c>
      <c r="M839" t="s">
        <v>49</v>
      </c>
      <c r="N839" s="9">
        <v>0</v>
      </c>
      <c r="O839" s="9">
        <v>0</v>
      </c>
      <c r="P839" s="9">
        <v>0</v>
      </c>
      <c r="Q839" s="9">
        <v>0</v>
      </c>
      <c r="R839" s="9">
        <v>0</v>
      </c>
      <c r="S839" s="7">
        <v>9000000</v>
      </c>
      <c r="T839" s="7">
        <v>0</v>
      </c>
    </row>
    <row r="840" spans="1:20" x14ac:dyDescent="0.25">
      <c r="A840" t="s">
        <v>10</v>
      </c>
      <c r="B840">
        <v>7</v>
      </c>
      <c r="C840">
        <v>274</v>
      </c>
      <c r="D840" t="s">
        <v>2351</v>
      </c>
      <c r="E840" t="s">
        <v>509</v>
      </c>
      <c r="F840" t="s">
        <v>42</v>
      </c>
      <c r="G840" t="s">
        <v>510</v>
      </c>
      <c r="H840">
        <v>110</v>
      </c>
      <c r="I840" t="s">
        <v>409</v>
      </c>
      <c r="J840" t="s">
        <v>16</v>
      </c>
      <c r="K840" t="s">
        <v>46</v>
      </c>
      <c r="L840">
        <v>40</v>
      </c>
      <c r="M840" t="s">
        <v>12</v>
      </c>
      <c r="N840" s="9">
        <v>0</v>
      </c>
      <c r="O840" s="9">
        <v>0</v>
      </c>
      <c r="P840" s="9">
        <v>0</v>
      </c>
      <c r="Q840" s="9">
        <v>0</v>
      </c>
      <c r="R840" s="9">
        <v>0</v>
      </c>
      <c r="S840" s="7">
        <v>0</v>
      </c>
      <c r="T840" s="7">
        <v>0</v>
      </c>
    </row>
    <row r="841" spans="1:20" x14ac:dyDescent="0.25">
      <c r="A841" t="s">
        <v>10</v>
      </c>
      <c r="B841">
        <v>7</v>
      </c>
      <c r="C841">
        <v>274</v>
      </c>
      <c r="D841" t="s">
        <v>2351</v>
      </c>
      <c r="E841" t="s">
        <v>509</v>
      </c>
      <c r="F841" t="s">
        <v>42</v>
      </c>
      <c r="G841" t="s">
        <v>510</v>
      </c>
      <c r="H841">
        <v>110</v>
      </c>
      <c r="I841" t="s">
        <v>409</v>
      </c>
      <c r="J841" t="s">
        <v>16</v>
      </c>
      <c r="K841" t="s">
        <v>46</v>
      </c>
      <c r="L841">
        <v>50</v>
      </c>
      <c r="M841" t="s">
        <v>50</v>
      </c>
      <c r="N841" s="9">
        <v>0</v>
      </c>
      <c r="O841" s="9">
        <v>0</v>
      </c>
      <c r="P841" s="9">
        <v>0</v>
      </c>
      <c r="Q841" s="9">
        <v>0</v>
      </c>
      <c r="R841" s="9">
        <v>0</v>
      </c>
      <c r="S841" s="7">
        <v>9000000</v>
      </c>
      <c r="T841" s="7">
        <v>0</v>
      </c>
    </row>
    <row r="842" spans="1:20" x14ac:dyDescent="0.25">
      <c r="A842" t="s">
        <v>10</v>
      </c>
      <c r="B842">
        <v>7</v>
      </c>
      <c r="C842">
        <v>217</v>
      </c>
      <c r="D842" t="s">
        <v>440</v>
      </c>
      <c r="E842" t="s">
        <v>441</v>
      </c>
      <c r="F842" t="s">
        <v>414</v>
      </c>
      <c r="G842" t="s">
        <v>442</v>
      </c>
      <c r="H842">
        <v>100</v>
      </c>
      <c r="I842" t="s">
        <v>416</v>
      </c>
      <c r="J842" t="s">
        <v>14</v>
      </c>
      <c r="K842" t="s">
        <v>46</v>
      </c>
      <c r="L842">
        <v>10</v>
      </c>
      <c r="M842" t="s">
        <v>47</v>
      </c>
      <c r="N842" s="9">
        <v>12000</v>
      </c>
      <c r="O842" s="9">
        <v>0</v>
      </c>
      <c r="P842" s="9">
        <v>3522576.44</v>
      </c>
      <c r="Q842" s="9">
        <v>3532009.23</v>
      </c>
      <c r="R842" s="9">
        <v>0</v>
      </c>
      <c r="S842" s="7">
        <v>0</v>
      </c>
      <c r="T842" s="7">
        <v>3333</v>
      </c>
    </row>
    <row r="843" spans="1:20" x14ac:dyDescent="0.25">
      <c r="A843" t="s">
        <v>10</v>
      </c>
      <c r="B843">
        <v>7</v>
      </c>
      <c r="C843">
        <v>217</v>
      </c>
      <c r="D843" t="s">
        <v>440</v>
      </c>
      <c r="E843" t="s">
        <v>441</v>
      </c>
      <c r="F843" t="s">
        <v>414</v>
      </c>
      <c r="G843" t="s">
        <v>442</v>
      </c>
      <c r="H843">
        <v>100</v>
      </c>
      <c r="I843" t="s">
        <v>416</v>
      </c>
      <c r="J843" t="s">
        <v>14</v>
      </c>
      <c r="K843" t="s">
        <v>46</v>
      </c>
      <c r="L843">
        <v>20</v>
      </c>
      <c r="M843" t="s">
        <v>48</v>
      </c>
      <c r="N843" s="9">
        <v>0</v>
      </c>
      <c r="O843" s="9">
        <v>0</v>
      </c>
      <c r="P843" s="9">
        <v>0</v>
      </c>
      <c r="Q843" s="9">
        <v>0</v>
      </c>
      <c r="R843" s="9">
        <v>0</v>
      </c>
      <c r="S843" s="7">
        <v>0</v>
      </c>
      <c r="T843" s="7">
        <v>0</v>
      </c>
    </row>
    <row r="844" spans="1:20" x14ac:dyDescent="0.25">
      <c r="A844" t="s">
        <v>10</v>
      </c>
      <c r="B844">
        <v>7</v>
      </c>
      <c r="C844">
        <v>217</v>
      </c>
      <c r="D844" t="s">
        <v>440</v>
      </c>
      <c r="E844" t="s">
        <v>441</v>
      </c>
      <c r="F844" t="s">
        <v>414</v>
      </c>
      <c r="G844" t="s">
        <v>442</v>
      </c>
      <c r="H844">
        <v>100</v>
      </c>
      <c r="I844" t="s">
        <v>416</v>
      </c>
      <c r="J844" t="s">
        <v>14</v>
      </c>
      <c r="K844" t="s">
        <v>46</v>
      </c>
      <c r="L844">
        <v>30</v>
      </c>
      <c r="M844" t="s">
        <v>49</v>
      </c>
      <c r="N844" s="9">
        <v>12000</v>
      </c>
      <c r="O844" s="9">
        <v>0</v>
      </c>
      <c r="P844" s="9">
        <v>3522576.44</v>
      </c>
      <c r="Q844" s="9">
        <v>3532009.23</v>
      </c>
      <c r="R844" s="9">
        <v>0</v>
      </c>
      <c r="S844" s="7">
        <v>0</v>
      </c>
      <c r="T844" s="7">
        <v>3333</v>
      </c>
    </row>
    <row r="845" spans="1:20" x14ac:dyDescent="0.25">
      <c r="A845" t="s">
        <v>10</v>
      </c>
      <c r="B845">
        <v>7</v>
      </c>
      <c r="C845">
        <v>217</v>
      </c>
      <c r="D845" t="s">
        <v>440</v>
      </c>
      <c r="E845" t="s">
        <v>441</v>
      </c>
      <c r="F845" t="s">
        <v>414</v>
      </c>
      <c r="G845" t="s">
        <v>442</v>
      </c>
      <c r="H845">
        <v>100</v>
      </c>
      <c r="I845" t="s">
        <v>416</v>
      </c>
      <c r="J845" t="s">
        <v>14</v>
      </c>
      <c r="K845" t="s">
        <v>46</v>
      </c>
      <c r="L845">
        <v>40</v>
      </c>
      <c r="M845" t="s">
        <v>12</v>
      </c>
      <c r="N845" s="9">
        <v>12000</v>
      </c>
      <c r="O845" s="9">
        <v>0</v>
      </c>
      <c r="P845" s="9">
        <v>3522576.44</v>
      </c>
      <c r="Q845" s="9">
        <v>3532009.23</v>
      </c>
      <c r="R845" s="9">
        <v>0</v>
      </c>
      <c r="S845" s="7">
        <v>0</v>
      </c>
      <c r="T845" s="7">
        <v>3333</v>
      </c>
    </row>
    <row r="846" spans="1:20" x14ac:dyDescent="0.25">
      <c r="A846" t="s">
        <v>10</v>
      </c>
      <c r="B846">
        <v>7</v>
      </c>
      <c r="C846">
        <v>217</v>
      </c>
      <c r="D846" t="s">
        <v>440</v>
      </c>
      <c r="E846" t="s">
        <v>441</v>
      </c>
      <c r="F846" t="s">
        <v>414</v>
      </c>
      <c r="G846" t="s">
        <v>442</v>
      </c>
      <c r="H846">
        <v>100</v>
      </c>
      <c r="I846" t="s">
        <v>416</v>
      </c>
      <c r="J846" t="s">
        <v>14</v>
      </c>
      <c r="K846" t="s">
        <v>46</v>
      </c>
      <c r="L846">
        <v>50</v>
      </c>
      <c r="M846" t="s">
        <v>50</v>
      </c>
      <c r="N846" s="9">
        <v>0</v>
      </c>
      <c r="O846" s="9">
        <v>0</v>
      </c>
      <c r="P846" s="9">
        <v>0</v>
      </c>
      <c r="Q846" s="9">
        <v>0</v>
      </c>
      <c r="R846" s="9">
        <v>0</v>
      </c>
      <c r="S846" s="7">
        <v>0</v>
      </c>
      <c r="T846" s="7">
        <v>0</v>
      </c>
    </row>
    <row r="847" spans="1:20" x14ac:dyDescent="0.25">
      <c r="A847" t="s">
        <v>10</v>
      </c>
      <c r="B847">
        <v>7</v>
      </c>
      <c r="C847">
        <v>217</v>
      </c>
      <c r="D847" t="s">
        <v>440</v>
      </c>
      <c r="E847" t="s">
        <v>441</v>
      </c>
      <c r="F847" t="s">
        <v>414</v>
      </c>
      <c r="G847" t="s">
        <v>442</v>
      </c>
      <c r="H847">
        <v>108</v>
      </c>
      <c r="I847" t="s">
        <v>408</v>
      </c>
      <c r="J847" t="s">
        <v>15</v>
      </c>
      <c r="K847" t="s">
        <v>46</v>
      </c>
      <c r="L847">
        <v>10</v>
      </c>
      <c r="M847" t="s">
        <v>47</v>
      </c>
      <c r="N847" s="9">
        <v>10827675</v>
      </c>
      <c r="O847" s="9">
        <v>11928712.859999999</v>
      </c>
      <c r="P847" s="9">
        <v>11921049.58</v>
      </c>
      <c r="Q847" s="9">
        <v>14559831.74</v>
      </c>
      <c r="R847" s="9">
        <v>16456738.08</v>
      </c>
      <c r="S847" s="7">
        <v>30083975.440000001</v>
      </c>
      <c r="T847" s="7">
        <v>36919114.439999998</v>
      </c>
    </row>
    <row r="848" spans="1:20" x14ac:dyDescent="0.25">
      <c r="A848" t="s">
        <v>10</v>
      </c>
      <c r="B848">
        <v>7</v>
      </c>
      <c r="C848">
        <v>217</v>
      </c>
      <c r="D848" t="s">
        <v>440</v>
      </c>
      <c r="E848" t="s">
        <v>441</v>
      </c>
      <c r="F848" t="s">
        <v>414</v>
      </c>
      <c r="G848" t="s">
        <v>442</v>
      </c>
      <c r="H848">
        <v>108</v>
      </c>
      <c r="I848" t="s">
        <v>408</v>
      </c>
      <c r="J848" t="s">
        <v>15</v>
      </c>
      <c r="K848" t="s">
        <v>46</v>
      </c>
      <c r="L848">
        <v>20</v>
      </c>
      <c r="M848" t="s">
        <v>48</v>
      </c>
      <c r="N848" s="9">
        <v>10827674.140000001</v>
      </c>
      <c r="O848" s="9">
        <v>11860661.279999999</v>
      </c>
      <c r="P848" s="9">
        <v>11700949.84</v>
      </c>
      <c r="Q848" s="9">
        <v>14016332.66</v>
      </c>
      <c r="R848" s="9">
        <v>15723264.640000001</v>
      </c>
      <c r="S848" s="7">
        <v>23359867</v>
      </c>
      <c r="T848" s="7">
        <v>30232310.77</v>
      </c>
    </row>
    <row r="849" spans="1:20" x14ac:dyDescent="0.25">
      <c r="A849" t="s">
        <v>10</v>
      </c>
      <c r="B849">
        <v>7</v>
      </c>
      <c r="C849">
        <v>217</v>
      </c>
      <c r="D849" t="s">
        <v>440</v>
      </c>
      <c r="E849" t="s">
        <v>441</v>
      </c>
      <c r="F849" t="s">
        <v>414</v>
      </c>
      <c r="G849" t="s">
        <v>442</v>
      </c>
      <c r="H849">
        <v>108</v>
      </c>
      <c r="I849" t="s">
        <v>408</v>
      </c>
      <c r="J849" t="s">
        <v>15</v>
      </c>
      <c r="K849" t="s">
        <v>46</v>
      </c>
      <c r="L849">
        <v>30</v>
      </c>
      <c r="M849" t="s">
        <v>49</v>
      </c>
      <c r="N849" s="9">
        <v>0.86</v>
      </c>
      <c r="O849" s="9">
        <v>68051.58</v>
      </c>
      <c r="P849" s="9">
        <v>220099.74</v>
      </c>
      <c r="Q849" s="9">
        <v>543499.07999999996</v>
      </c>
      <c r="R849" s="9">
        <v>733473.44</v>
      </c>
      <c r="S849" s="7">
        <v>6724108.4400000004</v>
      </c>
      <c r="T849" s="7">
        <v>6686803.6699999999</v>
      </c>
    </row>
    <row r="850" spans="1:20" x14ac:dyDescent="0.25">
      <c r="A850" t="s">
        <v>10</v>
      </c>
      <c r="B850">
        <v>7</v>
      </c>
      <c r="C850">
        <v>217</v>
      </c>
      <c r="D850" t="s">
        <v>440</v>
      </c>
      <c r="E850" t="s">
        <v>441</v>
      </c>
      <c r="F850" t="s">
        <v>414</v>
      </c>
      <c r="G850" t="s">
        <v>442</v>
      </c>
      <c r="H850">
        <v>108</v>
      </c>
      <c r="I850" t="s">
        <v>408</v>
      </c>
      <c r="J850" t="s">
        <v>15</v>
      </c>
      <c r="K850" t="s">
        <v>46</v>
      </c>
      <c r="L850">
        <v>40</v>
      </c>
      <c r="M850" t="s">
        <v>12</v>
      </c>
      <c r="N850" s="9">
        <v>0.86</v>
      </c>
      <c r="O850" s="9">
        <v>68051.58</v>
      </c>
      <c r="P850" s="9">
        <v>220099.74</v>
      </c>
      <c r="Q850" s="9">
        <v>543499.07999999996</v>
      </c>
      <c r="R850" s="9">
        <v>733473.44</v>
      </c>
      <c r="S850" s="7">
        <v>6724108.4400000004</v>
      </c>
      <c r="T850" s="7">
        <v>6686803.6699999999</v>
      </c>
    </row>
    <row r="851" spans="1:20" x14ac:dyDescent="0.25">
      <c r="A851" t="s">
        <v>10</v>
      </c>
      <c r="B851">
        <v>7</v>
      </c>
      <c r="C851">
        <v>217</v>
      </c>
      <c r="D851" t="s">
        <v>440</v>
      </c>
      <c r="E851" t="s">
        <v>441</v>
      </c>
      <c r="F851" t="s">
        <v>414</v>
      </c>
      <c r="G851" t="s">
        <v>442</v>
      </c>
      <c r="H851">
        <v>108</v>
      </c>
      <c r="I851" t="s">
        <v>408</v>
      </c>
      <c r="J851" t="s">
        <v>15</v>
      </c>
      <c r="K851" t="s">
        <v>46</v>
      </c>
      <c r="L851">
        <v>50</v>
      </c>
      <c r="M851" t="s">
        <v>50</v>
      </c>
      <c r="N851" s="9">
        <v>0</v>
      </c>
      <c r="O851" s="9">
        <v>0</v>
      </c>
      <c r="P851" s="9">
        <v>0</v>
      </c>
      <c r="Q851" s="9">
        <v>0</v>
      </c>
      <c r="R851" s="9">
        <v>0</v>
      </c>
      <c r="S851" s="7">
        <v>0</v>
      </c>
      <c r="T851" s="7">
        <v>0</v>
      </c>
    </row>
    <row r="852" spans="1:20" x14ac:dyDescent="0.25">
      <c r="A852" t="s">
        <v>10</v>
      </c>
      <c r="B852">
        <v>7</v>
      </c>
      <c r="C852">
        <v>217</v>
      </c>
      <c r="D852" t="s">
        <v>440</v>
      </c>
      <c r="E852" t="s">
        <v>441</v>
      </c>
      <c r="F852" t="s">
        <v>414</v>
      </c>
      <c r="G852" t="s">
        <v>442</v>
      </c>
      <c r="H852">
        <v>110</v>
      </c>
      <c r="I852" t="s">
        <v>409</v>
      </c>
      <c r="J852" t="s">
        <v>16</v>
      </c>
      <c r="K852" t="s">
        <v>46</v>
      </c>
      <c r="L852">
        <v>10</v>
      </c>
      <c r="M852" t="s">
        <v>47</v>
      </c>
      <c r="N852" s="9">
        <v>73731</v>
      </c>
      <c r="O852" s="9">
        <v>61992</v>
      </c>
      <c r="P852" s="9">
        <v>116885</v>
      </c>
      <c r="Q852" s="9">
        <v>192742.88</v>
      </c>
      <c r="R852" s="9">
        <v>253529.56</v>
      </c>
      <c r="S852" s="7">
        <v>287783.56</v>
      </c>
      <c r="T852" s="7">
        <v>656847.05000000005</v>
      </c>
    </row>
    <row r="853" spans="1:20" x14ac:dyDescent="0.25">
      <c r="A853" t="s">
        <v>10</v>
      </c>
      <c r="B853">
        <v>7</v>
      </c>
      <c r="C853">
        <v>217</v>
      </c>
      <c r="D853" t="s">
        <v>440</v>
      </c>
      <c r="E853" t="s">
        <v>441</v>
      </c>
      <c r="F853" t="s">
        <v>414</v>
      </c>
      <c r="G853" t="s">
        <v>442</v>
      </c>
      <c r="H853">
        <v>110</v>
      </c>
      <c r="I853" t="s">
        <v>409</v>
      </c>
      <c r="J853" t="s">
        <v>16</v>
      </c>
      <c r="K853" t="s">
        <v>46</v>
      </c>
      <c r="L853">
        <v>20</v>
      </c>
      <c r="M853" t="s">
        <v>48</v>
      </c>
      <c r="N853" s="9">
        <v>73731</v>
      </c>
      <c r="O853" s="9">
        <v>61992</v>
      </c>
      <c r="P853" s="9">
        <v>99711.12</v>
      </c>
      <c r="Q853" s="9">
        <v>110629.32</v>
      </c>
      <c r="R853" s="9">
        <v>136225</v>
      </c>
      <c r="S853" s="7">
        <v>185079.51</v>
      </c>
      <c r="T853" s="7">
        <v>355512.89</v>
      </c>
    </row>
    <row r="854" spans="1:20" x14ac:dyDescent="0.25">
      <c r="A854" t="s">
        <v>10</v>
      </c>
      <c r="B854">
        <v>7</v>
      </c>
      <c r="C854">
        <v>217</v>
      </c>
      <c r="D854" t="s">
        <v>440</v>
      </c>
      <c r="E854" t="s">
        <v>441</v>
      </c>
      <c r="F854" t="s">
        <v>414</v>
      </c>
      <c r="G854" t="s">
        <v>442</v>
      </c>
      <c r="H854">
        <v>110</v>
      </c>
      <c r="I854" t="s">
        <v>409</v>
      </c>
      <c r="J854" t="s">
        <v>16</v>
      </c>
      <c r="K854" t="s">
        <v>46</v>
      </c>
      <c r="L854">
        <v>30</v>
      </c>
      <c r="M854" t="s">
        <v>49</v>
      </c>
      <c r="N854" s="9">
        <v>0</v>
      </c>
      <c r="O854" s="9">
        <v>0</v>
      </c>
      <c r="P854" s="9">
        <v>17173.88</v>
      </c>
      <c r="Q854" s="9">
        <v>82113.56</v>
      </c>
      <c r="R854" s="9">
        <v>117304.56</v>
      </c>
      <c r="S854" s="7">
        <v>102704.05</v>
      </c>
      <c r="T854" s="7">
        <v>301334.15999999997</v>
      </c>
    </row>
    <row r="855" spans="1:20" x14ac:dyDescent="0.25">
      <c r="A855" t="s">
        <v>10</v>
      </c>
      <c r="B855">
        <v>7</v>
      </c>
      <c r="C855">
        <v>217</v>
      </c>
      <c r="D855" t="s">
        <v>440</v>
      </c>
      <c r="E855" t="s">
        <v>441</v>
      </c>
      <c r="F855" t="s">
        <v>414</v>
      </c>
      <c r="G855" t="s">
        <v>442</v>
      </c>
      <c r="H855">
        <v>110</v>
      </c>
      <c r="I855" t="s">
        <v>409</v>
      </c>
      <c r="J855" t="s">
        <v>16</v>
      </c>
      <c r="K855" t="s">
        <v>46</v>
      </c>
      <c r="L855">
        <v>40</v>
      </c>
      <c r="M855" t="s">
        <v>12</v>
      </c>
      <c r="N855" s="9">
        <v>0</v>
      </c>
      <c r="O855" s="9">
        <v>0</v>
      </c>
      <c r="P855" s="9">
        <v>17173.88</v>
      </c>
      <c r="Q855" s="9">
        <v>82113.56</v>
      </c>
      <c r="R855" s="9">
        <v>117304.56</v>
      </c>
      <c r="S855" s="7">
        <v>102704.05</v>
      </c>
      <c r="T855" s="7">
        <v>301334.15999999997</v>
      </c>
    </row>
    <row r="856" spans="1:20" x14ac:dyDescent="0.25">
      <c r="A856" t="s">
        <v>10</v>
      </c>
      <c r="B856">
        <v>7</v>
      </c>
      <c r="C856">
        <v>217</v>
      </c>
      <c r="D856" t="s">
        <v>440</v>
      </c>
      <c r="E856" t="s">
        <v>441</v>
      </c>
      <c r="F856" t="s">
        <v>414</v>
      </c>
      <c r="G856" t="s">
        <v>442</v>
      </c>
      <c r="H856">
        <v>110</v>
      </c>
      <c r="I856" t="s">
        <v>409</v>
      </c>
      <c r="J856" t="s">
        <v>16</v>
      </c>
      <c r="K856" t="s">
        <v>46</v>
      </c>
      <c r="L856">
        <v>50</v>
      </c>
      <c r="M856" t="s">
        <v>50</v>
      </c>
      <c r="N856" s="9">
        <v>0</v>
      </c>
      <c r="O856" s="9">
        <v>0</v>
      </c>
      <c r="P856" s="9">
        <v>0</v>
      </c>
      <c r="Q856" s="9">
        <v>0</v>
      </c>
      <c r="R856" s="9">
        <v>0</v>
      </c>
      <c r="S856" s="7">
        <v>0</v>
      </c>
      <c r="T856" s="7">
        <v>0</v>
      </c>
    </row>
    <row r="857" spans="1:20" x14ac:dyDescent="0.25">
      <c r="A857" t="s">
        <v>10</v>
      </c>
      <c r="B857">
        <v>7</v>
      </c>
      <c r="C857">
        <v>215</v>
      </c>
      <c r="D857" t="s">
        <v>443</v>
      </c>
      <c r="E857" t="s">
        <v>444</v>
      </c>
      <c r="F857" t="s">
        <v>414</v>
      </c>
      <c r="G857" t="s">
        <v>445</v>
      </c>
      <c r="H857">
        <v>100</v>
      </c>
      <c r="I857" t="s">
        <v>416</v>
      </c>
      <c r="J857" t="s">
        <v>14</v>
      </c>
      <c r="K857" t="s">
        <v>46</v>
      </c>
      <c r="L857">
        <v>10</v>
      </c>
      <c r="M857" t="s">
        <v>47</v>
      </c>
      <c r="N857" s="9">
        <v>13447</v>
      </c>
      <c r="O857" s="9">
        <v>23680.54</v>
      </c>
      <c r="P857" s="9">
        <v>1017269.35</v>
      </c>
      <c r="Q857" s="9">
        <v>1017269.35</v>
      </c>
      <c r="R857" s="9">
        <v>0</v>
      </c>
      <c r="S857" s="7">
        <v>0</v>
      </c>
      <c r="T857" s="7">
        <v>0</v>
      </c>
    </row>
    <row r="858" spans="1:20" x14ac:dyDescent="0.25">
      <c r="A858" t="s">
        <v>10</v>
      </c>
      <c r="B858">
        <v>7</v>
      </c>
      <c r="C858">
        <v>215</v>
      </c>
      <c r="D858" t="s">
        <v>443</v>
      </c>
      <c r="E858" t="s">
        <v>444</v>
      </c>
      <c r="F858" t="s">
        <v>414</v>
      </c>
      <c r="G858" t="s">
        <v>445</v>
      </c>
      <c r="H858">
        <v>100</v>
      </c>
      <c r="I858" t="s">
        <v>416</v>
      </c>
      <c r="J858" t="s">
        <v>14</v>
      </c>
      <c r="K858" t="s">
        <v>46</v>
      </c>
      <c r="L858">
        <v>20</v>
      </c>
      <c r="M858" t="s">
        <v>48</v>
      </c>
      <c r="N858" s="9">
        <v>0</v>
      </c>
      <c r="O858" s="9">
        <v>0</v>
      </c>
      <c r="P858" s="9">
        <v>0</v>
      </c>
      <c r="Q858" s="9">
        <v>0</v>
      </c>
      <c r="R858" s="9">
        <v>0</v>
      </c>
      <c r="S858" s="7">
        <v>0</v>
      </c>
      <c r="T858" s="7">
        <v>0</v>
      </c>
    </row>
    <row r="859" spans="1:20" x14ac:dyDescent="0.25">
      <c r="A859" t="s">
        <v>10</v>
      </c>
      <c r="B859">
        <v>7</v>
      </c>
      <c r="C859">
        <v>215</v>
      </c>
      <c r="D859" t="s">
        <v>443</v>
      </c>
      <c r="E859" t="s">
        <v>444</v>
      </c>
      <c r="F859" t="s">
        <v>414</v>
      </c>
      <c r="G859" t="s">
        <v>445</v>
      </c>
      <c r="H859">
        <v>100</v>
      </c>
      <c r="I859" t="s">
        <v>416</v>
      </c>
      <c r="J859" t="s">
        <v>14</v>
      </c>
      <c r="K859" t="s">
        <v>46</v>
      </c>
      <c r="L859">
        <v>30</v>
      </c>
      <c r="M859" t="s">
        <v>49</v>
      </c>
      <c r="N859" s="9">
        <v>13447</v>
      </c>
      <c r="O859" s="9">
        <v>23680.54</v>
      </c>
      <c r="P859" s="9">
        <v>1017269.35</v>
      </c>
      <c r="Q859" s="9">
        <v>1017269.35</v>
      </c>
      <c r="R859" s="9">
        <v>0</v>
      </c>
      <c r="S859" s="7">
        <v>0</v>
      </c>
      <c r="T859" s="7">
        <v>0</v>
      </c>
    </row>
    <row r="860" spans="1:20" x14ac:dyDescent="0.25">
      <c r="A860" t="s">
        <v>10</v>
      </c>
      <c r="B860">
        <v>7</v>
      </c>
      <c r="C860">
        <v>215</v>
      </c>
      <c r="D860" t="s">
        <v>443</v>
      </c>
      <c r="E860" t="s">
        <v>444</v>
      </c>
      <c r="F860" t="s">
        <v>414</v>
      </c>
      <c r="G860" t="s">
        <v>445</v>
      </c>
      <c r="H860">
        <v>100</v>
      </c>
      <c r="I860" t="s">
        <v>416</v>
      </c>
      <c r="J860" t="s">
        <v>14</v>
      </c>
      <c r="K860" t="s">
        <v>46</v>
      </c>
      <c r="L860">
        <v>40</v>
      </c>
      <c r="M860" t="s">
        <v>12</v>
      </c>
      <c r="N860" s="9">
        <v>13447</v>
      </c>
      <c r="O860" s="9">
        <v>23680.54</v>
      </c>
      <c r="P860" s="9">
        <v>1017269.35</v>
      </c>
      <c r="Q860" s="9">
        <v>1017269.35</v>
      </c>
      <c r="R860" s="9">
        <v>0</v>
      </c>
      <c r="S860" s="7">
        <v>0</v>
      </c>
      <c r="T860" s="7">
        <v>0</v>
      </c>
    </row>
    <row r="861" spans="1:20" x14ac:dyDescent="0.25">
      <c r="A861" t="s">
        <v>10</v>
      </c>
      <c r="B861">
        <v>7</v>
      </c>
      <c r="C861">
        <v>215</v>
      </c>
      <c r="D861" t="s">
        <v>443</v>
      </c>
      <c r="E861" t="s">
        <v>444</v>
      </c>
      <c r="F861" t="s">
        <v>414</v>
      </c>
      <c r="G861" t="s">
        <v>445</v>
      </c>
      <c r="H861">
        <v>100</v>
      </c>
      <c r="I861" t="s">
        <v>416</v>
      </c>
      <c r="J861" t="s">
        <v>14</v>
      </c>
      <c r="K861" t="s">
        <v>46</v>
      </c>
      <c r="L861">
        <v>50</v>
      </c>
      <c r="M861" t="s">
        <v>50</v>
      </c>
      <c r="N861" s="9">
        <v>0</v>
      </c>
      <c r="O861" s="9">
        <v>0</v>
      </c>
      <c r="P861" s="9">
        <v>0</v>
      </c>
      <c r="Q861" s="9">
        <v>0</v>
      </c>
      <c r="R861" s="9">
        <v>0</v>
      </c>
      <c r="S861" s="7">
        <v>0</v>
      </c>
      <c r="T861" s="7">
        <v>0</v>
      </c>
    </row>
    <row r="862" spans="1:20" x14ac:dyDescent="0.25">
      <c r="A862" t="s">
        <v>10</v>
      </c>
      <c r="B862">
        <v>7</v>
      </c>
      <c r="C862">
        <v>215</v>
      </c>
      <c r="D862" t="s">
        <v>443</v>
      </c>
      <c r="E862" t="s">
        <v>444</v>
      </c>
      <c r="F862" t="s">
        <v>414</v>
      </c>
      <c r="G862" t="s">
        <v>445</v>
      </c>
      <c r="H862">
        <v>108</v>
      </c>
      <c r="I862" t="s">
        <v>408</v>
      </c>
      <c r="J862" t="s">
        <v>15</v>
      </c>
      <c r="K862" t="s">
        <v>46</v>
      </c>
      <c r="L862">
        <v>10</v>
      </c>
      <c r="M862" t="s">
        <v>47</v>
      </c>
      <c r="N862" s="9">
        <v>3490426</v>
      </c>
      <c r="O862" s="9">
        <v>3800769.5</v>
      </c>
      <c r="P862" s="9">
        <v>4051781.7</v>
      </c>
      <c r="Q862" s="9">
        <v>4709055.7</v>
      </c>
      <c r="R862" s="9">
        <v>5061174.0999999996</v>
      </c>
      <c r="S862" s="7">
        <v>7360051.0999999996</v>
      </c>
      <c r="T862" s="7">
        <v>7598062</v>
      </c>
    </row>
    <row r="863" spans="1:20" x14ac:dyDescent="0.25">
      <c r="A863" t="s">
        <v>10</v>
      </c>
      <c r="B863">
        <v>7</v>
      </c>
      <c r="C863">
        <v>215</v>
      </c>
      <c r="D863" t="s">
        <v>443</v>
      </c>
      <c r="E863" t="s">
        <v>444</v>
      </c>
      <c r="F863" t="s">
        <v>414</v>
      </c>
      <c r="G863" t="s">
        <v>445</v>
      </c>
      <c r="H863">
        <v>108</v>
      </c>
      <c r="I863" t="s">
        <v>408</v>
      </c>
      <c r="J863" t="s">
        <v>15</v>
      </c>
      <c r="K863" t="s">
        <v>46</v>
      </c>
      <c r="L863">
        <v>20</v>
      </c>
      <c r="M863" t="s">
        <v>48</v>
      </c>
      <c r="N863" s="9">
        <v>3448948.5</v>
      </c>
      <c r="O863" s="9">
        <v>3515229.8</v>
      </c>
      <c r="P863" s="9">
        <v>3590418</v>
      </c>
      <c r="Q863" s="9">
        <v>4218923.5999999996</v>
      </c>
      <c r="R863" s="9">
        <v>4709255</v>
      </c>
      <c r="S863" s="7">
        <v>7063791</v>
      </c>
      <c r="T863" s="7">
        <v>6781709</v>
      </c>
    </row>
    <row r="864" spans="1:20" x14ac:dyDescent="0.25">
      <c r="A864" t="s">
        <v>10</v>
      </c>
      <c r="B864">
        <v>7</v>
      </c>
      <c r="C864">
        <v>215</v>
      </c>
      <c r="D864" t="s">
        <v>443</v>
      </c>
      <c r="E864" t="s">
        <v>444</v>
      </c>
      <c r="F864" t="s">
        <v>414</v>
      </c>
      <c r="G864" t="s">
        <v>445</v>
      </c>
      <c r="H864">
        <v>108</v>
      </c>
      <c r="I864" t="s">
        <v>408</v>
      </c>
      <c r="J864" t="s">
        <v>15</v>
      </c>
      <c r="K864" t="s">
        <v>46</v>
      </c>
      <c r="L864">
        <v>30</v>
      </c>
      <c r="M864" t="s">
        <v>49</v>
      </c>
      <c r="N864" s="9">
        <v>41477.5</v>
      </c>
      <c r="O864" s="9">
        <v>285539.7</v>
      </c>
      <c r="P864" s="9">
        <v>461363.7</v>
      </c>
      <c r="Q864" s="9">
        <v>490132.1</v>
      </c>
      <c r="R864" s="9">
        <v>351919.1</v>
      </c>
      <c r="S864" s="7">
        <v>296260.09999999998</v>
      </c>
      <c r="T864" s="7">
        <v>816353</v>
      </c>
    </row>
    <row r="865" spans="1:20" x14ac:dyDescent="0.25">
      <c r="A865" t="s">
        <v>10</v>
      </c>
      <c r="B865">
        <v>7</v>
      </c>
      <c r="C865">
        <v>215</v>
      </c>
      <c r="D865" t="s">
        <v>443</v>
      </c>
      <c r="E865" t="s">
        <v>444</v>
      </c>
      <c r="F865" t="s">
        <v>414</v>
      </c>
      <c r="G865" t="s">
        <v>445</v>
      </c>
      <c r="H865">
        <v>108</v>
      </c>
      <c r="I865" t="s">
        <v>408</v>
      </c>
      <c r="J865" t="s">
        <v>15</v>
      </c>
      <c r="K865" t="s">
        <v>46</v>
      </c>
      <c r="L865">
        <v>40</v>
      </c>
      <c r="M865" t="s">
        <v>12</v>
      </c>
      <c r="N865" s="9">
        <v>41477.5</v>
      </c>
      <c r="O865" s="9">
        <v>285539.7</v>
      </c>
      <c r="P865" s="9">
        <v>461363.7</v>
      </c>
      <c r="Q865" s="9">
        <v>490132.1</v>
      </c>
      <c r="R865" s="9">
        <v>351919.1</v>
      </c>
      <c r="S865" s="7">
        <v>296260.09999999998</v>
      </c>
      <c r="T865" s="7">
        <v>816353</v>
      </c>
    </row>
    <row r="866" spans="1:20" x14ac:dyDescent="0.25">
      <c r="A866" t="s">
        <v>10</v>
      </c>
      <c r="B866">
        <v>7</v>
      </c>
      <c r="C866">
        <v>215</v>
      </c>
      <c r="D866" t="s">
        <v>443</v>
      </c>
      <c r="E866" t="s">
        <v>444</v>
      </c>
      <c r="F866" t="s">
        <v>414</v>
      </c>
      <c r="G866" t="s">
        <v>445</v>
      </c>
      <c r="H866">
        <v>108</v>
      </c>
      <c r="I866" t="s">
        <v>408</v>
      </c>
      <c r="J866" t="s">
        <v>15</v>
      </c>
      <c r="K866" t="s">
        <v>46</v>
      </c>
      <c r="L866">
        <v>50</v>
      </c>
      <c r="M866" t="s">
        <v>50</v>
      </c>
      <c r="N866" s="9">
        <v>0</v>
      </c>
      <c r="O866" s="9">
        <v>0</v>
      </c>
      <c r="P866" s="9">
        <v>0</v>
      </c>
      <c r="Q866" s="9">
        <v>0</v>
      </c>
      <c r="R866" s="9">
        <v>0</v>
      </c>
      <c r="S866" s="7">
        <v>0</v>
      </c>
      <c r="T866" s="7">
        <v>0</v>
      </c>
    </row>
    <row r="867" spans="1:20" x14ac:dyDescent="0.25">
      <c r="A867" t="s">
        <v>10</v>
      </c>
      <c r="B867">
        <v>7</v>
      </c>
      <c r="C867">
        <v>215</v>
      </c>
      <c r="D867" t="s">
        <v>443</v>
      </c>
      <c r="E867" t="s">
        <v>444</v>
      </c>
      <c r="F867" t="s">
        <v>414</v>
      </c>
      <c r="G867" t="s">
        <v>445</v>
      </c>
      <c r="H867">
        <v>110</v>
      </c>
      <c r="I867" t="s">
        <v>409</v>
      </c>
      <c r="J867" t="s">
        <v>16</v>
      </c>
      <c r="K867" t="s">
        <v>46</v>
      </c>
      <c r="L867">
        <v>10</v>
      </c>
      <c r="M867" t="s">
        <v>47</v>
      </c>
      <c r="N867" s="9">
        <v>80826</v>
      </c>
      <c r="O867" s="9">
        <v>52405</v>
      </c>
      <c r="P867" s="9">
        <v>18372</v>
      </c>
      <c r="Q867" s="9">
        <v>14950</v>
      </c>
      <c r="R867" s="9">
        <v>58325.599999999999</v>
      </c>
      <c r="S867" s="7">
        <v>948050.62</v>
      </c>
      <c r="T867" s="7">
        <v>1914183.51</v>
      </c>
    </row>
    <row r="868" spans="1:20" x14ac:dyDescent="0.25">
      <c r="A868" t="s">
        <v>10</v>
      </c>
      <c r="B868">
        <v>7</v>
      </c>
      <c r="C868">
        <v>215</v>
      </c>
      <c r="D868" t="s">
        <v>443</v>
      </c>
      <c r="E868" t="s">
        <v>444</v>
      </c>
      <c r="F868" t="s">
        <v>414</v>
      </c>
      <c r="G868" t="s">
        <v>445</v>
      </c>
      <c r="H868">
        <v>110</v>
      </c>
      <c r="I868" t="s">
        <v>409</v>
      </c>
      <c r="J868" t="s">
        <v>16</v>
      </c>
      <c r="K868" t="s">
        <v>46</v>
      </c>
      <c r="L868">
        <v>20</v>
      </c>
      <c r="M868" t="s">
        <v>48</v>
      </c>
      <c r="N868" s="9">
        <v>80826</v>
      </c>
      <c r="O868" s="9">
        <v>48503</v>
      </c>
      <c r="P868" s="9">
        <v>18372</v>
      </c>
      <c r="Q868" s="9">
        <v>14950</v>
      </c>
      <c r="R868" s="9">
        <v>51669.98</v>
      </c>
      <c r="S868" s="7">
        <v>142029.10999999999</v>
      </c>
      <c r="T868" s="7">
        <v>999513.08</v>
      </c>
    </row>
    <row r="869" spans="1:20" x14ac:dyDescent="0.25">
      <c r="A869" t="s">
        <v>10</v>
      </c>
      <c r="B869">
        <v>7</v>
      </c>
      <c r="C869">
        <v>215</v>
      </c>
      <c r="D869" t="s">
        <v>443</v>
      </c>
      <c r="E869" t="s">
        <v>444</v>
      </c>
      <c r="F869" t="s">
        <v>414</v>
      </c>
      <c r="G869" t="s">
        <v>445</v>
      </c>
      <c r="H869">
        <v>110</v>
      </c>
      <c r="I869" t="s">
        <v>409</v>
      </c>
      <c r="J869" t="s">
        <v>16</v>
      </c>
      <c r="K869" t="s">
        <v>46</v>
      </c>
      <c r="L869">
        <v>30</v>
      </c>
      <c r="M869" t="s">
        <v>49</v>
      </c>
      <c r="N869" s="9">
        <v>0</v>
      </c>
      <c r="O869" s="9">
        <v>3902</v>
      </c>
      <c r="P869" s="9">
        <v>0</v>
      </c>
      <c r="Q869" s="9">
        <v>0</v>
      </c>
      <c r="R869" s="9">
        <v>6655.62</v>
      </c>
      <c r="S869" s="7">
        <v>806021.51</v>
      </c>
      <c r="T869" s="7">
        <v>914670.43</v>
      </c>
    </row>
    <row r="870" spans="1:20" x14ac:dyDescent="0.25">
      <c r="A870" t="s">
        <v>10</v>
      </c>
      <c r="B870">
        <v>7</v>
      </c>
      <c r="C870">
        <v>215</v>
      </c>
      <c r="D870" t="s">
        <v>443</v>
      </c>
      <c r="E870" t="s">
        <v>444</v>
      </c>
      <c r="F870" t="s">
        <v>414</v>
      </c>
      <c r="G870" t="s">
        <v>445</v>
      </c>
      <c r="H870">
        <v>110</v>
      </c>
      <c r="I870" t="s">
        <v>409</v>
      </c>
      <c r="J870" t="s">
        <v>16</v>
      </c>
      <c r="K870" t="s">
        <v>46</v>
      </c>
      <c r="L870">
        <v>40</v>
      </c>
      <c r="M870" t="s">
        <v>12</v>
      </c>
      <c r="N870" s="9">
        <v>0</v>
      </c>
      <c r="O870" s="9">
        <v>3902</v>
      </c>
      <c r="P870" s="9">
        <v>0</v>
      </c>
      <c r="Q870" s="9">
        <v>0</v>
      </c>
      <c r="R870" s="9">
        <v>6655.62</v>
      </c>
      <c r="S870" s="7">
        <v>806021.51</v>
      </c>
      <c r="T870" s="7">
        <v>914670.43</v>
      </c>
    </row>
    <row r="871" spans="1:20" x14ac:dyDescent="0.25">
      <c r="A871" t="s">
        <v>10</v>
      </c>
      <c r="B871">
        <v>7</v>
      </c>
      <c r="C871">
        <v>215</v>
      </c>
      <c r="D871" t="s">
        <v>443</v>
      </c>
      <c r="E871" t="s">
        <v>444</v>
      </c>
      <c r="F871" t="s">
        <v>414</v>
      </c>
      <c r="G871" t="s">
        <v>445</v>
      </c>
      <c r="H871">
        <v>110</v>
      </c>
      <c r="I871" t="s">
        <v>409</v>
      </c>
      <c r="J871" t="s">
        <v>16</v>
      </c>
      <c r="K871" t="s">
        <v>46</v>
      </c>
      <c r="L871">
        <v>50</v>
      </c>
      <c r="M871" t="s">
        <v>50</v>
      </c>
      <c r="N871" s="9">
        <v>0</v>
      </c>
      <c r="O871" s="9">
        <v>0</v>
      </c>
      <c r="P871" s="9">
        <v>0</v>
      </c>
      <c r="Q871" s="9">
        <v>0</v>
      </c>
      <c r="R871" s="9">
        <v>0</v>
      </c>
      <c r="S871" s="7">
        <v>0</v>
      </c>
      <c r="T871" s="7">
        <v>0</v>
      </c>
    </row>
    <row r="872" spans="1:20" x14ac:dyDescent="0.25">
      <c r="A872" t="s">
        <v>10</v>
      </c>
      <c r="B872">
        <v>7</v>
      </c>
      <c r="C872">
        <v>215</v>
      </c>
      <c r="D872" t="s">
        <v>443</v>
      </c>
      <c r="E872" t="s">
        <v>444</v>
      </c>
      <c r="F872" t="s">
        <v>414</v>
      </c>
      <c r="G872" t="s">
        <v>445</v>
      </c>
      <c r="H872">
        <v>145</v>
      </c>
      <c r="I872" t="s">
        <v>446</v>
      </c>
      <c r="J872" t="s">
        <v>447</v>
      </c>
      <c r="K872" t="s">
        <v>46</v>
      </c>
      <c r="L872">
        <v>10</v>
      </c>
      <c r="M872" t="s">
        <v>47</v>
      </c>
      <c r="N872" s="9">
        <v>481121</v>
      </c>
      <c r="O872" s="9">
        <v>481124.07</v>
      </c>
      <c r="P872" s="9">
        <v>481119.54</v>
      </c>
      <c r="Q872" s="9">
        <v>481124.41</v>
      </c>
      <c r="R872" s="9">
        <v>781149.33</v>
      </c>
      <c r="S872" s="7">
        <v>781170.6</v>
      </c>
      <c r="T872" s="7">
        <v>781704.3</v>
      </c>
    </row>
    <row r="873" spans="1:20" x14ac:dyDescent="0.25">
      <c r="A873" t="s">
        <v>10</v>
      </c>
      <c r="B873">
        <v>7</v>
      </c>
      <c r="C873">
        <v>215</v>
      </c>
      <c r="D873" t="s">
        <v>443</v>
      </c>
      <c r="E873" t="s">
        <v>444</v>
      </c>
      <c r="F873" t="s">
        <v>414</v>
      </c>
      <c r="G873" t="s">
        <v>445</v>
      </c>
      <c r="H873">
        <v>145</v>
      </c>
      <c r="I873" t="s">
        <v>446</v>
      </c>
      <c r="J873" t="s">
        <v>447</v>
      </c>
      <c r="K873" t="s">
        <v>46</v>
      </c>
      <c r="L873">
        <v>20</v>
      </c>
      <c r="M873" t="s">
        <v>48</v>
      </c>
      <c r="N873" s="9">
        <v>481114.93</v>
      </c>
      <c r="O873" s="9">
        <v>481122.53</v>
      </c>
      <c r="P873" s="9">
        <v>481113.13</v>
      </c>
      <c r="Q873" s="9">
        <v>481092.08</v>
      </c>
      <c r="R873" s="9">
        <v>781095.73</v>
      </c>
      <c r="S873" s="7">
        <v>780583.3</v>
      </c>
      <c r="T873" s="7">
        <v>781293.33</v>
      </c>
    </row>
    <row r="874" spans="1:20" x14ac:dyDescent="0.25">
      <c r="A874" t="s">
        <v>10</v>
      </c>
      <c r="B874">
        <v>7</v>
      </c>
      <c r="C874">
        <v>215</v>
      </c>
      <c r="D874" t="s">
        <v>443</v>
      </c>
      <c r="E874" t="s">
        <v>444</v>
      </c>
      <c r="F874" t="s">
        <v>414</v>
      </c>
      <c r="G874" t="s">
        <v>445</v>
      </c>
      <c r="H874">
        <v>145</v>
      </c>
      <c r="I874" t="s">
        <v>446</v>
      </c>
      <c r="J874" t="s">
        <v>447</v>
      </c>
      <c r="K874" t="s">
        <v>46</v>
      </c>
      <c r="L874">
        <v>30</v>
      </c>
      <c r="M874" t="s">
        <v>49</v>
      </c>
      <c r="N874" s="9">
        <v>6.07</v>
      </c>
      <c r="O874" s="9">
        <v>1.54</v>
      </c>
      <c r="P874" s="9">
        <v>6.41</v>
      </c>
      <c r="Q874" s="9">
        <v>32.33</v>
      </c>
      <c r="R874" s="9">
        <v>53.6</v>
      </c>
      <c r="S874" s="7">
        <v>587.29999999999995</v>
      </c>
      <c r="T874" s="7">
        <v>410.97</v>
      </c>
    </row>
    <row r="875" spans="1:20" x14ac:dyDescent="0.25">
      <c r="A875" t="s">
        <v>10</v>
      </c>
      <c r="B875">
        <v>7</v>
      </c>
      <c r="C875">
        <v>215</v>
      </c>
      <c r="D875" t="s">
        <v>443</v>
      </c>
      <c r="E875" t="s">
        <v>444</v>
      </c>
      <c r="F875" t="s">
        <v>414</v>
      </c>
      <c r="G875" t="s">
        <v>445</v>
      </c>
      <c r="H875">
        <v>145</v>
      </c>
      <c r="I875" t="s">
        <v>446</v>
      </c>
      <c r="J875" t="s">
        <v>447</v>
      </c>
      <c r="K875" t="s">
        <v>46</v>
      </c>
      <c r="L875">
        <v>40</v>
      </c>
      <c r="M875" t="s">
        <v>12</v>
      </c>
      <c r="N875" s="9">
        <v>6.07</v>
      </c>
      <c r="O875" s="9">
        <v>1.54</v>
      </c>
      <c r="P875" s="9">
        <v>6.41</v>
      </c>
      <c r="Q875" s="9">
        <v>32.33</v>
      </c>
      <c r="R875" s="9">
        <v>53.6</v>
      </c>
      <c r="S875" s="7">
        <v>587.29999999999995</v>
      </c>
      <c r="T875" s="7">
        <v>410.97</v>
      </c>
    </row>
    <row r="876" spans="1:20" x14ac:dyDescent="0.25">
      <c r="A876" t="s">
        <v>10</v>
      </c>
      <c r="B876">
        <v>7</v>
      </c>
      <c r="C876">
        <v>215</v>
      </c>
      <c r="D876" t="s">
        <v>443</v>
      </c>
      <c r="E876" t="s">
        <v>444</v>
      </c>
      <c r="F876" t="s">
        <v>414</v>
      </c>
      <c r="G876" t="s">
        <v>445</v>
      </c>
      <c r="H876">
        <v>145</v>
      </c>
      <c r="I876" t="s">
        <v>446</v>
      </c>
      <c r="J876" t="s">
        <v>447</v>
      </c>
      <c r="K876" t="s">
        <v>46</v>
      </c>
      <c r="L876">
        <v>50</v>
      </c>
      <c r="M876" t="s">
        <v>50</v>
      </c>
      <c r="N876" s="9">
        <v>0</v>
      </c>
      <c r="O876" s="9">
        <v>0</v>
      </c>
      <c r="P876" s="9">
        <v>0</v>
      </c>
      <c r="Q876" s="9">
        <v>0</v>
      </c>
      <c r="R876" s="9">
        <v>0</v>
      </c>
      <c r="S876" s="7">
        <v>0</v>
      </c>
      <c r="T876" s="7">
        <v>0</v>
      </c>
    </row>
    <row r="877" spans="1:20" x14ac:dyDescent="0.25">
      <c r="A877" t="s">
        <v>10</v>
      </c>
      <c r="B877">
        <v>7</v>
      </c>
      <c r="C877">
        <v>215</v>
      </c>
      <c r="D877" t="s">
        <v>443</v>
      </c>
      <c r="E877" t="s">
        <v>444</v>
      </c>
      <c r="F877" t="s">
        <v>414</v>
      </c>
      <c r="G877" t="s">
        <v>445</v>
      </c>
      <c r="H877">
        <v>199</v>
      </c>
      <c r="I877" t="s">
        <v>62</v>
      </c>
      <c r="J877" t="s">
        <v>388</v>
      </c>
      <c r="K877" t="s">
        <v>46</v>
      </c>
      <c r="L877">
        <v>10</v>
      </c>
      <c r="M877" t="s">
        <v>47</v>
      </c>
      <c r="N877" s="9">
        <v>1263077</v>
      </c>
      <c r="O877" s="9">
        <v>1250005.98</v>
      </c>
      <c r="P877" s="9">
        <v>1250001.6299999999</v>
      </c>
      <c r="Q877" s="9">
        <v>1376730.19</v>
      </c>
      <c r="R877" s="9">
        <v>1250021.1100000001</v>
      </c>
      <c r="S877" s="7">
        <v>1313577.1299999999</v>
      </c>
      <c r="T877" s="7">
        <v>1250916.05</v>
      </c>
    </row>
    <row r="878" spans="1:20" x14ac:dyDescent="0.25">
      <c r="A878" t="s">
        <v>10</v>
      </c>
      <c r="B878">
        <v>7</v>
      </c>
      <c r="C878">
        <v>215</v>
      </c>
      <c r="D878" t="s">
        <v>443</v>
      </c>
      <c r="E878" t="s">
        <v>444</v>
      </c>
      <c r="F878" t="s">
        <v>414</v>
      </c>
      <c r="G878" t="s">
        <v>445</v>
      </c>
      <c r="H878">
        <v>199</v>
      </c>
      <c r="I878" t="s">
        <v>62</v>
      </c>
      <c r="J878" t="s">
        <v>388</v>
      </c>
      <c r="K878" t="s">
        <v>46</v>
      </c>
      <c r="L878">
        <v>20</v>
      </c>
      <c r="M878" t="s">
        <v>48</v>
      </c>
      <c r="N878" s="9">
        <v>1263071.02</v>
      </c>
      <c r="O878" s="9">
        <v>1250004.3500000001</v>
      </c>
      <c r="P878" s="9">
        <v>1123271.44</v>
      </c>
      <c r="Q878" s="9">
        <v>1376709.08</v>
      </c>
      <c r="R878" s="9">
        <v>1186443.98</v>
      </c>
      <c r="S878" s="7">
        <v>1312661.08</v>
      </c>
      <c r="T878" s="7">
        <v>1250737.8400000001</v>
      </c>
    </row>
    <row r="879" spans="1:20" x14ac:dyDescent="0.25">
      <c r="A879" t="s">
        <v>10</v>
      </c>
      <c r="B879">
        <v>7</v>
      </c>
      <c r="C879">
        <v>215</v>
      </c>
      <c r="D879" t="s">
        <v>443</v>
      </c>
      <c r="E879" t="s">
        <v>444</v>
      </c>
      <c r="F879" t="s">
        <v>414</v>
      </c>
      <c r="G879" t="s">
        <v>445</v>
      </c>
      <c r="H879">
        <v>199</v>
      </c>
      <c r="I879" t="s">
        <v>62</v>
      </c>
      <c r="J879" t="s">
        <v>388</v>
      </c>
      <c r="K879" t="s">
        <v>46</v>
      </c>
      <c r="L879">
        <v>30</v>
      </c>
      <c r="M879" t="s">
        <v>49</v>
      </c>
      <c r="N879" s="9">
        <v>5.98</v>
      </c>
      <c r="O879" s="9">
        <v>1.63</v>
      </c>
      <c r="P879" s="9">
        <v>126730.19</v>
      </c>
      <c r="Q879" s="9">
        <v>21.11</v>
      </c>
      <c r="R879" s="9">
        <v>63577.13</v>
      </c>
      <c r="S879" s="7">
        <v>916.05</v>
      </c>
      <c r="T879" s="7">
        <v>178.21</v>
      </c>
    </row>
    <row r="880" spans="1:20" x14ac:dyDescent="0.25">
      <c r="A880" t="s">
        <v>10</v>
      </c>
      <c r="B880">
        <v>7</v>
      </c>
      <c r="C880">
        <v>215</v>
      </c>
      <c r="D880" t="s">
        <v>443</v>
      </c>
      <c r="E880" t="s">
        <v>444</v>
      </c>
      <c r="F880" t="s">
        <v>414</v>
      </c>
      <c r="G880" t="s">
        <v>445</v>
      </c>
      <c r="H880">
        <v>199</v>
      </c>
      <c r="I880" t="s">
        <v>62</v>
      </c>
      <c r="J880" t="s">
        <v>388</v>
      </c>
      <c r="K880" t="s">
        <v>46</v>
      </c>
      <c r="L880">
        <v>40</v>
      </c>
      <c r="M880" t="s">
        <v>12</v>
      </c>
      <c r="N880" s="9">
        <v>5.98</v>
      </c>
      <c r="O880" s="9">
        <v>1.63</v>
      </c>
      <c r="P880" s="9">
        <v>126730.19</v>
      </c>
      <c r="Q880" s="9">
        <v>21.11</v>
      </c>
      <c r="R880" s="9">
        <v>63577.13</v>
      </c>
      <c r="S880" s="7">
        <v>916.05</v>
      </c>
      <c r="T880" s="7">
        <v>178.21</v>
      </c>
    </row>
    <row r="881" spans="1:20" x14ac:dyDescent="0.25">
      <c r="A881" t="s">
        <v>10</v>
      </c>
      <c r="B881">
        <v>7</v>
      </c>
      <c r="C881">
        <v>215</v>
      </c>
      <c r="D881" t="s">
        <v>443</v>
      </c>
      <c r="E881" t="s">
        <v>444</v>
      </c>
      <c r="F881" t="s">
        <v>414</v>
      </c>
      <c r="G881" t="s">
        <v>445</v>
      </c>
      <c r="H881">
        <v>199</v>
      </c>
      <c r="I881" t="s">
        <v>62</v>
      </c>
      <c r="J881" t="s">
        <v>388</v>
      </c>
      <c r="K881" t="s">
        <v>46</v>
      </c>
      <c r="L881">
        <v>50</v>
      </c>
      <c r="M881" t="s">
        <v>50</v>
      </c>
      <c r="N881" s="9">
        <v>0</v>
      </c>
      <c r="O881" s="9">
        <v>0</v>
      </c>
      <c r="P881" s="9">
        <v>0</v>
      </c>
      <c r="Q881" s="9">
        <v>0</v>
      </c>
      <c r="R881" s="9">
        <v>0</v>
      </c>
      <c r="S881" s="7">
        <v>0</v>
      </c>
      <c r="T881" s="7">
        <v>0</v>
      </c>
    </row>
    <row r="882" spans="1:20" x14ac:dyDescent="0.25">
      <c r="A882" t="s">
        <v>10</v>
      </c>
      <c r="B882">
        <v>7</v>
      </c>
      <c r="C882">
        <v>215</v>
      </c>
      <c r="D882" t="s">
        <v>443</v>
      </c>
      <c r="E882" t="s">
        <v>444</v>
      </c>
      <c r="F882" t="s">
        <v>414</v>
      </c>
      <c r="G882" t="s">
        <v>445</v>
      </c>
      <c r="H882">
        <v>502</v>
      </c>
      <c r="I882" t="s">
        <v>219</v>
      </c>
      <c r="J882" t="s">
        <v>220</v>
      </c>
      <c r="K882" t="s">
        <v>46</v>
      </c>
      <c r="L882">
        <v>10</v>
      </c>
      <c r="M882" t="s">
        <v>47</v>
      </c>
      <c r="N882" s="9">
        <v>273951</v>
      </c>
      <c r="O882" s="9">
        <v>273952.90000000002</v>
      </c>
      <c r="P882" s="9">
        <v>275652.64</v>
      </c>
      <c r="Q882" s="9">
        <v>273956.2</v>
      </c>
      <c r="R882" s="9">
        <v>474016.14</v>
      </c>
      <c r="S882" s="7">
        <v>503719.65</v>
      </c>
      <c r="T882" s="7">
        <v>474304.49</v>
      </c>
    </row>
    <row r="883" spans="1:20" x14ac:dyDescent="0.25">
      <c r="A883" t="s">
        <v>10</v>
      </c>
      <c r="B883">
        <v>7</v>
      </c>
      <c r="C883">
        <v>215</v>
      </c>
      <c r="D883" t="s">
        <v>443</v>
      </c>
      <c r="E883" t="s">
        <v>444</v>
      </c>
      <c r="F883" t="s">
        <v>414</v>
      </c>
      <c r="G883" t="s">
        <v>445</v>
      </c>
      <c r="H883">
        <v>502</v>
      </c>
      <c r="I883" t="s">
        <v>219</v>
      </c>
      <c r="J883" t="s">
        <v>220</v>
      </c>
      <c r="K883" t="s">
        <v>46</v>
      </c>
      <c r="L883">
        <v>20</v>
      </c>
      <c r="M883" t="s">
        <v>48</v>
      </c>
      <c r="N883" s="9">
        <v>273945.09999999998</v>
      </c>
      <c r="O883" s="9">
        <v>272247.26</v>
      </c>
      <c r="P883" s="9">
        <v>275643.44</v>
      </c>
      <c r="Q883" s="9">
        <v>273888.06</v>
      </c>
      <c r="R883" s="9">
        <v>444244.49</v>
      </c>
      <c r="S883" s="7">
        <v>503363.16</v>
      </c>
      <c r="T883" s="7">
        <v>473281.28000000003</v>
      </c>
    </row>
    <row r="884" spans="1:20" x14ac:dyDescent="0.25">
      <c r="A884" t="s">
        <v>10</v>
      </c>
      <c r="B884">
        <v>7</v>
      </c>
      <c r="C884">
        <v>215</v>
      </c>
      <c r="D884" t="s">
        <v>443</v>
      </c>
      <c r="E884" t="s">
        <v>444</v>
      </c>
      <c r="F884" t="s">
        <v>414</v>
      </c>
      <c r="G884" t="s">
        <v>445</v>
      </c>
      <c r="H884">
        <v>502</v>
      </c>
      <c r="I884" t="s">
        <v>219</v>
      </c>
      <c r="J884" t="s">
        <v>220</v>
      </c>
      <c r="K884" t="s">
        <v>46</v>
      </c>
      <c r="L884">
        <v>30</v>
      </c>
      <c r="M884" t="s">
        <v>49</v>
      </c>
      <c r="N884" s="9">
        <v>5.9</v>
      </c>
      <c r="O884" s="9">
        <v>1705.64</v>
      </c>
      <c r="P884" s="9">
        <v>9.1999999999999993</v>
      </c>
      <c r="Q884" s="9">
        <v>68.14</v>
      </c>
      <c r="R884" s="9">
        <v>29771.65</v>
      </c>
      <c r="S884" s="7">
        <v>356.49</v>
      </c>
      <c r="T884" s="7">
        <v>1023.21</v>
      </c>
    </row>
    <row r="885" spans="1:20" x14ac:dyDescent="0.25">
      <c r="A885" t="s">
        <v>10</v>
      </c>
      <c r="B885">
        <v>7</v>
      </c>
      <c r="C885">
        <v>215</v>
      </c>
      <c r="D885" t="s">
        <v>443</v>
      </c>
      <c r="E885" t="s">
        <v>444</v>
      </c>
      <c r="F885" t="s">
        <v>414</v>
      </c>
      <c r="G885" t="s">
        <v>445</v>
      </c>
      <c r="H885">
        <v>502</v>
      </c>
      <c r="I885" t="s">
        <v>219</v>
      </c>
      <c r="J885" t="s">
        <v>220</v>
      </c>
      <c r="K885" t="s">
        <v>46</v>
      </c>
      <c r="L885">
        <v>40</v>
      </c>
      <c r="M885" t="s">
        <v>12</v>
      </c>
      <c r="N885" s="9">
        <v>5.9</v>
      </c>
      <c r="O885" s="9">
        <v>1705.64</v>
      </c>
      <c r="P885" s="9">
        <v>9.1999999999999993</v>
      </c>
      <c r="Q885" s="9">
        <v>68.14</v>
      </c>
      <c r="R885" s="9">
        <v>29771.65</v>
      </c>
      <c r="S885" s="7">
        <v>356.49</v>
      </c>
      <c r="T885" s="7">
        <v>1023.21</v>
      </c>
    </row>
    <row r="886" spans="1:20" x14ac:dyDescent="0.25">
      <c r="A886" t="s">
        <v>10</v>
      </c>
      <c r="B886">
        <v>7</v>
      </c>
      <c r="C886">
        <v>215</v>
      </c>
      <c r="D886" t="s">
        <v>443</v>
      </c>
      <c r="E886" t="s">
        <v>444</v>
      </c>
      <c r="F886" t="s">
        <v>414</v>
      </c>
      <c r="G886" t="s">
        <v>445</v>
      </c>
      <c r="H886">
        <v>502</v>
      </c>
      <c r="I886" t="s">
        <v>219</v>
      </c>
      <c r="J886" t="s">
        <v>220</v>
      </c>
      <c r="K886" t="s">
        <v>46</v>
      </c>
      <c r="L886">
        <v>50</v>
      </c>
      <c r="M886" t="s">
        <v>50</v>
      </c>
      <c r="N886" s="9">
        <v>0</v>
      </c>
      <c r="O886" s="9">
        <v>0</v>
      </c>
      <c r="P886" s="9">
        <v>0</v>
      </c>
      <c r="Q886" s="9">
        <v>0</v>
      </c>
      <c r="R886" s="9">
        <v>0</v>
      </c>
      <c r="S886" s="7">
        <v>0</v>
      </c>
      <c r="T886" s="7">
        <v>0</v>
      </c>
    </row>
    <row r="887" spans="1:20" x14ac:dyDescent="0.25">
      <c r="A887" t="s">
        <v>10</v>
      </c>
      <c r="B887">
        <v>7</v>
      </c>
      <c r="C887">
        <v>207</v>
      </c>
      <c r="D887" t="s">
        <v>448</v>
      </c>
      <c r="E887" t="s">
        <v>449</v>
      </c>
      <c r="F887" t="s">
        <v>414</v>
      </c>
      <c r="G887" t="s">
        <v>450</v>
      </c>
      <c r="H887">
        <v>100</v>
      </c>
      <c r="I887" t="s">
        <v>416</v>
      </c>
      <c r="J887" t="s">
        <v>14</v>
      </c>
      <c r="K887" t="s">
        <v>46</v>
      </c>
      <c r="L887">
        <v>10</v>
      </c>
      <c r="M887" t="s">
        <v>47</v>
      </c>
      <c r="N887" s="9">
        <v>0</v>
      </c>
      <c r="O887" s="9">
        <v>0</v>
      </c>
      <c r="P887" s="9">
        <v>0</v>
      </c>
      <c r="Q887" s="9">
        <v>0</v>
      </c>
      <c r="R887" s="9">
        <v>0</v>
      </c>
      <c r="S887" s="7">
        <v>0</v>
      </c>
      <c r="T887" s="7">
        <v>0</v>
      </c>
    </row>
    <row r="888" spans="1:20" x14ac:dyDescent="0.25">
      <c r="A888" t="s">
        <v>10</v>
      </c>
      <c r="B888">
        <v>7</v>
      </c>
      <c r="C888">
        <v>207</v>
      </c>
      <c r="D888" t="s">
        <v>448</v>
      </c>
      <c r="E888" t="s">
        <v>449</v>
      </c>
      <c r="F888" t="s">
        <v>414</v>
      </c>
      <c r="G888" t="s">
        <v>450</v>
      </c>
      <c r="H888">
        <v>100</v>
      </c>
      <c r="I888" t="s">
        <v>416</v>
      </c>
      <c r="J888" t="s">
        <v>14</v>
      </c>
      <c r="K888" t="s">
        <v>46</v>
      </c>
      <c r="L888">
        <v>20</v>
      </c>
      <c r="M888" t="s">
        <v>48</v>
      </c>
      <c r="N888" s="9">
        <v>0</v>
      </c>
      <c r="O888" s="9">
        <v>0</v>
      </c>
      <c r="P888" s="9">
        <v>0</v>
      </c>
      <c r="Q888" s="9">
        <v>0</v>
      </c>
      <c r="R888" s="9">
        <v>0</v>
      </c>
      <c r="S888" s="7">
        <v>0</v>
      </c>
      <c r="T888" s="7">
        <v>0</v>
      </c>
    </row>
    <row r="889" spans="1:20" x14ac:dyDescent="0.25">
      <c r="A889" t="s">
        <v>10</v>
      </c>
      <c r="B889">
        <v>7</v>
      </c>
      <c r="C889">
        <v>207</v>
      </c>
      <c r="D889" t="s">
        <v>448</v>
      </c>
      <c r="E889" t="s">
        <v>449</v>
      </c>
      <c r="F889" t="s">
        <v>414</v>
      </c>
      <c r="G889" t="s">
        <v>450</v>
      </c>
      <c r="H889">
        <v>100</v>
      </c>
      <c r="I889" t="s">
        <v>416</v>
      </c>
      <c r="J889" t="s">
        <v>14</v>
      </c>
      <c r="K889" t="s">
        <v>46</v>
      </c>
      <c r="L889">
        <v>30</v>
      </c>
      <c r="M889" t="s">
        <v>49</v>
      </c>
      <c r="N889" s="9">
        <v>0</v>
      </c>
      <c r="O889" s="9">
        <v>0</v>
      </c>
      <c r="P889" s="9">
        <v>0</v>
      </c>
      <c r="Q889" s="9">
        <v>0</v>
      </c>
      <c r="R889" s="9">
        <v>0</v>
      </c>
      <c r="S889" s="7">
        <v>0</v>
      </c>
      <c r="T889" s="7">
        <v>0</v>
      </c>
    </row>
    <row r="890" spans="1:20" x14ac:dyDescent="0.25">
      <c r="A890" t="s">
        <v>10</v>
      </c>
      <c r="B890">
        <v>7</v>
      </c>
      <c r="C890">
        <v>207</v>
      </c>
      <c r="D890" t="s">
        <v>448</v>
      </c>
      <c r="E890" t="s">
        <v>449</v>
      </c>
      <c r="F890" t="s">
        <v>414</v>
      </c>
      <c r="G890" t="s">
        <v>450</v>
      </c>
      <c r="H890">
        <v>100</v>
      </c>
      <c r="I890" t="s">
        <v>416</v>
      </c>
      <c r="J890" t="s">
        <v>14</v>
      </c>
      <c r="K890" t="s">
        <v>46</v>
      </c>
      <c r="L890">
        <v>40</v>
      </c>
      <c r="M890" t="s">
        <v>12</v>
      </c>
      <c r="N890" s="9">
        <v>0</v>
      </c>
      <c r="O890" s="9">
        <v>0</v>
      </c>
      <c r="P890" s="9">
        <v>0</v>
      </c>
      <c r="Q890" s="9">
        <v>0</v>
      </c>
      <c r="R890" s="9">
        <v>0</v>
      </c>
      <c r="S890" s="7">
        <v>0</v>
      </c>
      <c r="T890" s="7">
        <v>0</v>
      </c>
    </row>
    <row r="891" spans="1:20" x14ac:dyDescent="0.25">
      <c r="A891" t="s">
        <v>10</v>
      </c>
      <c r="B891">
        <v>7</v>
      </c>
      <c r="C891">
        <v>207</v>
      </c>
      <c r="D891" t="s">
        <v>448</v>
      </c>
      <c r="E891" t="s">
        <v>449</v>
      </c>
      <c r="F891" t="s">
        <v>414</v>
      </c>
      <c r="G891" t="s">
        <v>450</v>
      </c>
      <c r="H891">
        <v>100</v>
      </c>
      <c r="I891" t="s">
        <v>416</v>
      </c>
      <c r="J891" t="s">
        <v>14</v>
      </c>
      <c r="K891" t="s">
        <v>46</v>
      </c>
      <c r="L891">
        <v>50</v>
      </c>
      <c r="M891" t="s">
        <v>50</v>
      </c>
      <c r="N891" s="9">
        <v>0</v>
      </c>
      <c r="O891" s="9">
        <v>0</v>
      </c>
      <c r="P891" s="9">
        <v>0</v>
      </c>
      <c r="Q891" s="9">
        <v>0</v>
      </c>
      <c r="R891" s="9">
        <v>0</v>
      </c>
      <c r="S891" s="7">
        <v>0</v>
      </c>
      <c r="T891" s="7">
        <v>0</v>
      </c>
    </row>
    <row r="892" spans="1:20" x14ac:dyDescent="0.25">
      <c r="A892" t="s">
        <v>10</v>
      </c>
      <c r="B892">
        <v>7</v>
      </c>
      <c r="C892">
        <v>207</v>
      </c>
      <c r="D892" t="s">
        <v>448</v>
      </c>
      <c r="E892" t="s">
        <v>449</v>
      </c>
      <c r="F892" t="s">
        <v>414</v>
      </c>
      <c r="G892" t="s">
        <v>450</v>
      </c>
      <c r="H892">
        <v>108</v>
      </c>
      <c r="I892" t="s">
        <v>408</v>
      </c>
      <c r="J892" t="s">
        <v>15</v>
      </c>
      <c r="K892" t="s">
        <v>46</v>
      </c>
      <c r="L892">
        <v>10</v>
      </c>
      <c r="M892" t="s">
        <v>47</v>
      </c>
      <c r="N892" s="9">
        <v>11911021</v>
      </c>
      <c r="O892" s="9">
        <v>12481074</v>
      </c>
      <c r="P892" s="9">
        <v>12520834</v>
      </c>
      <c r="Q892" s="9">
        <v>12935774</v>
      </c>
      <c r="R892" s="9">
        <v>13902764</v>
      </c>
      <c r="S892" s="7">
        <v>18102003</v>
      </c>
      <c r="T892" s="7">
        <v>19243094</v>
      </c>
    </row>
    <row r="893" spans="1:20" x14ac:dyDescent="0.25">
      <c r="A893" t="s">
        <v>10</v>
      </c>
      <c r="B893">
        <v>7</v>
      </c>
      <c r="C893">
        <v>207</v>
      </c>
      <c r="D893" t="s">
        <v>448</v>
      </c>
      <c r="E893" t="s">
        <v>449</v>
      </c>
      <c r="F893" t="s">
        <v>414</v>
      </c>
      <c r="G893" t="s">
        <v>450</v>
      </c>
      <c r="H893">
        <v>108</v>
      </c>
      <c r="I893" t="s">
        <v>408</v>
      </c>
      <c r="J893" t="s">
        <v>15</v>
      </c>
      <c r="K893" t="s">
        <v>46</v>
      </c>
      <c r="L893">
        <v>20</v>
      </c>
      <c r="M893" t="s">
        <v>48</v>
      </c>
      <c r="N893" s="9">
        <v>11911021</v>
      </c>
      <c r="O893" s="9">
        <v>12481074</v>
      </c>
      <c r="P893" s="9">
        <v>12520834</v>
      </c>
      <c r="Q893" s="9">
        <v>12935774</v>
      </c>
      <c r="R893" s="9">
        <v>13902764</v>
      </c>
      <c r="S893" s="7">
        <v>18102003</v>
      </c>
      <c r="T893" s="7">
        <v>18979326.32</v>
      </c>
    </row>
    <row r="894" spans="1:20" x14ac:dyDescent="0.25">
      <c r="A894" t="s">
        <v>10</v>
      </c>
      <c r="B894">
        <v>7</v>
      </c>
      <c r="C894">
        <v>207</v>
      </c>
      <c r="D894" t="s">
        <v>448</v>
      </c>
      <c r="E894" t="s">
        <v>449</v>
      </c>
      <c r="F894" t="s">
        <v>414</v>
      </c>
      <c r="G894" t="s">
        <v>450</v>
      </c>
      <c r="H894">
        <v>108</v>
      </c>
      <c r="I894" t="s">
        <v>408</v>
      </c>
      <c r="J894" t="s">
        <v>15</v>
      </c>
      <c r="K894" t="s">
        <v>46</v>
      </c>
      <c r="L894">
        <v>30</v>
      </c>
      <c r="M894" t="s">
        <v>49</v>
      </c>
      <c r="N894" s="9">
        <v>0</v>
      </c>
      <c r="O894" s="9">
        <v>0</v>
      </c>
      <c r="P894" s="9">
        <v>0</v>
      </c>
      <c r="Q894" s="9">
        <v>0</v>
      </c>
      <c r="R894" s="9">
        <v>0</v>
      </c>
      <c r="S894" s="7">
        <v>0</v>
      </c>
      <c r="T894" s="7">
        <v>263767.67999999999</v>
      </c>
    </row>
    <row r="895" spans="1:20" x14ac:dyDescent="0.25">
      <c r="A895" t="s">
        <v>10</v>
      </c>
      <c r="B895">
        <v>7</v>
      </c>
      <c r="C895">
        <v>207</v>
      </c>
      <c r="D895" t="s">
        <v>448</v>
      </c>
      <c r="E895" t="s">
        <v>449</v>
      </c>
      <c r="F895" t="s">
        <v>414</v>
      </c>
      <c r="G895" t="s">
        <v>450</v>
      </c>
      <c r="H895">
        <v>108</v>
      </c>
      <c r="I895" t="s">
        <v>408</v>
      </c>
      <c r="J895" t="s">
        <v>15</v>
      </c>
      <c r="K895" t="s">
        <v>46</v>
      </c>
      <c r="L895">
        <v>40</v>
      </c>
      <c r="M895" t="s">
        <v>12</v>
      </c>
      <c r="N895" s="9">
        <v>0</v>
      </c>
      <c r="O895" s="9">
        <v>0</v>
      </c>
      <c r="P895" s="9">
        <v>0</v>
      </c>
      <c r="Q895" s="9">
        <v>0</v>
      </c>
      <c r="R895" s="9">
        <v>0</v>
      </c>
      <c r="S895" s="7">
        <v>0</v>
      </c>
      <c r="T895" s="7">
        <v>263767.67999999999</v>
      </c>
    </row>
    <row r="896" spans="1:20" x14ac:dyDescent="0.25">
      <c r="A896" t="s">
        <v>10</v>
      </c>
      <c r="B896">
        <v>7</v>
      </c>
      <c r="C896">
        <v>207</v>
      </c>
      <c r="D896" t="s">
        <v>448</v>
      </c>
      <c r="E896" t="s">
        <v>449</v>
      </c>
      <c r="F896" t="s">
        <v>414</v>
      </c>
      <c r="G896" t="s">
        <v>450</v>
      </c>
      <c r="H896">
        <v>108</v>
      </c>
      <c r="I896" t="s">
        <v>408</v>
      </c>
      <c r="J896" t="s">
        <v>15</v>
      </c>
      <c r="K896" t="s">
        <v>46</v>
      </c>
      <c r="L896">
        <v>50</v>
      </c>
      <c r="M896" t="s">
        <v>50</v>
      </c>
      <c r="N896" s="9">
        <v>0</v>
      </c>
      <c r="O896" s="9">
        <v>0</v>
      </c>
      <c r="P896" s="9">
        <v>0</v>
      </c>
      <c r="Q896" s="9">
        <v>0</v>
      </c>
      <c r="R896" s="9">
        <v>0</v>
      </c>
      <c r="S896" s="7">
        <v>0</v>
      </c>
      <c r="T896" s="7">
        <v>0</v>
      </c>
    </row>
    <row r="897" spans="1:20" x14ac:dyDescent="0.25">
      <c r="A897" t="s">
        <v>10</v>
      </c>
      <c r="B897">
        <v>7</v>
      </c>
      <c r="C897">
        <v>207</v>
      </c>
      <c r="D897" t="s">
        <v>448</v>
      </c>
      <c r="E897" t="s">
        <v>449</v>
      </c>
      <c r="F897" t="s">
        <v>414</v>
      </c>
      <c r="G897" t="s">
        <v>450</v>
      </c>
      <c r="H897">
        <v>110</v>
      </c>
      <c r="I897" t="s">
        <v>409</v>
      </c>
      <c r="J897" t="s">
        <v>16</v>
      </c>
      <c r="K897" t="s">
        <v>46</v>
      </c>
      <c r="L897">
        <v>10</v>
      </c>
      <c r="M897" t="s">
        <v>47</v>
      </c>
      <c r="N897" s="9">
        <v>19233583</v>
      </c>
      <c r="O897" s="9">
        <v>23668001.210000001</v>
      </c>
      <c r="P897" s="9">
        <v>24869444.640000001</v>
      </c>
      <c r="Q897" s="9">
        <v>30497694.469999999</v>
      </c>
      <c r="R897" s="9">
        <v>66839982.939999998</v>
      </c>
      <c r="S897" s="7">
        <v>93294156.900000006</v>
      </c>
      <c r="T897" s="7">
        <v>107013150.39</v>
      </c>
    </row>
    <row r="898" spans="1:20" x14ac:dyDescent="0.25">
      <c r="A898" t="s">
        <v>10</v>
      </c>
      <c r="B898">
        <v>7</v>
      </c>
      <c r="C898">
        <v>207</v>
      </c>
      <c r="D898" t="s">
        <v>448</v>
      </c>
      <c r="E898" t="s">
        <v>449</v>
      </c>
      <c r="F898" t="s">
        <v>414</v>
      </c>
      <c r="G898" t="s">
        <v>450</v>
      </c>
      <c r="H898">
        <v>110</v>
      </c>
      <c r="I898" t="s">
        <v>409</v>
      </c>
      <c r="J898" t="s">
        <v>16</v>
      </c>
      <c r="K898" t="s">
        <v>46</v>
      </c>
      <c r="L898">
        <v>20</v>
      </c>
      <c r="M898" t="s">
        <v>48</v>
      </c>
      <c r="N898" s="9">
        <v>8469431.7899999991</v>
      </c>
      <c r="O898" s="9">
        <v>11004264.57</v>
      </c>
      <c r="P898" s="9">
        <v>9909811.1699999999</v>
      </c>
      <c r="Q898" s="9">
        <v>12604026.529999999</v>
      </c>
      <c r="R898" s="9">
        <v>25723541.039999999</v>
      </c>
      <c r="S898" s="7">
        <v>37888815.799999997</v>
      </c>
      <c r="T898" s="7">
        <v>45004301.82</v>
      </c>
    </row>
    <row r="899" spans="1:20" x14ac:dyDescent="0.25">
      <c r="A899" t="s">
        <v>10</v>
      </c>
      <c r="B899">
        <v>7</v>
      </c>
      <c r="C899">
        <v>207</v>
      </c>
      <c r="D899" t="s">
        <v>448</v>
      </c>
      <c r="E899" t="s">
        <v>449</v>
      </c>
      <c r="F899" t="s">
        <v>414</v>
      </c>
      <c r="G899" t="s">
        <v>450</v>
      </c>
      <c r="H899">
        <v>110</v>
      </c>
      <c r="I899" t="s">
        <v>409</v>
      </c>
      <c r="J899" t="s">
        <v>16</v>
      </c>
      <c r="K899" t="s">
        <v>46</v>
      </c>
      <c r="L899">
        <v>30</v>
      </c>
      <c r="M899" t="s">
        <v>49</v>
      </c>
      <c r="N899" s="9">
        <v>10764151.210000001</v>
      </c>
      <c r="O899" s="9">
        <v>12663736.640000001</v>
      </c>
      <c r="P899" s="9">
        <v>14959633.470000001</v>
      </c>
      <c r="Q899" s="9">
        <v>17893667.940000001</v>
      </c>
      <c r="R899" s="9">
        <v>41116441.899999999</v>
      </c>
      <c r="S899" s="7">
        <v>55405341.100000001</v>
      </c>
      <c r="T899" s="7">
        <v>62008848.57</v>
      </c>
    </row>
    <row r="900" spans="1:20" x14ac:dyDescent="0.25">
      <c r="A900" t="s">
        <v>10</v>
      </c>
      <c r="B900">
        <v>7</v>
      </c>
      <c r="C900">
        <v>207</v>
      </c>
      <c r="D900" t="s">
        <v>448</v>
      </c>
      <c r="E900" t="s">
        <v>449</v>
      </c>
      <c r="F900" t="s">
        <v>414</v>
      </c>
      <c r="G900" t="s">
        <v>450</v>
      </c>
      <c r="H900">
        <v>110</v>
      </c>
      <c r="I900" t="s">
        <v>409</v>
      </c>
      <c r="J900" t="s">
        <v>16</v>
      </c>
      <c r="K900" t="s">
        <v>46</v>
      </c>
      <c r="L900">
        <v>40</v>
      </c>
      <c r="M900" t="s">
        <v>12</v>
      </c>
      <c r="N900" s="9">
        <v>10764151.210000001</v>
      </c>
      <c r="O900" s="9">
        <v>12663736.640000001</v>
      </c>
      <c r="P900" s="9">
        <v>14959633.470000001</v>
      </c>
      <c r="Q900" s="9">
        <v>17893667.940000001</v>
      </c>
      <c r="R900" s="9">
        <v>41116441.899999999</v>
      </c>
      <c r="S900" s="7">
        <v>55405341.100000001</v>
      </c>
      <c r="T900" s="7">
        <v>62008848.57</v>
      </c>
    </row>
    <row r="901" spans="1:20" x14ac:dyDescent="0.25">
      <c r="A901" t="s">
        <v>10</v>
      </c>
      <c r="B901">
        <v>7</v>
      </c>
      <c r="C901">
        <v>207</v>
      </c>
      <c r="D901" t="s">
        <v>448</v>
      </c>
      <c r="E901" t="s">
        <v>449</v>
      </c>
      <c r="F901" t="s">
        <v>414</v>
      </c>
      <c r="G901" t="s">
        <v>450</v>
      </c>
      <c r="H901">
        <v>110</v>
      </c>
      <c r="I901" t="s">
        <v>409</v>
      </c>
      <c r="J901" t="s">
        <v>16</v>
      </c>
      <c r="K901" t="s">
        <v>46</v>
      </c>
      <c r="L901">
        <v>50</v>
      </c>
      <c r="M901" t="s">
        <v>50</v>
      </c>
      <c r="N901" s="9">
        <v>0</v>
      </c>
      <c r="O901" s="9">
        <v>0</v>
      </c>
      <c r="P901" s="9">
        <v>0</v>
      </c>
      <c r="Q901" s="9">
        <v>0</v>
      </c>
      <c r="R901" s="9">
        <v>0</v>
      </c>
      <c r="S901" s="7">
        <v>0</v>
      </c>
      <c r="T901" s="7">
        <v>0</v>
      </c>
    </row>
    <row r="902" spans="1:20" x14ac:dyDescent="0.25">
      <c r="A902" t="s">
        <v>10</v>
      </c>
      <c r="B902">
        <v>7</v>
      </c>
      <c r="C902">
        <v>209</v>
      </c>
      <c r="D902" t="s">
        <v>451</v>
      </c>
      <c r="E902" t="s">
        <v>452</v>
      </c>
      <c r="F902" t="s">
        <v>414</v>
      </c>
      <c r="G902" t="s">
        <v>453</v>
      </c>
      <c r="H902">
        <v>430</v>
      </c>
      <c r="I902" t="s">
        <v>454</v>
      </c>
      <c r="J902" t="s">
        <v>455</v>
      </c>
      <c r="K902" t="s">
        <v>46</v>
      </c>
      <c r="L902">
        <v>10</v>
      </c>
      <c r="M902" t="s">
        <v>47</v>
      </c>
      <c r="N902" s="9">
        <v>249997</v>
      </c>
      <c r="O902" s="9">
        <v>249997</v>
      </c>
      <c r="P902" s="9">
        <v>249997</v>
      </c>
      <c r="Q902" s="9">
        <v>249997</v>
      </c>
      <c r="R902" s="9">
        <v>249997</v>
      </c>
      <c r="S902" s="7">
        <v>0</v>
      </c>
      <c r="T902" s="7">
        <v>0</v>
      </c>
    </row>
    <row r="903" spans="1:20" x14ac:dyDescent="0.25">
      <c r="A903" t="s">
        <v>10</v>
      </c>
      <c r="B903">
        <v>7</v>
      </c>
      <c r="C903">
        <v>209</v>
      </c>
      <c r="D903" t="s">
        <v>451</v>
      </c>
      <c r="E903" t="s">
        <v>452</v>
      </c>
      <c r="F903" t="s">
        <v>414</v>
      </c>
      <c r="G903" t="s">
        <v>453</v>
      </c>
      <c r="H903">
        <v>430</v>
      </c>
      <c r="I903" t="s">
        <v>454</v>
      </c>
      <c r="J903" t="s">
        <v>455</v>
      </c>
      <c r="K903" t="s">
        <v>46</v>
      </c>
      <c r="L903">
        <v>20</v>
      </c>
      <c r="M903" t="s">
        <v>48</v>
      </c>
      <c r="N903" s="9">
        <v>0</v>
      </c>
      <c r="O903" s="9">
        <v>0</v>
      </c>
      <c r="P903" s="9">
        <v>0</v>
      </c>
      <c r="Q903" s="9">
        <v>0</v>
      </c>
      <c r="R903" s="9">
        <v>0</v>
      </c>
      <c r="S903" s="7">
        <v>0</v>
      </c>
      <c r="T903" s="7">
        <v>0</v>
      </c>
    </row>
    <row r="904" spans="1:20" x14ac:dyDescent="0.25">
      <c r="A904" t="s">
        <v>10</v>
      </c>
      <c r="B904">
        <v>7</v>
      </c>
      <c r="C904">
        <v>209</v>
      </c>
      <c r="D904" t="s">
        <v>451</v>
      </c>
      <c r="E904" t="s">
        <v>452</v>
      </c>
      <c r="F904" t="s">
        <v>414</v>
      </c>
      <c r="G904" t="s">
        <v>453</v>
      </c>
      <c r="H904">
        <v>430</v>
      </c>
      <c r="I904" t="s">
        <v>454</v>
      </c>
      <c r="J904" t="s">
        <v>455</v>
      </c>
      <c r="K904" t="s">
        <v>46</v>
      </c>
      <c r="L904">
        <v>30</v>
      </c>
      <c r="M904" t="s">
        <v>49</v>
      </c>
      <c r="N904" s="9">
        <v>249997</v>
      </c>
      <c r="O904" s="9">
        <v>249997</v>
      </c>
      <c r="P904" s="9">
        <v>249997</v>
      </c>
      <c r="Q904" s="9">
        <v>249997</v>
      </c>
      <c r="R904" s="9">
        <v>249997</v>
      </c>
      <c r="S904" s="7">
        <v>0</v>
      </c>
      <c r="T904" s="7">
        <v>0</v>
      </c>
    </row>
    <row r="905" spans="1:20" x14ac:dyDescent="0.25">
      <c r="A905" t="s">
        <v>10</v>
      </c>
      <c r="B905">
        <v>7</v>
      </c>
      <c r="C905">
        <v>209</v>
      </c>
      <c r="D905" t="s">
        <v>451</v>
      </c>
      <c r="E905" t="s">
        <v>452</v>
      </c>
      <c r="F905" t="s">
        <v>414</v>
      </c>
      <c r="G905" t="s">
        <v>453</v>
      </c>
      <c r="H905">
        <v>430</v>
      </c>
      <c r="I905" t="s">
        <v>454</v>
      </c>
      <c r="J905" t="s">
        <v>455</v>
      </c>
      <c r="K905" t="s">
        <v>46</v>
      </c>
      <c r="L905">
        <v>40</v>
      </c>
      <c r="M905" t="s">
        <v>12</v>
      </c>
      <c r="N905" s="9">
        <v>249997</v>
      </c>
      <c r="O905" s="9">
        <v>249997</v>
      </c>
      <c r="P905" s="9">
        <v>249997</v>
      </c>
      <c r="Q905" s="9">
        <v>249997</v>
      </c>
      <c r="R905" s="9">
        <v>249997</v>
      </c>
      <c r="S905" s="7">
        <v>0</v>
      </c>
      <c r="T905" s="7">
        <v>0</v>
      </c>
    </row>
    <row r="906" spans="1:20" x14ac:dyDescent="0.25">
      <c r="A906" t="s">
        <v>10</v>
      </c>
      <c r="B906">
        <v>7</v>
      </c>
      <c r="C906">
        <v>209</v>
      </c>
      <c r="D906" t="s">
        <v>451</v>
      </c>
      <c r="E906" t="s">
        <v>452</v>
      </c>
      <c r="F906" t="s">
        <v>414</v>
      </c>
      <c r="G906" t="s">
        <v>453</v>
      </c>
      <c r="H906">
        <v>430</v>
      </c>
      <c r="I906" t="s">
        <v>454</v>
      </c>
      <c r="J906" t="s">
        <v>455</v>
      </c>
      <c r="K906" t="s">
        <v>46</v>
      </c>
      <c r="L906">
        <v>50</v>
      </c>
      <c r="M906" t="s">
        <v>50</v>
      </c>
      <c r="N906" s="9">
        <v>0</v>
      </c>
      <c r="O906" s="9">
        <v>0</v>
      </c>
      <c r="P906" s="9">
        <v>0</v>
      </c>
      <c r="Q906" s="9">
        <v>0</v>
      </c>
      <c r="R906" s="9">
        <v>0</v>
      </c>
      <c r="S906" s="7">
        <v>0</v>
      </c>
      <c r="T906" s="7">
        <v>0</v>
      </c>
    </row>
    <row r="907" spans="1:20" x14ac:dyDescent="0.25">
      <c r="A907" t="s">
        <v>10</v>
      </c>
      <c r="B907">
        <v>7</v>
      </c>
      <c r="C907">
        <v>246</v>
      </c>
      <c r="D907" t="s">
        <v>456</v>
      </c>
      <c r="E907" t="s">
        <v>457</v>
      </c>
      <c r="F907" t="s">
        <v>414</v>
      </c>
      <c r="G907" t="s">
        <v>458</v>
      </c>
      <c r="H907">
        <v>100</v>
      </c>
      <c r="I907" t="s">
        <v>416</v>
      </c>
      <c r="J907" t="s">
        <v>14</v>
      </c>
      <c r="K907" t="s">
        <v>46</v>
      </c>
      <c r="L907">
        <v>10</v>
      </c>
      <c r="M907" t="s">
        <v>47</v>
      </c>
      <c r="N907" s="9">
        <v>0</v>
      </c>
      <c r="O907" s="9">
        <v>0</v>
      </c>
      <c r="P907" s="9">
        <v>0</v>
      </c>
      <c r="Q907" s="9">
        <v>0</v>
      </c>
      <c r="R907" s="9">
        <v>0</v>
      </c>
      <c r="S907" s="7">
        <v>0</v>
      </c>
      <c r="T907" s="7">
        <v>0</v>
      </c>
    </row>
    <row r="908" spans="1:20" x14ac:dyDescent="0.25">
      <c r="A908" t="s">
        <v>10</v>
      </c>
      <c r="B908">
        <v>7</v>
      </c>
      <c r="C908">
        <v>246</v>
      </c>
      <c r="D908" t="s">
        <v>456</v>
      </c>
      <c r="E908" t="s">
        <v>457</v>
      </c>
      <c r="F908" t="s">
        <v>414</v>
      </c>
      <c r="G908" t="s">
        <v>458</v>
      </c>
      <c r="H908">
        <v>100</v>
      </c>
      <c r="I908" t="s">
        <v>416</v>
      </c>
      <c r="J908" t="s">
        <v>14</v>
      </c>
      <c r="K908" t="s">
        <v>46</v>
      </c>
      <c r="L908">
        <v>20</v>
      </c>
      <c r="M908" t="s">
        <v>48</v>
      </c>
      <c r="N908" s="9">
        <v>0</v>
      </c>
      <c r="O908" s="9">
        <v>0</v>
      </c>
      <c r="P908" s="9">
        <v>0</v>
      </c>
      <c r="Q908" s="9">
        <v>0</v>
      </c>
      <c r="R908" s="9">
        <v>0</v>
      </c>
      <c r="S908" s="7">
        <v>0</v>
      </c>
      <c r="T908" s="7">
        <v>0</v>
      </c>
    </row>
    <row r="909" spans="1:20" x14ac:dyDescent="0.25">
      <c r="A909" t="s">
        <v>10</v>
      </c>
      <c r="B909">
        <v>7</v>
      </c>
      <c r="C909">
        <v>246</v>
      </c>
      <c r="D909" t="s">
        <v>456</v>
      </c>
      <c r="E909" t="s">
        <v>457</v>
      </c>
      <c r="F909" t="s">
        <v>414</v>
      </c>
      <c r="G909" t="s">
        <v>458</v>
      </c>
      <c r="H909">
        <v>100</v>
      </c>
      <c r="I909" t="s">
        <v>416</v>
      </c>
      <c r="J909" t="s">
        <v>14</v>
      </c>
      <c r="K909" t="s">
        <v>46</v>
      </c>
      <c r="L909">
        <v>30</v>
      </c>
      <c r="M909" t="s">
        <v>49</v>
      </c>
      <c r="N909" s="9">
        <v>0</v>
      </c>
      <c r="O909" s="9">
        <v>0</v>
      </c>
      <c r="P909" s="9">
        <v>0</v>
      </c>
      <c r="Q909" s="9">
        <v>0</v>
      </c>
      <c r="R909" s="9">
        <v>0</v>
      </c>
      <c r="S909" s="7">
        <v>0</v>
      </c>
      <c r="T909" s="7">
        <v>0</v>
      </c>
    </row>
    <row r="910" spans="1:20" x14ac:dyDescent="0.25">
      <c r="A910" t="s">
        <v>10</v>
      </c>
      <c r="B910">
        <v>7</v>
      </c>
      <c r="C910">
        <v>246</v>
      </c>
      <c r="D910" t="s">
        <v>456</v>
      </c>
      <c r="E910" t="s">
        <v>457</v>
      </c>
      <c r="F910" t="s">
        <v>414</v>
      </c>
      <c r="G910" t="s">
        <v>458</v>
      </c>
      <c r="H910">
        <v>100</v>
      </c>
      <c r="I910" t="s">
        <v>416</v>
      </c>
      <c r="J910" t="s">
        <v>14</v>
      </c>
      <c r="K910" t="s">
        <v>46</v>
      </c>
      <c r="L910">
        <v>40</v>
      </c>
      <c r="M910" t="s">
        <v>12</v>
      </c>
      <c r="N910" s="9">
        <v>0</v>
      </c>
      <c r="O910" s="9">
        <v>0</v>
      </c>
      <c r="P910" s="9">
        <v>0</v>
      </c>
      <c r="Q910" s="9">
        <v>0</v>
      </c>
      <c r="R910" s="9">
        <v>0</v>
      </c>
      <c r="S910" s="7">
        <v>0</v>
      </c>
      <c r="T910" s="7">
        <v>0</v>
      </c>
    </row>
    <row r="911" spans="1:20" x14ac:dyDescent="0.25">
      <c r="A911" t="s">
        <v>10</v>
      </c>
      <c r="B911">
        <v>7</v>
      </c>
      <c r="C911">
        <v>246</v>
      </c>
      <c r="D911" t="s">
        <v>456</v>
      </c>
      <c r="E911" t="s">
        <v>457</v>
      </c>
      <c r="F911" t="s">
        <v>414</v>
      </c>
      <c r="G911" t="s">
        <v>458</v>
      </c>
      <c r="H911">
        <v>100</v>
      </c>
      <c r="I911" t="s">
        <v>416</v>
      </c>
      <c r="J911" t="s">
        <v>14</v>
      </c>
      <c r="K911" t="s">
        <v>46</v>
      </c>
      <c r="L911">
        <v>50</v>
      </c>
      <c r="M911" t="s">
        <v>50</v>
      </c>
      <c r="N911" s="9">
        <v>0</v>
      </c>
      <c r="O911" s="9">
        <v>0</v>
      </c>
      <c r="P911" s="9">
        <v>0</v>
      </c>
      <c r="Q911" s="9">
        <v>0</v>
      </c>
      <c r="R911" s="9">
        <v>0</v>
      </c>
      <c r="S911" s="7">
        <v>0</v>
      </c>
      <c r="T911" s="7">
        <v>0</v>
      </c>
    </row>
    <row r="912" spans="1:20" x14ac:dyDescent="0.25">
      <c r="A912" t="s">
        <v>10</v>
      </c>
      <c r="B912">
        <v>7</v>
      </c>
      <c r="C912">
        <v>246</v>
      </c>
      <c r="D912" t="s">
        <v>456</v>
      </c>
      <c r="E912" t="s">
        <v>457</v>
      </c>
      <c r="F912" t="s">
        <v>414</v>
      </c>
      <c r="G912" t="s">
        <v>458</v>
      </c>
      <c r="H912">
        <v>108</v>
      </c>
      <c r="I912" t="s">
        <v>408</v>
      </c>
      <c r="J912" t="s">
        <v>15</v>
      </c>
      <c r="K912" t="s">
        <v>46</v>
      </c>
      <c r="L912">
        <v>10</v>
      </c>
      <c r="M912" t="s">
        <v>47</v>
      </c>
      <c r="N912" s="9">
        <v>2831938</v>
      </c>
      <c r="O912" s="9">
        <v>3327605</v>
      </c>
      <c r="P912" s="9">
        <v>3344485</v>
      </c>
      <c r="Q912" s="9">
        <v>3709775</v>
      </c>
      <c r="R912" s="9">
        <v>4137225</v>
      </c>
      <c r="S912" s="7">
        <v>6194685</v>
      </c>
      <c r="T912" s="7">
        <v>7025446</v>
      </c>
    </row>
    <row r="913" spans="1:20" x14ac:dyDescent="0.25">
      <c r="A913" t="s">
        <v>10</v>
      </c>
      <c r="B913">
        <v>7</v>
      </c>
      <c r="C913">
        <v>246</v>
      </c>
      <c r="D913" t="s">
        <v>456</v>
      </c>
      <c r="E913" t="s">
        <v>457</v>
      </c>
      <c r="F913" t="s">
        <v>414</v>
      </c>
      <c r="G913" t="s">
        <v>458</v>
      </c>
      <c r="H913">
        <v>108</v>
      </c>
      <c r="I913" t="s">
        <v>408</v>
      </c>
      <c r="J913" t="s">
        <v>15</v>
      </c>
      <c r="K913" t="s">
        <v>46</v>
      </c>
      <c r="L913">
        <v>20</v>
      </c>
      <c r="M913" t="s">
        <v>48</v>
      </c>
      <c r="N913" s="9">
        <v>2831938</v>
      </c>
      <c r="O913" s="9">
        <v>3327605</v>
      </c>
      <c r="P913" s="9">
        <v>3344485</v>
      </c>
      <c r="Q913" s="9">
        <v>3709775</v>
      </c>
      <c r="R913" s="9">
        <v>4137225</v>
      </c>
      <c r="S913" s="7">
        <v>5762584</v>
      </c>
      <c r="T913" s="7">
        <v>6682993.2400000002</v>
      </c>
    </row>
    <row r="914" spans="1:20" x14ac:dyDescent="0.25">
      <c r="A914" t="s">
        <v>10</v>
      </c>
      <c r="B914">
        <v>7</v>
      </c>
      <c r="C914">
        <v>246</v>
      </c>
      <c r="D914" t="s">
        <v>456</v>
      </c>
      <c r="E914" t="s">
        <v>457</v>
      </c>
      <c r="F914" t="s">
        <v>414</v>
      </c>
      <c r="G914" t="s">
        <v>458</v>
      </c>
      <c r="H914">
        <v>108</v>
      </c>
      <c r="I914" t="s">
        <v>408</v>
      </c>
      <c r="J914" t="s">
        <v>15</v>
      </c>
      <c r="K914" t="s">
        <v>46</v>
      </c>
      <c r="L914">
        <v>30</v>
      </c>
      <c r="M914" t="s">
        <v>49</v>
      </c>
      <c r="N914" s="9">
        <v>0</v>
      </c>
      <c r="O914" s="9">
        <v>0</v>
      </c>
      <c r="P914" s="9">
        <v>0</v>
      </c>
      <c r="Q914" s="9">
        <v>0</v>
      </c>
      <c r="R914" s="9">
        <v>0</v>
      </c>
      <c r="S914" s="7">
        <v>432101</v>
      </c>
      <c r="T914" s="7">
        <v>342452.76</v>
      </c>
    </row>
    <row r="915" spans="1:20" x14ac:dyDescent="0.25">
      <c r="A915" t="s">
        <v>10</v>
      </c>
      <c r="B915">
        <v>7</v>
      </c>
      <c r="C915">
        <v>246</v>
      </c>
      <c r="D915" t="s">
        <v>456</v>
      </c>
      <c r="E915" t="s">
        <v>457</v>
      </c>
      <c r="F915" t="s">
        <v>414</v>
      </c>
      <c r="G915" t="s">
        <v>458</v>
      </c>
      <c r="H915">
        <v>108</v>
      </c>
      <c r="I915" t="s">
        <v>408</v>
      </c>
      <c r="J915" t="s">
        <v>15</v>
      </c>
      <c r="K915" t="s">
        <v>46</v>
      </c>
      <c r="L915">
        <v>40</v>
      </c>
      <c r="M915" t="s">
        <v>12</v>
      </c>
      <c r="N915" s="9">
        <v>0</v>
      </c>
      <c r="O915" s="9">
        <v>0</v>
      </c>
      <c r="P915" s="9">
        <v>0</v>
      </c>
      <c r="Q915" s="9">
        <v>0</v>
      </c>
      <c r="R915" s="9">
        <v>0</v>
      </c>
      <c r="S915" s="7">
        <v>432101</v>
      </c>
      <c r="T915" s="7">
        <v>342452.76</v>
      </c>
    </row>
    <row r="916" spans="1:20" x14ac:dyDescent="0.25">
      <c r="A916" t="s">
        <v>10</v>
      </c>
      <c r="B916">
        <v>7</v>
      </c>
      <c r="C916">
        <v>246</v>
      </c>
      <c r="D916" t="s">
        <v>456</v>
      </c>
      <c r="E916" t="s">
        <v>457</v>
      </c>
      <c r="F916" t="s">
        <v>414</v>
      </c>
      <c r="G916" t="s">
        <v>458</v>
      </c>
      <c r="H916">
        <v>108</v>
      </c>
      <c r="I916" t="s">
        <v>408</v>
      </c>
      <c r="J916" t="s">
        <v>15</v>
      </c>
      <c r="K916" t="s">
        <v>46</v>
      </c>
      <c r="L916">
        <v>50</v>
      </c>
      <c r="M916" t="s">
        <v>50</v>
      </c>
      <c r="N916" s="9">
        <v>0</v>
      </c>
      <c r="O916" s="9">
        <v>0</v>
      </c>
      <c r="P916" s="9">
        <v>0</v>
      </c>
      <c r="Q916" s="9">
        <v>0</v>
      </c>
      <c r="R916" s="9">
        <v>0</v>
      </c>
      <c r="S916" s="7">
        <v>0</v>
      </c>
      <c r="T916" s="7">
        <v>0</v>
      </c>
    </row>
    <row r="917" spans="1:20" x14ac:dyDescent="0.25">
      <c r="A917" t="s">
        <v>10</v>
      </c>
      <c r="B917">
        <v>7</v>
      </c>
      <c r="C917">
        <v>246</v>
      </c>
      <c r="D917" t="s">
        <v>456</v>
      </c>
      <c r="E917" t="s">
        <v>457</v>
      </c>
      <c r="F917" t="s">
        <v>414</v>
      </c>
      <c r="G917" t="s">
        <v>458</v>
      </c>
      <c r="H917">
        <v>110</v>
      </c>
      <c r="I917" t="s">
        <v>409</v>
      </c>
      <c r="J917" t="s">
        <v>16</v>
      </c>
      <c r="K917" t="s">
        <v>46</v>
      </c>
      <c r="L917">
        <v>10</v>
      </c>
      <c r="M917" t="s">
        <v>47</v>
      </c>
      <c r="N917" s="9">
        <v>300537</v>
      </c>
      <c r="O917" s="9">
        <v>359698.63</v>
      </c>
      <c r="P917" s="9">
        <v>400289.15</v>
      </c>
      <c r="Q917" s="9">
        <v>425937.37</v>
      </c>
      <c r="R917" s="9">
        <v>617659.23</v>
      </c>
      <c r="S917" s="7">
        <v>585544.25</v>
      </c>
      <c r="T917" s="7">
        <v>471644.52</v>
      </c>
    </row>
    <row r="918" spans="1:20" x14ac:dyDescent="0.25">
      <c r="A918" t="s">
        <v>10</v>
      </c>
      <c r="B918">
        <v>7</v>
      </c>
      <c r="C918">
        <v>246</v>
      </c>
      <c r="D918" t="s">
        <v>456</v>
      </c>
      <c r="E918" t="s">
        <v>457</v>
      </c>
      <c r="F918" t="s">
        <v>414</v>
      </c>
      <c r="G918" t="s">
        <v>458</v>
      </c>
      <c r="H918">
        <v>110</v>
      </c>
      <c r="I918" t="s">
        <v>409</v>
      </c>
      <c r="J918" t="s">
        <v>16</v>
      </c>
      <c r="K918" t="s">
        <v>46</v>
      </c>
      <c r="L918">
        <v>20</v>
      </c>
      <c r="M918" t="s">
        <v>48</v>
      </c>
      <c r="N918" s="9">
        <v>228978.37</v>
      </c>
      <c r="O918" s="9">
        <v>193982.48</v>
      </c>
      <c r="P918" s="9">
        <v>287549.78000000003</v>
      </c>
      <c r="Q918" s="9">
        <v>338444.05</v>
      </c>
      <c r="R918" s="9">
        <v>275767.90000000002</v>
      </c>
      <c r="S918" s="7">
        <v>500703.93</v>
      </c>
      <c r="T918" s="7">
        <v>434893.72</v>
      </c>
    </row>
    <row r="919" spans="1:20" x14ac:dyDescent="0.25">
      <c r="A919" t="s">
        <v>10</v>
      </c>
      <c r="B919">
        <v>7</v>
      </c>
      <c r="C919">
        <v>246</v>
      </c>
      <c r="D919" t="s">
        <v>456</v>
      </c>
      <c r="E919" t="s">
        <v>457</v>
      </c>
      <c r="F919" t="s">
        <v>414</v>
      </c>
      <c r="G919" t="s">
        <v>458</v>
      </c>
      <c r="H919">
        <v>110</v>
      </c>
      <c r="I919" t="s">
        <v>409</v>
      </c>
      <c r="J919" t="s">
        <v>16</v>
      </c>
      <c r="K919" t="s">
        <v>46</v>
      </c>
      <c r="L919">
        <v>30</v>
      </c>
      <c r="M919" t="s">
        <v>49</v>
      </c>
      <c r="N919" s="9">
        <v>71558.63</v>
      </c>
      <c r="O919" s="9">
        <v>165716.15</v>
      </c>
      <c r="P919" s="9">
        <v>112739.37</v>
      </c>
      <c r="Q919" s="9">
        <v>87493.32</v>
      </c>
      <c r="R919" s="9">
        <v>341891.33</v>
      </c>
      <c r="S919" s="7">
        <v>84840.320000000007</v>
      </c>
      <c r="T919" s="7">
        <v>36750.800000000003</v>
      </c>
    </row>
    <row r="920" spans="1:20" x14ac:dyDescent="0.25">
      <c r="A920" t="s">
        <v>10</v>
      </c>
      <c r="B920">
        <v>7</v>
      </c>
      <c r="C920">
        <v>246</v>
      </c>
      <c r="D920" t="s">
        <v>456</v>
      </c>
      <c r="E920" t="s">
        <v>457</v>
      </c>
      <c r="F920" t="s">
        <v>414</v>
      </c>
      <c r="G920" t="s">
        <v>458</v>
      </c>
      <c r="H920">
        <v>110</v>
      </c>
      <c r="I920" t="s">
        <v>409</v>
      </c>
      <c r="J920" t="s">
        <v>16</v>
      </c>
      <c r="K920" t="s">
        <v>46</v>
      </c>
      <c r="L920">
        <v>40</v>
      </c>
      <c r="M920" t="s">
        <v>12</v>
      </c>
      <c r="N920" s="9">
        <v>71558.63</v>
      </c>
      <c r="O920" s="9">
        <v>165716.15</v>
      </c>
      <c r="P920" s="9">
        <v>112739.37</v>
      </c>
      <c r="Q920" s="9">
        <v>87493.32</v>
      </c>
      <c r="R920" s="9">
        <v>341891.33</v>
      </c>
      <c r="S920" s="7">
        <v>84840.320000000007</v>
      </c>
      <c r="T920" s="7">
        <v>36750.800000000003</v>
      </c>
    </row>
    <row r="921" spans="1:20" x14ac:dyDescent="0.25">
      <c r="A921" t="s">
        <v>10</v>
      </c>
      <c r="B921">
        <v>7</v>
      </c>
      <c r="C921">
        <v>246</v>
      </c>
      <c r="D921" t="s">
        <v>456</v>
      </c>
      <c r="E921" t="s">
        <v>457</v>
      </c>
      <c r="F921" t="s">
        <v>414</v>
      </c>
      <c r="G921" t="s">
        <v>458</v>
      </c>
      <c r="H921">
        <v>110</v>
      </c>
      <c r="I921" t="s">
        <v>409</v>
      </c>
      <c r="J921" t="s">
        <v>16</v>
      </c>
      <c r="K921" t="s">
        <v>46</v>
      </c>
      <c r="L921">
        <v>50</v>
      </c>
      <c r="M921" t="s">
        <v>50</v>
      </c>
      <c r="N921" s="9">
        <v>0</v>
      </c>
      <c r="O921" s="9">
        <v>0</v>
      </c>
      <c r="P921" s="9">
        <v>0</v>
      </c>
      <c r="Q921" s="9">
        <v>0</v>
      </c>
      <c r="R921" s="9">
        <v>0</v>
      </c>
      <c r="S921" s="7">
        <v>0</v>
      </c>
      <c r="T921" s="7">
        <v>0</v>
      </c>
    </row>
    <row r="922" spans="1:20" x14ac:dyDescent="0.25">
      <c r="A922" t="s">
        <v>10</v>
      </c>
      <c r="B922">
        <v>7</v>
      </c>
      <c r="C922">
        <v>236</v>
      </c>
      <c r="D922" t="s">
        <v>459</v>
      </c>
      <c r="E922" t="s">
        <v>460</v>
      </c>
      <c r="F922" t="s">
        <v>414</v>
      </c>
      <c r="G922" t="s">
        <v>461</v>
      </c>
      <c r="H922">
        <v>100</v>
      </c>
      <c r="I922" t="s">
        <v>416</v>
      </c>
      <c r="J922" t="s">
        <v>14</v>
      </c>
      <c r="K922" t="s">
        <v>46</v>
      </c>
      <c r="L922">
        <v>10</v>
      </c>
      <c r="M922" t="s">
        <v>47</v>
      </c>
      <c r="N922" s="9">
        <v>0</v>
      </c>
      <c r="O922" s="9">
        <v>0</v>
      </c>
      <c r="P922" s="9">
        <v>0</v>
      </c>
      <c r="Q922" s="9">
        <v>0</v>
      </c>
      <c r="R922" s="9">
        <v>0</v>
      </c>
      <c r="S922" s="7">
        <v>0</v>
      </c>
      <c r="T922" s="7">
        <v>0</v>
      </c>
    </row>
    <row r="923" spans="1:20" x14ac:dyDescent="0.25">
      <c r="A923" t="s">
        <v>10</v>
      </c>
      <c r="B923">
        <v>7</v>
      </c>
      <c r="C923">
        <v>236</v>
      </c>
      <c r="D923" t="s">
        <v>459</v>
      </c>
      <c r="E923" t="s">
        <v>460</v>
      </c>
      <c r="F923" t="s">
        <v>414</v>
      </c>
      <c r="G923" t="s">
        <v>461</v>
      </c>
      <c r="H923">
        <v>100</v>
      </c>
      <c r="I923" t="s">
        <v>416</v>
      </c>
      <c r="J923" t="s">
        <v>14</v>
      </c>
      <c r="K923" t="s">
        <v>46</v>
      </c>
      <c r="L923">
        <v>20</v>
      </c>
      <c r="M923" t="s">
        <v>48</v>
      </c>
      <c r="N923" s="9">
        <v>0</v>
      </c>
      <c r="O923" s="9">
        <v>0</v>
      </c>
      <c r="P923" s="9">
        <v>0</v>
      </c>
      <c r="Q923" s="9">
        <v>0</v>
      </c>
      <c r="R923" s="9">
        <v>0</v>
      </c>
      <c r="S923" s="7">
        <v>0</v>
      </c>
      <c r="T923" s="7">
        <v>0</v>
      </c>
    </row>
    <row r="924" spans="1:20" x14ac:dyDescent="0.25">
      <c r="A924" t="s">
        <v>10</v>
      </c>
      <c r="B924">
        <v>7</v>
      </c>
      <c r="C924">
        <v>236</v>
      </c>
      <c r="D924" t="s">
        <v>459</v>
      </c>
      <c r="E924" t="s">
        <v>460</v>
      </c>
      <c r="F924" t="s">
        <v>414</v>
      </c>
      <c r="G924" t="s">
        <v>461</v>
      </c>
      <c r="H924">
        <v>100</v>
      </c>
      <c r="I924" t="s">
        <v>416</v>
      </c>
      <c r="J924" t="s">
        <v>14</v>
      </c>
      <c r="K924" t="s">
        <v>46</v>
      </c>
      <c r="L924">
        <v>30</v>
      </c>
      <c r="M924" t="s">
        <v>49</v>
      </c>
      <c r="N924" s="9">
        <v>0</v>
      </c>
      <c r="O924" s="9">
        <v>0</v>
      </c>
      <c r="P924" s="9">
        <v>0</v>
      </c>
      <c r="Q924" s="9">
        <v>0</v>
      </c>
      <c r="R924" s="9">
        <v>0</v>
      </c>
      <c r="S924" s="7">
        <v>0</v>
      </c>
      <c r="T924" s="7">
        <v>0</v>
      </c>
    </row>
    <row r="925" spans="1:20" x14ac:dyDescent="0.25">
      <c r="A925" t="s">
        <v>10</v>
      </c>
      <c r="B925">
        <v>7</v>
      </c>
      <c r="C925">
        <v>236</v>
      </c>
      <c r="D925" t="s">
        <v>459</v>
      </c>
      <c r="E925" t="s">
        <v>460</v>
      </c>
      <c r="F925" t="s">
        <v>414</v>
      </c>
      <c r="G925" t="s">
        <v>461</v>
      </c>
      <c r="H925">
        <v>100</v>
      </c>
      <c r="I925" t="s">
        <v>416</v>
      </c>
      <c r="J925" t="s">
        <v>14</v>
      </c>
      <c r="K925" t="s">
        <v>46</v>
      </c>
      <c r="L925">
        <v>40</v>
      </c>
      <c r="M925" t="s">
        <v>12</v>
      </c>
      <c r="N925" s="9">
        <v>0</v>
      </c>
      <c r="O925" s="9">
        <v>0</v>
      </c>
      <c r="P925" s="9">
        <v>0</v>
      </c>
      <c r="Q925" s="9">
        <v>0</v>
      </c>
      <c r="R925" s="9">
        <v>0</v>
      </c>
      <c r="S925" s="7">
        <v>0</v>
      </c>
      <c r="T925" s="7">
        <v>0</v>
      </c>
    </row>
    <row r="926" spans="1:20" x14ac:dyDescent="0.25">
      <c r="A926" t="s">
        <v>10</v>
      </c>
      <c r="B926">
        <v>7</v>
      </c>
      <c r="C926">
        <v>236</v>
      </c>
      <c r="D926" t="s">
        <v>459</v>
      </c>
      <c r="E926" t="s">
        <v>460</v>
      </c>
      <c r="F926" t="s">
        <v>414</v>
      </c>
      <c r="G926" t="s">
        <v>461</v>
      </c>
      <c r="H926">
        <v>100</v>
      </c>
      <c r="I926" t="s">
        <v>416</v>
      </c>
      <c r="J926" t="s">
        <v>14</v>
      </c>
      <c r="K926" t="s">
        <v>46</v>
      </c>
      <c r="L926">
        <v>50</v>
      </c>
      <c r="M926" t="s">
        <v>50</v>
      </c>
      <c r="N926" s="9">
        <v>0</v>
      </c>
      <c r="O926" s="9">
        <v>0</v>
      </c>
      <c r="P926" s="9">
        <v>0</v>
      </c>
      <c r="Q926" s="9">
        <v>0</v>
      </c>
      <c r="R926" s="9">
        <v>0</v>
      </c>
      <c r="S926" s="7">
        <v>0</v>
      </c>
      <c r="T926" s="7">
        <v>0</v>
      </c>
    </row>
    <row r="927" spans="1:20" x14ac:dyDescent="0.25">
      <c r="A927" t="s">
        <v>10</v>
      </c>
      <c r="B927">
        <v>7</v>
      </c>
      <c r="C927">
        <v>236</v>
      </c>
      <c r="D927" t="s">
        <v>459</v>
      </c>
      <c r="E927" t="s">
        <v>460</v>
      </c>
      <c r="F927" t="s">
        <v>414</v>
      </c>
      <c r="G927" t="s">
        <v>461</v>
      </c>
      <c r="H927">
        <v>108</v>
      </c>
      <c r="I927" t="s">
        <v>408</v>
      </c>
      <c r="J927" t="s">
        <v>15</v>
      </c>
      <c r="K927" t="s">
        <v>46</v>
      </c>
      <c r="L927">
        <v>10</v>
      </c>
      <c r="M927" t="s">
        <v>47</v>
      </c>
      <c r="N927" s="9">
        <v>32590745</v>
      </c>
      <c r="O927" s="9">
        <v>36122874</v>
      </c>
      <c r="P927" s="9">
        <v>36300956</v>
      </c>
      <c r="Q927" s="9">
        <v>41108977</v>
      </c>
      <c r="R927" s="9">
        <v>43938514</v>
      </c>
      <c r="S927" s="7">
        <v>60576570</v>
      </c>
      <c r="T927" s="7">
        <v>66793788</v>
      </c>
    </row>
    <row r="928" spans="1:20" x14ac:dyDescent="0.25">
      <c r="A928" t="s">
        <v>10</v>
      </c>
      <c r="B928">
        <v>7</v>
      </c>
      <c r="C928">
        <v>236</v>
      </c>
      <c r="D928" t="s">
        <v>459</v>
      </c>
      <c r="E928" t="s">
        <v>460</v>
      </c>
      <c r="F928" t="s">
        <v>414</v>
      </c>
      <c r="G928" t="s">
        <v>461</v>
      </c>
      <c r="H928">
        <v>108</v>
      </c>
      <c r="I928" t="s">
        <v>408</v>
      </c>
      <c r="J928" t="s">
        <v>15</v>
      </c>
      <c r="K928" t="s">
        <v>46</v>
      </c>
      <c r="L928">
        <v>20</v>
      </c>
      <c r="M928" t="s">
        <v>48</v>
      </c>
      <c r="N928" s="9">
        <v>32590745</v>
      </c>
      <c r="O928" s="9">
        <v>36122874</v>
      </c>
      <c r="P928" s="9">
        <v>36300956</v>
      </c>
      <c r="Q928" s="9">
        <v>41108977</v>
      </c>
      <c r="R928" s="9">
        <v>43938514</v>
      </c>
      <c r="S928" s="7">
        <v>60576570</v>
      </c>
      <c r="T928" s="7">
        <v>66793788</v>
      </c>
    </row>
    <row r="929" spans="1:20" x14ac:dyDescent="0.25">
      <c r="A929" t="s">
        <v>10</v>
      </c>
      <c r="B929">
        <v>7</v>
      </c>
      <c r="C929">
        <v>236</v>
      </c>
      <c r="D929" t="s">
        <v>459</v>
      </c>
      <c r="E929" t="s">
        <v>460</v>
      </c>
      <c r="F929" t="s">
        <v>414</v>
      </c>
      <c r="G929" t="s">
        <v>461</v>
      </c>
      <c r="H929">
        <v>108</v>
      </c>
      <c r="I929" t="s">
        <v>408</v>
      </c>
      <c r="J929" t="s">
        <v>15</v>
      </c>
      <c r="K929" t="s">
        <v>46</v>
      </c>
      <c r="L929">
        <v>30</v>
      </c>
      <c r="M929" t="s">
        <v>49</v>
      </c>
      <c r="N929" s="9">
        <v>0</v>
      </c>
      <c r="O929" s="9">
        <v>0</v>
      </c>
      <c r="P929" s="9">
        <v>0</v>
      </c>
      <c r="Q929" s="9">
        <v>0</v>
      </c>
      <c r="R929" s="9">
        <v>0</v>
      </c>
      <c r="S929" s="7">
        <v>0</v>
      </c>
      <c r="T929" s="7">
        <v>0</v>
      </c>
    </row>
    <row r="930" spans="1:20" x14ac:dyDescent="0.25">
      <c r="A930" t="s">
        <v>10</v>
      </c>
      <c r="B930">
        <v>7</v>
      </c>
      <c r="C930">
        <v>236</v>
      </c>
      <c r="D930" t="s">
        <v>459</v>
      </c>
      <c r="E930" t="s">
        <v>460</v>
      </c>
      <c r="F930" t="s">
        <v>414</v>
      </c>
      <c r="G930" t="s">
        <v>461</v>
      </c>
      <c r="H930">
        <v>108</v>
      </c>
      <c r="I930" t="s">
        <v>408</v>
      </c>
      <c r="J930" t="s">
        <v>15</v>
      </c>
      <c r="K930" t="s">
        <v>46</v>
      </c>
      <c r="L930">
        <v>40</v>
      </c>
      <c r="M930" t="s">
        <v>12</v>
      </c>
      <c r="N930" s="9">
        <v>0</v>
      </c>
      <c r="O930" s="9">
        <v>0</v>
      </c>
      <c r="P930" s="9">
        <v>0</v>
      </c>
      <c r="Q930" s="9">
        <v>0</v>
      </c>
      <c r="R930" s="9">
        <v>0</v>
      </c>
      <c r="S930" s="7">
        <v>0</v>
      </c>
      <c r="T930" s="7">
        <v>0</v>
      </c>
    </row>
    <row r="931" spans="1:20" x14ac:dyDescent="0.25">
      <c r="A931" t="s">
        <v>10</v>
      </c>
      <c r="B931">
        <v>7</v>
      </c>
      <c r="C931">
        <v>236</v>
      </c>
      <c r="D931" t="s">
        <v>459</v>
      </c>
      <c r="E931" t="s">
        <v>460</v>
      </c>
      <c r="F931" t="s">
        <v>414</v>
      </c>
      <c r="G931" t="s">
        <v>461</v>
      </c>
      <c r="H931">
        <v>108</v>
      </c>
      <c r="I931" t="s">
        <v>408</v>
      </c>
      <c r="J931" t="s">
        <v>15</v>
      </c>
      <c r="K931" t="s">
        <v>46</v>
      </c>
      <c r="L931">
        <v>50</v>
      </c>
      <c r="M931" t="s">
        <v>50</v>
      </c>
      <c r="N931" s="9">
        <v>0</v>
      </c>
      <c r="O931" s="9">
        <v>0</v>
      </c>
      <c r="P931" s="9">
        <v>0</v>
      </c>
      <c r="Q931" s="9">
        <v>0</v>
      </c>
      <c r="R931" s="9">
        <v>0</v>
      </c>
      <c r="S931" s="7">
        <v>0</v>
      </c>
      <c r="T931" s="7">
        <v>0</v>
      </c>
    </row>
    <row r="932" spans="1:20" x14ac:dyDescent="0.25">
      <c r="A932" t="s">
        <v>10</v>
      </c>
      <c r="B932">
        <v>7</v>
      </c>
      <c r="C932">
        <v>236</v>
      </c>
      <c r="D932" t="s">
        <v>459</v>
      </c>
      <c r="E932" t="s">
        <v>460</v>
      </c>
      <c r="F932" t="s">
        <v>414</v>
      </c>
      <c r="G932" t="s">
        <v>461</v>
      </c>
      <c r="H932">
        <v>110</v>
      </c>
      <c r="I932" t="s">
        <v>409</v>
      </c>
      <c r="J932" t="s">
        <v>16</v>
      </c>
      <c r="K932" t="s">
        <v>46</v>
      </c>
      <c r="L932">
        <v>10</v>
      </c>
      <c r="M932" t="s">
        <v>47</v>
      </c>
      <c r="N932" s="9">
        <v>15988299</v>
      </c>
      <c r="O932" s="9">
        <v>15746674.68</v>
      </c>
      <c r="P932" s="9">
        <v>17105805.199999999</v>
      </c>
      <c r="Q932" s="9">
        <v>21854971.629999999</v>
      </c>
      <c r="R932" s="9">
        <v>28148284</v>
      </c>
      <c r="S932" s="7">
        <v>26348574.73</v>
      </c>
      <c r="T932" s="7">
        <v>35570983.030000001</v>
      </c>
    </row>
    <row r="933" spans="1:20" x14ac:dyDescent="0.25">
      <c r="A933" t="s">
        <v>10</v>
      </c>
      <c r="B933">
        <v>7</v>
      </c>
      <c r="C933">
        <v>236</v>
      </c>
      <c r="D933" t="s">
        <v>459</v>
      </c>
      <c r="E933" t="s">
        <v>460</v>
      </c>
      <c r="F933" t="s">
        <v>414</v>
      </c>
      <c r="G933" t="s">
        <v>461</v>
      </c>
      <c r="H933">
        <v>110</v>
      </c>
      <c r="I933" t="s">
        <v>409</v>
      </c>
      <c r="J933" t="s">
        <v>16</v>
      </c>
      <c r="K933" t="s">
        <v>46</v>
      </c>
      <c r="L933">
        <v>20</v>
      </c>
      <c r="M933" t="s">
        <v>48</v>
      </c>
      <c r="N933" s="9">
        <v>15988299</v>
      </c>
      <c r="O933" s="9">
        <v>15746674.68</v>
      </c>
      <c r="P933" s="9">
        <v>17105805.199999999</v>
      </c>
      <c r="Q933" s="9">
        <v>21854971.629999999</v>
      </c>
      <c r="R933" s="9">
        <v>28148284</v>
      </c>
      <c r="S933" s="7">
        <v>26348574.73</v>
      </c>
      <c r="T933" s="7">
        <v>35570983.030000001</v>
      </c>
    </row>
    <row r="934" spans="1:20" x14ac:dyDescent="0.25">
      <c r="A934" t="s">
        <v>10</v>
      </c>
      <c r="B934">
        <v>7</v>
      </c>
      <c r="C934">
        <v>236</v>
      </c>
      <c r="D934" t="s">
        <v>459</v>
      </c>
      <c r="E934" t="s">
        <v>460</v>
      </c>
      <c r="F934" t="s">
        <v>414</v>
      </c>
      <c r="G934" t="s">
        <v>461</v>
      </c>
      <c r="H934">
        <v>110</v>
      </c>
      <c r="I934" t="s">
        <v>409</v>
      </c>
      <c r="J934" t="s">
        <v>16</v>
      </c>
      <c r="K934" t="s">
        <v>46</v>
      </c>
      <c r="L934">
        <v>30</v>
      </c>
      <c r="M934" t="s">
        <v>49</v>
      </c>
      <c r="N934" s="9">
        <v>0</v>
      </c>
      <c r="O934" s="9">
        <v>0</v>
      </c>
      <c r="P934" s="9">
        <v>0</v>
      </c>
      <c r="Q934" s="9">
        <v>0</v>
      </c>
      <c r="R934" s="9">
        <v>0</v>
      </c>
      <c r="S934" s="7">
        <v>0</v>
      </c>
      <c r="T934" s="7">
        <v>0</v>
      </c>
    </row>
    <row r="935" spans="1:20" x14ac:dyDescent="0.25">
      <c r="A935" t="s">
        <v>10</v>
      </c>
      <c r="B935">
        <v>7</v>
      </c>
      <c r="C935">
        <v>236</v>
      </c>
      <c r="D935" t="s">
        <v>459</v>
      </c>
      <c r="E935" t="s">
        <v>460</v>
      </c>
      <c r="F935" t="s">
        <v>414</v>
      </c>
      <c r="G935" t="s">
        <v>461</v>
      </c>
      <c r="H935">
        <v>110</v>
      </c>
      <c r="I935" t="s">
        <v>409</v>
      </c>
      <c r="J935" t="s">
        <v>16</v>
      </c>
      <c r="K935" t="s">
        <v>46</v>
      </c>
      <c r="L935">
        <v>40</v>
      </c>
      <c r="M935" t="s">
        <v>12</v>
      </c>
      <c r="N935" s="9">
        <v>0</v>
      </c>
      <c r="O935" s="9">
        <v>0</v>
      </c>
      <c r="P935" s="9">
        <v>0</v>
      </c>
      <c r="Q935" s="9">
        <v>0</v>
      </c>
      <c r="R935" s="9">
        <v>0</v>
      </c>
      <c r="S935" s="7">
        <v>0</v>
      </c>
      <c r="T935" s="7">
        <v>0</v>
      </c>
    </row>
    <row r="936" spans="1:20" x14ac:dyDescent="0.25">
      <c r="A936" t="s">
        <v>10</v>
      </c>
      <c r="B936">
        <v>7</v>
      </c>
      <c r="C936">
        <v>236</v>
      </c>
      <c r="D936" t="s">
        <v>459</v>
      </c>
      <c r="E936" t="s">
        <v>460</v>
      </c>
      <c r="F936" t="s">
        <v>414</v>
      </c>
      <c r="G936" t="s">
        <v>461</v>
      </c>
      <c r="H936">
        <v>110</v>
      </c>
      <c r="I936" t="s">
        <v>409</v>
      </c>
      <c r="J936" t="s">
        <v>16</v>
      </c>
      <c r="K936" t="s">
        <v>46</v>
      </c>
      <c r="L936">
        <v>50</v>
      </c>
      <c r="M936" t="s">
        <v>50</v>
      </c>
      <c r="N936" s="9">
        <v>0</v>
      </c>
      <c r="O936" s="9">
        <v>0</v>
      </c>
      <c r="P936" s="9">
        <v>0</v>
      </c>
      <c r="Q936" s="9">
        <v>0</v>
      </c>
      <c r="R936" s="9">
        <v>0</v>
      </c>
      <c r="S936" s="7">
        <v>0</v>
      </c>
      <c r="T936" s="7">
        <v>0</v>
      </c>
    </row>
    <row r="937" spans="1:20" x14ac:dyDescent="0.25">
      <c r="A937" t="s">
        <v>10</v>
      </c>
      <c r="B937">
        <v>7</v>
      </c>
      <c r="C937">
        <v>260</v>
      </c>
      <c r="D937" t="s">
        <v>462</v>
      </c>
      <c r="E937" t="s">
        <v>463</v>
      </c>
      <c r="F937" t="s">
        <v>414</v>
      </c>
      <c r="G937" t="s">
        <v>464</v>
      </c>
      <c r="H937">
        <v>100</v>
      </c>
      <c r="I937" t="s">
        <v>416</v>
      </c>
      <c r="J937" t="s">
        <v>14</v>
      </c>
      <c r="K937" t="s">
        <v>46</v>
      </c>
      <c r="L937">
        <v>10</v>
      </c>
      <c r="M937" t="s">
        <v>47</v>
      </c>
      <c r="N937" s="9">
        <v>0</v>
      </c>
      <c r="O937" s="9">
        <v>0</v>
      </c>
      <c r="P937" s="9">
        <v>0</v>
      </c>
      <c r="Q937" s="9">
        <v>0</v>
      </c>
      <c r="R937" s="9">
        <v>0</v>
      </c>
      <c r="S937" s="7">
        <v>0</v>
      </c>
      <c r="T937" s="7">
        <v>0</v>
      </c>
    </row>
    <row r="938" spans="1:20" x14ac:dyDescent="0.25">
      <c r="A938" t="s">
        <v>10</v>
      </c>
      <c r="B938">
        <v>7</v>
      </c>
      <c r="C938">
        <v>260</v>
      </c>
      <c r="D938" t="s">
        <v>462</v>
      </c>
      <c r="E938" t="s">
        <v>463</v>
      </c>
      <c r="F938" t="s">
        <v>414</v>
      </c>
      <c r="G938" t="s">
        <v>464</v>
      </c>
      <c r="H938">
        <v>100</v>
      </c>
      <c r="I938" t="s">
        <v>416</v>
      </c>
      <c r="J938" t="s">
        <v>14</v>
      </c>
      <c r="K938" t="s">
        <v>46</v>
      </c>
      <c r="L938">
        <v>20</v>
      </c>
      <c r="M938" t="s">
        <v>48</v>
      </c>
      <c r="N938" s="9">
        <v>0</v>
      </c>
      <c r="O938" s="9">
        <v>0</v>
      </c>
      <c r="P938" s="9">
        <v>0</v>
      </c>
      <c r="Q938" s="9">
        <v>0</v>
      </c>
      <c r="R938" s="9">
        <v>0</v>
      </c>
      <c r="S938" s="7">
        <v>0</v>
      </c>
      <c r="T938" s="7">
        <v>0</v>
      </c>
    </row>
    <row r="939" spans="1:20" x14ac:dyDescent="0.25">
      <c r="A939" t="s">
        <v>10</v>
      </c>
      <c r="B939">
        <v>7</v>
      </c>
      <c r="C939">
        <v>260</v>
      </c>
      <c r="D939" t="s">
        <v>462</v>
      </c>
      <c r="E939" t="s">
        <v>463</v>
      </c>
      <c r="F939" t="s">
        <v>414</v>
      </c>
      <c r="G939" t="s">
        <v>464</v>
      </c>
      <c r="H939">
        <v>100</v>
      </c>
      <c r="I939" t="s">
        <v>416</v>
      </c>
      <c r="J939" t="s">
        <v>14</v>
      </c>
      <c r="K939" t="s">
        <v>46</v>
      </c>
      <c r="L939">
        <v>30</v>
      </c>
      <c r="M939" t="s">
        <v>49</v>
      </c>
      <c r="N939" s="9">
        <v>0</v>
      </c>
      <c r="O939" s="9">
        <v>0</v>
      </c>
      <c r="P939" s="9">
        <v>0</v>
      </c>
      <c r="Q939" s="9">
        <v>0</v>
      </c>
      <c r="R939" s="9">
        <v>0</v>
      </c>
      <c r="S939" s="7">
        <v>0</v>
      </c>
      <c r="T939" s="7">
        <v>0</v>
      </c>
    </row>
    <row r="940" spans="1:20" x14ac:dyDescent="0.25">
      <c r="A940" t="s">
        <v>10</v>
      </c>
      <c r="B940">
        <v>7</v>
      </c>
      <c r="C940">
        <v>260</v>
      </c>
      <c r="D940" t="s">
        <v>462</v>
      </c>
      <c r="E940" t="s">
        <v>463</v>
      </c>
      <c r="F940" t="s">
        <v>414</v>
      </c>
      <c r="G940" t="s">
        <v>464</v>
      </c>
      <c r="H940">
        <v>100</v>
      </c>
      <c r="I940" t="s">
        <v>416</v>
      </c>
      <c r="J940" t="s">
        <v>14</v>
      </c>
      <c r="K940" t="s">
        <v>46</v>
      </c>
      <c r="L940">
        <v>40</v>
      </c>
      <c r="M940" t="s">
        <v>12</v>
      </c>
      <c r="N940" s="9">
        <v>0</v>
      </c>
      <c r="O940" s="9">
        <v>0</v>
      </c>
      <c r="P940" s="9">
        <v>0</v>
      </c>
      <c r="Q940" s="9">
        <v>0</v>
      </c>
      <c r="R940" s="9">
        <v>0</v>
      </c>
      <c r="S940" s="7">
        <v>0</v>
      </c>
      <c r="T940" s="7">
        <v>0</v>
      </c>
    </row>
    <row r="941" spans="1:20" x14ac:dyDescent="0.25">
      <c r="A941" t="s">
        <v>10</v>
      </c>
      <c r="B941">
        <v>7</v>
      </c>
      <c r="C941">
        <v>260</v>
      </c>
      <c r="D941" t="s">
        <v>462</v>
      </c>
      <c r="E941" t="s">
        <v>463</v>
      </c>
      <c r="F941" t="s">
        <v>414</v>
      </c>
      <c r="G941" t="s">
        <v>464</v>
      </c>
      <c r="H941">
        <v>100</v>
      </c>
      <c r="I941" t="s">
        <v>416</v>
      </c>
      <c r="J941" t="s">
        <v>14</v>
      </c>
      <c r="K941" t="s">
        <v>46</v>
      </c>
      <c r="L941">
        <v>50</v>
      </c>
      <c r="M941" t="s">
        <v>50</v>
      </c>
      <c r="N941" s="9">
        <v>0</v>
      </c>
      <c r="O941" s="9">
        <v>0</v>
      </c>
      <c r="P941" s="9">
        <v>0</v>
      </c>
      <c r="Q941" s="9">
        <v>0</v>
      </c>
      <c r="R941" s="9">
        <v>0</v>
      </c>
      <c r="S941" s="7">
        <v>0</v>
      </c>
      <c r="T941" s="7">
        <v>0</v>
      </c>
    </row>
    <row r="942" spans="1:20" x14ac:dyDescent="0.25">
      <c r="A942" t="s">
        <v>10</v>
      </c>
      <c r="B942">
        <v>7</v>
      </c>
      <c r="C942">
        <v>260</v>
      </c>
      <c r="D942" t="s">
        <v>462</v>
      </c>
      <c r="E942" t="s">
        <v>463</v>
      </c>
      <c r="F942" t="s">
        <v>414</v>
      </c>
      <c r="G942" t="s">
        <v>464</v>
      </c>
      <c r="H942">
        <v>108</v>
      </c>
      <c r="I942" t="s">
        <v>408</v>
      </c>
      <c r="J942" t="s">
        <v>15</v>
      </c>
      <c r="K942" t="s">
        <v>46</v>
      </c>
      <c r="L942">
        <v>10</v>
      </c>
      <c r="M942" t="s">
        <v>47</v>
      </c>
      <c r="N942" s="9">
        <v>54633189</v>
      </c>
      <c r="O942" s="9">
        <v>67146577.280000001</v>
      </c>
      <c r="P942" s="9">
        <v>68429002.150000006</v>
      </c>
      <c r="Q942" s="9">
        <v>113220360.98</v>
      </c>
      <c r="R942" s="9">
        <v>128978091.58</v>
      </c>
      <c r="S942" s="7">
        <v>166400553.69999999</v>
      </c>
      <c r="T942" s="7">
        <v>177234287.69</v>
      </c>
    </row>
    <row r="943" spans="1:20" x14ac:dyDescent="0.25">
      <c r="A943" t="s">
        <v>10</v>
      </c>
      <c r="B943">
        <v>7</v>
      </c>
      <c r="C943">
        <v>260</v>
      </c>
      <c r="D943" t="s">
        <v>462</v>
      </c>
      <c r="E943" t="s">
        <v>463</v>
      </c>
      <c r="F943" t="s">
        <v>414</v>
      </c>
      <c r="G943" t="s">
        <v>464</v>
      </c>
      <c r="H943">
        <v>108</v>
      </c>
      <c r="I943" t="s">
        <v>408</v>
      </c>
      <c r="J943" t="s">
        <v>15</v>
      </c>
      <c r="K943" t="s">
        <v>46</v>
      </c>
      <c r="L943">
        <v>20</v>
      </c>
      <c r="M943" t="s">
        <v>48</v>
      </c>
      <c r="N943" s="9">
        <v>50147567.720000014</v>
      </c>
      <c r="O943" s="9">
        <v>60443347.130000003</v>
      </c>
      <c r="P943" s="9">
        <v>56919732.170000002</v>
      </c>
      <c r="Q943" s="9">
        <v>87938286.400000006</v>
      </c>
      <c r="R943" s="9">
        <v>89117826.879999995</v>
      </c>
      <c r="S943" s="7">
        <v>106239948.51000001</v>
      </c>
      <c r="T943" s="7">
        <v>121414625.56999999</v>
      </c>
    </row>
    <row r="944" spans="1:20" x14ac:dyDescent="0.25">
      <c r="A944" t="s">
        <v>10</v>
      </c>
      <c r="B944">
        <v>7</v>
      </c>
      <c r="C944">
        <v>260</v>
      </c>
      <c r="D944" t="s">
        <v>462</v>
      </c>
      <c r="E944" t="s">
        <v>463</v>
      </c>
      <c r="F944" t="s">
        <v>414</v>
      </c>
      <c r="G944" t="s">
        <v>464</v>
      </c>
      <c r="H944">
        <v>108</v>
      </c>
      <c r="I944" t="s">
        <v>408</v>
      </c>
      <c r="J944" t="s">
        <v>15</v>
      </c>
      <c r="K944" t="s">
        <v>46</v>
      </c>
      <c r="L944">
        <v>30</v>
      </c>
      <c r="M944" t="s">
        <v>49</v>
      </c>
      <c r="N944" s="9">
        <v>4485621.2799999993</v>
      </c>
      <c r="O944" s="9">
        <v>6703230.1499999994</v>
      </c>
      <c r="P944" s="9">
        <v>11509269.98</v>
      </c>
      <c r="Q944" s="9">
        <v>25282074.580000002</v>
      </c>
      <c r="R944" s="9">
        <v>39860264.700000003</v>
      </c>
      <c r="S944" s="7">
        <v>60160605.189999998</v>
      </c>
      <c r="T944" s="7">
        <v>55819662.120000012</v>
      </c>
    </row>
    <row r="945" spans="1:20" x14ac:dyDescent="0.25">
      <c r="A945" t="s">
        <v>10</v>
      </c>
      <c r="B945">
        <v>7</v>
      </c>
      <c r="C945">
        <v>260</v>
      </c>
      <c r="D945" t="s">
        <v>462</v>
      </c>
      <c r="E945" t="s">
        <v>463</v>
      </c>
      <c r="F945" t="s">
        <v>414</v>
      </c>
      <c r="G945" t="s">
        <v>464</v>
      </c>
      <c r="H945">
        <v>108</v>
      </c>
      <c r="I945" t="s">
        <v>408</v>
      </c>
      <c r="J945" t="s">
        <v>15</v>
      </c>
      <c r="K945" t="s">
        <v>46</v>
      </c>
      <c r="L945">
        <v>40</v>
      </c>
      <c r="M945" t="s">
        <v>12</v>
      </c>
      <c r="N945" s="9">
        <v>4485621.2799999993</v>
      </c>
      <c r="O945" s="9">
        <v>6703230.1499999994</v>
      </c>
      <c r="P945" s="9">
        <v>11509269.98</v>
      </c>
      <c r="Q945" s="9">
        <v>25282074.580000002</v>
      </c>
      <c r="R945" s="9">
        <v>39860264.700000003</v>
      </c>
      <c r="S945" s="7">
        <v>60160605.189999998</v>
      </c>
      <c r="T945" s="7">
        <v>55819662.120000012</v>
      </c>
    </row>
    <row r="946" spans="1:20" x14ac:dyDescent="0.25">
      <c r="A946" t="s">
        <v>10</v>
      </c>
      <c r="B946">
        <v>7</v>
      </c>
      <c r="C946">
        <v>260</v>
      </c>
      <c r="D946" t="s">
        <v>462</v>
      </c>
      <c r="E946" t="s">
        <v>463</v>
      </c>
      <c r="F946" t="s">
        <v>414</v>
      </c>
      <c r="G946" t="s">
        <v>464</v>
      </c>
      <c r="H946">
        <v>108</v>
      </c>
      <c r="I946" t="s">
        <v>408</v>
      </c>
      <c r="J946" t="s">
        <v>15</v>
      </c>
      <c r="K946" t="s">
        <v>46</v>
      </c>
      <c r="L946">
        <v>50</v>
      </c>
      <c r="M946" t="s">
        <v>50</v>
      </c>
      <c r="N946" s="9">
        <v>0</v>
      </c>
      <c r="O946" s="9">
        <v>0</v>
      </c>
      <c r="P946" s="9">
        <v>0</v>
      </c>
      <c r="Q946" s="9">
        <v>0</v>
      </c>
      <c r="R946" s="9">
        <v>0</v>
      </c>
      <c r="S946" s="7">
        <v>0</v>
      </c>
      <c r="T946" s="7">
        <v>0</v>
      </c>
    </row>
    <row r="947" spans="1:20" x14ac:dyDescent="0.25">
      <c r="A947" t="s">
        <v>10</v>
      </c>
      <c r="B947">
        <v>7</v>
      </c>
      <c r="C947">
        <v>260</v>
      </c>
      <c r="D947" t="s">
        <v>462</v>
      </c>
      <c r="E947" t="s">
        <v>463</v>
      </c>
      <c r="F947" t="s">
        <v>414</v>
      </c>
      <c r="G947" t="s">
        <v>464</v>
      </c>
      <c r="H947">
        <v>110</v>
      </c>
      <c r="I947" t="s">
        <v>409</v>
      </c>
      <c r="J947" t="s">
        <v>16</v>
      </c>
      <c r="K947" t="s">
        <v>46</v>
      </c>
      <c r="L947">
        <v>10</v>
      </c>
      <c r="M947" t="s">
        <v>47</v>
      </c>
      <c r="N947" s="9">
        <v>1704386</v>
      </c>
      <c r="O947" s="9">
        <v>1447864.49</v>
      </c>
      <c r="P947" s="9">
        <v>1391494.05</v>
      </c>
      <c r="Q947" s="9">
        <v>1568499.07</v>
      </c>
      <c r="R947" s="9">
        <v>1947124.3</v>
      </c>
      <c r="S947" s="7">
        <v>1372347.2</v>
      </c>
      <c r="T947" s="7">
        <v>4586359.63</v>
      </c>
    </row>
    <row r="948" spans="1:20" x14ac:dyDescent="0.25">
      <c r="A948" t="s">
        <v>10</v>
      </c>
      <c r="B948">
        <v>7</v>
      </c>
      <c r="C948">
        <v>260</v>
      </c>
      <c r="D948" t="s">
        <v>462</v>
      </c>
      <c r="E948" t="s">
        <v>463</v>
      </c>
      <c r="F948" t="s">
        <v>414</v>
      </c>
      <c r="G948" t="s">
        <v>464</v>
      </c>
      <c r="H948">
        <v>110</v>
      </c>
      <c r="I948" t="s">
        <v>409</v>
      </c>
      <c r="J948" t="s">
        <v>16</v>
      </c>
      <c r="K948" t="s">
        <v>46</v>
      </c>
      <c r="L948">
        <v>20</v>
      </c>
      <c r="M948" t="s">
        <v>48</v>
      </c>
      <c r="N948" s="9">
        <v>1348408.51</v>
      </c>
      <c r="O948" s="9">
        <v>893150.44</v>
      </c>
      <c r="P948" s="9">
        <v>1013210.4699999999</v>
      </c>
      <c r="Q948" s="9">
        <v>1112386.02</v>
      </c>
      <c r="R948" s="9">
        <v>1245773.6499999999</v>
      </c>
      <c r="S948" s="7">
        <v>1038415.18</v>
      </c>
      <c r="T948" s="7">
        <v>1658983.7699999998</v>
      </c>
    </row>
    <row r="949" spans="1:20" x14ac:dyDescent="0.25">
      <c r="A949" t="s">
        <v>10</v>
      </c>
      <c r="B949">
        <v>7</v>
      </c>
      <c r="C949">
        <v>260</v>
      </c>
      <c r="D949" t="s">
        <v>462</v>
      </c>
      <c r="E949" t="s">
        <v>463</v>
      </c>
      <c r="F949" t="s">
        <v>414</v>
      </c>
      <c r="G949" t="s">
        <v>464</v>
      </c>
      <c r="H949">
        <v>110</v>
      </c>
      <c r="I949" t="s">
        <v>409</v>
      </c>
      <c r="J949" t="s">
        <v>16</v>
      </c>
      <c r="K949" t="s">
        <v>46</v>
      </c>
      <c r="L949">
        <v>30</v>
      </c>
      <c r="M949" t="s">
        <v>49</v>
      </c>
      <c r="N949" s="9">
        <v>355977.49</v>
      </c>
      <c r="O949" s="9">
        <v>554714.05000000005</v>
      </c>
      <c r="P949" s="9">
        <v>378283.57999999996</v>
      </c>
      <c r="Q949" s="9">
        <v>456113.04999999993</v>
      </c>
      <c r="R949" s="9">
        <v>701350.65</v>
      </c>
      <c r="S949" s="7">
        <v>333932.02</v>
      </c>
      <c r="T949" s="7">
        <v>2927375.86</v>
      </c>
    </row>
    <row r="950" spans="1:20" x14ac:dyDescent="0.25">
      <c r="A950" t="s">
        <v>10</v>
      </c>
      <c r="B950">
        <v>7</v>
      </c>
      <c r="C950">
        <v>260</v>
      </c>
      <c r="D950" t="s">
        <v>462</v>
      </c>
      <c r="E950" t="s">
        <v>463</v>
      </c>
      <c r="F950" t="s">
        <v>414</v>
      </c>
      <c r="G950" t="s">
        <v>464</v>
      </c>
      <c r="H950">
        <v>110</v>
      </c>
      <c r="I950" t="s">
        <v>409</v>
      </c>
      <c r="J950" t="s">
        <v>16</v>
      </c>
      <c r="K950" t="s">
        <v>46</v>
      </c>
      <c r="L950">
        <v>40</v>
      </c>
      <c r="M950" t="s">
        <v>12</v>
      </c>
      <c r="N950" s="9">
        <v>355977.49</v>
      </c>
      <c r="O950" s="9">
        <v>554714.05000000005</v>
      </c>
      <c r="P950" s="9">
        <v>378283.57999999996</v>
      </c>
      <c r="Q950" s="9">
        <v>456113.04999999993</v>
      </c>
      <c r="R950" s="9">
        <v>701350.65</v>
      </c>
      <c r="S950" s="7">
        <v>333932.02</v>
      </c>
      <c r="T950" s="7">
        <v>2927375.86</v>
      </c>
    </row>
    <row r="951" spans="1:20" x14ac:dyDescent="0.25">
      <c r="A951" t="s">
        <v>10</v>
      </c>
      <c r="B951">
        <v>7</v>
      </c>
      <c r="C951">
        <v>260</v>
      </c>
      <c r="D951" t="s">
        <v>462</v>
      </c>
      <c r="E951" t="s">
        <v>463</v>
      </c>
      <c r="F951" t="s">
        <v>414</v>
      </c>
      <c r="G951" t="s">
        <v>464</v>
      </c>
      <c r="H951">
        <v>110</v>
      </c>
      <c r="I951" t="s">
        <v>409</v>
      </c>
      <c r="J951" t="s">
        <v>16</v>
      </c>
      <c r="K951" t="s">
        <v>46</v>
      </c>
      <c r="L951">
        <v>50</v>
      </c>
      <c r="M951" t="s">
        <v>50</v>
      </c>
      <c r="N951" s="9">
        <v>0</v>
      </c>
      <c r="O951" s="9">
        <v>0</v>
      </c>
      <c r="P951" s="9">
        <v>0</v>
      </c>
      <c r="Q951" s="9">
        <v>0</v>
      </c>
      <c r="R951" s="9">
        <v>0</v>
      </c>
      <c r="S951" s="7">
        <v>0</v>
      </c>
      <c r="T951" s="7">
        <v>0</v>
      </c>
    </row>
    <row r="952" spans="1:20" x14ac:dyDescent="0.25">
      <c r="A952" t="s">
        <v>10</v>
      </c>
      <c r="B952">
        <v>7</v>
      </c>
      <c r="C952">
        <v>260</v>
      </c>
      <c r="D952" t="s">
        <v>462</v>
      </c>
      <c r="E952" t="s">
        <v>463</v>
      </c>
      <c r="F952" t="s">
        <v>414</v>
      </c>
      <c r="G952" t="s">
        <v>464</v>
      </c>
      <c r="H952">
        <v>534</v>
      </c>
      <c r="I952" t="s">
        <v>82</v>
      </c>
      <c r="J952" t="s">
        <v>83</v>
      </c>
      <c r="K952" t="s">
        <v>46</v>
      </c>
      <c r="L952">
        <v>10</v>
      </c>
      <c r="M952" t="s">
        <v>47</v>
      </c>
      <c r="N952" s="9">
        <v>200000</v>
      </c>
      <c r="O952" s="9">
        <v>198320.08</v>
      </c>
      <c r="P952" s="9">
        <v>198320.08</v>
      </c>
      <c r="Q952" s="9">
        <v>1860</v>
      </c>
      <c r="R952" s="9">
        <v>1860</v>
      </c>
      <c r="S952" s="7">
        <v>0</v>
      </c>
      <c r="T952" s="7">
        <v>0</v>
      </c>
    </row>
    <row r="953" spans="1:20" x14ac:dyDescent="0.25">
      <c r="A953" t="s">
        <v>10</v>
      </c>
      <c r="B953">
        <v>7</v>
      </c>
      <c r="C953">
        <v>260</v>
      </c>
      <c r="D953" t="s">
        <v>462</v>
      </c>
      <c r="E953" t="s">
        <v>463</v>
      </c>
      <c r="F953" t="s">
        <v>414</v>
      </c>
      <c r="G953" t="s">
        <v>464</v>
      </c>
      <c r="H953">
        <v>534</v>
      </c>
      <c r="I953" t="s">
        <v>82</v>
      </c>
      <c r="J953" t="s">
        <v>83</v>
      </c>
      <c r="K953" t="s">
        <v>46</v>
      </c>
      <c r="L953">
        <v>20</v>
      </c>
      <c r="M953" t="s">
        <v>48</v>
      </c>
      <c r="N953" s="9">
        <v>1679.92</v>
      </c>
      <c r="O953" s="9">
        <v>0</v>
      </c>
      <c r="P953" s="9">
        <v>196460.08</v>
      </c>
      <c r="Q953" s="9">
        <v>0</v>
      </c>
      <c r="R953" s="9">
        <v>0</v>
      </c>
      <c r="S953" s="7">
        <v>0</v>
      </c>
      <c r="T953" s="7">
        <v>0</v>
      </c>
    </row>
    <row r="954" spans="1:20" x14ac:dyDescent="0.25">
      <c r="A954" t="s">
        <v>10</v>
      </c>
      <c r="B954">
        <v>7</v>
      </c>
      <c r="C954">
        <v>260</v>
      </c>
      <c r="D954" t="s">
        <v>462</v>
      </c>
      <c r="E954" t="s">
        <v>463</v>
      </c>
      <c r="F954" t="s">
        <v>414</v>
      </c>
      <c r="G954" t="s">
        <v>464</v>
      </c>
      <c r="H954">
        <v>534</v>
      </c>
      <c r="I954" t="s">
        <v>82</v>
      </c>
      <c r="J954" t="s">
        <v>83</v>
      </c>
      <c r="K954" t="s">
        <v>46</v>
      </c>
      <c r="L954">
        <v>30</v>
      </c>
      <c r="M954" t="s">
        <v>49</v>
      </c>
      <c r="N954" s="9">
        <v>198320.08</v>
      </c>
      <c r="O954" s="9">
        <v>198320.08</v>
      </c>
      <c r="P954" s="9">
        <v>1860</v>
      </c>
      <c r="Q954" s="9">
        <v>1860</v>
      </c>
      <c r="R954" s="9">
        <v>1860</v>
      </c>
      <c r="S954" s="7">
        <v>0</v>
      </c>
      <c r="T954" s="7">
        <v>0</v>
      </c>
    </row>
    <row r="955" spans="1:20" x14ac:dyDescent="0.25">
      <c r="A955" t="s">
        <v>10</v>
      </c>
      <c r="B955">
        <v>7</v>
      </c>
      <c r="C955">
        <v>260</v>
      </c>
      <c r="D955" t="s">
        <v>462</v>
      </c>
      <c r="E955" t="s">
        <v>463</v>
      </c>
      <c r="F955" t="s">
        <v>414</v>
      </c>
      <c r="G955" t="s">
        <v>464</v>
      </c>
      <c r="H955">
        <v>534</v>
      </c>
      <c r="I955" t="s">
        <v>82</v>
      </c>
      <c r="J955" t="s">
        <v>83</v>
      </c>
      <c r="K955" t="s">
        <v>46</v>
      </c>
      <c r="L955">
        <v>40</v>
      </c>
      <c r="M955" t="s">
        <v>12</v>
      </c>
      <c r="N955" s="9">
        <v>198320.08</v>
      </c>
      <c r="O955" s="9">
        <v>198320.08</v>
      </c>
      <c r="P955" s="9">
        <v>1860</v>
      </c>
      <c r="Q955" s="9">
        <v>1860</v>
      </c>
      <c r="R955" s="9">
        <v>1860</v>
      </c>
      <c r="S955" s="7">
        <v>0</v>
      </c>
      <c r="T955" s="7">
        <v>0</v>
      </c>
    </row>
    <row r="956" spans="1:20" x14ac:dyDescent="0.25">
      <c r="A956" t="s">
        <v>10</v>
      </c>
      <c r="B956">
        <v>7</v>
      </c>
      <c r="C956">
        <v>260</v>
      </c>
      <c r="D956" t="s">
        <v>462</v>
      </c>
      <c r="E956" t="s">
        <v>463</v>
      </c>
      <c r="F956" t="s">
        <v>414</v>
      </c>
      <c r="G956" t="s">
        <v>464</v>
      </c>
      <c r="H956">
        <v>534</v>
      </c>
      <c r="I956" t="s">
        <v>82</v>
      </c>
      <c r="J956" t="s">
        <v>83</v>
      </c>
      <c r="K956" t="s">
        <v>46</v>
      </c>
      <c r="L956">
        <v>50</v>
      </c>
      <c r="M956" t="s">
        <v>50</v>
      </c>
      <c r="N956" s="9">
        <v>0</v>
      </c>
      <c r="O956" s="9">
        <v>0</v>
      </c>
      <c r="P956" s="9">
        <v>0</v>
      </c>
      <c r="Q956" s="9">
        <v>0</v>
      </c>
      <c r="R956" s="9">
        <v>0</v>
      </c>
      <c r="S956" s="7">
        <v>0</v>
      </c>
      <c r="T956" s="7">
        <v>0</v>
      </c>
    </row>
    <row r="957" spans="1:20" x14ac:dyDescent="0.25">
      <c r="A957" t="s">
        <v>10</v>
      </c>
      <c r="B957">
        <v>7</v>
      </c>
      <c r="C957">
        <v>211</v>
      </c>
      <c r="D957" t="s">
        <v>465</v>
      </c>
      <c r="E957" t="s">
        <v>466</v>
      </c>
      <c r="F957" t="s">
        <v>414</v>
      </c>
      <c r="G957" t="s">
        <v>467</v>
      </c>
      <c r="H957">
        <v>100</v>
      </c>
      <c r="I957" t="s">
        <v>416</v>
      </c>
      <c r="J957" t="s">
        <v>14</v>
      </c>
      <c r="K957" t="s">
        <v>46</v>
      </c>
      <c r="L957">
        <v>10</v>
      </c>
      <c r="M957" t="s">
        <v>47</v>
      </c>
      <c r="N957" s="9">
        <v>5</v>
      </c>
      <c r="O957" s="9">
        <v>0</v>
      </c>
      <c r="P957" s="9">
        <v>0</v>
      </c>
      <c r="Q957" s="9">
        <v>0</v>
      </c>
      <c r="R957" s="9">
        <v>0</v>
      </c>
      <c r="S957" s="7">
        <v>0</v>
      </c>
      <c r="T957" s="7">
        <v>0</v>
      </c>
    </row>
    <row r="958" spans="1:20" x14ac:dyDescent="0.25">
      <c r="A958" t="s">
        <v>10</v>
      </c>
      <c r="B958">
        <v>7</v>
      </c>
      <c r="C958">
        <v>211</v>
      </c>
      <c r="D958" t="s">
        <v>465</v>
      </c>
      <c r="E958" t="s">
        <v>466</v>
      </c>
      <c r="F958" t="s">
        <v>414</v>
      </c>
      <c r="G958" t="s">
        <v>467</v>
      </c>
      <c r="H958">
        <v>100</v>
      </c>
      <c r="I958" t="s">
        <v>416</v>
      </c>
      <c r="J958" t="s">
        <v>14</v>
      </c>
      <c r="K958" t="s">
        <v>46</v>
      </c>
      <c r="L958">
        <v>20</v>
      </c>
      <c r="M958" t="s">
        <v>48</v>
      </c>
      <c r="N958" s="9">
        <v>0</v>
      </c>
      <c r="O958" s="9">
        <v>0</v>
      </c>
      <c r="P958" s="9">
        <v>0</v>
      </c>
      <c r="Q958" s="9">
        <v>0</v>
      </c>
      <c r="R958" s="9">
        <v>0</v>
      </c>
      <c r="S958" s="7">
        <v>0</v>
      </c>
      <c r="T958" s="7">
        <v>0</v>
      </c>
    </row>
    <row r="959" spans="1:20" x14ac:dyDescent="0.25">
      <c r="A959" t="s">
        <v>10</v>
      </c>
      <c r="B959">
        <v>7</v>
      </c>
      <c r="C959">
        <v>211</v>
      </c>
      <c r="D959" t="s">
        <v>465</v>
      </c>
      <c r="E959" t="s">
        <v>466</v>
      </c>
      <c r="F959" t="s">
        <v>414</v>
      </c>
      <c r="G959" t="s">
        <v>467</v>
      </c>
      <c r="H959">
        <v>100</v>
      </c>
      <c r="I959" t="s">
        <v>416</v>
      </c>
      <c r="J959" t="s">
        <v>14</v>
      </c>
      <c r="K959" t="s">
        <v>46</v>
      </c>
      <c r="L959">
        <v>30</v>
      </c>
      <c r="M959" t="s">
        <v>49</v>
      </c>
      <c r="N959" s="9">
        <v>5</v>
      </c>
      <c r="O959" s="9">
        <v>0</v>
      </c>
      <c r="P959" s="9">
        <v>0</v>
      </c>
      <c r="Q959" s="9">
        <v>0</v>
      </c>
      <c r="R959" s="9">
        <v>0</v>
      </c>
      <c r="S959" s="7">
        <v>0</v>
      </c>
      <c r="T959" s="7">
        <v>0</v>
      </c>
    </row>
    <row r="960" spans="1:20" x14ac:dyDescent="0.25">
      <c r="A960" t="s">
        <v>10</v>
      </c>
      <c r="B960">
        <v>7</v>
      </c>
      <c r="C960">
        <v>211</v>
      </c>
      <c r="D960" t="s">
        <v>465</v>
      </c>
      <c r="E960" t="s">
        <v>466</v>
      </c>
      <c r="F960" t="s">
        <v>414</v>
      </c>
      <c r="G960" t="s">
        <v>467</v>
      </c>
      <c r="H960">
        <v>100</v>
      </c>
      <c r="I960" t="s">
        <v>416</v>
      </c>
      <c r="J960" t="s">
        <v>14</v>
      </c>
      <c r="K960" t="s">
        <v>46</v>
      </c>
      <c r="L960">
        <v>40</v>
      </c>
      <c r="M960" t="s">
        <v>12</v>
      </c>
      <c r="N960" s="9">
        <v>5</v>
      </c>
      <c r="O960" s="9">
        <v>0</v>
      </c>
      <c r="P960" s="9">
        <v>0</v>
      </c>
      <c r="Q960" s="9">
        <v>0</v>
      </c>
      <c r="R960" s="9">
        <v>0</v>
      </c>
      <c r="S960" s="7">
        <v>0</v>
      </c>
      <c r="T960" s="7">
        <v>0</v>
      </c>
    </row>
    <row r="961" spans="1:20" x14ac:dyDescent="0.25">
      <c r="A961" t="s">
        <v>10</v>
      </c>
      <c r="B961">
        <v>7</v>
      </c>
      <c r="C961">
        <v>211</v>
      </c>
      <c r="D961" t="s">
        <v>465</v>
      </c>
      <c r="E961" t="s">
        <v>466</v>
      </c>
      <c r="F961" t="s">
        <v>414</v>
      </c>
      <c r="G961" t="s">
        <v>467</v>
      </c>
      <c r="H961">
        <v>100</v>
      </c>
      <c r="I961" t="s">
        <v>416</v>
      </c>
      <c r="J961" t="s">
        <v>14</v>
      </c>
      <c r="K961" t="s">
        <v>46</v>
      </c>
      <c r="L961">
        <v>50</v>
      </c>
      <c r="M961" t="s">
        <v>50</v>
      </c>
      <c r="N961" s="9">
        <v>0</v>
      </c>
      <c r="O961" s="9">
        <v>0</v>
      </c>
      <c r="P961" s="9">
        <v>0</v>
      </c>
      <c r="Q961" s="9">
        <v>0</v>
      </c>
      <c r="R961" s="9">
        <v>0</v>
      </c>
      <c r="S961" s="7">
        <v>0</v>
      </c>
      <c r="T961" s="7">
        <v>0</v>
      </c>
    </row>
    <row r="962" spans="1:20" x14ac:dyDescent="0.25">
      <c r="A962" t="s">
        <v>10</v>
      </c>
      <c r="B962">
        <v>7</v>
      </c>
      <c r="C962">
        <v>211</v>
      </c>
      <c r="D962" t="s">
        <v>465</v>
      </c>
      <c r="E962" t="s">
        <v>466</v>
      </c>
      <c r="F962" t="s">
        <v>414</v>
      </c>
      <c r="G962" t="s">
        <v>467</v>
      </c>
      <c r="H962">
        <v>108</v>
      </c>
      <c r="I962" t="s">
        <v>408</v>
      </c>
      <c r="J962" t="s">
        <v>15</v>
      </c>
      <c r="K962" t="s">
        <v>46</v>
      </c>
      <c r="L962">
        <v>10</v>
      </c>
      <c r="M962" t="s">
        <v>47</v>
      </c>
      <c r="N962" s="9">
        <v>1059480</v>
      </c>
      <c r="O962" s="9">
        <v>1139118</v>
      </c>
      <c r="P962" s="9">
        <v>1147668</v>
      </c>
      <c r="Q962" s="9">
        <v>1179018</v>
      </c>
      <c r="R962" s="9">
        <v>1240318</v>
      </c>
      <c r="S962" s="7">
        <v>1607417</v>
      </c>
      <c r="T962" s="7">
        <v>1799563.73</v>
      </c>
    </row>
    <row r="963" spans="1:20" x14ac:dyDescent="0.25">
      <c r="A963" t="s">
        <v>10</v>
      </c>
      <c r="B963">
        <v>7</v>
      </c>
      <c r="C963">
        <v>211</v>
      </c>
      <c r="D963" t="s">
        <v>465</v>
      </c>
      <c r="E963" t="s">
        <v>466</v>
      </c>
      <c r="F963" t="s">
        <v>414</v>
      </c>
      <c r="G963" t="s">
        <v>467</v>
      </c>
      <c r="H963">
        <v>108</v>
      </c>
      <c r="I963" t="s">
        <v>408</v>
      </c>
      <c r="J963" t="s">
        <v>15</v>
      </c>
      <c r="K963" t="s">
        <v>46</v>
      </c>
      <c r="L963">
        <v>20</v>
      </c>
      <c r="M963" t="s">
        <v>48</v>
      </c>
      <c r="N963" s="9">
        <v>1059480</v>
      </c>
      <c r="O963" s="9">
        <v>1139118</v>
      </c>
      <c r="P963" s="9">
        <v>1147668</v>
      </c>
      <c r="Q963" s="9">
        <v>1179018</v>
      </c>
      <c r="R963" s="9">
        <v>1233319</v>
      </c>
      <c r="S963" s="7">
        <v>1587871.27</v>
      </c>
      <c r="T963" s="7">
        <v>1674526</v>
      </c>
    </row>
    <row r="964" spans="1:20" x14ac:dyDescent="0.25">
      <c r="A964" t="s">
        <v>10</v>
      </c>
      <c r="B964">
        <v>7</v>
      </c>
      <c r="C964">
        <v>211</v>
      </c>
      <c r="D964" t="s">
        <v>465</v>
      </c>
      <c r="E964" t="s">
        <v>466</v>
      </c>
      <c r="F964" t="s">
        <v>414</v>
      </c>
      <c r="G964" t="s">
        <v>467</v>
      </c>
      <c r="H964">
        <v>108</v>
      </c>
      <c r="I964" t="s">
        <v>408</v>
      </c>
      <c r="J964" t="s">
        <v>15</v>
      </c>
      <c r="K964" t="s">
        <v>46</v>
      </c>
      <c r="L964">
        <v>30</v>
      </c>
      <c r="M964" t="s">
        <v>49</v>
      </c>
      <c r="N964" s="9">
        <v>0</v>
      </c>
      <c r="O964" s="9">
        <v>0</v>
      </c>
      <c r="P964" s="9">
        <v>0</v>
      </c>
      <c r="Q964" s="9">
        <v>0</v>
      </c>
      <c r="R964" s="9">
        <v>6999</v>
      </c>
      <c r="S964" s="7">
        <v>19545.73</v>
      </c>
      <c r="T964" s="7">
        <v>125037.73</v>
      </c>
    </row>
    <row r="965" spans="1:20" x14ac:dyDescent="0.25">
      <c r="A965" t="s">
        <v>10</v>
      </c>
      <c r="B965">
        <v>7</v>
      </c>
      <c r="C965">
        <v>211</v>
      </c>
      <c r="D965" t="s">
        <v>465</v>
      </c>
      <c r="E965" t="s">
        <v>466</v>
      </c>
      <c r="F965" t="s">
        <v>414</v>
      </c>
      <c r="G965" t="s">
        <v>467</v>
      </c>
      <c r="H965">
        <v>108</v>
      </c>
      <c r="I965" t="s">
        <v>408</v>
      </c>
      <c r="J965" t="s">
        <v>15</v>
      </c>
      <c r="K965" t="s">
        <v>46</v>
      </c>
      <c r="L965">
        <v>40</v>
      </c>
      <c r="M965" t="s">
        <v>12</v>
      </c>
      <c r="N965" s="9">
        <v>0</v>
      </c>
      <c r="O965" s="9">
        <v>0</v>
      </c>
      <c r="P965" s="9">
        <v>0</v>
      </c>
      <c r="Q965" s="9">
        <v>0</v>
      </c>
      <c r="R965" s="9">
        <v>6999</v>
      </c>
      <c r="S965" s="7">
        <v>19545.73</v>
      </c>
      <c r="T965" s="7">
        <v>125037.73</v>
      </c>
    </row>
    <row r="966" spans="1:20" x14ac:dyDescent="0.25">
      <c r="A966" t="s">
        <v>10</v>
      </c>
      <c r="B966">
        <v>7</v>
      </c>
      <c r="C966">
        <v>211</v>
      </c>
      <c r="D966" t="s">
        <v>465</v>
      </c>
      <c r="E966" t="s">
        <v>466</v>
      </c>
      <c r="F966" t="s">
        <v>414</v>
      </c>
      <c r="G966" t="s">
        <v>467</v>
      </c>
      <c r="H966">
        <v>108</v>
      </c>
      <c r="I966" t="s">
        <v>408</v>
      </c>
      <c r="J966" t="s">
        <v>15</v>
      </c>
      <c r="K966" t="s">
        <v>46</v>
      </c>
      <c r="L966">
        <v>50</v>
      </c>
      <c r="M966" t="s">
        <v>50</v>
      </c>
      <c r="N966" s="9">
        <v>0</v>
      </c>
      <c r="O966" s="9">
        <v>0</v>
      </c>
      <c r="P966" s="9">
        <v>0</v>
      </c>
      <c r="Q966" s="9">
        <v>0</v>
      </c>
      <c r="R966" s="9">
        <v>0</v>
      </c>
      <c r="S966" s="7">
        <v>0</v>
      </c>
      <c r="T966" s="7">
        <v>0</v>
      </c>
    </row>
    <row r="967" spans="1:20" x14ac:dyDescent="0.25">
      <c r="A967" t="s">
        <v>10</v>
      </c>
      <c r="B967">
        <v>7</v>
      </c>
      <c r="C967">
        <v>211</v>
      </c>
      <c r="D967" t="s">
        <v>465</v>
      </c>
      <c r="E967" t="s">
        <v>466</v>
      </c>
      <c r="F967" t="s">
        <v>414</v>
      </c>
      <c r="G967" t="s">
        <v>467</v>
      </c>
      <c r="H967">
        <v>113</v>
      </c>
      <c r="I967" t="s">
        <v>468</v>
      </c>
      <c r="J967" t="s">
        <v>469</v>
      </c>
      <c r="K967" t="s">
        <v>46</v>
      </c>
      <c r="L967">
        <v>10</v>
      </c>
      <c r="M967" t="s">
        <v>47</v>
      </c>
      <c r="N967" s="9">
        <v>0</v>
      </c>
      <c r="O967" s="9">
        <v>0</v>
      </c>
      <c r="P967" s="9">
        <v>0</v>
      </c>
      <c r="Q967" s="9">
        <v>0</v>
      </c>
      <c r="R967" s="9">
        <v>0</v>
      </c>
      <c r="S967" s="7">
        <v>0</v>
      </c>
      <c r="T967" s="7">
        <v>0</v>
      </c>
    </row>
    <row r="968" spans="1:20" x14ac:dyDescent="0.25">
      <c r="A968" t="s">
        <v>10</v>
      </c>
      <c r="B968">
        <v>7</v>
      </c>
      <c r="C968">
        <v>211</v>
      </c>
      <c r="D968" t="s">
        <v>465</v>
      </c>
      <c r="E968" t="s">
        <v>466</v>
      </c>
      <c r="F968" t="s">
        <v>414</v>
      </c>
      <c r="G968" t="s">
        <v>467</v>
      </c>
      <c r="H968">
        <v>113</v>
      </c>
      <c r="I968" t="s">
        <v>468</v>
      </c>
      <c r="J968" t="s">
        <v>469</v>
      </c>
      <c r="K968" t="s">
        <v>46</v>
      </c>
      <c r="L968">
        <v>20</v>
      </c>
      <c r="M968" t="s">
        <v>48</v>
      </c>
      <c r="N968" s="9">
        <v>0</v>
      </c>
      <c r="O968" s="9">
        <v>0</v>
      </c>
      <c r="P968" s="9">
        <v>0</v>
      </c>
      <c r="Q968" s="9">
        <v>0</v>
      </c>
      <c r="R968" s="9">
        <v>0</v>
      </c>
      <c r="S968" s="7">
        <v>0</v>
      </c>
      <c r="T968" s="7">
        <v>0</v>
      </c>
    </row>
    <row r="969" spans="1:20" x14ac:dyDescent="0.25">
      <c r="A969" t="s">
        <v>10</v>
      </c>
      <c r="B969">
        <v>7</v>
      </c>
      <c r="C969">
        <v>211</v>
      </c>
      <c r="D969" t="s">
        <v>465</v>
      </c>
      <c r="E969" t="s">
        <v>466</v>
      </c>
      <c r="F969" t="s">
        <v>414</v>
      </c>
      <c r="G969" t="s">
        <v>467</v>
      </c>
      <c r="H969">
        <v>113</v>
      </c>
      <c r="I969" t="s">
        <v>468</v>
      </c>
      <c r="J969" t="s">
        <v>469</v>
      </c>
      <c r="K969" t="s">
        <v>46</v>
      </c>
      <c r="L969">
        <v>30</v>
      </c>
      <c r="M969" t="s">
        <v>49</v>
      </c>
      <c r="N969" s="9">
        <v>0</v>
      </c>
      <c r="O969" s="9">
        <v>0</v>
      </c>
      <c r="P969" s="9">
        <v>0</v>
      </c>
      <c r="Q969" s="9">
        <v>0</v>
      </c>
      <c r="R969" s="9">
        <v>0</v>
      </c>
      <c r="S969" s="7">
        <v>0</v>
      </c>
      <c r="T969" s="7">
        <v>0</v>
      </c>
    </row>
    <row r="970" spans="1:20" x14ac:dyDescent="0.25">
      <c r="A970" t="s">
        <v>10</v>
      </c>
      <c r="B970">
        <v>7</v>
      </c>
      <c r="C970">
        <v>211</v>
      </c>
      <c r="D970" t="s">
        <v>465</v>
      </c>
      <c r="E970" t="s">
        <v>466</v>
      </c>
      <c r="F970" t="s">
        <v>414</v>
      </c>
      <c r="G970" t="s">
        <v>467</v>
      </c>
      <c r="H970">
        <v>113</v>
      </c>
      <c r="I970" t="s">
        <v>468</v>
      </c>
      <c r="J970" t="s">
        <v>469</v>
      </c>
      <c r="K970" t="s">
        <v>46</v>
      </c>
      <c r="L970">
        <v>40</v>
      </c>
      <c r="M970" t="s">
        <v>12</v>
      </c>
      <c r="N970" s="9">
        <v>0</v>
      </c>
      <c r="O970" s="9">
        <v>0</v>
      </c>
      <c r="P970" s="9">
        <v>0</v>
      </c>
      <c r="Q970" s="9">
        <v>0</v>
      </c>
      <c r="R970" s="9">
        <v>0</v>
      </c>
      <c r="S970" s="7">
        <v>0</v>
      </c>
      <c r="T970" s="7">
        <v>0</v>
      </c>
    </row>
    <row r="971" spans="1:20" x14ac:dyDescent="0.25">
      <c r="A971" t="s">
        <v>10</v>
      </c>
      <c r="B971">
        <v>7</v>
      </c>
      <c r="C971">
        <v>211</v>
      </c>
      <c r="D971" t="s">
        <v>465</v>
      </c>
      <c r="E971" t="s">
        <v>466</v>
      </c>
      <c r="F971" t="s">
        <v>414</v>
      </c>
      <c r="G971" t="s">
        <v>467</v>
      </c>
      <c r="H971">
        <v>113</v>
      </c>
      <c r="I971" t="s">
        <v>468</v>
      </c>
      <c r="J971" t="s">
        <v>469</v>
      </c>
      <c r="K971" t="s">
        <v>46</v>
      </c>
      <c r="L971">
        <v>50</v>
      </c>
      <c r="M971" t="s">
        <v>50</v>
      </c>
      <c r="N971" s="9">
        <v>0</v>
      </c>
      <c r="O971" s="9">
        <v>0</v>
      </c>
      <c r="P971" s="9">
        <v>0</v>
      </c>
      <c r="Q971" s="9">
        <v>0</v>
      </c>
      <c r="R971" s="9">
        <v>0</v>
      </c>
      <c r="S971" s="7">
        <v>0</v>
      </c>
      <c r="T971" s="7">
        <v>0</v>
      </c>
    </row>
    <row r="972" spans="1:20" x14ac:dyDescent="0.25">
      <c r="A972" t="s">
        <v>10</v>
      </c>
      <c r="B972">
        <v>7</v>
      </c>
      <c r="C972">
        <v>208</v>
      </c>
      <c r="D972" t="s">
        <v>470</v>
      </c>
      <c r="E972" t="s">
        <v>471</v>
      </c>
      <c r="F972" t="s">
        <v>414</v>
      </c>
      <c r="G972" t="s">
        <v>472</v>
      </c>
      <c r="H972">
        <v>100</v>
      </c>
      <c r="I972" t="s">
        <v>416</v>
      </c>
      <c r="J972" t="s">
        <v>14</v>
      </c>
      <c r="K972" t="s">
        <v>46</v>
      </c>
      <c r="L972">
        <v>10</v>
      </c>
      <c r="M972" t="s">
        <v>47</v>
      </c>
      <c r="N972" s="9">
        <v>0</v>
      </c>
      <c r="O972" s="9">
        <v>0</v>
      </c>
      <c r="P972" s="9">
        <v>0</v>
      </c>
      <c r="Q972" s="9">
        <v>0</v>
      </c>
      <c r="R972" s="9">
        <v>0</v>
      </c>
      <c r="S972" s="7">
        <v>0</v>
      </c>
      <c r="T972" s="7">
        <v>0</v>
      </c>
    </row>
    <row r="973" spans="1:20" x14ac:dyDescent="0.25">
      <c r="A973" t="s">
        <v>10</v>
      </c>
      <c r="B973">
        <v>7</v>
      </c>
      <c r="C973">
        <v>208</v>
      </c>
      <c r="D973" t="s">
        <v>470</v>
      </c>
      <c r="E973" t="s">
        <v>471</v>
      </c>
      <c r="F973" t="s">
        <v>414</v>
      </c>
      <c r="G973" t="s">
        <v>472</v>
      </c>
      <c r="H973">
        <v>100</v>
      </c>
      <c r="I973" t="s">
        <v>416</v>
      </c>
      <c r="J973" t="s">
        <v>14</v>
      </c>
      <c r="K973" t="s">
        <v>46</v>
      </c>
      <c r="L973">
        <v>20</v>
      </c>
      <c r="M973" t="s">
        <v>48</v>
      </c>
      <c r="N973" s="9">
        <v>0</v>
      </c>
      <c r="O973" s="9">
        <v>0</v>
      </c>
      <c r="P973" s="9">
        <v>0</v>
      </c>
      <c r="Q973" s="9">
        <v>0</v>
      </c>
      <c r="R973" s="9">
        <v>0</v>
      </c>
      <c r="S973" s="7">
        <v>0</v>
      </c>
      <c r="T973" s="7">
        <v>0</v>
      </c>
    </row>
    <row r="974" spans="1:20" x14ac:dyDescent="0.25">
      <c r="A974" t="s">
        <v>10</v>
      </c>
      <c r="B974">
        <v>7</v>
      </c>
      <c r="C974">
        <v>208</v>
      </c>
      <c r="D974" t="s">
        <v>470</v>
      </c>
      <c r="E974" t="s">
        <v>471</v>
      </c>
      <c r="F974" t="s">
        <v>414</v>
      </c>
      <c r="G974" t="s">
        <v>472</v>
      </c>
      <c r="H974">
        <v>100</v>
      </c>
      <c r="I974" t="s">
        <v>416</v>
      </c>
      <c r="J974" t="s">
        <v>14</v>
      </c>
      <c r="K974" t="s">
        <v>46</v>
      </c>
      <c r="L974">
        <v>30</v>
      </c>
      <c r="M974" t="s">
        <v>49</v>
      </c>
      <c r="N974" s="9">
        <v>0</v>
      </c>
      <c r="O974" s="9">
        <v>0</v>
      </c>
      <c r="P974" s="9">
        <v>0</v>
      </c>
      <c r="Q974" s="9">
        <v>0</v>
      </c>
      <c r="R974" s="9">
        <v>0</v>
      </c>
      <c r="S974" s="7">
        <v>0</v>
      </c>
      <c r="T974" s="7">
        <v>0</v>
      </c>
    </row>
    <row r="975" spans="1:20" x14ac:dyDescent="0.25">
      <c r="A975" t="s">
        <v>10</v>
      </c>
      <c r="B975">
        <v>7</v>
      </c>
      <c r="C975">
        <v>208</v>
      </c>
      <c r="D975" t="s">
        <v>470</v>
      </c>
      <c r="E975" t="s">
        <v>471</v>
      </c>
      <c r="F975" t="s">
        <v>414</v>
      </c>
      <c r="G975" t="s">
        <v>472</v>
      </c>
      <c r="H975">
        <v>100</v>
      </c>
      <c r="I975" t="s">
        <v>416</v>
      </c>
      <c r="J975" t="s">
        <v>14</v>
      </c>
      <c r="K975" t="s">
        <v>46</v>
      </c>
      <c r="L975">
        <v>40</v>
      </c>
      <c r="M975" t="s">
        <v>12</v>
      </c>
      <c r="N975" s="9">
        <v>0</v>
      </c>
      <c r="O975" s="9">
        <v>0</v>
      </c>
      <c r="P975" s="9">
        <v>0</v>
      </c>
      <c r="Q975" s="9">
        <v>0</v>
      </c>
      <c r="R975" s="9">
        <v>0</v>
      </c>
      <c r="S975" s="7">
        <v>0</v>
      </c>
      <c r="T975" s="7">
        <v>0</v>
      </c>
    </row>
    <row r="976" spans="1:20" x14ac:dyDescent="0.25">
      <c r="A976" t="s">
        <v>10</v>
      </c>
      <c r="B976">
        <v>7</v>
      </c>
      <c r="C976">
        <v>208</v>
      </c>
      <c r="D976" t="s">
        <v>470</v>
      </c>
      <c r="E976" t="s">
        <v>471</v>
      </c>
      <c r="F976" t="s">
        <v>414</v>
      </c>
      <c r="G976" t="s">
        <v>472</v>
      </c>
      <c r="H976">
        <v>100</v>
      </c>
      <c r="I976" t="s">
        <v>416</v>
      </c>
      <c r="J976" t="s">
        <v>14</v>
      </c>
      <c r="K976" t="s">
        <v>46</v>
      </c>
      <c r="L976">
        <v>50</v>
      </c>
      <c r="M976" t="s">
        <v>50</v>
      </c>
      <c r="N976" s="9">
        <v>0</v>
      </c>
      <c r="O976" s="9">
        <v>0</v>
      </c>
      <c r="P976" s="9">
        <v>0</v>
      </c>
      <c r="Q976" s="9">
        <v>0</v>
      </c>
      <c r="R976" s="9">
        <v>0</v>
      </c>
      <c r="S976" s="7">
        <v>0</v>
      </c>
      <c r="T976" s="7">
        <v>0</v>
      </c>
    </row>
    <row r="977" spans="1:20" x14ac:dyDescent="0.25">
      <c r="A977" t="s">
        <v>10</v>
      </c>
      <c r="B977">
        <v>7</v>
      </c>
      <c r="C977">
        <v>208</v>
      </c>
      <c r="D977" t="s">
        <v>470</v>
      </c>
      <c r="E977" t="s">
        <v>471</v>
      </c>
      <c r="F977" t="s">
        <v>414</v>
      </c>
      <c r="G977" t="s">
        <v>472</v>
      </c>
      <c r="H977">
        <v>108</v>
      </c>
      <c r="I977" t="s">
        <v>408</v>
      </c>
      <c r="J977" t="s">
        <v>15</v>
      </c>
      <c r="K977" t="s">
        <v>46</v>
      </c>
      <c r="L977">
        <v>10</v>
      </c>
      <c r="M977" t="s">
        <v>47</v>
      </c>
      <c r="N977" s="9">
        <v>21674821</v>
      </c>
      <c r="O977" s="9">
        <v>23162642</v>
      </c>
      <c r="P977" s="9">
        <v>23241399</v>
      </c>
      <c r="Q977" s="9">
        <v>24910289</v>
      </c>
      <c r="R977" s="9">
        <v>27359404</v>
      </c>
      <c r="S977" s="7">
        <v>37209914</v>
      </c>
      <c r="T977" s="7">
        <v>41184871</v>
      </c>
    </row>
    <row r="978" spans="1:20" x14ac:dyDescent="0.25">
      <c r="A978" t="s">
        <v>10</v>
      </c>
      <c r="B978">
        <v>7</v>
      </c>
      <c r="C978">
        <v>208</v>
      </c>
      <c r="D978" t="s">
        <v>470</v>
      </c>
      <c r="E978" t="s">
        <v>471</v>
      </c>
      <c r="F978" t="s">
        <v>414</v>
      </c>
      <c r="G978" t="s">
        <v>472</v>
      </c>
      <c r="H978">
        <v>108</v>
      </c>
      <c r="I978" t="s">
        <v>408</v>
      </c>
      <c r="J978" t="s">
        <v>15</v>
      </c>
      <c r="K978" t="s">
        <v>46</v>
      </c>
      <c r="L978">
        <v>20</v>
      </c>
      <c r="M978" t="s">
        <v>48</v>
      </c>
      <c r="N978" s="9">
        <v>21674821</v>
      </c>
      <c r="O978" s="9">
        <v>23162642</v>
      </c>
      <c r="P978" s="9">
        <v>23241399</v>
      </c>
      <c r="Q978" s="9">
        <v>24910289</v>
      </c>
      <c r="R978" s="9">
        <v>27359404</v>
      </c>
      <c r="S978" s="7">
        <v>37159471</v>
      </c>
      <c r="T978" s="7">
        <v>41184871</v>
      </c>
    </row>
    <row r="979" spans="1:20" x14ac:dyDescent="0.25">
      <c r="A979" t="s">
        <v>10</v>
      </c>
      <c r="B979">
        <v>7</v>
      </c>
      <c r="C979">
        <v>208</v>
      </c>
      <c r="D979" t="s">
        <v>470</v>
      </c>
      <c r="E979" t="s">
        <v>471</v>
      </c>
      <c r="F979" t="s">
        <v>414</v>
      </c>
      <c r="G979" t="s">
        <v>472</v>
      </c>
      <c r="H979">
        <v>108</v>
      </c>
      <c r="I979" t="s">
        <v>408</v>
      </c>
      <c r="J979" t="s">
        <v>15</v>
      </c>
      <c r="K979" t="s">
        <v>46</v>
      </c>
      <c r="L979">
        <v>30</v>
      </c>
      <c r="M979" t="s">
        <v>49</v>
      </c>
      <c r="N979" s="9">
        <v>0</v>
      </c>
      <c r="O979" s="9">
        <v>0</v>
      </c>
      <c r="P979" s="9">
        <v>0</v>
      </c>
      <c r="Q979" s="9">
        <v>0</v>
      </c>
      <c r="R979" s="9">
        <v>0</v>
      </c>
      <c r="S979" s="7">
        <v>50443</v>
      </c>
      <c r="T979" s="7">
        <v>0</v>
      </c>
    </row>
    <row r="980" spans="1:20" x14ac:dyDescent="0.25">
      <c r="A980" t="s">
        <v>10</v>
      </c>
      <c r="B980">
        <v>7</v>
      </c>
      <c r="C980">
        <v>208</v>
      </c>
      <c r="D980" t="s">
        <v>470</v>
      </c>
      <c r="E980" t="s">
        <v>471</v>
      </c>
      <c r="F980" t="s">
        <v>414</v>
      </c>
      <c r="G980" t="s">
        <v>472</v>
      </c>
      <c r="H980">
        <v>108</v>
      </c>
      <c r="I980" t="s">
        <v>408</v>
      </c>
      <c r="J980" t="s">
        <v>15</v>
      </c>
      <c r="K980" t="s">
        <v>46</v>
      </c>
      <c r="L980">
        <v>40</v>
      </c>
      <c r="M980" t="s">
        <v>12</v>
      </c>
      <c r="N980" s="9">
        <v>0</v>
      </c>
      <c r="O980" s="9">
        <v>0</v>
      </c>
      <c r="P980" s="9">
        <v>0</v>
      </c>
      <c r="Q980" s="9">
        <v>0</v>
      </c>
      <c r="R980" s="9">
        <v>0</v>
      </c>
      <c r="S980" s="7">
        <v>50443</v>
      </c>
      <c r="T980" s="7">
        <v>0</v>
      </c>
    </row>
    <row r="981" spans="1:20" x14ac:dyDescent="0.25">
      <c r="A981" t="s">
        <v>10</v>
      </c>
      <c r="B981">
        <v>7</v>
      </c>
      <c r="C981">
        <v>208</v>
      </c>
      <c r="D981" t="s">
        <v>470</v>
      </c>
      <c r="E981" t="s">
        <v>471</v>
      </c>
      <c r="F981" t="s">
        <v>414</v>
      </c>
      <c r="G981" t="s">
        <v>472</v>
      </c>
      <c r="H981">
        <v>108</v>
      </c>
      <c r="I981" t="s">
        <v>408</v>
      </c>
      <c r="J981" t="s">
        <v>15</v>
      </c>
      <c r="K981" t="s">
        <v>46</v>
      </c>
      <c r="L981">
        <v>50</v>
      </c>
      <c r="M981" t="s">
        <v>50</v>
      </c>
      <c r="N981" s="9">
        <v>0</v>
      </c>
      <c r="O981" s="9">
        <v>0</v>
      </c>
      <c r="P981" s="9">
        <v>0</v>
      </c>
      <c r="Q981" s="9">
        <v>0</v>
      </c>
      <c r="R981" s="9">
        <v>0</v>
      </c>
      <c r="S981" s="7">
        <v>0</v>
      </c>
      <c r="T981" s="7">
        <v>0</v>
      </c>
    </row>
    <row r="982" spans="1:20" x14ac:dyDescent="0.25">
      <c r="A982" t="s">
        <v>10</v>
      </c>
      <c r="B982">
        <v>7</v>
      </c>
      <c r="C982">
        <v>208</v>
      </c>
      <c r="D982" t="s">
        <v>470</v>
      </c>
      <c r="E982" t="s">
        <v>471</v>
      </c>
      <c r="F982" t="s">
        <v>414</v>
      </c>
      <c r="G982" t="s">
        <v>472</v>
      </c>
      <c r="H982">
        <v>110</v>
      </c>
      <c r="I982" t="s">
        <v>409</v>
      </c>
      <c r="J982" t="s">
        <v>16</v>
      </c>
      <c r="K982" t="s">
        <v>46</v>
      </c>
      <c r="L982">
        <v>10</v>
      </c>
      <c r="M982" t="s">
        <v>47</v>
      </c>
      <c r="N982" s="9">
        <v>5927521</v>
      </c>
      <c r="O982" s="9">
        <v>5724647.1299999999</v>
      </c>
      <c r="P982" s="9">
        <v>6004900</v>
      </c>
      <c r="Q982" s="9">
        <v>5948341.8300000001</v>
      </c>
      <c r="R982" s="9">
        <v>10840879.949999999</v>
      </c>
      <c r="S982" s="7">
        <v>11724428</v>
      </c>
      <c r="T982" s="7">
        <v>18393227.399999999</v>
      </c>
    </row>
    <row r="983" spans="1:20" x14ac:dyDescent="0.25">
      <c r="A983" t="s">
        <v>10</v>
      </c>
      <c r="B983">
        <v>7</v>
      </c>
      <c r="C983">
        <v>208</v>
      </c>
      <c r="D983" t="s">
        <v>470</v>
      </c>
      <c r="E983" t="s">
        <v>471</v>
      </c>
      <c r="F983" t="s">
        <v>414</v>
      </c>
      <c r="G983" t="s">
        <v>472</v>
      </c>
      <c r="H983">
        <v>110</v>
      </c>
      <c r="I983" t="s">
        <v>409</v>
      </c>
      <c r="J983" t="s">
        <v>16</v>
      </c>
      <c r="K983" t="s">
        <v>46</v>
      </c>
      <c r="L983">
        <v>20</v>
      </c>
      <c r="M983" t="s">
        <v>48</v>
      </c>
      <c r="N983" s="9">
        <v>5927521</v>
      </c>
      <c r="O983" s="9">
        <v>5724647.1299999999</v>
      </c>
      <c r="P983" s="9">
        <v>6004900</v>
      </c>
      <c r="Q983" s="9">
        <v>5948341.8300000001</v>
      </c>
      <c r="R983" s="9">
        <v>10840879.949999999</v>
      </c>
      <c r="S983" s="7">
        <v>11724428</v>
      </c>
      <c r="T983" s="7">
        <v>10661803.4</v>
      </c>
    </row>
    <row r="984" spans="1:20" x14ac:dyDescent="0.25">
      <c r="A984" t="s">
        <v>10</v>
      </c>
      <c r="B984">
        <v>7</v>
      </c>
      <c r="C984">
        <v>208</v>
      </c>
      <c r="D984" t="s">
        <v>470</v>
      </c>
      <c r="E984" t="s">
        <v>471</v>
      </c>
      <c r="F984" t="s">
        <v>414</v>
      </c>
      <c r="G984" t="s">
        <v>472</v>
      </c>
      <c r="H984">
        <v>110</v>
      </c>
      <c r="I984" t="s">
        <v>409</v>
      </c>
      <c r="J984" t="s">
        <v>16</v>
      </c>
      <c r="K984" t="s">
        <v>46</v>
      </c>
      <c r="L984">
        <v>30</v>
      </c>
      <c r="M984" t="s">
        <v>49</v>
      </c>
      <c r="N984" s="9">
        <v>0</v>
      </c>
      <c r="O984" s="9">
        <v>0</v>
      </c>
      <c r="P984" s="9">
        <v>0</v>
      </c>
      <c r="Q984" s="9">
        <v>0</v>
      </c>
      <c r="R984" s="9">
        <v>0</v>
      </c>
      <c r="S984" s="7">
        <v>0</v>
      </c>
      <c r="T984" s="7">
        <v>7731424</v>
      </c>
    </row>
    <row r="985" spans="1:20" x14ac:dyDescent="0.25">
      <c r="A985" t="s">
        <v>10</v>
      </c>
      <c r="B985">
        <v>7</v>
      </c>
      <c r="C985">
        <v>208</v>
      </c>
      <c r="D985" t="s">
        <v>470</v>
      </c>
      <c r="E985" t="s">
        <v>471</v>
      </c>
      <c r="F985" t="s">
        <v>414</v>
      </c>
      <c r="G985" t="s">
        <v>472</v>
      </c>
      <c r="H985">
        <v>110</v>
      </c>
      <c r="I985" t="s">
        <v>409</v>
      </c>
      <c r="J985" t="s">
        <v>16</v>
      </c>
      <c r="K985" t="s">
        <v>46</v>
      </c>
      <c r="L985">
        <v>40</v>
      </c>
      <c r="M985" t="s">
        <v>12</v>
      </c>
      <c r="N985" s="9">
        <v>0</v>
      </c>
      <c r="O985" s="9">
        <v>0</v>
      </c>
      <c r="P985" s="9">
        <v>0</v>
      </c>
      <c r="Q985" s="9">
        <v>0</v>
      </c>
      <c r="R985" s="9">
        <v>0</v>
      </c>
      <c r="S985" s="7">
        <v>0</v>
      </c>
      <c r="T985" s="7">
        <v>7731424</v>
      </c>
    </row>
    <row r="986" spans="1:20" x14ac:dyDescent="0.25">
      <c r="A986" t="s">
        <v>10</v>
      </c>
      <c r="B986">
        <v>7</v>
      </c>
      <c r="C986">
        <v>208</v>
      </c>
      <c r="D986" t="s">
        <v>470</v>
      </c>
      <c r="E986" t="s">
        <v>471</v>
      </c>
      <c r="F986" t="s">
        <v>414</v>
      </c>
      <c r="G986" t="s">
        <v>472</v>
      </c>
      <c r="H986">
        <v>110</v>
      </c>
      <c r="I986" t="s">
        <v>409</v>
      </c>
      <c r="J986" t="s">
        <v>16</v>
      </c>
      <c r="K986" t="s">
        <v>46</v>
      </c>
      <c r="L986">
        <v>50</v>
      </c>
      <c r="M986" t="s">
        <v>50</v>
      </c>
      <c r="N986" s="9">
        <v>0</v>
      </c>
      <c r="O986" s="9">
        <v>0</v>
      </c>
      <c r="P986" s="9">
        <v>0</v>
      </c>
      <c r="Q986" s="9">
        <v>0</v>
      </c>
      <c r="R986" s="9">
        <v>0</v>
      </c>
      <c r="S986" s="7">
        <v>0</v>
      </c>
      <c r="T986" s="7">
        <v>0</v>
      </c>
    </row>
    <row r="987" spans="1:20" x14ac:dyDescent="0.25">
      <c r="A987" t="s">
        <v>10</v>
      </c>
      <c r="B987">
        <v>7</v>
      </c>
      <c r="C987">
        <v>208</v>
      </c>
      <c r="D987" t="s">
        <v>470</v>
      </c>
      <c r="E987" t="s">
        <v>471</v>
      </c>
      <c r="F987" t="s">
        <v>414</v>
      </c>
      <c r="G987" t="s">
        <v>472</v>
      </c>
      <c r="H987">
        <v>113</v>
      </c>
      <c r="I987" t="s">
        <v>468</v>
      </c>
      <c r="J987" t="s">
        <v>469</v>
      </c>
      <c r="K987" t="s">
        <v>46</v>
      </c>
      <c r="L987">
        <v>10</v>
      </c>
      <c r="M987" t="s">
        <v>47</v>
      </c>
      <c r="N987" s="9">
        <v>0</v>
      </c>
      <c r="O987" s="9">
        <v>0</v>
      </c>
      <c r="P987" s="9">
        <v>0</v>
      </c>
      <c r="Q987" s="9">
        <v>0</v>
      </c>
      <c r="R987" s="9">
        <v>0</v>
      </c>
      <c r="S987" s="7">
        <v>0</v>
      </c>
      <c r="T987" s="7">
        <v>0</v>
      </c>
    </row>
    <row r="988" spans="1:20" x14ac:dyDescent="0.25">
      <c r="A988" t="s">
        <v>10</v>
      </c>
      <c r="B988">
        <v>7</v>
      </c>
      <c r="C988">
        <v>208</v>
      </c>
      <c r="D988" t="s">
        <v>470</v>
      </c>
      <c r="E988" t="s">
        <v>471</v>
      </c>
      <c r="F988" t="s">
        <v>414</v>
      </c>
      <c r="G988" t="s">
        <v>472</v>
      </c>
      <c r="H988">
        <v>113</v>
      </c>
      <c r="I988" t="s">
        <v>468</v>
      </c>
      <c r="J988" t="s">
        <v>469</v>
      </c>
      <c r="K988" t="s">
        <v>46</v>
      </c>
      <c r="L988">
        <v>20</v>
      </c>
      <c r="M988" t="s">
        <v>48</v>
      </c>
      <c r="N988" s="9">
        <v>0</v>
      </c>
      <c r="O988" s="9">
        <v>0</v>
      </c>
      <c r="P988" s="9">
        <v>0</v>
      </c>
      <c r="Q988" s="9">
        <v>0</v>
      </c>
      <c r="R988" s="9">
        <v>0</v>
      </c>
      <c r="S988" s="7">
        <v>0</v>
      </c>
      <c r="T988" s="7">
        <v>0</v>
      </c>
    </row>
    <row r="989" spans="1:20" x14ac:dyDescent="0.25">
      <c r="A989" t="s">
        <v>10</v>
      </c>
      <c r="B989">
        <v>7</v>
      </c>
      <c r="C989">
        <v>208</v>
      </c>
      <c r="D989" t="s">
        <v>470</v>
      </c>
      <c r="E989" t="s">
        <v>471</v>
      </c>
      <c r="F989" t="s">
        <v>414</v>
      </c>
      <c r="G989" t="s">
        <v>472</v>
      </c>
      <c r="H989">
        <v>113</v>
      </c>
      <c r="I989" t="s">
        <v>468</v>
      </c>
      <c r="J989" t="s">
        <v>469</v>
      </c>
      <c r="K989" t="s">
        <v>46</v>
      </c>
      <c r="L989">
        <v>30</v>
      </c>
      <c r="M989" t="s">
        <v>49</v>
      </c>
      <c r="N989" s="9">
        <v>0</v>
      </c>
      <c r="O989" s="9">
        <v>0</v>
      </c>
      <c r="P989" s="9">
        <v>0</v>
      </c>
      <c r="Q989" s="9">
        <v>0</v>
      </c>
      <c r="R989" s="9">
        <v>0</v>
      </c>
      <c r="S989" s="7">
        <v>0</v>
      </c>
      <c r="T989" s="7">
        <v>0</v>
      </c>
    </row>
    <row r="990" spans="1:20" x14ac:dyDescent="0.25">
      <c r="A990" t="s">
        <v>10</v>
      </c>
      <c r="B990">
        <v>7</v>
      </c>
      <c r="C990">
        <v>208</v>
      </c>
      <c r="D990" t="s">
        <v>470</v>
      </c>
      <c r="E990" t="s">
        <v>471</v>
      </c>
      <c r="F990" t="s">
        <v>414</v>
      </c>
      <c r="G990" t="s">
        <v>472</v>
      </c>
      <c r="H990">
        <v>113</v>
      </c>
      <c r="I990" t="s">
        <v>468</v>
      </c>
      <c r="J990" t="s">
        <v>469</v>
      </c>
      <c r="K990" t="s">
        <v>46</v>
      </c>
      <c r="L990">
        <v>40</v>
      </c>
      <c r="M990" t="s">
        <v>12</v>
      </c>
      <c r="N990" s="9">
        <v>0</v>
      </c>
      <c r="O990" s="9">
        <v>0</v>
      </c>
      <c r="P990" s="9">
        <v>0</v>
      </c>
      <c r="Q990" s="9">
        <v>0</v>
      </c>
      <c r="R990" s="9">
        <v>0</v>
      </c>
      <c r="S990" s="7">
        <v>0</v>
      </c>
      <c r="T990" s="7">
        <v>0</v>
      </c>
    </row>
    <row r="991" spans="1:20" x14ac:dyDescent="0.25">
      <c r="A991" t="s">
        <v>10</v>
      </c>
      <c r="B991">
        <v>7</v>
      </c>
      <c r="C991">
        <v>208</v>
      </c>
      <c r="D991" t="s">
        <v>470</v>
      </c>
      <c r="E991" t="s">
        <v>471</v>
      </c>
      <c r="F991" t="s">
        <v>414</v>
      </c>
      <c r="G991" t="s">
        <v>472</v>
      </c>
      <c r="H991">
        <v>113</v>
      </c>
      <c r="I991" t="s">
        <v>468</v>
      </c>
      <c r="J991" t="s">
        <v>469</v>
      </c>
      <c r="K991" t="s">
        <v>46</v>
      </c>
      <c r="L991">
        <v>50</v>
      </c>
      <c r="M991" t="s">
        <v>50</v>
      </c>
      <c r="N991" s="9">
        <v>0</v>
      </c>
      <c r="O991" s="9">
        <v>0</v>
      </c>
      <c r="P991" s="9">
        <v>0</v>
      </c>
      <c r="Q991" s="9">
        <v>0</v>
      </c>
      <c r="R991" s="9">
        <v>0</v>
      </c>
      <c r="S991" s="7">
        <v>0</v>
      </c>
      <c r="T991" s="7">
        <v>0</v>
      </c>
    </row>
    <row r="992" spans="1:20" x14ac:dyDescent="0.25">
      <c r="A992" t="s">
        <v>10</v>
      </c>
      <c r="B992">
        <v>7</v>
      </c>
      <c r="C992">
        <v>229</v>
      </c>
      <c r="D992" t="s">
        <v>473</v>
      </c>
      <c r="E992" t="s">
        <v>474</v>
      </c>
      <c r="F992" t="s">
        <v>414</v>
      </c>
      <c r="G992" t="s">
        <v>475</v>
      </c>
      <c r="H992">
        <v>100</v>
      </c>
      <c r="I992" t="s">
        <v>416</v>
      </c>
      <c r="J992" t="s">
        <v>14</v>
      </c>
      <c r="K992" t="s">
        <v>46</v>
      </c>
      <c r="L992">
        <v>10</v>
      </c>
      <c r="M992" t="s">
        <v>47</v>
      </c>
      <c r="N992" s="9">
        <v>0</v>
      </c>
      <c r="O992" s="9">
        <v>0</v>
      </c>
      <c r="P992" s="9">
        <v>0</v>
      </c>
      <c r="Q992" s="9">
        <v>0</v>
      </c>
      <c r="R992" s="9">
        <v>0</v>
      </c>
      <c r="S992" s="7">
        <v>0</v>
      </c>
      <c r="T992" s="7">
        <v>0</v>
      </c>
    </row>
    <row r="993" spans="1:20" x14ac:dyDescent="0.25">
      <c r="A993" t="s">
        <v>10</v>
      </c>
      <c r="B993">
        <v>7</v>
      </c>
      <c r="C993">
        <v>229</v>
      </c>
      <c r="D993" t="s">
        <v>473</v>
      </c>
      <c r="E993" t="s">
        <v>474</v>
      </c>
      <c r="F993" t="s">
        <v>414</v>
      </c>
      <c r="G993" t="s">
        <v>475</v>
      </c>
      <c r="H993">
        <v>100</v>
      </c>
      <c r="I993" t="s">
        <v>416</v>
      </c>
      <c r="J993" t="s">
        <v>14</v>
      </c>
      <c r="K993" t="s">
        <v>46</v>
      </c>
      <c r="L993">
        <v>20</v>
      </c>
      <c r="M993" t="s">
        <v>48</v>
      </c>
      <c r="N993" s="9">
        <v>0</v>
      </c>
      <c r="O993" s="9">
        <v>0</v>
      </c>
      <c r="P993" s="9">
        <v>0</v>
      </c>
      <c r="Q993" s="9">
        <v>0</v>
      </c>
      <c r="R993" s="9">
        <v>0</v>
      </c>
      <c r="S993" s="7">
        <v>0</v>
      </c>
      <c r="T993" s="7">
        <v>0</v>
      </c>
    </row>
    <row r="994" spans="1:20" x14ac:dyDescent="0.25">
      <c r="A994" t="s">
        <v>10</v>
      </c>
      <c r="B994">
        <v>7</v>
      </c>
      <c r="C994">
        <v>229</v>
      </c>
      <c r="D994" t="s">
        <v>473</v>
      </c>
      <c r="E994" t="s">
        <v>474</v>
      </c>
      <c r="F994" t="s">
        <v>414</v>
      </c>
      <c r="G994" t="s">
        <v>475</v>
      </c>
      <c r="H994">
        <v>100</v>
      </c>
      <c r="I994" t="s">
        <v>416</v>
      </c>
      <c r="J994" t="s">
        <v>14</v>
      </c>
      <c r="K994" t="s">
        <v>46</v>
      </c>
      <c r="L994">
        <v>30</v>
      </c>
      <c r="M994" t="s">
        <v>49</v>
      </c>
      <c r="N994" s="9">
        <v>0</v>
      </c>
      <c r="O994" s="9">
        <v>0</v>
      </c>
      <c r="P994" s="9">
        <v>0</v>
      </c>
      <c r="Q994" s="9">
        <v>0</v>
      </c>
      <c r="R994" s="9">
        <v>0</v>
      </c>
      <c r="S994" s="7">
        <v>0</v>
      </c>
      <c r="T994" s="7">
        <v>0</v>
      </c>
    </row>
    <row r="995" spans="1:20" x14ac:dyDescent="0.25">
      <c r="A995" t="s">
        <v>10</v>
      </c>
      <c r="B995">
        <v>7</v>
      </c>
      <c r="C995">
        <v>229</v>
      </c>
      <c r="D995" t="s">
        <v>473</v>
      </c>
      <c r="E995" t="s">
        <v>474</v>
      </c>
      <c r="F995" t="s">
        <v>414</v>
      </c>
      <c r="G995" t="s">
        <v>475</v>
      </c>
      <c r="H995">
        <v>100</v>
      </c>
      <c r="I995" t="s">
        <v>416</v>
      </c>
      <c r="J995" t="s">
        <v>14</v>
      </c>
      <c r="K995" t="s">
        <v>46</v>
      </c>
      <c r="L995">
        <v>40</v>
      </c>
      <c r="M995" t="s">
        <v>12</v>
      </c>
      <c r="N995" s="9">
        <v>0</v>
      </c>
      <c r="O995" s="9">
        <v>0</v>
      </c>
      <c r="P995" s="9">
        <v>0</v>
      </c>
      <c r="Q995" s="9">
        <v>0</v>
      </c>
      <c r="R995" s="9">
        <v>0</v>
      </c>
      <c r="S995" s="7">
        <v>0</v>
      </c>
      <c r="T995" s="7">
        <v>0</v>
      </c>
    </row>
    <row r="996" spans="1:20" x14ac:dyDescent="0.25">
      <c r="A996" t="s">
        <v>10</v>
      </c>
      <c r="B996">
        <v>7</v>
      </c>
      <c r="C996">
        <v>229</v>
      </c>
      <c r="D996" t="s">
        <v>473</v>
      </c>
      <c r="E996" t="s">
        <v>474</v>
      </c>
      <c r="F996" t="s">
        <v>414</v>
      </c>
      <c r="G996" t="s">
        <v>475</v>
      </c>
      <c r="H996">
        <v>100</v>
      </c>
      <c r="I996" t="s">
        <v>416</v>
      </c>
      <c r="J996" t="s">
        <v>14</v>
      </c>
      <c r="K996" t="s">
        <v>46</v>
      </c>
      <c r="L996">
        <v>50</v>
      </c>
      <c r="M996" t="s">
        <v>50</v>
      </c>
      <c r="N996" s="9">
        <v>0</v>
      </c>
      <c r="O996" s="9">
        <v>0</v>
      </c>
      <c r="P996" s="9">
        <v>0</v>
      </c>
      <c r="Q996" s="9">
        <v>0</v>
      </c>
      <c r="R996" s="9">
        <v>0</v>
      </c>
      <c r="S996" s="7">
        <v>0</v>
      </c>
      <c r="T996" s="7">
        <v>0</v>
      </c>
    </row>
    <row r="997" spans="1:20" x14ac:dyDescent="0.25">
      <c r="A997" t="s">
        <v>10</v>
      </c>
      <c r="B997">
        <v>7</v>
      </c>
      <c r="C997">
        <v>212</v>
      </c>
      <c r="D997" t="s">
        <v>476</v>
      </c>
      <c r="E997" t="s">
        <v>477</v>
      </c>
      <c r="F997" t="s">
        <v>414</v>
      </c>
      <c r="G997" t="s">
        <v>478</v>
      </c>
      <c r="H997">
        <v>100</v>
      </c>
      <c r="I997" t="s">
        <v>416</v>
      </c>
      <c r="J997" t="s">
        <v>14</v>
      </c>
      <c r="K997" t="s">
        <v>46</v>
      </c>
      <c r="L997">
        <v>10</v>
      </c>
      <c r="M997" t="s">
        <v>47</v>
      </c>
      <c r="N997" s="9">
        <v>0</v>
      </c>
      <c r="O997" s="9">
        <v>0</v>
      </c>
      <c r="P997" s="9">
        <v>0</v>
      </c>
      <c r="Q997" s="9">
        <v>0</v>
      </c>
      <c r="R997" s="9">
        <v>0</v>
      </c>
      <c r="S997" s="7">
        <v>0</v>
      </c>
      <c r="T997" s="7">
        <v>0</v>
      </c>
    </row>
    <row r="998" spans="1:20" x14ac:dyDescent="0.25">
      <c r="A998" t="s">
        <v>10</v>
      </c>
      <c r="B998">
        <v>7</v>
      </c>
      <c r="C998">
        <v>212</v>
      </c>
      <c r="D998" t="s">
        <v>476</v>
      </c>
      <c r="E998" t="s">
        <v>477</v>
      </c>
      <c r="F998" t="s">
        <v>414</v>
      </c>
      <c r="G998" t="s">
        <v>478</v>
      </c>
      <c r="H998">
        <v>100</v>
      </c>
      <c r="I998" t="s">
        <v>416</v>
      </c>
      <c r="J998" t="s">
        <v>14</v>
      </c>
      <c r="K998" t="s">
        <v>46</v>
      </c>
      <c r="L998">
        <v>20</v>
      </c>
      <c r="M998" t="s">
        <v>48</v>
      </c>
      <c r="N998" s="9">
        <v>0</v>
      </c>
      <c r="O998" s="9">
        <v>0</v>
      </c>
      <c r="P998" s="9">
        <v>0</v>
      </c>
      <c r="Q998" s="9">
        <v>0</v>
      </c>
      <c r="R998" s="9">
        <v>0</v>
      </c>
      <c r="S998" s="7">
        <v>0</v>
      </c>
      <c r="T998" s="7">
        <v>0</v>
      </c>
    </row>
    <row r="999" spans="1:20" x14ac:dyDescent="0.25">
      <c r="A999" t="s">
        <v>10</v>
      </c>
      <c r="B999">
        <v>7</v>
      </c>
      <c r="C999">
        <v>212</v>
      </c>
      <c r="D999" t="s">
        <v>476</v>
      </c>
      <c r="E999" t="s">
        <v>477</v>
      </c>
      <c r="F999" t="s">
        <v>414</v>
      </c>
      <c r="G999" t="s">
        <v>478</v>
      </c>
      <c r="H999">
        <v>100</v>
      </c>
      <c r="I999" t="s">
        <v>416</v>
      </c>
      <c r="J999" t="s">
        <v>14</v>
      </c>
      <c r="K999" t="s">
        <v>46</v>
      </c>
      <c r="L999">
        <v>30</v>
      </c>
      <c r="M999" t="s">
        <v>49</v>
      </c>
      <c r="N999" s="9">
        <v>0</v>
      </c>
      <c r="O999" s="9">
        <v>0</v>
      </c>
      <c r="P999" s="9">
        <v>0</v>
      </c>
      <c r="Q999" s="9">
        <v>0</v>
      </c>
      <c r="R999" s="9">
        <v>0</v>
      </c>
      <c r="S999" s="7">
        <v>0</v>
      </c>
      <c r="T999" s="7">
        <v>0</v>
      </c>
    </row>
    <row r="1000" spans="1:20" x14ac:dyDescent="0.25">
      <c r="A1000" t="s">
        <v>10</v>
      </c>
      <c r="B1000">
        <v>7</v>
      </c>
      <c r="C1000">
        <v>212</v>
      </c>
      <c r="D1000" t="s">
        <v>476</v>
      </c>
      <c r="E1000" t="s">
        <v>477</v>
      </c>
      <c r="F1000" t="s">
        <v>414</v>
      </c>
      <c r="G1000" t="s">
        <v>478</v>
      </c>
      <c r="H1000">
        <v>100</v>
      </c>
      <c r="I1000" t="s">
        <v>416</v>
      </c>
      <c r="J1000" t="s">
        <v>14</v>
      </c>
      <c r="K1000" t="s">
        <v>46</v>
      </c>
      <c r="L1000">
        <v>40</v>
      </c>
      <c r="M1000" t="s">
        <v>12</v>
      </c>
      <c r="N1000" s="9">
        <v>0</v>
      </c>
      <c r="O1000" s="9">
        <v>0</v>
      </c>
      <c r="P1000" s="9">
        <v>0</v>
      </c>
      <c r="Q1000" s="9">
        <v>0</v>
      </c>
      <c r="R1000" s="9">
        <v>0</v>
      </c>
      <c r="S1000" s="7">
        <v>0</v>
      </c>
      <c r="T1000" s="7">
        <v>0</v>
      </c>
    </row>
    <row r="1001" spans="1:20" x14ac:dyDescent="0.25">
      <c r="A1001" t="s">
        <v>10</v>
      </c>
      <c r="B1001">
        <v>7</v>
      </c>
      <c r="C1001">
        <v>212</v>
      </c>
      <c r="D1001" t="s">
        <v>476</v>
      </c>
      <c r="E1001" t="s">
        <v>477</v>
      </c>
      <c r="F1001" t="s">
        <v>414</v>
      </c>
      <c r="G1001" t="s">
        <v>478</v>
      </c>
      <c r="H1001">
        <v>100</v>
      </c>
      <c r="I1001" t="s">
        <v>416</v>
      </c>
      <c r="J1001" t="s">
        <v>14</v>
      </c>
      <c r="K1001" t="s">
        <v>46</v>
      </c>
      <c r="L1001">
        <v>50</v>
      </c>
      <c r="M1001" t="s">
        <v>50</v>
      </c>
      <c r="N1001" s="9">
        <v>0</v>
      </c>
      <c r="O1001" s="9">
        <v>0</v>
      </c>
      <c r="P1001" s="9">
        <v>0</v>
      </c>
      <c r="Q1001" s="9">
        <v>0</v>
      </c>
      <c r="R1001" s="9">
        <v>0</v>
      </c>
      <c r="S1001" s="7">
        <v>0</v>
      </c>
      <c r="T1001" s="7">
        <v>0</v>
      </c>
    </row>
    <row r="1002" spans="1:20" x14ac:dyDescent="0.25">
      <c r="A1002" t="s">
        <v>10</v>
      </c>
      <c r="B1002">
        <v>7</v>
      </c>
      <c r="C1002">
        <v>212</v>
      </c>
      <c r="D1002" t="s">
        <v>476</v>
      </c>
      <c r="E1002" t="s">
        <v>477</v>
      </c>
      <c r="F1002" t="s">
        <v>414</v>
      </c>
      <c r="G1002" t="s">
        <v>478</v>
      </c>
      <c r="H1002">
        <v>108</v>
      </c>
      <c r="I1002" t="s">
        <v>408</v>
      </c>
      <c r="J1002" t="s">
        <v>15</v>
      </c>
      <c r="K1002" t="s">
        <v>46</v>
      </c>
      <c r="L1002">
        <v>10</v>
      </c>
      <c r="M1002" t="s">
        <v>47</v>
      </c>
      <c r="N1002" s="9">
        <v>8902139</v>
      </c>
      <c r="O1002" s="9">
        <v>9625830</v>
      </c>
      <c r="P1002" s="9">
        <v>13141169</v>
      </c>
      <c r="Q1002" s="9">
        <v>19082607</v>
      </c>
      <c r="R1002" s="9">
        <v>25050234.960000001</v>
      </c>
      <c r="S1002" s="7">
        <v>31343308.539999999</v>
      </c>
      <c r="T1002" s="7">
        <v>33963690.119999997</v>
      </c>
    </row>
    <row r="1003" spans="1:20" x14ac:dyDescent="0.25">
      <c r="A1003" t="s">
        <v>10</v>
      </c>
      <c r="B1003">
        <v>7</v>
      </c>
      <c r="C1003">
        <v>212</v>
      </c>
      <c r="D1003" t="s">
        <v>476</v>
      </c>
      <c r="E1003" t="s">
        <v>477</v>
      </c>
      <c r="F1003" t="s">
        <v>414</v>
      </c>
      <c r="G1003" t="s">
        <v>478</v>
      </c>
      <c r="H1003">
        <v>108</v>
      </c>
      <c r="I1003" t="s">
        <v>408</v>
      </c>
      <c r="J1003" t="s">
        <v>15</v>
      </c>
      <c r="K1003" t="s">
        <v>46</v>
      </c>
      <c r="L1003">
        <v>20</v>
      </c>
      <c r="M1003" t="s">
        <v>48</v>
      </c>
      <c r="N1003" s="9">
        <v>8860298</v>
      </c>
      <c r="O1003" s="9">
        <v>9606790</v>
      </c>
      <c r="P1003" s="9">
        <v>9804513</v>
      </c>
      <c r="Q1003" s="9">
        <v>14177493.039999999</v>
      </c>
      <c r="R1003" s="9">
        <v>20001527.420000002</v>
      </c>
      <c r="S1003" s="7">
        <v>25029873.420000002</v>
      </c>
      <c r="T1003" s="7">
        <v>31443628.77</v>
      </c>
    </row>
    <row r="1004" spans="1:20" x14ac:dyDescent="0.25">
      <c r="A1004" t="s">
        <v>10</v>
      </c>
      <c r="B1004">
        <v>7</v>
      </c>
      <c r="C1004">
        <v>212</v>
      </c>
      <c r="D1004" t="s">
        <v>476</v>
      </c>
      <c r="E1004" t="s">
        <v>477</v>
      </c>
      <c r="F1004" t="s">
        <v>414</v>
      </c>
      <c r="G1004" t="s">
        <v>478</v>
      </c>
      <c r="H1004">
        <v>108</v>
      </c>
      <c r="I1004" t="s">
        <v>408</v>
      </c>
      <c r="J1004" t="s">
        <v>15</v>
      </c>
      <c r="K1004" t="s">
        <v>46</v>
      </c>
      <c r="L1004">
        <v>30</v>
      </c>
      <c r="M1004" t="s">
        <v>49</v>
      </c>
      <c r="N1004" s="9">
        <v>41841</v>
      </c>
      <c r="O1004" s="9">
        <v>19040</v>
      </c>
      <c r="P1004" s="9">
        <v>3336656</v>
      </c>
      <c r="Q1004" s="9">
        <v>4905113.96</v>
      </c>
      <c r="R1004" s="9">
        <v>5048707.54</v>
      </c>
      <c r="S1004" s="7">
        <v>6313435.1200000001</v>
      </c>
      <c r="T1004" s="7">
        <v>2520061.35</v>
      </c>
    </row>
    <row r="1005" spans="1:20" x14ac:dyDescent="0.25">
      <c r="A1005" t="s">
        <v>10</v>
      </c>
      <c r="B1005">
        <v>7</v>
      </c>
      <c r="C1005">
        <v>212</v>
      </c>
      <c r="D1005" t="s">
        <v>476</v>
      </c>
      <c r="E1005" t="s">
        <v>477</v>
      </c>
      <c r="F1005" t="s">
        <v>414</v>
      </c>
      <c r="G1005" t="s">
        <v>478</v>
      </c>
      <c r="H1005">
        <v>108</v>
      </c>
      <c r="I1005" t="s">
        <v>408</v>
      </c>
      <c r="J1005" t="s">
        <v>15</v>
      </c>
      <c r="K1005" t="s">
        <v>46</v>
      </c>
      <c r="L1005">
        <v>40</v>
      </c>
      <c r="M1005" t="s">
        <v>12</v>
      </c>
      <c r="N1005" s="9">
        <v>41841</v>
      </c>
      <c r="O1005" s="9">
        <v>19040</v>
      </c>
      <c r="P1005" s="9">
        <v>3336656</v>
      </c>
      <c r="Q1005" s="9">
        <v>4905113.96</v>
      </c>
      <c r="R1005" s="9">
        <v>5048707.54</v>
      </c>
      <c r="S1005" s="7">
        <v>6313435.1200000001</v>
      </c>
      <c r="T1005" s="7">
        <v>2520061.35</v>
      </c>
    </row>
    <row r="1006" spans="1:20" x14ac:dyDescent="0.25">
      <c r="A1006" t="s">
        <v>10</v>
      </c>
      <c r="B1006">
        <v>7</v>
      </c>
      <c r="C1006">
        <v>212</v>
      </c>
      <c r="D1006" t="s">
        <v>476</v>
      </c>
      <c r="E1006" t="s">
        <v>477</v>
      </c>
      <c r="F1006" t="s">
        <v>414</v>
      </c>
      <c r="G1006" t="s">
        <v>478</v>
      </c>
      <c r="H1006">
        <v>108</v>
      </c>
      <c r="I1006" t="s">
        <v>408</v>
      </c>
      <c r="J1006" t="s">
        <v>15</v>
      </c>
      <c r="K1006" t="s">
        <v>46</v>
      </c>
      <c r="L1006">
        <v>50</v>
      </c>
      <c r="M1006" t="s">
        <v>50</v>
      </c>
      <c r="N1006" s="9">
        <v>0</v>
      </c>
      <c r="O1006" s="9">
        <v>0</v>
      </c>
      <c r="P1006" s="9">
        <v>0</v>
      </c>
      <c r="Q1006" s="9">
        <v>0</v>
      </c>
      <c r="R1006" s="9">
        <v>0</v>
      </c>
      <c r="S1006" s="7">
        <v>0</v>
      </c>
      <c r="T1006" s="7">
        <v>0</v>
      </c>
    </row>
    <row r="1007" spans="1:20" x14ac:dyDescent="0.25">
      <c r="A1007" t="s">
        <v>10</v>
      </c>
      <c r="B1007">
        <v>7</v>
      </c>
      <c r="C1007">
        <v>212</v>
      </c>
      <c r="D1007" t="s">
        <v>476</v>
      </c>
      <c r="E1007" t="s">
        <v>477</v>
      </c>
      <c r="F1007" t="s">
        <v>414</v>
      </c>
      <c r="G1007" t="s">
        <v>478</v>
      </c>
      <c r="H1007">
        <v>110</v>
      </c>
      <c r="I1007" t="s">
        <v>409</v>
      </c>
      <c r="J1007" t="s">
        <v>16</v>
      </c>
      <c r="K1007" t="s">
        <v>46</v>
      </c>
      <c r="L1007">
        <v>10</v>
      </c>
      <c r="M1007" t="s">
        <v>47</v>
      </c>
      <c r="N1007" s="9">
        <v>40102</v>
      </c>
      <c r="O1007" s="9">
        <v>40472.879999999997</v>
      </c>
      <c r="P1007" s="9">
        <v>128675.93</v>
      </c>
      <c r="Q1007" s="9">
        <v>271350.93</v>
      </c>
      <c r="R1007" s="9">
        <v>769255.61</v>
      </c>
      <c r="S1007" s="7">
        <v>1260700.3500000001</v>
      </c>
      <c r="T1007" s="7">
        <v>3178945.96</v>
      </c>
    </row>
    <row r="1008" spans="1:20" x14ac:dyDescent="0.25">
      <c r="A1008" t="s">
        <v>10</v>
      </c>
      <c r="B1008">
        <v>7</v>
      </c>
      <c r="C1008">
        <v>212</v>
      </c>
      <c r="D1008" t="s">
        <v>476</v>
      </c>
      <c r="E1008" t="s">
        <v>477</v>
      </c>
      <c r="F1008" t="s">
        <v>414</v>
      </c>
      <c r="G1008" t="s">
        <v>478</v>
      </c>
      <c r="H1008">
        <v>110</v>
      </c>
      <c r="I1008" t="s">
        <v>409</v>
      </c>
      <c r="J1008" t="s">
        <v>16</v>
      </c>
      <c r="K1008" t="s">
        <v>46</v>
      </c>
      <c r="L1008">
        <v>20</v>
      </c>
      <c r="M1008" t="s">
        <v>48</v>
      </c>
      <c r="N1008" s="9">
        <v>9629.1200000000008</v>
      </c>
      <c r="O1008" s="9">
        <v>4140.95</v>
      </c>
      <c r="P1008" s="9">
        <v>12095</v>
      </c>
      <c r="Q1008" s="9">
        <v>18408.169999999998</v>
      </c>
      <c r="R1008" s="9">
        <v>195041.26</v>
      </c>
      <c r="S1008" s="7">
        <v>226966.99</v>
      </c>
      <c r="T1008" s="7">
        <v>1679242.91</v>
      </c>
    </row>
    <row r="1009" spans="1:20" x14ac:dyDescent="0.25">
      <c r="A1009" t="s">
        <v>10</v>
      </c>
      <c r="B1009">
        <v>7</v>
      </c>
      <c r="C1009">
        <v>212</v>
      </c>
      <c r="D1009" t="s">
        <v>476</v>
      </c>
      <c r="E1009" t="s">
        <v>477</v>
      </c>
      <c r="F1009" t="s">
        <v>414</v>
      </c>
      <c r="G1009" t="s">
        <v>478</v>
      </c>
      <c r="H1009">
        <v>110</v>
      </c>
      <c r="I1009" t="s">
        <v>409</v>
      </c>
      <c r="J1009" t="s">
        <v>16</v>
      </c>
      <c r="K1009" t="s">
        <v>46</v>
      </c>
      <c r="L1009">
        <v>30</v>
      </c>
      <c r="M1009" t="s">
        <v>49</v>
      </c>
      <c r="N1009" s="9">
        <v>30472.880000000001</v>
      </c>
      <c r="O1009" s="9">
        <v>36331.93</v>
      </c>
      <c r="P1009" s="9">
        <v>116580.93</v>
      </c>
      <c r="Q1009" s="9">
        <v>252942.76</v>
      </c>
      <c r="R1009" s="9">
        <v>574214.35</v>
      </c>
      <c r="S1009" s="7">
        <v>1033733.36</v>
      </c>
      <c r="T1009" s="7">
        <v>1499703.05</v>
      </c>
    </row>
    <row r="1010" spans="1:20" x14ac:dyDescent="0.25">
      <c r="A1010" t="s">
        <v>10</v>
      </c>
      <c r="B1010">
        <v>7</v>
      </c>
      <c r="C1010">
        <v>212</v>
      </c>
      <c r="D1010" t="s">
        <v>476</v>
      </c>
      <c r="E1010" t="s">
        <v>477</v>
      </c>
      <c r="F1010" t="s">
        <v>414</v>
      </c>
      <c r="G1010" t="s">
        <v>478</v>
      </c>
      <c r="H1010">
        <v>110</v>
      </c>
      <c r="I1010" t="s">
        <v>409</v>
      </c>
      <c r="J1010" t="s">
        <v>16</v>
      </c>
      <c r="K1010" t="s">
        <v>46</v>
      </c>
      <c r="L1010">
        <v>40</v>
      </c>
      <c r="M1010" t="s">
        <v>12</v>
      </c>
      <c r="N1010" s="9">
        <v>30472.880000000001</v>
      </c>
      <c r="O1010" s="9">
        <v>36331.93</v>
      </c>
      <c r="P1010" s="9">
        <v>116580.93</v>
      </c>
      <c r="Q1010" s="9">
        <v>252942.76</v>
      </c>
      <c r="R1010" s="9">
        <v>574214.35</v>
      </c>
      <c r="S1010" s="7">
        <v>1033733.36</v>
      </c>
      <c r="T1010" s="7">
        <v>1499703.05</v>
      </c>
    </row>
    <row r="1011" spans="1:20" x14ac:dyDescent="0.25">
      <c r="A1011" t="s">
        <v>10</v>
      </c>
      <c r="B1011">
        <v>7</v>
      </c>
      <c r="C1011">
        <v>212</v>
      </c>
      <c r="D1011" t="s">
        <v>476</v>
      </c>
      <c r="E1011" t="s">
        <v>477</v>
      </c>
      <c r="F1011" t="s">
        <v>414</v>
      </c>
      <c r="G1011" t="s">
        <v>478</v>
      </c>
      <c r="H1011">
        <v>110</v>
      </c>
      <c r="I1011" t="s">
        <v>409</v>
      </c>
      <c r="J1011" t="s">
        <v>16</v>
      </c>
      <c r="K1011" t="s">
        <v>46</v>
      </c>
      <c r="L1011">
        <v>50</v>
      </c>
      <c r="M1011" t="s">
        <v>50</v>
      </c>
      <c r="N1011" s="9">
        <v>0</v>
      </c>
      <c r="O1011" s="9">
        <v>0</v>
      </c>
      <c r="P1011" s="9">
        <v>0</v>
      </c>
      <c r="Q1011" s="9">
        <v>0</v>
      </c>
      <c r="R1011" s="9">
        <v>0</v>
      </c>
      <c r="S1011" s="7">
        <v>0</v>
      </c>
      <c r="T1011" s="7">
        <v>0</v>
      </c>
    </row>
    <row r="1012" spans="1:20" x14ac:dyDescent="0.25">
      <c r="A1012" t="s">
        <v>10</v>
      </c>
      <c r="B1012">
        <v>7</v>
      </c>
      <c r="C1012">
        <v>234</v>
      </c>
      <c r="D1012" t="s">
        <v>479</v>
      </c>
      <c r="E1012" t="s">
        <v>480</v>
      </c>
      <c r="F1012" t="s">
        <v>414</v>
      </c>
      <c r="G1012" t="s">
        <v>481</v>
      </c>
      <c r="H1012">
        <v>100</v>
      </c>
      <c r="I1012" t="s">
        <v>416</v>
      </c>
      <c r="J1012" t="s">
        <v>14</v>
      </c>
      <c r="K1012" t="s">
        <v>46</v>
      </c>
      <c r="L1012">
        <v>10</v>
      </c>
      <c r="M1012" t="s">
        <v>47</v>
      </c>
      <c r="N1012" s="9">
        <v>17603</v>
      </c>
      <c r="O1012" s="9">
        <v>0</v>
      </c>
      <c r="P1012" s="9">
        <v>0</v>
      </c>
      <c r="Q1012" s="9">
        <v>0</v>
      </c>
      <c r="R1012" s="9">
        <v>0</v>
      </c>
      <c r="S1012" s="7">
        <v>0</v>
      </c>
      <c r="T1012" s="7">
        <v>0</v>
      </c>
    </row>
    <row r="1013" spans="1:20" x14ac:dyDescent="0.25">
      <c r="A1013" t="s">
        <v>10</v>
      </c>
      <c r="B1013">
        <v>7</v>
      </c>
      <c r="C1013">
        <v>234</v>
      </c>
      <c r="D1013" t="s">
        <v>479</v>
      </c>
      <c r="E1013" t="s">
        <v>480</v>
      </c>
      <c r="F1013" t="s">
        <v>414</v>
      </c>
      <c r="G1013" t="s">
        <v>481</v>
      </c>
      <c r="H1013">
        <v>100</v>
      </c>
      <c r="I1013" t="s">
        <v>416</v>
      </c>
      <c r="J1013" t="s">
        <v>14</v>
      </c>
      <c r="K1013" t="s">
        <v>46</v>
      </c>
      <c r="L1013">
        <v>20</v>
      </c>
      <c r="M1013" t="s">
        <v>48</v>
      </c>
      <c r="N1013" s="9">
        <v>17603</v>
      </c>
      <c r="O1013" s="9">
        <v>0</v>
      </c>
      <c r="P1013" s="9">
        <v>0</v>
      </c>
      <c r="Q1013" s="9">
        <v>0</v>
      </c>
      <c r="R1013" s="9">
        <v>0</v>
      </c>
      <c r="S1013" s="7">
        <v>0</v>
      </c>
      <c r="T1013" s="7">
        <v>0</v>
      </c>
    </row>
    <row r="1014" spans="1:20" x14ac:dyDescent="0.25">
      <c r="A1014" t="s">
        <v>10</v>
      </c>
      <c r="B1014">
        <v>7</v>
      </c>
      <c r="C1014">
        <v>234</v>
      </c>
      <c r="D1014" t="s">
        <v>479</v>
      </c>
      <c r="E1014" t="s">
        <v>480</v>
      </c>
      <c r="F1014" t="s">
        <v>414</v>
      </c>
      <c r="G1014" t="s">
        <v>481</v>
      </c>
      <c r="H1014">
        <v>100</v>
      </c>
      <c r="I1014" t="s">
        <v>416</v>
      </c>
      <c r="J1014" t="s">
        <v>14</v>
      </c>
      <c r="K1014" t="s">
        <v>46</v>
      </c>
      <c r="L1014">
        <v>30</v>
      </c>
      <c r="M1014" t="s">
        <v>49</v>
      </c>
      <c r="N1014" s="9">
        <v>0</v>
      </c>
      <c r="O1014" s="9">
        <v>0</v>
      </c>
      <c r="P1014" s="9">
        <v>0</v>
      </c>
      <c r="Q1014" s="9">
        <v>0</v>
      </c>
      <c r="R1014" s="9">
        <v>0</v>
      </c>
      <c r="S1014" s="7">
        <v>0</v>
      </c>
      <c r="T1014" s="7">
        <v>0</v>
      </c>
    </row>
    <row r="1015" spans="1:20" x14ac:dyDescent="0.25">
      <c r="A1015" t="s">
        <v>10</v>
      </c>
      <c r="B1015">
        <v>7</v>
      </c>
      <c r="C1015">
        <v>234</v>
      </c>
      <c r="D1015" t="s">
        <v>479</v>
      </c>
      <c r="E1015" t="s">
        <v>480</v>
      </c>
      <c r="F1015" t="s">
        <v>414</v>
      </c>
      <c r="G1015" t="s">
        <v>481</v>
      </c>
      <c r="H1015">
        <v>100</v>
      </c>
      <c r="I1015" t="s">
        <v>416</v>
      </c>
      <c r="J1015" t="s">
        <v>14</v>
      </c>
      <c r="K1015" t="s">
        <v>46</v>
      </c>
      <c r="L1015">
        <v>40</v>
      </c>
      <c r="M1015" t="s">
        <v>12</v>
      </c>
      <c r="N1015" s="9">
        <v>0</v>
      </c>
      <c r="O1015" s="9">
        <v>0</v>
      </c>
      <c r="P1015" s="9">
        <v>0</v>
      </c>
      <c r="Q1015" s="9">
        <v>0</v>
      </c>
      <c r="R1015" s="9">
        <v>0</v>
      </c>
      <c r="S1015" s="7">
        <v>0</v>
      </c>
      <c r="T1015" s="7">
        <v>0</v>
      </c>
    </row>
    <row r="1016" spans="1:20" x14ac:dyDescent="0.25">
      <c r="A1016" t="s">
        <v>10</v>
      </c>
      <c r="B1016">
        <v>7</v>
      </c>
      <c r="C1016">
        <v>234</v>
      </c>
      <c r="D1016" t="s">
        <v>479</v>
      </c>
      <c r="E1016" t="s">
        <v>480</v>
      </c>
      <c r="F1016" t="s">
        <v>414</v>
      </c>
      <c r="G1016" t="s">
        <v>481</v>
      </c>
      <c r="H1016">
        <v>100</v>
      </c>
      <c r="I1016" t="s">
        <v>416</v>
      </c>
      <c r="J1016" t="s">
        <v>14</v>
      </c>
      <c r="K1016" t="s">
        <v>46</v>
      </c>
      <c r="L1016">
        <v>50</v>
      </c>
      <c r="M1016" t="s">
        <v>50</v>
      </c>
      <c r="N1016" s="9">
        <v>0</v>
      </c>
      <c r="O1016" s="9">
        <v>0</v>
      </c>
      <c r="P1016" s="9">
        <v>0</v>
      </c>
      <c r="Q1016" s="9">
        <v>0</v>
      </c>
      <c r="R1016" s="9">
        <v>0</v>
      </c>
      <c r="S1016" s="7">
        <v>0</v>
      </c>
      <c r="T1016" s="7">
        <v>0</v>
      </c>
    </row>
    <row r="1017" spans="1:20" x14ac:dyDescent="0.25">
      <c r="A1017" t="s">
        <v>10</v>
      </c>
      <c r="B1017">
        <v>7</v>
      </c>
      <c r="C1017">
        <v>239</v>
      </c>
      <c r="D1017" t="s">
        <v>482</v>
      </c>
      <c r="E1017" t="s">
        <v>483</v>
      </c>
      <c r="F1017" t="s">
        <v>42</v>
      </c>
      <c r="G1017" t="s">
        <v>484</v>
      </c>
      <c r="H1017">
        <v>145</v>
      </c>
      <c r="I1017" t="s">
        <v>446</v>
      </c>
      <c r="J1017" t="s">
        <v>447</v>
      </c>
      <c r="K1017" t="s">
        <v>46</v>
      </c>
      <c r="L1017">
        <v>10</v>
      </c>
      <c r="M1017" t="s">
        <v>47</v>
      </c>
      <c r="N1017" s="9">
        <v>1926824</v>
      </c>
      <c r="O1017" s="9">
        <v>2354332</v>
      </c>
      <c r="P1017" s="9">
        <v>2363170</v>
      </c>
      <c r="Q1017" s="9">
        <v>2512735</v>
      </c>
      <c r="R1017" s="9">
        <v>2840342</v>
      </c>
      <c r="S1017" s="7">
        <v>2898732</v>
      </c>
      <c r="T1017" s="7">
        <v>3000455</v>
      </c>
    </row>
    <row r="1018" spans="1:20" x14ac:dyDescent="0.25">
      <c r="A1018" t="s">
        <v>10</v>
      </c>
      <c r="B1018">
        <v>7</v>
      </c>
      <c r="C1018">
        <v>239</v>
      </c>
      <c r="D1018" t="s">
        <v>482</v>
      </c>
      <c r="E1018" t="s">
        <v>483</v>
      </c>
      <c r="F1018" t="s">
        <v>42</v>
      </c>
      <c r="G1018" t="s">
        <v>484</v>
      </c>
      <c r="H1018">
        <v>145</v>
      </c>
      <c r="I1018" t="s">
        <v>446</v>
      </c>
      <c r="J1018" t="s">
        <v>447</v>
      </c>
      <c r="K1018" t="s">
        <v>46</v>
      </c>
      <c r="L1018">
        <v>20</v>
      </c>
      <c r="M1018" t="s">
        <v>48</v>
      </c>
      <c r="N1018" s="9">
        <v>1888426.05</v>
      </c>
      <c r="O1018" s="9">
        <v>2091998.34</v>
      </c>
      <c r="P1018" s="9">
        <v>2363168.3199999998</v>
      </c>
      <c r="Q1018" s="9">
        <v>2512691.9500000002</v>
      </c>
      <c r="R1018" s="9">
        <v>2840328.46</v>
      </c>
      <c r="S1018" s="7">
        <v>2898732</v>
      </c>
      <c r="T1018" s="7">
        <v>3000455</v>
      </c>
    </row>
    <row r="1019" spans="1:20" x14ac:dyDescent="0.25">
      <c r="A1019" t="s">
        <v>10</v>
      </c>
      <c r="B1019">
        <v>7</v>
      </c>
      <c r="C1019">
        <v>239</v>
      </c>
      <c r="D1019" t="s">
        <v>482</v>
      </c>
      <c r="E1019" t="s">
        <v>483</v>
      </c>
      <c r="F1019" t="s">
        <v>42</v>
      </c>
      <c r="G1019" t="s">
        <v>484</v>
      </c>
      <c r="H1019">
        <v>145</v>
      </c>
      <c r="I1019" t="s">
        <v>446</v>
      </c>
      <c r="J1019" t="s">
        <v>447</v>
      </c>
      <c r="K1019" t="s">
        <v>46</v>
      </c>
      <c r="L1019">
        <v>30</v>
      </c>
      <c r="M1019" t="s">
        <v>49</v>
      </c>
      <c r="N1019" s="9">
        <v>38397.949999999997</v>
      </c>
      <c r="O1019" s="9">
        <v>262333.65999999997</v>
      </c>
      <c r="P1019" s="9">
        <v>1.68</v>
      </c>
      <c r="Q1019" s="9">
        <v>43.05</v>
      </c>
      <c r="R1019" s="9">
        <v>13.54</v>
      </c>
      <c r="S1019" s="7">
        <v>0</v>
      </c>
      <c r="T1019" s="7">
        <v>0</v>
      </c>
    </row>
    <row r="1020" spans="1:20" x14ac:dyDescent="0.25">
      <c r="A1020" t="s">
        <v>10</v>
      </c>
      <c r="B1020">
        <v>7</v>
      </c>
      <c r="C1020">
        <v>239</v>
      </c>
      <c r="D1020" t="s">
        <v>482</v>
      </c>
      <c r="E1020" t="s">
        <v>483</v>
      </c>
      <c r="F1020" t="s">
        <v>42</v>
      </c>
      <c r="G1020" t="s">
        <v>484</v>
      </c>
      <c r="H1020">
        <v>145</v>
      </c>
      <c r="I1020" t="s">
        <v>446</v>
      </c>
      <c r="J1020" t="s">
        <v>447</v>
      </c>
      <c r="K1020" t="s">
        <v>46</v>
      </c>
      <c r="L1020">
        <v>40</v>
      </c>
      <c r="M1020" t="s">
        <v>12</v>
      </c>
      <c r="N1020" s="9">
        <v>0</v>
      </c>
      <c r="O1020" s="9">
        <v>0</v>
      </c>
      <c r="P1020" s="9">
        <v>0</v>
      </c>
      <c r="Q1020" s="9">
        <v>0</v>
      </c>
      <c r="R1020" s="9">
        <v>0</v>
      </c>
      <c r="S1020" s="7">
        <v>0</v>
      </c>
      <c r="T1020" s="7">
        <v>0</v>
      </c>
    </row>
    <row r="1021" spans="1:20" x14ac:dyDescent="0.25">
      <c r="A1021" t="s">
        <v>10</v>
      </c>
      <c r="B1021">
        <v>7</v>
      </c>
      <c r="C1021">
        <v>239</v>
      </c>
      <c r="D1021" t="s">
        <v>482</v>
      </c>
      <c r="E1021" t="s">
        <v>483</v>
      </c>
      <c r="F1021" t="s">
        <v>42</v>
      </c>
      <c r="G1021" t="s">
        <v>484</v>
      </c>
      <c r="H1021">
        <v>145</v>
      </c>
      <c r="I1021" t="s">
        <v>446</v>
      </c>
      <c r="J1021" t="s">
        <v>447</v>
      </c>
      <c r="K1021" t="s">
        <v>46</v>
      </c>
      <c r="L1021">
        <v>50</v>
      </c>
      <c r="M1021" t="s">
        <v>50</v>
      </c>
      <c r="N1021" s="9">
        <v>38397.949999999997</v>
      </c>
      <c r="O1021" s="9">
        <v>262333.65999999997</v>
      </c>
      <c r="P1021" s="9">
        <v>1.68</v>
      </c>
      <c r="Q1021" s="9">
        <v>43.05</v>
      </c>
      <c r="R1021" s="9">
        <v>13.54</v>
      </c>
      <c r="S1021" s="7">
        <v>0</v>
      </c>
      <c r="T1021" s="7">
        <v>0</v>
      </c>
    </row>
    <row r="1022" spans="1:20" x14ac:dyDescent="0.25">
      <c r="A1022" t="s">
        <v>10</v>
      </c>
      <c r="B1022">
        <v>7</v>
      </c>
      <c r="C1022">
        <v>417</v>
      </c>
      <c r="D1022" t="s">
        <v>485</v>
      </c>
      <c r="E1022" t="s">
        <v>486</v>
      </c>
      <c r="F1022" t="s">
        <v>42</v>
      </c>
      <c r="G1022" t="s">
        <v>487</v>
      </c>
      <c r="H1022">
        <v>145</v>
      </c>
      <c r="I1022" t="s">
        <v>446</v>
      </c>
      <c r="J1022" t="s">
        <v>447</v>
      </c>
      <c r="K1022" t="s">
        <v>46</v>
      </c>
      <c r="L1022">
        <v>10</v>
      </c>
      <c r="M1022" t="s">
        <v>47</v>
      </c>
      <c r="N1022" s="9">
        <v>688583</v>
      </c>
      <c r="O1022" s="9">
        <v>1006306</v>
      </c>
      <c r="P1022" s="9">
        <v>861944</v>
      </c>
      <c r="Q1022" s="9">
        <v>830343</v>
      </c>
      <c r="R1022" s="9">
        <v>986748</v>
      </c>
      <c r="S1022" s="7">
        <v>1071662</v>
      </c>
      <c r="T1022" s="7">
        <v>1384312</v>
      </c>
    </row>
    <row r="1023" spans="1:20" x14ac:dyDescent="0.25">
      <c r="A1023" t="s">
        <v>10</v>
      </c>
      <c r="B1023">
        <v>7</v>
      </c>
      <c r="C1023">
        <v>417</v>
      </c>
      <c r="D1023" t="s">
        <v>485</v>
      </c>
      <c r="E1023" t="s">
        <v>486</v>
      </c>
      <c r="F1023" t="s">
        <v>42</v>
      </c>
      <c r="G1023" t="s">
        <v>487</v>
      </c>
      <c r="H1023">
        <v>145</v>
      </c>
      <c r="I1023" t="s">
        <v>446</v>
      </c>
      <c r="J1023" t="s">
        <v>447</v>
      </c>
      <c r="K1023" t="s">
        <v>46</v>
      </c>
      <c r="L1023">
        <v>20</v>
      </c>
      <c r="M1023" t="s">
        <v>48</v>
      </c>
      <c r="N1023" s="9">
        <v>536802.31000000006</v>
      </c>
      <c r="O1023" s="9">
        <v>799820.66</v>
      </c>
      <c r="P1023" s="9">
        <v>734520.6</v>
      </c>
      <c r="Q1023" s="9">
        <v>674425.85</v>
      </c>
      <c r="R1023" s="9">
        <v>745633.59</v>
      </c>
      <c r="S1023" s="7">
        <v>810822.16</v>
      </c>
      <c r="T1023" s="7">
        <v>951408.11</v>
      </c>
    </row>
    <row r="1024" spans="1:20" x14ac:dyDescent="0.25">
      <c r="A1024" t="s">
        <v>10</v>
      </c>
      <c r="B1024">
        <v>7</v>
      </c>
      <c r="C1024">
        <v>417</v>
      </c>
      <c r="D1024" t="s">
        <v>485</v>
      </c>
      <c r="E1024" t="s">
        <v>486</v>
      </c>
      <c r="F1024" t="s">
        <v>42</v>
      </c>
      <c r="G1024" t="s">
        <v>487</v>
      </c>
      <c r="H1024">
        <v>145</v>
      </c>
      <c r="I1024" t="s">
        <v>446</v>
      </c>
      <c r="J1024" t="s">
        <v>447</v>
      </c>
      <c r="K1024" t="s">
        <v>46</v>
      </c>
      <c r="L1024">
        <v>30</v>
      </c>
      <c r="M1024" t="s">
        <v>49</v>
      </c>
      <c r="N1024" s="9">
        <v>151780.69</v>
      </c>
      <c r="O1024" s="9">
        <v>206485.34</v>
      </c>
      <c r="P1024" s="9">
        <v>127423.4</v>
      </c>
      <c r="Q1024" s="9">
        <v>155917.15</v>
      </c>
      <c r="R1024" s="9">
        <v>241114.41</v>
      </c>
      <c r="S1024" s="7">
        <v>260839.84</v>
      </c>
      <c r="T1024" s="7">
        <v>432903.89</v>
      </c>
    </row>
    <row r="1025" spans="1:20" x14ac:dyDescent="0.25">
      <c r="A1025" t="s">
        <v>10</v>
      </c>
      <c r="B1025">
        <v>7</v>
      </c>
      <c r="C1025">
        <v>417</v>
      </c>
      <c r="D1025" t="s">
        <v>485</v>
      </c>
      <c r="E1025" t="s">
        <v>486</v>
      </c>
      <c r="F1025" t="s">
        <v>42</v>
      </c>
      <c r="G1025" t="s">
        <v>487</v>
      </c>
      <c r="H1025">
        <v>145</v>
      </c>
      <c r="I1025" t="s">
        <v>446</v>
      </c>
      <c r="J1025" t="s">
        <v>447</v>
      </c>
      <c r="K1025" t="s">
        <v>46</v>
      </c>
      <c r="L1025">
        <v>40</v>
      </c>
      <c r="M1025" t="s">
        <v>12</v>
      </c>
      <c r="N1025" s="9">
        <v>0</v>
      </c>
      <c r="O1025" s="9">
        <v>0</v>
      </c>
      <c r="P1025" s="9">
        <v>0</v>
      </c>
      <c r="Q1025" s="9">
        <v>0</v>
      </c>
      <c r="R1025" s="9">
        <v>0</v>
      </c>
      <c r="S1025" s="7">
        <v>0</v>
      </c>
      <c r="T1025" s="7">
        <v>0</v>
      </c>
    </row>
    <row r="1026" spans="1:20" x14ac:dyDescent="0.25">
      <c r="A1026" t="s">
        <v>10</v>
      </c>
      <c r="B1026">
        <v>7</v>
      </c>
      <c r="C1026">
        <v>417</v>
      </c>
      <c r="D1026" t="s">
        <v>485</v>
      </c>
      <c r="E1026" t="s">
        <v>486</v>
      </c>
      <c r="F1026" t="s">
        <v>42</v>
      </c>
      <c r="G1026" t="s">
        <v>487</v>
      </c>
      <c r="H1026">
        <v>145</v>
      </c>
      <c r="I1026" t="s">
        <v>446</v>
      </c>
      <c r="J1026" t="s">
        <v>447</v>
      </c>
      <c r="K1026" t="s">
        <v>46</v>
      </c>
      <c r="L1026">
        <v>50</v>
      </c>
      <c r="M1026" t="s">
        <v>50</v>
      </c>
      <c r="N1026" s="9">
        <v>151780.69</v>
      </c>
      <c r="O1026" s="9">
        <v>206485.34</v>
      </c>
      <c r="P1026" s="9">
        <v>127423.4</v>
      </c>
      <c r="Q1026" s="9">
        <v>155917.15</v>
      </c>
      <c r="R1026" s="9">
        <v>241114.41</v>
      </c>
      <c r="S1026" s="7">
        <v>260839.84</v>
      </c>
      <c r="T1026" s="7">
        <v>432903.89</v>
      </c>
    </row>
    <row r="1027" spans="1:20" x14ac:dyDescent="0.25">
      <c r="A1027" t="s">
        <v>10</v>
      </c>
      <c r="B1027">
        <v>7</v>
      </c>
      <c r="C1027">
        <v>425</v>
      </c>
      <c r="D1027" t="s">
        <v>488</v>
      </c>
      <c r="E1027" t="s">
        <v>489</v>
      </c>
      <c r="F1027" t="s">
        <v>42</v>
      </c>
      <c r="G1027" t="s">
        <v>490</v>
      </c>
      <c r="H1027">
        <v>145</v>
      </c>
      <c r="I1027" t="s">
        <v>446</v>
      </c>
      <c r="J1027" t="s">
        <v>447</v>
      </c>
      <c r="K1027" t="s">
        <v>46</v>
      </c>
      <c r="L1027">
        <v>10</v>
      </c>
      <c r="M1027" t="s">
        <v>47</v>
      </c>
      <c r="N1027" s="9">
        <v>10630772</v>
      </c>
      <c r="O1027" s="9">
        <v>10999123</v>
      </c>
      <c r="P1027" s="9">
        <v>10303501</v>
      </c>
      <c r="Q1027" s="9">
        <v>11734654</v>
      </c>
      <c r="R1027" s="9">
        <v>12791504</v>
      </c>
      <c r="S1027" s="7">
        <v>13479270</v>
      </c>
      <c r="T1027" s="7">
        <v>13262856</v>
      </c>
    </row>
    <row r="1028" spans="1:20" x14ac:dyDescent="0.25">
      <c r="A1028" t="s">
        <v>10</v>
      </c>
      <c r="B1028">
        <v>7</v>
      </c>
      <c r="C1028">
        <v>425</v>
      </c>
      <c r="D1028" t="s">
        <v>488</v>
      </c>
      <c r="E1028" t="s">
        <v>489</v>
      </c>
      <c r="F1028" t="s">
        <v>42</v>
      </c>
      <c r="G1028" t="s">
        <v>490</v>
      </c>
      <c r="H1028">
        <v>145</v>
      </c>
      <c r="I1028" t="s">
        <v>446</v>
      </c>
      <c r="J1028" t="s">
        <v>447</v>
      </c>
      <c r="K1028" t="s">
        <v>46</v>
      </c>
      <c r="L1028">
        <v>20</v>
      </c>
      <c r="M1028" t="s">
        <v>48</v>
      </c>
      <c r="N1028" s="9">
        <v>10630772</v>
      </c>
      <c r="O1028" s="9">
        <v>10979386.699999999</v>
      </c>
      <c r="P1028" s="9">
        <v>10303501</v>
      </c>
      <c r="Q1028" s="9">
        <v>11734654</v>
      </c>
      <c r="R1028" s="9">
        <v>12791504</v>
      </c>
      <c r="S1028" s="7">
        <v>13479270</v>
      </c>
      <c r="T1028" s="7">
        <v>13260045.48</v>
      </c>
    </row>
    <row r="1029" spans="1:20" x14ac:dyDescent="0.25">
      <c r="A1029" t="s">
        <v>10</v>
      </c>
      <c r="B1029">
        <v>7</v>
      </c>
      <c r="C1029">
        <v>425</v>
      </c>
      <c r="D1029" t="s">
        <v>488</v>
      </c>
      <c r="E1029" t="s">
        <v>489</v>
      </c>
      <c r="F1029" t="s">
        <v>42</v>
      </c>
      <c r="G1029" t="s">
        <v>490</v>
      </c>
      <c r="H1029">
        <v>145</v>
      </c>
      <c r="I1029" t="s">
        <v>446</v>
      </c>
      <c r="J1029" t="s">
        <v>447</v>
      </c>
      <c r="K1029" t="s">
        <v>46</v>
      </c>
      <c r="L1029">
        <v>30</v>
      </c>
      <c r="M1029" t="s">
        <v>49</v>
      </c>
      <c r="N1029" s="9">
        <v>0</v>
      </c>
      <c r="O1029" s="9">
        <v>19736.3</v>
      </c>
      <c r="P1029" s="9">
        <v>0</v>
      </c>
      <c r="Q1029" s="9">
        <v>0</v>
      </c>
      <c r="R1029" s="9">
        <v>0</v>
      </c>
      <c r="S1029" s="7">
        <v>0</v>
      </c>
      <c r="T1029" s="7">
        <v>2810.52</v>
      </c>
    </row>
    <row r="1030" spans="1:20" x14ac:dyDescent="0.25">
      <c r="A1030" t="s">
        <v>10</v>
      </c>
      <c r="B1030">
        <v>7</v>
      </c>
      <c r="C1030">
        <v>425</v>
      </c>
      <c r="D1030" t="s">
        <v>488</v>
      </c>
      <c r="E1030" t="s">
        <v>489</v>
      </c>
      <c r="F1030" t="s">
        <v>42</v>
      </c>
      <c r="G1030" t="s">
        <v>490</v>
      </c>
      <c r="H1030">
        <v>145</v>
      </c>
      <c r="I1030" t="s">
        <v>446</v>
      </c>
      <c r="J1030" t="s">
        <v>447</v>
      </c>
      <c r="K1030" t="s">
        <v>46</v>
      </c>
      <c r="L1030">
        <v>40</v>
      </c>
      <c r="M1030" t="s">
        <v>12</v>
      </c>
      <c r="N1030" s="9">
        <v>0</v>
      </c>
      <c r="O1030" s="9">
        <v>0</v>
      </c>
      <c r="P1030" s="9">
        <v>0</v>
      </c>
      <c r="Q1030" s="9">
        <v>0</v>
      </c>
      <c r="R1030" s="9">
        <v>0</v>
      </c>
      <c r="S1030" s="7">
        <v>0</v>
      </c>
      <c r="T1030" s="7">
        <v>0</v>
      </c>
    </row>
    <row r="1031" spans="1:20" x14ac:dyDescent="0.25">
      <c r="A1031" t="s">
        <v>10</v>
      </c>
      <c r="B1031">
        <v>7</v>
      </c>
      <c r="C1031">
        <v>425</v>
      </c>
      <c r="D1031" t="s">
        <v>488</v>
      </c>
      <c r="E1031" t="s">
        <v>489</v>
      </c>
      <c r="F1031" t="s">
        <v>42</v>
      </c>
      <c r="G1031" t="s">
        <v>490</v>
      </c>
      <c r="H1031">
        <v>145</v>
      </c>
      <c r="I1031" t="s">
        <v>446</v>
      </c>
      <c r="J1031" t="s">
        <v>447</v>
      </c>
      <c r="K1031" t="s">
        <v>46</v>
      </c>
      <c r="L1031">
        <v>50</v>
      </c>
      <c r="M1031" t="s">
        <v>50</v>
      </c>
      <c r="N1031" s="9">
        <v>0</v>
      </c>
      <c r="O1031" s="9">
        <v>19736.3</v>
      </c>
      <c r="P1031" s="9">
        <v>0</v>
      </c>
      <c r="Q1031" s="9">
        <v>0</v>
      </c>
      <c r="R1031" s="9">
        <v>0</v>
      </c>
      <c r="S1031" s="7">
        <v>0</v>
      </c>
      <c r="T1031" s="7">
        <v>2810.52</v>
      </c>
    </row>
    <row r="1032" spans="1:20" x14ac:dyDescent="0.25">
      <c r="A1032" t="s">
        <v>10</v>
      </c>
      <c r="B1032">
        <v>7</v>
      </c>
      <c r="C1032">
        <v>425</v>
      </c>
      <c r="D1032" t="s">
        <v>488</v>
      </c>
      <c r="E1032" t="s">
        <v>489</v>
      </c>
      <c r="F1032" t="s">
        <v>42</v>
      </c>
      <c r="G1032" t="s">
        <v>490</v>
      </c>
      <c r="H1032">
        <v>502</v>
      </c>
      <c r="I1032" t="s">
        <v>219</v>
      </c>
      <c r="J1032" t="s">
        <v>220</v>
      </c>
      <c r="K1032" t="s">
        <v>46</v>
      </c>
      <c r="L1032">
        <v>10</v>
      </c>
      <c r="M1032" t="s">
        <v>47</v>
      </c>
      <c r="N1032" s="9">
        <v>6505044</v>
      </c>
      <c r="O1032" s="9">
        <v>6524429</v>
      </c>
      <c r="P1032" s="9">
        <v>0</v>
      </c>
      <c r="Q1032" s="9">
        <v>254311</v>
      </c>
      <c r="R1032" s="9">
        <v>7168756.4500000002</v>
      </c>
      <c r="S1032" s="7">
        <v>30808.560000000001</v>
      </c>
      <c r="T1032" s="7">
        <v>0</v>
      </c>
    </row>
    <row r="1033" spans="1:20" x14ac:dyDescent="0.25">
      <c r="A1033" t="s">
        <v>10</v>
      </c>
      <c r="B1033">
        <v>7</v>
      </c>
      <c r="C1033">
        <v>425</v>
      </c>
      <c r="D1033" t="s">
        <v>488</v>
      </c>
      <c r="E1033" t="s">
        <v>489</v>
      </c>
      <c r="F1033" t="s">
        <v>42</v>
      </c>
      <c r="G1033" t="s">
        <v>490</v>
      </c>
      <c r="H1033">
        <v>502</v>
      </c>
      <c r="I1033" t="s">
        <v>219</v>
      </c>
      <c r="J1033" t="s">
        <v>220</v>
      </c>
      <c r="K1033" t="s">
        <v>46</v>
      </c>
      <c r="L1033">
        <v>20</v>
      </c>
      <c r="M1033" t="s">
        <v>48</v>
      </c>
      <c r="N1033" s="9">
        <v>6505044</v>
      </c>
      <c r="O1033" s="9">
        <v>6524220.5999999996</v>
      </c>
      <c r="P1033" s="9">
        <v>0</v>
      </c>
      <c r="Q1033" s="9">
        <v>85554.55</v>
      </c>
      <c r="R1033" s="9">
        <v>1437833.61</v>
      </c>
      <c r="S1033" s="7">
        <v>30808.560000000001</v>
      </c>
      <c r="T1033" s="7">
        <v>0</v>
      </c>
    </row>
    <row r="1034" spans="1:20" x14ac:dyDescent="0.25">
      <c r="A1034" t="s">
        <v>10</v>
      </c>
      <c r="B1034">
        <v>7</v>
      </c>
      <c r="C1034">
        <v>425</v>
      </c>
      <c r="D1034" t="s">
        <v>488</v>
      </c>
      <c r="E1034" t="s">
        <v>489</v>
      </c>
      <c r="F1034" t="s">
        <v>42</v>
      </c>
      <c r="G1034" t="s">
        <v>490</v>
      </c>
      <c r="H1034">
        <v>502</v>
      </c>
      <c r="I1034" t="s">
        <v>219</v>
      </c>
      <c r="J1034" t="s">
        <v>220</v>
      </c>
      <c r="K1034" t="s">
        <v>46</v>
      </c>
      <c r="L1034">
        <v>30</v>
      </c>
      <c r="M1034" t="s">
        <v>49</v>
      </c>
      <c r="N1034" s="9">
        <v>0</v>
      </c>
      <c r="O1034" s="9">
        <v>208.4</v>
      </c>
      <c r="P1034" s="9">
        <v>0</v>
      </c>
      <c r="Q1034" s="9">
        <v>168756.45</v>
      </c>
      <c r="R1034" s="9">
        <v>5730922.8399999999</v>
      </c>
      <c r="S1034" s="7">
        <v>0</v>
      </c>
      <c r="T1034" s="7">
        <v>0</v>
      </c>
    </row>
    <row r="1035" spans="1:20" x14ac:dyDescent="0.25">
      <c r="A1035" t="s">
        <v>10</v>
      </c>
      <c r="B1035">
        <v>7</v>
      </c>
      <c r="C1035">
        <v>425</v>
      </c>
      <c r="D1035" t="s">
        <v>488</v>
      </c>
      <c r="E1035" t="s">
        <v>489</v>
      </c>
      <c r="F1035" t="s">
        <v>42</v>
      </c>
      <c r="G1035" t="s">
        <v>490</v>
      </c>
      <c r="H1035">
        <v>502</v>
      </c>
      <c r="I1035" t="s">
        <v>219</v>
      </c>
      <c r="J1035" t="s">
        <v>220</v>
      </c>
      <c r="K1035" t="s">
        <v>46</v>
      </c>
      <c r="L1035">
        <v>40</v>
      </c>
      <c r="M1035" t="s">
        <v>12</v>
      </c>
      <c r="N1035" s="9">
        <v>0</v>
      </c>
      <c r="O1035" s="9">
        <v>0</v>
      </c>
      <c r="P1035" s="9">
        <v>0</v>
      </c>
      <c r="Q1035" s="9">
        <v>168756.45</v>
      </c>
      <c r="R1035" s="9">
        <v>5730922.8399999999</v>
      </c>
      <c r="S1035" s="7">
        <v>0</v>
      </c>
      <c r="T1035" s="7">
        <v>0</v>
      </c>
    </row>
    <row r="1036" spans="1:20" x14ac:dyDescent="0.25">
      <c r="A1036" t="s">
        <v>10</v>
      </c>
      <c r="B1036">
        <v>7</v>
      </c>
      <c r="C1036">
        <v>425</v>
      </c>
      <c r="D1036" t="s">
        <v>488</v>
      </c>
      <c r="E1036" t="s">
        <v>489</v>
      </c>
      <c r="F1036" t="s">
        <v>42</v>
      </c>
      <c r="G1036" t="s">
        <v>490</v>
      </c>
      <c r="H1036">
        <v>502</v>
      </c>
      <c r="I1036" t="s">
        <v>219</v>
      </c>
      <c r="J1036" t="s">
        <v>220</v>
      </c>
      <c r="K1036" t="s">
        <v>46</v>
      </c>
      <c r="L1036">
        <v>50</v>
      </c>
      <c r="M1036" t="s">
        <v>50</v>
      </c>
      <c r="N1036" s="9">
        <v>0</v>
      </c>
      <c r="O1036" s="9">
        <v>208.4</v>
      </c>
      <c r="P1036" s="9">
        <v>0</v>
      </c>
      <c r="Q1036" s="9">
        <v>0</v>
      </c>
      <c r="R1036" s="9">
        <v>0</v>
      </c>
      <c r="S1036" s="7">
        <v>0</v>
      </c>
      <c r="T1036" s="7">
        <v>0</v>
      </c>
    </row>
    <row r="1037" spans="1:20" x14ac:dyDescent="0.25">
      <c r="A1037" t="s">
        <v>10</v>
      </c>
      <c r="B1037">
        <v>7</v>
      </c>
      <c r="C1037">
        <v>202</v>
      </c>
      <c r="D1037" t="s">
        <v>493</v>
      </c>
      <c r="E1037" t="s">
        <v>494</v>
      </c>
      <c r="F1037" t="s">
        <v>42</v>
      </c>
      <c r="G1037" t="s">
        <v>495</v>
      </c>
      <c r="H1037">
        <v>137</v>
      </c>
      <c r="I1037" t="s">
        <v>496</v>
      </c>
      <c r="J1037" t="s">
        <v>497</v>
      </c>
      <c r="K1037" t="s">
        <v>46</v>
      </c>
      <c r="L1037">
        <v>10</v>
      </c>
      <c r="M1037" t="s">
        <v>47</v>
      </c>
      <c r="N1037" s="9">
        <v>2250046</v>
      </c>
      <c r="O1037" s="9">
        <v>2550046</v>
      </c>
      <c r="P1037" s="9">
        <v>2745363</v>
      </c>
      <c r="Q1037" s="9">
        <v>3207428</v>
      </c>
      <c r="R1037" s="9">
        <v>3855955</v>
      </c>
      <c r="S1037" s="7">
        <v>4006290</v>
      </c>
      <c r="T1037" s="7">
        <v>4293985</v>
      </c>
    </row>
    <row r="1038" spans="1:20" x14ac:dyDescent="0.25">
      <c r="A1038" t="s">
        <v>10</v>
      </c>
      <c r="B1038">
        <v>7</v>
      </c>
      <c r="C1038">
        <v>202</v>
      </c>
      <c r="D1038" t="s">
        <v>493</v>
      </c>
      <c r="E1038" t="s">
        <v>494</v>
      </c>
      <c r="F1038" t="s">
        <v>42</v>
      </c>
      <c r="G1038" t="s">
        <v>495</v>
      </c>
      <c r="H1038">
        <v>137</v>
      </c>
      <c r="I1038" t="s">
        <v>496</v>
      </c>
      <c r="J1038" t="s">
        <v>497</v>
      </c>
      <c r="K1038" t="s">
        <v>46</v>
      </c>
      <c r="L1038">
        <v>20</v>
      </c>
      <c r="M1038" t="s">
        <v>48</v>
      </c>
      <c r="N1038" s="9">
        <v>2250046</v>
      </c>
      <c r="O1038" s="9">
        <v>2458507.83</v>
      </c>
      <c r="P1038" s="9">
        <v>2745347.52</v>
      </c>
      <c r="Q1038" s="9">
        <v>3207362.22</v>
      </c>
      <c r="R1038" s="9">
        <v>3855784.51</v>
      </c>
      <c r="S1038" s="7">
        <v>3544526.86</v>
      </c>
      <c r="T1038" s="7">
        <v>4293500.68</v>
      </c>
    </row>
    <row r="1039" spans="1:20" x14ac:dyDescent="0.25">
      <c r="A1039" t="s">
        <v>10</v>
      </c>
      <c r="B1039">
        <v>7</v>
      </c>
      <c r="C1039">
        <v>202</v>
      </c>
      <c r="D1039" t="s">
        <v>493</v>
      </c>
      <c r="E1039" t="s">
        <v>494</v>
      </c>
      <c r="F1039" t="s">
        <v>42</v>
      </c>
      <c r="G1039" t="s">
        <v>495</v>
      </c>
      <c r="H1039">
        <v>137</v>
      </c>
      <c r="I1039" t="s">
        <v>496</v>
      </c>
      <c r="J1039" t="s">
        <v>497</v>
      </c>
      <c r="K1039" t="s">
        <v>46</v>
      </c>
      <c r="L1039">
        <v>30</v>
      </c>
      <c r="M1039" t="s">
        <v>49</v>
      </c>
      <c r="N1039" s="9">
        <v>0</v>
      </c>
      <c r="O1039" s="9">
        <v>91538.17</v>
      </c>
      <c r="P1039" s="9">
        <v>15.48</v>
      </c>
      <c r="Q1039" s="9">
        <v>65.78</v>
      </c>
      <c r="R1039" s="9">
        <v>170.49</v>
      </c>
      <c r="S1039" s="7">
        <v>461763.14</v>
      </c>
      <c r="T1039" s="7">
        <v>484.32</v>
      </c>
    </row>
    <row r="1040" spans="1:20" x14ac:dyDescent="0.25">
      <c r="A1040" t="s">
        <v>10</v>
      </c>
      <c r="B1040">
        <v>7</v>
      </c>
      <c r="C1040">
        <v>202</v>
      </c>
      <c r="D1040" t="s">
        <v>493</v>
      </c>
      <c r="E1040" t="s">
        <v>494</v>
      </c>
      <c r="F1040" t="s">
        <v>42</v>
      </c>
      <c r="G1040" t="s">
        <v>495</v>
      </c>
      <c r="H1040">
        <v>137</v>
      </c>
      <c r="I1040" t="s">
        <v>496</v>
      </c>
      <c r="J1040" t="s">
        <v>497</v>
      </c>
      <c r="K1040" t="s">
        <v>46</v>
      </c>
      <c r="L1040">
        <v>40</v>
      </c>
      <c r="M1040" t="s">
        <v>12</v>
      </c>
      <c r="N1040" s="9">
        <v>0</v>
      </c>
      <c r="O1040" s="9">
        <v>0</v>
      </c>
      <c r="P1040" s="9">
        <v>0</v>
      </c>
      <c r="Q1040" s="9">
        <v>0</v>
      </c>
      <c r="R1040" s="9">
        <v>0</v>
      </c>
      <c r="S1040" s="7">
        <v>0</v>
      </c>
      <c r="T1040" s="7">
        <v>0</v>
      </c>
    </row>
    <row r="1041" spans="1:20" x14ac:dyDescent="0.25">
      <c r="A1041" t="s">
        <v>10</v>
      </c>
      <c r="B1041">
        <v>7</v>
      </c>
      <c r="C1041">
        <v>202</v>
      </c>
      <c r="D1041" t="s">
        <v>493</v>
      </c>
      <c r="E1041" t="s">
        <v>494</v>
      </c>
      <c r="F1041" t="s">
        <v>42</v>
      </c>
      <c r="G1041" t="s">
        <v>495</v>
      </c>
      <c r="H1041">
        <v>137</v>
      </c>
      <c r="I1041" t="s">
        <v>496</v>
      </c>
      <c r="J1041" t="s">
        <v>497</v>
      </c>
      <c r="K1041" t="s">
        <v>46</v>
      </c>
      <c r="L1041">
        <v>50</v>
      </c>
      <c r="M1041" t="s">
        <v>50</v>
      </c>
      <c r="N1041" s="9">
        <v>0</v>
      </c>
      <c r="O1041" s="9">
        <v>91538.17</v>
      </c>
      <c r="P1041" s="9">
        <v>15.48</v>
      </c>
      <c r="Q1041" s="9">
        <v>65.78</v>
      </c>
      <c r="R1041" s="9">
        <v>170.49</v>
      </c>
      <c r="S1041" s="7">
        <v>461763.14</v>
      </c>
      <c r="T1041" s="7">
        <v>484.32</v>
      </c>
    </row>
    <row r="1042" spans="1:20" x14ac:dyDescent="0.25">
      <c r="A1042" t="s">
        <v>10</v>
      </c>
      <c r="B1042">
        <v>7</v>
      </c>
      <c r="C1042">
        <v>202</v>
      </c>
      <c r="D1042" t="s">
        <v>493</v>
      </c>
      <c r="E1042" t="s">
        <v>494</v>
      </c>
      <c r="F1042" t="s">
        <v>42</v>
      </c>
      <c r="G1042" t="s">
        <v>495</v>
      </c>
      <c r="H1042">
        <v>142</v>
      </c>
      <c r="I1042" t="s">
        <v>498</v>
      </c>
      <c r="J1042" t="s">
        <v>499</v>
      </c>
      <c r="K1042" t="s">
        <v>46</v>
      </c>
      <c r="L1042">
        <v>10</v>
      </c>
      <c r="M1042" t="s">
        <v>47</v>
      </c>
      <c r="N1042" s="9">
        <v>2986105</v>
      </c>
      <c r="O1042" s="9">
        <v>3021105</v>
      </c>
      <c r="P1042" s="9">
        <v>3092325</v>
      </c>
      <c r="Q1042" s="9">
        <v>3292325</v>
      </c>
      <c r="R1042" s="9">
        <v>3804863</v>
      </c>
      <c r="S1042" s="7">
        <v>3530025</v>
      </c>
      <c r="T1042" s="7">
        <v>9143082</v>
      </c>
    </row>
    <row r="1043" spans="1:20" x14ac:dyDescent="0.25">
      <c r="A1043" t="s">
        <v>10</v>
      </c>
      <c r="B1043">
        <v>7</v>
      </c>
      <c r="C1043">
        <v>202</v>
      </c>
      <c r="D1043" t="s">
        <v>493</v>
      </c>
      <c r="E1043" t="s">
        <v>494</v>
      </c>
      <c r="F1043" t="s">
        <v>42</v>
      </c>
      <c r="G1043" t="s">
        <v>495</v>
      </c>
      <c r="H1043">
        <v>142</v>
      </c>
      <c r="I1043" t="s">
        <v>498</v>
      </c>
      <c r="J1043" t="s">
        <v>499</v>
      </c>
      <c r="K1043" t="s">
        <v>46</v>
      </c>
      <c r="L1043">
        <v>20</v>
      </c>
      <c r="M1043" t="s">
        <v>48</v>
      </c>
      <c r="N1043" s="9">
        <v>2986105</v>
      </c>
      <c r="O1043" s="9">
        <v>2960229.76</v>
      </c>
      <c r="P1043" s="9">
        <v>3092324.29</v>
      </c>
      <c r="Q1043" s="9">
        <v>3292270.54</v>
      </c>
      <c r="R1043" s="9">
        <v>3801768.04</v>
      </c>
      <c r="S1043" s="7">
        <v>3493875.12</v>
      </c>
      <c r="T1043" s="7">
        <v>3611147.76</v>
      </c>
    </row>
    <row r="1044" spans="1:20" x14ac:dyDescent="0.25">
      <c r="A1044" t="s">
        <v>10</v>
      </c>
      <c r="B1044">
        <v>7</v>
      </c>
      <c r="C1044">
        <v>202</v>
      </c>
      <c r="D1044" t="s">
        <v>493</v>
      </c>
      <c r="E1044" t="s">
        <v>494</v>
      </c>
      <c r="F1044" t="s">
        <v>42</v>
      </c>
      <c r="G1044" t="s">
        <v>495</v>
      </c>
      <c r="H1044">
        <v>142</v>
      </c>
      <c r="I1044" t="s">
        <v>498</v>
      </c>
      <c r="J1044" t="s">
        <v>499</v>
      </c>
      <c r="K1044" t="s">
        <v>46</v>
      </c>
      <c r="L1044">
        <v>30</v>
      </c>
      <c r="M1044" t="s">
        <v>49</v>
      </c>
      <c r="N1044" s="9">
        <v>0</v>
      </c>
      <c r="O1044" s="9">
        <v>60875.24</v>
      </c>
      <c r="P1044" s="9">
        <v>0.71</v>
      </c>
      <c r="Q1044" s="9">
        <v>54.46</v>
      </c>
      <c r="R1044" s="9">
        <v>3094.96</v>
      </c>
      <c r="S1044" s="7">
        <v>36149.879999999997</v>
      </c>
      <c r="T1044" s="7">
        <v>5531934.2400000002</v>
      </c>
    </row>
    <row r="1045" spans="1:20" x14ac:dyDescent="0.25">
      <c r="A1045" t="s">
        <v>10</v>
      </c>
      <c r="B1045">
        <v>7</v>
      </c>
      <c r="C1045">
        <v>202</v>
      </c>
      <c r="D1045" t="s">
        <v>493</v>
      </c>
      <c r="E1045" t="s">
        <v>494</v>
      </c>
      <c r="F1045" t="s">
        <v>42</v>
      </c>
      <c r="G1045" t="s">
        <v>495</v>
      </c>
      <c r="H1045">
        <v>142</v>
      </c>
      <c r="I1045" t="s">
        <v>498</v>
      </c>
      <c r="J1045" t="s">
        <v>499</v>
      </c>
      <c r="K1045" t="s">
        <v>46</v>
      </c>
      <c r="L1045">
        <v>40</v>
      </c>
      <c r="M1045" t="s">
        <v>12</v>
      </c>
      <c r="N1045" s="9">
        <v>0</v>
      </c>
      <c r="O1045" s="9">
        <v>0</v>
      </c>
      <c r="P1045" s="9">
        <v>0</v>
      </c>
      <c r="Q1045" s="9">
        <v>0</v>
      </c>
      <c r="R1045" s="9">
        <v>0</v>
      </c>
      <c r="S1045" s="7">
        <v>0</v>
      </c>
      <c r="T1045" s="7">
        <v>5154313</v>
      </c>
    </row>
    <row r="1046" spans="1:20" x14ac:dyDescent="0.25">
      <c r="A1046" t="s">
        <v>10</v>
      </c>
      <c r="B1046">
        <v>7</v>
      </c>
      <c r="C1046">
        <v>202</v>
      </c>
      <c r="D1046" t="s">
        <v>493</v>
      </c>
      <c r="E1046" t="s">
        <v>494</v>
      </c>
      <c r="F1046" t="s">
        <v>42</v>
      </c>
      <c r="G1046" t="s">
        <v>495</v>
      </c>
      <c r="H1046">
        <v>142</v>
      </c>
      <c r="I1046" t="s">
        <v>498</v>
      </c>
      <c r="J1046" t="s">
        <v>499</v>
      </c>
      <c r="K1046" t="s">
        <v>46</v>
      </c>
      <c r="L1046">
        <v>50</v>
      </c>
      <c r="M1046" t="s">
        <v>50</v>
      </c>
      <c r="N1046" s="9">
        <v>0</v>
      </c>
      <c r="O1046" s="9">
        <v>60875.24</v>
      </c>
      <c r="P1046" s="9">
        <v>0.71</v>
      </c>
      <c r="Q1046" s="9">
        <v>54.46</v>
      </c>
      <c r="R1046" s="9">
        <v>3094.96</v>
      </c>
      <c r="S1046" s="7">
        <v>36149.879999999997</v>
      </c>
      <c r="T1046" s="7">
        <v>377621.24000000022</v>
      </c>
    </row>
    <row r="1047" spans="1:20" x14ac:dyDescent="0.25">
      <c r="A1047" t="s">
        <v>10</v>
      </c>
      <c r="B1047">
        <v>7</v>
      </c>
      <c r="C1047">
        <v>202</v>
      </c>
      <c r="D1047" t="s">
        <v>493</v>
      </c>
      <c r="E1047" t="s">
        <v>494</v>
      </c>
      <c r="F1047" t="s">
        <v>42</v>
      </c>
      <c r="G1047" t="s">
        <v>495</v>
      </c>
      <c r="H1047">
        <v>143</v>
      </c>
      <c r="I1047" t="s">
        <v>394</v>
      </c>
      <c r="J1047" t="s">
        <v>395</v>
      </c>
      <c r="K1047" t="s">
        <v>46</v>
      </c>
      <c r="L1047">
        <v>10</v>
      </c>
      <c r="M1047" t="s">
        <v>47</v>
      </c>
      <c r="N1047" s="9">
        <v>16483584</v>
      </c>
      <c r="O1047" s="9">
        <v>17233584</v>
      </c>
      <c r="P1047" s="9">
        <v>18233584</v>
      </c>
      <c r="Q1047" s="9">
        <v>18233584</v>
      </c>
      <c r="R1047" s="9">
        <v>21083584</v>
      </c>
      <c r="S1047" s="7">
        <v>24297584</v>
      </c>
      <c r="T1047" s="7">
        <v>26797584</v>
      </c>
    </row>
    <row r="1048" spans="1:20" x14ac:dyDescent="0.25">
      <c r="A1048" t="s">
        <v>10</v>
      </c>
      <c r="B1048">
        <v>7</v>
      </c>
      <c r="C1048">
        <v>202</v>
      </c>
      <c r="D1048" t="s">
        <v>493</v>
      </c>
      <c r="E1048" t="s">
        <v>494</v>
      </c>
      <c r="F1048" t="s">
        <v>42</v>
      </c>
      <c r="G1048" t="s">
        <v>495</v>
      </c>
      <c r="H1048">
        <v>143</v>
      </c>
      <c r="I1048" t="s">
        <v>394</v>
      </c>
      <c r="J1048" t="s">
        <v>395</v>
      </c>
      <c r="K1048" t="s">
        <v>46</v>
      </c>
      <c r="L1048">
        <v>20</v>
      </c>
      <c r="M1048" t="s">
        <v>48</v>
      </c>
      <c r="N1048" s="9">
        <v>16483584</v>
      </c>
      <c r="O1048" s="9">
        <v>17233584</v>
      </c>
      <c r="P1048" s="9">
        <v>18233584</v>
      </c>
      <c r="Q1048" s="9">
        <v>18233584</v>
      </c>
      <c r="R1048" s="9">
        <v>21083584</v>
      </c>
      <c r="S1048" s="7">
        <v>24297584</v>
      </c>
      <c r="T1048" s="7">
        <v>26797584</v>
      </c>
    </row>
    <row r="1049" spans="1:20" x14ac:dyDescent="0.25">
      <c r="A1049" t="s">
        <v>10</v>
      </c>
      <c r="B1049">
        <v>7</v>
      </c>
      <c r="C1049">
        <v>202</v>
      </c>
      <c r="D1049" t="s">
        <v>493</v>
      </c>
      <c r="E1049" t="s">
        <v>494</v>
      </c>
      <c r="F1049" t="s">
        <v>42</v>
      </c>
      <c r="G1049" t="s">
        <v>495</v>
      </c>
      <c r="H1049">
        <v>143</v>
      </c>
      <c r="I1049" t="s">
        <v>394</v>
      </c>
      <c r="J1049" t="s">
        <v>395</v>
      </c>
      <c r="K1049" t="s">
        <v>46</v>
      </c>
      <c r="L1049">
        <v>30</v>
      </c>
      <c r="M1049" t="s">
        <v>49</v>
      </c>
      <c r="N1049" s="9">
        <v>0</v>
      </c>
      <c r="O1049" s="9">
        <v>0</v>
      </c>
      <c r="P1049" s="9">
        <v>0</v>
      </c>
      <c r="Q1049" s="9">
        <v>0</v>
      </c>
      <c r="R1049" s="9">
        <v>0</v>
      </c>
      <c r="S1049" s="7">
        <v>0</v>
      </c>
      <c r="T1049" s="7">
        <v>0</v>
      </c>
    </row>
    <row r="1050" spans="1:20" x14ac:dyDescent="0.25">
      <c r="A1050" t="s">
        <v>10</v>
      </c>
      <c r="B1050">
        <v>7</v>
      </c>
      <c r="C1050">
        <v>202</v>
      </c>
      <c r="D1050" t="s">
        <v>493</v>
      </c>
      <c r="E1050" t="s">
        <v>494</v>
      </c>
      <c r="F1050" t="s">
        <v>42</v>
      </c>
      <c r="G1050" t="s">
        <v>495</v>
      </c>
      <c r="H1050">
        <v>143</v>
      </c>
      <c r="I1050" t="s">
        <v>394</v>
      </c>
      <c r="J1050" t="s">
        <v>395</v>
      </c>
      <c r="K1050" t="s">
        <v>46</v>
      </c>
      <c r="L1050">
        <v>40</v>
      </c>
      <c r="M1050" t="s">
        <v>12</v>
      </c>
      <c r="N1050" s="9">
        <v>0</v>
      </c>
      <c r="O1050" s="9">
        <v>0</v>
      </c>
      <c r="P1050" s="9">
        <v>0</v>
      </c>
      <c r="Q1050" s="9">
        <v>0</v>
      </c>
      <c r="R1050" s="9">
        <v>0</v>
      </c>
      <c r="S1050" s="7">
        <v>0</v>
      </c>
      <c r="T1050" s="7">
        <v>0</v>
      </c>
    </row>
    <row r="1051" spans="1:20" x14ac:dyDescent="0.25">
      <c r="A1051" t="s">
        <v>10</v>
      </c>
      <c r="B1051">
        <v>7</v>
      </c>
      <c r="C1051">
        <v>202</v>
      </c>
      <c r="D1051" t="s">
        <v>493</v>
      </c>
      <c r="E1051" t="s">
        <v>494</v>
      </c>
      <c r="F1051" t="s">
        <v>42</v>
      </c>
      <c r="G1051" t="s">
        <v>495</v>
      </c>
      <c r="H1051">
        <v>143</v>
      </c>
      <c r="I1051" t="s">
        <v>394</v>
      </c>
      <c r="J1051" t="s">
        <v>395</v>
      </c>
      <c r="K1051" t="s">
        <v>46</v>
      </c>
      <c r="L1051">
        <v>50</v>
      </c>
      <c r="M1051" t="s">
        <v>50</v>
      </c>
      <c r="N1051" s="9">
        <v>0</v>
      </c>
      <c r="O1051" s="9">
        <v>0</v>
      </c>
      <c r="P1051" s="9">
        <v>0</v>
      </c>
      <c r="Q1051" s="9">
        <v>0</v>
      </c>
      <c r="R1051" s="9">
        <v>0</v>
      </c>
      <c r="S1051" s="7">
        <v>0</v>
      </c>
      <c r="T1051" s="7">
        <v>0</v>
      </c>
    </row>
    <row r="1052" spans="1:20" x14ac:dyDescent="0.25">
      <c r="A1052" t="s">
        <v>10</v>
      </c>
      <c r="B1052">
        <v>7</v>
      </c>
      <c r="C1052">
        <v>202</v>
      </c>
      <c r="D1052" t="s">
        <v>493</v>
      </c>
      <c r="E1052" t="s">
        <v>494</v>
      </c>
      <c r="F1052" t="s">
        <v>42</v>
      </c>
      <c r="G1052" t="s">
        <v>495</v>
      </c>
      <c r="H1052">
        <v>199</v>
      </c>
      <c r="I1052" t="s">
        <v>62</v>
      </c>
      <c r="J1052" t="s">
        <v>388</v>
      </c>
      <c r="K1052" t="s">
        <v>46</v>
      </c>
      <c r="L1052">
        <v>10</v>
      </c>
      <c r="M1052" t="s">
        <v>47</v>
      </c>
      <c r="N1052" s="9">
        <v>8465714</v>
      </c>
      <c r="O1052" s="9">
        <v>8239961</v>
      </c>
      <c r="P1052" s="9">
        <v>8409229</v>
      </c>
      <c r="Q1052" s="9">
        <v>8186178</v>
      </c>
      <c r="R1052" s="9">
        <v>8858388</v>
      </c>
      <c r="S1052" s="7">
        <v>10915213</v>
      </c>
      <c r="T1052" s="7">
        <v>10583353</v>
      </c>
    </row>
    <row r="1053" spans="1:20" x14ac:dyDescent="0.25">
      <c r="A1053" t="s">
        <v>10</v>
      </c>
      <c r="B1053">
        <v>7</v>
      </c>
      <c r="C1053">
        <v>202</v>
      </c>
      <c r="D1053" t="s">
        <v>493</v>
      </c>
      <c r="E1053" t="s">
        <v>494</v>
      </c>
      <c r="F1053" t="s">
        <v>42</v>
      </c>
      <c r="G1053" t="s">
        <v>495</v>
      </c>
      <c r="H1053">
        <v>199</v>
      </c>
      <c r="I1053" t="s">
        <v>62</v>
      </c>
      <c r="J1053" t="s">
        <v>388</v>
      </c>
      <c r="K1053" t="s">
        <v>46</v>
      </c>
      <c r="L1053">
        <v>20</v>
      </c>
      <c r="M1053" t="s">
        <v>48</v>
      </c>
      <c r="N1053" s="9">
        <v>8465714</v>
      </c>
      <c r="O1053" s="9">
        <v>7841104.4800000004</v>
      </c>
      <c r="P1053" s="9">
        <v>8409228.8399999999</v>
      </c>
      <c r="Q1053" s="9">
        <v>8184557.7800000003</v>
      </c>
      <c r="R1053" s="9">
        <v>8856183.8800000008</v>
      </c>
      <c r="S1053" s="7">
        <v>10848733.51</v>
      </c>
      <c r="T1053" s="7">
        <v>9261019.1099999994</v>
      </c>
    </row>
    <row r="1054" spans="1:20" x14ac:dyDescent="0.25">
      <c r="A1054" t="s">
        <v>10</v>
      </c>
      <c r="B1054">
        <v>7</v>
      </c>
      <c r="C1054">
        <v>202</v>
      </c>
      <c r="D1054" t="s">
        <v>493</v>
      </c>
      <c r="E1054" t="s">
        <v>494</v>
      </c>
      <c r="F1054" t="s">
        <v>42</v>
      </c>
      <c r="G1054" t="s">
        <v>495</v>
      </c>
      <c r="H1054">
        <v>199</v>
      </c>
      <c r="I1054" t="s">
        <v>62</v>
      </c>
      <c r="J1054" t="s">
        <v>388</v>
      </c>
      <c r="K1054" t="s">
        <v>46</v>
      </c>
      <c r="L1054">
        <v>30</v>
      </c>
      <c r="M1054" t="s">
        <v>49</v>
      </c>
      <c r="N1054" s="9">
        <v>0</v>
      </c>
      <c r="O1054" s="9">
        <v>398856.52</v>
      </c>
      <c r="P1054" s="9">
        <v>0.16</v>
      </c>
      <c r="Q1054" s="9">
        <v>1620.22</v>
      </c>
      <c r="R1054" s="9">
        <v>2204.12</v>
      </c>
      <c r="S1054" s="7">
        <v>66479.490000000005</v>
      </c>
      <c r="T1054" s="7">
        <v>1322333.8899999999</v>
      </c>
    </row>
    <row r="1055" spans="1:20" x14ac:dyDescent="0.25">
      <c r="A1055" t="s">
        <v>10</v>
      </c>
      <c r="B1055">
        <v>7</v>
      </c>
      <c r="C1055">
        <v>202</v>
      </c>
      <c r="D1055" t="s">
        <v>493</v>
      </c>
      <c r="E1055" t="s">
        <v>494</v>
      </c>
      <c r="F1055" t="s">
        <v>42</v>
      </c>
      <c r="G1055" t="s">
        <v>495</v>
      </c>
      <c r="H1055">
        <v>199</v>
      </c>
      <c r="I1055" t="s">
        <v>62</v>
      </c>
      <c r="J1055" t="s">
        <v>388</v>
      </c>
      <c r="K1055" t="s">
        <v>46</v>
      </c>
      <c r="L1055">
        <v>40</v>
      </c>
      <c r="M1055" t="s">
        <v>12</v>
      </c>
      <c r="N1055" s="9">
        <v>0</v>
      </c>
      <c r="O1055" s="9">
        <v>0</v>
      </c>
      <c r="P1055" s="9">
        <v>0</v>
      </c>
      <c r="Q1055" s="9">
        <v>0</v>
      </c>
      <c r="R1055" s="9">
        <v>0</v>
      </c>
      <c r="S1055" s="7">
        <v>0</v>
      </c>
      <c r="T1055" s="7">
        <v>0</v>
      </c>
    </row>
    <row r="1056" spans="1:20" x14ac:dyDescent="0.25">
      <c r="A1056" t="s">
        <v>10</v>
      </c>
      <c r="B1056">
        <v>7</v>
      </c>
      <c r="C1056">
        <v>202</v>
      </c>
      <c r="D1056" t="s">
        <v>493</v>
      </c>
      <c r="E1056" t="s">
        <v>494</v>
      </c>
      <c r="F1056" t="s">
        <v>42</v>
      </c>
      <c r="G1056" t="s">
        <v>495</v>
      </c>
      <c r="H1056">
        <v>199</v>
      </c>
      <c r="I1056" t="s">
        <v>62</v>
      </c>
      <c r="J1056" t="s">
        <v>388</v>
      </c>
      <c r="K1056" t="s">
        <v>46</v>
      </c>
      <c r="L1056">
        <v>50</v>
      </c>
      <c r="M1056" t="s">
        <v>50</v>
      </c>
      <c r="N1056" s="9">
        <v>0</v>
      </c>
      <c r="O1056" s="9">
        <v>398856.52</v>
      </c>
      <c r="P1056" s="9">
        <v>0.16</v>
      </c>
      <c r="Q1056" s="9">
        <v>1620.22</v>
      </c>
      <c r="R1056" s="9">
        <v>2204.12</v>
      </c>
      <c r="S1056" s="7">
        <v>66479.490000000005</v>
      </c>
      <c r="T1056" s="7">
        <v>1322333.8899999999</v>
      </c>
    </row>
    <row r="1057" spans="1:20" x14ac:dyDescent="0.25">
      <c r="A1057" t="s">
        <v>10</v>
      </c>
      <c r="B1057">
        <v>7</v>
      </c>
      <c r="C1057">
        <v>146</v>
      </c>
      <c r="D1057" t="s">
        <v>500</v>
      </c>
      <c r="E1057" t="s">
        <v>501</v>
      </c>
      <c r="F1057" t="s">
        <v>42</v>
      </c>
      <c r="G1057" t="s">
        <v>502</v>
      </c>
      <c r="H1057">
        <v>145</v>
      </c>
      <c r="I1057" t="s">
        <v>446</v>
      </c>
      <c r="J1057" t="s">
        <v>447</v>
      </c>
      <c r="K1057" t="s">
        <v>46</v>
      </c>
      <c r="L1057">
        <v>10</v>
      </c>
      <c r="M1057" t="s">
        <v>47</v>
      </c>
      <c r="N1057" s="9">
        <v>5311373</v>
      </c>
      <c r="O1057" s="9">
        <v>5407403</v>
      </c>
      <c r="P1057" s="9">
        <v>5425409.2199999997</v>
      </c>
      <c r="Q1057" s="9">
        <v>5755916</v>
      </c>
      <c r="R1057" s="9">
        <v>6490840</v>
      </c>
      <c r="S1057" s="7">
        <v>6696777</v>
      </c>
      <c r="T1057" s="7">
        <v>6926992</v>
      </c>
    </row>
    <row r="1058" spans="1:20" x14ac:dyDescent="0.25">
      <c r="A1058" t="s">
        <v>10</v>
      </c>
      <c r="B1058">
        <v>7</v>
      </c>
      <c r="C1058">
        <v>146</v>
      </c>
      <c r="D1058" t="s">
        <v>500</v>
      </c>
      <c r="E1058" t="s">
        <v>501</v>
      </c>
      <c r="F1058" t="s">
        <v>42</v>
      </c>
      <c r="G1058" t="s">
        <v>502</v>
      </c>
      <c r="H1058">
        <v>145</v>
      </c>
      <c r="I1058" t="s">
        <v>446</v>
      </c>
      <c r="J1058" t="s">
        <v>447</v>
      </c>
      <c r="K1058" t="s">
        <v>46</v>
      </c>
      <c r="L1058">
        <v>20</v>
      </c>
      <c r="M1058" t="s">
        <v>48</v>
      </c>
      <c r="N1058" s="9">
        <v>5279504.84</v>
      </c>
      <c r="O1058" s="9">
        <v>5338508.78</v>
      </c>
      <c r="P1058" s="9">
        <v>5419976.5999999996</v>
      </c>
      <c r="Q1058" s="9">
        <v>5755913.3399999999</v>
      </c>
      <c r="R1058" s="9">
        <v>6490740</v>
      </c>
      <c r="S1058" s="7">
        <v>6696677</v>
      </c>
      <c r="T1058" s="7">
        <v>6926972.4900000002</v>
      </c>
    </row>
    <row r="1059" spans="1:20" x14ac:dyDescent="0.25">
      <c r="A1059" t="s">
        <v>10</v>
      </c>
      <c r="B1059">
        <v>7</v>
      </c>
      <c r="C1059">
        <v>146</v>
      </c>
      <c r="D1059" t="s">
        <v>500</v>
      </c>
      <c r="E1059" t="s">
        <v>501</v>
      </c>
      <c r="F1059" t="s">
        <v>42</v>
      </c>
      <c r="G1059" t="s">
        <v>502</v>
      </c>
      <c r="H1059">
        <v>145</v>
      </c>
      <c r="I1059" t="s">
        <v>446</v>
      </c>
      <c r="J1059" t="s">
        <v>447</v>
      </c>
      <c r="K1059" t="s">
        <v>46</v>
      </c>
      <c r="L1059">
        <v>30</v>
      </c>
      <c r="M1059" t="s">
        <v>49</v>
      </c>
      <c r="N1059" s="9">
        <v>31868.16</v>
      </c>
      <c r="O1059" s="9">
        <v>68894.22</v>
      </c>
      <c r="P1059" s="9">
        <v>5432.62</v>
      </c>
      <c r="Q1059" s="9">
        <v>2.66</v>
      </c>
      <c r="R1059" s="9">
        <v>100</v>
      </c>
      <c r="S1059" s="7">
        <v>100</v>
      </c>
      <c r="T1059" s="7">
        <v>19.510000000000002</v>
      </c>
    </row>
    <row r="1060" spans="1:20" x14ac:dyDescent="0.25">
      <c r="A1060" t="s">
        <v>10</v>
      </c>
      <c r="B1060">
        <v>7</v>
      </c>
      <c r="C1060">
        <v>146</v>
      </c>
      <c r="D1060" t="s">
        <v>500</v>
      </c>
      <c r="E1060" t="s">
        <v>501</v>
      </c>
      <c r="F1060" t="s">
        <v>42</v>
      </c>
      <c r="G1060" t="s">
        <v>502</v>
      </c>
      <c r="H1060">
        <v>145</v>
      </c>
      <c r="I1060" t="s">
        <v>446</v>
      </c>
      <c r="J1060" t="s">
        <v>447</v>
      </c>
      <c r="K1060" t="s">
        <v>46</v>
      </c>
      <c r="L1060">
        <v>40</v>
      </c>
      <c r="M1060" t="s">
        <v>12</v>
      </c>
      <c r="N1060" s="9">
        <v>0</v>
      </c>
      <c r="O1060" s="9">
        <v>0</v>
      </c>
      <c r="P1060" s="9">
        <v>0</v>
      </c>
      <c r="Q1060" s="9">
        <v>0</v>
      </c>
      <c r="R1060" s="9">
        <v>0</v>
      </c>
      <c r="S1060" s="7">
        <v>0</v>
      </c>
      <c r="T1060" s="7">
        <v>0</v>
      </c>
    </row>
    <row r="1061" spans="1:20" x14ac:dyDescent="0.25">
      <c r="A1061" t="s">
        <v>10</v>
      </c>
      <c r="B1061">
        <v>7</v>
      </c>
      <c r="C1061">
        <v>146</v>
      </c>
      <c r="D1061" t="s">
        <v>500</v>
      </c>
      <c r="E1061" t="s">
        <v>501</v>
      </c>
      <c r="F1061" t="s">
        <v>42</v>
      </c>
      <c r="G1061" t="s">
        <v>502</v>
      </c>
      <c r="H1061">
        <v>145</v>
      </c>
      <c r="I1061" t="s">
        <v>446</v>
      </c>
      <c r="J1061" t="s">
        <v>447</v>
      </c>
      <c r="K1061" t="s">
        <v>46</v>
      </c>
      <c r="L1061">
        <v>50</v>
      </c>
      <c r="M1061" t="s">
        <v>50</v>
      </c>
      <c r="N1061" s="9">
        <v>31868.16</v>
      </c>
      <c r="O1061" s="9">
        <v>68894.22</v>
      </c>
      <c r="P1061" s="9">
        <v>5432.62</v>
      </c>
      <c r="Q1061" s="9">
        <v>2.66</v>
      </c>
      <c r="R1061" s="9">
        <v>100</v>
      </c>
      <c r="S1061" s="7">
        <v>100</v>
      </c>
      <c r="T1061" s="7">
        <v>19.510000000000002</v>
      </c>
    </row>
    <row r="1062" spans="1:20" x14ac:dyDescent="0.25">
      <c r="A1062" t="s">
        <v>10</v>
      </c>
      <c r="B1062">
        <v>7</v>
      </c>
      <c r="C1062">
        <v>942</v>
      </c>
      <c r="D1062" t="s">
        <v>2352</v>
      </c>
      <c r="E1062" t="s">
        <v>535</v>
      </c>
      <c r="F1062" t="s">
        <v>42</v>
      </c>
      <c r="G1062" t="s">
        <v>536</v>
      </c>
      <c r="H1062">
        <v>145</v>
      </c>
      <c r="I1062" t="s">
        <v>446</v>
      </c>
      <c r="J1062" t="s">
        <v>447</v>
      </c>
      <c r="K1062" t="s">
        <v>46</v>
      </c>
      <c r="L1062">
        <v>10</v>
      </c>
      <c r="M1062" t="s">
        <v>47</v>
      </c>
      <c r="N1062" s="9">
        <v>2839999</v>
      </c>
      <c r="O1062" s="9">
        <v>3006162</v>
      </c>
      <c r="P1062" s="9">
        <v>2939376</v>
      </c>
      <c r="Q1062" s="9">
        <v>3052037</v>
      </c>
      <c r="R1062" s="9">
        <v>3356314</v>
      </c>
      <c r="S1062" s="7">
        <v>3486014</v>
      </c>
      <c r="T1062" s="7">
        <v>3615602</v>
      </c>
    </row>
    <row r="1063" spans="1:20" x14ac:dyDescent="0.25">
      <c r="A1063" t="s">
        <v>10</v>
      </c>
      <c r="B1063">
        <v>7</v>
      </c>
      <c r="C1063">
        <v>942</v>
      </c>
      <c r="D1063" t="s">
        <v>2352</v>
      </c>
      <c r="E1063" t="s">
        <v>535</v>
      </c>
      <c r="F1063" t="s">
        <v>42</v>
      </c>
      <c r="G1063" t="s">
        <v>536</v>
      </c>
      <c r="H1063">
        <v>145</v>
      </c>
      <c r="I1063" t="s">
        <v>446</v>
      </c>
      <c r="J1063" t="s">
        <v>447</v>
      </c>
      <c r="K1063" t="s">
        <v>46</v>
      </c>
      <c r="L1063">
        <v>20</v>
      </c>
      <c r="M1063" t="s">
        <v>48</v>
      </c>
      <c r="N1063" s="9">
        <v>2839999</v>
      </c>
      <c r="O1063" s="9">
        <v>2642880.87</v>
      </c>
      <c r="P1063" s="9">
        <v>2825777.83</v>
      </c>
      <c r="Q1063" s="9">
        <v>3052037</v>
      </c>
      <c r="R1063" s="9">
        <v>3350640.88</v>
      </c>
      <c r="S1063" s="7">
        <v>3485691.93</v>
      </c>
      <c r="T1063" s="7">
        <v>3615602</v>
      </c>
    </row>
    <row r="1064" spans="1:20" x14ac:dyDescent="0.25">
      <c r="A1064" t="s">
        <v>10</v>
      </c>
      <c r="B1064">
        <v>7</v>
      </c>
      <c r="C1064">
        <v>942</v>
      </c>
      <c r="D1064" t="s">
        <v>2352</v>
      </c>
      <c r="E1064" t="s">
        <v>535</v>
      </c>
      <c r="F1064" t="s">
        <v>42</v>
      </c>
      <c r="G1064" t="s">
        <v>536</v>
      </c>
      <c r="H1064">
        <v>145</v>
      </c>
      <c r="I1064" t="s">
        <v>446</v>
      </c>
      <c r="J1064" t="s">
        <v>447</v>
      </c>
      <c r="K1064" t="s">
        <v>46</v>
      </c>
      <c r="L1064">
        <v>30</v>
      </c>
      <c r="M1064" t="s">
        <v>49</v>
      </c>
      <c r="N1064" s="9">
        <v>0</v>
      </c>
      <c r="O1064" s="9">
        <v>363281.13</v>
      </c>
      <c r="P1064" s="9">
        <v>113598.17</v>
      </c>
      <c r="Q1064" s="9">
        <v>0</v>
      </c>
      <c r="R1064" s="9">
        <v>5673.12</v>
      </c>
      <c r="S1064" s="7">
        <v>322.07</v>
      </c>
      <c r="T1064" s="7">
        <v>0</v>
      </c>
    </row>
    <row r="1065" spans="1:20" x14ac:dyDescent="0.25">
      <c r="A1065" t="s">
        <v>10</v>
      </c>
      <c r="B1065">
        <v>7</v>
      </c>
      <c r="C1065">
        <v>942</v>
      </c>
      <c r="D1065" t="s">
        <v>2352</v>
      </c>
      <c r="E1065" t="s">
        <v>535</v>
      </c>
      <c r="F1065" t="s">
        <v>42</v>
      </c>
      <c r="G1065" t="s">
        <v>536</v>
      </c>
      <c r="H1065">
        <v>145</v>
      </c>
      <c r="I1065" t="s">
        <v>446</v>
      </c>
      <c r="J1065" t="s">
        <v>447</v>
      </c>
      <c r="K1065" t="s">
        <v>46</v>
      </c>
      <c r="L1065">
        <v>40</v>
      </c>
      <c r="M1065" t="s">
        <v>12</v>
      </c>
      <c r="N1065" s="9">
        <v>0</v>
      </c>
      <c r="O1065" s="9">
        <v>0</v>
      </c>
      <c r="P1065" s="9">
        <v>0</v>
      </c>
      <c r="Q1065" s="9">
        <v>0</v>
      </c>
      <c r="R1065" s="9">
        <v>0</v>
      </c>
      <c r="S1065" s="7">
        <v>0</v>
      </c>
      <c r="T1065" s="7">
        <v>0</v>
      </c>
    </row>
    <row r="1066" spans="1:20" x14ac:dyDescent="0.25">
      <c r="A1066" t="s">
        <v>10</v>
      </c>
      <c r="B1066">
        <v>7</v>
      </c>
      <c r="C1066">
        <v>942</v>
      </c>
      <c r="D1066" t="s">
        <v>2352</v>
      </c>
      <c r="E1066" t="s">
        <v>535</v>
      </c>
      <c r="F1066" t="s">
        <v>42</v>
      </c>
      <c r="G1066" t="s">
        <v>536</v>
      </c>
      <c r="H1066">
        <v>145</v>
      </c>
      <c r="I1066" t="s">
        <v>446</v>
      </c>
      <c r="J1066" t="s">
        <v>447</v>
      </c>
      <c r="K1066" t="s">
        <v>46</v>
      </c>
      <c r="L1066">
        <v>50</v>
      </c>
      <c r="M1066" t="s">
        <v>50</v>
      </c>
      <c r="N1066" s="9">
        <v>0</v>
      </c>
      <c r="O1066" s="9">
        <v>363281.13</v>
      </c>
      <c r="P1066" s="9">
        <v>113598.17</v>
      </c>
      <c r="Q1066" s="9">
        <v>0</v>
      </c>
      <c r="R1066" s="9">
        <v>5673.12</v>
      </c>
      <c r="S1066" s="7">
        <v>322.07</v>
      </c>
      <c r="T1066" s="7">
        <v>0</v>
      </c>
    </row>
    <row r="1067" spans="1:20" x14ac:dyDescent="0.25">
      <c r="A1067" t="s">
        <v>10</v>
      </c>
      <c r="B1067">
        <v>7</v>
      </c>
      <c r="C1067">
        <v>148</v>
      </c>
      <c r="D1067" t="s">
        <v>503</v>
      </c>
      <c r="E1067" t="s">
        <v>504</v>
      </c>
      <c r="F1067" t="s">
        <v>42</v>
      </c>
      <c r="G1067" t="s">
        <v>505</v>
      </c>
      <c r="H1067">
        <v>143</v>
      </c>
      <c r="I1067" t="s">
        <v>394</v>
      </c>
      <c r="J1067" t="s">
        <v>395</v>
      </c>
      <c r="K1067" t="s">
        <v>46</v>
      </c>
      <c r="L1067">
        <v>10</v>
      </c>
      <c r="M1067" t="s">
        <v>47</v>
      </c>
      <c r="N1067" s="9">
        <v>3160237</v>
      </c>
      <c r="O1067" s="9">
        <v>3256110.89</v>
      </c>
      <c r="P1067" s="9">
        <v>3285237</v>
      </c>
      <c r="Q1067" s="9">
        <v>3422632.99</v>
      </c>
      <c r="R1067" s="9">
        <v>4585237</v>
      </c>
      <c r="S1067" s="7">
        <v>5517226.25</v>
      </c>
      <c r="T1067" s="7">
        <v>7696086.46</v>
      </c>
    </row>
    <row r="1068" spans="1:20" x14ac:dyDescent="0.25">
      <c r="A1068" t="s">
        <v>10</v>
      </c>
      <c r="B1068">
        <v>7</v>
      </c>
      <c r="C1068">
        <v>148</v>
      </c>
      <c r="D1068" t="s">
        <v>503</v>
      </c>
      <c r="E1068" t="s">
        <v>504</v>
      </c>
      <c r="F1068" t="s">
        <v>42</v>
      </c>
      <c r="G1068" t="s">
        <v>505</v>
      </c>
      <c r="H1068">
        <v>143</v>
      </c>
      <c r="I1068" t="s">
        <v>394</v>
      </c>
      <c r="J1068" t="s">
        <v>395</v>
      </c>
      <c r="K1068" t="s">
        <v>46</v>
      </c>
      <c r="L1068">
        <v>20</v>
      </c>
      <c r="M1068" t="s">
        <v>48</v>
      </c>
      <c r="N1068" s="9">
        <v>3160237</v>
      </c>
      <c r="O1068" s="9">
        <v>3161253.01</v>
      </c>
      <c r="P1068" s="9">
        <v>3147841.01</v>
      </c>
      <c r="Q1068" s="9">
        <v>3081489.35</v>
      </c>
      <c r="R1068" s="9">
        <v>4573747.75</v>
      </c>
      <c r="S1068" s="7">
        <v>5386758.79</v>
      </c>
      <c r="T1068" s="7">
        <v>5148154.09</v>
      </c>
    </row>
    <row r="1069" spans="1:20" x14ac:dyDescent="0.25">
      <c r="A1069" t="s">
        <v>10</v>
      </c>
      <c r="B1069">
        <v>7</v>
      </c>
      <c r="C1069">
        <v>148</v>
      </c>
      <c r="D1069" t="s">
        <v>503</v>
      </c>
      <c r="E1069" t="s">
        <v>504</v>
      </c>
      <c r="F1069" t="s">
        <v>42</v>
      </c>
      <c r="G1069" t="s">
        <v>505</v>
      </c>
      <c r="H1069">
        <v>143</v>
      </c>
      <c r="I1069" t="s">
        <v>394</v>
      </c>
      <c r="J1069" t="s">
        <v>395</v>
      </c>
      <c r="K1069" t="s">
        <v>46</v>
      </c>
      <c r="L1069">
        <v>30</v>
      </c>
      <c r="M1069" t="s">
        <v>49</v>
      </c>
      <c r="N1069" s="9">
        <v>0</v>
      </c>
      <c r="O1069" s="9">
        <v>94857.88</v>
      </c>
      <c r="P1069" s="9">
        <v>137395.99</v>
      </c>
      <c r="Q1069" s="9">
        <v>341143.64</v>
      </c>
      <c r="R1069" s="9">
        <v>11489.25</v>
      </c>
      <c r="S1069" s="7">
        <v>130467.46</v>
      </c>
      <c r="T1069" s="7">
        <v>2547932.37</v>
      </c>
    </row>
    <row r="1070" spans="1:20" x14ac:dyDescent="0.25">
      <c r="A1070" t="s">
        <v>10</v>
      </c>
      <c r="B1070">
        <v>7</v>
      </c>
      <c r="C1070">
        <v>148</v>
      </c>
      <c r="D1070" t="s">
        <v>503</v>
      </c>
      <c r="E1070" t="s">
        <v>504</v>
      </c>
      <c r="F1070" t="s">
        <v>42</v>
      </c>
      <c r="G1070" t="s">
        <v>505</v>
      </c>
      <c r="H1070">
        <v>143</v>
      </c>
      <c r="I1070" t="s">
        <v>394</v>
      </c>
      <c r="J1070" t="s">
        <v>395</v>
      </c>
      <c r="K1070" t="s">
        <v>46</v>
      </c>
      <c r="L1070">
        <v>40</v>
      </c>
      <c r="M1070" t="s">
        <v>12</v>
      </c>
      <c r="N1070" s="9">
        <v>0</v>
      </c>
      <c r="O1070" s="9">
        <v>0</v>
      </c>
      <c r="P1070" s="9">
        <v>0</v>
      </c>
      <c r="Q1070" s="9">
        <v>0</v>
      </c>
      <c r="R1070" s="9">
        <v>0</v>
      </c>
      <c r="S1070" s="7">
        <v>130467.46</v>
      </c>
      <c r="T1070" s="7">
        <v>2547932.37</v>
      </c>
    </row>
    <row r="1071" spans="1:20" x14ac:dyDescent="0.25">
      <c r="A1071" t="s">
        <v>10</v>
      </c>
      <c r="B1071">
        <v>7</v>
      </c>
      <c r="C1071">
        <v>148</v>
      </c>
      <c r="D1071" t="s">
        <v>503</v>
      </c>
      <c r="E1071" t="s">
        <v>504</v>
      </c>
      <c r="F1071" t="s">
        <v>42</v>
      </c>
      <c r="G1071" t="s">
        <v>505</v>
      </c>
      <c r="H1071">
        <v>143</v>
      </c>
      <c r="I1071" t="s">
        <v>394</v>
      </c>
      <c r="J1071" t="s">
        <v>395</v>
      </c>
      <c r="K1071" t="s">
        <v>46</v>
      </c>
      <c r="L1071">
        <v>50</v>
      </c>
      <c r="M1071" t="s">
        <v>50</v>
      </c>
      <c r="N1071" s="9">
        <v>0</v>
      </c>
      <c r="O1071" s="9">
        <v>94857.88</v>
      </c>
      <c r="P1071" s="9">
        <v>137395.99</v>
      </c>
      <c r="Q1071" s="9">
        <v>341143.64</v>
      </c>
      <c r="R1071" s="9">
        <v>11489.25</v>
      </c>
      <c r="S1071" s="7">
        <v>0</v>
      </c>
      <c r="T1071" s="7">
        <v>0</v>
      </c>
    </row>
    <row r="1072" spans="1:20" x14ac:dyDescent="0.25">
      <c r="A1072" t="s">
        <v>10</v>
      </c>
      <c r="B1072">
        <v>7</v>
      </c>
      <c r="C1072">
        <v>148</v>
      </c>
      <c r="D1072" t="s">
        <v>503</v>
      </c>
      <c r="E1072" t="s">
        <v>504</v>
      </c>
      <c r="F1072" t="s">
        <v>42</v>
      </c>
      <c r="G1072" t="s">
        <v>505</v>
      </c>
      <c r="H1072">
        <v>145</v>
      </c>
      <c r="I1072" t="s">
        <v>446</v>
      </c>
      <c r="J1072" t="s">
        <v>447</v>
      </c>
      <c r="K1072" t="s">
        <v>46</v>
      </c>
      <c r="L1072">
        <v>10</v>
      </c>
      <c r="M1072" t="s">
        <v>47</v>
      </c>
      <c r="N1072" s="9">
        <v>540341</v>
      </c>
      <c r="O1072" s="9">
        <v>600826.11</v>
      </c>
      <c r="P1072" s="9">
        <v>662155</v>
      </c>
      <c r="Q1072" s="9">
        <v>739027</v>
      </c>
      <c r="R1072" s="9">
        <v>949788.2</v>
      </c>
      <c r="S1072" s="7">
        <v>803176.26</v>
      </c>
      <c r="T1072" s="7">
        <v>882589.61</v>
      </c>
    </row>
    <row r="1073" spans="1:20" x14ac:dyDescent="0.25">
      <c r="A1073" t="s">
        <v>10</v>
      </c>
      <c r="B1073">
        <v>7</v>
      </c>
      <c r="C1073">
        <v>148</v>
      </c>
      <c r="D1073" t="s">
        <v>503</v>
      </c>
      <c r="E1073" t="s">
        <v>504</v>
      </c>
      <c r="F1073" t="s">
        <v>42</v>
      </c>
      <c r="G1073" t="s">
        <v>505</v>
      </c>
      <c r="H1073">
        <v>145</v>
      </c>
      <c r="I1073" t="s">
        <v>446</v>
      </c>
      <c r="J1073" t="s">
        <v>447</v>
      </c>
      <c r="K1073" t="s">
        <v>46</v>
      </c>
      <c r="L1073">
        <v>20</v>
      </c>
      <c r="M1073" t="s">
        <v>48</v>
      </c>
      <c r="N1073" s="9">
        <v>540341</v>
      </c>
      <c r="O1073" s="9">
        <v>598852.61</v>
      </c>
      <c r="P1073" s="9">
        <v>492108.52</v>
      </c>
      <c r="Q1073" s="9">
        <v>569436.80000000005</v>
      </c>
      <c r="R1073" s="9">
        <v>945145.94</v>
      </c>
      <c r="S1073" s="7">
        <v>775016.65</v>
      </c>
      <c r="T1073" s="7">
        <v>879181.72</v>
      </c>
    </row>
    <row r="1074" spans="1:20" x14ac:dyDescent="0.25">
      <c r="A1074" t="s">
        <v>10</v>
      </c>
      <c r="B1074">
        <v>7</v>
      </c>
      <c r="C1074">
        <v>148</v>
      </c>
      <c r="D1074" t="s">
        <v>503</v>
      </c>
      <c r="E1074" t="s">
        <v>504</v>
      </c>
      <c r="F1074" t="s">
        <v>42</v>
      </c>
      <c r="G1074" t="s">
        <v>505</v>
      </c>
      <c r="H1074">
        <v>145</v>
      </c>
      <c r="I1074" t="s">
        <v>446</v>
      </c>
      <c r="J1074" t="s">
        <v>447</v>
      </c>
      <c r="K1074" t="s">
        <v>46</v>
      </c>
      <c r="L1074">
        <v>30</v>
      </c>
      <c r="M1074" t="s">
        <v>49</v>
      </c>
      <c r="N1074" s="9">
        <v>0</v>
      </c>
      <c r="O1074" s="9">
        <v>1973.5</v>
      </c>
      <c r="P1074" s="9">
        <v>170046.48</v>
      </c>
      <c r="Q1074" s="9">
        <v>169590.2</v>
      </c>
      <c r="R1074" s="9">
        <v>4642.26</v>
      </c>
      <c r="S1074" s="7">
        <v>28159.61</v>
      </c>
      <c r="T1074" s="7">
        <v>3407.89</v>
      </c>
    </row>
    <row r="1075" spans="1:20" x14ac:dyDescent="0.25">
      <c r="A1075" t="s">
        <v>10</v>
      </c>
      <c r="B1075">
        <v>7</v>
      </c>
      <c r="C1075">
        <v>148</v>
      </c>
      <c r="D1075" t="s">
        <v>503</v>
      </c>
      <c r="E1075" t="s">
        <v>504</v>
      </c>
      <c r="F1075" t="s">
        <v>42</v>
      </c>
      <c r="G1075" t="s">
        <v>505</v>
      </c>
      <c r="H1075">
        <v>145</v>
      </c>
      <c r="I1075" t="s">
        <v>446</v>
      </c>
      <c r="J1075" t="s">
        <v>447</v>
      </c>
      <c r="K1075" t="s">
        <v>46</v>
      </c>
      <c r="L1075">
        <v>40</v>
      </c>
      <c r="M1075" t="s">
        <v>12</v>
      </c>
      <c r="N1075" s="9">
        <v>0</v>
      </c>
      <c r="O1075" s="9">
        <v>0</v>
      </c>
      <c r="P1075" s="9">
        <v>0</v>
      </c>
      <c r="Q1075" s="9">
        <v>0</v>
      </c>
      <c r="R1075" s="9">
        <v>0</v>
      </c>
      <c r="S1075" s="7">
        <v>28159.61</v>
      </c>
      <c r="T1075" s="7">
        <v>3407.89</v>
      </c>
    </row>
    <row r="1076" spans="1:20" x14ac:dyDescent="0.25">
      <c r="A1076" t="s">
        <v>10</v>
      </c>
      <c r="B1076">
        <v>7</v>
      </c>
      <c r="C1076">
        <v>148</v>
      </c>
      <c r="D1076" t="s">
        <v>503</v>
      </c>
      <c r="E1076" t="s">
        <v>504</v>
      </c>
      <c r="F1076" t="s">
        <v>42</v>
      </c>
      <c r="G1076" t="s">
        <v>505</v>
      </c>
      <c r="H1076">
        <v>145</v>
      </c>
      <c r="I1076" t="s">
        <v>446</v>
      </c>
      <c r="J1076" t="s">
        <v>447</v>
      </c>
      <c r="K1076" t="s">
        <v>46</v>
      </c>
      <c r="L1076">
        <v>50</v>
      </c>
      <c r="M1076" t="s">
        <v>50</v>
      </c>
      <c r="N1076" s="9">
        <v>0</v>
      </c>
      <c r="O1076" s="9">
        <v>1973.5</v>
      </c>
      <c r="P1076" s="9">
        <v>170046.48</v>
      </c>
      <c r="Q1076" s="9">
        <v>169590.2</v>
      </c>
      <c r="R1076" s="9">
        <v>4642.26</v>
      </c>
      <c r="S1076" s="7">
        <v>0</v>
      </c>
      <c r="T1076" s="7">
        <v>0</v>
      </c>
    </row>
    <row r="1077" spans="1:20" x14ac:dyDescent="0.25">
      <c r="A1077" t="s">
        <v>10</v>
      </c>
      <c r="B1077">
        <v>7</v>
      </c>
      <c r="C1077">
        <v>238</v>
      </c>
      <c r="D1077" t="s">
        <v>506</v>
      </c>
      <c r="E1077" t="s">
        <v>507</v>
      </c>
      <c r="F1077" t="s">
        <v>42</v>
      </c>
      <c r="G1077" t="s">
        <v>508</v>
      </c>
      <c r="H1077">
        <v>145</v>
      </c>
      <c r="I1077" t="s">
        <v>446</v>
      </c>
      <c r="J1077" t="s">
        <v>447</v>
      </c>
      <c r="K1077" t="s">
        <v>46</v>
      </c>
      <c r="L1077">
        <v>10</v>
      </c>
      <c r="M1077" t="s">
        <v>47</v>
      </c>
      <c r="N1077" s="9">
        <v>10180739</v>
      </c>
      <c r="O1077" s="9">
        <v>10871872</v>
      </c>
      <c r="P1077" s="9">
        <v>11176217</v>
      </c>
      <c r="Q1077" s="9">
        <v>12859687</v>
      </c>
      <c r="R1077" s="9">
        <v>13890787</v>
      </c>
      <c r="S1077" s="7">
        <v>13692017.1</v>
      </c>
      <c r="T1077" s="7">
        <v>13971324</v>
      </c>
    </row>
    <row r="1078" spans="1:20" x14ac:dyDescent="0.25">
      <c r="A1078" t="s">
        <v>10</v>
      </c>
      <c r="B1078">
        <v>7</v>
      </c>
      <c r="C1078">
        <v>238</v>
      </c>
      <c r="D1078" t="s">
        <v>506</v>
      </c>
      <c r="E1078" t="s">
        <v>507</v>
      </c>
      <c r="F1078" t="s">
        <v>42</v>
      </c>
      <c r="G1078" t="s">
        <v>508</v>
      </c>
      <c r="H1078">
        <v>145</v>
      </c>
      <c r="I1078" t="s">
        <v>446</v>
      </c>
      <c r="J1078" t="s">
        <v>447</v>
      </c>
      <c r="K1078" t="s">
        <v>46</v>
      </c>
      <c r="L1078">
        <v>20</v>
      </c>
      <c r="M1078" t="s">
        <v>48</v>
      </c>
      <c r="N1078" s="9">
        <v>10180739</v>
      </c>
      <c r="O1078" s="9">
        <v>10871872</v>
      </c>
      <c r="P1078" s="9">
        <v>10968217</v>
      </c>
      <c r="Q1078" s="9">
        <v>11878321.98</v>
      </c>
      <c r="R1078" s="9">
        <v>13405371.9</v>
      </c>
      <c r="S1078" s="7">
        <v>13692016.76</v>
      </c>
      <c r="T1078" s="7">
        <v>13971323.800000001</v>
      </c>
    </row>
    <row r="1079" spans="1:20" x14ac:dyDescent="0.25">
      <c r="A1079" t="s">
        <v>10</v>
      </c>
      <c r="B1079">
        <v>7</v>
      </c>
      <c r="C1079">
        <v>238</v>
      </c>
      <c r="D1079" t="s">
        <v>506</v>
      </c>
      <c r="E1079" t="s">
        <v>507</v>
      </c>
      <c r="F1079" t="s">
        <v>42</v>
      </c>
      <c r="G1079" t="s">
        <v>508</v>
      </c>
      <c r="H1079">
        <v>145</v>
      </c>
      <c r="I1079" t="s">
        <v>446</v>
      </c>
      <c r="J1079" t="s">
        <v>447</v>
      </c>
      <c r="K1079" t="s">
        <v>46</v>
      </c>
      <c r="L1079">
        <v>30</v>
      </c>
      <c r="M1079" t="s">
        <v>49</v>
      </c>
      <c r="N1079" s="9">
        <v>0</v>
      </c>
      <c r="O1079" s="9">
        <v>0</v>
      </c>
      <c r="P1079" s="9">
        <v>208000</v>
      </c>
      <c r="Q1079" s="9">
        <v>981365.02</v>
      </c>
      <c r="R1079" s="9">
        <v>485415.1</v>
      </c>
      <c r="S1079" s="7">
        <v>0.34</v>
      </c>
      <c r="T1079" s="7">
        <v>0.2</v>
      </c>
    </row>
    <row r="1080" spans="1:20" x14ac:dyDescent="0.25">
      <c r="A1080" t="s">
        <v>10</v>
      </c>
      <c r="B1080">
        <v>7</v>
      </c>
      <c r="C1080">
        <v>238</v>
      </c>
      <c r="D1080" t="s">
        <v>506</v>
      </c>
      <c r="E1080" t="s">
        <v>507</v>
      </c>
      <c r="F1080" t="s">
        <v>42</v>
      </c>
      <c r="G1080" t="s">
        <v>508</v>
      </c>
      <c r="H1080">
        <v>145</v>
      </c>
      <c r="I1080" t="s">
        <v>446</v>
      </c>
      <c r="J1080" t="s">
        <v>447</v>
      </c>
      <c r="K1080" t="s">
        <v>46</v>
      </c>
      <c r="L1080">
        <v>40</v>
      </c>
      <c r="M1080" t="s">
        <v>12</v>
      </c>
      <c r="N1080" s="9">
        <v>0</v>
      </c>
      <c r="O1080" s="9">
        <v>0</v>
      </c>
      <c r="P1080" s="9">
        <v>0</v>
      </c>
      <c r="Q1080" s="9">
        <v>0</v>
      </c>
      <c r="R1080" s="9">
        <v>0</v>
      </c>
      <c r="S1080" s="7">
        <v>0</v>
      </c>
      <c r="T1080" s="7">
        <v>0</v>
      </c>
    </row>
    <row r="1081" spans="1:20" x14ac:dyDescent="0.25">
      <c r="A1081" t="s">
        <v>10</v>
      </c>
      <c r="B1081">
        <v>7</v>
      </c>
      <c r="C1081">
        <v>238</v>
      </c>
      <c r="D1081" t="s">
        <v>506</v>
      </c>
      <c r="E1081" t="s">
        <v>507</v>
      </c>
      <c r="F1081" t="s">
        <v>42</v>
      </c>
      <c r="G1081" t="s">
        <v>508</v>
      </c>
      <c r="H1081">
        <v>145</v>
      </c>
      <c r="I1081" t="s">
        <v>446</v>
      </c>
      <c r="J1081" t="s">
        <v>447</v>
      </c>
      <c r="K1081" t="s">
        <v>46</v>
      </c>
      <c r="L1081">
        <v>50</v>
      </c>
      <c r="M1081" t="s">
        <v>50</v>
      </c>
      <c r="N1081" s="9">
        <v>0</v>
      </c>
      <c r="O1081" s="9">
        <v>0</v>
      </c>
      <c r="P1081" s="9">
        <v>208000</v>
      </c>
      <c r="Q1081" s="9">
        <v>981365.02</v>
      </c>
      <c r="R1081" s="9">
        <v>485415.1</v>
      </c>
      <c r="S1081" s="7">
        <v>0.34</v>
      </c>
      <c r="T1081" s="7">
        <v>0.2</v>
      </c>
    </row>
    <row r="1082" spans="1:20" x14ac:dyDescent="0.25">
      <c r="A1082" t="s">
        <v>10</v>
      </c>
      <c r="B1082">
        <v>7</v>
      </c>
      <c r="C1082">
        <v>938</v>
      </c>
      <c r="D1082" t="s">
        <v>511</v>
      </c>
      <c r="E1082" t="s">
        <v>512</v>
      </c>
      <c r="F1082" t="s">
        <v>42</v>
      </c>
      <c r="G1082" t="s">
        <v>513</v>
      </c>
      <c r="H1082">
        <v>199</v>
      </c>
      <c r="I1082" t="s">
        <v>62</v>
      </c>
      <c r="J1082" t="s">
        <v>388</v>
      </c>
      <c r="K1082" t="s">
        <v>46</v>
      </c>
      <c r="L1082">
        <v>10</v>
      </c>
      <c r="M1082" t="s">
        <v>47</v>
      </c>
      <c r="N1082" s="9">
        <v>2613807</v>
      </c>
      <c r="O1082" s="9">
        <v>2639873</v>
      </c>
      <c r="P1082" s="9">
        <v>2708389</v>
      </c>
      <c r="Q1082" s="9">
        <v>2945153</v>
      </c>
      <c r="R1082" s="9">
        <v>4025809</v>
      </c>
      <c r="S1082" s="7">
        <v>3090730</v>
      </c>
      <c r="T1082" s="7">
        <v>3148187</v>
      </c>
    </row>
    <row r="1083" spans="1:20" x14ac:dyDescent="0.25">
      <c r="A1083" t="s">
        <v>10</v>
      </c>
      <c r="B1083">
        <v>7</v>
      </c>
      <c r="C1083">
        <v>938</v>
      </c>
      <c r="D1083" t="s">
        <v>511</v>
      </c>
      <c r="E1083" t="s">
        <v>512</v>
      </c>
      <c r="F1083" t="s">
        <v>42</v>
      </c>
      <c r="G1083" t="s">
        <v>513</v>
      </c>
      <c r="H1083">
        <v>199</v>
      </c>
      <c r="I1083" t="s">
        <v>62</v>
      </c>
      <c r="J1083" t="s">
        <v>388</v>
      </c>
      <c r="K1083" t="s">
        <v>46</v>
      </c>
      <c r="L1083">
        <v>20</v>
      </c>
      <c r="M1083" t="s">
        <v>48</v>
      </c>
      <c r="N1083" s="9">
        <v>2611016.3199999998</v>
      </c>
      <c r="O1083" s="9">
        <v>2619433.92</v>
      </c>
      <c r="P1083" s="9">
        <v>2668355.5699999998</v>
      </c>
      <c r="Q1083" s="9">
        <v>2943680.11</v>
      </c>
      <c r="R1083" s="9">
        <v>4019581.17</v>
      </c>
      <c r="S1083" s="7">
        <v>3090507.93</v>
      </c>
      <c r="T1083" s="7">
        <v>3148176.65</v>
      </c>
    </row>
    <row r="1084" spans="1:20" x14ac:dyDescent="0.25">
      <c r="A1084" t="s">
        <v>10</v>
      </c>
      <c r="B1084">
        <v>7</v>
      </c>
      <c r="C1084">
        <v>938</v>
      </c>
      <c r="D1084" t="s">
        <v>511</v>
      </c>
      <c r="E1084" t="s">
        <v>512</v>
      </c>
      <c r="F1084" t="s">
        <v>42</v>
      </c>
      <c r="G1084" t="s">
        <v>513</v>
      </c>
      <c r="H1084">
        <v>199</v>
      </c>
      <c r="I1084" t="s">
        <v>62</v>
      </c>
      <c r="J1084" t="s">
        <v>388</v>
      </c>
      <c r="K1084" t="s">
        <v>46</v>
      </c>
      <c r="L1084">
        <v>30</v>
      </c>
      <c r="M1084" t="s">
        <v>49</v>
      </c>
      <c r="N1084" s="9">
        <v>2790.68</v>
      </c>
      <c r="O1084" s="9">
        <v>20439.080000000002</v>
      </c>
      <c r="P1084" s="9">
        <v>40033.43</v>
      </c>
      <c r="Q1084" s="9">
        <v>1472.89</v>
      </c>
      <c r="R1084" s="9">
        <v>6227.83</v>
      </c>
      <c r="S1084" s="7">
        <v>222.07</v>
      </c>
      <c r="T1084" s="7">
        <v>10.35</v>
      </c>
    </row>
    <row r="1085" spans="1:20" x14ac:dyDescent="0.25">
      <c r="A1085" t="s">
        <v>10</v>
      </c>
      <c r="B1085">
        <v>7</v>
      </c>
      <c r="C1085">
        <v>938</v>
      </c>
      <c r="D1085" t="s">
        <v>511</v>
      </c>
      <c r="E1085" t="s">
        <v>512</v>
      </c>
      <c r="F1085" t="s">
        <v>42</v>
      </c>
      <c r="G1085" t="s">
        <v>513</v>
      </c>
      <c r="H1085">
        <v>199</v>
      </c>
      <c r="I1085" t="s">
        <v>62</v>
      </c>
      <c r="J1085" t="s">
        <v>388</v>
      </c>
      <c r="K1085" t="s">
        <v>46</v>
      </c>
      <c r="L1085">
        <v>40</v>
      </c>
      <c r="M1085" t="s">
        <v>12</v>
      </c>
      <c r="N1085" s="9">
        <v>0</v>
      </c>
      <c r="O1085" s="9">
        <v>0</v>
      </c>
      <c r="P1085" s="9">
        <v>0</v>
      </c>
      <c r="Q1085" s="9">
        <v>0</v>
      </c>
      <c r="R1085" s="9">
        <v>0</v>
      </c>
      <c r="S1085" s="7">
        <v>0</v>
      </c>
      <c r="T1085" s="7">
        <v>0</v>
      </c>
    </row>
    <row r="1086" spans="1:20" x14ac:dyDescent="0.25">
      <c r="A1086" t="s">
        <v>10</v>
      </c>
      <c r="B1086">
        <v>7</v>
      </c>
      <c r="C1086">
        <v>938</v>
      </c>
      <c r="D1086" t="s">
        <v>511</v>
      </c>
      <c r="E1086" t="s">
        <v>512</v>
      </c>
      <c r="F1086" t="s">
        <v>42</v>
      </c>
      <c r="G1086" t="s">
        <v>513</v>
      </c>
      <c r="H1086">
        <v>199</v>
      </c>
      <c r="I1086" t="s">
        <v>62</v>
      </c>
      <c r="J1086" t="s">
        <v>388</v>
      </c>
      <c r="K1086" t="s">
        <v>46</v>
      </c>
      <c r="L1086">
        <v>50</v>
      </c>
      <c r="M1086" t="s">
        <v>50</v>
      </c>
      <c r="N1086" s="9">
        <v>2790.68</v>
      </c>
      <c r="O1086" s="9">
        <v>20439.080000000002</v>
      </c>
      <c r="P1086" s="9">
        <v>40033.43</v>
      </c>
      <c r="Q1086" s="9">
        <v>1472.89</v>
      </c>
      <c r="R1086" s="9">
        <v>6227.83</v>
      </c>
      <c r="S1086" s="7">
        <v>222.07</v>
      </c>
      <c r="T1086" s="7">
        <v>10.35</v>
      </c>
    </row>
    <row r="1087" spans="1:20" x14ac:dyDescent="0.25">
      <c r="A1087" t="s">
        <v>10</v>
      </c>
      <c r="B1087">
        <v>7</v>
      </c>
      <c r="C1087">
        <v>885</v>
      </c>
      <c r="D1087" t="s">
        <v>514</v>
      </c>
      <c r="E1087" t="s">
        <v>515</v>
      </c>
      <c r="F1087" t="s">
        <v>42</v>
      </c>
      <c r="G1087" t="s">
        <v>516</v>
      </c>
      <c r="H1087">
        <v>534</v>
      </c>
      <c r="I1087" t="s">
        <v>82</v>
      </c>
      <c r="J1087" t="s">
        <v>83</v>
      </c>
      <c r="K1087" t="s">
        <v>46</v>
      </c>
      <c r="L1087">
        <v>10</v>
      </c>
      <c r="M1087" t="s">
        <v>47</v>
      </c>
      <c r="N1087" s="9">
        <v>6415174</v>
      </c>
      <c r="O1087" s="9">
        <v>6415193</v>
      </c>
      <c r="P1087" s="9">
        <v>6415127</v>
      </c>
      <c r="Q1087" s="9">
        <v>6510115</v>
      </c>
      <c r="R1087" s="9">
        <v>7326276</v>
      </c>
      <c r="S1087" s="7">
        <v>7326336</v>
      </c>
      <c r="T1087" s="7">
        <v>8041232</v>
      </c>
    </row>
    <row r="1088" spans="1:20" x14ac:dyDescent="0.25">
      <c r="A1088" t="s">
        <v>10</v>
      </c>
      <c r="B1088">
        <v>7</v>
      </c>
      <c r="C1088">
        <v>885</v>
      </c>
      <c r="D1088" t="s">
        <v>514</v>
      </c>
      <c r="E1088" t="s">
        <v>515</v>
      </c>
      <c r="F1088" t="s">
        <v>42</v>
      </c>
      <c r="G1088" t="s">
        <v>516</v>
      </c>
      <c r="H1088">
        <v>534</v>
      </c>
      <c r="I1088" t="s">
        <v>82</v>
      </c>
      <c r="J1088" t="s">
        <v>83</v>
      </c>
      <c r="K1088" t="s">
        <v>46</v>
      </c>
      <c r="L1088">
        <v>20</v>
      </c>
      <c r="M1088" t="s">
        <v>48</v>
      </c>
      <c r="N1088" s="9">
        <v>6415174</v>
      </c>
      <c r="O1088" s="9">
        <v>6415193</v>
      </c>
      <c r="P1088" s="9">
        <v>6415127</v>
      </c>
      <c r="Q1088" s="9">
        <v>6510115</v>
      </c>
      <c r="R1088" s="9">
        <v>7326276</v>
      </c>
      <c r="S1088" s="7">
        <v>7326336</v>
      </c>
      <c r="T1088" s="7">
        <v>8041232</v>
      </c>
    </row>
    <row r="1089" spans="1:20" x14ac:dyDescent="0.25">
      <c r="A1089" t="s">
        <v>10</v>
      </c>
      <c r="B1089">
        <v>7</v>
      </c>
      <c r="C1089">
        <v>885</v>
      </c>
      <c r="D1089" t="s">
        <v>514</v>
      </c>
      <c r="E1089" t="s">
        <v>515</v>
      </c>
      <c r="F1089" t="s">
        <v>42</v>
      </c>
      <c r="G1089" t="s">
        <v>516</v>
      </c>
      <c r="H1089">
        <v>534</v>
      </c>
      <c r="I1089" t="s">
        <v>82</v>
      </c>
      <c r="J1089" t="s">
        <v>83</v>
      </c>
      <c r="K1089" t="s">
        <v>46</v>
      </c>
      <c r="L1089">
        <v>30</v>
      </c>
      <c r="M1089" t="s">
        <v>49</v>
      </c>
      <c r="N1089" s="9">
        <v>0</v>
      </c>
      <c r="O1089" s="9">
        <v>0</v>
      </c>
      <c r="P1089" s="9">
        <v>0</v>
      </c>
      <c r="Q1089" s="9">
        <v>0</v>
      </c>
      <c r="R1089" s="9">
        <v>0</v>
      </c>
      <c r="S1089" s="7">
        <v>0</v>
      </c>
      <c r="T1089" s="7">
        <v>0</v>
      </c>
    </row>
    <row r="1090" spans="1:20" x14ac:dyDescent="0.25">
      <c r="A1090" t="s">
        <v>10</v>
      </c>
      <c r="B1090">
        <v>7</v>
      </c>
      <c r="C1090">
        <v>885</v>
      </c>
      <c r="D1090" t="s">
        <v>514</v>
      </c>
      <c r="E1090" t="s">
        <v>515</v>
      </c>
      <c r="F1090" t="s">
        <v>42</v>
      </c>
      <c r="G1090" t="s">
        <v>516</v>
      </c>
      <c r="H1090">
        <v>534</v>
      </c>
      <c r="I1090" t="s">
        <v>82</v>
      </c>
      <c r="J1090" t="s">
        <v>83</v>
      </c>
      <c r="K1090" t="s">
        <v>46</v>
      </c>
      <c r="L1090">
        <v>40</v>
      </c>
      <c r="M1090" t="s">
        <v>12</v>
      </c>
      <c r="N1090" s="9">
        <v>0</v>
      </c>
      <c r="O1090" s="9">
        <v>0</v>
      </c>
      <c r="P1090" s="9">
        <v>0</v>
      </c>
      <c r="Q1090" s="9">
        <v>0</v>
      </c>
      <c r="R1090" s="9">
        <v>0</v>
      </c>
      <c r="S1090" s="7">
        <v>0</v>
      </c>
      <c r="T1090" s="7">
        <v>0</v>
      </c>
    </row>
    <row r="1091" spans="1:20" x14ac:dyDescent="0.25">
      <c r="A1091" t="s">
        <v>10</v>
      </c>
      <c r="B1091">
        <v>7</v>
      </c>
      <c r="C1091">
        <v>885</v>
      </c>
      <c r="D1091" t="s">
        <v>514</v>
      </c>
      <c r="E1091" t="s">
        <v>515</v>
      </c>
      <c r="F1091" t="s">
        <v>42</v>
      </c>
      <c r="G1091" t="s">
        <v>516</v>
      </c>
      <c r="H1091">
        <v>534</v>
      </c>
      <c r="I1091" t="s">
        <v>82</v>
      </c>
      <c r="J1091" t="s">
        <v>83</v>
      </c>
      <c r="K1091" t="s">
        <v>46</v>
      </c>
      <c r="L1091">
        <v>50</v>
      </c>
      <c r="M1091" t="s">
        <v>50</v>
      </c>
      <c r="N1091" s="9">
        <v>0</v>
      </c>
      <c r="O1091" s="9">
        <v>0</v>
      </c>
      <c r="P1091" s="9">
        <v>0</v>
      </c>
      <c r="Q1091" s="9">
        <v>0</v>
      </c>
      <c r="R1091" s="9">
        <v>0</v>
      </c>
      <c r="S1091" s="7">
        <v>0</v>
      </c>
      <c r="T1091" s="7">
        <v>0</v>
      </c>
    </row>
    <row r="1092" spans="1:20" x14ac:dyDescent="0.25">
      <c r="A1092" t="s">
        <v>10</v>
      </c>
      <c r="B1092">
        <v>7</v>
      </c>
      <c r="C1092">
        <v>935</v>
      </c>
      <c r="D1092" t="s">
        <v>517</v>
      </c>
      <c r="E1092" t="s">
        <v>518</v>
      </c>
      <c r="F1092" t="s">
        <v>42</v>
      </c>
      <c r="G1092" t="s">
        <v>519</v>
      </c>
      <c r="H1092">
        <v>199</v>
      </c>
      <c r="I1092" t="s">
        <v>62</v>
      </c>
      <c r="J1092" t="s">
        <v>388</v>
      </c>
      <c r="K1092" t="s">
        <v>46</v>
      </c>
      <c r="L1092">
        <v>10</v>
      </c>
      <c r="M1092" t="s">
        <v>47</v>
      </c>
      <c r="N1092" s="9">
        <v>1478905</v>
      </c>
      <c r="O1092" s="9">
        <v>1478890</v>
      </c>
      <c r="P1092" s="9">
        <v>1479286</v>
      </c>
      <c r="Q1092" s="9">
        <v>1791535</v>
      </c>
      <c r="R1092" s="9">
        <v>2238970</v>
      </c>
      <c r="S1092" s="7">
        <v>2444050</v>
      </c>
      <c r="T1092" s="7">
        <v>3448771</v>
      </c>
    </row>
    <row r="1093" spans="1:20" x14ac:dyDescent="0.25">
      <c r="A1093" t="s">
        <v>10</v>
      </c>
      <c r="B1093">
        <v>7</v>
      </c>
      <c r="C1093">
        <v>935</v>
      </c>
      <c r="D1093" t="s">
        <v>517</v>
      </c>
      <c r="E1093" t="s">
        <v>518</v>
      </c>
      <c r="F1093" t="s">
        <v>42</v>
      </c>
      <c r="G1093" t="s">
        <v>519</v>
      </c>
      <c r="H1093">
        <v>199</v>
      </c>
      <c r="I1093" t="s">
        <v>62</v>
      </c>
      <c r="J1093" t="s">
        <v>388</v>
      </c>
      <c r="K1093" t="s">
        <v>46</v>
      </c>
      <c r="L1093">
        <v>20</v>
      </c>
      <c r="M1093" t="s">
        <v>48</v>
      </c>
      <c r="N1093" s="9">
        <v>1478905</v>
      </c>
      <c r="O1093" s="9">
        <v>1478890</v>
      </c>
      <c r="P1093" s="9">
        <v>1479286</v>
      </c>
      <c r="Q1093" s="9">
        <v>1791535</v>
      </c>
      <c r="R1093" s="9">
        <v>2238970</v>
      </c>
      <c r="S1093" s="7">
        <v>2444050</v>
      </c>
      <c r="T1093" s="7">
        <v>3448771</v>
      </c>
    </row>
    <row r="1094" spans="1:20" x14ac:dyDescent="0.25">
      <c r="A1094" t="s">
        <v>10</v>
      </c>
      <c r="B1094">
        <v>7</v>
      </c>
      <c r="C1094">
        <v>935</v>
      </c>
      <c r="D1094" t="s">
        <v>517</v>
      </c>
      <c r="E1094" t="s">
        <v>518</v>
      </c>
      <c r="F1094" t="s">
        <v>42</v>
      </c>
      <c r="G1094" t="s">
        <v>519</v>
      </c>
      <c r="H1094">
        <v>199</v>
      </c>
      <c r="I1094" t="s">
        <v>62</v>
      </c>
      <c r="J1094" t="s">
        <v>388</v>
      </c>
      <c r="K1094" t="s">
        <v>46</v>
      </c>
      <c r="L1094">
        <v>30</v>
      </c>
      <c r="M1094" t="s">
        <v>49</v>
      </c>
      <c r="N1094" s="9">
        <v>0</v>
      </c>
      <c r="O1094" s="9">
        <v>0</v>
      </c>
      <c r="P1094" s="9">
        <v>0</v>
      </c>
      <c r="Q1094" s="9">
        <v>0</v>
      </c>
      <c r="R1094" s="9">
        <v>0</v>
      </c>
      <c r="S1094" s="7">
        <v>0</v>
      </c>
      <c r="T1094" s="7">
        <v>0</v>
      </c>
    </row>
    <row r="1095" spans="1:20" x14ac:dyDescent="0.25">
      <c r="A1095" t="s">
        <v>10</v>
      </c>
      <c r="B1095">
        <v>7</v>
      </c>
      <c r="C1095">
        <v>935</v>
      </c>
      <c r="D1095" t="s">
        <v>517</v>
      </c>
      <c r="E1095" t="s">
        <v>518</v>
      </c>
      <c r="F1095" t="s">
        <v>42</v>
      </c>
      <c r="G1095" t="s">
        <v>519</v>
      </c>
      <c r="H1095">
        <v>199</v>
      </c>
      <c r="I1095" t="s">
        <v>62</v>
      </c>
      <c r="J1095" t="s">
        <v>388</v>
      </c>
      <c r="K1095" t="s">
        <v>46</v>
      </c>
      <c r="L1095">
        <v>40</v>
      </c>
      <c r="M1095" t="s">
        <v>12</v>
      </c>
      <c r="N1095" s="9">
        <v>0</v>
      </c>
      <c r="O1095" s="9">
        <v>0</v>
      </c>
      <c r="P1095" s="9">
        <v>0</v>
      </c>
      <c r="Q1095" s="9">
        <v>0</v>
      </c>
      <c r="R1095" s="9">
        <v>0</v>
      </c>
      <c r="S1095" s="7">
        <v>0</v>
      </c>
      <c r="T1095" s="7">
        <v>0</v>
      </c>
    </row>
    <row r="1096" spans="1:20" x14ac:dyDescent="0.25">
      <c r="A1096" t="s">
        <v>10</v>
      </c>
      <c r="B1096">
        <v>7</v>
      </c>
      <c r="C1096">
        <v>935</v>
      </c>
      <c r="D1096" t="s">
        <v>517</v>
      </c>
      <c r="E1096" t="s">
        <v>518</v>
      </c>
      <c r="F1096" t="s">
        <v>42</v>
      </c>
      <c r="G1096" t="s">
        <v>519</v>
      </c>
      <c r="H1096">
        <v>199</v>
      </c>
      <c r="I1096" t="s">
        <v>62</v>
      </c>
      <c r="J1096" t="s">
        <v>388</v>
      </c>
      <c r="K1096" t="s">
        <v>46</v>
      </c>
      <c r="L1096">
        <v>50</v>
      </c>
      <c r="M1096" t="s">
        <v>50</v>
      </c>
      <c r="N1096" s="9">
        <v>0</v>
      </c>
      <c r="O1096" s="9">
        <v>0</v>
      </c>
      <c r="P1096" s="9">
        <v>0</v>
      </c>
      <c r="Q1096" s="9">
        <v>0</v>
      </c>
      <c r="R1096" s="9">
        <v>0</v>
      </c>
      <c r="S1096" s="7">
        <v>0</v>
      </c>
      <c r="T1096" s="7">
        <v>0</v>
      </c>
    </row>
    <row r="1097" spans="1:20" x14ac:dyDescent="0.25">
      <c r="A1097" t="s">
        <v>10</v>
      </c>
      <c r="B1097">
        <v>7</v>
      </c>
      <c r="C1097">
        <v>937</v>
      </c>
      <c r="D1097" t="s">
        <v>520</v>
      </c>
      <c r="E1097" t="s">
        <v>521</v>
      </c>
      <c r="F1097" t="s">
        <v>42</v>
      </c>
      <c r="G1097" t="s">
        <v>522</v>
      </c>
      <c r="H1097">
        <v>199</v>
      </c>
      <c r="I1097" t="s">
        <v>62</v>
      </c>
      <c r="J1097" t="s">
        <v>388</v>
      </c>
      <c r="K1097" t="s">
        <v>46</v>
      </c>
      <c r="L1097">
        <v>10</v>
      </c>
      <c r="M1097" t="s">
        <v>47</v>
      </c>
      <c r="N1097" s="9">
        <v>3789103</v>
      </c>
      <c r="O1097" s="9">
        <v>3842509</v>
      </c>
      <c r="P1097" s="9">
        <v>3928148</v>
      </c>
      <c r="Q1097" s="9">
        <v>4520637</v>
      </c>
      <c r="R1097" s="9">
        <v>5352260</v>
      </c>
      <c r="S1097" s="7">
        <v>5511329</v>
      </c>
      <c r="T1097" s="7">
        <v>5919678</v>
      </c>
    </row>
    <row r="1098" spans="1:20" x14ac:dyDescent="0.25">
      <c r="A1098" t="s">
        <v>10</v>
      </c>
      <c r="B1098">
        <v>7</v>
      </c>
      <c r="C1098">
        <v>937</v>
      </c>
      <c r="D1098" t="s">
        <v>520</v>
      </c>
      <c r="E1098" t="s">
        <v>521</v>
      </c>
      <c r="F1098" t="s">
        <v>42</v>
      </c>
      <c r="G1098" t="s">
        <v>522</v>
      </c>
      <c r="H1098">
        <v>199</v>
      </c>
      <c r="I1098" t="s">
        <v>62</v>
      </c>
      <c r="J1098" t="s">
        <v>388</v>
      </c>
      <c r="K1098" t="s">
        <v>46</v>
      </c>
      <c r="L1098">
        <v>20</v>
      </c>
      <c r="M1098" t="s">
        <v>48</v>
      </c>
      <c r="N1098" s="9">
        <v>3786912.29</v>
      </c>
      <c r="O1098" s="9">
        <v>3664699.46</v>
      </c>
      <c r="P1098" s="9">
        <v>3847407.88</v>
      </c>
      <c r="Q1098" s="9">
        <v>4458458.1399999997</v>
      </c>
      <c r="R1098" s="9">
        <v>5345219.4800000004</v>
      </c>
      <c r="S1098" s="7">
        <v>5511329</v>
      </c>
      <c r="T1098" s="7">
        <v>5919678</v>
      </c>
    </row>
    <row r="1099" spans="1:20" x14ac:dyDescent="0.25">
      <c r="A1099" t="s">
        <v>10</v>
      </c>
      <c r="B1099">
        <v>7</v>
      </c>
      <c r="C1099">
        <v>937</v>
      </c>
      <c r="D1099" t="s">
        <v>520</v>
      </c>
      <c r="E1099" t="s">
        <v>521</v>
      </c>
      <c r="F1099" t="s">
        <v>42</v>
      </c>
      <c r="G1099" t="s">
        <v>522</v>
      </c>
      <c r="H1099">
        <v>199</v>
      </c>
      <c r="I1099" t="s">
        <v>62</v>
      </c>
      <c r="J1099" t="s">
        <v>388</v>
      </c>
      <c r="K1099" t="s">
        <v>46</v>
      </c>
      <c r="L1099">
        <v>30</v>
      </c>
      <c r="M1099" t="s">
        <v>49</v>
      </c>
      <c r="N1099" s="9">
        <v>2190.71</v>
      </c>
      <c r="O1099" s="9">
        <v>177809.54</v>
      </c>
      <c r="P1099" s="9">
        <v>80740.12</v>
      </c>
      <c r="Q1099" s="9">
        <v>62178.86</v>
      </c>
      <c r="R1099" s="9">
        <v>7040.52</v>
      </c>
      <c r="S1099" s="7">
        <v>0</v>
      </c>
      <c r="T1099" s="7">
        <v>0</v>
      </c>
    </row>
    <row r="1100" spans="1:20" x14ac:dyDescent="0.25">
      <c r="A1100" t="s">
        <v>10</v>
      </c>
      <c r="B1100">
        <v>7</v>
      </c>
      <c r="C1100">
        <v>937</v>
      </c>
      <c r="D1100" t="s">
        <v>520</v>
      </c>
      <c r="E1100" t="s">
        <v>521</v>
      </c>
      <c r="F1100" t="s">
        <v>42</v>
      </c>
      <c r="G1100" t="s">
        <v>522</v>
      </c>
      <c r="H1100">
        <v>199</v>
      </c>
      <c r="I1100" t="s">
        <v>62</v>
      </c>
      <c r="J1100" t="s">
        <v>388</v>
      </c>
      <c r="K1100" t="s">
        <v>46</v>
      </c>
      <c r="L1100">
        <v>40</v>
      </c>
      <c r="M1100" t="s">
        <v>12</v>
      </c>
      <c r="N1100" s="9">
        <v>0</v>
      </c>
      <c r="O1100" s="9">
        <v>0</v>
      </c>
      <c r="P1100" s="9">
        <v>0</v>
      </c>
      <c r="Q1100" s="9">
        <v>0</v>
      </c>
      <c r="R1100" s="9">
        <v>0</v>
      </c>
      <c r="S1100" s="7">
        <v>0</v>
      </c>
      <c r="T1100" s="7">
        <v>0</v>
      </c>
    </row>
    <row r="1101" spans="1:20" x14ac:dyDescent="0.25">
      <c r="A1101" t="s">
        <v>10</v>
      </c>
      <c r="B1101">
        <v>7</v>
      </c>
      <c r="C1101">
        <v>937</v>
      </c>
      <c r="D1101" t="s">
        <v>520</v>
      </c>
      <c r="E1101" t="s">
        <v>521</v>
      </c>
      <c r="F1101" t="s">
        <v>42</v>
      </c>
      <c r="G1101" t="s">
        <v>522</v>
      </c>
      <c r="H1101">
        <v>199</v>
      </c>
      <c r="I1101" t="s">
        <v>62</v>
      </c>
      <c r="J1101" t="s">
        <v>388</v>
      </c>
      <c r="K1101" t="s">
        <v>46</v>
      </c>
      <c r="L1101">
        <v>50</v>
      </c>
      <c r="M1101" t="s">
        <v>50</v>
      </c>
      <c r="N1101" s="9">
        <v>2190.71</v>
      </c>
      <c r="O1101" s="9">
        <v>177809.54</v>
      </c>
      <c r="P1101" s="9">
        <v>80740.12</v>
      </c>
      <c r="Q1101" s="9">
        <v>62178.86</v>
      </c>
      <c r="R1101" s="9">
        <v>7040.52</v>
      </c>
      <c r="S1101" s="7">
        <v>0</v>
      </c>
      <c r="T1101" s="7">
        <v>0</v>
      </c>
    </row>
    <row r="1102" spans="1:20" x14ac:dyDescent="0.25">
      <c r="A1102" t="s">
        <v>10</v>
      </c>
      <c r="B1102">
        <v>7</v>
      </c>
      <c r="C1102">
        <v>948</v>
      </c>
      <c r="D1102" t="s">
        <v>523</v>
      </c>
      <c r="E1102" t="s">
        <v>524</v>
      </c>
      <c r="F1102" t="s">
        <v>42</v>
      </c>
      <c r="G1102" t="s">
        <v>525</v>
      </c>
      <c r="H1102">
        <v>199</v>
      </c>
      <c r="I1102" t="s">
        <v>62</v>
      </c>
      <c r="J1102" t="s">
        <v>388</v>
      </c>
      <c r="K1102" t="s">
        <v>46</v>
      </c>
      <c r="L1102">
        <v>10</v>
      </c>
      <c r="M1102" t="s">
        <v>47</v>
      </c>
      <c r="N1102" s="9">
        <v>2113567</v>
      </c>
      <c r="O1102" s="9">
        <v>2153349</v>
      </c>
      <c r="P1102" s="9">
        <v>2192423</v>
      </c>
      <c r="Q1102" s="9">
        <v>3365995</v>
      </c>
      <c r="R1102" s="9">
        <v>4132311</v>
      </c>
      <c r="S1102" s="7">
        <v>4203851</v>
      </c>
      <c r="T1102" s="7">
        <v>2901213</v>
      </c>
    </row>
    <row r="1103" spans="1:20" x14ac:dyDescent="0.25">
      <c r="A1103" t="s">
        <v>10</v>
      </c>
      <c r="B1103">
        <v>7</v>
      </c>
      <c r="C1103">
        <v>948</v>
      </c>
      <c r="D1103" t="s">
        <v>523</v>
      </c>
      <c r="E1103" t="s">
        <v>524</v>
      </c>
      <c r="F1103" t="s">
        <v>42</v>
      </c>
      <c r="G1103" t="s">
        <v>525</v>
      </c>
      <c r="H1103">
        <v>199</v>
      </c>
      <c r="I1103" t="s">
        <v>62</v>
      </c>
      <c r="J1103" t="s">
        <v>388</v>
      </c>
      <c r="K1103" t="s">
        <v>46</v>
      </c>
      <c r="L1103">
        <v>20</v>
      </c>
      <c r="M1103" t="s">
        <v>48</v>
      </c>
      <c r="N1103" s="9">
        <v>2113567</v>
      </c>
      <c r="O1103" s="9">
        <v>2141307.6800000002</v>
      </c>
      <c r="P1103" s="9">
        <v>2192423</v>
      </c>
      <c r="Q1103" s="9">
        <v>3365995</v>
      </c>
      <c r="R1103" s="9">
        <v>4122009.13</v>
      </c>
      <c r="S1103" s="7">
        <v>4203851</v>
      </c>
      <c r="T1103" s="7">
        <v>2901159.9</v>
      </c>
    </row>
    <row r="1104" spans="1:20" x14ac:dyDescent="0.25">
      <c r="A1104" t="s">
        <v>10</v>
      </c>
      <c r="B1104">
        <v>7</v>
      </c>
      <c r="C1104">
        <v>948</v>
      </c>
      <c r="D1104" t="s">
        <v>523</v>
      </c>
      <c r="E1104" t="s">
        <v>524</v>
      </c>
      <c r="F1104" t="s">
        <v>42</v>
      </c>
      <c r="G1104" t="s">
        <v>525</v>
      </c>
      <c r="H1104">
        <v>199</v>
      </c>
      <c r="I1104" t="s">
        <v>62</v>
      </c>
      <c r="J1104" t="s">
        <v>388</v>
      </c>
      <c r="K1104" t="s">
        <v>46</v>
      </c>
      <c r="L1104">
        <v>30</v>
      </c>
      <c r="M1104" t="s">
        <v>49</v>
      </c>
      <c r="N1104" s="9">
        <v>0</v>
      </c>
      <c r="O1104" s="9">
        <v>12041.32</v>
      </c>
      <c r="P1104" s="9">
        <v>0</v>
      </c>
      <c r="Q1104" s="9">
        <v>0</v>
      </c>
      <c r="R1104" s="9">
        <v>10301.870000000001</v>
      </c>
      <c r="S1104" s="7">
        <v>0</v>
      </c>
      <c r="T1104" s="7">
        <v>53.1</v>
      </c>
    </row>
    <row r="1105" spans="1:20" x14ac:dyDescent="0.25">
      <c r="A1105" t="s">
        <v>10</v>
      </c>
      <c r="B1105">
        <v>7</v>
      </c>
      <c r="C1105">
        <v>948</v>
      </c>
      <c r="D1105" t="s">
        <v>523</v>
      </c>
      <c r="E1105" t="s">
        <v>524</v>
      </c>
      <c r="F1105" t="s">
        <v>42</v>
      </c>
      <c r="G1105" t="s">
        <v>525</v>
      </c>
      <c r="H1105">
        <v>199</v>
      </c>
      <c r="I1105" t="s">
        <v>62</v>
      </c>
      <c r="J1105" t="s">
        <v>388</v>
      </c>
      <c r="K1105" t="s">
        <v>46</v>
      </c>
      <c r="L1105">
        <v>40</v>
      </c>
      <c r="M1105" t="s">
        <v>12</v>
      </c>
      <c r="N1105" s="9">
        <v>0</v>
      </c>
      <c r="O1105" s="9">
        <v>0</v>
      </c>
      <c r="P1105" s="9">
        <v>0</v>
      </c>
      <c r="Q1105" s="9">
        <v>0</v>
      </c>
      <c r="R1105" s="9">
        <v>0</v>
      </c>
      <c r="S1105" s="7">
        <v>0</v>
      </c>
      <c r="T1105" s="7">
        <v>0</v>
      </c>
    </row>
    <row r="1106" spans="1:20" x14ac:dyDescent="0.25">
      <c r="A1106" t="s">
        <v>10</v>
      </c>
      <c r="B1106">
        <v>7</v>
      </c>
      <c r="C1106">
        <v>948</v>
      </c>
      <c r="D1106" t="s">
        <v>523</v>
      </c>
      <c r="E1106" t="s">
        <v>524</v>
      </c>
      <c r="F1106" t="s">
        <v>42</v>
      </c>
      <c r="G1106" t="s">
        <v>525</v>
      </c>
      <c r="H1106">
        <v>199</v>
      </c>
      <c r="I1106" t="s">
        <v>62</v>
      </c>
      <c r="J1106" t="s">
        <v>388</v>
      </c>
      <c r="K1106" t="s">
        <v>46</v>
      </c>
      <c r="L1106">
        <v>50</v>
      </c>
      <c r="M1106" t="s">
        <v>50</v>
      </c>
      <c r="N1106" s="9">
        <v>0</v>
      </c>
      <c r="O1106" s="9">
        <v>12041.32</v>
      </c>
      <c r="P1106" s="9">
        <v>0</v>
      </c>
      <c r="Q1106" s="9">
        <v>0</v>
      </c>
      <c r="R1106" s="9">
        <v>10301.870000000001</v>
      </c>
      <c r="S1106" s="7">
        <v>0</v>
      </c>
      <c r="T1106" s="7">
        <v>53.1</v>
      </c>
    </row>
    <row r="1107" spans="1:20" x14ac:dyDescent="0.25">
      <c r="A1107" t="s">
        <v>10</v>
      </c>
      <c r="B1107">
        <v>7</v>
      </c>
      <c r="C1107">
        <v>936</v>
      </c>
      <c r="D1107" t="s">
        <v>526</v>
      </c>
      <c r="E1107" t="s">
        <v>527</v>
      </c>
      <c r="F1107" t="s">
        <v>42</v>
      </c>
      <c r="G1107" t="s">
        <v>528</v>
      </c>
      <c r="H1107">
        <v>110</v>
      </c>
      <c r="I1107" t="s">
        <v>409</v>
      </c>
      <c r="J1107" t="s">
        <v>16</v>
      </c>
      <c r="K1107" t="s">
        <v>46</v>
      </c>
      <c r="L1107">
        <v>10</v>
      </c>
      <c r="M1107" t="s">
        <v>47</v>
      </c>
      <c r="N1107" s="9">
        <v>1775424</v>
      </c>
      <c r="O1107" s="9">
        <v>1775439</v>
      </c>
      <c r="P1107" s="9">
        <v>3047692</v>
      </c>
      <c r="Q1107" s="9">
        <v>3047676</v>
      </c>
      <c r="R1107" s="9">
        <v>4547632</v>
      </c>
      <c r="S1107" s="7">
        <v>1547651</v>
      </c>
      <c r="T1107" s="7">
        <v>1547600</v>
      </c>
    </row>
    <row r="1108" spans="1:20" x14ac:dyDescent="0.25">
      <c r="A1108" t="s">
        <v>10</v>
      </c>
      <c r="B1108">
        <v>7</v>
      </c>
      <c r="C1108">
        <v>936</v>
      </c>
      <c r="D1108" t="s">
        <v>526</v>
      </c>
      <c r="E1108" t="s">
        <v>527</v>
      </c>
      <c r="F1108" t="s">
        <v>42</v>
      </c>
      <c r="G1108" t="s">
        <v>528</v>
      </c>
      <c r="H1108">
        <v>110</v>
      </c>
      <c r="I1108" t="s">
        <v>409</v>
      </c>
      <c r="J1108" t="s">
        <v>16</v>
      </c>
      <c r="K1108" t="s">
        <v>46</v>
      </c>
      <c r="L1108">
        <v>20</v>
      </c>
      <c r="M1108" t="s">
        <v>48</v>
      </c>
      <c r="N1108" s="9">
        <v>1775424</v>
      </c>
      <c r="O1108" s="9">
        <v>1775439</v>
      </c>
      <c r="P1108" s="9">
        <v>3047692</v>
      </c>
      <c r="Q1108" s="9">
        <v>3047676</v>
      </c>
      <c r="R1108" s="9">
        <v>4547632</v>
      </c>
      <c r="S1108" s="7">
        <v>1547651</v>
      </c>
      <c r="T1108" s="7">
        <v>1547600</v>
      </c>
    </row>
    <row r="1109" spans="1:20" x14ac:dyDescent="0.25">
      <c r="A1109" t="s">
        <v>10</v>
      </c>
      <c r="B1109">
        <v>7</v>
      </c>
      <c r="C1109">
        <v>936</v>
      </c>
      <c r="D1109" t="s">
        <v>526</v>
      </c>
      <c r="E1109" t="s">
        <v>527</v>
      </c>
      <c r="F1109" t="s">
        <v>42</v>
      </c>
      <c r="G1109" t="s">
        <v>528</v>
      </c>
      <c r="H1109">
        <v>110</v>
      </c>
      <c r="I1109" t="s">
        <v>409</v>
      </c>
      <c r="J1109" t="s">
        <v>16</v>
      </c>
      <c r="K1109" t="s">
        <v>46</v>
      </c>
      <c r="L1109">
        <v>30</v>
      </c>
      <c r="M1109" t="s">
        <v>49</v>
      </c>
      <c r="N1109" s="9">
        <v>0</v>
      </c>
      <c r="O1109" s="9">
        <v>0</v>
      </c>
      <c r="P1109" s="9">
        <v>0</v>
      </c>
      <c r="Q1109" s="9">
        <v>0</v>
      </c>
      <c r="R1109" s="9">
        <v>0</v>
      </c>
      <c r="S1109" s="7">
        <v>0</v>
      </c>
      <c r="T1109" s="7">
        <v>0</v>
      </c>
    </row>
    <row r="1110" spans="1:20" x14ac:dyDescent="0.25">
      <c r="A1110" t="s">
        <v>10</v>
      </c>
      <c r="B1110">
        <v>7</v>
      </c>
      <c r="C1110">
        <v>936</v>
      </c>
      <c r="D1110" t="s">
        <v>526</v>
      </c>
      <c r="E1110" t="s">
        <v>527</v>
      </c>
      <c r="F1110" t="s">
        <v>42</v>
      </c>
      <c r="G1110" t="s">
        <v>528</v>
      </c>
      <c r="H1110">
        <v>110</v>
      </c>
      <c r="I1110" t="s">
        <v>409</v>
      </c>
      <c r="J1110" t="s">
        <v>16</v>
      </c>
      <c r="K1110" t="s">
        <v>46</v>
      </c>
      <c r="L1110">
        <v>40</v>
      </c>
      <c r="M1110" t="s">
        <v>12</v>
      </c>
      <c r="N1110" s="9">
        <v>0</v>
      </c>
      <c r="O1110" s="9">
        <v>0</v>
      </c>
      <c r="P1110" s="9">
        <v>0</v>
      </c>
      <c r="Q1110" s="9">
        <v>0</v>
      </c>
      <c r="R1110" s="9">
        <v>0</v>
      </c>
      <c r="S1110" s="7">
        <v>0</v>
      </c>
      <c r="T1110" s="7">
        <v>0</v>
      </c>
    </row>
    <row r="1111" spans="1:20" x14ac:dyDescent="0.25">
      <c r="A1111" t="s">
        <v>10</v>
      </c>
      <c r="B1111">
        <v>7</v>
      </c>
      <c r="C1111">
        <v>936</v>
      </c>
      <c r="D1111" t="s">
        <v>526</v>
      </c>
      <c r="E1111" t="s">
        <v>527</v>
      </c>
      <c r="F1111" t="s">
        <v>42</v>
      </c>
      <c r="G1111" t="s">
        <v>528</v>
      </c>
      <c r="H1111">
        <v>110</v>
      </c>
      <c r="I1111" t="s">
        <v>409</v>
      </c>
      <c r="J1111" t="s">
        <v>16</v>
      </c>
      <c r="K1111" t="s">
        <v>46</v>
      </c>
      <c r="L1111">
        <v>50</v>
      </c>
      <c r="M1111" t="s">
        <v>50</v>
      </c>
      <c r="N1111" s="9">
        <v>0</v>
      </c>
      <c r="O1111" s="9">
        <v>0</v>
      </c>
      <c r="P1111" s="9">
        <v>0</v>
      </c>
      <c r="Q1111" s="9">
        <v>0</v>
      </c>
      <c r="R1111" s="9">
        <v>0</v>
      </c>
      <c r="S1111" s="7">
        <v>0</v>
      </c>
      <c r="T1111" s="7">
        <v>0</v>
      </c>
    </row>
    <row r="1112" spans="1:20" x14ac:dyDescent="0.25">
      <c r="A1112" t="s">
        <v>10</v>
      </c>
      <c r="B1112">
        <v>7</v>
      </c>
      <c r="C1112">
        <v>989</v>
      </c>
      <c r="D1112" t="s">
        <v>529</v>
      </c>
      <c r="E1112" t="s">
        <v>530</v>
      </c>
      <c r="F1112" t="s">
        <v>42</v>
      </c>
      <c r="G1112" t="s">
        <v>531</v>
      </c>
      <c r="H1112">
        <v>110</v>
      </c>
      <c r="I1112" t="s">
        <v>409</v>
      </c>
      <c r="J1112" t="s">
        <v>16</v>
      </c>
      <c r="K1112" t="s">
        <v>46</v>
      </c>
      <c r="L1112">
        <v>10</v>
      </c>
      <c r="M1112" t="s">
        <v>47</v>
      </c>
      <c r="N1112" s="9">
        <v>0</v>
      </c>
      <c r="O1112" s="9">
        <v>0</v>
      </c>
      <c r="P1112" s="9">
        <v>0</v>
      </c>
      <c r="Q1112" s="9">
        <v>0</v>
      </c>
      <c r="R1112" s="9">
        <v>0</v>
      </c>
      <c r="S1112" s="7">
        <v>0</v>
      </c>
      <c r="T1112" s="7">
        <v>0</v>
      </c>
    </row>
    <row r="1113" spans="1:20" x14ac:dyDescent="0.25">
      <c r="A1113" t="s">
        <v>10</v>
      </c>
      <c r="B1113">
        <v>7</v>
      </c>
      <c r="C1113">
        <v>989</v>
      </c>
      <c r="D1113" t="s">
        <v>529</v>
      </c>
      <c r="E1113" t="s">
        <v>530</v>
      </c>
      <c r="F1113" t="s">
        <v>42</v>
      </c>
      <c r="G1113" t="s">
        <v>531</v>
      </c>
      <c r="H1113">
        <v>110</v>
      </c>
      <c r="I1113" t="s">
        <v>409</v>
      </c>
      <c r="J1113" t="s">
        <v>16</v>
      </c>
      <c r="K1113" t="s">
        <v>46</v>
      </c>
      <c r="L1113">
        <v>20</v>
      </c>
      <c r="M1113" t="s">
        <v>48</v>
      </c>
      <c r="N1113" s="9">
        <v>0</v>
      </c>
      <c r="O1113" s="9">
        <v>0</v>
      </c>
      <c r="P1113" s="9">
        <v>0</v>
      </c>
      <c r="Q1113" s="9">
        <v>0</v>
      </c>
      <c r="R1113" s="9">
        <v>0</v>
      </c>
      <c r="S1113" s="7">
        <v>0</v>
      </c>
      <c r="T1113" s="7">
        <v>0</v>
      </c>
    </row>
    <row r="1114" spans="1:20" x14ac:dyDescent="0.25">
      <c r="A1114" t="s">
        <v>10</v>
      </c>
      <c r="B1114">
        <v>7</v>
      </c>
      <c r="C1114">
        <v>989</v>
      </c>
      <c r="D1114" t="s">
        <v>529</v>
      </c>
      <c r="E1114" t="s">
        <v>530</v>
      </c>
      <c r="F1114" t="s">
        <v>42</v>
      </c>
      <c r="G1114" t="s">
        <v>531</v>
      </c>
      <c r="H1114">
        <v>110</v>
      </c>
      <c r="I1114" t="s">
        <v>409</v>
      </c>
      <c r="J1114" t="s">
        <v>16</v>
      </c>
      <c r="K1114" t="s">
        <v>46</v>
      </c>
      <c r="L1114">
        <v>30</v>
      </c>
      <c r="M1114" t="s">
        <v>49</v>
      </c>
      <c r="N1114" s="9">
        <v>0</v>
      </c>
      <c r="O1114" s="9">
        <v>0</v>
      </c>
      <c r="P1114" s="9">
        <v>0</v>
      </c>
      <c r="Q1114" s="9">
        <v>0</v>
      </c>
      <c r="R1114" s="9">
        <v>0</v>
      </c>
      <c r="S1114" s="7">
        <v>0</v>
      </c>
      <c r="T1114" s="7">
        <v>0</v>
      </c>
    </row>
    <row r="1115" spans="1:20" x14ac:dyDescent="0.25">
      <c r="A1115" t="s">
        <v>10</v>
      </c>
      <c r="B1115">
        <v>7</v>
      </c>
      <c r="C1115">
        <v>989</v>
      </c>
      <c r="D1115" t="s">
        <v>529</v>
      </c>
      <c r="E1115" t="s">
        <v>530</v>
      </c>
      <c r="F1115" t="s">
        <v>42</v>
      </c>
      <c r="G1115" t="s">
        <v>531</v>
      </c>
      <c r="H1115">
        <v>110</v>
      </c>
      <c r="I1115" t="s">
        <v>409</v>
      </c>
      <c r="J1115" t="s">
        <v>16</v>
      </c>
      <c r="K1115" t="s">
        <v>46</v>
      </c>
      <c r="L1115">
        <v>40</v>
      </c>
      <c r="M1115" t="s">
        <v>12</v>
      </c>
      <c r="N1115" s="9">
        <v>0</v>
      </c>
      <c r="O1115" s="9">
        <v>0</v>
      </c>
      <c r="P1115" s="9">
        <v>0</v>
      </c>
      <c r="Q1115" s="9">
        <v>0</v>
      </c>
      <c r="R1115" s="9">
        <v>0</v>
      </c>
      <c r="S1115" s="7">
        <v>0</v>
      </c>
      <c r="T1115" s="7">
        <v>0</v>
      </c>
    </row>
    <row r="1116" spans="1:20" x14ac:dyDescent="0.25">
      <c r="A1116" t="s">
        <v>10</v>
      </c>
      <c r="B1116">
        <v>7</v>
      </c>
      <c r="C1116">
        <v>989</v>
      </c>
      <c r="D1116" t="s">
        <v>529</v>
      </c>
      <c r="E1116" t="s">
        <v>530</v>
      </c>
      <c r="F1116" t="s">
        <v>42</v>
      </c>
      <c r="G1116" t="s">
        <v>531</v>
      </c>
      <c r="H1116">
        <v>110</v>
      </c>
      <c r="I1116" t="s">
        <v>409</v>
      </c>
      <c r="J1116" t="s">
        <v>16</v>
      </c>
      <c r="K1116" t="s">
        <v>46</v>
      </c>
      <c r="L1116">
        <v>50</v>
      </c>
      <c r="M1116" t="s">
        <v>50</v>
      </c>
      <c r="N1116" s="9">
        <v>0</v>
      </c>
      <c r="O1116" s="9">
        <v>0</v>
      </c>
      <c r="P1116" s="9">
        <v>0</v>
      </c>
      <c r="Q1116" s="9">
        <v>0</v>
      </c>
      <c r="R1116" s="9">
        <v>0</v>
      </c>
      <c r="S1116" s="7">
        <v>0</v>
      </c>
      <c r="T1116" s="7">
        <v>0</v>
      </c>
    </row>
    <row r="1117" spans="1:20" x14ac:dyDescent="0.25">
      <c r="A1117" t="s">
        <v>10</v>
      </c>
      <c r="B1117">
        <v>7</v>
      </c>
      <c r="C1117">
        <v>244</v>
      </c>
      <c r="D1117" t="s">
        <v>532</v>
      </c>
      <c r="E1117" t="s">
        <v>533</v>
      </c>
      <c r="F1117" t="s">
        <v>42</v>
      </c>
      <c r="G1117" t="s">
        <v>534</v>
      </c>
      <c r="H1117">
        <v>100</v>
      </c>
      <c r="I1117" t="s">
        <v>416</v>
      </c>
      <c r="J1117" t="s">
        <v>14</v>
      </c>
      <c r="K1117" t="s">
        <v>46</v>
      </c>
      <c r="L1117">
        <v>10</v>
      </c>
      <c r="M1117" t="s">
        <v>47</v>
      </c>
      <c r="N1117" s="9">
        <v>0</v>
      </c>
      <c r="O1117" s="9">
        <v>0</v>
      </c>
      <c r="P1117" s="9">
        <v>0</v>
      </c>
      <c r="Q1117" s="9">
        <v>0</v>
      </c>
      <c r="R1117" s="9">
        <v>0</v>
      </c>
      <c r="S1117" s="7">
        <v>0</v>
      </c>
      <c r="T1117" s="7">
        <v>0</v>
      </c>
    </row>
    <row r="1118" spans="1:20" x14ac:dyDescent="0.25">
      <c r="A1118" t="s">
        <v>10</v>
      </c>
      <c r="B1118">
        <v>7</v>
      </c>
      <c r="C1118">
        <v>244</v>
      </c>
      <c r="D1118" t="s">
        <v>532</v>
      </c>
      <c r="E1118" t="s">
        <v>533</v>
      </c>
      <c r="F1118" t="s">
        <v>42</v>
      </c>
      <c r="G1118" t="s">
        <v>534</v>
      </c>
      <c r="H1118">
        <v>100</v>
      </c>
      <c r="I1118" t="s">
        <v>416</v>
      </c>
      <c r="J1118" t="s">
        <v>14</v>
      </c>
      <c r="K1118" t="s">
        <v>46</v>
      </c>
      <c r="L1118">
        <v>20</v>
      </c>
      <c r="M1118" t="s">
        <v>48</v>
      </c>
      <c r="N1118" s="9">
        <v>0</v>
      </c>
      <c r="O1118" s="9">
        <v>0</v>
      </c>
      <c r="P1118" s="9">
        <v>0</v>
      </c>
      <c r="Q1118" s="9">
        <v>0</v>
      </c>
      <c r="R1118" s="9">
        <v>0</v>
      </c>
      <c r="S1118" s="7">
        <v>0</v>
      </c>
      <c r="T1118" s="7">
        <v>0</v>
      </c>
    </row>
    <row r="1119" spans="1:20" x14ac:dyDescent="0.25">
      <c r="A1119" t="s">
        <v>10</v>
      </c>
      <c r="B1119">
        <v>7</v>
      </c>
      <c r="C1119">
        <v>244</v>
      </c>
      <c r="D1119" t="s">
        <v>532</v>
      </c>
      <c r="E1119" t="s">
        <v>533</v>
      </c>
      <c r="F1119" t="s">
        <v>42</v>
      </c>
      <c r="G1119" t="s">
        <v>534</v>
      </c>
      <c r="H1119">
        <v>100</v>
      </c>
      <c r="I1119" t="s">
        <v>416</v>
      </c>
      <c r="J1119" t="s">
        <v>14</v>
      </c>
      <c r="K1119" t="s">
        <v>46</v>
      </c>
      <c r="L1119">
        <v>30</v>
      </c>
      <c r="M1119" t="s">
        <v>49</v>
      </c>
      <c r="N1119" s="9">
        <v>0</v>
      </c>
      <c r="O1119" s="9">
        <v>0</v>
      </c>
      <c r="P1119" s="9">
        <v>0</v>
      </c>
      <c r="Q1119" s="9">
        <v>0</v>
      </c>
      <c r="R1119" s="9">
        <v>0</v>
      </c>
      <c r="S1119" s="7">
        <v>0</v>
      </c>
      <c r="T1119" s="7">
        <v>0</v>
      </c>
    </row>
    <row r="1120" spans="1:20" x14ac:dyDescent="0.25">
      <c r="A1120" t="s">
        <v>10</v>
      </c>
      <c r="B1120">
        <v>7</v>
      </c>
      <c r="C1120">
        <v>244</v>
      </c>
      <c r="D1120" t="s">
        <v>532</v>
      </c>
      <c r="E1120" t="s">
        <v>533</v>
      </c>
      <c r="F1120" t="s">
        <v>42</v>
      </c>
      <c r="G1120" t="s">
        <v>534</v>
      </c>
      <c r="H1120">
        <v>100</v>
      </c>
      <c r="I1120" t="s">
        <v>416</v>
      </c>
      <c r="J1120" t="s">
        <v>14</v>
      </c>
      <c r="K1120" t="s">
        <v>46</v>
      </c>
      <c r="L1120">
        <v>40</v>
      </c>
      <c r="M1120" t="s">
        <v>12</v>
      </c>
      <c r="N1120" s="9">
        <v>0</v>
      </c>
      <c r="O1120" s="9">
        <v>0</v>
      </c>
      <c r="P1120" s="9">
        <v>0</v>
      </c>
      <c r="Q1120" s="9">
        <v>0</v>
      </c>
      <c r="R1120" s="9">
        <v>0</v>
      </c>
      <c r="S1120" s="7">
        <v>0</v>
      </c>
      <c r="T1120" s="7">
        <v>0</v>
      </c>
    </row>
    <row r="1121" spans="1:20" x14ac:dyDescent="0.25">
      <c r="A1121" t="s">
        <v>10</v>
      </c>
      <c r="B1121">
        <v>7</v>
      </c>
      <c r="C1121">
        <v>244</v>
      </c>
      <c r="D1121" t="s">
        <v>532</v>
      </c>
      <c r="E1121" t="s">
        <v>533</v>
      </c>
      <c r="F1121" t="s">
        <v>42</v>
      </c>
      <c r="G1121" t="s">
        <v>534</v>
      </c>
      <c r="H1121">
        <v>100</v>
      </c>
      <c r="I1121" t="s">
        <v>416</v>
      </c>
      <c r="J1121" t="s">
        <v>14</v>
      </c>
      <c r="K1121" t="s">
        <v>46</v>
      </c>
      <c r="L1121">
        <v>50</v>
      </c>
      <c r="M1121" t="s">
        <v>50</v>
      </c>
      <c r="N1121" s="9">
        <v>0</v>
      </c>
      <c r="O1121" s="9">
        <v>0</v>
      </c>
      <c r="P1121" s="9">
        <v>0</v>
      </c>
      <c r="Q1121" s="9">
        <v>0</v>
      </c>
      <c r="R1121" s="9">
        <v>0</v>
      </c>
      <c r="S1121" s="7">
        <v>0</v>
      </c>
      <c r="T1121" s="7">
        <v>0</v>
      </c>
    </row>
    <row r="1122" spans="1:20" x14ac:dyDescent="0.25">
      <c r="A1122" t="s">
        <v>537</v>
      </c>
      <c r="B1122">
        <v>8</v>
      </c>
      <c r="C1122">
        <v>190</v>
      </c>
      <c r="D1122" t="s">
        <v>538</v>
      </c>
      <c r="E1122" t="s">
        <v>539</v>
      </c>
      <c r="F1122" t="s">
        <v>42</v>
      </c>
      <c r="G1122" t="s">
        <v>540</v>
      </c>
      <c r="H1122">
        <v>799</v>
      </c>
      <c r="I1122" t="s">
        <v>62</v>
      </c>
      <c r="J1122" t="s">
        <v>223</v>
      </c>
      <c r="K1122" t="s">
        <v>46</v>
      </c>
      <c r="L1122">
        <v>10</v>
      </c>
      <c r="M1122" t="s">
        <v>47</v>
      </c>
      <c r="N1122" s="9">
        <v>837763</v>
      </c>
      <c r="O1122" s="9">
        <v>797138.35</v>
      </c>
      <c r="P1122" s="9">
        <v>728582</v>
      </c>
      <c r="Q1122" s="9">
        <v>814026.06</v>
      </c>
      <c r="R1122" s="9">
        <v>1921256.29</v>
      </c>
      <c r="S1122" s="7">
        <v>2540681.33</v>
      </c>
      <c r="T1122" s="7">
        <v>1351076.24</v>
      </c>
    </row>
    <row r="1123" spans="1:20" x14ac:dyDescent="0.25">
      <c r="A1123" t="s">
        <v>537</v>
      </c>
      <c r="B1123">
        <v>8</v>
      </c>
      <c r="C1123">
        <v>190</v>
      </c>
      <c r="D1123" t="s">
        <v>538</v>
      </c>
      <c r="E1123" t="s">
        <v>539</v>
      </c>
      <c r="F1123" t="s">
        <v>42</v>
      </c>
      <c r="G1123" t="s">
        <v>540</v>
      </c>
      <c r="H1123">
        <v>799</v>
      </c>
      <c r="I1123" t="s">
        <v>62</v>
      </c>
      <c r="J1123" t="s">
        <v>223</v>
      </c>
      <c r="K1123" t="s">
        <v>46</v>
      </c>
      <c r="L1123">
        <v>20</v>
      </c>
      <c r="M1123" t="s">
        <v>48</v>
      </c>
      <c r="N1123" s="9">
        <v>722853.65</v>
      </c>
      <c r="O1123" s="9">
        <v>737544.83</v>
      </c>
      <c r="P1123" s="9">
        <v>712801.27</v>
      </c>
      <c r="Q1123" s="9">
        <v>810300.77</v>
      </c>
      <c r="R1123" s="9">
        <v>988646.96</v>
      </c>
      <c r="S1123" s="7">
        <v>1943067.09</v>
      </c>
      <c r="T1123" s="7">
        <v>658060.5</v>
      </c>
    </row>
    <row r="1124" spans="1:20" x14ac:dyDescent="0.25">
      <c r="A1124" t="s">
        <v>537</v>
      </c>
      <c r="B1124">
        <v>8</v>
      </c>
      <c r="C1124">
        <v>190</v>
      </c>
      <c r="D1124" t="s">
        <v>538</v>
      </c>
      <c r="E1124" t="s">
        <v>539</v>
      </c>
      <c r="F1124" t="s">
        <v>42</v>
      </c>
      <c r="G1124" t="s">
        <v>540</v>
      </c>
      <c r="H1124">
        <v>799</v>
      </c>
      <c r="I1124" t="s">
        <v>62</v>
      </c>
      <c r="J1124" t="s">
        <v>223</v>
      </c>
      <c r="K1124" t="s">
        <v>46</v>
      </c>
      <c r="L1124">
        <v>30</v>
      </c>
      <c r="M1124" t="s">
        <v>49</v>
      </c>
      <c r="N1124" s="9">
        <v>114909.35</v>
      </c>
      <c r="O1124" s="9">
        <v>59593.52</v>
      </c>
      <c r="P1124" s="9">
        <v>15780.73</v>
      </c>
      <c r="Q1124" s="9">
        <v>3725.29</v>
      </c>
      <c r="R1124" s="9">
        <v>932609.33</v>
      </c>
      <c r="S1124" s="7">
        <v>597614.24</v>
      </c>
      <c r="T1124" s="7">
        <v>693015.74</v>
      </c>
    </row>
    <row r="1125" spans="1:20" x14ac:dyDescent="0.25">
      <c r="A1125" t="s">
        <v>537</v>
      </c>
      <c r="B1125">
        <v>8</v>
      </c>
      <c r="C1125">
        <v>190</v>
      </c>
      <c r="D1125" t="s">
        <v>538</v>
      </c>
      <c r="E1125" t="s">
        <v>539</v>
      </c>
      <c r="F1125" t="s">
        <v>42</v>
      </c>
      <c r="G1125" t="s">
        <v>540</v>
      </c>
      <c r="H1125">
        <v>799</v>
      </c>
      <c r="I1125" t="s">
        <v>62</v>
      </c>
      <c r="J1125" t="s">
        <v>223</v>
      </c>
      <c r="K1125" t="s">
        <v>46</v>
      </c>
      <c r="L1125">
        <v>40</v>
      </c>
      <c r="M1125" t="s">
        <v>12</v>
      </c>
      <c r="N1125" s="9">
        <v>0</v>
      </c>
      <c r="O1125" s="9">
        <v>0</v>
      </c>
      <c r="P1125" s="9">
        <v>0</v>
      </c>
      <c r="Q1125" s="9">
        <v>0</v>
      </c>
      <c r="R1125" s="9">
        <v>0</v>
      </c>
      <c r="S1125" s="7">
        <v>0</v>
      </c>
      <c r="T1125" s="7">
        <v>0</v>
      </c>
    </row>
    <row r="1126" spans="1:20" x14ac:dyDescent="0.25">
      <c r="A1126" t="s">
        <v>537</v>
      </c>
      <c r="B1126">
        <v>8</v>
      </c>
      <c r="C1126">
        <v>190</v>
      </c>
      <c r="D1126" t="s">
        <v>538</v>
      </c>
      <c r="E1126" t="s">
        <v>539</v>
      </c>
      <c r="F1126" t="s">
        <v>42</v>
      </c>
      <c r="G1126" t="s">
        <v>540</v>
      </c>
      <c r="H1126">
        <v>799</v>
      </c>
      <c r="I1126" t="s">
        <v>62</v>
      </c>
      <c r="J1126" t="s">
        <v>223</v>
      </c>
      <c r="K1126" t="s">
        <v>46</v>
      </c>
      <c r="L1126">
        <v>50</v>
      </c>
      <c r="M1126" t="s">
        <v>50</v>
      </c>
      <c r="N1126" s="9">
        <v>114909.35</v>
      </c>
      <c r="O1126" s="9">
        <v>59593.52</v>
      </c>
      <c r="P1126" s="9">
        <v>15780.73</v>
      </c>
      <c r="Q1126" s="9">
        <v>3725.29</v>
      </c>
      <c r="R1126" s="9">
        <v>932609.33</v>
      </c>
      <c r="S1126" s="7">
        <v>597614.24</v>
      </c>
      <c r="T1126" s="7">
        <v>693015.74</v>
      </c>
    </row>
    <row r="1127" spans="1:20" x14ac:dyDescent="0.25">
      <c r="A1127" t="s">
        <v>537</v>
      </c>
      <c r="B1127">
        <v>8</v>
      </c>
      <c r="C1127">
        <v>151</v>
      </c>
      <c r="D1127" t="s">
        <v>541</v>
      </c>
      <c r="E1127" t="s">
        <v>542</v>
      </c>
      <c r="F1127" t="s">
        <v>42</v>
      </c>
      <c r="G1127" t="s">
        <v>543</v>
      </c>
      <c r="H1127">
        <v>724</v>
      </c>
      <c r="I1127" t="s">
        <v>544</v>
      </c>
      <c r="J1127" t="s">
        <v>545</v>
      </c>
      <c r="K1127" t="s">
        <v>46</v>
      </c>
      <c r="L1127">
        <v>10</v>
      </c>
      <c r="M1127" t="s">
        <v>47</v>
      </c>
      <c r="N1127" s="9">
        <v>3921555</v>
      </c>
      <c r="O1127" s="9">
        <v>3921555</v>
      </c>
      <c r="P1127" s="9">
        <v>3243212</v>
      </c>
      <c r="Q1127" s="9">
        <v>2972091</v>
      </c>
      <c r="R1127" s="9">
        <v>3250099</v>
      </c>
      <c r="S1127" s="7">
        <v>3096099</v>
      </c>
      <c r="T1127" s="7">
        <v>2474054</v>
      </c>
    </row>
    <row r="1128" spans="1:20" x14ac:dyDescent="0.25">
      <c r="A1128" t="s">
        <v>537</v>
      </c>
      <c r="B1128">
        <v>8</v>
      </c>
      <c r="C1128">
        <v>151</v>
      </c>
      <c r="D1128" t="s">
        <v>541</v>
      </c>
      <c r="E1128" t="s">
        <v>542</v>
      </c>
      <c r="F1128" t="s">
        <v>42</v>
      </c>
      <c r="G1128" t="s">
        <v>543</v>
      </c>
      <c r="H1128">
        <v>724</v>
      </c>
      <c r="I1128" t="s">
        <v>544</v>
      </c>
      <c r="J1128" t="s">
        <v>545</v>
      </c>
      <c r="K1128" t="s">
        <v>46</v>
      </c>
      <c r="L1128">
        <v>20</v>
      </c>
      <c r="M1128" t="s">
        <v>48</v>
      </c>
      <c r="N1128" s="9">
        <v>3642757.9</v>
      </c>
      <c r="O1128" s="9">
        <v>3633228.78</v>
      </c>
      <c r="P1128" s="9">
        <v>2341023.7799999998</v>
      </c>
      <c r="Q1128" s="9">
        <v>2961280.24</v>
      </c>
      <c r="R1128" s="9">
        <v>2321935.25</v>
      </c>
      <c r="S1128" s="7">
        <v>2176909.6</v>
      </c>
      <c r="T1128" s="7">
        <v>1146128.1399999999</v>
      </c>
    </row>
    <row r="1129" spans="1:20" x14ac:dyDescent="0.25">
      <c r="A1129" t="s">
        <v>537</v>
      </c>
      <c r="B1129">
        <v>8</v>
      </c>
      <c r="C1129">
        <v>151</v>
      </c>
      <c r="D1129" t="s">
        <v>541</v>
      </c>
      <c r="E1129" t="s">
        <v>542</v>
      </c>
      <c r="F1129" t="s">
        <v>42</v>
      </c>
      <c r="G1129" t="s">
        <v>543</v>
      </c>
      <c r="H1129">
        <v>724</v>
      </c>
      <c r="I1129" t="s">
        <v>544</v>
      </c>
      <c r="J1129" t="s">
        <v>545</v>
      </c>
      <c r="K1129" t="s">
        <v>46</v>
      </c>
      <c r="L1129">
        <v>30</v>
      </c>
      <c r="M1129" t="s">
        <v>49</v>
      </c>
      <c r="N1129" s="9">
        <v>278797.09999999998</v>
      </c>
      <c r="O1129" s="9">
        <v>288326.21999999997</v>
      </c>
      <c r="P1129" s="9">
        <v>902188.22</v>
      </c>
      <c r="Q1129" s="9">
        <v>10810.76</v>
      </c>
      <c r="R1129" s="9">
        <v>928163.75</v>
      </c>
      <c r="S1129" s="7">
        <v>919189.4</v>
      </c>
      <c r="T1129" s="7">
        <v>1327925.8600000001</v>
      </c>
    </row>
    <row r="1130" spans="1:20" x14ac:dyDescent="0.25">
      <c r="A1130" t="s">
        <v>537</v>
      </c>
      <c r="B1130">
        <v>8</v>
      </c>
      <c r="C1130">
        <v>151</v>
      </c>
      <c r="D1130" t="s">
        <v>541</v>
      </c>
      <c r="E1130" t="s">
        <v>542</v>
      </c>
      <c r="F1130" t="s">
        <v>42</v>
      </c>
      <c r="G1130" t="s">
        <v>543</v>
      </c>
      <c r="H1130">
        <v>724</v>
      </c>
      <c r="I1130" t="s">
        <v>544</v>
      </c>
      <c r="J1130" t="s">
        <v>545</v>
      </c>
      <c r="K1130" t="s">
        <v>46</v>
      </c>
      <c r="L1130">
        <v>40</v>
      </c>
      <c r="M1130" t="s">
        <v>12</v>
      </c>
      <c r="N1130" s="9">
        <v>0</v>
      </c>
      <c r="O1130" s="9">
        <v>0</v>
      </c>
      <c r="P1130" s="9">
        <v>0</v>
      </c>
      <c r="Q1130" s="9">
        <v>0</v>
      </c>
      <c r="R1130" s="9">
        <v>0</v>
      </c>
      <c r="S1130" s="7">
        <v>0</v>
      </c>
      <c r="T1130" s="7">
        <v>0</v>
      </c>
    </row>
    <row r="1131" spans="1:20" x14ac:dyDescent="0.25">
      <c r="A1131" t="s">
        <v>537</v>
      </c>
      <c r="B1131">
        <v>8</v>
      </c>
      <c r="C1131">
        <v>151</v>
      </c>
      <c r="D1131" t="s">
        <v>541</v>
      </c>
      <c r="E1131" t="s">
        <v>542</v>
      </c>
      <c r="F1131" t="s">
        <v>42</v>
      </c>
      <c r="G1131" t="s">
        <v>543</v>
      </c>
      <c r="H1131">
        <v>724</v>
      </c>
      <c r="I1131" t="s">
        <v>544</v>
      </c>
      <c r="J1131" t="s">
        <v>545</v>
      </c>
      <c r="K1131" t="s">
        <v>46</v>
      </c>
      <c r="L1131">
        <v>50</v>
      </c>
      <c r="M1131" t="s">
        <v>50</v>
      </c>
      <c r="N1131" s="9">
        <v>278797.09999999998</v>
      </c>
      <c r="O1131" s="9">
        <v>288326.21999999997</v>
      </c>
      <c r="P1131" s="9">
        <v>902188.22</v>
      </c>
      <c r="Q1131" s="9">
        <v>10810.76</v>
      </c>
      <c r="R1131" s="9">
        <v>928163.75</v>
      </c>
      <c r="S1131" s="7">
        <v>919189.4</v>
      </c>
      <c r="T1131" s="7">
        <v>1327925.8600000001</v>
      </c>
    </row>
    <row r="1132" spans="1:20" x14ac:dyDescent="0.25">
      <c r="A1132" t="s">
        <v>537</v>
      </c>
      <c r="B1132">
        <v>8</v>
      </c>
      <c r="C1132">
        <v>151</v>
      </c>
      <c r="D1132" t="s">
        <v>541</v>
      </c>
      <c r="E1132" t="s">
        <v>542</v>
      </c>
      <c r="F1132" t="s">
        <v>42</v>
      </c>
      <c r="G1132" t="s">
        <v>543</v>
      </c>
      <c r="H1132">
        <v>737</v>
      </c>
      <c r="I1132" t="s">
        <v>546</v>
      </c>
      <c r="J1132" t="s">
        <v>547</v>
      </c>
      <c r="K1132" t="s">
        <v>46</v>
      </c>
      <c r="L1132">
        <v>10</v>
      </c>
      <c r="M1132" t="s">
        <v>47</v>
      </c>
      <c r="N1132" s="9">
        <v>8080478</v>
      </c>
      <c r="O1132" s="9">
        <v>8080478</v>
      </c>
      <c r="P1132" s="9">
        <v>8386409</v>
      </c>
      <c r="Q1132" s="9">
        <v>9855409</v>
      </c>
      <c r="R1132" s="9">
        <v>9395477</v>
      </c>
      <c r="S1132" s="7">
        <v>11168021</v>
      </c>
      <c r="T1132" s="7">
        <v>13561849</v>
      </c>
    </row>
    <row r="1133" spans="1:20" x14ac:dyDescent="0.25">
      <c r="A1133" t="s">
        <v>537</v>
      </c>
      <c r="B1133">
        <v>8</v>
      </c>
      <c r="C1133">
        <v>151</v>
      </c>
      <c r="D1133" t="s">
        <v>541</v>
      </c>
      <c r="E1133" t="s">
        <v>542</v>
      </c>
      <c r="F1133" t="s">
        <v>42</v>
      </c>
      <c r="G1133" t="s">
        <v>543</v>
      </c>
      <c r="H1133">
        <v>737</v>
      </c>
      <c r="I1133" t="s">
        <v>546</v>
      </c>
      <c r="J1133" t="s">
        <v>547</v>
      </c>
      <c r="K1133" t="s">
        <v>46</v>
      </c>
      <c r="L1133">
        <v>20</v>
      </c>
      <c r="M1133" t="s">
        <v>48</v>
      </c>
      <c r="N1133" s="9">
        <v>7929801.9100000001</v>
      </c>
      <c r="O1133" s="9">
        <v>7983187.2300000004</v>
      </c>
      <c r="P1133" s="9">
        <v>8235850.21</v>
      </c>
      <c r="Q1133" s="9">
        <v>9853646.3399999999</v>
      </c>
      <c r="R1133" s="9">
        <v>9309932.1799999997</v>
      </c>
      <c r="S1133" s="7">
        <v>8960290.9600000009</v>
      </c>
      <c r="T1133" s="7">
        <v>9908241.9800000004</v>
      </c>
    </row>
    <row r="1134" spans="1:20" x14ac:dyDescent="0.25">
      <c r="A1134" t="s">
        <v>537</v>
      </c>
      <c r="B1134">
        <v>8</v>
      </c>
      <c r="C1134">
        <v>151</v>
      </c>
      <c r="D1134" t="s">
        <v>541</v>
      </c>
      <c r="E1134" t="s">
        <v>542</v>
      </c>
      <c r="F1134" t="s">
        <v>42</v>
      </c>
      <c r="G1134" t="s">
        <v>543</v>
      </c>
      <c r="H1134">
        <v>737</v>
      </c>
      <c r="I1134" t="s">
        <v>546</v>
      </c>
      <c r="J1134" t="s">
        <v>547</v>
      </c>
      <c r="K1134" t="s">
        <v>46</v>
      </c>
      <c r="L1134">
        <v>30</v>
      </c>
      <c r="M1134" t="s">
        <v>49</v>
      </c>
      <c r="N1134" s="9">
        <v>150676.09</v>
      </c>
      <c r="O1134" s="9">
        <v>97290.77</v>
      </c>
      <c r="P1134" s="9">
        <v>150558.79</v>
      </c>
      <c r="Q1134" s="9">
        <v>1762.66</v>
      </c>
      <c r="R1134" s="9">
        <v>85544.82</v>
      </c>
      <c r="S1134" s="7">
        <v>2207730.04</v>
      </c>
      <c r="T1134" s="7">
        <v>3653607.02</v>
      </c>
    </row>
    <row r="1135" spans="1:20" x14ac:dyDescent="0.25">
      <c r="A1135" t="s">
        <v>537</v>
      </c>
      <c r="B1135">
        <v>8</v>
      </c>
      <c r="C1135">
        <v>151</v>
      </c>
      <c r="D1135" t="s">
        <v>541</v>
      </c>
      <c r="E1135" t="s">
        <v>542</v>
      </c>
      <c r="F1135" t="s">
        <v>42</v>
      </c>
      <c r="G1135" t="s">
        <v>543</v>
      </c>
      <c r="H1135">
        <v>737</v>
      </c>
      <c r="I1135" t="s">
        <v>546</v>
      </c>
      <c r="J1135" t="s">
        <v>547</v>
      </c>
      <c r="K1135" t="s">
        <v>46</v>
      </c>
      <c r="L1135">
        <v>40</v>
      </c>
      <c r="M1135" t="s">
        <v>12</v>
      </c>
      <c r="N1135" s="9">
        <v>0</v>
      </c>
      <c r="O1135" s="9">
        <v>0</v>
      </c>
      <c r="P1135" s="9">
        <v>0</v>
      </c>
      <c r="Q1135" s="9">
        <v>0</v>
      </c>
      <c r="R1135" s="9">
        <v>0</v>
      </c>
      <c r="S1135" s="7">
        <v>0</v>
      </c>
      <c r="T1135" s="7">
        <v>0</v>
      </c>
    </row>
    <row r="1136" spans="1:20" x14ac:dyDescent="0.25">
      <c r="A1136" t="s">
        <v>537</v>
      </c>
      <c r="B1136">
        <v>8</v>
      </c>
      <c r="C1136">
        <v>151</v>
      </c>
      <c r="D1136" t="s">
        <v>541</v>
      </c>
      <c r="E1136" t="s">
        <v>542</v>
      </c>
      <c r="F1136" t="s">
        <v>42</v>
      </c>
      <c r="G1136" t="s">
        <v>543</v>
      </c>
      <c r="H1136">
        <v>737</v>
      </c>
      <c r="I1136" t="s">
        <v>546</v>
      </c>
      <c r="J1136" t="s">
        <v>547</v>
      </c>
      <c r="K1136" t="s">
        <v>46</v>
      </c>
      <c r="L1136">
        <v>50</v>
      </c>
      <c r="M1136" t="s">
        <v>50</v>
      </c>
      <c r="N1136" s="9">
        <v>150676.09</v>
      </c>
      <c r="O1136" s="9">
        <v>97290.77</v>
      </c>
      <c r="P1136" s="9">
        <v>150558.79</v>
      </c>
      <c r="Q1136" s="9">
        <v>1762.66</v>
      </c>
      <c r="R1136" s="9">
        <v>85544.82</v>
      </c>
      <c r="S1136" s="7">
        <v>2207730.04</v>
      </c>
      <c r="T1136" s="7">
        <v>3653607.02</v>
      </c>
    </row>
    <row r="1137" spans="1:20" x14ac:dyDescent="0.25">
      <c r="A1137" t="s">
        <v>537</v>
      </c>
      <c r="B1137">
        <v>8</v>
      </c>
      <c r="C1137">
        <v>151</v>
      </c>
      <c r="D1137" t="s">
        <v>541</v>
      </c>
      <c r="E1137" t="s">
        <v>542</v>
      </c>
      <c r="F1137" t="s">
        <v>42</v>
      </c>
      <c r="G1137" t="s">
        <v>543</v>
      </c>
      <c r="H1137">
        <v>799</v>
      </c>
      <c r="I1137" t="s">
        <v>62</v>
      </c>
      <c r="J1137" t="s">
        <v>223</v>
      </c>
      <c r="K1137" t="s">
        <v>46</v>
      </c>
      <c r="L1137">
        <v>10</v>
      </c>
      <c r="M1137" t="s">
        <v>47</v>
      </c>
      <c r="N1137" s="9">
        <v>2218010</v>
      </c>
      <c r="O1137" s="9">
        <v>1613515</v>
      </c>
      <c r="P1137" s="9">
        <v>1702788</v>
      </c>
      <c r="Q1137" s="9">
        <v>1754078</v>
      </c>
      <c r="R1137" s="9">
        <v>2474631</v>
      </c>
      <c r="S1137" s="7">
        <v>1455563</v>
      </c>
      <c r="T1137" s="7">
        <v>1399070</v>
      </c>
    </row>
    <row r="1138" spans="1:20" x14ac:dyDescent="0.25">
      <c r="A1138" t="s">
        <v>537</v>
      </c>
      <c r="B1138">
        <v>8</v>
      </c>
      <c r="C1138">
        <v>151</v>
      </c>
      <c r="D1138" t="s">
        <v>541</v>
      </c>
      <c r="E1138" t="s">
        <v>542</v>
      </c>
      <c r="F1138" t="s">
        <v>42</v>
      </c>
      <c r="G1138" t="s">
        <v>543</v>
      </c>
      <c r="H1138">
        <v>799</v>
      </c>
      <c r="I1138" t="s">
        <v>62</v>
      </c>
      <c r="J1138" t="s">
        <v>223</v>
      </c>
      <c r="K1138" t="s">
        <v>46</v>
      </c>
      <c r="L1138">
        <v>20</v>
      </c>
      <c r="M1138" t="s">
        <v>48</v>
      </c>
      <c r="N1138" s="9">
        <v>1660841.08</v>
      </c>
      <c r="O1138" s="9">
        <v>1439197.5</v>
      </c>
      <c r="P1138" s="9">
        <v>1390364.22</v>
      </c>
      <c r="Q1138" s="9">
        <v>1735394.1</v>
      </c>
      <c r="R1138" s="9">
        <v>1489000.89</v>
      </c>
      <c r="S1138" s="7">
        <v>1004699.7</v>
      </c>
      <c r="T1138" s="7">
        <v>1138376.8899999999</v>
      </c>
    </row>
    <row r="1139" spans="1:20" x14ac:dyDescent="0.25">
      <c r="A1139" t="s">
        <v>537</v>
      </c>
      <c r="B1139">
        <v>8</v>
      </c>
      <c r="C1139">
        <v>151</v>
      </c>
      <c r="D1139" t="s">
        <v>541</v>
      </c>
      <c r="E1139" t="s">
        <v>542</v>
      </c>
      <c r="F1139" t="s">
        <v>42</v>
      </c>
      <c r="G1139" t="s">
        <v>543</v>
      </c>
      <c r="H1139">
        <v>799</v>
      </c>
      <c r="I1139" t="s">
        <v>62</v>
      </c>
      <c r="J1139" t="s">
        <v>223</v>
      </c>
      <c r="K1139" t="s">
        <v>46</v>
      </c>
      <c r="L1139">
        <v>30</v>
      </c>
      <c r="M1139" t="s">
        <v>49</v>
      </c>
      <c r="N1139" s="9">
        <v>557168.92000000004</v>
      </c>
      <c r="O1139" s="9">
        <v>174317.5</v>
      </c>
      <c r="P1139" s="9">
        <v>312423.78000000003</v>
      </c>
      <c r="Q1139" s="9">
        <v>18683.900000000001</v>
      </c>
      <c r="R1139" s="9">
        <v>985630.11</v>
      </c>
      <c r="S1139" s="7">
        <v>450863.3</v>
      </c>
      <c r="T1139" s="7">
        <v>260693.11</v>
      </c>
    </row>
    <row r="1140" spans="1:20" x14ac:dyDescent="0.25">
      <c r="A1140" t="s">
        <v>537</v>
      </c>
      <c r="B1140">
        <v>8</v>
      </c>
      <c r="C1140">
        <v>151</v>
      </c>
      <c r="D1140" t="s">
        <v>541</v>
      </c>
      <c r="E1140" t="s">
        <v>542</v>
      </c>
      <c r="F1140" t="s">
        <v>42</v>
      </c>
      <c r="G1140" t="s">
        <v>543</v>
      </c>
      <c r="H1140">
        <v>799</v>
      </c>
      <c r="I1140" t="s">
        <v>62</v>
      </c>
      <c r="J1140" t="s">
        <v>223</v>
      </c>
      <c r="K1140" t="s">
        <v>46</v>
      </c>
      <c r="L1140">
        <v>40</v>
      </c>
      <c r="M1140" t="s">
        <v>12</v>
      </c>
      <c r="N1140" s="9">
        <v>0</v>
      </c>
      <c r="O1140" s="9">
        <v>0</v>
      </c>
      <c r="P1140" s="9">
        <v>0</v>
      </c>
      <c r="Q1140" s="9">
        <v>0</v>
      </c>
      <c r="R1140" s="9">
        <v>0</v>
      </c>
      <c r="S1140" s="7">
        <v>0</v>
      </c>
      <c r="T1140" s="7">
        <v>0</v>
      </c>
    </row>
    <row r="1141" spans="1:20" x14ac:dyDescent="0.25">
      <c r="A1141" t="s">
        <v>537</v>
      </c>
      <c r="B1141">
        <v>8</v>
      </c>
      <c r="C1141">
        <v>151</v>
      </c>
      <c r="D1141" t="s">
        <v>541</v>
      </c>
      <c r="E1141" t="s">
        <v>542</v>
      </c>
      <c r="F1141" t="s">
        <v>42</v>
      </c>
      <c r="G1141" t="s">
        <v>543</v>
      </c>
      <c r="H1141">
        <v>799</v>
      </c>
      <c r="I1141" t="s">
        <v>62</v>
      </c>
      <c r="J1141" t="s">
        <v>223</v>
      </c>
      <c r="K1141" t="s">
        <v>46</v>
      </c>
      <c r="L1141">
        <v>50</v>
      </c>
      <c r="M1141" t="s">
        <v>50</v>
      </c>
      <c r="N1141" s="9">
        <v>557168.92000000004</v>
      </c>
      <c r="O1141" s="9">
        <v>174317.5</v>
      </c>
      <c r="P1141" s="9">
        <v>312423.78000000003</v>
      </c>
      <c r="Q1141" s="9">
        <v>18683.900000000001</v>
      </c>
      <c r="R1141" s="9">
        <v>985630.11</v>
      </c>
      <c r="S1141" s="7">
        <v>450863.3</v>
      </c>
      <c r="T1141" s="7">
        <v>260693.11</v>
      </c>
    </row>
    <row r="1142" spans="1:20" x14ac:dyDescent="0.25">
      <c r="A1142" t="s">
        <v>537</v>
      </c>
      <c r="B1142">
        <v>8</v>
      </c>
      <c r="C1142">
        <v>162</v>
      </c>
      <c r="D1142" t="s">
        <v>548</v>
      </c>
      <c r="E1142" t="s">
        <v>549</v>
      </c>
      <c r="F1142" t="s">
        <v>42</v>
      </c>
      <c r="G1142" t="s">
        <v>550</v>
      </c>
      <c r="H1142">
        <v>237</v>
      </c>
      <c r="I1142" t="s">
        <v>551</v>
      </c>
      <c r="J1142" t="s">
        <v>552</v>
      </c>
      <c r="K1142" t="s">
        <v>46</v>
      </c>
      <c r="L1142">
        <v>10</v>
      </c>
      <c r="M1142" t="s">
        <v>47</v>
      </c>
      <c r="N1142" s="9">
        <v>0</v>
      </c>
      <c r="O1142" s="9">
        <v>0</v>
      </c>
      <c r="P1142" s="9">
        <v>0</v>
      </c>
      <c r="Q1142" s="9">
        <v>0</v>
      </c>
      <c r="R1142" s="9">
        <v>0</v>
      </c>
      <c r="S1142" s="7">
        <v>0</v>
      </c>
      <c r="T1142" s="7">
        <v>0</v>
      </c>
    </row>
    <row r="1143" spans="1:20" x14ac:dyDescent="0.25">
      <c r="A1143" t="s">
        <v>537</v>
      </c>
      <c r="B1143">
        <v>8</v>
      </c>
      <c r="C1143">
        <v>162</v>
      </c>
      <c r="D1143" t="s">
        <v>548</v>
      </c>
      <c r="E1143" t="s">
        <v>549</v>
      </c>
      <c r="F1143" t="s">
        <v>42</v>
      </c>
      <c r="G1143" t="s">
        <v>550</v>
      </c>
      <c r="H1143">
        <v>237</v>
      </c>
      <c r="I1143" t="s">
        <v>551</v>
      </c>
      <c r="J1143" t="s">
        <v>552</v>
      </c>
      <c r="K1143" t="s">
        <v>46</v>
      </c>
      <c r="L1143">
        <v>20</v>
      </c>
      <c r="M1143" t="s">
        <v>48</v>
      </c>
      <c r="N1143" s="9">
        <v>0</v>
      </c>
      <c r="O1143" s="9">
        <v>0</v>
      </c>
      <c r="P1143" s="9">
        <v>0</v>
      </c>
      <c r="Q1143" s="9">
        <v>0</v>
      </c>
      <c r="R1143" s="9">
        <v>0</v>
      </c>
      <c r="S1143" s="7">
        <v>0</v>
      </c>
      <c r="T1143" s="7">
        <v>0</v>
      </c>
    </row>
    <row r="1144" spans="1:20" x14ac:dyDescent="0.25">
      <c r="A1144" t="s">
        <v>537</v>
      </c>
      <c r="B1144">
        <v>8</v>
      </c>
      <c r="C1144">
        <v>162</v>
      </c>
      <c r="D1144" t="s">
        <v>548</v>
      </c>
      <c r="E1144" t="s">
        <v>549</v>
      </c>
      <c r="F1144" t="s">
        <v>42</v>
      </c>
      <c r="G1144" t="s">
        <v>550</v>
      </c>
      <c r="H1144">
        <v>237</v>
      </c>
      <c r="I1144" t="s">
        <v>551</v>
      </c>
      <c r="J1144" t="s">
        <v>552</v>
      </c>
      <c r="K1144" t="s">
        <v>46</v>
      </c>
      <c r="L1144">
        <v>30</v>
      </c>
      <c r="M1144" t="s">
        <v>49</v>
      </c>
      <c r="N1144" s="9">
        <v>0</v>
      </c>
      <c r="O1144" s="9">
        <v>0</v>
      </c>
      <c r="P1144" s="9">
        <v>0</v>
      </c>
      <c r="Q1144" s="9">
        <v>0</v>
      </c>
      <c r="R1144" s="9">
        <v>0</v>
      </c>
      <c r="S1144" s="7">
        <v>0</v>
      </c>
      <c r="T1144" s="7">
        <v>0</v>
      </c>
    </row>
    <row r="1145" spans="1:20" x14ac:dyDescent="0.25">
      <c r="A1145" t="s">
        <v>537</v>
      </c>
      <c r="B1145">
        <v>8</v>
      </c>
      <c r="C1145">
        <v>162</v>
      </c>
      <c r="D1145" t="s">
        <v>548</v>
      </c>
      <c r="E1145" t="s">
        <v>549</v>
      </c>
      <c r="F1145" t="s">
        <v>42</v>
      </c>
      <c r="G1145" t="s">
        <v>550</v>
      </c>
      <c r="H1145">
        <v>237</v>
      </c>
      <c r="I1145" t="s">
        <v>551</v>
      </c>
      <c r="J1145" t="s">
        <v>552</v>
      </c>
      <c r="K1145" t="s">
        <v>46</v>
      </c>
      <c r="L1145">
        <v>40</v>
      </c>
      <c r="M1145" t="s">
        <v>12</v>
      </c>
      <c r="N1145" s="9">
        <v>0</v>
      </c>
      <c r="O1145" s="9">
        <v>0</v>
      </c>
      <c r="P1145" s="9">
        <v>0</v>
      </c>
      <c r="Q1145" s="9">
        <v>0</v>
      </c>
      <c r="R1145" s="9">
        <v>0</v>
      </c>
      <c r="S1145" s="7">
        <v>0</v>
      </c>
      <c r="T1145" s="7">
        <v>0</v>
      </c>
    </row>
    <row r="1146" spans="1:20" x14ac:dyDescent="0.25">
      <c r="A1146" t="s">
        <v>537</v>
      </c>
      <c r="B1146">
        <v>8</v>
      </c>
      <c r="C1146">
        <v>162</v>
      </c>
      <c r="D1146" t="s">
        <v>548</v>
      </c>
      <c r="E1146" t="s">
        <v>549</v>
      </c>
      <c r="F1146" t="s">
        <v>42</v>
      </c>
      <c r="G1146" t="s">
        <v>550</v>
      </c>
      <c r="H1146">
        <v>237</v>
      </c>
      <c r="I1146" t="s">
        <v>551</v>
      </c>
      <c r="J1146" t="s">
        <v>552</v>
      </c>
      <c r="K1146" t="s">
        <v>46</v>
      </c>
      <c r="L1146">
        <v>50</v>
      </c>
      <c r="M1146" t="s">
        <v>50</v>
      </c>
      <c r="N1146" s="9">
        <v>0</v>
      </c>
      <c r="O1146" s="9">
        <v>0</v>
      </c>
      <c r="P1146" s="9">
        <v>0</v>
      </c>
      <c r="Q1146" s="9">
        <v>0</v>
      </c>
      <c r="R1146" s="9">
        <v>0</v>
      </c>
      <c r="S1146" s="7">
        <v>0</v>
      </c>
      <c r="T1146" s="7">
        <v>0</v>
      </c>
    </row>
    <row r="1147" spans="1:20" x14ac:dyDescent="0.25">
      <c r="A1147" t="s">
        <v>537</v>
      </c>
      <c r="B1147">
        <v>8</v>
      </c>
      <c r="C1147">
        <v>162</v>
      </c>
      <c r="D1147" t="s">
        <v>548</v>
      </c>
      <c r="E1147" t="s">
        <v>549</v>
      </c>
      <c r="F1147" t="s">
        <v>42</v>
      </c>
      <c r="G1147" t="s">
        <v>550</v>
      </c>
      <c r="H1147">
        <v>704</v>
      </c>
      <c r="I1147" t="s">
        <v>127</v>
      </c>
      <c r="J1147" t="s">
        <v>128</v>
      </c>
      <c r="K1147" t="s">
        <v>46</v>
      </c>
      <c r="L1147">
        <v>10</v>
      </c>
      <c r="M1147" t="s">
        <v>47</v>
      </c>
      <c r="N1147" s="9">
        <v>0</v>
      </c>
      <c r="O1147" s="9">
        <v>0</v>
      </c>
      <c r="P1147" s="9">
        <v>100000000</v>
      </c>
      <c r="Q1147" s="9">
        <v>750000000</v>
      </c>
      <c r="R1147" s="9">
        <v>275309001</v>
      </c>
      <c r="S1147" s="7">
        <v>55100000</v>
      </c>
      <c r="T1147" s="7">
        <v>0</v>
      </c>
    </row>
    <row r="1148" spans="1:20" x14ac:dyDescent="0.25">
      <c r="A1148" t="s">
        <v>537</v>
      </c>
      <c r="B1148">
        <v>8</v>
      </c>
      <c r="C1148">
        <v>162</v>
      </c>
      <c r="D1148" t="s">
        <v>548</v>
      </c>
      <c r="E1148" t="s">
        <v>549</v>
      </c>
      <c r="F1148" t="s">
        <v>42</v>
      </c>
      <c r="G1148" t="s">
        <v>550</v>
      </c>
      <c r="H1148">
        <v>704</v>
      </c>
      <c r="I1148" t="s">
        <v>127</v>
      </c>
      <c r="J1148" t="s">
        <v>128</v>
      </c>
      <c r="K1148" t="s">
        <v>46</v>
      </c>
      <c r="L1148">
        <v>20</v>
      </c>
      <c r="M1148" t="s">
        <v>48</v>
      </c>
      <c r="N1148" s="9">
        <v>0</v>
      </c>
      <c r="O1148" s="9">
        <v>0</v>
      </c>
      <c r="P1148" s="9">
        <v>100000000</v>
      </c>
      <c r="Q1148" s="9">
        <v>750000000</v>
      </c>
      <c r="R1148" s="9">
        <v>275309001</v>
      </c>
      <c r="S1148" s="7">
        <v>55100000</v>
      </c>
      <c r="T1148" s="7">
        <v>0</v>
      </c>
    </row>
    <row r="1149" spans="1:20" x14ac:dyDescent="0.25">
      <c r="A1149" t="s">
        <v>537</v>
      </c>
      <c r="B1149">
        <v>8</v>
      </c>
      <c r="C1149">
        <v>162</v>
      </c>
      <c r="D1149" t="s">
        <v>548</v>
      </c>
      <c r="E1149" t="s">
        <v>549</v>
      </c>
      <c r="F1149" t="s">
        <v>42</v>
      </c>
      <c r="G1149" t="s">
        <v>550</v>
      </c>
      <c r="H1149">
        <v>704</v>
      </c>
      <c r="I1149" t="s">
        <v>127</v>
      </c>
      <c r="J1149" t="s">
        <v>128</v>
      </c>
      <c r="K1149" t="s">
        <v>46</v>
      </c>
      <c r="L1149">
        <v>30</v>
      </c>
      <c r="M1149" t="s">
        <v>49</v>
      </c>
      <c r="N1149" s="9">
        <v>0</v>
      </c>
      <c r="O1149" s="9">
        <v>0</v>
      </c>
      <c r="P1149" s="9">
        <v>0</v>
      </c>
      <c r="Q1149" s="9">
        <v>0</v>
      </c>
      <c r="R1149" s="9">
        <v>0</v>
      </c>
      <c r="S1149" s="7">
        <v>0</v>
      </c>
      <c r="T1149" s="7">
        <v>0</v>
      </c>
    </row>
    <row r="1150" spans="1:20" x14ac:dyDescent="0.25">
      <c r="A1150" t="s">
        <v>537</v>
      </c>
      <c r="B1150">
        <v>8</v>
      </c>
      <c r="C1150">
        <v>162</v>
      </c>
      <c r="D1150" t="s">
        <v>548</v>
      </c>
      <c r="E1150" t="s">
        <v>549</v>
      </c>
      <c r="F1150" t="s">
        <v>42</v>
      </c>
      <c r="G1150" t="s">
        <v>550</v>
      </c>
      <c r="H1150">
        <v>704</v>
      </c>
      <c r="I1150" t="s">
        <v>127</v>
      </c>
      <c r="J1150" t="s">
        <v>128</v>
      </c>
      <c r="K1150" t="s">
        <v>46</v>
      </c>
      <c r="L1150">
        <v>40</v>
      </c>
      <c r="M1150" t="s">
        <v>12</v>
      </c>
      <c r="N1150" s="9">
        <v>0</v>
      </c>
      <c r="O1150" s="9">
        <v>0</v>
      </c>
      <c r="P1150" s="9">
        <v>0</v>
      </c>
      <c r="Q1150" s="9">
        <v>0</v>
      </c>
      <c r="R1150" s="9">
        <v>0</v>
      </c>
      <c r="S1150" s="7">
        <v>0</v>
      </c>
      <c r="T1150" s="7">
        <v>0</v>
      </c>
    </row>
    <row r="1151" spans="1:20" x14ac:dyDescent="0.25">
      <c r="A1151" t="s">
        <v>537</v>
      </c>
      <c r="B1151">
        <v>8</v>
      </c>
      <c r="C1151">
        <v>162</v>
      </c>
      <c r="D1151" t="s">
        <v>548</v>
      </c>
      <c r="E1151" t="s">
        <v>549</v>
      </c>
      <c r="F1151" t="s">
        <v>42</v>
      </c>
      <c r="G1151" t="s">
        <v>550</v>
      </c>
      <c r="H1151">
        <v>704</v>
      </c>
      <c r="I1151" t="s">
        <v>127</v>
      </c>
      <c r="J1151" t="s">
        <v>128</v>
      </c>
      <c r="K1151" t="s">
        <v>46</v>
      </c>
      <c r="L1151">
        <v>50</v>
      </c>
      <c r="M1151" t="s">
        <v>50</v>
      </c>
      <c r="N1151" s="9">
        <v>0</v>
      </c>
      <c r="O1151" s="9">
        <v>0</v>
      </c>
      <c r="P1151" s="9">
        <v>0</v>
      </c>
      <c r="Q1151" s="9">
        <v>0</v>
      </c>
      <c r="R1151" s="9">
        <v>0</v>
      </c>
      <c r="S1151" s="7">
        <v>0</v>
      </c>
      <c r="T1151" s="7">
        <v>0</v>
      </c>
    </row>
    <row r="1152" spans="1:20" x14ac:dyDescent="0.25">
      <c r="A1152" t="s">
        <v>537</v>
      </c>
      <c r="B1152">
        <v>8</v>
      </c>
      <c r="C1152">
        <v>162</v>
      </c>
      <c r="D1152" t="s">
        <v>548</v>
      </c>
      <c r="E1152" t="s">
        <v>549</v>
      </c>
      <c r="F1152" t="s">
        <v>42</v>
      </c>
      <c r="G1152" t="s">
        <v>550</v>
      </c>
      <c r="H1152">
        <v>728</v>
      </c>
      <c r="I1152" t="s">
        <v>292</v>
      </c>
      <c r="J1152" t="s">
        <v>293</v>
      </c>
      <c r="K1152" t="s">
        <v>46</v>
      </c>
      <c r="L1152">
        <v>10</v>
      </c>
      <c r="M1152" t="s">
        <v>47</v>
      </c>
      <c r="N1152" s="9">
        <v>31539550.170000002</v>
      </c>
      <c r="O1152" s="9">
        <v>31264440.640000001</v>
      </c>
      <c r="P1152" s="9">
        <v>9601076</v>
      </c>
      <c r="Q1152" s="9">
        <v>10469104.119999999</v>
      </c>
      <c r="R1152" s="9">
        <v>11438481.51</v>
      </c>
      <c r="S1152" s="7">
        <v>12507784.51</v>
      </c>
      <c r="T1152" s="7">
        <v>13966355</v>
      </c>
    </row>
    <row r="1153" spans="1:20" x14ac:dyDescent="0.25">
      <c r="A1153" t="s">
        <v>537</v>
      </c>
      <c r="B1153">
        <v>8</v>
      </c>
      <c r="C1153">
        <v>162</v>
      </c>
      <c r="D1153" t="s">
        <v>548</v>
      </c>
      <c r="E1153" t="s">
        <v>549</v>
      </c>
      <c r="F1153" t="s">
        <v>42</v>
      </c>
      <c r="G1153" t="s">
        <v>550</v>
      </c>
      <c r="H1153">
        <v>728</v>
      </c>
      <c r="I1153" t="s">
        <v>292</v>
      </c>
      <c r="J1153" t="s">
        <v>293</v>
      </c>
      <c r="K1153" t="s">
        <v>46</v>
      </c>
      <c r="L1153">
        <v>20</v>
      </c>
      <c r="M1153" t="s">
        <v>48</v>
      </c>
      <c r="N1153" s="9">
        <v>31539550.170000002</v>
      </c>
      <c r="O1153" s="9">
        <v>31264440.640000001</v>
      </c>
      <c r="P1153" s="9">
        <v>9413061.2400000002</v>
      </c>
      <c r="Q1153" s="9">
        <v>10469104.119999999</v>
      </c>
      <c r="R1153" s="9">
        <v>11202797.18</v>
      </c>
      <c r="S1153" s="7">
        <v>12205966.470000001</v>
      </c>
      <c r="T1153" s="7">
        <v>13315462.99</v>
      </c>
    </row>
    <row r="1154" spans="1:20" x14ac:dyDescent="0.25">
      <c r="A1154" t="s">
        <v>537</v>
      </c>
      <c r="B1154">
        <v>8</v>
      </c>
      <c r="C1154">
        <v>162</v>
      </c>
      <c r="D1154" t="s">
        <v>548</v>
      </c>
      <c r="E1154" t="s">
        <v>549</v>
      </c>
      <c r="F1154" t="s">
        <v>42</v>
      </c>
      <c r="G1154" t="s">
        <v>550</v>
      </c>
      <c r="H1154">
        <v>728</v>
      </c>
      <c r="I1154" t="s">
        <v>292</v>
      </c>
      <c r="J1154" t="s">
        <v>293</v>
      </c>
      <c r="K1154" t="s">
        <v>46</v>
      </c>
      <c r="L1154">
        <v>30</v>
      </c>
      <c r="M1154" t="s">
        <v>49</v>
      </c>
      <c r="N1154" s="9">
        <v>0</v>
      </c>
      <c r="O1154" s="9">
        <v>0</v>
      </c>
      <c r="P1154" s="9">
        <v>188014.76</v>
      </c>
      <c r="Q1154" s="9">
        <v>0</v>
      </c>
      <c r="R1154" s="9">
        <v>235684.33</v>
      </c>
      <c r="S1154" s="7">
        <v>301818.03999999998</v>
      </c>
      <c r="T1154" s="7">
        <v>650892.01</v>
      </c>
    </row>
    <row r="1155" spans="1:20" x14ac:dyDescent="0.25">
      <c r="A1155" t="s">
        <v>537</v>
      </c>
      <c r="B1155">
        <v>8</v>
      </c>
      <c r="C1155">
        <v>162</v>
      </c>
      <c r="D1155" t="s">
        <v>548</v>
      </c>
      <c r="E1155" t="s">
        <v>549</v>
      </c>
      <c r="F1155" t="s">
        <v>42</v>
      </c>
      <c r="G1155" t="s">
        <v>550</v>
      </c>
      <c r="H1155">
        <v>728</v>
      </c>
      <c r="I1155" t="s">
        <v>292</v>
      </c>
      <c r="J1155" t="s">
        <v>293</v>
      </c>
      <c r="K1155" t="s">
        <v>46</v>
      </c>
      <c r="L1155">
        <v>40</v>
      </c>
      <c r="M1155" t="s">
        <v>12</v>
      </c>
      <c r="N1155" s="9">
        <v>0</v>
      </c>
      <c r="O1155" s="9">
        <v>0</v>
      </c>
      <c r="P1155" s="9">
        <v>0</v>
      </c>
      <c r="Q1155" s="9">
        <v>0</v>
      </c>
      <c r="R1155" s="9">
        <v>0</v>
      </c>
      <c r="S1155" s="7">
        <v>0</v>
      </c>
      <c r="T1155" s="7">
        <v>0</v>
      </c>
    </row>
    <row r="1156" spans="1:20" x14ac:dyDescent="0.25">
      <c r="A1156" t="s">
        <v>537</v>
      </c>
      <c r="B1156">
        <v>8</v>
      </c>
      <c r="C1156">
        <v>162</v>
      </c>
      <c r="D1156" t="s">
        <v>548</v>
      </c>
      <c r="E1156" t="s">
        <v>549</v>
      </c>
      <c r="F1156" t="s">
        <v>42</v>
      </c>
      <c r="G1156" t="s">
        <v>550</v>
      </c>
      <c r="H1156">
        <v>728</v>
      </c>
      <c r="I1156" t="s">
        <v>292</v>
      </c>
      <c r="J1156" t="s">
        <v>293</v>
      </c>
      <c r="K1156" t="s">
        <v>46</v>
      </c>
      <c r="L1156">
        <v>50</v>
      </c>
      <c r="M1156" t="s">
        <v>50</v>
      </c>
      <c r="N1156" s="9">
        <v>0</v>
      </c>
      <c r="O1156" s="9">
        <v>0</v>
      </c>
      <c r="P1156" s="9">
        <v>188014.76</v>
      </c>
      <c r="Q1156" s="9">
        <v>0</v>
      </c>
      <c r="R1156" s="9">
        <v>235684.33</v>
      </c>
      <c r="S1156" s="7">
        <v>301818.03999999998</v>
      </c>
      <c r="T1156" s="7">
        <v>650892.01</v>
      </c>
    </row>
    <row r="1157" spans="1:20" x14ac:dyDescent="0.25">
      <c r="A1157" t="s">
        <v>537</v>
      </c>
      <c r="B1157">
        <v>8</v>
      </c>
      <c r="C1157">
        <v>162</v>
      </c>
      <c r="D1157" t="s">
        <v>548</v>
      </c>
      <c r="E1157" t="s">
        <v>549</v>
      </c>
      <c r="F1157" t="s">
        <v>42</v>
      </c>
      <c r="G1157" t="s">
        <v>550</v>
      </c>
      <c r="H1157">
        <v>746</v>
      </c>
      <c r="I1157" t="s">
        <v>553</v>
      </c>
      <c r="J1157" t="s">
        <v>554</v>
      </c>
      <c r="K1157" t="s">
        <v>46</v>
      </c>
      <c r="L1157">
        <v>10</v>
      </c>
      <c r="M1157" t="s">
        <v>47</v>
      </c>
      <c r="N1157" s="9">
        <v>950000000</v>
      </c>
      <c r="O1157" s="9">
        <v>950000000</v>
      </c>
      <c r="P1157" s="9">
        <v>950000000</v>
      </c>
      <c r="Q1157" s="9">
        <v>950000000</v>
      </c>
      <c r="R1157" s="9">
        <v>950000000</v>
      </c>
      <c r="S1157" s="7">
        <v>950000000</v>
      </c>
      <c r="T1157" s="7">
        <v>950000000</v>
      </c>
    </row>
    <row r="1158" spans="1:20" x14ac:dyDescent="0.25">
      <c r="A1158" t="s">
        <v>537</v>
      </c>
      <c r="B1158">
        <v>8</v>
      </c>
      <c r="C1158">
        <v>162</v>
      </c>
      <c r="D1158" t="s">
        <v>548</v>
      </c>
      <c r="E1158" t="s">
        <v>549</v>
      </c>
      <c r="F1158" t="s">
        <v>42</v>
      </c>
      <c r="G1158" t="s">
        <v>550</v>
      </c>
      <c r="H1158">
        <v>746</v>
      </c>
      <c r="I1158" t="s">
        <v>553</v>
      </c>
      <c r="J1158" t="s">
        <v>554</v>
      </c>
      <c r="K1158" t="s">
        <v>46</v>
      </c>
      <c r="L1158">
        <v>20</v>
      </c>
      <c r="M1158" t="s">
        <v>48</v>
      </c>
      <c r="N1158" s="9">
        <v>950000000</v>
      </c>
      <c r="O1158" s="9">
        <v>950000000</v>
      </c>
      <c r="P1158" s="9">
        <v>950000000</v>
      </c>
      <c r="Q1158" s="9">
        <v>950000000</v>
      </c>
      <c r="R1158" s="9">
        <v>950000000</v>
      </c>
      <c r="S1158" s="7">
        <v>950000000</v>
      </c>
      <c r="T1158" s="7">
        <v>949796904.27999997</v>
      </c>
    </row>
    <row r="1159" spans="1:20" x14ac:dyDescent="0.25">
      <c r="A1159" t="s">
        <v>537</v>
      </c>
      <c r="B1159">
        <v>8</v>
      </c>
      <c r="C1159">
        <v>162</v>
      </c>
      <c r="D1159" t="s">
        <v>548</v>
      </c>
      <c r="E1159" t="s">
        <v>549</v>
      </c>
      <c r="F1159" t="s">
        <v>42</v>
      </c>
      <c r="G1159" t="s">
        <v>550</v>
      </c>
      <c r="H1159">
        <v>746</v>
      </c>
      <c r="I1159" t="s">
        <v>553</v>
      </c>
      <c r="J1159" t="s">
        <v>554</v>
      </c>
      <c r="K1159" t="s">
        <v>46</v>
      </c>
      <c r="L1159">
        <v>30</v>
      </c>
      <c r="M1159" t="s">
        <v>49</v>
      </c>
      <c r="N1159" s="9">
        <v>0</v>
      </c>
      <c r="O1159" s="9">
        <v>0</v>
      </c>
      <c r="P1159" s="9">
        <v>0</v>
      </c>
      <c r="Q1159" s="9">
        <v>0</v>
      </c>
      <c r="R1159" s="9">
        <v>0</v>
      </c>
      <c r="S1159" s="7">
        <v>0</v>
      </c>
      <c r="T1159" s="7">
        <v>203095.72</v>
      </c>
    </row>
    <row r="1160" spans="1:20" x14ac:dyDescent="0.25">
      <c r="A1160" t="s">
        <v>537</v>
      </c>
      <c r="B1160">
        <v>8</v>
      </c>
      <c r="C1160">
        <v>162</v>
      </c>
      <c r="D1160" t="s">
        <v>548</v>
      </c>
      <c r="E1160" t="s">
        <v>549</v>
      </c>
      <c r="F1160" t="s">
        <v>42</v>
      </c>
      <c r="G1160" t="s">
        <v>550</v>
      </c>
      <c r="H1160">
        <v>746</v>
      </c>
      <c r="I1160" t="s">
        <v>553</v>
      </c>
      <c r="J1160" t="s">
        <v>554</v>
      </c>
      <c r="K1160" t="s">
        <v>46</v>
      </c>
      <c r="L1160">
        <v>40</v>
      </c>
      <c r="M1160" t="s">
        <v>12</v>
      </c>
      <c r="N1160" s="9">
        <v>0</v>
      </c>
      <c r="O1160" s="9">
        <v>0</v>
      </c>
      <c r="P1160" s="9">
        <v>0</v>
      </c>
      <c r="Q1160" s="9">
        <v>0</v>
      </c>
      <c r="R1160" s="9">
        <v>0</v>
      </c>
      <c r="S1160" s="7">
        <v>0</v>
      </c>
      <c r="T1160" s="7">
        <v>0</v>
      </c>
    </row>
    <row r="1161" spans="1:20" x14ac:dyDescent="0.25">
      <c r="A1161" t="s">
        <v>537</v>
      </c>
      <c r="B1161">
        <v>8</v>
      </c>
      <c r="C1161">
        <v>162</v>
      </c>
      <c r="D1161" t="s">
        <v>548</v>
      </c>
      <c r="E1161" t="s">
        <v>549</v>
      </c>
      <c r="F1161" t="s">
        <v>42</v>
      </c>
      <c r="G1161" t="s">
        <v>550</v>
      </c>
      <c r="H1161">
        <v>746</v>
      </c>
      <c r="I1161" t="s">
        <v>553</v>
      </c>
      <c r="J1161" t="s">
        <v>554</v>
      </c>
      <c r="K1161" t="s">
        <v>46</v>
      </c>
      <c r="L1161">
        <v>50</v>
      </c>
      <c r="M1161" t="s">
        <v>50</v>
      </c>
      <c r="N1161" s="9">
        <v>0</v>
      </c>
      <c r="O1161" s="9">
        <v>0</v>
      </c>
      <c r="P1161" s="9">
        <v>0</v>
      </c>
      <c r="Q1161" s="9">
        <v>0</v>
      </c>
      <c r="R1161" s="9">
        <v>0</v>
      </c>
      <c r="S1161" s="7">
        <v>0</v>
      </c>
      <c r="T1161" s="7">
        <v>203095.72</v>
      </c>
    </row>
    <row r="1162" spans="1:20" x14ac:dyDescent="0.25">
      <c r="A1162" t="s">
        <v>537</v>
      </c>
      <c r="B1162">
        <v>8</v>
      </c>
      <c r="C1162">
        <v>122</v>
      </c>
      <c r="D1162" t="s">
        <v>555</v>
      </c>
      <c r="E1162" t="s">
        <v>556</v>
      </c>
      <c r="F1162" t="s">
        <v>42</v>
      </c>
      <c r="G1162" t="s">
        <v>557</v>
      </c>
      <c r="H1162">
        <v>715</v>
      </c>
      <c r="I1162" t="s">
        <v>558</v>
      </c>
      <c r="J1162" t="s">
        <v>559</v>
      </c>
      <c r="K1162" t="s">
        <v>46</v>
      </c>
      <c r="L1162">
        <v>10</v>
      </c>
      <c r="M1162" t="s">
        <v>47</v>
      </c>
      <c r="N1162" s="9">
        <v>8002335</v>
      </c>
      <c r="O1162" s="9">
        <v>8584557</v>
      </c>
      <c r="P1162" s="9">
        <v>8133754</v>
      </c>
      <c r="Q1162" s="9">
        <v>8487499</v>
      </c>
      <c r="R1162" s="9">
        <v>8865940</v>
      </c>
      <c r="S1162" s="7">
        <v>9724536</v>
      </c>
      <c r="T1162" s="7">
        <v>10103291</v>
      </c>
    </row>
    <row r="1163" spans="1:20" x14ac:dyDescent="0.25">
      <c r="A1163" t="s">
        <v>537</v>
      </c>
      <c r="B1163">
        <v>8</v>
      </c>
      <c r="C1163">
        <v>122</v>
      </c>
      <c r="D1163" t="s">
        <v>555</v>
      </c>
      <c r="E1163" t="s">
        <v>556</v>
      </c>
      <c r="F1163" t="s">
        <v>42</v>
      </c>
      <c r="G1163" t="s">
        <v>557</v>
      </c>
      <c r="H1163">
        <v>715</v>
      </c>
      <c r="I1163" t="s">
        <v>558</v>
      </c>
      <c r="J1163" t="s">
        <v>559</v>
      </c>
      <c r="K1163" t="s">
        <v>46</v>
      </c>
      <c r="L1163">
        <v>20</v>
      </c>
      <c r="M1163" t="s">
        <v>48</v>
      </c>
      <c r="N1163" s="9">
        <v>6723473.8600000003</v>
      </c>
      <c r="O1163" s="9">
        <v>6283622.1200000001</v>
      </c>
      <c r="P1163" s="9">
        <v>5922784.54</v>
      </c>
      <c r="Q1163" s="9">
        <v>7008374.9199999999</v>
      </c>
      <c r="R1163" s="9">
        <v>7446461.1799999997</v>
      </c>
      <c r="S1163" s="7">
        <v>8112168.4500000002</v>
      </c>
      <c r="T1163" s="7">
        <v>8400386.6799999997</v>
      </c>
    </row>
    <row r="1164" spans="1:20" x14ac:dyDescent="0.25">
      <c r="A1164" t="s">
        <v>537</v>
      </c>
      <c r="B1164">
        <v>8</v>
      </c>
      <c r="C1164">
        <v>122</v>
      </c>
      <c r="D1164" t="s">
        <v>555</v>
      </c>
      <c r="E1164" t="s">
        <v>556</v>
      </c>
      <c r="F1164" t="s">
        <v>42</v>
      </c>
      <c r="G1164" t="s">
        <v>557</v>
      </c>
      <c r="H1164">
        <v>715</v>
      </c>
      <c r="I1164" t="s">
        <v>558</v>
      </c>
      <c r="J1164" t="s">
        <v>559</v>
      </c>
      <c r="K1164" t="s">
        <v>46</v>
      </c>
      <c r="L1164">
        <v>30</v>
      </c>
      <c r="M1164" t="s">
        <v>49</v>
      </c>
      <c r="N1164" s="9">
        <v>1278861.1399999999</v>
      </c>
      <c r="O1164" s="9">
        <v>2300934.88</v>
      </c>
      <c r="P1164" s="9">
        <v>2210969.46</v>
      </c>
      <c r="Q1164" s="9">
        <v>1479124.08</v>
      </c>
      <c r="R1164" s="9">
        <v>1419478.82</v>
      </c>
      <c r="S1164" s="7">
        <v>1612367.55</v>
      </c>
      <c r="T1164" s="7">
        <v>1702904.32</v>
      </c>
    </row>
    <row r="1165" spans="1:20" x14ac:dyDescent="0.25">
      <c r="A1165" t="s">
        <v>537</v>
      </c>
      <c r="B1165">
        <v>8</v>
      </c>
      <c r="C1165">
        <v>122</v>
      </c>
      <c r="D1165" t="s">
        <v>555</v>
      </c>
      <c r="E1165" t="s">
        <v>556</v>
      </c>
      <c r="F1165" t="s">
        <v>42</v>
      </c>
      <c r="G1165" t="s">
        <v>557</v>
      </c>
      <c r="H1165">
        <v>715</v>
      </c>
      <c r="I1165" t="s">
        <v>558</v>
      </c>
      <c r="J1165" t="s">
        <v>559</v>
      </c>
      <c r="K1165" t="s">
        <v>46</v>
      </c>
      <c r="L1165">
        <v>40</v>
      </c>
      <c r="M1165" t="s">
        <v>12</v>
      </c>
      <c r="N1165" s="9">
        <v>0</v>
      </c>
      <c r="O1165" s="9">
        <v>0</v>
      </c>
      <c r="P1165" s="9">
        <v>0</v>
      </c>
      <c r="Q1165" s="9">
        <v>0</v>
      </c>
      <c r="R1165" s="9">
        <v>0</v>
      </c>
      <c r="S1165" s="7">
        <v>0</v>
      </c>
      <c r="T1165" s="7">
        <v>0</v>
      </c>
    </row>
    <row r="1166" spans="1:20" x14ac:dyDescent="0.25">
      <c r="A1166" t="s">
        <v>537</v>
      </c>
      <c r="B1166">
        <v>8</v>
      </c>
      <c r="C1166">
        <v>122</v>
      </c>
      <c r="D1166" t="s">
        <v>555</v>
      </c>
      <c r="E1166" t="s">
        <v>556</v>
      </c>
      <c r="F1166" t="s">
        <v>42</v>
      </c>
      <c r="G1166" t="s">
        <v>557</v>
      </c>
      <c r="H1166">
        <v>715</v>
      </c>
      <c r="I1166" t="s">
        <v>558</v>
      </c>
      <c r="J1166" t="s">
        <v>559</v>
      </c>
      <c r="K1166" t="s">
        <v>46</v>
      </c>
      <c r="L1166">
        <v>50</v>
      </c>
      <c r="M1166" t="s">
        <v>50</v>
      </c>
      <c r="N1166" s="9">
        <v>1278861.1399999999</v>
      </c>
      <c r="O1166" s="9">
        <v>2300934.88</v>
      </c>
      <c r="P1166" s="9">
        <v>2210969.46</v>
      </c>
      <c r="Q1166" s="9">
        <v>1479124.08</v>
      </c>
      <c r="R1166" s="9">
        <v>1419478.82</v>
      </c>
      <c r="S1166" s="7">
        <v>1612367.55</v>
      </c>
      <c r="T1166" s="7">
        <v>1702904.32</v>
      </c>
    </row>
    <row r="1167" spans="1:20" x14ac:dyDescent="0.25">
      <c r="A1167" t="s">
        <v>537</v>
      </c>
      <c r="B1167">
        <v>8</v>
      </c>
      <c r="C1167">
        <v>161</v>
      </c>
      <c r="D1167" t="s">
        <v>560</v>
      </c>
      <c r="E1167" t="s">
        <v>561</v>
      </c>
      <c r="F1167" t="s">
        <v>42</v>
      </c>
      <c r="G1167" t="s">
        <v>562</v>
      </c>
      <c r="H1167">
        <v>715</v>
      </c>
      <c r="I1167" t="s">
        <v>558</v>
      </c>
      <c r="J1167" t="s">
        <v>559</v>
      </c>
      <c r="K1167" t="s">
        <v>46</v>
      </c>
      <c r="L1167">
        <v>10</v>
      </c>
      <c r="M1167" t="s">
        <v>47</v>
      </c>
      <c r="N1167" s="9">
        <v>4390520</v>
      </c>
      <c r="O1167" s="9">
        <v>4532129.91</v>
      </c>
      <c r="P1167" s="9">
        <v>4212549</v>
      </c>
      <c r="Q1167" s="9">
        <v>4417772</v>
      </c>
      <c r="R1167" s="9">
        <v>4567772</v>
      </c>
      <c r="S1167" s="7">
        <v>5167772</v>
      </c>
      <c r="T1167" s="7">
        <v>6176511</v>
      </c>
    </row>
    <row r="1168" spans="1:20" x14ac:dyDescent="0.25">
      <c r="A1168" t="s">
        <v>537</v>
      </c>
      <c r="B1168">
        <v>8</v>
      </c>
      <c r="C1168">
        <v>161</v>
      </c>
      <c r="D1168" t="s">
        <v>560</v>
      </c>
      <c r="E1168" t="s">
        <v>561</v>
      </c>
      <c r="F1168" t="s">
        <v>42</v>
      </c>
      <c r="G1168" t="s">
        <v>562</v>
      </c>
      <c r="H1168">
        <v>715</v>
      </c>
      <c r="I1168" t="s">
        <v>558</v>
      </c>
      <c r="J1168" t="s">
        <v>559</v>
      </c>
      <c r="K1168" t="s">
        <v>46</v>
      </c>
      <c r="L1168">
        <v>20</v>
      </c>
      <c r="M1168" t="s">
        <v>48</v>
      </c>
      <c r="N1168" s="9">
        <v>4387603.17</v>
      </c>
      <c r="O1168" s="9">
        <v>4532077.97</v>
      </c>
      <c r="P1168" s="9">
        <v>4206599.4400000004</v>
      </c>
      <c r="Q1168" s="9">
        <v>4272472.38</v>
      </c>
      <c r="R1168" s="9">
        <v>4541304.24</v>
      </c>
      <c r="S1168" s="7">
        <v>5167145.42</v>
      </c>
      <c r="T1168" s="7">
        <v>6146058.0800000001</v>
      </c>
    </row>
    <row r="1169" spans="1:20" x14ac:dyDescent="0.25">
      <c r="A1169" t="s">
        <v>537</v>
      </c>
      <c r="B1169">
        <v>8</v>
      </c>
      <c r="C1169">
        <v>161</v>
      </c>
      <c r="D1169" t="s">
        <v>560</v>
      </c>
      <c r="E1169" t="s">
        <v>561</v>
      </c>
      <c r="F1169" t="s">
        <v>42</v>
      </c>
      <c r="G1169" t="s">
        <v>562</v>
      </c>
      <c r="H1169">
        <v>715</v>
      </c>
      <c r="I1169" t="s">
        <v>558</v>
      </c>
      <c r="J1169" t="s">
        <v>559</v>
      </c>
      <c r="K1169" t="s">
        <v>46</v>
      </c>
      <c r="L1169">
        <v>30</v>
      </c>
      <c r="M1169" t="s">
        <v>49</v>
      </c>
      <c r="N1169" s="9">
        <v>2916.83</v>
      </c>
      <c r="O1169" s="9">
        <v>51.94</v>
      </c>
      <c r="P1169" s="9">
        <v>5949.56</v>
      </c>
      <c r="Q1169" s="9">
        <v>145299.62</v>
      </c>
      <c r="R1169" s="9">
        <v>26467.759999999998</v>
      </c>
      <c r="S1169" s="7">
        <v>626.58000000000004</v>
      </c>
      <c r="T1169" s="7">
        <v>30452.92</v>
      </c>
    </row>
    <row r="1170" spans="1:20" x14ac:dyDescent="0.25">
      <c r="A1170" t="s">
        <v>537</v>
      </c>
      <c r="B1170">
        <v>8</v>
      </c>
      <c r="C1170">
        <v>161</v>
      </c>
      <c r="D1170" t="s">
        <v>560</v>
      </c>
      <c r="E1170" t="s">
        <v>561</v>
      </c>
      <c r="F1170" t="s">
        <v>42</v>
      </c>
      <c r="G1170" t="s">
        <v>562</v>
      </c>
      <c r="H1170">
        <v>715</v>
      </c>
      <c r="I1170" t="s">
        <v>558</v>
      </c>
      <c r="J1170" t="s">
        <v>559</v>
      </c>
      <c r="K1170" t="s">
        <v>46</v>
      </c>
      <c r="L1170">
        <v>40</v>
      </c>
      <c r="M1170" t="s">
        <v>12</v>
      </c>
      <c r="N1170" s="9">
        <v>0</v>
      </c>
      <c r="O1170" s="9">
        <v>0</v>
      </c>
      <c r="P1170" s="9">
        <v>0</v>
      </c>
      <c r="Q1170" s="9">
        <v>0</v>
      </c>
      <c r="R1170" s="9">
        <v>0</v>
      </c>
      <c r="S1170" s="7">
        <v>0</v>
      </c>
      <c r="T1170" s="7">
        <v>0</v>
      </c>
    </row>
    <row r="1171" spans="1:20" x14ac:dyDescent="0.25">
      <c r="A1171" t="s">
        <v>537</v>
      </c>
      <c r="B1171">
        <v>8</v>
      </c>
      <c r="C1171">
        <v>161</v>
      </c>
      <c r="D1171" t="s">
        <v>560</v>
      </c>
      <c r="E1171" t="s">
        <v>561</v>
      </c>
      <c r="F1171" t="s">
        <v>42</v>
      </c>
      <c r="G1171" t="s">
        <v>562</v>
      </c>
      <c r="H1171">
        <v>715</v>
      </c>
      <c r="I1171" t="s">
        <v>558</v>
      </c>
      <c r="J1171" t="s">
        <v>559</v>
      </c>
      <c r="K1171" t="s">
        <v>46</v>
      </c>
      <c r="L1171">
        <v>50</v>
      </c>
      <c r="M1171" t="s">
        <v>50</v>
      </c>
      <c r="N1171" s="9">
        <v>2916.83</v>
      </c>
      <c r="O1171" s="9">
        <v>51.94</v>
      </c>
      <c r="P1171" s="9">
        <v>5949.56</v>
      </c>
      <c r="Q1171" s="9">
        <v>145299.62</v>
      </c>
      <c r="R1171" s="9">
        <v>26467.759999999998</v>
      </c>
      <c r="S1171" s="7">
        <v>626.58000000000004</v>
      </c>
      <c r="T1171" s="7">
        <v>30452.92</v>
      </c>
    </row>
    <row r="1172" spans="1:20" x14ac:dyDescent="0.25">
      <c r="A1172" t="s">
        <v>537</v>
      </c>
      <c r="B1172">
        <v>8</v>
      </c>
      <c r="C1172">
        <v>161</v>
      </c>
      <c r="D1172" t="s">
        <v>560</v>
      </c>
      <c r="E1172" t="s">
        <v>561</v>
      </c>
      <c r="F1172" t="s">
        <v>42</v>
      </c>
      <c r="G1172" t="s">
        <v>562</v>
      </c>
      <c r="H1172">
        <v>732</v>
      </c>
      <c r="I1172" t="s">
        <v>563</v>
      </c>
      <c r="J1172" t="s">
        <v>564</v>
      </c>
      <c r="K1172" t="s">
        <v>46</v>
      </c>
      <c r="L1172">
        <v>10</v>
      </c>
      <c r="M1172" t="s">
        <v>47</v>
      </c>
      <c r="N1172" s="9">
        <v>47468680</v>
      </c>
      <c r="O1172" s="9">
        <v>48536729</v>
      </c>
      <c r="P1172" s="9">
        <v>49790983</v>
      </c>
      <c r="Q1172" s="9">
        <v>53648795</v>
      </c>
      <c r="R1172" s="9">
        <v>53935517</v>
      </c>
      <c r="S1172" s="7">
        <v>52714557</v>
      </c>
      <c r="T1172" s="7">
        <v>59355613</v>
      </c>
    </row>
    <row r="1173" spans="1:20" x14ac:dyDescent="0.25">
      <c r="A1173" t="s">
        <v>537</v>
      </c>
      <c r="B1173">
        <v>8</v>
      </c>
      <c r="C1173">
        <v>161</v>
      </c>
      <c r="D1173" t="s">
        <v>560</v>
      </c>
      <c r="E1173" t="s">
        <v>561</v>
      </c>
      <c r="F1173" t="s">
        <v>42</v>
      </c>
      <c r="G1173" t="s">
        <v>562</v>
      </c>
      <c r="H1173">
        <v>732</v>
      </c>
      <c r="I1173" t="s">
        <v>563</v>
      </c>
      <c r="J1173" t="s">
        <v>564</v>
      </c>
      <c r="K1173" t="s">
        <v>46</v>
      </c>
      <c r="L1173">
        <v>20</v>
      </c>
      <c r="M1173" t="s">
        <v>48</v>
      </c>
      <c r="N1173" s="9">
        <v>47419427.090000004</v>
      </c>
      <c r="O1173" s="9">
        <v>46141801.780000001</v>
      </c>
      <c r="P1173" s="9">
        <v>49790482.079999998</v>
      </c>
      <c r="Q1173" s="9">
        <v>53009157.850000001</v>
      </c>
      <c r="R1173" s="9">
        <v>53865800.609999999</v>
      </c>
      <c r="S1173" s="7">
        <v>52714447.130000003</v>
      </c>
      <c r="T1173" s="7">
        <v>47502555.960000001</v>
      </c>
    </row>
    <row r="1174" spans="1:20" x14ac:dyDescent="0.25">
      <c r="A1174" t="s">
        <v>537</v>
      </c>
      <c r="B1174">
        <v>8</v>
      </c>
      <c r="C1174">
        <v>161</v>
      </c>
      <c r="D1174" t="s">
        <v>560</v>
      </c>
      <c r="E1174" t="s">
        <v>561</v>
      </c>
      <c r="F1174" t="s">
        <v>42</v>
      </c>
      <c r="G1174" t="s">
        <v>562</v>
      </c>
      <c r="H1174">
        <v>732</v>
      </c>
      <c r="I1174" t="s">
        <v>563</v>
      </c>
      <c r="J1174" t="s">
        <v>564</v>
      </c>
      <c r="K1174" t="s">
        <v>46</v>
      </c>
      <c r="L1174">
        <v>30</v>
      </c>
      <c r="M1174" t="s">
        <v>49</v>
      </c>
      <c r="N1174" s="9">
        <v>49252.91</v>
      </c>
      <c r="O1174" s="9">
        <v>2394927.2200000002</v>
      </c>
      <c r="P1174" s="9">
        <v>500.92</v>
      </c>
      <c r="Q1174" s="9">
        <v>639637.15</v>
      </c>
      <c r="R1174" s="9">
        <v>69716.39</v>
      </c>
      <c r="S1174" s="7">
        <v>109.87</v>
      </c>
      <c r="T1174" s="7">
        <v>11853057.039999999</v>
      </c>
    </row>
    <row r="1175" spans="1:20" x14ac:dyDescent="0.25">
      <c r="A1175" t="s">
        <v>537</v>
      </c>
      <c r="B1175">
        <v>8</v>
      </c>
      <c r="C1175">
        <v>161</v>
      </c>
      <c r="D1175" t="s">
        <v>560</v>
      </c>
      <c r="E1175" t="s">
        <v>561</v>
      </c>
      <c r="F1175" t="s">
        <v>42</v>
      </c>
      <c r="G1175" t="s">
        <v>562</v>
      </c>
      <c r="H1175">
        <v>732</v>
      </c>
      <c r="I1175" t="s">
        <v>563</v>
      </c>
      <c r="J1175" t="s">
        <v>564</v>
      </c>
      <c r="K1175" t="s">
        <v>46</v>
      </c>
      <c r="L1175">
        <v>40</v>
      </c>
      <c r="M1175" t="s">
        <v>12</v>
      </c>
      <c r="N1175" s="9">
        <v>0</v>
      </c>
      <c r="O1175" s="9">
        <v>0</v>
      </c>
      <c r="P1175" s="9">
        <v>0</v>
      </c>
      <c r="Q1175" s="9">
        <v>0</v>
      </c>
      <c r="R1175" s="9">
        <v>0</v>
      </c>
      <c r="S1175" s="7">
        <v>0</v>
      </c>
      <c r="T1175" s="7">
        <v>0</v>
      </c>
    </row>
    <row r="1176" spans="1:20" x14ac:dyDescent="0.25">
      <c r="A1176" t="s">
        <v>537</v>
      </c>
      <c r="B1176">
        <v>8</v>
      </c>
      <c r="C1176">
        <v>161</v>
      </c>
      <c r="D1176" t="s">
        <v>560</v>
      </c>
      <c r="E1176" t="s">
        <v>561</v>
      </c>
      <c r="F1176" t="s">
        <v>42</v>
      </c>
      <c r="G1176" t="s">
        <v>562</v>
      </c>
      <c r="H1176">
        <v>732</v>
      </c>
      <c r="I1176" t="s">
        <v>563</v>
      </c>
      <c r="J1176" t="s">
        <v>564</v>
      </c>
      <c r="K1176" t="s">
        <v>46</v>
      </c>
      <c r="L1176">
        <v>50</v>
      </c>
      <c r="M1176" t="s">
        <v>50</v>
      </c>
      <c r="N1176" s="9">
        <v>49252.91</v>
      </c>
      <c r="O1176" s="9">
        <v>2394927.2200000002</v>
      </c>
      <c r="P1176" s="9">
        <v>500.92</v>
      </c>
      <c r="Q1176" s="9">
        <v>639637.15</v>
      </c>
      <c r="R1176" s="9">
        <v>69716.39</v>
      </c>
      <c r="S1176" s="7">
        <v>109.87</v>
      </c>
      <c r="T1176" s="7">
        <v>11853057.039999999</v>
      </c>
    </row>
    <row r="1177" spans="1:20" x14ac:dyDescent="0.25">
      <c r="A1177" t="s">
        <v>537</v>
      </c>
      <c r="B1177">
        <v>8</v>
      </c>
      <c r="C1177">
        <v>161</v>
      </c>
      <c r="D1177" t="s">
        <v>560</v>
      </c>
      <c r="E1177" t="s">
        <v>561</v>
      </c>
      <c r="F1177" t="s">
        <v>42</v>
      </c>
      <c r="G1177" t="s">
        <v>562</v>
      </c>
      <c r="H1177">
        <v>734</v>
      </c>
      <c r="I1177" t="s">
        <v>565</v>
      </c>
      <c r="J1177" t="s">
        <v>566</v>
      </c>
      <c r="K1177" t="s">
        <v>46</v>
      </c>
      <c r="L1177">
        <v>10</v>
      </c>
      <c r="M1177" t="s">
        <v>47</v>
      </c>
      <c r="N1177" s="9">
        <v>685095</v>
      </c>
      <c r="O1177" s="9">
        <v>756936</v>
      </c>
      <c r="P1177" s="9">
        <v>698453</v>
      </c>
      <c r="Q1177" s="9">
        <v>721193</v>
      </c>
      <c r="R1177" s="9">
        <v>796193</v>
      </c>
      <c r="S1177" s="7">
        <v>796193</v>
      </c>
      <c r="T1177" s="7">
        <v>835047</v>
      </c>
    </row>
    <row r="1178" spans="1:20" x14ac:dyDescent="0.25">
      <c r="A1178" t="s">
        <v>537</v>
      </c>
      <c r="B1178">
        <v>8</v>
      </c>
      <c r="C1178">
        <v>161</v>
      </c>
      <c r="D1178" t="s">
        <v>560</v>
      </c>
      <c r="E1178" t="s">
        <v>561</v>
      </c>
      <c r="F1178" t="s">
        <v>42</v>
      </c>
      <c r="G1178" t="s">
        <v>562</v>
      </c>
      <c r="H1178">
        <v>734</v>
      </c>
      <c r="I1178" t="s">
        <v>565</v>
      </c>
      <c r="J1178" t="s">
        <v>566</v>
      </c>
      <c r="K1178" t="s">
        <v>46</v>
      </c>
      <c r="L1178">
        <v>20</v>
      </c>
      <c r="M1178" t="s">
        <v>48</v>
      </c>
      <c r="N1178" s="9">
        <v>670526.47</v>
      </c>
      <c r="O1178" s="9">
        <v>754884.83</v>
      </c>
      <c r="P1178" s="9">
        <v>690221.06</v>
      </c>
      <c r="Q1178" s="9">
        <v>673492.44</v>
      </c>
      <c r="R1178" s="9">
        <v>660968.89</v>
      </c>
      <c r="S1178" s="7">
        <v>795331.98</v>
      </c>
      <c r="T1178" s="7">
        <v>800544.51</v>
      </c>
    </row>
    <row r="1179" spans="1:20" x14ac:dyDescent="0.25">
      <c r="A1179" t="s">
        <v>537</v>
      </c>
      <c r="B1179">
        <v>8</v>
      </c>
      <c r="C1179">
        <v>161</v>
      </c>
      <c r="D1179" t="s">
        <v>560</v>
      </c>
      <c r="E1179" t="s">
        <v>561</v>
      </c>
      <c r="F1179" t="s">
        <v>42</v>
      </c>
      <c r="G1179" t="s">
        <v>562</v>
      </c>
      <c r="H1179">
        <v>734</v>
      </c>
      <c r="I1179" t="s">
        <v>565</v>
      </c>
      <c r="J1179" t="s">
        <v>566</v>
      </c>
      <c r="K1179" t="s">
        <v>46</v>
      </c>
      <c r="L1179">
        <v>30</v>
      </c>
      <c r="M1179" t="s">
        <v>49</v>
      </c>
      <c r="N1179" s="9">
        <v>14568.53</v>
      </c>
      <c r="O1179" s="9">
        <v>2051.17</v>
      </c>
      <c r="P1179" s="9">
        <v>8231.94</v>
      </c>
      <c r="Q1179" s="9">
        <v>47700.56</v>
      </c>
      <c r="R1179" s="9">
        <v>135224.10999999999</v>
      </c>
      <c r="S1179" s="7">
        <v>861.02</v>
      </c>
      <c r="T1179" s="7">
        <v>34502.49</v>
      </c>
    </row>
    <row r="1180" spans="1:20" x14ac:dyDescent="0.25">
      <c r="A1180" t="s">
        <v>537</v>
      </c>
      <c r="B1180">
        <v>8</v>
      </c>
      <c r="C1180">
        <v>161</v>
      </c>
      <c r="D1180" t="s">
        <v>560</v>
      </c>
      <c r="E1180" t="s">
        <v>561</v>
      </c>
      <c r="F1180" t="s">
        <v>42</v>
      </c>
      <c r="G1180" t="s">
        <v>562</v>
      </c>
      <c r="H1180">
        <v>734</v>
      </c>
      <c r="I1180" t="s">
        <v>565</v>
      </c>
      <c r="J1180" t="s">
        <v>566</v>
      </c>
      <c r="K1180" t="s">
        <v>46</v>
      </c>
      <c r="L1180">
        <v>40</v>
      </c>
      <c r="M1180" t="s">
        <v>12</v>
      </c>
      <c r="N1180" s="9">
        <v>0</v>
      </c>
      <c r="O1180" s="9">
        <v>0</v>
      </c>
      <c r="P1180" s="9">
        <v>0</v>
      </c>
      <c r="Q1180" s="9">
        <v>0</v>
      </c>
      <c r="R1180" s="9">
        <v>0</v>
      </c>
      <c r="S1180" s="7">
        <v>0</v>
      </c>
      <c r="T1180" s="7">
        <v>0</v>
      </c>
    </row>
    <row r="1181" spans="1:20" x14ac:dyDescent="0.25">
      <c r="A1181" t="s">
        <v>537</v>
      </c>
      <c r="B1181">
        <v>8</v>
      </c>
      <c r="C1181">
        <v>161</v>
      </c>
      <c r="D1181" t="s">
        <v>560</v>
      </c>
      <c r="E1181" t="s">
        <v>561</v>
      </c>
      <c r="F1181" t="s">
        <v>42</v>
      </c>
      <c r="G1181" t="s">
        <v>562</v>
      </c>
      <c r="H1181">
        <v>734</v>
      </c>
      <c r="I1181" t="s">
        <v>565</v>
      </c>
      <c r="J1181" t="s">
        <v>566</v>
      </c>
      <c r="K1181" t="s">
        <v>46</v>
      </c>
      <c r="L1181">
        <v>50</v>
      </c>
      <c r="M1181" t="s">
        <v>50</v>
      </c>
      <c r="N1181" s="9">
        <v>14568.53</v>
      </c>
      <c r="O1181" s="9">
        <v>2051.17</v>
      </c>
      <c r="P1181" s="9">
        <v>8231.94</v>
      </c>
      <c r="Q1181" s="9">
        <v>47700.56</v>
      </c>
      <c r="R1181" s="9">
        <v>135224.10999999999</v>
      </c>
      <c r="S1181" s="7">
        <v>861.02</v>
      </c>
      <c r="T1181" s="7">
        <v>34502.49</v>
      </c>
    </row>
    <row r="1182" spans="1:20" x14ac:dyDescent="0.25">
      <c r="A1182" t="s">
        <v>537</v>
      </c>
      <c r="B1182">
        <v>8</v>
      </c>
      <c r="C1182">
        <v>161</v>
      </c>
      <c r="D1182" t="s">
        <v>560</v>
      </c>
      <c r="E1182" t="s">
        <v>561</v>
      </c>
      <c r="F1182" t="s">
        <v>42</v>
      </c>
      <c r="G1182" t="s">
        <v>562</v>
      </c>
      <c r="H1182">
        <v>799</v>
      </c>
      <c r="I1182" t="s">
        <v>62</v>
      </c>
      <c r="J1182" t="s">
        <v>223</v>
      </c>
      <c r="K1182" t="s">
        <v>46</v>
      </c>
      <c r="L1182">
        <v>10</v>
      </c>
      <c r="M1182" t="s">
        <v>47</v>
      </c>
      <c r="N1182" s="9">
        <v>54212397</v>
      </c>
      <c r="O1182" s="9">
        <v>51090328</v>
      </c>
      <c r="P1182" s="9">
        <v>45007546</v>
      </c>
      <c r="Q1182" s="9">
        <v>50408688</v>
      </c>
      <c r="R1182" s="9">
        <v>55752281</v>
      </c>
      <c r="S1182" s="7">
        <v>59208537</v>
      </c>
      <c r="T1182" s="7">
        <v>194485818</v>
      </c>
    </row>
    <row r="1183" spans="1:20" x14ac:dyDescent="0.25">
      <c r="A1183" t="s">
        <v>537</v>
      </c>
      <c r="B1183">
        <v>8</v>
      </c>
      <c r="C1183">
        <v>161</v>
      </c>
      <c r="D1183" t="s">
        <v>560</v>
      </c>
      <c r="E1183" t="s">
        <v>561</v>
      </c>
      <c r="F1183" t="s">
        <v>42</v>
      </c>
      <c r="G1183" t="s">
        <v>562</v>
      </c>
      <c r="H1183">
        <v>799</v>
      </c>
      <c r="I1183" t="s">
        <v>62</v>
      </c>
      <c r="J1183" t="s">
        <v>223</v>
      </c>
      <c r="K1183" t="s">
        <v>46</v>
      </c>
      <c r="L1183">
        <v>20</v>
      </c>
      <c r="M1183" t="s">
        <v>48</v>
      </c>
      <c r="N1183" s="9">
        <v>54180385.009999998</v>
      </c>
      <c r="O1183" s="9">
        <v>50055446.57</v>
      </c>
      <c r="P1183" s="9">
        <v>45005355.57</v>
      </c>
      <c r="Q1183" s="9">
        <v>50107750.920000002</v>
      </c>
      <c r="R1183" s="9">
        <v>55521996.640000001</v>
      </c>
      <c r="S1183" s="7">
        <v>59205687.380000003</v>
      </c>
      <c r="T1183" s="7">
        <v>63480437.210000001</v>
      </c>
    </row>
    <row r="1184" spans="1:20" x14ac:dyDescent="0.25">
      <c r="A1184" t="s">
        <v>537</v>
      </c>
      <c r="B1184">
        <v>8</v>
      </c>
      <c r="C1184">
        <v>161</v>
      </c>
      <c r="D1184" t="s">
        <v>560</v>
      </c>
      <c r="E1184" t="s">
        <v>561</v>
      </c>
      <c r="F1184" t="s">
        <v>42</v>
      </c>
      <c r="G1184" t="s">
        <v>562</v>
      </c>
      <c r="H1184">
        <v>799</v>
      </c>
      <c r="I1184" t="s">
        <v>62</v>
      </c>
      <c r="J1184" t="s">
        <v>223</v>
      </c>
      <c r="K1184" t="s">
        <v>46</v>
      </c>
      <c r="L1184">
        <v>30</v>
      </c>
      <c r="M1184" t="s">
        <v>49</v>
      </c>
      <c r="N1184" s="9">
        <v>32011.99</v>
      </c>
      <c r="O1184" s="9">
        <v>1034881.43</v>
      </c>
      <c r="P1184" s="9">
        <v>2190.4299999999998</v>
      </c>
      <c r="Q1184" s="9">
        <v>300937.08</v>
      </c>
      <c r="R1184" s="9">
        <v>230284.36</v>
      </c>
      <c r="S1184" s="7">
        <v>2849.62</v>
      </c>
      <c r="T1184" s="7">
        <v>131005380.79000001</v>
      </c>
    </row>
    <row r="1185" spans="1:20" x14ac:dyDescent="0.25">
      <c r="A1185" t="s">
        <v>537</v>
      </c>
      <c r="B1185">
        <v>8</v>
      </c>
      <c r="C1185">
        <v>161</v>
      </c>
      <c r="D1185" t="s">
        <v>560</v>
      </c>
      <c r="E1185" t="s">
        <v>561</v>
      </c>
      <c r="F1185" t="s">
        <v>42</v>
      </c>
      <c r="G1185" t="s">
        <v>562</v>
      </c>
      <c r="H1185">
        <v>799</v>
      </c>
      <c r="I1185" t="s">
        <v>62</v>
      </c>
      <c r="J1185" t="s">
        <v>223</v>
      </c>
      <c r="K1185" t="s">
        <v>46</v>
      </c>
      <c r="L1185">
        <v>40</v>
      </c>
      <c r="M1185" t="s">
        <v>12</v>
      </c>
      <c r="N1185" s="9">
        <v>0</v>
      </c>
      <c r="O1185" s="9">
        <v>0</v>
      </c>
      <c r="P1185" s="9">
        <v>0</v>
      </c>
      <c r="Q1185" s="9">
        <v>0</v>
      </c>
      <c r="R1185" s="9">
        <v>0</v>
      </c>
      <c r="S1185" s="7">
        <v>0</v>
      </c>
      <c r="T1185" s="7">
        <v>131000000</v>
      </c>
    </row>
    <row r="1186" spans="1:20" x14ac:dyDescent="0.25">
      <c r="A1186" t="s">
        <v>537</v>
      </c>
      <c r="B1186">
        <v>8</v>
      </c>
      <c r="C1186">
        <v>161</v>
      </c>
      <c r="D1186" t="s">
        <v>560</v>
      </c>
      <c r="E1186" t="s">
        <v>561</v>
      </c>
      <c r="F1186" t="s">
        <v>42</v>
      </c>
      <c r="G1186" t="s">
        <v>562</v>
      </c>
      <c r="H1186">
        <v>799</v>
      </c>
      <c r="I1186" t="s">
        <v>62</v>
      </c>
      <c r="J1186" t="s">
        <v>223</v>
      </c>
      <c r="K1186" t="s">
        <v>46</v>
      </c>
      <c r="L1186">
        <v>50</v>
      </c>
      <c r="M1186" t="s">
        <v>50</v>
      </c>
      <c r="N1186" s="9">
        <v>32011.99</v>
      </c>
      <c r="O1186" s="9">
        <v>1034881.43</v>
      </c>
      <c r="P1186" s="9">
        <v>2190.4299999999998</v>
      </c>
      <c r="Q1186" s="9">
        <v>300937.08</v>
      </c>
      <c r="R1186" s="9">
        <v>230284.36</v>
      </c>
      <c r="S1186" s="7">
        <v>2849.62</v>
      </c>
      <c r="T1186" s="7">
        <v>5380.7900000065565</v>
      </c>
    </row>
    <row r="1187" spans="1:20" x14ac:dyDescent="0.25">
      <c r="A1187" t="s">
        <v>537</v>
      </c>
      <c r="B1187">
        <v>8</v>
      </c>
      <c r="C1187">
        <v>152</v>
      </c>
      <c r="D1187" t="s">
        <v>567</v>
      </c>
      <c r="E1187" t="s">
        <v>568</v>
      </c>
      <c r="F1187" t="s">
        <v>42</v>
      </c>
      <c r="G1187" t="s">
        <v>569</v>
      </c>
      <c r="H1187">
        <v>725</v>
      </c>
      <c r="I1187" t="s">
        <v>570</v>
      </c>
      <c r="J1187" t="s">
        <v>571</v>
      </c>
      <c r="K1187" t="s">
        <v>46</v>
      </c>
      <c r="L1187">
        <v>10</v>
      </c>
      <c r="M1187" t="s">
        <v>47</v>
      </c>
      <c r="N1187" s="9">
        <v>8360998</v>
      </c>
      <c r="O1187" s="9">
        <v>5479700</v>
      </c>
      <c r="P1187" s="9">
        <v>4462500</v>
      </c>
      <c r="Q1187" s="9">
        <v>4101892</v>
      </c>
      <c r="R1187" s="9">
        <v>10951606</v>
      </c>
      <c r="S1187" s="7">
        <v>12427393</v>
      </c>
      <c r="T1187" s="7">
        <v>16625609</v>
      </c>
    </row>
    <row r="1188" spans="1:20" x14ac:dyDescent="0.25">
      <c r="A1188" t="s">
        <v>537</v>
      </c>
      <c r="B1188">
        <v>8</v>
      </c>
      <c r="C1188">
        <v>152</v>
      </c>
      <c r="D1188" t="s">
        <v>567</v>
      </c>
      <c r="E1188" t="s">
        <v>568</v>
      </c>
      <c r="F1188" t="s">
        <v>42</v>
      </c>
      <c r="G1188" t="s">
        <v>569</v>
      </c>
      <c r="H1188">
        <v>725</v>
      </c>
      <c r="I1188" t="s">
        <v>570</v>
      </c>
      <c r="J1188" t="s">
        <v>571</v>
      </c>
      <c r="K1188" t="s">
        <v>46</v>
      </c>
      <c r="L1188">
        <v>20</v>
      </c>
      <c r="M1188" t="s">
        <v>48</v>
      </c>
      <c r="N1188" s="9">
        <v>8359943.25</v>
      </c>
      <c r="O1188" s="9">
        <v>5478240.4100000001</v>
      </c>
      <c r="P1188" s="9">
        <v>4460419.3099999996</v>
      </c>
      <c r="Q1188" s="9">
        <v>4097217.83</v>
      </c>
      <c r="R1188" s="9">
        <v>10604030.939999999</v>
      </c>
      <c r="S1188" s="7">
        <v>10731554.27</v>
      </c>
      <c r="T1188" s="7">
        <v>13378209.369999999</v>
      </c>
    </row>
    <row r="1189" spans="1:20" x14ac:dyDescent="0.25">
      <c r="A1189" t="s">
        <v>537</v>
      </c>
      <c r="B1189">
        <v>8</v>
      </c>
      <c r="C1189">
        <v>152</v>
      </c>
      <c r="D1189" t="s">
        <v>567</v>
      </c>
      <c r="E1189" t="s">
        <v>568</v>
      </c>
      <c r="F1189" t="s">
        <v>42</v>
      </c>
      <c r="G1189" t="s">
        <v>569</v>
      </c>
      <c r="H1189">
        <v>725</v>
      </c>
      <c r="I1189" t="s">
        <v>570</v>
      </c>
      <c r="J1189" t="s">
        <v>571</v>
      </c>
      <c r="K1189" t="s">
        <v>46</v>
      </c>
      <c r="L1189">
        <v>30</v>
      </c>
      <c r="M1189" t="s">
        <v>49</v>
      </c>
      <c r="N1189" s="9">
        <v>1054.75</v>
      </c>
      <c r="O1189" s="9">
        <v>1459.59</v>
      </c>
      <c r="P1189" s="9">
        <v>2080.69</v>
      </c>
      <c r="Q1189" s="9">
        <v>4674.17</v>
      </c>
      <c r="R1189" s="9">
        <v>347575.06</v>
      </c>
      <c r="S1189" s="7">
        <v>1695838.73</v>
      </c>
      <c r="T1189" s="7">
        <v>3247399.63</v>
      </c>
    </row>
    <row r="1190" spans="1:20" x14ac:dyDescent="0.25">
      <c r="A1190" t="s">
        <v>537</v>
      </c>
      <c r="B1190">
        <v>8</v>
      </c>
      <c r="C1190">
        <v>152</v>
      </c>
      <c r="D1190" t="s">
        <v>567</v>
      </c>
      <c r="E1190" t="s">
        <v>568</v>
      </c>
      <c r="F1190" t="s">
        <v>42</v>
      </c>
      <c r="G1190" t="s">
        <v>569</v>
      </c>
      <c r="H1190">
        <v>725</v>
      </c>
      <c r="I1190" t="s">
        <v>570</v>
      </c>
      <c r="J1190" t="s">
        <v>571</v>
      </c>
      <c r="K1190" t="s">
        <v>46</v>
      </c>
      <c r="L1190">
        <v>40</v>
      </c>
      <c r="M1190" t="s">
        <v>12</v>
      </c>
      <c r="N1190" s="9">
        <v>0</v>
      </c>
      <c r="O1190" s="9">
        <v>0</v>
      </c>
      <c r="P1190" s="9">
        <v>0</v>
      </c>
      <c r="Q1190" s="9">
        <v>0</v>
      </c>
      <c r="R1190" s="9">
        <v>0</v>
      </c>
      <c r="S1190" s="7">
        <v>0</v>
      </c>
      <c r="T1190" s="7">
        <v>0</v>
      </c>
    </row>
    <row r="1191" spans="1:20" x14ac:dyDescent="0.25">
      <c r="A1191" t="s">
        <v>537</v>
      </c>
      <c r="B1191">
        <v>8</v>
      </c>
      <c r="C1191">
        <v>152</v>
      </c>
      <c r="D1191" t="s">
        <v>567</v>
      </c>
      <c r="E1191" t="s">
        <v>568</v>
      </c>
      <c r="F1191" t="s">
        <v>42</v>
      </c>
      <c r="G1191" t="s">
        <v>569</v>
      </c>
      <c r="H1191">
        <v>725</v>
      </c>
      <c r="I1191" t="s">
        <v>570</v>
      </c>
      <c r="J1191" t="s">
        <v>571</v>
      </c>
      <c r="K1191" t="s">
        <v>46</v>
      </c>
      <c r="L1191">
        <v>50</v>
      </c>
      <c r="M1191" t="s">
        <v>50</v>
      </c>
      <c r="N1191" s="9">
        <v>1054.75</v>
      </c>
      <c r="O1191" s="9">
        <v>1459.59</v>
      </c>
      <c r="P1191" s="9">
        <v>2080.69</v>
      </c>
      <c r="Q1191" s="9">
        <v>4674.17</v>
      </c>
      <c r="R1191" s="9">
        <v>347575.06</v>
      </c>
      <c r="S1191" s="7">
        <v>1695838.73</v>
      </c>
      <c r="T1191" s="7">
        <v>3247399.63</v>
      </c>
    </row>
    <row r="1192" spans="1:20" x14ac:dyDescent="0.25">
      <c r="A1192" t="s">
        <v>537</v>
      </c>
      <c r="B1192">
        <v>8</v>
      </c>
      <c r="C1192">
        <v>152</v>
      </c>
      <c r="D1192" t="s">
        <v>567</v>
      </c>
      <c r="E1192" t="s">
        <v>568</v>
      </c>
      <c r="F1192" t="s">
        <v>42</v>
      </c>
      <c r="G1192" t="s">
        <v>569</v>
      </c>
      <c r="H1192">
        <v>732</v>
      </c>
      <c r="I1192" t="s">
        <v>563</v>
      </c>
      <c r="J1192" t="s">
        <v>564</v>
      </c>
      <c r="K1192" t="s">
        <v>46</v>
      </c>
      <c r="L1192">
        <v>10</v>
      </c>
      <c r="M1192" t="s">
        <v>47</v>
      </c>
      <c r="N1192" s="9">
        <v>3886106</v>
      </c>
      <c r="O1192" s="9">
        <v>5410980</v>
      </c>
      <c r="P1192" s="9">
        <v>4262629</v>
      </c>
      <c r="Q1192" s="9">
        <v>4536077</v>
      </c>
      <c r="R1192" s="9">
        <v>5289564</v>
      </c>
      <c r="S1192" s="7">
        <v>4589317</v>
      </c>
      <c r="T1192" s="7">
        <v>5189487</v>
      </c>
    </row>
    <row r="1193" spans="1:20" x14ac:dyDescent="0.25">
      <c r="A1193" t="s">
        <v>537</v>
      </c>
      <c r="B1193">
        <v>8</v>
      </c>
      <c r="C1193">
        <v>152</v>
      </c>
      <c r="D1193" t="s">
        <v>567</v>
      </c>
      <c r="E1193" t="s">
        <v>568</v>
      </c>
      <c r="F1193" t="s">
        <v>42</v>
      </c>
      <c r="G1193" t="s">
        <v>569</v>
      </c>
      <c r="H1193">
        <v>732</v>
      </c>
      <c r="I1193" t="s">
        <v>563</v>
      </c>
      <c r="J1193" t="s">
        <v>564</v>
      </c>
      <c r="K1193" t="s">
        <v>46</v>
      </c>
      <c r="L1193">
        <v>20</v>
      </c>
      <c r="M1193" t="s">
        <v>48</v>
      </c>
      <c r="N1193" s="9">
        <v>3885575.78</v>
      </c>
      <c r="O1193" s="9">
        <v>5009787</v>
      </c>
      <c r="P1193" s="9">
        <v>3964126.74</v>
      </c>
      <c r="Q1193" s="9">
        <v>4530581.71</v>
      </c>
      <c r="R1193" s="9">
        <v>5279298.88</v>
      </c>
      <c r="S1193" s="7">
        <v>4503584.5199999996</v>
      </c>
      <c r="T1193" s="7">
        <v>4475036.95</v>
      </c>
    </row>
    <row r="1194" spans="1:20" x14ac:dyDescent="0.25">
      <c r="A1194" t="s">
        <v>537</v>
      </c>
      <c r="B1194">
        <v>8</v>
      </c>
      <c r="C1194">
        <v>152</v>
      </c>
      <c r="D1194" t="s">
        <v>567</v>
      </c>
      <c r="E1194" t="s">
        <v>568</v>
      </c>
      <c r="F1194" t="s">
        <v>42</v>
      </c>
      <c r="G1194" t="s">
        <v>569</v>
      </c>
      <c r="H1194">
        <v>732</v>
      </c>
      <c r="I1194" t="s">
        <v>563</v>
      </c>
      <c r="J1194" t="s">
        <v>564</v>
      </c>
      <c r="K1194" t="s">
        <v>46</v>
      </c>
      <c r="L1194">
        <v>30</v>
      </c>
      <c r="M1194" t="s">
        <v>49</v>
      </c>
      <c r="N1194" s="9">
        <v>530.22</v>
      </c>
      <c r="O1194" s="9">
        <v>401193</v>
      </c>
      <c r="P1194" s="9">
        <v>298502.26</v>
      </c>
      <c r="Q1194" s="9">
        <v>5495.29</v>
      </c>
      <c r="R1194" s="9">
        <v>10265.120000000001</v>
      </c>
      <c r="S1194" s="7">
        <v>85732.479999999996</v>
      </c>
      <c r="T1194" s="7">
        <v>714450.05</v>
      </c>
    </row>
    <row r="1195" spans="1:20" x14ac:dyDescent="0.25">
      <c r="A1195" t="s">
        <v>537</v>
      </c>
      <c r="B1195">
        <v>8</v>
      </c>
      <c r="C1195">
        <v>152</v>
      </c>
      <c r="D1195" t="s">
        <v>567</v>
      </c>
      <c r="E1195" t="s">
        <v>568</v>
      </c>
      <c r="F1195" t="s">
        <v>42</v>
      </c>
      <c r="G1195" t="s">
        <v>569</v>
      </c>
      <c r="H1195">
        <v>732</v>
      </c>
      <c r="I1195" t="s">
        <v>563</v>
      </c>
      <c r="J1195" t="s">
        <v>564</v>
      </c>
      <c r="K1195" t="s">
        <v>46</v>
      </c>
      <c r="L1195">
        <v>40</v>
      </c>
      <c r="M1195" t="s">
        <v>12</v>
      </c>
      <c r="N1195" s="9">
        <v>0</v>
      </c>
      <c r="O1195" s="9">
        <v>0</v>
      </c>
      <c r="P1195" s="9">
        <v>0</v>
      </c>
      <c r="Q1195" s="9">
        <v>0</v>
      </c>
      <c r="R1195" s="9">
        <v>0</v>
      </c>
      <c r="S1195" s="7">
        <v>0</v>
      </c>
      <c r="T1195" s="7">
        <v>0</v>
      </c>
    </row>
    <row r="1196" spans="1:20" x14ac:dyDescent="0.25">
      <c r="A1196" t="s">
        <v>537</v>
      </c>
      <c r="B1196">
        <v>8</v>
      </c>
      <c r="C1196">
        <v>152</v>
      </c>
      <c r="D1196" t="s">
        <v>567</v>
      </c>
      <c r="E1196" t="s">
        <v>568</v>
      </c>
      <c r="F1196" t="s">
        <v>42</v>
      </c>
      <c r="G1196" t="s">
        <v>569</v>
      </c>
      <c r="H1196">
        <v>732</v>
      </c>
      <c r="I1196" t="s">
        <v>563</v>
      </c>
      <c r="J1196" t="s">
        <v>564</v>
      </c>
      <c r="K1196" t="s">
        <v>46</v>
      </c>
      <c r="L1196">
        <v>50</v>
      </c>
      <c r="M1196" t="s">
        <v>50</v>
      </c>
      <c r="N1196" s="9">
        <v>530.22</v>
      </c>
      <c r="O1196" s="9">
        <v>401193</v>
      </c>
      <c r="P1196" s="9">
        <v>298502.26</v>
      </c>
      <c r="Q1196" s="9">
        <v>5495.29</v>
      </c>
      <c r="R1196" s="9">
        <v>10265.120000000001</v>
      </c>
      <c r="S1196" s="7">
        <v>85732.479999999996</v>
      </c>
      <c r="T1196" s="7">
        <v>714450.05</v>
      </c>
    </row>
    <row r="1197" spans="1:20" x14ac:dyDescent="0.25">
      <c r="A1197" t="s">
        <v>537</v>
      </c>
      <c r="B1197">
        <v>8</v>
      </c>
      <c r="C1197">
        <v>155</v>
      </c>
      <c r="D1197" t="s">
        <v>572</v>
      </c>
      <c r="E1197" t="s">
        <v>573</v>
      </c>
      <c r="F1197" t="s">
        <v>42</v>
      </c>
      <c r="G1197" t="s">
        <v>574</v>
      </c>
      <c r="H1197">
        <v>743</v>
      </c>
      <c r="I1197" t="s">
        <v>575</v>
      </c>
      <c r="J1197" t="s">
        <v>576</v>
      </c>
      <c r="K1197" t="s">
        <v>46</v>
      </c>
      <c r="L1197">
        <v>10</v>
      </c>
      <c r="M1197" t="s">
        <v>47</v>
      </c>
      <c r="N1197" s="9">
        <v>735190499</v>
      </c>
      <c r="O1197" s="9">
        <v>764913338</v>
      </c>
      <c r="P1197" s="9">
        <v>815557436</v>
      </c>
      <c r="Q1197" s="9">
        <v>853483113</v>
      </c>
      <c r="R1197" s="9">
        <v>954233341</v>
      </c>
      <c r="S1197" s="7">
        <v>973117692</v>
      </c>
      <c r="T1197" s="7">
        <v>1006876637</v>
      </c>
    </row>
    <row r="1198" spans="1:20" x14ac:dyDescent="0.25">
      <c r="A1198" t="s">
        <v>537</v>
      </c>
      <c r="B1198">
        <v>8</v>
      </c>
      <c r="C1198">
        <v>155</v>
      </c>
      <c r="D1198" t="s">
        <v>572</v>
      </c>
      <c r="E1198" t="s">
        <v>573</v>
      </c>
      <c r="F1198" t="s">
        <v>42</v>
      </c>
      <c r="G1198" t="s">
        <v>574</v>
      </c>
      <c r="H1198">
        <v>743</v>
      </c>
      <c r="I1198" t="s">
        <v>575</v>
      </c>
      <c r="J1198" t="s">
        <v>576</v>
      </c>
      <c r="K1198" t="s">
        <v>46</v>
      </c>
      <c r="L1198">
        <v>20</v>
      </c>
      <c r="M1198" t="s">
        <v>48</v>
      </c>
      <c r="N1198" s="9">
        <v>728837740.24000001</v>
      </c>
      <c r="O1198" s="9">
        <v>764115794.20000005</v>
      </c>
      <c r="P1198" s="9">
        <v>809685903.20000005</v>
      </c>
      <c r="Q1198" s="9">
        <v>853068942.89999998</v>
      </c>
      <c r="R1198" s="9">
        <v>941424226.32000005</v>
      </c>
      <c r="S1198" s="7">
        <v>967131335.42999995</v>
      </c>
      <c r="T1198" s="7">
        <v>1001305218.9299999</v>
      </c>
    </row>
    <row r="1199" spans="1:20" x14ac:dyDescent="0.25">
      <c r="A1199" t="s">
        <v>537</v>
      </c>
      <c r="B1199">
        <v>8</v>
      </c>
      <c r="C1199">
        <v>155</v>
      </c>
      <c r="D1199" t="s">
        <v>572</v>
      </c>
      <c r="E1199" t="s">
        <v>573</v>
      </c>
      <c r="F1199" t="s">
        <v>42</v>
      </c>
      <c r="G1199" t="s">
        <v>574</v>
      </c>
      <c r="H1199">
        <v>743</v>
      </c>
      <c r="I1199" t="s">
        <v>575</v>
      </c>
      <c r="J1199" t="s">
        <v>576</v>
      </c>
      <c r="K1199" t="s">
        <v>46</v>
      </c>
      <c r="L1199">
        <v>30</v>
      </c>
      <c r="M1199" t="s">
        <v>49</v>
      </c>
      <c r="N1199" s="9">
        <v>6352758.7599999998</v>
      </c>
      <c r="O1199" s="9">
        <v>797543.76</v>
      </c>
      <c r="P1199" s="9">
        <v>5871532.7999999998</v>
      </c>
      <c r="Q1199" s="9">
        <v>414170.1</v>
      </c>
      <c r="R1199" s="9">
        <v>12809114.68</v>
      </c>
      <c r="S1199" s="7">
        <v>5986356.5700000003</v>
      </c>
      <c r="T1199" s="7">
        <v>5571418.0700000003</v>
      </c>
    </row>
    <row r="1200" spans="1:20" x14ac:dyDescent="0.25">
      <c r="A1200" t="s">
        <v>537</v>
      </c>
      <c r="B1200">
        <v>8</v>
      </c>
      <c r="C1200">
        <v>155</v>
      </c>
      <c r="D1200" t="s">
        <v>572</v>
      </c>
      <c r="E1200" t="s">
        <v>573</v>
      </c>
      <c r="F1200" t="s">
        <v>42</v>
      </c>
      <c r="G1200" t="s">
        <v>574</v>
      </c>
      <c r="H1200">
        <v>743</v>
      </c>
      <c r="I1200" t="s">
        <v>575</v>
      </c>
      <c r="J1200" t="s">
        <v>576</v>
      </c>
      <c r="K1200" t="s">
        <v>46</v>
      </c>
      <c r="L1200">
        <v>40</v>
      </c>
      <c r="M1200" t="s">
        <v>12</v>
      </c>
      <c r="N1200" s="9">
        <v>0</v>
      </c>
      <c r="O1200" s="9">
        <v>0</v>
      </c>
      <c r="P1200" s="9">
        <v>0</v>
      </c>
      <c r="Q1200" s="9">
        <v>0</v>
      </c>
      <c r="R1200" s="9">
        <v>0</v>
      </c>
      <c r="S1200" s="7">
        <v>0</v>
      </c>
      <c r="T1200" s="7">
        <v>0</v>
      </c>
    </row>
    <row r="1201" spans="1:20" x14ac:dyDescent="0.25">
      <c r="A1201" t="s">
        <v>537</v>
      </c>
      <c r="B1201">
        <v>8</v>
      </c>
      <c r="C1201">
        <v>155</v>
      </c>
      <c r="D1201" t="s">
        <v>572</v>
      </c>
      <c r="E1201" t="s">
        <v>573</v>
      </c>
      <c r="F1201" t="s">
        <v>42</v>
      </c>
      <c r="G1201" t="s">
        <v>574</v>
      </c>
      <c r="H1201">
        <v>743</v>
      </c>
      <c r="I1201" t="s">
        <v>575</v>
      </c>
      <c r="J1201" t="s">
        <v>576</v>
      </c>
      <c r="K1201" t="s">
        <v>46</v>
      </c>
      <c r="L1201">
        <v>50</v>
      </c>
      <c r="M1201" t="s">
        <v>50</v>
      </c>
      <c r="N1201" s="9">
        <v>6352758.7599999998</v>
      </c>
      <c r="O1201" s="9">
        <v>797543.76</v>
      </c>
      <c r="P1201" s="9">
        <v>5871532.7999999998</v>
      </c>
      <c r="Q1201" s="9">
        <v>414170.1</v>
      </c>
      <c r="R1201" s="9">
        <v>12809114.68</v>
      </c>
      <c r="S1201" s="7">
        <v>5986356.5700000003</v>
      </c>
      <c r="T1201" s="7">
        <v>5571418.0700000003</v>
      </c>
    </row>
    <row r="1202" spans="1:20" x14ac:dyDescent="0.25">
      <c r="A1202" t="s">
        <v>577</v>
      </c>
      <c r="B1202">
        <v>9</v>
      </c>
      <c r="C1202">
        <v>188</v>
      </c>
      <c r="D1202" t="s">
        <v>578</v>
      </c>
      <c r="E1202" t="s">
        <v>579</v>
      </c>
      <c r="F1202" t="s">
        <v>42</v>
      </c>
      <c r="G1202" t="s">
        <v>580</v>
      </c>
      <c r="H1202">
        <v>799</v>
      </c>
      <c r="I1202" t="s">
        <v>62</v>
      </c>
      <c r="J1202" t="s">
        <v>223</v>
      </c>
      <c r="K1202" t="s">
        <v>46</v>
      </c>
      <c r="L1202">
        <v>10</v>
      </c>
      <c r="M1202" t="s">
        <v>47</v>
      </c>
      <c r="N1202" s="9">
        <v>1464057</v>
      </c>
      <c r="O1202" s="9">
        <v>1619517.05</v>
      </c>
      <c r="P1202" s="9">
        <v>1197014</v>
      </c>
      <c r="Q1202" s="9">
        <v>1540955.19</v>
      </c>
      <c r="R1202" s="9">
        <v>2241431.36</v>
      </c>
      <c r="S1202" s="7">
        <v>1067875.74</v>
      </c>
      <c r="T1202" s="7">
        <v>1085158.3799999999</v>
      </c>
    </row>
    <row r="1203" spans="1:20" x14ac:dyDescent="0.25">
      <c r="A1203" t="s">
        <v>577</v>
      </c>
      <c r="B1203">
        <v>9</v>
      </c>
      <c r="C1203">
        <v>188</v>
      </c>
      <c r="D1203" t="s">
        <v>578</v>
      </c>
      <c r="E1203" t="s">
        <v>579</v>
      </c>
      <c r="F1203" t="s">
        <v>42</v>
      </c>
      <c r="G1203" t="s">
        <v>580</v>
      </c>
      <c r="H1203">
        <v>799</v>
      </c>
      <c r="I1203" t="s">
        <v>62</v>
      </c>
      <c r="J1203" t="s">
        <v>223</v>
      </c>
      <c r="K1203" t="s">
        <v>46</v>
      </c>
      <c r="L1203">
        <v>20</v>
      </c>
      <c r="M1203" t="s">
        <v>48</v>
      </c>
      <c r="N1203" s="9">
        <v>719331.95</v>
      </c>
      <c r="O1203" s="9">
        <v>726013.99</v>
      </c>
      <c r="P1203" s="9">
        <v>567836.56999999995</v>
      </c>
      <c r="Q1203" s="9">
        <v>686301.83</v>
      </c>
      <c r="R1203" s="9">
        <v>2132879.62</v>
      </c>
      <c r="S1203" s="7">
        <v>972751.35999999999</v>
      </c>
      <c r="T1203" s="7">
        <v>834499.14</v>
      </c>
    </row>
    <row r="1204" spans="1:20" x14ac:dyDescent="0.25">
      <c r="A1204" t="s">
        <v>577</v>
      </c>
      <c r="B1204">
        <v>9</v>
      </c>
      <c r="C1204">
        <v>188</v>
      </c>
      <c r="D1204" t="s">
        <v>578</v>
      </c>
      <c r="E1204" t="s">
        <v>579</v>
      </c>
      <c r="F1204" t="s">
        <v>42</v>
      </c>
      <c r="G1204" t="s">
        <v>580</v>
      </c>
      <c r="H1204">
        <v>799</v>
      </c>
      <c r="I1204" t="s">
        <v>62</v>
      </c>
      <c r="J1204" t="s">
        <v>223</v>
      </c>
      <c r="K1204" t="s">
        <v>46</v>
      </c>
      <c r="L1204">
        <v>30</v>
      </c>
      <c r="M1204" t="s">
        <v>49</v>
      </c>
      <c r="N1204" s="9">
        <v>744725.05</v>
      </c>
      <c r="O1204" s="9">
        <v>893503.06</v>
      </c>
      <c r="P1204" s="9">
        <v>629177.43000000005</v>
      </c>
      <c r="Q1204" s="9">
        <v>854653.36</v>
      </c>
      <c r="R1204" s="9">
        <v>108551.74</v>
      </c>
      <c r="S1204" s="7">
        <v>95124.38</v>
      </c>
      <c r="T1204" s="7">
        <v>250659.24</v>
      </c>
    </row>
    <row r="1205" spans="1:20" x14ac:dyDescent="0.25">
      <c r="A1205" t="s">
        <v>577</v>
      </c>
      <c r="B1205">
        <v>9</v>
      </c>
      <c r="C1205">
        <v>188</v>
      </c>
      <c r="D1205" t="s">
        <v>578</v>
      </c>
      <c r="E1205" t="s">
        <v>579</v>
      </c>
      <c r="F1205" t="s">
        <v>42</v>
      </c>
      <c r="G1205" t="s">
        <v>580</v>
      </c>
      <c r="H1205">
        <v>799</v>
      </c>
      <c r="I1205" t="s">
        <v>62</v>
      </c>
      <c r="J1205" t="s">
        <v>223</v>
      </c>
      <c r="K1205" t="s">
        <v>46</v>
      </c>
      <c r="L1205">
        <v>40</v>
      </c>
      <c r="M1205" t="s">
        <v>12</v>
      </c>
      <c r="N1205" s="9">
        <v>0</v>
      </c>
      <c r="O1205" s="9">
        <v>0</v>
      </c>
      <c r="P1205" s="9">
        <v>0</v>
      </c>
      <c r="Q1205" s="9">
        <v>0</v>
      </c>
      <c r="R1205" s="9">
        <v>0</v>
      </c>
      <c r="S1205" s="7">
        <v>0</v>
      </c>
      <c r="T1205" s="7">
        <v>0</v>
      </c>
    </row>
    <row r="1206" spans="1:20" x14ac:dyDescent="0.25">
      <c r="A1206" t="s">
        <v>577</v>
      </c>
      <c r="B1206">
        <v>9</v>
      </c>
      <c r="C1206">
        <v>188</v>
      </c>
      <c r="D1206" t="s">
        <v>578</v>
      </c>
      <c r="E1206" t="s">
        <v>579</v>
      </c>
      <c r="F1206" t="s">
        <v>42</v>
      </c>
      <c r="G1206" t="s">
        <v>580</v>
      </c>
      <c r="H1206">
        <v>799</v>
      </c>
      <c r="I1206" t="s">
        <v>62</v>
      </c>
      <c r="J1206" t="s">
        <v>223</v>
      </c>
      <c r="K1206" t="s">
        <v>46</v>
      </c>
      <c r="L1206">
        <v>50</v>
      </c>
      <c r="M1206" t="s">
        <v>50</v>
      </c>
      <c r="N1206" s="9">
        <v>744725.05</v>
      </c>
      <c r="O1206" s="9">
        <v>893503.06</v>
      </c>
      <c r="P1206" s="9">
        <v>629177.43000000005</v>
      </c>
      <c r="Q1206" s="9">
        <v>854653.36</v>
      </c>
      <c r="R1206" s="9">
        <v>108551.74</v>
      </c>
      <c r="S1206" s="7">
        <v>95124.38</v>
      </c>
      <c r="T1206" s="7">
        <v>250659.24</v>
      </c>
    </row>
    <row r="1207" spans="1:20" x14ac:dyDescent="0.25">
      <c r="A1207" t="s">
        <v>577</v>
      </c>
      <c r="B1207">
        <v>9</v>
      </c>
      <c r="C1207">
        <v>200</v>
      </c>
      <c r="D1207" t="s">
        <v>581</v>
      </c>
      <c r="E1207" t="s">
        <v>582</v>
      </c>
      <c r="F1207" t="s">
        <v>42</v>
      </c>
      <c r="G1207" t="s">
        <v>583</v>
      </c>
      <c r="H1207">
        <v>453</v>
      </c>
      <c r="I1207" t="s">
        <v>584</v>
      </c>
      <c r="J1207" t="s">
        <v>585</v>
      </c>
      <c r="K1207" t="s">
        <v>46</v>
      </c>
      <c r="L1207">
        <v>10</v>
      </c>
      <c r="M1207" t="s">
        <v>47</v>
      </c>
      <c r="N1207" s="9">
        <v>248717661</v>
      </c>
      <c r="O1207" s="9">
        <v>272566290</v>
      </c>
      <c r="P1207" s="9">
        <v>277195733</v>
      </c>
      <c r="Q1207" s="9">
        <v>296245094</v>
      </c>
      <c r="R1207" s="9">
        <v>323468650.81999999</v>
      </c>
      <c r="S1207" s="7">
        <v>325686234</v>
      </c>
      <c r="T1207" s="7">
        <v>360231237.93000001</v>
      </c>
    </row>
    <row r="1208" spans="1:20" x14ac:dyDescent="0.25">
      <c r="A1208" t="s">
        <v>577</v>
      </c>
      <c r="B1208">
        <v>9</v>
      </c>
      <c r="C1208">
        <v>200</v>
      </c>
      <c r="D1208" t="s">
        <v>581</v>
      </c>
      <c r="E1208" t="s">
        <v>582</v>
      </c>
      <c r="F1208" t="s">
        <v>42</v>
      </c>
      <c r="G1208" t="s">
        <v>583</v>
      </c>
      <c r="H1208">
        <v>453</v>
      </c>
      <c r="I1208" t="s">
        <v>584</v>
      </c>
      <c r="J1208" t="s">
        <v>585</v>
      </c>
      <c r="K1208" t="s">
        <v>46</v>
      </c>
      <c r="L1208">
        <v>20</v>
      </c>
      <c r="M1208" t="s">
        <v>48</v>
      </c>
      <c r="N1208" s="9">
        <v>244948809.66999999</v>
      </c>
      <c r="O1208" s="9">
        <v>261315370.59999999</v>
      </c>
      <c r="P1208" s="9">
        <v>270746315.13</v>
      </c>
      <c r="Q1208" s="9">
        <v>267021537.18000001</v>
      </c>
      <c r="R1208" s="9">
        <v>282757414.17000002</v>
      </c>
      <c r="S1208" s="7">
        <v>323794861.69</v>
      </c>
      <c r="T1208" s="7">
        <v>360161361.18000001</v>
      </c>
    </row>
    <row r="1209" spans="1:20" x14ac:dyDescent="0.25">
      <c r="A1209" t="s">
        <v>577</v>
      </c>
      <c r="B1209">
        <v>9</v>
      </c>
      <c r="C1209">
        <v>200</v>
      </c>
      <c r="D1209" t="s">
        <v>581</v>
      </c>
      <c r="E1209" t="s">
        <v>582</v>
      </c>
      <c r="F1209" t="s">
        <v>42</v>
      </c>
      <c r="G1209" t="s">
        <v>583</v>
      </c>
      <c r="H1209">
        <v>453</v>
      </c>
      <c r="I1209" t="s">
        <v>584</v>
      </c>
      <c r="J1209" t="s">
        <v>585</v>
      </c>
      <c r="K1209" t="s">
        <v>46</v>
      </c>
      <c r="L1209">
        <v>30</v>
      </c>
      <c r="M1209" t="s">
        <v>49</v>
      </c>
      <c r="N1209" s="9">
        <v>3768851.33</v>
      </c>
      <c r="O1209" s="9">
        <v>11250919.390000001</v>
      </c>
      <c r="P1209" s="9">
        <v>6449417.8700000001</v>
      </c>
      <c r="Q1209" s="9">
        <v>29223556.82</v>
      </c>
      <c r="R1209" s="9">
        <v>40711236.649999999</v>
      </c>
      <c r="S1209" s="7">
        <v>1891372.31</v>
      </c>
      <c r="T1209" s="7">
        <v>69876.75</v>
      </c>
    </row>
    <row r="1210" spans="1:20" x14ac:dyDescent="0.25">
      <c r="A1210" t="s">
        <v>577</v>
      </c>
      <c r="B1210">
        <v>9</v>
      </c>
      <c r="C1210">
        <v>200</v>
      </c>
      <c r="D1210" t="s">
        <v>581</v>
      </c>
      <c r="E1210" t="s">
        <v>582</v>
      </c>
      <c r="F1210" t="s">
        <v>42</v>
      </c>
      <c r="G1210" t="s">
        <v>583</v>
      </c>
      <c r="H1210">
        <v>453</v>
      </c>
      <c r="I1210" t="s">
        <v>584</v>
      </c>
      <c r="J1210" t="s">
        <v>585</v>
      </c>
      <c r="K1210" t="s">
        <v>46</v>
      </c>
      <c r="L1210">
        <v>40</v>
      </c>
      <c r="M1210" t="s">
        <v>12</v>
      </c>
      <c r="N1210" s="9">
        <v>3000</v>
      </c>
      <c r="O1210" s="9">
        <v>0</v>
      </c>
      <c r="P1210" s="9">
        <v>0</v>
      </c>
      <c r="Q1210" s="9">
        <v>29223556.82</v>
      </c>
      <c r="R1210" s="9">
        <v>0</v>
      </c>
      <c r="S1210" s="7">
        <v>0</v>
      </c>
      <c r="T1210" s="7">
        <v>0</v>
      </c>
    </row>
    <row r="1211" spans="1:20" x14ac:dyDescent="0.25">
      <c r="A1211" t="s">
        <v>577</v>
      </c>
      <c r="B1211">
        <v>9</v>
      </c>
      <c r="C1211">
        <v>200</v>
      </c>
      <c r="D1211" t="s">
        <v>581</v>
      </c>
      <c r="E1211" t="s">
        <v>582</v>
      </c>
      <c r="F1211" t="s">
        <v>42</v>
      </c>
      <c r="G1211" t="s">
        <v>583</v>
      </c>
      <c r="H1211">
        <v>453</v>
      </c>
      <c r="I1211" t="s">
        <v>584</v>
      </c>
      <c r="J1211" t="s">
        <v>585</v>
      </c>
      <c r="K1211" t="s">
        <v>46</v>
      </c>
      <c r="L1211">
        <v>50</v>
      </c>
      <c r="M1211" t="s">
        <v>50</v>
      </c>
      <c r="N1211" s="9">
        <v>3765851.33</v>
      </c>
      <c r="O1211" s="9">
        <v>11250919.390000001</v>
      </c>
      <c r="P1211" s="9">
        <v>6449417.8700000001</v>
      </c>
      <c r="Q1211" s="9">
        <v>0</v>
      </c>
      <c r="R1211" s="9">
        <v>40711236.649999999</v>
      </c>
      <c r="S1211" s="7">
        <v>1891372.31</v>
      </c>
      <c r="T1211" s="7">
        <v>69876.75</v>
      </c>
    </row>
    <row r="1212" spans="1:20" x14ac:dyDescent="0.25">
      <c r="A1212" t="s">
        <v>577</v>
      </c>
      <c r="B1212">
        <v>9</v>
      </c>
      <c r="C1212">
        <v>200</v>
      </c>
      <c r="D1212" t="s">
        <v>581</v>
      </c>
      <c r="E1212" t="s">
        <v>582</v>
      </c>
      <c r="F1212" t="s">
        <v>42</v>
      </c>
      <c r="G1212" t="s">
        <v>583</v>
      </c>
      <c r="H1212">
        <v>499</v>
      </c>
      <c r="I1212" t="s">
        <v>62</v>
      </c>
      <c r="J1212" t="s">
        <v>586</v>
      </c>
      <c r="K1212" t="s">
        <v>46</v>
      </c>
      <c r="L1212">
        <v>10</v>
      </c>
      <c r="M1212" t="s">
        <v>47</v>
      </c>
      <c r="N1212" s="9">
        <v>1936654</v>
      </c>
      <c r="O1212" s="9">
        <v>1994902</v>
      </c>
      <c r="P1212" s="9">
        <v>2252701</v>
      </c>
      <c r="Q1212" s="9">
        <v>2412119</v>
      </c>
      <c r="R1212" s="9">
        <v>2873757</v>
      </c>
      <c r="S1212" s="7">
        <v>2824077</v>
      </c>
      <c r="T1212" s="7">
        <v>2970097.72</v>
      </c>
    </row>
    <row r="1213" spans="1:20" x14ac:dyDescent="0.25">
      <c r="A1213" t="s">
        <v>577</v>
      </c>
      <c r="B1213">
        <v>9</v>
      </c>
      <c r="C1213">
        <v>200</v>
      </c>
      <c r="D1213" t="s">
        <v>581</v>
      </c>
      <c r="E1213" t="s">
        <v>582</v>
      </c>
      <c r="F1213" t="s">
        <v>42</v>
      </c>
      <c r="G1213" t="s">
        <v>583</v>
      </c>
      <c r="H1213">
        <v>499</v>
      </c>
      <c r="I1213" t="s">
        <v>62</v>
      </c>
      <c r="J1213" t="s">
        <v>586</v>
      </c>
      <c r="K1213" t="s">
        <v>46</v>
      </c>
      <c r="L1213">
        <v>20</v>
      </c>
      <c r="M1213" t="s">
        <v>48</v>
      </c>
      <c r="N1213" s="9">
        <v>1897691.91</v>
      </c>
      <c r="O1213" s="9">
        <v>1931664.74</v>
      </c>
      <c r="P1213" s="9">
        <v>2060223.34</v>
      </c>
      <c r="Q1213" s="9">
        <v>2238616.69</v>
      </c>
      <c r="R1213" s="9">
        <v>2620897.87</v>
      </c>
      <c r="S1213" s="7">
        <v>2823603.07</v>
      </c>
      <c r="T1213" s="7">
        <v>2928708.63</v>
      </c>
    </row>
    <row r="1214" spans="1:20" x14ac:dyDescent="0.25">
      <c r="A1214" t="s">
        <v>577</v>
      </c>
      <c r="B1214">
        <v>9</v>
      </c>
      <c r="C1214">
        <v>200</v>
      </c>
      <c r="D1214" t="s">
        <v>581</v>
      </c>
      <c r="E1214" t="s">
        <v>582</v>
      </c>
      <c r="F1214" t="s">
        <v>42</v>
      </c>
      <c r="G1214" t="s">
        <v>583</v>
      </c>
      <c r="H1214">
        <v>499</v>
      </c>
      <c r="I1214" t="s">
        <v>62</v>
      </c>
      <c r="J1214" t="s">
        <v>586</v>
      </c>
      <c r="K1214" t="s">
        <v>46</v>
      </c>
      <c r="L1214">
        <v>30</v>
      </c>
      <c r="M1214" t="s">
        <v>49</v>
      </c>
      <c r="N1214" s="9">
        <v>38962.089999999997</v>
      </c>
      <c r="O1214" s="9">
        <v>63237.26</v>
      </c>
      <c r="P1214" s="9">
        <v>192477.66</v>
      </c>
      <c r="Q1214" s="9">
        <v>173502.31</v>
      </c>
      <c r="R1214" s="9">
        <v>252859.13</v>
      </c>
      <c r="S1214" s="7">
        <v>473.93</v>
      </c>
      <c r="T1214" s="7">
        <v>41389.089999999997</v>
      </c>
    </row>
    <row r="1215" spans="1:20" x14ac:dyDescent="0.25">
      <c r="A1215" t="s">
        <v>577</v>
      </c>
      <c r="B1215">
        <v>9</v>
      </c>
      <c r="C1215">
        <v>200</v>
      </c>
      <c r="D1215" t="s">
        <v>581</v>
      </c>
      <c r="E1215" t="s">
        <v>582</v>
      </c>
      <c r="F1215" t="s">
        <v>42</v>
      </c>
      <c r="G1215" t="s">
        <v>583</v>
      </c>
      <c r="H1215">
        <v>499</v>
      </c>
      <c r="I1215" t="s">
        <v>62</v>
      </c>
      <c r="J1215" t="s">
        <v>586</v>
      </c>
      <c r="K1215" t="s">
        <v>46</v>
      </c>
      <c r="L1215">
        <v>40</v>
      </c>
      <c r="M1215" t="s">
        <v>12</v>
      </c>
      <c r="N1215" s="9">
        <v>0</v>
      </c>
      <c r="O1215" s="9">
        <v>0</v>
      </c>
      <c r="P1215" s="9">
        <v>150000</v>
      </c>
      <c r="Q1215" s="9">
        <v>0</v>
      </c>
      <c r="R1215" s="9">
        <v>0</v>
      </c>
      <c r="S1215" s="7">
        <v>0</v>
      </c>
      <c r="T1215" s="7">
        <v>0</v>
      </c>
    </row>
    <row r="1216" spans="1:20" x14ac:dyDescent="0.25">
      <c r="A1216" t="s">
        <v>577</v>
      </c>
      <c r="B1216">
        <v>9</v>
      </c>
      <c r="C1216">
        <v>200</v>
      </c>
      <c r="D1216" t="s">
        <v>581</v>
      </c>
      <c r="E1216" t="s">
        <v>582</v>
      </c>
      <c r="F1216" t="s">
        <v>42</v>
      </c>
      <c r="G1216" t="s">
        <v>583</v>
      </c>
      <c r="H1216">
        <v>499</v>
      </c>
      <c r="I1216" t="s">
        <v>62</v>
      </c>
      <c r="J1216" t="s">
        <v>586</v>
      </c>
      <c r="K1216" t="s">
        <v>46</v>
      </c>
      <c r="L1216">
        <v>50</v>
      </c>
      <c r="M1216" t="s">
        <v>50</v>
      </c>
      <c r="N1216" s="9">
        <v>38962.089999999997</v>
      </c>
      <c r="O1216" s="9">
        <v>63237.26</v>
      </c>
      <c r="P1216" s="9">
        <v>42477.66</v>
      </c>
      <c r="Q1216" s="9">
        <v>173502.31</v>
      </c>
      <c r="R1216" s="9">
        <v>252859.13</v>
      </c>
      <c r="S1216" s="7">
        <v>473.93</v>
      </c>
      <c r="T1216" s="7">
        <v>41389.089999999997</v>
      </c>
    </row>
    <row r="1217" spans="1:20" x14ac:dyDescent="0.25">
      <c r="A1217" t="s">
        <v>577</v>
      </c>
      <c r="B1217">
        <v>9</v>
      </c>
      <c r="C1217">
        <v>751</v>
      </c>
      <c r="D1217" t="s">
        <v>587</v>
      </c>
      <c r="E1217" t="s">
        <v>588</v>
      </c>
      <c r="F1217" t="s">
        <v>42</v>
      </c>
      <c r="G1217" t="s">
        <v>589</v>
      </c>
      <c r="H1217">
        <v>450</v>
      </c>
      <c r="I1217" t="s">
        <v>76</v>
      </c>
      <c r="J1217" t="s">
        <v>77</v>
      </c>
      <c r="K1217" t="s">
        <v>46</v>
      </c>
      <c r="L1217">
        <v>10</v>
      </c>
      <c r="M1217" t="s">
        <v>47</v>
      </c>
      <c r="N1217" s="9">
        <v>1018367</v>
      </c>
      <c r="O1217" s="9">
        <v>1033320</v>
      </c>
      <c r="P1217" s="9">
        <v>1044387</v>
      </c>
      <c r="Q1217" s="9">
        <v>1080422</v>
      </c>
      <c r="R1217" s="9">
        <v>1376186</v>
      </c>
      <c r="S1217" s="7">
        <v>1407673</v>
      </c>
      <c r="T1217" s="7">
        <v>1484534</v>
      </c>
    </row>
    <row r="1218" spans="1:20" x14ac:dyDescent="0.25">
      <c r="A1218" t="s">
        <v>577</v>
      </c>
      <c r="B1218">
        <v>9</v>
      </c>
      <c r="C1218">
        <v>751</v>
      </c>
      <c r="D1218" t="s">
        <v>587</v>
      </c>
      <c r="E1218" t="s">
        <v>588</v>
      </c>
      <c r="F1218" t="s">
        <v>42</v>
      </c>
      <c r="G1218" t="s">
        <v>589</v>
      </c>
      <c r="H1218">
        <v>450</v>
      </c>
      <c r="I1218" t="s">
        <v>76</v>
      </c>
      <c r="J1218" t="s">
        <v>77</v>
      </c>
      <c r="K1218" t="s">
        <v>46</v>
      </c>
      <c r="L1218">
        <v>20</v>
      </c>
      <c r="M1218" t="s">
        <v>48</v>
      </c>
      <c r="N1218" s="9">
        <v>1018367</v>
      </c>
      <c r="O1218" s="9">
        <v>927547.01</v>
      </c>
      <c r="P1218" s="9">
        <v>970384.98</v>
      </c>
      <c r="Q1218" s="9">
        <v>958080.97</v>
      </c>
      <c r="R1218" s="9">
        <v>1116530.6100000001</v>
      </c>
      <c r="S1218" s="7">
        <v>1126736.8700000001</v>
      </c>
      <c r="T1218" s="7">
        <v>1013815.05</v>
      </c>
    </row>
    <row r="1219" spans="1:20" x14ac:dyDescent="0.25">
      <c r="A1219" t="s">
        <v>577</v>
      </c>
      <c r="B1219">
        <v>9</v>
      </c>
      <c r="C1219">
        <v>751</v>
      </c>
      <c r="D1219" t="s">
        <v>587</v>
      </c>
      <c r="E1219" t="s">
        <v>588</v>
      </c>
      <c r="F1219" t="s">
        <v>42</v>
      </c>
      <c r="G1219" t="s">
        <v>589</v>
      </c>
      <c r="H1219">
        <v>450</v>
      </c>
      <c r="I1219" t="s">
        <v>76</v>
      </c>
      <c r="J1219" t="s">
        <v>77</v>
      </c>
      <c r="K1219" t="s">
        <v>46</v>
      </c>
      <c r="L1219">
        <v>30</v>
      </c>
      <c r="M1219" t="s">
        <v>49</v>
      </c>
      <c r="N1219" s="9">
        <v>0</v>
      </c>
      <c r="O1219" s="9">
        <v>105772.99</v>
      </c>
      <c r="P1219" s="9">
        <v>74002.02</v>
      </c>
      <c r="Q1219" s="9">
        <v>122341.03</v>
      </c>
      <c r="R1219" s="9">
        <v>259655.39</v>
      </c>
      <c r="S1219" s="7">
        <v>280936.13</v>
      </c>
      <c r="T1219" s="7">
        <v>470718.95</v>
      </c>
    </row>
    <row r="1220" spans="1:20" x14ac:dyDescent="0.25">
      <c r="A1220" t="s">
        <v>577</v>
      </c>
      <c r="B1220">
        <v>9</v>
      </c>
      <c r="C1220">
        <v>751</v>
      </c>
      <c r="D1220" t="s">
        <v>587</v>
      </c>
      <c r="E1220" t="s">
        <v>588</v>
      </c>
      <c r="F1220" t="s">
        <v>42</v>
      </c>
      <c r="G1220" t="s">
        <v>589</v>
      </c>
      <c r="H1220">
        <v>450</v>
      </c>
      <c r="I1220" t="s">
        <v>76</v>
      </c>
      <c r="J1220" t="s">
        <v>77</v>
      </c>
      <c r="K1220" t="s">
        <v>46</v>
      </c>
      <c r="L1220">
        <v>40</v>
      </c>
      <c r="M1220" t="s">
        <v>12</v>
      </c>
      <c r="N1220" s="9">
        <v>0</v>
      </c>
      <c r="O1220" s="9">
        <v>0</v>
      </c>
      <c r="P1220" s="9">
        <v>0</v>
      </c>
      <c r="Q1220" s="9">
        <v>0</v>
      </c>
      <c r="R1220" s="9">
        <v>0</v>
      </c>
      <c r="S1220" s="7">
        <v>0</v>
      </c>
      <c r="T1220" s="7">
        <v>50000</v>
      </c>
    </row>
    <row r="1221" spans="1:20" x14ac:dyDescent="0.25">
      <c r="A1221" t="s">
        <v>577</v>
      </c>
      <c r="B1221">
        <v>9</v>
      </c>
      <c r="C1221">
        <v>751</v>
      </c>
      <c r="D1221" t="s">
        <v>587</v>
      </c>
      <c r="E1221" t="s">
        <v>588</v>
      </c>
      <c r="F1221" t="s">
        <v>42</v>
      </c>
      <c r="G1221" t="s">
        <v>589</v>
      </c>
      <c r="H1221">
        <v>450</v>
      </c>
      <c r="I1221" t="s">
        <v>76</v>
      </c>
      <c r="J1221" t="s">
        <v>77</v>
      </c>
      <c r="K1221" t="s">
        <v>46</v>
      </c>
      <c r="L1221">
        <v>50</v>
      </c>
      <c r="M1221" t="s">
        <v>50</v>
      </c>
      <c r="N1221" s="9">
        <v>0</v>
      </c>
      <c r="O1221" s="9">
        <v>105772.99</v>
      </c>
      <c r="P1221" s="9">
        <v>74002.02</v>
      </c>
      <c r="Q1221" s="9">
        <v>122341.03</v>
      </c>
      <c r="R1221" s="9">
        <v>259655.39</v>
      </c>
      <c r="S1221" s="7">
        <v>280936.13</v>
      </c>
      <c r="T1221" s="7">
        <v>420718.95</v>
      </c>
    </row>
    <row r="1222" spans="1:20" x14ac:dyDescent="0.25">
      <c r="A1222" t="s">
        <v>577</v>
      </c>
      <c r="B1222">
        <v>9</v>
      </c>
      <c r="C1222">
        <v>601</v>
      </c>
      <c r="D1222" t="s">
        <v>590</v>
      </c>
      <c r="E1222" t="s">
        <v>591</v>
      </c>
      <c r="F1222" t="s">
        <v>42</v>
      </c>
      <c r="G1222" t="s">
        <v>592</v>
      </c>
      <c r="H1222">
        <v>108</v>
      </c>
      <c r="I1222" t="s">
        <v>408</v>
      </c>
      <c r="J1222" t="s">
        <v>15</v>
      </c>
      <c r="K1222" t="s">
        <v>46</v>
      </c>
      <c r="L1222">
        <v>10</v>
      </c>
      <c r="M1222" t="s">
        <v>47</v>
      </c>
      <c r="N1222" s="9">
        <v>300000</v>
      </c>
      <c r="O1222" s="9">
        <v>300000</v>
      </c>
      <c r="P1222" s="9">
        <v>300000</v>
      </c>
      <c r="Q1222" s="9">
        <v>2435000</v>
      </c>
      <c r="R1222" s="9">
        <v>6629500</v>
      </c>
      <c r="S1222" s="7">
        <v>13950159.01</v>
      </c>
      <c r="T1222" s="7">
        <v>31507426.329999998</v>
      </c>
    </row>
    <row r="1223" spans="1:20" x14ac:dyDescent="0.25">
      <c r="A1223" t="s">
        <v>577</v>
      </c>
      <c r="B1223">
        <v>9</v>
      </c>
      <c r="C1223">
        <v>601</v>
      </c>
      <c r="D1223" t="s">
        <v>590</v>
      </c>
      <c r="E1223" t="s">
        <v>591</v>
      </c>
      <c r="F1223" t="s">
        <v>42</v>
      </c>
      <c r="G1223" t="s">
        <v>592</v>
      </c>
      <c r="H1223">
        <v>108</v>
      </c>
      <c r="I1223" t="s">
        <v>408</v>
      </c>
      <c r="J1223" t="s">
        <v>15</v>
      </c>
      <c r="K1223" t="s">
        <v>46</v>
      </c>
      <c r="L1223">
        <v>20</v>
      </c>
      <c r="M1223" t="s">
        <v>48</v>
      </c>
      <c r="N1223" s="9">
        <v>300000</v>
      </c>
      <c r="O1223" s="9">
        <v>300000</v>
      </c>
      <c r="P1223" s="9">
        <v>298000</v>
      </c>
      <c r="Q1223" s="9">
        <v>377686</v>
      </c>
      <c r="R1223" s="9">
        <v>1814340.99</v>
      </c>
      <c r="S1223" s="7">
        <v>763732.68</v>
      </c>
      <c r="T1223" s="7">
        <v>4073996.91</v>
      </c>
    </row>
    <row r="1224" spans="1:20" x14ac:dyDescent="0.25">
      <c r="A1224" t="s">
        <v>577</v>
      </c>
      <c r="B1224">
        <v>9</v>
      </c>
      <c r="C1224">
        <v>601</v>
      </c>
      <c r="D1224" t="s">
        <v>590</v>
      </c>
      <c r="E1224" t="s">
        <v>591</v>
      </c>
      <c r="F1224" t="s">
        <v>42</v>
      </c>
      <c r="G1224" t="s">
        <v>592</v>
      </c>
      <c r="H1224">
        <v>108</v>
      </c>
      <c r="I1224" t="s">
        <v>408</v>
      </c>
      <c r="J1224" t="s">
        <v>15</v>
      </c>
      <c r="K1224" t="s">
        <v>46</v>
      </c>
      <c r="L1224">
        <v>30</v>
      </c>
      <c r="M1224" t="s">
        <v>49</v>
      </c>
      <c r="N1224" s="9">
        <v>0</v>
      </c>
      <c r="O1224" s="9">
        <v>0</v>
      </c>
      <c r="P1224" s="9">
        <v>2000</v>
      </c>
      <c r="Q1224" s="9">
        <v>2057314</v>
      </c>
      <c r="R1224" s="9">
        <v>4815159.01</v>
      </c>
      <c r="S1224" s="7">
        <v>13186426.33</v>
      </c>
      <c r="T1224" s="7">
        <v>27433429.420000002</v>
      </c>
    </row>
    <row r="1225" spans="1:20" x14ac:dyDescent="0.25">
      <c r="A1225" t="s">
        <v>577</v>
      </c>
      <c r="B1225">
        <v>9</v>
      </c>
      <c r="C1225">
        <v>601</v>
      </c>
      <c r="D1225" t="s">
        <v>590</v>
      </c>
      <c r="E1225" t="s">
        <v>591</v>
      </c>
      <c r="F1225" t="s">
        <v>42</v>
      </c>
      <c r="G1225" t="s">
        <v>592</v>
      </c>
      <c r="H1225">
        <v>108</v>
      </c>
      <c r="I1225" t="s">
        <v>408</v>
      </c>
      <c r="J1225" t="s">
        <v>15</v>
      </c>
      <c r="K1225" t="s">
        <v>46</v>
      </c>
      <c r="L1225">
        <v>40</v>
      </c>
      <c r="M1225" t="s">
        <v>12</v>
      </c>
      <c r="N1225" s="9">
        <v>0</v>
      </c>
      <c r="O1225" s="9">
        <v>0</v>
      </c>
      <c r="P1225" s="9">
        <v>0</v>
      </c>
      <c r="Q1225" s="9">
        <v>0</v>
      </c>
      <c r="R1225" s="9">
        <v>0</v>
      </c>
      <c r="S1225" s="7">
        <v>13186426.33</v>
      </c>
      <c r="T1225" s="7">
        <v>27433429.420000002</v>
      </c>
    </row>
    <row r="1226" spans="1:20" x14ac:dyDescent="0.25">
      <c r="A1226" t="s">
        <v>577</v>
      </c>
      <c r="B1226">
        <v>9</v>
      </c>
      <c r="C1226">
        <v>601</v>
      </c>
      <c r="D1226" t="s">
        <v>590</v>
      </c>
      <c r="E1226" t="s">
        <v>591</v>
      </c>
      <c r="F1226" t="s">
        <v>42</v>
      </c>
      <c r="G1226" t="s">
        <v>592</v>
      </c>
      <c r="H1226">
        <v>108</v>
      </c>
      <c r="I1226" t="s">
        <v>408</v>
      </c>
      <c r="J1226" t="s">
        <v>15</v>
      </c>
      <c r="K1226" t="s">
        <v>46</v>
      </c>
      <c r="L1226">
        <v>50</v>
      </c>
      <c r="M1226" t="s">
        <v>50</v>
      </c>
      <c r="N1226" s="9">
        <v>0</v>
      </c>
      <c r="O1226" s="9">
        <v>0</v>
      </c>
      <c r="P1226" s="9">
        <v>2000</v>
      </c>
      <c r="Q1226" s="9">
        <v>2057314</v>
      </c>
      <c r="R1226" s="9">
        <v>4815159.01</v>
      </c>
      <c r="S1226" s="7">
        <v>0</v>
      </c>
      <c r="T1226" s="7">
        <v>0</v>
      </c>
    </row>
    <row r="1227" spans="1:20" x14ac:dyDescent="0.25">
      <c r="A1227" t="s">
        <v>577</v>
      </c>
      <c r="B1227">
        <v>9</v>
      </c>
      <c r="C1227">
        <v>601</v>
      </c>
      <c r="D1227" t="s">
        <v>590</v>
      </c>
      <c r="E1227" t="s">
        <v>591</v>
      </c>
      <c r="F1227" t="s">
        <v>42</v>
      </c>
      <c r="G1227" t="s">
        <v>592</v>
      </c>
      <c r="H1227">
        <v>402</v>
      </c>
      <c r="I1227" t="s">
        <v>1657</v>
      </c>
      <c r="J1227" t="s">
        <v>2501</v>
      </c>
      <c r="K1227" t="s">
        <v>46</v>
      </c>
      <c r="L1227">
        <v>10</v>
      </c>
      <c r="M1227" t="s">
        <v>47</v>
      </c>
      <c r="N1227" s="9">
        <v>0</v>
      </c>
      <c r="O1227" s="9">
        <v>0</v>
      </c>
      <c r="P1227" s="9">
        <v>0</v>
      </c>
      <c r="Q1227" s="9">
        <v>0</v>
      </c>
      <c r="R1227" s="9">
        <v>0</v>
      </c>
      <c r="S1227" s="7">
        <v>8163245.5899999999</v>
      </c>
      <c r="T1227" s="7">
        <v>430000</v>
      </c>
    </row>
    <row r="1228" spans="1:20" x14ac:dyDescent="0.25">
      <c r="A1228" t="s">
        <v>577</v>
      </c>
      <c r="B1228">
        <v>9</v>
      </c>
      <c r="C1228">
        <v>601</v>
      </c>
      <c r="D1228" t="s">
        <v>590</v>
      </c>
      <c r="E1228" t="s">
        <v>591</v>
      </c>
      <c r="F1228" t="s">
        <v>42</v>
      </c>
      <c r="G1228" t="s">
        <v>592</v>
      </c>
      <c r="H1228">
        <v>402</v>
      </c>
      <c r="I1228" t="s">
        <v>1657</v>
      </c>
      <c r="J1228" t="s">
        <v>2501</v>
      </c>
      <c r="K1228" t="s">
        <v>46</v>
      </c>
      <c r="L1228">
        <v>20</v>
      </c>
      <c r="M1228" t="s">
        <v>48</v>
      </c>
      <c r="N1228" s="9">
        <v>0</v>
      </c>
      <c r="O1228" s="9">
        <v>0</v>
      </c>
      <c r="P1228" s="9">
        <v>0</v>
      </c>
      <c r="Q1228" s="9">
        <v>0</v>
      </c>
      <c r="R1228" s="9">
        <v>0</v>
      </c>
      <c r="S1228" s="7">
        <v>8163199.7000000002</v>
      </c>
      <c r="T1228" s="7">
        <v>233026.36</v>
      </c>
    </row>
    <row r="1229" spans="1:20" x14ac:dyDescent="0.25">
      <c r="A1229" t="s">
        <v>577</v>
      </c>
      <c r="B1229">
        <v>9</v>
      </c>
      <c r="C1229">
        <v>601</v>
      </c>
      <c r="D1229" t="s">
        <v>590</v>
      </c>
      <c r="E1229" t="s">
        <v>591</v>
      </c>
      <c r="F1229" t="s">
        <v>42</v>
      </c>
      <c r="G1229" t="s">
        <v>592</v>
      </c>
      <c r="H1229">
        <v>402</v>
      </c>
      <c r="I1229" t="s">
        <v>1657</v>
      </c>
      <c r="J1229" t="s">
        <v>2501</v>
      </c>
      <c r="K1229" t="s">
        <v>46</v>
      </c>
      <c r="L1229">
        <v>30</v>
      </c>
      <c r="M1229" t="s">
        <v>49</v>
      </c>
      <c r="N1229" s="9">
        <v>0</v>
      </c>
      <c r="O1229" s="9">
        <v>0</v>
      </c>
      <c r="P1229" s="9">
        <v>0</v>
      </c>
      <c r="Q1229" s="9">
        <v>0</v>
      </c>
      <c r="R1229" s="9">
        <v>0</v>
      </c>
      <c r="S1229" s="7">
        <v>45.89</v>
      </c>
      <c r="T1229" s="7">
        <v>196973.64</v>
      </c>
    </row>
    <row r="1230" spans="1:20" x14ac:dyDescent="0.25">
      <c r="A1230" t="s">
        <v>577</v>
      </c>
      <c r="B1230">
        <v>9</v>
      </c>
      <c r="C1230">
        <v>601</v>
      </c>
      <c r="D1230" t="s">
        <v>590</v>
      </c>
      <c r="E1230" t="s">
        <v>591</v>
      </c>
      <c r="F1230" t="s">
        <v>42</v>
      </c>
      <c r="G1230" t="s">
        <v>592</v>
      </c>
      <c r="H1230">
        <v>402</v>
      </c>
      <c r="I1230" t="s">
        <v>1657</v>
      </c>
      <c r="J1230" t="s">
        <v>2501</v>
      </c>
      <c r="K1230" t="s">
        <v>46</v>
      </c>
      <c r="L1230">
        <v>40</v>
      </c>
      <c r="M1230" t="s">
        <v>12</v>
      </c>
      <c r="N1230" s="9">
        <v>0</v>
      </c>
      <c r="O1230" s="9">
        <v>0</v>
      </c>
      <c r="P1230" s="9">
        <v>0</v>
      </c>
      <c r="Q1230" s="9">
        <v>0</v>
      </c>
      <c r="R1230" s="9">
        <v>0</v>
      </c>
      <c r="S1230" s="7">
        <v>0</v>
      </c>
      <c r="T1230" s="7">
        <v>196973.64</v>
      </c>
    </row>
    <row r="1231" spans="1:20" x14ac:dyDescent="0.25">
      <c r="A1231" t="s">
        <v>577</v>
      </c>
      <c r="B1231">
        <v>9</v>
      </c>
      <c r="C1231">
        <v>601</v>
      </c>
      <c r="D1231" t="s">
        <v>590</v>
      </c>
      <c r="E1231" t="s">
        <v>591</v>
      </c>
      <c r="F1231" t="s">
        <v>42</v>
      </c>
      <c r="G1231" t="s">
        <v>592</v>
      </c>
      <c r="H1231">
        <v>402</v>
      </c>
      <c r="I1231" t="s">
        <v>1657</v>
      </c>
      <c r="J1231" t="s">
        <v>2501</v>
      </c>
      <c r="K1231" t="s">
        <v>46</v>
      </c>
      <c r="L1231">
        <v>50</v>
      </c>
      <c r="M1231" t="s">
        <v>50</v>
      </c>
      <c r="N1231" s="9">
        <v>0</v>
      </c>
      <c r="O1231" s="9">
        <v>0</v>
      </c>
      <c r="P1231" s="9">
        <v>0</v>
      </c>
      <c r="Q1231" s="9">
        <v>0</v>
      </c>
      <c r="R1231" s="9">
        <v>0</v>
      </c>
      <c r="S1231" s="7">
        <v>45.89</v>
      </c>
      <c r="T1231" s="7">
        <v>0</v>
      </c>
    </row>
    <row r="1232" spans="1:20" x14ac:dyDescent="0.25">
      <c r="A1232" t="s">
        <v>577</v>
      </c>
      <c r="B1232">
        <v>9</v>
      </c>
      <c r="C1232">
        <v>601</v>
      </c>
      <c r="D1232" t="s">
        <v>590</v>
      </c>
      <c r="E1232" t="s">
        <v>591</v>
      </c>
      <c r="F1232" t="s">
        <v>42</v>
      </c>
      <c r="G1232" t="s">
        <v>592</v>
      </c>
      <c r="H1232">
        <v>403</v>
      </c>
      <c r="I1232" t="s">
        <v>593</v>
      </c>
      <c r="J1232" t="s">
        <v>594</v>
      </c>
      <c r="K1232" t="s">
        <v>46</v>
      </c>
      <c r="L1232">
        <v>10</v>
      </c>
      <c r="M1232" t="s">
        <v>47</v>
      </c>
      <c r="N1232" s="9">
        <v>12550364</v>
      </c>
      <c r="O1232" s="9">
        <v>13040056</v>
      </c>
      <c r="P1232" s="9">
        <v>12860366</v>
      </c>
      <c r="Q1232" s="9">
        <v>13522288</v>
      </c>
      <c r="R1232" s="9">
        <v>15582938</v>
      </c>
      <c r="S1232" s="7">
        <v>16872619</v>
      </c>
      <c r="T1232" s="7">
        <v>18278632</v>
      </c>
    </row>
    <row r="1233" spans="1:20" x14ac:dyDescent="0.25">
      <c r="A1233" t="s">
        <v>577</v>
      </c>
      <c r="B1233">
        <v>9</v>
      </c>
      <c r="C1233">
        <v>601</v>
      </c>
      <c r="D1233" t="s">
        <v>590</v>
      </c>
      <c r="E1233" t="s">
        <v>591</v>
      </c>
      <c r="F1233" t="s">
        <v>42</v>
      </c>
      <c r="G1233" t="s">
        <v>592</v>
      </c>
      <c r="H1233">
        <v>403</v>
      </c>
      <c r="I1233" t="s">
        <v>593</v>
      </c>
      <c r="J1233" t="s">
        <v>594</v>
      </c>
      <c r="K1233" t="s">
        <v>46</v>
      </c>
      <c r="L1233">
        <v>20</v>
      </c>
      <c r="M1233" t="s">
        <v>48</v>
      </c>
      <c r="N1233" s="9">
        <v>12165597.26</v>
      </c>
      <c r="O1233" s="9">
        <v>12653861.18</v>
      </c>
      <c r="P1233" s="9">
        <v>12859289.5</v>
      </c>
      <c r="Q1233" s="9">
        <v>13490642.289999999</v>
      </c>
      <c r="R1233" s="9">
        <v>15534357.050000001</v>
      </c>
      <c r="S1233" s="7">
        <v>16871800.600000001</v>
      </c>
      <c r="T1233" s="7">
        <v>17478300.059999999</v>
      </c>
    </row>
    <row r="1234" spans="1:20" x14ac:dyDescent="0.25">
      <c r="A1234" t="s">
        <v>577</v>
      </c>
      <c r="B1234">
        <v>9</v>
      </c>
      <c r="C1234">
        <v>601</v>
      </c>
      <c r="D1234" t="s">
        <v>590</v>
      </c>
      <c r="E1234" t="s">
        <v>591</v>
      </c>
      <c r="F1234" t="s">
        <v>42</v>
      </c>
      <c r="G1234" t="s">
        <v>592</v>
      </c>
      <c r="H1234">
        <v>403</v>
      </c>
      <c r="I1234" t="s">
        <v>593</v>
      </c>
      <c r="J1234" t="s">
        <v>594</v>
      </c>
      <c r="K1234" t="s">
        <v>46</v>
      </c>
      <c r="L1234">
        <v>30</v>
      </c>
      <c r="M1234" t="s">
        <v>49</v>
      </c>
      <c r="N1234" s="9">
        <v>384766.74</v>
      </c>
      <c r="O1234" s="9">
        <v>386194.82</v>
      </c>
      <c r="P1234" s="9">
        <v>1076.5</v>
      </c>
      <c r="Q1234" s="9">
        <v>31645.71</v>
      </c>
      <c r="R1234" s="9">
        <v>48580.95</v>
      </c>
      <c r="S1234" s="7">
        <v>818.4</v>
      </c>
      <c r="T1234" s="7">
        <v>800331.94</v>
      </c>
    </row>
    <row r="1235" spans="1:20" x14ac:dyDescent="0.25">
      <c r="A1235" t="s">
        <v>577</v>
      </c>
      <c r="B1235">
        <v>9</v>
      </c>
      <c r="C1235">
        <v>601</v>
      </c>
      <c r="D1235" t="s">
        <v>590</v>
      </c>
      <c r="E1235" t="s">
        <v>591</v>
      </c>
      <c r="F1235" t="s">
        <v>42</v>
      </c>
      <c r="G1235" t="s">
        <v>592</v>
      </c>
      <c r="H1235">
        <v>403</v>
      </c>
      <c r="I1235" t="s">
        <v>593</v>
      </c>
      <c r="J1235" t="s">
        <v>594</v>
      </c>
      <c r="K1235" t="s">
        <v>46</v>
      </c>
      <c r="L1235">
        <v>40</v>
      </c>
      <c r="M1235" t="s">
        <v>12</v>
      </c>
      <c r="N1235" s="9">
        <v>0</v>
      </c>
      <c r="O1235" s="9">
        <v>0</v>
      </c>
      <c r="P1235" s="9">
        <v>0</v>
      </c>
      <c r="Q1235" s="9">
        <v>0</v>
      </c>
      <c r="R1235" s="9">
        <v>0</v>
      </c>
      <c r="S1235" s="7">
        <v>0</v>
      </c>
      <c r="T1235" s="7">
        <v>800331.94</v>
      </c>
    </row>
    <row r="1236" spans="1:20" x14ac:dyDescent="0.25">
      <c r="A1236" t="s">
        <v>577</v>
      </c>
      <c r="B1236">
        <v>9</v>
      </c>
      <c r="C1236">
        <v>601</v>
      </c>
      <c r="D1236" t="s">
        <v>590</v>
      </c>
      <c r="E1236" t="s">
        <v>591</v>
      </c>
      <c r="F1236" t="s">
        <v>42</v>
      </c>
      <c r="G1236" t="s">
        <v>592</v>
      </c>
      <c r="H1236">
        <v>403</v>
      </c>
      <c r="I1236" t="s">
        <v>593</v>
      </c>
      <c r="J1236" t="s">
        <v>594</v>
      </c>
      <c r="K1236" t="s">
        <v>46</v>
      </c>
      <c r="L1236">
        <v>50</v>
      </c>
      <c r="M1236" t="s">
        <v>50</v>
      </c>
      <c r="N1236" s="9">
        <v>384766.74</v>
      </c>
      <c r="O1236" s="9">
        <v>386194.82</v>
      </c>
      <c r="P1236" s="9">
        <v>1076.5</v>
      </c>
      <c r="Q1236" s="9">
        <v>31645.71</v>
      </c>
      <c r="R1236" s="9">
        <v>48580.95</v>
      </c>
      <c r="S1236" s="7">
        <v>818.4</v>
      </c>
      <c r="T1236" s="7">
        <v>0</v>
      </c>
    </row>
    <row r="1237" spans="1:20" x14ac:dyDescent="0.25">
      <c r="A1237" t="s">
        <v>577</v>
      </c>
      <c r="B1237">
        <v>9</v>
      </c>
      <c r="C1237">
        <v>601</v>
      </c>
      <c r="D1237" t="s">
        <v>590</v>
      </c>
      <c r="E1237" t="s">
        <v>591</v>
      </c>
      <c r="F1237" t="s">
        <v>42</v>
      </c>
      <c r="G1237" t="s">
        <v>592</v>
      </c>
      <c r="H1237">
        <v>405</v>
      </c>
      <c r="I1237" t="s">
        <v>595</v>
      </c>
      <c r="J1237" t="s">
        <v>596</v>
      </c>
      <c r="K1237" t="s">
        <v>46</v>
      </c>
      <c r="L1237">
        <v>10</v>
      </c>
      <c r="M1237" t="s">
        <v>47</v>
      </c>
      <c r="N1237" s="9">
        <v>10051925</v>
      </c>
      <c r="O1237" s="9">
        <v>9789839</v>
      </c>
      <c r="P1237" s="9">
        <v>9816263</v>
      </c>
      <c r="Q1237" s="9">
        <v>13261004</v>
      </c>
      <c r="R1237" s="9">
        <v>15196844</v>
      </c>
      <c r="S1237" s="7">
        <v>15577828</v>
      </c>
      <c r="T1237" s="7">
        <v>15643882</v>
      </c>
    </row>
    <row r="1238" spans="1:20" x14ac:dyDescent="0.25">
      <c r="A1238" t="s">
        <v>577</v>
      </c>
      <c r="B1238">
        <v>9</v>
      </c>
      <c r="C1238">
        <v>601</v>
      </c>
      <c r="D1238" t="s">
        <v>590</v>
      </c>
      <c r="E1238" t="s">
        <v>591</v>
      </c>
      <c r="F1238" t="s">
        <v>42</v>
      </c>
      <c r="G1238" t="s">
        <v>592</v>
      </c>
      <c r="H1238">
        <v>405</v>
      </c>
      <c r="I1238" t="s">
        <v>595</v>
      </c>
      <c r="J1238" t="s">
        <v>596</v>
      </c>
      <c r="K1238" t="s">
        <v>46</v>
      </c>
      <c r="L1238">
        <v>20</v>
      </c>
      <c r="M1238" t="s">
        <v>48</v>
      </c>
      <c r="N1238" s="9">
        <v>10051090.43</v>
      </c>
      <c r="O1238" s="9">
        <v>8298420.0599999996</v>
      </c>
      <c r="P1238" s="9">
        <v>9600396.4600000009</v>
      </c>
      <c r="Q1238" s="9">
        <v>13002998.02</v>
      </c>
      <c r="R1238" s="9">
        <v>15143824.09</v>
      </c>
      <c r="S1238" s="7">
        <v>15172027.890000001</v>
      </c>
      <c r="T1238" s="7">
        <v>15573081.140000001</v>
      </c>
    </row>
    <row r="1239" spans="1:20" x14ac:dyDescent="0.25">
      <c r="A1239" t="s">
        <v>577</v>
      </c>
      <c r="B1239">
        <v>9</v>
      </c>
      <c r="C1239">
        <v>601</v>
      </c>
      <c r="D1239" t="s">
        <v>590</v>
      </c>
      <c r="E1239" t="s">
        <v>591</v>
      </c>
      <c r="F1239" t="s">
        <v>42</v>
      </c>
      <c r="G1239" t="s">
        <v>592</v>
      </c>
      <c r="H1239">
        <v>405</v>
      </c>
      <c r="I1239" t="s">
        <v>595</v>
      </c>
      <c r="J1239" t="s">
        <v>596</v>
      </c>
      <c r="K1239" t="s">
        <v>46</v>
      </c>
      <c r="L1239">
        <v>30</v>
      </c>
      <c r="M1239" t="s">
        <v>49</v>
      </c>
      <c r="N1239" s="9">
        <v>834.57</v>
      </c>
      <c r="O1239" s="9">
        <v>1491418.94</v>
      </c>
      <c r="P1239" s="9">
        <v>215866.54</v>
      </c>
      <c r="Q1239" s="9">
        <v>258005.98</v>
      </c>
      <c r="R1239" s="9">
        <v>53019.91</v>
      </c>
      <c r="S1239" s="7">
        <v>405800.11</v>
      </c>
      <c r="T1239" s="7">
        <v>70800.86</v>
      </c>
    </row>
    <row r="1240" spans="1:20" x14ac:dyDescent="0.25">
      <c r="A1240" t="s">
        <v>577</v>
      </c>
      <c r="B1240">
        <v>9</v>
      </c>
      <c r="C1240">
        <v>601</v>
      </c>
      <c r="D1240" t="s">
        <v>590</v>
      </c>
      <c r="E1240" t="s">
        <v>591</v>
      </c>
      <c r="F1240" t="s">
        <v>42</v>
      </c>
      <c r="G1240" t="s">
        <v>592</v>
      </c>
      <c r="H1240">
        <v>405</v>
      </c>
      <c r="I1240" t="s">
        <v>595</v>
      </c>
      <c r="J1240" t="s">
        <v>596</v>
      </c>
      <c r="K1240" t="s">
        <v>46</v>
      </c>
      <c r="L1240">
        <v>40</v>
      </c>
      <c r="M1240" t="s">
        <v>12</v>
      </c>
      <c r="N1240" s="9">
        <v>0</v>
      </c>
      <c r="O1240" s="9">
        <v>0</v>
      </c>
      <c r="P1240" s="9">
        <v>0</v>
      </c>
      <c r="Q1240" s="9">
        <v>0</v>
      </c>
      <c r="R1240" s="9">
        <v>0</v>
      </c>
      <c r="S1240" s="7">
        <v>0</v>
      </c>
      <c r="T1240" s="7">
        <v>0</v>
      </c>
    </row>
    <row r="1241" spans="1:20" x14ac:dyDescent="0.25">
      <c r="A1241" t="s">
        <v>577</v>
      </c>
      <c r="B1241">
        <v>9</v>
      </c>
      <c r="C1241">
        <v>601</v>
      </c>
      <c r="D1241" t="s">
        <v>590</v>
      </c>
      <c r="E1241" t="s">
        <v>591</v>
      </c>
      <c r="F1241" t="s">
        <v>42</v>
      </c>
      <c r="G1241" t="s">
        <v>592</v>
      </c>
      <c r="H1241">
        <v>405</v>
      </c>
      <c r="I1241" t="s">
        <v>595</v>
      </c>
      <c r="J1241" t="s">
        <v>596</v>
      </c>
      <c r="K1241" t="s">
        <v>46</v>
      </c>
      <c r="L1241">
        <v>50</v>
      </c>
      <c r="M1241" t="s">
        <v>50</v>
      </c>
      <c r="N1241" s="9">
        <v>834.57</v>
      </c>
      <c r="O1241" s="9">
        <v>1491418.94</v>
      </c>
      <c r="P1241" s="9">
        <v>215866.54</v>
      </c>
      <c r="Q1241" s="9">
        <v>258005.98</v>
      </c>
      <c r="R1241" s="9">
        <v>53019.91</v>
      </c>
      <c r="S1241" s="7">
        <v>405800.11</v>
      </c>
      <c r="T1241" s="7">
        <v>70800.86</v>
      </c>
    </row>
    <row r="1242" spans="1:20" x14ac:dyDescent="0.25">
      <c r="A1242" t="s">
        <v>577</v>
      </c>
      <c r="B1242">
        <v>9</v>
      </c>
      <c r="C1242">
        <v>601</v>
      </c>
      <c r="D1242" t="s">
        <v>590</v>
      </c>
      <c r="E1242" t="s">
        <v>591</v>
      </c>
      <c r="F1242" t="s">
        <v>42</v>
      </c>
      <c r="G1242" t="s">
        <v>592</v>
      </c>
      <c r="H1242">
        <v>406</v>
      </c>
      <c r="I1242" t="s">
        <v>74</v>
      </c>
      <c r="J1242" t="s">
        <v>75</v>
      </c>
      <c r="K1242" t="s">
        <v>46</v>
      </c>
      <c r="L1242">
        <v>10</v>
      </c>
      <c r="M1242" t="s">
        <v>47</v>
      </c>
      <c r="N1242" s="9">
        <v>3950779</v>
      </c>
      <c r="O1242" s="9">
        <v>3830741</v>
      </c>
      <c r="P1242" s="9">
        <v>3729320</v>
      </c>
      <c r="Q1242" s="9">
        <v>4200709</v>
      </c>
      <c r="R1242" s="9">
        <v>6451942</v>
      </c>
      <c r="S1242" s="7">
        <v>6328816</v>
      </c>
      <c r="T1242" s="7">
        <v>6580793</v>
      </c>
    </row>
    <row r="1243" spans="1:20" x14ac:dyDescent="0.25">
      <c r="A1243" t="s">
        <v>577</v>
      </c>
      <c r="B1243">
        <v>9</v>
      </c>
      <c r="C1243">
        <v>601</v>
      </c>
      <c r="D1243" t="s">
        <v>590</v>
      </c>
      <c r="E1243" t="s">
        <v>591</v>
      </c>
      <c r="F1243" t="s">
        <v>42</v>
      </c>
      <c r="G1243" t="s">
        <v>592</v>
      </c>
      <c r="H1243">
        <v>406</v>
      </c>
      <c r="I1243" t="s">
        <v>74</v>
      </c>
      <c r="J1243" t="s">
        <v>75</v>
      </c>
      <c r="K1243" t="s">
        <v>46</v>
      </c>
      <c r="L1243">
        <v>20</v>
      </c>
      <c r="M1243" t="s">
        <v>48</v>
      </c>
      <c r="N1243" s="9">
        <v>3950779</v>
      </c>
      <c r="O1243" s="9">
        <v>3141007.43</v>
      </c>
      <c r="P1243" s="9">
        <v>3038747.07</v>
      </c>
      <c r="Q1243" s="9">
        <v>3548472.14</v>
      </c>
      <c r="R1243" s="9">
        <v>4871062.0599999996</v>
      </c>
      <c r="S1243" s="7">
        <v>6043457.5599999996</v>
      </c>
      <c r="T1243" s="7">
        <v>6352226.2800000003</v>
      </c>
    </row>
    <row r="1244" spans="1:20" x14ac:dyDescent="0.25">
      <c r="A1244" t="s">
        <v>577</v>
      </c>
      <c r="B1244">
        <v>9</v>
      </c>
      <c r="C1244">
        <v>601</v>
      </c>
      <c r="D1244" t="s">
        <v>590</v>
      </c>
      <c r="E1244" t="s">
        <v>591</v>
      </c>
      <c r="F1244" t="s">
        <v>42</v>
      </c>
      <c r="G1244" t="s">
        <v>592</v>
      </c>
      <c r="H1244">
        <v>406</v>
      </c>
      <c r="I1244" t="s">
        <v>74</v>
      </c>
      <c r="J1244" t="s">
        <v>75</v>
      </c>
      <c r="K1244" t="s">
        <v>46</v>
      </c>
      <c r="L1244">
        <v>30</v>
      </c>
      <c r="M1244" t="s">
        <v>49</v>
      </c>
      <c r="N1244" s="9">
        <v>0</v>
      </c>
      <c r="O1244" s="9">
        <v>689733.57</v>
      </c>
      <c r="P1244" s="9">
        <v>690572.93</v>
      </c>
      <c r="Q1244" s="9">
        <v>652236.86</v>
      </c>
      <c r="R1244" s="9">
        <v>1580879.94</v>
      </c>
      <c r="S1244" s="7">
        <v>285358.44</v>
      </c>
      <c r="T1244" s="7">
        <v>228566.72</v>
      </c>
    </row>
    <row r="1245" spans="1:20" x14ac:dyDescent="0.25">
      <c r="A1245" t="s">
        <v>577</v>
      </c>
      <c r="B1245">
        <v>9</v>
      </c>
      <c r="C1245">
        <v>601</v>
      </c>
      <c r="D1245" t="s">
        <v>590</v>
      </c>
      <c r="E1245" t="s">
        <v>591</v>
      </c>
      <c r="F1245" t="s">
        <v>42</v>
      </c>
      <c r="G1245" t="s">
        <v>592</v>
      </c>
      <c r="H1245">
        <v>406</v>
      </c>
      <c r="I1245" t="s">
        <v>74</v>
      </c>
      <c r="J1245" t="s">
        <v>75</v>
      </c>
      <c r="K1245" t="s">
        <v>46</v>
      </c>
      <c r="L1245">
        <v>40</v>
      </c>
      <c r="M1245" t="s">
        <v>12</v>
      </c>
      <c r="N1245" s="9">
        <v>0</v>
      </c>
      <c r="O1245" s="9">
        <v>0</v>
      </c>
      <c r="P1245" s="9">
        <v>0</v>
      </c>
      <c r="Q1245" s="9">
        <v>0</v>
      </c>
      <c r="R1245" s="9">
        <v>0</v>
      </c>
      <c r="S1245" s="7">
        <v>0</v>
      </c>
      <c r="T1245" s="7">
        <v>0</v>
      </c>
    </row>
    <row r="1246" spans="1:20" x14ac:dyDescent="0.25">
      <c r="A1246" t="s">
        <v>577</v>
      </c>
      <c r="B1246">
        <v>9</v>
      </c>
      <c r="C1246">
        <v>601</v>
      </c>
      <c r="D1246" t="s">
        <v>590</v>
      </c>
      <c r="E1246" t="s">
        <v>591</v>
      </c>
      <c r="F1246" t="s">
        <v>42</v>
      </c>
      <c r="G1246" t="s">
        <v>592</v>
      </c>
      <c r="H1246">
        <v>406</v>
      </c>
      <c r="I1246" t="s">
        <v>74</v>
      </c>
      <c r="J1246" t="s">
        <v>75</v>
      </c>
      <c r="K1246" t="s">
        <v>46</v>
      </c>
      <c r="L1246">
        <v>50</v>
      </c>
      <c r="M1246" t="s">
        <v>50</v>
      </c>
      <c r="N1246" s="9">
        <v>0</v>
      </c>
      <c r="O1246" s="9">
        <v>689733.57</v>
      </c>
      <c r="P1246" s="9">
        <v>690572.93</v>
      </c>
      <c r="Q1246" s="9">
        <v>652236.86</v>
      </c>
      <c r="R1246" s="9">
        <v>1580879.94</v>
      </c>
      <c r="S1246" s="7">
        <v>285358.44</v>
      </c>
      <c r="T1246" s="7">
        <v>228566.72</v>
      </c>
    </row>
    <row r="1247" spans="1:20" x14ac:dyDescent="0.25">
      <c r="A1247" t="s">
        <v>577</v>
      </c>
      <c r="B1247">
        <v>9</v>
      </c>
      <c r="C1247">
        <v>601</v>
      </c>
      <c r="D1247" t="s">
        <v>590</v>
      </c>
      <c r="E1247" t="s">
        <v>591</v>
      </c>
      <c r="F1247" t="s">
        <v>42</v>
      </c>
      <c r="G1247" t="s">
        <v>592</v>
      </c>
      <c r="H1247">
        <v>430</v>
      </c>
      <c r="I1247" t="s">
        <v>454</v>
      </c>
      <c r="J1247" t="s">
        <v>455</v>
      </c>
      <c r="K1247" t="s">
        <v>46</v>
      </c>
      <c r="L1247">
        <v>10</v>
      </c>
      <c r="M1247" t="s">
        <v>47</v>
      </c>
      <c r="N1247" s="9">
        <v>5282530</v>
      </c>
      <c r="O1247" s="9">
        <v>6068017</v>
      </c>
      <c r="P1247" s="9">
        <v>6160716</v>
      </c>
      <c r="Q1247" s="9">
        <v>7174531</v>
      </c>
      <c r="R1247" s="9">
        <v>7575587</v>
      </c>
      <c r="S1247" s="7">
        <v>8091893</v>
      </c>
      <c r="T1247" s="7">
        <v>9099113</v>
      </c>
    </row>
    <row r="1248" spans="1:20" x14ac:dyDescent="0.25">
      <c r="A1248" t="s">
        <v>577</v>
      </c>
      <c r="B1248">
        <v>9</v>
      </c>
      <c r="C1248">
        <v>601</v>
      </c>
      <c r="D1248" t="s">
        <v>590</v>
      </c>
      <c r="E1248" t="s">
        <v>591</v>
      </c>
      <c r="F1248" t="s">
        <v>42</v>
      </c>
      <c r="G1248" t="s">
        <v>592</v>
      </c>
      <c r="H1248">
        <v>430</v>
      </c>
      <c r="I1248" t="s">
        <v>454</v>
      </c>
      <c r="J1248" t="s">
        <v>455</v>
      </c>
      <c r="K1248" t="s">
        <v>46</v>
      </c>
      <c r="L1248">
        <v>20</v>
      </c>
      <c r="M1248" t="s">
        <v>48</v>
      </c>
      <c r="N1248" s="9">
        <v>5282530</v>
      </c>
      <c r="O1248" s="9">
        <v>5498856.9000000004</v>
      </c>
      <c r="P1248" s="9">
        <v>5667352.2999999998</v>
      </c>
      <c r="Q1248" s="9">
        <v>6405340.9800000004</v>
      </c>
      <c r="R1248" s="9">
        <v>6990240.3600000003</v>
      </c>
      <c r="S1248" s="7">
        <v>8085323.0700000003</v>
      </c>
      <c r="T1248" s="7">
        <v>8618698.4499999993</v>
      </c>
    </row>
    <row r="1249" spans="1:20" x14ac:dyDescent="0.25">
      <c r="A1249" t="s">
        <v>577</v>
      </c>
      <c r="B1249">
        <v>9</v>
      </c>
      <c r="C1249">
        <v>601</v>
      </c>
      <c r="D1249" t="s">
        <v>590</v>
      </c>
      <c r="E1249" t="s">
        <v>591</v>
      </c>
      <c r="F1249" t="s">
        <v>42</v>
      </c>
      <c r="G1249" t="s">
        <v>592</v>
      </c>
      <c r="H1249">
        <v>430</v>
      </c>
      <c r="I1249" t="s">
        <v>454</v>
      </c>
      <c r="J1249" t="s">
        <v>455</v>
      </c>
      <c r="K1249" t="s">
        <v>46</v>
      </c>
      <c r="L1249">
        <v>30</v>
      </c>
      <c r="M1249" t="s">
        <v>49</v>
      </c>
      <c r="N1249" s="9">
        <v>0</v>
      </c>
      <c r="O1249" s="9">
        <v>569160.1</v>
      </c>
      <c r="P1249" s="9">
        <v>493363.7</v>
      </c>
      <c r="Q1249" s="9">
        <v>769190.02</v>
      </c>
      <c r="R1249" s="9">
        <v>585346.64</v>
      </c>
      <c r="S1249" s="7">
        <v>6569.93</v>
      </c>
      <c r="T1249" s="7">
        <v>480414.55</v>
      </c>
    </row>
    <row r="1250" spans="1:20" x14ac:dyDescent="0.25">
      <c r="A1250" t="s">
        <v>577</v>
      </c>
      <c r="B1250">
        <v>9</v>
      </c>
      <c r="C1250">
        <v>601</v>
      </c>
      <c r="D1250" t="s">
        <v>590</v>
      </c>
      <c r="E1250" t="s">
        <v>591</v>
      </c>
      <c r="F1250" t="s">
        <v>42</v>
      </c>
      <c r="G1250" t="s">
        <v>592</v>
      </c>
      <c r="H1250">
        <v>430</v>
      </c>
      <c r="I1250" t="s">
        <v>454</v>
      </c>
      <c r="J1250" t="s">
        <v>455</v>
      </c>
      <c r="K1250" t="s">
        <v>46</v>
      </c>
      <c r="L1250">
        <v>40</v>
      </c>
      <c r="M1250" t="s">
        <v>12</v>
      </c>
      <c r="N1250" s="9">
        <v>0</v>
      </c>
      <c r="O1250" s="9">
        <v>0</v>
      </c>
      <c r="P1250" s="9">
        <v>0</v>
      </c>
      <c r="Q1250" s="9">
        <v>0</v>
      </c>
      <c r="R1250" s="9">
        <v>0</v>
      </c>
      <c r="S1250" s="7">
        <v>0</v>
      </c>
      <c r="T1250" s="7">
        <v>0</v>
      </c>
    </row>
    <row r="1251" spans="1:20" x14ac:dyDescent="0.25">
      <c r="A1251" t="s">
        <v>577</v>
      </c>
      <c r="B1251">
        <v>9</v>
      </c>
      <c r="C1251">
        <v>601</v>
      </c>
      <c r="D1251" t="s">
        <v>590</v>
      </c>
      <c r="E1251" t="s">
        <v>591</v>
      </c>
      <c r="F1251" t="s">
        <v>42</v>
      </c>
      <c r="G1251" t="s">
        <v>592</v>
      </c>
      <c r="H1251">
        <v>430</v>
      </c>
      <c r="I1251" t="s">
        <v>454</v>
      </c>
      <c r="J1251" t="s">
        <v>455</v>
      </c>
      <c r="K1251" t="s">
        <v>46</v>
      </c>
      <c r="L1251">
        <v>50</v>
      </c>
      <c r="M1251" t="s">
        <v>50</v>
      </c>
      <c r="N1251" s="9">
        <v>0</v>
      </c>
      <c r="O1251" s="9">
        <v>569160.1</v>
      </c>
      <c r="P1251" s="9">
        <v>493363.7</v>
      </c>
      <c r="Q1251" s="9">
        <v>769190.02</v>
      </c>
      <c r="R1251" s="9">
        <v>585346.64</v>
      </c>
      <c r="S1251" s="7">
        <v>6569.93</v>
      </c>
      <c r="T1251" s="7">
        <v>480414.55</v>
      </c>
    </row>
    <row r="1252" spans="1:20" x14ac:dyDescent="0.25">
      <c r="A1252" t="s">
        <v>577</v>
      </c>
      <c r="B1252">
        <v>9</v>
      </c>
      <c r="C1252">
        <v>601</v>
      </c>
      <c r="D1252" t="s">
        <v>590</v>
      </c>
      <c r="E1252" t="s">
        <v>591</v>
      </c>
      <c r="F1252" t="s">
        <v>42</v>
      </c>
      <c r="G1252" t="s">
        <v>592</v>
      </c>
      <c r="H1252">
        <v>440</v>
      </c>
      <c r="I1252" t="s">
        <v>597</v>
      </c>
      <c r="J1252" t="s">
        <v>598</v>
      </c>
      <c r="K1252" t="s">
        <v>46</v>
      </c>
      <c r="L1252">
        <v>10</v>
      </c>
      <c r="M1252" t="s">
        <v>47</v>
      </c>
      <c r="N1252" s="9">
        <v>104941945</v>
      </c>
      <c r="O1252" s="9">
        <v>106615674</v>
      </c>
      <c r="P1252" s="9">
        <v>106897111.09</v>
      </c>
      <c r="Q1252" s="9">
        <v>120621287.14</v>
      </c>
      <c r="R1252" s="9">
        <v>136669713</v>
      </c>
      <c r="S1252" s="7">
        <v>136988844</v>
      </c>
      <c r="T1252" s="7">
        <v>147250155</v>
      </c>
    </row>
    <row r="1253" spans="1:20" x14ac:dyDescent="0.25">
      <c r="A1253" t="s">
        <v>577</v>
      </c>
      <c r="B1253">
        <v>9</v>
      </c>
      <c r="C1253">
        <v>601</v>
      </c>
      <c r="D1253" t="s">
        <v>590</v>
      </c>
      <c r="E1253" t="s">
        <v>591</v>
      </c>
      <c r="F1253" t="s">
        <v>42</v>
      </c>
      <c r="G1253" t="s">
        <v>592</v>
      </c>
      <c r="H1253">
        <v>440</v>
      </c>
      <c r="I1253" t="s">
        <v>597</v>
      </c>
      <c r="J1253" t="s">
        <v>598</v>
      </c>
      <c r="K1253" t="s">
        <v>46</v>
      </c>
      <c r="L1253">
        <v>20</v>
      </c>
      <c r="M1253" t="s">
        <v>48</v>
      </c>
      <c r="N1253" s="9">
        <v>104941945</v>
      </c>
      <c r="O1253" s="9">
        <v>105160171.8</v>
      </c>
      <c r="P1253" s="9">
        <v>106897111.09</v>
      </c>
      <c r="Q1253" s="9">
        <v>105275545.31</v>
      </c>
      <c r="R1253" s="9">
        <v>134538193.09</v>
      </c>
      <c r="S1253" s="7">
        <v>136731128.19</v>
      </c>
      <c r="T1253" s="7">
        <v>144021861.43000001</v>
      </c>
    </row>
    <row r="1254" spans="1:20" x14ac:dyDescent="0.25">
      <c r="A1254" t="s">
        <v>577</v>
      </c>
      <c r="B1254">
        <v>9</v>
      </c>
      <c r="C1254">
        <v>601</v>
      </c>
      <c r="D1254" t="s">
        <v>590</v>
      </c>
      <c r="E1254" t="s">
        <v>591</v>
      </c>
      <c r="F1254" t="s">
        <v>42</v>
      </c>
      <c r="G1254" t="s">
        <v>592</v>
      </c>
      <c r="H1254">
        <v>440</v>
      </c>
      <c r="I1254" t="s">
        <v>597</v>
      </c>
      <c r="J1254" t="s">
        <v>598</v>
      </c>
      <c r="K1254" t="s">
        <v>46</v>
      </c>
      <c r="L1254">
        <v>30</v>
      </c>
      <c r="M1254" t="s">
        <v>49</v>
      </c>
      <c r="N1254" s="9">
        <v>0</v>
      </c>
      <c r="O1254" s="9">
        <v>1455502.2</v>
      </c>
      <c r="P1254" s="9">
        <v>0</v>
      </c>
      <c r="Q1254" s="9">
        <v>15345741.83</v>
      </c>
      <c r="R1254" s="9">
        <v>2131519.91</v>
      </c>
      <c r="S1254" s="7">
        <v>257715.81</v>
      </c>
      <c r="T1254" s="7">
        <v>3228293.57</v>
      </c>
    </row>
    <row r="1255" spans="1:20" x14ac:dyDescent="0.25">
      <c r="A1255" t="s">
        <v>577</v>
      </c>
      <c r="B1255">
        <v>9</v>
      </c>
      <c r="C1255">
        <v>601</v>
      </c>
      <c r="D1255" t="s">
        <v>590</v>
      </c>
      <c r="E1255" t="s">
        <v>591</v>
      </c>
      <c r="F1255" t="s">
        <v>42</v>
      </c>
      <c r="G1255" t="s">
        <v>592</v>
      </c>
      <c r="H1255">
        <v>440</v>
      </c>
      <c r="I1255" t="s">
        <v>597</v>
      </c>
      <c r="J1255" t="s">
        <v>598</v>
      </c>
      <c r="K1255" t="s">
        <v>46</v>
      </c>
      <c r="L1255">
        <v>40</v>
      </c>
      <c r="M1255" t="s">
        <v>12</v>
      </c>
      <c r="N1255" s="9">
        <v>0</v>
      </c>
      <c r="O1255" s="9">
        <v>0</v>
      </c>
      <c r="P1255" s="9">
        <v>0</v>
      </c>
      <c r="Q1255" s="9">
        <v>0</v>
      </c>
      <c r="R1255" s="9">
        <v>0</v>
      </c>
      <c r="S1255" s="7">
        <v>0</v>
      </c>
      <c r="T1255" s="7">
        <v>0</v>
      </c>
    </row>
    <row r="1256" spans="1:20" x14ac:dyDescent="0.25">
      <c r="A1256" t="s">
        <v>577</v>
      </c>
      <c r="B1256">
        <v>9</v>
      </c>
      <c r="C1256">
        <v>601</v>
      </c>
      <c r="D1256" t="s">
        <v>590</v>
      </c>
      <c r="E1256" t="s">
        <v>591</v>
      </c>
      <c r="F1256" t="s">
        <v>42</v>
      </c>
      <c r="G1256" t="s">
        <v>592</v>
      </c>
      <c r="H1256">
        <v>440</v>
      </c>
      <c r="I1256" t="s">
        <v>597</v>
      </c>
      <c r="J1256" t="s">
        <v>598</v>
      </c>
      <c r="K1256" t="s">
        <v>46</v>
      </c>
      <c r="L1256">
        <v>50</v>
      </c>
      <c r="M1256" t="s">
        <v>50</v>
      </c>
      <c r="N1256" s="9">
        <v>0</v>
      </c>
      <c r="O1256" s="9">
        <v>1455502.2</v>
      </c>
      <c r="P1256" s="9">
        <v>0</v>
      </c>
      <c r="Q1256" s="9">
        <v>15345741.83</v>
      </c>
      <c r="R1256" s="9">
        <v>2131519.91</v>
      </c>
      <c r="S1256" s="7">
        <v>257715.81</v>
      </c>
      <c r="T1256" s="7">
        <v>3228293.57</v>
      </c>
    </row>
    <row r="1257" spans="1:20" x14ac:dyDescent="0.25">
      <c r="A1257" t="s">
        <v>577</v>
      </c>
      <c r="B1257">
        <v>9</v>
      </c>
      <c r="C1257">
        <v>601</v>
      </c>
      <c r="D1257" t="s">
        <v>590</v>
      </c>
      <c r="E1257" t="s">
        <v>591</v>
      </c>
      <c r="F1257" t="s">
        <v>42</v>
      </c>
      <c r="G1257" t="s">
        <v>592</v>
      </c>
      <c r="H1257">
        <v>492</v>
      </c>
      <c r="I1257" t="s">
        <v>599</v>
      </c>
      <c r="J1257" t="s">
        <v>600</v>
      </c>
      <c r="K1257" t="s">
        <v>46</v>
      </c>
      <c r="L1257">
        <v>10</v>
      </c>
      <c r="M1257" t="s">
        <v>47</v>
      </c>
      <c r="N1257" s="9">
        <v>20839583</v>
      </c>
      <c r="O1257" s="9">
        <v>20439583</v>
      </c>
      <c r="P1257" s="9">
        <v>20439583</v>
      </c>
      <c r="Q1257" s="9">
        <v>19883384</v>
      </c>
      <c r="R1257" s="9">
        <v>24532423</v>
      </c>
      <c r="S1257" s="7">
        <v>23865423</v>
      </c>
      <c r="T1257" s="7">
        <v>39872390.390000001</v>
      </c>
    </row>
    <row r="1258" spans="1:20" x14ac:dyDescent="0.25">
      <c r="A1258" t="s">
        <v>577</v>
      </c>
      <c r="B1258">
        <v>9</v>
      </c>
      <c r="C1258">
        <v>601</v>
      </c>
      <c r="D1258" t="s">
        <v>590</v>
      </c>
      <c r="E1258" t="s">
        <v>591</v>
      </c>
      <c r="F1258" t="s">
        <v>42</v>
      </c>
      <c r="G1258" t="s">
        <v>592</v>
      </c>
      <c r="H1258">
        <v>492</v>
      </c>
      <c r="I1258" t="s">
        <v>599</v>
      </c>
      <c r="J1258" t="s">
        <v>600</v>
      </c>
      <c r="K1258" t="s">
        <v>46</v>
      </c>
      <c r="L1258">
        <v>20</v>
      </c>
      <c r="M1258" t="s">
        <v>48</v>
      </c>
      <c r="N1258" s="9">
        <v>20839456.739999998</v>
      </c>
      <c r="O1258" s="9">
        <v>20209426.800000001</v>
      </c>
      <c r="P1258" s="9">
        <v>20420344.27</v>
      </c>
      <c r="Q1258" s="9">
        <v>19489533.32</v>
      </c>
      <c r="R1258" s="9">
        <v>23400221.510000002</v>
      </c>
      <c r="S1258" s="7">
        <v>22946455</v>
      </c>
      <c r="T1258" s="7">
        <v>34733574.200000003</v>
      </c>
    </row>
    <row r="1259" spans="1:20" x14ac:dyDescent="0.25">
      <c r="A1259" t="s">
        <v>577</v>
      </c>
      <c r="B1259">
        <v>9</v>
      </c>
      <c r="C1259">
        <v>601</v>
      </c>
      <c r="D1259" t="s">
        <v>590</v>
      </c>
      <c r="E1259" t="s">
        <v>591</v>
      </c>
      <c r="F1259" t="s">
        <v>42</v>
      </c>
      <c r="G1259" t="s">
        <v>592</v>
      </c>
      <c r="H1259">
        <v>492</v>
      </c>
      <c r="I1259" t="s">
        <v>599</v>
      </c>
      <c r="J1259" t="s">
        <v>600</v>
      </c>
      <c r="K1259" t="s">
        <v>46</v>
      </c>
      <c r="L1259">
        <v>30</v>
      </c>
      <c r="M1259" t="s">
        <v>49</v>
      </c>
      <c r="N1259" s="9">
        <v>126.26</v>
      </c>
      <c r="O1259" s="9">
        <v>230156.2</v>
      </c>
      <c r="P1259" s="9">
        <v>19238.73</v>
      </c>
      <c r="Q1259" s="9">
        <v>393850.68</v>
      </c>
      <c r="R1259" s="9">
        <v>1132201.49</v>
      </c>
      <c r="S1259" s="7">
        <v>918968</v>
      </c>
      <c r="T1259" s="7">
        <v>5138816.1900000004</v>
      </c>
    </row>
    <row r="1260" spans="1:20" x14ac:dyDescent="0.25">
      <c r="A1260" t="s">
        <v>577</v>
      </c>
      <c r="B1260">
        <v>9</v>
      </c>
      <c r="C1260">
        <v>601</v>
      </c>
      <c r="D1260" t="s">
        <v>590</v>
      </c>
      <c r="E1260" t="s">
        <v>591</v>
      </c>
      <c r="F1260" t="s">
        <v>42</v>
      </c>
      <c r="G1260" t="s">
        <v>592</v>
      </c>
      <c r="H1260">
        <v>492</v>
      </c>
      <c r="I1260" t="s">
        <v>599</v>
      </c>
      <c r="J1260" t="s">
        <v>600</v>
      </c>
      <c r="K1260" t="s">
        <v>46</v>
      </c>
      <c r="L1260">
        <v>40</v>
      </c>
      <c r="M1260" t="s">
        <v>12</v>
      </c>
      <c r="N1260" s="9">
        <v>0</v>
      </c>
      <c r="O1260" s="9">
        <v>0</v>
      </c>
      <c r="P1260" s="9">
        <v>0</v>
      </c>
      <c r="Q1260" s="9">
        <v>0</v>
      </c>
      <c r="R1260" s="9">
        <v>0</v>
      </c>
      <c r="S1260" s="7">
        <v>0</v>
      </c>
      <c r="T1260" s="7">
        <v>4700000</v>
      </c>
    </row>
    <row r="1261" spans="1:20" x14ac:dyDescent="0.25">
      <c r="A1261" t="s">
        <v>577</v>
      </c>
      <c r="B1261">
        <v>9</v>
      </c>
      <c r="C1261">
        <v>601</v>
      </c>
      <c r="D1261" t="s">
        <v>590</v>
      </c>
      <c r="E1261" t="s">
        <v>591</v>
      </c>
      <c r="F1261" t="s">
        <v>42</v>
      </c>
      <c r="G1261" t="s">
        <v>592</v>
      </c>
      <c r="H1261">
        <v>492</v>
      </c>
      <c r="I1261" t="s">
        <v>599</v>
      </c>
      <c r="J1261" t="s">
        <v>600</v>
      </c>
      <c r="K1261" t="s">
        <v>46</v>
      </c>
      <c r="L1261">
        <v>50</v>
      </c>
      <c r="M1261" t="s">
        <v>50</v>
      </c>
      <c r="N1261" s="9">
        <v>126.26</v>
      </c>
      <c r="O1261" s="9">
        <v>230156.2</v>
      </c>
      <c r="P1261" s="9">
        <v>19238.73</v>
      </c>
      <c r="Q1261" s="9">
        <v>393850.68</v>
      </c>
      <c r="R1261" s="9">
        <v>1132201.49</v>
      </c>
      <c r="S1261" s="7">
        <v>918968</v>
      </c>
      <c r="T1261" s="7">
        <v>438816.19000000041</v>
      </c>
    </row>
    <row r="1262" spans="1:20" x14ac:dyDescent="0.25">
      <c r="A1262" t="s">
        <v>577</v>
      </c>
      <c r="B1262">
        <v>9</v>
      </c>
      <c r="C1262">
        <v>601</v>
      </c>
      <c r="D1262" t="s">
        <v>590</v>
      </c>
      <c r="E1262" t="s">
        <v>591</v>
      </c>
      <c r="F1262" t="s">
        <v>42</v>
      </c>
      <c r="G1262" t="s">
        <v>592</v>
      </c>
      <c r="H1262">
        <v>499</v>
      </c>
      <c r="I1262" t="s">
        <v>62</v>
      </c>
      <c r="J1262" t="s">
        <v>586</v>
      </c>
      <c r="K1262" t="s">
        <v>46</v>
      </c>
      <c r="L1262">
        <v>10</v>
      </c>
      <c r="M1262" t="s">
        <v>47</v>
      </c>
      <c r="N1262" s="9">
        <v>17532242</v>
      </c>
      <c r="O1262" s="9">
        <v>20676758</v>
      </c>
      <c r="P1262" s="9">
        <v>18787655</v>
      </c>
      <c r="Q1262" s="9">
        <v>18487764</v>
      </c>
      <c r="R1262" s="9">
        <v>25441266</v>
      </c>
      <c r="S1262" s="7">
        <v>25433929</v>
      </c>
      <c r="T1262" s="7">
        <v>25395772.32</v>
      </c>
    </row>
    <row r="1263" spans="1:20" x14ac:dyDescent="0.25">
      <c r="A1263" t="s">
        <v>577</v>
      </c>
      <c r="B1263">
        <v>9</v>
      </c>
      <c r="C1263">
        <v>601</v>
      </c>
      <c r="D1263" t="s">
        <v>590</v>
      </c>
      <c r="E1263" t="s">
        <v>591</v>
      </c>
      <c r="F1263" t="s">
        <v>42</v>
      </c>
      <c r="G1263" t="s">
        <v>592</v>
      </c>
      <c r="H1263">
        <v>499</v>
      </c>
      <c r="I1263" t="s">
        <v>62</v>
      </c>
      <c r="J1263" t="s">
        <v>586</v>
      </c>
      <c r="K1263" t="s">
        <v>46</v>
      </c>
      <c r="L1263">
        <v>20</v>
      </c>
      <c r="M1263" t="s">
        <v>48</v>
      </c>
      <c r="N1263" s="9">
        <v>17532242</v>
      </c>
      <c r="O1263" s="9">
        <v>20154920.609999999</v>
      </c>
      <c r="P1263" s="9">
        <v>18787655</v>
      </c>
      <c r="Q1263" s="9">
        <v>18487649.199999999</v>
      </c>
      <c r="R1263" s="9">
        <v>25219717.34</v>
      </c>
      <c r="S1263" s="7">
        <v>25252863.23</v>
      </c>
      <c r="T1263" s="7">
        <v>24869798.879999999</v>
      </c>
    </row>
    <row r="1264" spans="1:20" x14ac:dyDescent="0.25">
      <c r="A1264" t="s">
        <v>577</v>
      </c>
      <c r="B1264">
        <v>9</v>
      </c>
      <c r="C1264">
        <v>601</v>
      </c>
      <c r="D1264" t="s">
        <v>590</v>
      </c>
      <c r="E1264" t="s">
        <v>591</v>
      </c>
      <c r="F1264" t="s">
        <v>42</v>
      </c>
      <c r="G1264" t="s">
        <v>592</v>
      </c>
      <c r="H1264">
        <v>499</v>
      </c>
      <c r="I1264" t="s">
        <v>62</v>
      </c>
      <c r="J1264" t="s">
        <v>586</v>
      </c>
      <c r="K1264" t="s">
        <v>46</v>
      </c>
      <c r="L1264">
        <v>30</v>
      </c>
      <c r="M1264" t="s">
        <v>49</v>
      </c>
      <c r="N1264" s="9">
        <v>0</v>
      </c>
      <c r="O1264" s="9">
        <v>521837.39</v>
      </c>
      <c r="P1264" s="9">
        <v>0</v>
      </c>
      <c r="Q1264" s="9">
        <v>114.8</v>
      </c>
      <c r="R1264" s="9">
        <v>221548.66</v>
      </c>
      <c r="S1264" s="7">
        <v>181065.77</v>
      </c>
      <c r="T1264" s="7">
        <v>525973.43999999994</v>
      </c>
    </row>
    <row r="1265" spans="1:20" x14ac:dyDescent="0.25">
      <c r="A1265" t="s">
        <v>577</v>
      </c>
      <c r="B1265">
        <v>9</v>
      </c>
      <c r="C1265">
        <v>601</v>
      </c>
      <c r="D1265" t="s">
        <v>590</v>
      </c>
      <c r="E1265" t="s">
        <v>591</v>
      </c>
      <c r="F1265" t="s">
        <v>42</v>
      </c>
      <c r="G1265" t="s">
        <v>592</v>
      </c>
      <c r="H1265">
        <v>499</v>
      </c>
      <c r="I1265" t="s">
        <v>62</v>
      </c>
      <c r="J1265" t="s">
        <v>586</v>
      </c>
      <c r="K1265" t="s">
        <v>46</v>
      </c>
      <c r="L1265">
        <v>40</v>
      </c>
      <c r="M1265" t="s">
        <v>12</v>
      </c>
      <c r="N1265" s="9">
        <v>0</v>
      </c>
      <c r="O1265" s="9">
        <v>0</v>
      </c>
      <c r="P1265" s="9">
        <v>0</v>
      </c>
      <c r="Q1265" s="9">
        <v>0</v>
      </c>
      <c r="R1265" s="9">
        <v>0</v>
      </c>
      <c r="S1265" s="7">
        <v>0</v>
      </c>
      <c r="T1265" s="7">
        <v>0</v>
      </c>
    </row>
    <row r="1266" spans="1:20" x14ac:dyDescent="0.25">
      <c r="A1266" t="s">
        <v>577</v>
      </c>
      <c r="B1266">
        <v>9</v>
      </c>
      <c r="C1266">
        <v>601</v>
      </c>
      <c r="D1266" t="s">
        <v>590</v>
      </c>
      <c r="E1266" t="s">
        <v>591</v>
      </c>
      <c r="F1266" t="s">
        <v>42</v>
      </c>
      <c r="G1266" t="s">
        <v>592</v>
      </c>
      <c r="H1266">
        <v>499</v>
      </c>
      <c r="I1266" t="s">
        <v>62</v>
      </c>
      <c r="J1266" t="s">
        <v>586</v>
      </c>
      <c r="K1266" t="s">
        <v>46</v>
      </c>
      <c r="L1266">
        <v>50</v>
      </c>
      <c r="M1266" t="s">
        <v>50</v>
      </c>
      <c r="N1266" s="9">
        <v>0</v>
      </c>
      <c r="O1266" s="9">
        <v>521837.39</v>
      </c>
      <c r="P1266" s="9">
        <v>0</v>
      </c>
      <c r="Q1266" s="9">
        <v>114.8</v>
      </c>
      <c r="R1266" s="9">
        <v>221548.66</v>
      </c>
      <c r="S1266" s="7">
        <v>181065.77</v>
      </c>
      <c r="T1266" s="7">
        <v>525973.43999999994</v>
      </c>
    </row>
    <row r="1267" spans="1:20" x14ac:dyDescent="0.25">
      <c r="A1267" t="s">
        <v>577</v>
      </c>
      <c r="B1267">
        <v>9</v>
      </c>
      <c r="C1267">
        <v>601</v>
      </c>
      <c r="D1267" t="s">
        <v>590</v>
      </c>
      <c r="E1267" t="s">
        <v>591</v>
      </c>
      <c r="F1267" t="s">
        <v>42</v>
      </c>
      <c r="G1267" t="s">
        <v>592</v>
      </c>
      <c r="H1267">
        <v>508</v>
      </c>
      <c r="I1267" t="s">
        <v>601</v>
      </c>
      <c r="J1267" t="s">
        <v>602</v>
      </c>
      <c r="K1267" t="s">
        <v>46</v>
      </c>
      <c r="L1267">
        <v>10</v>
      </c>
      <c r="M1267" t="s">
        <v>47</v>
      </c>
      <c r="N1267" s="9">
        <v>1448517</v>
      </c>
      <c r="O1267" s="9">
        <v>1650653</v>
      </c>
      <c r="P1267" s="9">
        <v>1731452</v>
      </c>
      <c r="Q1267" s="9">
        <v>3027181</v>
      </c>
      <c r="R1267" s="9">
        <v>4595854</v>
      </c>
      <c r="S1267" s="7">
        <v>6748012</v>
      </c>
      <c r="T1267" s="7">
        <v>32471000</v>
      </c>
    </row>
    <row r="1268" spans="1:20" x14ac:dyDescent="0.25">
      <c r="A1268" t="s">
        <v>577</v>
      </c>
      <c r="B1268">
        <v>9</v>
      </c>
      <c r="C1268">
        <v>601</v>
      </c>
      <c r="D1268" t="s">
        <v>590</v>
      </c>
      <c r="E1268" t="s">
        <v>591</v>
      </c>
      <c r="F1268" t="s">
        <v>42</v>
      </c>
      <c r="G1268" t="s">
        <v>592</v>
      </c>
      <c r="H1268">
        <v>508</v>
      </c>
      <c r="I1268" t="s">
        <v>601</v>
      </c>
      <c r="J1268" t="s">
        <v>602</v>
      </c>
      <c r="K1268" t="s">
        <v>46</v>
      </c>
      <c r="L1268">
        <v>20</v>
      </c>
      <c r="M1268" t="s">
        <v>48</v>
      </c>
      <c r="N1268" s="9">
        <v>1448517</v>
      </c>
      <c r="O1268" s="9">
        <v>1646132.61</v>
      </c>
      <c r="P1268" s="9">
        <v>1610452.41</v>
      </c>
      <c r="Q1268" s="9">
        <v>2679638.19</v>
      </c>
      <c r="R1268" s="9">
        <v>3105845.73</v>
      </c>
      <c r="S1268" s="7">
        <v>6701999.8700000001</v>
      </c>
      <c r="T1268" s="7">
        <v>7469768.9900000002</v>
      </c>
    </row>
    <row r="1269" spans="1:20" x14ac:dyDescent="0.25">
      <c r="A1269" t="s">
        <v>577</v>
      </c>
      <c r="B1269">
        <v>9</v>
      </c>
      <c r="C1269">
        <v>601</v>
      </c>
      <c r="D1269" t="s">
        <v>590</v>
      </c>
      <c r="E1269" t="s">
        <v>591</v>
      </c>
      <c r="F1269" t="s">
        <v>42</v>
      </c>
      <c r="G1269" t="s">
        <v>592</v>
      </c>
      <c r="H1269">
        <v>508</v>
      </c>
      <c r="I1269" t="s">
        <v>601</v>
      </c>
      <c r="J1269" t="s">
        <v>602</v>
      </c>
      <c r="K1269" t="s">
        <v>46</v>
      </c>
      <c r="L1269">
        <v>30</v>
      </c>
      <c r="M1269" t="s">
        <v>49</v>
      </c>
      <c r="N1269" s="9">
        <v>0</v>
      </c>
      <c r="O1269" s="9">
        <v>4520.3900000000003</v>
      </c>
      <c r="P1269" s="9">
        <v>120999.59</v>
      </c>
      <c r="Q1269" s="9">
        <v>347542.81</v>
      </c>
      <c r="R1269" s="9">
        <v>1490008.27</v>
      </c>
      <c r="S1269" s="7">
        <v>46012.13</v>
      </c>
      <c r="T1269" s="7">
        <v>25001231.010000002</v>
      </c>
    </row>
    <row r="1270" spans="1:20" x14ac:dyDescent="0.25">
      <c r="A1270" t="s">
        <v>577</v>
      </c>
      <c r="B1270">
        <v>9</v>
      </c>
      <c r="C1270">
        <v>601</v>
      </c>
      <c r="D1270" t="s">
        <v>590</v>
      </c>
      <c r="E1270" t="s">
        <v>591</v>
      </c>
      <c r="F1270" t="s">
        <v>42</v>
      </c>
      <c r="G1270" t="s">
        <v>592</v>
      </c>
      <c r="H1270">
        <v>508</v>
      </c>
      <c r="I1270" t="s">
        <v>601</v>
      </c>
      <c r="J1270" t="s">
        <v>602</v>
      </c>
      <c r="K1270" t="s">
        <v>46</v>
      </c>
      <c r="L1270">
        <v>40</v>
      </c>
      <c r="M1270" t="s">
        <v>12</v>
      </c>
      <c r="N1270" s="9">
        <v>0</v>
      </c>
      <c r="O1270" s="9">
        <v>0</v>
      </c>
      <c r="P1270" s="9">
        <v>0</v>
      </c>
      <c r="Q1270" s="9">
        <v>0</v>
      </c>
      <c r="R1270" s="9">
        <v>0</v>
      </c>
      <c r="S1270" s="7">
        <v>0</v>
      </c>
      <c r="T1270" s="7">
        <v>25000000</v>
      </c>
    </row>
    <row r="1271" spans="1:20" x14ac:dyDescent="0.25">
      <c r="A1271" t="s">
        <v>577</v>
      </c>
      <c r="B1271">
        <v>9</v>
      </c>
      <c r="C1271">
        <v>601</v>
      </c>
      <c r="D1271" t="s">
        <v>590</v>
      </c>
      <c r="E1271" t="s">
        <v>591</v>
      </c>
      <c r="F1271" t="s">
        <v>42</v>
      </c>
      <c r="G1271" t="s">
        <v>592</v>
      </c>
      <c r="H1271">
        <v>508</v>
      </c>
      <c r="I1271" t="s">
        <v>601</v>
      </c>
      <c r="J1271" t="s">
        <v>602</v>
      </c>
      <c r="K1271" t="s">
        <v>46</v>
      </c>
      <c r="L1271">
        <v>50</v>
      </c>
      <c r="M1271" t="s">
        <v>50</v>
      </c>
      <c r="N1271" s="9">
        <v>0</v>
      </c>
      <c r="O1271" s="9">
        <v>4520.3900000000003</v>
      </c>
      <c r="P1271" s="9">
        <v>120999.59</v>
      </c>
      <c r="Q1271" s="9">
        <v>347542.81</v>
      </c>
      <c r="R1271" s="9">
        <v>1490008.27</v>
      </c>
      <c r="S1271" s="7">
        <v>46012.13</v>
      </c>
      <c r="T1271" s="7">
        <v>1231.0100000016391</v>
      </c>
    </row>
    <row r="1272" spans="1:20" x14ac:dyDescent="0.25">
      <c r="A1272" t="s">
        <v>577</v>
      </c>
      <c r="B1272">
        <v>9</v>
      </c>
      <c r="C1272">
        <v>601</v>
      </c>
      <c r="D1272" t="s">
        <v>590</v>
      </c>
      <c r="E1272" t="s">
        <v>591</v>
      </c>
      <c r="F1272" t="s">
        <v>42</v>
      </c>
      <c r="G1272" t="s">
        <v>592</v>
      </c>
      <c r="H1272">
        <v>565</v>
      </c>
      <c r="I1272" t="s">
        <v>603</v>
      </c>
      <c r="J1272" t="s">
        <v>604</v>
      </c>
      <c r="K1272" t="s">
        <v>46</v>
      </c>
      <c r="L1272">
        <v>10</v>
      </c>
      <c r="M1272" t="s">
        <v>47</v>
      </c>
      <c r="N1272" s="9">
        <v>5999159</v>
      </c>
      <c r="O1272" s="9">
        <v>5953848</v>
      </c>
      <c r="P1272" s="9">
        <v>5994106</v>
      </c>
      <c r="Q1272" s="9">
        <v>6418945</v>
      </c>
      <c r="R1272" s="9">
        <v>8285607</v>
      </c>
      <c r="S1272" s="7">
        <v>8545875</v>
      </c>
      <c r="T1272" s="7">
        <v>8864388</v>
      </c>
    </row>
    <row r="1273" spans="1:20" x14ac:dyDescent="0.25">
      <c r="A1273" t="s">
        <v>577</v>
      </c>
      <c r="B1273">
        <v>9</v>
      </c>
      <c r="C1273">
        <v>601</v>
      </c>
      <c r="D1273" t="s">
        <v>590</v>
      </c>
      <c r="E1273" t="s">
        <v>591</v>
      </c>
      <c r="F1273" t="s">
        <v>42</v>
      </c>
      <c r="G1273" t="s">
        <v>592</v>
      </c>
      <c r="H1273">
        <v>565</v>
      </c>
      <c r="I1273" t="s">
        <v>603</v>
      </c>
      <c r="J1273" t="s">
        <v>604</v>
      </c>
      <c r="K1273" t="s">
        <v>46</v>
      </c>
      <c r="L1273">
        <v>20</v>
      </c>
      <c r="M1273" t="s">
        <v>48</v>
      </c>
      <c r="N1273" s="9">
        <v>5999159</v>
      </c>
      <c r="O1273" s="9">
        <v>5952535.7800000003</v>
      </c>
      <c r="P1273" s="9">
        <v>5887810.3300000001</v>
      </c>
      <c r="Q1273" s="9">
        <v>5847736.9900000002</v>
      </c>
      <c r="R1273" s="9">
        <v>7365467.1799999997</v>
      </c>
      <c r="S1273" s="7">
        <v>8213302.3200000003</v>
      </c>
      <c r="T1273" s="7">
        <v>8522107.7400000002</v>
      </c>
    </row>
    <row r="1274" spans="1:20" x14ac:dyDescent="0.25">
      <c r="A1274" t="s">
        <v>577</v>
      </c>
      <c r="B1274">
        <v>9</v>
      </c>
      <c r="C1274">
        <v>601</v>
      </c>
      <c r="D1274" t="s">
        <v>590</v>
      </c>
      <c r="E1274" t="s">
        <v>591</v>
      </c>
      <c r="F1274" t="s">
        <v>42</v>
      </c>
      <c r="G1274" t="s">
        <v>592</v>
      </c>
      <c r="H1274">
        <v>565</v>
      </c>
      <c r="I1274" t="s">
        <v>603</v>
      </c>
      <c r="J1274" t="s">
        <v>604</v>
      </c>
      <c r="K1274" t="s">
        <v>46</v>
      </c>
      <c r="L1274">
        <v>30</v>
      </c>
      <c r="M1274" t="s">
        <v>49</v>
      </c>
      <c r="N1274" s="9">
        <v>0</v>
      </c>
      <c r="O1274" s="9">
        <v>1312.22</v>
      </c>
      <c r="P1274" s="9">
        <v>106295.67</v>
      </c>
      <c r="Q1274" s="9">
        <v>571208.01</v>
      </c>
      <c r="R1274" s="9">
        <v>920139.82</v>
      </c>
      <c r="S1274" s="7">
        <v>332572.68</v>
      </c>
      <c r="T1274" s="7">
        <v>342280.26</v>
      </c>
    </row>
    <row r="1275" spans="1:20" x14ac:dyDescent="0.25">
      <c r="A1275" t="s">
        <v>577</v>
      </c>
      <c r="B1275">
        <v>9</v>
      </c>
      <c r="C1275">
        <v>601</v>
      </c>
      <c r="D1275" t="s">
        <v>590</v>
      </c>
      <c r="E1275" t="s">
        <v>591</v>
      </c>
      <c r="F1275" t="s">
        <v>42</v>
      </c>
      <c r="G1275" t="s">
        <v>592</v>
      </c>
      <c r="H1275">
        <v>565</v>
      </c>
      <c r="I1275" t="s">
        <v>603</v>
      </c>
      <c r="J1275" t="s">
        <v>604</v>
      </c>
      <c r="K1275" t="s">
        <v>46</v>
      </c>
      <c r="L1275">
        <v>40</v>
      </c>
      <c r="M1275" t="s">
        <v>12</v>
      </c>
      <c r="N1275" s="9">
        <v>0</v>
      </c>
      <c r="O1275" s="9">
        <v>0</v>
      </c>
      <c r="P1275" s="9">
        <v>0</v>
      </c>
      <c r="Q1275" s="9">
        <v>0</v>
      </c>
      <c r="R1275" s="9">
        <v>0</v>
      </c>
      <c r="S1275" s="7">
        <v>0</v>
      </c>
      <c r="T1275" s="7">
        <v>0</v>
      </c>
    </row>
    <row r="1276" spans="1:20" x14ac:dyDescent="0.25">
      <c r="A1276" t="s">
        <v>577</v>
      </c>
      <c r="B1276">
        <v>9</v>
      </c>
      <c r="C1276">
        <v>601</v>
      </c>
      <c r="D1276" t="s">
        <v>590</v>
      </c>
      <c r="E1276" t="s">
        <v>591</v>
      </c>
      <c r="F1276" t="s">
        <v>42</v>
      </c>
      <c r="G1276" t="s">
        <v>592</v>
      </c>
      <c r="H1276">
        <v>565</v>
      </c>
      <c r="I1276" t="s">
        <v>603</v>
      </c>
      <c r="J1276" t="s">
        <v>604</v>
      </c>
      <c r="K1276" t="s">
        <v>46</v>
      </c>
      <c r="L1276">
        <v>50</v>
      </c>
      <c r="M1276" t="s">
        <v>50</v>
      </c>
      <c r="N1276" s="9">
        <v>0</v>
      </c>
      <c r="O1276" s="9">
        <v>1312.22</v>
      </c>
      <c r="P1276" s="9">
        <v>106295.67</v>
      </c>
      <c r="Q1276" s="9">
        <v>571208.01</v>
      </c>
      <c r="R1276" s="9">
        <v>920139.82</v>
      </c>
      <c r="S1276" s="7">
        <v>332572.68</v>
      </c>
      <c r="T1276" s="7">
        <v>342280.26</v>
      </c>
    </row>
    <row r="1277" spans="1:20" x14ac:dyDescent="0.25">
      <c r="A1277" t="s">
        <v>577</v>
      </c>
      <c r="B1277">
        <v>9</v>
      </c>
      <c r="C1277">
        <v>601</v>
      </c>
      <c r="D1277" t="s">
        <v>590</v>
      </c>
      <c r="E1277" t="s">
        <v>591</v>
      </c>
      <c r="F1277" t="s">
        <v>42</v>
      </c>
      <c r="G1277" t="s">
        <v>592</v>
      </c>
      <c r="H1277">
        <v>775</v>
      </c>
      <c r="I1277" t="s">
        <v>605</v>
      </c>
      <c r="J1277" t="s">
        <v>606</v>
      </c>
      <c r="K1277" t="s">
        <v>46</v>
      </c>
      <c r="L1277">
        <v>10</v>
      </c>
      <c r="M1277" t="s">
        <v>47</v>
      </c>
      <c r="N1277" s="9">
        <v>0</v>
      </c>
      <c r="O1277" s="9">
        <v>0</v>
      </c>
      <c r="P1277" s="9">
        <v>0</v>
      </c>
      <c r="Q1277" s="9">
        <v>3300000</v>
      </c>
      <c r="R1277" s="9">
        <v>0</v>
      </c>
      <c r="S1277" s="7">
        <v>0</v>
      </c>
      <c r="T1277" s="7">
        <v>0</v>
      </c>
    </row>
    <row r="1278" spans="1:20" x14ac:dyDescent="0.25">
      <c r="A1278" t="s">
        <v>577</v>
      </c>
      <c r="B1278">
        <v>9</v>
      </c>
      <c r="C1278">
        <v>601</v>
      </c>
      <c r="D1278" t="s">
        <v>590</v>
      </c>
      <c r="E1278" t="s">
        <v>591</v>
      </c>
      <c r="F1278" t="s">
        <v>42</v>
      </c>
      <c r="G1278" t="s">
        <v>592</v>
      </c>
      <c r="H1278">
        <v>775</v>
      </c>
      <c r="I1278" t="s">
        <v>605</v>
      </c>
      <c r="J1278" t="s">
        <v>606</v>
      </c>
      <c r="K1278" t="s">
        <v>46</v>
      </c>
      <c r="L1278">
        <v>20</v>
      </c>
      <c r="M1278" t="s">
        <v>48</v>
      </c>
      <c r="N1278" s="9">
        <v>0</v>
      </c>
      <c r="O1278" s="9">
        <v>0</v>
      </c>
      <c r="P1278" s="9">
        <v>0</v>
      </c>
      <c r="Q1278" s="9">
        <v>579098.81999999995</v>
      </c>
      <c r="R1278" s="9">
        <v>0</v>
      </c>
      <c r="S1278" s="7">
        <v>0</v>
      </c>
      <c r="T1278" s="7">
        <v>0</v>
      </c>
    </row>
    <row r="1279" spans="1:20" x14ac:dyDescent="0.25">
      <c r="A1279" t="s">
        <v>577</v>
      </c>
      <c r="B1279">
        <v>9</v>
      </c>
      <c r="C1279">
        <v>601</v>
      </c>
      <c r="D1279" t="s">
        <v>590</v>
      </c>
      <c r="E1279" t="s">
        <v>591</v>
      </c>
      <c r="F1279" t="s">
        <v>42</v>
      </c>
      <c r="G1279" t="s">
        <v>592</v>
      </c>
      <c r="H1279">
        <v>775</v>
      </c>
      <c r="I1279" t="s">
        <v>605</v>
      </c>
      <c r="J1279" t="s">
        <v>606</v>
      </c>
      <c r="K1279" t="s">
        <v>46</v>
      </c>
      <c r="L1279">
        <v>30</v>
      </c>
      <c r="M1279" t="s">
        <v>49</v>
      </c>
      <c r="N1279" s="9">
        <v>0</v>
      </c>
      <c r="O1279" s="9">
        <v>0</v>
      </c>
      <c r="P1279" s="9">
        <v>0</v>
      </c>
      <c r="Q1279" s="9">
        <v>2720901.18</v>
      </c>
      <c r="R1279" s="9">
        <v>0</v>
      </c>
      <c r="S1279" s="7">
        <v>0</v>
      </c>
      <c r="T1279" s="7">
        <v>0</v>
      </c>
    </row>
    <row r="1280" spans="1:20" x14ac:dyDescent="0.25">
      <c r="A1280" t="s">
        <v>577</v>
      </c>
      <c r="B1280">
        <v>9</v>
      </c>
      <c r="C1280">
        <v>601</v>
      </c>
      <c r="D1280" t="s">
        <v>590</v>
      </c>
      <c r="E1280" t="s">
        <v>591</v>
      </c>
      <c r="F1280" t="s">
        <v>42</v>
      </c>
      <c r="G1280" t="s">
        <v>592</v>
      </c>
      <c r="H1280">
        <v>775</v>
      </c>
      <c r="I1280" t="s">
        <v>605</v>
      </c>
      <c r="J1280" t="s">
        <v>606</v>
      </c>
      <c r="K1280" t="s">
        <v>46</v>
      </c>
      <c r="L1280">
        <v>40</v>
      </c>
      <c r="M1280" t="s">
        <v>12</v>
      </c>
      <c r="N1280" s="9">
        <v>0</v>
      </c>
      <c r="O1280" s="9">
        <v>0</v>
      </c>
      <c r="P1280" s="9">
        <v>0</v>
      </c>
      <c r="Q1280" s="9">
        <v>0</v>
      </c>
      <c r="R1280" s="9">
        <v>0</v>
      </c>
      <c r="S1280" s="7">
        <v>0</v>
      </c>
      <c r="T1280" s="7">
        <v>0</v>
      </c>
    </row>
    <row r="1281" spans="1:20" x14ac:dyDescent="0.25">
      <c r="A1281" t="s">
        <v>577</v>
      </c>
      <c r="B1281">
        <v>9</v>
      </c>
      <c r="C1281">
        <v>601</v>
      </c>
      <c r="D1281" t="s">
        <v>590</v>
      </c>
      <c r="E1281" t="s">
        <v>591</v>
      </c>
      <c r="F1281" t="s">
        <v>42</v>
      </c>
      <c r="G1281" t="s">
        <v>592</v>
      </c>
      <c r="H1281">
        <v>775</v>
      </c>
      <c r="I1281" t="s">
        <v>605</v>
      </c>
      <c r="J1281" t="s">
        <v>606</v>
      </c>
      <c r="K1281" t="s">
        <v>46</v>
      </c>
      <c r="L1281">
        <v>50</v>
      </c>
      <c r="M1281" t="s">
        <v>50</v>
      </c>
      <c r="N1281" s="9">
        <v>0</v>
      </c>
      <c r="O1281" s="9">
        <v>0</v>
      </c>
      <c r="P1281" s="9">
        <v>0</v>
      </c>
      <c r="Q1281" s="9">
        <v>2720901.18</v>
      </c>
      <c r="R1281" s="9">
        <v>0</v>
      </c>
      <c r="S1281" s="7">
        <v>0</v>
      </c>
      <c r="T1281" s="7">
        <v>0</v>
      </c>
    </row>
    <row r="1282" spans="1:20" x14ac:dyDescent="0.25">
      <c r="A1282" t="s">
        <v>577</v>
      </c>
      <c r="B1282">
        <v>9</v>
      </c>
      <c r="C1282">
        <v>602</v>
      </c>
      <c r="D1282" t="s">
        <v>607</v>
      </c>
      <c r="E1282" t="s">
        <v>608</v>
      </c>
      <c r="F1282" t="s">
        <v>42</v>
      </c>
      <c r="G1282" t="s">
        <v>609</v>
      </c>
      <c r="H1282">
        <v>321</v>
      </c>
      <c r="I1282" t="s">
        <v>172</v>
      </c>
      <c r="J1282" t="s">
        <v>173</v>
      </c>
      <c r="K1282" t="s">
        <v>46</v>
      </c>
      <c r="L1282">
        <v>10</v>
      </c>
      <c r="M1282" t="s">
        <v>47</v>
      </c>
      <c r="N1282" s="9">
        <v>18239618</v>
      </c>
      <c r="O1282" s="9">
        <v>17991740</v>
      </c>
      <c r="P1282" s="9">
        <v>15287716</v>
      </c>
      <c r="Q1282" s="9">
        <v>15654501</v>
      </c>
      <c r="R1282" s="9">
        <v>15654501</v>
      </c>
      <c r="S1282" s="7">
        <v>11755894</v>
      </c>
      <c r="T1282" s="7">
        <v>12824436</v>
      </c>
    </row>
    <row r="1283" spans="1:20" x14ac:dyDescent="0.25">
      <c r="A1283" t="s">
        <v>577</v>
      </c>
      <c r="B1283">
        <v>9</v>
      </c>
      <c r="C1283">
        <v>602</v>
      </c>
      <c r="D1283" t="s">
        <v>607</v>
      </c>
      <c r="E1283" t="s">
        <v>608</v>
      </c>
      <c r="F1283" t="s">
        <v>42</v>
      </c>
      <c r="G1283" t="s">
        <v>609</v>
      </c>
      <c r="H1283">
        <v>321</v>
      </c>
      <c r="I1283" t="s">
        <v>172</v>
      </c>
      <c r="J1283" t="s">
        <v>173</v>
      </c>
      <c r="K1283" t="s">
        <v>46</v>
      </c>
      <c r="L1283">
        <v>20</v>
      </c>
      <c r="M1283" t="s">
        <v>48</v>
      </c>
      <c r="N1283" s="9">
        <v>17749930.559999999</v>
      </c>
      <c r="O1283" s="9">
        <v>11832729.6</v>
      </c>
      <c r="P1283" s="9">
        <v>13880167.66</v>
      </c>
      <c r="Q1283" s="9">
        <v>11058938.32</v>
      </c>
      <c r="R1283" s="9">
        <v>10762979.6</v>
      </c>
      <c r="S1283" s="7">
        <v>11251421.949999999</v>
      </c>
      <c r="T1283" s="7">
        <v>12732269.869999999</v>
      </c>
    </row>
    <row r="1284" spans="1:20" x14ac:dyDescent="0.25">
      <c r="A1284" t="s">
        <v>577</v>
      </c>
      <c r="B1284">
        <v>9</v>
      </c>
      <c r="C1284">
        <v>602</v>
      </c>
      <c r="D1284" t="s">
        <v>607</v>
      </c>
      <c r="E1284" t="s">
        <v>608</v>
      </c>
      <c r="F1284" t="s">
        <v>42</v>
      </c>
      <c r="G1284" t="s">
        <v>609</v>
      </c>
      <c r="H1284">
        <v>321</v>
      </c>
      <c r="I1284" t="s">
        <v>172</v>
      </c>
      <c r="J1284" t="s">
        <v>173</v>
      </c>
      <c r="K1284" t="s">
        <v>46</v>
      </c>
      <c r="L1284">
        <v>30</v>
      </c>
      <c r="M1284" t="s">
        <v>49</v>
      </c>
      <c r="N1284" s="9">
        <v>489687.44</v>
      </c>
      <c r="O1284" s="9">
        <v>6159010.4000000004</v>
      </c>
      <c r="P1284" s="9">
        <v>1407548.34</v>
      </c>
      <c r="Q1284" s="9">
        <v>4595562.68</v>
      </c>
      <c r="R1284" s="9">
        <v>4891521.4000000004</v>
      </c>
      <c r="S1284" s="7">
        <v>504472.05</v>
      </c>
      <c r="T1284" s="7">
        <v>92166.13</v>
      </c>
    </row>
    <row r="1285" spans="1:20" x14ac:dyDescent="0.25">
      <c r="A1285" t="s">
        <v>577</v>
      </c>
      <c r="B1285">
        <v>9</v>
      </c>
      <c r="C1285">
        <v>602</v>
      </c>
      <c r="D1285" t="s">
        <v>607</v>
      </c>
      <c r="E1285" t="s">
        <v>608</v>
      </c>
      <c r="F1285" t="s">
        <v>42</v>
      </c>
      <c r="G1285" t="s">
        <v>609</v>
      </c>
      <c r="H1285">
        <v>321</v>
      </c>
      <c r="I1285" t="s">
        <v>172</v>
      </c>
      <c r="J1285" t="s">
        <v>173</v>
      </c>
      <c r="K1285" t="s">
        <v>46</v>
      </c>
      <c r="L1285">
        <v>40</v>
      </c>
      <c r="M1285" t="s">
        <v>12</v>
      </c>
      <c r="N1285" s="9">
        <v>0</v>
      </c>
      <c r="O1285" s="9">
        <v>0</v>
      </c>
      <c r="P1285" s="9">
        <v>0</v>
      </c>
      <c r="Q1285" s="9">
        <v>0</v>
      </c>
      <c r="R1285" s="9">
        <v>0</v>
      </c>
      <c r="S1285" s="7">
        <v>0</v>
      </c>
      <c r="T1285" s="7">
        <v>0</v>
      </c>
    </row>
    <row r="1286" spans="1:20" x14ac:dyDescent="0.25">
      <c r="A1286" t="s">
        <v>577</v>
      </c>
      <c r="B1286">
        <v>9</v>
      </c>
      <c r="C1286">
        <v>602</v>
      </c>
      <c r="D1286" t="s">
        <v>607</v>
      </c>
      <c r="E1286" t="s">
        <v>608</v>
      </c>
      <c r="F1286" t="s">
        <v>42</v>
      </c>
      <c r="G1286" t="s">
        <v>609</v>
      </c>
      <c r="H1286">
        <v>321</v>
      </c>
      <c r="I1286" t="s">
        <v>172</v>
      </c>
      <c r="J1286" t="s">
        <v>173</v>
      </c>
      <c r="K1286" t="s">
        <v>46</v>
      </c>
      <c r="L1286">
        <v>50</v>
      </c>
      <c r="M1286" t="s">
        <v>50</v>
      </c>
      <c r="N1286" s="9">
        <v>489687.44</v>
      </c>
      <c r="O1286" s="9">
        <v>6159010.4000000004</v>
      </c>
      <c r="P1286" s="9">
        <v>1407548.34</v>
      </c>
      <c r="Q1286" s="9">
        <v>4595562.68</v>
      </c>
      <c r="R1286" s="9">
        <v>4891521.4000000004</v>
      </c>
      <c r="S1286" s="7">
        <v>504472.05</v>
      </c>
      <c r="T1286" s="7">
        <v>92166.13</v>
      </c>
    </row>
    <row r="1287" spans="1:20" x14ac:dyDescent="0.25">
      <c r="A1287" t="s">
        <v>577</v>
      </c>
      <c r="B1287">
        <v>9</v>
      </c>
      <c r="C1287">
        <v>602</v>
      </c>
      <c r="D1287" t="s">
        <v>607</v>
      </c>
      <c r="E1287" t="s">
        <v>608</v>
      </c>
      <c r="F1287" t="s">
        <v>42</v>
      </c>
      <c r="G1287" t="s">
        <v>609</v>
      </c>
      <c r="H1287">
        <v>446</v>
      </c>
      <c r="I1287" t="s">
        <v>610</v>
      </c>
      <c r="J1287" t="s">
        <v>611</v>
      </c>
      <c r="K1287" t="s">
        <v>46</v>
      </c>
      <c r="L1287">
        <v>10</v>
      </c>
      <c r="M1287" t="s">
        <v>47</v>
      </c>
      <c r="N1287" s="9">
        <v>11387749</v>
      </c>
      <c r="O1287" s="9">
        <v>33417135</v>
      </c>
      <c r="P1287" s="9">
        <v>48582983</v>
      </c>
      <c r="Q1287" s="9">
        <v>69162009</v>
      </c>
      <c r="R1287" s="9">
        <v>87215998</v>
      </c>
      <c r="S1287" s="7">
        <v>105229318</v>
      </c>
      <c r="T1287" s="7">
        <v>136850003</v>
      </c>
    </row>
    <row r="1288" spans="1:20" x14ac:dyDescent="0.25">
      <c r="A1288" t="s">
        <v>577</v>
      </c>
      <c r="B1288">
        <v>9</v>
      </c>
      <c r="C1288">
        <v>602</v>
      </c>
      <c r="D1288" t="s">
        <v>607</v>
      </c>
      <c r="E1288" t="s">
        <v>608</v>
      </c>
      <c r="F1288" t="s">
        <v>42</v>
      </c>
      <c r="G1288" t="s">
        <v>609</v>
      </c>
      <c r="H1288">
        <v>446</v>
      </c>
      <c r="I1288" t="s">
        <v>610</v>
      </c>
      <c r="J1288" t="s">
        <v>611</v>
      </c>
      <c r="K1288" t="s">
        <v>46</v>
      </c>
      <c r="L1288">
        <v>20</v>
      </c>
      <c r="M1288" t="s">
        <v>48</v>
      </c>
      <c r="N1288" s="9">
        <v>9879198.5600000005</v>
      </c>
      <c r="O1288" s="9">
        <v>26233021.66</v>
      </c>
      <c r="P1288" s="9">
        <v>47871374.039999999</v>
      </c>
      <c r="Q1288" s="9">
        <v>66549988.25</v>
      </c>
      <c r="R1288" s="9">
        <v>85517411.590000004</v>
      </c>
      <c r="S1288" s="7">
        <v>105146614.40000001</v>
      </c>
      <c r="T1288" s="7">
        <v>136268478.59</v>
      </c>
    </row>
    <row r="1289" spans="1:20" x14ac:dyDescent="0.25">
      <c r="A1289" t="s">
        <v>577</v>
      </c>
      <c r="B1289">
        <v>9</v>
      </c>
      <c r="C1289">
        <v>602</v>
      </c>
      <c r="D1289" t="s">
        <v>607</v>
      </c>
      <c r="E1289" t="s">
        <v>608</v>
      </c>
      <c r="F1289" t="s">
        <v>42</v>
      </c>
      <c r="G1289" t="s">
        <v>609</v>
      </c>
      <c r="H1289">
        <v>446</v>
      </c>
      <c r="I1289" t="s">
        <v>610</v>
      </c>
      <c r="J1289" t="s">
        <v>611</v>
      </c>
      <c r="K1289" t="s">
        <v>46</v>
      </c>
      <c r="L1289">
        <v>30</v>
      </c>
      <c r="M1289" t="s">
        <v>49</v>
      </c>
      <c r="N1289" s="9">
        <v>1508550.44</v>
      </c>
      <c r="O1289" s="9">
        <v>7184113.3399999999</v>
      </c>
      <c r="P1289" s="9">
        <v>711608.96</v>
      </c>
      <c r="Q1289" s="9">
        <v>2612020.75</v>
      </c>
      <c r="R1289" s="9">
        <v>1698586.41</v>
      </c>
      <c r="S1289" s="7">
        <v>82703.600000000006</v>
      </c>
      <c r="T1289" s="7">
        <v>581524.41</v>
      </c>
    </row>
    <row r="1290" spans="1:20" x14ac:dyDescent="0.25">
      <c r="A1290" t="s">
        <v>577</v>
      </c>
      <c r="B1290">
        <v>9</v>
      </c>
      <c r="C1290">
        <v>602</v>
      </c>
      <c r="D1290" t="s">
        <v>607</v>
      </c>
      <c r="E1290" t="s">
        <v>608</v>
      </c>
      <c r="F1290" t="s">
        <v>42</v>
      </c>
      <c r="G1290" t="s">
        <v>609</v>
      </c>
      <c r="H1290">
        <v>446</v>
      </c>
      <c r="I1290" t="s">
        <v>610</v>
      </c>
      <c r="J1290" t="s">
        <v>611</v>
      </c>
      <c r="K1290" t="s">
        <v>46</v>
      </c>
      <c r="L1290">
        <v>40</v>
      </c>
      <c r="M1290" t="s">
        <v>12</v>
      </c>
      <c r="N1290" s="9">
        <v>0</v>
      </c>
      <c r="O1290" s="9">
        <v>0</v>
      </c>
      <c r="P1290" s="9">
        <v>0</v>
      </c>
      <c r="Q1290" s="9">
        <v>0</v>
      </c>
      <c r="R1290" s="9">
        <v>0</v>
      </c>
      <c r="S1290" s="7">
        <v>0</v>
      </c>
      <c r="T1290" s="7">
        <v>0</v>
      </c>
    </row>
    <row r="1291" spans="1:20" x14ac:dyDescent="0.25">
      <c r="A1291" t="s">
        <v>577</v>
      </c>
      <c r="B1291">
        <v>9</v>
      </c>
      <c r="C1291">
        <v>602</v>
      </c>
      <c r="D1291" t="s">
        <v>607</v>
      </c>
      <c r="E1291" t="s">
        <v>608</v>
      </c>
      <c r="F1291" t="s">
        <v>42</v>
      </c>
      <c r="G1291" t="s">
        <v>609</v>
      </c>
      <c r="H1291">
        <v>446</v>
      </c>
      <c r="I1291" t="s">
        <v>610</v>
      </c>
      <c r="J1291" t="s">
        <v>611</v>
      </c>
      <c r="K1291" t="s">
        <v>46</v>
      </c>
      <c r="L1291">
        <v>50</v>
      </c>
      <c r="M1291" t="s">
        <v>50</v>
      </c>
      <c r="N1291" s="9">
        <v>1508550.44</v>
      </c>
      <c r="O1291" s="9">
        <v>7184113.3399999999</v>
      </c>
      <c r="P1291" s="9">
        <v>711608.96</v>
      </c>
      <c r="Q1291" s="9">
        <v>2612020.75</v>
      </c>
      <c r="R1291" s="9">
        <v>1698586.41</v>
      </c>
      <c r="S1291" s="7">
        <v>82703.600000000006</v>
      </c>
      <c r="T1291" s="7">
        <v>581524.41</v>
      </c>
    </row>
    <row r="1292" spans="1:20" x14ac:dyDescent="0.25">
      <c r="A1292" t="s">
        <v>577</v>
      </c>
      <c r="B1292">
        <v>9</v>
      </c>
      <c r="C1292">
        <v>602</v>
      </c>
      <c r="D1292" t="s">
        <v>607</v>
      </c>
      <c r="E1292" t="s">
        <v>608</v>
      </c>
      <c r="F1292" t="s">
        <v>42</v>
      </c>
      <c r="G1292" t="s">
        <v>609</v>
      </c>
      <c r="H1292">
        <v>456</v>
      </c>
      <c r="I1292" t="s">
        <v>612</v>
      </c>
      <c r="J1292" t="s">
        <v>613</v>
      </c>
      <c r="K1292" t="s">
        <v>46</v>
      </c>
      <c r="L1292">
        <v>10</v>
      </c>
      <c r="M1292" t="s">
        <v>47</v>
      </c>
      <c r="N1292" s="9">
        <v>4917625516</v>
      </c>
      <c r="O1292" s="9">
        <v>4766399364</v>
      </c>
      <c r="P1292" s="9">
        <v>4380976280.9099998</v>
      </c>
      <c r="Q1292" s="9">
        <v>4440934227.8599997</v>
      </c>
      <c r="R1292" s="9">
        <v>5764873492</v>
      </c>
      <c r="S1292" s="7">
        <v>5432985030</v>
      </c>
      <c r="T1292" s="7">
        <v>6912437726.0699997</v>
      </c>
    </row>
    <row r="1293" spans="1:20" x14ac:dyDescent="0.25">
      <c r="A1293" t="s">
        <v>577</v>
      </c>
      <c r="B1293">
        <v>9</v>
      </c>
      <c r="C1293">
        <v>602</v>
      </c>
      <c r="D1293" t="s">
        <v>607</v>
      </c>
      <c r="E1293" t="s">
        <v>608</v>
      </c>
      <c r="F1293" t="s">
        <v>42</v>
      </c>
      <c r="G1293" t="s">
        <v>609</v>
      </c>
      <c r="H1293">
        <v>456</v>
      </c>
      <c r="I1293" t="s">
        <v>612</v>
      </c>
      <c r="J1293" t="s">
        <v>613</v>
      </c>
      <c r="K1293" t="s">
        <v>46</v>
      </c>
      <c r="L1293">
        <v>20</v>
      </c>
      <c r="M1293" t="s">
        <v>48</v>
      </c>
      <c r="N1293" s="9">
        <v>4880729395.7200003</v>
      </c>
      <c r="O1293" s="9">
        <v>4409800294</v>
      </c>
      <c r="P1293" s="9">
        <v>4318620205.8900003</v>
      </c>
      <c r="Q1293" s="9">
        <v>4377084932.4700003</v>
      </c>
      <c r="R1293" s="9">
        <v>5636027660.6400003</v>
      </c>
      <c r="S1293" s="7">
        <v>5410251225.4499998</v>
      </c>
      <c r="T1293" s="7">
        <v>6885920780.4499998</v>
      </c>
    </row>
    <row r="1294" spans="1:20" x14ac:dyDescent="0.25">
      <c r="A1294" t="s">
        <v>577</v>
      </c>
      <c r="B1294">
        <v>9</v>
      </c>
      <c r="C1294">
        <v>602</v>
      </c>
      <c r="D1294" t="s">
        <v>607</v>
      </c>
      <c r="E1294" t="s">
        <v>608</v>
      </c>
      <c r="F1294" t="s">
        <v>42</v>
      </c>
      <c r="G1294" t="s">
        <v>609</v>
      </c>
      <c r="H1294">
        <v>456</v>
      </c>
      <c r="I1294" t="s">
        <v>612</v>
      </c>
      <c r="J1294" t="s">
        <v>613</v>
      </c>
      <c r="K1294" t="s">
        <v>46</v>
      </c>
      <c r="L1294">
        <v>30</v>
      </c>
      <c r="M1294" t="s">
        <v>49</v>
      </c>
      <c r="N1294" s="9">
        <v>36896120.280000001</v>
      </c>
      <c r="O1294" s="9">
        <v>356599069.68000001</v>
      </c>
      <c r="P1294" s="9">
        <v>62356075.020000003</v>
      </c>
      <c r="Q1294" s="9">
        <v>63849295.390000001</v>
      </c>
      <c r="R1294" s="9">
        <v>128845831.36</v>
      </c>
      <c r="S1294" s="7">
        <v>22733804.550000001</v>
      </c>
      <c r="T1294" s="7">
        <v>26516945.620000001</v>
      </c>
    </row>
    <row r="1295" spans="1:20" x14ac:dyDescent="0.25">
      <c r="A1295" t="s">
        <v>577</v>
      </c>
      <c r="B1295">
        <v>9</v>
      </c>
      <c r="C1295">
        <v>602</v>
      </c>
      <c r="D1295" t="s">
        <v>607</v>
      </c>
      <c r="E1295" t="s">
        <v>608</v>
      </c>
      <c r="F1295" t="s">
        <v>42</v>
      </c>
      <c r="G1295" t="s">
        <v>609</v>
      </c>
      <c r="H1295">
        <v>456</v>
      </c>
      <c r="I1295" t="s">
        <v>612</v>
      </c>
      <c r="J1295" t="s">
        <v>613</v>
      </c>
      <c r="K1295" t="s">
        <v>46</v>
      </c>
      <c r="L1295">
        <v>40</v>
      </c>
      <c r="M1295" t="s">
        <v>12</v>
      </c>
      <c r="N1295" s="9">
        <v>0</v>
      </c>
      <c r="O1295" s="9">
        <v>0</v>
      </c>
      <c r="P1295" s="9">
        <v>0</v>
      </c>
      <c r="Q1295" s="9">
        <v>0</v>
      </c>
      <c r="R1295" s="9">
        <v>0</v>
      </c>
      <c r="S1295" s="7">
        <v>0</v>
      </c>
      <c r="T1295" s="7">
        <v>0</v>
      </c>
    </row>
    <row r="1296" spans="1:20" x14ac:dyDescent="0.25">
      <c r="A1296" t="s">
        <v>577</v>
      </c>
      <c r="B1296">
        <v>9</v>
      </c>
      <c r="C1296">
        <v>602</v>
      </c>
      <c r="D1296" t="s">
        <v>607</v>
      </c>
      <c r="E1296" t="s">
        <v>608</v>
      </c>
      <c r="F1296" t="s">
        <v>42</v>
      </c>
      <c r="G1296" t="s">
        <v>609</v>
      </c>
      <c r="H1296">
        <v>456</v>
      </c>
      <c r="I1296" t="s">
        <v>612</v>
      </c>
      <c r="J1296" t="s">
        <v>613</v>
      </c>
      <c r="K1296" t="s">
        <v>46</v>
      </c>
      <c r="L1296">
        <v>50</v>
      </c>
      <c r="M1296" t="s">
        <v>50</v>
      </c>
      <c r="N1296" s="9">
        <v>36896120.280000001</v>
      </c>
      <c r="O1296" s="9">
        <v>356599069.68000001</v>
      </c>
      <c r="P1296" s="9">
        <v>62356075.020000003</v>
      </c>
      <c r="Q1296" s="9">
        <v>63849295.390000001</v>
      </c>
      <c r="R1296" s="9">
        <v>128845831.36</v>
      </c>
      <c r="S1296" s="7">
        <v>22733804.550000001</v>
      </c>
      <c r="T1296" s="7">
        <v>26516945.620000001</v>
      </c>
    </row>
    <row r="1297" spans="1:20" x14ac:dyDescent="0.25">
      <c r="A1297" t="s">
        <v>577</v>
      </c>
      <c r="B1297">
        <v>9</v>
      </c>
      <c r="C1297">
        <v>602</v>
      </c>
      <c r="D1297" t="s">
        <v>607</v>
      </c>
      <c r="E1297" t="s">
        <v>608</v>
      </c>
      <c r="F1297" t="s">
        <v>42</v>
      </c>
      <c r="G1297" t="s">
        <v>609</v>
      </c>
      <c r="H1297">
        <v>464</v>
      </c>
      <c r="I1297" t="s">
        <v>614</v>
      </c>
      <c r="J1297" t="s">
        <v>615</v>
      </c>
      <c r="K1297" t="s">
        <v>46</v>
      </c>
      <c r="L1297">
        <v>10</v>
      </c>
      <c r="M1297" t="s">
        <v>47</v>
      </c>
      <c r="N1297" s="9">
        <v>556702</v>
      </c>
      <c r="O1297" s="9">
        <v>556702</v>
      </c>
      <c r="P1297" s="9">
        <v>556702</v>
      </c>
      <c r="Q1297" s="9">
        <v>556702</v>
      </c>
      <c r="R1297" s="9">
        <v>556702</v>
      </c>
      <c r="S1297" s="7">
        <v>556702</v>
      </c>
      <c r="T1297" s="7">
        <v>781702</v>
      </c>
    </row>
    <row r="1298" spans="1:20" x14ac:dyDescent="0.25">
      <c r="A1298" t="s">
        <v>577</v>
      </c>
      <c r="B1298">
        <v>9</v>
      </c>
      <c r="C1298">
        <v>602</v>
      </c>
      <c r="D1298" t="s">
        <v>607</v>
      </c>
      <c r="E1298" t="s">
        <v>608</v>
      </c>
      <c r="F1298" t="s">
        <v>42</v>
      </c>
      <c r="G1298" t="s">
        <v>609</v>
      </c>
      <c r="H1298">
        <v>464</v>
      </c>
      <c r="I1298" t="s">
        <v>614</v>
      </c>
      <c r="J1298" t="s">
        <v>615</v>
      </c>
      <c r="K1298" t="s">
        <v>46</v>
      </c>
      <c r="L1298">
        <v>20</v>
      </c>
      <c r="M1298" t="s">
        <v>48</v>
      </c>
      <c r="N1298" s="9">
        <v>207881.89</v>
      </c>
      <c r="O1298" s="9">
        <v>194165.26</v>
      </c>
      <c r="P1298" s="9">
        <v>157400.68</v>
      </c>
      <c r="Q1298" s="9">
        <v>125353.14</v>
      </c>
      <c r="R1298" s="9">
        <v>102984.51</v>
      </c>
      <c r="S1298" s="7">
        <v>78889.47</v>
      </c>
      <c r="T1298" s="7">
        <v>64226.87</v>
      </c>
    </row>
    <row r="1299" spans="1:20" x14ac:dyDescent="0.25">
      <c r="A1299" t="s">
        <v>577</v>
      </c>
      <c r="B1299">
        <v>9</v>
      </c>
      <c r="C1299">
        <v>602</v>
      </c>
      <c r="D1299" t="s">
        <v>607</v>
      </c>
      <c r="E1299" t="s">
        <v>608</v>
      </c>
      <c r="F1299" t="s">
        <v>42</v>
      </c>
      <c r="G1299" t="s">
        <v>609</v>
      </c>
      <c r="H1299">
        <v>464</v>
      </c>
      <c r="I1299" t="s">
        <v>614</v>
      </c>
      <c r="J1299" t="s">
        <v>615</v>
      </c>
      <c r="K1299" t="s">
        <v>46</v>
      </c>
      <c r="L1299">
        <v>30</v>
      </c>
      <c r="M1299" t="s">
        <v>49</v>
      </c>
      <c r="N1299" s="9">
        <v>348820.11</v>
      </c>
      <c r="O1299" s="9">
        <v>362536.74</v>
      </c>
      <c r="P1299" s="9">
        <v>399301.32</v>
      </c>
      <c r="Q1299" s="9">
        <v>431348.86</v>
      </c>
      <c r="R1299" s="9">
        <v>453717.49</v>
      </c>
      <c r="S1299" s="7">
        <v>477812.53</v>
      </c>
      <c r="T1299" s="7">
        <v>717475.13</v>
      </c>
    </row>
    <row r="1300" spans="1:20" x14ac:dyDescent="0.25">
      <c r="A1300" t="s">
        <v>577</v>
      </c>
      <c r="B1300">
        <v>9</v>
      </c>
      <c r="C1300">
        <v>602</v>
      </c>
      <c r="D1300" t="s">
        <v>607</v>
      </c>
      <c r="E1300" t="s">
        <v>608</v>
      </c>
      <c r="F1300" t="s">
        <v>42</v>
      </c>
      <c r="G1300" t="s">
        <v>609</v>
      </c>
      <c r="H1300">
        <v>464</v>
      </c>
      <c r="I1300" t="s">
        <v>614</v>
      </c>
      <c r="J1300" t="s">
        <v>615</v>
      </c>
      <c r="K1300" t="s">
        <v>46</v>
      </c>
      <c r="L1300">
        <v>40</v>
      </c>
      <c r="M1300" t="s">
        <v>12</v>
      </c>
      <c r="N1300" s="9">
        <v>0</v>
      </c>
      <c r="O1300" s="9">
        <v>0</v>
      </c>
      <c r="P1300" s="9">
        <v>0</v>
      </c>
      <c r="Q1300" s="9">
        <v>0</v>
      </c>
      <c r="R1300" s="9">
        <v>0</v>
      </c>
      <c r="S1300" s="7">
        <v>0</v>
      </c>
      <c r="T1300" s="7">
        <v>225000</v>
      </c>
    </row>
    <row r="1301" spans="1:20" x14ac:dyDescent="0.25">
      <c r="A1301" t="s">
        <v>577</v>
      </c>
      <c r="B1301">
        <v>9</v>
      </c>
      <c r="C1301">
        <v>602</v>
      </c>
      <c r="D1301" t="s">
        <v>607</v>
      </c>
      <c r="E1301" t="s">
        <v>608</v>
      </c>
      <c r="F1301" t="s">
        <v>42</v>
      </c>
      <c r="G1301" t="s">
        <v>609</v>
      </c>
      <c r="H1301">
        <v>464</v>
      </c>
      <c r="I1301" t="s">
        <v>614</v>
      </c>
      <c r="J1301" t="s">
        <v>615</v>
      </c>
      <c r="K1301" t="s">
        <v>46</v>
      </c>
      <c r="L1301">
        <v>50</v>
      </c>
      <c r="M1301" t="s">
        <v>50</v>
      </c>
      <c r="N1301" s="9">
        <v>348820.11</v>
      </c>
      <c r="O1301" s="9">
        <v>362536.74</v>
      </c>
      <c r="P1301" s="9">
        <v>399301.32</v>
      </c>
      <c r="Q1301" s="9">
        <v>431348.86</v>
      </c>
      <c r="R1301" s="9">
        <v>453717.49</v>
      </c>
      <c r="S1301" s="7">
        <v>477812.53</v>
      </c>
      <c r="T1301" s="7">
        <v>492475.13</v>
      </c>
    </row>
    <row r="1302" spans="1:20" x14ac:dyDescent="0.25">
      <c r="A1302" t="s">
        <v>577</v>
      </c>
      <c r="B1302">
        <v>9</v>
      </c>
      <c r="C1302">
        <v>602</v>
      </c>
      <c r="D1302" t="s">
        <v>607</v>
      </c>
      <c r="E1302" t="s">
        <v>608</v>
      </c>
      <c r="F1302" t="s">
        <v>42</v>
      </c>
      <c r="G1302" t="s">
        <v>609</v>
      </c>
      <c r="H1302">
        <v>466</v>
      </c>
      <c r="I1302" t="s">
        <v>616</v>
      </c>
      <c r="J1302" t="s">
        <v>617</v>
      </c>
      <c r="K1302" t="s">
        <v>46</v>
      </c>
      <c r="L1302">
        <v>10</v>
      </c>
      <c r="M1302" t="s">
        <v>47</v>
      </c>
      <c r="N1302" s="9">
        <v>21827581</v>
      </c>
      <c r="O1302" s="9">
        <v>40407173</v>
      </c>
      <c r="P1302" s="9">
        <v>59242911</v>
      </c>
      <c r="Q1302" s="9">
        <v>68714391</v>
      </c>
      <c r="R1302" s="9">
        <v>91645119</v>
      </c>
      <c r="S1302" s="7">
        <v>87425005</v>
      </c>
      <c r="T1302" s="7">
        <v>105633632</v>
      </c>
    </row>
    <row r="1303" spans="1:20" x14ac:dyDescent="0.25">
      <c r="A1303" t="s">
        <v>577</v>
      </c>
      <c r="B1303">
        <v>9</v>
      </c>
      <c r="C1303">
        <v>602</v>
      </c>
      <c r="D1303" t="s">
        <v>607</v>
      </c>
      <c r="E1303" t="s">
        <v>608</v>
      </c>
      <c r="F1303" t="s">
        <v>42</v>
      </c>
      <c r="G1303" t="s">
        <v>609</v>
      </c>
      <c r="H1303">
        <v>466</v>
      </c>
      <c r="I1303" t="s">
        <v>616</v>
      </c>
      <c r="J1303" t="s">
        <v>617</v>
      </c>
      <c r="K1303" t="s">
        <v>46</v>
      </c>
      <c r="L1303">
        <v>20</v>
      </c>
      <c r="M1303" t="s">
        <v>48</v>
      </c>
      <c r="N1303" s="9">
        <v>21758919.469999999</v>
      </c>
      <c r="O1303" s="9">
        <v>36077668.909999996</v>
      </c>
      <c r="P1303" s="9">
        <v>54615312.18</v>
      </c>
      <c r="Q1303" s="9">
        <v>68255551.939999998</v>
      </c>
      <c r="R1303" s="9">
        <v>87006142.129999995</v>
      </c>
      <c r="S1303" s="7">
        <v>85904438.859999999</v>
      </c>
      <c r="T1303" s="7">
        <v>103866262.2</v>
      </c>
    </row>
    <row r="1304" spans="1:20" x14ac:dyDescent="0.25">
      <c r="A1304" t="s">
        <v>577</v>
      </c>
      <c r="B1304">
        <v>9</v>
      </c>
      <c r="C1304">
        <v>602</v>
      </c>
      <c r="D1304" t="s">
        <v>607</v>
      </c>
      <c r="E1304" t="s">
        <v>608</v>
      </c>
      <c r="F1304" t="s">
        <v>42</v>
      </c>
      <c r="G1304" t="s">
        <v>609</v>
      </c>
      <c r="H1304">
        <v>466</v>
      </c>
      <c r="I1304" t="s">
        <v>616</v>
      </c>
      <c r="J1304" t="s">
        <v>617</v>
      </c>
      <c r="K1304" t="s">
        <v>46</v>
      </c>
      <c r="L1304">
        <v>30</v>
      </c>
      <c r="M1304" t="s">
        <v>49</v>
      </c>
      <c r="N1304" s="9">
        <v>68661.53</v>
      </c>
      <c r="O1304" s="9">
        <v>4329504.09</v>
      </c>
      <c r="P1304" s="9">
        <v>4627598.82</v>
      </c>
      <c r="Q1304" s="9">
        <v>458839.06</v>
      </c>
      <c r="R1304" s="9">
        <v>4638976.87</v>
      </c>
      <c r="S1304" s="7">
        <v>1520566.14</v>
      </c>
      <c r="T1304" s="7">
        <v>1767369.8</v>
      </c>
    </row>
    <row r="1305" spans="1:20" x14ac:dyDescent="0.25">
      <c r="A1305" t="s">
        <v>577</v>
      </c>
      <c r="B1305">
        <v>9</v>
      </c>
      <c r="C1305">
        <v>602</v>
      </c>
      <c r="D1305" t="s">
        <v>607</v>
      </c>
      <c r="E1305" t="s">
        <v>608</v>
      </c>
      <c r="F1305" t="s">
        <v>42</v>
      </c>
      <c r="G1305" t="s">
        <v>609</v>
      </c>
      <c r="H1305">
        <v>466</v>
      </c>
      <c r="I1305" t="s">
        <v>616</v>
      </c>
      <c r="J1305" t="s">
        <v>617</v>
      </c>
      <c r="K1305" t="s">
        <v>46</v>
      </c>
      <c r="L1305">
        <v>40</v>
      </c>
      <c r="M1305" t="s">
        <v>12</v>
      </c>
      <c r="N1305" s="9">
        <v>0</v>
      </c>
      <c r="O1305" s="9">
        <v>0</v>
      </c>
      <c r="P1305" s="9">
        <v>0</v>
      </c>
      <c r="Q1305" s="9">
        <v>0</v>
      </c>
      <c r="R1305" s="9">
        <v>0</v>
      </c>
      <c r="S1305" s="7">
        <v>0</v>
      </c>
      <c r="T1305" s="7">
        <v>0</v>
      </c>
    </row>
    <row r="1306" spans="1:20" x14ac:dyDescent="0.25">
      <c r="A1306" t="s">
        <v>577</v>
      </c>
      <c r="B1306">
        <v>9</v>
      </c>
      <c r="C1306">
        <v>602</v>
      </c>
      <c r="D1306" t="s">
        <v>607</v>
      </c>
      <c r="E1306" t="s">
        <v>608</v>
      </c>
      <c r="F1306" t="s">
        <v>42</v>
      </c>
      <c r="G1306" t="s">
        <v>609</v>
      </c>
      <c r="H1306">
        <v>466</v>
      </c>
      <c r="I1306" t="s">
        <v>616</v>
      </c>
      <c r="J1306" t="s">
        <v>617</v>
      </c>
      <c r="K1306" t="s">
        <v>46</v>
      </c>
      <c r="L1306">
        <v>50</v>
      </c>
      <c r="M1306" t="s">
        <v>50</v>
      </c>
      <c r="N1306" s="9">
        <v>68661.53</v>
      </c>
      <c r="O1306" s="9">
        <v>4329504.09</v>
      </c>
      <c r="P1306" s="9">
        <v>4627598.82</v>
      </c>
      <c r="Q1306" s="9">
        <v>458839.06</v>
      </c>
      <c r="R1306" s="9">
        <v>4638976.87</v>
      </c>
      <c r="S1306" s="7">
        <v>1520566.14</v>
      </c>
      <c r="T1306" s="7">
        <v>1767369.8</v>
      </c>
    </row>
    <row r="1307" spans="1:20" x14ac:dyDescent="0.25">
      <c r="A1307" t="s">
        <v>577</v>
      </c>
      <c r="B1307">
        <v>9</v>
      </c>
      <c r="C1307">
        <v>602</v>
      </c>
      <c r="D1307" t="s">
        <v>607</v>
      </c>
      <c r="E1307" t="s">
        <v>608</v>
      </c>
      <c r="F1307" t="s">
        <v>42</v>
      </c>
      <c r="G1307" t="s">
        <v>609</v>
      </c>
      <c r="H1307">
        <v>496</v>
      </c>
      <c r="I1307" t="s">
        <v>618</v>
      </c>
      <c r="J1307" t="s">
        <v>619</v>
      </c>
      <c r="K1307" t="s">
        <v>46</v>
      </c>
      <c r="L1307">
        <v>10</v>
      </c>
      <c r="M1307" t="s">
        <v>47</v>
      </c>
      <c r="N1307" s="9">
        <v>17324168</v>
      </c>
      <c r="O1307" s="9">
        <v>14377806</v>
      </c>
      <c r="P1307" s="9">
        <v>14377806</v>
      </c>
      <c r="Q1307" s="9">
        <v>14392754</v>
      </c>
      <c r="R1307" s="9">
        <v>14392754</v>
      </c>
      <c r="S1307" s="7">
        <v>14392754</v>
      </c>
      <c r="T1307" s="7">
        <v>14392754</v>
      </c>
    </row>
    <row r="1308" spans="1:20" x14ac:dyDescent="0.25">
      <c r="A1308" t="s">
        <v>577</v>
      </c>
      <c r="B1308">
        <v>9</v>
      </c>
      <c r="C1308">
        <v>602</v>
      </c>
      <c r="D1308" t="s">
        <v>607</v>
      </c>
      <c r="E1308" t="s">
        <v>608</v>
      </c>
      <c r="F1308" t="s">
        <v>42</v>
      </c>
      <c r="G1308" t="s">
        <v>609</v>
      </c>
      <c r="H1308">
        <v>496</v>
      </c>
      <c r="I1308" t="s">
        <v>618</v>
      </c>
      <c r="J1308" t="s">
        <v>619</v>
      </c>
      <c r="K1308" t="s">
        <v>46</v>
      </c>
      <c r="L1308">
        <v>20</v>
      </c>
      <c r="M1308" t="s">
        <v>48</v>
      </c>
      <c r="N1308" s="9">
        <v>14376705.52</v>
      </c>
      <c r="O1308" s="9">
        <v>9149608.8200000003</v>
      </c>
      <c r="P1308" s="9">
        <v>13187867.609999999</v>
      </c>
      <c r="Q1308" s="9">
        <v>13521947.92</v>
      </c>
      <c r="R1308" s="9">
        <v>13276826.640000001</v>
      </c>
      <c r="S1308" s="7">
        <v>14280064.66</v>
      </c>
      <c r="T1308" s="7">
        <v>13098839.609999999</v>
      </c>
    </row>
    <row r="1309" spans="1:20" x14ac:dyDescent="0.25">
      <c r="A1309" t="s">
        <v>577</v>
      </c>
      <c r="B1309">
        <v>9</v>
      </c>
      <c r="C1309">
        <v>602</v>
      </c>
      <c r="D1309" t="s">
        <v>607</v>
      </c>
      <c r="E1309" t="s">
        <v>608</v>
      </c>
      <c r="F1309" t="s">
        <v>42</v>
      </c>
      <c r="G1309" t="s">
        <v>609</v>
      </c>
      <c r="H1309">
        <v>496</v>
      </c>
      <c r="I1309" t="s">
        <v>618</v>
      </c>
      <c r="J1309" t="s">
        <v>619</v>
      </c>
      <c r="K1309" t="s">
        <v>46</v>
      </c>
      <c r="L1309">
        <v>30</v>
      </c>
      <c r="M1309" t="s">
        <v>49</v>
      </c>
      <c r="N1309" s="9">
        <v>2947462.48</v>
      </c>
      <c r="O1309" s="9">
        <v>5228197.18</v>
      </c>
      <c r="P1309" s="9">
        <v>1189938.3899999999</v>
      </c>
      <c r="Q1309" s="9">
        <v>870806.08</v>
      </c>
      <c r="R1309" s="9">
        <v>1115927.3600000001</v>
      </c>
      <c r="S1309" s="7">
        <v>112689.34</v>
      </c>
      <c r="T1309" s="7">
        <v>1293914.3899999999</v>
      </c>
    </row>
    <row r="1310" spans="1:20" x14ac:dyDescent="0.25">
      <c r="A1310" t="s">
        <v>577</v>
      </c>
      <c r="B1310">
        <v>9</v>
      </c>
      <c r="C1310">
        <v>602</v>
      </c>
      <c r="D1310" t="s">
        <v>607</v>
      </c>
      <c r="E1310" t="s">
        <v>608</v>
      </c>
      <c r="F1310" t="s">
        <v>42</v>
      </c>
      <c r="G1310" t="s">
        <v>609</v>
      </c>
      <c r="H1310">
        <v>496</v>
      </c>
      <c r="I1310" t="s">
        <v>618</v>
      </c>
      <c r="J1310" t="s">
        <v>619</v>
      </c>
      <c r="K1310" t="s">
        <v>46</v>
      </c>
      <c r="L1310">
        <v>40</v>
      </c>
      <c r="M1310" t="s">
        <v>12</v>
      </c>
      <c r="N1310" s="9">
        <v>0</v>
      </c>
      <c r="O1310" s="9">
        <v>0</v>
      </c>
      <c r="P1310" s="9">
        <v>0</v>
      </c>
      <c r="Q1310" s="9">
        <v>0</v>
      </c>
      <c r="R1310" s="9">
        <v>0</v>
      </c>
      <c r="S1310" s="7">
        <v>0</v>
      </c>
      <c r="T1310" s="7">
        <v>0</v>
      </c>
    </row>
    <row r="1311" spans="1:20" x14ac:dyDescent="0.25">
      <c r="A1311" t="s">
        <v>577</v>
      </c>
      <c r="B1311">
        <v>9</v>
      </c>
      <c r="C1311">
        <v>602</v>
      </c>
      <c r="D1311" t="s">
        <v>607</v>
      </c>
      <c r="E1311" t="s">
        <v>608</v>
      </c>
      <c r="F1311" t="s">
        <v>42</v>
      </c>
      <c r="G1311" t="s">
        <v>609</v>
      </c>
      <c r="H1311">
        <v>496</v>
      </c>
      <c r="I1311" t="s">
        <v>618</v>
      </c>
      <c r="J1311" t="s">
        <v>619</v>
      </c>
      <c r="K1311" t="s">
        <v>46</v>
      </c>
      <c r="L1311">
        <v>50</v>
      </c>
      <c r="M1311" t="s">
        <v>50</v>
      </c>
      <c r="N1311" s="9">
        <v>2947462.48</v>
      </c>
      <c r="O1311" s="9">
        <v>5228197.18</v>
      </c>
      <c r="P1311" s="9">
        <v>1189938.3899999999</v>
      </c>
      <c r="Q1311" s="9">
        <v>870806.08</v>
      </c>
      <c r="R1311" s="9">
        <v>1115927.3600000001</v>
      </c>
      <c r="S1311" s="7">
        <v>112689.34</v>
      </c>
      <c r="T1311" s="7">
        <v>1293914.3899999999</v>
      </c>
    </row>
    <row r="1312" spans="1:20" x14ac:dyDescent="0.25">
      <c r="A1312" t="s">
        <v>577</v>
      </c>
      <c r="B1312">
        <v>9</v>
      </c>
      <c r="C1312">
        <v>602</v>
      </c>
      <c r="D1312" t="s">
        <v>607</v>
      </c>
      <c r="E1312" t="s">
        <v>608</v>
      </c>
      <c r="F1312" t="s">
        <v>42</v>
      </c>
      <c r="G1312" t="s">
        <v>609</v>
      </c>
      <c r="H1312">
        <v>499</v>
      </c>
      <c r="I1312" t="s">
        <v>62</v>
      </c>
      <c r="J1312" t="s">
        <v>586</v>
      </c>
      <c r="K1312" t="s">
        <v>46</v>
      </c>
      <c r="L1312">
        <v>10</v>
      </c>
      <c r="M1312" t="s">
        <v>47</v>
      </c>
      <c r="N1312" s="9">
        <v>102264424</v>
      </c>
      <c r="O1312" s="9">
        <v>66094812</v>
      </c>
      <c r="P1312" s="9">
        <v>64126618</v>
      </c>
      <c r="Q1312" s="9">
        <v>72786941</v>
      </c>
      <c r="R1312" s="9">
        <v>75212931</v>
      </c>
      <c r="S1312" s="7">
        <v>75329538</v>
      </c>
      <c r="T1312" s="7">
        <v>83061274.810000002</v>
      </c>
    </row>
    <row r="1313" spans="1:20" x14ac:dyDescent="0.25">
      <c r="A1313" t="s">
        <v>577</v>
      </c>
      <c r="B1313">
        <v>9</v>
      </c>
      <c r="C1313">
        <v>602</v>
      </c>
      <c r="D1313" t="s">
        <v>607</v>
      </c>
      <c r="E1313" t="s">
        <v>608</v>
      </c>
      <c r="F1313" t="s">
        <v>42</v>
      </c>
      <c r="G1313" t="s">
        <v>609</v>
      </c>
      <c r="H1313">
        <v>499</v>
      </c>
      <c r="I1313" t="s">
        <v>62</v>
      </c>
      <c r="J1313" t="s">
        <v>586</v>
      </c>
      <c r="K1313" t="s">
        <v>46</v>
      </c>
      <c r="L1313">
        <v>20</v>
      </c>
      <c r="M1313" t="s">
        <v>48</v>
      </c>
      <c r="N1313" s="9">
        <v>98848079.310000002</v>
      </c>
      <c r="O1313" s="9">
        <v>62061979.82</v>
      </c>
      <c r="P1313" s="9">
        <v>64086520.399999999</v>
      </c>
      <c r="Q1313" s="9">
        <v>72076916.439999998</v>
      </c>
      <c r="R1313" s="9">
        <v>73466160.140000001</v>
      </c>
      <c r="S1313" s="7">
        <v>75293254.950000003</v>
      </c>
      <c r="T1313" s="7">
        <v>78551565.680000007</v>
      </c>
    </row>
    <row r="1314" spans="1:20" x14ac:dyDescent="0.25">
      <c r="A1314" t="s">
        <v>577</v>
      </c>
      <c r="B1314">
        <v>9</v>
      </c>
      <c r="C1314">
        <v>602</v>
      </c>
      <c r="D1314" t="s">
        <v>607</v>
      </c>
      <c r="E1314" t="s">
        <v>608</v>
      </c>
      <c r="F1314" t="s">
        <v>42</v>
      </c>
      <c r="G1314" t="s">
        <v>609</v>
      </c>
      <c r="H1314">
        <v>499</v>
      </c>
      <c r="I1314" t="s">
        <v>62</v>
      </c>
      <c r="J1314" t="s">
        <v>586</v>
      </c>
      <c r="K1314" t="s">
        <v>46</v>
      </c>
      <c r="L1314">
        <v>30</v>
      </c>
      <c r="M1314" t="s">
        <v>49</v>
      </c>
      <c r="N1314" s="9">
        <v>3416344.69</v>
      </c>
      <c r="O1314" s="9">
        <v>4032832.18</v>
      </c>
      <c r="P1314" s="9">
        <v>40097.599999999999</v>
      </c>
      <c r="Q1314" s="9">
        <v>710024.56</v>
      </c>
      <c r="R1314" s="9">
        <v>1746770.86</v>
      </c>
      <c r="S1314" s="7">
        <v>36283.050000000003</v>
      </c>
      <c r="T1314" s="7">
        <v>4509709.13</v>
      </c>
    </row>
    <row r="1315" spans="1:20" x14ac:dyDescent="0.25">
      <c r="A1315" t="s">
        <v>577</v>
      </c>
      <c r="B1315">
        <v>9</v>
      </c>
      <c r="C1315">
        <v>602</v>
      </c>
      <c r="D1315" t="s">
        <v>607</v>
      </c>
      <c r="E1315" t="s">
        <v>608</v>
      </c>
      <c r="F1315" t="s">
        <v>42</v>
      </c>
      <c r="G1315" t="s">
        <v>609</v>
      </c>
      <c r="H1315">
        <v>499</v>
      </c>
      <c r="I1315" t="s">
        <v>62</v>
      </c>
      <c r="J1315" t="s">
        <v>586</v>
      </c>
      <c r="K1315" t="s">
        <v>46</v>
      </c>
      <c r="L1315">
        <v>40</v>
      </c>
      <c r="M1315" t="s">
        <v>12</v>
      </c>
      <c r="N1315" s="9">
        <v>0</v>
      </c>
      <c r="O1315" s="9">
        <v>0</v>
      </c>
      <c r="P1315" s="9">
        <v>0</v>
      </c>
      <c r="Q1315" s="9">
        <v>0</v>
      </c>
      <c r="R1315" s="9">
        <v>0</v>
      </c>
      <c r="S1315" s="7">
        <v>0</v>
      </c>
      <c r="T1315" s="7">
        <v>2955461</v>
      </c>
    </row>
    <row r="1316" spans="1:20" x14ac:dyDescent="0.25">
      <c r="A1316" t="s">
        <v>577</v>
      </c>
      <c r="B1316">
        <v>9</v>
      </c>
      <c r="C1316">
        <v>602</v>
      </c>
      <c r="D1316" t="s">
        <v>607</v>
      </c>
      <c r="E1316" t="s">
        <v>608</v>
      </c>
      <c r="F1316" t="s">
        <v>42</v>
      </c>
      <c r="G1316" t="s">
        <v>609</v>
      </c>
      <c r="H1316">
        <v>499</v>
      </c>
      <c r="I1316" t="s">
        <v>62</v>
      </c>
      <c r="J1316" t="s">
        <v>586</v>
      </c>
      <c r="K1316" t="s">
        <v>46</v>
      </c>
      <c r="L1316">
        <v>50</v>
      </c>
      <c r="M1316" t="s">
        <v>50</v>
      </c>
      <c r="N1316" s="9">
        <v>3416344.69</v>
      </c>
      <c r="O1316" s="9">
        <v>4032832.18</v>
      </c>
      <c r="P1316" s="9">
        <v>40097.599999999999</v>
      </c>
      <c r="Q1316" s="9">
        <v>710024.56</v>
      </c>
      <c r="R1316" s="9">
        <v>1746770.86</v>
      </c>
      <c r="S1316" s="7">
        <v>36283.050000000003</v>
      </c>
      <c r="T1316" s="7">
        <v>1554248.13</v>
      </c>
    </row>
    <row r="1317" spans="1:20" x14ac:dyDescent="0.25">
      <c r="A1317" t="s">
        <v>577</v>
      </c>
      <c r="B1317">
        <v>9</v>
      </c>
      <c r="C1317">
        <v>720</v>
      </c>
      <c r="D1317" t="s">
        <v>620</v>
      </c>
      <c r="E1317" t="s">
        <v>621</v>
      </c>
      <c r="F1317" t="s">
        <v>42</v>
      </c>
      <c r="G1317" t="s">
        <v>622</v>
      </c>
      <c r="H1317">
        <v>444</v>
      </c>
      <c r="I1317" t="s">
        <v>623</v>
      </c>
      <c r="J1317" t="s">
        <v>624</v>
      </c>
      <c r="K1317" t="s">
        <v>46</v>
      </c>
      <c r="L1317">
        <v>10</v>
      </c>
      <c r="M1317" t="s">
        <v>47</v>
      </c>
      <c r="N1317" s="9">
        <v>13013679</v>
      </c>
      <c r="O1317" s="9">
        <v>21055993</v>
      </c>
      <c r="P1317" s="9">
        <v>42615126</v>
      </c>
      <c r="Q1317" s="9">
        <v>67907094.609999999</v>
      </c>
      <c r="R1317" s="9">
        <v>82352776</v>
      </c>
      <c r="S1317" s="7">
        <v>163117192</v>
      </c>
      <c r="T1317" s="7">
        <v>254234939</v>
      </c>
    </row>
    <row r="1318" spans="1:20" x14ac:dyDescent="0.25">
      <c r="A1318" t="s">
        <v>577</v>
      </c>
      <c r="B1318">
        <v>9</v>
      </c>
      <c r="C1318">
        <v>720</v>
      </c>
      <c r="D1318" t="s">
        <v>620</v>
      </c>
      <c r="E1318" t="s">
        <v>621</v>
      </c>
      <c r="F1318" t="s">
        <v>42</v>
      </c>
      <c r="G1318" t="s">
        <v>622</v>
      </c>
      <c r="H1318">
        <v>444</v>
      </c>
      <c r="I1318" t="s">
        <v>623</v>
      </c>
      <c r="J1318" t="s">
        <v>624</v>
      </c>
      <c r="K1318" t="s">
        <v>46</v>
      </c>
      <c r="L1318">
        <v>20</v>
      </c>
      <c r="M1318" t="s">
        <v>48</v>
      </c>
      <c r="N1318" s="9">
        <v>11113074.810000001</v>
      </c>
      <c r="O1318" s="9">
        <v>14429752.09</v>
      </c>
      <c r="P1318" s="9">
        <v>34450260.219999999</v>
      </c>
      <c r="Q1318" s="9">
        <v>54759866.619999997</v>
      </c>
      <c r="R1318" s="9">
        <v>53800071.299999997</v>
      </c>
      <c r="S1318" s="7">
        <v>82133388.280000001</v>
      </c>
      <c r="T1318" s="7">
        <v>126344225.23999999</v>
      </c>
    </row>
    <row r="1319" spans="1:20" x14ac:dyDescent="0.25">
      <c r="A1319" t="s">
        <v>577</v>
      </c>
      <c r="B1319">
        <v>9</v>
      </c>
      <c r="C1319">
        <v>720</v>
      </c>
      <c r="D1319" t="s">
        <v>620</v>
      </c>
      <c r="E1319" t="s">
        <v>621</v>
      </c>
      <c r="F1319" t="s">
        <v>42</v>
      </c>
      <c r="G1319" t="s">
        <v>622</v>
      </c>
      <c r="H1319">
        <v>444</v>
      </c>
      <c r="I1319" t="s">
        <v>623</v>
      </c>
      <c r="J1319" t="s">
        <v>624</v>
      </c>
      <c r="K1319" t="s">
        <v>46</v>
      </c>
      <c r="L1319">
        <v>30</v>
      </c>
      <c r="M1319" t="s">
        <v>49</v>
      </c>
      <c r="N1319" s="9">
        <v>1900604.19</v>
      </c>
      <c r="O1319" s="9">
        <v>6626240.9100000001</v>
      </c>
      <c r="P1319" s="9">
        <v>8164865.7800000003</v>
      </c>
      <c r="Q1319" s="9">
        <v>13147227.99</v>
      </c>
      <c r="R1319" s="9">
        <v>28552704.699999999</v>
      </c>
      <c r="S1319" s="7">
        <v>80983803.719999999</v>
      </c>
      <c r="T1319" s="7">
        <v>127890713.76000001</v>
      </c>
    </row>
    <row r="1320" spans="1:20" x14ac:dyDescent="0.25">
      <c r="A1320" t="s">
        <v>577</v>
      </c>
      <c r="B1320">
        <v>9</v>
      </c>
      <c r="C1320">
        <v>720</v>
      </c>
      <c r="D1320" t="s">
        <v>620</v>
      </c>
      <c r="E1320" t="s">
        <v>621</v>
      </c>
      <c r="F1320" t="s">
        <v>42</v>
      </c>
      <c r="G1320" t="s">
        <v>622</v>
      </c>
      <c r="H1320">
        <v>444</v>
      </c>
      <c r="I1320" t="s">
        <v>623</v>
      </c>
      <c r="J1320" t="s">
        <v>624</v>
      </c>
      <c r="K1320" t="s">
        <v>46</v>
      </c>
      <c r="L1320">
        <v>40</v>
      </c>
      <c r="M1320" t="s">
        <v>12</v>
      </c>
      <c r="N1320" s="9">
        <v>0</v>
      </c>
      <c r="O1320" s="9">
        <v>0</v>
      </c>
      <c r="P1320" s="9">
        <v>3750000</v>
      </c>
      <c r="Q1320" s="9">
        <v>0</v>
      </c>
      <c r="R1320" s="9">
        <v>0</v>
      </c>
      <c r="S1320" s="7">
        <v>52881100</v>
      </c>
      <c r="T1320" s="7">
        <v>84633370</v>
      </c>
    </row>
    <row r="1321" spans="1:20" x14ac:dyDescent="0.25">
      <c r="A1321" t="s">
        <v>577</v>
      </c>
      <c r="B1321">
        <v>9</v>
      </c>
      <c r="C1321">
        <v>720</v>
      </c>
      <c r="D1321" t="s">
        <v>620</v>
      </c>
      <c r="E1321" t="s">
        <v>621</v>
      </c>
      <c r="F1321" t="s">
        <v>42</v>
      </c>
      <c r="G1321" t="s">
        <v>622</v>
      </c>
      <c r="H1321">
        <v>444</v>
      </c>
      <c r="I1321" t="s">
        <v>623</v>
      </c>
      <c r="J1321" t="s">
        <v>624</v>
      </c>
      <c r="K1321" t="s">
        <v>46</v>
      </c>
      <c r="L1321">
        <v>50</v>
      </c>
      <c r="M1321" t="s">
        <v>50</v>
      </c>
      <c r="N1321" s="9">
        <v>1900604.19</v>
      </c>
      <c r="O1321" s="9">
        <v>6626240.9100000001</v>
      </c>
      <c r="P1321" s="9">
        <v>4414865.78</v>
      </c>
      <c r="Q1321" s="9">
        <v>13147227.99</v>
      </c>
      <c r="R1321" s="9">
        <v>28552704.699999999</v>
      </c>
      <c r="S1321" s="7">
        <v>28102703.719999999</v>
      </c>
      <c r="T1321" s="7">
        <v>43257343.760000005</v>
      </c>
    </row>
    <row r="1322" spans="1:20" x14ac:dyDescent="0.25">
      <c r="A1322" t="s">
        <v>577</v>
      </c>
      <c r="B1322">
        <v>9</v>
      </c>
      <c r="C1322">
        <v>720</v>
      </c>
      <c r="D1322" t="s">
        <v>620</v>
      </c>
      <c r="E1322" t="s">
        <v>621</v>
      </c>
      <c r="F1322" t="s">
        <v>42</v>
      </c>
      <c r="G1322" t="s">
        <v>622</v>
      </c>
      <c r="H1322">
        <v>499</v>
      </c>
      <c r="I1322" t="s">
        <v>62</v>
      </c>
      <c r="J1322" t="s">
        <v>586</v>
      </c>
      <c r="K1322" t="s">
        <v>46</v>
      </c>
      <c r="L1322">
        <v>10</v>
      </c>
      <c r="M1322" t="s">
        <v>47</v>
      </c>
      <c r="N1322" s="9">
        <v>61584688</v>
      </c>
      <c r="O1322" s="9">
        <v>65283630</v>
      </c>
      <c r="P1322" s="9">
        <v>64512620</v>
      </c>
      <c r="Q1322" s="9">
        <v>75133258.719999999</v>
      </c>
      <c r="R1322" s="9">
        <v>89116129</v>
      </c>
      <c r="S1322" s="7">
        <v>107400346</v>
      </c>
      <c r="T1322" s="7">
        <v>129212367</v>
      </c>
    </row>
    <row r="1323" spans="1:20" x14ac:dyDescent="0.25">
      <c r="A1323" t="s">
        <v>577</v>
      </c>
      <c r="B1323">
        <v>9</v>
      </c>
      <c r="C1323">
        <v>720</v>
      </c>
      <c r="D1323" t="s">
        <v>620</v>
      </c>
      <c r="E1323" t="s">
        <v>621</v>
      </c>
      <c r="F1323" t="s">
        <v>42</v>
      </c>
      <c r="G1323" t="s">
        <v>622</v>
      </c>
      <c r="H1323">
        <v>499</v>
      </c>
      <c r="I1323" t="s">
        <v>62</v>
      </c>
      <c r="J1323" t="s">
        <v>586</v>
      </c>
      <c r="K1323" t="s">
        <v>46</v>
      </c>
      <c r="L1323">
        <v>20</v>
      </c>
      <c r="M1323" t="s">
        <v>48</v>
      </c>
      <c r="N1323" s="9">
        <v>57990766.420000002</v>
      </c>
      <c r="O1323" s="9">
        <v>61252717.07</v>
      </c>
      <c r="P1323" s="9">
        <v>59885275.280000001</v>
      </c>
      <c r="Q1323" s="9">
        <v>62646943.770000003</v>
      </c>
      <c r="R1323" s="9">
        <v>75308019.450000003</v>
      </c>
      <c r="S1323" s="7">
        <v>86635450.760000005</v>
      </c>
      <c r="T1323" s="7">
        <v>93937038.810000002</v>
      </c>
    </row>
    <row r="1324" spans="1:20" x14ac:dyDescent="0.25">
      <c r="A1324" t="s">
        <v>577</v>
      </c>
      <c r="B1324">
        <v>9</v>
      </c>
      <c r="C1324">
        <v>720</v>
      </c>
      <c r="D1324" t="s">
        <v>620</v>
      </c>
      <c r="E1324" t="s">
        <v>621</v>
      </c>
      <c r="F1324" t="s">
        <v>42</v>
      </c>
      <c r="G1324" t="s">
        <v>622</v>
      </c>
      <c r="H1324">
        <v>499</v>
      </c>
      <c r="I1324" t="s">
        <v>62</v>
      </c>
      <c r="J1324" t="s">
        <v>586</v>
      </c>
      <c r="K1324" t="s">
        <v>46</v>
      </c>
      <c r="L1324">
        <v>30</v>
      </c>
      <c r="M1324" t="s">
        <v>49</v>
      </c>
      <c r="N1324" s="9">
        <v>3593921.58</v>
      </c>
      <c r="O1324" s="9">
        <v>4030912.93</v>
      </c>
      <c r="P1324" s="9">
        <v>4627344.72</v>
      </c>
      <c r="Q1324" s="9">
        <v>12486314.949999999</v>
      </c>
      <c r="R1324" s="9">
        <v>13808109.550000001</v>
      </c>
      <c r="S1324" s="7">
        <v>20764895.239999998</v>
      </c>
      <c r="T1324" s="7">
        <v>35275328.189999998</v>
      </c>
    </row>
    <row r="1325" spans="1:20" x14ac:dyDescent="0.25">
      <c r="A1325" t="s">
        <v>577</v>
      </c>
      <c r="B1325">
        <v>9</v>
      </c>
      <c r="C1325">
        <v>720</v>
      </c>
      <c r="D1325" t="s">
        <v>620</v>
      </c>
      <c r="E1325" t="s">
        <v>621</v>
      </c>
      <c r="F1325" t="s">
        <v>42</v>
      </c>
      <c r="G1325" t="s">
        <v>622</v>
      </c>
      <c r="H1325">
        <v>499</v>
      </c>
      <c r="I1325" t="s">
        <v>62</v>
      </c>
      <c r="J1325" t="s">
        <v>586</v>
      </c>
      <c r="K1325" t="s">
        <v>46</v>
      </c>
      <c r="L1325">
        <v>40</v>
      </c>
      <c r="M1325" t="s">
        <v>12</v>
      </c>
      <c r="N1325" s="9">
        <v>0</v>
      </c>
      <c r="O1325" s="9">
        <v>75000</v>
      </c>
      <c r="P1325" s="9">
        <v>50500</v>
      </c>
      <c r="Q1325" s="9">
        <v>125000</v>
      </c>
      <c r="R1325" s="9">
        <v>125000</v>
      </c>
      <c r="S1325" s="7">
        <v>150000</v>
      </c>
      <c r="T1325" s="7">
        <v>275000</v>
      </c>
    </row>
    <row r="1326" spans="1:20" x14ac:dyDescent="0.25">
      <c r="A1326" t="s">
        <v>577</v>
      </c>
      <c r="B1326">
        <v>9</v>
      </c>
      <c r="C1326">
        <v>720</v>
      </c>
      <c r="D1326" t="s">
        <v>620</v>
      </c>
      <c r="E1326" t="s">
        <v>621</v>
      </c>
      <c r="F1326" t="s">
        <v>42</v>
      </c>
      <c r="G1326" t="s">
        <v>622</v>
      </c>
      <c r="H1326">
        <v>499</v>
      </c>
      <c r="I1326" t="s">
        <v>62</v>
      </c>
      <c r="J1326" t="s">
        <v>586</v>
      </c>
      <c r="K1326" t="s">
        <v>46</v>
      </c>
      <c r="L1326">
        <v>50</v>
      </c>
      <c r="M1326" t="s">
        <v>50</v>
      </c>
      <c r="N1326" s="9">
        <v>3593921.58</v>
      </c>
      <c r="O1326" s="9">
        <v>3955912.93</v>
      </c>
      <c r="P1326" s="9">
        <v>4576844.72</v>
      </c>
      <c r="Q1326" s="9">
        <v>12361314.949999999</v>
      </c>
      <c r="R1326" s="9">
        <v>13683109.550000001</v>
      </c>
      <c r="S1326" s="7">
        <v>20614895.239999998</v>
      </c>
      <c r="T1326" s="7">
        <v>35000328.189999998</v>
      </c>
    </row>
    <row r="1327" spans="1:20" x14ac:dyDescent="0.25">
      <c r="A1327" t="s">
        <v>577</v>
      </c>
      <c r="B1327">
        <v>9</v>
      </c>
      <c r="C1327">
        <v>720</v>
      </c>
      <c r="D1327" t="s">
        <v>620</v>
      </c>
      <c r="E1327" t="s">
        <v>621</v>
      </c>
      <c r="F1327" t="s">
        <v>42</v>
      </c>
      <c r="G1327" t="s">
        <v>622</v>
      </c>
      <c r="H1327">
        <v>561</v>
      </c>
      <c r="I1327" t="s">
        <v>625</v>
      </c>
      <c r="J1327" t="s">
        <v>626</v>
      </c>
      <c r="K1327" t="s">
        <v>46</v>
      </c>
      <c r="L1327">
        <v>10</v>
      </c>
      <c r="M1327" t="s">
        <v>47</v>
      </c>
      <c r="N1327" s="9">
        <v>3977895</v>
      </c>
      <c r="O1327" s="9">
        <v>4598497</v>
      </c>
      <c r="P1327" s="9">
        <v>7765180</v>
      </c>
      <c r="Q1327" s="9">
        <v>6442376.7599999998</v>
      </c>
      <c r="R1327" s="9">
        <v>7420610</v>
      </c>
      <c r="S1327" s="7">
        <v>7420610</v>
      </c>
      <c r="T1327" s="7">
        <v>8345639</v>
      </c>
    </row>
    <row r="1328" spans="1:20" x14ac:dyDescent="0.25">
      <c r="A1328" t="s">
        <v>577</v>
      </c>
      <c r="B1328">
        <v>9</v>
      </c>
      <c r="C1328">
        <v>720</v>
      </c>
      <c r="D1328" t="s">
        <v>620</v>
      </c>
      <c r="E1328" t="s">
        <v>621</v>
      </c>
      <c r="F1328" t="s">
        <v>42</v>
      </c>
      <c r="G1328" t="s">
        <v>622</v>
      </c>
      <c r="H1328">
        <v>561</v>
      </c>
      <c r="I1328" t="s">
        <v>625</v>
      </c>
      <c r="J1328" t="s">
        <v>626</v>
      </c>
      <c r="K1328" t="s">
        <v>46</v>
      </c>
      <c r="L1328">
        <v>20</v>
      </c>
      <c r="M1328" t="s">
        <v>48</v>
      </c>
      <c r="N1328" s="9">
        <v>3967721.57</v>
      </c>
      <c r="O1328" s="9">
        <v>4598497</v>
      </c>
      <c r="P1328" s="9">
        <v>7560312.2400000002</v>
      </c>
      <c r="Q1328" s="9">
        <v>5628477.1200000001</v>
      </c>
      <c r="R1328" s="9">
        <v>6689958.0899999999</v>
      </c>
      <c r="S1328" s="7">
        <v>6924778.6699999999</v>
      </c>
      <c r="T1328" s="7">
        <v>7350750.0899999999</v>
      </c>
    </row>
    <row r="1329" spans="1:20" x14ac:dyDescent="0.25">
      <c r="A1329" t="s">
        <v>577</v>
      </c>
      <c r="B1329">
        <v>9</v>
      </c>
      <c r="C1329">
        <v>720</v>
      </c>
      <c r="D1329" t="s">
        <v>620</v>
      </c>
      <c r="E1329" t="s">
        <v>621</v>
      </c>
      <c r="F1329" t="s">
        <v>42</v>
      </c>
      <c r="G1329" t="s">
        <v>622</v>
      </c>
      <c r="H1329">
        <v>561</v>
      </c>
      <c r="I1329" t="s">
        <v>625</v>
      </c>
      <c r="J1329" t="s">
        <v>626</v>
      </c>
      <c r="K1329" t="s">
        <v>46</v>
      </c>
      <c r="L1329">
        <v>30</v>
      </c>
      <c r="M1329" t="s">
        <v>49</v>
      </c>
      <c r="N1329" s="9">
        <v>10173.43</v>
      </c>
      <c r="O1329" s="9">
        <v>0</v>
      </c>
      <c r="P1329" s="9">
        <v>204867.76</v>
      </c>
      <c r="Q1329" s="9">
        <v>813899.64</v>
      </c>
      <c r="R1329" s="9">
        <v>730651.91</v>
      </c>
      <c r="S1329" s="7">
        <v>495831.33</v>
      </c>
      <c r="T1329" s="7">
        <v>994888.91</v>
      </c>
    </row>
    <row r="1330" spans="1:20" x14ac:dyDescent="0.25">
      <c r="A1330" t="s">
        <v>577</v>
      </c>
      <c r="B1330">
        <v>9</v>
      </c>
      <c r="C1330">
        <v>720</v>
      </c>
      <c r="D1330" t="s">
        <v>620</v>
      </c>
      <c r="E1330" t="s">
        <v>621</v>
      </c>
      <c r="F1330" t="s">
        <v>42</v>
      </c>
      <c r="G1330" t="s">
        <v>622</v>
      </c>
      <c r="H1330">
        <v>561</v>
      </c>
      <c r="I1330" t="s">
        <v>625</v>
      </c>
      <c r="J1330" t="s">
        <v>626</v>
      </c>
      <c r="K1330" t="s">
        <v>46</v>
      </c>
      <c r="L1330">
        <v>40</v>
      </c>
      <c r="M1330" t="s">
        <v>12</v>
      </c>
      <c r="N1330" s="9">
        <v>0</v>
      </c>
      <c r="O1330" s="9">
        <v>0</v>
      </c>
      <c r="P1330" s="9">
        <v>0</v>
      </c>
      <c r="Q1330" s="9">
        <v>0</v>
      </c>
      <c r="R1330" s="9">
        <v>0</v>
      </c>
      <c r="S1330" s="7">
        <v>0</v>
      </c>
      <c r="T1330" s="7">
        <v>0</v>
      </c>
    </row>
    <row r="1331" spans="1:20" x14ac:dyDescent="0.25">
      <c r="A1331" t="s">
        <v>577</v>
      </c>
      <c r="B1331">
        <v>9</v>
      </c>
      <c r="C1331">
        <v>720</v>
      </c>
      <c r="D1331" t="s">
        <v>620</v>
      </c>
      <c r="E1331" t="s">
        <v>621</v>
      </c>
      <c r="F1331" t="s">
        <v>42</v>
      </c>
      <c r="G1331" t="s">
        <v>622</v>
      </c>
      <c r="H1331">
        <v>561</v>
      </c>
      <c r="I1331" t="s">
        <v>625</v>
      </c>
      <c r="J1331" t="s">
        <v>626</v>
      </c>
      <c r="K1331" t="s">
        <v>46</v>
      </c>
      <c r="L1331">
        <v>50</v>
      </c>
      <c r="M1331" t="s">
        <v>50</v>
      </c>
      <c r="N1331" s="9">
        <v>10173.43</v>
      </c>
      <c r="O1331" s="9">
        <v>0</v>
      </c>
      <c r="P1331" s="9">
        <v>204867.76</v>
      </c>
      <c r="Q1331" s="9">
        <v>813899.64</v>
      </c>
      <c r="R1331" s="9">
        <v>730651.91</v>
      </c>
      <c r="S1331" s="7">
        <v>495831.33</v>
      </c>
      <c r="T1331" s="7">
        <v>994888.91</v>
      </c>
    </row>
    <row r="1332" spans="1:20" x14ac:dyDescent="0.25">
      <c r="A1332" t="s">
        <v>577</v>
      </c>
      <c r="B1332">
        <v>9</v>
      </c>
      <c r="C1332">
        <v>790</v>
      </c>
      <c r="D1332" t="s">
        <v>627</v>
      </c>
      <c r="E1332" t="s">
        <v>628</v>
      </c>
      <c r="F1332" t="s">
        <v>42</v>
      </c>
      <c r="G1332" t="s">
        <v>629</v>
      </c>
      <c r="H1332">
        <v>445</v>
      </c>
      <c r="I1332" t="s">
        <v>630</v>
      </c>
      <c r="J1332" t="s">
        <v>631</v>
      </c>
      <c r="K1332" t="s">
        <v>46</v>
      </c>
      <c r="L1332">
        <v>10</v>
      </c>
      <c r="M1332" t="s">
        <v>47</v>
      </c>
      <c r="N1332" s="9">
        <v>371821133</v>
      </c>
      <c r="O1332" s="9">
        <v>415483748</v>
      </c>
      <c r="P1332" s="9">
        <v>420536729</v>
      </c>
      <c r="Q1332" s="9">
        <v>480051931</v>
      </c>
      <c r="R1332" s="9">
        <v>507561676</v>
      </c>
      <c r="S1332" s="7">
        <v>629891728</v>
      </c>
      <c r="T1332" s="7">
        <v>688800736</v>
      </c>
    </row>
    <row r="1333" spans="1:20" x14ac:dyDescent="0.25">
      <c r="A1333" t="s">
        <v>577</v>
      </c>
      <c r="B1333">
        <v>9</v>
      </c>
      <c r="C1333">
        <v>790</v>
      </c>
      <c r="D1333" t="s">
        <v>627</v>
      </c>
      <c r="E1333" t="s">
        <v>628</v>
      </c>
      <c r="F1333" t="s">
        <v>42</v>
      </c>
      <c r="G1333" t="s">
        <v>629</v>
      </c>
      <c r="H1333">
        <v>445</v>
      </c>
      <c r="I1333" t="s">
        <v>630</v>
      </c>
      <c r="J1333" t="s">
        <v>631</v>
      </c>
      <c r="K1333" t="s">
        <v>46</v>
      </c>
      <c r="L1333">
        <v>20</v>
      </c>
      <c r="M1333" t="s">
        <v>48</v>
      </c>
      <c r="N1333" s="9">
        <v>370607836</v>
      </c>
      <c r="O1333" s="9">
        <v>413382091.10000002</v>
      </c>
      <c r="P1333" s="9">
        <v>415611890.58999997</v>
      </c>
      <c r="Q1333" s="9">
        <v>475317592.79000002</v>
      </c>
      <c r="R1333" s="9">
        <v>505012673.38999999</v>
      </c>
      <c r="S1333" s="7">
        <v>620666904.63</v>
      </c>
      <c r="T1333" s="7">
        <v>685543682.84000003</v>
      </c>
    </row>
    <row r="1334" spans="1:20" x14ac:dyDescent="0.25">
      <c r="A1334" t="s">
        <v>577</v>
      </c>
      <c r="B1334">
        <v>9</v>
      </c>
      <c r="C1334">
        <v>790</v>
      </c>
      <c r="D1334" t="s">
        <v>627</v>
      </c>
      <c r="E1334" t="s">
        <v>628</v>
      </c>
      <c r="F1334" t="s">
        <v>42</v>
      </c>
      <c r="G1334" t="s">
        <v>629</v>
      </c>
      <c r="H1334">
        <v>445</v>
      </c>
      <c r="I1334" t="s">
        <v>630</v>
      </c>
      <c r="J1334" t="s">
        <v>631</v>
      </c>
      <c r="K1334" t="s">
        <v>46</v>
      </c>
      <c r="L1334">
        <v>30</v>
      </c>
      <c r="M1334" t="s">
        <v>49</v>
      </c>
      <c r="N1334" s="9">
        <v>1213297</v>
      </c>
      <c r="O1334" s="9">
        <v>2101656.9</v>
      </c>
      <c r="P1334" s="9">
        <v>4924838.41</v>
      </c>
      <c r="Q1334" s="9">
        <v>4734338.21</v>
      </c>
      <c r="R1334" s="9">
        <v>2549002.61</v>
      </c>
      <c r="S1334" s="7">
        <v>9224823.3699999992</v>
      </c>
      <c r="T1334" s="7">
        <v>3257053.16</v>
      </c>
    </row>
    <row r="1335" spans="1:20" x14ac:dyDescent="0.25">
      <c r="A1335" t="s">
        <v>577</v>
      </c>
      <c r="B1335">
        <v>9</v>
      </c>
      <c r="C1335">
        <v>790</v>
      </c>
      <c r="D1335" t="s">
        <v>627</v>
      </c>
      <c r="E1335" t="s">
        <v>628</v>
      </c>
      <c r="F1335" t="s">
        <v>42</v>
      </c>
      <c r="G1335" t="s">
        <v>629</v>
      </c>
      <c r="H1335">
        <v>445</v>
      </c>
      <c r="I1335" t="s">
        <v>630</v>
      </c>
      <c r="J1335" t="s">
        <v>631</v>
      </c>
      <c r="K1335" t="s">
        <v>46</v>
      </c>
      <c r="L1335">
        <v>40</v>
      </c>
      <c r="M1335" t="s">
        <v>12</v>
      </c>
      <c r="N1335" s="9">
        <v>550000</v>
      </c>
      <c r="O1335" s="9">
        <v>550000</v>
      </c>
      <c r="P1335" s="9">
        <v>1100000</v>
      </c>
      <c r="Q1335" s="9">
        <v>550000</v>
      </c>
      <c r="R1335" s="9">
        <v>1100000</v>
      </c>
      <c r="S1335" s="7">
        <v>275000</v>
      </c>
      <c r="T1335" s="7">
        <v>0</v>
      </c>
    </row>
    <row r="1336" spans="1:20" x14ac:dyDescent="0.25">
      <c r="A1336" t="s">
        <v>577</v>
      </c>
      <c r="B1336">
        <v>9</v>
      </c>
      <c r="C1336">
        <v>790</v>
      </c>
      <c r="D1336" t="s">
        <v>627</v>
      </c>
      <c r="E1336" t="s">
        <v>628</v>
      </c>
      <c r="F1336" t="s">
        <v>42</v>
      </c>
      <c r="G1336" t="s">
        <v>629</v>
      </c>
      <c r="H1336">
        <v>445</v>
      </c>
      <c r="I1336" t="s">
        <v>630</v>
      </c>
      <c r="J1336" t="s">
        <v>631</v>
      </c>
      <c r="K1336" t="s">
        <v>46</v>
      </c>
      <c r="L1336">
        <v>50</v>
      </c>
      <c r="M1336" t="s">
        <v>50</v>
      </c>
      <c r="N1336" s="9">
        <v>663297</v>
      </c>
      <c r="O1336" s="9">
        <v>1551656.9</v>
      </c>
      <c r="P1336" s="9">
        <v>3824838.41</v>
      </c>
      <c r="Q1336" s="9">
        <v>4184338.21</v>
      </c>
      <c r="R1336" s="9">
        <v>1449002.61</v>
      </c>
      <c r="S1336" s="7">
        <v>8949823.3699999992</v>
      </c>
      <c r="T1336" s="7">
        <v>3257053.16</v>
      </c>
    </row>
    <row r="1337" spans="1:20" x14ac:dyDescent="0.25">
      <c r="A1337" t="s">
        <v>577</v>
      </c>
      <c r="B1337">
        <v>9</v>
      </c>
      <c r="C1337">
        <v>792</v>
      </c>
      <c r="D1337" t="s">
        <v>632</v>
      </c>
      <c r="E1337" t="s">
        <v>633</v>
      </c>
      <c r="F1337" t="s">
        <v>42</v>
      </c>
      <c r="G1337" t="s">
        <v>634</v>
      </c>
      <c r="H1337">
        <v>197</v>
      </c>
      <c r="I1337" t="s">
        <v>401</v>
      </c>
      <c r="J1337" t="s">
        <v>402</v>
      </c>
      <c r="K1337" t="s">
        <v>46</v>
      </c>
      <c r="L1337">
        <v>10</v>
      </c>
      <c r="M1337" t="s">
        <v>47</v>
      </c>
      <c r="N1337" s="9">
        <v>34569</v>
      </c>
      <c r="O1337" s="9">
        <v>34569</v>
      </c>
      <c r="P1337" s="9">
        <v>34569</v>
      </c>
      <c r="Q1337" s="9">
        <v>69138</v>
      </c>
      <c r="R1337" s="9">
        <v>102236</v>
      </c>
      <c r="S1337" s="7">
        <v>34569</v>
      </c>
      <c r="T1337" s="7">
        <v>34569</v>
      </c>
    </row>
    <row r="1338" spans="1:20" x14ac:dyDescent="0.25">
      <c r="A1338" t="s">
        <v>577</v>
      </c>
      <c r="B1338">
        <v>9</v>
      </c>
      <c r="C1338">
        <v>792</v>
      </c>
      <c r="D1338" t="s">
        <v>632</v>
      </c>
      <c r="E1338" t="s">
        <v>633</v>
      </c>
      <c r="F1338" t="s">
        <v>42</v>
      </c>
      <c r="G1338" t="s">
        <v>634</v>
      </c>
      <c r="H1338">
        <v>197</v>
      </c>
      <c r="I1338" t="s">
        <v>401</v>
      </c>
      <c r="J1338" t="s">
        <v>402</v>
      </c>
      <c r="K1338" t="s">
        <v>46</v>
      </c>
      <c r="L1338">
        <v>20</v>
      </c>
      <c r="M1338" t="s">
        <v>48</v>
      </c>
      <c r="N1338" s="9">
        <v>0</v>
      </c>
      <c r="O1338" s="9">
        <v>0</v>
      </c>
      <c r="P1338" s="9">
        <v>0</v>
      </c>
      <c r="Q1338" s="9">
        <v>0</v>
      </c>
      <c r="R1338" s="9">
        <v>0</v>
      </c>
      <c r="S1338" s="7">
        <v>0</v>
      </c>
      <c r="T1338" s="7">
        <v>0</v>
      </c>
    </row>
    <row r="1339" spans="1:20" x14ac:dyDescent="0.25">
      <c r="A1339" t="s">
        <v>577</v>
      </c>
      <c r="B1339">
        <v>9</v>
      </c>
      <c r="C1339">
        <v>792</v>
      </c>
      <c r="D1339" t="s">
        <v>632</v>
      </c>
      <c r="E1339" t="s">
        <v>633</v>
      </c>
      <c r="F1339" t="s">
        <v>42</v>
      </c>
      <c r="G1339" t="s">
        <v>634</v>
      </c>
      <c r="H1339">
        <v>197</v>
      </c>
      <c r="I1339" t="s">
        <v>401</v>
      </c>
      <c r="J1339" t="s">
        <v>402</v>
      </c>
      <c r="K1339" t="s">
        <v>46</v>
      </c>
      <c r="L1339">
        <v>30</v>
      </c>
      <c r="M1339" t="s">
        <v>49</v>
      </c>
      <c r="N1339" s="9">
        <v>34569</v>
      </c>
      <c r="O1339" s="9">
        <v>34569</v>
      </c>
      <c r="P1339" s="9">
        <v>34569</v>
      </c>
      <c r="Q1339" s="9">
        <v>69138</v>
      </c>
      <c r="R1339" s="9">
        <v>102236</v>
      </c>
      <c r="S1339" s="7">
        <v>34569</v>
      </c>
      <c r="T1339" s="7">
        <v>34569</v>
      </c>
    </row>
    <row r="1340" spans="1:20" x14ac:dyDescent="0.25">
      <c r="A1340" t="s">
        <v>577</v>
      </c>
      <c r="B1340">
        <v>9</v>
      </c>
      <c r="C1340">
        <v>792</v>
      </c>
      <c r="D1340" t="s">
        <v>632</v>
      </c>
      <c r="E1340" t="s">
        <v>633</v>
      </c>
      <c r="F1340" t="s">
        <v>42</v>
      </c>
      <c r="G1340" t="s">
        <v>634</v>
      </c>
      <c r="H1340">
        <v>197</v>
      </c>
      <c r="I1340" t="s">
        <v>401</v>
      </c>
      <c r="J1340" t="s">
        <v>402</v>
      </c>
      <c r="K1340" t="s">
        <v>46</v>
      </c>
      <c r="L1340">
        <v>40</v>
      </c>
      <c r="M1340" t="s">
        <v>12</v>
      </c>
      <c r="N1340" s="9">
        <v>0</v>
      </c>
      <c r="O1340" s="9">
        <v>0</v>
      </c>
      <c r="P1340" s="9">
        <v>0</v>
      </c>
      <c r="Q1340" s="9">
        <v>0</v>
      </c>
      <c r="R1340" s="9">
        <v>0</v>
      </c>
      <c r="S1340" s="7">
        <v>0</v>
      </c>
      <c r="T1340" s="7">
        <v>0</v>
      </c>
    </row>
    <row r="1341" spans="1:20" x14ac:dyDescent="0.25">
      <c r="A1341" t="s">
        <v>577</v>
      </c>
      <c r="B1341">
        <v>9</v>
      </c>
      <c r="C1341">
        <v>792</v>
      </c>
      <c r="D1341" t="s">
        <v>632</v>
      </c>
      <c r="E1341" t="s">
        <v>633</v>
      </c>
      <c r="F1341" t="s">
        <v>42</v>
      </c>
      <c r="G1341" t="s">
        <v>634</v>
      </c>
      <c r="H1341">
        <v>197</v>
      </c>
      <c r="I1341" t="s">
        <v>401</v>
      </c>
      <c r="J1341" t="s">
        <v>402</v>
      </c>
      <c r="K1341" t="s">
        <v>46</v>
      </c>
      <c r="L1341">
        <v>50</v>
      </c>
      <c r="M1341" t="s">
        <v>50</v>
      </c>
      <c r="N1341" s="9">
        <v>34569</v>
      </c>
      <c r="O1341" s="9">
        <v>34569</v>
      </c>
      <c r="P1341" s="9">
        <v>34569</v>
      </c>
      <c r="Q1341" s="9">
        <v>69138</v>
      </c>
      <c r="R1341" s="9">
        <v>102236</v>
      </c>
      <c r="S1341" s="7">
        <v>34569</v>
      </c>
      <c r="T1341" s="7">
        <v>34569</v>
      </c>
    </row>
    <row r="1342" spans="1:20" x14ac:dyDescent="0.25">
      <c r="A1342" t="s">
        <v>577</v>
      </c>
      <c r="B1342">
        <v>9</v>
      </c>
      <c r="C1342">
        <v>792</v>
      </c>
      <c r="D1342" t="s">
        <v>632</v>
      </c>
      <c r="E1342" t="s">
        <v>633</v>
      </c>
      <c r="F1342" t="s">
        <v>42</v>
      </c>
      <c r="G1342" t="s">
        <v>634</v>
      </c>
      <c r="H1342">
        <v>357</v>
      </c>
      <c r="I1342" t="s">
        <v>635</v>
      </c>
      <c r="J1342" t="s">
        <v>636</v>
      </c>
      <c r="K1342" t="s">
        <v>46</v>
      </c>
      <c r="L1342">
        <v>10</v>
      </c>
      <c r="M1342" t="s">
        <v>47</v>
      </c>
      <c r="N1342" s="9">
        <v>20057403</v>
      </c>
      <c r="O1342" s="9">
        <v>17857403</v>
      </c>
      <c r="P1342" s="9">
        <v>17114229</v>
      </c>
      <c r="Q1342" s="9">
        <v>20114353.969999999</v>
      </c>
      <c r="R1342" s="9">
        <v>21686086</v>
      </c>
      <c r="S1342" s="7">
        <v>25357975</v>
      </c>
      <c r="T1342" s="7">
        <v>24508391</v>
      </c>
    </row>
    <row r="1343" spans="1:20" x14ac:dyDescent="0.25">
      <c r="A1343" t="s">
        <v>577</v>
      </c>
      <c r="B1343">
        <v>9</v>
      </c>
      <c r="C1343">
        <v>792</v>
      </c>
      <c r="D1343" t="s">
        <v>632</v>
      </c>
      <c r="E1343" t="s">
        <v>633</v>
      </c>
      <c r="F1343" t="s">
        <v>42</v>
      </c>
      <c r="G1343" t="s">
        <v>634</v>
      </c>
      <c r="H1343">
        <v>357</v>
      </c>
      <c r="I1343" t="s">
        <v>635</v>
      </c>
      <c r="J1343" t="s">
        <v>636</v>
      </c>
      <c r="K1343" t="s">
        <v>46</v>
      </c>
      <c r="L1343">
        <v>20</v>
      </c>
      <c r="M1343" t="s">
        <v>48</v>
      </c>
      <c r="N1343" s="9">
        <v>20055400.120000001</v>
      </c>
      <c r="O1343" s="9">
        <v>17855098.079999998</v>
      </c>
      <c r="P1343" s="9">
        <v>17114104.030000001</v>
      </c>
      <c r="Q1343" s="9">
        <v>20113824.489999998</v>
      </c>
      <c r="R1343" s="9">
        <v>21684453.010000002</v>
      </c>
      <c r="S1343" s="7">
        <v>25353567</v>
      </c>
      <c r="T1343" s="7">
        <v>24053947.350000001</v>
      </c>
    </row>
    <row r="1344" spans="1:20" x14ac:dyDescent="0.25">
      <c r="A1344" t="s">
        <v>577</v>
      </c>
      <c r="B1344">
        <v>9</v>
      </c>
      <c r="C1344">
        <v>792</v>
      </c>
      <c r="D1344" t="s">
        <v>632</v>
      </c>
      <c r="E1344" t="s">
        <v>633</v>
      </c>
      <c r="F1344" t="s">
        <v>42</v>
      </c>
      <c r="G1344" t="s">
        <v>634</v>
      </c>
      <c r="H1344">
        <v>357</v>
      </c>
      <c r="I1344" t="s">
        <v>635</v>
      </c>
      <c r="J1344" t="s">
        <v>636</v>
      </c>
      <c r="K1344" t="s">
        <v>46</v>
      </c>
      <c r="L1344">
        <v>30</v>
      </c>
      <c r="M1344" t="s">
        <v>49</v>
      </c>
      <c r="N1344" s="9">
        <v>2002.88</v>
      </c>
      <c r="O1344" s="9">
        <v>2304.92</v>
      </c>
      <c r="P1344" s="9">
        <v>124.97</v>
      </c>
      <c r="Q1344" s="9">
        <v>529.48</v>
      </c>
      <c r="R1344" s="9">
        <v>1632.99</v>
      </c>
      <c r="S1344" s="7">
        <v>4408</v>
      </c>
      <c r="T1344" s="7">
        <v>454443.65</v>
      </c>
    </row>
    <row r="1345" spans="1:20" x14ac:dyDescent="0.25">
      <c r="A1345" t="s">
        <v>577</v>
      </c>
      <c r="B1345">
        <v>9</v>
      </c>
      <c r="C1345">
        <v>792</v>
      </c>
      <c r="D1345" t="s">
        <v>632</v>
      </c>
      <c r="E1345" t="s">
        <v>633</v>
      </c>
      <c r="F1345" t="s">
        <v>42</v>
      </c>
      <c r="G1345" t="s">
        <v>634</v>
      </c>
      <c r="H1345">
        <v>357</v>
      </c>
      <c r="I1345" t="s">
        <v>635</v>
      </c>
      <c r="J1345" t="s">
        <v>636</v>
      </c>
      <c r="K1345" t="s">
        <v>46</v>
      </c>
      <c r="L1345">
        <v>40</v>
      </c>
      <c r="M1345" t="s">
        <v>12</v>
      </c>
      <c r="N1345" s="9">
        <v>0</v>
      </c>
      <c r="O1345" s="9">
        <v>0</v>
      </c>
      <c r="P1345" s="9">
        <v>0</v>
      </c>
      <c r="Q1345" s="9">
        <v>0</v>
      </c>
      <c r="R1345" s="9">
        <v>0</v>
      </c>
      <c r="S1345" s="7">
        <v>0</v>
      </c>
      <c r="T1345" s="7">
        <v>0</v>
      </c>
    </row>
    <row r="1346" spans="1:20" x14ac:dyDescent="0.25">
      <c r="A1346" t="s">
        <v>577</v>
      </c>
      <c r="B1346">
        <v>9</v>
      </c>
      <c r="C1346">
        <v>792</v>
      </c>
      <c r="D1346" t="s">
        <v>632</v>
      </c>
      <c r="E1346" t="s">
        <v>633</v>
      </c>
      <c r="F1346" t="s">
        <v>42</v>
      </c>
      <c r="G1346" t="s">
        <v>634</v>
      </c>
      <c r="H1346">
        <v>357</v>
      </c>
      <c r="I1346" t="s">
        <v>635</v>
      </c>
      <c r="J1346" t="s">
        <v>636</v>
      </c>
      <c r="K1346" t="s">
        <v>46</v>
      </c>
      <c r="L1346">
        <v>50</v>
      </c>
      <c r="M1346" t="s">
        <v>50</v>
      </c>
      <c r="N1346" s="9">
        <v>2002.88</v>
      </c>
      <c r="O1346" s="9">
        <v>2304.92</v>
      </c>
      <c r="P1346" s="9">
        <v>124.97</v>
      </c>
      <c r="Q1346" s="9">
        <v>529.48</v>
      </c>
      <c r="R1346" s="9">
        <v>1632.99</v>
      </c>
      <c r="S1346" s="7">
        <v>4408</v>
      </c>
      <c r="T1346" s="7">
        <v>454443.65</v>
      </c>
    </row>
    <row r="1347" spans="1:20" x14ac:dyDescent="0.25">
      <c r="A1347" t="s">
        <v>577</v>
      </c>
      <c r="B1347">
        <v>9</v>
      </c>
      <c r="C1347">
        <v>792</v>
      </c>
      <c r="D1347" t="s">
        <v>632</v>
      </c>
      <c r="E1347" t="s">
        <v>633</v>
      </c>
      <c r="F1347" t="s">
        <v>42</v>
      </c>
      <c r="G1347" t="s">
        <v>634</v>
      </c>
      <c r="H1347">
        <v>421</v>
      </c>
      <c r="I1347" t="s">
        <v>637</v>
      </c>
      <c r="J1347" t="s">
        <v>638</v>
      </c>
      <c r="K1347" t="s">
        <v>46</v>
      </c>
      <c r="L1347">
        <v>10</v>
      </c>
      <c r="M1347" t="s">
        <v>47</v>
      </c>
      <c r="N1347" s="9">
        <v>6567870</v>
      </c>
      <c r="O1347" s="9">
        <v>7243788</v>
      </c>
      <c r="P1347" s="9">
        <v>9043318</v>
      </c>
      <c r="Q1347" s="9">
        <v>9358104</v>
      </c>
      <c r="R1347" s="9">
        <v>11488769</v>
      </c>
      <c r="S1347" s="7">
        <v>13268052</v>
      </c>
      <c r="T1347" s="7">
        <v>15284548</v>
      </c>
    </row>
    <row r="1348" spans="1:20" x14ac:dyDescent="0.25">
      <c r="A1348" t="s">
        <v>577</v>
      </c>
      <c r="B1348">
        <v>9</v>
      </c>
      <c r="C1348">
        <v>792</v>
      </c>
      <c r="D1348" t="s">
        <v>632</v>
      </c>
      <c r="E1348" t="s">
        <v>633</v>
      </c>
      <c r="F1348" t="s">
        <v>42</v>
      </c>
      <c r="G1348" t="s">
        <v>634</v>
      </c>
      <c r="H1348">
        <v>421</v>
      </c>
      <c r="I1348" t="s">
        <v>637</v>
      </c>
      <c r="J1348" t="s">
        <v>638</v>
      </c>
      <c r="K1348" t="s">
        <v>46</v>
      </c>
      <c r="L1348">
        <v>20</v>
      </c>
      <c r="M1348" t="s">
        <v>48</v>
      </c>
      <c r="N1348" s="9">
        <v>6563721.8900000006</v>
      </c>
      <c r="O1348" s="9">
        <v>7237565</v>
      </c>
      <c r="P1348" s="9">
        <v>9043318</v>
      </c>
      <c r="Q1348" s="9">
        <v>9358104</v>
      </c>
      <c r="R1348" s="9">
        <v>11387353</v>
      </c>
      <c r="S1348" s="7">
        <v>13246547</v>
      </c>
      <c r="T1348" s="7">
        <v>14450336.400000002</v>
      </c>
    </row>
    <row r="1349" spans="1:20" x14ac:dyDescent="0.25">
      <c r="A1349" t="s">
        <v>577</v>
      </c>
      <c r="B1349">
        <v>9</v>
      </c>
      <c r="C1349">
        <v>792</v>
      </c>
      <c r="D1349" t="s">
        <v>632</v>
      </c>
      <c r="E1349" t="s">
        <v>633</v>
      </c>
      <c r="F1349" t="s">
        <v>42</v>
      </c>
      <c r="G1349" t="s">
        <v>634</v>
      </c>
      <c r="H1349">
        <v>421</v>
      </c>
      <c r="I1349" t="s">
        <v>637</v>
      </c>
      <c r="J1349" t="s">
        <v>638</v>
      </c>
      <c r="K1349" t="s">
        <v>46</v>
      </c>
      <c r="L1349">
        <v>30</v>
      </c>
      <c r="M1349" t="s">
        <v>49</v>
      </c>
      <c r="N1349" s="9">
        <v>4148.1099999999997</v>
      </c>
      <c r="O1349" s="9">
        <v>6223</v>
      </c>
      <c r="P1349" s="9">
        <v>0</v>
      </c>
      <c r="Q1349" s="9">
        <v>0</v>
      </c>
      <c r="R1349" s="9">
        <v>101416</v>
      </c>
      <c r="S1349" s="7">
        <v>21505</v>
      </c>
      <c r="T1349" s="7">
        <v>834211.60000000009</v>
      </c>
    </row>
    <row r="1350" spans="1:20" x14ac:dyDescent="0.25">
      <c r="A1350" t="s">
        <v>577</v>
      </c>
      <c r="B1350">
        <v>9</v>
      </c>
      <c r="C1350">
        <v>792</v>
      </c>
      <c r="D1350" t="s">
        <v>632</v>
      </c>
      <c r="E1350" t="s">
        <v>633</v>
      </c>
      <c r="F1350" t="s">
        <v>42</v>
      </c>
      <c r="G1350" t="s">
        <v>634</v>
      </c>
      <c r="H1350">
        <v>421</v>
      </c>
      <c r="I1350" t="s">
        <v>637</v>
      </c>
      <c r="J1350" t="s">
        <v>638</v>
      </c>
      <c r="K1350" t="s">
        <v>46</v>
      </c>
      <c r="L1350">
        <v>40</v>
      </c>
      <c r="M1350" t="s">
        <v>12</v>
      </c>
      <c r="N1350" s="9">
        <v>0</v>
      </c>
      <c r="O1350" s="9">
        <v>0</v>
      </c>
      <c r="P1350" s="9">
        <v>0</v>
      </c>
      <c r="Q1350" s="9">
        <v>0</v>
      </c>
      <c r="R1350" s="9">
        <v>0</v>
      </c>
      <c r="S1350" s="7">
        <v>0</v>
      </c>
      <c r="T1350" s="7">
        <v>0</v>
      </c>
    </row>
    <row r="1351" spans="1:20" x14ac:dyDescent="0.25">
      <c r="A1351" t="s">
        <v>577</v>
      </c>
      <c r="B1351">
        <v>9</v>
      </c>
      <c r="C1351">
        <v>792</v>
      </c>
      <c r="D1351" t="s">
        <v>632</v>
      </c>
      <c r="E1351" t="s">
        <v>633</v>
      </c>
      <c r="F1351" t="s">
        <v>42</v>
      </c>
      <c r="G1351" t="s">
        <v>634</v>
      </c>
      <c r="H1351">
        <v>421</v>
      </c>
      <c r="I1351" t="s">
        <v>637</v>
      </c>
      <c r="J1351" t="s">
        <v>638</v>
      </c>
      <c r="K1351" t="s">
        <v>46</v>
      </c>
      <c r="L1351">
        <v>50</v>
      </c>
      <c r="M1351" t="s">
        <v>50</v>
      </c>
      <c r="N1351" s="9">
        <v>4148.1099999999997</v>
      </c>
      <c r="O1351" s="9">
        <v>6223</v>
      </c>
      <c r="P1351" s="9">
        <v>0</v>
      </c>
      <c r="Q1351" s="9">
        <v>0</v>
      </c>
      <c r="R1351" s="9">
        <v>101416</v>
      </c>
      <c r="S1351" s="7">
        <v>21505</v>
      </c>
      <c r="T1351" s="7">
        <v>834211.60000000009</v>
      </c>
    </row>
    <row r="1352" spans="1:20" x14ac:dyDescent="0.25">
      <c r="A1352" t="s">
        <v>577</v>
      </c>
      <c r="B1352">
        <v>9</v>
      </c>
      <c r="C1352">
        <v>792</v>
      </c>
      <c r="D1352" t="s">
        <v>632</v>
      </c>
      <c r="E1352" t="s">
        <v>633</v>
      </c>
      <c r="F1352" t="s">
        <v>42</v>
      </c>
      <c r="G1352" t="s">
        <v>634</v>
      </c>
      <c r="H1352">
        <v>430</v>
      </c>
      <c r="I1352" t="s">
        <v>454</v>
      </c>
      <c r="J1352" t="s">
        <v>455</v>
      </c>
      <c r="K1352" t="s">
        <v>46</v>
      </c>
      <c r="L1352">
        <v>10</v>
      </c>
      <c r="M1352" t="s">
        <v>47</v>
      </c>
      <c r="N1352" s="9">
        <v>199255758</v>
      </c>
      <c r="O1352" s="9">
        <v>243028970</v>
      </c>
      <c r="P1352" s="9">
        <v>257471376</v>
      </c>
      <c r="Q1352" s="9">
        <v>276682336.32999998</v>
      </c>
      <c r="R1352" s="9">
        <v>289657192.24000001</v>
      </c>
      <c r="S1352" s="7">
        <v>304273464</v>
      </c>
      <c r="T1352" s="7">
        <v>336528240</v>
      </c>
    </row>
    <row r="1353" spans="1:20" x14ac:dyDescent="0.25">
      <c r="A1353" t="s">
        <v>577</v>
      </c>
      <c r="B1353">
        <v>9</v>
      </c>
      <c r="C1353">
        <v>792</v>
      </c>
      <c r="D1353" t="s">
        <v>632</v>
      </c>
      <c r="E1353" t="s">
        <v>633</v>
      </c>
      <c r="F1353" t="s">
        <v>42</v>
      </c>
      <c r="G1353" t="s">
        <v>634</v>
      </c>
      <c r="H1353">
        <v>430</v>
      </c>
      <c r="I1353" t="s">
        <v>454</v>
      </c>
      <c r="J1353" t="s">
        <v>455</v>
      </c>
      <c r="K1353" t="s">
        <v>46</v>
      </c>
      <c r="L1353">
        <v>20</v>
      </c>
      <c r="M1353" t="s">
        <v>48</v>
      </c>
      <c r="N1353" s="9">
        <v>199099847.49000001</v>
      </c>
      <c r="O1353" s="9">
        <v>242393604.55000001</v>
      </c>
      <c r="P1353" s="9">
        <v>253213214.66999999</v>
      </c>
      <c r="Q1353" s="9">
        <v>272420539.38</v>
      </c>
      <c r="R1353" s="9">
        <v>287818782.80000001</v>
      </c>
      <c r="S1353" s="7">
        <v>304207293.08999997</v>
      </c>
      <c r="T1353" s="7">
        <v>330622170.80000001</v>
      </c>
    </row>
    <row r="1354" spans="1:20" x14ac:dyDescent="0.25">
      <c r="A1354" t="s">
        <v>577</v>
      </c>
      <c r="B1354">
        <v>9</v>
      </c>
      <c r="C1354">
        <v>792</v>
      </c>
      <c r="D1354" t="s">
        <v>632</v>
      </c>
      <c r="E1354" t="s">
        <v>633</v>
      </c>
      <c r="F1354" t="s">
        <v>42</v>
      </c>
      <c r="G1354" t="s">
        <v>634</v>
      </c>
      <c r="H1354">
        <v>430</v>
      </c>
      <c r="I1354" t="s">
        <v>454</v>
      </c>
      <c r="J1354" t="s">
        <v>455</v>
      </c>
      <c r="K1354" t="s">
        <v>46</v>
      </c>
      <c r="L1354">
        <v>30</v>
      </c>
      <c r="M1354" t="s">
        <v>49</v>
      </c>
      <c r="N1354" s="9">
        <v>155910.50999999998</v>
      </c>
      <c r="O1354" s="9">
        <v>635365.44999999995</v>
      </c>
      <c r="P1354" s="9">
        <v>4258161.33</v>
      </c>
      <c r="Q1354" s="9">
        <v>4261796.95</v>
      </c>
      <c r="R1354" s="9">
        <v>1838409.44</v>
      </c>
      <c r="S1354" s="7">
        <v>66170.91</v>
      </c>
      <c r="T1354" s="7">
        <v>5906069.2000000002</v>
      </c>
    </row>
    <row r="1355" spans="1:20" x14ac:dyDescent="0.25">
      <c r="A1355" t="s">
        <v>577</v>
      </c>
      <c r="B1355">
        <v>9</v>
      </c>
      <c r="C1355">
        <v>792</v>
      </c>
      <c r="D1355" t="s">
        <v>632</v>
      </c>
      <c r="E1355" t="s">
        <v>633</v>
      </c>
      <c r="F1355" t="s">
        <v>42</v>
      </c>
      <c r="G1355" t="s">
        <v>634</v>
      </c>
      <c r="H1355">
        <v>430</v>
      </c>
      <c r="I1355" t="s">
        <v>454</v>
      </c>
      <c r="J1355" t="s">
        <v>455</v>
      </c>
      <c r="K1355" t="s">
        <v>46</v>
      </c>
      <c r="L1355">
        <v>40</v>
      </c>
      <c r="M1355" t="s">
        <v>12</v>
      </c>
      <c r="N1355" s="9">
        <v>0</v>
      </c>
      <c r="O1355" s="9">
        <v>0</v>
      </c>
      <c r="P1355" s="9">
        <v>0</v>
      </c>
      <c r="Q1355" s="9">
        <v>0</v>
      </c>
      <c r="R1355" s="9">
        <v>0</v>
      </c>
      <c r="S1355" s="7">
        <v>0</v>
      </c>
      <c r="T1355" s="7">
        <v>0</v>
      </c>
    </row>
    <row r="1356" spans="1:20" x14ac:dyDescent="0.25">
      <c r="A1356" t="s">
        <v>577</v>
      </c>
      <c r="B1356">
        <v>9</v>
      </c>
      <c r="C1356">
        <v>792</v>
      </c>
      <c r="D1356" t="s">
        <v>632</v>
      </c>
      <c r="E1356" t="s">
        <v>633</v>
      </c>
      <c r="F1356" t="s">
        <v>42</v>
      </c>
      <c r="G1356" t="s">
        <v>634</v>
      </c>
      <c r="H1356">
        <v>430</v>
      </c>
      <c r="I1356" t="s">
        <v>454</v>
      </c>
      <c r="J1356" t="s">
        <v>455</v>
      </c>
      <c r="K1356" t="s">
        <v>46</v>
      </c>
      <c r="L1356">
        <v>50</v>
      </c>
      <c r="M1356" t="s">
        <v>50</v>
      </c>
      <c r="N1356" s="9">
        <v>155910.50999999998</v>
      </c>
      <c r="O1356" s="9">
        <v>635365.44999999995</v>
      </c>
      <c r="P1356" s="9">
        <v>4258161.33</v>
      </c>
      <c r="Q1356" s="9">
        <v>4261796.95</v>
      </c>
      <c r="R1356" s="9">
        <v>1838409.44</v>
      </c>
      <c r="S1356" s="7">
        <v>66170.91</v>
      </c>
      <c r="T1356" s="7">
        <v>5906069.2000000002</v>
      </c>
    </row>
    <row r="1357" spans="1:20" x14ac:dyDescent="0.25">
      <c r="A1357" t="s">
        <v>577</v>
      </c>
      <c r="B1357">
        <v>9</v>
      </c>
      <c r="C1357">
        <v>792</v>
      </c>
      <c r="D1357" t="s">
        <v>632</v>
      </c>
      <c r="E1357" t="s">
        <v>633</v>
      </c>
      <c r="F1357" t="s">
        <v>42</v>
      </c>
      <c r="G1357" t="s">
        <v>634</v>
      </c>
      <c r="H1357">
        <v>498</v>
      </c>
      <c r="I1357" t="s">
        <v>639</v>
      </c>
      <c r="J1357" t="s">
        <v>640</v>
      </c>
      <c r="K1357" t="s">
        <v>46</v>
      </c>
      <c r="L1357">
        <v>10</v>
      </c>
      <c r="M1357" t="s">
        <v>47</v>
      </c>
      <c r="N1357" s="9">
        <v>92459268</v>
      </c>
      <c r="O1357" s="9">
        <v>105410580</v>
      </c>
      <c r="P1357" s="9">
        <v>100364816</v>
      </c>
      <c r="Q1357" s="9">
        <v>120434496.36</v>
      </c>
      <c r="R1357" s="9">
        <v>123174814.76000001</v>
      </c>
      <c r="S1357" s="7">
        <v>152869658</v>
      </c>
      <c r="T1357" s="7">
        <v>160000649</v>
      </c>
    </row>
    <row r="1358" spans="1:20" x14ac:dyDescent="0.25">
      <c r="A1358" t="s">
        <v>577</v>
      </c>
      <c r="B1358">
        <v>9</v>
      </c>
      <c r="C1358">
        <v>792</v>
      </c>
      <c r="D1358" t="s">
        <v>632</v>
      </c>
      <c r="E1358" t="s">
        <v>633</v>
      </c>
      <c r="F1358" t="s">
        <v>42</v>
      </c>
      <c r="G1358" t="s">
        <v>634</v>
      </c>
      <c r="H1358">
        <v>498</v>
      </c>
      <c r="I1358" t="s">
        <v>639</v>
      </c>
      <c r="J1358" t="s">
        <v>640</v>
      </c>
      <c r="K1358" t="s">
        <v>46</v>
      </c>
      <c r="L1358">
        <v>20</v>
      </c>
      <c r="M1358" t="s">
        <v>48</v>
      </c>
      <c r="N1358" s="9">
        <v>92456629.390000001</v>
      </c>
      <c r="O1358" s="9">
        <v>105410142.51000001</v>
      </c>
      <c r="P1358" s="9">
        <v>100347175.64</v>
      </c>
      <c r="Q1358" s="9">
        <v>114826926.72</v>
      </c>
      <c r="R1358" s="9">
        <v>122679418.64</v>
      </c>
      <c r="S1358" s="7">
        <v>151808396.72999999</v>
      </c>
      <c r="T1358" s="7">
        <v>151439145.97</v>
      </c>
    </row>
    <row r="1359" spans="1:20" x14ac:dyDescent="0.25">
      <c r="A1359" t="s">
        <v>577</v>
      </c>
      <c r="B1359">
        <v>9</v>
      </c>
      <c r="C1359">
        <v>792</v>
      </c>
      <c r="D1359" t="s">
        <v>632</v>
      </c>
      <c r="E1359" t="s">
        <v>633</v>
      </c>
      <c r="F1359" t="s">
        <v>42</v>
      </c>
      <c r="G1359" t="s">
        <v>634</v>
      </c>
      <c r="H1359">
        <v>498</v>
      </c>
      <c r="I1359" t="s">
        <v>639</v>
      </c>
      <c r="J1359" t="s">
        <v>640</v>
      </c>
      <c r="K1359" t="s">
        <v>46</v>
      </c>
      <c r="L1359">
        <v>30</v>
      </c>
      <c r="M1359" t="s">
        <v>49</v>
      </c>
      <c r="N1359" s="9">
        <v>2638.6099999999997</v>
      </c>
      <c r="O1359" s="9">
        <v>437.49</v>
      </c>
      <c r="P1359" s="9">
        <v>17640.36</v>
      </c>
      <c r="Q1359" s="9">
        <v>5607569.6400000006</v>
      </c>
      <c r="R1359" s="9">
        <v>495396.12</v>
      </c>
      <c r="S1359" s="7">
        <v>1061261.27</v>
      </c>
      <c r="T1359" s="7">
        <v>8561503.0299999993</v>
      </c>
    </row>
    <row r="1360" spans="1:20" x14ac:dyDescent="0.25">
      <c r="A1360" t="s">
        <v>577</v>
      </c>
      <c r="B1360">
        <v>9</v>
      </c>
      <c r="C1360">
        <v>792</v>
      </c>
      <c r="D1360" t="s">
        <v>632</v>
      </c>
      <c r="E1360" t="s">
        <v>633</v>
      </c>
      <c r="F1360" t="s">
        <v>42</v>
      </c>
      <c r="G1360" t="s">
        <v>634</v>
      </c>
      <c r="H1360">
        <v>498</v>
      </c>
      <c r="I1360" t="s">
        <v>639</v>
      </c>
      <c r="J1360" t="s">
        <v>640</v>
      </c>
      <c r="K1360" t="s">
        <v>46</v>
      </c>
      <c r="L1360">
        <v>40</v>
      </c>
      <c r="M1360" t="s">
        <v>12</v>
      </c>
      <c r="N1360" s="9">
        <v>0</v>
      </c>
      <c r="O1360" s="9">
        <v>0</v>
      </c>
      <c r="P1360" s="9">
        <v>0</v>
      </c>
      <c r="Q1360" s="9">
        <v>5170000</v>
      </c>
      <c r="R1360" s="9">
        <v>0</v>
      </c>
      <c r="S1360" s="7">
        <v>0</v>
      </c>
      <c r="T1360" s="7">
        <v>231292</v>
      </c>
    </row>
    <row r="1361" spans="1:20" x14ac:dyDescent="0.25">
      <c r="A1361" t="s">
        <v>577</v>
      </c>
      <c r="B1361">
        <v>9</v>
      </c>
      <c r="C1361">
        <v>792</v>
      </c>
      <c r="D1361" t="s">
        <v>632</v>
      </c>
      <c r="E1361" t="s">
        <v>633</v>
      </c>
      <c r="F1361" t="s">
        <v>42</v>
      </c>
      <c r="G1361" t="s">
        <v>634</v>
      </c>
      <c r="H1361">
        <v>498</v>
      </c>
      <c r="I1361" t="s">
        <v>639</v>
      </c>
      <c r="J1361" t="s">
        <v>640</v>
      </c>
      <c r="K1361" t="s">
        <v>46</v>
      </c>
      <c r="L1361">
        <v>50</v>
      </c>
      <c r="M1361" t="s">
        <v>50</v>
      </c>
      <c r="N1361" s="9">
        <v>2638.6099999999997</v>
      </c>
      <c r="O1361" s="9">
        <v>437.49</v>
      </c>
      <c r="P1361" s="9">
        <v>17640.36</v>
      </c>
      <c r="Q1361" s="9">
        <v>437569.64</v>
      </c>
      <c r="R1361" s="9">
        <v>495396.12</v>
      </c>
      <c r="S1361" s="7">
        <v>1061261.27</v>
      </c>
      <c r="T1361" s="7">
        <v>8330211.0299999993</v>
      </c>
    </row>
    <row r="1362" spans="1:20" x14ac:dyDescent="0.25">
      <c r="A1362" t="s">
        <v>577</v>
      </c>
      <c r="B1362">
        <v>9</v>
      </c>
      <c r="C1362">
        <v>793</v>
      </c>
      <c r="D1362" t="s">
        <v>641</v>
      </c>
      <c r="E1362" t="s">
        <v>642</v>
      </c>
      <c r="F1362" t="s">
        <v>42</v>
      </c>
      <c r="G1362" t="s">
        <v>643</v>
      </c>
      <c r="H1362">
        <v>197</v>
      </c>
      <c r="I1362" t="s">
        <v>401</v>
      </c>
      <c r="J1362" t="s">
        <v>402</v>
      </c>
      <c r="K1362" t="s">
        <v>46</v>
      </c>
      <c r="L1362">
        <v>10</v>
      </c>
      <c r="M1362" t="s">
        <v>47</v>
      </c>
      <c r="N1362" s="9">
        <v>2370000</v>
      </c>
      <c r="O1362" s="9">
        <v>5622146</v>
      </c>
      <c r="P1362" s="9">
        <v>2445602</v>
      </c>
      <c r="Q1362" s="9">
        <v>2445602.7400000002</v>
      </c>
      <c r="R1362" s="9">
        <v>2868923</v>
      </c>
      <c r="S1362" s="7">
        <v>3709370</v>
      </c>
      <c r="T1362" s="7">
        <v>3062724</v>
      </c>
    </row>
    <row r="1363" spans="1:20" x14ac:dyDescent="0.25">
      <c r="A1363" t="s">
        <v>577</v>
      </c>
      <c r="B1363">
        <v>9</v>
      </c>
      <c r="C1363">
        <v>793</v>
      </c>
      <c r="D1363" t="s">
        <v>641</v>
      </c>
      <c r="E1363" t="s">
        <v>642</v>
      </c>
      <c r="F1363" t="s">
        <v>42</v>
      </c>
      <c r="G1363" t="s">
        <v>643</v>
      </c>
      <c r="H1363">
        <v>197</v>
      </c>
      <c r="I1363" t="s">
        <v>401</v>
      </c>
      <c r="J1363" t="s">
        <v>402</v>
      </c>
      <c r="K1363" t="s">
        <v>46</v>
      </c>
      <c r="L1363">
        <v>20</v>
      </c>
      <c r="M1363" t="s">
        <v>48</v>
      </c>
      <c r="N1363" s="9">
        <v>2368060.16</v>
      </c>
      <c r="O1363" s="9">
        <v>2696500</v>
      </c>
      <c r="P1363" s="9">
        <v>2445231.2599999998</v>
      </c>
      <c r="Q1363" s="9">
        <v>2445602</v>
      </c>
      <c r="R1363" s="9">
        <v>2445602</v>
      </c>
      <c r="S1363" s="7">
        <v>3709370</v>
      </c>
      <c r="T1363" s="7">
        <v>1582952</v>
      </c>
    </row>
    <row r="1364" spans="1:20" x14ac:dyDescent="0.25">
      <c r="A1364" t="s">
        <v>577</v>
      </c>
      <c r="B1364">
        <v>9</v>
      </c>
      <c r="C1364">
        <v>793</v>
      </c>
      <c r="D1364" t="s">
        <v>641</v>
      </c>
      <c r="E1364" t="s">
        <v>642</v>
      </c>
      <c r="F1364" t="s">
        <v>42</v>
      </c>
      <c r="G1364" t="s">
        <v>643</v>
      </c>
      <c r="H1364">
        <v>197</v>
      </c>
      <c r="I1364" t="s">
        <v>401</v>
      </c>
      <c r="J1364" t="s">
        <v>402</v>
      </c>
      <c r="K1364" t="s">
        <v>46</v>
      </c>
      <c r="L1364">
        <v>30</v>
      </c>
      <c r="M1364" t="s">
        <v>49</v>
      </c>
      <c r="N1364" s="9">
        <v>1939.84</v>
      </c>
      <c r="O1364" s="9">
        <v>2925646</v>
      </c>
      <c r="P1364" s="9">
        <v>370.74</v>
      </c>
      <c r="Q1364" s="9">
        <v>0.74</v>
      </c>
      <c r="R1364" s="9">
        <v>423321</v>
      </c>
      <c r="S1364" s="7">
        <v>0</v>
      </c>
      <c r="T1364" s="7">
        <v>1479772</v>
      </c>
    </row>
    <row r="1365" spans="1:20" x14ac:dyDescent="0.25">
      <c r="A1365" t="s">
        <v>577</v>
      </c>
      <c r="B1365">
        <v>9</v>
      </c>
      <c r="C1365">
        <v>793</v>
      </c>
      <c r="D1365" t="s">
        <v>641</v>
      </c>
      <c r="E1365" t="s">
        <v>642</v>
      </c>
      <c r="F1365" t="s">
        <v>42</v>
      </c>
      <c r="G1365" t="s">
        <v>643</v>
      </c>
      <c r="H1365">
        <v>197</v>
      </c>
      <c r="I1365" t="s">
        <v>401</v>
      </c>
      <c r="J1365" t="s">
        <v>402</v>
      </c>
      <c r="K1365" t="s">
        <v>46</v>
      </c>
      <c r="L1365">
        <v>40</v>
      </c>
      <c r="M1365" t="s">
        <v>12</v>
      </c>
      <c r="N1365" s="9">
        <v>0</v>
      </c>
      <c r="O1365" s="9">
        <v>0</v>
      </c>
      <c r="P1365" s="9">
        <v>0</v>
      </c>
      <c r="Q1365" s="9">
        <v>0</v>
      </c>
      <c r="R1365" s="9">
        <v>0</v>
      </c>
      <c r="S1365" s="7">
        <v>0</v>
      </c>
      <c r="T1365" s="7">
        <v>0</v>
      </c>
    </row>
    <row r="1366" spans="1:20" x14ac:dyDescent="0.25">
      <c r="A1366" t="s">
        <v>577</v>
      </c>
      <c r="B1366">
        <v>9</v>
      </c>
      <c r="C1366">
        <v>793</v>
      </c>
      <c r="D1366" t="s">
        <v>641</v>
      </c>
      <c r="E1366" t="s">
        <v>642</v>
      </c>
      <c r="F1366" t="s">
        <v>42</v>
      </c>
      <c r="G1366" t="s">
        <v>643</v>
      </c>
      <c r="H1366">
        <v>197</v>
      </c>
      <c r="I1366" t="s">
        <v>401</v>
      </c>
      <c r="J1366" t="s">
        <v>402</v>
      </c>
      <c r="K1366" t="s">
        <v>46</v>
      </c>
      <c r="L1366">
        <v>50</v>
      </c>
      <c r="M1366" t="s">
        <v>50</v>
      </c>
      <c r="N1366" s="9">
        <v>1939.84</v>
      </c>
      <c r="O1366" s="9">
        <v>2925646</v>
      </c>
      <c r="P1366" s="9">
        <v>370.74</v>
      </c>
      <c r="Q1366" s="9">
        <v>0.74</v>
      </c>
      <c r="R1366" s="9">
        <v>423321</v>
      </c>
      <c r="S1366" s="7">
        <v>0</v>
      </c>
      <c r="T1366" s="7">
        <v>1479772</v>
      </c>
    </row>
    <row r="1367" spans="1:20" x14ac:dyDescent="0.25">
      <c r="A1367" t="s">
        <v>577</v>
      </c>
      <c r="B1367">
        <v>9</v>
      </c>
      <c r="C1367">
        <v>793</v>
      </c>
      <c r="D1367" t="s">
        <v>641</v>
      </c>
      <c r="E1367" t="s">
        <v>642</v>
      </c>
      <c r="F1367" t="s">
        <v>42</v>
      </c>
      <c r="G1367" t="s">
        <v>643</v>
      </c>
      <c r="H1367">
        <v>421</v>
      </c>
      <c r="I1367" t="s">
        <v>637</v>
      </c>
      <c r="J1367" t="s">
        <v>638</v>
      </c>
      <c r="K1367" t="s">
        <v>46</v>
      </c>
      <c r="L1367">
        <v>10</v>
      </c>
      <c r="M1367" t="s">
        <v>47</v>
      </c>
      <c r="N1367" s="9">
        <v>1641443</v>
      </c>
      <c r="O1367" s="9">
        <v>141443</v>
      </c>
      <c r="P1367" s="9">
        <v>141443</v>
      </c>
      <c r="Q1367" s="9">
        <v>541443</v>
      </c>
      <c r="R1367" s="9">
        <v>176315</v>
      </c>
      <c r="S1367" s="7">
        <v>655000</v>
      </c>
      <c r="T1367" s="7">
        <v>879606</v>
      </c>
    </row>
    <row r="1368" spans="1:20" x14ac:dyDescent="0.25">
      <c r="A1368" t="s">
        <v>577</v>
      </c>
      <c r="B1368">
        <v>9</v>
      </c>
      <c r="C1368">
        <v>793</v>
      </c>
      <c r="D1368" t="s">
        <v>641</v>
      </c>
      <c r="E1368" t="s">
        <v>642</v>
      </c>
      <c r="F1368" t="s">
        <v>42</v>
      </c>
      <c r="G1368" t="s">
        <v>643</v>
      </c>
      <c r="H1368">
        <v>421</v>
      </c>
      <c r="I1368" t="s">
        <v>637</v>
      </c>
      <c r="J1368" t="s">
        <v>638</v>
      </c>
      <c r="K1368" t="s">
        <v>46</v>
      </c>
      <c r="L1368">
        <v>20</v>
      </c>
      <c r="M1368" t="s">
        <v>48</v>
      </c>
      <c r="N1368" s="9">
        <v>1641443</v>
      </c>
      <c r="O1368" s="9">
        <v>0</v>
      </c>
      <c r="P1368" s="9">
        <v>141443</v>
      </c>
      <c r="Q1368" s="9">
        <v>500000</v>
      </c>
      <c r="R1368" s="9">
        <v>176315</v>
      </c>
      <c r="S1368" s="7">
        <v>650000</v>
      </c>
      <c r="T1368" s="7">
        <v>730111</v>
      </c>
    </row>
    <row r="1369" spans="1:20" x14ac:dyDescent="0.25">
      <c r="A1369" t="s">
        <v>577</v>
      </c>
      <c r="B1369">
        <v>9</v>
      </c>
      <c r="C1369">
        <v>793</v>
      </c>
      <c r="D1369" t="s">
        <v>641</v>
      </c>
      <c r="E1369" t="s">
        <v>642</v>
      </c>
      <c r="F1369" t="s">
        <v>42</v>
      </c>
      <c r="G1369" t="s">
        <v>643</v>
      </c>
      <c r="H1369">
        <v>421</v>
      </c>
      <c r="I1369" t="s">
        <v>637</v>
      </c>
      <c r="J1369" t="s">
        <v>638</v>
      </c>
      <c r="K1369" t="s">
        <v>46</v>
      </c>
      <c r="L1369">
        <v>30</v>
      </c>
      <c r="M1369" t="s">
        <v>49</v>
      </c>
      <c r="N1369" s="9">
        <v>0</v>
      </c>
      <c r="O1369" s="9">
        <v>141443</v>
      </c>
      <c r="P1369" s="9">
        <v>0</v>
      </c>
      <c r="Q1369" s="9">
        <v>41443</v>
      </c>
      <c r="R1369" s="9">
        <v>0</v>
      </c>
      <c r="S1369" s="7">
        <v>5000</v>
      </c>
      <c r="T1369" s="7">
        <v>149495</v>
      </c>
    </row>
    <row r="1370" spans="1:20" x14ac:dyDescent="0.25">
      <c r="A1370" t="s">
        <v>577</v>
      </c>
      <c r="B1370">
        <v>9</v>
      </c>
      <c r="C1370">
        <v>793</v>
      </c>
      <c r="D1370" t="s">
        <v>641</v>
      </c>
      <c r="E1370" t="s">
        <v>642</v>
      </c>
      <c r="F1370" t="s">
        <v>42</v>
      </c>
      <c r="G1370" t="s">
        <v>643</v>
      </c>
      <c r="H1370">
        <v>421</v>
      </c>
      <c r="I1370" t="s">
        <v>637</v>
      </c>
      <c r="J1370" t="s">
        <v>638</v>
      </c>
      <c r="K1370" t="s">
        <v>46</v>
      </c>
      <c r="L1370">
        <v>40</v>
      </c>
      <c r="M1370" t="s">
        <v>12</v>
      </c>
      <c r="N1370" s="9">
        <v>0</v>
      </c>
      <c r="O1370" s="9">
        <v>0</v>
      </c>
      <c r="P1370" s="9">
        <v>0</v>
      </c>
      <c r="Q1370" s="9">
        <v>0</v>
      </c>
      <c r="R1370" s="9">
        <v>0</v>
      </c>
      <c r="S1370" s="7">
        <v>0</v>
      </c>
      <c r="T1370" s="7">
        <v>0</v>
      </c>
    </row>
    <row r="1371" spans="1:20" x14ac:dyDescent="0.25">
      <c r="A1371" t="s">
        <v>577</v>
      </c>
      <c r="B1371">
        <v>9</v>
      </c>
      <c r="C1371">
        <v>793</v>
      </c>
      <c r="D1371" t="s">
        <v>641</v>
      </c>
      <c r="E1371" t="s">
        <v>642</v>
      </c>
      <c r="F1371" t="s">
        <v>42</v>
      </c>
      <c r="G1371" t="s">
        <v>643</v>
      </c>
      <c r="H1371">
        <v>421</v>
      </c>
      <c r="I1371" t="s">
        <v>637</v>
      </c>
      <c r="J1371" t="s">
        <v>638</v>
      </c>
      <c r="K1371" t="s">
        <v>46</v>
      </c>
      <c r="L1371">
        <v>50</v>
      </c>
      <c r="M1371" t="s">
        <v>50</v>
      </c>
      <c r="N1371" s="9">
        <v>0</v>
      </c>
      <c r="O1371" s="9">
        <v>141443</v>
      </c>
      <c r="P1371" s="9">
        <v>0</v>
      </c>
      <c r="Q1371" s="9">
        <v>41443</v>
      </c>
      <c r="R1371" s="9">
        <v>0</v>
      </c>
      <c r="S1371" s="7">
        <v>5000</v>
      </c>
      <c r="T1371" s="7">
        <v>149495</v>
      </c>
    </row>
    <row r="1372" spans="1:20" x14ac:dyDescent="0.25">
      <c r="A1372" t="s">
        <v>577</v>
      </c>
      <c r="B1372">
        <v>9</v>
      </c>
      <c r="C1372">
        <v>793</v>
      </c>
      <c r="D1372" t="s">
        <v>641</v>
      </c>
      <c r="E1372" t="s">
        <v>642</v>
      </c>
      <c r="F1372" t="s">
        <v>42</v>
      </c>
      <c r="G1372" t="s">
        <v>643</v>
      </c>
      <c r="H1372">
        <v>430</v>
      </c>
      <c r="I1372" t="s">
        <v>454</v>
      </c>
      <c r="J1372" t="s">
        <v>455</v>
      </c>
      <c r="K1372" t="s">
        <v>46</v>
      </c>
      <c r="L1372">
        <v>10</v>
      </c>
      <c r="M1372" t="s">
        <v>47</v>
      </c>
      <c r="N1372" s="9">
        <v>15100577</v>
      </c>
      <c r="O1372" s="9">
        <v>10569461</v>
      </c>
      <c r="P1372" s="9">
        <v>11385737</v>
      </c>
      <c r="Q1372" s="9">
        <v>4898503.74</v>
      </c>
      <c r="R1372" s="9">
        <v>5259645</v>
      </c>
      <c r="S1372" s="7">
        <v>5338156</v>
      </c>
      <c r="T1372" s="7">
        <v>6570875</v>
      </c>
    </row>
    <row r="1373" spans="1:20" x14ac:dyDescent="0.25">
      <c r="A1373" t="s">
        <v>577</v>
      </c>
      <c r="B1373">
        <v>9</v>
      </c>
      <c r="C1373">
        <v>793</v>
      </c>
      <c r="D1373" t="s">
        <v>641</v>
      </c>
      <c r="E1373" t="s">
        <v>642</v>
      </c>
      <c r="F1373" t="s">
        <v>42</v>
      </c>
      <c r="G1373" t="s">
        <v>643</v>
      </c>
      <c r="H1373">
        <v>430</v>
      </c>
      <c r="I1373" t="s">
        <v>454</v>
      </c>
      <c r="J1373" t="s">
        <v>455</v>
      </c>
      <c r="K1373" t="s">
        <v>46</v>
      </c>
      <c r="L1373">
        <v>20</v>
      </c>
      <c r="M1373" t="s">
        <v>48</v>
      </c>
      <c r="N1373" s="9">
        <v>14396060.68</v>
      </c>
      <c r="O1373" s="9">
        <v>10225392.440000001</v>
      </c>
      <c r="P1373" s="9">
        <v>11328888.26</v>
      </c>
      <c r="Q1373" s="9">
        <v>4482938.62</v>
      </c>
      <c r="R1373" s="9">
        <v>5099658</v>
      </c>
      <c r="S1373" s="7">
        <v>5336652.84</v>
      </c>
      <c r="T1373" s="7">
        <v>6363714.3099999996</v>
      </c>
    </row>
    <row r="1374" spans="1:20" x14ac:dyDescent="0.25">
      <c r="A1374" t="s">
        <v>577</v>
      </c>
      <c r="B1374">
        <v>9</v>
      </c>
      <c r="C1374">
        <v>793</v>
      </c>
      <c r="D1374" t="s">
        <v>641</v>
      </c>
      <c r="E1374" t="s">
        <v>642</v>
      </c>
      <c r="F1374" t="s">
        <v>42</v>
      </c>
      <c r="G1374" t="s">
        <v>643</v>
      </c>
      <c r="H1374">
        <v>430</v>
      </c>
      <c r="I1374" t="s">
        <v>454</v>
      </c>
      <c r="J1374" t="s">
        <v>455</v>
      </c>
      <c r="K1374" t="s">
        <v>46</v>
      </c>
      <c r="L1374">
        <v>30</v>
      </c>
      <c r="M1374" t="s">
        <v>49</v>
      </c>
      <c r="N1374" s="9">
        <v>704516.32000000007</v>
      </c>
      <c r="O1374" s="9">
        <v>344068.56</v>
      </c>
      <c r="P1374" s="9">
        <v>56848.74</v>
      </c>
      <c r="Q1374" s="9">
        <v>415565.12</v>
      </c>
      <c r="R1374" s="9">
        <v>159987</v>
      </c>
      <c r="S1374" s="7">
        <v>1503.16</v>
      </c>
      <c r="T1374" s="7">
        <v>207160.69</v>
      </c>
    </row>
    <row r="1375" spans="1:20" x14ac:dyDescent="0.25">
      <c r="A1375" t="s">
        <v>577</v>
      </c>
      <c r="B1375">
        <v>9</v>
      </c>
      <c r="C1375">
        <v>793</v>
      </c>
      <c r="D1375" t="s">
        <v>641</v>
      </c>
      <c r="E1375" t="s">
        <v>642</v>
      </c>
      <c r="F1375" t="s">
        <v>42</v>
      </c>
      <c r="G1375" t="s">
        <v>643</v>
      </c>
      <c r="H1375">
        <v>430</v>
      </c>
      <c r="I1375" t="s">
        <v>454</v>
      </c>
      <c r="J1375" t="s">
        <v>455</v>
      </c>
      <c r="K1375" t="s">
        <v>46</v>
      </c>
      <c r="L1375">
        <v>40</v>
      </c>
      <c r="M1375" t="s">
        <v>12</v>
      </c>
      <c r="N1375" s="9">
        <v>0</v>
      </c>
      <c r="O1375" s="9">
        <v>0</v>
      </c>
      <c r="P1375" s="9">
        <v>0</v>
      </c>
      <c r="Q1375" s="9">
        <v>0</v>
      </c>
      <c r="R1375" s="9">
        <v>0</v>
      </c>
      <c r="S1375" s="7">
        <v>0</v>
      </c>
      <c r="T1375" s="7">
        <v>0</v>
      </c>
    </row>
    <row r="1376" spans="1:20" x14ac:dyDescent="0.25">
      <c r="A1376" t="s">
        <v>577</v>
      </c>
      <c r="B1376">
        <v>9</v>
      </c>
      <c r="C1376">
        <v>793</v>
      </c>
      <c r="D1376" t="s">
        <v>641</v>
      </c>
      <c r="E1376" t="s">
        <v>642</v>
      </c>
      <c r="F1376" t="s">
        <v>42</v>
      </c>
      <c r="G1376" t="s">
        <v>643</v>
      </c>
      <c r="H1376">
        <v>430</v>
      </c>
      <c r="I1376" t="s">
        <v>454</v>
      </c>
      <c r="J1376" t="s">
        <v>455</v>
      </c>
      <c r="K1376" t="s">
        <v>46</v>
      </c>
      <c r="L1376">
        <v>50</v>
      </c>
      <c r="M1376" t="s">
        <v>50</v>
      </c>
      <c r="N1376" s="9">
        <v>704516.32000000007</v>
      </c>
      <c r="O1376" s="9">
        <v>344068.56</v>
      </c>
      <c r="P1376" s="9">
        <v>56848.74</v>
      </c>
      <c r="Q1376" s="9">
        <v>415565.12</v>
      </c>
      <c r="R1376" s="9">
        <v>159987</v>
      </c>
      <c r="S1376" s="7">
        <v>1503.16</v>
      </c>
      <c r="T1376" s="7">
        <v>207160.69</v>
      </c>
    </row>
    <row r="1377" spans="1:20" x14ac:dyDescent="0.25">
      <c r="A1377" t="s">
        <v>577</v>
      </c>
      <c r="B1377">
        <v>9</v>
      </c>
      <c r="C1377">
        <v>793</v>
      </c>
      <c r="D1377" t="s">
        <v>641</v>
      </c>
      <c r="E1377" t="s">
        <v>642</v>
      </c>
      <c r="F1377" t="s">
        <v>42</v>
      </c>
      <c r="G1377" t="s">
        <v>643</v>
      </c>
      <c r="H1377">
        <v>498</v>
      </c>
      <c r="I1377" t="s">
        <v>639</v>
      </c>
      <c r="J1377" t="s">
        <v>640</v>
      </c>
      <c r="K1377" t="s">
        <v>46</v>
      </c>
      <c r="L1377">
        <v>10</v>
      </c>
      <c r="M1377" t="s">
        <v>47</v>
      </c>
      <c r="N1377" s="9">
        <v>12495203</v>
      </c>
      <c r="O1377" s="9">
        <v>8457441</v>
      </c>
      <c r="P1377" s="9">
        <v>3375083</v>
      </c>
      <c r="Q1377" s="9">
        <v>3423880.79</v>
      </c>
      <c r="R1377" s="9">
        <v>3445130</v>
      </c>
      <c r="S1377" s="7">
        <v>3832936</v>
      </c>
      <c r="T1377" s="7">
        <v>4610001</v>
      </c>
    </row>
    <row r="1378" spans="1:20" x14ac:dyDescent="0.25">
      <c r="A1378" t="s">
        <v>577</v>
      </c>
      <c r="B1378">
        <v>9</v>
      </c>
      <c r="C1378">
        <v>793</v>
      </c>
      <c r="D1378" t="s">
        <v>641</v>
      </c>
      <c r="E1378" t="s">
        <v>642</v>
      </c>
      <c r="F1378" t="s">
        <v>42</v>
      </c>
      <c r="G1378" t="s">
        <v>643</v>
      </c>
      <c r="H1378">
        <v>498</v>
      </c>
      <c r="I1378" t="s">
        <v>639</v>
      </c>
      <c r="J1378" t="s">
        <v>640</v>
      </c>
      <c r="K1378" t="s">
        <v>46</v>
      </c>
      <c r="L1378">
        <v>20</v>
      </c>
      <c r="M1378" t="s">
        <v>48</v>
      </c>
      <c r="N1378" s="9">
        <v>11932893.18</v>
      </c>
      <c r="O1378" s="9">
        <v>8235544.4399999995</v>
      </c>
      <c r="P1378" s="9">
        <v>3325891.21</v>
      </c>
      <c r="Q1378" s="9">
        <v>2327337</v>
      </c>
      <c r="R1378" s="9">
        <v>3186884</v>
      </c>
      <c r="S1378" s="7">
        <v>3791471.35</v>
      </c>
      <c r="T1378" s="7">
        <v>3274719.27</v>
      </c>
    </row>
    <row r="1379" spans="1:20" x14ac:dyDescent="0.25">
      <c r="A1379" t="s">
        <v>577</v>
      </c>
      <c r="B1379">
        <v>9</v>
      </c>
      <c r="C1379">
        <v>793</v>
      </c>
      <c r="D1379" t="s">
        <v>641</v>
      </c>
      <c r="E1379" t="s">
        <v>642</v>
      </c>
      <c r="F1379" t="s">
        <v>42</v>
      </c>
      <c r="G1379" t="s">
        <v>643</v>
      </c>
      <c r="H1379">
        <v>498</v>
      </c>
      <c r="I1379" t="s">
        <v>639</v>
      </c>
      <c r="J1379" t="s">
        <v>640</v>
      </c>
      <c r="K1379" t="s">
        <v>46</v>
      </c>
      <c r="L1379">
        <v>30</v>
      </c>
      <c r="M1379" t="s">
        <v>49</v>
      </c>
      <c r="N1379" s="9">
        <v>562309.82000000007</v>
      </c>
      <c r="O1379" s="9">
        <v>221896.56</v>
      </c>
      <c r="P1379" s="9">
        <v>49191.79</v>
      </c>
      <c r="Q1379" s="9">
        <v>1096543.79</v>
      </c>
      <c r="R1379" s="9">
        <v>258246</v>
      </c>
      <c r="S1379" s="7">
        <v>41464.65</v>
      </c>
      <c r="T1379" s="7">
        <v>1335281.73</v>
      </c>
    </row>
    <row r="1380" spans="1:20" x14ac:dyDescent="0.25">
      <c r="A1380" t="s">
        <v>577</v>
      </c>
      <c r="B1380">
        <v>9</v>
      </c>
      <c r="C1380">
        <v>793</v>
      </c>
      <c r="D1380" t="s">
        <v>641</v>
      </c>
      <c r="E1380" t="s">
        <v>642</v>
      </c>
      <c r="F1380" t="s">
        <v>42</v>
      </c>
      <c r="G1380" t="s">
        <v>643</v>
      </c>
      <c r="H1380">
        <v>498</v>
      </c>
      <c r="I1380" t="s">
        <v>639</v>
      </c>
      <c r="J1380" t="s">
        <v>640</v>
      </c>
      <c r="K1380" t="s">
        <v>46</v>
      </c>
      <c r="L1380">
        <v>40</v>
      </c>
      <c r="M1380" t="s">
        <v>12</v>
      </c>
      <c r="N1380" s="9">
        <v>0</v>
      </c>
      <c r="O1380" s="9">
        <v>0</v>
      </c>
      <c r="P1380" s="9">
        <v>0</v>
      </c>
      <c r="Q1380" s="9">
        <v>0</v>
      </c>
      <c r="R1380" s="9">
        <v>0</v>
      </c>
      <c r="S1380" s="7">
        <v>0</v>
      </c>
      <c r="T1380" s="7">
        <v>67332</v>
      </c>
    </row>
    <row r="1381" spans="1:20" x14ac:dyDescent="0.25">
      <c r="A1381" t="s">
        <v>577</v>
      </c>
      <c r="B1381">
        <v>9</v>
      </c>
      <c r="C1381">
        <v>793</v>
      </c>
      <c r="D1381" t="s">
        <v>641</v>
      </c>
      <c r="E1381" t="s">
        <v>642</v>
      </c>
      <c r="F1381" t="s">
        <v>42</v>
      </c>
      <c r="G1381" t="s">
        <v>643</v>
      </c>
      <c r="H1381">
        <v>498</v>
      </c>
      <c r="I1381" t="s">
        <v>639</v>
      </c>
      <c r="J1381" t="s">
        <v>640</v>
      </c>
      <c r="K1381" t="s">
        <v>46</v>
      </c>
      <c r="L1381">
        <v>50</v>
      </c>
      <c r="M1381" t="s">
        <v>50</v>
      </c>
      <c r="N1381" s="9">
        <v>562309.82000000007</v>
      </c>
      <c r="O1381" s="9">
        <v>221896.56</v>
      </c>
      <c r="P1381" s="9">
        <v>49191.79</v>
      </c>
      <c r="Q1381" s="9">
        <v>1096543.79</v>
      </c>
      <c r="R1381" s="9">
        <v>258246</v>
      </c>
      <c r="S1381" s="7">
        <v>41464.65</v>
      </c>
      <c r="T1381" s="7">
        <v>1267949.73</v>
      </c>
    </row>
    <row r="1382" spans="1:20" x14ac:dyDescent="0.25">
      <c r="A1382" t="s">
        <v>577</v>
      </c>
      <c r="B1382">
        <v>9</v>
      </c>
      <c r="C1382">
        <v>794</v>
      </c>
      <c r="D1382" t="s">
        <v>644</v>
      </c>
      <c r="E1382" t="s">
        <v>645</v>
      </c>
      <c r="F1382" t="s">
        <v>42</v>
      </c>
      <c r="G1382" t="s">
        <v>646</v>
      </c>
      <c r="H1382">
        <v>197</v>
      </c>
      <c r="I1382" t="s">
        <v>401</v>
      </c>
      <c r="J1382" t="s">
        <v>402</v>
      </c>
      <c r="K1382" t="s">
        <v>46</v>
      </c>
      <c r="L1382">
        <v>10</v>
      </c>
      <c r="M1382" t="s">
        <v>47</v>
      </c>
      <c r="N1382" s="9">
        <v>169847</v>
      </c>
      <c r="O1382" s="9">
        <v>163000</v>
      </c>
      <c r="P1382" s="9">
        <v>173000</v>
      </c>
      <c r="Q1382" s="9">
        <v>242418.47</v>
      </c>
      <c r="R1382" s="9">
        <v>341126</v>
      </c>
      <c r="S1382" s="7">
        <v>466126</v>
      </c>
      <c r="T1382" s="7">
        <v>476064</v>
      </c>
    </row>
    <row r="1383" spans="1:20" x14ac:dyDescent="0.25">
      <c r="A1383" t="s">
        <v>577</v>
      </c>
      <c r="B1383">
        <v>9</v>
      </c>
      <c r="C1383">
        <v>794</v>
      </c>
      <c r="D1383" t="s">
        <v>644</v>
      </c>
      <c r="E1383" t="s">
        <v>645</v>
      </c>
      <c r="F1383" t="s">
        <v>42</v>
      </c>
      <c r="G1383" t="s">
        <v>646</v>
      </c>
      <c r="H1383">
        <v>197</v>
      </c>
      <c r="I1383" t="s">
        <v>401</v>
      </c>
      <c r="J1383" t="s">
        <v>402</v>
      </c>
      <c r="K1383" t="s">
        <v>46</v>
      </c>
      <c r="L1383">
        <v>20</v>
      </c>
      <c r="M1383" t="s">
        <v>48</v>
      </c>
      <c r="N1383" s="9">
        <v>169847</v>
      </c>
      <c r="O1383" s="9">
        <v>163000</v>
      </c>
      <c r="P1383" s="9">
        <v>172623.53</v>
      </c>
      <c r="Q1383" s="9">
        <v>199098.53</v>
      </c>
      <c r="R1383" s="9">
        <v>341126</v>
      </c>
      <c r="S1383" s="7">
        <v>466126</v>
      </c>
      <c r="T1383" s="7">
        <v>461294</v>
      </c>
    </row>
    <row r="1384" spans="1:20" x14ac:dyDescent="0.25">
      <c r="A1384" t="s">
        <v>577</v>
      </c>
      <c r="B1384">
        <v>9</v>
      </c>
      <c r="C1384">
        <v>794</v>
      </c>
      <c r="D1384" t="s">
        <v>644</v>
      </c>
      <c r="E1384" t="s">
        <v>645</v>
      </c>
      <c r="F1384" t="s">
        <v>42</v>
      </c>
      <c r="G1384" t="s">
        <v>646</v>
      </c>
      <c r="H1384">
        <v>197</v>
      </c>
      <c r="I1384" t="s">
        <v>401</v>
      </c>
      <c r="J1384" t="s">
        <v>402</v>
      </c>
      <c r="K1384" t="s">
        <v>46</v>
      </c>
      <c r="L1384">
        <v>30</v>
      </c>
      <c r="M1384" t="s">
        <v>49</v>
      </c>
      <c r="N1384" s="9">
        <v>0</v>
      </c>
      <c r="O1384" s="9">
        <v>0</v>
      </c>
      <c r="P1384" s="9">
        <v>376.47</v>
      </c>
      <c r="Q1384" s="9">
        <v>43319.94</v>
      </c>
      <c r="R1384" s="9">
        <v>0</v>
      </c>
      <c r="S1384" s="7">
        <v>0</v>
      </c>
      <c r="T1384" s="7">
        <v>14770</v>
      </c>
    </row>
    <row r="1385" spans="1:20" x14ac:dyDescent="0.25">
      <c r="A1385" t="s">
        <v>577</v>
      </c>
      <c r="B1385">
        <v>9</v>
      </c>
      <c r="C1385">
        <v>794</v>
      </c>
      <c r="D1385" t="s">
        <v>644</v>
      </c>
      <c r="E1385" t="s">
        <v>645</v>
      </c>
      <c r="F1385" t="s">
        <v>42</v>
      </c>
      <c r="G1385" t="s">
        <v>646</v>
      </c>
      <c r="H1385">
        <v>197</v>
      </c>
      <c r="I1385" t="s">
        <v>401</v>
      </c>
      <c r="J1385" t="s">
        <v>402</v>
      </c>
      <c r="K1385" t="s">
        <v>46</v>
      </c>
      <c r="L1385">
        <v>40</v>
      </c>
      <c r="M1385" t="s">
        <v>12</v>
      </c>
      <c r="N1385" s="9">
        <v>0</v>
      </c>
      <c r="O1385" s="9">
        <v>0</v>
      </c>
      <c r="P1385" s="9">
        <v>0</v>
      </c>
      <c r="Q1385" s="9">
        <v>0</v>
      </c>
      <c r="R1385" s="9">
        <v>0</v>
      </c>
      <c r="S1385" s="7">
        <v>0</v>
      </c>
      <c r="T1385" s="7">
        <v>0</v>
      </c>
    </row>
    <row r="1386" spans="1:20" x14ac:dyDescent="0.25">
      <c r="A1386" t="s">
        <v>577</v>
      </c>
      <c r="B1386">
        <v>9</v>
      </c>
      <c r="C1386">
        <v>794</v>
      </c>
      <c r="D1386" t="s">
        <v>644</v>
      </c>
      <c r="E1386" t="s">
        <v>645</v>
      </c>
      <c r="F1386" t="s">
        <v>42</v>
      </c>
      <c r="G1386" t="s">
        <v>646</v>
      </c>
      <c r="H1386">
        <v>197</v>
      </c>
      <c r="I1386" t="s">
        <v>401</v>
      </c>
      <c r="J1386" t="s">
        <v>402</v>
      </c>
      <c r="K1386" t="s">
        <v>46</v>
      </c>
      <c r="L1386">
        <v>50</v>
      </c>
      <c r="M1386" t="s">
        <v>50</v>
      </c>
      <c r="N1386" s="9">
        <v>0</v>
      </c>
      <c r="O1386" s="9">
        <v>0</v>
      </c>
      <c r="P1386" s="9">
        <v>376.47</v>
      </c>
      <c r="Q1386" s="9">
        <v>43319.94</v>
      </c>
      <c r="R1386" s="9">
        <v>0</v>
      </c>
      <c r="S1386" s="7">
        <v>0</v>
      </c>
      <c r="T1386" s="7">
        <v>14770</v>
      </c>
    </row>
    <row r="1387" spans="1:20" x14ac:dyDescent="0.25">
      <c r="A1387" t="s">
        <v>577</v>
      </c>
      <c r="B1387">
        <v>9</v>
      </c>
      <c r="C1387">
        <v>794</v>
      </c>
      <c r="D1387" t="s">
        <v>644</v>
      </c>
      <c r="E1387" t="s">
        <v>645</v>
      </c>
      <c r="F1387" t="s">
        <v>42</v>
      </c>
      <c r="G1387" t="s">
        <v>646</v>
      </c>
      <c r="H1387">
        <v>357</v>
      </c>
      <c r="I1387" t="s">
        <v>635</v>
      </c>
      <c r="J1387" t="s">
        <v>636</v>
      </c>
      <c r="K1387" t="s">
        <v>46</v>
      </c>
      <c r="L1387">
        <v>10</v>
      </c>
      <c r="M1387" t="s">
        <v>47</v>
      </c>
      <c r="N1387" s="9">
        <v>15618368</v>
      </c>
      <c r="O1387" s="9">
        <v>19000000</v>
      </c>
      <c r="P1387" s="9">
        <v>18000000</v>
      </c>
      <c r="Q1387" s="9">
        <v>20866864.98</v>
      </c>
      <c r="R1387" s="9">
        <v>19252776</v>
      </c>
      <c r="S1387" s="7">
        <v>22202776</v>
      </c>
      <c r="T1387" s="7">
        <v>20648379</v>
      </c>
    </row>
    <row r="1388" spans="1:20" x14ac:dyDescent="0.25">
      <c r="A1388" t="s">
        <v>577</v>
      </c>
      <c r="B1388">
        <v>9</v>
      </c>
      <c r="C1388">
        <v>794</v>
      </c>
      <c r="D1388" t="s">
        <v>644</v>
      </c>
      <c r="E1388" t="s">
        <v>645</v>
      </c>
      <c r="F1388" t="s">
        <v>42</v>
      </c>
      <c r="G1388" t="s">
        <v>646</v>
      </c>
      <c r="H1388">
        <v>357</v>
      </c>
      <c r="I1388" t="s">
        <v>635</v>
      </c>
      <c r="J1388" t="s">
        <v>636</v>
      </c>
      <c r="K1388" t="s">
        <v>46</v>
      </c>
      <c r="L1388">
        <v>20</v>
      </c>
      <c r="M1388" t="s">
        <v>48</v>
      </c>
      <c r="N1388" s="9">
        <v>15618368</v>
      </c>
      <c r="O1388" s="9">
        <v>19000000</v>
      </c>
      <c r="P1388" s="9">
        <v>17420351.02</v>
      </c>
      <c r="Q1388" s="9">
        <v>18536026.640000001</v>
      </c>
      <c r="R1388" s="9">
        <v>19252776</v>
      </c>
      <c r="S1388" s="7">
        <v>22202776</v>
      </c>
      <c r="T1388" s="7">
        <v>19919316.379999999</v>
      </c>
    </row>
    <row r="1389" spans="1:20" x14ac:dyDescent="0.25">
      <c r="A1389" t="s">
        <v>577</v>
      </c>
      <c r="B1389">
        <v>9</v>
      </c>
      <c r="C1389">
        <v>794</v>
      </c>
      <c r="D1389" t="s">
        <v>644</v>
      </c>
      <c r="E1389" t="s">
        <v>645</v>
      </c>
      <c r="F1389" t="s">
        <v>42</v>
      </c>
      <c r="G1389" t="s">
        <v>646</v>
      </c>
      <c r="H1389">
        <v>357</v>
      </c>
      <c r="I1389" t="s">
        <v>635</v>
      </c>
      <c r="J1389" t="s">
        <v>636</v>
      </c>
      <c r="K1389" t="s">
        <v>46</v>
      </c>
      <c r="L1389">
        <v>30</v>
      </c>
      <c r="M1389" t="s">
        <v>49</v>
      </c>
      <c r="N1389" s="9">
        <v>0</v>
      </c>
      <c r="O1389" s="9">
        <v>0</v>
      </c>
      <c r="P1389" s="9">
        <v>579648.98</v>
      </c>
      <c r="Q1389" s="9">
        <v>2330838.34</v>
      </c>
      <c r="R1389" s="9">
        <v>0</v>
      </c>
      <c r="S1389" s="7">
        <v>0</v>
      </c>
      <c r="T1389" s="7">
        <v>729062.62</v>
      </c>
    </row>
    <row r="1390" spans="1:20" x14ac:dyDescent="0.25">
      <c r="A1390" t="s">
        <v>577</v>
      </c>
      <c r="B1390">
        <v>9</v>
      </c>
      <c r="C1390">
        <v>794</v>
      </c>
      <c r="D1390" t="s">
        <v>644</v>
      </c>
      <c r="E1390" t="s">
        <v>645</v>
      </c>
      <c r="F1390" t="s">
        <v>42</v>
      </c>
      <c r="G1390" t="s">
        <v>646</v>
      </c>
      <c r="H1390">
        <v>357</v>
      </c>
      <c r="I1390" t="s">
        <v>635</v>
      </c>
      <c r="J1390" t="s">
        <v>636</v>
      </c>
      <c r="K1390" t="s">
        <v>46</v>
      </c>
      <c r="L1390">
        <v>40</v>
      </c>
      <c r="M1390" t="s">
        <v>12</v>
      </c>
      <c r="N1390" s="9">
        <v>0</v>
      </c>
      <c r="O1390" s="9">
        <v>0</v>
      </c>
      <c r="P1390" s="9">
        <v>0</v>
      </c>
      <c r="Q1390" s="9">
        <v>0</v>
      </c>
      <c r="R1390" s="9">
        <v>0</v>
      </c>
      <c r="S1390" s="7">
        <v>0</v>
      </c>
      <c r="T1390" s="7">
        <v>0</v>
      </c>
    </row>
    <row r="1391" spans="1:20" x14ac:dyDescent="0.25">
      <c r="A1391" t="s">
        <v>577</v>
      </c>
      <c r="B1391">
        <v>9</v>
      </c>
      <c r="C1391">
        <v>794</v>
      </c>
      <c r="D1391" t="s">
        <v>644</v>
      </c>
      <c r="E1391" t="s">
        <v>645</v>
      </c>
      <c r="F1391" t="s">
        <v>42</v>
      </c>
      <c r="G1391" t="s">
        <v>646</v>
      </c>
      <c r="H1391">
        <v>357</v>
      </c>
      <c r="I1391" t="s">
        <v>635</v>
      </c>
      <c r="J1391" t="s">
        <v>636</v>
      </c>
      <c r="K1391" t="s">
        <v>46</v>
      </c>
      <c r="L1391">
        <v>50</v>
      </c>
      <c r="M1391" t="s">
        <v>50</v>
      </c>
      <c r="N1391" s="9">
        <v>0</v>
      </c>
      <c r="O1391" s="9">
        <v>0</v>
      </c>
      <c r="P1391" s="9">
        <v>579648.98</v>
      </c>
      <c r="Q1391" s="9">
        <v>2330838.34</v>
      </c>
      <c r="R1391" s="9">
        <v>0</v>
      </c>
      <c r="S1391" s="7">
        <v>0</v>
      </c>
      <c r="T1391" s="7">
        <v>729062.62</v>
      </c>
    </row>
    <row r="1392" spans="1:20" x14ac:dyDescent="0.25">
      <c r="A1392" t="s">
        <v>577</v>
      </c>
      <c r="B1392">
        <v>9</v>
      </c>
      <c r="C1392">
        <v>794</v>
      </c>
      <c r="D1392" t="s">
        <v>644</v>
      </c>
      <c r="E1392" t="s">
        <v>645</v>
      </c>
      <c r="F1392" t="s">
        <v>42</v>
      </c>
      <c r="G1392" t="s">
        <v>646</v>
      </c>
      <c r="H1392">
        <v>421</v>
      </c>
      <c r="I1392" t="s">
        <v>637</v>
      </c>
      <c r="J1392" t="s">
        <v>638</v>
      </c>
      <c r="K1392" t="s">
        <v>46</v>
      </c>
      <c r="L1392">
        <v>10</v>
      </c>
      <c r="M1392" t="s">
        <v>47</v>
      </c>
      <c r="N1392" s="9">
        <v>1519013</v>
      </c>
      <c r="O1392" s="9">
        <v>1335013</v>
      </c>
      <c r="P1392" s="9">
        <v>1750000</v>
      </c>
      <c r="Q1392" s="9">
        <v>1937890</v>
      </c>
      <c r="R1392" s="9">
        <v>2407890</v>
      </c>
      <c r="S1392" s="7">
        <v>2339540</v>
      </c>
      <c r="T1392" s="7">
        <v>2257890</v>
      </c>
    </row>
    <row r="1393" spans="1:20" x14ac:dyDescent="0.25">
      <c r="A1393" t="s">
        <v>577</v>
      </c>
      <c r="B1393">
        <v>9</v>
      </c>
      <c r="C1393">
        <v>794</v>
      </c>
      <c r="D1393" t="s">
        <v>644</v>
      </c>
      <c r="E1393" t="s">
        <v>645</v>
      </c>
      <c r="F1393" t="s">
        <v>42</v>
      </c>
      <c r="G1393" t="s">
        <v>646</v>
      </c>
      <c r="H1393">
        <v>421</v>
      </c>
      <c r="I1393" t="s">
        <v>637</v>
      </c>
      <c r="J1393" t="s">
        <v>638</v>
      </c>
      <c r="K1393" t="s">
        <v>46</v>
      </c>
      <c r="L1393">
        <v>20</v>
      </c>
      <c r="M1393" t="s">
        <v>48</v>
      </c>
      <c r="N1393" s="9">
        <v>1519013</v>
      </c>
      <c r="O1393" s="9">
        <v>1335013</v>
      </c>
      <c r="P1393" s="9">
        <v>1750000</v>
      </c>
      <c r="Q1393" s="9">
        <v>1937890</v>
      </c>
      <c r="R1393" s="9">
        <v>2407890</v>
      </c>
      <c r="S1393" s="7">
        <v>2339540</v>
      </c>
      <c r="T1393" s="7">
        <v>2256389.1800000002</v>
      </c>
    </row>
    <row r="1394" spans="1:20" x14ac:dyDescent="0.25">
      <c r="A1394" t="s">
        <v>577</v>
      </c>
      <c r="B1394">
        <v>9</v>
      </c>
      <c r="C1394">
        <v>794</v>
      </c>
      <c r="D1394" t="s">
        <v>644</v>
      </c>
      <c r="E1394" t="s">
        <v>645</v>
      </c>
      <c r="F1394" t="s">
        <v>42</v>
      </c>
      <c r="G1394" t="s">
        <v>646</v>
      </c>
      <c r="H1394">
        <v>421</v>
      </c>
      <c r="I1394" t="s">
        <v>637</v>
      </c>
      <c r="J1394" t="s">
        <v>638</v>
      </c>
      <c r="K1394" t="s">
        <v>46</v>
      </c>
      <c r="L1394">
        <v>30</v>
      </c>
      <c r="M1394" t="s">
        <v>49</v>
      </c>
      <c r="N1394" s="9">
        <v>0</v>
      </c>
      <c r="O1394" s="9">
        <v>0</v>
      </c>
      <c r="P1394" s="9">
        <v>0</v>
      </c>
      <c r="Q1394" s="9">
        <v>0</v>
      </c>
      <c r="R1394" s="9">
        <v>0</v>
      </c>
      <c r="S1394" s="7">
        <v>0</v>
      </c>
      <c r="T1394" s="7">
        <v>1500.82</v>
      </c>
    </row>
    <row r="1395" spans="1:20" x14ac:dyDescent="0.25">
      <c r="A1395" t="s">
        <v>577</v>
      </c>
      <c r="B1395">
        <v>9</v>
      </c>
      <c r="C1395">
        <v>794</v>
      </c>
      <c r="D1395" t="s">
        <v>644</v>
      </c>
      <c r="E1395" t="s">
        <v>645</v>
      </c>
      <c r="F1395" t="s">
        <v>42</v>
      </c>
      <c r="G1395" t="s">
        <v>646</v>
      </c>
      <c r="H1395">
        <v>421</v>
      </c>
      <c r="I1395" t="s">
        <v>637</v>
      </c>
      <c r="J1395" t="s">
        <v>638</v>
      </c>
      <c r="K1395" t="s">
        <v>46</v>
      </c>
      <c r="L1395">
        <v>40</v>
      </c>
      <c r="M1395" t="s">
        <v>12</v>
      </c>
      <c r="N1395" s="9">
        <v>0</v>
      </c>
      <c r="O1395" s="9">
        <v>0</v>
      </c>
      <c r="P1395" s="9">
        <v>0</v>
      </c>
      <c r="Q1395" s="9">
        <v>0</v>
      </c>
      <c r="R1395" s="9">
        <v>0</v>
      </c>
      <c r="S1395" s="7">
        <v>0</v>
      </c>
      <c r="T1395" s="7">
        <v>0</v>
      </c>
    </row>
    <row r="1396" spans="1:20" x14ac:dyDescent="0.25">
      <c r="A1396" t="s">
        <v>577</v>
      </c>
      <c r="B1396">
        <v>9</v>
      </c>
      <c r="C1396">
        <v>794</v>
      </c>
      <c r="D1396" t="s">
        <v>644</v>
      </c>
      <c r="E1396" t="s">
        <v>645</v>
      </c>
      <c r="F1396" t="s">
        <v>42</v>
      </c>
      <c r="G1396" t="s">
        <v>646</v>
      </c>
      <c r="H1396">
        <v>421</v>
      </c>
      <c r="I1396" t="s">
        <v>637</v>
      </c>
      <c r="J1396" t="s">
        <v>638</v>
      </c>
      <c r="K1396" t="s">
        <v>46</v>
      </c>
      <c r="L1396">
        <v>50</v>
      </c>
      <c r="M1396" t="s">
        <v>50</v>
      </c>
      <c r="N1396" s="9">
        <v>0</v>
      </c>
      <c r="O1396" s="9">
        <v>0</v>
      </c>
      <c r="P1396" s="9">
        <v>0</v>
      </c>
      <c r="Q1396" s="9">
        <v>0</v>
      </c>
      <c r="R1396" s="9">
        <v>0</v>
      </c>
      <c r="S1396" s="7">
        <v>0</v>
      </c>
      <c r="T1396" s="7">
        <v>1500.82</v>
      </c>
    </row>
    <row r="1397" spans="1:20" x14ac:dyDescent="0.25">
      <c r="A1397" t="s">
        <v>577</v>
      </c>
      <c r="B1397">
        <v>9</v>
      </c>
      <c r="C1397">
        <v>794</v>
      </c>
      <c r="D1397" t="s">
        <v>644</v>
      </c>
      <c r="E1397" t="s">
        <v>645</v>
      </c>
      <c r="F1397" t="s">
        <v>42</v>
      </c>
      <c r="G1397" t="s">
        <v>646</v>
      </c>
      <c r="H1397">
        <v>430</v>
      </c>
      <c r="I1397" t="s">
        <v>454</v>
      </c>
      <c r="J1397" t="s">
        <v>455</v>
      </c>
      <c r="K1397" t="s">
        <v>46</v>
      </c>
      <c r="L1397">
        <v>10</v>
      </c>
      <c r="M1397" t="s">
        <v>47</v>
      </c>
      <c r="N1397" s="9">
        <v>9427511</v>
      </c>
      <c r="O1397" s="9">
        <v>12599578</v>
      </c>
      <c r="P1397" s="9">
        <v>15750000</v>
      </c>
      <c r="Q1397" s="9">
        <v>14208539.210000001</v>
      </c>
      <c r="R1397" s="9">
        <v>15948868</v>
      </c>
      <c r="S1397" s="7">
        <v>16832925</v>
      </c>
      <c r="T1397" s="7">
        <v>18038931</v>
      </c>
    </row>
    <row r="1398" spans="1:20" x14ac:dyDescent="0.25">
      <c r="A1398" t="s">
        <v>577</v>
      </c>
      <c r="B1398">
        <v>9</v>
      </c>
      <c r="C1398">
        <v>794</v>
      </c>
      <c r="D1398" t="s">
        <v>644</v>
      </c>
      <c r="E1398" t="s">
        <v>645</v>
      </c>
      <c r="F1398" t="s">
        <v>42</v>
      </c>
      <c r="G1398" t="s">
        <v>646</v>
      </c>
      <c r="H1398">
        <v>430</v>
      </c>
      <c r="I1398" t="s">
        <v>454</v>
      </c>
      <c r="J1398" t="s">
        <v>455</v>
      </c>
      <c r="K1398" t="s">
        <v>46</v>
      </c>
      <c r="L1398">
        <v>20</v>
      </c>
      <c r="M1398" t="s">
        <v>48</v>
      </c>
      <c r="N1398" s="9">
        <v>9427511</v>
      </c>
      <c r="O1398" s="9">
        <v>12599578</v>
      </c>
      <c r="P1398" s="9">
        <v>15009561.789999999</v>
      </c>
      <c r="Q1398" s="9">
        <v>14208539.210000001</v>
      </c>
      <c r="R1398" s="9">
        <v>15948868</v>
      </c>
      <c r="S1398" s="7">
        <v>16832925</v>
      </c>
      <c r="T1398" s="7">
        <v>18038931</v>
      </c>
    </row>
    <row r="1399" spans="1:20" x14ac:dyDescent="0.25">
      <c r="A1399" t="s">
        <v>577</v>
      </c>
      <c r="B1399">
        <v>9</v>
      </c>
      <c r="C1399">
        <v>794</v>
      </c>
      <c r="D1399" t="s">
        <v>644</v>
      </c>
      <c r="E1399" t="s">
        <v>645</v>
      </c>
      <c r="F1399" t="s">
        <v>42</v>
      </c>
      <c r="G1399" t="s">
        <v>646</v>
      </c>
      <c r="H1399">
        <v>430</v>
      </c>
      <c r="I1399" t="s">
        <v>454</v>
      </c>
      <c r="J1399" t="s">
        <v>455</v>
      </c>
      <c r="K1399" t="s">
        <v>46</v>
      </c>
      <c r="L1399">
        <v>30</v>
      </c>
      <c r="M1399" t="s">
        <v>49</v>
      </c>
      <c r="N1399" s="9">
        <v>0</v>
      </c>
      <c r="O1399" s="9">
        <v>0</v>
      </c>
      <c r="P1399" s="9">
        <v>740438.21</v>
      </c>
      <c r="Q1399" s="9">
        <v>0</v>
      </c>
      <c r="R1399" s="9">
        <v>0</v>
      </c>
      <c r="S1399" s="7">
        <v>0</v>
      </c>
      <c r="T1399" s="7">
        <v>0</v>
      </c>
    </row>
    <row r="1400" spans="1:20" x14ac:dyDescent="0.25">
      <c r="A1400" t="s">
        <v>577</v>
      </c>
      <c r="B1400">
        <v>9</v>
      </c>
      <c r="C1400">
        <v>794</v>
      </c>
      <c r="D1400" t="s">
        <v>644</v>
      </c>
      <c r="E1400" t="s">
        <v>645</v>
      </c>
      <c r="F1400" t="s">
        <v>42</v>
      </c>
      <c r="G1400" t="s">
        <v>646</v>
      </c>
      <c r="H1400">
        <v>430</v>
      </c>
      <c r="I1400" t="s">
        <v>454</v>
      </c>
      <c r="J1400" t="s">
        <v>455</v>
      </c>
      <c r="K1400" t="s">
        <v>46</v>
      </c>
      <c r="L1400">
        <v>40</v>
      </c>
      <c r="M1400" t="s">
        <v>12</v>
      </c>
      <c r="N1400" s="9">
        <v>0</v>
      </c>
      <c r="O1400" s="9">
        <v>0</v>
      </c>
      <c r="P1400" s="9">
        <v>0</v>
      </c>
      <c r="Q1400" s="9">
        <v>0</v>
      </c>
      <c r="R1400" s="9">
        <v>0</v>
      </c>
      <c r="S1400" s="7">
        <v>0</v>
      </c>
      <c r="T1400" s="7">
        <v>0</v>
      </c>
    </row>
    <row r="1401" spans="1:20" x14ac:dyDescent="0.25">
      <c r="A1401" t="s">
        <v>577</v>
      </c>
      <c r="B1401">
        <v>9</v>
      </c>
      <c r="C1401">
        <v>794</v>
      </c>
      <c r="D1401" t="s">
        <v>644</v>
      </c>
      <c r="E1401" t="s">
        <v>645</v>
      </c>
      <c r="F1401" t="s">
        <v>42</v>
      </c>
      <c r="G1401" t="s">
        <v>646</v>
      </c>
      <c r="H1401">
        <v>430</v>
      </c>
      <c r="I1401" t="s">
        <v>454</v>
      </c>
      <c r="J1401" t="s">
        <v>455</v>
      </c>
      <c r="K1401" t="s">
        <v>46</v>
      </c>
      <c r="L1401">
        <v>50</v>
      </c>
      <c r="M1401" t="s">
        <v>50</v>
      </c>
      <c r="N1401" s="9">
        <v>0</v>
      </c>
      <c r="O1401" s="9">
        <v>0</v>
      </c>
      <c r="P1401" s="9">
        <v>740438.21</v>
      </c>
      <c r="Q1401" s="9">
        <v>0</v>
      </c>
      <c r="R1401" s="9">
        <v>0</v>
      </c>
      <c r="S1401" s="7">
        <v>0</v>
      </c>
      <c r="T1401" s="7">
        <v>0</v>
      </c>
    </row>
    <row r="1402" spans="1:20" x14ac:dyDescent="0.25">
      <c r="A1402" t="s">
        <v>577</v>
      </c>
      <c r="B1402">
        <v>9</v>
      </c>
      <c r="C1402">
        <v>794</v>
      </c>
      <c r="D1402" t="s">
        <v>644</v>
      </c>
      <c r="E1402" t="s">
        <v>645</v>
      </c>
      <c r="F1402" t="s">
        <v>42</v>
      </c>
      <c r="G1402" t="s">
        <v>646</v>
      </c>
      <c r="H1402">
        <v>498</v>
      </c>
      <c r="I1402" t="s">
        <v>639</v>
      </c>
      <c r="J1402" t="s">
        <v>640</v>
      </c>
      <c r="K1402" t="s">
        <v>46</v>
      </c>
      <c r="L1402">
        <v>10</v>
      </c>
      <c r="M1402" t="s">
        <v>47</v>
      </c>
      <c r="N1402" s="9">
        <v>14594443</v>
      </c>
      <c r="O1402" s="9">
        <v>11292732</v>
      </c>
      <c r="P1402" s="9">
        <v>15306642</v>
      </c>
      <c r="Q1402" s="9">
        <v>17383532.359999999</v>
      </c>
      <c r="R1402" s="9">
        <v>18251853</v>
      </c>
      <c r="S1402" s="7">
        <v>20636238</v>
      </c>
      <c r="T1402" s="7">
        <v>23590321</v>
      </c>
    </row>
    <row r="1403" spans="1:20" x14ac:dyDescent="0.25">
      <c r="A1403" t="s">
        <v>577</v>
      </c>
      <c r="B1403">
        <v>9</v>
      </c>
      <c r="C1403">
        <v>794</v>
      </c>
      <c r="D1403" t="s">
        <v>644</v>
      </c>
      <c r="E1403" t="s">
        <v>645</v>
      </c>
      <c r="F1403" t="s">
        <v>42</v>
      </c>
      <c r="G1403" t="s">
        <v>646</v>
      </c>
      <c r="H1403">
        <v>498</v>
      </c>
      <c r="I1403" t="s">
        <v>639</v>
      </c>
      <c r="J1403" t="s">
        <v>640</v>
      </c>
      <c r="K1403" t="s">
        <v>46</v>
      </c>
      <c r="L1403">
        <v>20</v>
      </c>
      <c r="M1403" t="s">
        <v>48</v>
      </c>
      <c r="N1403" s="9">
        <v>14594443</v>
      </c>
      <c r="O1403" s="9">
        <v>11292732</v>
      </c>
      <c r="P1403" s="9">
        <v>14906446.640000001</v>
      </c>
      <c r="Q1403" s="9">
        <v>17383389.969999999</v>
      </c>
      <c r="R1403" s="9">
        <v>18251853</v>
      </c>
      <c r="S1403" s="7">
        <v>20636238</v>
      </c>
      <c r="T1403" s="7">
        <v>23291190.140000001</v>
      </c>
    </row>
    <row r="1404" spans="1:20" x14ac:dyDescent="0.25">
      <c r="A1404" t="s">
        <v>577</v>
      </c>
      <c r="B1404">
        <v>9</v>
      </c>
      <c r="C1404">
        <v>794</v>
      </c>
      <c r="D1404" t="s">
        <v>644</v>
      </c>
      <c r="E1404" t="s">
        <v>645</v>
      </c>
      <c r="F1404" t="s">
        <v>42</v>
      </c>
      <c r="G1404" t="s">
        <v>646</v>
      </c>
      <c r="H1404">
        <v>498</v>
      </c>
      <c r="I1404" t="s">
        <v>639</v>
      </c>
      <c r="J1404" t="s">
        <v>640</v>
      </c>
      <c r="K1404" t="s">
        <v>46</v>
      </c>
      <c r="L1404">
        <v>30</v>
      </c>
      <c r="M1404" t="s">
        <v>49</v>
      </c>
      <c r="N1404" s="9">
        <v>0</v>
      </c>
      <c r="O1404" s="9">
        <v>0</v>
      </c>
      <c r="P1404" s="9">
        <v>400195.36</v>
      </c>
      <c r="Q1404" s="9">
        <v>142.38999999999999</v>
      </c>
      <c r="R1404" s="9">
        <v>0</v>
      </c>
      <c r="S1404" s="7">
        <v>0</v>
      </c>
      <c r="T1404" s="7">
        <v>299130.86</v>
      </c>
    </row>
    <row r="1405" spans="1:20" x14ac:dyDescent="0.25">
      <c r="A1405" t="s">
        <v>577</v>
      </c>
      <c r="B1405">
        <v>9</v>
      </c>
      <c r="C1405">
        <v>794</v>
      </c>
      <c r="D1405" t="s">
        <v>644</v>
      </c>
      <c r="E1405" t="s">
        <v>645</v>
      </c>
      <c r="F1405" t="s">
        <v>42</v>
      </c>
      <c r="G1405" t="s">
        <v>646</v>
      </c>
      <c r="H1405">
        <v>498</v>
      </c>
      <c r="I1405" t="s">
        <v>639</v>
      </c>
      <c r="J1405" t="s">
        <v>640</v>
      </c>
      <c r="K1405" t="s">
        <v>46</v>
      </c>
      <c r="L1405">
        <v>40</v>
      </c>
      <c r="M1405" t="s">
        <v>12</v>
      </c>
      <c r="N1405" s="9">
        <v>0</v>
      </c>
      <c r="O1405" s="9">
        <v>0</v>
      </c>
      <c r="P1405" s="9">
        <v>0</v>
      </c>
      <c r="Q1405" s="9">
        <v>0</v>
      </c>
      <c r="R1405" s="9">
        <v>0</v>
      </c>
      <c r="S1405" s="7">
        <v>0</v>
      </c>
      <c r="T1405" s="7">
        <v>20813</v>
      </c>
    </row>
    <row r="1406" spans="1:20" x14ac:dyDescent="0.25">
      <c r="A1406" t="s">
        <v>577</v>
      </c>
      <c r="B1406">
        <v>9</v>
      </c>
      <c r="C1406">
        <v>794</v>
      </c>
      <c r="D1406" t="s">
        <v>644</v>
      </c>
      <c r="E1406" t="s">
        <v>645</v>
      </c>
      <c r="F1406" t="s">
        <v>42</v>
      </c>
      <c r="G1406" t="s">
        <v>646</v>
      </c>
      <c r="H1406">
        <v>498</v>
      </c>
      <c r="I1406" t="s">
        <v>639</v>
      </c>
      <c r="J1406" t="s">
        <v>640</v>
      </c>
      <c r="K1406" t="s">
        <v>46</v>
      </c>
      <c r="L1406">
        <v>50</v>
      </c>
      <c r="M1406" t="s">
        <v>50</v>
      </c>
      <c r="N1406" s="9">
        <v>0</v>
      </c>
      <c r="O1406" s="9">
        <v>0</v>
      </c>
      <c r="P1406" s="9">
        <v>400195.36</v>
      </c>
      <c r="Q1406" s="9">
        <v>142.38999999999999</v>
      </c>
      <c r="R1406" s="9">
        <v>0</v>
      </c>
      <c r="S1406" s="7">
        <v>0</v>
      </c>
      <c r="T1406" s="7">
        <v>278317.86</v>
      </c>
    </row>
    <row r="1407" spans="1:20" x14ac:dyDescent="0.25">
      <c r="A1407" t="s">
        <v>577</v>
      </c>
      <c r="B1407">
        <v>9</v>
      </c>
      <c r="C1407">
        <v>262</v>
      </c>
      <c r="D1407" t="s">
        <v>647</v>
      </c>
      <c r="E1407" t="s">
        <v>648</v>
      </c>
      <c r="F1407" t="s">
        <v>42</v>
      </c>
      <c r="G1407" t="s">
        <v>649</v>
      </c>
      <c r="H1407">
        <v>454</v>
      </c>
      <c r="I1407" t="s">
        <v>650</v>
      </c>
      <c r="J1407" t="s">
        <v>651</v>
      </c>
      <c r="K1407" t="s">
        <v>46</v>
      </c>
      <c r="L1407">
        <v>10</v>
      </c>
      <c r="M1407" t="s">
        <v>47</v>
      </c>
      <c r="N1407" s="9">
        <v>32625687</v>
      </c>
      <c r="O1407" s="9">
        <v>33145406.010000002</v>
      </c>
      <c r="P1407" s="9">
        <v>33098265</v>
      </c>
      <c r="Q1407" s="9">
        <v>35044169</v>
      </c>
      <c r="R1407" s="9">
        <v>36762761</v>
      </c>
      <c r="S1407" s="7">
        <v>37355159</v>
      </c>
      <c r="T1407" s="7">
        <v>40823058.75</v>
      </c>
    </row>
    <row r="1408" spans="1:20" x14ac:dyDescent="0.25">
      <c r="A1408" t="s">
        <v>577</v>
      </c>
      <c r="B1408">
        <v>9</v>
      </c>
      <c r="C1408">
        <v>262</v>
      </c>
      <c r="D1408" t="s">
        <v>647</v>
      </c>
      <c r="E1408" t="s">
        <v>648</v>
      </c>
      <c r="F1408" t="s">
        <v>42</v>
      </c>
      <c r="G1408" t="s">
        <v>649</v>
      </c>
      <c r="H1408">
        <v>454</v>
      </c>
      <c r="I1408" t="s">
        <v>650</v>
      </c>
      <c r="J1408" t="s">
        <v>651</v>
      </c>
      <c r="K1408" t="s">
        <v>46</v>
      </c>
      <c r="L1408">
        <v>20</v>
      </c>
      <c r="M1408" t="s">
        <v>48</v>
      </c>
      <c r="N1408" s="9">
        <v>32625687</v>
      </c>
      <c r="O1408" s="9">
        <v>32535406.010000002</v>
      </c>
      <c r="P1408" s="9">
        <v>33098265</v>
      </c>
      <c r="Q1408" s="9">
        <v>35044168.109999999</v>
      </c>
      <c r="R1408" s="9">
        <v>36762761</v>
      </c>
      <c r="S1408" s="7">
        <v>37355159</v>
      </c>
      <c r="T1408" s="7">
        <v>40823058.75</v>
      </c>
    </row>
    <row r="1409" spans="1:20" x14ac:dyDescent="0.25">
      <c r="A1409" t="s">
        <v>577</v>
      </c>
      <c r="B1409">
        <v>9</v>
      </c>
      <c r="C1409">
        <v>262</v>
      </c>
      <c r="D1409" t="s">
        <v>647</v>
      </c>
      <c r="E1409" t="s">
        <v>648</v>
      </c>
      <c r="F1409" t="s">
        <v>42</v>
      </c>
      <c r="G1409" t="s">
        <v>649</v>
      </c>
      <c r="H1409">
        <v>454</v>
      </c>
      <c r="I1409" t="s">
        <v>650</v>
      </c>
      <c r="J1409" t="s">
        <v>651</v>
      </c>
      <c r="K1409" t="s">
        <v>46</v>
      </c>
      <c r="L1409">
        <v>30</v>
      </c>
      <c r="M1409" t="s">
        <v>49</v>
      </c>
      <c r="N1409" s="9">
        <v>0</v>
      </c>
      <c r="O1409" s="9">
        <v>610000</v>
      </c>
      <c r="P1409" s="9">
        <v>0</v>
      </c>
      <c r="Q1409" s="9">
        <v>0.89</v>
      </c>
      <c r="R1409" s="9">
        <v>0</v>
      </c>
      <c r="S1409" s="7">
        <v>0</v>
      </c>
      <c r="T1409" s="7">
        <v>0</v>
      </c>
    </row>
    <row r="1410" spans="1:20" x14ac:dyDescent="0.25">
      <c r="A1410" t="s">
        <v>577</v>
      </c>
      <c r="B1410">
        <v>9</v>
      </c>
      <c r="C1410">
        <v>262</v>
      </c>
      <c r="D1410" t="s">
        <v>647</v>
      </c>
      <c r="E1410" t="s">
        <v>648</v>
      </c>
      <c r="F1410" t="s">
        <v>42</v>
      </c>
      <c r="G1410" t="s">
        <v>649</v>
      </c>
      <c r="H1410">
        <v>454</v>
      </c>
      <c r="I1410" t="s">
        <v>650</v>
      </c>
      <c r="J1410" t="s">
        <v>651</v>
      </c>
      <c r="K1410" t="s">
        <v>46</v>
      </c>
      <c r="L1410">
        <v>40</v>
      </c>
      <c r="M1410" t="s">
        <v>12</v>
      </c>
      <c r="N1410" s="9">
        <v>0</v>
      </c>
      <c r="O1410" s="9">
        <v>0</v>
      </c>
      <c r="P1410" s="9">
        <v>0</v>
      </c>
      <c r="Q1410" s="9">
        <v>0</v>
      </c>
      <c r="R1410" s="9">
        <v>0</v>
      </c>
      <c r="S1410" s="7">
        <v>0</v>
      </c>
      <c r="T1410" s="7">
        <v>0</v>
      </c>
    </row>
    <row r="1411" spans="1:20" x14ac:dyDescent="0.25">
      <c r="A1411" t="s">
        <v>577</v>
      </c>
      <c r="B1411">
        <v>9</v>
      </c>
      <c r="C1411">
        <v>262</v>
      </c>
      <c r="D1411" t="s">
        <v>647</v>
      </c>
      <c r="E1411" t="s">
        <v>648</v>
      </c>
      <c r="F1411" t="s">
        <v>42</v>
      </c>
      <c r="G1411" t="s">
        <v>649</v>
      </c>
      <c r="H1411">
        <v>454</v>
      </c>
      <c r="I1411" t="s">
        <v>650</v>
      </c>
      <c r="J1411" t="s">
        <v>651</v>
      </c>
      <c r="K1411" t="s">
        <v>46</v>
      </c>
      <c r="L1411">
        <v>50</v>
      </c>
      <c r="M1411" t="s">
        <v>50</v>
      </c>
      <c r="N1411" s="9">
        <v>0</v>
      </c>
      <c r="O1411" s="9">
        <v>610000</v>
      </c>
      <c r="P1411" s="9">
        <v>0</v>
      </c>
      <c r="Q1411" s="9">
        <v>0.89</v>
      </c>
      <c r="R1411" s="9">
        <v>0</v>
      </c>
      <c r="S1411" s="7">
        <v>0</v>
      </c>
      <c r="T1411" s="7">
        <v>0</v>
      </c>
    </row>
    <row r="1412" spans="1:20" x14ac:dyDescent="0.25">
      <c r="A1412" t="s">
        <v>577</v>
      </c>
      <c r="B1412">
        <v>9</v>
      </c>
      <c r="C1412">
        <v>262</v>
      </c>
      <c r="D1412" t="s">
        <v>647</v>
      </c>
      <c r="E1412" t="s">
        <v>648</v>
      </c>
      <c r="F1412" t="s">
        <v>42</v>
      </c>
      <c r="G1412" t="s">
        <v>649</v>
      </c>
      <c r="H1412">
        <v>455</v>
      </c>
      <c r="I1412" t="s">
        <v>652</v>
      </c>
      <c r="J1412" t="s">
        <v>653</v>
      </c>
      <c r="K1412" t="s">
        <v>46</v>
      </c>
      <c r="L1412">
        <v>10</v>
      </c>
      <c r="M1412" t="s">
        <v>47</v>
      </c>
      <c r="N1412" s="9">
        <v>16668403</v>
      </c>
      <c r="O1412" s="9">
        <v>16853403</v>
      </c>
      <c r="P1412" s="9">
        <v>16896281</v>
      </c>
      <c r="Q1412" s="9">
        <v>16763403</v>
      </c>
      <c r="R1412" s="9">
        <v>20253634</v>
      </c>
      <c r="S1412" s="7">
        <v>20703634</v>
      </c>
      <c r="T1412" s="7">
        <v>22063634</v>
      </c>
    </row>
    <row r="1413" spans="1:20" x14ac:dyDescent="0.25">
      <c r="A1413" t="s">
        <v>577</v>
      </c>
      <c r="B1413">
        <v>9</v>
      </c>
      <c r="C1413">
        <v>262</v>
      </c>
      <c r="D1413" t="s">
        <v>647</v>
      </c>
      <c r="E1413" t="s">
        <v>648</v>
      </c>
      <c r="F1413" t="s">
        <v>42</v>
      </c>
      <c r="G1413" t="s">
        <v>649</v>
      </c>
      <c r="H1413">
        <v>455</v>
      </c>
      <c r="I1413" t="s">
        <v>652</v>
      </c>
      <c r="J1413" t="s">
        <v>653</v>
      </c>
      <c r="K1413" t="s">
        <v>46</v>
      </c>
      <c r="L1413">
        <v>20</v>
      </c>
      <c r="M1413" t="s">
        <v>48</v>
      </c>
      <c r="N1413" s="9">
        <v>16668066.41</v>
      </c>
      <c r="O1413" s="9">
        <v>16838403</v>
      </c>
      <c r="P1413" s="9">
        <v>16893582</v>
      </c>
      <c r="Q1413" s="9">
        <v>16760953</v>
      </c>
      <c r="R1413" s="9">
        <v>20149067.039999999</v>
      </c>
      <c r="S1413" s="7">
        <v>20527112</v>
      </c>
      <c r="T1413" s="7">
        <v>20829635.969999999</v>
      </c>
    </row>
    <row r="1414" spans="1:20" x14ac:dyDescent="0.25">
      <c r="A1414" t="s">
        <v>577</v>
      </c>
      <c r="B1414">
        <v>9</v>
      </c>
      <c r="C1414">
        <v>262</v>
      </c>
      <c r="D1414" t="s">
        <v>647</v>
      </c>
      <c r="E1414" t="s">
        <v>648</v>
      </c>
      <c r="F1414" t="s">
        <v>42</v>
      </c>
      <c r="G1414" t="s">
        <v>649</v>
      </c>
      <c r="H1414">
        <v>455</v>
      </c>
      <c r="I1414" t="s">
        <v>652</v>
      </c>
      <c r="J1414" t="s">
        <v>653</v>
      </c>
      <c r="K1414" t="s">
        <v>46</v>
      </c>
      <c r="L1414">
        <v>30</v>
      </c>
      <c r="M1414" t="s">
        <v>49</v>
      </c>
      <c r="N1414" s="9">
        <v>336.59</v>
      </c>
      <c r="O1414" s="9">
        <v>15000</v>
      </c>
      <c r="P1414" s="9">
        <v>2699</v>
      </c>
      <c r="Q1414" s="9">
        <v>2450</v>
      </c>
      <c r="R1414" s="9">
        <v>104566.96</v>
      </c>
      <c r="S1414" s="7">
        <v>176522</v>
      </c>
      <c r="T1414" s="7">
        <v>1233998.03</v>
      </c>
    </row>
    <row r="1415" spans="1:20" x14ac:dyDescent="0.25">
      <c r="A1415" t="s">
        <v>577</v>
      </c>
      <c r="B1415">
        <v>9</v>
      </c>
      <c r="C1415">
        <v>262</v>
      </c>
      <c r="D1415" t="s">
        <v>647</v>
      </c>
      <c r="E1415" t="s">
        <v>648</v>
      </c>
      <c r="F1415" t="s">
        <v>42</v>
      </c>
      <c r="G1415" t="s">
        <v>649</v>
      </c>
      <c r="H1415">
        <v>455</v>
      </c>
      <c r="I1415" t="s">
        <v>652</v>
      </c>
      <c r="J1415" t="s">
        <v>653</v>
      </c>
      <c r="K1415" t="s">
        <v>46</v>
      </c>
      <c r="L1415">
        <v>40</v>
      </c>
      <c r="M1415" t="s">
        <v>12</v>
      </c>
      <c r="N1415" s="9">
        <v>0</v>
      </c>
      <c r="O1415" s="9">
        <v>0</v>
      </c>
      <c r="P1415" s="9">
        <v>0</v>
      </c>
      <c r="Q1415" s="9">
        <v>0</v>
      </c>
      <c r="R1415" s="9">
        <v>0</v>
      </c>
      <c r="S1415" s="7">
        <v>0</v>
      </c>
      <c r="T1415" s="7">
        <v>1233998.03</v>
      </c>
    </row>
    <row r="1416" spans="1:20" x14ac:dyDescent="0.25">
      <c r="A1416" t="s">
        <v>577</v>
      </c>
      <c r="B1416">
        <v>9</v>
      </c>
      <c r="C1416">
        <v>262</v>
      </c>
      <c r="D1416" t="s">
        <v>647</v>
      </c>
      <c r="E1416" t="s">
        <v>648</v>
      </c>
      <c r="F1416" t="s">
        <v>42</v>
      </c>
      <c r="G1416" t="s">
        <v>649</v>
      </c>
      <c r="H1416">
        <v>455</v>
      </c>
      <c r="I1416" t="s">
        <v>652</v>
      </c>
      <c r="J1416" t="s">
        <v>653</v>
      </c>
      <c r="K1416" t="s">
        <v>46</v>
      </c>
      <c r="L1416">
        <v>50</v>
      </c>
      <c r="M1416" t="s">
        <v>50</v>
      </c>
      <c r="N1416" s="9">
        <v>336.59</v>
      </c>
      <c r="O1416" s="9">
        <v>15000</v>
      </c>
      <c r="P1416" s="9">
        <v>2699</v>
      </c>
      <c r="Q1416" s="9">
        <v>2450</v>
      </c>
      <c r="R1416" s="9">
        <v>104566.96</v>
      </c>
      <c r="S1416" s="7">
        <v>176522</v>
      </c>
      <c r="T1416" s="7">
        <v>0</v>
      </c>
    </row>
    <row r="1417" spans="1:20" x14ac:dyDescent="0.25">
      <c r="A1417" t="s">
        <v>577</v>
      </c>
      <c r="B1417">
        <v>9</v>
      </c>
      <c r="C1417">
        <v>262</v>
      </c>
      <c r="D1417" t="s">
        <v>647</v>
      </c>
      <c r="E1417" t="s">
        <v>648</v>
      </c>
      <c r="F1417" t="s">
        <v>42</v>
      </c>
      <c r="G1417" t="s">
        <v>649</v>
      </c>
      <c r="H1417">
        <v>457</v>
      </c>
      <c r="I1417" t="s">
        <v>311</v>
      </c>
      <c r="J1417" t="s">
        <v>312</v>
      </c>
      <c r="K1417" t="s">
        <v>46</v>
      </c>
      <c r="L1417">
        <v>10</v>
      </c>
      <c r="M1417" t="s">
        <v>47</v>
      </c>
      <c r="N1417" s="9">
        <v>6028648</v>
      </c>
      <c r="O1417" s="9">
        <v>5728648</v>
      </c>
      <c r="P1417" s="9">
        <v>6035770</v>
      </c>
      <c r="Q1417" s="9">
        <v>6018648</v>
      </c>
      <c r="R1417" s="9">
        <v>6153648</v>
      </c>
      <c r="S1417" s="7">
        <v>6178648</v>
      </c>
      <c r="T1417" s="7">
        <v>6293648</v>
      </c>
    </row>
    <row r="1418" spans="1:20" x14ac:dyDescent="0.25">
      <c r="A1418" t="s">
        <v>577</v>
      </c>
      <c r="B1418">
        <v>9</v>
      </c>
      <c r="C1418">
        <v>262</v>
      </c>
      <c r="D1418" t="s">
        <v>647</v>
      </c>
      <c r="E1418" t="s">
        <v>648</v>
      </c>
      <c r="F1418" t="s">
        <v>42</v>
      </c>
      <c r="G1418" t="s">
        <v>649</v>
      </c>
      <c r="H1418">
        <v>457</v>
      </c>
      <c r="I1418" t="s">
        <v>311</v>
      </c>
      <c r="J1418" t="s">
        <v>312</v>
      </c>
      <c r="K1418" t="s">
        <v>46</v>
      </c>
      <c r="L1418">
        <v>20</v>
      </c>
      <c r="M1418" t="s">
        <v>48</v>
      </c>
      <c r="N1418" s="9">
        <v>5946327</v>
      </c>
      <c r="O1418" s="9">
        <v>5728648</v>
      </c>
      <c r="P1418" s="9">
        <v>6035770</v>
      </c>
      <c r="Q1418" s="9">
        <v>6013252</v>
      </c>
      <c r="R1418" s="9">
        <v>6111319.0199999996</v>
      </c>
      <c r="S1418" s="7">
        <v>6174585.7400000002</v>
      </c>
      <c r="T1418" s="7">
        <v>6191788.1600000001</v>
      </c>
    </row>
    <row r="1419" spans="1:20" x14ac:dyDescent="0.25">
      <c r="A1419" t="s">
        <v>577</v>
      </c>
      <c r="B1419">
        <v>9</v>
      </c>
      <c r="C1419">
        <v>262</v>
      </c>
      <c r="D1419" t="s">
        <v>647</v>
      </c>
      <c r="E1419" t="s">
        <v>648</v>
      </c>
      <c r="F1419" t="s">
        <v>42</v>
      </c>
      <c r="G1419" t="s">
        <v>649</v>
      </c>
      <c r="H1419">
        <v>457</v>
      </c>
      <c r="I1419" t="s">
        <v>311</v>
      </c>
      <c r="J1419" t="s">
        <v>312</v>
      </c>
      <c r="K1419" t="s">
        <v>46</v>
      </c>
      <c r="L1419">
        <v>30</v>
      </c>
      <c r="M1419" t="s">
        <v>49</v>
      </c>
      <c r="N1419" s="9">
        <v>82321</v>
      </c>
      <c r="O1419" s="9">
        <v>0</v>
      </c>
      <c r="P1419" s="9">
        <v>0</v>
      </c>
      <c r="Q1419" s="9">
        <v>5396</v>
      </c>
      <c r="R1419" s="9">
        <v>42328.98</v>
      </c>
      <c r="S1419" s="7">
        <v>4062.26</v>
      </c>
      <c r="T1419" s="7">
        <v>101859.84</v>
      </c>
    </row>
    <row r="1420" spans="1:20" x14ac:dyDescent="0.25">
      <c r="A1420" t="s">
        <v>577</v>
      </c>
      <c r="B1420">
        <v>9</v>
      </c>
      <c r="C1420">
        <v>262</v>
      </c>
      <c r="D1420" t="s">
        <v>647</v>
      </c>
      <c r="E1420" t="s">
        <v>648</v>
      </c>
      <c r="F1420" t="s">
        <v>42</v>
      </c>
      <c r="G1420" t="s">
        <v>649</v>
      </c>
      <c r="H1420">
        <v>457</v>
      </c>
      <c r="I1420" t="s">
        <v>311</v>
      </c>
      <c r="J1420" t="s">
        <v>312</v>
      </c>
      <c r="K1420" t="s">
        <v>46</v>
      </c>
      <c r="L1420">
        <v>40</v>
      </c>
      <c r="M1420" t="s">
        <v>12</v>
      </c>
      <c r="N1420" s="9">
        <v>0</v>
      </c>
      <c r="O1420" s="9">
        <v>0</v>
      </c>
      <c r="P1420" s="9">
        <v>0</v>
      </c>
      <c r="Q1420" s="9">
        <v>0</v>
      </c>
      <c r="R1420" s="9">
        <v>0</v>
      </c>
      <c r="S1420" s="7">
        <v>0</v>
      </c>
      <c r="T1420" s="7">
        <v>0</v>
      </c>
    </row>
    <row r="1421" spans="1:20" x14ac:dyDescent="0.25">
      <c r="A1421" t="s">
        <v>577</v>
      </c>
      <c r="B1421">
        <v>9</v>
      </c>
      <c r="C1421">
        <v>262</v>
      </c>
      <c r="D1421" t="s">
        <v>647</v>
      </c>
      <c r="E1421" t="s">
        <v>648</v>
      </c>
      <c r="F1421" t="s">
        <v>42</v>
      </c>
      <c r="G1421" t="s">
        <v>649</v>
      </c>
      <c r="H1421">
        <v>457</v>
      </c>
      <c r="I1421" t="s">
        <v>311</v>
      </c>
      <c r="J1421" t="s">
        <v>312</v>
      </c>
      <c r="K1421" t="s">
        <v>46</v>
      </c>
      <c r="L1421">
        <v>50</v>
      </c>
      <c r="M1421" t="s">
        <v>50</v>
      </c>
      <c r="N1421" s="9">
        <v>82321</v>
      </c>
      <c r="O1421" s="9">
        <v>0</v>
      </c>
      <c r="P1421" s="9">
        <v>0</v>
      </c>
      <c r="Q1421" s="9">
        <v>5396</v>
      </c>
      <c r="R1421" s="9">
        <v>42328.98</v>
      </c>
      <c r="S1421" s="7">
        <v>4062.26</v>
      </c>
      <c r="T1421" s="7">
        <v>101859.84</v>
      </c>
    </row>
    <row r="1422" spans="1:20" x14ac:dyDescent="0.25">
      <c r="A1422" t="s">
        <v>577</v>
      </c>
      <c r="B1422">
        <v>9</v>
      </c>
      <c r="C1422">
        <v>262</v>
      </c>
      <c r="D1422" t="s">
        <v>647</v>
      </c>
      <c r="E1422" t="s">
        <v>648</v>
      </c>
      <c r="F1422" t="s">
        <v>42</v>
      </c>
      <c r="G1422" t="s">
        <v>649</v>
      </c>
      <c r="H1422">
        <v>461</v>
      </c>
      <c r="I1422" t="s">
        <v>654</v>
      </c>
      <c r="J1422" t="s">
        <v>655</v>
      </c>
      <c r="K1422" t="s">
        <v>46</v>
      </c>
      <c r="L1422">
        <v>10</v>
      </c>
      <c r="M1422" t="s">
        <v>47</v>
      </c>
      <c r="N1422" s="9">
        <v>1465118</v>
      </c>
      <c r="O1422" s="9">
        <v>1443436</v>
      </c>
      <c r="P1422" s="9">
        <v>1499934</v>
      </c>
      <c r="Q1422" s="9">
        <v>1515223</v>
      </c>
      <c r="R1422" s="9">
        <v>1515236</v>
      </c>
      <c r="S1422" s="7">
        <v>515236</v>
      </c>
      <c r="T1422" s="7">
        <v>512634.85</v>
      </c>
    </row>
    <row r="1423" spans="1:20" x14ac:dyDescent="0.25">
      <c r="A1423" t="s">
        <v>577</v>
      </c>
      <c r="B1423">
        <v>9</v>
      </c>
      <c r="C1423">
        <v>262</v>
      </c>
      <c r="D1423" t="s">
        <v>647</v>
      </c>
      <c r="E1423" t="s">
        <v>648</v>
      </c>
      <c r="F1423" t="s">
        <v>42</v>
      </c>
      <c r="G1423" t="s">
        <v>649</v>
      </c>
      <c r="H1423">
        <v>461</v>
      </c>
      <c r="I1423" t="s">
        <v>654</v>
      </c>
      <c r="J1423" t="s">
        <v>655</v>
      </c>
      <c r="K1423" t="s">
        <v>46</v>
      </c>
      <c r="L1423">
        <v>20</v>
      </c>
      <c r="M1423" t="s">
        <v>48</v>
      </c>
      <c r="N1423" s="9">
        <v>1137754.48</v>
      </c>
      <c r="O1423" s="9">
        <v>852557.13</v>
      </c>
      <c r="P1423" s="9">
        <v>170115.07</v>
      </c>
      <c r="Q1423" s="9">
        <v>207278.14</v>
      </c>
      <c r="R1423" s="9">
        <v>302138.05</v>
      </c>
      <c r="S1423" s="7">
        <v>151575.31</v>
      </c>
      <c r="T1423" s="7">
        <v>194091.93</v>
      </c>
    </row>
    <row r="1424" spans="1:20" x14ac:dyDescent="0.25">
      <c r="A1424" t="s">
        <v>577</v>
      </c>
      <c r="B1424">
        <v>9</v>
      </c>
      <c r="C1424">
        <v>262</v>
      </c>
      <c r="D1424" t="s">
        <v>647</v>
      </c>
      <c r="E1424" t="s">
        <v>648</v>
      </c>
      <c r="F1424" t="s">
        <v>42</v>
      </c>
      <c r="G1424" t="s">
        <v>649</v>
      </c>
      <c r="H1424">
        <v>461</v>
      </c>
      <c r="I1424" t="s">
        <v>654</v>
      </c>
      <c r="J1424" t="s">
        <v>655</v>
      </c>
      <c r="K1424" t="s">
        <v>46</v>
      </c>
      <c r="L1424">
        <v>30</v>
      </c>
      <c r="M1424" t="s">
        <v>49</v>
      </c>
      <c r="N1424" s="9">
        <v>327363.52</v>
      </c>
      <c r="O1424" s="9">
        <v>590878.87</v>
      </c>
      <c r="P1424" s="9">
        <v>1329818.93</v>
      </c>
      <c r="Q1424" s="9">
        <v>1307944.8600000001</v>
      </c>
      <c r="R1424" s="9">
        <v>1213097.95</v>
      </c>
      <c r="S1424" s="7">
        <v>363660.69</v>
      </c>
      <c r="T1424" s="7">
        <v>318542.92</v>
      </c>
    </row>
    <row r="1425" spans="1:20" x14ac:dyDescent="0.25">
      <c r="A1425" t="s">
        <v>577</v>
      </c>
      <c r="B1425">
        <v>9</v>
      </c>
      <c r="C1425">
        <v>262</v>
      </c>
      <c r="D1425" t="s">
        <v>647</v>
      </c>
      <c r="E1425" t="s">
        <v>648</v>
      </c>
      <c r="F1425" t="s">
        <v>42</v>
      </c>
      <c r="G1425" t="s">
        <v>649</v>
      </c>
      <c r="H1425">
        <v>461</v>
      </c>
      <c r="I1425" t="s">
        <v>654</v>
      </c>
      <c r="J1425" t="s">
        <v>655</v>
      </c>
      <c r="K1425" t="s">
        <v>46</v>
      </c>
      <c r="L1425">
        <v>40</v>
      </c>
      <c r="M1425" t="s">
        <v>12</v>
      </c>
      <c r="N1425" s="9">
        <v>0</v>
      </c>
      <c r="O1425" s="9">
        <v>0</v>
      </c>
      <c r="P1425" s="9">
        <v>0</v>
      </c>
      <c r="Q1425" s="9">
        <v>0</v>
      </c>
      <c r="R1425" s="9">
        <v>0</v>
      </c>
      <c r="S1425" s="7">
        <v>0</v>
      </c>
      <c r="T1425" s="7">
        <v>0</v>
      </c>
    </row>
    <row r="1426" spans="1:20" x14ac:dyDescent="0.25">
      <c r="A1426" t="s">
        <v>577</v>
      </c>
      <c r="B1426">
        <v>9</v>
      </c>
      <c r="C1426">
        <v>262</v>
      </c>
      <c r="D1426" t="s">
        <v>647</v>
      </c>
      <c r="E1426" t="s">
        <v>648</v>
      </c>
      <c r="F1426" t="s">
        <v>42</v>
      </c>
      <c r="G1426" t="s">
        <v>649</v>
      </c>
      <c r="H1426">
        <v>461</v>
      </c>
      <c r="I1426" t="s">
        <v>654</v>
      </c>
      <c r="J1426" t="s">
        <v>655</v>
      </c>
      <c r="K1426" t="s">
        <v>46</v>
      </c>
      <c r="L1426">
        <v>50</v>
      </c>
      <c r="M1426" t="s">
        <v>50</v>
      </c>
      <c r="N1426" s="9">
        <v>327363.52</v>
      </c>
      <c r="O1426" s="9">
        <v>590878.87</v>
      </c>
      <c r="P1426" s="9">
        <v>1329818.93</v>
      </c>
      <c r="Q1426" s="9">
        <v>1307944.8600000001</v>
      </c>
      <c r="R1426" s="9">
        <v>1213097.95</v>
      </c>
      <c r="S1426" s="7">
        <v>363660.69</v>
      </c>
      <c r="T1426" s="7">
        <v>318542.92</v>
      </c>
    </row>
    <row r="1427" spans="1:20" x14ac:dyDescent="0.25">
      <c r="A1427" t="s">
        <v>577</v>
      </c>
      <c r="B1427">
        <v>9</v>
      </c>
      <c r="C1427">
        <v>262</v>
      </c>
      <c r="D1427" t="s">
        <v>647</v>
      </c>
      <c r="E1427" t="s">
        <v>648</v>
      </c>
      <c r="F1427" t="s">
        <v>42</v>
      </c>
      <c r="G1427" t="s">
        <v>649</v>
      </c>
      <c r="H1427">
        <v>468</v>
      </c>
      <c r="I1427" t="s">
        <v>656</v>
      </c>
      <c r="J1427" t="s">
        <v>657</v>
      </c>
      <c r="K1427" t="s">
        <v>46</v>
      </c>
      <c r="L1427">
        <v>10</v>
      </c>
      <c r="M1427" t="s">
        <v>47</v>
      </c>
      <c r="N1427" s="9">
        <v>3506050</v>
      </c>
      <c r="O1427" s="9">
        <v>3839564.51</v>
      </c>
      <c r="P1427" s="9">
        <v>3418064</v>
      </c>
      <c r="Q1427" s="9">
        <v>3959725</v>
      </c>
      <c r="R1427" s="9">
        <v>5558084</v>
      </c>
      <c r="S1427" s="7">
        <v>5633620</v>
      </c>
      <c r="T1427" s="7">
        <v>6244909.2199999997</v>
      </c>
    </row>
    <row r="1428" spans="1:20" x14ac:dyDescent="0.25">
      <c r="A1428" t="s">
        <v>577</v>
      </c>
      <c r="B1428">
        <v>9</v>
      </c>
      <c r="C1428">
        <v>262</v>
      </c>
      <c r="D1428" t="s">
        <v>647</v>
      </c>
      <c r="E1428" t="s">
        <v>648</v>
      </c>
      <c r="F1428" t="s">
        <v>42</v>
      </c>
      <c r="G1428" t="s">
        <v>649</v>
      </c>
      <c r="H1428">
        <v>468</v>
      </c>
      <c r="I1428" t="s">
        <v>656</v>
      </c>
      <c r="J1428" t="s">
        <v>657</v>
      </c>
      <c r="K1428" t="s">
        <v>46</v>
      </c>
      <c r="L1428">
        <v>20</v>
      </c>
      <c r="M1428" t="s">
        <v>48</v>
      </c>
      <c r="N1428" s="9">
        <v>3506050</v>
      </c>
      <c r="O1428" s="9">
        <v>3544564.51</v>
      </c>
      <c r="P1428" s="9">
        <v>3418064</v>
      </c>
      <c r="Q1428" s="9">
        <v>3689346.46</v>
      </c>
      <c r="R1428" s="9">
        <v>4689187.6399999997</v>
      </c>
      <c r="S1428" s="7">
        <v>5119562.32</v>
      </c>
      <c r="T1428" s="7">
        <v>5884658.9699999997</v>
      </c>
    </row>
    <row r="1429" spans="1:20" x14ac:dyDescent="0.25">
      <c r="A1429" t="s">
        <v>577</v>
      </c>
      <c r="B1429">
        <v>9</v>
      </c>
      <c r="C1429">
        <v>262</v>
      </c>
      <c r="D1429" t="s">
        <v>647</v>
      </c>
      <c r="E1429" t="s">
        <v>648</v>
      </c>
      <c r="F1429" t="s">
        <v>42</v>
      </c>
      <c r="G1429" t="s">
        <v>649</v>
      </c>
      <c r="H1429">
        <v>468</v>
      </c>
      <c r="I1429" t="s">
        <v>656</v>
      </c>
      <c r="J1429" t="s">
        <v>657</v>
      </c>
      <c r="K1429" t="s">
        <v>46</v>
      </c>
      <c r="L1429">
        <v>30</v>
      </c>
      <c r="M1429" t="s">
        <v>49</v>
      </c>
      <c r="N1429" s="9">
        <v>0</v>
      </c>
      <c r="O1429" s="9">
        <v>295000</v>
      </c>
      <c r="P1429" s="9">
        <v>0</v>
      </c>
      <c r="Q1429" s="9">
        <v>270378.53999999998</v>
      </c>
      <c r="R1429" s="9">
        <v>868896.36</v>
      </c>
      <c r="S1429" s="7">
        <v>514057.68</v>
      </c>
      <c r="T1429" s="7">
        <v>360250.25</v>
      </c>
    </row>
    <row r="1430" spans="1:20" x14ac:dyDescent="0.25">
      <c r="A1430" t="s">
        <v>577</v>
      </c>
      <c r="B1430">
        <v>9</v>
      </c>
      <c r="C1430">
        <v>262</v>
      </c>
      <c r="D1430" t="s">
        <v>647</v>
      </c>
      <c r="E1430" t="s">
        <v>648</v>
      </c>
      <c r="F1430" t="s">
        <v>42</v>
      </c>
      <c r="G1430" t="s">
        <v>649</v>
      </c>
      <c r="H1430">
        <v>468</v>
      </c>
      <c r="I1430" t="s">
        <v>656</v>
      </c>
      <c r="J1430" t="s">
        <v>657</v>
      </c>
      <c r="K1430" t="s">
        <v>46</v>
      </c>
      <c r="L1430">
        <v>40</v>
      </c>
      <c r="M1430" t="s">
        <v>12</v>
      </c>
      <c r="N1430" s="9">
        <v>0</v>
      </c>
      <c r="O1430" s="9">
        <v>0</v>
      </c>
      <c r="P1430" s="9">
        <v>0</v>
      </c>
      <c r="Q1430" s="9">
        <v>0</v>
      </c>
      <c r="R1430" s="9">
        <v>0</v>
      </c>
      <c r="S1430" s="7">
        <v>0</v>
      </c>
      <c r="T1430" s="7">
        <v>0</v>
      </c>
    </row>
    <row r="1431" spans="1:20" x14ac:dyDescent="0.25">
      <c r="A1431" t="s">
        <v>577</v>
      </c>
      <c r="B1431">
        <v>9</v>
      </c>
      <c r="C1431">
        <v>262</v>
      </c>
      <c r="D1431" t="s">
        <v>647</v>
      </c>
      <c r="E1431" t="s">
        <v>648</v>
      </c>
      <c r="F1431" t="s">
        <v>42</v>
      </c>
      <c r="G1431" t="s">
        <v>649</v>
      </c>
      <c r="H1431">
        <v>468</v>
      </c>
      <c r="I1431" t="s">
        <v>656</v>
      </c>
      <c r="J1431" t="s">
        <v>657</v>
      </c>
      <c r="K1431" t="s">
        <v>46</v>
      </c>
      <c r="L1431">
        <v>50</v>
      </c>
      <c r="M1431" t="s">
        <v>50</v>
      </c>
      <c r="N1431" s="9">
        <v>0</v>
      </c>
      <c r="O1431" s="9">
        <v>295000</v>
      </c>
      <c r="P1431" s="9">
        <v>0</v>
      </c>
      <c r="Q1431" s="9">
        <v>270378.53999999998</v>
      </c>
      <c r="R1431" s="9">
        <v>868896.36</v>
      </c>
      <c r="S1431" s="7">
        <v>514057.68</v>
      </c>
      <c r="T1431" s="7">
        <v>360250.25</v>
      </c>
    </row>
    <row r="1432" spans="1:20" x14ac:dyDescent="0.25">
      <c r="A1432" t="s">
        <v>577</v>
      </c>
      <c r="B1432">
        <v>9</v>
      </c>
      <c r="C1432">
        <v>262</v>
      </c>
      <c r="D1432" t="s">
        <v>647</v>
      </c>
      <c r="E1432" t="s">
        <v>648</v>
      </c>
      <c r="F1432" t="s">
        <v>42</v>
      </c>
      <c r="G1432" t="s">
        <v>649</v>
      </c>
      <c r="H1432">
        <v>499</v>
      </c>
      <c r="I1432" t="s">
        <v>62</v>
      </c>
      <c r="J1432" t="s">
        <v>586</v>
      </c>
      <c r="K1432" t="s">
        <v>46</v>
      </c>
      <c r="L1432">
        <v>10</v>
      </c>
      <c r="M1432" t="s">
        <v>47</v>
      </c>
      <c r="N1432" s="9">
        <v>385511</v>
      </c>
      <c r="O1432" s="9">
        <v>560116.47999999998</v>
      </c>
      <c r="P1432" s="9">
        <v>517650</v>
      </c>
      <c r="Q1432" s="9">
        <v>386860</v>
      </c>
      <c r="R1432" s="9">
        <v>871864</v>
      </c>
      <c r="S1432" s="7">
        <v>872016</v>
      </c>
      <c r="T1432" s="7">
        <v>949503.68</v>
      </c>
    </row>
    <row r="1433" spans="1:20" x14ac:dyDescent="0.25">
      <c r="A1433" t="s">
        <v>577</v>
      </c>
      <c r="B1433">
        <v>9</v>
      </c>
      <c r="C1433">
        <v>262</v>
      </c>
      <c r="D1433" t="s">
        <v>647</v>
      </c>
      <c r="E1433" t="s">
        <v>648</v>
      </c>
      <c r="F1433" t="s">
        <v>42</v>
      </c>
      <c r="G1433" t="s">
        <v>649</v>
      </c>
      <c r="H1433">
        <v>499</v>
      </c>
      <c r="I1433" t="s">
        <v>62</v>
      </c>
      <c r="J1433" t="s">
        <v>586</v>
      </c>
      <c r="K1433" t="s">
        <v>46</v>
      </c>
      <c r="L1433">
        <v>20</v>
      </c>
      <c r="M1433" t="s">
        <v>48</v>
      </c>
      <c r="N1433" s="9">
        <v>385510.69</v>
      </c>
      <c r="O1433" s="9">
        <v>560116.47999999998</v>
      </c>
      <c r="P1433" s="9">
        <v>517650</v>
      </c>
      <c r="Q1433" s="9">
        <v>375323.05</v>
      </c>
      <c r="R1433" s="9">
        <v>871864</v>
      </c>
      <c r="S1433" s="7">
        <v>872016</v>
      </c>
      <c r="T1433" s="7">
        <v>949503.68</v>
      </c>
    </row>
    <row r="1434" spans="1:20" x14ac:dyDescent="0.25">
      <c r="A1434" t="s">
        <v>577</v>
      </c>
      <c r="B1434">
        <v>9</v>
      </c>
      <c r="C1434">
        <v>262</v>
      </c>
      <c r="D1434" t="s">
        <v>647</v>
      </c>
      <c r="E1434" t="s">
        <v>648</v>
      </c>
      <c r="F1434" t="s">
        <v>42</v>
      </c>
      <c r="G1434" t="s">
        <v>649</v>
      </c>
      <c r="H1434">
        <v>499</v>
      </c>
      <c r="I1434" t="s">
        <v>62</v>
      </c>
      <c r="J1434" t="s">
        <v>586</v>
      </c>
      <c r="K1434" t="s">
        <v>46</v>
      </c>
      <c r="L1434">
        <v>30</v>
      </c>
      <c r="M1434" t="s">
        <v>49</v>
      </c>
      <c r="N1434" s="9">
        <v>0.31</v>
      </c>
      <c r="O1434" s="9">
        <v>0</v>
      </c>
      <c r="P1434" s="9">
        <v>0</v>
      </c>
      <c r="Q1434" s="9">
        <v>11536.95</v>
      </c>
      <c r="R1434" s="9">
        <v>0</v>
      </c>
      <c r="S1434" s="7">
        <v>0</v>
      </c>
      <c r="T1434" s="7">
        <v>0</v>
      </c>
    </row>
    <row r="1435" spans="1:20" x14ac:dyDescent="0.25">
      <c r="A1435" t="s">
        <v>577</v>
      </c>
      <c r="B1435">
        <v>9</v>
      </c>
      <c r="C1435">
        <v>262</v>
      </c>
      <c r="D1435" t="s">
        <v>647</v>
      </c>
      <c r="E1435" t="s">
        <v>648</v>
      </c>
      <c r="F1435" t="s">
        <v>42</v>
      </c>
      <c r="G1435" t="s">
        <v>649</v>
      </c>
      <c r="H1435">
        <v>499</v>
      </c>
      <c r="I1435" t="s">
        <v>62</v>
      </c>
      <c r="J1435" t="s">
        <v>586</v>
      </c>
      <c r="K1435" t="s">
        <v>46</v>
      </c>
      <c r="L1435">
        <v>40</v>
      </c>
      <c r="M1435" t="s">
        <v>12</v>
      </c>
      <c r="N1435" s="9">
        <v>0</v>
      </c>
      <c r="O1435" s="9">
        <v>0</v>
      </c>
      <c r="P1435" s="9">
        <v>0</v>
      </c>
      <c r="Q1435" s="9">
        <v>0</v>
      </c>
      <c r="R1435" s="9">
        <v>0</v>
      </c>
      <c r="S1435" s="7">
        <v>0</v>
      </c>
      <c r="T1435" s="7">
        <v>0</v>
      </c>
    </row>
    <row r="1436" spans="1:20" x14ac:dyDescent="0.25">
      <c r="A1436" t="s">
        <v>577</v>
      </c>
      <c r="B1436">
        <v>9</v>
      </c>
      <c r="C1436">
        <v>262</v>
      </c>
      <c r="D1436" t="s">
        <v>647</v>
      </c>
      <c r="E1436" t="s">
        <v>648</v>
      </c>
      <c r="F1436" t="s">
        <v>42</v>
      </c>
      <c r="G1436" t="s">
        <v>649</v>
      </c>
      <c r="H1436">
        <v>499</v>
      </c>
      <c r="I1436" t="s">
        <v>62</v>
      </c>
      <c r="J1436" t="s">
        <v>586</v>
      </c>
      <c r="K1436" t="s">
        <v>46</v>
      </c>
      <c r="L1436">
        <v>50</v>
      </c>
      <c r="M1436" t="s">
        <v>50</v>
      </c>
      <c r="N1436" s="9">
        <v>0.31</v>
      </c>
      <c r="O1436" s="9">
        <v>0</v>
      </c>
      <c r="P1436" s="9">
        <v>0</v>
      </c>
      <c r="Q1436" s="9">
        <v>11536.95</v>
      </c>
      <c r="R1436" s="9">
        <v>0</v>
      </c>
      <c r="S1436" s="7">
        <v>0</v>
      </c>
      <c r="T1436" s="7">
        <v>0</v>
      </c>
    </row>
    <row r="1437" spans="1:20" x14ac:dyDescent="0.25">
      <c r="A1437" t="s">
        <v>577</v>
      </c>
      <c r="B1437">
        <v>9</v>
      </c>
      <c r="C1437">
        <v>203</v>
      </c>
      <c r="D1437" t="s">
        <v>658</v>
      </c>
      <c r="E1437" t="s">
        <v>659</v>
      </c>
      <c r="F1437" t="s">
        <v>42</v>
      </c>
      <c r="G1437" t="s">
        <v>660</v>
      </c>
      <c r="H1437">
        <v>454</v>
      </c>
      <c r="I1437" t="s">
        <v>650</v>
      </c>
      <c r="J1437" t="s">
        <v>651</v>
      </c>
      <c r="K1437" t="s">
        <v>46</v>
      </c>
      <c r="L1437">
        <v>10</v>
      </c>
      <c r="M1437" t="s">
        <v>47</v>
      </c>
      <c r="N1437" s="9">
        <v>3562134</v>
      </c>
      <c r="O1437" s="9">
        <v>3709830</v>
      </c>
      <c r="P1437" s="9">
        <v>3598565</v>
      </c>
      <c r="Q1437" s="9">
        <v>3565058</v>
      </c>
      <c r="R1437" s="9">
        <v>4114266</v>
      </c>
      <c r="S1437" s="7">
        <v>4260476</v>
      </c>
      <c r="T1437" s="7">
        <v>4613003.51</v>
      </c>
    </row>
    <row r="1438" spans="1:20" x14ac:dyDescent="0.25">
      <c r="A1438" t="s">
        <v>577</v>
      </c>
      <c r="B1438">
        <v>9</v>
      </c>
      <c r="C1438">
        <v>203</v>
      </c>
      <c r="D1438" t="s">
        <v>658</v>
      </c>
      <c r="E1438" t="s">
        <v>659</v>
      </c>
      <c r="F1438" t="s">
        <v>42</v>
      </c>
      <c r="G1438" t="s">
        <v>660</v>
      </c>
      <c r="H1438">
        <v>454</v>
      </c>
      <c r="I1438" t="s">
        <v>650</v>
      </c>
      <c r="J1438" t="s">
        <v>651</v>
      </c>
      <c r="K1438" t="s">
        <v>46</v>
      </c>
      <c r="L1438">
        <v>20</v>
      </c>
      <c r="M1438" t="s">
        <v>48</v>
      </c>
      <c r="N1438" s="9">
        <v>3562134</v>
      </c>
      <c r="O1438" s="9">
        <v>3709830</v>
      </c>
      <c r="P1438" s="9">
        <v>3598565</v>
      </c>
      <c r="Q1438" s="9">
        <v>3501681.98</v>
      </c>
      <c r="R1438" s="9">
        <v>4114266</v>
      </c>
      <c r="S1438" s="7">
        <v>4260476</v>
      </c>
      <c r="T1438" s="7">
        <v>4613003.51</v>
      </c>
    </row>
    <row r="1439" spans="1:20" x14ac:dyDescent="0.25">
      <c r="A1439" t="s">
        <v>577</v>
      </c>
      <c r="B1439">
        <v>9</v>
      </c>
      <c r="C1439">
        <v>203</v>
      </c>
      <c r="D1439" t="s">
        <v>658</v>
      </c>
      <c r="E1439" t="s">
        <v>659</v>
      </c>
      <c r="F1439" t="s">
        <v>42</v>
      </c>
      <c r="G1439" t="s">
        <v>660</v>
      </c>
      <c r="H1439">
        <v>454</v>
      </c>
      <c r="I1439" t="s">
        <v>650</v>
      </c>
      <c r="J1439" t="s">
        <v>651</v>
      </c>
      <c r="K1439" t="s">
        <v>46</v>
      </c>
      <c r="L1439">
        <v>30</v>
      </c>
      <c r="M1439" t="s">
        <v>49</v>
      </c>
      <c r="N1439" s="9">
        <v>0</v>
      </c>
      <c r="O1439" s="9">
        <v>0</v>
      </c>
      <c r="P1439" s="9">
        <v>0</v>
      </c>
      <c r="Q1439" s="9">
        <v>63376.02</v>
      </c>
      <c r="R1439" s="9">
        <v>0</v>
      </c>
      <c r="S1439" s="7">
        <v>0</v>
      </c>
      <c r="T1439" s="7">
        <v>0</v>
      </c>
    </row>
    <row r="1440" spans="1:20" x14ac:dyDescent="0.25">
      <c r="A1440" t="s">
        <v>577</v>
      </c>
      <c r="B1440">
        <v>9</v>
      </c>
      <c r="C1440">
        <v>203</v>
      </c>
      <c r="D1440" t="s">
        <v>658</v>
      </c>
      <c r="E1440" t="s">
        <v>659</v>
      </c>
      <c r="F1440" t="s">
        <v>42</v>
      </c>
      <c r="G1440" t="s">
        <v>660</v>
      </c>
      <c r="H1440">
        <v>454</v>
      </c>
      <c r="I1440" t="s">
        <v>650</v>
      </c>
      <c r="J1440" t="s">
        <v>651</v>
      </c>
      <c r="K1440" t="s">
        <v>46</v>
      </c>
      <c r="L1440">
        <v>40</v>
      </c>
      <c r="M1440" t="s">
        <v>12</v>
      </c>
      <c r="N1440" s="9">
        <v>0</v>
      </c>
      <c r="O1440" s="9">
        <v>0</v>
      </c>
      <c r="P1440" s="9">
        <v>0</v>
      </c>
      <c r="Q1440" s="9">
        <v>0</v>
      </c>
      <c r="R1440" s="9">
        <v>0</v>
      </c>
      <c r="S1440" s="7">
        <v>0</v>
      </c>
      <c r="T1440" s="7">
        <v>0</v>
      </c>
    </row>
    <row r="1441" spans="1:20" x14ac:dyDescent="0.25">
      <c r="A1441" t="s">
        <v>577</v>
      </c>
      <c r="B1441">
        <v>9</v>
      </c>
      <c r="C1441">
        <v>203</v>
      </c>
      <c r="D1441" t="s">
        <v>658</v>
      </c>
      <c r="E1441" t="s">
        <v>659</v>
      </c>
      <c r="F1441" t="s">
        <v>42</v>
      </c>
      <c r="G1441" t="s">
        <v>660</v>
      </c>
      <c r="H1441">
        <v>454</v>
      </c>
      <c r="I1441" t="s">
        <v>650</v>
      </c>
      <c r="J1441" t="s">
        <v>651</v>
      </c>
      <c r="K1441" t="s">
        <v>46</v>
      </c>
      <c r="L1441">
        <v>50</v>
      </c>
      <c r="M1441" t="s">
        <v>50</v>
      </c>
      <c r="N1441" s="9">
        <v>0</v>
      </c>
      <c r="O1441" s="9">
        <v>0</v>
      </c>
      <c r="P1441" s="9">
        <v>0</v>
      </c>
      <c r="Q1441" s="9">
        <v>63376.02</v>
      </c>
      <c r="R1441" s="9">
        <v>0</v>
      </c>
      <c r="S1441" s="7">
        <v>0</v>
      </c>
      <c r="T1441" s="7">
        <v>0</v>
      </c>
    </row>
    <row r="1442" spans="1:20" x14ac:dyDescent="0.25">
      <c r="A1442" t="s">
        <v>577</v>
      </c>
      <c r="B1442">
        <v>9</v>
      </c>
      <c r="C1442">
        <v>203</v>
      </c>
      <c r="D1442" t="s">
        <v>658</v>
      </c>
      <c r="E1442" t="s">
        <v>659</v>
      </c>
      <c r="F1442" t="s">
        <v>42</v>
      </c>
      <c r="G1442" t="s">
        <v>660</v>
      </c>
      <c r="H1442">
        <v>498</v>
      </c>
      <c r="I1442" t="s">
        <v>639</v>
      </c>
      <c r="J1442" t="s">
        <v>640</v>
      </c>
      <c r="K1442" t="s">
        <v>46</v>
      </c>
      <c r="L1442">
        <v>10</v>
      </c>
      <c r="M1442" t="s">
        <v>47</v>
      </c>
      <c r="N1442" s="9">
        <v>2459459</v>
      </c>
      <c r="O1442" s="9">
        <v>2519393</v>
      </c>
      <c r="P1442" s="9">
        <v>2524048</v>
      </c>
      <c r="Q1442" s="9">
        <v>2698678</v>
      </c>
      <c r="R1442" s="9">
        <v>2683043</v>
      </c>
      <c r="S1442" s="7">
        <v>2858063</v>
      </c>
      <c r="T1442" s="7">
        <v>2868573.49</v>
      </c>
    </row>
    <row r="1443" spans="1:20" x14ac:dyDescent="0.25">
      <c r="A1443" t="s">
        <v>577</v>
      </c>
      <c r="B1443">
        <v>9</v>
      </c>
      <c r="C1443">
        <v>203</v>
      </c>
      <c r="D1443" t="s">
        <v>658</v>
      </c>
      <c r="E1443" t="s">
        <v>659</v>
      </c>
      <c r="F1443" t="s">
        <v>42</v>
      </c>
      <c r="G1443" t="s">
        <v>660</v>
      </c>
      <c r="H1443">
        <v>498</v>
      </c>
      <c r="I1443" t="s">
        <v>639</v>
      </c>
      <c r="J1443" t="s">
        <v>640</v>
      </c>
      <c r="K1443" t="s">
        <v>46</v>
      </c>
      <c r="L1443">
        <v>20</v>
      </c>
      <c r="M1443" t="s">
        <v>48</v>
      </c>
      <c r="N1443" s="9">
        <v>2459366.08</v>
      </c>
      <c r="O1443" s="9">
        <v>2119393</v>
      </c>
      <c r="P1443" s="9">
        <v>2524048</v>
      </c>
      <c r="Q1443" s="9">
        <v>2683588.65</v>
      </c>
      <c r="R1443" s="9">
        <v>2683043</v>
      </c>
      <c r="S1443" s="7">
        <v>2858063</v>
      </c>
      <c r="T1443" s="7">
        <v>2868573.49</v>
      </c>
    </row>
    <row r="1444" spans="1:20" x14ac:dyDescent="0.25">
      <c r="A1444" t="s">
        <v>577</v>
      </c>
      <c r="B1444">
        <v>9</v>
      </c>
      <c r="C1444">
        <v>203</v>
      </c>
      <c r="D1444" t="s">
        <v>658</v>
      </c>
      <c r="E1444" t="s">
        <v>659</v>
      </c>
      <c r="F1444" t="s">
        <v>42</v>
      </c>
      <c r="G1444" t="s">
        <v>660</v>
      </c>
      <c r="H1444">
        <v>498</v>
      </c>
      <c r="I1444" t="s">
        <v>639</v>
      </c>
      <c r="J1444" t="s">
        <v>640</v>
      </c>
      <c r="K1444" t="s">
        <v>46</v>
      </c>
      <c r="L1444">
        <v>30</v>
      </c>
      <c r="M1444" t="s">
        <v>49</v>
      </c>
      <c r="N1444" s="9">
        <v>92.92</v>
      </c>
      <c r="O1444" s="9">
        <v>400000</v>
      </c>
      <c r="P1444" s="9">
        <v>0</v>
      </c>
      <c r="Q1444" s="9">
        <v>15089.35</v>
      </c>
      <c r="R1444" s="9">
        <v>0</v>
      </c>
      <c r="S1444" s="7">
        <v>0</v>
      </c>
      <c r="T1444" s="7">
        <v>0</v>
      </c>
    </row>
    <row r="1445" spans="1:20" x14ac:dyDescent="0.25">
      <c r="A1445" t="s">
        <v>577</v>
      </c>
      <c r="B1445">
        <v>9</v>
      </c>
      <c r="C1445">
        <v>203</v>
      </c>
      <c r="D1445" t="s">
        <v>658</v>
      </c>
      <c r="E1445" t="s">
        <v>659</v>
      </c>
      <c r="F1445" t="s">
        <v>42</v>
      </c>
      <c r="G1445" t="s">
        <v>660</v>
      </c>
      <c r="H1445">
        <v>498</v>
      </c>
      <c r="I1445" t="s">
        <v>639</v>
      </c>
      <c r="J1445" t="s">
        <v>640</v>
      </c>
      <c r="K1445" t="s">
        <v>46</v>
      </c>
      <c r="L1445">
        <v>40</v>
      </c>
      <c r="M1445" t="s">
        <v>12</v>
      </c>
      <c r="N1445" s="9">
        <v>0</v>
      </c>
      <c r="O1445" s="9">
        <v>0</v>
      </c>
      <c r="P1445" s="9">
        <v>0</v>
      </c>
      <c r="Q1445" s="9">
        <v>0</v>
      </c>
      <c r="R1445" s="9">
        <v>0</v>
      </c>
      <c r="S1445" s="7">
        <v>0</v>
      </c>
      <c r="T1445" s="7">
        <v>0</v>
      </c>
    </row>
    <row r="1446" spans="1:20" x14ac:dyDescent="0.25">
      <c r="A1446" t="s">
        <v>577</v>
      </c>
      <c r="B1446">
        <v>9</v>
      </c>
      <c r="C1446">
        <v>203</v>
      </c>
      <c r="D1446" t="s">
        <v>658</v>
      </c>
      <c r="E1446" t="s">
        <v>659</v>
      </c>
      <c r="F1446" t="s">
        <v>42</v>
      </c>
      <c r="G1446" t="s">
        <v>660</v>
      </c>
      <c r="H1446">
        <v>498</v>
      </c>
      <c r="I1446" t="s">
        <v>639</v>
      </c>
      <c r="J1446" t="s">
        <v>640</v>
      </c>
      <c r="K1446" t="s">
        <v>46</v>
      </c>
      <c r="L1446">
        <v>50</v>
      </c>
      <c r="M1446" t="s">
        <v>50</v>
      </c>
      <c r="N1446" s="9">
        <v>92.92</v>
      </c>
      <c r="O1446" s="9">
        <v>400000</v>
      </c>
      <c r="P1446" s="9">
        <v>0</v>
      </c>
      <c r="Q1446" s="9">
        <v>15089.35</v>
      </c>
      <c r="R1446" s="9">
        <v>0</v>
      </c>
      <c r="S1446" s="7">
        <v>0</v>
      </c>
      <c r="T1446" s="7">
        <v>0</v>
      </c>
    </row>
    <row r="1447" spans="1:20" x14ac:dyDescent="0.25">
      <c r="A1447" t="s">
        <v>577</v>
      </c>
      <c r="B1447">
        <v>9</v>
      </c>
      <c r="C1447">
        <v>765</v>
      </c>
      <c r="D1447" t="s">
        <v>661</v>
      </c>
      <c r="E1447" t="s">
        <v>662</v>
      </c>
      <c r="F1447" t="s">
        <v>42</v>
      </c>
      <c r="G1447" t="s">
        <v>663</v>
      </c>
      <c r="H1447">
        <v>451</v>
      </c>
      <c r="I1447" t="s">
        <v>664</v>
      </c>
      <c r="J1447" t="s">
        <v>665</v>
      </c>
      <c r="K1447" t="s">
        <v>46</v>
      </c>
      <c r="L1447">
        <v>10</v>
      </c>
      <c r="M1447" t="s">
        <v>47</v>
      </c>
      <c r="N1447" s="9">
        <v>16701948</v>
      </c>
      <c r="O1447" s="9">
        <v>15637290</v>
      </c>
      <c r="P1447" s="9">
        <v>18954168</v>
      </c>
      <c r="Q1447" s="9">
        <v>20565155.16</v>
      </c>
      <c r="R1447" s="9">
        <v>29874259</v>
      </c>
      <c r="S1447" s="7">
        <v>26126991.100000001</v>
      </c>
      <c r="T1447" s="7">
        <v>30305201</v>
      </c>
    </row>
    <row r="1448" spans="1:20" x14ac:dyDescent="0.25">
      <c r="A1448" t="s">
        <v>577</v>
      </c>
      <c r="B1448">
        <v>9</v>
      </c>
      <c r="C1448">
        <v>765</v>
      </c>
      <c r="D1448" t="s">
        <v>661</v>
      </c>
      <c r="E1448" t="s">
        <v>662</v>
      </c>
      <c r="F1448" t="s">
        <v>42</v>
      </c>
      <c r="G1448" t="s">
        <v>663</v>
      </c>
      <c r="H1448">
        <v>451</v>
      </c>
      <c r="I1448" t="s">
        <v>664</v>
      </c>
      <c r="J1448" t="s">
        <v>665</v>
      </c>
      <c r="K1448" t="s">
        <v>46</v>
      </c>
      <c r="L1448">
        <v>20</v>
      </c>
      <c r="M1448" t="s">
        <v>48</v>
      </c>
      <c r="N1448" s="9">
        <v>16701947.560000001</v>
      </c>
      <c r="O1448" s="9">
        <v>14939545.9</v>
      </c>
      <c r="P1448" s="9">
        <v>18913820.43</v>
      </c>
      <c r="Q1448" s="9">
        <v>18299724.640000001</v>
      </c>
      <c r="R1448" s="9">
        <v>21365427.890000001</v>
      </c>
      <c r="S1448" s="7">
        <v>22938235.100000001</v>
      </c>
      <c r="T1448" s="7">
        <v>26244145.899999999</v>
      </c>
    </row>
    <row r="1449" spans="1:20" x14ac:dyDescent="0.25">
      <c r="A1449" t="s">
        <v>577</v>
      </c>
      <c r="B1449">
        <v>9</v>
      </c>
      <c r="C1449">
        <v>765</v>
      </c>
      <c r="D1449" t="s">
        <v>661</v>
      </c>
      <c r="E1449" t="s">
        <v>662</v>
      </c>
      <c r="F1449" t="s">
        <v>42</v>
      </c>
      <c r="G1449" t="s">
        <v>663</v>
      </c>
      <c r="H1449">
        <v>451</v>
      </c>
      <c r="I1449" t="s">
        <v>664</v>
      </c>
      <c r="J1449" t="s">
        <v>665</v>
      </c>
      <c r="K1449" t="s">
        <v>46</v>
      </c>
      <c r="L1449">
        <v>30</v>
      </c>
      <c r="M1449" t="s">
        <v>49</v>
      </c>
      <c r="N1449" s="9">
        <v>0.44</v>
      </c>
      <c r="O1449" s="9">
        <v>697744.1</v>
      </c>
      <c r="P1449" s="9">
        <v>40347.57</v>
      </c>
      <c r="Q1449" s="9">
        <v>2265430.52</v>
      </c>
      <c r="R1449" s="9">
        <v>8508831.1099999994</v>
      </c>
      <c r="S1449" s="7">
        <v>3188756</v>
      </c>
      <c r="T1449" s="7">
        <v>4061055.1</v>
      </c>
    </row>
    <row r="1450" spans="1:20" x14ac:dyDescent="0.25">
      <c r="A1450" t="s">
        <v>577</v>
      </c>
      <c r="B1450">
        <v>9</v>
      </c>
      <c r="C1450">
        <v>765</v>
      </c>
      <c r="D1450" t="s">
        <v>661</v>
      </c>
      <c r="E1450" t="s">
        <v>662</v>
      </c>
      <c r="F1450" t="s">
        <v>42</v>
      </c>
      <c r="G1450" t="s">
        <v>663</v>
      </c>
      <c r="H1450">
        <v>451</v>
      </c>
      <c r="I1450" t="s">
        <v>664</v>
      </c>
      <c r="J1450" t="s">
        <v>665</v>
      </c>
      <c r="K1450" t="s">
        <v>46</v>
      </c>
      <c r="L1450">
        <v>40</v>
      </c>
      <c r="M1450" t="s">
        <v>12</v>
      </c>
      <c r="N1450" s="9">
        <v>0</v>
      </c>
      <c r="O1450" s="9">
        <v>0</v>
      </c>
      <c r="P1450" s="9">
        <v>0</v>
      </c>
      <c r="Q1450" s="9">
        <v>0</v>
      </c>
      <c r="R1450" s="9">
        <v>0</v>
      </c>
      <c r="S1450" s="7">
        <v>1223377</v>
      </c>
      <c r="T1450" s="7">
        <v>2111008</v>
      </c>
    </row>
    <row r="1451" spans="1:20" x14ac:dyDescent="0.25">
      <c r="A1451" t="s">
        <v>577</v>
      </c>
      <c r="B1451">
        <v>9</v>
      </c>
      <c r="C1451">
        <v>765</v>
      </c>
      <c r="D1451" t="s">
        <v>661</v>
      </c>
      <c r="E1451" t="s">
        <v>662</v>
      </c>
      <c r="F1451" t="s">
        <v>42</v>
      </c>
      <c r="G1451" t="s">
        <v>663</v>
      </c>
      <c r="H1451">
        <v>451</v>
      </c>
      <c r="I1451" t="s">
        <v>664</v>
      </c>
      <c r="J1451" t="s">
        <v>665</v>
      </c>
      <c r="K1451" t="s">
        <v>46</v>
      </c>
      <c r="L1451">
        <v>50</v>
      </c>
      <c r="M1451" t="s">
        <v>50</v>
      </c>
      <c r="N1451" s="9">
        <v>0.44</v>
      </c>
      <c r="O1451" s="9">
        <v>697744.1</v>
      </c>
      <c r="P1451" s="9">
        <v>40347.57</v>
      </c>
      <c r="Q1451" s="9">
        <v>2265430.52</v>
      </c>
      <c r="R1451" s="9">
        <v>8508831.1099999994</v>
      </c>
      <c r="S1451" s="7">
        <v>1965379</v>
      </c>
      <c r="T1451" s="7">
        <v>1950047.1</v>
      </c>
    </row>
    <row r="1452" spans="1:20" x14ac:dyDescent="0.25">
      <c r="A1452" t="s">
        <v>577</v>
      </c>
      <c r="B1452">
        <v>9</v>
      </c>
      <c r="C1452">
        <v>765</v>
      </c>
      <c r="D1452" t="s">
        <v>661</v>
      </c>
      <c r="E1452" t="s">
        <v>662</v>
      </c>
      <c r="F1452" t="s">
        <v>42</v>
      </c>
      <c r="G1452" t="s">
        <v>663</v>
      </c>
      <c r="H1452">
        <v>452</v>
      </c>
      <c r="I1452" t="s">
        <v>666</v>
      </c>
      <c r="J1452" t="s">
        <v>667</v>
      </c>
      <c r="K1452" t="s">
        <v>46</v>
      </c>
      <c r="L1452">
        <v>10</v>
      </c>
      <c r="M1452" t="s">
        <v>47</v>
      </c>
      <c r="N1452" s="9">
        <v>81518741</v>
      </c>
      <c r="O1452" s="9">
        <v>78290516</v>
      </c>
      <c r="P1452" s="9">
        <v>80654719</v>
      </c>
      <c r="Q1452" s="9">
        <v>85018853</v>
      </c>
      <c r="R1452" s="9">
        <v>91730258</v>
      </c>
      <c r="S1452" s="7">
        <v>88728465</v>
      </c>
      <c r="T1452" s="7">
        <v>262651668.55000001</v>
      </c>
    </row>
    <row r="1453" spans="1:20" x14ac:dyDescent="0.25">
      <c r="A1453" t="s">
        <v>577</v>
      </c>
      <c r="B1453">
        <v>9</v>
      </c>
      <c r="C1453">
        <v>765</v>
      </c>
      <c r="D1453" t="s">
        <v>661</v>
      </c>
      <c r="E1453" t="s">
        <v>662</v>
      </c>
      <c r="F1453" t="s">
        <v>42</v>
      </c>
      <c r="G1453" t="s">
        <v>663</v>
      </c>
      <c r="H1453">
        <v>452</v>
      </c>
      <c r="I1453" t="s">
        <v>666</v>
      </c>
      <c r="J1453" t="s">
        <v>667</v>
      </c>
      <c r="K1453" t="s">
        <v>46</v>
      </c>
      <c r="L1453">
        <v>20</v>
      </c>
      <c r="M1453" t="s">
        <v>48</v>
      </c>
      <c r="N1453" s="9">
        <v>81518740.900000006</v>
      </c>
      <c r="O1453" s="9">
        <v>78246437.109999999</v>
      </c>
      <c r="P1453" s="9">
        <v>80654718.829999998</v>
      </c>
      <c r="Q1453" s="9">
        <v>85018853</v>
      </c>
      <c r="R1453" s="9">
        <v>91730167.819999993</v>
      </c>
      <c r="S1453" s="7">
        <v>88728465</v>
      </c>
      <c r="T1453" s="7">
        <v>262629204.74000001</v>
      </c>
    </row>
    <row r="1454" spans="1:20" x14ac:dyDescent="0.25">
      <c r="A1454" t="s">
        <v>577</v>
      </c>
      <c r="B1454">
        <v>9</v>
      </c>
      <c r="C1454">
        <v>765</v>
      </c>
      <c r="D1454" t="s">
        <v>661</v>
      </c>
      <c r="E1454" t="s">
        <v>662</v>
      </c>
      <c r="F1454" t="s">
        <v>42</v>
      </c>
      <c r="G1454" t="s">
        <v>663</v>
      </c>
      <c r="H1454">
        <v>452</v>
      </c>
      <c r="I1454" t="s">
        <v>666</v>
      </c>
      <c r="J1454" t="s">
        <v>667</v>
      </c>
      <c r="K1454" t="s">
        <v>46</v>
      </c>
      <c r="L1454">
        <v>30</v>
      </c>
      <c r="M1454" t="s">
        <v>49</v>
      </c>
      <c r="N1454" s="9">
        <v>0.1</v>
      </c>
      <c r="O1454" s="9">
        <v>44078.89</v>
      </c>
      <c r="P1454" s="9">
        <v>0.17</v>
      </c>
      <c r="Q1454" s="9">
        <v>0</v>
      </c>
      <c r="R1454" s="9">
        <v>90.18</v>
      </c>
      <c r="S1454" s="7">
        <v>0</v>
      </c>
      <c r="T1454" s="7">
        <v>22463.81</v>
      </c>
    </row>
    <row r="1455" spans="1:20" x14ac:dyDescent="0.25">
      <c r="A1455" t="s">
        <v>577</v>
      </c>
      <c r="B1455">
        <v>9</v>
      </c>
      <c r="C1455">
        <v>765</v>
      </c>
      <c r="D1455" t="s">
        <v>661</v>
      </c>
      <c r="E1455" t="s">
        <v>662</v>
      </c>
      <c r="F1455" t="s">
        <v>42</v>
      </c>
      <c r="G1455" t="s">
        <v>663</v>
      </c>
      <c r="H1455">
        <v>452</v>
      </c>
      <c r="I1455" t="s">
        <v>666</v>
      </c>
      <c r="J1455" t="s">
        <v>667</v>
      </c>
      <c r="K1455" t="s">
        <v>46</v>
      </c>
      <c r="L1455">
        <v>40</v>
      </c>
      <c r="M1455" t="s">
        <v>12</v>
      </c>
      <c r="N1455" s="9">
        <v>0</v>
      </c>
      <c r="O1455" s="9">
        <v>0</v>
      </c>
      <c r="P1455" s="9">
        <v>0</v>
      </c>
      <c r="Q1455" s="9">
        <v>0</v>
      </c>
      <c r="R1455" s="9">
        <v>0</v>
      </c>
      <c r="S1455" s="7">
        <v>0</v>
      </c>
      <c r="T1455" s="7">
        <v>0</v>
      </c>
    </row>
    <row r="1456" spans="1:20" x14ac:dyDescent="0.25">
      <c r="A1456" t="s">
        <v>577</v>
      </c>
      <c r="B1456">
        <v>9</v>
      </c>
      <c r="C1456">
        <v>765</v>
      </c>
      <c r="D1456" t="s">
        <v>661</v>
      </c>
      <c r="E1456" t="s">
        <v>662</v>
      </c>
      <c r="F1456" t="s">
        <v>42</v>
      </c>
      <c r="G1456" t="s">
        <v>663</v>
      </c>
      <c r="H1456">
        <v>452</v>
      </c>
      <c r="I1456" t="s">
        <v>666</v>
      </c>
      <c r="J1456" t="s">
        <v>667</v>
      </c>
      <c r="K1456" t="s">
        <v>46</v>
      </c>
      <c r="L1456">
        <v>50</v>
      </c>
      <c r="M1456" t="s">
        <v>50</v>
      </c>
      <c r="N1456" s="9">
        <v>0.1</v>
      </c>
      <c r="O1456" s="9">
        <v>44078.89</v>
      </c>
      <c r="P1456" s="9">
        <v>0.17</v>
      </c>
      <c r="Q1456" s="9">
        <v>0</v>
      </c>
      <c r="R1456" s="9">
        <v>90.18</v>
      </c>
      <c r="S1456" s="7">
        <v>0</v>
      </c>
      <c r="T1456" s="7">
        <v>22463.81</v>
      </c>
    </row>
    <row r="1457" spans="1:20" x14ac:dyDescent="0.25">
      <c r="A1457" t="s">
        <v>577</v>
      </c>
      <c r="B1457">
        <v>9</v>
      </c>
      <c r="C1457">
        <v>765</v>
      </c>
      <c r="D1457" t="s">
        <v>661</v>
      </c>
      <c r="E1457" t="s">
        <v>662</v>
      </c>
      <c r="F1457" t="s">
        <v>42</v>
      </c>
      <c r="G1457" t="s">
        <v>663</v>
      </c>
      <c r="H1457">
        <v>460</v>
      </c>
      <c r="I1457" t="s">
        <v>668</v>
      </c>
      <c r="J1457" t="s">
        <v>669</v>
      </c>
      <c r="K1457" t="s">
        <v>46</v>
      </c>
      <c r="L1457">
        <v>10</v>
      </c>
      <c r="M1457" t="s">
        <v>47</v>
      </c>
      <c r="N1457" s="9">
        <v>124596629</v>
      </c>
      <c r="O1457" s="9">
        <v>127039604</v>
      </c>
      <c r="P1457" s="9">
        <v>131744226</v>
      </c>
      <c r="Q1457" s="9">
        <v>147073685</v>
      </c>
      <c r="R1457" s="9">
        <v>154964143</v>
      </c>
      <c r="S1457" s="7">
        <v>167370947</v>
      </c>
      <c r="T1457" s="7">
        <v>184400682.03999999</v>
      </c>
    </row>
    <row r="1458" spans="1:20" x14ac:dyDescent="0.25">
      <c r="A1458" t="s">
        <v>577</v>
      </c>
      <c r="B1458">
        <v>9</v>
      </c>
      <c r="C1458">
        <v>765</v>
      </c>
      <c r="D1458" t="s">
        <v>661</v>
      </c>
      <c r="E1458" t="s">
        <v>662</v>
      </c>
      <c r="F1458" t="s">
        <v>42</v>
      </c>
      <c r="G1458" t="s">
        <v>663</v>
      </c>
      <c r="H1458">
        <v>460</v>
      </c>
      <c r="I1458" t="s">
        <v>668</v>
      </c>
      <c r="J1458" t="s">
        <v>669</v>
      </c>
      <c r="K1458" t="s">
        <v>46</v>
      </c>
      <c r="L1458">
        <v>20</v>
      </c>
      <c r="M1458" t="s">
        <v>48</v>
      </c>
      <c r="N1458" s="9">
        <v>124596208.5</v>
      </c>
      <c r="O1458" s="9">
        <v>127039603.2</v>
      </c>
      <c r="P1458" s="9">
        <v>131744225.33</v>
      </c>
      <c r="Q1458" s="9">
        <v>147073645.68000001</v>
      </c>
      <c r="R1458" s="9">
        <v>154964143</v>
      </c>
      <c r="S1458" s="7">
        <v>167264378</v>
      </c>
      <c r="T1458" s="7">
        <v>183403136.53999999</v>
      </c>
    </row>
    <row r="1459" spans="1:20" x14ac:dyDescent="0.25">
      <c r="A1459" t="s">
        <v>577</v>
      </c>
      <c r="B1459">
        <v>9</v>
      </c>
      <c r="C1459">
        <v>765</v>
      </c>
      <c r="D1459" t="s">
        <v>661</v>
      </c>
      <c r="E1459" t="s">
        <v>662</v>
      </c>
      <c r="F1459" t="s">
        <v>42</v>
      </c>
      <c r="G1459" t="s">
        <v>663</v>
      </c>
      <c r="H1459">
        <v>460</v>
      </c>
      <c r="I1459" t="s">
        <v>668</v>
      </c>
      <c r="J1459" t="s">
        <v>669</v>
      </c>
      <c r="K1459" t="s">
        <v>46</v>
      </c>
      <c r="L1459">
        <v>30</v>
      </c>
      <c r="M1459" t="s">
        <v>49</v>
      </c>
      <c r="N1459" s="9">
        <v>420.5</v>
      </c>
      <c r="O1459" s="9">
        <v>0.83</v>
      </c>
      <c r="P1459" s="9">
        <v>0.67</v>
      </c>
      <c r="Q1459" s="9">
        <v>39.32</v>
      </c>
      <c r="R1459" s="9">
        <v>0</v>
      </c>
      <c r="S1459" s="7">
        <v>106569</v>
      </c>
      <c r="T1459" s="7">
        <v>997545.5</v>
      </c>
    </row>
    <row r="1460" spans="1:20" x14ac:dyDescent="0.25">
      <c r="A1460" t="s">
        <v>577</v>
      </c>
      <c r="B1460">
        <v>9</v>
      </c>
      <c r="C1460">
        <v>765</v>
      </c>
      <c r="D1460" t="s">
        <v>661</v>
      </c>
      <c r="E1460" t="s">
        <v>662</v>
      </c>
      <c r="F1460" t="s">
        <v>42</v>
      </c>
      <c r="G1460" t="s">
        <v>663</v>
      </c>
      <c r="H1460">
        <v>460</v>
      </c>
      <c r="I1460" t="s">
        <v>668</v>
      </c>
      <c r="J1460" t="s">
        <v>669</v>
      </c>
      <c r="K1460" t="s">
        <v>46</v>
      </c>
      <c r="L1460">
        <v>40</v>
      </c>
      <c r="M1460" t="s">
        <v>12</v>
      </c>
      <c r="N1460" s="9">
        <v>0</v>
      </c>
      <c r="O1460" s="9">
        <v>0</v>
      </c>
      <c r="P1460" s="9">
        <v>0</v>
      </c>
      <c r="Q1460" s="9">
        <v>0</v>
      </c>
      <c r="R1460" s="9">
        <v>0</v>
      </c>
      <c r="S1460" s="7">
        <v>0</v>
      </c>
      <c r="T1460" s="7">
        <v>0</v>
      </c>
    </row>
    <row r="1461" spans="1:20" x14ac:dyDescent="0.25">
      <c r="A1461" t="s">
        <v>577</v>
      </c>
      <c r="B1461">
        <v>9</v>
      </c>
      <c r="C1461">
        <v>765</v>
      </c>
      <c r="D1461" t="s">
        <v>661</v>
      </c>
      <c r="E1461" t="s">
        <v>662</v>
      </c>
      <c r="F1461" t="s">
        <v>42</v>
      </c>
      <c r="G1461" t="s">
        <v>663</v>
      </c>
      <c r="H1461">
        <v>460</v>
      </c>
      <c r="I1461" t="s">
        <v>668</v>
      </c>
      <c r="J1461" t="s">
        <v>669</v>
      </c>
      <c r="K1461" t="s">
        <v>46</v>
      </c>
      <c r="L1461">
        <v>50</v>
      </c>
      <c r="M1461" t="s">
        <v>50</v>
      </c>
      <c r="N1461" s="9">
        <v>420.5</v>
      </c>
      <c r="O1461" s="9">
        <v>0.83</v>
      </c>
      <c r="P1461" s="9">
        <v>0.67</v>
      </c>
      <c r="Q1461" s="9">
        <v>39.32</v>
      </c>
      <c r="R1461" s="9">
        <v>0</v>
      </c>
      <c r="S1461" s="7">
        <v>106569</v>
      </c>
      <c r="T1461" s="7">
        <v>997545.5</v>
      </c>
    </row>
    <row r="1462" spans="1:20" x14ac:dyDescent="0.25">
      <c r="A1462" t="s">
        <v>577</v>
      </c>
      <c r="B1462">
        <v>9</v>
      </c>
      <c r="C1462">
        <v>765</v>
      </c>
      <c r="D1462" t="s">
        <v>661</v>
      </c>
      <c r="E1462" t="s">
        <v>662</v>
      </c>
      <c r="F1462" t="s">
        <v>42</v>
      </c>
      <c r="G1462" t="s">
        <v>663</v>
      </c>
      <c r="H1462">
        <v>463</v>
      </c>
      <c r="I1462" t="s">
        <v>670</v>
      </c>
      <c r="J1462" t="s">
        <v>671</v>
      </c>
      <c r="K1462" t="s">
        <v>46</v>
      </c>
      <c r="L1462">
        <v>10</v>
      </c>
      <c r="M1462" t="s">
        <v>47</v>
      </c>
      <c r="N1462" s="9">
        <v>17157242</v>
      </c>
      <c r="O1462" s="9">
        <v>15444157</v>
      </c>
      <c r="P1462" s="9">
        <v>13603288</v>
      </c>
      <c r="Q1462" s="9">
        <v>12814383</v>
      </c>
      <c r="R1462" s="9">
        <v>13478085</v>
      </c>
      <c r="S1462" s="7">
        <v>13699520</v>
      </c>
      <c r="T1462" s="7">
        <v>14889543</v>
      </c>
    </row>
    <row r="1463" spans="1:20" x14ac:dyDescent="0.25">
      <c r="A1463" t="s">
        <v>577</v>
      </c>
      <c r="B1463">
        <v>9</v>
      </c>
      <c r="C1463">
        <v>765</v>
      </c>
      <c r="D1463" t="s">
        <v>661</v>
      </c>
      <c r="E1463" t="s">
        <v>662</v>
      </c>
      <c r="F1463" t="s">
        <v>42</v>
      </c>
      <c r="G1463" t="s">
        <v>663</v>
      </c>
      <c r="H1463">
        <v>463</v>
      </c>
      <c r="I1463" t="s">
        <v>670</v>
      </c>
      <c r="J1463" t="s">
        <v>671</v>
      </c>
      <c r="K1463" t="s">
        <v>46</v>
      </c>
      <c r="L1463">
        <v>20</v>
      </c>
      <c r="M1463" t="s">
        <v>48</v>
      </c>
      <c r="N1463" s="9">
        <v>17157242</v>
      </c>
      <c r="O1463" s="9">
        <v>15318668.74</v>
      </c>
      <c r="P1463" s="9">
        <v>13603288</v>
      </c>
      <c r="Q1463" s="9">
        <v>12814336.49</v>
      </c>
      <c r="R1463" s="9">
        <v>13478085</v>
      </c>
      <c r="S1463" s="7">
        <v>13699520</v>
      </c>
      <c r="T1463" s="7">
        <v>14889543</v>
      </c>
    </row>
    <row r="1464" spans="1:20" x14ac:dyDescent="0.25">
      <c r="A1464" t="s">
        <v>577</v>
      </c>
      <c r="B1464">
        <v>9</v>
      </c>
      <c r="C1464">
        <v>765</v>
      </c>
      <c r="D1464" t="s">
        <v>661</v>
      </c>
      <c r="E1464" t="s">
        <v>662</v>
      </c>
      <c r="F1464" t="s">
        <v>42</v>
      </c>
      <c r="G1464" t="s">
        <v>663</v>
      </c>
      <c r="H1464">
        <v>463</v>
      </c>
      <c r="I1464" t="s">
        <v>670</v>
      </c>
      <c r="J1464" t="s">
        <v>671</v>
      </c>
      <c r="K1464" t="s">
        <v>46</v>
      </c>
      <c r="L1464">
        <v>30</v>
      </c>
      <c r="M1464" t="s">
        <v>49</v>
      </c>
      <c r="N1464" s="9">
        <v>0</v>
      </c>
      <c r="O1464" s="9">
        <v>125488.26</v>
      </c>
      <c r="P1464" s="9">
        <v>0</v>
      </c>
      <c r="Q1464" s="9">
        <v>46.51</v>
      </c>
      <c r="R1464" s="9">
        <v>0</v>
      </c>
      <c r="S1464" s="7">
        <v>0</v>
      </c>
      <c r="T1464" s="7">
        <v>0</v>
      </c>
    </row>
    <row r="1465" spans="1:20" x14ac:dyDescent="0.25">
      <c r="A1465" t="s">
        <v>577</v>
      </c>
      <c r="B1465">
        <v>9</v>
      </c>
      <c r="C1465">
        <v>765</v>
      </c>
      <c r="D1465" t="s">
        <v>661</v>
      </c>
      <c r="E1465" t="s">
        <v>662</v>
      </c>
      <c r="F1465" t="s">
        <v>42</v>
      </c>
      <c r="G1465" t="s">
        <v>663</v>
      </c>
      <c r="H1465">
        <v>463</v>
      </c>
      <c r="I1465" t="s">
        <v>670</v>
      </c>
      <c r="J1465" t="s">
        <v>671</v>
      </c>
      <c r="K1465" t="s">
        <v>46</v>
      </c>
      <c r="L1465">
        <v>40</v>
      </c>
      <c r="M1465" t="s">
        <v>12</v>
      </c>
      <c r="N1465" s="9">
        <v>0</v>
      </c>
      <c r="O1465" s="9">
        <v>0</v>
      </c>
      <c r="P1465" s="9">
        <v>0</v>
      </c>
      <c r="Q1465" s="9">
        <v>0</v>
      </c>
      <c r="R1465" s="9">
        <v>0</v>
      </c>
      <c r="S1465" s="7">
        <v>0</v>
      </c>
      <c r="T1465" s="7">
        <v>0</v>
      </c>
    </row>
    <row r="1466" spans="1:20" x14ac:dyDescent="0.25">
      <c r="A1466" t="s">
        <v>577</v>
      </c>
      <c r="B1466">
        <v>9</v>
      </c>
      <c r="C1466">
        <v>765</v>
      </c>
      <c r="D1466" t="s">
        <v>661</v>
      </c>
      <c r="E1466" t="s">
        <v>662</v>
      </c>
      <c r="F1466" t="s">
        <v>42</v>
      </c>
      <c r="G1466" t="s">
        <v>663</v>
      </c>
      <c r="H1466">
        <v>463</v>
      </c>
      <c r="I1466" t="s">
        <v>670</v>
      </c>
      <c r="J1466" t="s">
        <v>671</v>
      </c>
      <c r="K1466" t="s">
        <v>46</v>
      </c>
      <c r="L1466">
        <v>50</v>
      </c>
      <c r="M1466" t="s">
        <v>50</v>
      </c>
      <c r="N1466" s="9">
        <v>0</v>
      </c>
      <c r="O1466" s="9">
        <v>125488.26</v>
      </c>
      <c r="P1466" s="9">
        <v>0</v>
      </c>
      <c r="Q1466" s="9">
        <v>46.51</v>
      </c>
      <c r="R1466" s="9">
        <v>0</v>
      </c>
      <c r="S1466" s="7">
        <v>0</v>
      </c>
      <c r="T1466" s="7">
        <v>0</v>
      </c>
    </row>
    <row r="1467" spans="1:20" x14ac:dyDescent="0.25">
      <c r="A1467" t="s">
        <v>577</v>
      </c>
      <c r="B1467">
        <v>9</v>
      </c>
      <c r="C1467">
        <v>765</v>
      </c>
      <c r="D1467" t="s">
        <v>661</v>
      </c>
      <c r="E1467" t="s">
        <v>662</v>
      </c>
      <c r="F1467" t="s">
        <v>42</v>
      </c>
      <c r="G1467" t="s">
        <v>663</v>
      </c>
      <c r="H1467">
        <v>468</v>
      </c>
      <c r="I1467" t="s">
        <v>656</v>
      </c>
      <c r="J1467" t="s">
        <v>657</v>
      </c>
      <c r="K1467" t="s">
        <v>46</v>
      </c>
      <c r="L1467">
        <v>10</v>
      </c>
      <c r="M1467" t="s">
        <v>47</v>
      </c>
      <c r="N1467" s="9">
        <v>20456141</v>
      </c>
      <c r="O1467" s="9">
        <v>23455181</v>
      </c>
      <c r="P1467" s="9">
        <v>23530181</v>
      </c>
      <c r="Q1467" s="9">
        <v>26372734</v>
      </c>
      <c r="R1467" s="9">
        <v>28372734</v>
      </c>
      <c r="S1467" s="7">
        <v>28622734</v>
      </c>
      <c r="T1467" s="7">
        <v>41872734</v>
      </c>
    </row>
    <row r="1468" spans="1:20" x14ac:dyDescent="0.25">
      <c r="A1468" t="s">
        <v>577</v>
      </c>
      <c r="B1468">
        <v>9</v>
      </c>
      <c r="C1468">
        <v>765</v>
      </c>
      <c r="D1468" t="s">
        <v>661</v>
      </c>
      <c r="E1468" t="s">
        <v>662</v>
      </c>
      <c r="F1468" t="s">
        <v>42</v>
      </c>
      <c r="G1468" t="s">
        <v>663</v>
      </c>
      <c r="H1468">
        <v>468</v>
      </c>
      <c r="I1468" t="s">
        <v>656</v>
      </c>
      <c r="J1468" t="s">
        <v>657</v>
      </c>
      <c r="K1468" t="s">
        <v>46</v>
      </c>
      <c r="L1468">
        <v>20</v>
      </c>
      <c r="M1468" t="s">
        <v>48</v>
      </c>
      <c r="N1468" s="9">
        <v>19523021.120000001</v>
      </c>
      <c r="O1468" s="9">
        <v>19414748.030000001</v>
      </c>
      <c r="P1468" s="9">
        <v>20835237.399999999</v>
      </c>
      <c r="Q1468" s="9">
        <v>24383720.280000001</v>
      </c>
      <c r="R1468" s="9">
        <v>22790614.27</v>
      </c>
      <c r="S1468" s="7">
        <v>25863378.600000001</v>
      </c>
      <c r="T1468" s="7">
        <v>32283044.699999999</v>
      </c>
    </row>
    <row r="1469" spans="1:20" x14ac:dyDescent="0.25">
      <c r="A1469" t="s">
        <v>577</v>
      </c>
      <c r="B1469">
        <v>9</v>
      </c>
      <c r="C1469">
        <v>765</v>
      </c>
      <c r="D1469" t="s">
        <v>661</v>
      </c>
      <c r="E1469" t="s">
        <v>662</v>
      </c>
      <c r="F1469" t="s">
        <v>42</v>
      </c>
      <c r="G1469" t="s">
        <v>663</v>
      </c>
      <c r="H1469">
        <v>468</v>
      </c>
      <c r="I1469" t="s">
        <v>656</v>
      </c>
      <c r="J1469" t="s">
        <v>657</v>
      </c>
      <c r="K1469" t="s">
        <v>46</v>
      </c>
      <c r="L1469">
        <v>30</v>
      </c>
      <c r="M1469" t="s">
        <v>49</v>
      </c>
      <c r="N1469" s="9">
        <v>933119.88</v>
      </c>
      <c r="O1469" s="9">
        <v>4040432.97</v>
      </c>
      <c r="P1469" s="9">
        <v>2694943.6</v>
      </c>
      <c r="Q1469" s="9">
        <v>1989013.72</v>
      </c>
      <c r="R1469" s="9">
        <v>5582119.7300000004</v>
      </c>
      <c r="S1469" s="7">
        <v>2759355.4</v>
      </c>
      <c r="T1469" s="7">
        <v>9589689.3000000007</v>
      </c>
    </row>
    <row r="1470" spans="1:20" x14ac:dyDescent="0.25">
      <c r="A1470" t="s">
        <v>577</v>
      </c>
      <c r="B1470">
        <v>9</v>
      </c>
      <c r="C1470">
        <v>765</v>
      </c>
      <c r="D1470" t="s">
        <v>661</v>
      </c>
      <c r="E1470" t="s">
        <v>662</v>
      </c>
      <c r="F1470" t="s">
        <v>42</v>
      </c>
      <c r="G1470" t="s">
        <v>663</v>
      </c>
      <c r="H1470">
        <v>468</v>
      </c>
      <c r="I1470" t="s">
        <v>656</v>
      </c>
      <c r="J1470" t="s">
        <v>657</v>
      </c>
      <c r="K1470" t="s">
        <v>46</v>
      </c>
      <c r="L1470">
        <v>40</v>
      </c>
      <c r="M1470" t="s">
        <v>12</v>
      </c>
      <c r="N1470" s="9">
        <v>0</v>
      </c>
      <c r="O1470" s="9">
        <v>0</v>
      </c>
      <c r="P1470" s="9">
        <v>0</v>
      </c>
      <c r="Q1470" s="9">
        <v>0</v>
      </c>
      <c r="R1470" s="9">
        <v>0</v>
      </c>
      <c r="S1470" s="7">
        <v>0</v>
      </c>
      <c r="T1470" s="7">
        <v>0</v>
      </c>
    </row>
    <row r="1471" spans="1:20" x14ac:dyDescent="0.25">
      <c r="A1471" t="s">
        <v>577</v>
      </c>
      <c r="B1471">
        <v>9</v>
      </c>
      <c r="C1471">
        <v>765</v>
      </c>
      <c r="D1471" t="s">
        <v>661</v>
      </c>
      <c r="E1471" t="s">
        <v>662</v>
      </c>
      <c r="F1471" t="s">
        <v>42</v>
      </c>
      <c r="G1471" t="s">
        <v>663</v>
      </c>
      <c r="H1471">
        <v>468</v>
      </c>
      <c r="I1471" t="s">
        <v>656</v>
      </c>
      <c r="J1471" t="s">
        <v>657</v>
      </c>
      <c r="K1471" t="s">
        <v>46</v>
      </c>
      <c r="L1471">
        <v>50</v>
      </c>
      <c r="M1471" t="s">
        <v>50</v>
      </c>
      <c r="N1471" s="9">
        <v>933119.88</v>
      </c>
      <c r="O1471" s="9">
        <v>4040432.97</v>
      </c>
      <c r="P1471" s="9">
        <v>2694943.6</v>
      </c>
      <c r="Q1471" s="9">
        <v>1989013.72</v>
      </c>
      <c r="R1471" s="9">
        <v>5582119.7300000004</v>
      </c>
      <c r="S1471" s="7">
        <v>2759355.4</v>
      </c>
      <c r="T1471" s="7">
        <v>9589689.3000000007</v>
      </c>
    </row>
    <row r="1472" spans="1:20" x14ac:dyDescent="0.25">
      <c r="A1472" t="s">
        <v>577</v>
      </c>
      <c r="B1472">
        <v>9</v>
      </c>
      <c r="C1472">
        <v>765</v>
      </c>
      <c r="D1472" t="s">
        <v>661</v>
      </c>
      <c r="E1472" t="s">
        <v>662</v>
      </c>
      <c r="F1472" t="s">
        <v>42</v>
      </c>
      <c r="G1472" t="s">
        <v>663</v>
      </c>
      <c r="H1472">
        <v>469</v>
      </c>
      <c r="I1472" t="s">
        <v>672</v>
      </c>
      <c r="J1472" t="s">
        <v>673</v>
      </c>
      <c r="K1472" t="s">
        <v>46</v>
      </c>
      <c r="L1472">
        <v>10</v>
      </c>
      <c r="M1472" t="s">
        <v>47</v>
      </c>
      <c r="N1472" s="9">
        <v>118060119</v>
      </c>
      <c r="O1472" s="9">
        <v>120134515</v>
      </c>
      <c r="P1472" s="9">
        <v>106880332</v>
      </c>
      <c r="Q1472" s="9">
        <v>114339163</v>
      </c>
      <c r="R1472" s="9">
        <v>143143135</v>
      </c>
      <c r="S1472" s="7">
        <v>147357256</v>
      </c>
      <c r="T1472" s="7">
        <v>157405447</v>
      </c>
    </row>
    <row r="1473" spans="1:20" x14ac:dyDescent="0.25">
      <c r="A1473" t="s">
        <v>577</v>
      </c>
      <c r="B1473">
        <v>9</v>
      </c>
      <c r="C1473">
        <v>765</v>
      </c>
      <c r="D1473" t="s">
        <v>661</v>
      </c>
      <c r="E1473" t="s">
        <v>662</v>
      </c>
      <c r="F1473" t="s">
        <v>42</v>
      </c>
      <c r="G1473" t="s">
        <v>663</v>
      </c>
      <c r="H1473">
        <v>469</v>
      </c>
      <c r="I1473" t="s">
        <v>672</v>
      </c>
      <c r="J1473" t="s">
        <v>673</v>
      </c>
      <c r="K1473" t="s">
        <v>46</v>
      </c>
      <c r="L1473">
        <v>20</v>
      </c>
      <c r="M1473" t="s">
        <v>48</v>
      </c>
      <c r="N1473" s="9">
        <v>118060119</v>
      </c>
      <c r="O1473" s="9">
        <v>114565162.40000001</v>
      </c>
      <c r="P1473" s="9">
        <v>106877397.59</v>
      </c>
      <c r="Q1473" s="9">
        <v>103180108.52</v>
      </c>
      <c r="R1473" s="9">
        <v>109286382.83</v>
      </c>
      <c r="S1473" s="7">
        <v>120228982.66</v>
      </c>
      <c r="T1473" s="7">
        <v>129142570.25</v>
      </c>
    </row>
    <row r="1474" spans="1:20" x14ac:dyDescent="0.25">
      <c r="A1474" t="s">
        <v>577</v>
      </c>
      <c r="B1474">
        <v>9</v>
      </c>
      <c r="C1474">
        <v>765</v>
      </c>
      <c r="D1474" t="s">
        <v>661</v>
      </c>
      <c r="E1474" t="s">
        <v>662</v>
      </c>
      <c r="F1474" t="s">
        <v>42</v>
      </c>
      <c r="G1474" t="s">
        <v>663</v>
      </c>
      <c r="H1474">
        <v>469</v>
      </c>
      <c r="I1474" t="s">
        <v>672</v>
      </c>
      <c r="J1474" t="s">
        <v>673</v>
      </c>
      <c r="K1474" t="s">
        <v>46</v>
      </c>
      <c r="L1474">
        <v>30</v>
      </c>
      <c r="M1474" t="s">
        <v>49</v>
      </c>
      <c r="N1474" s="9">
        <v>0</v>
      </c>
      <c r="O1474" s="9">
        <v>5569352.6500000004</v>
      </c>
      <c r="P1474" s="9">
        <v>2934.41</v>
      </c>
      <c r="Q1474" s="9">
        <v>11159054.48</v>
      </c>
      <c r="R1474" s="9">
        <v>33856752.170000002</v>
      </c>
      <c r="S1474" s="7">
        <v>27128273.34</v>
      </c>
      <c r="T1474" s="7">
        <v>28262876.75</v>
      </c>
    </row>
    <row r="1475" spans="1:20" x14ac:dyDescent="0.25">
      <c r="A1475" t="s">
        <v>577</v>
      </c>
      <c r="B1475">
        <v>9</v>
      </c>
      <c r="C1475">
        <v>765</v>
      </c>
      <c r="D1475" t="s">
        <v>661</v>
      </c>
      <c r="E1475" t="s">
        <v>662</v>
      </c>
      <c r="F1475" t="s">
        <v>42</v>
      </c>
      <c r="G1475" t="s">
        <v>663</v>
      </c>
      <c r="H1475">
        <v>469</v>
      </c>
      <c r="I1475" t="s">
        <v>672</v>
      </c>
      <c r="J1475" t="s">
        <v>673</v>
      </c>
      <c r="K1475" t="s">
        <v>46</v>
      </c>
      <c r="L1475">
        <v>40</v>
      </c>
      <c r="M1475" t="s">
        <v>12</v>
      </c>
      <c r="N1475" s="9">
        <v>0</v>
      </c>
      <c r="O1475" s="9">
        <v>0</v>
      </c>
      <c r="P1475" s="9">
        <v>0</v>
      </c>
      <c r="Q1475" s="9">
        <v>0</v>
      </c>
      <c r="R1475" s="9">
        <v>0</v>
      </c>
      <c r="S1475" s="7">
        <v>7121181</v>
      </c>
      <c r="T1475" s="7">
        <v>7621181</v>
      </c>
    </row>
    <row r="1476" spans="1:20" x14ac:dyDescent="0.25">
      <c r="A1476" t="s">
        <v>577</v>
      </c>
      <c r="B1476">
        <v>9</v>
      </c>
      <c r="C1476">
        <v>765</v>
      </c>
      <c r="D1476" t="s">
        <v>661</v>
      </c>
      <c r="E1476" t="s">
        <v>662</v>
      </c>
      <c r="F1476" t="s">
        <v>42</v>
      </c>
      <c r="G1476" t="s">
        <v>663</v>
      </c>
      <c r="H1476">
        <v>469</v>
      </c>
      <c r="I1476" t="s">
        <v>672</v>
      </c>
      <c r="J1476" t="s">
        <v>673</v>
      </c>
      <c r="K1476" t="s">
        <v>46</v>
      </c>
      <c r="L1476">
        <v>50</v>
      </c>
      <c r="M1476" t="s">
        <v>50</v>
      </c>
      <c r="N1476" s="9">
        <v>0</v>
      </c>
      <c r="O1476" s="9">
        <v>5569352.6500000004</v>
      </c>
      <c r="P1476" s="9">
        <v>2934.41</v>
      </c>
      <c r="Q1476" s="9">
        <v>11159054.48</v>
      </c>
      <c r="R1476" s="9">
        <v>33856752.170000002</v>
      </c>
      <c r="S1476" s="7">
        <v>20007092.34</v>
      </c>
      <c r="T1476" s="7">
        <v>20641695.75</v>
      </c>
    </row>
    <row r="1477" spans="1:20" x14ac:dyDescent="0.25">
      <c r="A1477" t="s">
        <v>577</v>
      </c>
      <c r="B1477">
        <v>9</v>
      </c>
      <c r="C1477">
        <v>765</v>
      </c>
      <c r="D1477" t="s">
        <v>661</v>
      </c>
      <c r="E1477" t="s">
        <v>662</v>
      </c>
      <c r="F1477" t="s">
        <v>42</v>
      </c>
      <c r="G1477" t="s">
        <v>663</v>
      </c>
      <c r="H1477">
        <v>491</v>
      </c>
      <c r="I1477" t="s">
        <v>674</v>
      </c>
      <c r="J1477" t="s">
        <v>675</v>
      </c>
      <c r="K1477" t="s">
        <v>46</v>
      </c>
      <c r="L1477">
        <v>10</v>
      </c>
      <c r="M1477" t="s">
        <v>47</v>
      </c>
      <c r="N1477" s="9">
        <v>500000</v>
      </c>
      <c r="O1477" s="9">
        <v>500000</v>
      </c>
      <c r="P1477" s="9">
        <v>500000</v>
      </c>
      <c r="Q1477" s="9">
        <v>500000</v>
      </c>
      <c r="R1477" s="9">
        <v>500000</v>
      </c>
      <c r="S1477" s="7">
        <v>500000</v>
      </c>
      <c r="T1477" s="7">
        <v>500000</v>
      </c>
    </row>
    <row r="1478" spans="1:20" x14ac:dyDescent="0.25">
      <c r="A1478" t="s">
        <v>577</v>
      </c>
      <c r="B1478">
        <v>9</v>
      </c>
      <c r="C1478">
        <v>765</v>
      </c>
      <c r="D1478" t="s">
        <v>661</v>
      </c>
      <c r="E1478" t="s">
        <v>662</v>
      </c>
      <c r="F1478" t="s">
        <v>42</v>
      </c>
      <c r="G1478" t="s">
        <v>663</v>
      </c>
      <c r="H1478">
        <v>491</v>
      </c>
      <c r="I1478" t="s">
        <v>674</v>
      </c>
      <c r="J1478" t="s">
        <v>675</v>
      </c>
      <c r="K1478" t="s">
        <v>46</v>
      </c>
      <c r="L1478">
        <v>20</v>
      </c>
      <c r="M1478" t="s">
        <v>48</v>
      </c>
      <c r="N1478" s="9">
        <v>336678.48</v>
      </c>
      <c r="O1478" s="9">
        <v>321929.14</v>
      </c>
      <c r="P1478" s="9">
        <v>286134.96000000002</v>
      </c>
      <c r="Q1478" s="9">
        <v>298167.15999999997</v>
      </c>
      <c r="R1478" s="9">
        <v>286526.88</v>
      </c>
      <c r="S1478" s="7">
        <v>258150.65</v>
      </c>
      <c r="T1478" s="7">
        <v>224727.09</v>
      </c>
    </row>
    <row r="1479" spans="1:20" x14ac:dyDescent="0.25">
      <c r="A1479" t="s">
        <v>577</v>
      </c>
      <c r="B1479">
        <v>9</v>
      </c>
      <c r="C1479">
        <v>765</v>
      </c>
      <c r="D1479" t="s">
        <v>661</v>
      </c>
      <c r="E1479" t="s">
        <v>662</v>
      </c>
      <c r="F1479" t="s">
        <v>42</v>
      </c>
      <c r="G1479" t="s">
        <v>663</v>
      </c>
      <c r="H1479">
        <v>491</v>
      </c>
      <c r="I1479" t="s">
        <v>674</v>
      </c>
      <c r="J1479" t="s">
        <v>675</v>
      </c>
      <c r="K1479" t="s">
        <v>46</v>
      </c>
      <c r="L1479">
        <v>30</v>
      </c>
      <c r="M1479" t="s">
        <v>49</v>
      </c>
      <c r="N1479" s="9">
        <v>163321.51999999999</v>
      </c>
      <c r="O1479" s="9">
        <v>178070.86</v>
      </c>
      <c r="P1479" s="9">
        <v>213865.04</v>
      </c>
      <c r="Q1479" s="9">
        <v>201832.84</v>
      </c>
      <c r="R1479" s="9">
        <v>213473.12</v>
      </c>
      <c r="S1479" s="7">
        <v>241849.35</v>
      </c>
      <c r="T1479" s="7">
        <v>275272.90999999997</v>
      </c>
    </row>
    <row r="1480" spans="1:20" x14ac:dyDescent="0.25">
      <c r="A1480" t="s">
        <v>577</v>
      </c>
      <c r="B1480">
        <v>9</v>
      </c>
      <c r="C1480">
        <v>765</v>
      </c>
      <c r="D1480" t="s">
        <v>661</v>
      </c>
      <c r="E1480" t="s">
        <v>662</v>
      </c>
      <c r="F1480" t="s">
        <v>42</v>
      </c>
      <c r="G1480" t="s">
        <v>663</v>
      </c>
      <c r="H1480">
        <v>491</v>
      </c>
      <c r="I1480" t="s">
        <v>674</v>
      </c>
      <c r="J1480" t="s">
        <v>675</v>
      </c>
      <c r="K1480" t="s">
        <v>46</v>
      </c>
      <c r="L1480">
        <v>40</v>
      </c>
      <c r="M1480" t="s">
        <v>12</v>
      </c>
      <c r="N1480" s="9">
        <v>0</v>
      </c>
      <c r="O1480" s="9">
        <v>0</v>
      </c>
      <c r="P1480" s="9">
        <v>0</v>
      </c>
      <c r="Q1480" s="9">
        <v>0</v>
      </c>
      <c r="R1480" s="9">
        <v>0</v>
      </c>
      <c r="S1480" s="7">
        <v>0</v>
      </c>
      <c r="T1480" s="7">
        <v>0</v>
      </c>
    </row>
    <row r="1481" spans="1:20" x14ac:dyDescent="0.25">
      <c r="A1481" t="s">
        <v>577</v>
      </c>
      <c r="B1481">
        <v>9</v>
      </c>
      <c r="C1481">
        <v>765</v>
      </c>
      <c r="D1481" t="s">
        <v>661</v>
      </c>
      <c r="E1481" t="s">
        <v>662</v>
      </c>
      <c r="F1481" t="s">
        <v>42</v>
      </c>
      <c r="G1481" t="s">
        <v>663</v>
      </c>
      <c r="H1481">
        <v>491</v>
      </c>
      <c r="I1481" t="s">
        <v>674</v>
      </c>
      <c r="J1481" t="s">
        <v>675</v>
      </c>
      <c r="K1481" t="s">
        <v>46</v>
      </c>
      <c r="L1481">
        <v>50</v>
      </c>
      <c r="M1481" t="s">
        <v>50</v>
      </c>
      <c r="N1481" s="9">
        <v>163321.51999999999</v>
      </c>
      <c r="O1481" s="9">
        <v>178070.86</v>
      </c>
      <c r="P1481" s="9">
        <v>213865.04</v>
      </c>
      <c r="Q1481" s="9">
        <v>201832.84</v>
      </c>
      <c r="R1481" s="9">
        <v>213473.12</v>
      </c>
      <c r="S1481" s="7">
        <v>241849.35</v>
      </c>
      <c r="T1481" s="7">
        <v>275272.90999999997</v>
      </c>
    </row>
    <row r="1482" spans="1:20" x14ac:dyDescent="0.25">
      <c r="A1482" t="s">
        <v>577</v>
      </c>
      <c r="B1482">
        <v>9</v>
      </c>
      <c r="C1482">
        <v>765</v>
      </c>
      <c r="D1482" t="s">
        <v>661</v>
      </c>
      <c r="E1482" t="s">
        <v>662</v>
      </c>
      <c r="F1482" t="s">
        <v>42</v>
      </c>
      <c r="G1482" t="s">
        <v>663</v>
      </c>
      <c r="H1482">
        <v>492</v>
      </c>
      <c r="I1482" t="s">
        <v>599</v>
      </c>
      <c r="J1482" t="s">
        <v>600</v>
      </c>
      <c r="K1482" t="s">
        <v>46</v>
      </c>
      <c r="L1482">
        <v>10</v>
      </c>
      <c r="M1482" t="s">
        <v>47</v>
      </c>
      <c r="N1482" s="9">
        <v>674500</v>
      </c>
      <c r="O1482" s="9">
        <v>674500</v>
      </c>
      <c r="P1482" s="9">
        <v>1424500</v>
      </c>
      <c r="Q1482" s="9">
        <v>8174500</v>
      </c>
      <c r="R1482" s="9">
        <v>6288500</v>
      </c>
      <c r="S1482" s="7">
        <v>3388500</v>
      </c>
      <c r="T1482" s="7">
        <v>8512736.5299999993</v>
      </c>
    </row>
    <row r="1483" spans="1:20" x14ac:dyDescent="0.25">
      <c r="A1483" t="s">
        <v>577</v>
      </c>
      <c r="B1483">
        <v>9</v>
      </c>
      <c r="C1483">
        <v>765</v>
      </c>
      <c r="D1483" t="s">
        <v>661</v>
      </c>
      <c r="E1483" t="s">
        <v>662</v>
      </c>
      <c r="F1483" t="s">
        <v>42</v>
      </c>
      <c r="G1483" t="s">
        <v>663</v>
      </c>
      <c r="H1483">
        <v>492</v>
      </c>
      <c r="I1483" t="s">
        <v>599</v>
      </c>
      <c r="J1483" t="s">
        <v>600</v>
      </c>
      <c r="K1483" t="s">
        <v>46</v>
      </c>
      <c r="L1483">
        <v>20</v>
      </c>
      <c r="M1483" t="s">
        <v>48</v>
      </c>
      <c r="N1483" s="9">
        <v>620555.46</v>
      </c>
      <c r="O1483" s="9">
        <v>614014.51</v>
      </c>
      <c r="P1483" s="9">
        <v>808148.45</v>
      </c>
      <c r="Q1483" s="9">
        <v>8066652.6600000001</v>
      </c>
      <c r="R1483" s="9">
        <v>6094950.9400000004</v>
      </c>
      <c r="S1483" s="7">
        <v>3112577.81</v>
      </c>
      <c r="T1483" s="7">
        <v>6211646.3200000003</v>
      </c>
    </row>
    <row r="1484" spans="1:20" x14ac:dyDescent="0.25">
      <c r="A1484" t="s">
        <v>577</v>
      </c>
      <c r="B1484">
        <v>9</v>
      </c>
      <c r="C1484">
        <v>765</v>
      </c>
      <c r="D1484" t="s">
        <v>661</v>
      </c>
      <c r="E1484" t="s">
        <v>662</v>
      </c>
      <c r="F1484" t="s">
        <v>42</v>
      </c>
      <c r="G1484" t="s">
        <v>663</v>
      </c>
      <c r="H1484">
        <v>492</v>
      </c>
      <c r="I1484" t="s">
        <v>599</v>
      </c>
      <c r="J1484" t="s">
        <v>600</v>
      </c>
      <c r="K1484" t="s">
        <v>46</v>
      </c>
      <c r="L1484">
        <v>30</v>
      </c>
      <c r="M1484" t="s">
        <v>49</v>
      </c>
      <c r="N1484" s="9">
        <v>53944.54</v>
      </c>
      <c r="O1484" s="9">
        <v>60485.49</v>
      </c>
      <c r="P1484" s="9">
        <v>616351.55000000005</v>
      </c>
      <c r="Q1484" s="9">
        <v>107847.34</v>
      </c>
      <c r="R1484" s="9">
        <v>193549.06</v>
      </c>
      <c r="S1484" s="7">
        <v>275922.19</v>
      </c>
      <c r="T1484" s="7">
        <v>2301090.21</v>
      </c>
    </row>
    <row r="1485" spans="1:20" x14ac:dyDescent="0.25">
      <c r="A1485" t="s">
        <v>577</v>
      </c>
      <c r="B1485">
        <v>9</v>
      </c>
      <c r="C1485">
        <v>765</v>
      </c>
      <c r="D1485" t="s">
        <v>661</v>
      </c>
      <c r="E1485" t="s">
        <v>662</v>
      </c>
      <c r="F1485" t="s">
        <v>42</v>
      </c>
      <c r="G1485" t="s">
        <v>663</v>
      </c>
      <c r="H1485">
        <v>492</v>
      </c>
      <c r="I1485" t="s">
        <v>599</v>
      </c>
      <c r="J1485" t="s">
        <v>600</v>
      </c>
      <c r="K1485" t="s">
        <v>46</v>
      </c>
      <c r="L1485">
        <v>40</v>
      </c>
      <c r="M1485" t="s">
        <v>12</v>
      </c>
      <c r="N1485" s="9">
        <v>0</v>
      </c>
      <c r="O1485" s="9">
        <v>0</v>
      </c>
      <c r="P1485" s="9">
        <v>500000</v>
      </c>
      <c r="Q1485" s="9">
        <v>0</v>
      </c>
      <c r="R1485" s="9">
        <v>0</v>
      </c>
      <c r="S1485" s="7">
        <v>0</v>
      </c>
      <c r="T1485" s="7">
        <v>300000</v>
      </c>
    </row>
    <row r="1486" spans="1:20" x14ac:dyDescent="0.25">
      <c r="A1486" t="s">
        <v>577</v>
      </c>
      <c r="B1486">
        <v>9</v>
      </c>
      <c r="C1486">
        <v>765</v>
      </c>
      <c r="D1486" t="s">
        <v>661</v>
      </c>
      <c r="E1486" t="s">
        <v>662</v>
      </c>
      <c r="F1486" t="s">
        <v>42</v>
      </c>
      <c r="G1486" t="s">
        <v>663</v>
      </c>
      <c r="H1486">
        <v>492</v>
      </c>
      <c r="I1486" t="s">
        <v>599</v>
      </c>
      <c r="J1486" t="s">
        <v>600</v>
      </c>
      <c r="K1486" t="s">
        <v>46</v>
      </c>
      <c r="L1486">
        <v>50</v>
      </c>
      <c r="M1486" t="s">
        <v>50</v>
      </c>
      <c r="N1486" s="9">
        <v>53944.54</v>
      </c>
      <c r="O1486" s="9">
        <v>60485.49</v>
      </c>
      <c r="P1486" s="9">
        <v>116351.55</v>
      </c>
      <c r="Q1486" s="9">
        <v>107847.34</v>
      </c>
      <c r="R1486" s="9">
        <v>193549.06</v>
      </c>
      <c r="S1486" s="7">
        <v>275922.19</v>
      </c>
      <c r="T1486" s="7">
        <v>2001090.21</v>
      </c>
    </row>
    <row r="1487" spans="1:20" x14ac:dyDescent="0.25">
      <c r="A1487" t="s">
        <v>577</v>
      </c>
      <c r="B1487">
        <v>9</v>
      </c>
      <c r="C1487">
        <v>765</v>
      </c>
      <c r="D1487" t="s">
        <v>661</v>
      </c>
      <c r="E1487" t="s">
        <v>662</v>
      </c>
      <c r="F1487" t="s">
        <v>42</v>
      </c>
      <c r="G1487" t="s">
        <v>663</v>
      </c>
      <c r="H1487">
        <v>499</v>
      </c>
      <c r="I1487" t="s">
        <v>62</v>
      </c>
      <c r="J1487" t="s">
        <v>586</v>
      </c>
      <c r="K1487" t="s">
        <v>46</v>
      </c>
      <c r="L1487">
        <v>10</v>
      </c>
      <c r="M1487" t="s">
        <v>47</v>
      </c>
      <c r="N1487" s="9">
        <v>45414215</v>
      </c>
      <c r="O1487" s="9">
        <v>50598175</v>
      </c>
      <c r="P1487" s="9">
        <v>45876728</v>
      </c>
      <c r="Q1487" s="9">
        <v>52865384</v>
      </c>
      <c r="R1487" s="9">
        <v>56219696</v>
      </c>
      <c r="S1487" s="7">
        <v>61650421</v>
      </c>
      <c r="T1487" s="7">
        <v>65546518</v>
      </c>
    </row>
    <row r="1488" spans="1:20" x14ac:dyDescent="0.25">
      <c r="A1488" t="s">
        <v>577</v>
      </c>
      <c r="B1488">
        <v>9</v>
      </c>
      <c r="C1488">
        <v>765</v>
      </c>
      <c r="D1488" t="s">
        <v>661</v>
      </c>
      <c r="E1488" t="s">
        <v>662</v>
      </c>
      <c r="F1488" t="s">
        <v>42</v>
      </c>
      <c r="G1488" t="s">
        <v>663</v>
      </c>
      <c r="H1488">
        <v>499</v>
      </c>
      <c r="I1488" t="s">
        <v>62</v>
      </c>
      <c r="J1488" t="s">
        <v>586</v>
      </c>
      <c r="K1488" t="s">
        <v>46</v>
      </c>
      <c r="L1488">
        <v>20</v>
      </c>
      <c r="M1488" t="s">
        <v>48</v>
      </c>
      <c r="N1488" s="9">
        <v>45414141.060000002</v>
      </c>
      <c r="O1488" s="9">
        <v>50598174.390000001</v>
      </c>
      <c r="P1488" s="9">
        <v>45751727.829999998</v>
      </c>
      <c r="Q1488" s="9">
        <v>52865384</v>
      </c>
      <c r="R1488" s="9">
        <v>56219696</v>
      </c>
      <c r="S1488" s="7">
        <v>61350664.960000001</v>
      </c>
      <c r="T1488" s="7">
        <v>61796518</v>
      </c>
    </row>
    <row r="1489" spans="1:20" x14ac:dyDescent="0.25">
      <c r="A1489" t="s">
        <v>577</v>
      </c>
      <c r="B1489">
        <v>9</v>
      </c>
      <c r="C1489">
        <v>765</v>
      </c>
      <c r="D1489" t="s">
        <v>661</v>
      </c>
      <c r="E1489" t="s">
        <v>662</v>
      </c>
      <c r="F1489" t="s">
        <v>42</v>
      </c>
      <c r="G1489" t="s">
        <v>663</v>
      </c>
      <c r="H1489">
        <v>499</v>
      </c>
      <c r="I1489" t="s">
        <v>62</v>
      </c>
      <c r="J1489" t="s">
        <v>586</v>
      </c>
      <c r="K1489" t="s">
        <v>46</v>
      </c>
      <c r="L1489">
        <v>30</v>
      </c>
      <c r="M1489" t="s">
        <v>49</v>
      </c>
      <c r="N1489" s="9">
        <v>73.94</v>
      </c>
      <c r="O1489" s="9">
        <v>0.61</v>
      </c>
      <c r="P1489" s="9">
        <v>125000.17</v>
      </c>
      <c r="Q1489" s="9">
        <v>0</v>
      </c>
      <c r="R1489" s="9">
        <v>0</v>
      </c>
      <c r="S1489" s="7">
        <v>299756.03999999998</v>
      </c>
      <c r="T1489" s="7">
        <v>3750000</v>
      </c>
    </row>
    <row r="1490" spans="1:20" x14ac:dyDescent="0.25">
      <c r="A1490" t="s">
        <v>577</v>
      </c>
      <c r="B1490">
        <v>9</v>
      </c>
      <c r="C1490">
        <v>765</v>
      </c>
      <c r="D1490" t="s">
        <v>661</v>
      </c>
      <c r="E1490" t="s">
        <v>662</v>
      </c>
      <c r="F1490" t="s">
        <v>42</v>
      </c>
      <c r="G1490" t="s">
        <v>663</v>
      </c>
      <c r="H1490">
        <v>499</v>
      </c>
      <c r="I1490" t="s">
        <v>62</v>
      </c>
      <c r="J1490" t="s">
        <v>586</v>
      </c>
      <c r="K1490" t="s">
        <v>46</v>
      </c>
      <c r="L1490">
        <v>40</v>
      </c>
      <c r="M1490" t="s">
        <v>12</v>
      </c>
      <c r="N1490" s="9">
        <v>0</v>
      </c>
      <c r="O1490" s="9">
        <v>0</v>
      </c>
      <c r="P1490" s="9">
        <v>125000</v>
      </c>
      <c r="Q1490" s="9">
        <v>0</v>
      </c>
      <c r="R1490" s="9">
        <v>0</v>
      </c>
      <c r="S1490" s="7">
        <v>0</v>
      </c>
      <c r="T1490" s="7">
        <v>3500000</v>
      </c>
    </row>
    <row r="1491" spans="1:20" x14ac:dyDescent="0.25">
      <c r="A1491" t="s">
        <v>577</v>
      </c>
      <c r="B1491">
        <v>9</v>
      </c>
      <c r="C1491">
        <v>765</v>
      </c>
      <c r="D1491" t="s">
        <v>661</v>
      </c>
      <c r="E1491" t="s">
        <v>662</v>
      </c>
      <c r="F1491" t="s">
        <v>42</v>
      </c>
      <c r="G1491" t="s">
        <v>663</v>
      </c>
      <c r="H1491">
        <v>499</v>
      </c>
      <c r="I1491" t="s">
        <v>62</v>
      </c>
      <c r="J1491" t="s">
        <v>586</v>
      </c>
      <c r="K1491" t="s">
        <v>46</v>
      </c>
      <c r="L1491">
        <v>50</v>
      </c>
      <c r="M1491" t="s">
        <v>50</v>
      </c>
      <c r="N1491" s="9">
        <v>73.94</v>
      </c>
      <c r="O1491" s="9">
        <v>0.61</v>
      </c>
      <c r="P1491" s="9">
        <v>0.17</v>
      </c>
      <c r="Q1491" s="9">
        <v>0</v>
      </c>
      <c r="R1491" s="9">
        <v>0</v>
      </c>
      <c r="S1491" s="7">
        <v>299756.03999999998</v>
      </c>
      <c r="T1491" s="7">
        <v>250000</v>
      </c>
    </row>
    <row r="1492" spans="1:20" x14ac:dyDescent="0.25">
      <c r="A1492" t="s">
        <v>577</v>
      </c>
      <c r="B1492">
        <v>9</v>
      </c>
      <c r="C1492">
        <v>765</v>
      </c>
      <c r="D1492" t="s">
        <v>661</v>
      </c>
      <c r="E1492" t="s">
        <v>662</v>
      </c>
      <c r="F1492" t="s">
        <v>42</v>
      </c>
      <c r="G1492" t="s">
        <v>663</v>
      </c>
      <c r="H1492">
        <v>561</v>
      </c>
      <c r="I1492" t="s">
        <v>625</v>
      </c>
      <c r="J1492" t="s">
        <v>626</v>
      </c>
      <c r="K1492" t="s">
        <v>46</v>
      </c>
      <c r="L1492">
        <v>10</v>
      </c>
      <c r="M1492" t="s">
        <v>47</v>
      </c>
      <c r="N1492" s="9">
        <v>3880473</v>
      </c>
      <c r="O1492" s="9">
        <v>3958596</v>
      </c>
      <c r="P1492" s="9">
        <v>6554217</v>
      </c>
      <c r="Q1492" s="9">
        <v>9728878</v>
      </c>
      <c r="R1492" s="9">
        <v>10323025.02</v>
      </c>
      <c r="S1492" s="7">
        <v>9637255.6699999999</v>
      </c>
      <c r="T1492" s="7">
        <v>9352488</v>
      </c>
    </row>
    <row r="1493" spans="1:20" x14ac:dyDescent="0.25">
      <c r="A1493" t="s">
        <v>577</v>
      </c>
      <c r="B1493">
        <v>9</v>
      </c>
      <c r="C1493">
        <v>765</v>
      </c>
      <c r="D1493" t="s">
        <v>661</v>
      </c>
      <c r="E1493" t="s">
        <v>662</v>
      </c>
      <c r="F1493" t="s">
        <v>42</v>
      </c>
      <c r="G1493" t="s">
        <v>663</v>
      </c>
      <c r="H1493">
        <v>561</v>
      </c>
      <c r="I1493" t="s">
        <v>625</v>
      </c>
      <c r="J1493" t="s">
        <v>626</v>
      </c>
      <c r="K1493" t="s">
        <v>46</v>
      </c>
      <c r="L1493">
        <v>20</v>
      </c>
      <c r="M1493" t="s">
        <v>48</v>
      </c>
      <c r="N1493" s="9">
        <v>3880224.24</v>
      </c>
      <c r="O1493" s="9">
        <v>3608286.12</v>
      </c>
      <c r="P1493" s="9">
        <v>4026012.89</v>
      </c>
      <c r="Q1493" s="9">
        <v>7679190.9800000004</v>
      </c>
      <c r="R1493" s="9">
        <v>7416005.3499999996</v>
      </c>
      <c r="S1493" s="7">
        <v>6730604.6699999999</v>
      </c>
      <c r="T1493" s="7">
        <v>8404516.8000000007</v>
      </c>
    </row>
    <row r="1494" spans="1:20" x14ac:dyDescent="0.25">
      <c r="A1494" t="s">
        <v>577</v>
      </c>
      <c r="B1494">
        <v>9</v>
      </c>
      <c r="C1494">
        <v>765</v>
      </c>
      <c r="D1494" t="s">
        <v>661</v>
      </c>
      <c r="E1494" t="s">
        <v>662</v>
      </c>
      <c r="F1494" t="s">
        <v>42</v>
      </c>
      <c r="G1494" t="s">
        <v>663</v>
      </c>
      <c r="H1494">
        <v>561</v>
      </c>
      <c r="I1494" t="s">
        <v>625</v>
      </c>
      <c r="J1494" t="s">
        <v>626</v>
      </c>
      <c r="K1494" t="s">
        <v>46</v>
      </c>
      <c r="L1494">
        <v>30</v>
      </c>
      <c r="M1494" t="s">
        <v>49</v>
      </c>
      <c r="N1494" s="9">
        <v>248.76</v>
      </c>
      <c r="O1494" s="9">
        <v>350309.88</v>
      </c>
      <c r="P1494" s="9">
        <v>2528204.11</v>
      </c>
      <c r="Q1494" s="9">
        <v>2049687.02</v>
      </c>
      <c r="R1494" s="9">
        <v>2907019.67</v>
      </c>
      <c r="S1494" s="7">
        <v>2906651</v>
      </c>
      <c r="T1494" s="7">
        <v>947971.2</v>
      </c>
    </row>
    <row r="1495" spans="1:20" x14ac:dyDescent="0.25">
      <c r="A1495" t="s">
        <v>577</v>
      </c>
      <c r="B1495">
        <v>9</v>
      </c>
      <c r="C1495">
        <v>765</v>
      </c>
      <c r="D1495" t="s">
        <v>661</v>
      </c>
      <c r="E1495" t="s">
        <v>662</v>
      </c>
      <c r="F1495" t="s">
        <v>42</v>
      </c>
      <c r="G1495" t="s">
        <v>663</v>
      </c>
      <c r="H1495">
        <v>561</v>
      </c>
      <c r="I1495" t="s">
        <v>625</v>
      </c>
      <c r="J1495" t="s">
        <v>626</v>
      </c>
      <c r="K1495" t="s">
        <v>46</v>
      </c>
      <c r="L1495">
        <v>40</v>
      </c>
      <c r="M1495" t="s">
        <v>12</v>
      </c>
      <c r="N1495" s="9">
        <v>0</v>
      </c>
      <c r="O1495" s="9">
        <v>0</v>
      </c>
      <c r="P1495" s="9">
        <v>2528124</v>
      </c>
      <c r="Q1495" s="9">
        <v>0</v>
      </c>
      <c r="R1495" s="9">
        <v>0</v>
      </c>
      <c r="S1495" s="7">
        <v>0</v>
      </c>
      <c r="T1495" s="7">
        <v>0</v>
      </c>
    </row>
    <row r="1496" spans="1:20" x14ac:dyDescent="0.25">
      <c r="A1496" t="s">
        <v>577</v>
      </c>
      <c r="B1496">
        <v>9</v>
      </c>
      <c r="C1496">
        <v>765</v>
      </c>
      <c r="D1496" t="s">
        <v>661</v>
      </c>
      <c r="E1496" t="s">
        <v>662</v>
      </c>
      <c r="F1496" t="s">
        <v>42</v>
      </c>
      <c r="G1496" t="s">
        <v>663</v>
      </c>
      <c r="H1496">
        <v>561</v>
      </c>
      <c r="I1496" t="s">
        <v>625</v>
      </c>
      <c r="J1496" t="s">
        <v>626</v>
      </c>
      <c r="K1496" t="s">
        <v>46</v>
      </c>
      <c r="L1496">
        <v>50</v>
      </c>
      <c r="M1496" t="s">
        <v>50</v>
      </c>
      <c r="N1496" s="9">
        <v>248.76</v>
      </c>
      <c r="O1496" s="9">
        <v>350309.88</v>
      </c>
      <c r="P1496" s="9">
        <v>80.11</v>
      </c>
      <c r="Q1496" s="9">
        <v>2049687.02</v>
      </c>
      <c r="R1496" s="9">
        <v>2907019.67</v>
      </c>
      <c r="S1496" s="7">
        <v>2906651</v>
      </c>
      <c r="T1496" s="7">
        <v>947971.2</v>
      </c>
    </row>
    <row r="1497" spans="1:20" x14ac:dyDescent="0.25">
      <c r="A1497" t="s">
        <v>577</v>
      </c>
      <c r="B1497">
        <v>9</v>
      </c>
      <c r="C1497">
        <v>765</v>
      </c>
      <c r="D1497" t="s">
        <v>661</v>
      </c>
      <c r="E1497" t="s">
        <v>662</v>
      </c>
      <c r="F1497" t="s">
        <v>42</v>
      </c>
      <c r="G1497" t="s">
        <v>663</v>
      </c>
      <c r="H1497">
        <v>775</v>
      </c>
      <c r="I1497" t="s">
        <v>605</v>
      </c>
      <c r="J1497" t="s">
        <v>606</v>
      </c>
      <c r="K1497" t="s">
        <v>46</v>
      </c>
      <c r="L1497">
        <v>10</v>
      </c>
      <c r="M1497" t="s">
        <v>47</v>
      </c>
      <c r="N1497" s="9">
        <v>0</v>
      </c>
      <c r="O1497" s="9">
        <v>0</v>
      </c>
      <c r="P1497" s="9">
        <v>115600</v>
      </c>
      <c r="Q1497" s="9">
        <v>115600</v>
      </c>
      <c r="R1497" s="9">
        <v>308851</v>
      </c>
      <c r="S1497" s="7">
        <v>308851</v>
      </c>
      <c r="T1497" s="7">
        <v>308851</v>
      </c>
    </row>
    <row r="1498" spans="1:20" x14ac:dyDescent="0.25">
      <c r="A1498" t="s">
        <v>577</v>
      </c>
      <c r="B1498">
        <v>9</v>
      </c>
      <c r="C1498">
        <v>765</v>
      </c>
      <c r="D1498" t="s">
        <v>661</v>
      </c>
      <c r="E1498" t="s">
        <v>662</v>
      </c>
      <c r="F1498" t="s">
        <v>42</v>
      </c>
      <c r="G1498" t="s">
        <v>663</v>
      </c>
      <c r="H1498">
        <v>775</v>
      </c>
      <c r="I1498" t="s">
        <v>605</v>
      </c>
      <c r="J1498" t="s">
        <v>606</v>
      </c>
      <c r="K1498" t="s">
        <v>46</v>
      </c>
      <c r="L1498">
        <v>20</v>
      </c>
      <c r="M1498" t="s">
        <v>48</v>
      </c>
      <c r="N1498" s="9">
        <v>0</v>
      </c>
      <c r="O1498" s="9">
        <v>0</v>
      </c>
      <c r="P1498" s="9">
        <v>68914.559999999998</v>
      </c>
      <c r="Q1498" s="9">
        <v>49407.9</v>
      </c>
      <c r="R1498" s="9">
        <v>156019.12</v>
      </c>
      <c r="S1498" s="7">
        <v>163224.04</v>
      </c>
      <c r="T1498" s="7">
        <v>256557.88</v>
      </c>
    </row>
    <row r="1499" spans="1:20" x14ac:dyDescent="0.25">
      <c r="A1499" t="s">
        <v>577</v>
      </c>
      <c r="B1499">
        <v>9</v>
      </c>
      <c r="C1499">
        <v>765</v>
      </c>
      <c r="D1499" t="s">
        <v>661</v>
      </c>
      <c r="E1499" t="s">
        <v>662</v>
      </c>
      <c r="F1499" t="s">
        <v>42</v>
      </c>
      <c r="G1499" t="s">
        <v>663</v>
      </c>
      <c r="H1499">
        <v>775</v>
      </c>
      <c r="I1499" t="s">
        <v>605</v>
      </c>
      <c r="J1499" t="s">
        <v>606</v>
      </c>
      <c r="K1499" t="s">
        <v>46</v>
      </c>
      <c r="L1499">
        <v>30</v>
      </c>
      <c r="M1499" t="s">
        <v>49</v>
      </c>
      <c r="N1499" s="9">
        <v>0</v>
      </c>
      <c r="O1499" s="9">
        <v>0</v>
      </c>
      <c r="P1499" s="9">
        <v>46685.440000000002</v>
      </c>
      <c r="Q1499" s="9">
        <v>66192.100000000006</v>
      </c>
      <c r="R1499" s="9">
        <v>152831.88</v>
      </c>
      <c r="S1499" s="7">
        <v>145626.96</v>
      </c>
      <c r="T1499" s="7">
        <v>52293.120000000003</v>
      </c>
    </row>
    <row r="1500" spans="1:20" x14ac:dyDescent="0.25">
      <c r="A1500" t="s">
        <v>577</v>
      </c>
      <c r="B1500">
        <v>9</v>
      </c>
      <c r="C1500">
        <v>765</v>
      </c>
      <c r="D1500" t="s">
        <v>661</v>
      </c>
      <c r="E1500" t="s">
        <v>662</v>
      </c>
      <c r="F1500" t="s">
        <v>42</v>
      </c>
      <c r="G1500" t="s">
        <v>663</v>
      </c>
      <c r="H1500">
        <v>775</v>
      </c>
      <c r="I1500" t="s">
        <v>605</v>
      </c>
      <c r="J1500" t="s">
        <v>606</v>
      </c>
      <c r="K1500" t="s">
        <v>46</v>
      </c>
      <c r="L1500">
        <v>40</v>
      </c>
      <c r="M1500" t="s">
        <v>12</v>
      </c>
      <c r="N1500" s="9">
        <v>0</v>
      </c>
      <c r="O1500" s="9">
        <v>0</v>
      </c>
      <c r="P1500" s="9">
        <v>0</v>
      </c>
      <c r="Q1500" s="9">
        <v>0</v>
      </c>
      <c r="R1500" s="9">
        <v>0</v>
      </c>
      <c r="S1500" s="7">
        <v>0</v>
      </c>
      <c r="T1500" s="7">
        <v>0</v>
      </c>
    </row>
    <row r="1501" spans="1:20" x14ac:dyDescent="0.25">
      <c r="A1501" t="s">
        <v>577</v>
      </c>
      <c r="B1501">
        <v>9</v>
      </c>
      <c r="C1501">
        <v>765</v>
      </c>
      <c r="D1501" t="s">
        <v>661</v>
      </c>
      <c r="E1501" t="s">
        <v>662</v>
      </c>
      <c r="F1501" t="s">
        <v>42</v>
      </c>
      <c r="G1501" t="s">
        <v>663</v>
      </c>
      <c r="H1501">
        <v>775</v>
      </c>
      <c r="I1501" t="s">
        <v>605</v>
      </c>
      <c r="J1501" t="s">
        <v>606</v>
      </c>
      <c r="K1501" t="s">
        <v>46</v>
      </c>
      <c r="L1501">
        <v>50</v>
      </c>
      <c r="M1501" t="s">
        <v>50</v>
      </c>
      <c r="N1501" s="9">
        <v>0</v>
      </c>
      <c r="O1501" s="9">
        <v>0</v>
      </c>
      <c r="P1501" s="9">
        <v>46685.440000000002</v>
      </c>
      <c r="Q1501" s="9">
        <v>66192.100000000006</v>
      </c>
      <c r="R1501" s="9">
        <v>152831.88</v>
      </c>
      <c r="S1501" s="7">
        <v>145626.96</v>
      </c>
      <c r="T1501" s="7">
        <v>52293.120000000003</v>
      </c>
    </row>
    <row r="1502" spans="1:20" x14ac:dyDescent="0.25">
      <c r="A1502" t="s">
        <v>577</v>
      </c>
      <c r="B1502">
        <v>9</v>
      </c>
      <c r="C1502">
        <v>852</v>
      </c>
      <c r="D1502" t="s">
        <v>676</v>
      </c>
      <c r="E1502" t="s">
        <v>677</v>
      </c>
      <c r="F1502" t="s">
        <v>42</v>
      </c>
      <c r="G1502" t="s">
        <v>678</v>
      </c>
      <c r="H1502">
        <v>745</v>
      </c>
      <c r="I1502" t="s">
        <v>679</v>
      </c>
      <c r="J1502" t="s">
        <v>680</v>
      </c>
      <c r="K1502" t="s">
        <v>46</v>
      </c>
      <c r="L1502">
        <v>10</v>
      </c>
      <c r="M1502" t="s">
        <v>47</v>
      </c>
      <c r="N1502" s="9">
        <v>0</v>
      </c>
      <c r="O1502" s="9">
        <v>0</v>
      </c>
      <c r="P1502" s="9">
        <v>0</v>
      </c>
      <c r="Q1502" s="9">
        <v>900000</v>
      </c>
      <c r="R1502" s="9">
        <v>0</v>
      </c>
      <c r="S1502" s="7">
        <v>900000</v>
      </c>
      <c r="T1502" s="7">
        <v>914426.54</v>
      </c>
    </row>
    <row r="1503" spans="1:20" x14ac:dyDescent="0.25">
      <c r="A1503" t="s">
        <v>577</v>
      </c>
      <c r="B1503">
        <v>9</v>
      </c>
      <c r="C1503">
        <v>852</v>
      </c>
      <c r="D1503" t="s">
        <v>676</v>
      </c>
      <c r="E1503" t="s">
        <v>677</v>
      </c>
      <c r="F1503" t="s">
        <v>42</v>
      </c>
      <c r="G1503" t="s">
        <v>678</v>
      </c>
      <c r="H1503">
        <v>745</v>
      </c>
      <c r="I1503" t="s">
        <v>679</v>
      </c>
      <c r="J1503" t="s">
        <v>680</v>
      </c>
      <c r="K1503" t="s">
        <v>46</v>
      </c>
      <c r="L1503">
        <v>20</v>
      </c>
      <c r="M1503" t="s">
        <v>48</v>
      </c>
      <c r="N1503" s="9">
        <v>0</v>
      </c>
      <c r="O1503" s="9">
        <v>0</v>
      </c>
      <c r="P1503" s="9">
        <v>0</v>
      </c>
      <c r="Q1503" s="9">
        <v>900000</v>
      </c>
      <c r="R1503" s="9">
        <v>0</v>
      </c>
      <c r="S1503" s="7">
        <v>900000</v>
      </c>
      <c r="T1503" s="7">
        <v>914426.54</v>
      </c>
    </row>
    <row r="1504" spans="1:20" x14ac:dyDescent="0.25">
      <c r="A1504" t="s">
        <v>577</v>
      </c>
      <c r="B1504">
        <v>9</v>
      </c>
      <c r="C1504">
        <v>852</v>
      </c>
      <c r="D1504" t="s">
        <v>676</v>
      </c>
      <c r="E1504" t="s">
        <v>677</v>
      </c>
      <c r="F1504" t="s">
        <v>42</v>
      </c>
      <c r="G1504" t="s">
        <v>678</v>
      </c>
      <c r="H1504">
        <v>745</v>
      </c>
      <c r="I1504" t="s">
        <v>679</v>
      </c>
      <c r="J1504" t="s">
        <v>680</v>
      </c>
      <c r="K1504" t="s">
        <v>46</v>
      </c>
      <c r="L1504">
        <v>30</v>
      </c>
      <c r="M1504" t="s">
        <v>49</v>
      </c>
      <c r="N1504" s="9">
        <v>0</v>
      </c>
      <c r="O1504" s="9">
        <v>0</v>
      </c>
      <c r="P1504" s="9">
        <v>0</v>
      </c>
      <c r="Q1504" s="9">
        <v>0</v>
      </c>
      <c r="R1504" s="9">
        <v>0</v>
      </c>
      <c r="S1504" s="7">
        <v>0</v>
      </c>
      <c r="T1504" s="7">
        <v>0</v>
      </c>
    </row>
    <row r="1505" spans="1:20" x14ac:dyDescent="0.25">
      <c r="A1505" t="s">
        <v>577</v>
      </c>
      <c r="B1505">
        <v>9</v>
      </c>
      <c r="C1505">
        <v>852</v>
      </c>
      <c r="D1505" t="s">
        <v>676</v>
      </c>
      <c r="E1505" t="s">
        <v>677</v>
      </c>
      <c r="F1505" t="s">
        <v>42</v>
      </c>
      <c r="G1505" t="s">
        <v>678</v>
      </c>
      <c r="H1505">
        <v>745</v>
      </c>
      <c r="I1505" t="s">
        <v>679</v>
      </c>
      <c r="J1505" t="s">
        <v>680</v>
      </c>
      <c r="K1505" t="s">
        <v>46</v>
      </c>
      <c r="L1505">
        <v>40</v>
      </c>
      <c r="M1505" t="s">
        <v>12</v>
      </c>
      <c r="N1505" s="9">
        <v>0</v>
      </c>
      <c r="O1505" s="9">
        <v>0</v>
      </c>
      <c r="P1505" s="9">
        <v>0</v>
      </c>
      <c r="Q1505" s="9">
        <v>0</v>
      </c>
      <c r="R1505" s="9">
        <v>0</v>
      </c>
      <c r="S1505" s="7">
        <v>0</v>
      </c>
      <c r="T1505" s="7">
        <v>0</v>
      </c>
    </row>
    <row r="1506" spans="1:20" x14ac:dyDescent="0.25">
      <c r="A1506" t="s">
        <v>577</v>
      </c>
      <c r="B1506">
        <v>9</v>
      </c>
      <c r="C1506">
        <v>852</v>
      </c>
      <c r="D1506" t="s">
        <v>676</v>
      </c>
      <c r="E1506" t="s">
        <v>677</v>
      </c>
      <c r="F1506" t="s">
        <v>42</v>
      </c>
      <c r="G1506" t="s">
        <v>678</v>
      </c>
      <c r="H1506">
        <v>745</v>
      </c>
      <c r="I1506" t="s">
        <v>679</v>
      </c>
      <c r="J1506" t="s">
        <v>680</v>
      </c>
      <c r="K1506" t="s">
        <v>46</v>
      </c>
      <c r="L1506">
        <v>50</v>
      </c>
      <c r="M1506" t="s">
        <v>50</v>
      </c>
      <c r="N1506" s="9">
        <v>0</v>
      </c>
      <c r="O1506" s="9">
        <v>0</v>
      </c>
      <c r="P1506" s="9">
        <v>0</v>
      </c>
      <c r="Q1506" s="9">
        <v>0</v>
      </c>
      <c r="R1506" s="9">
        <v>0</v>
      </c>
      <c r="S1506" s="7">
        <v>0</v>
      </c>
      <c r="T1506" s="7">
        <v>0</v>
      </c>
    </row>
    <row r="1507" spans="1:20" x14ac:dyDescent="0.25">
      <c r="A1507" t="s">
        <v>577</v>
      </c>
      <c r="B1507">
        <v>9</v>
      </c>
      <c r="C1507">
        <v>606</v>
      </c>
      <c r="D1507" t="s">
        <v>681</v>
      </c>
      <c r="E1507" t="s">
        <v>682</v>
      </c>
      <c r="F1507" t="s">
        <v>42</v>
      </c>
      <c r="G1507" t="s">
        <v>683</v>
      </c>
      <c r="H1507">
        <v>450</v>
      </c>
      <c r="I1507" t="s">
        <v>76</v>
      </c>
      <c r="J1507" t="s">
        <v>77</v>
      </c>
      <c r="K1507" t="s">
        <v>46</v>
      </c>
      <c r="L1507">
        <v>10</v>
      </c>
      <c r="M1507" t="s">
        <v>47</v>
      </c>
      <c r="N1507" s="9">
        <v>224675</v>
      </c>
      <c r="O1507" s="9">
        <v>226201</v>
      </c>
      <c r="P1507" s="9">
        <v>225582</v>
      </c>
      <c r="Q1507" s="9">
        <v>233745</v>
      </c>
      <c r="R1507" s="9">
        <v>243131</v>
      </c>
      <c r="S1507" s="7">
        <v>248036</v>
      </c>
      <c r="T1507" s="7">
        <v>251051</v>
      </c>
    </row>
    <row r="1508" spans="1:20" x14ac:dyDescent="0.25">
      <c r="A1508" t="s">
        <v>577</v>
      </c>
      <c r="B1508">
        <v>9</v>
      </c>
      <c r="C1508">
        <v>606</v>
      </c>
      <c r="D1508" t="s">
        <v>681</v>
      </c>
      <c r="E1508" t="s">
        <v>682</v>
      </c>
      <c r="F1508" t="s">
        <v>42</v>
      </c>
      <c r="G1508" t="s">
        <v>683</v>
      </c>
      <c r="H1508">
        <v>450</v>
      </c>
      <c r="I1508" t="s">
        <v>76</v>
      </c>
      <c r="J1508" t="s">
        <v>77</v>
      </c>
      <c r="K1508" t="s">
        <v>46</v>
      </c>
      <c r="L1508">
        <v>20</v>
      </c>
      <c r="M1508" t="s">
        <v>48</v>
      </c>
      <c r="N1508" s="9">
        <v>224258.5</v>
      </c>
      <c r="O1508" s="9">
        <v>220858</v>
      </c>
      <c r="P1508" s="9">
        <v>225582</v>
      </c>
      <c r="Q1508" s="9">
        <v>233745</v>
      </c>
      <c r="R1508" s="9">
        <v>242666</v>
      </c>
      <c r="S1508" s="7">
        <v>248036</v>
      </c>
      <c r="T1508" s="7">
        <v>250869.91</v>
      </c>
    </row>
    <row r="1509" spans="1:20" x14ac:dyDescent="0.25">
      <c r="A1509" t="s">
        <v>577</v>
      </c>
      <c r="B1509">
        <v>9</v>
      </c>
      <c r="C1509">
        <v>606</v>
      </c>
      <c r="D1509" t="s">
        <v>681</v>
      </c>
      <c r="E1509" t="s">
        <v>682</v>
      </c>
      <c r="F1509" t="s">
        <v>42</v>
      </c>
      <c r="G1509" t="s">
        <v>683</v>
      </c>
      <c r="H1509">
        <v>450</v>
      </c>
      <c r="I1509" t="s">
        <v>76</v>
      </c>
      <c r="J1509" t="s">
        <v>77</v>
      </c>
      <c r="K1509" t="s">
        <v>46</v>
      </c>
      <c r="L1509">
        <v>30</v>
      </c>
      <c r="M1509" t="s">
        <v>49</v>
      </c>
      <c r="N1509" s="9">
        <v>416.5</v>
      </c>
      <c r="O1509" s="9">
        <v>5343</v>
      </c>
      <c r="P1509" s="9">
        <v>0</v>
      </c>
      <c r="Q1509" s="9">
        <v>0</v>
      </c>
      <c r="R1509" s="9">
        <v>465</v>
      </c>
      <c r="S1509" s="7">
        <v>0</v>
      </c>
      <c r="T1509" s="7">
        <v>181.09</v>
      </c>
    </row>
    <row r="1510" spans="1:20" x14ac:dyDescent="0.25">
      <c r="A1510" t="s">
        <v>577</v>
      </c>
      <c r="B1510">
        <v>9</v>
      </c>
      <c r="C1510">
        <v>606</v>
      </c>
      <c r="D1510" t="s">
        <v>681</v>
      </c>
      <c r="E1510" t="s">
        <v>682</v>
      </c>
      <c r="F1510" t="s">
        <v>42</v>
      </c>
      <c r="G1510" t="s">
        <v>683</v>
      </c>
      <c r="H1510">
        <v>450</v>
      </c>
      <c r="I1510" t="s">
        <v>76</v>
      </c>
      <c r="J1510" t="s">
        <v>77</v>
      </c>
      <c r="K1510" t="s">
        <v>46</v>
      </c>
      <c r="L1510">
        <v>40</v>
      </c>
      <c r="M1510" t="s">
        <v>12</v>
      </c>
      <c r="N1510" s="9">
        <v>0</v>
      </c>
      <c r="O1510" s="9">
        <v>0</v>
      </c>
      <c r="P1510" s="9">
        <v>0</v>
      </c>
      <c r="Q1510" s="9">
        <v>0</v>
      </c>
      <c r="R1510" s="9">
        <v>0</v>
      </c>
      <c r="S1510" s="7">
        <v>0</v>
      </c>
      <c r="T1510" s="7">
        <v>0</v>
      </c>
    </row>
    <row r="1511" spans="1:20" x14ac:dyDescent="0.25">
      <c r="A1511" t="s">
        <v>577</v>
      </c>
      <c r="B1511">
        <v>9</v>
      </c>
      <c r="C1511">
        <v>606</v>
      </c>
      <c r="D1511" t="s">
        <v>681</v>
      </c>
      <c r="E1511" t="s">
        <v>682</v>
      </c>
      <c r="F1511" t="s">
        <v>42</v>
      </c>
      <c r="G1511" t="s">
        <v>683</v>
      </c>
      <c r="H1511">
        <v>450</v>
      </c>
      <c r="I1511" t="s">
        <v>76</v>
      </c>
      <c r="J1511" t="s">
        <v>77</v>
      </c>
      <c r="K1511" t="s">
        <v>46</v>
      </c>
      <c r="L1511">
        <v>50</v>
      </c>
      <c r="M1511" t="s">
        <v>50</v>
      </c>
      <c r="N1511" s="9">
        <v>416.5</v>
      </c>
      <c r="O1511" s="9">
        <v>5343</v>
      </c>
      <c r="P1511" s="9">
        <v>0</v>
      </c>
      <c r="Q1511" s="9">
        <v>0</v>
      </c>
      <c r="R1511" s="9">
        <v>465</v>
      </c>
      <c r="S1511" s="7">
        <v>0</v>
      </c>
      <c r="T1511" s="7">
        <v>181.09</v>
      </c>
    </row>
    <row r="1512" spans="1:20" x14ac:dyDescent="0.25">
      <c r="A1512" t="s">
        <v>577</v>
      </c>
      <c r="B1512">
        <v>9</v>
      </c>
      <c r="C1512">
        <v>606</v>
      </c>
      <c r="D1512" t="s">
        <v>681</v>
      </c>
      <c r="E1512" t="s">
        <v>682</v>
      </c>
      <c r="F1512" t="s">
        <v>42</v>
      </c>
      <c r="G1512" t="s">
        <v>683</v>
      </c>
      <c r="H1512">
        <v>490</v>
      </c>
      <c r="I1512" t="s">
        <v>684</v>
      </c>
      <c r="J1512" t="s">
        <v>685</v>
      </c>
      <c r="K1512" t="s">
        <v>46</v>
      </c>
      <c r="L1512">
        <v>10</v>
      </c>
      <c r="M1512" t="s">
        <v>47</v>
      </c>
      <c r="N1512" s="9">
        <v>0</v>
      </c>
      <c r="O1512" s="9">
        <v>0</v>
      </c>
      <c r="P1512" s="9">
        <v>0</v>
      </c>
      <c r="Q1512" s="9">
        <v>0</v>
      </c>
      <c r="R1512" s="9">
        <v>0</v>
      </c>
      <c r="S1512" s="7">
        <v>0</v>
      </c>
      <c r="T1512" s="7">
        <v>60000</v>
      </c>
    </row>
    <row r="1513" spans="1:20" x14ac:dyDescent="0.25">
      <c r="A1513" t="s">
        <v>577</v>
      </c>
      <c r="B1513">
        <v>9</v>
      </c>
      <c r="C1513">
        <v>606</v>
      </c>
      <c r="D1513" t="s">
        <v>681</v>
      </c>
      <c r="E1513" t="s">
        <v>682</v>
      </c>
      <c r="F1513" t="s">
        <v>42</v>
      </c>
      <c r="G1513" t="s">
        <v>683</v>
      </c>
      <c r="H1513">
        <v>490</v>
      </c>
      <c r="I1513" t="s">
        <v>684</v>
      </c>
      <c r="J1513" t="s">
        <v>685</v>
      </c>
      <c r="K1513" t="s">
        <v>46</v>
      </c>
      <c r="L1513">
        <v>20</v>
      </c>
      <c r="M1513" t="s">
        <v>48</v>
      </c>
      <c r="N1513" s="9">
        <v>0</v>
      </c>
      <c r="O1513" s="9">
        <v>0</v>
      </c>
      <c r="P1513" s="9">
        <v>0</v>
      </c>
      <c r="Q1513" s="9">
        <v>0</v>
      </c>
      <c r="R1513" s="9">
        <v>0</v>
      </c>
      <c r="S1513" s="7">
        <v>0</v>
      </c>
      <c r="T1513" s="7">
        <v>60000</v>
      </c>
    </row>
    <row r="1514" spans="1:20" x14ac:dyDescent="0.25">
      <c r="A1514" t="s">
        <v>577</v>
      </c>
      <c r="B1514">
        <v>9</v>
      </c>
      <c r="C1514">
        <v>606</v>
      </c>
      <c r="D1514" t="s">
        <v>681</v>
      </c>
      <c r="E1514" t="s">
        <v>682</v>
      </c>
      <c r="F1514" t="s">
        <v>42</v>
      </c>
      <c r="G1514" t="s">
        <v>683</v>
      </c>
      <c r="H1514">
        <v>490</v>
      </c>
      <c r="I1514" t="s">
        <v>684</v>
      </c>
      <c r="J1514" t="s">
        <v>685</v>
      </c>
      <c r="K1514" t="s">
        <v>46</v>
      </c>
      <c r="L1514">
        <v>30</v>
      </c>
      <c r="M1514" t="s">
        <v>49</v>
      </c>
      <c r="N1514" s="9">
        <v>0</v>
      </c>
      <c r="O1514" s="9">
        <v>0</v>
      </c>
      <c r="P1514" s="9">
        <v>0</v>
      </c>
      <c r="Q1514" s="9">
        <v>0</v>
      </c>
      <c r="R1514" s="9">
        <v>0</v>
      </c>
      <c r="S1514" s="7">
        <v>0</v>
      </c>
      <c r="T1514" s="7">
        <v>0</v>
      </c>
    </row>
    <row r="1515" spans="1:20" x14ac:dyDescent="0.25">
      <c r="A1515" t="s">
        <v>577</v>
      </c>
      <c r="B1515">
        <v>9</v>
      </c>
      <c r="C1515">
        <v>606</v>
      </c>
      <c r="D1515" t="s">
        <v>681</v>
      </c>
      <c r="E1515" t="s">
        <v>682</v>
      </c>
      <c r="F1515" t="s">
        <v>42</v>
      </c>
      <c r="G1515" t="s">
        <v>683</v>
      </c>
      <c r="H1515">
        <v>490</v>
      </c>
      <c r="I1515" t="s">
        <v>684</v>
      </c>
      <c r="J1515" t="s">
        <v>685</v>
      </c>
      <c r="K1515" t="s">
        <v>46</v>
      </c>
      <c r="L1515">
        <v>40</v>
      </c>
      <c r="M1515" t="s">
        <v>12</v>
      </c>
      <c r="N1515" s="9">
        <v>0</v>
      </c>
      <c r="O1515" s="9">
        <v>0</v>
      </c>
      <c r="P1515" s="9">
        <v>0</v>
      </c>
      <c r="Q1515" s="9">
        <v>0</v>
      </c>
      <c r="R1515" s="9">
        <v>0</v>
      </c>
      <c r="S1515" s="7">
        <v>0</v>
      </c>
      <c r="T1515" s="7">
        <v>0</v>
      </c>
    </row>
    <row r="1516" spans="1:20" x14ac:dyDescent="0.25">
      <c r="A1516" t="s">
        <v>577</v>
      </c>
      <c r="B1516">
        <v>9</v>
      </c>
      <c r="C1516">
        <v>606</v>
      </c>
      <c r="D1516" t="s">
        <v>681</v>
      </c>
      <c r="E1516" t="s">
        <v>682</v>
      </c>
      <c r="F1516" t="s">
        <v>42</v>
      </c>
      <c r="G1516" t="s">
        <v>683</v>
      </c>
      <c r="H1516">
        <v>490</v>
      </c>
      <c r="I1516" t="s">
        <v>684</v>
      </c>
      <c r="J1516" t="s">
        <v>685</v>
      </c>
      <c r="K1516" t="s">
        <v>46</v>
      </c>
      <c r="L1516">
        <v>50</v>
      </c>
      <c r="M1516" t="s">
        <v>50</v>
      </c>
      <c r="N1516" s="9">
        <v>0</v>
      </c>
      <c r="O1516" s="9">
        <v>0</v>
      </c>
      <c r="P1516" s="9">
        <v>0</v>
      </c>
      <c r="Q1516" s="9">
        <v>0</v>
      </c>
      <c r="R1516" s="9">
        <v>0</v>
      </c>
      <c r="S1516" s="7">
        <v>0</v>
      </c>
      <c r="T1516" s="7">
        <v>0</v>
      </c>
    </row>
    <row r="1517" spans="1:20" x14ac:dyDescent="0.25">
      <c r="A1517" t="s">
        <v>577</v>
      </c>
      <c r="B1517">
        <v>9</v>
      </c>
      <c r="C1517">
        <v>702</v>
      </c>
      <c r="D1517" t="s">
        <v>686</v>
      </c>
      <c r="E1517" t="s">
        <v>687</v>
      </c>
      <c r="F1517" t="s">
        <v>42</v>
      </c>
      <c r="G1517" t="s">
        <v>688</v>
      </c>
      <c r="H1517">
        <v>142</v>
      </c>
      <c r="I1517" t="s">
        <v>498</v>
      </c>
      <c r="J1517" t="s">
        <v>499</v>
      </c>
      <c r="K1517" t="s">
        <v>46</v>
      </c>
      <c r="L1517">
        <v>10</v>
      </c>
      <c r="M1517" t="s">
        <v>47</v>
      </c>
      <c r="N1517" s="9">
        <v>1170781</v>
      </c>
      <c r="O1517" s="9">
        <v>1170781</v>
      </c>
      <c r="P1517" s="9">
        <v>1200674</v>
      </c>
      <c r="Q1517" s="9">
        <v>1231040.01</v>
      </c>
      <c r="R1517" s="9">
        <v>1325674</v>
      </c>
      <c r="S1517" s="7">
        <v>1325674</v>
      </c>
      <c r="T1517" s="7">
        <v>1345674</v>
      </c>
    </row>
    <row r="1518" spans="1:20" x14ac:dyDescent="0.25">
      <c r="A1518" t="s">
        <v>577</v>
      </c>
      <c r="B1518">
        <v>9</v>
      </c>
      <c r="C1518">
        <v>702</v>
      </c>
      <c r="D1518" t="s">
        <v>686</v>
      </c>
      <c r="E1518" t="s">
        <v>687</v>
      </c>
      <c r="F1518" t="s">
        <v>42</v>
      </c>
      <c r="G1518" t="s">
        <v>688</v>
      </c>
      <c r="H1518">
        <v>142</v>
      </c>
      <c r="I1518" t="s">
        <v>498</v>
      </c>
      <c r="J1518" t="s">
        <v>499</v>
      </c>
      <c r="K1518" t="s">
        <v>46</v>
      </c>
      <c r="L1518">
        <v>20</v>
      </c>
      <c r="M1518" t="s">
        <v>48</v>
      </c>
      <c r="N1518" s="9">
        <v>1170781</v>
      </c>
      <c r="O1518" s="9">
        <v>1170438.6100000001</v>
      </c>
      <c r="P1518" s="9">
        <v>1200674</v>
      </c>
      <c r="Q1518" s="9">
        <v>1231040.01</v>
      </c>
      <c r="R1518" s="9">
        <v>1325674</v>
      </c>
      <c r="S1518" s="7">
        <v>1325616.1599999999</v>
      </c>
      <c r="T1518" s="7">
        <v>1345672.99</v>
      </c>
    </row>
    <row r="1519" spans="1:20" x14ac:dyDescent="0.25">
      <c r="A1519" t="s">
        <v>577</v>
      </c>
      <c r="B1519">
        <v>9</v>
      </c>
      <c r="C1519">
        <v>702</v>
      </c>
      <c r="D1519" t="s">
        <v>686</v>
      </c>
      <c r="E1519" t="s">
        <v>687</v>
      </c>
      <c r="F1519" t="s">
        <v>42</v>
      </c>
      <c r="G1519" t="s">
        <v>688</v>
      </c>
      <c r="H1519">
        <v>142</v>
      </c>
      <c r="I1519" t="s">
        <v>498</v>
      </c>
      <c r="J1519" t="s">
        <v>499</v>
      </c>
      <c r="K1519" t="s">
        <v>46</v>
      </c>
      <c r="L1519">
        <v>30</v>
      </c>
      <c r="M1519" t="s">
        <v>49</v>
      </c>
      <c r="N1519" s="9">
        <v>0</v>
      </c>
      <c r="O1519" s="9">
        <v>342.39</v>
      </c>
      <c r="P1519" s="9">
        <v>0</v>
      </c>
      <c r="Q1519" s="9">
        <v>0</v>
      </c>
      <c r="R1519" s="9">
        <v>0</v>
      </c>
      <c r="S1519" s="7">
        <v>57.84</v>
      </c>
      <c r="T1519" s="7">
        <v>1.01</v>
      </c>
    </row>
    <row r="1520" spans="1:20" x14ac:dyDescent="0.25">
      <c r="A1520" t="s">
        <v>577</v>
      </c>
      <c r="B1520">
        <v>9</v>
      </c>
      <c r="C1520">
        <v>702</v>
      </c>
      <c r="D1520" t="s">
        <v>686</v>
      </c>
      <c r="E1520" t="s">
        <v>687</v>
      </c>
      <c r="F1520" t="s">
        <v>42</v>
      </c>
      <c r="G1520" t="s">
        <v>688</v>
      </c>
      <c r="H1520">
        <v>142</v>
      </c>
      <c r="I1520" t="s">
        <v>498</v>
      </c>
      <c r="J1520" t="s">
        <v>499</v>
      </c>
      <c r="K1520" t="s">
        <v>46</v>
      </c>
      <c r="L1520">
        <v>40</v>
      </c>
      <c r="M1520" t="s">
        <v>12</v>
      </c>
      <c r="N1520" s="9">
        <v>0</v>
      </c>
      <c r="O1520" s="9">
        <v>0</v>
      </c>
      <c r="P1520" s="9">
        <v>0</v>
      </c>
      <c r="Q1520" s="9">
        <v>0</v>
      </c>
      <c r="R1520" s="9">
        <v>0</v>
      </c>
      <c r="S1520" s="7">
        <v>0</v>
      </c>
      <c r="T1520" s="7">
        <v>0</v>
      </c>
    </row>
    <row r="1521" spans="1:20" x14ac:dyDescent="0.25">
      <c r="A1521" t="s">
        <v>577</v>
      </c>
      <c r="B1521">
        <v>9</v>
      </c>
      <c r="C1521">
        <v>702</v>
      </c>
      <c r="D1521" t="s">
        <v>686</v>
      </c>
      <c r="E1521" t="s">
        <v>687</v>
      </c>
      <c r="F1521" t="s">
        <v>42</v>
      </c>
      <c r="G1521" t="s">
        <v>688</v>
      </c>
      <c r="H1521">
        <v>142</v>
      </c>
      <c r="I1521" t="s">
        <v>498</v>
      </c>
      <c r="J1521" t="s">
        <v>499</v>
      </c>
      <c r="K1521" t="s">
        <v>46</v>
      </c>
      <c r="L1521">
        <v>50</v>
      </c>
      <c r="M1521" t="s">
        <v>50</v>
      </c>
      <c r="N1521" s="9">
        <v>0</v>
      </c>
      <c r="O1521" s="9">
        <v>342.39</v>
      </c>
      <c r="P1521" s="9">
        <v>0</v>
      </c>
      <c r="Q1521" s="9">
        <v>0</v>
      </c>
      <c r="R1521" s="9">
        <v>0</v>
      </c>
      <c r="S1521" s="7">
        <v>57.84</v>
      </c>
      <c r="T1521" s="7">
        <v>1.01</v>
      </c>
    </row>
    <row r="1522" spans="1:20" x14ac:dyDescent="0.25">
      <c r="A1522" t="s">
        <v>577</v>
      </c>
      <c r="B1522">
        <v>9</v>
      </c>
      <c r="C1522">
        <v>702</v>
      </c>
      <c r="D1522" t="s">
        <v>686</v>
      </c>
      <c r="E1522" t="s">
        <v>687</v>
      </c>
      <c r="F1522" t="s">
        <v>42</v>
      </c>
      <c r="G1522" t="s">
        <v>688</v>
      </c>
      <c r="H1522">
        <v>191</v>
      </c>
      <c r="I1522" t="s">
        <v>689</v>
      </c>
      <c r="J1522" t="s">
        <v>690</v>
      </c>
      <c r="K1522" t="s">
        <v>46</v>
      </c>
      <c r="L1522">
        <v>10</v>
      </c>
      <c r="M1522" t="s">
        <v>47</v>
      </c>
      <c r="N1522" s="9">
        <v>857094</v>
      </c>
      <c r="O1522" s="9">
        <v>857094</v>
      </c>
      <c r="P1522" s="9">
        <v>883811</v>
      </c>
      <c r="Q1522" s="9">
        <v>909664.82</v>
      </c>
      <c r="R1522" s="9">
        <v>1103679</v>
      </c>
      <c r="S1522" s="7">
        <v>1103679</v>
      </c>
      <c r="T1522" s="7">
        <v>1103679</v>
      </c>
    </row>
    <row r="1523" spans="1:20" x14ac:dyDescent="0.25">
      <c r="A1523" t="s">
        <v>577</v>
      </c>
      <c r="B1523">
        <v>9</v>
      </c>
      <c r="C1523">
        <v>702</v>
      </c>
      <c r="D1523" t="s">
        <v>686</v>
      </c>
      <c r="E1523" t="s">
        <v>687</v>
      </c>
      <c r="F1523" t="s">
        <v>42</v>
      </c>
      <c r="G1523" t="s">
        <v>688</v>
      </c>
      <c r="H1523">
        <v>191</v>
      </c>
      <c r="I1523" t="s">
        <v>689</v>
      </c>
      <c r="J1523" t="s">
        <v>690</v>
      </c>
      <c r="K1523" t="s">
        <v>46</v>
      </c>
      <c r="L1523">
        <v>20</v>
      </c>
      <c r="M1523" t="s">
        <v>48</v>
      </c>
      <c r="N1523" s="9">
        <v>857094</v>
      </c>
      <c r="O1523" s="9">
        <v>857094</v>
      </c>
      <c r="P1523" s="9">
        <v>883811</v>
      </c>
      <c r="Q1523" s="9">
        <v>909661.38</v>
      </c>
      <c r="R1523" s="9">
        <v>1103679</v>
      </c>
      <c r="S1523" s="7">
        <v>1103678.1100000001</v>
      </c>
      <c r="T1523" s="7">
        <v>1103679</v>
      </c>
    </row>
    <row r="1524" spans="1:20" x14ac:dyDescent="0.25">
      <c r="A1524" t="s">
        <v>577</v>
      </c>
      <c r="B1524">
        <v>9</v>
      </c>
      <c r="C1524">
        <v>702</v>
      </c>
      <c r="D1524" t="s">
        <v>686</v>
      </c>
      <c r="E1524" t="s">
        <v>687</v>
      </c>
      <c r="F1524" t="s">
        <v>42</v>
      </c>
      <c r="G1524" t="s">
        <v>688</v>
      </c>
      <c r="H1524">
        <v>191</v>
      </c>
      <c r="I1524" t="s">
        <v>689</v>
      </c>
      <c r="J1524" t="s">
        <v>690</v>
      </c>
      <c r="K1524" t="s">
        <v>46</v>
      </c>
      <c r="L1524">
        <v>30</v>
      </c>
      <c r="M1524" t="s">
        <v>49</v>
      </c>
      <c r="N1524" s="9">
        <v>0</v>
      </c>
      <c r="O1524" s="9">
        <v>0</v>
      </c>
      <c r="P1524" s="9">
        <v>0</v>
      </c>
      <c r="Q1524" s="9">
        <v>3.44</v>
      </c>
      <c r="R1524" s="9">
        <v>0</v>
      </c>
      <c r="S1524" s="7">
        <v>0.89</v>
      </c>
      <c r="T1524" s="7">
        <v>0</v>
      </c>
    </row>
    <row r="1525" spans="1:20" x14ac:dyDescent="0.25">
      <c r="A1525" t="s">
        <v>577</v>
      </c>
      <c r="B1525">
        <v>9</v>
      </c>
      <c r="C1525">
        <v>702</v>
      </c>
      <c r="D1525" t="s">
        <v>686</v>
      </c>
      <c r="E1525" t="s">
        <v>687</v>
      </c>
      <c r="F1525" t="s">
        <v>42</v>
      </c>
      <c r="G1525" t="s">
        <v>688</v>
      </c>
      <c r="H1525">
        <v>191</v>
      </c>
      <c r="I1525" t="s">
        <v>689</v>
      </c>
      <c r="J1525" t="s">
        <v>690</v>
      </c>
      <c r="K1525" t="s">
        <v>46</v>
      </c>
      <c r="L1525">
        <v>40</v>
      </c>
      <c r="M1525" t="s">
        <v>12</v>
      </c>
      <c r="N1525" s="9">
        <v>0</v>
      </c>
      <c r="O1525" s="9">
        <v>0</v>
      </c>
      <c r="P1525" s="9">
        <v>0</v>
      </c>
      <c r="Q1525" s="9">
        <v>0</v>
      </c>
      <c r="R1525" s="9">
        <v>0</v>
      </c>
      <c r="S1525" s="7">
        <v>0</v>
      </c>
      <c r="T1525" s="7">
        <v>0</v>
      </c>
    </row>
    <row r="1526" spans="1:20" x14ac:dyDescent="0.25">
      <c r="A1526" t="s">
        <v>577</v>
      </c>
      <c r="B1526">
        <v>9</v>
      </c>
      <c r="C1526">
        <v>702</v>
      </c>
      <c r="D1526" t="s">
        <v>686</v>
      </c>
      <c r="E1526" t="s">
        <v>687</v>
      </c>
      <c r="F1526" t="s">
        <v>42</v>
      </c>
      <c r="G1526" t="s">
        <v>688</v>
      </c>
      <c r="H1526">
        <v>191</v>
      </c>
      <c r="I1526" t="s">
        <v>689</v>
      </c>
      <c r="J1526" t="s">
        <v>690</v>
      </c>
      <c r="K1526" t="s">
        <v>46</v>
      </c>
      <c r="L1526">
        <v>50</v>
      </c>
      <c r="M1526" t="s">
        <v>50</v>
      </c>
      <c r="N1526" s="9">
        <v>0</v>
      </c>
      <c r="O1526" s="9">
        <v>0</v>
      </c>
      <c r="P1526" s="9">
        <v>0</v>
      </c>
      <c r="Q1526" s="9">
        <v>3.44</v>
      </c>
      <c r="R1526" s="9">
        <v>0</v>
      </c>
      <c r="S1526" s="7">
        <v>0.89</v>
      </c>
      <c r="T1526" s="7">
        <v>0</v>
      </c>
    </row>
    <row r="1527" spans="1:20" x14ac:dyDescent="0.25">
      <c r="A1527" t="s">
        <v>577</v>
      </c>
      <c r="B1527">
        <v>9</v>
      </c>
      <c r="C1527">
        <v>702</v>
      </c>
      <c r="D1527" t="s">
        <v>686</v>
      </c>
      <c r="E1527" t="s">
        <v>687</v>
      </c>
      <c r="F1527" t="s">
        <v>42</v>
      </c>
      <c r="G1527" t="s">
        <v>688</v>
      </c>
      <c r="H1527">
        <v>454</v>
      </c>
      <c r="I1527" t="s">
        <v>650</v>
      </c>
      <c r="J1527" t="s">
        <v>651</v>
      </c>
      <c r="K1527" t="s">
        <v>46</v>
      </c>
      <c r="L1527">
        <v>10</v>
      </c>
      <c r="M1527" t="s">
        <v>47</v>
      </c>
      <c r="N1527" s="9">
        <v>1981012</v>
      </c>
      <c r="O1527" s="9">
        <v>2375621</v>
      </c>
      <c r="P1527" s="9">
        <v>2510700</v>
      </c>
      <c r="Q1527" s="9">
        <v>2866949.69</v>
      </c>
      <c r="R1527" s="9">
        <v>3642238</v>
      </c>
      <c r="S1527" s="7">
        <v>3642238</v>
      </c>
      <c r="T1527" s="7">
        <v>3642238</v>
      </c>
    </row>
    <row r="1528" spans="1:20" x14ac:dyDescent="0.25">
      <c r="A1528" t="s">
        <v>577</v>
      </c>
      <c r="B1528">
        <v>9</v>
      </c>
      <c r="C1528">
        <v>702</v>
      </c>
      <c r="D1528" t="s">
        <v>686</v>
      </c>
      <c r="E1528" t="s">
        <v>687</v>
      </c>
      <c r="F1528" t="s">
        <v>42</v>
      </c>
      <c r="G1528" t="s">
        <v>688</v>
      </c>
      <c r="H1528">
        <v>454</v>
      </c>
      <c r="I1528" t="s">
        <v>650</v>
      </c>
      <c r="J1528" t="s">
        <v>651</v>
      </c>
      <c r="K1528" t="s">
        <v>46</v>
      </c>
      <c r="L1528">
        <v>20</v>
      </c>
      <c r="M1528" t="s">
        <v>48</v>
      </c>
      <c r="N1528" s="9">
        <v>1981012</v>
      </c>
      <c r="O1528" s="9">
        <v>2375621</v>
      </c>
      <c r="P1528" s="9">
        <v>2510700</v>
      </c>
      <c r="Q1528" s="9">
        <v>2866949.14</v>
      </c>
      <c r="R1528" s="9">
        <v>3642238</v>
      </c>
      <c r="S1528" s="7">
        <v>3642237.32</v>
      </c>
      <c r="T1528" s="7">
        <v>3642238</v>
      </c>
    </row>
    <row r="1529" spans="1:20" x14ac:dyDescent="0.25">
      <c r="A1529" t="s">
        <v>577</v>
      </c>
      <c r="B1529">
        <v>9</v>
      </c>
      <c r="C1529">
        <v>702</v>
      </c>
      <c r="D1529" t="s">
        <v>686</v>
      </c>
      <c r="E1529" t="s">
        <v>687</v>
      </c>
      <c r="F1529" t="s">
        <v>42</v>
      </c>
      <c r="G1529" t="s">
        <v>688</v>
      </c>
      <c r="H1529">
        <v>454</v>
      </c>
      <c r="I1529" t="s">
        <v>650</v>
      </c>
      <c r="J1529" t="s">
        <v>651</v>
      </c>
      <c r="K1529" t="s">
        <v>46</v>
      </c>
      <c r="L1529">
        <v>30</v>
      </c>
      <c r="M1529" t="s">
        <v>49</v>
      </c>
      <c r="N1529" s="9">
        <v>0</v>
      </c>
      <c r="O1529" s="9">
        <v>0</v>
      </c>
      <c r="P1529" s="9">
        <v>0</v>
      </c>
      <c r="Q1529" s="9">
        <v>0.55000000000000004</v>
      </c>
      <c r="R1529" s="9">
        <v>0</v>
      </c>
      <c r="S1529" s="7">
        <v>0.68</v>
      </c>
      <c r="T1529" s="7">
        <v>0</v>
      </c>
    </row>
    <row r="1530" spans="1:20" x14ac:dyDescent="0.25">
      <c r="A1530" t="s">
        <v>577</v>
      </c>
      <c r="B1530">
        <v>9</v>
      </c>
      <c r="C1530">
        <v>702</v>
      </c>
      <c r="D1530" t="s">
        <v>686</v>
      </c>
      <c r="E1530" t="s">
        <v>687</v>
      </c>
      <c r="F1530" t="s">
        <v>42</v>
      </c>
      <c r="G1530" t="s">
        <v>688</v>
      </c>
      <c r="H1530">
        <v>454</v>
      </c>
      <c r="I1530" t="s">
        <v>650</v>
      </c>
      <c r="J1530" t="s">
        <v>651</v>
      </c>
      <c r="K1530" t="s">
        <v>46</v>
      </c>
      <c r="L1530">
        <v>40</v>
      </c>
      <c r="M1530" t="s">
        <v>12</v>
      </c>
      <c r="N1530" s="9">
        <v>0</v>
      </c>
      <c r="O1530" s="9">
        <v>0</v>
      </c>
      <c r="P1530" s="9">
        <v>0</v>
      </c>
      <c r="Q1530" s="9">
        <v>0</v>
      </c>
      <c r="R1530" s="9">
        <v>0</v>
      </c>
      <c r="S1530" s="7">
        <v>0</v>
      </c>
      <c r="T1530" s="7">
        <v>0</v>
      </c>
    </row>
    <row r="1531" spans="1:20" x14ac:dyDescent="0.25">
      <c r="A1531" t="s">
        <v>577</v>
      </c>
      <c r="B1531">
        <v>9</v>
      </c>
      <c r="C1531">
        <v>702</v>
      </c>
      <c r="D1531" t="s">
        <v>686</v>
      </c>
      <c r="E1531" t="s">
        <v>687</v>
      </c>
      <c r="F1531" t="s">
        <v>42</v>
      </c>
      <c r="G1531" t="s">
        <v>688</v>
      </c>
      <c r="H1531">
        <v>454</v>
      </c>
      <c r="I1531" t="s">
        <v>650</v>
      </c>
      <c r="J1531" t="s">
        <v>651</v>
      </c>
      <c r="K1531" t="s">
        <v>46</v>
      </c>
      <c r="L1531">
        <v>50</v>
      </c>
      <c r="M1531" t="s">
        <v>50</v>
      </c>
      <c r="N1531" s="9">
        <v>0</v>
      </c>
      <c r="O1531" s="9">
        <v>0</v>
      </c>
      <c r="P1531" s="9">
        <v>0</v>
      </c>
      <c r="Q1531" s="9">
        <v>0.55000000000000004</v>
      </c>
      <c r="R1531" s="9">
        <v>0</v>
      </c>
      <c r="S1531" s="7">
        <v>0.68</v>
      </c>
      <c r="T1531" s="7">
        <v>0</v>
      </c>
    </row>
    <row r="1532" spans="1:20" x14ac:dyDescent="0.25">
      <c r="A1532" t="s">
        <v>577</v>
      </c>
      <c r="B1532">
        <v>9</v>
      </c>
      <c r="C1532">
        <v>702</v>
      </c>
      <c r="D1532" t="s">
        <v>686</v>
      </c>
      <c r="E1532" t="s">
        <v>687</v>
      </c>
      <c r="F1532" t="s">
        <v>42</v>
      </c>
      <c r="G1532" t="s">
        <v>688</v>
      </c>
      <c r="H1532">
        <v>497</v>
      </c>
      <c r="I1532" t="s">
        <v>691</v>
      </c>
      <c r="J1532" t="s">
        <v>692</v>
      </c>
      <c r="K1532" t="s">
        <v>46</v>
      </c>
      <c r="L1532">
        <v>10</v>
      </c>
      <c r="M1532" t="s">
        <v>47</v>
      </c>
      <c r="N1532" s="9">
        <v>1366526</v>
      </c>
      <c r="O1532" s="9">
        <v>1366526</v>
      </c>
      <c r="P1532" s="9">
        <v>1395586</v>
      </c>
      <c r="Q1532" s="9">
        <v>1412205.98</v>
      </c>
      <c r="R1532" s="9">
        <v>1567029</v>
      </c>
      <c r="S1532" s="7">
        <v>1567029</v>
      </c>
      <c r="T1532" s="7">
        <v>1567029</v>
      </c>
    </row>
    <row r="1533" spans="1:20" x14ac:dyDescent="0.25">
      <c r="A1533" t="s">
        <v>577</v>
      </c>
      <c r="B1533">
        <v>9</v>
      </c>
      <c r="C1533">
        <v>702</v>
      </c>
      <c r="D1533" t="s">
        <v>686</v>
      </c>
      <c r="E1533" t="s">
        <v>687</v>
      </c>
      <c r="F1533" t="s">
        <v>42</v>
      </c>
      <c r="G1533" t="s">
        <v>688</v>
      </c>
      <c r="H1533">
        <v>497</v>
      </c>
      <c r="I1533" t="s">
        <v>691</v>
      </c>
      <c r="J1533" t="s">
        <v>692</v>
      </c>
      <c r="K1533" t="s">
        <v>46</v>
      </c>
      <c r="L1533">
        <v>20</v>
      </c>
      <c r="M1533" t="s">
        <v>48</v>
      </c>
      <c r="N1533" s="9">
        <v>1366526</v>
      </c>
      <c r="O1533" s="9">
        <v>1362525.5</v>
      </c>
      <c r="P1533" s="9">
        <v>1395586</v>
      </c>
      <c r="Q1533" s="9">
        <v>1412204.77</v>
      </c>
      <c r="R1533" s="9">
        <v>1567029</v>
      </c>
      <c r="S1533" s="7">
        <v>1567028.63</v>
      </c>
      <c r="T1533" s="7">
        <v>1567028.03</v>
      </c>
    </row>
    <row r="1534" spans="1:20" x14ac:dyDescent="0.25">
      <c r="A1534" t="s">
        <v>577</v>
      </c>
      <c r="B1534">
        <v>9</v>
      </c>
      <c r="C1534">
        <v>702</v>
      </c>
      <c r="D1534" t="s">
        <v>686</v>
      </c>
      <c r="E1534" t="s">
        <v>687</v>
      </c>
      <c r="F1534" t="s">
        <v>42</v>
      </c>
      <c r="G1534" t="s">
        <v>688</v>
      </c>
      <c r="H1534">
        <v>497</v>
      </c>
      <c r="I1534" t="s">
        <v>691</v>
      </c>
      <c r="J1534" t="s">
        <v>692</v>
      </c>
      <c r="K1534" t="s">
        <v>46</v>
      </c>
      <c r="L1534">
        <v>30</v>
      </c>
      <c r="M1534" t="s">
        <v>49</v>
      </c>
      <c r="N1534" s="9">
        <v>0</v>
      </c>
      <c r="O1534" s="9">
        <v>4000.5</v>
      </c>
      <c r="P1534" s="9">
        <v>0</v>
      </c>
      <c r="Q1534" s="9">
        <v>1.21</v>
      </c>
      <c r="R1534" s="9">
        <v>0</v>
      </c>
      <c r="S1534" s="7">
        <v>0.37</v>
      </c>
      <c r="T1534" s="7">
        <v>0.97</v>
      </c>
    </row>
    <row r="1535" spans="1:20" x14ac:dyDescent="0.25">
      <c r="A1535" t="s">
        <v>577</v>
      </c>
      <c r="B1535">
        <v>9</v>
      </c>
      <c r="C1535">
        <v>702</v>
      </c>
      <c r="D1535" t="s">
        <v>686</v>
      </c>
      <c r="E1535" t="s">
        <v>687</v>
      </c>
      <c r="F1535" t="s">
        <v>42</v>
      </c>
      <c r="G1535" t="s">
        <v>688</v>
      </c>
      <c r="H1535">
        <v>497</v>
      </c>
      <c r="I1535" t="s">
        <v>691</v>
      </c>
      <c r="J1535" t="s">
        <v>692</v>
      </c>
      <c r="K1535" t="s">
        <v>46</v>
      </c>
      <c r="L1535">
        <v>40</v>
      </c>
      <c r="M1535" t="s">
        <v>12</v>
      </c>
      <c r="N1535" s="9">
        <v>0</v>
      </c>
      <c r="O1535" s="9">
        <v>0</v>
      </c>
      <c r="P1535" s="9">
        <v>0</v>
      </c>
      <c r="Q1535" s="9">
        <v>0</v>
      </c>
      <c r="R1535" s="9">
        <v>0</v>
      </c>
      <c r="S1535" s="7">
        <v>0</v>
      </c>
      <c r="T1535" s="7">
        <v>0</v>
      </c>
    </row>
    <row r="1536" spans="1:20" x14ac:dyDescent="0.25">
      <c r="A1536" t="s">
        <v>577</v>
      </c>
      <c r="B1536">
        <v>9</v>
      </c>
      <c r="C1536">
        <v>702</v>
      </c>
      <c r="D1536" t="s">
        <v>686</v>
      </c>
      <c r="E1536" t="s">
        <v>687</v>
      </c>
      <c r="F1536" t="s">
        <v>42</v>
      </c>
      <c r="G1536" t="s">
        <v>688</v>
      </c>
      <c r="H1536">
        <v>497</v>
      </c>
      <c r="I1536" t="s">
        <v>691</v>
      </c>
      <c r="J1536" t="s">
        <v>692</v>
      </c>
      <c r="K1536" t="s">
        <v>46</v>
      </c>
      <c r="L1536">
        <v>50</v>
      </c>
      <c r="M1536" t="s">
        <v>50</v>
      </c>
      <c r="N1536" s="9">
        <v>0</v>
      </c>
      <c r="O1536" s="9">
        <v>4000.5</v>
      </c>
      <c r="P1536" s="9">
        <v>0</v>
      </c>
      <c r="Q1536" s="9">
        <v>1.21</v>
      </c>
      <c r="R1536" s="9">
        <v>0</v>
      </c>
      <c r="S1536" s="7">
        <v>0.37</v>
      </c>
      <c r="T1536" s="7">
        <v>0.97</v>
      </c>
    </row>
    <row r="1537" spans="1:20" x14ac:dyDescent="0.25">
      <c r="A1537" t="s">
        <v>577</v>
      </c>
      <c r="B1537">
        <v>9</v>
      </c>
      <c r="C1537">
        <v>702</v>
      </c>
      <c r="D1537" t="s">
        <v>686</v>
      </c>
      <c r="E1537" t="s">
        <v>687</v>
      </c>
      <c r="F1537" t="s">
        <v>42</v>
      </c>
      <c r="G1537" t="s">
        <v>688</v>
      </c>
      <c r="H1537">
        <v>499</v>
      </c>
      <c r="I1537" t="s">
        <v>62</v>
      </c>
      <c r="J1537" t="s">
        <v>586</v>
      </c>
      <c r="K1537" t="s">
        <v>46</v>
      </c>
      <c r="L1537">
        <v>10</v>
      </c>
      <c r="M1537" t="s">
        <v>47</v>
      </c>
      <c r="N1537" s="9">
        <v>946050</v>
      </c>
      <c r="O1537" s="9">
        <v>1155231</v>
      </c>
      <c r="P1537" s="9">
        <v>1270311</v>
      </c>
      <c r="Q1537" s="9">
        <v>1381812.5</v>
      </c>
      <c r="R1537" s="9">
        <v>1869217</v>
      </c>
      <c r="S1537" s="7">
        <v>2142574</v>
      </c>
      <c r="T1537" s="7">
        <v>2398501.62</v>
      </c>
    </row>
    <row r="1538" spans="1:20" x14ac:dyDescent="0.25">
      <c r="A1538" t="s">
        <v>577</v>
      </c>
      <c r="B1538">
        <v>9</v>
      </c>
      <c r="C1538">
        <v>702</v>
      </c>
      <c r="D1538" t="s">
        <v>686</v>
      </c>
      <c r="E1538" t="s">
        <v>687</v>
      </c>
      <c r="F1538" t="s">
        <v>42</v>
      </c>
      <c r="G1538" t="s">
        <v>688</v>
      </c>
      <c r="H1538">
        <v>499</v>
      </c>
      <c r="I1538" t="s">
        <v>62</v>
      </c>
      <c r="J1538" t="s">
        <v>586</v>
      </c>
      <c r="K1538" t="s">
        <v>46</v>
      </c>
      <c r="L1538">
        <v>20</v>
      </c>
      <c r="M1538" t="s">
        <v>48</v>
      </c>
      <c r="N1538" s="9">
        <v>942175.15</v>
      </c>
      <c r="O1538" s="9">
        <v>1153530.6200000001</v>
      </c>
      <c r="P1538" s="9">
        <v>1270311</v>
      </c>
      <c r="Q1538" s="9">
        <v>1381812.5</v>
      </c>
      <c r="R1538" s="9">
        <v>1869217</v>
      </c>
      <c r="S1538" s="7">
        <v>2142573.4900000002</v>
      </c>
      <c r="T1538" s="7">
        <v>2398501.62</v>
      </c>
    </row>
    <row r="1539" spans="1:20" x14ac:dyDescent="0.25">
      <c r="A1539" t="s">
        <v>577</v>
      </c>
      <c r="B1539">
        <v>9</v>
      </c>
      <c r="C1539">
        <v>702</v>
      </c>
      <c r="D1539" t="s">
        <v>686</v>
      </c>
      <c r="E1539" t="s">
        <v>687</v>
      </c>
      <c r="F1539" t="s">
        <v>42</v>
      </c>
      <c r="G1539" t="s">
        <v>688</v>
      </c>
      <c r="H1539">
        <v>499</v>
      </c>
      <c r="I1539" t="s">
        <v>62</v>
      </c>
      <c r="J1539" t="s">
        <v>586</v>
      </c>
      <c r="K1539" t="s">
        <v>46</v>
      </c>
      <c r="L1539">
        <v>30</v>
      </c>
      <c r="M1539" t="s">
        <v>49</v>
      </c>
      <c r="N1539" s="9">
        <v>3874.85</v>
      </c>
      <c r="O1539" s="9">
        <v>1700.38</v>
      </c>
      <c r="P1539" s="9">
        <v>0</v>
      </c>
      <c r="Q1539" s="9">
        <v>0</v>
      </c>
      <c r="R1539" s="9">
        <v>0</v>
      </c>
      <c r="S1539" s="7">
        <v>0.51</v>
      </c>
      <c r="T1539" s="7">
        <v>0</v>
      </c>
    </row>
    <row r="1540" spans="1:20" x14ac:dyDescent="0.25">
      <c r="A1540" t="s">
        <v>577</v>
      </c>
      <c r="B1540">
        <v>9</v>
      </c>
      <c r="C1540">
        <v>702</v>
      </c>
      <c r="D1540" t="s">
        <v>686</v>
      </c>
      <c r="E1540" t="s">
        <v>687</v>
      </c>
      <c r="F1540" t="s">
        <v>42</v>
      </c>
      <c r="G1540" t="s">
        <v>688</v>
      </c>
      <c r="H1540">
        <v>499</v>
      </c>
      <c r="I1540" t="s">
        <v>62</v>
      </c>
      <c r="J1540" t="s">
        <v>586</v>
      </c>
      <c r="K1540" t="s">
        <v>46</v>
      </c>
      <c r="L1540">
        <v>40</v>
      </c>
      <c r="M1540" t="s">
        <v>12</v>
      </c>
      <c r="N1540" s="9">
        <v>0</v>
      </c>
      <c r="O1540" s="9">
        <v>0</v>
      </c>
      <c r="P1540" s="9">
        <v>0</v>
      </c>
      <c r="Q1540" s="9">
        <v>0</v>
      </c>
      <c r="R1540" s="9">
        <v>0</v>
      </c>
      <c r="S1540" s="7">
        <v>0</v>
      </c>
      <c r="T1540" s="7">
        <v>0</v>
      </c>
    </row>
    <row r="1541" spans="1:20" x14ac:dyDescent="0.25">
      <c r="A1541" t="s">
        <v>577</v>
      </c>
      <c r="B1541">
        <v>9</v>
      </c>
      <c r="C1541">
        <v>702</v>
      </c>
      <c r="D1541" t="s">
        <v>686</v>
      </c>
      <c r="E1541" t="s">
        <v>687</v>
      </c>
      <c r="F1541" t="s">
        <v>42</v>
      </c>
      <c r="G1541" t="s">
        <v>688</v>
      </c>
      <c r="H1541">
        <v>499</v>
      </c>
      <c r="I1541" t="s">
        <v>62</v>
      </c>
      <c r="J1541" t="s">
        <v>586</v>
      </c>
      <c r="K1541" t="s">
        <v>46</v>
      </c>
      <c r="L1541">
        <v>50</v>
      </c>
      <c r="M1541" t="s">
        <v>50</v>
      </c>
      <c r="N1541" s="9">
        <v>3874.85</v>
      </c>
      <c r="O1541" s="9">
        <v>1700.38</v>
      </c>
      <c r="P1541" s="9">
        <v>0</v>
      </c>
      <c r="Q1541" s="9">
        <v>0</v>
      </c>
      <c r="R1541" s="9">
        <v>0</v>
      </c>
      <c r="S1541" s="7">
        <v>0.51</v>
      </c>
      <c r="T1541" s="7">
        <v>0</v>
      </c>
    </row>
    <row r="1542" spans="1:20" x14ac:dyDescent="0.25">
      <c r="A1542" t="s">
        <v>577</v>
      </c>
      <c r="B1542">
        <v>9</v>
      </c>
      <c r="C1542">
        <v>263</v>
      </c>
      <c r="D1542" t="s">
        <v>693</v>
      </c>
      <c r="E1542" t="s">
        <v>694</v>
      </c>
      <c r="F1542" t="s">
        <v>42</v>
      </c>
      <c r="G1542" t="s">
        <v>695</v>
      </c>
      <c r="H1542">
        <v>454</v>
      </c>
      <c r="I1542" t="s">
        <v>650</v>
      </c>
      <c r="J1542" t="s">
        <v>651</v>
      </c>
      <c r="K1542" t="s">
        <v>46</v>
      </c>
      <c r="L1542">
        <v>10</v>
      </c>
      <c r="M1542" t="s">
        <v>47</v>
      </c>
      <c r="N1542" s="9">
        <v>172500</v>
      </c>
      <c r="O1542" s="9">
        <v>172500</v>
      </c>
      <c r="P1542" s="9">
        <v>172500</v>
      </c>
      <c r="Q1542" s="9">
        <v>180124</v>
      </c>
      <c r="R1542" s="9">
        <v>172500</v>
      </c>
      <c r="S1542" s="7">
        <v>172500</v>
      </c>
      <c r="T1542" s="7">
        <v>172500</v>
      </c>
    </row>
    <row r="1543" spans="1:20" x14ac:dyDescent="0.25">
      <c r="A1543" t="s">
        <v>577</v>
      </c>
      <c r="B1543">
        <v>9</v>
      </c>
      <c r="C1543">
        <v>263</v>
      </c>
      <c r="D1543" t="s">
        <v>693</v>
      </c>
      <c r="E1543" t="s">
        <v>694</v>
      </c>
      <c r="F1543" t="s">
        <v>42</v>
      </c>
      <c r="G1543" t="s">
        <v>695</v>
      </c>
      <c r="H1543">
        <v>454</v>
      </c>
      <c r="I1543" t="s">
        <v>650</v>
      </c>
      <c r="J1543" t="s">
        <v>651</v>
      </c>
      <c r="K1543" t="s">
        <v>46</v>
      </c>
      <c r="L1543">
        <v>20</v>
      </c>
      <c r="M1543" t="s">
        <v>48</v>
      </c>
      <c r="N1543" s="9">
        <v>172500</v>
      </c>
      <c r="O1543" s="9">
        <v>172500</v>
      </c>
      <c r="P1543" s="9">
        <v>172500</v>
      </c>
      <c r="Q1543" s="9">
        <v>180124</v>
      </c>
      <c r="R1543" s="9">
        <v>172500</v>
      </c>
      <c r="S1543" s="7">
        <v>172500</v>
      </c>
      <c r="T1543" s="7">
        <v>172500</v>
      </c>
    </row>
    <row r="1544" spans="1:20" x14ac:dyDescent="0.25">
      <c r="A1544" t="s">
        <v>577</v>
      </c>
      <c r="B1544">
        <v>9</v>
      </c>
      <c r="C1544">
        <v>263</v>
      </c>
      <c r="D1544" t="s">
        <v>693</v>
      </c>
      <c r="E1544" t="s">
        <v>694</v>
      </c>
      <c r="F1544" t="s">
        <v>42</v>
      </c>
      <c r="G1544" t="s">
        <v>695</v>
      </c>
      <c r="H1544">
        <v>454</v>
      </c>
      <c r="I1544" t="s">
        <v>650</v>
      </c>
      <c r="J1544" t="s">
        <v>651</v>
      </c>
      <c r="K1544" t="s">
        <v>46</v>
      </c>
      <c r="L1544">
        <v>30</v>
      </c>
      <c r="M1544" t="s">
        <v>49</v>
      </c>
      <c r="N1544" s="9">
        <v>0</v>
      </c>
      <c r="O1544" s="9">
        <v>0</v>
      </c>
      <c r="P1544" s="9">
        <v>0</v>
      </c>
      <c r="Q1544" s="9">
        <v>0</v>
      </c>
      <c r="R1544" s="9">
        <v>0</v>
      </c>
      <c r="S1544" s="7">
        <v>0</v>
      </c>
      <c r="T1544" s="7">
        <v>0</v>
      </c>
    </row>
    <row r="1545" spans="1:20" x14ac:dyDescent="0.25">
      <c r="A1545" t="s">
        <v>577</v>
      </c>
      <c r="B1545">
        <v>9</v>
      </c>
      <c r="C1545">
        <v>263</v>
      </c>
      <c r="D1545" t="s">
        <v>693</v>
      </c>
      <c r="E1545" t="s">
        <v>694</v>
      </c>
      <c r="F1545" t="s">
        <v>42</v>
      </c>
      <c r="G1545" t="s">
        <v>695</v>
      </c>
      <c r="H1545">
        <v>454</v>
      </c>
      <c r="I1545" t="s">
        <v>650</v>
      </c>
      <c r="J1545" t="s">
        <v>651</v>
      </c>
      <c r="K1545" t="s">
        <v>46</v>
      </c>
      <c r="L1545">
        <v>40</v>
      </c>
      <c r="M1545" t="s">
        <v>12</v>
      </c>
      <c r="N1545" s="9">
        <v>0</v>
      </c>
      <c r="O1545" s="9">
        <v>0</v>
      </c>
      <c r="P1545" s="9">
        <v>0</v>
      </c>
      <c r="Q1545" s="9">
        <v>0</v>
      </c>
      <c r="R1545" s="9">
        <v>0</v>
      </c>
      <c r="S1545" s="7">
        <v>0</v>
      </c>
      <c r="T1545" s="7">
        <v>0</v>
      </c>
    </row>
    <row r="1546" spans="1:20" x14ac:dyDescent="0.25">
      <c r="A1546" t="s">
        <v>577</v>
      </c>
      <c r="B1546">
        <v>9</v>
      </c>
      <c r="C1546">
        <v>263</v>
      </c>
      <c r="D1546" t="s">
        <v>693</v>
      </c>
      <c r="E1546" t="s">
        <v>694</v>
      </c>
      <c r="F1546" t="s">
        <v>42</v>
      </c>
      <c r="G1546" t="s">
        <v>695</v>
      </c>
      <c r="H1546">
        <v>454</v>
      </c>
      <c r="I1546" t="s">
        <v>650</v>
      </c>
      <c r="J1546" t="s">
        <v>651</v>
      </c>
      <c r="K1546" t="s">
        <v>46</v>
      </c>
      <c r="L1546">
        <v>50</v>
      </c>
      <c r="M1546" t="s">
        <v>50</v>
      </c>
      <c r="N1546" s="9">
        <v>0</v>
      </c>
      <c r="O1546" s="9">
        <v>0</v>
      </c>
      <c r="P1546" s="9">
        <v>0</v>
      </c>
      <c r="Q1546" s="9">
        <v>0</v>
      </c>
      <c r="R1546" s="9">
        <v>0</v>
      </c>
      <c r="S1546" s="7">
        <v>0</v>
      </c>
      <c r="T1546" s="7">
        <v>0</v>
      </c>
    </row>
    <row r="1547" spans="1:20" x14ac:dyDescent="0.25">
      <c r="A1547" t="s">
        <v>577</v>
      </c>
      <c r="B1547">
        <v>9</v>
      </c>
      <c r="C1547">
        <v>263</v>
      </c>
      <c r="D1547" t="s">
        <v>693</v>
      </c>
      <c r="E1547" t="s">
        <v>694</v>
      </c>
      <c r="F1547" t="s">
        <v>42</v>
      </c>
      <c r="G1547" t="s">
        <v>695</v>
      </c>
      <c r="H1547">
        <v>499</v>
      </c>
      <c r="I1547" t="s">
        <v>62</v>
      </c>
      <c r="J1547" t="s">
        <v>586</v>
      </c>
      <c r="K1547" t="s">
        <v>46</v>
      </c>
      <c r="L1547">
        <v>10</v>
      </c>
      <c r="M1547" t="s">
        <v>47</v>
      </c>
      <c r="N1547" s="9">
        <v>173015</v>
      </c>
      <c r="O1547" s="9">
        <v>179212</v>
      </c>
      <c r="P1547" s="9">
        <v>179647</v>
      </c>
      <c r="Q1547" s="9">
        <v>181029</v>
      </c>
      <c r="R1547" s="9">
        <v>198828</v>
      </c>
      <c r="S1547" s="7">
        <v>208314</v>
      </c>
      <c r="T1547" s="7">
        <v>215745</v>
      </c>
    </row>
    <row r="1548" spans="1:20" x14ac:dyDescent="0.25">
      <c r="A1548" t="s">
        <v>577</v>
      </c>
      <c r="B1548">
        <v>9</v>
      </c>
      <c r="C1548">
        <v>263</v>
      </c>
      <c r="D1548" t="s">
        <v>693</v>
      </c>
      <c r="E1548" t="s">
        <v>694</v>
      </c>
      <c r="F1548" t="s">
        <v>42</v>
      </c>
      <c r="G1548" t="s">
        <v>695</v>
      </c>
      <c r="H1548">
        <v>499</v>
      </c>
      <c r="I1548" t="s">
        <v>62</v>
      </c>
      <c r="J1548" t="s">
        <v>586</v>
      </c>
      <c r="K1548" t="s">
        <v>46</v>
      </c>
      <c r="L1548">
        <v>20</v>
      </c>
      <c r="M1548" t="s">
        <v>48</v>
      </c>
      <c r="N1548" s="9">
        <v>172265.18</v>
      </c>
      <c r="O1548" s="9">
        <v>126412</v>
      </c>
      <c r="P1548" s="9">
        <v>179605.64</v>
      </c>
      <c r="Q1548" s="9">
        <v>181029</v>
      </c>
      <c r="R1548" s="9">
        <v>198828</v>
      </c>
      <c r="S1548" s="7">
        <v>207692.3</v>
      </c>
      <c r="T1548" s="7">
        <v>215744.7</v>
      </c>
    </row>
    <row r="1549" spans="1:20" x14ac:dyDescent="0.25">
      <c r="A1549" t="s">
        <v>577</v>
      </c>
      <c r="B1549">
        <v>9</v>
      </c>
      <c r="C1549">
        <v>263</v>
      </c>
      <c r="D1549" t="s">
        <v>693</v>
      </c>
      <c r="E1549" t="s">
        <v>694</v>
      </c>
      <c r="F1549" t="s">
        <v>42</v>
      </c>
      <c r="G1549" t="s">
        <v>695</v>
      </c>
      <c r="H1549">
        <v>499</v>
      </c>
      <c r="I1549" t="s">
        <v>62</v>
      </c>
      <c r="J1549" t="s">
        <v>586</v>
      </c>
      <c r="K1549" t="s">
        <v>46</v>
      </c>
      <c r="L1549">
        <v>30</v>
      </c>
      <c r="M1549" t="s">
        <v>49</v>
      </c>
      <c r="N1549" s="9">
        <v>749.82</v>
      </c>
      <c r="O1549" s="9">
        <v>52800</v>
      </c>
      <c r="P1549" s="9">
        <v>41.36</v>
      </c>
      <c r="Q1549" s="9">
        <v>0</v>
      </c>
      <c r="R1549" s="9">
        <v>0</v>
      </c>
      <c r="S1549" s="7">
        <v>621.70000000000005</v>
      </c>
      <c r="T1549" s="7">
        <v>0.3</v>
      </c>
    </row>
    <row r="1550" spans="1:20" x14ac:dyDescent="0.25">
      <c r="A1550" t="s">
        <v>577</v>
      </c>
      <c r="B1550">
        <v>9</v>
      </c>
      <c r="C1550">
        <v>263</v>
      </c>
      <c r="D1550" t="s">
        <v>693</v>
      </c>
      <c r="E1550" t="s">
        <v>694</v>
      </c>
      <c r="F1550" t="s">
        <v>42</v>
      </c>
      <c r="G1550" t="s">
        <v>695</v>
      </c>
      <c r="H1550">
        <v>499</v>
      </c>
      <c r="I1550" t="s">
        <v>62</v>
      </c>
      <c r="J1550" t="s">
        <v>586</v>
      </c>
      <c r="K1550" t="s">
        <v>46</v>
      </c>
      <c r="L1550">
        <v>40</v>
      </c>
      <c r="M1550" t="s">
        <v>12</v>
      </c>
      <c r="N1550" s="9">
        <v>0</v>
      </c>
      <c r="O1550" s="9">
        <v>0</v>
      </c>
      <c r="P1550" s="9">
        <v>0</v>
      </c>
      <c r="Q1550" s="9">
        <v>0</v>
      </c>
      <c r="R1550" s="9">
        <v>0</v>
      </c>
      <c r="S1550" s="7">
        <v>0</v>
      </c>
      <c r="T1550" s="7">
        <v>0</v>
      </c>
    </row>
    <row r="1551" spans="1:20" x14ac:dyDescent="0.25">
      <c r="A1551" t="s">
        <v>577</v>
      </c>
      <c r="B1551">
        <v>9</v>
      </c>
      <c r="C1551">
        <v>263</v>
      </c>
      <c r="D1551" t="s">
        <v>693</v>
      </c>
      <c r="E1551" t="s">
        <v>694</v>
      </c>
      <c r="F1551" t="s">
        <v>42</v>
      </c>
      <c r="G1551" t="s">
        <v>695</v>
      </c>
      <c r="H1551">
        <v>499</v>
      </c>
      <c r="I1551" t="s">
        <v>62</v>
      </c>
      <c r="J1551" t="s">
        <v>586</v>
      </c>
      <c r="K1551" t="s">
        <v>46</v>
      </c>
      <c r="L1551">
        <v>50</v>
      </c>
      <c r="M1551" t="s">
        <v>50</v>
      </c>
      <c r="N1551" s="9">
        <v>749.82</v>
      </c>
      <c r="O1551" s="9">
        <v>52800</v>
      </c>
      <c r="P1551" s="9">
        <v>41.36</v>
      </c>
      <c r="Q1551" s="9">
        <v>0</v>
      </c>
      <c r="R1551" s="9">
        <v>0</v>
      </c>
      <c r="S1551" s="7">
        <v>621.70000000000005</v>
      </c>
      <c r="T1551" s="7">
        <v>0.3</v>
      </c>
    </row>
    <row r="1552" spans="1:20" x14ac:dyDescent="0.25">
      <c r="A1552" t="s">
        <v>696</v>
      </c>
      <c r="B1552">
        <v>10</v>
      </c>
      <c r="C1552">
        <v>195</v>
      </c>
      <c r="D1552" t="s">
        <v>697</v>
      </c>
      <c r="E1552" t="s">
        <v>698</v>
      </c>
      <c r="F1552" t="s">
        <v>42</v>
      </c>
      <c r="G1552" t="s">
        <v>699</v>
      </c>
      <c r="H1552">
        <v>799</v>
      </c>
      <c r="I1552" t="s">
        <v>62</v>
      </c>
      <c r="J1552" t="s">
        <v>223</v>
      </c>
      <c r="K1552" t="s">
        <v>46</v>
      </c>
      <c r="L1552">
        <v>10</v>
      </c>
      <c r="M1552" t="s">
        <v>47</v>
      </c>
      <c r="N1552" s="9">
        <v>0</v>
      </c>
      <c r="O1552" s="9">
        <v>0</v>
      </c>
      <c r="P1552" s="9">
        <v>0</v>
      </c>
      <c r="Q1552" s="9">
        <v>786578.75</v>
      </c>
      <c r="R1552" s="9">
        <v>719785.53</v>
      </c>
      <c r="S1552" s="7">
        <v>808276.47</v>
      </c>
      <c r="T1552" s="7">
        <v>895155.09</v>
      </c>
    </row>
    <row r="1553" spans="1:20" x14ac:dyDescent="0.25">
      <c r="A1553" t="s">
        <v>696</v>
      </c>
      <c r="B1553">
        <v>10</v>
      </c>
      <c r="C1553">
        <v>195</v>
      </c>
      <c r="D1553" t="s">
        <v>697</v>
      </c>
      <c r="E1553" t="s">
        <v>698</v>
      </c>
      <c r="F1553" t="s">
        <v>42</v>
      </c>
      <c r="G1553" t="s">
        <v>699</v>
      </c>
      <c r="H1553">
        <v>799</v>
      </c>
      <c r="I1553" t="s">
        <v>62</v>
      </c>
      <c r="J1553" t="s">
        <v>223</v>
      </c>
      <c r="K1553" t="s">
        <v>46</v>
      </c>
      <c r="L1553">
        <v>20</v>
      </c>
      <c r="M1553" t="s">
        <v>48</v>
      </c>
      <c r="N1553" s="9">
        <v>0</v>
      </c>
      <c r="O1553" s="9">
        <v>0</v>
      </c>
      <c r="P1553" s="9">
        <v>0</v>
      </c>
      <c r="Q1553" s="9">
        <v>728048.54</v>
      </c>
      <c r="R1553" s="9">
        <v>582833.06000000006</v>
      </c>
      <c r="S1553" s="7">
        <v>641344.38</v>
      </c>
      <c r="T1553" s="7">
        <v>686077.34</v>
      </c>
    </row>
    <row r="1554" spans="1:20" x14ac:dyDescent="0.25">
      <c r="A1554" t="s">
        <v>696</v>
      </c>
      <c r="B1554">
        <v>10</v>
      </c>
      <c r="C1554">
        <v>195</v>
      </c>
      <c r="D1554" t="s">
        <v>697</v>
      </c>
      <c r="E1554" t="s">
        <v>698</v>
      </c>
      <c r="F1554" t="s">
        <v>42</v>
      </c>
      <c r="G1554" t="s">
        <v>699</v>
      </c>
      <c r="H1554">
        <v>799</v>
      </c>
      <c r="I1554" t="s">
        <v>62</v>
      </c>
      <c r="J1554" t="s">
        <v>223</v>
      </c>
      <c r="K1554" t="s">
        <v>46</v>
      </c>
      <c r="L1554">
        <v>30</v>
      </c>
      <c r="M1554" t="s">
        <v>49</v>
      </c>
      <c r="N1554" s="9">
        <v>0</v>
      </c>
      <c r="O1554" s="9">
        <v>0</v>
      </c>
      <c r="P1554" s="9">
        <v>0</v>
      </c>
      <c r="Q1554" s="9">
        <v>58530.21</v>
      </c>
      <c r="R1554" s="9">
        <v>136952.47</v>
      </c>
      <c r="S1554" s="7">
        <v>166932.09</v>
      </c>
      <c r="T1554" s="7">
        <v>209077.75</v>
      </c>
    </row>
    <row r="1555" spans="1:20" x14ac:dyDescent="0.25">
      <c r="A1555" t="s">
        <v>696</v>
      </c>
      <c r="B1555">
        <v>10</v>
      </c>
      <c r="C1555">
        <v>195</v>
      </c>
      <c r="D1555" t="s">
        <v>697</v>
      </c>
      <c r="E1555" t="s">
        <v>698</v>
      </c>
      <c r="F1555" t="s">
        <v>42</v>
      </c>
      <c r="G1555" t="s">
        <v>699</v>
      </c>
      <c r="H1555">
        <v>799</v>
      </c>
      <c r="I1555" t="s">
        <v>62</v>
      </c>
      <c r="J1555" t="s">
        <v>223</v>
      </c>
      <c r="K1555" t="s">
        <v>46</v>
      </c>
      <c r="L1555">
        <v>40</v>
      </c>
      <c r="M1555" t="s">
        <v>12</v>
      </c>
      <c r="N1555" s="9">
        <v>0</v>
      </c>
      <c r="O1555" s="9">
        <v>0</v>
      </c>
      <c r="P1555" s="9">
        <v>0</v>
      </c>
      <c r="Q1555" s="9">
        <v>0</v>
      </c>
      <c r="R1555" s="9">
        <v>0</v>
      </c>
      <c r="S1555" s="7">
        <v>0</v>
      </c>
      <c r="T1555" s="7">
        <v>0</v>
      </c>
    </row>
    <row r="1556" spans="1:20" x14ac:dyDescent="0.25">
      <c r="A1556" t="s">
        <v>696</v>
      </c>
      <c r="B1556">
        <v>10</v>
      </c>
      <c r="C1556">
        <v>195</v>
      </c>
      <c r="D1556" t="s">
        <v>697</v>
      </c>
      <c r="E1556" t="s">
        <v>698</v>
      </c>
      <c r="F1556" t="s">
        <v>42</v>
      </c>
      <c r="G1556" t="s">
        <v>699</v>
      </c>
      <c r="H1556">
        <v>799</v>
      </c>
      <c r="I1556" t="s">
        <v>62</v>
      </c>
      <c r="J1556" t="s">
        <v>223</v>
      </c>
      <c r="K1556" t="s">
        <v>46</v>
      </c>
      <c r="L1556">
        <v>50</v>
      </c>
      <c r="M1556" t="s">
        <v>50</v>
      </c>
      <c r="N1556" s="9">
        <v>0</v>
      </c>
      <c r="O1556" s="9">
        <v>0</v>
      </c>
      <c r="P1556" s="9">
        <v>0</v>
      </c>
      <c r="Q1556" s="9">
        <v>58530.21</v>
      </c>
      <c r="R1556" s="9">
        <v>136952.47</v>
      </c>
      <c r="S1556" s="7">
        <v>166932.09</v>
      </c>
      <c r="T1556" s="7">
        <v>209077.75</v>
      </c>
    </row>
    <row r="1557" spans="1:20" x14ac:dyDescent="0.25">
      <c r="A1557" t="s">
        <v>696</v>
      </c>
      <c r="B1557">
        <v>10</v>
      </c>
      <c r="C1557">
        <v>181</v>
      </c>
      <c r="D1557" t="s">
        <v>700</v>
      </c>
      <c r="E1557" t="s">
        <v>701</v>
      </c>
      <c r="F1557" t="s">
        <v>42</v>
      </c>
      <c r="G1557" t="s">
        <v>702</v>
      </c>
      <c r="H1557">
        <v>534</v>
      </c>
      <c r="I1557" t="s">
        <v>82</v>
      </c>
      <c r="J1557" t="s">
        <v>83</v>
      </c>
      <c r="K1557" t="s">
        <v>46</v>
      </c>
      <c r="L1557">
        <v>10</v>
      </c>
      <c r="M1557" t="s">
        <v>47</v>
      </c>
      <c r="N1557" s="9">
        <v>1624046</v>
      </c>
      <c r="O1557" s="9">
        <v>1874054</v>
      </c>
      <c r="P1557" s="9">
        <v>1612139</v>
      </c>
      <c r="Q1557" s="9">
        <v>1985712</v>
      </c>
      <c r="R1557" s="9">
        <v>2000159</v>
      </c>
      <c r="S1557" s="7">
        <v>2067968.5</v>
      </c>
      <c r="T1557" s="7">
        <v>79893</v>
      </c>
    </row>
    <row r="1558" spans="1:20" x14ac:dyDescent="0.25">
      <c r="A1558" t="s">
        <v>696</v>
      </c>
      <c r="B1558">
        <v>10</v>
      </c>
      <c r="C1558">
        <v>181</v>
      </c>
      <c r="D1558" t="s">
        <v>700</v>
      </c>
      <c r="E1558" t="s">
        <v>701</v>
      </c>
      <c r="F1558" t="s">
        <v>42</v>
      </c>
      <c r="G1558" t="s">
        <v>702</v>
      </c>
      <c r="H1558">
        <v>534</v>
      </c>
      <c r="I1558" t="s">
        <v>82</v>
      </c>
      <c r="J1558" t="s">
        <v>83</v>
      </c>
      <c r="K1558" t="s">
        <v>46</v>
      </c>
      <c r="L1558">
        <v>20</v>
      </c>
      <c r="M1558" t="s">
        <v>48</v>
      </c>
      <c r="N1558" s="9">
        <v>1624046</v>
      </c>
      <c r="O1558" s="9">
        <v>1624054</v>
      </c>
      <c r="P1558" s="9">
        <v>1612139</v>
      </c>
      <c r="Q1558" s="9">
        <v>1751077.07</v>
      </c>
      <c r="R1558" s="9">
        <v>1932349.5</v>
      </c>
      <c r="S1558" s="7">
        <v>1718611.36</v>
      </c>
      <c r="T1558" s="7">
        <v>79893</v>
      </c>
    </row>
    <row r="1559" spans="1:20" x14ac:dyDescent="0.25">
      <c r="A1559" t="s">
        <v>696</v>
      </c>
      <c r="B1559">
        <v>10</v>
      </c>
      <c r="C1559">
        <v>181</v>
      </c>
      <c r="D1559" t="s">
        <v>700</v>
      </c>
      <c r="E1559" t="s">
        <v>701</v>
      </c>
      <c r="F1559" t="s">
        <v>42</v>
      </c>
      <c r="G1559" t="s">
        <v>702</v>
      </c>
      <c r="H1559">
        <v>534</v>
      </c>
      <c r="I1559" t="s">
        <v>82</v>
      </c>
      <c r="J1559" t="s">
        <v>83</v>
      </c>
      <c r="K1559" t="s">
        <v>46</v>
      </c>
      <c r="L1559">
        <v>30</v>
      </c>
      <c r="M1559" t="s">
        <v>49</v>
      </c>
      <c r="N1559" s="9">
        <v>0</v>
      </c>
      <c r="O1559" s="9">
        <v>250000</v>
      </c>
      <c r="P1559" s="9">
        <v>0</v>
      </c>
      <c r="Q1559" s="9">
        <v>234634.93</v>
      </c>
      <c r="R1559" s="9">
        <v>67809.5</v>
      </c>
      <c r="S1559" s="7">
        <v>349357.14</v>
      </c>
      <c r="T1559" s="7">
        <v>0</v>
      </c>
    </row>
    <row r="1560" spans="1:20" x14ac:dyDescent="0.25">
      <c r="A1560" t="s">
        <v>696</v>
      </c>
      <c r="B1560">
        <v>10</v>
      </c>
      <c r="C1560">
        <v>181</v>
      </c>
      <c r="D1560" t="s">
        <v>700</v>
      </c>
      <c r="E1560" t="s">
        <v>701</v>
      </c>
      <c r="F1560" t="s">
        <v>42</v>
      </c>
      <c r="G1560" t="s">
        <v>702</v>
      </c>
      <c r="H1560">
        <v>534</v>
      </c>
      <c r="I1560" t="s">
        <v>82</v>
      </c>
      <c r="J1560" t="s">
        <v>83</v>
      </c>
      <c r="K1560" t="s">
        <v>46</v>
      </c>
      <c r="L1560">
        <v>40</v>
      </c>
      <c r="M1560" t="s">
        <v>12</v>
      </c>
      <c r="N1560" s="9">
        <v>0</v>
      </c>
      <c r="O1560" s="9">
        <v>0</v>
      </c>
      <c r="P1560" s="9">
        <v>0</v>
      </c>
      <c r="Q1560" s="9">
        <v>0</v>
      </c>
      <c r="R1560" s="9">
        <v>0</v>
      </c>
      <c r="S1560" s="7">
        <v>0</v>
      </c>
      <c r="T1560" s="7">
        <v>0</v>
      </c>
    </row>
    <row r="1561" spans="1:20" x14ac:dyDescent="0.25">
      <c r="A1561" t="s">
        <v>696</v>
      </c>
      <c r="B1561">
        <v>10</v>
      </c>
      <c r="C1561">
        <v>181</v>
      </c>
      <c r="D1561" t="s">
        <v>700</v>
      </c>
      <c r="E1561" t="s">
        <v>701</v>
      </c>
      <c r="F1561" t="s">
        <v>42</v>
      </c>
      <c r="G1561" t="s">
        <v>702</v>
      </c>
      <c r="H1561">
        <v>534</v>
      </c>
      <c r="I1561" t="s">
        <v>82</v>
      </c>
      <c r="J1561" t="s">
        <v>83</v>
      </c>
      <c r="K1561" t="s">
        <v>46</v>
      </c>
      <c r="L1561">
        <v>50</v>
      </c>
      <c r="M1561" t="s">
        <v>50</v>
      </c>
      <c r="N1561" s="9">
        <v>0</v>
      </c>
      <c r="O1561" s="9">
        <v>250000</v>
      </c>
      <c r="P1561" s="9">
        <v>0</v>
      </c>
      <c r="Q1561" s="9">
        <v>234634.93</v>
      </c>
      <c r="R1561" s="9">
        <v>67809.5</v>
      </c>
      <c r="S1561" s="7">
        <v>349357.14</v>
      </c>
      <c r="T1561" s="7">
        <v>0</v>
      </c>
    </row>
    <row r="1562" spans="1:20" x14ac:dyDescent="0.25">
      <c r="A1562" t="s">
        <v>696</v>
      </c>
      <c r="B1562">
        <v>10</v>
      </c>
      <c r="C1562">
        <v>181</v>
      </c>
      <c r="D1562" t="s">
        <v>700</v>
      </c>
      <c r="E1562" t="s">
        <v>701</v>
      </c>
      <c r="F1562" t="s">
        <v>42</v>
      </c>
      <c r="G1562" t="s">
        <v>702</v>
      </c>
      <c r="H1562">
        <v>552</v>
      </c>
      <c r="I1562" t="s">
        <v>232</v>
      </c>
      <c r="J1562" t="s">
        <v>233</v>
      </c>
      <c r="K1562" t="s">
        <v>46</v>
      </c>
      <c r="L1562">
        <v>10</v>
      </c>
      <c r="M1562" t="s">
        <v>47</v>
      </c>
      <c r="N1562" s="9">
        <v>806331</v>
      </c>
      <c r="O1562" s="9">
        <v>919706</v>
      </c>
      <c r="P1562" s="9">
        <v>1559253</v>
      </c>
      <c r="Q1562" s="9">
        <v>2319903</v>
      </c>
      <c r="R1562" s="9">
        <v>2864280</v>
      </c>
      <c r="S1562" s="7">
        <v>2659736</v>
      </c>
      <c r="T1562" s="7">
        <v>2173355</v>
      </c>
    </row>
    <row r="1563" spans="1:20" x14ac:dyDescent="0.25">
      <c r="A1563" t="s">
        <v>696</v>
      </c>
      <c r="B1563">
        <v>10</v>
      </c>
      <c r="C1563">
        <v>181</v>
      </c>
      <c r="D1563" t="s">
        <v>700</v>
      </c>
      <c r="E1563" t="s">
        <v>701</v>
      </c>
      <c r="F1563" t="s">
        <v>42</v>
      </c>
      <c r="G1563" t="s">
        <v>702</v>
      </c>
      <c r="H1563">
        <v>552</v>
      </c>
      <c r="I1563" t="s">
        <v>232</v>
      </c>
      <c r="J1563" t="s">
        <v>233</v>
      </c>
      <c r="K1563" t="s">
        <v>46</v>
      </c>
      <c r="L1563">
        <v>20</v>
      </c>
      <c r="M1563" t="s">
        <v>48</v>
      </c>
      <c r="N1563" s="9">
        <v>806331</v>
      </c>
      <c r="O1563" s="9">
        <v>919706</v>
      </c>
      <c r="P1563" s="9">
        <v>1092873.1499999999</v>
      </c>
      <c r="Q1563" s="9">
        <v>1740316.46</v>
      </c>
      <c r="R1563" s="9">
        <v>1719453.76</v>
      </c>
      <c r="S1563" s="7">
        <v>2651900.61</v>
      </c>
      <c r="T1563" s="7">
        <v>2171596.77</v>
      </c>
    </row>
    <row r="1564" spans="1:20" x14ac:dyDescent="0.25">
      <c r="A1564" t="s">
        <v>696</v>
      </c>
      <c r="B1564">
        <v>10</v>
      </c>
      <c r="C1564">
        <v>181</v>
      </c>
      <c r="D1564" t="s">
        <v>700</v>
      </c>
      <c r="E1564" t="s">
        <v>701</v>
      </c>
      <c r="F1564" t="s">
        <v>42</v>
      </c>
      <c r="G1564" t="s">
        <v>702</v>
      </c>
      <c r="H1564">
        <v>552</v>
      </c>
      <c r="I1564" t="s">
        <v>232</v>
      </c>
      <c r="J1564" t="s">
        <v>233</v>
      </c>
      <c r="K1564" t="s">
        <v>46</v>
      </c>
      <c r="L1564">
        <v>30</v>
      </c>
      <c r="M1564" t="s">
        <v>49</v>
      </c>
      <c r="N1564" s="9">
        <v>0</v>
      </c>
      <c r="O1564" s="9">
        <v>0</v>
      </c>
      <c r="P1564" s="9">
        <v>466379.85</v>
      </c>
      <c r="Q1564" s="9">
        <v>579586.54</v>
      </c>
      <c r="R1564" s="9">
        <v>1144826.24</v>
      </c>
      <c r="S1564" s="7">
        <v>7835.39</v>
      </c>
      <c r="T1564" s="7">
        <v>1758.23</v>
      </c>
    </row>
    <row r="1565" spans="1:20" x14ac:dyDescent="0.25">
      <c r="A1565" t="s">
        <v>696</v>
      </c>
      <c r="B1565">
        <v>10</v>
      </c>
      <c r="C1565">
        <v>181</v>
      </c>
      <c r="D1565" t="s">
        <v>700</v>
      </c>
      <c r="E1565" t="s">
        <v>701</v>
      </c>
      <c r="F1565" t="s">
        <v>42</v>
      </c>
      <c r="G1565" t="s">
        <v>702</v>
      </c>
      <c r="H1565">
        <v>552</v>
      </c>
      <c r="I1565" t="s">
        <v>232</v>
      </c>
      <c r="J1565" t="s">
        <v>233</v>
      </c>
      <c r="K1565" t="s">
        <v>46</v>
      </c>
      <c r="L1565">
        <v>40</v>
      </c>
      <c r="M1565" t="s">
        <v>12</v>
      </c>
      <c r="N1565" s="9">
        <v>0</v>
      </c>
      <c r="O1565" s="9">
        <v>0</v>
      </c>
      <c r="P1565" s="9">
        <v>300000</v>
      </c>
      <c r="Q1565" s="9">
        <v>216875</v>
      </c>
      <c r="R1565" s="9">
        <v>0</v>
      </c>
      <c r="S1565" s="7">
        <v>0</v>
      </c>
      <c r="T1565" s="7">
        <v>0</v>
      </c>
    </row>
    <row r="1566" spans="1:20" x14ac:dyDescent="0.25">
      <c r="A1566" t="s">
        <v>696</v>
      </c>
      <c r="B1566">
        <v>10</v>
      </c>
      <c r="C1566">
        <v>181</v>
      </c>
      <c r="D1566" t="s">
        <v>700</v>
      </c>
      <c r="E1566" t="s">
        <v>701</v>
      </c>
      <c r="F1566" t="s">
        <v>42</v>
      </c>
      <c r="G1566" t="s">
        <v>702</v>
      </c>
      <c r="H1566">
        <v>552</v>
      </c>
      <c r="I1566" t="s">
        <v>232</v>
      </c>
      <c r="J1566" t="s">
        <v>233</v>
      </c>
      <c r="K1566" t="s">
        <v>46</v>
      </c>
      <c r="L1566">
        <v>50</v>
      </c>
      <c r="M1566" t="s">
        <v>50</v>
      </c>
      <c r="N1566" s="9">
        <v>0</v>
      </c>
      <c r="O1566" s="9">
        <v>0</v>
      </c>
      <c r="P1566" s="9">
        <v>166379.85</v>
      </c>
      <c r="Q1566" s="9">
        <v>362711.54</v>
      </c>
      <c r="R1566" s="9">
        <v>1144826.24</v>
      </c>
      <c r="S1566" s="7">
        <v>7835.39</v>
      </c>
      <c r="T1566" s="7">
        <v>1758.23</v>
      </c>
    </row>
    <row r="1567" spans="1:20" x14ac:dyDescent="0.25">
      <c r="A1567" t="s">
        <v>696</v>
      </c>
      <c r="B1567">
        <v>10</v>
      </c>
      <c r="C1567">
        <v>181</v>
      </c>
      <c r="D1567" t="s">
        <v>700</v>
      </c>
      <c r="E1567" t="s">
        <v>701</v>
      </c>
      <c r="F1567" t="s">
        <v>42</v>
      </c>
      <c r="G1567" t="s">
        <v>702</v>
      </c>
      <c r="H1567">
        <v>555</v>
      </c>
      <c r="I1567" t="s">
        <v>703</v>
      </c>
      <c r="J1567" t="s">
        <v>704</v>
      </c>
      <c r="K1567" t="s">
        <v>46</v>
      </c>
      <c r="L1567">
        <v>10</v>
      </c>
      <c r="M1567" t="s">
        <v>47</v>
      </c>
      <c r="N1567" s="9">
        <v>3944092</v>
      </c>
      <c r="O1567" s="9">
        <v>3976456</v>
      </c>
      <c r="P1567" s="9">
        <v>4043708</v>
      </c>
      <c r="Q1567" s="9">
        <v>5858678</v>
      </c>
      <c r="R1567" s="9">
        <v>7804826</v>
      </c>
      <c r="S1567" s="7">
        <v>7656942</v>
      </c>
      <c r="T1567" s="7">
        <v>6815759</v>
      </c>
    </row>
    <row r="1568" spans="1:20" x14ac:dyDescent="0.25">
      <c r="A1568" t="s">
        <v>696</v>
      </c>
      <c r="B1568">
        <v>10</v>
      </c>
      <c r="C1568">
        <v>181</v>
      </c>
      <c r="D1568" t="s">
        <v>700</v>
      </c>
      <c r="E1568" t="s">
        <v>701</v>
      </c>
      <c r="F1568" t="s">
        <v>42</v>
      </c>
      <c r="G1568" t="s">
        <v>702</v>
      </c>
      <c r="H1568">
        <v>555</v>
      </c>
      <c r="I1568" t="s">
        <v>703</v>
      </c>
      <c r="J1568" t="s">
        <v>704</v>
      </c>
      <c r="K1568" t="s">
        <v>46</v>
      </c>
      <c r="L1568">
        <v>20</v>
      </c>
      <c r="M1568" t="s">
        <v>48</v>
      </c>
      <c r="N1568" s="9">
        <v>3943960.54</v>
      </c>
      <c r="O1568" s="9">
        <v>3976388.38</v>
      </c>
      <c r="P1568" s="9">
        <v>4043411.57</v>
      </c>
      <c r="Q1568" s="9">
        <v>5436884.3799999999</v>
      </c>
      <c r="R1568" s="9">
        <v>5859521.6399999997</v>
      </c>
      <c r="S1568" s="7">
        <v>7610629.3700000001</v>
      </c>
      <c r="T1568" s="7">
        <v>6813494.6900000004</v>
      </c>
    </row>
    <row r="1569" spans="1:20" x14ac:dyDescent="0.25">
      <c r="A1569" t="s">
        <v>696</v>
      </c>
      <c r="B1569">
        <v>10</v>
      </c>
      <c r="C1569">
        <v>181</v>
      </c>
      <c r="D1569" t="s">
        <v>700</v>
      </c>
      <c r="E1569" t="s">
        <v>701</v>
      </c>
      <c r="F1569" t="s">
        <v>42</v>
      </c>
      <c r="G1569" t="s">
        <v>702</v>
      </c>
      <c r="H1569">
        <v>555</v>
      </c>
      <c r="I1569" t="s">
        <v>703</v>
      </c>
      <c r="J1569" t="s">
        <v>704</v>
      </c>
      <c r="K1569" t="s">
        <v>46</v>
      </c>
      <c r="L1569">
        <v>30</v>
      </c>
      <c r="M1569" t="s">
        <v>49</v>
      </c>
      <c r="N1569" s="9">
        <v>131.46</v>
      </c>
      <c r="O1569" s="9">
        <v>67.62</v>
      </c>
      <c r="P1569" s="9">
        <v>296.43</v>
      </c>
      <c r="Q1569" s="9">
        <v>421793.62</v>
      </c>
      <c r="R1569" s="9">
        <v>1945304.36</v>
      </c>
      <c r="S1569" s="7">
        <v>46312.63</v>
      </c>
      <c r="T1569" s="7">
        <v>2264.31</v>
      </c>
    </row>
    <row r="1570" spans="1:20" x14ac:dyDescent="0.25">
      <c r="A1570" t="s">
        <v>696</v>
      </c>
      <c r="B1570">
        <v>10</v>
      </c>
      <c r="C1570">
        <v>181</v>
      </c>
      <c r="D1570" t="s">
        <v>700</v>
      </c>
      <c r="E1570" t="s">
        <v>701</v>
      </c>
      <c r="F1570" t="s">
        <v>42</v>
      </c>
      <c r="G1570" t="s">
        <v>702</v>
      </c>
      <c r="H1570">
        <v>555</v>
      </c>
      <c r="I1570" t="s">
        <v>703</v>
      </c>
      <c r="J1570" t="s">
        <v>704</v>
      </c>
      <c r="K1570" t="s">
        <v>46</v>
      </c>
      <c r="L1570">
        <v>40</v>
      </c>
      <c r="M1570" t="s">
        <v>12</v>
      </c>
      <c r="N1570" s="9">
        <v>0</v>
      </c>
      <c r="O1570" s="9">
        <v>0</v>
      </c>
      <c r="P1570" s="9">
        <v>0</v>
      </c>
      <c r="Q1570" s="9">
        <v>0</v>
      </c>
      <c r="R1570" s="9">
        <v>0</v>
      </c>
      <c r="S1570" s="7">
        <v>0</v>
      </c>
      <c r="T1570" s="7">
        <v>0</v>
      </c>
    </row>
    <row r="1571" spans="1:20" x14ac:dyDescent="0.25">
      <c r="A1571" t="s">
        <v>696</v>
      </c>
      <c r="B1571">
        <v>10</v>
      </c>
      <c r="C1571">
        <v>181</v>
      </c>
      <c r="D1571" t="s">
        <v>700</v>
      </c>
      <c r="E1571" t="s">
        <v>701</v>
      </c>
      <c r="F1571" t="s">
        <v>42</v>
      </c>
      <c r="G1571" t="s">
        <v>702</v>
      </c>
      <c r="H1571">
        <v>555</v>
      </c>
      <c r="I1571" t="s">
        <v>703</v>
      </c>
      <c r="J1571" t="s">
        <v>704</v>
      </c>
      <c r="K1571" t="s">
        <v>46</v>
      </c>
      <c r="L1571">
        <v>50</v>
      </c>
      <c r="M1571" t="s">
        <v>50</v>
      </c>
      <c r="N1571" s="9">
        <v>131.46</v>
      </c>
      <c r="O1571" s="9">
        <v>67.62</v>
      </c>
      <c r="P1571" s="9">
        <v>296.43</v>
      </c>
      <c r="Q1571" s="9">
        <v>421793.62</v>
      </c>
      <c r="R1571" s="9">
        <v>1945304.36</v>
      </c>
      <c r="S1571" s="7">
        <v>46312.63</v>
      </c>
      <c r="T1571" s="7">
        <v>2264.31</v>
      </c>
    </row>
    <row r="1572" spans="1:20" x14ac:dyDescent="0.25">
      <c r="A1572" t="s">
        <v>696</v>
      </c>
      <c r="B1572">
        <v>10</v>
      </c>
      <c r="C1572">
        <v>181</v>
      </c>
      <c r="D1572" t="s">
        <v>700</v>
      </c>
      <c r="E1572" t="s">
        <v>701</v>
      </c>
      <c r="F1572" t="s">
        <v>42</v>
      </c>
      <c r="G1572" t="s">
        <v>702</v>
      </c>
      <c r="H1572">
        <v>562</v>
      </c>
      <c r="I1572" t="s">
        <v>345</v>
      </c>
      <c r="J1572" t="s">
        <v>346</v>
      </c>
      <c r="K1572" t="s">
        <v>46</v>
      </c>
      <c r="L1572">
        <v>10</v>
      </c>
      <c r="M1572" t="s">
        <v>47</v>
      </c>
      <c r="N1572" s="9">
        <v>534671</v>
      </c>
      <c r="O1572" s="9">
        <v>542371</v>
      </c>
      <c r="P1572" s="9">
        <v>562431</v>
      </c>
      <c r="Q1572" s="9">
        <v>592191</v>
      </c>
      <c r="R1572" s="9">
        <v>604067</v>
      </c>
      <c r="S1572" s="7">
        <v>468271</v>
      </c>
      <c r="T1572" s="7">
        <v>575781</v>
      </c>
    </row>
    <row r="1573" spans="1:20" x14ac:dyDescent="0.25">
      <c r="A1573" t="s">
        <v>696</v>
      </c>
      <c r="B1573">
        <v>10</v>
      </c>
      <c r="C1573">
        <v>181</v>
      </c>
      <c r="D1573" t="s">
        <v>700</v>
      </c>
      <c r="E1573" t="s">
        <v>701</v>
      </c>
      <c r="F1573" t="s">
        <v>42</v>
      </c>
      <c r="G1573" t="s">
        <v>702</v>
      </c>
      <c r="H1573">
        <v>562</v>
      </c>
      <c r="I1573" t="s">
        <v>345</v>
      </c>
      <c r="J1573" t="s">
        <v>346</v>
      </c>
      <c r="K1573" t="s">
        <v>46</v>
      </c>
      <c r="L1573">
        <v>20</v>
      </c>
      <c r="M1573" t="s">
        <v>48</v>
      </c>
      <c r="N1573" s="9">
        <v>534671</v>
      </c>
      <c r="O1573" s="9">
        <v>542371</v>
      </c>
      <c r="P1573" s="9">
        <v>562431</v>
      </c>
      <c r="Q1573" s="9">
        <v>592158.77</v>
      </c>
      <c r="R1573" s="9">
        <v>602663.46</v>
      </c>
      <c r="S1573" s="7">
        <v>459245.18</v>
      </c>
      <c r="T1573" s="7">
        <v>524220.12</v>
      </c>
    </row>
    <row r="1574" spans="1:20" x14ac:dyDescent="0.25">
      <c r="A1574" t="s">
        <v>696</v>
      </c>
      <c r="B1574">
        <v>10</v>
      </c>
      <c r="C1574">
        <v>181</v>
      </c>
      <c r="D1574" t="s">
        <v>700</v>
      </c>
      <c r="E1574" t="s">
        <v>701</v>
      </c>
      <c r="F1574" t="s">
        <v>42</v>
      </c>
      <c r="G1574" t="s">
        <v>702</v>
      </c>
      <c r="H1574">
        <v>562</v>
      </c>
      <c r="I1574" t="s">
        <v>345</v>
      </c>
      <c r="J1574" t="s">
        <v>346</v>
      </c>
      <c r="K1574" t="s">
        <v>46</v>
      </c>
      <c r="L1574">
        <v>30</v>
      </c>
      <c r="M1574" t="s">
        <v>49</v>
      </c>
      <c r="N1574" s="9">
        <v>0</v>
      </c>
      <c r="O1574" s="9">
        <v>0</v>
      </c>
      <c r="P1574" s="9">
        <v>0</v>
      </c>
      <c r="Q1574" s="9">
        <v>32.229999999999997</v>
      </c>
      <c r="R1574" s="9">
        <v>1403.54</v>
      </c>
      <c r="S1574" s="7">
        <v>9025.82</v>
      </c>
      <c r="T1574" s="7">
        <v>51560.88</v>
      </c>
    </row>
    <row r="1575" spans="1:20" x14ac:dyDescent="0.25">
      <c r="A1575" t="s">
        <v>696</v>
      </c>
      <c r="B1575">
        <v>10</v>
      </c>
      <c r="C1575">
        <v>181</v>
      </c>
      <c r="D1575" t="s">
        <v>700</v>
      </c>
      <c r="E1575" t="s">
        <v>701</v>
      </c>
      <c r="F1575" t="s">
        <v>42</v>
      </c>
      <c r="G1575" t="s">
        <v>702</v>
      </c>
      <c r="H1575">
        <v>562</v>
      </c>
      <c r="I1575" t="s">
        <v>345</v>
      </c>
      <c r="J1575" t="s">
        <v>346</v>
      </c>
      <c r="K1575" t="s">
        <v>46</v>
      </c>
      <c r="L1575">
        <v>40</v>
      </c>
      <c r="M1575" t="s">
        <v>12</v>
      </c>
      <c r="N1575" s="9">
        <v>0</v>
      </c>
      <c r="O1575" s="9">
        <v>0</v>
      </c>
      <c r="P1575" s="9">
        <v>0</v>
      </c>
      <c r="Q1575" s="9">
        <v>0</v>
      </c>
      <c r="R1575" s="9">
        <v>0</v>
      </c>
      <c r="S1575" s="7">
        <v>0</v>
      </c>
      <c r="T1575" s="7">
        <v>0</v>
      </c>
    </row>
    <row r="1576" spans="1:20" x14ac:dyDescent="0.25">
      <c r="A1576" t="s">
        <v>696</v>
      </c>
      <c r="B1576">
        <v>10</v>
      </c>
      <c r="C1576">
        <v>181</v>
      </c>
      <c r="D1576" t="s">
        <v>700</v>
      </c>
      <c r="E1576" t="s">
        <v>701</v>
      </c>
      <c r="F1576" t="s">
        <v>42</v>
      </c>
      <c r="G1576" t="s">
        <v>702</v>
      </c>
      <c r="H1576">
        <v>562</v>
      </c>
      <c r="I1576" t="s">
        <v>345</v>
      </c>
      <c r="J1576" t="s">
        <v>346</v>
      </c>
      <c r="K1576" t="s">
        <v>46</v>
      </c>
      <c r="L1576">
        <v>50</v>
      </c>
      <c r="M1576" t="s">
        <v>50</v>
      </c>
      <c r="N1576" s="9">
        <v>0</v>
      </c>
      <c r="O1576" s="9">
        <v>0</v>
      </c>
      <c r="P1576" s="9">
        <v>0</v>
      </c>
      <c r="Q1576" s="9">
        <v>32.229999999999997</v>
      </c>
      <c r="R1576" s="9">
        <v>1403.54</v>
      </c>
      <c r="S1576" s="7">
        <v>9025.82</v>
      </c>
      <c r="T1576" s="7">
        <v>51560.88</v>
      </c>
    </row>
    <row r="1577" spans="1:20" x14ac:dyDescent="0.25">
      <c r="A1577" t="s">
        <v>696</v>
      </c>
      <c r="B1577">
        <v>10</v>
      </c>
      <c r="C1577">
        <v>181</v>
      </c>
      <c r="D1577" t="s">
        <v>700</v>
      </c>
      <c r="E1577" t="s">
        <v>701</v>
      </c>
      <c r="F1577" t="s">
        <v>42</v>
      </c>
      <c r="G1577" t="s">
        <v>702</v>
      </c>
      <c r="H1577">
        <v>599</v>
      </c>
      <c r="I1577" t="s">
        <v>62</v>
      </c>
      <c r="J1577" t="s">
        <v>327</v>
      </c>
      <c r="K1577" t="s">
        <v>46</v>
      </c>
      <c r="L1577">
        <v>10</v>
      </c>
      <c r="M1577" t="s">
        <v>47</v>
      </c>
      <c r="N1577" s="9">
        <v>3473248</v>
      </c>
      <c r="O1577" s="9">
        <v>3361148</v>
      </c>
      <c r="P1577" s="9">
        <v>3750273</v>
      </c>
      <c r="Q1577" s="9">
        <v>3320224</v>
      </c>
      <c r="R1577" s="9">
        <v>5070739</v>
      </c>
      <c r="S1577" s="7">
        <v>4833051</v>
      </c>
      <c r="T1577" s="7">
        <v>4404928</v>
      </c>
    </row>
    <row r="1578" spans="1:20" x14ac:dyDescent="0.25">
      <c r="A1578" t="s">
        <v>696</v>
      </c>
      <c r="B1578">
        <v>10</v>
      </c>
      <c r="C1578">
        <v>181</v>
      </c>
      <c r="D1578" t="s">
        <v>700</v>
      </c>
      <c r="E1578" t="s">
        <v>701</v>
      </c>
      <c r="F1578" t="s">
        <v>42</v>
      </c>
      <c r="G1578" t="s">
        <v>702</v>
      </c>
      <c r="H1578">
        <v>599</v>
      </c>
      <c r="I1578" t="s">
        <v>62</v>
      </c>
      <c r="J1578" t="s">
        <v>327</v>
      </c>
      <c r="K1578" t="s">
        <v>46</v>
      </c>
      <c r="L1578">
        <v>20</v>
      </c>
      <c r="M1578" t="s">
        <v>48</v>
      </c>
      <c r="N1578" s="9">
        <v>3473248</v>
      </c>
      <c r="O1578" s="9">
        <v>3361148</v>
      </c>
      <c r="P1578" s="9">
        <v>3750273</v>
      </c>
      <c r="Q1578" s="9">
        <v>3318998.76</v>
      </c>
      <c r="R1578" s="9">
        <v>4884266.91</v>
      </c>
      <c r="S1578" s="7">
        <v>4755984.01</v>
      </c>
      <c r="T1578" s="7">
        <v>4393981.8</v>
      </c>
    </row>
    <row r="1579" spans="1:20" x14ac:dyDescent="0.25">
      <c r="A1579" t="s">
        <v>696</v>
      </c>
      <c r="B1579">
        <v>10</v>
      </c>
      <c r="C1579">
        <v>181</v>
      </c>
      <c r="D1579" t="s">
        <v>700</v>
      </c>
      <c r="E1579" t="s">
        <v>701</v>
      </c>
      <c r="F1579" t="s">
        <v>42</v>
      </c>
      <c r="G1579" t="s">
        <v>702</v>
      </c>
      <c r="H1579">
        <v>599</v>
      </c>
      <c r="I1579" t="s">
        <v>62</v>
      </c>
      <c r="J1579" t="s">
        <v>327</v>
      </c>
      <c r="K1579" t="s">
        <v>46</v>
      </c>
      <c r="L1579">
        <v>30</v>
      </c>
      <c r="M1579" t="s">
        <v>49</v>
      </c>
      <c r="N1579" s="9">
        <v>0</v>
      </c>
      <c r="O1579" s="9">
        <v>0</v>
      </c>
      <c r="P1579" s="9">
        <v>0</v>
      </c>
      <c r="Q1579" s="9">
        <v>1225.24</v>
      </c>
      <c r="R1579" s="9">
        <v>186472.09</v>
      </c>
      <c r="S1579" s="7">
        <v>77066.990000000005</v>
      </c>
      <c r="T1579" s="7">
        <v>10946.2</v>
      </c>
    </row>
    <row r="1580" spans="1:20" x14ac:dyDescent="0.25">
      <c r="A1580" t="s">
        <v>696</v>
      </c>
      <c r="B1580">
        <v>10</v>
      </c>
      <c r="C1580">
        <v>181</v>
      </c>
      <c r="D1580" t="s">
        <v>700</v>
      </c>
      <c r="E1580" t="s">
        <v>701</v>
      </c>
      <c r="F1580" t="s">
        <v>42</v>
      </c>
      <c r="G1580" t="s">
        <v>702</v>
      </c>
      <c r="H1580">
        <v>599</v>
      </c>
      <c r="I1580" t="s">
        <v>62</v>
      </c>
      <c r="J1580" t="s">
        <v>327</v>
      </c>
      <c r="K1580" t="s">
        <v>46</v>
      </c>
      <c r="L1580">
        <v>40</v>
      </c>
      <c r="M1580" t="s">
        <v>12</v>
      </c>
      <c r="N1580" s="9">
        <v>0</v>
      </c>
      <c r="O1580" s="9">
        <v>0</v>
      </c>
      <c r="P1580" s="9">
        <v>0</v>
      </c>
      <c r="Q1580" s="9">
        <v>0</v>
      </c>
      <c r="R1580" s="9">
        <v>0</v>
      </c>
      <c r="S1580" s="7">
        <v>0</v>
      </c>
      <c r="T1580" s="7">
        <v>0</v>
      </c>
    </row>
    <row r="1581" spans="1:20" x14ac:dyDescent="0.25">
      <c r="A1581" t="s">
        <v>696</v>
      </c>
      <c r="B1581">
        <v>10</v>
      </c>
      <c r="C1581">
        <v>181</v>
      </c>
      <c r="D1581" t="s">
        <v>700</v>
      </c>
      <c r="E1581" t="s">
        <v>701</v>
      </c>
      <c r="F1581" t="s">
        <v>42</v>
      </c>
      <c r="G1581" t="s">
        <v>702</v>
      </c>
      <c r="H1581">
        <v>599</v>
      </c>
      <c r="I1581" t="s">
        <v>62</v>
      </c>
      <c r="J1581" t="s">
        <v>327</v>
      </c>
      <c r="K1581" t="s">
        <v>46</v>
      </c>
      <c r="L1581">
        <v>50</v>
      </c>
      <c r="M1581" t="s">
        <v>50</v>
      </c>
      <c r="N1581" s="9">
        <v>0</v>
      </c>
      <c r="O1581" s="9">
        <v>0</v>
      </c>
      <c r="P1581" s="9">
        <v>0</v>
      </c>
      <c r="Q1581" s="9">
        <v>1225.24</v>
      </c>
      <c r="R1581" s="9">
        <v>186472.09</v>
      </c>
      <c r="S1581" s="7">
        <v>77066.990000000005</v>
      </c>
      <c r="T1581" s="7">
        <v>10946.2</v>
      </c>
    </row>
    <row r="1582" spans="1:20" x14ac:dyDescent="0.25">
      <c r="A1582" t="s">
        <v>696</v>
      </c>
      <c r="B1582">
        <v>10</v>
      </c>
      <c r="C1582">
        <v>327</v>
      </c>
      <c r="D1582" t="s">
        <v>1190</v>
      </c>
      <c r="E1582" t="s">
        <v>1191</v>
      </c>
      <c r="F1582" t="s">
        <v>42</v>
      </c>
      <c r="G1582" t="s">
        <v>2655</v>
      </c>
      <c r="H1582">
        <v>470</v>
      </c>
      <c r="I1582" t="s">
        <v>708</v>
      </c>
      <c r="J1582" t="s">
        <v>709</v>
      </c>
      <c r="K1582" t="s">
        <v>46</v>
      </c>
      <c r="L1582">
        <v>10</v>
      </c>
      <c r="M1582" t="s">
        <v>47</v>
      </c>
      <c r="N1582" s="9">
        <v>0</v>
      </c>
      <c r="O1582" s="9">
        <v>0</v>
      </c>
      <c r="P1582" s="9">
        <v>0</v>
      </c>
      <c r="Q1582" s="9">
        <v>0</v>
      </c>
      <c r="R1582" s="9">
        <v>0</v>
      </c>
      <c r="S1582" s="7">
        <v>0</v>
      </c>
      <c r="T1582" s="7">
        <v>4524852</v>
      </c>
    </row>
    <row r="1583" spans="1:20" x14ac:dyDescent="0.25">
      <c r="A1583" t="s">
        <v>696</v>
      </c>
      <c r="B1583">
        <v>10</v>
      </c>
      <c r="C1583">
        <v>327</v>
      </c>
      <c r="D1583" t="s">
        <v>1190</v>
      </c>
      <c r="E1583" t="s">
        <v>1191</v>
      </c>
      <c r="F1583" t="s">
        <v>42</v>
      </c>
      <c r="G1583" t="s">
        <v>2655</v>
      </c>
      <c r="H1583">
        <v>470</v>
      </c>
      <c r="I1583" t="s">
        <v>708</v>
      </c>
      <c r="J1583" t="s">
        <v>709</v>
      </c>
      <c r="K1583" t="s">
        <v>46</v>
      </c>
      <c r="L1583">
        <v>20</v>
      </c>
      <c r="M1583" t="s">
        <v>48</v>
      </c>
      <c r="N1583" s="9">
        <v>0</v>
      </c>
      <c r="O1583" s="9">
        <v>0</v>
      </c>
      <c r="P1583" s="9">
        <v>0</v>
      </c>
      <c r="Q1583" s="9">
        <v>0</v>
      </c>
      <c r="R1583" s="9">
        <v>0</v>
      </c>
      <c r="S1583" s="7">
        <v>0</v>
      </c>
      <c r="T1583" s="7">
        <v>4524852</v>
      </c>
    </row>
    <row r="1584" spans="1:20" x14ac:dyDescent="0.25">
      <c r="A1584" t="s">
        <v>696</v>
      </c>
      <c r="B1584">
        <v>10</v>
      </c>
      <c r="C1584">
        <v>327</v>
      </c>
      <c r="D1584" t="s">
        <v>1190</v>
      </c>
      <c r="E1584" t="s">
        <v>1191</v>
      </c>
      <c r="F1584" t="s">
        <v>42</v>
      </c>
      <c r="G1584" t="s">
        <v>2655</v>
      </c>
      <c r="H1584">
        <v>470</v>
      </c>
      <c r="I1584" t="s">
        <v>708</v>
      </c>
      <c r="J1584" t="s">
        <v>709</v>
      </c>
      <c r="K1584" t="s">
        <v>46</v>
      </c>
      <c r="L1584">
        <v>30</v>
      </c>
      <c r="M1584" t="s">
        <v>49</v>
      </c>
      <c r="N1584" s="9">
        <v>0</v>
      </c>
      <c r="O1584" s="9">
        <v>0</v>
      </c>
      <c r="P1584" s="9">
        <v>0</v>
      </c>
      <c r="Q1584" s="9">
        <v>0</v>
      </c>
      <c r="R1584" s="9">
        <v>0</v>
      </c>
      <c r="S1584" s="7">
        <v>0</v>
      </c>
      <c r="T1584" s="7">
        <v>0</v>
      </c>
    </row>
    <row r="1585" spans="1:20" x14ac:dyDescent="0.25">
      <c r="A1585" t="s">
        <v>696</v>
      </c>
      <c r="B1585">
        <v>10</v>
      </c>
      <c r="C1585">
        <v>327</v>
      </c>
      <c r="D1585" t="s">
        <v>1190</v>
      </c>
      <c r="E1585" t="s">
        <v>1191</v>
      </c>
      <c r="F1585" t="s">
        <v>42</v>
      </c>
      <c r="G1585" t="s">
        <v>2655</v>
      </c>
      <c r="H1585">
        <v>470</v>
      </c>
      <c r="I1585" t="s">
        <v>708</v>
      </c>
      <c r="J1585" t="s">
        <v>709</v>
      </c>
      <c r="K1585" t="s">
        <v>46</v>
      </c>
      <c r="L1585">
        <v>40</v>
      </c>
      <c r="M1585" t="s">
        <v>12</v>
      </c>
      <c r="N1585" s="9">
        <v>0</v>
      </c>
      <c r="O1585" s="9">
        <v>0</v>
      </c>
      <c r="P1585" s="9">
        <v>0</v>
      </c>
      <c r="Q1585" s="9">
        <v>0</v>
      </c>
      <c r="R1585" s="9">
        <v>0</v>
      </c>
      <c r="S1585" s="7">
        <v>0</v>
      </c>
      <c r="T1585" s="7">
        <v>0</v>
      </c>
    </row>
    <row r="1586" spans="1:20" x14ac:dyDescent="0.25">
      <c r="A1586" t="s">
        <v>696</v>
      </c>
      <c r="B1586">
        <v>10</v>
      </c>
      <c r="C1586">
        <v>327</v>
      </c>
      <c r="D1586" t="s">
        <v>1190</v>
      </c>
      <c r="E1586" t="s">
        <v>1191</v>
      </c>
      <c r="F1586" t="s">
        <v>42</v>
      </c>
      <c r="G1586" t="s">
        <v>2655</v>
      </c>
      <c r="H1586">
        <v>470</v>
      </c>
      <c r="I1586" t="s">
        <v>708</v>
      </c>
      <c r="J1586" t="s">
        <v>709</v>
      </c>
      <c r="K1586" t="s">
        <v>46</v>
      </c>
      <c r="L1586">
        <v>50</v>
      </c>
      <c r="M1586" t="s">
        <v>50</v>
      </c>
      <c r="N1586" s="9">
        <v>0</v>
      </c>
      <c r="O1586" s="9">
        <v>0</v>
      </c>
      <c r="P1586" s="9">
        <v>0</v>
      </c>
      <c r="Q1586" s="9">
        <v>0</v>
      </c>
      <c r="R1586" s="9">
        <v>0</v>
      </c>
      <c r="S1586" s="7">
        <v>0</v>
      </c>
      <c r="T1586" s="7">
        <v>0</v>
      </c>
    </row>
    <row r="1587" spans="1:20" x14ac:dyDescent="0.25">
      <c r="A1587" t="s">
        <v>696</v>
      </c>
      <c r="B1587">
        <v>10</v>
      </c>
      <c r="C1587">
        <v>327</v>
      </c>
      <c r="D1587" t="s">
        <v>1190</v>
      </c>
      <c r="E1587" t="s">
        <v>1191</v>
      </c>
      <c r="F1587" t="s">
        <v>42</v>
      </c>
      <c r="G1587" t="s">
        <v>2655</v>
      </c>
      <c r="H1587">
        <v>534</v>
      </c>
      <c r="I1587" t="s">
        <v>82</v>
      </c>
      <c r="J1587" t="s">
        <v>83</v>
      </c>
      <c r="K1587" t="s">
        <v>46</v>
      </c>
      <c r="L1587">
        <v>10</v>
      </c>
      <c r="M1587" t="s">
        <v>47</v>
      </c>
      <c r="N1587" s="9">
        <v>0</v>
      </c>
      <c r="O1587" s="9">
        <v>0</v>
      </c>
      <c r="P1587" s="9">
        <v>0</v>
      </c>
      <c r="Q1587" s="9">
        <v>0</v>
      </c>
      <c r="R1587" s="9">
        <v>0</v>
      </c>
      <c r="S1587" s="7">
        <v>0</v>
      </c>
      <c r="T1587" s="7">
        <v>2285522.14</v>
      </c>
    </row>
    <row r="1588" spans="1:20" x14ac:dyDescent="0.25">
      <c r="A1588" t="s">
        <v>696</v>
      </c>
      <c r="B1588">
        <v>10</v>
      </c>
      <c r="C1588">
        <v>327</v>
      </c>
      <c r="D1588" t="s">
        <v>1190</v>
      </c>
      <c r="E1588" t="s">
        <v>1191</v>
      </c>
      <c r="F1588" t="s">
        <v>42</v>
      </c>
      <c r="G1588" t="s">
        <v>2655</v>
      </c>
      <c r="H1588">
        <v>534</v>
      </c>
      <c r="I1588" t="s">
        <v>82</v>
      </c>
      <c r="J1588" t="s">
        <v>83</v>
      </c>
      <c r="K1588" t="s">
        <v>46</v>
      </c>
      <c r="L1588">
        <v>20</v>
      </c>
      <c r="M1588" t="s">
        <v>48</v>
      </c>
      <c r="N1588" s="9">
        <v>0</v>
      </c>
      <c r="O1588" s="9">
        <v>0</v>
      </c>
      <c r="P1588" s="9">
        <v>0</v>
      </c>
      <c r="Q1588" s="9">
        <v>0</v>
      </c>
      <c r="R1588" s="9">
        <v>0</v>
      </c>
      <c r="S1588" s="7">
        <v>0</v>
      </c>
      <c r="T1588" s="7">
        <v>2285522.14</v>
      </c>
    </row>
    <row r="1589" spans="1:20" x14ac:dyDescent="0.25">
      <c r="A1589" t="s">
        <v>696</v>
      </c>
      <c r="B1589">
        <v>10</v>
      </c>
      <c r="C1589">
        <v>327</v>
      </c>
      <c r="D1589" t="s">
        <v>1190</v>
      </c>
      <c r="E1589" t="s">
        <v>1191</v>
      </c>
      <c r="F1589" t="s">
        <v>42</v>
      </c>
      <c r="G1589" t="s">
        <v>2655</v>
      </c>
      <c r="H1589">
        <v>534</v>
      </c>
      <c r="I1589" t="s">
        <v>82</v>
      </c>
      <c r="J1589" t="s">
        <v>83</v>
      </c>
      <c r="K1589" t="s">
        <v>46</v>
      </c>
      <c r="L1589">
        <v>30</v>
      </c>
      <c r="M1589" t="s">
        <v>49</v>
      </c>
      <c r="N1589" s="9">
        <v>0</v>
      </c>
      <c r="O1589" s="9">
        <v>0</v>
      </c>
      <c r="P1589" s="9">
        <v>0</v>
      </c>
      <c r="Q1589" s="9">
        <v>0</v>
      </c>
      <c r="R1589" s="9">
        <v>0</v>
      </c>
      <c r="S1589" s="7">
        <v>0</v>
      </c>
      <c r="T1589" s="7">
        <v>0</v>
      </c>
    </row>
    <row r="1590" spans="1:20" x14ac:dyDescent="0.25">
      <c r="A1590" t="s">
        <v>696</v>
      </c>
      <c r="B1590">
        <v>10</v>
      </c>
      <c r="C1590">
        <v>327</v>
      </c>
      <c r="D1590" t="s">
        <v>1190</v>
      </c>
      <c r="E1590" t="s">
        <v>1191</v>
      </c>
      <c r="F1590" t="s">
        <v>42</v>
      </c>
      <c r="G1590" t="s">
        <v>2655</v>
      </c>
      <c r="H1590">
        <v>534</v>
      </c>
      <c r="I1590" t="s">
        <v>82</v>
      </c>
      <c r="J1590" t="s">
        <v>83</v>
      </c>
      <c r="K1590" t="s">
        <v>46</v>
      </c>
      <c r="L1590">
        <v>40</v>
      </c>
      <c r="M1590" t="s">
        <v>12</v>
      </c>
      <c r="N1590" s="9">
        <v>0</v>
      </c>
      <c r="O1590" s="9">
        <v>0</v>
      </c>
      <c r="P1590" s="9">
        <v>0</v>
      </c>
      <c r="Q1590" s="9">
        <v>0</v>
      </c>
      <c r="R1590" s="9">
        <v>0</v>
      </c>
      <c r="S1590" s="7">
        <v>0</v>
      </c>
      <c r="T1590" s="7">
        <v>0</v>
      </c>
    </row>
    <row r="1591" spans="1:20" x14ac:dyDescent="0.25">
      <c r="A1591" t="s">
        <v>696</v>
      </c>
      <c r="B1591">
        <v>10</v>
      </c>
      <c r="C1591">
        <v>327</v>
      </c>
      <c r="D1591" t="s">
        <v>1190</v>
      </c>
      <c r="E1591" t="s">
        <v>1191</v>
      </c>
      <c r="F1591" t="s">
        <v>42</v>
      </c>
      <c r="G1591" t="s">
        <v>2655</v>
      </c>
      <c r="H1591">
        <v>534</v>
      </c>
      <c r="I1591" t="s">
        <v>82</v>
      </c>
      <c r="J1591" t="s">
        <v>83</v>
      </c>
      <c r="K1591" t="s">
        <v>46</v>
      </c>
      <c r="L1591">
        <v>50</v>
      </c>
      <c r="M1591" t="s">
        <v>50</v>
      </c>
      <c r="N1591" s="9">
        <v>0</v>
      </c>
      <c r="O1591" s="9">
        <v>0</v>
      </c>
      <c r="P1591" s="9">
        <v>0</v>
      </c>
      <c r="Q1591" s="9">
        <v>0</v>
      </c>
      <c r="R1591" s="9">
        <v>0</v>
      </c>
      <c r="S1591" s="7">
        <v>0</v>
      </c>
      <c r="T1591" s="7">
        <v>0</v>
      </c>
    </row>
    <row r="1592" spans="1:20" x14ac:dyDescent="0.25">
      <c r="A1592" t="s">
        <v>696</v>
      </c>
      <c r="B1592">
        <v>10</v>
      </c>
      <c r="C1592">
        <v>182</v>
      </c>
      <c r="D1592" t="s">
        <v>705</v>
      </c>
      <c r="E1592" t="s">
        <v>706</v>
      </c>
      <c r="F1592" t="s">
        <v>42</v>
      </c>
      <c r="G1592" t="s">
        <v>707</v>
      </c>
      <c r="H1592">
        <v>470</v>
      </c>
      <c r="I1592" t="s">
        <v>708</v>
      </c>
      <c r="J1592" t="s">
        <v>709</v>
      </c>
      <c r="K1592" t="s">
        <v>46</v>
      </c>
      <c r="L1592">
        <v>10</v>
      </c>
      <c r="M1592" t="s">
        <v>47</v>
      </c>
      <c r="N1592" s="9">
        <v>0</v>
      </c>
      <c r="O1592" s="9">
        <v>0</v>
      </c>
      <c r="P1592" s="9">
        <v>0</v>
      </c>
      <c r="Q1592" s="9">
        <v>34984242</v>
      </c>
      <c r="R1592" s="9">
        <v>402053.31</v>
      </c>
      <c r="S1592" s="7">
        <v>1460822</v>
      </c>
      <c r="T1592" s="7">
        <v>882167</v>
      </c>
    </row>
    <row r="1593" spans="1:20" x14ac:dyDescent="0.25">
      <c r="A1593" t="s">
        <v>696</v>
      </c>
      <c r="B1593">
        <v>10</v>
      </c>
      <c r="C1593">
        <v>182</v>
      </c>
      <c r="D1593" t="s">
        <v>705</v>
      </c>
      <c r="E1593" t="s">
        <v>706</v>
      </c>
      <c r="F1593" t="s">
        <v>42</v>
      </c>
      <c r="G1593" t="s">
        <v>707</v>
      </c>
      <c r="H1593">
        <v>470</v>
      </c>
      <c r="I1593" t="s">
        <v>708</v>
      </c>
      <c r="J1593" t="s">
        <v>709</v>
      </c>
      <c r="K1593" t="s">
        <v>46</v>
      </c>
      <c r="L1593">
        <v>20</v>
      </c>
      <c r="M1593" t="s">
        <v>48</v>
      </c>
      <c r="N1593" s="9">
        <v>0</v>
      </c>
      <c r="O1593" s="9">
        <v>0</v>
      </c>
      <c r="P1593" s="9">
        <v>0</v>
      </c>
      <c r="Q1593" s="9">
        <v>34236635.810000002</v>
      </c>
      <c r="R1593" s="9">
        <v>402053.31</v>
      </c>
      <c r="S1593" s="7">
        <v>500000</v>
      </c>
      <c r="T1593" s="7">
        <v>523876.94</v>
      </c>
    </row>
    <row r="1594" spans="1:20" x14ac:dyDescent="0.25">
      <c r="A1594" t="s">
        <v>696</v>
      </c>
      <c r="B1594">
        <v>10</v>
      </c>
      <c r="C1594">
        <v>182</v>
      </c>
      <c r="D1594" t="s">
        <v>705</v>
      </c>
      <c r="E1594" t="s">
        <v>706</v>
      </c>
      <c r="F1594" t="s">
        <v>42</v>
      </c>
      <c r="G1594" t="s">
        <v>707</v>
      </c>
      <c r="H1594">
        <v>470</v>
      </c>
      <c r="I1594" t="s">
        <v>708</v>
      </c>
      <c r="J1594" t="s">
        <v>709</v>
      </c>
      <c r="K1594" t="s">
        <v>46</v>
      </c>
      <c r="L1594">
        <v>30</v>
      </c>
      <c r="M1594" t="s">
        <v>49</v>
      </c>
      <c r="N1594" s="9">
        <v>0</v>
      </c>
      <c r="O1594" s="9">
        <v>0</v>
      </c>
      <c r="P1594" s="9">
        <v>0</v>
      </c>
      <c r="Q1594" s="9">
        <v>747606.19</v>
      </c>
      <c r="R1594" s="9">
        <v>0</v>
      </c>
      <c r="S1594" s="7">
        <v>960822</v>
      </c>
      <c r="T1594" s="7">
        <v>358290.06</v>
      </c>
    </row>
    <row r="1595" spans="1:20" x14ac:dyDescent="0.25">
      <c r="A1595" t="s">
        <v>696</v>
      </c>
      <c r="B1595">
        <v>10</v>
      </c>
      <c r="C1595">
        <v>182</v>
      </c>
      <c r="D1595" t="s">
        <v>705</v>
      </c>
      <c r="E1595" t="s">
        <v>706</v>
      </c>
      <c r="F1595" t="s">
        <v>42</v>
      </c>
      <c r="G1595" t="s">
        <v>707</v>
      </c>
      <c r="H1595">
        <v>470</v>
      </c>
      <c r="I1595" t="s">
        <v>708</v>
      </c>
      <c r="J1595" t="s">
        <v>709</v>
      </c>
      <c r="K1595" t="s">
        <v>46</v>
      </c>
      <c r="L1595">
        <v>40</v>
      </c>
      <c r="M1595" t="s">
        <v>12</v>
      </c>
      <c r="N1595" s="9">
        <v>0</v>
      </c>
      <c r="O1595" s="9">
        <v>0</v>
      </c>
      <c r="P1595" s="9">
        <v>0</v>
      </c>
      <c r="Q1595" s="9">
        <v>0</v>
      </c>
      <c r="R1595" s="9">
        <v>0</v>
      </c>
      <c r="S1595" s="7">
        <v>0</v>
      </c>
      <c r="T1595" s="7">
        <v>0</v>
      </c>
    </row>
    <row r="1596" spans="1:20" x14ac:dyDescent="0.25">
      <c r="A1596" t="s">
        <v>696</v>
      </c>
      <c r="B1596">
        <v>10</v>
      </c>
      <c r="C1596">
        <v>182</v>
      </c>
      <c r="D1596" t="s">
        <v>705</v>
      </c>
      <c r="E1596" t="s">
        <v>706</v>
      </c>
      <c r="F1596" t="s">
        <v>42</v>
      </c>
      <c r="G1596" t="s">
        <v>707</v>
      </c>
      <c r="H1596">
        <v>470</v>
      </c>
      <c r="I1596" t="s">
        <v>708</v>
      </c>
      <c r="J1596" t="s">
        <v>709</v>
      </c>
      <c r="K1596" t="s">
        <v>46</v>
      </c>
      <c r="L1596">
        <v>50</v>
      </c>
      <c r="M1596" t="s">
        <v>50</v>
      </c>
      <c r="N1596" s="9">
        <v>0</v>
      </c>
      <c r="O1596" s="9">
        <v>0</v>
      </c>
      <c r="P1596" s="9">
        <v>0</v>
      </c>
      <c r="Q1596" s="9">
        <v>747606.19</v>
      </c>
      <c r="R1596" s="9">
        <v>0</v>
      </c>
      <c r="S1596" s="7">
        <v>960822</v>
      </c>
      <c r="T1596" s="7">
        <v>358290.06</v>
      </c>
    </row>
    <row r="1597" spans="1:20" x14ac:dyDescent="0.25">
      <c r="A1597" t="s">
        <v>710</v>
      </c>
      <c r="B1597">
        <v>11</v>
      </c>
      <c r="C1597">
        <v>183</v>
      </c>
      <c r="D1597" t="s">
        <v>711</v>
      </c>
      <c r="E1597" t="s">
        <v>712</v>
      </c>
      <c r="F1597" t="s">
        <v>42</v>
      </c>
      <c r="G1597" t="s">
        <v>713</v>
      </c>
      <c r="H1597">
        <v>799</v>
      </c>
      <c r="I1597" t="s">
        <v>62</v>
      </c>
      <c r="J1597" t="s">
        <v>223</v>
      </c>
      <c r="K1597" t="s">
        <v>46</v>
      </c>
      <c r="L1597">
        <v>10</v>
      </c>
      <c r="M1597" t="s">
        <v>47</v>
      </c>
      <c r="N1597" s="9">
        <v>699521</v>
      </c>
      <c r="O1597" s="9">
        <v>762088</v>
      </c>
      <c r="P1597" s="9">
        <v>663250</v>
      </c>
      <c r="Q1597" s="9">
        <v>818799.01</v>
      </c>
      <c r="R1597" s="9">
        <v>719521.93</v>
      </c>
      <c r="S1597" s="7">
        <v>1323092.67</v>
      </c>
      <c r="T1597" s="7">
        <v>1506862.7</v>
      </c>
    </row>
    <row r="1598" spans="1:20" x14ac:dyDescent="0.25">
      <c r="A1598" t="s">
        <v>710</v>
      </c>
      <c r="B1598">
        <v>11</v>
      </c>
      <c r="C1598">
        <v>183</v>
      </c>
      <c r="D1598" t="s">
        <v>711</v>
      </c>
      <c r="E1598" t="s">
        <v>712</v>
      </c>
      <c r="F1598" t="s">
        <v>42</v>
      </c>
      <c r="G1598" t="s">
        <v>713</v>
      </c>
      <c r="H1598">
        <v>799</v>
      </c>
      <c r="I1598" t="s">
        <v>62</v>
      </c>
      <c r="J1598" t="s">
        <v>223</v>
      </c>
      <c r="K1598" t="s">
        <v>46</v>
      </c>
      <c r="L1598">
        <v>20</v>
      </c>
      <c r="M1598" t="s">
        <v>48</v>
      </c>
      <c r="N1598" s="9">
        <v>574037</v>
      </c>
      <c r="O1598" s="9">
        <v>587714.12</v>
      </c>
      <c r="P1598" s="9">
        <v>587264.23</v>
      </c>
      <c r="Q1598" s="9">
        <v>702632.08</v>
      </c>
      <c r="R1598" s="9">
        <v>625814.26</v>
      </c>
      <c r="S1598" s="7">
        <v>772736.97</v>
      </c>
      <c r="T1598" s="7">
        <v>800613.43</v>
      </c>
    </row>
    <row r="1599" spans="1:20" x14ac:dyDescent="0.25">
      <c r="A1599" t="s">
        <v>710</v>
      </c>
      <c r="B1599">
        <v>11</v>
      </c>
      <c r="C1599">
        <v>183</v>
      </c>
      <c r="D1599" t="s">
        <v>711</v>
      </c>
      <c r="E1599" t="s">
        <v>712</v>
      </c>
      <c r="F1599" t="s">
        <v>42</v>
      </c>
      <c r="G1599" t="s">
        <v>713</v>
      </c>
      <c r="H1599">
        <v>799</v>
      </c>
      <c r="I1599" t="s">
        <v>62</v>
      </c>
      <c r="J1599" t="s">
        <v>223</v>
      </c>
      <c r="K1599" t="s">
        <v>46</v>
      </c>
      <c r="L1599">
        <v>30</v>
      </c>
      <c r="M1599" t="s">
        <v>49</v>
      </c>
      <c r="N1599" s="9">
        <v>125484</v>
      </c>
      <c r="O1599" s="9">
        <v>174373.88</v>
      </c>
      <c r="P1599" s="9">
        <v>75985.77</v>
      </c>
      <c r="Q1599" s="9">
        <v>116166.93</v>
      </c>
      <c r="R1599" s="9">
        <v>93707.67</v>
      </c>
      <c r="S1599" s="7">
        <v>550355.69999999995</v>
      </c>
      <c r="T1599" s="7">
        <v>706249.27</v>
      </c>
    </row>
    <row r="1600" spans="1:20" x14ac:dyDescent="0.25">
      <c r="A1600" t="s">
        <v>710</v>
      </c>
      <c r="B1600">
        <v>11</v>
      </c>
      <c r="C1600">
        <v>183</v>
      </c>
      <c r="D1600" t="s">
        <v>711</v>
      </c>
      <c r="E1600" t="s">
        <v>712</v>
      </c>
      <c r="F1600" t="s">
        <v>42</v>
      </c>
      <c r="G1600" t="s">
        <v>713</v>
      </c>
      <c r="H1600">
        <v>799</v>
      </c>
      <c r="I1600" t="s">
        <v>62</v>
      </c>
      <c r="J1600" t="s">
        <v>223</v>
      </c>
      <c r="K1600" t="s">
        <v>46</v>
      </c>
      <c r="L1600">
        <v>40</v>
      </c>
      <c r="M1600" t="s">
        <v>12</v>
      </c>
      <c r="N1600" s="9">
        <v>0</v>
      </c>
      <c r="O1600" s="9">
        <v>0</v>
      </c>
      <c r="P1600" s="9">
        <v>0</v>
      </c>
      <c r="Q1600" s="9">
        <v>0</v>
      </c>
      <c r="R1600" s="9">
        <v>0</v>
      </c>
      <c r="S1600" s="7">
        <v>0</v>
      </c>
      <c r="T1600" s="7">
        <v>0</v>
      </c>
    </row>
    <row r="1601" spans="1:20" x14ac:dyDescent="0.25">
      <c r="A1601" t="s">
        <v>710</v>
      </c>
      <c r="B1601">
        <v>11</v>
      </c>
      <c r="C1601">
        <v>183</v>
      </c>
      <c r="D1601" t="s">
        <v>711</v>
      </c>
      <c r="E1601" t="s">
        <v>712</v>
      </c>
      <c r="F1601" t="s">
        <v>42</v>
      </c>
      <c r="G1601" t="s">
        <v>713</v>
      </c>
      <c r="H1601">
        <v>799</v>
      </c>
      <c r="I1601" t="s">
        <v>62</v>
      </c>
      <c r="J1601" t="s">
        <v>223</v>
      </c>
      <c r="K1601" t="s">
        <v>46</v>
      </c>
      <c r="L1601">
        <v>50</v>
      </c>
      <c r="M1601" t="s">
        <v>50</v>
      </c>
      <c r="N1601" s="9">
        <v>125484</v>
      </c>
      <c r="O1601" s="9">
        <v>174373.88</v>
      </c>
      <c r="P1601" s="9">
        <v>75985.77</v>
      </c>
      <c r="Q1601" s="9">
        <v>116166.93</v>
      </c>
      <c r="R1601" s="9">
        <v>93707.67</v>
      </c>
      <c r="S1601" s="7">
        <v>550355.69999999995</v>
      </c>
      <c r="T1601" s="7">
        <v>706249.27</v>
      </c>
    </row>
    <row r="1602" spans="1:20" x14ac:dyDescent="0.25">
      <c r="A1602" t="s">
        <v>710</v>
      </c>
      <c r="B1602">
        <v>11</v>
      </c>
      <c r="C1602">
        <v>199</v>
      </c>
      <c r="D1602" t="s">
        <v>714</v>
      </c>
      <c r="E1602" t="s">
        <v>715</v>
      </c>
      <c r="F1602" t="s">
        <v>42</v>
      </c>
      <c r="G1602" t="s">
        <v>716</v>
      </c>
      <c r="H1602">
        <v>503</v>
      </c>
      <c r="I1602" t="s">
        <v>717</v>
      </c>
      <c r="J1602" t="s">
        <v>718</v>
      </c>
      <c r="K1602" t="s">
        <v>46</v>
      </c>
      <c r="L1602">
        <v>10</v>
      </c>
      <c r="M1602" t="s">
        <v>47</v>
      </c>
      <c r="N1602" s="9">
        <v>13696384</v>
      </c>
      <c r="O1602" s="9">
        <v>13796384</v>
      </c>
      <c r="P1602" s="9">
        <v>19007548</v>
      </c>
      <c r="Q1602" s="9">
        <v>20850122</v>
      </c>
      <c r="R1602" s="9">
        <v>26345534.460000001</v>
      </c>
      <c r="S1602" s="7">
        <v>127711066.90000001</v>
      </c>
      <c r="T1602" s="7">
        <v>60735783</v>
      </c>
    </row>
    <row r="1603" spans="1:20" x14ac:dyDescent="0.25">
      <c r="A1603" t="s">
        <v>710</v>
      </c>
      <c r="B1603">
        <v>11</v>
      </c>
      <c r="C1603">
        <v>199</v>
      </c>
      <c r="D1603" t="s">
        <v>714</v>
      </c>
      <c r="E1603" t="s">
        <v>715</v>
      </c>
      <c r="F1603" t="s">
        <v>42</v>
      </c>
      <c r="G1603" t="s">
        <v>716</v>
      </c>
      <c r="H1603">
        <v>503</v>
      </c>
      <c r="I1603" t="s">
        <v>717</v>
      </c>
      <c r="J1603" t="s">
        <v>718</v>
      </c>
      <c r="K1603" t="s">
        <v>46</v>
      </c>
      <c r="L1603">
        <v>20</v>
      </c>
      <c r="M1603" t="s">
        <v>48</v>
      </c>
      <c r="N1603" s="9">
        <v>13681028.99</v>
      </c>
      <c r="O1603" s="9">
        <v>13782764.949999999</v>
      </c>
      <c r="P1603" s="9">
        <v>18881993.780000001</v>
      </c>
      <c r="Q1603" s="9">
        <v>20794794.940000001</v>
      </c>
      <c r="R1603" s="9">
        <v>26205389.559999999</v>
      </c>
      <c r="S1603" s="7">
        <v>127560578.26000001</v>
      </c>
      <c r="T1603" s="7">
        <v>59440314.109999999</v>
      </c>
    </row>
    <row r="1604" spans="1:20" x14ac:dyDescent="0.25">
      <c r="A1604" t="s">
        <v>710</v>
      </c>
      <c r="B1604">
        <v>11</v>
      </c>
      <c r="C1604">
        <v>199</v>
      </c>
      <c r="D1604" t="s">
        <v>714</v>
      </c>
      <c r="E1604" t="s">
        <v>715</v>
      </c>
      <c r="F1604" t="s">
        <v>42</v>
      </c>
      <c r="G1604" t="s">
        <v>716</v>
      </c>
      <c r="H1604">
        <v>503</v>
      </c>
      <c r="I1604" t="s">
        <v>717</v>
      </c>
      <c r="J1604" t="s">
        <v>718</v>
      </c>
      <c r="K1604" t="s">
        <v>46</v>
      </c>
      <c r="L1604">
        <v>30</v>
      </c>
      <c r="M1604" t="s">
        <v>49</v>
      </c>
      <c r="N1604" s="9">
        <v>15355.01</v>
      </c>
      <c r="O1604" s="9">
        <v>13619.05</v>
      </c>
      <c r="P1604" s="9">
        <v>125554.22</v>
      </c>
      <c r="Q1604" s="9">
        <v>55327.06</v>
      </c>
      <c r="R1604" s="9">
        <v>140144.9</v>
      </c>
      <c r="S1604" s="7">
        <v>150488.64000000001</v>
      </c>
      <c r="T1604" s="7">
        <v>1295468.8899999999</v>
      </c>
    </row>
    <row r="1605" spans="1:20" x14ac:dyDescent="0.25">
      <c r="A1605" t="s">
        <v>710</v>
      </c>
      <c r="B1605">
        <v>11</v>
      </c>
      <c r="C1605">
        <v>199</v>
      </c>
      <c r="D1605" t="s">
        <v>714</v>
      </c>
      <c r="E1605" t="s">
        <v>715</v>
      </c>
      <c r="F1605" t="s">
        <v>42</v>
      </c>
      <c r="G1605" t="s">
        <v>716</v>
      </c>
      <c r="H1605">
        <v>503</v>
      </c>
      <c r="I1605" t="s">
        <v>717</v>
      </c>
      <c r="J1605" t="s">
        <v>718</v>
      </c>
      <c r="K1605" t="s">
        <v>46</v>
      </c>
      <c r="L1605">
        <v>40</v>
      </c>
      <c r="M1605" t="s">
        <v>12</v>
      </c>
      <c r="N1605" s="9">
        <v>0</v>
      </c>
      <c r="O1605" s="9">
        <v>0</v>
      </c>
      <c r="P1605" s="9">
        <v>0</v>
      </c>
      <c r="Q1605" s="9">
        <v>0</v>
      </c>
      <c r="R1605" s="9">
        <v>0</v>
      </c>
      <c r="S1605" s="7">
        <v>0</v>
      </c>
      <c r="T1605" s="7">
        <v>0</v>
      </c>
    </row>
    <row r="1606" spans="1:20" x14ac:dyDescent="0.25">
      <c r="A1606" t="s">
        <v>710</v>
      </c>
      <c r="B1606">
        <v>11</v>
      </c>
      <c r="C1606">
        <v>199</v>
      </c>
      <c r="D1606" t="s">
        <v>714</v>
      </c>
      <c r="E1606" t="s">
        <v>715</v>
      </c>
      <c r="F1606" t="s">
        <v>42</v>
      </c>
      <c r="G1606" t="s">
        <v>716</v>
      </c>
      <c r="H1606">
        <v>503</v>
      </c>
      <c r="I1606" t="s">
        <v>717</v>
      </c>
      <c r="J1606" t="s">
        <v>718</v>
      </c>
      <c r="K1606" t="s">
        <v>46</v>
      </c>
      <c r="L1606">
        <v>50</v>
      </c>
      <c r="M1606" t="s">
        <v>50</v>
      </c>
      <c r="N1606" s="9">
        <v>15355.01</v>
      </c>
      <c r="O1606" s="9">
        <v>13619.05</v>
      </c>
      <c r="P1606" s="9">
        <v>125554.22</v>
      </c>
      <c r="Q1606" s="9">
        <v>55327.06</v>
      </c>
      <c r="R1606" s="9">
        <v>140144.9</v>
      </c>
      <c r="S1606" s="7">
        <v>150488.64000000001</v>
      </c>
      <c r="T1606" s="7">
        <v>1295468.8899999999</v>
      </c>
    </row>
    <row r="1607" spans="1:20" x14ac:dyDescent="0.25">
      <c r="A1607" t="s">
        <v>710</v>
      </c>
      <c r="B1607">
        <v>11</v>
      </c>
      <c r="C1607">
        <v>199</v>
      </c>
      <c r="D1607" t="s">
        <v>714</v>
      </c>
      <c r="E1607" t="s">
        <v>715</v>
      </c>
      <c r="F1607" t="s">
        <v>42</v>
      </c>
      <c r="G1607" t="s">
        <v>716</v>
      </c>
      <c r="H1607">
        <v>504</v>
      </c>
      <c r="I1607" t="s">
        <v>719</v>
      </c>
      <c r="J1607" t="s">
        <v>720</v>
      </c>
      <c r="K1607" t="s">
        <v>46</v>
      </c>
      <c r="L1607">
        <v>10</v>
      </c>
      <c r="M1607" t="s">
        <v>47</v>
      </c>
      <c r="N1607" s="9">
        <v>23855045</v>
      </c>
      <c r="O1607" s="9">
        <v>24116542</v>
      </c>
      <c r="P1607" s="9">
        <v>28189144</v>
      </c>
      <c r="Q1607" s="9">
        <v>40450346</v>
      </c>
      <c r="R1607" s="9">
        <v>61185651.119999997</v>
      </c>
      <c r="S1607" s="7">
        <v>61394983.149999999</v>
      </c>
      <c r="T1607" s="7">
        <v>63166768.18</v>
      </c>
    </row>
    <row r="1608" spans="1:20" x14ac:dyDescent="0.25">
      <c r="A1608" t="s">
        <v>710</v>
      </c>
      <c r="B1608">
        <v>11</v>
      </c>
      <c r="C1608">
        <v>199</v>
      </c>
      <c r="D1608" t="s">
        <v>714</v>
      </c>
      <c r="E1608" t="s">
        <v>715</v>
      </c>
      <c r="F1608" t="s">
        <v>42</v>
      </c>
      <c r="G1608" t="s">
        <v>716</v>
      </c>
      <c r="H1608">
        <v>504</v>
      </c>
      <c r="I1608" t="s">
        <v>719</v>
      </c>
      <c r="J1608" t="s">
        <v>720</v>
      </c>
      <c r="K1608" t="s">
        <v>46</v>
      </c>
      <c r="L1608">
        <v>20</v>
      </c>
      <c r="M1608" t="s">
        <v>48</v>
      </c>
      <c r="N1608" s="9">
        <v>23755045</v>
      </c>
      <c r="O1608" s="9">
        <v>23694317.43</v>
      </c>
      <c r="P1608" s="9">
        <v>28027533</v>
      </c>
      <c r="Q1608" s="9">
        <v>32398689.789999999</v>
      </c>
      <c r="R1608" s="9">
        <v>37609382.969999999</v>
      </c>
      <c r="S1608" s="7">
        <v>40375725.030000001</v>
      </c>
      <c r="T1608" s="7">
        <v>44875935.5</v>
      </c>
    </row>
    <row r="1609" spans="1:20" x14ac:dyDescent="0.25">
      <c r="A1609" t="s">
        <v>710</v>
      </c>
      <c r="B1609">
        <v>11</v>
      </c>
      <c r="C1609">
        <v>199</v>
      </c>
      <c r="D1609" t="s">
        <v>714</v>
      </c>
      <c r="E1609" t="s">
        <v>715</v>
      </c>
      <c r="F1609" t="s">
        <v>42</v>
      </c>
      <c r="G1609" t="s">
        <v>716</v>
      </c>
      <c r="H1609">
        <v>504</v>
      </c>
      <c r="I1609" t="s">
        <v>719</v>
      </c>
      <c r="J1609" t="s">
        <v>720</v>
      </c>
      <c r="K1609" t="s">
        <v>46</v>
      </c>
      <c r="L1609">
        <v>30</v>
      </c>
      <c r="M1609" t="s">
        <v>49</v>
      </c>
      <c r="N1609" s="9">
        <v>100000</v>
      </c>
      <c r="O1609" s="9">
        <v>422224.57</v>
      </c>
      <c r="P1609" s="9">
        <v>161611</v>
      </c>
      <c r="Q1609" s="9">
        <v>8051656.21</v>
      </c>
      <c r="R1609" s="9">
        <v>23576268.149999999</v>
      </c>
      <c r="S1609" s="7">
        <v>21019258.120000001</v>
      </c>
      <c r="T1609" s="7">
        <v>18290832.68</v>
      </c>
    </row>
    <row r="1610" spans="1:20" x14ac:dyDescent="0.25">
      <c r="A1610" t="s">
        <v>710</v>
      </c>
      <c r="B1610">
        <v>11</v>
      </c>
      <c r="C1610">
        <v>199</v>
      </c>
      <c r="D1610" t="s">
        <v>714</v>
      </c>
      <c r="E1610" t="s">
        <v>715</v>
      </c>
      <c r="F1610" t="s">
        <v>42</v>
      </c>
      <c r="G1610" t="s">
        <v>716</v>
      </c>
      <c r="H1610">
        <v>504</v>
      </c>
      <c r="I1610" t="s">
        <v>719</v>
      </c>
      <c r="J1610" t="s">
        <v>720</v>
      </c>
      <c r="K1610" t="s">
        <v>46</v>
      </c>
      <c r="L1610">
        <v>40</v>
      </c>
      <c r="M1610" t="s">
        <v>12</v>
      </c>
      <c r="N1610" s="9">
        <v>0</v>
      </c>
      <c r="O1610" s="9">
        <v>0</v>
      </c>
      <c r="P1610" s="9">
        <v>0</v>
      </c>
      <c r="Q1610" s="9">
        <v>102500.46</v>
      </c>
      <c r="R1610" s="9">
        <v>0</v>
      </c>
      <c r="S1610" s="7">
        <v>3712942</v>
      </c>
      <c r="T1610" s="7">
        <v>1388796</v>
      </c>
    </row>
    <row r="1611" spans="1:20" x14ac:dyDescent="0.25">
      <c r="A1611" t="s">
        <v>710</v>
      </c>
      <c r="B1611">
        <v>11</v>
      </c>
      <c r="C1611">
        <v>199</v>
      </c>
      <c r="D1611" t="s">
        <v>714</v>
      </c>
      <c r="E1611" t="s">
        <v>715</v>
      </c>
      <c r="F1611" t="s">
        <v>42</v>
      </c>
      <c r="G1611" t="s">
        <v>716</v>
      </c>
      <c r="H1611">
        <v>504</v>
      </c>
      <c r="I1611" t="s">
        <v>719</v>
      </c>
      <c r="J1611" t="s">
        <v>720</v>
      </c>
      <c r="K1611" t="s">
        <v>46</v>
      </c>
      <c r="L1611">
        <v>50</v>
      </c>
      <c r="M1611" t="s">
        <v>50</v>
      </c>
      <c r="N1611" s="9">
        <v>100000</v>
      </c>
      <c r="O1611" s="9">
        <v>422224.57</v>
      </c>
      <c r="P1611" s="9">
        <v>161611</v>
      </c>
      <c r="Q1611" s="9">
        <v>7949155.75</v>
      </c>
      <c r="R1611" s="9">
        <v>23576268.149999999</v>
      </c>
      <c r="S1611" s="7">
        <v>17306316.120000001</v>
      </c>
      <c r="T1611" s="7">
        <v>16902036.68</v>
      </c>
    </row>
    <row r="1612" spans="1:20" x14ac:dyDescent="0.25">
      <c r="A1612" t="s">
        <v>710</v>
      </c>
      <c r="B1612">
        <v>11</v>
      </c>
      <c r="C1612">
        <v>199</v>
      </c>
      <c r="D1612" t="s">
        <v>714</v>
      </c>
      <c r="E1612" t="s">
        <v>715</v>
      </c>
      <c r="F1612" t="s">
        <v>42</v>
      </c>
      <c r="G1612" t="s">
        <v>716</v>
      </c>
      <c r="H1612">
        <v>599</v>
      </c>
      <c r="I1612" t="s">
        <v>62</v>
      </c>
      <c r="J1612" t="s">
        <v>327</v>
      </c>
      <c r="K1612" t="s">
        <v>46</v>
      </c>
      <c r="L1612">
        <v>10</v>
      </c>
      <c r="M1612" t="s">
        <v>47</v>
      </c>
      <c r="N1612" s="9">
        <v>10199513</v>
      </c>
      <c r="O1612" s="9">
        <v>11232543</v>
      </c>
      <c r="P1612" s="9">
        <v>9673731</v>
      </c>
      <c r="Q1612" s="9">
        <v>10137327</v>
      </c>
      <c r="R1612" s="9">
        <v>11374352</v>
      </c>
      <c r="S1612" s="7">
        <v>12292747</v>
      </c>
      <c r="T1612" s="7">
        <v>13629395.41</v>
      </c>
    </row>
    <row r="1613" spans="1:20" x14ac:dyDescent="0.25">
      <c r="A1613" t="s">
        <v>710</v>
      </c>
      <c r="B1613">
        <v>11</v>
      </c>
      <c r="C1613">
        <v>199</v>
      </c>
      <c r="D1613" t="s">
        <v>714</v>
      </c>
      <c r="E1613" t="s">
        <v>715</v>
      </c>
      <c r="F1613" t="s">
        <v>42</v>
      </c>
      <c r="G1613" t="s">
        <v>716</v>
      </c>
      <c r="H1613">
        <v>599</v>
      </c>
      <c r="I1613" t="s">
        <v>62</v>
      </c>
      <c r="J1613" t="s">
        <v>327</v>
      </c>
      <c r="K1613" t="s">
        <v>46</v>
      </c>
      <c r="L1613">
        <v>20</v>
      </c>
      <c r="M1613" t="s">
        <v>48</v>
      </c>
      <c r="N1613" s="9">
        <v>10199513</v>
      </c>
      <c r="O1613" s="9">
        <v>11215682.130000001</v>
      </c>
      <c r="P1613" s="9">
        <v>9673731</v>
      </c>
      <c r="Q1613" s="9">
        <v>10137327</v>
      </c>
      <c r="R1613" s="9">
        <v>11374352</v>
      </c>
      <c r="S1613" s="7">
        <v>12263275.41</v>
      </c>
      <c r="T1613" s="7">
        <v>13629279</v>
      </c>
    </row>
    <row r="1614" spans="1:20" x14ac:dyDescent="0.25">
      <c r="A1614" t="s">
        <v>710</v>
      </c>
      <c r="B1614">
        <v>11</v>
      </c>
      <c r="C1614">
        <v>199</v>
      </c>
      <c r="D1614" t="s">
        <v>714</v>
      </c>
      <c r="E1614" t="s">
        <v>715</v>
      </c>
      <c r="F1614" t="s">
        <v>42</v>
      </c>
      <c r="G1614" t="s">
        <v>716</v>
      </c>
      <c r="H1614">
        <v>599</v>
      </c>
      <c r="I1614" t="s">
        <v>62</v>
      </c>
      <c r="J1614" t="s">
        <v>327</v>
      </c>
      <c r="K1614" t="s">
        <v>46</v>
      </c>
      <c r="L1614">
        <v>30</v>
      </c>
      <c r="M1614" t="s">
        <v>49</v>
      </c>
      <c r="N1614" s="9">
        <v>0</v>
      </c>
      <c r="O1614" s="9">
        <v>16860.87</v>
      </c>
      <c r="P1614" s="9">
        <v>0</v>
      </c>
      <c r="Q1614" s="9">
        <v>0</v>
      </c>
      <c r="R1614" s="9">
        <v>0</v>
      </c>
      <c r="S1614" s="7">
        <v>29471.59</v>
      </c>
      <c r="T1614" s="7">
        <v>116.41</v>
      </c>
    </row>
    <row r="1615" spans="1:20" x14ac:dyDescent="0.25">
      <c r="A1615" t="s">
        <v>710</v>
      </c>
      <c r="B1615">
        <v>11</v>
      </c>
      <c r="C1615">
        <v>199</v>
      </c>
      <c r="D1615" t="s">
        <v>714</v>
      </c>
      <c r="E1615" t="s">
        <v>715</v>
      </c>
      <c r="F1615" t="s">
        <v>42</v>
      </c>
      <c r="G1615" t="s">
        <v>716</v>
      </c>
      <c r="H1615">
        <v>599</v>
      </c>
      <c r="I1615" t="s">
        <v>62</v>
      </c>
      <c r="J1615" t="s">
        <v>327</v>
      </c>
      <c r="K1615" t="s">
        <v>46</v>
      </c>
      <c r="L1615">
        <v>40</v>
      </c>
      <c r="M1615" t="s">
        <v>12</v>
      </c>
      <c r="N1615" s="9">
        <v>0</v>
      </c>
      <c r="O1615" s="9">
        <v>0</v>
      </c>
      <c r="P1615" s="9">
        <v>0</v>
      </c>
      <c r="Q1615" s="9">
        <v>0</v>
      </c>
      <c r="R1615" s="9">
        <v>0</v>
      </c>
      <c r="S1615" s="7">
        <v>0</v>
      </c>
      <c r="T1615" s="7">
        <v>0</v>
      </c>
    </row>
    <row r="1616" spans="1:20" x14ac:dyDescent="0.25">
      <c r="A1616" t="s">
        <v>710</v>
      </c>
      <c r="B1616">
        <v>11</v>
      </c>
      <c r="C1616">
        <v>199</v>
      </c>
      <c r="D1616" t="s">
        <v>714</v>
      </c>
      <c r="E1616" t="s">
        <v>715</v>
      </c>
      <c r="F1616" t="s">
        <v>42</v>
      </c>
      <c r="G1616" t="s">
        <v>716</v>
      </c>
      <c r="H1616">
        <v>599</v>
      </c>
      <c r="I1616" t="s">
        <v>62</v>
      </c>
      <c r="J1616" t="s">
        <v>327</v>
      </c>
      <c r="K1616" t="s">
        <v>46</v>
      </c>
      <c r="L1616">
        <v>50</v>
      </c>
      <c r="M1616" t="s">
        <v>50</v>
      </c>
      <c r="N1616" s="9">
        <v>0</v>
      </c>
      <c r="O1616" s="9">
        <v>16860.87</v>
      </c>
      <c r="P1616" s="9">
        <v>0</v>
      </c>
      <c r="Q1616" s="9">
        <v>0</v>
      </c>
      <c r="R1616" s="9">
        <v>0</v>
      </c>
      <c r="S1616" s="7">
        <v>29471.59</v>
      </c>
      <c r="T1616" s="7">
        <v>116.41</v>
      </c>
    </row>
    <row r="1617" spans="1:20" x14ac:dyDescent="0.25">
      <c r="A1617" t="s">
        <v>710</v>
      </c>
      <c r="B1617">
        <v>11</v>
      </c>
      <c r="C1617">
        <v>440</v>
      </c>
      <c r="D1617" t="s">
        <v>721</v>
      </c>
      <c r="E1617" t="s">
        <v>722</v>
      </c>
      <c r="F1617" t="s">
        <v>42</v>
      </c>
      <c r="G1617" t="s">
        <v>723</v>
      </c>
      <c r="H1617">
        <v>509</v>
      </c>
      <c r="I1617" t="s">
        <v>724</v>
      </c>
      <c r="J1617" t="s">
        <v>725</v>
      </c>
      <c r="K1617" t="s">
        <v>46</v>
      </c>
      <c r="L1617">
        <v>10</v>
      </c>
      <c r="M1617" t="s">
        <v>47</v>
      </c>
      <c r="N1617" s="9">
        <v>1089842</v>
      </c>
      <c r="O1617" s="9">
        <v>939842</v>
      </c>
      <c r="P1617" s="9">
        <v>773504</v>
      </c>
      <c r="Q1617" s="9">
        <v>2778338</v>
      </c>
      <c r="R1617" s="9">
        <v>2898164</v>
      </c>
      <c r="S1617" s="7">
        <v>1598164</v>
      </c>
      <c r="T1617" s="7">
        <v>2349408</v>
      </c>
    </row>
    <row r="1618" spans="1:20" x14ac:dyDescent="0.25">
      <c r="A1618" t="s">
        <v>710</v>
      </c>
      <c r="B1618">
        <v>11</v>
      </c>
      <c r="C1618">
        <v>440</v>
      </c>
      <c r="D1618" t="s">
        <v>721</v>
      </c>
      <c r="E1618" t="s">
        <v>722</v>
      </c>
      <c r="F1618" t="s">
        <v>42</v>
      </c>
      <c r="G1618" t="s">
        <v>723</v>
      </c>
      <c r="H1618">
        <v>509</v>
      </c>
      <c r="I1618" t="s">
        <v>724</v>
      </c>
      <c r="J1618" t="s">
        <v>725</v>
      </c>
      <c r="K1618" t="s">
        <v>46</v>
      </c>
      <c r="L1618">
        <v>20</v>
      </c>
      <c r="M1618" t="s">
        <v>48</v>
      </c>
      <c r="N1618" s="9">
        <v>1089465.3700000001</v>
      </c>
      <c r="O1618" s="9">
        <v>739841.16</v>
      </c>
      <c r="P1618" s="9">
        <v>773504</v>
      </c>
      <c r="Q1618" s="9">
        <v>2625841.2400000002</v>
      </c>
      <c r="R1618" s="9">
        <v>2898164</v>
      </c>
      <c r="S1618" s="7">
        <v>1598164</v>
      </c>
      <c r="T1618" s="7">
        <v>2349408</v>
      </c>
    </row>
    <row r="1619" spans="1:20" x14ac:dyDescent="0.25">
      <c r="A1619" t="s">
        <v>710</v>
      </c>
      <c r="B1619">
        <v>11</v>
      </c>
      <c r="C1619">
        <v>440</v>
      </c>
      <c r="D1619" t="s">
        <v>721</v>
      </c>
      <c r="E1619" t="s">
        <v>722</v>
      </c>
      <c r="F1619" t="s">
        <v>42</v>
      </c>
      <c r="G1619" t="s">
        <v>723</v>
      </c>
      <c r="H1619">
        <v>509</v>
      </c>
      <c r="I1619" t="s">
        <v>724</v>
      </c>
      <c r="J1619" t="s">
        <v>725</v>
      </c>
      <c r="K1619" t="s">
        <v>46</v>
      </c>
      <c r="L1619">
        <v>30</v>
      </c>
      <c r="M1619" t="s">
        <v>49</v>
      </c>
      <c r="N1619" s="9">
        <v>376.63</v>
      </c>
      <c r="O1619" s="9">
        <v>200000.84</v>
      </c>
      <c r="P1619" s="9">
        <v>0</v>
      </c>
      <c r="Q1619" s="9">
        <v>152496.76</v>
      </c>
      <c r="R1619" s="9">
        <v>0</v>
      </c>
      <c r="S1619" s="7">
        <v>0</v>
      </c>
      <c r="T1619" s="7">
        <v>0</v>
      </c>
    </row>
    <row r="1620" spans="1:20" x14ac:dyDescent="0.25">
      <c r="A1620" t="s">
        <v>710</v>
      </c>
      <c r="B1620">
        <v>11</v>
      </c>
      <c r="C1620">
        <v>440</v>
      </c>
      <c r="D1620" t="s">
        <v>721</v>
      </c>
      <c r="E1620" t="s">
        <v>722</v>
      </c>
      <c r="F1620" t="s">
        <v>42</v>
      </c>
      <c r="G1620" t="s">
        <v>723</v>
      </c>
      <c r="H1620">
        <v>509</v>
      </c>
      <c r="I1620" t="s">
        <v>724</v>
      </c>
      <c r="J1620" t="s">
        <v>725</v>
      </c>
      <c r="K1620" t="s">
        <v>46</v>
      </c>
      <c r="L1620">
        <v>40</v>
      </c>
      <c r="M1620" t="s">
        <v>12</v>
      </c>
      <c r="N1620" s="9">
        <v>0</v>
      </c>
      <c r="O1620" s="9">
        <v>0</v>
      </c>
      <c r="P1620" s="9">
        <v>0</v>
      </c>
      <c r="Q1620" s="9">
        <v>0</v>
      </c>
      <c r="R1620" s="9">
        <v>0</v>
      </c>
      <c r="S1620" s="7">
        <v>0</v>
      </c>
      <c r="T1620" s="7">
        <v>0</v>
      </c>
    </row>
    <row r="1621" spans="1:20" x14ac:dyDescent="0.25">
      <c r="A1621" t="s">
        <v>710</v>
      </c>
      <c r="B1621">
        <v>11</v>
      </c>
      <c r="C1621">
        <v>440</v>
      </c>
      <c r="D1621" t="s">
        <v>721</v>
      </c>
      <c r="E1621" t="s">
        <v>722</v>
      </c>
      <c r="F1621" t="s">
        <v>42</v>
      </c>
      <c r="G1621" t="s">
        <v>723</v>
      </c>
      <c r="H1621">
        <v>509</v>
      </c>
      <c r="I1621" t="s">
        <v>724</v>
      </c>
      <c r="J1621" t="s">
        <v>725</v>
      </c>
      <c r="K1621" t="s">
        <v>46</v>
      </c>
      <c r="L1621">
        <v>50</v>
      </c>
      <c r="M1621" t="s">
        <v>50</v>
      </c>
      <c r="N1621" s="9">
        <v>376.63</v>
      </c>
      <c r="O1621" s="9">
        <v>200000.84</v>
      </c>
      <c r="P1621" s="9">
        <v>0</v>
      </c>
      <c r="Q1621" s="9">
        <v>152496.76</v>
      </c>
      <c r="R1621" s="9">
        <v>0</v>
      </c>
      <c r="S1621" s="7">
        <v>0</v>
      </c>
      <c r="T1621" s="7">
        <v>0</v>
      </c>
    </row>
    <row r="1622" spans="1:20" x14ac:dyDescent="0.25">
      <c r="A1622" t="s">
        <v>710</v>
      </c>
      <c r="B1622">
        <v>11</v>
      </c>
      <c r="C1622">
        <v>440</v>
      </c>
      <c r="D1622" t="s">
        <v>721</v>
      </c>
      <c r="E1622" t="s">
        <v>722</v>
      </c>
      <c r="F1622" t="s">
        <v>42</v>
      </c>
      <c r="G1622" t="s">
        <v>723</v>
      </c>
      <c r="H1622">
        <v>512</v>
      </c>
      <c r="I1622" t="s">
        <v>726</v>
      </c>
      <c r="J1622" t="s">
        <v>727</v>
      </c>
      <c r="K1622" t="s">
        <v>46</v>
      </c>
      <c r="L1622">
        <v>10</v>
      </c>
      <c r="M1622" t="s">
        <v>47</v>
      </c>
      <c r="N1622" s="9">
        <v>20816225</v>
      </c>
      <c r="O1622" s="9">
        <v>21041140</v>
      </c>
      <c r="P1622" s="9">
        <v>20460766</v>
      </c>
      <c r="Q1622" s="9">
        <v>28421742</v>
      </c>
      <c r="R1622" s="9">
        <v>32015902</v>
      </c>
      <c r="S1622" s="7">
        <v>31484447</v>
      </c>
      <c r="T1622" s="7">
        <v>33474234</v>
      </c>
    </row>
    <row r="1623" spans="1:20" x14ac:dyDescent="0.25">
      <c r="A1623" t="s">
        <v>710</v>
      </c>
      <c r="B1623">
        <v>11</v>
      </c>
      <c r="C1623">
        <v>440</v>
      </c>
      <c r="D1623" t="s">
        <v>721</v>
      </c>
      <c r="E1623" t="s">
        <v>722</v>
      </c>
      <c r="F1623" t="s">
        <v>42</v>
      </c>
      <c r="G1623" t="s">
        <v>723</v>
      </c>
      <c r="H1623">
        <v>512</v>
      </c>
      <c r="I1623" t="s">
        <v>726</v>
      </c>
      <c r="J1623" t="s">
        <v>727</v>
      </c>
      <c r="K1623" t="s">
        <v>46</v>
      </c>
      <c r="L1623">
        <v>20</v>
      </c>
      <c r="M1623" t="s">
        <v>48</v>
      </c>
      <c r="N1623" s="9">
        <v>20815784.23</v>
      </c>
      <c r="O1623" s="9">
        <v>19740939.440000001</v>
      </c>
      <c r="P1623" s="9">
        <v>20460766</v>
      </c>
      <c r="Q1623" s="9">
        <v>28409830.739999998</v>
      </c>
      <c r="R1623" s="9">
        <v>32015902</v>
      </c>
      <c r="S1623" s="7">
        <v>31481381.32</v>
      </c>
      <c r="T1623" s="7">
        <v>32724209</v>
      </c>
    </row>
    <row r="1624" spans="1:20" x14ac:dyDescent="0.25">
      <c r="A1624" t="s">
        <v>710</v>
      </c>
      <c r="B1624">
        <v>11</v>
      </c>
      <c r="C1624">
        <v>440</v>
      </c>
      <c r="D1624" t="s">
        <v>721</v>
      </c>
      <c r="E1624" t="s">
        <v>722</v>
      </c>
      <c r="F1624" t="s">
        <v>42</v>
      </c>
      <c r="G1624" t="s">
        <v>723</v>
      </c>
      <c r="H1624">
        <v>512</v>
      </c>
      <c r="I1624" t="s">
        <v>726</v>
      </c>
      <c r="J1624" t="s">
        <v>727</v>
      </c>
      <c r="K1624" t="s">
        <v>46</v>
      </c>
      <c r="L1624">
        <v>30</v>
      </c>
      <c r="M1624" t="s">
        <v>49</v>
      </c>
      <c r="N1624" s="9">
        <v>440.77</v>
      </c>
      <c r="O1624" s="9">
        <v>1300200.56</v>
      </c>
      <c r="P1624" s="9">
        <v>0</v>
      </c>
      <c r="Q1624" s="9">
        <v>11911.26</v>
      </c>
      <c r="R1624" s="9">
        <v>0</v>
      </c>
      <c r="S1624" s="7">
        <v>3065.68</v>
      </c>
      <c r="T1624" s="7">
        <v>750025</v>
      </c>
    </row>
    <row r="1625" spans="1:20" x14ac:dyDescent="0.25">
      <c r="A1625" t="s">
        <v>710</v>
      </c>
      <c r="B1625">
        <v>11</v>
      </c>
      <c r="C1625">
        <v>440</v>
      </c>
      <c r="D1625" t="s">
        <v>721</v>
      </c>
      <c r="E1625" t="s">
        <v>722</v>
      </c>
      <c r="F1625" t="s">
        <v>42</v>
      </c>
      <c r="G1625" t="s">
        <v>723</v>
      </c>
      <c r="H1625">
        <v>512</v>
      </c>
      <c r="I1625" t="s">
        <v>726</v>
      </c>
      <c r="J1625" t="s">
        <v>727</v>
      </c>
      <c r="K1625" t="s">
        <v>46</v>
      </c>
      <c r="L1625">
        <v>40</v>
      </c>
      <c r="M1625" t="s">
        <v>12</v>
      </c>
      <c r="N1625" s="9">
        <v>0</v>
      </c>
      <c r="O1625" s="9">
        <v>0</v>
      </c>
      <c r="P1625" s="9">
        <v>0</v>
      </c>
      <c r="Q1625" s="9">
        <v>0</v>
      </c>
      <c r="R1625" s="9">
        <v>0</v>
      </c>
      <c r="S1625" s="7">
        <v>0</v>
      </c>
      <c r="T1625" s="7">
        <v>750000</v>
      </c>
    </row>
    <row r="1626" spans="1:20" x14ac:dyDescent="0.25">
      <c r="A1626" t="s">
        <v>710</v>
      </c>
      <c r="B1626">
        <v>11</v>
      </c>
      <c r="C1626">
        <v>440</v>
      </c>
      <c r="D1626" t="s">
        <v>721</v>
      </c>
      <c r="E1626" t="s">
        <v>722</v>
      </c>
      <c r="F1626" t="s">
        <v>42</v>
      </c>
      <c r="G1626" t="s">
        <v>723</v>
      </c>
      <c r="H1626">
        <v>512</v>
      </c>
      <c r="I1626" t="s">
        <v>726</v>
      </c>
      <c r="J1626" t="s">
        <v>727</v>
      </c>
      <c r="K1626" t="s">
        <v>46</v>
      </c>
      <c r="L1626">
        <v>50</v>
      </c>
      <c r="M1626" t="s">
        <v>50</v>
      </c>
      <c r="N1626" s="9">
        <v>440.77</v>
      </c>
      <c r="O1626" s="9">
        <v>1300200.56</v>
      </c>
      <c r="P1626" s="9">
        <v>0</v>
      </c>
      <c r="Q1626" s="9">
        <v>11911.26</v>
      </c>
      <c r="R1626" s="9">
        <v>0</v>
      </c>
      <c r="S1626" s="7">
        <v>3065.68</v>
      </c>
      <c r="T1626" s="7">
        <v>25</v>
      </c>
    </row>
    <row r="1627" spans="1:20" x14ac:dyDescent="0.25">
      <c r="A1627" t="s">
        <v>710</v>
      </c>
      <c r="B1627">
        <v>11</v>
      </c>
      <c r="C1627">
        <v>440</v>
      </c>
      <c r="D1627" t="s">
        <v>721</v>
      </c>
      <c r="E1627" t="s">
        <v>722</v>
      </c>
      <c r="F1627" t="s">
        <v>42</v>
      </c>
      <c r="G1627" t="s">
        <v>723</v>
      </c>
      <c r="H1627">
        <v>513</v>
      </c>
      <c r="I1627" t="s">
        <v>728</v>
      </c>
      <c r="J1627" t="s">
        <v>729</v>
      </c>
      <c r="K1627" t="s">
        <v>46</v>
      </c>
      <c r="L1627">
        <v>10</v>
      </c>
      <c r="M1627" t="s">
        <v>47</v>
      </c>
      <c r="N1627" s="9">
        <v>1356542</v>
      </c>
      <c r="O1627" s="9">
        <v>1446542</v>
      </c>
      <c r="P1627" s="9">
        <v>1218929</v>
      </c>
      <c r="Q1627" s="9">
        <v>3122380</v>
      </c>
      <c r="R1627" s="9">
        <v>3170320</v>
      </c>
      <c r="S1627" s="7">
        <v>2920320</v>
      </c>
      <c r="T1627" s="7">
        <v>3765134</v>
      </c>
    </row>
    <row r="1628" spans="1:20" x14ac:dyDescent="0.25">
      <c r="A1628" t="s">
        <v>710</v>
      </c>
      <c r="B1628">
        <v>11</v>
      </c>
      <c r="C1628">
        <v>440</v>
      </c>
      <c r="D1628" t="s">
        <v>721</v>
      </c>
      <c r="E1628" t="s">
        <v>722</v>
      </c>
      <c r="F1628" t="s">
        <v>42</v>
      </c>
      <c r="G1628" t="s">
        <v>723</v>
      </c>
      <c r="H1628">
        <v>513</v>
      </c>
      <c r="I1628" t="s">
        <v>728</v>
      </c>
      <c r="J1628" t="s">
        <v>729</v>
      </c>
      <c r="K1628" t="s">
        <v>46</v>
      </c>
      <c r="L1628">
        <v>20</v>
      </c>
      <c r="M1628" t="s">
        <v>48</v>
      </c>
      <c r="N1628" s="9">
        <v>1356542</v>
      </c>
      <c r="O1628" s="9">
        <v>1127541.72</v>
      </c>
      <c r="P1628" s="9">
        <v>1218929</v>
      </c>
      <c r="Q1628" s="9">
        <v>2433050.4300000002</v>
      </c>
      <c r="R1628" s="9">
        <v>3170320</v>
      </c>
      <c r="S1628" s="7">
        <v>2920320</v>
      </c>
      <c r="T1628" s="7">
        <v>3765134</v>
      </c>
    </row>
    <row r="1629" spans="1:20" x14ac:dyDescent="0.25">
      <c r="A1629" t="s">
        <v>710</v>
      </c>
      <c r="B1629">
        <v>11</v>
      </c>
      <c r="C1629">
        <v>440</v>
      </c>
      <c r="D1629" t="s">
        <v>721</v>
      </c>
      <c r="E1629" t="s">
        <v>722</v>
      </c>
      <c r="F1629" t="s">
        <v>42</v>
      </c>
      <c r="G1629" t="s">
        <v>723</v>
      </c>
      <c r="H1629">
        <v>513</v>
      </c>
      <c r="I1629" t="s">
        <v>728</v>
      </c>
      <c r="J1629" t="s">
        <v>729</v>
      </c>
      <c r="K1629" t="s">
        <v>46</v>
      </c>
      <c r="L1629">
        <v>30</v>
      </c>
      <c r="M1629" t="s">
        <v>49</v>
      </c>
      <c r="N1629" s="9">
        <v>0</v>
      </c>
      <c r="O1629" s="9">
        <v>319000.28000000003</v>
      </c>
      <c r="P1629" s="9">
        <v>0</v>
      </c>
      <c r="Q1629" s="9">
        <v>689329.57</v>
      </c>
      <c r="R1629" s="9">
        <v>0</v>
      </c>
      <c r="S1629" s="7">
        <v>0</v>
      </c>
      <c r="T1629" s="7">
        <v>0</v>
      </c>
    </row>
    <row r="1630" spans="1:20" x14ac:dyDescent="0.25">
      <c r="A1630" t="s">
        <v>710</v>
      </c>
      <c r="B1630">
        <v>11</v>
      </c>
      <c r="C1630">
        <v>440</v>
      </c>
      <c r="D1630" t="s">
        <v>721</v>
      </c>
      <c r="E1630" t="s">
        <v>722</v>
      </c>
      <c r="F1630" t="s">
        <v>42</v>
      </c>
      <c r="G1630" t="s">
        <v>723</v>
      </c>
      <c r="H1630">
        <v>513</v>
      </c>
      <c r="I1630" t="s">
        <v>728</v>
      </c>
      <c r="J1630" t="s">
        <v>729</v>
      </c>
      <c r="K1630" t="s">
        <v>46</v>
      </c>
      <c r="L1630">
        <v>40</v>
      </c>
      <c r="M1630" t="s">
        <v>12</v>
      </c>
      <c r="N1630" s="9">
        <v>0</v>
      </c>
      <c r="O1630" s="9">
        <v>0</v>
      </c>
      <c r="P1630" s="9">
        <v>0</v>
      </c>
      <c r="Q1630" s="9">
        <v>0</v>
      </c>
      <c r="R1630" s="9">
        <v>0</v>
      </c>
      <c r="S1630" s="7">
        <v>0</v>
      </c>
      <c r="T1630" s="7">
        <v>0</v>
      </c>
    </row>
    <row r="1631" spans="1:20" x14ac:dyDescent="0.25">
      <c r="A1631" t="s">
        <v>710</v>
      </c>
      <c r="B1631">
        <v>11</v>
      </c>
      <c r="C1631">
        <v>440</v>
      </c>
      <c r="D1631" t="s">
        <v>721</v>
      </c>
      <c r="E1631" t="s">
        <v>722</v>
      </c>
      <c r="F1631" t="s">
        <v>42</v>
      </c>
      <c r="G1631" t="s">
        <v>723</v>
      </c>
      <c r="H1631">
        <v>513</v>
      </c>
      <c r="I1631" t="s">
        <v>728</v>
      </c>
      <c r="J1631" t="s">
        <v>729</v>
      </c>
      <c r="K1631" t="s">
        <v>46</v>
      </c>
      <c r="L1631">
        <v>50</v>
      </c>
      <c r="M1631" t="s">
        <v>50</v>
      </c>
      <c r="N1631" s="9">
        <v>0</v>
      </c>
      <c r="O1631" s="9">
        <v>319000.28000000003</v>
      </c>
      <c r="P1631" s="9">
        <v>0</v>
      </c>
      <c r="Q1631" s="9">
        <v>689329.57</v>
      </c>
      <c r="R1631" s="9">
        <v>0</v>
      </c>
      <c r="S1631" s="7">
        <v>0</v>
      </c>
      <c r="T1631" s="7">
        <v>0</v>
      </c>
    </row>
    <row r="1632" spans="1:20" x14ac:dyDescent="0.25">
      <c r="A1632" t="s">
        <v>710</v>
      </c>
      <c r="B1632">
        <v>11</v>
      </c>
      <c r="C1632">
        <v>440</v>
      </c>
      <c r="D1632" t="s">
        <v>721</v>
      </c>
      <c r="E1632" t="s">
        <v>722</v>
      </c>
      <c r="F1632" t="s">
        <v>42</v>
      </c>
      <c r="G1632" t="s">
        <v>723</v>
      </c>
      <c r="H1632">
        <v>515</v>
      </c>
      <c r="I1632" t="s">
        <v>730</v>
      </c>
      <c r="J1632" t="s">
        <v>731</v>
      </c>
      <c r="K1632" t="s">
        <v>46</v>
      </c>
      <c r="L1632">
        <v>10</v>
      </c>
      <c r="M1632" t="s">
        <v>47</v>
      </c>
      <c r="N1632" s="9">
        <v>2672814</v>
      </c>
      <c r="O1632" s="9">
        <v>2353614</v>
      </c>
      <c r="P1632" s="9">
        <v>2353614</v>
      </c>
      <c r="Q1632" s="9">
        <v>2353614</v>
      </c>
      <c r="R1632" s="9">
        <v>12479534</v>
      </c>
      <c r="S1632" s="7">
        <v>29580949</v>
      </c>
      <c r="T1632" s="7">
        <v>134403455</v>
      </c>
    </row>
    <row r="1633" spans="1:20" x14ac:dyDescent="0.25">
      <c r="A1633" t="s">
        <v>710</v>
      </c>
      <c r="B1633">
        <v>11</v>
      </c>
      <c r="C1633">
        <v>440</v>
      </c>
      <c r="D1633" t="s">
        <v>721</v>
      </c>
      <c r="E1633" t="s">
        <v>722</v>
      </c>
      <c r="F1633" t="s">
        <v>42</v>
      </c>
      <c r="G1633" t="s">
        <v>723</v>
      </c>
      <c r="H1633">
        <v>515</v>
      </c>
      <c r="I1633" t="s">
        <v>730</v>
      </c>
      <c r="J1633" t="s">
        <v>731</v>
      </c>
      <c r="K1633" t="s">
        <v>46</v>
      </c>
      <c r="L1633">
        <v>20</v>
      </c>
      <c r="M1633" t="s">
        <v>48</v>
      </c>
      <c r="N1633" s="9">
        <v>2672814</v>
      </c>
      <c r="O1633" s="9">
        <v>2230841.62</v>
      </c>
      <c r="P1633" s="9">
        <v>2353614</v>
      </c>
      <c r="Q1633" s="9">
        <v>2225029</v>
      </c>
      <c r="R1633" s="9">
        <v>12479534</v>
      </c>
      <c r="S1633" s="7">
        <v>29579046.57</v>
      </c>
      <c r="T1633" s="7">
        <v>27628809.649999999</v>
      </c>
    </row>
    <row r="1634" spans="1:20" x14ac:dyDescent="0.25">
      <c r="A1634" t="s">
        <v>710</v>
      </c>
      <c r="B1634">
        <v>11</v>
      </c>
      <c r="C1634">
        <v>440</v>
      </c>
      <c r="D1634" t="s">
        <v>721</v>
      </c>
      <c r="E1634" t="s">
        <v>722</v>
      </c>
      <c r="F1634" t="s">
        <v>42</v>
      </c>
      <c r="G1634" t="s">
        <v>723</v>
      </c>
      <c r="H1634">
        <v>515</v>
      </c>
      <c r="I1634" t="s">
        <v>730</v>
      </c>
      <c r="J1634" t="s">
        <v>731</v>
      </c>
      <c r="K1634" t="s">
        <v>46</v>
      </c>
      <c r="L1634">
        <v>30</v>
      </c>
      <c r="M1634" t="s">
        <v>49</v>
      </c>
      <c r="N1634" s="9">
        <v>0</v>
      </c>
      <c r="O1634" s="9">
        <v>122772.38</v>
      </c>
      <c r="P1634" s="9">
        <v>0</v>
      </c>
      <c r="Q1634" s="9">
        <v>128585</v>
      </c>
      <c r="R1634" s="9">
        <v>0</v>
      </c>
      <c r="S1634" s="7">
        <v>1902.43</v>
      </c>
      <c r="T1634" s="7">
        <v>106774645.34999999</v>
      </c>
    </row>
    <row r="1635" spans="1:20" x14ac:dyDescent="0.25">
      <c r="A1635" t="s">
        <v>710</v>
      </c>
      <c r="B1635">
        <v>11</v>
      </c>
      <c r="C1635">
        <v>440</v>
      </c>
      <c r="D1635" t="s">
        <v>721</v>
      </c>
      <c r="E1635" t="s">
        <v>722</v>
      </c>
      <c r="F1635" t="s">
        <v>42</v>
      </c>
      <c r="G1635" t="s">
        <v>723</v>
      </c>
      <c r="H1635">
        <v>515</v>
      </c>
      <c r="I1635" t="s">
        <v>730</v>
      </c>
      <c r="J1635" t="s">
        <v>731</v>
      </c>
      <c r="K1635" t="s">
        <v>46</v>
      </c>
      <c r="L1635">
        <v>40</v>
      </c>
      <c r="M1635" t="s">
        <v>12</v>
      </c>
      <c r="N1635" s="9">
        <v>0</v>
      </c>
      <c r="O1635" s="9">
        <v>0</v>
      </c>
      <c r="P1635" s="9">
        <v>0</v>
      </c>
      <c r="Q1635" s="9">
        <v>0</v>
      </c>
      <c r="R1635" s="9">
        <v>0</v>
      </c>
      <c r="S1635" s="7">
        <v>0</v>
      </c>
      <c r="T1635" s="7">
        <v>105274087.45999999</v>
      </c>
    </row>
    <row r="1636" spans="1:20" x14ac:dyDescent="0.25">
      <c r="A1636" t="s">
        <v>710</v>
      </c>
      <c r="B1636">
        <v>11</v>
      </c>
      <c r="C1636">
        <v>440</v>
      </c>
      <c r="D1636" t="s">
        <v>721</v>
      </c>
      <c r="E1636" t="s">
        <v>722</v>
      </c>
      <c r="F1636" t="s">
        <v>42</v>
      </c>
      <c r="G1636" t="s">
        <v>723</v>
      </c>
      <c r="H1636">
        <v>515</v>
      </c>
      <c r="I1636" t="s">
        <v>730</v>
      </c>
      <c r="J1636" t="s">
        <v>731</v>
      </c>
      <c r="K1636" t="s">
        <v>46</v>
      </c>
      <c r="L1636">
        <v>50</v>
      </c>
      <c r="M1636" t="s">
        <v>50</v>
      </c>
      <c r="N1636" s="9">
        <v>0</v>
      </c>
      <c r="O1636" s="9">
        <v>122772.38</v>
      </c>
      <c r="P1636" s="9">
        <v>0</v>
      </c>
      <c r="Q1636" s="9">
        <v>128585</v>
      </c>
      <c r="R1636" s="9">
        <v>0</v>
      </c>
      <c r="S1636" s="7">
        <v>1902.43</v>
      </c>
      <c r="T1636" s="7">
        <v>1500557.8900000006</v>
      </c>
    </row>
    <row r="1637" spans="1:20" x14ac:dyDescent="0.25">
      <c r="A1637" t="s">
        <v>710</v>
      </c>
      <c r="B1637">
        <v>11</v>
      </c>
      <c r="C1637">
        <v>440</v>
      </c>
      <c r="D1637" t="s">
        <v>721</v>
      </c>
      <c r="E1637" t="s">
        <v>722</v>
      </c>
      <c r="F1637" t="s">
        <v>42</v>
      </c>
      <c r="G1637" t="s">
        <v>723</v>
      </c>
      <c r="H1637">
        <v>599</v>
      </c>
      <c r="I1637" t="s">
        <v>62</v>
      </c>
      <c r="J1637" t="s">
        <v>327</v>
      </c>
      <c r="K1637" t="s">
        <v>46</v>
      </c>
      <c r="L1637">
        <v>10</v>
      </c>
      <c r="M1637" t="s">
        <v>47</v>
      </c>
      <c r="N1637" s="9">
        <v>14789210</v>
      </c>
      <c r="O1637" s="9">
        <v>16702219</v>
      </c>
      <c r="P1637" s="9">
        <v>16701341</v>
      </c>
      <c r="Q1637" s="9">
        <v>19225929</v>
      </c>
      <c r="R1637" s="9">
        <v>18241799</v>
      </c>
      <c r="S1637" s="7">
        <v>20899744</v>
      </c>
      <c r="T1637" s="7">
        <v>22647095</v>
      </c>
    </row>
    <row r="1638" spans="1:20" x14ac:dyDescent="0.25">
      <c r="A1638" t="s">
        <v>710</v>
      </c>
      <c r="B1638">
        <v>11</v>
      </c>
      <c r="C1638">
        <v>440</v>
      </c>
      <c r="D1638" t="s">
        <v>721</v>
      </c>
      <c r="E1638" t="s">
        <v>722</v>
      </c>
      <c r="F1638" t="s">
        <v>42</v>
      </c>
      <c r="G1638" t="s">
        <v>723</v>
      </c>
      <c r="H1638">
        <v>599</v>
      </c>
      <c r="I1638" t="s">
        <v>62</v>
      </c>
      <c r="J1638" t="s">
        <v>327</v>
      </c>
      <c r="K1638" t="s">
        <v>46</v>
      </c>
      <c r="L1638">
        <v>20</v>
      </c>
      <c r="M1638" t="s">
        <v>48</v>
      </c>
      <c r="N1638" s="9">
        <v>14789150.35</v>
      </c>
      <c r="O1638" s="9">
        <v>16367466</v>
      </c>
      <c r="P1638" s="9">
        <v>16701341</v>
      </c>
      <c r="Q1638" s="9">
        <v>19224491.59</v>
      </c>
      <c r="R1638" s="9">
        <v>18241799</v>
      </c>
      <c r="S1638" s="7">
        <v>20888259.640000001</v>
      </c>
      <c r="T1638" s="7">
        <v>22647070</v>
      </c>
    </row>
    <row r="1639" spans="1:20" x14ac:dyDescent="0.25">
      <c r="A1639" t="s">
        <v>710</v>
      </c>
      <c r="B1639">
        <v>11</v>
      </c>
      <c r="C1639">
        <v>440</v>
      </c>
      <c r="D1639" t="s">
        <v>721</v>
      </c>
      <c r="E1639" t="s">
        <v>722</v>
      </c>
      <c r="F1639" t="s">
        <v>42</v>
      </c>
      <c r="G1639" t="s">
        <v>723</v>
      </c>
      <c r="H1639">
        <v>599</v>
      </c>
      <c r="I1639" t="s">
        <v>62</v>
      </c>
      <c r="J1639" t="s">
        <v>327</v>
      </c>
      <c r="K1639" t="s">
        <v>46</v>
      </c>
      <c r="L1639">
        <v>30</v>
      </c>
      <c r="M1639" t="s">
        <v>49</v>
      </c>
      <c r="N1639" s="9">
        <v>59.65</v>
      </c>
      <c r="O1639" s="9">
        <v>334753</v>
      </c>
      <c r="P1639" s="9">
        <v>0</v>
      </c>
      <c r="Q1639" s="9">
        <v>1437.41</v>
      </c>
      <c r="R1639" s="9">
        <v>0</v>
      </c>
      <c r="S1639" s="7">
        <v>11484.36</v>
      </c>
      <c r="T1639" s="7">
        <v>25</v>
      </c>
    </row>
    <row r="1640" spans="1:20" x14ac:dyDescent="0.25">
      <c r="A1640" t="s">
        <v>710</v>
      </c>
      <c r="B1640">
        <v>11</v>
      </c>
      <c r="C1640">
        <v>440</v>
      </c>
      <c r="D1640" t="s">
        <v>721</v>
      </c>
      <c r="E1640" t="s">
        <v>722</v>
      </c>
      <c r="F1640" t="s">
        <v>42</v>
      </c>
      <c r="G1640" t="s">
        <v>723</v>
      </c>
      <c r="H1640">
        <v>599</v>
      </c>
      <c r="I1640" t="s">
        <v>62</v>
      </c>
      <c r="J1640" t="s">
        <v>327</v>
      </c>
      <c r="K1640" t="s">
        <v>46</v>
      </c>
      <c r="L1640">
        <v>40</v>
      </c>
      <c r="M1640" t="s">
        <v>12</v>
      </c>
      <c r="N1640" s="9">
        <v>0</v>
      </c>
      <c r="O1640" s="9">
        <v>0</v>
      </c>
      <c r="P1640" s="9">
        <v>0</v>
      </c>
      <c r="Q1640" s="9">
        <v>0</v>
      </c>
      <c r="R1640" s="9">
        <v>0</v>
      </c>
      <c r="S1640" s="7">
        <v>0</v>
      </c>
      <c r="T1640" s="7">
        <v>0</v>
      </c>
    </row>
    <row r="1641" spans="1:20" x14ac:dyDescent="0.25">
      <c r="A1641" t="s">
        <v>710</v>
      </c>
      <c r="B1641">
        <v>11</v>
      </c>
      <c r="C1641">
        <v>440</v>
      </c>
      <c r="D1641" t="s">
        <v>721</v>
      </c>
      <c r="E1641" t="s">
        <v>722</v>
      </c>
      <c r="F1641" t="s">
        <v>42</v>
      </c>
      <c r="G1641" t="s">
        <v>723</v>
      </c>
      <c r="H1641">
        <v>599</v>
      </c>
      <c r="I1641" t="s">
        <v>62</v>
      </c>
      <c r="J1641" t="s">
        <v>327</v>
      </c>
      <c r="K1641" t="s">
        <v>46</v>
      </c>
      <c r="L1641">
        <v>50</v>
      </c>
      <c r="M1641" t="s">
        <v>50</v>
      </c>
      <c r="N1641" s="9">
        <v>59.65</v>
      </c>
      <c r="O1641" s="9">
        <v>334753</v>
      </c>
      <c r="P1641" s="9">
        <v>0</v>
      </c>
      <c r="Q1641" s="9">
        <v>1437.41</v>
      </c>
      <c r="R1641" s="9">
        <v>0</v>
      </c>
      <c r="S1641" s="7">
        <v>11484.36</v>
      </c>
      <c r="T1641" s="7">
        <v>25</v>
      </c>
    </row>
    <row r="1642" spans="1:20" x14ac:dyDescent="0.25">
      <c r="A1642" t="s">
        <v>710</v>
      </c>
      <c r="B1642">
        <v>11</v>
      </c>
      <c r="C1642">
        <v>403</v>
      </c>
      <c r="D1642" t="s">
        <v>732</v>
      </c>
      <c r="E1642" t="s">
        <v>733</v>
      </c>
      <c r="F1642" t="s">
        <v>42</v>
      </c>
      <c r="G1642" t="s">
        <v>734</v>
      </c>
      <c r="H1642">
        <v>511</v>
      </c>
      <c r="I1642" t="s">
        <v>735</v>
      </c>
      <c r="J1642" t="s">
        <v>736</v>
      </c>
      <c r="K1642" t="s">
        <v>46</v>
      </c>
      <c r="L1642">
        <v>10</v>
      </c>
      <c r="M1642" t="s">
        <v>47</v>
      </c>
      <c r="N1642" s="9">
        <v>0</v>
      </c>
      <c r="O1642" s="9">
        <v>0</v>
      </c>
      <c r="P1642" s="9">
        <v>0</v>
      </c>
      <c r="Q1642" s="9">
        <v>0</v>
      </c>
      <c r="R1642" s="9">
        <v>200000</v>
      </c>
      <c r="S1642" s="7">
        <v>200000</v>
      </c>
      <c r="T1642" s="7">
        <v>5081141</v>
      </c>
    </row>
    <row r="1643" spans="1:20" x14ac:dyDescent="0.25">
      <c r="A1643" t="s">
        <v>710</v>
      </c>
      <c r="B1643">
        <v>11</v>
      </c>
      <c r="C1643">
        <v>403</v>
      </c>
      <c r="D1643" t="s">
        <v>732</v>
      </c>
      <c r="E1643" t="s">
        <v>733</v>
      </c>
      <c r="F1643" t="s">
        <v>42</v>
      </c>
      <c r="G1643" t="s">
        <v>734</v>
      </c>
      <c r="H1643">
        <v>511</v>
      </c>
      <c r="I1643" t="s">
        <v>735</v>
      </c>
      <c r="J1643" t="s">
        <v>736</v>
      </c>
      <c r="K1643" t="s">
        <v>46</v>
      </c>
      <c r="L1643">
        <v>20</v>
      </c>
      <c r="M1643" t="s">
        <v>48</v>
      </c>
      <c r="N1643" s="9">
        <v>0</v>
      </c>
      <c r="O1643" s="9">
        <v>0</v>
      </c>
      <c r="P1643" s="9">
        <v>0</v>
      </c>
      <c r="Q1643" s="9">
        <v>0</v>
      </c>
      <c r="R1643" s="9">
        <v>7039.92</v>
      </c>
      <c r="S1643" s="7">
        <v>172394.86</v>
      </c>
      <c r="T1643" s="7">
        <v>935237.35</v>
      </c>
    </row>
    <row r="1644" spans="1:20" x14ac:dyDescent="0.25">
      <c r="A1644" t="s">
        <v>710</v>
      </c>
      <c r="B1644">
        <v>11</v>
      </c>
      <c r="C1644">
        <v>403</v>
      </c>
      <c r="D1644" t="s">
        <v>732</v>
      </c>
      <c r="E1644" t="s">
        <v>733</v>
      </c>
      <c r="F1644" t="s">
        <v>42</v>
      </c>
      <c r="G1644" t="s">
        <v>734</v>
      </c>
      <c r="H1644">
        <v>511</v>
      </c>
      <c r="I1644" t="s">
        <v>735</v>
      </c>
      <c r="J1644" t="s">
        <v>736</v>
      </c>
      <c r="K1644" t="s">
        <v>46</v>
      </c>
      <c r="L1644">
        <v>30</v>
      </c>
      <c r="M1644" t="s">
        <v>49</v>
      </c>
      <c r="N1644" s="9">
        <v>0</v>
      </c>
      <c r="O1644" s="9">
        <v>0</v>
      </c>
      <c r="P1644" s="9">
        <v>0</v>
      </c>
      <c r="Q1644" s="9">
        <v>0</v>
      </c>
      <c r="R1644" s="9">
        <v>192960.08</v>
      </c>
      <c r="S1644" s="7">
        <v>27605.14</v>
      </c>
      <c r="T1644" s="7">
        <v>4145903.65</v>
      </c>
    </row>
    <row r="1645" spans="1:20" x14ac:dyDescent="0.25">
      <c r="A1645" t="s">
        <v>710</v>
      </c>
      <c r="B1645">
        <v>11</v>
      </c>
      <c r="C1645">
        <v>403</v>
      </c>
      <c r="D1645" t="s">
        <v>732</v>
      </c>
      <c r="E1645" t="s">
        <v>733</v>
      </c>
      <c r="F1645" t="s">
        <v>42</v>
      </c>
      <c r="G1645" t="s">
        <v>734</v>
      </c>
      <c r="H1645">
        <v>511</v>
      </c>
      <c r="I1645" t="s">
        <v>735</v>
      </c>
      <c r="J1645" t="s">
        <v>736</v>
      </c>
      <c r="K1645" t="s">
        <v>46</v>
      </c>
      <c r="L1645">
        <v>40</v>
      </c>
      <c r="M1645" t="s">
        <v>12</v>
      </c>
      <c r="N1645" s="9">
        <v>0</v>
      </c>
      <c r="O1645" s="9">
        <v>0</v>
      </c>
      <c r="P1645" s="9">
        <v>0</v>
      </c>
      <c r="Q1645" s="9">
        <v>0</v>
      </c>
      <c r="R1645" s="9">
        <v>0</v>
      </c>
      <c r="S1645" s="7">
        <v>0</v>
      </c>
      <c r="T1645" s="7">
        <v>4145903.65</v>
      </c>
    </row>
    <row r="1646" spans="1:20" x14ac:dyDescent="0.25">
      <c r="A1646" t="s">
        <v>710</v>
      </c>
      <c r="B1646">
        <v>11</v>
      </c>
      <c r="C1646">
        <v>403</v>
      </c>
      <c r="D1646" t="s">
        <v>732</v>
      </c>
      <c r="E1646" t="s">
        <v>733</v>
      </c>
      <c r="F1646" t="s">
        <v>42</v>
      </c>
      <c r="G1646" t="s">
        <v>734</v>
      </c>
      <c r="H1646">
        <v>511</v>
      </c>
      <c r="I1646" t="s">
        <v>735</v>
      </c>
      <c r="J1646" t="s">
        <v>736</v>
      </c>
      <c r="K1646" t="s">
        <v>46</v>
      </c>
      <c r="L1646">
        <v>50</v>
      </c>
      <c r="M1646" t="s">
        <v>50</v>
      </c>
      <c r="N1646" s="9">
        <v>0</v>
      </c>
      <c r="O1646" s="9">
        <v>0</v>
      </c>
      <c r="P1646" s="9">
        <v>0</v>
      </c>
      <c r="Q1646" s="9">
        <v>0</v>
      </c>
      <c r="R1646" s="9">
        <v>192960.08</v>
      </c>
      <c r="S1646" s="7">
        <v>27605.14</v>
      </c>
      <c r="T1646" s="7">
        <v>0</v>
      </c>
    </row>
    <row r="1647" spans="1:20" x14ac:dyDescent="0.25">
      <c r="A1647" t="s">
        <v>710</v>
      </c>
      <c r="B1647">
        <v>11</v>
      </c>
      <c r="C1647">
        <v>403</v>
      </c>
      <c r="D1647" t="s">
        <v>732</v>
      </c>
      <c r="E1647" t="s">
        <v>733</v>
      </c>
      <c r="F1647" t="s">
        <v>42</v>
      </c>
      <c r="G1647" t="s">
        <v>734</v>
      </c>
      <c r="H1647">
        <v>599</v>
      </c>
      <c r="I1647" t="s">
        <v>62</v>
      </c>
      <c r="J1647" t="s">
        <v>327</v>
      </c>
      <c r="K1647" t="s">
        <v>46</v>
      </c>
      <c r="L1647">
        <v>10</v>
      </c>
      <c r="M1647" t="s">
        <v>47</v>
      </c>
      <c r="N1647" s="9">
        <v>0</v>
      </c>
      <c r="O1647" s="9">
        <v>0</v>
      </c>
      <c r="P1647" s="9">
        <v>0</v>
      </c>
      <c r="Q1647" s="9">
        <v>0</v>
      </c>
      <c r="R1647" s="9">
        <v>0</v>
      </c>
      <c r="S1647" s="7">
        <v>0</v>
      </c>
      <c r="T1647" s="7">
        <v>2537</v>
      </c>
    </row>
    <row r="1648" spans="1:20" x14ac:dyDescent="0.25">
      <c r="A1648" t="s">
        <v>710</v>
      </c>
      <c r="B1648">
        <v>11</v>
      </c>
      <c r="C1648">
        <v>403</v>
      </c>
      <c r="D1648" t="s">
        <v>732</v>
      </c>
      <c r="E1648" t="s">
        <v>733</v>
      </c>
      <c r="F1648" t="s">
        <v>42</v>
      </c>
      <c r="G1648" t="s">
        <v>734</v>
      </c>
      <c r="H1648">
        <v>599</v>
      </c>
      <c r="I1648" t="s">
        <v>62</v>
      </c>
      <c r="J1648" t="s">
        <v>327</v>
      </c>
      <c r="K1648" t="s">
        <v>46</v>
      </c>
      <c r="L1648">
        <v>20</v>
      </c>
      <c r="M1648" t="s">
        <v>48</v>
      </c>
      <c r="N1648" s="9">
        <v>0</v>
      </c>
      <c r="O1648" s="9">
        <v>0</v>
      </c>
      <c r="P1648" s="9">
        <v>0</v>
      </c>
      <c r="Q1648" s="9">
        <v>0</v>
      </c>
      <c r="R1648" s="9">
        <v>0</v>
      </c>
      <c r="S1648" s="7">
        <v>0</v>
      </c>
      <c r="T1648" s="7">
        <v>2537</v>
      </c>
    </row>
    <row r="1649" spans="1:20" x14ac:dyDescent="0.25">
      <c r="A1649" t="s">
        <v>710</v>
      </c>
      <c r="B1649">
        <v>11</v>
      </c>
      <c r="C1649">
        <v>403</v>
      </c>
      <c r="D1649" t="s">
        <v>732</v>
      </c>
      <c r="E1649" t="s">
        <v>733</v>
      </c>
      <c r="F1649" t="s">
        <v>42</v>
      </c>
      <c r="G1649" t="s">
        <v>734</v>
      </c>
      <c r="H1649">
        <v>599</v>
      </c>
      <c r="I1649" t="s">
        <v>62</v>
      </c>
      <c r="J1649" t="s">
        <v>327</v>
      </c>
      <c r="K1649" t="s">
        <v>46</v>
      </c>
      <c r="L1649">
        <v>30</v>
      </c>
      <c r="M1649" t="s">
        <v>49</v>
      </c>
      <c r="N1649" s="9">
        <v>0</v>
      </c>
      <c r="O1649" s="9">
        <v>0</v>
      </c>
      <c r="P1649" s="9">
        <v>0</v>
      </c>
      <c r="Q1649" s="9">
        <v>0</v>
      </c>
      <c r="R1649" s="9">
        <v>0</v>
      </c>
      <c r="S1649" s="7">
        <v>0</v>
      </c>
      <c r="T1649" s="7">
        <v>0</v>
      </c>
    </row>
    <row r="1650" spans="1:20" x14ac:dyDescent="0.25">
      <c r="A1650" t="s">
        <v>710</v>
      </c>
      <c r="B1650">
        <v>11</v>
      </c>
      <c r="C1650">
        <v>403</v>
      </c>
      <c r="D1650" t="s">
        <v>732</v>
      </c>
      <c r="E1650" t="s">
        <v>733</v>
      </c>
      <c r="F1650" t="s">
        <v>42</v>
      </c>
      <c r="G1650" t="s">
        <v>734</v>
      </c>
      <c r="H1650">
        <v>599</v>
      </c>
      <c r="I1650" t="s">
        <v>62</v>
      </c>
      <c r="J1650" t="s">
        <v>327</v>
      </c>
      <c r="K1650" t="s">
        <v>46</v>
      </c>
      <c r="L1650">
        <v>40</v>
      </c>
      <c r="M1650" t="s">
        <v>12</v>
      </c>
      <c r="N1650" s="9">
        <v>0</v>
      </c>
      <c r="O1650" s="9">
        <v>0</v>
      </c>
      <c r="P1650" s="9">
        <v>0</v>
      </c>
      <c r="Q1650" s="9">
        <v>0</v>
      </c>
      <c r="R1650" s="9">
        <v>0</v>
      </c>
      <c r="S1650" s="7">
        <v>0</v>
      </c>
      <c r="T1650" s="7">
        <v>0</v>
      </c>
    </row>
    <row r="1651" spans="1:20" x14ac:dyDescent="0.25">
      <c r="A1651" t="s">
        <v>710</v>
      </c>
      <c r="B1651">
        <v>11</v>
      </c>
      <c r="C1651">
        <v>403</v>
      </c>
      <c r="D1651" t="s">
        <v>732</v>
      </c>
      <c r="E1651" t="s">
        <v>733</v>
      </c>
      <c r="F1651" t="s">
        <v>42</v>
      </c>
      <c r="G1651" t="s">
        <v>734</v>
      </c>
      <c r="H1651">
        <v>599</v>
      </c>
      <c r="I1651" t="s">
        <v>62</v>
      </c>
      <c r="J1651" t="s">
        <v>327</v>
      </c>
      <c r="K1651" t="s">
        <v>46</v>
      </c>
      <c r="L1651">
        <v>50</v>
      </c>
      <c r="M1651" t="s">
        <v>50</v>
      </c>
      <c r="N1651" s="9">
        <v>0</v>
      </c>
      <c r="O1651" s="9">
        <v>0</v>
      </c>
      <c r="P1651" s="9">
        <v>0</v>
      </c>
      <c r="Q1651" s="9">
        <v>0</v>
      </c>
      <c r="R1651" s="9">
        <v>0</v>
      </c>
      <c r="S1651" s="7">
        <v>0</v>
      </c>
      <c r="T1651" s="7">
        <v>0</v>
      </c>
    </row>
    <row r="1652" spans="1:20" x14ac:dyDescent="0.25">
      <c r="A1652" t="s">
        <v>710</v>
      </c>
      <c r="B1652">
        <v>11</v>
      </c>
      <c r="C1652">
        <v>423</v>
      </c>
      <c r="D1652" t="s">
        <v>737</v>
      </c>
      <c r="E1652" t="s">
        <v>738</v>
      </c>
      <c r="F1652" t="s">
        <v>42</v>
      </c>
      <c r="G1652" t="s">
        <v>739</v>
      </c>
      <c r="H1652">
        <v>502</v>
      </c>
      <c r="I1652" t="s">
        <v>219</v>
      </c>
      <c r="J1652" t="s">
        <v>220</v>
      </c>
      <c r="K1652" t="s">
        <v>46</v>
      </c>
      <c r="L1652">
        <v>10</v>
      </c>
      <c r="M1652" t="s">
        <v>47</v>
      </c>
      <c r="N1652" s="9">
        <v>2925307</v>
      </c>
      <c r="O1652" s="9">
        <v>3186338</v>
      </c>
      <c r="P1652" s="9">
        <v>14698324</v>
      </c>
      <c r="Q1652" s="9">
        <v>4373755</v>
      </c>
      <c r="R1652" s="9">
        <v>26374156.460000001</v>
      </c>
      <c r="S1652" s="7">
        <v>8067169</v>
      </c>
      <c r="T1652" s="7">
        <v>48700537.140000001</v>
      </c>
    </row>
    <row r="1653" spans="1:20" x14ac:dyDescent="0.25">
      <c r="A1653" t="s">
        <v>710</v>
      </c>
      <c r="B1653">
        <v>11</v>
      </c>
      <c r="C1653">
        <v>423</v>
      </c>
      <c r="D1653" t="s">
        <v>737</v>
      </c>
      <c r="E1653" t="s">
        <v>738</v>
      </c>
      <c r="F1653" t="s">
        <v>42</v>
      </c>
      <c r="G1653" t="s">
        <v>739</v>
      </c>
      <c r="H1653">
        <v>502</v>
      </c>
      <c r="I1653" t="s">
        <v>219</v>
      </c>
      <c r="J1653" t="s">
        <v>220</v>
      </c>
      <c r="K1653" t="s">
        <v>46</v>
      </c>
      <c r="L1653">
        <v>20</v>
      </c>
      <c r="M1653" t="s">
        <v>48</v>
      </c>
      <c r="N1653" s="9">
        <v>2925057</v>
      </c>
      <c r="O1653" s="9">
        <v>3011134.32</v>
      </c>
      <c r="P1653" s="9">
        <v>14654650.49</v>
      </c>
      <c r="Q1653" s="9">
        <v>3878454.28</v>
      </c>
      <c r="R1653" s="9">
        <v>25989156.18</v>
      </c>
      <c r="S1653" s="7">
        <v>7592169</v>
      </c>
      <c r="T1653" s="7">
        <v>23190325.879999999</v>
      </c>
    </row>
    <row r="1654" spans="1:20" x14ac:dyDescent="0.25">
      <c r="A1654" t="s">
        <v>710</v>
      </c>
      <c r="B1654">
        <v>11</v>
      </c>
      <c r="C1654">
        <v>423</v>
      </c>
      <c r="D1654" t="s">
        <v>737</v>
      </c>
      <c r="E1654" t="s">
        <v>738</v>
      </c>
      <c r="F1654" t="s">
        <v>42</v>
      </c>
      <c r="G1654" t="s">
        <v>739</v>
      </c>
      <c r="H1654">
        <v>502</v>
      </c>
      <c r="I1654" t="s">
        <v>219</v>
      </c>
      <c r="J1654" t="s">
        <v>220</v>
      </c>
      <c r="K1654" t="s">
        <v>46</v>
      </c>
      <c r="L1654">
        <v>30</v>
      </c>
      <c r="M1654" t="s">
        <v>49</v>
      </c>
      <c r="N1654" s="9">
        <v>250</v>
      </c>
      <c r="O1654" s="9">
        <v>175203.68</v>
      </c>
      <c r="P1654" s="9">
        <v>43673.51</v>
      </c>
      <c r="Q1654" s="9">
        <v>495300.72</v>
      </c>
      <c r="R1654" s="9">
        <v>385000.28</v>
      </c>
      <c r="S1654" s="7">
        <v>475000</v>
      </c>
      <c r="T1654" s="7">
        <v>25510211.260000002</v>
      </c>
    </row>
    <row r="1655" spans="1:20" x14ac:dyDescent="0.25">
      <c r="A1655" t="s">
        <v>710</v>
      </c>
      <c r="B1655">
        <v>11</v>
      </c>
      <c r="C1655">
        <v>423</v>
      </c>
      <c r="D1655" t="s">
        <v>737</v>
      </c>
      <c r="E1655" t="s">
        <v>738</v>
      </c>
      <c r="F1655" t="s">
        <v>42</v>
      </c>
      <c r="G1655" t="s">
        <v>739</v>
      </c>
      <c r="H1655">
        <v>502</v>
      </c>
      <c r="I1655" t="s">
        <v>219</v>
      </c>
      <c r="J1655" t="s">
        <v>220</v>
      </c>
      <c r="K1655" t="s">
        <v>46</v>
      </c>
      <c r="L1655">
        <v>40</v>
      </c>
      <c r="M1655" t="s">
        <v>12</v>
      </c>
      <c r="N1655" s="9">
        <v>0</v>
      </c>
      <c r="O1655" s="9">
        <v>0</v>
      </c>
      <c r="P1655" s="9">
        <v>0</v>
      </c>
      <c r="Q1655" s="9">
        <v>0</v>
      </c>
      <c r="R1655" s="9">
        <v>0</v>
      </c>
      <c r="S1655" s="7">
        <v>0</v>
      </c>
      <c r="T1655" s="7">
        <v>20098594</v>
      </c>
    </row>
    <row r="1656" spans="1:20" x14ac:dyDescent="0.25">
      <c r="A1656" t="s">
        <v>710</v>
      </c>
      <c r="B1656">
        <v>11</v>
      </c>
      <c r="C1656">
        <v>423</v>
      </c>
      <c r="D1656" t="s">
        <v>737</v>
      </c>
      <c r="E1656" t="s">
        <v>738</v>
      </c>
      <c r="F1656" t="s">
        <v>42</v>
      </c>
      <c r="G1656" t="s">
        <v>739</v>
      </c>
      <c r="H1656">
        <v>502</v>
      </c>
      <c r="I1656" t="s">
        <v>219</v>
      </c>
      <c r="J1656" t="s">
        <v>220</v>
      </c>
      <c r="K1656" t="s">
        <v>46</v>
      </c>
      <c r="L1656">
        <v>50</v>
      </c>
      <c r="M1656" t="s">
        <v>50</v>
      </c>
      <c r="N1656" s="9">
        <v>250</v>
      </c>
      <c r="O1656" s="9">
        <v>175203.68</v>
      </c>
      <c r="P1656" s="9">
        <v>43673.51</v>
      </c>
      <c r="Q1656" s="9">
        <v>495300.72</v>
      </c>
      <c r="R1656" s="9">
        <v>385000.28</v>
      </c>
      <c r="S1656" s="7">
        <v>475000</v>
      </c>
      <c r="T1656" s="7">
        <v>5411617.2600000016</v>
      </c>
    </row>
    <row r="1657" spans="1:20" x14ac:dyDescent="0.25">
      <c r="A1657" t="s">
        <v>710</v>
      </c>
      <c r="B1657">
        <v>11</v>
      </c>
      <c r="C1657">
        <v>423</v>
      </c>
      <c r="D1657" t="s">
        <v>737</v>
      </c>
      <c r="E1657" t="s">
        <v>738</v>
      </c>
      <c r="F1657" t="s">
        <v>42</v>
      </c>
      <c r="G1657" t="s">
        <v>739</v>
      </c>
      <c r="H1657">
        <v>599</v>
      </c>
      <c r="I1657" t="s">
        <v>62</v>
      </c>
      <c r="J1657" t="s">
        <v>327</v>
      </c>
      <c r="K1657" t="s">
        <v>46</v>
      </c>
      <c r="L1657">
        <v>10</v>
      </c>
      <c r="M1657" t="s">
        <v>47</v>
      </c>
      <c r="N1657" s="9">
        <v>838699</v>
      </c>
      <c r="O1657" s="9">
        <v>746526</v>
      </c>
      <c r="P1657" s="9">
        <v>803135</v>
      </c>
      <c r="Q1657" s="9">
        <v>826263</v>
      </c>
      <c r="R1657" s="9">
        <v>1118429</v>
      </c>
      <c r="S1657" s="7">
        <v>1292620</v>
      </c>
      <c r="T1657" s="7">
        <v>1382278</v>
      </c>
    </row>
    <row r="1658" spans="1:20" x14ac:dyDescent="0.25">
      <c r="A1658" t="s">
        <v>710</v>
      </c>
      <c r="B1658">
        <v>11</v>
      </c>
      <c r="C1658">
        <v>423</v>
      </c>
      <c r="D1658" t="s">
        <v>737</v>
      </c>
      <c r="E1658" t="s">
        <v>738</v>
      </c>
      <c r="F1658" t="s">
        <v>42</v>
      </c>
      <c r="G1658" t="s">
        <v>739</v>
      </c>
      <c r="H1658">
        <v>599</v>
      </c>
      <c r="I1658" t="s">
        <v>62</v>
      </c>
      <c r="J1658" t="s">
        <v>327</v>
      </c>
      <c r="K1658" t="s">
        <v>46</v>
      </c>
      <c r="L1658">
        <v>20</v>
      </c>
      <c r="M1658" t="s">
        <v>48</v>
      </c>
      <c r="N1658" s="9">
        <v>838699</v>
      </c>
      <c r="O1658" s="9">
        <v>744497.65</v>
      </c>
      <c r="P1658" s="9">
        <v>778090.25</v>
      </c>
      <c r="Q1658" s="9">
        <v>826233</v>
      </c>
      <c r="R1658" s="9">
        <v>1115468.69</v>
      </c>
      <c r="S1658" s="7">
        <v>1289876.44</v>
      </c>
      <c r="T1658" s="7">
        <v>1382278</v>
      </c>
    </row>
    <row r="1659" spans="1:20" x14ac:dyDescent="0.25">
      <c r="A1659" t="s">
        <v>710</v>
      </c>
      <c r="B1659">
        <v>11</v>
      </c>
      <c r="C1659">
        <v>423</v>
      </c>
      <c r="D1659" t="s">
        <v>737</v>
      </c>
      <c r="E1659" t="s">
        <v>738</v>
      </c>
      <c r="F1659" t="s">
        <v>42</v>
      </c>
      <c r="G1659" t="s">
        <v>739</v>
      </c>
      <c r="H1659">
        <v>599</v>
      </c>
      <c r="I1659" t="s">
        <v>62</v>
      </c>
      <c r="J1659" t="s">
        <v>327</v>
      </c>
      <c r="K1659" t="s">
        <v>46</v>
      </c>
      <c r="L1659">
        <v>30</v>
      </c>
      <c r="M1659" t="s">
        <v>49</v>
      </c>
      <c r="N1659" s="9">
        <v>0</v>
      </c>
      <c r="O1659" s="9">
        <v>2028.35</v>
      </c>
      <c r="P1659" s="9">
        <v>25044.75</v>
      </c>
      <c r="Q1659" s="9">
        <v>30</v>
      </c>
      <c r="R1659" s="9">
        <v>2960.31</v>
      </c>
      <c r="S1659" s="7">
        <v>2743.56</v>
      </c>
      <c r="T1659" s="7">
        <v>0</v>
      </c>
    </row>
    <row r="1660" spans="1:20" x14ac:dyDescent="0.25">
      <c r="A1660" t="s">
        <v>710</v>
      </c>
      <c r="B1660">
        <v>11</v>
      </c>
      <c r="C1660">
        <v>423</v>
      </c>
      <c r="D1660" t="s">
        <v>737</v>
      </c>
      <c r="E1660" t="s">
        <v>738</v>
      </c>
      <c r="F1660" t="s">
        <v>42</v>
      </c>
      <c r="G1660" t="s">
        <v>739</v>
      </c>
      <c r="H1660">
        <v>599</v>
      </c>
      <c r="I1660" t="s">
        <v>62</v>
      </c>
      <c r="J1660" t="s">
        <v>327</v>
      </c>
      <c r="K1660" t="s">
        <v>46</v>
      </c>
      <c r="L1660">
        <v>40</v>
      </c>
      <c r="M1660" t="s">
        <v>12</v>
      </c>
      <c r="N1660" s="9">
        <v>0</v>
      </c>
      <c r="O1660" s="9">
        <v>0</v>
      </c>
      <c r="P1660" s="9">
        <v>0</v>
      </c>
      <c r="Q1660" s="9">
        <v>0</v>
      </c>
      <c r="R1660" s="9">
        <v>0</v>
      </c>
      <c r="S1660" s="7">
        <v>0</v>
      </c>
      <c r="T1660" s="7">
        <v>0</v>
      </c>
    </row>
    <row r="1661" spans="1:20" x14ac:dyDescent="0.25">
      <c r="A1661" t="s">
        <v>710</v>
      </c>
      <c r="B1661">
        <v>11</v>
      </c>
      <c r="C1661">
        <v>423</v>
      </c>
      <c r="D1661" t="s">
        <v>737</v>
      </c>
      <c r="E1661" t="s">
        <v>738</v>
      </c>
      <c r="F1661" t="s">
        <v>42</v>
      </c>
      <c r="G1661" t="s">
        <v>739</v>
      </c>
      <c r="H1661">
        <v>599</v>
      </c>
      <c r="I1661" t="s">
        <v>62</v>
      </c>
      <c r="J1661" t="s">
        <v>327</v>
      </c>
      <c r="K1661" t="s">
        <v>46</v>
      </c>
      <c r="L1661">
        <v>50</v>
      </c>
      <c r="M1661" t="s">
        <v>50</v>
      </c>
      <c r="N1661" s="9">
        <v>0</v>
      </c>
      <c r="O1661" s="9">
        <v>2028.35</v>
      </c>
      <c r="P1661" s="9">
        <v>25044.75</v>
      </c>
      <c r="Q1661" s="9">
        <v>30</v>
      </c>
      <c r="R1661" s="9">
        <v>2960.31</v>
      </c>
      <c r="S1661" s="7">
        <v>2743.56</v>
      </c>
      <c r="T1661" s="7">
        <v>0</v>
      </c>
    </row>
    <row r="1662" spans="1:20" x14ac:dyDescent="0.25">
      <c r="A1662" t="s">
        <v>710</v>
      </c>
      <c r="B1662">
        <v>11</v>
      </c>
      <c r="C1662">
        <v>402</v>
      </c>
      <c r="D1662" t="s">
        <v>740</v>
      </c>
      <c r="E1662" t="s">
        <v>741</v>
      </c>
      <c r="F1662" t="s">
        <v>42</v>
      </c>
      <c r="G1662" t="s">
        <v>742</v>
      </c>
      <c r="H1662">
        <v>505</v>
      </c>
      <c r="I1662" t="s">
        <v>743</v>
      </c>
      <c r="J1662" t="s">
        <v>744</v>
      </c>
      <c r="K1662" t="s">
        <v>46</v>
      </c>
      <c r="L1662">
        <v>10</v>
      </c>
      <c r="M1662" t="s">
        <v>47</v>
      </c>
      <c r="N1662" s="9">
        <v>10021398</v>
      </c>
      <c r="O1662" s="9">
        <v>11951271.08</v>
      </c>
      <c r="P1662" s="9">
        <v>11966889.09</v>
      </c>
      <c r="Q1662" s="9">
        <v>12681291.82</v>
      </c>
      <c r="R1662" s="9">
        <v>14120449.470000001</v>
      </c>
      <c r="S1662" s="7">
        <v>15295109.32</v>
      </c>
      <c r="T1662" s="7">
        <v>21210192.649999999</v>
      </c>
    </row>
    <row r="1663" spans="1:20" x14ac:dyDescent="0.25">
      <c r="A1663" t="s">
        <v>710</v>
      </c>
      <c r="B1663">
        <v>11</v>
      </c>
      <c r="C1663">
        <v>402</v>
      </c>
      <c r="D1663" t="s">
        <v>740</v>
      </c>
      <c r="E1663" t="s">
        <v>741</v>
      </c>
      <c r="F1663" t="s">
        <v>42</v>
      </c>
      <c r="G1663" t="s">
        <v>742</v>
      </c>
      <c r="H1663">
        <v>505</v>
      </c>
      <c r="I1663" t="s">
        <v>743</v>
      </c>
      <c r="J1663" t="s">
        <v>744</v>
      </c>
      <c r="K1663" t="s">
        <v>46</v>
      </c>
      <c r="L1663">
        <v>20</v>
      </c>
      <c r="M1663" t="s">
        <v>48</v>
      </c>
      <c r="N1663" s="9">
        <v>9708312.9199999999</v>
      </c>
      <c r="O1663" s="9">
        <v>11740102.199999999</v>
      </c>
      <c r="P1663" s="9">
        <v>11425636.27</v>
      </c>
      <c r="Q1663" s="9">
        <v>12253262.92</v>
      </c>
      <c r="R1663" s="9">
        <v>12457519.85</v>
      </c>
      <c r="S1663" s="7">
        <v>12543126.76</v>
      </c>
      <c r="T1663" s="7">
        <v>11930345.1</v>
      </c>
    </row>
    <row r="1664" spans="1:20" x14ac:dyDescent="0.25">
      <c r="A1664" t="s">
        <v>710</v>
      </c>
      <c r="B1664">
        <v>11</v>
      </c>
      <c r="C1664">
        <v>402</v>
      </c>
      <c r="D1664" t="s">
        <v>740</v>
      </c>
      <c r="E1664" t="s">
        <v>741</v>
      </c>
      <c r="F1664" t="s">
        <v>42</v>
      </c>
      <c r="G1664" t="s">
        <v>742</v>
      </c>
      <c r="H1664">
        <v>505</v>
      </c>
      <c r="I1664" t="s">
        <v>743</v>
      </c>
      <c r="J1664" t="s">
        <v>744</v>
      </c>
      <c r="K1664" t="s">
        <v>46</v>
      </c>
      <c r="L1664">
        <v>30</v>
      </c>
      <c r="M1664" t="s">
        <v>49</v>
      </c>
      <c r="N1664" s="9">
        <v>313085.08</v>
      </c>
      <c r="O1664" s="9">
        <v>211168.88</v>
      </c>
      <c r="P1664" s="9">
        <v>541252.81999999995</v>
      </c>
      <c r="Q1664" s="9">
        <v>428028.9</v>
      </c>
      <c r="R1664" s="9">
        <v>1662929.62</v>
      </c>
      <c r="S1664" s="7">
        <v>2751982.56</v>
      </c>
      <c r="T1664" s="7">
        <v>9279847.5500000007</v>
      </c>
    </row>
    <row r="1665" spans="1:20" x14ac:dyDescent="0.25">
      <c r="A1665" t="s">
        <v>710</v>
      </c>
      <c r="B1665">
        <v>11</v>
      </c>
      <c r="C1665">
        <v>402</v>
      </c>
      <c r="D1665" t="s">
        <v>740</v>
      </c>
      <c r="E1665" t="s">
        <v>741</v>
      </c>
      <c r="F1665" t="s">
        <v>42</v>
      </c>
      <c r="G1665" t="s">
        <v>742</v>
      </c>
      <c r="H1665">
        <v>505</v>
      </c>
      <c r="I1665" t="s">
        <v>743</v>
      </c>
      <c r="J1665" t="s">
        <v>744</v>
      </c>
      <c r="K1665" t="s">
        <v>46</v>
      </c>
      <c r="L1665">
        <v>40</v>
      </c>
      <c r="M1665" t="s">
        <v>12</v>
      </c>
      <c r="N1665" s="9">
        <v>308008.08</v>
      </c>
      <c r="O1665" s="9">
        <v>206740.32</v>
      </c>
      <c r="P1665" s="9">
        <v>536211.81999999995</v>
      </c>
      <c r="Q1665" s="9">
        <v>423654.32</v>
      </c>
      <c r="R1665" s="9">
        <v>1476154.32</v>
      </c>
      <c r="S1665" s="7">
        <v>2747295.56</v>
      </c>
      <c r="T1665" s="7">
        <v>8484114.1699999999</v>
      </c>
    </row>
    <row r="1666" spans="1:20" x14ac:dyDescent="0.25">
      <c r="A1666" t="s">
        <v>710</v>
      </c>
      <c r="B1666">
        <v>11</v>
      </c>
      <c r="C1666">
        <v>402</v>
      </c>
      <c r="D1666" t="s">
        <v>740</v>
      </c>
      <c r="E1666" t="s">
        <v>741</v>
      </c>
      <c r="F1666" t="s">
        <v>42</v>
      </c>
      <c r="G1666" t="s">
        <v>742</v>
      </c>
      <c r="H1666">
        <v>505</v>
      </c>
      <c r="I1666" t="s">
        <v>743</v>
      </c>
      <c r="J1666" t="s">
        <v>744</v>
      </c>
      <c r="K1666" t="s">
        <v>46</v>
      </c>
      <c r="L1666">
        <v>50</v>
      </c>
      <c r="M1666" t="s">
        <v>50</v>
      </c>
      <c r="N1666" s="9">
        <v>5077</v>
      </c>
      <c r="O1666" s="9">
        <v>4428.5600000000004</v>
      </c>
      <c r="P1666" s="9">
        <v>5041</v>
      </c>
      <c r="Q1666" s="9">
        <v>4374.58</v>
      </c>
      <c r="R1666" s="9">
        <v>186775.3</v>
      </c>
      <c r="S1666" s="7">
        <v>4687</v>
      </c>
      <c r="T1666" s="7">
        <v>795733.38000000082</v>
      </c>
    </row>
    <row r="1667" spans="1:20" x14ac:dyDescent="0.25">
      <c r="A1667" t="s">
        <v>710</v>
      </c>
      <c r="B1667">
        <v>11</v>
      </c>
      <c r="C1667">
        <v>402</v>
      </c>
      <c r="D1667" t="s">
        <v>740</v>
      </c>
      <c r="E1667" t="s">
        <v>741</v>
      </c>
      <c r="F1667" t="s">
        <v>42</v>
      </c>
      <c r="G1667" t="s">
        <v>742</v>
      </c>
      <c r="H1667">
        <v>510</v>
      </c>
      <c r="I1667" t="s">
        <v>745</v>
      </c>
      <c r="J1667" t="s">
        <v>746</v>
      </c>
      <c r="K1667" t="s">
        <v>46</v>
      </c>
      <c r="L1667">
        <v>10</v>
      </c>
      <c r="M1667" t="s">
        <v>47</v>
      </c>
      <c r="N1667" s="9">
        <v>1940641</v>
      </c>
      <c r="O1667" s="9">
        <v>1941012</v>
      </c>
      <c r="P1667" s="9">
        <v>1915733.31</v>
      </c>
      <c r="Q1667" s="9">
        <v>1759151</v>
      </c>
      <c r="R1667" s="9">
        <v>5837302</v>
      </c>
      <c r="S1667" s="7">
        <v>3381518.26</v>
      </c>
      <c r="T1667" s="7">
        <v>2153590.41</v>
      </c>
    </row>
    <row r="1668" spans="1:20" x14ac:dyDescent="0.25">
      <c r="A1668" t="s">
        <v>710</v>
      </c>
      <c r="B1668">
        <v>11</v>
      </c>
      <c r="C1668">
        <v>402</v>
      </c>
      <c r="D1668" t="s">
        <v>740</v>
      </c>
      <c r="E1668" t="s">
        <v>741</v>
      </c>
      <c r="F1668" t="s">
        <v>42</v>
      </c>
      <c r="G1668" t="s">
        <v>742</v>
      </c>
      <c r="H1668">
        <v>510</v>
      </c>
      <c r="I1668" t="s">
        <v>745</v>
      </c>
      <c r="J1668" t="s">
        <v>746</v>
      </c>
      <c r="K1668" t="s">
        <v>46</v>
      </c>
      <c r="L1668">
        <v>20</v>
      </c>
      <c r="M1668" t="s">
        <v>48</v>
      </c>
      <c r="N1668" s="9">
        <v>1909641</v>
      </c>
      <c r="O1668" s="9">
        <v>1618312</v>
      </c>
      <c r="P1668" s="9">
        <v>1915733.31</v>
      </c>
      <c r="Q1668" s="9">
        <v>1751449.73</v>
      </c>
      <c r="R1668" s="9">
        <v>1358855.74</v>
      </c>
      <c r="S1668" s="7">
        <v>2737272.98</v>
      </c>
      <c r="T1668" s="7">
        <v>1267560.6499999999</v>
      </c>
    </row>
    <row r="1669" spans="1:20" x14ac:dyDescent="0.25">
      <c r="A1669" t="s">
        <v>710</v>
      </c>
      <c r="B1669">
        <v>11</v>
      </c>
      <c r="C1669">
        <v>402</v>
      </c>
      <c r="D1669" t="s">
        <v>740</v>
      </c>
      <c r="E1669" t="s">
        <v>741</v>
      </c>
      <c r="F1669" t="s">
        <v>42</v>
      </c>
      <c r="G1669" t="s">
        <v>742</v>
      </c>
      <c r="H1669">
        <v>510</v>
      </c>
      <c r="I1669" t="s">
        <v>745</v>
      </c>
      <c r="J1669" t="s">
        <v>746</v>
      </c>
      <c r="K1669" t="s">
        <v>46</v>
      </c>
      <c r="L1669">
        <v>30</v>
      </c>
      <c r="M1669" t="s">
        <v>49</v>
      </c>
      <c r="N1669" s="9">
        <v>31000</v>
      </c>
      <c r="O1669" s="9">
        <v>322700</v>
      </c>
      <c r="P1669" s="9">
        <v>0</v>
      </c>
      <c r="Q1669" s="9">
        <v>7701.27</v>
      </c>
      <c r="R1669" s="9">
        <v>4478446.26</v>
      </c>
      <c r="S1669" s="7">
        <v>644245.28</v>
      </c>
      <c r="T1669" s="7">
        <v>886029.76</v>
      </c>
    </row>
    <row r="1670" spans="1:20" x14ac:dyDescent="0.25">
      <c r="A1670" t="s">
        <v>710</v>
      </c>
      <c r="B1670">
        <v>11</v>
      </c>
      <c r="C1670">
        <v>402</v>
      </c>
      <c r="D1670" t="s">
        <v>740</v>
      </c>
      <c r="E1670" t="s">
        <v>741</v>
      </c>
      <c r="F1670" t="s">
        <v>42</v>
      </c>
      <c r="G1670" t="s">
        <v>742</v>
      </c>
      <c r="H1670">
        <v>510</v>
      </c>
      <c r="I1670" t="s">
        <v>745</v>
      </c>
      <c r="J1670" t="s">
        <v>746</v>
      </c>
      <c r="K1670" t="s">
        <v>46</v>
      </c>
      <c r="L1670">
        <v>40</v>
      </c>
      <c r="M1670" t="s">
        <v>12</v>
      </c>
      <c r="N1670" s="9">
        <v>0</v>
      </c>
      <c r="O1670" s="9">
        <v>0</v>
      </c>
      <c r="P1670" s="9">
        <v>0</v>
      </c>
      <c r="Q1670" s="9">
        <v>0</v>
      </c>
      <c r="R1670" s="9">
        <v>0</v>
      </c>
      <c r="S1670" s="7">
        <v>0</v>
      </c>
      <c r="T1670" s="7">
        <v>0</v>
      </c>
    </row>
    <row r="1671" spans="1:20" x14ac:dyDescent="0.25">
      <c r="A1671" t="s">
        <v>710</v>
      </c>
      <c r="B1671">
        <v>11</v>
      </c>
      <c r="C1671">
        <v>402</v>
      </c>
      <c r="D1671" t="s">
        <v>740</v>
      </c>
      <c r="E1671" t="s">
        <v>741</v>
      </c>
      <c r="F1671" t="s">
        <v>42</v>
      </c>
      <c r="G1671" t="s">
        <v>742</v>
      </c>
      <c r="H1671">
        <v>510</v>
      </c>
      <c r="I1671" t="s">
        <v>745</v>
      </c>
      <c r="J1671" t="s">
        <v>746</v>
      </c>
      <c r="K1671" t="s">
        <v>46</v>
      </c>
      <c r="L1671">
        <v>50</v>
      </c>
      <c r="M1671" t="s">
        <v>50</v>
      </c>
      <c r="N1671" s="9">
        <v>31000</v>
      </c>
      <c r="O1671" s="9">
        <v>322700</v>
      </c>
      <c r="P1671" s="9">
        <v>0</v>
      </c>
      <c r="Q1671" s="9">
        <v>7701.27</v>
      </c>
      <c r="R1671" s="9">
        <v>4478446.26</v>
      </c>
      <c r="S1671" s="7">
        <v>644245.28</v>
      </c>
      <c r="T1671" s="7">
        <v>886029.76</v>
      </c>
    </row>
    <row r="1672" spans="1:20" x14ac:dyDescent="0.25">
      <c r="A1672" t="s">
        <v>710</v>
      </c>
      <c r="B1672">
        <v>11</v>
      </c>
      <c r="C1672">
        <v>402</v>
      </c>
      <c r="D1672" t="s">
        <v>740</v>
      </c>
      <c r="E1672" t="s">
        <v>741</v>
      </c>
      <c r="F1672" t="s">
        <v>42</v>
      </c>
      <c r="G1672" t="s">
        <v>742</v>
      </c>
      <c r="H1672">
        <v>599</v>
      </c>
      <c r="I1672" t="s">
        <v>62</v>
      </c>
      <c r="J1672" t="s">
        <v>327</v>
      </c>
      <c r="K1672" t="s">
        <v>46</v>
      </c>
      <c r="L1672">
        <v>10</v>
      </c>
      <c r="M1672" t="s">
        <v>47</v>
      </c>
      <c r="N1672" s="9">
        <v>2647912</v>
      </c>
      <c r="O1672" s="9">
        <v>2833065</v>
      </c>
      <c r="P1672" s="9">
        <v>2562244.92</v>
      </c>
      <c r="Q1672" s="9">
        <v>2665060</v>
      </c>
      <c r="R1672" s="9">
        <v>2965199.85</v>
      </c>
      <c r="S1672" s="7">
        <v>3074261</v>
      </c>
      <c r="T1672" s="7">
        <v>3136231.78</v>
      </c>
    </row>
    <row r="1673" spans="1:20" x14ac:dyDescent="0.25">
      <c r="A1673" t="s">
        <v>710</v>
      </c>
      <c r="B1673">
        <v>11</v>
      </c>
      <c r="C1673">
        <v>402</v>
      </c>
      <c r="D1673" t="s">
        <v>740</v>
      </c>
      <c r="E1673" t="s">
        <v>741</v>
      </c>
      <c r="F1673" t="s">
        <v>42</v>
      </c>
      <c r="G1673" t="s">
        <v>742</v>
      </c>
      <c r="H1673">
        <v>599</v>
      </c>
      <c r="I1673" t="s">
        <v>62</v>
      </c>
      <c r="J1673" t="s">
        <v>327</v>
      </c>
      <c r="K1673" t="s">
        <v>46</v>
      </c>
      <c r="L1673">
        <v>20</v>
      </c>
      <c r="M1673" t="s">
        <v>48</v>
      </c>
      <c r="N1673" s="9">
        <v>2473343.25</v>
      </c>
      <c r="O1673" s="9">
        <v>2601979.48</v>
      </c>
      <c r="P1673" s="9">
        <v>2562244.92</v>
      </c>
      <c r="Q1673" s="9">
        <v>2664997.4700000002</v>
      </c>
      <c r="R1673" s="9">
        <v>2961588.74</v>
      </c>
      <c r="S1673" s="7">
        <v>3074261</v>
      </c>
      <c r="T1673" s="7">
        <v>2686191.3</v>
      </c>
    </row>
    <row r="1674" spans="1:20" x14ac:dyDescent="0.25">
      <c r="A1674" t="s">
        <v>710</v>
      </c>
      <c r="B1674">
        <v>11</v>
      </c>
      <c r="C1674">
        <v>402</v>
      </c>
      <c r="D1674" t="s">
        <v>740</v>
      </c>
      <c r="E1674" t="s">
        <v>741</v>
      </c>
      <c r="F1674" t="s">
        <v>42</v>
      </c>
      <c r="G1674" t="s">
        <v>742</v>
      </c>
      <c r="H1674">
        <v>599</v>
      </c>
      <c r="I1674" t="s">
        <v>62</v>
      </c>
      <c r="J1674" t="s">
        <v>327</v>
      </c>
      <c r="K1674" t="s">
        <v>46</v>
      </c>
      <c r="L1674">
        <v>30</v>
      </c>
      <c r="M1674" t="s">
        <v>49</v>
      </c>
      <c r="N1674" s="9">
        <v>174568.75</v>
      </c>
      <c r="O1674" s="9">
        <v>231085.52</v>
      </c>
      <c r="P1674" s="9">
        <v>0</v>
      </c>
      <c r="Q1674" s="9">
        <v>62.53</v>
      </c>
      <c r="R1674" s="9">
        <v>3611.11</v>
      </c>
      <c r="S1674" s="7">
        <v>0</v>
      </c>
      <c r="T1674" s="7">
        <v>450040.48</v>
      </c>
    </row>
    <row r="1675" spans="1:20" x14ac:dyDescent="0.25">
      <c r="A1675" t="s">
        <v>710</v>
      </c>
      <c r="B1675">
        <v>11</v>
      </c>
      <c r="C1675">
        <v>402</v>
      </c>
      <c r="D1675" t="s">
        <v>740</v>
      </c>
      <c r="E1675" t="s">
        <v>741</v>
      </c>
      <c r="F1675" t="s">
        <v>42</v>
      </c>
      <c r="G1675" t="s">
        <v>742</v>
      </c>
      <c r="H1675">
        <v>599</v>
      </c>
      <c r="I1675" t="s">
        <v>62</v>
      </c>
      <c r="J1675" t="s">
        <v>327</v>
      </c>
      <c r="K1675" t="s">
        <v>46</v>
      </c>
      <c r="L1675">
        <v>40</v>
      </c>
      <c r="M1675" t="s">
        <v>12</v>
      </c>
      <c r="N1675" s="9">
        <v>0</v>
      </c>
      <c r="O1675" s="9">
        <v>0</v>
      </c>
      <c r="P1675" s="9">
        <v>0</v>
      </c>
      <c r="Q1675" s="9">
        <v>0</v>
      </c>
      <c r="R1675" s="9">
        <v>0</v>
      </c>
      <c r="S1675" s="7">
        <v>0</v>
      </c>
      <c r="T1675" s="7">
        <v>0</v>
      </c>
    </row>
    <row r="1676" spans="1:20" x14ac:dyDescent="0.25">
      <c r="A1676" t="s">
        <v>710</v>
      </c>
      <c r="B1676">
        <v>11</v>
      </c>
      <c r="C1676">
        <v>402</v>
      </c>
      <c r="D1676" t="s">
        <v>740</v>
      </c>
      <c r="E1676" t="s">
        <v>741</v>
      </c>
      <c r="F1676" t="s">
        <v>42</v>
      </c>
      <c r="G1676" t="s">
        <v>742</v>
      </c>
      <c r="H1676">
        <v>599</v>
      </c>
      <c r="I1676" t="s">
        <v>62</v>
      </c>
      <c r="J1676" t="s">
        <v>327</v>
      </c>
      <c r="K1676" t="s">
        <v>46</v>
      </c>
      <c r="L1676">
        <v>50</v>
      </c>
      <c r="M1676" t="s">
        <v>50</v>
      </c>
      <c r="N1676" s="9">
        <v>174568.75</v>
      </c>
      <c r="O1676" s="9">
        <v>231085.52</v>
      </c>
      <c r="P1676" s="9">
        <v>0</v>
      </c>
      <c r="Q1676" s="9">
        <v>62.53</v>
      </c>
      <c r="R1676" s="9">
        <v>3611.11</v>
      </c>
      <c r="S1676" s="7">
        <v>0</v>
      </c>
      <c r="T1676" s="7">
        <v>450040.48</v>
      </c>
    </row>
    <row r="1677" spans="1:20" x14ac:dyDescent="0.25">
      <c r="A1677" t="s">
        <v>747</v>
      </c>
      <c r="B1677">
        <v>12</v>
      </c>
      <c r="C1677">
        <v>187</v>
      </c>
      <c r="D1677" t="s">
        <v>748</v>
      </c>
      <c r="E1677" t="s">
        <v>749</v>
      </c>
      <c r="F1677" t="s">
        <v>42</v>
      </c>
      <c r="G1677" t="s">
        <v>750</v>
      </c>
      <c r="H1677">
        <v>799</v>
      </c>
      <c r="I1677" t="s">
        <v>62</v>
      </c>
      <c r="J1677" t="s">
        <v>223</v>
      </c>
      <c r="K1677" t="s">
        <v>46</v>
      </c>
      <c r="L1677">
        <v>10</v>
      </c>
      <c r="M1677" t="s">
        <v>47</v>
      </c>
      <c r="N1677" s="9">
        <v>1996340</v>
      </c>
      <c r="O1677" s="9">
        <v>2451682.31</v>
      </c>
      <c r="P1677" s="9">
        <v>2465877</v>
      </c>
      <c r="Q1677" s="9">
        <v>3167379.07</v>
      </c>
      <c r="R1677" s="9">
        <v>1363312.31</v>
      </c>
      <c r="S1677" s="7">
        <v>1635790.14</v>
      </c>
      <c r="T1677" s="7">
        <v>1789295.88</v>
      </c>
    </row>
    <row r="1678" spans="1:20" x14ac:dyDescent="0.25">
      <c r="A1678" t="s">
        <v>747</v>
      </c>
      <c r="B1678">
        <v>12</v>
      </c>
      <c r="C1678">
        <v>187</v>
      </c>
      <c r="D1678" t="s">
        <v>748</v>
      </c>
      <c r="E1678" t="s">
        <v>749</v>
      </c>
      <c r="F1678" t="s">
        <v>42</v>
      </c>
      <c r="G1678" t="s">
        <v>750</v>
      </c>
      <c r="H1678">
        <v>799</v>
      </c>
      <c r="I1678" t="s">
        <v>62</v>
      </c>
      <c r="J1678" t="s">
        <v>223</v>
      </c>
      <c r="K1678" t="s">
        <v>46</v>
      </c>
      <c r="L1678">
        <v>20</v>
      </c>
      <c r="M1678" t="s">
        <v>48</v>
      </c>
      <c r="N1678" s="9">
        <v>821361.69</v>
      </c>
      <c r="O1678" s="9">
        <v>908884.02</v>
      </c>
      <c r="P1678" s="9">
        <v>631349.05000000005</v>
      </c>
      <c r="Q1678" s="9">
        <v>881037.76</v>
      </c>
      <c r="R1678" s="9">
        <v>782350.17</v>
      </c>
      <c r="S1678" s="7">
        <v>1040223.26</v>
      </c>
      <c r="T1678" s="7">
        <v>969066.42</v>
      </c>
    </row>
    <row r="1679" spans="1:20" x14ac:dyDescent="0.25">
      <c r="A1679" t="s">
        <v>747</v>
      </c>
      <c r="B1679">
        <v>12</v>
      </c>
      <c r="C1679">
        <v>187</v>
      </c>
      <c r="D1679" t="s">
        <v>748</v>
      </c>
      <c r="E1679" t="s">
        <v>749</v>
      </c>
      <c r="F1679" t="s">
        <v>42</v>
      </c>
      <c r="G1679" t="s">
        <v>750</v>
      </c>
      <c r="H1679">
        <v>799</v>
      </c>
      <c r="I1679" t="s">
        <v>62</v>
      </c>
      <c r="J1679" t="s">
        <v>223</v>
      </c>
      <c r="K1679" t="s">
        <v>46</v>
      </c>
      <c r="L1679">
        <v>30</v>
      </c>
      <c r="M1679" t="s">
        <v>49</v>
      </c>
      <c r="N1679" s="9">
        <v>1174978.31</v>
      </c>
      <c r="O1679" s="9">
        <v>1542798.29</v>
      </c>
      <c r="P1679" s="9">
        <v>1834527.95</v>
      </c>
      <c r="Q1679" s="9">
        <v>2286341.31</v>
      </c>
      <c r="R1679" s="9">
        <v>580962.14</v>
      </c>
      <c r="S1679" s="7">
        <v>595566.88</v>
      </c>
      <c r="T1679" s="7">
        <v>820229.46</v>
      </c>
    </row>
    <row r="1680" spans="1:20" x14ac:dyDescent="0.25">
      <c r="A1680" t="s">
        <v>747</v>
      </c>
      <c r="B1680">
        <v>12</v>
      </c>
      <c r="C1680">
        <v>187</v>
      </c>
      <c r="D1680" t="s">
        <v>748</v>
      </c>
      <c r="E1680" t="s">
        <v>749</v>
      </c>
      <c r="F1680" t="s">
        <v>42</v>
      </c>
      <c r="G1680" t="s">
        <v>750</v>
      </c>
      <c r="H1680">
        <v>799</v>
      </c>
      <c r="I1680" t="s">
        <v>62</v>
      </c>
      <c r="J1680" t="s">
        <v>223</v>
      </c>
      <c r="K1680" t="s">
        <v>46</v>
      </c>
      <c r="L1680">
        <v>40</v>
      </c>
      <c r="M1680" t="s">
        <v>12</v>
      </c>
      <c r="N1680" s="9">
        <v>0</v>
      </c>
      <c r="O1680" s="9">
        <v>0</v>
      </c>
      <c r="P1680" s="9">
        <v>0</v>
      </c>
      <c r="Q1680" s="9">
        <v>0</v>
      </c>
      <c r="R1680" s="9">
        <v>0</v>
      </c>
      <c r="S1680" s="7">
        <v>0</v>
      </c>
      <c r="T1680" s="7">
        <v>0</v>
      </c>
    </row>
    <row r="1681" spans="1:20" x14ac:dyDescent="0.25">
      <c r="A1681" t="s">
        <v>747</v>
      </c>
      <c r="B1681">
        <v>12</v>
      </c>
      <c r="C1681">
        <v>187</v>
      </c>
      <c r="D1681" t="s">
        <v>748</v>
      </c>
      <c r="E1681" t="s">
        <v>749</v>
      </c>
      <c r="F1681" t="s">
        <v>42</v>
      </c>
      <c r="G1681" t="s">
        <v>750</v>
      </c>
      <c r="H1681">
        <v>799</v>
      </c>
      <c r="I1681" t="s">
        <v>62</v>
      </c>
      <c r="J1681" t="s">
        <v>223</v>
      </c>
      <c r="K1681" t="s">
        <v>46</v>
      </c>
      <c r="L1681">
        <v>50</v>
      </c>
      <c r="M1681" t="s">
        <v>50</v>
      </c>
      <c r="N1681" s="9">
        <v>1174978.31</v>
      </c>
      <c r="O1681" s="9">
        <v>1542798.29</v>
      </c>
      <c r="P1681" s="9">
        <v>1834527.95</v>
      </c>
      <c r="Q1681" s="9">
        <v>2286341.31</v>
      </c>
      <c r="R1681" s="9">
        <v>580962.14</v>
      </c>
      <c r="S1681" s="7">
        <v>595566.88</v>
      </c>
      <c r="T1681" s="7">
        <v>820229.46</v>
      </c>
    </row>
    <row r="1682" spans="1:20" x14ac:dyDescent="0.25">
      <c r="A1682" t="s">
        <v>747</v>
      </c>
      <c r="B1682">
        <v>12</v>
      </c>
      <c r="C1682">
        <v>957</v>
      </c>
      <c r="D1682" t="s">
        <v>751</v>
      </c>
      <c r="E1682" t="s">
        <v>752</v>
      </c>
      <c r="F1682" t="s">
        <v>42</v>
      </c>
      <c r="G1682" t="s">
        <v>753</v>
      </c>
      <c r="H1682">
        <v>326</v>
      </c>
      <c r="I1682" t="s">
        <v>176</v>
      </c>
      <c r="J1682" t="s">
        <v>177</v>
      </c>
      <c r="K1682" t="s">
        <v>46</v>
      </c>
      <c r="L1682">
        <v>10</v>
      </c>
      <c r="M1682" t="s">
        <v>47</v>
      </c>
      <c r="N1682" s="9">
        <v>674676</v>
      </c>
      <c r="O1682" s="9">
        <v>681511</v>
      </c>
      <c r="P1682" s="9">
        <v>682729</v>
      </c>
      <c r="Q1682" s="9">
        <v>718867</v>
      </c>
      <c r="R1682" s="9">
        <v>780120</v>
      </c>
      <c r="S1682" s="7">
        <v>822029</v>
      </c>
      <c r="T1682" s="7">
        <v>871978</v>
      </c>
    </row>
    <row r="1683" spans="1:20" x14ac:dyDescent="0.25">
      <c r="A1683" t="s">
        <v>747</v>
      </c>
      <c r="B1683">
        <v>12</v>
      </c>
      <c r="C1683">
        <v>957</v>
      </c>
      <c r="D1683" t="s">
        <v>751</v>
      </c>
      <c r="E1683" t="s">
        <v>752</v>
      </c>
      <c r="F1683" t="s">
        <v>42</v>
      </c>
      <c r="G1683" t="s">
        <v>753</v>
      </c>
      <c r="H1683">
        <v>326</v>
      </c>
      <c r="I1683" t="s">
        <v>176</v>
      </c>
      <c r="J1683" t="s">
        <v>177</v>
      </c>
      <c r="K1683" t="s">
        <v>46</v>
      </c>
      <c r="L1683">
        <v>20</v>
      </c>
      <c r="M1683" t="s">
        <v>48</v>
      </c>
      <c r="N1683" s="9">
        <v>672556.97</v>
      </c>
      <c r="O1683" s="9">
        <v>680920.88</v>
      </c>
      <c r="P1683" s="9">
        <v>680835.31</v>
      </c>
      <c r="Q1683" s="9">
        <v>718613.67</v>
      </c>
      <c r="R1683" s="9">
        <v>779910.4</v>
      </c>
      <c r="S1683" s="7">
        <v>819826.9</v>
      </c>
      <c r="T1683" s="7">
        <v>870862.26</v>
      </c>
    </row>
    <row r="1684" spans="1:20" x14ac:dyDescent="0.25">
      <c r="A1684" t="s">
        <v>747</v>
      </c>
      <c r="B1684">
        <v>12</v>
      </c>
      <c r="C1684">
        <v>957</v>
      </c>
      <c r="D1684" t="s">
        <v>751</v>
      </c>
      <c r="E1684" t="s">
        <v>752</v>
      </c>
      <c r="F1684" t="s">
        <v>42</v>
      </c>
      <c r="G1684" t="s">
        <v>753</v>
      </c>
      <c r="H1684">
        <v>326</v>
      </c>
      <c r="I1684" t="s">
        <v>176</v>
      </c>
      <c r="J1684" t="s">
        <v>177</v>
      </c>
      <c r="K1684" t="s">
        <v>46</v>
      </c>
      <c r="L1684">
        <v>30</v>
      </c>
      <c r="M1684" t="s">
        <v>49</v>
      </c>
      <c r="N1684" s="9">
        <v>2119.0300000000002</v>
      </c>
      <c r="O1684" s="9">
        <v>590.12</v>
      </c>
      <c r="P1684" s="9">
        <v>1893.69</v>
      </c>
      <c r="Q1684" s="9">
        <v>253.33</v>
      </c>
      <c r="R1684" s="9">
        <v>209.6</v>
      </c>
      <c r="S1684" s="7">
        <v>2202.1</v>
      </c>
      <c r="T1684" s="7">
        <v>1115.74</v>
      </c>
    </row>
    <row r="1685" spans="1:20" x14ac:dyDescent="0.25">
      <c r="A1685" t="s">
        <v>747</v>
      </c>
      <c r="B1685">
        <v>12</v>
      </c>
      <c r="C1685">
        <v>957</v>
      </c>
      <c r="D1685" t="s">
        <v>751</v>
      </c>
      <c r="E1685" t="s">
        <v>752</v>
      </c>
      <c r="F1685" t="s">
        <v>42</v>
      </c>
      <c r="G1685" t="s">
        <v>753</v>
      </c>
      <c r="H1685">
        <v>326</v>
      </c>
      <c r="I1685" t="s">
        <v>176</v>
      </c>
      <c r="J1685" t="s">
        <v>177</v>
      </c>
      <c r="K1685" t="s">
        <v>46</v>
      </c>
      <c r="L1685">
        <v>40</v>
      </c>
      <c r="M1685" t="s">
        <v>12</v>
      </c>
      <c r="N1685" s="9">
        <v>0</v>
      </c>
      <c r="O1685" s="9">
        <v>0</v>
      </c>
      <c r="P1685" s="9">
        <v>0</v>
      </c>
      <c r="Q1685" s="9">
        <v>0</v>
      </c>
      <c r="R1685" s="9">
        <v>0</v>
      </c>
      <c r="S1685" s="7">
        <v>0</v>
      </c>
      <c r="T1685" s="7">
        <v>0</v>
      </c>
    </row>
    <row r="1686" spans="1:20" x14ac:dyDescent="0.25">
      <c r="A1686" t="s">
        <v>747</v>
      </c>
      <c r="B1686">
        <v>12</v>
      </c>
      <c r="C1686">
        <v>957</v>
      </c>
      <c r="D1686" t="s">
        <v>751</v>
      </c>
      <c r="E1686" t="s">
        <v>752</v>
      </c>
      <c r="F1686" t="s">
        <v>42</v>
      </c>
      <c r="G1686" t="s">
        <v>753</v>
      </c>
      <c r="H1686">
        <v>326</v>
      </c>
      <c r="I1686" t="s">
        <v>176</v>
      </c>
      <c r="J1686" t="s">
        <v>177</v>
      </c>
      <c r="K1686" t="s">
        <v>46</v>
      </c>
      <c r="L1686">
        <v>50</v>
      </c>
      <c r="M1686" t="s">
        <v>50</v>
      </c>
      <c r="N1686" s="9">
        <v>2119.0300000000002</v>
      </c>
      <c r="O1686" s="9">
        <v>590.12</v>
      </c>
      <c r="P1686" s="9">
        <v>1893.69</v>
      </c>
      <c r="Q1686" s="9">
        <v>253.33</v>
      </c>
      <c r="R1686" s="9">
        <v>209.6</v>
      </c>
      <c r="S1686" s="7">
        <v>2202.1</v>
      </c>
      <c r="T1686" s="7">
        <v>1115.74</v>
      </c>
    </row>
    <row r="1687" spans="1:20" x14ac:dyDescent="0.25">
      <c r="A1687" t="s">
        <v>747</v>
      </c>
      <c r="B1687">
        <v>12</v>
      </c>
      <c r="C1687">
        <v>799</v>
      </c>
      <c r="D1687" t="s">
        <v>759</v>
      </c>
      <c r="E1687" t="s">
        <v>760</v>
      </c>
      <c r="F1687" t="s">
        <v>42</v>
      </c>
      <c r="G1687" t="s">
        <v>761</v>
      </c>
      <c r="H1687">
        <v>197</v>
      </c>
      <c r="I1687" t="s">
        <v>401</v>
      </c>
      <c r="J1687" t="s">
        <v>402</v>
      </c>
      <c r="K1687" t="s">
        <v>46</v>
      </c>
      <c r="L1687">
        <v>10</v>
      </c>
      <c r="M1687" t="s">
        <v>47</v>
      </c>
      <c r="N1687" s="9">
        <v>28382301</v>
      </c>
      <c r="O1687" s="9">
        <v>29635272</v>
      </c>
      <c r="P1687" s="9">
        <v>27899607</v>
      </c>
      <c r="Q1687" s="9">
        <v>31764499</v>
      </c>
      <c r="R1687" s="9">
        <v>32646714</v>
      </c>
      <c r="S1687" s="7">
        <v>34789702</v>
      </c>
      <c r="T1687" s="7">
        <v>36626489.07</v>
      </c>
    </row>
    <row r="1688" spans="1:20" x14ac:dyDescent="0.25">
      <c r="A1688" t="s">
        <v>747</v>
      </c>
      <c r="B1688">
        <v>12</v>
      </c>
      <c r="C1688">
        <v>799</v>
      </c>
      <c r="D1688" t="s">
        <v>759</v>
      </c>
      <c r="E1688" t="s">
        <v>760</v>
      </c>
      <c r="F1688" t="s">
        <v>42</v>
      </c>
      <c r="G1688" t="s">
        <v>761</v>
      </c>
      <c r="H1688">
        <v>197</v>
      </c>
      <c r="I1688" t="s">
        <v>401</v>
      </c>
      <c r="J1688" t="s">
        <v>402</v>
      </c>
      <c r="K1688" t="s">
        <v>46</v>
      </c>
      <c r="L1688">
        <v>20</v>
      </c>
      <c r="M1688" t="s">
        <v>48</v>
      </c>
      <c r="N1688" s="9">
        <v>28382300.899999999</v>
      </c>
      <c r="O1688" s="9">
        <v>29635271.890000001</v>
      </c>
      <c r="P1688" s="9">
        <v>27899607</v>
      </c>
      <c r="Q1688" s="9">
        <v>31764499</v>
      </c>
      <c r="R1688" s="9">
        <v>32646611.890000001</v>
      </c>
      <c r="S1688" s="7">
        <v>34772937.039999999</v>
      </c>
      <c r="T1688" s="7">
        <v>34480084.920000002</v>
      </c>
    </row>
    <row r="1689" spans="1:20" x14ac:dyDescent="0.25">
      <c r="A1689" t="s">
        <v>747</v>
      </c>
      <c r="B1689">
        <v>12</v>
      </c>
      <c r="C1689">
        <v>799</v>
      </c>
      <c r="D1689" t="s">
        <v>759</v>
      </c>
      <c r="E1689" t="s">
        <v>760</v>
      </c>
      <c r="F1689" t="s">
        <v>42</v>
      </c>
      <c r="G1689" t="s">
        <v>761</v>
      </c>
      <c r="H1689">
        <v>197</v>
      </c>
      <c r="I1689" t="s">
        <v>401</v>
      </c>
      <c r="J1689" t="s">
        <v>402</v>
      </c>
      <c r="K1689" t="s">
        <v>46</v>
      </c>
      <c r="L1689">
        <v>30</v>
      </c>
      <c r="M1689" t="s">
        <v>49</v>
      </c>
      <c r="N1689" s="9">
        <v>0.1</v>
      </c>
      <c r="O1689" s="9">
        <v>0.11</v>
      </c>
      <c r="P1689" s="9">
        <v>0</v>
      </c>
      <c r="Q1689" s="9">
        <v>0</v>
      </c>
      <c r="R1689" s="9">
        <v>102.11</v>
      </c>
      <c r="S1689" s="7">
        <v>16764.96</v>
      </c>
      <c r="T1689" s="7">
        <v>2146404.15</v>
      </c>
    </row>
    <row r="1690" spans="1:20" x14ac:dyDescent="0.25">
      <c r="A1690" t="s">
        <v>747</v>
      </c>
      <c r="B1690">
        <v>12</v>
      </c>
      <c r="C1690">
        <v>799</v>
      </c>
      <c r="D1690" t="s">
        <v>759</v>
      </c>
      <c r="E1690" t="s">
        <v>760</v>
      </c>
      <c r="F1690" t="s">
        <v>42</v>
      </c>
      <c r="G1690" t="s">
        <v>761</v>
      </c>
      <c r="H1690">
        <v>197</v>
      </c>
      <c r="I1690" t="s">
        <v>401</v>
      </c>
      <c r="J1690" t="s">
        <v>402</v>
      </c>
      <c r="K1690" t="s">
        <v>46</v>
      </c>
      <c r="L1690">
        <v>40</v>
      </c>
      <c r="M1690" t="s">
        <v>12</v>
      </c>
      <c r="N1690" s="9">
        <v>0</v>
      </c>
      <c r="O1690" s="9">
        <v>0</v>
      </c>
      <c r="P1690" s="9">
        <v>0</v>
      </c>
      <c r="Q1690" s="9">
        <v>0</v>
      </c>
      <c r="R1690" s="9">
        <v>0</v>
      </c>
      <c r="S1690" s="7">
        <v>0</v>
      </c>
      <c r="T1690" s="7">
        <v>0</v>
      </c>
    </row>
    <row r="1691" spans="1:20" x14ac:dyDescent="0.25">
      <c r="A1691" t="s">
        <v>747</v>
      </c>
      <c r="B1691">
        <v>12</v>
      </c>
      <c r="C1691">
        <v>799</v>
      </c>
      <c r="D1691" t="s">
        <v>759</v>
      </c>
      <c r="E1691" t="s">
        <v>760</v>
      </c>
      <c r="F1691" t="s">
        <v>42</v>
      </c>
      <c r="G1691" t="s">
        <v>761</v>
      </c>
      <c r="H1691">
        <v>197</v>
      </c>
      <c r="I1691" t="s">
        <v>401</v>
      </c>
      <c r="J1691" t="s">
        <v>402</v>
      </c>
      <c r="K1691" t="s">
        <v>46</v>
      </c>
      <c r="L1691">
        <v>50</v>
      </c>
      <c r="M1691" t="s">
        <v>50</v>
      </c>
      <c r="N1691" s="9">
        <v>0.1</v>
      </c>
      <c r="O1691" s="9">
        <v>0.11</v>
      </c>
      <c r="P1691" s="9">
        <v>0</v>
      </c>
      <c r="Q1691" s="9">
        <v>0</v>
      </c>
      <c r="R1691" s="9">
        <v>102.11</v>
      </c>
      <c r="S1691" s="7">
        <v>16764.96</v>
      </c>
      <c r="T1691" s="7">
        <v>2146404.15</v>
      </c>
    </row>
    <row r="1692" spans="1:20" x14ac:dyDescent="0.25">
      <c r="A1692" t="s">
        <v>747</v>
      </c>
      <c r="B1692">
        <v>12</v>
      </c>
      <c r="C1692">
        <v>799</v>
      </c>
      <c r="D1692" t="s">
        <v>759</v>
      </c>
      <c r="E1692" t="s">
        <v>760</v>
      </c>
      <c r="F1692" t="s">
        <v>42</v>
      </c>
      <c r="G1692" t="s">
        <v>761</v>
      </c>
      <c r="H1692">
        <v>351</v>
      </c>
      <c r="I1692" t="s">
        <v>762</v>
      </c>
      <c r="J1692" t="s">
        <v>763</v>
      </c>
      <c r="K1692" t="s">
        <v>46</v>
      </c>
      <c r="L1692">
        <v>10</v>
      </c>
      <c r="M1692" t="s">
        <v>47</v>
      </c>
      <c r="N1692" s="9">
        <v>95582159</v>
      </c>
      <c r="O1692" s="9">
        <v>97077931</v>
      </c>
      <c r="P1692" s="9">
        <v>97115110</v>
      </c>
      <c r="Q1692" s="9">
        <v>104284799</v>
      </c>
      <c r="R1692" s="9">
        <v>118323183</v>
      </c>
      <c r="S1692" s="7">
        <v>120831577</v>
      </c>
      <c r="T1692" s="7">
        <v>130590584.14</v>
      </c>
    </row>
    <row r="1693" spans="1:20" x14ac:dyDescent="0.25">
      <c r="A1693" t="s">
        <v>747</v>
      </c>
      <c r="B1693">
        <v>12</v>
      </c>
      <c r="C1693">
        <v>799</v>
      </c>
      <c r="D1693" t="s">
        <v>759</v>
      </c>
      <c r="E1693" t="s">
        <v>760</v>
      </c>
      <c r="F1693" t="s">
        <v>42</v>
      </c>
      <c r="G1693" t="s">
        <v>761</v>
      </c>
      <c r="H1693">
        <v>351</v>
      </c>
      <c r="I1693" t="s">
        <v>762</v>
      </c>
      <c r="J1693" t="s">
        <v>763</v>
      </c>
      <c r="K1693" t="s">
        <v>46</v>
      </c>
      <c r="L1693">
        <v>20</v>
      </c>
      <c r="M1693" t="s">
        <v>48</v>
      </c>
      <c r="N1693" s="9">
        <v>95582159</v>
      </c>
      <c r="O1693" s="9">
        <v>97077831</v>
      </c>
      <c r="P1693" s="9">
        <v>97115110</v>
      </c>
      <c r="Q1693" s="9">
        <v>104284799</v>
      </c>
      <c r="R1693" s="9">
        <v>118323183</v>
      </c>
      <c r="S1693" s="7">
        <v>120831577</v>
      </c>
      <c r="T1693" s="7">
        <v>130590584.14</v>
      </c>
    </row>
    <row r="1694" spans="1:20" x14ac:dyDescent="0.25">
      <c r="A1694" t="s">
        <v>747</v>
      </c>
      <c r="B1694">
        <v>12</v>
      </c>
      <c r="C1694">
        <v>799</v>
      </c>
      <c r="D1694" t="s">
        <v>759</v>
      </c>
      <c r="E1694" t="s">
        <v>760</v>
      </c>
      <c r="F1694" t="s">
        <v>42</v>
      </c>
      <c r="G1694" t="s">
        <v>761</v>
      </c>
      <c r="H1694">
        <v>351</v>
      </c>
      <c r="I1694" t="s">
        <v>762</v>
      </c>
      <c r="J1694" t="s">
        <v>763</v>
      </c>
      <c r="K1694" t="s">
        <v>46</v>
      </c>
      <c r="L1694">
        <v>30</v>
      </c>
      <c r="M1694" t="s">
        <v>49</v>
      </c>
      <c r="N1694" s="9">
        <v>0</v>
      </c>
      <c r="O1694" s="9">
        <v>100</v>
      </c>
      <c r="P1694" s="9">
        <v>0</v>
      </c>
      <c r="Q1694" s="9">
        <v>0</v>
      </c>
      <c r="R1694" s="9">
        <v>0</v>
      </c>
      <c r="S1694" s="7">
        <v>0</v>
      </c>
      <c r="T1694" s="7">
        <v>0</v>
      </c>
    </row>
    <row r="1695" spans="1:20" x14ac:dyDescent="0.25">
      <c r="A1695" t="s">
        <v>747</v>
      </c>
      <c r="B1695">
        <v>12</v>
      </c>
      <c r="C1695">
        <v>799</v>
      </c>
      <c r="D1695" t="s">
        <v>759</v>
      </c>
      <c r="E1695" t="s">
        <v>760</v>
      </c>
      <c r="F1695" t="s">
        <v>42</v>
      </c>
      <c r="G1695" t="s">
        <v>761</v>
      </c>
      <c r="H1695">
        <v>351</v>
      </c>
      <c r="I1695" t="s">
        <v>762</v>
      </c>
      <c r="J1695" t="s">
        <v>763</v>
      </c>
      <c r="K1695" t="s">
        <v>46</v>
      </c>
      <c r="L1695">
        <v>40</v>
      </c>
      <c r="M1695" t="s">
        <v>12</v>
      </c>
      <c r="N1695" s="9">
        <v>0</v>
      </c>
      <c r="O1695" s="9">
        <v>0</v>
      </c>
      <c r="P1695" s="9">
        <v>0</v>
      </c>
      <c r="Q1695" s="9">
        <v>0</v>
      </c>
      <c r="R1695" s="9">
        <v>0</v>
      </c>
      <c r="S1695" s="7">
        <v>0</v>
      </c>
      <c r="T1695" s="7">
        <v>0</v>
      </c>
    </row>
    <row r="1696" spans="1:20" x14ac:dyDescent="0.25">
      <c r="A1696" t="s">
        <v>747</v>
      </c>
      <c r="B1696">
        <v>12</v>
      </c>
      <c r="C1696">
        <v>799</v>
      </c>
      <c r="D1696" t="s">
        <v>759</v>
      </c>
      <c r="E1696" t="s">
        <v>760</v>
      </c>
      <c r="F1696" t="s">
        <v>42</v>
      </c>
      <c r="G1696" t="s">
        <v>761</v>
      </c>
      <c r="H1696">
        <v>351</v>
      </c>
      <c r="I1696" t="s">
        <v>762</v>
      </c>
      <c r="J1696" t="s">
        <v>763</v>
      </c>
      <c r="K1696" t="s">
        <v>46</v>
      </c>
      <c r="L1696">
        <v>50</v>
      </c>
      <c r="M1696" t="s">
        <v>50</v>
      </c>
      <c r="N1696" s="9">
        <v>0</v>
      </c>
      <c r="O1696" s="9">
        <v>100</v>
      </c>
      <c r="P1696" s="9">
        <v>0</v>
      </c>
      <c r="Q1696" s="9">
        <v>0</v>
      </c>
      <c r="R1696" s="9">
        <v>0</v>
      </c>
      <c r="S1696" s="7">
        <v>0</v>
      </c>
      <c r="T1696" s="7">
        <v>0</v>
      </c>
    </row>
    <row r="1697" spans="1:20" x14ac:dyDescent="0.25">
      <c r="A1697" t="s">
        <v>747</v>
      </c>
      <c r="B1697">
        <v>12</v>
      </c>
      <c r="C1697">
        <v>799</v>
      </c>
      <c r="D1697" t="s">
        <v>759</v>
      </c>
      <c r="E1697" t="s">
        <v>760</v>
      </c>
      <c r="F1697" t="s">
        <v>42</v>
      </c>
      <c r="G1697" t="s">
        <v>761</v>
      </c>
      <c r="H1697">
        <v>356</v>
      </c>
      <c r="I1697" t="s">
        <v>258</v>
      </c>
      <c r="J1697" t="s">
        <v>259</v>
      </c>
      <c r="K1697" t="s">
        <v>46</v>
      </c>
      <c r="L1697">
        <v>10</v>
      </c>
      <c r="M1697" t="s">
        <v>47</v>
      </c>
      <c r="N1697" s="9">
        <v>0</v>
      </c>
      <c r="O1697" s="9">
        <v>124641</v>
      </c>
      <c r="P1697" s="9">
        <v>0</v>
      </c>
      <c r="Q1697" s="9">
        <v>1634160</v>
      </c>
      <c r="R1697" s="9">
        <v>1322858</v>
      </c>
      <c r="S1697" s="7">
        <v>0</v>
      </c>
      <c r="T1697" s="7">
        <v>32401</v>
      </c>
    </row>
    <row r="1698" spans="1:20" x14ac:dyDescent="0.25">
      <c r="A1698" t="s">
        <v>747</v>
      </c>
      <c r="B1698">
        <v>12</v>
      </c>
      <c r="C1698">
        <v>799</v>
      </c>
      <c r="D1698" t="s">
        <v>759</v>
      </c>
      <c r="E1698" t="s">
        <v>760</v>
      </c>
      <c r="F1698" t="s">
        <v>42</v>
      </c>
      <c r="G1698" t="s">
        <v>761</v>
      </c>
      <c r="H1698">
        <v>356</v>
      </c>
      <c r="I1698" t="s">
        <v>258</v>
      </c>
      <c r="J1698" t="s">
        <v>259</v>
      </c>
      <c r="K1698" t="s">
        <v>46</v>
      </c>
      <c r="L1698">
        <v>20</v>
      </c>
      <c r="M1698" t="s">
        <v>48</v>
      </c>
      <c r="N1698" s="9">
        <v>0</v>
      </c>
      <c r="O1698" s="9">
        <v>124641</v>
      </c>
      <c r="P1698" s="9">
        <v>0</v>
      </c>
      <c r="Q1698" s="9">
        <v>311302</v>
      </c>
      <c r="R1698" s="9">
        <v>1297632</v>
      </c>
      <c r="S1698" s="7">
        <v>0</v>
      </c>
      <c r="T1698" s="7">
        <v>0</v>
      </c>
    </row>
    <row r="1699" spans="1:20" x14ac:dyDescent="0.25">
      <c r="A1699" t="s">
        <v>747</v>
      </c>
      <c r="B1699">
        <v>12</v>
      </c>
      <c r="C1699">
        <v>799</v>
      </c>
      <c r="D1699" t="s">
        <v>759</v>
      </c>
      <c r="E1699" t="s">
        <v>760</v>
      </c>
      <c r="F1699" t="s">
        <v>42</v>
      </c>
      <c r="G1699" t="s">
        <v>761</v>
      </c>
      <c r="H1699">
        <v>356</v>
      </c>
      <c r="I1699" t="s">
        <v>258</v>
      </c>
      <c r="J1699" t="s">
        <v>259</v>
      </c>
      <c r="K1699" t="s">
        <v>46</v>
      </c>
      <c r="L1699">
        <v>30</v>
      </c>
      <c r="M1699" t="s">
        <v>49</v>
      </c>
      <c r="N1699" s="9">
        <v>0</v>
      </c>
      <c r="O1699" s="9">
        <v>0</v>
      </c>
      <c r="P1699" s="9">
        <v>0</v>
      </c>
      <c r="Q1699" s="9">
        <v>1322858</v>
      </c>
      <c r="R1699" s="9">
        <v>25226</v>
      </c>
      <c r="S1699" s="7">
        <v>0</v>
      </c>
      <c r="T1699" s="7">
        <v>32401</v>
      </c>
    </row>
    <row r="1700" spans="1:20" x14ac:dyDescent="0.25">
      <c r="A1700" t="s">
        <v>747</v>
      </c>
      <c r="B1700">
        <v>12</v>
      </c>
      <c r="C1700">
        <v>799</v>
      </c>
      <c r="D1700" t="s">
        <v>759</v>
      </c>
      <c r="E1700" t="s">
        <v>760</v>
      </c>
      <c r="F1700" t="s">
        <v>42</v>
      </c>
      <c r="G1700" t="s">
        <v>761</v>
      </c>
      <c r="H1700">
        <v>356</v>
      </c>
      <c r="I1700" t="s">
        <v>258</v>
      </c>
      <c r="J1700" t="s">
        <v>259</v>
      </c>
      <c r="K1700" t="s">
        <v>46</v>
      </c>
      <c r="L1700">
        <v>40</v>
      </c>
      <c r="M1700" t="s">
        <v>12</v>
      </c>
      <c r="N1700" s="9">
        <v>0</v>
      </c>
      <c r="O1700" s="9">
        <v>0</v>
      </c>
      <c r="P1700" s="9">
        <v>0</v>
      </c>
      <c r="Q1700" s="9">
        <v>0</v>
      </c>
      <c r="R1700" s="9">
        <v>0</v>
      </c>
      <c r="S1700" s="7">
        <v>0</v>
      </c>
      <c r="T1700" s="7">
        <v>0</v>
      </c>
    </row>
    <row r="1701" spans="1:20" x14ac:dyDescent="0.25">
      <c r="A1701" t="s">
        <v>747</v>
      </c>
      <c r="B1701">
        <v>12</v>
      </c>
      <c r="C1701">
        <v>799</v>
      </c>
      <c r="D1701" t="s">
        <v>759</v>
      </c>
      <c r="E1701" t="s">
        <v>760</v>
      </c>
      <c r="F1701" t="s">
        <v>42</v>
      </c>
      <c r="G1701" t="s">
        <v>761</v>
      </c>
      <c r="H1701">
        <v>356</v>
      </c>
      <c r="I1701" t="s">
        <v>258</v>
      </c>
      <c r="J1701" t="s">
        <v>259</v>
      </c>
      <c r="K1701" t="s">
        <v>46</v>
      </c>
      <c r="L1701">
        <v>50</v>
      </c>
      <c r="M1701" t="s">
        <v>50</v>
      </c>
      <c r="N1701" s="9">
        <v>0</v>
      </c>
      <c r="O1701" s="9">
        <v>0</v>
      </c>
      <c r="P1701" s="9">
        <v>0</v>
      </c>
      <c r="Q1701" s="9">
        <v>1322858</v>
      </c>
      <c r="R1701" s="9">
        <v>25226</v>
      </c>
      <c r="S1701" s="7">
        <v>0</v>
      </c>
      <c r="T1701" s="7">
        <v>32401</v>
      </c>
    </row>
    <row r="1702" spans="1:20" x14ac:dyDescent="0.25">
      <c r="A1702" t="s">
        <v>747</v>
      </c>
      <c r="B1702">
        <v>12</v>
      </c>
      <c r="C1702">
        <v>799</v>
      </c>
      <c r="D1702" t="s">
        <v>759</v>
      </c>
      <c r="E1702" t="s">
        <v>760</v>
      </c>
      <c r="F1702" t="s">
        <v>42</v>
      </c>
      <c r="G1702" t="s">
        <v>761</v>
      </c>
      <c r="H1702">
        <v>361</v>
      </c>
      <c r="I1702" t="s">
        <v>764</v>
      </c>
      <c r="J1702" t="s">
        <v>765</v>
      </c>
      <c r="K1702" t="s">
        <v>46</v>
      </c>
      <c r="L1702">
        <v>10</v>
      </c>
      <c r="M1702" t="s">
        <v>47</v>
      </c>
      <c r="N1702" s="9">
        <v>15512290</v>
      </c>
      <c r="O1702" s="9">
        <v>17400567</v>
      </c>
      <c r="P1702" s="9">
        <v>19671274</v>
      </c>
      <c r="Q1702" s="9">
        <v>20601560</v>
      </c>
      <c r="R1702" s="9">
        <v>25532939</v>
      </c>
      <c r="S1702" s="7">
        <v>24482433</v>
      </c>
      <c r="T1702" s="7">
        <v>23598277.190000001</v>
      </c>
    </row>
    <row r="1703" spans="1:20" x14ac:dyDescent="0.25">
      <c r="A1703" t="s">
        <v>747</v>
      </c>
      <c r="B1703">
        <v>12</v>
      </c>
      <c r="C1703">
        <v>799</v>
      </c>
      <c r="D1703" t="s">
        <v>759</v>
      </c>
      <c r="E1703" t="s">
        <v>760</v>
      </c>
      <c r="F1703" t="s">
        <v>42</v>
      </c>
      <c r="G1703" t="s">
        <v>761</v>
      </c>
      <c r="H1703">
        <v>361</v>
      </c>
      <c r="I1703" t="s">
        <v>764</v>
      </c>
      <c r="J1703" t="s">
        <v>765</v>
      </c>
      <c r="K1703" t="s">
        <v>46</v>
      </c>
      <c r="L1703">
        <v>20</v>
      </c>
      <c r="M1703" t="s">
        <v>48</v>
      </c>
      <c r="N1703" s="9">
        <v>15512290</v>
      </c>
      <c r="O1703" s="9">
        <v>17398998</v>
      </c>
      <c r="P1703" s="9">
        <v>19671274</v>
      </c>
      <c r="Q1703" s="9">
        <v>20601560</v>
      </c>
      <c r="R1703" s="9">
        <v>25532939</v>
      </c>
      <c r="S1703" s="7">
        <v>24482433</v>
      </c>
      <c r="T1703" s="7">
        <v>23497647.719999999</v>
      </c>
    </row>
    <row r="1704" spans="1:20" x14ac:dyDescent="0.25">
      <c r="A1704" t="s">
        <v>747</v>
      </c>
      <c r="B1704">
        <v>12</v>
      </c>
      <c r="C1704">
        <v>799</v>
      </c>
      <c r="D1704" t="s">
        <v>759</v>
      </c>
      <c r="E1704" t="s">
        <v>760</v>
      </c>
      <c r="F1704" t="s">
        <v>42</v>
      </c>
      <c r="G1704" t="s">
        <v>761</v>
      </c>
      <c r="H1704">
        <v>361</v>
      </c>
      <c r="I1704" t="s">
        <v>764</v>
      </c>
      <c r="J1704" t="s">
        <v>765</v>
      </c>
      <c r="K1704" t="s">
        <v>46</v>
      </c>
      <c r="L1704">
        <v>30</v>
      </c>
      <c r="M1704" t="s">
        <v>49</v>
      </c>
      <c r="N1704" s="9">
        <v>0</v>
      </c>
      <c r="O1704" s="9">
        <v>1569</v>
      </c>
      <c r="P1704" s="9">
        <v>0</v>
      </c>
      <c r="Q1704" s="9">
        <v>0</v>
      </c>
      <c r="R1704" s="9">
        <v>0</v>
      </c>
      <c r="S1704" s="7">
        <v>0</v>
      </c>
      <c r="T1704" s="7">
        <v>100629.47</v>
      </c>
    </row>
    <row r="1705" spans="1:20" x14ac:dyDescent="0.25">
      <c r="A1705" t="s">
        <v>747</v>
      </c>
      <c r="B1705">
        <v>12</v>
      </c>
      <c r="C1705">
        <v>799</v>
      </c>
      <c r="D1705" t="s">
        <v>759</v>
      </c>
      <c r="E1705" t="s">
        <v>760</v>
      </c>
      <c r="F1705" t="s">
        <v>42</v>
      </c>
      <c r="G1705" t="s">
        <v>761</v>
      </c>
      <c r="H1705">
        <v>361</v>
      </c>
      <c r="I1705" t="s">
        <v>764</v>
      </c>
      <c r="J1705" t="s">
        <v>765</v>
      </c>
      <c r="K1705" t="s">
        <v>46</v>
      </c>
      <c r="L1705">
        <v>40</v>
      </c>
      <c r="M1705" t="s">
        <v>12</v>
      </c>
      <c r="N1705" s="9">
        <v>0</v>
      </c>
      <c r="O1705" s="9">
        <v>0</v>
      </c>
      <c r="P1705" s="9">
        <v>0</v>
      </c>
      <c r="Q1705" s="9">
        <v>0</v>
      </c>
      <c r="R1705" s="9">
        <v>0</v>
      </c>
      <c r="S1705" s="7">
        <v>0</v>
      </c>
      <c r="T1705" s="7">
        <v>0</v>
      </c>
    </row>
    <row r="1706" spans="1:20" x14ac:dyDescent="0.25">
      <c r="A1706" t="s">
        <v>747</v>
      </c>
      <c r="B1706">
        <v>12</v>
      </c>
      <c r="C1706">
        <v>799</v>
      </c>
      <c r="D1706" t="s">
        <v>759</v>
      </c>
      <c r="E1706" t="s">
        <v>760</v>
      </c>
      <c r="F1706" t="s">
        <v>42</v>
      </c>
      <c r="G1706" t="s">
        <v>761</v>
      </c>
      <c r="H1706">
        <v>361</v>
      </c>
      <c r="I1706" t="s">
        <v>764</v>
      </c>
      <c r="J1706" t="s">
        <v>765</v>
      </c>
      <c r="K1706" t="s">
        <v>46</v>
      </c>
      <c r="L1706">
        <v>50</v>
      </c>
      <c r="M1706" t="s">
        <v>50</v>
      </c>
      <c r="N1706" s="9">
        <v>0</v>
      </c>
      <c r="O1706" s="9">
        <v>1569</v>
      </c>
      <c r="P1706" s="9">
        <v>0</v>
      </c>
      <c r="Q1706" s="9">
        <v>0</v>
      </c>
      <c r="R1706" s="9">
        <v>0</v>
      </c>
      <c r="S1706" s="7">
        <v>0</v>
      </c>
      <c r="T1706" s="7">
        <v>100629.47</v>
      </c>
    </row>
    <row r="1707" spans="1:20" x14ac:dyDescent="0.25">
      <c r="A1707" t="s">
        <v>747</v>
      </c>
      <c r="B1707">
        <v>12</v>
      </c>
      <c r="C1707">
        <v>799</v>
      </c>
      <c r="D1707" t="s">
        <v>759</v>
      </c>
      <c r="E1707" t="s">
        <v>760</v>
      </c>
      <c r="F1707" t="s">
        <v>42</v>
      </c>
      <c r="G1707" t="s">
        <v>761</v>
      </c>
      <c r="H1707">
        <v>397</v>
      </c>
      <c r="I1707" t="s">
        <v>766</v>
      </c>
      <c r="J1707" t="s">
        <v>767</v>
      </c>
      <c r="K1707" t="s">
        <v>46</v>
      </c>
      <c r="L1707">
        <v>10</v>
      </c>
      <c r="M1707" t="s">
        <v>47</v>
      </c>
      <c r="N1707" s="9">
        <v>0</v>
      </c>
      <c r="O1707" s="9">
        <v>0</v>
      </c>
      <c r="P1707" s="9">
        <v>242695151</v>
      </c>
      <c r="Q1707" s="9">
        <v>255572696</v>
      </c>
      <c r="R1707" s="9">
        <v>262337873</v>
      </c>
      <c r="S1707" s="7">
        <v>281167281</v>
      </c>
      <c r="T1707" s="7">
        <v>292363103.88</v>
      </c>
    </row>
    <row r="1708" spans="1:20" x14ac:dyDescent="0.25">
      <c r="A1708" t="s">
        <v>747</v>
      </c>
      <c r="B1708">
        <v>12</v>
      </c>
      <c r="C1708">
        <v>799</v>
      </c>
      <c r="D1708" t="s">
        <v>759</v>
      </c>
      <c r="E1708" t="s">
        <v>760</v>
      </c>
      <c r="F1708" t="s">
        <v>42</v>
      </c>
      <c r="G1708" t="s">
        <v>761</v>
      </c>
      <c r="H1708">
        <v>397</v>
      </c>
      <c r="I1708" t="s">
        <v>766</v>
      </c>
      <c r="J1708" t="s">
        <v>767</v>
      </c>
      <c r="K1708" t="s">
        <v>46</v>
      </c>
      <c r="L1708">
        <v>20</v>
      </c>
      <c r="M1708" t="s">
        <v>48</v>
      </c>
      <c r="N1708" s="9">
        <v>0</v>
      </c>
      <c r="O1708" s="9">
        <v>0</v>
      </c>
      <c r="P1708" s="9">
        <v>242695151</v>
      </c>
      <c r="Q1708" s="9">
        <v>255571721.62</v>
      </c>
      <c r="R1708" s="9">
        <v>262337873</v>
      </c>
      <c r="S1708" s="7">
        <v>281167280.26999998</v>
      </c>
      <c r="T1708" s="7">
        <v>292318115.35999995</v>
      </c>
    </row>
    <row r="1709" spans="1:20" x14ac:dyDescent="0.25">
      <c r="A1709" t="s">
        <v>747</v>
      </c>
      <c r="B1709">
        <v>12</v>
      </c>
      <c r="C1709">
        <v>799</v>
      </c>
      <c r="D1709" t="s">
        <v>759</v>
      </c>
      <c r="E1709" t="s">
        <v>760</v>
      </c>
      <c r="F1709" t="s">
        <v>42</v>
      </c>
      <c r="G1709" t="s">
        <v>761</v>
      </c>
      <c r="H1709">
        <v>397</v>
      </c>
      <c r="I1709" t="s">
        <v>766</v>
      </c>
      <c r="J1709" t="s">
        <v>767</v>
      </c>
      <c r="K1709" t="s">
        <v>46</v>
      </c>
      <c r="L1709">
        <v>30</v>
      </c>
      <c r="M1709" t="s">
        <v>49</v>
      </c>
      <c r="N1709" s="9">
        <v>0</v>
      </c>
      <c r="O1709" s="9">
        <v>0</v>
      </c>
      <c r="P1709" s="9">
        <v>0</v>
      </c>
      <c r="Q1709" s="9">
        <v>974.38</v>
      </c>
      <c r="R1709" s="9">
        <v>0</v>
      </c>
      <c r="S1709" s="7">
        <v>0.73</v>
      </c>
      <c r="T1709" s="7">
        <v>44988.520000000011</v>
      </c>
    </row>
    <row r="1710" spans="1:20" x14ac:dyDescent="0.25">
      <c r="A1710" t="s">
        <v>747</v>
      </c>
      <c r="B1710">
        <v>12</v>
      </c>
      <c r="C1710">
        <v>799</v>
      </c>
      <c r="D1710" t="s">
        <v>759</v>
      </c>
      <c r="E1710" t="s">
        <v>760</v>
      </c>
      <c r="F1710" t="s">
        <v>42</v>
      </c>
      <c r="G1710" t="s">
        <v>761</v>
      </c>
      <c r="H1710">
        <v>397</v>
      </c>
      <c r="I1710" t="s">
        <v>766</v>
      </c>
      <c r="J1710" t="s">
        <v>767</v>
      </c>
      <c r="K1710" t="s">
        <v>46</v>
      </c>
      <c r="L1710">
        <v>40</v>
      </c>
      <c r="M1710" t="s">
        <v>12</v>
      </c>
      <c r="N1710" s="9">
        <v>0</v>
      </c>
      <c r="O1710" s="9">
        <v>0</v>
      </c>
      <c r="P1710" s="9">
        <v>0</v>
      </c>
      <c r="Q1710" s="9">
        <v>0</v>
      </c>
      <c r="R1710" s="9">
        <v>0</v>
      </c>
      <c r="S1710" s="7">
        <v>0</v>
      </c>
      <c r="T1710" s="7">
        <v>0</v>
      </c>
    </row>
    <row r="1711" spans="1:20" x14ac:dyDescent="0.25">
      <c r="A1711" t="s">
        <v>747</v>
      </c>
      <c r="B1711">
        <v>12</v>
      </c>
      <c r="C1711">
        <v>799</v>
      </c>
      <c r="D1711" t="s">
        <v>759</v>
      </c>
      <c r="E1711" t="s">
        <v>760</v>
      </c>
      <c r="F1711" t="s">
        <v>42</v>
      </c>
      <c r="G1711" t="s">
        <v>761</v>
      </c>
      <c r="H1711">
        <v>397</v>
      </c>
      <c r="I1711" t="s">
        <v>766</v>
      </c>
      <c r="J1711" t="s">
        <v>767</v>
      </c>
      <c r="K1711" t="s">
        <v>46</v>
      </c>
      <c r="L1711">
        <v>50</v>
      </c>
      <c r="M1711" t="s">
        <v>50</v>
      </c>
      <c r="N1711" s="9">
        <v>0</v>
      </c>
      <c r="O1711" s="9">
        <v>0</v>
      </c>
      <c r="P1711" s="9">
        <v>0</v>
      </c>
      <c r="Q1711" s="9">
        <v>974.38</v>
      </c>
      <c r="R1711" s="9">
        <v>0</v>
      </c>
      <c r="S1711" s="7">
        <v>0.73</v>
      </c>
      <c r="T1711" s="7">
        <v>44988.520000000011</v>
      </c>
    </row>
    <row r="1712" spans="1:20" x14ac:dyDescent="0.25">
      <c r="A1712" t="s">
        <v>747</v>
      </c>
      <c r="B1712">
        <v>12</v>
      </c>
      <c r="C1712">
        <v>799</v>
      </c>
      <c r="D1712" t="s">
        <v>759</v>
      </c>
      <c r="E1712" t="s">
        <v>760</v>
      </c>
      <c r="F1712" t="s">
        <v>42</v>
      </c>
      <c r="G1712" t="s">
        <v>761</v>
      </c>
      <c r="H1712">
        <v>398</v>
      </c>
      <c r="I1712" t="s">
        <v>768</v>
      </c>
      <c r="J1712" t="s">
        <v>769</v>
      </c>
      <c r="K1712" t="s">
        <v>46</v>
      </c>
      <c r="L1712">
        <v>10</v>
      </c>
      <c r="M1712" t="s">
        <v>47</v>
      </c>
      <c r="N1712" s="9">
        <v>950123880</v>
      </c>
      <c r="O1712" s="9">
        <v>979271226</v>
      </c>
      <c r="P1712" s="9">
        <v>745366423</v>
      </c>
      <c r="Q1712" s="9">
        <v>783754232</v>
      </c>
      <c r="R1712" s="9">
        <v>869964722</v>
      </c>
      <c r="S1712" s="7">
        <v>864551031</v>
      </c>
      <c r="T1712" s="7">
        <v>850822162.38999999</v>
      </c>
    </row>
    <row r="1713" spans="1:20" x14ac:dyDescent="0.25">
      <c r="A1713" t="s">
        <v>747</v>
      </c>
      <c r="B1713">
        <v>12</v>
      </c>
      <c r="C1713">
        <v>799</v>
      </c>
      <c r="D1713" t="s">
        <v>759</v>
      </c>
      <c r="E1713" t="s">
        <v>760</v>
      </c>
      <c r="F1713" t="s">
        <v>42</v>
      </c>
      <c r="G1713" t="s">
        <v>761</v>
      </c>
      <c r="H1713">
        <v>398</v>
      </c>
      <c r="I1713" t="s">
        <v>768</v>
      </c>
      <c r="J1713" t="s">
        <v>769</v>
      </c>
      <c r="K1713" t="s">
        <v>46</v>
      </c>
      <c r="L1713">
        <v>20</v>
      </c>
      <c r="M1713" t="s">
        <v>48</v>
      </c>
      <c r="N1713" s="9">
        <v>950122561</v>
      </c>
      <c r="O1713" s="9">
        <v>972928316.08000004</v>
      </c>
      <c r="P1713" s="9">
        <v>745354043.5</v>
      </c>
      <c r="Q1713" s="9">
        <v>783140612.81999993</v>
      </c>
      <c r="R1713" s="9">
        <v>869957585.19000006</v>
      </c>
      <c r="S1713" s="7">
        <v>860425527.25</v>
      </c>
      <c r="T1713" s="7">
        <v>850371197.18000007</v>
      </c>
    </row>
    <row r="1714" spans="1:20" x14ac:dyDescent="0.25">
      <c r="A1714" t="s">
        <v>747</v>
      </c>
      <c r="B1714">
        <v>12</v>
      </c>
      <c r="C1714">
        <v>799</v>
      </c>
      <c r="D1714" t="s">
        <v>759</v>
      </c>
      <c r="E1714" t="s">
        <v>760</v>
      </c>
      <c r="F1714" t="s">
        <v>42</v>
      </c>
      <c r="G1714" t="s">
        <v>761</v>
      </c>
      <c r="H1714">
        <v>398</v>
      </c>
      <c r="I1714" t="s">
        <v>768</v>
      </c>
      <c r="J1714" t="s">
        <v>769</v>
      </c>
      <c r="K1714" t="s">
        <v>46</v>
      </c>
      <c r="L1714">
        <v>30</v>
      </c>
      <c r="M1714" t="s">
        <v>49</v>
      </c>
      <c r="N1714" s="9">
        <v>1319</v>
      </c>
      <c r="O1714" s="9">
        <v>6342909.9199999999</v>
      </c>
      <c r="P1714" s="9">
        <v>12379.5</v>
      </c>
      <c r="Q1714" s="9">
        <v>613619.18000000005</v>
      </c>
      <c r="R1714" s="9">
        <v>7136.81</v>
      </c>
      <c r="S1714" s="7">
        <v>4125503.75</v>
      </c>
      <c r="T1714" s="7">
        <v>450965.21</v>
      </c>
    </row>
    <row r="1715" spans="1:20" x14ac:dyDescent="0.25">
      <c r="A1715" t="s">
        <v>747</v>
      </c>
      <c r="B1715">
        <v>12</v>
      </c>
      <c r="C1715">
        <v>799</v>
      </c>
      <c r="D1715" t="s">
        <v>759</v>
      </c>
      <c r="E1715" t="s">
        <v>760</v>
      </c>
      <c r="F1715" t="s">
        <v>42</v>
      </c>
      <c r="G1715" t="s">
        <v>761</v>
      </c>
      <c r="H1715">
        <v>398</v>
      </c>
      <c r="I1715" t="s">
        <v>768</v>
      </c>
      <c r="J1715" t="s">
        <v>769</v>
      </c>
      <c r="K1715" t="s">
        <v>46</v>
      </c>
      <c r="L1715">
        <v>40</v>
      </c>
      <c r="M1715" t="s">
        <v>12</v>
      </c>
      <c r="N1715" s="9">
        <v>0</v>
      </c>
      <c r="O1715" s="9">
        <v>0</v>
      </c>
      <c r="P1715" s="9">
        <v>0</v>
      </c>
      <c r="Q1715" s="9">
        <v>0</v>
      </c>
      <c r="R1715" s="9">
        <v>0</v>
      </c>
      <c r="S1715" s="7">
        <v>0</v>
      </c>
      <c r="T1715" s="7">
        <v>0</v>
      </c>
    </row>
    <row r="1716" spans="1:20" x14ac:dyDescent="0.25">
      <c r="A1716" t="s">
        <v>747</v>
      </c>
      <c r="B1716">
        <v>12</v>
      </c>
      <c r="C1716">
        <v>799</v>
      </c>
      <c r="D1716" t="s">
        <v>759</v>
      </c>
      <c r="E1716" t="s">
        <v>760</v>
      </c>
      <c r="F1716" t="s">
        <v>42</v>
      </c>
      <c r="G1716" t="s">
        <v>761</v>
      </c>
      <c r="H1716">
        <v>398</v>
      </c>
      <c r="I1716" t="s">
        <v>768</v>
      </c>
      <c r="J1716" t="s">
        <v>769</v>
      </c>
      <c r="K1716" t="s">
        <v>46</v>
      </c>
      <c r="L1716">
        <v>50</v>
      </c>
      <c r="M1716" t="s">
        <v>50</v>
      </c>
      <c r="N1716" s="9">
        <v>1319</v>
      </c>
      <c r="O1716" s="9">
        <v>6342909.9199999999</v>
      </c>
      <c r="P1716" s="9">
        <v>12379.5</v>
      </c>
      <c r="Q1716" s="9">
        <v>613619.18000000005</v>
      </c>
      <c r="R1716" s="9">
        <v>7136.81</v>
      </c>
      <c r="S1716" s="7">
        <v>4125503.75</v>
      </c>
      <c r="T1716" s="7">
        <v>450965.21</v>
      </c>
    </row>
    <row r="1717" spans="1:20" x14ac:dyDescent="0.25">
      <c r="A1717" t="s">
        <v>747</v>
      </c>
      <c r="B1717">
        <v>12</v>
      </c>
      <c r="C1717">
        <v>799</v>
      </c>
      <c r="D1717" t="s">
        <v>759</v>
      </c>
      <c r="E1717" t="s">
        <v>760</v>
      </c>
      <c r="F1717" t="s">
        <v>42</v>
      </c>
      <c r="G1717" t="s">
        <v>761</v>
      </c>
      <c r="H1717">
        <v>399</v>
      </c>
      <c r="I1717" t="s">
        <v>62</v>
      </c>
      <c r="J1717" t="s">
        <v>63</v>
      </c>
      <c r="K1717" t="s">
        <v>46</v>
      </c>
      <c r="L1717">
        <v>10</v>
      </c>
      <c r="M1717" t="s">
        <v>47</v>
      </c>
      <c r="N1717" s="9">
        <v>139806253</v>
      </c>
      <c r="O1717" s="9">
        <v>168771218</v>
      </c>
      <c r="P1717" s="9">
        <v>159775459.69999999</v>
      </c>
      <c r="Q1717" s="9">
        <v>185750822</v>
      </c>
      <c r="R1717" s="9">
        <v>173141531</v>
      </c>
      <c r="S1717" s="7">
        <v>198361601</v>
      </c>
      <c r="T1717" s="7">
        <v>215561633.57000002</v>
      </c>
    </row>
    <row r="1718" spans="1:20" x14ac:dyDescent="0.25">
      <c r="A1718" t="s">
        <v>747</v>
      </c>
      <c r="B1718">
        <v>12</v>
      </c>
      <c r="C1718">
        <v>799</v>
      </c>
      <c r="D1718" t="s">
        <v>759</v>
      </c>
      <c r="E1718" t="s">
        <v>760</v>
      </c>
      <c r="F1718" t="s">
        <v>42</v>
      </c>
      <c r="G1718" t="s">
        <v>761</v>
      </c>
      <c r="H1718">
        <v>399</v>
      </c>
      <c r="I1718" t="s">
        <v>62</v>
      </c>
      <c r="J1718" t="s">
        <v>63</v>
      </c>
      <c r="K1718" t="s">
        <v>46</v>
      </c>
      <c r="L1718">
        <v>20</v>
      </c>
      <c r="M1718" t="s">
        <v>48</v>
      </c>
      <c r="N1718" s="9">
        <v>139806252.15000001</v>
      </c>
      <c r="O1718" s="9">
        <v>162210715.88</v>
      </c>
      <c r="P1718" s="9">
        <v>153247522.69</v>
      </c>
      <c r="Q1718" s="9">
        <v>172278168.36000001</v>
      </c>
      <c r="R1718" s="9">
        <v>153563234</v>
      </c>
      <c r="S1718" s="7">
        <v>191733832.44999999</v>
      </c>
      <c r="T1718" s="7">
        <v>203880279.28</v>
      </c>
    </row>
    <row r="1719" spans="1:20" x14ac:dyDescent="0.25">
      <c r="A1719" t="s">
        <v>747</v>
      </c>
      <c r="B1719">
        <v>12</v>
      </c>
      <c r="C1719">
        <v>799</v>
      </c>
      <c r="D1719" t="s">
        <v>759</v>
      </c>
      <c r="E1719" t="s">
        <v>760</v>
      </c>
      <c r="F1719" t="s">
        <v>42</v>
      </c>
      <c r="G1719" t="s">
        <v>761</v>
      </c>
      <c r="H1719">
        <v>399</v>
      </c>
      <c r="I1719" t="s">
        <v>62</v>
      </c>
      <c r="J1719" t="s">
        <v>63</v>
      </c>
      <c r="K1719" t="s">
        <v>46</v>
      </c>
      <c r="L1719">
        <v>30</v>
      </c>
      <c r="M1719" t="s">
        <v>49</v>
      </c>
      <c r="N1719" s="9">
        <v>0.85</v>
      </c>
      <c r="O1719" s="9">
        <v>6560502.1200000001</v>
      </c>
      <c r="P1719" s="9">
        <v>6527937.0099999998</v>
      </c>
      <c r="Q1719" s="9">
        <v>13472653.640000001</v>
      </c>
      <c r="R1719" s="9">
        <v>19578297</v>
      </c>
      <c r="S1719" s="7">
        <v>6627768.5499999998</v>
      </c>
      <c r="T1719" s="7">
        <v>11681354.289999999</v>
      </c>
    </row>
    <row r="1720" spans="1:20" x14ac:dyDescent="0.25">
      <c r="A1720" t="s">
        <v>747</v>
      </c>
      <c r="B1720">
        <v>12</v>
      </c>
      <c r="C1720">
        <v>799</v>
      </c>
      <c r="D1720" t="s">
        <v>759</v>
      </c>
      <c r="E1720" t="s">
        <v>760</v>
      </c>
      <c r="F1720" t="s">
        <v>42</v>
      </c>
      <c r="G1720" t="s">
        <v>761</v>
      </c>
      <c r="H1720">
        <v>399</v>
      </c>
      <c r="I1720" t="s">
        <v>62</v>
      </c>
      <c r="J1720" t="s">
        <v>63</v>
      </c>
      <c r="K1720" t="s">
        <v>46</v>
      </c>
      <c r="L1720">
        <v>40</v>
      </c>
      <c r="M1720" t="s">
        <v>12</v>
      </c>
      <c r="N1720" s="9">
        <v>0</v>
      </c>
      <c r="O1720" s="9">
        <v>0</v>
      </c>
      <c r="P1720" s="9">
        <v>0</v>
      </c>
      <c r="Q1720" s="9">
        <v>0</v>
      </c>
      <c r="R1720" s="9">
        <v>0</v>
      </c>
      <c r="S1720" s="7">
        <v>0</v>
      </c>
      <c r="T1720" s="7">
        <v>0</v>
      </c>
    </row>
    <row r="1721" spans="1:20" x14ac:dyDescent="0.25">
      <c r="A1721" t="s">
        <v>747</v>
      </c>
      <c r="B1721">
        <v>12</v>
      </c>
      <c r="C1721">
        <v>799</v>
      </c>
      <c r="D1721" t="s">
        <v>759</v>
      </c>
      <c r="E1721" t="s">
        <v>760</v>
      </c>
      <c r="F1721" t="s">
        <v>42</v>
      </c>
      <c r="G1721" t="s">
        <v>761</v>
      </c>
      <c r="H1721">
        <v>399</v>
      </c>
      <c r="I1721" t="s">
        <v>62</v>
      </c>
      <c r="J1721" t="s">
        <v>63</v>
      </c>
      <c r="K1721" t="s">
        <v>46</v>
      </c>
      <c r="L1721">
        <v>50</v>
      </c>
      <c r="M1721" t="s">
        <v>50</v>
      </c>
      <c r="N1721" s="9">
        <v>0.85</v>
      </c>
      <c r="O1721" s="9">
        <v>6560502.1200000001</v>
      </c>
      <c r="P1721" s="9">
        <v>6527937.0099999998</v>
      </c>
      <c r="Q1721" s="9">
        <v>13472653.640000001</v>
      </c>
      <c r="R1721" s="9">
        <v>19578297</v>
      </c>
      <c r="S1721" s="7">
        <v>6627768.5499999998</v>
      </c>
      <c r="T1721" s="7">
        <v>11681354.289999999</v>
      </c>
    </row>
    <row r="1722" spans="1:20" x14ac:dyDescent="0.25">
      <c r="A1722" t="s">
        <v>747</v>
      </c>
      <c r="B1722">
        <v>12</v>
      </c>
      <c r="C1722">
        <v>140</v>
      </c>
      <c r="D1722" t="s">
        <v>770</v>
      </c>
      <c r="E1722" t="s">
        <v>771</v>
      </c>
      <c r="F1722" t="s">
        <v>42</v>
      </c>
      <c r="G1722" t="s">
        <v>772</v>
      </c>
      <c r="H1722">
        <v>303</v>
      </c>
      <c r="I1722" t="s">
        <v>773</v>
      </c>
      <c r="J1722" t="s">
        <v>774</v>
      </c>
      <c r="K1722" t="s">
        <v>46</v>
      </c>
      <c r="L1722">
        <v>10</v>
      </c>
      <c r="M1722" t="s">
        <v>47</v>
      </c>
      <c r="N1722" s="9">
        <v>1816347</v>
      </c>
      <c r="O1722" s="9">
        <v>4255233</v>
      </c>
      <c r="P1722" s="9">
        <v>5954043</v>
      </c>
      <c r="Q1722" s="9">
        <v>7599077</v>
      </c>
      <c r="R1722" s="9">
        <v>7860136</v>
      </c>
      <c r="S1722" s="7">
        <v>6847479.3600000003</v>
      </c>
      <c r="T1722" s="7">
        <v>6392969</v>
      </c>
    </row>
    <row r="1723" spans="1:20" x14ac:dyDescent="0.25">
      <c r="A1723" t="s">
        <v>747</v>
      </c>
      <c r="B1723">
        <v>12</v>
      </c>
      <c r="C1723">
        <v>140</v>
      </c>
      <c r="D1723" t="s">
        <v>770</v>
      </c>
      <c r="E1723" t="s">
        <v>771</v>
      </c>
      <c r="F1723" t="s">
        <v>42</v>
      </c>
      <c r="G1723" t="s">
        <v>772</v>
      </c>
      <c r="H1723">
        <v>303</v>
      </c>
      <c r="I1723" t="s">
        <v>773</v>
      </c>
      <c r="J1723" t="s">
        <v>774</v>
      </c>
      <c r="K1723" t="s">
        <v>46</v>
      </c>
      <c r="L1723">
        <v>20</v>
      </c>
      <c r="M1723" t="s">
        <v>48</v>
      </c>
      <c r="N1723" s="9">
        <v>1787695.38</v>
      </c>
      <c r="O1723" s="9">
        <v>3629972.54</v>
      </c>
      <c r="P1723" s="9">
        <v>3786709.24</v>
      </c>
      <c r="Q1723" s="9">
        <v>6205382.8700000001</v>
      </c>
      <c r="R1723" s="9">
        <v>7093581.2699999996</v>
      </c>
      <c r="S1723" s="7">
        <v>6770532.8799999999</v>
      </c>
      <c r="T1723" s="7">
        <v>5598999.5199999996</v>
      </c>
    </row>
    <row r="1724" spans="1:20" x14ac:dyDescent="0.25">
      <c r="A1724" t="s">
        <v>747</v>
      </c>
      <c r="B1724">
        <v>12</v>
      </c>
      <c r="C1724">
        <v>140</v>
      </c>
      <c r="D1724" t="s">
        <v>770</v>
      </c>
      <c r="E1724" t="s">
        <v>771</v>
      </c>
      <c r="F1724" t="s">
        <v>42</v>
      </c>
      <c r="G1724" t="s">
        <v>772</v>
      </c>
      <c r="H1724">
        <v>303</v>
      </c>
      <c r="I1724" t="s">
        <v>773</v>
      </c>
      <c r="J1724" t="s">
        <v>774</v>
      </c>
      <c r="K1724" t="s">
        <v>46</v>
      </c>
      <c r="L1724">
        <v>30</v>
      </c>
      <c r="M1724" t="s">
        <v>49</v>
      </c>
      <c r="N1724" s="9">
        <v>28651.62</v>
      </c>
      <c r="O1724" s="9">
        <v>625260.46</v>
      </c>
      <c r="P1724" s="9">
        <v>2167333.7599999998</v>
      </c>
      <c r="Q1724" s="9">
        <v>1393694.13</v>
      </c>
      <c r="R1724" s="9">
        <v>766554.73</v>
      </c>
      <c r="S1724" s="7">
        <v>76946.48</v>
      </c>
      <c r="T1724" s="7">
        <v>793969.48</v>
      </c>
    </row>
    <row r="1725" spans="1:20" x14ac:dyDescent="0.25">
      <c r="A1725" t="s">
        <v>747</v>
      </c>
      <c r="B1725">
        <v>12</v>
      </c>
      <c r="C1725">
        <v>140</v>
      </c>
      <c r="D1725" t="s">
        <v>770</v>
      </c>
      <c r="E1725" t="s">
        <v>771</v>
      </c>
      <c r="F1725" t="s">
        <v>42</v>
      </c>
      <c r="G1725" t="s">
        <v>772</v>
      </c>
      <c r="H1725">
        <v>303</v>
      </c>
      <c r="I1725" t="s">
        <v>773</v>
      </c>
      <c r="J1725" t="s">
        <v>774</v>
      </c>
      <c r="K1725" t="s">
        <v>46</v>
      </c>
      <c r="L1725">
        <v>40</v>
      </c>
      <c r="M1725" t="s">
        <v>12</v>
      </c>
      <c r="N1725" s="9">
        <v>0</v>
      </c>
      <c r="O1725" s="9">
        <v>0</v>
      </c>
      <c r="P1725" s="9">
        <v>0</v>
      </c>
      <c r="Q1725" s="9">
        <v>0</v>
      </c>
      <c r="R1725" s="9">
        <v>0</v>
      </c>
      <c r="S1725" s="7">
        <v>0</v>
      </c>
      <c r="T1725" s="7">
        <v>0</v>
      </c>
    </row>
    <row r="1726" spans="1:20" x14ac:dyDescent="0.25">
      <c r="A1726" t="s">
        <v>747</v>
      </c>
      <c r="B1726">
        <v>12</v>
      </c>
      <c r="C1726">
        <v>140</v>
      </c>
      <c r="D1726" t="s">
        <v>770</v>
      </c>
      <c r="E1726" t="s">
        <v>771</v>
      </c>
      <c r="F1726" t="s">
        <v>42</v>
      </c>
      <c r="G1726" t="s">
        <v>772</v>
      </c>
      <c r="H1726">
        <v>303</v>
      </c>
      <c r="I1726" t="s">
        <v>773</v>
      </c>
      <c r="J1726" t="s">
        <v>774</v>
      </c>
      <c r="K1726" t="s">
        <v>46</v>
      </c>
      <c r="L1726">
        <v>50</v>
      </c>
      <c r="M1726" t="s">
        <v>50</v>
      </c>
      <c r="N1726" s="9">
        <v>28651.62</v>
      </c>
      <c r="O1726" s="9">
        <v>625260.46</v>
      </c>
      <c r="P1726" s="9">
        <v>2167333.7599999998</v>
      </c>
      <c r="Q1726" s="9">
        <v>1393694.13</v>
      </c>
      <c r="R1726" s="9">
        <v>766554.73</v>
      </c>
      <c r="S1726" s="7">
        <v>76946.48</v>
      </c>
      <c r="T1726" s="7">
        <v>793969.48</v>
      </c>
    </row>
    <row r="1727" spans="1:20" x14ac:dyDescent="0.25">
      <c r="A1727" t="s">
        <v>747</v>
      </c>
      <c r="B1727">
        <v>12</v>
      </c>
      <c r="C1727">
        <v>140</v>
      </c>
      <c r="D1727" t="s">
        <v>770</v>
      </c>
      <c r="E1727" t="s">
        <v>771</v>
      </c>
      <c r="F1727" t="s">
        <v>42</v>
      </c>
      <c r="G1727" t="s">
        <v>772</v>
      </c>
      <c r="H1727">
        <v>305</v>
      </c>
      <c r="I1727" t="s">
        <v>155</v>
      </c>
      <c r="J1727" t="s">
        <v>156</v>
      </c>
      <c r="K1727" t="s">
        <v>46</v>
      </c>
      <c r="L1727">
        <v>10</v>
      </c>
      <c r="M1727" t="s">
        <v>47</v>
      </c>
      <c r="N1727" s="9">
        <v>162805</v>
      </c>
      <c r="O1727" s="9">
        <v>717255</v>
      </c>
      <c r="P1727" s="9">
        <v>929766</v>
      </c>
      <c r="Q1727" s="9">
        <v>1123222</v>
      </c>
      <c r="R1727" s="9">
        <v>1703971</v>
      </c>
      <c r="S1727" s="7">
        <v>3226221</v>
      </c>
      <c r="T1727" s="7">
        <v>4749471</v>
      </c>
    </row>
    <row r="1728" spans="1:20" x14ac:dyDescent="0.25">
      <c r="A1728" t="s">
        <v>747</v>
      </c>
      <c r="B1728">
        <v>12</v>
      </c>
      <c r="C1728">
        <v>140</v>
      </c>
      <c r="D1728" t="s">
        <v>770</v>
      </c>
      <c r="E1728" t="s">
        <v>771</v>
      </c>
      <c r="F1728" t="s">
        <v>42</v>
      </c>
      <c r="G1728" t="s">
        <v>772</v>
      </c>
      <c r="H1728">
        <v>305</v>
      </c>
      <c r="I1728" t="s">
        <v>155</v>
      </c>
      <c r="J1728" t="s">
        <v>156</v>
      </c>
      <c r="K1728" t="s">
        <v>46</v>
      </c>
      <c r="L1728">
        <v>20</v>
      </c>
      <c r="M1728" t="s">
        <v>48</v>
      </c>
      <c r="N1728" s="9">
        <v>152543.60999999999</v>
      </c>
      <c r="O1728" s="9">
        <v>466670.43</v>
      </c>
      <c r="P1728" s="9">
        <v>909696.38</v>
      </c>
      <c r="Q1728" s="9">
        <v>1111546.3</v>
      </c>
      <c r="R1728" s="9">
        <v>1678702.18</v>
      </c>
      <c r="S1728" s="7">
        <v>1968936.94</v>
      </c>
      <c r="T1728" s="7">
        <v>2450662.96</v>
      </c>
    </row>
    <row r="1729" spans="1:20" x14ac:dyDescent="0.25">
      <c r="A1729" t="s">
        <v>747</v>
      </c>
      <c r="B1729">
        <v>12</v>
      </c>
      <c r="C1729">
        <v>140</v>
      </c>
      <c r="D1729" t="s">
        <v>770</v>
      </c>
      <c r="E1729" t="s">
        <v>771</v>
      </c>
      <c r="F1729" t="s">
        <v>42</v>
      </c>
      <c r="G1729" t="s">
        <v>772</v>
      </c>
      <c r="H1729">
        <v>305</v>
      </c>
      <c r="I1729" t="s">
        <v>155</v>
      </c>
      <c r="J1729" t="s">
        <v>156</v>
      </c>
      <c r="K1729" t="s">
        <v>46</v>
      </c>
      <c r="L1729">
        <v>30</v>
      </c>
      <c r="M1729" t="s">
        <v>49</v>
      </c>
      <c r="N1729" s="9">
        <v>10261.39</v>
      </c>
      <c r="O1729" s="9">
        <v>250584.57</v>
      </c>
      <c r="P1729" s="9">
        <v>20069.62</v>
      </c>
      <c r="Q1729" s="9">
        <v>11675.7</v>
      </c>
      <c r="R1729" s="9">
        <v>25268.82</v>
      </c>
      <c r="S1729" s="7">
        <v>1257284.06</v>
      </c>
      <c r="T1729" s="7">
        <v>2298808.04</v>
      </c>
    </row>
    <row r="1730" spans="1:20" x14ac:dyDescent="0.25">
      <c r="A1730" t="s">
        <v>747</v>
      </c>
      <c r="B1730">
        <v>12</v>
      </c>
      <c r="C1730">
        <v>140</v>
      </c>
      <c r="D1730" t="s">
        <v>770</v>
      </c>
      <c r="E1730" t="s">
        <v>771</v>
      </c>
      <c r="F1730" t="s">
        <v>42</v>
      </c>
      <c r="G1730" t="s">
        <v>772</v>
      </c>
      <c r="H1730">
        <v>305</v>
      </c>
      <c r="I1730" t="s">
        <v>155</v>
      </c>
      <c r="J1730" t="s">
        <v>156</v>
      </c>
      <c r="K1730" t="s">
        <v>46</v>
      </c>
      <c r="L1730">
        <v>40</v>
      </c>
      <c r="M1730" t="s">
        <v>12</v>
      </c>
      <c r="N1730" s="9">
        <v>0</v>
      </c>
      <c r="O1730" s="9">
        <v>0</v>
      </c>
      <c r="P1730" s="9">
        <v>0</v>
      </c>
      <c r="Q1730" s="9">
        <v>0</v>
      </c>
      <c r="R1730" s="9">
        <v>0</v>
      </c>
      <c r="S1730" s="7">
        <v>0</v>
      </c>
      <c r="T1730" s="7">
        <v>0</v>
      </c>
    </row>
    <row r="1731" spans="1:20" x14ac:dyDescent="0.25">
      <c r="A1731" t="s">
        <v>747</v>
      </c>
      <c r="B1731">
        <v>12</v>
      </c>
      <c r="C1731">
        <v>140</v>
      </c>
      <c r="D1731" t="s">
        <v>770</v>
      </c>
      <c r="E1731" t="s">
        <v>771</v>
      </c>
      <c r="F1731" t="s">
        <v>42</v>
      </c>
      <c r="G1731" t="s">
        <v>772</v>
      </c>
      <c r="H1731">
        <v>305</v>
      </c>
      <c r="I1731" t="s">
        <v>155</v>
      </c>
      <c r="J1731" t="s">
        <v>156</v>
      </c>
      <c r="K1731" t="s">
        <v>46</v>
      </c>
      <c r="L1731">
        <v>50</v>
      </c>
      <c r="M1731" t="s">
        <v>50</v>
      </c>
      <c r="N1731" s="9">
        <v>10261.39</v>
      </c>
      <c r="O1731" s="9">
        <v>250584.57</v>
      </c>
      <c r="P1731" s="9">
        <v>20069.62</v>
      </c>
      <c r="Q1731" s="9">
        <v>11675.7</v>
      </c>
      <c r="R1731" s="9">
        <v>25268.82</v>
      </c>
      <c r="S1731" s="7">
        <v>1257284.06</v>
      </c>
      <c r="T1731" s="7">
        <v>2298808.04</v>
      </c>
    </row>
    <row r="1732" spans="1:20" x14ac:dyDescent="0.25">
      <c r="A1732" t="s">
        <v>747</v>
      </c>
      <c r="B1732">
        <v>12</v>
      </c>
      <c r="C1732">
        <v>140</v>
      </c>
      <c r="D1732" t="s">
        <v>770</v>
      </c>
      <c r="E1732" t="s">
        <v>771</v>
      </c>
      <c r="F1732" t="s">
        <v>42</v>
      </c>
      <c r="G1732" t="s">
        <v>772</v>
      </c>
      <c r="H1732">
        <v>390</v>
      </c>
      <c r="I1732" t="s">
        <v>775</v>
      </c>
      <c r="J1732" t="s">
        <v>776</v>
      </c>
      <c r="K1732" t="s">
        <v>46</v>
      </c>
      <c r="L1732">
        <v>10</v>
      </c>
      <c r="M1732" t="s">
        <v>47</v>
      </c>
      <c r="N1732" s="9">
        <v>39549510.439999998</v>
      </c>
      <c r="O1732" s="9">
        <v>42058137.609999999</v>
      </c>
      <c r="P1732" s="9">
        <v>55768006</v>
      </c>
      <c r="Q1732" s="9">
        <v>60776685</v>
      </c>
      <c r="R1732" s="9">
        <v>68170212</v>
      </c>
      <c r="S1732" s="7">
        <v>75262571.019999996</v>
      </c>
      <c r="T1732" s="7">
        <v>103001171.67</v>
      </c>
    </row>
    <row r="1733" spans="1:20" x14ac:dyDescent="0.25">
      <c r="A1733" t="s">
        <v>747</v>
      </c>
      <c r="B1733">
        <v>12</v>
      </c>
      <c r="C1733">
        <v>140</v>
      </c>
      <c r="D1733" t="s">
        <v>770</v>
      </c>
      <c r="E1733" t="s">
        <v>771</v>
      </c>
      <c r="F1733" t="s">
        <v>42</v>
      </c>
      <c r="G1733" t="s">
        <v>772</v>
      </c>
      <c r="H1733">
        <v>390</v>
      </c>
      <c r="I1733" t="s">
        <v>775</v>
      </c>
      <c r="J1733" t="s">
        <v>776</v>
      </c>
      <c r="K1733" t="s">
        <v>46</v>
      </c>
      <c r="L1733">
        <v>20</v>
      </c>
      <c r="M1733" t="s">
        <v>48</v>
      </c>
      <c r="N1733" s="9">
        <v>37215567.530000001</v>
      </c>
      <c r="O1733" s="9">
        <v>36805497.960000001</v>
      </c>
      <c r="P1733" s="9">
        <v>41645208.5</v>
      </c>
      <c r="Q1733" s="9">
        <v>45309917.210000001</v>
      </c>
      <c r="R1733" s="9">
        <v>53378391.68</v>
      </c>
      <c r="S1733" s="7">
        <v>57385401.009999998</v>
      </c>
      <c r="T1733" s="7">
        <v>81119620.430000007</v>
      </c>
    </row>
    <row r="1734" spans="1:20" x14ac:dyDescent="0.25">
      <c r="A1734" t="s">
        <v>747</v>
      </c>
      <c r="B1734">
        <v>12</v>
      </c>
      <c r="C1734">
        <v>140</v>
      </c>
      <c r="D1734" t="s">
        <v>770</v>
      </c>
      <c r="E1734" t="s">
        <v>771</v>
      </c>
      <c r="F1734" t="s">
        <v>42</v>
      </c>
      <c r="G1734" t="s">
        <v>772</v>
      </c>
      <c r="H1734">
        <v>390</v>
      </c>
      <c r="I1734" t="s">
        <v>775</v>
      </c>
      <c r="J1734" t="s">
        <v>776</v>
      </c>
      <c r="K1734" t="s">
        <v>46</v>
      </c>
      <c r="L1734">
        <v>30</v>
      </c>
      <c r="M1734" t="s">
        <v>49</v>
      </c>
      <c r="N1734" s="9">
        <v>2333942.91</v>
      </c>
      <c r="O1734" s="9">
        <v>5252639.6500000004</v>
      </c>
      <c r="P1734" s="9">
        <v>14122797.5</v>
      </c>
      <c r="Q1734" s="9">
        <v>15466767.789999999</v>
      </c>
      <c r="R1734" s="9">
        <v>14791820.32</v>
      </c>
      <c r="S1734" s="7">
        <v>17877170.010000002</v>
      </c>
      <c r="T1734" s="7">
        <v>21881551.239999998</v>
      </c>
    </row>
    <row r="1735" spans="1:20" x14ac:dyDescent="0.25">
      <c r="A1735" t="s">
        <v>747</v>
      </c>
      <c r="B1735">
        <v>12</v>
      </c>
      <c r="C1735">
        <v>140</v>
      </c>
      <c r="D1735" t="s">
        <v>770</v>
      </c>
      <c r="E1735" t="s">
        <v>771</v>
      </c>
      <c r="F1735" t="s">
        <v>42</v>
      </c>
      <c r="G1735" t="s">
        <v>772</v>
      </c>
      <c r="H1735">
        <v>390</v>
      </c>
      <c r="I1735" t="s">
        <v>775</v>
      </c>
      <c r="J1735" t="s">
        <v>776</v>
      </c>
      <c r="K1735" t="s">
        <v>46</v>
      </c>
      <c r="L1735">
        <v>40</v>
      </c>
      <c r="M1735" t="s">
        <v>12</v>
      </c>
      <c r="N1735" s="9">
        <v>0</v>
      </c>
      <c r="O1735" s="9">
        <v>0</v>
      </c>
      <c r="P1735" s="9">
        <v>0</v>
      </c>
      <c r="Q1735" s="9">
        <v>0</v>
      </c>
      <c r="R1735" s="9">
        <v>0</v>
      </c>
      <c r="S1735" s="7">
        <v>0</v>
      </c>
      <c r="T1735" s="7">
        <v>5070039</v>
      </c>
    </row>
    <row r="1736" spans="1:20" x14ac:dyDescent="0.25">
      <c r="A1736" t="s">
        <v>747</v>
      </c>
      <c r="B1736">
        <v>12</v>
      </c>
      <c r="C1736">
        <v>140</v>
      </c>
      <c r="D1736" t="s">
        <v>770</v>
      </c>
      <c r="E1736" t="s">
        <v>771</v>
      </c>
      <c r="F1736" t="s">
        <v>42</v>
      </c>
      <c r="G1736" t="s">
        <v>772</v>
      </c>
      <c r="H1736">
        <v>390</v>
      </c>
      <c r="I1736" t="s">
        <v>775</v>
      </c>
      <c r="J1736" t="s">
        <v>776</v>
      </c>
      <c r="K1736" t="s">
        <v>46</v>
      </c>
      <c r="L1736">
        <v>50</v>
      </c>
      <c r="M1736" t="s">
        <v>50</v>
      </c>
      <c r="N1736" s="9">
        <v>2333942.91</v>
      </c>
      <c r="O1736" s="9">
        <v>5252639.6500000004</v>
      </c>
      <c r="P1736" s="9">
        <v>14122797.5</v>
      </c>
      <c r="Q1736" s="9">
        <v>15466767.789999999</v>
      </c>
      <c r="R1736" s="9">
        <v>14791820.32</v>
      </c>
      <c r="S1736" s="7">
        <v>17877170.010000002</v>
      </c>
      <c r="T1736" s="7">
        <v>16811512.239999998</v>
      </c>
    </row>
    <row r="1737" spans="1:20" x14ac:dyDescent="0.25">
      <c r="A1737" t="s">
        <v>747</v>
      </c>
      <c r="B1737">
        <v>12</v>
      </c>
      <c r="C1737">
        <v>140</v>
      </c>
      <c r="D1737" t="s">
        <v>770</v>
      </c>
      <c r="E1737" t="s">
        <v>771</v>
      </c>
      <c r="F1737" t="s">
        <v>42</v>
      </c>
      <c r="G1737" t="s">
        <v>772</v>
      </c>
      <c r="H1737">
        <v>399</v>
      </c>
      <c r="I1737" t="s">
        <v>62</v>
      </c>
      <c r="J1737" t="s">
        <v>63</v>
      </c>
      <c r="K1737" t="s">
        <v>46</v>
      </c>
      <c r="L1737">
        <v>10</v>
      </c>
      <c r="M1737" t="s">
        <v>47</v>
      </c>
      <c r="N1737" s="9">
        <v>3078994</v>
      </c>
      <c r="O1737" s="9">
        <v>2962374</v>
      </c>
      <c r="P1737" s="9">
        <v>2963384</v>
      </c>
      <c r="Q1737" s="9">
        <v>3673776</v>
      </c>
      <c r="R1737" s="9">
        <v>4893193</v>
      </c>
      <c r="S1737" s="7">
        <v>6126419</v>
      </c>
      <c r="T1737" s="7">
        <v>6257580</v>
      </c>
    </row>
    <row r="1738" spans="1:20" x14ac:dyDescent="0.25">
      <c r="A1738" t="s">
        <v>747</v>
      </c>
      <c r="B1738">
        <v>12</v>
      </c>
      <c r="C1738">
        <v>140</v>
      </c>
      <c r="D1738" t="s">
        <v>770</v>
      </c>
      <c r="E1738" t="s">
        <v>771</v>
      </c>
      <c r="F1738" t="s">
        <v>42</v>
      </c>
      <c r="G1738" t="s">
        <v>772</v>
      </c>
      <c r="H1738">
        <v>399</v>
      </c>
      <c r="I1738" t="s">
        <v>62</v>
      </c>
      <c r="J1738" t="s">
        <v>63</v>
      </c>
      <c r="K1738" t="s">
        <v>46</v>
      </c>
      <c r="L1738">
        <v>20</v>
      </c>
      <c r="M1738" t="s">
        <v>48</v>
      </c>
      <c r="N1738" s="9">
        <v>3059011.04</v>
      </c>
      <c r="O1738" s="9">
        <v>2962068.17</v>
      </c>
      <c r="P1738" s="9">
        <v>2958965.79</v>
      </c>
      <c r="Q1738" s="9">
        <v>3456542.21</v>
      </c>
      <c r="R1738" s="9">
        <v>4438650.78</v>
      </c>
      <c r="S1738" s="7">
        <v>6085977.4800000004</v>
      </c>
      <c r="T1738" s="7">
        <v>6114805.9500000002</v>
      </c>
    </row>
    <row r="1739" spans="1:20" x14ac:dyDescent="0.25">
      <c r="A1739" t="s">
        <v>747</v>
      </c>
      <c r="B1739">
        <v>12</v>
      </c>
      <c r="C1739">
        <v>140</v>
      </c>
      <c r="D1739" t="s">
        <v>770</v>
      </c>
      <c r="E1739" t="s">
        <v>771</v>
      </c>
      <c r="F1739" t="s">
        <v>42</v>
      </c>
      <c r="G1739" t="s">
        <v>772</v>
      </c>
      <c r="H1739">
        <v>399</v>
      </c>
      <c r="I1739" t="s">
        <v>62</v>
      </c>
      <c r="J1739" t="s">
        <v>63</v>
      </c>
      <c r="K1739" t="s">
        <v>46</v>
      </c>
      <c r="L1739">
        <v>30</v>
      </c>
      <c r="M1739" t="s">
        <v>49</v>
      </c>
      <c r="N1739" s="9">
        <v>19982.96</v>
      </c>
      <c r="O1739" s="9">
        <v>305.83</v>
      </c>
      <c r="P1739" s="9">
        <v>4418.21</v>
      </c>
      <c r="Q1739" s="9">
        <v>217233.79</v>
      </c>
      <c r="R1739" s="9">
        <v>454542.22</v>
      </c>
      <c r="S1739" s="7">
        <v>40441.519999999997</v>
      </c>
      <c r="T1739" s="7">
        <v>142774.04999999999</v>
      </c>
    </row>
    <row r="1740" spans="1:20" x14ac:dyDescent="0.25">
      <c r="A1740" t="s">
        <v>747</v>
      </c>
      <c r="B1740">
        <v>12</v>
      </c>
      <c r="C1740">
        <v>140</v>
      </c>
      <c r="D1740" t="s">
        <v>770</v>
      </c>
      <c r="E1740" t="s">
        <v>771</v>
      </c>
      <c r="F1740" t="s">
        <v>42</v>
      </c>
      <c r="G1740" t="s">
        <v>772</v>
      </c>
      <c r="H1740">
        <v>399</v>
      </c>
      <c r="I1740" t="s">
        <v>62</v>
      </c>
      <c r="J1740" t="s">
        <v>63</v>
      </c>
      <c r="K1740" t="s">
        <v>46</v>
      </c>
      <c r="L1740">
        <v>40</v>
      </c>
      <c r="M1740" t="s">
        <v>12</v>
      </c>
      <c r="N1740" s="9">
        <v>0</v>
      </c>
      <c r="O1740" s="9">
        <v>0</v>
      </c>
      <c r="P1740" s="9">
        <v>0</v>
      </c>
      <c r="Q1740" s="9">
        <v>0</v>
      </c>
      <c r="R1740" s="9">
        <v>0</v>
      </c>
      <c r="S1740" s="7">
        <v>0</v>
      </c>
      <c r="T1740" s="7">
        <v>0</v>
      </c>
    </row>
    <row r="1741" spans="1:20" x14ac:dyDescent="0.25">
      <c r="A1741" t="s">
        <v>747</v>
      </c>
      <c r="B1741">
        <v>12</v>
      </c>
      <c r="C1741">
        <v>140</v>
      </c>
      <c r="D1741" t="s">
        <v>770</v>
      </c>
      <c r="E1741" t="s">
        <v>771</v>
      </c>
      <c r="F1741" t="s">
        <v>42</v>
      </c>
      <c r="G1741" t="s">
        <v>772</v>
      </c>
      <c r="H1741">
        <v>399</v>
      </c>
      <c r="I1741" t="s">
        <v>62</v>
      </c>
      <c r="J1741" t="s">
        <v>63</v>
      </c>
      <c r="K1741" t="s">
        <v>46</v>
      </c>
      <c r="L1741">
        <v>50</v>
      </c>
      <c r="M1741" t="s">
        <v>50</v>
      </c>
      <c r="N1741" s="9">
        <v>19982.96</v>
      </c>
      <c r="O1741" s="9">
        <v>305.83</v>
      </c>
      <c r="P1741" s="9">
        <v>4418.21</v>
      </c>
      <c r="Q1741" s="9">
        <v>217233.79</v>
      </c>
      <c r="R1741" s="9">
        <v>454542.22</v>
      </c>
      <c r="S1741" s="7">
        <v>40441.519999999997</v>
      </c>
      <c r="T1741" s="7">
        <v>142774.04999999999</v>
      </c>
    </row>
    <row r="1742" spans="1:20" x14ac:dyDescent="0.25">
      <c r="A1742" t="s">
        <v>747</v>
      </c>
      <c r="B1742">
        <v>12</v>
      </c>
      <c r="C1742">
        <v>140</v>
      </c>
      <c r="D1742" t="s">
        <v>770</v>
      </c>
      <c r="E1742" t="s">
        <v>771</v>
      </c>
      <c r="F1742" t="s">
        <v>42</v>
      </c>
      <c r="G1742" t="s">
        <v>772</v>
      </c>
      <c r="H1742">
        <v>560</v>
      </c>
      <c r="I1742" t="s">
        <v>1665</v>
      </c>
      <c r="J1742" t="s">
        <v>2656</v>
      </c>
      <c r="K1742" t="s">
        <v>46</v>
      </c>
      <c r="L1742">
        <v>10</v>
      </c>
      <c r="M1742" t="s">
        <v>47</v>
      </c>
      <c r="N1742" s="9">
        <v>0</v>
      </c>
      <c r="O1742" s="9">
        <v>0</v>
      </c>
      <c r="P1742" s="9">
        <v>0</v>
      </c>
      <c r="Q1742" s="9">
        <v>0</v>
      </c>
      <c r="R1742" s="9">
        <v>0</v>
      </c>
      <c r="S1742" s="7">
        <v>0</v>
      </c>
      <c r="T1742" s="7">
        <v>500000</v>
      </c>
    </row>
    <row r="1743" spans="1:20" x14ac:dyDescent="0.25">
      <c r="A1743" t="s">
        <v>747</v>
      </c>
      <c r="B1743">
        <v>12</v>
      </c>
      <c r="C1743">
        <v>140</v>
      </c>
      <c r="D1743" t="s">
        <v>770</v>
      </c>
      <c r="E1743" t="s">
        <v>771</v>
      </c>
      <c r="F1743" t="s">
        <v>42</v>
      </c>
      <c r="G1743" t="s">
        <v>772</v>
      </c>
      <c r="H1743">
        <v>560</v>
      </c>
      <c r="I1743" t="s">
        <v>1665</v>
      </c>
      <c r="J1743" t="s">
        <v>2656</v>
      </c>
      <c r="K1743" t="s">
        <v>46</v>
      </c>
      <c r="L1743">
        <v>20</v>
      </c>
      <c r="M1743" t="s">
        <v>48</v>
      </c>
      <c r="N1743" s="9">
        <v>0</v>
      </c>
      <c r="O1743" s="9">
        <v>0</v>
      </c>
      <c r="P1743" s="9">
        <v>0</v>
      </c>
      <c r="Q1743" s="9">
        <v>0</v>
      </c>
      <c r="R1743" s="9">
        <v>0</v>
      </c>
      <c r="S1743" s="7">
        <v>0</v>
      </c>
      <c r="T1743" s="7">
        <v>500000</v>
      </c>
    </row>
    <row r="1744" spans="1:20" x14ac:dyDescent="0.25">
      <c r="A1744" t="s">
        <v>747</v>
      </c>
      <c r="B1744">
        <v>12</v>
      </c>
      <c r="C1744">
        <v>140</v>
      </c>
      <c r="D1744" t="s">
        <v>770</v>
      </c>
      <c r="E1744" t="s">
        <v>771</v>
      </c>
      <c r="F1744" t="s">
        <v>42</v>
      </c>
      <c r="G1744" t="s">
        <v>772</v>
      </c>
      <c r="H1744">
        <v>560</v>
      </c>
      <c r="I1744" t="s">
        <v>1665</v>
      </c>
      <c r="J1744" t="s">
        <v>2656</v>
      </c>
      <c r="K1744" t="s">
        <v>46</v>
      </c>
      <c r="L1744">
        <v>30</v>
      </c>
      <c r="M1744" t="s">
        <v>49</v>
      </c>
      <c r="N1744" s="9">
        <v>0</v>
      </c>
      <c r="O1744" s="9">
        <v>0</v>
      </c>
      <c r="P1744" s="9">
        <v>0</v>
      </c>
      <c r="Q1744" s="9">
        <v>0</v>
      </c>
      <c r="R1744" s="9">
        <v>0</v>
      </c>
      <c r="S1744" s="7">
        <v>0</v>
      </c>
      <c r="T1744" s="7">
        <v>0</v>
      </c>
    </row>
    <row r="1745" spans="1:20" x14ac:dyDescent="0.25">
      <c r="A1745" t="s">
        <v>747</v>
      </c>
      <c r="B1745">
        <v>12</v>
      </c>
      <c r="C1745">
        <v>140</v>
      </c>
      <c r="D1745" t="s">
        <v>770</v>
      </c>
      <c r="E1745" t="s">
        <v>771</v>
      </c>
      <c r="F1745" t="s">
        <v>42</v>
      </c>
      <c r="G1745" t="s">
        <v>772</v>
      </c>
      <c r="H1745">
        <v>560</v>
      </c>
      <c r="I1745" t="s">
        <v>1665</v>
      </c>
      <c r="J1745" t="s">
        <v>2656</v>
      </c>
      <c r="K1745" t="s">
        <v>46</v>
      </c>
      <c r="L1745">
        <v>40</v>
      </c>
      <c r="M1745" t="s">
        <v>12</v>
      </c>
      <c r="N1745" s="9">
        <v>0</v>
      </c>
      <c r="O1745" s="9">
        <v>0</v>
      </c>
      <c r="P1745" s="9">
        <v>0</v>
      </c>
      <c r="Q1745" s="9">
        <v>0</v>
      </c>
      <c r="R1745" s="9">
        <v>0</v>
      </c>
      <c r="S1745" s="7">
        <v>0</v>
      </c>
      <c r="T1745" s="7">
        <v>0</v>
      </c>
    </row>
    <row r="1746" spans="1:20" x14ac:dyDescent="0.25">
      <c r="A1746" t="s">
        <v>747</v>
      </c>
      <c r="B1746">
        <v>12</v>
      </c>
      <c r="C1746">
        <v>140</v>
      </c>
      <c r="D1746" t="s">
        <v>770</v>
      </c>
      <c r="E1746" t="s">
        <v>771</v>
      </c>
      <c r="F1746" t="s">
        <v>42</v>
      </c>
      <c r="G1746" t="s">
        <v>772</v>
      </c>
      <c r="H1746">
        <v>560</v>
      </c>
      <c r="I1746" t="s">
        <v>1665</v>
      </c>
      <c r="J1746" t="s">
        <v>2656</v>
      </c>
      <c r="K1746" t="s">
        <v>46</v>
      </c>
      <c r="L1746">
        <v>50</v>
      </c>
      <c r="M1746" t="s">
        <v>50</v>
      </c>
      <c r="N1746" s="9">
        <v>0</v>
      </c>
      <c r="O1746" s="9">
        <v>0</v>
      </c>
      <c r="P1746" s="9">
        <v>0</v>
      </c>
      <c r="Q1746" s="9">
        <v>0</v>
      </c>
      <c r="R1746" s="9">
        <v>0</v>
      </c>
      <c r="S1746" s="7">
        <v>0</v>
      </c>
      <c r="T1746" s="7">
        <v>0</v>
      </c>
    </row>
    <row r="1747" spans="1:20" x14ac:dyDescent="0.25">
      <c r="A1747" t="s">
        <v>747</v>
      </c>
      <c r="B1747">
        <v>12</v>
      </c>
      <c r="C1747">
        <v>140</v>
      </c>
      <c r="D1747" t="s">
        <v>770</v>
      </c>
      <c r="E1747" t="s">
        <v>771</v>
      </c>
      <c r="F1747" t="s">
        <v>42</v>
      </c>
      <c r="G1747" t="s">
        <v>772</v>
      </c>
      <c r="H1747">
        <v>728</v>
      </c>
      <c r="I1747" t="s">
        <v>292</v>
      </c>
      <c r="J1747" t="s">
        <v>293</v>
      </c>
      <c r="K1747" t="s">
        <v>46</v>
      </c>
      <c r="L1747">
        <v>10</v>
      </c>
      <c r="M1747" t="s">
        <v>47</v>
      </c>
      <c r="N1747" s="9">
        <v>184548683</v>
      </c>
      <c r="O1747" s="9">
        <v>191746081</v>
      </c>
      <c r="P1747" s="9">
        <v>199229909</v>
      </c>
      <c r="Q1747" s="9">
        <v>191749225</v>
      </c>
      <c r="R1747" s="9">
        <v>210797081</v>
      </c>
      <c r="S1747" s="7">
        <v>221759374</v>
      </c>
      <c r="T1747" s="7">
        <v>229650081</v>
      </c>
    </row>
    <row r="1748" spans="1:20" x14ac:dyDescent="0.25">
      <c r="A1748" t="s">
        <v>747</v>
      </c>
      <c r="B1748">
        <v>12</v>
      </c>
      <c r="C1748">
        <v>140</v>
      </c>
      <c r="D1748" t="s">
        <v>770</v>
      </c>
      <c r="E1748" t="s">
        <v>771</v>
      </c>
      <c r="F1748" t="s">
        <v>42</v>
      </c>
      <c r="G1748" t="s">
        <v>772</v>
      </c>
      <c r="H1748">
        <v>728</v>
      </c>
      <c r="I1748" t="s">
        <v>292</v>
      </c>
      <c r="J1748" t="s">
        <v>293</v>
      </c>
      <c r="K1748" t="s">
        <v>46</v>
      </c>
      <c r="L1748">
        <v>20</v>
      </c>
      <c r="M1748" t="s">
        <v>48</v>
      </c>
      <c r="N1748" s="9">
        <v>184548672</v>
      </c>
      <c r="O1748" s="9">
        <v>191746080</v>
      </c>
      <c r="P1748" s="9">
        <v>199226765</v>
      </c>
      <c r="Q1748" s="9">
        <v>191721253</v>
      </c>
      <c r="R1748" s="9">
        <v>210750708</v>
      </c>
      <c r="S1748" s="7">
        <v>221681830</v>
      </c>
      <c r="T1748" s="7">
        <v>229616502</v>
      </c>
    </row>
    <row r="1749" spans="1:20" x14ac:dyDescent="0.25">
      <c r="A1749" t="s">
        <v>747</v>
      </c>
      <c r="B1749">
        <v>12</v>
      </c>
      <c r="C1749">
        <v>140</v>
      </c>
      <c r="D1749" t="s">
        <v>770</v>
      </c>
      <c r="E1749" t="s">
        <v>771</v>
      </c>
      <c r="F1749" t="s">
        <v>42</v>
      </c>
      <c r="G1749" t="s">
        <v>772</v>
      </c>
      <c r="H1749">
        <v>728</v>
      </c>
      <c r="I1749" t="s">
        <v>292</v>
      </c>
      <c r="J1749" t="s">
        <v>293</v>
      </c>
      <c r="K1749" t="s">
        <v>46</v>
      </c>
      <c r="L1749">
        <v>30</v>
      </c>
      <c r="M1749" t="s">
        <v>49</v>
      </c>
      <c r="N1749" s="9">
        <v>11</v>
      </c>
      <c r="O1749" s="9">
        <v>1</v>
      </c>
      <c r="P1749" s="9">
        <v>3144</v>
      </c>
      <c r="Q1749" s="9">
        <v>27972</v>
      </c>
      <c r="R1749" s="9">
        <v>46373</v>
      </c>
      <c r="S1749" s="7">
        <v>77544</v>
      </c>
      <c r="T1749" s="7">
        <v>33579</v>
      </c>
    </row>
    <row r="1750" spans="1:20" x14ac:dyDescent="0.25">
      <c r="A1750" t="s">
        <v>747</v>
      </c>
      <c r="B1750">
        <v>12</v>
      </c>
      <c r="C1750">
        <v>140</v>
      </c>
      <c r="D1750" t="s">
        <v>770</v>
      </c>
      <c r="E1750" t="s">
        <v>771</v>
      </c>
      <c r="F1750" t="s">
        <v>42</v>
      </c>
      <c r="G1750" t="s">
        <v>772</v>
      </c>
      <c r="H1750">
        <v>728</v>
      </c>
      <c r="I1750" t="s">
        <v>292</v>
      </c>
      <c r="J1750" t="s">
        <v>293</v>
      </c>
      <c r="K1750" t="s">
        <v>46</v>
      </c>
      <c r="L1750">
        <v>40</v>
      </c>
      <c r="M1750" t="s">
        <v>12</v>
      </c>
      <c r="N1750" s="9">
        <v>0</v>
      </c>
      <c r="O1750" s="9">
        <v>0</v>
      </c>
      <c r="P1750" s="9">
        <v>0</v>
      </c>
      <c r="Q1750" s="9">
        <v>0</v>
      </c>
      <c r="R1750" s="9">
        <v>0</v>
      </c>
      <c r="S1750" s="7">
        <v>0</v>
      </c>
      <c r="T1750" s="7">
        <v>0</v>
      </c>
    </row>
    <row r="1751" spans="1:20" x14ac:dyDescent="0.25">
      <c r="A1751" t="s">
        <v>747</v>
      </c>
      <c r="B1751">
        <v>12</v>
      </c>
      <c r="C1751">
        <v>140</v>
      </c>
      <c r="D1751" t="s">
        <v>770</v>
      </c>
      <c r="E1751" t="s">
        <v>771</v>
      </c>
      <c r="F1751" t="s">
        <v>42</v>
      </c>
      <c r="G1751" t="s">
        <v>772</v>
      </c>
      <c r="H1751">
        <v>728</v>
      </c>
      <c r="I1751" t="s">
        <v>292</v>
      </c>
      <c r="J1751" t="s">
        <v>293</v>
      </c>
      <c r="K1751" t="s">
        <v>46</v>
      </c>
      <c r="L1751">
        <v>50</v>
      </c>
      <c r="M1751" t="s">
        <v>50</v>
      </c>
      <c r="N1751" s="9">
        <v>11</v>
      </c>
      <c r="O1751" s="9">
        <v>1</v>
      </c>
      <c r="P1751" s="9">
        <v>3144</v>
      </c>
      <c r="Q1751" s="9">
        <v>27972</v>
      </c>
      <c r="R1751" s="9">
        <v>46373</v>
      </c>
      <c r="S1751" s="7">
        <v>77544</v>
      </c>
      <c r="T1751" s="7">
        <v>33579</v>
      </c>
    </row>
    <row r="1752" spans="1:20" x14ac:dyDescent="0.25">
      <c r="A1752" t="s">
        <v>747</v>
      </c>
      <c r="B1752">
        <v>12</v>
      </c>
      <c r="C1752">
        <v>127</v>
      </c>
      <c r="D1752" t="s">
        <v>777</v>
      </c>
      <c r="E1752" t="s">
        <v>778</v>
      </c>
      <c r="F1752" t="s">
        <v>42</v>
      </c>
      <c r="G1752" t="s">
        <v>779</v>
      </c>
      <c r="H1752">
        <v>712</v>
      </c>
      <c r="I1752" t="s">
        <v>1686</v>
      </c>
      <c r="J1752" t="s">
        <v>2657</v>
      </c>
      <c r="K1752" t="s">
        <v>46</v>
      </c>
      <c r="L1752">
        <v>10</v>
      </c>
      <c r="M1752" t="s">
        <v>47</v>
      </c>
      <c r="N1752" s="9">
        <v>0</v>
      </c>
      <c r="O1752" s="9">
        <v>0</v>
      </c>
      <c r="P1752" s="9">
        <v>0</v>
      </c>
      <c r="Q1752" s="9">
        <v>0</v>
      </c>
      <c r="R1752" s="9">
        <v>0</v>
      </c>
      <c r="S1752" s="7">
        <v>0</v>
      </c>
      <c r="T1752" s="7">
        <v>2750000</v>
      </c>
    </row>
    <row r="1753" spans="1:20" x14ac:dyDescent="0.25">
      <c r="A1753" t="s">
        <v>747</v>
      </c>
      <c r="B1753">
        <v>12</v>
      </c>
      <c r="C1753">
        <v>127</v>
      </c>
      <c r="D1753" t="s">
        <v>777</v>
      </c>
      <c r="E1753" t="s">
        <v>778</v>
      </c>
      <c r="F1753" t="s">
        <v>42</v>
      </c>
      <c r="G1753" t="s">
        <v>779</v>
      </c>
      <c r="H1753">
        <v>712</v>
      </c>
      <c r="I1753" t="s">
        <v>1686</v>
      </c>
      <c r="J1753" t="s">
        <v>2657</v>
      </c>
      <c r="K1753" t="s">
        <v>46</v>
      </c>
      <c r="L1753">
        <v>20</v>
      </c>
      <c r="M1753" t="s">
        <v>48</v>
      </c>
      <c r="N1753" s="9">
        <v>0</v>
      </c>
      <c r="O1753" s="9">
        <v>0</v>
      </c>
      <c r="P1753" s="9">
        <v>0</v>
      </c>
      <c r="Q1753" s="9">
        <v>0</v>
      </c>
      <c r="R1753" s="9">
        <v>0</v>
      </c>
      <c r="S1753" s="7">
        <v>0</v>
      </c>
      <c r="T1753" s="7">
        <v>0</v>
      </c>
    </row>
    <row r="1754" spans="1:20" x14ac:dyDescent="0.25">
      <c r="A1754" t="s">
        <v>747</v>
      </c>
      <c r="B1754">
        <v>12</v>
      </c>
      <c r="C1754">
        <v>127</v>
      </c>
      <c r="D1754" t="s">
        <v>777</v>
      </c>
      <c r="E1754" t="s">
        <v>778</v>
      </c>
      <c r="F1754" t="s">
        <v>42</v>
      </c>
      <c r="G1754" t="s">
        <v>779</v>
      </c>
      <c r="H1754">
        <v>712</v>
      </c>
      <c r="I1754" t="s">
        <v>1686</v>
      </c>
      <c r="J1754" t="s">
        <v>2657</v>
      </c>
      <c r="K1754" t="s">
        <v>46</v>
      </c>
      <c r="L1754">
        <v>30</v>
      </c>
      <c r="M1754" t="s">
        <v>49</v>
      </c>
      <c r="N1754" s="9">
        <v>0</v>
      </c>
      <c r="O1754" s="9">
        <v>0</v>
      </c>
      <c r="P1754" s="9">
        <v>0</v>
      </c>
      <c r="Q1754" s="9">
        <v>0</v>
      </c>
      <c r="R1754" s="9">
        <v>0</v>
      </c>
      <c r="S1754" s="7">
        <v>0</v>
      </c>
      <c r="T1754" s="7">
        <v>2750000</v>
      </c>
    </row>
    <row r="1755" spans="1:20" x14ac:dyDescent="0.25">
      <c r="A1755" t="s">
        <v>747</v>
      </c>
      <c r="B1755">
        <v>12</v>
      </c>
      <c r="C1755">
        <v>127</v>
      </c>
      <c r="D1755" t="s">
        <v>777</v>
      </c>
      <c r="E1755" t="s">
        <v>778</v>
      </c>
      <c r="F1755" t="s">
        <v>42</v>
      </c>
      <c r="G1755" t="s">
        <v>779</v>
      </c>
      <c r="H1755">
        <v>712</v>
      </c>
      <c r="I1755" t="s">
        <v>1686</v>
      </c>
      <c r="J1755" t="s">
        <v>2657</v>
      </c>
      <c r="K1755" t="s">
        <v>46</v>
      </c>
      <c r="L1755">
        <v>40</v>
      </c>
      <c r="M1755" t="s">
        <v>12</v>
      </c>
      <c r="N1755" s="9">
        <v>0</v>
      </c>
      <c r="O1755" s="9">
        <v>0</v>
      </c>
      <c r="P1755" s="9">
        <v>0</v>
      </c>
      <c r="Q1755" s="9">
        <v>0</v>
      </c>
      <c r="R1755" s="9">
        <v>0</v>
      </c>
      <c r="S1755" s="7">
        <v>0</v>
      </c>
      <c r="T1755" s="7">
        <v>2750000</v>
      </c>
    </row>
    <row r="1756" spans="1:20" x14ac:dyDescent="0.25">
      <c r="A1756" t="s">
        <v>747</v>
      </c>
      <c r="B1756">
        <v>12</v>
      </c>
      <c r="C1756">
        <v>127</v>
      </c>
      <c r="D1756" t="s">
        <v>777</v>
      </c>
      <c r="E1756" t="s">
        <v>778</v>
      </c>
      <c r="F1756" t="s">
        <v>42</v>
      </c>
      <c r="G1756" t="s">
        <v>779</v>
      </c>
      <c r="H1756">
        <v>712</v>
      </c>
      <c r="I1756" t="s">
        <v>1686</v>
      </c>
      <c r="J1756" t="s">
        <v>2657</v>
      </c>
      <c r="K1756" t="s">
        <v>46</v>
      </c>
      <c r="L1756">
        <v>50</v>
      </c>
      <c r="M1756" t="s">
        <v>50</v>
      </c>
      <c r="N1756" s="9">
        <v>0</v>
      </c>
      <c r="O1756" s="9">
        <v>0</v>
      </c>
      <c r="P1756" s="9">
        <v>0</v>
      </c>
      <c r="Q1756" s="9">
        <v>0</v>
      </c>
      <c r="R1756" s="9">
        <v>0</v>
      </c>
      <c r="S1756" s="7">
        <v>0</v>
      </c>
      <c r="T1756" s="7">
        <v>0</v>
      </c>
    </row>
    <row r="1757" spans="1:20" x14ac:dyDescent="0.25">
      <c r="A1757" t="s">
        <v>747</v>
      </c>
      <c r="B1757">
        <v>12</v>
      </c>
      <c r="C1757">
        <v>127</v>
      </c>
      <c r="D1757" t="s">
        <v>777</v>
      </c>
      <c r="E1757" t="s">
        <v>778</v>
      </c>
      <c r="F1757" t="s">
        <v>42</v>
      </c>
      <c r="G1757" t="s">
        <v>779</v>
      </c>
      <c r="H1757">
        <v>775</v>
      </c>
      <c r="I1757" t="s">
        <v>605</v>
      </c>
      <c r="J1757" t="s">
        <v>606</v>
      </c>
      <c r="K1757" t="s">
        <v>46</v>
      </c>
      <c r="L1757">
        <v>10</v>
      </c>
      <c r="M1757" t="s">
        <v>47</v>
      </c>
      <c r="N1757" s="9">
        <v>2319916</v>
      </c>
      <c r="O1757" s="9">
        <v>1148162</v>
      </c>
      <c r="P1757" s="9">
        <v>6153594</v>
      </c>
      <c r="Q1757" s="9">
        <v>2784343.1</v>
      </c>
      <c r="R1757" s="9">
        <v>3418244</v>
      </c>
      <c r="S1757" s="7">
        <v>2891549</v>
      </c>
      <c r="T1757" s="7">
        <v>2855585.77</v>
      </c>
    </row>
    <row r="1758" spans="1:20" x14ac:dyDescent="0.25">
      <c r="A1758" t="s">
        <v>747</v>
      </c>
      <c r="B1758">
        <v>12</v>
      </c>
      <c r="C1758">
        <v>127</v>
      </c>
      <c r="D1758" t="s">
        <v>777</v>
      </c>
      <c r="E1758" t="s">
        <v>778</v>
      </c>
      <c r="F1758" t="s">
        <v>42</v>
      </c>
      <c r="G1758" t="s">
        <v>779</v>
      </c>
      <c r="H1758">
        <v>775</v>
      </c>
      <c r="I1758" t="s">
        <v>605</v>
      </c>
      <c r="J1758" t="s">
        <v>606</v>
      </c>
      <c r="K1758" t="s">
        <v>46</v>
      </c>
      <c r="L1758">
        <v>20</v>
      </c>
      <c r="M1758" t="s">
        <v>48</v>
      </c>
      <c r="N1758" s="9">
        <v>2319881</v>
      </c>
      <c r="O1758" s="9">
        <v>1123249.6399999999</v>
      </c>
      <c r="P1758" s="9">
        <v>3658363.4</v>
      </c>
      <c r="Q1758" s="9">
        <v>2783717.15</v>
      </c>
      <c r="R1758" s="9">
        <v>2695837.63</v>
      </c>
      <c r="S1758" s="7">
        <v>2225250.1</v>
      </c>
      <c r="T1758" s="7">
        <v>2046920.35</v>
      </c>
    </row>
    <row r="1759" spans="1:20" x14ac:dyDescent="0.25">
      <c r="A1759" t="s">
        <v>747</v>
      </c>
      <c r="B1759">
        <v>12</v>
      </c>
      <c r="C1759">
        <v>127</v>
      </c>
      <c r="D1759" t="s">
        <v>777</v>
      </c>
      <c r="E1759" t="s">
        <v>778</v>
      </c>
      <c r="F1759" t="s">
        <v>42</v>
      </c>
      <c r="G1759" t="s">
        <v>779</v>
      </c>
      <c r="H1759">
        <v>775</v>
      </c>
      <c r="I1759" t="s">
        <v>605</v>
      </c>
      <c r="J1759" t="s">
        <v>606</v>
      </c>
      <c r="K1759" t="s">
        <v>46</v>
      </c>
      <c r="L1759">
        <v>30</v>
      </c>
      <c r="M1759" t="s">
        <v>49</v>
      </c>
      <c r="N1759" s="9">
        <v>35</v>
      </c>
      <c r="O1759" s="9">
        <v>24912.36</v>
      </c>
      <c r="P1759" s="9">
        <v>2495230.6</v>
      </c>
      <c r="Q1759" s="9">
        <v>625.95000000000005</v>
      </c>
      <c r="R1759" s="9">
        <v>722406.37</v>
      </c>
      <c r="S1759" s="7">
        <v>666298.9</v>
      </c>
      <c r="T1759" s="7">
        <v>808665.42</v>
      </c>
    </row>
    <row r="1760" spans="1:20" x14ac:dyDescent="0.25">
      <c r="A1760" t="s">
        <v>747</v>
      </c>
      <c r="B1760">
        <v>12</v>
      </c>
      <c r="C1760">
        <v>127</v>
      </c>
      <c r="D1760" t="s">
        <v>777</v>
      </c>
      <c r="E1760" t="s">
        <v>778</v>
      </c>
      <c r="F1760" t="s">
        <v>42</v>
      </c>
      <c r="G1760" t="s">
        <v>779</v>
      </c>
      <c r="H1760">
        <v>775</v>
      </c>
      <c r="I1760" t="s">
        <v>605</v>
      </c>
      <c r="J1760" t="s">
        <v>606</v>
      </c>
      <c r="K1760" t="s">
        <v>46</v>
      </c>
      <c r="L1760">
        <v>40</v>
      </c>
      <c r="M1760" t="s">
        <v>12</v>
      </c>
      <c r="N1760" s="9">
        <v>0</v>
      </c>
      <c r="O1760" s="9">
        <v>0</v>
      </c>
      <c r="P1760" s="9">
        <v>0</v>
      </c>
      <c r="Q1760" s="9">
        <v>0</v>
      </c>
      <c r="R1760" s="9">
        <v>0</v>
      </c>
      <c r="S1760" s="7">
        <v>0</v>
      </c>
      <c r="T1760" s="7">
        <v>0</v>
      </c>
    </row>
    <row r="1761" spans="1:20" x14ac:dyDescent="0.25">
      <c r="A1761" t="s">
        <v>747</v>
      </c>
      <c r="B1761">
        <v>12</v>
      </c>
      <c r="C1761">
        <v>127</v>
      </c>
      <c r="D1761" t="s">
        <v>777</v>
      </c>
      <c r="E1761" t="s">
        <v>778</v>
      </c>
      <c r="F1761" t="s">
        <v>42</v>
      </c>
      <c r="G1761" t="s">
        <v>779</v>
      </c>
      <c r="H1761">
        <v>775</v>
      </c>
      <c r="I1761" t="s">
        <v>605</v>
      </c>
      <c r="J1761" t="s">
        <v>606</v>
      </c>
      <c r="K1761" t="s">
        <v>46</v>
      </c>
      <c r="L1761">
        <v>50</v>
      </c>
      <c r="M1761" t="s">
        <v>50</v>
      </c>
      <c r="N1761" s="9">
        <v>35</v>
      </c>
      <c r="O1761" s="9">
        <v>24912.36</v>
      </c>
      <c r="P1761" s="9">
        <v>2495230.6</v>
      </c>
      <c r="Q1761" s="9">
        <v>625.95000000000005</v>
      </c>
      <c r="R1761" s="9">
        <v>722406.37</v>
      </c>
      <c r="S1761" s="7">
        <v>666298.9</v>
      </c>
      <c r="T1761" s="7">
        <v>808665.42</v>
      </c>
    </row>
    <row r="1762" spans="1:20" x14ac:dyDescent="0.25">
      <c r="A1762" t="s">
        <v>747</v>
      </c>
      <c r="B1762">
        <v>12</v>
      </c>
      <c r="C1762">
        <v>127</v>
      </c>
      <c r="D1762" t="s">
        <v>777</v>
      </c>
      <c r="E1762" t="s">
        <v>778</v>
      </c>
      <c r="F1762" t="s">
        <v>42</v>
      </c>
      <c r="G1762" t="s">
        <v>779</v>
      </c>
      <c r="H1762">
        <v>776</v>
      </c>
      <c r="I1762" t="s">
        <v>780</v>
      </c>
      <c r="J1762" t="s">
        <v>781</v>
      </c>
      <c r="K1762" t="s">
        <v>46</v>
      </c>
      <c r="L1762">
        <v>10</v>
      </c>
      <c r="M1762" t="s">
        <v>47</v>
      </c>
      <c r="N1762" s="9">
        <v>575445</v>
      </c>
      <c r="O1762" s="9">
        <v>501445</v>
      </c>
      <c r="P1762" s="9">
        <v>8772951</v>
      </c>
      <c r="Q1762" s="9">
        <v>20719875.899999999</v>
      </c>
      <c r="R1762" s="9">
        <v>9268083.1699999999</v>
      </c>
      <c r="S1762" s="7">
        <v>1700511</v>
      </c>
      <c r="T1762" s="7">
        <v>1828933</v>
      </c>
    </row>
    <row r="1763" spans="1:20" x14ac:dyDescent="0.25">
      <c r="A1763" t="s">
        <v>747</v>
      </c>
      <c r="B1763">
        <v>12</v>
      </c>
      <c r="C1763">
        <v>127</v>
      </c>
      <c r="D1763" t="s">
        <v>777</v>
      </c>
      <c r="E1763" t="s">
        <v>778</v>
      </c>
      <c r="F1763" t="s">
        <v>42</v>
      </c>
      <c r="G1763" t="s">
        <v>779</v>
      </c>
      <c r="H1763">
        <v>776</v>
      </c>
      <c r="I1763" t="s">
        <v>780</v>
      </c>
      <c r="J1763" t="s">
        <v>781</v>
      </c>
      <c r="K1763" t="s">
        <v>46</v>
      </c>
      <c r="L1763">
        <v>20</v>
      </c>
      <c r="M1763" t="s">
        <v>48</v>
      </c>
      <c r="N1763" s="9">
        <v>575445</v>
      </c>
      <c r="O1763" s="9">
        <v>475107.02</v>
      </c>
      <c r="P1763" s="9">
        <v>395347.62</v>
      </c>
      <c r="Q1763" s="9">
        <v>7012536.0700000003</v>
      </c>
      <c r="R1763" s="9">
        <v>8158441.6900000004</v>
      </c>
      <c r="S1763" s="7">
        <v>1622804.83</v>
      </c>
      <c r="T1763" s="7">
        <v>1731727.29</v>
      </c>
    </row>
    <row r="1764" spans="1:20" x14ac:dyDescent="0.25">
      <c r="A1764" t="s">
        <v>747</v>
      </c>
      <c r="B1764">
        <v>12</v>
      </c>
      <c r="C1764">
        <v>127</v>
      </c>
      <c r="D1764" t="s">
        <v>777</v>
      </c>
      <c r="E1764" t="s">
        <v>778</v>
      </c>
      <c r="F1764" t="s">
        <v>42</v>
      </c>
      <c r="G1764" t="s">
        <v>779</v>
      </c>
      <c r="H1764">
        <v>776</v>
      </c>
      <c r="I1764" t="s">
        <v>780</v>
      </c>
      <c r="J1764" t="s">
        <v>781</v>
      </c>
      <c r="K1764" t="s">
        <v>46</v>
      </c>
      <c r="L1764">
        <v>30</v>
      </c>
      <c r="M1764" t="s">
        <v>49</v>
      </c>
      <c r="N1764" s="9">
        <v>0</v>
      </c>
      <c r="O1764" s="9">
        <v>26337.98</v>
      </c>
      <c r="P1764" s="9">
        <v>8377603.3799999999</v>
      </c>
      <c r="Q1764" s="9">
        <v>13707339.83</v>
      </c>
      <c r="R1764" s="9">
        <v>1109641.48</v>
      </c>
      <c r="S1764" s="7">
        <v>77706.17</v>
      </c>
      <c r="T1764" s="7">
        <v>97205.71</v>
      </c>
    </row>
    <row r="1765" spans="1:20" x14ac:dyDescent="0.25">
      <c r="A1765" t="s">
        <v>747</v>
      </c>
      <c r="B1765">
        <v>12</v>
      </c>
      <c r="C1765">
        <v>127</v>
      </c>
      <c r="D1765" t="s">
        <v>777</v>
      </c>
      <c r="E1765" t="s">
        <v>778</v>
      </c>
      <c r="F1765" t="s">
        <v>42</v>
      </c>
      <c r="G1765" t="s">
        <v>779</v>
      </c>
      <c r="H1765">
        <v>776</v>
      </c>
      <c r="I1765" t="s">
        <v>780</v>
      </c>
      <c r="J1765" t="s">
        <v>781</v>
      </c>
      <c r="K1765" t="s">
        <v>46</v>
      </c>
      <c r="L1765">
        <v>40</v>
      </c>
      <c r="M1765" t="s">
        <v>12</v>
      </c>
      <c r="N1765" s="9">
        <v>0</v>
      </c>
      <c r="O1765" s="9">
        <v>0</v>
      </c>
      <c r="P1765" s="9">
        <v>0</v>
      </c>
      <c r="Q1765" s="9">
        <v>0</v>
      </c>
      <c r="R1765" s="9">
        <v>0</v>
      </c>
      <c r="S1765" s="7">
        <v>0</v>
      </c>
      <c r="T1765" s="7">
        <v>0</v>
      </c>
    </row>
    <row r="1766" spans="1:20" x14ac:dyDescent="0.25">
      <c r="A1766" t="s">
        <v>747</v>
      </c>
      <c r="B1766">
        <v>12</v>
      </c>
      <c r="C1766">
        <v>127</v>
      </c>
      <c r="D1766" t="s">
        <v>777</v>
      </c>
      <c r="E1766" t="s">
        <v>778</v>
      </c>
      <c r="F1766" t="s">
        <v>42</v>
      </c>
      <c r="G1766" t="s">
        <v>779</v>
      </c>
      <c r="H1766">
        <v>776</v>
      </c>
      <c r="I1766" t="s">
        <v>780</v>
      </c>
      <c r="J1766" t="s">
        <v>781</v>
      </c>
      <c r="K1766" t="s">
        <v>46</v>
      </c>
      <c r="L1766">
        <v>50</v>
      </c>
      <c r="M1766" t="s">
        <v>50</v>
      </c>
      <c r="N1766" s="9">
        <v>0</v>
      </c>
      <c r="O1766" s="9">
        <v>26337.98</v>
      </c>
      <c r="P1766" s="9">
        <v>8377603.3799999999</v>
      </c>
      <c r="Q1766" s="9">
        <v>13707339.83</v>
      </c>
      <c r="R1766" s="9">
        <v>1109641.48</v>
      </c>
      <c r="S1766" s="7">
        <v>77706.17</v>
      </c>
      <c r="T1766" s="7">
        <v>97205.71</v>
      </c>
    </row>
    <row r="1767" spans="1:20" x14ac:dyDescent="0.25">
      <c r="A1767" t="s">
        <v>747</v>
      </c>
      <c r="B1767">
        <v>12</v>
      </c>
      <c r="C1767">
        <v>127</v>
      </c>
      <c r="D1767" t="s">
        <v>777</v>
      </c>
      <c r="E1767" t="s">
        <v>778</v>
      </c>
      <c r="F1767" t="s">
        <v>42</v>
      </c>
      <c r="G1767" t="s">
        <v>779</v>
      </c>
      <c r="H1767">
        <v>778</v>
      </c>
      <c r="I1767" t="s">
        <v>782</v>
      </c>
      <c r="J1767" t="s">
        <v>783</v>
      </c>
      <c r="K1767" t="s">
        <v>46</v>
      </c>
      <c r="L1767">
        <v>10</v>
      </c>
      <c r="M1767" t="s">
        <v>47</v>
      </c>
      <c r="N1767" s="9">
        <v>727864</v>
      </c>
      <c r="O1767" s="9">
        <v>1004837.23</v>
      </c>
      <c r="P1767" s="9">
        <v>572882</v>
      </c>
      <c r="Q1767" s="9">
        <v>1537413.96</v>
      </c>
      <c r="R1767" s="9">
        <v>2956124.07</v>
      </c>
      <c r="S1767" s="7">
        <v>2388099</v>
      </c>
      <c r="T1767" s="7">
        <v>1907882</v>
      </c>
    </row>
    <row r="1768" spans="1:20" x14ac:dyDescent="0.25">
      <c r="A1768" t="s">
        <v>747</v>
      </c>
      <c r="B1768">
        <v>12</v>
      </c>
      <c r="C1768">
        <v>127</v>
      </c>
      <c r="D1768" t="s">
        <v>777</v>
      </c>
      <c r="E1768" t="s">
        <v>778</v>
      </c>
      <c r="F1768" t="s">
        <v>42</v>
      </c>
      <c r="G1768" t="s">
        <v>779</v>
      </c>
      <c r="H1768">
        <v>778</v>
      </c>
      <c r="I1768" t="s">
        <v>782</v>
      </c>
      <c r="J1768" t="s">
        <v>783</v>
      </c>
      <c r="K1768" t="s">
        <v>46</v>
      </c>
      <c r="L1768">
        <v>20</v>
      </c>
      <c r="M1768" t="s">
        <v>48</v>
      </c>
      <c r="N1768" s="9">
        <v>727864</v>
      </c>
      <c r="O1768" s="9">
        <v>869106.64</v>
      </c>
      <c r="P1768" s="9">
        <v>538007.26</v>
      </c>
      <c r="Q1768" s="9">
        <v>489171.89</v>
      </c>
      <c r="R1768" s="9">
        <v>885127.01</v>
      </c>
      <c r="S1768" s="7">
        <v>1489724.99</v>
      </c>
      <c r="T1768" s="7">
        <v>842815.16</v>
      </c>
    </row>
    <row r="1769" spans="1:20" x14ac:dyDescent="0.25">
      <c r="A1769" t="s">
        <v>747</v>
      </c>
      <c r="B1769">
        <v>12</v>
      </c>
      <c r="C1769">
        <v>127</v>
      </c>
      <c r="D1769" t="s">
        <v>777</v>
      </c>
      <c r="E1769" t="s">
        <v>778</v>
      </c>
      <c r="F1769" t="s">
        <v>42</v>
      </c>
      <c r="G1769" t="s">
        <v>779</v>
      </c>
      <c r="H1769">
        <v>778</v>
      </c>
      <c r="I1769" t="s">
        <v>782</v>
      </c>
      <c r="J1769" t="s">
        <v>783</v>
      </c>
      <c r="K1769" t="s">
        <v>46</v>
      </c>
      <c r="L1769">
        <v>30</v>
      </c>
      <c r="M1769" t="s">
        <v>49</v>
      </c>
      <c r="N1769" s="9">
        <v>0</v>
      </c>
      <c r="O1769" s="9">
        <v>135730.59</v>
      </c>
      <c r="P1769" s="9">
        <v>34874.74</v>
      </c>
      <c r="Q1769" s="9">
        <v>1048242.07</v>
      </c>
      <c r="R1769" s="9">
        <v>2070997.06</v>
      </c>
      <c r="S1769" s="7">
        <v>898374.01</v>
      </c>
      <c r="T1769" s="7">
        <v>1065066.8400000001</v>
      </c>
    </row>
    <row r="1770" spans="1:20" x14ac:dyDescent="0.25">
      <c r="A1770" t="s">
        <v>747</v>
      </c>
      <c r="B1770">
        <v>12</v>
      </c>
      <c r="C1770">
        <v>127</v>
      </c>
      <c r="D1770" t="s">
        <v>777</v>
      </c>
      <c r="E1770" t="s">
        <v>778</v>
      </c>
      <c r="F1770" t="s">
        <v>42</v>
      </c>
      <c r="G1770" t="s">
        <v>779</v>
      </c>
      <c r="H1770">
        <v>778</v>
      </c>
      <c r="I1770" t="s">
        <v>782</v>
      </c>
      <c r="J1770" t="s">
        <v>783</v>
      </c>
      <c r="K1770" t="s">
        <v>46</v>
      </c>
      <c r="L1770">
        <v>40</v>
      </c>
      <c r="M1770" t="s">
        <v>12</v>
      </c>
      <c r="N1770" s="9">
        <v>0</v>
      </c>
      <c r="O1770" s="9">
        <v>0</v>
      </c>
      <c r="P1770" s="9">
        <v>0</v>
      </c>
      <c r="Q1770" s="9">
        <v>0</v>
      </c>
      <c r="R1770" s="9">
        <v>0</v>
      </c>
      <c r="S1770" s="7">
        <v>0</v>
      </c>
      <c r="T1770" s="7">
        <v>0</v>
      </c>
    </row>
    <row r="1771" spans="1:20" x14ac:dyDescent="0.25">
      <c r="A1771" t="s">
        <v>747</v>
      </c>
      <c r="B1771">
        <v>12</v>
      </c>
      <c r="C1771">
        <v>127</v>
      </c>
      <c r="D1771" t="s">
        <v>777</v>
      </c>
      <c r="E1771" t="s">
        <v>778</v>
      </c>
      <c r="F1771" t="s">
        <v>42</v>
      </c>
      <c r="G1771" t="s">
        <v>779</v>
      </c>
      <c r="H1771">
        <v>778</v>
      </c>
      <c r="I1771" t="s">
        <v>782</v>
      </c>
      <c r="J1771" t="s">
        <v>783</v>
      </c>
      <c r="K1771" t="s">
        <v>46</v>
      </c>
      <c r="L1771">
        <v>50</v>
      </c>
      <c r="M1771" t="s">
        <v>50</v>
      </c>
      <c r="N1771" s="9">
        <v>0</v>
      </c>
      <c r="O1771" s="9">
        <v>135730.59</v>
      </c>
      <c r="P1771" s="9">
        <v>34874.74</v>
      </c>
      <c r="Q1771" s="9">
        <v>1048242.07</v>
      </c>
      <c r="R1771" s="9">
        <v>2070997.06</v>
      </c>
      <c r="S1771" s="7">
        <v>898374.01</v>
      </c>
      <c r="T1771" s="7">
        <v>1065066.8400000001</v>
      </c>
    </row>
    <row r="1772" spans="1:20" x14ac:dyDescent="0.25">
      <c r="A1772" t="s">
        <v>747</v>
      </c>
      <c r="B1772">
        <v>12</v>
      </c>
      <c r="C1772">
        <v>127</v>
      </c>
      <c r="D1772" t="s">
        <v>777</v>
      </c>
      <c r="E1772" t="s">
        <v>778</v>
      </c>
      <c r="F1772" t="s">
        <v>42</v>
      </c>
      <c r="G1772" t="s">
        <v>779</v>
      </c>
      <c r="H1772">
        <v>799</v>
      </c>
      <c r="I1772" t="s">
        <v>62</v>
      </c>
      <c r="J1772" t="s">
        <v>223</v>
      </c>
      <c r="K1772" t="s">
        <v>46</v>
      </c>
      <c r="L1772">
        <v>10</v>
      </c>
      <c r="M1772" t="s">
        <v>47</v>
      </c>
      <c r="N1772" s="9">
        <v>4728221</v>
      </c>
      <c r="O1772" s="9">
        <v>4973028.7699999996</v>
      </c>
      <c r="P1772" s="9">
        <v>2394396</v>
      </c>
      <c r="Q1772" s="9">
        <v>5724926.2199999997</v>
      </c>
      <c r="R1772" s="9">
        <v>5940148</v>
      </c>
      <c r="S1772" s="7">
        <v>6988951</v>
      </c>
      <c r="T1772" s="7">
        <v>7057228.2300000004</v>
      </c>
    </row>
    <row r="1773" spans="1:20" x14ac:dyDescent="0.25">
      <c r="A1773" t="s">
        <v>747</v>
      </c>
      <c r="B1773">
        <v>12</v>
      </c>
      <c r="C1773">
        <v>127</v>
      </c>
      <c r="D1773" t="s">
        <v>777</v>
      </c>
      <c r="E1773" t="s">
        <v>778</v>
      </c>
      <c r="F1773" t="s">
        <v>42</v>
      </c>
      <c r="G1773" t="s">
        <v>779</v>
      </c>
      <c r="H1773">
        <v>799</v>
      </c>
      <c r="I1773" t="s">
        <v>62</v>
      </c>
      <c r="J1773" t="s">
        <v>223</v>
      </c>
      <c r="K1773" t="s">
        <v>46</v>
      </c>
      <c r="L1773">
        <v>20</v>
      </c>
      <c r="M1773" t="s">
        <v>48</v>
      </c>
      <c r="N1773" s="9">
        <v>4614132.7</v>
      </c>
      <c r="O1773" s="9">
        <v>4295268.2699999996</v>
      </c>
      <c r="P1773" s="9">
        <v>2320176.54</v>
      </c>
      <c r="Q1773" s="9">
        <v>5656145.8099999996</v>
      </c>
      <c r="R1773" s="9">
        <v>5912281.4100000001</v>
      </c>
      <c r="S1773" s="7">
        <v>6987917.04</v>
      </c>
      <c r="T1773" s="7">
        <v>6635255.6399999997</v>
      </c>
    </row>
    <row r="1774" spans="1:20" x14ac:dyDescent="0.25">
      <c r="A1774" t="s">
        <v>747</v>
      </c>
      <c r="B1774">
        <v>12</v>
      </c>
      <c r="C1774">
        <v>127</v>
      </c>
      <c r="D1774" t="s">
        <v>777</v>
      </c>
      <c r="E1774" t="s">
        <v>778</v>
      </c>
      <c r="F1774" t="s">
        <v>42</v>
      </c>
      <c r="G1774" t="s">
        <v>779</v>
      </c>
      <c r="H1774">
        <v>799</v>
      </c>
      <c r="I1774" t="s">
        <v>62</v>
      </c>
      <c r="J1774" t="s">
        <v>223</v>
      </c>
      <c r="K1774" t="s">
        <v>46</v>
      </c>
      <c r="L1774">
        <v>30</v>
      </c>
      <c r="M1774" t="s">
        <v>49</v>
      </c>
      <c r="N1774" s="9">
        <v>114088.3</v>
      </c>
      <c r="O1774" s="9">
        <v>677760.5</v>
      </c>
      <c r="P1774" s="9">
        <v>74219.460000000006</v>
      </c>
      <c r="Q1774" s="9">
        <v>68780.41</v>
      </c>
      <c r="R1774" s="9">
        <v>27866.59</v>
      </c>
      <c r="S1774" s="7">
        <v>1033.96</v>
      </c>
      <c r="T1774" s="7">
        <v>421972.59</v>
      </c>
    </row>
    <row r="1775" spans="1:20" x14ac:dyDescent="0.25">
      <c r="A1775" t="s">
        <v>747</v>
      </c>
      <c r="B1775">
        <v>12</v>
      </c>
      <c r="C1775">
        <v>127</v>
      </c>
      <c r="D1775" t="s">
        <v>777</v>
      </c>
      <c r="E1775" t="s">
        <v>778</v>
      </c>
      <c r="F1775" t="s">
        <v>42</v>
      </c>
      <c r="G1775" t="s">
        <v>779</v>
      </c>
      <c r="H1775">
        <v>799</v>
      </c>
      <c r="I1775" t="s">
        <v>62</v>
      </c>
      <c r="J1775" t="s">
        <v>223</v>
      </c>
      <c r="K1775" t="s">
        <v>46</v>
      </c>
      <c r="L1775">
        <v>40</v>
      </c>
      <c r="M1775" t="s">
        <v>12</v>
      </c>
      <c r="N1775" s="9">
        <v>0</v>
      </c>
      <c r="O1775" s="9">
        <v>0</v>
      </c>
      <c r="P1775" s="9">
        <v>0</v>
      </c>
      <c r="Q1775" s="9">
        <v>0</v>
      </c>
      <c r="R1775" s="9">
        <v>0</v>
      </c>
      <c r="S1775" s="7">
        <v>0</v>
      </c>
      <c r="T1775" s="7">
        <v>0</v>
      </c>
    </row>
    <row r="1776" spans="1:20" x14ac:dyDescent="0.25">
      <c r="A1776" t="s">
        <v>747</v>
      </c>
      <c r="B1776">
        <v>12</v>
      </c>
      <c r="C1776">
        <v>127</v>
      </c>
      <c r="D1776" t="s">
        <v>777</v>
      </c>
      <c r="E1776" t="s">
        <v>778</v>
      </c>
      <c r="F1776" t="s">
        <v>42</v>
      </c>
      <c r="G1776" t="s">
        <v>779</v>
      </c>
      <c r="H1776">
        <v>799</v>
      </c>
      <c r="I1776" t="s">
        <v>62</v>
      </c>
      <c r="J1776" t="s">
        <v>223</v>
      </c>
      <c r="K1776" t="s">
        <v>46</v>
      </c>
      <c r="L1776">
        <v>50</v>
      </c>
      <c r="M1776" t="s">
        <v>50</v>
      </c>
      <c r="N1776" s="9">
        <v>114088.3</v>
      </c>
      <c r="O1776" s="9">
        <v>677760.5</v>
      </c>
      <c r="P1776" s="9">
        <v>74219.460000000006</v>
      </c>
      <c r="Q1776" s="9">
        <v>68780.41</v>
      </c>
      <c r="R1776" s="9">
        <v>27866.59</v>
      </c>
      <c r="S1776" s="7">
        <v>1033.96</v>
      </c>
      <c r="T1776" s="7">
        <v>421972.59</v>
      </c>
    </row>
    <row r="1777" spans="1:20" x14ac:dyDescent="0.25">
      <c r="A1777" t="s">
        <v>747</v>
      </c>
      <c r="B1777">
        <v>12</v>
      </c>
      <c r="C1777">
        <v>960</v>
      </c>
      <c r="D1777" t="s">
        <v>784</v>
      </c>
      <c r="E1777" t="s">
        <v>785</v>
      </c>
      <c r="F1777" t="s">
        <v>42</v>
      </c>
      <c r="G1777" t="s">
        <v>786</v>
      </c>
      <c r="H1777">
        <v>562</v>
      </c>
      <c r="I1777" t="s">
        <v>345</v>
      </c>
      <c r="J1777" t="s">
        <v>346</v>
      </c>
      <c r="K1777" t="s">
        <v>46</v>
      </c>
      <c r="L1777">
        <v>10</v>
      </c>
      <c r="M1777" t="s">
        <v>47</v>
      </c>
      <c r="N1777" s="9">
        <v>2439868</v>
      </c>
      <c r="O1777" s="9">
        <v>2790305</v>
      </c>
      <c r="P1777" s="9">
        <v>2601072</v>
      </c>
      <c r="Q1777" s="9">
        <v>2723559</v>
      </c>
      <c r="R1777" s="9">
        <v>2990642</v>
      </c>
      <c r="S1777" s="7">
        <v>3125066</v>
      </c>
      <c r="T1777" s="7">
        <v>3481158</v>
      </c>
    </row>
    <row r="1778" spans="1:20" x14ac:dyDescent="0.25">
      <c r="A1778" t="s">
        <v>747</v>
      </c>
      <c r="B1778">
        <v>12</v>
      </c>
      <c r="C1778">
        <v>960</v>
      </c>
      <c r="D1778" t="s">
        <v>784</v>
      </c>
      <c r="E1778" t="s">
        <v>785</v>
      </c>
      <c r="F1778" t="s">
        <v>42</v>
      </c>
      <c r="G1778" t="s">
        <v>786</v>
      </c>
      <c r="H1778">
        <v>562</v>
      </c>
      <c r="I1778" t="s">
        <v>345</v>
      </c>
      <c r="J1778" t="s">
        <v>346</v>
      </c>
      <c r="K1778" t="s">
        <v>46</v>
      </c>
      <c r="L1778">
        <v>20</v>
      </c>
      <c r="M1778" t="s">
        <v>48</v>
      </c>
      <c r="N1778" s="9">
        <v>2133269.29</v>
      </c>
      <c r="O1778" s="9">
        <v>2370949</v>
      </c>
      <c r="P1778" s="9">
        <v>2600768.66</v>
      </c>
      <c r="Q1778" s="9">
        <v>2722750.02</v>
      </c>
      <c r="R1778" s="9">
        <v>2884642</v>
      </c>
      <c r="S1778" s="7">
        <v>3125066</v>
      </c>
      <c r="T1778" s="7">
        <v>3481158</v>
      </c>
    </row>
    <row r="1779" spans="1:20" x14ac:dyDescent="0.25">
      <c r="A1779" t="s">
        <v>747</v>
      </c>
      <c r="B1779">
        <v>12</v>
      </c>
      <c r="C1779">
        <v>960</v>
      </c>
      <c r="D1779" t="s">
        <v>784</v>
      </c>
      <c r="E1779" t="s">
        <v>785</v>
      </c>
      <c r="F1779" t="s">
        <v>42</v>
      </c>
      <c r="G1779" t="s">
        <v>786</v>
      </c>
      <c r="H1779">
        <v>562</v>
      </c>
      <c r="I1779" t="s">
        <v>345</v>
      </c>
      <c r="J1779" t="s">
        <v>346</v>
      </c>
      <c r="K1779" t="s">
        <v>46</v>
      </c>
      <c r="L1779">
        <v>30</v>
      </c>
      <c r="M1779" t="s">
        <v>49</v>
      </c>
      <c r="N1779" s="9">
        <v>306598.71000000002</v>
      </c>
      <c r="O1779" s="9">
        <v>419356</v>
      </c>
      <c r="P1779" s="9">
        <v>303.33999999999997</v>
      </c>
      <c r="Q1779" s="9">
        <v>808.98</v>
      </c>
      <c r="R1779" s="9">
        <v>106000</v>
      </c>
      <c r="S1779" s="7">
        <v>0</v>
      </c>
      <c r="T1779" s="7">
        <v>0</v>
      </c>
    </row>
    <row r="1780" spans="1:20" x14ac:dyDescent="0.25">
      <c r="A1780" t="s">
        <v>747</v>
      </c>
      <c r="B1780">
        <v>12</v>
      </c>
      <c r="C1780">
        <v>960</v>
      </c>
      <c r="D1780" t="s">
        <v>784</v>
      </c>
      <c r="E1780" t="s">
        <v>785</v>
      </c>
      <c r="F1780" t="s">
        <v>42</v>
      </c>
      <c r="G1780" t="s">
        <v>786</v>
      </c>
      <c r="H1780">
        <v>562</v>
      </c>
      <c r="I1780" t="s">
        <v>345</v>
      </c>
      <c r="J1780" t="s">
        <v>346</v>
      </c>
      <c r="K1780" t="s">
        <v>46</v>
      </c>
      <c r="L1780">
        <v>40</v>
      </c>
      <c r="M1780" t="s">
        <v>12</v>
      </c>
      <c r="N1780" s="9">
        <v>0</v>
      </c>
      <c r="O1780" s="9">
        <v>0</v>
      </c>
      <c r="P1780" s="9">
        <v>0</v>
      </c>
      <c r="Q1780" s="9">
        <v>0</v>
      </c>
      <c r="R1780" s="9">
        <v>0</v>
      </c>
      <c r="S1780" s="7">
        <v>0</v>
      </c>
      <c r="T1780" s="7">
        <v>0</v>
      </c>
    </row>
    <row r="1781" spans="1:20" x14ac:dyDescent="0.25">
      <c r="A1781" t="s">
        <v>747</v>
      </c>
      <c r="B1781">
        <v>12</v>
      </c>
      <c r="C1781">
        <v>960</v>
      </c>
      <c r="D1781" t="s">
        <v>784</v>
      </c>
      <c r="E1781" t="s">
        <v>785</v>
      </c>
      <c r="F1781" t="s">
        <v>42</v>
      </c>
      <c r="G1781" t="s">
        <v>786</v>
      </c>
      <c r="H1781">
        <v>562</v>
      </c>
      <c r="I1781" t="s">
        <v>345</v>
      </c>
      <c r="J1781" t="s">
        <v>346</v>
      </c>
      <c r="K1781" t="s">
        <v>46</v>
      </c>
      <c r="L1781">
        <v>50</v>
      </c>
      <c r="M1781" t="s">
        <v>50</v>
      </c>
      <c r="N1781" s="9">
        <v>306598.71000000002</v>
      </c>
      <c r="O1781" s="9">
        <v>419356</v>
      </c>
      <c r="P1781" s="9">
        <v>303.33999999999997</v>
      </c>
      <c r="Q1781" s="9">
        <v>808.98</v>
      </c>
      <c r="R1781" s="9">
        <v>106000</v>
      </c>
      <c r="S1781" s="7">
        <v>0</v>
      </c>
      <c r="T1781" s="7">
        <v>0</v>
      </c>
    </row>
    <row r="1782" spans="1:20" x14ac:dyDescent="0.25">
      <c r="A1782" t="s">
        <v>747</v>
      </c>
      <c r="B1782">
        <v>12</v>
      </c>
      <c r="C1782">
        <v>960</v>
      </c>
      <c r="D1782" t="s">
        <v>784</v>
      </c>
      <c r="E1782" t="s">
        <v>785</v>
      </c>
      <c r="F1782" t="s">
        <v>42</v>
      </c>
      <c r="G1782" t="s">
        <v>786</v>
      </c>
      <c r="H1782">
        <v>744</v>
      </c>
      <c r="I1782" t="s">
        <v>1693</v>
      </c>
      <c r="J1782" t="s">
        <v>2502</v>
      </c>
      <c r="K1782" t="s">
        <v>46</v>
      </c>
      <c r="L1782">
        <v>10</v>
      </c>
      <c r="M1782" t="s">
        <v>47</v>
      </c>
      <c r="N1782" s="9">
        <v>0</v>
      </c>
      <c r="O1782" s="9">
        <v>0</v>
      </c>
      <c r="P1782" s="9">
        <v>0</v>
      </c>
      <c r="Q1782" s="9">
        <v>0</v>
      </c>
      <c r="R1782" s="9">
        <v>0</v>
      </c>
      <c r="S1782" s="7">
        <v>103800</v>
      </c>
      <c r="T1782" s="7">
        <v>103800</v>
      </c>
    </row>
    <row r="1783" spans="1:20" x14ac:dyDescent="0.25">
      <c r="A1783" t="s">
        <v>747</v>
      </c>
      <c r="B1783">
        <v>12</v>
      </c>
      <c r="C1783">
        <v>960</v>
      </c>
      <c r="D1783" t="s">
        <v>784</v>
      </c>
      <c r="E1783" t="s">
        <v>785</v>
      </c>
      <c r="F1783" t="s">
        <v>42</v>
      </c>
      <c r="G1783" t="s">
        <v>786</v>
      </c>
      <c r="H1783">
        <v>744</v>
      </c>
      <c r="I1783" t="s">
        <v>1693</v>
      </c>
      <c r="J1783" t="s">
        <v>2502</v>
      </c>
      <c r="K1783" t="s">
        <v>46</v>
      </c>
      <c r="L1783">
        <v>20</v>
      </c>
      <c r="M1783" t="s">
        <v>48</v>
      </c>
      <c r="N1783" s="9">
        <v>0</v>
      </c>
      <c r="O1783" s="9">
        <v>0</v>
      </c>
      <c r="P1783" s="9">
        <v>0</v>
      </c>
      <c r="Q1783" s="9">
        <v>0</v>
      </c>
      <c r="R1783" s="9">
        <v>0</v>
      </c>
      <c r="S1783" s="7">
        <v>75950</v>
      </c>
      <c r="T1783" s="7">
        <v>38500</v>
      </c>
    </row>
    <row r="1784" spans="1:20" x14ac:dyDescent="0.25">
      <c r="A1784" t="s">
        <v>747</v>
      </c>
      <c r="B1784">
        <v>12</v>
      </c>
      <c r="C1784">
        <v>960</v>
      </c>
      <c r="D1784" t="s">
        <v>784</v>
      </c>
      <c r="E1784" t="s">
        <v>785</v>
      </c>
      <c r="F1784" t="s">
        <v>42</v>
      </c>
      <c r="G1784" t="s">
        <v>786</v>
      </c>
      <c r="H1784">
        <v>744</v>
      </c>
      <c r="I1784" t="s">
        <v>1693</v>
      </c>
      <c r="J1784" t="s">
        <v>2502</v>
      </c>
      <c r="K1784" t="s">
        <v>46</v>
      </c>
      <c r="L1784">
        <v>30</v>
      </c>
      <c r="M1784" t="s">
        <v>49</v>
      </c>
      <c r="N1784" s="9">
        <v>0</v>
      </c>
      <c r="O1784" s="9">
        <v>0</v>
      </c>
      <c r="P1784" s="9">
        <v>0</v>
      </c>
      <c r="Q1784" s="9">
        <v>0</v>
      </c>
      <c r="R1784" s="9">
        <v>0</v>
      </c>
      <c r="S1784" s="7">
        <v>27850</v>
      </c>
      <c r="T1784" s="7">
        <v>65300</v>
      </c>
    </row>
    <row r="1785" spans="1:20" x14ac:dyDescent="0.25">
      <c r="A1785" t="s">
        <v>747</v>
      </c>
      <c r="B1785">
        <v>12</v>
      </c>
      <c r="C1785">
        <v>960</v>
      </c>
      <c r="D1785" t="s">
        <v>784</v>
      </c>
      <c r="E1785" t="s">
        <v>785</v>
      </c>
      <c r="F1785" t="s">
        <v>42</v>
      </c>
      <c r="G1785" t="s">
        <v>786</v>
      </c>
      <c r="H1785">
        <v>744</v>
      </c>
      <c r="I1785" t="s">
        <v>1693</v>
      </c>
      <c r="J1785" t="s">
        <v>2502</v>
      </c>
      <c r="K1785" t="s">
        <v>46</v>
      </c>
      <c r="L1785">
        <v>40</v>
      </c>
      <c r="M1785" t="s">
        <v>12</v>
      </c>
      <c r="N1785" s="9">
        <v>0</v>
      </c>
      <c r="O1785" s="9">
        <v>0</v>
      </c>
      <c r="P1785" s="9">
        <v>0</v>
      </c>
      <c r="Q1785" s="9">
        <v>0</v>
      </c>
      <c r="R1785" s="9">
        <v>0</v>
      </c>
      <c r="S1785" s="7">
        <v>0</v>
      </c>
      <c r="T1785" s="7">
        <v>0</v>
      </c>
    </row>
    <row r="1786" spans="1:20" x14ac:dyDescent="0.25">
      <c r="A1786" t="s">
        <v>747</v>
      </c>
      <c r="B1786">
        <v>12</v>
      </c>
      <c r="C1786">
        <v>960</v>
      </c>
      <c r="D1786" t="s">
        <v>784</v>
      </c>
      <c r="E1786" t="s">
        <v>785</v>
      </c>
      <c r="F1786" t="s">
        <v>42</v>
      </c>
      <c r="G1786" t="s">
        <v>786</v>
      </c>
      <c r="H1786">
        <v>744</v>
      </c>
      <c r="I1786" t="s">
        <v>1693</v>
      </c>
      <c r="J1786" t="s">
        <v>2502</v>
      </c>
      <c r="K1786" t="s">
        <v>46</v>
      </c>
      <c r="L1786">
        <v>50</v>
      </c>
      <c r="M1786" t="s">
        <v>50</v>
      </c>
      <c r="N1786" s="9">
        <v>0</v>
      </c>
      <c r="O1786" s="9">
        <v>0</v>
      </c>
      <c r="P1786" s="9">
        <v>0</v>
      </c>
      <c r="Q1786" s="9">
        <v>0</v>
      </c>
      <c r="R1786" s="9">
        <v>0</v>
      </c>
      <c r="S1786" s="7">
        <v>27850</v>
      </c>
      <c r="T1786" s="7">
        <v>65300</v>
      </c>
    </row>
    <row r="1787" spans="1:20" x14ac:dyDescent="0.25">
      <c r="A1787" t="s">
        <v>747</v>
      </c>
      <c r="B1787">
        <v>12</v>
      </c>
      <c r="C1787">
        <v>960</v>
      </c>
      <c r="D1787" t="s">
        <v>784</v>
      </c>
      <c r="E1787" t="s">
        <v>785</v>
      </c>
      <c r="F1787" t="s">
        <v>42</v>
      </c>
      <c r="G1787" t="s">
        <v>786</v>
      </c>
      <c r="H1787">
        <v>764</v>
      </c>
      <c r="I1787" t="s">
        <v>1697</v>
      </c>
      <c r="J1787" t="s">
        <v>2658</v>
      </c>
      <c r="K1787" t="s">
        <v>46</v>
      </c>
      <c r="L1787">
        <v>10</v>
      </c>
      <c r="M1787" t="s">
        <v>47</v>
      </c>
      <c r="N1787" s="9">
        <v>0</v>
      </c>
      <c r="O1787" s="9">
        <v>0</v>
      </c>
      <c r="P1787" s="9">
        <v>0</v>
      </c>
      <c r="Q1787" s="9">
        <v>0</v>
      </c>
      <c r="R1787" s="9">
        <v>0</v>
      </c>
      <c r="S1787" s="7">
        <v>0</v>
      </c>
      <c r="T1787" s="7">
        <v>5000000</v>
      </c>
    </row>
    <row r="1788" spans="1:20" x14ac:dyDescent="0.25">
      <c r="A1788" t="s">
        <v>747</v>
      </c>
      <c r="B1788">
        <v>12</v>
      </c>
      <c r="C1788">
        <v>960</v>
      </c>
      <c r="D1788" t="s">
        <v>784</v>
      </c>
      <c r="E1788" t="s">
        <v>785</v>
      </c>
      <c r="F1788" t="s">
        <v>42</v>
      </c>
      <c r="G1788" t="s">
        <v>786</v>
      </c>
      <c r="H1788">
        <v>764</v>
      </c>
      <c r="I1788" t="s">
        <v>1697</v>
      </c>
      <c r="J1788" t="s">
        <v>2658</v>
      </c>
      <c r="K1788" t="s">
        <v>46</v>
      </c>
      <c r="L1788">
        <v>20</v>
      </c>
      <c r="M1788" t="s">
        <v>48</v>
      </c>
      <c r="N1788" s="9">
        <v>0</v>
      </c>
      <c r="O1788" s="9">
        <v>0</v>
      </c>
      <c r="P1788" s="9">
        <v>0</v>
      </c>
      <c r="Q1788" s="9">
        <v>0</v>
      </c>
      <c r="R1788" s="9">
        <v>0</v>
      </c>
      <c r="S1788" s="7">
        <v>0</v>
      </c>
      <c r="T1788" s="7">
        <v>0</v>
      </c>
    </row>
    <row r="1789" spans="1:20" x14ac:dyDescent="0.25">
      <c r="A1789" t="s">
        <v>747</v>
      </c>
      <c r="B1789">
        <v>12</v>
      </c>
      <c r="C1789">
        <v>960</v>
      </c>
      <c r="D1789" t="s">
        <v>784</v>
      </c>
      <c r="E1789" t="s">
        <v>785</v>
      </c>
      <c r="F1789" t="s">
        <v>42</v>
      </c>
      <c r="G1789" t="s">
        <v>786</v>
      </c>
      <c r="H1789">
        <v>764</v>
      </c>
      <c r="I1789" t="s">
        <v>1697</v>
      </c>
      <c r="J1789" t="s">
        <v>2658</v>
      </c>
      <c r="K1789" t="s">
        <v>46</v>
      </c>
      <c r="L1789">
        <v>30</v>
      </c>
      <c r="M1789" t="s">
        <v>49</v>
      </c>
      <c r="N1789" s="9">
        <v>0</v>
      </c>
      <c r="O1789" s="9">
        <v>0</v>
      </c>
      <c r="P1789" s="9">
        <v>0</v>
      </c>
      <c r="Q1789" s="9">
        <v>0</v>
      </c>
      <c r="R1789" s="9">
        <v>0</v>
      </c>
      <c r="S1789" s="7">
        <v>0</v>
      </c>
      <c r="T1789" s="7">
        <v>5000000</v>
      </c>
    </row>
    <row r="1790" spans="1:20" x14ac:dyDescent="0.25">
      <c r="A1790" t="s">
        <v>747</v>
      </c>
      <c r="B1790">
        <v>12</v>
      </c>
      <c r="C1790">
        <v>960</v>
      </c>
      <c r="D1790" t="s">
        <v>784</v>
      </c>
      <c r="E1790" t="s">
        <v>785</v>
      </c>
      <c r="F1790" t="s">
        <v>42</v>
      </c>
      <c r="G1790" t="s">
        <v>786</v>
      </c>
      <c r="H1790">
        <v>764</v>
      </c>
      <c r="I1790" t="s">
        <v>1697</v>
      </c>
      <c r="J1790" t="s">
        <v>2658</v>
      </c>
      <c r="K1790" t="s">
        <v>46</v>
      </c>
      <c r="L1790">
        <v>40</v>
      </c>
      <c r="M1790" t="s">
        <v>12</v>
      </c>
      <c r="N1790" s="9">
        <v>0</v>
      </c>
      <c r="O1790" s="9">
        <v>0</v>
      </c>
      <c r="P1790" s="9">
        <v>0</v>
      </c>
      <c r="Q1790" s="9">
        <v>0</v>
      </c>
      <c r="R1790" s="9">
        <v>0</v>
      </c>
      <c r="S1790" s="7">
        <v>0</v>
      </c>
      <c r="T1790" s="7">
        <v>5000000</v>
      </c>
    </row>
    <row r="1791" spans="1:20" x14ac:dyDescent="0.25">
      <c r="A1791" t="s">
        <v>747</v>
      </c>
      <c r="B1791">
        <v>12</v>
      </c>
      <c r="C1791">
        <v>960</v>
      </c>
      <c r="D1791" t="s">
        <v>784</v>
      </c>
      <c r="E1791" t="s">
        <v>785</v>
      </c>
      <c r="F1791" t="s">
        <v>42</v>
      </c>
      <c r="G1791" t="s">
        <v>786</v>
      </c>
      <c r="H1791">
        <v>764</v>
      </c>
      <c r="I1791" t="s">
        <v>1697</v>
      </c>
      <c r="J1791" t="s">
        <v>2658</v>
      </c>
      <c r="K1791" t="s">
        <v>46</v>
      </c>
      <c r="L1791">
        <v>50</v>
      </c>
      <c r="M1791" t="s">
        <v>50</v>
      </c>
      <c r="N1791" s="9">
        <v>0</v>
      </c>
      <c r="O1791" s="9">
        <v>0</v>
      </c>
      <c r="P1791" s="9">
        <v>0</v>
      </c>
      <c r="Q1791" s="9">
        <v>0</v>
      </c>
      <c r="R1791" s="9">
        <v>0</v>
      </c>
      <c r="S1791" s="7">
        <v>0</v>
      </c>
      <c r="T1791" s="7">
        <v>0</v>
      </c>
    </row>
    <row r="1792" spans="1:20" x14ac:dyDescent="0.25">
      <c r="A1792" t="s">
        <v>747</v>
      </c>
      <c r="B1792">
        <v>12</v>
      </c>
      <c r="C1792">
        <v>778</v>
      </c>
      <c r="D1792" t="s">
        <v>787</v>
      </c>
      <c r="E1792" t="s">
        <v>788</v>
      </c>
      <c r="F1792" t="s">
        <v>42</v>
      </c>
      <c r="G1792" t="s">
        <v>789</v>
      </c>
      <c r="H1792">
        <v>309</v>
      </c>
      <c r="I1792" t="s">
        <v>790</v>
      </c>
      <c r="J1792" t="s">
        <v>791</v>
      </c>
      <c r="K1792" t="s">
        <v>46</v>
      </c>
      <c r="L1792">
        <v>10</v>
      </c>
      <c r="M1792" t="s">
        <v>47</v>
      </c>
      <c r="N1792" s="9">
        <v>48088353</v>
      </c>
      <c r="O1792" s="9">
        <v>50581310</v>
      </c>
      <c r="P1792" s="9">
        <v>51600883</v>
      </c>
      <c r="Q1792" s="9">
        <v>54089341</v>
      </c>
      <c r="R1792" s="9">
        <v>60076497</v>
      </c>
      <c r="S1792" s="7">
        <v>62228027.710000001</v>
      </c>
      <c r="T1792" s="7">
        <v>65766492.049999997</v>
      </c>
    </row>
    <row r="1793" spans="1:20" x14ac:dyDescent="0.25">
      <c r="A1793" t="s">
        <v>747</v>
      </c>
      <c r="B1793">
        <v>12</v>
      </c>
      <c r="C1793">
        <v>778</v>
      </c>
      <c r="D1793" t="s">
        <v>787</v>
      </c>
      <c r="E1793" t="s">
        <v>788</v>
      </c>
      <c r="F1793" t="s">
        <v>42</v>
      </c>
      <c r="G1793" t="s">
        <v>789</v>
      </c>
      <c r="H1793">
        <v>309</v>
      </c>
      <c r="I1793" t="s">
        <v>790</v>
      </c>
      <c r="J1793" t="s">
        <v>791</v>
      </c>
      <c r="K1793" t="s">
        <v>46</v>
      </c>
      <c r="L1793">
        <v>20</v>
      </c>
      <c r="M1793" t="s">
        <v>48</v>
      </c>
      <c r="N1793" s="9">
        <v>48088353</v>
      </c>
      <c r="O1793" s="9">
        <v>50281310</v>
      </c>
      <c r="P1793" s="9">
        <v>51600883</v>
      </c>
      <c r="Q1793" s="9">
        <v>51211069.810000002</v>
      </c>
      <c r="R1793" s="9">
        <v>57711354.289999999</v>
      </c>
      <c r="S1793" s="7">
        <v>59334014.140000001</v>
      </c>
      <c r="T1793" s="7">
        <v>60314300.280000001</v>
      </c>
    </row>
    <row r="1794" spans="1:20" x14ac:dyDescent="0.25">
      <c r="A1794" t="s">
        <v>747</v>
      </c>
      <c r="B1794">
        <v>12</v>
      </c>
      <c r="C1794">
        <v>778</v>
      </c>
      <c r="D1794" t="s">
        <v>787</v>
      </c>
      <c r="E1794" t="s">
        <v>788</v>
      </c>
      <c r="F1794" t="s">
        <v>42</v>
      </c>
      <c r="G1794" t="s">
        <v>789</v>
      </c>
      <c r="H1794">
        <v>309</v>
      </c>
      <c r="I1794" t="s">
        <v>790</v>
      </c>
      <c r="J1794" t="s">
        <v>791</v>
      </c>
      <c r="K1794" t="s">
        <v>46</v>
      </c>
      <c r="L1794">
        <v>30</v>
      </c>
      <c r="M1794" t="s">
        <v>49</v>
      </c>
      <c r="N1794" s="9">
        <v>0</v>
      </c>
      <c r="O1794" s="9">
        <v>300000</v>
      </c>
      <c r="P1794" s="9">
        <v>0</v>
      </c>
      <c r="Q1794" s="9">
        <v>2878271.19</v>
      </c>
      <c r="R1794" s="9">
        <v>2365142.71</v>
      </c>
      <c r="S1794" s="7">
        <v>2894013.57</v>
      </c>
      <c r="T1794" s="7">
        <v>5452191.7699999996</v>
      </c>
    </row>
    <row r="1795" spans="1:20" x14ac:dyDescent="0.25">
      <c r="A1795" t="s">
        <v>747</v>
      </c>
      <c r="B1795">
        <v>12</v>
      </c>
      <c r="C1795">
        <v>778</v>
      </c>
      <c r="D1795" t="s">
        <v>787</v>
      </c>
      <c r="E1795" t="s">
        <v>788</v>
      </c>
      <c r="F1795" t="s">
        <v>42</v>
      </c>
      <c r="G1795" t="s">
        <v>789</v>
      </c>
      <c r="H1795">
        <v>309</v>
      </c>
      <c r="I1795" t="s">
        <v>790</v>
      </c>
      <c r="J1795" t="s">
        <v>791</v>
      </c>
      <c r="K1795" t="s">
        <v>46</v>
      </c>
      <c r="L1795">
        <v>40</v>
      </c>
      <c r="M1795" t="s">
        <v>12</v>
      </c>
      <c r="N1795" s="9">
        <v>0</v>
      </c>
      <c r="O1795" s="9">
        <v>0</v>
      </c>
      <c r="P1795" s="9">
        <v>0</v>
      </c>
      <c r="Q1795" s="9">
        <v>0</v>
      </c>
      <c r="R1795" s="9">
        <v>0</v>
      </c>
      <c r="S1795" s="7">
        <v>0</v>
      </c>
      <c r="T1795" s="7">
        <v>0</v>
      </c>
    </row>
    <row r="1796" spans="1:20" x14ac:dyDescent="0.25">
      <c r="A1796" t="s">
        <v>747</v>
      </c>
      <c r="B1796">
        <v>12</v>
      </c>
      <c r="C1796">
        <v>778</v>
      </c>
      <c r="D1796" t="s">
        <v>787</v>
      </c>
      <c r="E1796" t="s">
        <v>788</v>
      </c>
      <c r="F1796" t="s">
        <v>42</v>
      </c>
      <c r="G1796" t="s">
        <v>789</v>
      </c>
      <c r="H1796">
        <v>309</v>
      </c>
      <c r="I1796" t="s">
        <v>790</v>
      </c>
      <c r="J1796" t="s">
        <v>791</v>
      </c>
      <c r="K1796" t="s">
        <v>46</v>
      </c>
      <c r="L1796">
        <v>50</v>
      </c>
      <c r="M1796" t="s">
        <v>50</v>
      </c>
      <c r="N1796" s="9">
        <v>0</v>
      </c>
      <c r="O1796" s="9">
        <v>300000</v>
      </c>
      <c r="P1796" s="9">
        <v>0</v>
      </c>
      <c r="Q1796" s="9">
        <v>2878271.19</v>
      </c>
      <c r="R1796" s="9">
        <v>2365142.71</v>
      </c>
      <c r="S1796" s="7">
        <v>2894013.57</v>
      </c>
      <c r="T1796" s="7">
        <v>5452191.7699999996</v>
      </c>
    </row>
    <row r="1797" spans="1:20" x14ac:dyDescent="0.25">
      <c r="A1797" t="s">
        <v>747</v>
      </c>
      <c r="B1797">
        <v>12</v>
      </c>
      <c r="C1797">
        <v>777</v>
      </c>
      <c r="D1797" t="s">
        <v>792</v>
      </c>
      <c r="E1797" t="s">
        <v>793</v>
      </c>
      <c r="F1797" t="s">
        <v>42</v>
      </c>
      <c r="G1797" t="s">
        <v>794</v>
      </c>
      <c r="H1797">
        <v>197</v>
      </c>
      <c r="I1797" t="s">
        <v>401</v>
      </c>
      <c r="J1797" t="s">
        <v>402</v>
      </c>
      <c r="K1797" t="s">
        <v>46</v>
      </c>
      <c r="L1797">
        <v>10</v>
      </c>
      <c r="M1797" t="s">
        <v>47</v>
      </c>
      <c r="N1797" s="9">
        <v>12730987</v>
      </c>
      <c r="O1797" s="9">
        <v>12947962</v>
      </c>
      <c r="P1797" s="9">
        <v>13016011.58</v>
      </c>
      <c r="Q1797" s="9">
        <v>13517996</v>
      </c>
      <c r="R1797" s="9">
        <v>14751676</v>
      </c>
      <c r="S1797" s="7">
        <v>15723785</v>
      </c>
      <c r="T1797" s="7">
        <v>15767170</v>
      </c>
    </row>
    <row r="1798" spans="1:20" x14ac:dyDescent="0.25">
      <c r="A1798" t="s">
        <v>747</v>
      </c>
      <c r="B1798">
        <v>12</v>
      </c>
      <c r="C1798">
        <v>777</v>
      </c>
      <c r="D1798" t="s">
        <v>792</v>
      </c>
      <c r="E1798" t="s">
        <v>793</v>
      </c>
      <c r="F1798" t="s">
        <v>42</v>
      </c>
      <c r="G1798" t="s">
        <v>794</v>
      </c>
      <c r="H1798">
        <v>197</v>
      </c>
      <c r="I1798" t="s">
        <v>401</v>
      </c>
      <c r="J1798" t="s">
        <v>402</v>
      </c>
      <c r="K1798" t="s">
        <v>46</v>
      </c>
      <c r="L1798">
        <v>20</v>
      </c>
      <c r="M1798" t="s">
        <v>48</v>
      </c>
      <c r="N1798" s="9">
        <v>12730065.300000001</v>
      </c>
      <c r="O1798" s="9">
        <v>12704366.529999999</v>
      </c>
      <c r="P1798" s="9">
        <v>13016010.17</v>
      </c>
      <c r="Q1798" s="9">
        <v>11235725.9</v>
      </c>
      <c r="R1798" s="9">
        <v>11785569.390000001</v>
      </c>
      <c r="S1798" s="7">
        <v>15723781.720000001</v>
      </c>
      <c r="T1798" s="7">
        <v>11757457.029999999</v>
      </c>
    </row>
    <row r="1799" spans="1:20" x14ac:dyDescent="0.25">
      <c r="A1799" t="s">
        <v>747</v>
      </c>
      <c r="B1799">
        <v>12</v>
      </c>
      <c r="C1799">
        <v>777</v>
      </c>
      <c r="D1799" t="s">
        <v>792</v>
      </c>
      <c r="E1799" t="s">
        <v>793</v>
      </c>
      <c r="F1799" t="s">
        <v>42</v>
      </c>
      <c r="G1799" t="s">
        <v>794</v>
      </c>
      <c r="H1799">
        <v>197</v>
      </c>
      <c r="I1799" t="s">
        <v>401</v>
      </c>
      <c r="J1799" t="s">
        <v>402</v>
      </c>
      <c r="K1799" t="s">
        <v>46</v>
      </c>
      <c r="L1799">
        <v>30</v>
      </c>
      <c r="M1799" t="s">
        <v>49</v>
      </c>
      <c r="N1799" s="9">
        <v>921.7</v>
      </c>
      <c r="O1799" s="9">
        <v>243595.47</v>
      </c>
      <c r="P1799" s="9">
        <v>1.41</v>
      </c>
      <c r="Q1799" s="9">
        <v>2282270.1</v>
      </c>
      <c r="R1799" s="9">
        <v>2966106.61</v>
      </c>
      <c r="S1799" s="7">
        <v>3.28</v>
      </c>
      <c r="T1799" s="7">
        <v>4009712.97</v>
      </c>
    </row>
    <row r="1800" spans="1:20" x14ac:dyDescent="0.25">
      <c r="A1800" t="s">
        <v>747</v>
      </c>
      <c r="B1800">
        <v>12</v>
      </c>
      <c r="C1800">
        <v>777</v>
      </c>
      <c r="D1800" t="s">
        <v>792</v>
      </c>
      <c r="E1800" t="s">
        <v>793</v>
      </c>
      <c r="F1800" t="s">
        <v>42</v>
      </c>
      <c r="G1800" t="s">
        <v>794</v>
      </c>
      <c r="H1800">
        <v>197</v>
      </c>
      <c r="I1800" t="s">
        <v>401</v>
      </c>
      <c r="J1800" t="s">
        <v>402</v>
      </c>
      <c r="K1800" t="s">
        <v>46</v>
      </c>
      <c r="L1800">
        <v>40</v>
      </c>
      <c r="M1800" t="s">
        <v>12</v>
      </c>
      <c r="N1800" s="9">
        <v>0</v>
      </c>
      <c r="O1800" s="9">
        <v>0</v>
      </c>
      <c r="P1800" s="9">
        <v>0</v>
      </c>
      <c r="Q1800" s="9">
        <v>0</v>
      </c>
      <c r="R1800" s="9">
        <v>0</v>
      </c>
      <c r="S1800" s="7">
        <v>0</v>
      </c>
      <c r="T1800" s="7">
        <v>0</v>
      </c>
    </row>
    <row r="1801" spans="1:20" x14ac:dyDescent="0.25">
      <c r="A1801" t="s">
        <v>747</v>
      </c>
      <c r="B1801">
        <v>12</v>
      </c>
      <c r="C1801">
        <v>777</v>
      </c>
      <c r="D1801" t="s">
        <v>792</v>
      </c>
      <c r="E1801" t="s">
        <v>793</v>
      </c>
      <c r="F1801" t="s">
        <v>42</v>
      </c>
      <c r="G1801" t="s">
        <v>794</v>
      </c>
      <c r="H1801">
        <v>197</v>
      </c>
      <c r="I1801" t="s">
        <v>401</v>
      </c>
      <c r="J1801" t="s">
        <v>402</v>
      </c>
      <c r="K1801" t="s">
        <v>46</v>
      </c>
      <c r="L1801">
        <v>50</v>
      </c>
      <c r="M1801" t="s">
        <v>50</v>
      </c>
      <c r="N1801" s="9">
        <v>921.7</v>
      </c>
      <c r="O1801" s="9">
        <v>243595.47</v>
      </c>
      <c r="P1801" s="9">
        <v>1.41</v>
      </c>
      <c r="Q1801" s="9">
        <v>2282270.1</v>
      </c>
      <c r="R1801" s="9">
        <v>2966106.61</v>
      </c>
      <c r="S1801" s="7">
        <v>3.28</v>
      </c>
      <c r="T1801" s="7">
        <v>4009712.97</v>
      </c>
    </row>
    <row r="1802" spans="1:20" x14ac:dyDescent="0.25">
      <c r="A1802" t="s">
        <v>747</v>
      </c>
      <c r="B1802">
        <v>12</v>
      </c>
      <c r="C1802">
        <v>777</v>
      </c>
      <c r="D1802" t="s">
        <v>792</v>
      </c>
      <c r="E1802" t="s">
        <v>793</v>
      </c>
      <c r="F1802" t="s">
        <v>42</v>
      </c>
      <c r="G1802" t="s">
        <v>794</v>
      </c>
      <c r="H1802">
        <v>350</v>
      </c>
      <c r="I1802" t="s">
        <v>795</v>
      </c>
      <c r="J1802" t="s">
        <v>796</v>
      </c>
      <c r="K1802" t="s">
        <v>46</v>
      </c>
      <c r="L1802">
        <v>10</v>
      </c>
      <c r="M1802" t="s">
        <v>47</v>
      </c>
      <c r="N1802" s="9">
        <v>329108</v>
      </c>
      <c r="O1802" s="9">
        <v>3247866</v>
      </c>
      <c r="P1802" s="9">
        <v>3247866</v>
      </c>
      <c r="Q1802" s="9">
        <v>3247866</v>
      </c>
      <c r="R1802" s="9">
        <v>3500330</v>
      </c>
      <c r="S1802" s="7">
        <v>3247866</v>
      </c>
      <c r="T1802" s="7">
        <v>3247866</v>
      </c>
    </row>
    <row r="1803" spans="1:20" x14ac:dyDescent="0.25">
      <c r="A1803" t="s">
        <v>747</v>
      </c>
      <c r="B1803">
        <v>12</v>
      </c>
      <c r="C1803">
        <v>777</v>
      </c>
      <c r="D1803" t="s">
        <v>792</v>
      </c>
      <c r="E1803" t="s">
        <v>793</v>
      </c>
      <c r="F1803" t="s">
        <v>42</v>
      </c>
      <c r="G1803" t="s">
        <v>794</v>
      </c>
      <c r="H1803">
        <v>350</v>
      </c>
      <c r="I1803" t="s">
        <v>795</v>
      </c>
      <c r="J1803" t="s">
        <v>796</v>
      </c>
      <c r="K1803" t="s">
        <v>46</v>
      </c>
      <c r="L1803">
        <v>20</v>
      </c>
      <c r="M1803" t="s">
        <v>48</v>
      </c>
      <c r="N1803" s="9">
        <v>328136.5</v>
      </c>
      <c r="O1803" s="9">
        <v>3247531</v>
      </c>
      <c r="P1803" s="9">
        <v>3247866</v>
      </c>
      <c r="Q1803" s="9">
        <v>2995402</v>
      </c>
      <c r="R1803" s="9">
        <v>3500330</v>
      </c>
      <c r="S1803" s="7">
        <v>3247866</v>
      </c>
      <c r="T1803" s="7">
        <v>3247866</v>
      </c>
    </row>
    <row r="1804" spans="1:20" x14ac:dyDescent="0.25">
      <c r="A1804" t="s">
        <v>747</v>
      </c>
      <c r="B1804">
        <v>12</v>
      </c>
      <c r="C1804">
        <v>777</v>
      </c>
      <c r="D1804" t="s">
        <v>792</v>
      </c>
      <c r="E1804" t="s">
        <v>793</v>
      </c>
      <c r="F1804" t="s">
        <v>42</v>
      </c>
      <c r="G1804" t="s">
        <v>794</v>
      </c>
      <c r="H1804">
        <v>350</v>
      </c>
      <c r="I1804" t="s">
        <v>795</v>
      </c>
      <c r="J1804" t="s">
        <v>796</v>
      </c>
      <c r="K1804" t="s">
        <v>46</v>
      </c>
      <c r="L1804">
        <v>30</v>
      </c>
      <c r="M1804" t="s">
        <v>49</v>
      </c>
      <c r="N1804" s="9">
        <v>971.5</v>
      </c>
      <c r="O1804" s="9">
        <v>335</v>
      </c>
      <c r="P1804" s="9">
        <v>0</v>
      </c>
      <c r="Q1804" s="9">
        <v>252464</v>
      </c>
      <c r="R1804" s="9">
        <v>0</v>
      </c>
      <c r="S1804" s="7">
        <v>0</v>
      </c>
      <c r="T1804" s="7">
        <v>0</v>
      </c>
    </row>
    <row r="1805" spans="1:20" x14ac:dyDescent="0.25">
      <c r="A1805" t="s">
        <v>747</v>
      </c>
      <c r="B1805">
        <v>12</v>
      </c>
      <c r="C1805">
        <v>777</v>
      </c>
      <c r="D1805" t="s">
        <v>792</v>
      </c>
      <c r="E1805" t="s">
        <v>793</v>
      </c>
      <c r="F1805" t="s">
        <v>42</v>
      </c>
      <c r="G1805" t="s">
        <v>794</v>
      </c>
      <c r="H1805">
        <v>350</v>
      </c>
      <c r="I1805" t="s">
        <v>795</v>
      </c>
      <c r="J1805" t="s">
        <v>796</v>
      </c>
      <c r="K1805" t="s">
        <v>46</v>
      </c>
      <c r="L1805">
        <v>40</v>
      </c>
      <c r="M1805" t="s">
        <v>12</v>
      </c>
      <c r="N1805" s="9">
        <v>0</v>
      </c>
      <c r="O1805" s="9">
        <v>0</v>
      </c>
      <c r="P1805" s="9">
        <v>0</v>
      </c>
      <c r="Q1805" s="9">
        <v>0</v>
      </c>
      <c r="R1805" s="9">
        <v>0</v>
      </c>
      <c r="S1805" s="7">
        <v>0</v>
      </c>
      <c r="T1805" s="7">
        <v>0</v>
      </c>
    </row>
    <row r="1806" spans="1:20" x14ac:dyDescent="0.25">
      <c r="A1806" t="s">
        <v>747</v>
      </c>
      <c r="B1806">
        <v>12</v>
      </c>
      <c r="C1806">
        <v>777</v>
      </c>
      <c r="D1806" t="s">
        <v>792</v>
      </c>
      <c r="E1806" t="s">
        <v>793</v>
      </c>
      <c r="F1806" t="s">
        <v>42</v>
      </c>
      <c r="G1806" t="s">
        <v>794</v>
      </c>
      <c r="H1806">
        <v>350</v>
      </c>
      <c r="I1806" t="s">
        <v>795</v>
      </c>
      <c r="J1806" t="s">
        <v>796</v>
      </c>
      <c r="K1806" t="s">
        <v>46</v>
      </c>
      <c r="L1806">
        <v>50</v>
      </c>
      <c r="M1806" t="s">
        <v>50</v>
      </c>
      <c r="N1806" s="9">
        <v>971.5</v>
      </c>
      <c r="O1806" s="9">
        <v>335</v>
      </c>
      <c r="P1806" s="9">
        <v>0</v>
      </c>
      <c r="Q1806" s="9">
        <v>252464</v>
      </c>
      <c r="R1806" s="9">
        <v>0</v>
      </c>
      <c r="S1806" s="7">
        <v>0</v>
      </c>
      <c r="T1806" s="7">
        <v>0</v>
      </c>
    </row>
    <row r="1807" spans="1:20" x14ac:dyDescent="0.25">
      <c r="A1807" t="s">
        <v>747</v>
      </c>
      <c r="B1807">
        <v>12</v>
      </c>
      <c r="C1807">
        <v>777</v>
      </c>
      <c r="D1807" t="s">
        <v>792</v>
      </c>
      <c r="E1807" t="s">
        <v>793</v>
      </c>
      <c r="F1807" t="s">
        <v>42</v>
      </c>
      <c r="G1807" t="s">
        <v>794</v>
      </c>
      <c r="H1807">
        <v>351</v>
      </c>
      <c r="I1807" t="s">
        <v>762</v>
      </c>
      <c r="J1807" t="s">
        <v>763</v>
      </c>
      <c r="K1807" t="s">
        <v>46</v>
      </c>
      <c r="L1807">
        <v>10</v>
      </c>
      <c r="M1807" t="s">
        <v>47</v>
      </c>
      <c r="N1807" s="9">
        <v>76845732</v>
      </c>
      <c r="O1807" s="9">
        <v>66123721</v>
      </c>
      <c r="P1807" s="9">
        <v>66372197.130000003</v>
      </c>
      <c r="Q1807" s="9">
        <v>69992403</v>
      </c>
      <c r="R1807" s="9">
        <v>76397938</v>
      </c>
      <c r="S1807" s="7">
        <v>82283009</v>
      </c>
      <c r="T1807" s="7">
        <v>92830430.519999996</v>
      </c>
    </row>
    <row r="1808" spans="1:20" x14ac:dyDescent="0.25">
      <c r="A1808" t="s">
        <v>747</v>
      </c>
      <c r="B1808">
        <v>12</v>
      </c>
      <c r="C1808">
        <v>777</v>
      </c>
      <c r="D1808" t="s">
        <v>792</v>
      </c>
      <c r="E1808" t="s">
        <v>793</v>
      </c>
      <c r="F1808" t="s">
        <v>42</v>
      </c>
      <c r="G1808" t="s">
        <v>794</v>
      </c>
      <c r="H1808">
        <v>351</v>
      </c>
      <c r="I1808" t="s">
        <v>762</v>
      </c>
      <c r="J1808" t="s">
        <v>763</v>
      </c>
      <c r="K1808" t="s">
        <v>46</v>
      </c>
      <c r="L1808">
        <v>20</v>
      </c>
      <c r="M1808" t="s">
        <v>48</v>
      </c>
      <c r="N1808" s="9">
        <v>76843181.109999999</v>
      </c>
      <c r="O1808" s="9">
        <v>65884373.859999999</v>
      </c>
      <c r="P1808" s="9">
        <v>66371148.810000002</v>
      </c>
      <c r="Q1808" s="9">
        <v>69985505.269999996</v>
      </c>
      <c r="R1808" s="9">
        <v>76397938</v>
      </c>
      <c r="S1808" s="7">
        <v>82283006.319999993</v>
      </c>
      <c r="T1808" s="7">
        <v>92829515.540000007</v>
      </c>
    </row>
    <row r="1809" spans="1:20" x14ac:dyDescent="0.25">
      <c r="A1809" t="s">
        <v>747</v>
      </c>
      <c r="B1809">
        <v>12</v>
      </c>
      <c r="C1809">
        <v>777</v>
      </c>
      <c r="D1809" t="s">
        <v>792</v>
      </c>
      <c r="E1809" t="s">
        <v>793</v>
      </c>
      <c r="F1809" t="s">
        <v>42</v>
      </c>
      <c r="G1809" t="s">
        <v>794</v>
      </c>
      <c r="H1809">
        <v>351</v>
      </c>
      <c r="I1809" t="s">
        <v>762</v>
      </c>
      <c r="J1809" t="s">
        <v>763</v>
      </c>
      <c r="K1809" t="s">
        <v>46</v>
      </c>
      <c r="L1809">
        <v>30</v>
      </c>
      <c r="M1809" t="s">
        <v>49</v>
      </c>
      <c r="N1809" s="9">
        <v>2550.89</v>
      </c>
      <c r="O1809" s="9">
        <v>239347.14</v>
      </c>
      <c r="P1809" s="9">
        <v>1048.32</v>
      </c>
      <c r="Q1809" s="9">
        <v>6897.73</v>
      </c>
      <c r="R1809" s="9">
        <v>0</v>
      </c>
      <c r="S1809" s="7">
        <v>2.68</v>
      </c>
      <c r="T1809" s="7">
        <v>914.98</v>
      </c>
    </row>
    <row r="1810" spans="1:20" x14ac:dyDescent="0.25">
      <c r="A1810" t="s">
        <v>747</v>
      </c>
      <c r="B1810">
        <v>12</v>
      </c>
      <c r="C1810">
        <v>777</v>
      </c>
      <c r="D1810" t="s">
        <v>792</v>
      </c>
      <c r="E1810" t="s">
        <v>793</v>
      </c>
      <c r="F1810" t="s">
        <v>42</v>
      </c>
      <c r="G1810" t="s">
        <v>794</v>
      </c>
      <c r="H1810">
        <v>351</v>
      </c>
      <c r="I1810" t="s">
        <v>762</v>
      </c>
      <c r="J1810" t="s">
        <v>763</v>
      </c>
      <c r="K1810" t="s">
        <v>46</v>
      </c>
      <c r="L1810">
        <v>40</v>
      </c>
      <c r="M1810" t="s">
        <v>12</v>
      </c>
      <c r="N1810" s="9">
        <v>0</v>
      </c>
      <c r="O1810" s="9">
        <v>0</v>
      </c>
      <c r="P1810" s="9">
        <v>0</v>
      </c>
      <c r="Q1810" s="9">
        <v>0</v>
      </c>
      <c r="R1810" s="9">
        <v>0</v>
      </c>
      <c r="S1810" s="7">
        <v>0</v>
      </c>
      <c r="T1810" s="7">
        <v>0</v>
      </c>
    </row>
    <row r="1811" spans="1:20" x14ac:dyDescent="0.25">
      <c r="A1811" t="s">
        <v>747</v>
      </c>
      <c r="B1811">
        <v>12</v>
      </c>
      <c r="C1811">
        <v>777</v>
      </c>
      <c r="D1811" t="s">
        <v>792</v>
      </c>
      <c r="E1811" t="s">
        <v>793</v>
      </c>
      <c r="F1811" t="s">
        <v>42</v>
      </c>
      <c r="G1811" t="s">
        <v>794</v>
      </c>
      <c r="H1811">
        <v>351</v>
      </c>
      <c r="I1811" t="s">
        <v>762</v>
      </c>
      <c r="J1811" t="s">
        <v>763</v>
      </c>
      <c r="K1811" t="s">
        <v>46</v>
      </c>
      <c r="L1811">
        <v>50</v>
      </c>
      <c r="M1811" t="s">
        <v>50</v>
      </c>
      <c r="N1811" s="9">
        <v>2550.89</v>
      </c>
      <c r="O1811" s="9">
        <v>239347.14</v>
      </c>
      <c r="P1811" s="9">
        <v>1048.32</v>
      </c>
      <c r="Q1811" s="9">
        <v>6897.73</v>
      </c>
      <c r="R1811" s="9">
        <v>0</v>
      </c>
      <c r="S1811" s="7">
        <v>2.68</v>
      </c>
      <c r="T1811" s="7">
        <v>914.98</v>
      </c>
    </row>
    <row r="1812" spans="1:20" x14ac:dyDescent="0.25">
      <c r="A1812" t="s">
        <v>747</v>
      </c>
      <c r="B1812">
        <v>12</v>
      </c>
      <c r="C1812">
        <v>777</v>
      </c>
      <c r="D1812" t="s">
        <v>792</v>
      </c>
      <c r="E1812" t="s">
        <v>793</v>
      </c>
      <c r="F1812" t="s">
        <v>42</v>
      </c>
      <c r="G1812" t="s">
        <v>794</v>
      </c>
      <c r="H1812">
        <v>360</v>
      </c>
      <c r="I1812" t="s">
        <v>797</v>
      </c>
      <c r="J1812" t="s">
        <v>798</v>
      </c>
      <c r="K1812" t="s">
        <v>46</v>
      </c>
      <c r="L1812">
        <v>10</v>
      </c>
      <c r="M1812" t="s">
        <v>47</v>
      </c>
      <c r="N1812" s="9">
        <v>47914570</v>
      </c>
      <c r="O1812" s="9">
        <v>48726321</v>
      </c>
      <c r="P1812" s="9">
        <v>48815176</v>
      </c>
      <c r="Q1812" s="9">
        <v>51661174.130000003</v>
      </c>
      <c r="R1812" s="9">
        <v>53391548.700000003</v>
      </c>
      <c r="S1812" s="7">
        <v>55015521</v>
      </c>
      <c r="T1812" s="7">
        <v>56656255</v>
      </c>
    </row>
    <row r="1813" spans="1:20" x14ac:dyDescent="0.25">
      <c r="A1813" t="s">
        <v>747</v>
      </c>
      <c r="B1813">
        <v>12</v>
      </c>
      <c r="C1813">
        <v>777</v>
      </c>
      <c r="D1813" t="s">
        <v>792</v>
      </c>
      <c r="E1813" t="s">
        <v>793</v>
      </c>
      <c r="F1813" t="s">
        <v>42</v>
      </c>
      <c r="G1813" t="s">
        <v>794</v>
      </c>
      <c r="H1813">
        <v>360</v>
      </c>
      <c r="I1813" t="s">
        <v>797</v>
      </c>
      <c r="J1813" t="s">
        <v>798</v>
      </c>
      <c r="K1813" t="s">
        <v>46</v>
      </c>
      <c r="L1813">
        <v>20</v>
      </c>
      <c r="M1813" t="s">
        <v>48</v>
      </c>
      <c r="N1813" s="9">
        <v>47748914.369999997</v>
      </c>
      <c r="O1813" s="9">
        <v>48261056.579999998</v>
      </c>
      <c r="P1813" s="9">
        <v>48728250.869999997</v>
      </c>
      <c r="Q1813" s="9">
        <v>50599133.43</v>
      </c>
      <c r="R1813" s="9">
        <v>53224017.700000003</v>
      </c>
      <c r="S1813" s="7">
        <v>55015521</v>
      </c>
      <c r="T1813" s="7">
        <v>56656255</v>
      </c>
    </row>
    <row r="1814" spans="1:20" x14ac:dyDescent="0.25">
      <c r="A1814" t="s">
        <v>747</v>
      </c>
      <c r="B1814">
        <v>12</v>
      </c>
      <c r="C1814">
        <v>777</v>
      </c>
      <c r="D1814" t="s">
        <v>792</v>
      </c>
      <c r="E1814" t="s">
        <v>793</v>
      </c>
      <c r="F1814" t="s">
        <v>42</v>
      </c>
      <c r="G1814" t="s">
        <v>794</v>
      </c>
      <c r="H1814">
        <v>360</v>
      </c>
      <c r="I1814" t="s">
        <v>797</v>
      </c>
      <c r="J1814" t="s">
        <v>798</v>
      </c>
      <c r="K1814" t="s">
        <v>46</v>
      </c>
      <c r="L1814">
        <v>30</v>
      </c>
      <c r="M1814" t="s">
        <v>49</v>
      </c>
      <c r="N1814" s="9">
        <v>165655.63</v>
      </c>
      <c r="O1814" s="9">
        <v>465264.42</v>
      </c>
      <c r="P1814" s="9">
        <v>86925.13</v>
      </c>
      <c r="Q1814" s="9">
        <v>1062040.7</v>
      </c>
      <c r="R1814" s="9">
        <v>167531</v>
      </c>
      <c r="S1814" s="7">
        <v>0</v>
      </c>
      <c r="T1814" s="7">
        <v>0</v>
      </c>
    </row>
    <row r="1815" spans="1:20" x14ac:dyDescent="0.25">
      <c r="A1815" t="s">
        <v>747</v>
      </c>
      <c r="B1815">
        <v>12</v>
      </c>
      <c r="C1815">
        <v>777</v>
      </c>
      <c r="D1815" t="s">
        <v>792</v>
      </c>
      <c r="E1815" t="s">
        <v>793</v>
      </c>
      <c r="F1815" t="s">
        <v>42</v>
      </c>
      <c r="G1815" t="s">
        <v>794</v>
      </c>
      <c r="H1815">
        <v>360</v>
      </c>
      <c r="I1815" t="s">
        <v>797</v>
      </c>
      <c r="J1815" t="s">
        <v>798</v>
      </c>
      <c r="K1815" t="s">
        <v>46</v>
      </c>
      <c r="L1815">
        <v>40</v>
      </c>
      <c r="M1815" t="s">
        <v>12</v>
      </c>
      <c r="N1815" s="9">
        <v>0</v>
      </c>
      <c r="O1815" s="9">
        <v>0</v>
      </c>
      <c r="P1815" s="9">
        <v>0</v>
      </c>
      <c r="Q1815" s="9">
        <v>0</v>
      </c>
      <c r="R1815" s="9">
        <v>0</v>
      </c>
      <c r="S1815" s="7">
        <v>0</v>
      </c>
      <c r="T1815" s="7">
        <v>0</v>
      </c>
    </row>
    <row r="1816" spans="1:20" x14ac:dyDescent="0.25">
      <c r="A1816" t="s">
        <v>747</v>
      </c>
      <c r="B1816">
        <v>12</v>
      </c>
      <c r="C1816">
        <v>777</v>
      </c>
      <c r="D1816" t="s">
        <v>792</v>
      </c>
      <c r="E1816" t="s">
        <v>793</v>
      </c>
      <c r="F1816" t="s">
        <v>42</v>
      </c>
      <c r="G1816" t="s">
        <v>794</v>
      </c>
      <c r="H1816">
        <v>360</v>
      </c>
      <c r="I1816" t="s">
        <v>797</v>
      </c>
      <c r="J1816" t="s">
        <v>798</v>
      </c>
      <c r="K1816" t="s">
        <v>46</v>
      </c>
      <c r="L1816">
        <v>50</v>
      </c>
      <c r="M1816" t="s">
        <v>50</v>
      </c>
      <c r="N1816" s="9">
        <v>165655.63</v>
      </c>
      <c r="O1816" s="9">
        <v>465264.42</v>
      </c>
      <c r="P1816" s="9">
        <v>86925.13</v>
      </c>
      <c r="Q1816" s="9">
        <v>1062040.7</v>
      </c>
      <c r="R1816" s="9">
        <v>167531</v>
      </c>
      <c r="S1816" s="7">
        <v>0</v>
      </c>
      <c r="T1816" s="7">
        <v>0</v>
      </c>
    </row>
    <row r="1817" spans="1:20" x14ac:dyDescent="0.25">
      <c r="A1817" t="s">
        <v>747</v>
      </c>
      <c r="B1817">
        <v>12</v>
      </c>
      <c r="C1817">
        <v>777</v>
      </c>
      <c r="D1817" t="s">
        <v>792</v>
      </c>
      <c r="E1817" t="s">
        <v>793</v>
      </c>
      <c r="F1817" t="s">
        <v>42</v>
      </c>
      <c r="G1817" t="s">
        <v>794</v>
      </c>
      <c r="H1817">
        <v>398</v>
      </c>
      <c r="I1817" t="s">
        <v>768</v>
      </c>
      <c r="J1817" t="s">
        <v>769</v>
      </c>
      <c r="K1817" t="s">
        <v>46</v>
      </c>
      <c r="L1817">
        <v>10</v>
      </c>
      <c r="M1817" t="s">
        <v>47</v>
      </c>
      <c r="N1817" s="9">
        <v>55059032</v>
      </c>
      <c r="O1817" s="9">
        <v>68805658</v>
      </c>
      <c r="P1817" s="9">
        <v>69412946.420000002</v>
      </c>
      <c r="Q1817" s="9">
        <v>73356541</v>
      </c>
      <c r="R1817" s="9">
        <v>70124740</v>
      </c>
      <c r="S1817" s="7">
        <v>70129529</v>
      </c>
      <c r="T1817" s="7">
        <v>64549879.479999997</v>
      </c>
    </row>
    <row r="1818" spans="1:20" x14ac:dyDescent="0.25">
      <c r="A1818" t="s">
        <v>747</v>
      </c>
      <c r="B1818">
        <v>12</v>
      </c>
      <c r="C1818">
        <v>777</v>
      </c>
      <c r="D1818" t="s">
        <v>792</v>
      </c>
      <c r="E1818" t="s">
        <v>793</v>
      </c>
      <c r="F1818" t="s">
        <v>42</v>
      </c>
      <c r="G1818" t="s">
        <v>794</v>
      </c>
      <c r="H1818">
        <v>398</v>
      </c>
      <c r="I1818" t="s">
        <v>768</v>
      </c>
      <c r="J1818" t="s">
        <v>769</v>
      </c>
      <c r="K1818" t="s">
        <v>46</v>
      </c>
      <c r="L1818">
        <v>20</v>
      </c>
      <c r="M1818" t="s">
        <v>48</v>
      </c>
      <c r="N1818" s="9">
        <v>55057924.460000001</v>
      </c>
      <c r="O1818" s="9">
        <v>68802478.900000006</v>
      </c>
      <c r="P1818" s="9">
        <v>69412945.719999999</v>
      </c>
      <c r="Q1818" s="9">
        <v>54552971.039999999</v>
      </c>
      <c r="R1818" s="9">
        <v>61611549.109999999</v>
      </c>
      <c r="S1818" s="7">
        <v>70129501.959999993</v>
      </c>
      <c r="T1818" s="7">
        <v>53365281.920000002</v>
      </c>
    </row>
    <row r="1819" spans="1:20" x14ac:dyDescent="0.25">
      <c r="A1819" t="s">
        <v>747</v>
      </c>
      <c r="B1819">
        <v>12</v>
      </c>
      <c r="C1819">
        <v>777</v>
      </c>
      <c r="D1819" t="s">
        <v>792</v>
      </c>
      <c r="E1819" t="s">
        <v>793</v>
      </c>
      <c r="F1819" t="s">
        <v>42</v>
      </c>
      <c r="G1819" t="s">
        <v>794</v>
      </c>
      <c r="H1819">
        <v>398</v>
      </c>
      <c r="I1819" t="s">
        <v>768</v>
      </c>
      <c r="J1819" t="s">
        <v>769</v>
      </c>
      <c r="K1819" t="s">
        <v>46</v>
      </c>
      <c r="L1819">
        <v>30</v>
      </c>
      <c r="M1819" t="s">
        <v>49</v>
      </c>
      <c r="N1819" s="9">
        <v>1107.54</v>
      </c>
      <c r="O1819" s="9">
        <v>3179.1</v>
      </c>
      <c r="P1819" s="9">
        <v>0.7</v>
      </c>
      <c r="Q1819" s="9">
        <v>18803569.960000001</v>
      </c>
      <c r="R1819" s="9">
        <v>8513190.8900000006</v>
      </c>
      <c r="S1819" s="7">
        <v>27.04</v>
      </c>
      <c r="T1819" s="7">
        <v>11184597.560000001</v>
      </c>
    </row>
    <row r="1820" spans="1:20" x14ac:dyDescent="0.25">
      <c r="A1820" t="s">
        <v>747</v>
      </c>
      <c r="B1820">
        <v>12</v>
      </c>
      <c r="C1820">
        <v>777</v>
      </c>
      <c r="D1820" t="s">
        <v>792</v>
      </c>
      <c r="E1820" t="s">
        <v>793</v>
      </c>
      <c r="F1820" t="s">
        <v>42</v>
      </c>
      <c r="G1820" t="s">
        <v>794</v>
      </c>
      <c r="H1820">
        <v>398</v>
      </c>
      <c r="I1820" t="s">
        <v>768</v>
      </c>
      <c r="J1820" t="s">
        <v>769</v>
      </c>
      <c r="K1820" t="s">
        <v>46</v>
      </c>
      <c r="L1820">
        <v>40</v>
      </c>
      <c r="M1820" t="s">
        <v>12</v>
      </c>
      <c r="N1820" s="9">
        <v>0</v>
      </c>
      <c r="O1820" s="9">
        <v>0</v>
      </c>
      <c r="P1820" s="9">
        <v>0</v>
      </c>
      <c r="Q1820" s="9">
        <v>0</v>
      </c>
      <c r="R1820" s="9">
        <v>0</v>
      </c>
      <c r="S1820" s="7">
        <v>0</v>
      </c>
      <c r="T1820" s="7">
        <v>1829000</v>
      </c>
    </row>
    <row r="1821" spans="1:20" x14ac:dyDescent="0.25">
      <c r="A1821" t="s">
        <v>747</v>
      </c>
      <c r="B1821">
        <v>12</v>
      </c>
      <c r="C1821">
        <v>777</v>
      </c>
      <c r="D1821" t="s">
        <v>792</v>
      </c>
      <c r="E1821" t="s">
        <v>793</v>
      </c>
      <c r="F1821" t="s">
        <v>42</v>
      </c>
      <c r="G1821" t="s">
        <v>794</v>
      </c>
      <c r="H1821">
        <v>398</v>
      </c>
      <c r="I1821" t="s">
        <v>768</v>
      </c>
      <c r="J1821" t="s">
        <v>769</v>
      </c>
      <c r="K1821" t="s">
        <v>46</v>
      </c>
      <c r="L1821">
        <v>50</v>
      </c>
      <c r="M1821" t="s">
        <v>50</v>
      </c>
      <c r="N1821" s="9">
        <v>1107.54</v>
      </c>
      <c r="O1821" s="9">
        <v>3179.1</v>
      </c>
      <c r="P1821" s="9">
        <v>0.7</v>
      </c>
      <c r="Q1821" s="9">
        <v>18803569.960000001</v>
      </c>
      <c r="R1821" s="9">
        <v>8513190.8900000006</v>
      </c>
      <c r="S1821" s="7">
        <v>27.04</v>
      </c>
      <c r="T1821" s="7">
        <v>9355597.5600000005</v>
      </c>
    </row>
    <row r="1822" spans="1:20" x14ac:dyDescent="0.25">
      <c r="A1822" t="s">
        <v>747</v>
      </c>
      <c r="B1822">
        <v>12</v>
      </c>
      <c r="C1822">
        <v>777</v>
      </c>
      <c r="D1822" t="s">
        <v>792</v>
      </c>
      <c r="E1822" t="s">
        <v>793</v>
      </c>
      <c r="F1822" t="s">
        <v>42</v>
      </c>
      <c r="G1822" t="s">
        <v>794</v>
      </c>
      <c r="H1822">
        <v>399</v>
      </c>
      <c r="I1822" t="s">
        <v>62</v>
      </c>
      <c r="J1822" t="s">
        <v>63</v>
      </c>
      <c r="K1822" t="s">
        <v>46</v>
      </c>
      <c r="L1822">
        <v>10</v>
      </c>
      <c r="M1822" t="s">
        <v>47</v>
      </c>
      <c r="N1822" s="9">
        <v>22323235</v>
      </c>
      <c r="O1822" s="9">
        <v>20588297</v>
      </c>
      <c r="P1822" s="9">
        <v>17661001.870000001</v>
      </c>
      <c r="Q1822" s="9">
        <v>19566942</v>
      </c>
      <c r="R1822" s="9">
        <v>22976796</v>
      </c>
      <c r="S1822" s="7">
        <v>24969909</v>
      </c>
      <c r="T1822" s="7">
        <v>25332636</v>
      </c>
    </row>
    <row r="1823" spans="1:20" x14ac:dyDescent="0.25">
      <c r="A1823" t="s">
        <v>747</v>
      </c>
      <c r="B1823">
        <v>12</v>
      </c>
      <c r="C1823">
        <v>777</v>
      </c>
      <c r="D1823" t="s">
        <v>792</v>
      </c>
      <c r="E1823" t="s">
        <v>793</v>
      </c>
      <c r="F1823" t="s">
        <v>42</v>
      </c>
      <c r="G1823" t="s">
        <v>794</v>
      </c>
      <c r="H1823">
        <v>399</v>
      </c>
      <c r="I1823" t="s">
        <v>62</v>
      </c>
      <c r="J1823" t="s">
        <v>63</v>
      </c>
      <c r="K1823" t="s">
        <v>46</v>
      </c>
      <c r="L1823">
        <v>20</v>
      </c>
      <c r="M1823" t="s">
        <v>48</v>
      </c>
      <c r="N1823" s="9">
        <v>22322776.940000001</v>
      </c>
      <c r="O1823" s="9">
        <v>20586122.16</v>
      </c>
      <c r="P1823" s="9">
        <v>17661001.120000001</v>
      </c>
      <c r="Q1823" s="9">
        <v>19566942</v>
      </c>
      <c r="R1823" s="9">
        <v>22976796</v>
      </c>
      <c r="S1823" s="7">
        <v>24969905.98</v>
      </c>
      <c r="T1823" s="7">
        <v>25331571.07</v>
      </c>
    </row>
    <row r="1824" spans="1:20" x14ac:dyDescent="0.25">
      <c r="A1824" t="s">
        <v>747</v>
      </c>
      <c r="B1824">
        <v>12</v>
      </c>
      <c r="C1824">
        <v>777</v>
      </c>
      <c r="D1824" t="s">
        <v>792</v>
      </c>
      <c r="E1824" t="s">
        <v>793</v>
      </c>
      <c r="F1824" t="s">
        <v>42</v>
      </c>
      <c r="G1824" t="s">
        <v>794</v>
      </c>
      <c r="H1824">
        <v>399</v>
      </c>
      <c r="I1824" t="s">
        <v>62</v>
      </c>
      <c r="J1824" t="s">
        <v>63</v>
      </c>
      <c r="K1824" t="s">
        <v>46</v>
      </c>
      <c r="L1824">
        <v>30</v>
      </c>
      <c r="M1824" t="s">
        <v>49</v>
      </c>
      <c r="N1824" s="9">
        <v>458.06</v>
      </c>
      <c r="O1824" s="9">
        <v>2174.84</v>
      </c>
      <c r="P1824" s="9">
        <v>0.75</v>
      </c>
      <c r="Q1824" s="9">
        <v>0</v>
      </c>
      <c r="R1824" s="9">
        <v>0</v>
      </c>
      <c r="S1824" s="7">
        <v>3.02</v>
      </c>
      <c r="T1824" s="7">
        <v>1064.93</v>
      </c>
    </row>
    <row r="1825" spans="1:20" x14ac:dyDescent="0.25">
      <c r="A1825" t="s">
        <v>747</v>
      </c>
      <c r="B1825">
        <v>12</v>
      </c>
      <c r="C1825">
        <v>777</v>
      </c>
      <c r="D1825" t="s">
        <v>792</v>
      </c>
      <c r="E1825" t="s">
        <v>793</v>
      </c>
      <c r="F1825" t="s">
        <v>42</v>
      </c>
      <c r="G1825" t="s">
        <v>794</v>
      </c>
      <c r="H1825">
        <v>399</v>
      </c>
      <c r="I1825" t="s">
        <v>62</v>
      </c>
      <c r="J1825" t="s">
        <v>63</v>
      </c>
      <c r="K1825" t="s">
        <v>46</v>
      </c>
      <c r="L1825">
        <v>40</v>
      </c>
      <c r="M1825" t="s">
        <v>12</v>
      </c>
      <c r="N1825" s="9">
        <v>0</v>
      </c>
      <c r="O1825" s="9">
        <v>0</v>
      </c>
      <c r="P1825" s="9">
        <v>0</v>
      </c>
      <c r="Q1825" s="9">
        <v>0</v>
      </c>
      <c r="R1825" s="9">
        <v>0</v>
      </c>
      <c r="S1825" s="7">
        <v>0</v>
      </c>
      <c r="T1825" s="7">
        <v>0</v>
      </c>
    </row>
    <row r="1826" spans="1:20" x14ac:dyDescent="0.25">
      <c r="A1826" t="s">
        <v>747</v>
      </c>
      <c r="B1826">
        <v>12</v>
      </c>
      <c r="C1826">
        <v>777</v>
      </c>
      <c r="D1826" t="s">
        <v>792</v>
      </c>
      <c r="E1826" t="s">
        <v>793</v>
      </c>
      <c r="F1826" t="s">
        <v>42</v>
      </c>
      <c r="G1826" t="s">
        <v>794</v>
      </c>
      <c r="H1826">
        <v>399</v>
      </c>
      <c r="I1826" t="s">
        <v>62</v>
      </c>
      <c r="J1826" t="s">
        <v>63</v>
      </c>
      <c r="K1826" t="s">
        <v>46</v>
      </c>
      <c r="L1826">
        <v>50</v>
      </c>
      <c r="M1826" t="s">
        <v>50</v>
      </c>
      <c r="N1826" s="9">
        <v>458.06</v>
      </c>
      <c r="O1826" s="9">
        <v>2174.84</v>
      </c>
      <c r="P1826" s="9">
        <v>0.75</v>
      </c>
      <c r="Q1826" s="9">
        <v>0</v>
      </c>
      <c r="R1826" s="9">
        <v>0</v>
      </c>
      <c r="S1826" s="7">
        <v>3.02</v>
      </c>
      <c r="T1826" s="7">
        <v>1064.93</v>
      </c>
    </row>
    <row r="1827" spans="1:20" x14ac:dyDescent="0.25">
      <c r="A1827" t="s">
        <v>747</v>
      </c>
      <c r="B1827">
        <v>12</v>
      </c>
      <c r="C1827">
        <v>156</v>
      </c>
      <c r="D1827" t="s">
        <v>799</v>
      </c>
      <c r="E1827" t="s">
        <v>800</v>
      </c>
      <c r="F1827" t="s">
        <v>42</v>
      </c>
      <c r="G1827" t="s">
        <v>801</v>
      </c>
      <c r="H1827">
        <v>302</v>
      </c>
      <c r="I1827" t="s">
        <v>802</v>
      </c>
      <c r="J1827" t="s">
        <v>803</v>
      </c>
      <c r="K1827" t="s">
        <v>46</v>
      </c>
      <c r="L1827">
        <v>10</v>
      </c>
      <c r="M1827" t="s">
        <v>47</v>
      </c>
      <c r="N1827" s="9">
        <v>54382601</v>
      </c>
      <c r="O1827" s="9">
        <v>56208653</v>
      </c>
      <c r="P1827" s="9">
        <v>66442970.670000002</v>
      </c>
      <c r="Q1827" s="9">
        <v>82594503.299999997</v>
      </c>
      <c r="R1827" s="9">
        <v>105167163</v>
      </c>
      <c r="S1827" s="7">
        <v>102502030</v>
      </c>
      <c r="T1827" s="7">
        <v>106647743</v>
      </c>
    </row>
    <row r="1828" spans="1:20" x14ac:dyDescent="0.25">
      <c r="A1828" t="s">
        <v>747</v>
      </c>
      <c r="B1828">
        <v>12</v>
      </c>
      <c r="C1828">
        <v>156</v>
      </c>
      <c r="D1828" t="s">
        <v>799</v>
      </c>
      <c r="E1828" t="s">
        <v>800</v>
      </c>
      <c r="F1828" t="s">
        <v>42</v>
      </c>
      <c r="G1828" t="s">
        <v>801</v>
      </c>
      <c r="H1828">
        <v>302</v>
      </c>
      <c r="I1828" t="s">
        <v>802</v>
      </c>
      <c r="J1828" t="s">
        <v>803</v>
      </c>
      <c r="K1828" t="s">
        <v>46</v>
      </c>
      <c r="L1828">
        <v>20</v>
      </c>
      <c r="M1828" t="s">
        <v>48</v>
      </c>
      <c r="N1828" s="9">
        <v>54349749.799999997</v>
      </c>
      <c r="O1828" s="9">
        <v>55667821.460000001</v>
      </c>
      <c r="P1828" s="9">
        <v>62451596.280000001</v>
      </c>
      <c r="Q1828" s="9">
        <v>60790644.390000001</v>
      </c>
      <c r="R1828" s="9">
        <v>80189561.409999996</v>
      </c>
      <c r="S1828" s="7">
        <v>89323260.840000004</v>
      </c>
      <c r="T1828" s="7">
        <v>106643699.05</v>
      </c>
    </row>
    <row r="1829" spans="1:20" x14ac:dyDescent="0.25">
      <c r="A1829" t="s">
        <v>747</v>
      </c>
      <c r="B1829">
        <v>12</v>
      </c>
      <c r="C1829">
        <v>156</v>
      </c>
      <c r="D1829" t="s">
        <v>799</v>
      </c>
      <c r="E1829" t="s">
        <v>800</v>
      </c>
      <c r="F1829" t="s">
        <v>42</v>
      </c>
      <c r="G1829" t="s">
        <v>801</v>
      </c>
      <c r="H1829">
        <v>302</v>
      </c>
      <c r="I1829" t="s">
        <v>802</v>
      </c>
      <c r="J1829" t="s">
        <v>803</v>
      </c>
      <c r="K1829" t="s">
        <v>46</v>
      </c>
      <c r="L1829">
        <v>30</v>
      </c>
      <c r="M1829" t="s">
        <v>49</v>
      </c>
      <c r="N1829" s="9">
        <v>32851.199999999997</v>
      </c>
      <c r="O1829" s="9">
        <v>540831.54</v>
      </c>
      <c r="P1829" s="9">
        <v>3991374.39</v>
      </c>
      <c r="Q1829" s="9">
        <v>21803858.91</v>
      </c>
      <c r="R1829" s="9">
        <v>24977601.59</v>
      </c>
      <c r="S1829" s="7">
        <v>13178769.16</v>
      </c>
      <c r="T1829" s="7">
        <v>4043.95</v>
      </c>
    </row>
    <row r="1830" spans="1:20" x14ac:dyDescent="0.25">
      <c r="A1830" t="s">
        <v>747</v>
      </c>
      <c r="B1830">
        <v>12</v>
      </c>
      <c r="C1830">
        <v>156</v>
      </c>
      <c r="D1830" t="s">
        <v>799</v>
      </c>
      <c r="E1830" t="s">
        <v>800</v>
      </c>
      <c r="F1830" t="s">
        <v>42</v>
      </c>
      <c r="G1830" t="s">
        <v>801</v>
      </c>
      <c r="H1830">
        <v>302</v>
      </c>
      <c r="I1830" t="s">
        <v>802</v>
      </c>
      <c r="J1830" t="s">
        <v>803</v>
      </c>
      <c r="K1830" t="s">
        <v>46</v>
      </c>
      <c r="L1830">
        <v>40</v>
      </c>
      <c r="M1830" t="s">
        <v>12</v>
      </c>
      <c r="N1830" s="9">
        <v>0</v>
      </c>
      <c r="O1830" s="9">
        <v>0</v>
      </c>
      <c r="P1830" s="9">
        <v>0</v>
      </c>
      <c r="Q1830" s="9">
        <v>0</v>
      </c>
      <c r="R1830" s="9">
        <v>0</v>
      </c>
      <c r="S1830" s="7">
        <v>0</v>
      </c>
      <c r="T1830" s="7">
        <v>0</v>
      </c>
    </row>
    <row r="1831" spans="1:20" x14ac:dyDescent="0.25">
      <c r="A1831" t="s">
        <v>747</v>
      </c>
      <c r="B1831">
        <v>12</v>
      </c>
      <c r="C1831">
        <v>156</v>
      </c>
      <c r="D1831" t="s">
        <v>799</v>
      </c>
      <c r="E1831" t="s">
        <v>800</v>
      </c>
      <c r="F1831" t="s">
        <v>42</v>
      </c>
      <c r="G1831" t="s">
        <v>801</v>
      </c>
      <c r="H1831">
        <v>302</v>
      </c>
      <c r="I1831" t="s">
        <v>802</v>
      </c>
      <c r="J1831" t="s">
        <v>803</v>
      </c>
      <c r="K1831" t="s">
        <v>46</v>
      </c>
      <c r="L1831">
        <v>50</v>
      </c>
      <c r="M1831" t="s">
        <v>50</v>
      </c>
      <c r="N1831" s="9">
        <v>32851.199999999997</v>
      </c>
      <c r="O1831" s="9">
        <v>540831.54</v>
      </c>
      <c r="P1831" s="9">
        <v>3991374.39</v>
      </c>
      <c r="Q1831" s="9">
        <v>21803858.91</v>
      </c>
      <c r="R1831" s="9">
        <v>24977601.59</v>
      </c>
      <c r="S1831" s="7">
        <v>13178769.16</v>
      </c>
      <c r="T1831" s="7">
        <v>4043.95</v>
      </c>
    </row>
    <row r="1832" spans="1:20" x14ac:dyDescent="0.25">
      <c r="A1832" t="s">
        <v>747</v>
      </c>
      <c r="B1832">
        <v>12</v>
      </c>
      <c r="C1832">
        <v>156</v>
      </c>
      <c r="D1832" t="s">
        <v>799</v>
      </c>
      <c r="E1832" t="s">
        <v>800</v>
      </c>
      <c r="F1832" t="s">
        <v>42</v>
      </c>
      <c r="G1832" t="s">
        <v>801</v>
      </c>
      <c r="H1832">
        <v>310</v>
      </c>
      <c r="I1832" t="s">
        <v>804</v>
      </c>
      <c r="J1832" t="s">
        <v>805</v>
      </c>
      <c r="K1832" t="s">
        <v>46</v>
      </c>
      <c r="L1832">
        <v>10</v>
      </c>
      <c r="M1832" t="s">
        <v>47</v>
      </c>
      <c r="N1832" s="9">
        <v>220900278</v>
      </c>
      <c r="O1832" s="9">
        <v>226149033</v>
      </c>
      <c r="P1832" s="9">
        <v>232070258.97</v>
      </c>
      <c r="Q1832" s="9">
        <v>258050097</v>
      </c>
      <c r="R1832" s="9">
        <v>291793999</v>
      </c>
      <c r="S1832" s="7">
        <v>293672933</v>
      </c>
      <c r="T1832" s="7">
        <v>299647205</v>
      </c>
    </row>
    <row r="1833" spans="1:20" x14ac:dyDescent="0.25">
      <c r="A1833" t="s">
        <v>747</v>
      </c>
      <c r="B1833">
        <v>12</v>
      </c>
      <c r="C1833">
        <v>156</v>
      </c>
      <c r="D1833" t="s">
        <v>799</v>
      </c>
      <c r="E1833" t="s">
        <v>800</v>
      </c>
      <c r="F1833" t="s">
        <v>42</v>
      </c>
      <c r="G1833" t="s">
        <v>801</v>
      </c>
      <c r="H1833">
        <v>310</v>
      </c>
      <c r="I1833" t="s">
        <v>804</v>
      </c>
      <c r="J1833" t="s">
        <v>805</v>
      </c>
      <c r="K1833" t="s">
        <v>46</v>
      </c>
      <c r="L1833">
        <v>20</v>
      </c>
      <c r="M1833" t="s">
        <v>48</v>
      </c>
      <c r="N1833" s="9">
        <v>220811746</v>
      </c>
      <c r="O1833" s="9">
        <v>224458963.69999999</v>
      </c>
      <c r="P1833" s="9">
        <v>226033565.80000001</v>
      </c>
      <c r="Q1833" s="9">
        <v>247149900.46000001</v>
      </c>
      <c r="R1833" s="9">
        <v>282277653.93000001</v>
      </c>
      <c r="S1833" s="7">
        <v>293646382.12</v>
      </c>
      <c r="T1833" s="7">
        <v>299606935.51999998</v>
      </c>
    </row>
    <row r="1834" spans="1:20" x14ac:dyDescent="0.25">
      <c r="A1834" t="s">
        <v>747</v>
      </c>
      <c r="B1834">
        <v>12</v>
      </c>
      <c r="C1834">
        <v>156</v>
      </c>
      <c r="D1834" t="s">
        <v>799</v>
      </c>
      <c r="E1834" t="s">
        <v>800</v>
      </c>
      <c r="F1834" t="s">
        <v>42</v>
      </c>
      <c r="G1834" t="s">
        <v>801</v>
      </c>
      <c r="H1834">
        <v>310</v>
      </c>
      <c r="I1834" t="s">
        <v>804</v>
      </c>
      <c r="J1834" t="s">
        <v>805</v>
      </c>
      <c r="K1834" t="s">
        <v>46</v>
      </c>
      <c r="L1834">
        <v>30</v>
      </c>
      <c r="M1834" t="s">
        <v>49</v>
      </c>
      <c r="N1834" s="9">
        <v>88532</v>
      </c>
      <c r="O1834" s="9">
        <v>1690069.3</v>
      </c>
      <c r="P1834" s="9">
        <v>6036693.1699999999</v>
      </c>
      <c r="Q1834" s="9">
        <v>10900196.539999999</v>
      </c>
      <c r="R1834" s="9">
        <v>9516345.0700000003</v>
      </c>
      <c r="S1834" s="7">
        <v>26550.880000000001</v>
      </c>
      <c r="T1834" s="7">
        <v>40269.480000000003</v>
      </c>
    </row>
    <row r="1835" spans="1:20" x14ac:dyDescent="0.25">
      <c r="A1835" t="s">
        <v>747</v>
      </c>
      <c r="B1835">
        <v>12</v>
      </c>
      <c r="C1835">
        <v>156</v>
      </c>
      <c r="D1835" t="s">
        <v>799</v>
      </c>
      <c r="E1835" t="s">
        <v>800</v>
      </c>
      <c r="F1835" t="s">
        <v>42</v>
      </c>
      <c r="G1835" t="s">
        <v>801</v>
      </c>
      <c r="H1835">
        <v>310</v>
      </c>
      <c r="I1835" t="s">
        <v>804</v>
      </c>
      <c r="J1835" t="s">
        <v>805</v>
      </c>
      <c r="K1835" t="s">
        <v>46</v>
      </c>
      <c r="L1835">
        <v>40</v>
      </c>
      <c r="M1835" t="s">
        <v>12</v>
      </c>
      <c r="N1835" s="9">
        <v>0</v>
      </c>
      <c r="O1835" s="9">
        <v>0</v>
      </c>
      <c r="P1835" s="9">
        <v>0</v>
      </c>
      <c r="Q1835" s="9">
        <v>0</v>
      </c>
      <c r="R1835" s="9">
        <v>0</v>
      </c>
      <c r="S1835" s="7">
        <v>0</v>
      </c>
      <c r="T1835" s="7">
        <v>0</v>
      </c>
    </row>
    <row r="1836" spans="1:20" x14ac:dyDescent="0.25">
      <c r="A1836" t="s">
        <v>747</v>
      </c>
      <c r="B1836">
        <v>12</v>
      </c>
      <c r="C1836">
        <v>156</v>
      </c>
      <c r="D1836" t="s">
        <v>799</v>
      </c>
      <c r="E1836" t="s">
        <v>800</v>
      </c>
      <c r="F1836" t="s">
        <v>42</v>
      </c>
      <c r="G1836" t="s">
        <v>801</v>
      </c>
      <c r="H1836">
        <v>310</v>
      </c>
      <c r="I1836" t="s">
        <v>804</v>
      </c>
      <c r="J1836" t="s">
        <v>805</v>
      </c>
      <c r="K1836" t="s">
        <v>46</v>
      </c>
      <c r="L1836">
        <v>50</v>
      </c>
      <c r="M1836" t="s">
        <v>50</v>
      </c>
      <c r="N1836" s="9">
        <v>88532</v>
      </c>
      <c r="O1836" s="9">
        <v>1690069.3</v>
      </c>
      <c r="P1836" s="9">
        <v>6036693.1699999999</v>
      </c>
      <c r="Q1836" s="9">
        <v>10900196.539999999</v>
      </c>
      <c r="R1836" s="9">
        <v>9516345.0700000003</v>
      </c>
      <c r="S1836" s="7">
        <v>26550.880000000001</v>
      </c>
      <c r="T1836" s="7">
        <v>40269.480000000003</v>
      </c>
    </row>
    <row r="1837" spans="1:20" x14ac:dyDescent="0.25">
      <c r="A1837" t="s">
        <v>747</v>
      </c>
      <c r="B1837">
        <v>12</v>
      </c>
      <c r="C1837">
        <v>156</v>
      </c>
      <c r="D1837" t="s">
        <v>799</v>
      </c>
      <c r="E1837" t="s">
        <v>800</v>
      </c>
      <c r="F1837" t="s">
        <v>42</v>
      </c>
      <c r="G1837" t="s">
        <v>801</v>
      </c>
      <c r="H1837">
        <v>399</v>
      </c>
      <c r="I1837" t="s">
        <v>62</v>
      </c>
      <c r="J1837" t="s">
        <v>63</v>
      </c>
      <c r="K1837" t="s">
        <v>46</v>
      </c>
      <c r="L1837">
        <v>10</v>
      </c>
      <c r="M1837" t="s">
        <v>47</v>
      </c>
      <c r="N1837" s="9">
        <v>32191438</v>
      </c>
      <c r="O1837" s="9">
        <v>33697458</v>
      </c>
      <c r="P1837" s="9">
        <v>31477120.359999999</v>
      </c>
      <c r="Q1837" s="9">
        <v>37593918</v>
      </c>
      <c r="R1837" s="9">
        <v>42227176</v>
      </c>
      <c r="S1837" s="7">
        <v>53938325</v>
      </c>
      <c r="T1837" s="7">
        <v>58178077</v>
      </c>
    </row>
    <row r="1838" spans="1:20" x14ac:dyDescent="0.25">
      <c r="A1838" t="s">
        <v>747</v>
      </c>
      <c r="B1838">
        <v>12</v>
      </c>
      <c r="C1838">
        <v>156</v>
      </c>
      <c r="D1838" t="s">
        <v>799</v>
      </c>
      <c r="E1838" t="s">
        <v>800</v>
      </c>
      <c r="F1838" t="s">
        <v>42</v>
      </c>
      <c r="G1838" t="s">
        <v>801</v>
      </c>
      <c r="H1838">
        <v>399</v>
      </c>
      <c r="I1838" t="s">
        <v>62</v>
      </c>
      <c r="J1838" t="s">
        <v>63</v>
      </c>
      <c r="K1838" t="s">
        <v>46</v>
      </c>
      <c r="L1838">
        <v>20</v>
      </c>
      <c r="M1838" t="s">
        <v>48</v>
      </c>
      <c r="N1838" s="9">
        <v>32191398.66</v>
      </c>
      <c r="O1838" s="9">
        <v>33673733.439999998</v>
      </c>
      <c r="P1838" s="9">
        <v>31446675.59</v>
      </c>
      <c r="Q1838" s="9">
        <v>36583114.890000001</v>
      </c>
      <c r="R1838" s="9">
        <v>42180405.75</v>
      </c>
      <c r="S1838" s="7">
        <v>53909481.979999997</v>
      </c>
      <c r="T1838" s="7">
        <v>58044284.030000001</v>
      </c>
    </row>
    <row r="1839" spans="1:20" x14ac:dyDescent="0.25">
      <c r="A1839" t="s">
        <v>747</v>
      </c>
      <c r="B1839">
        <v>12</v>
      </c>
      <c r="C1839">
        <v>156</v>
      </c>
      <c r="D1839" t="s">
        <v>799</v>
      </c>
      <c r="E1839" t="s">
        <v>800</v>
      </c>
      <c r="F1839" t="s">
        <v>42</v>
      </c>
      <c r="G1839" t="s">
        <v>801</v>
      </c>
      <c r="H1839">
        <v>399</v>
      </c>
      <c r="I1839" t="s">
        <v>62</v>
      </c>
      <c r="J1839" t="s">
        <v>63</v>
      </c>
      <c r="K1839" t="s">
        <v>46</v>
      </c>
      <c r="L1839">
        <v>30</v>
      </c>
      <c r="M1839" t="s">
        <v>49</v>
      </c>
      <c r="N1839" s="9">
        <v>39.340000000000003</v>
      </c>
      <c r="O1839" s="9">
        <v>23724.560000000001</v>
      </c>
      <c r="P1839" s="9">
        <v>30444.77</v>
      </c>
      <c r="Q1839" s="9">
        <v>1010803.11</v>
      </c>
      <c r="R1839" s="9">
        <v>46770.25</v>
      </c>
      <c r="S1839" s="7">
        <v>28843.02</v>
      </c>
      <c r="T1839" s="7">
        <v>133792.97</v>
      </c>
    </row>
    <row r="1840" spans="1:20" x14ac:dyDescent="0.25">
      <c r="A1840" t="s">
        <v>747</v>
      </c>
      <c r="B1840">
        <v>12</v>
      </c>
      <c r="C1840">
        <v>156</v>
      </c>
      <c r="D1840" t="s">
        <v>799</v>
      </c>
      <c r="E1840" t="s">
        <v>800</v>
      </c>
      <c r="F1840" t="s">
        <v>42</v>
      </c>
      <c r="G1840" t="s">
        <v>801</v>
      </c>
      <c r="H1840">
        <v>399</v>
      </c>
      <c r="I1840" t="s">
        <v>62</v>
      </c>
      <c r="J1840" t="s">
        <v>63</v>
      </c>
      <c r="K1840" t="s">
        <v>46</v>
      </c>
      <c r="L1840">
        <v>40</v>
      </c>
      <c r="M1840" t="s">
        <v>12</v>
      </c>
      <c r="N1840" s="9">
        <v>0</v>
      </c>
      <c r="O1840" s="9">
        <v>0</v>
      </c>
      <c r="P1840" s="9">
        <v>0</v>
      </c>
      <c r="Q1840" s="9">
        <v>0</v>
      </c>
      <c r="R1840" s="9">
        <v>0</v>
      </c>
      <c r="S1840" s="7">
        <v>0</v>
      </c>
      <c r="T1840" s="7">
        <v>0</v>
      </c>
    </row>
    <row r="1841" spans="1:20" x14ac:dyDescent="0.25">
      <c r="A1841" t="s">
        <v>747</v>
      </c>
      <c r="B1841">
        <v>12</v>
      </c>
      <c r="C1841">
        <v>156</v>
      </c>
      <c r="D1841" t="s">
        <v>799</v>
      </c>
      <c r="E1841" t="s">
        <v>800</v>
      </c>
      <c r="F1841" t="s">
        <v>42</v>
      </c>
      <c r="G1841" t="s">
        <v>801</v>
      </c>
      <c r="H1841">
        <v>399</v>
      </c>
      <c r="I1841" t="s">
        <v>62</v>
      </c>
      <c r="J1841" t="s">
        <v>63</v>
      </c>
      <c r="K1841" t="s">
        <v>46</v>
      </c>
      <c r="L1841">
        <v>50</v>
      </c>
      <c r="M1841" t="s">
        <v>50</v>
      </c>
      <c r="N1841" s="9">
        <v>39.340000000000003</v>
      </c>
      <c r="O1841" s="9">
        <v>23724.560000000001</v>
      </c>
      <c r="P1841" s="9">
        <v>30444.77</v>
      </c>
      <c r="Q1841" s="9">
        <v>1010803.11</v>
      </c>
      <c r="R1841" s="9">
        <v>46770.25</v>
      </c>
      <c r="S1841" s="7">
        <v>28843.02</v>
      </c>
      <c r="T1841" s="7">
        <v>133792.97</v>
      </c>
    </row>
    <row r="1842" spans="1:20" x14ac:dyDescent="0.25">
      <c r="A1842" t="s">
        <v>747</v>
      </c>
      <c r="B1842">
        <v>12</v>
      </c>
      <c r="C1842">
        <v>766</v>
      </c>
      <c r="D1842" t="s">
        <v>806</v>
      </c>
      <c r="E1842" t="s">
        <v>807</v>
      </c>
      <c r="F1842" t="s">
        <v>42</v>
      </c>
      <c r="G1842" t="s">
        <v>808</v>
      </c>
      <c r="H1842">
        <v>352</v>
      </c>
      <c r="I1842" t="s">
        <v>809</v>
      </c>
      <c r="J1842" t="s">
        <v>810</v>
      </c>
      <c r="K1842" t="s">
        <v>46</v>
      </c>
      <c r="L1842">
        <v>10</v>
      </c>
      <c r="M1842" t="s">
        <v>47</v>
      </c>
      <c r="N1842" s="9">
        <v>1848199</v>
      </c>
      <c r="O1842" s="9">
        <v>1847384</v>
      </c>
      <c r="P1842" s="9">
        <v>1931017</v>
      </c>
      <c r="Q1842" s="9">
        <v>2703074</v>
      </c>
      <c r="R1842" s="9">
        <v>2795178</v>
      </c>
      <c r="S1842" s="7">
        <v>2843221</v>
      </c>
      <c r="T1842" s="7">
        <v>2917552.41</v>
      </c>
    </row>
    <row r="1843" spans="1:20" x14ac:dyDescent="0.25">
      <c r="A1843" t="s">
        <v>747</v>
      </c>
      <c r="B1843">
        <v>12</v>
      </c>
      <c r="C1843">
        <v>766</v>
      </c>
      <c r="D1843" t="s">
        <v>806</v>
      </c>
      <c r="E1843" t="s">
        <v>807</v>
      </c>
      <c r="F1843" t="s">
        <v>42</v>
      </c>
      <c r="G1843" t="s">
        <v>808</v>
      </c>
      <c r="H1843">
        <v>352</v>
      </c>
      <c r="I1843" t="s">
        <v>809</v>
      </c>
      <c r="J1843" t="s">
        <v>810</v>
      </c>
      <c r="K1843" t="s">
        <v>46</v>
      </c>
      <c r="L1843">
        <v>20</v>
      </c>
      <c r="M1843" t="s">
        <v>48</v>
      </c>
      <c r="N1843" s="9">
        <v>1775470.87</v>
      </c>
      <c r="O1843" s="9">
        <v>1734650.1</v>
      </c>
      <c r="P1843" s="9">
        <v>1819308.49</v>
      </c>
      <c r="Q1843" s="9">
        <v>2627897.63</v>
      </c>
      <c r="R1843" s="9">
        <v>2556760.04</v>
      </c>
      <c r="S1843" s="7">
        <v>2793383.14</v>
      </c>
      <c r="T1843" s="7">
        <v>2772787.67</v>
      </c>
    </row>
    <row r="1844" spans="1:20" x14ac:dyDescent="0.25">
      <c r="A1844" t="s">
        <v>747</v>
      </c>
      <c r="B1844">
        <v>12</v>
      </c>
      <c r="C1844">
        <v>766</v>
      </c>
      <c r="D1844" t="s">
        <v>806</v>
      </c>
      <c r="E1844" t="s">
        <v>807</v>
      </c>
      <c r="F1844" t="s">
        <v>42</v>
      </c>
      <c r="G1844" t="s">
        <v>808</v>
      </c>
      <c r="H1844">
        <v>352</v>
      </c>
      <c r="I1844" t="s">
        <v>809</v>
      </c>
      <c r="J1844" t="s">
        <v>810</v>
      </c>
      <c r="K1844" t="s">
        <v>46</v>
      </c>
      <c r="L1844">
        <v>30</v>
      </c>
      <c r="M1844" t="s">
        <v>49</v>
      </c>
      <c r="N1844" s="9">
        <v>72728.13</v>
      </c>
      <c r="O1844" s="9">
        <v>112733.9</v>
      </c>
      <c r="P1844" s="9">
        <v>111708.51</v>
      </c>
      <c r="Q1844" s="9">
        <v>75176.37</v>
      </c>
      <c r="R1844" s="9">
        <v>238417.96</v>
      </c>
      <c r="S1844" s="7">
        <v>49837.86</v>
      </c>
      <c r="T1844" s="7">
        <v>144764.74</v>
      </c>
    </row>
    <row r="1845" spans="1:20" x14ac:dyDescent="0.25">
      <c r="A1845" t="s">
        <v>747</v>
      </c>
      <c r="B1845">
        <v>12</v>
      </c>
      <c r="C1845">
        <v>766</v>
      </c>
      <c r="D1845" t="s">
        <v>806</v>
      </c>
      <c r="E1845" t="s">
        <v>807</v>
      </c>
      <c r="F1845" t="s">
        <v>42</v>
      </c>
      <c r="G1845" t="s">
        <v>808</v>
      </c>
      <c r="H1845">
        <v>352</v>
      </c>
      <c r="I1845" t="s">
        <v>809</v>
      </c>
      <c r="J1845" t="s">
        <v>810</v>
      </c>
      <c r="K1845" t="s">
        <v>46</v>
      </c>
      <c r="L1845">
        <v>40</v>
      </c>
      <c r="M1845" t="s">
        <v>12</v>
      </c>
      <c r="N1845" s="9">
        <v>0</v>
      </c>
      <c r="O1845" s="9">
        <v>0</v>
      </c>
      <c r="P1845" s="9">
        <v>0</v>
      </c>
      <c r="Q1845" s="9">
        <v>0</v>
      </c>
      <c r="R1845" s="9">
        <v>0</v>
      </c>
      <c r="S1845" s="7">
        <v>0</v>
      </c>
      <c r="T1845" s="7">
        <v>0</v>
      </c>
    </row>
    <row r="1846" spans="1:20" x14ac:dyDescent="0.25">
      <c r="A1846" t="s">
        <v>747</v>
      </c>
      <c r="B1846">
        <v>12</v>
      </c>
      <c r="C1846">
        <v>766</v>
      </c>
      <c r="D1846" t="s">
        <v>806</v>
      </c>
      <c r="E1846" t="s">
        <v>807</v>
      </c>
      <c r="F1846" t="s">
        <v>42</v>
      </c>
      <c r="G1846" t="s">
        <v>808</v>
      </c>
      <c r="H1846">
        <v>352</v>
      </c>
      <c r="I1846" t="s">
        <v>809</v>
      </c>
      <c r="J1846" t="s">
        <v>810</v>
      </c>
      <c r="K1846" t="s">
        <v>46</v>
      </c>
      <c r="L1846">
        <v>50</v>
      </c>
      <c r="M1846" t="s">
        <v>50</v>
      </c>
      <c r="N1846" s="9">
        <v>72728.13</v>
      </c>
      <c r="O1846" s="9">
        <v>112733.9</v>
      </c>
      <c r="P1846" s="9">
        <v>111708.51</v>
      </c>
      <c r="Q1846" s="9">
        <v>75176.37</v>
      </c>
      <c r="R1846" s="9">
        <v>238417.96</v>
      </c>
      <c r="S1846" s="7">
        <v>49837.86</v>
      </c>
      <c r="T1846" s="7">
        <v>144764.74</v>
      </c>
    </row>
    <row r="1847" spans="1:20" x14ac:dyDescent="0.25">
      <c r="A1847" t="s">
        <v>811</v>
      </c>
      <c r="B1847">
        <v>13</v>
      </c>
      <c r="C1847">
        <v>184</v>
      </c>
      <c r="D1847" t="s">
        <v>812</v>
      </c>
      <c r="E1847" t="s">
        <v>813</v>
      </c>
      <c r="F1847" t="s">
        <v>42</v>
      </c>
      <c r="G1847" t="s">
        <v>814</v>
      </c>
      <c r="H1847">
        <v>799</v>
      </c>
      <c r="I1847" t="s">
        <v>62</v>
      </c>
      <c r="J1847" t="s">
        <v>223</v>
      </c>
      <c r="K1847" t="s">
        <v>46</v>
      </c>
      <c r="L1847">
        <v>10</v>
      </c>
      <c r="M1847" t="s">
        <v>47</v>
      </c>
      <c r="N1847" s="9">
        <v>401508</v>
      </c>
      <c r="O1847" s="9">
        <v>0</v>
      </c>
      <c r="P1847" s="9">
        <v>0</v>
      </c>
      <c r="Q1847" s="9">
        <v>0</v>
      </c>
      <c r="R1847" s="9">
        <v>0</v>
      </c>
      <c r="S1847" s="7">
        <v>0</v>
      </c>
      <c r="T1847" s="7">
        <v>0</v>
      </c>
    </row>
    <row r="1848" spans="1:20" x14ac:dyDescent="0.25">
      <c r="A1848" t="s">
        <v>811</v>
      </c>
      <c r="B1848">
        <v>13</v>
      </c>
      <c r="C1848">
        <v>184</v>
      </c>
      <c r="D1848" t="s">
        <v>812</v>
      </c>
      <c r="E1848" t="s">
        <v>813</v>
      </c>
      <c r="F1848" t="s">
        <v>42</v>
      </c>
      <c r="G1848" t="s">
        <v>814</v>
      </c>
      <c r="H1848">
        <v>799</v>
      </c>
      <c r="I1848" t="s">
        <v>62</v>
      </c>
      <c r="J1848" t="s">
        <v>223</v>
      </c>
      <c r="K1848" t="s">
        <v>46</v>
      </c>
      <c r="L1848">
        <v>20</v>
      </c>
      <c r="M1848" t="s">
        <v>48</v>
      </c>
      <c r="N1848" s="9">
        <v>20803.439999999999</v>
      </c>
      <c r="O1848" s="9">
        <v>0</v>
      </c>
      <c r="P1848" s="9">
        <v>0</v>
      </c>
      <c r="Q1848" s="9">
        <v>0</v>
      </c>
      <c r="R1848" s="9">
        <v>0</v>
      </c>
      <c r="S1848" s="7">
        <v>0</v>
      </c>
      <c r="T1848" s="7">
        <v>0</v>
      </c>
    </row>
    <row r="1849" spans="1:20" x14ac:dyDescent="0.25">
      <c r="A1849" t="s">
        <v>811</v>
      </c>
      <c r="B1849">
        <v>13</v>
      </c>
      <c r="C1849">
        <v>184</v>
      </c>
      <c r="D1849" t="s">
        <v>812</v>
      </c>
      <c r="E1849" t="s">
        <v>813</v>
      </c>
      <c r="F1849" t="s">
        <v>42</v>
      </c>
      <c r="G1849" t="s">
        <v>814</v>
      </c>
      <c r="H1849">
        <v>799</v>
      </c>
      <c r="I1849" t="s">
        <v>62</v>
      </c>
      <c r="J1849" t="s">
        <v>223</v>
      </c>
      <c r="K1849" t="s">
        <v>46</v>
      </c>
      <c r="L1849">
        <v>30</v>
      </c>
      <c r="M1849" t="s">
        <v>49</v>
      </c>
      <c r="N1849" s="9">
        <v>380704.56</v>
      </c>
      <c r="O1849" s="9">
        <v>0</v>
      </c>
      <c r="P1849" s="9">
        <v>0</v>
      </c>
      <c r="Q1849" s="9">
        <v>0</v>
      </c>
      <c r="R1849" s="9">
        <v>0</v>
      </c>
      <c r="S1849" s="7">
        <v>0</v>
      </c>
      <c r="T1849" s="7">
        <v>0</v>
      </c>
    </row>
    <row r="1850" spans="1:20" x14ac:dyDescent="0.25">
      <c r="A1850" t="s">
        <v>811</v>
      </c>
      <c r="B1850">
        <v>13</v>
      </c>
      <c r="C1850">
        <v>184</v>
      </c>
      <c r="D1850" t="s">
        <v>812</v>
      </c>
      <c r="E1850" t="s">
        <v>813</v>
      </c>
      <c r="F1850" t="s">
        <v>42</v>
      </c>
      <c r="G1850" t="s">
        <v>814</v>
      </c>
      <c r="H1850">
        <v>799</v>
      </c>
      <c r="I1850" t="s">
        <v>62</v>
      </c>
      <c r="J1850" t="s">
        <v>223</v>
      </c>
      <c r="K1850" t="s">
        <v>46</v>
      </c>
      <c r="L1850">
        <v>40</v>
      </c>
      <c r="M1850" t="s">
        <v>12</v>
      </c>
      <c r="N1850" s="9">
        <v>0</v>
      </c>
      <c r="O1850" s="9">
        <v>0</v>
      </c>
      <c r="P1850" s="9">
        <v>0</v>
      </c>
      <c r="Q1850" s="9">
        <v>0</v>
      </c>
      <c r="R1850" s="9">
        <v>0</v>
      </c>
      <c r="S1850" s="7">
        <v>0</v>
      </c>
      <c r="T1850" s="7">
        <v>0</v>
      </c>
    </row>
    <row r="1851" spans="1:20" x14ac:dyDescent="0.25">
      <c r="A1851" t="s">
        <v>811</v>
      </c>
      <c r="B1851">
        <v>13</v>
      </c>
      <c r="C1851">
        <v>184</v>
      </c>
      <c r="D1851" t="s">
        <v>812</v>
      </c>
      <c r="E1851" t="s">
        <v>813</v>
      </c>
      <c r="F1851" t="s">
        <v>42</v>
      </c>
      <c r="G1851" t="s">
        <v>814</v>
      </c>
      <c r="H1851">
        <v>799</v>
      </c>
      <c r="I1851" t="s">
        <v>62</v>
      </c>
      <c r="J1851" t="s">
        <v>223</v>
      </c>
      <c r="K1851" t="s">
        <v>46</v>
      </c>
      <c r="L1851">
        <v>50</v>
      </c>
      <c r="M1851" t="s">
        <v>50</v>
      </c>
      <c r="N1851" s="9">
        <v>380704.56</v>
      </c>
      <c r="O1851" s="9">
        <v>0</v>
      </c>
      <c r="P1851" s="9">
        <v>0</v>
      </c>
      <c r="Q1851" s="9">
        <v>0</v>
      </c>
      <c r="R1851" s="9">
        <v>0</v>
      </c>
      <c r="S1851" s="7">
        <v>0</v>
      </c>
      <c r="T1851" s="7">
        <v>0</v>
      </c>
    </row>
    <row r="1852" spans="1:20" x14ac:dyDescent="0.25">
      <c r="A1852" t="s">
        <v>815</v>
      </c>
      <c r="B1852">
        <v>14</v>
      </c>
      <c r="C1852">
        <v>509</v>
      </c>
      <c r="D1852" t="s">
        <v>1234</v>
      </c>
      <c r="E1852" t="s">
        <v>1235</v>
      </c>
      <c r="F1852" t="s">
        <v>42</v>
      </c>
      <c r="G1852" t="s">
        <v>2503</v>
      </c>
      <c r="H1852">
        <v>608</v>
      </c>
      <c r="I1852" t="s">
        <v>1673</v>
      </c>
      <c r="J1852" t="s">
        <v>2504</v>
      </c>
      <c r="K1852" t="s">
        <v>46</v>
      </c>
      <c r="L1852">
        <v>10</v>
      </c>
      <c r="M1852" t="s">
        <v>47</v>
      </c>
      <c r="N1852" s="9">
        <v>0</v>
      </c>
      <c r="O1852" s="9">
        <v>0</v>
      </c>
      <c r="P1852" s="9">
        <v>0</v>
      </c>
      <c r="Q1852" s="9">
        <v>0</v>
      </c>
      <c r="R1852" s="9">
        <v>0</v>
      </c>
      <c r="S1852" s="7">
        <v>5604274.75</v>
      </c>
      <c r="T1852" s="7">
        <v>9395725.25</v>
      </c>
    </row>
    <row r="1853" spans="1:20" x14ac:dyDescent="0.25">
      <c r="A1853" t="s">
        <v>815</v>
      </c>
      <c r="B1853">
        <v>14</v>
      </c>
      <c r="C1853">
        <v>509</v>
      </c>
      <c r="D1853" t="s">
        <v>1234</v>
      </c>
      <c r="E1853" t="s">
        <v>1235</v>
      </c>
      <c r="F1853" t="s">
        <v>42</v>
      </c>
      <c r="G1853" t="s">
        <v>2503</v>
      </c>
      <c r="H1853">
        <v>608</v>
      </c>
      <c r="I1853" t="s">
        <v>1673</v>
      </c>
      <c r="J1853" t="s">
        <v>2504</v>
      </c>
      <c r="K1853" t="s">
        <v>46</v>
      </c>
      <c r="L1853">
        <v>20</v>
      </c>
      <c r="M1853" t="s">
        <v>48</v>
      </c>
      <c r="N1853" s="9">
        <v>0</v>
      </c>
      <c r="O1853" s="9">
        <v>0</v>
      </c>
      <c r="P1853" s="9">
        <v>0</v>
      </c>
      <c r="Q1853" s="9">
        <v>0</v>
      </c>
      <c r="R1853" s="9">
        <v>0</v>
      </c>
      <c r="S1853" s="7">
        <v>5604274.75</v>
      </c>
      <c r="T1853" s="7">
        <v>9395725.25</v>
      </c>
    </row>
    <row r="1854" spans="1:20" x14ac:dyDescent="0.25">
      <c r="A1854" t="s">
        <v>815</v>
      </c>
      <c r="B1854">
        <v>14</v>
      </c>
      <c r="C1854">
        <v>509</v>
      </c>
      <c r="D1854" t="s">
        <v>1234</v>
      </c>
      <c r="E1854" t="s">
        <v>1235</v>
      </c>
      <c r="F1854" t="s">
        <v>42</v>
      </c>
      <c r="G1854" t="s">
        <v>2503</v>
      </c>
      <c r="H1854">
        <v>608</v>
      </c>
      <c r="I1854" t="s">
        <v>1673</v>
      </c>
      <c r="J1854" t="s">
        <v>2504</v>
      </c>
      <c r="K1854" t="s">
        <v>46</v>
      </c>
      <c r="L1854">
        <v>30</v>
      </c>
      <c r="M1854" t="s">
        <v>49</v>
      </c>
      <c r="N1854" s="9">
        <v>0</v>
      </c>
      <c r="O1854" s="9">
        <v>0</v>
      </c>
      <c r="P1854" s="9">
        <v>0</v>
      </c>
      <c r="Q1854" s="9">
        <v>0</v>
      </c>
      <c r="R1854" s="9">
        <v>0</v>
      </c>
      <c r="S1854" s="7">
        <v>0</v>
      </c>
      <c r="T1854" s="7">
        <v>0</v>
      </c>
    </row>
    <row r="1855" spans="1:20" x14ac:dyDescent="0.25">
      <c r="A1855" t="s">
        <v>815</v>
      </c>
      <c r="B1855">
        <v>14</v>
      </c>
      <c r="C1855">
        <v>509</v>
      </c>
      <c r="D1855" t="s">
        <v>1234</v>
      </c>
      <c r="E1855" t="s">
        <v>1235</v>
      </c>
      <c r="F1855" t="s">
        <v>42</v>
      </c>
      <c r="G1855" t="s">
        <v>2503</v>
      </c>
      <c r="H1855">
        <v>608</v>
      </c>
      <c r="I1855" t="s">
        <v>1673</v>
      </c>
      <c r="J1855" t="s">
        <v>2504</v>
      </c>
      <c r="K1855" t="s">
        <v>46</v>
      </c>
      <c r="L1855">
        <v>40</v>
      </c>
      <c r="M1855" t="s">
        <v>12</v>
      </c>
      <c r="N1855" s="9">
        <v>0</v>
      </c>
      <c r="O1855" s="9">
        <v>0</v>
      </c>
      <c r="P1855" s="9">
        <v>0</v>
      </c>
      <c r="Q1855" s="9">
        <v>0</v>
      </c>
      <c r="R1855" s="9">
        <v>0</v>
      </c>
      <c r="S1855" s="7">
        <v>0</v>
      </c>
      <c r="T1855" s="7">
        <v>0</v>
      </c>
    </row>
    <row r="1856" spans="1:20" x14ac:dyDescent="0.25">
      <c r="A1856" t="s">
        <v>815</v>
      </c>
      <c r="B1856">
        <v>14</v>
      </c>
      <c r="C1856">
        <v>509</v>
      </c>
      <c r="D1856" t="s">
        <v>1234</v>
      </c>
      <c r="E1856" t="s">
        <v>1235</v>
      </c>
      <c r="F1856" t="s">
        <v>42</v>
      </c>
      <c r="G1856" t="s">
        <v>2503</v>
      </c>
      <c r="H1856">
        <v>608</v>
      </c>
      <c r="I1856" t="s">
        <v>1673</v>
      </c>
      <c r="J1856" t="s">
        <v>2504</v>
      </c>
      <c r="K1856" t="s">
        <v>46</v>
      </c>
      <c r="L1856">
        <v>50</v>
      </c>
      <c r="M1856" t="s">
        <v>50</v>
      </c>
      <c r="N1856" s="9">
        <v>0</v>
      </c>
      <c r="O1856" s="9">
        <v>0</v>
      </c>
      <c r="P1856" s="9">
        <v>0</v>
      </c>
      <c r="Q1856" s="9">
        <v>0</v>
      </c>
      <c r="R1856" s="9">
        <v>0</v>
      </c>
      <c r="S1856" s="7">
        <v>0</v>
      </c>
      <c r="T1856" s="7">
        <v>0</v>
      </c>
    </row>
    <row r="1857" spans="1:20" x14ac:dyDescent="0.25">
      <c r="A1857" t="s">
        <v>815</v>
      </c>
      <c r="B1857">
        <v>14</v>
      </c>
      <c r="C1857">
        <v>841</v>
      </c>
      <c r="D1857" t="s">
        <v>816</v>
      </c>
      <c r="E1857" t="s">
        <v>817</v>
      </c>
      <c r="F1857" t="s">
        <v>42</v>
      </c>
      <c r="G1857" t="s">
        <v>818</v>
      </c>
      <c r="H1857">
        <v>656</v>
      </c>
      <c r="I1857" t="s">
        <v>819</v>
      </c>
      <c r="J1857" t="s">
        <v>820</v>
      </c>
      <c r="K1857" t="s">
        <v>46</v>
      </c>
      <c r="L1857">
        <v>10</v>
      </c>
      <c r="M1857" t="s">
        <v>47</v>
      </c>
      <c r="N1857" s="9">
        <v>32963</v>
      </c>
      <c r="O1857" s="9">
        <v>30666.66</v>
      </c>
      <c r="P1857" s="9">
        <v>51612.14</v>
      </c>
      <c r="Q1857" s="9">
        <v>52447.31</v>
      </c>
      <c r="R1857" s="9">
        <v>62364.06</v>
      </c>
      <c r="S1857" s="7">
        <v>72882.429999999993</v>
      </c>
      <c r="T1857" s="7">
        <v>70345.33</v>
      </c>
    </row>
    <row r="1858" spans="1:20" x14ac:dyDescent="0.25">
      <c r="A1858" t="s">
        <v>815</v>
      </c>
      <c r="B1858">
        <v>14</v>
      </c>
      <c r="C1858">
        <v>841</v>
      </c>
      <c r="D1858" t="s">
        <v>816</v>
      </c>
      <c r="E1858" t="s">
        <v>817</v>
      </c>
      <c r="F1858" t="s">
        <v>42</v>
      </c>
      <c r="G1858" t="s">
        <v>818</v>
      </c>
      <c r="H1858">
        <v>656</v>
      </c>
      <c r="I1858" t="s">
        <v>819</v>
      </c>
      <c r="J1858" t="s">
        <v>820</v>
      </c>
      <c r="K1858" t="s">
        <v>46</v>
      </c>
      <c r="L1858">
        <v>20</v>
      </c>
      <c r="M1858" t="s">
        <v>48</v>
      </c>
      <c r="N1858" s="9">
        <v>32542.34</v>
      </c>
      <c r="O1858" s="9">
        <v>9300.52</v>
      </c>
      <c r="P1858" s="9">
        <v>29410.83</v>
      </c>
      <c r="Q1858" s="9">
        <v>20329.25</v>
      </c>
      <c r="R1858" s="9">
        <v>19727.63</v>
      </c>
      <c r="S1858" s="7">
        <v>32783.1</v>
      </c>
      <c r="T1858" s="7">
        <v>55854.17</v>
      </c>
    </row>
    <row r="1859" spans="1:20" x14ac:dyDescent="0.25">
      <c r="A1859" t="s">
        <v>815</v>
      </c>
      <c r="B1859">
        <v>14</v>
      </c>
      <c r="C1859">
        <v>841</v>
      </c>
      <c r="D1859" t="s">
        <v>816</v>
      </c>
      <c r="E1859" t="s">
        <v>817</v>
      </c>
      <c r="F1859" t="s">
        <v>42</v>
      </c>
      <c r="G1859" t="s">
        <v>818</v>
      </c>
      <c r="H1859">
        <v>656</v>
      </c>
      <c r="I1859" t="s">
        <v>819</v>
      </c>
      <c r="J1859" t="s">
        <v>820</v>
      </c>
      <c r="K1859" t="s">
        <v>46</v>
      </c>
      <c r="L1859">
        <v>30</v>
      </c>
      <c r="M1859" t="s">
        <v>49</v>
      </c>
      <c r="N1859" s="9">
        <v>420.66</v>
      </c>
      <c r="O1859" s="9">
        <v>21366.14</v>
      </c>
      <c r="P1859" s="9">
        <v>22201.31</v>
      </c>
      <c r="Q1859" s="9">
        <v>32118.06</v>
      </c>
      <c r="R1859" s="9">
        <v>42636.43</v>
      </c>
      <c r="S1859" s="7">
        <v>40099.33</v>
      </c>
      <c r="T1859" s="7">
        <v>14491.16</v>
      </c>
    </row>
    <row r="1860" spans="1:20" x14ac:dyDescent="0.25">
      <c r="A1860" t="s">
        <v>815</v>
      </c>
      <c r="B1860">
        <v>14</v>
      </c>
      <c r="C1860">
        <v>841</v>
      </c>
      <c r="D1860" t="s">
        <v>816</v>
      </c>
      <c r="E1860" t="s">
        <v>817</v>
      </c>
      <c r="F1860" t="s">
        <v>42</v>
      </c>
      <c r="G1860" t="s">
        <v>818</v>
      </c>
      <c r="H1860">
        <v>656</v>
      </c>
      <c r="I1860" t="s">
        <v>819</v>
      </c>
      <c r="J1860" t="s">
        <v>820</v>
      </c>
      <c r="K1860" t="s">
        <v>46</v>
      </c>
      <c r="L1860">
        <v>40</v>
      </c>
      <c r="M1860" t="s">
        <v>12</v>
      </c>
      <c r="N1860" s="9">
        <v>0</v>
      </c>
      <c r="O1860" s="9">
        <v>0</v>
      </c>
      <c r="P1860" s="9">
        <v>0</v>
      </c>
      <c r="Q1860" s="9">
        <v>0</v>
      </c>
      <c r="R1860" s="9">
        <v>0</v>
      </c>
      <c r="S1860" s="7">
        <v>0</v>
      </c>
      <c r="T1860" s="7">
        <v>0</v>
      </c>
    </row>
    <row r="1861" spans="1:20" x14ac:dyDescent="0.25">
      <c r="A1861" t="s">
        <v>815</v>
      </c>
      <c r="B1861">
        <v>14</v>
      </c>
      <c r="C1861">
        <v>841</v>
      </c>
      <c r="D1861" t="s">
        <v>816</v>
      </c>
      <c r="E1861" t="s">
        <v>817</v>
      </c>
      <c r="F1861" t="s">
        <v>42</v>
      </c>
      <c r="G1861" t="s">
        <v>818</v>
      </c>
      <c r="H1861">
        <v>656</v>
      </c>
      <c r="I1861" t="s">
        <v>819</v>
      </c>
      <c r="J1861" t="s">
        <v>820</v>
      </c>
      <c r="K1861" t="s">
        <v>46</v>
      </c>
      <c r="L1861">
        <v>50</v>
      </c>
      <c r="M1861" t="s">
        <v>50</v>
      </c>
      <c r="N1861" s="9">
        <v>420.66</v>
      </c>
      <c r="O1861" s="9">
        <v>21366.14</v>
      </c>
      <c r="P1861" s="9">
        <v>22201.31</v>
      </c>
      <c r="Q1861" s="9">
        <v>32118.06</v>
      </c>
      <c r="R1861" s="9">
        <v>42636.43</v>
      </c>
      <c r="S1861" s="7">
        <v>40099.33</v>
      </c>
      <c r="T1861" s="7">
        <v>14491.16</v>
      </c>
    </row>
    <row r="1862" spans="1:20" x14ac:dyDescent="0.25">
      <c r="A1862" t="s">
        <v>815</v>
      </c>
      <c r="B1862">
        <v>14</v>
      </c>
      <c r="C1862">
        <v>841</v>
      </c>
      <c r="D1862" t="s">
        <v>816</v>
      </c>
      <c r="E1862" t="s">
        <v>817</v>
      </c>
      <c r="F1862" t="s">
        <v>42</v>
      </c>
      <c r="G1862" t="s">
        <v>818</v>
      </c>
      <c r="H1862">
        <v>699</v>
      </c>
      <c r="I1862" t="s">
        <v>62</v>
      </c>
      <c r="J1862" t="s">
        <v>821</v>
      </c>
      <c r="K1862" t="s">
        <v>46</v>
      </c>
      <c r="L1862">
        <v>10</v>
      </c>
      <c r="M1862" t="s">
        <v>47</v>
      </c>
      <c r="N1862" s="9">
        <v>3</v>
      </c>
      <c r="O1862" s="9">
        <v>0</v>
      </c>
      <c r="P1862" s="9">
        <v>0</v>
      </c>
      <c r="Q1862" s="9">
        <v>0</v>
      </c>
      <c r="R1862" s="9">
        <v>0</v>
      </c>
      <c r="S1862" s="7">
        <v>0</v>
      </c>
      <c r="T1862" s="7">
        <v>1000000</v>
      </c>
    </row>
    <row r="1863" spans="1:20" x14ac:dyDescent="0.25">
      <c r="A1863" t="s">
        <v>815</v>
      </c>
      <c r="B1863">
        <v>14</v>
      </c>
      <c r="C1863">
        <v>841</v>
      </c>
      <c r="D1863" t="s">
        <v>816</v>
      </c>
      <c r="E1863" t="s">
        <v>817</v>
      </c>
      <c r="F1863" t="s">
        <v>42</v>
      </c>
      <c r="G1863" t="s">
        <v>818</v>
      </c>
      <c r="H1863">
        <v>699</v>
      </c>
      <c r="I1863" t="s">
        <v>62</v>
      </c>
      <c r="J1863" t="s">
        <v>821</v>
      </c>
      <c r="K1863" t="s">
        <v>46</v>
      </c>
      <c r="L1863">
        <v>20</v>
      </c>
      <c r="M1863" t="s">
        <v>48</v>
      </c>
      <c r="N1863" s="9">
        <v>0</v>
      </c>
      <c r="O1863" s="9">
        <v>0</v>
      </c>
      <c r="P1863" s="9">
        <v>0</v>
      </c>
      <c r="Q1863" s="9">
        <v>0</v>
      </c>
      <c r="R1863" s="9">
        <v>0</v>
      </c>
      <c r="S1863" s="7">
        <v>0</v>
      </c>
      <c r="T1863" s="7">
        <v>80000</v>
      </c>
    </row>
    <row r="1864" spans="1:20" x14ac:dyDescent="0.25">
      <c r="A1864" t="s">
        <v>815</v>
      </c>
      <c r="B1864">
        <v>14</v>
      </c>
      <c r="C1864">
        <v>841</v>
      </c>
      <c r="D1864" t="s">
        <v>816</v>
      </c>
      <c r="E1864" t="s">
        <v>817</v>
      </c>
      <c r="F1864" t="s">
        <v>42</v>
      </c>
      <c r="G1864" t="s">
        <v>818</v>
      </c>
      <c r="H1864">
        <v>699</v>
      </c>
      <c r="I1864" t="s">
        <v>62</v>
      </c>
      <c r="J1864" t="s">
        <v>821</v>
      </c>
      <c r="K1864" t="s">
        <v>46</v>
      </c>
      <c r="L1864">
        <v>30</v>
      </c>
      <c r="M1864" t="s">
        <v>49</v>
      </c>
      <c r="N1864" s="9">
        <v>3</v>
      </c>
      <c r="O1864" s="9">
        <v>0</v>
      </c>
      <c r="P1864" s="9">
        <v>0</v>
      </c>
      <c r="Q1864" s="9">
        <v>0</v>
      </c>
      <c r="R1864" s="9">
        <v>0</v>
      </c>
      <c r="S1864" s="7">
        <v>0</v>
      </c>
      <c r="T1864" s="7">
        <v>920000</v>
      </c>
    </row>
    <row r="1865" spans="1:20" x14ac:dyDescent="0.25">
      <c r="A1865" t="s">
        <v>815</v>
      </c>
      <c r="B1865">
        <v>14</v>
      </c>
      <c r="C1865">
        <v>841</v>
      </c>
      <c r="D1865" t="s">
        <v>816</v>
      </c>
      <c r="E1865" t="s">
        <v>817</v>
      </c>
      <c r="F1865" t="s">
        <v>42</v>
      </c>
      <c r="G1865" t="s">
        <v>818</v>
      </c>
      <c r="H1865">
        <v>699</v>
      </c>
      <c r="I1865" t="s">
        <v>62</v>
      </c>
      <c r="J1865" t="s">
        <v>821</v>
      </c>
      <c r="K1865" t="s">
        <v>46</v>
      </c>
      <c r="L1865">
        <v>40</v>
      </c>
      <c r="M1865" t="s">
        <v>12</v>
      </c>
      <c r="N1865" s="9">
        <v>0</v>
      </c>
      <c r="O1865" s="9">
        <v>0</v>
      </c>
      <c r="P1865" s="9">
        <v>0</v>
      </c>
      <c r="Q1865" s="9">
        <v>0</v>
      </c>
      <c r="R1865" s="9">
        <v>0</v>
      </c>
      <c r="S1865" s="7">
        <v>0</v>
      </c>
      <c r="T1865" s="7">
        <v>0</v>
      </c>
    </row>
    <row r="1866" spans="1:20" x14ac:dyDescent="0.25">
      <c r="A1866" t="s">
        <v>815</v>
      </c>
      <c r="B1866">
        <v>14</v>
      </c>
      <c r="C1866">
        <v>841</v>
      </c>
      <c r="D1866" t="s">
        <v>816</v>
      </c>
      <c r="E1866" t="s">
        <v>817</v>
      </c>
      <c r="F1866" t="s">
        <v>42</v>
      </c>
      <c r="G1866" t="s">
        <v>818</v>
      </c>
      <c r="H1866">
        <v>699</v>
      </c>
      <c r="I1866" t="s">
        <v>62</v>
      </c>
      <c r="J1866" t="s">
        <v>821</v>
      </c>
      <c r="K1866" t="s">
        <v>46</v>
      </c>
      <c r="L1866">
        <v>50</v>
      </c>
      <c r="M1866" t="s">
        <v>50</v>
      </c>
      <c r="N1866" s="9">
        <v>3</v>
      </c>
      <c r="O1866" s="9">
        <v>0</v>
      </c>
      <c r="P1866" s="9">
        <v>0</v>
      </c>
      <c r="Q1866" s="9">
        <v>0</v>
      </c>
      <c r="R1866" s="9">
        <v>0</v>
      </c>
      <c r="S1866" s="7">
        <v>0</v>
      </c>
      <c r="T1866" s="7">
        <v>920000</v>
      </c>
    </row>
    <row r="1867" spans="1:20" x14ac:dyDescent="0.25">
      <c r="A1867" t="s">
        <v>815</v>
      </c>
      <c r="B1867">
        <v>14</v>
      </c>
      <c r="C1867">
        <v>505</v>
      </c>
      <c r="D1867" t="s">
        <v>1227</v>
      </c>
      <c r="E1867" t="s">
        <v>1228</v>
      </c>
      <c r="F1867" t="s">
        <v>42</v>
      </c>
      <c r="G1867" t="s">
        <v>2659</v>
      </c>
      <c r="H1867">
        <v>609</v>
      </c>
      <c r="I1867" t="s">
        <v>1674</v>
      </c>
      <c r="J1867" t="s">
        <v>2660</v>
      </c>
      <c r="K1867" t="s">
        <v>46</v>
      </c>
      <c r="L1867">
        <v>10</v>
      </c>
      <c r="M1867" t="s">
        <v>47</v>
      </c>
      <c r="N1867" s="9">
        <v>0</v>
      </c>
      <c r="O1867" s="9">
        <v>0</v>
      </c>
      <c r="P1867" s="9">
        <v>0</v>
      </c>
      <c r="Q1867" s="9">
        <v>0</v>
      </c>
      <c r="R1867" s="9">
        <v>0</v>
      </c>
      <c r="S1867" s="7">
        <v>0</v>
      </c>
      <c r="T1867" s="7">
        <v>136900000</v>
      </c>
    </row>
    <row r="1868" spans="1:20" x14ac:dyDescent="0.25">
      <c r="A1868" t="s">
        <v>815</v>
      </c>
      <c r="B1868">
        <v>14</v>
      </c>
      <c r="C1868">
        <v>505</v>
      </c>
      <c r="D1868" t="s">
        <v>1227</v>
      </c>
      <c r="E1868" t="s">
        <v>1228</v>
      </c>
      <c r="F1868" t="s">
        <v>42</v>
      </c>
      <c r="G1868" t="s">
        <v>2659</v>
      </c>
      <c r="H1868">
        <v>609</v>
      </c>
      <c r="I1868" t="s">
        <v>1674</v>
      </c>
      <c r="J1868" t="s">
        <v>2660</v>
      </c>
      <c r="K1868" t="s">
        <v>46</v>
      </c>
      <c r="L1868">
        <v>20</v>
      </c>
      <c r="M1868" t="s">
        <v>48</v>
      </c>
      <c r="N1868" s="9">
        <v>0</v>
      </c>
      <c r="O1868" s="9">
        <v>0</v>
      </c>
      <c r="P1868" s="9">
        <v>0</v>
      </c>
      <c r="Q1868" s="9">
        <v>0</v>
      </c>
      <c r="R1868" s="9">
        <v>0</v>
      </c>
      <c r="S1868" s="7">
        <v>0</v>
      </c>
      <c r="T1868" s="7">
        <v>59700000</v>
      </c>
    </row>
    <row r="1869" spans="1:20" x14ac:dyDescent="0.25">
      <c r="A1869" t="s">
        <v>815</v>
      </c>
      <c r="B1869">
        <v>14</v>
      </c>
      <c r="C1869">
        <v>505</v>
      </c>
      <c r="D1869" t="s">
        <v>1227</v>
      </c>
      <c r="E1869" t="s">
        <v>1228</v>
      </c>
      <c r="F1869" t="s">
        <v>42</v>
      </c>
      <c r="G1869" t="s">
        <v>2659</v>
      </c>
      <c r="H1869">
        <v>609</v>
      </c>
      <c r="I1869" t="s">
        <v>1674</v>
      </c>
      <c r="J1869" t="s">
        <v>2660</v>
      </c>
      <c r="K1869" t="s">
        <v>46</v>
      </c>
      <c r="L1869">
        <v>30</v>
      </c>
      <c r="M1869" t="s">
        <v>49</v>
      </c>
      <c r="N1869" s="9">
        <v>0</v>
      </c>
      <c r="O1869" s="9">
        <v>0</v>
      </c>
      <c r="P1869" s="9">
        <v>0</v>
      </c>
      <c r="Q1869" s="9">
        <v>0</v>
      </c>
      <c r="R1869" s="9">
        <v>0</v>
      </c>
      <c r="S1869" s="7">
        <v>0</v>
      </c>
      <c r="T1869" s="7">
        <v>77200000</v>
      </c>
    </row>
    <row r="1870" spans="1:20" x14ac:dyDescent="0.25">
      <c r="A1870" t="s">
        <v>815</v>
      </c>
      <c r="B1870">
        <v>14</v>
      </c>
      <c r="C1870">
        <v>505</v>
      </c>
      <c r="D1870" t="s">
        <v>1227</v>
      </c>
      <c r="E1870" t="s">
        <v>1228</v>
      </c>
      <c r="F1870" t="s">
        <v>42</v>
      </c>
      <c r="G1870" t="s">
        <v>2659</v>
      </c>
      <c r="H1870">
        <v>609</v>
      </c>
      <c r="I1870" t="s">
        <v>1674</v>
      </c>
      <c r="J1870" t="s">
        <v>2660</v>
      </c>
      <c r="K1870" t="s">
        <v>46</v>
      </c>
      <c r="L1870">
        <v>40</v>
      </c>
      <c r="M1870" t="s">
        <v>12</v>
      </c>
      <c r="N1870" s="9">
        <v>0</v>
      </c>
      <c r="O1870" s="9">
        <v>0</v>
      </c>
      <c r="P1870" s="9">
        <v>0</v>
      </c>
      <c r="Q1870" s="9">
        <v>0</v>
      </c>
      <c r="R1870" s="9">
        <v>0</v>
      </c>
      <c r="S1870" s="7">
        <v>0</v>
      </c>
      <c r="T1870" s="7">
        <v>0</v>
      </c>
    </row>
    <row r="1871" spans="1:20" x14ac:dyDescent="0.25">
      <c r="A1871" t="s">
        <v>815</v>
      </c>
      <c r="B1871">
        <v>14</v>
      </c>
      <c r="C1871">
        <v>505</v>
      </c>
      <c r="D1871" t="s">
        <v>1227</v>
      </c>
      <c r="E1871" t="s">
        <v>1228</v>
      </c>
      <c r="F1871" t="s">
        <v>42</v>
      </c>
      <c r="G1871" t="s">
        <v>2659</v>
      </c>
      <c r="H1871">
        <v>609</v>
      </c>
      <c r="I1871" t="s">
        <v>1674</v>
      </c>
      <c r="J1871" t="s">
        <v>2660</v>
      </c>
      <c r="K1871" t="s">
        <v>46</v>
      </c>
      <c r="L1871">
        <v>50</v>
      </c>
      <c r="M1871" t="s">
        <v>50</v>
      </c>
      <c r="N1871" s="9">
        <v>0</v>
      </c>
      <c r="O1871" s="9">
        <v>0</v>
      </c>
      <c r="P1871" s="9">
        <v>0</v>
      </c>
      <c r="Q1871" s="9">
        <v>0</v>
      </c>
      <c r="R1871" s="9">
        <v>0</v>
      </c>
      <c r="S1871" s="7">
        <v>0</v>
      </c>
      <c r="T1871" s="7">
        <v>77200000</v>
      </c>
    </row>
    <row r="1872" spans="1:20" x14ac:dyDescent="0.25">
      <c r="A1872" t="s">
        <v>815</v>
      </c>
      <c r="B1872">
        <v>14</v>
      </c>
      <c r="C1872">
        <v>501</v>
      </c>
      <c r="D1872" t="s">
        <v>822</v>
      </c>
      <c r="E1872" t="s">
        <v>823</v>
      </c>
      <c r="F1872" t="s">
        <v>42</v>
      </c>
      <c r="G1872" t="s">
        <v>824</v>
      </c>
      <c r="H1872">
        <v>602</v>
      </c>
      <c r="I1872" t="s">
        <v>86</v>
      </c>
      <c r="J1872" t="s">
        <v>87</v>
      </c>
      <c r="K1872" t="s">
        <v>46</v>
      </c>
      <c r="L1872">
        <v>10</v>
      </c>
      <c r="M1872" t="s">
        <v>47</v>
      </c>
      <c r="N1872" s="9">
        <v>0</v>
      </c>
      <c r="O1872" s="9">
        <v>0</v>
      </c>
      <c r="P1872" s="9">
        <v>0</v>
      </c>
      <c r="Q1872" s="9">
        <v>0</v>
      </c>
      <c r="R1872" s="9">
        <v>800000</v>
      </c>
      <c r="S1872" s="7">
        <v>0</v>
      </c>
      <c r="T1872" s="7">
        <v>0</v>
      </c>
    </row>
    <row r="1873" spans="1:20" x14ac:dyDescent="0.25">
      <c r="A1873" t="s">
        <v>815</v>
      </c>
      <c r="B1873">
        <v>14</v>
      </c>
      <c r="C1873">
        <v>501</v>
      </c>
      <c r="D1873" t="s">
        <v>822</v>
      </c>
      <c r="E1873" t="s">
        <v>823</v>
      </c>
      <c r="F1873" t="s">
        <v>42</v>
      </c>
      <c r="G1873" t="s">
        <v>824</v>
      </c>
      <c r="H1873">
        <v>602</v>
      </c>
      <c r="I1873" t="s">
        <v>86</v>
      </c>
      <c r="J1873" t="s">
        <v>87</v>
      </c>
      <c r="K1873" t="s">
        <v>46</v>
      </c>
      <c r="L1873">
        <v>20</v>
      </c>
      <c r="M1873" t="s">
        <v>48</v>
      </c>
      <c r="N1873" s="9">
        <v>0</v>
      </c>
      <c r="O1873" s="9">
        <v>0</v>
      </c>
      <c r="P1873" s="9">
        <v>0</v>
      </c>
      <c r="Q1873" s="9">
        <v>0</v>
      </c>
      <c r="R1873" s="9">
        <v>95969.39</v>
      </c>
      <c r="S1873" s="7">
        <v>0</v>
      </c>
      <c r="T1873" s="7">
        <v>0</v>
      </c>
    </row>
    <row r="1874" spans="1:20" x14ac:dyDescent="0.25">
      <c r="A1874" t="s">
        <v>815</v>
      </c>
      <c r="B1874">
        <v>14</v>
      </c>
      <c r="C1874">
        <v>501</v>
      </c>
      <c r="D1874" t="s">
        <v>822</v>
      </c>
      <c r="E1874" t="s">
        <v>823</v>
      </c>
      <c r="F1874" t="s">
        <v>42</v>
      </c>
      <c r="G1874" t="s">
        <v>824</v>
      </c>
      <c r="H1874">
        <v>602</v>
      </c>
      <c r="I1874" t="s">
        <v>86</v>
      </c>
      <c r="J1874" t="s">
        <v>87</v>
      </c>
      <c r="K1874" t="s">
        <v>46</v>
      </c>
      <c r="L1874">
        <v>30</v>
      </c>
      <c r="M1874" t="s">
        <v>49</v>
      </c>
      <c r="N1874" s="9">
        <v>0</v>
      </c>
      <c r="O1874" s="9">
        <v>0</v>
      </c>
      <c r="P1874" s="9">
        <v>0</v>
      </c>
      <c r="Q1874" s="9">
        <v>0</v>
      </c>
      <c r="R1874" s="9">
        <v>704030.61</v>
      </c>
      <c r="S1874" s="7">
        <v>0</v>
      </c>
      <c r="T1874" s="7">
        <v>0</v>
      </c>
    </row>
    <row r="1875" spans="1:20" x14ac:dyDescent="0.25">
      <c r="A1875" t="s">
        <v>815</v>
      </c>
      <c r="B1875">
        <v>14</v>
      </c>
      <c r="C1875">
        <v>501</v>
      </c>
      <c r="D1875" t="s">
        <v>822</v>
      </c>
      <c r="E1875" t="s">
        <v>823</v>
      </c>
      <c r="F1875" t="s">
        <v>42</v>
      </c>
      <c r="G1875" t="s">
        <v>824</v>
      </c>
      <c r="H1875">
        <v>602</v>
      </c>
      <c r="I1875" t="s">
        <v>86</v>
      </c>
      <c r="J1875" t="s">
        <v>87</v>
      </c>
      <c r="K1875" t="s">
        <v>46</v>
      </c>
      <c r="L1875">
        <v>40</v>
      </c>
      <c r="M1875" t="s">
        <v>12</v>
      </c>
      <c r="N1875" s="9">
        <v>0</v>
      </c>
      <c r="O1875" s="9">
        <v>0</v>
      </c>
      <c r="P1875" s="9">
        <v>0</v>
      </c>
      <c r="Q1875" s="9">
        <v>0</v>
      </c>
      <c r="R1875" s="9">
        <v>0</v>
      </c>
      <c r="S1875" s="7">
        <v>0</v>
      </c>
      <c r="T1875" s="7">
        <v>0</v>
      </c>
    </row>
    <row r="1876" spans="1:20" x14ac:dyDescent="0.25">
      <c r="A1876" t="s">
        <v>815</v>
      </c>
      <c r="B1876">
        <v>14</v>
      </c>
      <c r="C1876">
        <v>501</v>
      </c>
      <c r="D1876" t="s">
        <v>822</v>
      </c>
      <c r="E1876" t="s">
        <v>823</v>
      </c>
      <c r="F1876" t="s">
        <v>42</v>
      </c>
      <c r="G1876" t="s">
        <v>824</v>
      </c>
      <c r="H1876">
        <v>602</v>
      </c>
      <c r="I1876" t="s">
        <v>86</v>
      </c>
      <c r="J1876" t="s">
        <v>87</v>
      </c>
      <c r="K1876" t="s">
        <v>46</v>
      </c>
      <c r="L1876">
        <v>50</v>
      </c>
      <c r="M1876" t="s">
        <v>50</v>
      </c>
      <c r="N1876" s="9">
        <v>0</v>
      </c>
      <c r="O1876" s="9">
        <v>0</v>
      </c>
      <c r="P1876" s="9">
        <v>0</v>
      </c>
      <c r="Q1876" s="9">
        <v>0</v>
      </c>
      <c r="R1876" s="9">
        <v>704030.61</v>
      </c>
      <c r="S1876" s="7">
        <v>0</v>
      </c>
      <c r="T1876" s="7">
        <v>0</v>
      </c>
    </row>
    <row r="1877" spans="1:20" x14ac:dyDescent="0.25">
      <c r="A1877" t="s">
        <v>815</v>
      </c>
      <c r="B1877">
        <v>14</v>
      </c>
      <c r="C1877">
        <v>501</v>
      </c>
      <c r="D1877" t="s">
        <v>822</v>
      </c>
      <c r="E1877" t="s">
        <v>823</v>
      </c>
      <c r="F1877" t="s">
        <v>42</v>
      </c>
      <c r="G1877" t="s">
        <v>824</v>
      </c>
      <c r="H1877">
        <v>603</v>
      </c>
      <c r="I1877" t="s">
        <v>825</v>
      </c>
      <c r="J1877" t="s">
        <v>826</v>
      </c>
      <c r="K1877" t="s">
        <v>46</v>
      </c>
      <c r="L1877">
        <v>10</v>
      </c>
      <c r="M1877" t="s">
        <v>47</v>
      </c>
      <c r="N1877" s="9">
        <v>0</v>
      </c>
      <c r="O1877" s="9">
        <v>0</v>
      </c>
      <c r="P1877" s="9">
        <v>0</v>
      </c>
      <c r="Q1877" s="9">
        <v>22600000</v>
      </c>
      <c r="R1877" s="9">
        <v>235004000</v>
      </c>
      <c r="S1877" s="7">
        <v>188166929.37</v>
      </c>
      <c r="T1877" s="7">
        <v>173484929.09</v>
      </c>
    </row>
    <row r="1878" spans="1:20" x14ac:dyDescent="0.25">
      <c r="A1878" t="s">
        <v>815</v>
      </c>
      <c r="B1878">
        <v>14</v>
      </c>
      <c r="C1878">
        <v>501</v>
      </c>
      <c r="D1878" t="s">
        <v>822</v>
      </c>
      <c r="E1878" t="s">
        <v>823</v>
      </c>
      <c r="F1878" t="s">
        <v>42</v>
      </c>
      <c r="G1878" t="s">
        <v>824</v>
      </c>
      <c r="H1878">
        <v>603</v>
      </c>
      <c r="I1878" t="s">
        <v>825</v>
      </c>
      <c r="J1878" t="s">
        <v>826</v>
      </c>
      <c r="K1878" t="s">
        <v>46</v>
      </c>
      <c r="L1878">
        <v>20</v>
      </c>
      <c r="M1878" t="s">
        <v>48</v>
      </c>
      <c r="N1878" s="9">
        <v>0</v>
      </c>
      <c r="O1878" s="9">
        <v>0</v>
      </c>
      <c r="P1878" s="9">
        <v>0</v>
      </c>
      <c r="Q1878" s="9">
        <v>0</v>
      </c>
      <c r="R1878" s="9">
        <v>6137070.6299999999</v>
      </c>
      <c r="S1878" s="7">
        <v>14682000.279999999</v>
      </c>
      <c r="T1878" s="7">
        <v>74838859.510000005</v>
      </c>
    </row>
    <row r="1879" spans="1:20" x14ac:dyDescent="0.25">
      <c r="A1879" t="s">
        <v>815</v>
      </c>
      <c r="B1879">
        <v>14</v>
      </c>
      <c r="C1879">
        <v>501</v>
      </c>
      <c r="D1879" t="s">
        <v>822</v>
      </c>
      <c r="E1879" t="s">
        <v>823</v>
      </c>
      <c r="F1879" t="s">
        <v>42</v>
      </c>
      <c r="G1879" t="s">
        <v>824</v>
      </c>
      <c r="H1879">
        <v>603</v>
      </c>
      <c r="I1879" t="s">
        <v>825</v>
      </c>
      <c r="J1879" t="s">
        <v>826</v>
      </c>
      <c r="K1879" t="s">
        <v>46</v>
      </c>
      <c r="L1879">
        <v>30</v>
      </c>
      <c r="M1879" t="s">
        <v>49</v>
      </c>
      <c r="N1879" s="9">
        <v>0</v>
      </c>
      <c r="O1879" s="9">
        <v>0</v>
      </c>
      <c r="P1879" s="9">
        <v>0</v>
      </c>
      <c r="Q1879" s="9">
        <v>22600000</v>
      </c>
      <c r="R1879" s="9">
        <v>228866929.37</v>
      </c>
      <c r="S1879" s="7">
        <v>173484929.09</v>
      </c>
      <c r="T1879" s="7">
        <v>98646069.579999998</v>
      </c>
    </row>
    <row r="1880" spans="1:20" x14ac:dyDescent="0.25">
      <c r="A1880" t="s">
        <v>815</v>
      </c>
      <c r="B1880">
        <v>14</v>
      </c>
      <c r="C1880">
        <v>501</v>
      </c>
      <c r="D1880" t="s">
        <v>822</v>
      </c>
      <c r="E1880" t="s">
        <v>823</v>
      </c>
      <c r="F1880" t="s">
        <v>42</v>
      </c>
      <c r="G1880" t="s">
        <v>824</v>
      </c>
      <c r="H1880">
        <v>603</v>
      </c>
      <c r="I1880" t="s">
        <v>825</v>
      </c>
      <c r="J1880" t="s">
        <v>826</v>
      </c>
      <c r="K1880" t="s">
        <v>46</v>
      </c>
      <c r="L1880">
        <v>40</v>
      </c>
      <c r="M1880" t="s">
        <v>12</v>
      </c>
      <c r="N1880" s="9">
        <v>0</v>
      </c>
      <c r="O1880" s="9">
        <v>0</v>
      </c>
      <c r="P1880" s="9">
        <v>0</v>
      </c>
      <c r="Q1880" s="9">
        <v>22600000</v>
      </c>
      <c r="R1880" s="9">
        <v>0</v>
      </c>
      <c r="S1880" s="7">
        <v>173484929.09</v>
      </c>
      <c r="T1880" s="7">
        <v>98646069.579999998</v>
      </c>
    </row>
    <row r="1881" spans="1:20" x14ac:dyDescent="0.25">
      <c r="A1881" t="s">
        <v>815</v>
      </c>
      <c r="B1881">
        <v>14</v>
      </c>
      <c r="C1881">
        <v>501</v>
      </c>
      <c r="D1881" t="s">
        <v>822</v>
      </c>
      <c r="E1881" t="s">
        <v>823</v>
      </c>
      <c r="F1881" t="s">
        <v>42</v>
      </c>
      <c r="G1881" t="s">
        <v>824</v>
      </c>
      <c r="H1881">
        <v>603</v>
      </c>
      <c r="I1881" t="s">
        <v>825</v>
      </c>
      <c r="J1881" t="s">
        <v>826</v>
      </c>
      <c r="K1881" t="s">
        <v>46</v>
      </c>
      <c r="L1881">
        <v>50</v>
      </c>
      <c r="M1881" t="s">
        <v>50</v>
      </c>
      <c r="N1881" s="9">
        <v>0</v>
      </c>
      <c r="O1881" s="9">
        <v>0</v>
      </c>
      <c r="P1881" s="9">
        <v>0</v>
      </c>
      <c r="Q1881" s="9">
        <v>0</v>
      </c>
      <c r="R1881" s="9">
        <v>228866929.37</v>
      </c>
      <c r="S1881" s="7">
        <v>0</v>
      </c>
      <c r="T1881" s="7">
        <v>0</v>
      </c>
    </row>
    <row r="1882" spans="1:20" x14ac:dyDescent="0.25">
      <c r="A1882" t="s">
        <v>815</v>
      </c>
      <c r="B1882">
        <v>14</v>
      </c>
      <c r="C1882">
        <v>501</v>
      </c>
      <c r="D1882" t="s">
        <v>822</v>
      </c>
      <c r="E1882" t="s">
        <v>823</v>
      </c>
      <c r="F1882" t="s">
        <v>42</v>
      </c>
      <c r="G1882" t="s">
        <v>824</v>
      </c>
      <c r="H1882">
        <v>612</v>
      </c>
      <c r="I1882" t="s">
        <v>827</v>
      </c>
      <c r="J1882" t="s">
        <v>828</v>
      </c>
      <c r="K1882" t="s">
        <v>46</v>
      </c>
      <c r="L1882">
        <v>10</v>
      </c>
      <c r="M1882" t="s">
        <v>47</v>
      </c>
      <c r="N1882" s="9">
        <v>0</v>
      </c>
      <c r="O1882" s="9">
        <v>0</v>
      </c>
      <c r="P1882" s="9">
        <v>0</v>
      </c>
      <c r="Q1882" s="9">
        <v>0</v>
      </c>
      <c r="R1882" s="9">
        <v>0</v>
      </c>
      <c r="S1882" s="7">
        <v>0</v>
      </c>
      <c r="T1882" s="7">
        <v>0</v>
      </c>
    </row>
    <row r="1883" spans="1:20" x14ac:dyDescent="0.25">
      <c r="A1883" t="s">
        <v>815</v>
      </c>
      <c r="B1883">
        <v>14</v>
      </c>
      <c r="C1883">
        <v>501</v>
      </c>
      <c r="D1883" t="s">
        <v>822</v>
      </c>
      <c r="E1883" t="s">
        <v>823</v>
      </c>
      <c r="F1883" t="s">
        <v>42</v>
      </c>
      <c r="G1883" t="s">
        <v>824</v>
      </c>
      <c r="H1883">
        <v>612</v>
      </c>
      <c r="I1883" t="s">
        <v>827</v>
      </c>
      <c r="J1883" t="s">
        <v>828</v>
      </c>
      <c r="K1883" t="s">
        <v>46</v>
      </c>
      <c r="L1883">
        <v>20</v>
      </c>
      <c r="M1883" t="s">
        <v>48</v>
      </c>
      <c r="N1883" s="9">
        <v>0</v>
      </c>
      <c r="O1883" s="9">
        <v>0</v>
      </c>
      <c r="P1883" s="9">
        <v>0</v>
      </c>
      <c r="Q1883" s="9">
        <v>0</v>
      </c>
      <c r="R1883" s="9">
        <v>0</v>
      </c>
      <c r="S1883" s="7">
        <v>0</v>
      </c>
      <c r="T1883" s="7">
        <v>0</v>
      </c>
    </row>
    <row r="1884" spans="1:20" x14ac:dyDescent="0.25">
      <c r="A1884" t="s">
        <v>815</v>
      </c>
      <c r="B1884">
        <v>14</v>
      </c>
      <c r="C1884">
        <v>501</v>
      </c>
      <c r="D1884" t="s">
        <v>822</v>
      </c>
      <c r="E1884" t="s">
        <v>823</v>
      </c>
      <c r="F1884" t="s">
        <v>42</v>
      </c>
      <c r="G1884" t="s">
        <v>824</v>
      </c>
      <c r="H1884">
        <v>612</v>
      </c>
      <c r="I1884" t="s">
        <v>827</v>
      </c>
      <c r="J1884" t="s">
        <v>828</v>
      </c>
      <c r="K1884" t="s">
        <v>46</v>
      </c>
      <c r="L1884">
        <v>30</v>
      </c>
      <c r="M1884" t="s">
        <v>49</v>
      </c>
      <c r="N1884" s="9">
        <v>0</v>
      </c>
      <c r="O1884" s="9">
        <v>0</v>
      </c>
      <c r="P1884" s="9">
        <v>0</v>
      </c>
      <c r="Q1884" s="9">
        <v>0</v>
      </c>
      <c r="R1884" s="9">
        <v>0</v>
      </c>
      <c r="S1884" s="7">
        <v>0</v>
      </c>
      <c r="T1884" s="7">
        <v>0</v>
      </c>
    </row>
    <row r="1885" spans="1:20" x14ac:dyDescent="0.25">
      <c r="A1885" t="s">
        <v>815</v>
      </c>
      <c r="B1885">
        <v>14</v>
      </c>
      <c r="C1885">
        <v>501</v>
      </c>
      <c r="D1885" t="s">
        <v>822</v>
      </c>
      <c r="E1885" t="s">
        <v>823</v>
      </c>
      <c r="F1885" t="s">
        <v>42</v>
      </c>
      <c r="G1885" t="s">
        <v>824</v>
      </c>
      <c r="H1885">
        <v>612</v>
      </c>
      <c r="I1885" t="s">
        <v>827</v>
      </c>
      <c r="J1885" t="s">
        <v>828</v>
      </c>
      <c r="K1885" t="s">
        <v>46</v>
      </c>
      <c r="L1885">
        <v>40</v>
      </c>
      <c r="M1885" t="s">
        <v>12</v>
      </c>
      <c r="N1885" s="9">
        <v>0</v>
      </c>
      <c r="O1885" s="9">
        <v>0</v>
      </c>
      <c r="P1885" s="9">
        <v>0</v>
      </c>
      <c r="Q1885" s="9">
        <v>0</v>
      </c>
      <c r="R1885" s="9">
        <v>0</v>
      </c>
      <c r="S1885" s="7">
        <v>0</v>
      </c>
      <c r="T1885" s="7">
        <v>0</v>
      </c>
    </row>
    <row r="1886" spans="1:20" x14ac:dyDescent="0.25">
      <c r="A1886" t="s">
        <v>815</v>
      </c>
      <c r="B1886">
        <v>14</v>
      </c>
      <c r="C1886">
        <v>501</v>
      </c>
      <c r="D1886" t="s">
        <v>822</v>
      </c>
      <c r="E1886" t="s">
        <v>823</v>
      </c>
      <c r="F1886" t="s">
        <v>42</v>
      </c>
      <c r="G1886" t="s">
        <v>824</v>
      </c>
      <c r="H1886">
        <v>612</v>
      </c>
      <c r="I1886" t="s">
        <v>827</v>
      </c>
      <c r="J1886" t="s">
        <v>828</v>
      </c>
      <c r="K1886" t="s">
        <v>46</v>
      </c>
      <c r="L1886">
        <v>50</v>
      </c>
      <c r="M1886" t="s">
        <v>50</v>
      </c>
      <c r="N1886" s="9">
        <v>0</v>
      </c>
      <c r="O1886" s="9">
        <v>0</v>
      </c>
      <c r="P1886" s="9">
        <v>0</v>
      </c>
      <c r="Q1886" s="9">
        <v>0</v>
      </c>
      <c r="R1886" s="9">
        <v>0</v>
      </c>
      <c r="S1886" s="7">
        <v>0</v>
      </c>
      <c r="T1886" s="7">
        <v>0</v>
      </c>
    </row>
    <row r="1887" spans="1:20" x14ac:dyDescent="0.25">
      <c r="A1887" t="s">
        <v>815</v>
      </c>
      <c r="B1887">
        <v>14</v>
      </c>
      <c r="C1887">
        <v>501</v>
      </c>
      <c r="D1887" t="s">
        <v>822</v>
      </c>
      <c r="E1887" t="s">
        <v>823</v>
      </c>
      <c r="F1887" t="s">
        <v>42</v>
      </c>
      <c r="G1887" t="s">
        <v>824</v>
      </c>
      <c r="H1887">
        <v>621</v>
      </c>
      <c r="I1887" t="s">
        <v>829</v>
      </c>
      <c r="J1887" t="s">
        <v>830</v>
      </c>
      <c r="K1887" t="s">
        <v>46</v>
      </c>
      <c r="L1887">
        <v>10</v>
      </c>
      <c r="M1887" t="s">
        <v>47</v>
      </c>
      <c r="N1887" s="9">
        <v>0</v>
      </c>
      <c r="O1887" s="9">
        <v>0</v>
      </c>
      <c r="P1887" s="9">
        <v>0</v>
      </c>
      <c r="Q1887" s="9">
        <v>171700000</v>
      </c>
      <c r="R1887" s="9">
        <v>0</v>
      </c>
      <c r="S1887" s="7">
        <v>0</v>
      </c>
      <c r="T1887" s="7">
        <v>0</v>
      </c>
    </row>
    <row r="1888" spans="1:20" x14ac:dyDescent="0.25">
      <c r="A1888" t="s">
        <v>815</v>
      </c>
      <c r="B1888">
        <v>14</v>
      </c>
      <c r="C1888">
        <v>501</v>
      </c>
      <c r="D1888" t="s">
        <v>822</v>
      </c>
      <c r="E1888" t="s">
        <v>823</v>
      </c>
      <c r="F1888" t="s">
        <v>42</v>
      </c>
      <c r="G1888" t="s">
        <v>824</v>
      </c>
      <c r="H1888">
        <v>621</v>
      </c>
      <c r="I1888" t="s">
        <v>829</v>
      </c>
      <c r="J1888" t="s">
        <v>830</v>
      </c>
      <c r="K1888" t="s">
        <v>46</v>
      </c>
      <c r="L1888">
        <v>20</v>
      </c>
      <c r="M1888" t="s">
        <v>48</v>
      </c>
      <c r="N1888" s="9">
        <v>0</v>
      </c>
      <c r="O1888" s="9">
        <v>0</v>
      </c>
      <c r="P1888" s="9">
        <v>0</v>
      </c>
      <c r="Q1888" s="9">
        <v>0</v>
      </c>
      <c r="R1888" s="9">
        <v>0</v>
      </c>
      <c r="S1888" s="7">
        <v>0</v>
      </c>
      <c r="T1888" s="7">
        <v>0</v>
      </c>
    </row>
    <row r="1889" spans="1:20" x14ac:dyDescent="0.25">
      <c r="A1889" t="s">
        <v>815</v>
      </c>
      <c r="B1889">
        <v>14</v>
      </c>
      <c r="C1889">
        <v>501</v>
      </c>
      <c r="D1889" t="s">
        <v>822</v>
      </c>
      <c r="E1889" t="s">
        <v>823</v>
      </c>
      <c r="F1889" t="s">
        <v>42</v>
      </c>
      <c r="G1889" t="s">
        <v>824</v>
      </c>
      <c r="H1889">
        <v>621</v>
      </c>
      <c r="I1889" t="s">
        <v>829</v>
      </c>
      <c r="J1889" t="s">
        <v>830</v>
      </c>
      <c r="K1889" t="s">
        <v>46</v>
      </c>
      <c r="L1889">
        <v>30</v>
      </c>
      <c r="M1889" t="s">
        <v>49</v>
      </c>
      <c r="N1889" s="9">
        <v>0</v>
      </c>
      <c r="O1889" s="9">
        <v>0</v>
      </c>
      <c r="P1889" s="9">
        <v>0</v>
      </c>
      <c r="Q1889" s="9">
        <v>171700000</v>
      </c>
      <c r="R1889" s="9">
        <v>0</v>
      </c>
      <c r="S1889" s="7">
        <v>0</v>
      </c>
      <c r="T1889" s="7">
        <v>0</v>
      </c>
    </row>
    <row r="1890" spans="1:20" x14ac:dyDescent="0.25">
      <c r="A1890" t="s">
        <v>815</v>
      </c>
      <c r="B1890">
        <v>14</v>
      </c>
      <c r="C1890">
        <v>501</v>
      </c>
      <c r="D1890" t="s">
        <v>822</v>
      </c>
      <c r="E1890" t="s">
        <v>823</v>
      </c>
      <c r="F1890" t="s">
        <v>42</v>
      </c>
      <c r="G1890" t="s">
        <v>824</v>
      </c>
      <c r="H1890">
        <v>621</v>
      </c>
      <c r="I1890" t="s">
        <v>829</v>
      </c>
      <c r="J1890" t="s">
        <v>830</v>
      </c>
      <c r="K1890" t="s">
        <v>46</v>
      </c>
      <c r="L1890">
        <v>40</v>
      </c>
      <c r="M1890" t="s">
        <v>12</v>
      </c>
      <c r="N1890" s="9">
        <v>0</v>
      </c>
      <c r="O1890" s="9">
        <v>0</v>
      </c>
      <c r="P1890" s="9">
        <v>0</v>
      </c>
      <c r="Q1890" s="9">
        <v>171700000</v>
      </c>
      <c r="R1890" s="9">
        <v>0</v>
      </c>
      <c r="S1890" s="7">
        <v>0</v>
      </c>
      <c r="T1890" s="7">
        <v>0</v>
      </c>
    </row>
    <row r="1891" spans="1:20" x14ac:dyDescent="0.25">
      <c r="A1891" t="s">
        <v>815</v>
      </c>
      <c r="B1891">
        <v>14</v>
      </c>
      <c r="C1891">
        <v>501</v>
      </c>
      <c r="D1891" t="s">
        <v>822</v>
      </c>
      <c r="E1891" t="s">
        <v>823</v>
      </c>
      <c r="F1891" t="s">
        <v>42</v>
      </c>
      <c r="G1891" t="s">
        <v>824</v>
      </c>
      <c r="H1891">
        <v>621</v>
      </c>
      <c r="I1891" t="s">
        <v>829</v>
      </c>
      <c r="J1891" t="s">
        <v>830</v>
      </c>
      <c r="K1891" t="s">
        <v>46</v>
      </c>
      <c r="L1891">
        <v>50</v>
      </c>
      <c r="M1891" t="s">
        <v>50</v>
      </c>
      <c r="N1891" s="9">
        <v>0</v>
      </c>
      <c r="O1891" s="9">
        <v>0</v>
      </c>
      <c r="P1891" s="9">
        <v>0</v>
      </c>
      <c r="Q1891" s="9">
        <v>0</v>
      </c>
      <c r="R1891" s="9">
        <v>0</v>
      </c>
      <c r="S1891" s="7">
        <v>0</v>
      </c>
      <c r="T1891" s="7">
        <v>0</v>
      </c>
    </row>
    <row r="1892" spans="1:20" x14ac:dyDescent="0.25">
      <c r="A1892" t="s">
        <v>815</v>
      </c>
      <c r="B1892">
        <v>14</v>
      </c>
      <c r="C1892">
        <v>501</v>
      </c>
      <c r="D1892" t="s">
        <v>822</v>
      </c>
      <c r="E1892" t="s">
        <v>823</v>
      </c>
      <c r="F1892" t="s">
        <v>42</v>
      </c>
      <c r="G1892" t="s">
        <v>824</v>
      </c>
      <c r="H1892">
        <v>699</v>
      </c>
      <c r="I1892" t="s">
        <v>62</v>
      </c>
      <c r="J1892" t="s">
        <v>821</v>
      </c>
      <c r="K1892" t="s">
        <v>46</v>
      </c>
      <c r="L1892">
        <v>10</v>
      </c>
      <c r="M1892" t="s">
        <v>47</v>
      </c>
      <c r="N1892" s="9">
        <v>0</v>
      </c>
      <c r="O1892" s="9">
        <v>0</v>
      </c>
      <c r="P1892" s="9">
        <v>0</v>
      </c>
      <c r="Q1892" s="9">
        <v>0</v>
      </c>
      <c r="R1892" s="9">
        <v>0</v>
      </c>
      <c r="S1892" s="7">
        <v>0</v>
      </c>
      <c r="T1892" s="7">
        <v>36671</v>
      </c>
    </row>
    <row r="1893" spans="1:20" x14ac:dyDescent="0.25">
      <c r="A1893" t="s">
        <v>815</v>
      </c>
      <c r="B1893">
        <v>14</v>
      </c>
      <c r="C1893">
        <v>501</v>
      </c>
      <c r="D1893" t="s">
        <v>822</v>
      </c>
      <c r="E1893" t="s">
        <v>823</v>
      </c>
      <c r="F1893" t="s">
        <v>42</v>
      </c>
      <c r="G1893" t="s">
        <v>824</v>
      </c>
      <c r="H1893">
        <v>699</v>
      </c>
      <c r="I1893" t="s">
        <v>62</v>
      </c>
      <c r="J1893" t="s">
        <v>821</v>
      </c>
      <c r="K1893" t="s">
        <v>46</v>
      </c>
      <c r="L1893">
        <v>20</v>
      </c>
      <c r="M1893" t="s">
        <v>48</v>
      </c>
      <c r="N1893" s="9">
        <v>0</v>
      </c>
      <c r="O1893" s="9">
        <v>0</v>
      </c>
      <c r="P1893" s="9">
        <v>0</v>
      </c>
      <c r="Q1893" s="9">
        <v>0</v>
      </c>
      <c r="R1893" s="9">
        <v>0</v>
      </c>
      <c r="S1893" s="7">
        <v>0</v>
      </c>
      <c r="T1893" s="7">
        <v>0</v>
      </c>
    </row>
    <row r="1894" spans="1:20" x14ac:dyDescent="0.25">
      <c r="A1894" t="s">
        <v>815</v>
      </c>
      <c r="B1894">
        <v>14</v>
      </c>
      <c r="C1894">
        <v>501</v>
      </c>
      <c r="D1894" t="s">
        <v>822</v>
      </c>
      <c r="E1894" t="s">
        <v>823</v>
      </c>
      <c r="F1894" t="s">
        <v>42</v>
      </c>
      <c r="G1894" t="s">
        <v>824</v>
      </c>
      <c r="H1894">
        <v>699</v>
      </c>
      <c r="I1894" t="s">
        <v>62</v>
      </c>
      <c r="J1894" t="s">
        <v>821</v>
      </c>
      <c r="K1894" t="s">
        <v>46</v>
      </c>
      <c r="L1894">
        <v>30</v>
      </c>
      <c r="M1894" t="s">
        <v>49</v>
      </c>
      <c r="N1894" s="9">
        <v>0</v>
      </c>
      <c r="O1894" s="9">
        <v>0</v>
      </c>
      <c r="P1894" s="9">
        <v>0</v>
      </c>
      <c r="Q1894" s="9">
        <v>0</v>
      </c>
      <c r="R1894" s="9">
        <v>0</v>
      </c>
      <c r="S1894" s="7">
        <v>0</v>
      </c>
      <c r="T1894" s="7">
        <v>36671</v>
      </c>
    </row>
    <row r="1895" spans="1:20" x14ac:dyDescent="0.25">
      <c r="A1895" t="s">
        <v>815</v>
      </c>
      <c r="B1895">
        <v>14</v>
      </c>
      <c r="C1895">
        <v>501</v>
      </c>
      <c r="D1895" t="s">
        <v>822</v>
      </c>
      <c r="E1895" t="s">
        <v>823</v>
      </c>
      <c r="F1895" t="s">
        <v>42</v>
      </c>
      <c r="G1895" t="s">
        <v>824</v>
      </c>
      <c r="H1895">
        <v>699</v>
      </c>
      <c r="I1895" t="s">
        <v>62</v>
      </c>
      <c r="J1895" t="s">
        <v>821</v>
      </c>
      <c r="K1895" t="s">
        <v>46</v>
      </c>
      <c r="L1895">
        <v>40</v>
      </c>
      <c r="M1895" t="s">
        <v>12</v>
      </c>
      <c r="N1895" s="9">
        <v>0</v>
      </c>
      <c r="O1895" s="9">
        <v>0</v>
      </c>
      <c r="P1895" s="9">
        <v>0</v>
      </c>
      <c r="Q1895" s="9">
        <v>0</v>
      </c>
      <c r="R1895" s="9">
        <v>0</v>
      </c>
      <c r="S1895" s="7">
        <v>0</v>
      </c>
      <c r="T1895" s="7">
        <v>0</v>
      </c>
    </row>
    <row r="1896" spans="1:20" x14ac:dyDescent="0.25">
      <c r="A1896" t="s">
        <v>815</v>
      </c>
      <c r="B1896">
        <v>14</v>
      </c>
      <c r="C1896">
        <v>501</v>
      </c>
      <c r="D1896" t="s">
        <v>822</v>
      </c>
      <c r="E1896" t="s">
        <v>823</v>
      </c>
      <c r="F1896" t="s">
        <v>42</v>
      </c>
      <c r="G1896" t="s">
        <v>824</v>
      </c>
      <c r="H1896">
        <v>699</v>
      </c>
      <c r="I1896" t="s">
        <v>62</v>
      </c>
      <c r="J1896" t="s">
        <v>821</v>
      </c>
      <c r="K1896" t="s">
        <v>46</v>
      </c>
      <c r="L1896">
        <v>50</v>
      </c>
      <c r="M1896" t="s">
        <v>50</v>
      </c>
      <c r="N1896" s="9">
        <v>0</v>
      </c>
      <c r="O1896" s="9">
        <v>0</v>
      </c>
      <c r="P1896" s="9">
        <v>0</v>
      </c>
      <c r="Q1896" s="9">
        <v>0</v>
      </c>
      <c r="R1896" s="9">
        <v>0</v>
      </c>
      <c r="S1896" s="7">
        <v>0</v>
      </c>
      <c r="T1896" s="7">
        <v>36671</v>
      </c>
    </row>
    <row r="1897" spans="1:20" x14ac:dyDescent="0.25">
      <c r="A1897" t="s">
        <v>815</v>
      </c>
      <c r="B1897">
        <v>14</v>
      </c>
      <c r="C1897">
        <v>407</v>
      </c>
      <c r="D1897" t="s">
        <v>831</v>
      </c>
      <c r="E1897" t="s">
        <v>832</v>
      </c>
      <c r="F1897" t="s">
        <v>42</v>
      </c>
      <c r="G1897" t="s">
        <v>833</v>
      </c>
      <c r="H1897">
        <v>626</v>
      </c>
      <c r="I1897" t="s">
        <v>1680</v>
      </c>
      <c r="J1897" t="s">
        <v>2505</v>
      </c>
      <c r="K1897" t="s">
        <v>46</v>
      </c>
      <c r="L1897">
        <v>10</v>
      </c>
      <c r="M1897" t="s">
        <v>47</v>
      </c>
      <c r="N1897" s="9">
        <v>0</v>
      </c>
      <c r="O1897" s="9">
        <v>0</v>
      </c>
      <c r="P1897" s="9">
        <v>0</v>
      </c>
      <c r="Q1897" s="9">
        <v>0</v>
      </c>
      <c r="R1897" s="9">
        <v>0</v>
      </c>
      <c r="S1897" s="7">
        <v>1000000</v>
      </c>
      <c r="T1897" s="7">
        <v>2616654.69</v>
      </c>
    </row>
    <row r="1898" spans="1:20" x14ac:dyDescent="0.25">
      <c r="A1898" t="s">
        <v>815</v>
      </c>
      <c r="B1898">
        <v>14</v>
      </c>
      <c r="C1898">
        <v>407</v>
      </c>
      <c r="D1898" t="s">
        <v>831</v>
      </c>
      <c r="E1898" t="s">
        <v>832</v>
      </c>
      <c r="F1898" t="s">
        <v>42</v>
      </c>
      <c r="G1898" t="s">
        <v>833</v>
      </c>
      <c r="H1898">
        <v>626</v>
      </c>
      <c r="I1898" t="s">
        <v>1680</v>
      </c>
      <c r="J1898" t="s">
        <v>2505</v>
      </c>
      <c r="K1898" t="s">
        <v>46</v>
      </c>
      <c r="L1898">
        <v>20</v>
      </c>
      <c r="M1898" t="s">
        <v>48</v>
      </c>
      <c r="N1898" s="9">
        <v>0</v>
      </c>
      <c r="O1898" s="9">
        <v>0</v>
      </c>
      <c r="P1898" s="9">
        <v>0</v>
      </c>
      <c r="Q1898" s="9">
        <v>0</v>
      </c>
      <c r="R1898" s="9">
        <v>0</v>
      </c>
      <c r="S1898" s="7">
        <v>133345.31</v>
      </c>
      <c r="T1898" s="7">
        <v>1174887.33</v>
      </c>
    </row>
    <row r="1899" spans="1:20" x14ac:dyDescent="0.25">
      <c r="A1899" t="s">
        <v>815</v>
      </c>
      <c r="B1899">
        <v>14</v>
      </c>
      <c r="C1899">
        <v>407</v>
      </c>
      <c r="D1899" t="s">
        <v>831</v>
      </c>
      <c r="E1899" t="s">
        <v>832</v>
      </c>
      <c r="F1899" t="s">
        <v>42</v>
      </c>
      <c r="G1899" t="s">
        <v>833</v>
      </c>
      <c r="H1899">
        <v>626</v>
      </c>
      <c r="I1899" t="s">
        <v>1680</v>
      </c>
      <c r="J1899" t="s">
        <v>2505</v>
      </c>
      <c r="K1899" t="s">
        <v>46</v>
      </c>
      <c r="L1899">
        <v>30</v>
      </c>
      <c r="M1899" t="s">
        <v>49</v>
      </c>
      <c r="N1899" s="9">
        <v>0</v>
      </c>
      <c r="O1899" s="9">
        <v>0</v>
      </c>
      <c r="P1899" s="9">
        <v>0</v>
      </c>
      <c r="Q1899" s="9">
        <v>0</v>
      </c>
      <c r="R1899" s="9">
        <v>0</v>
      </c>
      <c r="S1899" s="7">
        <v>866654.69</v>
      </c>
      <c r="T1899" s="7">
        <v>1441767.36</v>
      </c>
    </row>
    <row r="1900" spans="1:20" x14ac:dyDescent="0.25">
      <c r="A1900" t="s">
        <v>815</v>
      </c>
      <c r="B1900">
        <v>14</v>
      </c>
      <c r="C1900">
        <v>407</v>
      </c>
      <c r="D1900" t="s">
        <v>831</v>
      </c>
      <c r="E1900" t="s">
        <v>832</v>
      </c>
      <c r="F1900" t="s">
        <v>42</v>
      </c>
      <c r="G1900" t="s">
        <v>833</v>
      </c>
      <c r="H1900">
        <v>626</v>
      </c>
      <c r="I1900" t="s">
        <v>1680</v>
      </c>
      <c r="J1900" t="s">
        <v>2505</v>
      </c>
      <c r="K1900" t="s">
        <v>46</v>
      </c>
      <c r="L1900">
        <v>40</v>
      </c>
      <c r="M1900" t="s">
        <v>12</v>
      </c>
      <c r="N1900" s="9">
        <v>0</v>
      </c>
      <c r="O1900" s="9">
        <v>0</v>
      </c>
      <c r="P1900" s="9">
        <v>0</v>
      </c>
      <c r="Q1900" s="9">
        <v>0</v>
      </c>
      <c r="R1900" s="9">
        <v>0</v>
      </c>
      <c r="S1900" s="7">
        <v>866654.69</v>
      </c>
      <c r="T1900" s="7">
        <v>1441767.36</v>
      </c>
    </row>
    <row r="1901" spans="1:20" x14ac:dyDescent="0.25">
      <c r="A1901" t="s">
        <v>815</v>
      </c>
      <c r="B1901">
        <v>14</v>
      </c>
      <c r="C1901">
        <v>407</v>
      </c>
      <c r="D1901" t="s">
        <v>831</v>
      </c>
      <c r="E1901" t="s">
        <v>832</v>
      </c>
      <c r="F1901" t="s">
        <v>42</v>
      </c>
      <c r="G1901" t="s">
        <v>833</v>
      </c>
      <c r="H1901">
        <v>626</v>
      </c>
      <c r="I1901" t="s">
        <v>1680</v>
      </c>
      <c r="J1901" t="s">
        <v>2505</v>
      </c>
      <c r="K1901" t="s">
        <v>46</v>
      </c>
      <c r="L1901">
        <v>50</v>
      </c>
      <c r="M1901" t="s">
        <v>50</v>
      </c>
      <c r="N1901" s="9">
        <v>0</v>
      </c>
      <c r="O1901" s="9">
        <v>0</v>
      </c>
      <c r="P1901" s="9">
        <v>0</v>
      </c>
      <c r="Q1901" s="9">
        <v>0</v>
      </c>
      <c r="R1901" s="9">
        <v>0</v>
      </c>
      <c r="S1901" s="7">
        <v>0</v>
      </c>
      <c r="T1901" s="7">
        <v>0</v>
      </c>
    </row>
    <row r="1902" spans="1:20" x14ac:dyDescent="0.25">
      <c r="A1902" t="s">
        <v>815</v>
      </c>
      <c r="B1902">
        <v>14</v>
      </c>
      <c r="C1902">
        <v>407</v>
      </c>
      <c r="D1902" t="s">
        <v>831</v>
      </c>
      <c r="E1902" t="s">
        <v>832</v>
      </c>
      <c r="F1902" t="s">
        <v>42</v>
      </c>
      <c r="G1902" t="s">
        <v>833</v>
      </c>
      <c r="H1902">
        <v>628</v>
      </c>
      <c r="I1902" t="s">
        <v>834</v>
      </c>
      <c r="J1902" t="s">
        <v>835</v>
      </c>
      <c r="K1902" t="s">
        <v>46</v>
      </c>
      <c r="L1902">
        <v>10</v>
      </c>
      <c r="M1902" t="s">
        <v>47</v>
      </c>
      <c r="N1902" s="9">
        <v>0</v>
      </c>
      <c r="O1902" s="9">
        <v>0</v>
      </c>
      <c r="P1902" s="9">
        <v>0</v>
      </c>
      <c r="Q1902" s="9">
        <v>0</v>
      </c>
      <c r="R1902" s="9">
        <v>0</v>
      </c>
      <c r="S1902" s="7">
        <v>0</v>
      </c>
      <c r="T1902" s="7">
        <v>8500000</v>
      </c>
    </row>
    <row r="1903" spans="1:20" x14ac:dyDescent="0.25">
      <c r="A1903" t="s">
        <v>815</v>
      </c>
      <c r="B1903">
        <v>14</v>
      </c>
      <c r="C1903">
        <v>407</v>
      </c>
      <c r="D1903" t="s">
        <v>831</v>
      </c>
      <c r="E1903" t="s">
        <v>832</v>
      </c>
      <c r="F1903" t="s">
        <v>42</v>
      </c>
      <c r="G1903" t="s">
        <v>833</v>
      </c>
      <c r="H1903">
        <v>628</v>
      </c>
      <c r="I1903" t="s">
        <v>834</v>
      </c>
      <c r="J1903" t="s">
        <v>835</v>
      </c>
      <c r="K1903" t="s">
        <v>46</v>
      </c>
      <c r="L1903">
        <v>20</v>
      </c>
      <c r="M1903" t="s">
        <v>48</v>
      </c>
      <c r="N1903" s="9">
        <v>0</v>
      </c>
      <c r="O1903" s="9">
        <v>0</v>
      </c>
      <c r="P1903" s="9">
        <v>0</v>
      </c>
      <c r="Q1903" s="9">
        <v>0</v>
      </c>
      <c r="R1903" s="9">
        <v>0</v>
      </c>
      <c r="S1903" s="7">
        <v>0</v>
      </c>
      <c r="T1903" s="7">
        <v>8500000</v>
      </c>
    </row>
    <row r="1904" spans="1:20" x14ac:dyDescent="0.25">
      <c r="A1904" t="s">
        <v>815</v>
      </c>
      <c r="B1904">
        <v>14</v>
      </c>
      <c r="C1904">
        <v>407</v>
      </c>
      <c r="D1904" t="s">
        <v>831</v>
      </c>
      <c r="E1904" t="s">
        <v>832</v>
      </c>
      <c r="F1904" t="s">
        <v>42</v>
      </c>
      <c r="G1904" t="s">
        <v>833</v>
      </c>
      <c r="H1904">
        <v>628</v>
      </c>
      <c r="I1904" t="s">
        <v>834</v>
      </c>
      <c r="J1904" t="s">
        <v>835</v>
      </c>
      <c r="K1904" t="s">
        <v>46</v>
      </c>
      <c r="L1904">
        <v>30</v>
      </c>
      <c r="M1904" t="s">
        <v>49</v>
      </c>
      <c r="N1904" s="9">
        <v>0</v>
      </c>
      <c r="O1904" s="9">
        <v>0</v>
      </c>
      <c r="P1904" s="9">
        <v>0</v>
      </c>
      <c r="Q1904" s="9">
        <v>0</v>
      </c>
      <c r="R1904" s="9">
        <v>0</v>
      </c>
      <c r="S1904" s="7">
        <v>0</v>
      </c>
      <c r="T1904" s="7">
        <v>0</v>
      </c>
    </row>
    <row r="1905" spans="1:20" x14ac:dyDescent="0.25">
      <c r="A1905" t="s">
        <v>815</v>
      </c>
      <c r="B1905">
        <v>14</v>
      </c>
      <c r="C1905">
        <v>407</v>
      </c>
      <c r="D1905" t="s">
        <v>831</v>
      </c>
      <c r="E1905" t="s">
        <v>832</v>
      </c>
      <c r="F1905" t="s">
        <v>42</v>
      </c>
      <c r="G1905" t="s">
        <v>833</v>
      </c>
      <c r="H1905">
        <v>628</v>
      </c>
      <c r="I1905" t="s">
        <v>834</v>
      </c>
      <c r="J1905" t="s">
        <v>835</v>
      </c>
      <c r="K1905" t="s">
        <v>46</v>
      </c>
      <c r="L1905">
        <v>40</v>
      </c>
      <c r="M1905" t="s">
        <v>12</v>
      </c>
      <c r="N1905" s="9">
        <v>0</v>
      </c>
      <c r="O1905" s="9">
        <v>0</v>
      </c>
      <c r="P1905" s="9">
        <v>0</v>
      </c>
      <c r="Q1905" s="9">
        <v>0</v>
      </c>
      <c r="R1905" s="9">
        <v>0</v>
      </c>
      <c r="S1905" s="7">
        <v>0</v>
      </c>
      <c r="T1905" s="7">
        <v>0</v>
      </c>
    </row>
    <row r="1906" spans="1:20" x14ac:dyDescent="0.25">
      <c r="A1906" t="s">
        <v>815</v>
      </c>
      <c r="B1906">
        <v>14</v>
      </c>
      <c r="C1906">
        <v>407</v>
      </c>
      <c r="D1906" t="s">
        <v>831</v>
      </c>
      <c r="E1906" t="s">
        <v>832</v>
      </c>
      <c r="F1906" t="s">
        <v>42</v>
      </c>
      <c r="G1906" t="s">
        <v>833</v>
      </c>
      <c r="H1906">
        <v>628</v>
      </c>
      <c r="I1906" t="s">
        <v>834</v>
      </c>
      <c r="J1906" t="s">
        <v>835</v>
      </c>
      <c r="K1906" t="s">
        <v>46</v>
      </c>
      <c r="L1906">
        <v>50</v>
      </c>
      <c r="M1906" t="s">
        <v>50</v>
      </c>
      <c r="N1906" s="9">
        <v>0</v>
      </c>
      <c r="O1906" s="9">
        <v>0</v>
      </c>
      <c r="P1906" s="9">
        <v>0</v>
      </c>
      <c r="Q1906" s="9">
        <v>0</v>
      </c>
      <c r="R1906" s="9">
        <v>0</v>
      </c>
      <c r="S1906" s="7">
        <v>0</v>
      </c>
      <c r="T1906" s="7">
        <v>0</v>
      </c>
    </row>
    <row r="1907" spans="1:20" x14ac:dyDescent="0.25">
      <c r="A1907" t="s">
        <v>836</v>
      </c>
      <c r="B1907">
        <v>15</v>
      </c>
      <c r="C1907">
        <v>454</v>
      </c>
      <c r="D1907" t="s">
        <v>837</v>
      </c>
      <c r="E1907" t="s">
        <v>838</v>
      </c>
      <c r="F1907" t="s">
        <v>42</v>
      </c>
      <c r="G1907" t="s">
        <v>839</v>
      </c>
      <c r="H1907">
        <v>534</v>
      </c>
      <c r="I1907" t="s">
        <v>82</v>
      </c>
      <c r="J1907" t="s">
        <v>83</v>
      </c>
      <c r="K1907" t="s">
        <v>46</v>
      </c>
      <c r="L1907">
        <v>10</v>
      </c>
      <c r="M1907" t="s">
        <v>47</v>
      </c>
      <c r="N1907" s="9">
        <v>2282754</v>
      </c>
      <c r="O1907" s="9">
        <v>1002603</v>
      </c>
      <c r="P1907" s="9">
        <v>921556</v>
      </c>
      <c r="Q1907" s="9">
        <v>956756</v>
      </c>
      <c r="R1907" s="9">
        <v>6273303.79</v>
      </c>
      <c r="S1907" s="7">
        <v>6558243.2800000003</v>
      </c>
      <c r="T1907" s="7">
        <v>4267134.9800000004</v>
      </c>
    </row>
    <row r="1908" spans="1:20" x14ac:dyDescent="0.25">
      <c r="A1908" t="s">
        <v>836</v>
      </c>
      <c r="B1908">
        <v>15</v>
      </c>
      <c r="C1908">
        <v>454</v>
      </c>
      <c r="D1908" t="s">
        <v>837</v>
      </c>
      <c r="E1908" t="s">
        <v>838</v>
      </c>
      <c r="F1908" t="s">
        <v>42</v>
      </c>
      <c r="G1908" t="s">
        <v>839</v>
      </c>
      <c r="H1908">
        <v>534</v>
      </c>
      <c r="I1908" t="s">
        <v>82</v>
      </c>
      <c r="J1908" t="s">
        <v>83</v>
      </c>
      <c r="K1908" t="s">
        <v>46</v>
      </c>
      <c r="L1908">
        <v>20</v>
      </c>
      <c r="M1908" t="s">
        <v>48</v>
      </c>
      <c r="N1908" s="9">
        <v>1880151</v>
      </c>
      <c r="O1908" s="9">
        <v>681047</v>
      </c>
      <c r="P1908" s="9">
        <v>564800</v>
      </c>
      <c r="Q1908" s="9">
        <v>634103.21</v>
      </c>
      <c r="R1908" s="9">
        <v>665711.51</v>
      </c>
      <c r="S1908" s="7">
        <v>6241759.2999999998</v>
      </c>
      <c r="T1908" s="7">
        <v>961175</v>
      </c>
    </row>
    <row r="1909" spans="1:20" x14ac:dyDescent="0.25">
      <c r="A1909" t="s">
        <v>836</v>
      </c>
      <c r="B1909">
        <v>15</v>
      </c>
      <c r="C1909">
        <v>454</v>
      </c>
      <c r="D1909" t="s">
        <v>837</v>
      </c>
      <c r="E1909" t="s">
        <v>838</v>
      </c>
      <c r="F1909" t="s">
        <v>42</v>
      </c>
      <c r="G1909" t="s">
        <v>839</v>
      </c>
      <c r="H1909">
        <v>534</v>
      </c>
      <c r="I1909" t="s">
        <v>82</v>
      </c>
      <c r="J1909" t="s">
        <v>83</v>
      </c>
      <c r="K1909" t="s">
        <v>46</v>
      </c>
      <c r="L1909">
        <v>30</v>
      </c>
      <c r="M1909" t="s">
        <v>49</v>
      </c>
      <c r="N1909" s="9">
        <v>402603</v>
      </c>
      <c r="O1909" s="9">
        <v>321556</v>
      </c>
      <c r="P1909" s="9">
        <v>356756</v>
      </c>
      <c r="Q1909" s="9">
        <v>322652.78999999998</v>
      </c>
      <c r="R1909" s="9">
        <v>5607592.2800000003</v>
      </c>
      <c r="S1909" s="7">
        <v>316483.98</v>
      </c>
      <c r="T1909" s="7">
        <v>3305959.98</v>
      </c>
    </row>
    <row r="1910" spans="1:20" x14ac:dyDescent="0.25">
      <c r="A1910" t="s">
        <v>836</v>
      </c>
      <c r="B1910">
        <v>15</v>
      </c>
      <c r="C1910">
        <v>454</v>
      </c>
      <c r="D1910" t="s">
        <v>837</v>
      </c>
      <c r="E1910" t="s">
        <v>838</v>
      </c>
      <c r="F1910" t="s">
        <v>42</v>
      </c>
      <c r="G1910" t="s">
        <v>839</v>
      </c>
      <c r="H1910">
        <v>534</v>
      </c>
      <c r="I1910" t="s">
        <v>82</v>
      </c>
      <c r="J1910" t="s">
        <v>83</v>
      </c>
      <c r="K1910" t="s">
        <v>46</v>
      </c>
      <c r="L1910">
        <v>40</v>
      </c>
      <c r="M1910" t="s">
        <v>12</v>
      </c>
      <c r="N1910" s="9">
        <v>0</v>
      </c>
      <c r="O1910" s="9">
        <v>0</v>
      </c>
      <c r="P1910" s="9">
        <v>0</v>
      </c>
      <c r="Q1910" s="9">
        <v>0</v>
      </c>
      <c r="R1910" s="9">
        <v>0</v>
      </c>
      <c r="S1910" s="7">
        <v>0</v>
      </c>
      <c r="T1910" s="7">
        <v>0</v>
      </c>
    </row>
    <row r="1911" spans="1:20" x14ac:dyDescent="0.25">
      <c r="A1911" t="s">
        <v>836</v>
      </c>
      <c r="B1911">
        <v>15</v>
      </c>
      <c r="C1911">
        <v>454</v>
      </c>
      <c r="D1911" t="s">
        <v>837</v>
      </c>
      <c r="E1911" t="s">
        <v>838</v>
      </c>
      <c r="F1911" t="s">
        <v>42</v>
      </c>
      <c r="G1911" t="s">
        <v>839</v>
      </c>
      <c r="H1911">
        <v>534</v>
      </c>
      <c r="I1911" t="s">
        <v>82</v>
      </c>
      <c r="J1911" t="s">
        <v>83</v>
      </c>
      <c r="K1911" t="s">
        <v>46</v>
      </c>
      <c r="L1911">
        <v>50</v>
      </c>
      <c r="M1911" t="s">
        <v>50</v>
      </c>
      <c r="N1911" s="9">
        <v>402603</v>
      </c>
      <c r="O1911" s="9">
        <v>321556</v>
      </c>
      <c r="P1911" s="9">
        <v>356756</v>
      </c>
      <c r="Q1911" s="9">
        <v>322652.78999999998</v>
      </c>
      <c r="R1911" s="9">
        <v>5607592.2800000003</v>
      </c>
      <c r="S1911" s="7">
        <v>316483.98</v>
      </c>
      <c r="T1911" s="7">
        <v>3305959.98</v>
      </c>
    </row>
    <row r="1912" spans="1:20" x14ac:dyDescent="0.25">
      <c r="A1912" t="s">
        <v>836</v>
      </c>
      <c r="B1912">
        <v>15</v>
      </c>
      <c r="C1912">
        <v>454</v>
      </c>
      <c r="D1912" t="s">
        <v>837</v>
      </c>
      <c r="E1912" t="s">
        <v>838</v>
      </c>
      <c r="F1912" t="s">
        <v>42</v>
      </c>
      <c r="G1912" t="s">
        <v>839</v>
      </c>
      <c r="H1912">
        <v>722</v>
      </c>
      <c r="I1912" t="s">
        <v>221</v>
      </c>
      <c r="J1912" t="s">
        <v>222</v>
      </c>
      <c r="K1912" t="s">
        <v>46</v>
      </c>
      <c r="L1912">
        <v>10</v>
      </c>
      <c r="M1912" t="s">
        <v>47</v>
      </c>
      <c r="N1912" s="9">
        <v>839438</v>
      </c>
      <c r="O1912" s="9">
        <v>1020175.62</v>
      </c>
      <c r="P1912" s="9">
        <v>1090181</v>
      </c>
      <c r="Q1912" s="9">
        <v>1314331.6299999999</v>
      </c>
      <c r="R1912" s="9">
        <v>1059109.3600000001</v>
      </c>
      <c r="S1912" s="7">
        <v>1077195.1399999999</v>
      </c>
      <c r="T1912" s="7">
        <v>1194462.1599999999</v>
      </c>
    </row>
    <row r="1913" spans="1:20" x14ac:dyDescent="0.25">
      <c r="A1913" t="s">
        <v>836</v>
      </c>
      <c r="B1913">
        <v>15</v>
      </c>
      <c r="C1913">
        <v>454</v>
      </c>
      <c r="D1913" t="s">
        <v>837</v>
      </c>
      <c r="E1913" t="s">
        <v>838</v>
      </c>
      <c r="F1913" t="s">
        <v>42</v>
      </c>
      <c r="G1913" t="s">
        <v>839</v>
      </c>
      <c r="H1913">
        <v>722</v>
      </c>
      <c r="I1913" t="s">
        <v>221</v>
      </c>
      <c r="J1913" t="s">
        <v>222</v>
      </c>
      <c r="K1913" t="s">
        <v>46</v>
      </c>
      <c r="L1913">
        <v>20</v>
      </c>
      <c r="M1913" t="s">
        <v>48</v>
      </c>
      <c r="N1913" s="9">
        <v>681887.38</v>
      </c>
      <c r="O1913" s="9">
        <v>694658.87</v>
      </c>
      <c r="P1913" s="9">
        <v>756110.29</v>
      </c>
      <c r="Q1913" s="9">
        <v>833831.57</v>
      </c>
      <c r="R1913" s="9">
        <v>966224.22</v>
      </c>
      <c r="S1913" s="7">
        <v>981360.98</v>
      </c>
      <c r="T1913" s="7">
        <v>1008888.11</v>
      </c>
    </row>
    <row r="1914" spans="1:20" x14ac:dyDescent="0.25">
      <c r="A1914" t="s">
        <v>836</v>
      </c>
      <c r="B1914">
        <v>15</v>
      </c>
      <c r="C1914">
        <v>454</v>
      </c>
      <c r="D1914" t="s">
        <v>837</v>
      </c>
      <c r="E1914" t="s">
        <v>838</v>
      </c>
      <c r="F1914" t="s">
        <v>42</v>
      </c>
      <c r="G1914" t="s">
        <v>839</v>
      </c>
      <c r="H1914">
        <v>722</v>
      </c>
      <c r="I1914" t="s">
        <v>221</v>
      </c>
      <c r="J1914" t="s">
        <v>222</v>
      </c>
      <c r="K1914" t="s">
        <v>46</v>
      </c>
      <c r="L1914">
        <v>30</v>
      </c>
      <c r="M1914" t="s">
        <v>49</v>
      </c>
      <c r="N1914" s="9">
        <v>157550.62</v>
      </c>
      <c r="O1914" s="9">
        <v>325516.75</v>
      </c>
      <c r="P1914" s="9">
        <v>334070.71000000002</v>
      </c>
      <c r="Q1914" s="9">
        <v>480500.06</v>
      </c>
      <c r="R1914" s="9">
        <v>92885.14</v>
      </c>
      <c r="S1914" s="7">
        <v>95834.16</v>
      </c>
      <c r="T1914" s="7">
        <v>185574.05</v>
      </c>
    </row>
    <row r="1915" spans="1:20" x14ac:dyDescent="0.25">
      <c r="A1915" t="s">
        <v>836</v>
      </c>
      <c r="B1915">
        <v>15</v>
      </c>
      <c r="C1915">
        <v>454</v>
      </c>
      <c r="D1915" t="s">
        <v>837</v>
      </c>
      <c r="E1915" t="s">
        <v>838</v>
      </c>
      <c r="F1915" t="s">
        <v>42</v>
      </c>
      <c r="G1915" t="s">
        <v>839</v>
      </c>
      <c r="H1915">
        <v>722</v>
      </c>
      <c r="I1915" t="s">
        <v>221</v>
      </c>
      <c r="J1915" t="s">
        <v>222</v>
      </c>
      <c r="K1915" t="s">
        <v>46</v>
      </c>
      <c r="L1915">
        <v>40</v>
      </c>
      <c r="M1915" t="s">
        <v>12</v>
      </c>
      <c r="N1915" s="9">
        <v>0</v>
      </c>
      <c r="O1915" s="9">
        <v>0</v>
      </c>
      <c r="P1915" s="9">
        <v>0</v>
      </c>
      <c r="Q1915" s="9">
        <v>0</v>
      </c>
      <c r="R1915" s="9">
        <v>0</v>
      </c>
      <c r="S1915" s="7">
        <v>0</v>
      </c>
      <c r="T1915" s="7">
        <v>0</v>
      </c>
    </row>
    <row r="1916" spans="1:20" x14ac:dyDescent="0.25">
      <c r="A1916" t="s">
        <v>836</v>
      </c>
      <c r="B1916">
        <v>15</v>
      </c>
      <c r="C1916">
        <v>454</v>
      </c>
      <c r="D1916" t="s">
        <v>837</v>
      </c>
      <c r="E1916" t="s">
        <v>838</v>
      </c>
      <c r="F1916" t="s">
        <v>42</v>
      </c>
      <c r="G1916" t="s">
        <v>839</v>
      </c>
      <c r="H1916">
        <v>722</v>
      </c>
      <c r="I1916" t="s">
        <v>221</v>
      </c>
      <c r="J1916" t="s">
        <v>222</v>
      </c>
      <c r="K1916" t="s">
        <v>46</v>
      </c>
      <c r="L1916">
        <v>50</v>
      </c>
      <c r="M1916" t="s">
        <v>50</v>
      </c>
      <c r="N1916" s="9">
        <v>157550.62</v>
      </c>
      <c r="O1916" s="9">
        <v>325516.75</v>
      </c>
      <c r="P1916" s="9">
        <v>334070.71000000002</v>
      </c>
      <c r="Q1916" s="9">
        <v>480500.06</v>
      </c>
      <c r="R1916" s="9">
        <v>92885.14</v>
      </c>
      <c r="S1916" s="7">
        <v>95834.16</v>
      </c>
      <c r="T1916" s="7">
        <v>185574.05</v>
      </c>
    </row>
    <row r="1917" spans="1:20" x14ac:dyDescent="0.25">
      <c r="A1917" t="s">
        <v>836</v>
      </c>
      <c r="B1917">
        <v>15</v>
      </c>
      <c r="C1917">
        <v>912</v>
      </c>
      <c r="D1917" t="s">
        <v>840</v>
      </c>
      <c r="E1917" t="s">
        <v>841</v>
      </c>
      <c r="F1917" t="s">
        <v>42</v>
      </c>
      <c r="G1917" t="s">
        <v>842</v>
      </c>
      <c r="H1917">
        <v>108</v>
      </c>
      <c r="I1917" t="s">
        <v>408</v>
      </c>
      <c r="J1917" t="s">
        <v>15</v>
      </c>
      <c r="K1917" t="s">
        <v>46</v>
      </c>
      <c r="L1917">
        <v>10</v>
      </c>
      <c r="M1917" t="s">
        <v>47</v>
      </c>
      <c r="N1917" s="9">
        <v>0</v>
      </c>
      <c r="O1917" s="9">
        <v>0</v>
      </c>
      <c r="P1917" s="9">
        <v>0</v>
      </c>
      <c r="Q1917" s="9">
        <v>0</v>
      </c>
      <c r="R1917" s="9">
        <v>0</v>
      </c>
      <c r="S1917" s="7">
        <v>0</v>
      </c>
      <c r="T1917" s="7">
        <v>0</v>
      </c>
    </row>
    <row r="1918" spans="1:20" x14ac:dyDescent="0.25">
      <c r="A1918" t="s">
        <v>836</v>
      </c>
      <c r="B1918">
        <v>15</v>
      </c>
      <c r="C1918">
        <v>912</v>
      </c>
      <c r="D1918" t="s">
        <v>840</v>
      </c>
      <c r="E1918" t="s">
        <v>841</v>
      </c>
      <c r="F1918" t="s">
        <v>42</v>
      </c>
      <c r="G1918" t="s">
        <v>842</v>
      </c>
      <c r="H1918">
        <v>108</v>
      </c>
      <c r="I1918" t="s">
        <v>408</v>
      </c>
      <c r="J1918" t="s">
        <v>15</v>
      </c>
      <c r="K1918" t="s">
        <v>46</v>
      </c>
      <c r="L1918">
        <v>20</v>
      </c>
      <c r="M1918" t="s">
        <v>48</v>
      </c>
      <c r="N1918" s="9">
        <v>0</v>
      </c>
      <c r="O1918" s="9">
        <v>0</v>
      </c>
      <c r="P1918" s="9">
        <v>0</v>
      </c>
      <c r="Q1918" s="9">
        <v>0</v>
      </c>
      <c r="R1918" s="9">
        <v>0</v>
      </c>
      <c r="S1918" s="7">
        <v>0</v>
      </c>
      <c r="T1918" s="7">
        <v>0</v>
      </c>
    </row>
    <row r="1919" spans="1:20" x14ac:dyDescent="0.25">
      <c r="A1919" t="s">
        <v>836</v>
      </c>
      <c r="B1919">
        <v>15</v>
      </c>
      <c r="C1919">
        <v>912</v>
      </c>
      <c r="D1919" t="s">
        <v>840</v>
      </c>
      <c r="E1919" t="s">
        <v>841</v>
      </c>
      <c r="F1919" t="s">
        <v>42</v>
      </c>
      <c r="G1919" t="s">
        <v>842</v>
      </c>
      <c r="H1919">
        <v>108</v>
      </c>
      <c r="I1919" t="s">
        <v>408</v>
      </c>
      <c r="J1919" t="s">
        <v>15</v>
      </c>
      <c r="K1919" t="s">
        <v>46</v>
      </c>
      <c r="L1919">
        <v>30</v>
      </c>
      <c r="M1919" t="s">
        <v>49</v>
      </c>
      <c r="N1919" s="9">
        <v>0</v>
      </c>
      <c r="O1919" s="9">
        <v>0</v>
      </c>
      <c r="P1919" s="9">
        <v>0</v>
      </c>
      <c r="Q1919" s="9">
        <v>0</v>
      </c>
      <c r="R1919" s="9">
        <v>0</v>
      </c>
      <c r="S1919" s="7">
        <v>0</v>
      </c>
      <c r="T1919" s="7">
        <v>0</v>
      </c>
    </row>
    <row r="1920" spans="1:20" x14ac:dyDescent="0.25">
      <c r="A1920" t="s">
        <v>836</v>
      </c>
      <c r="B1920">
        <v>15</v>
      </c>
      <c r="C1920">
        <v>912</v>
      </c>
      <c r="D1920" t="s">
        <v>840</v>
      </c>
      <c r="E1920" t="s">
        <v>841</v>
      </c>
      <c r="F1920" t="s">
        <v>42</v>
      </c>
      <c r="G1920" t="s">
        <v>842</v>
      </c>
      <c r="H1920">
        <v>108</v>
      </c>
      <c r="I1920" t="s">
        <v>408</v>
      </c>
      <c r="J1920" t="s">
        <v>15</v>
      </c>
      <c r="K1920" t="s">
        <v>46</v>
      </c>
      <c r="L1920">
        <v>40</v>
      </c>
      <c r="M1920" t="s">
        <v>12</v>
      </c>
      <c r="N1920" s="9">
        <v>0</v>
      </c>
      <c r="O1920" s="9">
        <v>0</v>
      </c>
      <c r="P1920" s="9">
        <v>0</v>
      </c>
      <c r="Q1920" s="9">
        <v>0</v>
      </c>
      <c r="R1920" s="9">
        <v>0</v>
      </c>
      <c r="S1920" s="7">
        <v>0</v>
      </c>
      <c r="T1920" s="7">
        <v>0</v>
      </c>
    </row>
    <row r="1921" spans="1:20" x14ac:dyDescent="0.25">
      <c r="A1921" t="s">
        <v>836</v>
      </c>
      <c r="B1921">
        <v>15</v>
      </c>
      <c r="C1921">
        <v>912</v>
      </c>
      <c r="D1921" t="s">
        <v>840</v>
      </c>
      <c r="E1921" t="s">
        <v>841</v>
      </c>
      <c r="F1921" t="s">
        <v>42</v>
      </c>
      <c r="G1921" t="s">
        <v>842</v>
      </c>
      <c r="H1921">
        <v>108</v>
      </c>
      <c r="I1921" t="s">
        <v>408</v>
      </c>
      <c r="J1921" t="s">
        <v>15</v>
      </c>
      <c r="K1921" t="s">
        <v>46</v>
      </c>
      <c r="L1921">
        <v>50</v>
      </c>
      <c r="M1921" t="s">
        <v>50</v>
      </c>
      <c r="N1921" s="9">
        <v>0</v>
      </c>
      <c r="O1921" s="9">
        <v>0</v>
      </c>
      <c r="P1921" s="9">
        <v>0</v>
      </c>
      <c r="Q1921" s="9">
        <v>0</v>
      </c>
      <c r="R1921" s="9">
        <v>0</v>
      </c>
      <c r="S1921" s="7">
        <v>0</v>
      </c>
      <c r="T1921" s="7">
        <v>0</v>
      </c>
    </row>
    <row r="1922" spans="1:20" x14ac:dyDescent="0.25">
      <c r="A1922" t="s">
        <v>836</v>
      </c>
      <c r="B1922">
        <v>15</v>
      </c>
      <c r="C1922">
        <v>912</v>
      </c>
      <c r="D1922" t="s">
        <v>840</v>
      </c>
      <c r="E1922" t="s">
        <v>841</v>
      </c>
      <c r="F1922" t="s">
        <v>42</v>
      </c>
      <c r="G1922" t="s">
        <v>842</v>
      </c>
      <c r="H1922">
        <v>430</v>
      </c>
      <c r="I1922" t="s">
        <v>454</v>
      </c>
      <c r="J1922" t="s">
        <v>455</v>
      </c>
      <c r="K1922" t="s">
        <v>46</v>
      </c>
      <c r="L1922">
        <v>10</v>
      </c>
      <c r="M1922" t="s">
        <v>47</v>
      </c>
      <c r="N1922" s="9">
        <v>50000</v>
      </c>
      <c r="O1922" s="9">
        <v>50000</v>
      </c>
      <c r="P1922" s="9">
        <v>1050000</v>
      </c>
      <c r="Q1922" s="9">
        <v>50000</v>
      </c>
      <c r="R1922" s="9">
        <v>50000</v>
      </c>
      <c r="S1922" s="7">
        <v>50000</v>
      </c>
      <c r="T1922" s="7">
        <v>17810000</v>
      </c>
    </row>
    <row r="1923" spans="1:20" x14ac:dyDescent="0.25">
      <c r="A1923" t="s">
        <v>836</v>
      </c>
      <c r="B1923">
        <v>15</v>
      </c>
      <c r="C1923">
        <v>912</v>
      </c>
      <c r="D1923" t="s">
        <v>840</v>
      </c>
      <c r="E1923" t="s">
        <v>841</v>
      </c>
      <c r="F1923" t="s">
        <v>42</v>
      </c>
      <c r="G1923" t="s">
        <v>842</v>
      </c>
      <c r="H1923">
        <v>430</v>
      </c>
      <c r="I1923" t="s">
        <v>454</v>
      </c>
      <c r="J1923" t="s">
        <v>455</v>
      </c>
      <c r="K1923" t="s">
        <v>46</v>
      </c>
      <c r="L1923">
        <v>20</v>
      </c>
      <c r="M1923" t="s">
        <v>48</v>
      </c>
      <c r="N1923" s="9">
        <v>0</v>
      </c>
      <c r="O1923" s="9">
        <v>0</v>
      </c>
      <c r="P1923" s="9">
        <v>1050000</v>
      </c>
      <c r="Q1923" s="9">
        <v>50000</v>
      </c>
      <c r="R1923" s="9">
        <v>50000</v>
      </c>
      <c r="S1923" s="7">
        <v>50000</v>
      </c>
      <c r="T1923" s="7">
        <v>12605647.57</v>
      </c>
    </row>
    <row r="1924" spans="1:20" x14ac:dyDescent="0.25">
      <c r="A1924" t="s">
        <v>836</v>
      </c>
      <c r="B1924">
        <v>15</v>
      </c>
      <c r="C1924">
        <v>912</v>
      </c>
      <c r="D1924" t="s">
        <v>840</v>
      </c>
      <c r="E1924" t="s">
        <v>841</v>
      </c>
      <c r="F1924" t="s">
        <v>42</v>
      </c>
      <c r="G1924" t="s">
        <v>842</v>
      </c>
      <c r="H1924">
        <v>430</v>
      </c>
      <c r="I1924" t="s">
        <v>454</v>
      </c>
      <c r="J1924" t="s">
        <v>455</v>
      </c>
      <c r="K1924" t="s">
        <v>46</v>
      </c>
      <c r="L1924">
        <v>30</v>
      </c>
      <c r="M1924" t="s">
        <v>49</v>
      </c>
      <c r="N1924" s="9">
        <v>50000</v>
      </c>
      <c r="O1924" s="9">
        <v>50000</v>
      </c>
      <c r="P1924" s="9">
        <v>0</v>
      </c>
      <c r="Q1924" s="9">
        <v>0</v>
      </c>
      <c r="R1924" s="9">
        <v>0</v>
      </c>
      <c r="S1924" s="7">
        <v>0</v>
      </c>
      <c r="T1924" s="7">
        <v>5204352.43</v>
      </c>
    </row>
    <row r="1925" spans="1:20" x14ac:dyDescent="0.25">
      <c r="A1925" t="s">
        <v>836</v>
      </c>
      <c r="B1925">
        <v>15</v>
      </c>
      <c r="C1925">
        <v>912</v>
      </c>
      <c r="D1925" t="s">
        <v>840</v>
      </c>
      <c r="E1925" t="s">
        <v>841</v>
      </c>
      <c r="F1925" t="s">
        <v>42</v>
      </c>
      <c r="G1925" t="s">
        <v>842</v>
      </c>
      <c r="H1925">
        <v>430</v>
      </c>
      <c r="I1925" t="s">
        <v>454</v>
      </c>
      <c r="J1925" t="s">
        <v>455</v>
      </c>
      <c r="K1925" t="s">
        <v>46</v>
      </c>
      <c r="L1925">
        <v>40</v>
      </c>
      <c r="M1925" t="s">
        <v>12</v>
      </c>
      <c r="N1925" s="9">
        <v>0</v>
      </c>
      <c r="O1925" s="9">
        <v>0</v>
      </c>
      <c r="P1925" s="9">
        <v>0</v>
      </c>
      <c r="Q1925" s="9">
        <v>0</v>
      </c>
      <c r="R1925" s="9">
        <v>0</v>
      </c>
      <c r="S1925" s="7">
        <v>0</v>
      </c>
      <c r="T1925" s="7">
        <v>5204352.43</v>
      </c>
    </row>
    <row r="1926" spans="1:20" x14ac:dyDescent="0.25">
      <c r="A1926" t="s">
        <v>836</v>
      </c>
      <c r="B1926">
        <v>15</v>
      </c>
      <c r="C1926">
        <v>912</v>
      </c>
      <c r="D1926" t="s">
        <v>840</v>
      </c>
      <c r="E1926" t="s">
        <v>841</v>
      </c>
      <c r="F1926" t="s">
        <v>42</v>
      </c>
      <c r="G1926" t="s">
        <v>842</v>
      </c>
      <c r="H1926">
        <v>430</v>
      </c>
      <c r="I1926" t="s">
        <v>454</v>
      </c>
      <c r="J1926" t="s">
        <v>455</v>
      </c>
      <c r="K1926" t="s">
        <v>46</v>
      </c>
      <c r="L1926">
        <v>50</v>
      </c>
      <c r="M1926" t="s">
        <v>50</v>
      </c>
      <c r="N1926" s="9">
        <v>50000</v>
      </c>
      <c r="O1926" s="9">
        <v>50000</v>
      </c>
      <c r="P1926" s="9">
        <v>0</v>
      </c>
      <c r="Q1926" s="9">
        <v>0</v>
      </c>
      <c r="R1926" s="9">
        <v>0</v>
      </c>
      <c r="S1926" s="7">
        <v>0</v>
      </c>
      <c r="T1926" s="7">
        <v>0</v>
      </c>
    </row>
    <row r="1927" spans="1:20" x14ac:dyDescent="0.25">
      <c r="A1927" t="s">
        <v>836</v>
      </c>
      <c r="B1927">
        <v>15</v>
      </c>
      <c r="C1927">
        <v>912</v>
      </c>
      <c r="D1927" t="s">
        <v>840</v>
      </c>
      <c r="E1927" t="s">
        <v>841</v>
      </c>
      <c r="F1927" t="s">
        <v>42</v>
      </c>
      <c r="G1927" t="s">
        <v>842</v>
      </c>
      <c r="H1927">
        <v>467</v>
      </c>
      <c r="I1927" t="s">
        <v>843</v>
      </c>
      <c r="J1927" t="s">
        <v>844</v>
      </c>
      <c r="K1927" t="s">
        <v>46</v>
      </c>
      <c r="L1927">
        <v>10</v>
      </c>
      <c r="M1927" t="s">
        <v>47</v>
      </c>
      <c r="N1927" s="9">
        <v>15976090</v>
      </c>
      <c r="O1927" s="9">
        <v>17994909.09</v>
      </c>
      <c r="P1927" s="9">
        <v>16366142</v>
      </c>
      <c r="Q1927" s="9">
        <v>19192301.629999999</v>
      </c>
      <c r="R1927" s="9">
        <v>31355889</v>
      </c>
      <c r="S1927" s="7">
        <v>35647218.780000001</v>
      </c>
      <c r="T1927" s="7">
        <v>32611891.73</v>
      </c>
    </row>
    <row r="1928" spans="1:20" x14ac:dyDescent="0.25">
      <c r="A1928" t="s">
        <v>836</v>
      </c>
      <c r="B1928">
        <v>15</v>
      </c>
      <c r="C1928">
        <v>912</v>
      </c>
      <c r="D1928" t="s">
        <v>840</v>
      </c>
      <c r="E1928" t="s">
        <v>841</v>
      </c>
      <c r="F1928" t="s">
        <v>42</v>
      </c>
      <c r="G1928" t="s">
        <v>842</v>
      </c>
      <c r="H1928">
        <v>467</v>
      </c>
      <c r="I1928" t="s">
        <v>843</v>
      </c>
      <c r="J1928" t="s">
        <v>844</v>
      </c>
      <c r="K1928" t="s">
        <v>46</v>
      </c>
      <c r="L1928">
        <v>20</v>
      </c>
      <c r="M1928" t="s">
        <v>48</v>
      </c>
      <c r="N1928" s="9">
        <v>14228001.619999999</v>
      </c>
      <c r="O1928" s="9">
        <v>16348156.449999999</v>
      </c>
      <c r="P1928" s="9">
        <v>14969326.869999999</v>
      </c>
      <c r="Q1928" s="9">
        <v>17955983.940000001</v>
      </c>
      <c r="R1928" s="9">
        <v>25598084.239999998</v>
      </c>
      <c r="S1928" s="7">
        <v>33241195.18</v>
      </c>
      <c r="T1928" s="7">
        <v>29868526.460000001</v>
      </c>
    </row>
    <row r="1929" spans="1:20" x14ac:dyDescent="0.25">
      <c r="A1929" t="s">
        <v>836</v>
      </c>
      <c r="B1929">
        <v>15</v>
      </c>
      <c r="C1929">
        <v>912</v>
      </c>
      <c r="D1929" t="s">
        <v>840</v>
      </c>
      <c r="E1929" t="s">
        <v>841</v>
      </c>
      <c r="F1929" t="s">
        <v>42</v>
      </c>
      <c r="G1929" t="s">
        <v>842</v>
      </c>
      <c r="H1929">
        <v>467</v>
      </c>
      <c r="I1929" t="s">
        <v>843</v>
      </c>
      <c r="J1929" t="s">
        <v>844</v>
      </c>
      <c r="K1929" t="s">
        <v>46</v>
      </c>
      <c r="L1929">
        <v>30</v>
      </c>
      <c r="M1929" t="s">
        <v>49</v>
      </c>
      <c r="N1929" s="9">
        <v>1748088.38</v>
      </c>
      <c r="O1929" s="9">
        <v>1646752.64</v>
      </c>
      <c r="P1929" s="9">
        <v>1396815.13</v>
      </c>
      <c r="Q1929" s="9">
        <v>1236317.69</v>
      </c>
      <c r="R1929" s="9">
        <v>5757804.7599999998</v>
      </c>
      <c r="S1929" s="7">
        <v>2406023.6</v>
      </c>
      <c r="T1929" s="7">
        <v>2743365.27</v>
      </c>
    </row>
    <row r="1930" spans="1:20" x14ac:dyDescent="0.25">
      <c r="A1930" t="s">
        <v>836</v>
      </c>
      <c r="B1930">
        <v>15</v>
      </c>
      <c r="C1930">
        <v>912</v>
      </c>
      <c r="D1930" t="s">
        <v>840</v>
      </c>
      <c r="E1930" t="s">
        <v>841</v>
      </c>
      <c r="F1930" t="s">
        <v>42</v>
      </c>
      <c r="G1930" t="s">
        <v>842</v>
      </c>
      <c r="H1930">
        <v>467</v>
      </c>
      <c r="I1930" t="s">
        <v>843</v>
      </c>
      <c r="J1930" t="s">
        <v>844</v>
      </c>
      <c r="K1930" t="s">
        <v>46</v>
      </c>
      <c r="L1930">
        <v>40</v>
      </c>
      <c r="M1930" t="s">
        <v>12</v>
      </c>
      <c r="N1930" s="9">
        <v>1183594.79</v>
      </c>
      <c r="O1930" s="9">
        <v>0</v>
      </c>
      <c r="P1930" s="9">
        <v>890362.63</v>
      </c>
      <c r="Q1930" s="9">
        <v>0</v>
      </c>
      <c r="R1930" s="9">
        <v>3770194.76</v>
      </c>
      <c r="S1930" s="7">
        <v>0</v>
      </c>
      <c r="T1930" s="7">
        <v>0</v>
      </c>
    </row>
    <row r="1931" spans="1:20" x14ac:dyDescent="0.25">
      <c r="A1931" t="s">
        <v>836</v>
      </c>
      <c r="B1931">
        <v>15</v>
      </c>
      <c r="C1931">
        <v>912</v>
      </c>
      <c r="D1931" t="s">
        <v>840</v>
      </c>
      <c r="E1931" t="s">
        <v>841</v>
      </c>
      <c r="F1931" t="s">
        <v>42</v>
      </c>
      <c r="G1931" t="s">
        <v>842</v>
      </c>
      <c r="H1931">
        <v>467</v>
      </c>
      <c r="I1931" t="s">
        <v>843</v>
      </c>
      <c r="J1931" t="s">
        <v>844</v>
      </c>
      <c r="K1931" t="s">
        <v>46</v>
      </c>
      <c r="L1931">
        <v>50</v>
      </c>
      <c r="M1931" t="s">
        <v>50</v>
      </c>
      <c r="N1931" s="9">
        <v>564493.59</v>
      </c>
      <c r="O1931" s="9">
        <v>1646752.64</v>
      </c>
      <c r="P1931" s="9">
        <v>506452.5</v>
      </c>
      <c r="Q1931" s="9">
        <v>1236317.69</v>
      </c>
      <c r="R1931" s="9">
        <v>1987610</v>
      </c>
      <c r="S1931" s="7">
        <v>2406023.6</v>
      </c>
      <c r="T1931" s="7">
        <v>2743365.27</v>
      </c>
    </row>
    <row r="1932" spans="1:20" x14ac:dyDescent="0.25">
      <c r="A1932" t="s">
        <v>836</v>
      </c>
      <c r="B1932">
        <v>15</v>
      </c>
      <c r="C1932">
        <v>912</v>
      </c>
      <c r="D1932" t="s">
        <v>840</v>
      </c>
      <c r="E1932" t="s">
        <v>841</v>
      </c>
      <c r="F1932" t="s">
        <v>42</v>
      </c>
      <c r="G1932" t="s">
        <v>842</v>
      </c>
      <c r="H1932">
        <v>499</v>
      </c>
      <c r="I1932" t="s">
        <v>62</v>
      </c>
      <c r="J1932" t="s">
        <v>586</v>
      </c>
      <c r="K1932" t="s">
        <v>46</v>
      </c>
      <c r="L1932">
        <v>10</v>
      </c>
      <c r="M1932" t="s">
        <v>47</v>
      </c>
      <c r="N1932" s="9">
        <v>2438540</v>
      </c>
      <c r="O1932" s="9">
        <v>2638513</v>
      </c>
      <c r="P1932" s="9">
        <v>2272164</v>
      </c>
      <c r="Q1932" s="9">
        <v>2502878</v>
      </c>
      <c r="R1932" s="9">
        <v>3910885</v>
      </c>
      <c r="S1932" s="7">
        <v>4184372.99</v>
      </c>
      <c r="T1932" s="7">
        <v>5186233</v>
      </c>
    </row>
    <row r="1933" spans="1:20" x14ac:dyDescent="0.25">
      <c r="A1933" t="s">
        <v>836</v>
      </c>
      <c r="B1933">
        <v>15</v>
      </c>
      <c r="C1933">
        <v>912</v>
      </c>
      <c r="D1933" t="s">
        <v>840</v>
      </c>
      <c r="E1933" t="s">
        <v>841</v>
      </c>
      <c r="F1933" t="s">
        <v>42</v>
      </c>
      <c r="G1933" t="s">
        <v>842</v>
      </c>
      <c r="H1933">
        <v>499</v>
      </c>
      <c r="I1933" t="s">
        <v>62</v>
      </c>
      <c r="J1933" t="s">
        <v>586</v>
      </c>
      <c r="K1933" t="s">
        <v>46</v>
      </c>
      <c r="L1933">
        <v>20</v>
      </c>
      <c r="M1933" t="s">
        <v>48</v>
      </c>
      <c r="N1933" s="9">
        <v>2435688.83</v>
      </c>
      <c r="O1933" s="9">
        <v>2638250.31</v>
      </c>
      <c r="P1933" s="9">
        <v>2272162.84</v>
      </c>
      <c r="Q1933" s="9">
        <v>2502877.9700000002</v>
      </c>
      <c r="R1933" s="9">
        <v>3407885</v>
      </c>
      <c r="S1933" s="7">
        <v>4184326.99</v>
      </c>
      <c r="T1933" s="7">
        <v>4710461.13</v>
      </c>
    </row>
    <row r="1934" spans="1:20" x14ac:dyDescent="0.25">
      <c r="A1934" t="s">
        <v>836</v>
      </c>
      <c r="B1934">
        <v>15</v>
      </c>
      <c r="C1934">
        <v>912</v>
      </c>
      <c r="D1934" t="s">
        <v>840</v>
      </c>
      <c r="E1934" t="s">
        <v>841</v>
      </c>
      <c r="F1934" t="s">
        <v>42</v>
      </c>
      <c r="G1934" t="s">
        <v>842</v>
      </c>
      <c r="H1934">
        <v>499</v>
      </c>
      <c r="I1934" t="s">
        <v>62</v>
      </c>
      <c r="J1934" t="s">
        <v>586</v>
      </c>
      <c r="K1934" t="s">
        <v>46</v>
      </c>
      <c r="L1934">
        <v>30</v>
      </c>
      <c r="M1934" t="s">
        <v>49</v>
      </c>
      <c r="N1934" s="9">
        <v>2851.17</v>
      </c>
      <c r="O1934" s="9">
        <v>262.69</v>
      </c>
      <c r="P1934" s="9">
        <v>1.1599999999999999</v>
      </c>
      <c r="Q1934" s="9">
        <v>0.03</v>
      </c>
      <c r="R1934" s="9">
        <v>503000</v>
      </c>
      <c r="S1934" s="7">
        <v>46</v>
      </c>
      <c r="T1934" s="7">
        <v>475771.87</v>
      </c>
    </row>
    <row r="1935" spans="1:20" x14ac:dyDescent="0.25">
      <c r="A1935" t="s">
        <v>836</v>
      </c>
      <c r="B1935">
        <v>15</v>
      </c>
      <c r="C1935">
        <v>912</v>
      </c>
      <c r="D1935" t="s">
        <v>840</v>
      </c>
      <c r="E1935" t="s">
        <v>841</v>
      </c>
      <c r="F1935" t="s">
        <v>42</v>
      </c>
      <c r="G1935" t="s">
        <v>842</v>
      </c>
      <c r="H1935">
        <v>499</v>
      </c>
      <c r="I1935" t="s">
        <v>62</v>
      </c>
      <c r="J1935" t="s">
        <v>586</v>
      </c>
      <c r="K1935" t="s">
        <v>46</v>
      </c>
      <c r="L1935">
        <v>40</v>
      </c>
      <c r="M1935" t="s">
        <v>12</v>
      </c>
      <c r="N1935" s="9">
        <v>0</v>
      </c>
      <c r="O1935" s="9">
        <v>0</v>
      </c>
      <c r="P1935" s="9">
        <v>0</v>
      </c>
      <c r="Q1935" s="9">
        <v>0</v>
      </c>
      <c r="R1935" s="9">
        <v>0</v>
      </c>
      <c r="S1935" s="7">
        <v>0</v>
      </c>
      <c r="T1935" s="7">
        <v>0</v>
      </c>
    </row>
    <row r="1936" spans="1:20" x14ac:dyDescent="0.25">
      <c r="A1936" t="s">
        <v>836</v>
      </c>
      <c r="B1936">
        <v>15</v>
      </c>
      <c r="C1936">
        <v>912</v>
      </c>
      <c r="D1936" t="s">
        <v>840</v>
      </c>
      <c r="E1936" t="s">
        <v>841</v>
      </c>
      <c r="F1936" t="s">
        <v>42</v>
      </c>
      <c r="G1936" t="s">
        <v>842</v>
      </c>
      <c r="H1936">
        <v>499</v>
      </c>
      <c r="I1936" t="s">
        <v>62</v>
      </c>
      <c r="J1936" t="s">
        <v>586</v>
      </c>
      <c r="K1936" t="s">
        <v>46</v>
      </c>
      <c r="L1936">
        <v>50</v>
      </c>
      <c r="M1936" t="s">
        <v>50</v>
      </c>
      <c r="N1936" s="9">
        <v>2851.17</v>
      </c>
      <c r="O1936" s="9">
        <v>262.69</v>
      </c>
      <c r="P1936" s="9">
        <v>1.1599999999999999</v>
      </c>
      <c r="Q1936" s="9">
        <v>0.03</v>
      </c>
      <c r="R1936" s="9">
        <v>503000</v>
      </c>
      <c r="S1936" s="7">
        <v>46</v>
      </c>
      <c r="T1936" s="7">
        <v>475771.87</v>
      </c>
    </row>
    <row r="1937" spans="1:20" x14ac:dyDescent="0.25">
      <c r="A1937" t="s">
        <v>836</v>
      </c>
      <c r="B1937">
        <v>15</v>
      </c>
      <c r="C1937">
        <v>912</v>
      </c>
      <c r="D1937" t="s">
        <v>840</v>
      </c>
      <c r="E1937" t="s">
        <v>841</v>
      </c>
      <c r="F1937" t="s">
        <v>42</v>
      </c>
      <c r="G1937" t="s">
        <v>842</v>
      </c>
      <c r="H1937">
        <v>502</v>
      </c>
      <c r="I1937" t="s">
        <v>219</v>
      </c>
      <c r="J1937" t="s">
        <v>220</v>
      </c>
      <c r="K1937" t="s">
        <v>46</v>
      </c>
      <c r="L1937">
        <v>10</v>
      </c>
      <c r="M1937" t="s">
        <v>47</v>
      </c>
      <c r="N1937" s="9">
        <v>3011066</v>
      </c>
      <c r="O1937" s="9">
        <v>3780345</v>
      </c>
      <c r="P1937" s="9">
        <v>3727095</v>
      </c>
      <c r="Q1937" s="9">
        <v>8815165</v>
      </c>
      <c r="R1937" s="9">
        <v>4489668</v>
      </c>
      <c r="S1937" s="7">
        <v>5554933.9900000002</v>
      </c>
      <c r="T1937" s="7">
        <v>5674118</v>
      </c>
    </row>
    <row r="1938" spans="1:20" x14ac:dyDescent="0.25">
      <c r="A1938" t="s">
        <v>836</v>
      </c>
      <c r="B1938">
        <v>15</v>
      </c>
      <c r="C1938">
        <v>912</v>
      </c>
      <c r="D1938" t="s">
        <v>840</v>
      </c>
      <c r="E1938" t="s">
        <v>841</v>
      </c>
      <c r="F1938" t="s">
        <v>42</v>
      </c>
      <c r="G1938" t="s">
        <v>842</v>
      </c>
      <c r="H1938">
        <v>502</v>
      </c>
      <c r="I1938" t="s">
        <v>219</v>
      </c>
      <c r="J1938" t="s">
        <v>220</v>
      </c>
      <c r="K1938" t="s">
        <v>46</v>
      </c>
      <c r="L1938">
        <v>20</v>
      </c>
      <c r="M1938" t="s">
        <v>48</v>
      </c>
      <c r="N1938" s="9">
        <v>2652414.0699999998</v>
      </c>
      <c r="O1938" s="9">
        <v>3414082.53</v>
      </c>
      <c r="P1938" s="9">
        <v>3588458.55</v>
      </c>
      <c r="Q1938" s="9">
        <v>8803803.6799999997</v>
      </c>
      <c r="R1938" s="9">
        <v>4489668</v>
      </c>
      <c r="S1938" s="7">
        <v>5526803.5099999998</v>
      </c>
      <c r="T1938" s="7">
        <v>5186173.83</v>
      </c>
    </row>
    <row r="1939" spans="1:20" x14ac:dyDescent="0.25">
      <c r="A1939" t="s">
        <v>836</v>
      </c>
      <c r="B1939">
        <v>15</v>
      </c>
      <c r="C1939">
        <v>912</v>
      </c>
      <c r="D1939" t="s">
        <v>840</v>
      </c>
      <c r="E1939" t="s">
        <v>841</v>
      </c>
      <c r="F1939" t="s">
        <v>42</v>
      </c>
      <c r="G1939" t="s">
        <v>842</v>
      </c>
      <c r="H1939">
        <v>502</v>
      </c>
      <c r="I1939" t="s">
        <v>219</v>
      </c>
      <c r="J1939" t="s">
        <v>220</v>
      </c>
      <c r="K1939" t="s">
        <v>46</v>
      </c>
      <c r="L1939">
        <v>30</v>
      </c>
      <c r="M1939" t="s">
        <v>49</v>
      </c>
      <c r="N1939" s="9">
        <v>358651.93</v>
      </c>
      <c r="O1939" s="9">
        <v>366262.47</v>
      </c>
      <c r="P1939" s="9">
        <v>138636.45000000001</v>
      </c>
      <c r="Q1939" s="9">
        <v>11361.32</v>
      </c>
      <c r="R1939" s="9">
        <v>0</v>
      </c>
      <c r="S1939" s="7">
        <v>28130.48</v>
      </c>
      <c r="T1939" s="7">
        <v>487944.17</v>
      </c>
    </row>
    <row r="1940" spans="1:20" x14ac:dyDescent="0.25">
      <c r="A1940" t="s">
        <v>836</v>
      </c>
      <c r="B1940">
        <v>15</v>
      </c>
      <c r="C1940">
        <v>912</v>
      </c>
      <c r="D1940" t="s">
        <v>840</v>
      </c>
      <c r="E1940" t="s">
        <v>841</v>
      </c>
      <c r="F1940" t="s">
        <v>42</v>
      </c>
      <c r="G1940" t="s">
        <v>842</v>
      </c>
      <c r="H1940">
        <v>502</v>
      </c>
      <c r="I1940" t="s">
        <v>219</v>
      </c>
      <c r="J1940" t="s">
        <v>220</v>
      </c>
      <c r="K1940" t="s">
        <v>46</v>
      </c>
      <c r="L1940">
        <v>40</v>
      </c>
      <c r="M1940" t="s">
        <v>12</v>
      </c>
      <c r="N1940" s="9">
        <v>0</v>
      </c>
      <c r="O1940" s="9">
        <v>0</v>
      </c>
      <c r="P1940" s="9">
        <v>0</v>
      </c>
      <c r="Q1940" s="9">
        <v>0</v>
      </c>
      <c r="R1940" s="9">
        <v>0</v>
      </c>
      <c r="S1940" s="7">
        <v>0</v>
      </c>
      <c r="T1940" s="7">
        <v>0</v>
      </c>
    </row>
    <row r="1941" spans="1:20" x14ac:dyDescent="0.25">
      <c r="A1941" t="s">
        <v>836</v>
      </c>
      <c r="B1941">
        <v>15</v>
      </c>
      <c r="C1941">
        <v>912</v>
      </c>
      <c r="D1941" t="s">
        <v>840</v>
      </c>
      <c r="E1941" t="s">
        <v>841</v>
      </c>
      <c r="F1941" t="s">
        <v>42</v>
      </c>
      <c r="G1941" t="s">
        <v>842</v>
      </c>
      <c r="H1941">
        <v>502</v>
      </c>
      <c r="I1941" t="s">
        <v>219</v>
      </c>
      <c r="J1941" t="s">
        <v>220</v>
      </c>
      <c r="K1941" t="s">
        <v>46</v>
      </c>
      <c r="L1941">
        <v>50</v>
      </c>
      <c r="M1941" t="s">
        <v>50</v>
      </c>
      <c r="N1941" s="9">
        <v>358651.93</v>
      </c>
      <c r="O1941" s="9">
        <v>366262.47</v>
      </c>
      <c r="P1941" s="9">
        <v>138636.45000000001</v>
      </c>
      <c r="Q1941" s="9">
        <v>11361.32</v>
      </c>
      <c r="R1941" s="9">
        <v>0</v>
      </c>
      <c r="S1941" s="7">
        <v>28130.48</v>
      </c>
      <c r="T1941" s="7">
        <v>487944.17</v>
      </c>
    </row>
    <row r="1942" spans="1:20" x14ac:dyDescent="0.25">
      <c r="A1942" t="s">
        <v>836</v>
      </c>
      <c r="B1942">
        <v>15</v>
      </c>
      <c r="C1942">
        <v>913</v>
      </c>
      <c r="D1942" t="s">
        <v>845</v>
      </c>
      <c r="E1942" t="s">
        <v>846</v>
      </c>
      <c r="F1942" t="s">
        <v>42</v>
      </c>
      <c r="G1942" t="s">
        <v>847</v>
      </c>
      <c r="H1942">
        <v>499</v>
      </c>
      <c r="I1942" t="s">
        <v>62</v>
      </c>
      <c r="J1942" t="s">
        <v>586</v>
      </c>
      <c r="K1942" t="s">
        <v>46</v>
      </c>
      <c r="L1942">
        <v>10</v>
      </c>
      <c r="M1942" t="s">
        <v>47</v>
      </c>
      <c r="N1942" s="9">
        <v>116293</v>
      </c>
      <c r="O1942" s="9">
        <v>120892</v>
      </c>
      <c r="P1942" s="9">
        <v>350777</v>
      </c>
      <c r="Q1942" s="9">
        <v>375865</v>
      </c>
      <c r="R1942" s="9">
        <v>423097</v>
      </c>
      <c r="S1942" s="7">
        <v>430599</v>
      </c>
      <c r="T1942" s="7">
        <v>492483.97</v>
      </c>
    </row>
    <row r="1943" spans="1:20" x14ac:dyDescent="0.25">
      <c r="A1943" t="s">
        <v>836</v>
      </c>
      <c r="B1943">
        <v>15</v>
      </c>
      <c r="C1943">
        <v>913</v>
      </c>
      <c r="D1943" t="s">
        <v>845</v>
      </c>
      <c r="E1943" t="s">
        <v>846</v>
      </c>
      <c r="F1943" t="s">
        <v>42</v>
      </c>
      <c r="G1943" t="s">
        <v>847</v>
      </c>
      <c r="H1943">
        <v>499</v>
      </c>
      <c r="I1943" t="s">
        <v>62</v>
      </c>
      <c r="J1943" t="s">
        <v>586</v>
      </c>
      <c r="K1943" t="s">
        <v>46</v>
      </c>
      <c r="L1943">
        <v>20</v>
      </c>
      <c r="M1943" t="s">
        <v>48</v>
      </c>
      <c r="N1943" s="9">
        <v>116293</v>
      </c>
      <c r="O1943" s="9">
        <v>119264.47</v>
      </c>
      <c r="P1943" s="9">
        <v>321073.84999999998</v>
      </c>
      <c r="Q1943" s="9">
        <v>373553.5</v>
      </c>
      <c r="R1943" s="9">
        <v>303990.21999999997</v>
      </c>
      <c r="S1943" s="7">
        <v>374379.03</v>
      </c>
      <c r="T1943" s="7">
        <v>489652.54</v>
      </c>
    </row>
    <row r="1944" spans="1:20" x14ac:dyDescent="0.25">
      <c r="A1944" t="s">
        <v>836</v>
      </c>
      <c r="B1944">
        <v>15</v>
      </c>
      <c r="C1944">
        <v>913</v>
      </c>
      <c r="D1944" t="s">
        <v>845</v>
      </c>
      <c r="E1944" t="s">
        <v>846</v>
      </c>
      <c r="F1944" t="s">
        <v>42</v>
      </c>
      <c r="G1944" t="s">
        <v>847</v>
      </c>
      <c r="H1944">
        <v>499</v>
      </c>
      <c r="I1944" t="s">
        <v>62</v>
      </c>
      <c r="J1944" t="s">
        <v>586</v>
      </c>
      <c r="K1944" t="s">
        <v>46</v>
      </c>
      <c r="L1944">
        <v>30</v>
      </c>
      <c r="M1944" t="s">
        <v>49</v>
      </c>
      <c r="N1944" s="9">
        <v>0</v>
      </c>
      <c r="O1944" s="9">
        <v>1627.53</v>
      </c>
      <c r="P1944" s="9">
        <v>29703.15</v>
      </c>
      <c r="Q1944" s="9">
        <v>2311.5</v>
      </c>
      <c r="R1944" s="9">
        <v>119106.78</v>
      </c>
      <c r="S1944" s="7">
        <v>56219.97</v>
      </c>
      <c r="T1944" s="7">
        <v>2831.43</v>
      </c>
    </row>
    <row r="1945" spans="1:20" x14ac:dyDescent="0.25">
      <c r="A1945" t="s">
        <v>836</v>
      </c>
      <c r="B1945">
        <v>15</v>
      </c>
      <c r="C1945">
        <v>913</v>
      </c>
      <c r="D1945" t="s">
        <v>845</v>
      </c>
      <c r="E1945" t="s">
        <v>846</v>
      </c>
      <c r="F1945" t="s">
        <v>42</v>
      </c>
      <c r="G1945" t="s">
        <v>847</v>
      </c>
      <c r="H1945">
        <v>499</v>
      </c>
      <c r="I1945" t="s">
        <v>62</v>
      </c>
      <c r="J1945" t="s">
        <v>586</v>
      </c>
      <c r="K1945" t="s">
        <v>46</v>
      </c>
      <c r="L1945">
        <v>40</v>
      </c>
      <c r="M1945" t="s">
        <v>12</v>
      </c>
      <c r="N1945" s="9">
        <v>0</v>
      </c>
      <c r="O1945" s="9">
        <v>0</v>
      </c>
      <c r="P1945" s="9">
        <v>0</v>
      </c>
      <c r="Q1945" s="9">
        <v>0</v>
      </c>
      <c r="R1945" s="9">
        <v>0</v>
      </c>
      <c r="S1945" s="7">
        <v>0</v>
      </c>
      <c r="T1945" s="7">
        <v>0</v>
      </c>
    </row>
    <row r="1946" spans="1:20" x14ac:dyDescent="0.25">
      <c r="A1946" t="s">
        <v>836</v>
      </c>
      <c r="B1946">
        <v>15</v>
      </c>
      <c r="C1946">
        <v>913</v>
      </c>
      <c r="D1946" t="s">
        <v>845</v>
      </c>
      <c r="E1946" t="s">
        <v>846</v>
      </c>
      <c r="F1946" t="s">
        <v>42</v>
      </c>
      <c r="G1946" t="s">
        <v>847</v>
      </c>
      <c r="H1946">
        <v>499</v>
      </c>
      <c r="I1946" t="s">
        <v>62</v>
      </c>
      <c r="J1946" t="s">
        <v>586</v>
      </c>
      <c r="K1946" t="s">
        <v>46</v>
      </c>
      <c r="L1946">
        <v>50</v>
      </c>
      <c r="M1946" t="s">
        <v>50</v>
      </c>
      <c r="N1946" s="9">
        <v>0</v>
      </c>
      <c r="O1946" s="9">
        <v>1627.53</v>
      </c>
      <c r="P1946" s="9">
        <v>29703.15</v>
      </c>
      <c r="Q1946" s="9">
        <v>2311.5</v>
      </c>
      <c r="R1946" s="9">
        <v>119106.78</v>
      </c>
      <c r="S1946" s="7">
        <v>56219.97</v>
      </c>
      <c r="T1946" s="7">
        <v>2831.43</v>
      </c>
    </row>
    <row r="1947" spans="1:20" x14ac:dyDescent="0.25">
      <c r="A1947" t="s">
        <v>836</v>
      </c>
      <c r="B1947">
        <v>15</v>
      </c>
      <c r="C1947">
        <v>123</v>
      </c>
      <c r="D1947" t="s">
        <v>848</v>
      </c>
      <c r="E1947" t="s">
        <v>849</v>
      </c>
      <c r="F1947" t="s">
        <v>42</v>
      </c>
      <c r="G1947" t="s">
        <v>850</v>
      </c>
      <c r="H1947">
        <v>108</v>
      </c>
      <c r="I1947" t="s">
        <v>408</v>
      </c>
      <c r="J1947" t="s">
        <v>15</v>
      </c>
      <c r="K1947" t="s">
        <v>46</v>
      </c>
      <c r="L1947">
        <v>10</v>
      </c>
      <c r="M1947" t="s">
        <v>47</v>
      </c>
      <c r="N1947" s="9">
        <v>3053032</v>
      </c>
      <c r="O1947" s="9">
        <v>3638555.79</v>
      </c>
      <c r="P1947" s="9">
        <v>3028382</v>
      </c>
      <c r="Q1947" s="9">
        <v>3635495.49</v>
      </c>
      <c r="R1947" s="9">
        <v>4440046.5599999996</v>
      </c>
      <c r="S1947" s="7">
        <v>6407012.2699999996</v>
      </c>
      <c r="T1947" s="7">
        <v>4174755.27</v>
      </c>
    </row>
    <row r="1948" spans="1:20" x14ac:dyDescent="0.25">
      <c r="A1948" t="s">
        <v>836</v>
      </c>
      <c r="B1948">
        <v>15</v>
      </c>
      <c r="C1948">
        <v>123</v>
      </c>
      <c r="D1948" t="s">
        <v>848</v>
      </c>
      <c r="E1948" t="s">
        <v>849</v>
      </c>
      <c r="F1948" t="s">
        <v>42</v>
      </c>
      <c r="G1948" t="s">
        <v>850</v>
      </c>
      <c r="H1948">
        <v>108</v>
      </c>
      <c r="I1948" t="s">
        <v>408</v>
      </c>
      <c r="J1948" t="s">
        <v>15</v>
      </c>
      <c r="K1948" t="s">
        <v>46</v>
      </c>
      <c r="L1948">
        <v>20</v>
      </c>
      <c r="M1948" t="s">
        <v>48</v>
      </c>
      <c r="N1948" s="9">
        <v>2442858.21</v>
      </c>
      <c r="O1948" s="9">
        <v>2833343.46</v>
      </c>
      <c r="P1948" s="9">
        <v>2421268.5099999998</v>
      </c>
      <c r="Q1948" s="9">
        <v>2743830.93</v>
      </c>
      <c r="R1948" s="9">
        <v>1581416.29</v>
      </c>
      <c r="S1948" s="7">
        <v>2629945.7799999998</v>
      </c>
      <c r="T1948" s="7">
        <v>1913465.16</v>
      </c>
    </row>
    <row r="1949" spans="1:20" x14ac:dyDescent="0.25">
      <c r="A1949" t="s">
        <v>836</v>
      </c>
      <c r="B1949">
        <v>15</v>
      </c>
      <c r="C1949">
        <v>123</v>
      </c>
      <c r="D1949" t="s">
        <v>848</v>
      </c>
      <c r="E1949" t="s">
        <v>849</v>
      </c>
      <c r="F1949" t="s">
        <v>42</v>
      </c>
      <c r="G1949" t="s">
        <v>850</v>
      </c>
      <c r="H1949">
        <v>108</v>
      </c>
      <c r="I1949" t="s">
        <v>408</v>
      </c>
      <c r="J1949" t="s">
        <v>15</v>
      </c>
      <c r="K1949" t="s">
        <v>46</v>
      </c>
      <c r="L1949">
        <v>30</v>
      </c>
      <c r="M1949" t="s">
        <v>49</v>
      </c>
      <c r="N1949" s="9">
        <v>610173.79</v>
      </c>
      <c r="O1949" s="9">
        <v>805212.33</v>
      </c>
      <c r="P1949" s="9">
        <v>607113.49</v>
      </c>
      <c r="Q1949" s="9">
        <v>891664.56</v>
      </c>
      <c r="R1949" s="9">
        <v>2858630.27</v>
      </c>
      <c r="S1949" s="7">
        <v>3777066.49</v>
      </c>
      <c r="T1949" s="7">
        <v>2261290.11</v>
      </c>
    </row>
    <row r="1950" spans="1:20" x14ac:dyDescent="0.25">
      <c r="A1950" t="s">
        <v>836</v>
      </c>
      <c r="B1950">
        <v>15</v>
      </c>
      <c r="C1950">
        <v>123</v>
      </c>
      <c r="D1950" t="s">
        <v>848</v>
      </c>
      <c r="E1950" t="s">
        <v>849</v>
      </c>
      <c r="F1950" t="s">
        <v>42</v>
      </c>
      <c r="G1950" t="s">
        <v>850</v>
      </c>
      <c r="H1950">
        <v>108</v>
      </c>
      <c r="I1950" t="s">
        <v>408</v>
      </c>
      <c r="J1950" t="s">
        <v>15</v>
      </c>
      <c r="K1950" t="s">
        <v>46</v>
      </c>
      <c r="L1950">
        <v>40</v>
      </c>
      <c r="M1950" t="s">
        <v>12</v>
      </c>
      <c r="N1950" s="9">
        <v>0</v>
      </c>
      <c r="O1950" s="9">
        <v>0</v>
      </c>
      <c r="P1950" s="9">
        <v>0</v>
      </c>
      <c r="Q1950" s="9">
        <v>0</v>
      </c>
      <c r="R1950" s="9">
        <v>0</v>
      </c>
      <c r="S1950" s="7">
        <v>0</v>
      </c>
      <c r="T1950" s="7">
        <v>0</v>
      </c>
    </row>
    <row r="1951" spans="1:20" x14ac:dyDescent="0.25">
      <c r="A1951" t="s">
        <v>836</v>
      </c>
      <c r="B1951">
        <v>15</v>
      </c>
      <c r="C1951">
        <v>123</v>
      </c>
      <c r="D1951" t="s">
        <v>848</v>
      </c>
      <c r="E1951" t="s">
        <v>849</v>
      </c>
      <c r="F1951" t="s">
        <v>42</v>
      </c>
      <c r="G1951" t="s">
        <v>850</v>
      </c>
      <c r="H1951">
        <v>108</v>
      </c>
      <c r="I1951" t="s">
        <v>408</v>
      </c>
      <c r="J1951" t="s">
        <v>15</v>
      </c>
      <c r="K1951" t="s">
        <v>46</v>
      </c>
      <c r="L1951">
        <v>50</v>
      </c>
      <c r="M1951" t="s">
        <v>50</v>
      </c>
      <c r="N1951" s="9">
        <v>610173.79</v>
      </c>
      <c r="O1951" s="9">
        <v>805212.33</v>
      </c>
      <c r="P1951" s="9">
        <v>607113.49</v>
      </c>
      <c r="Q1951" s="9">
        <v>891664.56</v>
      </c>
      <c r="R1951" s="9">
        <v>2858630.27</v>
      </c>
      <c r="S1951" s="7">
        <v>3777066.49</v>
      </c>
      <c r="T1951" s="7">
        <v>2261290.11</v>
      </c>
    </row>
    <row r="1952" spans="1:20" x14ac:dyDescent="0.25">
      <c r="A1952" t="s">
        <v>836</v>
      </c>
      <c r="B1952">
        <v>15</v>
      </c>
      <c r="C1952">
        <v>123</v>
      </c>
      <c r="D1952" t="s">
        <v>848</v>
      </c>
      <c r="E1952" t="s">
        <v>849</v>
      </c>
      <c r="F1952" t="s">
        <v>42</v>
      </c>
      <c r="G1952" t="s">
        <v>850</v>
      </c>
      <c r="H1952">
        <v>187</v>
      </c>
      <c r="I1952" t="s">
        <v>851</v>
      </c>
      <c r="J1952" t="s">
        <v>852</v>
      </c>
      <c r="K1952" t="s">
        <v>46</v>
      </c>
      <c r="L1952">
        <v>10</v>
      </c>
      <c r="M1952" t="s">
        <v>47</v>
      </c>
      <c r="N1952" s="9">
        <v>1592103</v>
      </c>
      <c r="O1952" s="9">
        <v>1592103</v>
      </c>
      <c r="P1952" s="9">
        <v>1592103</v>
      </c>
      <c r="Q1952" s="9">
        <v>1592103</v>
      </c>
      <c r="R1952" s="9">
        <v>1667103</v>
      </c>
      <c r="S1952" s="7">
        <v>1667103</v>
      </c>
      <c r="T1952" s="7">
        <v>1999669.24</v>
      </c>
    </row>
    <row r="1953" spans="1:20" x14ac:dyDescent="0.25">
      <c r="A1953" t="s">
        <v>836</v>
      </c>
      <c r="B1953">
        <v>15</v>
      </c>
      <c r="C1953">
        <v>123</v>
      </c>
      <c r="D1953" t="s">
        <v>848</v>
      </c>
      <c r="E1953" t="s">
        <v>849</v>
      </c>
      <c r="F1953" t="s">
        <v>42</v>
      </c>
      <c r="G1953" t="s">
        <v>850</v>
      </c>
      <c r="H1953">
        <v>187</v>
      </c>
      <c r="I1953" t="s">
        <v>851</v>
      </c>
      <c r="J1953" t="s">
        <v>852</v>
      </c>
      <c r="K1953" t="s">
        <v>46</v>
      </c>
      <c r="L1953">
        <v>20</v>
      </c>
      <c r="M1953" t="s">
        <v>48</v>
      </c>
      <c r="N1953" s="9">
        <v>1592103</v>
      </c>
      <c r="O1953" s="9">
        <v>1530521.81</v>
      </c>
      <c r="P1953" s="9">
        <v>1592103</v>
      </c>
      <c r="Q1953" s="9">
        <v>1592103</v>
      </c>
      <c r="R1953" s="9">
        <v>1667103</v>
      </c>
      <c r="S1953" s="7">
        <v>1578200.14</v>
      </c>
      <c r="T1953" s="7">
        <v>1868251.49</v>
      </c>
    </row>
    <row r="1954" spans="1:20" x14ac:dyDescent="0.25">
      <c r="A1954" t="s">
        <v>836</v>
      </c>
      <c r="B1954">
        <v>15</v>
      </c>
      <c r="C1954">
        <v>123</v>
      </c>
      <c r="D1954" t="s">
        <v>848</v>
      </c>
      <c r="E1954" t="s">
        <v>849</v>
      </c>
      <c r="F1954" t="s">
        <v>42</v>
      </c>
      <c r="G1954" t="s">
        <v>850</v>
      </c>
      <c r="H1954">
        <v>187</v>
      </c>
      <c r="I1954" t="s">
        <v>851</v>
      </c>
      <c r="J1954" t="s">
        <v>852</v>
      </c>
      <c r="K1954" t="s">
        <v>46</v>
      </c>
      <c r="L1954">
        <v>30</v>
      </c>
      <c r="M1954" t="s">
        <v>49</v>
      </c>
      <c r="N1954" s="9">
        <v>0</v>
      </c>
      <c r="O1954" s="9">
        <v>61581.19</v>
      </c>
      <c r="P1954" s="9">
        <v>0</v>
      </c>
      <c r="Q1954" s="9">
        <v>0</v>
      </c>
      <c r="R1954" s="9">
        <v>0</v>
      </c>
      <c r="S1954" s="7">
        <v>88902.86</v>
      </c>
      <c r="T1954" s="7">
        <v>131417.75</v>
      </c>
    </row>
    <row r="1955" spans="1:20" x14ac:dyDescent="0.25">
      <c r="A1955" t="s">
        <v>836</v>
      </c>
      <c r="B1955">
        <v>15</v>
      </c>
      <c r="C1955">
        <v>123</v>
      </c>
      <c r="D1955" t="s">
        <v>848</v>
      </c>
      <c r="E1955" t="s">
        <v>849</v>
      </c>
      <c r="F1955" t="s">
        <v>42</v>
      </c>
      <c r="G1955" t="s">
        <v>850</v>
      </c>
      <c r="H1955">
        <v>187</v>
      </c>
      <c r="I1955" t="s">
        <v>851</v>
      </c>
      <c r="J1955" t="s">
        <v>852</v>
      </c>
      <c r="K1955" t="s">
        <v>46</v>
      </c>
      <c r="L1955">
        <v>40</v>
      </c>
      <c r="M1955" t="s">
        <v>12</v>
      </c>
      <c r="N1955" s="9">
        <v>0</v>
      </c>
      <c r="O1955" s="9">
        <v>0</v>
      </c>
      <c r="P1955" s="9">
        <v>0</v>
      </c>
      <c r="Q1955" s="9">
        <v>0</v>
      </c>
      <c r="R1955" s="9">
        <v>0</v>
      </c>
      <c r="S1955" s="7">
        <v>0</v>
      </c>
      <c r="T1955" s="7">
        <v>0</v>
      </c>
    </row>
    <row r="1956" spans="1:20" x14ac:dyDescent="0.25">
      <c r="A1956" t="s">
        <v>836</v>
      </c>
      <c r="B1956">
        <v>15</v>
      </c>
      <c r="C1956">
        <v>123</v>
      </c>
      <c r="D1956" t="s">
        <v>848</v>
      </c>
      <c r="E1956" t="s">
        <v>849</v>
      </c>
      <c r="F1956" t="s">
        <v>42</v>
      </c>
      <c r="G1956" t="s">
        <v>850</v>
      </c>
      <c r="H1956">
        <v>187</v>
      </c>
      <c r="I1956" t="s">
        <v>851</v>
      </c>
      <c r="J1956" t="s">
        <v>852</v>
      </c>
      <c r="K1956" t="s">
        <v>46</v>
      </c>
      <c r="L1956">
        <v>50</v>
      </c>
      <c r="M1956" t="s">
        <v>50</v>
      </c>
      <c r="N1956" s="9">
        <v>0</v>
      </c>
      <c r="O1956" s="9">
        <v>61581.19</v>
      </c>
      <c r="P1956" s="9">
        <v>0</v>
      </c>
      <c r="Q1956" s="9">
        <v>0</v>
      </c>
      <c r="R1956" s="9">
        <v>0</v>
      </c>
      <c r="S1956" s="7">
        <v>88902.86</v>
      </c>
      <c r="T1956" s="7">
        <v>131417.75</v>
      </c>
    </row>
    <row r="1957" spans="1:20" x14ac:dyDescent="0.25">
      <c r="A1957" t="s">
        <v>836</v>
      </c>
      <c r="B1957">
        <v>15</v>
      </c>
      <c r="C1957">
        <v>123</v>
      </c>
      <c r="D1957" t="s">
        <v>848</v>
      </c>
      <c r="E1957" t="s">
        <v>849</v>
      </c>
      <c r="F1957" t="s">
        <v>42</v>
      </c>
      <c r="G1957" t="s">
        <v>850</v>
      </c>
      <c r="H1957">
        <v>721</v>
      </c>
      <c r="I1957" t="s">
        <v>853</v>
      </c>
      <c r="J1957" t="s">
        <v>854</v>
      </c>
      <c r="K1957" t="s">
        <v>46</v>
      </c>
      <c r="L1957">
        <v>10</v>
      </c>
      <c r="M1957" t="s">
        <v>47</v>
      </c>
      <c r="N1957" s="9">
        <v>2814589</v>
      </c>
      <c r="O1957" s="9">
        <v>2814589</v>
      </c>
      <c r="P1957" s="9">
        <v>2814589</v>
      </c>
      <c r="Q1957" s="9">
        <v>2814589</v>
      </c>
      <c r="R1957" s="9">
        <v>3249330</v>
      </c>
      <c r="S1957" s="7">
        <v>3249330</v>
      </c>
      <c r="T1957" s="7">
        <v>4861712.3099999996</v>
      </c>
    </row>
    <row r="1958" spans="1:20" x14ac:dyDescent="0.25">
      <c r="A1958" t="s">
        <v>836</v>
      </c>
      <c r="B1958">
        <v>15</v>
      </c>
      <c r="C1958">
        <v>123</v>
      </c>
      <c r="D1958" t="s">
        <v>848</v>
      </c>
      <c r="E1958" t="s">
        <v>849</v>
      </c>
      <c r="F1958" t="s">
        <v>42</v>
      </c>
      <c r="G1958" t="s">
        <v>850</v>
      </c>
      <c r="H1958">
        <v>721</v>
      </c>
      <c r="I1958" t="s">
        <v>853</v>
      </c>
      <c r="J1958" t="s">
        <v>854</v>
      </c>
      <c r="K1958" t="s">
        <v>46</v>
      </c>
      <c r="L1958">
        <v>20</v>
      </c>
      <c r="M1958" t="s">
        <v>48</v>
      </c>
      <c r="N1958" s="9">
        <v>2814589</v>
      </c>
      <c r="O1958" s="9">
        <v>2814589</v>
      </c>
      <c r="P1958" s="9">
        <v>2814589</v>
      </c>
      <c r="Q1958" s="9">
        <v>2814589</v>
      </c>
      <c r="R1958" s="9">
        <v>3249330</v>
      </c>
      <c r="S1958" s="7">
        <v>3049664.63</v>
      </c>
      <c r="T1958" s="7">
        <v>3235800.5</v>
      </c>
    </row>
    <row r="1959" spans="1:20" x14ac:dyDescent="0.25">
      <c r="A1959" t="s">
        <v>836</v>
      </c>
      <c r="B1959">
        <v>15</v>
      </c>
      <c r="C1959">
        <v>123</v>
      </c>
      <c r="D1959" t="s">
        <v>848</v>
      </c>
      <c r="E1959" t="s">
        <v>849</v>
      </c>
      <c r="F1959" t="s">
        <v>42</v>
      </c>
      <c r="G1959" t="s">
        <v>850</v>
      </c>
      <c r="H1959">
        <v>721</v>
      </c>
      <c r="I1959" t="s">
        <v>853</v>
      </c>
      <c r="J1959" t="s">
        <v>854</v>
      </c>
      <c r="K1959" t="s">
        <v>46</v>
      </c>
      <c r="L1959">
        <v>30</v>
      </c>
      <c r="M1959" t="s">
        <v>49</v>
      </c>
      <c r="N1959" s="9">
        <v>0</v>
      </c>
      <c r="O1959" s="9">
        <v>0</v>
      </c>
      <c r="P1959" s="9">
        <v>0</v>
      </c>
      <c r="Q1959" s="9">
        <v>0</v>
      </c>
      <c r="R1959" s="9">
        <v>0</v>
      </c>
      <c r="S1959" s="7">
        <v>199665.37</v>
      </c>
      <c r="T1959" s="7">
        <v>1625911.81</v>
      </c>
    </row>
    <row r="1960" spans="1:20" x14ac:dyDescent="0.25">
      <c r="A1960" t="s">
        <v>836</v>
      </c>
      <c r="B1960">
        <v>15</v>
      </c>
      <c r="C1960">
        <v>123</v>
      </c>
      <c r="D1960" t="s">
        <v>848</v>
      </c>
      <c r="E1960" t="s">
        <v>849</v>
      </c>
      <c r="F1960" t="s">
        <v>42</v>
      </c>
      <c r="G1960" t="s">
        <v>850</v>
      </c>
      <c r="H1960">
        <v>721</v>
      </c>
      <c r="I1960" t="s">
        <v>853</v>
      </c>
      <c r="J1960" t="s">
        <v>854</v>
      </c>
      <c r="K1960" t="s">
        <v>46</v>
      </c>
      <c r="L1960">
        <v>40</v>
      </c>
      <c r="M1960" t="s">
        <v>12</v>
      </c>
      <c r="N1960" s="9">
        <v>0</v>
      </c>
      <c r="O1960" s="9">
        <v>0</v>
      </c>
      <c r="P1960" s="9">
        <v>0</v>
      </c>
      <c r="Q1960" s="9">
        <v>0</v>
      </c>
      <c r="R1960" s="9">
        <v>0</v>
      </c>
      <c r="S1960" s="7">
        <v>0</v>
      </c>
      <c r="T1960" s="7">
        <v>0</v>
      </c>
    </row>
    <row r="1961" spans="1:20" x14ac:dyDescent="0.25">
      <c r="A1961" t="s">
        <v>836</v>
      </c>
      <c r="B1961">
        <v>15</v>
      </c>
      <c r="C1961">
        <v>123</v>
      </c>
      <c r="D1961" t="s">
        <v>848</v>
      </c>
      <c r="E1961" t="s">
        <v>849</v>
      </c>
      <c r="F1961" t="s">
        <v>42</v>
      </c>
      <c r="G1961" t="s">
        <v>850</v>
      </c>
      <c r="H1961">
        <v>721</v>
      </c>
      <c r="I1961" t="s">
        <v>853</v>
      </c>
      <c r="J1961" t="s">
        <v>854</v>
      </c>
      <c r="K1961" t="s">
        <v>46</v>
      </c>
      <c r="L1961">
        <v>50</v>
      </c>
      <c r="M1961" t="s">
        <v>50</v>
      </c>
      <c r="N1961" s="9">
        <v>0</v>
      </c>
      <c r="O1961" s="9">
        <v>0</v>
      </c>
      <c r="P1961" s="9">
        <v>0</v>
      </c>
      <c r="Q1961" s="9">
        <v>0</v>
      </c>
      <c r="R1961" s="9">
        <v>0</v>
      </c>
      <c r="S1961" s="7">
        <v>199665.37</v>
      </c>
      <c r="T1961" s="7">
        <v>1625911.81</v>
      </c>
    </row>
    <row r="1962" spans="1:20" x14ac:dyDescent="0.25">
      <c r="A1962" t="s">
        <v>836</v>
      </c>
      <c r="B1962">
        <v>15</v>
      </c>
      <c r="C1962">
        <v>123</v>
      </c>
      <c r="D1962" t="s">
        <v>848</v>
      </c>
      <c r="E1962" t="s">
        <v>849</v>
      </c>
      <c r="F1962" t="s">
        <v>42</v>
      </c>
      <c r="G1962" t="s">
        <v>850</v>
      </c>
      <c r="H1962">
        <v>799</v>
      </c>
      <c r="I1962" t="s">
        <v>62</v>
      </c>
      <c r="J1962" t="s">
        <v>223</v>
      </c>
      <c r="K1962" t="s">
        <v>46</v>
      </c>
      <c r="L1962">
        <v>10</v>
      </c>
      <c r="M1962" t="s">
        <v>47</v>
      </c>
      <c r="N1962" s="9">
        <v>3771916</v>
      </c>
      <c r="O1962" s="9">
        <v>4058381</v>
      </c>
      <c r="P1962" s="9">
        <v>4080242</v>
      </c>
      <c r="Q1962" s="9">
        <v>4507938</v>
      </c>
      <c r="R1962" s="9">
        <v>6325350</v>
      </c>
      <c r="S1962" s="7">
        <v>6382836</v>
      </c>
      <c r="T1962" s="7">
        <v>8469257.8699999992</v>
      </c>
    </row>
    <row r="1963" spans="1:20" x14ac:dyDescent="0.25">
      <c r="A1963" t="s">
        <v>836</v>
      </c>
      <c r="B1963">
        <v>15</v>
      </c>
      <c r="C1963">
        <v>123</v>
      </c>
      <c r="D1963" t="s">
        <v>848</v>
      </c>
      <c r="E1963" t="s">
        <v>849</v>
      </c>
      <c r="F1963" t="s">
        <v>42</v>
      </c>
      <c r="G1963" t="s">
        <v>850</v>
      </c>
      <c r="H1963">
        <v>799</v>
      </c>
      <c r="I1963" t="s">
        <v>62</v>
      </c>
      <c r="J1963" t="s">
        <v>223</v>
      </c>
      <c r="K1963" t="s">
        <v>46</v>
      </c>
      <c r="L1963">
        <v>20</v>
      </c>
      <c r="M1963" t="s">
        <v>48</v>
      </c>
      <c r="N1963" s="9">
        <v>3771916</v>
      </c>
      <c r="O1963" s="9">
        <v>4058381</v>
      </c>
      <c r="P1963" s="9">
        <v>4080242</v>
      </c>
      <c r="Q1963" s="9">
        <v>4507938</v>
      </c>
      <c r="R1963" s="9">
        <v>6325350</v>
      </c>
      <c r="S1963" s="7">
        <v>6282636.6200000001</v>
      </c>
      <c r="T1963" s="7">
        <v>7828470.0199999996</v>
      </c>
    </row>
    <row r="1964" spans="1:20" x14ac:dyDescent="0.25">
      <c r="A1964" t="s">
        <v>836</v>
      </c>
      <c r="B1964">
        <v>15</v>
      </c>
      <c r="C1964">
        <v>123</v>
      </c>
      <c r="D1964" t="s">
        <v>848</v>
      </c>
      <c r="E1964" t="s">
        <v>849</v>
      </c>
      <c r="F1964" t="s">
        <v>42</v>
      </c>
      <c r="G1964" t="s">
        <v>850</v>
      </c>
      <c r="H1964">
        <v>799</v>
      </c>
      <c r="I1964" t="s">
        <v>62</v>
      </c>
      <c r="J1964" t="s">
        <v>223</v>
      </c>
      <c r="K1964" t="s">
        <v>46</v>
      </c>
      <c r="L1964">
        <v>30</v>
      </c>
      <c r="M1964" t="s">
        <v>49</v>
      </c>
      <c r="N1964" s="9">
        <v>0</v>
      </c>
      <c r="O1964" s="9">
        <v>0</v>
      </c>
      <c r="P1964" s="9">
        <v>0</v>
      </c>
      <c r="Q1964" s="9">
        <v>0</v>
      </c>
      <c r="R1964" s="9">
        <v>0</v>
      </c>
      <c r="S1964" s="7">
        <v>100199.38</v>
      </c>
      <c r="T1964" s="7">
        <v>640787.85</v>
      </c>
    </row>
    <row r="1965" spans="1:20" x14ac:dyDescent="0.25">
      <c r="A1965" t="s">
        <v>836</v>
      </c>
      <c r="B1965">
        <v>15</v>
      </c>
      <c r="C1965">
        <v>123</v>
      </c>
      <c r="D1965" t="s">
        <v>848</v>
      </c>
      <c r="E1965" t="s">
        <v>849</v>
      </c>
      <c r="F1965" t="s">
        <v>42</v>
      </c>
      <c r="G1965" t="s">
        <v>850</v>
      </c>
      <c r="H1965">
        <v>799</v>
      </c>
      <c r="I1965" t="s">
        <v>62</v>
      </c>
      <c r="J1965" t="s">
        <v>223</v>
      </c>
      <c r="K1965" t="s">
        <v>46</v>
      </c>
      <c r="L1965">
        <v>40</v>
      </c>
      <c r="M1965" t="s">
        <v>12</v>
      </c>
      <c r="N1965" s="9">
        <v>0</v>
      </c>
      <c r="O1965" s="9">
        <v>0</v>
      </c>
      <c r="P1965" s="9">
        <v>0</v>
      </c>
      <c r="Q1965" s="9">
        <v>0</v>
      </c>
      <c r="R1965" s="9">
        <v>0</v>
      </c>
      <c r="S1965" s="7">
        <v>0</v>
      </c>
      <c r="T1965" s="7">
        <v>0</v>
      </c>
    </row>
    <row r="1966" spans="1:20" x14ac:dyDescent="0.25">
      <c r="A1966" t="s">
        <v>836</v>
      </c>
      <c r="B1966">
        <v>15</v>
      </c>
      <c r="C1966">
        <v>123</v>
      </c>
      <c r="D1966" t="s">
        <v>848</v>
      </c>
      <c r="E1966" t="s">
        <v>849</v>
      </c>
      <c r="F1966" t="s">
        <v>42</v>
      </c>
      <c r="G1966" t="s">
        <v>850</v>
      </c>
      <c r="H1966">
        <v>799</v>
      </c>
      <c r="I1966" t="s">
        <v>62</v>
      </c>
      <c r="J1966" t="s">
        <v>223</v>
      </c>
      <c r="K1966" t="s">
        <v>46</v>
      </c>
      <c r="L1966">
        <v>50</v>
      </c>
      <c r="M1966" t="s">
        <v>50</v>
      </c>
      <c r="N1966" s="9">
        <v>0</v>
      </c>
      <c r="O1966" s="9">
        <v>0</v>
      </c>
      <c r="P1966" s="9">
        <v>0</v>
      </c>
      <c r="Q1966" s="9">
        <v>0</v>
      </c>
      <c r="R1966" s="9">
        <v>0</v>
      </c>
      <c r="S1966" s="7">
        <v>100199.38</v>
      </c>
      <c r="T1966" s="7">
        <v>640787.85</v>
      </c>
    </row>
    <row r="1967" spans="1:20" x14ac:dyDescent="0.25">
      <c r="A1967" t="s">
        <v>855</v>
      </c>
      <c r="B1967">
        <v>16</v>
      </c>
      <c r="C1967">
        <v>992</v>
      </c>
      <c r="D1967" t="s">
        <v>856</v>
      </c>
      <c r="E1967" t="s">
        <v>857</v>
      </c>
      <c r="F1967" t="s">
        <v>42</v>
      </c>
      <c r="G1967" t="s">
        <v>858</v>
      </c>
      <c r="H1967">
        <v>226</v>
      </c>
      <c r="I1967" t="s">
        <v>859</v>
      </c>
      <c r="J1967" t="s">
        <v>860</v>
      </c>
      <c r="K1967" t="s">
        <v>46</v>
      </c>
      <c r="L1967">
        <v>10</v>
      </c>
      <c r="M1967" t="s">
        <v>47</v>
      </c>
      <c r="N1967" s="9">
        <v>11487953</v>
      </c>
      <c r="O1967" s="9">
        <v>9871277</v>
      </c>
      <c r="P1967" s="9">
        <v>44861302.189999998</v>
      </c>
      <c r="Q1967" s="9">
        <v>42059063</v>
      </c>
      <c r="R1967" s="9">
        <v>0</v>
      </c>
      <c r="S1967" s="7">
        <v>73083460.189999998</v>
      </c>
      <c r="T1967" s="7">
        <v>57054777.380000003</v>
      </c>
    </row>
    <row r="1968" spans="1:20" x14ac:dyDescent="0.25">
      <c r="A1968" t="s">
        <v>855</v>
      </c>
      <c r="B1968">
        <v>16</v>
      </c>
      <c r="C1968">
        <v>990</v>
      </c>
      <c r="D1968" t="s">
        <v>856</v>
      </c>
      <c r="E1968" t="s">
        <v>1616</v>
      </c>
      <c r="F1968" t="s">
        <v>42</v>
      </c>
      <c r="G1968" t="s">
        <v>2661</v>
      </c>
      <c r="H1968">
        <v>226</v>
      </c>
      <c r="I1968" t="s">
        <v>859</v>
      </c>
      <c r="J1968" t="s">
        <v>860</v>
      </c>
      <c r="K1968" t="s">
        <v>46</v>
      </c>
      <c r="L1968">
        <v>10</v>
      </c>
      <c r="M1968" t="s">
        <v>47</v>
      </c>
      <c r="N1968" s="9">
        <v>0</v>
      </c>
      <c r="O1968" s="9">
        <v>0</v>
      </c>
      <c r="P1968" s="9">
        <v>0</v>
      </c>
      <c r="Q1968" s="9">
        <v>0</v>
      </c>
      <c r="R1968" s="9">
        <v>0</v>
      </c>
      <c r="S1968" s="7">
        <v>0</v>
      </c>
      <c r="T1968" s="7">
        <v>839143774</v>
      </c>
    </row>
    <row r="1969" spans="1:20" x14ac:dyDescent="0.25">
      <c r="A1969" t="s">
        <v>855</v>
      </c>
      <c r="B1969">
        <v>16</v>
      </c>
      <c r="C1969">
        <v>992</v>
      </c>
      <c r="D1969" t="s">
        <v>856</v>
      </c>
      <c r="E1969" t="s">
        <v>857</v>
      </c>
      <c r="F1969" t="s">
        <v>42</v>
      </c>
      <c r="G1969" t="s">
        <v>858</v>
      </c>
      <c r="H1969">
        <v>226</v>
      </c>
      <c r="I1969" t="s">
        <v>859</v>
      </c>
      <c r="J1969" t="s">
        <v>860</v>
      </c>
      <c r="K1969" t="s">
        <v>46</v>
      </c>
      <c r="L1969">
        <v>20</v>
      </c>
      <c r="M1969" t="s">
        <v>48</v>
      </c>
      <c r="N1969" s="9">
        <v>0</v>
      </c>
      <c r="O1969" s="9">
        <v>0</v>
      </c>
      <c r="P1969" s="9">
        <v>0</v>
      </c>
      <c r="Q1969" s="9">
        <v>0</v>
      </c>
      <c r="R1969" s="9">
        <v>0</v>
      </c>
      <c r="S1969" s="7">
        <v>0</v>
      </c>
      <c r="T1969" s="7">
        <v>0</v>
      </c>
    </row>
    <row r="1970" spans="1:20" x14ac:dyDescent="0.25">
      <c r="A1970" t="s">
        <v>855</v>
      </c>
      <c r="B1970">
        <v>16</v>
      </c>
      <c r="C1970">
        <v>990</v>
      </c>
      <c r="D1970" t="s">
        <v>856</v>
      </c>
      <c r="E1970" t="s">
        <v>1616</v>
      </c>
      <c r="F1970" t="s">
        <v>42</v>
      </c>
      <c r="G1970" t="s">
        <v>2661</v>
      </c>
      <c r="H1970">
        <v>226</v>
      </c>
      <c r="I1970" t="s">
        <v>859</v>
      </c>
      <c r="J1970" t="s">
        <v>860</v>
      </c>
      <c r="K1970" t="s">
        <v>46</v>
      </c>
      <c r="L1970">
        <v>20</v>
      </c>
      <c r="M1970" t="s">
        <v>48</v>
      </c>
      <c r="N1970" s="9">
        <v>0</v>
      </c>
      <c r="O1970" s="9">
        <v>0</v>
      </c>
      <c r="P1970" s="9">
        <v>0</v>
      </c>
      <c r="Q1970" s="9">
        <v>0</v>
      </c>
      <c r="R1970" s="9">
        <v>0</v>
      </c>
      <c r="S1970" s="7">
        <v>0</v>
      </c>
      <c r="T1970" s="7">
        <v>0</v>
      </c>
    </row>
    <row r="1971" spans="1:20" x14ac:dyDescent="0.25">
      <c r="A1971" t="s">
        <v>855</v>
      </c>
      <c r="B1971">
        <v>16</v>
      </c>
      <c r="C1971">
        <v>992</v>
      </c>
      <c r="D1971" t="s">
        <v>856</v>
      </c>
      <c r="E1971" t="s">
        <v>857</v>
      </c>
      <c r="F1971" t="s">
        <v>42</v>
      </c>
      <c r="G1971" t="s">
        <v>858</v>
      </c>
      <c r="H1971">
        <v>226</v>
      </c>
      <c r="I1971" t="s">
        <v>859</v>
      </c>
      <c r="J1971" t="s">
        <v>860</v>
      </c>
      <c r="K1971" t="s">
        <v>46</v>
      </c>
      <c r="L1971">
        <v>30</v>
      </c>
      <c r="M1971" t="s">
        <v>49</v>
      </c>
      <c r="N1971" s="9">
        <v>11487953</v>
      </c>
      <c r="O1971" s="9">
        <v>9871277</v>
      </c>
      <c r="P1971" s="9">
        <v>44861302.189999998</v>
      </c>
      <c r="Q1971" s="9">
        <v>42059063</v>
      </c>
      <c r="R1971" s="9">
        <v>0</v>
      </c>
      <c r="S1971" s="7">
        <v>73083460.189999998</v>
      </c>
      <c r="T1971" s="7">
        <v>57054777.380000003</v>
      </c>
    </row>
    <row r="1972" spans="1:20" x14ac:dyDescent="0.25">
      <c r="A1972" t="s">
        <v>855</v>
      </c>
      <c r="B1972">
        <v>16</v>
      </c>
      <c r="C1972">
        <v>990</v>
      </c>
      <c r="D1972" t="s">
        <v>856</v>
      </c>
      <c r="E1972" t="s">
        <v>1616</v>
      </c>
      <c r="F1972" t="s">
        <v>42</v>
      </c>
      <c r="G1972" t="s">
        <v>2661</v>
      </c>
      <c r="H1972">
        <v>226</v>
      </c>
      <c r="I1972" t="s">
        <v>859</v>
      </c>
      <c r="J1972" t="s">
        <v>860</v>
      </c>
      <c r="K1972" t="s">
        <v>46</v>
      </c>
      <c r="L1972">
        <v>30</v>
      </c>
      <c r="M1972" t="s">
        <v>49</v>
      </c>
      <c r="N1972" s="9">
        <v>0</v>
      </c>
      <c r="O1972" s="9">
        <v>0</v>
      </c>
      <c r="P1972" s="9">
        <v>0</v>
      </c>
      <c r="Q1972" s="9">
        <v>0</v>
      </c>
      <c r="R1972" s="9">
        <v>0</v>
      </c>
      <c r="S1972" s="7">
        <v>0</v>
      </c>
      <c r="T1972" s="7">
        <v>839143774</v>
      </c>
    </row>
    <row r="1973" spans="1:20" x14ac:dyDescent="0.25">
      <c r="A1973" t="s">
        <v>855</v>
      </c>
      <c r="B1973">
        <v>16</v>
      </c>
      <c r="C1973">
        <v>990</v>
      </c>
      <c r="D1973" t="s">
        <v>856</v>
      </c>
      <c r="E1973" t="s">
        <v>1616</v>
      </c>
      <c r="F1973" t="s">
        <v>42</v>
      </c>
      <c r="G1973" t="s">
        <v>2661</v>
      </c>
      <c r="H1973">
        <v>226</v>
      </c>
      <c r="I1973" t="s">
        <v>859</v>
      </c>
      <c r="J1973" t="s">
        <v>860</v>
      </c>
      <c r="K1973" t="s">
        <v>46</v>
      </c>
      <c r="L1973">
        <v>40</v>
      </c>
      <c r="M1973" t="s">
        <v>12</v>
      </c>
      <c r="N1973" s="9">
        <v>0</v>
      </c>
      <c r="O1973" s="9">
        <v>0</v>
      </c>
      <c r="P1973" s="9">
        <v>0</v>
      </c>
      <c r="Q1973" s="9">
        <v>0</v>
      </c>
      <c r="R1973" s="9">
        <v>0</v>
      </c>
      <c r="S1973" s="7">
        <v>0</v>
      </c>
      <c r="T1973" s="7">
        <v>0</v>
      </c>
    </row>
    <row r="1974" spans="1:20" x14ac:dyDescent="0.25">
      <c r="A1974" t="s">
        <v>855</v>
      </c>
      <c r="B1974">
        <v>16</v>
      </c>
      <c r="C1974">
        <v>992</v>
      </c>
      <c r="D1974" t="s">
        <v>856</v>
      </c>
      <c r="E1974" t="s">
        <v>857</v>
      </c>
      <c r="F1974" t="s">
        <v>42</v>
      </c>
      <c r="G1974" t="s">
        <v>858</v>
      </c>
      <c r="H1974">
        <v>226</v>
      </c>
      <c r="I1974" t="s">
        <v>859</v>
      </c>
      <c r="J1974" t="s">
        <v>860</v>
      </c>
      <c r="K1974" t="s">
        <v>46</v>
      </c>
      <c r="L1974">
        <v>40</v>
      </c>
      <c r="M1974" t="s">
        <v>12</v>
      </c>
      <c r="N1974" s="9">
        <v>0</v>
      </c>
      <c r="O1974" s="9">
        <v>0</v>
      </c>
      <c r="P1974" s="9">
        <v>0</v>
      </c>
      <c r="Q1974" s="9">
        <v>0</v>
      </c>
      <c r="R1974" s="9">
        <v>0</v>
      </c>
      <c r="S1974" s="7">
        <v>0</v>
      </c>
      <c r="T1974" s="7">
        <v>0</v>
      </c>
    </row>
    <row r="1975" spans="1:20" x14ac:dyDescent="0.25">
      <c r="A1975" t="s">
        <v>855</v>
      </c>
      <c r="B1975">
        <v>16</v>
      </c>
      <c r="C1975">
        <v>990</v>
      </c>
      <c r="D1975" t="s">
        <v>856</v>
      </c>
      <c r="E1975" t="s">
        <v>1616</v>
      </c>
      <c r="F1975" t="s">
        <v>42</v>
      </c>
      <c r="G1975" t="s">
        <v>2661</v>
      </c>
      <c r="H1975">
        <v>226</v>
      </c>
      <c r="I1975" t="s">
        <v>859</v>
      </c>
      <c r="J1975" t="s">
        <v>860</v>
      </c>
      <c r="K1975" t="s">
        <v>46</v>
      </c>
      <c r="L1975">
        <v>50</v>
      </c>
      <c r="M1975" t="s">
        <v>50</v>
      </c>
      <c r="N1975" s="9">
        <v>0</v>
      </c>
      <c r="O1975" s="9">
        <v>0</v>
      </c>
      <c r="P1975" s="9">
        <v>0</v>
      </c>
      <c r="Q1975" s="9">
        <v>0</v>
      </c>
      <c r="R1975" s="9">
        <v>0</v>
      </c>
      <c r="S1975" s="7">
        <v>0</v>
      </c>
      <c r="T1975" s="7">
        <v>839143774</v>
      </c>
    </row>
    <row r="1976" spans="1:20" x14ac:dyDescent="0.25">
      <c r="A1976" t="s">
        <v>855</v>
      </c>
      <c r="B1976">
        <v>16</v>
      </c>
      <c r="C1976">
        <v>992</v>
      </c>
      <c r="D1976" t="s">
        <v>856</v>
      </c>
      <c r="E1976" t="s">
        <v>857</v>
      </c>
      <c r="F1976" t="s">
        <v>42</v>
      </c>
      <c r="G1976" t="s">
        <v>858</v>
      </c>
      <c r="H1976">
        <v>226</v>
      </c>
      <c r="I1976" t="s">
        <v>859</v>
      </c>
      <c r="J1976" t="s">
        <v>860</v>
      </c>
      <c r="K1976" t="s">
        <v>46</v>
      </c>
      <c r="L1976">
        <v>50</v>
      </c>
      <c r="M1976" t="s">
        <v>50</v>
      </c>
      <c r="N1976" s="9">
        <v>11487953</v>
      </c>
      <c r="O1976" s="9">
        <v>9871277</v>
      </c>
      <c r="P1976" s="9">
        <v>44861302.189999998</v>
      </c>
      <c r="Q1976" s="9">
        <v>42059063</v>
      </c>
      <c r="R1976" s="9">
        <v>0</v>
      </c>
      <c r="S1976" s="7">
        <v>73083460.189999998</v>
      </c>
      <c r="T1976" s="7">
        <v>57054777.380000003</v>
      </c>
    </row>
    <row r="1977" spans="1:20" x14ac:dyDescent="0.25">
      <c r="A1977" t="s">
        <v>855</v>
      </c>
      <c r="B1977">
        <v>16</v>
      </c>
      <c r="C1977">
        <v>995</v>
      </c>
      <c r="D1977" t="s">
        <v>861</v>
      </c>
      <c r="E1977" t="s">
        <v>855</v>
      </c>
      <c r="F1977" t="s">
        <v>42</v>
      </c>
      <c r="G1977" t="s">
        <v>862</v>
      </c>
      <c r="H1977">
        <v>110</v>
      </c>
      <c r="I1977" t="s">
        <v>409</v>
      </c>
      <c r="J1977" t="s">
        <v>16</v>
      </c>
      <c r="K1977" t="s">
        <v>46</v>
      </c>
      <c r="L1977">
        <v>10</v>
      </c>
      <c r="M1977" t="s">
        <v>47</v>
      </c>
      <c r="N1977" s="9">
        <v>8000000</v>
      </c>
      <c r="O1977" s="9">
        <v>11750000</v>
      </c>
      <c r="P1977" s="9">
        <v>0</v>
      </c>
      <c r="Q1977" s="9">
        <v>498</v>
      </c>
      <c r="R1977" s="9">
        <v>0</v>
      </c>
      <c r="S1977" s="7">
        <v>0</v>
      </c>
      <c r="T1977" s="7">
        <v>0</v>
      </c>
    </row>
    <row r="1978" spans="1:20" x14ac:dyDescent="0.25">
      <c r="A1978" t="s">
        <v>855</v>
      </c>
      <c r="B1978">
        <v>16</v>
      </c>
      <c r="C1978">
        <v>995</v>
      </c>
      <c r="D1978" t="s">
        <v>861</v>
      </c>
      <c r="E1978" t="s">
        <v>855</v>
      </c>
      <c r="F1978" t="s">
        <v>42</v>
      </c>
      <c r="G1978" t="s">
        <v>862</v>
      </c>
      <c r="H1978">
        <v>110</v>
      </c>
      <c r="I1978" t="s">
        <v>409</v>
      </c>
      <c r="J1978" t="s">
        <v>16</v>
      </c>
      <c r="K1978" t="s">
        <v>46</v>
      </c>
      <c r="L1978">
        <v>20</v>
      </c>
      <c r="M1978" t="s">
        <v>48</v>
      </c>
      <c r="N1978" s="9">
        <v>0</v>
      </c>
      <c r="O1978" s="9">
        <v>0</v>
      </c>
      <c r="P1978" s="9">
        <v>0</v>
      </c>
      <c r="Q1978" s="9">
        <v>0</v>
      </c>
      <c r="R1978" s="9">
        <v>0</v>
      </c>
      <c r="S1978" s="7">
        <v>0</v>
      </c>
      <c r="T1978" s="7">
        <v>0</v>
      </c>
    </row>
    <row r="1979" spans="1:20" x14ac:dyDescent="0.25">
      <c r="A1979" t="s">
        <v>855</v>
      </c>
      <c r="B1979">
        <v>16</v>
      </c>
      <c r="C1979">
        <v>995</v>
      </c>
      <c r="D1979" t="s">
        <v>861</v>
      </c>
      <c r="E1979" t="s">
        <v>855</v>
      </c>
      <c r="F1979" t="s">
        <v>42</v>
      </c>
      <c r="G1979" t="s">
        <v>862</v>
      </c>
      <c r="H1979">
        <v>110</v>
      </c>
      <c r="I1979" t="s">
        <v>409</v>
      </c>
      <c r="J1979" t="s">
        <v>16</v>
      </c>
      <c r="K1979" t="s">
        <v>46</v>
      </c>
      <c r="L1979">
        <v>30</v>
      </c>
      <c r="M1979" t="s">
        <v>49</v>
      </c>
      <c r="N1979" s="9">
        <v>8000000</v>
      </c>
      <c r="O1979" s="9">
        <v>11750000</v>
      </c>
      <c r="P1979" s="9">
        <v>0</v>
      </c>
      <c r="Q1979" s="9">
        <v>498</v>
      </c>
      <c r="R1979" s="9">
        <v>0</v>
      </c>
      <c r="S1979" s="7">
        <v>0</v>
      </c>
      <c r="T1979" s="7">
        <v>0</v>
      </c>
    </row>
    <row r="1980" spans="1:20" x14ac:dyDescent="0.25">
      <c r="A1980" t="s">
        <v>855</v>
      </c>
      <c r="B1980">
        <v>16</v>
      </c>
      <c r="C1980">
        <v>995</v>
      </c>
      <c r="D1980" t="s">
        <v>861</v>
      </c>
      <c r="E1980" t="s">
        <v>855</v>
      </c>
      <c r="F1980" t="s">
        <v>42</v>
      </c>
      <c r="G1980" t="s">
        <v>862</v>
      </c>
      <c r="H1980">
        <v>110</v>
      </c>
      <c r="I1980" t="s">
        <v>409</v>
      </c>
      <c r="J1980" t="s">
        <v>16</v>
      </c>
      <c r="K1980" t="s">
        <v>46</v>
      </c>
      <c r="L1980">
        <v>40</v>
      </c>
      <c r="M1980" t="s">
        <v>12</v>
      </c>
      <c r="N1980" s="9">
        <v>0</v>
      </c>
      <c r="O1980" s="9">
        <v>0</v>
      </c>
      <c r="P1980" s="9">
        <v>0</v>
      </c>
      <c r="Q1980" s="9">
        <v>0</v>
      </c>
      <c r="R1980" s="9">
        <v>0</v>
      </c>
      <c r="S1980" s="7">
        <v>0</v>
      </c>
      <c r="T1980" s="7">
        <v>0</v>
      </c>
    </row>
    <row r="1981" spans="1:20" x14ac:dyDescent="0.25">
      <c r="A1981" t="s">
        <v>855</v>
      </c>
      <c r="B1981">
        <v>16</v>
      </c>
      <c r="C1981">
        <v>995</v>
      </c>
      <c r="D1981" t="s">
        <v>861</v>
      </c>
      <c r="E1981" t="s">
        <v>855</v>
      </c>
      <c r="F1981" t="s">
        <v>42</v>
      </c>
      <c r="G1981" t="s">
        <v>862</v>
      </c>
      <c r="H1981">
        <v>110</v>
      </c>
      <c r="I1981" t="s">
        <v>409</v>
      </c>
      <c r="J1981" t="s">
        <v>16</v>
      </c>
      <c r="K1981" t="s">
        <v>46</v>
      </c>
      <c r="L1981">
        <v>50</v>
      </c>
      <c r="M1981" t="s">
        <v>50</v>
      </c>
      <c r="N1981" s="9">
        <v>8000000</v>
      </c>
      <c r="O1981" s="9">
        <v>11750000</v>
      </c>
      <c r="P1981" s="9">
        <v>0</v>
      </c>
      <c r="Q1981" s="9">
        <v>498</v>
      </c>
      <c r="R1981" s="9">
        <v>0</v>
      </c>
      <c r="S1981" s="7">
        <v>0</v>
      </c>
      <c r="T1981" s="7">
        <v>0</v>
      </c>
    </row>
    <row r="1982" spans="1:20" x14ac:dyDescent="0.25">
      <c r="A1982" t="s">
        <v>855</v>
      </c>
      <c r="B1982">
        <v>16</v>
      </c>
      <c r="C1982">
        <v>995</v>
      </c>
      <c r="D1982" t="s">
        <v>861</v>
      </c>
      <c r="E1982" t="s">
        <v>855</v>
      </c>
      <c r="F1982" t="s">
        <v>42</v>
      </c>
      <c r="G1982" t="s">
        <v>862</v>
      </c>
      <c r="H1982">
        <v>111</v>
      </c>
      <c r="I1982" t="s">
        <v>410</v>
      </c>
      <c r="J1982" t="s">
        <v>411</v>
      </c>
      <c r="K1982" t="s">
        <v>46</v>
      </c>
      <c r="L1982">
        <v>10</v>
      </c>
      <c r="M1982" t="s">
        <v>47</v>
      </c>
      <c r="N1982" s="9">
        <v>0</v>
      </c>
      <c r="O1982" s="9">
        <v>0</v>
      </c>
      <c r="P1982" s="9">
        <v>0</v>
      </c>
      <c r="Q1982" s="9">
        <v>0.68</v>
      </c>
      <c r="R1982" s="9">
        <v>4772723.91</v>
      </c>
      <c r="S1982" s="7">
        <v>0.89</v>
      </c>
      <c r="T1982" s="7">
        <v>0.97</v>
      </c>
    </row>
    <row r="1983" spans="1:20" x14ac:dyDescent="0.25">
      <c r="A1983" t="s">
        <v>855</v>
      </c>
      <c r="B1983">
        <v>16</v>
      </c>
      <c r="C1983">
        <v>995</v>
      </c>
      <c r="D1983" t="s">
        <v>861</v>
      </c>
      <c r="E1983" t="s">
        <v>855</v>
      </c>
      <c r="F1983" t="s">
        <v>42</v>
      </c>
      <c r="G1983" t="s">
        <v>862</v>
      </c>
      <c r="H1983">
        <v>111</v>
      </c>
      <c r="I1983" t="s">
        <v>410</v>
      </c>
      <c r="J1983" t="s">
        <v>411</v>
      </c>
      <c r="K1983" t="s">
        <v>46</v>
      </c>
      <c r="L1983">
        <v>20</v>
      </c>
      <c r="M1983" t="s">
        <v>48</v>
      </c>
      <c r="N1983" s="9">
        <v>0</v>
      </c>
      <c r="O1983" s="9">
        <v>0</v>
      </c>
      <c r="P1983" s="9">
        <v>0</v>
      </c>
      <c r="Q1983" s="9">
        <v>0</v>
      </c>
      <c r="R1983" s="9">
        <v>0</v>
      </c>
      <c r="S1983" s="7">
        <v>0</v>
      </c>
      <c r="T1983" s="7">
        <v>0</v>
      </c>
    </row>
    <row r="1984" spans="1:20" x14ac:dyDescent="0.25">
      <c r="A1984" t="s">
        <v>855</v>
      </c>
      <c r="B1984">
        <v>16</v>
      </c>
      <c r="C1984">
        <v>995</v>
      </c>
      <c r="D1984" t="s">
        <v>861</v>
      </c>
      <c r="E1984" t="s">
        <v>855</v>
      </c>
      <c r="F1984" t="s">
        <v>42</v>
      </c>
      <c r="G1984" t="s">
        <v>862</v>
      </c>
      <c r="H1984">
        <v>111</v>
      </c>
      <c r="I1984" t="s">
        <v>410</v>
      </c>
      <c r="J1984" t="s">
        <v>411</v>
      </c>
      <c r="K1984" t="s">
        <v>46</v>
      </c>
      <c r="L1984">
        <v>30</v>
      </c>
      <c r="M1984" t="s">
        <v>49</v>
      </c>
      <c r="N1984" s="9">
        <v>0</v>
      </c>
      <c r="O1984" s="9">
        <v>0</v>
      </c>
      <c r="P1984" s="9">
        <v>0</v>
      </c>
      <c r="Q1984" s="9">
        <v>0.68</v>
      </c>
      <c r="R1984" s="9">
        <v>4772723.91</v>
      </c>
      <c r="S1984" s="7">
        <v>0.89</v>
      </c>
      <c r="T1984" s="7">
        <v>0.97</v>
      </c>
    </row>
    <row r="1985" spans="1:20" x14ac:dyDescent="0.25">
      <c r="A1985" t="s">
        <v>855</v>
      </c>
      <c r="B1985">
        <v>16</v>
      </c>
      <c r="C1985">
        <v>995</v>
      </c>
      <c r="D1985" t="s">
        <v>861</v>
      </c>
      <c r="E1985" t="s">
        <v>855</v>
      </c>
      <c r="F1985" t="s">
        <v>42</v>
      </c>
      <c r="G1985" t="s">
        <v>862</v>
      </c>
      <c r="H1985">
        <v>111</v>
      </c>
      <c r="I1985" t="s">
        <v>410</v>
      </c>
      <c r="J1985" t="s">
        <v>411</v>
      </c>
      <c r="K1985" t="s">
        <v>46</v>
      </c>
      <c r="L1985">
        <v>40</v>
      </c>
      <c r="M1985" t="s">
        <v>12</v>
      </c>
      <c r="N1985" s="9">
        <v>0</v>
      </c>
      <c r="O1985" s="9">
        <v>0</v>
      </c>
      <c r="P1985" s="9">
        <v>0</v>
      </c>
      <c r="Q1985" s="9">
        <v>0</v>
      </c>
      <c r="R1985" s="9">
        <v>0</v>
      </c>
      <c r="S1985" s="7">
        <v>0</v>
      </c>
      <c r="T1985" s="7">
        <v>0</v>
      </c>
    </row>
    <row r="1986" spans="1:20" x14ac:dyDescent="0.25">
      <c r="A1986" t="s">
        <v>855</v>
      </c>
      <c r="B1986">
        <v>16</v>
      </c>
      <c r="C1986">
        <v>995</v>
      </c>
      <c r="D1986" t="s">
        <v>861</v>
      </c>
      <c r="E1986" t="s">
        <v>855</v>
      </c>
      <c r="F1986" t="s">
        <v>42</v>
      </c>
      <c r="G1986" t="s">
        <v>862</v>
      </c>
      <c r="H1986">
        <v>111</v>
      </c>
      <c r="I1986" t="s">
        <v>410</v>
      </c>
      <c r="J1986" t="s">
        <v>411</v>
      </c>
      <c r="K1986" t="s">
        <v>46</v>
      </c>
      <c r="L1986">
        <v>50</v>
      </c>
      <c r="M1986" t="s">
        <v>50</v>
      </c>
      <c r="N1986" s="9">
        <v>0</v>
      </c>
      <c r="O1986" s="9">
        <v>0</v>
      </c>
      <c r="P1986" s="9">
        <v>0</v>
      </c>
      <c r="Q1986" s="9">
        <v>0.68</v>
      </c>
      <c r="R1986" s="9">
        <v>4772723.91</v>
      </c>
      <c r="S1986" s="7">
        <v>0.89</v>
      </c>
      <c r="T1986" s="7">
        <v>0.97</v>
      </c>
    </row>
    <row r="1987" spans="1:20" x14ac:dyDescent="0.25">
      <c r="A1987" t="s">
        <v>855</v>
      </c>
      <c r="B1987">
        <v>16</v>
      </c>
      <c r="C1987">
        <v>995</v>
      </c>
      <c r="D1987" t="s">
        <v>861</v>
      </c>
      <c r="E1987" t="s">
        <v>855</v>
      </c>
      <c r="F1987" t="s">
        <v>42</v>
      </c>
      <c r="G1987" t="s">
        <v>862</v>
      </c>
      <c r="H1987">
        <v>226</v>
      </c>
      <c r="I1987" t="s">
        <v>859</v>
      </c>
      <c r="J1987" t="s">
        <v>860</v>
      </c>
      <c r="K1987" t="s">
        <v>46</v>
      </c>
      <c r="L1987">
        <v>10</v>
      </c>
      <c r="M1987" t="s">
        <v>47</v>
      </c>
      <c r="N1987" s="9">
        <v>0</v>
      </c>
      <c r="O1987" s="9">
        <v>0</v>
      </c>
      <c r="P1987" s="9">
        <v>0</v>
      </c>
      <c r="Q1987" s="9">
        <v>0</v>
      </c>
      <c r="R1987" s="9">
        <v>0</v>
      </c>
      <c r="S1987" s="7">
        <v>0</v>
      </c>
      <c r="T1987" s="7">
        <v>0</v>
      </c>
    </row>
    <row r="1988" spans="1:20" x14ac:dyDescent="0.25">
      <c r="A1988" t="s">
        <v>855</v>
      </c>
      <c r="B1988">
        <v>16</v>
      </c>
      <c r="C1988">
        <v>995</v>
      </c>
      <c r="D1988" t="s">
        <v>861</v>
      </c>
      <c r="E1988" t="s">
        <v>855</v>
      </c>
      <c r="F1988" t="s">
        <v>42</v>
      </c>
      <c r="G1988" t="s">
        <v>862</v>
      </c>
      <c r="H1988">
        <v>226</v>
      </c>
      <c r="I1988" t="s">
        <v>859</v>
      </c>
      <c r="J1988" t="s">
        <v>860</v>
      </c>
      <c r="K1988" t="s">
        <v>46</v>
      </c>
      <c r="L1988">
        <v>20</v>
      </c>
      <c r="M1988" t="s">
        <v>48</v>
      </c>
      <c r="N1988" s="9">
        <v>0</v>
      </c>
      <c r="O1988" s="9">
        <v>0</v>
      </c>
      <c r="P1988" s="9">
        <v>0</v>
      </c>
      <c r="Q1988" s="9">
        <v>0</v>
      </c>
      <c r="R1988" s="9">
        <v>0</v>
      </c>
      <c r="S1988" s="7">
        <v>0</v>
      </c>
      <c r="T1988" s="7">
        <v>0</v>
      </c>
    </row>
    <row r="1989" spans="1:20" x14ac:dyDescent="0.25">
      <c r="A1989" t="s">
        <v>855</v>
      </c>
      <c r="B1989">
        <v>16</v>
      </c>
      <c r="C1989">
        <v>995</v>
      </c>
      <c r="D1989" t="s">
        <v>861</v>
      </c>
      <c r="E1989" t="s">
        <v>855</v>
      </c>
      <c r="F1989" t="s">
        <v>42</v>
      </c>
      <c r="G1989" t="s">
        <v>862</v>
      </c>
      <c r="H1989">
        <v>226</v>
      </c>
      <c r="I1989" t="s">
        <v>859</v>
      </c>
      <c r="J1989" t="s">
        <v>860</v>
      </c>
      <c r="K1989" t="s">
        <v>46</v>
      </c>
      <c r="L1989">
        <v>30</v>
      </c>
      <c r="M1989" t="s">
        <v>49</v>
      </c>
      <c r="N1989" s="9">
        <v>0</v>
      </c>
      <c r="O1989" s="9">
        <v>0</v>
      </c>
      <c r="P1989" s="9">
        <v>0</v>
      </c>
      <c r="Q1989" s="9">
        <v>0</v>
      </c>
      <c r="R1989" s="9">
        <v>0</v>
      </c>
      <c r="S1989" s="7">
        <v>0</v>
      </c>
      <c r="T1989" s="7">
        <v>0</v>
      </c>
    </row>
    <row r="1990" spans="1:20" x14ac:dyDescent="0.25">
      <c r="A1990" t="s">
        <v>855</v>
      </c>
      <c r="B1990">
        <v>16</v>
      </c>
      <c r="C1990">
        <v>995</v>
      </c>
      <c r="D1990" t="s">
        <v>861</v>
      </c>
      <c r="E1990" t="s">
        <v>855</v>
      </c>
      <c r="F1990" t="s">
        <v>42</v>
      </c>
      <c r="G1990" t="s">
        <v>862</v>
      </c>
      <c r="H1990">
        <v>226</v>
      </c>
      <c r="I1990" t="s">
        <v>859</v>
      </c>
      <c r="J1990" t="s">
        <v>860</v>
      </c>
      <c r="K1990" t="s">
        <v>46</v>
      </c>
      <c r="L1990">
        <v>40</v>
      </c>
      <c r="M1990" t="s">
        <v>12</v>
      </c>
      <c r="N1990" s="9">
        <v>0</v>
      </c>
      <c r="O1990" s="9">
        <v>0</v>
      </c>
      <c r="P1990" s="9">
        <v>0</v>
      </c>
      <c r="Q1990" s="9">
        <v>0</v>
      </c>
      <c r="R1990" s="9">
        <v>0</v>
      </c>
      <c r="S1990" s="7">
        <v>0</v>
      </c>
      <c r="T1990" s="7">
        <v>0</v>
      </c>
    </row>
    <row r="1991" spans="1:20" x14ac:dyDescent="0.25">
      <c r="A1991" t="s">
        <v>855</v>
      </c>
      <c r="B1991">
        <v>16</v>
      </c>
      <c r="C1991">
        <v>995</v>
      </c>
      <c r="D1991" t="s">
        <v>861</v>
      </c>
      <c r="E1991" t="s">
        <v>855</v>
      </c>
      <c r="F1991" t="s">
        <v>42</v>
      </c>
      <c r="G1991" t="s">
        <v>862</v>
      </c>
      <c r="H1991">
        <v>226</v>
      </c>
      <c r="I1991" t="s">
        <v>859</v>
      </c>
      <c r="J1991" t="s">
        <v>860</v>
      </c>
      <c r="K1991" t="s">
        <v>46</v>
      </c>
      <c r="L1991">
        <v>50</v>
      </c>
      <c r="M1991" t="s">
        <v>50</v>
      </c>
      <c r="N1991" s="9">
        <v>0</v>
      </c>
      <c r="O1991" s="9">
        <v>0</v>
      </c>
      <c r="P1991" s="9">
        <v>0</v>
      </c>
      <c r="Q1991" s="9">
        <v>0</v>
      </c>
      <c r="R1991" s="9">
        <v>0</v>
      </c>
      <c r="S1991" s="7">
        <v>0</v>
      </c>
      <c r="T1991" s="7">
        <v>0</v>
      </c>
    </row>
    <row r="1992" spans="1:20" x14ac:dyDescent="0.25">
      <c r="A1992" t="s">
        <v>855</v>
      </c>
      <c r="B1992">
        <v>16</v>
      </c>
      <c r="C1992">
        <v>995</v>
      </c>
      <c r="D1992" t="s">
        <v>861</v>
      </c>
      <c r="E1992" t="s">
        <v>855</v>
      </c>
      <c r="F1992" t="s">
        <v>42</v>
      </c>
      <c r="G1992" t="s">
        <v>862</v>
      </c>
      <c r="H1992">
        <v>236</v>
      </c>
      <c r="I1992" t="s">
        <v>863</v>
      </c>
      <c r="J1992" t="s">
        <v>864</v>
      </c>
      <c r="K1992" t="s">
        <v>46</v>
      </c>
      <c r="L1992">
        <v>10</v>
      </c>
      <c r="M1992" t="s">
        <v>47</v>
      </c>
      <c r="N1992" s="9">
        <v>0</v>
      </c>
      <c r="O1992" s="9">
        <v>0</v>
      </c>
      <c r="P1992" s="9">
        <v>0</v>
      </c>
      <c r="Q1992" s="9">
        <v>0</v>
      </c>
      <c r="R1992" s="9">
        <v>0</v>
      </c>
      <c r="S1992" s="7">
        <v>0</v>
      </c>
      <c r="T1992" s="7">
        <v>0</v>
      </c>
    </row>
    <row r="1993" spans="1:20" x14ac:dyDescent="0.25">
      <c r="A1993" t="s">
        <v>855</v>
      </c>
      <c r="B1993">
        <v>16</v>
      </c>
      <c r="C1993">
        <v>995</v>
      </c>
      <c r="D1993" t="s">
        <v>861</v>
      </c>
      <c r="E1993" t="s">
        <v>855</v>
      </c>
      <c r="F1993" t="s">
        <v>42</v>
      </c>
      <c r="G1993" t="s">
        <v>862</v>
      </c>
      <c r="H1993">
        <v>236</v>
      </c>
      <c r="I1993" t="s">
        <v>863</v>
      </c>
      <c r="J1993" t="s">
        <v>864</v>
      </c>
      <c r="K1993" t="s">
        <v>46</v>
      </c>
      <c r="L1993">
        <v>20</v>
      </c>
      <c r="M1993" t="s">
        <v>48</v>
      </c>
      <c r="N1993" s="9">
        <v>0</v>
      </c>
      <c r="O1993" s="9">
        <v>0</v>
      </c>
      <c r="P1993" s="9">
        <v>0</v>
      </c>
      <c r="Q1993" s="9">
        <v>0</v>
      </c>
      <c r="R1993" s="9">
        <v>0</v>
      </c>
      <c r="S1993" s="7">
        <v>0</v>
      </c>
      <c r="T1993" s="7">
        <v>0</v>
      </c>
    </row>
    <row r="1994" spans="1:20" x14ac:dyDescent="0.25">
      <c r="A1994" t="s">
        <v>855</v>
      </c>
      <c r="B1994">
        <v>16</v>
      </c>
      <c r="C1994">
        <v>995</v>
      </c>
      <c r="D1994" t="s">
        <v>861</v>
      </c>
      <c r="E1994" t="s">
        <v>855</v>
      </c>
      <c r="F1994" t="s">
        <v>42</v>
      </c>
      <c r="G1994" t="s">
        <v>862</v>
      </c>
      <c r="H1994">
        <v>236</v>
      </c>
      <c r="I1994" t="s">
        <v>863</v>
      </c>
      <c r="J1994" t="s">
        <v>864</v>
      </c>
      <c r="K1994" t="s">
        <v>46</v>
      </c>
      <c r="L1994">
        <v>30</v>
      </c>
      <c r="M1994" t="s">
        <v>49</v>
      </c>
      <c r="N1994" s="9">
        <v>0</v>
      </c>
      <c r="O1994" s="9">
        <v>0</v>
      </c>
      <c r="P1994" s="9">
        <v>0</v>
      </c>
      <c r="Q1994" s="9">
        <v>0</v>
      </c>
      <c r="R1994" s="9">
        <v>0</v>
      </c>
      <c r="S1994" s="7">
        <v>0</v>
      </c>
      <c r="T1994" s="7">
        <v>0</v>
      </c>
    </row>
    <row r="1995" spans="1:20" x14ac:dyDescent="0.25">
      <c r="A1995" t="s">
        <v>855</v>
      </c>
      <c r="B1995">
        <v>16</v>
      </c>
      <c r="C1995">
        <v>995</v>
      </c>
      <c r="D1995" t="s">
        <v>861</v>
      </c>
      <c r="E1995" t="s">
        <v>855</v>
      </c>
      <c r="F1995" t="s">
        <v>42</v>
      </c>
      <c r="G1995" t="s">
        <v>862</v>
      </c>
      <c r="H1995">
        <v>236</v>
      </c>
      <c r="I1995" t="s">
        <v>863</v>
      </c>
      <c r="J1995" t="s">
        <v>864</v>
      </c>
      <c r="K1995" t="s">
        <v>46</v>
      </c>
      <c r="L1995">
        <v>40</v>
      </c>
      <c r="M1995" t="s">
        <v>12</v>
      </c>
      <c r="N1995" s="9">
        <v>0</v>
      </c>
      <c r="O1995" s="9">
        <v>0</v>
      </c>
      <c r="P1995" s="9">
        <v>0</v>
      </c>
      <c r="Q1995" s="9">
        <v>0</v>
      </c>
      <c r="R1995" s="9">
        <v>0</v>
      </c>
      <c r="S1995" s="7">
        <v>0</v>
      </c>
      <c r="T1995" s="7">
        <v>0</v>
      </c>
    </row>
    <row r="1996" spans="1:20" x14ac:dyDescent="0.25">
      <c r="A1996" t="s">
        <v>855</v>
      </c>
      <c r="B1996">
        <v>16</v>
      </c>
      <c r="C1996">
        <v>995</v>
      </c>
      <c r="D1996" t="s">
        <v>861</v>
      </c>
      <c r="E1996" t="s">
        <v>855</v>
      </c>
      <c r="F1996" t="s">
        <v>42</v>
      </c>
      <c r="G1996" t="s">
        <v>862</v>
      </c>
      <c r="H1996">
        <v>236</v>
      </c>
      <c r="I1996" t="s">
        <v>863</v>
      </c>
      <c r="J1996" t="s">
        <v>864</v>
      </c>
      <c r="K1996" t="s">
        <v>46</v>
      </c>
      <c r="L1996">
        <v>50</v>
      </c>
      <c r="M1996" t="s">
        <v>50</v>
      </c>
      <c r="N1996" s="9">
        <v>0</v>
      </c>
      <c r="O1996" s="9">
        <v>0</v>
      </c>
      <c r="P1996" s="9">
        <v>0</v>
      </c>
      <c r="Q1996" s="9">
        <v>0</v>
      </c>
      <c r="R1996" s="9">
        <v>0</v>
      </c>
      <c r="S1996" s="7">
        <v>0</v>
      </c>
      <c r="T1996" s="7">
        <v>0</v>
      </c>
    </row>
    <row r="1997" spans="1:20" x14ac:dyDescent="0.25">
      <c r="A1997" t="s">
        <v>855</v>
      </c>
      <c r="B1997">
        <v>16</v>
      </c>
      <c r="C1997">
        <v>995</v>
      </c>
      <c r="D1997" t="s">
        <v>861</v>
      </c>
      <c r="E1997" t="s">
        <v>855</v>
      </c>
      <c r="F1997" t="s">
        <v>42</v>
      </c>
      <c r="G1997" t="s">
        <v>862</v>
      </c>
      <c r="H1997">
        <v>237</v>
      </c>
      <c r="I1997" t="s">
        <v>551</v>
      </c>
      <c r="J1997" t="s">
        <v>552</v>
      </c>
      <c r="K1997" t="s">
        <v>46</v>
      </c>
      <c r="L1997">
        <v>10</v>
      </c>
      <c r="M1997" t="s">
        <v>47</v>
      </c>
      <c r="N1997" s="9">
        <v>0</v>
      </c>
      <c r="O1997" s="9">
        <v>0</v>
      </c>
      <c r="P1997" s="9">
        <v>0</v>
      </c>
      <c r="Q1997" s="9">
        <v>0</v>
      </c>
      <c r="R1997" s="9">
        <v>0</v>
      </c>
      <c r="S1997" s="7">
        <v>0</v>
      </c>
      <c r="T1997" s="7">
        <v>0</v>
      </c>
    </row>
    <row r="1998" spans="1:20" x14ac:dyDescent="0.25">
      <c r="A1998" t="s">
        <v>855</v>
      </c>
      <c r="B1998">
        <v>16</v>
      </c>
      <c r="C1998">
        <v>995</v>
      </c>
      <c r="D1998" t="s">
        <v>861</v>
      </c>
      <c r="E1998" t="s">
        <v>855</v>
      </c>
      <c r="F1998" t="s">
        <v>42</v>
      </c>
      <c r="G1998" t="s">
        <v>862</v>
      </c>
      <c r="H1998">
        <v>237</v>
      </c>
      <c r="I1998" t="s">
        <v>551</v>
      </c>
      <c r="J1998" t="s">
        <v>552</v>
      </c>
      <c r="K1998" t="s">
        <v>46</v>
      </c>
      <c r="L1998">
        <v>20</v>
      </c>
      <c r="M1998" t="s">
        <v>48</v>
      </c>
      <c r="N1998" s="9">
        <v>0</v>
      </c>
      <c r="O1998" s="9">
        <v>0</v>
      </c>
      <c r="P1998" s="9">
        <v>0</v>
      </c>
      <c r="Q1998" s="9">
        <v>0</v>
      </c>
      <c r="R1998" s="9">
        <v>0</v>
      </c>
      <c r="S1998" s="7">
        <v>0</v>
      </c>
      <c r="T1998" s="7">
        <v>0</v>
      </c>
    </row>
    <row r="1999" spans="1:20" x14ac:dyDescent="0.25">
      <c r="A1999" t="s">
        <v>855</v>
      </c>
      <c r="B1999">
        <v>16</v>
      </c>
      <c r="C1999">
        <v>995</v>
      </c>
      <c r="D1999" t="s">
        <v>861</v>
      </c>
      <c r="E1999" t="s">
        <v>855</v>
      </c>
      <c r="F1999" t="s">
        <v>42</v>
      </c>
      <c r="G1999" t="s">
        <v>862</v>
      </c>
      <c r="H1999">
        <v>237</v>
      </c>
      <c r="I1999" t="s">
        <v>551</v>
      </c>
      <c r="J1999" t="s">
        <v>552</v>
      </c>
      <c r="K1999" t="s">
        <v>46</v>
      </c>
      <c r="L1999">
        <v>30</v>
      </c>
      <c r="M1999" t="s">
        <v>49</v>
      </c>
      <c r="N1999" s="9">
        <v>0</v>
      </c>
      <c r="O1999" s="9">
        <v>0</v>
      </c>
      <c r="P1999" s="9">
        <v>0</v>
      </c>
      <c r="Q1999" s="9">
        <v>0</v>
      </c>
      <c r="R1999" s="9">
        <v>0</v>
      </c>
      <c r="S1999" s="7">
        <v>0</v>
      </c>
      <c r="T1999" s="7">
        <v>0</v>
      </c>
    </row>
    <row r="2000" spans="1:20" x14ac:dyDescent="0.25">
      <c r="A2000" t="s">
        <v>855</v>
      </c>
      <c r="B2000">
        <v>16</v>
      </c>
      <c r="C2000">
        <v>995</v>
      </c>
      <c r="D2000" t="s">
        <v>861</v>
      </c>
      <c r="E2000" t="s">
        <v>855</v>
      </c>
      <c r="F2000" t="s">
        <v>42</v>
      </c>
      <c r="G2000" t="s">
        <v>862</v>
      </c>
      <c r="H2000">
        <v>237</v>
      </c>
      <c r="I2000" t="s">
        <v>551</v>
      </c>
      <c r="J2000" t="s">
        <v>552</v>
      </c>
      <c r="K2000" t="s">
        <v>46</v>
      </c>
      <c r="L2000">
        <v>40</v>
      </c>
      <c r="M2000" t="s">
        <v>12</v>
      </c>
      <c r="N2000" s="9">
        <v>0</v>
      </c>
      <c r="O2000" s="9">
        <v>0</v>
      </c>
      <c r="P2000" s="9">
        <v>0</v>
      </c>
      <c r="Q2000" s="9">
        <v>0</v>
      </c>
      <c r="R2000" s="9">
        <v>0</v>
      </c>
      <c r="S2000" s="7">
        <v>0</v>
      </c>
      <c r="T2000" s="7">
        <v>0</v>
      </c>
    </row>
    <row r="2001" spans="1:20" x14ac:dyDescent="0.25">
      <c r="A2001" t="s">
        <v>855</v>
      </c>
      <c r="B2001">
        <v>16</v>
      </c>
      <c r="C2001">
        <v>995</v>
      </c>
      <c r="D2001" t="s">
        <v>861</v>
      </c>
      <c r="E2001" t="s">
        <v>855</v>
      </c>
      <c r="F2001" t="s">
        <v>42</v>
      </c>
      <c r="G2001" t="s">
        <v>862</v>
      </c>
      <c r="H2001">
        <v>237</v>
      </c>
      <c r="I2001" t="s">
        <v>551</v>
      </c>
      <c r="J2001" t="s">
        <v>552</v>
      </c>
      <c r="K2001" t="s">
        <v>46</v>
      </c>
      <c r="L2001">
        <v>50</v>
      </c>
      <c r="M2001" t="s">
        <v>50</v>
      </c>
      <c r="N2001" s="9">
        <v>0</v>
      </c>
      <c r="O2001" s="9">
        <v>0</v>
      </c>
      <c r="P2001" s="9">
        <v>0</v>
      </c>
      <c r="Q2001" s="9">
        <v>0</v>
      </c>
      <c r="R2001" s="9">
        <v>0</v>
      </c>
      <c r="S2001" s="7">
        <v>0</v>
      </c>
      <c r="T2001" s="7">
        <v>0</v>
      </c>
    </row>
    <row r="2002" spans="1:20" x14ac:dyDescent="0.25">
      <c r="A2002" t="s">
        <v>855</v>
      </c>
      <c r="B2002">
        <v>16</v>
      </c>
      <c r="C2002">
        <v>995</v>
      </c>
      <c r="D2002" t="s">
        <v>861</v>
      </c>
      <c r="E2002" t="s">
        <v>855</v>
      </c>
      <c r="F2002" t="s">
        <v>42</v>
      </c>
      <c r="G2002" t="s">
        <v>862</v>
      </c>
      <c r="H2002">
        <v>238</v>
      </c>
      <c r="I2002" t="s">
        <v>865</v>
      </c>
      <c r="J2002" t="s">
        <v>866</v>
      </c>
      <c r="K2002" t="s">
        <v>46</v>
      </c>
      <c r="L2002">
        <v>10</v>
      </c>
      <c r="M2002" t="s">
        <v>47</v>
      </c>
      <c r="N2002" s="9">
        <v>0</v>
      </c>
      <c r="O2002" s="9">
        <v>0</v>
      </c>
      <c r="P2002" s="9">
        <v>4989613</v>
      </c>
      <c r="Q2002" s="9">
        <v>17101360</v>
      </c>
      <c r="R2002" s="9">
        <v>9977461</v>
      </c>
      <c r="S2002" s="7">
        <v>4863</v>
      </c>
      <c r="T2002" s="7">
        <v>0</v>
      </c>
    </row>
    <row r="2003" spans="1:20" x14ac:dyDescent="0.25">
      <c r="A2003" t="s">
        <v>855</v>
      </c>
      <c r="B2003">
        <v>16</v>
      </c>
      <c r="C2003">
        <v>995</v>
      </c>
      <c r="D2003" t="s">
        <v>861</v>
      </c>
      <c r="E2003" t="s">
        <v>855</v>
      </c>
      <c r="F2003" t="s">
        <v>42</v>
      </c>
      <c r="G2003" t="s">
        <v>862</v>
      </c>
      <c r="H2003">
        <v>238</v>
      </c>
      <c r="I2003" t="s">
        <v>865</v>
      </c>
      <c r="J2003" t="s">
        <v>866</v>
      </c>
      <c r="K2003" t="s">
        <v>46</v>
      </c>
      <c r="L2003">
        <v>20</v>
      </c>
      <c r="M2003" t="s">
        <v>48</v>
      </c>
      <c r="N2003" s="9">
        <v>0</v>
      </c>
      <c r="O2003" s="9">
        <v>0</v>
      </c>
      <c r="P2003" s="9">
        <v>0</v>
      </c>
      <c r="Q2003" s="9">
        <v>0</v>
      </c>
      <c r="R2003" s="9">
        <v>0</v>
      </c>
      <c r="S2003" s="7">
        <v>0</v>
      </c>
      <c r="T2003" s="7">
        <v>0</v>
      </c>
    </row>
    <row r="2004" spans="1:20" x14ac:dyDescent="0.25">
      <c r="A2004" t="s">
        <v>855</v>
      </c>
      <c r="B2004">
        <v>16</v>
      </c>
      <c r="C2004">
        <v>995</v>
      </c>
      <c r="D2004" t="s">
        <v>861</v>
      </c>
      <c r="E2004" t="s">
        <v>855</v>
      </c>
      <c r="F2004" t="s">
        <v>42</v>
      </c>
      <c r="G2004" t="s">
        <v>862</v>
      </c>
      <c r="H2004">
        <v>238</v>
      </c>
      <c r="I2004" t="s">
        <v>865</v>
      </c>
      <c r="J2004" t="s">
        <v>866</v>
      </c>
      <c r="K2004" t="s">
        <v>46</v>
      </c>
      <c r="L2004">
        <v>30</v>
      </c>
      <c r="M2004" t="s">
        <v>49</v>
      </c>
      <c r="N2004" s="9">
        <v>0</v>
      </c>
      <c r="O2004" s="9">
        <v>0</v>
      </c>
      <c r="P2004" s="9">
        <v>4989613</v>
      </c>
      <c r="Q2004" s="9">
        <v>17101360</v>
      </c>
      <c r="R2004" s="9">
        <v>9977461</v>
      </c>
      <c r="S2004" s="7">
        <v>4863</v>
      </c>
      <c r="T2004" s="7">
        <v>0</v>
      </c>
    </row>
    <row r="2005" spans="1:20" x14ac:dyDescent="0.25">
      <c r="A2005" t="s">
        <v>855</v>
      </c>
      <c r="B2005">
        <v>16</v>
      </c>
      <c r="C2005">
        <v>995</v>
      </c>
      <c r="D2005" t="s">
        <v>861</v>
      </c>
      <c r="E2005" t="s">
        <v>855</v>
      </c>
      <c r="F2005" t="s">
        <v>42</v>
      </c>
      <c r="G2005" t="s">
        <v>862</v>
      </c>
      <c r="H2005">
        <v>238</v>
      </c>
      <c r="I2005" t="s">
        <v>865</v>
      </c>
      <c r="J2005" t="s">
        <v>866</v>
      </c>
      <c r="K2005" t="s">
        <v>46</v>
      </c>
      <c r="L2005">
        <v>40</v>
      </c>
      <c r="M2005" t="s">
        <v>12</v>
      </c>
      <c r="N2005" s="9">
        <v>0</v>
      </c>
      <c r="O2005" s="9">
        <v>0</v>
      </c>
      <c r="P2005" s="9">
        <v>4755547</v>
      </c>
      <c r="Q2005" s="9">
        <v>4755547</v>
      </c>
      <c r="R2005" s="9">
        <v>0</v>
      </c>
      <c r="S2005" s="7">
        <v>0</v>
      </c>
      <c r="T2005" s="7">
        <v>0</v>
      </c>
    </row>
    <row r="2006" spans="1:20" x14ac:dyDescent="0.25">
      <c r="A2006" t="s">
        <v>855</v>
      </c>
      <c r="B2006">
        <v>16</v>
      </c>
      <c r="C2006">
        <v>995</v>
      </c>
      <c r="D2006" t="s">
        <v>861</v>
      </c>
      <c r="E2006" t="s">
        <v>855</v>
      </c>
      <c r="F2006" t="s">
        <v>42</v>
      </c>
      <c r="G2006" t="s">
        <v>862</v>
      </c>
      <c r="H2006">
        <v>238</v>
      </c>
      <c r="I2006" t="s">
        <v>865</v>
      </c>
      <c r="J2006" t="s">
        <v>866</v>
      </c>
      <c r="K2006" t="s">
        <v>46</v>
      </c>
      <c r="L2006">
        <v>50</v>
      </c>
      <c r="M2006" t="s">
        <v>50</v>
      </c>
      <c r="N2006" s="9">
        <v>0</v>
      </c>
      <c r="O2006" s="9">
        <v>0</v>
      </c>
      <c r="P2006" s="9">
        <v>234066</v>
      </c>
      <c r="Q2006" s="9">
        <v>12345813</v>
      </c>
      <c r="R2006" s="9">
        <v>9977461</v>
      </c>
      <c r="S2006" s="7">
        <v>4863</v>
      </c>
      <c r="T2006" s="7">
        <v>0</v>
      </c>
    </row>
    <row r="2007" spans="1:20" x14ac:dyDescent="0.25">
      <c r="A2007" t="s">
        <v>855</v>
      </c>
      <c r="B2007">
        <v>16</v>
      </c>
      <c r="C2007">
        <v>995</v>
      </c>
      <c r="D2007" t="s">
        <v>861</v>
      </c>
      <c r="E2007" t="s">
        <v>855</v>
      </c>
      <c r="F2007" t="s">
        <v>42</v>
      </c>
      <c r="G2007" t="s">
        <v>862</v>
      </c>
      <c r="H2007">
        <v>722</v>
      </c>
      <c r="I2007" t="s">
        <v>221</v>
      </c>
      <c r="J2007" t="s">
        <v>222</v>
      </c>
      <c r="K2007" t="s">
        <v>46</v>
      </c>
      <c r="L2007">
        <v>10</v>
      </c>
      <c r="M2007" t="s">
        <v>47</v>
      </c>
      <c r="N2007" s="9">
        <v>0</v>
      </c>
      <c r="O2007" s="9">
        <v>50000000</v>
      </c>
      <c r="P2007" s="9">
        <v>9583532</v>
      </c>
      <c r="Q2007" s="9">
        <v>0</v>
      </c>
      <c r="R2007" s="9">
        <v>0</v>
      </c>
      <c r="S2007" s="7">
        <v>0</v>
      </c>
      <c r="T2007" s="7">
        <v>0</v>
      </c>
    </row>
    <row r="2008" spans="1:20" x14ac:dyDescent="0.25">
      <c r="A2008" t="s">
        <v>855</v>
      </c>
      <c r="B2008">
        <v>16</v>
      </c>
      <c r="C2008">
        <v>995</v>
      </c>
      <c r="D2008" t="s">
        <v>861</v>
      </c>
      <c r="E2008" t="s">
        <v>855</v>
      </c>
      <c r="F2008" t="s">
        <v>42</v>
      </c>
      <c r="G2008" t="s">
        <v>862</v>
      </c>
      <c r="H2008">
        <v>722</v>
      </c>
      <c r="I2008" t="s">
        <v>221</v>
      </c>
      <c r="J2008" t="s">
        <v>222</v>
      </c>
      <c r="K2008" t="s">
        <v>46</v>
      </c>
      <c r="L2008">
        <v>20</v>
      </c>
      <c r="M2008" t="s">
        <v>48</v>
      </c>
      <c r="N2008" s="9">
        <v>0</v>
      </c>
      <c r="O2008" s="9">
        <v>0</v>
      </c>
      <c r="P2008" s="9">
        <v>0</v>
      </c>
      <c r="Q2008" s="9">
        <v>0</v>
      </c>
      <c r="R2008" s="9">
        <v>0</v>
      </c>
      <c r="S2008" s="7">
        <v>0</v>
      </c>
      <c r="T2008" s="7">
        <v>0</v>
      </c>
    </row>
    <row r="2009" spans="1:20" x14ac:dyDescent="0.25">
      <c r="A2009" t="s">
        <v>855</v>
      </c>
      <c r="B2009">
        <v>16</v>
      </c>
      <c r="C2009">
        <v>995</v>
      </c>
      <c r="D2009" t="s">
        <v>861</v>
      </c>
      <c r="E2009" t="s">
        <v>855</v>
      </c>
      <c r="F2009" t="s">
        <v>42</v>
      </c>
      <c r="G2009" t="s">
        <v>862</v>
      </c>
      <c r="H2009">
        <v>722</v>
      </c>
      <c r="I2009" t="s">
        <v>221</v>
      </c>
      <c r="J2009" t="s">
        <v>222</v>
      </c>
      <c r="K2009" t="s">
        <v>46</v>
      </c>
      <c r="L2009">
        <v>30</v>
      </c>
      <c r="M2009" t="s">
        <v>49</v>
      </c>
      <c r="N2009" s="9">
        <v>0</v>
      </c>
      <c r="O2009" s="9">
        <v>50000000</v>
      </c>
      <c r="P2009" s="9">
        <v>9583532</v>
      </c>
      <c r="Q2009" s="9">
        <v>0</v>
      </c>
      <c r="R2009" s="9">
        <v>0</v>
      </c>
      <c r="S2009" s="7">
        <v>0</v>
      </c>
      <c r="T2009" s="7">
        <v>0</v>
      </c>
    </row>
    <row r="2010" spans="1:20" x14ac:dyDescent="0.25">
      <c r="A2010" t="s">
        <v>855</v>
      </c>
      <c r="B2010">
        <v>16</v>
      </c>
      <c r="C2010">
        <v>995</v>
      </c>
      <c r="D2010" t="s">
        <v>861</v>
      </c>
      <c r="E2010" t="s">
        <v>855</v>
      </c>
      <c r="F2010" t="s">
        <v>42</v>
      </c>
      <c r="G2010" t="s">
        <v>862</v>
      </c>
      <c r="H2010">
        <v>722</v>
      </c>
      <c r="I2010" t="s">
        <v>221</v>
      </c>
      <c r="J2010" t="s">
        <v>222</v>
      </c>
      <c r="K2010" t="s">
        <v>46</v>
      </c>
      <c r="L2010">
        <v>40</v>
      </c>
      <c r="M2010" t="s">
        <v>12</v>
      </c>
      <c r="N2010" s="9">
        <v>0</v>
      </c>
      <c r="O2010" s="9">
        <v>50000000</v>
      </c>
      <c r="P2010" s="9">
        <v>0</v>
      </c>
      <c r="Q2010" s="9">
        <v>0</v>
      </c>
      <c r="R2010" s="9">
        <v>0</v>
      </c>
      <c r="S2010" s="7">
        <v>0</v>
      </c>
      <c r="T2010" s="7">
        <v>0</v>
      </c>
    </row>
    <row r="2011" spans="1:20" x14ac:dyDescent="0.25">
      <c r="A2011" t="s">
        <v>855</v>
      </c>
      <c r="B2011">
        <v>16</v>
      </c>
      <c r="C2011">
        <v>995</v>
      </c>
      <c r="D2011" t="s">
        <v>861</v>
      </c>
      <c r="E2011" t="s">
        <v>855</v>
      </c>
      <c r="F2011" t="s">
        <v>42</v>
      </c>
      <c r="G2011" t="s">
        <v>862</v>
      </c>
      <c r="H2011">
        <v>722</v>
      </c>
      <c r="I2011" t="s">
        <v>221</v>
      </c>
      <c r="J2011" t="s">
        <v>222</v>
      </c>
      <c r="K2011" t="s">
        <v>46</v>
      </c>
      <c r="L2011">
        <v>50</v>
      </c>
      <c r="M2011" t="s">
        <v>50</v>
      </c>
      <c r="N2011" s="9">
        <v>0</v>
      </c>
      <c r="O2011" s="9">
        <v>0</v>
      </c>
      <c r="P2011" s="9">
        <v>9583532</v>
      </c>
      <c r="Q2011" s="9">
        <v>0</v>
      </c>
      <c r="R2011" s="9">
        <v>0</v>
      </c>
      <c r="S2011" s="7">
        <v>0</v>
      </c>
      <c r="T2011" s="7">
        <v>0</v>
      </c>
    </row>
    <row r="2012" spans="1:20" x14ac:dyDescent="0.25">
      <c r="A2012" t="s">
        <v>855</v>
      </c>
      <c r="B2012">
        <v>16</v>
      </c>
      <c r="C2012">
        <v>995</v>
      </c>
      <c r="D2012" t="s">
        <v>861</v>
      </c>
      <c r="E2012" t="s">
        <v>855</v>
      </c>
      <c r="F2012" t="s">
        <v>42</v>
      </c>
      <c r="G2012" t="s">
        <v>862</v>
      </c>
      <c r="H2012">
        <v>757</v>
      </c>
      <c r="I2012" t="s">
        <v>867</v>
      </c>
      <c r="J2012" t="s">
        <v>868</v>
      </c>
      <c r="K2012" t="s">
        <v>46</v>
      </c>
      <c r="L2012">
        <v>10</v>
      </c>
      <c r="M2012" t="s">
        <v>47</v>
      </c>
      <c r="N2012" s="9">
        <v>3701963</v>
      </c>
      <c r="O2012" s="9">
        <v>3036825</v>
      </c>
      <c r="P2012" s="9">
        <v>6488263</v>
      </c>
      <c r="Q2012" s="9">
        <v>2436355.86</v>
      </c>
      <c r="R2012" s="9">
        <v>15407641.92</v>
      </c>
      <c r="S2012" s="7">
        <v>2857858</v>
      </c>
      <c r="T2012" s="7">
        <v>27897088</v>
      </c>
    </row>
    <row r="2013" spans="1:20" x14ac:dyDescent="0.25">
      <c r="A2013" t="s">
        <v>855</v>
      </c>
      <c r="B2013">
        <v>16</v>
      </c>
      <c r="C2013">
        <v>995</v>
      </c>
      <c r="D2013" t="s">
        <v>861</v>
      </c>
      <c r="E2013" t="s">
        <v>855</v>
      </c>
      <c r="F2013" t="s">
        <v>42</v>
      </c>
      <c r="G2013" t="s">
        <v>862</v>
      </c>
      <c r="H2013">
        <v>757</v>
      </c>
      <c r="I2013" t="s">
        <v>867</v>
      </c>
      <c r="J2013" t="s">
        <v>868</v>
      </c>
      <c r="K2013" t="s">
        <v>46</v>
      </c>
      <c r="L2013">
        <v>20</v>
      </c>
      <c r="M2013" t="s">
        <v>48</v>
      </c>
      <c r="N2013" s="9">
        <v>0</v>
      </c>
      <c r="O2013" s="9">
        <v>0</v>
      </c>
      <c r="P2013" s="9">
        <v>0</v>
      </c>
      <c r="Q2013" s="9">
        <v>0</v>
      </c>
      <c r="R2013" s="9">
        <v>0</v>
      </c>
      <c r="S2013" s="7">
        <v>0</v>
      </c>
      <c r="T2013" s="7">
        <v>0</v>
      </c>
    </row>
    <row r="2014" spans="1:20" x14ac:dyDescent="0.25">
      <c r="A2014" t="s">
        <v>855</v>
      </c>
      <c r="B2014">
        <v>16</v>
      </c>
      <c r="C2014">
        <v>995</v>
      </c>
      <c r="D2014" t="s">
        <v>861</v>
      </c>
      <c r="E2014" t="s">
        <v>855</v>
      </c>
      <c r="F2014" t="s">
        <v>42</v>
      </c>
      <c r="G2014" t="s">
        <v>862</v>
      </c>
      <c r="H2014">
        <v>757</v>
      </c>
      <c r="I2014" t="s">
        <v>867</v>
      </c>
      <c r="J2014" t="s">
        <v>868</v>
      </c>
      <c r="K2014" t="s">
        <v>46</v>
      </c>
      <c r="L2014">
        <v>30</v>
      </c>
      <c r="M2014" t="s">
        <v>49</v>
      </c>
      <c r="N2014" s="9">
        <v>3701963</v>
      </c>
      <c r="O2014" s="9">
        <v>3036825</v>
      </c>
      <c r="P2014" s="9">
        <v>6488263</v>
      </c>
      <c r="Q2014" s="9">
        <v>2436355.86</v>
      </c>
      <c r="R2014" s="9">
        <v>15407641.92</v>
      </c>
      <c r="S2014" s="7">
        <v>2857858</v>
      </c>
      <c r="T2014" s="7">
        <v>27897088</v>
      </c>
    </row>
    <row r="2015" spans="1:20" x14ac:dyDescent="0.25">
      <c r="A2015" t="s">
        <v>855</v>
      </c>
      <c r="B2015">
        <v>16</v>
      </c>
      <c r="C2015">
        <v>995</v>
      </c>
      <c r="D2015" t="s">
        <v>861</v>
      </c>
      <c r="E2015" t="s">
        <v>855</v>
      </c>
      <c r="F2015" t="s">
        <v>42</v>
      </c>
      <c r="G2015" t="s">
        <v>862</v>
      </c>
      <c r="H2015">
        <v>757</v>
      </c>
      <c r="I2015" t="s">
        <v>867</v>
      </c>
      <c r="J2015" t="s">
        <v>868</v>
      </c>
      <c r="K2015" t="s">
        <v>46</v>
      </c>
      <c r="L2015">
        <v>40</v>
      </c>
      <c r="M2015" t="s">
        <v>12</v>
      </c>
      <c r="N2015" s="9">
        <v>0</v>
      </c>
      <c r="O2015" s="9">
        <v>0</v>
      </c>
      <c r="P2015" s="9">
        <v>0</v>
      </c>
      <c r="Q2015" s="9">
        <v>0</v>
      </c>
      <c r="R2015" s="9">
        <v>0</v>
      </c>
      <c r="S2015" s="7">
        <v>0</v>
      </c>
      <c r="T2015" s="7">
        <v>21066978</v>
      </c>
    </row>
    <row r="2016" spans="1:20" x14ac:dyDescent="0.25">
      <c r="A2016" t="s">
        <v>855</v>
      </c>
      <c r="B2016">
        <v>16</v>
      </c>
      <c r="C2016">
        <v>995</v>
      </c>
      <c r="D2016" t="s">
        <v>861</v>
      </c>
      <c r="E2016" t="s">
        <v>855</v>
      </c>
      <c r="F2016" t="s">
        <v>42</v>
      </c>
      <c r="G2016" t="s">
        <v>862</v>
      </c>
      <c r="H2016">
        <v>757</v>
      </c>
      <c r="I2016" t="s">
        <v>867</v>
      </c>
      <c r="J2016" t="s">
        <v>868</v>
      </c>
      <c r="K2016" t="s">
        <v>46</v>
      </c>
      <c r="L2016">
        <v>50</v>
      </c>
      <c r="M2016" t="s">
        <v>50</v>
      </c>
      <c r="N2016" s="9">
        <v>3701963</v>
      </c>
      <c r="O2016" s="9">
        <v>3036825</v>
      </c>
      <c r="P2016" s="9">
        <v>6488263</v>
      </c>
      <c r="Q2016" s="9">
        <v>2436355.86</v>
      </c>
      <c r="R2016" s="9">
        <v>15407641.92</v>
      </c>
      <c r="S2016" s="7">
        <v>2857858</v>
      </c>
      <c r="T2016" s="7">
        <v>6830110</v>
      </c>
    </row>
    <row r="2017" spans="1:20" x14ac:dyDescent="0.25">
      <c r="A2017" t="s">
        <v>855</v>
      </c>
      <c r="B2017">
        <v>16</v>
      </c>
      <c r="C2017">
        <v>995</v>
      </c>
      <c r="D2017" t="s">
        <v>861</v>
      </c>
      <c r="E2017" t="s">
        <v>855</v>
      </c>
      <c r="F2017" t="s">
        <v>42</v>
      </c>
      <c r="G2017" t="s">
        <v>862</v>
      </c>
      <c r="H2017">
        <v>758</v>
      </c>
      <c r="I2017" t="s">
        <v>869</v>
      </c>
      <c r="J2017" t="s">
        <v>870</v>
      </c>
      <c r="K2017" t="s">
        <v>46</v>
      </c>
      <c r="L2017">
        <v>10</v>
      </c>
      <c r="M2017" t="s">
        <v>47</v>
      </c>
      <c r="N2017" s="9">
        <v>15341882.109999999</v>
      </c>
      <c r="O2017" s="9">
        <v>30211083.890000001</v>
      </c>
      <c r="P2017" s="9">
        <v>23285072.620000001</v>
      </c>
      <c r="Q2017" s="9">
        <v>35693593.25</v>
      </c>
      <c r="R2017" s="9">
        <v>43090340.939999998</v>
      </c>
      <c r="S2017" s="7">
        <v>37094755.740000002</v>
      </c>
      <c r="T2017" s="7">
        <v>34852292.810000002</v>
      </c>
    </row>
    <row r="2018" spans="1:20" x14ac:dyDescent="0.25">
      <c r="A2018" t="s">
        <v>855</v>
      </c>
      <c r="B2018">
        <v>16</v>
      </c>
      <c r="C2018">
        <v>995</v>
      </c>
      <c r="D2018" t="s">
        <v>861</v>
      </c>
      <c r="E2018" t="s">
        <v>855</v>
      </c>
      <c r="F2018" t="s">
        <v>42</v>
      </c>
      <c r="G2018" t="s">
        <v>862</v>
      </c>
      <c r="H2018">
        <v>758</v>
      </c>
      <c r="I2018" t="s">
        <v>869</v>
      </c>
      <c r="J2018" t="s">
        <v>870</v>
      </c>
      <c r="K2018" t="s">
        <v>46</v>
      </c>
      <c r="L2018">
        <v>20</v>
      </c>
      <c r="M2018" t="s">
        <v>48</v>
      </c>
      <c r="N2018" s="9">
        <v>0</v>
      </c>
      <c r="O2018" s="9">
        <v>0</v>
      </c>
      <c r="P2018" s="9">
        <v>0</v>
      </c>
      <c r="Q2018" s="9">
        <v>0</v>
      </c>
      <c r="R2018" s="9">
        <v>0</v>
      </c>
      <c r="S2018" s="7">
        <v>0</v>
      </c>
      <c r="T2018" s="7">
        <v>0</v>
      </c>
    </row>
    <row r="2019" spans="1:20" x14ac:dyDescent="0.25">
      <c r="A2019" t="s">
        <v>855</v>
      </c>
      <c r="B2019">
        <v>16</v>
      </c>
      <c r="C2019">
        <v>995</v>
      </c>
      <c r="D2019" t="s">
        <v>861</v>
      </c>
      <c r="E2019" t="s">
        <v>855</v>
      </c>
      <c r="F2019" t="s">
        <v>42</v>
      </c>
      <c r="G2019" t="s">
        <v>862</v>
      </c>
      <c r="H2019">
        <v>758</v>
      </c>
      <c r="I2019" t="s">
        <v>869</v>
      </c>
      <c r="J2019" t="s">
        <v>870</v>
      </c>
      <c r="K2019" t="s">
        <v>46</v>
      </c>
      <c r="L2019">
        <v>30</v>
      </c>
      <c r="M2019" t="s">
        <v>49</v>
      </c>
      <c r="N2019" s="9">
        <v>15341882.109999999</v>
      </c>
      <c r="O2019" s="9">
        <v>30211083.890000001</v>
      </c>
      <c r="P2019" s="9">
        <v>23285072.620000001</v>
      </c>
      <c r="Q2019" s="9">
        <v>35693593.25</v>
      </c>
      <c r="R2019" s="9">
        <v>43090340.939999998</v>
      </c>
      <c r="S2019" s="7">
        <v>37094755.740000002</v>
      </c>
      <c r="T2019" s="7">
        <v>34852292.810000002</v>
      </c>
    </row>
    <row r="2020" spans="1:20" x14ac:dyDescent="0.25">
      <c r="A2020" t="s">
        <v>855</v>
      </c>
      <c r="B2020">
        <v>16</v>
      </c>
      <c r="C2020">
        <v>995</v>
      </c>
      <c r="D2020" t="s">
        <v>861</v>
      </c>
      <c r="E2020" t="s">
        <v>855</v>
      </c>
      <c r="F2020" t="s">
        <v>42</v>
      </c>
      <c r="G2020" t="s">
        <v>862</v>
      </c>
      <c r="H2020">
        <v>758</v>
      </c>
      <c r="I2020" t="s">
        <v>869</v>
      </c>
      <c r="J2020" t="s">
        <v>870</v>
      </c>
      <c r="K2020" t="s">
        <v>46</v>
      </c>
      <c r="L2020">
        <v>40</v>
      </c>
      <c r="M2020" t="s">
        <v>12</v>
      </c>
      <c r="N2020" s="9">
        <v>2712966</v>
      </c>
      <c r="O2020" s="9">
        <v>30211083.890000001</v>
      </c>
      <c r="P2020" s="9">
        <v>23285072.620000001</v>
      </c>
      <c r="Q2020" s="9">
        <v>35693593.25</v>
      </c>
      <c r="R2020" s="9">
        <v>43090340.939999998</v>
      </c>
      <c r="S2020" s="7">
        <v>37094755.740000002</v>
      </c>
      <c r="T2020" s="7">
        <v>34852292.810000002</v>
      </c>
    </row>
    <row r="2021" spans="1:20" x14ac:dyDescent="0.25">
      <c r="A2021" t="s">
        <v>855</v>
      </c>
      <c r="B2021">
        <v>16</v>
      </c>
      <c r="C2021">
        <v>995</v>
      </c>
      <c r="D2021" t="s">
        <v>861</v>
      </c>
      <c r="E2021" t="s">
        <v>855</v>
      </c>
      <c r="F2021" t="s">
        <v>42</v>
      </c>
      <c r="G2021" t="s">
        <v>862</v>
      </c>
      <c r="H2021">
        <v>758</v>
      </c>
      <c r="I2021" t="s">
        <v>869</v>
      </c>
      <c r="J2021" t="s">
        <v>870</v>
      </c>
      <c r="K2021" t="s">
        <v>46</v>
      </c>
      <c r="L2021">
        <v>50</v>
      </c>
      <c r="M2021" t="s">
        <v>50</v>
      </c>
      <c r="N2021" s="9">
        <v>12628916.109999999</v>
      </c>
      <c r="O2021" s="9">
        <v>0</v>
      </c>
      <c r="P2021" s="9">
        <v>0</v>
      </c>
      <c r="Q2021" s="9">
        <v>0</v>
      </c>
      <c r="R2021" s="9">
        <v>0</v>
      </c>
      <c r="S2021" s="7">
        <v>0</v>
      </c>
      <c r="T2021" s="7">
        <v>0</v>
      </c>
    </row>
    <row r="2022" spans="1:20" x14ac:dyDescent="0.25">
      <c r="A2022" t="s">
        <v>871</v>
      </c>
      <c r="B2022">
        <v>17</v>
      </c>
      <c r="C2022">
        <v>977</v>
      </c>
      <c r="D2022" t="s">
        <v>754</v>
      </c>
      <c r="E2022" t="s">
        <v>755</v>
      </c>
      <c r="F2022" t="s">
        <v>42</v>
      </c>
      <c r="G2022" t="s">
        <v>756</v>
      </c>
      <c r="H2022">
        <v>308</v>
      </c>
      <c r="I2022" t="s">
        <v>757</v>
      </c>
      <c r="J2022" t="s">
        <v>758</v>
      </c>
      <c r="K2022" t="s">
        <v>46</v>
      </c>
      <c r="L2022">
        <v>10</v>
      </c>
      <c r="M2022" t="s">
        <v>47</v>
      </c>
      <c r="N2022" s="9">
        <v>0</v>
      </c>
      <c r="O2022" s="9">
        <v>0</v>
      </c>
      <c r="P2022" s="9">
        <v>0</v>
      </c>
      <c r="Q2022" s="9">
        <v>858585</v>
      </c>
      <c r="R2022" s="9">
        <v>8834546.6099999994</v>
      </c>
      <c r="S2022" s="7">
        <v>5423993</v>
      </c>
      <c r="T2022" s="7">
        <v>5355814.01</v>
      </c>
    </row>
    <row r="2023" spans="1:20" x14ac:dyDescent="0.25">
      <c r="A2023" t="s">
        <v>871</v>
      </c>
      <c r="B2023">
        <v>17</v>
      </c>
      <c r="C2023">
        <v>977</v>
      </c>
      <c r="D2023" t="s">
        <v>754</v>
      </c>
      <c r="E2023" t="s">
        <v>755</v>
      </c>
      <c r="F2023" t="s">
        <v>42</v>
      </c>
      <c r="G2023" t="s">
        <v>756</v>
      </c>
      <c r="H2023">
        <v>308</v>
      </c>
      <c r="I2023" t="s">
        <v>757</v>
      </c>
      <c r="J2023" t="s">
        <v>758</v>
      </c>
      <c r="K2023" t="s">
        <v>46</v>
      </c>
      <c r="L2023">
        <v>20</v>
      </c>
      <c r="M2023" t="s">
        <v>48</v>
      </c>
      <c r="N2023" s="9">
        <v>0</v>
      </c>
      <c r="O2023" s="9">
        <v>0</v>
      </c>
      <c r="P2023" s="9">
        <v>0</v>
      </c>
      <c r="Q2023" s="9">
        <v>318028.39</v>
      </c>
      <c r="R2023" s="9">
        <v>1945744.19</v>
      </c>
      <c r="S2023" s="7">
        <v>4162539.99</v>
      </c>
      <c r="T2023" s="7">
        <v>3010227.55</v>
      </c>
    </row>
    <row r="2024" spans="1:20" x14ac:dyDescent="0.25">
      <c r="A2024" t="s">
        <v>871</v>
      </c>
      <c r="B2024">
        <v>17</v>
      </c>
      <c r="C2024">
        <v>977</v>
      </c>
      <c r="D2024" t="s">
        <v>754</v>
      </c>
      <c r="E2024" t="s">
        <v>755</v>
      </c>
      <c r="F2024" t="s">
        <v>42</v>
      </c>
      <c r="G2024" t="s">
        <v>756</v>
      </c>
      <c r="H2024">
        <v>308</v>
      </c>
      <c r="I2024" t="s">
        <v>757</v>
      </c>
      <c r="J2024" t="s">
        <v>758</v>
      </c>
      <c r="K2024" t="s">
        <v>46</v>
      </c>
      <c r="L2024">
        <v>30</v>
      </c>
      <c r="M2024" t="s">
        <v>49</v>
      </c>
      <c r="N2024" s="9">
        <v>0</v>
      </c>
      <c r="O2024" s="9">
        <v>0</v>
      </c>
      <c r="P2024" s="9">
        <v>0</v>
      </c>
      <c r="Q2024" s="9">
        <v>540556.61</v>
      </c>
      <c r="R2024" s="9">
        <v>6888802.4199999999</v>
      </c>
      <c r="S2024" s="7">
        <v>1261453.01</v>
      </c>
      <c r="T2024" s="7">
        <v>2345586.46</v>
      </c>
    </row>
    <row r="2025" spans="1:20" x14ac:dyDescent="0.25">
      <c r="A2025" t="s">
        <v>871</v>
      </c>
      <c r="B2025">
        <v>17</v>
      </c>
      <c r="C2025">
        <v>977</v>
      </c>
      <c r="D2025" t="s">
        <v>754</v>
      </c>
      <c r="E2025" t="s">
        <v>755</v>
      </c>
      <c r="F2025" t="s">
        <v>42</v>
      </c>
      <c r="G2025" t="s">
        <v>756</v>
      </c>
      <c r="H2025">
        <v>308</v>
      </c>
      <c r="I2025" t="s">
        <v>757</v>
      </c>
      <c r="J2025" t="s">
        <v>758</v>
      </c>
      <c r="K2025" t="s">
        <v>46</v>
      </c>
      <c r="L2025">
        <v>40</v>
      </c>
      <c r="M2025" t="s">
        <v>12</v>
      </c>
      <c r="N2025" s="9">
        <v>0</v>
      </c>
      <c r="O2025" s="9">
        <v>0</v>
      </c>
      <c r="P2025" s="9">
        <v>0</v>
      </c>
      <c r="Q2025" s="9">
        <v>0</v>
      </c>
      <c r="R2025" s="9">
        <v>0</v>
      </c>
      <c r="S2025" s="7">
        <v>1261453.01</v>
      </c>
      <c r="T2025" s="7">
        <v>2345586.46</v>
      </c>
    </row>
    <row r="2026" spans="1:20" x14ac:dyDescent="0.25">
      <c r="A2026" t="s">
        <v>871</v>
      </c>
      <c r="B2026">
        <v>17</v>
      </c>
      <c r="C2026">
        <v>977</v>
      </c>
      <c r="D2026" t="s">
        <v>754</v>
      </c>
      <c r="E2026" t="s">
        <v>755</v>
      </c>
      <c r="F2026" t="s">
        <v>42</v>
      </c>
      <c r="G2026" t="s">
        <v>756</v>
      </c>
      <c r="H2026">
        <v>308</v>
      </c>
      <c r="I2026" t="s">
        <v>757</v>
      </c>
      <c r="J2026" t="s">
        <v>758</v>
      </c>
      <c r="K2026" t="s">
        <v>46</v>
      </c>
      <c r="L2026">
        <v>50</v>
      </c>
      <c r="M2026" t="s">
        <v>50</v>
      </c>
      <c r="N2026" s="9">
        <v>0</v>
      </c>
      <c r="O2026" s="9">
        <v>0</v>
      </c>
      <c r="P2026" s="9">
        <v>0</v>
      </c>
      <c r="Q2026" s="9">
        <v>540556.61</v>
      </c>
      <c r="R2026" s="9">
        <v>6888802.4199999999</v>
      </c>
      <c r="S2026" s="7">
        <v>0</v>
      </c>
      <c r="T2026" s="7">
        <v>0</v>
      </c>
    </row>
    <row r="2027" spans="1:20" x14ac:dyDescent="0.25">
      <c r="A2027" t="s">
        <v>871</v>
      </c>
      <c r="B2027">
        <v>17</v>
      </c>
      <c r="C2027">
        <v>171</v>
      </c>
      <c r="D2027" t="s">
        <v>872</v>
      </c>
      <c r="E2027" t="s">
        <v>873</v>
      </c>
      <c r="F2027" t="s">
        <v>42</v>
      </c>
      <c r="G2027" t="s">
        <v>874</v>
      </c>
      <c r="H2027">
        <v>408</v>
      </c>
      <c r="I2027" t="s">
        <v>875</v>
      </c>
      <c r="J2027" t="s">
        <v>876</v>
      </c>
      <c r="K2027" t="s">
        <v>46</v>
      </c>
      <c r="L2027">
        <v>10</v>
      </c>
      <c r="M2027" t="s">
        <v>47</v>
      </c>
      <c r="N2027" s="9">
        <v>260151</v>
      </c>
      <c r="O2027" s="9">
        <v>310310.49</v>
      </c>
      <c r="P2027" s="9">
        <v>695969.26</v>
      </c>
      <c r="Q2027" s="9">
        <v>752322.31</v>
      </c>
      <c r="R2027" s="9">
        <v>676122.06</v>
      </c>
      <c r="S2027" s="7">
        <v>773101.92</v>
      </c>
      <c r="T2027" s="7">
        <v>1205030.45</v>
      </c>
    </row>
    <row r="2028" spans="1:20" x14ac:dyDescent="0.25">
      <c r="A2028" t="s">
        <v>871</v>
      </c>
      <c r="B2028">
        <v>17</v>
      </c>
      <c r="C2028">
        <v>171</v>
      </c>
      <c r="D2028" t="s">
        <v>872</v>
      </c>
      <c r="E2028" t="s">
        <v>873</v>
      </c>
      <c r="F2028" t="s">
        <v>42</v>
      </c>
      <c r="G2028" t="s">
        <v>874</v>
      </c>
      <c r="H2028">
        <v>408</v>
      </c>
      <c r="I2028" t="s">
        <v>875</v>
      </c>
      <c r="J2028" t="s">
        <v>876</v>
      </c>
      <c r="K2028" t="s">
        <v>46</v>
      </c>
      <c r="L2028">
        <v>20</v>
      </c>
      <c r="M2028" t="s">
        <v>48</v>
      </c>
      <c r="N2028" s="9">
        <v>53511.51</v>
      </c>
      <c r="O2028" s="9">
        <v>68250.23</v>
      </c>
      <c r="P2028" s="9">
        <v>51037.95</v>
      </c>
      <c r="Q2028" s="9">
        <v>187015.25</v>
      </c>
      <c r="R2028" s="9">
        <v>69767.14</v>
      </c>
      <c r="S2028" s="7">
        <v>112257.47</v>
      </c>
      <c r="T2028" s="7">
        <v>498651.66</v>
      </c>
    </row>
    <row r="2029" spans="1:20" x14ac:dyDescent="0.25">
      <c r="A2029" t="s">
        <v>871</v>
      </c>
      <c r="B2029">
        <v>17</v>
      </c>
      <c r="C2029">
        <v>171</v>
      </c>
      <c r="D2029" t="s">
        <v>872</v>
      </c>
      <c r="E2029" t="s">
        <v>873</v>
      </c>
      <c r="F2029" t="s">
        <v>42</v>
      </c>
      <c r="G2029" t="s">
        <v>874</v>
      </c>
      <c r="H2029">
        <v>408</v>
      </c>
      <c r="I2029" t="s">
        <v>875</v>
      </c>
      <c r="J2029" t="s">
        <v>876</v>
      </c>
      <c r="K2029" t="s">
        <v>46</v>
      </c>
      <c r="L2029">
        <v>30</v>
      </c>
      <c r="M2029" t="s">
        <v>49</v>
      </c>
      <c r="N2029" s="9">
        <v>206639.49</v>
      </c>
      <c r="O2029" s="9">
        <v>242060.26</v>
      </c>
      <c r="P2029" s="9">
        <v>644931.31000000006</v>
      </c>
      <c r="Q2029" s="9">
        <v>565307.06000000006</v>
      </c>
      <c r="R2029" s="9">
        <v>606354.92000000004</v>
      </c>
      <c r="S2029" s="7">
        <v>660844.44999999995</v>
      </c>
      <c r="T2029" s="7">
        <v>706378.79</v>
      </c>
    </row>
    <row r="2030" spans="1:20" x14ac:dyDescent="0.25">
      <c r="A2030" t="s">
        <v>871</v>
      </c>
      <c r="B2030">
        <v>17</v>
      </c>
      <c r="C2030">
        <v>171</v>
      </c>
      <c r="D2030" t="s">
        <v>872</v>
      </c>
      <c r="E2030" t="s">
        <v>873</v>
      </c>
      <c r="F2030" t="s">
        <v>42</v>
      </c>
      <c r="G2030" t="s">
        <v>874</v>
      </c>
      <c r="H2030">
        <v>408</v>
      </c>
      <c r="I2030" t="s">
        <v>875</v>
      </c>
      <c r="J2030" t="s">
        <v>876</v>
      </c>
      <c r="K2030" t="s">
        <v>46</v>
      </c>
      <c r="L2030">
        <v>40</v>
      </c>
      <c r="M2030" t="s">
        <v>12</v>
      </c>
      <c r="N2030" s="9">
        <v>206639.49</v>
      </c>
      <c r="O2030" s="9">
        <v>242060.26</v>
      </c>
      <c r="P2030" s="9">
        <v>644931.31000000006</v>
      </c>
      <c r="Q2030" s="9">
        <v>565307.06000000006</v>
      </c>
      <c r="R2030" s="9">
        <v>606354.92000000004</v>
      </c>
      <c r="S2030" s="7">
        <v>660844.44999999995</v>
      </c>
      <c r="T2030" s="7">
        <v>706378.79</v>
      </c>
    </row>
    <row r="2031" spans="1:20" x14ac:dyDescent="0.25">
      <c r="A2031" t="s">
        <v>871</v>
      </c>
      <c r="B2031">
        <v>17</v>
      </c>
      <c r="C2031">
        <v>171</v>
      </c>
      <c r="D2031" t="s">
        <v>872</v>
      </c>
      <c r="E2031" t="s">
        <v>873</v>
      </c>
      <c r="F2031" t="s">
        <v>42</v>
      </c>
      <c r="G2031" t="s">
        <v>874</v>
      </c>
      <c r="H2031">
        <v>408</v>
      </c>
      <c r="I2031" t="s">
        <v>875</v>
      </c>
      <c r="J2031" t="s">
        <v>876</v>
      </c>
      <c r="K2031" t="s">
        <v>46</v>
      </c>
      <c r="L2031">
        <v>50</v>
      </c>
      <c r="M2031" t="s">
        <v>50</v>
      </c>
      <c r="N2031" s="9">
        <v>0</v>
      </c>
      <c r="O2031" s="9">
        <v>0</v>
      </c>
      <c r="P2031" s="9">
        <v>0</v>
      </c>
      <c r="Q2031" s="9">
        <v>0</v>
      </c>
      <c r="R2031" s="9">
        <v>0</v>
      </c>
      <c r="S2031" s="7">
        <v>0</v>
      </c>
      <c r="T2031" s="7">
        <v>0</v>
      </c>
    </row>
    <row r="2032" spans="1:20" x14ac:dyDescent="0.25">
      <c r="A2032" t="s">
        <v>871</v>
      </c>
      <c r="B2032">
        <v>17</v>
      </c>
      <c r="C2032">
        <v>158</v>
      </c>
      <c r="D2032" t="s">
        <v>877</v>
      </c>
      <c r="E2032" t="s">
        <v>878</v>
      </c>
      <c r="F2032" t="s">
        <v>42</v>
      </c>
      <c r="G2032" t="s">
        <v>879</v>
      </c>
      <c r="H2032">
        <v>704</v>
      </c>
      <c r="I2032" t="s">
        <v>127</v>
      </c>
      <c r="J2032" t="s">
        <v>128</v>
      </c>
      <c r="K2032" t="s">
        <v>46</v>
      </c>
      <c r="L2032">
        <v>10</v>
      </c>
      <c r="M2032" t="s">
        <v>47</v>
      </c>
      <c r="N2032" s="9">
        <v>185137</v>
      </c>
      <c r="O2032" s="9">
        <v>80000</v>
      </c>
      <c r="P2032" s="9">
        <v>80000</v>
      </c>
      <c r="Q2032" s="9">
        <v>80000</v>
      </c>
      <c r="R2032" s="9">
        <v>80000</v>
      </c>
      <c r="S2032" s="7">
        <v>80000</v>
      </c>
      <c r="T2032" s="7">
        <v>80000</v>
      </c>
    </row>
    <row r="2033" spans="1:20" x14ac:dyDescent="0.25">
      <c r="A2033" t="s">
        <v>871</v>
      </c>
      <c r="B2033">
        <v>17</v>
      </c>
      <c r="C2033">
        <v>158</v>
      </c>
      <c r="D2033" t="s">
        <v>877</v>
      </c>
      <c r="E2033" t="s">
        <v>878</v>
      </c>
      <c r="F2033" t="s">
        <v>42</v>
      </c>
      <c r="G2033" t="s">
        <v>879</v>
      </c>
      <c r="H2033">
        <v>704</v>
      </c>
      <c r="I2033" t="s">
        <v>127</v>
      </c>
      <c r="J2033" t="s">
        <v>128</v>
      </c>
      <c r="K2033" t="s">
        <v>46</v>
      </c>
      <c r="L2033">
        <v>20</v>
      </c>
      <c r="M2033" t="s">
        <v>48</v>
      </c>
      <c r="N2033" s="9">
        <v>185137</v>
      </c>
      <c r="O2033" s="9">
        <v>80000</v>
      </c>
      <c r="P2033" s="9">
        <v>80000</v>
      </c>
      <c r="Q2033" s="9">
        <v>80000</v>
      </c>
      <c r="R2033" s="9">
        <v>80000</v>
      </c>
      <c r="S2033" s="7">
        <v>80000</v>
      </c>
      <c r="T2033" s="7">
        <v>80000</v>
      </c>
    </row>
    <row r="2034" spans="1:20" x14ac:dyDescent="0.25">
      <c r="A2034" t="s">
        <v>871</v>
      </c>
      <c r="B2034">
        <v>17</v>
      </c>
      <c r="C2034">
        <v>158</v>
      </c>
      <c r="D2034" t="s">
        <v>877</v>
      </c>
      <c r="E2034" t="s">
        <v>878</v>
      </c>
      <c r="F2034" t="s">
        <v>42</v>
      </c>
      <c r="G2034" t="s">
        <v>879</v>
      </c>
      <c r="H2034">
        <v>704</v>
      </c>
      <c r="I2034" t="s">
        <v>127</v>
      </c>
      <c r="J2034" t="s">
        <v>128</v>
      </c>
      <c r="K2034" t="s">
        <v>46</v>
      </c>
      <c r="L2034">
        <v>30</v>
      </c>
      <c r="M2034" t="s">
        <v>49</v>
      </c>
      <c r="N2034" s="9">
        <v>0</v>
      </c>
      <c r="O2034" s="9">
        <v>0</v>
      </c>
      <c r="P2034" s="9">
        <v>0</v>
      </c>
      <c r="Q2034" s="9">
        <v>0</v>
      </c>
      <c r="R2034" s="9">
        <v>0</v>
      </c>
      <c r="S2034" s="7">
        <v>0</v>
      </c>
      <c r="T2034" s="7">
        <v>0</v>
      </c>
    </row>
    <row r="2035" spans="1:20" x14ac:dyDescent="0.25">
      <c r="A2035" t="s">
        <v>871</v>
      </c>
      <c r="B2035">
        <v>17</v>
      </c>
      <c r="C2035">
        <v>158</v>
      </c>
      <c r="D2035" t="s">
        <v>877</v>
      </c>
      <c r="E2035" t="s">
        <v>878</v>
      </c>
      <c r="F2035" t="s">
        <v>42</v>
      </c>
      <c r="G2035" t="s">
        <v>879</v>
      </c>
      <c r="H2035">
        <v>704</v>
      </c>
      <c r="I2035" t="s">
        <v>127</v>
      </c>
      <c r="J2035" t="s">
        <v>128</v>
      </c>
      <c r="K2035" t="s">
        <v>46</v>
      </c>
      <c r="L2035">
        <v>40</v>
      </c>
      <c r="M2035" t="s">
        <v>12</v>
      </c>
      <c r="N2035" s="9">
        <v>0</v>
      </c>
      <c r="O2035" s="9">
        <v>0</v>
      </c>
      <c r="P2035" s="9">
        <v>0</v>
      </c>
      <c r="Q2035" s="9">
        <v>0</v>
      </c>
      <c r="R2035" s="9">
        <v>0</v>
      </c>
      <c r="S2035" s="7">
        <v>0</v>
      </c>
      <c r="T2035" s="7">
        <v>0</v>
      </c>
    </row>
    <row r="2036" spans="1:20" x14ac:dyDescent="0.25">
      <c r="A2036" t="s">
        <v>871</v>
      </c>
      <c r="B2036">
        <v>17</v>
      </c>
      <c r="C2036">
        <v>158</v>
      </c>
      <c r="D2036" t="s">
        <v>877</v>
      </c>
      <c r="E2036" t="s">
        <v>878</v>
      </c>
      <c r="F2036" t="s">
        <v>42</v>
      </c>
      <c r="G2036" t="s">
        <v>879</v>
      </c>
      <c r="H2036">
        <v>704</v>
      </c>
      <c r="I2036" t="s">
        <v>127</v>
      </c>
      <c r="J2036" t="s">
        <v>128</v>
      </c>
      <c r="K2036" t="s">
        <v>46</v>
      </c>
      <c r="L2036">
        <v>50</v>
      </c>
      <c r="M2036" t="s">
        <v>50</v>
      </c>
      <c r="N2036" s="9">
        <v>0</v>
      </c>
      <c r="O2036" s="9">
        <v>0</v>
      </c>
      <c r="P2036" s="9">
        <v>0</v>
      </c>
      <c r="Q2036" s="9">
        <v>0</v>
      </c>
      <c r="R2036" s="9">
        <v>0</v>
      </c>
      <c r="S2036" s="7">
        <v>0</v>
      </c>
      <c r="T2036" s="7">
        <v>0</v>
      </c>
    </row>
    <row r="2037" spans="1:20" x14ac:dyDescent="0.25">
      <c r="A2037" t="s">
        <v>871</v>
      </c>
      <c r="B2037">
        <v>17</v>
      </c>
      <c r="C2037">
        <v>191</v>
      </c>
      <c r="D2037" t="s">
        <v>880</v>
      </c>
      <c r="E2037" t="s">
        <v>881</v>
      </c>
      <c r="F2037" t="s">
        <v>42</v>
      </c>
      <c r="G2037" t="s">
        <v>882</v>
      </c>
      <c r="H2037">
        <v>491</v>
      </c>
      <c r="I2037" t="s">
        <v>674</v>
      </c>
      <c r="J2037" t="s">
        <v>675</v>
      </c>
      <c r="K2037" t="s">
        <v>46</v>
      </c>
      <c r="L2037">
        <v>10</v>
      </c>
      <c r="M2037" t="s">
        <v>47</v>
      </c>
      <c r="N2037" s="9">
        <v>0</v>
      </c>
      <c r="O2037" s="9">
        <v>0</v>
      </c>
      <c r="P2037" s="9">
        <v>0</v>
      </c>
      <c r="Q2037" s="9">
        <v>650576</v>
      </c>
      <c r="R2037" s="9">
        <v>3690798</v>
      </c>
      <c r="S2037" s="7">
        <v>6085444</v>
      </c>
      <c r="T2037" s="7">
        <v>8888666</v>
      </c>
    </row>
    <row r="2038" spans="1:20" x14ac:dyDescent="0.25">
      <c r="A2038" t="s">
        <v>871</v>
      </c>
      <c r="B2038">
        <v>17</v>
      </c>
      <c r="C2038">
        <v>191</v>
      </c>
      <c r="D2038" t="s">
        <v>880</v>
      </c>
      <c r="E2038" t="s">
        <v>881</v>
      </c>
      <c r="F2038" t="s">
        <v>42</v>
      </c>
      <c r="G2038" t="s">
        <v>882</v>
      </c>
      <c r="H2038">
        <v>491</v>
      </c>
      <c r="I2038" t="s">
        <v>674</v>
      </c>
      <c r="J2038" t="s">
        <v>675</v>
      </c>
      <c r="K2038" t="s">
        <v>46</v>
      </c>
      <c r="L2038">
        <v>20</v>
      </c>
      <c r="M2038" t="s">
        <v>48</v>
      </c>
      <c r="N2038" s="9">
        <v>0</v>
      </c>
      <c r="O2038" s="9">
        <v>0</v>
      </c>
      <c r="P2038" s="9">
        <v>0</v>
      </c>
      <c r="Q2038" s="9">
        <v>0</v>
      </c>
      <c r="R2038" s="9">
        <v>0</v>
      </c>
      <c r="S2038" s="7">
        <v>0</v>
      </c>
      <c r="T2038" s="7">
        <v>0</v>
      </c>
    </row>
    <row r="2039" spans="1:20" x14ac:dyDescent="0.25">
      <c r="A2039" t="s">
        <v>871</v>
      </c>
      <c r="B2039">
        <v>17</v>
      </c>
      <c r="C2039">
        <v>191</v>
      </c>
      <c r="D2039" t="s">
        <v>880</v>
      </c>
      <c r="E2039" t="s">
        <v>881</v>
      </c>
      <c r="F2039" t="s">
        <v>42</v>
      </c>
      <c r="G2039" t="s">
        <v>882</v>
      </c>
      <c r="H2039">
        <v>491</v>
      </c>
      <c r="I2039" t="s">
        <v>674</v>
      </c>
      <c r="J2039" t="s">
        <v>675</v>
      </c>
      <c r="K2039" t="s">
        <v>46</v>
      </c>
      <c r="L2039">
        <v>30</v>
      </c>
      <c r="M2039" t="s">
        <v>49</v>
      </c>
      <c r="N2039" s="9">
        <v>0</v>
      </c>
      <c r="O2039" s="9">
        <v>0</v>
      </c>
      <c r="P2039" s="9">
        <v>0</v>
      </c>
      <c r="Q2039" s="9">
        <v>650576</v>
      </c>
      <c r="R2039" s="9">
        <v>3690798</v>
      </c>
      <c r="S2039" s="7">
        <v>6085444</v>
      </c>
      <c r="T2039" s="7">
        <v>8888666</v>
      </c>
    </row>
    <row r="2040" spans="1:20" x14ac:dyDescent="0.25">
      <c r="A2040" t="s">
        <v>871</v>
      </c>
      <c r="B2040">
        <v>17</v>
      </c>
      <c r="C2040">
        <v>191</v>
      </c>
      <c r="D2040" t="s">
        <v>880</v>
      </c>
      <c r="E2040" t="s">
        <v>881</v>
      </c>
      <c r="F2040" t="s">
        <v>42</v>
      </c>
      <c r="G2040" t="s">
        <v>882</v>
      </c>
      <c r="H2040">
        <v>491</v>
      </c>
      <c r="I2040" t="s">
        <v>674</v>
      </c>
      <c r="J2040" t="s">
        <v>675</v>
      </c>
      <c r="K2040" t="s">
        <v>46</v>
      </c>
      <c r="L2040">
        <v>40</v>
      </c>
      <c r="M2040" t="s">
        <v>12</v>
      </c>
      <c r="N2040" s="9">
        <v>0</v>
      </c>
      <c r="O2040" s="9">
        <v>0</v>
      </c>
      <c r="P2040" s="9">
        <v>0</v>
      </c>
      <c r="Q2040" s="9">
        <v>650576</v>
      </c>
      <c r="R2040" s="9">
        <v>3690798</v>
      </c>
      <c r="S2040" s="7">
        <v>6085444</v>
      </c>
      <c r="T2040" s="7">
        <v>8888666</v>
      </c>
    </row>
    <row r="2041" spans="1:20" x14ac:dyDescent="0.25">
      <c r="A2041" t="s">
        <v>871</v>
      </c>
      <c r="B2041">
        <v>17</v>
      </c>
      <c r="C2041">
        <v>191</v>
      </c>
      <c r="D2041" t="s">
        <v>880</v>
      </c>
      <c r="E2041" t="s">
        <v>881</v>
      </c>
      <c r="F2041" t="s">
        <v>42</v>
      </c>
      <c r="G2041" t="s">
        <v>882</v>
      </c>
      <c r="H2041">
        <v>491</v>
      </c>
      <c r="I2041" t="s">
        <v>674</v>
      </c>
      <c r="J2041" t="s">
        <v>675</v>
      </c>
      <c r="K2041" t="s">
        <v>46</v>
      </c>
      <c r="L2041">
        <v>50</v>
      </c>
      <c r="M2041" t="s">
        <v>50</v>
      </c>
      <c r="N2041" s="9">
        <v>0</v>
      </c>
      <c r="O2041" s="9">
        <v>0</v>
      </c>
      <c r="P2041" s="9">
        <v>0</v>
      </c>
      <c r="Q2041" s="9">
        <v>0</v>
      </c>
      <c r="R2041" s="9">
        <v>0</v>
      </c>
      <c r="S2041" s="7">
        <v>0</v>
      </c>
      <c r="T2041" s="7">
        <v>0</v>
      </c>
    </row>
  </sheetData>
  <phoneticPr fontId="1" type="noConversion"/>
  <pageMargins left="0.7" right="0.7" top="0.75" bottom="0.75" header="0.3" footer="0.3"/>
  <pageSetup orientation="portrait"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3EB4DE-1CD6-4815-BFB6-245EB5913554}">
  <dimension ref="B2:Z453"/>
  <sheetViews>
    <sheetView topLeftCell="E1" workbookViewId="0">
      <pane ySplit="2" topLeftCell="A3" activePane="bottomLeft" state="frozen"/>
      <selection activeCell="D26" sqref="D26:I26"/>
      <selection pane="bottomLeft" activeCell="T15" sqref="T15"/>
    </sheetView>
  </sheetViews>
  <sheetFormatPr defaultRowHeight="15" x14ac:dyDescent="0.25"/>
  <cols>
    <col min="1" max="1" width="1.5703125" customWidth="1"/>
    <col min="2" max="2" width="19.140625" bestFit="1" customWidth="1"/>
    <col min="3" max="3" width="18.5703125" bestFit="1" customWidth="1"/>
    <col min="4" max="4" width="31.42578125" bestFit="1" customWidth="1"/>
    <col min="5" max="5" width="41" bestFit="1" customWidth="1"/>
    <col min="6" max="6" width="14.140625" bestFit="1" customWidth="1"/>
    <col min="7" max="7" width="43.7109375" bestFit="1" customWidth="1"/>
    <col min="8" max="8" width="17" bestFit="1" customWidth="1"/>
    <col min="9" max="9" width="43.7109375" bestFit="1" customWidth="1"/>
    <col min="10" max="10" width="10.85546875" bestFit="1" customWidth="1"/>
    <col min="11" max="11" width="10" bestFit="1" customWidth="1"/>
    <col min="12" max="12" width="80.7109375" bestFit="1" customWidth="1"/>
    <col min="13" max="13" width="47.28515625" bestFit="1" customWidth="1"/>
    <col min="14" max="14" width="13.140625" bestFit="1" customWidth="1"/>
    <col min="15" max="15" width="11.85546875" bestFit="1" customWidth="1"/>
    <col min="16" max="16" width="19.140625" bestFit="1" customWidth="1"/>
    <col min="17" max="17" width="8.140625" bestFit="1" customWidth="1"/>
    <col min="18" max="18" width="13.85546875" bestFit="1" customWidth="1"/>
    <col min="19" max="19" width="14.5703125" bestFit="1" customWidth="1"/>
    <col min="20" max="20" width="12.7109375" bestFit="1" customWidth="1"/>
    <col min="21" max="21" width="10.5703125" bestFit="1" customWidth="1"/>
    <col min="22" max="22" width="12" bestFit="1" customWidth="1"/>
    <col min="23" max="23" width="12.7109375" bestFit="1" customWidth="1"/>
    <col min="24" max="24" width="12.5703125" bestFit="1" customWidth="1"/>
    <col min="25" max="25" width="13.28515625" bestFit="1" customWidth="1"/>
    <col min="26" max="26" width="14.28515625" bestFit="1" customWidth="1"/>
  </cols>
  <sheetData>
    <row r="2" spans="2:26" x14ac:dyDescent="0.25">
      <c r="B2" t="s">
        <v>887</v>
      </c>
      <c r="C2" t="s">
        <v>888</v>
      </c>
      <c r="D2" t="s">
        <v>21</v>
      </c>
      <c r="E2" t="s">
        <v>889</v>
      </c>
      <c r="F2" t="s">
        <v>22</v>
      </c>
      <c r="G2" t="s">
        <v>890</v>
      </c>
      <c r="H2" t="s">
        <v>891</v>
      </c>
      <c r="I2" t="s">
        <v>892</v>
      </c>
      <c r="J2" t="s">
        <v>893</v>
      </c>
      <c r="K2" t="s">
        <v>24</v>
      </c>
      <c r="L2" t="s">
        <v>25</v>
      </c>
      <c r="M2" t="s">
        <v>894</v>
      </c>
      <c r="N2" t="s">
        <v>895</v>
      </c>
      <c r="O2" t="s">
        <v>896</v>
      </c>
      <c r="P2" t="s">
        <v>897</v>
      </c>
      <c r="Q2" t="s">
        <v>898</v>
      </c>
      <c r="R2" t="s">
        <v>899</v>
      </c>
      <c r="S2" t="s">
        <v>900</v>
      </c>
      <c r="T2" t="s">
        <v>901</v>
      </c>
      <c r="U2" t="s">
        <v>26</v>
      </c>
      <c r="V2" t="s">
        <v>902</v>
      </c>
      <c r="W2" t="s">
        <v>903</v>
      </c>
      <c r="X2" t="s">
        <v>904</v>
      </c>
      <c r="Y2" t="s">
        <v>905</v>
      </c>
      <c r="Z2" t="s">
        <v>906</v>
      </c>
    </row>
    <row r="3" spans="2:26" x14ac:dyDescent="0.25">
      <c r="B3" t="s">
        <v>907</v>
      </c>
      <c r="C3">
        <v>998</v>
      </c>
      <c r="D3" t="s">
        <v>39</v>
      </c>
      <c r="E3" t="s">
        <v>908</v>
      </c>
      <c r="F3">
        <v>1</v>
      </c>
      <c r="G3" t="s">
        <v>39</v>
      </c>
      <c r="H3">
        <v>1</v>
      </c>
      <c r="I3" t="s">
        <v>908</v>
      </c>
      <c r="J3">
        <v>100</v>
      </c>
      <c r="K3" t="s">
        <v>51</v>
      </c>
      <c r="L3" t="s">
        <v>52</v>
      </c>
      <c r="M3" t="s">
        <v>909</v>
      </c>
      <c r="N3" t="s">
        <v>910</v>
      </c>
      <c r="O3">
        <v>100</v>
      </c>
      <c r="P3">
        <v>100</v>
      </c>
      <c r="Q3" t="s">
        <v>898</v>
      </c>
      <c r="R3" t="s">
        <v>911</v>
      </c>
      <c r="S3" t="s">
        <v>42</v>
      </c>
      <c r="T3" t="s">
        <v>42</v>
      </c>
      <c r="U3" t="s">
        <v>42</v>
      </c>
      <c r="V3" t="s">
        <v>414</v>
      </c>
      <c r="W3" t="s">
        <v>414</v>
      </c>
      <c r="X3" t="s">
        <v>414</v>
      </c>
      <c r="Y3" t="s">
        <v>414</v>
      </c>
      <c r="Z3" t="s">
        <v>42</v>
      </c>
    </row>
    <row r="4" spans="2:26" x14ac:dyDescent="0.25">
      <c r="B4" t="s">
        <v>907</v>
      </c>
      <c r="C4">
        <v>998</v>
      </c>
      <c r="D4" t="s">
        <v>39</v>
      </c>
      <c r="E4" t="s">
        <v>908</v>
      </c>
      <c r="F4">
        <v>1</v>
      </c>
      <c r="G4" t="s">
        <v>39</v>
      </c>
      <c r="H4">
        <v>1</v>
      </c>
      <c r="I4" t="s">
        <v>908</v>
      </c>
      <c r="J4">
        <v>101</v>
      </c>
      <c r="K4" t="s">
        <v>40</v>
      </c>
      <c r="L4" t="s">
        <v>41</v>
      </c>
      <c r="M4" t="s">
        <v>909</v>
      </c>
      <c r="N4" t="s">
        <v>910</v>
      </c>
      <c r="O4">
        <v>101</v>
      </c>
      <c r="P4">
        <v>101</v>
      </c>
      <c r="Q4" t="s">
        <v>898</v>
      </c>
      <c r="R4" t="s">
        <v>912</v>
      </c>
      <c r="S4" t="s">
        <v>42</v>
      </c>
      <c r="T4" t="s">
        <v>42</v>
      </c>
      <c r="U4" t="s">
        <v>42</v>
      </c>
      <c r="V4" t="s">
        <v>414</v>
      </c>
      <c r="W4" t="s">
        <v>414</v>
      </c>
      <c r="X4" t="s">
        <v>414</v>
      </c>
      <c r="Y4" t="s">
        <v>414</v>
      </c>
      <c r="Z4" t="s">
        <v>42</v>
      </c>
    </row>
    <row r="5" spans="2:26" x14ac:dyDescent="0.25">
      <c r="B5" t="s">
        <v>907</v>
      </c>
      <c r="C5">
        <v>998</v>
      </c>
      <c r="D5" t="s">
        <v>39</v>
      </c>
      <c r="E5" t="s">
        <v>908</v>
      </c>
      <c r="F5">
        <v>1</v>
      </c>
      <c r="G5" t="s">
        <v>39</v>
      </c>
      <c r="H5">
        <v>1</v>
      </c>
      <c r="I5" t="s">
        <v>908</v>
      </c>
      <c r="J5">
        <v>102</v>
      </c>
      <c r="K5" t="s">
        <v>163</v>
      </c>
      <c r="L5" t="s">
        <v>164</v>
      </c>
      <c r="M5" t="s">
        <v>909</v>
      </c>
      <c r="N5" t="s">
        <v>910</v>
      </c>
      <c r="O5">
        <v>102</v>
      </c>
      <c r="P5">
        <v>102</v>
      </c>
      <c r="Q5" t="s">
        <v>898</v>
      </c>
      <c r="R5" t="s">
        <v>913</v>
      </c>
      <c r="S5" t="s">
        <v>42</v>
      </c>
      <c r="T5" t="s">
        <v>42</v>
      </c>
      <c r="U5" t="s">
        <v>42</v>
      </c>
      <c r="V5" t="s">
        <v>414</v>
      </c>
      <c r="W5" t="s">
        <v>414</v>
      </c>
      <c r="X5" t="s">
        <v>414</v>
      </c>
      <c r="Y5" t="s">
        <v>414</v>
      </c>
      <c r="Z5" t="s">
        <v>42</v>
      </c>
    </row>
    <row r="6" spans="2:26" x14ac:dyDescent="0.25">
      <c r="B6" t="s">
        <v>907</v>
      </c>
      <c r="C6">
        <v>998</v>
      </c>
      <c r="D6" t="s">
        <v>39</v>
      </c>
      <c r="E6" t="s">
        <v>908</v>
      </c>
      <c r="F6">
        <v>1</v>
      </c>
      <c r="G6" t="s">
        <v>39</v>
      </c>
      <c r="H6">
        <v>1</v>
      </c>
      <c r="I6" t="s">
        <v>908</v>
      </c>
      <c r="J6">
        <v>105</v>
      </c>
      <c r="K6" t="s">
        <v>160</v>
      </c>
      <c r="L6" t="s">
        <v>161</v>
      </c>
      <c r="M6" t="s">
        <v>909</v>
      </c>
      <c r="N6" t="s">
        <v>910</v>
      </c>
      <c r="O6">
        <v>105</v>
      </c>
      <c r="P6">
        <v>105</v>
      </c>
      <c r="Q6" t="s">
        <v>898</v>
      </c>
      <c r="R6" t="s">
        <v>914</v>
      </c>
      <c r="S6" t="s">
        <v>42</v>
      </c>
      <c r="T6" t="s">
        <v>42</v>
      </c>
      <c r="U6" t="s">
        <v>42</v>
      </c>
      <c r="V6" t="s">
        <v>414</v>
      </c>
      <c r="W6" t="s">
        <v>414</v>
      </c>
      <c r="X6" t="s">
        <v>414</v>
      </c>
      <c r="Y6" t="s">
        <v>414</v>
      </c>
      <c r="Z6" t="s">
        <v>42</v>
      </c>
    </row>
    <row r="7" spans="2:26" x14ac:dyDescent="0.25">
      <c r="B7" t="s">
        <v>907</v>
      </c>
      <c r="C7">
        <v>998</v>
      </c>
      <c r="D7" t="s">
        <v>39</v>
      </c>
      <c r="E7" t="s">
        <v>908</v>
      </c>
      <c r="F7">
        <v>1</v>
      </c>
      <c r="G7" t="s">
        <v>39</v>
      </c>
      <c r="H7">
        <v>1</v>
      </c>
      <c r="I7" t="s">
        <v>908</v>
      </c>
      <c r="J7">
        <v>106</v>
      </c>
      <c r="L7" t="s">
        <v>915</v>
      </c>
      <c r="O7">
        <v>106</v>
      </c>
      <c r="Q7" t="s">
        <v>916</v>
      </c>
      <c r="S7" t="s">
        <v>42</v>
      </c>
      <c r="T7" t="s">
        <v>42</v>
      </c>
      <c r="U7" t="s">
        <v>42</v>
      </c>
      <c r="V7" t="s">
        <v>42</v>
      </c>
      <c r="W7" t="s">
        <v>42</v>
      </c>
      <c r="X7" t="s">
        <v>42</v>
      </c>
      <c r="Y7" t="s">
        <v>42</v>
      </c>
      <c r="Z7" t="s">
        <v>42</v>
      </c>
    </row>
    <row r="8" spans="2:26" x14ac:dyDescent="0.25">
      <c r="B8" t="s">
        <v>917</v>
      </c>
      <c r="C8">
        <v>1</v>
      </c>
      <c r="D8" t="s">
        <v>215</v>
      </c>
      <c r="E8" t="s">
        <v>215</v>
      </c>
      <c r="F8">
        <v>3</v>
      </c>
      <c r="G8" t="s">
        <v>215</v>
      </c>
      <c r="H8">
        <v>3</v>
      </c>
      <c r="I8" t="s">
        <v>215</v>
      </c>
      <c r="J8">
        <v>124</v>
      </c>
      <c r="L8" t="s">
        <v>918</v>
      </c>
      <c r="O8">
        <v>124</v>
      </c>
      <c r="Q8" t="s">
        <v>916</v>
      </c>
      <c r="S8" t="s">
        <v>42</v>
      </c>
      <c r="T8" t="s">
        <v>42</v>
      </c>
      <c r="U8" t="s">
        <v>42</v>
      </c>
      <c r="V8" t="s">
        <v>42</v>
      </c>
      <c r="W8" t="s">
        <v>42</v>
      </c>
      <c r="X8" t="s">
        <v>42</v>
      </c>
      <c r="Y8" t="s">
        <v>42</v>
      </c>
      <c r="Z8" t="s">
        <v>42</v>
      </c>
    </row>
    <row r="9" spans="2:26" x14ac:dyDescent="0.25">
      <c r="B9" t="s">
        <v>917</v>
      </c>
      <c r="C9">
        <v>1</v>
      </c>
      <c r="D9" t="s">
        <v>333</v>
      </c>
      <c r="E9" t="s">
        <v>919</v>
      </c>
      <c r="F9">
        <v>6</v>
      </c>
      <c r="G9" t="s">
        <v>333</v>
      </c>
      <c r="H9">
        <v>6</v>
      </c>
      <c r="I9" t="s">
        <v>919</v>
      </c>
      <c r="J9">
        <v>130</v>
      </c>
      <c r="L9" t="s">
        <v>920</v>
      </c>
      <c r="O9">
        <v>130</v>
      </c>
      <c r="Q9" t="s">
        <v>916</v>
      </c>
      <c r="S9" t="s">
        <v>42</v>
      </c>
      <c r="T9" t="s">
        <v>42</v>
      </c>
      <c r="U9" t="s">
        <v>42</v>
      </c>
      <c r="V9" t="s">
        <v>42</v>
      </c>
      <c r="W9" t="s">
        <v>42</v>
      </c>
      <c r="X9" t="s">
        <v>42</v>
      </c>
      <c r="Y9" t="s">
        <v>42</v>
      </c>
      <c r="Z9" t="s">
        <v>42</v>
      </c>
    </row>
    <row r="10" spans="2:26" x14ac:dyDescent="0.25">
      <c r="B10" t="s">
        <v>917</v>
      </c>
      <c r="C10">
        <v>1</v>
      </c>
      <c r="D10" t="s">
        <v>247</v>
      </c>
      <c r="E10" t="s">
        <v>921</v>
      </c>
      <c r="F10">
        <v>4</v>
      </c>
      <c r="G10" t="s">
        <v>247</v>
      </c>
      <c r="H10">
        <v>4</v>
      </c>
      <c r="I10" t="s">
        <v>921</v>
      </c>
      <c r="J10">
        <v>131</v>
      </c>
      <c r="L10" t="s">
        <v>922</v>
      </c>
      <c r="O10">
        <v>131</v>
      </c>
      <c r="Q10" t="s">
        <v>916</v>
      </c>
      <c r="S10" t="s">
        <v>42</v>
      </c>
      <c r="T10" t="s">
        <v>42</v>
      </c>
      <c r="U10" t="s">
        <v>42</v>
      </c>
      <c r="V10" t="s">
        <v>42</v>
      </c>
      <c r="W10" t="s">
        <v>42</v>
      </c>
      <c r="X10" t="s">
        <v>42</v>
      </c>
      <c r="Y10" t="s">
        <v>42</v>
      </c>
      <c r="Z10" t="s">
        <v>42</v>
      </c>
    </row>
    <row r="11" spans="2:26" x14ac:dyDescent="0.25">
      <c r="B11" t="s">
        <v>917</v>
      </c>
      <c r="C11">
        <v>1</v>
      </c>
      <c r="D11" t="s">
        <v>577</v>
      </c>
      <c r="E11" t="s">
        <v>923</v>
      </c>
      <c r="F11">
        <v>9</v>
      </c>
      <c r="G11" t="s">
        <v>577</v>
      </c>
      <c r="H11">
        <v>9</v>
      </c>
      <c r="I11" t="s">
        <v>923</v>
      </c>
      <c r="J11">
        <v>134</v>
      </c>
      <c r="L11" t="s">
        <v>924</v>
      </c>
      <c r="O11">
        <v>134</v>
      </c>
      <c r="Q11" t="s">
        <v>916</v>
      </c>
      <c r="S11" t="s">
        <v>42</v>
      </c>
      <c r="T11" t="s">
        <v>42</v>
      </c>
      <c r="U11" t="s">
        <v>42</v>
      </c>
      <c r="V11" t="s">
        <v>42</v>
      </c>
      <c r="W11" t="s">
        <v>42</v>
      </c>
      <c r="X11" t="s">
        <v>42</v>
      </c>
      <c r="Y11" t="s">
        <v>42</v>
      </c>
      <c r="Z11" t="s">
        <v>42</v>
      </c>
    </row>
    <row r="12" spans="2:26" x14ac:dyDescent="0.25">
      <c r="B12" t="s">
        <v>917</v>
      </c>
      <c r="C12">
        <v>1</v>
      </c>
      <c r="D12" t="s">
        <v>811</v>
      </c>
      <c r="E12" t="s">
        <v>925</v>
      </c>
      <c r="F12">
        <v>13</v>
      </c>
      <c r="G12" t="s">
        <v>811</v>
      </c>
      <c r="H12">
        <v>13</v>
      </c>
      <c r="I12" t="s">
        <v>925</v>
      </c>
      <c r="J12">
        <v>135</v>
      </c>
      <c r="L12" t="s">
        <v>926</v>
      </c>
      <c r="O12">
        <v>135</v>
      </c>
      <c r="Q12" t="s">
        <v>916</v>
      </c>
      <c r="S12" t="s">
        <v>42</v>
      </c>
      <c r="T12" t="s">
        <v>42</v>
      </c>
      <c r="U12" t="s">
        <v>42</v>
      </c>
      <c r="V12" t="s">
        <v>42</v>
      </c>
      <c r="W12" t="s">
        <v>42</v>
      </c>
      <c r="X12" t="s">
        <v>42</v>
      </c>
      <c r="Y12" t="s">
        <v>42</v>
      </c>
      <c r="Z12" t="s">
        <v>42</v>
      </c>
    </row>
    <row r="13" spans="2:26" x14ac:dyDescent="0.25">
      <c r="B13" t="s">
        <v>917</v>
      </c>
      <c r="C13">
        <v>1</v>
      </c>
      <c r="D13" t="s">
        <v>811</v>
      </c>
      <c r="E13" t="s">
        <v>925</v>
      </c>
      <c r="F13">
        <v>13</v>
      </c>
      <c r="G13" t="s">
        <v>811</v>
      </c>
      <c r="H13">
        <v>13</v>
      </c>
      <c r="I13" t="s">
        <v>925</v>
      </c>
      <c r="J13">
        <v>137</v>
      </c>
      <c r="L13" t="s">
        <v>927</v>
      </c>
      <c r="O13">
        <v>137</v>
      </c>
      <c r="Q13" t="s">
        <v>916</v>
      </c>
      <c r="S13" t="s">
        <v>42</v>
      </c>
      <c r="T13" t="s">
        <v>42</v>
      </c>
      <c r="U13" t="s">
        <v>42</v>
      </c>
      <c r="V13" t="s">
        <v>42</v>
      </c>
      <c r="W13" t="s">
        <v>42</v>
      </c>
      <c r="X13" t="s">
        <v>42</v>
      </c>
      <c r="Y13" t="s">
        <v>42</v>
      </c>
      <c r="Z13" t="s">
        <v>42</v>
      </c>
    </row>
    <row r="14" spans="2:26" x14ac:dyDescent="0.25">
      <c r="B14" t="s">
        <v>917</v>
      </c>
      <c r="C14">
        <v>1</v>
      </c>
      <c r="D14" t="s">
        <v>811</v>
      </c>
      <c r="E14" t="s">
        <v>925</v>
      </c>
      <c r="F14">
        <v>13</v>
      </c>
      <c r="G14" t="s">
        <v>811</v>
      </c>
      <c r="H14">
        <v>13</v>
      </c>
      <c r="I14" t="s">
        <v>925</v>
      </c>
      <c r="J14">
        <v>138</v>
      </c>
      <c r="L14" t="s">
        <v>928</v>
      </c>
      <c r="O14">
        <v>138</v>
      </c>
      <c r="Q14" t="s">
        <v>916</v>
      </c>
      <c r="S14" t="s">
        <v>42</v>
      </c>
      <c r="T14" t="s">
        <v>42</v>
      </c>
      <c r="U14" t="s">
        <v>42</v>
      </c>
      <c r="V14" t="s">
        <v>42</v>
      </c>
      <c r="W14" t="s">
        <v>42</v>
      </c>
      <c r="X14" t="s">
        <v>42</v>
      </c>
      <c r="Y14" t="s">
        <v>42</v>
      </c>
      <c r="Z14" t="s">
        <v>42</v>
      </c>
    </row>
    <row r="15" spans="2:26" x14ac:dyDescent="0.25">
      <c r="B15" t="s">
        <v>907</v>
      </c>
      <c r="C15">
        <v>998</v>
      </c>
      <c r="D15" t="s">
        <v>39</v>
      </c>
      <c r="E15" t="s">
        <v>908</v>
      </c>
      <c r="F15">
        <v>1</v>
      </c>
      <c r="G15" t="s">
        <v>39</v>
      </c>
      <c r="H15">
        <v>1</v>
      </c>
      <c r="I15" t="s">
        <v>908</v>
      </c>
      <c r="J15">
        <v>139</v>
      </c>
      <c r="L15" t="s">
        <v>929</v>
      </c>
      <c r="O15">
        <v>139</v>
      </c>
      <c r="Q15" t="s">
        <v>916</v>
      </c>
      <c r="S15" t="s">
        <v>42</v>
      </c>
      <c r="T15" t="s">
        <v>42</v>
      </c>
      <c r="U15" t="s">
        <v>42</v>
      </c>
      <c r="V15" t="s">
        <v>42</v>
      </c>
      <c r="W15" t="s">
        <v>42</v>
      </c>
      <c r="X15" t="s">
        <v>42</v>
      </c>
      <c r="Y15" t="s">
        <v>42</v>
      </c>
      <c r="Z15" t="s">
        <v>42</v>
      </c>
    </row>
    <row r="16" spans="2:26" x14ac:dyDescent="0.25">
      <c r="B16" t="s">
        <v>917</v>
      </c>
      <c r="C16">
        <v>1</v>
      </c>
      <c r="D16" t="s">
        <v>215</v>
      </c>
      <c r="E16" t="s">
        <v>215</v>
      </c>
      <c r="F16">
        <v>3</v>
      </c>
      <c r="G16" t="s">
        <v>215</v>
      </c>
      <c r="H16">
        <v>3</v>
      </c>
      <c r="I16" t="s">
        <v>215</v>
      </c>
      <c r="J16">
        <v>144</v>
      </c>
      <c r="L16" t="s">
        <v>930</v>
      </c>
      <c r="O16">
        <v>144</v>
      </c>
      <c r="Q16" t="s">
        <v>916</v>
      </c>
      <c r="S16" t="s">
        <v>42</v>
      </c>
      <c r="T16" t="s">
        <v>42</v>
      </c>
      <c r="U16" t="s">
        <v>42</v>
      </c>
      <c r="V16" t="s">
        <v>42</v>
      </c>
      <c r="W16" t="s">
        <v>42</v>
      </c>
      <c r="X16" t="s">
        <v>42</v>
      </c>
      <c r="Y16" t="s">
        <v>42</v>
      </c>
      <c r="Z16" t="s">
        <v>42</v>
      </c>
    </row>
    <row r="17" spans="2:26" x14ac:dyDescent="0.25">
      <c r="B17" t="s">
        <v>917</v>
      </c>
      <c r="C17">
        <v>1</v>
      </c>
      <c r="D17" t="s">
        <v>577</v>
      </c>
      <c r="E17" t="s">
        <v>923</v>
      </c>
      <c r="F17">
        <v>9</v>
      </c>
      <c r="G17" t="s">
        <v>577</v>
      </c>
      <c r="H17">
        <v>9</v>
      </c>
      <c r="I17" t="s">
        <v>923</v>
      </c>
      <c r="J17">
        <v>198</v>
      </c>
      <c r="L17" t="s">
        <v>931</v>
      </c>
      <c r="O17">
        <v>198</v>
      </c>
      <c r="Q17" t="s">
        <v>916</v>
      </c>
      <c r="S17" t="s">
        <v>42</v>
      </c>
      <c r="T17" t="s">
        <v>42</v>
      </c>
      <c r="U17" t="s">
        <v>42</v>
      </c>
      <c r="V17" t="s">
        <v>42</v>
      </c>
      <c r="W17" t="s">
        <v>42</v>
      </c>
      <c r="X17" t="s">
        <v>42</v>
      </c>
      <c r="Y17" t="s">
        <v>42</v>
      </c>
      <c r="Z17" t="s">
        <v>42</v>
      </c>
    </row>
    <row r="18" spans="2:26" x14ac:dyDescent="0.25">
      <c r="B18" t="s">
        <v>917</v>
      </c>
      <c r="C18">
        <v>1</v>
      </c>
      <c r="D18" t="s">
        <v>10</v>
      </c>
      <c r="E18" t="s">
        <v>932</v>
      </c>
      <c r="F18">
        <v>7</v>
      </c>
      <c r="G18" t="s">
        <v>10</v>
      </c>
      <c r="H18">
        <v>7</v>
      </c>
      <c r="I18" t="s">
        <v>932</v>
      </c>
      <c r="J18">
        <v>205</v>
      </c>
      <c r="L18" t="s">
        <v>933</v>
      </c>
      <c r="O18">
        <v>205</v>
      </c>
      <c r="Q18" t="s">
        <v>916</v>
      </c>
      <c r="S18" t="s">
        <v>42</v>
      </c>
      <c r="T18" t="s">
        <v>42</v>
      </c>
      <c r="U18" t="s">
        <v>42</v>
      </c>
      <c r="V18" t="s">
        <v>42</v>
      </c>
      <c r="W18" t="s">
        <v>42</v>
      </c>
      <c r="X18" t="s">
        <v>42</v>
      </c>
      <c r="Y18" t="s">
        <v>42</v>
      </c>
      <c r="Z18" t="s">
        <v>42</v>
      </c>
    </row>
    <row r="19" spans="2:26" x14ac:dyDescent="0.25">
      <c r="B19" t="s">
        <v>917</v>
      </c>
      <c r="C19">
        <v>1</v>
      </c>
      <c r="D19" t="s">
        <v>10</v>
      </c>
      <c r="E19" t="s">
        <v>932</v>
      </c>
      <c r="F19">
        <v>7</v>
      </c>
      <c r="G19" t="s">
        <v>10</v>
      </c>
      <c r="H19">
        <v>7</v>
      </c>
      <c r="I19" t="s">
        <v>932</v>
      </c>
      <c r="J19">
        <v>210</v>
      </c>
      <c r="L19" t="s">
        <v>934</v>
      </c>
      <c r="O19">
        <v>210</v>
      </c>
      <c r="Q19" t="s">
        <v>916</v>
      </c>
      <c r="S19" t="s">
        <v>42</v>
      </c>
      <c r="T19" t="s">
        <v>42</v>
      </c>
      <c r="U19" t="s">
        <v>42</v>
      </c>
      <c r="V19" t="s">
        <v>42</v>
      </c>
      <c r="W19" t="s">
        <v>42</v>
      </c>
      <c r="X19" t="s">
        <v>42</v>
      </c>
      <c r="Y19" t="s">
        <v>42</v>
      </c>
      <c r="Z19" t="s">
        <v>42</v>
      </c>
    </row>
    <row r="20" spans="2:26" x14ac:dyDescent="0.25">
      <c r="B20" t="s">
        <v>917</v>
      </c>
      <c r="C20">
        <v>1</v>
      </c>
      <c r="D20" t="s">
        <v>10</v>
      </c>
      <c r="E20" t="s">
        <v>932</v>
      </c>
      <c r="F20">
        <v>7</v>
      </c>
      <c r="G20" t="s">
        <v>10</v>
      </c>
      <c r="H20">
        <v>7</v>
      </c>
      <c r="I20" t="s">
        <v>932</v>
      </c>
      <c r="J20">
        <v>321</v>
      </c>
      <c r="L20" t="s">
        <v>935</v>
      </c>
      <c r="O20">
        <v>321</v>
      </c>
      <c r="Q20" t="s">
        <v>916</v>
      </c>
      <c r="S20" t="s">
        <v>42</v>
      </c>
      <c r="T20" t="s">
        <v>42</v>
      </c>
      <c r="U20" t="s">
        <v>42</v>
      </c>
      <c r="V20" t="s">
        <v>42</v>
      </c>
      <c r="W20" t="s">
        <v>42</v>
      </c>
      <c r="X20" t="s">
        <v>42</v>
      </c>
      <c r="Y20" t="s">
        <v>42</v>
      </c>
      <c r="Z20" t="s">
        <v>42</v>
      </c>
    </row>
    <row r="21" spans="2:26" x14ac:dyDescent="0.25">
      <c r="B21" t="s">
        <v>917</v>
      </c>
      <c r="C21">
        <v>1</v>
      </c>
      <c r="D21" t="s">
        <v>10</v>
      </c>
      <c r="E21" t="s">
        <v>932</v>
      </c>
      <c r="F21">
        <v>7</v>
      </c>
      <c r="G21" t="s">
        <v>10</v>
      </c>
      <c r="H21">
        <v>7</v>
      </c>
      <c r="I21" t="s">
        <v>932</v>
      </c>
      <c r="J21">
        <v>322</v>
      </c>
      <c r="L21" t="s">
        <v>936</v>
      </c>
      <c r="O21">
        <v>322</v>
      </c>
      <c r="Q21" t="s">
        <v>916</v>
      </c>
      <c r="S21" t="s">
        <v>42</v>
      </c>
      <c r="T21" t="s">
        <v>42</v>
      </c>
      <c r="U21" t="s">
        <v>42</v>
      </c>
      <c r="V21" t="s">
        <v>42</v>
      </c>
      <c r="W21" t="s">
        <v>42</v>
      </c>
      <c r="X21" t="s">
        <v>42</v>
      </c>
      <c r="Y21" t="s">
        <v>42</v>
      </c>
      <c r="Z21" t="s">
        <v>42</v>
      </c>
    </row>
    <row r="22" spans="2:26" x14ac:dyDescent="0.25">
      <c r="B22" t="s">
        <v>917</v>
      </c>
      <c r="C22">
        <v>1</v>
      </c>
      <c r="D22" t="s">
        <v>10</v>
      </c>
      <c r="E22" t="s">
        <v>932</v>
      </c>
      <c r="F22">
        <v>7</v>
      </c>
      <c r="G22" t="s">
        <v>10</v>
      </c>
      <c r="H22">
        <v>7</v>
      </c>
      <c r="I22" t="s">
        <v>932</v>
      </c>
      <c r="J22">
        <v>323</v>
      </c>
      <c r="L22" t="s">
        <v>937</v>
      </c>
      <c r="O22">
        <v>323</v>
      </c>
      <c r="Q22" t="s">
        <v>916</v>
      </c>
      <c r="S22" t="s">
        <v>42</v>
      </c>
      <c r="T22" t="s">
        <v>42</v>
      </c>
      <c r="U22" t="s">
        <v>42</v>
      </c>
      <c r="V22" t="s">
        <v>42</v>
      </c>
      <c r="W22" t="s">
        <v>42</v>
      </c>
      <c r="X22" t="s">
        <v>42</v>
      </c>
      <c r="Y22" t="s">
        <v>42</v>
      </c>
      <c r="Z22" t="s">
        <v>42</v>
      </c>
    </row>
    <row r="23" spans="2:26" x14ac:dyDescent="0.25">
      <c r="B23" t="s">
        <v>907</v>
      </c>
      <c r="C23">
        <v>998</v>
      </c>
      <c r="D23" t="s">
        <v>39</v>
      </c>
      <c r="E23" t="s">
        <v>908</v>
      </c>
      <c r="F23">
        <v>1</v>
      </c>
      <c r="G23" t="s">
        <v>39</v>
      </c>
      <c r="H23">
        <v>1</v>
      </c>
      <c r="I23" t="s">
        <v>908</v>
      </c>
      <c r="J23">
        <v>107</v>
      </c>
      <c r="K23" t="s">
        <v>69</v>
      </c>
      <c r="L23" t="s">
        <v>70</v>
      </c>
      <c r="M23" t="s">
        <v>909</v>
      </c>
      <c r="N23" t="s">
        <v>910</v>
      </c>
      <c r="O23">
        <v>107</v>
      </c>
      <c r="P23">
        <v>107</v>
      </c>
      <c r="Q23" t="s">
        <v>898</v>
      </c>
      <c r="R23" t="s">
        <v>941</v>
      </c>
      <c r="S23" t="s">
        <v>42</v>
      </c>
      <c r="T23" t="s">
        <v>42</v>
      </c>
      <c r="U23" t="s">
        <v>42</v>
      </c>
      <c r="V23" t="s">
        <v>414</v>
      </c>
      <c r="W23" t="s">
        <v>414</v>
      </c>
      <c r="X23" t="s">
        <v>414</v>
      </c>
      <c r="Y23" t="s">
        <v>414</v>
      </c>
      <c r="Z23" t="s">
        <v>42</v>
      </c>
    </row>
    <row r="24" spans="2:26" x14ac:dyDescent="0.25">
      <c r="B24" t="s">
        <v>907</v>
      </c>
      <c r="C24">
        <v>998</v>
      </c>
      <c r="D24" t="s">
        <v>39</v>
      </c>
      <c r="E24" t="s">
        <v>908</v>
      </c>
      <c r="F24">
        <v>1</v>
      </c>
      <c r="G24" t="s">
        <v>39</v>
      </c>
      <c r="H24">
        <v>1</v>
      </c>
      <c r="I24" t="s">
        <v>908</v>
      </c>
      <c r="J24">
        <v>108</v>
      </c>
      <c r="K24" t="s">
        <v>110</v>
      </c>
      <c r="L24" t="s">
        <v>111</v>
      </c>
      <c r="M24" t="s">
        <v>909</v>
      </c>
      <c r="N24" t="s">
        <v>910</v>
      </c>
      <c r="O24">
        <v>108</v>
      </c>
      <c r="P24">
        <v>107</v>
      </c>
      <c r="Q24" t="s">
        <v>898</v>
      </c>
      <c r="R24" t="s">
        <v>942</v>
      </c>
      <c r="S24" t="s">
        <v>42</v>
      </c>
      <c r="T24" t="s">
        <v>42</v>
      </c>
      <c r="U24" t="s">
        <v>42</v>
      </c>
      <c r="V24" t="s">
        <v>414</v>
      </c>
      <c r="W24" t="s">
        <v>414</v>
      </c>
      <c r="X24" t="s">
        <v>414</v>
      </c>
      <c r="Y24" t="s">
        <v>414</v>
      </c>
      <c r="Z24" t="s">
        <v>42</v>
      </c>
    </row>
    <row r="25" spans="2:26" x14ac:dyDescent="0.25">
      <c r="B25" t="s">
        <v>907</v>
      </c>
      <c r="C25">
        <v>998</v>
      </c>
      <c r="D25" t="s">
        <v>39</v>
      </c>
      <c r="E25" t="s">
        <v>908</v>
      </c>
      <c r="F25">
        <v>1</v>
      </c>
      <c r="G25" t="s">
        <v>39</v>
      </c>
      <c r="H25">
        <v>1</v>
      </c>
      <c r="I25" t="s">
        <v>908</v>
      </c>
      <c r="J25">
        <v>118</v>
      </c>
      <c r="K25" t="s">
        <v>943</v>
      </c>
      <c r="L25" t="s">
        <v>944</v>
      </c>
      <c r="M25" t="s">
        <v>909</v>
      </c>
      <c r="N25" t="s">
        <v>910</v>
      </c>
      <c r="O25">
        <v>107</v>
      </c>
      <c r="P25">
        <v>107</v>
      </c>
      <c r="Q25" t="s">
        <v>916</v>
      </c>
      <c r="R25" t="s">
        <v>945</v>
      </c>
      <c r="S25" t="s">
        <v>42</v>
      </c>
      <c r="T25" t="s">
        <v>42</v>
      </c>
      <c r="U25" t="s">
        <v>42</v>
      </c>
      <c r="V25" t="s">
        <v>42</v>
      </c>
      <c r="W25" t="s">
        <v>42</v>
      </c>
      <c r="X25" t="s">
        <v>42</v>
      </c>
      <c r="Y25" t="s">
        <v>42</v>
      </c>
      <c r="Z25" t="s">
        <v>42</v>
      </c>
    </row>
    <row r="26" spans="2:26" x14ac:dyDescent="0.25">
      <c r="B26" t="s">
        <v>907</v>
      </c>
      <c r="C26">
        <v>998</v>
      </c>
      <c r="D26" t="s">
        <v>39</v>
      </c>
      <c r="E26" t="s">
        <v>908</v>
      </c>
      <c r="F26">
        <v>1</v>
      </c>
      <c r="G26" t="s">
        <v>39</v>
      </c>
      <c r="H26">
        <v>1</v>
      </c>
      <c r="I26" t="s">
        <v>908</v>
      </c>
      <c r="J26">
        <v>145</v>
      </c>
      <c r="K26" t="s">
        <v>107</v>
      </c>
      <c r="L26" t="s">
        <v>108</v>
      </c>
      <c r="M26" t="s">
        <v>909</v>
      </c>
      <c r="N26" t="s">
        <v>910</v>
      </c>
      <c r="O26">
        <v>145</v>
      </c>
      <c r="P26">
        <v>107</v>
      </c>
      <c r="Q26" t="s">
        <v>898</v>
      </c>
      <c r="R26" t="s">
        <v>946</v>
      </c>
      <c r="S26" t="s">
        <v>42</v>
      </c>
      <c r="T26" t="s">
        <v>42</v>
      </c>
      <c r="U26" t="s">
        <v>42</v>
      </c>
      <c r="V26" t="s">
        <v>414</v>
      </c>
      <c r="W26" t="s">
        <v>414</v>
      </c>
      <c r="X26" t="s">
        <v>414</v>
      </c>
      <c r="Y26" t="s">
        <v>414</v>
      </c>
      <c r="Z26" t="s">
        <v>42</v>
      </c>
    </row>
    <row r="27" spans="2:26" x14ac:dyDescent="0.25">
      <c r="B27" t="s">
        <v>907</v>
      </c>
      <c r="C27">
        <v>998</v>
      </c>
      <c r="D27" t="s">
        <v>39</v>
      </c>
      <c r="E27" t="s">
        <v>908</v>
      </c>
      <c r="F27">
        <v>1</v>
      </c>
      <c r="G27" t="s">
        <v>39</v>
      </c>
      <c r="H27">
        <v>1</v>
      </c>
      <c r="I27" t="s">
        <v>908</v>
      </c>
      <c r="J27">
        <v>330</v>
      </c>
      <c r="K27" t="s">
        <v>131</v>
      </c>
      <c r="L27" t="s">
        <v>132</v>
      </c>
      <c r="M27" t="s">
        <v>909</v>
      </c>
      <c r="N27" t="s">
        <v>910</v>
      </c>
      <c r="O27">
        <v>330</v>
      </c>
      <c r="P27">
        <v>107</v>
      </c>
      <c r="Q27" t="s">
        <v>898</v>
      </c>
      <c r="R27" t="s">
        <v>947</v>
      </c>
      <c r="S27" t="s">
        <v>42</v>
      </c>
      <c r="T27" t="s">
        <v>42</v>
      </c>
      <c r="U27" t="s">
        <v>42</v>
      </c>
      <c r="V27" t="s">
        <v>414</v>
      </c>
      <c r="W27" t="s">
        <v>42</v>
      </c>
      <c r="X27" t="s">
        <v>414</v>
      </c>
      <c r="Y27" t="s">
        <v>42</v>
      </c>
      <c r="Z27" t="s">
        <v>42</v>
      </c>
    </row>
    <row r="28" spans="2:26" x14ac:dyDescent="0.25">
      <c r="B28" t="s">
        <v>907</v>
      </c>
      <c r="C28">
        <v>998</v>
      </c>
      <c r="D28" t="s">
        <v>39</v>
      </c>
      <c r="E28" t="s">
        <v>908</v>
      </c>
      <c r="F28">
        <v>1</v>
      </c>
      <c r="G28" t="s">
        <v>39</v>
      </c>
      <c r="H28">
        <v>1</v>
      </c>
      <c r="I28" t="s">
        <v>908</v>
      </c>
      <c r="J28">
        <v>109</v>
      </c>
      <c r="K28" t="s">
        <v>64</v>
      </c>
      <c r="L28" t="s">
        <v>65</v>
      </c>
      <c r="M28" t="s">
        <v>909</v>
      </c>
      <c r="N28" t="s">
        <v>910</v>
      </c>
      <c r="O28">
        <v>109</v>
      </c>
      <c r="P28">
        <v>109</v>
      </c>
      <c r="Q28" t="s">
        <v>898</v>
      </c>
      <c r="R28" t="s">
        <v>948</v>
      </c>
      <c r="S28" t="s">
        <v>42</v>
      </c>
      <c r="T28" t="s">
        <v>42</v>
      </c>
      <c r="U28" t="s">
        <v>42</v>
      </c>
      <c r="V28" t="s">
        <v>414</v>
      </c>
      <c r="W28" t="s">
        <v>414</v>
      </c>
      <c r="X28" t="s">
        <v>414</v>
      </c>
      <c r="Y28" t="s">
        <v>414</v>
      </c>
      <c r="Z28" t="s">
        <v>42</v>
      </c>
    </row>
    <row r="29" spans="2:26" x14ac:dyDescent="0.25">
      <c r="B29" t="s">
        <v>907</v>
      </c>
      <c r="C29">
        <v>998</v>
      </c>
      <c r="D29" t="s">
        <v>39</v>
      </c>
      <c r="E29" t="s">
        <v>908</v>
      </c>
      <c r="F29">
        <v>1</v>
      </c>
      <c r="G29" t="s">
        <v>39</v>
      </c>
      <c r="H29">
        <v>1</v>
      </c>
      <c r="I29" t="s">
        <v>908</v>
      </c>
      <c r="J29">
        <v>110</v>
      </c>
      <c r="K29" t="s">
        <v>157</v>
      </c>
      <c r="L29" t="s">
        <v>158</v>
      </c>
      <c r="M29" t="s">
        <v>909</v>
      </c>
      <c r="N29" t="s">
        <v>910</v>
      </c>
      <c r="O29">
        <v>110</v>
      </c>
      <c r="P29">
        <v>110</v>
      </c>
      <c r="Q29" t="s">
        <v>898</v>
      </c>
      <c r="R29" t="s">
        <v>949</v>
      </c>
      <c r="S29" t="s">
        <v>42</v>
      </c>
      <c r="T29" t="s">
        <v>42</v>
      </c>
      <c r="U29" t="s">
        <v>42</v>
      </c>
      <c r="V29" t="s">
        <v>414</v>
      </c>
      <c r="W29" t="s">
        <v>414</v>
      </c>
      <c r="X29" t="s">
        <v>414</v>
      </c>
      <c r="Y29" t="s">
        <v>414</v>
      </c>
      <c r="Z29" t="s">
        <v>42</v>
      </c>
    </row>
    <row r="30" spans="2:26" x14ac:dyDescent="0.25">
      <c r="B30" t="s">
        <v>907</v>
      </c>
      <c r="C30">
        <v>998</v>
      </c>
      <c r="D30" t="s">
        <v>168</v>
      </c>
      <c r="E30" t="s">
        <v>938</v>
      </c>
      <c r="F30">
        <v>2</v>
      </c>
      <c r="G30" t="s">
        <v>168</v>
      </c>
      <c r="H30">
        <v>2</v>
      </c>
      <c r="I30" t="s">
        <v>938</v>
      </c>
      <c r="J30">
        <v>103</v>
      </c>
      <c r="K30" t="s">
        <v>193</v>
      </c>
      <c r="L30" t="s">
        <v>194</v>
      </c>
      <c r="M30" t="s">
        <v>1007</v>
      </c>
      <c r="N30" t="s">
        <v>939</v>
      </c>
      <c r="O30">
        <v>103</v>
      </c>
      <c r="P30">
        <v>111</v>
      </c>
      <c r="Q30" t="s">
        <v>898</v>
      </c>
      <c r="R30" t="s">
        <v>952</v>
      </c>
      <c r="S30" t="s">
        <v>42</v>
      </c>
      <c r="T30" t="s">
        <v>42</v>
      </c>
      <c r="U30" t="s">
        <v>42</v>
      </c>
      <c r="V30" t="s">
        <v>414</v>
      </c>
      <c r="W30" t="s">
        <v>414</v>
      </c>
      <c r="X30" t="s">
        <v>414</v>
      </c>
      <c r="Y30" t="s">
        <v>414</v>
      </c>
      <c r="Z30" t="s">
        <v>42</v>
      </c>
    </row>
    <row r="31" spans="2:26" x14ac:dyDescent="0.25">
      <c r="B31" t="s">
        <v>907</v>
      </c>
      <c r="C31">
        <v>998</v>
      </c>
      <c r="D31" t="s">
        <v>168</v>
      </c>
      <c r="E31" t="s">
        <v>938</v>
      </c>
      <c r="F31">
        <v>2</v>
      </c>
      <c r="G31" t="s">
        <v>168</v>
      </c>
      <c r="H31">
        <v>2</v>
      </c>
      <c r="I31" t="s">
        <v>938</v>
      </c>
      <c r="J31">
        <v>111</v>
      </c>
      <c r="K31" t="s">
        <v>169</v>
      </c>
      <c r="L31" t="s">
        <v>170</v>
      </c>
      <c r="M31" t="s">
        <v>1007</v>
      </c>
      <c r="N31" t="s">
        <v>939</v>
      </c>
      <c r="O31">
        <v>111</v>
      </c>
      <c r="P31">
        <v>111</v>
      </c>
      <c r="Q31" t="s">
        <v>898</v>
      </c>
      <c r="R31" t="s">
        <v>953</v>
      </c>
      <c r="S31" t="s">
        <v>42</v>
      </c>
      <c r="T31" t="s">
        <v>42</v>
      </c>
      <c r="U31" t="s">
        <v>42</v>
      </c>
      <c r="V31" t="s">
        <v>414</v>
      </c>
      <c r="W31" t="s">
        <v>414</v>
      </c>
      <c r="X31" t="s">
        <v>414</v>
      </c>
      <c r="Y31" t="s">
        <v>414</v>
      </c>
      <c r="Z31" t="s">
        <v>42</v>
      </c>
    </row>
    <row r="32" spans="2:26" x14ac:dyDescent="0.25">
      <c r="B32" t="s">
        <v>907</v>
      </c>
      <c r="C32">
        <v>998</v>
      </c>
      <c r="D32" t="s">
        <v>168</v>
      </c>
      <c r="E32" t="s">
        <v>938</v>
      </c>
      <c r="F32">
        <v>2</v>
      </c>
      <c r="G32" t="s">
        <v>168</v>
      </c>
      <c r="H32">
        <v>2</v>
      </c>
      <c r="I32" t="s">
        <v>938</v>
      </c>
      <c r="J32">
        <v>113</v>
      </c>
      <c r="K32" t="s">
        <v>181</v>
      </c>
      <c r="L32" t="s">
        <v>182</v>
      </c>
      <c r="M32" t="s">
        <v>1007</v>
      </c>
      <c r="N32" t="s">
        <v>939</v>
      </c>
      <c r="O32">
        <v>113</v>
      </c>
      <c r="P32">
        <v>111</v>
      </c>
      <c r="Q32" t="s">
        <v>898</v>
      </c>
      <c r="R32" t="s">
        <v>954</v>
      </c>
      <c r="S32" t="s">
        <v>42</v>
      </c>
      <c r="T32" t="s">
        <v>42</v>
      </c>
      <c r="U32" t="s">
        <v>42</v>
      </c>
      <c r="V32" t="s">
        <v>414</v>
      </c>
      <c r="W32" t="s">
        <v>414</v>
      </c>
      <c r="X32" t="s">
        <v>414</v>
      </c>
      <c r="Y32" t="s">
        <v>414</v>
      </c>
      <c r="Z32" t="s">
        <v>42</v>
      </c>
    </row>
    <row r="33" spans="2:26" x14ac:dyDescent="0.25">
      <c r="B33" t="s">
        <v>907</v>
      </c>
      <c r="C33">
        <v>998</v>
      </c>
      <c r="D33" t="s">
        <v>168</v>
      </c>
      <c r="E33" t="s">
        <v>938</v>
      </c>
      <c r="F33">
        <v>2</v>
      </c>
      <c r="G33" t="s">
        <v>168</v>
      </c>
      <c r="H33">
        <v>2</v>
      </c>
      <c r="I33" t="s">
        <v>938</v>
      </c>
      <c r="J33">
        <v>114</v>
      </c>
      <c r="K33" t="s">
        <v>184</v>
      </c>
      <c r="L33" t="s">
        <v>185</v>
      </c>
      <c r="M33" t="s">
        <v>1007</v>
      </c>
      <c r="N33" t="s">
        <v>939</v>
      </c>
      <c r="O33">
        <v>114</v>
      </c>
      <c r="P33">
        <v>111</v>
      </c>
      <c r="Q33" t="s">
        <v>898</v>
      </c>
      <c r="R33" t="s">
        <v>955</v>
      </c>
      <c r="S33" t="s">
        <v>42</v>
      </c>
      <c r="T33" t="s">
        <v>42</v>
      </c>
      <c r="U33" t="s">
        <v>42</v>
      </c>
      <c r="V33" t="s">
        <v>414</v>
      </c>
      <c r="W33" t="s">
        <v>414</v>
      </c>
      <c r="X33" t="s">
        <v>414</v>
      </c>
      <c r="Y33" t="s">
        <v>414</v>
      </c>
      <c r="Z33" t="s">
        <v>42</v>
      </c>
    </row>
    <row r="34" spans="2:26" x14ac:dyDescent="0.25">
      <c r="B34" t="s">
        <v>907</v>
      </c>
      <c r="C34">
        <v>998</v>
      </c>
      <c r="D34" t="s">
        <v>168</v>
      </c>
      <c r="E34" t="s">
        <v>938</v>
      </c>
      <c r="F34">
        <v>2</v>
      </c>
      <c r="G34" t="s">
        <v>168</v>
      </c>
      <c r="H34">
        <v>2</v>
      </c>
      <c r="I34" t="s">
        <v>938</v>
      </c>
      <c r="J34">
        <v>115</v>
      </c>
      <c r="K34" t="s">
        <v>187</v>
      </c>
      <c r="L34" t="s">
        <v>188</v>
      </c>
      <c r="M34" t="s">
        <v>1007</v>
      </c>
      <c r="N34" t="s">
        <v>939</v>
      </c>
      <c r="O34">
        <v>115</v>
      </c>
      <c r="P34">
        <v>111</v>
      </c>
      <c r="Q34" t="s">
        <v>898</v>
      </c>
      <c r="R34" t="s">
        <v>956</v>
      </c>
      <c r="S34" t="s">
        <v>42</v>
      </c>
      <c r="T34" t="s">
        <v>42</v>
      </c>
      <c r="U34" t="s">
        <v>42</v>
      </c>
      <c r="V34" t="s">
        <v>414</v>
      </c>
      <c r="W34" t="s">
        <v>414</v>
      </c>
      <c r="X34" t="s">
        <v>414</v>
      </c>
      <c r="Y34" t="s">
        <v>414</v>
      </c>
      <c r="Z34" t="s">
        <v>42</v>
      </c>
    </row>
    <row r="35" spans="2:26" x14ac:dyDescent="0.25">
      <c r="B35" t="s">
        <v>907</v>
      </c>
      <c r="C35">
        <v>998</v>
      </c>
      <c r="D35" t="s">
        <v>168</v>
      </c>
      <c r="E35" t="s">
        <v>938</v>
      </c>
      <c r="F35">
        <v>2</v>
      </c>
      <c r="G35" t="s">
        <v>168</v>
      </c>
      <c r="H35">
        <v>2</v>
      </c>
      <c r="I35" t="s">
        <v>938</v>
      </c>
      <c r="J35">
        <v>116</v>
      </c>
      <c r="K35" t="s">
        <v>190</v>
      </c>
      <c r="L35" t="s">
        <v>191</v>
      </c>
      <c r="M35" t="s">
        <v>1007</v>
      </c>
      <c r="N35" t="s">
        <v>939</v>
      </c>
      <c r="O35">
        <v>116</v>
      </c>
      <c r="P35">
        <v>111</v>
      </c>
      <c r="Q35" t="s">
        <v>898</v>
      </c>
      <c r="R35" t="s">
        <v>957</v>
      </c>
      <c r="S35" t="s">
        <v>42</v>
      </c>
      <c r="T35" t="s">
        <v>42</v>
      </c>
      <c r="U35" t="s">
        <v>42</v>
      </c>
      <c r="V35" t="s">
        <v>414</v>
      </c>
      <c r="W35" t="s">
        <v>414</v>
      </c>
      <c r="X35" t="s">
        <v>414</v>
      </c>
      <c r="Y35" t="s">
        <v>414</v>
      </c>
      <c r="Z35" t="s">
        <v>42</v>
      </c>
    </row>
    <row r="36" spans="2:26" x14ac:dyDescent="0.25">
      <c r="B36" t="s">
        <v>907</v>
      </c>
      <c r="C36">
        <v>998</v>
      </c>
      <c r="D36" t="s">
        <v>168</v>
      </c>
      <c r="E36" t="s">
        <v>938</v>
      </c>
      <c r="F36">
        <v>2</v>
      </c>
      <c r="G36" t="s">
        <v>168</v>
      </c>
      <c r="H36">
        <v>2</v>
      </c>
      <c r="I36" t="s">
        <v>938</v>
      </c>
      <c r="J36">
        <v>125</v>
      </c>
      <c r="K36" t="s">
        <v>178</v>
      </c>
      <c r="L36" t="s">
        <v>179</v>
      </c>
      <c r="M36" t="s">
        <v>1007</v>
      </c>
      <c r="N36" t="s">
        <v>939</v>
      </c>
      <c r="O36">
        <v>125</v>
      </c>
      <c r="P36">
        <v>111</v>
      </c>
      <c r="Q36" t="s">
        <v>898</v>
      </c>
      <c r="R36" t="s">
        <v>958</v>
      </c>
      <c r="S36" t="s">
        <v>42</v>
      </c>
      <c r="T36" t="s">
        <v>42</v>
      </c>
      <c r="U36" t="s">
        <v>42</v>
      </c>
      <c r="V36" t="s">
        <v>414</v>
      </c>
      <c r="W36" t="s">
        <v>414</v>
      </c>
      <c r="X36" t="s">
        <v>414</v>
      </c>
      <c r="Y36" t="s">
        <v>414</v>
      </c>
      <c r="Z36" t="s">
        <v>42</v>
      </c>
    </row>
    <row r="37" spans="2:26" x14ac:dyDescent="0.25">
      <c r="B37" t="s">
        <v>917</v>
      </c>
      <c r="C37">
        <v>1</v>
      </c>
      <c r="D37" t="s">
        <v>215</v>
      </c>
      <c r="E37" t="s">
        <v>215</v>
      </c>
      <c r="F37">
        <v>3</v>
      </c>
      <c r="G37" t="s">
        <v>215</v>
      </c>
      <c r="H37">
        <v>3</v>
      </c>
      <c r="I37" t="s">
        <v>215</v>
      </c>
      <c r="J37">
        <v>119</v>
      </c>
      <c r="K37" t="s">
        <v>224</v>
      </c>
      <c r="L37" t="s">
        <v>225</v>
      </c>
      <c r="M37" t="s">
        <v>950</v>
      </c>
      <c r="N37" t="s">
        <v>910</v>
      </c>
      <c r="O37">
        <v>119</v>
      </c>
      <c r="P37">
        <v>119</v>
      </c>
      <c r="Q37" t="s">
        <v>898</v>
      </c>
      <c r="R37" t="s">
        <v>951</v>
      </c>
      <c r="S37" t="s">
        <v>42</v>
      </c>
      <c r="T37" t="s">
        <v>42</v>
      </c>
      <c r="U37" t="s">
        <v>42</v>
      </c>
      <c r="V37" t="s">
        <v>414</v>
      </c>
      <c r="W37" t="s">
        <v>414</v>
      </c>
      <c r="X37" t="s">
        <v>414</v>
      </c>
      <c r="Y37" t="s">
        <v>414</v>
      </c>
      <c r="Z37" t="s">
        <v>42</v>
      </c>
    </row>
    <row r="38" spans="2:26" x14ac:dyDescent="0.25">
      <c r="B38" t="s">
        <v>907</v>
      </c>
      <c r="C38">
        <v>998</v>
      </c>
      <c r="D38" t="s">
        <v>168</v>
      </c>
      <c r="E38" t="s">
        <v>938</v>
      </c>
      <c r="F38">
        <v>2</v>
      </c>
      <c r="G38" t="s">
        <v>168</v>
      </c>
      <c r="H38">
        <v>2</v>
      </c>
      <c r="I38" t="s">
        <v>938</v>
      </c>
      <c r="J38">
        <v>112</v>
      </c>
      <c r="K38" t="s">
        <v>196</v>
      </c>
      <c r="L38" t="s">
        <v>197</v>
      </c>
      <c r="M38" t="s">
        <v>1007</v>
      </c>
      <c r="N38" t="s">
        <v>939</v>
      </c>
      <c r="O38">
        <v>112</v>
      </c>
      <c r="P38">
        <v>112</v>
      </c>
      <c r="Q38" t="s">
        <v>898</v>
      </c>
      <c r="R38" t="s">
        <v>960</v>
      </c>
      <c r="S38" t="s">
        <v>42</v>
      </c>
      <c r="T38" t="s">
        <v>42</v>
      </c>
      <c r="U38" t="s">
        <v>42</v>
      </c>
      <c r="V38" t="s">
        <v>414</v>
      </c>
      <c r="W38" t="s">
        <v>414</v>
      </c>
      <c r="X38" t="s">
        <v>414</v>
      </c>
      <c r="Y38" t="s">
        <v>414</v>
      </c>
      <c r="Z38" t="s">
        <v>42</v>
      </c>
    </row>
    <row r="39" spans="2:26" x14ac:dyDescent="0.25">
      <c r="B39" t="s">
        <v>917</v>
      </c>
      <c r="C39">
        <v>1</v>
      </c>
      <c r="D39" t="s">
        <v>215</v>
      </c>
      <c r="E39" t="s">
        <v>215</v>
      </c>
      <c r="F39">
        <v>3</v>
      </c>
      <c r="G39" t="s">
        <v>215</v>
      </c>
      <c r="H39">
        <v>3</v>
      </c>
      <c r="I39" t="s">
        <v>215</v>
      </c>
      <c r="J39">
        <v>120</v>
      </c>
      <c r="L39" t="s">
        <v>959</v>
      </c>
      <c r="O39">
        <v>120</v>
      </c>
      <c r="P39">
        <v>120</v>
      </c>
      <c r="Q39" t="s">
        <v>916</v>
      </c>
      <c r="S39" t="s">
        <v>42</v>
      </c>
      <c r="T39" t="s">
        <v>42</v>
      </c>
      <c r="U39" t="s">
        <v>42</v>
      </c>
      <c r="V39" t="s">
        <v>42</v>
      </c>
      <c r="W39" t="s">
        <v>42</v>
      </c>
      <c r="X39" t="s">
        <v>42</v>
      </c>
      <c r="Y39" t="s">
        <v>42</v>
      </c>
      <c r="Z39" t="s">
        <v>42</v>
      </c>
    </row>
    <row r="40" spans="2:26" x14ac:dyDescent="0.25">
      <c r="B40" t="s">
        <v>907</v>
      </c>
      <c r="C40">
        <v>998</v>
      </c>
      <c r="D40" t="s">
        <v>168</v>
      </c>
      <c r="E40" t="s">
        <v>938</v>
      </c>
      <c r="F40">
        <v>2</v>
      </c>
      <c r="G40" t="s">
        <v>168</v>
      </c>
      <c r="H40">
        <v>2</v>
      </c>
      <c r="I40" t="s">
        <v>938</v>
      </c>
      <c r="J40">
        <v>104</v>
      </c>
      <c r="K40" t="s">
        <v>212</v>
      </c>
      <c r="L40" t="s">
        <v>213</v>
      </c>
      <c r="O40">
        <v>104</v>
      </c>
      <c r="P40">
        <v>104</v>
      </c>
      <c r="Q40" t="s">
        <v>898</v>
      </c>
      <c r="R40" t="s">
        <v>940</v>
      </c>
      <c r="S40" t="s">
        <v>42</v>
      </c>
      <c r="T40" t="s">
        <v>42</v>
      </c>
      <c r="U40" t="s">
        <v>42</v>
      </c>
      <c r="V40" t="s">
        <v>414</v>
      </c>
      <c r="W40" t="s">
        <v>414</v>
      </c>
      <c r="X40" t="s">
        <v>414</v>
      </c>
      <c r="Y40" t="s">
        <v>414</v>
      </c>
      <c r="Z40" t="s">
        <v>42</v>
      </c>
    </row>
    <row r="41" spans="2:26" x14ac:dyDescent="0.25">
      <c r="B41" t="s">
        <v>907</v>
      </c>
      <c r="C41">
        <v>998</v>
      </c>
      <c r="D41" t="s">
        <v>168</v>
      </c>
      <c r="E41" t="s">
        <v>938</v>
      </c>
      <c r="F41">
        <v>2</v>
      </c>
      <c r="G41" t="s">
        <v>168</v>
      </c>
      <c r="H41">
        <v>2</v>
      </c>
      <c r="I41" t="s">
        <v>938</v>
      </c>
      <c r="J41">
        <v>117</v>
      </c>
      <c r="K41" t="s">
        <v>209</v>
      </c>
      <c r="L41" t="s">
        <v>210</v>
      </c>
      <c r="M41" t="s">
        <v>1007</v>
      </c>
      <c r="N41" t="s">
        <v>939</v>
      </c>
      <c r="O41">
        <v>117</v>
      </c>
      <c r="P41">
        <v>117</v>
      </c>
      <c r="Q41" t="s">
        <v>898</v>
      </c>
      <c r="R41" t="s">
        <v>961</v>
      </c>
      <c r="S41" t="s">
        <v>42</v>
      </c>
      <c r="T41" t="s">
        <v>42</v>
      </c>
      <c r="U41" t="s">
        <v>42</v>
      </c>
      <c r="V41" t="s">
        <v>414</v>
      </c>
      <c r="W41" t="s">
        <v>414</v>
      </c>
      <c r="X41" t="s">
        <v>414</v>
      </c>
      <c r="Y41" t="s">
        <v>414</v>
      </c>
      <c r="Z41" t="s">
        <v>42</v>
      </c>
    </row>
    <row r="42" spans="2:26" x14ac:dyDescent="0.25">
      <c r="B42" t="s">
        <v>917</v>
      </c>
      <c r="C42">
        <v>1</v>
      </c>
      <c r="D42" t="s">
        <v>215</v>
      </c>
      <c r="E42" t="s">
        <v>215</v>
      </c>
      <c r="F42">
        <v>3</v>
      </c>
      <c r="G42" t="s">
        <v>962</v>
      </c>
      <c r="H42">
        <v>0</v>
      </c>
      <c r="I42" t="s">
        <v>962</v>
      </c>
      <c r="J42">
        <v>121</v>
      </c>
      <c r="K42" t="s">
        <v>216</v>
      </c>
      <c r="L42" t="s">
        <v>217</v>
      </c>
      <c r="M42" t="s">
        <v>950</v>
      </c>
      <c r="N42" t="s">
        <v>910</v>
      </c>
      <c r="O42">
        <v>121</v>
      </c>
      <c r="P42">
        <v>121</v>
      </c>
      <c r="Q42" t="s">
        <v>898</v>
      </c>
      <c r="R42" t="s">
        <v>963</v>
      </c>
      <c r="S42" t="s">
        <v>42</v>
      </c>
      <c r="T42" t="s">
        <v>42</v>
      </c>
      <c r="U42" t="s">
        <v>42</v>
      </c>
      <c r="V42" t="s">
        <v>414</v>
      </c>
      <c r="W42" t="s">
        <v>414</v>
      </c>
      <c r="X42" t="s">
        <v>414</v>
      </c>
      <c r="Y42" t="s">
        <v>414</v>
      </c>
      <c r="Z42" t="s">
        <v>42</v>
      </c>
    </row>
    <row r="43" spans="2:26" x14ac:dyDescent="0.25">
      <c r="B43" t="s">
        <v>917</v>
      </c>
      <c r="C43">
        <v>1</v>
      </c>
      <c r="D43" t="s">
        <v>537</v>
      </c>
      <c r="E43" t="s">
        <v>964</v>
      </c>
      <c r="F43">
        <v>8</v>
      </c>
      <c r="G43" t="s">
        <v>537</v>
      </c>
      <c r="H43">
        <v>8</v>
      </c>
      <c r="I43" t="s">
        <v>964</v>
      </c>
      <c r="J43">
        <v>122</v>
      </c>
      <c r="K43" t="s">
        <v>555</v>
      </c>
      <c r="L43" t="s">
        <v>556</v>
      </c>
      <c r="M43" t="s">
        <v>965</v>
      </c>
      <c r="N43" t="s">
        <v>910</v>
      </c>
      <c r="O43">
        <v>122</v>
      </c>
      <c r="P43">
        <v>122</v>
      </c>
      <c r="Q43" t="s">
        <v>898</v>
      </c>
      <c r="R43" t="s">
        <v>966</v>
      </c>
      <c r="S43" t="s">
        <v>42</v>
      </c>
      <c r="T43" t="s">
        <v>42</v>
      </c>
      <c r="U43" t="s">
        <v>42</v>
      </c>
      <c r="V43" t="s">
        <v>414</v>
      </c>
      <c r="W43" t="s">
        <v>414</v>
      </c>
      <c r="X43" t="s">
        <v>414</v>
      </c>
      <c r="Y43" t="s">
        <v>414</v>
      </c>
      <c r="Z43" t="s">
        <v>414</v>
      </c>
    </row>
    <row r="44" spans="2:26" x14ac:dyDescent="0.25">
      <c r="B44" t="s">
        <v>917</v>
      </c>
      <c r="C44">
        <v>1</v>
      </c>
      <c r="D44" t="s">
        <v>836</v>
      </c>
      <c r="E44" t="s">
        <v>967</v>
      </c>
      <c r="F44">
        <v>15</v>
      </c>
      <c r="G44" t="s">
        <v>836</v>
      </c>
      <c r="H44">
        <v>15</v>
      </c>
      <c r="I44" t="s">
        <v>967</v>
      </c>
      <c r="J44">
        <v>123</v>
      </c>
      <c r="K44" t="s">
        <v>848</v>
      </c>
      <c r="L44" t="s">
        <v>849</v>
      </c>
      <c r="M44" t="s">
        <v>968</v>
      </c>
      <c r="N44" t="s">
        <v>939</v>
      </c>
      <c r="O44">
        <v>123</v>
      </c>
      <c r="P44">
        <v>123</v>
      </c>
      <c r="Q44" t="s">
        <v>898</v>
      </c>
      <c r="R44" t="s">
        <v>969</v>
      </c>
      <c r="S44" t="s">
        <v>42</v>
      </c>
      <c r="T44" t="s">
        <v>42</v>
      </c>
      <c r="U44" t="s">
        <v>42</v>
      </c>
      <c r="V44" t="s">
        <v>414</v>
      </c>
      <c r="W44" t="s">
        <v>414</v>
      </c>
      <c r="X44" t="s">
        <v>414</v>
      </c>
      <c r="Y44" t="s">
        <v>414</v>
      </c>
      <c r="Z44" t="s">
        <v>414</v>
      </c>
    </row>
    <row r="45" spans="2:26" x14ac:dyDescent="0.25">
      <c r="B45" t="s">
        <v>917</v>
      </c>
      <c r="C45">
        <v>1</v>
      </c>
      <c r="D45" t="s">
        <v>747</v>
      </c>
      <c r="E45" t="s">
        <v>970</v>
      </c>
      <c r="F45">
        <v>12</v>
      </c>
      <c r="G45" t="s">
        <v>747</v>
      </c>
      <c r="H45">
        <v>12</v>
      </c>
      <c r="I45" t="s">
        <v>970</v>
      </c>
      <c r="J45">
        <v>127</v>
      </c>
      <c r="K45" t="s">
        <v>777</v>
      </c>
      <c r="L45" t="s">
        <v>778</v>
      </c>
      <c r="M45" t="s">
        <v>2486</v>
      </c>
      <c r="N45" t="s">
        <v>939</v>
      </c>
      <c r="O45">
        <v>127</v>
      </c>
      <c r="P45">
        <v>127</v>
      </c>
      <c r="Q45" t="s">
        <v>898</v>
      </c>
      <c r="R45" t="s">
        <v>971</v>
      </c>
      <c r="S45" t="s">
        <v>42</v>
      </c>
      <c r="T45" t="s">
        <v>42</v>
      </c>
      <c r="U45" t="s">
        <v>42</v>
      </c>
      <c r="V45" t="s">
        <v>414</v>
      </c>
      <c r="W45" t="s">
        <v>414</v>
      </c>
      <c r="X45" t="s">
        <v>414</v>
      </c>
      <c r="Y45" t="s">
        <v>414</v>
      </c>
      <c r="Z45" t="s">
        <v>414</v>
      </c>
    </row>
    <row r="46" spans="2:26" x14ac:dyDescent="0.25">
      <c r="B46" t="s">
        <v>917</v>
      </c>
      <c r="C46">
        <v>1</v>
      </c>
      <c r="D46" t="s">
        <v>247</v>
      </c>
      <c r="E46" t="s">
        <v>921</v>
      </c>
      <c r="F46">
        <v>4</v>
      </c>
      <c r="G46" t="s">
        <v>247</v>
      </c>
      <c r="H46">
        <v>4</v>
      </c>
      <c r="I46" t="s">
        <v>921</v>
      </c>
      <c r="J46">
        <v>129</v>
      </c>
      <c r="K46" t="s">
        <v>281</v>
      </c>
      <c r="L46" t="s">
        <v>282</v>
      </c>
      <c r="M46" t="s">
        <v>950</v>
      </c>
      <c r="N46" t="s">
        <v>910</v>
      </c>
      <c r="O46">
        <v>129</v>
      </c>
      <c r="P46">
        <v>129</v>
      </c>
      <c r="Q46" t="s">
        <v>898</v>
      </c>
      <c r="R46" t="s">
        <v>972</v>
      </c>
      <c r="S46" t="s">
        <v>42</v>
      </c>
      <c r="T46" t="s">
        <v>42</v>
      </c>
      <c r="U46" t="s">
        <v>42</v>
      </c>
      <c r="V46" t="s">
        <v>414</v>
      </c>
      <c r="W46" t="s">
        <v>414</v>
      </c>
      <c r="X46" t="s">
        <v>414</v>
      </c>
      <c r="Y46" t="s">
        <v>414</v>
      </c>
      <c r="Z46" t="s">
        <v>414</v>
      </c>
    </row>
    <row r="47" spans="2:26" x14ac:dyDescent="0.25">
      <c r="B47" t="s">
        <v>917</v>
      </c>
      <c r="C47">
        <v>1</v>
      </c>
      <c r="D47" t="s">
        <v>247</v>
      </c>
      <c r="E47" t="s">
        <v>921</v>
      </c>
      <c r="F47">
        <v>4</v>
      </c>
      <c r="G47" t="s">
        <v>247</v>
      </c>
      <c r="H47">
        <v>4</v>
      </c>
      <c r="I47" t="s">
        <v>921</v>
      </c>
      <c r="J47">
        <v>149</v>
      </c>
      <c r="K47" t="s">
        <v>973</v>
      </c>
      <c r="L47" t="s">
        <v>974</v>
      </c>
      <c r="M47" t="s">
        <v>950</v>
      </c>
      <c r="N47" t="s">
        <v>910</v>
      </c>
      <c r="O47">
        <v>149</v>
      </c>
      <c r="P47">
        <v>129</v>
      </c>
      <c r="Q47" t="s">
        <v>898</v>
      </c>
      <c r="R47" t="s">
        <v>975</v>
      </c>
      <c r="S47" t="s">
        <v>42</v>
      </c>
      <c r="T47" t="s">
        <v>42</v>
      </c>
      <c r="U47" t="s">
        <v>42</v>
      </c>
      <c r="V47" t="s">
        <v>414</v>
      </c>
      <c r="W47" t="s">
        <v>414</v>
      </c>
      <c r="X47" t="s">
        <v>414</v>
      </c>
      <c r="Y47" t="s">
        <v>414</v>
      </c>
      <c r="Z47" t="s">
        <v>42</v>
      </c>
    </row>
    <row r="48" spans="2:26" x14ac:dyDescent="0.25">
      <c r="B48" t="s">
        <v>917</v>
      </c>
      <c r="C48">
        <v>1</v>
      </c>
      <c r="D48" t="s">
        <v>247</v>
      </c>
      <c r="E48" t="s">
        <v>921</v>
      </c>
      <c r="F48">
        <v>4</v>
      </c>
      <c r="G48" t="s">
        <v>247</v>
      </c>
      <c r="H48">
        <v>4</v>
      </c>
      <c r="I48" t="s">
        <v>921</v>
      </c>
      <c r="J48">
        <v>164</v>
      </c>
      <c r="K48" t="s">
        <v>284</v>
      </c>
      <c r="L48" t="s">
        <v>285</v>
      </c>
      <c r="M48" t="s">
        <v>950</v>
      </c>
      <c r="N48" t="s">
        <v>910</v>
      </c>
      <c r="O48">
        <v>164</v>
      </c>
      <c r="P48">
        <v>129</v>
      </c>
      <c r="Q48" t="s">
        <v>898</v>
      </c>
      <c r="R48" t="s">
        <v>976</v>
      </c>
      <c r="S48" t="s">
        <v>42</v>
      </c>
      <c r="T48" t="s">
        <v>42</v>
      </c>
      <c r="U48" t="s">
        <v>42</v>
      </c>
      <c r="V48" t="s">
        <v>414</v>
      </c>
      <c r="W48" t="s">
        <v>414</v>
      </c>
      <c r="X48" t="s">
        <v>414</v>
      </c>
      <c r="Y48" t="s">
        <v>414</v>
      </c>
      <c r="Z48" t="s">
        <v>42</v>
      </c>
    </row>
    <row r="49" spans="2:26" x14ac:dyDescent="0.25">
      <c r="B49" t="s">
        <v>917</v>
      </c>
      <c r="C49">
        <v>1</v>
      </c>
      <c r="D49" t="s">
        <v>247</v>
      </c>
      <c r="E49" t="s">
        <v>921</v>
      </c>
      <c r="F49">
        <v>4</v>
      </c>
      <c r="G49" t="s">
        <v>247</v>
      </c>
      <c r="H49">
        <v>4</v>
      </c>
      <c r="I49" t="s">
        <v>921</v>
      </c>
      <c r="J49">
        <v>132</v>
      </c>
      <c r="K49" t="s">
        <v>287</v>
      </c>
      <c r="L49" t="s">
        <v>288</v>
      </c>
      <c r="M49" t="s">
        <v>2649</v>
      </c>
      <c r="N49" t="s">
        <v>910</v>
      </c>
      <c r="O49">
        <v>132</v>
      </c>
      <c r="P49">
        <v>132</v>
      </c>
      <c r="Q49" t="s">
        <v>898</v>
      </c>
      <c r="R49" t="s">
        <v>978</v>
      </c>
      <c r="S49" t="s">
        <v>42</v>
      </c>
      <c r="T49" t="s">
        <v>42</v>
      </c>
      <c r="U49" t="s">
        <v>42</v>
      </c>
      <c r="V49" t="s">
        <v>414</v>
      </c>
      <c r="W49" t="s">
        <v>414</v>
      </c>
      <c r="X49" t="s">
        <v>414</v>
      </c>
      <c r="Y49" t="s">
        <v>414</v>
      </c>
      <c r="Z49" t="s">
        <v>414</v>
      </c>
    </row>
    <row r="50" spans="2:26" x14ac:dyDescent="0.25">
      <c r="B50" t="s">
        <v>907</v>
      </c>
      <c r="C50">
        <v>998</v>
      </c>
      <c r="D50" t="s">
        <v>39</v>
      </c>
      <c r="E50" t="s">
        <v>908</v>
      </c>
      <c r="F50">
        <v>1</v>
      </c>
      <c r="G50" t="s">
        <v>39</v>
      </c>
      <c r="H50">
        <v>1</v>
      </c>
      <c r="I50" t="s">
        <v>908</v>
      </c>
      <c r="J50">
        <v>133</v>
      </c>
      <c r="K50" t="s">
        <v>54</v>
      </c>
      <c r="L50" t="s">
        <v>55</v>
      </c>
      <c r="M50" t="s">
        <v>909</v>
      </c>
      <c r="N50" t="s">
        <v>910</v>
      </c>
      <c r="O50">
        <v>133</v>
      </c>
      <c r="P50">
        <v>133</v>
      </c>
      <c r="Q50" t="s">
        <v>898</v>
      </c>
      <c r="R50" t="s">
        <v>979</v>
      </c>
      <c r="S50" t="s">
        <v>42</v>
      </c>
      <c r="T50" t="s">
        <v>42</v>
      </c>
      <c r="U50" t="s">
        <v>42</v>
      </c>
      <c r="V50" t="s">
        <v>414</v>
      </c>
      <c r="W50" t="s">
        <v>414</v>
      </c>
      <c r="X50" t="s">
        <v>414</v>
      </c>
      <c r="Y50" t="s">
        <v>414</v>
      </c>
      <c r="Z50" t="s">
        <v>42</v>
      </c>
    </row>
    <row r="51" spans="2:26" x14ac:dyDescent="0.25">
      <c r="B51" t="s">
        <v>917</v>
      </c>
      <c r="C51">
        <v>1</v>
      </c>
      <c r="D51" t="s">
        <v>215</v>
      </c>
      <c r="E51" t="s">
        <v>215</v>
      </c>
      <c r="F51">
        <v>3</v>
      </c>
      <c r="G51" t="s">
        <v>215</v>
      </c>
      <c r="H51">
        <v>3</v>
      </c>
      <c r="I51" t="s">
        <v>215</v>
      </c>
      <c r="J51">
        <v>126</v>
      </c>
      <c r="L51" t="s">
        <v>977</v>
      </c>
      <c r="O51">
        <v>126</v>
      </c>
      <c r="P51">
        <v>126</v>
      </c>
      <c r="Q51" t="s">
        <v>916</v>
      </c>
      <c r="S51" t="s">
        <v>42</v>
      </c>
      <c r="T51" t="s">
        <v>42</v>
      </c>
      <c r="U51" t="s">
        <v>42</v>
      </c>
      <c r="V51" t="s">
        <v>42</v>
      </c>
      <c r="W51" t="s">
        <v>42</v>
      </c>
      <c r="X51" t="s">
        <v>42</v>
      </c>
      <c r="Y51" t="s">
        <v>42</v>
      </c>
      <c r="Z51" t="s">
        <v>42</v>
      </c>
    </row>
    <row r="52" spans="2:26" x14ac:dyDescent="0.25">
      <c r="B52" t="s">
        <v>917</v>
      </c>
      <c r="C52">
        <v>1</v>
      </c>
      <c r="D52" t="s">
        <v>247</v>
      </c>
      <c r="E52" t="s">
        <v>921</v>
      </c>
      <c r="F52">
        <v>4</v>
      </c>
      <c r="G52" t="s">
        <v>247</v>
      </c>
      <c r="H52">
        <v>4</v>
      </c>
      <c r="I52" t="s">
        <v>921</v>
      </c>
      <c r="J52">
        <v>136</v>
      </c>
      <c r="K52" t="s">
        <v>296</v>
      </c>
      <c r="L52" t="s">
        <v>297</v>
      </c>
      <c r="M52" t="s">
        <v>2649</v>
      </c>
      <c r="N52" t="s">
        <v>910</v>
      </c>
      <c r="O52">
        <v>136</v>
      </c>
      <c r="P52">
        <v>136</v>
      </c>
      <c r="Q52" t="s">
        <v>898</v>
      </c>
      <c r="R52" t="s">
        <v>981</v>
      </c>
      <c r="S52" t="s">
        <v>42</v>
      </c>
      <c r="T52" t="s">
        <v>42</v>
      </c>
      <c r="U52" t="s">
        <v>42</v>
      </c>
      <c r="V52" t="s">
        <v>414</v>
      </c>
      <c r="W52" t="s">
        <v>414</v>
      </c>
      <c r="X52" t="s">
        <v>414</v>
      </c>
      <c r="Y52" t="s">
        <v>414</v>
      </c>
      <c r="Z52" t="s">
        <v>414</v>
      </c>
    </row>
    <row r="53" spans="2:26" x14ac:dyDescent="0.25">
      <c r="B53" t="s">
        <v>917</v>
      </c>
      <c r="C53">
        <v>1</v>
      </c>
      <c r="D53" t="s">
        <v>747</v>
      </c>
      <c r="E53" t="s">
        <v>970</v>
      </c>
      <c r="F53">
        <v>12</v>
      </c>
      <c r="G53" t="s">
        <v>747</v>
      </c>
      <c r="H53">
        <v>12</v>
      </c>
      <c r="I53" t="s">
        <v>970</v>
      </c>
      <c r="J53">
        <v>140</v>
      </c>
      <c r="K53" t="s">
        <v>770</v>
      </c>
      <c r="L53" t="s">
        <v>771</v>
      </c>
      <c r="M53" t="s">
        <v>2486</v>
      </c>
      <c r="N53" t="s">
        <v>939</v>
      </c>
      <c r="O53">
        <v>140</v>
      </c>
      <c r="P53">
        <v>140</v>
      </c>
      <c r="Q53" t="s">
        <v>898</v>
      </c>
      <c r="R53" t="s">
        <v>982</v>
      </c>
      <c r="S53" t="s">
        <v>42</v>
      </c>
      <c r="T53" t="s">
        <v>42</v>
      </c>
      <c r="U53" t="s">
        <v>42</v>
      </c>
      <c r="V53" t="s">
        <v>414</v>
      </c>
      <c r="W53" t="s">
        <v>414</v>
      </c>
      <c r="X53" t="s">
        <v>414</v>
      </c>
      <c r="Y53" t="s">
        <v>414</v>
      </c>
      <c r="Z53" t="s">
        <v>414</v>
      </c>
    </row>
    <row r="54" spans="2:26" x14ac:dyDescent="0.25">
      <c r="B54" t="s">
        <v>917</v>
      </c>
      <c r="C54">
        <v>1</v>
      </c>
      <c r="D54" t="s">
        <v>836</v>
      </c>
      <c r="E54" t="s">
        <v>967</v>
      </c>
      <c r="F54">
        <v>15</v>
      </c>
      <c r="G54" t="s">
        <v>836</v>
      </c>
      <c r="H54">
        <v>15</v>
      </c>
      <c r="I54" t="s">
        <v>967</v>
      </c>
      <c r="J54">
        <v>128</v>
      </c>
      <c r="K54" t="s">
        <v>856</v>
      </c>
      <c r="L54" t="s">
        <v>2487</v>
      </c>
      <c r="M54" t="s">
        <v>2488</v>
      </c>
      <c r="N54" t="s">
        <v>939</v>
      </c>
      <c r="O54">
        <v>912</v>
      </c>
      <c r="P54">
        <v>912</v>
      </c>
      <c r="Q54" t="s">
        <v>898</v>
      </c>
      <c r="R54" t="s">
        <v>2489</v>
      </c>
      <c r="S54" t="s">
        <v>42</v>
      </c>
      <c r="T54" t="s">
        <v>42</v>
      </c>
      <c r="U54" t="s">
        <v>42</v>
      </c>
      <c r="V54" t="s">
        <v>42</v>
      </c>
      <c r="W54" t="s">
        <v>42</v>
      </c>
      <c r="X54" t="s">
        <v>414</v>
      </c>
      <c r="Y54" t="s">
        <v>414</v>
      </c>
      <c r="Z54" t="s">
        <v>42</v>
      </c>
    </row>
    <row r="55" spans="2:26" x14ac:dyDescent="0.25">
      <c r="B55" t="s">
        <v>917</v>
      </c>
      <c r="C55">
        <v>1</v>
      </c>
      <c r="D55" t="s">
        <v>215</v>
      </c>
      <c r="E55" t="s">
        <v>215</v>
      </c>
      <c r="F55">
        <v>3</v>
      </c>
      <c r="G55" t="s">
        <v>215</v>
      </c>
      <c r="H55">
        <v>3</v>
      </c>
      <c r="I55" t="s">
        <v>215</v>
      </c>
      <c r="J55">
        <v>141</v>
      </c>
      <c r="K55" t="s">
        <v>227</v>
      </c>
      <c r="L55" t="s">
        <v>228</v>
      </c>
      <c r="M55" t="s">
        <v>965</v>
      </c>
      <c r="N55" t="s">
        <v>910</v>
      </c>
      <c r="O55">
        <v>141</v>
      </c>
      <c r="P55">
        <v>141</v>
      </c>
      <c r="Q55" t="s">
        <v>898</v>
      </c>
      <c r="R55" t="s">
        <v>983</v>
      </c>
      <c r="S55" t="s">
        <v>42</v>
      </c>
      <c r="T55" t="s">
        <v>42</v>
      </c>
      <c r="U55" t="s">
        <v>42</v>
      </c>
      <c r="V55" t="s">
        <v>414</v>
      </c>
      <c r="W55" t="s">
        <v>414</v>
      </c>
      <c r="X55" t="s">
        <v>414</v>
      </c>
      <c r="Y55" t="s">
        <v>414</v>
      </c>
      <c r="Z55" t="s">
        <v>42</v>
      </c>
    </row>
    <row r="56" spans="2:26" x14ac:dyDescent="0.25">
      <c r="B56" t="s">
        <v>917</v>
      </c>
      <c r="C56">
        <v>1</v>
      </c>
      <c r="D56" t="s">
        <v>215</v>
      </c>
      <c r="E56" t="s">
        <v>215</v>
      </c>
      <c r="F56">
        <v>3</v>
      </c>
      <c r="G56" t="s">
        <v>215</v>
      </c>
      <c r="H56">
        <v>3</v>
      </c>
      <c r="I56" t="s">
        <v>215</v>
      </c>
      <c r="J56">
        <v>143</v>
      </c>
      <c r="K56" t="s">
        <v>984</v>
      </c>
      <c r="L56" t="s">
        <v>985</v>
      </c>
      <c r="M56" t="s">
        <v>965</v>
      </c>
      <c r="N56" t="s">
        <v>910</v>
      </c>
      <c r="O56">
        <v>143</v>
      </c>
      <c r="P56">
        <v>141</v>
      </c>
      <c r="Q56" t="s">
        <v>898</v>
      </c>
      <c r="R56" t="s">
        <v>986</v>
      </c>
      <c r="S56" t="s">
        <v>42</v>
      </c>
      <c r="T56" t="s">
        <v>42</v>
      </c>
      <c r="U56" t="s">
        <v>42</v>
      </c>
      <c r="V56" t="s">
        <v>414</v>
      </c>
      <c r="W56" t="s">
        <v>414</v>
      </c>
      <c r="X56" t="s">
        <v>414</v>
      </c>
      <c r="Y56" t="s">
        <v>414</v>
      </c>
      <c r="Z56" t="s">
        <v>42</v>
      </c>
    </row>
    <row r="57" spans="2:26" x14ac:dyDescent="0.25">
      <c r="B57" t="s">
        <v>907</v>
      </c>
      <c r="C57">
        <v>998</v>
      </c>
      <c r="D57" t="s">
        <v>39</v>
      </c>
      <c r="E57" t="s">
        <v>908</v>
      </c>
      <c r="F57">
        <v>1</v>
      </c>
      <c r="G57" t="s">
        <v>39</v>
      </c>
      <c r="H57">
        <v>1</v>
      </c>
      <c r="I57" t="s">
        <v>908</v>
      </c>
      <c r="J57">
        <v>142</v>
      </c>
      <c r="K57" t="s">
        <v>152</v>
      </c>
      <c r="L57" t="s">
        <v>153</v>
      </c>
      <c r="M57" t="s">
        <v>909</v>
      </c>
      <c r="N57" t="s">
        <v>910</v>
      </c>
      <c r="O57">
        <v>142</v>
      </c>
      <c r="P57">
        <v>142</v>
      </c>
      <c r="Q57" t="s">
        <v>898</v>
      </c>
      <c r="R57" t="s">
        <v>987</v>
      </c>
      <c r="S57" t="s">
        <v>42</v>
      </c>
      <c r="T57" t="s">
        <v>42</v>
      </c>
      <c r="U57" t="s">
        <v>42</v>
      </c>
      <c r="V57" t="s">
        <v>414</v>
      </c>
      <c r="W57" t="s">
        <v>414</v>
      </c>
      <c r="X57" t="s">
        <v>414</v>
      </c>
      <c r="Y57" t="s">
        <v>414</v>
      </c>
      <c r="Z57" t="s">
        <v>42</v>
      </c>
    </row>
    <row r="58" spans="2:26" x14ac:dyDescent="0.25">
      <c r="B58" t="s">
        <v>917</v>
      </c>
      <c r="C58">
        <v>1</v>
      </c>
      <c r="D58" t="s">
        <v>10</v>
      </c>
      <c r="E58" t="s">
        <v>932</v>
      </c>
      <c r="F58">
        <v>7</v>
      </c>
      <c r="G58" t="s">
        <v>10</v>
      </c>
      <c r="H58">
        <v>7</v>
      </c>
      <c r="I58" t="s">
        <v>932</v>
      </c>
      <c r="J58">
        <v>146</v>
      </c>
      <c r="K58" t="s">
        <v>500</v>
      </c>
      <c r="L58" t="s">
        <v>501</v>
      </c>
      <c r="M58" t="s">
        <v>988</v>
      </c>
      <c r="N58" t="s">
        <v>989</v>
      </c>
      <c r="O58">
        <v>146</v>
      </c>
      <c r="P58">
        <v>146</v>
      </c>
      <c r="Q58" t="s">
        <v>898</v>
      </c>
      <c r="R58" t="s">
        <v>990</v>
      </c>
      <c r="S58" t="s">
        <v>42</v>
      </c>
      <c r="T58" t="s">
        <v>42</v>
      </c>
      <c r="U58" t="s">
        <v>42</v>
      </c>
      <c r="V58" t="s">
        <v>414</v>
      </c>
      <c r="W58" t="s">
        <v>414</v>
      </c>
      <c r="X58" t="s">
        <v>414</v>
      </c>
      <c r="Y58" t="s">
        <v>414</v>
      </c>
      <c r="Z58" t="s">
        <v>414</v>
      </c>
    </row>
    <row r="59" spans="2:26" x14ac:dyDescent="0.25">
      <c r="B59" t="s">
        <v>917</v>
      </c>
      <c r="C59">
        <v>1</v>
      </c>
      <c r="D59" t="s">
        <v>215</v>
      </c>
      <c r="E59" t="s">
        <v>215</v>
      </c>
      <c r="F59">
        <v>3</v>
      </c>
      <c r="G59" t="s">
        <v>215</v>
      </c>
      <c r="H59">
        <v>3</v>
      </c>
      <c r="I59" t="s">
        <v>215</v>
      </c>
      <c r="J59">
        <v>147</v>
      </c>
      <c r="K59" t="s">
        <v>239</v>
      </c>
      <c r="L59" t="s">
        <v>240</v>
      </c>
      <c r="M59" t="s">
        <v>2490</v>
      </c>
      <c r="N59" t="s">
        <v>910</v>
      </c>
      <c r="O59">
        <v>147</v>
      </c>
      <c r="P59">
        <v>147</v>
      </c>
      <c r="Q59" t="s">
        <v>898</v>
      </c>
      <c r="R59" t="s">
        <v>992</v>
      </c>
      <c r="S59" t="s">
        <v>42</v>
      </c>
      <c r="T59" t="s">
        <v>42</v>
      </c>
      <c r="U59" t="s">
        <v>42</v>
      </c>
      <c r="V59" t="s">
        <v>414</v>
      </c>
      <c r="W59" t="s">
        <v>42</v>
      </c>
      <c r="X59" t="s">
        <v>414</v>
      </c>
      <c r="Y59" t="s">
        <v>42</v>
      </c>
      <c r="Z59" t="s">
        <v>42</v>
      </c>
    </row>
    <row r="60" spans="2:26" x14ac:dyDescent="0.25">
      <c r="B60" t="s">
        <v>917</v>
      </c>
      <c r="C60">
        <v>1</v>
      </c>
      <c r="D60" t="s">
        <v>10</v>
      </c>
      <c r="E60" t="s">
        <v>932</v>
      </c>
      <c r="F60">
        <v>7</v>
      </c>
      <c r="G60" t="s">
        <v>10</v>
      </c>
      <c r="H60">
        <v>7</v>
      </c>
      <c r="I60" t="s">
        <v>932</v>
      </c>
      <c r="J60">
        <v>148</v>
      </c>
      <c r="K60" t="s">
        <v>503</v>
      </c>
      <c r="L60" t="s">
        <v>504</v>
      </c>
      <c r="M60" t="s">
        <v>2650</v>
      </c>
      <c r="N60" t="s">
        <v>989</v>
      </c>
      <c r="O60">
        <v>148</v>
      </c>
      <c r="P60">
        <v>148</v>
      </c>
      <c r="Q60" t="s">
        <v>898</v>
      </c>
      <c r="R60" t="s">
        <v>994</v>
      </c>
      <c r="S60" t="s">
        <v>42</v>
      </c>
      <c r="T60" t="s">
        <v>42</v>
      </c>
      <c r="U60" t="s">
        <v>42</v>
      </c>
      <c r="V60" t="s">
        <v>414</v>
      </c>
      <c r="W60" t="s">
        <v>414</v>
      </c>
      <c r="X60" t="s">
        <v>414</v>
      </c>
      <c r="Y60" t="s">
        <v>414</v>
      </c>
      <c r="Z60" t="s">
        <v>414</v>
      </c>
    </row>
    <row r="61" spans="2:26" x14ac:dyDescent="0.25">
      <c r="B61" t="s">
        <v>917</v>
      </c>
      <c r="C61">
        <v>1</v>
      </c>
      <c r="D61" t="s">
        <v>537</v>
      </c>
      <c r="E61" t="s">
        <v>964</v>
      </c>
      <c r="F61">
        <v>8</v>
      </c>
      <c r="G61" t="s">
        <v>537</v>
      </c>
      <c r="H61">
        <v>8</v>
      </c>
      <c r="I61" t="s">
        <v>964</v>
      </c>
      <c r="J61">
        <v>151</v>
      </c>
      <c r="K61" t="s">
        <v>541</v>
      </c>
      <c r="L61" t="s">
        <v>542</v>
      </c>
      <c r="M61" t="s">
        <v>965</v>
      </c>
      <c r="N61" t="s">
        <v>910</v>
      </c>
      <c r="O61">
        <v>151</v>
      </c>
      <c r="P61">
        <v>151</v>
      </c>
      <c r="Q61" t="s">
        <v>898</v>
      </c>
      <c r="R61" t="s">
        <v>996</v>
      </c>
      <c r="S61" t="s">
        <v>42</v>
      </c>
      <c r="T61" t="s">
        <v>42</v>
      </c>
      <c r="U61" t="s">
        <v>42</v>
      </c>
      <c r="V61" t="s">
        <v>414</v>
      </c>
      <c r="W61" t="s">
        <v>414</v>
      </c>
      <c r="X61" t="s">
        <v>414</v>
      </c>
      <c r="Y61" t="s">
        <v>414</v>
      </c>
      <c r="Z61" t="s">
        <v>414</v>
      </c>
    </row>
    <row r="62" spans="2:26" x14ac:dyDescent="0.25">
      <c r="B62" t="s">
        <v>917</v>
      </c>
      <c r="C62">
        <v>1</v>
      </c>
      <c r="D62" t="s">
        <v>537</v>
      </c>
      <c r="E62" t="s">
        <v>964</v>
      </c>
      <c r="F62">
        <v>8</v>
      </c>
      <c r="G62" t="s">
        <v>537</v>
      </c>
      <c r="H62">
        <v>8</v>
      </c>
      <c r="I62" t="s">
        <v>964</v>
      </c>
      <c r="J62">
        <v>162</v>
      </c>
      <c r="K62" t="s">
        <v>548</v>
      </c>
      <c r="L62" t="s">
        <v>549</v>
      </c>
      <c r="M62" t="s">
        <v>965</v>
      </c>
      <c r="N62" t="s">
        <v>910</v>
      </c>
      <c r="O62">
        <v>162</v>
      </c>
      <c r="P62">
        <v>151</v>
      </c>
      <c r="Q62" t="s">
        <v>898</v>
      </c>
      <c r="R62" t="s">
        <v>997</v>
      </c>
      <c r="S62" t="s">
        <v>42</v>
      </c>
      <c r="T62" t="s">
        <v>42</v>
      </c>
      <c r="U62" t="s">
        <v>42</v>
      </c>
      <c r="V62" t="s">
        <v>414</v>
      </c>
      <c r="W62" t="s">
        <v>414</v>
      </c>
      <c r="X62" t="s">
        <v>414</v>
      </c>
      <c r="Y62" t="s">
        <v>414</v>
      </c>
      <c r="Z62" t="s">
        <v>42</v>
      </c>
    </row>
    <row r="63" spans="2:26" x14ac:dyDescent="0.25">
      <c r="B63" t="s">
        <v>917</v>
      </c>
      <c r="C63">
        <v>1</v>
      </c>
      <c r="D63" t="s">
        <v>537</v>
      </c>
      <c r="E63" t="s">
        <v>964</v>
      </c>
      <c r="F63">
        <v>8</v>
      </c>
      <c r="G63" t="s">
        <v>537</v>
      </c>
      <c r="H63">
        <v>8</v>
      </c>
      <c r="I63" t="s">
        <v>964</v>
      </c>
      <c r="J63">
        <v>152</v>
      </c>
      <c r="K63" t="s">
        <v>567</v>
      </c>
      <c r="L63" t="s">
        <v>568</v>
      </c>
      <c r="M63" t="s">
        <v>2490</v>
      </c>
      <c r="N63" t="s">
        <v>910</v>
      </c>
      <c r="O63">
        <v>152</v>
      </c>
      <c r="P63">
        <v>152</v>
      </c>
      <c r="Q63" t="s">
        <v>898</v>
      </c>
      <c r="R63" t="s">
        <v>998</v>
      </c>
      <c r="S63" t="s">
        <v>42</v>
      </c>
      <c r="T63" t="s">
        <v>42</v>
      </c>
      <c r="U63" t="s">
        <v>42</v>
      </c>
      <c r="V63" t="s">
        <v>414</v>
      </c>
      <c r="W63" t="s">
        <v>414</v>
      </c>
      <c r="X63" t="s">
        <v>414</v>
      </c>
      <c r="Y63" t="s">
        <v>414</v>
      </c>
      <c r="Z63" t="s">
        <v>414</v>
      </c>
    </row>
    <row r="64" spans="2:26" x14ac:dyDescent="0.25">
      <c r="B64" t="s">
        <v>917</v>
      </c>
      <c r="C64">
        <v>1</v>
      </c>
      <c r="D64" t="s">
        <v>815</v>
      </c>
      <c r="E64" t="s">
        <v>999</v>
      </c>
      <c r="F64">
        <v>14</v>
      </c>
      <c r="G64" t="s">
        <v>815</v>
      </c>
      <c r="H64">
        <v>14</v>
      </c>
      <c r="I64" t="s">
        <v>999</v>
      </c>
      <c r="J64">
        <v>154</v>
      </c>
      <c r="K64" t="s">
        <v>1000</v>
      </c>
      <c r="L64" t="s">
        <v>1001</v>
      </c>
      <c r="M64" t="s">
        <v>988</v>
      </c>
      <c r="N64" t="s">
        <v>989</v>
      </c>
      <c r="O64">
        <v>154</v>
      </c>
      <c r="P64">
        <v>154</v>
      </c>
      <c r="Q64" t="s">
        <v>898</v>
      </c>
      <c r="R64" t="s">
        <v>1002</v>
      </c>
      <c r="S64" t="s">
        <v>42</v>
      </c>
      <c r="T64" t="s">
        <v>42</v>
      </c>
      <c r="U64" t="s">
        <v>42</v>
      </c>
      <c r="V64" t="s">
        <v>414</v>
      </c>
      <c r="W64" t="s">
        <v>414</v>
      </c>
      <c r="X64" t="s">
        <v>414</v>
      </c>
      <c r="Y64" t="s">
        <v>414</v>
      </c>
      <c r="Z64" t="s">
        <v>414</v>
      </c>
    </row>
    <row r="65" spans="2:26" x14ac:dyDescent="0.25">
      <c r="B65" t="s">
        <v>917</v>
      </c>
      <c r="C65">
        <v>1</v>
      </c>
      <c r="D65" t="s">
        <v>537</v>
      </c>
      <c r="E65" t="s">
        <v>964</v>
      </c>
      <c r="F65">
        <v>8</v>
      </c>
      <c r="G65" t="s">
        <v>537</v>
      </c>
      <c r="H65">
        <v>8</v>
      </c>
      <c r="I65" t="s">
        <v>964</v>
      </c>
      <c r="J65">
        <v>155</v>
      </c>
      <c r="K65" t="s">
        <v>572</v>
      </c>
      <c r="L65" t="s">
        <v>573</v>
      </c>
      <c r="M65" t="s">
        <v>2490</v>
      </c>
      <c r="N65" t="s">
        <v>910</v>
      </c>
      <c r="O65">
        <v>155</v>
      </c>
      <c r="P65">
        <v>155</v>
      </c>
      <c r="Q65" t="s">
        <v>898</v>
      </c>
      <c r="R65" t="s">
        <v>1005</v>
      </c>
      <c r="S65" t="s">
        <v>42</v>
      </c>
      <c r="T65" t="s">
        <v>42</v>
      </c>
      <c r="U65" t="s">
        <v>42</v>
      </c>
      <c r="V65" t="s">
        <v>414</v>
      </c>
      <c r="W65" t="s">
        <v>414</v>
      </c>
      <c r="X65" t="s">
        <v>414</v>
      </c>
      <c r="Y65" t="s">
        <v>414</v>
      </c>
      <c r="Z65" t="s">
        <v>42</v>
      </c>
    </row>
    <row r="66" spans="2:26" x14ac:dyDescent="0.25">
      <c r="B66" t="s">
        <v>917</v>
      </c>
      <c r="C66">
        <v>1</v>
      </c>
      <c r="D66" t="s">
        <v>747</v>
      </c>
      <c r="E66" t="s">
        <v>970</v>
      </c>
      <c r="F66">
        <v>12</v>
      </c>
      <c r="G66" t="s">
        <v>747</v>
      </c>
      <c r="H66">
        <v>12</v>
      </c>
      <c r="I66" t="s">
        <v>970</v>
      </c>
      <c r="J66">
        <v>156</v>
      </c>
      <c r="K66" t="s">
        <v>799</v>
      </c>
      <c r="L66" t="s">
        <v>800</v>
      </c>
      <c r="M66" t="s">
        <v>2488</v>
      </c>
      <c r="N66" t="s">
        <v>939</v>
      </c>
      <c r="O66">
        <v>156</v>
      </c>
      <c r="P66">
        <v>156</v>
      </c>
      <c r="Q66" t="s">
        <v>898</v>
      </c>
      <c r="R66" t="s">
        <v>1006</v>
      </c>
      <c r="S66" t="s">
        <v>42</v>
      </c>
      <c r="T66" t="s">
        <v>42</v>
      </c>
      <c r="U66" t="s">
        <v>42</v>
      </c>
      <c r="V66" t="s">
        <v>414</v>
      </c>
      <c r="W66" t="s">
        <v>414</v>
      </c>
      <c r="X66" t="s">
        <v>414</v>
      </c>
      <c r="Y66" t="s">
        <v>414</v>
      </c>
      <c r="Z66" t="s">
        <v>414</v>
      </c>
    </row>
    <row r="67" spans="2:26" x14ac:dyDescent="0.25">
      <c r="B67" t="s">
        <v>917</v>
      </c>
      <c r="C67">
        <v>1</v>
      </c>
      <c r="D67" t="s">
        <v>247</v>
      </c>
      <c r="E67" t="s">
        <v>921</v>
      </c>
      <c r="F67">
        <v>4</v>
      </c>
      <c r="G67" t="s">
        <v>247</v>
      </c>
      <c r="H67">
        <v>4</v>
      </c>
      <c r="I67" t="s">
        <v>921</v>
      </c>
      <c r="J67">
        <v>157</v>
      </c>
      <c r="K67" t="s">
        <v>253</v>
      </c>
      <c r="L67" t="s">
        <v>254</v>
      </c>
      <c r="M67" t="s">
        <v>1007</v>
      </c>
      <c r="N67" t="s">
        <v>939</v>
      </c>
      <c r="O67">
        <v>157</v>
      </c>
      <c r="P67">
        <v>157</v>
      </c>
      <c r="Q67" t="s">
        <v>898</v>
      </c>
      <c r="R67" t="s">
        <v>1008</v>
      </c>
      <c r="S67" t="s">
        <v>42</v>
      </c>
      <c r="T67" t="s">
        <v>42</v>
      </c>
      <c r="U67" t="s">
        <v>42</v>
      </c>
      <c r="V67" t="s">
        <v>414</v>
      </c>
      <c r="W67" t="s">
        <v>414</v>
      </c>
      <c r="X67" t="s">
        <v>414</v>
      </c>
      <c r="Y67" t="s">
        <v>414</v>
      </c>
      <c r="Z67" t="s">
        <v>414</v>
      </c>
    </row>
    <row r="68" spans="2:26" x14ac:dyDescent="0.25">
      <c r="B68" t="s">
        <v>907</v>
      </c>
      <c r="C68">
        <v>998</v>
      </c>
      <c r="D68" t="s">
        <v>871</v>
      </c>
      <c r="E68" t="s">
        <v>871</v>
      </c>
      <c r="F68">
        <v>17</v>
      </c>
      <c r="G68" t="s">
        <v>871</v>
      </c>
      <c r="H68">
        <v>17</v>
      </c>
      <c r="I68" t="s">
        <v>871</v>
      </c>
      <c r="J68">
        <v>158</v>
      </c>
      <c r="K68" t="s">
        <v>877</v>
      </c>
      <c r="L68" t="s">
        <v>878</v>
      </c>
      <c r="M68" t="s">
        <v>909</v>
      </c>
      <c r="N68" t="s">
        <v>910</v>
      </c>
      <c r="O68">
        <v>158</v>
      </c>
      <c r="P68">
        <v>158</v>
      </c>
      <c r="Q68" t="s">
        <v>898</v>
      </c>
      <c r="R68" t="s">
        <v>1009</v>
      </c>
      <c r="S68" t="s">
        <v>42</v>
      </c>
      <c r="T68" t="s">
        <v>42</v>
      </c>
      <c r="U68" t="s">
        <v>42</v>
      </c>
      <c r="V68" t="s">
        <v>414</v>
      </c>
      <c r="W68" t="s">
        <v>414</v>
      </c>
      <c r="X68" t="s">
        <v>414</v>
      </c>
      <c r="Y68" t="s">
        <v>414</v>
      </c>
      <c r="Z68" t="s">
        <v>414</v>
      </c>
    </row>
    <row r="69" spans="2:26" x14ac:dyDescent="0.25">
      <c r="B69" t="s">
        <v>907</v>
      </c>
      <c r="C69">
        <v>998</v>
      </c>
      <c r="D69" t="s">
        <v>168</v>
      </c>
      <c r="E69" t="s">
        <v>938</v>
      </c>
      <c r="F69">
        <v>2</v>
      </c>
      <c r="G69" t="s">
        <v>168</v>
      </c>
      <c r="H69">
        <v>2</v>
      </c>
      <c r="I69" t="s">
        <v>938</v>
      </c>
      <c r="J69">
        <v>160</v>
      </c>
      <c r="K69" t="s">
        <v>204</v>
      </c>
      <c r="L69" t="s">
        <v>205</v>
      </c>
      <c r="M69" t="s">
        <v>1007</v>
      </c>
      <c r="N69" t="s">
        <v>939</v>
      </c>
      <c r="O69">
        <v>160</v>
      </c>
      <c r="P69">
        <v>160</v>
      </c>
      <c r="Q69" t="s">
        <v>898</v>
      </c>
      <c r="R69" t="s">
        <v>1010</v>
      </c>
      <c r="S69" t="s">
        <v>42</v>
      </c>
      <c r="T69" t="s">
        <v>42</v>
      </c>
      <c r="U69" t="s">
        <v>42</v>
      </c>
      <c r="V69" t="s">
        <v>414</v>
      </c>
      <c r="W69" t="s">
        <v>414</v>
      </c>
      <c r="X69" t="s">
        <v>414</v>
      </c>
      <c r="Y69" t="s">
        <v>414</v>
      </c>
      <c r="Z69" t="s">
        <v>42</v>
      </c>
    </row>
    <row r="70" spans="2:26" x14ac:dyDescent="0.25">
      <c r="B70" t="s">
        <v>917</v>
      </c>
      <c r="C70">
        <v>1</v>
      </c>
      <c r="D70" t="s">
        <v>537</v>
      </c>
      <c r="E70" t="s">
        <v>964</v>
      </c>
      <c r="F70">
        <v>8</v>
      </c>
      <c r="G70" t="s">
        <v>537</v>
      </c>
      <c r="H70">
        <v>8</v>
      </c>
      <c r="I70" t="s">
        <v>964</v>
      </c>
      <c r="J70">
        <v>161</v>
      </c>
      <c r="K70" t="s">
        <v>560</v>
      </c>
      <c r="L70" t="s">
        <v>561</v>
      </c>
      <c r="M70" t="s">
        <v>2490</v>
      </c>
      <c r="N70" t="s">
        <v>910</v>
      </c>
      <c r="O70">
        <v>161</v>
      </c>
      <c r="P70">
        <v>161</v>
      </c>
      <c r="Q70" t="s">
        <v>898</v>
      </c>
      <c r="R70" t="s">
        <v>1011</v>
      </c>
      <c r="S70" t="s">
        <v>42</v>
      </c>
      <c r="T70" t="s">
        <v>42</v>
      </c>
      <c r="U70" t="s">
        <v>42</v>
      </c>
      <c r="V70" t="s">
        <v>414</v>
      </c>
      <c r="W70" t="s">
        <v>414</v>
      </c>
      <c r="X70" t="s">
        <v>414</v>
      </c>
      <c r="Y70" t="s">
        <v>414</v>
      </c>
      <c r="Z70" t="s">
        <v>414</v>
      </c>
    </row>
    <row r="71" spans="2:26" x14ac:dyDescent="0.25">
      <c r="B71" t="s">
        <v>917</v>
      </c>
      <c r="C71">
        <v>1</v>
      </c>
      <c r="D71" t="s">
        <v>333</v>
      </c>
      <c r="E71" t="s">
        <v>919</v>
      </c>
      <c r="F71">
        <v>6</v>
      </c>
      <c r="G71" t="s">
        <v>333</v>
      </c>
      <c r="H71">
        <v>6</v>
      </c>
      <c r="I71" t="s">
        <v>919</v>
      </c>
      <c r="J71">
        <v>165</v>
      </c>
      <c r="K71" t="s">
        <v>340</v>
      </c>
      <c r="L71" t="s">
        <v>341</v>
      </c>
      <c r="M71" t="s">
        <v>1188</v>
      </c>
      <c r="N71" t="s">
        <v>1013</v>
      </c>
      <c r="O71">
        <v>165</v>
      </c>
      <c r="P71">
        <v>165</v>
      </c>
      <c r="Q71" t="s">
        <v>898</v>
      </c>
      <c r="R71" t="s">
        <v>1014</v>
      </c>
      <c r="S71" t="s">
        <v>42</v>
      </c>
      <c r="T71" t="s">
        <v>42</v>
      </c>
      <c r="U71" t="s">
        <v>42</v>
      </c>
      <c r="V71" t="s">
        <v>414</v>
      </c>
      <c r="W71" t="s">
        <v>414</v>
      </c>
      <c r="X71" t="s">
        <v>414</v>
      </c>
      <c r="Y71" t="s">
        <v>414</v>
      </c>
      <c r="Z71" t="s">
        <v>414</v>
      </c>
    </row>
    <row r="72" spans="2:26" x14ac:dyDescent="0.25">
      <c r="B72" t="s">
        <v>917</v>
      </c>
      <c r="C72">
        <v>1</v>
      </c>
      <c r="D72" t="s">
        <v>215</v>
      </c>
      <c r="E72" t="s">
        <v>215</v>
      </c>
      <c r="F72">
        <v>3</v>
      </c>
      <c r="G72" t="s">
        <v>962</v>
      </c>
      <c r="H72">
        <v>0</v>
      </c>
      <c r="I72" t="s">
        <v>962</v>
      </c>
      <c r="J72">
        <v>166</v>
      </c>
      <c r="K72" t="s">
        <v>234</v>
      </c>
      <c r="L72" t="s">
        <v>235</v>
      </c>
      <c r="M72" t="s">
        <v>950</v>
      </c>
      <c r="N72" t="s">
        <v>910</v>
      </c>
      <c r="O72">
        <v>166</v>
      </c>
      <c r="P72">
        <v>166</v>
      </c>
      <c r="Q72" t="s">
        <v>898</v>
      </c>
      <c r="R72" t="s">
        <v>1016</v>
      </c>
      <c r="S72" t="s">
        <v>42</v>
      </c>
      <c r="T72" t="s">
        <v>42</v>
      </c>
      <c r="U72" t="s">
        <v>42</v>
      </c>
      <c r="V72" t="s">
        <v>414</v>
      </c>
      <c r="W72" t="s">
        <v>414</v>
      </c>
      <c r="X72" t="s">
        <v>414</v>
      </c>
      <c r="Y72" t="s">
        <v>414</v>
      </c>
      <c r="Z72" t="s">
        <v>42</v>
      </c>
    </row>
    <row r="73" spans="2:26" x14ac:dyDescent="0.25">
      <c r="B73" t="s">
        <v>907</v>
      </c>
      <c r="C73">
        <v>998</v>
      </c>
      <c r="D73" t="s">
        <v>871</v>
      </c>
      <c r="E73" t="s">
        <v>871</v>
      </c>
      <c r="F73">
        <v>17</v>
      </c>
      <c r="G73" t="s">
        <v>871</v>
      </c>
      <c r="H73">
        <v>17</v>
      </c>
      <c r="I73" t="s">
        <v>871</v>
      </c>
      <c r="J73">
        <v>171</v>
      </c>
      <c r="K73" t="s">
        <v>872</v>
      </c>
      <c r="L73" t="s">
        <v>873</v>
      </c>
      <c r="M73" t="s">
        <v>2649</v>
      </c>
      <c r="N73" t="s">
        <v>910</v>
      </c>
      <c r="O73">
        <v>171</v>
      </c>
      <c r="P73">
        <v>171</v>
      </c>
      <c r="Q73" t="s">
        <v>898</v>
      </c>
      <c r="R73" t="s">
        <v>1020</v>
      </c>
      <c r="S73" t="s">
        <v>42</v>
      </c>
      <c r="T73" t="s">
        <v>42</v>
      </c>
      <c r="U73" t="s">
        <v>42</v>
      </c>
      <c r="V73" t="s">
        <v>414</v>
      </c>
      <c r="W73" t="s">
        <v>414</v>
      </c>
      <c r="X73" t="s">
        <v>414</v>
      </c>
      <c r="Y73" t="s">
        <v>414</v>
      </c>
      <c r="Z73" t="s">
        <v>42</v>
      </c>
    </row>
    <row r="74" spans="2:26" x14ac:dyDescent="0.25">
      <c r="B74" t="s">
        <v>917</v>
      </c>
      <c r="C74">
        <v>1</v>
      </c>
      <c r="D74" t="s">
        <v>537</v>
      </c>
      <c r="E74" t="s">
        <v>964</v>
      </c>
      <c r="F74">
        <v>8</v>
      </c>
      <c r="G74" t="s">
        <v>537</v>
      </c>
      <c r="H74">
        <v>8</v>
      </c>
      <c r="I74" t="s">
        <v>964</v>
      </c>
      <c r="J74">
        <v>150</v>
      </c>
      <c r="L74" t="s">
        <v>1015</v>
      </c>
      <c r="O74">
        <v>150</v>
      </c>
      <c r="P74">
        <v>150</v>
      </c>
      <c r="Q74" t="s">
        <v>916</v>
      </c>
      <c r="S74" t="s">
        <v>42</v>
      </c>
      <c r="T74" t="s">
        <v>42</v>
      </c>
      <c r="U74" t="s">
        <v>42</v>
      </c>
      <c r="V74" t="s">
        <v>42</v>
      </c>
      <c r="W74" t="s">
        <v>42</v>
      </c>
      <c r="X74" t="s">
        <v>42</v>
      </c>
      <c r="Y74" t="s">
        <v>42</v>
      </c>
      <c r="Z74" t="s">
        <v>42</v>
      </c>
    </row>
    <row r="75" spans="2:26" x14ac:dyDescent="0.25">
      <c r="B75" t="s">
        <v>907</v>
      </c>
      <c r="C75">
        <v>998</v>
      </c>
      <c r="D75" t="s">
        <v>871</v>
      </c>
      <c r="E75" t="s">
        <v>871</v>
      </c>
      <c r="F75">
        <v>17</v>
      </c>
      <c r="G75" t="s">
        <v>871</v>
      </c>
      <c r="H75">
        <v>17</v>
      </c>
      <c r="I75" t="s">
        <v>871</v>
      </c>
      <c r="J75">
        <v>172</v>
      </c>
      <c r="K75" t="s">
        <v>1022</v>
      </c>
      <c r="L75" t="s">
        <v>1023</v>
      </c>
      <c r="M75" t="s">
        <v>2651</v>
      </c>
      <c r="N75" t="s">
        <v>910</v>
      </c>
      <c r="O75">
        <v>172</v>
      </c>
      <c r="P75">
        <v>172</v>
      </c>
      <c r="Q75" t="s">
        <v>898</v>
      </c>
      <c r="R75" t="s">
        <v>1024</v>
      </c>
      <c r="S75" t="s">
        <v>42</v>
      </c>
      <c r="T75" t="s">
        <v>42</v>
      </c>
      <c r="U75" t="s">
        <v>42</v>
      </c>
      <c r="V75" t="s">
        <v>414</v>
      </c>
      <c r="W75" t="s">
        <v>414</v>
      </c>
      <c r="X75" t="s">
        <v>414</v>
      </c>
      <c r="Y75" t="s">
        <v>414</v>
      </c>
      <c r="Z75" t="s">
        <v>42</v>
      </c>
    </row>
    <row r="76" spans="2:26" x14ac:dyDescent="0.25">
      <c r="B76" t="s">
        <v>907</v>
      </c>
      <c r="C76">
        <v>998</v>
      </c>
      <c r="D76" t="s">
        <v>871</v>
      </c>
      <c r="E76" t="s">
        <v>871</v>
      </c>
      <c r="F76">
        <v>17</v>
      </c>
      <c r="G76" t="s">
        <v>871</v>
      </c>
      <c r="H76">
        <v>17</v>
      </c>
      <c r="I76" t="s">
        <v>871</v>
      </c>
      <c r="J76">
        <v>174</v>
      </c>
      <c r="K76" t="s">
        <v>1025</v>
      </c>
      <c r="L76" t="s">
        <v>2491</v>
      </c>
      <c r="M76" t="s">
        <v>995</v>
      </c>
      <c r="N76" t="s">
        <v>910</v>
      </c>
      <c r="O76">
        <v>174</v>
      </c>
      <c r="P76">
        <v>174</v>
      </c>
      <c r="Q76" t="s">
        <v>898</v>
      </c>
      <c r="R76" t="s">
        <v>1026</v>
      </c>
      <c r="S76" t="s">
        <v>42</v>
      </c>
      <c r="T76" t="s">
        <v>42</v>
      </c>
      <c r="U76" t="s">
        <v>42</v>
      </c>
      <c r="V76" t="s">
        <v>414</v>
      </c>
      <c r="W76" t="s">
        <v>414</v>
      </c>
      <c r="X76" t="s">
        <v>414</v>
      </c>
      <c r="Y76" t="s">
        <v>414</v>
      </c>
      <c r="Z76" t="s">
        <v>42</v>
      </c>
    </row>
    <row r="77" spans="2:26" x14ac:dyDescent="0.25">
      <c r="B77" t="s">
        <v>917</v>
      </c>
      <c r="C77">
        <v>1</v>
      </c>
      <c r="D77" t="s">
        <v>247</v>
      </c>
      <c r="E77" t="s">
        <v>921</v>
      </c>
      <c r="F77">
        <v>4</v>
      </c>
      <c r="G77" t="s">
        <v>247</v>
      </c>
      <c r="H77">
        <v>4</v>
      </c>
      <c r="I77" t="s">
        <v>921</v>
      </c>
      <c r="J77">
        <v>180</v>
      </c>
      <c r="K77" t="s">
        <v>248</v>
      </c>
      <c r="L77" t="s">
        <v>249</v>
      </c>
      <c r="M77" t="s">
        <v>950</v>
      </c>
      <c r="N77" t="s">
        <v>910</v>
      </c>
      <c r="O77">
        <v>180</v>
      </c>
      <c r="P77">
        <v>180</v>
      </c>
      <c r="Q77" t="s">
        <v>898</v>
      </c>
      <c r="R77" t="s">
        <v>1027</v>
      </c>
      <c r="S77" t="s">
        <v>42</v>
      </c>
      <c r="T77" t="s">
        <v>42</v>
      </c>
      <c r="U77" t="s">
        <v>42</v>
      </c>
      <c r="V77" t="s">
        <v>414</v>
      </c>
      <c r="W77" t="s">
        <v>414</v>
      </c>
      <c r="X77" t="s">
        <v>414</v>
      </c>
      <c r="Y77" t="s">
        <v>414</v>
      </c>
      <c r="Z77" t="s">
        <v>42</v>
      </c>
    </row>
    <row r="78" spans="2:26" x14ac:dyDescent="0.25">
      <c r="B78" t="s">
        <v>917</v>
      </c>
      <c r="C78">
        <v>1</v>
      </c>
      <c r="D78" t="s">
        <v>537</v>
      </c>
      <c r="E78" t="s">
        <v>964</v>
      </c>
      <c r="F78">
        <v>8</v>
      </c>
      <c r="G78" t="s">
        <v>537</v>
      </c>
      <c r="H78">
        <v>8</v>
      </c>
      <c r="I78" t="s">
        <v>964</v>
      </c>
      <c r="J78">
        <v>153</v>
      </c>
      <c r="L78" t="s">
        <v>1021</v>
      </c>
      <c r="O78">
        <v>153</v>
      </c>
      <c r="P78">
        <v>153</v>
      </c>
      <c r="Q78" t="s">
        <v>916</v>
      </c>
      <c r="S78" t="s">
        <v>42</v>
      </c>
      <c r="T78" t="s">
        <v>42</v>
      </c>
      <c r="U78" t="s">
        <v>42</v>
      </c>
      <c r="V78" t="s">
        <v>42</v>
      </c>
      <c r="W78" t="s">
        <v>42</v>
      </c>
      <c r="X78" t="s">
        <v>42</v>
      </c>
      <c r="Y78" t="s">
        <v>42</v>
      </c>
      <c r="Z78" t="s">
        <v>42</v>
      </c>
    </row>
    <row r="79" spans="2:26" x14ac:dyDescent="0.25">
      <c r="B79" t="s">
        <v>917</v>
      </c>
      <c r="C79">
        <v>1</v>
      </c>
      <c r="D79" t="s">
        <v>696</v>
      </c>
      <c r="E79" t="s">
        <v>1028</v>
      </c>
      <c r="F79">
        <v>10</v>
      </c>
      <c r="G79" t="s">
        <v>696</v>
      </c>
      <c r="H79">
        <v>10</v>
      </c>
      <c r="I79" t="s">
        <v>1028</v>
      </c>
      <c r="J79">
        <v>181</v>
      </c>
      <c r="K79" t="s">
        <v>700</v>
      </c>
      <c r="L79" t="s">
        <v>701</v>
      </c>
      <c r="M79" t="s">
        <v>2664</v>
      </c>
      <c r="N79" t="s">
        <v>1013</v>
      </c>
      <c r="O79">
        <v>181</v>
      </c>
      <c r="P79">
        <v>181</v>
      </c>
      <c r="Q79" t="s">
        <v>898</v>
      </c>
      <c r="R79" t="s">
        <v>1029</v>
      </c>
      <c r="S79" t="s">
        <v>42</v>
      </c>
      <c r="T79" t="s">
        <v>42</v>
      </c>
      <c r="U79" t="s">
        <v>42</v>
      </c>
      <c r="V79" t="s">
        <v>414</v>
      </c>
      <c r="W79" t="s">
        <v>414</v>
      </c>
      <c r="X79" t="s">
        <v>414</v>
      </c>
      <c r="Y79" t="s">
        <v>414</v>
      </c>
      <c r="Z79" t="s">
        <v>414</v>
      </c>
    </row>
    <row r="80" spans="2:26" x14ac:dyDescent="0.25">
      <c r="B80" t="s">
        <v>917</v>
      </c>
      <c r="C80">
        <v>1</v>
      </c>
      <c r="D80" t="s">
        <v>696</v>
      </c>
      <c r="E80" t="s">
        <v>1028</v>
      </c>
      <c r="F80">
        <v>10</v>
      </c>
      <c r="G80" t="s">
        <v>696</v>
      </c>
      <c r="H80">
        <v>10</v>
      </c>
      <c r="I80" t="s">
        <v>1028</v>
      </c>
      <c r="J80">
        <v>182</v>
      </c>
      <c r="K80" t="s">
        <v>705</v>
      </c>
      <c r="L80" t="s">
        <v>706</v>
      </c>
      <c r="M80" t="s">
        <v>1012</v>
      </c>
      <c r="N80" t="s">
        <v>1013</v>
      </c>
      <c r="O80">
        <v>182</v>
      </c>
      <c r="P80">
        <v>182</v>
      </c>
      <c r="Q80" t="s">
        <v>898</v>
      </c>
      <c r="R80" t="s">
        <v>1030</v>
      </c>
      <c r="S80" t="s">
        <v>42</v>
      </c>
      <c r="T80" t="s">
        <v>42</v>
      </c>
      <c r="U80" t="s">
        <v>42</v>
      </c>
      <c r="V80" t="s">
        <v>414</v>
      </c>
      <c r="W80" t="s">
        <v>414</v>
      </c>
      <c r="X80" t="s">
        <v>414</v>
      </c>
      <c r="Y80" t="s">
        <v>414</v>
      </c>
      <c r="Z80" t="s">
        <v>414</v>
      </c>
    </row>
    <row r="81" spans="2:26" x14ac:dyDescent="0.25">
      <c r="B81" t="s">
        <v>917</v>
      </c>
      <c r="C81">
        <v>1</v>
      </c>
      <c r="D81" t="s">
        <v>710</v>
      </c>
      <c r="E81" t="s">
        <v>1031</v>
      </c>
      <c r="F81">
        <v>11</v>
      </c>
      <c r="G81" t="s">
        <v>710</v>
      </c>
      <c r="H81">
        <v>11</v>
      </c>
      <c r="I81" t="s">
        <v>1031</v>
      </c>
      <c r="J81">
        <v>183</v>
      </c>
      <c r="K81" t="s">
        <v>711</v>
      </c>
      <c r="L81" t="s">
        <v>712</v>
      </c>
      <c r="M81" t="s">
        <v>1012</v>
      </c>
      <c r="N81" t="s">
        <v>1013</v>
      </c>
      <c r="O81">
        <v>183</v>
      </c>
      <c r="P81">
        <v>183</v>
      </c>
      <c r="Q81" t="s">
        <v>898</v>
      </c>
      <c r="R81" t="s">
        <v>1032</v>
      </c>
      <c r="S81" t="s">
        <v>42</v>
      </c>
      <c r="T81" t="s">
        <v>42</v>
      </c>
      <c r="U81" t="s">
        <v>42</v>
      </c>
      <c r="V81" t="s">
        <v>414</v>
      </c>
      <c r="W81" t="s">
        <v>414</v>
      </c>
      <c r="X81" t="s">
        <v>414</v>
      </c>
      <c r="Y81" t="s">
        <v>414</v>
      </c>
      <c r="Z81" t="s">
        <v>42</v>
      </c>
    </row>
    <row r="82" spans="2:26" x14ac:dyDescent="0.25">
      <c r="B82" t="s">
        <v>917</v>
      </c>
      <c r="C82">
        <v>1</v>
      </c>
      <c r="D82" t="s">
        <v>10</v>
      </c>
      <c r="E82" t="s">
        <v>932</v>
      </c>
      <c r="F82">
        <v>7</v>
      </c>
      <c r="G82" t="s">
        <v>10</v>
      </c>
      <c r="H82">
        <v>7</v>
      </c>
      <c r="I82" t="s">
        <v>932</v>
      </c>
      <c r="J82">
        <v>185</v>
      </c>
      <c r="K82" t="s">
        <v>372</v>
      </c>
      <c r="L82" t="s">
        <v>373</v>
      </c>
      <c r="M82" t="s">
        <v>1034</v>
      </c>
      <c r="N82" t="s">
        <v>989</v>
      </c>
      <c r="O82">
        <v>185</v>
      </c>
      <c r="P82">
        <v>185</v>
      </c>
      <c r="Q82" t="s">
        <v>898</v>
      </c>
      <c r="R82" t="s">
        <v>1035</v>
      </c>
      <c r="S82" t="s">
        <v>42</v>
      </c>
      <c r="T82" t="s">
        <v>42</v>
      </c>
      <c r="U82" t="s">
        <v>42</v>
      </c>
      <c r="V82" t="s">
        <v>414</v>
      </c>
      <c r="W82" t="s">
        <v>414</v>
      </c>
      <c r="X82" t="s">
        <v>414</v>
      </c>
      <c r="Y82" t="s">
        <v>414</v>
      </c>
      <c r="Z82" t="s">
        <v>42</v>
      </c>
    </row>
    <row r="83" spans="2:26" x14ac:dyDescent="0.25">
      <c r="B83" t="s">
        <v>917</v>
      </c>
      <c r="C83">
        <v>1</v>
      </c>
      <c r="D83" t="s">
        <v>815</v>
      </c>
      <c r="E83" t="s">
        <v>999</v>
      </c>
      <c r="F83">
        <v>14</v>
      </c>
      <c r="G83" t="s">
        <v>815</v>
      </c>
      <c r="H83">
        <v>14</v>
      </c>
      <c r="I83" t="s">
        <v>999</v>
      </c>
      <c r="J83">
        <v>186</v>
      </c>
      <c r="K83" t="s">
        <v>1036</v>
      </c>
      <c r="L83" t="s">
        <v>1037</v>
      </c>
      <c r="M83" t="s">
        <v>1038</v>
      </c>
      <c r="N83" t="s">
        <v>989</v>
      </c>
      <c r="O83">
        <v>186</v>
      </c>
      <c r="P83">
        <v>186</v>
      </c>
      <c r="Q83" t="s">
        <v>898</v>
      </c>
      <c r="R83" t="s">
        <v>1039</v>
      </c>
      <c r="S83" t="s">
        <v>42</v>
      </c>
      <c r="T83" t="s">
        <v>42</v>
      </c>
      <c r="U83" t="s">
        <v>42</v>
      </c>
      <c r="V83" t="s">
        <v>414</v>
      </c>
      <c r="W83" t="s">
        <v>414</v>
      </c>
      <c r="X83" t="s">
        <v>414</v>
      </c>
      <c r="Y83" t="s">
        <v>414</v>
      </c>
      <c r="Z83" t="s">
        <v>42</v>
      </c>
    </row>
    <row r="84" spans="2:26" x14ac:dyDescent="0.25">
      <c r="B84" t="s">
        <v>917</v>
      </c>
      <c r="C84">
        <v>1</v>
      </c>
      <c r="D84" t="s">
        <v>747</v>
      </c>
      <c r="E84" t="s">
        <v>970</v>
      </c>
      <c r="F84">
        <v>12</v>
      </c>
      <c r="G84" t="s">
        <v>747</v>
      </c>
      <c r="H84">
        <v>12</v>
      </c>
      <c r="I84" t="s">
        <v>970</v>
      </c>
      <c r="J84">
        <v>187</v>
      </c>
      <c r="K84" t="s">
        <v>748</v>
      </c>
      <c r="L84" t="s">
        <v>749</v>
      </c>
      <c r="M84" t="s">
        <v>968</v>
      </c>
      <c r="N84" t="s">
        <v>939</v>
      </c>
      <c r="O84">
        <v>187</v>
      </c>
      <c r="P84">
        <v>187</v>
      </c>
      <c r="Q84" t="s">
        <v>898</v>
      </c>
      <c r="R84" t="s">
        <v>1040</v>
      </c>
      <c r="S84" t="s">
        <v>42</v>
      </c>
      <c r="T84" t="s">
        <v>42</v>
      </c>
      <c r="U84" t="s">
        <v>42</v>
      </c>
      <c r="V84" t="s">
        <v>414</v>
      </c>
      <c r="W84" t="s">
        <v>414</v>
      </c>
      <c r="X84" t="s">
        <v>414</v>
      </c>
      <c r="Y84" t="s">
        <v>414</v>
      </c>
      <c r="Z84" t="s">
        <v>42</v>
      </c>
    </row>
    <row r="85" spans="2:26" x14ac:dyDescent="0.25">
      <c r="B85" t="s">
        <v>917</v>
      </c>
      <c r="C85">
        <v>1</v>
      </c>
      <c r="D85" t="s">
        <v>577</v>
      </c>
      <c r="E85" t="s">
        <v>923</v>
      </c>
      <c r="F85">
        <v>9</v>
      </c>
      <c r="G85" t="s">
        <v>577</v>
      </c>
      <c r="H85">
        <v>9</v>
      </c>
      <c r="I85" t="s">
        <v>923</v>
      </c>
      <c r="J85">
        <v>159</v>
      </c>
      <c r="L85" t="s">
        <v>1033</v>
      </c>
      <c r="O85">
        <v>159</v>
      </c>
      <c r="P85">
        <v>159</v>
      </c>
      <c r="Q85" t="s">
        <v>916</v>
      </c>
      <c r="S85" t="s">
        <v>42</v>
      </c>
      <c r="T85" t="s">
        <v>42</v>
      </c>
      <c r="U85" t="s">
        <v>42</v>
      </c>
      <c r="V85" t="s">
        <v>42</v>
      </c>
      <c r="W85" t="s">
        <v>42</v>
      </c>
      <c r="X85" t="s">
        <v>42</v>
      </c>
      <c r="Y85" t="s">
        <v>42</v>
      </c>
      <c r="Z85" t="s">
        <v>42</v>
      </c>
    </row>
    <row r="86" spans="2:26" x14ac:dyDescent="0.25">
      <c r="B86" t="s">
        <v>917</v>
      </c>
      <c r="C86">
        <v>1</v>
      </c>
      <c r="D86" t="s">
        <v>577</v>
      </c>
      <c r="E86" t="s">
        <v>923</v>
      </c>
      <c r="F86">
        <v>9</v>
      </c>
      <c r="G86" t="s">
        <v>577</v>
      </c>
      <c r="H86">
        <v>9</v>
      </c>
      <c r="I86" t="s">
        <v>923</v>
      </c>
      <c r="J86">
        <v>188</v>
      </c>
      <c r="K86" t="s">
        <v>578</v>
      </c>
      <c r="L86" t="s">
        <v>579</v>
      </c>
      <c r="M86" t="s">
        <v>1041</v>
      </c>
      <c r="N86" t="s">
        <v>1042</v>
      </c>
      <c r="O86">
        <v>188</v>
      </c>
      <c r="P86">
        <v>188</v>
      </c>
      <c r="Q86" t="s">
        <v>898</v>
      </c>
      <c r="R86" t="s">
        <v>1043</v>
      </c>
      <c r="S86" t="s">
        <v>42</v>
      </c>
      <c r="T86" t="s">
        <v>42</v>
      </c>
      <c r="U86" t="s">
        <v>42</v>
      </c>
      <c r="V86" t="s">
        <v>414</v>
      </c>
      <c r="W86" t="s">
        <v>414</v>
      </c>
      <c r="X86" t="s">
        <v>414</v>
      </c>
      <c r="Y86" t="s">
        <v>414</v>
      </c>
      <c r="Z86" t="s">
        <v>42</v>
      </c>
    </row>
    <row r="87" spans="2:26" x14ac:dyDescent="0.25">
      <c r="B87" t="s">
        <v>917</v>
      </c>
      <c r="C87">
        <v>1</v>
      </c>
      <c r="D87" t="s">
        <v>577</v>
      </c>
      <c r="E87" t="s">
        <v>923</v>
      </c>
      <c r="F87">
        <v>9</v>
      </c>
      <c r="G87" t="s">
        <v>577</v>
      </c>
      <c r="H87">
        <v>9</v>
      </c>
      <c r="I87" t="s">
        <v>923</v>
      </c>
      <c r="J87">
        <v>200</v>
      </c>
      <c r="K87" t="s">
        <v>581</v>
      </c>
      <c r="L87" t="s">
        <v>582</v>
      </c>
      <c r="M87" t="s">
        <v>1041</v>
      </c>
      <c r="N87" t="s">
        <v>1042</v>
      </c>
      <c r="O87">
        <v>200</v>
      </c>
      <c r="P87">
        <v>188</v>
      </c>
      <c r="Q87" t="s">
        <v>898</v>
      </c>
      <c r="R87" t="s">
        <v>1044</v>
      </c>
      <c r="S87" t="s">
        <v>42</v>
      </c>
      <c r="T87" t="s">
        <v>42</v>
      </c>
      <c r="U87" t="s">
        <v>42</v>
      </c>
      <c r="V87" t="s">
        <v>414</v>
      </c>
      <c r="W87" t="s">
        <v>414</v>
      </c>
      <c r="X87" t="s">
        <v>414</v>
      </c>
      <c r="Y87" t="s">
        <v>414</v>
      </c>
      <c r="Z87" t="s">
        <v>414</v>
      </c>
    </row>
    <row r="88" spans="2:26" x14ac:dyDescent="0.25">
      <c r="B88" t="s">
        <v>917</v>
      </c>
      <c r="C88">
        <v>1</v>
      </c>
      <c r="D88" t="s">
        <v>537</v>
      </c>
      <c r="E88" t="s">
        <v>964</v>
      </c>
      <c r="F88">
        <v>8</v>
      </c>
      <c r="G88" t="s">
        <v>537</v>
      </c>
      <c r="H88">
        <v>8</v>
      </c>
      <c r="I88" t="s">
        <v>964</v>
      </c>
      <c r="J88">
        <v>190</v>
      </c>
      <c r="K88" t="s">
        <v>538</v>
      </c>
      <c r="L88" t="s">
        <v>539</v>
      </c>
      <c r="M88" t="s">
        <v>950</v>
      </c>
      <c r="N88" t="s">
        <v>910</v>
      </c>
      <c r="O88">
        <v>190</v>
      </c>
      <c r="P88">
        <v>190</v>
      </c>
      <c r="Q88" t="s">
        <v>898</v>
      </c>
      <c r="R88" t="s">
        <v>1048</v>
      </c>
      <c r="S88" t="s">
        <v>42</v>
      </c>
      <c r="T88" t="s">
        <v>42</v>
      </c>
      <c r="U88" t="s">
        <v>42</v>
      </c>
      <c r="V88" t="s">
        <v>414</v>
      </c>
      <c r="W88" t="s">
        <v>414</v>
      </c>
      <c r="X88" t="s">
        <v>414</v>
      </c>
      <c r="Y88" t="s">
        <v>414</v>
      </c>
      <c r="Z88" t="s">
        <v>42</v>
      </c>
    </row>
    <row r="89" spans="2:26" x14ac:dyDescent="0.25">
      <c r="B89" t="s">
        <v>907</v>
      </c>
      <c r="C89">
        <v>998</v>
      </c>
      <c r="D89" t="s">
        <v>871</v>
      </c>
      <c r="E89" t="s">
        <v>871</v>
      </c>
      <c r="F89">
        <v>17</v>
      </c>
      <c r="G89" t="s">
        <v>871</v>
      </c>
      <c r="H89">
        <v>17</v>
      </c>
      <c r="I89" t="s">
        <v>871</v>
      </c>
      <c r="J89">
        <v>191</v>
      </c>
      <c r="K89" t="s">
        <v>880</v>
      </c>
      <c r="L89" t="s">
        <v>881</v>
      </c>
      <c r="M89" t="s">
        <v>995</v>
      </c>
      <c r="N89" t="s">
        <v>910</v>
      </c>
      <c r="O89">
        <v>191</v>
      </c>
      <c r="P89">
        <v>191</v>
      </c>
      <c r="Q89" t="s">
        <v>898</v>
      </c>
      <c r="R89" t="s">
        <v>1049</v>
      </c>
      <c r="S89" t="s">
        <v>42</v>
      </c>
      <c r="T89" t="s">
        <v>42</v>
      </c>
      <c r="U89" t="s">
        <v>42</v>
      </c>
      <c r="V89" t="s">
        <v>414</v>
      </c>
      <c r="W89" t="s">
        <v>414</v>
      </c>
      <c r="X89" t="s">
        <v>414</v>
      </c>
      <c r="Y89" t="s">
        <v>414</v>
      </c>
      <c r="Z89" t="s">
        <v>42</v>
      </c>
    </row>
    <row r="90" spans="2:26" x14ac:dyDescent="0.25">
      <c r="B90" t="s">
        <v>917</v>
      </c>
      <c r="C90">
        <v>1</v>
      </c>
      <c r="D90" t="s">
        <v>333</v>
      </c>
      <c r="E90" t="s">
        <v>919</v>
      </c>
      <c r="F90">
        <v>6</v>
      </c>
      <c r="G90" t="s">
        <v>333</v>
      </c>
      <c r="H90">
        <v>6</v>
      </c>
      <c r="I90" t="s">
        <v>919</v>
      </c>
      <c r="J90">
        <v>192</v>
      </c>
      <c r="K90" t="s">
        <v>334</v>
      </c>
      <c r="L90" t="s">
        <v>335</v>
      </c>
      <c r="M90" t="s">
        <v>1012</v>
      </c>
      <c r="N90" t="s">
        <v>1013</v>
      </c>
      <c r="O90">
        <v>192</v>
      </c>
      <c r="P90">
        <v>192</v>
      </c>
      <c r="Q90" t="s">
        <v>898</v>
      </c>
      <c r="R90" t="s">
        <v>1050</v>
      </c>
      <c r="S90" t="s">
        <v>42</v>
      </c>
      <c r="T90" t="s">
        <v>42</v>
      </c>
      <c r="U90" t="s">
        <v>42</v>
      </c>
      <c r="V90" t="s">
        <v>414</v>
      </c>
      <c r="W90" t="s">
        <v>414</v>
      </c>
      <c r="X90" t="s">
        <v>414</v>
      </c>
      <c r="Y90" t="s">
        <v>414</v>
      </c>
      <c r="Z90" t="s">
        <v>42</v>
      </c>
    </row>
    <row r="91" spans="2:26" x14ac:dyDescent="0.25">
      <c r="B91" t="s">
        <v>917</v>
      </c>
      <c r="C91">
        <v>1</v>
      </c>
      <c r="D91" t="s">
        <v>333</v>
      </c>
      <c r="E91" t="s">
        <v>919</v>
      </c>
      <c r="F91">
        <v>6</v>
      </c>
      <c r="G91" t="s">
        <v>333</v>
      </c>
      <c r="H91">
        <v>6</v>
      </c>
      <c r="I91" t="s">
        <v>919</v>
      </c>
      <c r="J91">
        <v>312</v>
      </c>
      <c r="K91" t="s">
        <v>337</v>
      </c>
      <c r="L91" t="s">
        <v>338</v>
      </c>
      <c r="M91" t="s">
        <v>1012</v>
      </c>
      <c r="N91" t="s">
        <v>1013</v>
      </c>
      <c r="O91">
        <v>312</v>
      </c>
      <c r="P91">
        <v>192</v>
      </c>
      <c r="Q91" t="s">
        <v>898</v>
      </c>
      <c r="R91" t="s">
        <v>1051</v>
      </c>
      <c r="S91" t="s">
        <v>42</v>
      </c>
      <c r="T91" t="s">
        <v>42</v>
      </c>
      <c r="U91" t="s">
        <v>42</v>
      </c>
      <c r="V91" t="s">
        <v>414</v>
      </c>
      <c r="W91" t="s">
        <v>414</v>
      </c>
      <c r="X91" t="s">
        <v>414</v>
      </c>
      <c r="Y91" t="s">
        <v>414</v>
      </c>
      <c r="Z91" t="s">
        <v>42</v>
      </c>
    </row>
    <row r="92" spans="2:26" x14ac:dyDescent="0.25">
      <c r="B92" t="s">
        <v>917</v>
      </c>
      <c r="C92">
        <v>1</v>
      </c>
      <c r="D92" t="s">
        <v>577</v>
      </c>
      <c r="E92" t="s">
        <v>923</v>
      </c>
      <c r="F92">
        <v>9</v>
      </c>
      <c r="G92" t="s">
        <v>577</v>
      </c>
      <c r="H92">
        <v>9</v>
      </c>
      <c r="I92" t="s">
        <v>923</v>
      </c>
      <c r="J92">
        <v>163</v>
      </c>
      <c r="K92" t="s">
        <v>1045</v>
      </c>
      <c r="L92" t="s">
        <v>1046</v>
      </c>
      <c r="O92">
        <v>163</v>
      </c>
      <c r="P92">
        <v>163</v>
      </c>
      <c r="Q92" t="s">
        <v>916</v>
      </c>
      <c r="R92" t="s">
        <v>1047</v>
      </c>
      <c r="S92" t="s">
        <v>42</v>
      </c>
      <c r="T92" t="s">
        <v>42</v>
      </c>
      <c r="U92" t="s">
        <v>42</v>
      </c>
      <c r="V92" t="s">
        <v>42</v>
      </c>
      <c r="W92" t="s">
        <v>42</v>
      </c>
      <c r="X92" t="s">
        <v>42</v>
      </c>
      <c r="Y92" t="s">
        <v>42</v>
      </c>
      <c r="Z92" t="s">
        <v>414</v>
      </c>
    </row>
    <row r="93" spans="2:26" x14ac:dyDescent="0.25">
      <c r="B93" t="s">
        <v>917</v>
      </c>
      <c r="C93">
        <v>1</v>
      </c>
      <c r="D93" t="s">
        <v>304</v>
      </c>
      <c r="E93" t="s">
        <v>1052</v>
      </c>
      <c r="F93">
        <v>5</v>
      </c>
      <c r="G93" t="s">
        <v>304</v>
      </c>
      <c r="H93">
        <v>5</v>
      </c>
      <c r="I93" t="s">
        <v>1052</v>
      </c>
      <c r="J93">
        <v>193</v>
      </c>
      <c r="K93" t="s">
        <v>305</v>
      </c>
      <c r="L93" t="s">
        <v>306</v>
      </c>
      <c r="M93" t="s">
        <v>1188</v>
      </c>
      <c r="N93" t="s">
        <v>1013</v>
      </c>
      <c r="O93">
        <v>193</v>
      </c>
      <c r="P93">
        <v>193</v>
      </c>
      <c r="Q93" t="s">
        <v>898</v>
      </c>
      <c r="R93" t="s">
        <v>1053</v>
      </c>
      <c r="S93" t="s">
        <v>42</v>
      </c>
      <c r="T93" t="s">
        <v>42</v>
      </c>
      <c r="U93" t="s">
        <v>42</v>
      </c>
      <c r="V93" t="s">
        <v>414</v>
      </c>
      <c r="W93" t="s">
        <v>414</v>
      </c>
      <c r="X93" t="s">
        <v>414</v>
      </c>
      <c r="Y93" t="s">
        <v>414</v>
      </c>
      <c r="Z93" t="s">
        <v>42</v>
      </c>
    </row>
    <row r="94" spans="2:26" x14ac:dyDescent="0.25">
      <c r="B94" t="s">
        <v>917</v>
      </c>
      <c r="C94">
        <v>1</v>
      </c>
      <c r="D94" t="s">
        <v>247</v>
      </c>
      <c r="E94" t="s">
        <v>921</v>
      </c>
      <c r="F94">
        <v>4</v>
      </c>
      <c r="G94" t="s">
        <v>247</v>
      </c>
      <c r="H94">
        <v>4</v>
      </c>
      <c r="I94" t="s">
        <v>921</v>
      </c>
      <c r="J94">
        <v>194</v>
      </c>
      <c r="K94" t="s">
        <v>270</v>
      </c>
      <c r="L94" t="s">
        <v>271</v>
      </c>
      <c r="M94" t="s">
        <v>995</v>
      </c>
      <c r="N94" t="s">
        <v>910</v>
      </c>
      <c r="O94">
        <v>194</v>
      </c>
      <c r="P94">
        <v>194</v>
      </c>
      <c r="Q94" t="s">
        <v>898</v>
      </c>
      <c r="R94" t="s">
        <v>1054</v>
      </c>
      <c r="S94" t="s">
        <v>42</v>
      </c>
      <c r="T94" t="s">
        <v>42</v>
      </c>
      <c r="U94" t="s">
        <v>42</v>
      </c>
      <c r="V94" t="s">
        <v>414</v>
      </c>
      <c r="W94" t="s">
        <v>414</v>
      </c>
      <c r="X94" t="s">
        <v>414</v>
      </c>
      <c r="Y94" t="s">
        <v>414</v>
      </c>
      <c r="Z94" t="s">
        <v>414</v>
      </c>
    </row>
    <row r="95" spans="2:26" x14ac:dyDescent="0.25">
      <c r="B95" t="s">
        <v>917</v>
      </c>
      <c r="C95">
        <v>1</v>
      </c>
      <c r="D95" t="s">
        <v>696</v>
      </c>
      <c r="E95" t="s">
        <v>1028</v>
      </c>
      <c r="F95">
        <v>10</v>
      </c>
      <c r="G95" t="s">
        <v>696</v>
      </c>
      <c r="H95">
        <v>10</v>
      </c>
      <c r="I95" t="s">
        <v>1028</v>
      </c>
      <c r="J95">
        <v>195</v>
      </c>
      <c r="K95" t="s">
        <v>697</v>
      </c>
      <c r="L95" t="s">
        <v>698</v>
      </c>
      <c r="M95" t="s">
        <v>1188</v>
      </c>
      <c r="N95" t="s">
        <v>1013</v>
      </c>
      <c r="O95">
        <v>195</v>
      </c>
      <c r="P95">
        <v>195</v>
      </c>
      <c r="Q95" t="s">
        <v>898</v>
      </c>
      <c r="R95" t="s">
        <v>1057</v>
      </c>
      <c r="S95" t="s">
        <v>42</v>
      </c>
      <c r="T95" t="s">
        <v>42</v>
      </c>
      <c r="U95" t="s">
        <v>42</v>
      </c>
      <c r="V95" t="s">
        <v>414</v>
      </c>
      <c r="W95" t="s">
        <v>414</v>
      </c>
      <c r="X95" t="s">
        <v>42</v>
      </c>
      <c r="Y95" t="s">
        <v>42</v>
      </c>
      <c r="Z95" t="s">
        <v>42</v>
      </c>
    </row>
    <row r="96" spans="2:26" x14ac:dyDescent="0.25">
      <c r="B96" t="s">
        <v>917</v>
      </c>
      <c r="C96">
        <v>1</v>
      </c>
      <c r="D96" t="s">
        <v>247</v>
      </c>
      <c r="E96" t="s">
        <v>921</v>
      </c>
      <c r="F96">
        <v>4</v>
      </c>
      <c r="G96" t="s">
        <v>247</v>
      </c>
      <c r="H96">
        <v>4</v>
      </c>
      <c r="I96" t="s">
        <v>921</v>
      </c>
      <c r="J96">
        <v>167</v>
      </c>
      <c r="K96" t="s">
        <v>1017</v>
      </c>
      <c r="L96" t="s">
        <v>1018</v>
      </c>
      <c r="O96">
        <v>167</v>
      </c>
      <c r="P96">
        <v>167</v>
      </c>
      <c r="Q96" t="s">
        <v>916</v>
      </c>
      <c r="R96" t="s">
        <v>1019</v>
      </c>
      <c r="S96" t="s">
        <v>42</v>
      </c>
      <c r="T96" t="s">
        <v>42</v>
      </c>
      <c r="U96" t="s">
        <v>42</v>
      </c>
      <c r="V96" t="s">
        <v>42</v>
      </c>
      <c r="W96" t="s">
        <v>42</v>
      </c>
      <c r="X96" t="s">
        <v>42</v>
      </c>
      <c r="Y96" t="s">
        <v>42</v>
      </c>
      <c r="Z96" t="s">
        <v>42</v>
      </c>
    </row>
    <row r="97" spans="2:26" x14ac:dyDescent="0.25">
      <c r="B97" t="s">
        <v>917</v>
      </c>
      <c r="C97">
        <v>1</v>
      </c>
      <c r="D97" t="s">
        <v>710</v>
      </c>
      <c r="E97" t="s">
        <v>1031</v>
      </c>
      <c r="F97">
        <v>11</v>
      </c>
      <c r="G97" t="s">
        <v>710</v>
      </c>
      <c r="H97">
        <v>11</v>
      </c>
      <c r="I97" t="s">
        <v>1031</v>
      </c>
      <c r="J97">
        <v>199</v>
      </c>
      <c r="K97" t="s">
        <v>714</v>
      </c>
      <c r="L97" t="s">
        <v>715</v>
      </c>
      <c r="M97" t="s">
        <v>1012</v>
      </c>
      <c r="N97" t="s">
        <v>1013</v>
      </c>
      <c r="O97">
        <v>199</v>
      </c>
      <c r="P97">
        <v>199</v>
      </c>
      <c r="Q97" t="s">
        <v>898</v>
      </c>
      <c r="R97" t="s">
        <v>1061</v>
      </c>
      <c r="S97" t="s">
        <v>42</v>
      </c>
      <c r="T97" t="s">
        <v>42</v>
      </c>
      <c r="U97" t="s">
        <v>42</v>
      </c>
      <c r="V97" t="s">
        <v>414</v>
      </c>
      <c r="W97" t="s">
        <v>414</v>
      </c>
      <c r="X97" t="s">
        <v>414</v>
      </c>
      <c r="Y97" t="s">
        <v>414</v>
      </c>
      <c r="Z97" t="s">
        <v>414</v>
      </c>
    </row>
    <row r="98" spans="2:26" x14ac:dyDescent="0.25">
      <c r="B98" t="s">
        <v>917</v>
      </c>
      <c r="C98">
        <v>1</v>
      </c>
      <c r="D98" t="s">
        <v>537</v>
      </c>
      <c r="E98" t="s">
        <v>964</v>
      </c>
      <c r="F98">
        <v>8</v>
      </c>
      <c r="G98" t="s">
        <v>537</v>
      </c>
      <c r="H98">
        <v>8</v>
      </c>
      <c r="I98" t="s">
        <v>964</v>
      </c>
      <c r="J98">
        <v>169</v>
      </c>
      <c r="L98" t="s">
        <v>1055</v>
      </c>
      <c r="O98">
        <v>169</v>
      </c>
      <c r="P98">
        <v>169</v>
      </c>
      <c r="Q98" t="s">
        <v>916</v>
      </c>
      <c r="R98" t="s">
        <v>1056</v>
      </c>
      <c r="S98" t="s">
        <v>42</v>
      </c>
      <c r="T98" t="s">
        <v>42</v>
      </c>
      <c r="U98" t="s">
        <v>42</v>
      </c>
      <c r="V98" t="s">
        <v>42</v>
      </c>
      <c r="W98" t="s">
        <v>42</v>
      </c>
      <c r="X98" t="s">
        <v>42</v>
      </c>
      <c r="Y98" t="s">
        <v>42</v>
      </c>
      <c r="Z98" t="s">
        <v>42</v>
      </c>
    </row>
    <row r="99" spans="2:26" x14ac:dyDescent="0.25">
      <c r="B99" t="s">
        <v>917</v>
      </c>
      <c r="C99">
        <v>1</v>
      </c>
      <c r="D99" t="s">
        <v>247</v>
      </c>
      <c r="E99" t="s">
        <v>921</v>
      </c>
      <c r="F99">
        <v>4</v>
      </c>
      <c r="G99" t="s">
        <v>247</v>
      </c>
      <c r="H99">
        <v>4</v>
      </c>
      <c r="I99" t="s">
        <v>921</v>
      </c>
      <c r="J99">
        <v>170</v>
      </c>
      <c r="K99" t="s">
        <v>1058</v>
      </c>
      <c r="L99" t="s">
        <v>1059</v>
      </c>
      <c r="O99">
        <v>170</v>
      </c>
      <c r="P99">
        <v>170</v>
      </c>
      <c r="Q99" t="s">
        <v>916</v>
      </c>
      <c r="R99" t="s">
        <v>1060</v>
      </c>
      <c r="S99" t="s">
        <v>42</v>
      </c>
      <c r="T99" t="s">
        <v>42</v>
      </c>
      <c r="U99" t="s">
        <v>42</v>
      </c>
      <c r="V99" t="s">
        <v>42</v>
      </c>
      <c r="W99" t="s">
        <v>42</v>
      </c>
      <c r="X99" t="s">
        <v>42</v>
      </c>
      <c r="Y99" t="s">
        <v>42</v>
      </c>
      <c r="Z99" t="s">
        <v>414</v>
      </c>
    </row>
    <row r="100" spans="2:26" x14ac:dyDescent="0.25">
      <c r="B100" t="s">
        <v>917</v>
      </c>
      <c r="C100">
        <v>1</v>
      </c>
      <c r="D100" t="s">
        <v>10</v>
      </c>
      <c r="E100" t="s">
        <v>932</v>
      </c>
      <c r="F100">
        <v>7</v>
      </c>
      <c r="G100" t="s">
        <v>10</v>
      </c>
      <c r="H100">
        <v>7</v>
      </c>
      <c r="I100" t="s">
        <v>932</v>
      </c>
      <c r="J100">
        <v>197</v>
      </c>
      <c r="K100" t="s">
        <v>391</v>
      </c>
      <c r="L100" t="s">
        <v>392</v>
      </c>
      <c r="M100" t="s">
        <v>1034</v>
      </c>
      <c r="N100" t="s">
        <v>989</v>
      </c>
      <c r="O100">
        <v>197</v>
      </c>
      <c r="P100">
        <v>201</v>
      </c>
      <c r="Q100" t="s">
        <v>898</v>
      </c>
      <c r="R100" t="s">
        <v>1063</v>
      </c>
      <c r="S100" t="s">
        <v>42</v>
      </c>
      <c r="T100" t="s">
        <v>42</v>
      </c>
      <c r="U100" t="s">
        <v>42</v>
      </c>
      <c r="V100" t="s">
        <v>414</v>
      </c>
      <c r="W100" t="s">
        <v>414</v>
      </c>
      <c r="X100" t="s">
        <v>414</v>
      </c>
      <c r="Y100" t="s">
        <v>414</v>
      </c>
      <c r="Z100" t="s">
        <v>42</v>
      </c>
    </row>
    <row r="101" spans="2:26" x14ac:dyDescent="0.25">
      <c r="B101" t="s">
        <v>917</v>
      </c>
      <c r="C101">
        <v>1</v>
      </c>
      <c r="D101" t="s">
        <v>10</v>
      </c>
      <c r="E101" t="s">
        <v>932</v>
      </c>
      <c r="F101">
        <v>7</v>
      </c>
      <c r="G101" t="s">
        <v>10</v>
      </c>
      <c r="H101">
        <v>7</v>
      </c>
      <c r="I101" t="s">
        <v>932</v>
      </c>
      <c r="J101">
        <v>201</v>
      </c>
      <c r="K101" t="s">
        <v>375</v>
      </c>
      <c r="L101" t="s">
        <v>376</v>
      </c>
      <c r="M101" t="s">
        <v>1034</v>
      </c>
      <c r="N101" t="s">
        <v>989</v>
      </c>
      <c r="O101">
        <v>201</v>
      </c>
      <c r="P101">
        <v>201</v>
      </c>
      <c r="Q101" t="s">
        <v>898</v>
      </c>
      <c r="R101" t="s">
        <v>1064</v>
      </c>
      <c r="S101" t="s">
        <v>42</v>
      </c>
      <c r="T101" t="s">
        <v>42</v>
      </c>
      <c r="U101" t="s">
        <v>42</v>
      </c>
      <c r="V101" t="s">
        <v>414</v>
      </c>
      <c r="W101" t="s">
        <v>414</v>
      </c>
      <c r="X101" t="s">
        <v>414</v>
      </c>
      <c r="Y101" t="s">
        <v>414</v>
      </c>
      <c r="Z101" t="s">
        <v>414</v>
      </c>
    </row>
    <row r="102" spans="2:26" x14ac:dyDescent="0.25">
      <c r="B102" t="s">
        <v>917</v>
      </c>
      <c r="C102">
        <v>1</v>
      </c>
      <c r="D102" t="s">
        <v>10</v>
      </c>
      <c r="E102" t="s">
        <v>932</v>
      </c>
      <c r="F102">
        <v>7</v>
      </c>
      <c r="G102" t="s">
        <v>10</v>
      </c>
      <c r="H102">
        <v>7</v>
      </c>
      <c r="I102" t="s">
        <v>932</v>
      </c>
      <c r="J102">
        <v>219</v>
      </c>
      <c r="K102" t="s">
        <v>856</v>
      </c>
      <c r="L102" t="s">
        <v>1065</v>
      </c>
      <c r="M102" t="s">
        <v>1034</v>
      </c>
      <c r="N102" t="s">
        <v>989</v>
      </c>
      <c r="O102">
        <v>201</v>
      </c>
      <c r="P102">
        <v>201</v>
      </c>
      <c r="Q102" t="s">
        <v>916</v>
      </c>
      <c r="R102" t="s">
        <v>1066</v>
      </c>
      <c r="S102" t="s">
        <v>42</v>
      </c>
      <c r="T102" t="s">
        <v>42</v>
      </c>
      <c r="U102" t="s">
        <v>42</v>
      </c>
      <c r="V102" t="s">
        <v>42</v>
      </c>
      <c r="W102" t="s">
        <v>42</v>
      </c>
      <c r="X102" t="s">
        <v>42</v>
      </c>
      <c r="Y102" t="s">
        <v>42</v>
      </c>
      <c r="Z102" t="s">
        <v>42</v>
      </c>
    </row>
    <row r="103" spans="2:26" x14ac:dyDescent="0.25">
      <c r="B103" t="s">
        <v>917</v>
      </c>
      <c r="C103">
        <v>1</v>
      </c>
      <c r="D103" t="s">
        <v>10</v>
      </c>
      <c r="E103" t="s">
        <v>932</v>
      </c>
      <c r="F103">
        <v>7</v>
      </c>
      <c r="G103" t="s">
        <v>10</v>
      </c>
      <c r="H103">
        <v>7</v>
      </c>
      <c r="I103" t="s">
        <v>932</v>
      </c>
      <c r="J103">
        <v>202</v>
      </c>
      <c r="K103" t="s">
        <v>493</v>
      </c>
      <c r="L103" t="s">
        <v>494</v>
      </c>
      <c r="M103" t="s">
        <v>2492</v>
      </c>
      <c r="N103" t="s">
        <v>989</v>
      </c>
      <c r="O103">
        <v>202</v>
      </c>
      <c r="P103">
        <v>202</v>
      </c>
      <c r="Q103" t="s">
        <v>898</v>
      </c>
      <c r="R103" t="s">
        <v>1067</v>
      </c>
      <c r="S103" t="s">
        <v>42</v>
      </c>
      <c r="T103" t="s">
        <v>42</v>
      </c>
      <c r="U103" t="s">
        <v>42</v>
      </c>
      <c r="V103" t="s">
        <v>414</v>
      </c>
      <c r="W103" t="s">
        <v>414</v>
      </c>
      <c r="X103" t="s">
        <v>414</v>
      </c>
      <c r="Y103" t="s">
        <v>414</v>
      </c>
      <c r="Z103" t="s">
        <v>414</v>
      </c>
    </row>
    <row r="104" spans="2:26" x14ac:dyDescent="0.25">
      <c r="B104" t="s">
        <v>917</v>
      </c>
      <c r="C104">
        <v>1</v>
      </c>
      <c r="D104" t="s">
        <v>247</v>
      </c>
      <c r="E104" t="s">
        <v>921</v>
      </c>
      <c r="F104">
        <v>4</v>
      </c>
      <c r="G104" t="s">
        <v>247</v>
      </c>
      <c r="H104">
        <v>4</v>
      </c>
      <c r="I104" t="s">
        <v>921</v>
      </c>
      <c r="J104">
        <v>173</v>
      </c>
      <c r="L104" t="s">
        <v>1062</v>
      </c>
      <c r="O104">
        <v>173</v>
      </c>
      <c r="P104">
        <v>173</v>
      </c>
      <c r="Q104" t="s">
        <v>916</v>
      </c>
      <c r="S104" t="s">
        <v>42</v>
      </c>
      <c r="T104" t="s">
        <v>42</v>
      </c>
      <c r="U104" t="s">
        <v>42</v>
      </c>
      <c r="V104" t="s">
        <v>42</v>
      </c>
      <c r="W104" t="s">
        <v>42</v>
      </c>
      <c r="X104" t="s">
        <v>42</v>
      </c>
      <c r="Y104" t="s">
        <v>42</v>
      </c>
      <c r="Z104" t="s">
        <v>42</v>
      </c>
    </row>
    <row r="105" spans="2:26" x14ac:dyDescent="0.25">
      <c r="B105" t="s">
        <v>917</v>
      </c>
      <c r="C105">
        <v>1</v>
      </c>
      <c r="D105" t="s">
        <v>10</v>
      </c>
      <c r="E105" t="s">
        <v>932</v>
      </c>
      <c r="F105">
        <v>7</v>
      </c>
      <c r="G105" t="s">
        <v>10</v>
      </c>
      <c r="H105">
        <v>7</v>
      </c>
      <c r="I105" t="s">
        <v>932</v>
      </c>
      <c r="J105">
        <v>204</v>
      </c>
      <c r="K105" t="s">
        <v>417</v>
      </c>
      <c r="L105" t="s">
        <v>418</v>
      </c>
      <c r="M105" t="s">
        <v>1038</v>
      </c>
      <c r="N105" t="s">
        <v>989</v>
      </c>
      <c r="O105">
        <v>204</v>
      </c>
      <c r="P105">
        <v>204</v>
      </c>
      <c r="Q105" t="s">
        <v>898</v>
      </c>
      <c r="R105" t="s">
        <v>1071</v>
      </c>
      <c r="S105" t="s">
        <v>42</v>
      </c>
      <c r="T105" t="s">
        <v>42</v>
      </c>
      <c r="U105" t="s">
        <v>414</v>
      </c>
      <c r="V105" t="s">
        <v>414</v>
      </c>
      <c r="W105" t="s">
        <v>414</v>
      </c>
      <c r="X105" t="s">
        <v>414</v>
      </c>
      <c r="Y105" t="s">
        <v>414</v>
      </c>
      <c r="Z105" t="s">
        <v>42</v>
      </c>
    </row>
    <row r="106" spans="2:26" x14ac:dyDescent="0.25">
      <c r="B106" t="s">
        <v>917</v>
      </c>
      <c r="C106">
        <v>1</v>
      </c>
      <c r="D106" t="s">
        <v>10</v>
      </c>
      <c r="E106" t="s">
        <v>932</v>
      </c>
      <c r="F106">
        <v>7</v>
      </c>
      <c r="G106" t="s">
        <v>10</v>
      </c>
      <c r="H106">
        <v>7</v>
      </c>
      <c r="I106" t="s">
        <v>932</v>
      </c>
      <c r="J106">
        <v>241</v>
      </c>
      <c r="K106" t="s">
        <v>420</v>
      </c>
      <c r="L106" t="s">
        <v>421</v>
      </c>
      <c r="M106" t="s">
        <v>1038</v>
      </c>
      <c r="N106" t="s">
        <v>989</v>
      </c>
      <c r="O106">
        <v>241</v>
      </c>
      <c r="P106">
        <v>204</v>
      </c>
      <c r="Q106" t="s">
        <v>898</v>
      </c>
      <c r="R106" t="s">
        <v>1072</v>
      </c>
      <c r="S106" t="s">
        <v>42</v>
      </c>
      <c r="T106" t="s">
        <v>42</v>
      </c>
      <c r="U106" t="s">
        <v>414</v>
      </c>
      <c r="V106" t="s">
        <v>414</v>
      </c>
      <c r="W106" t="s">
        <v>414</v>
      </c>
      <c r="X106" t="s">
        <v>414</v>
      </c>
      <c r="Y106" t="s">
        <v>414</v>
      </c>
      <c r="Z106" t="s">
        <v>42</v>
      </c>
    </row>
    <row r="107" spans="2:26" x14ac:dyDescent="0.25">
      <c r="B107" t="s">
        <v>917</v>
      </c>
      <c r="C107">
        <v>1</v>
      </c>
      <c r="D107" t="s">
        <v>10</v>
      </c>
      <c r="E107" t="s">
        <v>932</v>
      </c>
      <c r="F107">
        <v>7</v>
      </c>
      <c r="G107" t="s">
        <v>10</v>
      </c>
      <c r="H107">
        <v>7</v>
      </c>
      <c r="I107" t="s">
        <v>932</v>
      </c>
      <c r="J107">
        <v>268</v>
      </c>
      <c r="K107" t="s">
        <v>423</v>
      </c>
      <c r="L107" t="s">
        <v>424</v>
      </c>
      <c r="M107" t="s">
        <v>1038</v>
      </c>
      <c r="N107" t="s">
        <v>989</v>
      </c>
      <c r="O107">
        <v>268</v>
      </c>
      <c r="P107">
        <v>204</v>
      </c>
      <c r="Q107" t="s">
        <v>898</v>
      </c>
      <c r="R107" t="s">
        <v>1073</v>
      </c>
      <c r="S107" t="s">
        <v>42</v>
      </c>
      <c r="T107" t="s">
        <v>42</v>
      </c>
      <c r="U107" t="s">
        <v>414</v>
      </c>
      <c r="V107" t="s">
        <v>414</v>
      </c>
      <c r="W107" t="s">
        <v>414</v>
      </c>
      <c r="X107" t="s">
        <v>414</v>
      </c>
      <c r="Y107" t="s">
        <v>414</v>
      </c>
      <c r="Z107" t="s">
        <v>42</v>
      </c>
    </row>
    <row r="108" spans="2:26" x14ac:dyDescent="0.25">
      <c r="B108" t="s">
        <v>917</v>
      </c>
      <c r="C108">
        <v>1</v>
      </c>
      <c r="D108" t="s">
        <v>10</v>
      </c>
      <c r="E108" t="s">
        <v>932</v>
      </c>
      <c r="F108">
        <v>7</v>
      </c>
      <c r="G108" t="s">
        <v>10</v>
      </c>
      <c r="H108">
        <v>7</v>
      </c>
      <c r="I108" t="s">
        <v>932</v>
      </c>
      <c r="J108">
        <v>207</v>
      </c>
      <c r="K108" t="s">
        <v>448</v>
      </c>
      <c r="L108" t="s">
        <v>449</v>
      </c>
      <c r="M108" t="s">
        <v>1034</v>
      </c>
      <c r="N108" t="s">
        <v>989</v>
      </c>
      <c r="O108">
        <v>207</v>
      </c>
      <c r="P108">
        <v>207</v>
      </c>
      <c r="Q108" t="s">
        <v>898</v>
      </c>
      <c r="R108" t="s">
        <v>1074</v>
      </c>
      <c r="S108" t="s">
        <v>42</v>
      </c>
      <c r="T108" t="s">
        <v>42</v>
      </c>
      <c r="U108" t="s">
        <v>414</v>
      </c>
      <c r="V108" t="s">
        <v>414</v>
      </c>
      <c r="W108" t="s">
        <v>414</v>
      </c>
      <c r="X108" t="s">
        <v>414</v>
      </c>
      <c r="Y108" t="s">
        <v>414</v>
      </c>
      <c r="Z108" t="s">
        <v>42</v>
      </c>
    </row>
    <row r="109" spans="2:26" x14ac:dyDescent="0.25">
      <c r="B109" t="s">
        <v>917</v>
      </c>
      <c r="C109">
        <v>1</v>
      </c>
      <c r="D109" t="s">
        <v>10</v>
      </c>
      <c r="E109" t="s">
        <v>932</v>
      </c>
      <c r="F109">
        <v>7</v>
      </c>
      <c r="G109" t="s">
        <v>10</v>
      </c>
      <c r="H109">
        <v>7</v>
      </c>
      <c r="I109" t="s">
        <v>932</v>
      </c>
      <c r="J109">
        <v>209</v>
      </c>
      <c r="K109" t="s">
        <v>451</v>
      </c>
      <c r="L109" t="s">
        <v>452</v>
      </c>
      <c r="M109" t="s">
        <v>1034</v>
      </c>
      <c r="N109" t="s">
        <v>989</v>
      </c>
      <c r="O109">
        <v>209</v>
      </c>
      <c r="P109">
        <v>207</v>
      </c>
      <c r="Q109" t="s">
        <v>898</v>
      </c>
      <c r="R109" t="s">
        <v>1075</v>
      </c>
      <c r="S109" t="s">
        <v>42</v>
      </c>
      <c r="T109" t="s">
        <v>42</v>
      </c>
      <c r="U109" t="s">
        <v>414</v>
      </c>
      <c r="V109" t="s">
        <v>414</v>
      </c>
      <c r="W109" t="s">
        <v>414</v>
      </c>
      <c r="X109" t="s">
        <v>414</v>
      </c>
      <c r="Y109" t="s">
        <v>414</v>
      </c>
      <c r="Z109" t="s">
        <v>42</v>
      </c>
    </row>
    <row r="110" spans="2:26" x14ac:dyDescent="0.25">
      <c r="B110" t="s">
        <v>917</v>
      </c>
      <c r="C110">
        <v>1</v>
      </c>
      <c r="D110" t="s">
        <v>10</v>
      </c>
      <c r="E110" t="s">
        <v>932</v>
      </c>
      <c r="F110">
        <v>7</v>
      </c>
      <c r="G110" t="s">
        <v>10</v>
      </c>
      <c r="H110">
        <v>7</v>
      </c>
      <c r="I110" t="s">
        <v>932</v>
      </c>
      <c r="J110">
        <v>246</v>
      </c>
      <c r="K110" t="s">
        <v>456</v>
      </c>
      <c r="L110" t="s">
        <v>457</v>
      </c>
      <c r="M110" t="s">
        <v>1034</v>
      </c>
      <c r="N110" t="s">
        <v>989</v>
      </c>
      <c r="O110">
        <v>246</v>
      </c>
      <c r="P110">
        <v>207</v>
      </c>
      <c r="Q110" t="s">
        <v>898</v>
      </c>
      <c r="R110" t="s">
        <v>1076</v>
      </c>
      <c r="S110" t="s">
        <v>42</v>
      </c>
      <c r="T110" t="s">
        <v>42</v>
      </c>
      <c r="U110" t="s">
        <v>414</v>
      </c>
      <c r="V110" t="s">
        <v>414</v>
      </c>
      <c r="W110" t="s">
        <v>414</v>
      </c>
      <c r="X110" t="s">
        <v>414</v>
      </c>
      <c r="Y110" t="s">
        <v>414</v>
      </c>
      <c r="Z110" t="s">
        <v>42</v>
      </c>
    </row>
    <row r="111" spans="2:26" x14ac:dyDescent="0.25">
      <c r="B111" t="s">
        <v>907</v>
      </c>
      <c r="C111">
        <v>998</v>
      </c>
      <c r="D111" t="s">
        <v>871</v>
      </c>
      <c r="E111" t="s">
        <v>871</v>
      </c>
      <c r="F111">
        <v>17</v>
      </c>
      <c r="G111" t="s">
        <v>871</v>
      </c>
      <c r="H111">
        <v>17</v>
      </c>
      <c r="I111" t="s">
        <v>871</v>
      </c>
      <c r="J111">
        <v>175</v>
      </c>
      <c r="K111" t="s">
        <v>1068</v>
      </c>
      <c r="L111" t="s">
        <v>1069</v>
      </c>
      <c r="O111">
        <v>175</v>
      </c>
      <c r="P111">
        <v>175</v>
      </c>
      <c r="Q111" t="s">
        <v>916</v>
      </c>
      <c r="R111" t="s">
        <v>1070</v>
      </c>
      <c r="S111" t="s">
        <v>42</v>
      </c>
      <c r="T111" t="s">
        <v>42</v>
      </c>
      <c r="U111" t="s">
        <v>42</v>
      </c>
      <c r="V111" t="s">
        <v>42</v>
      </c>
      <c r="W111" t="s">
        <v>42</v>
      </c>
      <c r="X111" t="s">
        <v>42</v>
      </c>
      <c r="Y111" t="s">
        <v>42</v>
      </c>
      <c r="Z111" t="s">
        <v>42</v>
      </c>
    </row>
    <row r="112" spans="2:26" x14ac:dyDescent="0.25">
      <c r="B112" t="s">
        <v>917</v>
      </c>
      <c r="C112">
        <v>1</v>
      </c>
      <c r="D112" t="s">
        <v>10</v>
      </c>
      <c r="E112" t="s">
        <v>932</v>
      </c>
      <c r="F112">
        <v>7</v>
      </c>
      <c r="G112" t="s">
        <v>10</v>
      </c>
      <c r="H112">
        <v>7</v>
      </c>
      <c r="I112" t="s">
        <v>932</v>
      </c>
      <c r="J112">
        <v>208</v>
      </c>
      <c r="K112" t="s">
        <v>470</v>
      </c>
      <c r="L112" t="s">
        <v>471</v>
      </c>
      <c r="M112" t="s">
        <v>1085</v>
      </c>
      <c r="N112" t="s">
        <v>989</v>
      </c>
      <c r="O112">
        <v>208</v>
      </c>
      <c r="P112">
        <v>208</v>
      </c>
      <c r="Q112" t="s">
        <v>898</v>
      </c>
      <c r="R112" t="s">
        <v>1077</v>
      </c>
      <c r="S112" t="s">
        <v>42</v>
      </c>
      <c r="T112" t="s">
        <v>42</v>
      </c>
      <c r="U112" t="s">
        <v>414</v>
      </c>
      <c r="V112" t="s">
        <v>414</v>
      </c>
      <c r="W112" t="s">
        <v>414</v>
      </c>
      <c r="X112" t="s">
        <v>414</v>
      </c>
      <c r="Y112" t="s">
        <v>414</v>
      </c>
      <c r="Z112" t="s">
        <v>42</v>
      </c>
    </row>
    <row r="113" spans="2:26" x14ac:dyDescent="0.25">
      <c r="B113" t="s">
        <v>917</v>
      </c>
      <c r="C113">
        <v>1</v>
      </c>
      <c r="D113" t="s">
        <v>10</v>
      </c>
      <c r="E113" t="s">
        <v>932</v>
      </c>
      <c r="F113">
        <v>7</v>
      </c>
      <c r="G113" t="s">
        <v>10</v>
      </c>
      <c r="H113">
        <v>7</v>
      </c>
      <c r="I113" t="s">
        <v>932</v>
      </c>
      <c r="J113">
        <v>229</v>
      </c>
      <c r="K113" t="s">
        <v>473</v>
      </c>
      <c r="L113" t="s">
        <v>474</v>
      </c>
      <c r="M113" t="s">
        <v>1085</v>
      </c>
      <c r="N113" t="s">
        <v>989</v>
      </c>
      <c r="O113">
        <v>229</v>
      </c>
      <c r="P113">
        <v>208</v>
      </c>
      <c r="Q113" t="s">
        <v>898</v>
      </c>
      <c r="R113" t="s">
        <v>1078</v>
      </c>
      <c r="S113" t="s">
        <v>42</v>
      </c>
      <c r="T113" t="s">
        <v>42</v>
      </c>
      <c r="U113" t="s">
        <v>414</v>
      </c>
      <c r="V113" t="s">
        <v>414</v>
      </c>
      <c r="W113" t="s">
        <v>414</v>
      </c>
      <c r="X113" t="s">
        <v>414</v>
      </c>
      <c r="Y113" t="s">
        <v>414</v>
      </c>
      <c r="Z113" t="s">
        <v>42</v>
      </c>
    </row>
    <row r="114" spans="2:26" x14ac:dyDescent="0.25">
      <c r="B114" t="s">
        <v>917</v>
      </c>
      <c r="C114">
        <v>1</v>
      </c>
      <c r="D114" t="s">
        <v>10</v>
      </c>
      <c r="E114" t="s">
        <v>932</v>
      </c>
      <c r="F114">
        <v>7</v>
      </c>
      <c r="G114" t="s">
        <v>10</v>
      </c>
      <c r="H114">
        <v>7</v>
      </c>
      <c r="I114" t="s">
        <v>932</v>
      </c>
      <c r="J114">
        <v>230</v>
      </c>
      <c r="L114" t="s">
        <v>1079</v>
      </c>
      <c r="M114" t="s">
        <v>1085</v>
      </c>
      <c r="N114" t="s">
        <v>989</v>
      </c>
      <c r="O114">
        <v>208</v>
      </c>
      <c r="P114">
        <v>208</v>
      </c>
      <c r="Q114" t="s">
        <v>916</v>
      </c>
      <c r="S114" t="s">
        <v>42</v>
      </c>
      <c r="T114" t="s">
        <v>42</v>
      </c>
      <c r="U114" t="s">
        <v>42</v>
      </c>
      <c r="V114" t="s">
        <v>42</v>
      </c>
      <c r="W114" t="s">
        <v>42</v>
      </c>
      <c r="X114" t="s">
        <v>42</v>
      </c>
      <c r="Y114" t="s">
        <v>42</v>
      </c>
      <c r="Z114" t="s">
        <v>42</v>
      </c>
    </row>
    <row r="115" spans="2:26" x14ac:dyDescent="0.25">
      <c r="B115" t="s">
        <v>917</v>
      </c>
      <c r="C115">
        <v>1</v>
      </c>
      <c r="D115" t="s">
        <v>10</v>
      </c>
      <c r="E115" t="s">
        <v>932</v>
      </c>
      <c r="F115">
        <v>7</v>
      </c>
      <c r="G115" t="s">
        <v>10</v>
      </c>
      <c r="H115">
        <v>7</v>
      </c>
      <c r="I115" t="s">
        <v>932</v>
      </c>
      <c r="J115">
        <v>231</v>
      </c>
      <c r="L115" t="s">
        <v>1080</v>
      </c>
      <c r="M115" t="s">
        <v>1085</v>
      </c>
      <c r="N115" t="s">
        <v>989</v>
      </c>
      <c r="O115">
        <v>208</v>
      </c>
      <c r="P115">
        <v>208</v>
      </c>
      <c r="Q115" t="s">
        <v>916</v>
      </c>
      <c r="S115" t="s">
        <v>42</v>
      </c>
      <c r="T115" t="s">
        <v>42</v>
      </c>
      <c r="U115" t="s">
        <v>42</v>
      </c>
      <c r="V115" t="s">
        <v>42</v>
      </c>
      <c r="W115" t="s">
        <v>42</v>
      </c>
      <c r="X115" t="s">
        <v>42</v>
      </c>
      <c r="Y115" t="s">
        <v>42</v>
      </c>
      <c r="Z115" t="s">
        <v>42</v>
      </c>
    </row>
    <row r="116" spans="2:26" x14ac:dyDescent="0.25">
      <c r="B116" t="s">
        <v>917</v>
      </c>
      <c r="C116">
        <v>1</v>
      </c>
      <c r="D116" t="s">
        <v>10</v>
      </c>
      <c r="E116" t="s">
        <v>932</v>
      </c>
      <c r="F116">
        <v>7</v>
      </c>
      <c r="G116" t="s">
        <v>10</v>
      </c>
      <c r="H116">
        <v>7</v>
      </c>
      <c r="I116" t="s">
        <v>932</v>
      </c>
      <c r="J116">
        <v>211</v>
      </c>
      <c r="K116" t="s">
        <v>465</v>
      </c>
      <c r="L116" t="s">
        <v>466</v>
      </c>
      <c r="M116" t="s">
        <v>1034</v>
      </c>
      <c r="N116" t="s">
        <v>989</v>
      </c>
      <c r="O116">
        <v>211</v>
      </c>
      <c r="P116">
        <v>211</v>
      </c>
      <c r="Q116" t="s">
        <v>898</v>
      </c>
      <c r="R116" t="s">
        <v>1082</v>
      </c>
      <c r="S116" t="s">
        <v>42</v>
      </c>
      <c r="T116" t="s">
        <v>42</v>
      </c>
      <c r="U116" t="s">
        <v>414</v>
      </c>
      <c r="V116" t="s">
        <v>414</v>
      </c>
      <c r="W116" t="s">
        <v>414</v>
      </c>
      <c r="X116" t="s">
        <v>414</v>
      </c>
      <c r="Y116" t="s">
        <v>414</v>
      </c>
      <c r="Z116" t="s">
        <v>42</v>
      </c>
    </row>
    <row r="117" spans="2:26" x14ac:dyDescent="0.25">
      <c r="B117" t="s">
        <v>917</v>
      </c>
      <c r="C117">
        <v>1</v>
      </c>
      <c r="D117" t="s">
        <v>10</v>
      </c>
      <c r="E117" t="s">
        <v>932</v>
      </c>
      <c r="F117">
        <v>7</v>
      </c>
      <c r="G117" t="s">
        <v>10</v>
      </c>
      <c r="H117">
        <v>7</v>
      </c>
      <c r="I117" t="s">
        <v>932</v>
      </c>
      <c r="J117">
        <v>212</v>
      </c>
      <c r="K117" t="s">
        <v>476</v>
      </c>
      <c r="L117" t="s">
        <v>477</v>
      </c>
      <c r="M117" t="s">
        <v>1034</v>
      </c>
      <c r="N117" t="s">
        <v>989</v>
      </c>
      <c r="O117">
        <v>212</v>
      </c>
      <c r="P117">
        <v>212</v>
      </c>
      <c r="Q117" t="s">
        <v>898</v>
      </c>
      <c r="R117" t="s">
        <v>1083</v>
      </c>
      <c r="S117" t="s">
        <v>42</v>
      </c>
      <c r="T117" t="s">
        <v>42</v>
      </c>
      <c r="U117" t="s">
        <v>414</v>
      </c>
      <c r="V117" t="s">
        <v>414</v>
      </c>
      <c r="W117" t="s">
        <v>414</v>
      </c>
      <c r="X117" t="s">
        <v>414</v>
      </c>
      <c r="Y117" t="s">
        <v>414</v>
      </c>
      <c r="Z117" t="s">
        <v>42</v>
      </c>
    </row>
    <row r="118" spans="2:26" x14ac:dyDescent="0.25">
      <c r="B118" t="s">
        <v>917</v>
      </c>
      <c r="C118">
        <v>1</v>
      </c>
      <c r="D118" t="s">
        <v>10</v>
      </c>
      <c r="E118" t="s">
        <v>932</v>
      </c>
      <c r="F118">
        <v>7</v>
      </c>
      <c r="G118" t="s">
        <v>10</v>
      </c>
      <c r="H118">
        <v>7</v>
      </c>
      <c r="I118" t="s">
        <v>932</v>
      </c>
      <c r="J118">
        <v>234</v>
      </c>
      <c r="K118" t="s">
        <v>479</v>
      </c>
      <c r="L118" t="s">
        <v>480</v>
      </c>
      <c r="M118" t="s">
        <v>1034</v>
      </c>
      <c r="N118" t="s">
        <v>989</v>
      </c>
      <c r="O118">
        <v>234</v>
      </c>
      <c r="P118">
        <v>212</v>
      </c>
      <c r="Q118" t="s">
        <v>898</v>
      </c>
      <c r="R118" t="s">
        <v>1084</v>
      </c>
      <c r="S118" t="s">
        <v>42</v>
      </c>
      <c r="T118" t="s">
        <v>42</v>
      </c>
      <c r="U118" t="s">
        <v>414</v>
      </c>
      <c r="V118" t="s">
        <v>414</v>
      </c>
      <c r="W118" t="s">
        <v>414</v>
      </c>
      <c r="X118" t="s">
        <v>414</v>
      </c>
      <c r="Y118" t="s">
        <v>414</v>
      </c>
      <c r="Z118" t="s">
        <v>42</v>
      </c>
    </row>
    <row r="119" spans="2:26" x14ac:dyDescent="0.25">
      <c r="B119" t="s">
        <v>917</v>
      </c>
      <c r="C119">
        <v>1</v>
      </c>
      <c r="D119" t="s">
        <v>10</v>
      </c>
      <c r="E119" t="s">
        <v>932</v>
      </c>
      <c r="F119">
        <v>7</v>
      </c>
      <c r="G119" t="s">
        <v>10</v>
      </c>
      <c r="H119">
        <v>7</v>
      </c>
      <c r="I119" t="s">
        <v>932</v>
      </c>
      <c r="J119">
        <v>213</v>
      </c>
      <c r="K119" t="s">
        <v>434</v>
      </c>
      <c r="L119" t="s">
        <v>435</v>
      </c>
      <c r="M119" t="s">
        <v>1085</v>
      </c>
      <c r="N119" t="s">
        <v>989</v>
      </c>
      <c r="O119">
        <v>213</v>
      </c>
      <c r="P119">
        <v>213</v>
      </c>
      <c r="Q119" t="s">
        <v>898</v>
      </c>
      <c r="R119" t="s">
        <v>1086</v>
      </c>
      <c r="S119" t="s">
        <v>42</v>
      </c>
      <c r="T119" t="s">
        <v>42</v>
      </c>
      <c r="U119" t="s">
        <v>414</v>
      </c>
      <c r="V119" t="s">
        <v>414</v>
      </c>
      <c r="W119" t="s">
        <v>414</v>
      </c>
      <c r="X119" t="s">
        <v>414</v>
      </c>
      <c r="Y119" t="s">
        <v>414</v>
      </c>
      <c r="Z119" t="s">
        <v>42</v>
      </c>
    </row>
    <row r="120" spans="2:26" x14ac:dyDescent="0.25">
      <c r="B120" t="s">
        <v>917</v>
      </c>
      <c r="C120">
        <v>1</v>
      </c>
      <c r="D120" t="s">
        <v>811</v>
      </c>
      <c r="E120" t="s">
        <v>925</v>
      </c>
      <c r="F120">
        <v>13</v>
      </c>
      <c r="G120" t="s">
        <v>811</v>
      </c>
      <c r="H120">
        <v>13</v>
      </c>
      <c r="I120" t="s">
        <v>925</v>
      </c>
      <c r="J120">
        <v>184</v>
      </c>
      <c r="K120" t="s">
        <v>812</v>
      </c>
      <c r="L120" t="s">
        <v>813</v>
      </c>
      <c r="O120">
        <v>184</v>
      </c>
      <c r="P120">
        <v>184</v>
      </c>
      <c r="Q120" t="s">
        <v>916</v>
      </c>
      <c r="R120" t="s">
        <v>1081</v>
      </c>
      <c r="S120" t="s">
        <v>42</v>
      </c>
      <c r="T120" t="s">
        <v>42</v>
      </c>
      <c r="U120" t="s">
        <v>42</v>
      </c>
      <c r="V120" t="s">
        <v>42</v>
      </c>
      <c r="W120" t="s">
        <v>42</v>
      </c>
      <c r="X120" t="s">
        <v>42</v>
      </c>
      <c r="Y120" t="s">
        <v>42</v>
      </c>
      <c r="Z120" t="s">
        <v>42</v>
      </c>
    </row>
    <row r="121" spans="2:26" x14ac:dyDescent="0.25">
      <c r="B121" t="s">
        <v>917</v>
      </c>
      <c r="C121">
        <v>1</v>
      </c>
      <c r="D121" t="s">
        <v>10</v>
      </c>
      <c r="E121" t="s">
        <v>932</v>
      </c>
      <c r="F121">
        <v>7</v>
      </c>
      <c r="G121" t="s">
        <v>10</v>
      </c>
      <c r="H121">
        <v>7</v>
      </c>
      <c r="I121" t="s">
        <v>932</v>
      </c>
      <c r="J121">
        <v>214</v>
      </c>
      <c r="K121" t="s">
        <v>431</v>
      </c>
      <c r="L121" t="s">
        <v>432</v>
      </c>
      <c r="M121" t="s">
        <v>993</v>
      </c>
      <c r="N121" t="s">
        <v>989</v>
      </c>
      <c r="O121">
        <v>214</v>
      </c>
      <c r="P121">
        <v>214</v>
      </c>
      <c r="Q121" t="s">
        <v>898</v>
      </c>
      <c r="R121" t="s">
        <v>1087</v>
      </c>
      <c r="S121" t="s">
        <v>42</v>
      </c>
      <c r="T121" t="s">
        <v>42</v>
      </c>
      <c r="U121" t="s">
        <v>414</v>
      </c>
      <c r="V121" t="s">
        <v>414</v>
      </c>
      <c r="W121" t="s">
        <v>414</v>
      </c>
      <c r="X121" t="s">
        <v>414</v>
      </c>
      <c r="Y121" t="s">
        <v>414</v>
      </c>
      <c r="Z121" t="s">
        <v>42</v>
      </c>
    </row>
    <row r="122" spans="2:26" x14ac:dyDescent="0.25">
      <c r="B122" t="s">
        <v>917</v>
      </c>
      <c r="C122">
        <v>1</v>
      </c>
      <c r="D122" t="s">
        <v>10</v>
      </c>
      <c r="E122" t="s">
        <v>932</v>
      </c>
      <c r="F122">
        <v>7</v>
      </c>
      <c r="G122" t="s">
        <v>10</v>
      </c>
      <c r="H122">
        <v>7</v>
      </c>
      <c r="I122" t="s">
        <v>932</v>
      </c>
      <c r="J122">
        <v>215</v>
      </c>
      <c r="K122" t="s">
        <v>443</v>
      </c>
      <c r="L122" t="s">
        <v>444</v>
      </c>
      <c r="M122" t="s">
        <v>993</v>
      </c>
      <c r="N122" t="s">
        <v>989</v>
      </c>
      <c r="O122">
        <v>215</v>
      </c>
      <c r="P122">
        <v>215</v>
      </c>
      <c r="Q122" t="s">
        <v>898</v>
      </c>
      <c r="R122" t="s">
        <v>1088</v>
      </c>
      <c r="S122" t="s">
        <v>42</v>
      </c>
      <c r="T122" t="s">
        <v>42</v>
      </c>
      <c r="U122" t="s">
        <v>414</v>
      </c>
      <c r="V122" t="s">
        <v>414</v>
      </c>
      <c r="W122" t="s">
        <v>414</v>
      </c>
      <c r="X122" t="s">
        <v>414</v>
      </c>
      <c r="Y122" t="s">
        <v>414</v>
      </c>
      <c r="Z122" t="s">
        <v>42</v>
      </c>
    </row>
    <row r="123" spans="2:26" x14ac:dyDescent="0.25">
      <c r="B123" t="s">
        <v>917</v>
      </c>
      <c r="C123">
        <v>1</v>
      </c>
      <c r="D123" t="s">
        <v>10</v>
      </c>
      <c r="E123" t="s">
        <v>932</v>
      </c>
      <c r="F123">
        <v>7</v>
      </c>
      <c r="G123" t="s">
        <v>10</v>
      </c>
      <c r="H123">
        <v>7</v>
      </c>
      <c r="I123" t="s">
        <v>932</v>
      </c>
      <c r="J123">
        <v>220</v>
      </c>
      <c r="L123" t="s">
        <v>1089</v>
      </c>
      <c r="M123" t="s">
        <v>993</v>
      </c>
      <c r="N123" t="s">
        <v>989</v>
      </c>
      <c r="O123">
        <v>215</v>
      </c>
      <c r="P123">
        <v>215</v>
      </c>
      <c r="Q123" t="s">
        <v>916</v>
      </c>
      <c r="S123" t="s">
        <v>42</v>
      </c>
      <c r="T123" t="s">
        <v>42</v>
      </c>
      <c r="U123" t="s">
        <v>42</v>
      </c>
      <c r="V123" t="s">
        <v>42</v>
      </c>
      <c r="W123" t="s">
        <v>42</v>
      </c>
      <c r="X123" t="s">
        <v>42</v>
      </c>
      <c r="Y123" t="s">
        <v>42</v>
      </c>
      <c r="Z123" t="s">
        <v>42</v>
      </c>
    </row>
    <row r="124" spans="2:26" x14ac:dyDescent="0.25">
      <c r="B124" t="s">
        <v>917</v>
      </c>
      <c r="C124">
        <v>1</v>
      </c>
      <c r="D124" t="s">
        <v>10</v>
      </c>
      <c r="E124" t="s">
        <v>932</v>
      </c>
      <c r="F124">
        <v>7</v>
      </c>
      <c r="G124" t="s">
        <v>10</v>
      </c>
      <c r="H124">
        <v>7</v>
      </c>
      <c r="I124" t="s">
        <v>932</v>
      </c>
      <c r="J124">
        <v>216</v>
      </c>
      <c r="K124" t="s">
        <v>429</v>
      </c>
      <c r="L124" t="s">
        <v>430</v>
      </c>
      <c r="M124" t="s">
        <v>1038</v>
      </c>
      <c r="N124" t="s">
        <v>989</v>
      </c>
      <c r="O124">
        <v>216</v>
      </c>
      <c r="P124">
        <v>216</v>
      </c>
      <c r="Q124" t="s">
        <v>898</v>
      </c>
      <c r="R124" t="s">
        <v>1091</v>
      </c>
      <c r="S124" t="s">
        <v>42</v>
      </c>
      <c r="T124" t="s">
        <v>42</v>
      </c>
      <c r="U124" t="s">
        <v>414</v>
      </c>
      <c r="V124" t="s">
        <v>414</v>
      </c>
      <c r="W124" t="s">
        <v>414</v>
      </c>
      <c r="X124" t="s">
        <v>414</v>
      </c>
      <c r="Y124" t="s">
        <v>414</v>
      </c>
      <c r="Z124" t="s">
        <v>42</v>
      </c>
    </row>
    <row r="125" spans="2:26" x14ac:dyDescent="0.25">
      <c r="B125" t="s">
        <v>917</v>
      </c>
      <c r="C125">
        <v>1</v>
      </c>
      <c r="D125" t="s">
        <v>10</v>
      </c>
      <c r="E125" t="s">
        <v>932</v>
      </c>
      <c r="F125">
        <v>7</v>
      </c>
      <c r="G125" t="s">
        <v>10</v>
      </c>
      <c r="H125">
        <v>7</v>
      </c>
      <c r="I125" t="s">
        <v>932</v>
      </c>
      <c r="J125">
        <v>217</v>
      </c>
      <c r="K125" t="s">
        <v>440</v>
      </c>
      <c r="L125" t="s">
        <v>441</v>
      </c>
      <c r="M125" t="s">
        <v>2492</v>
      </c>
      <c r="N125" t="s">
        <v>989</v>
      </c>
      <c r="O125">
        <v>217</v>
      </c>
      <c r="P125">
        <v>217</v>
      </c>
      <c r="Q125" t="s">
        <v>898</v>
      </c>
      <c r="R125" t="s">
        <v>1092</v>
      </c>
      <c r="S125" t="s">
        <v>42</v>
      </c>
      <c r="T125" t="s">
        <v>42</v>
      </c>
      <c r="U125" t="s">
        <v>414</v>
      </c>
      <c r="V125" t="s">
        <v>414</v>
      </c>
      <c r="W125" t="s">
        <v>414</v>
      </c>
      <c r="X125" t="s">
        <v>414</v>
      </c>
      <c r="Y125" t="s">
        <v>414</v>
      </c>
      <c r="Z125" t="s">
        <v>42</v>
      </c>
    </row>
    <row r="126" spans="2:26" x14ac:dyDescent="0.25">
      <c r="B126" t="s">
        <v>917</v>
      </c>
      <c r="C126">
        <v>1</v>
      </c>
      <c r="D126" t="s">
        <v>10</v>
      </c>
      <c r="E126" t="s">
        <v>932</v>
      </c>
      <c r="F126">
        <v>7</v>
      </c>
      <c r="G126" t="s">
        <v>10</v>
      </c>
      <c r="H126">
        <v>7</v>
      </c>
      <c r="I126" t="s">
        <v>932</v>
      </c>
      <c r="J126">
        <v>218</v>
      </c>
      <c r="K126" t="s">
        <v>398</v>
      </c>
      <c r="L126" t="s">
        <v>399</v>
      </c>
      <c r="M126" t="s">
        <v>1085</v>
      </c>
      <c r="N126" t="s">
        <v>989</v>
      </c>
      <c r="O126">
        <v>218</v>
      </c>
      <c r="P126">
        <v>218</v>
      </c>
      <c r="Q126" t="s">
        <v>898</v>
      </c>
      <c r="R126" t="s">
        <v>1093</v>
      </c>
      <c r="S126" t="s">
        <v>42</v>
      </c>
      <c r="T126" t="s">
        <v>42</v>
      </c>
      <c r="U126" t="s">
        <v>42</v>
      </c>
      <c r="V126" t="s">
        <v>414</v>
      </c>
      <c r="W126" t="s">
        <v>414</v>
      </c>
      <c r="X126" t="s">
        <v>414</v>
      </c>
      <c r="Y126" t="s">
        <v>414</v>
      </c>
      <c r="Z126" t="s">
        <v>414</v>
      </c>
    </row>
    <row r="127" spans="2:26" x14ac:dyDescent="0.25">
      <c r="B127" t="s">
        <v>917</v>
      </c>
      <c r="C127">
        <v>1</v>
      </c>
      <c r="D127" t="s">
        <v>815</v>
      </c>
      <c r="E127" t="s">
        <v>999</v>
      </c>
      <c r="F127">
        <v>14</v>
      </c>
      <c r="G127" t="s">
        <v>815</v>
      </c>
      <c r="H127">
        <v>14</v>
      </c>
      <c r="I127" t="s">
        <v>999</v>
      </c>
      <c r="J127">
        <v>189</v>
      </c>
      <c r="L127" t="s">
        <v>1090</v>
      </c>
      <c r="O127">
        <v>189</v>
      </c>
      <c r="P127">
        <v>189</v>
      </c>
      <c r="Q127" t="s">
        <v>916</v>
      </c>
      <c r="S127" t="s">
        <v>42</v>
      </c>
      <c r="T127" t="s">
        <v>42</v>
      </c>
      <c r="U127" t="s">
        <v>42</v>
      </c>
      <c r="V127" t="s">
        <v>42</v>
      </c>
      <c r="W127" t="s">
        <v>42</v>
      </c>
      <c r="X127" t="s">
        <v>42</v>
      </c>
      <c r="Y127" t="s">
        <v>42</v>
      </c>
      <c r="Z127" t="s">
        <v>42</v>
      </c>
    </row>
    <row r="128" spans="2:26" x14ac:dyDescent="0.25">
      <c r="B128" t="s">
        <v>917</v>
      </c>
      <c r="C128">
        <v>1</v>
      </c>
      <c r="D128" t="s">
        <v>10</v>
      </c>
      <c r="E128" t="s">
        <v>932</v>
      </c>
      <c r="F128">
        <v>7</v>
      </c>
      <c r="G128" t="s">
        <v>10</v>
      </c>
      <c r="H128">
        <v>7</v>
      </c>
      <c r="I128" t="s">
        <v>932</v>
      </c>
      <c r="J128">
        <v>221</v>
      </c>
      <c r="K128" t="s">
        <v>437</v>
      </c>
      <c r="L128" t="s">
        <v>438</v>
      </c>
      <c r="M128" t="s">
        <v>1085</v>
      </c>
      <c r="N128" t="s">
        <v>989</v>
      </c>
      <c r="O128">
        <v>221</v>
      </c>
      <c r="P128">
        <v>221</v>
      </c>
      <c r="Q128" t="s">
        <v>898</v>
      </c>
      <c r="R128" t="s">
        <v>1094</v>
      </c>
      <c r="S128" t="s">
        <v>42</v>
      </c>
      <c r="T128" t="s">
        <v>42</v>
      </c>
      <c r="U128" t="s">
        <v>414</v>
      </c>
      <c r="V128" t="s">
        <v>414</v>
      </c>
      <c r="W128" t="s">
        <v>414</v>
      </c>
      <c r="X128" t="s">
        <v>414</v>
      </c>
      <c r="Y128" t="s">
        <v>414</v>
      </c>
      <c r="Z128" t="s">
        <v>42</v>
      </c>
    </row>
    <row r="129" spans="2:26" x14ac:dyDescent="0.25">
      <c r="B129" t="s">
        <v>917</v>
      </c>
      <c r="C129">
        <v>1</v>
      </c>
      <c r="D129" t="s">
        <v>10</v>
      </c>
      <c r="E129" t="s">
        <v>932</v>
      </c>
      <c r="F129">
        <v>7</v>
      </c>
      <c r="G129" t="s">
        <v>10</v>
      </c>
      <c r="H129">
        <v>7</v>
      </c>
      <c r="I129" t="s">
        <v>932</v>
      </c>
      <c r="J129">
        <v>274</v>
      </c>
      <c r="K129" t="s">
        <v>2351</v>
      </c>
      <c r="L129" t="s">
        <v>509</v>
      </c>
      <c r="M129" t="s">
        <v>1085</v>
      </c>
      <c r="N129" t="s">
        <v>989</v>
      </c>
      <c r="O129">
        <v>274</v>
      </c>
      <c r="P129">
        <v>221</v>
      </c>
      <c r="Q129" t="s">
        <v>898</v>
      </c>
      <c r="R129" t="s">
        <v>1170</v>
      </c>
      <c r="S129" t="s">
        <v>42</v>
      </c>
      <c r="T129" t="s">
        <v>42</v>
      </c>
      <c r="U129" t="s">
        <v>42</v>
      </c>
      <c r="V129" t="s">
        <v>414</v>
      </c>
      <c r="W129" t="s">
        <v>414</v>
      </c>
      <c r="X129" t="s">
        <v>414</v>
      </c>
      <c r="Y129" t="s">
        <v>414</v>
      </c>
      <c r="Z129" t="s">
        <v>414</v>
      </c>
    </row>
    <row r="130" spans="2:26" x14ac:dyDescent="0.25">
      <c r="B130" t="s">
        <v>917</v>
      </c>
      <c r="C130">
        <v>1</v>
      </c>
      <c r="D130" t="s">
        <v>696</v>
      </c>
      <c r="E130" t="s">
        <v>1028</v>
      </c>
      <c r="F130">
        <v>10</v>
      </c>
      <c r="G130" t="s">
        <v>696</v>
      </c>
      <c r="H130">
        <v>10</v>
      </c>
      <c r="I130" t="s">
        <v>1028</v>
      </c>
      <c r="J130">
        <v>222</v>
      </c>
      <c r="K130" t="s">
        <v>1095</v>
      </c>
      <c r="L130" t="s">
        <v>1096</v>
      </c>
      <c r="M130" t="s">
        <v>1097</v>
      </c>
      <c r="N130" t="s">
        <v>1013</v>
      </c>
      <c r="O130">
        <v>222</v>
      </c>
      <c r="P130">
        <v>222</v>
      </c>
      <c r="Q130" t="s">
        <v>898</v>
      </c>
      <c r="R130" t="s">
        <v>1098</v>
      </c>
      <c r="S130" t="s">
        <v>42</v>
      </c>
      <c r="T130" t="s">
        <v>42</v>
      </c>
      <c r="U130" t="s">
        <v>42</v>
      </c>
      <c r="V130" t="s">
        <v>414</v>
      </c>
      <c r="W130" t="s">
        <v>414</v>
      </c>
      <c r="X130" t="s">
        <v>414</v>
      </c>
      <c r="Y130" t="s">
        <v>414</v>
      </c>
      <c r="Z130" t="s">
        <v>414</v>
      </c>
    </row>
    <row r="131" spans="2:26" x14ac:dyDescent="0.25">
      <c r="B131" t="s">
        <v>917</v>
      </c>
      <c r="C131">
        <v>1</v>
      </c>
      <c r="D131" t="s">
        <v>577</v>
      </c>
      <c r="E131" t="s">
        <v>923</v>
      </c>
      <c r="F131">
        <v>9</v>
      </c>
      <c r="G131" t="s">
        <v>577</v>
      </c>
      <c r="H131">
        <v>9</v>
      </c>
      <c r="I131" t="s">
        <v>923</v>
      </c>
      <c r="J131">
        <v>223</v>
      </c>
      <c r="K131" t="s">
        <v>1099</v>
      </c>
      <c r="L131" t="s">
        <v>1100</v>
      </c>
      <c r="M131" t="s">
        <v>1101</v>
      </c>
      <c r="N131" t="s">
        <v>1042</v>
      </c>
      <c r="O131">
        <v>223</v>
      </c>
      <c r="P131">
        <v>223</v>
      </c>
      <c r="Q131" t="s">
        <v>898</v>
      </c>
      <c r="R131" t="s">
        <v>1102</v>
      </c>
      <c r="S131" t="s">
        <v>42</v>
      </c>
      <c r="T131" t="s">
        <v>42</v>
      </c>
      <c r="U131" t="s">
        <v>42</v>
      </c>
      <c r="V131" t="s">
        <v>414</v>
      </c>
      <c r="W131" t="s">
        <v>414</v>
      </c>
      <c r="X131" t="s">
        <v>414</v>
      </c>
      <c r="Y131" t="s">
        <v>414</v>
      </c>
      <c r="Z131" t="s">
        <v>414</v>
      </c>
    </row>
    <row r="132" spans="2:26" x14ac:dyDescent="0.25">
      <c r="B132" t="s">
        <v>917</v>
      </c>
      <c r="C132">
        <v>1</v>
      </c>
      <c r="D132" t="s">
        <v>537</v>
      </c>
      <c r="E132" t="s">
        <v>964</v>
      </c>
      <c r="F132">
        <v>8</v>
      </c>
      <c r="G132" t="s">
        <v>537</v>
      </c>
      <c r="H132">
        <v>8</v>
      </c>
      <c r="I132" t="s">
        <v>964</v>
      </c>
      <c r="J132">
        <v>226</v>
      </c>
      <c r="K132" t="s">
        <v>1103</v>
      </c>
      <c r="L132" t="s">
        <v>1104</v>
      </c>
      <c r="M132" t="s">
        <v>2651</v>
      </c>
      <c r="N132" t="s">
        <v>910</v>
      </c>
      <c r="O132">
        <v>226</v>
      </c>
      <c r="P132">
        <v>226</v>
      </c>
      <c r="Q132" t="s">
        <v>898</v>
      </c>
      <c r="R132" t="s">
        <v>1105</v>
      </c>
      <c r="S132" t="s">
        <v>42</v>
      </c>
      <c r="T132" t="s">
        <v>42</v>
      </c>
      <c r="U132" t="s">
        <v>42</v>
      </c>
      <c r="V132" t="s">
        <v>414</v>
      </c>
      <c r="W132" t="s">
        <v>414</v>
      </c>
      <c r="X132" t="s">
        <v>414</v>
      </c>
      <c r="Y132" t="s">
        <v>414</v>
      </c>
      <c r="Z132" t="s">
        <v>414</v>
      </c>
    </row>
    <row r="133" spans="2:26" x14ac:dyDescent="0.25">
      <c r="B133" t="s">
        <v>907</v>
      </c>
      <c r="C133">
        <v>998</v>
      </c>
      <c r="D133" t="s">
        <v>168</v>
      </c>
      <c r="E133" t="s">
        <v>938</v>
      </c>
      <c r="F133">
        <v>2</v>
      </c>
      <c r="G133" t="s">
        <v>168</v>
      </c>
      <c r="H133">
        <v>2</v>
      </c>
      <c r="I133" t="s">
        <v>938</v>
      </c>
      <c r="J133">
        <v>233</v>
      </c>
      <c r="K133" t="s">
        <v>1106</v>
      </c>
      <c r="L133" t="s">
        <v>1107</v>
      </c>
      <c r="M133" t="s">
        <v>1007</v>
      </c>
      <c r="N133" t="s">
        <v>939</v>
      </c>
      <c r="O133">
        <v>233</v>
      </c>
      <c r="P133">
        <v>233</v>
      </c>
      <c r="Q133" t="s">
        <v>898</v>
      </c>
      <c r="R133" t="s">
        <v>1108</v>
      </c>
      <c r="S133" t="s">
        <v>42</v>
      </c>
      <c r="T133" t="s">
        <v>42</v>
      </c>
      <c r="U133" t="s">
        <v>42</v>
      </c>
      <c r="V133" t="s">
        <v>414</v>
      </c>
      <c r="W133" t="s">
        <v>414</v>
      </c>
      <c r="X133" t="s">
        <v>414</v>
      </c>
      <c r="Y133" t="s">
        <v>414</v>
      </c>
      <c r="Z133" t="s">
        <v>42</v>
      </c>
    </row>
    <row r="134" spans="2:26" x14ac:dyDescent="0.25">
      <c r="B134" t="s">
        <v>917</v>
      </c>
      <c r="C134">
        <v>1</v>
      </c>
      <c r="D134" t="s">
        <v>10</v>
      </c>
      <c r="E134" t="s">
        <v>932</v>
      </c>
      <c r="F134">
        <v>7</v>
      </c>
      <c r="G134" t="s">
        <v>10</v>
      </c>
      <c r="H134">
        <v>7</v>
      </c>
      <c r="I134" t="s">
        <v>932</v>
      </c>
      <c r="J134">
        <v>236</v>
      </c>
      <c r="K134" t="s">
        <v>459</v>
      </c>
      <c r="L134" t="s">
        <v>460</v>
      </c>
      <c r="M134" t="s">
        <v>1038</v>
      </c>
      <c r="N134" t="s">
        <v>989</v>
      </c>
      <c r="O134">
        <v>236</v>
      </c>
      <c r="P134">
        <v>236</v>
      </c>
      <c r="Q134" t="s">
        <v>898</v>
      </c>
      <c r="R134" t="s">
        <v>1109</v>
      </c>
      <c r="S134" t="s">
        <v>42</v>
      </c>
      <c r="T134" t="s">
        <v>42</v>
      </c>
      <c r="U134" t="s">
        <v>414</v>
      </c>
      <c r="V134" t="s">
        <v>414</v>
      </c>
      <c r="W134" t="s">
        <v>414</v>
      </c>
      <c r="X134" t="s">
        <v>414</v>
      </c>
      <c r="Y134" t="s">
        <v>414</v>
      </c>
      <c r="Z134" t="s">
        <v>42</v>
      </c>
    </row>
    <row r="135" spans="2:26" x14ac:dyDescent="0.25">
      <c r="B135" t="s">
        <v>917</v>
      </c>
      <c r="C135">
        <v>1</v>
      </c>
      <c r="D135" t="s">
        <v>10</v>
      </c>
      <c r="E135" t="s">
        <v>932</v>
      </c>
      <c r="F135">
        <v>7</v>
      </c>
      <c r="G135" t="s">
        <v>10</v>
      </c>
      <c r="H135">
        <v>7</v>
      </c>
      <c r="I135" t="s">
        <v>932</v>
      </c>
      <c r="J135">
        <v>238</v>
      </c>
      <c r="K135" t="s">
        <v>506</v>
      </c>
      <c r="L135" t="s">
        <v>507</v>
      </c>
      <c r="M135" t="s">
        <v>993</v>
      </c>
      <c r="N135" t="s">
        <v>989</v>
      </c>
      <c r="O135">
        <v>238</v>
      </c>
      <c r="P135">
        <v>238</v>
      </c>
      <c r="Q135" t="s">
        <v>898</v>
      </c>
      <c r="R135" t="s">
        <v>1110</v>
      </c>
      <c r="S135" t="s">
        <v>42</v>
      </c>
      <c r="T135" t="s">
        <v>42</v>
      </c>
      <c r="U135" t="s">
        <v>42</v>
      </c>
      <c r="V135" t="s">
        <v>414</v>
      </c>
      <c r="W135" t="s">
        <v>414</v>
      </c>
      <c r="X135" t="s">
        <v>414</v>
      </c>
      <c r="Y135" t="s">
        <v>414</v>
      </c>
      <c r="Z135" t="s">
        <v>414</v>
      </c>
    </row>
    <row r="136" spans="2:26" x14ac:dyDescent="0.25">
      <c r="B136" t="s">
        <v>917</v>
      </c>
      <c r="C136">
        <v>1</v>
      </c>
      <c r="D136" t="s">
        <v>10</v>
      </c>
      <c r="E136" t="s">
        <v>932</v>
      </c>
      <c r="F136">
        <v>7</v>
      </c>
      <c r="G136" t="s">
        <v>10</v>
      </c>
      <c r="H136">
        <v>7</v>
      </c>
      <c r="I136" t="s">
        <v>932</v>
      </c>
      <c r="J136">
        <v>239</v>
      </c>
      <c r="K136" t="s">
        <v>482</v>
      </c>
      <c r="L136" t="s">
        <v>483</v>
      </c>
      <c r="M136" t="s">
        <v>1085</v>
      </c>
      <c r="N136" t="s">
        <v>989</v>
      </c>
      <c r="O136">
        <v>239</v>
      </c>
      <c r="P136">
        <v>239</v>
      </c>
      <c r="Q136" t="s">
        <v>898</v>
      </c>
      <c r="R136" t="s">
        <v>1111</v>
      </c>
      <c r="S136" t="s">
        <v>42</v>
      </c>
      <c r="T136" t="s">
        <v>42</v>
      </c>
      <c r="U136" t="s">
        <v>42</v>
      </c>
      <c r="V136" t="s">
        <v>414</v>
      </c>
      <c r="W136" t="s">
        <v>414</v>
      </c>
      <c r="X136" t="s">
        <v>414</v>
      </c>
      <c r="Y136" t="s">
        <v>414</v>
      </c>
      <c r="Z136" t="s">
        <v>414</v>
      </c>
    </row>
    <row r="137" spans="2:26" x14ac:dyDescent="0.25">
      <c r="B137" t="s">
        <v>917</v>
      </c>
      <c r="C137">
        <v>1</v>
      </c>
      <c r="D137" t="s">
        <v>10</v>
      </c>
      <c r="E137" t="s">
        <v>932</v>
      </c>
      <c r="F137">
        <v>7</v>
      </c>
      <c r="G137" t="s">
        <v>10</v>
      </c>
      <c r="H137">
        <v>7</v>
      </c>
      <c r="I137" t="s">
        <v>932</v>
      </c>
      <c r="J137">
        <v>242</v>
      </c>
      <c r="K137" t="s">
        <v>412</v>
      </c>
      <c r="L137" t="s">
        <v>413</v>
      </c>
      <c r="M137" t="s">
        <v>2492</v>
      </c>
      <c r="N137" t="s">
        <v>989</v>
      </c>
      <c r="O137">
        <v>242</v>
      </c>
      <c r="P137">
        <v>242</v>
      </c>
      <c r="Q137" t="s">
        <v>898</v>
      </c>
      <c r="R137" t="s">
        <v>1114</v>
      </c>
      <c r="S137" t="s">
        <v>42</v>
      </c>
      <c r="T137" t="s">
        <v>42</v>
      </c>
      <c r="U137" t="s">
        <v>414</v>
      </c>
      <c r="V137" t="s">
        <v>414</v>
      </c>
      <c r="W137" t="s">
        <v>414</v>
      </c>
      <c r="X137" t="s">
        <v>414</v>
      </c>
      <c r="Y137" t="s">
        <v>414</v>
      </c>
      <c r="Z137" t="s">
        <v>42</v>
      </c>
    </row>
    <row r="138" spans="2:26" x14ac:dyDescent="0.25">
      <c r="B138" t="s">
        <v>917</v>
      </c>
      <c r="C138">
        <v>1</v>
      </c>
      <c r="D138" t="s">
        <v>10</v>
      </c>
      <c r="E138" t="s">
        <v>932</v>
      </c>
      <c r="F138">
        <v>7</v>
      </c>
      <c r="G138" t="s">
        <v>10</v>
      </c>
      <c r="H138">
        <v>7</v>
      </c>
      <c r="I138" t="s">
        <v>932</v>
      </c>
      <c r="J138">
        <v>244</v>
      </c>
      <c r="K138" t="s">
        <v>532</v>
      </c>
      <c r="L138" t="s">
        <v>533</v>
      </c>
      <c r="M138" t="s">
        <v>1085</v>
      </c>
      <c r="N138" t="s">
        <v>989</v>
      </c>
      <c r="O138">
        <v>244</v>
      </c>
      <c r="P138">
        <v>244</v>
      </c>
      <c r="Q138" t="s">
        <v>898</v>
      </c>
      <c r="R138" t="s">
        <v>1115</v>
      </c>
      <c r="S138" t="s">
        <v>42</v>
      </c>
      <c r="T138" t="s">
        <v>42</v>
      </c>
      <c r="U138" t="s">
        <v>42</v>
      </c>
      <c r="V138" t="s">
        <v>414</v>
      </c>
      <c r="W138" t="s">
        <v>414</v>
      </c>
      <c r="X138" t="s">
        <v>414</v>
      </c>
      <c r="Y138" t="s">
        <v>414</v>
      </c>
      <c r="Z138" t="s">
        <v>42</v>
      </c>
    </row>
    <row r="139" spans="2:26" x14ac:dyDescent="0.25">
      <c r="B139" t="s">
        <v>917</v>
      </c>
      <c r="C139">
        <v>1</v>
      </c>
      <c r="D139" t="s">
        <v>577</v>
      </c>
      <c r="E139" t="s">
        <v>923</v>
      </c>
      <c r="F139">
        <v>9</v>
      </c>
      <c r="G139" t="s">
        <v>577</v>
      </c>
      <c r="H139">
        <v>9</v>
      </c>
      <c r="I139" t="s">
        <v>923</v>
      </c>
      <c r="J139">
        <v>203</v>
      </c>
      <c r="K139" t="s">
        <v>658</v>
      </c>
      <c r="L139" t="s">
        <v>659</v>
      </c>
      <c r="M139" t="s">
        <v>2652</v>
      </c>
      <c r="N139" t="s">
        <v>1042</v>
      </c>
      <c r="O139">
        <v>203</v>
      </c>
      <c r="P139">
        <v>262</v>
      </c>
      <c r="Q139" t="s">
        <v>898</v>
      </c>
      <c r="R139" t="s">
        <v>1112</v>
      </c>
      <c r="S139" t="s">
        <v>42</v>
      </c>
      <c r="T139" t="s">
        <v>42</v>
      </c>
      <c r="U139" t="s">
        <v>42</v>
      </c>
      <c r="V139" t="s">
        <v>414</v>
      </c>
      <c r="W139" t="s">
        <v>414</v>
      </c>
      <c r="X139" t="s">
        <v>414</v>
      </c>
      <c r="Y139" t="s">
        <v>414</v>
      </c>
      <c r="Z139" t="s">
        <v>414</v>
      </c>
    </row>
    <row r="140" spans="2:26" x14ac:dyDescent="0.25">
      <c r="B140" t="s">
        <v>917</v>
      </c>
      <c r="C140">
        <v>1</v>
      </c>
      <c r="D140" t="s">
        <v>577</v>
      </c>
      <c r="E140" t="s">
        <v>923</v>
      </c>
      <c r="F140">
        <v>9</v>
      </c>
      <c r="G140" t="s">
        <v>577</v>
      </c>
      <c r="H140">
        <v>9</v>
      </c>
      <c r="I140" t="s">
        <v>923</v>
      </c>
      <c r="J140">
        <v>262</v>
      </c>
      <c r="K140" t="s">
        <v>647</v>
      </c>
      <c r="L140" t="s">
        <v>648</v>
      </c>
      <c r="M140" t="s">
        <v>2652</v>
      </c>
      <c r="N140" t="s">
        <v>1042</v>
      </c>
      <c r="O140">
        <v>262</v>
      </c>
      <c r="P140">
        <v>262</v>
      </c>
      <c r="Q140" t="s">
        <v>898</v>
      </c>
      <c r="R140" t="s">
        <v>1113</v>
      </c>
      <c r="S140" t="s">
        <v>42</v>
      </c>
      <c r="T140" t="s">
        <v>42</v>
      </c>
      <c r="U140" t="s">
        <v>42</v>
      </c>
      <c r="V140" t="s">
        <v>414</v>
      </c>
      <c r="W140" t="s">
        <v>414</v>
      </c>
      <c r="X140" t="s">
        <v>414</v>
      </c>
      <c r="Y140" t="s">
        <v>414</v>
      </c>
      <c r="Z140" t="s">
        <v>414</v>
      </c>
    </row>
    <row r="141" spans="2:26" x14ac:dyDescent="0.25">
      <c r="B141" t="s">
        <v>917</v>
      </c>
      <c r="C141">
        <v>1</v>
      </c>
      <c r="D141" t="s">
        <v>10</v>
      </c>
      <c r="E141" t="s">
        <v>932</v>
      </c>
      <c r="F141">
        <v>7</v>
      </c>
      <c r="G141" t="s">
        <v>10</v>
      </c>
      <c r="H141">
        <v>7</v>
      </c>
      <c r="I141" t="s">
        <v>932</v>
      </c>
      <c r="J141">
        <v>245</v>
      </c>
      <c r="K141" t="s">
        <v>405</v>
      </c>
      <c r="L141" t="s">
        <v>406</v>
      </c>
      <c r="M141" t="s">
        <v>1038</v>
      </c>
      <c r="N141" t="s">
        <v>989</v>
      </c>
      <c r="O141">
        <v>245</v>
      </c>
      <c r="P141">
        <v>245</v>
      </c>
      <c r="Q141" t="s">
        <v>898</v>
      </c>
      <c r="R141" t="s">
        <v>1117</v>
      </c>
      <c r="S141" t="s">
        <v>42</v>
      </c>
      <c r="T141" t="s">
        <v>42</v>
      </c>
      <c r="U141" t="s">
        <v>42</v>
      </c>
      <c r="V141" t="s">
        <v>414</v>
      </c>
      <c r="W141" t="s">
        <v>414</v>
      </c>
      <c r="X141" t="s">
        <v>414</v>
      </c>
      <c r="Y141" t="s">
        <v>414</v>
      </c>
      <c r="Z141" t="s">
        <v>414</v>
      </c>
    </row>
    <row r="142" spans="2:26" x14ac:dyDescent="0.25">
      <c r="B142" t="s">
        <v>917</v>
      </c>
      <c r="C142">
        <v>1</v>
      </c>
      <c r="D142" t="s">
        <v>10</v>
      </c>
      <c r="E142" t="s">
        <v>932</v>
      </c>
      <c r="F142">
        <v>7</v>
      </c>
      <c r="G142" t="s">
        <v>10</v>
      </c>
      <c r="H142">
        <v>7</v>
      </c>
      <c r="I142" t="s">
        <v>932</v>
      </c>
      <c r="J142">
        <v>247</v>
      </c>
      <c r="K142" t="s">
        <v>426</v>
      </c>
      <c r="L142" t="s">
        <v>427</v>
      </c>
      <c r="M142" t="s">
        <v>1038</v>
      </c>
      <c r="N142" t="s">
        <v>989</v>
      </c>
      <c r="O142">
        <v>247</v>
      </c>
      <c r="P142">
        <v>247</v>
      </c>
      <c r="Q142" t="s">
        <v>898</v>
      </c>
      <c r="R142" t="s">
        <v>1118</v>
      </c>
      <c r="S142" t="s">
        <v>42</v>
      </c>
      <c r="T142" t="s">
        <v>42</v>
      </c>
      <c r="U142" t="s">
        <v>414</v>
      </c>
      <c r="V142" t="s">
        <v>414</v>
      </c>
      <c r="W142" t="s">
        <v>414</v>
      </c>
      <c r="X142" t="s">
        <v>414</v>
      </c>
      <c r="Y142" t="s">
        <v>414</v>
      </c>
      <c r="Z142" t="s">
        <v>42</v>
      </c>
    </row>
    <row r="143" spans="2:26" x14ac:dyDescent="0.25">
      <c r="B143" t="s">
        <v>907</v>
      </c>
      <c r="C143">
        <v>998</v>
      </c>
      <c r="D143" t="s">
        <v>871</v>
      </c>
      <c r="E143" t="s">
        <v>871</v>
      </c>
      <c r="F143">
        <v>17</v>
      </c>
      <c r="G143" t="s">
        <v>871</v>
      </c>
      <c r="H143">
        <v>17</v>
      </c>
      <c r="I143" t="s">
        <v>871</v>
      </c>
      <c r="J143">
        <v>206</v>
      </c>
      <c r="L143" t="s">
        <v>1116</v>
      </c>
      <c r="O143">
        <v>206</v>
      </c>
      <c r="P143">
        <v>206</v>
      </c>
      <c r="Q143" t="s">
        <v>916</v>
      </c>
      <c r="S143" t="s">
        <v>42</v>
      </c>
      <c r="T143" t="s">
        <v>42</v>
      </c>
      <c r="U143" t="s">
        <v>42</v>
      </c>
      <c r="V143" t="s">
        <v>42</v>
      </c>
      <c r="W143" t="s">
        <v>42</v>
      </c>
      <c r="X143" t="s">
        <v>42</v>
      </c>
      <c r="Y143" t="s">
        <v>42</v>
      </c>
      <c r="Z143" t="s">
        <v>42</v>
      </c>
    </row>
    <row r="144" spans="2:26" x14ac:dyDescent="0.25">
      <c r="B144" t="s">
        <v>917</v>
      </c>
      <c r="C144">
        <v>1</v>
      </c>
      <c r="D144" t="s">
        <v>10</v>
      </c>
      <c r="E144" t="s">
        <v>932</v>
      </c>
      <c r="F144">
        <v>7</v>
      </c>
      <c r="G144" t="s">
        <v>10</v>
      </c>
      <c r="H144">
        <v>7</v>
      </c>
      <c r="I144" t="s">
        <v>932</v>
      </c>
      <c r="J144">
        <v>260</v>
      </c>
      <c r="K144" t="s">
        <v>462</v>
      </c>
      <c r="L144" t="s">
        <v>463</v>
      </c>
      <c r="M144" t="s">
        <v>993</v>
      </c>
      <c r="N144" t="s">
        <v>989</v>
      </c>
      <c r="O144">
        <v>260</v>
      </c>
      <c r="P144">
        <v>260</v>
      </c>
      <c r="Q144" t="s">
        <v>898</v>
      </c>
      <c r="R144" t="s">
        <v>1119</v>
      </c>
      <c r="S144" t="s">
        <v>414</v>
      </c>
      <c r="T144" t="s">
        <v>42</v>
      </c>
      <c r="U144" t="s">
        <v>414</v>
      </c>
      <c r="V144" t="s">
        <v>414</v>
      </c>
      <c r="W144" t="s">
        <v>414</v>
      </c>
      <c r="X144" t="s">
        <v>414</v>
      </c>
      <c r="Y144" t="s">
        <v>414</v>
      </c>
      <c r="Z144" t="s">
        <v>42</v>
      </c>
    </row>
    <row r="145" spans="2:26" x14ac:dyDescent="0.25">
      <c r="B145" t="s">
        <v>917</v>
      </c>
      <c r="C145">
        <v>1</v>
      </c>
      <c r="D145" t="s">
        <v>10</v>
      </c>
      <c r="E145" t="s">
        <v>932</v>
      </c>
      <c r="F145">
        <v>7</v>
      </c>
      <c r="G145" t="s">
        <v>10</v>
      </c>
      <c r="H145">
        <v>7</v>
      </c>
      <c r="I145" t="s">
        <v>932</v>
      </c>
      <c r="J145">
        <v>261</v>
      </c>
      <c r="K145" t="s">
        <v>856</v>
      </c>
      <c r="L145" t="s">
        <v>1120</v>
      </c>
      <c r="M145" t="s">
        <v>993</v>
      </c>
      <c r="N145" t="s">
        <v>989</v>
      </c>
      <c r="O145">
        <v>260</v>
      </c>
      <c r="P145">
        <v>260</v>
      </c>
      <c r="Q145" t="s">
        <v>898</v>
      </c>
      <c r="R145" t="s">
        <v>1121</v>
      </c>
      <c r="S145" t="s">
        <v>414</v>
      </c>
      <c r="T145" t="s">
        <v>42</v>
      </c>
      <c r="U145" t="s">
        <v>42</v>
      </c>
      <c r="V145" t="s">
        <v>42</v>
      </c>
      <c r="W145" t="s">
        <v>42</v>
      </c>
      <c r="X145" t="s">
        <v>42</v>
      </c>
      <c r="Y145" t="s">
        <v>42</v>
      </c>
      <c r="Z145" t="s">
        <v>42</v>
      </c>
    </row>
    <row r="146" spans="2:26" x14ac:dyDescent="0.25">
      <c r="B146" t="s">
        <v>917</v>
      </c>
      <c r="C146">
        <v>1</v>
      </c>
      <c r="D146" t="s">
        <v>10</v>
      </c>
      <c r="E146" t="s">
        <v>932</v>
      </c>
      <c r="F146">
        <v>7</v>
      </c>
      <c r="G146" t="s">
        <v>10</v>
      </c>
      <c r="H146">
        <v>7</v>
      </c>
      <c r="I146" t="s">
        <v>932</v>
      </c>
      <c r="J146">
        <v>270</v>
      </c>
      <c r="K146" t="s">
        <v>856</v>
      </c>
      <c r="L146" t="s">
        <v>1122</v>
      </c>
      <c r="M146" t="s">
        <v>993</v>
      </c>
      <c r="N146" t="s">
        <v>989</v>
      </c>
      <c r="O146">
        <v>260</v>
      </c>
      <c r="P146">
        <v>260</v>
      </c>
      <c r="Q146" t="s">
        <v>898</v>
      </c>
      <c r="R146" t="s">
        <v>1123</v>
      </c>
      <c r="S146" t="s">
        <v>42</v>
      </c>
      <c r="T146" t="s">
        <v>42</v>
      </c>
      <c r="U146" t="s">
        <v>42</v>
      </c>
      <c r="V146" t="s">
        <v>42</v>
      </c>
      <c r="W146" t="s">
        <v>42</v>
      </c>
      <c r="X146" t="s">
        <v>42</v>
      </c>
      <c r="Y146" t="s">
        <v>42</v>
      </c>
      <c r="Z146" t="s">
        <v>42</v>
      </c>
    </row>
    <row r="147" spans="2:26" x14ac:dyDescent="0.25">
      <c r="B147" t="s">
        <v>917</v>
      </c>
      <c r="C147">
        <v>1</v>
      </c>
      <c r="D147" t="s">
        <v>10</v>
      </c>
      <c r="E147" t="s">
        <v>932</v>
      </c>
      <c r="F147">
        <v>7</v>
      </c>
      <c r="G147" t="s">
        <v>10</v>
      </c>
      <c r="H147">
        <v>7</v>
      </c>
      <c r="I147" t="s">
        <v>932</v>
      </c>
      <c r="J147">
        <v>275</v>
      </c>
      <c r="K147" t="s">
        <v>856</v>
      </c>
      <c r="L147" t="s">
        <v>1124</v>
      </c>
      <c r="M147" t="s">
        <v>993</v>
      </c>
      <c r="N147" t="s">
        <v>989</v>
      </c>
      <c r="O147">
        <v>260</v>
      </c>
      <c r="P147">
        <v>260</v>
      </c>
      <c r="Q147" t="s">
        <v>898</v>
      </c>
      <c r="R147" t="s">
        <v>1125</v>
      </c>
      <c r="S147" t="s">
        <v>414</v>
      </c>
      <c r="T147" t="s">
        <v>42</v>
      </c>
      <c r="U147" t="s">
        <v>42</v>
      </c>
      <c r="V147" t="s">
        <v>42</v>
      </c>
      <c r="W147" t="s">
        <v>42</v>
      </c>
      <c r="X147" t="s">
        <v>42</v>
      </c>
      <c r="Y147" t="s">
        <v>42</v>
      </c>
      <c r="Z147" t="s">
        <v>42</v>
      </c>
    </row>
    <row r="148" spans="2:26" x14ac:dyDescent="0.25">
      <c r="B148" t="s">
        <v>917</v>
      </c>
      <c r="C148">
        <v>1</v>
      </c>
      <c r="D148" t="s">
        <v>10</v>
      </c>
      <c r="E148" t="s">
        <v>932</v>
      </c>
      <c r="F148">
        <v>7</v>
      </c>
      <c r="G148" t="s">
        <v>10</v>
      </c>
      <c r="H148">
        <v>7</v>
      </c>
      <c r="I148" t="s">
        <v>932</v>
      </c>
      <c r="J148">
        <v>276</v>
      </c>
      <c r="K148" t="s">
        <v>856</v>
      </c>
      <c r="L148" t="s">
        <v>1126</v>
      </c>
      <c r="M148" t="s">
        <v>993</v>
      </c>
      <c r="N148" t="s">
        <v>989</v>
      </c>
      <c r="O148">
        <v>260</v>
      </c>
      <c r="P148">
        <v>260</v>
      </c>
      <c r="Q148" t="s">
        <v>898</v>
      </c>
      <c r="R148" t="s">
        <v>1127</v>
      </c>
      <c r="S148" t="s">
        <v>414</v>
      </c>
      <c r="T148" t="s">
        <v>42</v>
      </c>
      <c r="U148" t="s">
        <v>42</v>
      </c>
      <c r="V148" t="s">
        <v>42</v>
      </c>
      <c r="W148" t="s">
        <v>42</v>
      </c>
      <c r="X148" t="s">
        <v>42</v>
      </c>
      <c r="Y148" t="s">
        <v>42</v>
      </c>
      <c r="Z148" t="s">
        <v>42</v>
      </c>
    </row>
    <row r="149" spans="2:26" x14ac:dyDescent="0.25">
      <c r="B149" t="s">
        <v>917</v>
      </c>
      <c r="C149">
        <v>1</v>
      </c>
      <c r="D149" t="s">
        <v>10</v>
      </c>
      <c r="E149" t="s">
        <v>932</v>
      </c>
      <c r="F149">
        <v>7</v>
      </c>
      <c r="G149" t="s">
        <v>10</v>
      </c>
      <c r="H149">
        <v>7</v>
      </c>
      <c r="I149" t="s">
        <v>932</v>
      </c>
      <c r="J149">
        <v>277</v>
      </c>
      <c r="K149" t="s">
        <v>856</v>
      </c>
      <c r="L149" t="s">
        <v>1128</v>
      </c>
      <c r="M149" t="s">
        <v>993</v>
      </c>
      <c r="N149" t="s">
        <v>989</v>
      </c>
      <c r="O149">
        <v>260</v>
      </c>
      <c r="P149">
        <v>260</v>
      </c>
      <c r="Q149" t="s">
        <v>898</v>
      </c>
      <c r="R149" t="s">
        <v>1129</v>
      </c>
      <c r="S149" t="s">
        <v>414</v>
      </c>
      <c r="T149" t="s">
        <v>42</v>
      </c>
      <c r="U149" t="s">
        <v>42</v>
      </c>
      <c r="V149" t="s">
        <v>42</v>
      </c>
      <c r="W149" t="s">
        <v>42</v>
      </c>
      <c r="X149" t="s">
        <v>42</v>
      </c>
      <c r="Y149" t="s">
        <v>42</v>
      </c>
      <c r="Z149" t="s">
        <v>42</v>
      </c>
    </row>
    <row r="150" spans="2:26" x14ac:dyDescent="0.25">
      <c r="B150" t="s">
        <v>917</v>
      </c>
      <c r="C150">
        <v>1</v>
      </c>
      <c r="D150" t="s">
        <v>10</v>
      </c>
      <c r="E150" t="s">
        <v>932</v>
      </c>
      <c r="F150">
        <v>7</v>
      </c>
      <c r="G150" t="s">
        <v>10</v>
      </c>
      <c r="H150">
        <v>7</v>
      </c>
      <c r="I150" t="s">
        <v>932</v>
      </c>
      <c r="J150">
        <v>278</v>
      </c>
      <c r="K150" t="s">
        <v>856</v>
      </c>
      <c r="L150" t="s">
        <v>1130</v>
      </c>
      <c r="M150" t="s">
        <v>993</v>
      </c>
      <c r="N150" t="s">
        <v>989</v>
      </c>
      <c r="O150">
        <v>260</v>
      </c>
      <c r="P150">
        <v>260</v>
      </c>
      <c r="Q150" t="s">
        <v>898</v>
      </c>
      <c r="R150" t="s">
        <v>1131</v>
      </c>
      <c r="S150" t="s">
        <v>414</v>
      </c>
      <c r="T150" t="s">
        <v>42</v>
      </c>
      <c r="U150" t="s">
        <v>42</v>
      </c>
      <c r="V150" t="s">
        <v>42</v>
      </c>
      <c r="W150" t="s">
        <v>42</v>
      </c>
      <c r="X150" t="s">
        <v>42</v>
      </c>
      <c r="Y150" t="s">
        <v>42</v>
      </c>
      <c r="Z150" t="s">
        <v>42</v>
      </c>
    </row>
    <row r="151" spans="2:26" x14ac:dyDescent="0.25">
      <c r="B151" t="s">
        <v>917</v>
      </c>
      <c r="C151">
        <v>1</v>
      </c>
      <c r="D151" t="s">
        <v>10</v>
      </c>
      <c r="E151" t="s">
        <v>932</v>
      </c>
      <c r="F151">
        <v>7</v>
      </c>
      <c r="G151" t="s">
        <v>10</v>
      </c>
      <c r="H151">
        <v>7</v>
      </c>
      <c r="I151" t="s">
        <v>932</v>
      </c>
      <c r="J151">
        <v>279</v>
      </c>
      <c r="K151" t="s">
        <v>856</v>
      </c>
      <c r="L151" t="s">
        <v>1132</v>
      </c>
      <c r="M151" t="s">
        <v>993</v>
      </c>
      <c r="N151" t="s">
        <v>989</v>
      </c>
      <c r="O151">
        <v>260</v>
      </c>
      <c r="P151">
        <v>260</v>
      </c>
      <c r="Q151" t="s">
        <v>898</v>
      </c>
      <c r="R151" t="s">
        <v>1133</v>
      </c>
      <c r="S151" t="s">
        <v>414</v>
      </c>
      <c r="T151" t="s">
        <v>42</v>
      </c>
      <c r="U151" t="s">
        <v>42</v>
      </c>
      <c r="V151" t="s">
        <v>42</v>
      </c>
      <c r="W151" t="s">
        <v>42</v>
      </c>
      <c r="X151" t="s">
        <v>42</v>
      </c>
      <c r="Y151" t="s">
        <v>42</v>
      </c>
      <c r="Z151" t="s">
        <v>42</v>
      </c>
    </row>
    <row r="152" spans="2:26" x14ac:dyDescent="0.25">
      <c r="B152" t="s">
        <v>917</v>
      </c>
      <c r="C152">
        <v>1</v>
      </c>
      <c r="D152" t="s">
        <v>10</v>
      </c>
      <c r="E152" t="s">
        <v>932</v>
      </c>
      <c r="F152">
        <v>7</v>
      </c>
      <c r="G152" t="s">
        <v>10</v>
      </c>
      <c r="H152">
        <v>7</v>
      </c>
      <c r="I152" t="s">
        <v>932</v>
      </c>
      <c r="J152">
        <v>280</v>
      </c>
      <c r="K152" t="s">
        <v>856</v>
      </c>
      <c r="L152" t="s">
        <v>1134</v>
      </c>
      <c r="M152" t="s">
        <v>993</v>
      </c>
      <c r="N152" t="s">
        <v>989</v>
      </c>
      <c r="O152">
        <v>260</v>
      </c>
      <c r="P152">
        <v>260</v>
      </c>
      <c r="Q152" t="s">
        <v>898</v>
      </c>
      <c r="R152" t="s">
        <v>1135</v>
      </c>
      <c r="S152" t="s">
        <v>414</v>
      </c>
      <c r="T152" t="s">
        <v>42</v>
      </c>
      <c r="U152" t="s">
        <v>42</v>
      </c>
      <c r="V152" t="s">
        <v>42</v>
      </c>
      <c r="W152" t="s">
        <v>42</v>
      </c>
      <c r="X152" t="s">
        <v>42</v>
      </c>
      <c r="Y152" t="s">
        <v>42</v>
      </c>
      <c r="Z152" t="s">
        <v>42</v>
      </c>
    </row>
    <row r="153" spans="2:26" x14ac:dyDescent="0.25">
      <c r="B153" t="s">
        <v>917</v>
      </c>
      <c r="C153">
        <v>1</v>
      </c>
      <c r="D153" t="s">
        <v>10</v>
      </c>
      <c r="E153" t="s">
        <v>932</v>
      </c>
      <c r="F153">
        <v>7</v>
      </c>
      <c r="G153" t="s">
        <v>10</v>
      </c>
      <c r="H153">
        <v>7</v>
      </c>
      <c r="I153" t="s">
        <v>932</v>
      </c>
      <c r="J153">
        <v>282</v>
      </c>
      <c r="K153" t="s">
        <v>856</v>
      </c>
      <c r="L153" t="s">
        <v>1136</v>
      </c>
      <c r="M153" t="s">
        <v>993</v>
      </c>
      <c r="N153" t="s">
        <v>989</v>
      </c>
      <c r="O153">
        <v>260</v>
      </c>
      <c r="P153">
        <v>260</v>
      </c>
      <c r="Q153" t="s">
        <v>898</v>
      </c>
      <c r="R153" t="s">
        <v>1137</v>
      </c>
      <c r="S153" t="s">
        <v>414</v>
      </c>
      <c r="T153" t="s">
        <v>42</v>
      </c>
      <c r="U153" t="s">
        <v>42</v>
      </c>
      <c r="V153" t="s">
        <v>42</v>
      </c>
      <c r="W153" t="s">
        <v>42</v>
      </c>
      <c r="X153" t="s">
        <v>42</v>
      </c>
      <c r="Y153" t="s">
        <v>42</v>
      </c>
      <c r="Z153" t="s">
        <v>42</v>
      </c>
    </row>
    <row r="154" spans="2:26" x14ac:dyDescent="0.25">
      <c r="B154" t="s">
        <v>917</v>
      </c>
      <c r="C154">
        <v>1</v>
      </c>
      <c r="D154" t="s">
        <v>10</v>
      </c>
      <c r="E154" t="s">
        <v>932</v>
      </c>
      <c r="F154">
        <v>7</v>
      </c>
      <c r="G154" t="s">
        <v>10</v>
      </c>
      <c r="H154">
        <v>7</v>
      </c>
      <c r="I154" t="s">
        <v>932</v>
      </c>
      <c r="J154">
        <v>283</v>
      </c>
      <c r="K154" t="s">
        <v>856</v>
      </c>
      <c r="L154" t="s">
        <v>1138</v>
      </c>
      <c r="M154" t="s">
        <v>993</v>
      </c>
      <c r="N154" t="s">
        <v>989</v>
      </c>
      <c r="O154">
        <v>260</v>
      </c>
      <c r="P154">
        <v>260</v>
      </c>
      <c r="Q154" t="s">
        <v>898</v>
      </c>
      <c r="R154" t="s">
        <v>1139</v>
      </c>
      <c r="S154" t="s">
        <v>414</v>
      </c>
      <c r="T154" t="s">
        <v>42</v>
      </c>
      <c r="U154" t="s">
        <v>42</v>
      </c>
      <c r="V154" t="s">
        <v>42</v>
      </c>
      <c r="W154" t="s">
        <v>42</v>
      </c>
      <c r="X154" t="s">
        <v>42</v>
      </c>
      <c r="Y154" t="s">
        <v>42</v>
      </c>
      <c r="Z154" t="s">
        <v>42</v>
      </c>
    </row>
    <row r="155" spans="2:26" x14ac:dyDescent="0.25">
      <c r="B155" t="s">
        <v>917</v>
      </c>
      <c r="C155">
        <v>1</v>
      </c>
      <c r="D155" t="s">
        <v>10</v>
      </c>
      <c r="E155" t="s">
        <v>932</v>
      </c>
      <c r="F155">
        <v>7</v>
      </c>
      <c r="G155" t="s">
        <v>10</v>
      </c>
      <c r="H155">
        <v>7</v>
      </c>
      <c r="I155" t="s">
        <v>932</v>
      </c>
      <c r="J155">
        <v>284</v>
      </c>
      <c r="K155" t="s">
        <v>856</v>
      </c>
      <c r="L155" t="s">
        <v>1140</v>
      </c>
      <c r="M155" t="s">
        <v>993</v>
      </c>
      <c r="N155" t="s">
        <v>989</v>
      </c>
      <c r="O155">
        <v>260</v>
      </c>
      <c r="P155">
        <v>260</v>
      </c>
      <c r="Q155" t="s">
        <v>898</v>
      </c>
      <c r="R155" t="s">
        <v>1141</v>
      </c>
      <c r="S155" t="s">
        <v>414</v>
      </c>
      <c r="T155" t="s">
        <v>42</v>
      </c>
      <c r="U155" t="s">
        <v>42</v>
      </c>
      <c r="V155" t="s">
        <v>42</v>
      </c>
      <c r="W155" t="s">
        <v>42</v>
      </c>
      <c r="X155" t="s">
        <v>42</v>
      </c>
      <c r="Y155" t="s">
        <v>42</v>
      </c>
      <c r="Z155" t="s">
        <v>42</v>
      </c>
    </row>
    <row r="156" spans="2:26" x14ac:dyDescent="0.25">
      <c r="B156" t="s">
        <v>917</v>
      </c>
      <c r="C156">
        <v>1</v>
      </c>
      <c r="D156" t="s">
        <v>10</v>
      </c>
      <c r="E156" t="s">
        <v>932</v>
      </c>
      <c r="F156">
        <v>7</v>
      </c>
      <c r="G156" t="s">
        <v>10</v>
      </c>
      <c r="H156">
        <v>7</v>
      </c>
      <c r="I156" t="s">
        <v>932</v>
      </c>
      <c r="J156">
        <v>285</v>
      </c>
      <c r="K156" t="s">
        <v>856</v>
      </c>
      <c r="L156" t="s">
        <v>1142</v>
      </c>
      <c r="M156" t="s">
        <v>993</v>
      </c>
      <c r="N156" t="s">
        <v>989</v>
      </c>
      <c r="O156">
        <v>260</v>
      </c>
      <c r="P156">
        <v>260</v>
      </c>
      <c r="Q156" t="s">
        <v>898</v>
      </c>
      <c r="R156" t="s">
        <v>1143</v>
      </c>
      <c r="S156" t="s">
        <v>414</v>
      </c>
      <c r="T156" t="s">
        <v>42</v>
      </c>
      <c r="U156" t="s">
        <v>42</v>
      </c>
      <c r="V156" t="s">
        <v>42</v>
      </c>
      <c r="W156" t="s">
        <v>42</v>
      </c>
      <c r="X156" t="s">
        <v>42</v>
      </c>
      <c r="Y156" t="s">
        <v>42</v>
      </c>
      <c r="Z156" t="s">
        <v>42</v>
      </c>
    </row>
    <row r="157" spans="2:26" x14ac:dyDescent="0.25">
      <c r="B157" t="s">
        <v>917</v>
      </c>
      <c r="C157">
        <v>1</v>
      </c>
      <c r="D157" t="s">
        <v>10</v>
      </c>
      <c r="E157" t="s">
        <v>932</v>
      </c>
      <c r="F157">
        <v>7</v>
      </c>
      <c r="G157" t="s">
        <v>10</v>
      </c>
      <c r="H157">
        <v>7</v>
      </c>
      <c r="I157" t="s">
        <v>932</v>
      </c>
      <c r="J157">
        <v>286</v>
      </c>
      <c r="K157" t="s">
        <v>856</v>
      </c>
      <c r="L157" t="s">
        <v>1144</v>
      </c>
      <c r="M157" t="s">
        <v>993</v>
      </c>
      <c r="N157" t="s">
        <v>989</v>
      </c>
      <c r="O157">
        <v>260</v>
      </c>
      <c r="P157">
        <v>260</v>
      </c>
      <c r="Q157" t="s">
        <v>898</v>
      </c>
      <c r="R157" t="s">
        <v>1145</v>
      </c>
      <c r="S157" t="s">
        <v>414</v>
      </c>
      <c r="T157" t="s">
        <v>42</v>
      </c>
      <c r="U157" t="s">
        <v>42</v>
      </c>
      <c r="V157" t="s">
        <v>42</v>
      </c>
      <c r="W157" t="s">
        <v>42</v>
      </c>
      <c r="X157" t="s">
        <v>42</v>
      </c>
      <c r="Y157" t="s">
        <v>42</v>
      </c>
      <c r="Z157" t="s">
        <v>42</v>
      </c>
    </row>
    <row r="158" spans="2:26" x14ac:dyDescent="0.25">
      <c r="B158" t="s">
        <v>917</v>
      </c>
      <c r="C158">
        <v>1</v>
      </c>
      <c r="D158" t="s">
        <v>10</v>
      </c>
      <c r="E158" t="s">
        <v>932</v>
      </c>
      <c r="F158">
        <v>7</v>
      </c>
      <c r="G158" t="s">
        <v>10</v>
      </c>
      <c r="H158">
        <v>7</v>
      </c>
      <c r="I158" t="s">
        <v>932</v>
      </c>
      <c r="J158">
        <v>287</v>
      </c>
      <c r="K158" t="s">
        <v>856</v>
      </c>
      <c r="L158" t="s">
        <v>1146</v>
      </c>
      <c r="M158" t="s">
        <v>993</v>
      </c>
      <c r="N158" t="s">
        <v>989</v>
      </c>
      <c r="O158">
        <v>260</v>
      </c>
      <c r="P158">
        <v>260</v>
      </c>
      <c r="Q158" t="s">
        <v>898</v>
      </c>
      <c r="R158" t="s">
        <v>1147</v>
      </c>
      <c r="S158" t="s">
        <v>414</v>
      </c>
      <c r="T158" t="s">
        <v>42</v>
      </c>
      <c r="U158" t="s">
        <v>42</v>
      </c>
      <c r="V158" t="s">
        <v>42</v>
      </c>
      <c r="W158" t="s">
        <v>42</v>
      </c>
      <c r="X158" t="s">
        <v>42</v>
      </c>
      <c r="Y158" t="s">
        <v>42</v>
      </c>
      <c r="Z158" t="s">
        <v>42</v>
      </c>
    </row>
    <row r="159" spans="2:26" x14ac:dyDescent="0.25">
      <c r="B159" t="s">
        <v>917</v>
      </c>
      <c r="C159">
        <v>1</v>
      </c>
      <c r="D159" t="s">
        <v>10</v>
      </c>
      <c r="E159" t="s">
        <v>932</v>
      </c>
      <c r="F159">
        <v>7</v>
      </c>
      <c r="G159" t="s">
        <v>10</v>
      </c>
      <c r="H159">
        <v>7</v>
      </c>
      <c r="I159" t="s">
        <v>932</v>
      </c>
      <c r="J159">
        <v>288</v>
      </c>
      <c r="K159" t="s">
        <v>856</v>
      </c>
      <c r="L159" t="s">
        <v>1148</v>
      </c>
      <c r="M159" t="s">
        <v>993</v>
      </c>
      <c r="N159" t="s">
        <v>989</v>
      </c>
      <c r="O159">
        <v>260</v>
      </c>
      <c r="P159">
        <v>260</v>
      </c>
      <c r="Q159" t="s">
        <v>898</v>
      </c>
      <c r="R159" t="s">
        <v>1149</v>
      </c>
      <c r="S159" t="s">
        <v>414</v>
      </c>
      <c r="T159" t="s">
        <v>42</v>
      </c>
      <c r="U159" t="s">
        <v>42</v>
      </c>
      <c r="V159" t="s">
        <v>42</v>
      </c>
      <c r="W159" t="s">
        <v>42</v>
      </c>
      <c r="X159" t="s">
        <v>42</v>
      </c>
      <c r="Y159" t="s">
        <v>42</v>
      </c>
      <c r="Z159" t="s">
        <v>42</v>
      </c>
    </row>
    <row r="160" spans="2:26" x14ac:dyDescent="0.25">
      <c r="B160" t="s">
        <v>917</v>
      </c>
      <c r="C160">
        <v>1</v>
      </c>
      <c r="D160" t="s">
        <v>10</v>
      </c>
      <c r="E160" t="s">
        <v>932</v>
      </c>
      <c r="F160">
        <v>7</v>
      </c>
      <c r="G160" t="s">
        <v>10</v>
      </c>
      <c r="H160">
        <v>7</v>
      </c>
      <c r="I160" t="s">
        <v>932</v>
      </c>
      <c r="J160">
        <v>290</v>
      </c>
      <c r="K160" t="s">
        <v>856</v>
      </c>
      <c r="L160" t="s">
        <v>1150</v>
      </c>
      <c r="M160" t="s">
        <v>993</v>
      </c>
      <c r="N160" t="s">
        <v>989</v>
      </c>
      <c r="O160">
        <v>260</v>
      </c>
      <c r="P160">
        <v>260</v>
      </c>
      <c r="Q160" t="s">
        <v>898</v>
      </c>
      <c r="R160" t="s">
        <v>1151</v>
      </c>
      <c r="S160" t="s">
        <v>414</v>
      </c>
      <c r="T160" t="s">
        <v>42</v>
      </c>
      <c r="U160" t="s">
        <v>42</v>
      </c>
      <c r="V160" t="s">
        <v>42</v>
      </c>
      <c r="W160" t="s">
        <v>42</v>
      </c>
      <c r="X160" t="s">
        <v>42</v>
      </c>
      <c r="Y160" t="s">
        <v>42</v>
      </c>
      <c r="Z160" t="s">
        <v>42</v>
      </c>
    </row>
    <row r="161" spans="2:26" x14ac:dyDescent="0.25">
      <c r="B161" t="s">
        <v>917</v>
      </c>
      <c r="C161">
        <v>1</v>
      </c>
      <c r="D161" t="s">
        <v>10</v>
      </c>
      <c r="E161" t="s">
        <v>932</v>
      </c>
      <c r="F161">
        <v>7</v>
      </c>
      <c r="G161" t="s">
        <v>10</v>
      </c>
      <c r="H161">
        <v>7</v>
      </c>
      <c r="I161" t="s">
        <v>932</v>
      </c>
      <c r="J161">
        <v>291</v>
      </c>
      <c r="K161" t="s">
        <v>856</v>
      </c>
      <c r="L161" t="s">
        <v>1152</v>
      </c>
      <c r="M161" t="s">
        <v>993</v>
      </c>
      <c r="N161" t="s">
        <v>989</v>
      </c>
      <c r="O161">
        <v>260</v>
      </c>
      <c r="P161">
        <v>260</v>
      </c>
      <c r="Q161" t="s">
        <v>898</v>
      </c>
      <c r="R161" t="s">
        <v>1153</v>
      </c>
      <c r="S161" t="s">
        <v>414</v>
      </c>
      <c r="T161" t="s">
        <v>42</v>
      </c>
      <c r="U161" t="s">
        <v>42</v>
      </c>
      <c r="V161" t="s">
        <v>42</v>
      </c>
      <c r="W161" t="s">
        <v>42</v>
      </c>
      <c r="X161" t="s">
        <v>42</v>
      </c>
      <c r="Y161" t="s">
        <v>42</v>
      </c>
      <c r="Z161" t="s">
        <v>42</v>
      </c>
    </row>
    <row r="162" spans="2:26" x14ac:dyDescent="0.25">
      <c r="B162" t="s">
        <v>917</v>
      </c>
      <c r="C162">
        <v>1</v>
      </c>
      <c r="D162" t="s">
        <v>10</v>
      </c>
      <c r="E162" t="s">
        <v>932</v>
      </c>
      <c r="F162">
        <v>7</v>
      </c>
      <c r="G162" t="s">
        <v>10</v>
      </c>
      <c r="H162">
        <v>7</v>
      </c>
      <c r="I162" t="s">
        <v>932</v>
      </c>
      <c r="J162">
        <v>292</v>
      </c>
      <c r="K162" t="s">
        <v>856</v>
      </c>
      <c r="L162" t="s">
        <v>1154</v>
      </c>
      <c r="M162" t="s">
        <v>993</v>
      </c>
      <c r="N162" t="s">
        <v>989</v>
      </c>
      <c r="O162">
        <v>260</v>
      </c>
      <c r="P162">
        <v>260</v>
      </c>
      <c r="Q162" t="s">
        <v>898</v>
      </c>
      <c r="R162" t="s">
        <v>1155</v>
      </c>
      <c r="S162" t="s">
        <v>414</v>
      </c>
      <c r="T162" t="s">
        <v>42</v>
      </c>
      <c r="U162" t="s">
        <v>42</v>
      </c>
      <c r="V162" t="s">
        <v>42</v>
      </c>
      <c r="W162" t="s">
        <v>42</v>
      </c>
      <c r="X162" t="s">
        <v>42</v>
      </c>
      <c r="Y162" t="s">
        <v>42</v>
      </c>
      <c r="Z162" t="s">
        <v>42</v>
      </c>
    </row>
    <row r="163" spans="2:26" x14ac:dyDescent="0.25">
      <c r="B163" t="s">
        <v>917</v>
      </c>
      <c r="C163">
        <v>1</v>
      </c>
      <c r="D163" t="s">
        <v>10</v>
      </c>
      <c r="E163" t="s">
        <v>932</v>
      </c>
      <c r="F163">
        <v>7</v>
      </c>
      <c r="G163" t="s">
        <v>10</v>
      </c>
      <c r="H163">
        <v>7</v>
      </c>
      <c r="I163" t="s">
        <v>932</v>
      </c>
      <c r="J163">
        <v>293</v>
      </c>
      <c r="K163" t="s">
        <v>856</v>
      </c>
      <c r="L163" t="s">
        <v>1156</v>
      </c>
      <c r="M163" t="s">
        <v>993</v>
      </c>
      <c r="N163" t="s">
        <v>989</v>
      </c>
      <c r="O163">
        <v>260</v>
      </c>
      <c r="P163">
        <v>260</v>
      </c>
      <c r="Q163" t="s">
        <v>898</v>
      </c>
      <c r="R163" t="s">
        <v>1157</v>
      </c>
      <c r="S163" t="s">
        <v>414</v>
      </c>
      <c r="T163" t="s">
        <v>42</v>
      </c>
      <c r="U163" t="s">
        <v>42</v>
      </c>
      <c r="V163" t="s">
        <v>42</v>
      </c>
      <c r="W163" t="s">
        <v>42</v>
      </c>
      <c r="X163" t="s">
        <v>42</v>
      </c>
      <c r="Y163" t="s">
        <v>42</v>
      </c>
      <c r="Z163" t="s">
        <v>42</v>
      </c>
    </row>
    <row r="164" spans="2:26" x14ac:dyDescent="0.25">
      <c r="B164" t="s">
        <v>917</v>
      </c>
      <c r="C164">
        <v>1</v>
      </c>
      <c r="D164" t="s">
        <v>10</v>
      </c>
      <c r="E164" t="s">
        <v>932</v>
      </c>
      <c r="F164">
        <v>7</v>
      </c>
      <c r="G164" t="s">
        <v>10</v>
      </c>
      <c r="H164">
        <v>7</v>
      </c>
      <c r="I164" t="s">
        <v>932</v>
      </c>
      <c r="J164">
        <v>294</v>
      </c>
      <c r="K164" t="s">
        <v>856</v>
      </c>
      <c r="L164" t="s">
        <v>1158</v>
      </c>
      <c r="M164" t="s">
        <v>993</v>
      </c>
      <c r="N164" t="s">
        <v>989</v>
      </c>
      <c r="O164">
        <v>260</v>
      </c>
      <c r="P164">
        <v>260</v>
      </c>
      <c r="Q164" t="s">
        <v>898</v>
      </c>
      <c r="R164" t="s">
        <v>1159</v>
      </c>
      <c r="S164" t="s">
        <v>414</v>
      </c>
      <c r="T164" t="s">
        <v>42</v>
      </c>
      <c r="U164" t="s">
        <v>42</v>
      </c>
      <c r="V164" t="s">
        <v>42</v>
      </c>
      <c r="W164" t="s">
        <v>42</v>
      </c>
      <c r="X164" t="s">
        <v>42</v>
      </c>
      <c r="Y164" t="s">
        <v>42</v>
      </c>
      <c r="Z164" t="s">
        <v>42</v>
      </c>
    </row>
    <row r="165" spans="2:26" x14ac:dyDescent="0.25">
      <c r="B165" t="s">
        <v>917</v>
      </c>
      <c r="C165">
        <v>1</v>
      </c>
      <c r="D165" t="s">
        <v>10</v>
      </c>
      <c r="E165" t="s">
        <v>932</v>
      </c>
      <c r="F165">
        <v>7</v>
      </c>
      <c r="G165" t="s">
        <v>10</v>
      </c>
      <c r="H165">
        <v>7</v>
      </c>
      <c r="I165" t="s">
        <v>932</v>
      </c>
      <c r="J165">
        <v>295</v>
      </c>
      <c r="K165" t="s">
        <v>856</v>
      </c>
      <c r="L165" t="s">
        <v>1160</v>
      </c>
      <c r="M165" t="s">
        <v>993</v>
      </c>
      <c r="N165" t="s">
        <v>989</v>
      </c>
      <c r="O165">
        <v>260</v>
      </c>
      <c r="P165">
        <v>260</v>
      </c>
      <c r="Q165" t="s">
        <v>898</v>
      </c>
      <c r="R165" t="s">
        <v>1161</v>
      </c>
      <c r="S165" t="s">
        <v>414</v>
      </c>
      <c r="T165" t="s">
        <v>42</v>
      </c>
      <c r="U165" t="s">
        <v>42</v>
      </c>
      <c r="V165" t="s">
        <v>42</v>
      </c>
      <c r="W165" t="s">
        <v>42</v>
      </c>
      <c r="X165" t="s">
        <v>42</v>
      </c>
      <c r="Y165" t="s">
        <v>42</v>
      </c>
      <c r="Z165" t="s">
        <v>42</v>
      </c>
    </row>
    <row r="166" spans="2:26" x14ac:dyDescent="0.25">
      <c r="B166" t="s">
        <v>917</v>
      </c>
      <c r="C166">
        <v>1</v>
      </c>
      <c r="D166" t="s">
        <v>10</v>
      </c>
      <c r="E166" t="s">
        <v>932</v>
      </c>
      <c r="F166">
        <v>7</v>
      </c>
      <c r="G166" t="s">
        <v>10</v>
      </c>
      <c r="H166">
        <v>7</v>
      </c>
      <c r="I166" t="s">
        <v>932</v>
      </c>
      <c r="J166">
        <v>296</v>
      </c>
      <c r="K166" t="s">
        <v>856</v>
      </c>
      <c r="L166" t="s">
        <v>1162</v>
      </c>
      <c r="M166" t="s">
        <v>993</v>
      </c>
      <c r="N166" t="s">
        <v>989</v>
      </c>
      <c r="O166">
        <v>260</v>
      </c>
      <c r="P166">
        <v>260</v>
      </c>
      <c r="Q166" t="s">
        <v>898</v>
      </c>
      <c r="R166" t="s">
        <v>1163</v>
      </c>
      <c r="S166" t="s">
        <v>414</v>
      </c>
      <c r="T166" t="s">
        <v>42</v>
      </c>
      <c r="U166" t="s">
        <v>42</v>
      </c>
      <c r="V166" t="s">
        <v>42</v>
      </c>
      <c r="W166" t="s">
        <v>42</v>
      </c>
      <c r="X166" t="s">
        <v>42</v>
      </c>
      <c r="Y166" t="s">
        <v>42</v>
      </c>
      <c r="Z166" t="s">
        <v>42</v>
      </c>
    </row>
    <row r="167" spans="2:26" x14ac:dyDescent="0.25">
      <c r="B167" t="s">
        <v>917</v>
      </c>
      <c r="C167">
        <v>1</v>
      </c>
      <c r="D167" t="s">
        <v>10</v>
      </c>
      <c r="E167" t="s">
        <v>932</v>
      </c>
      <c r="F167">
        <v>7</v>
      </c>
      <c r="G167" t="s">
        <v>10</v>
      </c>
      <c r="H167">
        <v>7</v>
      </c>
      <c r="I167" t="s">
        <v>932</v>
      </c>
      <c r="J167">
        <v>297</v>
      </c>
      <c r="K167" t="s">
        <v>856</v>
      </c>
      <c r="L167" t="s">
        <v>1164</v>
      </c>
      <c r="M167" t="s">
        <v>993</v>
      </c>
      <c r="N167" t="s">
        <v>989</v>
      </c>
      <c r="O167">
        <v>260</v>
      </c>
      <c r="P167">
        <v>260</v>
      </c>
      <c r="Q167" t="s">
        <v>898</v>
      </c>
      <c r="R167" t="s">
        <v>1165</v>
      </c>
      <c r="S167" t="s">
        <v>414</v>
      </c>
      <c r="T167" t="s">
        <v>42</v>
      </c>
      <c r="U167" t="s">
        <v>42</v>
      </c>
      <c r="V167" t="s">
        <v>42</v>
      </c>
      <c r="W167" t="s">
        <v>42</v>
      </c>
      <c r="X167" t="s">
        <v>42</v>
      </c>
      <c r="Y167" t="s">
        <v>42</v>
      </c>
      <c r="Z167" t="s">
        <v>42</v>
      </c>
    </row>
    <row r="168" spans="2:26" x14ac:dyDescent="0.25">
      <c r="B168" t="s">
        <v>917</v>
      </c>
      <c r="C168">
        <v>1</v>
      </c>
      <c r="D168" t="s">
        <v>10</v>
      </c>
      <c r="E168" t="s">
        <v>932</v>
      </c>
      <c r="F168">
        <v>7</v>
      </c>
      <c r="G168" t="s">
        <v>10</v>
      </c>
      <c r="H168">
        <v>7</v>
      </c>
      <c r="I168" t="s">
        <v>932</v>
      </c>
      <c r="J168">
        <v>298</v>
      </c>
      <c r="K168" t="s">
        <v>856</v>
      </c>
      <c r="L168" t="s">
        <v>1166</v>
      </c>
      <c r="M168" t="s">
        <v>993</v>
      </c>
      <c r="N168" t="s">
        <v>989</v>
      </c>
      <c r="O168">
        <v>260</v>
      </c>
      <c r="P168">
        <v>260</v>
      </c>
      <c r="Q168" t="s">
        <v>898</v>
      </c>
      <c r="R168" t="s">
        <v>1167</v>
      </c>
      <c r="S168" t="s">
        <v>414</v>
      </c>
      <c r="T168" t="s">
        <v>42</v>
      </c>
      <c r="U168" t="s">
        <v>42</v>
      </c>
      <c r="V168" t="s">
        <v>42</v>
      </c>
      <c r="W168" t="s">
        <v>42</v>
      </c>
      <c r="X168" t="s">
        <v>42</v>
      </c>
      <c r="Y168" t="s">
        <v>42</v>
      </c>
      <c r="Z168" t="s">
        <v>42</v>
      </c>
    </row>
    <row r="169" spans="2:26" x14ac:dyDescent="0.25">
      <c r="B169" t="s">
        <v>917</v>
      </c>
      <c r="C169">
        <v>1</v>
      </c>
      <c r="D169" t="s">
        <v>10</v>
      </c>
      <c r="E169" t="s">
        <v>932</v>
      </c>
      <c r="F169">
        <v>7</v>
      </c>
      <c r="G169" t="s">
        <v>10</v>
      </c>
      <c r="H169">
        <v>7</v>
      </c>
      <c r="I169" t="s">
        <v>932</v>
      </c>
      <c r="J169">
        <v>299</v>
      </c>
      <c r="K169" t="s">
        <v>856</v>
      </c>
      <c r="L169" t="s">
        <v>1168</v>
      </c>
      <c r="M169" t="s">
        <v>993</v>
      </c>
      <c r="N169" t="s">
        <v>989</v>
      </c>
      <c r="O169">
        <v>260</v>
      </c>
      <c r="P169">
        <v>260</v>
      </c>
      <c r="Q169" t="s">
        <v>898</v>
      </c>
      <c r="R169" t="s">
        <v>1169</v>
      </c>
      <c r="S169" t="s">
        <v>414</v>
      </c>
      <c r="T169" t="s">
        <v>42</v>
      </c>
      <c r="U169" t="s">
        <v>42</v>
      </c>
      <c r="V169" t="s">
        <v>42</v>
      </c>
      <c r="W169" t="s">
        <v>42</v>
      </c>
      <c r="X169" t="s">
        <v>42</v>
      </c>
      <c r="Y169" t="s">
        <v>42</v>
      </c>
      <c r="Z169" t="s">
        <v>42</v>
      </c>
    </row>
    <row r="170" spans="2:26" x14ac:dyDescent="0.25">
      <c r="B170" t="s">
        <v>1171</v>
      </c>
      <c r="C170">
        <v>999</v>
      </c>
      <c r="D170" t="s">
        <v>1172</v>
      </c>
      <c r="E170" t="s">
        <v>1172</v>
      </c>
      <c r="F170">
        <v>19</v>
      </c>
      <c r="G170" t="s">
        <v>1172</v>
      </c>
      <c r="H170">
        <v>19</v>
      </c>
      <c r="I170" t="s">
        <v>1172</v>
      </c>
      <c r="J170">
        <v>30</v>
      </c>
      <c r="K170" t="s">
        <v>1173</v>
      </c>
      <c r="L170" t="s">
        <v>1172</v>
      </c>
      <c r="M170" t="s">
        <v>950</v>
      </c>
      <c r="N170" t="s">
        <v>910</v>
      </c>
      <c r="O170">
        <v>30</v>
      </c>
      <c r="P170">
        <v>30</v>
      </c>
      <c r="Q170" t="s">
        <v>898</v>
      </c>
      <c r="R170" t="s">
        <v>1174</v>
      </c>
      <c r="S170" t="s">
        <v>42</v>
      </c>
      <c r="T170" t="s">
        <v>42</v>
      </c>
      <c r="U170" t="s">
        <v>42</v>
      </c>
      <c r="V170" t="s">
        <v>414</v>
      </c>
      <c r="W170" t="s">
        <v>42</v>
      </c>
      <c r="X170" t="s">
        <v>42</v>
      </c>
      <c r="Y170" t="s">
        <v>42</v>
      </c>
      <c r="Z170" t="s">
        <v>42</v>
      </c>
    </row>
    <row r="171" spans="2:26" x14ac:dyDescent="0.25">
      <c r="B171" t="s">
        <v>917</v>
      </c>
      <c r="C171">
        <v>1</v>
      </c>
      <c r="D171" t="s">
        <v>304</v>
      </c>
      <c r="E171" t="s">
        <v>1052</v>
      </c>
      <c r="F171">
        <v>5</v>
      </c>
      <c r="G171" t="s">
        <v>304</v>
      </c>
      <c r="H171">
        <v>5</v>
      </c>
      <c r="I171" t="s">
        <v>1052</v>
      </c>
      <c r="J171">
        <v>301</v>
      </c>
      <c r="K171" t="s">
        <v>308</v>
      </c>
      <c r="L171" t="s">
        <v>309</v>
      </c>
      <c r="M171" t="s">
        <v>1175</v>
      </c>
      <c r="N171" t="s">
        <v>1013</v>
      </c>
      <c r="O171">
        <v>301</v>
      </c>
      <c r="P171">
        <v>301</v>
      </c>
      <c r="Q171" t="s">
        <v>898</v>
      </c>
      <c r="R171" t="s">
        <v>1176</v>
      </c>
      <c r="S171" t="s">
        <v>42</v>
      </c>
      <c r="T171" t="s">
        <v>42</v>
      </c>
      <c r="U171" t="s">
        <v>42</v>
      </c>
      <c r="V171" t="s">
        <v>414</v>
      </c>
      <c r="W171" t="s">
        <v>414</v>
      </c>
      <c r="X171" t="s">
        <v>414</v>
      </c>
      <c r="Y171" t="s">
        <v>414</v>
      </c>
      <c r="Z171" t="s">
        <v>414</v>
      </c>
    </row>
    <row r="172" spans="2:26" x14ac:dyDescent="0.25">
      <c r="B172" t="s">
        <v>917</v>
      </c>
      <c r="C172">
        <v>1</v>
      </c>
      <c r="D172" t="s">
        <v>304</v>
      </c>
      <c r="E172" t="s">
        <v>1052</v>
      </c>
      <c r="F172">
        <v>5</v>
      </c>
      <c r="G172" t="s">
        <v>304</v>
      </c>
      <c r="H172">
        <v>5</v>
      </c>
      <c r="I172" t="s">
        <v>1052</v>
      </c>
      <c r="J172">
        <v>307</v>
      </c>
      <c r="K172" t="s">
        <v>1177</v>
      </c>
      <c r="L172" t="s">
        <v>1178</v>
      </c>
      <c r="M172" t="s">
        <v>1175</v>
      </c>
      <c r="N172" t="s">
        <v>1013</v>
      </c>
      <c r="O172">
        <v>307</v>
      </c>
      <c r="P172">
        <v>307</v>
      </c>
      <c r="Q172" t="s">
        <v>898</v>
      </c>
      <c r="R172" t="s">
        <v>1179</v>
      </c>
      <c r="S172" t="s">
        <v>42</v>
      </c>
      <c r="T172" t="s">
        <v>42</v>
      </c>
      <c r="U172" t="s">
        <v>42</v>
      </c>
      <c r="V172" t="s">
        <v>414</v>
      </c>
      <c r="W172" t="s">
        <v>414</v>
      </c>
      <c r="X172" t="s">
        <v>414</v>
      </c>
      <c r="Y172" t="s">
        <v>414</v>
      </c>
      <c r="Z172" t="s">
        <v>42</v>
      </c>
    </row>
    <row r="173" spans="2:26" x14ac:dyDescent="0.25">
      <c r="B173" t="s">
        <v>917</v>
      </c>
      <c r="C173">
        <v>1</v>
      </c>
      <c r="D173" t="s">
        <v>333</v>
      </c>
      <c r="E173" t="s">
        <v>919</v>
      </c>
      <c r="F173">
        <v>6</v>
      </c>
      <c r="G173" t="s">
        <v>333</v>
      </c>
      <c r="H173">
        <v>6</v>
      </c>
      <c r="I173" t="s">
        <v>919</v>
      </c>
      <c r="J173">
        <v>309</v>
      </c>
      <c r="K173" t="s">
        <v>366</v>
      </c>
      <c r="L173" t="s">
        <v>367</v>
      </c>
      <c r="M173" t="s">
        <v>1175</v>
      </c>
      <c r="N173" t="s">
        <v>1013</v>
      </c>
      <c r="O173">
        <v>309</v>
      </c>
      <c r="P173">
        <v>309</v>
      </c>
      <c r="Q173" t="s">
        <v>898</v>
      </c>
      <c r="R173" t="s">
        <v>1180</v>
      </c>
      <c r="S173" t="s">
        <v>42</v>
      </c>
      <c r="T173" t="s">
        <v>42</v>
      </c>
      <c r="U173" t="s">
        <v>42</v>
      </c>
      <c r="V173" t="s">
        <v>414</v>
      </c>
      <c r="W173" t="s">
        <v>414</v>
      </c>
      <c r="X173" t="s">
        <v>414</v>
      </c>
      <c r="Y173" t="s">
        <v>414</v>
      </c>
      <c r="Z173" t="s">
        <v>414</v>
      </c>
    </row>
    <row r="174" spans="2:26" x14ac:dyDescent="0.25">
      <c r="B174" t="s">
        <v>1171</v>
      </c>
      <c r="C174">
        <v>999</v>
      </c>
      <c r="D174" t="s">
        <v>1181</v>
      </c>
      <c r="E174" t="s">
        <v>1181</v>
      </c>
      <c r="F174">
        <v>20</v>
      </c>
      <c r="G174" t="s">
        <v>1181</v>
      </c>
      <c r="H174">
        <v>20</v>
      </c>
      <c r="I174" t="s">
        <v>1181</v>
      </c>
      <c r="J174">
        <v>31</v>
      </c>
      <c r="K174" t="s">
        <v>1182</v>
      </c>
      <c r="L174" t="s">
        <v>1181</v>
      </c>
      <c r="M174" t="s">
        <v>1183</v>
      </c>
      <c r="N174" t="s">
        <v>910</v>
      </c>
      <c r="O174">
        <v>31</v>
      </c>
      <c r="P174">
        <v>31</v>
      </c>
      <c r="Q174" t="s">
        <v>898</v>
      </c>
      <c r="R174" t="s">
        <v>1184</v>
      </c>
      <c r="S174" t="s">
        <v>42</v>
      </c>
      <c r="T174" t="s">
        <v>42</v>
      </c>
      <c r="U174" t="s">
        <v>42</v>
      </c>
      <c r="V174" t="s">
        <v>42</v>
      </c>
      <c r="W174" t="s">
        <v>42</v>
      </c>
      <c r="X174" t="s">
        <v>42</v>
      </c>
      <c r="Y174" t="s">
        <v>42</v>
      </c>
      <c r="Z174" t="s">
        <v>42</v>
      </c>
    </row>
    <row r="175" spans="2:26" x14ac:dyDescent="0.25">
      <c r="B175" t="s">
        <v>917</v>
      </c>
      <c r="C175">
        <v>1</v>
      </c>
      <c r="D175" t="s">
        <v>333</v>
      </c>
      <c r="E175" t="s">
        <v>919</v>
      </c>
      <c r="F175">
        <v>6</v>
      </c>
      <c r="G175" t="s">
        <v>333</v>
      </c>
      <c r="H175">
        <v>6</v>
      </c>
      <c r="I175" t="s">
        <v>919</v>
      </c>
      <c r="J175">
        <v>310</v>
      </c>
      <c r="K175" t="s">
        <v>358</v>
      </c>
      <c r="L175" t="s">
        <v>359</v>
      </c>
      <c r="M175" t="s">
        <v>1012</v>
      </c>
      <c r="N175" t="s">
        <v>1013</v>
      </c>
      <c r="O175">
        <v>310</v>
      </c>
      <c r="P175">
        <v>310</v>
      </c>
      <c r="Q175" t="s">
        <v>898</v>
      </c>
      <c r="R175" t="s">
        <v>1185</v>
      </c>
      <c r="S175" t="s">
        <v>42</v>
      </c>
      <c r="T175" t="s">
        <v>42</v>
      </c>
      <c r="U175" t="s">
        <v>42</v>
      </c>
      <c r="V175" t="s">
        <v>414</v>
      </c>
      <c r="W175" t="s">
        <v>414</v>
      </c>
      <c r="X175" t="s">
        <v>414</v>
      </c>
      <c r="Y175" t="s">
        <v>414</v>
      </c>
      <c r="Z175" t="s">
        <v>414</v>
      </c>
    </row>
    <row r="176" spans="2:26" x14ac:dyDescent="0.25">
      <c r="B176" t="s">
        <v>917</v>
      </c>
      <c r="C176">
        <v>1</v>
      </c>
      <c r="D176" t="s">
        <v>333</v>
      </c>
      <c r="E176" t="s">
        <v>919</v>
      </c>
      <c r="F176">
        <v>6</v>
      </c>
      <c r="G176" t="s">
        <v>333</v>
      </c>
      <c r="H176">
        <v>6</v>
      </c>
      <c r="I176" t="s">
        <v>919</v>
      </c>
      <c r="J176">
        <v>311</v>
      </c>
      <c r="K176" t="s">
        <v>856</v>
      </c>
      <c r="L176" t="s">
        <v>1186</v>
      </c>
      <c r="M176" t="s">
        <v>1012</v>
      </c>
      <c r="N176" t="s">
        <v>1013</v>
      </c>
      <c r="O176">
        <v>310</v>
      </c>
      <c r="P176">
        <v>310</v>
      </c>
      <c r="Q176" t="s">
        <v>916</v>
      </c>
      <c r="R176" t="s">
        <v>1187</v>
      </c>
      <c r="S176" t="s">
        <v>42</v>
      </c>
      <c r="T176" t="s">
        <v>42</v>
      </c>
      <c r="U176" t="s">
        <v>42</v>
      </c>
      <c r="V176" t="s">
        <v>42</v>
      </c>
      <c r="W176" t="s">
        <v>42</v>
      </c>
      <c r="X176" t="s">
        <v>42</v>
      </c>
      <c r="Y176" t="s">
        <v>42</v>
      </c>
      <c r="Z176" t="s">
        <v>42</v>
      </c>
    </row>
    <row r="177" spans="2:26" x14ac:dyDescent="0.25">
      <c r="B177" t="s">
        <v>917</v>
      </c>
      <c r="C177">
        <v>1</v>
      </c>
      <c r="D177" t="s">
        <v>333</v>
      </c>
      <c r="E177" t="s">
        <v>919</v>
      </c>
      <c r="F177">
        <v>6</v>
      </c>
      <c r="G177" t="s">
        <v>333</v>
      </c>
      <c r="H177">
        <v>6</v>
      </c>
      <c r="I177" t="s">
        <v>919</v>
      </c>
      <c r="J177">
        <v>320</v>
      </c>
      <c r="K177" t="s">
        <v>361</v>
      </c>
      <c r="L177" t="s">
        <v>362</v>
      </c>
      <c r="M177" t="s">
        <v>1012</v>
      </c>
      <c r="N177" t="s">
        <v>1013</v>
      </c>
      <c r="O177">
        <v>320</v>
      </c>
      <c r="P177">
        <v>320</v>
      </c>
      <c r="Q177" t="s">
        <v>898</v>
      </c>
      <c r="R177" t="s">
        <v>1189</v>
      </c>
      <c r="S177" t="s">
        <v>42</v>
      </c>
      <c r="T177" t="s">
        <v>42</v>
      </c>
      <c r="U177" t="s">
        <v>42</v>
      </c>
      <c r="V177" t="s">
        <v>414</v>
      </c>
      <c r="W177" t="s">
        <v>414</v>
      </c>
      <c r="X177" t="s">
        <v>414</v>
      </c>
      <c r="Y177" t="s">
        <v>414</v>
      </c>
      <c r="Z177" t="s">
        <v>414</v>
      </c>
    </row>
    <row r="178" spans="2:26" x14ac:dyDescent="0.25">
      <c r="B178" t="s">
        <v>917</v>
      </c>
      <c r="C178">
        <v>1</v>
      </c>
      <c r="D178" t="s">
        <v>696</v>
      </c>
      <c r="E178" t="s">
        <v>1028</v>
      </c>
      <c r="F178">
        <v>10</v>
      </c>
      <c r="G178" t="s">
        <v>696</v>
      </c>
      <c r="H178">
        <v>10</v>
      </c>
      <c r="I178" t="s">
        <v>1028</v>
      </c>
      <c r="J178">
        <v>327</v>
      </c>
      <c r="K178" t="s">
        <v>1190</v>
      </c>
      <c r="L178" t="s">
        <v>1191</v>
      </c>
      <c r="M178" t="s">
        <v>1188</v>
      </c>
      <c r="N178" t="s">
        <v>1013</v>
      </c>
      <c r="O178">
        <v>327</v>
      </c>
      <c r="P178">
        <v>327</v>
      </c>
      <c r="Q178" t="s">
        <v>898</v>
      </c>
      <c r="R178" t="s">
        <v>1192</v>
      </c>
      <c r="S178" t="s">
        <v>42</v>
      </c>
      <c r="T178" t="s">
        <v>42</v>
      </c>
      <c r="U178" t="s">
        <v>42</v>
      </c>
      <c r="V178" t="s">
        <v>414</v>
      </c>
      <c r="W178" t="s">
        <v>414</v>
      </c>
      <c r="X178" t="s">
        <v>414</v>
      </c>
      <c r="Y178" t="s">
        <v>414</v>
      </c>
      <c r="Z178" t="s">
        <v>414</v>
      </c>
    </row>
    <row r="179" spans="2:26" x14ac:dyDescent="0.25">
      <c r="B179" t="s">
        <v>917</v>
      </c>
      <c r="C179">
        <v>1</v>
      </c>
      <c r="D179" t="s">
        <v>333</v>
      </c>
      <c r="E179" t="s">
        <v>919</v>
      </c>
      <c r="F179">
        <v>6</v>
      </c>
      <c r="G179" t="s">
        <v>333</v>
      </c>
      <c r="H179">
        <v>6</v>
      </c>
      <c r="I179" t="s">
        <v>919</v>
      </c>
      <c r="J179">
        <v>350</v>
      </c>
      <c r="K179" t="s">
        <v>352</v>
      </c>
      <c r="L179" t="s">
        <v>353</v>
      </c>
      <c r="M179" t="s">
        <v>2664</v>
      </c>
      <c r="N179" t="s">
        <v>1013</v>
      </c>
      <c r="O179">
        <v>350</v>
      </c>
      <c r="P179">
        <v>350</v>
      </c>
      <c r="Q179" t="s">
        <v>898</v>
      </c>
      <c r="R179" t="s">
        <v>1193</v>
      </c>
      <c r="S179" t="s">
        <v>42</v>
      </c>
      <c r="T179" t="s">
        <v>42</v>
      </c>
      <c r="U179" t="s">
        <v>42</v>
      </c>
      <c r="V179" t="s">
        <v>414</v>
      </c>
      <c r="W179" t="s">
        <v>414</v>
      </c>
      <c r="X179" t="s">
        <v>414</v>
      </c>
      <c r="Y179" t="s">
        <v>414</v>
      </c>
      <c r="Z179" t="s">
        <v>414</v>
      </c>
    </row>
    <row r="180" spans="2:26" x14ac:dyDescent="0.25">
      <c r="B180" t="s">
        <v>917</v>
      </c>
      <c r="C180">
        <v>1</v>
      </c>
      <c r="D180" t="s">
        <v>333</v>
      </c>
      <c r="E180" t="s">
        <v>919</v>
      </c>
      <c r="F180">
        <v>6</v>
      </c>
      <c r="G180" t="s">
        <v>333</v>
      </c>
      <c r="H180">
        <v>6</v>
      </c>
      <c r="I180" t="s">
        <v>919</v>
      </c>
      <c r="J180">
        <v>360</v>
      </c>
      <c r="K180" t="s">
        <v>355</v>
      </c>
      <c r="L180" t="s">
        <v>356</v>
      </c>
      <c r="M180" t="s">
        <v>1012</v>
      </c>
      <c r="N180" t="s">
        <v>1013</v>
      </c>
      <c r="O180">
        <v>360</v>
      </c>
      <c r="P180">
        <v>360</v>
      </c>
      <c r="Q180" t="s">
        <v>898</v>
      </c>
      <c r="R180" t="s">
        <v>1194</v>
      </c>
      <c r="S180" t="s">
        <v>42</v>
      </c>
      <c r="T180" t="s">
        <v>42</v>
      </c>
      <c r="U180" t="s">
        <v>42</v>
      </c>
      <c r="V180" t="s">
        <v>414</v>
      </c>
      <c r="W180" t="s">
        <v>414</v>
      </c>
      <c r="X180" t="s">
        <v>414</v>
      </c>
      <c r="Y180" t="s">
        <v>414</v>
      </c>
      <c r="Z180" t="s">
        <v>414</v>
      </c>
    </row>
    <row r="181" spans="2:26" x14ac:dyDescent="0.25">
      <c r="B181" t="s">
        <v>917</v>
      </c>
      <c r="C181">
        <v>1</v>
      </c>
      <c r="D181" t="s">
        <v>710</v>
      </c>
      <c r="E181" t="s">
        <v>1031</v>
      </c>
      <c r="F181">
        <v>11</v>
      </c>
      <c r="G181" t="s">
        <v>710</v>
      </c>
      <c r="H181">
        <v>11</v>
      </c>
      <c r="I181" t="s">
        <v>1031</v>
      </c>
      <c r="J181">
        <v>402</v>
      </c>
      <c r="K181" t="s">
        <v>740</v>
      </c>
      <c r="L181" t="s">
        <v>741</v>
      </c>
      <c r="M181" t="s">
        <v>2664</v>
      </c>
      <c r="N181" t="s">
        <v>1013</v>
      </c>
      <c r="O181">
        <v>402</v>
      </c>
      <c r="P181">
        <v>402</v>
      </c>
      <c r="Q181" t="s">
        <v>898</v>
      </c>
      <c r="R181" t="s">
        <v>1195</v>
      </c>
      <c r="S181" t="s">
        <v>42</v>
      </c>
      <c r="T181" t="s">
        <v>42</v>
      </c>
      <c r="U181" t="s">
        <v>42</v>
      </c>
      <c r="V181" t="s">
        <v>414</v>
      </c>
      <c r="W181" t="s">
        <v>414</v>
      </c>
      <c r="X181" t="s">
        <v>414</v>
      </c>
      <c r="Y181" t="s">
        <v>414</v>
      </c>
      <c r="Z181" t="s">
        <v>414</v>
      </c>
    </row>
    <row r="182" spans="2:26" x14ac:dyDescent="0.25">
      <c r="B182" t="s">
        <v>917</v>
      </c>
      <c r="C182">
        <v>1</v>
      </c>
      <c r="D182" t="s">
        <v>710</v>
      </c>
      <c r="E182" t="s">
        <v>1031</v>
      </c>
      <c r="F182">
        <v>11</v>
      </c>
      <c r="G182" t="s">
        <v>710</v>
      </c>
      <c r="H182">
        <v>11</v>
      </c>
      <c r="I182" t="s">
        <v>1031</v>
      </c>
      <c r="J182">
        <v>403</v>
      </c>
      <c r="K182" t="s">
        <v>732</v>
      </c>
      <c r="L182" t="s">
        <v>733</v>
      </c>
      <c r="M182" t="s">
        <v>1097</v>
      </c>
      <c r="N182" t="s">
        <v>1013</v>
      </c>
      <c r="O182">
        <v>403</v>
      </c>
      <c r="P182">
        <v>403</v>
      </c>
      <c r="Q182" t="s">
        <v>898</v>
      </c>
      <c r="R182" t="s">
        <v>1199</v>
      </c>
      <c r="S182" t="s">
        <v>42</v>
      </c>
      <c r="T182" t="s">
        <v>42</v>
      </c>
      <c r="U182" t="s">
        <v>42</v>
      </c>
      <c r="V182" t="s">
        <v>414</v>
      </c>
      <c r="W182" t="s">
        <v>414</v>
      </c>
      <c r="X182" t="s">
        <v>414</v>
      </c>
      <c r="Y182" t="s">
        <v>414</v>
      </c>
      <c r="Z182" t="s">
        <v>414</v>
      </c>
    </row>
    <row r="183" spans="2:26" x14ac:dyDescent="0.25">
      <c r="B183" t="s">
        <v>917</v>
      </c>
      <c r="C183">
        <v>1</v>
      </c>
      <c r="D183" t="s">
        <v>304</v>
      </c>
      <c r="E183" t="s">
        <v>1052</v>
      </c>
      <c r="F183">
        <v>5</v>
      </c>
      <c r="G183" t="s">
        <v>304</v>
      </c>
      <c r="H183">
        <v>5</v>
      </c>
      <c r="I183" t="s">
        <v>1052</v>
      </c>
      <c r="J183">
        <v>405</v>
      </c>
      <c r="K183" t="s">
        <v>1200</v>
      </c>
      <c r="L183" t="s">
        <v>1201</v>
      </c>
      <c r="M183" t="s">
        <v>1175</v>
      </c>
      <c r="N183" t="s">
        <v>1013</v>
      </c>
      <c r="O183">
        <v>405</v>
      </c>
      <c r="P183">
        <v>405</v>
      </c>
      <c r="Q183" t="s">
        <v>898</v>
      </c>
      <c r="R183" t="s">
        <v>1202</v>
      </c>
      <c r="S183" t="s">
        <v>42</v>
      </c>
      <c r="T183" t="s">
        <v>42</v>
      </c>
      <c r="U183" t="s">
        <v>42</v>
      </c>
      <c r="V183" t="s">
        <v>414</v>
      </c>
      <c r="W183" t="s">
        <v>414</v>
      </c>
      <c r="X183" t="s">
        <v>414</v>
      </c>
      <c r="Y183" t="s">
        <v>414</v>
      </c>
      <c r="Z183" t="s">
        <v>414</v>
      </c>
    </row>
    <row r="184" spans="2:26" x14ac:dyDescent="0.25">
      <c r="B184" t="s">
        <v>917</v>
      </c>
      <c r="C184">
        <v>1</v>
      </c>
      <c r="D184" t="s">
        <v>815</v>
      </c>
      <c r="E184" t="s">
        <v>999</v>
      </c>
      <c r="F184">
        <v>14</v>
      </c>
      <c r="G184" t="s">
        <v>815</v>
      </c>
      <c r="H184">
        <v>14</v>
      </c>
      <c r="I184" t="s">
        <v>999</v>
      </c>
      <c r="J184">
        <v>407</v>
      </c>
      <c r="K184" t="s">
        <v>831</v>
      </c>
      <c r="L184" t="s">
        <v>832</v>
      </c>
      <c r="M184" t="s">
        <v>988</v>
      </c>
      <c r="N184" t="s">
        <v>989</v>
      </c>
      <c r="O184">
        <v>407</v>
      </c>
      <c r="P184">
        <v>407</v>
      </c>
      <c r="Q184" t="s">
        <v>898</v>
      </c>
      <c r="R184" t="s">
        <v>1203</v>
      </c>
      <c r="S184" t="s">
        <v>42</v>
      </c>
      <c r="T184" t="s">
        <v>42</v>
      </c>
      <c r="U184" t="s">
        <v>42</v>
      </c>
      <c r="V184" t="s">
        <v>414</v>
      </c>
      <c r="W184" t="s">
        <v>414</v>
      </c>
      <c r="X184" t="s">
        <v>414</v>
      </c>
      <c r="Y184" t="s">
        <v>414</v>
      </c>
      <c r="Z184" t="s">
        <v>414</v>
      </c>
    </row>
    <row r="185" spans="2:26" x14ac:dyDescent="0.25">
      <c r="B185" t="s">
        <v>917</v>
      </c>
      <c r="C185">
        <v>1</v>
      </c>
      <c r="D185" t="s">
        <v>247</v>
      </c>
      <c r="E185" t="s">
        <v>921</v>
      </c>
      <c r="F185">
        <v>4</v>
      </c>
      <c r="G185" t="s">
        <v>247</v>
      </c>
      <c r="H185">
        <v>4</v>
      </c>
      <c r="I185" t="s">
        <v>921</v>
      </c>
      <c r="J185">
        <v>232</v>
      </c>
      <c r="K185" t="s">
        <v>1196</v>
      </c>
      <c r="L185" t="s">
        <v>1197</v>
      </c>
      <c r="O185">
        <v>232</v>
      </c>
      <c r="P185">
        <v>232</v>
      </c>
      <c r="Q185" t="s">
        <v>916</v>
      </c>
      <c r="R185" t="s">
        <v>1198</v>
      </c>
      <c r="S185" t="s">
        <v>42</v>
      </c>
      <c r="T185" t="s">
        <v>42</v>
      </c>
      <c r="U185" t="s">
        <v>42</v>
      </c>
      <c r="V185" t="s">
        <v>42</v>
      </c>
      <c r="W185" t="s">
        <v>42</v>
      </c>
      <c r="X185" t="s">
        <v>42</v>
      </c>
      <c r="Y185" t="s">
        <v>42</v>
      </c>
      <c r="Z185" t="s">
        <v>414</v>
      </c>
    </row>
    <row r="186" spans="2:26" x14ac:dyDescent="0.25">
      <c r="B186" t="s">
        <v>917</v>
      </c>
      <c r="C186">
        <v>1</v>
      </c>
      <c r="D186" t="s">
        <v>333</v>
      </c>
      <c r="E186" t="s">
        <v>919</v>
      </c>
      <c r="F186">
        <v>6</v>
      </c>
      <c r="G186" t="s">
        <v>333</v>
      </c>
      <c r="H186">
        <v>6</v>
      </c>
      <c r="I186" t="s">
        <v>919</v>
      </c>
      <c r="J186">
        <v>409</v>
      </c>
      <c r="K186" t="s">
        <v>347</v>
      </c>
      <c r="L186" t="s">
        <v>348</v>
      </c>
      <c r="M186" t="s">
        <v>1097</v>
      </c>
      <c r="N186" t="s">
        <v>1013</v>
      </c>
      <c r="O186">
        <v>409</v>
      </c>
      <c r="P186">
        <v>409</v>
      </c>
      <c r="Q186" t="s">
        <v>898</v>
      </c>
      <c r="R186" t="s">
        <v>1204</v>
      </c>
      <c r="S186" t="s">
        <v>42</v>
      </c>
      <c r="T186" t="s">
        <v>42</v>
      </c>
      <c r="U186" t="s">
        <v>42</v>
      </c>
      <c r="V186" t="s">
        <v>414</v>
      </c>
      <c r="W186" t="s">
        <v>414</v>
      </c>
      <c r="X186" t="s">
        <v>414</v>
      </c>
      <c r="Y186" t="s">
        <v>414</v>
      </c>
      <c r="Z186" t="s">
        <v>414</v>
      </c>
    </row>
    <row r="187" spans="2:26" x14ac:dyDescent="0.25">
      <c r="B187" t="s">
        <v>917</v>
      </c>
      <c r="C187">
        <v>1</v>
      </c>
      <c r="D187" t="s">
        <v>304</v>
      </c>
      <c r="E187" t="s">
        <v>1052</v>
      </c>
      <c r="F187">
        <v>5</v>
      </c>
      <c r="G187" t="s">
        <v>304</v>
      </c>
      <c r="H187">
        <v>5</v>
      </c>
      <c r="I187" t="s">
        <v>1052</v>
      </c>
      <c r="J187">
        <v>411</v>
      </c>
      <c r="K187" t="s">
        <v>328</v>
      </c>
      <c r="L187" t="s">
        <v>329</v>
      </c>
      <c r="M187" t="s">
        <v>1097</v>
      </c>
      <c r="N187" t="s">
        <v>1013</v>
      </c>
      <c r="O187">
        <v>411</v>
      </c>
      <c r="P187">
        <v>411</v>
      </c>
      <c r="Q187" t="s">
        <v>898</v>
      </c>
      <c r="R187" t="s">
        <v>1205</v>
      </c>
      <c r="S187" t="s">
        <v>42</v>
      </c>
      <c r="T187" t="s">
        <v>42</v>
      </c>
      <c r="U187" t="s">
        <v>42</v>
      </c>
      <c r="V187" t="s">
        <v>414</v>
      </c>
      <c r="W187" t="s">
        <v>414</v>
      </c>
      <c r="X187" t="s">
        <v>414</v>
      </c>
      <c r="Y187" t="s">
        <v>414</v>
      </c>
      <c r="Z187" t="s">
        <v>414</v>
      </c>
    </row>
    <row r="188" spans="2:26" x14ac:dyDescent="0.25">
      <c r="B188" t="s">
        <v>907</v>
      </c>
      <c r="C188">
        <v>998</v>
      </c>
      <c r="D188" t="s">
        <v>39</v>
      </c>
      <c r="E188" t="s">
        <v>908</v>
      </c>
      <c r="F188">
        <v>1</v>
      </c>
      <c r="G188" t="s">
        <v>39</v>
      </c>
      <c r="H188">
        <v>1</v>
      </c>
      <c r="I188" t="s">
        <v>908</v>
      </c>
      <c r="J188">
        <v>413</v>
      </c>
      <c r="K188" t="s">
        <v>1206</v>
      </c>
      <c r="L188" t="s">
        <v>1207</v>
      </c>
      <c r="M188" t="s">
        <v>909</v>
      </c>
      <c r="N188" t="s">
        <v>910</v>
      </c>
      <c r="O188">
        <v>413</v>
      </c>
      <c r="P188">
        <v>413</v>
      </c>
      <c r="Q188" t="s">
        <v>898</v>
      </c>
      <c r="R188" t="s">
        <v>1208</v>
      </c>
      <c r="S188" t="s">
        <v>42</v>
      </c>
      <c r="T188" t="s">
        <v>42</v>
      </c>
      <c r="U188" t="s">
        <v>42</v>
      </c>
      <c r="V188" t="s">
        <v>414</v>
      </c>
      <c r="W188" t="s">
        <v>414</v>
      </c>
      <c r="X188" t="s">
        <v>414</v>
      </c>
      <c r="Y188" t="s">
        <v>414</v>
      </c>
      <c r="Z188" t="s">
        <v>42</v>
      </c>
    </row>
    <row r="189" spans="2:26" x14ac:dyDescent="0.25">
      <c r="B189" t="s">
        <v>917</v>
      </c>
      <c r="C189">
        <v>1</v>
      </c>
      <c r="D189" t="s">
        <v>10</v>
      </c>
      <c r="E189" t="s">
        <v>932</v>
      </c>
      <c r="F189">
        <v>7</v>
      </c>
      <c r="G189" t="s">
        <v>10</v>
      </c>
      <c r="H189">
        <v>7</v>
      </c>
      <c r="I189" t="s">
        <v>932</v>
      </c>
      <c r="J189">
        <v>417</v>
      </c>
      <c r="K189" t="s">
        <v>485</v>
      </c>
      <c r="L189" t="s">
        <v>486</v>
      </c>
      <c r="M189" t="s">
        <v>2492</v>
      </c>
      <c r="N189" t="s">
        <v>989</v>
      </c>
      <c r="O189">
        <v>417</v>
      </c>
      <c r="P189">
        <v>417</v>
      </c>
      <c r="Q189" t="s">
        <v>898</v>
      </c>
      <c r="R189" t="s">
        <v>1209</v>
      </c>
      <c r="S189" t="s">
        <v>42</v>
      </c>
      <c r="T189" t="s">
        <v>42</v>
      </c>
      <c r="U189" t="s">
        <v>42</v>
      </c>
      <c r="V189" t="s">
        <v>414</v>
      </c>
      <c r="W189" t="s">
        <v>414</v>
      </c>
      <c r="X189" t="s">
        <v>414</v>
      </c>
      <c r="Y189" t="s">
        <v>414</v>
      </c>
      <c r="Z189" t="s">
        <v>414</v>
      </c>
    </row>
    <row r="190" spans="2:26" x14ac:dyDescent="0.25">
      <c r="B190" t="s">
        <v>917</v>
      </c>
      <c r="C190">
        <v>1</v>
      </c>
      <c r="D190" t="s">
        <v>710</v>
      </c>
      <c r="E190" t="s">
        <v>1031</v>
      </c>
      <c r="F190">
        <v>11</v>
      </c>
      <c r="G190" t="s">
        <v>710</v>
      </c>
      <c r="H190">
        <v>11</v>
      </c>
      <c r="I190" t="s">
        <v>1031</v>
      </c>
      <c r="J190">
        <v>423</v>
      </c>
      <c r="K190" t="s">
        <v>737</v>
      </c>
      <c r="L190" t="s">
        <v>738</v>
      </c>
      <c r="M190" t="s">
        <v>1175</v>
      </c>
      <c r="N190" t="s">
        <v>1013</v>
      </c>
      <c r="O190">
        <v>423</v>
      </c>
      <c r="P190">
        <v>423</v>
      </c>
      <c r="Q190" t="s">
        <v>898</v>
      </c>
      <c r="R190" t="s">
        <v>1210</v>
      </c>
      <c r="S190" t="s">
        <v>42</v>
      </c>
      <c r="T190" t="s">
        <v>42</v>
      </c>
      <c r="U190" t="s">
        <v>42</v>
      </c>
      <c r="V190" t="s">
        <v>414</v>
      </c>
      <c r="W190" t="s">
        <v>414</v>
      </c>
      <c r="X190" t="s">
        <v>414</v>
      </c>
      <c r="Y190" t="s">
        <v>414</v>
      </c>
      <c r="Z190" t="s">
        <v>414</v>
      </c>
    </row>
    <row r="191" spans="2:26" x14ac:dyDescent="0.25">
      <c r="B191" t="s">
        <v>917</v>
      </c>
      <c r="C191">
        <v>1</v>
      </c>
      <c r="D191" t="s">
        <v>10</v>
      </c>
      <c r="E191" t="s">
        <v>932</v>
      </c>
      <c r="F191">
        <v>7</v>
      </c>
      <c r="G191" t="s">
        <v>10</v>
      </c>
      <c r="H191">
        <v>7</v>
      </c>
      <c r="I191" t="s">
        <v>932</v>
      </c>
      <c r="J191">
        <v>400</v>
      </c>
      <c r="K191" t="s">
        <v>491</v>
      </c>
      <c r="L191" t="s">
        <v>492</v>
      </c>
      <c r="M191" t="s">
        <v>988</v>
      </c>
      <c r="N191" t="s">
        <v>989</v>
      </c>
      <c r="O191">
        <v>425</v>
      </c>
      <c r="P191">
        <v>425</v>
      </c>
      <c r="Q191" t="s">
        <v>898</v>
      </c>
      <c r="R191" t="s">
        <v>1211</v>
      </c>
      <c r="S191" t="s">
        <v>42</v>
      </c>
      <c r="T191" t="s">
        <v>42</v>
      </c>
      <c r="U191" t="s">
        <v>42</v>
      </c>
      <c r="V191" t="s">
        <v>42</v>
      </c>
      <c r="W191" t="s">
        <v>42</v>
      </c>
      <c r="X191" t="s">
        <v>42</v>
      </c>
      <c r="Y191" t="s">
        <v>42</v>
      </c>
      <c r="Z191" t="s">
        <v>42</v>
      </c>
    </row>
    <row r="192" spans="2:26" x14ac:dyDescent="0.25">
      <c r="B192" t="s">
        <v>917</v>
      </c>
      <c r="C192">
        <v>1</v>
      </c>
      <c r="D192" t="s">
        <v>10</v>
      </c>
      <c r="E192" t="s">
        <v>932</v>
      </c>
      <c r="F192">
        <v>7</v>
      </c>
      <c r="G192" t="s">
        <v>10</v>
      </c>
      <c r="H192">
        <v>7</v>
      </c>
      <c r="I192" t="s">
        <v>932</v>
      </c>
      <c r="J192">
        <v>425</v>
      </c>
      <c r="K192" t="s">
        <v>488</v>
      </c>
      <c r="L192" t="s">
        <v>489</v>
      </c>
      <c r="M192" t="s">
        <v>988</v>
      </c>
      <c r="N192" t="s">
        <v>989</v>
      </c>
      <c r="O192">
        <v>425</v>
      </c>
      <c r="P192">
        <v>425</v>
      </c>
      <c r="Q192" t="s">
        <v>898</v>
      </c>
      <c r="R192" t="s">
        <v>1212</v>
      </c>
      <c r="S192" t="s">
        <v>42</v>
      </c>
      <c r="T192" t="s">
        <v>42</v>
      </c>
      <c r="U192" t="s">
        <v>42</v>
      </c>
      <c r="V192" t="s">
        <v>414</v>
      </c>
      <c r="W192" t="s">
        <v>414</v>
      </c>
      <c r="X192" t="s">
        <v>414</v>
      </c>
      <c r="Y192" t="s">
        <v>414</v>
      </c>
      <c r="Z192" t="s">
        <v>414</v>
      </c>
    </row>
    <row r="193" spans="2:26" x14ac:dyDescent="0.25">
      <c r="B193" t="s">
        <v>917</v>
      </c>
      <c r="C193">
        <v>1</v>
      </c>
      <c r="D193" t="s">
        <v>710</v>
      </c>
      <c r="E193" t="s">
        <v>1031</v>
      </c>
      <c r="F193">
        <v>11</v>
      </c>
      <c r="G193" t="s">
        <v>710</v>
      </c>
      <c r="H193">
        <v>11</v>
      </c>
      <c r="I193" t="s">
        <v>1031</v>
      </c>
      <c r="J193">
        <v>440</v>
      </c>
      <c r="K193" t="s">
        <v>721</v>
      </c>
      <c r="L193" t="s">
        <v>722</v>
      </c>
      <c r="M193" t="s">
        <v>1188</v>
      </c>
      <c r="N193" t="s">
        <v>1013</v>
      </c>
      <c r="O193">
        <v>440</v>
      </c>
      <c r="P193">
        <v>440</v>
      </c>
      <c r="Q193" t="s">
        <v>898</v>
      </c>
      <c r="R193" t="s">
        <v>1213</v>
      </c>
      <c r="S193" t="s">
        <v>42</v>
      </c>
      <c r="T193" t="s">
        <v>42</v>
      </c>
      <c r="U193" t="s">
        <v>42</v>
      </c>
      <c r="V193" t="s">
        <v>414</v>
      </c>
      <c r="W193" t="s">
        <v>414</v>
      </c>
      <c r="X193" t="s">
        <v>414</v>
      </c>
      <c r="Y193" t="s">
        <v>414</v>
      </c>
      <c r="Z193" t="s">
        <v>414</v>
      </c>
    </row>
    <row r="194" spans="2:26" x14ac:dyDescent="0.25">
      <c r="B194" t="s">
        <v>917</v>
      </c>
      <c r="C194">
        <v>1</v>
      </c>
      <c r="D194" t="s">
        <v>577</v>
      </c>
      <c r="E194" t="s">
        <v>923</v>
      </c>
      <c r="F194">
        <v>9</v>
      </c>
      <c r="G194" t="s">
        <v>577</v>
      </c>
      <c r="H194">
        <v>9</v>
      </c>
      <c r="I194" t="s">
        <v>923</v>
      </c>
      <c r="J194">
        <v>263</v>
      </c>
      <c r="K194" t="s">
        <v>693</v>
      </c>
      <c r="L194" t="s">
        <v>694</v>
      </c>
      <c r="M194" t="s">
        <v>2652</v>
      </c>
      <c r="N194" t="s">
        <v>1042</v>
      </c>
      <c r="O194">
        <v>263</v>
      </c>
      <c r="P194">
        <v>702</v>
      </c>
      <c r="Q194" t="s">
        <v>898</v>
      </c>
      <c r="R194" t="s">
        <v>1233</v>
      </c>
      <c r="S194" t="s">
        <v>42</v>
      </c>
      <c r="T194" t="s">
        <v>42</v>
      </c>
      <c r="U194" t="s">
        <v>42</v>
      </c>
      <c r="V194" t="s">
        <v>414</v>
      </c>
      <c r="W194" t="s">
        <v>414</v>
      </c>
      <c r="X194" t="s">
        <v>414</v>
      </c>
      <c r="Y194" t="s">
        <v>414</v>
      </c>
      <c r="Z194" t="s">
        <v>414</v>
      </c>
    </row>
    <row r="195" spans="2:26" x14ac:dyDescent="0.25">
      <c r="B195" t="s">
        <v>917</v>
      </c>
      <c r="C195">
        <v>1</v>
      </c>
      <c r="D195" t="s">
        <v>10</v>
      </c>
      <c r="E195" t="s">
        <v>932</v>
      </c>
      <c r="F195">
        <v>7</v>
      </c>
      <c r="G195" t="s">
        <v>10</v>
      </c>
      <c r="H195">
        <v>7</v>
      </c>
      <c r="I195" t="s">
        <v>932</v>
      </c>
      <c r="J195">
        <v>264</v>
      </c>
      <c r="L195" t="s">
        <v>1237</v>
      </c>
      <c r="O195">
        <v>261</v>
      </c>
      <c r="P195">
        <v>261</v>
      </c>
      <c r="Q195" t="s">
        <v>916</v>
      </c>
      <c r="S195" t="s">
        <v>42</v>
      </c>
      <c r="T195" t="s">
        <v>42</v>
      </c>
      <c r="U195" t="s">
        <v>42</v>
      </c>
      <c r="V195" t="s">
        <v>42</v>
      </c>
      <c r="W195" t="s">
        <v>42</v>
      </c>
      <c r="X195" t="s">
        <v>42</v>
      </c>
      <c r="Y195" t="s">
        <v>42</v>
      </c>
      <c r="Z195" t="s">
        <v>42</v>
      </c>
    </row>
    <row r="196" spans="2:26" x14ac:dyDescent="0.25">
      <c r="B196" t="s">
        <v>917</v>
      </c>
      <c r="C196">
        <v>1</v>
      </c>
      <c r="D196" t="s">
        <v>333</v>
      </c>
      <c r="E196" t="s">
        <v>919</v>
      </c>
      <c r="F196">
        <v>6</v>
      </c>
      <c r="G196" t="s">
        <v>333</v>
      </c>
      <c r="H196">
        <v>6</v>
      </c>
      <c r="I196" t="s">
        <v>919</v>
      </c>
      <c r="J196">
        <v>305</v>
      </c>
      <c r="L196" t="s">
        <v>1238</v>
      </c>
      <c r="O196">
        <v>305</v>
      </c>
      <c r="P196">
        <v>305</v>
      </c>
      <c r="Q196" t="s">
        <v>916</v>
      </c>
      <c r="S196" t="s">
        <v>42</v>
      </c>
      <c r="T196" t="s">
        <v>42</v>
      </c>
      <c r="U196" t="s">
        <v>42</v>
      </c>
      <c r="V196" t="s">
        <v>42</v>
      </c>
      <c r="W196" t="s">
        <v>42</v>
      </c>
      <c r="X196" t="s">
        <v>42</v>
      </c>
      <c r="Y196" t="s">
        <v>42</v>
      </c>
      <c r="Z196" t="s">
        <v>42</v>
      </c>
    </row>
    <row r="197" spans="2:26" x14ac:dyDescent="0.25">
      <c r="B197" t="s">
        <v>917</v>
      </c>
      <c r="C197">
        <v>1</v>
      </c>
      <c r="D197" t="s">
        <v>333</v>
      </c>
      <c r="E197" t="s">
        <v>919</v>
      </c>
      <c r="F197">
        <v>6</v>
      </c>
      <c r="G197" t="s">
        <v>333</v>
      </c>
      <c r="H197">
        <v>6</v>
      </c>
      <c r="I197" t="s">
        <v>919</v>
      </c>
      <c r="J197">
        <v>316</v>
      </c>
      <c r="K197" t="s">
        <v>1239</v>
      </c>
      <c r="L197" t="s">
        <v>1240</v>
      </c>
      <c r="O197">
        <v>316</v>
      </c>
      <c r="P197">
        <v>316</v>
      </c>
      <c r="Q197" t="s">
        <v>916</v>
      </c>
      <c r="R197" t="s">
        <v>1241</v>
      </c>
      <c r="S197" t="s">
        <v>42</v>
      </c>
      <c r="T197" t="s">
        <v>42</v>
      </c>
      <c r="U197" t="s">
        <v>42</v>
      </c>
      <c r="V197" t="s">
        <v>42</v>
      </c>
      <c r="W197" t="s">
        <v>42</v>
      </c>
      <c r="X197" t="s">
        <v>42</v>
      </c>
      <c r="Y197" t="s">
        <v>42</v>
      </c>
      <c r="Z197" t="s">
        <v>414</v>
      </c>
    </row>
    <row r="198" spans="2:26" x14ac:dyDescent="0.25">
      <c r="B198" t="s">
        <v>917</v>
      </c>
      <c r="C198">
        <v>1</v>
      </c>
      <c r="D198" t="s">
        <v>710</v>
      </c>
      <c r="E198" t="s">
        <v>1031</v>
      </c>
      <c r="F198">
        <v>11</v>
      </c>
      <c r="G198" t="s">
        <v>710</v>
      </c>
      <c r="H198">
        <v>11</v>
      </c>
      <c r="I198" t="s">
        <v>1031</v>
      </c>
      <c r="J198">
        <v>319</v>
      </c>
      <c r="K198" t="s">
        <v>1242</v>
      </c>
      <c r="L198" t="s">
        <v>1243</v>
      </c>
      <c r="O198">
        <v>319</v>
      </c>
      <c r="P198">
        <v>319</v>
      </c>
      <c r="Q198" t="s">
        <v>916</v>
      </c>
      <c r="R198" t="s">
        <v>1244</v>
      </c>
      <c r="S198" t="s">
        <v>42</v>
      </c>
      <c r="T198" t="s">
        <v>42</v>
      </c>
      <c r="U198" t="s">
        <v>42</v>
      </c>
      <c r="V198" t="s">
        <v>42</v>
      </c>
      <c r="W198" t="s">
        <v>42</v>
      </c>
      <c r="X198" t="s">
        <v>42</v>
      </c>
      <c r="Y198" t="s">
        <v>42</v>
      </c>
      <c r="Z198" t="s">
        <v>42</v>
      </c>
    </row>
    <row r="199" spans="2:26" x14ac:dyDescent="0.25">
      <c r="B199" t="s">
        <v>917</v>
      </c>
      <c r="C199">
        <v>1</v>
      </c>
      <c r="D199" t="s">
        <v>333</v>
      </c>
      <c r="E199" t="s">
        <v>919</v>
      </c>
      <c r="F199">
        <v>6</v>
      </c>
      <c r="G199" t="s">
        <v>333</v>
      </c>
      <c r="H199">
        <v>6</v>
      </c>
      <c r="I199" t="s">
        <v>919</v>
      </c>
      <c r="J199">
        <v>325</v>
      </c>
      <c r="K199" t="s">
        <v>1245</v>
      </c>
      <c r="L199" t="s">
        <v>1246</v>
      </c>
      <c r="O199">
        <v>325</v>
      </c>
      <c r="P199">
        <v>325</v>
      </c>
      <c r="Q199" t="s">
        <v>916</v>
      </c>
      <c r="R199" t="s">
        <v>1247</v>
      </c>
      <c r="S199" t="s">
        <v>42</v>
      </c>
      <c r="T199" t="s">
        <v>42</v>
      </c>
      <c r="U199" t="s">
        <v>42</v>
      </c>
      <c r="V199" t="s">
        <v>42</v>
      </c>
      <c r="W199" t="s">
        <v>42</v>
      </c>
      <c r="X199" t="s">
        <v>42</v>
      </c>
      <c r="Y199" t="s">
        <v>42</v>
      </c>
      <c r="Z199" t="s">
        <v>414</v>
      </c>
    </row>
    <row r="200" spans="2:26" x14ac:dyDescent="0.25">
      <c r="B200" t="s">
        <v>917</v>
      </c>
      <c r="C200">
        <v>1</v>
      </c>
      <c r="D200" t="s">
        <v>215</v>
      </c>
      <c r="E200" t="s">
        <v>215</v>
      </c>
      <c r="F200">
        <v>3</v>
      </c>
      <c r="G200" t="s">
        <v>215</v>
      </c>
      <c r="H200">
        <v>3</v>
      </c>
      <c r="I200" t="s">
        <v>215</v>
      </c>
      <c r="J200">
        <v>326</v>
      </c>
      <c r="L200" t="s">
        <v>1248</v>
      </c>
      <c r="O200">
        <v>326</v>
      </c>
      <c r="P200">
        <v>326</v>
      </c>
      <c r="Q200" t="s">
        <v>916</v>
      </c>
      <c r="S200" t="s">
        <v>42</v>
      </c>
      <c r="T200" t="s">
        <v>42</v>
      </c>
      <c r="U200" t="s">
        <v>42</v>
      </c>
      <c r="V200" t="s">
        <v>42</v>
      </c>
      <c r="W200" t="s">
        <v>42</v>
      </c>
      <c r="X200" t="s">
        <v>42</v>
      </c>
      <c r="Y200" t="s">
        <v>42</v>
      </c>
      <c r="Z200" t="s">
        <v>42</v>
      </c>
    </row>
    <row r="201" spans="2:26" x14ac:dyDescent="0.25">
      <c r="B201" t="s">
        <v>917</v>
      </c>
      <c r="C201">
        <v>1</v>
      </c>
      <c r="D201" t="s">
        <v>333</v>
      </c>
      <c r="E201" t="s">
        <v>919</v>
      </c>
      <c r="F201">
        <v>6</v>
      </c>
      <c r="G201" t="s">
        <v>333</v>
      </c>
      <c r="H201">
        <v>6</v>
      </c>
      <c r="I201" t="s">
        <v>919</v>
      </c>
      <c r="J201">
        <v>406</v>
      </c>
      <c r="K201" t="s">
        <v>1249</v>
      </c>
      <c r="L201" t="s">
        <v>1201</v>
      </c>
      <c r="O201">
        <v>406</v>
      </c>
      <c r="P201">
        <v>406</v>
      </c>
      <c r="Q201" t="s">
        <v>916</v>
      </c>
      <c r="R201" t="s">
        <v>1250</v>
      </c>
      <c r="S201" t="s">
        <v>42</v>
      </c>
      <c r="T201" t="s">
        <v>42</v>
      </c>
      <c r="U201" t="s">
        <v>42</v>
      </c>
      <c r="V201" t="s">
        <v>42</v>
      </c>
      <c r="W201" t="s">
        <v>42</v>
      </c>
      <c r="X201" t="s">
        <v>42</v>
      </c>
      <c r="Y201" t="s">
        <v>42</v>
      </c>
      <c r="Z201" t="s">
        <v>42</v>
      </c>
    </row>
    <row r="202" spans="2:26" x14ac:dyDescent="0.25">
      <c r="B202" t="s">
        <v>917</v>
      </c>
      <c r="C202">
        <v>1</v>
      </c>
      <c r="D202" t="s">
        <v>710</v>
      </c>
      <c r="E202" t="s">
        <v>1031</v>
      </c>
      <c r="F202">
        <v>11</v>
      </c>
      <c r="G202" t="s">
        <v>710</v>
      </c>
      <c r="H202">
        <v>11</v>
      </c>
      <c r="I202" t="s">
        <v>1031</v>
      </c>
      <c r="J202">
        <v>408</v>
      </c>
      <c r="L202" t="s">
        <v>1251</v>
      </c>
      <c r="O202">
        <v>408</v>
      </c>
      <c r="P202">
        <v>408</v>
      </c>
      <c r="Q202" t="s">
        <v>916</v>
      </c>
      <c r="S202" t="s">
        <v>42</v>
      </c>
      <c r="T202" t="s">
        <v>42</v>
      </c>
      <c r="U202" t="s">
        <v>42</v>
      </c>
      <c r="V202" t="s">
        <v>42</v>
      </c>
      <c r="W202" t="s">
        <v>42</v>
      </c>
      <c r="X202" t="s">
        <v>42</v>
      </c>
      <c r="Y202" t="s">
        <v>42</v>
      </c>
      <c r="Z202" t="s">
        <v>42</v>
      </c>
    </row>
    <row r="203" spans="2:26" x14ac:dyDescent="0.25">
      <c r="B203" t="s">
        <v>917</v>
      </c>
      <c r="C203">
        <v>1</v>
      </c>
      <c r="D203" t="s">
        <v>333</v>
      </c>
      <c r="E203" t="s">
        <v>919</v>
      </c>
      <c r="F203">
        <v>6</v>
      </c>
      <c r="G203" t="s">
        <v>333</v>
      </c>
      <c r="H203">
        <v>6</v>
      </c>
      <c r="I203" t="s">
        <v>919</v>
      </c>
      <c r="J203">
        <v>412</v>
      </c>
      <c r="L203" t="s">
        <v>1252</v>
      </c>
      <c r="O203">
        <v>412</v>
      </c>
      <c r="P203">
        <v>412</v>
      </c>
      <c r="Q203" t="s">
        <v>916</v>
      </c>
      <c r="S203" t="s">
        <v>42</v>
      </c>
      <c r="T203" t="s">
        <v>42</v>
      </c>
      <c r="U203" t="s">
        <v>42</v>
      </c>
      <c r="V203" t="s">
        <v>42</v>
      </c>
      <c r="W203" t="s">
        <v>42</v>
      </c>
      <c r="X203" t="s">
        <v>42</v>
      </c>
      <c r="Y203" t="s">
        <v>42</v>
      </c>
      <c r="Z203" t="s">
        <v>42</v>
      </c>
    </row>
    <row r="204" spans="2:26" x14ac:dyDescent="0.25">
      <c r="B204" t="s">
        <v>917</v>
      </c>
      <c r="C204">
        <v>1</v>
      </c>
      <c r="D204" t="s">
        <v>710</v>
      </c>
      <c r="E204" t="s">
        <v>1031</v>
      </c>
      <c r="F204">
        <v>11</v>
      </c>
      <c r="G204" t="s">
        <v>710</v>
      </c>
      <c r="H204">
        <v>11</v>
      </c>
      <c r="I204" t="s">
        <v>1031</v>
      </c>
      <c r="J204">
        <v>414</v>
      </c>
      <c r="L204" t="s">
        <v>1253</v>
      </c>
      <c r="O204">
        <v>414</v>
      </c>
      <c r="P204">
        <v>414</v>
      </c>
      <c r="Q204" t="s">
        <v>916</v>
      </c>
      <c r="S204" t="s">
        <v>42</v>
      </c>
      <c r="T204" t="s">
        <v>42</v>
      </c>
      <c r="U204" t="s">
        <v>42</v>
      </c>
      <c r="V204" t="s">
        <v>42</v>
      </c>
      <c r="W204" t="s">
        <v>42</v>
      </c>
      <c r="X204" t="s">
        <v>42</v>
      </c>
      <c r="Y204" t="s">
        <v>42</v>
      </c>
      <c r="Z204" t="s">
        <v>42</v>
      </c>
    </row>
    <row r="205" spans="2:26" x14ac:dyDescent="0.25">
      <c r="B205" t="s">
        <v>917</v>
      </c>
      <c r="C205">
        <v>1</v>
      </c>
      <c r="D205" t="s">
        <v>710</v>
      </c>
      <c r="E205" t="s">
        <v>1031</v>
      </c>
      <c r="F205">
        <v>11</v>
      </c>
      <c r="G205" t="s">
        <v>710</v>
      </c>
      <c r="H205">
        <v>11</v>
      </c>
      <c r="I205" t="s">
        <v>1031</v>
      </c>
      <c r="J205">
        <v>421</v>
      </c>
      <c r="L205" t="s">
        <v>1254</v>
      </c>
      <c r="O205">
        <v>421</v>
      </c>
      <c r="P205">
        <v>421</v>
      </c>
      <c r="Q205" t="s">
        <v>916</v>
      </c>
      <c r="S205" t="s">
        <v>42</v>
      </c>
      <c r="T205" t="s">
        <v>42</v>
      </c>
      <c r="U205" t="s">
        <v>42</v>
      </c>
      <c r="V205" t="s">
        <v>42</v>
      </c>
      <c r="W205" t="s">
        <v>42</v>
      </c>
      <c r="X205" t="s">
        <v>42</v>
      </c>
      <c r="Y205" t="s">
        <v>42</v>
      </c>
      <c r="Z205" t="s">
        <v>42</v>
      </c>
    </row>
    <row r="206" spans="2:26" x14ac:dyDescent="0.25">
      <c r="B206" t="s">
        <v>917</v>
      </c>
      <c r="C206">
        <v>1</v>
      </c>
      <c r="D206" t="s">
        <v>710</v>
      </c>
      <c r="E206" t="s">
        <v>1031</v>
      </c>
      <c r="F206">
        <v>11</v>
      </c>
      <c r="G206" t="s">
        <v>710</v>
      </c>
      <c r="H206">
        <v>11</v>
      </c>
      <c r="I206" t="s">
        <v>1031</v>
      </c>
      <c r="J206">
        <v>422</v>
      </c>
      <c r="L206" t="s">
        <v>1255</v>
      </c>
      <c r="O206">
        <v>422</v>
      </c>
      <c r="P206">
        <v>422</v>
      </c>
      <c r="Q206" t="s">
        <v>916</v>
      </c>
      <c r="S206" t="s">
        <v>42</v>
      </c>
      <c r="T206" t="s">
        <v>42</v>
      </c>
      <c r="U206" t="s">
        <v>42</v>
      </c>
      <c r="V206" t="s">
        <v>42</v>
      </c>
      <c r="W206" t="s">
        <v>42</v>
      </c>
      <c r="X206" t="s">
        <v>42</v>
      </c>
      <c r="Y206" t="s">
        <v>42</v>
      </c>
      <c r="Z206" t="s">
        <v>42</v>
      </c>
    </row>
    <row r="207" spans="2:26" x14ac:dyDescent="0.25">
      <c r="B207" t="s">
        <v>917</v>
      </c>
      <c r="C207">
        <v>1</v>
      </c>
      <c r="D207" t="s">
        <v>247</v>
      </c>
      <c r="E207" t="s">
        <v>921</v>
      </c>
      <c r="F207">
        <v>4</v>
      </c>
      <c r="G207" t="s">
        <v>247</v>
      </c>
      <c r="H207">
        <v>4</v>
      </c>
      <c r="I207" t="s">
        <v>921</v>
      </c>
      <c r="J207">
        <v>450</v>
      </c>
      <c r="L207" t="s">
        <v>1256</v>
      </c>
      <c r="O207">
        <v>450</v>
      </c>
      <c r="P207">
        <v>450</v>
      </c>
      <c r="Q207" t="s">
        <v>916</v>
      </c>
      <c r="S207" t="s">
        <v>42</v>
      </c>
      <c r="T207" t="s">
        <v>42</v>
      </c>
      <c r="U207" t="s">
        <v>42</v>
      </c>
      <c r="V207" t="s">
        <v>42</v>
      </c>
      <c r="W207" t="s">
        <v>42</v>
      </c>
      <c r="X207" t="s">
        <v>42</v>
      </c>
      <c r="Y207" t="s">
        <v>42</v>
      </c>
      <c r="Z207" t="s">
        <v>42</v>
      </c>
    </row>
    <row r="208" spans="2:26" x14ac:dyDescent="0.25">
      <c r="B208" t="s">
        <v>917</v>
      </c>
      <c r="C208">
        <v>1</v>
      </c>
      <c r="D208" t="s">
        <v>537</v>
      </c>
      <c r="E208" t="s">
        <v>964</v>
      </c>
      <c r="F208">
        <v>8</v>
      </c>
      <c r="G208" t="s">
        <v>537</v>
      </c>
      <c r="H208">
        <v>8</v>
      </c>
      <c r="I208" t="s">
        <v>964</v>
      </c>
      <c r="J208">
        <v>451</v>
      </c>
      <c r="L208" t="s">
        <v>1257</v>
      </c>
      <c r="O208">
        <v>451</v>
      </c>
      <c r="P208">
        <v>451</v>
      </c>
      <c r="Q208" t="s">
        <v>916</v>
      </c>
      <c r="S208" t="s">
        <v>42</v>
      </c>
      <c r="T208" t="s">
        <v>42</v>
      </c>
      <c r="U208" t="s">
        <v>42</v>
      </c>
      <c r="V208" t="s">
        <v>42</v>
      </c>
      <c r="W208" t="s">
        <v>42</v>
      </c>
      <c r="X208" t="s">
        <v>42</v>
      </c>
      <c r="Y208" t="s">
        <v>42</v>
      </c>
      <c r="Z208" t="s">
        <v>42</v>
      </c>
    </row>
    <row r="209" spans="2:26" x14ac:dyDescent="0.25">
      <c r="B209" t="s">
        <v>917</v>
      </c>
      <c r="C209">
        <v>1</v>
      </c>
      <c r="D209" t="s">
        <v>710</v>
      </c>
      <c r="E209" t="s">
        <v>1031</v>
      </c>
      <c r="F209">
        <v>11</v>
      </c>
      <c r="G209" t="s">
        <v>710</v>
      </c>
      <c r="H209">
        <v>11</v>
      </c>
      <c r="I209" t="s">
        <v>1031</v>
      </c>
      <c r="J209">
        <v>452</v>
      </c>
      <c r="L209" t="s">
        <v>1258</v>
      </c>
      <c r="O209">
        <v>452</v>
      </c>
      <c r="P209">
        <v>452</v>
      </c>
      <c r="Q209" t="s">
        <v>916</v>
      </c>
      <c r="S209" t="s">
        <v>42</v>
      </c>
      <c r="T209" t="s">
        <v>42</v>
      </c>
      <c r="U209" t="s">
        <v>42</v>
      </c>
      <c r="V209" t="s">
        <v>42</v>
      </c>
      <c r="W209" t="s">
        <v>42</v>
      </c>
      <c r="X209" t="s">
        <v>42</v>
      </c>
      <c r="Y209" t="s">
        <v>42</v>
      </c>
      <c r="Z209" t="s">
        <v>42</v>
      </c>
    </row>
    <row r="210" spans="2:26" x14ac:dyDescent="0.25">
      <c r="B210" t="s">
        <v>917</v>
      </c>
      <c r="C210">
        <v>1</v>
      </c>
      <c r="D210" t="s">
        <v>577</v>
      </c>
      <c r="E210" t="s">
        <v>923</v>
      </c>
      <c r="F210">
        <v>9</v>
      </c>
      <c r="G210" t="s">
        <v>577</v>
      </c>
      <c r="H210">
        <v>9</v>
      </c>
      <c r="I210" t="s">
        <v>923</v>
      </c>
      <c r="J210">
        <v>453</v>
      </c>
      <c r="L210" t="s">
        <v>1259</v>
      </c>
      <c r="O210">
        <v>453</v>
      </c>
      <c r="P210">
        <v>453</v>
      </c>
      <c r="Q210" t="s">
        <v>916</v>
      </c>
      <c r="S210" t="s">
        <v>42</v>
      </c>
      <c r="T210" t="s">
        <v>42</v>
      </c>
      <c r="U210" t="s">
        <v>42</v>
      </c>
      <c r="V210" t="s">
        <v>42</v>
      </c>
      <c r="W210" t="s">
        <v>42</v>
      </c>
      <c r="X210" t="s">
        <v>42</v>
      </c>
      <c r="Y210" t="s">
        <v>42</v>
      </c>
      <c r="Z210" t="s">
        <v>42</v>
      </c>
    </row>
    <row r="211" spans="2:26" x14ac:dyDescent="0.25">
      <c r="B211" t="s">
        <v>917</v>
      </c>
      <c r="C211">
        <v>1</v>
      </c>
      <c r="D211" t="s">
        <v>836</v>
      </c>
      <c r="E211" t="s">
        <v>967</v>
      </c>
      <c r="F211">
        <v>15</v>
      </c>
      <c r="G211" t="s">
        <v>836</v>
      </c>
      <c r="H211">
        <v>15</v>
      </c>
      <c r="I211" t="s">
        <v>967</v>
      </c>
      <c r="J211">
        <v>454</v>
      </c>
      <c r="K211" t="s">
        <v>837</v>
      </c>
      <c r="L211" t="s">
        <v>838</v>
      </c>
      <c r="M211" t="s">
        <v>2488</v>
      </c>
      <c r="N211" t="s">
        <v>939</v>
      </c>
      <c r="O211">
        <v>454</v>
      </c>
      <c r="P211">
        <v>454</v>
      </c>
      <c r="Q211" t="s">
        <v>898</v>
      </c>
      <c r="R211" t="s">
        <v>1214</v>
      </c>
      <c r="S211" t="s">
        <v>42</v>
      </c>
      <c r="T211" t="s">
        <v>42</v>
      </c>
      <c r="U211" t="s">
        <v>42</v>
      </c>
      <c r="V211" t="s">
        <v>414</v>
      </c>
      <c r="W211" t="s">
        <v>414</v>
      </c>
      <c r="X211" t="s">
        <v>414</v>
      </c>
      <c r="Y211" t="s">
        <v>414</v>
      </c>
      <c r="Z211" t="s">
        <v>42</v>
      </c>
    </row>
    <row r="212" spans="2:26" x14ac:dyDescent="0.25">
      <c r="B212" t="s">
        <v>917</v>
      </c>
      <c r="C212">
        <v>1</v>
      </c>
      <c r="D212" t="s">
        <v>811</v>
      </c>
      <c r="E212" t="s">
        <v>925</v>
      </c>
      <c r="F212">
        <v>13</v>
      </c>
      <c r="G212" t="s">
        <v>811</v>
      </c>
      <c r="H212">
        <v>13</v>
      </c>
      <c r="I212" t="s">
        <v>925</v>
      </c>
      <c r="J212">
        <v>455</v>
      </c>
      <c r="L212" t="s">
        <v>1260</v>
      </c>
      <c r="O212">
        <v>455</v>
      </c>
      <c r="P212">
        <v>455</v>
      </c>
      <c r="Q212" t="s">
        <v>916</v>
      </c>
      <c r="S212" t="s">
        <v>42</v>
      </c>
      <c r="T212" t="s">
        <v>42</v>
      </c>
      <c r="U212" t="s">
        <v>42</v>
      </c>
      <c r="V212" t="s">
        <v>42</v>
      </c>
      <c r="W212" t="s">
        <v>42</v>
      </c>
      <c r="X212" t="s">
        <v>42</v>
      </c>
      <c r="Y212" t="s">
        <v>42</v>
      </c>
      <c r="Z212" t="s">
        <v>42</v>
      </c>
    </row>
    <row r="213" spans="2:26" x14ac:dyDescent="0.25">
      <c r="B213" t="s">
        <v>917</v>
      </c>
      <c r="C213">
        <v>1</v>
      </c>
      <c r="D213" t="s">
        <v>815</v>
      </c>
      <c r="E213" t="s">
        <v>999</v>
      </c>
      <c r="F213">
        <v>14</v>
      </c>
      <c r="G213" t="s">
        <v>815</v>
      </c>
      <c r="H213">
        <v>14</v>
      </c>
      <c r="I213" t="s">
        <v>999</v>
      </c>
      <c r="J213">
        <v>501</v>
      </c>
      <c r="K213" t="s">
        <v>822</v>
      </c>
      <c r="L213" t="s">
        <v>823</v>
      </c>
      <c r="M213" t="s">
        <v>1038</v>
      </c>
      <c r="N213" t="s">
        <v>989</v>
      </c>
      <c r="O213">
        <v>501</v>
      </c>
      <c r="P213">
        <v>501</v>
      </c>
      <c r="Q213" t="s">
        <v>898</v>
      </c>
      <c r="R213" t="s">
        <v>1215</v>
      </c>
      <c r="S213" t="s">
        <v>42</v>
      </c>
      <c r="T213" t="s">
        <v>42</v>
      </c>
      <c r="U213" t="s">
        <v>42</v>
      </c>
      <c r="V213" t="s">
        <v>414</v>
      </c>
      <c r="W213" t="s">
        <v>414</v>
      </c>
      <c r="X213" t="s">
        <v>414</v>
      </c>
      <c r="Y213" t="s">
        <v>414</v>
      </c>
      <c r="Z213" t="s">
        <v>414</v>
      </c>
    </row>
    <row r="214" spans="2:26" x14ac:dyDescent="0.25">
      <c r="B214" t="s">
        <v>917</v>
      </c>
      <c r="C214">
        <v>1</v>
      </c>
      <c r="D214" t="s">
        <v>815</v>
      </c>
      <c r="E214" t="s">
        <v>999</v>
      </c>
      <c r="F214">
        <v>14</v>
      </c>
      <c r="G214" t="s">
        <v>815</v>
      </c>
      <c r="H214">
        <v>14</v>
      </c>
      <c r="I214" t="s">
        <v>999</v>
      </c>
      <c r="J214">
        <v>502</v>
      </c>
      <c r="L214" t="s">
        <v>1216</v>
      </c>
      <c r="M214" t="s">
        <v>1038</v>
      </c>
      <c r="N214" t="s">
        <v>989</v>
      </c>
      <c r="O214">
        <v>501</v>
      </c>
      <c r="P214">
        <v>501</v>
      </c>
      <c r="Q214" t="s">
        <v>916</v>
      </c>
      <c r="S214" t="s">
        <v>42</v>
      </c>
      <c r="T214" t="s">
        <v>42</v>
      </c>
      <c r="U214" t="s">
        <v>42</v>
      </c>
      <c r="V214" t="s">
        <v>42</v>
      </c>
      <c r="W214" t="s">
        <v>42</v>
      </c>
      <c r="X214" t="s">
        <v>42</v>
      </c>
      <c r="Y214" t="s">
        <v>42</v>
      </c>
      <c r="Z214" t="s">
        <v>42</v>
      </c>
    </row>
    <row r="215" spans="2:26" x14ac:dyDescent="0.25">
      <c r="B215" t="s">
        <v>917</v>
      </c>
      <c r="C215">
        <v>1</v>
      </c>
      <c r="D215" t="s">
        <v>815</v>
      </c>
      <c r="E215" t="s">
        <v>999</v>
      </c>
      <c r="F215">
        <v>14</v>
      </c>
      <c r="G215" t="s">
        <v>815</v>
      </c>
      <c r="H215">
        <v>14</v>
      </c>
      <c r="I215" t="s">
        <v>999</v>
      </c>
      <c r="J215">
        <v>503</v>
      </c>
      <c r="K215" t="s">
        <v>1217</v>
      </c>
      <c r="L215" t="s">
        <v>1218</v>
      </c>
      <c r="M215" t="s">
        <v>1038</v>
      </c>
      <c r="N215" t="s">
        <v>989</v>
      </c>
      <c r="O215">
        <v>503</v>
      </c>
      <c r="P215">
        <v>501</v>
      </c>
      <c r="Q215" t="s">
        <v>898</v>
      </c>
      <c r="R215" t="s">
        <v>1219</v>
      </c>
      <c r="S215" t="s">
        <v>42</v>
      </c>
      <c r="T215" t="s">
        <v>42</v>
      </c>
      <c r="U215" t="s">
        <v>42</v>
      </c>
      <c r="V215" t="s">
        <v>414</v>
      </c>
      <c r="W215" t="s">
        <v>42</v>
      </c>
      <c r="X215" t="s">
        <v>42</v>
      </c>
      <c r="Y215" t="s">
        <v>42</v>
      </c>
      <c r="Z215" t="s">
        <v>42</v>
      </c>
    </row>
    <row r="216" spans="2:26" x14ac:dyDescent="0.25">
      <c r="B216" t="s">
        <v>917</v>
      </c>
      <c r="C216">
        <v>1</v>
      </c>
      <c r="D216" t="s">
        <v>815</v>
      </c>
      <c r="E216" t="s">
        <v>999</v>
      </c>
      <c r="F216">
        <v>14</v>
      </c>
      <c r="G216" t="s">
        <v>815</v>
      </c>
      <c r="H216">
        <v>14</v>
      </c>
      <c r="I216" t="s">
        <v>999</v>
      </c>
      <c r="J216">
        <v>505</v>
      </c>
      <c r="K216" t="s">
        <v>1227</v>
      </c>
      <c r="L216" t="s">
        <v>1228</v>
      </c>
      <c r="M216" t="s">
        <v>1085</v>
      </c>
      <c r="N216" t="s">
        <v>989</v>
      </c>
      <c r="O216">
        <v>505</v>
      </c>
      <c r="P216">
        <v>505</v>
      </c>
      <c r="Q216" t="s">
        <v>898</v>
      </c>
      <c r="R216" t="s">
        <v>1229</v>
      </c>
      <c r="S216" t="s">
        <v>42</v>
      </c>
      <c r="T216" t="s">
        <v>42</v>
      </c>
      <c r="U216" t="s">
        <v>42</v>
      </c>
      <c r="V216" t="s">
        <v>414</v>
      </c>
      <c r="W216" t="s">
        <v>414</v>
      </c>
      <c r="X216" t="s">
        <v>414</v>
      </c>
      <c r="Y216" t="s">
        <v>414</v>
      </c>
      <c r="Z216" t="s">
        <v>414</v>
      </c>
    </row>
    <row r="217" spans="2:26" x14ac:dyDescent="0.25">
      <c r="B217" t="s">
        <v>917</v>
      </c>
      <c r="C217">
        <v>1</v>
      </c>
      <c r="D217" t="s">
        <v>815</v>
      </c>
      <c r="E217" t="s">
        <v>999</v>
      </c>
      <c r="F217">
        <v>14</v>
      </c>
      <c r="G217" t="s">
        <v>815</v>
      </c>
      <c r="H217">
        <v>14</v>
      </c>
      <c r="I217" t="s">
        <v>999</v>
      </c>
      <c r="J217">
        <v>506</v>
      </c>
      <c r="K217" t="s">
        <v>1230</v>
      </c>
      <c r="L217" t="s">
        <v>1231</v>
      </c>
      <c r="M217" t="s">
        <v>988</v>
      </c>
      <c r="N217" t="s">
        <v>989</v>
      </c>
      <c r="O217">
        <v>506</v>
      </c>
      <c r="P217">
        <v>506</v>
      </c>
      <c r="Q217" t="s">
        <v>898</v>
      </c>
      <c r="R217" t="s">
        <v>1232</v>
      </c>
      <c r="S217" t="s">
        <v>42</v>
      </c>
      <c r="T217" t="s">
        <v>42</v>
      </c>
      <c r="U217" t="s">
        <v>42</v>
      </c>
      <c r="V217" t="s">
        <v>414</v>
      </c>
      <c r="W217" t="s">
        <v>414</v>
      </c>
      <c r="X217" t="s">
        <v>414</v>
      </c>
      <c r="Y217" t="s">
        <v>414</v>
      </c>
      <c r="Z217" t="s">
        <v>414</v>
      </c>
    </row>
    <row r="218" spans="2:26" x14ac:dyDescent="0.25">
      <c r="B218" t="s">
        <v>917</v>
      </c>
      <c r="C218">
        <v>1</v>
      </c>
      <c r="D218" t="s">
        <v>747</v>
      </c>
      <c r="E218" t="s">
        <v>970</v>
      </c>
      <c r="F218">
        <v>12</v>
      </c>
      <c r="G218" t="s">
        <v>747</v>
      </c>
      <c r="H218">
        <v>12</v>
      </c>
      <c r="I218" t="s">
        <v>970</v>
      </c>
      <c r="J218">
        <v>507</v>
      </c>
      <c r="K218" t="s">
        <v>1261</v>
      </c>
      <c r="L218" t="s">
        <v>1262</v>
      </c>
      <c r="O218">
        <v>507</v>
      </c>
      <c r="P218">
        <v>507</v>
      </c>
      <c r="Q218" t="s">
        <v>916</v>
      </c>
      <c r="R218" t="s">
        <v>1263</v>
      </c>
      <c r="S218" t="s">
        <v>42</v>
      </c>
      <c r="T218" t="s">
        <v>42</v>
      </c>
      <c r="U218" t="s">
        <v>42</v>
      </c>
      <c r="V218" t="s">
        <v>42</v>
      </c>
      <c r="W218" t="s">
        <v>42</v>
      </c>
      <c r="X218" t="s">
        <v>42</v>
      </c>
      <c r="Y218" t="s">
        <v>42</v>
      </c>
      <c r="Z218" t="s">
        <v>42</v>
      </c>
    </row>
    <row r="219" spans="2:26" x14ac:dyDescent="0.25">
      <c r="B219" t="s">
        <v>917</v>
      </c>
      <c r="C219">
        <v>1</v>
      </c>
      <c r="D219" t="s">
        <v>815</v>
      </c>
      <c r="E219" t="s">
        <v>999</v>
      </c>
      <c r="F219">
        <v>14</v>
      </c>
      <c r="G219" t="s">
        <v>815</v>
      </c>
      <c r="H219">
        <v>14</v>
      </c>
      <c r="I219" t="s">
        <v>999</v>
      </c>
      <c r="J219">
        <v>508</v>
      </c>
      <c r="L219" t="s">
        <v>1264</v>
      </c>
      <c r="O219">
        <v>508</v>
      </c>
      <c r="P219">
        <v>508</v>
      </c>
      <c r="Q219" t="s">
        <v>916</v>
      </c>
      <c r="S219" t="s">
        <v>42</v>
      </c>
      <c r="T219" t="s">
        <v>42</v>
      </c>
      <c r="U219" t="s">
        <v>42</v>
      </c>
      <c r="V219" t="s">
        <v>42</v>
      </c>
      <c r="W219" t="s">
        <v>42</v>
      </c>
      <c r="X219" t="s">
        <v>42</v>
      </c>
      <c r="Y219" t="s">
        <v>42</v>
      </c>
      <c r="Z219" t="s">
        <v>42</v>
      </c>
    </row>
    <row r="220" spans="2:26" x14ac:dyDescent="0.25">
      <c r="B220" t="s">
        <v>917</v>
      </c>
      <c r="C220">
        <v>1</v>
      </c>
      <c r="D220" t="s">
        <v>815</v>
      </c>
      <c r="E220" t="s">
        <v>999</v>
      </c>
      <c r="F220">
        <v>14</v>
      </c>
      <c r="G220" t="s">
        <v>815</v>
      </c>
      <c r="H220">
        <v>14</v>
      </c>
      <c r="I220" t="s">
        <v>999</v>
      </c>
      <c r="J220">
        <v>509</v>
      </c>
      <c r="K220" t="s">
        <v>1234</v>
      </c>
      <c r="L220" t="s">
        <v>1235</v>
      </c>
      <c r="M220" t="s">
        <v>1038</v>
      </c>
      <c r="N220" t="s">
        <v>989</v>
      </c>
      <c r="O220">
        <v>509</v>
      </c>
      <c r="P220">
        <v>509</v>
      </c>
      <c r="Q220" t="s">
        <v>898</v>
      </c>
      <c r="R220" t="s">
        <v>1236</v>
      </c>
      <c r="S220" t="s">
        <v>42</v>
      </c>
      <c r="T220" t="s">
        <v>42</v>
      </c>
      <c r="U220" t="s">
        <v>42</v>
      </c>
      <c r="V220" t="s">
        <v>414</v>
      </c>
      <c r="W220" t="s">
        <v>414</v>
      </c>
      <c r="X220" t="s">
        <v>414</v>
      </c>
      <c r="Y220" t="s">
        <v>414</v>
      </c>
      <c r="Z220" t="s">
        <v>414</v>
      </c>
    </row>
    <row r="221" spans="2:26" x14ac:dyDescent="0.25">
      <c r="B221" t="s">
        <v>917</v>
      </c>
      <c r="C221">
        <v>1</v>
      </c>
      <c r="D221" t="s">
        <v>815</v>
      </c>
      <c r="E221" t="s">
        <v>999</v>
      </c>
      <c r="F221">
        <v>14</v>
      </c>
      <c r="G221" t="s">
        <v>815</v>
      </c>
      <c r="H221">
        <v>14</v>
      </c>
      <c r="I221" t="s">
        <v>999</v>
      </c>
      <c r="J221">
        <v>510</v>
      </c>
      <c r="K221" t="s">
        <v>1003</v>
      </c>
      <c r="L221" t="s">
        <v>1004</v>
      </c>
      <c r="M221" t="s">
        <v>988</v>
      </c>
      <c r="N221" t="s">
        <v>989</v>
      </c>
      <c r="O221">
        <v>154</v>
      </c>
      <c r="P221">
        <v>154</v>
      </c>
      <c r="Q221" t="s">
        <v>916</v>
      </c>
      <c r="S221" t="s">
        <v>42</v>
      </c>
      <c r="T221" t="s">
        <v>42</v>
      </c>
      <c r="U221" t="s">
        <v>42</v>
      </c>
      <c r="V221" t="s">
        <v>42</v>
      </c>
      <c r="W221" t="s">
        <v>42</v>
      </c>
      <c r="X221" t="s">
        <v>42</v>
      </c>
      <c r="Y221" t="s">
        <v>42</v>
      </c>
      <c r="Z221" t="s">
        <v>42</v>
      </c>
    </row>
    <row r="222" spans="2:26" x14ac:dyDescent="0.25">
      <c r="B222" t="s">
        <v>917</v>
      </c>
      <c r="C222">
        <v>1</v>
      </c>
      <c r="D222" t="s">
        <v>815</v>
      </c>
      <c r="E222" t="s">
        <v>999</v>
      </c>
      <c r="F222">
        <v>14</v>
      </c>
      <c r="G222" t="s">
        <v>815</v>
      </c>
      <c r="H222">
        <v>14</v>
      </c>
      <c r="I222" t="s">
        <v>999</v>
      </c>
      <c r="J222">
        <v>511</v>
      </c>
      <c r="L222" t="s">
        <v>1220</v>
      </c>
      <c r="M222" t="s">
        <v>1038</v>
      </c>
      <c r="N222" t="s">
        <v>989</v>
      </c>
      <c r="O222">
        <v>501</v>
      </c>
      <c r="P222">
        <v>501</v>
      </c>
      <c r="Q222" t="s">
        <v>916</v>
      </c>
      <c r="S222" t="s">
        <v>42</v>
      </c>
      <c r="T222" t="s">
        <v>42</v>
      </c>
      <c r="U222" t="s">
        <v>42</v>
      </c>
      <c r="V222" t="s">
        <v>42</v>
      </c>
      <c r="W222" t="s">
        <v>42</v>
      </c>
      <c r="X222" t="s">
        <v>42</v>
      </c>
      <c r="Y222" t="s">
        <v>42</v>
      </c>
      <c r="Z222" t="s">
        <v>42</v>
      </c>
    </row>
    <row r="223" spans="2:26" x14ac:dyDescent="0.25">
      <c r="B223" t="s">
        <v>917</v>
      </c>
      <c r="C223">
        <v>1</v>
      </c>
      <c r="D223" t="s">
        <v>815</v>
      </c>
      <c r="E223" t="s">
        <v>999</v>
      </c>
      <c r="F223">
        <v>14</v>
      </c>
      <c r="G223" t="s">
        <v>815</v>
      </c>
      <c r="H223">
        <v>14</v>
      </c>
      <c r="I223" t="s">
        <v>999</v>
      </c>
      <c r="J223">
        <v>512</v>
      </c>
      <c r="L223" t="s">
        <v>1221</v>
      </c>
      <c r="M223" t="s">
        <v>1038</v>
      </c>
      <c r="N223" t="s">
        <v>989</v>
      </c>
      <c r="O223">
        <v>501</v>
      </c>
      <c r="P223">
        <v>501</v>
      </c>
      <c r="Q223" t="s">
        <v>916</v>
      </c>
      <c r="S223" t="s">
        <v>42</v>
      </c>
      <c r="T223" t="s">
        <v>42</v>
      </c>
      <c r="U223" t="s">
        <v>42</v>
      </c>
      <c r="V223" t="s">
        <v>42</v>
      </c>
      <c r="W223" t="s">
        <v>42</v>
      </c>
      <c r="X223" t="s">
        <v>42</v>
      </c>
      <c r="Y223" t="s">
        <v>42</v>
      </c>
      <c r="Z223" t="s">
        <v>42</v>
      </c>
    </row>
    <row r="224" spans="2:26" x14ac:dyDescent="0.25">
      <c r="B224" t="s">
        <v>917</v>
      </c>
      <c r="C224">
        <v>1</v>
      </c>
      <c r="D224" t="s">
        <v>815</v>
      </c>
      <c r="E224" t="s">
        <v>999</v>
      </c>
      <c r="F224">
        <v>14</v>
      </c>
      <c r="G224" t="s">
        <v>815</v>
      </c>
      <c r="H224">
        <v>14</v>
      </c>
      <c r="I224" t="s">
        <v>999</v>
      </c>
      <c r="J224">
        <v>513</v>
      </c>
      <c r="L224" t="s">
        <v>1222</v>
      </c>
      <c r="M224" t="s">
        <v>1038</v>
      </c>
      <c r="N224" t="s">
        <v>989</v>
      </c>
      <c r="O224">
        <v>501</v>
      </c>
      <c r="P224">
        <v>501</v>
      </c>
      <c r="Q224" t="s">
        <v>916</v>
      </c>
      <c r="S224" t="s">
        <v>42</v>
      </c>
      <c r="T224" t="s">
        <v>42</v>
      </c>
      <c r="U224" t="s">
        <v>42</v>
      </c>
      <c r="V224" t="s">
        <v>42</v>
      </c>
      <c r="W224" t="s">
        <v>42</v>
      </c>
      <c r="X224" t="s">
        <v>42</v>
      </c>
      <c r="Y224" t="s">
        <v>42</v>
      </c>
      <c r="Z224" t="s">
        <v>42</v>
      </c>
    </row>
    <row r="225" spans="2:26" x14ac:dyDescent="0.25">
      <c r="B225" t="s">
        <v>917</v>
      </c>
      <c r="C225">
        <v>1</v>
      </c>
      <c r="D225" t="s">
        <v>815</v>
      </c>
      <c r="E225" t="s">
        <v>999</v>
      </c>
      <c r="F225">
        <v>14</v>
      </c>
      <c r="G225" t="s">
        <v>815</v>
      </c>
      <c r="H225">
        <v>14</v>
      </c>
      <c r="I225" t="s">
        <v>999</v>
      </c>
      <c r="J225">
        <v>514</v>
      </c>
      <c r="L225" t="s">
        <v>1223</v>
      </c>
      <c r="M225" t="s">
        <v>1038</v>
      </c>
      <c r="N225" t="s">
        <v>989</v>
      </c>
      <c r="O225">
        <v>501</v>
      </c>
      <c r="P225">
        <v>501</v>
      </c>
      <c r="Q225" t="s">
        <v>916</v>
      </c>
      <c r="S225" t="s">
        <v>42</v>
      </c>
      <c r="T225" t="s">
        <v>42</v>
      </c>
      <c r="U225" t="s">
        <v>42</v>
      </c>
      <c r="V225" t="s">
        <v>42</v>
      </c>
      <c r="W225" t="s">
        <v>42</v>
      </c>
      <c r="X225" t="s">
        <v>42</v>
      </c>
      <c r="Y225" t="s">
        <v>42</v>
      </c>
      <c r="Z225" t="s">
        <v>42</v>
      </c>
    </row>
    <row r="226" spans="2:26" x14ac:dyDescent="0.25">
      <c r="B226" t="s">
        <v>917</v>
      </c>
      <c r="C226">
        <v>1</v>
      </c>
      <c r="D226" t="s">
        <v>815</v>
      </c>
      <c r="E226" t="s">
        <v>999</v>
      </c>
      <c r="F226">
        <v>14</v>
      </c>
      <c r="G226" t="s">
        <v>815</v>
      </c>
      <c r="H226">
        <v>14</v>
      </c>
      <c r="I226" t="s">
        <v>999</v>
      </c>
      <c r="J226">
        <v>515</v>
      </c>
      <c r="L226" t="s">
        <v>1224</v>
      </c>
      <c r="M226" t="s">
        <v>1038</v>
      </c>
      <c r="N226" t="s">
        <v>989</v>
      </c>
      <c r="O226">
        <v>501</v>
      </c>
      <c r="P226">
        <v>501</v>
      </c>
      <c r="Q226" t="s">
        <v>916</v>
      </c>
      <c r="S226" t="s">
        <v>42</v>
      </c>
      <c r="T226" t="s">
        <v>42</v>
      </c>
      <c r="U226" t="s">
        <v>42</v>
      </c>
      <c r="V226" t="s">
        <v>42</v>
      </c>
      <c r="W226" t="s">
        <v>42</v>
      </c>
      <c r="X226" t="s">
        <v>42</v>
      </c>
      <c r="Y226" t="s">
        <v>42</v>
      </c>
      <c r="Z226" t="s">
        <v>42</v>
      </c>
    </row>
    <row r="227" spans="2:26" x14ac:dyDescent="0.25">
      <c r="B227" t="s">
        <v>917</v>
      </c>
      <c r="C227">
        <v>1</v>
      </c>
      <c r="D227" t="s">
        <v>815</v>
      </c>
      <c r="E227" t="s">
        <v>999</v>
      </c>
      <c r="F227">
        <v>14</v>
      </c>
      <c r="G227" t="s">
        <v>815</v>
      </c>
      <c r="H227">
        <v>14</v>
      </c>
      <c r="I227" t="s">
        <v>999</v>
      </c>
      <c r="J227">
        <v>516</v>
      </c>
      <c r="L227" t="s">
        <v>1225</v>
      </c>
      <c r="M227" t="s">
        <v>1038</v>
      </c>
      <c r="N227" t="s">
        <v>989</v>
      </c>
      <c r="O227">
        <v>501</v>
      </c>
      <c r="P227">
        <v>501</v>
      </c>
      <c r="Q227" t="s">
        <v>916</v>
      </c>
      <c r="S227" t="s">
        <v>42</v>
      </c>
      <c r="T227" t="s">
        <v>42</v>
      </c>
      <c r="U227" t="s">
        <v>42</v>
      </c>
      <c r="V227" t="s">
        <v>42</v>
      </c>
      <c r="W227" t="s">
        <v>42</v>
      </c>
      <c r="X227" t="s">
        <v>42</v>
      </c>
      <c r="Y227" t="s">
        <v>42</v>
      </c>
      <c r="Z227" t="s">
        <v>42</v>
      </c>
    </row>
    <row r="228" spans="2:26" x14ac:dyDescent="0.25">
      <c r="B228" t="s">
        <v>917</v>
      </c>
      <c r="C228">
        <v>1</v>
      </c>
      <c r="D228" t="s">
        <v>815</v>
      </c>
      <c r="E228" t="s">
        <v>999</v>
      </c>
      <c r="F228">
        <v>14</v>
      </c>
      <c r="G228" t="s">
        <v>815</v>
      </c>
      <c r="H228">
        <v>14</v>
      </c>
      <c r="I228" t="s">
        <v>999</v>
      </c>
      <c r="J228">
        <v>517</v>
      </c>
      <c r="L228" t="s">
        <v>1226</v>
      </c>
      <c r="M228" t="s">
        <v>1038</v>
      </c>
      <c r="N228" t="s">
        <v>989</v>
      </c>
      <c r="O228">
        <v>501</v>
      </c>
      <c r="P228">
        <v>501</v>
      </c>
      <c r="Q228" t="s">
        <v>916</v>
      </c>
      <c r="S228" t="s">
        <v>42</v>
      </c>
      <c r="T228" t="s">
        <v>42</v>
      </c>
      <c r="U228" t="s">
        <v>42</v>
      </c>
      <c r="V228" t="s">
        <v>42</v>
      </c>
      <c r="W228" t="s">
        <v>42</v>
      </c>
      <c r="X228" t="s">
        <v>42</v>
      </c>
      <c r="Y228" t="s">
        <v>42</v>
      </c>
      <c r="Z228" t="s">
        <v>42</v>
      </c>
    </row>
    <row r="229" spans="2:26" x14ac:dyDescent="0.25">
      <c r="B229" t="s">
        <v>917</v>
      </c>
      <c r="C229">
        <v>1</v>
      </c>
      <c r="D229" t="s">
        <v>815</v>
      </c>
      <c r="E229" t="s">
        <v>999</v>
      </c>
      <c r="F229">
        <v>14</v>
      </c>
      <c r="G229" t="s">
        <v>815</v>
      </c>
      <c r="H229">
        <v>14</v>
      </c>
      <c r="I229" t="s">
        <v>999</v>
      </c>
      <c r="J229">
        <v>518</v>
      </c>
      <c r="L229" t="s">
        <v>1265</v>
      </c>
      <c r="M229" t="s">
        <v>1038</v>
      </c>
      <c r="N229" t="s">
        <v>989</v>
      </c>
      <c r="O229">
        <v>501</v>
      </c>
      <c r="P229">
        <v>501</v>
      </c>
      <c r="Q229" t="s">
        <v>916</v>
      </c>
      <c r="S229" t="s">
        <v>42</v>
      </c>
      <c r="T229" t="s">
        <v>42</v>
      </c>
      <c r="U229" t="s">
        <v>42</v>
      </c>
      <c r="V229" t="s">
        <v>42</v>
      </c>
      <c r="W229" t="s">
        <v>42</v>
      </c>
      <c r="X229" t="s">
        <v>42</v>
      </c>
      <c r="Y229" t="s">
        <v>42</v>
      </c>
      <c r="Z229" t="s">
        <v>42</v>
      </c>
    </row>
    <row r="230" spans="2:26" x14ac:dyDescent="0.25">
      <c r="B230" t="s">
        <v>917</v>
      </c>
      <c r="C230">
        <v>1</v>
      </c>
      <c r="D230" t="s">
        <v>815</v>
      </c>
      <c r="E230" t="s">
        <v>999</v>
      </c>
      <c r="F230">
        <v>14</v>
      </c>
      <c r="G230" t="s">
        <v>815</v>
      </c>
      <c r="H230">
        <v>14</v>
      </c>
      <c r="I230" t="s">
        <v>999</v>
      </c>
      <c r="J230">
        <v>519</v>
      </c>
      <c r="L230" t="s">
        <v>1266</v>
      </c>
      <c r="M230" t="s">
        <v>1038</v>
      </c>
      <c r="N230" t="s">
        <v>989</v>
      </c>
      <c r="O230">
        <v>501</v>
      </c>
      <c r="P230">
        <v>501</v>
      </c>
      <c r="Q230" t="s">
        <v>916</v>
      </c>
      <c r="S230" t="s">
        <v>42</v>
      </c>
      <c r="T230" t="s">
        <v>42</v>
      </c>
      <c r="U230" t="s">
        <v>42</v>
      </c>
      <c r="V230" t="s">
        <v>42</v>
      </c>
      <c r="W230" t="s">
        <v>42</v>
      </c>
      <c r="X230" t="s">
        <v>42</v>
      </c>
      <c r="Y230" t="s">
        <v>42</v>
      </c>
      <c r="Z230" t="s">
        <v>42</v>
      </c>
    </row>
    <row r="231" spans="2:26" x14ac:dyDescent="0.25">
      <c r="B231" t="s">
        <v>917</v>
      </c>
      <c r="C231">
        <v>1</v>
      </c>
      <c r="D231" t="s">
        <v>815</v>
      </c>
      <c r="E231" t="s">
        <v>999</v>
      </c>
      <c r="F231">
        <v>14</v>
      </c>
      <c r="G231" t="s">
        <v>815</v>
      </c>
      <c r="H231">
        <v>14</v>
      </c>
      <c r="I231" t="s">
        <v>999</v>
      </c>
      <c r="J231">
        <v>520</v>
      </c>
      <c r="L231" t="s">
        <v>1267</v>
      </c>
      <c r="M231" t="s">
        <v>1038</v>
      </c>
      <c r="N231" t="s">
        <v>989</v>
      </c>
      <c r="O231">
        <v>501</v>
      </c>
      <c r="P231">
        <v>501</v>
      </c>
      <c r="Q231" t="s">
        <v>916</v>
      </c>
      <c r="S231" t="s">
        <v>42</v>
      </c>
      <c r="T231" t="s">
        <v>42</v>
      </c>
      <c r="U231" t="s">
        <v>42</v>
      </c>
      <c r="V231" t="s">
        <v>42</v>
      </c>
      <c r="W231" t="s">
        <v>42</v>
      </c>
      <c r="X231" t="s">
        <v>42</v>
      </c>
      <c r="Y231" t="s">
        <v>42</v>
      </c>
      <c r="Z231" t="s">
        <v>42</v>
      </c>
    </row>
    <row r="232" spans="2:26" x14ac:dyDescent="0.25">
      <c r="B232" t="s">
        <v>917</v>
      </c>
      <c r="C232">
        <v>1</v>
      </c>
      <c r="D232" t="s">
        <v>815</v>
      </c>
      <c r="E232" t="s">
        <v>999</v>
      </c>
      <c r="F232">
        <v>14</v>
      </c>
      <c r="G232" t="s">
        <v>815</v>
      </c>
      <c r="H232">
        <v>14</v>
      </c>
      <c r="I232" t="s">
        <v>999</v>
      </c>
      <c r="J232">
        <v>521</v>
      </c>
      <c r="L232" t="s">
        <v>1268</v>
      </c>
      <c r="M232" t="s">
        <v>1038</v>
      </c>
      <c r="N232" t="s">
        <v>989</v>
      </c>
      <c r="O232">
        <v>501</v>
      </c>
      <c r="P232">
        <v>501</v>
      </c>
      <c r="Q232" t="s">
        <v>916</v>
      </c>
      <c r="S232" t="s">
        <v>42</v>
      </c>
      <c r="T232" t="s">
        <v>42</v>
      </c>
      <c r="U232" t="s">
        <v>42</v>
      </c>
      <c r="V232" t="s">
        <v>42</v>
      </c>
      <c r="W232" t="s">
        <v>42</v>
      </c>
      <c r="X232" t="s">
        <v>42</v>
      </c>
      <c r="Y232" t="s">
        <v>42</v>
      </c>
      <c r="Z232" t="s">
        <v>42</v>
      </c>
    </row>
    <row r="233" spans="2:26" x14ac:dyDescent="0.25">
      <c r="B233" t="s">
        <v>917</v>
      </c>
      <c r="C233">
        <v>1</v>
      </c>
      <c r="D233" t="s">
        <v>815</v>
      </c>
      <c r="E233" t="s">
        <v>999</v>
      </c>
      <c r="F233">
        <v>14</v>
      </c>
      <c r="G233" t="s">
        <v>815</v>
      </c>
      <c r="H233">
        <v>14</v>
      </c>
      <c r="I233" t="s">
        <v>999</v>
      </c>
      <c r="J233">
        <v>522</v>
      </c>
      <c r="K233" t="s">
        <v>1269</v>
      </c>
      <c r="L233" t="s">
        <v>1270</v>
      </c>
      <c r="M233" t="s">
        <v>1085</v>
      </c>
      <c r="N233" t="s">
        <v>989</v>
      </c>
      <c r="O233">
        <v>522</v>
      </c>
      <c r="P233">
        <v>522</v>
      </c>
      <c r="Q233" t="s">
        <v>898</v>
      </c>
      <c r="R233" t="s">
        <v>1271</v>
      </c>
      <c r="S233" t="s">
        <v>42</v>
      </c>
      <c r="T233" t="s">
        <v>42</v>
      </c>
      <c r="U233" t="s">
        <v>42</v>
      </c>
      <c r="V233" t="s">
        <v>414</v>
      </c>
      <c r="W233" t="s">
        <v>414</v>
      </c>
      <c r="X233" t="s">
        <v>414</v>
      </c>
      <c r="Y233" t="s">
        <v>414</v>
      </c>
      <c r="Z233" t="s">
        <v>414</v>
      </c>
    </row>
    <row r="234" spans="2:26" x14ac:dyDescent="0.25">
      <c r="B234" t="s">
        <v>917</v>
      </c>
      <c r="C234">
        <v>1</v>
      </c>
      <c r="D234" t="s">
        <v>815</v>
      </c>
      <c r="E234" t="s">
        <v>999</v>
      </c>
      <c r="F234">
        <v>14</v>
      </c>
      <c r="G234" t="s">
        <v>815</v>
      </c>
      <c r="H234">
        <v>14</v>
      </c>
      <c r="I234" t="s">
        <v>999</v>
      </c>
      <c r="J234">
        <v>530</v>
      </c>
      <c r="K234" t="s">
        <v>1272</v>
      </c>
      <c r="L234" t="s">
        <v>1004</v>
      </c>
      <c r="M234" t="s">
        <v>988</v>
      </c>
      <c r="N234" t="s">
        <v>989</v>
      </c>
      <c r="O234">
        <v>530</v>
      </c>
      <c r="P234">
        <v>154</v>
      </c>
      <c r="Q234" t="s">
        <v>898</v>
      </c>
      <c r="R234" t="s">
        <v>1273</v>
      </c>
      <c r="S234" t="s">
        <v>42</v>
      </c>
      <c r="T234" t="s">
        <v>42</v>
      </c>
      <c r="U234" t="s">
        <v>42</v>
      </c>
      <c r="V234" t="s">
        <v>414</v>
      </c>
      <c r="W234" t="s">
        <v>414</v>
      </c>
      <c r="X234" t="s">
        <v>414</v>
      </c>
      <c r="Y234" t="s">
        <v>414</v>
      </c>
      <c r="Z234" t="s">
        <v>414</v>
      </c>
    </row>
    <row r="235" spans="2:26" x14ac:dyDescent="0.25">
      <c r="B235" t="s">
        <v>917</v>
      </c>
      <c r="C235">
        <v>1</v>
      </c>
      <c r="D235" t="s">
        <v>537</v>
      </c>
      <c r="E235" t="s">
        <v>964</v>
      </c>
      <c r="F235">
        <v>8</v>
      </c>
      <c r="G235" t="s">
        <v>537</v>
      </c>
      <c r="H235">
        <v>8</v>
      </c>
      <c r="I235" t="s">
        <v>964</v>
      </c>
      <c r="J235">
        <v>590</v>
      </c>
      <c r="K235" t="s">
        <v>856</v>
      </c>
      <c r="L235" t="s">
        <v>1274</v>
      </c>
      <c r="O235">
        <v>590</v>
      </c>
      <c r="P235">
        <v>590</v>
      </c>
      <c r="Q235" t="s">
        <v>916</v>
      </c>
      <c r="R235" t="s">
        <v>1275</v>
      </c>
      <c r="S235" t="s">
        <v>42</v>
      </c>
      <c r="T235" t="s">
        <v>42</v>
      </c>
      <c r="U235" t="s">
        <v>42</v>
      </c>
      <c r="V235" t="s">
        <v>42</v>
      </c>
      <c r="W235" t="s">
        <v>42</v>
      </c>
      <c r="X235" t="s">
        <v>42</v>
      </c>
      <c r="Y235" t="s">
        <v>42</v>
      </c>
      <c r="Z235" t="s">
        <v>42</v>
      </c>
    </row>
    <row r="236" spans="2:26" x14ac:dyDescent="0.25">
      <c r="B236" t="s">
        <v>917</v>
      </c>
      <c r="C236">
        <v>1</v>
      </c>
      <c r="D236" t="s">
        <v>577</v>
      </c>
      <c r="E236" t="s">
        <v>923</v>
      </c>
      <c r="F236">
        <v>9</v>
      </c>
      <c r="G236" t="s">
        <v>577</v>
      </c>
      <c r="H236">
        <v>9</v>
      </c>
      <c r="I236" t="s">
        <v>923</v>
      </c>
      <c r="J236">
        <v>601</v>
      </c>
      <c r="K236" t="s">
        <v>590</v>
      </c>
      <c r="L236" t="s">
        <v>591</v>
      </c>
      <c r="M236" t="s">
        <v>1101</v>
      </c>
      <c r="N236" t="s">
        <v>1042</v>
      </c>
      <c r="O236">
        <v>601</v>
      </c>
      <c r="P236">
        <v>601</v>
      </c>
      <c r="Q236" t="s">
        <v>898</v>
      </c>
      <c r="R236" t="s">
        <v>1276</v>
      </c>
      <c r="S236" t="s">
        <v>42</v>
      </c>
      <c r="T236" t="s">
        <v>42</v>
      </c>
      <c r="U236" t="s">
        <v>42</v>
      </c>
      <c r="V236" t="s">
        <v>414</v>
      </c>
      <c r="W236" t="s">
        <v>414</v>
      </c>
      <c r="X236" t="s">
        <v>414</v>
      </c>
      <c r="Y236" t="s">
        <v>414</v>
      </c>
      <c r="Z236" t="s">
        <v>414</v>
      </c>
    </row>
    <row r="237" spans="2:26" x14ac:dyDescent="0.25">
      <c r="B237" t="s">
        <v>917</v>
      </c>
      <c r="C237">
        <v>1</v>
      </c>
      <c r="D237" t="s">
        <v>577</v>
      </c>
      <c r="E237" t="s">
        <v>923</v>
      </c>
      <c r="F237">
        <v>9</v>
      </c>
      <c r="G237" t="s">
        <v>577</v>
      </c>
      <c r="H237">
        <v>9</v>
      </c>
      <c r="I237" t="s">
        <v>923</v>
      </c>
      <c r="J237">
        <v>602</v>
      </c>
      <c r="K237" t="s">
        <v>607</v>
      </c>
      <c r="L237" t="s">
        <v>608</v>
      </c>
      <c r="M237" t="s">
        <v>1041</v>
      </c>
      <c r="N237" t="s">
        <v>1042</v>
      </c>
      <c r="O237">
        <v>602</v>
      </c>
      <c r="P237">
        <v>602</v>
      </c>
      <c r="Q237" t="s">
        <v>898</v>
      </c>
      <c r="R237" t="s">
        <v>1277</v>
      </c>
      <c r="S237" t="s">
        <v>42</v>
      </c>
      <c r="T237" t="s">
        <v>42</v>
      </c>
      <c r="U237" t="s">
        <v>42</v>
      </c>
      <c r="V237" t="s">
        <v>414</v>
      </c>
      <c r="W237" t="s">
        <v>414</v>
      </c>
      <c r="X237" t="s">
        <v>414</v>
      </c>
      <c r="Y237" t="s">
        <v>414</v>
      </c>
      <c r="Z237" t="s">
        <v>414</v>
      </c>
    </row>
    <row r="238" spans="2:26" x14ac:dyDescent="0.25">
      <c r="B238" t="s">
        <v>917</v>
      </c>
      <c r="C238">
        <v>1</v>
      </c>
      <c r="D238" t="s">
        <v>577</v>
      </c>
      <c r="E238" t="s">
        <v>923</v>
      </c>
      <c r="F238">
        <v>9</v>
      </c>
      <c r="G238" t="s">
        <v>577</v>
      </c>
      <c r="H238">
        <v>9</v>
      </c>
      <c r="I238" t="s">
        <v>923</v>
      </c>
      <c r="J238">
        <v>605</v>
      </c>
      <c r="L238" t="s">
        <v>1278</v>
      </c>
      <c r="O238">
        <v>605</v>
      </c>
      <c r="Q238" t="s">
        <v>916</v>
      </c>
      <c r="S238" t="s">
        <v>42</v>
      </c>
      <c r="T238" t="s">
        <v>42</v>
      </c>
      <c r="U238" t="s">
        <v>42</v>
      </c>
      <c r="V238" t="s">
        <v>42</v>
      </c>
      <c r="W238" t="s">
        <v>42</v>
      </c>
      <c r="X238" t="s">
        <v>42</v>
      </c>
      <c r="Y238" t="s">
        <v>42</v>
      </c>
      <c r="Z238" t="s">
        <v>42</v>
      </c>
    </row>
    <row r="239" spans="2:26" x14ac:dyDescent="0.25">
      <c r="B239" t="s">
        <v>917</v>
      </c>
      <c r="C239">
        <v>1</v>
      </c>
      <c r="D239" t="s">
        <v>577</v>
      </c>
      <c r="E239" t="s">
        <v>923</v>
      </c>
      <c r="F239">
        <v>9</v>
      </c>
      <c r="G239" t="s">
        <v>577</v>
      </c>
      <c r="H239">
        <v>9</v>
      </c>
      <c r="I239" t="s">
        <v>923</v>
      </c>
      <c r="J239">
        <v>606</v>
      </c>
      <c r="K239" t="s">
        <v>681</v>
      </c>
      <c r="L239" t="s">
        <v>682</v>
      </c>
      <c r="M239" t="s">
        <v>2652</v>
      </c>
      <c r="N239" t="s">
        <v>1042</v>
      </c>
      <c r="O239">
        <v>606</v>
      </c>
      <c r="P239">
        <v>606</v>
      </c>
      <c r="Q239" t="s">
        <v>898</v>
      </c>
      <c r="R239" t="s">
        <v>1279</v>
      </c>
      <c r="S239" t="s">
        <v>42</v>
      </c>
      <c r="T239" t="s">
        <v>42</v>
      </c>
      <c r="U239" t="s">
        <v>42</v>
      </c>
      <c r="V239" t="s">
        <v>414</v>
      </c>
      <c r="W239" t="s">
        <v>414</v>
      </c>
      <c r="X239" t="s">
        <v>414</v>
      </c>
      <c r="Y239" t="s">
        <v>414</v>
      </c>
      <c r="Z239" t="s">
        <v>414</v>
      </c>
    </row>
    <row r="240" spans="2:26" x14ac:dyDescent="0.25">
      <c r="B240" t="s">
        <v>917</v>
      </c>
      <c r="C240">
        <v>1</v>
      </c>
      <c r="D240" t="s">
        <v>747</v>
      </c>
      <c r="E240" t="s">
        <v>970</v>
      </c>
      <c r="F240">
        <v>12</v>
      </c>
      <c r="G240" t="s">
        <v>747</v>
      </c>
      <c r="H240">
        <v>12</v>
      </c>
      <c r="I240" t="s">
        <v>970</v>
      </c>
      <c r="J240">
        <v>701</v>
      </c>
      <c r="K240" t="s">
        <v>856</v>
      </c>
      <c r="L240" t="s">
        <v>1280</v>
      </c>
      <c r="M240" t="s">
        <v>2493</v>
      </c>
      <c r="N240" t="s">
        <v>939</v>
      </c>
      <c r="O240">
        <v>799</v>
      </c>
      <c r="P240">
        <v>799</v>
      </c>
      <c r="Q240" t="s">
        <v>898</v>
      </c>
      <c r="R240" t="s">
        <v>1281</v>
      </c>
      <c r="S240" t="s">
        <v>42</v>
      </c>
      <c r="T240" t="s">
        <v>414</v>
      </c>
      <c r="U240" t="s">
        <v>42</v>
      </c>
      <c r="V240" t="s">
        <v>42</v>
      </c>
      <c r="W240" t="s">
        <v>42</v>
      </c>
      <c r="X240" t="s">
        <v>42</v>
      </c>
      <c r="Y240" t="s">
        <v>42</v>
      </c>
      <c r="Z240" t="s">
        <v>42</v>
      </c>
    </row>
    <row r="241" spans="2:26" x14ac:dyDescent="0.25">
      <c r="B241" t="s">
        <v>917</v>
      </c>
      <c r="C241">
        <v>1</v>
      </c>
      <c r="D241" t="s">
        <v>577</v>
      </c>
      <c r="E241" t="s">
        <v>923</v>
      </c>
      <c r="F241">
        <v>9</v>
      </c>
      <c r="G241" t="s">
        <v>577</v>
      </c>
      <c r="H241">
        <v>9</v>
      </c>
      <c r="I241" t="s">
        <v>923</v>
      </c>
      <c r="J241">
        <v>702</v>
      </c>
      <c r="K241" t="s">
        <v>686</v>
      </c>
      <c r="L241" t="s">
        <v>687</v>
      </c>
      <c r="M241" t="s">
        <v>2652</v>
      </c>
      <c r="N241" t="s">
        <v>1042</v>
      </c>
      <c r="O241">
        <v>702</v>
      </c>
      <c r="P241">
        <v>702</v>
      </c>
      <c r="Q241" t="s">
        <v>898</v>
      </c>
      <c r="R241" t="s">
        <v>1282</v>
      </c>
      <c r="S241" t="s">
        <v>42</v>
      </c>
      <c r="T241" t="s">
        <v>42</v>
      </c>
      <c r="U241" t="s">
        <v>42</v>
      </c>
      <c r="V241" t="s">
        <v>414</v>
      </c>
      <c r="W241" t="s">
        <v>414</v>
      </c>
      <c r="X241" t="s">
        <v>414</v>
      </c>
      <c r="Y241" t="s">
        <v>414</v>
      </c>
      <c r="Z241" t="s">
        <v>414</v>
      </c>
    </row>
    <row r="242" spans="2:26" x14ac:dyDescent="0.25">
      <c r="B242" t="s">
        <v>917</v>
      </c>
      <c r="C242">
        <v>1</v>
      </c>
      <c r="D242" t="s">
        <v>577</v>
      </c>
      <c r="E242" t="s">
        <v>923</v>
      </c>
      <c r="F242">
        <v>9</v>
      </c>
      <c r="G242" t="s">
        <v>577</v>
      </c>
      <c r="H242">
        <v>9</v>
      </c>
      <c r="I242" t="s">
        <v>923</v>
      </c>
      <c r="J242">
        <v>703</v>
      </c>
      <c r="K242" t="s">
        <v>856</v>
      </c>
      <c r="L242" t="s">
        <v>1283</v>
      </c>
      <c r="M242" t="s">
        <v>1284</v>
      </c>
      <c r="N242" t="s">
        <v>1042</v>
      </c>
      <c r="O242">
        <v>792</v>
      </c>
      <c r="P242">
        <v>792</v>
      </c>
      <c r="Q242" t="s">
        <v>898</v>
      </c>
      <c r="R242" t="s">
        <v>1285</v>
      </c>
      <c r="S242" t="s">
        <v>42</v>
      </c>
      <c r="T242" t="s">
        <v>42</v>
      </c>
      <c r="U242" t="s">
        <v>42</v>
      </c>
      <c r="V242" t="s">
        <v>42</v>
      </c>
      <c r="W242" t="s">
        <v>42</v>
      </c>
      <c r="X242" t="s">
        <v>42</v>
      </c>
      <c r="Y242" t="s">
        <v>42</v>
      </c>
      <c r="Z242" t="s">
        <v>42</v>
      </c>
    </row>
    <row r="243" spans="2:26" x14ac:dyDescent="0.25">
      <c r="B243" t="s">
        <v>917</v>
      </c>
      <c r="C243">
        <v>1</v>
      </c>
      <c r="D243" t="s">
        <v>577</v>
      </c>
      <c r="E243" t="s">
        <v>923</v>
      </c>
      <c r="F243">
        <v>9</v>
      </c>
      <c r="G243" t="s">
        <v>577</v>
      </c>
      <c r="H243">
        <v>9</v>
      </c>
      <c r="I243" t="s">
        <v>923</v>
      </c>
      <c r="J243">
        <v>704</v>
      </c>
      <c r="K243" t="s">
        <v>856</v>
      </c>
      <c r="L243" t="s">
        <v>1286</v>
      </c>
      <c r="M243" t="s">
        <v>1284</v>
      </c>
      <c r="N243" t="s">
        <v>1042</v>
      </c>
      <c r="O243">
        <v>792</v>
      </c>
      <c r="P243">
        <v>792</v>
      </c>
      <c r="Q243" t="s">
        <v>898</v>
      </c>
      <c r="R243" t="s">
        <v>1287</v>
      </c>
      <c r="S243" t="s">
        <v>42</v>
      </c>
      <c r="T243" t="s">
        <v>42</v>
      </c>
      <c r="U243" t="s">
        <v>42</v>
      </c>
      <c r="V243" t="s">
        <v>42</v>
      </c>
      <c r="W243" t="s">
        <v>42</v>
      </c>
      <c r="X243" t="s">
        <v>42</v>
      </c>
      <c r="Y243" t="s">
        <v>42</v>
      </c>
      <c r="Z243" t="s">
        <v>42</v>
      </c>
    </row>
    <row r="244" spans="2:26" x14ac:dyDescent="0.25">
      <c r="B244" t="s">
        <v>917</v>
      </c>
      <c r="C244">
        <v>1</v>
      </c>
      <c r="D244" t="s">
        <v>577</v>
      </c>
      <c r="E244" t="s">
        <v>923</v>
      </c>
      <c r="F244">
        <v>9</v>
      </c>
      <c r="G244" t="s">
        <v>577</v>
      </c>
      <c r="H244">
        <v>9</v>
      </c>
      <c r="I244" t="s">
        <v>923</v>
      </c>
      <c r="J244">
        <v>705</v>
      </c>
      <c r="K244" t="s">
        <v>856</v>
      </c>
      <c r="L244" t="s">
        <v>1288</v>
      </c>
      <c r="M244" t="s">
        <v>1284</v>
      </c>
      <c r="N244" t="s">
        <v>1042</v>
      </c>
      <c r="O244">
        <v>792</v>
      </c>
      <c r="P244">
        <v>792</v>
      </c>
      <c r="Q244" t="s">
        <v>898</v>
      </c>
      <c r="R244" t="s">
        <v>1289</v>
      </c>
      <c r="S244" t="s">
        <v>42</v>
      </c>
      <c r="T244" t="s">
        <v>42</v>
      </c>
      <c r="U244" t="s">
        <v>42</v>
      </c>
      <c r="V244" t="s">
        <v>42</v>
      </c>
      <c r="W244" t="s">
        <v>42</v>
      </c>
      <c r="X244" t="s">
        <v>42</v>
      </c>
      <c r="Y244" t="s">
        <v>42</v>
      </c>
      <c r="Z244" t="s">
        <v>42</v>
      </c>
    </row>
    <row r="245" spans="2:26" x14ac:dyDescent="0.25">
      <c r="B245" t="s">
        <v>917</v>
      </c>
      <c r="C245">
        <v>1</v>
      </c>
      <c r="D245" t="s">
        <v>577</v>
      </c>
      <c r="E245" t="s">
        <v>923</v>
      </c>
      <c r="F245">
        <v>9</v>
      </c>
      <c r="G245" t="s">
        <v>577</v>
      </c>
      <c r="H245">
        <v>9</v>
      </c>
      <c r="I245" t="s">
        <v>923</v>
      </c>
      <c r="J245">
        <v>706</v>
      </c>
      <c r="K245" t="s">
        <v>856</v>
      </c>
      <c r="L245" t="s">
        <v>1290</v>
      </c>
      <c r="M245" t="s">
        <v>1284</v>
      </c>
      <c r="N245" t="s">
        <v>1042</v>
      </c>
      <c r="O245">
        <v>792</v>
      </c>
      <c r="P245">
        <v>792</v>
      </c>
      <c r="Q245" t="s">
        <v>898</v>
      </c>
      <c r="R245" t="s">
        <v>1291</v>
      </c>
      <c r="S245" t="s">
        <v>42</v>
      </c>
      <c r="T245" t="s">
        <v>42</v>
      </c>
      <c r="U245" t="s">
        <v>42</v>
      </c>
      <c r="V245" t="s">
        <v>42</v>
      </c>
      <c r="W245" t="s">
        <v>42</v>
      </c>
      <c r="X245" t="s">
        <v>42</v>
      </c>
      <c r="Y245" t="s">
        <v>42</v>
      </c>
      <c r="Z245" t="s">
        <v>42</v>
      </c>
    </row>
    <row r="246" spans="2:26" x14ac:dyDescent="0.25">
      <c r="B246" t="s">
        <v>917</v>
      </c>
      <c r="C246">
        <v>1</v>
      </c>
      <c r="D246" t="s">
        <v>577</v>
      </c>
      <c r="E246" t="s">
        <v>923</v>
      </c>
      <c r="F246">
        <v>9</v>
      </c>
      <c r="G246" t="s">
        <v>577</v>
      </c>
      <c r="H246">
        <v>9</v>
      </c>
      <c r="I246" t="s">
        <v>923</v>
      </c>
      <c r="J246">
        <v>707</v>
      </c>
      <c r="K246" t="s">
        <v>856</v>
      </c>
      <c r="L246" t="s">
        <v>1292</v>
      </c>
      <c r="M246" t="s">
        <v>1284</v>
      </c>
      <c r="N246" t="s">
        <v>1042</v>
      </c>
      <c r="O246">
        <v>793</v>
      </c>
      <c r="P246">
        <v>793</v>
      </c>
      <c r="Q246" t="s">
        <v>898</v>
      </c>
      <c r="R246" t="s">
        <v>1293</v>
      </c>
      <c r="S246" t="s">
        <v>42</v>
      </c>
      <c r="T246" t="s">
        <v>42</v>
      </c>
      <c r="U246" t="s">
        <v>42</v>
      </c>
      <c r="V246" t="s">
        <v>42</v>
      </c>
      <c r="W246" t="s">
        <v>42</v>
      </c>
      <c r="X246" t="s">
        <v>42</v>
      </c>
      <c r="Y246" t="s">
        <v>42</v>
      </c>
      <c r="Z246" t="s">
        <v>42</v>
      </c>
    </row>
    <row r="247" spans="2:26" x14ac:dyDescent="0.25">
      <c r="B247" t="s">
        <v>917</v>
      </c>
      <c r="C247">
        <v>1</v>
      </c>
      <c r="D247" t="s">
        <v>577</v>
      </c>
      <c r="E247" t="s">
        <v>923</v>
      </c>
      <c r="F247">
        <v>9</v>
      </c>
      <c r="G247" t="s">
        <v>577</v>
      </c>
      <c r="H247">
        <v>9</v>
      </c>
      <c r="I247" t="s">
        <v>923</v>
      </c>
      <c r="J247">
        <v>708</v>
      </c>
      <c r="K247" t="s">
        <v>856</v>
      </c>
      <c r="L247" t="s">
        <v>1294</v>
      </c>
      <c r="M247" t="s">
        <v>1284</v>
      </c>
      <c r="N247" t="s">
        <v>1042</v>
      </c>
      <c r="O247">
        <v>792</v>
      </c>
      <c r="P247">
        <v>792</v>
      </c>
      <c r="Q247" t="s">
        <v>898</v>
      </c>
      <c r="R247" t="s">
        <v>1295</v>
      </c>
      <c r="S247" t="s">
        <v>42</v>
      </c>
      <c r="T247" t="s">
        <v>42</v>
      </c>
      <c r="U247" t="s">
        <v>42</v>
      </c>
      <c r="V247" t="s">
        <v>42</v>
      </c>
      <c r="W247" t="s">
        <v>42</v>
      </c>
      <c r="X247" t="s">
        <v>42</v>
      </c>
      <c r="Y247" t="s">
        <v>42</v>
      </c>
      <c r="Z247" t="s">
        <v>42</v>
      </c>
    </row>
    <row r="248" spans="2:26" x14ac:dyDescent="0.25">
      <c r="B248" t="s">
        <v>917</v>
      </c>
      <c r="C248">
        <v>1</v>
      </c>
      <c r="D248" t="s">
        <v>747</v>
      </c>
      <c r="E248" t="s">
        <v>970</v>
      </c>
      <c r="F248">
        <v>12</v>
      </c>
      <c r="G248" t="s">
        <v>747</v>
      </c>
      <c r="H248">
        <v>12</v>
      </c>
      <c r="I248" t="s">
        <v>970</v>
      </c>
      <c r="J248">
        <v>709</v>
      </c>
      <c r="K248" t="s">
        <v>856</v>
      </c>
      <c r="L248" t="s">
        <v>1296</v>
      </c>
      <c r="M248" t="s">
        <v>2493</v>
      </c>
      <c r="N248" t="s">
        <v>939</v>
      </c>
      <c r="O248">
        <v>799</v>
      </c>
      <c r="P248">
        <v>799</v>
      </c>
      <c r="Q248" t="s">
        <v>898</v>
      </c>
      <c r="R248" t="s">
        <v>1297</v>
      </c>
      <c r="S248" t="s">
        <v>42</v>
      </c>
      <c r="T248" t="s">
        <v>414</v>
      </c>
      <c r="U248" t="s">
        <v>42</v>
      </c>
      <c r="V248" t="s">
        <v>42</v>
      </c>
      <c r="W248" t="s">
        <v>42</v>
      </c>
      <c r="X248" t="s">
        <v>42</v>
      </c>
      <c r="Y248" t="s">
        <v>42</v>
      </c>
      <c r="Z248" t="s">
        <v>42</v>
      </c>
    </row>
    <row r="249" spans="2:26" x14ac:dyDescent="0.25">
      <c r="B249" t="s">
        <v>917</v>
      </c>
      <c r="C249">
        <v>1</v>
      </c>
      <c r="D249" t="s">
        <v>747</v>
      </c>
      <c r="E249" t="s">
        <v>970</v>
      </c>
      <c r="F249">
        <v>12</v>
      </c>
      <c r="G249" t="s">
        <v>747</v>
      </c>
      <c r="H249">
        <v>12</v>
      </c>
      <c r="I249" t="s">
        <v>970</v>
      </c>
      <c r="J249">
        <v>710</v>
      </c>
      <c r="L249" t="s">
        <v>1298</v>
      </c>
      <c r="M249" t="s">
        <v>2493</v>
      </c>
      <c r="N249" t="s">
        <v>939</v>
      </c>
      <c r="O249">
        <v>799</v>
      </c>
      <c r="P249">
        <v>799</v>
      </c>
      <c r="Q249" t="s">
        <v>916</v>
      </c>
      <c r="S249" t="s">
        <v>42</v>
      </c>
      <c r="T249" t="s">
        <v>42</v>
      </c>
      <c r="U249" t="s">
        <v>42</v>
      </c>
      <c r="V249" t="s">
        <v>42</v>
      </c>
      <c r="W249" t="s">
        <v>42</v>
      </c>
      <c r="X249" t="s">
        <v>42</v>
      </c>
      <c r="Y249" t="s">
        <v>42</v>
      </c>
      <c r="Z249" t="s">
        <v>42</v>
      </c>
    </row>
    <row r="250" spans="2:26" x14ac:dyDescent="0.25">
      <c r="B250" t="s">
        <v>917</v>
      </c>
      <c r="C250">
        <v>1</v>
      </c>
      <c r="D250" t="s">
        <v>747</v>
      </c>
      <c r="E250" t="s">
        <v>970</v>
      </c>
      <c r="F250">
        <v>12</v>
      </c>
      <c r="G250" t="s">
        <v>747</v>
      </c>
      <c r="H250">
        <v>12</v>
      </c>
      <c r="I250" t="s">
        <v>970</v>
      </c>
      <c r="J250">
        <v>711</v>
      </c>
      <c r="K250" t="s">
        <v>856</v>
      </c>
      <c r="L250" t="s">
        <v>1299</v>
      </c>
      <c r="M250" t="s">
        <v>2493</v>
      </c>
      <c r="N250" t="s">
        <v>939</v>
      </c>
      <c r="O250">
        <v>799</v>
      </c>
      <c r="P250">
        <v>799</v>
      </c>
      <c r="Q250" t="s">
        <v>898</v>
      </c>
      <c r="R250" t="s">
        <v>1300</v>
      </c>
      <c r="S250" t="s">
        <v>42</v>
      </c>
      <c r="T250" t="s">
        <v>414</v>
      </c>
      <c r="U250" t="s">
        <v>42</v>
      </c>
      <c r="V250" t="s">
        <v>42</v>
      </c>
      <c r="W250" t="s">
        <v>42</v>
      </c>
      <c r="X250" t="s">
        <v>42</v>
      </c>
      <c r="Y250" t="s">
        <v>42</v>
      </c>
      <c r="Z250" t="s">
        <v>42</v>
      </c>
    </row>
    <row r="251" spans="2:26" x14ac:dyDescent="0.25">
      <c r="B251" t="s">
        <v>917</v>
      </c>
      <c r="C251">
        <v>1</v>
      </c>
      <c r="D251" t="s">
        <v>747</v>
      </c>
      <c r="E251" t="s">
        <v>970</v>
      </c>
      <c r="F251">
        <v>12</v>
      </c>
      <c r="G251" t="s">
        <v>747</v>
      </c>
      <c r="H251">
        <v>12</v>
      </c>
      <c r="I251" t="s">
        <v>970</v>
      </c>
      <c r="J251">
        <v>712</v>
      </c>
      <c r="L251" t="s">
        <v>1301</v>
      </c>
      <c r="M251" t="s">
        <v>968</v>
      </c>
      <c r="N251" t="s">
        <v>939</v>
      </c>
      <c r="O251">
        <v>777</v>
      </c>
      <c r="P251">
        <v>777</v>
      </c>
      <c r="Q251" t="s">
        <v>916</v>
      </c>
      <c r="S251" t="s">
        <v>42</v>
      </c>
      <c r="T251" t="s">
        <v>42</v>
      </c>
      <c r="U251" t="s">
        <v>42</v>
      </c>
      <c r="V251" t="s">
        <v>42</v>
      </c>
      <c r="W251" t="s">
        <v>42</v>
      </c>
      <c r="X251" t="s">
        <v>42</v>
      </c>
      <c r="Y251" t="s">
        <v>42</v>
      </c>
      <c r="Z251" t="s">
        <v>42</v>
      </c>
    </row>
    <row r="252" spans="2:26" x14ac:dyDescent="0.25">
      <c r="B252" t="s">
        <v>917</v>
      </c>
      <c r="C252">
        <v>1</v>
      </c>
      <c r="D252" t="s">
        <v>747</v>
      </c>
      <c r="E252" t="s">
        <v>970</v>
      </c>
      <c r="F252">
        <v>12</v>
      </c>
      <c r="G252" t="s">
        <v>747</v>
      </c>
      <c r="H252">
        <v>12</v>
      </c>
      <c r="I252" t="s">
        <v>970</v>
      </c>
      <c r="J252">
        <v>716</v>
      </c>
      <c r="K252" t="s">
        <v>856</v>
      </c>
      <c r="L252" t="s">
        <v>1302</v>
      </c>
      <c r="M252" t="s">
        <v>2493</v>
      </c>
      <c r="N252" t="s">
        <v>939</v>
      </c>
      <c r="O252">
        <v>799</v>
      </c>
      <c r="P252">
        <v>799</v>
      </c>
      <c r="Q252" t="s">
        <v>898</v>
      </c>
      <c r="R252" t="s">
        <v>1303</v>
      </c>
      <c r="S252" t="s">
        <v>42</v>
      </c>
      <c r="T252" t="s">
        <v>414</v>
      </c>
      <c r="U252" t="s">
        <v>42</v>
      </c>
      <c r="V252" t="s">
        <v>42</v>
      </c>
      <c r="W252" t="s">
        <v>42</v>
      </c>
      <c r="X252" t="s">
        <v>42</v>
      </c>
      <c r="Y252" t="s">
        <v>42</v>
      </c>
      <c r="Z252" t="s">
        <v>42</v>
      </c>
    </row>
    <row r="253" spans="2:26" x14ac:dyDescent="0.25">
      <c r="B253" t="s">
        <v>917</v>
      </c>
      <c r="C253">
        <v>1</v>
      </c>
      <c r="D253" t="s">
        <v>747</v>
      </c>
      <c r="E253" t="s">
        <v>970</v>
      </c>
      <c r="F253">
        <v>12</v>
      </c>
      <c r="G253" t="s">
        <v>747</v>
      </c>
      <c r="H253">
        <v>12</v>
      </c>
      <c r="I253" t="s">
        <v>970</v>
      </c>
      <c r="J253">
        <v>717</v>
      </c>
      <c r="K253" t="s">
        <v>856</v>
      </c>
      <c r="L253" t="s">
        <v>1304</v>
      </c>
      <c r="M253" t="s">
        <v>2493</v>
      </c>
      <c r="N253" t="s">
        <v>939</v>
      </c>
      <c r="O253">
        <v>799</v>
      </c>
      <c r="P253">
        <v>799</v>
      </c>
      <c r="Q253" t="s">
        <v>916</v>
      </c>
      <c r="R253" t="s">
        <v>1305</v>
      </c>
      <c r="S253" t="s">
        <v>42</v>
      </c>
      <c r="T253" t="s">
        <v>414</v>
      </c>
      <c r="U253" t="s">
        <v>42</v>
      </c>
      <c r="V253" t="s">
        <v>42</v>
      </c>
      <c r="W253" t="s">
        <v>42</v>
      </c>
      <c r="X253" t="s">
        <v>42</v>
      </c>
      <c r="Y253" t="s">
        <v>42</v>
      </c>
      <c r="Z253" t="s">
        <v>42</v>
      </c>
    </row>
    <row r="254" spans="2:26" x14ac:dyDescent="0.25">
      <c r="B254" t="s">
        <v>917</v>
      </c>
      <c r="C254">
        <v>1</v>
      </c>
      <c r="D254" t="s">
        <v>747</v>
      </c>
      <c r="E254" t="s">
        <v>970</v>
      </c>
      <c r="F254">
        <v>12</v>
      </c>
      <c r="G254" t="s">
        <v>747</v>
      </c>
      <c r="H254">
        <v>12</v>
      </c>
      <c r="I254" t="s">
        <v>970</v>
      </c>
      <c r="J254">
        <v>718</v>
      </c>
      <c r="K254" t="s">
        <v>856</v>
      </c>
      <c r="L254" t="s">
        <v>1306</v>
      </c>
      <c r="M254" t="s">
        <v>2493</v>
      </c>
      <c r="N254" t="s">
        <v>939</v>
      </c>
      <c r="O254">
        <v>799</v>
      </c>
      <c r="P254">
        <v>799</v>
      </c>
      <c r="Q254" t="s">
        <v>898</v>
      </c>
      <c r="R254" t="s">
        <v>1307</v>
      </c>
      <c r="S254" t="s">
        <v>42</v>
      </c>
      <c r="T254" t="s">
        <v>414</v>
      </c>
      <c r="U254" t="s">
        <v>42</v>
      </c>
      <c r="V254" t="s">
        <v>42</v>
      </c>
      <c r="W254" t="s">
        <v>42</v>
      </c>
      <c r="X254" t="s">
        <v>42</v>
      </c>
      <c r="Y254" t="s">
        <v>42</v>
      </c>
      <c r="Z254" t="s">
        <v>42</v>
      </c>
    </row>
    <row r="255" spans="2:26" x14ac:dyDescent="0.25">
      <c r="B255" t="s">
        <v>917</v>
      </c>
      <c r="C255">
        <v>1</v>
      </c>
      <c r="D255" t="s">
        <v>747</v>
      </c>
      <c r="E255" t="s">
        <v>970</v>
      </c>
      <c r="F255">
        <v>12</v>
      </c>
      <c r="G255" t="s">
        <v>747</v>
      </c>
      <c r="H255">
        <v>12</v>
      </c>
      <c r="I255" t="s">
        <v>970</v>
      </c>
      <c r="J255">
        <v>719</v>
      </c>
      <c r="K255" t="s">
        <v>856</v>
      </c>
      <c r="L255" t="s">
        <v>1308</v>
      </c>
      <c r="M255" t="s">
        <v>2493</v>
      </c>
      <c r="N255" t="s">
        <v>939</v>
      </c>
      <c r="O255">
        <v>799</v>
      </c>
      <c r="P255">
        <v>799</v>
      </c>
      <c r="Q255" t="s">
        <v>898</v>
      </c>
      <c r="R255" t="s">
        <v>1309</v>
      </c>
      <c r="S255" t="s">
        <v>42</v>
      </c>
      <c r="T255" t="s">
        <v>414</v>
      </c>
      <c r="U255" t="s">
        <v>42</v>
      </c>
      <c r="V255" t="s">
        <v>42</v>
      </c>
      <c r="W255" t="s">
        <v>42</v>
      </c>
      <c r="X255" t="s">
        <v>42</v>
      </c>
      <c r="Y255" t="s">
        <v>42</v>
      </c>
      <c r="Z255" t="s">
        <v>42</v>
      </c>
    </row>
    <row r="256" spans="2:26" x14ac:dyDescent="0.25">
      <c r="B256" t="s">
        <v>917</v>
      </c>
      <c r="C256">
        <v>1</v>
      </c>
      <c r="D256" t="s">
        <v>577</v>
      </c>
      <c r="E256" t="s">
        <v>923</v>
      </c>
      <c r="F256">
        <v>9</v>
      </c>
      <c r="G256" t="s">
        <v>577</v>
      </c>
      <c r="H256">
        <v>9</v>
      </c>
      <c r="I256" t="s">
        <v>923</v>
      </c>
      <c r="J256">
        <v>720</v>
      </c>
      <c r="K256" t="s">
        <v>620</v>
      </c>
      <c r="L256" t="s">
        <v>621</v>
      </c>
      <c r="M256" t="s">
        <v>1284</v>
      </c>
      <c r="N256" t="s">
        <v>1042</v>
      </c>
      <c r="O256">
        <v>720</v>
      </c>
      <c r="P256">
        <v>720</v>
      </c>
      <c r="Q256" t="s">
        <v>898</v>
      </c>
      <c r="R256" t="s">
        <v>1310</v>
      </c>
      <c r="S256" t="s">
        <v>42</v>
      </c>
      <c r="T256" t="s">
        <v>42</v>
      </c>
      <c r="U256" t="s">
        <v>42</v>
      </c>
      <c r="V256" t="s">
        <v>414</v>
      </c>
      <c r="W256" t="s">
        <v>414</v>
      </c>
      <c r="X256" t="s">
        <v>414</v>
      </c>
      <c r="Y256" t="s">
        <v>414</v>
      </c>
      <c r="Z256" t="s">
        <v>414</v>
      </c>
    </row>
    <row r="257" spans="2:26" x14ac:dyDescent="0.25">
      <c r="B257" t="s">
        <v>917</v>
      </c>
      <c r="C257">
        <v>1</v>
      </c>
      <c r="D257" t="s">
        <v>747</v>
      </c>
      <c r="E257" t="s">
        <v>970</v>
      </c>
      <c r="F257">
        <v>12</v>
      </c>
      <c r="G257" t="s">
        <v>747</v>
      </c>
      <c r="H257">
        <v>12</v>
      </c>
      <c r="I257" t="s">
        <v>970</v>
      </c>
      <c r="J257">
        <v>721</v>
      </c>
      <c r="K257" t="s">
        <v>856</v>
      </c>
      <c r="L257" t="s">
        <v>1311</v>
      </c>
      <c r="M257" t="s">
        <v>2493</v>
      </c>
      <c r="N257" t="s">
        <v>939</v>
      </c>
      <c r="O257">
        <v>799</v>
      </c>
      <c r="P257">
        <v>799</v>
      </c>
      <c r="Q257" t="s">
        <v>898</v>
      </c>
      <c r="R257" t="s">
        <v>1312</v>
      </c>
      <c r="S257" t="s">
        <v>42</v>
      </c>
      <c r="T257" t="s">
        <v>414</v>
      </c>
      <c r="U257" t="s">
        <v>42</v>
      </c>
      <c r="V257" t="s">
        <v>42</v>
      </c>
      <c r="W257" t="s">
        <v>42</v>
      </c>
      <c r="X257" t="s">
        <v>42</v>
      </c>
      <c r="Y257" t="s">
        <v>42</v>
      </c>
      <c r="Z257" t="s">
        <v>42</v>
      </c>
    </row>
    <row r="258" spans="2:26" x14ac:dyDescent="0.25">
      <c r="B258" t="s">
        <v>917</v>
      </c>
      <c r="C258">
        <v>1</v>
      </c>
      <c r="D258" t="s">
        <v>577</v>
      </c>
      <c r="E258" t="s">
        <v>923</v>
      </c>
      <c r="F258">
        <v>9</v>
      </c>
      <c r="G258" t="s">
        <v>577</v>
      </c>
      <c r="H258">
        <v>9</v>
      </c>
      <c r="I258" t="s">
        <v>923</v>
      </c>
      <c r="J258">
        <v>722</v>
      </c>
      <c r="K258" t="s">
        <v>856</v>
      </c>
      <c r="L258" t="s">
        <v>1313</v>
      </c>
      <c r="M258" t="s">
        <v>1284</v>
      </c>
      <c r="N258" t="s">
        <v>1042</v>
      </c>
      <c r="O258">
        <v>720</v>
      </c>
      <c r="P258">
        <v>720</v>
      </c>
      <c r="Q258" t="s">
        <v>916</v>
      </c>
      <c r="R258" t="s">
        <v>1314</v>
      </c>
      <c r="S258" t="s">
        <v>42</v>
      </c>
      <c r="T258" t="s">
        <v>42</v>
      </c>
      <c r="U258" t="s">
        <v>42</v>
      </c>
      <c r="V258" t="s">
        <v>42</v>
      </c>
      <c r="W258" t="s">
        <v>42</v>
      </c>
      <c r="X258" t="s">
        <v>42</v>
      </c>
      <c r="Y258" t="s">
        <v>42</v>
      </c>
      <c r="Z258" t="s">
        <v>42</v>
      </c>
    </row>
    <row r="259" spans="2:26" x14ac:dyDescent="0.25">
      <c r="B259" t="s">
        <v>917</v>
      </c>
      <c r="C259">
        <v>1</v>
      </c>
      <c r="D259" t="s">
        <v>577</v>
      </c>
      <c r="E259" t="s">
        <v>923</v>
      </c>
      <c r="F259">
        <v>9</v>
      </c>
      <c r="G259" t="s">
        <v>577</v>
      </c>
      <c r="H259">
        <v>9</v>
      </c>
      <c r="I259" t="s">
        <v>923</v>
      </c>
      <c r="J259">
        <v>723</v>
      </c>
      <c r="L259" t="s">
        <v>1315</v>
      </c>
      <c r="M259" t="s">
        <v>1284</v>
      </c>
      <c r="N259" t="s">
        <v>1042</v>
      </c>
      <c r="O259">
        <v>793</v>
      </c>
      <c r="P259">
        <v>793</v>
      </c>
      <c r="Q259" t="s">
        <v>898</v>
      </c>
      <c r="R259" t="s">
        <v>1316</v>
      </c>
      <c r="S259" t="s">
        <v>42</v>
      </c>
      <c r="T259" t="s">
        <v>42</v>
      </c>
      <c r="U259" t="s">
        <v>42</v>
      </c>
      <c r="V259" t="s">
        <v>42</v>
      </c>
      <c r="W259" t="s">
        <v>42</v>
      </c>
      <c r="X259" t="s">
        <v>42</v>
      </c>
      <c r="Y259" t="s">
        <v>42</v>
      </c>
      <c r="Z259" t="s">
        <v>42</v>
      </c>
    </row>
    <row r="260" spans="2:26" x14ac:dyDescent="0.25">
      <c r="B260" t="s">
        <v>917</v>
      </c>
      <c r="C260">
        <v>1</v>
      </c>
      <c r="D260" t="s">
        <v>577</v>
      </c>
      <c r="E260" t="s">
        <v>923</v>
      </c>
      <c r="F260">
        <v>9</v>
      </c>
      <c r="G260" t="s">
        <v>577</v>
      </c>
      <c r="H260">
        <v>9</v>
      </c>
      <c r="I260" t="s">
        <v>923</v>
      </c>
      <c r="J260">
        <v>724</v>
      </c>
      <c r="L260" t="s">
        <v>1317</v>
      </c>
      <c r="M260" t="s">
        <v>1284</v>
      </c>
      <c r="N260" t="s">
        <v>1042</v>
      </c>
      <c r="O260">
        <v>792</v>
      </c>
      <c r="P260">
        <v>792</v>
      </c>
      <c r="Q260" t="s">
        <v>898</v>
      </c>
      <c r="R260" t="s">
        <v>1318</v>
      </c>
      <c r="S260" t="s">
        <v>42</v>
      </c>
      <c r="T260" t="s">
        <v>42</v>
      </c>
      <c r="U260" t="s">
        <v>42</v>
      </c>
      <c r="V260" t="s">
        <v>42</v>
      </c>
      <c r="W260" t="s">
        <v>42</v>
      </c>
      <c r="X260" t="s">
        <v>42</v>
      </c>
      <c r="Y260" t="s">
        <v>42</v>
      </c>
      <c r="Z260" t="s">
        <v>42</v>
      </c>
    </row>
    <row r="261" spans="2:26" x14ac:dyDescent="0.25">
      <c r="B261" t="s">
        <v>917</v>
      </c>
      <c r="C261">
        <v>1</v>
      </c>
      <c r="D261" t="s">
        <v>577</v>
      </c>
      <c r="E261" t="s">
        <v>923</v>
      </c>
      <c r="F261">
        <v>9</v>
      </c>
      <c r="G261" t="s">
        <v>577</v>
      </c>
      <c r="H261">
        <v>9</v>
      </c>
      <c r="I261" t="s">
        <v>923</v>
      </c>
      <c r="J261">
        <v>725</v>
      </c>
      <c r="K261" t="s">
        <v>856</v>
      </c>
      <c r="L261" t="s">
        <v>1319</v>
      </c>
      <c r="M261" t="s">
        <v>1284</v>
      </c>
      <c r="N261" t="s">
        <v>1042</v>
      </c>
      <c r="O261">
        <v>793</v>
      </c>
      <c r="P261">
        <v>793</v>
      </c>
      <c r="Q261" t="s">
        <v>916</v>
      </c>
      <c r="R261" t="s">
        <v>1320</v>
      </c>
      <c r="S261" t="s">
        <v>42</v>
      </c>
      <c r="T261" t="s">
        <v>42</v>
      </c>
      <c r="U261" t="s">
        <v>42</v>
      </c>
      <c r="V261" t="s">
        <v>42</v>
      </c>
      <c r="W261" t="s">
        <v>42</v>
      </c>
      <c r="X261" t="s">
        <v>42</v>
      </c>
      <c r="Y261" t="s">
        <v>42</v>
      </c>
      <c r="Z261" t="s">
        <v>42</v>
      </c>
    </row>
    <row r="262" spans="2:26" x14ac:dyDescent="0.25">
      <c r="B262" t="s">
        <v>917</v>
      </c>
      <c r="C262">
        <v>1</v>
      </c>
      <c r="D262" t="s">
        <v>577</v>
      </c>
      <c r="E262" t="s">
        <v>923</v>
      </c>
      <c r="F262">
        <v>9</v>
      </c>
      <c r="G262" t="s">
        <v>577</v>
      </c>
      <c r="H262">
        <v>9</v>
      </c>
      <c r="I262" t="s">
        <v>923</v>
      </c>
      <c r="J262">
        <v>726</v>
      </c>
      <c r="K262" t="s">
        <v>856</v>
      </c>
      <c r="L262" t="s">
        <v>1321</v>
      </c>
      <c r="M262" t="s">
        <v>1284</v>
      </c>
      <c r="N262" t="s">
        <v>1042</v>
      </c>
      <c r="O262">
        <v>793</v>
      </c>
      <c r="P262">
        <v>793</v>
      </c>
      <c r="Q262" t="s">
        <v>916</v>
      </c>
      <c r="R262" t="s">
        <v>1322</v>
      </c>
      <c r="S262" t="s">
        <v>42</v>
      </c>
      <c r="T262" t="s">
        <v>42</v>
      </c>
      <c r="U262" t="s">
        <v>42</v>
      </c>
      <c r="V262" t="s">
        <v>42</v>
      </c>
      <c r="W262" t="s">
        <v>42</v>
      </c>
      <c r="X262" t="s">
        <v>42</v>
      </c>
      <c r="Y262" t="s">
        <v>42</v>
      </c>
      <c r="Z262" t="s">
        <v>42</v>
      </c>
    </row>
    <row r="263" spans="2:26" x14ac:dyDescent="0.25">
      <c r="B263" t="s">
        <v>917</v>
      </c>
      <c r="C263">
        <v>1</v>
      </c>
      <c r="D263" t="s">
        <v>577</v>
      </c>
      <c r="E263" t="s">
        <v>923</v>
      </c>
      <c r="F263">
        <v>9</v>
      </c>
      <c r="G263" t="s">
        <v>577</v>
      </c>
      <c r="H263">
        <v>9</v>
      </c>
      <c r="I263" t="s">
        <v>923</v>
      </c>
      <c r="J263">
        <v>727</v>
      </c>
      <c r="K263" t="s">
        <v>856</v>
      </c>
      <c r="L263" t="s">
        <v>1323</v>
      </c>
      <c r="M263" t="s">
        <v>1284</v>
      </c>
      <c r="N263" t="s">
        <v>1042</v>
      </c>
      <c r="O263">
        <v>792</v>
      </c>
      <c r="P263">
        <v>792</v>
      </c>
      <c r="Q263" t="s">
        <v>916</v>
      </c>
      <c r="R263" t="s">
        <v>856</v>
      </c>
      <c r="S263" t="s">
        <v>42</v>
      </c>
      <c r="T263" t="s">
        <v>42</v>
      </c>
      <c r="U263" t="s">
        <v>42</v>
      </c>
      <c r="V263" t="s">
        <v>42</v>
      </c>
      <c r="W263" t="s">
        <v>42</v>
      </c>
      <c r="X263" t="s">
        <v>42</v>
      </c>
      <c r="Y263" t="s">
        <v>42</v>
      </c>
      <c r="Z263" t="s">
        <v>42</v>
      </c>
    </row>
    <row r="264" spans="2:26" x14ac:dyDescent="0.25">
      <c r="B264" t="s">
        <v>917</v>
      </c>
      <c r="C264">
        <v>1</v>
      </c>
      <c r="D264" t="s">
        <v>577</v>
      </c>
      <c r="E264" t="s">
        <v>923</v>
      </c>
      <c r="F264">
        <v>9</v>
      </c>
      <c r="G264" t="s">
        <v>577</v>
      </c>
      <c r="H264">
        <v>9</v>
      </c>
      <c r="I264" t="s">
        <v>923</v>
      </c>
      <c r="J264">
        <v>728</v>
      </c>
      <c r="L264" t="s">
        <v>1324</v>
      </c>
      <c r="M264" t="s">
        <v>1284</v>
      </c>
      <c r="N264" t="s">
        <v>1042</v>
      </c>
      <c r="O264">
        <v>792</v>
      </c>
      <c r="P264">
        <v>792</v>
      </c>
      <c r="Q264" t="s">
        <v>898</v>
      </c>
      <c r="R264" t="s">
        <v>1325</v>
      </c>
      <c r="S264" t="s">
        <v>42</v>
      </c>
      <c r="T264" t="s">
        <v>42</v>
      </c>
      <c r="U264" t="s">
        <v>42</v>
      </c>
      <c r="V264" t="s">
        <v>42</v>
      </c>
      <c r="W264" t="s">
        <v>42</v>
      </c>
      <c r="X264" t="s">
        <v>42</v>
      </c>
      <c r="Y264" t="s">
        <v>42</v>
      </c>
      <c r="Z264" t="s">
        <v>42</v>
      </c>
    </row>
    <row r="265" spans="2:26" x14ac:dyDescent="0.25">
      <c r="B265" t="s">
        <v>917</v>
      </c>
      <c r="C265">
        <v>1</v>
      </c>
      <c r="D265" t="s">
        <v>577</v>
      </c>
      <c r="E265" t="s">
        <v>923</v>
      </c>
      <c r="F265">
        <v>9</v>
      </c>
      <c r="G265" t="s">
        <v>577</v>
      </c>
      <c r="H265">
        <v>9</v>
      </c>
      <c r="I265" t="s">
        <v>923</v>
      </c>
      <c r="J265">
        <v>729</v>
      </c>
      <c r="L265" t="s">
        <v>1326</v>
      </c>
      <c r="M265" t="s">
        <v>1284</v>
      </c>
      <c r="N265" t="s">
        <v>1042</v>
      </c>
      <c r="O265">
        <v>792</v>
      </c>
      <c r="P265">
        <v>792</v>
      </c>
      <c r="Q265" t="s">
        <v>898</v>
      </c>
      <c r="R265" t="s">
        <v>1327</v>
      </c>
      <c r="S265" t="s">
        <v>42</v>
      </c>
      <c r="T265" t="s">
        <v>42</v>
      </c>
      <c r="U265" t="s">
        <v>42</v>
      </c>
      <c r="V265" t="s">
        <v>42</v>
      </c>
      <c r="W265" t="s">
        <v>42</v>
      </c>
      <c r="X265" t="s">
        <v>42</v>
      </c>
      <c r="Y265" t="s">
        <v>42</v>
      </c>
      <c r="Z265" t="s">
        <v>42</v>
      </c>
    </row>
    <row r="266" spans="2:26" x14ac:dyDescent="0.25">
      <c r="B266" t="s">
        <v>917</v>
      </c>
      <c r="C266">
        <v>1</v>
      </c>
      <c r="D266" t="s">
        <v>747</v>
      </c>
      <c r="E266" t="s">
        <v>970</v>
      </c>
      <c r="F266">
        <v>12</v>
      </c>
      <c r="G266" t="s">
        <v>747</v>
      </c>
      <c r="H266">
        <v>12</v>
      </c>
      <c r="I266" t="s">
        <v>970</v>
      </c>
      <c r="J266">
        <v>730</v>
      </c>
      <c r="L266" t="s">
        <v>1328</v>
      </c>
      <c r="M266" t="s">
        <v>2493</v>
      </c>
      <c r="N266" t="s">
        <v>939</v>
      </c>
      <c r="O266">
        <v>799</v>
      </c>
      <c r="P266">
        <v>799</v>
      </c>
      <c r="Q266" t="s">
        <v>898</v>
      </c>
      <c r="R266" t="s">
        <v>1329</v>
      </c>
      <c r="S266" t="s">
        <v>42</v>
      </c>
      <c r="T266" t="s">
        <v>414</v>
      </c>
      <c r="U266" t="s">
        <v>42</v>
      </c>
      <c r="V266" t="s">
        <v>42</v>
      </c>
      <c r="W266" t="s">
        <v>42</v>
      </c>
      <c r="X266" t="s">
        <v>42</v>
      </c>
      <c r="Y266" t="s">
        <v>42</v>
      </c>
      <c r="Z266" t="s">
        <v>42</v>
      </c>
    </row>
    <row r="267" spans="2:26" x14ac:dyDescent="0.25">
      <c r="B267" t="s">
        <v>917</v>
      </c>
      <c r="C267">
        <v>1</v>
      </c>
      <c r="D267" t="s">
        <v>747</v>
      </c>
      <c r="E267" t="s">
        <v>970</v>
      </c>
      <c r="F267">
        <v>12</v>
      </c>
      <c r="G267" t="s">
        <v>747</v>
      </c>
      <c r="H267">
        <v>12</v>
      </c>
      <c r="I267" t="s">
        <v>970</v>
      </c>
      <c r="J267">
        <v>731</v>
      </c>
      <c r="K267" t="s">
        <v>856</v>
      </c>
      <c r="L267" t="s">
        <v>1330</v>
      </c>
      <c r="M267" t="s">
        <v>2493</v>
      </c>
      <c r="N267" t="s">
        <v>939</v>
      </c>
      <c r="O267">
        <v>799</v>
      </c>
      <c r="P267">
        <v>799</v>
      </c>
      <c r="Q267" t="s">
        <v>916</v>
      </c>
      <c r="R267" t="s">
        <v>1020</v>
      </c>
      <c r="S267" t="s">
        <v>42</v>
      </c>
      <c r="T267" t="s">
        <v>414</v>
      </c>
      <c r="U267" t="s">
        <v>42</v>
      </c>
      <c r="V267" t="s">
        <v>42</v>
      </c>
      <c r="W267" t="s">
        <v>42</v>
      </c>
      <c r="X267" t="s">
        <v>42</v>
      </c>
      <c r="Y267" t="s">
        <v>42</v>
      </c>
      <c r="Z267" t="s">
        <v>42</v>
      </c>
    </row>
    <row r="268" spans="2:26" x14ac:dyDescent="0.25">
      <c r="B268" t="s">
        <v>917</v>
      </c>
      <c r="C268">
        <v>1</v>
      </c>
      <c r="D268" t="s">
        <v>747</v>
      </c>
      <c r="E268" t="s">
        <v>970</v>
      </c>
      <c r="F268">
        <v>12</v>
      </c>
      <c r="G268" t="s">
        <v>747</v>
      </c>
      <c r="H268">
        <v>12</v>
      </c>
      <c r="I268" t="s">
        <v>970</v>
      </c>
      <c r="J268">
        <v>732</v>
      </c>
      <c r="L268" t="s">
        <v>1331</v>
      </c>
      <c r="M268" t="s">
        <v>968</v>
      </c>
      <c r="N268" t="s">
        <v>939</v>
      </c>
      <c r="O268">
        <v>777</v>
      </c>
      <c r="P268">
        <v>777</v>
      </c>
      <c r="Q268" t="s">
        <v>916</v>
      </c>
      <c r="S268" t="s">
        <v>42</v>
      </c>
      <c r="T268" t="s">
        <v>42</v>
      </c>
      <c r="U268" t="s">
        <v>42</v>
      </c>
      <c r="V268" t="s">
        <v>42</v>
      </c>
      <c r="W268" t="s">
        <v>42</v>
      </c>
      <c r="X268" t="s">
        <v>42</v>
      </c>
      <c r="Y268" t="s">
        <v>42</v>
      </c>
      <c r="Z268" t="s">
        <v>42</v>
      </c>
    </row>
    <row r="269" spans="2:26" x14ac:dyDescent="0.25">
      <c r="B269" t="s">
        <v>917</v>
      </c>
      <c r="C269">
        <v>1</v>
      </c>
      <c r="D269" t="s">
        <v>747</v>
      </c>
      <c r="E269" t="s">
        <v>970</v>
      </c>
      <c r="F269">
        <v>12</v>
      </c>
      <c r="G269" t="s">
        <v>747</v>
      </c>
      <c r="H269">
        <v>12</v>
      </c>
      <c r="I269" t="s">
        <v>970</v>
      </c>
      <c r="J269">
        <v>733</v>
      </c>
      <c r="L269" t="s">
        <v>1332</v>
      </c>
      <c r="M269" t="s">
        <v>2493</v>
      </c>
      <c r="N269" t="s">
        <v>939</v>
      </c>
      <c r="O269">
        <v>799</v>
      </c>
      <c r="P269">
        <v>799</v>
      </c>
      <c r="Q269" t="s">
        <v>898</v>
      </c>
      <c r="R269" t="s">
        <v>1333</v>
      </c>
      <c r="S269" t="s">
        <v>42</v>
      </c>
      <c r="T269" t="s">
        <v>414</v>
      </c>
      <c r="U269" t="s">
        <v>42</v>
      </c>
      <c r="V269" t="s">
        <v>42</v>
      </c>
      <c r="W269" t="s">
        <v>42</v>
      </c>
      <c r="X269" t="s">
        <v>42</v>
      </c>
      <c r="Y269" t="s">
        <v>42</v>
      </c>
      <c r="Z269" t="s">
        <v>42</v>
      </c>
    </row>
    <row r="270" spans="2:26" x14ac:dyDescent="0.25">
      <c r="B270" t="s">
        <v>917</v>
      </c>
      <c r="C270">
        <v>1</v>
      </c>
      <c r="D270" t="s">
        <v>747</v>
      </c>
      <c r="E270" t="s">
        <v>970</v>
      </c>
      <c r="F270">
        <v>12</v>
      </c>
      <c r="G270" t="s">
        <v>747</v>
      </c>
      <c r="H270">
        <v>12</v>
      </c>
      <c r="I270" t="s">
        <v>970</v>
      </c>
      <c r="J270">
        <v>734</v>
      </c>
      <c r="L270" t="s">
        <v>1334</v>
      </c>
      <c r="M270" t="s">
        <v>2493</v>
      </c>
      <c r="N270" t="s">
        <v>939</v>
      </c>
      <c r="O270">
        <v>799</v>
      </c>
      <c r="P270">
        <v>799</v>
      </c>
      <c r="Q270" t="s">
        <v>898</v>
      </c>
      <c r="R270" t="s">
        <v>1335</v>
      </c>
      <c r="S270" t="s">
        <v>42</v>
      </c>
      <c r="T270" t="s">
        <v>414</v>
      </c>
      <c r="U270" t="s">
        <v>42</v>
      </c>
      <c r="V270" t="s">
        <v>42</v>
      </c>
      <c r="W270" t="s">
        <v>42</v>
      </c>
      <c r="X270" t="s">
        <v>42</v>
      </c>
      <c r="Y270" t="s">
        <v>42</v>
      </c>
      <c r="Z270" t="s">
        <v>42</v>
      </c>
    </row>
    <row r="271" spans="2:26" x14ac:dyDescent="0.25">
      <c r="B271" t="s">
        <v>917</v>
      </c>
      <c r="C271">
        <v>1</v>
      </c>
      <c r="D271" t="s">
        <v>747</v>
      </c>
      <c r="E271" t="s">
        <v>970</v>
      </c>
      <c r="F271">
        <v>12</v>
      </c>
      <c r="G271" t="s">
        <v>747</v>
      </c>
      <c r="H271">
        <v>12</v>
      </c>
      <c r="I271" t="s">
        <v>970</v>
      </c>
      <c r="J271">
        <v>735</v>
      </c>
      <c r="L271" t="s">
        <v>1336</v>
      </c>
      <c r="M271" t="s">
        <v>2493</v>
      </c>
      <c r="N271" t="s">
        <v>939</v>
      </c>
      <c r="O271">
        <v>799</v>
      </c>
      <c r="P271">
        <v>799</v>
      </c>
      <c r="Q271" t="s">
        <v>898</v>
      </c>
      <c r="R271" t="s">
        <v>1337</v>
      </c>
      <c r="S271" t="s">
        <v>42</v>
      </c>
      <c r="T271" t="s">
        <v>414</v>
      </c>
      <c r="U271" t="s">
        <v>42</v>
      </c>
      <c r="V271" t="s">
        <v>42</v>
      </c>
      <c r="W271" t="s">
        <v>42</v>
      </c>
      <c r="X271" t="s">
        <v>42</v>
      </c>
      <c r="Y271" t="s">
        <v>42</v>
      </c>
      <c r="Z271" t="s">
        <v>42</v>
      </c>
    </row>
    <row r="272" spans="2:26" x14ac:dyDescent="0.25">
      <c r="B272" t="s">
        <v>917</v>
      </c>
      <c r="C272">
        <v>1</v>
      </c>
      <c r="D272" t="s">
        <v>747</v>
      </c>
      <c r="E272" t="s">
        <v>970</v>
      </c>
      <c r="F272">
        <v>12</v>
      </c>
      <c r="G272" t="s">
        <v>747</v>
      </c>
      <c r="H272">
        <v>12</v>
      </c>
      <c r="I272" t="s">
        <v>970</v>
      </c>
      <c r="J272">
        <v>736</v>
      </c>
      <c r="L272" t="s">
        <v>1338</v>
      </c>
      <c r="M272" t="s">
        <v>2493</v>
      </c>
      <c r="N272" t="s">
        <v>939</v>
      </c>
      <c r="O272">
        <v>799</v>
      </c>
      <c r="P272">
        <v>799</v>
      </c>
      <c r="Q272" t="s">
        <v>916</v>
      </c>
      <c r="S272" t="s">
        <v>42</v>
      </c>
      <c r="T272" t="s">
        <v>42</v>
      </c>
      <c r="U272" t="s">
        <v>42</v>
      </c>
      <c r="V272" t="s">
        <v>42</v>
      </c>
      <c r="W272" t="s">
        <v>42</v>
      </c>
      <c r="X272" t="s">
        <v>42</v>
      </c>
      <c r="Y272" t="s">
        <v>42</v>
      </c>
      <c r="Z272" t="s">
        <v>42</v>
      </c>
    </row>
    <row r="273" spans="2:26" x14ac:dyDescent="0.25">
      <c r="B273" t="s">
        <v>917</v>
      </c>
      <c r="C273">
        <v>1</v>
      </c>
      <c r="D273" t="s">
        <v>747</v>
      </c>
      <c r="E273" t="s">
        <v>970</v>
      </c>
      <c r="F273">
        <v>12</v>
      </c>
      <c r="G273" t="s">
        <v>747</v>
      </c>
      <c r="H273">
        <v>12</v>
      </c>
      <c r="I273" t="s">
        <v>970</v>
      </c>
      <c r="J273">
        <v>737</v>
      </c>
      <c r="L273" t="s">
        <v>1339</v>
      </c>
      <c r="M273" t="s">
        <v>2493</v>
      </c>
      <c r="N273" t="s">
        <v>939</v>
      </c>
      <c r="O273">
        <v>799</v>
      </c>
      <c r="P273">
        <v>799</v>
      </c>
      <c r="Q273" t="s">
        <v>898</v>
      </c>
      <c r="R273" t="s">
        <v>1340</v>
      </c>
      <c r="S273" t="s">
        <v>42</v>
      </c>
      <c r="T273" t="s">
        <v>414</v>
      </c>
      <c r="U273" t="s">
        <v>42</v>
      </c>
      <c r="V273" t="s">
        <v>42</v>
      </c>
      <c r="W273" t="s">
        <v>42</v>
      </c>
      <c r="X273" t="s">
        <v>42</v>
      </c>
      <c r="Y273" t="s">
        <v>42</v>
      </c>
      <c r="Z273" t="s">
        <v>42</v>
      </c>
    </row>
    <row r="274" spans="2:26" x14ac:dyDescent="0.25">
      <c r="B274" t="s">
        <v>917</v>
      </c>
      <c r="C274">
        <v>1</v>
      </c>
      <c r="D274" t="s">
        <v>577</v>
      </c>
      <c r="E274" t="s">
        <v>923</v>
      </c>
      <c r="F274">
        <v>9</v>
      </c>
      <c r="G274" t="s">
        <v>577</v>
      </c>
      <c r="H274">
        <v>9</v>
      </c>
      <c r="I274" t="s">
        <v>923</v>
      </c>
      <c r="J274">
        <v>738</v>
      </c>
      <c r="K274" t="s">
        <v>856</v>
      </c>
      <c r="L274" t="s">
        <v>1341</v>
      </c>
      <c r="M274" t="s">
        <v>1284</v>
      </c>
      <c r="N274" t="s">
        <v>1042</v>
      </c>
      <c r="O274">
        <v>793</v>
      </c>
      <c r="P274">
        <v>793</v>
      </c>
      <c r="Q274" t="s">
        <v>916</v>
      </c>
      <c r="R274" t="s">
        <v>1342</v>
      </c>
      <c r="S274" t="s">
        <v>42</v>
      </c>
      <c r="T274" t="s">
        <v>42</v>
      </c>
      <c r="U274" t="s">
        <v>42</v>
      </c>
      <c r="V274" t="s">
        <v>42</v>
      </c>
      <c r="W274" t="s">
        <v>42</v>
      </c>
      <c r="X274" t="s">
        <v>42</v>
      </c>
      <c r="Y274" t="s">
        <v>42</v>
      </c>
      <c r="Z274" t="s">
        <v>42</v>
      </c>
    </row>
    <row r="275" spans="2:26" x14ac:dyDescent="0.25">
      <c r="B275" t="s">
        <v>917</v>
      </c>
      <c r="C275">
        <v>1</v>
      </c>
      <c r="D275" t="s">
        <v>577</v>
      </c>
      <c r="E275" t="s">
        <v>923</v>
      </c>
      <c r="F275">
        <v>9</v>
      </c>
      <c r="G275" t="s">
        <v>577</v>
      </c>
      <c r="H275">
        <v>9</v>
      </c>
      <c r="I275" t="s">
        <v>923</v>
      </c>
      <c r="J275">
        <v>739</v>
      </c>
      <c r="L275" t="s">
        <v>1343</v>
      </c>
      <c r="M275" t="s">
        <v>1284</v>
      </c>
      <c r="N275" t="s">
        <v>1042</v>
      </c>
      <c r="O275">
        <v>792</v>
      </c>
      <c r="P275">
        <v>792</v>
      </c>
      <c r="Q275" t="s">
        <v>898</v>
      </c>
      <c r="R275" t="s">
        <v>1344</v>
      </c>
      <c r="S275" t="s">
        <v>42</v>
      </c>
      <c r="T275" t="s">
        <v>42</v>
      </c>
      <c r="U275" t="s">
        <v>42</v>
      </c>
      <c r="V275" t="s">
        <v>42</v>
      </c>
      <c r="W275" t="s">
        <v>42</v>
      </c>
      <c r="X275" t="s">
        <v>42</v>
      </c>
      <c r="Y275" t="s">
        <v>42</v>
      </c>
      <c r="Z275" t="s">
        <v>42</v>
      </c>
    </row>
    <row r="276" spans="2:26" x14ac:dyDescent="0.25">
      <c r="B276" t="s">
        <v>917</v>
      </c>
      <c r="C276">
        <v>1</v>
      </c>
      <c r="D276" t="s">
        <v>747</v>
      </c>
      <c r="E276" t="s">
        <v>970</v>
      </c>
      <c r="F276">
        <v>12</v>
      </c>
      <c r="G276" t="s">
        <v>747</v>
      </c>
      <c r="H276">
        <v>12</v>
      </c>
      <c r="I276" t="s">
        <v>970</v>
      </c>
      <c r="J276">
        <v>740</v>
      </c>
      <c r="K276" t="s">
        <v>856</v>
      </c>
      <c r="L276" t="s">
        <v>1345</v>
      </c>
      <c r="M276" t="s">
        <v>2493</v>
      </c>
      <c r="N276" t="s">
        <v>939</v>
      </c>
      <c r="O276">
        <v>799</v>
      </c>
      <c r="P276">
        <v>799</v>
      </c>
      <c r="Q276" t="s">
        <v>916</v>
      </c>
      <c r="R276" t="s">
        <v>1346</v>
      </c>
      <c r="S276" t="s">
        <v>42</v>
      </c>
      <c r="T276" t="s">
        <v>414</v>
      </c>
      <c r="U276" t="s">
        <v>42</v>
      </c>
      <c r="V276" t="s">
        <v>42</v>
      </c>
      <c r="W276" t="s">
        <v>42</v>
      </c>
      <c r="X276" t="s">
        <v>42</v>
      </c>
      <c r="Y276" t="s">
        <v>42</v>
      </c>
      <c r="Z276" t="s">
        <v>42</v>
      </c>
    </row>
    <row r="277" spans="2:26" x14ac:dyDescent="0.25">
      <c r="B277" t="s">
        <v>917</v>
      </c>
      <c r="C277">
        <v>1</v>
      </c>
      <c r="D277" t="s">
        <v>747</v>
      </c>
      <c r="E277" t="s">
        <v>970</v>
      </c>
      <c r="F277">
        <v>12</v>
      </c>
      <c r="G277" t="s">
        <v>747</v>
      </c>
      <c r="H277">
        <v>12</v>
      </c>
      <c r="I277" t="s">
        <v>970</v>
      </c>
      <c r="J277">
        <v>741</v>
      </c>
      <c r="L277" t="s">
        <v>1347</v>
      </c>
      <c r="M277" t="s">
        <v>2493</v>
      </c>
      <c r="N277" t="s">
        <v>939</v>
      </c>
      <c r="O277">
        <v>799</v>
      </c>
      <c r="P277">
        <v>799</v>
      </c>
      <c r="Q277" t="s">
        <v>898</v>
      </c>
      <c r="R277" t="s">
        <v>1348</v>
      </c>
      <c r="S277" t="s">
        <v>42</v>
      </c>
      <c r="T277" t="s">
        <v>414</v>
      </c>
      <c r="U277" t="s">
        <v>42</v>
      </c>
      <c r="V277" t="s">
        <v>42</v>
      </c>
      <c r="W277" t="s">
        <v>42</v>
      </c>
      <c r="X277" t="s">
        <v>42</v>
      </c>
      <c r="Y277" t="s">
        <v>42</v>
      </c>
      <c r="Z277" t="s">
        <v>42</v>
      </c>
    </row>
    <row r="278" spans="2:26" x14ac:dyDescent="0.25">
      <c r="B278" t="s">
        <v>917</v>
      </c>
      <c r="C278">
        <v>1</v>
      </c>
      <c r="D278" t="s">
        <v>747</v>
      </c>
      <c r="E278" t="s">
        <v>970</v>
      </c>
      <c r="F278">
        <v>12</v>
      </c>
      <c r="G278" t="s">
        <v>747</v>
      </c>
      <c r="H278">
        <v>12</v>
      </c>
      <c r="I278" t="s">
        <v>970</v>
      </c>
      <c r="J278">
        <v>742</v>
      </c>
      <c r="K278" t="s">
        <v>856</v>
      </c>
      <c r="L278" t="s">
        <v>1349</v>
      </c>
      <c r="M278" t="s">
        <v>2493</v>
      </c>
      <c r="N278" t="s">
        <v>939</v>
      </c>
      <c r="O278">
        <v>799</v>
      </c>
      <c r="P278">
        <v>799</v>
      </c>
      <c r="Q278" t="s">
        <v>898</v>
      </c>
      <c r="R278" t="s">
        <v>1350</v>
      </c>
      <c r="S278" t="s">
        <v>42</v>
      </c>
      <c r="T278" t="s">
        <v>414</v>
      </c>
      <c r="U278" t="s">
        <v>42</v>
      </c>
      <c r="V278" t="s">
        <v>42</v>
      </c>
      <c r="W278" t="s">
        <v>42</v>
      </c>
      <c r="X278" t="s">
        <v>42</v>
      </c>
      <c r="Y278" t="s">
        <v>42</v>
      </c>
      <c r="Z278" t="s">
        <v>42</v>
      </c>
    </row>
    <row r="279" spans="2:26" x14ac:dyDescent="0.25">
      <c r="B279" t="s">
        <v>917</v>
      </c>
      <c r="C279">
        <v>1</v>
      </c>
      <c r="D279" t="s">
        <v>747</v>
      </c>
      <c r="E279" t="s">
        <v>970</v>
      </c>
      <c r="F279">
        <v>12</v>
      </c>
      <c r="G279" t="s">
        <v>747</v>
      </c>
      <c r="H279">
        <v>12</v>
      </c>
      <c r="I279" t="s">
        <v>970</v>
      </c>
      <c r="J279">
        <v>743</v>
      </c>
      <c r="K279" t="s">
        <v>856</v>
      </c>
      <c r="L279" t="s">
        <v>1351</v>
      </c>
      <c r="M279" t="s">
        <v>2493</v>
      </c>
      <c r="N279" t="s">
        <v>939</v>
      </c>
      <c r="O279">
        <v>799</v>
      </c>
      <c r="P279">
        <v>799</v>
      </c>
      <c r="Q279" t="s">
        <v>898</v>
      </c>
      <c r="R279" t="s">
        <v>1352</v>
      </c>
      <c r="S279" t="s">
        <v>42</v>
      </c>
      <c r="T279" t="s">
        <v>414</v>
      </c>
      <c r="U279" t="s">
        <v>42</v>
      </c>
      <c r="V279" t="s">
        <v>42</v>
      </c>
      <c r="W279" t="s">
        <v>42</v>
      </c>
      <c r="X279" t="s">
        <v>42</v>
      </c>
      <c r="Y279" t="s">
        <v>42</v>
      </c>
      <c r="Z279" t="s">
        <v>42</v>
      </c>
    </row>
    <row r="280" spans="2:26" x14ac:dyDescent="0.25">
      <c r="B280" t="s">
        <v>917</v>
      </c>
      <c r="C280">
        <v>1</v>
      </c>
      <c r="D280" t="s">
        <v>747</v>
      </c>
      <c r="E280" t="s">
        <v>970</v>
      </c>
      <c r="F280">
        <v>12</v>
      </c>
      <c r="G280" t="s">
        <v>747</v>
      </c>
      <c r="H280">
        <v>12</v>
      </c>
      <c r="I280" t="s">
        <v>970</v>
      </c>
      <c r="J280">
        <v>744</v>
      </c>
      <c r="K280" t="s">
        <v>856</v>
      </c>
      <c r="L280" t="s">
        <v>1353</v>
      </c>
      <c r="M280" t="s">
        <v>2493</v>
      </c>
      <c r="N280" t="s">
        <v>939</v>
      </c>
      <c r="O280">
        <v>799</v>
      </c>
      <c r="P280">
        <v>799</v>
      </c>
      <c r="Q280" t="s">
        <v>916</v>
      </c>
      <c r="R280" t="s">
        <v>1354</v>
      </c>
      <c r="S280" t="s">
        <v>42</v>
      </c>
      <c r="T280" t="s">
        <v>414</v>
      </c>
      <c r="U280" t="s">
        <v>42</v>
      </c>
      <c r="V280" t="s">
        <v>42</v>
      </c>
      <c r="W280" t="s">
        <v>42</v>
      </c>
      <c r="X280" t="s">
        <v>42</v>
      </c>
      <c r="Y280" t="s">
        <v>42</v>
      </c>
      <c r="Z280" t="s">
        <v>42</v>
      </c>
    </row>
    <row r="281" spans="2:26" x14ac:dyDescent="0.25">
      <c r="B281" t="s">
        <v>917</v>
      </c>
      <c r="C281">
        <v>1</v>
      </c>
      <c r="D281" t="s">
        <v>747</v>
      </c>
      <c r="E281" t="s">
        <v>970</v>
      </c>
      <c r="F281">
        <v>12</v>
      </c>
      <c r="G281" t="s">
        <v>747</v>
      </c>
      <c r="H281">
        <v>12</v>
      </c>
      <c r="I281" t="s">
        <v>970</v>
      </c>
      <c r="J281">
        <v>745</v>
      </c>
      <c r="L281" t="s">
        <v>1355</v>
      </c>
      <c r="M281" t="s">
        <v>2493</v>
      </c>
      <c r="N281" t="s">
        <v>939</v>
      </c>
      <c r="O281">
        <v>799</v>
      </c>
      <c r="P281">
        <v>799</v>
      </c>
      <c r="Q281" t="s">
        <v>898</v>
      </c>
      <c r="R281" t="s">
        <v>1356</v>
      </c>
      <c r="S281" t="s">
        <v>42</v>
      </c>
      <c r="T281" t="s">
        <v>414</v>
      </c>
      <c r="U281" t="s">
        <v>42</v>
      </c>
      <c r="V281" t="s">
        <v>42</v>
      </c>
      <c r="W281" t="s">
        <v>42</v>
      </c>
      <c r="X281" t="s">
        <v>42</v>
      </c>
      <c r="Y281" t="s">
        <v>42</v>
      </c>
      <c r="Z281" t="s">
        <v>42</v>
      </c>
    </row>
    <row r="282" spans="2:26" x14ac:dyDescent="0.25">
      <c r="B282" t="s">
        <v>917</v>
      </c>
      <c r="C282">
        <v>1</v>
      </c>
      <c r="D282" t="s">
        <v>577</v>
      </c>
      <c r="E282" t="s">
        <v>923</v>
      </c>
      <c r="F282">
        <v>9</v>
      </c>
      <c r="G282" t="s">
        <v>577</v>
      </c>
      <c r="H282">
        <v>9</v>
      </c>
      <c r="I282" t="s">
        <v>923</v>
      </c>
      <c r="J282">
        <v>746</v>
      </c>
      <c r="K282" t="s">
        <v>856</v>
      </c>
      <c r="L282" t="s">
        <v>1357</v>
      </c>
      <c r="M282" t="s">
        <v>1284</v>
      </c>
      <c r="N282" t="s">
        <v>1042</v>
      </c>
      <c r="O282">
        <v>792</v>
      </c>
      <c r="P282">
        <v>792</v>
      </c>
      <c r="Q282" t="s">
        <v>916</v>
      </c>
      <c r="R282" t="s">
        <v>856</v>
      </c>
      <c r="S282" t="s">
        <v>42</v>
      </c>
      <c r="T282" t="s">
        <v>42</v>
      </c>
      <c r="U282" t="s">
        <v>42</v>
      </c>
      <c r="V282" t="s">
        <v>42</v>
      </c>
      <c r="W282" t="s">
        <v>42</v>
      </c>
      <c r="X282" t="s">
        <v>42</v>
      </c>
      <c r="Y282" t="s">
        <v>42</v>
      </c>
      <c r="Z282" t="s">
        <v>42</v>
      </c>
    </row>
    <row r="283" spans="2:26" x14ac:dyDescent="0.25">
      <c r="B283" t="s">
        <v>917</v>
      </c>
      <c r="C283">
        <v>1</v>
      </c>
      <c r="D283" t="s">
        <v>747</v>
      </c>
      <c r="E283" t="s">
        <v>970</v>
      </c>
      <c r="F283">
        <v>12</v>
      </c>
      <c r="G283" t="s">
        <v>747</v>
      </c>
      <c r="H283">
        <v>12</v>
      </c>
      <c r="I283" t="s">
        <v>970</v>
      </c>
      <c r="J283">
        <v>747</v>
      </c>
      <c r="L283" t="s">
        <v>1358</v>
      </c>
      <c r="M283" t="s">
        <v>2493</v>
      </c>
      <c r="N283" t="s">
        <v>939</v>
      </c>
      <c r="O283">
        <v>799</v>
      </c>
      <c r="P283">
        <v>799</v>
      </c>
      <c r="Q283" t="s">
        <v>898</v>
      </c>
      <c r="R283" t="s">
        <v>1359</v>
      </c>
      <c r="S283" t="s">
        <v>42</v>
      </c>
      <c r="T283" t="s">
        <v>414</v>
      </c>
      <c r="U283" t="s">
        <v>42</v>
      </c>
      <c r="V283" t="s">
        <v>42</v>
      </c>
      <c r="W283" t="s">
        <v>42</v>
      </c>
      <c r="X283" t="s">
        <v>42</v>
      </c>
      <c r="Y283" t="s">
        <v>42</v>
      </c>
      <c r="Z283" t="s">
        <v>42</v>
      </c>
    </row>
    <row r="284" spans="2:26" x14ac:dyDescent="0.25">
      <c r="B284" t="s">
        <v>917</v>
      </c>
      <c r="C284">
        <v>1</v>
      </c>
      <c r="D284" t="s">
        <v>577</v>
      </c>
      <c r="E284" t="s">
        <v>923</v>
      </c>
      <c r="F284">
        <v>9</v>
      </c>
      <c r="G284" t="s">
        <v>577</v>
      </c>
      <c r="H284">
        <v>9</v>
      </c>
      <c r="I284" t="s">
        <v>923</v>
      </c>
      <c r="J284">
        <v>748</v>
      </c>
      <c r="K284" t="s">
        <v>856</v>
      </c>
      <c r="L284" t="s">
        <v>1360</v>
      </c>
      <c r="M284" t="s">
        <v>1284</v>
      </c>
      <c r="N284" t="s">
        <v>1042</v>
      </c>
      <c r="O284">
        <v>793</v>
      </c>
      <c r="P284">
        <v>793</v>
      </c>
      <c r="Q284" t="s">
        <v>898</v>
      </c>
      <c r="R284" t="s">
        <v>1361</v>
      </c>
      <c r="S284" t="s">
        <v>42</v>
      </c>
      <c r="T284" t="s">
        <v>42</v>
      </c>
      <c r="U284" t="s">
        <v>42</v>
      </c>
      <c r="V284" t="s">
        <v>42</v>
      </c>
      <c r="W284" t="s">
        <v>42</v>
      </c>
      <c r="X284" t="s">
        <v>42</v>
      </c>
      <c r="Y284" t="s">
        <v>42</v>
      </c>
      <c r="Z284" t="s">
        <v>42</v>
      </c>
    </row>
    <row r="285" spans="2:26" x14ac:dyDescent="0.25">
      <c r="B285" t="s">
        <v>917</v>
      </c>
      <c r="C285">
        <v>1</v>
      </c>
      <c r="D285" t="s">
        <v>747</v>
      </c>
      <c r="E285" t="s">
        <v>970</v>
      </c>
      <c r="F285">
        <v>12</v>
      </c>
      <c r="G285" t="s">
        <v>747</v>
      </c>
      <c r="H285">
        <v>12</v>
      </c>
      <c r="I285" t="s">
        <v>970</v>
      </c>
      <c r="J285">
        <v>749</v>
      </c>
      <c r="L285" t="s">
        <v>1362</v>
      </c>
      <c r="M285" t="s">
        <v>2493</v>
      </c>
      <c r="N285" t="s">
        <v>939</v>
      </c>
      <c r="O285">
        <v>799</v>
      </c>
      <c r="P285">
        <v>799</v>
      </c>
      <c r="Q285" t="s">
        <v>898</v>
      </c>
      <c r="R285" t="s">
        <v>1363</v>
      </c>
      <c r="S285" t="s">
        <v>42</v>
      </c>
      <c r="T285" t="s">
        <v>414</v>
      </c>
      <c r="U285" t="s">
        <v>42</v>
      </c>
      <c r="V285" t="s">
        <v>42</v>
      </c>
      <c r="W285" t="s">
        <v>42</v>
      </c>
      <c r="X285" t="s">
        <v>42</v>
      </c>
      <c r="Y285" t="s">
        <v>42</v>
      </c>
      <c r="Z285" t="s">
        <v>42</v>
      </c>
    </row>
    <row r="286" spans="2:26" x14ac:dyDescent="0.25">
      <c r="B286" t="s">
        <v>917</v>
      </c>
      <c r="C286">
        <v>1</v>
      </c>
      <c r="D286" t="s">
        <v>747</v>
      </c>
      <c r="E286" t="s">
        <v>970</v>
      </c>
      <c r="F286">
        <v>12</v>
      </c>
      <c r="G286" t="s">
        <v>747</v>
      </c>
      <c r="H286">
        <v>12</v>
      </c>
      <c r="I286" t="s">
        <v>970</v>
      </c>
      <c r="J286">
        <v>750</v>
      </c>
      <c r="K286" t="s">
        <v>1364</v>
      </c>
      <c r="L286" t="s">
        <v>1365</v>
      </c>
      <c r="O286">
        <v>750</v>
      </c>
      <c r="P286">
        <v>750</v>
      </c>
      <c r="Q286" t="s">
        <v>916</v>
      </c>
      <c r="R286" t="s">
        <v>1366</v>
      </c>
      <c r="S286" t="s">
        <v>42</v>
      </c>
      <c r="T286" t="s">
        <v>42</v>
      </c>
      <c r="U286" t="s">
        <v>42</v>
      </c>
      <c r="V286" t="s">
        <v>42</v>
      </c>
      <c r="W286" t="s">
        <v>42</v>
      </c>
      <c r="X286" t="s">
        <v>42</v>
      </c>
      <c r="Y286" t="s">
        <v>42</v>
      </c>
      <c r="Z286" t="s">
        <v>42</v>
      </c>
    </row>
    <row r="287" spans="2:26" x14ac:dyDescent="0.25">
      <c r="B287" t="s">
        <v>917</v>
      </c>
      <c r="C287">
        <v>1</v>
      </c>
      <c r="D287" t="s">
        <v>577</v>
      </c>
      <c r="E287" t="s">
        <v>923</v>
      </c>
      <c r="F287">
        <v>9</v>
      </c>
      <c r="G287" t="s">
        <v>577</v>
      </c>
      <c r="H287">
        <v>9</v>
      </c>
      <c r="I287" t="s">
        <v>923</v>
      </c>
      <c r="J287">
        <v>751</v>
      </c>
      <c r="K287" t="s">
        <v>587</v>
      </c>
      <c r="L287" t="s">
        <v>588</v>
      </c>
      <c r="M287" t="s">
        <v>2652</v>
      </c>
      <c r="N287" t="s">
        <v>1042</v>
      </c>
      <c r="O287">
        <v>751</v>
      </c>
      <c r="P287">
        <v>751</v>
      </c>
      <c r="Q287" t="s">
        <v>898</v>
      </c>
      <c r="R287" t="s">
        <v>1367</v>
      </c>
      <c r="S287" t="s">
        <v>42</v>
      </c>
      <c r="T287" t="s">
        <v>42</v>
      </c>
      <c r="U287" t="s">
        <v>42</v>
      </c>
      <c r="V287" t="s">
        <v>414</v>
      </c>
      <c r="W287" t="s">
        <v>414</v>
      </c>
      <c r="X287" t="s">
        <v>414</v>
      </c>
      <c r="Y287" t="s">
        <v>414</v>
      </c>
      <c r="Z287" t="s">
        <v>414</v>
      </c>
    </row>
    <row r="288" spans="2:26" x14ac:dyDescent="0.25">
      <c r="B288" t="s">
        <v>917</v>
      </c>
      <c r="C288">
        <v>1</v>
      </c>
      <c r="D288" t="s">
        <v>747</v>
      </c>
      <c r="E288" t="s">
        <v>970</v>
      </c>
      <c r="F288">
        <v>12</v>
      </c>
      <c r="G288" t="s">
        <v>747</v>
      </c>
      <c r="H288">
        <v>12</v>
      </c>
      <c r="I288" t="s">
        <v>970</v>
      </c>
      <c r="J288">
        <v>752</v>
      </c>
      <c r="K288" t="s">
        <v>856</v>
      </c>
      <c r="L288" t="s">
        <v>1368</v>
      </c>
      <c r="M288" t="s">
        <v>2493</v>
      </c>
      <c r="N288" t="s">
        <v>939</v>
      </c>
      <c r="O288">
        <v>799</v>
      </c>
      <c r="P288">
        <v>799</v>
      </c>
      <c r="Q288" t="s">
        <v>898</v>
      </c>
      <c r="R288" t="s">
        <v>1369</v>
      </c>
      <c r="S288" t="s">
        <v>42</v>
      </c>
      <c r="T288" t="s">
        <v>414</v>
      </c>
      <c r="U288" t="s">
        <v>42</v>
      </c>
      <c r="V288" t="s">
        <v>42</v>
      </c>
      <c r="W288" t="s">
        <v>42</v>
      </c>
      <c r="X288" t="s">
        <v>42</v>
      </c>
      <c r="Y288" t="s">
        <v>42</v>
      </c>
      <c r="Z288" t="s">
        <v>42</v>
      </c>
    </row>
    <row r="289" spans="2:26" x14ac:dyDescent="0.25">
      <c r="B289" t="s">
        <v>917</v>
      </c>
      <c r="C289">
        <v>1</v>
      </c>
      <c r="D289" t="s">
        <v>747</v>
      </c>
      <c r="E289" t="s">
        <v>970</v>
      </c>
      <c r="F289">
        <v>12</v>
      </c>
      <c r="G289" t="s">
        <v>747</v>
      </c>
      <c r="H289">
        <v>12</v>
      </c>
      <c r="I289" t="s">
        <v>970</v>
      </c>
      <c r="J289">
        <v>753</v>
      </c>
      <c r="L289" t="s">
        <v>1370</v>
      </c>
      <c r="M289" t="s">
        <v>2493</v>
      </c>
      <c r="N289" t="s">
        <v>939</v>
      </c>
      <c r="O289">
        <v>799</v>
      </c>
      <c r="P289">
        <v>799</v>
      </c>
      <c r="Q289" t="s">
        <v>898</v>
      </c>
      <c r="R289" t="s">
        <v>1371</v>
      </c>
      <c r="S289" t="s">
        <v>42</v>
      </c>
      <c r="T289" t="s">
        <v>414</v>
      </c>
      <c r="U289" t="s">
        <v>42</v>
      </c>
      <c r="V289" t="s">
        <v>42</v>
      </c>
      <c r="W289" t="s">
        <v>42</v>
      </c>
      <c r="X289" t="s">
        <v>42</v>
      </c>
      <c r="Y289" t="s">
        <v>42</v>
      </c>
      <c r="Z289" t="s">
        <v>42</v>
      </c>
    </row>
    <row r="290" spans="2:26" x14ac:dyDescent="0.25">
      <c r="B290" t="s">
        <v>917</v>
      </c>
      <c r="C290">
        <v>1</v>
      </c>
      <c r="D290" t="s">
        <v>747</v>
      </c>
      <c r="E290" t="s">
        <v>970</v>
      </c>
      <c r="F290">
        <v>12</v>
      </c>
      <c r="G290" t="s">
        <v>747</v>
      </c>
      <c r="H290">
        <v>12</v>
      </c>
      <c r="I290" t="s">
        <v>970</v>
      </c>
      <c r="J290">
        <v>754</v>
      </c>
      <c r="L290" t="s">
        <v>1372</v>
      </c>
      <c r="M290" t="s">
        <v>2493</v>
      </c>
      <c r="N290" t="s">
        <v>939</v>
      </c>
      <c r="O290">
        <v>799</v>
      </c>
      <c r="P290">
        <v>799</v>
      </c>
      <c r="Q290" t="s">
        <v>898</v>
      </c>
      <c r="R290" t="s">
        <v>1373</v>
      </c>
      <c r="S290" t="s">
        <v>42</v>
      </c>
      <c r="T290" t="s">
        <v>414</v>
      </c>
      <c r="U290" t="s">
        <v>42</v>
      </c>
      <c r="V290" t="s">
        <v>42</v>
      </c>
      <c r="W290" t="s">
        <v>42</v>
      </c>
      <c r="X290" t="s">
        <v>42</v>
      </c>
      <c r="Y290" t="s">
        <v>42</v>
      </c>
      <c r="Z290" t="s">
        <v>42</v>
      </c>
    </row>
    <row r="291" spans="2:26" x14ac:dyDescent="0.25">
      <c r="B291" t="s">
        <v>917</v>
      </c>
      <c r="C291">
        <v>1</v>
      </c>
      <c r="D291" t="s">
        <v>747</v>
      </c>
      <c r="E291" t="s">
        <v>970</v>
      </c>
      <c r="F291">
        <v>12</v>
      </c>
      <c r="G291" t="s">
        <v>747</v>
      </c>
      <c r="H291">
        <v>12</v>
      </c>
      <c r="I291" t="s">
        <v>970</v>
      </c>
      <c r="J291">
        <v>756</v>
      </c>
      <c r="L291" t="s">
        <v>1374</v>
      </c>
      <c r="M291" t="s">
        <v>2493</v>
      </c>
      <c r="N291" t="s">
        <v>939</v>
      </c>
      <c r="O291">
        <v>799</v>
      </c>
      <c r="P291">
        <v>799</v>
      </c>
      <c r="Q291" t="s">
        <v>898</v>
      </c>
      <c r="R291" t="s">
        <v>1375</v>
      </c>
      <c r="S291" t="s">
        <v>42</v>
      </c>
      <c r="T291" t="s">
        <v>414</v>
      </c>
      <c r="U291" t="s">
        <v>42</v>
      </c>
      <c r="V291" t="s">
        <v>42</v>
      </c>
      <c r="W291" t="s">
        <v>42</v>
      </c>
      <c r="X291" t="s">
        <v>42</v>
      </c>
      <c r="Y291" t="s">
        <v>42</v>
      </c>
      <c r="Z291" t="s">
        <v>42</v>
      </c>
    </row>
    <row r="292" spans="2:26" x14ac:dyDescent="0.25">
      <c r="B292" t="s">
        <v>917</v>
      </c>
      <c r="C292">
        <v>1</v>
      </c>
      <c r="D292" t="s">
        <v>747</v>
      </c>
      <c r="E292" t="s">
        <v>970</v>
      </c>
      <c r="F292">
        <v>12</v>
      </c>
      <c r="G292" t="s">
        <v>747</v>
      </c>
      <c r="H292">
        <v>12</v>
      </c>
      <c r="I292" t="s">
        <v>970</v>
      </c>
      <c r="J292">
        <v>757</v>
      </c>
      <c r="L292" t="s">
        <v>1376</v>
      </c>
      <c r="M292" t="s">
        <v>2493</v>
      </c>
      <c r="N292" t="s">
        <v>939</v>
      </c>
      <c r="O292">
        <v>799</v>
      </c>
      <c r="P292">
        <v>799</v>
      </c>
      <c r="Q292" t="s">
        <v>898</v>
      </c>
      <c r="R292" t="s">
        <v>1377</v>
      </c>
      <c r="S292" t="s">
        <v>42</v>
      </c>
      <c r="T292" t="s">
        <v>414</v>
      </c>
      <c r="U292" t="s">
        <v>42</v>
      </c>
      <c r="V292" t="s">
        <v>42</v>
      </c>
      <c r="W292" t="s">
        <v>42</v>
      </c>
      <c r="X292" t="s">
        <v>42</v>
      </c>
      <c r="Y292" t="s">
        <v>42</v>
      </c>
      <c r="Z292" t="s">
        <v>42</v>
      </c>
    </row>
    <row r="293" spans="2:26" x14ac:dyDescent="0.25">
      <c r="B293" t="s">
        <v>917</v>
      </c>
      <c r="C293">
        <v>1</v>
      </c>
      <c r="D293" t="s">
        <v>747</v>
      </c>
      <c r="E293" t="s">
        <v>970</v>
      </c>
      <c r="F293">
        <v>12</v>
      </c>
      <c r="G293" t="s">
        <v>747</v>
      </c>
      <c r="H293">
        <v>12</v>
      </c>
      <c r="I293" t="s">
        <v>970</v>
      </c>
      <c r="J293">
        <v>758</v>
      </c>
      <c r="L293" t="s">
        <v>1378</v>
      </c>
      <c r="O293">
        <v>758</v>
      </c>
      <c r="Q293" t="s">
        <v>916</v>
      </c>
      <c r="R293" t="s">
        <v>856</v>
      </c>
      <c r="S293" t="s">
        <v>42</v>
      </c>
      <c r="T293" t="s">
        <v>42</v>
      </c>
      <c r="U293" t="s">
        <v>42</v>
      </c>
      <c r="V293" t="s">
        <v>42</v>
      </c>
      <c r="W293" t="s">
        <v>42</v>
      </c>
      <c r="X293" t="s">
        <v>42</v>
      </c>
      <c r="Y293" t="s">
        <v>42</v>
      </c>
      <c r="Z293" t="s">
        <v>42</v>
      </c>
    </row>
    <row r="294" spans="2:26" x14ac:dyDescent="0.25">
      <c r="B294" t="s">
        <v>917</v>
      </c>
      <c r="C294">
        <v>1</v>
      </c>
      <c r="D294" t="s">
        <v>747</v>
      </c>
      <c r="E294" t="s">
        <v>970</v>
      </c>
      <c r="F294">
        <v>12</v>
      </c>
      <c r="G294" t="s">
        <v>747</v>
      </c>
      <c r="H294">
        <v>12</v>
      </c>
      <c r="I294" t="s">
        <v>970</v>
      </c>
      <c r="J294">
        <v>759</v>
      </c>
      <c r="L294" t="s">
        <v>1379</v>
      </c>
      <c r="M294" t="s">
        <v>2493</v>
      </c>
      <c r="N294" t="s">
        <v>939</v>
      </c>
      <c r="O294">
        <v>799</v>
      </c>
      <c r="P294">
        <v>799</v>
      </c>
      <c r="Q294" t="s">
        <v>916</v>
      </c>
      <c r="S294" t="s">
        <v>42</v>
      </c>
      <c r="T294" t="s">
        <v>414</v>
      </c>
      <c r="U294" t="s">
        <v>42</v>
      </c>
      <c r="V294" t="s">
        <v>42</v>
      </c>
      <c r="W294" t="s">
        <v>42</v>
      </c>
      <c r="X294" t="s">
        <v>42</v>
      </c>
      <c r="Y294" t="s">
        <v>42</v>
      </c>
      <c r="Z294" t="s">
        <v>42</v>
      </c>
    </row>
    <row r="295" spans="2:26" x14ac:dyDescent="0.25">
      <c r="B295" t="s">
        <v>917</v>
      </c>
      <c r="C295">
        <v>1</v>
      </c>
      <c r="D295" t="s">
        <v>747</v>
      </c>
      <c r="E295" t="s">
        <v>970</v>
      </c>
      <c r="F295">
        <v>12</v>
      </c>
      <c r="G295" t="s">
        <v>747</v>
      </c>
      <c r="H295">
        <v>12</v>
      </c>
      <c r="I295" t="s">
        <v>970</v>
      </c>
      <c r="J295">
        <v>760</v>
      </c>
      <c r="L295" t="s">
        <v>1380</v>
      </c>
      <c r="M295" t="s">
        <v>2493</v>
      </c>
      <c r="N295" t="s">
        <v>939</v>
      </c>
      <c r="O295">
        <v>799</v>
      </c>
      <c r="P295">
        <v>799</v>
      </c>
      <c r="Q295" t="s">
        <v>898</v>
      </c>
      <c r="R295" t="s">
        <v>1381</v>
      </c>
      <c r="S295" t="s">
        <v>42</v>
      </c>
      <c r="T295" t="s">
        <v>414</v>
      </c>
      <c r="U295" t="s">
        <v>42</v>
      </c>
      <c r="V295" t="s">
        <v>42</v>
      </c>
      <c r="W295" t="s">
        <v>42</v>
      </c>
      <c r="X295" t="s">
        <v>42</v>
      </c>
      <c r="Y295" t="s">
        <v>42</v>
      </c>
      <c r="Z295" t="s">
        <v>42</v>
      </c>
    </row>
    <row r="296" spans="2:26" x14ac:dyDescent="0.25">
      <c r="B296" t="s">
        <v>917</v>
      </c>
      <c r="C296">
        <v>1</v>
      </c>
      <c r="D296" t="s">
        <v>747</v>
      </c>
      <c r="E296" t="s">
        <v>970</v>
      </c>
      <c r="F296">
        <v>12</v>
      </c>
      <c r="G296" t="s">
        <v>747</v>
      </c>
      <c r="H296">
        <v>12</v>
      </c>
      <c r="I296" t="s">
        <v>970</v>
      </c>
      <c r="J296">
        <v>761</v>
      </c>
      <c r="K296" t="s">
        <v>856</v>
      </c>
      <c r="L296" t="s">
        <v>1382</v>
      </c>
      <c r="M296" t="s">
        <v>2493</v>
      </c>
      <c r="N296" t="s">
        <v>939</v>
      </c>
      <c r="O296">
        <v>799</v>
      </c>
      <c r="P296">
        <v>799</v>
      </c>
      <c r="Q296" t="s">
        <v>898</v>
      </c>
      <c r="R296" t="s">
        <v>1383</v>
      </c>
      <c r="S296" t="s">
        <v>42</v>
      </c>
      <c r="T296" t="s">
        <v>414</v>
      </c>
      <c r="U296" t="s">
        <v>42</v>
      </c>
      <c r="V296" t="s">
        <v>42</v>
      </c>
      <c r="W296" t="s">
        <v>42</v>
      </c>
      <c r="X296" t="s">
        <v>42</v>
      </c>
      <c r="Y296" t="s">
        <v>42</v>
      </c>
      <c r="Z296" t="s">
        <v>42</v>
      </c>
    </row>
    <row r="297" spans="2:26" x14ac:dyDescent="0.25">
      <c r="B297" t="s">
        <v>917</v>
      </c>
      <c r="C297">
        <v>1</v>
      </c>
      <c r="D297" t="s">
        <v>247</v>
      </c>
      <c r="E297" t="s">
        <v>921</v>
      </c>
      <c r="F297">
        <v>4</v>
      </c>
      <c r="G297" t="s">
        <v>247</v>
      </c>
      <c r="H297">
        <v>4</v>
      </c>
      <c r="I297" t="s">
        <v>921</v>
      </c>
      <c r="J297">
        <v>762</v>
      </c>
      <c r="L297" t="s">
        <v>1384</v>
      </c>
      <c r="O297">
        <v>762</v>
      </c>
      <c r="P297">
        <v>762</v>
      </c>
      <c r="Q297" t="s">
        <v>916</v>
      </c>
      <c r="S297" t="s">
        <v>42</v>
      </c>
      <c r="T297" t="s">
        <v>42</v>
      </c>
      <c r="U297" t="s">
        <v>42</v>
      </c>
      <c r="V297" t="s">
        <v>42</v>
      </c>
      <c r="W297" t="s">
        <v>42</v>
      </c>
      <c r="X297" t="s">
        <v>42</v>
      </c>
      <c r="Y297" t="s">
        <v>42</v>
      </c>
      <c r="Z297" t="s">
        <v>42</v>
      </c>
    </row>
    <row r="298" spans="2:26" x14ac:dyDescent="0.25">
      <c r="B298" t="s">
        <v>917</v>
      </c>
      <c r="C298">
        <v>1</v>
      </c>
      <c r="D298" t="s">
        <v>577</v>
      </c>
      <c r="E298" t="s">
        <v>923</v>
      </c>
      <c r="F298">
        <v>9</v>
      </c>
      <c r="G298" t="s">
        <v>577</v>
      </c>
      <c r="H298">
        <v>9</v>
      </c>
      <c r="I298" t="s">
        <v>923</v>
      </c>
      <c r="J298">
        <v>765</v>
      </c>
      <c r="K298" t="s">
        <v>661</v>
      </c>
      <c r="L298" t="s">
        <v>662</v>
      </c>
      <c r="M298" t="s">
        <v>1385</v>
      </c>
      <c r="N298" t="s">
        <v>1042</v>
      </c>
      <c r="O298">
        <v>765</v>
      </c>
      <c r="P298">
        <v>765</v>
      </c>
      <c r="Q298" t="s">
        <v>898</v>
      </c>
      <c r="R298" t="s">
        <v>1386</v>
      </c>
      <c r="S298" t="s">
        <v>42</v>
      </c>
      <c r="T298" t="s">
        <v>42</v>
      </c>
      <c r="U298" t="s">
        <v>42</v>
      </c>
      <c r="V298" t="s">
        <v>414</v>
      </c>
      <c r="W298" t="s">
        <v>414</v>
      </c>
      <c r="X298" t="s">
        <v>414</v>
      </c>
      <c r="Y298" t="s">
        <v>414</v>
      </c>
      <c r="Z298" t="s">
        <v>414</v>
      </c>
    </row>
    <row r="299" spans="2:26" x14ac:dyDescent="0.25">
      <c r="B299" t="s">
        <v>917</v>
      </c>
      <c r="C299">
        <v>1</v>
      </c>
      <c r="D299" t="s">
        <v>747</v>
      </c>
      <c r="E299" t="s">
        <v>970</v>
      </c>
      <c r="F299">
        <v>12</v>
      </c>
      <c r="G299" t="s">
        <v>747</v>
      </c>
      <c r="H299">
        <v>12</v>
      </c>
      <c r="I299" t="s">
        <v>970</v>
      </c>
      <c r="J299">
        <v>766</v>
      </c>
      <c r="K299" t="s">
        <v>806</v>
      </c>
      <c r="L299" t="s">
        <v>807</v>
      </c>
      <c r="M299" t="s">
        <v>2493</v>
      </c>
      <c r="N299" t="s">
        <v>939</v>
      </c>
      <c r="O299">
        <v>766</v>
      </c>
      <c r="P299">
        <v>766</v>
      </c>
      <c r="Q299" t="s">
        <v>898</v>
      </c>
      <c r="R299" t="s">
        <v>1387</v>
      </c>
      <c r="S299" t="s">
        <v>42</v>
      </c>
      <c r="T299" t="s">
        <v>42</v>
      </c>
      <c r="U299" t="s">
        <v>42</v>
      </c>
      <c r="V299" t="s">
        <v>414</v>
      </c>
      <c r="W299" t="s">
        <v>414</v>
      </c>
      <c r="X299" t="s">
        <v>414</v>
      </c>
      <c r="Y299" t="s">
        <v>414</v>
      </c>
      <c r="Z299" t="s">
        <v>414</v>
      </c>
    </row>
    <row r="300" spans="2:26" x14ac:dyDescent="0.25">
      <c r="B300" t="s">
        <v>917</v>
      </c>
      <c r="C300">
        <v>1</v>
      </c>
      <c r="D300" t="s">
        <v>747</v>
      </c>
      <c r="E300" t="s">
        <v>970</v>
      </c>
      <c r="F300">
        <v>12</v>
      </c>
      <c r="G300" t="s">
        <v>747</v>
      </c>
      <c r="H300">
        <v>12</v>
      </c>
      <c r="I300" t="s">
        <v>970</v>
      </c>
      <c r="J300">
        <v>767</v>
      </c>
      <c r="L300" t="s">
        <v>1388</v>
      </c>
      <c r="M300" t="s">
        <v>2493</v>
      </c>
      <c r="N300" t="s">
        <v>939</v>
      </c>
      <c r="O300">
        <v>799</v>
      </c>
      <c r="P300">
        <v>799</v>
      </c>
      <c r="Q300" t="s">
        <v>898</v>
      </c>
      <c r="R300" t="s">
        <v>1389</v>
      </c>
      <c r="S300" t="s">
        <v>42</v>
      </c>
      <c r="T300" t="s">
        <v>414</v>
      </c>
      <c r="U300" t="s">
        <v>42</v>
      </c>
      <c r="V300" t="s">
        <v>42</v>
      </c>
      <c r="W300" t="s">
        <v>42</v>
      </c>
      <c r="X300" t="s">
        <v>42</v>
      </c>
      <c r="Y300" t="s">
        <v>42</v>
      </c>
      <c r="Z300" t="s">
        <v>42</v>
      </c>
    </row>
    <row r="301" spans="2:26" x14ac:dyDescent="0.25">
      <c r="B301" t="s">
        <v>917</v>
      </c>
      <c r="C301">
        <v>1</v>
      </c>
      <c r="D301" t="s">
        <v>747</v>
      </c>
      <c r="E301" t="s">
        <v>970</v>
      </c>
      <c r="F301">
        <v>12</v>
      </c>
      <c r="G301" t="s">
        <v>747</v>
      </c>
      <c r="H301">
        <v>12</v>
      </c>
      <c r="I301" t="s">
        <v>970</v>
      </c>
      <c r="J301">
        <v>768</v>
      </c>
      <c r="L301" t="s">
        <v>1390</v>
      </c>
      <c r="M301" t="s">
        <v>2493</v>
      </c>
      <c r="N301" t="s">
        <v>939</v>
      </c>
      <c r="O301">
        <v>799</v>
      </c>
      <c r="P301">
        <v>799</v>
      </c>
      <c r="Q301" t="s">
        <v>898</v>
      </c>
      <c r="R301" t="s">
        <v>1391</v>
      </c>
      <c r="S301" t="s">
        <v>42</v>
      </c>
      <c r="T301" t="s">
        <v>414</v>
      </c>
      <c r="U301" t="s">
        <v>42</v>
      </c>
      <c r="V301" t="s">
        <v>42</v>
      </c>
      <c r="W301" t="s">
        <v>42</v>
      </c>
      <c r="X301" t="s">
        <v>42</v>
      </c>
      <c r="Y301" t="s">
        <v>42</v>
      </c>
      <c r="Z301" t="s">
        <v>42</v>
      </c>
    </row>
    <row r="302" spans="2:26" x14ac:dyDescent="0.25">
      <c r="B302" t="s">
        <v>917</v>
      </c>
      <c r="C302">
        <v>1</v>
      </c>
      <c r="D302" t="s">
        <v>747</v>
      </c>
      <c r="E302" t="s">
        <v>970</v>
      </c>
      <c r="F302">
        <v>12</v>
      </c>
      <c r="G302" t="s">
        <v>747</v>
      </c>
      <c r="H302">
        <v>12</v>
      </c>
      <c r="I302" t="s">
        <v>970</v>
      </c>
      <c r="J302">
        <v>769</v>
      </c>
      <c r="L302" t="s">
        <v>1392</v>
      </c>
      <c r="M302" t="s">
        <v>2493</v>
      </c>
      <c r="N302" t="s">
        <v>939</v>
      </c>
      <c r="O302">
        <v>799</v>
      </c>
      <c r="P302">
        <v>799</v>
      </c>
      <c r="Q302" t="s">
        <v>898</v>
      </c>
      <c r="R302" t="s">
        <v>1393</v>
      </c>
      <c r="S302" t="s">
        <v>42</v>
      </c>
      <c r="T302" t="s">
        <v>414</v>
      </c>
      <c r="U302" t="s">
        <v>42</v>
      </c>
      <c r="V302" t="s">
        <v>42</v>
      </c>
      <c r="W302" t="s">
        <v>42</v>
      </c>
      <c r="X302" t="s">
        <v>42</v>
      </c>
      <c r="Y302" t="s">
        <v>42</v>
      </c>
      <c r="Z302" t="s">
        <v>42</v>
      </c>
    </row>
    <row r="303" spans="2:26" x14ac:dyDescent="0.25">
      <c r="B303" t="s">
        <v>917</v>
      </c>
      <c r="C303">
        <v>1</v>
      </c>
      <c r="D303" t="s">
        <v>747</v>
      </c>
      <c r="E303" t="s">
        <v>970</v>
      </c>
      <c r="F303">
        <v>12</v>
      </c>
      <c r="G303" t="s">
        <v>747</v>
      </c>
      <c r="H303">
        <v>12</v>
      </c>
      <c r="I303" t="s">
        <v>970</v>
      </c>
      <c r="J303">
        <v>770</v>
      </c>
      <c r="L303" t="s">
        <v>1394</v>
      </c>
      <c r="M303" t="s">
        <v>2493</v>
      </c>
      <c r="N303" t="s">
        <v>939</v>
      </c>
      <c r="O303">
        <v>799</v>
      </c>
      <c r="P303">
        <v>799</v>
      </c>
      <c r="Q303" t="s">
        <v>898</v>
      </c>
      <c r="R303" t="s">
        <v>1395</v>
      </c>
      <c r="S303" t="s">
        <v>42</v>
      </c>
      <c r="T303" t="s">
        <v>414</v>
      </c>
      <c r="U303" t="s">
        <v>42</v>
      </c>
      <c r="V303" t="s">
        <v>42</v>
      </c>
      <c r="W303" t="s">
        <v>42</v>
      </c>
      <c r="X303" t="s">
        <v>42</v>
      </c>
      <c r="Y303" t="s">
        <v>42</v>
      </c>
      <c r="Z303" t="s">
        <v>42</v>
      </c>
    </row>
    <row r="304" spans="2:26" x14ac:dyDescent="0.25">
      <c r="B304" t="s">
        <v>917</v>
      </c>
      <c r="C304">
        <v>1</v>
      </c>
      <c r="D304" t="s">
        <v>747</v>
      </c>
      <c r="E304" t="s">
        <v>970</v>
      </c>
      <c r="F304">
        <v>12</v>
      </c>
      <c r="G304" t="s">
        <v>747</v>
      </c>
      <c r="H304">
        <v>12</v>
      </c>
      <c r="I304" t="s">
        <v>970</v>
      </c>
      <c r="J304">
        <v>771</v>
      </c>
      <c r="L304" t="s">
        <v>1396</v>
      </c>
      <c r="M304" t="s">
        <v>2493</v>
      </c>
      <c r="N304" t="s">
        <v>939</v>
      </c>
      <c r="O304">
        <v>799</v>
      </c>
      <c r="P304">
        <v>799</v>
      </c>
      <c r="Q304" t="s">
        <v>898</v>
      </c>
      <c r="R304" t="s">
        <v>1397</v>
      </c>
      <c r="S304" t="s">
        <v>42</v>
      </c>
      <c r="T304" t="s">
        <v>414</v>
      </c>
      <c r="U304" t="s">
        <v>42</v>
      </c>
      <c r="V304" t="s">
        <v>42</v>
      </c>
      <c r="W304" t="s">
        <v>42</v>
      </c>
      <c r="X304" t="s">
        <v>42</v>
      </c>
      <c r="Y304" t="s">
        <v>42</v>
      </c>
      <c r="Z304" t="s">
        <v>42</v>
      </c>
    </row>
    <row r="305" spans="2:26" x14ac:dyDescent="0.25">
      <c r="B305" t="s">
        <v>917</v>
      </c>
      <c r="C305">
        <v>1</v>
      </c>
      <c r="D305" t="s">
        <v>747</v>
      </c>
      <c r="E305" t="s">
        <v>970</v>
      </c>
      <c r="F305">
        <v>12</v>
      </c>
      <c r="G305" t="s">
        <v>747</v>
      </c>
      <c r="H305">
        <v>12</v>
      </c>
      <c r="I305" t="s">
        <v>970</v>
      </c>
      <c r="J305">
        <v>772</v>
      </c>
      <c r="L305" t="s">
        <v>1398</v>
      </c>
      <c r="M305" t="s">
        <v>2493</v>
      </c>
      <c r="N305" t="s">
        <v>939</v>
      </c>
      <c r="O305">
        <v>799</v>
      </c>
      <c r="P305">
        <v>799</v>
      </c>
      <c r="Q305" t="s">
        <v>898</v>
      </c>
      <c r="R305" t="s">
        <v>1399</v>
      </c>
      <c r="S305" t="s">
        <v>42</v>
      </c>
      <c r="T305" t="s">
        <v>414</v>
      </c>
      <c r="U305" t="s">
        <v>42</v>
      </c>
      <c r="V305" t="s">
        <v>42</v>
      </c>
      <c r="W305" t="s">
        <v>42</v>
      </c>
      <c r="X305" t="s">
        <v>42</v>
      </c>
      <c r="Y305" t="s">
        <v>42</v>
      </c>
      <c r="Z305" t="s">
        <v>42</v>
      </c>
    </row>
    <row r="306" spans="2:26" x14ac:dyDescent="0.25">
      <c r="B306" t="s">
        <v>917</v>
      </c>
      <c r="C306">
        <v>1</v>
      </c>
      <c r="D306" t="s">
        <v>747</v>
      </c>
      <c r="E306" t="s">
        <v>970</v>
      </c>
      <c r="F306">
        <v>12</v>
      </c>
      <c r="G306" t="s">
        <v>747</v>
      </c>
      <c r="H306">
        <v>12</v>
      </c>
      <c r="I306" t="s">
        <v>970</v>
      </c>
      <c r="J306">
        <v>773</v>
      </c>
      <c r="L306" t="s">
        <v>1400</v>
      </c>
      <c r="M306" t="s">
        <v>2493</v>
      </c>
      <c r="N306" t="s">
        <v>939</v>
      </c>
      <c r="O306">
        <v>799</v>
      </c>
      <c r="P306">
        <v>799</v>
      </c>
      <c r="Q306" t="s">
        <v>898</v>
      </c>
      <c r="R306" t="s">
        <v>1401</v>
      </c>
      <c r="S306" t="s">
        <v>42</v>
      </c>
      <c r="T306" t="s">
        <v>414</v>
      </c>
      <c r="U306" t="s">
        <v>42</v>
      </c>
      <c r="V306" t="s">
        <v>42</v>
      </c>
      <c r="W306" t="s">
        <v>42</v>
      </c>
      <c r="X306" t="s">
        <v>42</v>
      </c>
      <c r="Y306" t="s">
        <v>42</v>
      </c>
      <c r="Z306" t="s">
        <v>42</v>
      </c>
    </row>
    <row r="307" spans="2:26" x14ac:dyDescent="0.25">
      <c r="B307" t="s">
        <v>917</v>
      </c>
      <c r="C307">
        <v>1</v>
      </c>
      <c r="D307" t="s">
        <v>747</v>
      </c>
      <c r="E307" t="s">
        <v>970</v>
      </c>
      <c r="F307">
        <v>12</v>
      </c>
      <c r="G307" t="s">
        <v>747</v>
      </c>
      <c r="H307">
        <v>12</v>
      </c>
      <c r="I307" t="s">
        <v>970</v>
      </c>
      <c r="J307">
        <v>774</v>
      </c>
      <c r="L307" t="s">
        <v>1402</v>
      </c>
      <c r="M307" t="s">
        <v>2493</v>
      </c>
      <c r="N307" t="s">
        <v>939</v>
      </c>
      <c r="O307">
        <v>799</v>
      </c>
      <c r="P307">
        <v>799</v>
      </c>
      <c r="Q307" t="s">
        <v>898</v>
      </c>
      <c r="R307" t="s">
        <v>1403</v>
      </c>
      <c r="S307" t="s">
        <v>42</v>
      </c>
      <c r="T307" t="s">
        <v>414</v>
      </c>
      <c r="U307" t="s">
        <v>42</v>
      </c>
      <c r="V307" t="s">
        <v>42</v>
      </c>
      <c r="W307" t="s">
        <v>42</v>
      </c>
      <c r="X307" t="s">
        <v>42</v>
      </c>
      <c r="Y307" t="s">
        <v>42</v>
      </c>
      <c r="Z307" t="s">
        <v>42</v>
      </c>
    </row>
    <row r="308" spans="2:26" x14ac:dyDescent="0.25">
      <c r="B308" t="s">
        <v>917</v>
      </c>
      <c r="C308">
        <v>1</v>
      </c>
      <c r="D308" t="s">
        <v>747</v>
      </c>
      <c r="E308" t="s">
        <v>970</v>
      </c>
      <c r="F308">
        <v>12</v>
      </c>
      <c r="G308" t="s">
        <v>747</v>
      </c>
      <c r="H308">
        <v>12</v>
      </c>
      <c r="I308" t="s">
        <v>970</v>
      </c>
      <c r="J308">
        <v>775</v>
      </c>
      <c r="L308" t="s">
        <v>1404</v>
      </c>
      <c r="M308" t="s">
        <v>2493</v>
      </c>
      <c r="N308" t="s">
        <v>939</v>
      </c>
      <c r="O308">
        <v>799</v>
      </c>
      <c r="P308">
        <v>799</v>
      </c>
      <c r="Q308" t="s">
        <v>898</v>
      </c>
      <c r="R308" t="s">
        <v>1405</v>
      </c>
      <c r="S308" t="s">
        <v>42</v>
      </c>
      <c r="T308" t="s">
        <v>414</v>
      </c>
      <c r="U308" t="s">
        <v>42</v>
      </c>
      <c r="V308" t="s">
        <v>42</v>
      </c>
      <c r="W308" t="s">
        <v>42</v>
      </c>
      <c r="X308" t="s">
        <v>42</v>
      </c>
      <c r="Y308" t="s">
        <v>42</v>
      </c>
      <c r="Z308" t="s">
        <v>42</v>
      </c>
    </row>
    <row r="309" spans="2:26" x14ac:dyDescent="0.25">
      <c r="B309" t="s">
        <v>917</v>
      </c>
      <c r="C309">
        <v>1</v>
      </c>
      <c r="D309" t="s">
        <v>747</v>
      </c>
      <c r="E309" t="s">
        <v>970</v>
      </c>
      <c r="F309">
        <v>12</v>
      </c>
      <c r="G309" t="s">
        <v>747</v>
      </c>
      <c r="H309">
        <v>12</v>
      </c>
      <c r="I309" t="s">
        <v>970</v>
      </c>
      <c r="J309">
        <v>776</v>
      </c>
      <c r="L309" t="s">
        <v>1406</v>
      </c>
      <c r="M309" t="s">
        <v>2493</v>
      </c>
      <c r="N309" t="s">
        <v>939</v>
      </c>
      <c r="O309">
        <v>799</v>
      </c>
      <c r="P309">
        <v>799</v>
      </c>
      <c r="Q309" t="s">
        <v>898</v>
      </c>
      <c r="R309" t="s">
        <v>1407</v>
      </c>
      <c r="S309" t="s">
        <v>42</v>
      </c>
      <c r="T309" t="s">
        <v>414</v>
      </c>
      <c r="U309" t="s">
        <v>42</v>
      </c>
      <c r="V309" t="s">
        <v>42</v>
      </c>
      <c r="W309" t="s">
        <v>42</v>
      </c>
      <c r="X309" t="s">
        <v>42</v>
      </c>
      <c r="Y309" t="s">
        <v>42</v>
      </c>
      <c r="Z309" t="s">
        <v>42</v>
      </c>
    </row>
    <row r="310" spans="2:26" x14ac:dyDescent="0.25">
      <c r="B310" t="s">
        <v>917</v>
      </c>
      <c r="C310">
        <v>1</v>
      </c>
      <c r="D310" t="s">
        <v>747</v>
      </c>
      <c r="E310" t="s">
        <v>970</v>
      </c>
      <c r="F310">
        <v>12</v>
      </c>
      <c r="G310" t="s">
        <v>747</v>
      </c>
      <c r="H310">
        <v>12</v>
      </c>
      <c r="I310" t="s">
        <v>970</v>
      </c>
      <c r="J310">
        <v>777</v>
      </c>
      <c r="K310" t="s">
        <v>792</v>
      </c>
      <c r="L310" t="s">
        <v>793</v>
      </c>
      <c r="M310" t="s">
        <v>968</v>
      </c>
      <c r="N310" t="s">
        <v>939</v>
      </c>
      <c r="O310">
        <v>777</v>
      </c>
      <c r="P310">
        <v>777</v>
      </c>
      <c r="Q310" t="s">
        <v>898</v>
      </c>
      <c r="R310" t="s">
        <v>1408</v>
      </c>
      <c r="S310" t="s">
        <v>42</v>
      </c>
      <c r="T310" t="s">
        <v>42</v>
      </c>
      <c r="U310" t="s">
        <v>42</v>
      </c>
      <c r="V310" t="s">
        <v>414</v>
      </c>
      <c r="W310" t="s">
        <v>414</v>
      </c>
      <c r="X310" t="s">
        <v>414</v>
      </c>
      <c r="Y310" t="s">
        <v>414</v>
      </c>
      <c r="Z310" t="s">
        <v>414</v>
      </c>
    </row>
    <row r="311" spans="2:26" x14ac:dyDescent="0.25">
      <c r="B311" t="s">
        <v>917</v>
      </c>
      <c r="C311">
        <v>1</v>
      </c>
      <c r="D311" t="s">
        <v>747</v>
      </c>
      <c r="E311" t="s">
        <v>970</v>
      </c>
      <c r="F311">
        <v>12</v>
      </c>
      <c r="G311" t="s">
        <v>747</v>
      </c>
      <c r="H311">
        <v>12</v>
      </c>
      <c r="I311" t="s">
        <v>970</v>
      </c>
      <c r="J311">
        <v>778</v>
      </c>
      <c r="K311" t="s">
        <v>787</v>
      </c>
      <c r="L311" t="s">
        <v>788</v>
      </c>
      <c r="M311" t="s">
        <v>2486</v>
      </c>
      <c r="N311" t="s">
        <v>939</v>
      </c>
      <c r="O311">
        <v>778</v>
      </c>
      <c r="P311">
        <v>778</v>
      </c>
      <c r="Q311" t="s">
        <v>898</v>
      </c>
      <c r="R311" t="s">
        <v>1409</v>
      </c>
      <c r="S311" t="s">
        <v>42</v>
      </c>
      <c r="T311" t="s">
        <v>42</v>
      </c>
      <c r="U311" t="s">
        <v>42</v>
      </c>
      <c r="V311" t="s">
        <v>414</v>
      </c>
      <c r="W311" t="s">
        <v>414</v>
      </c>
      <c r="X311" t="s">
        <v>414</v>
      </c>
      <c r="Y311" t="s">
        <v>414</v>
      </c>
      <c r="Z311" t="s">
        <v>414</v>
      </c>
    </row>
    <row r="312" spans="2:26" x14ac:dyDescent="0.25">
      <c r="B312" t="s">
        <v>917</v>
      </c>
      <c r="C312">
        <v>1</v>
      </c>
      <c r="D312" t="s">
        <v>747</v>
      </c>
      <c r="E312" t="s">
        <v>970</v>
      </c>
      <c r="F312">
        <v>12</v>
      </c>
      <c r="G312" t="s">
        <v>747</v>
      </c>
      <c r="H312">
        <v>12</v>
      </c>
      <c r="I312" t="s">
        <v>970</v>
      </c>
      <c r="J312">
        <v>779</v>
      </c>
      <c r="K312" t="s">
        <v>856</v>
      </c>
      <c r="L312" t="s">
        <v>1410</v>
      </c>
      <c r="M312" t="s">
        <v>2493</v>
      </c>
      <c r="N312" t="s">
        <v>939</v>
      </c>
      <c r="O312">
        <v>799</v>
      </c>
      <c r="P312">
        <v>799</v>
      </c>
      <c r="Q312" t="s">
        <v>898</v>
      </c>
      <c r="R312" t="s">
        <v>1411</v>
      </c>
      <c r="S312" t="s">
        <v>42</v>
      </c>
      <c r="T312" t="s">
        <v>42</v>
      </c>
      <c r="U312" t="s">
        <v>42</v>
      </c>
      <c r="V312" t="s">
        <v>42</v>
      </c>
      <c r="W312" t="s">
        <v>42</v>
      </c>
      <c r="X312" t="s">
        <v>42</v>
      </c>
      <c r="Y312" t="s">
        <v>42</v>
      </c>
      <c r="Z312" t="s">
        <v>42</v>
      </c>
    </row>
    <row r="313" spans="2:26" x14ac:dyDescent="0.25">
      <c r="B313" t="s">
        <v>917</v>
      </c>
      <c r="C313">
        <v>1</v>
      </c>
      <c r="D313" t="s">
        <v>747</v>
      </c>
      <c r="E313" t="s">
        <v>970</v>
      </c>
      <c r="F313">
        <v>12</v>
      </c>
      <c r="G313" t="s">
        <v>747</v>
      </c>
      <c r="H313">
        <v>12</v>
      </c>
      <c r="I313" t="s">
        <v>970</v>
      </c>
      <c r="J313">
        <v>784</v>
      </c>
      <c r="K313" t="s">
        <v>856</v>
      </c>
      <c r="L313" t="s">
        <v>2494</v>
      </c>
      <c r="M313" t="s">
        <v>2493</v>
      </c>
      <c r="N313" t="s">
        <v>939</v>
      </c>
      <c r="O313">
        <v>799</v>
      </c>
      <c r="P313">
        <v>799</v>
      </c>
      <c r="Q313" t="s">
        <v>898</v>
      </c>
      <c r="R313" t="s">
        <v>2495</v>
      </c>
      <c r="S313" t="s">
        <v>42</v>
      </c>
      <c r="T313" t="s">
        <v>42</v>
      </c>
      <c r="U313" t="s">
        <v>42</v>
      </c>
      <c r="V313" t="s">
        <v>42</v>
      </c>
      <c r="W313" t="s">
        <v>42</v>
      </c>
      <c r="X313" t="s">
        <v>42</v>
      </c>
      <c r="Y313" t="s">
        <v>42</v>
      </c>
      <c r="Z313" t="s">
        <v>42</v>
      </c>
    </row>
    <row r="314" spans="2:26" x14ac:dyDescent="0.25">
      <c r="B314" t="s">
        <v>917</v>
      </c>
      <c r="C314">
        <v>1</v>
      </c>
      <c r="D314" t="s">
        <v>747</v>
      </c>
      <c r="E314" t="s">
        <v>970</v>
      </c>
      <c r="F314">
        <v>12</v>
      </c>
      <c r="G314" t="s">
        <v>747</v>
      </c>
      <c r="H314">
        <v>12</v>
      </c>
      <c r="I314" t="s">
        <v>970</v>
      </c>
      <c r="J314">
        <v>785</v>
      </c>
      <c r="K314" t="s">
        <v>856</v>
      </c>
      <c r="L314" t="s">
        <v>1412</v>
      </c>
      <c r="M314" t="s">
        <v>2493</v>
      </c>
      <c r="N314" t="s">
        <v>939</v>
      </c>
      <c r="O314">
        <v>799</v>
      </c>
      <c r="P314">
        <v>799</v>
      </c>
      <c r="Q314" t="s">
        <v>898</v>
      </c>
      <c r="R314" t="s">
        <v>1413</v>
      </c>
      <c r="S314" t="s">
        <v>42</v>
      </c>
      <c r="T314" t="s">
        <v>414</v>
      </c>
      <c r="U314" t="s">
        <v>42</v>
      </c>
      <c r="V314" t="s">
        <v>42</v>
      </c>
      <c r="W314" t="s">
        <v>42</v>
      </c>
      <c r="X314" t="s">
        <v>42</v>
      </c>
      <c r="Y314" t="s">
        <v>42</v>
      </c>
      <c r="Z314" t="s">
        <v>42</v>
      </c>
    </row>
    <row r="315" spans="2:26" x14ac:dyDescent="0.25">
      <c r="B315" t="s">
        <v>917</v>
      </c>
      <c r="C315">
        <v>1</v>
      </c>
      <c r="D315" t="s">
        <v>747</v>
      </c>
      <c r="E315" t="s">
        <v>970</v>
      </c>
      <c r="F315">
        <v>12</v>
      </c>
      <c r="G315" t="s">
        <v>747</v>
      </c>
      <c r="H315">
        <v>12</v>
      </c>
      <c r="I315" t="s">
        <v>970</v>
      </c>
      <c r="J315">
        <v>786</v>
      </c>
      <c r="K315" t="s">
        <v>856</v>
      </c>
      <c r="L315" t="s">
        <v>1414</v>
      </c>
      <c r="M315" t="s">
        <v>2493</v>
      </c>
      <c r="N315" t="s">
        <v>939</v>
      </c>
      <c r="O315">
        <v>799</v>
      </c>
      <c r="P315">
        <v>799</v>
      </c>
      <c r="Q315" t="s">
        <v>898</v>
      </c>
      <c r="R315" t="s">
        <v>1415</v>
      </c>
      <c r="S315" t="s">
        <v>42</v>
      </c>
      <c r="T315" t="s">
        <v>42</v>
      </c>
      <c r="U315" t="s">
        <v>42</v>
      </c>
      <c r="V315" t="s">
        <v>42</v>
      </c>
      <c r="W315" t="s">
        <v>42</v>
      </c>
      <c r="X315" t="s">
        <v>42</v>
      </c>
      <c r="Y315" t="s">
        <v>42</v>
      </c>
      <c r="Z315" t="s">
        <v>42</v>
      </c>
    </row>
    <row r="316" spans="2:26" x14ac:dyDescent="0.25">
      <c r="B316" t="s">
        <v>917</v>
      </c>
      <c r="C316">
        <v>1</v>
      </c>
      <c r="D316" t="s">
        <v>577</v>
      </c>
      <c r="E316" t="s">
        <v>923</v>
      </c>
      <c r="F316">
        <v>9</v>
      </c>
      <c r="G316" t="s">
        <v>577</v>
      </c>
      <c r="H316">
        <v>9</v>
      </c>
      <c r="I316" t="s">
        <v>923</v>
      </c>
      <c r="J316">
        <v>790</v>
      </c>
      <c r="K316" t="s">
        <v>627</v>
      </c>
      <c r="L316" t="s">
        <v>628</v>
      </c>
      <c r="M316" t="s">
        <v>1284</v>
      </c>
      <c r="N316" t="s">
        <v>1042</v>
      </c>
      <c r="O316">
        <v>790</v>
      </c>
      <c r="P316">
        <v>720</v>
      </c>
      <c r="Q316" t="s">
        <v>898</v>
      </c>
      <c r="R316" t="s">
        <v>1416</v>
      </c>
      <c r="S316" t="s">
        <v>42</v>
      </c>
      <c r="T316" t="s">
        <v>42</v>
      </c>
      <c r="U316" t="s">
        <v>42</v>
      </c>
      <c r="V316" t="s">
        <v>414</v>
      </c>
      <c r="W316" t="s">
        <v>414</v>
      </c>
      <c r="X316" t="s">
        <v>414</v>
      </c>
      <c r="Y316" t="s">
        <v>414</v>
      </c>
      <c r="Z316" t="s">
        <v>414</v>
      </c>
    </row>
    <row r="317" spans="2:26" x14ac:dyDescent="0.25">
      <c r="B317" t="s">
        <v>917</v>
      </c>
      <c r="C317">
        <v>1</v>
      </c>
      <c r="D317" t="s">
        <v>577</v>
      </c>
      <c r="E317" t="s">
        <v>923</v>
      </c>
      <c r="F317">
        <v>9</v>
      </c>
      <c r="G317" t="s">
        <v>577</v>
      </c>
      <c r="H317">
        <v>9</v>
      </c>
      <c r="I317" t="s">
        <v>923</v>
      </c>
      <c r="J317">
        <v>791</v>
      </c>
      <c r="L317" t="s">
        <v>1417</v>
      </c>
      <c r="M317" t="s">
        <v>1284</v>
      </c>
      <c r="N317" t="s">
        <v>1042</v>
      </c>
      <c r="O317">
        <v>720</v>
      </c>
      <c r="P317">
        <v>720</v>
      </c>
      <c r="Q317" t="s">
        <v>916</v>
      </c>
      <c r="S317" t="s">
        <v>42</v>
      </c>
      <c r="T317" t="s">
        <v>42</v>
      </c>
      <c r="U317" t="s">
        <v>42</v>
      </c>
      <c r="V317" t="s">
        <v>42</v>
      </c>
      <c r="W317" t="s">
        <v>42</v>
      </c>
      <c r="X317" t="s">
        <v>42</v>
      </c>
      <c r="Y317" t="s">
        <v>42</v>
      </c>
      <c r="Z317" t="s">
        <v>42</v>
      </c>
    </row>
    <row r="318" spans="2:26" x14ac:dyDescent="0.25">
      <c r="B318" t="s">
        <v>917</v>
      </c>
      <c r="C318">
        <v>1</v>
      </c>
      <c r="D318" t="s">
        <v>577</v>
      </c>
      <c r="E318" t="s">
        <v>923</v>
      </c>
      <c r="F318">
        <v>9</v>
      </c>
      <c r="G318" t="s">
        <v>577</v>
      </c>
      <c r="H318">
        <v>9</v>
      </c>
      <c r="I318" t="s">
        <v>923</v>
      </c>
      <c r="J318">
        <v>792</v>
      </c>
      <c r="K318" t="s">
        <v>632</v>
      </c>
      <c r="L318" t="s">
        <v>633</v>
      </c>
      <c r="M318" t="s">
        <v>1284</v>
      </c>
      <c r="N318" t="s">
        <v>1042</v>
      </c>
      <c r="O318">
        <v>792</v>
      </c>
      <c r="P318">
        <v>720</v>
      </c>
      <c r="Q318" t="s">
        <v>898</v>
      </c>
      <c r="R318" t="s">
        <v>1418</v>
      </c>
      <c r="S318" t="s">
        <v>42</v>
      </c>
      <c r="T318" t="s">
        <v>42</v>
      </c>
      <c r="U318" t="s">
        <v>42</v>
      </c>
      <c r="V318" t="s">
        <v>414</v>
      </c>
      <c r="W318" t="s">
        <v>414</v>
      </c>
      <c r="X318" t="s">
        <v>414</v>
      </c>
      <c r="Y318" t="s">
        <v>414</v>
      </c>
      <c r="Z318" t="s">
        <v>414</v>
      </c>
    </row>
    <row r="319" spans="2:26" x14ac:dyDescent="0.25">
      <c r="B319" t="s">
        <v>917</v>
      </c>
      <c r="C319">
        <v>1</v>
      </c>
      <c r="D319" t="s">
        <v>577</v>
      </c>
      <c r="E319" t="s">
        <v>923</v>
      </c>
      <c r="F319">
        <v>9</v>
      </c>
      <c r="G319" t="s">
        <v>577</v>
      </c>
      <c r="H319">
        <v>9</v>
      </c>
      <c r="I319" t="s">
        <v>923</v>
      </c>
      <c r="J319">
        <v>793</v>
      </c>
      <c r="K319" t="s">
        <v>641</v>
      </c>
      <c r="L319" t="s">
        <v>642</v>
      </c>
      <c r="M319" t="s">
        <v>1284</v>
      </c>
      <c r="N319" t="s">
        <v>1042</v>
      </c>
      <c r="O319">
        <v>793</v>
      </c>
      <c r="P319">
        <v>720</v>
      </c>
      <c r="Q319" t="s">
        <v>898</v>
      </c>
      <c r="R319" t="s">
        <v>1419</v>
      </c>
      <c r="S319" t="s">
        <v>42</v>
      </c>
      <c r="T319" t="s">
        <v>42</v>
      </c>
      <c r="U319" t="s">
        <v>42</v>
      </c>
      <c r="V319" t="s">
        <v>414</v>
      </c>
      <c r="W319" t="s">
        <v>414</v>
      </c>
      <c r="X319" t="s">
        <v>414</v>
      </c>
      <c r="Y319" t="s">
        <v>414</v>
      </c>
      <c r="Z319" t="s">
        <v>414</v>
      </c>
    </row>
    <row r="320" spans="2:26" x14ac:dyDescent="0.25">
      <c r="B320" t="s">
        <v>917</v>
      </c>
      <c r="C320">
        <v>1</v>
      </c>
      <c r="D320" t="s">
        <v>577</v>
      </c>
      <c r="E320" t="s">
        <v>923</v>
      </c>
      <c r="F320">
        <v>9</v>
      </c>
      <c r="G320" t="s">
        <v>577</v>
      </c>
      <c r="H320">
        <v>9</v>
      </c>
      <c r="I320" t="s">
        <v>923</v>
      </c>
      <c r="J320">
        <v>794</v>
      </c>
      <c r="K320" t="s">
        <v>644</v>
      </c>
      <c r="L320" t="s">
        <v>645</v>
      </c>
      <c r="M320" t="s">
        <v>1284</v>
      </c>
      <c r="N320" t="s">
        <v>1042</v>
      </c>
      <c r="O320">
        <v>794</v>
      </c>
      <c r="P320">
        <v>720</v>
      </c>
      <c r="Q320" t="s">
        <v>898</v>
      </c>
      <c r="R320" t="s">
        <v>1420</v>
      </c>
      <c r="S320" t="s">
        <v>42</v>
      </c>
      <c r="T320" t="s">
        <v>42</v>
      </c>
      <c r="U320" t="s">
        <v>42</v>
      </c>
      <c r="V320" t="s">
        <v>414</v>
      </c>
      <c r="W320" t="s">
        <v>414</v>
      </c>
      <c r="X320" t="s">
        <v>414</v>
      </c>
      <c r="Y320" t="s">
        <v>414</v>
      </c>
      <c r="Z320" t="s">
        <v>414</v>
      </c>
    </row>
    <row r="321" spans="2:26" x14ac:dyDescent="0.25">
      <c r="B321" t="s">
        <v>917</v>
      </c>
      <c r="C321">
        <v>1</v>
      </c>
      <c r="D321" t="s">
        <v>747</v>
      </c>
      <c r="E321" t="s">
        <v>970</v>
      </c>
      <c r="F321">
        <v>12</v>
      </c>
      <c r="G321" t="s">
        <v>747</v>
      </c>
      <c r="H321">
        <v>12</v>
      </c>
      <c r="I321" t="s">
        <v>970</v>
      </c>
      <c r="J321">
        <v>795</v>
      </c>
      <c r="K321" t="s">
        <v>856</v>
      </c>
      <c r="L321" t="s">
        <v>1421</v>
      </c>
      <c r="M321" t="s">
        <v>2493</v>
      </c>
      <c r="N321" t="s">
        <v>939</v>
      </c>
      <c r="O321">
        <v>799</v>
      </c>
      <c r="P321">
        <v>799</v>
      </c>
      <c r="Q321" t="s">
        <v>898</v>
      </c>
      <c r="R321" t="s">
        <v>1422</v>
      </c>
      <c r="S321" t="s">
        <v>42</v>
      </c>
      <c r="T321" t="s">
        <v>414</v>
      </c>
      <c r="U321" t="s">
        <v>42</v>
      </c>
      <c r="V321" t="s">
        <v>42</v>
      </c>
      <c r="W321" t="s">
        <v>42</v>
      </c>
      <c r="X321" t="s">
        <v>42</v>
      </c>
      <c r="Y321" t="s">
        <v>42</v>
      </c>
      <c r="Z321" t="s">
        <v>42</v>
      </c>
    </row>
    <row r="322" spans="2:26" x14ac:dyDescent="0.25">
      <c r="B322" t="s">
        <v>917</v>
      </c>
      <c r="C322">
        <v>1</v>
      </c>
      <c r="D322" t="s">
        <v>747</v>
      </c>
      <c r="E322" t="s">
        <v>970</v>
      </c>
      <c r="F322">
        <v>12</v>
      </c>
      <c r="G322" t="s">
        <v>747</v>
      </c>
      <c r="H322">
        <v>12</v>
      </c>
      <c r="I322" t="s">
        <v>970</v>
      </c>
      <c r="J322">
        <v>799</v>
      </c>
      <c r="K322" t="s">
        <v>759</v>
      </c>
      <c r="L322" t="s">
        <v>760</v>
      </c>
      <c r="M322" t="s">
        <v>2493</v>
      </c>
      <c r="N322" t="s">
        <v>939</v>
      </c>
      <c r="O322">
        <v>799</v>
      </c>
      <c r="P322">
        <v>799</v>
      </c>
      <c r="Q322" t="s">
        <v>898</v>
      </c>
      <c r="R322" t="s">
        <v>1423</v>
      </c>
      <c r="S322" t="s">
        <v>42</v>
      </c>
      <c r="T322" t="s">
        <v>414</v>
      </c>
      <c r="U322" t="s">
        <v>42</v>
      </c>
      <c r="V322" t="s">
        <v>414</v>
      </c>
      <c r="W322" t="s">
        <v>414</v>
      </c>
      <c r="X322" t="s">
        <v>414</v>
      </c>
      <c r="Y322" t="s">
        <v>414</v>
      </c>
      <c r="Z322" t="s">
        <v>414</v>
      </c>
    </row>
    <row r="323" spans="2:26" x14ac:dyDescent="0.25">
      <c r="B323" t="s">
        <v>907</v>
      </c>
      <c r="C323">
        <v>998</v>
      </c>
      <c r="D323" t="s">
        <v>39</v>
      </c>
      <c r="E323" t="s">
        <v>908</v>
      </c>
      <c r="F323">
        <v>1</v>
      </c>
      <c r="G323" t="s">
        <v>39</v>
      </c>
      <c r="H323">
        <v>1</v>
      </c>
      <c r="I323" t="s">
        <v>908</v>
      </c>
      <c r="J323">
        <v>820</v>
      </c>
      <c r="K323" t="s">
        <v>94</v>
      </c>
      <c r="L323" t="s">
        <v>95</v>
      </c>
      <c r="M323" t="s">
        <v>909</v>
      </c>
      <c r="N323" t="s">
        <v>910</v>
      </c>
      <c r="O323">
        <v>820</v>
      </c>
      <c r="P323">
        <v>107</v>
      </c>
      <c r="Q323" t="s">
        <v>898</v>
      </c>
      <c r="R323" t="s">
        <v>1424</v>
      </c>
      <c r="S323" t="s">
        <v>42</v>
      </c>
      <c r="T323" t="s">
        <v>42</v>
      </c>
      <c r="U323" t="s">
        <v>42</v>
      </c>
      <c r="V323" t="s">
        <v>414</v>
      </c>
      <c r="W323" t="s">
        <v>414</v>
      </c>
      <c r="X323" t="s">
        <v>414</v>
      </c>
      <c r="Y323" t="s">
        <v>414</v>
      </c>
      <c r="Z323" t="s">
        <v>42</v>
      </c>
    </row>
    <row r="324" spans="2:26" x14ac:dyDescent="0.25">
      <c r="B324" t="s">
        <v>907</v>
      </c>
      <c r="C324">
        <v>998</v>
      </c>
      <c r="D324" t="s">
        <v>39</v>
      </c>
      <c r="E324" t="s">
        <v>908</v>
      </c>
      <c r="F324">
        <v>1</v>
      </c>
      <c r="G324" t="s">
        <v>39</v>
      </c>
      <c r="H324">
        <v>1</v>
      </c>
      <c r="I324" t="s">
        <v>908</v>
      </c>
      <c r="J324">
        <v>834</v>
      </c>
      <c r="K324" t="s">
        <v>113</v>
      </c>
      <c r="L324" t="s">
        <v>114</v>
      </c>
      <c r="M324" t="s">
        <v>909</v>
      </c>
      <c r="N324" t="s">
        <v>910</v>
      </c>
      <c r="O324">
        <v>834</v>
      </c>
      <c r="P324">
        <v>107</v>
      </c>
      <c r="Q324" t="s">
        <v>898</v>
      </c>
      <c r="R324" t="s">
        <v>1425</v>
      </c>
      <c r="S324" t="s">
        <v>42</v>
      </c>
      <c r="T324" t="s">
        <v>42</v>
      </c>
      <c r="U324" t="s">
        <v>42</v>
      </c>
      <c r="V324" t="s">
        <v>414</v>
      </c>
      <c r="W324" t="s">
        <v>414</v>
      </c>
      <c r="X324" t="s">
        <v>414</v>
      </c>
      <c r="Y324" t="s">
        <v>414</v>
      </c>
      <c r="Z324" t="s">
        <v>42</v>
      </c>
    </row>
    <row r="325" spans="2:26" x14ac:dyDescent="0.25">
      <c r="B325" t="s">
        <v>917</v>
      </c>
      <c r="C325">
        <v>1</v>
      </c>
      <c r="D325" t="s">
        <v>710</v>
      </c>
      <c r="E325" t="s">
        <v>1031</v>
      </c>
      <c r="F325">
        <v>11</v>
      </c>
      <c r="G325" t="s">
        <v>710</v>
      </c>
      <c r="H325">
        <v>11</v>
      </c>
      <c r="I325" t="s">
        <v>1031</v>
      </c>
      <c r="J325">
        <v>835</v>
      </c>
      <c r="L325" t="s">
        <v>1426</v>
      </c>
      <c r="O325">
        <v>835</v>
      </c>
      <c r="P325">
        <v>835</v>
      </c>
      <c r="Q325" t="s">
        <v>916</v>
      </c>
      <c r="S325" t="s">
        <v>42</v>
      </c>
      <c r="T325" t="s">
        <v>42</v>
      </c>
      <c r="U325" t="s">
        <v>42</v>
      </c>
      <c r="V325" t="s">
        <v>42</v>
      </c>
      <c r="W325" t="s">
        <v>42</v>
      </c>
      <c r="X325" t="s">
        <v>42</v>
      </c>
      <c r="Y325" t="s">
        <v>42</v>
      </c>
      <c r="Z325" t="s">
        <v>42</v>
      </c>
    </row>
    <row r="326" spans="2:26" x14ac:dyDescent="0.25">
      <c r="B326" t="s">
        <v>917</v>
      </c>
      <c r="C326">
        <v>1</v>
      </c>
      <c r="D326" t="s">
        <v>215</v>
      </c>
      <c r="E326" t="s">
        <v>215</v>
      </c>
      <c r="F326">
        <v>3</v>
      </c>
      <c r="G326" t="s">
        <v>215</v>
      </c>
      <c r="H326">
        <v>3</v>
      </c>
      <c r="I326" t="s">
        <v>215</v>
      </c>
      <c r="J326">
        <v>836</v>
      </c>
      <c r="K326" t="s">
        <v>856</v>
      </c>
      <c r="L326" t="s">
        <v>1427</v>
      </c>
      <c r="M326" t="s">
        <v>950</v>
      </c>
      <c r="N326" t="s">
        <v>910</v>
      </c>
      <c r="O326">
        <v>836</v>
      </c>
      <c r="P326">
        <v>121</v>
      </c>
      <c r="Q326" t="s">
        <v>898</v>
      </c>
      <c r="R326" t="s">
        <v>1428</v>
      </c>
      <c r="S326" t="s">
        <v>42</v>
      </c>
      <c r="T326" t="s">
        <v>42</v>
      </c>
      <c r="U326" t="s">
        <v>42</v>
      </c>
      <c r="V326" t="s">
        <v>414</v>
      </c>
      <c r="W326" t="s">
        <v>42</v>
      </c>
      <c r="X326" t="s">
        <v>414</v>
      </c>
      <c r="Y326" t="s">
        <v>42</v>
      </c>
      <c r="Z326" t="s">
        <v>42</v>
      </c>
    </row>
    <row r="327" spans="2:26" x14ac:dyDescent="0.25">
      <c r="B327" t="s">
        <v>907</v>
      </c>
      <c r="C327">
        <v>998</v>
      </c>
      <c r="D327" t="s">
        <v>39</v>
      </c>
      <c r="E327" t="s">
        <v>908</v>
      </c>
      <c r="F327">
        <v>1</v>
      </c>
      <c r="G327" t="s">
        <v>39</v>
      </c>
      <c r="H327">
        <v>1</v>
      </c>
      <c r="I327" t="s">
        <v>908</v>
      </c>
      <c r="J327">
        <v>837</v>
      </c>
      <c r="K327" t="s">
        <v>1429</v>
      </c>
      <c r="L327" t="s">
        <v>1430</v>
      </c>
      <c r="M327" t="s">
        <v>909</v>
      </c>
      <c r="N327" t="s">
        <v>910</v>
      </c>
      <c r="O327">
        <v>107</v>
      </c>
      <c r="P327">
        <v>107</v>
      </c>
      <c r="Q327" t="s">
        <v>916</v>
      </c>
      <c r="R327" t="s">
        <v>1431</v>
      </c>
      <c r="S327" t="s">
        <v>42</v>
      </c>
      <c r="T327" t="s">
        <v>42</v>
      </c>
      <c r="U327" t="s">
        <v>42</v>
      </c>
      <c r="V327" t="s">
        <v>42</v>
      </c>
      <c r="W327" t="s">
        <v>42</v>
      </c>
      <c r="X327" t="s">
        <v>42</v>
      </c>
      <c r="Y327" t="s">
        <v>42</v>
      </c>
      <c r="Z327" t="s">
        <v>42</v>
      </c>
    </row>
    <row r="328" spans="2:26" x14ac:dyDescent="0.25">
      <c r="B328" t="s">
        <v>907</v>
      </c>
      <c r="C328">
        <v>998</v>
      </c>
      <c r="D328" t="s">
        <v>39</v>
      </c>
      <c r="E328" t="s">
        <v>908</v>
      </c>
      <c r="F328">
        <v>1</v>
      </c>
      <c r="G328" t="s">
        <v>39</v>
      </c>
      <c r="H328">
        <v>1</v>
      </c>
      <c r="I328" t="s">
        <v>908</v>
      </c>
      <c r="J328">
        <v>838</v>
      </c>
      <c r="L328" t="s">
        <v>1432</v>
      </c>
      <c r="M328" t="s">
        <v>909</v>
      </c>
      <c r="N328" t="s">
        <v>910</v>
      </c>
      <c r="O328">
        <v>107</v>
      </c>
      <c r="P328">
        <v>107</v>
      </c>
      <c r="Q328" t="s">
        <v>916</v>
      </c>
      <c r="S328" t="s">
        <v>42</v>
      </c>
      <c r="T328" t="s">
        <v>42</v>
      </c>
      <c r="U328" t="s">
        <v>42</v>
      </c>
      <c r="V328" t="s">
        <v>42</v>
      </c>
      <c r="W328" t="s">
        <v>42</v>
      </c>
      <c r="X328" t="s">
        <v>42</v>
      </c>
      <c r="Y328" t="s">
        <v>42</v>
      </c>
      <c r="Z328" t="s">
        <v>42</v>
      </c>
    </row>
    <row r="329" spans="2:26" x14ac:dyDescent="0.25">
      <c r="B329" t="s">
        <v>907</v>
      </c>
      <c r="C329">
        <v>998</v>
      </c>
      <c r="D329" t="s">
        <v>39</v>
      </c>
      <c r="E329" t="s">
        <v>908</v>
      </c>
      <c r="F329">
        <v>1</v>
      </c>
      <c r="G329" t="s">
        <v>39</v>
      </c>
      <c r="H329">
        <v>1</v>
      </c>
      <c r="I329" t="s">
        <v>908</v>
      </c>
      <c r="J329">
        <v>839</v>
      </c>
      <c r="K329" t="s">
        <v>146</v>
      </c>
      <c r="L329" t="s">
        <v>147</v>
      </c>
      <c r="M329" t="s">
        <v>909</v>
      </c>
      <c r="N329" t="s">
        <v>910</v>
      </c>
      <c r="O329">
        <v>839</v>
      </c>
      <c r="P329">
        <v>839</v>
      </c>
      <c r="Q329" t="s">
        <v>898</v>
      </c>
      <c r="R329" t="s">
        <v>1433</v>
      </c>
      <c r="S329" t="s">
        <v>42</v>
      </c>
      <c r="T329" t="s">
        <v>42</v>
      </c>
      <c r="U329" t="s">
        <v>42</v>
      </c>
      <c r="V329" t="s">
        <v>414</v>
      </c>
      <c r="W329" t="s">
        <v>414</v>
      </c>
      <c r="X329" t="s">
        <v>414</v>
      </c>
      <c r="Y329" t="s">
        <v>414</v>
      </c>
      <c r="Z329" t="s">
        <v>42</v>
      </c>
    </row>
    <row r="330" spans="2:26" x14ac:dyDescent="0.25">
      <c r="B330" t="s">
        <v>907</v>
      </c>
      <c r="C330">
        <v>998</v>
      </c>
      <c r="D330" t="s">
        <v>39</v>
      </c>
      <c r="E330" t="s">
        <v>908</v>
      </c>
      <c r="F330">
        <v>1</v>
      </c>
      <c r="G330" t="s">
        <v>39</v>
      </c>
      <c r="H330">
        <v>1</v>
      </c>
      <c r="I330" t="s">
        <v>908</v>
      </c>
      <c r="J330">
        <v>840</v>
      </c>
      <c r="K330" t="s">
        <v>116</v>
      </c>
      <c r="L330" t="s">
        <v>117</v>
      </c>
      <c r="M330" t="s">
        <v>909</v>
      </c>
      <c r="N330" t="s">
        <v>910</v>
      </c>
      <c r="O330">
        <v>840</v>
      </c>
      <c r="P330">
        <v>107</v>
      </c>
      <c r="Q330" t="s">
        <v>898</v>
      </c>
      <c r="R330" t="s">
        <v>1434</v>
      </c>
      <c r="S330" t="s">
        <v>42</v>
      </c>
      <c r="T330" t="s">
        <v>42</v>
      </c>
      <c r="U330" t="s">
        <v>42</v>
      </c>
      <c r="V330" t="s">
        <v>414</v>
      </c>
      <c r="W330" t="s">
        <v>414</v>
      </c>
      <c r="X330" t="s">
        <v>414</v>
      </c>
      <c r="Y330" t="s">
        <v>414</v>
      </c>
      <c r="Z330" t="s">
        <v>42</v>
      </c>
    </row>
    <row r="331" spans="2:26" x14ac:dyDescent="0.25">
      <c r="B331" t="s">
        <v>917</v>
      </c>
      <c r="C331">
        <v>1</v>
      </c>
      <c r="D331" t="s">
        <v>815</v>
      </c>
      <c r="E331" t="s">
        <v>999</v>
      </c>
      <c r="F331">
        <v>14</v>
      </c>
      <c r="G331" t="s">
        <v>815</v>
      </c>
      <c r="H331">
        <v>14</v>
      </c>
      <c r="I331" t="s">
        <v>999</v>
      </c>
      <c r="J331">
        <v>841</v>
      </c>
      <c r="K331" t="s">
        <v>816</v>
      </c>
      <c r="L331" t="s">
        <v>817</v>
      </c>
      <c r="M331" t="s">
        <v>988</v>
      </c>
      <c r="N331" t="s">
        <v>989</v>
      </c>
      <c r="O331">
        <v>841</v>
      </c>
      <c r="P331">
        <v>841</v>
      </c>
      <c r="Q331" t="s">
        <v>898</v>
      </c>
      <c r="R331" t="s">
        <v>1435</v>
      </c>
      <c r="S331" t="s">
        <v>42</v>
      </c>
      <c r="T331" t="s">
        <v>42</v>
      </c>
      <c r="U331" t="s">
        <v>42</v>
      </c>
      <c r="V331" t="s">
        <v>414</v>
      </c>
      <c r="W331" t="s">
        <v>414</v>
      </c>
      <c r="X331" t="s">
        <v>414</v>
      </c>
      <c r="Y331" t="s">
        <v>414</v>
      </c>
      <c r="Z331" t="s">
        <v>414</v>
      </c>
    </row>
    <row r="332" spans="2:26" x14ac:dyDescent="0.25">
      <c r="B332" t="s">
        <v>907</v>
      </c>
      <c r="C332">
        <v>998</v>
      </c>
      <c r="D332" t="s">
        <v>39</v>
      </c>
      <c r="E332" t="s">
        <v>908</v>
      </c>
      <c r="F332">
        <v>1</v>
      </c>
      <c r="G332" t="s">
        <v>39</v>
      </c>
      <c r="H332">
        <v>1</v>
      </c>
      <c r="I332" t="s">
        <v>908</v>
      </c>
      <c r="J332">
        <v>842</v>
      </c>
      <c r="K332" t="s">
        <v>140</v>
      </c>
      <c r="L332" t="s">
        <v>141</v>
      </c>
      <c r="M332" t="s">
        <v>909</v>
      </c>
      <c r="N332" t="s">
        <v>910</v>
      </c>
      <c r="O332">
        <v>842</v>
      </c>
      <c r="P332">
        <v>842</v>
      </c>
      <c r="Q332" t="s">
        <v>898</v>
      </c>
      <c r="R332" t="s">
        <v>1436</v>
      </c>
      <c r="S332" t="s">
        <v>42</v>
      </c>
      <c r="T332" t="s">
        <v>42</v>
      </c>
      <c r="U332" t="s">
        <v>42</v>
      </c>
      <c r="V332" t="s">
        <v>414</v>
      </c>
      <c r="W332" t="s">
        <v>414</v>
      </c>
      <c r="X332" t="s">
        <v>414</v>
      </c>
      <c r="Y332" t="s">
        <v>414</v>
      </c>
      <c r="Z332" t="s">
        <v>42</v>
      </c>
    </row>
    <row r="333" spans="2:26" x14ac:dyDescent="0.25">
      <c r="B333" t="s">
        <v>907</v>
      </c>
      <c r="C333">
        <v>998</v>
      </c>
      <c r="D333" t="s">
        <v>39</v>
      </c>
      <c r="E333" t="s">
        <v>908</v>
      </c>
      <c r="F333">
        <v>1</v>
      </c>
      <c r="G333" t="s">
        <v>39</v>
      </c>
      <c r="H333">
        <v>1</v>
      </c>
      <c r="I333" t="s">
        <v>908</v>
      </c>
      <c r="J333">
        <v>843</v>
      </c>
      <c r="L333" t="s">
        <v>1437</v>
      </c>
      <c r="M333" t="s">
        <v>909</v>
      </c>
      <c r="N333" t="s">
        <v>910</v>
      </c>
      <c r="O333">
        <v>107</v>
      </c>
      <c r="P333">
        <v>107</v>
      </c>
      <c r="Q333" t="s">
        <v>916</v>
      </c>
      <c r="S333" t="s">
        <v>42</v>
      </c>
      <c r="T333" t="s">
        <v>42</v>
      </c>
      <c r="U333" t="s">
        <v>42</v>
      </c>
      <c r="V333" t="s">
        <v>42</v>
      </c>
      <c r="W333" t="s">
        <v>42</v>
      </c>
      <c r="X333" t="s">
        <v>42</v>
      </c>
      <c r="Y333" t="s">
        <v>42</v>
      </c>
      <c r="Z333" t="s">
        <v>42</v>
      </c>
    </row>
    <row r="334" spans="2:26" x14ac:dyDescent="0.25">
      <c r="B334" t="s">
        <v>907</v>
      </c>
      <c r="C334">
        <v>998</v>
      </c>
      <c r="D334" t="s">
        <v>39</v>
      </c>
      <c r="E334" t="s">
        <v>908</v>
      </c>
      <c r="F334">
        <v>1</v>
      </c>
      <c r="G334" t="s">
        <v>39</v>
      </c>
      <c r="H334">
        <v>1</v>
      </c>
      <c r="I334" t="s">
        <v>908</v>
      </c>
      <c r="J334">
        <v>844</v>
      </c>
      <c r="K334" t="s">
        <v>143</v>
      </c>
      <c r="L334" t="s">
        <v>144</v>
      </c>
      <c r="M334" t="s">
        <v>909</v>
      </c>
      <c r="N334" t="s">
        <v>910</v>
      </c>
      <c r="O334">
        <v>844</v>
      </c>
      <c r="P334">
        <v>844</v>
      </c>
      <c r="Q334" t="s">
        <v>898</v>
      </c>
      <c r="R334" t="s">
        <v>1438</v>
      </c>
      <c r="S334" t="s">
        <v>42</v>
      </c>
      <c r="T334" t="s">
        <v>42</v>
      </c>
      <c r="U334" t="s">
        <v>42</v>
      </c>
      <c r="V334" t="s">
        <v>414</v>
      </c>
      <c r="W334" t="s">
        <v>414</v>
      </c>
      <c r="X334" t="s">
        <v>414</v>
      </c>
      <c r="Y334" t="s">
        <v>414</v>
      </c>
      <c r="Z334" t="s">
        <v>42</v>
      </c>
    </row>
    <row r="335" spans="2:26" x14ac:dyDescent="0.25">
      <c r="B335" t="s">
        <v>907</v>
      </c>
      <c r="C335">
        <v>998</v>
      </c>
      <c r="D335" t="s">
        <v>39</v>
      </c>
      <c r="E335" t="s">
        <v>908</v>
      </c>
      <c r="F335">
        <v>1</v>
      </c>
      <c r="G335" t="s">
        <v>39</v>
      </c>
      <c r="H335">
        <v>1</v>
      </c>
      <c r="I335" t="s">
        <v>908</v>
      </c>
      <c r="J335">
        <v>845</v>
      </c>
      <c r="K335" t="s">
        <v>99</v>
      </c>
      <c r="L335" t="s">
        <v>100</v>
      </c>
      <c r="M335" t="s">
        <v>909</v>
      </c>
      <c r="N335" t="s">
        <v>910</v>
      </c>
      <c r="O335">
        <v>845</v>
      </c>
      <c r="P335">
        <v>107</v>
      </c>
      <c r="Q335" t="s">
        <v>898</v>
      </c>
      <c r="R335" t="s">
        <v>1439</v>
      </c>
      <c r="S335" t="s">
        <v>42</v>
      </c>
      <c r="T335" t="s">
        <v>42</v>
      </c>
      <c r="U335" t="s">
        <v>42</v>
      </c>
      <c r="V335" t="s">
        <v>414</v>
      </c>
      <c r="W335" t="s">
        <v>414</v>
      </c>
      <c r="X335" t="s">
        <v>414</v>
      </c>
      <c r="Y335" t="s">
        <v>414</v>
      </c>
      <c r="Z335" t="s">
        <v>42</v>
      </c>
    </row>
    <row r="336" spans="2:26" x14ac:dyDescent="0.25">
      <c r="B336" t="s">
        <v>907</v>
      </c>
      <c r="C336">
        <v>998</v>
      </c>
      <c r="D336" t="s">
        <v>39</v>
      </c>
      <c r="E336" t="s">
        <v>908</v>
      </c>
      <c r="F336">
        <v>1</v>
      </c>
      <c r="G336" t="s">
        <v>39</v>
      </c>
      <c r="H336">
        <v>1</v>
      </c>
      <c r="I336" t="s">
        <v>908</v>
      </c>
      <c r="J336">
        <v>846</v>
      </c>
      <c r="L336" t="s">
        <v>1440</v>
      </c>
      <c r="M336" t="s">
        <v>909</v>
      </c>
      <c r="N336" t="s">
        <v>910</v>
      </c>
      <c r="O336">
        <v>107</v>
      </c>
      <c r="P336">
        <v>107</v>
      </c>
      <c r="Q336" t="s">
        <v>916</v>
      </c>
      <c r="S336" t="s">
        <v>42</v>
      </c>
      <c r="T336" t="s">
        <v>42</v>
      </c>
      <c r="U336" t="s">
        <v>42</v>
      </c>
      <c r="V336" t="s">
        <v>42</v>
      </c>
      <c r="W336" t="s">
        <v>42</v>
      </c>
      <c r="X336" t="s">
        <v>42</v>
      </c>
      <c r="Y336" t="s">
        <v>42</v>
      </c>
      <c r="Z336" t="s">
        <v>42</v>
      </c>
    </row>
    <row r="337" spans="2:26" x14ac:dyDescent="0.25">
      <c r="B337" t="s">
        <v>907</v>
      </c>
      <c r="C337">
        <v>998</v>
      </c>
      <c r="D337" t="s">
        <v>39</v>
      </c>
      <c r="E337" t="s">
        <v>908</v>
      </c>
      <c r="F337">
        <v>1</v>
      </c>
      <c r="G337" t="s">
        <v>39</v>
      </c>
      <c r="H337">
        <v>1</v>
      </c>
      <c r="I337" t="s">
        <v>908</v>
      </c>
      <c r="J337">
        <v>847</v>
      </c>
      <c r="K337" t="s">
        <v>102</v>
      </c>
      <c r="L337" t="s">
        <v>103</v>
      </c>
      <c r="M337" t="s">
        <v>909</v>
      </c>
      <c r="N337" t="s">
        <v>910</v>
      </c>
      <c r="O337">
        <v>847</v>
      </c>
      <c r="P337">
        <v>107</v>
      </c>
      <c r="Q337" t="s">
        <v>898</v>
      </c>
      <c r="R337" t="s">
        <v>1441</v>
      </c>
      <c r="S337" t="s">
        <v>42</v>
      </c>
      <c r="T337" t="s">
        <v>42</v>
      </c>
      <c r="U337" t="s">
        <v>42</v>
      </c>
      <c r="V337" t="s">
        <v>414</v>
      </c>
      <c r="W337" t="s">
        <v>414</v>
      </c>
      <c r="X337" t="s">
        <v>414</v>
      </c>
      <c r="Y337" t="s">
        <v>414</v>
      </c>
      <c r="Z337" t="s">
        <v>42</v>
      </c>
    </row>
    <row r="338" spans="2:26" x14ac:dyDescent="0.25">
      <c r="B338" t="s">
        <v>907</v>
      </c>
      <c r="C338">
        <v>998</v>
      </c>
      <c r="D338" t="s">
        <v>168</v>
      </c>
      <c r="E338" t="s">
        <v>938</v>
      </c>
      <c r="F338">
        <v>2</v>
      </c>
      <c r="G338" t="s">
        <v>168</v>
      </c>
      <c r="H338">
        <v>2</v>
      </c>
      <c r="I338" t="s">
        <v>938</v>
      </c>
      <c r="J338">
        <v>848</v>
      </c>
      <c r="K338" t="s">
        <v>199</v>
      </c>
      <c r="L338" t="s">
        <v>200</v>
      </c>
      <c r="M338" t="s">
        <v>1007</v>
      </c>
      <c r="N338" t="s">
        <v>939</v>
      </c>
      <c r="O338">
        <v>848</v>
      </c>
      <c r="P338">
        <v>848</v>
      </c>
      <c r="Q338" t="s">
        <v>898</v>
      </c>
      <c r="R338" t="s">
        <v>1442</v>
      </c>
      <c r="S338" t="s">
        <v>42</v>
      </c>
      <c r="T338" t="s">
        <v>42</v>
      </c>
      <c r="U338" t="s">
        <v>42</v>
      </c>
      <c r="V338" t="s">
        <v>414</v>
      </c>
      <c r="W338" t="s">
        <v>414</v>
      </c>
      <c r="X338" t="s">
        <v>414</v>
      </c>
      <c r="Y338" t="s">
        <v>414</v>
      </c>
      <c r="Z338" t="s">
        <v>414</v>
      </c>
    </row>
    <row r="339" spans="2:26" x14ac:dyDescent="0.25">
      <c r="B339" t="s">
        <v>917</v>
      </c>
      <c r="C339">
        <v>1</v>
      </c>
      <c r="D339" t="s">
        <v>537</v>
      </c>
      <c r="E339" t="s">
        <v>964</v>
      </c>
      <c r="F339">
        <v>8</v>
      </c>
      <c r="G339" t="s">
        <v>537</v>
      </c>
      <c r="H339">
        <v>8</v>
      </c>
      <c r="I339" t="s">
        <v>964</v>
      </c>
      <c r="J339">
        <v>850</v>
      </c>
      <c r="K339" t="s">
        <v>856</v>
      </c>
      <c r="L339" t="s">
        <v>1443</v>
      </c>
      <c r="M339" t="s">
        <v>965</v>
      </c>
      <c r="N339" t="s">
        <v>910</v>
      </c>
      <c r="O339">
        <v>151</v>
      </c>
      <c r="P339">
        <v>151</v>
      </c>
      <c r="Q339" t="s">
        <v>916</v>
      </c>
      <c r="R339" t="s">
        <v>1444</v>
      </c>
      <c r="S339" t="s">
        <v>42</v>
      </c>
      <c r="T339" t="s">
        <v>42</v>
      </c>
      <c r="U339" t="s">
        <v>42</v>
      </c>
      <c r="V339" t="s">
        <v>42</v>
      </c>
      <c r="W339" t="s">
        <v>42</v>
      </c>
      <c r="X339" t="s">
        <v>42</v>
      </c>
      <c r="Y339" t="s">
        <v>42</v>
      </c>
      <c r="Z339" t="s">
        <v>42</v>
      </c>
    </row>
    <row r="340" spans="2:26" x14ac:dyDescent="0.25">
      <c r="B340" t="s">
        <v>917</v>
      </c>
      <c r="C340">
        <v>1</v>
      </c>
      <c r="D340" t="s">
        <v>333</v>
      </c>
      <c r="E340" t="s">
        <v>919</v>
      </c>
      <c r="F340">
        <v>6</v>
      </c>
      <c r="G340" t="s">
        <v>333</v>
      </c>
      <c r="H340">
        <v>6</v>
      </c>
      <c r="I340" t="s">
        <v>919</v>
      </c>
      <c r="J340">
        <v>851</v>
      </c>
      <c r="K340" t="s">
        <v>1445</v>
      </c>
      <c r="L340" t="s">
        <v>1446</v>
      </c>
      <c r="M340" t="s">
        <v>1188</v>
      </c>
      <c r="N340" t="s">
        <v>1013</v>
      </c>
      <c r="O340">
        <v>851</v>
      </c>
      <c r="P340">
        <v>851</v>
      </c>
      <c r="Q340" t="s">
        <v>898</v>
      </c>
      <c r="R340" t="s">
        <v>1447</v>
      </c>
      <c r="S340" t="s">
        <v>42</v>
      </c>
      <c r="T340" t="s">
        <v>42</v>
      </c>
      <c r="U340" t="s">
        <v>42</v>
      </c>
      <c r="V340" t="s">
        <v>42</v>
      </c>
      <c r="W340" t="s">
        <v>42</v>
      </c>
      <c r="X340" t="s">
        <v>414</v>
      </c>
      <c r="Y340" t="s">
        <v>42</v>
      </c>
      <c r="Z340" t="s">
        <v>42</v>
      </c>
    </row>
    <row r="341" spans="2:26" x14ac:dyDescent="0.25">
      <c r="B341" t="s">
        <v>917</v>
      </c>
      <c r="C341">
        <v>1</v>
      </c>
      <c r="D341" t="s">
        <v>577</v>
      </c>
      <c r="E341" t="s">
        <v>923</v>
      </c>
      <c r="F341">
        <v>9</v>
      </c>
      <c r="G341" t="s">
        <v>577</v>
      </c>
      <c r="H341">
        <v>9</v>
      </c>
      <c r="I341" t="s">
        <v>923</v>
      </c>
      <c r="J341">
        <v>852</v>
      </c>
      <c r="K341" t="s">
        <v>676</v>
      </c>
      <c r="L341" t="s">
        <v>677</v>
      </c>
      <c r="M341" t="s">
        <v>1041</v>
      </c>
      <c r="N341" t="s">
        <v>1042</v>
      </c>
      <c r="O341">
        <v>852</v>
      </c>
      <c r="P341">
        <v>852</v>
      </c>
      <c r="Q341" t="s">
        <v>898</v>
      </c>
      <c r="R341" t="s">
        <v>1448</v>
      </c>
      <c r="S341" t="s">
        <v>42</v>
      </c>
      <c r="T341" t="s">
        <v>42</v>
      </c>
      <c r="U341" t="s">
        <v>42</v>
      </c>
      <c r="V341" t="s">
        <v>42</v>
      </c>
      <c r="W341" t="s">
        <v>42</v>
      </c>
      <c r="X341" t="s">
        <v>414</v>
      </c>
      <c r="Y341" t="s">
        <v>42</v>
      </c>
      <c r="Z341" t="s">
        <v>42</v>
      </c>
    </row>
    <row r="342" spans="2:26" x14ac:dyDescent="0.25">
      <c r="B342" t="s">
        <v>917</v>
      </c>
      <c r="C342">
        <v>1</v>
      </c>
      <c r="D342" t="s">
        <v>215</v>
      </c>
      <c r="E342" t="s">
        <v>215</v>
      </c>
      <c r="F342">
        <v>3</v>
      </c>
      <c r="G342" t="s">
        <v>215</v>
      </c>
      <c r="H342">
        <v>3</v>
      </c>
      <c r="I342" t="s">
        <v>215</v>
      </c>
      <c r="J342">
        <v>853</v>
      </c>
      <c r="K342" t="s">
        <v>1449</v>
      </c>
      <c r="L342" t="s">
        <v>1450</v>
      </c>
      <c r="O342">
        <v>853</v>
      </c>
      <c r="P342">
        <v>853</v>
      </c>
      <c r="Q342" t="s">
        <v>916</v>
      </c>
      <c r="R342" t="s">
        <v>1451</v>
      </c>
      <c r="S342" t="s">
        <v>42</v>
      </c>
      <c r="T342" t="s">
        <v>42</v>
      </c>
      <c r="U342" t="s">
        <v>42</v>
      </c>
      <c r="V342" t="s">
        <v>42</v>
      </c>
      <c r="W342" t="s">
        <v>42</v>
      </c>
      <c r="X342" t="s">
        <v>42</v>
      </c>
      <c r="Y342" t="s">
        <v>42</v>
      </c>
      <c r="Z342" t="s">
        <v>42</v>
      </c>
    </row>
    <row r="343" spans="2:26" x14ac:dyDescent="0.25">
      <c r="B343" t="s">
        <v>917</v>
      </c>
      <c r="C343">
        <v>1</v>
      </c>
      <c r="D343" t="s">
        <v>537</v>
      </c>
      <c r="E343" t="s">
        <v>964</v>
      </c>
      <c r="F343">
        <v>8</v>
      </c>
      <c r="G343" t="s">
        <v>537</v>
      </c>
      <c r="H343">
        <v>8</v>
      </c>
      <c r="I343" t="s">
        <v>964</v>
      </c>
      <c r="J343">
        <v>854</v>
      </c>
      <c r="L343" t="s">
        <v>1452</v>
      </c>
      <c r="M343" t="s">
        <v>965</v>
      </c>
      <c r="N343" t="s">
        <v>910</v>
      </c>
      <c r="O343">
        <v>151</v>
      </c>
      <c r="P343">
        <v>151</v>
      </c>
      <c r="Q343" t="s">
        <v>916</v>
      </c>
      <c r="S343" t="s">
        <v>42</v>
      </c>
      <c r="T343" t="s">
        <v>42</v>
      </c>
      <c r="U343" t="s">
        <v>42</v>
      </c>
      <c r="V343" t="s">
        <v>42</v>
      </c>
      <c r="W343" t="s">
        <v>42</v>
      </c>
      <c r="X343" t="s">
        <v>42</v>
      </c>
      <c r="Y343" t="s">
        <v>42</v>
      </c>
      <c r="Z343" t="s">
        <v>42</v>
      </c>
    </row>
    <row r="344" spans="2:26" x14ac:dyDescent="0.25">
      <c r="B344" t="s">
        <v>917</v>
      </c>
      <c r="C344">
        <v>1</v>
      </c>
      <c r="D344" t="s">
        <v>247</v>
      </c>
      <c r="E344" t="s">
        <v>921</v>
      </c>
      <c r="F344">
        <v>4</v>
      </c>
      <c r="G344" t="s">
        <v>247</v>
      </c>
      <c r="H344">
        <v>4</v>
      </c>
      <c r="I344" t="s">
        <v>921</v>
      </c>
      <c r="J344">
        <v>855</v>
      </c>
      <c r="L344" t="s">
        <v>1453</v>
      </c>
      <c r="O344">
        <v>855</v>
      </c>
      <c r="P344">
        <v>855</v>
      </c>
      <c r="Q344" t="s">
        <v>916</v>
      </c>
      <c r="S344" t="s">
        <v>42</v>
      </c>
      <c r="T344" t="s">
        <v>42</v>
      </c>
      <c r="U344" t="s">
        <v>42</v>
      </c>
      <c r="V344" t="s">
        <v>42</v>
      </c>
      <c r="W344" t="s">
        <v>42</v>
      </c>
      <c r="X344" t="s">
        <v>42</v>
      </c>
      <c r="Y344" t="s">
        <v>42</v>
      </c>
      <c r="Z344" t="s">
        <v>42</v>
      </c>
    </row>
    <row r="345" spans="2:26" x14ac:dyDescent="0.25">
      <c r="B345" t="s">
        <v>907</v>
      </c>
      <c r="C345">
        <v>998</v>
      </c>
      <c r="D345" t="s">
        <v>871</v>
      </c>
      <c r="E345" t="s">
        <v>871</v>
      </c>
      <c r="F345">
        <v>17</v>
      </c>
      <c r="G345" t="s">
        <v>871</v>
      </c>
      <c r="H345">
        <v>17</v>
      </c>
      <c r="I345" t="s">
        <v>871</v>
      </c>
      <c r="J345">
        <v>856</v>
      </c>
      <c r="K345" t="s">
        <v>1454</v>
      </c>
      <c r="L345" t="s">
        <v>1455</v>
      </c>
      <c r="M345" t="s">
        <v>1284</v>
      </c>
      <c r="N345" t="s">
        <v>1042</v>
      </c>
      <c r="O345">
        <v>856</v>
      </c>
      <c r="P345">
        <v>856</v>
      </c>
      <c r="Q345" t="s">
        <v>898</v>
      </c>
      <c r="R345" t="s">
        <v>1456</v>
      </c>
      <c r="S345" t="s">
        <v>42</v>
      </c>
      <c r="T345" t="s">
        <v>42</v>
      </c>
      <c r="U345" t="s">
        <v>42</v>
      </c>
      <c r="V345" t="s">
        <v>414</v>
      </c>
      <c r="W345" t="s">
        <v>414</v>
      </c>
      <c r="X345" t="s">
        <v>414</v>
      </c>
      <c r="Y345" t="s">
        <v>414</v>
      </c>
      <c r="Z345" t="s">
        <v>414</v>
      </c>
    </row>
    <row r="346" spans="2:26" x14ac:dyDescent="0.25">
      <c r="B346" t="s">
        <v>907</v>
      </c>
      <c r="C346">
        <v>998</v>
      </c>
      <c r="D346" t="s">
        <v>39</v>
      </c>
      <c r="E346" t="s">
        <v>908</v>
      </c>
      <c r="F346">
        <v>1</v>
      </c>
      <c r="G346" t="s">
        <v>39</v>
      </c>
      <c r="H346">
        <v>1</v>
      </c>
      <c r="I346" t="s">
        <v>908</v>
      </c>
      <c r="J346">
        <v>858</v>
      </c>
      <c r="K346" t="s">
        <v>121</v>
      </c>
      <c r="L346" t="s">
        <v>122</v>
      </c>
      <c r="M346" t="s">
        <v>909</v>
      </c>
      <c r="N346" t="s">
        <v>910</v>
      </c>
      <c r="O346">
        <v>858</v>
      </c>
      <c r="P346">
        <v>107</v>
      </c>
      <c r="Q346" t="s">
        <v>898</v>
      </c>
      <c r="R346" t="s">
        <v>1457</v>
      </c>
      <c r="S346" t="s">
        <v>42</v>
      </c>
      <c r="T346" t="s">
        <v>42</v>
      </c>
      <c r="U346" t="s">
        <v>42</v>
      </c>
      <c r="V346" t="s">
        <v>414</v>
      </c>
      <c r="W346" t="s">
        <v>414</v>
      </c>
      <c r="X346" t="s">
        <v>414</v>
      </c>
      <c r="Y346" t="s">
        <v>414</v>
      </c>
      <c r="Z346" t="s">
        <v>42</v>
      </c>
    </row>
    <row r="347" spans="2:26" x14ac:dyDescent="0.25">
      <c r="B347" t="s">
        <v>907</v>
      </c>
      <c r="C347">
        <v>998</v>
      </c>
      <c r="D347" t="s">
        <v>39</v>
      </c>
      <c r="E347" t="s">
        <v>908</v>
      </c>
      <c r="F347">
        <v>1</v>
      </c>
      <c r="G347" t="s">
        <v>39</v>
      </c>
      <c r="H347">
        <v>1</v>
      </c>
      <c r="I347" t="s">
        <v>908</v>
      </c>
      <c r="J347">
        <v>859</v>
      </c>
      <c r="K347" t="s">
        <v>1458</v>
      </c>
      <c r="L347" t="s">
        <v>1459</v>
      </c>
      <c r="M347" t="s">
        <v>909</v>
      </c>
      <c r="N347" t="s">
        <v>910</v>
      </c>
      <c r="O347">
        <v>107</v>
      </c>
      <c r="P347">
        <v>107</v>
      </c>
      <c r="Q347" t="s">
        <v>916</v>
      </c>
      <c r="R347" t="s">
        <v>1460</v>
      </c>
      <c r="S347" t="s">
        <v>42</v>
      </c>
      <c r="T347" t="s">
        <v>42</v>
      </c>
      <c r="U347" t="s">
        <v>42</v>
      </c>
      <c r="V347" t="s">
        <v>42</v>
      </c>
      <c r="W347" t="s">
        <v>42</v>
      </c>
      <c r="X347" t="s">
        <v>42</v>
      </c>
      <c r="Y347" t="s">
        <v>42</v>
      </c>
      <c r="Z347" t="s">
        <v>42</v>
      </c>
    </row>
    <row r="348" spans="2:26" x14ac:dyDescent="0.25">
      <c r="B348" t="s">
        <v>907</v>
      </c>
      <c r="C348">
        <v>998</v>
      </c>
      <c r="D348" t="s">
        <v>39</v>
      </c>
      <c r="E348" t="s">
        <v>908</v>
      </c>
      <c r="F348">
        <v>1</v>
      </c>
      <c r="G348" t="s">
        <v>39</v>
      </c>
      <c r="H348">
        <v>1</v>
      </c>
      <c r="I348" t="s">
        <v>908</v>
      </c>
      <c r="J348">
        <v>860</v>
      </c>
      <c r="K348" t="s">
        <v>1461</v>
      </c>
      <c r="L348" t="s">
        <v>1462</v>
      </c>
      <c r="M348" t="s">
        <v>909</v>
      </c>
      <c r="N348" t="s">
        <v>910</v>
      </c>
      <c r="O348">
        <v>107</v>
      </c>
      <c r="P348">
        <v>107</v>
      </c>
      <c r="Q348" t="s">
        <v>916</v>
      </c>
      <c r="R348" t="s">
        <v>1463</v>
      </c>
      <c r="S348" t="s">
        <v>42</v>
      </c>
      <c r="T348" t="s">
        <v>42</v>
      </c>
      <c r="U348" t="s">
        <v>42</v>
      </c>
      <c r="V348" t="s">
        <v>42</v>
      </c>
      <c r="W348" t="s">
        <v>42</v>
      </c>
      <c r="X348" t="s">
        <v>42</v>
      </c>
      <c r="Y348" t="s">
        <v>42</v>
      </c>
      <c r="Z348" t="s">
        <v>42</v>
      </c>
    </row>
    <row r="349" spans="2:26" x14ac:dyDescent="0.25">
      <c r="B349" t="s">
        <v>917</v>
      </c>
      <c r="C349">
        <v>1</v>
      </c>
      <c r="D349" t="s">
        <v>215</v>
      </c>
      <c r="E349" t="s">
        <v>215</v>
      </c>
      <c r="F349">
        <v>3</v>
      </c>
      <c r="G349" t="s">
        <v>215</v>
      </c>
      <c r="H349">
        <v>3</v>
      </c>
      <c r="I349" t="s">
        <v>215</v>
      </c>
      <c r="J349">
        <v>861</v>
      </c>
      <c r="K349" t="s">
        <v>1464</v>
      </c>
      <c r="L349" t="s">
        <v>1465</v>
      </c>
      <c r="O349">
        <v>861</v>
      </c>
      <c r="P349">
        <v>861</v>
      </c>
      <c r="Q349" t="s">
        <v>916</v>
      </c>
      <c r="S349" t="s">
        <v>42</v>
      </c>
      <c r="T349" t="s">
        <v>42</v>
      </c>
      <c r="U349" t="s">
        <v>42</v>
      </c>
      <c r="V349" t="s">
        <v>42</v>
      </c>
      <c r="W349" t="s">
        <v>42</v>
      </c>
      <c r="X349" t="s">
        <v>42</v>
      </c>
      <c r="Y349" t="s">
        <v>42</v>
      </c>
      <c r="Z349" t="s">
        <v>42</v>
      </c>
    </row>
    <row r="350" spans="2:26" x14ac:dyDescent="0.25">
      <c r="B350" t="s">
        <v>907</v>
      </c>
      <c r="C350">
        <v>998</v>
      </c>
      <c r="D350" t="s">
        <v>39</v>
      </c>
      <c r="E350" t="s">
        <v>908</v>
      </c>
      <c r="F350">
        <v>1</v>
      </c>
      <c r="G350" t="s">
        <v>39</v>
      </c>
      <c r="H350">
        <v>1</v>
      </c>
      <c r="I350" t="s">
        <v>908</v>
      </c>
      <c r="J350">
        <v>862</v>
      </c>
      <c r="K350" t="s">
        <v>1466</v>
      </c>
      <c r="L350" t="s">
        <v>1467</v>
      </c>
      <c r="M350" t="s">
        <v>909</v>
      </c>
      <c r="N350" t="s">
        <v>910</v>
      </c>
      <c r="O350">
        <v>107</v>
      </c>
      <c r="P350">
        <v>107</v>
      </c>
      <c r="Q350" t="s">
        <v>916</v>
      </c>
      <c r="R350" t="s">
        <v>1468</v>
      </c>
      <c r="S350" t="s">
        <v>42</v>
      </c>
      <c r="T350" t="s">
        <v>42</v>
      </c>
      <c r="U350" t="s">
        <v>42</v>
      </c>
      <c r="V350" t="s">
        <v>42</v>
      </c>
      <c r="W350" t="s">
        <v>42</v>
      </c>
      <c r="X350" t="s">
        <v>42</v>
      </c>
      <c r="Y350" t="s">
        <v>42</v>
      </c>
      <c r="Z350" t="s">
        <v>42</v>
      </c>
    </row>
    <row r="351" spans="2:26" x14ac:dyDescent="0.25">
      <c r="B351" t="s">
        <v>907</v>
      </c>
      <c r="C351">
        <v>998</v>
      </c>
      <c r="D351" t="s">
        <v>39</v>
      </c>
      <c r="E351" t="s">
        <v>908</v>
      </c>
      <c r="F351">
        <v>1</v>
      </c>
      <c r="G351" t="s">
        <v>39</v>
      </c>
      <c r="H351">
        <v>1</v>
      </c>
      <c r="I351" t="s">
        <v>908</v>
      </c>
      <c r="J351">
        <v>863</v>
      </c>
      <c r="K351" t="s">
        <v>1469</v>
      </c>
      <c r="L351" t="s">
        <v>1470</v>
      </c>
      <c r="M351" t="s">
        <v>909</v>
      </c>
      <c r="N351" t="s">
        <v>910</v>
      </c>
      <c r="O351">
        <v>863</v>
      </c>
      <c r="P351">
        <v>863</v>
      </c>
      <c r="Q351" t="s">
        <v>898</v>
      </c>
      <c r="R351" t="s">
        <v>1471</v>
      </c>
      <c r="S351" t="s">
        <v>42</v>
      </c>
      <c r="T351" t="s">
        <v>42</v>
      </c>
      <c r="U351" t="s">
        <v>42</v>
      </c>
      <c r="V351" t="s">
        <v>414</v>
      </c>
      <c r="W351" t="s">
        <v>42</v>
      </c>
      <c r="X351" t="s">
        <v>414</v>
      </c>
      <c r="Y351" t="s">
        <v>42</v>
      </c>
      <c r="Z351" t="s">
        <v>42</v>
      </c>
    </row>
    <row r="352" spans="2:26" x14ac:dyDescent="0.25">
      <c r="B352" t="s">
        <v>907</v>
      </c>
      <c r="C352">
        <v>998</v>
      </c>
      <c r="D352" t="s">
        <v>39</v>
      </c>
      <c r="E352" t="s">
        <v>908</v>
      </c>
      <c r="F352">
        <v>1</v>
      </c>
      <c r="G352" t="s">
        <v>39</v>
      </c>
      <c r="H352">
        <v>1</v>
      </c>
      <c r="I352" t="s">
        <v>908</v>
      </c>
      <c r="J352">
        <v>864</v>
      </c>
      <c r="K352" t="s">
        <v>1472</v>
      </c>
      <c r="L352" t="s">
        <v>1473</v>
      </c>
      <c r="M352" t="s">
        <v>909</v>
      </c>
      <c r="N352" t="s">
        <v>910</v>
      </c>
      <c r="O352">
        <v>107</v>
      </c>
      <c r="P352">
        <v>107</v>
      </c>
      <c r="Q352" t="s">
        <v>916</v>
      </c>
      <c r="R352" t="s">
        <v>1474</v>
      </c>
      <c r="S352" t="s">
        <v>42</v>
      </c>
      <c r="T352" t="s">
        <v>42</v>
      </c>
      <c r="U352" t="s">
        <v>42</v>
      </c>
      <c r="V352" t="s">
        <v>42</v>
      </c>
      <c r="W352" t="s">
        <v>42</v>
      </c>
      <c r="X352" t="s">
        <v>42</v>
      </c>
      <c r="Y352" t="s">
        <v>42</v>
      </c>
      <c r="Z352" t="s">
        <v>42</v>
      </c>
    </row>
    <row r="353" spans="2:26" x14ac:dyDescent="0.25">
      <c r="B353" t="s">
        <v>907</v>
      </c>
      <c r="C353">
        <v>998</v>
      </c>
      <c r="D353" t="s">
        <v>39</v>
      </c>
      <c r="E353" t="s">
        <v>908</v>
      </c>
      <c r="F353">
        <v>1</v>
      </c>
      <c r="G353" t="s">
        <v>39</v>
      </c>
      <c r="H353">
        <v>1</v>
      </c>
      <c r="I353" t="s">
        <v>908</v>
      </c>
      <c r="J353">
        <v>865</v>
      </c>
      <c r="K353" t="s">
        <v>1475</v>
      </c>
      <c r="L353" t="s">
        <v>1476</v>
      </c>
      <c r="M353" t="s">
        <v>909</v>
      </c>
      <c r="N353" t="s">
        <v>910</v>
      </c>
      <c r="O353">
        <v>107</v>
      </c>
      <c r="P353">
        <v>107</v>
      </c>
      <c r="Q353" t="s">
        <v>916</v>
      </c>
      <c r="R353" t="s">
        <v>1477</v>
      </c>
      <c r="S353" t="s">
        <v>42</v>
      </c>
      <c r="T353" t="s">
        <v>42</v>
      </c>
      <c r="U353" t="s">
        <v>42</v>
      </c>
      <c r="V353" t="s">
        <v>42</v>
      </c>
      <c r="W353" t="s">
        <v>42</v>
      </c>
      <c r="X353" t="s">
        <v>42</v>
      </c>
      <c r="Y353" t="s">
        <v>42</v>
      </c>
      <c r="Z353" t="s">
        <v>42</v>
      </c>
    </row>
    <row r="354" spans="2:26" x14ac:dyDescent="0.25">
      <c r="B354" t="s">
        <v>907</v>
      </c>
      <c r="C354">
        <v>998</v>
      </c>
      <c r="D354" t="s">
        <v>39</v>
      </c>
      <c r="E354" t="s">
        <v>908</v>
      </c>
      <c r="F354">
        <v>1</v>
      </c>
      <c r="G354" t="s">
        <v>39</v>
      </c>
      <c r="H354">
        <v>1</v>
      </c>
      <c r="I354" t="s">
        <v>908</v>
      </c>
      <c r="J354">
        <v>866</v>
      </c>
      <c r="K354" t="s">
        <v>1478</v>
      </c>
      <c r="L354" t="s">
        <v>1479</v>
      </c>
      <c r="M354" t="s">
        <v>909</v>
      </c>
      <c r="N354" t="s">
        <v>910</v>
      </c>
      <c r="O354">
        <v>107</v>
      </c>
      <c r="P354">
        <v>107</v>
      </c>
      <c r="Q354" t="s">
        <v>916</v>
      </c>
      <c r="R354" t="s">
        <v>1480</v>
      </c>
      <c r="S354" t="s">
        <v>42</v>
      </c>
      <c r="T354" t="s">
        <v>42</v>
      </c>
      <c r="U354" t="s">
        <v>42</v>
      </c>
      <c r="V354" t="s">
        <v>42</v>
      </c>
      <c r="W354" t="s">
        <v>42</v>
      </c>
      <c r="X354" t="s">
        <v>42</v>
      </c>
      <c r="Y354" t="s">
        <v>42</v>
      </c>
      <c r="Z354" t="s">
        <v>42</v>
      </c>
    </row>
    <row r="355" spans="2:26" x14ac:dyDescent="0.25">
      <c r="B355" t="s">
        <v>907</v>
      </c>
      <c r="C355">
        <v>998</v>
      </c>
      <c r="D355" t="s">
        <v>39</v>
      </c>
      <c r="E355" t="s">
        <v>908</v>
      </c>
      <c r="F355">
        <v>1</v>
      </c>
      <c r="G355" t="s">
        <v>39</v>
      </c>
      <c r="H355">
        <v>1</v>
      </c>
      <c r="I355" t="s">
        <v>908</v>
      </c>
      <c r="J355">
        <v>867</v>
      </c>
      <c r="K355" t="s">
        <v>1481</v>
      </c>
      <c r="L355" t="s">
        <v>1482</v>
      </c>
      <c r="M355" t="s">
        <v>909</v>
      </c>
      <c r="N355" t="s">
        <v>910</v>
      </c>
      <c r="O355">
        <v>107</v>
      </c>
      <c r="P355">
        <v>107</v>
      </c>
      <c r="Q355" t="s">
        <v>916</v>
      </c>
      <c r="R355" t="s">
        <v>1483</v>
      </c>
      <c r="S355" t="s">
        <v>42</v>
      </c>
      <c r="T355" t="s">
        <v>42</v>
      </c>
      <c r="U355" t="s">
        <v>42</v>
      </c>
      <c r="V355" t="s">
        <v>42</v>
      </c>
      <c r="W355" t="s">
        <v>42</v>
      </c>
      <c r="X355" t="s">
        <v>42</v>
      </c>
      <c r="Y355" t="s">
        <v>42</v>
      </c>
      <c r="Z355" t="s">
        <v>42</v>
      </c>
    </row>
    <row r="356" spans="2:26" x14ac:dyDescent="0.25">
      <c r="B356" t="s">
        <v>907</v>
      </c>
      <c r="C356">
        <v>998</v>
      </c>
      <c r="D356" t="s">
        <v>39</v>
      </c>
      <c r="E356" t="s">
        <v>908</v>
      </c>
      <c r="F356">
        <v>1</v>
      </c>
      <c r="G356" t="s">
        <v>39</v>
      </c>
      <c r="H356">
        <v>1</v>
      </c>
      <c r="I356" t="s">
        <v>908</v>
      </c>
      <c r="J356">
        <v>868</v>
      </c>
      <c r="K356" t="s">
        <v>1484</v>
      </c>
      <c r="L356" t="s">
        <v>1485</v>
      </c>
      <c r="M356" t="s">
        <v>909</v>
      </c>
      <c r="N356" t="s">
        <v>910</v>
      </c>
      <c r="O356">
        <v>107</v>
      </c>
      <c r="P356">
        <v>107</v>
      </c>
      <c r="Q356" t="s">
        <v>916</v>
      </c>
      <c r="R356" t="s">
        <v>1486</v>
      </c>
      <c r="S356" t="s">
        <v>42</v>
      </c>
      <c r="T356" t="s">
        <v>42</v>
      </c>
      <c r="U356" t="s">
        <v>42</v>
      </c>
      <c r="V356" t="s">
        <v>42</v>
      </c>
      <c r="W356" t="s">
        <v>42</v>
      </c>
      <c r="X356" t="s">
        <v>42</v>
      </c>
      <c r="Y356" t="s">
        <v>42</v>
      </c>
      <c r="Z356" t="s">
        <v>42</v>
      </c>
    </row>
    <row r="357" spans="2:26" x14ac:dyDescent="0.25">
      <c r="B357" t="s">
        <v>907</v>
      </c>
      <c r="C357">
        <v>998</v>
      </c>
      <c r="D357" t="s">
        <v>39</v>
      </c>
      <c r="E357" t="s">
        <v>908</v>
      </c>
      <c r="F357">
        <v>1</v>
      </c>
      <c r="G357" t="s">
        <v>39</v>
      </c>
      <c r="H357">
        <v>1</v>
      </c>
      <c r="I357" t="s">
        <v>908</v>
      </c>
      <c r="J357">
        <v>869</v>
      </c>
      <c r="K357" t="s">
        <v>856</v>
      </c>
      <c r="L357" t="s">
        <v>1487</v>
      </c>
      <c r="M357" t="s">
        <v>909</v>
      </c>
      <c r="N357" t="s">
        <v>910</v>
      </c>
      <c r="O357">
        <v>107</v>
      </c>
      <c r="P357">
        <v>107</v>
      </c>
      <c r="Q357" t="s">
        <v>916</v>
      </c>
      <c r="R357" t="s">
        <v>1488</v>
      </c>
      <c r="S357" t="s">
        <v>42</v>
      </c>
      <c r="T357" t="s">
        <v>42</v>
      </c>
      <c r="U357" t="s">
        <v>42</v>
      </c>
      <c r="V357" t="s">
        <v>42</v>
      </c>
      <c r="W357" t="s">
        <v>42</v>
      </c>
      <c r="X357" t="s">
        <v>42</v>
      </c>
      <c r="Y357" t="s">
        <v>42</v>
      </c>
      <c r="Z357" t="s">
        <v>42</v>
      </c>
    </row>
    <row r="358" spans="2:26" x14ac:dyDescent="0.25">
      <c r="B358" t="s">
        <v>907</v>
      </c>
      <c r="C358">
        <v>998</v>
      </c>
      <c r="D358" t="s">
        <v>39</v>
      </c>
      <c r="E358" t="s">
        <v>908</v>
      </c>
      <c r="F358">
        <v>1</v>
      </c>
      <c r="G358" t="s">
        <v>39</v>
      </c>
      <c r="H358">
        <v>1</v>
      </c>
      <c r="I358" t="s">
        <v>908</v>
      </c>
      <c r="J358">
        <v>870</v>
      </c>
      <c r="K358" t="s">
        <v>856</v>
      </c>
      <c r="L358" t="s">
        <v>1489</v>
      </c>
      <c r="M358" t="s">
        <v>909</v>
      </c>
      <c r="N358" t="s">
        <v>910</v>
      </c>
      <c r="O358">
        <v>107</v>
      </c>
      <c r="P358">
        <v>107</v>
      </c>
      <c r="Q358" t="s">
        <v>916</v>
      </c>
      <c r="R358" t="s">
        <v>1490</v>
      </c>
      <c r="S358" t="s">
        <v>42</v>
      </c>
      <c r="T358" t="s">
        <v>42</v>
      </c>
      <c r="U358" t="s">
        <v>42</v>
      </c>
      <c r="V358" t="s">
        <v>42</v>
      </c>
      <c r="W358" t="s">
        <v>42</v>
      </c>
      <c r="X358" t="s">
        <v>42</v>
      </c>
      <c r="Y358" t="s">
        <v>42</v>
      </c>
      <c r="Z358" t="s">
        <v>42</v>
      </c>
    </row>
    <row r="359" spans="2:26" x14ac:dyDescent="0.25">
      <c r="B359" t="s">
        <v>907</v>
      </c>
      <c r="C359">
        <v>998</v>
      </c>
      <c r="D359" t="s">
        <v>39</v>
      </c>
      <c r="E359" t="s">
        <v>908</v>
      </c>
      <c r="F359">
        <v>1</v>
      </c>
      <c r="G359" t="s">
        <v>39</v>
      </c>
      <c r="H359">
        <v>1</v>
      </c>
      <c r="I359" t="s">
        <v>908</v>
      </c>
      <c r="J359">
        <v>871</v>
      </c>
      <c r="K359" t="s">
        <v>1491</v>
      </c>
      <c r="L359" t="s">
        <v>1492</v>
      </c>
      <c r="M359" t="s">
        <v>909</v>
      </c>
      <c r="N359" t="s">
        <v>910</v>
      </c>
      <c r="O359">
        <v>107</v>
      </c>
      <c r="P359">
        <v>107</v>
      </c>
      <c r="Q359" t="s">
        <v>916</v>
      </c>
      <c r="R359" t="s">
        <v>1493</v>
      </c>
      <c r="S359" t="s">
        <v>42</v>
      </c>
      <c r="T359" t="s">
        <v>42</v>
      </c>
      <c r="U359" t="s">
        <v>42</v>
      </c>
      <c r="V359" t="s">
        <v>42</v>
      </c>
      <c r="W359" t="s">
        <v>42</v>
      </c>
      <c r="X359" t="s">
        <v>42</v>
      </c>
      <c r="Y359" t="s">
        <v>42</v>
      </c>
      <c r="Z359" t="s">
        <v>42</v>
      </c>
    </row>
    <row r="360" spans="2:26" x14ac:dyDescent="0.25">
      <c r="B360" t="s">
        <v>907</v>
      </c>
      <c r="C360">
        <v>998</v>
      </c>
      <c r="D360" t="s">
        <v>39</v>
      </c>
      <c r="E360" t="s">
        <v>908</v>
      </c>
      <c r="F360">
        <v>1</v>
      </c>
      <c r="G360" t="s">
        <v>39</v>
      </c>
      <c r="H360">
        <v>1</v>
      </c>
      <c r="I360" t="s">
        <v>908</v>
      </c>
      <c r="J360">
        <v>872</v>
      </c>
      <c r="K360" t="s">
        <v>129</v>
      </c>
      <c r="L360" t="s">
        <v>130</v>
      </c>
      <c r="M360" t="s">
        <v>909</v>
      </c>
      <c r="N360" t="s">
        <v>910</v>
      </c>
      <c r="O360">
        <v>107</v>
      </c>
      <c r="P360">
        <v>107</v>
      </c>
      <c r="Q360" t="s">
        <v>916</v>
      </c>
      <c r="R360" t="s">
        <v>1494</v>
      </c>
      <c r="S360" t="s">
        <v>42</v>
      </c>
      <c r="T360" t="s">
        <v>42</v>
      </c>
      <c r="U360" t="s">
        <v>42</v>
      </c>
      <c r="V360" t="s">
        <v>42</v>
      </c>
      <c r="W360" t="s">
        <v>42</v>
      </c>
      <c r="X360" t="s">
        <v>42</v>
      </c>
      <c r="Y360" t="s">
        <v>42</v>
      </c>
      <c r="Z360" t="s">
        <v>42</v>
      </c>
    </row>
    <row r="361" spans="2:26" x14ac:dyDescent="0.25">
      <c r="B361" t="s">
        <v>907</v>
      </c>
      <c r="C361">
        <v>998</v>
      </c>
      <c r="D361" t="s">
        <v>39</v>
      </c>
      <c r="E361" t="s">
        <v>908</v>
      </c>
      <c r="F361">
        <v>1</v>
      </c>
      <c r="G361" t="s">
        <v>39</v>
      </c>
      <c r="H361">
        <v>1</v>
      </c>
      <c r="I361" t="s">
        <v>908</v>
      </c>
      <c r="J361">
        <v>873</v>
      </c>
      <c r="K361" t="s">
        <v>1495</v>
      </c>
      <c r="L361" t="s">
        <v>125</v>
      </c>
      <c r="M361" t="s">
        <v>909</v>
      </c>
      <c r="N361" t="s">
        <v>910</v>
      </c>
      <c r="O361">
        <v>107</v>
      </c>
      <c r="P361">
        <v>107</v>
      </c>
      <c r="Q361" t="s">
        <v>916</v>
      </c>
      <c r="R361" t="s">
        <v>1496</v>
      </c>
      <c r="S361" t="s">
        <v>42</v>
      </c>
      <c r="T361" t="s">
        <v>42</v>
      </c>
      <c r="U361" t="s">
        <v>42</v>
      </c>
      <c r="V361" t="s">
        <v>42</v>
      </c>
      <c r="W361" t="s">
        <v>42</v>
      </c>
      <c r="X361" t="s">
        <v>42</v>
      </c>
      <c r="Y361" t="s">
        <v>42</v>
      </c>
      <c r="Z361" t="s">
        <v>42</v>
      </c>
    </row>
    <row r="362" spans="2:26" x14ac:dyDescent="0.25">
      <c r="B362" t="s">
        <v>907</v>
      </c>
      <c r="C362">
        <v>998</v>
      </c>
      <c r="D362" t="s">
        <v>39</v>
      </c>
      <c r="E362" t="s">
        <v>908</v>
      </c>
      <c r="F362">
        <v>1</v>
      </c>
      <c r="G362" t="s">
        <v>39</v>
      </c>
      <c r="H362">
        <v>1</v>
      </c>
      <c r="I362" t="s">
        <v>908</v>
      </c>
      <c r="J362">
        <v>874</v>
      </c>
      <c r="K362" t="s">
        <v>1495</v>
      </c>
      <c r="L362" t="s">
        <v>1497</v>
      </c>
      <c r="M362" t="s">
        <v>909</v>
      </c>
      <c r="N362" t="s">
        <v>910</v>
      </c>
      <c r="O362">
        <v>107</v>
      </c>
      <c r="P362">
        <v>107</v>
      </c>
      <c r="Q362" t="s">
        <v>916</v>
      </c>
      <c r="R362" t="s">
        <v>1498</v>
      </c>
      <c r="S362" t="s">
        <v>42</v>
      </c>
      <c r="T362" t="s">
        <v>42</v>
      </c>
      <c r="U362" t="s">
        <v>42</v>
      </c>
      <c r="V362" t="s">
        <v>42</v>
      </c>
      <c r="W362" t="s">
        <v>42</v>
      </c>
      <c r="X362" t="s">
        <v>42</v>
      </c>
      <c r="Y362" t="s">
        <v>42</v>
      </c>
      <c r="Z362" t="s">
        <v>42</v>
      </c>
    </row>
    <row r="363" spans="2:26" x14ac:dyDescent="0.25">
      <c r="B363" t="s">
        <v>907</v>
      </c>
      <c r="C363">
        <v>998</v>
      </c>
      <c r="D363" t="s">
        <v>39</v>
      </c>
      <c r="E363" t="s">
        <v>908</v>
      </c>
      <c r="F363">
        <v>1</v>
      </c>
      <c r="G363" t="s">
        <v>39</v>
      </c>
      <c r="H363">
        <v>1</v>
      </c>
      <c r="I363" t="s">
        <v>908</v>
      </c>
      <c r="J363">
        <v>875</v>
      </c>
      <c r="K363" t="s">
        <v>1499</v>
      </c>
      <c r="L363" t="s">
        <v>1500</v>
      </c>
      <c r="M363" t="s">
        <v>909</v>
      </c>
      <c r="N363" t="s">
        <v>910</v>
      </c>
      <c r="O363">
        <v>107</v>
      </c>
      <c r="P363">
        <v>107</v>
      </c>
      <c r="Q363" t="s">
        <v>916</v>
      </c>
      <c r="R363" t="s">
        <v>1501</v>
      </c>
      <c r="S363" t="s">
        <v>42</v>
      </c>
      <c r="T363" t="s">
        <v>42</v>
      </c>
      <c r="U363" t="s">
        <v>42</v>
      </c>
      <c r="V363" t="s">
        <v>42</v>
      </c>
      <c r="W363" t="s">
        <v>42</v>
      </c>
      <c r="X363" t="s">
        <v>42</v>
      </c>
      <c r="Y363" t="s">
        <v>42</v>
      </c>
      <c r="Z363" t="s">
        <v>42</v>
      </c>
    </row>
    <row r="364" spans="2:26" x14ac:dyDescent="0.25">
      <c r="B364" t="s">
        <v>907</v>
      </c>
      <c r="C364">
        <v>998</v>
      </c>
      <c r="D364" t="s">
        <v>39</v>
      </c>
      <c r="E364" t="s">
        <v>908</v>
      </c>
      <c r="F364">
        <v>1</v>
      </c>
      <c r="G364" t="s">
        <v>39</v>
      </c>
      <c r="H364">
        <v>1</v>
      </c>
      <c r="I364" t="s">
        <v>908</v>
      </c>
      <c r="J364">
        <v>876</v>
      </c>
      <c r="K364" t="s">
        <v>124</v>
      </c>
      <c r="L364" t="s">
        <v>125</v>
      </c>
      <c r="M364" t="s">
        <v>909</v>
      </c>
      <c r="N364" t="s">
        <v>910</v>
      </c>
      <c r="O364">
        <v>876</v>
      </c>
      <c r="P364">
        <v>107</v>
      </c>
      <c r="Q364" t="s">
        <v>898</v>
      </c>
      <c r="R364" t="s">
        <v>1502</v>
      </c>
      <c r="S364" t="s">
        <v>42</v>
      </c>
      <c r="T364" t="s">
        <v>42</v>
      </c>
      <c r="U364" t="s">
        <v>42</v>
      </c>
      <c r="V364" t="s">
        <v>414</v>
      </c>
      <c r="W364" t="s">
        <v>414</v>
      </c>
      <c r="X364" t="s">
        <v>414</v>
      </c>
      <c r="Y364" t="s">
        <v>414</v>
      </c>
      <c r="Z364" t="s">
        <v>42</v>
      </c>
    </row>
    <row r="365" spans="2:26" x14ac:dyDescent="0.25">
      <c r="B365" t="s">
        <v>907</v>
      </c>
      <c r="C365">
        <v>998</v>
      </c>
      <c r="D365" t="s">
        <v>39</v>
      </c>
      <c r="E365" t="s">
        <v>908</v>
      </c>
      <c r="F365">
        <v>1</v>
      </c>
      <c r="G365" t="s">
        <v>39</v>
      </c>
      <c r="H365">
        <v>1</v>
      </c>
      <c r="I365" t="s">
        <v>908</v>
      </c>
      <c r="J365">
        <v>877</v>
      </c>
      <c r="K365" t="s">
        <v>1503</v>
      </c>
      <c r="L365" t="s">
        <v>1504</v>
      </c>
      <c r="M365" t="s">
        <v>909</v>
      </c>
      <c r="N365" t="s">
        <v>910</v>
      </c>
      <c r="O365">
        <v>107</v>
      </c>
      <c r="P365">
        <v>107</v>
      </c>
      <c r="Q365" t="s">
        <v>916</v>
      </c>
      <c r="R365" t="s">
        <v>1505</v>
      </c>
      <c r="S365" t="s">
        <v>42</v>
      </c>
      <c r="T365" t="s">
        <v>42</v>
      </c>
      <c r="U365" t="s">
        <v>42</v>
      </c>
      <c r="V365" t="s">
        <v>42</v>
      </c>
      <c r="W365" t="s">
        <v>42</v>
      </c>
      <c r="X365" t="s">
        <v>42</v>
      </c>
      <c r="Y365" t="s">
        <v>42</v>
      </c>
      <c r="Z365" t="s">
        <v>42</v>
      </c>
    </row>
    <row r="366" spans="2:26" x14ac:dyDescent="0.25">
      <c r="B366" t="s">
        <v>907</v>
      </c>
      <c r="C366">
        <v>998</v>
      </c>
      <c r="D366" t="s">
        <v>39</v>
      </c>
      <c r="E366" t="s">
        <v>908</v>
      </c>
      <c r="F366">
        <v>1</v>
      </c>
      <c r="G366" t="s">
        <v>39</v>
      </c>
      <c r="H366">
        <v>1</v>
      </c>
      <c r="I366" t="s">
        <v>908</v>
      </c>
      <c r="J366">
        <v>878</v>
      </c>
      <c r="K366" t="s">
        <v>1506</v>
      </c>
      <c r="L366" t="s">
        <v>1507</v>
      </c>
      <c r="M366" t="s">
        <v>909</v>
      </c>
      <c r="N366" t="s">
        <v>910</v>
      </c>
      <c r="O366">
        <v>107</v>
      </c>
      <c r="P366">
        <v>107</v>
      </c>
      <c r="Q366" t="s">
        <v>916</v>
      </c>
      <c r="R366" t="s">
        <v>1508</v>
      </c>
      <c r="S366" t="s">
        <v>42</v>
      </c>
      <c r="T366" t="s">
        <v>42</v>
      </c>
      <c r="U366" t="s">
        <v>42</v>
      </c>
      <c r="V366" t="s">
        <v>42</v>
      </c>
      <c r="W366" t="s">
        <v>42</v>
      </c>
      <c r="X366" t="s">
        <v>42</v>
      </c>
      <c r="Y366" t="s">
        <v>42</v>
      </c>
      <c r="Z366" t="s">
        <v>42</v>
      </c>
    </row>
    <row r="367" spans="2:26" x14ac:dyDescent="0.25">
      <c r="B367" t="s">
        <v>907</v>
      </c>
      <c r="C367">
        <v>998</v>
      </c>
      <c r="D367" t="s">
        <v>39</v>
      </c>
      <c r="E367" t="s">
        <v>908</v>
      </c>
      <c r="F367">
        <v>1</v>
      </c>
      <c r="G367" t="s">
        <v>39</v>
      </c>
      <c r="H367">
        <v>1</v>
      </c>
      <c r="I367" t="s">
        <v>908</v>
      </c>
      <c r="J367">
        <v>879</v>
      </c>
      <c r="K367" t="s">
        <v>134</v>
      </c>
      <c r="L367" t="s">
        <v>135</v>
      </c>
      <c r="M367" t="s">
        <v>909</v>
      </c>
      <c r="N367" t="s">
        <v>910</v>
      </c>
      <c r="O367">
        <v>879</v>
      </c>
      <c r="P367">
        <v>107</v>
      </c>
      <c r="Q367" t="s">
        <v>898</v>
      </c>
      <c r="R367" t="s">
        <v>1509</v>
      </c>
      <c r="S367" t="s">
        <v>42</v>
      </c>
      <c r="T367" t="s">
        <v>42</v>
      </c>
      <c r="U367" t="s">
        <v>42</v>
      </c>
      <c r="V367" t="s">
        <v>414</v>
      </c>
      <c r="W367" t="s">
        <v>414</v>
      </c>
      <c r="X367" t="s">
        <v>414</v>
      </c>
      <c r="Y367" t="s">
        <v>414</v>
      </c>
      <c r="Z367" t="s">
        <v>42</v>
      </c>
    </row>
    <row r="368" spans="2:26" x14ac:dyDescent="0.25">
      <c r="B368" t="s">
        <v>907</v>
      </c>
      <c r="C368">
        <v>998</v>
      </c>
      <c r="D368" t="s">
        <v>39</v>
      </c>
      <c r="E368" t="s">
        <v>908</v>
      </c>
      <c r="F368">
        <v>1</v>
      </c>
      <c r="G368" t="s">
        <v>39</v>
      </c>
      <c r="H368">
        <v>1</v>
      </c>
      <c r="I368" t="s">
        <v>908</v>
      </c>
      <c r="J368">
        <v>880</v>
      </c>
      <c r="K368" t="s">
        <v>137</v>
      </c>
      <c r="L368" t="s">
        <v>138</v>
      </c>
      <c r="M368" t="s">
        <v>909</v>
      </c>
      <c r="N368" t="s">
        <v>910</v>
      </c>
      <c r="O368">
        <v>880</v>
      </c>
      <c r="P368">
        <v>107</v>
      </c>
      <c r="Q368" t="s">
        <v>898</v>
      </c>
      <c r="R368" t="s">
        <v>1510</v>
      </c>
      <c r="S368" t="s">
        <v>42</v>
      </c>
      <c r="T368" t="s">
        <v>42</v>
      </c>
      <c r="U368" t="s">
        <v>42</v>
      </c>
      <c r="V368" t="s">
        <v>414</v>
      </c>
      <c r="W368" t="s">
        <v>414</v>
      </c>
      <c r="X368" t="s">
        <v>414</v>
      </c>
      <c r="Y368" t="s">
        <v>414</v>
      </c>
      <c r="Z368" t="s">
        <v>42</v>
      </c>
    </row>
    <row r="369" spans="2:26" x14ac:dyDescent="0.25">
      <c r="B369" t="s">
        <v>907</v>
      </c>
      <c r="C369">
        <v>998</v>
      </c>
      <c r="D369" t="s">
        <v>39</v>
      </c>
      <c r="E369" t="s">
        <v>908</v>
      </c>
      <c r="F369">
        <v>1</v>
      </c>
      <c r="G369" t="s">
        <v>39</v>
      </c>
      <c r="H369">
        <v>1</v>
      </c>
      <c r="I369" t="s">
        <v>908</v>
      </c>
      <c r="J369">
        <v>881</v>
      </c>
      <c r="K369" t="s">
        <v>1511</v>
      </c>
      <c r="L369" t="s">
        <v>1512</v>
      </c>
      <c r="M369" t="s">
        <v>909</v>
      </c>
      <c r="N369" t="s">
        <v>910</v>
      </c>
      <c r="O369">
        <v>107</v>
      </c>
      <c r="P369">
        <v>107</v>
      </c>
      <c r="Q369" t="s">
        <v>916</v>
      </c>
      <c r="R369" t="s">
        <v>1513</v>
      </c>
      <c r="S369" t="s">
        <v>42</v>
      </c>
      <c r="T369" t="s">
        <v>42</v>
      </c>
      <c r="U369" t="s">
        <v>42</v>
      </c>
      <c r="V369" t="s">
        <v>42</v>
      </c>
      <c r="W369" t="s">
        <v>42</v>
      </c>
      <c r="X369" t="s">
        <v>42</v>
      </c>
      <c r="Y369" t="s">
        <v>42</v>
      </c>
      <c r="Z369" t="s">
        <v>42</v>
      </c>
    </row>
    <row r="370" spans="2:26" x14ac:dyDescent="0.25">
      <c r="B370" t="s">
        <v>907</v>
      </c>
      <c r="C370">
        <v>998</v>
      </c>
      <c r="D370" t="s">
        <v>39</v>
      </c>
      <c r="E370" t="s">
        <v>908</v>
      </c>
      <c r="F370">
        <v>1</v>
      </c>
      <c r="G370" t="s">
        <v>39</v>
      </c>
      <c r="H370">
        <v>1</v>
      </c>
      <c r="I370" t="s">
        <v>908</v>
      </c>
      <c r="J370">
        <v>882</v>
      </c>
      <c r="K370" t="s">
        <v>149</v>
      </c>
      <c r="L370" t="s">
        <v>150</v>
      </c>
      <c r="M370" t="s">
        <v>909</v>
      </c>
      <c r="N370" t="s">
        <v>910</v>
      </c>
      <c r="O370">
        <v>882</v>
      </c>
      <c r="P370">
        <v>882</v>
      </c>
      <c r="Q370" t="s">
        <v>898</v>
      </c>
      <c r="R370" t="s">
        <v>1514</v>
      </c>
      <c r="S370" t="s">
        <v>42</v>
      </c>
      <c r="T370" t="s">
        <v>42</v>
      </c>
      <c r="U370" t="s">
        <v>42</v>
      </c>
      <c r="V370" t="s">
        <v>414</v>
      </c>
      <c r="W370" t="s">
        <v>414</v>
      </c>
      <c r="X370" t="s">
        <v>42</v>
      </c>
      <c r="Y370" t="s">
        <v>42</v>
      </c>
      <c r="Z370" t="s">
        <v>42</v>
      </c>
    </row>
    <row r="371" spans="2:26" x14ac:dyDescent="0.25">
      <c r="B371" t="s">
        <v>907</v>
      </c>
      <c r="C371">
        <v>998</v>
      </c>
      <c r="D371" t="s">
        <v>39</v>
      </c>
      <c r="E371" t="s">
        <v>908</v>
      </c>
      <c r="F371">
        <v>1</v>
      </c>
      <c r="G371" t="s">
        <v>39</v>
      </c>
      <c r="H371">
        <v>1</v>
      </c>
      <c r="I371" t="s">
        <v>908</v>
      </c>
      <c r="J371">
        <v>883</v>
      </c>
      <c r="K371" t="s">
        <v>1515</v>
      </c>
      <c r="L371" t="s">
        <v>1516</v>
      </c>
      <c r="M371" t="s">
        <v>909</v>
      </c>
      <c r="N371" t="s">
        <v>910</v>
      </c>
      <c r="O371">
        <v>883</v>
      </c>
      <c r="P371">
        <v>883</v>
      </c>
      <c r="Q371" t="s">
        <v>898</v>
      </c>
      <c r="R371" t="s">
        <v>1517</v>
      </c>
      <c r="S371" t="s">
        <v>42</v>
      </c>
      <c r="T371" t="s">
        <v>42</v>
      </c>
      <c r="U371" t="s">
        <v>42</v>
      </c>
      <c r="V371" t="s">
        <v>414</v>
      </c>
      <c r="W371" t="s">
        <v>42</v>
      </c>
      <c r="X371" t="s">
        <v>414</v>
      </c>
      <c r="Y371" t="s">
        <v>42</v>
      </c>
      <c r="Z371" t="s">
        <v>42</v>
      </c>
    </row>
    <row r="372" spans="2:26" x14ac:dyDescent="0.25">
      <c r="B372" t="s">
        <v>917</v>
      </c>
      <c r="C372">
        <v>1</v>
      </c>
      <c r="D372" t="s">
        <v>10</v>
      </c>
      <c r="E372" t="s">
        <v>932</v>
      </c>
      <c r="F372">
        <v>7</v>
      </c>
      <c r="G372" t="s">
        <v>10</v>
      </c>
      <c r="H372">
        <v>7</v>
      </c>
      <c r="I372" t="s">
        <v>932</v>
      </c>
      <c r="J372">
        <v>885</v>
      </c>
      <c r="K372" t="s">
        <v>514</v>
      </c>
      <c r="L372" t="s">
        <v>515</v>
      </c>
      <c r="M372" t="s">
        <v>2492</v>
      </c>
      <c r="N372" t="s">
        <v>989</v>
      </c>
      <c r="O372">
        <v>885</v>
      </c>
      <c r="P372">
        <v>885</v>
      </c>
      <c r="Q372" t="s">
        <v>898</v>
      </c>
      <c r="R372" t="s">
        <v>1518</v>
      </c>
      <c r="S372" t="s">
        <v>42</v>
      </c>
      <c r="T372" t="s">
        <v>42</v>
      </c>
      <c r="U372" t="s">
        <v>42</v>
      </c>
      <c r="V372" t="s">
        <v>414</v>
      </c>
      <c r="W372" t="s">
        <v>414</v>
      </c>
      <c r="X372" t="s">
        <v>414</v>
      </c>
      <c r="Y372" t="s">
        <v>414</v>
      </c>
      <c r="Z372" t="s">
        <v>414</v>
      </c>
    </row>
    <row r="373" spans="2:26" x14ac:dyDescent="0.25">
      <c r="B373" t="s">
        <v>917</v>
      </c>
      <c r="C373">
        <v>1</v>
      </c>
      <c r="D373" t="s">
        <v>577</v>
      </c>
      <c r="E373" t="s">
        <v>923</v>
      </c>
      <c r="F373">
        <v>9</v>
      </c>
      <c r="G373" t="s">
        <v>577</v>
      </c>
      <c r="H373">
        <v>9</v>
      </c>
      <c r="I373" t="s">
        <v>923</v>
      </c>
      <c r="J373">
        <v>900</v>
      </c>
      <c r="L373" t="s">
        <v>1519</v>
      </c>
      <c r="O373">
        <v>900</v>
      </c>
      <c r="P373">
        <v>900</v>
      </c>
      <c r="Q373" t="s">
        <v>916</v>
      </c>
      <c r="S373" t="s">
        <v>42</v>
      </c>
      <c r="T373" t="s">
        <v>42</v>
      </c>
      <c r="U373" t="s">
        <v>42</v>
      </c>
      <c r="V373" t="s">
        <v>42</v>
      </c>
      <c r="W373" t="s">
        <v>42</v>
      </c>
      <c r="X373" t="s">
        <v>42</v>
      </c>
      <c r="Y373" t="s">
        <v>42</v>
      </c>
      <c r="Z373" t="s">
        <v>42</v>
      </c>
    </row>
    <row r="374" spans="2:26" x14ac:dyDescent="0.25">
      <c r="B374" t="s">
        <v>917</v>
      </c>
      <c r="C374">
        <v>1</v>
      </c>
      <c r="D374" t="s">
        <v>747</v>
      </c>
      <c r="E374" t="s">
        <v>970</v>
      </c>
      <c r="F374">
        <v>12</v>
      </c>
      <c r="G374" t="s">
        <v>747</v>
      </c>
      <c r="H374">
        <v>12</v>
      </c>
      <c r="I374" t="s">
        <v>970</v>
      </c>
      <c r="J374">
        <v>901</v>
      </c>
      <c r="L374" t="s">
        <v>1520</v>
      </c>
      <c r="O374">
        <v>901</v>
      </c>
      <c r="P374">
        <v>901</v>
      </c>
      <c r="Q374" t="s">
        <v>916</v>
      </c>
      <c r="S374" t="s">
        <v>42</v>
      </c>
      <c r="T374" t="s">
        <v>42</v>
      </c>
      <c r="U374" t="s">
        <v>42</v>
      </c>
      <c r="V374" t="s">
        <v>42</v>
      </c>
      <c r="W374" t="s">
        <v>42</v>
      </c>
      <c r="X374" t="s">
        <v>42</v>
      </c>
      <c r="Y374" t="s">
        <v>42</v>
      </c>
      <c r="Z374" t="s">
        <v>42</v>
      </c>
    </row>
    <row r="375" spans="2:26" x14ac:dyDescent="0.25">
      <c r="B375" t="s">
        <v>917</v>
      </c>
      <c r="C375">
        <v>1</v>
      </c>
      <c r="D375" t="s">
        <v>836</v>
      </c>
      <c r="E375" t="s">
        <v>967</v>
      </c>
      <c r="F375">
        <v>15</v>
      </c>
      <c r="G375" t="s">
        <v>836</v>
      </c>
      <c r="H375">
        <v>15</v>
      </c>
      <c r="I375" t="s">
        <v>967</v>
      </c>
      <c r="J375">
        <v>902</v>
      </c>
      <c r="K375" t="s">
        <v>856</v>
      </c>
      <c r="L375" t="s">
        <v>1521</v>
      </c>
      <c r="M375" t="s">
        <v>2488</v>
      </c>
      <c r="N375" t="s">
        <v>939</v>
      </c>
      <c r="O375">
        <v>912</v>
      </c>
      <c r="P375">
        <v>912</v>
      </c>
      <c r="Q375" t="s">
        <v>898</v>
      </c>
      <c r="R375" t="s">
        <v>1522</v>
      </c>
      <c r="S375" t="s">
        <v>42</v>
      </c>
      <c r="T375" t="s">
        <v>42</v>
      </c>
      <c r="U375" t="s">
        <v>42</v>
      </c>
      <c r="V375" t="s">
        <v>42</v>
      </c>
      <c r="W375" t="s">
        <v>42</v>
      </c>
      <c r="X375" t="s">
        <v>414</v>
      </c>
      <c r="Y375" t="s">
        <v>414</v>
      </c>
      <c r="Z375" t="s">
        <v>42</v>
      </c>
    </row>
    <row r="376" spans="2:26" x14ac:dyDescent="0.25">
      <c r="B376" t="s">
        <v>917</v>
      </c>
      <c r="C376">
        <v>1</v>
      </c>
      <c r="D376" t="s">
        <v>836</v>
      </c>
      <c r="E376" t="s">
        <v>967</v>
      </c>
      <c r="F376">
        <v>15</v>
      </c>
      <c r="G376" t="s">
        <v>836</v>
      </c>
      <c r="H376">
        <v>15</v>
      </c>
      <c r="I376" t="s">
        <v>967</v>
      </c>
      <c r="J376">
        <v>903</v>
      </c>
      <c r="K376" t="s">
        <v>856</v>
      </c>
      <c r="L376" t="s">
        <v>1523</v>
      </c>
      <c r="M376" t="s">
        <v>2488</v>
      </c>
      <c r="N376" t="s">
        <v>939</v>
      </c>
      <c r="O376">
        <v>912</v>
      </c>
      <c r="P376">
        <v>912</v>
      </c>
      <c r="Q376" t="s">
        <v>898</v>
      </c>
      <c r="R376" t="s">
        <v>1524</v>
      </c>
      <c r="S376" t="s">
        <v>42</v>
      </c>
      <c r="T376" t="s">
        <v>42</v>
      </c>
      <c r="U376" t="s">
        <v>42</v>
      </c>
      <c r="V376" t="s">
        <v>42</v>
      </c>
      <c r="W376" t="s">
        <v>42</v>
      </c>
      <c r="X376" t="s">
        <v>414</v>
      </c>
      <c r="Y376" t="s">
        <v>414</v>
      </c>
      <c r="Z376" t="s">
        <v>42</v>
      </c>
    </row>
    <row r="377" spans="2:26" x14ac:dyDescent="0.25">
      <c r="B377" t="s">
        <v>917</v>
      </c>
      <c r="C377">
        <v>1</v>
      </c>
      <c r="D377" t="s">
        <v>333</v>
      </c>
      <c r="E377" t="s">
        <v>919</v>
      </c>
      <c r="F377">
        <v>6</v>
      </c>
      <c r="G377" t="s">
        <v>333</v>
      </c>
      <c r="H377">
        <v>6</v>
      </c>
      <c r="I377" t="s">
        <v>919</v>
      </c>
      <c r="J377">
        <v>910</v>
      </c>
      <c r="L377" t="s">
        <v>1525</v>
      </c>
      <c r="O377">
        <v>910</v>
      </c>
      <c r="Q377" t="s">
        <v>916</v>
      </c>
      <c r="S377" t="s">
        <v>42</v>
      </c>
      <c r="T377" t="s">
        <v>42</v>
      </c>
      <c r="U377" t="s">
        <v>42</v>
      </c>
      <c r="V377" t="s">
        <v>42</v>
      </c>
      <c r="W377" t="s">
        <v>42</v>
      </c>
      <c r="X377" t="s">
        <v>42</v>
      </c>
      <c r="Y377" t="s">
        <v>42</v>
      </c>
      <c r="Z377" t="s">
        <v>42</v>
      </c>
    </row>
    <row r="378" spans="2:26" x14ac:dyDescent="0.25">
      <c r="B378" t="s">
        <v>917</v>
      </c>
      <c r="C378">
        <v>1</v>
      </c>
      <c r="D378" t="s">
        <v>247</v>
      </c>
      <c r="E378" t="s">
        <v>921</v>
      </c>
      <c r="F378">
        <v>4</v>
      </c>
      <c r="G378" t="s">
        <v>247</v>
      </c>
      <c r="H378">
        <v>4</v>
      </c>
      <c r="I378" t="s">
        <v>921</v>
      </c>
      <c r="J378">
        <v>911</v>
      </c>
      <c r="L378" t="s">
        <v>1526</v>
      </c>
      <c r="O378">
        <v>911</v>
      </c>
      <c r="P378">
        <v>911</v>
      </c>
      <c r="Q378" t="s">
        <v>916</v>
      </c>
      <c r="S378" t="s">
        <v>42</v>
      </c>
      <c r="T378" t="s">
        <v>42</v>
      </c>
      <c r="U378" t="s">
        <v>42</v>
      </c>
      <c r="V378" t="s">
        <v>42</v>
      </c>
      <c r="W378" t="s">
        <v>42</v>
      </c>
      <c r="X378" t="s">
        <v>42</v>
      </c>
      <c r="Y378" t="s">
        <v>42</v>
      </c>
      <c r="Z378" t="s">
        <v>42</v>
      </c>
    </row>
    <row r="379" spans="2:26" x14ac:dyDescent="0.25">
      <c r="B379" t="s">
        <v>917</v>
      </c>
      <c r="C379">
        <v>1</v>
      </c>
      <c r="D379" t="s">
        <v>836</v>
      </c>
      <c r="E379" t="s">
        <v>967</v>
      </c>
      <c r="F379">
        <v>15</v>
      </c>
      <c r="G379" t="s">
        <v>836</v>
      </c>
      <c r="H379">
        <v>15</v>
      </c>
      <c r="I379" t="s">
        <v>967</v>
      </c>
      <c r="J379">
        <v>912</v>
      </c>
      <c r="K379" t="s">
        <v>840</v>
      </c>
      <c r="L379" t="s">
        <v>841</v>
      </c>
      <c r="M379" t="s">
        <v>2488</v>
      </c>
      <c r="N379" t="s">
        <v>939</v>
      </c>
      <c r="O379">
        <v>912</v>
      </c>
      <c r="P379">
        <v>912</v>
      </c>
      <c r="Q379" t="s">
        <v>898</v>
      </c>
      <c r="R379" t="s">
        <v>1527</v>
      </c>
      <c r="S379" t="s">
        <v>42</v>
      </c>
      <c r="T379" t="s">
        <v>42</v>
      </c>
      <c r="U379" t="s">
        <v>42</v>
      </c>
      <c r="V379" t="s">
        <v>414</v>
      </c>
      <c r="W379" t="s">
        <v>414</v>
      </c>
      <c r="X379" t="s">
        <v>414</v>
      </c>
      <c r="Y379" t="s">
        <v>414</v>
      </c>
      <c r="Z379" t="s">
        <v>414</v>
      </c>
    </row>
    <row r="380" spans="2:26" x14ac:dyDescent="0.25">
      <c r="B380" t="s">
        <v>917</v>
      </c>
      <c r="C380">
        <v>1</v>
      </c>
      <c r="D380" t="s">
        <v>836</v>
      </c>
      <c r="E380" t="s">
        <v>967</v>
      </c>
      <c r="F380">
        <v>15</v>
      </c>
      <c r="G380" t="s">
        <v>836</v>
      </c>
      <c r="H380">
        <v>15</v>
      </c>
      <c r="I380" t="s">
        <v>967</v>
      </c>
      <c r="J380">
        <v>913</v>
      </c>
      <c r="K380" t="s">
        <v>845</v>
      </c>
      <c r="L380" t="s">
        <v>846</v>
      </c>
      <c r="M380" t="s">
        <v>2488</v>
      </c>
      <c r="N380" t="s">
        <v>939</v>
      </c>
      <c r="O380">
        <v>913</v>
      </c>
      <c r="P380">
        <v>913</v>
      </c>
      <c r="Q380" t="s">
        <v>898</v>
      </c>
      <c r="R380" t="s">
        <v>1528</v>
      </c>
      <c r="S380" t="s">
        <v>42</v>
      </c>
      <c r="T380" t="s">
        <v>42</v>
      </c>
      <c r="U380" t="s">
        <v>42</v>
      </c>
      <c r="V380" t="s">
        <v>414</v>
      </c>
      <c r="W380" t="s">
        <v>414</v>
      </c>
      <c r="X380" t="s">
        <v>414</v>
      </c>
      <c r="Y380" t="s">
        <v>414</v>
      </c>
      <c r="Z380" t="s">
        <v>414</v>
      </c>
    </row>
    <row r="381" spans="2:26" x14ac:dyDescent="0.25">
      <c r="B381" t="s">
        <v>917</v>
      </c>
      <c r="C381">
        <v>1</v>
      </c>
      <c r="D381" t="s">
        <v>577</v>
      </c>
      <c r="E381" t="s">
        <v>923</v>
      </c>
      <c r="F381">
        <v>9</v>
      </c>
      <c r="G381" t="s">
        <v>577</v>
      </c>
      <c r="H381">
        <v>9</v>
      </c>
      <c r="I381" t="s">
        <v>923</v>
      </c>
      <c r="J381">
        <v>916</v>
      </c>
      <c r="L381" t="s">
        <v>1529</v>
      </c>
      <c r="O381">
        <v>916</v>
      </c>
      <c r="P381">
        <v>916</v>
      </c>
      <c r="Q381" t="s">
        <v>916</v>
      </c>
      <c r="S381" t="s">
        <v>42</v>
      </c>
      <c r="T381" t="s">
        <v>42</v>
      </c>
      <c r="U381" t="s">
        <v>42</v>
      </c>
      <c r="V381" t="s">
        <v>42</v>
      </c>
      <c r="W381" t="s">
        <v>42</v>
      </c>
      <c r="X381" t="s">
        <v>42</v>
      </c>
      <c r="Y381" t="s">
        <v>42</v>
      </c>
      <c r="Z381" t="s">
        <v>42</v>
      </c>
    </row>
    <row r="382" spans="2:26" x14ac:dyDescent="0.25">
      <c r="B382" t="s">
        <v>917</v>
      </c>
      <c r="C382">
        <v>1</v>
      </c>
      <c r="D382" t="s">
        <v>10</v>
      </c>
      <c r="E382" t="s">
        <v>932</v>
      </c>
      <c r="F382">
        <v>7</v>
      </c>
      <c r="G382" t="s">
        <v>10</v>
      </c>
      <c r="H382">
        <v>7</v>
      </c>
      <c r="I382" t="s">
        <v>932</v>
      </c>
      <c r="J382">
        <v>920</v>
      </c>
      <c r="K382" t="s">
        <v>1530</v>
      </c>
      <c r="L382" t="s">
        <v>1531</v>
      </c>
      <c r="O382">
        <v>920</v>
      </c>
      <c r="P382">
        <v>920</v>
      </c>
      <c r="Q382" t="s">
        <v>916</v>
      </c>
      <c r="R382" t="s">
        <v>1532</v>
      </c>
      <c r="S382" t="s">
        <v>42</v>
      </c>
      <c r="T382" t="s">
        <v>42</v>
      </c>
      <c r="U382" t="s">
        <v>42</v>
      </c>
      <c r="V382" t="s">
        <v>42</v>
      </c>
      <c r="W382" t="s">
        <v>42</v>
      </c>
      <c r="X382" t="s">
        <v>42</v>
      </c>
      <c r="Y382" t="s">
        <v>42</v>
      </c>
      <c r="Z382" t="s">
        <v>414</v>
      </c>
    </row>
    <row r="383" spans="2:26" x14ac:dyDescent="0.25">
      <c r="B383" t="s">
        <v>917</v>
      </c>
      <c r="C383">
        <v>1</v>
      </c>
      <c r="D383" t="s">
        <v>215</v>
      </c>
      <c r="E383" t="s">
        <v>215</v>
      </c>
      <c r="F383">
        <v>3</v>
      </c>
      <c r="G383" t="s">
        <v>215</v>
      </c>
      <c r="H383">
        <v>3</v>
      </c>
      <c r="I383" t="s">
        <v>215</v>
      </c>
      <c r="J383">
        <v>921</v>
      </c>
      <c r="K383" t="s">
        <v>244</v>
      </c>
      <c r="L383" t="s">
        <v>245</v>
      </c>
      <c r="M383" t="s">
        <v>950</v>
      </c>
      <c r="N383" t="s">
        <v>910</v>
      </c>
      <c r="O383">
        <v>921</v>
      </c>
      <c r="P383">
        <v>921</v>
      </c>
      <c r="Q383" t="s">
        <v>898</v>
      </c>
      <c r="R383" t="s">
        <v>1533</v>
      </c>
      <c r="S383" t="s">
        <v>42</v>
      </c>
      <c r="T383" t="s">
        <v>42</v>
      </c>
      <c r="U383" t="s">
        <v>42</v>
      </c>
      <c r="V383" t="s">
        <v>414</v>
      </c>
      <c r="W383" t="s">
        <v>414</v>
      </c>
      <c r="X383" t="s">
        <v>414</v>
      </c>
      <c r="Y383" t="s">
        <v>414</v>
      </c>
      <c r="Z383" t="s">
        <v>42</v>
      </c>
    </row>
    <row r="384" spans="2:26" x14ac:dyDescent="0.25">
      <c r="B384" t="s">
        <v>917</v>
      </c>
      <c r="C384">
        <v>1</v>
      </c>
      <c r="D384" t="s">
        <v>836</v>
      </c>
      <c r="E384" t="s">
        <v>967</v>
      </c>
      <c r="F384">
        <v>15</v>
      </c>
      <c r="G384" t="s">
        <v>836</v>
      </c>
      <c r="H384">
        <v>15</v>
      </c>
      <c r="I384" t="s">
        <v>967</v>
      </c>
      <c r="J384">
        <v>922</v>
      </c>
      <c r="K384" t="s">
        <v>856</v>
      </c>
      <c r="L384" t="s">
        <v>1534</v>
      </c>
      <c r="M384" t="s">
        <v>2488</v>
      </c>
      <c r="N384" t="s">
        <v>939</v>
      </c>
      <c r="O384">
        <v>912</v>
      </c>
      <c r="P384">
        <v>912</v>
      </c>
      <c r="Q384" t="s">
        <v>898</v>
      </c>
      <c r="R384" t="s">
        <v>1535</v>
      </c>
      <c r="S384" t="s">
        <v>42</v>
      </c>
      <c r="T384" t="s">
        <v>42</v>
      </c>
      <c r="U384" t="s">
        <v>42</v>
      </c>
      <c r="V384" t="s">
        <v>42</v>
      </c>
      <c r="W384" t="s">
        <v>42</v>
      </c>
      <c r="X384" t="s">
        <v>414</v>
      </c>
      <c r="Y384" t="s">
        <v>414</v>
      </c>
      <c r="Z384" t="s">
        <v>42</v>
      </c>
    </row>
    <row r="385" spans="2:26" x14ac:dyDescent="0.25">
      <c r="B385" t="s">
        <v>917</v>
      </c>
      <c r="C385">
        <v>1</v>
      </c>
      <c r="D385" t="s">
        <v>10</v>
      </c>
      <c r="E385" t="s">
        <v>932</v>
      </c>
      <c r="F385">
        <v>7</v>
      </c>
      <c r="G385" t="s">
        <v>10</v>
      </c>
      <c r="H385">
        <v>7</v>
      </c>
      <c r="I385" t="s">
        <v>932</v>
      </c>
      <c r="J385">
        <v>923</v>
      </c>
      <c r="L385" t="s">
        <v>1536</v>
      </c>
      <c r="O385">
        <v>923</v>
      </c>
      <c r="Q385" t="s">
        <v>916</v>
      </c>
      <c r="S385" t="s">
        <v>42</v>
      </c>
      <c r="T385" t="s">
        <v>42</v>
      </c>
      <c r="U385" t="s">
        <v>42</v>
      </c>
      <c r="V385" t="s">
        <v>42</v>
      </c>
      <c r="W385" t="s">
        <v>42</v>
      </c>
      <c r="X385" t="s">
        <v>42</v>
      </c>
      <c r="Y385" t="s">
        <v>42</v>
      </c>
      <c r="Z385" t="s">
        <v>42</v>
      </c>
    </row>
    <row r="386" spans="2:26" x14ac:dyDescent="0.25">
      <c r="B386" t="s">
        <v>917</v>
      </c>
      <c r="C386">
        <v>1</v>
      </c>
      <c r="D386" t="s">
        <v>10</v>
      </c>
      <c r="E386" t="s">
        <v>932</v>
      </c>
      <c r="F386">
        <v>7</v>
      </c>
      <c r="G386" t="s">
        <v>10</v>
      </c>
      <c r="H386">
        <v>7</v>
      </c>
      <c r="I386" t="s">
        <v>932</v>
      </c>
      <c r="J386">
        <v>925</v>
      </c>
      <c r="L386" t="s">
        <v>1537</v>
      </c>
      <c r="O386">
        <v>925</v>
      </c>
      <c r="Q386" t="s">
        <v>916</v>
      </c>
      <c r="S386" t="s">
        <v>42</v>
      </c>
      <c r="T386" t="s">
        <v>42</v>
      </c>
      <c r="U386" t="s">
        <v>42</v>
      </c>
      <c r="V386" t="s">
        <v>42</v>
      </c>
      <c r="W386" t="s">
        <v>42</v>
      </c>
      <c r="X386" t="s">
        <v>42</v>
      </c>
      <c r="Y386" t="s">
        <v>42</v>
      </c>
      <c r="Z386" t="s">
        <v>42</v>
      </c>
    </row>
    <row r="387" spans="2:26" x14ac:dyDescent="0.25">
      <c r="B387" t="s">
        <v>917</v>
      </c>
      <c r="C387">
        <v>1</v>
      </c>
      <c r="D387" t="s">
        <v>10</v>
      </c>
      <c r="E387" t="s">
        <v>932</v>
      </c>
      <c r="F387">
        <v>7</v>
      </c>
      <c r="G387" t="s">
        <v>10</v>
      </c>
      <c r="H387">
        <v>7</v>
      </c>
      <c r="I387" t="s">
        <v>932</v>
      </c>
      <c r="J387">
        <v>926</v>
      </c>
      <c r="L387" t="s">
        <v>1538</v>
      </c>
      <c r="O387">
        <v>926</v>
      </c>
      <c r="Q387" t="s">
        <v>916</v>
      </c>
      <c r="S387" t="s">
        <v>42</v>
      </c>
      <c r="T387" t="s">
        <v>42</v>
      </c>
      <c r="U387" t="s">
        <v>42</v>
      </c>
      <c r="V387" t="s">
        <v>42</v>
      </c>
      <c r="W387" t="s">
        <v>42</v>
      </c>
      <c r="X387" t="s">
        <v>42</v>
      </c>
      <c r="Y387" t="s">
        <v>42</v>
      </c>
      <c r="Z387" t="s">
        <v>42</v>
      </c>
    </row>
    <row r="388" spans="2:26" x14ac:dyDescent="0.25">
      <c r="B388" t="s">
        <v>917</v>
      </c>
      <c r="C388">
        <v>1</v>
      </c>
      <c r="D388" t="s">
        <v>10</v>
      </c>
      <c r="E388" t="s">
        <v>932</v>
      </c>
      <c r="F388">
        <v>7</v>
      </c>
      <c r="G388" t="s">
        <v>10</v>
      </c>
      <c r="H388">
        <v>7</v>
      </c>
      <c r="I388" t="s">
        <v>932</v>
      </c>
      <c r="J388">
        <v>927</v>
      </c>
      <c r="L388" t="s">
        <v>1539</v>
      </c>
      <c r="O388">
        <v>927</v>
      </c>
      <c r="Q388" t="s">
        <v>916</v>
      </c>
      <c r="S388" t="s">
        <v>42</v>
      </c>
      <c r="T388" t="s">
        <v>42</v>
      </c>
      <c r="U388" t="s">
        <v>42</v>
      </c>
      <c r="V388" t="s">
        <v>42</v>
      </c>
      <c r="W388" t="s">
        <v>42</v>
      </c>
      <c r="X388" t="s">
        <v>42</v>
      </c>
      <c r="Y388" t="s">
        <v>42</v>
      </c>
      <c r="Z388" t="s">
        <v>42</v>
      </c>
    </row>
    <row r="389" spans="2:26" x14ac:dyDescent="0.25">
      <c r="B389" t="s">
        <v>917</v>
      </c>
      <c r="C389">
        <v>1</v>
      </c>
      <c r="D389" t="s">
        <v>10</v>
      </c>
      <c r="E389" t="s">
        <v>932</v>
      </c>
      <c r="F389">
        <v>7</v>
      </c>
      <c r="G389" t="s">
        <v>10</v>
      </c>
      <c r="H389">
        <v>7</v>
      </c>
      <c r="I389" t="s">
        <v>932</v>
      </c>
      <c r="J389">
        <v>928</v>
      </c>
      <c r="L389" t="s">
        <v>1540</v>
      </c>
      <c r="O389">
        <v>928</v>
      </c>
      <c r="Q389" t="s">
        <v>916</v>
      </c>
      <c r="S389" t="s">
        <v>42</v>
      </c>
      <c r="T389" t="s">
        <v>42</v>
      </c>
      <c r="U389" t="s">
        <v>42</v>
      </c>
      <c r="V389" t="s">
        <v>42</v>
      </c>
      <c r="W389" t="s">
        <v>42</v>
      </c>
      <c r="X389" t="s">
        <v>42</v>
      </c>
      <c r="Y389" t="s">
        <v>42</v>
      </c>
      <c r="Z389" t="s">
        <v>42</v>
      </c>
    </row>
    <row r="390" spans="2:26" x14ac:dyDescent="0.25">
      <c r="B390" t="s">
        <v>917</v>
      </c>
      <c r="C390">
        <v>1</v>
      </c>
      <c r="D390" t="s">
        <v>333</v>
      </c>
      <c r="E390" t="s">
        <v>919</v>
      </c>
      <c r="F390">
        <v>6</v>
      </c>
      <c r="G390" t="s">
        <v>333</v>
      </c>
      <c r="H390">
        <v>6</v>
      </c>
      <c r="I390" t="s">
        <v>919</v>
      </c>
      <c r="J390">
        <v>929</v>
      </c>
      <c r="L390" t="s">
        <v>1541</v>
      </c>
      <c r="O390">
        <v>929</v>
      </c>
      <c r="Q390" t="s">
        <v>916</v>
      </c>
      <c r="S390" t="s">
        <v>42</v>
      </c>
      <c r="T390" t="s">
        <v>42</v>
      </c>
      <c r="U390" t="s">
        <v>42</v>
      </c>
      <c r="V390" t="s">
        <v>42</v>
      </c>
      <c r="W390" t="s">
        <v>42</v>
      </c>
      <c r="X390" t="s">
        <v>42</v>
      </c>
      <c r="Y390" t="s">
        <v>42</v>
      </c>
      <c r="Z390" t="s">
        <v>42</v>
      </c>
    </row>
    <row r="391" spans="2:26" x14ac:dyDescent="0.25">
      <c r="B391" t="s">
        <v>917</v>
      </c>
      <c r="C391">
        <v>1</v>
      </c>
      <c r="D391" t="s">
        <v>10</v>
      </c>
      <c r="E391" t="s">
        <v>932</v>
      </c>
      <c r="F391">
        <v>7</v>
      </c>
      <c r="G391" t="s">
        <v>10</v>
      </c>
      <c r="H391">
        <v>7</v>
      </c>
      <c r="I391" t="s">
        <v>932</v>
      </c>
      <c r="J391">
        <v>930</v>
      </c>
      <c r="L391" t="s">
        <v>1542</v>
      </c>
      <c r="O391">
        <v>930</v>
      </c>
      <c r="Q391" t="s">
        <v>916</v>
      </c>
      <c r="S391" t="s">
        <v>42</v>
      </c>
      <c r="T391" t="s">
        <v>42</v>
      </c>
      <c r="U391" t="s">
        <v>42</v>
      </c>
      <c r="V391" t="s">
        <v>42</v>
      </c>
      <c r="W391" t="s">
        <v>42</v>
      </c>
      <c r="X391" t="s">
        <v>42</v>
      </c>
      <c r="Y391" t="s">
        <v>42</v>
      </c>
      <c r="Z391" t="s">
        <v>42</v>
      </c>
    </row>
    <row r="392" spans="2:26" x14ac:dyDescent="0.25">
      <c r="B392" t="s">
        <v>917</v>
      </c>
      <c r="C392">
        <v>1</v>
      </c>
      <c r="D392" t="s">
        <v>10</v>
      </c>
      <c r="E392" t="s">
        <v>932</v>
      </c>
      <c r="F392">
        <v>7</v>
      </c>
      <c r="G392" t="s">
        <v>10</v>
      </c>
      <c r="H392">
        <v>7</v>
      </c>
      <c r="I392" t="s">
        <v>932</v>
      </c>
      <c r="J392">
        <v>931</v>
      </c>
      <c r="L392" t="s">
        <v>1543</v>
      </c>
      <c r="O392">
        <v>931</v>
      </c>
      <c r="Q392" t="s">
        <v>916</v>
      </c>
      <c r="S392" t="s">
        <v>42</v>
      </c>
      <c r="T392" t="s">
        <v>42</v>
      </c>
      <c r="U392" t="s">
        <v>42</v>
      </c>
      <c r="V392" t="s">
        <v>42</v>
      </c>
      <c r="W392" t="s">
        <v>42</v>
      </c>
      <c r="X392" t="s">
        <v>42</v>
      </c>
      <c r="Y392" t="s">
        <v>42</v>
      </c>
      <c r="Z392" t="s">
        <v>42</v>
      </c>
    </row>
    <row r="393" spans="2:26" x14ac:dyDescent="0.25">
      <c r="B393" t="s">
        <v>917</v>
      </c>
      <c r="C393">
        <v>1</v>
      </c>
      <c r="D393" t="s">
        <v>10</v>
      </c>
      <c r="E393" t="s">
        <v>932</v>
      </c>
      <c r="F393">
        <v>7</v>
      </c>
      <c r="G393" t="s">
        <v>10</v>
      </c>
      <c r="H393">
        <v>7</v>
      </c>
      <c r="I393" t="s">
        <v>932</v>
      </c>
      <c r="J393">
        <v>932</v>
      </c>
      <c r="L393" t="s">
        <v>1544</v>
      </c>
      <c r="O393">
        <v>932</v>
      </c>
      <c r="Q393" t="s">
        <v>916</v>
      </c>
      <c r="S393" t="s">
        <v>42</v>
      </c>
      <c r="T393" t="s">
        <v>42</v>
      </c>
      <c r="U393" t="s">
        <v>42</v>
      </c>
      <c r="V393" t="s">
        <v>42</v>
      </c>
      <c r="W393" t="s">
        <v>42</v>
      </c>
      <c r="X393" t="s">
        <v>42</v>
      </c>
      <c r="Y393" t="s">
        <v>42</v>
      </c>
      <c r="Z393" t="s">
        <v>42</v>
      </c>
    </row>
    <row r="394" spans="2:26" x14ac:dyDescent="0.25">
      <c r="B394" t="s">
        <v>917</v>
      </c>
      <c r="C394">
        <v>1</v>
      </c>
      <c r="D394" t="s">
        <v>10</v>
      </c>
      <c r="E394" t="s">
        <v>932</v>
      </c>
      <c r="F394">
        <v>7</v>
      </c>
      <c r="G394" t="s">
        <v>10</v>
      </c>
      <c r="H394">
        <v>7</v>
      </c>
      <c r="I394" t="s">
        <v>932</v>
      </c>
      <c r="J394">
        <v>933</v>
      </c>
      <c r="L394" t="s">
        <v>1545</v>
      </c>
      <c r="O394">
        <v>933</v>
      </c>
      <c r="Q394" t="s">
        <v>916</v>
      </c>
      <c r="S394" t="s">
        <v>42</v>
      </c>
      <c r="T394" t="s">
        <v>42</v>
      </c>
      <c r="U394" t="s">
        <v>42</v>
      </c>
      <c r="V394" t="s">
        <v>42</v>
      </c>
      <c r="W394" t="s">
        <v>42</v>
      </c>
      <c r="X394" t="s">
        <v>42</v>
      </c>
      <c r="Y394" t="s">
        <v>42</v>
      </c>
      <c r="Z394" t="s">
        <v>42</v>
      </c>
    </row>
    <row r="395" spans="2:26" x14ac:dyDescent="0.25">
      <c r="B395" t="s">
        <v>917</v>
      </c>
      <c r="C395">
        <v>1</v>
      </c>
      <c r="D395" t="s">
        <v>333</v>
      </c>
      <c r="E395" t="s">
        <v>919</v>
      </c>
      <c r="F395">
        <v>6</v>
      </c>
      <c r="G395" t="s">
        <v>333</v>
      </c>
      <c r="H395">
        <v>6</v>
      </c>
      <c r="I395" t="s">
        <v>919</v>
      </c>
      <c r="J395">
        <v>934</v>
      </c>
      <c r="K395" t="s">
        <v>369</v>
      </c>
      <c r="L395" t="s">
        <v>370</v>
      </c>
      <c r="O395">
        <v>934</v>
      </c>
      <c r="P395">
        <v>934</v>
      </c>
      <c r="Q395" t="s">
        <v>916</v>
      </c>
      <c r="R395" t="s">
        <v>1546</v>
      </c>
      <c r="S395" t="s">
        <v>42</v>
      </c>
      <c r="T395" t="s">
        <v>42</v>
      </c>
      <c r="U395" t="s">
        <v>42</v>
      </c>
      <c r="V395" t="s">
        <v>42</v>
      </c>
      <c r="W395" t="s">
        <v>42</v>
      </c>
      <c r="X395" t="s">
        <v>42</v>
      </c>
      <c r="Y395" t="s">
        <v>42</v>
      </c>
      <c r="Z395" t="s">
        <v>42</v>
      </c>
    </row>
    <row r="396" spans="2:26" x14ac:dyDescent="0.25">
      <c r="B396" t="s">
        <v>917</v>
      </c>
      <c r="C396">
        <v>1</v>
      </c>
      <c r="D396" t="s">
        <v>10</v>
      </c>
      <c r="E396" t="s">
        <v>932</v>
      </c>
      <c r="F396">
        <v>7</v>
      </c>
      <c r="G396" t="s">
        <v>10</v>
      </c>
      <c r="H396">
        <v>7</v>
      </c>
      <c r="I396" t="s">
        <v>932</v>
      </c>
      <c r="J396">
        <v>935</v>
      </c>
      <c r="K396" t="s">
        <v>517</v>
      </c>
      <c r="L396" t="s">
        <v>518</v>
      </c>
      <c r="M396" t="s">
        <v>993</v>
      </c>
      <c r="N396" t="s">
        <v>989</v>
      </c>
      <c r="O396">
        <v>935</v>
      </c>
      <c r="P396">
        <v>935</v>
      </c>
      <c r="Q396" t="s">
        <v>898</v>
      </c>
      <c r="R396" t="s">
        <v>1547</v>
      </c>
      <c r="S396" t="s">
        <v>42</v>
      </c>
      <c r="T396" t="s">
        <v>42</v>
      </c>
      <c r="U396" t="s">
        <v>42</v>
      </c>
      <c r="V396" t="s">
        <v>414</v>
      </c>
      <c r="W396" t="s">
        <v>414</v>
      </c>
      <c r="X396" t="s">
        <v>414</v>
      </c>
      <c r="Y396" t="s">
        <v>414</v>
      </c>
      <c r="Z396" t="s">
        <v>414</v>
      </c>
    </row>
    <row r="397" spans="2:26" x14ac:dyDescent="0.25">
      <c r="B397" t="s">
        <v>917</v>
      </c>
      <c r="C397">
        <v>1</v>
      </c>
      <c r="D397" t="s">
        <v>10</v>
      </c>
      <c r="E397" t="s">
        <v>932</v>
      </c>
      <c r="F397">
        <v>7</v>
      </c>
      <c r="G397" t="s">
        <v>10</v>
      </c>
      <c r="H397">
        <v>7</v>
      </c>
      <c r="I397" t="s">
        <v>932</v>
      </c>
      <c r="J397">
        <v>936</v>
      </c>
      <c r="K397" t="s">
        <v>526</v>
      </c>
      <c r="L397" t="s">
        <v>527</v>
      </c>
      <c r="M397" t="s">
        <v>1038</v>
      </c>
      <c r="N397" t="s">
        <v>989</v>
      </c>
      <c r="O397">
        <v>936</v>
      </c>
      <c r="P397">
        <v>936</v>
      </c>
      <c r="Q397" t="s">
        <v>898</v>
      </c>
      <c r="R397" t="s">
        <v>1548</v>
      </c>
      <c r="S397" t="s">
        <v>42</v>
      </c>
      <c r="T397" t="s">
        <v>42</v>
      </c>
      <c r="U397" t="s">
        <v>42</v>
      </c>
      <c r="V397" t="s">
        <v>414</v>
      </c>
      <c r="W397" t="s">
        <v>414</v>
      </c>
      <c r="X397" t="s">
        <v>414</v>
      </c>
      <c r="Y397" t="s">
        <v>414</v>
      </c>
      <c r="Z397" t="s">
        <v>414</v>
      </c>
    </row>
    <row r="398" spans="2:26" x14ac:dyDescent="0.25">
      <c r="B398" t="s">
        <v>917</v>
      </c>
      <c r="C398">
        <v>1</v>
      </c>
      <c r="D398" t="s">
        <v>10</v>
      </c>
      <c r="E398" t="s">
        <v>932</v>
      </c>
      <c r="F398">
        <v>7</v>
      </c>
      <c r="G398" t="s">
        <v>10</v>
      </c>
      <c r="H398">
        <v>7</v>
      </c>
      <c r="I398" t="s">
        <v>932</v>
      </c>
      <c r="J398">
        <v>937</v>
      </c>
      <c r="K398" t="s">
        <v>520</v>
      </c>
      <c r="L398" t="s">
        <v>521</v>
      </c>
      <c r="M398" t="s">
        <v>1085</v>
      </c>
      <c r="N398" t="s">
        <v>989</v>
      </c>
      <c r="O398">
        <v>937</v>
      </c>
      <c r="P398">
        <v>937</v>
      </c>
      <c r="Q398" t="s">
        <v>898</v>
      </c>
      <c r="R398" t="s">
        <v>1549</v>
      </c>
      <c r="S398" t="s">
        <v>42</v>
      </c>
      <c r="T398" t="s">
        <v>42</v>
      </c>
      <c r="U398" t="s">
        <v>42</v>
      </c>
      <c r="V398" t="s">
        <v>414</v>
      </c>
      <c r="W398" t="s">
        <v>414</v>
      </c>
      <c r="X398" t="s">
        <v>414</v>
      </c>
      <c r="Y398" t="s">
        <v>414</v>
      </c>
      <c r="Z398" t="s">
        <v>414</v>
      </c>
    </row>
    <row r="399" spans="2:26" x14ac:dyDescent="0.25">
      <c r="B399" t="s">
        <v>917</v>
      </c>
      <c r="C399">
        <v>1</v>
      </c>
      <c r="D399" t="s">
        <v>10</v>
      </c>
      <c r="E399" t="s">
        <v>932</v>
      </c>
      <c r="F399">
        <v>7</v>
      </c>
      <c r="G399" t="s">
        <v>10</v>
      </c>
      <c r="H399">
        <v>7</v>
      </c>
      <c r="I399" t="s">
        <v>932</v>
      </c>
      <c r="J399">
        <v>938</v>
      </c>
      <c r="K399" t="s">
        <v>511</v>
      </c>
      <c r="L399" t="s">
        <v>512</v>
      </c>
      <c r="M399" t="s">
        <v>993</v>
      </c>
      <c r="N399" t="s">
        <v>989</v>
      </c>
      <c r="O399">
        <v>938</v>
      </c>
      <c r="P399">
        <v>938</v>
      </c>
      <c r="Q399" t="s">
        <v>898</v>
      </c>
      <c r="R399" t="s">
        <v>1550</v>
      </c>
      <c r="S399" t="s">
        <v>42</v>
      </c>
      <c r="T399" t="s">
        <v>42</v>
      </c>
      <c r="U399" t="s">
        <v>42</v>
      </c>
      <c r="V399" t="s">
        <v>414</v>
      </c>
      <c r="W399" t="s">
        <v>414</v>
      </c>
      <c r="X399" t="s">
        <v>414</v>
      </c>
      <c r="Y399" t="s">
        <v>414</v>
      </c>
      <c r="Z399" t="s">
        <v>414</v>
      </c>
    </row>
    <row r="400" spans="2:26" x14ac:dyDescent="0.25">
      <c r="B400" t="s">
        <v>917</v>
      </c>
      <c r="C400">
        <v>1</v>
      </c>
      <c r="D400" t="s">
        <v>10</v>
      </c>
      <c r="E400" t="s">
        <v>932</v>
      </c>
      <c r="F400">
        <v>7</v>
      </c>
      <c r="G400" t="s">
        <v>10</v>
      </c>
      <c r="H400">
        <v>7</v>
      </c>
      <c r="I400" t="s">
        <v>932</v>
      </c>
      <c r="J400">
        <v>939</v>
      </c>
      <c r="L400" t="s">
        <v>1551</v>
      </c>
      <c r="O400">
        <v>939</v>
      </c>
      <c r="Q400" t="s">
        <v>916</v>
      </c>
      <c r="S400" t="s">
        <v>42</v>
      </c>
      <c r="T400" t="s">
        <v>42</v>
      </c>
      <c r="U400" t="s">
        <v>42</v>
      </c>
      <c r="V400" t="s">
        <v>42</v>
      </c>
      <c r="W400" t="s">
        <v>42</v>
      </c>
      <c r="X400" t="s">
        <v>42</v>
      </c>
      <c r="Y400" t="s">
        <v>42</v>
      </c>
      <c r="Z400" t="s">
        <v>42</v>
      </c>
    </row>
    <row r="401" spans="2:26" x14ac:dyDescent="0.25">
      <c r="B401" t="s">
        <v>917</v>
      </c>
      <c r="C401">
        <v>1</v>
      </c>
      <c r="D401" t="s">
        <v>10</v>
      </c>
      <c r="E401" t="s">
        <v>932</v>
      </c>
      <c r="F401">
        <v>7</v>
      </c>
      <c r="G401" t="s">
        <v>10</v>
      </c>
      <c r="H401">
        <v>7</v>
      </c>
      <c r="I401" t="s">
        <v>932</v>
      </c>
      <c r="J401">
        <v>940</v>
      </c>
      <c r="L401" t="s">
        <v>1552</v>
      </c>
      <c r="O401">
        <v>940</v>
      </c>
      <c r="Q401" t="s">
        <v>916</v>
      </c>
      <c r="S401" t="s">
        <v>42</v>
      </c>
      <c r="T401" t="s">
        <v>42</v>
      </c>
      <c r="U401" t="s">
        <v>42</v>
      </c>
      <c r="V401" t="s">
        <v>42</v>
      </c>
      <c r="W401" t="s">
        <v>42</v>
      </c>
      <c r="X401" t="s">
        <v>42</v>
      </c>
      <c r="Y401" t="s">
        <v>42</v>
      </c>
      <c r="Z401" t="s">
        <v>42</v>
      </c>
    </row>
    <row r="402" spans="2:26" x14ac:dyDescent="0.25">
      <c r="B402" t="s">
        <v>917</v>
      </c>
      <c r="C402">
        <v>1</v>
      </c>
      <c r="D402" t="s">
        <v>10</v>
      </c>
      <c r="E402" t="s">
        <v>932</v>
      </c>
      <c r="F402">
        <v>7</v>
      </c>
      <c r="G402" t="s">
        <v>10</v>
      </c>
      <c r="H402">
        <v>7</v>
      </c>
      <c r="I402" t="s">
        <v>932</v>
      </c>
      <c r="J402">
        <v>941</v>
      </c>
      <c r="K402" t="s">
        <v>1553</v>
      </c>
      <c r="L402" t="s">
        <v>1554</v>
      </c>
      <c r="M402" t="s">
        <v>1038</v>
      </c>
      <c r="N402" t="s">
        <v>989</v>
      </c>
      <c r="O402">
        <v>941</v>
      </c>
      <c r="P402">
        <v>941</v>
      </c>
      <c r="Q402" t="s">
        <v>898</v>
      </c>
      <c r="R402" t="s">
        <v>1555</v>
      </c>
      <c r="S402" t="s">
        <v>42</v>
      </c>
      <c r="T402" t="s">
        <v>42</v>
      </c>
      <c r="U402" t="s">
        <v>42</v>
      </c>
      <c r="V402" t="s">
        <v>414</v>
      </c>
      <c r="W402" t="s">
        <v>414</v>
      </c>
      <c r="X402" t="s">
        <v>414</v>
      </c>
      <c r="Y402" t="s">
        <v>414</v>
      </c>
      <c r="Z402" t="s">
        <v>42</v>
      </c>
    </row>
    <row r="403" spans="2:26" x14ac:dyDescent="0.25">
      <c r="B403" t="s">
        <v>917</v>
      </c>
      <c r="C403">
        <v>1</v>
      </c>
      <c r="D403" t="s">
        <v>10</v>
      </c>
      <c r="E403" t="s">
        <v>932</v>
      </c>
      <c r="F403">
        <v>7</v>
      </c>
      <c r="G403" t="s">
        <v>10</v>
      </c>
      <c r="H403">
        <v>7</v>
      </c>
      <c r="I403" t="s">
        <v>932</v>
      </c>
      <c r="J403">
        <v>942</v>
      </c>
      <c r="K403" t="s">
        <v>2352</v>
      </c>
      <c r="L403" t="s">
        <v>535</v>
      </c>
      <c r="M403" t="s">
        <v>1034</v>
      </c>
      <c r="N403" t="s">
        <v>989</v>
      </c>
      <c r="O403">
        <v>942</v>
      </c>
      <c r="P403">
        <v>942</v>
      </c>
      <c r="Q403" t="s">
        <v>898</v>
      </c>
      <c r="R403" t="s">
        <v>1556</v>
      </c>
      <c r="S403" t="s">
        <v>42</v>
      </c>
      <c r="T403" t="s">
        <v>42</v>
      </c>
      <c r="U403" t="s">
        <v>42</v>
      </c>
      <c r="V403" t="s">
        <v>414</v>
      </c>
      <c r="W403" t="s">
        <v>414</v>
      </c>
      <c r="X403" t="s">
        <v>414</v>
      </c>
      <c r="Y403" t="s">
        <v>414</v>
      </c>
      <c r="Z403" t="s">
        <v>414</v>
      </c>
    </row>
    <row r="404" spans="2:26" x14ac:dyDescent="0.25">
      <c r="B404" t="s">
        <v>917</v>
      </c>
      <c r="C404">
        <v>1</v>
      </c>
      <c r="D404" t="s">
        <v>10</v>
      </c>
      <c r="E404" t="s">
        <v>932</v>
      </c>
      <c r="F404">
        <v>7</v>
      </c>
      <c r="G404" t="s">
        <v>10</v>
      </c>
      <c r="H404">
        <v>7</v>
      </c>
      <c r="I404" t="s">
        <v>932</v>
      </c>
      <c r="J404">
        <v>943</v>
      </c>
      <c r="L404" t="s">
        <v>1557</v>
      </c>
      <c r="O404">
        <v>943</v>
      </c>
      <c r="Q404" t="s">
        <v>916</v>
      </c>
      <c r="S404" t="s">
        <v>42</v>
      </c>
      <c r="T404" t="s">
        <v>42</v>
      </c>
      <c r="U404" t="s">
        <v>42</v>
      </c>
      <c r="V404" t="s">
        <v>42</v>
      </c>
      <c r="W404" t="s">
        <v>42</v>
      </c>
      <c r="X404" t="s">
        <v>42</v>
      </c>
      <c r="Y404" t="s">
        <v>42</v>
      </c>
      <c r="Z404" t="s">
        <v>42</v>
      </c>
    </row>
    <row r="405" spans="2:26" x14ac:dyDescent="0.25">
      <c r="B405" t="s">
        <v>917</v>
      </c>
      <c r="C405">
        <v>1</v>
      </c>
      <c r="D405" t="s">
        <v>747</v>
      </c>
      <c r="E405" t="s">
        <v>970</v>
      </c>
      <c r="F405">
        <v>12</v>
      </c>
      <c r="G405" t="s">
        <v>747</v>
      </c>
      <c r="H405">
        <v>12</v>
      </c>
      <c r="I405" t="s">
        <v>970</v>
      </c>
      <c r="J405">
        <v>944</v>
      </c>
      <c r="L405" t="s">
        <v>1558</v>
      </c>
      <c r="O405">
        <v>944</v>
      </c>
      <c r="Q405" t="s">
        <v>916</v>
      </c>
      <c r="S405" t="s">
        <v>42</v>
      </c>
      <c r="T405" t="s">
        <v>42</v>
      </c>
      <c r="U405" t="s">
        <v>42</v>
      </c>
      <c r="V405" t="s">
        <v>42</v>
      </c>
      <c r="W405" t="s">
        <v>42</v>
      </c>
      <c r="X405" t="s">
        <v>42</v>
      </c>
      <c r="Y405" t="s">
        <v>42</v>
      </c>
      <c r="Z405" t="s">
        <v>42</v>
      </c>
    </row>
    <row r="406" spans="2:26" x14ac:dyDescent="0.25">
      <c r="B406" t="s">
        <v>917</v>
      </c>
      <c r="C406">
        <v>1</v>
      </c>
      <c r="D406" t="s">
        <v>577</v>
      </c>
      <c r="E406" t="s">
        <v>923</v>
      </c>
      <c r="F406">
        <v>9</v>
      </c>
      <c r="G406" t="s">
        <v>577</v>
      </c>
      <c r="H406">
        <v>9</v>
      </c>
      <c r="I406" t="s">
        <v>923</v>
      </c>
      <c r="J406">
        <v>945</v>
      </c>
      <c r="L406" t="s">
        <v>1559</v>
      </c>
      <c r="O406">
        <v>945</v>
      </c>
      <c r="Q406" t="s">
        <v>916</v>
      </c>
      <c r="S406" t="s">
        <v>42</v>
      </c>
      <c r="T406" t="s">
        <v>42</v>
      </c>
      <c r="U406" t="s">
        <v>42</v>
      </c>
      <c r="V406" t="s">
        <v>42</v>
      </c>
      <c r="W406" t="s">
        <v>42</v>
      </c>
      <c r="X406" t="s">
        <v>42</v>
      </c>
      <c r="Y406" t="s">
        <v>42</v>
      </c>
      <c r="Z406" t="s">
        <v>42</v>
      </c>
    </row>
    <row r="407" spans="2:26" x14ac:dyDescent="0.25">
      <c r="B407" t="s">
        <v>917</v>
      </c>
      <c r="C407">
        <v>1</v>
      </c>
      <c r="D407" t="s">
        <v>577</v>
      </c>
      <c r="E407" t="s">
        <v>923</v>
      </c>
      <c r="F407">
        <v>9</v>
      </c>
      <c r="G407" t="s">
        <v>577</v>
      </c>
      <c r="H407">
        <v>9</v>
      </c>
      <c r="I407" t="s">
        <v>923</v>
      </c>
      <c r="J407">
        <v>946</v>
      </c>
      <c r="L407" t="s">
        <v>1560</v>
      </c>
      <c r="O407">
        <v>946</v>
      </c>
      <c r="P407">
        <v>946</v>
      </c>
      <c r="Q407" t="s">
        <v>916</v>
      </c>
      <c r="S407" t="s">
        <v>42</v>
      </c>
      <c r="T407" t="s">
        <v>42</v>
      </c>
      <c r="U407" t="s">
        <v>42</v>
      </c>
      <c r="V407" t="s">
        <v>42</v>
      </c>
      <c r="W407" t="s">
        <v>42</v>
      </c>
      <c r="X407" t="s">
        <v>42</v>
      </c>
      <c r="Y407" t="s">
        <v>42</v>
      </c>
      <c r="Z407" t="s">
        <v>42</v>
      </c>
    </row>
    <row r="408" spans="2:26" x14ac:dyDescent="0.25">
      <c r="B408" t="s">
        <v>917</v>
      </c>
      <c r="C408">
        <v>1</v>
      </c>
      <c r="D408" t="s">
        <v>10</v>
      </c>
      <c r="E408" t="s">
        <v>932</v>
      </c>
      <c r="F408">
        <v>7</v>
      </c>
      <c r="G408" t="s">
        <v>10</v>
      </c>
      <c r="H408">
        <v>7</v>
      </c>
      <c r="I408" t="s">
        <v>932</v>
      </c>
      <c r="J408">
        <v>947</v>
      </c>
      <c r="L408" t="s">
        <v>1561</v>
      </c>
      <c r="O408">
        <v>947</v>
      </c>
      <c r="Q408" t="s">
        <v>916</v>
      </c>
      <c r="S408" t="s">
        <v>42</v>
      </c>
      <c r="T408" t="s">
        <v>42</v>
      </c>
      <c r="U408" t="s">
        <v>42</v>
      </c>
      <c r="V408" t="s">
        <v>42</v>
      </c>
      <c r="W408" t="s">
        <v>42</v>
      </c>
      <c r="X408" t="s">
        <v>42</v>
      </c>
      <c r="Y408" t="s">
        <v>42</v>
      </c>
      <c r="Z408" t="s">
        <v>42</v>
      </c>
    </row>
    <row r="409" spans="2:26" x14ac:dyDescent="0.25">
      <c r="B409" t="s">
        <v>917</v>
      </c>
      <c r="C409">
        <v>1</v>
      </c>
      <c r="D409" t="s">
        <v>10</v>
      </c>
      <c r="E409" t="s">
        <v>932</v>
      </c>
      <c r="F409">
        <v>7</v>
      </c>
      <c r="G409" t="s">
        <v>10</v>
      </c>
      <c r="H409">
        <v>7</v>
      </c>
      <c r="I409" t="s">
        <v>932</v>
      </c>
      <c r="J409">
        <v>948</v>
      </c>
      <c r="K409" t="s">
        <v>523</v>
      </c>
      <c r="L409" t="s">
        <v>524</v>
      </c>
      <c r="M409" t="s">
        <v>2492</v>
      </c>
      <c r="N409" t="s">
        <v>989</v>
      </c>
      <c r="O409">
        <v>948</v>
      </c>
      <c r="P409">
        <v>948</v>
      </c>
      <c r="Q409" t="s">
        <v>898</v>
      </c>
      <c r="R409" t="s">
        <v>1562</v>
      </c>
      <c r="S409" t="s">
        <v>42</v>
      </c>
      <c r="T409" t="s">
        <v>42</v>
      </c>
      <c r="U409" t="s">
        <v>42</v>
      </c>
      <c r="V409" t="s">
        <v>414</v>
      </c>
      <c r="W409" t="s">
        <v>414</v>
      </c>
      <c r="X409" t="s">
        <v>414</v>
      </c>
      <c r="Y409" t="s">
        <v>414</v>
      </c>
      <c r="Z409" t="s">
        <v>414</v>
      </c>
    </row>
    <row r="410" spans="2:26" x14ac:dyDescent="0.25">
      <c r="B410" t="s">
        <v>1171</v>
      </c>
      <c r="C410">
        <v>999</v>
      </c>
      <c r="D410" t="s">
        <v>855</v>
      </c>
      <c r="E410" t="s">
        <v>855</v>
      </c>
      <c r="F410">
        <v>16</v>
      </c>
      <c r="G410" t="s">
        <v>855</v>
      </c>
      <c r="H410">
        <v>16</v>
      </c>
      <c r="I410" t="s">
        <v>855</v>
      </c>
      <c r="J410">
        <v>949</v>
      </c>
      <c r="K410" t="s">
        <v>1563</v>
      </c>
      <c r="L410" t="s">
        <v>1564</v>
      </c>
      <c r="M410" t="s">
        <v>991</v>
      </c>
      <c r="N410" t="s">
        <v>910</v>
      </c>
      <c r="O410">
        <v>949</v>
      </c>
      <c r="P410">
        <v>949</v>
      </c>
      <c r="Q410" t="s">
        <v>898</v>
      </c>
      <c r="R410" t="s">
        <v>1565</v>
      </c>
      <c r="S410" t="s">
        <v>42</v>
      </c>
      <c r="T410" t="s">
        <v>42</v>
      </c>
      <c r="U410" t="s">
        <v>42</v>
      </c>
      <c r="V410" t="s">
        <v>414</v>
      </c>
      <c r="W410" t="s">
        <v>414</v>
      </c>
      <c r="X410" t="s">
        <v>414</v>
      </c>
      <c r="Y410" t="s">
        <v>414</v>
      </c>
      <c r="Z410" t="s">
        <v>42</v>
      </c>
    </row>
    <row r="411" spans="2:26" x14ac:dyDescent="0.25">
      <c r="B411" t="s">
        <v>1171</v>
      </c>
      <c r="C411">
        <v>999</v>
      </c>
      <c r="D411" t="s">
        <v>855</v>
      </c>
      <c r="E411" t="s">
        <v>855</v>
      </c>
      <c r="F411">
        <v>16</v>
      </c>
      <c r="G411" t="s">
        <v>855</v>
      </c>
      <c r="H411">
        <v>16</v>
      </c>
      <c r="I411" t="s">
        <v>855</v>
      </c>
      <c r="J411">
        <v>950</v>
      </c>
      <c r="K411" t="s">
        <v>1566</v>
      </c>
      <c r="L411" t="s">
        <v>1567</v>
      </c>
      <c r="M411" t="s">
        <v>991</v>
      </c>
      <c r="N411" t="s">
        <v>910</v>
      </c>
      <c r="O411">
        <v>950</v>
      </c>
      <c r="P411">
        <v>950</v>
      </c>
      <c r="Q411" t="s">
        <v>898</v>
      </c>
      <c r="R411" t="s">
        <v>1568</v>
      </c>
      <c r="S411" t="s">
        <v>42</v>
      </c>
      <c r="T411" t="s">
        <v>42</v>
      </c>
      <c r="U411" t="s">
        <v>42</v>
      </c>
      <c r="V411" t="s">
        <v>414</v>
      </c>
      <c r="W411" t="s">
        <v>414</v>
      </c>
      <c r="X411" t="s">
        <v>414</v>
      </c>
      <c r="Y411" t="s">
        <v>414</v>
      </c>
      <c r="Z411" t="s">
        <v>42</v>
      </c>
    </row>
    <row r="412" spans="2:26" x14ac:dyDescent="0.25">
      <c r="B412" t="s">
        <v>1171</v>
      </c>
      <c r="C412">
        <v>999</v>
      </c>
      <c r="D412" t="s">
        <v>855</v>
      </c>
      <c r="E412" t="s">
        <v>855</v>
      </c>
      <c r="F412">
        <v>16</v>
      </c>
      <c r="G412" t="s">
        <v>855</v>
      </c>
      <c r="H412">
        <v>16</v>
      </c>
      <c r="I412" t="s">
        <v>855</v>
      </c>
      <c r="J412">
        <v>951</v>
      </c>
      <c r="K412" t="s">
        <v>1569</v>
      </c>
      <c r="L412" t="s">
        <v>1570</v>
      </c>
      <c r="M412" t="s">
        <v>991</v>
      </c>
      <c r="N412" t="s">
        <v>910</v>
      </c>
      <c r="O412">
        <v>951</v>
      </c>
      <c r="P412">
        <v>951</v>
      </c>
      <c r="Q412" t="s">
        <v>898</v>
      </c>
      <c r="R412" t="s">
        <v>1571</v>
      </c>
      <c r="S412" t="s">
        <v>42</v>
      </c>
      <c r="T412" t="s">
        <v>42</v>
      </c>
      <c r="U412" t="s">
        <v>42</v>
      </c>
      <c r="V412" t="s">
        <v>414</v>
      </c>
      <c r="W412" t="s">
        <v>414</v>
      </c>
      <c r="X412" t="s">
        <v>414</v>
      </c>
      <c r="Y412" t="s">
        <v>414</v>
      </c>
      <c r="Z412" t="s">
        <v>42</v>
      </c>
    </row>
    <row r="413" spans="2:26" x14ac:dyDescent="0.25">
      <c r="B413" t="s">
        <v>917</v>
      </c>
      <c r="C413">
        <v>1</v>
      </c>
      <c r="D413" t="s">
        <v>10</v>
      </c>
      <c r="E413" t="s">
        <v>932</v>
      </c>
      <c r="F413">
        <v>7</v>
      </c>
      <c r="G413" t="s">
        <v>10</v>
      </c>
      <c r="H413">
        <v>7</v>
      </c>
      <c r="I413" t="s">
        <v>932</v>
      </c>
      <c r="J413">
        <v>952</v>
      </c>
      <c r="L413" t="s">
        <v>1572</v>
      </c>
      <c r="O413">
        <v>952</v>
      </c>
      <c r="P413">
        <v>952</v>
      </c>
      <c r="Q413" t="s">
        <v>916</v>
      </c>
      <c r="S413" t="s">
        <v>42</v>
      </c>
      <c r="T413" t="s">
        <v>42</v>
      </c>
      <c r="U413" t="s">
        <v>42</v>
      </c>
      <c r="V413" t="s">
        <v>42</v>
      </c>
      <c r="W413" t="s">
        <v>42</v>
      </c>
      <c r="X413" t="s">
        <v>42</v>
      </c>
      <c r="Y413" t="s">
        <v>42</v>
      </c>
      <c r="Z413" t="s">
        <v>42</v>
      </c>
    </row>
    <row r="414" spans="2:26" x14ac:dyDescent="0.25">
      <c r="B414" t="s">
        <v>917</v>
      </c>
      <c r="C414">
        <v>1</v>
      </c>
      <c r="D414" t="s">
        <v>10</v>
      </c>
      <c r="E414" t="s">
        <v>932</v>
      </c>
      <c r="F414">
        <v>7</v>
      </c>
      <c r="G414" t="s">
        <v>10</v>
      </c>
      <c r="H414">
        <v>7</v>
      </c>
      <c r="I414" t="s">
        <v>932</v>
      </c>
      <c r="J414">
        <v>953</v>
      </c>
      <c r="L414" t="s">
        <v>1573</v>
      </c>
      <c r="O414">
        <v>953</v>
      </c>
      <c r="P414">
        <v>953</v>
      </c>
      <c r="Q414" t="s">
        <v>916</v>
      </c>
      <c r="S414" t="s">
        <v>42</v>
      </c>
      <c r="T414" t="s">
        <v>42</v>
      </c>
      <c r="U414" t="s">
        <v>42</v>
      </c>
      <c r="V414" t="s">
        <v>42</v>
      </c>
      <c r="W414" t="s">
        <v>42</v>
      </c>
      <c r="X414" t="s">
        <v>42</v>
      </c>
      <c r="Y414" t="s">
        <v>42</v>
      </c>
      <c r="Z414" t="s">
        <v>42</v>
      </c>
    </row>
    <row r="415" spans="2:26" x14ac:dyDescent="0.25">
      <c r="B415" t="s">
        <v>917</v>
      </c>
      <c r="C415">
        <v>1</v>
      </c>
      <c r="D415" t="s">
        <v>10</v>
      </c>
      <c r="E415" t="s">
        <v>932</v>
      </c>
      <c r="F415">
        <v>7</v>
      </c>
      <c r="G415" t="s">
        <v>10</v>
      </c>
      <c r="H415">
        <v>7</v>
      </c>
      <c r="I415" t="s">
        <v>932</v>
      </c>
      <c r="J415">
        <v>954</v>
      </c>
      <c r="L415" t="s">
        <v>1574</v>
      </c>
      <c r="O415">
        <v>954</v>
      </c>
      <c r="P415">
        <v>954</v>
      </c>
      <c r="Q415" t="s">
        <v>916</v>
      </c>
      <c r="S415" t="s">
        <v>42</v>
      </c>
      <c r="T415" t="s">
        <v>42</v>
      </c>
      <c r="U415" t="s">
        <v>42</v>
      </c>
      <c r="V415" t="s">
        <v>42</v>
      </c>
      <c r="W415" t="s">
        <v>42</v>
      </c>
      <c r="X415" t="s">
        <v>42</v>
      </c>
      <c r="Y415" t="s">
        <v>42</v>
      </c>
      <c r="Z415" t="s">
        <v>42</v>
      </c>
    </row>
    <row r="416" spans="2:26" x14ac:dyDescent="0.25">
      <c r="B416" t="s">
        <v>917</v>
      </c>
      <c r="C416">
        <v>1</v>
      </c>
      <c r="D416" t="s">
        <v>10</v>
      </c>
      <c r="E416" t="s">
        <v>932</v>
      </c>
      <c r="F416">
        <v>7</v>
      </c>
      <c r="G416" t="s">
        <v>10</v>
      </c>
      <c r="H416">
        <v>7</v>
      </c>
      <c r="I416" t="s">
        <v>932</v>
      </c>
      <c r="J416">
        <v>955</v>
      </c>
      <c r="L416" t="s">
        <v>1575</v>
      </c>
      <c r="O416">
        <v>955</v>
      </c>
      <c r="P416">
        <v>955</v>
      </c>
      <c r="Q416" t="s">
        <v>916</v>
      </c>
      <c r="S416" t="s">
        <v>42</v>
      </c>
      <c r="T416" t="s">
        <v>42</v>
      </c>
      <c r="U416" t="s">
        <v>42</v>
      </c>
      <c r="V416" t="s">
        <v>42</v>
      </c>
      <c r="W416" t="s">
        <v>42</v>
      </c>
      <c r="X416" t="s">
        <v>42</v>
      </c>
      <c r="Y416" t="s">
        <v>42</v>
      </c>
      <c r="Z416" t="s">
        <v>42</v>
      </c>
    </row>
    <row r="417" spans="2:26" x14ac:dyDescent="0.25">
      <c r="B417" t="s">
        <v>917</v>
      </c>
      <c r="C417">
        <v>1</v>
      </c>
      <c r="D417" t="s">
        <v>10</v>
      </c>
      <c r="E417" t="s">
        <v>932</v>
      </c>
      <c r="F417">
        <v>7</v>
      </c>
      <c r="G417" t="s">
        <v>10</v>
      </c>
      <c r="H417">
        <v>7</v>
      </c>
      <c r="I417" t="s">
        <v>932</v>
      </c>
      <c r="J417">
        <v>956</v>
      </c>
      <c r="L417" t="s">
        <v>1576</v>
      </c>
      <c r="O417">
        <v>956</v>
      </c>
      <c r="P417">
        <v>956</v>
      </c>
      <c r="Q417" t="s">
        <v>916</v>
      </c>
      <c r="S417" t="s">
        <v>42</v>
      </c>
      <c r="T417" t="s">
        <v>42</v>
      </c>
      <c r="U417" t="s">
        <v>42</v>
      </c>
      <c r="V417" t="s">
        <v>42</v>
      </c>
      <c r="W417" t="s">
        <v>42</v>
      </c>
      <c r="X417" t="s">
        <v>42</v>
      </c>
      <c r="Y417" t="s">
        <v>42</v>
      </c>
      <c r="Z417" t="s">
        <v>42</v>
      </c>
    </row>
    <row r="418" spans="2:26" x14ac:dyDescent="0.25">
      <c r="B418" t="s">
        <v>917</v>
      </c>
      <c r="C418">
        <v>1</v>
      </c>
      <c r="D418" t="s">
        <v>747</v>
      </c>
      <c r="E418" t="s">
        <v>970</v>
      </c>
      <c r="F418">
        <v>12</v>
      </c>
      <c r="G418" t="s">
        <v>747</v>
      </c>
      <c r="H418">
        <v>12</v>
      </c>
      <c r="I418" t="s">
        <v>970</v>
      </c>
      <c r="J418">
        <v>957</v>
      </c>
      <c r="K418" t="s">
        <v>751</v>
      </c>
      <c r="L418" t="s">
        <v>752</v>
      </c>
      <c r="M418" t="s">
        <v>968</v>
      </c>
      <c r="N418" t="s">
        <v>939</v>
      </c>
      <c r="O418">
        <v>957</v>
      </c>
      <c r="P418">
        <v>957</v>
      </c>
      <c r="Q418" t="s">
        <v>898</v>
      </c>
      <c r="R418" t="s">
        <v>1577</v>
      </c>
      <c r="S418" t="s">
        <v>42</v>
      </c>
      <c r="T418" t="s">
        <v>42</v>
      </c>
      <c r="U418" t="s">
        <v>42</v>
      </c>
      <c r="V418" t="s">
        <v>414</v>
      </c>
      <c r="W418" t="s">
        <v>414</v>
      </c>
      <c r="X418" t="s">
        <v>414</v>
      </c>
      <c r="Y418" t="s">
        <v>414</v>
      </c>
      <c r="Z418" t="s">
        <v>414</v>
      </c>
    </row>
    <row r="419" spans="2:26" x14ac:dyDescent="0.25">
      <c r="B419" t="s">
        <v>917</v>
      </c>
      <c r="C419">
        <v>1</v>
      </c>
      <c r="D419" t="s">
        <v>10</v>
      </c>
      <c r="E419" t="s">
        <v>932</v>
      </c>
      <c r="F419">
        <v>7</v>
      </c>
      <c r="G419" t="s">
        <v>10</v>
      </c>
      <c r="H419">
        <v>7</v>
      </c>
      <c r="I419" t="s">
        <v>932</v>
      </c>
      <c r="J419">
        <v>959</v>
      </c>
      <c r="L419" t="s">
        <v>1578</v>
      </c>
      <c r="O419">
        <v>959</v>
      </c>
      <c r="P419">
        <v>959</v>
      </c>
      <c r="Q419" t="s">
        <v>916</v>
      </c>
      <c r="S419" t="s">
        <v>42</v>
      </c>
      <c r="T419" t="s">
        <v>42</v>
      </c>
      <c r="U419" t="s">
        <v>42</v>
      </c>
      <c r="V419" t="s">
        <v>42</v>
      </c>
      <c r="W419" t="s">
        <v>42</v>
      </c>
      <c r="X419" t="s">
        <v>42</v>
      </c>
      <c r="Y419" t="s">
        <v>42</v>
      </c>
      <c r="Z419" t="s">
        <v>42</v>
      </c>
    </row>
    <row r="420" spans="2:26" x14ac:dyDescent="0.25">
      <c r="B420" t="s">
        <v>917</v>
      </c>
      <c r="C420">
        <v>1</v>
      </c>
      <c r="D420" t="s">
        <v>747</v>
      </c>
      <c r="E420" t="s">
        <v>970</v>
      </c>
      <c r="F420">
        <v>12</v>
      </c>
      <c r="G420" t="s">
        <v>747</v>
      </c>
      <c r="H420">
        <v>12</v>
      </c>
      <c r="I420" t="s">
        <v>970</v>
      </c>
      <c r="J420">
        <v>960</v>
      </c>
      <c r="K420" t="s">
        <v>784</v>
      </c>
      <c r="L420" t="s">
        <v>785</v>
      </c>
      <c r="M420" t="s">
        <v>968</v>
      </c>
      <c r="N420" t="s">
        <v>939</v>
      </c>
      <c r="O420">
        <v>960</v>
      </c>
      <c r="P420">
        <v>960</v>
      </c>
      <c r="Q420" t="s">
        <v>898</v>
      </c>
      <c r="R420" t="s">
        <v>1579</v>
      </c>
      <c r="S420" t="s">
        <v>42</v>
      </c>
      <c r="T420" t="s">
        <v>42</v>
      </c>
      <c r="U420" t="s">
        <v>42</v>
      </c>
      <c r="V420" t="s">
        <v>414</v>
      </c>
      <c r="W420" t="s">
        <v>414</v>
      </c>
      <c r="X420" t="s">
        <v>414</v>
      </c>
      <c r="Y420" t="s">
        <v>414</v>
      </c>
      <c r="Z420" t="s">
        <v>414</v>
      </c>
    </row>
    <row r="421" spans="2:26" x14ac:dyDescent="0.25">
      <c r="B421" t="s">
        <v>907</v>
      </c>
      <c r="C421">
        <v>998</v>
      </c>
      <c r="D421" t="s">
        <v>39</v>
      </c>
      <c r="E421" t="s">
        <v>908</v>
      </c>
      <c r="F421">
        <v>1</v>
      </c>
      <c r="G421" t="s">
        <v>39</v>
      </c>
      <c r="H421">
        <v>1</v>
      </c>
      <c r="I421" t="s">
        <v>908</v>
      </c>
      <c r="J421">
        <v>961</v>
      </c>
      <c r="K421" t="s">
        <v>59</v>
      </c>
      <c r="L421" t="s">
        <v>60</v>
      </c>
      <c r="M421" t="s">
        <v>909</v>
      </c>
      <c r="N421" t="s">
        <v>910</v>
      </c>
      <c r="O421">
        <v>961</v>
      </c>
      <c r="P421">
        <v>961</v>
      </c>
      <c r="Q421" t="s">
        <v>898</v>
      </c>
      <c r="R421" t="s">
        <v>1580</v>
      </c>
      <c r="S421" t="s">
        <v>42</v>
      </c>
      <c r="T421" t="s">
        <v>42</v>
      </c>
      <c r="U421" t="s">
        <v>42</v>
      </c>
      <c r="V421" t="s">
        <v>414</v>
      </c>
      <c r="W421" t="s">
        <v>414</v>
      </c>
      <c r="X421" t="s">
        <v>414</v>
      </c>
      <c r="Y421" t="s">
        <v>414</v>
      </c>
      <c r="Z421" t="s">
        <v>42</v>
      </c>
    </row>
    <row r="422" spans="2:26" x14ac:dyDescent="0.25">
      <c r="B422" t="s">
        <v>917</v>
      </c>
      <c r="C422">
        <v>1</v>
      </c>
      <c r="D422" t="s">
        <v>247</v>
      </c>
      <c r="E422" t="s">
        <v>921</v>
      </c>
      <c r="F422">
        <v>4</v>
      </c>
      <c r="G422" t="s">
        <v>247</v>
      </c>
      <c r="H422">
        <v>4</v>
      </c>
      <c r="I422" t="s">
        <v>921</v>
      </c>
      <c r="J422">
        <v>962</v>
      </c>
      <c r="K422" t="s">
        <v>1017</v>
      </c>
      <c r="L422" t="s">
        <v>1581</v>
      </c>
      <c r="O422">
        <v>962</v>
      </c>
      <c r="P422">
        <v>962</v>
      </c>
      <c r="Q422" t="s">
        <v>916</v>
      </c>
      <c r="R422" t="s">
        <v>1582</v>
      </c>
      <c r="S422" t="s">
        <v>42</v>
      </c>
      <c r="T422" t="s">
        <v>42</v>
      </c>
      <c r="U422" t="s">
        <v>42</v>
      </c>
      <c r="V422" t="s">
        <v>42</v>
      </c>
      <c r="W422" t="s">
        <v>42</v>
      </c>
      <c r="X422" t="s">
        <v>42</v>
      </c>
      <c r="Y422" t="s">
        <v>42</v>
      </c>
      <c r="Z422" t="s">
        <v>414</v>
      </c>
    </row>
    <row r="423" spans="2:26" x14ac:dyDescent="0.25">
      <c r="B423" t="s">
        <v>917</v>
      </c>
      <c r="C423">
        <v>1</v>
      </c>
      <c r="D423" t="s">
        <v>215</v>
      </c>
      <c r="E423" t="s">
        <v>215</v>
      </c>
      <c r="F423">
        <v>3</v>
      </c>
      <c r="G423" t="s">
        <v>215</v>
      </c>
      <c r="H423">
        <v>3</v>
      </c>
      <c r="I423" t="s">
        <v>215</v>
      </c>
      <c r="J423">
        <v>963</v>
      </c>
      <c r="L423" t="s">
        <v>1583</v>
      </c>
      <c r="O423">
        <v>963</v>
      </c>
      <c r="P423">
        <v>963</v>
      </c>
      <c r="Q423" t="s">
        <v>916</v>
      </c>
      <c r="S423" t="s">
        <v>42</v>
      </c>
      <c r="T423" t="s">
        <v>42</v>
      </c>
      <c r="U423" t="s">
        <v>42</v>
      </c>
      <c r="V423" t="s">
        <v>42</v>
      </c>
      <c r="W423" t="s">
        <v>42</v>
      </c>
      <c r="X423" t="s">
        <v>42</v>
      </c>
      <c r="Y423" t="s">
        <v>42</v>
      </c>
      <c r="Z423" t="s">
        <v>42</v>
      </c>
    </row>
    <row r="424" spans="2:26" x14ac:dyDescent="0.25">
      <c r="B424" t="s">
        <v>917</v>
      </c>
      <c r="C424">
        <v>1</v>
      </c>
      <c r="D424" t="s">
        <v>577</v>
      </c>
      <c r="E424" t="s">
        <v>923</v>
      </c>
      <c r="F424">
        <v>9</v>
      </c>
      <c r="G424" t="s">
        <v>577</v>
      </c>
      <c r="H424">
        <v>9</v>
      </c>
      <c r="I424" t="s">
        <v>923</v>
      </c>
      <c r="J424">
        <v>964</v>
      </c>
      <c r="L424" t="s">
        <v>1584</v>
      </c>
      <c r="O424">
        <v>964</v>
      </c>
      <c r="Q424" t="s">
        <v>916</v>
      </c>
      <c r="S424" t="s">
        <v>42</v>
      </c>
      <c r="T424" t="s">
        <v>42</v>
      </c>
      <c r="U424" t="s">
        <v>42</v>
      </c>
      <c r="V424" t="s">
        <v>42</v>
      </c>
      <c r="W424" t="s">
        <v>42</v>
      </c>
      <c r="X424" t="s">
        <v>42</v>
      </c>
      <c r="Y424" t="s">
        <v>42</v>
      </c>
      <c r="Z424" t="s">
        <v>42</v>
      </c>
    </row>
    <row r="425" spans="2:26" x14ac:dyDescent="0.25">
      <c r="B425" t="s">
        <v>917</v>
      </c>
      <c r="C425">
        <v>1</v>
      </c>
      <c r="D425" t="s">
        <v>577</v>
      </c>
      <c r="E425" t="s">
        <v>923</v>
      </c>
      <c r="F425">
        <v>9</v>
      </c>
      <c r="G425" t="s">
        <v>577</v>
      </c>
      <c r="H425">
        <v>9</v>
      </c>
      <c r="I425" t="s">
        <v>923</v>
      </c>
      <c r="J425">
        <v>965</v>
      </c>
      <c r="L425" t="s">
        <v>1585</v>
      </c>
      <c r="O425">
        <v>965</v>
      </c>
      <c r="P425">
        <v>965</v>
      </c>
      <c r="Q425" t="s">
        <v>916</v>
      </c>
      <c r="S425" t="s">
        <v>42</v>
      </c>
      <c r="T425" t="s">
        <v>42</v>
      </c>
      <c r="U425" t="s">
        <v>42</v>
      </c>
      <c r="V425" t="s">
        <v>42</v>
      </c>
      <c r="W425" t="s">
        <v>42</v>
      </c>
      <c r="X425" t="s">
        <v>42</v>
      </c>
      <c r="Y425" t="s">
        <v>42</v>
      </c>
      <c r="Z425" t="s">
        <v>42</v>
      </c>
    </row>
    <row r="426" spans="2:26" x14ac:dyDescent="0.25">
      <c r="B426" t="s">
        <v>917</v>
      </c>
      <c r="C426">
        <v>1</v>
      </c>
      <c r="D426" t="s">
        <v>577</v>
      </c>
      <c r="E426" t="s">
        <v>923</v>
      </c>
      <c r="F426">
        <v>9</v>
      </c>
      <c r="G426" t="s">
        <v>577</v>
      </c>
      <c r="H426">
        <v>9</v>
      </c>
      <c r="I426" t="s">
        <v>923</v>
      </c>
      <c r="J426">
        <v>967</v>
      </c>
      <c r="L426" t="s">
        <v>1586</v>
      </c>
      <c r="O426">
        <v>967</v>
      </c>
      <c r="P426">
        <v>967</v>
      </c>
      <c r="Q426" t="s">
        <v>916</v>
      </c>
      <c r="S426" t="s">
        <v>42</v>
      </c>
      <c r="T426" t="s">
        <v>42</v>
      </c>
      <c r="U426" t="s">
        <v>42</v>
      </c>
      <c r="V426" t="s">
        <v>42</v>
      </c>
      <c r="W426" t="s">
        <v>42</v>
      </c>
      <c r="X426" t="s">
        <v>42</v>
      </c>
      <c r="Y426" t="s">
        <v>42</v>
      </c>
      <c r="Z426" t="s">
        <v>42</v>
      </c>
    </row>
    <row r="427" spans="2:26" x14ac:dyDescent="0.25">
      <c r="B427" t="s">
        <v>917</v>
      </c>
      <c r="C427">
        <v>1</v>
      </c>
      <c r="D427" t="s">
        <v>247</v>
      </c>
      <c r="E427" t="s">
        <v>921</v>
      </c>
      <c r="F427">
        <v>4</v>
      </c>
      <c r="G427" t="s">
        <v>247</v>
      </c>
      <c r="H427">
        <v>4</v>
      </c>
      <c r="I427" t="s">
        <v>921</v>
      </c>
      <c r="J427">
        <v>968</v>
      </c>
      <c r="L427" t="s">
        <v>1587</v>
      </c>
      <c r="O427">
        <v>968</v>
      </c>
      <c r="P427">
        <v>968</v>
      </c>
      <c r="Q427" t="s">
        <v>916</v>
      </c>
      <c r="S427" t="s">
        <v>42</v>
      </c>
      <c r="T427" t="s">
        <v>42</v>
      </c>
      <c r="U427" t="s">
        <v>42</v>
      </c>
      <c r="V427" t="s">
        <v>42</v>
      </c>
      <c r="W427" t="s">
        <v>42</v>
      </c>
      <c r="X427" t="s">
        <v>42</v>
      </c>
      <c r="Y427" t="s">
        <v>42</v>
      </c>
      <c r="Z427" t="s">
        <v>42</v>
      </c>
    </row>
    <row r="428" spans="2:26" x14ac:dyDescent="0.25">
      <c r="B428" t="s">
        <v>907</v>
      </c>
      <c r="C428">
        <v>998</v>
      </c>
      <c r="D428" t="s">
        <v>39</v>
      </c>
      <c r="E428" t="s">
        <v>908</v>
      </c>
      <c r="F428">
        <v>1</v>
      </c>
      <c r="G428" t="s">
        <v>39</v>
      </c>
      <c r="H428">
        <v>1</v>
      </c>
      <c r="I428" t="s">
        <v>908</v>
      </c>
      <c r="J428">
        <v>971</v>
      </c>
      <c r="K428" t="s">
        <v>1588</v>
      </c>
      <c r="L428" t="s">
        <v>1589</v>
      </c>
      <c r="M428" t="s">
        <v>909</v>
      </c>
      <c r="N428" t="s">
        <v>910</v>
      </c>
      <c r="O428">
        <v>107</v>
      </c>
      <c r="P428">
        <v>107</v>
      </c>
      <c r="Q428" t="s">
        <v>916</v>
      </c>
      <c r="R428" t="s">
        <v>1590</v>
      </c>
      <c r="S428" t="s">
        <v>42</v>
      </c>
      <c r="T428" t="s">
        <v>42</v>
      </c>
      <c r="U428" t="s">
        <v>42</v>
      </c>
      <c r="V428" t="s">
        <v>42</v>
      </c>
      <c r="W428" t="s">
        <v>42</v>
      </c>
      <c r="X428" t="s">
        <v>42</v>
      </c>
      <c r="Y428" t="s">
        <v>42</v>
      </c>
      <c r="Z428" t="s">
        <v>42</v>
      </c>
    </row>
    <row r="429" spans="2:26" x14ac:dyDescent="0.25">
      <c r="B429" t="s">
        <v>917</v>
      </c>
      <c r="C429">
        <v>1</v>
      </c>
      <c r="D429" t="s">
        <v>537</v>
      </c>
      <c r="E429" t="s">
        <v>964</v>
      </c>
      <c r="F429">
        <v>8</v>
      </c>
      <c r="G429" t="s">
        <v>537</v>
      </c>
      <c r="H429">
        <v>8</v>
      </c>
      <c r="I429" t="s">
        <v>964</v>
      </c>
      <c r="J429">
        <v>972</v>
      </c>
      <c r="K429" t="s">
        <v>856</v>
      </c>
      <c r="L429" t="s">
        <v>1591</v>
      </c>
      <c r="M429" t="s">
        <v>950</v>
      </c>
      <c r="N429" t="s">
        <v>910</v>
      </c>
      <c r="O429">
        <v>190</v>
      </c>
      <c r="P429">
        <v>190</v>
      </c>
      <c r="Q429" t="s">
        <v>898</v>
      </c>
      <c r="R429" t="s">
        <v>1592</v>
      </c>
      <c r="S429" t="s">
        <v>42</v>
      </c>
      <c r="T429" t="s">
        <v>42</v>
      </c>
      <c r="U429" t="s">
        <v>42</v>
      </c>
      <c r="V429" t="s">
        <v>42</v>
      </c>
      <c r="W429" t="s">
        <v>42</v>
      </c>
      <c r="X429" t="s">
        <v>414</v>
      </c>
      <c r="Y429" t="s">
        <v>414</v>
      </c>
      <c r="Z429" t="s">
        <v>42</v>
      </c>
    </row>
    <row r="430" spans="2:26" x14ac:dyDescent="0.25">
      <c r="B430" t="s">
        <v>917</v>
      </c>
      <c r="C430">
        <v>1</v>
      </c>
      <c r="D430" t="s">
        <v>247</v>
      </c>
      <c r="E430" t="s">
        <v>921</v>
      </c>
      <c r="F430">
        <v>4</v>
      </c>
      <c r="G430" t="s">
        <v>247</v>
      </c>
      <c r="H430">
        <v>4</v>
      </c>
      <c r="I430" t="s">
        <v>921</v>
      </c>
      <c r="J430">
        <v>973</v>
      </c>
      <c r="L430" t="s">
        <v>1593</v>
      </c>
      <c r="O430">
        <v>973</v>
      </c>
      <c r="P430">
        <v>973</v>
      </c>
      <c r="Q430" t="s">
        <v>916</v>
      </c>
      <c r="S430" t="s">
        <v>42</v>
      </c>
      <c r="T430" t="s">
        <v>42</v>
      </c>
      <c r="U430" t="s">
        <v>42</v>
      </c>
      <c r="V430" t="s">
        <v>42</v>
      </c>
      <c r="W430" t="s">
        <v>42</v>
      </c>
      <c r="X430" t="s">
        <v>42</v>
      </c>
      <c r="Y430" t="s">
        <v>42</v>
      </c>
      <c r="Z430" t="s">
        <v>42</v>
      </c>
    </row>
    <row r="431" spans="2:26" x14ac:dyDescent="0.25">
      <c r="B431" t="s">
        <v>917</v>
      </c>
      <c r="C431">
        <v>1</v>
      </c>
      <c r="D431" t="s">
        <v>333</v>
      </c>
      <c r="E431" t="s">
        <v>919</v>
      </c>
      <c r="F431">
        <v>6</v>
      </c>
      <c r="G431" t="s">
        <v>333</v>
      </c>
      <c r="H431">
        <v>6</v>
      </c>
      <c r="I431" t="s">
        <v>919</v>
      </c>
      <c r="J431">
        <v>974</v>
      </c>
      <c r="L431" t="s">
        <v>1594</v>
      </c>
      <c r="O431">
        <v>974</v>
      </c>
      <c r="P431">
        <v>974</v>
      </c>
      <c r="Q431" t="s">
        <v>916</v>
      </c>
      <c r="S431" t="s">
        <v>42</v>
      </c>
      <c r="T431" t="s">
        <v>42</v>
      </c>
      <c r="U431" t="s">
        <v>42</v>
      </c>
      <c r="V431" t="s">
        <v>42</v>
      </c>
      <c r="W431" t="s">
        <v>42</v>
      </c>
      <c r="X431" t="s">
        <v>42</v>
      </c>
      <c r="Y431" t="s">
        <v>42</v>
      </c>
      <c r="Z431" t="s">
        <v>42</v>
      </c>
    </row>
    <row r="432" spans="2:26" x14ac:dyDescent="0.25">
      <c r="B432" t="s">
        <v>917</v>
      </c>
      <c r="C432">
        <v>1</v>
      </c>
      <c r="D432" t="s">
        <v>710</v>
      </c>
      <c r="E432" t="s">
        <v>1031</v>
      </c>
      <c r="F432">
        <v>11</v>
      </c>
      <c r="G432" t="s">
        <v>710</v>
      </c>
      <c r="H432">
        <v>11</v>
      </c>
      <c r="I432" t="s">
        <v>1031</v>
      </c>
      <c r="J432">
        <v>975</v>
      </c>
      <c r="L432" t="s">
        <v>1595</v>
      </c>
      <c r="O432">
        <v>975</v>
      </c>
      <c r="P432">
        <v>975</v>
      </c>
      <c r="Q432" t="s">
        <v>916</v>
      </c>
      <c r="S432" t="s">
        <v>42</v>
      </c>
      <c r="T432" t="s">
        <v>42</v>
      </c>
      <c r="U432" t="s">
        <v>42</v>
      </c>
      <c r="V432" t="s">
        <v>42</v>
      </c>
      <c r="W432" t="s">
        <v>42</v>
      </c>
      <c r="X432" t="s">
        <v>42</v>
      </c>
      <c r="Y432" t="s">
        <v>42</v>
      </c>
      <c r="Z432" t="s">
        <v>42</v>
      </c>
    </row>
    <row r="433" spans="2:26" x14ac:dyDescent="0.25">
      <c r="B433" t="s">
        <v>917</v>
      </c>
      <c r="C433">
        <v>1</v>
      </c>
      <c r="D433" t="s">
        <v>333</v>
      </c>
      <c r="E433" t="s">
        <v>919</v>
      </c>
      <c r="F433">
        <v>6</v>
      </c>
      <c r="G433" t="s">
        <v>333</v>
      </c>
      <c r="H433">
        <v>6</v>
      </c>
      <c r="I433" t="s">
        <v>919</v>
      </c>
      <c r="J433">
        <v>976</v>
      </c>
      <c r="L433" t="s">
        <v>1596</v>
      </c>
      <c r="O433">
        <v>976</v>
      </c>
      <c r="P433">
        <v>976</v>
      </c>
      <c r="Q433" t="s">
        <v>916</v>
      </c>
      <c r="S433" t="s">
        <v>42</v>
      </c>
      <c r="T433" t="s">
        <v>42</v>
      </c>
      <c r="U433" t="s">
        <v>42</v>
      </c>
      <c r="V433" t="s">
        <v>42</v>
      </c>
      <c r="W433" t="s">
        <v>42</v>
      </c>
      <c r="X433" t="s">
        <v>42</v>
      </c>
      <c r="Y433" t="s">
        <v>42</v>
      </c>
      <c r="Z433" t="s">
        <v>42</v>
      </c>
    </row>
    <row r="434" spans="2:26" x14ac:dyDescent="0.25">
      <c r="B434" t="s">
        <v>907</v>
      </c>
      <c r="C434">
        <v>998</v>
      </c>
      <c r="D434" t="s">
        <v>871</v>
      </c>
      <c r="E434" t="s">
        <v>871</v>
      </c>
      <c r="F434">
        <v>17</v>
      </c>
      <c r="G434" t="s">
        <v>871</v>
      </c>
      <c r="H434">
        <v>17</v>
      </c>
      <c r="I434" t="s">
        <v>871</v>
      </c>
      <c r="J434">
        <v>977</v>
      </c>
      <c r="K434" t="s">
        <v>754</v>
      </c>
      <c r="L434" t="s">
        <v>755</v>
      </c>
      <c r="M434" t="s">
        <v>2496</v>
      </c>
      <c r="N434" t="s">
        <v>939</v>
      </c>
      <c r="O434">
        <v>977</v>
      </c>
      <c r="P434">
        <v>977</v>
      </c>
      <c r="Q434" t="s">
        <v>898</v>
      </c>
      <c r="R434" t="s">
        <v>1597</v>
      </c>
      <c r="S434" t="s">
        <v>42</v>
      </c>
      <c r="T434" t="s">
        <v>42</v>
      </c>
      <c r="U434" t="s">
        <v>42</v>
      </c>
      <c r="V434" t="s">
        <v>414</v>
      </c>
      <c r="W434" t="s">
        <v>414</v>
      </c>
      <c r="X434" t="s">
        <v>414</v>
      </c>
      <c r="Y434" t="s">
        <v>414</v>
      </c>
      <c r="Z434" t="s">
        <v>42</v>
      </c>
    </row>
    <row r="435" spans="2:26" x14ac:dyDescent="0.25">
      <c r="B435" t="s">
        <v>917</v>
      </c>
      <c r="C435">
        <v>1</v>
      </c>
      <c r="D435" t="s">
        <v>10</v>
      </c>
      <c r="E435" t="s">
        <v>932</v>
      </c>
      <c r="F435">
        <v>7</v>
      </c>
      <c r="G435" t="s">
        <v>10</v>
      </c>
      <c r="H435">
        <v>7</v>
      </c>
      <c r="I435" t="s">
        <v>932</v>
      </c>
      <c r="J435">
        <v>980</v>
      </c>
      <c r="K435" t="s">
        <v>1598</v>
      </c>
      <c r="L435" t="s">
        <v>1599</v>
      </c>
      <c r="M435" t="s">
        <v>1038</v>
      </c>
      <c r="N435" t="s">
        <v>989</v>
      </c>
      <c r="O435">
        <v>980</v>
      </c>
      <c r="P435">
        <v>980</v>
      </c>
      <c r="Q435" t="s">
        <v>898</v>
      </c>
      <c r="R435" t="s">
        <v>1600</v>
      </c>
      <c r="S435" t="s">
        <v>42</v>
      </c>
      <c r="T435" t="s">
        <v>42</v>
      </c>
      <c r="U435" t="s">
        <v>42</v>
      </c>
      <c r="V435" t="s">
        <v>414</v>
      </c>
      <c r="W435" t="s">
        <v>414</v>
      </c>
      <c r="X435" t="s">
        <v>414</v>
      </c>
      <c r="Y435" t="s">
        <v>414</v>
      </c>
      <c r="Z435" t="s">
        <v>42</v>
      </c>
    </row>
    <row r="436" spans="2:26" x14ac:dyDescent="0.25">
      <c r="B436" t="s">
        <v>1171</v>
      </c>
      <c r="C436">
        <v>999</v>
      </c>
      <c r="D436" t="s">
        <v>855</v>
      </c>
      <c r="E436" t="s">
        <v>855</v>
      </c>
      <c r="F436">
        <v>16</v>
      </c>
      <c r="G436" t="s">
        <v>855</v>
      </c>
      <c r="H436">
        <v>16</v>
      </c>
      <c r="I436" t="s">
        <v>855</v>
      </c>
      <c r="J436">
        <v>981</v>
      </c>
      <c r="L436" t="s">
        <v>1601</v>
      </c>
      <c r="O436">
        <v>981</v>
      </c>
      <c r="P436">
        <v>981</v>
      </c>
      <c r="Q436" t="s">
        <v>916</v>
      </c>
      <c r="S436" t="s">
        <v>42</v>
      </c>
      <c r="T436" t="s">
        <v>42</v>
      </c>
      <c r="U436" t="s">
        <v>42</v>
      </c>
      <c r="V436" t="s">
        <v>42</v>
      </c>
      <c r="W436" t="s">
        <v>42</v>
      </c>
      <c r="X436" t="s">
        <v>42</v>
      </c>
      <c r="Y436" t="s">
        <v>42</v>
      </c>
      <c r="Z436" t="s">
        <v>42</v>
      </c>
    </row>
    <row r="437" spans="2:26" x14ac:dyDescent="0.25">
      <c r="B437" t="s">
        <v>1171</v>
      </c>
      <c r="C437">
        <v>999</v>
      </c>
      <c r="D437" t="s">
        <v>855</v>
      </c>
      <c r="E437" t="s">
        <v>855</v>
      </c>
      <c r="F437">
        <v>16</v>
      </c>
      <c r="G437" t="s">
        <v>855</v>
      </c>
      <c r="H437">
        <v>16</v>
      </c>
      <c r="I437" t="s">
        <v>855</v>
      </c>
      <c r="J437">
        <v>982</v>
      </c>
      <c r="L437" t="s">
        <v>1602</v>
      </c>
      <c r="O437">
        <v>982</v>
      </c>
      <c r="P437">
        <v>982</v>
      </c>
      <c r="Q437" t="s">
        <v>916</v>
      </c>
      <c r="S437" t="s">
        <v>42</v>
      </c>
      <c r="T437" t="s">
        <v>42</v>
      </c>
      <c r="U437" t="s">
        <v>42</v>
      </c>
      <c r="V437" t="s">
        <v>42</v>
      </c>
      <c r="W437" t="s">
        <v>42</v>
      </c>
      <c r="X437" t="s">
        <v>42</v>
      </c>
      <c r="Y437" t="s">
        <v>42</v>
      </c>
      <c r="Z437" t="s">
        <v>42</v>
      </c>
    </row>
    <row r="438" spans="2:26" x14ac:dyDescent="0.25">
      <c r="B438" t="s">
        <v>907</v>
      </c>
      <c r="C438">
        <v>998</v>
      </c>
      <c r="D438" t="s">
        <v>871</v>
      </c>
      <c r="E438" t="s">
        <v>871</v>
      </c>
      <c r="F438">
        <v>17</v>
      </c>
      <c r="G438" t="s">
        <v>871</v>
      </c>
      <c r="H438">
        <v>17</v>
      </c>
      <c r="I438" t="s">
        <v>871</v>
      </c>
      <c r="J438">
        <v>983</v>
      </c>
      <c r="L438" t="s">
        <v>1603</v>
      </c>
      <c r="O438">
        <v>983</v>
      </c>
      <c r="P438">
        <v>983</v>
      </c>
      <c r="Q438" t="s">
        <v>916</v>
      </c>
      <c r="S438" t="s">
        <v>42</v>
      </c>
      <c r="T438" t="s">
        <v>42</v>
      </c>
      <c r="U438" t="s">
        <v>42</v>
      </c>
      <c r="V438" t="s">
        <v>42</v>
      </c>
      <c r="W438" t="s">
        <v>42</v>
      </c>
      <c r="X438" t="s">
        <v>42</v>
      </c>
      <c r="Y438" t="s">
        <v>42</v>
      </c>
      <c r="Z438" t="s">
        <v>42</v>
      </c>
    </row>
    <row r="439" spans="2:26" x14ac:dyDescent="0.25">
      <c r="B439" t="s">
        <v>917</v>
      </c>
      <c r="C439">
        <v>1</v>
      </c>
      <c r="D439" t="s">
        <v>10</v>
      </c>
      <c r="E439" t="s">
        <v>932</v>
      </c>
      <c r="F439">
        <v>7</v>
      </c>
      <c r="G439" t="s">
        <v>10</v>
      </c>
      <c r="H439">
        <v>7</v>
      </c>
      <c r="I439" t="s">
        <v>932</v>
      </c>
      <c r="J439">
        <v>984</v>
      </c>
      <c r="K439" t="s">
        <v>1604</v>
      </c>
      <c r="L439" t="s">
        <v>1605</v>
      </c>
      <c r="M439" t="s">
        <v>1038</v>
      </c>
      <c r="N439" t="s">
        <v>989</v>
      </c>
      <c r="O439">
        <v>984</v>
      </c>
      <c r="P439">
        <v>984</v>
      </c>
      <c r="Q439" t="s">
        <v>898</v>
      </c>
      <c r="R439" t="s">
        <v>1606</v>
      </c>
      <c r="S439" t="s">
        <v>42</v>
      </c>
      <c r="T439" t="s">
        <v>42</v>
      </c>
      <c r="U439" t="s">
        <v>42</v>
      </c>
      <c r="V439" t="s">
        <v>414</v>
      </c>
      <c r="W439" t="s">
        <v>414</v>
      </c>
      <c r="X439" t="s">
        <v>414</v>
      </c>
      <c r="Y439" t="s">
        <v>414</v>
      </c>
      <c r="Z439" t="s">
        <v>42</v>
      </c>
    </row>
    <row r="440" spans="2:26" x14ac:dyDescent="0.25">
      <c r="B440" t="s">
        <v>1171</v>
      </c>
      <c r="C440">
        <v>999</v>
      </c>
      <c r="D440" t="s">
        <v>1607</v>
      </c>
      <c r="E440" t="s">
        <v>1607</v>
      </c>
      <c r="F440">
        <v>18</v>
      </c>
      <c r="G440" t="s">
        <v>1607</v>
      </c>
      <c r="H440">
        <v>18</v>
      </c>
      <c r="I440" t="s">
        <v>1607</v>
      </c>
      <c r="J440">
        <v>986</v>
      </c>
      <c r="K440" t="s">
        <v>1608</v>
      </c>
      <c r="L440" t="s">
        <v>1609</v>
      </c>
      <c r="M440" t="s">
        <v>950</v>
      </c>
      <c r="N440" t="s">
        <v>910</v>
      </c>
      <c r="O440">
        <v>986</v>
      </c>
      <c r="P440">
        <v>986</v>
      </c>
      <c r="Q440" t="s">
        <v>898</v>
      </c>
      <c r="R440" t="s">
        <v>1610</v>
      </c>
      <c r="S440" t="s">
        <v>42</v>
      </c>
      <c r="T440" t="s">
        <v>42</v>
      </c>
      <c r="U440" t="s">
        <v>42</v>
      </c>
      <c r="V440" t="s">
        <v>414</v>
      </c>
      <c r="W440" t="s">
        <v>414</v>
      </c>
      <c r="X440" t="s">
        <v>414</v>
      </c>
      <c r="Y440" t="s">
        <v>414</v>
      </c>
      <c r="Z440" t="s">
        <v>42</v>
      </c>
    </row>
    <row r="441" spans="2:26" x14ac:dyDescent="0.25">
      <c r="B441" t="s">
        <v>917</v>
      </c>
      <c r="C441">
        <v>1</v>
      </c>
      <c r="D441" t="s">
        <v>537</v>
      </c>
      <c r="E441" t="s">
        <v>964</v>
      </c>
      <c r="F441">
        <v>8</v>
      </c>
      <c r="G441" t="s">
        <v>537</v>
      </c>
      <c r="H441">
        <v>8</v>
      </c>
      <c r="I441" t="s">
        <v>964</v>
      </c>
      <c r="J441">
        <v>987</v>
      </c>
      <c r="K441" t="s">
        <v>1611</v>
      </c>
      <c r="L441" t="s">
        <v>1612</v>
      </c>
      <c r="O441">
        <v>987</v>
      </c>
      <c r="P441">
        <v>987</v>
      </c>
      <c r="Q441" t="s">
        <v>916</v>
      </c>
      <c r="R441" t="s">
        <v>1613</v>
      </c>
      <c r="S441" t="s">
        <v>42</v>
      </c>
      <c r="T441" t="s">
        <v>42</v>
      </c>
      <c r="U441" t="s">
        <v>42</v>
      </c>
      <c r="V441" t="s">
        <v>42</v>
      </c>
      <c r="W441" t="s">
        <v>42</v>
      </c>
      <c r="X441" t="s">
        <v>42</v>
      </c>
      <c r="Y441" t="s">
        <v>42</v>
      </c>
      <c r="Z441" t="s">
        <v>42</v>
      </c>
    </row>
    <row r="442" spans="2:26" x14ac:dyDescent="0.25">
      <c r="B442" t="s">
        <v>917</v>
      </c>
      <c r="C442">
        <v>1</v>
      </c>
      <c r="D442" t="s">
        <v>811</v>
      </c>
      <c r="E442" t="s">
        <v>925</v>
      </c>
      <c r="F442">
        <v>13</v>
      </c>
      <c r="G442" t="s">
        <v>811</v>
      </c>
      <c r="H442">
        <v>13</v>
      </c>
      <c r="I442" t="s">
        <v>925</v>
      </c>
      <c r="J442">
        <v>988</v>
      </c>
      <c r="L442" t="s">
        <v>1614</v>
      </c>
      <c r="O442">
        <v>988</v>
      </c>
      <c r="P442">
        <v>988</v>
      </c>
      <c r="Q442" t="s">
        <v>916</v>
      </c>
      <c r="S442" t="s">
        <v>42</v>
      </c>
      <c r="T442" t="s">
        <v>42</v>
      </c>
      <c r="U442" t="s">
        <v>42</v>
      </c>
      <c r="V442" t="s">
        <v>42</v>
      </c>
      <c r="W442" t="s">
        <v>42</v>
      </c>
      <c r="X442" t="s">
        <v>42</v>
      </c>
      <c r="Y442" t="s">
        <v>42</v>
      </c>
      <c r="Z442" t="s">
        <v>42</v>
      </c>
    </row>
    <row r="443" spans="2:26" x14ac:dyDescent="0.25">
      <c r="B443" t="s">
        <v>917</v>
      </c>
      <c r="C443">
        <v>1</v>
      </c>
      <c r="D443" t="s">
        <v>10</v>
      </c>
      <c r="E443" t="s">
        <v>932</v>
      </c>
      <c r="F443">
        <v>7</v>
      </c>
      <c r="G443" t="s">
        <v>10</v>
      </c>
      <c r="H443">
        <v>7</v>
      </c>
      <c r="I443" t="s">
        <v>932</v>
      </c>
      <c r="J443">
        <v>989</v>
      </c>
      <c r="K443" t="s">
        <v>529</v>
      </c>
      <c r="L443" t="s">
        <v>530</v>
      </c>
      <c r="M443" t="s">
        <v>993</v>
      </c>
      <c r="N443" t="s">
        <v>989</v>
      </c>
      <c r="O443">
        <v>989</v>
      </c>
      <c r="P443">
        <v>989</v>
      </c>
      <c r="Q443" t="s">
        <v>898</v>
      </c>
      <c r="R443" t="s">
        <v>1615</v>
      </c>
      <c r="S443" t="s">
        <v>42</v>
      </c>
      <c r="T443" t="s">
        <v>42</v>
      </c>
      <c r="U443" t="s">
        <v>42</v>
      </c>
      <c r="V443" t="s">
        <v>414</v>
      </c>
      <c r="W443" t="s">
        <v>414</v>
      </c>
      <c r="X443" t="s">
        <v>42</v>
      </c>
      <c r="Y443" t="s">
        <v>42</v>
      </c>
      <c r="Z443" t="s">
        <v>42</v>
      </c>
    </row>
    <row r="444" spans="2:26" x14ac:dyDescent="0.25">
      <c r="B444" t="s">
        <v>1171</v>
      </c>
      <c r="C444">
        <v>999</v>
      </c>
      <c r="D444" t="s">
        <v>855</v>
      </c>
      <c r="E444" t="s">
        <v>855</v>
      </c>
      <c r="F444">
        <v>16</v>
      </c>
      <c r="G444" t="s">
        <v>855</v>
      </c>
      <c r="H444">
        <v>16</v>
      </c>
      <c r="I444" t="s">
        <v>855</v>
      </c>
      <c r="J444">
        <v>990</v>
      </c>
      <c r="K444" t="s">
        <v>856</v>
      </c>
      <c r="L444" t="s">
        <v>1616</v>
      </c>
      <c r="M444" t="s">
        <v>950</v>
      </c>
      <c r="N444" t="s">
        <v>910</v>
      </c>
      <c r="O444">
        <v>990</v>
      </c>
      <c r="P444">
        <v>990</v>
      </c>
      <c r="Q444" t="s">
        <v>898</v>
      </c>
      <c r="R444" t="s">
        <v>1617</v>
      </c>
      <c r="S444" t="s">
        <v>42</v>
      </c>
      <c r="T444" t="s">
        <v>42</v>
      </c>
      <c r="U444" t="s">
        <v>42</v>
      </c>
      <c r="V444" t="s">
        <v>42</v>
      </c>
      <c r="W444" t="s">
        <v>42</v>
      </c>
      <c r="X444" t="s">
        <v>414</v>
      </c>
      <c r="Y444" t="s">
        <v>414</v>
      </c>
      <c r="Z444" t="s">
        <v>42</v>
      </c>
    </row>
    <row r="445" spans="2:26" x14ac:dyDescent="0.25">
      <c r="B445" t="s">
        <v>917</v>
      </c>
      <c r="C445">
        <v>1</v>
      </c>
      <c r="D445" t="s">
        <v>10</v>
      </c>
      <c r="E445" t="s">
        <v>932</v>
      </c>
      <c r="F445">
        <v>7</v>
      </c>
      <c r="G445" t="s">
        <v>10</v>
      </c>
      <c r="H445">
        <v>7</v>
      </c>
      <c r="I445" t="s">
        <v>932</v>
      </c>
      <c r="J445">
        <v>991</v>
      </c>
      <c r="K445" t="s">
        <v>1618</v>
      </c>
      <c r="L445" t="s">
        <v>1619</v>
      </c>
      <c r="M445" t="s">
        <v>1038</v>
      </c>
      <c r="N445" t="s">
        <v>989</v>
      </c>
      <c r="O445">
        <v>991</v>
      </c>
      <c r="P445">
        <v>991</v>
      </c>
      <c r="Q445" t="s">
        <v>898</v>
      </c>
      <c r="R445" t="s">
        <v>1620</v>
      </c>
      <c r="S445" t="s">
        <v>42</v>
      </c>
      <c r="T445" t="s">
        <v>42</v>
      </c>
      <c r="U445" t="s">
        <v>42</v>
      </c>
      <c r="V445" t="s">
        <v>42</v>
      </c>
      <c r="W445" t="s">
        <v>42</v>
      </c>
      <c r="X445" t="s">
        <v>414</v>
      </c>
      <c r="Y445" t="s">
        <v>414</v>
      </c>
      <c r="Z445" t="s">
        <v>42</v>
      </c>
    </row>
    <row r="446" spans="2:26" x14ac:dyDescent="0.25">
      <c r="B446" t="s">
        <v>1171</v>
      </c>
      <c r="C446">
        <v>999</v>
      </c>
      <c r="D446" t="s">
        <v>855</v>
      </c>
      <c r="E446" t="s">
        <v>855</v>
      </c>
      <c r="F446">
        <v>16</v>
      </c>
      <c r="G446" t="s">
        <v>855</v>
      </c>
      <c r="H446">
        <v>16</v>
      </c>
      <c r="I446" t="s">
        <v>855</v>
      </c>
      <c r="J446">
        <v>992</v>
      </c>
      <c r="K446" t="s">
        <v>856</v>
      </c>
      <c r="L446" t="s">
        <v>857</v>
      </c>
      <c r="M446" t="s">
        <v>2497</v>
      </c>
      <c r="N446" t="s">
        <v>910</v>
      </c>
      <c r="O446">
        <v>992</v>
      </c>
      <c r="P446">
        <v>992</v>
      </c>
      <c r="Q446" t="s">
        <v>898</v>
      </c>
      <c r="R446" t="s">
        <v>1621</v>
      </c>
      <c r="S446" t="s">
        <v>42</v>
      </c>
      <c r="T446" t="s">
        <v>42</v>
      </c>
      <c r="U446" t="s">
        <v>42</v>
      </c>
      <c r="V446" t="s">
        <v>42</v>
      </c>
      <c r="W446" t="s">
        <v>42</v>
      </c>
      <c r="X446" t="s">
        <v>414</v>
      </c>
      <c r="Y446" t="s">
        <v>42</v>
      </c>
      <c r="Z446" t="s">
        <v>42</v>
      </c>
    </row>
    <row r="447" spans="2:26" x14ac:dyDescent="0.25">
      <c r="B447" t="s">
        <v>917</v>
      </c>
      <c r="C447">
        <v>1</v>
      </c>
      <c r="D447" t="s">
        <v>537</v>
      </c>
      <c r="E447" t="s">
        <v>964</v>
      </c>
      <c r="F447">
        <v>8</v>
      </c>
      <c r="G447" t="s">
        <v>537</v>
      </c>
      <c r="H447">
        <v>8</v>
      </c>
      <c r="I447" t="s">
        <v>964</v>
      </c>
      <c r="J447">
        <v>993</v>
      </c>
      <c r="K447" t="s">
        <v>856</v>
      </c>
      <c r="L447" t="s">
        <v>1622</v>
      </c>
      <c r="M447" t="s">
        <v>2490</v>
      </c>
      <c r="N447" t="s">
        <v>910</v>
      </c>
      <c r="O447">
        <v>152</v>
      </c>
      <c r="P447">
        <v>152</v>
      </c>
      <c r="Q447" t="s">
        <v>898</v>
      </c>
      <c r="R447" t="s">
        <v>1623</v>
      </c>
      <c r="S447" t="s">
        <v>42</v>
      </c>
      <c r="T447" t="s">
        <v>42</v>
      </c>
      <c r="U447" t="s">
        <v>42</v>
      </c>
      <c r="V447" t="s">
        <v>42</v>
      </c>
      <c r="W447" t="s">
        <v>42</v>
      </c>
      <c r="X447" t="s">
        <v>414</v>
      </c>
      <c r="Y447" t="s">
        <v>414</v>
      </c>
      <c r="Z447" t="s">
        <v>42</v>
      </c>
    </row>
    <row r="448" spans="2:26" x14ac:dyDescent="0.25">
      <c r="B448" t="s">
        <v>917</v>
      </c>
      <c r="C448">
        <v>1</v>
      </c>
      <c r="D448" t="s">
        <v>537</v>
      </c>
      <c r="E448" t="s">
        <v>964</v>
      </c>
      <c r="F448">
        <v>8</v>
      </c>
      <c r="G448" t="s">
        <v>537</v>
      </c>
      <c r="H448">
        <v>8</v>
      </c>
      <c r="I448" t="s">
        <v>964</v>
      </c>
      <c r="J448">
        <v>994</v>
      </c>
      <c r="K448" t="s">
        <v>856</v>
      </c>
      <c r="L448" t="s">
        <v>1624</v>
      </c>
      <c r="M448" t="s">
        <v>2490</v>
      </c>
      <c r="N448" t="s">
        <v>910</v>
      </c>
      <c r="O448">
        <v>152</v>
      </c>
      <c r="P448">
        <v>152</v>
      </c>
      <c r="Q448" t="s">
        <v>898</v>
      </c>
      <c r="R448" t="s">
        <v>1625</v>
      </c>
      <c r="S448" t="s">
        <v>42</v>
      </c>
      <c r="T448" t="s">
        <v>42</v>
      </c>
      <c r="U448" t="s">
        <v>42</v>
      </c>
      <c r="V448" t="s">
        <v>42</v>
      </c>
      <c r="W448" t="s">
        <v>42</v>
      </c>
      <c r="X448" t="s">
        <v>414</v>
      </c>
      <c r="Y448" t="s">
        <v>414</v>
      </c>
      <c r="Z448" t="s">
        <v>42</v>
      </c>
    </row>
    <row r="449" spans="2:26" x14ac:dyDescent="0.25">
      <c r="B449" t="s">
        <v>1171</v>
      </c>
      <c r="C449">
        <v>999</v>
      </c>
      <c r="D449" t="s">
        <v>855</v>
      </c>
      <c r="E449" t="s">
        <v>855</v>
      </c>
      <c r="F449">
        <v>16</v>
      </c>
      <c r="G449" t="s">
        <v>855</v>
      </c>
      <c r="H449">
        <v>16</v>
      </c>
      <c r="I449" t="s">
        <v>855</v>
      </c>
      <c r="J449">
        <v>995</v>
      </c>
      <c r="K449" t="s">
        <v>861</v>
      </c>
      <c r="L449" t="s">
        <v>855</v>
      </c>
      <c r="M449" t="s">
        <v>909</v>
      </c>
      <c r="N449" t="s">
        <v>910</v>
      </c>
      <c r="O449">
        <v>995</v>
      </c>
      <c r="P449">
        <v>995</v>
      </c>
      <c r="Q449" t="s">
        <v>898</v>
      </c>
      <c r="R449" t="s">
        <v>1626</v>
      </c>
      <c r="S449" t="s">
        <v>42</v>
      </c>
      <c r="T449" t="s">
        <v>42</v>
      </c>
      <c r="U449" t="s">
        <v>42</v>
      </c>
      <c r="V449" t="s">
        <v>414</v>
      </c>
      <c r="W449" t="s">
        <v>414</v>
      </c>
      <c r="X449" t="s">
        <v>414</v>
      </c>
      <c r="Y449" t="s">
        <v>414</v>
      </c>
      <c r="Z449" t="s">
        <v>42</v>
      </c>
    </row>
    <row r="450" spans="2:26" x14ac:dyDescent="0.25">
      <c r="B450" t="s">
        <v>917</v>
      </c>
      <c r="C450">
        <v>1</v>
      </c>
      <c r="D450" t="s">
        <v>537</v>
      </c>
      <c r="E450" t="s">
        <v>964</v>
      </c>
      <c r="F450">
        <v>8</v>
      </c>
      <c r="G450" t="s">
        <v>537</v>
      </c>
      <c r="H450">
        <v>8</v>
      </c>
      <c r="I450" t="s">
        <v>964</v>
      </c>
      <c r="J450">
        <v>996</v>
      </c>
      <c r="K450" t="s">
        <v>856</v>
      </c>
      <c r="L450" t="s">
        <v>1627</v>
      </c>
      <c r="M450" t="s">
        <v>2490</v>
      </c>
      <c r="N450" t="s">
        <v>910</v>
      </c>
      <c r="O450">
        <v>152</v>
      </c>
      <c r="P450">
        <v>152</v>
      </c>
      <c r="Q450" t="s">
        <v>898</v>
      </c>
      <c r="R450" t="s">
        <v>1628</v>
      </c>
      <c r="S450" t="s">
        <v>42</v>
      </c>
      <c r="T450" t="s">
        <v>42</v>
      </c>
      <c r="U450" t="s">
        <v>42</v>
      </c>
      <c r="V450" t="s">
        <v>42</v>
      </c>
      <c r="W450" t="s">
        <v>42</v>
      </c>
      <c r="X450" t="s">
        <v>414</v>
      </c>
      <c r="Y450" t="s">
        <v>414</v>
      </c>
      <c r="Z450" t="s">
        <v>42</v>
      </c>
    </row>
    <row r="451" spans="2:26" x14ac:dyDescent="0.25">
      <c r="B451" t="s">
        <v>917</v>
      </c>
      <c r="C451">
        <v>1</v>
      </c>
      <c r="D451" t="s">
        <v>537</v>
      </c>
      <c r="E451" t="s">
        <v>964</v>
      </c>
      <c r="F451">
        <v>8</v>
      </c>
      <c r="G451" t="s">
        <v>537</v>
      </c>
      <c r="H451">
        <v>8</v>
      </c>
      <c r="I451" t="s">
        <v>964</v>
      </c>
      <c r="J451">
        <v>997</v>
      </c>
      <c r="K451" t="s">
        <v>856</v>
      </c>
      <c r="L451" t="s">
        <v>1629</v>
      </c>
      <c r="M451" t="s">
        <v>965</v>
      </c>
      <c r="N451" t="s">
        <v>910</v>
      </c>
      <c r="O451">
        <v>151</v>
      </c>
      <c r="P451">
        <v>151</v>
      </c>
      <c r="Q451" t="s">
        <v>898</v>
      </c>
      <c r="R451" t="s">
        <v>1630</v>
      </c>
      <c r="S451" t="s">
        <v>42</v>
      </c>
      <c r="T451" t="s">
        <v>42</v>
      </c>
      <c r="U451" t="s">
        <v>42</v>
      </c>
      <c r="V451" t="s">
        <v>42</v>
      </c>
      <c r="W451" t="s">
        <v>42</v>
      </c>
      <c r="X451" t="s">
        <v>414</v>
      </c>
      <c r="Y451" t="s">
        <v>414</v>
      </c>
      <c r="Z451" t="s">
        <v>42</v>
      </c>
    </row>
    <row r="452" spans="2:26" x14ac:dyDescent="0.25">
      <c r="B452" t="s">
        <v>917</v>
      </c>
      <c r="C452">
        <v>1</v>
      </c>
      <c r="D452" t="s">
        <v>537</v>
      </c>
      <c r="E452" t="s">
        <v>964</v>
      </c>
      <c r="F452">
        <v>8</v>
      </c>
      <c r="G452" t="s">
        <v>537</v>
      </c>
      <c r="H452">
        <v>8</v>
      </c>
      <c r="I452" t="s">
        <v>964</v>
      </c>
      <c r="J452">
        <v>998</v>
      </c>
      <c r="K452" t="s">
        <v>856</v>
      </c>
      <c r="L452" t="s">
        <v>1631</v>
      </c>
      <c r="M452" t="s">
        <v>965</v>
      </c>
      <c r="N452" t="s">
        <v>910</v>
      </c>
      <c r="O452">
        <v>151</v>
      </c>
      <c r="P452">
        <v>151</v>
      </c>
      <c r="Q452" t="s">
        <v>898</v>
      </c>
      <c r="R452" t="s">
        <v>1632</v>
      </c>
      <c r="S452" t="s">
        <v>42</v>
      </c>
      <c r="T452" t="s">
        <v>42</v>
      </c>
      <c r="U452" t="s">
        <v>42</v>
      </c>
      <c r="V452" t="s">
        <v>42</v>
      </c>
      <c r="W452" t="s">
        <v>42</v>
      </c>
      <c r="X452" t="s">
        <v>42</v>
      </c>
      <c r="Y452" t="s">
        <v>42</v>
      </c>
      <c r="Z452" t="s">
        <v>42</v>
      </c>
    </row>
    <row r="453" spans="2:26" x14ac:dyDescent="0.25">
      <c r="B453" t="s">
        <v>907</v>
      </c>
      <c r="C453">
        <v>998</v>
      </c>
      <c r="D453" t="s">
        <v>871</v>
      </c>
      <c r="E453" t="s">
        <v>871</v>
      </c>
      <c r="F453">
        <v>17</v>
      </c>
      <c r="G453" t="s">
        <v>871</v>
      </c>
      <c r="H453">
        <v>17</v>
      </c>
      <c r="I453" t="s">
        <v>871</v>
      </c>
      <c r="J453">
        <v>999</v>
      </c>
      <c r="K453" t="s">
        <v>2498</v>
      </c>
      <c r="L453" t="s">
        <v>1633</v>
      </c>
      <c r="M453" t="s">
        <v>2496</v>
      </c>
      <c r="N453" t="s">
        <v>939</v>
      </c>
      <c r="O453">
        <v>999</v>
      </c>
      <c r="P453">
        <v>999</v>
      </c>
      <c r="Q453" t="s">
        <v>898</v>
      </c>
      <c r="R453" t="s">
        <v>1634</v>
      </c>
      <c r="S453" t="s">
        <v>42</v>
      </c>
      <c r="T453" t="s">
        <v>42</v>
      </c>
      <c r="U453" t="s">
        <v>42</v>
      </c>
      <c r="V453" t="s">
        <v>414</v>
      </c>
      <c r="W453" t="s">
        <v>414</v>
      </c>
      <c r="X453" t="s">
        <v>414</v>
      </c>
      <c r="Y453" t="s">
        <v>414</v>
      </c>
      <c r="Z453" t="s">
        <v>414</v>
      </c>
    </row>
  </sheetData>
  <pageMargins left="0.7" right="0.7" top="0.75" bottom="0.75" header="0.3" footer="0.3"/>
  <tableParts count="1">
    <tablePart r:id="rId1"/>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6EE9F0-7686-4032-BD78-811B161CAD73}">
  <dimension ref="A1:B243"/>
  <sheetViews>
    <sheetView workbookViewId="0">
      <pane ySplit="1" topLeftCell="A206" activePane="bottomLeft" state="frozen"/>
      <selection activeCell="D26" sqref="D26:I26"/>
      <selection pane="bottomLeft" activeCell="E213" sqref="E213"/>
    </sheetView>
  </sheetViews>
  <sheetFormatPr defaultRowHeight="15" x14ac:dyDescent="0.25"/>
  <cols>
    <col min="1" max="1" width="15.5703125" bestFit="1" customWidth="1"/>
    <col min="2" max="2" width="69.5703125" bestFit="1" customWidth="1"/>
  </cols>
  <sheetData>
    <row r="1" spans="1:2" x14ac:dyDescent="0.25">
      <c r="A1" t="s">
        <v>1635</v>
      </c>
      <c r="B1" t="s">
        <v>29</v>
      </c>
    </row>
    <row r="2" spans="1:2" x14ac:dyDescent="0.25">
      <c r="A2">
        <v>100</v>
      </c>
      <c r="B2" t="s">
        <v>416</v>
      </c>
    </row>
    <row r="3" spans="1:2" x14ac:dyDescent="0.25">
      <c r="A3">
        <v>101</v>
      </c>
      <c r="B3" t="s">
        <v>1636</v>
      </c>
    </row>
    <row r="4" spans="1:2" x14ac:dyDescent="0.25">
      <c r="A4">
        <v>102</v>
      </c>
      <c r="B4" t="s">
        <v>1637</v>
      </c>
    </row>
    <row r="5" spans="1:2" x14ac:dyDescent="0.25">
      <c r="A5">
        <v>103</v>
      </c>
      <c r="B5" t="s">
        <v>1638</v>
      </c>
    </row>
    <row r="6" spans="1:2" x14ac:dyDescent="0.25">
      <c r="A6">
        <v>104</v>
      </c>
      <c r="B6" t="s">
        <v>1639</v>
      </c>
    </row>
    <row r="7" spans="1:2" x14ac:dyDescent="0.25">
      <c r="A7">
        <v>105</v>
      </c>
      <c r="B7" t="s">
        <v>1640</v>
      </c>
    </row>
    <row r="8" spans="1:2" x14ac:dyDescent="0.25">
      <c r="A8">
        <v>106</v>
      </c>
      <c r="B8" t="s">
        <v>1641</v>
      </c>
    </row>
    <row r="9" spans="1:2" x14ac:dyDescent="0.25">
      <c r="A9">
        <v>107</v>
      </c>
      <c r="B9" t="s">
        <v>1642</v>
      </c>
    </row>
    <row r="10" spans="1:2" x14ac:dyDescent="0.25">
      <c r="A10">
        <v>108</v>
      </c>
      <c r="B10" t="s">
        <v>408</v>
      </c>
    </row>
    <row r="11" spans="1:2" x14ac:dyDescent="0.25">
      <c r="A11">
        <v>109</v>
      </c>
      <c r="B11" t="s">
        <v>1643</v>
      </c>
    </row>
    <row r="12" spans="1:2" x14ac:dyDescent="0.25">
      <c r="A12">
        <v>110</v>
      </c>
      <c r="B12" t="s">
        <v>409</v>
      </c>
    </row>
    <row r="13" spans="1:2" x14ac:dyDescent="0.25">
      <c r="A13">
        <v>111</v>
      </c>
      <c r="B13" t="s">
        <v>410</v>
      </c>
    </row>
    <row r="14" spans="1:2" x14ac:dyDescent="0.25">
      <c r="A14">
        <v>112</v>
      </c>
      <c r="B14" t="s">
        <v>1644</v>
      </c>
    </row>
    <row r="15" spans="1:2" x14ac:dyDescent="0.25">
      <c r="A15">
        <v>113</v>
      </c>
      <c r="B15" t="s">
        <v>468</v>
      </c>
    </row>
    <row r="16" spans="1:2" x14ac:dyDescent="0.25">
      <c r="A16">
        <v>114</v>
      </c>
      <c r="B16" t="s">
        <v>1645</v>
      </c>
    </row>
    <row r="17" spans="1:2" x14ac:dyDescent="0.25">
      <c r="A17">
        <v>115</v>
      </c>
      <c r="B17" t="s">
        <v>1646</v>
      </c>
    </row>
    <row r="18" spans="1:2" x14ac:dyDescent="0.25">
      <c r="A18">
        <v>117</v>
      </c>
      <c r="B18" t="s">
        <v>1647</v>
      </c>
    </row>
    <row r="19" spans="1:2" x14ac:dyDescent="0.25">
      <c r="A19">
        <v>118</v>
      </c>
      <c r="B19" t="s">
        <v>1648</v>
      </c>
    </row>
    <row r="20" spans="1:2" x14ac:dyDescent="0.25">
      <c r="A20">
        <v>137</v>
      </c>
      <c r="B20" t="s">
        <v>496</v>
      </c>
    </row>
    <row r="21" spans="1:2" x14ac:dyDescent="0.25">
      <c r="A21">
        <v>142</v>
      </c>
      <c r="B21" t="s">
        <v>498</v>
      </c>
    </row>
    <row r="22" spans="1:2" x14ac:dyDescent="0.25">
      <c r="A22">
        <v>143</v>
      </c>
      <c r="B22" t="s">
        <v>394</v>
      </c>
    </row>
    <row r="23" spans="1:2" x14ac:dyDescent="0.25">
      <c r="A23">
        <v>145</v>
      </c>
      <c r="B23" t="s">
        <v>446</v>
      </c>
    </row>
    <row r="24" spans="1:2" x14ac:dyDescent="0.25">
      <c r="A24">
        <v>146</v>
      </c>
      <c r="B24" t="s">
        <v>72</v>
      </c>
    </row>
    <row r="25" spans="1:2" x14ac:dyDescent="0.25">
      <c r="A25">
        <v>171</v>
      </c>
      <c r="B25" t="s">
        <v>1649</v>
      </c>
    </row>
    <row r="26" spans="1:2" x14ac:dyDescent="0.25">
      <c r="A26">
        <v>176</v>
      </c>
      <c r="B26" t="s">
        <v>2485</v>
      </c>
    </row>
    <row r="27" spans="1:2" x14ac:dyDescent="0.25">
      <c r="A27">
        <v>177</v>
      </c>
      <c r="B27" t="s">
        <v>1650</v>
      </c>
    </row>
    <row r="28" spans="1:2" x14ac:dyDescent="0.25">
      <c r="A28">
        <v>178</v>
      </c>
      <c r="B28" t="s">
        <v>396</v>
      </c>
    </row>
    <row r="29" spans="1:2" x14ac:dyDescent="0.25">
      <c r="A29">
        <v>179</v>
      </c>
      <c r="B29" t="s">
        <v>1651</v>
      </c>
    </row>
    <row r="30" spans="1:2" x14ac:dyDescent="0.25">
      <c r="A30">
        <v>181</v>
      </c>
      <c r="B30" t="s">
        <v>378</v>
      </c>
    </row>
    <row r="31" spans="1:2" x14ac:dyDescent="0.25">
      <c r="A31">
        <v>182</v>
      </c>
      <c r="B31" t="s">
        <v>380</v>
      </c>
    </row>
    <row r="32" spans="1:2" x14ac:dyDescent="0.25">
      <c r="A32">
        <v>184</v>
      </c>
      <c r="B32" t="s">
        <v>382</v>
      </c>
    </row>
    <row r="33" spans="1:2" x14ac:dyDescent="0.25">
      <c r="A33">
        <v>185</v>
      </c>
      <c r="B33" t="s">
        <v>384</v>
      </c>
    </row>
    <row r="34" spans="1:2" x14ac:dyDescent="0.25">
      <c r="A34">
        <v>186</v>
      </c>
      <c r="B34" t="s">
        <v>386</v>
      </c>
    </row>
    <row r="35" spans="1:2" x14ac:dyDescent="0.25">
      <c r="A35">
        <v>187</v>
      </c>
      <c r="B35" t="s">
        <v>851</v>
      </c>
    </row>
    <row r="36" spans="1:2" x14ac:dyDescent="0.25">
      <c r="A36">
        <v>191</v>
      </c>
      <c r="B36" t="s">
        <v>689</v>
      </c>
    </row>
    <row r="37" spans="1:2" x14ac:dyDescent="0.25">
      <c r="A37">
        <v>197</v>
      </c>
      <c r="B37" t="s">
        <v>401</v>
      </c>
    </row>
    <row r="38" spans="1:2" x14ac:dyDescent="0.25">
      <c r="A38">
        <v>198</v>
      </c>
      <c r="B38" t="s">
        <v>403</v>
      </c>
    </row>
    <row r="39" spans="1:2" x14ac:dyDescent="0.25">
      <c r="A39">
        <v>199</v>
      </c>
      <c r="B39" t="s">
        <v>62</v>
      </c>
    </row>
    <row r="40" spans="1:2" x14ac:dyDescent="0.25">
      <c r="A40">
        <v>226</v>
      </c>
      <c r="B40" t="s">
        <v>859</v>
      </c>
    </row>
    <row r="41" spans="1:2" x14ac:dyDescent="0.25">
      <c r="A41">
        <v>233</v>
      </c>
      <c r="B41" t="s">
        <v>1652</v>
      </c>
    </row>
    <row r="42" spans="1:2" x14ac:dyDescent="0.25">
      <c r="A42">
        <v>234</v>
      </c>
      <c r="B42" t="s">
        <v>1653</v>
      </c>
    </row>
    <row r="43" spans="1:2" x14ac:dyDescent="0.25">
      <c r="A43">
        <v>235</v>
      </c>
      <c r="B43" t="s">
        <v>1654</v>
      </c>
    </row>
    <row r="44" spans="1:2" x14ac:dyDescent="0.25">
      <c r="A44">
        <v>236</v>
      </c>
      <c r="B44" t="s">
        <v>863</v>
      </c>
    </row>
    <row r="45" spans="1:2" x14ac:dyDescent="0.25">
      <c r="A45">
        <v>237</v>
      </c>
      <c r="B45" t="s">
        <v>551</v>
      </c>
    </row>
    <row r="46" spans="1:2" x14ac:dyDescent="0.25">
      <c r="A46">
        <v>238</v>
      </c>
      <c r="B46" t="s">
        <v>865</v>
      </c>
    </row>
    <row r="47" spans="1:2" x14ac:dyDescent="0.25">
      <c r="A47">
        <v>302</v>
      </c>
      <c r="B47" t="s">
        <v>802</v>
      </c>
    </row>
    <row r="48" spans="1:2" x14ac:dyDescent="0.25">
      <c r="A48">
        <v>303</v>
      </c>
      <c r="B48" t="s">
        <v>773</v>
      </c>
    </row>
    <row r="49" spans="1:2" x14ac:dyDescent="0.25">
      <c r="A49">
        <v>304</v>
      </c>
      <c r="B49" t="s">
        <v>1655</v>
      </c>
    </row>
    <row r="50" spans="1:2" x14ac:dyDescent="0.25">
      <c r="A50">
        <v>305</v>
      </c>
      <c r="B50" t="s">
        <v>155</v>
      </c>
    </row>
    <row r="51" spans="1:2" x14ac:dyDescent="0.25">
      <c r="A51">
        <v>306</v>
      </c>
      <c r="B51" t="s">
        <v>1656</v>
      </c>
    </row>
    <row r="52" spans="1:2" x14ac:dyDescent="0.25">
      <c r="A52">
        <v>307</v>
      </c>
      <c r="B52" t="s">
        <v>256</v>
      </c>
    </row>
    <row r="53" spans="1:2" x14ac:dyDescent="0.25">
      <c r="A53">
        <v>308</v>
      </c>
      <c r="B53" t="s">
        <v>757</v>
      </c>
    </row>
    <row r="54" spans="1:2" x14ac:dyDescent="0.25">
      <c r="A54">
        <v>309</v>
      </c>
      <c r="B54" t="s">
        <v>790</v>
      </c>
    </row>
    <row r="55" spans="1:2" x14ac:dyDescent="0.25">
      <c r="A55">
        <v>310</v>
      </c>
      <c r="B55" t="s">
        <v>804</v>
      </c>
    </row>
    <row r="56" spans="1:2" x14ac:dyDescent="0.25">
      <c r="A56">
        <v>320</v>
      </c>
      <c r="B56" t="s">
        <v>230</v>
      </c>
    </row>
    <row r="57" spans="1:2" x14ac:dyDescent="0.25">
      <c r="A57">
        <v>321</v>
      </c>
      <c r="B57" t="s">
        <v>172</v>
      </c>
    </row>
    <row r="58" spans="1:2" x14ac:dyDescent="0.25">
      <c r="A58">
        <v>323</v>
      </c>
      <c r="B58" t="s">
        <v>174</v>
      </c>
    </row>
    <row r="59" spans="1:2" x14ac:dyDescent="0.25">
      <c r="A59">
        <v>324</v>
      </c>
      <c r="B59" t="s">
        <v>207</v>
      </c>
    </row>
    <row r="60" spans="1:2" x14ac:dyDescent="0.25">
      <c r="A60">
        <v>326</v>
      </c>
      <c r="B60" t="s">
        <v>176</v>
      </c>
    </row>
    <row r="61" spans="1:2" x14ac:dyDescent="0.25">
      <c r="A61">
        <v>327</v>
      </c>
      <c r="B61" t="s">
        <v>202</v>
      </c>
    </row>
    <row r="62" spans="1:2" x14ac:dyDescent="0.25">
      <c r="A62">
        <v>350</v>
      </c>
      <c r="B62" t="s">
        <v>795</v>
      </c>
    </row>
    <row r="63" spans="1:2" x14ac:dyDescent="0.25">
      <c r="A63">
        <v>351</v>
      </c>
      <c r="B63" t="s">
        <v>762</v>
      </c>
    </row>
    <row r="64" spans="1:2" x14ac:dyDescent="0.25">
      <c r="A64">
        <v>352</v>
      </c>
      <c r="B64" t="s">
        <v>809</v>
      </c>
    </row>
    <row r="65" spans="1:2" x14ac:dyDescent="0.25">
      <c r="A65">
        <v>356</v>
      </c>
      <c r="B65" t="s">
        <v>258</v>
      </c>
    </row>
    <row r="66" spans="1:2" x14ac:dyDescent="0.25">
      <c r="A66">
        <v>357</v>
      </c>
      <c r="B66" t="s">
        <v>635</v>
      </c>
    </row>
    <row r="67" spans="1:2" x14ac:dyDescent="0.25">
      <c r="A67">
        <v>360</v>
      </c>
      <c r="B67" t="s">
        <v>797</v>
      </c>
    </row>
    <row r="68" spans="1:2" x14ac:dyDescent="0.25">
      <c r="A68">
        <v>361</v>
      </c>
      <c r="B68" t="s">
        <v>764</v>
      </c>
    </row>
    <row r="69" spans="1:2" x14ac:dyDescent="0.25">
      <c r="A69">
        <v>390</v>
      </c>
      <c r="B69" t="s">
        <v>775</v>
      </c>
    </row>
    <row r="70" spans="1:2" x14ac:dyDescent="0.25">
      <c r="A70">
        <v>397</v>
      </c>
      <c r="B70" t="s">
        <v>766</v>
      </c>
    </row>
    <row r="71" spans="1:2" x14ac:dyDescent="0.25">
      <c r="A71">
        <v>398</v>
      </c>
      <c r="B71" t="s">
        <v>768</v>
      </c>
    </row>
    <row r="72" spans="1:2" x14ac:dyDescent="0.25">
      <c r="A72">
        <v>399</v>
      </c>
      <c r="B72" t="s">
        <v>62</v>
      </c>
    </row>
    <row r="73" spans="1:2" x14ac:dyDescent="0.25">
      <c r="A73">
        <v>402</v>
      </c>
      <c r="B73" t="s">
        <v>1657</v>
      </c>
    </row>
    <row r="74" spans="1:2" x14ac:dyDescent="0.25">
      <c r="A74">
        <v>403</v>
      </c>
      <c r="B74" t="s">
        <v>593</v>
      </c>
    </row>
    <row r="75" spans="1:2" x14ac:dyDescent="0.25">
      <c r="A75">
        <v>404</v>
      </c>
      <c r="B75" t="s">
        <v>1658</v>
      </c>
    </row>
    <row r="76" spans="1:2" x14ac:dyDescent="0.25">
      <c r="A76">
        <v>405</v>
      </c>
      <c r="B76" t="s">
        <v>595</v>
      </c>
    </row>
    <row r="77" spans="1:2" x14ac:dyDescent="0.25">
      <c r="A77">
        <v>406</v>
      </c>
      <c r="B77" t="s">
        <v>74</v>
      </c>
    </row>
    <row r="78" spans="1:2" x14ac:dyDescent="0.25">
      <c r="A78">
        <v>407</v>
      </c>
      <c r="B78" t="s">
        <v>1659</v>
      </c>
    </row>
    <row r="79" spans="1:2" x14ac:dyDescent="0.25">
      <c r="A79">
        <v>408</v>
      </c>
      <c r="B79" t="s">
        <v>875</v>
      </c>
    </row>
    <row r="80" spans="1:2" x14ac:dyDescent="0.25">
      <c r="A80">
        <v>421</v>
      </c>
      <c r="B80" t="s">
        <v>637</v>
      </c>
    </row>
    <row r="81" spans="1:2" x14ac:dyDescent="0.25">
      <c r="A81">
        <v>430</v>
      </c>
      <c r="B81" t="s">
        <v>454</v>
      </c>
    </row>
    <row r="82" spans="1:2" x14ac:dyDescent="0.25">
      <c r="A82">
        <v>440</v>
      </c>
      <c r="B82" t="s">
        <v>597</v>
      </c>
    </row>
    <row r="83" spans="1:2" x14ac:dyDescent="0.25">
      <c r="A83">
        <v>444</v>
      </c>
      <c r="B83" t="s">
        <v>623</v>
      </c>
    </row>
    <row r="84" spans="1:2" x14ac:dyDescent="0.25">
      <c r="A84">
        <v>445</v>
      </c>
      <c r="B84" t="s">
        <v>630</v>
      </c>
    </row>
    <row r="85" spans="1:2" x14ac:dyDescent="0.25">
      <c r="A85">
        <v>446</v>
      </c>
      <c r="B85" t="s">
        <v>610</v>
      </c>
    </row>
    <row r="86" spans="1:2" x14ac:dyDescent="0.25">
      <c r="A86">
        <v>450</v>
      </c>
      <c r="B86" t="s">
        <v>76</v>
      </c>
    </row>
    <row r="87" spans="1:2" x14ac:dyDescent="0.25">
      <c r="A87">
        <v>451</v>
      </c>
      <c r="B87" t="s">
        <v>664</v>
      </c>
    </row>
    <row r="88" spans="1:2" x14ac:dyDescent="0.25">
      <c r="A88">
        <v>452</v>
      </c>
      <c r="B88" t="s">
        <v>666</v>
      </c>
    </row>
    <row r="89" spans="1:2" x14ac:dyDescent="0.25">
      <c r="A89">
        <v>453</v>
      </c>
      <c r="B89" t="s">
        <v>584</v>
      </c>
    </row>
    <row r="90" spans="1:2" x14ac:dyDescent="0.25">
      <c r="A90">
        <v>454</v>
      </c>
      <c r="B90" t="s">
        <v>650</v>
      </c>
    </row>
    <row r="91" spans="1:2" x14ac:dyDescent="0.25">
      <c r="A91">
        <v>455</v>
      </c>
      <c r="B91" t="s">
        <v>652</v>
      </c>
    </row>
    <row r="92" spans="1:2" x14ac:dyDescent="0.25">
      <c r="A92">
        <v>456</v>
      </c>
      <c r="B92" t="s">
        <v>612</v>
      </c>
    </row>
    <row r="93" spans="1:2" x14ac:dyDescent="0.25">
      <c r="A93">
        <v>457</v>
      </c>
      <c r="B93" t="s">
        <v>311</v>
      </c>
    </row>
    <row r="94" spans="1:2" x14ac:dyDescent="0.25">
      <c r="A94">
        <v>458</v>
      </c>
      <c r="B94" t="s">
        <v>119</v>
      </c>
    </row>
    <row r="95" spans="1:2" x14ac:dyDescent="0.25">
      <c r="A95">
        <v>459</v>
      </c>
      <c r="B95" t="s">
        <v>1660</v>
      </c>
    </row>
    <row r="96" spans="1:2" x14ac:dyDescent="0.25">
      <c r="A96">
        <v>460</v>
      </c>
      <c r="B96" t="s">
        <v>668</v>
      </c>
    </row>
    <row r="97" spans="1:2" x14ac:dyDescent="0.25">
      <c r="A97">
        <v>461</v>
      </c>
      <c r="B97" t="s">
        <v>654</v>
      </c>
    </row>
    <row r="98" spans="1:2" x14ac:dyDescent="0.25">
      <c r="A98">
        <v>462</v>
      </c>
      <c r="B98" t="s">
        <v>1661</v>
      </c>
    </row>
    <row r="99" spans="1:2" x14ac:dyDescent="0.25">
      <c r="A99">
        <v>463</v>
      </c>
      <c r="B99" t="s">
        <v>670</v>
      </c>
    </row>
    <row r="100" spans="1:2" x14ac:dyDescent="0.25">
      <c r="A100">
        <v>464</v>
      </c>
      <c r="B100" t="s">
        <v>614</v>
      </c>
    </row>
    <row r="101" spans="1:2" x14ac:dyDescent="0.25">
      <c r="A101">
        <v>466</v>
      </c>
      <c r="B101" t="s">
        <v>616</v>
      </c>
    </row>
    <row r="102" spans="1:2" x14ac:dyDescent="0.25">
      <c r="A102">
        <v>467</v>
      </c>
      <c r="B102" t="s">
        <v>843</v>
      </c>
    </row>
    <row r="103" spans="1:2" x14ac:dyDescent="0.25">
      <c r="A103">
        <v>468</v>
      </c>
      <c r="B103" t="s">
        <v>656</v>
      </c>
    </row>
    <row r="104" spans="1:2" x14ac:dyDescent="0.25">
      <c r="A104">
        <v>469</v>
      </c>
      <c r="B104" t="s">
        <v>672</v>
      </c>
    </row>
    <row r="105" spans="1:2" x14ac:dyDescent="0.25">
      <c r="A105">
        <v>470</v>
      </c>
      <c r="B105" t="s">
        <v>708</v>
      </c>
    </row>
    <row r="106" spans="1:2" x14ac:dyDescent="0.25">
      <c r="A106">
        <v>490</v>
      </c>
      <c r="B106" t="s">
        <v>684</v>
      </c>
    </row>
    <row r="107" spans="1:2" x14ac:dyDescent="0.25">
      <c r="A107">
        <v>491</v>
      </c>
      <c r="B107" t="s">
        <v>674</v>
      </c>
    </row>
    <row r="108" spans="1:2" x14ac:dyDescent="0.25">
      <c r="A108">
        <v>492</v>
      </c>
      <c r="B108" t="s">
        <v>599</v>
      </c>
    </row>
    <row r="109" spans="1:2" x14ac:dyDescent="0.25">
      <c r="A109">
        <v>496</v>
      </c>
      <c r="B109" t="s">
        <v>618</v>
      </c>
    </row>
    <row r="110" spans="1:2" x14ac:dyDescent="0.25">
      <c r="A110">
        <v>497</v>
      </c>
      <c r="B110" t="s">
        <v>691</v>
      </c>
    </row>
    <row r="111" spans="1:2" x14ac:dyDescent="0.25">
      <c r="A111">
        <v>498</v>
      </c>
      <c r="B111" t="s">
        <v>639</v>
      </c>
    </row>
    <row r="112" spans="1:2" x14ac:dyDescent="0.25">
      <c r="A112">
        <v>499</v>
      </c>
      <c r="B112" t="s">
        <v>62</v>
      </c>
    </row>
    <row r="113" spans="1:2" x14ac:dyDescent="0.25">
      <c r="A113">
        <v>501</v>
      </c>
      <c r="B113" t="s">
        <v>331</v>
      </c>
    </row>
    <row r="114" spans="1:2" x14ac:dyDescent="0.25">
      <c r="A114">
        <v>502</v>
      </c>
      <c r="B114" t="s">
        <v>219</v>
      </c>
    </row>
    <row r="115" spans="1:2" x14ac:dyDescent="0.25">
      <c r="A115">
        <v>503</v>
      </c>
      <c r="B115" t="s">
        <v>717</v>
      </c>
    </row>
    <row r="116" spans="1:2" x14ac:dyDescent="0.25">
      <c r="A116">
        <v>504</v>
      </c>
      <c r="B116" t="s">
        <v>719</v>
      </c>
    </row>
    <row r="117" spans="1:2" x14ac:dyDescent="0.25">
      <c r="A117">
        <v>505</v>
      </c>
      <c r="B117" t="s">
        <v>743</v>
      </c>
    </row>
    <row r="118" spans="1:2" x14ac:dyDescent="0.25">
      <c r="A118">
        <v>506</v>
      </c>
      <c r="B118" t="s">
        <v>350</v>
      </c>
    </row>
    <row r="119" spans="1:2" x14ac:dyDescent="0.25">
      <c r="A119">
        <v>507</v>
      </c>
      <c r="B119" t="s">
        <v>78</v>
      </c>
    </row>
    <row r="120" spans="1:2" x14ac:dyDescent="0.25">
      <c r="A120">
        <v>508</v>
      </c>
      <c r="B120" t="s">
        <v>601</v>
      </c>
    </row>
    <row r="121" spans="1:2" x14ac:dyDescent="0.25">
      <c r="A121">
        <v>509</v>
      </c>
      <c r="B121" t="s">
        <v>724</v>
      </c>
    </row>
    <row r="122" spans="1:2" x14ac:dyDescent="0.25">
      <c r="A122">
        <v>510</v>
      </c>
      <c r="B122" t="s">
        <v>745</v>
      </c>
    </row>
    <row r="123" spans="1:2" x14ac:dyDescent="0.25">
      <c r="A123">
        <v>511</v>
      </c>
      <c r="B123" t="s">
        <v>735</v>
      </c>
    </row>
    <row r="124" spans="1:2" x14ac:dyDescent="0.25">
      <c r="A124">
        <v>512</v>
      </c>
      <c r="B124" t="s">
        <v>726</v>
      </c>
    </row>
    <row r="125" spans="1:2" x14ac:dyDescent="0.25">
      <c r="A125">
        <v>513</v>
      </c>
      <c r="B125" t="s">
        <v>728</v>
      </c>
    </row>
    <row r="126" spans="1:2" x14ac:dyDescent="0.25">
      <c r="A126">
        <v>514</v>
      </c>
      <c r="B126" t="s">
        <v>1662</v>
      </c>
    </row>
    <row r="127" spans="1:2" x14ac:dyDescent="0.25">
      <c r="A127">
        <v>515</v>
      </c>
      <c r="B127" t="s">
        <v>730</v>
      </c>
    </row>
    <row r="128" spans="1:2" x14ac:dyDescent="0.25">
      <c r="A128">
        <v>516</v>
      </c>
      <c r="B128" t="s">
        <v>80</v>
      </c>
    </row>
    <row r="129" spans="1:2" x14ac:dyDescent="0.25">
      <c r="A129">
        <v>530</v>
      </c>
      <c r="B129" t="s">
        <v>1663</v>
      </c>
    </row>
    <row r="130" spans="1:2" x14ac:dyDescent="0.25">
      <c r="A130">
        <v>531</v>
      </c>
      <c r="B130" t="s">
        <v>313</v>
      </c>
    </row>
    <row r="131" spans="1:2" x14ac:dyDescent="0.25">
      <c r="A131">
        <v>532</v>
      </c>
      <c r="B131" t="s">
        <v>315</v>
      </c>
    </row>
    <row r="132" spans="1:2" x14ac:dyDescent="0.25">
      <c r="A132">
        <v>533</v>
      </c>
      <c r="B132" t="s">
        <v>343</v>
      </c>
    </row>
    <row r="133" spans="1:2" x14ac:dyDescent="0.25">
      <c r="A133">
        <v>534</v>
      </c>
      <c r="B133" t="s">
        <v>82</v>
      </c>
    </row>
    <row r="134" spans="1:2" x14ac:dyDescent="0.25">
      <c r="A134">
        <v>535</v>
      </c>
      <c r="B134" t="s">
        <v>317</v>
      </c>
    </row>
    <row r="135" spans="1:2" x14ac:dyDescent="0.25">
      <c r="A135">
        <v>536</v>
      </c>
      <c r="B135" t="s">
        <v>364</v>
      </c>
    </row>
    <row r="136" spans="1:2" x14ac:dyDescent="0.25">
      <c r="A136">
        <v>537</v>
      </c>
      <c r="B136" t="s">
        <v>105</v>
      </c>
    </row>
    <row r="137" spans="1:2" x14ac:dyDescent="0.25">
      <c r="A137">
        <v>541</v>
      </c>
      <c r="B137" t="s">
        <v>319</v>
      </c>
    </row>
    <row r="138" spans="1:2" x14ac:dyDescent="0.25">
      <c r="A138">
        <v>550</v>
      </c>
      <c r="B138" t="s">
        <v>84</v>
      </c>
    </row>
    <row r="139" spans="1:2" x14ac:dyDescent="0.25">
      <c r="A139">
        <v>552</v>
      </c>
      <c r="B139" t="s">
        <v>232</v>
      </c>
    </row>
    <row r="140" spans="1:2" x14ac:dyDescent="0.25">
      <c r="A140">
        <v>554</v>
      </c>
      <c r="B140" t="s">
        <v>321</v>
      </c>
    </row>
    <row r="141" spans="1:2" x14ac:dyDescent="0.25">
      <c r="A141">
        <v>555</v>
      </c>
      <c r="B141" t="s">
        <v>703</v>
      </c>
    </row>
    <row r="142" spans="1:2" x14ac:dyDescent="0.25">
      <c r="A142">
        <v>557</v>
      </c>
      <c r="B142" t="s">
        <v>323</v>
      </c>
    </row>
    <row r="143" spans="1:2" x14ac:dyDescent="0.25">
      <c r="A143">
        <v>558</v>
      </c>
      <c r="B143" t="s">
        <v>1664</v>
      </c>
    </row>
    <row r="144" spans="1:2" x14ac:dyDescent="0.25">
      <c r="A144">
        <v>559</v>
      </c>
      <c r="B144" t="s">
        <v>325</v>
      </c>
    </row>
    <row r="145" spans="1:2" x14ac:dyDescent="0.25">
      <c r="A145">
        <v>560</v>
      </c>
      <c r="B145" t="s">
        <v>1665</v>
      </c>
    </row>
    <row r="146" spans="1:2" x14ac:dyDescent="0.25">
      <c r="A146">
        <v>561</v>
      </c>
      <c r="B146" t="s">
        <v>625</v>
      </c>
    </row>
    <row r="147" spans="1:2" x14ac:dyDescent="0.25">
      <c r="A147">
        <v>562</v>
      </c>
      <c r="B147" t="s">
        <v>345</v>
      </c>
    </row>
    <row r="148" spans="1:2" x14ac:dyDescent="0.25">
      <c r="A148">
        <v>563</v>
      </c>
      <c r="B148" t="s">
        <v>1666</v>
      </c>
    </row>
    <row r="149" spans="1:2" x14ac:dyDescent="0.25">
      <c r="A149">
        <v>564</v>
      </c>
      <c r="B149" t="s">
        <v>1667</v>
      </c>
    </row>
    <row r="150" spans="1:2" x14ac:dyDescent="0.25">
      <c r="A150">
        <v>565</v>
      </c>
      <c r="B150" t="s">
        <v>603</v>
      </c>
    </row>
    <row r="151" spans="1:2" x14ac:dyDescent="0.25">
      <c r="A151">
        <v>566</v>
      </c>
      <c r="B151" t="s">
        <v>389</v>
      </c>
    </row>
    <row r="152" spans="1:2" x14ac:dyDescent="0.25">
      <c r="A152">
        <v>599</v>
      </c>
      <c r="B152" t="s">
        <v>62</v>
      </c>
    </row>
    <row r="153" spans="1:2" x14ac:dyDescent="0.25">
      <c r="A153">
        <v>601</v>
      </c>
      <c r="B153" t="s">
        <v>1668</v>
      </c>
    </row>
    <row r="154" spans="1:2" x14ac:dyDescent="0.25">
      <c r="A154">
        <v>602</v>
      </c>
      <c r="B154" t="s">
        <v>86</v>
      </c>
    </row>
    <row r="155" spans="1:2" x14ac:dyDescent="0.25">
      <c r="A155">
        <v>603</v>
      </c>
      <c r="B155" t="s">
        <v>825</v>
      </c>
    </row>
    <row r="156" spans="1:2" x14ac:dyDescent="0.25">
      <c r="A156">
        <v>604</v>
      </c>
      <c r="B156" t="s">
        <v>1669</v>
      </c>
    </row>
    <row r="157" spans="1:2" x14ac:dyDescent="0.25">
      <c r="A157">
        <v>605</v>
      </c>
      <c r="B157" t="s">
        <v>1670</v>
      </c>
    </row>
    <row r="158" spans="1:2" x14ac:dyDescent="0.25">
      <c r="A158">
        <v>606</v>
      </c>
      <c r="B158" t="s">
        <v>1671</v>
      </c>
    </row>
    <row r="159" spans="1:2" x14ac:dyDescent="0.25">
      <c r="A159">
        <v>607</v>
      </c>
      <c r="B159" t="s">
        <v>1672</v>
      </c>
    </row>
    <row r="160" spans="1:2" x14ac:dyDescent="0.25">
      <c r="A160">
        <v>608</v>
      </c>
      <c r="B160" t="s">
        <v>1673</v>
      </c>
    </row>
    <row r="161" spans="1:2" x14ac:dyDescent="0.25">
      <c r="A161">
        <v>609</v>
      </c>
      <c r="B161" t="s">
        <v>1674</v>
      </c>
    </row>
    <row r="162" spans="1:2" x14ac:dyDescent="0.25">
      <c r="A162">
        <v>610</v>
      </c>
      <c r="B162" t="s">
        <v>1675</v>
      </c>
    </row>
    <row r="163" spans="1:2" x14ac:dyDescent="0.25">
      <c r="A163">
        <v>612</v>
      </c>
      <c r="B163" t="s">
        <v>827</v>
      </c>
    </row>
    <row r="164" spans="1:2" x14ac:dyDescent="0.25">
      <c r="A164">
        <v>613</v>
      </c>
      <c r="B164" t="s">
        <v>1676</v>
      </c>
    </row>
    <row r="165" spans="1:2" x14ac:dyDescent="0.25">
      <c r="A165">
        <v>614</v>
      </c>
      <c r="B165" t="s">
        <v>1677</v>
      </c>
    </row>
    <row r="166" spans="1:2" x14ac:dyDescent="0.25">
      <c r="A166">
        <v>617</v>
      </c>
      <c r="B166" t="s">
        <v>1678</v>
      </c>
    </row>
    <row r="167" spans="1:2" x14ac:dyDescent="0.25">
      <c r="A167">
        <v>621</v>
      </c>
      <c r="B167" t="s">
        <v>829</v>
      </c>
    </row>
    <row r="168" spans="1:2" x14ac:dyDescent="0.25">
      <c r="A168">
        <v>625</v>
      </c>
      <c r="B168" t="s">
        <v>1679</v>
      </c>
    </row>
    <row r="169" spans="1:2" x14ac:dyDescent="0.25">
      <c r="A169">
        <v>626</v>
      </c>
      <c r="B169" t="s">
        <v>1680</v>
      </c>
    </row>
    <row r="170" spans="1:2" x14ac:dyDescent="0.25">
      <c r="A170">
        <v>628</v>
      </c>
      <c r="B170" t="s">
        <v>834</v>
      </c>
    </row>
    <row r="171" spans="1:2" x14ac:dyDescent="0.25">
      <c r="A171">
        <v>654</v>
      </c>
      <c r="B171" t="s">
        <v>1681</v>
      </c>
    </row>
    <row r="172" spans="1:2" x14ac:dyDescent="0.25">
      <c r="A172">
        <v>655</v>
      </c>
      <c r="B172" t="s">
        <v>1682</v>
      </c>
    </row>
    <row r="173" spans="1:2" x14ac:dyDescent="0.25">
      <c r="A173">
        <v>656</v>
      </c>
      <c r="B173" t="s">
        <v>819</v>
      </c>
    </row>
    <row r="174" spans="1:2" x14ac:dyDescent="0.25">
      <c r="A174">
        <v>699</v>
      </c>
      <c r="B174" t="s">
        <v>62</v>
      </c>
    </row>
    <row r="175" spans="1:2" x14ac:dyDescent="0.25">
      <c r="A175">
        <v>701</v>
      </c>
      <c r="B175" t="s">
        <v>88</v>
      </c>
    </row>
    <row r="176" spans="1:2" x14ac:dyDescent="0.25">
      <c r="A176">
        <v>704</v>
      </c>
      <c r="B176" t="s">
        <v>127</v>
      </c>
    </row>
    <row r="177" spans="1:2" x14ac:dyDescent="0.25">
      <c r="A177">
        <v>708</v>
      </c>
      <c r="B177" t="s">
        <v>1683</v>
      </c>
    </row>
    <row r="178" spans="1:2" x14ac:dyDescent="0.25">
      <c r="A178">
        <v>710</v>
      </c>
      <c r="B178" t="s">
        <v>1684</v>
      </c>
    </row>
    <row r="179" spans="1:2" x14ac:dyDescent="0.25">
      <c r="A179">
        <v>711</v>
      </c>
      <c r="B179" t="s">
        <v>1685</v>
      </c>
    </row>
    <row r="180" spans="1:2" x14ac:dyDescent="0.25">
      <c r="A180">
        <v>712</v>
      </c>
      <c r="B180" t="s">
        <v>1686</v>
      </c>
    </row>
    <row r="181" spans="1:2" x14ac:dyDescent="0.25">
      <c r="A181">
        <v>713</v>
      </c>
      <c r="B181" t="s">
        <v>1687</v>
      </c>
    </row>
    <row r="182" spans="1:2" x14ac:dyDescent="0.25">
      <c r="A182">
        <v>714</v>
      </c>
      <c r="B182" t="s">
        <v>166</v>
      </c>
    </row>
    <row r="183" spans="1:2" x14ac:dyDescent="0.25">
      <c r="A183">
        <v>715</v>
      </c>
      <c r="B183" t="s">
        <v>558</v>
      </c>
    </row>
    <row r="184" spans="1:2" x14ac:dyDescent="0.25">
      <c r="A184">
        <v>717</v>
      </c>
      <c r="B184" t="s">
        <v>260</v>
      </c>
    </row>
    <row r="185" spans="1:2" x14ac:dyDescent="0.25">
      <c r="A185">
        <v>718</v>
      </c>
      <c r="B185" t="s">
        <v>1688</v>
      </c>
    </row>
    <row r="186" spans="1:2" x14ac:dyDescent="0.25">
      <c r="A186">
        <v>721</v>
      </c>
      <c r="B186" t="s">
        <v>853</v>
      </c>
    </row>
    <row r="187" spans="1:2" x14ac:dyDescent="0.25">
      <c r="A187">
        <v>722</v>
      </c>
      <c r="B187" t="s">
        <v>221</v>
      </c>
    </row>
    <row r="188" spans="1:2" x14ac:dyDescent="0.25">
      <c r="A188">
        <v>723</v>
      </c>
      <c r="B188" t="s">
        <v>290</v>
      </c>
    </row>
    <row r="189" spans="1:2" x14ac:dyDescent="0.25">
      <c r="A189">
        <v>724</v>
      </c>
      <c r="B189" t="s">
        <v>544</v>
      </c>
    </row>
    <row r="190" spans="1:2" x14ac:dyDescent="0.25">
      <c r="A190">
        <v>725</v>
      </c>
      <c r="B190" t="s">
        <v>570</v>
      </c>
    </row>
    <row r="191" spans="1:2" x14ac:dyDescent="0.25">
      <c r="A191">
        <v>726</v>
      </c>
      <c r="B191" t="s">
        <v>273</v>
      </c>
    </row>
    <row r="192" spans="1:2" x14ac:dyDescent="0.25">
      <c r="A192">
        <v>727</v>
      </c>
      <c r="B192" t="s">
        <v>275</v>
      </c>
    </row>
    <row r="193" spans="1:2" x14ac:dyDescent="0.25">
      <c r="A193">
        <v>728</v>
      </c>
      <c r="B193" t="s">
        <v>292</v>
      </c>
    </row>
    <row r="194" spans="1:2" x14ac:dyDescent="0.25">
      <c r="A194">
        <v>730</v>
      </c>
      <c r="B194" t="s">
        <v>277</v>
      </c>
    </row>
    <row r="195" spans="1:2" x14ac:dyDescent="0.25">
      <c r="A195">
        <v>732</v>
      </c>
      <c r="B195" t="s">
        <v>563</v>
      </c>
    </row>
    <row r="196" spans="1:2" x14ac:dyDescent="0.25">
      <c r="A196">
        <v>734</v>
      </c>
      <c r="B196" t="s">
        <v>565</v>
      </c>
    </row>
    <row r="197" spans="1:2" x14ac:dyDescent="0.25">
      <c r="A197">
        <v>735</v>
      </c>
      <c r="B197" t="s">
        <v>1689</v>
      </c>
    </row>
    <row r="198" spans="1:2" x14ac:dyDescent="0.25">
      <c r="A198">
        <v>736</v>
      </c>
      <c r="B198" t="s">
        <v>1690</v>
      </c>
    </row>
    <row r="199" spans="1:2" x14ac:dyDescent="0.25">
      <c r="A199">
        <v>737</v>
      </c>
      <c r="B199" t="s">
        <v>546</v>
      </c>
    </row>
    <row r="200" spans="1:2" x14ac:dyDescent="0.25">
      <c r="A200">
        <v>738</v>
      </c>
      <c r="B200" t="s">
        <v>237</v>
      </c>
    </row>
    <row r="201" spans="1:2" x14ac:dyDescent="0.25">
      <c r="A201">
        <v>740</v>
      </c>
      <c r="B201" t="s">
        <v>1691</v>
      </c>
    </row>
    <row r="202" spans="1:2" x14ac:dyDescent="0.25">
      <c r="A202">
        <v>741</v>
      </c>
      <c r="B202" t="s">
        <v>279</v>
      </c>
    </row>
    <row r="203" spans="1:2" x14ac:dyDescent="0.25">
      <c r="A203">
        <v>742</v>
      </c>
      <c r="B203" t="s">
        <v>1692</v>
      </c>
    </row>
    <row r="204" spans="1:2" x14ac:dyDescent="0.25">
      <c r="A204">
        <v>743</v>
      </c>
      <c r="B204" t="s">
        <v>575</v>
      </c>
    </row>
    <row r="205" spans="1:2" x14ac:dyDescent="0.25">
      <c r="A205">
        <v>744</v>
      </c>
      <c r="B205" t="s">
        <v>1693</v>
      </c>
    </row>
    <row r="206" spans="1:2" x14ac:dyDescent="0.25">
      <c r="A206">
        <v>745</v>
      </c>
      <c r="B206" t="s">
        <v>679</v>
      </c>
    </row>
    <row r="207" spans="1:2" x14ac:dyDescent="0.25">
      <c r="A207">
        <v>746</v>
      </c>
      <c r="B207" t="s">
        <v>553</v>
      </c>
    </row>
    <row r="208" spans="1:2" x14ac:dyDescent="0.25">
      <c r="A208">
        <v>747</v>
      </c>
      <c r="B208" t="s">
        <v>1694</v>
      </c>
    </row>
    <row r="209" spans="1:2" x14ac:dyDescent="0.25">
      <c r="A209">
        <v>748</v>
      </c>
      <c r="B209" t="s">
        <v>97</v>
      </c>
    </row>
    <row r="210" spans="1:2" x14ac:dyDescent="0.25">
      <c r="A210">
        <v>756</v>
      </c>
      <c r="B210" t="s">
        <v>1695</v>
      </c>
    </row>
    <row r="211" spans="1:2" x14ac:dyDescent="0.25">
      <c r="A211">
        <v>757</v>
      </c>
      <c r="B211" t="s">
        <v>867</v>
      </c>
    </row>
    <row r="212" spans="1:2" x14ac:dyDescent="0.25">
      <c r="A212">
        <v>758</v>
      </c>
      <c r="B212" t="s">
        <v>869</v>
      </c>
    </row>
    <row r="213" spans="1:2" x14ac:dyDescent="0.25">
      <c r="A213">
        <v>760</v>
      </c>
      <c r="B213" t="s">
        <v>1696</v>
      </c>
    </row>
    <row r="214" spans="1:2" x14ac:dyDescent="0.25">
      <c r="A214">
        <v>764</v>
      </c>
      <c r="B214" t="s">
        <v>1697</v>
      </c>
    </row>
    <row r="215" spans="1:2" x14ac:dyDescent="0.25">
      <c r="A215">
        <v>771</v>
      </c>
      <c r="B215" t="s">
        <v>262</v>
      </c>
    </row>
    <row r="216" spans="1:2" x14ac:dyDescent="0.25">
      <c r="A216">
        <v>772</v>
      </c>
      <c r="B216" t="s">
        <v>264</v>
      </c>
    </row>
    <row r="217" spans="1:2" x14ac:dyDescent="0.25">
      <c r="A217">
        <v>773</v>
      </c>
      <c r="B217" t="s">
        <v>266</v>
      </c>
    </row>
    <row r="218" spans="1:2" x14ac:dyDescent="0.25">
      <c r="A218">
        <v>774</v>
      </c>
      <c r="B218" t="s">
        <v>268</v>
      </c>
    </row>
    <row r="219" spans="1:2" x14ac:dyDescent="0.25">
      <c r="A219">
        <v>775</v>
      </c>
      <c r="B219" t="s">
        <v>605</v>
      </c>
    </row>
    <row r="220" spans="1:2" x14ac:dyDescent="0.25">
      <c r="A220">
        <v>776</v>
      </c>
      <c r="B220" t="s">
        <v>780</v>
      </c>
    </row>
    <row r="221" spans="1:2" x14ac:dyDescent="0.25">
      <c r="A221">
        <v>778</v>
      </c>
      <c r="B221" t="s">
        <v>782</v>
      </c>
    </row>
    <row r="222" spans="1:2" x14ac:dyDescent="0.25">
      <c r="A222">
        <v>780</v>
      </c>
      <c r="B222" t="s">
        <v>294</v>
      </c>
    </row>
    <row r="223" spans="1:2" x14ac:dyDescent="0.25">
      <c r="A223">
        <v>782</v>
      </c>
      <c r="B223" t="s">
        <v>44</v>
      </c>
    </row>
    <row r="224" spans="1:2" x14ac:dyDescent="0.25">
      <c r="A224">
        <v>783</v>
      </c>
      <c r="B224" t="s">
        <v>57</v>
      </c>
    </row>
    <row r="225" spans="1:2" x14ac:dyDescent="0.25">
      <c r="A225">
        <v>784</v>
      </c>
      <c r="B225" t="s">
        <v>90</v>
      </c>
    </row>
    <row r="226" spans="1:2" x14ac:dyDescent="0.25">
      <c r="A226">
        <v>787</v>
      </c>
      <c r="B226" t="s">
        <v>242</v>
      </c>
    </row>
    <row r="227" spans="1:2" x14ac:dyDescent="0.25">
      <c r="A227">
        <v>788</v>
      </c>
      <c r="B227" t="s">
        <v>92</v>
      </c>
    </row>
    <row r="228" spans="1:2" x14ac:dyDescent="0.25">
      <c r="A228">
        <v>799</v>
      </c>
      <c r="B228" t="s">
        <v>62</v>
      </c>
    </row>
    <row r="229" spans="1:2" x14ac:dyDescent="0.25">
      <c r="A229">
        <v>801</v>
      </c>
      <c r="B229" t="s">
        <v>1698</v>
      </c>
    </row>
    <row r="230" spans="1:2" x14ac:dyDescent="0.25">
      <c r="A230">
        <v>809</v>
      </c>
      <c r="B230" t="s">
        <v>1699</v>
      </c>
    </row>
    <row r="231" spans="1:2" x14ac:dyDescent="0.25">
      <c r="A231">
        <v>810</v>
      </c>
      <c r="B231" t="s">
        <v>1700</v>
      </c>
    </row>
    <row r="232" spans="1:2" x14ac:dyDescent="0.25">
      <c r="A232">
        <v>811</v>
      </c>
      <c r="B232" t="s">
        <v>1701</v>
      </c>
    </row>
    <row r="233" spans="1:2" x14ac:dyDescent="0.25">
      <c r="A233">
        <v>812</v>
      </c>
      <c r="B233" t="s">
        <v>1702</v>
      </c>
    </row>
    <row r="234" spans="1:2" x14ac:dyDescent="0.25">
      <c r="A234">
        <v>820</v>
      </c>
      <c r="B234" t="s">
        <v>67</v>
      </c>
    </row>
    <row r="235" spans="1:2" x14ac:dyDescent="0.25">
      <c r="A235">
        <v>821</v>
      </c>
      <c r="B235" t="s">
        <v>1703</v>
      </c>
    </row>
    <row r="236" spans="1:2" x14ac:dyDescent="0.25">
      <c r="A236">
        <v>822</v>
      </c>
      <c r="B236" t="s">
        <v>1704</v>
      </c>
    </row>
    <row r="237" spans="1:2" x14ac:dyDescent="0.25">
      <c r="A237">
        <v>823</v>
      </c>
      <c r="B237" t="s">
        <v>1705</v>
      </c>
    </row>
    <row r="238" spans="1:2" x14ac:dyDescent="0.25">
      <c r="A238">
        <v>824</v>
      </c>
      <c r="B238" t="s">
        <v>251</v>
      </c>
    </row>
    <row r="239" spans="1:2" x14ac:dyDescent="0.25">
      <c r="A239">
        <v>826</v>
      </c>
      <c r="B239" t="s">
        <v>1706</v>
      </c>
    </row>
    <row r="240" spans="1:2" x14ac:dyDescent="0.25">
      <c r="A240">
        <v>828</v>
      </c>
      <c r="B240" t="s">
        <v>299</v>
      </c>
    </row>
    <row r="241" spans="1:2" x14ac:dyDescent="0.25">
      <c r="A241">
        <v>829</v>
      </c>
      <c r="B241" t="s">
        <v>301</v>
      </c>
    </row>
    <row r="242" spans="1:2" x14ac:dyDescent="0.25">
      <c r="A242">
        <v>899</v>
      </c>
      <c r="B242" t="s">
        <v>62</v>
      </c>
    </row>
    <row r="243" spans="1:2" x14ac:dyDescent="0.25">
      <c r="A243">
        <v>998</v>
      </c>
      <c r="B243" t="s">
        <v>1707</v>
      </c>
    </row>
  </sheetData>
  <pageMargins left="0.7" right="0.7" top="0.75" bottom="0.75" header="0.3" footer="0.3"/>
  <tableParts count="1">
    <tablePart r:id="rId1"/>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656BBE-0835-4FFC-B773-DAA2F39E9C57}">
  <dimension ref="A1:AE5502"/>
  <sheetViews>
    <sheetView showGridLines="0" workbookViewId="0">
      <pane ySplit="3" topLeftCell="A4" activePane="bottomLeft" state="frozen"/>
      <selection pane="bottomLeft" activeCell="F6" sqref="F6"/>
    </sheetView>
  </sheetViews>
  <sheetFormatPr defaultRowHeight="15" x14ac:dyDescent="0.25"/>
  <cols>
    <col min="1" max="1" width="14.5703125" customWidth="1"/>
    <col min="2" max="2" width="12" customWidth="1"/>
    <col min="3" max="3" width="9.28515625" customWidth="1"/>
    <col min="4" max="4" width="12" customWidth="1"/>
    <col min="5" max="5" width="12.42578125" customWidth="1"/>
    <col min="6" max="6" width="22.28515625" customWidth="1"/>
    <col min="7" max="7" width="9.42578125" customWidth="1"/>
    <col min="8" max="8" width="25" customWidth="1"/>
    <col min="9" max="9" width="8.7109375" customWidth="1"/>
    <col min="10" max="10" width="27" customWidth="1"/>
    <col min="11" max="11" width="8" customWidth="1"/>
    <col min="12" max="12" width="13.28515625" customWidth="1"/>
    <col min="13" max="13" width="65.28515625" customWidth="1"/>
    <col min="14" max="14" width="22.85546875" customWidth="1"/>
    <col min="15" max="16" width="10.42578125" customWidth="1"/>
    <col min="17" max="17" width="16.5703125" customWidth="1"/>
    <col min="18" max="18" width="16.42578125" bestFit="1" customWidth="1"/>
    <col min="19" max="19" width="20" customWidth="1"/>
    <col min="20" max="20" width="20.28515625" bestFit="1" customWidth="1"/>
    <col min="21" max="21" width="26.140625" customWidth="1"/>
    <col min="22" max="22" width="17.7109375" customWidth="1"/>
    <col min="23" max="23" width="20.42578125" customWidth="1"/>
    <col min="24" max="24" width="23.5703125" bestFit="1" customWidth="1"/>
    <col min="25" max="26" width="20.85546875" customWidth="1"/>
    <col min="27" max="27" width="20.140625" customWidth="1"/>
    <col min="28" max="30" width="50" customWidth="1"/>
    <col min="31" max="31" width="49.85546875" customWidth="1"/>
  </cols>
  <sheetData>
    <row r="1" spans="1:31" x14ac:dyDescent="0.25">
      <c r="A1" s="4" t="s">
        <v>2508</v>
      </c>
    </row>
    <row r="2" spans="1:31" ht="8.25" customHeight="1" x14ac:dyDescent="0.25"/>
    <row r="3" spans="1:31" s="6" customFormat="1" ht="45" x14ac:dyDescent="0.25">
      <c r="A3" s="32" t="s">
        <v>1708</v>
      </c>
      <c r="B3" s="32" t="s">
        <v>1709</v>
      </c>
      <c r="C3" s="32" t="s">
        <v>1710</v>
      </c>
      <c r="D3" s="32" t="s">
        <v>1711</v>
      </c>
      <c r="E3" s="32" t="s">
        <v>1712</v>
      </c>
      <c r="F3" s="32" t="s">
        <v>1713</v>
      </c>
      <c r="G3" s="32" t="s">
        <v>1714</v>
      </c>
      <c r="H3" s="32" t="s">
        <v>1715</v>
      </c>
      <c r="I3" s="32" t="s">
        <v>1716</v>
      </c>
      <c r="J3" s="32" t="s">
        <v>27</v>
      </c>
      <c r="K3" s="32" t="s">
        <v>885</v>
      </c>
      <c r="L3" s="32" t="s">
        <v>1717</v>
      </c>
      <c r="M3" s="32" t="s">
        <v>1718</v>
      </c>
      <c r="N3" s="32" t="s">
        <v>30</v>
      </c>
      <c r="O3" s="32" t="s">
        <v>1719</v>
      </c>
      <c r="P3" s="32" t="s">
        <v>31</v>
      </c>
      <c r="Q3" s="32" t="s">
        <v>47</v>
      </c>
      <c r="R3" s="32" t="s">
        <v>1720</v>
      </c>
      <c r="S3" s="32" t="s">
        <v>1721</v>
      </c>
      <c r="T3" s="32" t="s">
        <v>12</v>
      </c>
      <c r="U3" s="32" t="s">
        <v>1722</v>
      </c>
      <c r="V3" s="32" t="s">
        <v>50</v>
      </c>
      <c r="W3" s="32" t="s">
        <v>1723</v>
      </c>
      <c r="X3" s="32" t="s">
        <v>1724</v>
      </c>
      <c r="Y3" s="32" t="s">
        <v>1725</v>
      </c>
      <c r="Z3" s="32" t="s">
        <v>883</v>
      </c>
      <c r="AA3" s="32" t="s">
        <v>884</v>
      </c>
      <c r="AB3" s="32" t="s">
        <v>1726</v>
      </c>
      <c r="AC3" s="32" t="s">
        <v>1727</v>
      </c>
      <c r="AD3" s="32" t="s">
        <v>1728</v>
      </c>
      <c r="AE3" s="32" t="s">
        <v>1729</v>
      </c>
    </row>
    <row r="4" spans="1:31" ht="30" x14ac:dyDescent="0.25">
      <c r="A4" s="2" t="s">
        <v>908</v>
      </c>
      <c r="B4" s="3">
        <v>1</v>
      </c>
      <c r="C4" s="3">
        <v>101</v>
      </c>
      <c r="D4" s="3" t="s">
        <v>41</v>
      </c>
      <c r="E4" s="3" t="str">
        <f>_xlfn.XLOOKUP(Tbl_BalanceHistory[[#This Row],[RespAgy]],Tbl_Agencies[Agy Code],Tbl_Agencies[Agy Sort])</f>
        <v>001000</v>
      </c>
      <c r="F4" s="2" t="str">
        <f>Tbl_BalanceHistory[[#This Row],[RespAgy]]&amp;": "&amp;Tbl_BalanceHistory[[#This Row],[RespAgency]]</f>
        <v>101: House of Delegates</v>
      </c>
      <c r="G4" s="3">
        <v>101</v>
      </c>
      <c r="H4" s="3" t="s">
        <v>41</v>
      </c>
      <c r="I4" s="3" t="str">
        <f>_xlfn.XLOOKUP(Tbl_BalanceHistory[[#This Row],[AgyCode]],Tbl_Agencies[Agy Code],Tbl_Agencies[Agy Sort])</f>
        <v>001000</v>
      </c>
      <c r="J4" s="2" t="str">
        <f>Tbl_BalanceHistory[[#This Row],[AgyCode]]&amp;": "&amp;Tbl_BalanceHistory[[#This Row],[Agency Name]]</f>
        <v>101: House of Delegates</v>
      </c>
      <c r="K4" s="1">
        <v>2014</v>
      </c>
      <c r="L4" s="3">
        <v>782</v>
      </c>
      <c r="M4" s="3" t="s">
        <v>44</v>
      </c>
      <c r="N4" s="2" t="str">
        <f>Tbl_BalanceHistory[[#This Row],[ProgramCode]]&amp;": "&amp;Tbl_BalanceHistory[[#This Row],[Program Name]]</f>
        <v>782: Enactment of Laws</v>
      </c>
      <c r="O4" s="3" t="s">
        <v>1730</v>
      </c>
      <c r="P4" s="1" t="str">
        <f>IF(Tbl_BalanceHistory[[#This Row],[FundCode]]="0100","GF",IF(Tbl_BalanceHistory[[#This Row],[FundCode]]="01000","GF","Hi Ed / OCR"))</f>
        <v>GF</v>
      </c>
      <c r="Q4" s="5">
        <v>29539194</v>
      </c>
      <c r="R4" s="5">
        <v>24112600.190000001</v>
      </c>
      <c r="S4" s="5">
        <v>5426593</v>
      </c>
      <c r="T4" s="5">
        <v>5426593</v>
      </c>
      <c r="U4" s="3" t="s">
        <v>1731</v>
      </c>
      <c r="V4" s="5">
        <v>0</v>
      </c>
      <c r="W4" s="5">
        <v>0</v>
      </c>
      <c r="X4" s="5"/>
      <c r="Y4" s="5"/>
      <c r="Z4" s="5">
        <f>Tbl_BalanceHistory[[#This Row],[Discretionary Recommended - Pre 2022]]+Tbl_BalanceHistory[[#This Row],[Discretionary Balance Recommended: Policy]]+Tbl_BalanceHistory[[#This Row],[Discretionary Balance Recommended: Commitments]]</f>
        <v>0</v>
      </c>
      <c r="AA4" s="5">
        <f>Tbl_BalanceHistory[[#This Row],[Discretionary Balance]]-Tbl_BalanceHistory[[#This Row],[Discretionary Reappropriation]]</f>
        <v>0</v>
      </c>
      <c r="AB4" s="2"/>
      <c r="AC4" s="2"/>
      <c r="AD4" s="2"/>
      <c r="AE4" s="2"/>
    </row>
    <row r="5" spans="1:31" ht="30" x14ac:dyDescent="0.25">
      <c r="A5" s="2" t="s">
        <v>908</v>
      </c>
      <c r="B5" s="3">
        <v>1</v>
      </c>
      <c r="C5" s="3">
        <v>101</v>
      </c>
      <c r="D5" s="3" t="s">
        <v>41</v>
      </c>
      <c r="E5" s="3" t="str">
        <f>_xlfn.XLOOKUP(Tbl_BalanceHistory[[#This Row],[RespAgy]],Tbl_Agencies[Agy Code],Tbl_Agencies[Agy Sort])</f>
        <v>001000</v>
      </c>
      <c r="F5" s="2" t="str">
        <f>Tbl_BalanceHistory[[#This Row],[RespAgy]]&amp;": "&amp;Tbl_BalanceHistory[[#This Row],[RespAgency]]</f>
        <v>101: House of Delegates</v>
      </c>
      <c r="G5" s="3">
        <v>101</v>
      </c>
      <c r="H5" s="3" t="s">
        <v>41</v>
      </c>
      <c r="I5" s="3" t="str">
        <f>_xlfn.XLOOKUP(Tbl_BalanceHistory[[#This Row],[AgyCode]],Tbl_Agencies[Agy Code],Tbl_Agencies[Agy Sort])</f>
        <v>001000</v>
      </c>
      <c r="J5" s="2" t="str">
        <f>Tbl_BalanceHistory[[#This Row],[AgyCode]]&amp;": "&amp;Tbl_BalanceHistory[[#This Row],[Agency Name]]</f>
        <v>101: House of Delegates</v>
      </c>
      <c r="K5" s="1">
        <v>2015</v>
      </c>
      <c r="L5" s="3">
        <v>782</v>
      </c>
      <c r="M5" s="3" t="s">
        <v>44</v>
      </c>
      <c r="N5" s="2" t="str">
        <f>Tbl_BalanceHistory[[#This Row],[ProgramCode]]&amp;": "&amp;Tbl_BalanceHistory[[#This Row],[Program Name]]</f>
        <v>782: Enactment of Laws</v>
      </c>
      <c r="O5" s="3" t="s">
        <v>1730</v>
      </c>
      <c r="P5" s="1" t="str">
        <f>IF(Tbl_BalanceHistory[[#This Row],[FundCode]]="0100","GF",IF(Tbl_BalanceHistory[[#This Row],[FundCode]]="01000","GF","Hi Ed / OCR"))</f>
        <v>GF</v>
      </c>
      <c r="Q5" s="5">
        <v>29954353</v>
      </c>
      <c r="R5" s="5">
        <v>24356800</v>
      </c>
      <c r="S5" s="5">
        <v>5597552</v>
      </c>
      <c r="T5" s="5">
        <v>5597552</v>
      </c>
      <c r="U5" s="3" t="s">
        <v>1731</v>
      </c>
      <c r="V5" s="5">
        <v>0</v>
      </c>
      <c r="W5" s="5">
        <v>0</v>
      </c>
      <c r="X5" s="5"/>
      <c r="Y5" s="5"/>
      <c r="Z5" s="5">
        <f>Tbl_BalanceHistory[[#This Row],[Discretionary Recommended - Pre 2022]]+Tbl_BalanceHistory[[#This Row],[Discretionary Balance Recommended: Policy]]+Tbl_BalanceHistory[[#This Row],[Discretionary Balance Recommended: Commitments]]</f>
        <v>0</v>
      </c>
      <c r="AA5" s="5">
        <f>Tbl_BalanceHistory[[#This Row],[Discretionary Balance]]-Tbl_BalanceHistory[[#This Row],[Discretionary Reappropriation]]</f>
        <v>0</v>
      </c>
      <c r="AB5" s="2"/>
      <c r="AC5" s="2"/>
      <c r="AD5" s="2"/>
      <c r="AE5" s="2"/>
    </row>
    <row r="6" spans="1:31" ht="30" x14ac:dyDescent="0.25">
      <c r="A6" s="2" t="s">
        <v>908</v>
      </c>
      <c r="B6" s="3">
        <v>1</v>
      </c>
      <c r="C6" s="3">
        <v>101</v>
      </c>
      <c r="D6" s="3" t="s">
        <v>41</v>
      </c>
      <c r="E6" s="3" t="str">
        <f>_xlfn.XLOOKUP(Tbl_BalanceHistory[[#This Row],[RespAgy]],Tbl_Agencies[Agy Code],Tbl_Agencies[Agy Sort])</f>
        <v>001000</v>
      </c>
      <c r="F6" s="2" t="str">
        <f>Tbl_BalanceHistory[[#This Row],[RespAgy]]&amp;": "&amp;Tbl_BalanceHistory[[#This Row],[RespAgency]]</f>
        <v>101: House of Delegates</v>
      </c>
      <c r="G6" s="3">
        <v>101</v>
      </c>
      <c r="H6" s="3" t="s">
        <v>41</v>
      </c>
      <c r="I6" s="3" t="str">
        <f>_xlfn.XLOOKUP(Tbl_BalanceHistory[[#This Row],[AgyCode]],Tbl_Agencies[Agy Code],Tbl_Agencies[Agy Sort])</f>
        <v>001000</v>
      </c>
      <c r="J6" s="2" t="str">
        <f>Tbl_BalanceHistory[[#This Row],[AgyCode]]&amp;": "&amp;Tbl_BalanceHistory[[#This Row],[Agency Name]]</f>
        <v>101: House of Delegates</v>
      </c>
      <c r="K6" s="1">
        <v>2016</v>
      </c>
      <c r="L6" s="3">
        <v>782</v>
      </c>
      <c r="M6" s="3" t="s">
        <v>44</v>
      </c>
      <c r="N6" s="2" t="str">
        <f>Tbl_BalanceHistory[[#This Row],[ProgramCode]]&amp;": "&amp;Tbl_BalanceHistory[[#This Row],[Program Name]]</f>
        <v>782: Enactment of Laws</v>
      </c>
      <c r="O6" s="3" t="s">
        <v>1730</v>
      </c>
      <c r="P6" s="1" t="str">
        <f>IF(Tbl_BalanceHistory[[#This Row],[FundCode]]="0100","GF",IF(Tbl_BalanceHistory[[#This Row],[FundCode]]="01000","GF","Hi Ed / OCR"))</f>
        <v>GF</v>
      </c>
      <c r="Q6" s="5">
        <v>31289450</v>
      </c>
      <c r="R6" s="5">
        <v>26981375.170000002</v>
      </c>
      <c r="S6" s="5">
        <v>4308074</v>
      </c>
      <c r="T6" s="5">
        <v>4308074</v>
      </c>
      <c r="U6" s="3" t="s">
        <v>1732</v>
      </c>
      <c r="V6" s="5">
        <v>0</v>
      </c>
      <c r="W6" s="5">
        <v>0</v>
      </c>
      <c r="X6" s="5"/>
      <c r="Y6" s="5"/>
      <c r="Z6" s="5">
        <f>Tbl_BalanceHistory[[#This Row],[Discretionary Recommended - Pre 2022]]+Tbl_BalanceHistory[[#This Row],[Discretionary Balance Recommended: Policy]]+Tbl_BalanceHistory[[#This Row],[Discretionary Balance Recommended: Commitments]]</f>
        <v>0</v>
      </c>
      <c r="AA6" s="5">
        <f>Tbl_BalanceHistory[[#This Row],[Discretionary Balance]]-Tbl_BalanceHistory[[#This Row],[Discretionary Reappropriation]]</f>
        <v>0</v>
      </c>
      <c r="AB6" s="2"/>
      <c r="AC6" s="2"/>
      <c r="AD6" s="2"/>
      <c r="AE6" s="2"/>
    </row>
    <row r="7" spans="1:31" ht="30" x14ac:dyDescent="0.25">
      <c r="A7" s="2" t="s">
        <v>908</v>
      </c>
      <c r="B7" s="3">
        <v>1</v>
      </c>
      <c r="C7" s="3">
        <v>101</v>
      </c>
      <c r="D7" s="3" t="s">
        <v>41</v>
      </c>
      <c r="E7" s="3" t="str">
        <f>_xlfn.XLOOKUP(Tbl_BalanceHistory[[#This Row],[RespAgy]],Tbl_Agencies[Agy Code],Tbl_Agencies[Agy Sort])</f>
        <v>001000</v>
      </c>
      <c r="F7" s="2" t="str">
        <f>Tbl_BalanceHistory[[#This Row],[RespAgy]]&amp;": "&amp;Tbl_BalanceHistory[[#This Row],[RespAgency]]</f>
        <v>101: House of Delegates</v>
      </c>
      <c r="G7" s="3">
        <v>101</v>
      </c>
      <c r="H7" s="3" t="s">
        <v>41</v>
      </c>
      <c r="I7" s="3" t="str">
        <f>_xlfn.XLOOKUP(Tbl_BalanceHistory[[#This Row],[AgyCode]],Tbl_Agencies[Agy Code],Tbl_Agencies[Agy Sort])</f>
        <v>001000</v>
      </c>
      <c r="J7" s="2" t="str">
        <f>Tbl_BalanceHistory[[#This Row],[AgyCode]]&amp;": "&amp;Tbl_BalanceHistory[[#This Row],[Agency Name]]</f>
        <v>101: House of Delegates</v>
      </c>
      <c r="K7" s="1">
        <v>2017</v>
      </c>
      <c r="L7" s="3">
        <v>782</v>
      </c>
      <c r="M7" s="3" t="s">
        <v>44</v>
      </c>
      <c r="N7" s="2" t="str">
        <f>Tbl_BalanceHistory[[#This Row],[ProgramCode]]&amp;": "&amp;Tbl_BalanceHistory[[#This Row],[Program Name]]</f>
        <v>782: Enactment of Laws</v>
      </c>
      <c r="O7" s="3" t="s">
        <v>886</v>
      </c>
      <c r="P7" s="1" t="str">
        <f>IF(Tbl_BalanceHistory[[#This Row],[FundCode]]="0100","GF",IF(Tbl_BalanceHistory[[#This Row],[FundCode]]="01000","GF","Hi Ed / OCR"))</f>
        <v>GF</v>
      </c>
      <c r="Q7" s="5">
        <v>30945684</v>
      </c>
      <c r="R7" s="5">
        <v>26713470.25</v>
      </c>
      <c r="S7" s="5">
        <v>4232213</v>
      </c>
      <c r="T7" s="5">
        <v>4232213</v>
      </c>
      <c r="U7" s="3" t="s">
        <v>1732</v>
      </c>
      <c r="V7" s="5">
        <v>0</v>
      </c>
      <c r="W7" s="5">
        <v>0</v>
      </c>
      <c r="X7" s="5"/>
      <c r="Y7" s="5"/>
      <c r="Z7" s="5">
        <f>Tbl_BalanceHistory[[#This Row],[Discretionary Recommended - Pre 2022]]+Tbl_BalanceHistory[[#This Row],[Discretionary Balance Recommended: Policy]]+Tbl_BalanceHistory[[#This Row],[Discretionary Balance Recommended: Commitments]]</f>
        <v>0</v>
      </c>
      <c r="AA7" s="5">
        <f>Tbl_BalanceHistory[[#This Row],[Discretionary Balance]]-Tbl_BalanceHistory[[#This Row],[Discretionary Reappropriation]]</f>
        <v>0</v>
      </c>
      <c r="AB7" s="2"/>
      <c r="AC7" s="2"/>
      <c r="AD7" s="2"/>
      <c r="AE7" s="2"/>
    </row>
    <row r="8" spans="1:31" ht="30" x14ac:dyDescent="0.25">
      <c r="A8" s="2" t="s">
        <v>908</v>
      </c>
      <c r="B8" s="3">
        <v>1</v>
      </c>
      <c r="C8" s="3">
        <v>101</v>
      </c>
      <c r="D8" s="3" t="s">
        <v>41</v>
      </c>
      <c r="E8" s="3" t="str">
        <f>_xlfn.XLOOKUP(Tbl_BalanceHistory[[#This Row],[RespAgy]],Tbl_Agencies[Agy Code],Tbl_Agencies[Agy Sort])</f>
        <v>001000</v>
      </c>
      <c r="F8" s="2" t="str">
        <f>Tbl_BalanceHistory[[#This Row],[RespAgy]]&amp;": "&amp;Tbl_BalanceHistory[[#This Row],[RespAgency]]</f>
        <v>101: House of Delegates</v>
      </c>
      <c r="G8" s="3">
        <v>101</v>
      </c>
      <c r="H8" s="3" t="s">
        <v>41</v>
      </c>
      <c r="I8" s="3" t="str">
        <f>_xlfn.XLOOKUP(Tbl_BalanceHistory[[#This Row],[AgyCode]],Tbl_Agencies[Agy Code],Tbl_Agencies[Agy Sort])</f>
        <v>001000</v>
      </c>
      <c r="J8" s="2" t="str">
        <f>Tbl_BalanceHistory[[#This Row],[AgyCode]]&amp;": "&amp;Tbl_BalanceHistory[[#This Row],[Agency Name]]</f>
        <v>101: House of Delegates</v>
      </c>
      <c r="K8" s="1">
        <v>2018</v>
      </c>
      <c r="L8" s="3">
        <v>782</v>
      </c>
      <c r="M8" s="3" t="s">
        <v>44</v>
      </c>
      <c r="N8" s="2" t="str">
        <f>Tbl_BalanceHistory[[#This Row],[ProgramCode]]&amp;": "&amp;Tbl_BalanceHistory[[#This Row],[Program Name]]</f>
        <v>782: Enactment of Laws</v>
      </c>
      <c r="O8" s="3" t="s">
        <v>886</v>
      </c>
      <c r="P8" s="1" t="str">
        <f>IF(Tbl_BalanceHistory[[#This Row],[FundCode]]="0100","GF",IF(Tbl_BalanceHistory[[#This Row],[FundCode]]="01000","GF","Hi Ed / OCR"))</f>
        <v>GF</v>
      </c>
      <c r="Q8" s="5">
        <v>32489332</v>
      </c>
      <c r="R8" s="5">
        <v>30475168</v>
      </c>
      <c r="S8" s="5">
        <v>2014164</v>
      </c>
      <c r="T8" s="5">
        <v>2014164</v>
      </c>
      <c r="U8" s="3" t="s">
        <v>1733</v>
      </c>
      <c r="V8" s="5">
        <v>0</v>
      </c>
      <c r="W8" s="5">
        <v>0</v>
      </c>
      <c r="X8" s="5"/>
      <c r="Y8" s="5"/>
      <c r="Z8" s="5">
        <f>Tbl_BalanceHistory[[#This Row],[Discretionary Recommended - Pre 2022]]+Tbl_BalanceHistory[[#This Row],[Discretionary Balance Recommended: Policy]]+Tbl_BalanceHistory[[#This Row],[Discretionary Balance Recommended: Commitments]]</f>
        <v>0</v>
      </c>
      <c r="AA8" s="5">
        <f>Tbl_BalanceHistory[[#This Row],[Discretionary Balance]]-Tbl_BalanceHistory[[#This Row],[Discretionary Reappropriation]]</f>
        <v>0</v>
      </c>
      <c r="AB8" s="2"/>
      <c r="AC8" s="2"/>
      <c r="AD8" s="2"/>
      <c r="AE8" s="2"/>
    </row>
    <row r="9" spans="1:31" ht="30" x14ac:dyDescent="0.25">
      <c r="A9" s="2" t="s">
        <v>908</v>
      </c>
      <c r="B9" s="3">
        <v>1</v>
      </c>
      <c r="C9" s="3">
        <v>101</v>
      </c>
      <c r="D9" s="3" t="s">
        <v>41</v>
      </c>
      <c r="E9" s="3" t="str">
        <f>_xlfn.XLOOKUP(Tbl_BalanceHistory[[#This Row],[RespAgy]],Tbl_Agencies[Agy Code],Tbl_Agencies[Agy Sort])</f>
        <v>001000</v>
      </c>
      <c r="F9" s="2" t="str">
        <f>Tbl_BalanceHistory[[#This Row],[RespAgy]]&amp;": "&amp;Tbl_BalanceHistory[[#This Row],[RespAgency]]</f>
        <v>101: House of Delegates</v>
      </c>
      <c r="G9" s="3">
        <v>101</v>
      </c>
      <c r="H9" s="3" t="s">
        <v>41</v>
      </c>
      <c r="I9" s="3" t="str">
        <f>_xlfn.XLOOKUP(Tbl_BalanceHistory[[#This Row],[AgyCode]],Tbl_Agencies[Agy Code],Tbl_Agencies[Agy Sort])</f>
        <v>001000</v>
      </c>
      <c r="J9" s="2" t="str">
        <f>Tbl_BalanceHistory[[#This Row],[AgyCode]]&amp;": "&amp;Tbl_BalanceHistory[[#This Row],[Agency Name]]</f>
        <v>101: House of Delegates</v>
      </c>
      <c r="K9" s="1">
        <v>2019</v>
      </c>
      <c r="L9" s="3">
        <v>782</v>
      </c>
      <c r="M9" s="3" t="s">
        <v>44</v>
      </c>
      <c r="N9" s="2" t="str">
        <f>Tbl_BalanceHistory[[#This Row],[ProgramCode]]&amp;": "&amp;Tbl_BalanceHistory[[#This Row],[Program Name]]</f>
        <v>782: Enactment of Laws</v>
      </c>
      <c r="O9" s="3" t="s">
        <v>886</v>
      </c>
      <c r="P9" s="1" t="str">
        <f>IF(Tbl_BalanceHistory[[#This Row],[FundCode]]="0100","GF",IF(Tbl_BalanceHistory[[#This Row],[FundCode]]="01000","GF","Hi Ed / OCR"))</f>
        <v>GF</v>
      </c>
      <c r="Q9" s="5">
        <v>33928269</v>
      </c>
      <c r="R9" s="5">
        <v>28010636.84</v>
      </c>
      <c r="S9" s="5">
        <v>5917632.1600000001</v>
      </c>
      <c r="T9" s="5">
        <v>5917632.1600000001</v>
      </c>
      <c r="U9" s="3" t="s">
        <v>1733</v>
      </c>
      <c r="V9" s="5">
        <v>0</v>
      </c>
      <c r="W9" s="5">
        <v>0</v>
      </c>
      <c r="X9" s="5"/>
      <c r="Y9" s="5"/>
      <c r="Z9" s="5">
        <f>Tbl_BalanceHistory[[#This Row],[Discretionary Recommended - Pre 2022]]+Tbl_BalanceHistory[[#This Row],[Discretionary Balance Recommended: Policy]]+Tbl_BalanceHistory[[#This Row],[Discretionary Balance Recommended: Commitments]]</f>
        <v>0</v>
      </c>
      <c r="AA9" s="5">
        <f>Tbl_BalanceHistory[[#This Row],[Discretionary Balance]]-Tbl_BalanceHistory[[#This Row],[Discretionary Reappropriation]]</f>
        <v>0</v>
      </c>
      <c r="AB9" s="2"/>
      <c r="AC9" s="2"/>
      <c r="AD9" s="2"/>
      <c r="AE9" s="2"/>
    </row>
    <row r="10" spans="1:31" ht="30" x14ac:dyDescent="0.25">
      <c r="A10" s="2" t="s">
        <v>39</v>
      </c>
      <c r="B10" s="3">
        <v>1</v>
      </c>
      <c r="C10" s="3">
        <v>101</v>
      </c>
      <c r="D10" s="3" t="s">
        <v>41</v>
      </c>
      <c r="E10" s="3" t="str">
        <f>_xlfn.XLOOKUP(Tbl_BalanceHistory[[#This Row],[RespAgy]],Tbl_Agencies[Agy Code],Tbl_Agencies[Agy Sort])</f>
        <v>001000</v>
      </c>
      <c r="F10" s="2" t="str">
        <f>Tbl_BalanceHistory[[#This Row],[RespAgy]]&amp;": "&amp;Tbl_BalanceHistory[[#This Row],[RespAgency]]</f>
        <v>101: House of Delegates</v>
      </c>
      <c r="G10" s="3">
        <v>101</v>
      </c>
      <c r="H10" s="3" t="s">
        <v>41</v>
      </c>
      <c r="I10" s="3" t="str">
        <f>_xlfn.XLOOKUP(Tbl_BalanceHistory[[#This Row],[AgyCode]],Tbl_Agencies[Agy Code],Tbl_Agencies[Agy Sort])</f>
        <v>001000</v>
      </c>
      <c r="J10" s="2" t="str">
        <f>Tbl_BalanceHistory[[#This Row],[AgyCode]]&amp;": "&amp;Tbl_BalanceHistory[[#This Row],[Agency Name]]</f>
        <v>101: House of Delegates</v>
      </c>
      <c r="K10" s="1">
        <v>2020</v>
      </c>
      <c r="L10" s="3">
        <v>782</v>
      </c>
      <c r="M10" s="3" t="s">
        <v>44</v>
      </c>
      <c r="N10" s="2" t="str">
        <f>Tbl_BalanceHistory[[#This Row],[ProgramCode]]&amp;": "&amp;Tbl_BalanceHistory[[#This Row],[Program Name]]</f>
        <v>782: Enactment of Laws</v>
      </c>
      <c r="O10" s="3" t="s">
        <v>886</v>
      </c>
      <c r="P10" s="1" t="str">
        <f>IF(Tbl_BalanceHistory[[#This Row],[FundCode]]="0100","GF",IF(Tbl_BalanceHistory[[#This Row],[FundCode]]="01000","GF","Hi Ed / OCR"))</f>
        <v>GF</v>
      </c>
      <c r="Q10" s="5">
        <v>38920443.159999996</v>
      </c>
      <c r="R10" s="5">
        <v>31986904.300000001</v>
      </c>
      <c r="S10" s="5">
        <v>6933538.8600000003</v>
      </c>
      <c r="T10" s="5">
        <v>6933538.8600000003</v>
      </c>
      <c r="U10" s="3" t="s">
        <v>1733</v>
      </c>
      <c r="V10" s="5">
        <v>0</v>
      </c>
      <c r="W10" s="5">
        <v>0</v>
      </c>
      <c r="X10" s="5"/>
      <c r="Y10" s="5"/>
      <c r="Z10" s="5">
        <f>Tbl_BalanceHistory[[#This Row],[Discretionary Recommended - Pre 2022]]+Tbl_BalanceHistory[[#This Row],[Discretionary Balance Recommended: Policy]]+Tbl_BalanceHistory[[#This Row],[Discretionary Balance Recommended: Commitments]]</f>
        <v>0</v>
      </c>
      <c r="AA10" s="5">
        <f>Tbl_BalanceHistory[[#This Row],[Discretionary Balance]]-Tbl_BalanceHistory[[#This Row],[Discretionary Reappropriation]]</f>
        <v>0</v>
      </c>
      <c r="AB10" s="2"/>
      <c r="AC10" s="2"/>
      <c r="AD10" s="2"/>
      <c r="AE10" s="2"/>
    </row>
    <row r="11" spans="1:31" ht="30" x14ac:dyDescent="0.25">
      <c r="A11" s="2" t="s">
        <v>39</v>
      </c>
      <c r="B11" s="3">
        <v>1</v>
      </c>
      <c r="C11" s="3">
        <v>101</v>
      </c>
      <c r="D11" s="3" t="s">
        <v>41</v>
      </c>
      <c r="E11" s="3" t="str">
        <f>_xlfn.XLOOKUP(Tbl_BalanceHistory[[#This Row],[RespAgy]],Tbl_Agencies[Agy Code],Tbl_Agencies[Agy Sort])</f>
        <v>001000</v>
      </c>
      <c r="F11" s="2" t="str">
        <f>Tbl_BalanceHistory[[#This Row],[RespAgy]]&amp;": "&amp;Tbl_BalanceHistory[[#This Row],[RespAgency]]</f>
        <v>101: House of Delegates</v>
      </c>
      <c r="G11" s="3">
        <v>101</v>
      </c>
      <c r="H11" s="3" t="s">
        <v>41</v>
      </c>
      <c r="I11" s="3" t="str">
        <f>_xlfn.XLOOKUP(Tbl_BalanceHistory[[#This Row],[AgyCode]],Tbl_Agencies[Agy Code],Tbl_Agencies[Agy Sort])</f>
        <v>001000</v>
      </c>
      <c r="J11" s="2" t="str">
        <f>Tbl_BalanceHistory[[#This Row],[AgyCode]]&amp;": "&amp;Tbl_BalanceHistory[[#This Row],[Agency Name]]</f>
        <v>101: House of Delegates</v>
      </c>
      <c r="K11" s="1">
        <v>2021</v>
      </c>
      <c r="L11" s="3">
        <v>782</v>
      </c>
      <c r="M11" s="3" t="s">
        <v>44</v>
      </c>
      <c r="N11" s="2" t="str">
        <f>Tbl_BalanceHistory[[#This Row],[ProgramCode]]&amp;": "&amp;Tbl_BalanceHistory[[#This Row],[Program Name]]</f>
        <v>782: Enactment of Laws</v>
      </c>
      <c r="O11" s="3" t="s">
        <v>886</v>
      </c>
      <c r="P11" s="1" t="str">
        <f>IF(Tbl_BalanceHistory[[#This Row],[FundCode]]="0100","GF",IF(Tbl_BalanceHistory[[#This Row],[FundCode]]="01000","GF","Hi Ed / OCR"))</f>
        <v>GF</v>
      </c>
      <c r="Q11" s="5">
        <v>40667470.859999999</v>
      </c>
      <c r="R11" s="5">
        <v>27466475.280000001</v>
      </c>
      <c r="S11" s="5">
        <v>13200995.58</v>
      </c>
      <c r="T11" s="5">
        <v>13200995.58</v>
      </c>
      <c r="U11" s="3" t="s">
        <v>1733</v>
      </c>
      <c r="V11" s="5">
        <v>0</v>
      </c>
      <c r="W11" s="5">
        <v>0</v>
      </c>
      <c r="X11" s="5"/>
      <c r="Y11" s="5"/>
      <c r="Z11" s="5">
        <f>Tbl_BalanceHistory[[#This Row],[Discretionary Recommended - Pre 2022]]+Tbl_BalanceHistory[[#This Row],[Discretionary Balance Recommended: Policy]]+Tbl_BalanceHistory[[#This Row],[Discretionary Balance Recommended: Commitments]]</f>
        <v>0</v>
      </c>
      <c r="AA11" s="5">
        <f>Tbl_BalanceHistory[[#This Row],[Discretionary Balance]]-Tbl_BalanceHistory[[#This Row],[Discretionary Reappropriation]]</f>
        <v>0</v>
      </c>
      <c r="AB11" s="2"/>
      <c r="AC11" s="2"/>
      <c r="AD11" s="2"/>
      <c r="AE11" s="2"/>
    </row>
    <row r="12" spans="1:31" ht="30" x14ac:dyDescent="0.25">
      <c r="A12" s="2" t="s">
        <v>39</v>
      </c>
      <c r="B12" s="3">
        <v>1</v>
      </c>
      <c r="C12" s="3">
        <v>101</v>
      </c>
      <c r="D12" s="3" t="s">
        <v>41</v>
      </c>
      <c r="E12" s="3" t="str">
        <f>_xlfn.XLOOKUP(Tbl_BalanceHistory[[#This Row],[RespAgy]],Tbl_Agencies[Agy Code],Tbl_Agencies[Agy Sort])</f>
        <v>001000</v>
      </c>
      <c r="F12" s="2" t="str">
        <f>Tbl_BalanceHistory[[#This Row],[RespAgy]]&amp;": "&amp;Tbl_BalanceHistory[[#This Row],[RespAgency]]</f>
        <v>101: House of Delegates</v>
      </c>
      <c r="G12" s="3">
        <v>101</v>
      </c>
      <c r="H12" s="3" t="s">
        <v>41</v>
      </c>
      <c r="I12" s="3" t="str">
        <f>_xlfn.XLOOKUP(Tbl_BalanceHistory[[#This Row],[AgyCode]],Tbl_Agencies[Agy Code],Tbl_Agencies[Agy Sort])</f>
        <v>001000</v>
      </c>
      <c r="J12" s="2" t="str">
        <f>Tbl_BalanceHistory[[#This Row],[AgyCode]]&amp;": "&amp;Tbl_BalanceHistory[[#This Row],[Agency Name]]</f>
        <v>101: House of Delegates</v>
      </c>
      <c r="K12" s="1">
        <v>2022</v>
      </c>
      <c r="L12" s="3">
        <v>782</v>
      </c>
      <c r="M12" s="3" t="s">
        <v>44</v>
      </c>
      <c r="N12" s="2" t="str">
        <f>Tbl_BalanceHistory[[#This Row],[ProgramCode]]&amp;": "&amp;Tbl_BalanceHistory[[#This Row],[Program Name]]</f>
        <v>782: Enactment of Laws</v>
      </c>
      <c r="O12" s="3" t="s">
        <v>886</v>
      </c>
      <c r="P12" s="1" t="str">
        <f>IF(Tbl_BalanceHistory[[#This Row],[FundCode]]="0100","GF",IF(Tbl_BalanceHistory[[#This Row],[FundCode]]="01000","GF","Hi Ed / OCR"))</f>
        <v>GF</v>
      </c>
      <c r="Q12" s="5">
        <v>48144867.579999998</v>
      </c>
      <c r="R12" s="5">
        <v>31074395.530000001</v>
      </c>
      <c r="S12" s="5">
        <v>17070472.050000001</v>
      </c>
      <c r="T12" s="5">
        <v>17070472.050000001</v>
      </c>
      <c r="U12" s="3" t="s">
        <v>1733</v>
      </c>
      <c r="V12" s="5">
        <v>0</v>
      </c>
      <c r="W12" s="5"/>
      <c r="X12" s="5">
        <v>0</v>
      </c>
      <c r="Y12" s="5">
        <v>0</v>
      </c>
      <c r="Z12" s="5">
        <f>Tbl_BalanceHistory[[#This Row],[Discretionary Recommended - Pre 2022]]+Tbl_BalanceHistory[[#This Row],[Discretionary Balance Recommended: Policy]]+Tbl_BalanceHistory[[#This Row],[Discretionary Balance Recommended: Commitments]]</f>
        <v>0</v>
      </c>
      <c r="AA12" s="5">
        <f>Tbl_BalanceHistory[[#This Row],[Discretionary Balance]]-Tbl_BalanceHistory[[#This Row],[Discretionary Reappropriation]]</f>
        <v>0</v>
      </c>
      <c r="AB12" s="2"/>
      <c r="AC12" s="2"/>
      <c r="AD12" s="2"/>
      <c r="AE12" s="2"/>
    </row>
    <row r="13" spans="1:31" ht="30" x14ac:dyDescent="0.25">
      <c r="A13" s="2" t="s">
        <v>39</v>
      </c>
      <c r="B13" s="3">
        <v>1</v>
      </c>
      <c r="C13" s="3">
        <v>101</v>
      </c>
      <c r="D13" s="3" t="s">
        <v>41</v>
      </c>
      <c r="E13" s="3" t="str">
        <f>_xlfn.XLOOKUP(Tbl_BalanceHistory[[#This Row],[RespAgy]],Tbl_Agencies[Agy Code],Tbl_Agencies[Agy Sort])</f>
        <v>001000</v>
      </c>
      <c r="F13" s="2" t="str">
        <f>Tbl_BalanceHistory[[#This Row],[RespAgy]]&amp;": "&amp;Tbl_BalanceHistory[[#This Row],[RespAgency]]</f>
        <v>101: House of Delegates</v>
      </c>
      <c r="G13" s="3">
        <v>101</v>
      </c>
      <c r="H13" s="3" t="s">
        <v>41</v>
      </c>
      <c r="I13" s="3" t="str">
        <f>_xlfn.XLOOKUP(Tbl_BalanceHistory[[#This Row],[AgyCode]],Tbl_Agencies[Agy Code],Tbl_Agencies[Agy Sort])</f>
        <v>001000</v>
      </c>
      <c r="J13" s="2" t="str">
        <f>Tbl_BalanceHistory[[#This Row],[AgyCode]]&amp;": "&amp;Tbl_BalanceHistory[[#This Row],[Agency Name]]</f>
        <v>101: House of Delegates</v>
      </c>
      <c r="K13" s="1">
        <v>2023</v>
      </c>
      <c r="L13" s="3">
        <v>782</v>
      </c>
      <c r="M13" s="3" t="s">
        <v>44</v>
      </c>
      <c r="N13" s="2" t="str">
        <f>Tbl_BalanceHistory[[#This Row],[ProgramCode]]&amp;": "&amp;Tbl_BalanceHistory[[#This Row],[Program Name]]</f>
        <v>782: Enactment of Laws</v>
      </c>
      <c r="O13" s="3" t="s">
        <v>886</v>
      </c>
      <c r="P13" s="1" t="str">
        <f>IF(Tbl_BalanceHistory[[#This Row],[FundCode]]="0100","GF",IF(Tbl_BalanceHistory[[#This Row],[FundCode]]="01000","GF","Hi Ed / OCR"))</f>
        <v>GF</v>
      </c>
      <c r="Q13" s="5">
        <v>54725543.280000001</v>
      </c>
      <c r="R13" s="5">
        <v>31348941.629999999</v>
      </c>
      <c r="S13" s="5">
        <v>23376601.649999999</v>
      </c>
      <c r="T13" s="5">
        <v>23376601.649999999</v>
      </c>
      <c r="U13" s="3" t="s">
        <v>1733</v>
      </c>
      <c r="V13" s="5">
        <v>0</v>
      </c>
      <c r="W13" s="5">
        <v>0</v>
      </c>
      <c r="X13" s="5">
        <v>0</v>
      </c>
      <c r="Y13" s="5">
        <v>0</v>
      </c>
      <c r="Z13" s="5">
        <v>0</v>
      </c>
      <c r="AA13" s="5">
        <v>0</v>
      </c>
      <c r="AB13" s="2"/>
      <c r="AC13" s="2"/>
      <c r="AD13" s="2"/>
      <c r="AE13" s="2"/>
    </row>
    <row r="14" spans="1:31" ht="30" x14ac:dyDescent="0.25">
      <c r="A14" s="2" t="s">
        <v>39</v>
      </c>
      <c r="B14" s="3">
        <v>1</v>
      </c>
      <c r="C14" s="3">
        <v>101</v>
      </c>
      <c r="D14" s="3" t="s">
        <v>41</v>
      </c>
      <c r="E14" s="3" t="str">
        <f>_xlfn.XLOOKUP(Tbl_BalanceHistory[[#This Row],[RespAgy]],Tbl_Agencies[Agy Code],Tbl_Agencies[Agy Sort])</f>
        <v>001000</v>
      </c>
      <c r="F14" s="2" t="str">
        <f>Tbl_BalanceHistory[[#This Row],[RespAgy]]&amp;": "&amp;Tbl_BalanceHistory[[#This Row],[RespAgency]]</f>
        <v>101: House of Delegates</v>
      </c>
      <c r="G14" s="3">
        <v>101</v>
      </c>
      <c r="H14" s="3" t="s">
        <v>41</v>
      </c>
      <c r="I14" s="3" t="str">
        <f>_xlfn.XLOOKUP(Tbl_BalanceHistory[[#This Row],[AgyCode]],Tbl_Agencies[Agy Code],Tbl_Agencies[Agy Sort])</f>
        <v>001000</v>
      </c>
      <c r="J14" s="2" t="str">
        <f>Tbl_BalanceHistory[[#This Row],[AgyCode]]&amp;": "&amp;Tbl_BalanceHistory[[#This Row],[Agency Name]]</f>
        <v>101: House of Delegates</v>
      </c>
      <c r="K14" s="1">
        <v>2024</v>
      </c>
      <c r="L14" s="3">
        <v>782</v>
      </c>
      <c r="M14" s="3" t="s">
        <v>44</v>
      </c>
      <c r="N14" s="2" t="str">
        <f>Tbl_BalanceHistory[[#This Row],[ProgramCode]]&amp;": "&amp;Tbl_BalanceHistory[[#This Row],[Program Name]]</f>
        <v>782: Enactment of Laws</v>
      </c>
      <c r="O14" s="3" t="s">
        <v>886</v>
      </c>
      <c r="P14" s="1" t="str">
        <f>IF(Tbl_BalanceHistory[[#This Row],[FundCode]]="0100","GF",IF(Tbl_BalanceHistory[[#This Row],[FundCode]]="01000","GF","Hi Ed / OCR"))</f>
        <v>GF</v>
      </c>
      <c r="Q14" s="5">
        <v>61780935.399999999</v>
      </c>
      <c r="R14" s="5">
        <v>35624230.57</v>
      </c>
      <c r="S14" s="5">
        <v>26156704.829999998</v>
      </c>
      <c r="T14" s="5">
        <v>26156704.829999998</v>
      </c>
      <c r="U14" s="3" t="s">
        <v>1733</v>
      </c>
      <c r="V14" s="5">
        <v>0</v>
      </c>
      <c r="W14" s="5">
        <v>0</v>
      </c>
      <c r="X14" s="5">
        <v>0</v>
      </c>
      <c r="Y14" s="5">
        <v>0</v>
      </c>
      <c r="Z14" s="5">
        <v>0</v>
      </c>
      <c r="AA14" s="5">
        <v>0</v>
      </c>
      <c r="AB14" s="2"/>
      <c r="AC14" s="2"/>
      <c r="AD14" s="2"/>
      <c r="AE14" s="2"/>
    </row>
    <row r="15" spans="1:31" ht="30" x14ac:dyDescent="0.25">
      <c r="A15" s="2" t="s">
        <v>908</v>
      </c>
      <c r="B15" s="3">
        <v>1</v>
      </c>
      <c r="C15" s="3">
        <v>100</v>
      </c>
      <c r="D15" s="3" t="s">
        <v>52</v>
      </c>
      <c r="E15" s="3" t="str">
        <f>_xlfn.XLOOKUP(Tbl_BalanceHistory[[#This Row],[RespAgy]],Tbl_Agencies[Agy Code],Tbl_Agencies[Agy Sort])</f>
        <v>001001</v>
      </c>
      <c r="F15" s="2" t="str">
        <f>Tbl_BalanceHistory[[#This Row],[RespAgy]]&amp;": "&amp;Tbl_BalanceHistory[[#This Row],[RespAgency]]</f>
        <v>100: Senate of Virginia</v>
      </c>
      <c r="G15" s="3">
        <v>100</v>
      </c>
      <c r="H15" s="3" t="s">
        <v>52</v>
      </c>
      <c r="I15" s="3" t="str">
        <f>_xlfn.XLOOKUP(Tbl_BalanceHistory[[#This Row],[AgyCode]],Tbl_Agencies[Agy Code],Tbl_Agencies[Agy Sort])</f>
        <v>001001</v>
      </c>
      <c r="J15" s="2" t="str">
        <f>Tbl_BalanceHistory[[#This Row],[AgyCode]]&amp;": "&amp;Tbl_BalanceHistory[[#This Row],[Agency Name]]</f>
        <v>100: Senate of Virginia</v>
      </c>
      <c r="K15" s="1">
        <v>2014</v>
      </c>
      <c r="L15" s="3">
        <v>782</v>
      </c>
      <c r="M15" s="3" t="s">
        <v>44</v>
      </c>
      <c r="N15" s="2" t="str">
        <f>Tbl_BalanceHistory[[#This Row],[ProgramCode]]&amp;": "&amp;Tbl_BalanceHistory[[#This Row],[Program Name]]</f>
        <v>782: Enactment of Laws</v>
      </c>
      <c r="O15" s="3" t="s">
        <v>1730</v>
      </c>
      <c r="P15" s="1" t="str">
        <f>IF(Tbl_BalanceHistory[[#This Row],[FundCode]]="0100","GF",IF(Tbl_BalanceHistory[[#This Row],[FundCode]]="01000","GF","Hi Ed / OCR"))</f>
        <v>GF</v>
      </c>
      <c r="Q15" s="5">
        <v>17781199</v>
      </c>
      <c r="R15" s="5">
        <v>13850335.18</v>
      </c>
      <c r="S15" s="5">
        <v>3930863</v>
      </c>
      <c r="T15" s="5">
        <v>3930863</v>
      </c>
      <c r="U15" s="3" t="s">
        <v>1731</v>
      </c>
      <c r="V15" s="5">
        <v>0</v>
      </c>
      <c r="W15" s="5">
        <v>0</v>
      </c>
      <c r="X15" s="5"/>
      <c r="Y15" s="5"/>
      <c r="Z15" s="5">
        <f>Tbl_BalanceHistory[[#This Row],[Discretionary Recommended - Pre 2022]]+Tbl_BalanceHistory[[#This Row],[Discretionary Balance Recommended: Policy]]+Tbl_BalanceHistory[[#This Row],[Discretionary Balance Recommended: Commitments]]</f>
        <v>0</v>
      </c>
      <c r="AA15" s="5">
        <f>Tbl_BalanceHistory[[#This Row],[Discretionary Balance]]-Tbl_BalanceHistory[[#This Row],[Discretionary Reappropriation]]</f>
        <v>0</v>
      </c>
      <c r="AB15" s="2"/>
      <c r="AC15" s="2"/>
      <c r="AD15" s="2"/>
      <c r="AE15" s="2"/>
    </row>
    <row r="16" spans="1:31" ht="30" x14ac:dyDescent="0.25">
      <c r="A16" s="2" t="s">
        <v>908</v>
      </c>
      <c r="B16" s="3">
        <v>1</v>
      </c>
      <c r="C16" s="3">
        <v>100</v>
      </c>
      <c r="D16" s="3" t="s">
        <v>52</v>
      </c>
      <c r="E16" s="3" t="str">
        <f>_xlfn.XLOOKUP(Tbl_BalanceHistory[[#This Row],[RespAgy]],Tbl_Agencies[Agy Code],Tbl_Agencies[Agy Sort])</f>
        <v>001001</v>
      </c>
      <c r="F16" s="2" t="str">
        <f>Tbl_BalanceHistory[[#This Row],[RespAgy]]&amp;": "&amp;Tbl_BalanceHistory[[#This Row],[RespAgency]]</f>
        <v>100: Senate of Virginia</v>
      </c>
      <c r="G16" s="3">
        <v>100</v>
      </c>
      <c r="H16" s="3" t="s">
        <v>52</v>
      </c>
      <c r="I16" s="3" t="str">
        <f>_xlfn.XLOOKUP(Tbl_BalanceHistory[[#This Row],[AgyCode]],Tbl_Agencies[Agy Code],Tbl_Agencies[Agy Sort])</f>
        <v>001001</v>
      </c>
      <c r="J16" s="2" t="str">
        <f>Tbl_BalanceHistory[[#This Row],[AgyCode]]&amp;": "&amp;Tbl_BalanceHistory[[#This Row],[Agency Name]]</f>
        <v>100: Senate of Virginia</v>
      </c>
      <c r="K16" s="1">
        <v>2015</v>
      </c>
      <c r="L16" s="3">
        <v>782</v>
      </c>
      <c r="M16" s="3" t="s">
        <v>44</v>
      </c>
      <c r="N16" s="2" t="str">
        <f>Tbl_BalanceHistory[[#This Row],[ProgramCode]]&amp;": "&amp;Tbl_BalanceHistory[[#This Row],[Program Name]]</f>
        <v>782: Enactment of Laws</v>
      </c>
      <c r="O16" s="3" t="s">
        <v>1730</v>
      </c>
      <c r="P16" s="1" t="str">
        <f>IF(Tbl_BalanceHistory[[#This Row],[FundCode]]="0100","GF",IF(Tbl_BalanceHistory[[#This Row],[FundCode]]="01000","GF","Hi Ed / OCR"))</f>
        <v>GF</v>
      </c>
      <c r="Q16" s="5">
        <v>17810110</v>
      </c>
      <c r="R16" s="5">
        <v>13601921</v>
      </c>
      <c r="S16" s="5">
        <v>4208188</v>
      </c>
      <c r="T16" s="5">
        <v>4208188</v>
      </c>
      <c r="U16" s="3" t="s">
        <v>1731</v>
      </c>
      <c r="V16" s="5">
        <v>0</v>
      </c>
      <c r="W16" s="5">
        <v>0</v>
      </c>
      <c r="X16" s="5"/>
      <c r="Y16" s="5"/>
      <c r="Z16" s="5">
        <f>Tbl_BalanceHistory[[#This Row],[Discretionary Recommended - Pre 2022]]+Tbl_BalanceHistory[[#This Row],[Discretionary Balance Recommended: Policy]]+Tbl_BalanceHistory[[#This Row],[Discretionary Balance Recommended: Commitments]]</f>
        <v>0</v>
      </c>
      <c r="AA16" s="5">
        <f>Tbl_BalanceHistory[[#This Row],[Discretionary Balance]]-Tbl_BalanceHistory[[#This Row],[Discretionary Reappropriation]]</f>
        <v>0</v>
      </c>
      <c r="AB16" s="2"/>
      <c r="AC16" s="2"/>
      <c r="AD16" s="2"/>
      <c r="AE16" s="2"/>
    </row>
    <row r="17" spans="1:31" ht="30" x14ac:dyDescent="0.25">
      <c r="A17" s="2" t="s">
        <v>908</v>
      </c>
      <c r="B17" s="3">
        <v>1</v>
      </c>
      <c r="C17" s="3">
        <v>100</v>
      </c>
      <c r="D17" s="3" t="s">
        <v>52</v>
      </c>
      <c r="E17" s="3" t="str">
        <f>_xlfn.XLOOKUP(Tbl_BalanceHistory[[#This Row],[RespAgy]],Tbl_Agencies[Agy Code],Tbl_Agencies[Agy Sort])</f>
        <v>001001</v>
      </c>
      <c r="F17" s="2" t="str">
        <f>Tbl_BalanceHistory[[#This Row],[RespAgy]]&amp;": "&amp;Tbl_BalanceHistory[[#This Row],[RespAgency]]</f>
        <v>100: Senate of Virginia</v>
      </c>
      <c r="G17" s="3">
        <v>100</v>
      </c>
      <c r="H17" s="3" t="s">
        <v>52</v>
      </c>
      <c r="I17" s="3" t="str">
        <f>_xlfn.XLOOKUP(Tbl_BalanceHistory[[#This Row],[AgyCode]],Tbl_Agencies[Agy Code],Tbl_Agencies[Agy Sort])</f>
        <v>001001</v>
      </c>
      <c r="J17" s="2" t="str">
        <f>Tbl_BalanceHistory[[#This Row],[AgyCode]]&amp;": "&amp;Tbl_BalanceHistory[[#This Row],[Agency Name]]</f>
        <v>100: Senate of Virginia</v>
      </c>
      <c r="K17" s="1">
        <v>2016</v>
      </c>
      <c r="L17" s="3">
        <v>782</v>
      </c>
      <c r="M17" s="3" t="s">
        <v>44</v>
      </c>
      <c r="N17" s="2" t="str">
        <f>Tbl_BalanceHistory[[#This Row],[ProgramCode]]&amp;": "&amp;Tbl_BalanceHistory[[#This Row],[Program Name]]</f>
        <v>782: Enactment of Laws</v>
      </c>
      <c r="O17" s="3" t="s">
        <v>1730</v>
      </c>
      <c r="P17" s="1" t="str">
        <f>IF(Tbl_BalanceHistory[[#This Row],[FundCode]]="0100","GF",IF(Tbl_BalanceHistory[[#This Row],[FundCode]]="01000","GF","Hi Ed / OCR"))</f>
        <v>GF</v>
      </c>
      <c r="Q17" s="5">
        <v>18981860</v>
      </c>
      <c r="R17" s="5">
        <v>14578721.01</v>
      </c>
      <c r="S17" s="5">
        <v>4403138</v>
      </c>
      <c r="T17" s="5">
        <v>4403138</v>
      </c>
      <c r="U17" s="3" t="s">
        <v>1732</v>
      </c>
      <c r="V17" s="5">
        <v>0</v>
      </c>
      <c r="W17" s="5">
        <v>0</v>
      </c>
      <c r="X17" s="5"/>
      <c r="Y17" s="5"/>
      <c r="Z17" s="5">
        <f>Tbl_BalanceHistory[[#This Row],[Discretionary Recommended - Pre 2022]]+Tbl_BalanceHistory[[#This Row],[Discretionary Balance Recommended: Policy]]+Tbl_BalanceHistory[[#This Row],[Discretionary Balance Recommended: Commitments]]</f>
        <v>0</v>
      </c>
      <c r="AA17" s="5">
        <f>Tbl_BalanceHistory[[#This Row],[Discretionary Balance]]-Tbl_BalanceHistory[[#This Row],[Discretionary Reappropriation]]</f>
        <v>0</v>
      </c>
      <c r="AB17" s="2"/>
      <c r="AC17" s="2"/>
      <c r="AD17" s="2"/>
      <c r="AE17" s="2"/>
    </row>
    <row r="18" spans="1:31" ht="30" x14ac:dyDescent="0.25">
      <c r="A18" s="2" t="s">
        <v>908</v>
      </c>
      <c r="B18" s="3">
        <v>1</v>
      </c>
      <c r="C18" s="3">
        <v>100</v>
      </c>
      <c r="D18" s="3" t="s">
        <v>52</v>
      </c>
      <c r="E18" s="3" t="str">
        <f>_xlfn.XLOOKUP(Tbl_BalanceHistory[[#This Row],[RespAgy]],Tbl_Agencies[Agy Code],Tbl_Agencies[Agy Sort])</f>
        <v>001001</v>
      </c>
      <c r="F18" s="2" t="str">
        <f>Tbl_BalanceHistory[[#This Row],[RespAgy]]&amp;": "&amp;Tbl_BalanceHistory[[#This Row],[RespAgency]]</f>
        <v>100: Senate of Virginia</v>
      </c>
      <c r="G18" s="3">
        <v>100</v>
      </c>
      <c r="H18" s="3" t="s">
        <v>52</v>
      </c>
      <c r="I18" s="3" t="str">
        <f>_xlfn.XLOOKUP(Tbl_BalanceHistory[[#This Row],[AgyCode]],Tbl_Agencies[Agy Code],Tbl_Agencies[Agy Sort])</f>
        <v>001001</v>
      </c>
      <c r="J18" s="2" t="str">
        <f>Tbl_BalanceHistory[[#This Row],[AgyCode]]&amp;": "&amp;Tbl_BalanceHistory[[#This Row],[Agency Name]]</f>
        <v>100: Senate of Virginia</v>
      </c>
      <c r="K18" s="1">
        <v>2017</v>
      </c>
      <c r="L18" s="3">
        <v>782</v>
      </c>
      <c r="M18" s="3" t="s">
        <v>44</v>
      </c>
      <c r="N18" s="2" t="str">
        <f>Tbl_BalanceHistory[[#This Row],[ProgramCode]]&amp;": "&amp;Tbl_BalanceHistory[[#This Row],[Program Name]]</f>
        <v>782: Enactment of Laws</v>
      </c>
      <c r="O18" s="3" t="s">
        <v>886</v>
      </c>
      <c r="P18" s="1" t="str">
        <f>IF(Tbl_BalanceHistory[[#This Row],[FundCode]]="0100","GF",IF(Tbl_BalanceHistory[[#This Row],[FundCode]]="01000","GF","Hi Ed / OCR"))</f>
        <v>GF</v>
      </c>
      <c r="Q18" s="5">
        <v>19783642</v>
      </c>
      <c r="R18" s="5">
        <v>14124076.33</v>
      </c>
      <c r="S18" s="5">
        <v>5659565</v>
      </c>
      <c r="T18" s="5">
        <v>5659565</v>
      </c>
      <c r="U18" s="3" t="s">
        <v>1732</v>
      </c>
      <c r="V18" s="5">
        <v>0</v>
      </c>
      <c r="W18" s="5">
        <v>0</v>
      </c>
      <c r="X18" s="5"/>
      <c r="Y18" s="5"/>
      <c r="Z18" s="5">
        <f>Tbl_BalanceHistory[[#This Row],[Discretionary Recommended - Pre 2022]]+Tbl_BalanceHistory[[#This Row],[Discretionary Balance Recommended: Policy]]+Tbl_BalanceHistory[[#This Row],[Discretionary Balance Recommended: Commitments]]</f>
        <v>0</v>
      </c>
      <c r="AA18" s="5">
        <f>Tbl_BalanceHistory[[#This Row],[Discretionary Balance]]-Tbl_BalanceHistory[[#This Row],[Discretionary Reappropriation]]</f>
        <v>0</v>
      </c>
      <c r="AB18" s="2"/>
      <c r="AC18" s="2"/>
      <c r="AD18" s="2"/>
      <c r="AE18" s="2"/>
    </row>
    <row r="19" spans="1:31" ht="30" x14ac:dyDescent="0.25">
      <c r="A19" s="2" t="s">
        <v>908</v>
      </c>
      <c r="B19" s="3">
        <v>1</v>
      </c>
      <c r="C19" s="3">
        <v>100</v>
      </c>
      <c r="D19" s="3" t="s">
        <v>52</v>
      </c>
      <c r="E19" s="3" t="str">
        <f>_xlfn.XLOOKUP(Tbl_BalanceHistory[[#This Row],[RespAgy]],Tbl_Agencies[Agy Code],Tbl_Agencies[Agy Sort])</f>
        <v>001001</v>
      </c>
      <c r="F19" s="2" t="str">
        <f>Tbl_BalanceHistory[[#This Row],[RespAgy]]&amp;": "&amp;Tbl_BalanceHistory[[#This Row],[RespAgency]]</f>
        <v>100: Senate of Virginia</v>
      </c>
      <c r="G19" s="3">
        <v>100</v>
      </c>
      <c r="H19" s="3" t="s">
        <v>52</v>
      </c>
      <c r="I19" s="3" t="str">
        <f>_xlfn.XLOOKUP(Tbl_BalanceHistory[[#This Row],[AgyCode]],Tbl_Agencies[Agy Code],Tbl_Agencies[Agy Sort])</f>
        <v>001001</v>
      </c>
      <c r="J19" s="2" t="str">
        <f>Tbl_BalanceHistory[[#This Row],[AgyCode]]&amp;": "&amp;Tbl_BalanceHistory[[#This Row],[Agency Name]]</f>
        <v>100: Senate of Virginia</v>
      </c>
      <c r="K19" s="1">
        <v>2018</v>
      </c>
      <c r="L19" s="3">
        <v>782</v>
      </c>
      <c r="M19" s="3" t="s">
        <v>44</v>
      </c>
      <c r="N19" s="2" t="str">
        <f>Tbl_BalanceHistory[[#This Row],[ProgramCode]]&amp;": "&amp;Tbl_BalanceHistory[[#This Row],[Program Name]]</f>
        <v>782: Enactment of Laws</v>
      </c>
      <c r="O19" s="3" t="s">
        <v>886</v>
      </c>
      <c r="P19" s="1" t="str">
        <f>IF(Tbl_BalanceHistory[[#This Row],[FundCode]]="0100","GF",IF(Tbl_BalanceHistory[[#This Row],[FundCode]]="01000","GF","Hi Ed / OCR"))</f>
        <v>GF</v>
      </c>
      <c r="Q19" s="5">
        <v>22295464</v>
      </c>
      <c r="R19" s="5">
        <v>16163196.35</v>
      </c>
      <c r="S19" s="5">
        <v>6132267</v>
      </c>
      <c r="T19" s="5">
        <v>6132267</v>
      </c>
      <c r="U19" s="3" t="s">
        <v>1733</v>
      </c>
      <c r="V19" s="5">
        <v>0</v>
      </c>
      <c r="W19" s="5">
        <v>0</v>
      </c>
      <c r="X19" s="5"/>
      <c r="Y19" s="5"/>
      <c r="Z19" s="5">
        <f>Tbl_BalanceHistory[[#This Row],[Discretionary Recommended - Pre 2022]]+Tbl_BalanceHistory[[#This Row],[Discretionary Balance Recommended: Policy]]+Tbl_BalanceHistory[[#This Row],[Discretionary Balance Recommended: Commitments]]</f>
        <v>0</v>
      </c>
      <c r="AA19" s="5">
        <f>Tbl_BalanceHistory[[#This Row],[Discretionary Balance]]-Tbl_BalanceHistory[[#This Row],[Discretionary Reappropriation]]</f>
        <v>0</v>
      </c>
      <c r="AB19" s="2"/>
      <c r="AC19" s="2"/>
      <c r="AD19" s="2"/>
      <c r="AE19" s="2"/>
    </row>
    <row r="20" spans="1:31" ht="30" x14ac:dyDescent="0.25">
      <c r="A20" s="2" t="s">
        <v>908</v>
      </c>
      <c r="B20" s="3">
        <v>1</v>
      </c>
      <c r="C20" s="3">
        <v>100</v>
      </c>
      <c r="D20" s="3" t="s">
        <v>52</v>
      </c>
      <c r="E20" s="3" t="str">
        <f>_xlfn.XLOOKUP(Tbl_BalanceHistory[[#This Row],[RespAgy]],Tbl_Agencies[Agy Code],Tbl_Agencies[Agy Sort])</f>
        <v>001001</v>
      </c>
      <c r="F20" s="2" t="str">
        <f>Tbl_BalanceHistory[[#This Row],[RespAgy]]&amp;": "&amp;Tbl_BalanceHistory[[#This Row],[RespAgency]]</f>
        <v>100: Senate of Virginia</v>
      </c>
      <c r="G20" s="3">
        <v>100</v>
      </c>
      <c r="H20" s="3" t="s">
        <v>52</v>
      </c>
      <c r="I20" s="3" t="str">
        <f>_xlfn.XLOOKUP(Tbl_BalanceHistory[[#This Row],[AgyCode]],Tbl_Agencies[Agy Code],Tbl_Agencies[Agy Sort])</f>
        <v>001001</v>
      </c>
      <c r="J20" s="2" t="str">
        <f>Tbl_BalanceHistory[[#This Row],[AgyCode]]&amp;": "&amp;Tbl_BalanceHistory[[#This Row],[Agency Name]]</f>
        <v>100: Senate of Virginia</v>
      </c>
      <c r="K20" s="1">
        <v>2019</v>
      </c>
      <c r="L20" s="3">
        <v>782</v>
      </c>
      <c r="M20" s="3" t="s">
        <v>44</v>
      </c>
      <c r="N20" s="2" t="str">
        <f>Tbl_BalanceHistory[[#This Row],[ProgramCode]]&amp;": "&amp;Tbl_BalanceHistory[[#This Row],[Program Name]]</f>
        <v>782: Enactment of Laws</v>
      </c>
      <c r="O20" s="3" t="s">
        <v>886</v>
      </c>
      <c r="P20" s="1" t="str">
        <f>IF(Tbl_BalanceHistory[[#This Row],[FundCode]]="0100","GF",IF(Tbl_BalanceHistory[[#This Row],[FundCode]]="01000","GF","Hi Ed / OCR"))</f>
        <v>GF</v>
      </c>
      <c r="Q20" s="5">
        <v>26146136</v>
      </c>
      <c r="R20" s="5">
        <v>15797179.76</v>
      </c>
      <c r="S20" s="5">
        <v>10348956.24</v>
      </c>
      <c r="T20" s="5">
        <v>10348956.24</v>
      </c>
      <c r="U20" s="3" t="s">
        <v>1733</v>
      </c>
      <c r="V20" s="5">
        <v>0</v>
      </c>
      <c r="W20" s="5">
        <v>0</v>
      </c>
      <c r="X20" s="5"/>
      <c r="Y20" s="5"/>
      <c r="Z20" s="5">
        <f>Tbl_BalanceHistory[[#This Row],[Discretionary Recommended - Pre 2022]]+Tbl_BalanceHistory[[#This Row],[Discretionary Balance Recommended: Policy]]+Tbl_BalanceHistory[[#This Row],[Discretionary Balance Recommended: Commitments]]</f>
        <v>0</v>
      </c>
      <c r="AA20" s="5">
        <f>Tbl_BalanceHistory[[#This Row],[Discretionary Balance]]-Tbl_BalanceHistory[[#This Row],[Discretionary Reappropriation]]</f>
        <v>0</v>
      </c>
      <c r="AB20" s="2"/>
      <c r="AC20" s="2"/>
      <c r="AD20" s="2"/>
      <c r="AE20" s="2"/>
    </row>
    <row r="21" spans="1:31" x14ac:dyDescent="0.25">
      <c r="A21" s="2" t="s">
        <v>39</v>
      </c>
      <c r="B21" s="3">
        <v>1</v>
      </c>
      <c r="C21" s="3">
        <v>100</v>
      </c>
      <c r="D21" s="3" t="s">
        <v>52</v>
      </c>
      <c r="E21" s="3" t="str">
        <f>_xlfn.XLOOKUP(Tbl_BalanceHistory[[#This Row],[RespAgy]],Tbl_Agencies[Agy Code],Tbl_Agencies[Agy Sort])</f>
        <v>001001</v>
      </c>
      <c r="F21" s="2" t="str">
        <f>Tbl_BalanceHistory[[#This Row],[RespAgy]]&amp;": "&amp;Tbl_BalanceHistory[[#This Row],[RespAgency]]</f>
        <v>100: Senate of Virginia</v>
      </c>
      <c r="G21" s="3">
        <v>100</v>
      </c>
      <c r="H21" s="3" t="s">
        <v>52</v>
      </c>
      <c r="I21" s="3" t="str">
        <f>_xlfn.XLOOKUP(Tbl_BalanceHistory[[#This Row],[AgyCode]],Tbl_Agencies[Agy Code],Tbl_Agencies[Agy Sort])</f>
        <v>001001</v>
      </c>
      <c r="J21" s="2" t="str">
        <f>Tbl_BalanceHistory[[#This Row],[AgyCode]]&amp;": "&amp;Tbl_BalanceHistory[[#This Row],[Agency Name]]</f>
        <v>100: Senate of Virginia</v>
      </c>
      <c r="K21" s="1">
        <v>2020</v>
      </c>
      <c r="L21" s="3">
        <v>782</v>
      </c>
      <c r="M21" s="3" t="s">
        <v>44</v>
      </c>
      <c r="N21" s="2" t="str">
        <f>Tbl_BalanceHistory[[#This Row],[ProgramCode]]&amp;": "&amp;Tbl_BalanceHistory[[#This Row],[Program Name]]</f>
        <v>782: Enactment of Laws</v>
      </c>
      <c r="O21" s="3" t="s">
        <v>886</v>
      </c>
      <c r="P21" s="1" t="str">
        <f>IF(Tbl_BalanceHistory[[#This Row],[FundCode]]="0100","GF",IF(Tbl_BalanceHistory[[#This Row],[FundCode]]="01000","GF","Hi Ed / OCR"))</f>
        <v>GF</v>
      </c>
      <c r="Q21" s="5">
        <v>30448958.239999998</v>
      </c>
      <c r="R21" s="5">
        <v>17880837.059999999</v>
      </c>
      <c r="S21" s="5">
        <v>12568121.18</v>
      </c>
      <c r="T21" s="5">
        <v>12568121.18</v>
      </c>
      <c r="U21" s="3" t="s">
        <v>1733</v>
      </c>
      <c r="V21" s="5">
        <v>0</v>
      </c>
      <c r="W21" s="5">
        <v>0</v>
      </c>
      <c r="X21" s="5"/>
      <c r="Y21" s="5"/>
      <c r="Z21" s="5">
        <f>Tbl_BalanceHistory[[#This Row],[Discretionary Recommended - Pre 2022]]+Tbl_BalanceHistory[[#This Row],[Discretionary Balance Recommended: Policy]]+Tbl_BalanceHistory[[#This Row],[Discretionary Balance Recommended: Commitments]]</f>
        <v>0</v>
      </c>
      <c r="AA21" s="5">
        <f>Tbl_BalanceHistory[[#This Row],[Discretionary Balance]]-Tbl_BalanceHistory[[#This Row],[Discretionary Reappropriation]]</f>
        <v>0</v>
      </c>
      <c r="AB21" s="2"/>
      <c r="AC21" s="2"/>
      <c r="AD21" s="2"/>
      <c r="AE21" s="2"/>
    </row>
    <row r="22" spans="1:31" x14ac:dyDescent="0.25">
      <c r="A22" s="2" t="s">
        <v>39</v>
      </c>
      <c r="B22" s="3">
        <v>1</v>
      </c>
      <c r="C22" s="3">
        <v>100</v>
      </c>
      <c r="D22" s="3" t="s">
        <v>52</v>
      </c>
      <c r="E22" s="3" t="str">
        <f>_xlfn.XLOOKUP(Tbl_BalanceHistory[[#This Row],[RespAgy]],Tbl_Agencies[Agy Code],Tbl_Agencies[Agy Sort])</f>
        <v>001001</v>
      </c>
      <c r="F22" s="2" t="str">
        <f>Tbl_BalanceHistory[[#This Row],[RespAgy]]&amp;": "&amp;Tbl_BalanceHistory[[#This Row],[RespAgency]]</f>
        <v>100: Senate of Virginia</v>
      </c>
      <c r="G22" s="3">
        <v>100</v>
      </c>
      <c r="H22" s="3" t="s">
        <v>52</v>
      </c>
      <c r="I22" s="3" t="str">
        <f>_xlfn.XLOOKUP(Tbl_BalanceHistory[[#This Row],[AgyCode]],Tbl_Agencies[Agy Code],Tbl_Agencies[Agy Sort])</f>
        <v>001001</v>
      </c>
      <c r="J22" s="2" t="str">
        <f>Tbl_BalanceHistory[[#This Row],[AgyCode]]&amp;": "&amp;Tbl_BalanceHistory[[#This Row],[Agency Name]]</f>
        <v>100: Senate of Virginia</v>
      </c>
      <c r="K22" s="1">
        <v>2021</v>
      </c>
      <c r="L22" s="3">
        <v>782</v>
      </c>
      <c r="M22" s="3" t="s">
        <v>44</v>
      </c>
      <c r="N22" s="2" t="str">
        <f>Tbl_BalanceHistory[[#This Row],[ProgramCode]]&amp;": "&amp;Tbl_BalanceHistory[[#This Row],[Program Name]]</f>
        <v>782: Enactment of Laws</v>
      </c>
      <c r="O22" s="3" t="s">
        <v>886</v>
      </c>
      <c r="P22" s="1" t="str">
        <f>IF(Tbl_BalanceHistory[[#This Row],[FundCode]]="0100","GF",IF(Tbl_BalanceHistory[[#This Row],[FundCode]]="01000","GF","Hi Ed / OCR"))</f>
        <v>GF</v>
      </c>
      <c r="Q22" s="5">
        <v>33838507.18</v>
      </c>
      <c r="R22" s="5">
        <v>17168220.920000002</v>
      </c>
      <c r="S22" s="5">
        <v>16670286.26</v>
      </c>
      <c r="T22" s="5">
        <v>16670286.26</v>
      </c>
      <c r="U22" s="3" t="s">
        <v>1733</v>
      </c>
      <c r="V22" s="5">
        <v>0</v>
      </c>
      <c r="W22" s="5">
        <v>0</v>
      </c>
      <c r="X22" s="5"/>
      <c r="Y22" s="5"/>
      <c r="Z22" s="5">
        <f>Tbl_BalanceHistory[[#This Row],[Discretionary Recommended - Pre 2022]]+Tbl_BalanceHistory[[#This Row],[Discretionary Balance Recommended: Policy]]+Tbl_BalanceHistory[[#This Row],[Discretionary Balance Recommended: Commitments]]</f>
        <v>0</v>
      </c>
      <c r="AA22" s="5">
        <f>Tbl_BalanceHistory[[#This Row],[Discretionary Balance]]-Tbl_BalanceHistory[[#This Row],[Discretionary Reappropriation]]</f>
        <v>0</v>
      </c>
      <c r="AB22" s="2"/>
      <c r="AC22" s="2"/>
      <c r="AD22" s="2"/>
      <c r="AE22" s="2"/>
    </row>
    <row r="23" spans="1:31" x14ac:dyDescent="0.25">
      <c r="A23" s="2" t="s">
        <v>39</v>
      </c>
      <c r="B23" s="3">
        <v>1</v>
      </c>
      <c r="C23" s="3">
        <v>100</v>
      </c>
      <c r="D23" s="3" t="s">
        <v>52</v>
      </c>
      <c r="E23" s="3" t="str">
        <f>_xlfn.XLOOKUP(Tbl_BalanceHistory[[#This Row],[RespAgy]],Tbl_Agencies[Agy Code],Tbl_Agencies[Agy Sort])</f>
        <v>001001</v>
      </c>
      <c r="F23" s="2" t="str">
        <f>Tbl_BalanceHistory[[#This Row],[RespAgy]]&amp;": "&amp;Tbl_BalanceHistory[[#This Row],[RespAgency]]</f>
        <v>100: Senate of Virginia</v>
      </c>
      <c r="G23" s="3">
        <v>100</v>
      </c>
      <c r="H23" s="3" t="s">
        <v>52</v>
      </c>
      <c r="I23" s="3" t="str">
        <f>_xlfn.XLOOKUP(Tbl_BalanceHistory[[#This Row],[AgyCode]],Tbl_Agencies[Agy Code],Tbl_Agencies[Agy Sort])</f>
        <v>001001</v>
      </c>
      <c r="J23" s="2" t="str">
        <f>Tbl_BalanceHistory[[#This Row],[AgyCode]]&amp;": "&amp;Tbl_BalanceHistory[[#This Row],[Agency Name]]</f>
        <v>100: Senate of Virginia</v>
      </c>
      <c r="K23" s="1">
        <v>2022</v>
      </c>
      <c r="L23" s="3">
        <v>782</v>
      </c>
      <c r="M23" s="3" t="s">
        <v>44</v>
      </c>
      <c r="N23" s="2" t="str">
        <f>Tbl_BalanceHistory[[#This Row],[ProgramCode]]&amp;": "&amp;Tbl_BalanceHistory[[#This Row],[Program Name]]</f>
        <v>782: Enactment of Laws</v>
      </c>
      <c r="O23" s="3" t="s">
        <v>886</v>
      </c>
      <c r="P23" s="1" t="str">
        <f>IF(Tbl_BalanceHistory[[#This Row],[FundCode]]="0100","GF",IF(Tbl_BalanceHistory[[#This Row],[FundCode]]="01000","GF","Hi Ed / OCR"))</f>
        <v>GF</v>
      </c>
      <c r="Q23" s="5">
        <v>38605685.259999998</v>
      </c>
      <c r="R23" s="5">
        <v>18446128.699999999</v>
      </c>
      <c r="S23" s="5">
        <v>20159556.559999999</v>
      </c>
      <c r="T23" s="5">
        <v>20159556.559999999</v>
      </c>
      <c r="U23" s="3" t="s">
        <v>1733</v>
      </c>
      <c r="V23" s="5">
        <v>0</v>
      </c>
      <c r="W23" s="5"/>
      <c r="X23" s="5">
        <v>0</v>
      </c>
      <c r="Y23" s="5">
        <v>0</v>
      </c>
      <c r="Z23" s="5">
        <f>Tbl_BalanceHistory[[#This Row],[Discretionary Recommended - Pre 2022]]+Tbl_BalanceHistory[[#This Row],[Discretionary Balance Recommended: Policy]]+Tbl_BalanceHistory[[#This Row],[Discretionary Balance Recommended: Commitments]]</f>
        <v>0</v>
      </c>
      <c r="AA23" s="5">
        <f>Tbl_BalanceHistory[[#This Row],[Discretionary Balance]]-Tbl_BalanceHistory[[#This Row],[Discretionary Reappropriation]]</f>
        <v>0</v>
      </c>
      <c r="AB23" s="2"/>
      <c r="AC23" s="2"/>
      <c r="AD23" s="2"/>
      <c r="AE23" s="2"/>
    </row>
    <row r="24" spans="1:31" x14ac:dyDescent="0.25">
      <c r="A24" s="2" t="s">
        <v>39</v>
      </c>
      <c r="B24" s="3">
        <v>1</v>
      </c>
      <c r="C24" s="3">
        <v>100</v>
      </c>
      <c r="D24" s="3" t="s">
        <v>52</v>
      </c>
      <c r="E24" s="3" t="str">
        <f>_xlfn.XLOOKUP(Tbl_BalanceHistory[[#This Row],[RespAgy]],Tbl_Agencies[Agy Code],Tbl_Agencies[Agy Sort])</f>
        <v>001001</v>
      </c>
      <c r="F24" s="2" t="str">
        <f>Tbl_BalanceHistory[[#This Row],[RespAgy]]&amp;": "&amp;Tbl_BalanceHistory[[#This Row],[RespAgency]]</f>
        <v>100: Senate of Virginia</v>
      </c>
      <c r="G24" s="3">
        <v>100</v>
      </c>
      <c r="H24" s="3" t="s">
        <v>52</v>
      </c>
      <c r="I24" s="3" t="str">
        <f>_xlfn.XLOOKUP(Tbl_BalanceHistory[[#This Row],[AgyCode]],Tbl_Agencies[Agy Code],Tbl_Agencies[Agy Sort])</f>
        <v>001001</v>
      </c>
      <c r="J24" s="2" t="str">
        <f>Tbl_BalanceHistory[[#This Row],[AgyCode]]&amp;": "&amp;Tbl_BalanceHistory[[#This Row],[Agency Name]]</f>
        <v>100: Senate of Virginia</v>
      </c>
      <c r="K24" s="1">
        <v>2023</v>
      </c>
      <c r="L24" s="3">
        <v>782</v>
      </c>
      <c r="M24" s="3" t="s">
        <v>44</v>
      </c>
      <c r="N24" s="2" t="str">
        <f>Tbl_BalanceHistory[[#This Row],[ProgramCode]]&amp;": "&amp;Tbl_BalanceHistory[[#This Row],[Program Name]]</f>
        <v>782: Enactment of Laws</v>
      </c>
      <c r="O24" s="3" t="s">
        <v>886</v>
      </c>
      <c r="P24" s="1" t="str">
        <f>IF(Tbl_BalanceHistory[[#This Row],[FundCode]]="0100","GF",IF(Tbl_BalanceHistory[[#This Row],[FundCode]]="01000","GF","Hi Ed / OCR"))</f>
        <v>GF</v>
      </c>
      <c r="Q24" s="5">
        <v>44225598.43</v>
      </c>
      <c r="R24" s="5">
        <v>18884116.539999999</v>
      </c>
      <c r="S24" s="5">
        <v>25341481.890000001</v>
      </c>
      <c r="T24" s="5">
        <v>25341481.890000001</v>
      </c>
      <c r="U24" s="3" t="s">
        <v>1733</v>
      </c>
      <c r="V24" s="5">
        <v>0</v>
      </c>
      <c r="W24" s="5">
        <v>0</v>
      </c>
      <c r="X24" s="5">
        <v>0</v>
      </c>
      <c r="Y24" s="5">
        <v>0</v>
      </c>
      <c r="Z24" s="5">
        <v>0</v>
      </c>
      <c r="AA24" s="5">
        <v>0</v>
      </c>
      <c r="AB24" s="2"/>
      <c r="AC24" s="2"/>
      <c r="AD24" s="2"/>
      <c r="AE24" s="2"/>
    </row>
    <row r="25" spans="1:31" x14ac:dyDescent="0.25">
      <c r="A25" s="2" t="s">
        <v>39</v>
      </c>
      <c r="B25" s="3">
        <v>1</v>
      </c>
      <c r="C25" s="3">
        <v>100</v>
      </c>
      <c r="D25" s="3" t="s">
        <v>52</v>
      </c>
      <c r="E25" s="3" t="str">
        <f>_xlfn.XLOOKUP(Tbl_BalanceHistory[[#This Row],[RespAgy]],Tbl_Agencies[Agy Code],Tbl_Agencies[Agy Sort])</f>
        <v>001001</v>
      </c>
      <c r="F25" s="2" t="str">
        <f>Tbl_BalanceHistory[[#This Row],[RespAgy]]&amp;": "&amp;Tbl_BalanceHistory[[#This Row],[RespAgency]]</f>
        <v>100: Senate of Virginia</v>
      </c>
      <c r="G25" s="3">
        <v>100</v>
      </c>
      <c r="H25" s="3" t="s">
        <v>52</v>
      </c>
      <c r="I25" s="3" t="str">
        <f>_xlfn.XLOOKUP(Tbl_BalanceHistory[[#This Row],[AgyCode]],Tbl_Agencies[Agy Code],Tbl_Agencies[Agy Sort])</f>
        <v>001001</v>
      </c>
      <c r="J25" s="2" t="str">
        <f>Tbl_BalanceHistory[[#This Row],[AgyCode]]&amp;": "&amp;Tbl_BalanceHistory[[#This Row],[Agency Name]]</f>
        <v>100: Senate of Virginia</v>
      </c>
      <c r="K25" s="1">
        <v>2024</v>
      </c>
      <c r="L25" s="3">
        <v>782</v>
      </c>
      <c r="M25" s="3" t="s">
        <v>44</v>
      </c>
      <c r="N25" s="2" t="str">
        <f>Tbl_BalanceHistory[[#This Row],[ProgramCode]]&amp;": "&amp;Tbl_BalanceHistory[[#This Row],[Program Name]]</f>
        <v>782: Enactment of Laws</v>
      </c>
      <c r="O25" s="3" t="s">
        <v>886</v>
      </c>
      <c r="P25" s="1" t="str">
        <f>IF(Tbl_BalanceHistory[[#This Row],[FundCode]]="0100","GF",IF(Tbl_BalanceHistory[[#This Row],[FundCode]]="01000","GF","Hi Ed / OCR"))</f>
        <v>GF</v>
      </c>
      <c r="Q25" s="5">
        <v>50063242.890000001</v>
      </c>
      <c r="R25" s="5">
        <v>23784014.239999998</v>
      </c>
      <c r="S25" s="5">
        <v>26279228.649999999</v>
      </c>
      <c r="T25" s="5">
        <v>26279228.649999999</v>
      </c>
      <c r="U25" s="3" t="s">
        <v>1733</v>
      </c>
      <c r="V25" s="5">
        <v>0</v>
      </c>
      <c r="W25" s="5">
        <v>0</v>
      </c>
      <c r="X25" s="5">
        <v>0</v>
      </c>
      <c r="Y25" s="5">
        <v>0</v>
      </c>
      <c r="Z25" s="5">
        <v>0</v>
      </c>
      <c r="AA25" s="5">
        <v>0</v>
      </c>
      <c r="AB25" s="2"/>
      <c r="AC25" s="2"/>
      <c r="AD25" s="2"/>
      <c r="AE25" s="2"/>
    </row>
    <row r="26" spans="1:31" ht="30" x14ac:dyDescent="0.25">
      <c r="A26" s="2" t="s">
        <v>908</v>
      </c>
      <c r="B26" s="3">
        <v>1</v>
      </c>
      <c r="C26" s="3">
        <v>133</v>
      </c>
      <c r="D26" s="3" t="s">
        <v>55</v>
      </c>
      <c r="E26" s="3" t="str">
        <f>_xlfn.XLOOKUP(Tbl_BalanceHistory[[#This Row],[RespAgy]],Tbl_Agencies[Agy Code],Tbl_Agencies[Agy Sort])</f>
        <v>002000</v>
      </c>
      <c r="F26" s="2" t="str">
        <f>Tbl_BalanceHistory[[#This Row],[RespAgy]]&amp;": "&amp;Tbl_BalanceHistory[[#This Row],[RespAgency]]</f>
        <v>133: Auditor of Public Accounts</v>
      </c>
      <c r="G26" s="3">
        <v>133</v>
      </c>
      <c r="H26" s="3" t="s">
        <v>55</v>
      </c>
      <c r="I26" s="3" t="str">
        <f>_xlfn.XLOOKUP(Tbl_BalanceHistory[[#This Row],[AgyCode]],Tbl_Agencies[Agy Code],Tbl_Agencies[Agy Sort])</f>
        <v>002000</v>
      </c>
      <c r="J26" s="2" t="str">
        <f>Tbl_BalanceHistory[[#This Row],[AgyCode]]&amp;": "&amp;Tbl_BalanceHistory[[#This Row],[Agency Name]]</f>
        <v>133: Auditor of Public Accounts</v>
      </c>
      <c r="K26" s="1">
        <v>2014</v>
      </c>
      <c r="L26" s="3">
        <v>783</v>
      </c>
      <c r="M26" s="3" t="s">
        <v>57</v>
      </c>
      <c r="N26" s="2" t="str">
        <f>Tbl_BalanceHistory[[#This Row],[ProgramCode]]&amp;": "&amp;Tbl_BalanceHistory[[#This Row],[Program Name]]</f>
        <v>783: Legislative Evaluation and Review</v>
      </c>
      <c r="O26" s="3" t="s">
        <v>1730</v>
      </c>
      <c r="P26" s="1" t="str">
        <f>IF(Tbl_BalanceHistory[[#This Row],[FundCode]]="0100","GF",IF(Tbl_BalanceHistory[[#This Row],[FundCode]]="01000","GF","Hi Ed / OCR"))</f>
        <v>GF</v>
      </c>
      <c r="Q26" s="5">
        <v>11478784</v>
      </c>
      <c r="R26" s="5">
        <v>10461699.310000001</v>
      </c>
      <c r="S26" s="5">
        <v>1017084</v>
      </c>
      <c r="T26" s="5">
        <v>1017084</v>
      </c>
      <c r="U26" s="3" t="s">
        <v>1731</v>
      </c>
      <c r="V26" s="5">
        <v>0</v>
      </c>
      <c r="W26" s="5">
        <v>0</v>
      </c>
      <c r="X26" s="5"/>
      <c r="Y26" s="5"/>
      <c r="Z26" s="5">
        <f>Tbl_BalanceHistory[[#This Row],[Discretionary Recommended - Pre 2022]]+Tbl_BalanceHistory[[#This Row],[Discretionary Balance Recommended: Policy]]+Tbl_BalanceHistory[[#This Row],[Discretionary Balance Recommended: Commitments]]</f>
        <v>0</v>
      </c>
      <c r="AA26" s="5">
        <f>Tbl_BalanceHistory[[#This Row],[Discretionary Balance]]-Tbl_BalanceHistory[[#This Row],[Discretionary Reappropriation]]</f>
        <v>0</v>
      </c>
      <c r="AB26" s="2"/>
      <c r="AC26" s="2"/>
      <c r="AD26" s="2"/>
      <c r="AE26" s="2"/>
    </row>
    <row r="27" spans="1:31" ht="30" x14ac:dyDescent="0.25">
      <c r="A27" s="2" t="s">
        <v>908</v>
      </c>
      <c r="B27" s="3">
        <v>1</v>
      </c>
      <c r="C27" s="3">
        <v>133</v>
      </c>
      <c r="D27" s="3" t="s">
        <v>55</v>
      </c>
      <c r="E27" s="3" t="str">
        <f>_xlfn.XLOOKUP(Tbl_BalanceHistory[[#This Row],[RespAgy]],Tbl_Agencies[Agy Code],Tbl_Agencies[Agy Sort])</f>
        <v>002000</v>
      </c>
      <c r="F27" s="2" t="str">
        <f>Tbl_BalanceHistory[[#This Row],[RespAgy]]&amp;": "&amp;Tbl_BalanceHistory[[#This Row],[RespAgency]]</f>
        <v>133: Auditor of Public Accounts</v>
      </c>
      <c r="G27" s="3">
        <v>133</v>
      </c>
      <c r="H27" s="3" t="s">
        <v>55</v>
      </c>
      <c r="I27" s="3" t="str">
        <f>_xlfn.XLOOKUP(Tbl_BalanceHistory[[#This Row],[AgyCode]],Tbl_Agencies[Agy Code],Tbl_Agencies[Agy Sort])</f>
        <v>002000</v>
      </c>
      <c r="J27" s="2" t="str">
        <f>Tbl_BalanceHistory[[#This Row],[AgyCode]]&amp;": "&amp;Tbl_BalanceHistory[[#This Row],[Agency Name]]</f>
        <v>133: Auditor of Public Accounts</v>
      </c>
      <c r="K27" s="1">
        <v>2015</v>
      </c>
      <c r="L27" s="3">
        <v>783</v>
      </c>
      <c r="M27" s="3" t="s">
        <v>57</v>
      </c>
      <c r="N27" s="2" t="str">
        <f>Tbl_BalanceHistory[[#This Row],[ProgramCode]]&amp;": "&amp;Tbl_BalanceHistory[[#This Row],[Program Name]]</f>
        <v>783: Legislative Evaluation and Review</v>
      </c>
      <c r="O27" s="3" t="s">
        <v>1730</v>
      </c>
      <c r="P27" s="1" t="str">
        <f>IF(Tbl_BalanceHistory[[#This Row],[FundCode]]="0100","GF",IF(Tbl_BalanceHistory[[#This Row],[FundCode]]="01000","GF","Hi Ed / OCR"))</f>
        <v>GF</v>
      </c>
      <c r="Q27" s="5">
        <v>11337834</v>
      </c>
      <c r="R27" s="5">
        <v>10905569</v>
      </c>
      <c r="S27" s="5">
        <v>432264</v>
      </c>
      <c r="T27" s="5">
        <v>432264</v>
      </c>
      <c r="U27" s="3" t="s">
        <v>1731</v>
      </c>
      <c r="V27" s="5">
        <v>0</v>
      </c>
      <c r="W27" s="5">
        <v>0</v>
      </c>
      <c r="X27" s="5"/>
      <c r="Y27" s="5"/>
      <c r="Z27" s="5">
        <f>Tbl_BalanceHistory[[#This Row],[Discretionary Recommended - Pre 2022]]+Tbl_BalanceHistory[[#This Row],[Discretionary Balance Recommended: Policy]]+Tbl_BalanceHistory[[#This Row],[Discretionary Balance Recommended: Commitments]]</f>
        <v>0</v>
      </c>
      <c r="AA27" s="5">
        <f>Tbl_BalanceHistory[[#This Row],[Discretionary Balance]]-Tbl_BalanceHistory[[#This Row],[Discretionary Reappropriation]]</f>
        <v>0</v>
      </c>
      <c r="AB27" s="2"/>
      <c r="AC27" s="2"/>
      <c r="AD27" s="2"/>
      <c r="AE27" s="2"/>
    </row>
    <row r="28" spans="1:31" ht="30" x14ac:dyDescent="0.25">
      <c r="A28" s="2" t="s">
        <v>908</v>
      </c>
      <c r="B28" s="3">
        <v>1</v>
      </c>
      <c r="C28" s="3">
        <v>133</v>
      </c>
      <c r="D28" s="3" t="s">
        <v>55</v>
      </c>
      <c r="E28" s="3" t="str">
        <f>_xlfn.XLOOKUP(Tbl_BalanceHistory[[#This Row],[RespAgy]],Tbl_Agencies[Agy Code],Tbl_Agencies[Agy Sort])</f>
        <v>002000</v>
      </c>
      <c r="F28" s="2" t="str">
        <f>Tbl_BalanceHistory[[#This Row],[RespAgy]]&amp;": "&amp;Tbl_BalanceHistory[[#This Row],[RespAgency]]</f>
        <v>133: Auditor of Public Accounts</v>
      </c>
      <c r="G28" s="3">
        <v>133</v>
      </c>
      <c r="H28" s="3" t="s">
        <v>55</v>
      </c>
      <c r="I28" s="3" t="str">
        <f>_xlfn.XLOOKUP(Tbl_BalanceHistory[[#This Row],[AgyCode]],Tbl_Agencies[Agy Code],Tbl_Agencies[Agy Sort])</f>
        <v>002000</v>
      </c>
      <c r="J28" s="2" t="str">
        <f>Tbl_BalanceHistory[[#This Row],[AgyCode]]&amp;": "&amp;Tbl_BalanceHistory[[#This Row],[Agency Name]]</f>
        <v>133: Auditor of Public Accounts</v>
      </c>
      <c r="K28" s="1">
        <v>2016</v>
      </c>
      <c r="L28" s="3">
        <v>783</v>
      </c>
      <c r="M28" s="3" t="s">
        <v>57</v>
      </c>
      <c r="N28" s="2" t="str">
        <f>Tbl_BalanceHistory[[#This Row],[ProgramCode]]&amp;": "&amp;Tbl_BalanceHistory[[#This Row],[Program Name]]</f>
        <v>783: Legislative Evaluation and Review</v>
      </c>
      <c r="O28" s="3" t="s">
        <v>1730</v>
      </c>
      <c r="P28" s="1" t="str">
        <f>IF(Tbl_BalanceHistory[[#This Row],[FundCode]]="0100","GF",IF(Tbl_BalanceHistory[[#This Row],[FundCode]]="01000","GF","Hi Ed / OCR"))</f>
        <v>GF</v>
      </c>
      <c r="Q28" s="5">
        <v>11779645</v>
      </c>
      <c r="R28" s="5">
        <v>11754327.390000001</v>
      </c>
      <c r="S28" s="5">
        <v>25317</v>
      </c>
      <c r="T28" s="5">
        <v>25317</v>
      </c>
      <c r="U28" s="3" t="s">
        <v>1732</v>
      </c>
      <c r="V28" s="5">
        <v>0</v>
      </c>
      <c r="W28" s="5">
        <v>0</v>
      </c>
      <c r="X28" s="5"/>
      <c r="Y28" s="5"/>
      <c r="Z28" s="5">
        <f>Tbl_BalanceHistory[[#This Row],[Discretionary Recommended - Pre 2022]]+Tbl_BalanceHistory[[#This Row],[Discretionary Balance Recommended: Policy]]+Tbl_BalanceHistory[[#This Row],[Discretionary Balance Recommended: Commitments]]</f>
        <v>0</v>
      </c>
      <c r="AA28" s="5">
        <f>Tbl_BalanceHistory[[#This Row],[Discretionary Balance]]-Tbl_BalanceHistory[[#This Row],[Discretionary Reappropriation]]</f>
        <v>0</v>
      </c>
      <c r="AB28" s="2"/>
      <c r="AC28" s="2"/>
      <c r="AD28" s="2"/>
      <c r="AE28" s="2"/>
    </row>
    <row r="29" spans="1:31" ht="30" x14ac:dyDescent="0.25">
      <c r="A29" s="2" t="s">
        <v>908</v>
      </c>
      <c r="B29" s="3">
        <v>1</v>
      </c>
      <c r="C29" s="3">
        <v>133</v>
      </c>
      <c r="D29" s="3" t="s">
        <v>55</v>
      </c>
      <c r="E29" s="3" t="str">
        <f>_xlfn.XLOOKUP(Tbl_BalanceHistory[[#This Row],[RespAgy]],Tbl_Agencies[Agy Code],Tbl_Agencies[Agy Sort])</f>
        <v>002000</v>
      </c>
      <c r="F29" s="2" t="str">
        <f>Tbl_BalanceHistory[[#This Row],[RespAgy]]&amp;": "&amp;Tbl_BalanceHistory[[#This Row],[RespAgency]]</f>
        <v>133: Auditor of Public Accounts</v>
      </c>
      <c r="G29" s="3">
        <v>133</v>
      </c>
      <c r="H29" s="3" t="s">
        <v>55</v>
      </c>
      <c r="I29" s="3" t="str">
        <f>_xlfn.XLOOKUP(Tbl_BalanceHistory[[#This Row],[AgyCode]],Tbl_Agencies[Agy Code],Tbl_Agencies[Agy Sort])</f>
        <v>002000</v>
      </c>
      <c r="J29" s="2" t="str">
        <f>Tbl_BalanceHistory[[#This Row],[AgyCode]]&amp;": "&amp;Tbl_BalanceHistory[[#This Row],[Agency Name]]</f>
        <v>133: Auditor of Public Accounts</v>
      </c>
      <c r="K29" s="1">
        <v>2017</v>
      </c>
      <c r="L29" s="3">
        <v>783</v>
      </c>
      <c r="M29" s="3" t="s">
        <v>57</v>
      </c>
      <c r="N29" s="2" t="str">
        <f>Tbl_BalanceHistory[[#This Row],[ProgramCode]]&amp;": "&amp;Tbl_BalanceHistory[[#This Row],[Program Name]]</f>
        <v>783: Legislative Evaluation and Review</v>
      </c>
      <c r="O29" s="3" t="s">
        <v>886</v>
      </c>
      <c r="P29" s="1" t="str">
        <f>IF(Tbl_BalanceHistory[[#This Row],[FundCode]]="0100","GF",IF(Tbl_BalanceHistory[[#This Row],[FundCode]]="01000","GF","Hi Ed / OCR"))</f>
        <v>GF</v>
      </c>
      <c r="Q29" s="5">
        <v>11888238</v>
      </c>
      <c r="R29" s="5">
        <v>11806301.529999999</v>
      </c>
      <c r="S29" s="5">
        <v>81936</v>
      </c>
      <c r="T29" s="5">
        <v>81936</v>
      </c>
      <c r="U29" s="3" t="s">
        <v>1732</v>
      </c>
      <c r="V29" s="5">
        <v>0</v>
      </c>
      <c r="W29" s="5">
        <v>0</v>
      </c>
      <c r="X29" s="5"/>
      <c r="Y29" s="5"/>
      <c r="Z29" s="5">
        <f>Tbl_BalanceHistory[[#This Row],[Discretionary Recommended - Pre 2022]]+Tbl_BalanceHistory[[#This Row],[Discretionary Balance Recommended: Policy]]+Tbl_BalanceHistory[[#This Row],[Discretionary Balance Recommended: Commitments]]</f>
        <v>0</v>
      </c>
      <c r="AA29" s="5">
        <f>Tbl_BalanceHistory[[#This Row],[Discretionary Balance]]-Tbl_BalanceHistory[[#This Row],[Discretionary Reappropriation]]</f>
        <v>0</v>
      </c>
      <c r="AB29" s="2"/>
      <c r="AC29" s="2"/>
      <c r="AD29" s="2"/>
      <c r="AE29" s="2"/>
    </row>
    <row r="30" spans="1:31" ht="30" x14ac:dyDescent="0.25">
      <c r="A30" s="2" t="s">
        <v>908</v>
      </c>
      <c r="B30" s="3">
        <v>1</v>
      </c>
      <c r="C30" s="3">
        <v>133</v>
      </c>
      <c r="D30" s="3" t="s">
        <v>55</v>
      </c>
      <c r="E30" s="3" t="str">
        <f>_xlfn.XLOOKUP(Tbl_BalanceHistory[[#This Row],[RespAgy]],Tbl_Agencies[Agy Code],Tbl_Agencies[Agy Sort])</f>
        <v>002000</v>
      </c>
      <c r="F30" s="2" t="str">
        <f>Tbl_BalanceHistory[[#This Row],[RespAgy]]&amp;": "&amp;Tbl_BalanceHistory[[#This Row],[RespAgency]]</f>
        <v>133: Auditor of Public Accounts</v>
      </c>
      <c r="G30" s="3">
        <v>133</v>
      </c>
      <c r="H30" s="3" t="s">
        <v>55</v>
      </c>
      <c r="I30" s="3" t="str">
        <f>_xlfn.XLOOKUP(Tbl_BalanceHistory[[#This Row],[AgyCode]],Tbl_Agencies[Agy Code],Tbl_Agencies[Agy Sort])</f>
        <v>002000</v>
      </c>
      <c r="J30" s="2" t="str">
        <f>Tbl_BalanceHistory[[#This Row],[AgyCode]]&amp;": "&amp;Tbl_BalanceHistory[[#This Row],[Agency Name]]</f>
        <v>133: Auditor of Public Accounts</v>
      </c>
      <c r="K30" s="1">
        <v>2018</v>
      </c>
      <c r="L30" s="3">
        <v>783</v>
      </c>
      <c r="M30" s="3" t="s">
        <v>57</v>
      </c>
      <c r="N30" s="2" t="str">
        <f>Tbl_BalanceHistory[[#This Row],[ProgramCode]]&amp;": "&amp;Tbl_BalanceHistory[[#This Row],[Program Name]]</f>
        <v>783: Legislative Evaluation and Review</v>
      </c>
      <c r="O30" s="3" t="s">
        <v>886</v>
      </c>
      <c r="P30" s="1" t="str">
        <f>IF(Tbl_BalanceHistory[[#This Row],[FundCode]]="0100","GF",IF(Tbl_BalanceHistory[[#This Row],[FundCode]]="01000","GF","Hi Ed / OCR"))</f>
        <v>GF</v>
      </c>
      <c r="Q30" s="5">
        <v>12281043</v>
      </c>
      <c r="R30" s="5">
        <v>12256161.039999999</v>
      </c>
      <c r="S30" s="5">
        <v>24881</v>
      </c>
      <c r="T30" s="5">
        <v>24881</v>
      </c>
      <c r="U30" s="3" t="s">
        <v>1733</v>
      </c>
      <c r="V30" s="5">
        <v>0</v>
      </c>
      <c r="W30" s="5">
        <v>0</v>
      </c>
      <c r="X30" s="5"/>
      <c r="Y30" s="5"/>
      <c r="Z30" s="5">
        <f>Tbl_BalanceHistory[[#This Row],[Discretionary Recommended - Pre 2022]]+Tbl_BalanceHistory[[#This Row],[Discretionary Balance Recommended: Policy]]+Tbl_BalanceHistory[[#This Row],[Discretionary Balance Recommended: Commitments]]</f>
        <v>0</v>
      </c>
      <c r="AA30" s="5">
        <f>Tbl_BalanceHistory[[#This Row],[Discretionary Balance]]-Tbl_BalanceHistory[[#This Row],[Discretionary Reappropriation]]</f>
        <v>0</v>
      </c>
      <c r="AB30" s="2"/>
      <c r="AC30" s="2"/>
      <c r="AD30" s="2"/>
      <c r="AE30" s="2"/>
    </row>
    <row r="31" spans="1:31" ht="30" x14ac:dyDescent="0.25">
      <c r="A31" s="2" t="s">
        <v>908</v>
      </c>
      <c r="B31" s="3">
        <v>1</v>
      </c>
      <c r="C31" s="3">
        <v>133</v>
      </c>
      <c r="D31" s="3" t="s">
        <v>55</v>
      </c>
      <c r="E31" s="3" t="str">
        <f>_xlfn.XLOOKUP(Tbl_BalanceHistory[[#This Row],[RespAgy]],Tbl_Agencies[Agy Code],Tbl_Agencies[Agy Sort])</f>
        <v>002000</v>
      </c>
      <c r="F31" s="2" t="str">
        <f>Tbl_BalanceHistory[[#This Row],[RespAgy]]&amp;": "&amp;Tbl_BalanceHistory[[#This Row],[RespAgency]]</f>
        <v>133: Auditor of Public Accounts</v>
      </c>
      <c r="G31" s="3">
        <v>133</v>
      </c>
      <c r="H31" s="3" t="s">
        <v>55</v>
      </c>
      <c r="I31" s="3" t="str">
        <f>_xlfn.XLOOKUP(Tbl_BalanceHistory[[#This Row],[AgyCode]],Tbl_Agencies[Agy Code],Tbl_Agencies[Agy Sort])</f>
        <v>002000</v>
      </c>
      <c r="J31" s="2" t="str">
        <f>Tbl_BalanceHistory[[#This Row],[AgyCode]]&amp;": "&amp;Tbl_BalanceHistory[[#This Row],[Agency Name]]</f>
        <v>133: Auditor of Public Accounts</v>
      </c>
      <c r="K31" s="1">
        <v>2019</v>
      </c>
      <c r="L31" s="3">
        <v>783</v>
      </c>
      <c r="M31" s="3" t="s">
        <v>57</v>
      </c>
      <c r="N31" s="2" t="str">
        <f>Tbl_BalanceHistory[[#This Row],[ProgramCode]]&amp;": "&amp;Tbl_BalanceHistory[[#This Row],[Program Name]]</f>
        <v>783: Legislative Evaluation and Review</v>
      </c>
      <c r="O31" s="3" t="s">
        <v>886</v>
      </c>
      <c r="P31" s="1" t="str">
        <f>IF(Tbl_BalanceHistory[[#This Row],[FundCode]]="0100","GF",IF(Tbl_BalanceHistory[[#This Row],[FundCode]]="01000","GF","Hi Ed / OCR"))</f>
        <v>GF</v>
      </c>
      <c r="Q31" s="5">
        <v>12323220</v>
      </c>
      <c r="R31" s="5">
        <v>12115480.880000001</v>
      </c>
      <c r="S31" s="5">
        <v>207739.12</v>
      </c>
      <c r="T31" s="5">
        <v>207739.12</v>
      </c>
      <c r="U31" s="3" t="s">
        <v>1733</v>
      </c>
      <c r="V31" s="5">
        <v>0</v>
      </c>
      <c r="W31" s="5">
        <v>0</v>
      </c>
      <c r="X31" s="5"/>
      <c r="Y31" s="5"/>
      <c r="Z31" s="5">
        <f>Tbl_BalanceHistory[[#This Row],[Discretionary Recommended - Pre 2022]]+Tbl_BalanceHistory[[#This Row],[Discretionary Balance Recommended: Policy]]+Tbl_BalanceHistory[[#This Row],[Discretionary Balance Recommended: Commitments]]</f>
        <v>0</v>
      </c>
      <c r="AA31" s="5">
        <f>Tbl_BalanceHistory[[#This Row],[Discretionary Balance]]-Tbl_BalanceHistory[[#This Row],[Discretionary Reappropriation]]</f>
        <v>0</v>
      </c>
      <c r="AB31" s="2"/>
      <c r="AC31" s="2"/>
      <c r="AD31" s="2"/>
      <c r="AE31" s="2"/>
    </row>
    <row r="32" spans="1:31" ht="30" x14ac:dyDescent="0.25">
      <c r="A32" s="2" t="s">
        <v>39</v>
      </c>
      <c r="B32" s="3">
        <v>1</v>
      </c>
      <c r="C32" s="3">
        <v>133</v>
      </c>
      <c r="D32" s="3" t="s">
        <v>55</v>
      </c>
      <c r="E32" s="3" t="str">
        <f>_xlfn.XLOOKUP(Tbl_BalanceHistory[[#This Row],[RespAgy]],Tbl_Agencies[Agy Code],Tbl_Agencies[Agy Sort])</f>
        <v>002000</v>
      </c>
      <c r="F32" s="2" t="str">
        <f>Tbl_BalanceHistory[[#This Row],[RespAgy]]&amp;": "&amp;Tbl_BalanceHistory[[#This Row],[RespAgency]]</f>
        <v>133: Auditor of Public Accounts</v>
      </c>
      <c r="G32" s="3">
        <v>133</v>
      </c>
      <c r="H32" s="3" t="s">
        <v>55</v>
      </c>
      <c r="I32" s="3" t="str">
        <f>_xlfn.XLOOKUP(Tbl_BalanceHistory[[#This Row],[AgyCode]],Tbl_Agencies[Agy Code],Tbl_Agencies[Agy Sort])</f>
        <v>002000</v>
      </c>
      <c r="J32" s="2" t="str">
        <f>Tbl_BalanceHistory[[#This Row],[AgyCode]]&amp;": "&amp;Tbl_BalanceHistory[[#This Row],[Agency Name]]</f>
        <v>133: Auditor of Public Accounts</v>
      </c>
      <c r="K32" s="1">
        <v>2020</v>
      </c>
      <c r="L32" s="3">
        <v>783</v>
      </c>
      <c r="M32" s="3" t="s">
        <v>57</v>
      </c>
      <c r="N32" s="2" t="str">
        <f>Tbl_BalanceHistory[[#This Row],[ProgramCode]]&amp;": "&amp;Tbl_BalanceHistory[[#This Row],[Program Name]]</f>
        <v>783: Legislative Evaluation and Review</v>
      </c>
      <c r="O32" s="3" t="s">
        <v>886</v>
      </c>
      <c r="P32" s="1" t="str">
        <f>IF(Tbl_BalanceHistory[[#This Row],[FundCode]]="0100","GF",IF(Tbl_BalanceHistory[[#This Row],[FundCode]]="01000","GF","Hi Ed / OCR"))</f>
        <v>GF</v>
      </c>
      <c r="Q32" s="5">
        <v>12849994.119999999</v>
      </c>
      <c r="R32" s="5">
        <v>12220578.17</v>
      </c>
      <c r="S32" s="5">
        <v>629415.94999999995</v>
      </c>
      <c r="T32" s="5">
        <v>629415.94999999995</v>
      </c>
      <c r="U32" s="3" t="s">
        <v>1733</v>
      </c>
      <c r="V32" s="5">
        <v>0</v>
      </c>
      <c r="W32" s="5">
        <v>0</v>
      </c>
      <c r="X32" s="5"/>
      <c r="Y32" s="5"/>
      <c r="Z32" s="5">
        <f>Tbl_BalanceHistory[[#This Row],[Discretionary Recommended - Pre 2022]]+Tbl_BalanceHistory[[#This Row],[Discretionary Balance Recommended: Policy]]+Tbl_BalanceHistory[[#This Row],[Discretionary Balance Recommended: Commitments]]</f>
        <v>0</v>
      </c>
      <c r="AA32" s="5">
        <f>Tbl_BalanceHistory[[#This Row],[Discretionary Balance]]-Tbl_BalanceHistory[[#This Row],[Discretionary Reappropriation]]</f>
        <v>0</v>
      </c>
      <c r="AB32" s="2"/>
      <c r="AC32" s="2"/>
      <c r="AD32" s="2"/>
      <c r="AE32" s="2"/>
    </row>
    <row r="33" spans="1:31" ht="30" x14ac:dyDescent="0.25">
      <c r="A33" s="2" t="s">
        <v>39</v>
      </c>
      <c r="B33" s="3">
        <v>1</v>
      </c>
      <c r="C33" s="3">
        <v>133</v>
      </c>
      <c r="D33" s="3" t="s">
        <v>55</v>
      </c>
      <c r="E33" s="3" t="str">
        <f>_xlfn.XLOOKUP(Tbl_BalanceHistory[[#This Row],[RespAgy]],Tbl_Agencies[Agy Code],Tbl_Agencies[Agy Sort])</f>
        <v>002000</v>
      </c>
      <c r="F33" s="2" t="str">
        <f>Tbl_BalanceHistory[[#This Row],[RespAgy]]&amp;": "&amp;Tbl_BalanceHistory[[#This Row],[RespAgency]]</f>
        <v>133: Auditor of Public Accounts</v>
      </c>
      <c r="G33" s="3">
        <v>133</v>
      </c>
      <c r="H33" s="3" t="s">
        <v>55</v>
      </c>
      <c r="I33" s="3" t="str">
        <f>_xlfn.XLOOKUP(Tbl_BalanceHistory[[#This Row],[AgyCode]],Tbl_Agencies[Agy Code],Tbl_Agencies[Agy Sort])</f>
        <v>002000</v>
      </c>
      <c r="J33" s="2" t="str">
        <f>Tbl_BalanceHistory[[#This Row],[AgyCode]]&amp;": "&amp;Tbl_BalanceHistory[[#This Row],[Agency Name]]</f>
        <v>133: Auditor of Public Accounts</v>
      </c>
      <c r="K33" s="1">
        <v>2021</v>
      </c>
      <c r="L33" s="3">
        <v>783</v>
      </c>
      <c r="M33" s="3" t="s">
        <v>57</v>
      </c>
      <c r="N33" s="2" t="str">
        <f>Tbl_BalanceHistory[[#This Row],[ProgramCode]]&amp;": "&amp;Tbl_BalanceHistory[[#This Row],[Program Name]]</f>
        <v>783: Legislative Evaluation and Review</v>
      </c>
      <c r="O33" s="3" t="s">
        <v>886</v>
      </c>
      <c r="P33" s="1" t="str">
        <f>IF(Tbl_BalanceHistory[[#This Row],[FundCode]]="0100","GF",IF(Tbl_BalanceHistory[[#This Row],[FundCode]]="01000","GF","Hi Ed / OCR"))</f>
        <v>GF</v>
      </c>
      <c r="Q33" s="5">
        <v>13169913.949999999</v>
      </c>
      <c r="R33" s="5">
        <v>11855794.84</v>
      </c>
      <c r="S33" s="5">
        <v>1314119.1100000001</v>
      </c>
      <c r="T33" s="5">
        <v>1314119.1100000001</v>
      </c>
      <c r="U33" s="3" t="s">
        <v>1733</v>
      </c>
      <c r="V33" s="5">
        <v>0</v>
      </c>
      <c r="W33" s="5">
        <v>0</v>
      </c>
      <c r="X33" s="5"/>
      <c r="Y33" s="5"/>
      <c r="Z33" s="5">
        <f>Tbl_BalanceHistory[[#This Row],[Discretionary Recommended - Pre 2022]]+Tbl_BalanceHistory[[#This Row],[Discretionary Balance Recommended: Policy]]+Tbl_BalanceHistory[[#This Row],[Discretionary Balance Recommended: Commitments]]</f>
        <v>0</v>
      </c>
      <c r="AA33" s="5">
        <f>Tbl_BalanceHistory[[#This Row],[Discretionary Balance]]-Tbl_BalanceHistory[[#This Row],[Discretionary Reappropriation]]</f>
        <v>0</v>
      </c>
      <c r="AB33" s="2"/>
      <c r="AC33" s="2"/>
      <c r="AD33" s="2"/>
      <c r="AE33" s="2"/>
    </row>
    <row r="34" spans="1:31" ht="30" x14ac:dyDescent="0.25">
      <c r="A34" s="2" t="s">
        <v>39</v>
      </c>
      <c r="B34" s="3">
        <v>1</v>
      </c>
      <c r="C34" s="3">
        <v>133</v>
      </c>
      <c r="D34" s="3" t="s">
        <v>55</v>
      </c>
      <c r="E34" s="3" t="str">
        <f>_xlfn.XLOOKUP(Tbl_BalanceHistory[[#This Row],[RespAgy]],Tbl_Agencies[Agy Code],Tbl_Agencies[Agy Sort])</f>
        <v>002000</v>
      </c>
      <c r="F34" s="2" t="str">
        <f>Tbl_BalanceHistory[[#This Row],[RespAgy]]&amp;": "&amp;Tbl_BalanceHistory[[#This Row],[RespAgency]]</f>
        <v>133: Auditor of Public Accounts</v>
      </c>
      <c r="G34" s="3">
        <v>133</v>
      </c>
      <c r="H34" s="3" t="s">
        <v>55</v>
      </c>
      <c r="I34" s="3" t="str">
        <f>_xlfn.XLOOKUP(Tbl_BalanceHistory[[#This Row],[AgyCode]],Tbl_Agencies[Agy Code],Tbl_Agencies[Agy Sort])</f>
        <v>002000</v>
      </c>
      <c r="J34" s="2" t="str">
        <f>Tbl_BalanceHistory[[#This Row],[AgyCode]]&amp;": "&amp;Tbl_BalanceHistory[[#This Row],[Agency Name]]</f>
        <v>133: Auditor of Public Accounts</v>
      </c>
      <c r="K34" s="1">
        <v>2022</v>
      </c>
      <c r="L34" s="3">
        <v>783</v>
      </c>
      <c r="M34" s="3" t="s">
        <v>57</v>
      </c>
      <c r="N34" s="2" t="str">
        <f>Tbl_BalanceHistory[[#This Row],[ProgramCode]]&amp;": "&amp;Tbl_BalanceHistory[[#This Row],[Program Name]]</f>
        <v>783: Legislative Evaluation and Review</v>
      </c>
      <c r="O34" s="3" t="s">
        <v>886</v>
      </c>
      <c r="P34" s="1" t="str">
        <f>IF(Tbl_BalanceHistory[[#This Row],[FundCode]]="0100","GF",IF(Tbl_BalanceHistory[[#This Row],[FundCode]]="01000","GF","Hi Ed / OCR"))</f>
        <v>GF</v>
      </c>
      <c r="Q34" s="5">
        <v>14795172.109999999</v>
      </c>
      <c r="R34" s="5">
        <v>13426376.220000001</v>
      </c>
      <c r="S34" s="5">
        <v>1368795.89</v>
      </c>
      <c r="T34" s="5">
        <v>1368795.89</v>
      </c>
      <c r="U34" s="3" t="s">
        <v>1733</v>
      </c>
      <c r="V34" s="5">
        <v>0</v>
      </c>
      <c r="W34" s="5"/>
      <c r="X34" s="5">
        <v>0</v>
      </c>
      <c r="Y34" s="5">
        <v>0</v>
      </c>
      <c r="Z34" s="5">
        <f>Tbl_BalanceHistory[[#This Row],[Discretionary Recommended - Pre 2022]]+Tbl_BalanceHistory[[#This Row],[Discretionary Balance Recommended: Policy]]+Tbl_BalanceHistory[[#This Row],[Discretionary Balance Recommended: Commitments]]</f>
        <v>0</v>
      </c>
      <c r="AA34" s="5">
        <f>Tbl_BalanceHistory[[#This Row],[Discretionary Balance]]-Tbl_BalanceHistory[[#This Row],[Discretionary Reappropriation]]</f>
        <v>0</v>
      </c>
      <c r="AB34" s="2"/>
      <c r="AC34" s="2"/>
      <c r="AD34" s="2"/>
      <c r="AE34" s="2"/>
    </row>
    <row r="35" spans="1:31" ht="30" x14ac:dyDescent="0.25">
      <c r="A35" s="2" t="s">
        <v>39</v>
      </c>
      <c r="B35" s="3">
        <v>1</v>
      </c>
      <c r="C35" s="3">
        <v>133</v>
      </c>
      <c r="D35" s="3" t="s">
        <v>55</v>
      </c>
      <c r="E35" s="3" t="str">
        <f>_xlfn.XLOOKUP(Tbl_BalanceHistory[[#This Row],[RespAgy]],Tbl_Agencies[Agy Code],Tbl_Agencies[Agy Sort])</f>
        <v>002000</v>
      </c>
      <c r="F35" s="2" t="str">
        <f>Tbl_BalanceHistory[[#This Row],[RespAgy]]&amp;": "&amp;Tbl_BalanceHistory[[#This Row],[RespAgency]]</f>
        <v>133: Auditor of Public Accounts</v>
      </c>
      <c r="G35" s="3">
        <v>133</v>
      </c>
      <c r="H35" s="3" t="s">
        <v>55</v>
      </c>
      <c r="I35" s="3" t="str">
        <f>_xlfn.XLOOKUP(Tbl_BalanceHistory[[#This Row],[AgyCode]],Tbl_Agencies[Agy Code],Tbl_Agencies[Agy Sort])</f>
        <v>002000</v>
      </c>
      <c r="J35" s="2" t="str">
        <f>Tbl_BalanceHistory[[#This Row],[AgyCode]]&amp;": "&amp;Tbl_BalanceHistory[[#This Row],[Agency Name]]</f>
        <v>133: Auditor of Public Accounts</v>
      </c>
      <c r="K35" s="1">
        <v>2023</v>
      </c>
      <c r="L35" s="3">
        <v>783</v>
      </c>
      <c r="M35" s="3" t="s">
        <v>57</v>
      </c>
      <c r="N35" s="2" t="str">
        <f>Tbl_BalanceHistory[[#This Row],[ProgramCode]]&amp;": "&amp;Tbl_BalanceHistory[[#This Row],[Program Name]]</f>
        <v>783: Legislative Evaluation and Review</v>
      </c>
      <c r="O35" s="3" t="s">
        <v>886</v>
      </c>
      <c r="P35" s="1" t="str">
        <f>IF(Tbl_BalanceHistory[[#This Row],[FundCode]]="0100","GF",IF(Tbl_BalanceHistory[[#This Row],[FundCode]]="01000","GF","Hi Ed / OCR"))</f>
        <v>GF</v>
      </c>
      <c r="Q35" s="5">
        <v>15645780.890000001</v>
      </c>
      <c r="R35" s="5">
        <v>14449316.619999999</v>
      </c>
      <c r="S35" s="5">
        <v>1196464.27</v>
      </c>
      <c r="T35" s="5">
        <v>1196464.27</v>
      </c>
      <c r="U35" s="3" t="s">
        <v>1733</v>
      </c>
      <c r="V35" s="5">
        <v>0</v>
      </c>
      <c r="W35" s="5">
        <v>0</v>
      </c>
      <c r="X35" s="5">
        <v>0</v>
      </c>
      <c r="Y35" s="5">
        <v>0</v>
      </c>
      <c r="Z35" s="5">
        <v>0</v>
      </c>
      <c r="AA35" s="5">
        <v>0</v>
      </c>
      <c r="AB35" s="2"/>
      <c r="AC35" s="2"/>
      <c r="AD35" s="2"/>
      <c r="AE35" s="2"/>
    </row>
    <row r="36" spans="1:31" ht="30" x14ac:dyDescent="0.25">
      <c r="A36" s="2" t="s">
        <v>39</v>
      </c>
      <c r="B36" s="3">
        <v>1</v>
      </c>
      <c r="C36" s="3">
        <v>133</v>
      </c>
      <c r="D36" s="3" t="s">
        <v>55</v>
      </c>
      <c r="E36" s="3" t="str">
        <f>_xlfn.XLOOKUP(Tbl_BalanceHistory[[#This Row],[RespAgy]],Tbl_Agencies[Agy Code],Tbl_Agencies[Agy Sort])</f>
        <v>002000</v>
      </c>
      <c r="F36" s="2" t="str">
        <f>Tbl_BalanceHistory[[#This Row],[RespAgy]]&amp;": "&amp;Tbl_BalanceHistory[[#This Row],[RespAgency]]</f>
        <v>133: Auditor of Public Accounts</v>
      </c>
      <c r="G36" s="3">
        <v>133</v>
      </c>
      <c r="H36" s="3" t="s">
        <v>55</v>
      </c>
      <c r="I36" s="3" t="str">
        <f>_xlfn.XLOOKUP(Tbl_BalanceHistory[[#This Row],[AgyCode]],Tbl_Agencies[Agy Code],Tbl_Agencies[Agy Sort])</f>
        <v>002000</v>
      </c>
      <c r="J36" s="2" t="str">
        <f>Tbl_BalanceHistory[[#This Row],[AgyCode]]&amp;": "&amp;Tbl_BalanceHistory[[#This Row],[Agency Name]]</f>
        <v>133: Auditor of Public Accounts</v>
      </c>
      <c r="K36" s="1">
        <v>2024</v>
      </c>
      <c r="L36" s="3">
        <v>783</v>
      </c>
      <c r="M36" s="3" t="s">
        <v>57</v>
      </c>
      <c r="N36" s="2" t="str">
        <f>Tbl_BalanceHistory[[#This Row],[ProgramCode]]&amp;": "&amp;Tbl_BalanceHistory[[#This Row],[Program Name]]</f>
        <v>783: Legislative Evaluation and Review</v>
      </c>
      <c r="O36" s="3" t="s">
        <v>886</v>
      </c>
      <c r="P36" s="1" t="str">
        <f>IF(Tbl_BalanceHistory[[#This Row],[FundCode]]="0100","GF",IF(Tbl_BalanceHistory[[#This Row],[FundCode]]="01000","GF","Hi Ed / OCR"))</f>
        <v>GF</v>
      </c>
      <c r="Q36" s="5">
        <v>15496094.27</v>
      </c>
      <c r="R36" s="5">
        <v>14752894.210000001</v>
      </c>
      <c r="S36" s="5">
        <v>743200.06</v>
      </c>
      <c r="T36" s="5">
        <v>743200.06</v>
      </c>
      <c r="U36" s="3" t="s">
        <v>1733</v>
      </c>
      <c r="V36" s="5">
        <v>0</v>
      </c>
      <c r="W36" s="5">
        <v>0</v>
      </c>
      <c r="X36" s="5">
        <v>0</v>
      </c>
      <c r="Y36" s="5">
        <v>0</v>
      </c>
      <c r="Z36" s="5">
        <v>0</v>
      </c>
      <c r="AA36" s="5">
        <v>0</v>
      </c>
      <c r="AB36" s="2"/>
      <c r="AC36" s="2"/>
      <c r="AD36" s="2"/>
      <c r="AE36" s="2"/>
    </row>
    <row r="37" spans="1:31" ht="30" x14ac:dyDescent="0.25">
      <c r="A37" s="2" t="s">
        <v>908</v>
      </c>
      <c r="B37" s="3">
        <v>1</v>
      </c>
      <c r="C37" s="3">
        <v>961</v>
      </c>
      <c r="D37" s="3" t="s">
        <v>60</v>
      </c>
      <c r="E37" s="3" t="str">
        <f>_xlfn.XLOOKUP(Tbl_BalanceHistory[[#This Row],[RespAgy]],Tbl_Agencies[Agy Code],Tbl_Agencies[Agy Sort])</f>
        <v>004000</v>
      </c>
      <c r="F37" s="2" t="str">
        <f>Tbl_BalanceHistory[[#This Row],[RespAgy]]&amp;": "&amp;Tbl_BalanceHistory[[#This Row],[RespAgency]]</f>
        <v>961: Division of Capitol Police</v>
      </c>
      <c r="G37" s="3">
        <v>961</v>
      </c>
      <c r="H37" s="3" t="s">
        <v>60</v>
      </c>
      <c r="I37" s="3" t="str">
        <f>_xlfn.XLOOKUP(Tbl_BalanceHistory[[#This Row],[AgyCode]],Tbl_Agencies[Agy Code],Tbl_Agencies[Agy Sort])</f>
        <v>004000</v>
      </c>
      <c r="J37" s="2" t="str">
        <f>Tbl_BalanceHistory[[#This Row],[AgyCode]]&amp;": "&amp;Tbl_BalanceHistory[[#This Row],[Agency Name]]</f>
        <v>961: Division of Capitol Police</v>
      </c>
      <c r="K37" s="1">
        <v>2014</v>
      </c>
      <c r="L37" s="3">
        <v>399</v>
      </c>
      <c r="M37" s="3" t="s">
        <v>62</v>
      </c>
      <c r="N37" s="2" t="str">
        <f>Tbl_BalanceHistory[[#This Row],[ProgramCode]]&amp;": "&amp;Tbl_BalanceHistory[[#This Row],[Program Name]]</f>
        <v>399: Administrative and Support Services</v>
      </c>
      <c r="O37" s="3" t="s">
        <v>1730</v>
      </c>
      <c r="P37" s="1" t="str">
        <f>IF(Tbl_BalanceHistory[[#This Row],[FundCode]]="0100","GF",IF(Tbl_BalanceHistory[[#This Row],[FundCode]]="01000","GF","Hi Ed / OCR"))</f>
        <v>GF</v>
      </c>
      <c r="Q37" s="5">
        <v>8842877</v>
      </c>
      <c r="R37" s="5">
        <v>7625412.7400000002</v>
      </c>
      <c r="S37" s="5">
        <v>1217464</v>
      </c>
      <c r="T37" s="5">
        <v>1217464</v>
      </c>
      <c r="U37" s="3" t="s">
        <v>1731</v>
      </c>
      <c r="V37" s="5">
        <v>0</v>
      </c>
      <c r="W37" s="5">
        <v>0</v>
      </c>
      <c r="X37" s="5"/>
      <c r="Y37" s="5"/>
      <c r="Z37" s="5">
        <f>Tbl_BalanceHistory[[#This Row],[Discretionary Recommended - Pre 2022]]+Tbl_BalanceHistory[[#This Row],[Discretionary Balance Recommended: Policy]]+Tbl_BalanceHistory[[#This Row],[Discretionary Balance Recommended: Commitments]]</f>
        <v>0</v>
      </c>
      <c r="AA37" s="5">
        <f>Tbl_BalanceHistory[[#This Row],[Discretionary Balance]]-Tbl_BalanceHistory[[#This Row],[Discretionary Reappropriation]]</f>
        <v>0</v>
      </c>
      <c r="AB37" s="2"/>
      <c r="AC37" s="2"/>
      <c r="AD37" s="2"/>
      <c r="AE37" s="2"/>
    </row>
    <row r="38" spans="1:31" ht="30" x14ac:dyDescent="0.25">
      <c r="A38" s="2" t="s">
        <v>908</v>
      </c>
      <c r="B38" s="3">
        <v>1</v>
      </c>
      <c r="C38" s="3">
        <v>961</v>
      </c>
      <c r="D38" s="3" t="s">
        <v>60</v>
      </c>
      <c r="E38" s="3" t="str">
        <f>_xlfn.XLOOKUP(Tbl_BalanceHistory[[#This Row],[RespAgy]],Tbl_Agencies[Agy Code],Tbl_Agencies[Agy Sort])</f>
        <v>004000</v>
      </c>
      <c r="F38" s="2" t="str">
        <f>Tbl_BalanceHistory[[#This Row],[RespAgy]]&amp;": "&amp;Tbl_BalanceHistory[[#This Row],[RespAgency]]</f>
        <v>961: Division of Capitol Police</v>
      </c>
      <c r="G38" s="3">
        <v>961</v>
      </c>
      <c r="H38" s="3" t="s">
        <v>60</v>
      </c>
      <c r="I38" s="3" t="str">
        <f>_xlfn.XLOOKUP(Tbl_BalanceHistory[[#This Row],[AgyCode]],Tbl_Agencies[Agy Code],Tbl_Agencies[Agy Sort])</f>
        <v>004000</v>
      </c>
      <c r="J38" s="2" t="str">
        <f>Tbl_BalanceHistory[[#This Row],[AgyCode]]&amp;": "&amp;Tbl_BalanceHistory[[#This Row],[Agency Name]]</f>
        <v>961: Division of Capitol Police</v>
      </c>
      <c r="K38" s="1">
        <v>2015</v>
      </c>
      <c r="L38" s="3">
        <v>399</v>
      </c>
      <c r="M38" s="3" t="s">
        <v>62</v>
      </c>
      <c r="N38" s="2" t="str">
        <f>Tbl_BalanceHistory[[#This Row],[ProgramCode]]&amp;": "&amp;Tbl_BalanceHistory[[#This Row],[Program Name]]</f>
        <v>399: Administrative and Support Services</v>
      </c>
      <c r="O38" s="3" t="s">
        <v>1730</v>
      </c>
      <c r="P38" s="1" t="str">
        <f>IF(Tbl_BalanceHistory[[#This Row],[FundCode]]="0100","GF",IF(Tbl_BalanceHistory[[#This Row],[FundCode]]="01000","GF","Hi Ed / OCR"))</f>
        <v>GF</v>
      </c>
      <c r="Q38" s="5">
        <v>9143214</v>
      </c>
      <c r="R38" s="5">
        <v>7254014</v>
      </c>
      <c r="S38" s="5">
        <v>1889200</v>
      </c>
      <c r="T38" s="5">
        <v>1889200</v>
      </c>
      <c r="U38" s="3" t="s">
        <v>1731</v>
      </c>
      <c r="V38" s="5">
        <v>0</v>
      </c>
      <c r="W38" s="5">
        <v>0</v>
      </c>
      <c r="X38" s="5"/>
      <c r="Y38" s="5"/>
      <c r="Z38" s="5">
        <f>Tbl_BalanceHistory[[#This Row],[Discretionary Recommended - Pre 2022]]+Tbl_BalanceHistory[[#This Row],[Discretionary Balance Recommended: Policy]]+Tbl_BalanceHistory[[#This Row],[Discretionary Balance Recommended: Commitments]]</f>
        <v>0</v>
      </c>
      <c r="AA38" s="5">
        <f>Tbl_BalanceHistory[[#This Row],[Discretionary Balance]]-Tbl_BalanceHistory[[#This Row],[Discretionary Reappropriation]]</f>
        <v>0</v>
      </c>
      <c r="AB38" s="2"/>
      <c r="AC38" s="2"/>
      <c r="AD38" s="2"/>
      <c r="AE38" s="2"/>
    </row>
    <row r="39" spans="1:31" ht="30" x14ac:dyDescent="0.25">
      <c r="A39" s="2" t="s">
        <v>908</v>
      </c>
      <c r="B39" s="3">
        <v>1</v>
      </c>
      <c r="C39" s="3">
        <v>961</v>
      </c>
      <c r="D39" s="3" t="s">
        <v>60</v>
      </c>
      <c r="E39" s="3" t="str">
        <f>_xlfn.XLOOKUP(Tbl_BalanceHistory[[#This Row],[RespAgy]],Tbl_Agencies[Agy Code],Tbl_Agencies[Agy Sort])</f>
        <v>004000</v>
      </c>
      <c r="F39" s="2" t="str">
        <f>Tbl_BalanceHistory[[#This Row],[RespAgy]]&amp;": "&amp;Tbl_BalanceHistory[[#This Row],[RespAgency]]</f>
        <v>961: Division of Capitol Police</v>
      </c>
      <c r="G39" s="3">
        <v>961</v>
      </c>
      <c r="H39" s="3" t="s">
        <v>60</v>
      </c>
      <c r="I39" s="3" t="str">
        <f>_xlfn.XLOOKUP(Tbl_BalanceHistory[[#This Row],[AgyCode]],Tbl_Agencies[Agy Code],Tbl_Agencies[Agy Sort])</f>
        <v>004000</v>
      </c>
      <c r="J39" s="2" t="str">
        <f>Tbl_BalanceHistory[[#This Row],[AgyCode]]&amp;": "&amp;Tbl_BalanceHistory[[#This Row],[Agency Name]]</f>
        <v>961: Division of Capitol Police</v>
      </c>
      <c r="K39" s="1">
        <v>2016</v>
      </c>
      <c r="L39" s="3">
        <v>399</v>
      </c>
      <c r="M39" s="3" t="s">
        <v>62</v>
      </c>
      <c r="N39" s="2" t="str">
        <f>Tbl_BalanceHistory[[#This Row],[ProgramCode]]&amp;": "&amp;Tbl_BalanceHistory[[#This Row],[Program Name]]</f>
        <v>399: Administrative and Support Services</v>
      </c>
      <c r="O39" s="3" t="s">
        <v>1730</v>
      </c>
      <c r="P39" s="1" t="str">
        <f>IF(Tbl_BalanceHistory[[#This Row],[FundCode]]="0100","GF",IF(Tbl_BalanceHistory[[#This Row],[FundCode]]="01000","GF","Hi Ed / OCR"))</f>
        <v>GF</v>
      </c>
      <c r="Q39" s="5">
        <v>10042189</v>
      </c>
      <c r="R39" s="5">
        <v>7856758.1200000001</v>
      </c>
      <c r="S39" s="5">
        <v>2185430</v>
      </c>
      <c r="T39" s="5">
        <v>2185430</v>
      </c>
      <c r="U39" s="3" t="s">
        <v>1732</v>
      </c>
      <c r="V39" s="5">
        <v>0</v>
      </c>
      <c r="W39" s="5">
        <v>0</v>
      </c>
      <c r="X39" s="5"/>
      <c r="Y39" s="5"/>
      <c r="Z39" s="5">
        <f>Tbl_BalanceHistory[[#This Row],[Discretionary Recommended - Pre 2022]]+Tbl_BalanceHistory[[#This Row],[Discretionary Balance Recommended: Policy]]+Tbl_BalanceHistory[[#This Row],[Discretionary Balance Recommended: Commitments]]</f>
        <v>0</v>
      </c>
      <c r="AA39" s="5">
        <f>Tbl_BalanceHistory[[#This Row],[Discretionary Balance]]-Tbl_BalanceHistory[[#This Row],[Discretionary Reappropriation]]</f>
        <v>0</v>
      </c>
      <c r="AB39" s="2"/>
      <c r="AC39" s="2"/>
      <c r="AD39" s="2"/>
      <c r="AE39" s="2"/>
    </row>
    <row r="40" spans="1:31" ht="30" x14ac:dyDescent="0.25">
      <c r="A40" s="2" t="s">
        <v>908</v>
      </c>
      <c r="B40" s="3">
        <v>1</v>
      </c>
      <c r="C40" s="3">
        <v>961</v>
      </c>
      <c r="D40" s="3" t="s">
        <v>60</v>
      </c>
      <c r="E40" s="3" t="str">
        <f>_xlfn.XLOOKUP(Tbl_BalanceHistory[[#This Row],[RespAgy]],Tbl_Agencies[Agy Code],Tbl_Agencies[Agy Sort])</f>
        <v>004000</v>
      </c>
      <c r="F40" s="2" t="str">
        <f>Tbl_BalanceHistory[[#This Row],[RespAgy]]&amp;": "&amp;Tbl_BalanceHistory[[#This Row],[RespAgency]]</f>
        <v>961: Division of Capitol Police</v>
      </c>
      <c r="G40" s="3">
        <v>961</v>
      </c>
      <c r="H40" s="3" t="s">
        <v>60</v>
      </c>
      <c r="I40" s="3" t="str">
        <f>_xlfn.XLOOKUP(Tbl_BalanceHistory[[#This Row],[AgyCode]],Tbl_Agencies[Agy Code],Tbl_Agencies[Agy Sort])</f>
        <v>004000</v>
      </c>
      <c r="J40" s="2" t="str">
        <f>Tbl_BalanceHistory[[#This Row],[AgyCode]]&amp;": "&amp;Tbl_BalanceHistory[[#This Row],[Agency Name]]</f>
        <v>961: Division of Capitol Police</v>
      </c>
      <c r="K40" s="1">
        <v>2017</v>
      </c>
      <c r="L40" s="3">
        <v>399</v>
      </c>
      <c r="M40" s="3" t="s">
        <v>62</v>
      </c>
      <c r="N40" s="2" t="str">
        <f>Tbl_BalanceHistory[[#This Row],[ProgramCode]]&amp;": "&amp;Tbl_BalanceHistory[[#This Row],[Program Name]]</f>
        <v>399: Administrative and Support Services</v>
      </c>
      <c r="O40" s="3" t="s">
        <v>886</v>
      </c>
      <c r="P40" s="1" t="str">
        <f>IF(Tbl_BalanceHistory[[#This Row],[FundCode]]="0100","GF",IF(Tbl_BalanceHistory[[#This Row],[FundCode]]="01000","GF","Hi Ed / OCR"))</f>
        <v>GF</v>
      </c>
      <c r="Q40" s="5">
        <v>9850592</v>
      </c>
      <c r="R40" s="5">
        <v>8109617.8200000003</v>
      </c>
      <c r="S40" s="5">
        <v>1740974</v>
      </c>
      <c r="T40" s="5">
        <v>1740974</v>
      </c>
      <c r="U40" s="3" t="s">
        <v>1732</v>
      </c>
      <c r="V40" s="5">
        <v>0</v>
      </c>
      <c r="W40" s="5">
        <v>0</v>
      </c>
      <c r="X40" s="5"/>
      <c r="Y40" s="5"/>
      <c r="Z40" s="5">
        <f>Tbl_BalanceHistory[[#This Row],[Discretionary Recommended - Pre 2022]]+Tbl_BalanceHistory[[#This Row],[Discretionary Balance Recommended: Policy]]+Tbl_BalanceHistory[[#This Row],[Discretionary Balance Recommended: Commitments]]</f>
        <v>0</v>
      </c>
      <c r="AA40" s="5">
        <f>Tbl_BalanceHistory[[#This Row],[Discretionary Balance]]-Tbl_BalanceHistory[[#This Row],[Discretionary Reappropriation]]</f>
        <v>0</v>
      </c>
      <c r="AB40" s="2"/>
      <c r="AC40" s="2"/>
      <c r="AD40" s="2"/>
      <c r="AE40" s="2"/>
    </row>
    <row r="41" spans="1:31" ht="30" x14ac:dyDescent="0.25">
      <c r="A41" s="2" t="s">
        <v>908</v>
      </c>
      <c r="B41" s="3">
        <v>1</v>
      </c>
      <c r="C41" s="3">
        <v>961</v>
      </c>
      <c r="D41" s="3" t="s">
        <v>60</v>
      </c>
      <c r="E41" s="3" t="str">
        <f>_xlfn.XLOOKUP(Tbl_BalanceHistory[[#This Row],[RespAgy]],Tbl_Agencies[Agy Code],Tbl_Agencies[Agy Sort])</f>
        <v>004000</v>
      </c>
      <c r="F41" s="2" t="str">
        <f>Tbl_BalanceHistory[[#This Row],[RespAgy]]&amp;": "&amp;Tbl_BalanceHistory[[#This Row],[RespAgency]]</f>
        <v>961: Division of Capitol Police</v>
      </c>
      <c r="G41" s="3">
        <v>961</v>
      </c>
      <c r="H41" s="3" t="s">
        <v>60</v>
      </c>
      <c r="I41" s="3" t="str">
        <f>_xlfn.XLOOKUP(Tbl_BalanceHistory[[#This Row],[AgyCode]],Tbl_Agencies[Agy Code],Tbl_Agencies[Agy Sort])</f>
        <v>004000</v>
      </c>
      <c r="J41" s="2" t="str">
        <f>Tbl_BalanceHistory[[#This Row],[AgyCode]]&amp;": "&amp;Tbl_BalanceHistory[[#This Row],[Agency Name]]</f>
        <v>961: Division of Capitol Police</v>
      </c>
      <c r="K41" s="1">
        <v>2018</v>
      </c>
      <c r="L41" s="3">
        <v>399</v>
      </c>
      <c r="M41" s="3" t="s">
        <v>62</v>
      </c>
      <c r="N41" s="2" t="str">
        <f>Tbl_BalanceHistory[[#This Row],[ProgramCode]]&amp;": "&amp;Tbl_BalanceHistory[[#This Row],[Program Name]]</f>
        <v>399: Administrative and Support Services</v>
      </c>
      <c r="O41" s="3" t="s">
        <v>886</v>
      </c>
      <c r="P41" s="1" t="str">
        <f>IF(Tbl_BalanceHistory[[#This Row],[FundCode]]="0100","GF",IF(Tbl_BalanceHistory[[#This Row],[FundCode]]="01000","GF","Hi Ed / OCR"))</f>
        <v>GF</v>
      </c>
      <c r="Q41" s="5">
        <v>12106996</v>
      </c>
      <c r="R41" s="5">
        <v>9110368.5</v>
      </c>
      <c r="S41" s="5">
        <v>2996627</v>
      </c>
      <c r="T41" s="5">
        <v>2996627</v>
      </c>
      <c r="U41" s="3" t="s">
        <v>1733</v>
      </c>
      <c r="V41" s="5">
        <v>0</v>
      </c>
      <c r="W41" s="5">
        <v>0</v>
      </c>
      <c r="X41" s="5"/>
      <c r="Y41" s="5"/>
      <c r="Z41" s="5">
        <f>Tbl_BalanceHistory[[#This Row],[Discretionary Recommended - Pre 2022]]+Tbl_BalanceHistory[[#This Row],[Discretionary Balance Recommended: Policy]]+Tbl_BalanceHistory[[#This Row],[Discretionary Balance Recommended: Commitments]]</f>
        <v>0</v>
      </c>
      <c r="AA41" s="5">
        <f>Tbl_BalanceHistory[[#This Row],[Discretionary Balance]]-Tbl_BalanceHistory[[#This Row],[Discretionary Reappropriation]]</f>
        <v>0</v>
      </c>
      <c r="AB41" s="2"/>
      <c r="AC41" s="2"/>
      <c r="AD41" s="2"/>
      <c r="AE41" s="2"/>
    </row>
    <row r="42" spans="1:31" ht="30" x14ac:dyDescent="0.25">
      <c r="A42" s="2" t="s">
        <v>908</v>
      </c>
      <c r="B42" s="3">
        <v>1</v>
      </c>
      <c r="C42" s="3">
        <v>961</v>
      </c>
      <c r="D42" s="3" t="s">
        <v>60</v>
      </c>
      <c r="E42" s="3" t="str">
        <f>_xlfn.XLOOKUP(Tbl_BalanceHistory[[#This Row],[RespAgy]],Tbl_Agencies[Agy Code],Tbl_Agencies[Agy Sort])</f>
        <v>004000</v>
      </c>
      <c r="F42" s="2" t="str">
        <f>Tbl_BalanceHistory[[#This Row],[RespAgy]]&amp;": "&amp;Tbl_BalanceHistory[[#This Row],[RespAgency]]</f>
        <v>961: Division of Capitol Police</v>
      </c>
      <c r="G42" s="3">
        <v>961</v>
      </c>
      <c r="H42" s="3" t="s">
        <v>60</v>
      </c>
      <c r="I42" s="3" t="str">
        <f>_xlfn.XLOOKUP(Tbl_BalanceHistory[[#This Row],[AgyCode]],Tbl_Agencies[Agy Code],Tbl_Agencies[Agy Sort])</f>
        <v>004000</v>
      </c>
      <c r="J42" s="2" t="str">
        <f>Tbl_BalanceHistory[[#This Row],[AgyCode]]&amp;": "&amp;Tbl_BalanceHistory[[#This Row],[Agency Name]]</f>
        <v>961: Division of Capitol Police</v>
      </c>
      <c r="K42" s="1">
        <v>2019</v>
      </c>
      <c r="L42" s="3">
        <v>399</v>
      </c>
      <c r="M42" s="3" t="s">
        <v>62</v>
      </c>
      <c r="N42" s="2" t="str">
        <f>Tbl_BalanceHistory[[#This Row],[ProgramCode]]&amp;": "&amp;Tbl_BalanceHistory[[#This Row],[Program Name]]</f>
        <v>399: Administrative and Support Services</v>
      </c>
      <c r="O42" s="3" t="s">
        <v>886</v>
      </c>
      <c r="P42" s="1" t="str">
        <f>IF(Tbl_BalanceHistory[[#This Row],[FundCode]]="0100","GF",IF(Tbl_BalanceHistory[[#This Row],[FundCode]]="01000","GF","Hi Ed / OCR"))</f>
        <v>GF</v>
      </c>
      <c r="Q42" s="5">
        <v>13934764</v>
      </c>
      <c r="R42" s="5">
        <v>9518056.4499999993</v>
      </c>
      <c r="S42" s="5">
        <v>4416707.55</v>
      </c>
      <c r="T42" s="5">
        <v>4416707.55</v>
      </c>
      <c r="U42" s="3" t="s">
        <v>1733</v>
      </c>
      <c r="V42" s="5">
        <v>0</v>
      </c>
      <c r="W42" s="5">
        <v>0</v>
      </c>
      <c r="X42" s="5"/>
      <c r="Y42" s="5"/>
      <c r="Z42" s="5">
        <f>Tbl_BalanceHistory[[#This Row],[Discretionary Recommended - Pre 2022]]+Tbl_BalanceHistory[[#This Row],[Discretionary Balance Recommended: Policy]]+Tbl_BalanceHistory[[#This Row],[Discretionary Balance Recommended: Commitments]]</f>
        <v>0</v>
      </c>
      <c r="AA42" s="5">
        <f>Tbl_BalanceHistory[[#This Row],[Discretionary Balance]]-Tbl_BalanceHistory[[#This Row],[Discretionary Reappropriation]]</f>
        <v>0</v>
      </c>
      <c r="AB42" s="2"/>
      <c r="AC42" s="2"/>
      <c r="AD42" s="2"/>
      <c r="AE42" s="2"/>
    </row>
    <row r="43" spans="1:31" ht="30" x14ac:dyDescent="0.25">
      <c r="A43" s="2" t="s">
        <v>39</v>
      </c>
      <c r="B43" s="3">
        <v>1</v>
      </c>
      <c r="C43" s="3">
        <v>961</v>
      </c>
      <c r="D43" s="3" t="s">
        <v>60</v>
      </c>
      <c r="E43" s="3" t="str">
        <f>_xlfn.XLOOKUP(Tbl_BalanceHistory[[#This Row],[RespAgy]],Tbl_Agencies[Agy Code],Tbl_Agencies[Agy Sort])</f>
        <v>004000</v>
      </c>
      <c r="F43" s="2" t="str">
        <f>Tbl_BalanceHistory[[#This Row],[RespAgy]]&amp;": "&amp;Tbl_BalanceHistory[[#This Row],[RespAgency]]</f>
        <v>961: Division of Capitol Police</v>
      </c>
      <c r="G43" s="3">
        <v>961</v>
      </c>
      <c r="H43" s="3" t="s">
        <v>60</v>
      </c>
      <c r="I43" s="3" t="str">
        <f>_xlfn.XLOOKUP(Tbl_BalanceHistory[[#This Row],[AgyCode]],Tbl_Agencies[Agy Code],Tbl_Agencies[Agy Sort])</f>
        <v>004000</v>
      </c>
      <c r="J43" s="2" t="str">
        <f>Tbl_BalanceHistory[[#This Row],[AgyCode]]&amp;": "&amp;Tbl_BalanceHistory[[#This Row],[Agency Name]]</f>
        <v>961: Division of Capitol Police</v>
      </c>
      <c r="K43" s="1">
        <v>2020</v>
      </c>
      <c r="L43" s="3">
        <v>399</v>
      </c>
      <c r="M43" s="3" t="s">
        <v>62</v>
      </c>
      <c r="N43" s="2" t="str">
        <f>Tbl_BalanceHistory[[#This Row],[ProgramCode]]&amp;": "&amp;Tbl_BalanceHistory[[#This Row],[Program Name]]</f>
        <v>399: Administrative and Support Services</v>
      </c>
      <c r="O43" s="3" t="s">
        <v>886</v>
      </c>
      <c r="P43" s="1" t="str">
        <f>IF(Tbl_BalanceHistory[[#This Row],[FundCode]]="0100","GF",IF(Tbl_BalanceHistory[[#This Row],[FundCode]]="01000","GF","Hi Ed / OCR"))</f>
        <v>GF</v>
      </c>
      <c r="Q43" s="5">
        <v>16006350.9</v>
      </c>
      <c r="R43" s="5">
        <v>9899267.8599999994</v>
      </c>
      <c r="S43" s="5">
        <v>6107083.04</v>
      </c>
      <c r="T43" s="5">
        <v>6107083.04</v>
      </c>
      <c r="U43" s="3" t="s">
        <v>1733</v>
      </c>
      <c r="V43" s="5">
        <v>0</v>
      </c>
      <c r="W43" s="5">
        <v>0</v>
      </c>
      <c r="X43" s="5"/>
      <c r="Y43" s="5"/>
      <c r="Z43" s="5">
        <f>Tbl_BalanceHistory[[#This Row],[Discretionary Recommended - Pre 2022]]+Tbl_BalanceHistory[[#This Row],[Discretionary Balance Recommended: Policy]]+Tbl_BalanceHistory[[#This Row],[Discretionary Balance Recommended: Commitments]]</f>
        <v>0</v>
      </c>
      <c r="AA43" s="5">
        <f>Tbl_BalanceHistory[[#This Row],[Discretionary Balance]]-Tbl_BalanceHistory[[#This Row],[Discretionary Reappropriation]]</f>
        <v>0</v>
      </c>
      <c r="AB43" s="2"/>
      <c r="AC43" s="2"/>
      <c r="AD43" s="2"/>
      <c r="AE43" s="2"/>
    </row>
    <row r="44" spans="1:31" ht="30" x14ac:dyDescent="0.25">
      <c r="A44" s="2" t="s">
        <v>39</v>
      </c>
      <c r="B44" s="3">
        <v>1</v>
      </c>
      <c r="C44" s="3">
        <v>961</v>
      </c>
      <c r="D44" s="3" t="s">
        <v>60</v>
      </c>
      <c r="E44" s="3" t="str">
        <f>_xlfn.XLOOKUP(Tbl_BalanceHistory[[#This Row],[RespAgy]],Tbl_Agencies[Agy Code],Tbl_Agencies[Agy Sort])</f>
        <v>004000</v>
      </c>
      <c r="F44" s="2" t="str">
        <f>Tbl_BalanceHistory[[#This Row],[RespAgy]]&amp;": "&amp;Tbl_BalanceHistory[[#This Row],[RespAgency]]</f>
        <v>961: Division of Capitol Police</v>
      </c>
      <c r="G44" s="3">
        <v>961</v>
      </c>
      <c r="H44" s="3" t="s">
        <v>60</v>
      </c>
      <c r="I44" s="3" t="str">
        <f>_xlfn.XLOOKUP(Tbl_BalanceHistory[[#This Row],[AgyCode]],Tbl_Agencies[Agy Code],Tbl_Agencies[Agy Sort])</f>
        <v>004000</v>
      </c>
      <c r="J44" s="2" t="str">
        <f>Tbl_BalanceHistory[[#This Row],[AgyCode]]&amp;": "&amp;Tbl_BalanceHistory[[#This Row],[Agency Name]]</f>
        <v>961: Division of Capitol Police</v>
      </c>
      <c r="K44" s="1">
        <v>2021</v>
      </c>
      <c r="L44" s="3">
        <v>399</v>
      </c>
      <c r="M44" s="3" t="s">
        <v>62</v>
      </c>
      <c r="N44" s="2" t="str">
        <f>Tbl_BalanceHistory[[#This Row],[ProgramCode]]&amp;": "&amp;Tbl_BalanceHistory[[#This Row],[Program Name]]</f>
        <v>399: Administrative and Support Services</v>
      </c>
      <c r="O44" s="3" t="s">
        <v>886</v>
      </c>
      <c r="P44" s="1" t="str">
        <f>IF(Tbl_BalanceHistory[[#This Row],[FundCode]]="0100","GF",IF(Tbl_BalanceHistory[[#This Row],[FundCode]]="01000","GF","Hi Ed / OCR"))</f>
        <v>GF</v>
      </c>
      <c r="Q44" s="5">
        <v>16650517.039999999</v>
      </c>
      <c r="R44" s="5">
        <v>8802767.5899999999</v>
      </c>
      <c r="S44" s="5">
        <v>7847749.4500000002</v>
      </c>
      <c r="T44" s="5">
        <v>7847749.4500000002</v>
      </c>
      <c r="U44" s="3" t="s">
        <v>1733</v>
      </c>
      <c r="V44" s="5">
        <v>0</v>
      </c>
      <c r="W44" s="5">
        <v>0</v>
      </c>
      <c r="X44" s="5"/>
      <c r="Y44" s="5"/>
      <c r="Z44" s="5">
        <f>Tbl_BalanceHistory[[#This Row],[Discretionary Recommended - Pre 2022]]+Tbl_BalanceHistory[[#This Row],[Discretionary Balance Recommended: Policy]]+Tbl_BalanceHistory[[#This Row],[Discretionary Balance Recommended: Commitments]]</f>
        <v>0</v>
      </c>
      <c r="AA44" s="5">
        <f>Tbl_BalanceHistory[[#This Row],[Discretionary Balance]]-Tbl_BalanceHistory[[#This Row],[Discretionary Reappropriation]]</f>
        <v>0</v>
      </c>
      <c r="AB44" s="2"/>
      <c r="AC44" s="2"/>
      <c r="AD44" s="2"/>
      <c r="AE44" s="2"/>
    </row>
    <row r="45" spans="1:31" ht="30" x14ac:dyDescent="0.25">
      <c r="A45" s="2" t="s">
        <v>39</v>
      </c>
      <c r="B45" s="3">
        <v>1</v>
      </c>
      <c r="C45" s="3">
        <v>961</v>
      </c>
      <c r="D45" s="3" t="s">
        <v>60</v>
      </c>
      <c r="E45" s="3" t="str">
        <f>_xlfn.XLOOKUP(Tbl_BalanceHistory[[#This Row],[RespAgy]],Tbl_Agencies[Agy Code],Tbl_Agencies[Agy Sort])</f>
        <v>004000</v>
      </c>
      <c r="F45" s="2" t="str">
        <f>Tbl_BalanceHistory[[#This Row],[RespAgy]]&amp;": "&amp;Tbl_BalanceHistory[[#This Row],[RespAgency]]</f>
        <v>961: Division of Capitol Police</v>
      </c>
      <c r="G45" s="3">
        <v>961</v>
      </c>
      <c r="H45" s="3" t="s">
        <v>60</v>
      </c>
      <c r="I45" s="3" t="str">
        <f>_xlfn.XLOOKUP(Tbl_BalanceHistory[[#This Row],[AgyCode]],Tbl_Agencies[Agy Code],Tbl_Agencies[Agy Sort])</f>
        <v>004000</v>
      </c>
      <c r="J45" s="2" t="str">
        <f>Tbl_BalanceHistory[[#This Row],[AgyCode]]&amp;": "&amp;Tbl_BalanceHistory[[#This Row],[Agency Name]]</f>
        <v>961: Division of Capitol Police</v>
      </c>
      <c r="K45" s="1">
        <v>2022</v>
      </c>
      <c r="L45" s="3">
        <v>399</v>
      </c>
      <c r="M45" s="3" t="s">
        <v>62</v>
      </c>
      <c r="N45" s="2" t="str">
        <f>Tbl_BalanceHistory[[#This Row],[ProgramCode]]&amp;": "&amp;Tbl_BalanceHistory[[#This Row],[Program Name]]</f>
        <v>399: Administrative and Support Services</v>
      </c>
      <c r="O45" s="3" t="s">
        <v>886</v>
      </c>
      <c r="P45" s="1" t="str">
        <f>IF(Tbl_BalanceHistory[[#This Row],[FundCode]]="0100","GF",IF(Tbl_BalanceHistory[[#This Row],[FundCode]]="01000","GF","Hi Ed / OCR"))</f>
        <v>GF</v>
      </c>
      <c r="Q45" s="5">
        <v>18975497.449999999</v>
      </c>
      <c r="R45" s="5">
        <v>10263605.67</v>
      </c>
      <c r="S45" s="5">
        <v>8711891.7799999993</v>
      </c>
      <c r="T45" s="5">
        <v>8711891.7799999993</v>
      </c>
      <c r="U45" s="3" t="s">
        <v>1733</v>
      </c>
      <c r="V45" s="5">
        <v>0</v>
      </c>
      <c r="W45" s="5"/>
      <c r="X45" s="5">
        <v>0</v>
      </c>
      <c r="Y45" s="5">
        <v>0</v>
      </c>
      <c r="Z45" s="5">
        <f>Tbl_BalanceHistory[[#This Row],[Discretionary Recommended - Pre 2022]]+Tbl_BalanceHistory[[#This Row],[Discretionary Balance Recommended: Policy]]+Tbl_BalanceHistory[[#This Row],[Discretionary Balance Recommended: Commitments]]</f>
        <v>0</v>
      </c>
      <c r="AA45" s="5">
        <f>Tbl_BalanceHistory[[#This Row],[Discretionary Balance]]-Tbl_BalanceHistory[[#This Row],[Discretionary Reappropriation]]</f>
        <v>0</v>
      </c>
      <c r="AB45" s="2"/>
      <c r="AC45" s="2"/>
      <c r="AD45" s="2"/>
      <c r="AE45" s="2"/>
    </row>
    <row r="46" spans="1:31" ht="30" x14ac:dyDescent="0.25">
      <c r="A46" s="2" t="s">
        <v>39</v>
      </c>
      <c r="B46" s="3">
        <v>1</v>
      </c>
      <c r="C46" s="3">
        <v>961</v>
      </c>
      <c r="D46" s="3" t="s">
        <v>60</v>
      </c>
      <c r="E46" s="3" t="str">
        <f>_xlfn.XLOOKUP(Tbl_BalanceHistory[[#This Row],[RespAgy]],Tbl_Agencies[Agy Code],Tbl_Agencies[Agy Sort])</f>
        <v>004000</v>
      </c>
      <c r="F46" s="2" t="str">
        <f>Tbl_BalanceHistory[[#This Row],[RespAgy]]&amp;": "&amp;Tbl_BalanceHistory[[#This Row],[RespAgency]]</f>
        <v>961: Division of Capitol Police</v>
      </c>
      <c r="G46" s="3">
        <v>961</v>
      </c>
      <c r="H46" s="3" t="s">
        <v>60</v>
      </c>
      <c r="I46" s="3" t="str">
        <f>_xlfn.XLOOKUP(Tbl_BalanceHistory[[#This Row],[AgyCode]],Tbl_Agencies[Agy Code],Tbl_Agencies[Agy Sort])</f>
        <v>004000</v>
      </c>
      <c r="J46" s="2" t="str">
        <f>Tbl_BalanceHistory[[#This Row],[AgyCode]]&amp;": "&amp;Tbl_BalanceHistory[[#This Row],[Agency Name]]</f>
        <v>961: Division of Capitol Police</v>
      </c>
      <c r="K46" s="1">
        <v>2023</v>
      </c>
      <c r="L46" s="3">
        <v>399</v>
      </c>
      <c r="M46" s="3" t="s">
        <v>62</v>
      </c>
      <c r="N46" s="2" t="str">
        <f>Tbl_BalanceHistory[[#This Row],[ProgramCode]]&amp;": "&amp;Tbl_BalanceHistory[[#This Row],[Program Name]]</f>
        <v>399: Administrative and Support Services</v>
      </c>
      <c r="O46" s="3" t="s">
        <v>886</v>
      </c>
      <c r="P46" s="1" t="str">
        <f>IF(Tbl_BalanceHistory[[#This Row],[FundCode]]="0100","GF",IF(Tbl_BalanceHistory[[#This Row],[FundCode]]="01000","GF","Hi Ed / OCR"))</f>
        <v>GF</v>
      </c>
      <c r="Q46" s="5">
        <v>24595110.780000001</v>
      </c>
      <c r="R46" s="5">
        <v>11218975.609999999</v>
      </c>
      <c r="S46" s="5">
        <v>13376135.17</v>
      </c>
      <c r="T46" s="5">
        <v>13376135.17</v>
      </c>
      <c r="U46" s="3" t="s">
        <v>1733</v>
      </c>
      <c r="V46" s="5">
        <v>0</v>
      </c>
      <c r="W46" s="5">
        <v>0</v>
      </c>
      <c r="X46" s="5">
        <v>0</v>
      </c>
      <c r="Y46" s="5">
        <v>0</v>
      </c>
      <c r="Z46" s="5">
        <v>0</v>
      </c>
      <c r="AA46" s="5">
        <v>0</v>
      </c>
      <c r="AB46" s="2"/>
      <c r="AC46" s="2"/>
      <c r="AD46" s="2"/>
      <c r="AE46" s="2"/>
    </row>
    <row r="47" spans="1:31" ht="30" x14ac:dyDescent="0.25">
      <c r="A47" s="2" t="s">
        <v>39</v>
      </c>
      <c r="B47" s="3">
        <v>1</v>
      </c>
      <c r="C47" s="3">
        <v>961</v>
      </c>
      <c r="D47" s="3" t="s">
        <v>60</v>
      </c>
      <c r="E47" s="3" t="str">
        <f>_xlfn.XLOOKUP(Tbl_BalanceHistory[[#This Row],[RespAgy]],Tbl_Agencies[Agy Code],Tbl_Agencies[Agy Sort])</f>
        <v>004000</v>
      </c>
      <c r="F47" s="2" t="str">
        <f>Tbl_BalanceHistory[[#This Row],[RespAgy]]&amp;": "&amp;Tbl_BalanceHistory[[#This Row],[RespAgency]]</f>
        <v>961: Division of Capitol Police</v>
      </c>
      <c r="G47" s="3">
        <v>961</v>
      </c>
      <c r="H47" s="3" t="s">
        <v>60</v>
      </c>
      <c r="I47" s="3" t="str">
        <f>_xlfn.XLOOKUP(Tbl_BalanceHistory[[#This Row],[AgyCode]],Tbl_Agencies[Agy Code],Tbl_Agencies[Agy Sort])</f>
        <v>004000</v>
      </c>
      <c r="J47" s="2" t="str">
        <f>Tbl_BalanceHistory[[#This Row],[AgyCode]]&amp;": "&amp;Tbl_BalanceHistory[[#This Row],[Agency Name]]</f>
        <v>961: Division of Capitol Police</v>
      </c>
      <c r="K47" s="1">
        <v>2024</v>
      </c>
      <c r="L47" s="3">
        <v>399</v>
      </c>
      <c r="M47" s="3" t="s">
        <v>62</v>
      </c>
      <c r="N47" s="2" t="str">
        <f>Tbl_BalanceHistory[[#This Row],[ProgramCode]]&amp;": "&amp;Tbl_BalanceHistory[[#This Row],[Program Name]]</f>
        <v>399: Administrative and Support Services</v>
      </c>
      <c r="O47" s="3" t="s">
        <v>886</v>
      </c>
      <c r="P47" s="1" t="str">
        <f>IF(Tbl_BalanceHistory[[#This Row],[FundCode]]="0100","GF",IF(Tbl_BalanceHistory[[#This Row],[FundCode]]="01000","GF","Hi Ed / OCR"))</f>
        <v>GF</v>
      </c>
      <c r="Q47" s="5">
        <v>22806786.170000002</v>
      </c>
      <c r="R47" s="5">
        <v>13300687.52</v>
      </c>
      <c r="S47" s="5">
        <v>9506098.6500000004</v>
      </c>
      <c r="T47" s="5">
        <v>9506098.6500000004</v>
      </c>
      <c r="U47" s="3" t="s">
        <v>1733</v>
      </c>
      <c r="V47" s="5">
        <v>0</v>
      </c>
      <c r="W47" s="5">
        <v>0</v>
      </c>
      <c r="X47" s="5">
        <v>0</v>
      </c>
      <c r="Y47" s="5">
        <v>0</v>
      </c>
      <c r="Z47" s="5">
        <v>0</v>
      </c>
      <c r="AA47" s="5">
        <v>0</v>
      </c>
      <c r="AB47" s="2"/>
      <c r="AC47" s="2"/>
      <c r="AD47" s="2"/>
      <c r="AE47" s="2"/>
    </row>
    <row r="48" spans="1:31" ht="60" x14ac:dyDescent="0.25">
      <c r="A48" s="2" t="s">
        <v>908</v>
      </c>
      <c r="B48" s="3">
        <v>1</v>
      </c>
      <c r="C48" s="3">
        <v>109</v>
      </c>
      <c r="D48" s="3" t="s">
        <v>65</v>
      </c>
      <c r="E48" s="3" t="str">
        <f>_xlfn.XLOOKUP(Tbl_BalanceHistory[[#This Row],[RespAgy]],Tbl_Agencies[Agy Code],Tbl_Agencies[Agy Sort])</f>
        <v>005000</v>
      </c>
      <c r="F48" s="2" t="str">
        <f>Tbl_BalanceHistory[[#This Row],[RespAgy]]&amp;": "&amp;Tbl_BalanceHistory[[#This Row],[RespAgency]]</f>
        <v>109: Division of Legislative Automated Systems</v>
      </c>
      <c r="G48" s="3">
        <v>109</v>
      </c>
      <c r="H48" s="3" t="s">
        <v>65</v>
      </c>
      <c r="I48" s="3" t="str">
        <f>_xlfn.XLOOKUP(Tbl_BalanceHistory[[#This Row],[AgyCode]],Tbl_Agencies[Agy Code],Tbl_Agencies[Agy Sort])</f>
        <v>005000</v>
      </c>
      <c r="J48" s="2" t="str">
        <f>Tbl_BalanceHistory[[#This Row],[AgyCode]]&amp;": "&amp;Tbl_BalanceHistory[[#This Row],[Agency Name]]</f>
        <v>109: Division of Legislative Automated Systems</v>
      </c>
      <c r="K48" s="1">
        <v>2014</v>
      </c>
      <c r="L48" s="3">
        <v>820</v>
      </c>
      <c r="M48" s="3" t="s">
        <v>67</v>
      </c>
      <c r="N48" s="2" t="str">
        <f>Tbl_BalanceHistory[[#This Row],[ProgramCode]]&amp;": "&amp;Tbl_BalanceHistory[[#This Row],[Program Name]]</f>
        <v>820: Information Technology Development and Operations</v>
      </c>
      <c r="O48" s="3" t="s">
        <v>1730</v>
      </c>
      <c r="P48" s="1" t="str">
        <f>IF(Tbl_BalanceHistory[[#This Row],[FundCode]]="0100","GF",IF(Tbl_BalanceHistory[[#This Row],[FundCode]]="01000","GF","Hi Ed / OCR"))</f>
        <v>GF</v>
      </c>
      <c r="Q48" s="5">
        <v>3429128</v>
      </c>
      <c r="R48" s="5">
        <v>2635062.4900000002</v>
      </c>
      <c r="S48" s="5">
        <v>794065</v>
      </c>
      <c r="T48" s="5">
        <v>794065</v>
      </c>
      <c r="U48" s="3" t="s">
        <v>1731</v>
      </c>
      <c r="V48" s="5">
        <v>0</v>
      </c>
      <c r="W48" s="5">
        <v>0</v>
      </c>
      <c r="X48" s="5"/>
      <c r="Y48" s="5"/>
      <c r="Z48" s="5">
        <f>Tbl_BalanceHistory[[#This Row],[Discretionary Recommended - Pre 2022]]+Tbl_BalanceHistory[[#This Row],[Discretionary Balance Recommended: Policy]]+Tbl_BalanceHistory[[#This Row],[Discretionary Balance Recommended: Commitments]]</f>
        <v>0</v>
      </c>
      <c r="AA48" s="5">
        <f>Tbl_BalanceHistory[[#This Row],[Discretionary Balance]]-Tbl_BalanceHistory[[#This Row],[Discretionary Reappropriation]]</f>
        <v>0</v>
      </c>
      <c r="AB48" s="2"/>
      <c r="AC48" s="2"/>
      <c r="AD48" s="2"/>
      <c r="AE48" s="2"/>
    </row>
    <row r="49" spans="1:31" ht="60" x14ac:dyDescent="0.25">
      <c r="A49" s="2" t="s">
        <v>908</v>
      </c>
      <c r="B49" s="3">
        <v>1</v>
      </c>
      <c r="C49" s="3">
        <v>109</v>
      </c>
      <c r="D49" s="3" t="s">
        <v>65</v>
      </c>
      <c r="E49" s="3" t="str">
        <f>_xlfn.XLOOKUP(Tbl_BalanceHistory[[#This Row],[RespAgy]],Tbl_Agencies[Agy Code],Tbl_Agencies[Agy Sort])</f>
        <v>005000</v>
      </c>
      <c r="F49" s="2" t="str">
        <f>Tbl_BalanceHistory[[#This Row],[RespAgy]]&amp;": "&amp;Tbl_BalanceHistory[[#This Row],[RespAgency]]</f>
        <v>109: Division of Legislative Automated Systems</v>
      </c>
      <c r="G49" s="3">
        <v>109</v>
      </c>
      <c r="H49" s="3" t="s">
        <v>65</v>
      </c>
      <c r="I49" s="3" t="str">
        <f>_xlfn.XLOOKUP(Tbl_BalanceHistory[[#This Row],[AgyCode]],Tbl_Agencies[Agy Code],Tbl_Agencies[Agy Sort])</f>
        <v>005000</v>
      </c>
      <c r="J49" s="2" t="str">
        <f>Tbl_BalanceHistory[[#This Row],[AgyCode]]&amp;": "&amp;Tbl_BalanceHistory[[#This Row],[Agency Name]]</f>
        <v>109: Division of Legislative Automated Systems</v>
      </c>
      <c r="K49" s="1">
        <v>2015</v>
      </c>
      <c r="L49" s="3">
        <v>820</v>
      </c>
      <c r="M49" s="3" t="s">
        <v>67</v>
      </c>
      <c r="N49" s="2" t="str">
        <f>Tbl_BalanceHistory[[#This Row],[ProgramCode]]&amp;": "&amp;Tbl_BalanceHistory[[#This Row],[Program Name]]</f>
        <v>820: Information Technology Development and Operations</v>
      </c>
      <c r="O49" s="3" t="s">
        <v>1730</v>
      </c>
      <c r="P49" s="1" t="str">
        <f>IF(Tbl_BalanceHistory[[#This Row],[FundCode]]="0100","GF",IF(Tbl_BalanceHistory[[#This Row],[FundCode]]="01000","GF","Hi Ed / OCR"))</f>
        <v>GF</v>
      </c>
      <c r="Q49" s="5">
        <v>3346823</v>
      </c>
      <c r="R49" s="5">
        <v>2933652</v>
      </c>
      <c r="S49" s="5">
        <v>413170</v>
      </c>
      <c r="T49" s="5">
        <v>413170</v>
      </c>
      <c r="U49" s="3" t="s">
        <v>1731</v>
      </c>
      <c r="V49" s="5">
        <v>0</v>
      </c>
      <c r="W49" s="5">
        <v>0</v>
      </c>
      <c r="X49" s="5"/>
      <c r="Y49" s="5"/>
      <c r="Z49" s="5">
        <f>Tbl_BalanceHistory[[#This Row],[Discretionary Recommended - Pre 2022]]+Tbl_BalanceHistory[[#This Row],[Discretionary Balance Recommended: Policy]]+Tbl_BalanceHistory[[#This Row],[Discretionary Balance Recommended: Commitments]]</f>
        <v>0</v>
      </c>
      <c r="AA49" s="5">
        <f>Tbl_BalanceHistory[[#This Row],[Discretionary Balance]]-Tbl_BalanceHistory[[#This Row],[Discretionary Reappropriation]]</f>
        <v>0</v>
      </c>
      <c r="AB49" s="2"/>
      <c r="AC49" s="2"/>
      <c r="AD49" s="2"/>
      <c r="AE49" s="2"/>
    </row>
    <row r="50" spans="1:31" ht="60" x14ac:dyDescent="0.25">
      <c r="A50" s="2" t="s">
        <v>908</v>
      </c>
      <c r="B50" s="3">
        <v>1</v>
      </c>
      <c r="C50" s="3">
        <v>109</v>
      </c>
      <c r="D50" s="3" t="s">
        <v>65</v>
      </c>
      <c r="E50" s="3" t="str">
        <f>_xlfn.XLOOKUP(Tbl_BalanceHistory[[#This Row],[RespAgy]],Tbl_Agencies[Agy Code],Tbl_Agencies[Agy Sort])</f>
        <v>005000</v>
      </c>
      <c r="F50" s="2" t="str">
        <f>Tbl_BalanceHistory[[#This Row],[RespAgy]]&amp;": "&amp;Tbl_BalanceHistory[[#This Row],[RespAgency]]</f>
        <v>109: Division of Legislative Automated Systems</v>
      </c>
      <c r="G50" s="3">
        <v>109</v>
      </c>
      <c r="H50" s="3" t="s">
        <v>65</v>
      </c>
      <c r="I50" s="3" t="str">
        <f>_xlfn.XLOOKUP(Tbl_BalanceHistory[[#This Row],[AgyCode]],Tbl_Agencies[Agy Code],Tbl_Agencies[Agy Sort])</f>
        <v>005000</v>
      </c>
      <c r="J50" s="2" t="str">
        <f>Tbl_BalanceHistory[[#This Row],[AgyCode]]&amp;": "&amp;Tbl_BalanceHistory[[#This Row],[Agency Name]]</f>
        <v>109: Division of Legislative Automated Systems</v>
      </c>
      <c r="K50" s="1">
        <v>2016</v>
      </c>
      <c r="L50" s="3">
        <v>820</v>
      </c>
      <c r="M50" s="3" t="s">
        <v>67</v>
      </c>
      <c r="N50" s="2" t="str">
        <f>Tbl_BalanceHistory[[#This Row],[ProgramCode]]&amp;": "&amp;Tbl_BalanceHistory[[#This Row],[Program Name]]</f>
        <v>820: Information Technology Development and Operations</v>
      </c>
      <c r="O50" s="3" t="s">
        <v>1730</v>
      </c>
      <c r="P50" s="1" t="str">
        <f>IF(Tbl_BalanceHistory[[#This Row],[FundCode]]="0100","GF",IF(Tbl_BalanceHistory[[#This Row],[FundCode]]="01000","GF","Hi Ed / OCR"))</f>
        <v>GF</v>
      </c>
      <c r="Q50" s="5">
        <v>3736070</v>
      </c>
      <c r="R50" s="5">
        <v>3318764.57</v>
      </c>
      <c r="S50" s="5">
        <v>417305</v>
      </c>
      <c r="T50" s="5">
        <v>417305</v>
      </c>
      <c r="U50" s="3" t="s">
        <v>1732</v>
      </c>
      <c r="V50" s="5">
        <v>0</v>
      </c>
      <c r="W50" s="5">
        <v>0</v>
      </c>
      <c r="X50" s="5"/>
      <c r="Y50" s="5"/>
      <c r="Z50" s="5">
        <f>Tbl_BalanceHistory[[#This Row],[Discretionary Recommended - Pre 2022]]+Tbl_BalanceHistory[[#This Row],[Discretionary Balance Recommended: Policy]]+Tbl_BalanceHistory[[#This Row],[Discretionary Balance Recommended: Commitments]]</f>
        <v>0</v>
      </c>
      <c r="AA50" s="5">
        <f>Tbl_BalanceHistory[[#This Row],[Discretionary Balance]]-Tbl_BalanceHistory[[#This Row],[Discretionary Reappropriation]]</f>
        <v>0</v>
      </c>
      <c r="AB50" s="2"/>
      <c r="AC50" s="2"/>
      <c r="AD50" s="2"/>
      <c r="AE50" s="2"/>
    </row>
    <row r="51" spans="1:31" ht="60" x14ac:dyDescent="0.25">
      <c r="A51" s="2" t="s">
        <v>908</v>
      </c>
      <c r="B51" s="3">
        <v>1</v>
      </c>
      <c r="C51" s="3">
        <v>109</v>
      </c>
      <c r="D51" s="3" t="s">
        <v>65</v>
      </c>
      <c r="E51" s="3" t="str">
        <f>_xlfn.XLOOKUP(Tbl_BalanceHistory[[#This Row],[RespAgy]],Tbl_Agencies[Agy Code],Tbl_Agencies[Agy Sort])</f>
        <v>005000</v>
      </c>
      <c r="F51" s="2" t="str">
        <f>Tbl_BalanceHistory[[#This Row],[RespAgy]]&amp;": "&amp;Tbl_BalanceHistory[[#This Row],[RespAgency]]</f>
        <v>109: Division of Legislative Automated Systems</v>
      </c>
      <c r="G51" s="3">
        <v>109</v>
      </c>
      <c r="H51" s="3" t="s">
        <v>65</v>
      </c>
      <c r="I51" s="3" t="str">
        <f>_xlfn.XLOOKUP(Tbl_BalanceHistory[[#This Row],[AgyCode]],Tbl_Agencies[Agy Code],Tbl_Agencies[Agy Sort])</f>
        <v>005000</v>
      </c>
      <c r="J51" s="2" t="str">
        <f>Tbl_BalanceHistory[[#This Row],[AgyCode]]&amp;": "&amp;Tbl_BalanceHistory[[#This Row],[Agency Name]]</f>
        <v>109: Division of Legislative Automated Systems</v>
      </c>
      <c r="K51" s="1">
        <v>2017</v>
      </c>
      <c r="L51" s="3">
        <v>820</v>
      </c>
      <c r="M51" s="3" t="s">
        <v>67</v>
      </c>
      <c r="N51" s="2" t="str">
        <f>Tbl_BalanceHistory[[#This Row],[ProgramCode]]&amp;": "&amp;Tbl_BalanceHistory[[#This Row],[Program Name]]</f>
        <v>820: Information Technology Development and Operations</v>
      </c>
      <c r="O51" s="3" t="s">
        <v>886</v>
      </c>
      <c r="P51" s="1" t="str">
        <f>IF(Tbl_BalanceHistory[[#This Row],[FundCode]]="0100","GF",IF(Tbl_BalanceHistory[[#This Row],[FundCode]]="01000","GF","Hi Ed / OCR"))</f>
        <v>GF</v>
      </c>
      <c r="Q51" s="5">
        <v>3870234</v>
      </c>
      <c r="R51" s="5">
        <v>3088041.93</v>
      </c>
      <c r="S51" s="5">
        <v>782192</v>
      </c>
      <c r="T51" s="5">
        <v>782192</v>
      </c>
      <c r="U51" s="3" t="s">
        <v>1732</v>
      </c>
      <c r="V51" s="5">
        <v>0</v>
      </c>
      <c r="W51" s="5">
        <v>0</v>
      </c>
      <c r="X51" s="5"/>
      <c r="Y51" s="5"/>
      <c r="Z51" s="5">
        <f>Tbl_BalanceHistory[[#This Row],[Discretionary Recommended - Pre 2022]]+Tbl_BalanceHistory[[#This Row],[Discretionary Balance Recommended: Policy]]+Tbl_BalanceHistory[[#This Row],[Discretionary Balance Recommended: Commitments]]</f>
        <v>0</v>
      </c>
      <c r="AA51" s="5">
        <f>Tbl_BalanceHistory[[#This Row],[Discretionary Balance]]-Tbl_BalanceHistory[[#This Row],[Discretionary Reappropriation]]</f>
        <v>0</v>
      </c>
      <c r="AB51" s="2"/>
      <c r="AC51" s="2"/>
      <c r="AD51" s="2"/>
      <c r="AE51" s="2"/>
    </row>
    <row r="52" spans="1:31" ht="60" x14ac:dyDescent="0.25">
      <c r="A52" s="2" t="s">
        <v>908</v>
      </c>
      <c r="B52" s="3">
        <v>1</v>
      </c>
      <c r="C52" s="3">
        <v>109</v>
      </c>
      <c r="D52" s="3" t="s">
        <v>65</v>
      </c>
      <c r="E52" s="3" t="str">
        <f>_xlfn.XLOOKUP(Tbl_BalanceHistory[[#This Row],[RespAgy]],Tbl_Agencies[Agy Code],Tbl_Agencies[Agy Sort])</f>
        <v>005000</v>
      </c>
      <c r="F52" s="2" t="str">
        <f>Tbl_BalanceHistory[[#This Row],[RespAgy]]&amp;": "&amp;Tbl_BalanceHistory[[#This Row],[RespAgency]]</f>
        <v>109: Division of Legislative Automated Systems</v>
      </c>
      <c r="G52" s="3">
        <v>109</v>
      </c>
      <c r="H52" s="3" t="s">
        <v>65</v>
      </c>
      <c r="I52" s="3" t="str">
        <f>_xlfn.XLOOKUP(Tbl_BalanceHistory[[#This Row],[AgyCode]],Tbl_Agencies[Agy Code],Tbl_Agencies[Agy Sort])</f>
        <v>005000</v>
      </c>
      <c r="J52" s="2" t="str">
        <f>Tbl_BalanceHistory[[#This Row],[AgyCode]]&amp;": "&amp;Tbl_BalanceHistory[[#This Row],[Agency Name]]</f>
        <v>109: Division of Legislative Automated Systems</v>
      </c>
      <c r="K52" s="1">
        <v>2018</v>
      </c>
      <c r="L52" s="3">
        <v>820</v>
      </c>
      <c r="M52" s="3" t="s">
        <v>67</v>
      </c>
      <c r="N52" s="2" t="str">
        <f>Tbl_BalanceHistory[[#This Row],[ProgramCode]]&amp;": "&amp;Tbl_BalanceHistory[[#This Row],[Program Name]]</f>
        <v>820: Information Technology Development and Operations</v>
      </c>
      <c r="O52" s="3" t="s">
        <v>886</v>
      </c>
      <c r="P52" s="1" t="str">
        <f>IF(Tbl_BalanceHistory[[#This Row],[FundCode]]="0100","GF",IF(Tbl_BalanceHistory[[#This Row],[FundCode]]="01000","GF","Hi Ed / OCR"))</f>
        <v>GF</v>
      </c>
      <c r="Q52" s="5">
        <v>4305535</v>
      </c>
      <c r="R52" s="5">
        <v>4255826.2699999996</v>
      </c>
      <c r="S52" s="5">
        <v>49708</v>
      </c>
      <c r="T52" s="5">
        <v>49708</v>
      </c>
      <c r="U52" s="3" t="s">
        <v>1733</v>
      </c>
      <c r="V52" s="5">
        <v>0</v>
      </c>
      <c r="W52" s="5">
        <v>0</v>
      </c>
      <c r="X52" s="5"/>
      <c r="Y52" s="5"/>
      <c r="Z52" s="5">
        <f>Tbl_BalanceHistory[[#This Row],[Discretionary Recommended - Pre 2022]]+Tbl_BalanceHistory[[#This Row],[Discretionary Balance Recommended: Policy]]+Tbl_BalanceHistory[[#This Row],[Discretionary Balance Recommended: Commitments]]</f>
        <v>0</v>
      </c>
      <c r="AA52" s="5">
        <f>Tbl_BalanceHistory[[#This Row],[Discretionary Balance]]-Tbl_BalanceHistory[[#This Row],[Discretionary Reappropriation]]</f>
        <v>0</v>
      </c>
      <c r="AB52" s="2"/>
      <c r="AC52" s="2"/>
      <c r="AD52" s="2"/>
      <c r="AE52" s="2"/>
    </row>
    <row r="53" spans="1:31" ht="60" x14ac:dyDescent="0.25">
      <c r="A53" s="2" t="s">
        <v>908</v>
      </c>
      <c r="B53" s="3">
        <v>1</v>
      </c>
      <c r="C53" s="3">
        <v>109</v>
      </c>
      <c r="D53" s="3" t="s">
        <v>65</v>
      </c>
      <c r="E53" s="3" t="str">
        <f>_xlfn.XLOOKUP(Tbl_BalanceHistory[[#This Row],[RespAgy]],Tbl_Agencies[Agy Code],Tbl_Agencies[Agy Sort])</f>
        <v>005000</v>
      </c>
      <c r="F53" s="2" t="str">
        <f>Tbl_BalanceHistory[[#This Row],[RespAgy]]&amp;": "&amp;Tbl_BalanceHistory[[#This Row],[RespAgency]]</f>
        <v>109: Division of Legislative Automated Systems</v>
      </c>
      <c r="G53" s="3">
        <v>109</v>
      </c>
      <c r="H53" s="3" t="s">
        <v>65</v>
      </c>
      <c r="I53" s="3" t="str">
        <f>_xlfn.XLOOKUP(Tbl_BalanceHistory[[#This Row],[AgyCode]],Tbl_Agencies[Agy Code],Tbl_Agencies[Agy Sort])</f>
        <v>005000</v>
      </c>
      <c r="J53" s="2" t="str">
        <f>Tbl_BalanceHistory[[#This Row],[AgyCode]]&amp;": "&amp;Tbl_BalanceHistory[[#This Row],[Agency Name]]</f>
        <v>109: Division of Legislative Automated Systems</v>
      </c>
      <c r="K53" s="1">
        <v>2019</v>
      </c>
      <c r="L53" s="3">
        <v>820</v>
      </c>
      <c r="M53" s="3" t="s">
        <v>67</v>
      </c>
      <c r="N53" s="2" t="str">
        <f>Tbl_BalanceHistory[[#This Row],[ProgramCode]]&amp;": "&amp;Tbl_BalanceHistory[[#This Row],[Program Name]]</f>
        <v>820: Information Technology Development and Operations</v>
      </c>
      <c r="O53" s="3" t="s">
        <v>886</v>
      </c>
      <c r="P53" s="1" t="str">
        <f>IF(Tbl_BalanceHistory[[#This Row],[FundCode]]="0100","GF",IF(Tbl_BalanceHistory[[#This Row],[FundCode]]="01000","GF","Hi Ed / OCR"))</f>
        <v>GF</v>
      </c>
      <c r="Q53" s="5">
        <v>5340206</v>
      </c>
      <c r="R53" s="5">
        <v>5282730.82</v>
      </c>
      <c r="S53" s="5">
        <v>57475.18</v>
      </c>
      <c r="T53" s="5">
        <v>57475.18</v>
      </c>
      <c r="U53" s="3" t="s">
        <v>1733</v>
      </c>
      <c r="V53" s="5">
        <v>0</v>
      </c>
      <c r="W53" s="5">
        <v>0</v>
      </c>
      <c r="X53" s="5"/>
      <c r="Y53" s="5"/>
      <c r="Z53" s="5">
        <f>Tbl_BalanceHistory[[#This Row],[Discretionary Recommended - Pre 2022]]+Tbl_BalanceHistory[[#This Row],[Discretionary Balance Recommended: Policy]]+Tbl_BalanceHistory[[#This Row],[Discretionary Balance Recommended: Commitments]]</f>
        <v>0</v>
      </c>
      <c r="AA53" s="5">
        <f>Tbl_BalanceHistory[[#This Row],[Discretionary Balance]]-Tbl_BalanceHistory[[#This Row],[Discretionary Reappropriation]]</f>
        <v>0</v>
      </c>
      <c r="AB53" s="2"/>
      <c r="AC53" s="2"/>
      <c r="AD53" s="2"/>
      <c r="AE53" s="2"/>
    </row>
    <row r="54" spans="1:31" ht="60" x14ac:dyDescent="0.25">
      <c r="A54" s="2" t="s">
        <v>39</v>
      </c>
      <c r="B54" s="3">
        <v>1</v>
      </c>
      <c r="C54" s="3">
        <v>109</v>
      </c>
      <c r="D54" s="3" t="s">
        <v>65</v>
      </c>
      <c r="E54" s="3" t="str">
        <f>_xlfn.XLOOKUP(Tbl_BalanceHistory[[#This Row],[RespAgy]],Tbl_Agencies[Agy Code],Tbl_Agencies[Agy Sort])</f>
        <v>005000</v>
      </c>
      <c r="F54" s="2" t="str">
        <f>Tbl_BalanceHistory[[#This Row],[RespAgy]]&amp;": "&amp;Tbl_BalanceHistory[[#This Row],[RespAgency]]</f>
        <v>109: Division of Legislative Automated Systems</v>
      </c>
      <c r="G54" s="3">
        <v>109</v>
      </c>
      <c r="H54" s="3" t="s">
        <v>65</v>
      </c>
      <c r="I54" s="3" t="str">
        <f>_xlfn.XLOOKUP(Tbl_BalanceHistory[[#This Row],[AgyCode]],Tbl_Agencies[Agy Code],Tbl_Agencies[Agy Sort])</f>
        <v>005000</v>
      </c>
      <c r="J54" s="2" t="str">
        <f>Tbl_BalanceHistory[[#This Row],[AgyCode]]&amp;": "&amp;Tbl_BalanceHistory[[#This Row],[Agency Name]]</f>
        <v>109: Division of Legislative Automated Systems</v>
      </c>
      <c r="K54" s="1">
        <v>2020</v>
      </c>
      <c r="L54" s="3">
        <v>820</v>
      </c>
      <c r="M54" s="3" t="s">
        <v>67</v>
      </c>
      <c r="N54" s="2" t="str">
        <f>Tbl_BalanceHistory[[#This Row],[ProgramCode]]&amp;": "&amp;Tbl_BalanceHistory[[#This Row],[Program Name]]</f>
        <v>820: Information Technology Development and Operations</v>
      </c>
      <c r="O54" s="3" t="s">
        <v>886</v>
      </c>
      <c r="P54" s="1" t="str">
        <f>IF(Tbl_BalanceHistory[[#This Row],[FundCode]]="0100","GF",IF(Tbl_BalanceHistory[[#This Row],[FundCode]]="01000","GF","Hi Ed / OCR"))</f>
        <v>GF</v>
      </c>
      <c r="Q54" s="5">
        <v>5409781.1799999997</v>
      </c>
      <c r="R54" s="5">
        <v>5232571.34</v>
      </c>
      <c r="S54" s="5">
        <v>177209.84</v>
      </c>
      <c r="T54" s="5">
        <v>177209.84</v>
      </c>
      <c r="U54" s="3" t="s">
        <v>1733</v>
      </c>
      <c r="V54" s="5">
        <v>0</v>
      </c>
      <c r="W54" s="5">
        <v>0</v>
      </c>
      <c r="X54" s="5"/>
      <c r="Y54" s="5"/>
      <c r="Z54" s="5">
        <f>Tbl_BalanceHistory[[#This Row],[Discretionary Recommended - Pre 2022]]+Tbl_BalanceHistory[[#This Row],[Discretionary Balance Recommended: Policy]]+Tbl_BalanceHistory[[#This Row],[Discretionary Balance Recommended: Commitments]]</f>
        <v>0</v>
      </c>
      <c r="AA54" s="5">
        <f>Tbl_BalanceHistory[[#This Row],[Discretionary Balance]]-Tbl_BalanceHistory[[#This Row],[Discretionary Reappropriation]]</f>
        <v>0</v>
      </c>
      <c r="AB54" s="2"/>
      <c r="AC54" s="2"/>
      <c r="AD54" s="2"/>
      <c r="AE54" s="2"/>
    </row>
    <row r="55" spans="1:31" ht="60" x14ac:dyDescent="0.25">
      <c r="A55" s="2" t="s">
        <v>39</v>
      </c>
      <c r="B55" s="3">
        <v>1</v>
      </c>
      <c r="C55" s="3">
        <v>109</v>
      </c>
      <c r="D55" s="3" t="s">
        <v>65</v>
      </c>
      <c r="E55" s="3" t="str">
        <f>_xlfn.XLOOKUP(Tbl_BalanceHistory[[#This Row],[RespAgy]],Tbl_Agencies[Agy Code],Tbl_Agencies[Agy Sort])</f>
        <v>005000</v>
      </c>
      <c r="F55" s="2" t="str">
        <f>Tbl_BalanceHistory[[#This Row],[RespAgy]]&amp;": "&amp;Tbl_BalanceHistory[[#This Row],[RespAgency]]</f>
        <v>109: Division of Legislative Automated Systems</v>
      </c>
      <c r="G55" s="3">
        <v>109</v>
      </c>
      <c r="H55" s="3" t="s">
        <v>65</v>
      </c>
      <c r="I55" s="3" t="str">
        <f>_xlfn.XLOOKUP(Tbl_BalanceHistory[[#This Row],[AgyCode]],Tbl_Agencies[Agy Code],Tbl_Agencies[Agy Sort])</f>
        <v>005000</v>
      </c>
      <c r="J55" s="2" t="str">
        <f>Tbl_BalanceHistory[[#This Row],[AgyCode]]&amp;": "&amp;Tbl_BalanceHistory[[#This Row],[Agency Name]]</f>
        <v>109: Division of Legislative Automated Systems</v>
      </c>
      <c r="K55" s="1">
        <v>2021</v>
      </c>
      <c r="L55" s="3">
        <v>820</v>
      </c>
      <c r="M55" s="3" t="s">
        <v>67</v>
      </c>
      <c r="N55" s="2" t="str">
        <f>Tbl_BalanceHistory[[#This Row],[ProgramCode]]&amp;": "&amp;Tbl_BalanceHistory[[#This Row],[Program Name]]</f>
        <v>820: Information Technology Development and Operations</v>
      </c>
      <c r="O55" s="3" t="s">
        <v>886</v>
      </c>
      <c r="P55" s="1" t="str">
        <f>IF(Tbl_BalanceHistory[[#This Row],[FundCode]]="0100","GF",IF(Tbl_BalanceHistory[[#This Row],[FundCode]]="01000","GF","Hi Ed / OCR"))</f>
        <v>GF</v>
      </c>
      <c r="Q55" s="5">
        <v>6975933.8399999999</v>
      </c>
      <c r="R55" s="5">
        <v>6320474.7999999998</v>
      </c>
      <c r="S55" s="5">
        <v>655459.04</v>
      </c>
      <c r="T55" s="5">
        <v>655459.04</v>
      </c>
      <c r="U55" s="3" t="s">
        <v>1733</v>
      </c>
      <c r="V55" s="5">
        <v>0</v>
      </c>
      <c r="W55" s="5">
        <v>0</v>
      </c>
      <c r="X55" s="5"/>
      <c r="Y55" s="5"/>
      <c r="Z55" s="5">
        <f>Tbl_BalanceHistory[[#This Row],[Discretionary Recommended - Pre 2022]]+Tbl_BalanceHistory[[#This Row],[Discretionary Balance Recommended: Policy]]+Tbl_BalanceHistory[[#This Row],[Discretionary Balance Recommended: Commitments]]</f>
        <v>0</v>
      </c>
      <c r="AA55" s="5">
        <f>Tbl_BalanceHistory[[#This Row],[Discretionary Balance]]-Tbl_BalanceHistory[[#This Row],[Discretionary Reappropriation]]</f>
        <v>0</v>
      </c>
      <c r="AB55" s="2"/>
      <c r="AC55" s="2"/>
      <c r="AD55" s="2"/>
      <c r="AE55" s="2"/>
    </row>
    <row r="56" spans="1:31" ht="60" x14ac:dyDescent="0.25">
      <c r="A56" s="2" t="s">
        <v>39</v>
      </c>
      <c r="B56" s="3">
        <v>1</v>
      </c>
      <c r="C56" s="3">
        <v>109</v>
      </c>
      <c r="D56" s="3" t="s">
        <v>65</v>
      </c>
      <c r="E56" s="3" t="str">
        <f>_xlfn.XLOOKUP(Tbl_BalanceHistory[[#This Row],[RespAgy]],Tbl_Agencies[Agy Code],Tbl_Agencies[Agy Sort])</f>
        <v>005000</v>
      </c>
      <c r="F56" s="2" t="str">
        <f>Tbl_BalanceHistory[[#This Row],[RespAgy]]&amp;": "&amp;Tbl_BalanceHistory[[#This Row],[RespAgency]]</f>
        <v>109: Division of Legislative Automated Systems</v>
      </c>
      <c r="G56" s="3">
        <v>109</v>
      </c>
      <c r="H56" s="3" t="s">
        <v>65</v>
      </c>
      <c r="I56" s="3" t="str">
        <f>_xlfn.XLOOKUP(Tbl_BalanceHistory[[#This Row],[AgyCode]],Tbl_Agencies[Agy Code],Tbl_Agencies[Agy Sort])</f>
        <v>005000</v>
      </c>
      <c r="J56" s="2" t="str">
        <f>Tbl_BalanceHistory[[#This Row],[AgyCode]]&amp;": "&amp;Tbl_BalanceHistory[[#This Row],[Agency Name]]</f>
        <v>109: Division of Legislative Automated Systems</v>
      </c>
      <c r="K56" s="1">
        <v>2022</v>
      </c>
      <c r="L56" s="3">
        <v>820</v>
      </c>
      <c r="M56" s="3" t="s">
        <v>67</v>
      </c>
      <c r="N56" s="2" t="str">
        <f>Tbl_BalanceHistory[[#This Row],[ProgramCode]]&amp;": "&amp;Tbl_BalanceHistory[[#This Row],[Program Name]]</f>
        <v>820: Information Technology Development and Operations</v>
      </c>
      <c r="O56" s="3" t="s">
        <v>886</v>
      </c>
      <c r="P56" s="1" t="str">
        <f>IF(Tbl_BalanceHistory[[#This Row],[FundCode]]="0100","GF",IF(Tbl_BalanceHistory[[#This Row],[FundCode]]="01000","GF","Hi Ed / OCR"))</f>
        <v>GF</v>
      </c>
      <c r="Q56" s="5">
        <v>7619453.04</v>
      </c>
      <c r="R56" s="5">
        <v>6561932.0300000003</v>
      </c>
      <c r="S56" s="5">
        <v>1057521.01</v>
      </c>
      <c r="T56" s="5">
        <v>1057521.01</v>
      </c>
      <c r="U56" s="3" t="s">
        <v>1733</v>
      </c>
      <c r="V56" s="5">
        <v>0</v>
      </c>
      <c r="W56" s="5"/>
      <c r="X56" s="5">
        <v>0</v>
      </c>
      <c r="Y56" s="5">
        <v>0</v>
      </c>
      <c r="Z56" s="5">
        <f>Tbl_BalanceHistory[[#This Row],[Discretionary Recommended - Pre 2022]]+Tbl_BalanceHistory[[#This Row],[Discretionary Balance Recommended: Policy]]+Tbl_BalanceHistory[[#This Row],[Discretionary Balance Recommended: Commitments]]</f>
        <v>0</v>
      </c>
      <c r="AA56" s="5">
        <f>Tbl_BalanceHistory[[#This Row],[Discretionary Balance]]-Tbl_BalanceHistory[[#This Row],[Discretionary Reappropriation]]</f>
        <v>0</v>
      </c>
      <c r="AB56" s="2"/>
      <c r="AC56" s="2"/>
      <c r="AD56" s="2"/>
      <c r="AE56" s="2"/>
    </row>
    <row r="57" spans="1:31" ht="60" x14ac:dyDescent="0.25">
      <c r="A57" s="2" t="s">
        <v>39</v>
      </c>
      <c r="B57" s="3">
        <v>1</v>
      </c>
      <c r="C57" s="3">
        <v>109</v>
      </c>
      <c r="D57" s="3" t="s">
        <v>65</v>
      </c>
      <c r="E57" s="3" t="str">
        <f>_xlfn.XLOOKUP(Tbl_BalanceHistory[[#This Row],[RespAgy]],Tbl_Agencies[Agy Code],Tbl_Agencies[Agy Sort])</f>
        <v>005000</v>
      </c>
      <c r="F57" s="2" t="str">
        <f>Tbl_BalanceHistory[[#This Row],[RespAgy]]&amp;": "&amp;Tbl_BalanceHistory[[#This Row],[RespAgency]]</f>
        <v>109: Division of Legislative Automated Systems</v>
      </c>
      <c r="G57" s="3">
        <v>109</v>
      </c>
      <c r="H57" s="3" t="s">
        <v>65</v>
      </c>
      <c r="I57" s="3" t="str">
        <f>_xlfn.XLOOKUP(Tbl_BalanceHistory[[#This Row],[AgyCode]],Tbl_Agencies[Agy Code],Tbl_Agencies[Agy Sort])</f>
        <v>005000</v>
      </c>
      <c r="J57" s="2" t="str">
        <f>Tbl_BalanceHistory[[#This Row],[AgyCode]]&amp;": "&amp;Tbl_BalanceHistory[[#This Row],[Agency Name]]</f>
        <v>109: Division of Legislative Automated Systems</v>
      </c>
      <c r="K57" s="1">
        <v>2023</v>
      </c>
      <c r="L57" s="3">
        <v>820</v>
      </c>
      <c r="M57" s="3" t="s">
        <v>67</v>
      </c>
      <c r="N57" s="2" t="str">
        <f>Tbl_BalanceHistory[[#This Row],[ProgramCode]]&amp;": "&amp;Tbl_BalanceHistory[[#This Row],[Program Name]]</f>
        <v>820: Information Technology Development and Operations</v>
      </c>
      <c r="O57" s="3" t="s">
        <v>886</v>
      </c>
      <c r="P57" s="1" t="str">
        <f>IF(Tbl_BalanceHistory[[#This Row],[FundCode]]="0100","GF",IF(Tbl_BalanceHistory[[#This Row],[FundCode]]="01000","GF","Hi Ed / OCR"))</f>
        <v>GF</v>
      </c>
      <c r="Q57" s="5">
        <v>9220360.0099999998</v>
      </c>
      <c r="R57" s="5">
        <v>6709529.4900000002</v>
      </c>
      <c r="S57" s="5">
        <v>2510830.52</v>
      </c>
      <c r="T57" s="5">
        <v>2510830.52</v>
      </c>
      <c r="U57" s="3" t="s">
        <v>1733</v>
      </c>
      <c r="V57" s="5">
        <v>0</v>
      </c>
      <c r="W57" s="5">
        <v>0</v>
      </c>
      <c r="X57" s="5">
        <v>0</v>
      </c>
      <c r="Y57" s="5">
        <v>0</v>
      </c>
      <c r="Z57" s="5">
        <v>0</v>
      </c>
      <c r="AA57" s="5">
        <v>0</v>
      </c>
      <c r="AB57" s="2"/>
      <c r="AC57" s="2"/>
      <c r="AD57" s="2"/>
      <c r="AE57" s="2"/>
    </row>
    <row r="58" spans="1:31" ht="60" x14ac:dyDescent="0.25">
      <c r="A58" s="2" t="s">
        <v>39</v>
      </c>
      <c r="B58" s="3">
        <v>1</v>
      </c>
      <c r="C58" s="3">
        <v>109</v>
      </c>
      <c r="D58" s="3" t="s">
        <v>65</v>
      </c>
      <c r="E58" s="3" t="str">
        <f>_xlfn.XLOOKUP(Tbl_BalanceHistory[[#This Row],[RespAgy]],Tbl_Agencies[Agy Code],Tbl_Agencies[Agy Sort])</f>
        <v>005000</v>
      </c>
      <c r="F58" s="2" t="str">
        <f>Tbl_BalanceHistory[[#This Row],[RespAgy]]&amp;": "&amp;Tbl_BalanceHistory[[#This Row],[RespAgency]]</f>
        <v>109: Division of Legislative Automated Systems</v>
      </c>
      <c r="G58" s="3">
        <v>109</v>
      </c>
      <c r="H58" s="3" t="s">
        <v>65</v>
      </c>
      <c r="I58" s="3" t="str">
        <f>_xlfn.XLOOKUP(Tbl_BalanceHistory[[#This Row],[AgyCode]],Tbl_Agencies[Agy Code],Tbl_Agencies[Agy Sort])</f>
        <v>005000</v>
      </c>
      <c r="J58" s="2" t="str">
        <f>Tbl_BalanceHistory[[#This Row],[AgyCode]]&amp;": "&amp;Tbl_BalanceHistory[[#This Row],[Agency Name]]</f>
        <v>109: Division of Legislative Automated Systems</v>
      </c>
      <c r="K58" s="1">
        <v>2024</v>
      </c>
      <c r="L58" s="3">
        <v>820</v>
      </c>
      <c r="M58" s="3" t="s">
        <v>67</v>
      </c>
      <c r="N58" s="2" t="str">
        <f>Tbl_BalanceHistory[[#This Row],[ProgramCode]]&amp;": "&amp;Tbl_BalanceHistory[[#This Row],[Program Name]]</f>
        <v>820: Information Technology Development and Operations</v>
      </c>
      <c r="O58" s="3" t="s">
        <v>886</v>
      </c>
      <c r="P58" s="1" t="str">
        <f>IF(Tbl_BalanceHistory[[#This Row],[FundCode]]="0100","GF",IF(Tbl_BalanceHistory[[#This Row],[FundCode]]="01000","GF","Hi Ed / OCR"))</f>
        <v>GF</v>
      </c>
      <c r="Q58" s="5">
        <v>8798511.5199999996</v>
      </c>
      <c r="R58" s="5">
        <v>7427298.2400000002</v>
      </c>
      <c r="S58" s="5">
        <v>1371213.28</v>
      </c>
      <c r="T58" s="5">
        <v>1371213.28</v>
      </c>
      <c r="U58" s="3" t="s">
        <v>1733</v>
      </c>
      <c r="V58" s="5">
        <v>0</v>
      </c>
      <c r="W58" s="5">
        <v>0</v>
      </c>
      <c r="X58" s="5">
        <v>0</v>
      </c>
      <c r="Y58" s="5">
        <v>0</v>
      </c>
      <c r="Z58" s="5">
        <v>0</v>
      </c>
      <c r="AA58" s="5">
        <v>0</v>
      </c>
      <c r="AB58" s="2"/>
      <c r="AC58" s="2"/>
      <c r="AD58" s="2"/>
      <c r="AE58" s="2"/>
    </row>
    <row r="59" spans="1:31" ht="30" x14ac:dyDescent="0.25">
      <c r="A59" s="2" t="s">
        <v>908</v>
      </c>
      <c r="B59" s="3">
        <v>1</v>
      </c>
      <c r="C59" s="3">
        <v>107</v>
      </c>
      <c r="D59" s="3" t="s">
        <v>70</v>
      </c>
      <c r="E59" s="3" t="str">
        <f>_xlfn.XLOOKUP(Tbl_BalanceHistory[[#This Row],[RespAgy]],Tbl_Agencies[Agy Code],Tbl_Agencies[Agy Sort])</f>
        <v>006000</v>
      </c>
      <c r="F59" s="2" t="str">
        <f>Tbl_BalanceHistory[[#This Row],[RespAgy]]&amp;": "&amp;Tbl_BalanceHistory[[#This Row],[RespAgency]]</f>
        <v>107: Division of Legislative Services</v>
      </c>
      <c r="G59" s="3">
        <v>107</v>
      </c>
      <c r="H59" s="3" t="s">
        <v>70</v>
      </c>
      <c r="I59" s="3" t="str">
        <f>_xlfn.XLOOKUP(Tbl_BalanceHistory[[#This Row],[AgyCode]],Tbl_Agencies[Agy Code],Tbl_Agencies[Agy Sort])</f>
        <v>006000</v>
      </c>
      <c r="J59" s="2" t="str">
        <f>Tbl_BalanceHistory[[#This Row],[AgyCode]]&amp;": "&amp;Tbl_BalanceHistory[[#This Row],[Agency Name]]</f>
        <v>107: Division of Legislative Services</v>
      </c>
      <c r="K59" s="1">
        <v>2014</v>
      </c>
      <c r="L59" s="3">
        <v>784</v>
      </c>
      <c r="M59" s="3" t="s">
        <v>90</v>
      </c>
      <c r="N59" s="2" t="str">
        <f>Tbl_BalanceHistory[[#This Row],[ProgramCode]]&amp;": "&amp;Tbl_BalanceHistory[[#This Row],[Program Name]]</f>
        <v>784: Legislative Research and Analysis</v>
      </c>
      <c r="O59" s="3" t="s">
        <v>1730</v>
      </c>
      <c r="P59" s="1" t="str">
        <f>IF(Tbl_BalanceHistory[[#This Row],[FundCode]]="0100","GF",IF(Tbl_BalanceHistory[[#This Row],[FundCode]]="01000","GF","Hi Ed / OCR"))</f>
        <v>GF</v>
      </c>
      <c r="Q59" s="5">
        <v>6645198</v>
      </c>
      <c r="R59" s="5">
        <v>5544087.5099999998</v>
      </c>
      <c r="S59" s="5">
        <v>1101110</v>
      </c>
      <c r="T59" s="5">
        <v>1101110</v>
      </c>
      <c r="U59" s="3" t="s">
        <v>1731</v>
      </c>
      <c r="V59" s="5">
        <v>0</v>
      </c>
      <c r="W59" s="5">
        <v>0</v>
      </c>
      <c r="X59" s="5"/>
      <c r="Y59" s="5"/>
      <c r="Z59" s="5">
        <f>Tbl_BalanceHistory[[#This Row],[Discretionary Recommended - Pre 2022]]+Tbl_BalanceHistory[[#This Row],[Discretionary Balance Recommended: Policy]]+Tbl_BalanceHistory[[#This Row],[Discretionary Balance Recommended: Commitments]]</f>
        <v>0</v>
      </c>
      <c r="AA59" s="5">
        <f>Tbl_BalanceHistory[[#This Row],[Discretionary Balance]]-Tbl_BalanceHistory[[#This Row],[Discretionary Reappropriation]]</f>
        <v>0</v>
      </c>
      <c r="AB59" s="2"/>
      <c r="AC59" s="2"/>
      <c r="AD59" s="2"/>
      <c r="AE59" s="2"/>
    </row>
    <row r="60" spans="1:31" ht="30" x14ac:dyDescent="0.25">
      <c r="A60" s="2" t="s">
        <v>908</v>
      </c>
      <c r="B60" s="3">
        <v>1</v>
      </c>
      <c r="C60" s="3">
        <v>107</v>
      </c>
      <c r="D60" s="3" t="s">
        <v>70</v>
      </c>
      <c r="E60" s="3" t="str">
        <f>_xlfn.XLOOKUP(Tbl_BalanceHistory[[#This Row],[RespAgy]],Tbl_Agencies[Agy Code],Tbl_Agencies[Agy Sort])</f>
        <v>006000</v>
      </c>
      <c r="F60" s="2" t="str">
        <f>Tbl_BalanceHistory[[#This Row],[RespAgy]]&amp;": "&amp;Tbl_BalanceHistory[[#This Row],[RespAgency]]</f>
        <v>107: Division of Legislative Services</v>
      </c>
      <c r="G60" s="3">
        <v>107</v>
      </c>
      <c r="H60" s="3" t="s">
        <v>70</v>
      </c>
      <c r="I60" s="3" t="str">
        <f>_xlfn.XLOOKUP(Tbl_BalanceHistory[[#This Row],[AgyCode]],Tbl_Agencies[Agy Code],Tbl_Agencies[Agy Sort])</f>
        <v>006000</v>
      </c>
      <c r="J60" s="2" t="str">
        <f>Tbl_BalanceHistory[[#This Row],[AgyCode]]&amp;": "&amp;Tbl_BalanceHistory[[#This Row],[Agency Name]]</f>
        <v>107: Division of Legislative Services</v>
      </c>
      <c r="K60" s="1">
        <v>2015</v>
      </c>
      <c r="L60" s="3">
        <v>784</v>
      </c>
      <c r="M60" s="3" t="s">
        <v>90</v>
      </c>
      <c r="N60" s="2" t="str">
        <f>Tbl_BalanceHistory[[#This Row],[ProgramCode]]&amp;": "&amp;Tbl_BalanceHistory[[#This Row],[Program Name]]</f>
        <v>784: Legislative Research and Analysis</v>
      </c>
      <c r="O60" s="3" t="s">
        <v>1730</v>
      </c>
      <c r="P60" s="1" t="str">
        <f>IF(Tbl_BalanceHistory[[#This Row],[FundCode]]="0100","GF",IF(Tbl_BalanceHistory[[#This Row],[FundCode]]="01000","GF","Hi Ed / OCR"))</f>
        <v>GF</v>
      </c>
      <c r="Q60" s="5">
        <v>7035998</v>
      </c>
      <c r="R60" s="5">
        <v>5885376</v>
      </c>
      <c r="S60" s="5">
        <v>1150621</v>
      </c>
      <c r="T60" s="5">
        <v>1150621</v>
      </c>
      <c r="U60" s="3" t="s">
        <v>1731</v>
      </c>
      <c r="V60" s="5">
        <v>0</v>
      </c>
      <c r="W60" s="5">
        <v>0</v>
      </c>
      <c r="X60" s="5"/>
      <c r="Y60" s="5"/>
      <c r="Z60" s="5">
        <f>Tbl_BalanceHistory[[#This Row],[Discretionary Recommended - Pre 2022]]+Tbl_BalanceHistory[[#This Row],[Discretionary Balance Recommended: Policy]]+Tbl_BalanceHistory[[#This Row],[Discretionary Balance Recommended: Commitments]]</f>
        <v>0</v>
      </c>
      <c r="AA60" s="5">
        <f>Tbl_BalanceHistory[[#This Row],[Discretionary Balance]]-Tbl_BalanceHistory[[#This Row],[Discretionary Reappropriation]]</f>
        <v>0</v>
      </c>
      <c r="AB60" s="2"/>
      <c r="AC60" s="2"/>
      <c r="AD60" s="2"/>
      <c r="AE60" s="2"/>
    </row>
    <row r="61" spans="1:31" ht="30" x14ac:dyDescent="0.25">
      <c r="A61" s="2" t="s">
        <v>908</v>
      </c>
      <c r="B61" s="3">
        <v>1</v>
      </c>
      <c r="C61" s="3">
        <v>107</v>
      </c>
      <c r="D61" s="3" t="s">
        <v>70</v>
      </c>
      <c r="E61" s="3" t="str">
        <f>_xlfn.XLOOKUP(Tbl_BalanceHistory[[#This Row],[RespAgy]],Tbl_Agencies[Agy Code],Tbl_Agencies[Agy Sort])</f>
        <v>006000</v>
      </c>
      <c r="F61" s="2" t="str">
        <f>Tbl_BalanceHistory[[#This Row],[RespAgy]]&amp;": "&amp;Tbl_BalanceHistory[[#This Row],[RespAgency]]</f>
        <v>107: Division of Legislative Services</v>
      </c>
      <c r="G61" s="3">
        <v>107</v>
      </c>
      <c r="H61" s="3" t="s">
        <v>70</v>
      </c>
      <c r="I61" s="3" t="str">
        <f>_xlfn.XLOOKUP(Tbl_BalanceHistory[[#This Row],[AgyCode]],Tbl_Agencies[Agy Code],Tbl_Agencies[Agy Sort])</f>
        <v>006000</v>
      </c>
      <c r="J61" s="2" t="str">
        <f>Tbl_BalanceHistory[[#This Row],[AgyCode]]&amp;": "&amp;Tbl_BalanceHistory[[#This Row],[Agency Name]]</f>
        <v>107: Division of Legislative Services</v>
      </c>
      <c r="K61" s="1">
        <v>2016</v>
      </c>
      <c r="L61" s="3">
        <v>784</v>
      </c>
      <c r="M61" s="3" t="s">
        <v>90</v>
      </c>
      <c r="N61" s="2" t="str">
        <f>Tbl_BalanceHistory[[#This Row],[ProgramCode]]&amp;": "&amp;Tbl_BalanceHistory[[#This Row],[Program Name]]</f>
        <v>784: Legislative Research and Analysis</v>
      </c>
      <c r="O61" s="3" t="s">
        <v>1730</v>
      </c>
      <c r="P61" s="1" t="str">
        <f>IF(Tbl_BalanceHistory[[#This Row],[FundCode]]="0100","GF",IF(Tbl_BalanceHistory[[#This Row],[FundCode]]="01000","GF","Hi Ed / OCR"))</f>
        <v>GF</v>
      </c>
      <c r="Q61" s="5">
        <v>6750749</v>
      </c>
      <c r="R61" s="5">
        <v>5990088.8899999997</v>
      </c>
      <c r="S61" s="5">
        <v>760660</v>
      </c>
      <c r="T61" s="5">
        <v>760660</v>
      </c>
      <c r="U61" s="3" t="s">
        <v>1732</v>
      </c>
      <c r="V61" s="5">
        <v>0</v>
      </c>
      <c r="W61" s="5">
        <v>0</v>
      </c>
      <c r="X61" s="5"/>
      <c r="Y61" s="5"/>
      <c r="Z61" s="5">
        <f>Tbl_BalanceHistory[[#This Row],[Discretionary Recommended - Pre 2022]]+Tbl_BalanceHistory[[#This Row],[Discretionary Balance Recommended: Policy]]+Tbl_BalanceHistory[[#This Row],[Discretionary Balance Recommended: Commitments]]</f>
        <v>0</v>
      </c>
      <c r="AA61" s="5">
        <f>Tbl_BalanceHistory[[#This Row],[Discretionary Balance]]-Tbl_BalanceHistory[[#This Row],[Discretionary Reappropriation]]</f>
        <v>0</v>
      </c>
      <c r="AB61" s="2"/>
      <c r="AC61" s="2"/>
      <c r="AD61" s="2"/>
      <c r="AE61" s="2"/>
    </row>
    <row r="62" spans="1:31" ht="30" x14ac:dyDescent="0.25">
      <c r="A62" s="2" t="s">
        <v>908</v>
      </c>
      <c r="B62" s="3">
        <v>1</v>
      </c>
      <c r="C62" s="3">
        <v>107</v>
      </c>
      <c r="D62" s="3" t="s">
        <v>70</v>
      </c>
      <c r="E62" s="3" t="str">
        <f>_xlfn.XLOOKUP(Tbl_BalanceHistory[[#This Row],[RespAgy]],Tbl_Agencies[Agy Code],Tbl_Agencies[Agy Sort])</f>
        <v>006000</v>
      </c>
      <c r="F62" s="2" t="str">
        <f>Tbl_BalanceHistory[[#This Row],[RespAgy]]&amp;": "&amp;Tbl_BalanceHistory[[#This Row],[RespAgency]]</f>
        <v>107: Division of Legislative Services</v>
      </c>
      <c r="G62" s="3">
        <v>107</v>
      </c>
      <c r="H62" s="3" t="s">
        <v>70</v>
      </c>
      <c r="I62" s="3" t="str">
        <f>_xlfn.XLOOKUP(Tbl_BalanceHistory[[#This Row],[AgyCode]],Tbl_Agencies[Agy Code],Tbl_Agencies[Agy Sort])</f>
        <v>006000</v>
      </c>
      <c r="J62" s="2" t="str">
        <f>Tbl_BalanceHistory[[#This Row],[AgyCode]]&amp;": "&amp;Tbl_BalanceHistory[[#This Row],[Agency Name]]</f>
        <v>107: Division of Legislative Services</v>
      </c>
      <c r="K62" s="1">
        <v>2017</v>
      </c>
      <c r="L62" s="3">
        <v>784</v>
      </c>
      <c r="M62" s="3" t="s">
        <v>90</v>
      </c>
      <c r="N62" s="2" t="str">
        <f>Tbl_BalanceHistory[[#This Row],[ProgramCode]]&amp;": "&amp;Tbl_BalanceHistory[[#This Row],[Program Name]]</f>
        <v>784: Legislative Research and Analysis</v>
      </c>
      <c r="O62" s="3" t="s">
        <v>886</v>
      </c>
      <c r="P62" s="1" t="str">
        <f>IF(Tbl_BalanceHistory[[#This Row],[FundCode]]="0100","GF",IF(Tbl_BalanceHistory[[#This Row],[FundCode]]="01000","GF","Hi Ed / OCR"))</f>
        <v>GF</v>
      </c>
      <c r="Q62" s="5">
        <v>7359593</v>
      </c>
      <c r="R62" s="5">
        <v>6048891.5800000001</v>
      </c>
      <c r="S62" s="5">
        <v>1310701</v>
      </c>
      <c r="T62" s="5">
        <v>1310701</v>
      </c>
      <c r="U62" s="3" t="s">
        <v>1732</v>
      </c>
      <c r="V62" s="5">
        <v>0</v>
      </c>
      <c r="W62" s="5">
        <v>0</v>
      </c>
      <c r="X62" s="5"/>
      <c r="Y62" s="5"/>
      <c r="Z62" s="5">
        <f>Tbl_BalanceHistory[[#This Row],[Discretionary Recommended - Pre 2022]]+Tbl_BalanceHistory[[#This Row],[Discretionary Balance Recommended: Policy]]+Tbl_BalanceHistory[[#This Row],[Discretionary Balance Recommended: Commitments]]</f>
        <v>0</v>
      </c>
      <c r="AA62" s="5">
        <f>Tbl_BalanceHistory[[#This Row],[Discretionary Balance]]-Tbl_BalanceHistory[[#This Row],[Discretionary Reappropriation]]</f>
        <v>0</v>
      </c>
      <c r="AB62" s="2"/>
      <c r="AC62" s="2"/>
      <c r="AD62" s="2"/>
      <c r="AE62" s="2"/>
    </row>
    <row r="63" spans="1:31" ht="30" x14ac:dyDescent="0.25">
      <c r="A63" s="2" t="s">
        <v>908</v>
      </c>
      <c r="B63" s="3">
        <v>1</v>
      </c>
      <c r="C63" s="3">
        <v>107</v>
      </c>
      <c r="D63" s="3" t="s">
        <v>70</v>
      </c>
      <c r="E63" s="3" t="str">
        <f>_xlfn.XLOOKUP(Tbl_BalanceHistory[[#This Row],[RespAgy]],Tbl_Agencies[Agy Code],Tbl_Agencies[Agy Sort])</f>
        <v>006000</v>
      </c>
      <c r="F63" s="2" t="str">
        <f>Tbl_BalanceHistory[[#This Row],[RespAgy]]&amp;": "&amp;Tbl_BalanceHistory[[#This Row],[RespAgency]]</f>
        <v>107: Division of Legislative Services</v>
      </c>
      <c r="G63" s="3">
        <v>107</v>
      </c>
      <c r="H63" s="3" t="s">
        <v>70</v>
      </c>
      <c r="I63" s="3" t="str">
        <f>_xlfn.XLOOKUP(Tbl_BalanceHistory[[#This Row],[AgyCode]],Tbl_Agencies[Agy Code],Tbl_Agencies[Agy Sort])</f>
        <v>006000</v>
      </c>
      <c r="J63" s="2" t="str">
        <f>Tbl_BalanceHistory[[#This Row],[AgyCode]]&amp;": "&amp;Tbl_BalanceHistory[[#This Row],[Agency Name]]</f>
        <v>107: Division of Legislative Services</v>
      </c>
      <c r="K63" s="1">
        <v>2018</v>
      </c>
      <c r="L63" s="3">
        <v>784</v>
      </c>
      <c r="M63" s="3" t="s">
        <v>90</v>
      </c>
      <c r="N63" s="2" t="str">
        <f>Tbl_BalanceHistory[[#This Row],[ProgramCode]]&amp;": "&amp;Tbl_BalanceHistory[[#This Row],[Program Name]]</f>
        <v>784: Legislative Research and Analysis</v>
      </c>
      <c r="O63" s="3" t="s">
        <v>886</v>
      </c>
      <c r="P63" s="1" t="str">
        <f>IF(Tbl_BalanceHistory[[#This Row],[FundCode]]="0100","GF",IF(Tbl_BalanceHistory[[#This Row],[FundCode]]="01000","GF","Hi Ed / OCR"))</f>
        <v>GF</v>
      </c>
      <c r="Q63" s="5">
        <v>8061955</v>
      </c>
      <c r="R63" s="5">
        <v>6156471.71</v>
      </c>
      <c r="S63" s="5">
        <v>1905483</v>
      </c>
      <c r="T63" s="5">
        <v>1905483</v>
      </c>
      <c r="U63" s="3" t="s">
        <v>1733</v>
      </c>
      <c r="V63" s="5">
        <v>0</v>
      </c>
      <c r="W63" s="5">
        <v>0</v>
      </c>
      <c r="X63" s="5"/>
      <c r="Y63" s="5"/>
      <c r="Z63" s="5">
        <f>Tbl_BalanceHistory[[#This Row],[Discretionary Recommended - Pre 2022]]+Tbl_BalanceHistory[[#This Row],[Discretionary Balance Recommended: Policy]]+Tbl_BalanceHistory[[#This Row],[Discretionary Balance Recommended: Commitments]]</f>
        <v>0</v>
      </c>
      <c r="AA63" s="5">
        <f>Tbl_BalanceHistory[[#This Row],[Discretionary Balance]]-Tbl_BalanceHistory[[#This Row],[Discretionary Reappropriation]]</f>
        <v>0</v>
      </c>
      <c r="AB63" s="2"/>
      <c r="AC63" s="2"/>
      <c r="AD63" s="2"/>
      <c r="AE63" s="2"/>
    </row>
    <row r="64" spans="1:31" ht="30" x14ac:dyDescent="0.25">
      <c r="A64" s="2" t="s">
        <v>908</v>
      </c>
      <c r="B64" s="3">
        <v>1</v>
      </c>
      <c r="C64" s="3">
        <v>107</v>
      </c>
      <c r="D64" s="3" t="s">
        <v>70</v>
      </c>
      <c r="E64" s="3" t="str">
        <f>_xlfn.XLOOKUP(Tbl_BalanceHistory[[#This Row],[RespAgy]],Tbl_Agencies[Agy Code],Tbl_Agencies[Agy Sort])</f>
        <v>006000</v>
      </c>
      <c r="F64" s="2" t="str">
        <f>Tbl_BalanceHistory[[#This Row],[RespAgy]]&amp;": "&amp;Tbl_BalanceHistory[[#This Row],[RespAgency]]</f>
        <v>107: Division of Legislative Services</v>
      </c>
      <c r="G64" s="3">
        <v>107</v>
      </c>
      <c r="H64" s="3" t="s">
        <v>70</v>
      </c>
      <c r="I64" s="3" t="str">
        <f>_xlfn.XLOOKUP(Tbl_BalanceHistory[[#This Row],[AgyCode]],Tbl_Agencies[Agy Code],Tbl_Agencies[Agy Sort])</f>
        <v>006000</v>
      </c>
      <c r="J64" s="2" t="str">
        <f>Tbl_BalanceHistory[[#This Row],[AgyCode]]&amp;": "&amp;Tbl_BalanceHistory[[#This Row],[Agency Name]]</f>
        <v>107: Division of Legislative Services</v>
      </c>
      <c r="K64" s="1">
        <v>2019</v>
      </c>
      <c r="L64" s="3">
        <v>784</v>
      </c>
      <c r="M64" s="3" t="s">
        <v>90</v>
      </c>
      <c r="N64" s="2" t="str">
        <f>Tbl_BalanceHistory[[#This Row],[ProgramCode]]&amp;": "&amp;Tbl_BalanceHistory[[#This Row],[Program Name]]</f>
        <v>784: Legislative Research and Analysis</v>
      </c>
      <c r="O64" s="3" t="s">
        <v>886</v>
      </c>
      <c r="P64" s="1" t="str">
        <f>IF(Tbl_BalanceHistory[[#This Row],[FundCode]]="0100","GF",IF(Tbl_BalanceHistory[[#This Row],[FundCode]]="01000","GF","Hi Ed / OCR"))</f>
        <v>GF</v>
      </c>
      <c r="Q64" s="5">
        <v>8823728</v>
      </c>
      <c r="R64" s="5">
        <v>5900338.0599999996</v>
      </c>
      <c r="S64" s="5">
        <v>2923389.94</v>
      </c>
      <c r="T64" s="5">
        <v>2923389.94</v>
      </c>
      <c r="U64" s="3" t="s">
        <v>1733</v>
      </c>
      <c r="V64" s="5">
        <v>0</v>
      </c>
      <c r="W64" s="5">
        <v>0</v>
      </c>
      <c r="X64" s="5"/>
      <c r="Y64" s="5"/>
      <c r="Z64" s="5">
        <f>Tbl_BalanceHistory[[#This Row],[Discretionary Recommended - Pre 2022]]+Tbl_BalanceHistory[[#This Row],[Discretionary Balance Recommended: Policy]]+Tbl_BalanceHistory[[#This Row],[Discretionary Balance Recommended: Commitments]]</f>
        <v>0</v>
      </c>
      <c r="AA64" s="5">
        <f>Tbl_BalanceHistory[[#This Row],[Discretionary Balance]]-Tbl_BalanceHistory[[#This Row],[Discretionary Reappropriation]]</f>
        <v>0</v>
      </c>
      <c r="AB64" s="2"/>
      <c r="AC64" s="2"/>
      <c r="AD64" s="2"/>
      <c r="AE64" s="2"/>
    </row>
    <row r="65" spans="1:31" ht="30" x14ac:dyDescent="0.25">
      <c r="A65" s="2" t="s">
        <v>39</v>
      </c>
      <c r="B65" s="3">
        <v>1</v>
      </c>
      <c r="C65" s="3">
        <v>107</v>
      </c>
      <c r="D65" s="3" t="s">
        <v>70</v>
      </c>
      <c r="E65" s="3" t="str">
        <f>_xlfn.XLOOKUP(Tbl_BalanceHistory[[#This Row],[RespAgy]],Tbl_Agencies[Agy Code],Tbl_Agencies[Agy Sort])</f>
        <v>006000</v>
      </c>
      <c r="F65" s="2" t="str">
        <f>Tbl_BalanceHistory[[#This Row],[RespAgy]]&amp;": "&amp;Tbl_BalanceHistory[[#This Row],[RespAgency]]</f>
        <v>107: Division of Legislative Services</v>
      </c>
      <c r="G65" s="3">
        <v>107</v>
      </c>
      <c r="H65" s="3" t="s">
        <v>70</v>
      </c>
      <c r="I65" s="3" t="str">
        <f>_xlfn.XLOOKUP(Tbl_BalanceHistory[[#This Row],[AgyCode]],Tbl_Agencies[Agy Code],Tbl_Agencies[Agy Sort])</f>
        <v>006000</v>
      </c>
      <c r="J65" s="2" t="str">
        <f>Tbl_BalanceHistory[[#This Row],[AgyCode]]&amp;": "&amp;Tbl_BalanceHistory[[#This Row],[Agency Name]]</f>
        <v>107: Division of Legislative Services</v>
      </c>
      <c r="K65" s="1">
        <v>2020</v>
      </c>
      <c r="L65" s="3">
        <v>784</v>
      </c>
      <c r="M65" s="3" t="s">
        <v>90</v>
      </c>
      <c r="N65" s="2" t="str">
        <f>Tbl_BalanceHistory[[#This Row],[ProgramCode]]&amp;": "&amp;Tbl_BalanceHistory[[#This Row],[Program Name]]</f>
        <v>784: Legislative Research and Analysis</v>
      </c>
      <c r="O65" s="3" t="s">
        <v>886</v>
      </c>
      <c r="P65" s="1" t="str">
        <f>IF(Tbl_BalanceHistory[[#This Row],[FundCode]]="0100","GF",IF(Tbl_BalanceHistory[[#This Row],[FundCode]]="01000","GF","Hi Ed / OCR"))</f>
        <v>GF</v>
      </c>
      <c r="Q65" s="5">
        <v>9179681.9399999995</v>
      </c>
      <c r="R65" s="5">
        <v>6004640.2800000003</v>
      </c>
      <c r="S65" s="5">
        <v>3175041.66</v>
      </c>
      <c r="T65" s="5">
        <v>3175041.66</v>
      </c>
      <c r="U65" s="3" t="s">
        <v>1733</v>
      </c>
      <c r="V65" s="5">
        <v>0</v>
      </c>
      <c r="W65" s="5">
        <v>0</v>
      </c>
      <c r="X65" s="5"/>
      <c r="Y65" s="5"/>
      <c r="Z65" s="5">
        <f>Tbl_BalanceHistory[[#This Row],[Discretionary Recommended - Pre 2022]]+Tbl_BalanceHistory[[#This Row],[Discretionary Balance Recommended: Policy]]+Tbl_BalanceHistory[[#This Row],[Discretionary Balance Recommended: Commitments]]</f>
        <v>0</v>
      </c>
      <c r="AA65" s="5">
        <f>Tbl_BalanceHistory[[#This Row],[Discretionary Balance]]-Tbl_BalanceHistory[[#This Row],[Discretionary Reappropriation]]</f>
        <v>0</v>
      </c>
      <c r="AB65" s="2"/>
      <c r="AC65" s="2"/>
      <c r="AD65" s="2"/>
      <c r="AE65" s="2"/>
    </row>
    <row r="66" spans="1:31" ht="30" x14ac:dyDescent="0.25">
      <c r="A66" s="2" t="s">
        <v>39</v>
      </c>
      <c r="B66" s="3">
        <v>1</v>
      </c>
      <c r="C66" s="3">
        <v>107</v>
      </c>
      <c r="D66" s="3" t="s">
        <v>70</v>
      </c>
      <c r="E66" s="3" t="str">
        <f>_xlfn.XLOOKUP(Tbl_BalanceHistory[[#This Row],[RespAgy]],Tbl_Agencies[Agy Code],Tbl_Agencies[Agy Sort])</f>
        <v>006000</v>
      </c>
      <c r="F66" s="2" t="str">
        <f>Tbl_BalanceHistory[[#This Row],[RespAgy]]&amp;": "&amp;Tbl_BalanceHistory[[#This Row],[RespAgency]]</f>
        <v>107: Division of Legislative Services</v>
      </c>
      <c r="G66" s="3">
        <v>107</v>
      </c>
      <c r="H66" s="3" t="s">
        <v>70</v>
      </c>
      <c r="I66" s="3" t="str">
        <f>_xlfn.XLOOKUP(Tbl_BalanceHistory[[#This Row],[AgyCode]],Tbl_Agencies[Agy Code],Tbl_Agencies[Agy Sort])</f>
        <v>006000</v>
      </c>
      <c r="J66" s="2" t="str">
        <f>Tbl_BalanceHistory[[#This Row],[AgyCode]]&amp;": "&amp;Tbl_BalanceHistory[[#This Row],[Agency Name]]</f>
        <v>107: Division of Legislative Services</v>
      </c>
      <c r="K66" s="1">
        <v>2021</v>
      </c>
      <c r="L66" s="3">
        <v>784</v>
      </c>
      <c r="M66" s="3" t="s">
        <v>90</v>
      </c>
      <c r="N66" s="2" t="str">
        <f>Tbl_BalanceHistory[[#This Row],[ProgramCode]]&amp;": "&amp;Tbl_BalanceHistory[[#This Row],[Program Name]]</f>
        <v>784: Legislative Research and Analysis</v>
      </c>
      <c r="O66" s="3" t="s">
        <v>886</v>
      </c>
      <c r="P66" s="1" t="str">
        <f>IF(Tbl_BalanceHistory[[#This Row],[FundCode]]="0100","GF",IF(Tbl_BalanceHistory[[#This Row],[FundCode]]="01000","GF","Hi Ed / OCR"))</f>
        <v>GF</v>
      </c>
      <c r="Q66" s="5">
        <v>9554392.1500000004</v>
      </c>
      <c r="R66" s="5">
        <v>6183397.2199999997</v>
      </c>
      <c r="S66" s="5">
        <v>3370994.93</v>
      </c>
      <c r="T66" s="5">
        <v>3370994.93</v>
      </c>
      <c r="U66" s="3" t="s">
        <v>1733</v>
      </c>
      <c r="V66" s="5">
        <v>0</v>
      </c>
      <c r="W66" s="5">
        <v>0</v>
      </c>
      <c r="X66" s="5"/>
      <c r="Y66" s="5"/>
      <c r="Z66" s="5">
        <f>Tbl_BalanceHistory[[#This Row],[Discretionary Recommended - Pre 2022]]+Tbl_BalanceHistory[[#This Row],[Discretionary Balance Recommended: Policy]]+Tbl_BalanceHistory[[#This Row],[Discretionary Balance Recommended: Commitments]]</f>
        <v>0</v>
      </c>
      <c r="AA66" s="5">
        <f>Tbl_BalanceHistory[[#This Row],[Discretionary Balance]]-Tbl_BalanceHistory[[#This Row],[Discretionary Reappropriation]]</f>
        <v>0</v>
      </c>
      <c r="AB66" s="2"/>
      <c r="AC66" s="2"/>
      <c r="AD66" s="2"/>
      <c r="AE66" s="2"/>
    </row>
    <row r="67" spans="1:31" ht="30" x14ac:dyDescent="0.25">
      <c r="A67" s="2" t="s">
        <v>39</v>
      </c>
      <c r="B67" s="3">
        <v>1</v>
      </c>
      <c r="C67" s="3">
        <v>107</v>
      </c>
      <c r="D67" s="3" t="s">
        <v>70</v>
      </c>
      <c r="E67" s="3" t="str">
        <f>_xlfn.XLOOKUP(Tbl_BalanceHistory[[#This Row],[RespAgy]],Tbl_Agencies[Agy Code],Tbl_Agencies[Agy Sort])</f>
        <v>006000</v>
      </c>
      <c r="F67" s="2" t="str">
        <f>Tbl_BalanceHistory[[#This Row],[RespAgy]]&amp;": "&amp;Tbl_BalanceHistory[[#This Row],[RespAgency]]</f>
        <v>107: Division of Legislative Services</v>
      </c>
      <c r="G67" s="3">
        <v>107</v>
      </c>
      <c r="H67" s="3" t="s">
        <v>70</v>
      </c>
      <c r="I67" s="3" t="str">
        <f>_xlfn.XLOOKUP(Tbl_BalanceHistory[[#This Row],[AgyCode]],Tbl_Agencies[Agy Code],Tbl_Agencies[Agy Sort])</f>
        <v>006000</v>
      </c>
      <c r="J67" s="2" t="str">
        <f>Tbl_BalanceHistory[[#This Row],[AgyCode]]&amp;": "&amp;Tbl_BalanceHistory[[#This Row],[Agency Name]]</f>
        <v>107: Division of Legislative Services</v>
      </c>
      <c r="K67" s="1">
        <v>2022</v>
      </c>
      <c r="L67" s="3">
        <v>784</v>
      </c>
      <c r="M67" s="3" t="s">
        <v>90</v>
      </c>
      <c r="N67" s="2" t="str">
        <f>Tbl_BalanceHistory[[#This Row],[ProgramCode]]&amp;": "&amp;Tbl_BalanceHistory[[#This Row],[Program Name]]</f>
        <v>784: Legislative Research and Analysis</v>
      </c>
      <c r="O67" s="3" t="s">
        <v>886</v>
      </c>
      <c r="P67" s="1" t="str">
        <f>IF(Tbl_BalanceHistory[[#This Row],[FundCode]]="0100","GF",IF(Tbl_BalanceHistory[[#This Row],[FundCode]]="01000","GF","Hi Ed / OCR"))</f>
        <v>GF</v>
      </c>
      <c r="Q67" s="5">
        <v>12737232.439999999</v>
      </c>
      <c r="R67" s="5">
        <v>8283265.4900000002</v>
      </c>
      <c r="S67" s="5">
        <v>4453966.95</v>
      </c>
      <c r="T67" s="5">
        <v>4453966.95</v>
      </c>
      <c r="U67" s="3" t="s">
        <v>1733</v>
      </c>
      <c r="V67" s="5">
        <v>0</v>
      </c>
      <c r="W67" s="5"/>
      <c r="X67" s="5">
        <v>0</v>
      </c>
      <c r="Y67" s="5">
        <v>0</v>
      </c>
      <c r="Z67" s="5">
        <f>Tbl_BalanceHistory[[#This Row],[Discretionary Recommended - Pre 2022]]+Tbl_BalanceHistory[[#This Row],[Discretionary Balance Recommended: Policy]]+Tbl_BalanceHistory[[#This Row],[Discretionary Balance Recommended: Commitments]]</f>
        <v>0</v>
      </c>
      <c r="AA67" s="5">
        <f>Tbl_BalanceHistory[[#This Row],[Discretionary Balance]]-Tbl_BalanceHistory[[#This Row],[Discretionary Reappropriation]]</f>
        <v>0</v>
      </c>
      <c r="AB67" s="2"/>
      <c r="AC67" s="2"/>
      <c r="AD67" s="2"/>
      <c r="AE67" s="2"/>
    </row>
    <row r="68" spans="1:31" ht="30" x14ac:dyDescent="0.25">
      <c r="A68" s="2" t="s">
        <v>39</v>
      </c>
      <c r="B68" s="3">
        <v>1</v>
      </c>
      <c r="C68" s="3">
        <v>107</v>
      </c>
      <c r="D68" s="3" t="s">
        <v>70</v>
      </c>
      <c r="E68" s="3" t="str">
        <f>_xlfn.XLOOKUP(Tbl_BalanceHistory[[#This Row],[RespAgy]],Tbl_Agencies[Agy Code],Tbl_Agencies[Agy Sort])</f>
        <v>006000</v>
      </c>
      <c r="F68" s="2" t="str">
        <f>Tbl_BalanceHistory[[#This Row],[RespAgy]]&amp;": "&amp;Tbl_BalanceHistory[[#This Row],[RespAgency]]</f>
        <v>107: Division of Legislative Services</v>
      </c>
      <c r="G68" s="3">
        <v>107</v>
      </c>
      <c r="H68" s="3" t="s">
        <v>70</v>
      </c>
      <c r="I68" s="3" t="str">
        <f>_xlfn.XLOOKUP(Tbl_BalanceHistory[[#This Row],[AgyCode]],Tbl_Agencies[Agy Code],Tbl_Agencies[Agy Sort])</f>
        <v>006000</v>
      </c>
      <c r="J68" s="2" t="str">
        <f>Tbl_BalanceHistory[[#This Row],[AgyCode]]&amp;": "&amp;Tbl_BalanceHistory[[#This Row],[Agency Name]]</f>
        <v>107: Division of Legislative Services</v>
      </c>
      <c r="K68" s="1">
        <v>2023</v>
      </c>
      <c r="L68" s="3">
        <v>784</v>
      </c>
      <c r="M68" s="3" t="s">
        <v>90</v>
      </c>
      <c r="N68" s="2" t="str">
        <f>Tbl_BalanceHistory[[#This Row],[ProgramCode]]&amp;": "&amp;Tbl_BalanceHistory[[#This Row],[Program Name]]</f>
        <v>784: Legislative Research and Analysis</v>
      </c>
      <c r="O68" s="3" t="s">
        <v>886</v>
      </c>
      <c r="P68" s="1" t="str">
        <f>IF(Tbl_BalanceHistory[[#This Row],[FundCode]]="0100","GF",IF(Tbl_BalanceHistory[[#This Row],[FundCode]]="01000","GF","Hi Ed / OCR"))</f>
        <v>GF</v>
      </c>
      <c r="Q68" s="5">
        <v>13475538.949999999</v>
      </c>
      <c r="R68" s="5">
        <v>7012692.0899999999</v>
      </c>
      <c r="S68" s="5">
        <v>6462846.8600000003</v>
      </c>
      <c r="T68" s="5">
        <v>6462846.8600000003</v>
      </c>
      <c r="U68" s="3" t="s">
        <v>1733</v>
      </c>
      <c r="V68" s="5">
        <v>0</v>
      </c>
      <c r="W68" s="5">
        <v>0</v>
      </c>
      <c r="X68" s="5">
        <v>0</v>
      </c>
      <c r="Y68" s="5">
        <v>0</v>
      </c>
      <c r="Z68" s="5">
        <v>0</v>
      </c>
      <c r="AA68" s="5">
        <v>0</v>
      </c>
      <c r="AB68" s="2"/>
      <c r="AC68" s="2"/>
      <c r="AD68" s="2"/>
      <c r="AE68" s="2"/>
    </row>
    <row r="69" spans="1:31" ht="30" x14ac:dyDescent="0.25">
      <c r="A69" s="2" t="s">
        <v>39</v>
      </c>
      <c r="B69" s="3">
        <v>1</v>
      </c>
      <c r="C69" s="3">
        <v>107</v>
      </c>
      <c r="D69" s="3" t="s">
        <v>70</v>
      </c>
      <c r="E69" s="3" t="str">
        <f>_xlfn.XLOOKUP(Tbl_BalanceHistory[[#This Row],[RespAgy]],Tbl_Agencies[Agy Code],Tbl_Agencies[Agy Sort])</f>
        <v>006000</v>
      </c>
      <c r="F69" s="2" t="str">
        <f>Tbl_BalanceHistory[[#This Row],[RespAgy]]&amp;": "&amp;Tbl_BalanceHistory[[#This Row],[RespAgency]]</f>
        <v>107: Division of Legislative Services</v>
      </c>
      <c r="G69" s="3">
        <v>107</v>
      </c>
      <c r="H69" s="3" t="s">
        <v>70</v>
      </c>
      <c r="I69" s="3" t="str">
        <f>_xlfn.XLOOKUP(Tbl_BalanceHistory[[#This Row],[AgyCode]],Tbl_Agencies[Agy Code],Tbl_Agencies[Agy Sort])</f>
        <v>006000</v>
      </c>
      <c r="J69" s="2" t="str">
        <f>Tbl_BalanceHistory[[#This Row],[AgyCode]]&amp;": "&amp;Tbl_BalanceHistory[[#This Row],[Agency Name]]</f>
        <v>107: Division of Legislative Services</v>
      </c>
      <c r="K69" s="1">
        <v>2024</v>
      </c>
      <c r="L69" s="3">
        <v>784</v>
      </c>
      <c r="M69" s="3" t="s">
        <v>90</v>
      </c>
      <c r="N69" s="2" t="str">
        <f>Tbl_BalanceHistory[[#This Row],[ProgramCode]]&amp;": "&amp;Tbl_BalanceHistory[[#This Row],[Program Name]]</f>
        <v>784: Legislative Research and Analysis</v>
      </c>
      <c r="O69" s="3" t="s">
        <v>886</v>
      </c>
      <c r="P69" s="1" t="str">
        <f>IF(Tbl_BalanceHistory[[#This Row],[FundCode]]="0100","GF",IF(Tbl_BalanceHistory[[#This Row],[FundCode]]="01000","GF","Hi Ed / OCR"))</f>
        <v>GF</v>
      </c>
      <c r="Q69" s="5">
        <v>12072816.859999999</v>
      </c>
      <c r="R69" s="5">
        <v>7838696.29</v>
      </c>
      <c r="S69" s="5">
        <v>4234120.57</v>
      </c>
      <c r="T69" s="5">
        <v>4234120.57</v>
      </c>
      <c r="U69" s="3" t="s">
        <v>1733</v>
      </c>
      <c r="V69" s="5">
        <v>0</v>
      </c>
      <c r="W69" s="5">
        <v>0</v>
      </c>
      <c r="X69" s="5">
        <v>0</v>
      </c>
      <c r="Y69" s="5">
        <v>0</v>
      </c>
      <c r="Z69" s="5">
        <v>0</v>
      </c>
      <c r="AA69" s="5">
        <v>0</v>
      </c>
      <c r="AB69" s="2"/>
      <c r="AC69" s="2"/>
      <c r="AD69" s="2"/>
      <c r="AE69" s="2"/>
    </row>
    <row r="70" spans="1:31" ht="60" x14ac:dyDescent="0.25">
      <c r="A70" s="2" t="s">
        <v>908</v>
      </c>
      <c r="B70" s="3">
        <v>1</v>
      </c>
      <c r="C70" s="3">
        <v>107</v>
      </c>
      <c r="D70" s="3" t="s">
        <v>70</v>
      </c>
      <c r="E70" s="3" t="str">
        <f>_xlfn.XLOOKUP(Tbl_BalanceHistory[[#This Row],[RespAgy]],Tbl_Agencies[Agy Code],Tbl_Agencies[Agy Sort])</f>
        <v>006000</v>
      </c>
      <c r="F70" s="2" t="str">
        <f>Tbl_BalanceHistory[[#This Row],[RespAgy]]&amp;": "&amp;Tbl_BalanceHistory[[#This Row],[RespAgency]]</f>
        <v>107: Division of Legislative Services</v>
      </c>
      <c r="G70" s="3">
        <v>820</v>
      </c>
      <c r="H70" s="3" t="s">
        <v>95</v>
      </c>
      <c r="I70" s="3" t="str">
        <f>_xlfn.XLOOKUP(Tbl_BalanceHistory[[#This Row],[AgyCode]],Tbl_Agencies[Agy Code],Tbl_Agencies[Agy Sort])</f>
        <v>007000</v>
      </c>
      <c r="J70" s="2" t="str">
        <f>Tbl_BalanceHistory[[#This Row],[AgyCode]]&amp;": "&amp;Tbl_BalanceHistory[[#This Row],[Agency Name]]</f>
        <v>820: Capitol Square Preservation Council</v>
      </c>
      <c r="K70" s="1">
        <v>2014</v>
      </c>
      <c r="L70" s="3">
        <v>748</v>
      </c>
      <c r="M70" s="3" t="s">
        <v>97</v>
      </c>
      <c r="N70" s="2" t="str">
        <f>Tbl_BalanceHistory[[#This Row],[ProgramCode]]&amp;": "&amp;Tbl_BalanceHistory[[#This Row],[Program Name]]</f>
        <v>748: Architectural and Antiquity Research Planning and Coordination</v>
      </c>
      <c r="O70" s="3" t="s">
        <v>1730</v>
      </c>
      <c r="P70" s="1" t="str">
        <f>IF(Tbl_BalanceHistory[[#This Row],[FundCode]]="0100","GF",IF(Tbl_BalanceHistory[[#This Row],[FundCode]]="01000","GF","Hi Ed / OCR"))</f>
        <v>GF</v>
      </c>
      <c r="Q70" s="5">
        <v>202809</v>
      </c>
      <c r="R70" s="5">
        <v>78252.289999999994</v>
      </c>
      <c r="S70" s="5">
        <v>124556</v>
      </c>
      <c r="T70" s="5">
        <v>124556</v>
      </c>
      <c r="U70" s="3" t="s">
        <v>1731</v>
      </c>
      <c r="V70" s="5">
        <v>0</v>
      </c>
      <c r="W70" s="5">
        <v>0</v>
      </c>
      <c r="X70" s="5"/>
      <c r="Y70" s="5"/>
      <c r="Z70" s="5">
        <f>Tbl_BalanceHistory[[#This Row],[Discretionary Recommended - Pre 2022]]+Tbl_BalanceHistory[[#This Row],[Discretionary Balance Recommended: Policy]]+Tbl_BalanceHistory[[#This Row],[Discretionary Balance Recommended: Commitments]]</f>
        <v>0</v>
      </c>
      <c r="AA70" s="5">
        <f>Tbl_BalanceHistory[[#This Row],[Discretionary Balance]]-Tbl_BalanceHistory[[#This Row],[Discretionary Reappropriation]]</f>
        <v>0</v>
      </c>
      <c r="AB70" s="2"/>
      <c r="AC70" s="2"/>
      <c r="AD70" s="2"/>
      <c r="AE70" s="2"/>
    </row>
    <row r="71" spans="1:31" ht="60" x14ac:dyDescent="0.25">
      <c r="A71" s="2" t="s">
        <v>908</v>
      </c>
      <c r="B71" s="3">
        <v>1</v>
      </c>
      <c r="C71" s="3">
        <v>107</v>
      </c>
      <c r="D71" s="3" t="s">
        <v>70</v>
      </c>
      <c r="E71" s="3" t="str">
        <f>_xlfn.XLOOKUP(Tbl_BalanceHistory[[#This Row],[RespAgy]],Tbl_Agencies[Agy Code],Tbl_Agencies[Agy Sort])</f>
        <v>006000</v>
      </c>
      <c r="F71" s="2" t="str">
        <f>Tbl_BalanceHistory[[#This Row],[RespAgy]]&amp;": "&amp;Tbl_BalanceHistory[[#This Row],[RespAgency]]</f>
        <v>107: Division of Legislative Services</v>
      </c>
      <c r="G71" s="3">
        <v>820</v>
      </c>
      <c r="H71" s="3" t="s">
        <v>95</v>
      </c>
      <c r="I71" s="3" t="str">
        <f>_xlfn.XLOOKUP(Tbl_BalanceHistory[[#This Row],[AgyCode]],Tbl_Agencies[Agy Code],Tbl_Agencies[Agy Sort])</f>
        <v>007000</v>
      </c>
      <c r="J71" s="2" t="str">
        <f>Tbl_BalanceHistory[[#This Row],[AgyCode]]&amp;": "&amp;Tbl_BalanceHistory[[#This Row],[Agency Name]]</f>
        <v>820: Capitol Square Preservation Council</v>
      </c>
      <c r="K71" s="1">
        <v>2015</v>
      </c>
      <c r="L71" s="3">
        <v>748</v>
      </c>
      <c r="M71" s="3" t="s">
        <v>97</v>
      </c>
      <c r="N71" s="2" t="str">
        <f>Tbl_BalanceHistory[[#This Row],[ProgramCode]]&amp;": "&amp;Tbl_BalanceHistory[[#This Row],[Program Name]]</f>
        <v>748: Architectural and Antiquity Research Planning and Coordination</v>
      </c>
      <c r="O71" s="3" t="s">
        <v>1730</v>
      </c>
      <c r="P71" s="1" t="str">
        <f>IF(Tbl_BalanceHistory[[#This Row],[FundCode]]="0100","GF",IF(Tbl_BalanceHistory[[#This Row],[FundCode]]="01000","GF","Hi Ed / OCR"))</f>
        <v>GF</v>
      </c>
      <c r="Q71" s="5">
        <v>288558</v>
      </c>
      <c r="R71" s="5">
        <v>151987</v>
      </c>
      <c r="S71" s="5">
        <v>136570</v>
      </c>
      <c r="T71" s="5">
        <v>136570</v>
      </c>
      <c r="U71" s="3" t="s">
        <v>1731</v>
      </c>
      <c r="V71" s="5">
        <v>0</v>
      </c>
      <c r="W71" s="5">
        <v>0</v>
      </c>
      <c r="X71" s="5"/>
      <c r="Y71" s="5"/>
      <c r="Z71" s="5">
        <f>Tbl_BalanceHistory[[#This Row],[Discretionary Recommended - Pre 2022]]+Tbl_BalanceHistory[[#This Row],[Discretionary Balance Recommended: Policy]]+Tbl_BalanceHistory[[#This Row],[Discretionary Balance Recommended: Commitments]]</f>
        <v>0</v>
      </c>
      <c r="AA71" s="5">
        <f>Tbl_BalanceHistory[[#This Row],[Discretionary Balance]]-Tbl_BalanceHistory[[#This Row],[Discretionary Reappropriation]]</f>
        <v>0</v>
      </c>
      <c r="AB71" s="2"/>
      <c r="AC71" s="2"/>
      <c r="AD71" s="2"/>
      <c r="AE71" s="2"/>
    </row>
    <row r="72" spans="1:31" ht="60" x14ac:dyDescent="0.25">
      <c r="A72" s="2" t="s">
        <v>908</v>
      </c>
      <c r="B72" s="3">
        <v>1</v>
      </c>
      <c r="C72" s="3">
        <v>107</v>
      </c>
      <c r="D72" s="3" t="s">
        <v>70</v>
      </c>
      <c r="E72" s="3" t="str">
        <f>_xlfn.XLOOKUP(Tbl_BalanceHistory[[#This Row],[RespAgy]],Tbl_Agencies[Agy Code],Tbl_Agencies[Agy Sort])</f>
        <v>006000</v>
      </c>
      <c r="F72" s="2" t="str">
        <f>Tbl_BalanceHistory[[#This Row],[RespAgy]]&amp;": "&amp;Tbl_BalanceHistory[[#This Row],[RespAgency]]</f>
        <v>107: Division of Legislative Services</v>
      </c>
      <c r="G72" s="3">
        <v>820</v>
      </c>
      <c r="H72" s="3" t="s">
        <v>95</v>
      </c>
      <c r="I72" s="3" t="str">
        <f>_xlfn.XLOOKUP(Tbl_BalanceHistory[[#This Row],[AgyCode]],Tbl_Agencies[Agy Code],Tbl_Agencies[Agy Sort])</f>
        <v>007000</v>
      </c>
      <c r="J72" s="2" t="str">
        <f>Tbl_BalanceHistory[[#This Row],[AgyCode]]&amp;": "&amp;Tbl_BalanceHistory[[#This Row],[Agency Name]]</f>
        <v>820: Capitol Square Preservation Council</v>
      </c>
      <c r="K72" s="1">
        <v>2016</v>
      </c>
      <c r="L72" s="3">
        <v>748</v>
      </c>
      <c r="M72" s="3" t="s">
        <v>97</v>
      </c>
      <c r="N72" s="2" t="str">
        <f>Tbl_BalanceHistory[[#This Row],[ProgramCode]]&amp;": "&amp;Tbl_BalanceHistory[[#This Row],[Program Name]]</f>
        <v>748: Architectural and Antiquity Research Planning and Coordination</v>
      </c>
      <c r="O72" s="3" t="s">
        <v>1730</v>
      </c>
      <c r="P72" s="1" t="str">
        <f>IF(Tbl_BalanceHistory[[#This Row],[FundCode]]="0100","GF",IF(Tbl_BalanceHistory[[#This Row],[FundCode]]="01000","GF","Hi Ed / OCR"))</f>
        <v>GF</v>
      </c>
      <c r="Q72" s="5">
        <v>303839</v>
      </c>
      <c r="R72" s="5">
        <v>184662.01</v>
      </c>
      <c r="S72" s="5">
        <v>119176</v>
      </c>
      <c r="T72" s="5">
        <v>119176</v>
      </c>
      <c r="U72" s="3" t="s">
        <v>1732</v>
      </c>
      <c r="V72" s="5">
        <v>0</v>
      </c>
      <c r="W72" s="5">
        <v>0</v>
      </c>
      <c r="X72" s="5"/>
      <c r="Y72" s="5"/>
      <c r="Z72" s="5">
        <f>Tbl_BalanceHistory[[#This Row],[Discretionary Recommended - Pre 2022]]+Tbl_BalanceHistory[[#This Row],[Discretionary Balance Recommended: Policy]]+Tbl_BalanceHistory[[#This Row],[Discretionary Balance Recommended: Commitments]]</f>
        <v>0</v>
      </c>
      <c r="AA72" s="5">
        <f>Tbl_BalanceHistory[[#This Row],[Discretionary Balance]]-Tbl_BalanceHistory[[#This Row],[Discretionary Reappropriation]]</f>
        <v>0</v>
      </c>
      <c r="AB72" s="2"/>
      <c r="AC72" s="2"/>
      <c r="AD72" s="2"/>
      <c r="AE72" s="2"/>
    </row>
    <row r="73" spans="1:31" ht="60" x14ac:dyDescent="0.25">
      <c r="A73" s="2" t="s">
        <v>908</v>
      </c>
      <c r="B73" s="3">
        <v>1</v>
      </c>
      <c r="C73" s="3">
        <v>107</v>
      </c>
      <c r="D73" s="3" t="s">
        <v>70</v>
      </c>
      <c r="E73" s="3" t="str">
        <f>_xlfn.XLOOKUP(Tbl_BalanceHistory[[#This Row],[RespAgy]],Tbl_Agencies[Agy Code],Tbl_Agencies[Agy Sort])</f>
        <v>006000</v>
      </c>
      <c r="F73" s="2" t="str">
        <f>Tbl_BalanceHistory[[#This Row],[RespAgy]]&amp;": "&amp;Tbl_BalanceHistory[[#This Row],[RespAgency]]</f>
        <v>107: Division of Legislative Services</v>
      </c>
      <c r="G73" s="3">
        <v>820</v>
      </c>
      <c r="H73" s="3" t="s">
        <v>95</v>
      </c>
      <c r="I73" s="3" t="str">
        <f>_xlfn.XLOOKUP(Tbl_BalanceHistory[[#This Row],[AgyCode]],Tbl_Agencies[Agy Code],Tbl_Agencies[Agy Sort])</f>
        <v>007000</v>
      </c>
      <c r="J73" s="2" t="str">
        <f>Tbl_BalanceHistory[[#This Row],[AgyCode]]&amp;": "&amp;Tbl_BalanceHistory[[#This Row],[Agency Name]]</f>
        <v>820: Capitol Square Preservation Council</v>
      </c>
      <c r="K73" s="1">
        <v>2017</v>
      </c>
      <c r="L73" s="3">
        <v>748</v>
      </c>
      <c r="M73" s="3" t="s">
        <v>97</v>
      </c>
      <c r="N73" s="2" t="str">
        <f>Tbl_BalanceHistory[[#This Row],[ProgramCode]]&amp;": "&amp;Tbl_BalanceHistory[[#This Row],[Program Name]]</f>
        <v>748: Architectural and Antiquity Research Planning and Coordination</v>
      </c>
      <c r="O73" s="3" t="s">
        <v>886</v>
      </c>
      <c r="P73" s="1" t="str">
        <f>IF(Tbl_BalanceHistory[[#This Row],[FundCode]]="0100","GF",IF(Tbl_BalanceHistory[[#This Row],[FundCode]]="01000","GF","Hi Ed / OCR"))</f>
        <v>GF</v>
      </c>
      <c r="Q73" s="5">
        <v>337177</v>
      </c>
      <c r="R73" s="5">
        <v>172938.35</v>
      </c>
      <c r="S73" s="5">
        <v>164238</v>
      </c>
      <c r="T73" s="5">
        <v>164238</v>
      </c>
      <c r="U73" s="3" t="s">
        <v>1732</v>
      </c>
      <c r="V73" s="5">
        <v>0</v>
      </c>
      <c r="W73" s="5">
        <v>0</v>
      </c>
      <c r="X73" s="5"/>
      <c r="Y73" s="5"/>
      <c r="Z73" s="5">
        <f>Tbl_BalanceHistory[[#This Row],[Discretionary Recommended - Pre 2022]]+Tbl_BalanceHistory[[#This Row],[Discretionary Balance Recommended: Policy]]+Tbl_BalanceHistory[[#This Row],[Discretionary Balance Recommended: Commitments]]</f>
        <v>0</v>
      </c>
      <c r="AA73" s="5">
        <f>Tbl_BalanceHistory[[#This Row],[Discretionary Balance]]-Tbl_BalanceHistory[[#This Row],[Discretionary Reappropriation]]</f>
        <v>0</v>
      </c>
      <c r="AB73" s="2"/>
      <c r="AC73" s="2"/>
      <c r="AD73" s="2"/>
      <c r="AE73" s="2"/>
    </row>
    <row r="74" spans="1:31" ht="60" x14ac:dyDescent="0.25">
      <c r="A74" s="2" t="s">
        <v>908</v>
      </c>
      <c r="B74" s="3">
        <v>1</v>
      </c>
      <c r="C74" s="3">
        <v>107</v>
      </c>
      <c r="D74" s="3" t="s">
        <v>70</v>
      </c>
      <c r="E74" s="3" t="str">
        <f>_xlfn.XLOOKUP(Tbl_BalanceHistory[[#This Row],[RespAgy]],Tbl_Agencies[Agy Code],Tbl_Agencies[Agy Sort])</f>
        <v>006000</v>
      </c>
      <c r="F74" s="2" t="str">
        <f>Tbl_BalanceHistory[[#This Row],[RespAgy]]&amp;": "&amp;Tbl_BalanceHistory[[#This Row],[RespAgency]]</f>
        <v>107: Division of Legislative Services</v>
      </c>
      <c r="G74" s="3">
        <v>820</v>
      </c>
      <c r="H74" s="3" t="s">
        <v>95</v>
      </c>
      <c r="I74" s="3" t="str">
        <f>_xlfn.XLOOKUP(Tbl_BalanceHistory[[#This Row],[AgyCode]],Tbl_Agencies[Agy Code],Tbl_Agencies[Agy Sort])</f>
        <v>007000</v>
      </c>
      <c r="J74" s="2" t="str">
        <f>Tbl_BalanceHistory[[#This Row],[AgyCode]]&amp;": "&amp;Tbl_BalanceHistory[[#This Row],[Agency Name]]</f>
        <v>820: Capitol Square Preservation Council</v>
      </c>
      <c r="K74" s="1">
        <v>2018</v>
      </c>
      <c r="L74" s="3">
        <v>748</v>
      </c>
      <c r="M74" s="3" t="s">
        <v>97</v>
      </c>
      <c r="N74" s="2" t="str">
        <f>Tbl_BalanceHistory[[#This Row],[ProgramCode]]&amp;": "&amp;Tbl_BalanceHistory[[#This Row],[Program Name]]</f>
        <v>748: Architectural and Antiquity Research Planning and Coordination</v>
      </c>
      <c r="O74" s="3" t="s">
        <v>886</v>
      </c>
      <c r="P74" s="1" t="str">
        <f>IF(Tbl_BalanceHistory[[#This Row],[FundCode]]="0100","GF",IF(Tbl_BalanceHistory[[#This Row],[FundCode]]="01000","GF","Hi Ed / OCR"))</f>
        <v>GF</v>
      </c>
      <c r="Q74" s="5">
        <v>385263</v>
      </c>
      <c r="R74" s="5">
        <v>163039.32999999999</v>
      </c>
      <c r="S74" s="5">
        <v>222223</v>
      </c>
      <c r="T74" s="5">
        <v>222223</v>
      </c>
      <c r="U74" s="3" t="s">
        <v>1733</v>
      </c>
      <c r="V74" s="5">
        <v>0</v>
      </c>
      <c r="W74" s="5">
        <v>0</v>
      </c>
      <c r="X74" s="5"/>
      <c r="Y74" s="5"/>
      <c r="Z74" s="5">
        <f>Tbl_BalanceHistory[[#This Row],[Discretionary Recommended - Pre 2022]]+Tbl_BalanceHistory[[#This Row],[Discretionary Balance Recommended: Policy]]+Tbl_BalanceHistory[[#This Row],[Discretionary Balance Recommended: Commitments]]</f>
        <v>0</v>
      </c>
      <c r="AA74" s="5">
        <f>Tbl_BalanceHistory[[#This Row],[Discretionary Balance]]-Tbl_BalanceHistory[[#This Row],[Discretionary Reappropriation]]</f>
        <v>0</v>
      </c>
      <c r="AB74" s="2"/>
      <c r="AC74" s="2"/>
      <c r="AD74" s="2"/>
      <c r="AE74" s="2"/>
    </row>
    <row r="75" spans="1:31" ht="60" x14ac:dyDescent="0.25">
      <c r="A75" s="2" t="s">
        <v>908</v>
      </c>
      <c r="B75" s="3">
        <v>1</v>
      </c>
      <c r="C75" s="3">
        <v>107</v>
      </c>
      <c r="D75" s="3" t="s">
        <v>70</v>
      </c>
      <c r="E75" s="3" t="str">
        <f>_xlfn.XLOOKUP(Tbl_BalanceHistory[[#This Row],[RespAgy]],Tbl_Agencies[Agy Code],Tbl_Agencies[Agy Sort])</f>
        <v>006000</v>
      </c>
      <c r="F75" s="2" t="str">
        <f>Tbl_BalanceHistory[[#This Row],[RespAgy]]&amp;": "&amp;Tbl_BalanceHistory[[#This Row],[RespAgency]]</f>
        <v>107: Division of Legislative Services</v>
      </c>
      <c r="G75" s="3">
        <v>820</v>
      </c>
      <c r="H75" s="3" t="s">
        <v>95</v>
      </c>
      <c r="I75" s="3" t="str">
        <f>_xlfn.XLOOKUP(Tbl_BalanceHistory[[#This Row],[AgyCode]],Tbl_Agencies[Agy Code],Tbl_Agencies[Agy Sort])</f>
        <v>007000</v>
      </c>
      <c r="J75" s="2" t="str">
        <f>Tbl_BalanceHistory[[#This Row],[AgyCode]]&amp;": "&amp;Tbl_BalanceHistory[[#This Row],[Agency Name]]</f>
        <v>820: Capitol Square Preservation Council</v>
      </c>
      <c r="K75" s="1">
        <v>2019</v>
      </c>
      <c r="L75" s="3">
        <v>748</v>
      </c>
      <c r="M75" s="3" t="s">
        <v>97</v>
      </c>
      <c r="N75" s="2" t="str">
        <f>Tbl_BalanceHistory[[#This Row],[ProgramCode]]&amp;": "&amp;Tbl_BalanceHistory[[#This Row],[Program Name]]</f>
        <v>748: Architectural and Antiquity Research Planning and Coordination</v>
      </c>
      <c r="O75" s="3" t="s">
        <v>886</v>
      </c>
      <c r="P75" s="1" t="str">
        <f>IF(Tbl_BalanceHistory[[#This Row],[FundCode]]="0100","GF",IF(Tbl_BalanceHistory[[#This Row],[FundCode]]="01000","GF","Hi Ed / OCR"))</f>
        <v>GF</v>
      </c>
      <c r="Q75" s="5">
        <v>433740</v>
      </c>
      <c r="R75" s="5">
        <v>164605.78</v>
      </c>
      <c r="S75" s="5">
        <v>269134.21999999997</v>
      </c>
      <c r="T75" s="5">
        <v>269134.21999999997</v>
      </c>
      <c r="U75" s="3" t="s">
        <v>1733</v>
      </c>
      <c r="V75" s="5">
        <v>0</v>
      </c>
      <c r="W75" s="5">
        <v>0</v>
      </c>
      <c r="X75" s="5"/>
      <c r="Y75" s="5"/>
      <c r="Z75" s="5">
        <f>Tbl_BalanceHistory[[#This Row],[Discretionary Recommended - Pre 2022]]+Tbl_BalanceHistory[[#This Row],[Discretionary Balance Recommended: Policy]]+Tbl_BalanceHistory[[#This Row],[Discretionary Balance Recommended: Commitments]]</f>
        <v>0</v>
      </c>
      <c r="AA75" s="5">
        <f>Tbl_BalanceHistory[[#This Row],[Discretionary Balance]]-Tbl_BalanceHistory[[#This Row],[Discretionary Reappropriation]]</f>
        <v>0</v>
      </c>
      <c r="AB75" s="2"/>
      <c r="AC75" s="2"/>
      <c r="AD75" s="2"/>
      <c r="AE75" s="2"/>
    </row>
    <row r="76" spans="1:31" ht="60" x14ac:dyDescent="0.25">
      <c r="A76" s="2" t="s">
        <v>39</v>
      </c>
      <c r="B76" s="3">
        <v>1</v>
      </c>
      <c r="C76" s="3">
        <v>107</v>
      </c>
      <c r="D76" s="3" t="s">
        <v>70</v>
      </c>
      <c r="E76" s="3" t="str">
        <f>_xlfn.XLOOKUP(Tbl_BalanceHistory[[#This Row],[RespAgy]],Tbl_Agencies[Agy Code],Tbl_Agencies[Agy Sort])</f>
        <v>006000</v>
      </c>
      <c r="F76" s="2" t="str">
        <f>Tbl_BalanceHistory[[#This Row],[RespAgy]]&amp;": "&amp;Tbl_BalanceHistory[[#This Row],[RespAgency]]</f>
        <v>107: Division of Legislative Services</v>
      </c>
      <c r="G76" s="3">
        <v>820</v>
      </c>
      <c r="H76" s="3" t="s">
        <v>95</v>
      </c>
      <c r="I76" s="3" t="str">
        <f>_xlfn.XLOOKUP(Tbl_BalanceHistory[[#This Row],[AgyCode]],Tbl_Agencies[Agy Code],Tbl_Agencies[Agy Sort])</f>
        <v>007000</v>
      </c>
      <c r="J76" s="2" t="str">
        <f>Tbl_BalanceHistory[[#This Row],[AgyCode]]&amp;": "&amp;Tbl_BalanceHistory[[#This Row],[Agency Name]]</f>
        <v>820: Capitol Square Preservation Council</v>
      </c>
      <c r="K76" s="1">
        <v>2020</v>
      </c>
      <c r="L76" s="3">
        <v>748</v>
      </c>
      <c r="M76" s="3" t="s">
        <v>97</v>
      </c>
      <c r="N76" s="2" t="str">
        <f>Tbl_BalanceHistory[[#This Row],[ProgramCode]]&amp;": "&amp;Tbl_BalanceHistory[[#This Row],[Program Name]]</f>
        <v>748: Architectural and Antiquity Research Planning and Coordination</v>
      </c>
      <c r="O76" s="3" t="s">
        <v>886</v>
      </c>
      <c r="P76" s="1" t="str">
        <f>IF(Tbl_BalanceHistory[[#This Row],[FundCode]]="0100","GF",IF(Tbl_BalanceHistory[[#This Row],[FundCode]]="01000","GF","Hi Ed / OCR"))</f>
        <v>GF</v>
      </c>
      <c r="Q76" s="5">
        <v>486296.22</v>
      </c>
      <c r="R76" s="5">
        <v>229994.83</v>
      </c>
      <c r="S76" s="5">
        <v>256301.39</v>
      </c>
      <c r="T76" s="5">
        <v>256301.39</v>
      </c>
      <c r="U76" s="3" t="s">
        <v>1733</v>
      </c>
      <c r="V76" s="5">
        <v>0</v>
      </c>
      <c r="W76" s="5">
        <v>0</v>
      </c>
      <c r="X76" s="5"/>
      <c r="Y76" s="5"/>
      <c r="Z76" s="5">
        <f>Tbl_BalanceHistory[[#This Row],[Discretionary Recommended - Pre 2022]]+Tbl_BalanceHistory[[#This Row],[Discretionary Balance Recommended: Policy]]+Tbl_BalanceHistory[[#This Row],[Discretionary Balance Recommended: Commitments]]</f>
        <v>0</v>
      </c>
      <c r="AA76" s="5">
        <f>Tbl_BalanceHistory[[#This Row],[Discretionary Balance]]-Tbl_BalanceHistory[[#This Row],[Discretionary Reappropriation]]</f>
        <v>0</v>
      </c>
      <c r="AB76" s="2"/>
      <c r="AC76" s="2"/>
      <c r="AD76" s="2"/>
      <c r="AE76" s="2"/>
    </row>
    <row r="77" spans="1:31" ht="45" x14ac:dyDescent="0.25">
      <c r="A77" s="2" t="s">
        <v>908</v>
      </c>
      <c r="B77" s="3">
        <v>1</v>
      </c>
      <c r="C77" s="3">
        <v>107</v>
      </c>
      <c r="D77" s="3" t="s">
        <v>70</v>
      </c>
      <c r="E77" s="3" t="str">
        <f>_xlfn.XLOOKUP(Tbl_BalanceHistory[[#This Row],[RespAgy]],Tbl_Agencies[Agy Code],Tbl_Agencies[Agy Sort])</f>
        <v>006000</v>
      </c>
      <c r="F77" s="2" t="str">
        <f>Tbl_BalanceHistory[[#This Row],[RespAgy]]&amp;": "&amp;Tbl_BalanceHistory[[#This Row],[RespAgency]]</f>
        <v>107: Division of Legislative Services</v>
      </c>
      <c r="G77" s="3">
        <v>837</v>
      </c>
      <c r="H77" s="3" t="s">
        <v>1430</v>
      </c>
      <c r="I77" s="3" t="str">
        <f>_xlfn.XLOOKUP(Tbl_BalanceHistory[[#This Row],[AgyCode]],Tbl_Agencies[Agy Code],Tbl_Agencies[Agy Sort])</f>
        <v>009000</v>
      </c>
      <c r="J77" s="2" t="str">
        <f>Tbl_BalanceHistory[[#This Row],[AgyCode]]&amp;": "&amp;Tbl_BalanceHistory[[#This Row],[Agency Name]]</f>
        <v>837: Virginia Disability Commission</v>
      </c>
      <c r="K77" s="1">
        <v>2014</v>
      </c>
      <c r="L77" s="3">
        <v>450</v>
      </c>
      <c r="M77" s="3" t="s">
        <v>76</v>
      </c>
      <c r="N77" s="2" t="str">
        <f>Tbl_BalanceHistory[[#This Row],[ProgramCode]]&amp;": "&amp;Tbl_BalanceHistory[[#This Row],[Program Name]]</f>
        <v>450: Social Services Research, Planning, and Coordination</v>
      </c>
      <c r="O77" s="3" t="s">
        <v>1730</v>
      </c>
      <c r="P77" s="1" t="str">
        <f>IF(Tbl_BalanceHistory[[#This Row],[FundCode]]="0100","GF",IF(Tbl_BalanceHistory[[#This Row],[FundCode]]="01000","GF","Hi Ed / OCR"))</f>
        <v>GF</v>
      </c>
      <c r="Q77" s="5">
        <v>25556</v>
      </c>
      <c r="R77" s="5">
        <v>7392.98</v>
      </c>
      <c r="S77" s="5">
        <v>18163</v>
      </c>
      <c r="T77" s="5">
        <v>18163</v>
      </c>
      <c r="U77" s="3" t="s">
        <v>1731</v>
      </c>
      <c r="V77" s="5">
        <v>0</v>
      </c>
      <c r="W77" s="5">
        <v>0</v>
      </c>
      <c r="X77" s="5"/>
      <c r="Y77" s="5"/>
      <c r="Z77" s="5">
        <f>Tbl_BalanceHistory[[#This Row],[Discretionary Recommended - Pre 2022]]+Tbl_BalanceHistory[[#This Row],[Discretionary Balance Recommended: Policy]]+Tbl_BalanceHistory[[#This Row],[Discretionary Balance Recommended: Commitments]]</f>
        <v>0</v>
      </c>
      <c r="AA77" s="5">
        <f>Tbl_BalanceHistory[[#This Row],[Discretionary Balance]]-Tbl_BalanceHistory[[#This Row],[Discretionary Reappropriation]]</f>
        <v>0</v>
      </c>
      <c r="AB77" s="2"/>
      <c r="AC77" s="2"/>
      <c r="AD77" s="2"/>
      <c r="AE77" s="2"/>
    </row>
    <row r="78" spans="1:31" ht="45" x14ac:dyDescent="0.25">
      <c r="A78" s="2" t="s">
        <v>908</v>
      </c>
      <c r="B78" s="3">
        <v>1</v>
      </c>
      <c r="C78" s="3">
        <v>107</v>
      </c>
      <c r="D78" s="3" t="s">
        <v>70</v>
      </c>
      <c r="E78" s="3" t="str">
        <f>_xlfn.XLOOKUP(Tbl_BalanceHistory[[#This Row],[RespAgy]],Tbl_Agencies[Agy Code],Tbl_Agencies[Agy Sort])</f>
        <v>006000</v>
      </c>
      <c r="F78" s="2" t="str">
        <f>Tbl_BalanceHistory[[#This Row],[RespAgy]]&amp;": "&amp;Tbl_BalanceHistory[[#This Row],[RespAgency]]</f>
        <v>107: Division of Legislative Services</v>
      </c>
      <c r="G78" s="3">
        <v>837</v>
      </c>
      <c r="H78" s="3" t="s">
        <v>1430</v>
      </c>
      <c r="I78" s="3" t="str">
        <f>_xlfn.XLOOKUP(Tbl_BalanceHistory[[#This Row],[AgyCode]],Tbl_Agencies[Agy Code],Tbl_Agencies[Agy Sort])</f>
        <v>009000</v>
      </c>
      <c r="J78" s="2" t="str">
        <f>Tbl_BalanceHistory[[#This Row],[AgyCode]]&amp;": "&amp;Tbl_BalanceHistory[[#This Row],[Agency Name]]</f>
        <v>837: Virginia Disability Commission</v>
      </c>
      <c r="K78" s="1">
        <v>2015</v>
      </c>
      <c r="L78" s="3">
        <v>450</v>
      </c>
      <c r="M78" s="3" t="s">
        <v>76</v>
      </c>
      <c r="N78" s="2" t="str">
        <f>Tbl_BalanceHistory[[#This Row],[ProgramCode]]&amp;": "&amp;Tbl_BalanceHistory[[#This Row],[Program Name]]</f>
        <v>450: Social Services Research, Planning, and Coordination</v>
      </c>
      <c r="O78" s="3" t="s">
        <v>1730</v>
      </c>
      <c r="P78" s="1" t="str">
        <f>IF(Tbl_BalanceHistory[[#This Row],[FundCode]]="0100","GF",IF(Tbl_BalanceHistory[[#This Row],[FundCode]]="01000","GF","Hi Ed / OCR"))</f>
        <v>GF</v>
      </c>
      <c r="Q78" s="5">
        <v>25624</v>
      </c>
      <c r="R78" s="5">
        <v>1024</v>
      </c>
      <c r="S78" s="5">
        <v>24599</v>
      </c>
      <c r="T78" s="5">
        <v>24599</v>
      </c>
      <c r="U78" s="3" t="s">
        <v>1731</v>
      </c>
      <c r="V78" s="5">
        <v>0</v>
      </c>
      <c r="W78" s="5">
        <v>0</v>
      </c>
      <c r="X78" s="5"/>
      <c r="Y78" s="5"/>
      <c r="Z78" s="5">
        <f>Tbl_BalanceHistory[[#This Row],[Discretionary Recommended - Pre 2022]]+Tbl_BalanceHistory[[#This Row],[Discretionary Balance Recommended: Policy]]+Tbl_BalanceHistory[[#This Row],[Discretionary Balance Recommended: Commitments]]</f>
        <v>0</v>
      </c>
      <c r="AA78" s="5">
        <f>Tbl_BalanceHistory[[#This Row],[Discretionary Balance]]-Tbl_BalanceHistory[[#This Row],[Discretionary Reappropriation]]</f>
        <v>0</v>
      </c>
      <c r="AB78" s="2"/>
      <c r="AC78" s="2"/>
      <c r="AD78" s="2"/>
      <c r="AE78" s="2"/>
    </row>
    <row r="79" spans="1:31" ht="45" x14ac:dyDescent="0.25">
      <c r="A79" s="2" t="s">
        <v>908</v>
      </c>
      <c r="B79" s="3">
        <v>1</v>
      </c>
      <c r="C79" s="3">
        <v>107</v>
      </c>
      <c r="D79" s="3" t="s">
        <v>70</v>
      </c>
      <c r="E79" s="3" t="str">
        <f>_xlfn.XLOOKUP(Tbl_BalanceHistory[[#This Row],[RespAgy]],Tbl_Agencies[Agy Code],Tbl_Agencies[Agy Sort])</f>
        <v>006000</v>
      </c>
      <c r="F79" s="2" t="str">
        <f>Tbl_BalanceHistory[[#This Row],[RespAgy]]&amp;": "&amp;Tbl_BalanceHistory[[#This Row],[RespAgency]]</f>
        <v>107: Division of Legislative Services</v>
      </c>
      <c r="G79" s="3">
        <v>837</v>
      </c>
      <c r="H79" s="3" t="s">
        <v>1430</v>
      </c>
      <c r="I79" s="3" t="str">
        <f>_xlfn.XLOOKUP(Tbl_BalanceHistory[[#This Row],[AgyCode]],Tbl_Agencies[Agy Code],Tbl_Agencies[Agy Sort])</f>
        <v>009000</v>
      </c>
      <c r="J79" s="2" t="str">
        <f>Tbl_BalanceHistory[[#This Row],[AgyCode]]&amp;": "&amp;Tbl_BalanceHistory[[#This Row],[Agency Name]]</f>
        <v>837: Virginia Disability Commission</v>
      </c>
      <c r="K79" s="1">
        <v>2016</v>
      </c>
      <c r="L79" s="3">
        <v>450</v>
      </c>
      <c r="M79" s="3" t="s">
        <v>76</v>
      </c>
      <c r="N79" s="2" t="str">
        <f>Tbl_BalanceHistory[[#This Row],[ProgramCode]]&amp;": "&amp;Tbl_BalanceHistory[[#This Row],[Program Name]]</f>
        <v>450: Social Services Research, Planning, and Coordination</v>
      </c>
      <c r="O79" s="3" t="s">
        <v>1730</v>
      </c>
      <c r="P79" s="1" t="str">
        <f>IF(Tbl_BalanceHistory[[#This Row],[FundCode]]="0100","GF",IF(Tbl_BalanceHistory[[#This Row],[FundCode]]="01000","GF","Hi Ed / OCR"))</f>
        <v>GF</v>
      </c>
      <c r="Q79" s="5">
        <v>50247</v>
      </c>
      <c r="R79" s="5">
        <v>2370.27</v>
      </c>
      <c r="S79" s="5">
        <v>47876</v>
      </c>
      <c r="T79" s="5">
        <v>47876</v>
      </c>
      <c r="U79" s="3" t="s">
        <v>1732</v>
      </c>
      <c r="V79" s="5">
        <v>0</v>
      </c>
      <c r="W79" s="5">
        <v>0</v>
      </c>
      <c r="X79" s="5"/>
      <c r="Y79" s="5"/>
      <c r="Z79" s="5">
        <f>Tbl_BalanceHistory[[#This Row],[Discretionary Recommended - Pre 2022]]+Tbl_BalanceHistory[[#This Row],[Discretionary Balance Recommended: Policy]]+Tbl_BalanceHistory[[#This Row],[Discretionary Balance Recommended: Commitments]]</f>
        <v>0</v>
      </c>
      <c r="AA79" s="5">
        <f>Tbl_BalanceHistory[[#This Row],[Discretionary Balance]]-Tbl_BalanceHistory[[#This Row],[Discretionary Reappropriation]]</f>
        <v>0</v>
      </c>
      <c r="AB79" s="2"/>
      <c r="AC79" s="2"/>
      <c r="AD79" s="2"/>
      <c r="AE79" s="2"/>
    </row>
    <row r="80" spans="1:31" ht="45" x14ac:dyDescent="0.25">
      <c r="A80" s="2" t="s">
        <v>908</v>
      </c>
      <c r="B80" s="3">
        <v>1</v>
      </c>
      <c r="C80" s="3">
        <v>107</v>
      </c>
      <c r="D80" s="3" t="s">
        <v>70</v>
      </c>
      <c r="E80" s="3" t="str">
        <f>_xlfn.XLOOKUP(Tbl_BalanceHistory[[#This Row],[RespAgy]],Tbl_Agencies[Agy Code],Tbl_Agencies[Agy Sort])</f>
        <v>006000</v>
      </c>
      <c r="F80" s="2" t="str">
        <f>Tbl_BalanceHistory[[#This Row],[RespAgy]]&amp;": "&amp;Tbl_BalanceHistory[[#This Row],[RespAgency]]</f>
        <v>107: Division of Legislative Services</v>
      </c>
      <c r="G80" s="3">
        <v>837</v>
      </c>
      <c r="H80" s="3" t="s">
        <v>1430</v>
      </c>
      <c r="I80" s="3" t="str">
        <f>_xlfn.XLOOKUP(Tbl_BalanceHistory[[#This Row],[AgyCode]],Tbl_Agencies[Agy Code],Tbl_Agencies[Agy Sort])</f>
        <v>009000</v>
      </c>
      <c r="J80" s="2" t="str">
        <f>Tbl_BalanceHistory[[#This Row],[AgyCode]]&amp;": "&amp;Tbl_BalanceHistory[[#This Row],[Agency Name]]</f>
        <v>837: Virginia Disability Commission</v>
      </c>
      <c r="K80" s="1">
        <v>2017</v>
      </c>
      <c r="L80" s="3">
        <v>450</v>
      </c>
      <c r="M80" s="3" t="s">
        <v>76</v>
      </c>
      <c r="N80" s="2" t="str">
        <f>Tbl_BalanceHistory[[#This Row],[ProgramCode]]&amp;": "&amp;Tbl_BalanceHistory[[#This Row],[Program Name]]</f>
        <v>450: Social Services Research, Planning, and Coordination</v>
      </c>
      <c r="O80" s="3" t="s">
        <v>886</v>
      </c>
      <c r="P80" s="1" t="str">
        <f>IF(Tbl_BalanceHistory[[#This Row],[FundCode]]="0100","GF",IF(Tbl_BalanceHistory[[#This Row],[FundCode]]="01000","GF","Hi Ed / OCR"))</f>
        <v>GF</v>
      </c>
      <c r="Q80" s="5">
        <v>25639</v>
      </c>
      <c r="R80" s="5">
        <v>6937.56</v>
      </c>
      <c r="S80" s="5">
        <v>18701</v>
      </c>
      <c r="T80" s="5">
        <v>18701</v>
      </c>
      <c r="U80" s="3" t="s">
        <v>1732</v>
      </c>
      <c r="V80" s="5">
        <v>0</v>
      </c>
      <c r="W80" s="5">
        <v>0</v>
      </c>
      <c r="X80" s="5"/>
      <c r="Y80" s="5"/>
      <c r="Z80" s="5">
        <f>Tbl_BalanceHistory[[#This Row],[Discretionary Recommended - Pre 2022]]+Tbl_BalanceHistory[[#This Row],[Discretionary Balance Recommended: Policy]]+Tbl_BalanceHistory[[#This Row],[Discretionary Balance Recommended: Commitments]]</f>
        <v>0</v>
      </c>
      <c r="AA80" s="5">
        <f>Tbl_BalanceHistory[[#This Row],[Discretionary Balance]]-Tbl_BalanceHistory[[#This Row],[Discretionary Reappropriation]]</f>
        <v>0</v>
      </c>
      <c r="AB80" s="2"/>
      <c r="AC80" s="2"/>
      <c r="AD80" s="2"/>
      <c r="AE80" s="2"/>
    </row>
    <row r="81" spans="1:31" ht="45" x14ac:dyDescent="0.25">
      <c r="A81" s="2" t="s">
        <v>908</v>
      </c>
      <c r="B81" s="3">
        <v>1</v>
      </c>
      <c r="C81" s="3">
        <v>107</v>
      </c>
      <c r="D81" s="3" t="s">
        <v>70</v>
      </c>
      <c r="E81" s="3" t="str">
        <f>_xlfn.XLOOKUP(Tbl_BalanceHistory[[#This Row],[RespAgy]],Tbl_Agencies[Agy Code],Tbl_Agencies[Agy Sort])</f>
        <v>006000</v>
      </c>
      <c r="F81" s="2" t="str">
        <f>Tbl_BalanceHistory[[#This Row],[RespAgy]]&amp;": "&amp;Tbl_BalanceHistory[[#This Row],[RespAgency]]</f>
        <v>107: Division of Legislative Services</v>
      </c>
      <c r="G81" s="3">
        <v>837</v>
      </c>
      <c r="H81" s="3" t="s">
        <v>1430</v>
      </c>
      <c r="I81" s="3" t="str">
        <f>_xlfn.XLOOKUP(Tbl_BalanceHistory[[#This Row],[AgyCode]],Tbl_Agencies[Agy Code],Tbl_Agencies[Agy Sort])</f>
        <v>009000</v>
      </c>
      <c r="J81" s="2" t="str">
        <f>Tbl_BalanceHistory[[#This Row],[AgyCode]]&amp;": "&amp;Tbl_BalanceHistory[[#This Row],[Agency Name]]</f>
        <v>837: Virginia Disability Commission</v>
      </c>
      <c r="K81" s="1">
        <v>2018</v>
      </c>
      <c r="L81" s="3">
        <v>450</v>
      </c>
      <c r="M81" s="3" t="s">
        <v>76</v>
      </c>
      <c r="N81" s="2" t="str">
        <f>Tbl_BalanceHistory[[#This Row],[ProgramCode]]&amp;": "&amp;Tbl_BalanceHistory[[#This Row],[Program Name]]</f>
        <v>450: Social Services Research, Planning, and Coordination</v>
      </c>
      <c r="O81" s="3" t="s">
        <v>886</v>
      </c>
      <c r="P81" s="1" t="str">
        <f>IF(Tbl_BalanceHistory[[#This Row],[FundCode]]="0100","GF",IF(Tbl_BalanceHistory[[#This Row],[FundCode]]="01000","GF","Hi Ed / OCR"))</f>
        <v>GF</v>
      </c>
      <c r="Q81" s="5">
        <v>25647</v>
      </c>
      <c r="R81" s="5">
        <v>5135.93</v>
      </c>
      <c r="S81" s="5">
        <v>20511</v>
      </c>
      <c r="T81" s="5">
        <v>20511</v>
      </c>
      <c r="U81" s="3" t="s">
        <v>1733</v>
      </c>
      <c r="V81" s="5">
        <v>0</v>
      </c>
      <c r="W81" s="5">
        <v>0</v>
      </c>
      <c r="X81" s="5"/>
      <c r="Y81" s="5"/>
      <c r="Z81" s="5">
        <f>Tbl_BalanceHistory[[#This Row],[Discretionary Recommended - Pre 2022]]+Tbl_BalanceHistory[[#This Row],[Discretionary Balance Recommended: Policy]]+Tbl_BalanceHistory[[#This Row],[Discretionary Balance Recommended: Commitments]]</f>
        <v>0</v>
      </c>
      <c r="AA81" s="5">
        <f>Tbl_BalanceHistory[[#This Row],[Discretionary Balance]]-Tbl_BalanceHistory[[#This Row],[Discretionary Reappropriation]]</f>
        <v>0</v>
      </c>
      <c r="AB81" s="2"/>
      <c r="AC81" s="2"/>
      <c r="AD81" s="2"/>
      <c r="AE81" s="2"/>
    </row>
    <row r="82" spans="1:31" ht="45" x14ac:dyDescent="0.25">
      <c r="A82" s="2" t="s">
        <v>908</v>
      </c>
      <c r="B82" s="3">
        <v>1</v>
      </c>
      <c r="C82" s="3">
        <v>107</v>
      </c>
      <c r="D82" s="3" t="s">
        <v>70</v>
      </c>
      <c r="E82" s="3" t="str">
        <f>_xlfn.XLOOKUP(Tbl_BalanceHistory[[#This Row],[RespAgy]],Tbl_Agencies[Agy Code],Tbl_Agencies[Agy Sort])</f>
        <v>006000</v>
      </c>
      <c r="F82" s="2" t="str">
        <f>Tbl_BalanceHistory[[#This Row],[RespAgy]]&amp;": "&amp;Tbl_BalanceHistory[[#This Row],[RespAgency]]</f>
        <v>107: Division of Legislative Services</v>
      </c>
      <c r="G82" s="3">
        <v>837</v>
      </c>
      <c r="H82" s="3" t="s">
        <v>1430</v>
      </c>
      <c r="I82" s="3" t="str">
        <f>_xlfn.XLOOKUP(Tbl_BalanceHistory[[#This Row],[AgyCode]],Tbl_Agencies[Agy Code],Tbl_Agencies[Agy Sort])</f>
        <v>009000</v>
      </c>
      <c r="J82" s="2" t="str">
        <f>Tbl_BalanceHistory[[#This Row],[AgyCode]]&amp;": "&amp;Tbl_BalanceHistory[[#This Row],[Agency Name]]</f>
        <v>837: Virginia Disability Commission</v>
      </c>
      <c r="K82" s="1">
        <v>2019</v>
      </c>
      <c r="L82" s="3">
        <v>450</v>
      </c>
      <c r="M82" s="3" t="s">
        <v>76</v>
      </c>
      <c r="N82" s="2" t="str">
        <f>Tbl_BalanceHistory[[#This Row],[ProgramCode]]&amp;": "&amp;Tbl_BalanceHistory[[#This Row],[Program Name]]</f>
        <v>450: Social Services Research, Planning, and Coordination</v>
      </c>
      <c r="O82" s="3" t="s">
        <v>886</v>
      </c>
      <c r="P82" s="1" t="str">
        <f>IF(Tbl_BalanceHistory[[#This Row],[FundCode]]="0100","GF",IF(Tbl_BalanceHistory[[#This Row],[FundCode]]="01000","GF","Hi Ed / OCR"))</f>
        <v>GF</v>
      </c>
      <c r="Q82" s="5">
        <v>46254</v>
      </c>
      <c r="R82" s="5">
        <v>3344.3</v>
      </c>
      <c r="S82" s="5">
        <v>42909.7</v>
      </c>
      <c r="T82" s="5">
        <v>42909.7</v>
      </c>
      <c r="U82" s="3" t="s">
        <v>1733</v>
      </c>
      <c r="V82" s="5">
        <v>0</v>
      </c>
      <c r="W82" s="5">
        <v>0</v>
      </c>
      <c r="X82" s="5"/>
      <c r="Y82" s="5"/>
      <c r="Z82" s="5">
        <f>Tbl_BalanceHistory[[#This Row],[Discretionary Recommended - Pre 2022]]+Tbl_BalanceHistory[[#This Row],[Discretionary Balance Recommended: Policy]]+Tbl_BalanceHistory[[#This Row],[Discretionary Balance Recommended: Commitments]]</f>
        <v>0</v>
      </c>
      <c r="AA82" s="5">
        <f>Tbl_BalanceHistory[[#This Row],[Discretionary Balance]]-Tbl_BalanceHistory[[#This Row],[Discretionary Reappropriation]]</f>
        <v>0</v>
      </c>
      <c r="AB82" s="2"/>
      <c r="AC82" s="2"/>
      <c r="AD82" s="2"/>
      <c r="AE82" s="2"/>
    </row>
    <row r="83" spans="1:31" ht="45" x14ac:dyDescent="0.25">
      <c r="A83" s="2" t="s">
        <v>39</v>
      </c>
      <c r="B83" s="3">
        <v>1</v>
      </c>
      <c r="C83" s="3">
        <v>107</v>
      </c>
      <c r="D83" s="3" t="s">
        <v>70</v>
      </c>
      <c r="E83" s="3" t="str">
        <f>_xlfn.XLOOKUP(Tbl_BalanceHistory[[#This Row],[RespAgy]],Tbl_Agencies[Agy Code],Tbl_Agencies[Agy Sort])</f>
        <v>006000</v>
      </c>
      <c r="F83" s="2" t="str">
        <f>Tbl_BalanceHistory[[#This Row],[RespAgy]]&amp;": "&amp;Tbl_BalanceHistory[[#This Row],[RespAgency]]</f>
        <v>107: Division of Legislative Services</v>
      </c>
      <c r="G83" s="3">
        <v>837</v>
      </c>
      <c r="H83" s="3" t="s">
        <v>1430</v>
      </c>
      <c r="I83" s="3" t="str">
        <f>_xlfn.XLOOKUP(Tbl_BalanceHistory[[#This Row],[AgyCode]],Tbl_Agencies[Agy Code],Tbl_Agencies[Agy Sort])</f>
        <v>009000</v>
      </c>
      <c r="J83" s="2" t="str">
        <f>Tbl_BalanceHistory[[#This Row],[AgyCode]]&amp;": "&amp;Tbl_BalanceHistory[[#This Row],[Agency Name]]</f>
        <v>837: Virginia Disability Commission</v>
      </c>
      <c r="K83" s="1">
        <v>2020</v>
      </c>
      <c r="L83" s="3">
        <v>450</v>
      </c>
      <c r="M83" s="3" t="s">
        <v>76</v>
      </c>
      <c r="N83" s="2" t="str">
        <f>Tbl_BalanceHistory[[#This Row],[ProgramCode]]&amp;": "&amp;Tbl_BalanceHistory[[#This Row],[Program Name]]</f>
        <v>450: Social Services Research, Planning, and Coordination</v>
      </c>
      <c r="O83" s="3" t="s">
        <v>886</v>
      </c>
      <c r="P83" s="1" t="str">
        <f>IF(Tbl_BalanceHistory[[#This Row],[FundCode]]="0100","GF",IF(Tbl_BalanceHistory[[#This Row],[FundCode]]="01000","GF","Hi Ed / OCR"))</f>
        <v>GF</v>
      </c>
      <c r="Q83" s="5">
        <v>68711.7</v>
      </c>
      <c r="R83" s="5">
        <v>248</v>
      </c>
      <c r="S83" s="5">
        <v>68463.7</v>
      </c>
      <c r="T83" s="5">
        <v>68463.7</v>
      </c>
      <c r="U83" s="3" t="s">
        <v>1733</v>
      </c>
      <c r="V83" s="5">
        <v>0</v>
      </c>
      <c r="W83" s="5">
        <v>0</v>
      </c>
      <c r="X83" s="5"/>
      <c r="Y83" s="5"/>
      <c r="Z83" s="5">
        <f>Tbl_BalanceHistory[[#This Row],[Discretionary Recommended - Pre 2022]]+Tbl_BalanceHistory[[#This Row],[Discretionary Balance Recommended: Policy]]+Tbl_BalanceHistory[[#This Row],[Discretionary Balance Recommended: Commitments]]</f>
        <v>0</v>
      </c>
      <c r="AA83" s="5">
        <f>Tbl_BalanceHistory[[#This Row],[Discretionary Balance]]-Tbl_BalanceHistory[[#This Row],[Discretionary Reappropriation]]</f>
        <v>0</v>
      </c>
      <c r="AB83" s="2"/>
      <c r="AC83" s="2"/>
      <c r="AD83" s="2"/>
      <c r="AE83" s="2"/>
    </row>
    <row r="84" spans="1:31" ht="45" x14ac:dyDescent="0.25">
      <c r="A84" s="2" t="s">
        <v>39</v>
      </c>
      <c r="B84" s="3">
        <v>1</v>
      </c>
      <c r="C84" s="3">
        <v>107</v>
      </c>
      <c r="D84" s="3" t="s">
        <v>70</v>
      </c>
      <c r="E84" s="3" t="str">
        <f>_xlfn.XLOOKUP(Tbl_BalanceHistory[[#This Row],[RespAgy]],Tbl_Agencies[Agy Code],Tbl_Agencies[Agy Sort])</f>
        <v>006000</v>
      </c>
      <c r="F84" s="2" t="str">
        <f>Tbl_BalanceHistory[[#This Row],[RespAgy]]&amp;": "&amp;Tbl_BalanceHistory[[#This Row],[RespAgency]]</f>
        <v>107: Division of Legislative Services</v>
      </c>
      <c r="G84" s="3">
        <v>837</v>
      </c>
      <c r="H84" s="3" t="s">
        <v>1430</v>
      </c>
      <c r="I84" s="3" t="str">
        <f>_xlfn.XLOOKUP(Tbl_BalanceHistory[[#This Row],[AgyCode]],Tbl_Agencies[Agy Code],Tbl_Agencies[Agy Sort])</f>
        <v>009000</v>
      </c>
      <c r="J84" s="2" t="str">
        <f>Tbl_BalanceHistory[[#This Row],[AgyCode]]&amp;": "&amp;Tbl_BalanceHistory[[#This Row],[Agency Name]]</f>
        <v>837: Virginia Disability Commission</v>
      </c>
      <c r="K84" s="1">
        <v>2021</v>
      </c>
      <c r="L84" s="3">
        <v>450</v>
      </c>
      <c r="M84" s="3" t="s">
        <v>76</v>
      </c>
      <c r="N84" s="2" t="str">
        <f>Tbl_BalanceHistory[[#This Row],[ProgramCode]]&amp;": "&amp;Tbl_BalanceHistory[[#This Row],[Program Name]]</f>
        <v>450: Social Services Research, Planning, and Coordination</v>
      </c>
      <c r="O84" s="3" t="s">
        <v>886</v>
      </c>
      <c r="P84" s="1" t="str">
        <f>IF(Tbl_BalanceHistory[[#This Row],[FundCode]]="0100","GF",IF(Tbl_BalanceHistory[[#This Row],[FundCode]]="01000","GF","Hi Ed / OCR"))</f>
        <v>GF</v>
      </c>
      <c r="Q84" s="5">
        <v>25609</v>
      </c>
      <c r="R84" s="5">
        <v>55</v>
      </c>
      <c r="S84" s="5">
        <v>25554</v>
      </c>
      <c r="T84" s="5">
        <v>25554</v>
      </c>
      <c r="U84" s="3" t="s">
        <v>1733</v>
      </c>
      <c r="V84" s="5">
        <v>0</v>
      </c>
      <c r="W84" s="5">
        <v>0</v>
      </c>
      <c r="X84" s="5"/>
      <c r="Y84" s="5"/>
      <c r="Z84" s="5">
        <f>Tbl_BalanceHistory[[#This Row],[Discretionary Recommended - Pre 2022]]+Tbl_BalanceHistory[[#This Row],[Discretionary Balance Recommended: Policy]]+Tbl_BalanceHistory[[#This Row],[Discretionary Balance Recommended: Commitments]]</f>
        <v>0</v>
      </c>
      <c r="AA84" s="5">
        <f>Tbl_BalanceHistory[[#This Row],[Discretionary Balance]]-Tbl_BalanceHistory[[#This Row],[Discretionary Reappropriation]]</f>
        <v>0</v>
      </c>
      <c r="AB84" s="2"/>
      <c r="AC84" s="2"/>
      <c r="AD84" s="2"/>
      <c r="AE84" s="2"/>
    </row>
    <row r="85" spans="1:31" ht="45" x14ac:dyDescent="0.25">
      <c r="A85" s="2" t="s">
        <v>39</v>
      </c>
      <c r="B85" s="3">
        <v>1</v>
      </c>
      <c r="C85" s="3">
        <v>107</v>
      </c>
      <c r="D85" s="3" t="s">
        <v>70</v>
      </c>
      <c r="E85" s="3" t="str">
        <f>_xlfn.XLOOKUP(Tbl_BalanceHistory[[#This Row],[RespAgy]],Tbl_Agencies[Agy Code],Tbl_Agencies[Agy Sort])</f>
        <v>006000</v>
      </c>
      <c r="F85" s="2" t="str">
        <f>Tbl_BalanceHistory[[#This Row],[RespAgy]]&amp;": "&amp;Tbl_BalanceHistory[[#This Row],[RespAgency]]</f>
        <v>107: Division of Legislative Services</v>
      </c>
      <c r="G85" s="3">
        <v>837</v>
      </c>
      <c r="H85" s="3" t="s">
        <v>1430</v>
      </c>
      <c r="I85" s="3" t="str">
        <f>_xlfn.XLOOKUP(Tbl_BalanceHistory[[#This Row],[AgyCode]],Tbl_Agencies[Agy Code],Tbl_Agencies[Agy Sort])</f>
        <v>009000</v>
      </c>
      <c r="J85" s="2" t="str">
        <f>Tbl_BalanceHistory[[#This Row],[AgyCode]]&amp;": "&amp;Tbl_BalanceHistory[[#This Row],[Agency Name]]</f>
        <v>837: Virginia Disability Commission</v>
      </c>
      <c r="K85" s="1">
        <v>2022</v>
      </c>
      <c r="L85" s="3">
        <v>450</v>
      </c>
      <c r="M85" s="3" t="s">
        <v>76</v>
      </c>
      <c r="N85" s="2" t="str">
        <f>Tbl_BalanceHistory[[#This Row],[ProgramCode]]&amp;": "&amp;Tbl_BalanceHistory[[#This Row],[Program Name]]</f>
        <v>450: Social Services Research, Planning, and Coordination</v>
      </c>
      <c r="O85" s="3" t="s">
        <v>886</v>
      </c>
      <c r="P85" s="1" t="str">
        <f>IF(Tbl_BalanceHistory[[#This Row],[FundCode]]="0100","GF",IF(Tbl_BalanceHistory[[#This Row],[FundCode]]="01000","GF","Hi Ed / OCR"))</f>
        <v>GF</v>
      </c>
      <c r="Q85" s="5">
        <v>25590</v>
      </c>
      <c r="R85" s="5">
        <v>433.25</v>
      </c>
      <c r="S85" s="5">
        <v>25156.75</v>
      </c>
      <c r="T85" s="5">
        <v>25156.75</v>
      </c>
      <c r="U85" s="3" t="s">
        <v>1733</v>
      </c>
      <c r="V85" s="5">
        <v>0</v>
      </c>
      <c r="W85" s="5"/>
      <c r="X85" s="5">
        <v>0</v>
      </c>
      <c r="Y85" s="5">
        <v>0</v>
      </c>
      <c r="Z85" s="5">
        <f>Tbl_BalanceHistory[[#This Row],[Discretionary Recommended - Pre 2022]]+Tbl_BalanceHistory[[#This Row],[Discretionary Balance Recommended: Policy]]+Tbl_BalanceHistory[[#This Row],[Discretionary Balance Recommended: Commitments]]</f>
        <v>0</v>
      </c>
      <c r="AA85" s="5">
        <f>Tbl_BalanceHistory[[#This Row],[Discretionary Balance]]-Tbl_BalanceHistory[[#This Row],[Discretionary Reappropriation]]</f>
        <v>0</v>
      </c>
      <c r="AB85" s="2"/>
      <c r="AC85" s="2"/>
      <c r="AD85" s="2"/>
      <c r="AE85" s="2"/>
    </row>
    <row r="86" spans="1:31" ht="30" x14ac:dyDescent="0.25">
      <c r="A86" s="2" t="s">
        <v>908</v>
      </c>
      <c r="B86" s="3">
        <v>1</v>
      </c>
      <c r="C86" s="3">
        <v>107</v>
      </c>
      <c r="D86" s="3" t="s">
        <v>70</v>
      </c>
      <c r="E86" s="3" t="str">
        <f>_xlfn.XLOOKUP(Tbl_BalanceHistory[[#This Row],[RespAgy]],Tbl_Agencies[Agy Code],Tbl_Agencies[Agy Sort])</f>
        <v>006000</v>
      </c>
      <c r="F86" s="2" t="str">
        <f>Tbl_BalanceHistory[[#This Row],[RespAgy]]&amp;": "&amp;Tbl_BalanceHistory[[#This Row],[RespAgency]]</f>
        <v>107: Division of Legislative Services</v>
      </c>
      <c r="G86" s="3">
        <v>845</v>
      </c>
      <c r="H86" s="3" t="s">
        <v>100</v>
      </c>
      <c r="I86" s="3" t="str">
        <f>_xlfn.XLOOKUP(Tbl_BalanceHistory[[#This Row],[AgyCode]],Tbl_Agencies[Agy Code],Tbl_Agencies[Agy Sort])</f>
        <v>010000</v>
      </c>
      <c r="J86" s="2" t="str">
        <f>Tbl_BalanceHistory[[#This Row],[AgyCode]]&amp;": "&amp;Tbl_BalanceHistory[[#This Row],[Agency Name]]</f>
        <v>845: Dr. Martin Luther King, Jr. Memorial Commission</v>
      </c>
      <c r="K86" s="1">
        <v>2014</v>
      </c>
      <c r="L86" s="3">
        <v>146</v>
      </c>
      <c r="M86" s="3" t="s">
        <v>72</v>
      </c>
      <c r="N86" s="2" t="str">
        <f>Tbl_BalanceHistory[[#This Row],[ProgramCode]]&amp;": "&amp;Tbl_BalanceHistory[[#This Row],[Program Name]]</f>
        <v>146: Human Relations Management</v>
      </c>
      <c r="O86" s="3" t="s">
        <v>1730</v>
      </c>
      <c r="P86" s="1" t="str">
        <f>IF(Tbl_BalanceHistory[[#This Row],[FundCode]]="0100","GF",IF(Tbl_BalanceHistory[[#This Row],[FundCode]]="01000","GF","Hi Ed / OCR"))</f>
        <v>GF</v>
      </c>
      <c r="Q86" s="5">
        <v>136551</v>
      </c>
      <c r="R86" s="5">
        <v>44335.07</v>
      </c>
      <c r="S86" s="5">
        <v>92215</v>
      </c>
      <c r="T86" s="5">
        <v>92215</v>
      </c>
      <c r="U86" s="3" t="s">
        <v>1731</v>
      </c>
      <c r="V86" s="5">
        <v>0</v>
      </c>
      <c r="W86" s="5">
        <v>0</v>
      </c>
      <c r="X86" s="5"/>
      <c r="Y86" s="5"/>
      <c r="Z86" s="5">
        <f>Tbl_BalanceHistory[[#This Row],[Discretionary Recommended - Pre 2022]]+Tbl_BalanceHistory[[#This Row],[Discretionary Balance Recommended: Policy]]+Tbl_BalanceHistory[[#This Row],[Discretionary Balance Recommended: Commitments]]</f>
        <v>0</v>
      </c>
      <c r="AA86" s="5">
        <f>Tbl_BalanceHistory[[#This Row],[Discretionary Balance]]-Tbl_BalanceHistory[[#This Row],[Discretionary Reappropriation]]</f>
        <v>0</v>
      </c>
      <c r="AB86" s="2"/>
      <c r="AC86" s="2"/>
      <c r="AD86" s="2"/>
      <c r="AE86" s="2"/>
    </row>
    <row r="87" spans="1:31" ht="30" x14ac:dyDescent="0.25">
      <c r="A87" s="2" t="s">
        <v>908</v>
      </c>
      <c r="B87" s="3">
        <v>1</v>
      </c>
      <c r="C87" s="3">
        <v>107</v>
      </c>
      <c r="D87" s="3" t="s">
        <v>70</v>
      </c>
      <c r="E87" s="3" t="str">
        <f>_xlfn.XLOOKUP(Tbl_BalanceHistory[[#This Row],[RespAgy]],Tbl_Agencies[Agy Code],Tbl_Agencies[Agy Sort])</f>
        <v>006000</v>
      </c>
      <c r="F87" s="2" t="str">
        <f>Tbl_BalanceHistory[[#This Row],[RespAgy]]&amp;": "&amp;Tbl_BalanceHistory[[#This Row],[RespAgency]]</f>
        <v>107: Division of Legislative Services</v>
      </c>
      <c r="G87" s="3">
        <v>845</v>
      </c>
      <c r="H87" s="3" t="s">
        <v>100</v>
      </c>
      <c r="I87" s="3" t="str">
        <f>_xlfn.XLOOKUP(Tbl_BalanceHistory[[#This Row],[AgyCode]],Tbl_Agencies[Agy Code],Tbl_Agencies[Agy Sort])</f>
        <v>010000</v>
      </c>
      <c r="J87" s="2" t="str">
        <f>Tbl_BalanceHistory[[#This Row],[AgyCode]]&amp;": "&amp;Tbl_BalanceHistory[[#This Row],[Agency Name]]</f>
        <v>845: Dr. Martin Luther King, Jr. Memorial Commission</v>
      </c>
      <c r="K87" s="1">
        <v>2015</v>
      </c>
      <c r="L87" s="3">
        <v>146</v>
      </c>
      <c r="M87" s="3" t="s">
        <v>72</v>
      </c>
      <c r="N87" s="2" t="str">
        <f>Tbl_BalanceHistory[[#This Row],[ProgramCode]]&amp;": "&amp;Tbl_BalanceHistory[[#This Row],[Program Name]]</f>
        <v>146: Human Relations Management</v>
      </c>
      <c r="O87" s="3" t="s">
        <v>1730</v>
      </c>
      <c r="P87" s="1" t="str">
        <f>IF(Tbl_BalanceHistory[[#This Row],[FundCode]]="0100","GF",IF(Tbl_BalanceHistory[[#This Row],[FundCode]]="01000","GF","Hi Ed / OCR"))</f>
        <v>GF</v>
      </c>
      <c r="Q87" s="5">
        <v>142685</v>
      </c>
      <c r="R87" s="5">
        <v>29774</v>
      </c>
      <c r="S87" s="5">
        <v>112910</v>
      </c>
      <c r="T87" s="5">
        <v>112910</v>
      </c>
      <c r="U87" s="3" t="s">
        <v>1731</v>
      </c>
      <c r="V87" s="5">
        <v>0</v>
      </c>
      <c r="W87" s="5">
        <v>0</v>
      </c>
      <c r="X87" s="5"/>
      <c r="Y87" s="5"/>
      <c r="Z87" s="5">
        <f>Tbl_BalanceHistory[[#This Row],[Discretionary Recommended - Pre 2022]]+Tbl_BalanceHistory[[#This Row],[Discretionary Balance Recommended: Policy]]+Tbl_BalanceHistory[[#This Row],[Discretionary Balance Recommended: Commitments]]</f>
        <v>0</v>
      </c>
      <c r="AA87" s="5">
        <f>Tbl_BalanceHistory[[#This Row],[Discretionary Balance]]-Tbl_BalanceHistory[[#This Row],[Discretionary Reappropriation]]</f>
        <v>0</v>
      </c>
      <c r="AB87" s="2"/>
      <c r="AC87" s="2"/>
      <c r="AD87" s="2"/>
      <c r="AE87" s="2"/>
    </row>
    <row r="88" spans="1:31" ht="30" x14ac:dyDescent="0.25">
      <c r="A88" s="2" t="s">
        <v>908</v>
      </c>
      <c r="B88" s="3">
        <v>1</v>
      </c>
      <c r="C88" s="3">
        <v>107</v>
      </c>
      <c r="D88" s="3" t="s">
        <v>70</v>
      </c>
      <c r="E88" s="3" t="str">
        <f>_xlfn.XLOOKUP(Tbl_BalanceHistory[[#This Row],[RespAgy]],Tbl_Agencies[Agy Code],Tbl_Agencies[Agy Sort])</f>
        <v>006000</v>
      </c>
      <c r="F88" s="2" t="str">
        <f>Tbl_BalanceHistory[[#This Row],[RespAgy]]&amp;": "&amp;Tbl_BalanceHistory[[#This Row],[RespAgency]]</f>
        <v>107: Division of Legislative Services</v>
      </c>
      <c r="G88" s="3">
        <v>845</v>
      </c>
      <c r="H88" s="3" t="s">
        <v>100</v>
      </c>
      <c r="I88" s="3" t="str">
        <f>_xlfn.XLOOKUP(Tbl_BalanceHistory[[#This Row],[AgyCode]],Tbl_Agencies[Agy Code],Tbl_Agencies[Agy Sort])</f>
        <v>010000</v>
      </c>
      <c r="J88" s="2" t="str">
        <f>Tbl_BalanceHistory[[#This Row],[AgyCode]]&amp;": "&amp;Tbl_BalanceHistory[[#This Row],[Agency Name]]</f>
        <v>845: Dr. Martin Luther King, Jr. Memorial Commission</v>
      </c>
      <c r="K88" s="1">
        <v>2016</v>
      </c>
      <c r="L88" s="3">
        <v>146</v>
      </c>
      <c r="M88" s="3" t="s">
        <v>72</v>
      </c>
      <c r="N88" s="2" t="str">
        <f>Tbl_BalanceHistory[[#This Row],[ProgramCode]]&amp;": "&amp;Tbl_BalanceHistory[[#This Row],[Program Name]]</f>
        <v>146: Human Relations Management</v>
      </c>
      <c r="O88" s="3" t="s">
        <v>1730</v>
      </c>
      <c r="P88" s="1" t="str">
        <f>IF(Tbl_BalanceHistory[[#This Row],[FundCode]]="0100","GF",IF(Tbl_BalanceHistory[[#This Row],[FundCode]]="01000","GF","Hi Ed / OCR"))</f>
        <v>GF</v>
      </c>
      <c r="Q88" s="5">
        <v>163421</v>
      </c>
      <c r="R88" s="5">
        <v>63151.81</v>
      </c>
      <c r="S88" s="5">
        <v>100269</v>
      </c>
      <c r="T88" s="5">
        <v>100269</v>
      </c>
      <c r="U88" s="3" t="s">
        <v>1732</v>
      </c>
      <c r="V88" s="5">
        <v>0</v>
      </c>
      <c r="W88" s="5">
        <v>0</v>
      </c>
      <c r="X88" s="5"/>
      <c r="Y88" s="5"/>
      <c r="Z88" s="5">
        <f>Tbl_BalanceHistory[[#This Row],[Discretionary Recommended - Pre 2022]]+Tbl_BalanceHistory[[#This Row],[Discretionary Balance Recommended: Policy]]+Tbl_BalanceHistory[[#This Row],[Discretionary Balance Recommended: Commitments]]</f>
        <v>0</v>
      </c>
      <c r="AA88" s="5">
        <f>Tbl_BalanceHistory[[#This Row],[Discretionary Balance]]-Tbl_BalanceHistory[[#This Row],[Discretionary Reappropriation]]</f>
        <v>0</v>
      </c>
      <c r="AB88" s="2"/>
      <c r="AC88" s="2"/>
      <c r="AD88" s="2"/>
      <c r="AE88" s="2"/>
    </row>
    <row r="89" spans="1:31" ht="30" x14ac:dyDescent="0.25">
      <c r="A89" s="2" t="s">
        <v>908</v>
      </c>
      <c r="B89" s="3">
        <v>1</v>
      </c>
      <c r="C89" s="3">
        <v>107</v>
      </c>
      <c r="D89" s="3" t="s">
        <v>70</v>
      </c>
      <c r="E89" s="3" t="str">
        <f>_xlfn.XLOOKUP(Tbl_BalanceHistory[[#This Row],[RespAgy]],Tbl_Agencies[Agy Code],Tbl_Agencies[Agy Sort])</f>
        <v>006000</v>
      </c>
      <c r="F89" s="2" t="str">
        <f>Tbl_BalanceHistory[[#This Row],[RespAgy]]&amp;": "&amp;Tbl_BalanceHistory[[#This Row],[RespAgency]]</f>
        <v>107: Division of Legislative Services</v>
      </c>
      <c r="G89" s="3">
        <v>845</v>
      </c>
      <c r="H89" s="3" t="s">
        <v>100</v>
      </c>
      <c r="I89" s="3" t="str">
        <f>_xlfn.XLOOKUP(Tbl_BalanceHistory[[#This Row],[AgyCode]],Tbl_Agencies[Agy Code],Tbl_Agencies[Agy Sort])</f>
        <v>010000</v>
      </c>
      <c r="J89" s="2" t="str">
        <f>Tbl_BalanceHistory[[#This Row],[AgyCode]]&amp;": "&amp;Tbl_BalanceHistory[[#This Row],[Agency Name]]</f>
        <v>845: Dr. Martin Luther King, Jr. Memorial Commission</v>
      </c>
      <c r="K89" s="1">
        <v>2017</v>
      </c>
      <c r="L89" s="3">
        <v>146</v>
      </c>
      <c r="M89" s="3" t="s">
        <v>72</v>
      </c>
      <c r="N89" s="2" t="str">
        <f>Tbl_BalanceHistory[[#This Row],[ProgramCode]]&amp;": "&amp;Tbl_BalanceHistory[[#This Row],[Program Name]]</f>
        <v>146: Human Relations Management</v>
      </c>
      <c r="O89" s="3" t="s">
        <v>886</v>
      </c>
      <c r="P89" s="1" t="str">
        <f>IF(Tbl_BalanceHistory[[#This Row],[FundCode]]="0100","GF",IF(Tbl_BalanceHistory[[#This Row],[FundCode]]="01000","GF","Hi Ed / OCR"))</f>
        <v>GF</v>
      </c>
      <c r="Q89" s="5">
        <v>150997</v>
      </c>
      <c r="R89" s="5">
        <v>23965.26</v>
      </c>
      <c r="S89" s="5">
        <v>127031</v>
      </c>
      <c r="T89" s="5">
        <v>127031</v>
      </c>
      <c r="U89" s="3" t="s">
        <v>1732</v>
      </c>
      <c r="V89" s="5">
        <v>0</v>
      </c>
      <c r="W89" s="5">
        <v>0</v>
      </c>
      <c r="X89" s="5"/>
      <c r="Y89" s="5"/>
      <c r="Z89" s="5">
        <f>Tbl_BalanceHistory[[#This Row],[Discretionary Recommended - Pre 2022]]+Tbl_BalanceHistory[[#This Row],[Discretionary Balance Recommended: Policy]]+Tbl_BalanceHistory[[#This Row],[Discretionary Balance Recommended: Commitments]]</f>
        <v>0</v>
      </c>
      <c r="AA89" s="5">
        <f>Tbl_BalanceHistory[[#This Row],[Discretionary Balance]]-Tbl_BalanceHistory[[#This Row],[Discretionary Reappropriation]]</f>
        <v>0</v>
      </c>
      <c r="AB89" s="2"/>
      <c r="AC89" s="2"/>
      <c r="AD89" s="2"/>
      <c r="AE89" s="2"/>
    </row>
    <row r="90" spans="1:31" ht="30" x14ac:dyDescent="0.25">
      <c r="A90" s="2" t="s">
        <v>908</v>
      </c>
      <c r="B90" s="3">
        <v>1</v>
      </c>
      <c r="C90" s="3">
        <v>107</v>
      </c>
      <c r="D90" s="3" t="s">
        <v>70</v>
      </c>
      <c r="E90" s="3" t="str">
        <f>_xlfn.XLOOKUP(Tbl_BalanceHistory[[#This Row],[RespAgy]],Tbl_Agencies[Agy Code],Tbl_Agencies[Agy Sort])</f>
        <v>006000</v>
      </c>
      <c r="F90" s="2" t="str">
        <f>Tbl_BalanceHistory[[#This Row],[RespAgy]]&amp;": "&amp;Tbl_BalanceHistory[[#This Row],[RespAgency]]</f>
        <v>107: Division of Legislative Services</v>
      </c>
      <c r="G90" s="3">
        <v>845</v>
      </c>
      <c r="H90" s="3" t="s">
        <v>100</v>
      </c>
      <c r="I90" s="3" t="str">
        <f>_xlfn.XLOOKUP(Tbl_BalanceHistory[[#This Row],[AgyCode]],Tbl_Agencies[Agy Code],Tbl_Agencies[Agy Sort])</f>
        <v>010000</v>
      </c>
      <c r="J90" s="2" t="str">
        <f>Tbl_BalanceHistory[[#This Row],[AgyCode]]&amp;": "&amp;Tbl_BalanceHistory[[#This Row],[Agency Name]]</f>
        <v>845: Dr. Martin Luther King, Jr. Memorial Commission</v>
      </c>
      <c r="K90" s="1">
        <v>2018</v>
      </c>
      <c r="L90" s="3">
        <v>146</v>
      </c>
      <c r="M90" s="3" t="s">
        <v>72</v>
      </c>
      <c r="N90" s="2" t="str">
        <f>Tbl_BalanceHistory[[#This Row],[ProgramCode]]&amp;": "&amp;Tbl_BalanceHistory[[#This Row],[Program Name]]</f>
        <v>146: Human Relations Management</v>
      </c>
      <c r="O90" s="3" t="s">
        <v>886</v>
      </c>
      <c r="P90" s="1" t="str">
        <f>IF(Tbl_BalanceHistory[[#This Row],[FundCode]]="0100","GF",IF(Tbl_BalanceHistory[[#This Row],[FundCode]]="01000","GF","Hi Ed / OCR"))</f>
        <v>GF</v>
      </c>
      <c r="Q90" s="5">
        <v>177794</v>
      </c>
      <c r="R90" s="5">
        <v>146965.28</v>
      </c>
      <c r="S90" s="5">
        <v>30828</v>
      </c>
      <c r="T90" s="5">
        <v>30828</v>
      </c>
      <c r="U90" s="3" t="s">
        <v>1733</v>
      </c>
      <c r="V90" s="5">
        <v>0</v>
      </c>
      <c r="W90" s="5">
        <v>0</v>
      </c>
      <c r="X90" s="5"/>
      <c r="Y90" s="5"/>
      <c r="Z90" s="5">
        <f>Tbl_BalanceHistory[[#This Row],[Discretionary Recommended - Pre 2022]]+Tbl_BalanceHistory[[#This Row],[Discretionary Balance Recommended: Policy]]+Tbl_BalanceHistory[[#This Row],[Discretionary Balance Recommended: Commitments]]</f>
        <v>0</v>
      </c>
      <c r="AA90" s="5">
        <f>Tbl_BalanceHistory[[#This Row],[Discretionary Balance]]-Tbl_BalanceHistory[[#This Row],[Discretionary Reappropriation]]</f>
        <v>0</v>
      </c>
      <c r="AB90" s="2"/>
      <c r="AC90" s="2"/>
      <c r="AD90" s="2"/>
      <c r="AE90" s="2"/>
    </row>
    <row r="91" spans="1:31" ht="30" x14ac:dyDescent="0.25">
      <c r="A91" s="2" t="s">
        <v>908</v>
      </c>
      <c r="B91" s="3">
        <v>1</v>
      </c>
      <c r="C91" s="3">
        <v>107</v>
      </c>
      <c r="D91" s="3" t="s">
        <v>70</v>
      </c>
      <c r="E91" s="3" t="str">
        <f>_xlfn.XLOOKUP(Tbl_BalanceHistory[[#This Row],[RespAgy]],Tbl_Agencies[Agy Code],Tbl_Agencies[Agy Sort])</f>
        <v>006000</v>
      </c>
      <c r="F91" s="2" t="str">
        <f>Tbl_BalanceHistory[[#This Row],[RespAgy]]&amp;": "&amp;Tbl_BalanceHistory[[#This Row],[RespAgency]]</f>
        <v>107: Division of Legislative Services</v>
      </c>
      <c r="G91" s="3">
        <v>845</v>
      </c>
      <c r="H91" s="3" t="s">
        <v>100</v>
      </c>
      <c r="I91" s="3" t="str">
        <f>_xlfn.XLOOKUP(Tbl_BalanceHistory[[#This Row],[AgyCode]],Tbl_Agencies[Agy Code],Tbl_Agencies[Agy Sort])</f>
        <v>010000</v>
      </c>
      <c r="J91" s="2" t="str">
        <f>Tbl_BalanceHistory[[#This Row],[AgyCode]]&amp;": "&amp;Tbl_BalanceHistory[[#This Row],[Agency Name]]</f>
        <v>845: Dr. Martin Luther King, Jr. Memorial Commission</v>
      </c>
      <c r="K91" s="1">
        <v>2019</v>
      </c>
      <c r="L91" s="3">
        <v>146</v>
      </c>
      <c r="M91" s="3" t="s">
        <v>72</v>
      </c>
      <c r="N91" s="2" t="str">
        <f>Tbl_BalanceHistory[[#This Row],[ProgramCode]]&amp;": "&amp;Tbl_BalanceHistory[[#This Row],[Program Name]]</f>
        <v>146: Human Relations Management</v>
      </c>
      <c r="O91" s="3" t="s">
        <v>886</v>
      </c>
      <c r="P91" s="1" t="str">
        <f>IF(Tbl_BalanceHistory[[#This Row],[FundCode]]="0100","GF",IF(Tbl_BalanceHistory[[#This Row],[FundCode]]="01000","GF","Hi Ed / OCR"))</f>
        <v>GF</v>
      </c>
      <c r="Q91" s="5">
        <v>81401</v>
      </c>
      <c r="R91" s="5">
        <v>24514.12</v>
      </c>
      <c r="S91" s="5">
        <v>56886.879999999997</v>
      </c>
      <c r="T91" s="5">
        <v>56886.879999999997</v>
      </c>
      <c r="U91" s="3" t="s">
        <v>1733</v>
      </c>
      <c r="V91" s="5">
        <v>0</v>
      </c>
      <c r="W91" s="5">
        <v>0</v>
      </c>
      <c r="X91" s="5"/>
      <c r="Y91" s="5"/>
      <c r="Z91" s="5">
        <f>Tbl_BalanceHistory[[#This Row],[Discretionary Recommended - Pre 2022]]+Tbl_BalanceHistory[[#This Row],[Discretionary Balance Recommended: Policy]]+Tbl_BalanceHistory[[#This Row],[Discretionary Balance Recommended: Commitments]]</f>
        <v>0</v>
      </c>
      <c r="AA91" s="5">
        <f>Tbl_BalanceHistory[[#This Row],[Discretionary Balance]]-Tbl_BalanceHistory[[#This Row],[Discretionary Reappropriation]]</f>
        <v>0</v>
      </c>
      <c r="AB91" s="2"/>
      <c r="AC91" s="2"/>
      <c r="AD91" s="2"/>
      <c r="AE91" s="2"/>
    </row>
    <row r="92" spans="1:31" ht="30" x14ac:dyDescent="0.25">
      <c r="A92" s="2" t="s">
        <v>39</v>
      </c>
      <c r="B92" s="3">
        <v>1</v>
      </c>
      <c r="C92" s="3">
        <v>107</v>
      </c>
      <c r="D92" s="3" t="s">
        <v>70</v>
      </c>
      <c r="E92" s="3" t="str">
        <f>_xlfn.XLOOKUP(Tbl_BalanceHistory[[#This Row],[RespAgy]],Tbl_Agencies[Agy Code],Tbl_Agencies[Agy Sort])</f>
        <v>006000</v>
      </c>
      <c r="F92" s="2" t="str">
        <f>Tbl_BalanceHistory[[#This Row],[RespAgy]]&amp;": "&amp;Tbl_BalanceHistory[[#This Row],[RespAgency]]</f>
        <v>107: Division of Legislative Services</v>
      </c>
      <c r="G92" s="3">
        <v>845</v>
      </c>
      <c r="H92" s="3" t="s">
        <v>100</v>
      </c>
      <c r="I92" s="3" t="str">
        <f>_xlfn.XLOOKUP(Tbl_BalanceHistory[[#This Row],[AgyCode]],Tbl_Agencies[Agy Code],Tbl_Agencies[Agy Sort])</f>
        <v>010000</v>
      </c>
      <c r="J92" s="2" t="str">
        <f>Tbl_BalanceHistory[[#This Row],[AgyCode]]&amp;": "&amp;Tbl_BalanceHistory[[#This Row],[Agency Name]]</f>
        <v>845: Dr. Martin Luther King, Jr. Memorial Commission</v>
      </c>
      <c r="K92" s="1">
        <v>2020</v>
      </c>
      <c r="L92" s="3">
        <v>146</v>
      </c>
      <c r="M92" s="3" t="s">
        <v>72</v>
      </c>
      <c r="N92" s="2" t="str">
        <f>Tbl_BalanceHistory[[#This Row],[ProgramCode]]&amp;": "&amp;Tbl_BalanceHistory[[#This Row],[Program Name]]</f>
        <v>146: Human Relations Management</v>
      </c>
      <c r="O92" s="3" t="s">
        <v>886</v>
      </c>
      <c r="P92" s="1" t="str">
        <f>IF(Tbl_BalanceHistory[[#This Row],[FundCode]]="0100","GF",IF(Tbl_BalanceHistory[[#This Row],[FundCode]]="01000","GF","Hi Ed / OCR"))</f>
        <v>GF</v>
      </c>
      <c r="Q92" s="5">
        <v>107529.88</v>
      </c>
      <c r="R92" s="5">
        <v>30477.91</v>
      </c>
      <c r="S92" s="5">
        <v>77051.97</v>
      </c>
      <c r="T92" s="5">
        <v>77051.97</v>
      </c>
      <c r="U92" s="3" t="s">
        <v>1733</v>
      </c>
      <c r="V92" s="5">
        <v>0</v>
      </c>
      <c r="W92" s="5">
        <v>0</v>
      </c>
      <c r="X92" s="5"/>
      <c r="Y92" s="5"/>
      <c r="Z92" s="5">
        <f>Tbl_BalanceHistory[[#This Row],[Discretionary Recommended - Pre 2022]]+Tbl_BalanceHistory[[#This Row],[Discretionary Balance Recommended: Policy]]+Tbl_BalanceHistory[[#This Row],[Discretionary Balance Recommended: Commitments]]</f>
        <v>0</v>
      </c>
      <c r="AA92" s="5">
        <f>Tbl_BalanceHistory[[#This Row],[Discretionary Balance]]-Tbl_BalanceHistory[[#This Row],[Discretionary Reappropriation]]</f>
        <v>0</v>
      </c>
      <c r="AB92" s="2"/>
      <c r="AC92" s="2"/>
      <c r="AD92" s="2"/>
      <c r="AE92" s="2"/>
    </row>
    <row r="93" spans="1:31" ht="45" x14ac:dyDescent="0.25">
      <c r="A93" s="2" t="s">
        <v>908</v>
      </c>
      <c r="B93" s="3">
        <v>1</v>
      </c>
      <c r="C93" s="3">
        <v>107</v>
      </c>
      <c r="D93" s="3" t="s">
        <v>70</v>
      </c>
      <c r="E93" s="3" t="str">
        <f>_xlfn.XLOOKUP(Tbl_BalanceHistory[[#This Row],[RespAgy]],Tbl_Agencies[Agy Code],Tbl_Agencies[Agy Sort])</f>
        <v>006000</v>
      </c>
      <c r="F93" s="2" t="str">
        <f>Tbl_BalanceHistory[[#This Row],[RespAgy]]&amp;": "&amp;Tbl_BalanceHistory[[#This Row],[RespAgency]]</f>
        <v>107: Division of Legislative Services</v>
      </c>
      <c r="G93" s="3">
        <v>847</v>
      </c>
      <c r="H93" s="3" t="s">
        <v>103</v>
      </c>
      <c r="I93" s="3" t="str">
        <f>_xlfn.XLOOKUP(Tbl_BalanceHistory[[#This Row],[AgyCode]],Tbl_Agencies[Agy Code],Tbl_Agencies[Agy Sort])</f>
        <v>012000</v>
      </c>
      <c r="J93" s="2" t="str">
        <f>Tbl_BalanceHistory[[#This Row],[AgyCode]]&amp;": "&amp;Tbl_BalanceHistory[[#This Row],[Agency Name]]</f>
        <v>847: Joint Commission on Technology and Science</v>
      </c>
      <c r="K93" s="1">
        <v>2014</v>
      </c>
      <c r="L93" s="3">
        <v>537</v>
      </c>
      <c r="M93" s="3" t="s">
        <v>105</v>
      </c>
      <c r="N93" s="2" t="str">
        <f>Tbl_BalanceHistory[[#This Row],[ProgramCode]]&amp;": "&amp;Tbl_BalanceHistory[[#This Row],[Program Name]]</f>
        <v>537: Technology Research, Planning, and Coordination</v>
      </c>
      <c r="O93" s="3" t="s">
        <v>1730</v>
      </c>
      <c r="P93" s="1" t="str">
        <f>IF(Tbl_BalanceHistory[[#This Row],[FundCode]]="0100","GF",IF(Tbl_BalanceHistory[[#This Row],[FundCode]]="01000","GF","Hi Ed / OCR"))</f>
        <v>GF</v>
      </c>
      <c r="Q93" s="5">
        <v>260630</v>
      </c>
      <c r="R93" s="5">
        <v>151131.29</v>
      </c>
      <c r="S93" s="5">
        <v>109498</v>
      </c>
      <c r="T93" s="5">
        <v>109498</v>
      </c>
      <c r="U93" s="3" t="s">
        <v>1731</v>
      </c>
      <c r="V93" s="5">
        <v>0</v>
      </c>
      <c r="W93" s="5">
        <v>0</v>
      </c>
      <c r="X93" s="5"/>
      <c r="Y93" s="5"/>
      <c r="Z93" s="5">
        <f>Tbl_BalanceHistory[[#This Row],[Discretionary Recommended - Pre 2022]]+Tbl_BalanceHistory[[#This Row],[Discretionary Balance Recommended: Policy]]+Tbl_BalanceHistory[[#This Row],[Discretionary Balance Recommended: Commitments]]</f>
        <v>0</v>
      </c>
      <c r="AA93" s="5">
        <f>Tbl_BalanceHistory[[#This Row],[Discretionary Balance]]-Tbl_BalanceHistory[[#This Row],[Discretionary Reappropriation]]</f>
        <v>0</v>
      </c>
      <c r="AB93" s="2"/>
      <c r="AC93" s="2"/>
      <c r="AD93" s="2"/>
      <c r="AE93" s="2"/>
    </row>
    <row r="94" spans="1:31" ht="45" x14ac:dyDescent="0.25">
      <c r="A94" s="2" t="s">
        <v>908</v>
      </c>
      <c r="B94" s="3">
        <v>1</v>
      </c>
      <c r="C94" s="3">
        <v>107</v>
      </c>
      <c r="D94" s="3" t="s">
        <v>70</v>
      </c>
      <c r="E94" s="3" t="str">
        <f>_xlfn.XLOOKUP(Tbl_BalanceHistory[[#This Row],[RespAgy]],Tbl_Agencies[Agy Code],Tbl_Agencies[Agy Sort])</f>
        <v>006000</v>
      </c>
      <c r="F94" s="2" t="str">
        <f>Tbl_BalanceHistory[[#This Row],[RespAgy]]&amp;": "&amp;Tbl_BalanceHistory[[#This Row],[RespAgency]]</f>
        <v>107: Division of Legislative Services</v>
      </c>
      <c r="G94" s="3">
        <v>847</v>
      </c>
      <c r="H94" s="3" t="s">
        <v>103</v>
      </c>
      <c r="I94" s="3" t="str">
        <f>_xlfn.XLOOKUP(Tbl_BalanceHistory[[#This Row],[AgyCode]],Tbl_Agencies[Agy Code],Tbl_Agencies[Agy Sort])</f>
        <v>012000</v>
      </c>
      <c r="J94" s="2" t="str">
        <f>Tbl_BalanceHistory[[#This Row],[AgyCode]]&amp;": "&amp;Tbl_BalanceHistory[[#This Row],[Agency Name]]</f>
        <v>847: Joint Commission on Technology and Science</v>
      </c>
      <c r="K94" s="1">
        <v>2015</v>
      </c>
      <c r="L94" s="3">
        <v>537</v>
      </c>
      <c r="M94" s="3" t="s">
        <v>105</v>
      </c>
      <c r="N94" s="2" t="str">
        <f>Tbl_BalanceHistory[[#This Row],[ProgramCode]]&amp;": "&amp;Tbl_BalanceHistory[[#This Row],[Program Name]]</f>
        <v>537: Technology Research, Planning, and Coordination</v>
      </c>
      <c r="O94" s="3" t="s">
        <v>1730</v>
      </c>
      <c r="P94" s="1" t="str">
        <f>IF(Tbl_BalanceHistory[[#This Row],[FundCode]]="0100","GF",IF(Tbl_BalanceHistory[[#This Row],[FundCode]]="01000","GF","Hi Ed / OCR"))</f>
        <v>GF</v>
      </c>
      <c r="Q94" s="5">
        <v>212745</v>
      </c>
      <c r="R94" s="5">
        <v>151815</v>
      </c>
      <c r="S94" s="5">
        <v>60929</v>
      </c>
      <c r="T94" s="5">
        <v>60929</v>
      </c>
      <c r="U94" s="3" t="s">
        <v>1731</v>
      </c>
      <c r="V94" s="5">
        <v>0</v>
      </c>
      <c r="W94" s="5">
        <v>0</v>
      </c>
      <c r="X94" s="5"/>
      <c r="Y94" s="5"/>
      <c r="Z94" s="5">
        <f>Tbl_BalanceHistory[[#This Row],[Discretionary Recommended - Pre 2022]]+Tbl_BalanceHistory[[#This Row],[Discretionary Balance Recommended: Policy]]+Tbl_BalanceHistory[[#This Row],[Discretionary Balance Recommended: Commitments]]</f>
        <v>0</v>
      </c>
      <c r="AA94" s="5">
        <f>Tbl_BalanceHistory[[#This Row],[Discretionary Balance]]-Tbl_BalanceHistory[[#This Row],[Discretionary Reappropriation]]</f>
        <v>0</v>
      </c>
      <c r="AB94" s="2"/>
      <c r="AC94" s="2"/>
      <c r="AD94" s="2"/>
      <c r="AE94" s="2"/>
    </row>
    <row r="95" spans="1:31" ht="45" x14ac:dyDescent="0.25">
      <c r="A95" s="2" t="s">
        <v>908</v>
      </c>
      <c r="B95" s="3">
        <v>1</v>
      </c>
      <c r="C95" s="3">
        <v>107</v>
      </c>
      <c r="D95" s="3" t="s">
        <v>70</v>
      </c>
      <c r="E95" s="3" t="str">
        <f>_xlfn.XLOOKUP(Tbl_BalanceHistory[[#This Row],[RespAgy]],Tbl_Agencies[Agy Code],Tbl_Agencies[Agy Sort])</f>
        <v>006000</v>
      </c>
      <c r="F95" s="2" t="str">
        <f>Tbl_BalanceHistory[[#This Row],[RespAgy]]&amp;": "&amp;Tbl_BalanceHistory[[#This Row],[RespAgency]]</f>
        <v>107: Division of Legislative Services</v>
      </c>
      <c r="G95" s="3">
        <v>847</v>
      </c>
      <c r="H95" s="3" t="s">
        <v>103</v>
      </c>
      <c r="I95" s="3" t="str">
        <f>_xlfn.XLOOKUP(Tbl_BalanceHistory[[#This Row],[AgyCode]],Tbl_Agencies[Agy Code],Tbl_Agencies[Agy Sort])</f>
        <v>012000</v>
      </c>
      <c r="J95" s="2" t="str">
        <f>Tbl_BalanceHistory[[#This Row],[AgyCode]]&amp;": "&amp;Tbl_BalanceHistory[[#This Row],[Agency Name]]</f>
        <v>847: Joint Commission on Technology and Science</v>
      </c>
      <c r="K95" s="1">
        <v>2016</v>
      </c>
      <c r="L95" s="3">
        <v>537</v>
      </c>
      <c r="M95" s="3" t="s">
        <v>105</v>
      </c>
      <c r="N95" s="2" t="str">
        <f>Tbl_BalanceHistory[[#This Row],[ProgramCode]]&amp;": "&amp;Tbl_BalanceHistory[[#This Row],[Program Name]]</f>
        <v>537: Technology Research, Planning, and Coordination</v>
      </c>
      <c r="O95" s="3" t="s">
        <v>1730</v>
      </c>
      <c r="P95" s="1" t="str">
        <f>IF(Tbl_BalanceHistory[[#This Row],[FundCode]]="0100","GF",IF(Tbl_BalanceHistory[[#This Row],[FundCode]]="01000","GF","Hi Ed / OCR"))</f>
        <v>GF</v>
      </c>
      <c r="Q95" s="5">
        <v>278868</v>
      </c>
      <c r="R95" s="5">
        <v>112735.27</v>
      </c>
      <c r="S95" s="5">
        <v>166132</v>
      </c>
      <c r="T95" s="5">
        <v>166132</v>
      </c>
      <c r="U95" s="3" t="s">
        <v>1732</v>
      </c>
      <c r="V95" s="5">
        <v>0</v>
      </c>
      <c r="W95" s="5">
        <v>0</v>
      </c>
      <c r="X95" s="5"/>
      <c r="Y95" s="5"/>
      <c r="Z95" s="5">
        <f>Tbl_BalanceHistory[[#This Row],[Discretionary Recommended - Pre 2022]]+Tbl_BalanceHistory[[#This Row],[Discretionary Balance Recommended: Policy]]+Tbl_BalanceHistory[[#This Row],[Discretionary Balance Recommended: Commitments]]</f>
        <v>0</v>
      </c>
      <c r="AA95" s="5">
        <f>Tbl_BalanceHistory[[#This Row],[Discretionary Balance]]-Tbl_BalanceHistory[[#This Row],[Discretionary Reappropriation]]</f>
        <v>0</v>
      </c>
      <c r="AB95" s="2"/>
      <c r="AC95" s="2"/>
      <c r="AD95" s="2"/>
      <c r="AE95" s="2"/>
    </row>
    <row r="96" spans="1:31" ht="45" x14ac:dyDescent="0.25">
      <c r="A96" s="2" t="s">
        <v>908</v>
      </c>
      <c r="B96" s="3">
        <v>1</v>
      </c>
      <c r="C96" s="3">
        <v>107</v>
      </c>
      <c r="D96" s="3" t="s">
        <v>70</v>
      </c>
      <c r="E96" s="3" t="str">
        <f>_xlfn.XLOOKUP(Tbl_BalanceHistory[[#This Row],[RespAgy]],Tbl_Agencies[Agy Code],Tbl_Agencies[Agy Sort])</f>
        <v>006000</v>
      </c>
      <c r="F96" s="2" t="str">
        <f>Tbl_BalanceHistory[[#This Row],[RespAgy]]&amp;": "&amp;Tbl_BalanceHistory[[#This Row],[RespAgency]]</f>
        <v>107: Division of Legislative Services</v>
      </c>
      <c r="G96" s="3">
        <v>847</v>
      </c>
      <c r="H96" s="3" t="s">
        <v>103</v>
      </c>
      <c r="I96" s="3" t="str">
        <f>_xlfn.XLOOKUP(Tbl_BalanceHistory[[#This Row],[AgyCode]],Tbl_Agencies[Agy Code],Tbl_Agencies[Agy Sort])</f>
        <v>012000</v>
      </c>
      <c r="J96" s="2" t="str">
        <f>Tbl_BalanceHistory[[#This Row],[AgyCode]]&amp;": "&amp;Tbl_BalanceHistory[[#This Row],[Agency Name]]</f>
        <v>847: Joint Commission on Technology and Science</v>
      </c>
      <c r="K96" s="1">
        <v>2017</v>
      </c>
      <c r="L96" s="3">
        <v>537</v>
      </c>
      <c r="M96" s="3" t="s">
        <v>105</v>
      </c>
      <c r="N96" s="2" t="str">
        <f>Tbl_BalanceHistory[[#This Row],[ProgramCode]]&amp;": "&amp;Tbl_BalanceHistory[[#This Row],[Program Name]]</f>
        <v>537: Technology Research, Planning, and Coordination</v>
      </c>
      <c r="O96" s="3" t="s">
        <v>886</v>
      </c>
      <c r="P96" s="1" t="str">
        <f>IF(Tbl_BalanceHistory[[#This Row],[FundCode]]="0100","GF",IF(Tbl_BalanceHistory[[#This Row],[FundCode]]="01000","GF","Hi Ed / OCR"))</f>
        <v>GF</v>
      </c>
      <c r="Q96" s="5">
        <v>244192</v>
      </c>
      <c r="R96" s="5">
        <v>142999.4</v>
      </c>
      <c r="S96" s="5">
        <v>101192</v>
      </c>
      <c r="T96" s="5">
        <v>101192</v>
      </c>
      <c r="U96" s="3" t="s">
        <v>1732</v>
      </c>
      <c r="V96" s="5">
        <v>0</v>
      </c>
      <c r="W96" s="5">
        <v>0</v>
      </c>
      <c r="X96" s="5"/>
      <c r="Y96" s="5"/>
      <c r="Z96" s="5">
        <f>Tbl_BalanceHistory[[#This Row],[Discretionary Recommended - Pre 2022]]+Tbl_BalanceHistory[[#This Row],[Discretionary Balance Recommended: Policy]]+Tbl_BalanceHistory[[#This Row],[Discretionary Balance Recommended: Commitments]]</f>
        <v>0</v>
      </c>
      <c r="AA96" s="5">
        <f>Tbl_BalanceHistory[[#This Row],[Discretionary Balance]]-Tbl_BalanceHistory[[#This Row],[Discretionary Reappropriation]]</f>
        <v>0</v>
      </c>
      <c r="AB96" s="2"/>
      <c r="AC96" s="2"/>
      <c r="AD96" s="2"/>
      <c r="AE96" s="2"/>
    </row>
    <row r="97" spans="1:31" ht="45" x14ac:dyDescent="0.25">
      <c r="A97" s="2" t="s">
        <v>908</v>
      </c>
      <c r="B97" s="3">
        <v>1</v>
      </c>
      <c r="C97" s="3">
        <v>107</v>
      </c>
      <c r="D97" s="3" t="s">
        <v>70</v>
      </c>
      <c r="E97" s="3" t="str">
        <f>_xlfn.XLOOKUP(Tbl_BalanceHistory[[#This Row],[RespAgy]],Tbl_Agencies[Agy Code],Tbl_Agencies[Agy Sort])</f>
        <v>006000</v>
      </c>
      <c r="F97" s="2" t="str">
        <f>Tbl_BalanceHistory[[#This Row],[RespAgy]]&amp;": "&amp;Tbl_BalanceHistory[[#This Row],[RespAgency]]</f>
        <v>107: Division of Legislative Services</v>
      </c>
      <c r="G97" s="3">
        <v>847</v>
      </c>
      <c r="H97" s="3" t="s">
        <v>103</v>
      </c>
      <c r="I97" s="3" t="str">
        <f>_xlfn.XLOOKUP(Tbl_BalanceHistory[[#This Row],[AgyCode]],Tbl_Agencies[Agy Code],Tbl_Agencies[Agy Sort])</f>
        <v>012000</v>
      </c>
      <c r="J97" s="2" t="str">
        <f>Tbl_BalanceHistory[[#This Row],[AgyCode]]&amp;": "&amp;Tbl_BalanceHistory[[#This Row],[Agency Name]]</f>
        <v>847: Joint Commission on Technology and Science</v>
      </c>
      <c r="K97" s="1">
        <v>2018</v>
      </c>
      <c r="L97" s="3">
        <v>537</v>
      </c>
      <c r="M97" s="3" t="s">
        <v>105</v>
      </c>
      <c r="N97" s="2" t="str">
        <f>Tbl_BalanceHistory[[#This Row],[ProgramCode]]&amp;": "&amp;Tbl_BalanceHistory[[#This Row],[Program Name]]</f>
        <v>537: Technology Research, Planning, and Coordination</v>
      </c>
      <c r="O97" s="3" t="s">
        <v>886</v>
      </c>
      <c r="P97" s="1" t="str">
        <f>IF(Tbl_BalanceHistory[[#This Row],[FundCode]]="0100","GF",IF(Tbl_BalanceHistory[[#This Row],[FundCode]]="01000","GF","Hi Ed / OCR"))</f>
        <v>GF</v>
      </c>
      <c r="Q97" s="5">
        <v>222681</v>
      </c>
      <c r="R97" s="5">
        <v>100864.23</v>
      </c>
      <c r="S97" s="5">
        <v>121816</v>
      </c>
      <c r="T97" s="5">
        <v>121816</v>
      </c>
      <c r="U97" s="3" t="s">
        <v>1733</v>
      </c>
      <c r="V97" s="5">
        <v>0</v>
      </c>
      <c r="W97" s="5">
        <v>0</v>
      </c>
      <c r="X97" s="5"/>
      <c r="Y97" s="5"/>
      <c r="Z97" s="5">
        <f>Tbl_BalanceHistory[[#This Row],[Discretionary Recommended - Pre 2022]]+Tbl_BalanceHistory[[#This Row],[Discretionary Balance Recommended: Policy]]+Tbl_BalanceHistory[[#This Row],[Discretionary Balance Recommended: Commitments]]</f>
        <v>0</v>
      </c>
      <c r="AA97" s="5">
        <f>Tbl_BalanceHistory[[#This Row],[Discretionary Balance]]-Tbl_BalanceHistory[[#This Row],[Discretionary Reappropriation]]</f>
        <v>0</v>
      </c>
      <c r="AB97" s="2"/>
      <c r="AC97" s="2"/>
      <c r="AD97" s="2"/>
      <c r="AE97" s="2"/>
    </row>
    <row r="98" spans="1:31" ht="45" x14ac:dyDescent="0.25">
      <c r="A98" s="2" t="s">
        <v>908</v>
      </c>
      <c r="B98" s="3">
        <v>1</v>
      </c>
      <c r="C98" s="3">
        <v>107</v>
      </c>
      <c r="D98" s="3" t="s">
        <v>70</v>
      </c>
      <c r="E98" s="3" t="str">
        <f>_xlfn.XLOOKUP(Tbl_BalanceHistory[[#This Row],[RespAgy]],Tbl_Agencies[Agy Code],Tbl_Agencies[Agy Sort])</f>
        <v>006000</v>
      </c>
      <c r="F98" s="2" t="str">
        <f>Tbl_BalanceHistory[[#This Row],[RespAgy]]&amp;": "&amp;Tbl_BalanceHistory[[#This Row],[RespAgency]]</f>
        <v>107: Division of Legislative Services</v>
      </c>
      <c r="G98" s="3">
        <v>847</v>
      </c>
      <c r="H98" s="3" t="s">
        <v>103</v>
      </c>
      <c r="I98" s="3" t="str">
        <f>_xlfn.XLOOKUP(Tbl_BalanceHistory[[#This Row],[AgyCode]],Tbl_Agencies[Agy Code],Tbl_Agencies[Agy Sort])</f>
        <v>012000</v>
      </c>
      <c r="J98" s="2" t="str">
        <f>Tbl_BalanceHistory[[#This Row],[AgyCode]]&amp;": "&amp;Tbl_BalanceHistory[[#This Row],[Agency Name]]</f>
        <v>847: Joint Commission on Technology and Science</v>
      </c>
      <c r="K98" s="1">
        <v>2019</v>
      </c>
      <c r="L98" s="3">
        <v>537</v>
      </c>
      <c r="M98" s="3" t="s">
        <v>105</v>
      </c>
      <c r="N98" s="2" t="str">
        <f>Tbl_BalanceHistory[[#This Row],[ProgramCode]]&amp;": "&amp;Tbl_BalanceHistory[[#This Row],[Program Name]]</f>
        <v>537: Technology Research, Planning, and Coordination</v>
      </c>
      <c r="O98" s="3" t="s">
        <v>886</v>
      </c>
      <c r="P98" s="1" t="str">
        <f>IF(Tbl_BalanceHistory[[#This Row],[FundCode]]="0100","GF",IF(Tbl_BalanceHistory[[#This Row],[FundCode]]="01000","GF","Hi Ed / OCR"))</f>
        <v>GF</v>
      </c>
      <c r="Q98" s="5">
        <v>344121</v>
      </c>
      <c r="R98" s="5">
        <v>103070.93</v>
      </c>
      <c r="S98" s="5">
        <v>241050.07</v>
      </c>
      <c r="T98" s="5">
        <v>241050.07</v>
      </c>
      <c r="U98" s="3" t="s">
        <v>1733</v>
      </c>
      <c r="V98" s="5">
        <v>0</v>
      </c>
      <c r="W98" s="5">
        <v>0</v>
      </c>
      <c r="X98" s="5"/>
      <c r="Y98" s="5"/>
      <c r="Z98" s="5">
        <f>Tbl_BalanceHistory[[#This Row],[Discretionary Recommended - Pre 2022]]+Tbl_BalanceHistory[[#This Row],[Discretionary Balance Recommended: Policy]]+Tbl_BalanceHistory[[#This Row],[Discretionary Balance Recommended: Commitments]]</f>
        <v>0</v>
      </c>
      <c r="AA98" s="5">
        <f>Tbl_BalanceHistory[[#This Row],[Discretionary Balance]]-Tbl_BalanceHistory[[#This Row],[Discretionary Reappropriation]]</f>
        <v>0</v>
      </c>
      <c r="AB98" s="2"/>
      <c r="AC98" s="2"/>
      <c r="AD98" s="2"/>
      <c r="AE98" s="2"/>
    </row>
    <row r="99" spans="1:31" ht="45" x14ac:dyDescent="0.25">
      <c r="A99" s="2" t="s">
        <v>39</v>
      </c>
      <c r="B99" s="3">
        <v>1</v>
      </c>
      <c r="C99" s="3">
        <v>107</v>
      </c>
      <c r="D99" s="3" t="s">
        <v>70</v>
      </c>
      <c r="E99" s="3" t="str">
        <f>_xlfn.XLOOKUP(Tbl_BalanceHistory[[#This Row],[RespAgy]],Tbl_Agencies[Agy Code],Tbl_Agencies[Agy Sort])</f>
        <v>006000</v>
      </c>
      <c r="F99" s="2" t="str">
        <f>Tbl_BalanceHistory[[#This Row],[RespAgy]]&amp;": "&amp;Tbl_BalanceHistory[[#This Row],[RespAgency]]</f>
        <v>107: Division of Legislative Services</v>
      </c>
      <c r="G99" s="3">
        <v>847</v>
      </c>
      <c r="H99" s="3" t="s">
        <v>103</v>
      </c>
      <c r="I99" s="3" t="str">
        <f>_xlfn.XLOOKUP(Tbl_BalanceHistory[[#This Row],[AgyCode]],Tbl_Agencies[Agy Code],Tbl_Agencies[Agy Sort])</f>
        <v>012000</v>
      </c>
      <c r="J99" s="2" t="str">
        <f>Tbl_BalanceHistory[[#This Row],[AgyCode]]&amp;": "&amp;Tbl_BalanceHistory[[#This Row],[Agency Name]]</f>
        <v>847: Joint Commission on Technology and Science</v>
      </c>
      <c r="K99" s="1">
        <v>2020</v>
      </c>
      <c r="L99" s="3">
        <v>537</v>
      </c>
      <c r="M99" s="3" t="s">
        <v>105</v>
      </c>
      <c r="N99" s="2" t="str">
        <f>Tbl_BalanceHistory[[#This Row],[ProgramCode]]&amp;": "&amp;Tbl_BalanceHistory[[#This Row],[Program Name]]</f>
        <v>537: Technology Research, Planning, and Coordination</v>
      </c>
      <c r="O99" s="3" t="s">
        <v>886</v>
      </c>
      <c r="P99" s="1" t="str">
        <f>IF(Tbl_BalanceHistory[[#This Row],[FundCode]]="0100","GF",IF(Tbl_BalanceHistory[[#This Row],[FundCode]]="01000","GF","Hi Ed / OCR"))</f>
        <v>GF</v>
      </c>
      <c r="Q99" s="5">
        <v>352514.07</v>
      </c>
      <c r="R99" s="5">
        <v>160872.5</v>
      </c>
      <c r="S99" s="5">
        <v>191641.57</v>
      </c>
      <c r="T99" s="5">
        <v>191641.57</v>
      </c>
      <c r="U99" s="3" t="s">
        <v>1733</v>
      </c>
      <c r="V99" s="5">
        <v>0</v>
      </c>
      <c r="W99" s="5">
        <v>0</v>
      </c>
      <c r="X99" s="5"/>
      <c r="Y99" s="5"/>
      <c r="Z99" s="5">
        <f>Tbl_BalanceHistory[[#This Row],[Discretionary Recommended - Pre 2022]]+Tbl_BalanceHistory[[#This Row],[Discretionary Balance Recommended: Policy]]+Tbl_BalanceHistory[[#This Row],[Discretionary Balance Recommended: Commitments]]</f>
        <v>0</v>
      </c>
      <c r="AA99" s="5">
        <f>Tbl_BalanceHistory[[#This Row],[Discretionary Balance]]-Tbl_BalanceHistory[[#This Row],[Discretionary Reappropriation]]</f>
        <v>0</v>
      </c>
      <c r="AB99" s="2"/>
      <c r="AC99" s="2"/>
      <c r="AD99" s="2"/>
      <c r="AE99" s="2"/>
    </row>
    <row r="100" spans="1:31" ht="60" x14ac:dyDescent="0.25">
      <c r="A100" s="2" t="s">
        <v>908</v>
      </c>
      <c r="B100" s="3">
        <v>1</v>
      </c>
      <c r="C100" s="3">
        <v>107</v>
      </c>
      <c r="D100" s="3" t="s">
        <v>70</v>
      </c>
      <c r="E100" s="3" t="str">
        <f>_xlfn.XLOOKUP(Tbl_BalanceHistory[[#This Row],[RespAgy]],Tbl_Agencies[Agy Code],Tbl_Agencies[Agy Sort])</f>
        <v>006000</v>
      </c>
      <c r="F100" s="2" t="str">
        <f>Tbl_BalanceHistory[[#This Row],[RespAgy]]&amp;": "&amp;Tbl_BalanceHistory[[#This Row],[RespAgency]]</f>
        <v>107: Division of Legislative Services</v>
      </c>
      <c r="G100" s="3">
        <v>145</v>
      </c>
      <c r="H100" s="3" t="s">
        <v>108</v>
      </c>
      <c r="I100" s="3" t="str">
        <f>_xlfn.XLOOKUP(Tbl_BalanceHistory[[#This Row],[AgyCode]],Tbl_Agencies[Agy Code],Tbl_Agencies[Agy Sort])</f>
        <v>013000</v>
      </c>
      <c r="J100" s="2" t="str">
        <f>Tbl_BalanceHistory[[#This Row],[AgyCode]]&amp;": "&amp;Tbl_BalanceHistory[[#This Row],[Agency Name]]</f>
        <v>145: Commissioners for the Promotion of Uniformity of Legislation in the United States</v>
      </c>
      <c r="K100" s="1">
        <v>2014</v>
      </c>
      <c r="L100" s="3">
        <v>701</v>
      </c>
      <c r="M100" s="3" t="s">
        <v>88</v>
      </c>
      <c r="N100" s="2" t="str">
        <f>Tbl_BalanceHistory[[#This Row],[ProgramCode]]&amp;": "&amp;Tbl_BalanceHistory[[#This Row],[Program Name]]</f>
        <v>701: Governmental Affairs Services</v>
      </c>
      <c r="O100" s="3" t="s">
        <v>1730</v>
      </c>
      <c r="P100" s="1" t="str">
        <f>IF(Tbl_BalanceHistory[[#This Row],[FundCode]]="0100","GF",IF(Tbl_BalanceHistory[[#This Row],[FundCode]]="01000","GF","Hi Ed / OCR"))</f>
        <v>GF</v>
      </c>
      <c r="Q100" s="5">
        <v>62505</v>
      </c>
      <c r="R100" s="5">
        <v>62485</v>
      </c>
      <c r="S100" s="5">
        <v>20</v>
      </c>
      <c r="T100" s="5">
        <v>20</v>
      </c>
      <c r="U100" s="3" t="s">
        <v>1731</v>
      </c>
      <c r="V100" s="5">
        <v>0</v>
      </c>
      <c r="W100" s="5">
        <v>0</v>
      </c>
      <c r="X100" s="5"/>
      <c r="Y100" s="5"/>
      <c r="Z100" s="5">
        <f>Tbl_BalanceHistory[[#This Row],[Discretionary Recommended - Pre 2022]]+Tbl_BalanceHistory[[#This Row],[Discretionary Balance Recommended: Policy]]+Tbl_BalanceHistory[[#This Row],[Discretionary Balance Recommended: Commitments]]</f>
        <v>0</v>
      </c>
      <c r="AA100" s="5">
        <f>Tbl_BalanceHistory[[#This Row],[Discretionary Balance]]-Tbl_BalanceHistory[[#This Row],[Discretionary Reappropriation]]</f>
        <v>0</v>
      </c>
      <c r="AB100" s="2"/>
      <c r="AC100" s="2"/>
      <c r="AD100" s="2"/>
      <c r="AE100" s="2"/>
    </row>
    <row r="101" spans="1:31" ht="60" x14ac:dyDescent="0.25">
      <c r="A101" s="2" t="s">
        <v>908</v>
      </c>
      <c r="B101" s="3">
        <v>1</v>
      </c>
      <c r="C101" s="3">
        <v>107</v>
      </c>
      <c r="D101" s="3" t="s">
        <v>70</v>
      </c>
      <c r="E101" s="3" t="str">
        <f>_xlfn.XLOOKUP(Tbl_BalanceHistory[[#This Row],[RespAgy]],Tbl_Agencies[Agy Code],Tbl_Agencies[Agy Sort])</f>
        <v>006000</v>
      </c>
      <c r="F101" s="2" t="str">
        <f>Tbl_BalanceHistory[[#This Row],[RespAgy]]&amp;": "&amp;Tbl_BalanceHistory[[#This Row],[RespAgency]]</f>
        <v>107: Division of Legislative Services</v>
      </c>
      <c r="G101" s="3">
        <v>145</v>
      </c>
      <c r="H101" s="3" t="s">
        <v>108</v>
      </c>
      <c r="I101" s="3" t="str">
        <f>_xlfn.XLOOKUP(Tbl_BalanceHistory[[#This Row],[AgyCode]],Tbl_Agencies[Agy Code],Tbl_Agencies[Agy Sort])</f>
        <v>013000</v>
      </c>
      <c r="J101" s="2" t="str">
        <f>Tbl_BalanceHistory[[#This Row],[AgyCode]]&amp;": "&amp;Tbl_BalanceHistory[[#This Row],[Agency Name]]</f>
        <v>145: Commissioners for the Promotion of Uniformity of Legislation in the United States</v>
      </c>
      <c r="K101" s="1">
        <v>2015</v>
      </c>
      <c r="L101" s="3">
        <v>701</v>
      </c>
      <c r="M101" s="3" t="s">
        <v>88</v>
      </c>
      <c r="N101" s="2" t="str">
        <f>Tbl_BalanceHistory[[#This Row],[ProgramCode]]&amp;": "&amp;Tbl_BalanceHistory[[#This Row],[Program Name]]</f>
        <v>701: Governmental Affairs Services</v>
      </c>
      <c r="O101" s="3" t="s">
        <v>1730</v>
      </c>
      <c r="P101" s="1" t="str">
        <f>IF(Tbl_BalanceHistory[[#This Row],[FundCode]]="0100","GF",IF(Tbl_BalanceHistory[[#This Row],[FundCode]]="01000","GF","Hi Ed / OCR"))</f>
        <v>GF</v>
      </c>
      <c r="Q101" s="5">
        <v>87542</v>
      </c>
      <c r="R101" s="5">
        <v>75865</v>
      </c>
      <c r="S101" s="5">
        <v>11676</v>
      </c>
      <c r="T101" s="5">
        <v>11676</v>
      </c>
      <c r="U101" s="3" t="s">
        <v>1731</v>
      </c>
      <c r="V101" s="5">
        <v>0</v>
      </c>
      <c r="W101" s="5">
        <v>0</v>
      </c>
      <c r="X101" s="5"/>
      <c r="Y101" s="5"/>
      <c r="Z101" s="5">
        <f>Tbl_BalanceHistory[[#This Row],[Discretionary Recommended - Pre 2022]]+Tbl_BalanceHistory[[#This Row],[Discretionary Balance Recommended: Policy]]+Tbl_BalanceHistory[[#This Row],[Discretionary Balance Recommended: Commitments]]</f>
        <v>0</v>
      </c>
      <c r="AA101" s="5">
        <f>Tbl_BalanceHistory[[#This Row],[Discretionary Balance]]-Tbl_BalanceHistory[[#This Row],[Discretionary Reappropriation]]</f>
        <v>0</v>
      </c>
      <c r="AB101" s="2"/>
      <c r="AC101" s="2"/>
      <c r="AD101" s="2"/>
      <c r="AE101" s="2"/>
    </row>
    <row r="102" spans="1:31" ht="60" x14ac:dyDescent="0.25">
      <c r="A102" s="2" t="s">
        <v>908</v>
      </c>
      <c r="B102" s="3">
        <v>1</v>
      </c>
      <c r="C102" s="3">
        <v>107</v>
      </c>
      <c r="D102" s="3" t="s">
        <v>70</v>
      </c>
      <c r="E102" s="3" t="str">
        <f>_xlfn.XLOOKUP(Tbl_BalanceHistory[[#This Row],[RespAgy]],Tbl_Agencies[Agy Code],Tbl_Agencies[Agy Sort])</f>
        <v>006000</v>
      </c>
      <c r="F102" s="2" t="str">
        <f>Tbl_BalanceHistory[[#This Row],[RespAgy]]&amp;": "&amp;Tbl_BalanceHistory[[#This Row],[RespAgency]]</f>
        <v>107: Division of Legislative Services</v>
      </c>
      <c r="G102" s="3">
        <v>145</v>
      </c>
      <c r="H102" s="3" t="s">
        <v>108</v>
      </c>
      <c r="I102" s="3" t="str">
        <f>_xlfn.XLOOKUP(Tbl_BalanceHistory[[#This Row],[AgyCode]],Tbl_Agencies[Agy Code],Tbl_Agencies[Agy Sort])</f>
        <v>013000</v>
      </c>
      <c r="J102" s="2" t="str">
        <f>Tbl_BalanceHistory[[#This Row],[AgyCode]]&amp;": "&amp;Tbl_BalanceHistory[[#This Row],[Agency Name]]</f>
        <v>145: Commissioners for the Promotion of Uniformity of Legislation in the United States</v>
      </c>
      <c r="K102" s="1">
        <v>2016</v>
      </c>
      <c r="L102" s="3">
        <v>701</v>
      </c>
      <c r="M102" s="3" t="s">
        <v>88</v>
      </c>
      <c r="N102" s="2" t="str">
        <f>Tbl_BalanceHistory[[#This Row],[ProgramCode]]&amp;": "&amp;Tbl_BalanceHistory[[#This Row],[Program Name]]</f>
        <v>701: Governmental Affairs Services</v>
      </c>
      <c r="O102" s="3" t="s">
        <v>1730</v>
      </c>
      <c r="P102" s="1" t="str">
        <f>IF(Tbl_BalanceHistory[[#This Row],[FundCode]]="0100","GF",IF(Tbl_BalanceHistory[[#This Row],[FundCode]]="01000","GF","Hi Ed / OCR"))</f>
        <v>GF</v>
      </c>
      <c r="Q102" s="5">
        <v>99204</v>
      </c>
      <c r="R102" s="5">
        <v>93377.07</v>
      </c>
      <c r="S102" s="5">
        <v>5826</v>
      </c>
      <c r="T102" s="5">
        <v>5826</v>
      </c>
      <c r="U102" s="3" t="s">
        <v>1732</v>
      </c>
      <c r="V102" s="5">
        <v>0</v>
      </c>
      <c r="W102" s="5">
        <v>0</v>
      </c>
      <c r="X102" s="5"/>
      <c r="Y102" s="5"/>
      <c r="Z102" s="5">
        <f>Tbl_BalanceHistory[[#This Row],[Discretionary Recommended - Pre 2022]]+Tbl_BalanceHistory[[#This Row],[Discretionary Balance Recommended: Policy]]+Tbl_BalanceHistory[[#This Row],[Discretionary Balance Recommended: Commitments]]</f>
        <v>0</v>
      </c>
      <c r="AA102" s="5">
        <f>Tbl_BalanceHistory[[#This Row],[Discretionary Balance]]-Tbl_BalanceHistory[[#This Row],[Discretionary Reappropriation]]</f>
        <v>0</v>
      </c>
      <c r="AB102" s="2"/>
      <c r="AC102" s="2"/>
      <c r="AD102" s="2"/>
      <c r="AE102" s="2"/>
    </row>
    <row r="103" spans="1:31" ht="60" x14ac:dyDescent="0.25">
      <c r="A103" s="2" t="s">
        <v>908</v>
      </c>
      <c r="B103" s="3">
        <v>1</v>
      </c>
      <c r="C103" s="3">
        <v>107</v>
      </c>
      <c r="D103" s="3" t="s">
        <v>70</v>
      </c>
      <c r="E103" s="3" t="str">
        <f>_xlfn.XLOOKUP(Tbl_BalanceHistory[[#This Row],[RespAgy]],Tbl_Agencies[Agy Code],Tbl_Agencies[Agy Sort])</f>
        <v>006000</v>
      </c>
      <c r="F103" s="2" t="str">
        <f>Tbl_BalanceHistory[[#This Row],[RespAgy]]&amp;": "&amp;Tbl_BalanceHistory[[#This Row],[RespAgency]]</f>
        <v>107: Division of Legislative Services</v>
      </c>
      <c r="G103" s="3">
        <v>145</v>
      </c>
      <c r="H103" s="3" t="s">
        <v>108</v>
      </c>
      <c r="I103" s="3" t="str">
        <f>_xlfn.XLOOKUP(Tbl_BalanceHistory[[#This Row],[AgyCode]],Tbl_Agencies[Agy Code],Tbl_Agencies[Agy Sort])</f>
        <v>013000</v>
      </c>
      <c r="J103" s="2" t="str">
        <f>Tbl_BalanceHistory[[#This Row],[AgyCode]]&amp;": "&amp;Tbl_BalanceHistory[[#This Row],[Agency Name]]</f>
        <v>145: Commissioners for the Promotion of Uniformity of Legislation in the United States</v>
      </c>
      <c r="K103" s="1">
        <v>2017</v>
      </c>
      <c r="L103" s="3">
        <v>701</v>
      </c>
      <c r="M103" s="3" t="s">
        <v>88</v>
      </c>
      <c r="N103" s="2" t="str">
        <f>Tbl_BalanceHistory[[#This Row],[ProgramCode]]&amp;": "&amp;Tbl_BalanceHistory[[#This Row],[Program Name]]</f>
        <v>701: Governmental Affairs Services</v>
      </c>
      <c r="O103" s="3" t="s">
        <v>886</v>
      </c>
      <c r="P103" s="1" t="str">
        <f>IF(Tbl_BalanceHistory[[#This Row],[FundCode]]="0100","GF",IF(Tbl_BalanceHistory[[#This Row],[FundCode]]="01000","GF","Hi Ed / OCR"))</f>
        <v>GF</v>
      </c>
      <c r="Q103" s="5">
        <v>93345</v>
      </c>
      <c r="R103" s="5">
        <v>85400.59</v>
      </c>
      <c r="S103" s="5">
        <v>7944</v>
      </c>
      <c r="T103" s="5">
        <v>7944</v>
      </c>
      <c r="U103" s="3" t="s">
        <v>1732</v>
      </c>
      <c r="V103" s="5">
        <v>0</v>
      </c>
      <c r="W103" s="5">
        <v>0</v>
      </c>
      <c r="X103" s="5"/>
      <c r="Y103" s="5"/>
      <c r="Z103" s="5">
        <f>Tbl_BalanceHistory[[#This Row],[Discretionary Recommended - Pre 2022]]+Tbl_BalanceHistory[[#This Row],[Discretionary Balance Recommended: Policy]]+Tbl_BalanceHistory[[#This Row],[Discretionary Balance Recommended: Commitments]]</f>
        <v>0</v>
      </c>
      <c r="AA103" s="5">
        <f>Tbl_BalanceHistory[[#This Row],[Discretionary Balance]]-Tbl_BalanceHistory[[#This Row],[Discretionary Reappropriation]]</f>
        <v>0</v>
      </c>
      <c r="AB103" s="2"/>
      <c r="AC103" s="2"/>
      <c r="AD103" s="2"/>
      <c r="AE103" s="2"/>
    </row>
    <row r="104" spans="1:31" ht="60" x14ac:dyDescent="0.25">
      <c r="A104" s="2" t="s">
        <v>908</v>
      </c>
      <c r="B104" s="3">
        <v>1</v>
      </c>
      <c r="C104" s="3">
        <v>107</v>
      </c>
      <c r="D104" s="3" t="s">
        <v>70</v>
      </c>
      <c r="E104" s="3" t="str">
        <f>_xlfn.XLOOKUP(Tbl_BalanceHistory[[#This Row],[RespAgy]],Tbl_Agencies[Agy Code],Tbl_Agencies[Agy Sort])</f>
        <v>006000</v>
      </c>
      <c r="F104" s="2" t="str">
        <f>Tbl_BalanceHistory[[#This Row],[RespAgy]]&amp;": "&amp;Tbl_BalanceHistory[[#This Row],[RespAgency]]</f>
        <v>107: Division of Legislative Services</v>
      </c>
      <c r="G104" s="3">
        <v>145</v>
      </c>
      <c r="H104" s="3" t="s">
        <v>108</v>
      </c>
      <c r="I104" s="3" t="str">
        <f>_xlfn.XLOOKUP(Tbl_BalanceHistory[[#This Row],[AgyCode]],Tbl_Agencies[Agy Code],Tbl_Agencies[Agy Sort])</f>
        <v>013000</v>
      </c>
      <c r="J104" s="2" t="str">
        <f>Tbl_BalanceHistory[[#This Row],[AgyCode]]&amp;": "&amp;Tbl_BalanceHistory[[#This Row],[Agency Name]]</f>
        <v>145: Commissioners for the Promotion of Uniformity of Legislation in the United States</v>
      </c>
      <c r="K104" s="1">
        <v>2018</v>
      </c>
      <c r="L104" s="3">
        <v>701</v>
      </c>
      <c r="M104" s="3" t="s">
        <v>88</v>
      </c>
      <c r="N104" s="2" t="str">
        <f>Tbl_BalanceHistory[[#This Row],[ProgramCode]]&amp;": "&amp;Tbl_BalanceHistory[[#This Row],[Program Name]]</f>
        <v>701: Governmental Affairs Services</v>
      </c>
      <c r="O104" s="3" t="s">
        <v>886</v>
      </c>
      <c r="P104" s="1" t="str">
        <f>IF(Tbl_BalanceHistory[[#This Row],[FundCode]]="0100","GF",IF(Tbl_BalanceHistory[[#This Row],[FundCode]]="01000","GF","Hi Ed / OCR"))</f>
        <v>GF</v>
      </c>
      <c r="Q104" s="5">
        <v>95464</v>
      </c>
      <c r="R104" s="5">
        <v>83253.55</v>
      </c>
      <c r="S104" s="5">
        <v>12210</v>
      </c>
      <c r="T104" s="5">
        <v>12210</v>
      </c>
      <c r="U104" s="3" t="s">
        <v>1733</v>
      </c>
      <c r="V104" s="5">
        <v>0</v>
      </c>
      <c r="W104" s="5">
        <v>0</v>
      </c>
      <c r="X104" s="5"/>
      <c r="Y104" s="5"/>
      <c r="Z104" s="5">
        <f>Tbl_BalanceHistory[[#This Row],[Discretionary Recommended - Pre 2022]]+Tbl_BalanceHistory[[#This Row],[Discretionary Balance Recommended: Policy]]+Tbl_BalanceHistory[[#This Row],[Discretionary Balance Recommended: Commitments]]</f>
        <v>0</v>
      </c>
      <c r="AA104" s="5">
        <f>Tbl_BalanceHistory[[#This Row],[Discretionary Balance]]-Tbl_BalanceHistory[[#This Row],[Discretionary Reappropriation]]</f>
        <v>0</v>
      </c>
      <c r="AB104" s="2"/>
      <c r="AC104" s="2"/>
      <c r="AD104" s="2"/>
      <c r="AE104" s="2"/>
    </row>
    <row r="105" spans="1:31" ht="60" x14ac:dyDescent="0.25">
      <c r="A105" s="2" t="s">
        <v>908</v>
      </c>
      <c r="B105" s="3">
        <v>1</v>
      </c>
      <c r="C105" s="3">
        <v>107</v>
      </c>
      <c r="D105" s="3" t="s">
        <v>70</v>
      </c>
      <c r="E105" s="3" t="str">
        <f>_xlfn.XLOOKUP(Tbl_BalanceHistory[[#This Row],[RespAgy]],Tbl_Agencies[Agy Code],Tbl_Agencies[Agy Sort])</f>
        <v>006000</v>
      </c>
      <c r="F105" s="2" t="str">
        <f>Tbl_BalanceHistory[[#This Row],[RespAgy]]&amp;": "&amp;Tbl_BalanceHistory[[#This Row],[RespAgency]]</f>
        <v>107: Division of Legislative Services</v>
      </c>
      <c r="G105" s="3">
        <v>145</v>
      </c>
      <c r="H105" s="3" t="s">
        <v>108</v>
      </c>
      <c r="I105" s="3" t="str">
        <f>_xlfn.XLOOKUP(Tbl_BalanceHistory[[#This Row],[AgyCode]],Tbl_Agencies[Agy Code],Tbl_Agencies[Agy Sort])</f>
        <v>013000</v>
      </c>
      <c r="J105" s="2" t="str">
        <f>Tbl_BalanceHistory[[#This Row],[AgyCode]]&amp;": "&amp;Tbl_BalanceHistory[[#This Row],[Agency Name]]</f>
        <v>145: Commissioners for the Promotion of Uniformity of Legislation in the United States</v>
      </c>
      <c r="K105" s="1">
        <v>2019</v>
      </c>
      <c r="L105" s="3">
        <v>701</v>
      </c>
      <c r="M105" s="3" t="s">
        <v>88</v>
      </c>
      <c r="N105" s="2" t="str">
        <f>Tbl_BalanceHistory[[#This Row],[ProgramCode]]&amp;": "&amp;Tbl_BalanceHistory[[#This Row],[Program Name]]</f>
        <v>701: Governmental Affairs Services</v>
      </c>
      <c r="O105" s="3" t="s">
        <v>886</v>
      </c>
      <c r="P105" s="1" t="str">
        <f>IF(Tbl_BalanceHistory[[#This Row],[FundCode]]="0100","GF",IF(Tbl_BalanceHistory[[#This Row],[FundCode]]="01000","GF","Hi Ed / OCR"))</f>
        <v>GF</v>
      </c>
      <c r="Q105" s="5">
        <v>99762</v>
      </c>
      <c r="R105" s="5">
        <v>78398.23</v>
      </c>
      <c r="S105" s="5">
        <v>21363.77</v>
      </c>
      <c r="T105" s="5">
        <v>21363.77</v>
      </c>
      <c r="U105" s="3" t="s">
        <v>1733</v>
      </c>
      <c r="V105" s="5">
        <v>0</v>
      </c>
      <c r="W105" s="5">
        <v>0</v>
      </c>
      <c r="X105" s="5"/>
      <c r="Y105" s="5"/>
      <c r="Z105" s="5">
        <f>Tbl_BalanceHistory[[#This Row],[Discretionary Recommended - Pre 2022]]+Tbl_BalanceHistory[[#This Row],[Discretionary Balance Recommended: Policy]]+Tbl_BalanceHistory[[#This Row],[Discretionary Balance Recommended: Commitments]]</f>
        <v>0</v>
      </c>
      <c r="AA105" s="5">
        <f>Tbl_BalanceHistory[[#This Row],[Discretionary Balance]]-Tbl_BalanceHistory[[#This Row],[Discretionary Reappropriation]]</f>
        <v>0</v>
      </c>
      <c r="AB105" s="2"/>
      <c r="AC105" s="2"/>
      <c r="AD105" s="2"/>
      <c r="AE105" s="2"/>
    </row>
    <row r="106" spans="1:31" ht="60" x14ac:dyDescent="0.25">
      <c r="A106" s="2" t="s">
        <v>39</v>
      </c>
      <c r="B106" s="3">
        <v>1</v>
      </c>
      <c r="C106" s="3">
        <v>107</v>
      </c>
      <c r="D106" s="3" t="s">
        <v>70</v>
      </c>
      <c r="E106" s="3" t="str">
        <f>_xlfn.XLOOKUP(Tbl_BalanceHistory[[#This Row],[RespAgy]],Tbl_Agencies[Agy Code],Tbl_Agencies[Agy Sort])</f>
        <v>006000</v>
      </c>
      <c r="F106" s="2" t="str">
        <f>Tbl_BalanceHistory[[#This Row],[RespAgy]]&amp;": "&amp;Tbl_BalanceHistory[[#This Row],[RespAgency]]</f>
        <v>107: Division of Legislative Services</v>
      </c>
      <c r="G106" s="3">
        <v>145</v>
      </c>
      <c r="H106" s="3" t="s">
        <v>108</v>
      </c>
      <c r="I106" s="3" t="str">
        <f>_xlfn.XLOOKUP(Tbl_BalanceHistory[[#This Row],[AgyCode]],Tbl_Agencies[Agy Code],Tbl_Agencies[Agy Sort])</f>
        <v>013000</v>
      </c>
      <c r="J106" s="2" t="str">
        <f>Tbl_BalanceHistory[[#This Row],[AgyCode]]&amp;": "&amp;Tbl_BalanceHistory[[#This Row],[Agency Name]]</f>
        <v>145: Commissioners for the Promotion of Uniformity of Legislation in the United States</v>
      </c>
      <c r="K106" s="1">
        <v>2020</v>
      </c>
      <c r="L106" s="3">
        <v>701</v>
      </c>
      <c r="M106" s="3" t="s">
        <v>88</v>
      </c>
      <c r="N106" s="2" t="str">
        <f>Tbl_BalanceHistory[[#This Row],[ProgramCode]]&amp;": "&amp;Tbl_BalanceHistory[[#This Row],[Program Name]]</f>
        <v>701: Governmental Affairs Services</v>
      </c>
      <c r="O106" s="3" t="s">
        <v>886</v>
      </c>
      <c r="P106" s="1" t="str">
        <f>IF(Tbl_BalanceHistory[[#This Row],[FundCode]]="0100","GF",IF(Tbl_BalanceHistory[[#This Row],[FundCode]]="01000","GF","Hi Ed / OCR"))</f>
        <v>GF</v>
      </c>
      <c r="Q106" s="5">
        <v>108929.77</v>
      </c>
      <c r="R106" s="5">
        <v>82542.559999999998</v>
      </c>
      <c r="S106" s="5">
        <v>26387.21</v>
      </c>
      <c r="T106" s="5">
        <v>26387.21</v>
      </c>
      <c r="U106" s="3" t="s">
        <v>1733</v>
      </c>
      <c r="V106" s="5">
        <v>0</v>
      </c>
      <c r="W106" s="5">
        <v>0</v>
      </c>
      <c r="X106" s="5"/>
      <c r="Y106" s="5"/>
      <c r="Z106" s="5">
        <f>Tbl_BalanceHistory[[#This Row],[Discretionary Recommended - Pre 2022]]+Tbl_BalanceHistory[[#This Row],[Discretionary Balance Recommended: Policy]]+Tbl_BalanceHistory[[#This Row],[Discretionary Balance Recommended: Commitments]]</f>
        <v>0</v>
      </c>
      <c r="AA106" s="5">
        <f>Tbl_BalanceHistory[[#This Row],[Discretionary Balance]]-Tbl_BalanceHistory[[#This Row],[Discretionary Reappropriation]]</f>
        <v>0</v>
      </c>
      <c r="AB106" s="2"/>
      <c r="AC106" s="2"/>
      <c r="AD106" s="2"/>
      <c r="AE106" s="2"/>
    </row>
    <row r="107" spans="1:31" ht="45" x14ac:dyDescent="0.25">
      <c r="A107" s="2" t="s">
        <v>908</v>
      </c>
      <c r="B107" s="3">
        <v>1</v>
      </c>
      <c r="C107" s="3">
        <v>107</v>
      </c>
      <c r="D107" s="3" t="s">
        <v>70</v>
      </c>
      <c r="E107" s="3" t="str">
        <f>_xlfn.XLOOKUP(Tbl_BalanceHistory[[#This Row],[RespAgy]],Tbl_Agencies[Agy Code],Tbl_Agencies[Agy Sort])</f>
        <v>006000</v>
      </c>
      <c r="F107" s="2" t="str">
        <f>Tbl_BalanceHistory[[#This Row],[RespAgy]]&amp;": "&amp;Tbl_BalanceHistory[[#This Row],[RespAgency]]</f>
        <v>107: Division of Legislative Services</v>
      </c>
      <c r="G107" s="3">
        <v>971</v>
      </c>
      <c r="H107" s="3" t="s">
        <v>1589</v>
      </c>
      <c r="I107" s="3" t="str">
        <f>_xlfn.XLOOKUP(Tbl_BalanceHistory[[#This Row],[AgyCode]],Tbl_Agencies[Agy Code],Tbl_Agencies[Agy Sort])</f>
        <v>014000</v>
      </c>
      <c r="J107" s="2" t="str">
        <f>Tbl_BalanceHistory[[#This Row],[AgyCode]]&amp;": "&amp;Tbl_BalanceHistory[[#This Row],[Agency Name]]</f>
        <v>971: State Water Commission</v>
      </c>
      <c r="K107" s="1">
        <v>2014</v>
      </c>
      <c r="L107" s="3">
        <v>516</v>
      </c>
      <c r="M107" s="3" t="s">
        <v>80</v>
      </c>
      <c r="N107" s="2" t="str">
        <f>Tbl_BalanceHistory[[#This Row],[ProgramCode]]&amp;": "&amp;Tbl_BalanceHistory[[#This Row],[Program Name]]</f>
        <v>516: Environmental Policy and Program Development</v>
      </c>
      <c r="O107" s="3" t="s">
        <v>1730</v>
      </c>
      <c r="P107" s="1" t="str">
        <f>IF(Tbl_BalanceHistory[[#This Row],[FundCode]]="0100","GF",IF(Tbl_BalanceHistory[[#This Row],[FundCode]]="01000","GF","Hi Ed / OCR"))</f>
        <v>GF</v>
      </c>
      <c r="Q107" s="5">
        <v>10161</v>
      </c>
      <c r="R107" s="5">
        <v>2239.3000000000002</v>
      </c>
      <c r="S107" s="5">
        <v>7921</v>
      </c>
      <c r="T107" s="5">
        <v>7921</v>
      </c>
      <c r="U107" s="3" t="s">
        <v>1731</v>
      </c>
      <c r="V107" s="5">
        <v>0</v>
      </c>
      <c r="W107" s="5">
        <v>0</v>
      </c>
      <c r="X107" s="5"/>
      <c r="Y107" s="5"/>
      <c r="Z107" s="5">
        <f>Tbl_BalanceHistory[[#This Row],[Discretionary Recommended - Pre 2022]]+Tbl_BalanceHistory[[#This Row],[Discretionary Balance Recommended: Policy]]+Tbl_BalanceHistory[[#This Row],[Discretionary Balance Recommended: Commitments]]</f>
        <v>0</v>
      </c>
      <c r="AA107" s="5">
        <f>Tbl_BalanceHistory[[#This Row],[Discretionary Balance]]-Tbl_BalanceHistory[[#This Row],[Discretionary Reappropriation]]</f>
        <v>0</v>
      </c>
      <c r="AB107" s="2"/>
      <c r="AC107" s="2"/>
      <c r="AD107" s="2"/>
      <c r="AE107" s="2"/>
    </row>
    <row r="108" spans="1:31" ht="45" x14ac:dyDescent="0.25">
      <c r="A108" s="2" t="s">
        <v>908</v>
      </c>
      <c r="B108" s="3">
        <v>1</v>
      </c>
      <c r="C108" s="3">
        <v>107</v>
      </c>
      <c r="D108" s="3" t="s">
        <v>70</v>
      </c>
      <c r="E108" s="3" t="str">
        <f>_xlfn.XLOOKUP(Tbl_BalanceHistory[[#This Row],[RespAgy]],Tbl_Agencies[Agy Code],Tbl_Agencies[Agy Sort])</f>
        <v>006000</v>
      </c>
      <c r="F108" s="2" t="str">
        <f>Tbl_BalanceHistory[[#This Row],[RespAgy]]&amp;": "&amp;Tbl_BalanceHistory[[#This Row],[RespAgency]]</f>
        <v>107: Division of Legislative Services</v>
      </c>
      <c r="G108" s="3">
        <v>971</v>
      </c>
      <c r="H108" s="3" t="s">
        <v>1589</v>
      </c>
      <c r="I108" s="3" t="str">
        <f>_xlfn.XLOOKUP(Tbl_BalanceHistory[[#This Row],[AgyCode]],Tbl_Agencies[Agy Code],Tbl_Agencies[Agy Sort])</f>
        <v>014000</v>
      </c>
      <c r="J108" s="2" t="str">
        <f>Tbl_BalanceHistory[[#This Row],[AgyCode]]&amp;": "&amp;Tbl_BalanceHistory[[#This Row],[Agency Name]]</f>
        <v>971: State Water Commission</v>
      </c>
      <c r="K108" s="1">
        <v>2015</v>
      </c>
      <c r="L108" s="3">
        <v>516</v>
      </c>
      <c r="M108" s="3" t="s">
        <v>80</v>
      </c>
      <c r="N108" s="2" t="str">
        <f>Tbl_BalanceHistory[[#This Row],[ProgramCode]]&amp;": "&amp;Tbl_BalanceHistory[[#This Row],[Program Name]]</f>
        <v>516: Environmental Policy and Program Development</v>
      </c>
      <c r="O108" s="3" t="s">
        <v>1730</v>
      </c>
      <c r="P108" s="1" t="str">
        <f>IF(Tbl_BalanceHistory[[#This Row],[FundCode]]="0100","GF",IF(Tbl_BalanceHistory[[#This Row],[FundCode]]="01000","GF","Hi Ed / OCR"))</f>
        <v>GF</v>
      </c>
      <c r="Q108" s="5">
        <v>18096</v>
      </c>
      <c r="R108" s="5">
        <v>958</v>
      </c>
      <c r="S108" s="5">
        <v>17137</v>
      </c>
      <c r="T108" s="5">
        <v>17137</v>
      </c>
      <c r="U108" s="3" t="s">
        <v>1731</v>
      </c>
      <c r="V108" s="5">
        <v>0</v>
      </c>
      <c r="W108" s="5">
        <v>0</v>
      </c>
      <c r="X108" s="5"/>
      <c r="Y108" s="5"/>
      <c r="Z108" s="5">
        <f>Tbl_BalanceHistory[[#This Row],[Discretionary Recommended - Pre 2022]]+Tbl_BalanceHistory[[#This Row],[Discretionary Balance Recommended: Policy]]+Tbl_BalanceHistory[[#This Row],[Discretionary Balance Recommended: Commitments]]</f>
        <v>0</v>
      </c>
      <c r="AA108" s="5">
        <f>Tbl_BalanceHistory[[#This Row],[Discretionary Balance]]-Tbl_BalanceHistory[[#This Row],[Discretionary Reappropriation]]</f>
        <v>0</v>
      </c>
      <c r="AB108" s="2"/>
      <c r="AC108" s="2"/>
      <c r="AD108" s="2"/>
      <c r="AE108" s="2"/>
    </row>
    <row r="109" spans="1:31" ht="45" x14ac:dyDescent="0.25">
      <c r="A109" s="2" t="s">
        <v>908</v>
      </c>
      <c r="B109" s="3">
        <v>1</v>
      </c>
      <c r="C109" s="3">
        <v>107</v>
      </c>
      <c r="D109" s="3" t="s">
        <v>70</v>
      </c>
      <c r="E109" s="3" t="str">
        <f>_xlfn.XLOOKUP(Tbl_BalanceHistory[[#This Row],[RespAgy]],Tbl_Agencies[Agy Code],Tbl_Agencies[Agy Sort])</f>
        <v>006000</v>
      </c>
      <c r="F109" s="2" t="str">
        <f>Tbl_BalanceHistory[[#This Row],[RespAgy]]&amp;": "&amp;Tbl_BalanceHistory[[#This Row],[RespAgency]]</f>
        <v>107: Division of Legislative Services</v>
      </c>
      <c r="G109" s="3">
        <v>971</v>
      </c>
      <c r="H109" s="3" t="s">
        <v>1589</v>
      </c>
      <c r="I109" s="3" t="str">
        <f>_xlfn.XLOOKUP(Tbl_BalanceHistory[[#This Row],[AgyCode]],Tbl_Agencies[Agy Code],Tbl_Agencies[Agy Sort])</f>
        <v>014000</v>
      </c>
      <c r="J109" s="2" t="str">
        <f>Tbl_BalanceHistory[[#This Row],[AgyCode]]&amp;": "&amp;Tbl_BalanceHistory[[#This Row],[Agency Name]]</f>
        <v>971: State Water Commission</v>
      </c>
      <c r="K109" s="1">
        <v>2016</v>
      </c>
      <c r="L109" s="3">
        <v>516</v>
      </c>
      <c r="M109" s="3" t="s">
        <v>80</v>
      </c>
      <c r="N109" s="2" t="str">
        <f>Tbl_BalanceHistory[[#This Row],[ProgramCode]]&amp;": "&amp;Tbl_BalanceHistory[[#This Row],[Program Name]]</f>
        <v>516: Environmental Policy and Program Development</v>
      </c>
      <c r="O109" s="3" t="s">
        <v>1730</v>
      </c>
      <c r="P109" s="1" t="str">
        <f>IF(Tbl_BalanceHistory[[#This Row],[FundCode]]="0100","GF",IF(Tbl_BalanceHistory[[#This Row],[FundCode]]="01000","GF","Hi Ed / OCR"))</f>
        <v>GF</v>
      </c>
      <c r="Q109" s="5">
        <v>27317</v>
      </c>
      <c r="R109" s="5">
        <v>1791.5</v>
      </c>
      <c r="S109" s="5">
        <v>25525</v>
      </c>
      <c r="T109" s="5">
        <v>25525</v>
      </c>
      <c r="U109" s="3" t="s">
        <v>1732</v>
      </c>
      <c r="V109" s="5">
        <v>0</v>
      </c>
      <c r="W109" s="5">
        <v>0</v>
      </c>
      <c r="X109" s="5"/>
      <c r="Y109" s="5"/>
      <c r="Z109" s="5">
        <f>Tbl_BalanceHistory[[#This Row],[Discretionary Recommended - Pre 2022]]+Tbl_BalanceHistory[[#This Row],[Discretionary Balance Recommended: Policy]]+Tbl_BalanceHistory[[#This Row],[Discretionary Balance Recommended: Commitments]]</f>
        <v>0</v>
      </c>
      <c r="AA109" s="5">
        <f>Tbl_BalanceHistory[[#This Row],[Discretionary Balance]]-Tbl_BalanceHistory[[#This Row],[Discretionary Reappropriation]]</f>
        <v>0</v>
      </c>
      <c r="AB109" s="2"/>
      <c r="AC109" s="2"/>
      <c r="AD109" s="2"/>
      <c r="AE109" s="2"/>
    </row>
    <row r="110" spans="1:31" ht="45" x14ac:dyDescent="0.25">
      <c r="A110" s="2" t="s">
        <v>908</v>
      </c>
      <c r="B110" s="3">
        <v>1</v>
      </c>
      <c r="C110" s="3">
        <v>107</v>
      </c>
      <c r="D110" s="3" t="s">
        <v>70</v>
      </c>
      <c r="E110" s="3" t="str">
        <f>_xlfn.XLOOKUP(Tbl_BalanceHistory[[#This Row],[RespAgy]],Tbl_Agencies[Agy Code],Tbl_Agencies[Agy Sort])</f>
        <v>006000</v>
      </c>
      <c r="F110" s="2" t="str">
        <f>Tbl_BalanceHistory[[#This Row],[RespAgy]]&amp;": "&amp;Tbl_BalanceHistory[[#This Row],[RespAgency]]</f>
        <v>107: Division of Legislative Services</v>
      </c>
      <c r="G110" s="3">
        <v>971</v>
      </c>
      <c r="H110" s="3" t="s">
        <v>1589</v>
      </c>
      <c r="I110" s="3" t="str">
        <f>_xlfn.XLOOKUP(Tbl_BalanceHistory[[#This Row],[AgyCode]],Tbl_Agencies[Agy Code],Tbl_Agencies[Agy Sort])</f>
        <v>014000</v>
      </c>
      <c r="J110" s="2" t="str">
        <f>Tbl_BalanceHistory[[#This Row],[AgyCode]]&amp;": "&amp;Tbl_BalanceHistory[[#This Row],[Agency Name]]</f>
        <v>971: State Water Commission</v>
      </c>
      <c r="K110" s="1">
        <v>2017</v>
      </c>
      <c r="L110" s="3">
        <v>516</v>
      </c>
      <c r="M110" s="3" t="s">
        <v>80</v>
      </c>
      <c r="N110" s="2" t="str">
        <f>Tbl_BalanceHistory[[#This Row],[ProgramCode]]&amp;": "&amp;Tbl_BalanceHistory[[#This Row],[Program Name]]</f>
        <v>516: Environmental Policy and Program Development</v>
      </c>
      <c r="O110" s="3" t="s">
        <v>886</v>
      </c>
      <c r="P110" s="1" t="str">
        <f>IF(Tbl_BalanceHistory[[#This Row],[FundCode]]="0100","GF",IF(Tbl_BalanceHistory[[#This Row],[FundCode]]="01000","GF","Hi Ed / OCR"))</f>
        <v>GF</v>
      </c>
      <c r="Q110" s="5">
        <v>14237</v>
      </c>
      <c r="R110" s="5">
        <v>2377.34</v>
      </c>
      <c r="S110" s="5">
        <v>11859</v>
      </c>
      <c r="T110" s="5">
        <v>11859</v>
      </c>
      <c r="U110" s="3" t="s">
        <v>1732</v>
      </c>
      <c r="V110" s="5">
        <v>0</v>
      </c>
      <c r="W110" s="5">
        <v>0</v>
      </c>
      <c r="X110" s="5"/>
      <c r="Y110" s="5"/>
      <c r="Z110" s="5">
        <f>Tbl_BalanceHistory[[#This Row],[Discretionary Recommended - Pre 2022]]+Tbl_BalanceHistory[[#This Row],[Discretionary Balance Recommended: Policy]]+Tbl_BalanceHistory[[#This Row],[Discretionary Balance Recommended: Commitments]]</f>
        <v>0</v>
      </c>
      <c r="AA110" s="5">
        <f>Tbl_BalanceHistory[[#This Row],[Discretionary Balance]]-Tbl_BalanceHistory[[#This Row],[Discretionary Reappropriation]]</f>
        <v>0</v>
      </c>
      <c r="AB110" s="2"/>
      <c r="AC110" s="2"/>
      <c r="AD110" s="2"/>
      <c r="AE110" s="2"/>
    </row>
    <row r="111" spans="1:31" ht="45" x14ac:dyDescent="0.25">
      <c r="A111" s="2" t="s">
        <v>908</v>
      </c>
      <c r="B111" s="3">
        <v>1</v>
      </c>
      <c r="C111" s="3">
        <v>107</v>
      </c>
      <c r="D111" s="3" t="s">
        <v>70</v>
      </c>
      <c r="E111" s="3" t="str">
        <f>_xlfn.XLOOKUP(Tbl_BalanceHistory[[#This Row],[RespAgy]],Tbl_Agencies[Agy Code],Tbl_Agencies[Agy Sort])</f>
        <v>006000</v>
      </c>
      <c r="F111" s="2" t="str">
        <f>Tbl_BalanceHistory[[#This Row],[RespAgy]]&amp;": "&amp;Tbl_BalanceHistory[[#This Row],[RespAgency]]</f>
        <v>107: Division of Legislative Services</v>
      </c>
      <c r="G111" s="3">
        <v>971</v>
      </c>
      <c r="H111" s="3" t="s">
        <v>1589</v>
      </c>
      <c r="I111" s="3" t="str">
        <f>_xlfn.XLOOKUP(Tbl_BalanceHistory[[#This Row],[AgyCode]],Tbl_Agencies[Agy Code],Tbl_Agencies[Agy Sort])</f>
        <v>014000</v>
      </c>
      <c r="J111" s="2" t="str">
        <f>Tbl_BalanceHistory[[#This Row],[AgyCode]]&amp;": "&amp;Tbl_BalanceHistory[[#This Row],[Agency Name]]</f>
        <v>971: State Water Commission</v>
      </c>
      <c r="K111" s="1">
        <v>2018</v>
      </c>
      <c r="L111" s="3">
        <v>516</v>
      </c>
      <c r="M111" s="3" t="s">
        <v>80</v>
      </c>
      <c r="N111" s="2" t="str">
        <f>Tbl_BalanceHistory[[#This Row],[ProgramCode]]&amp;": "&amp;Tbl_BalanceHistory[[#This Row],[Program Name]]</f>
        <v>516: Environmental Policy and Program Development</v>
      </c>
      <c r="O111" s="3" t="s">
        <v>886</v>
      </c>
      <c r="P111" s="1" t="str">
        <f>IF(Tbl_BalanceHistory[[#This Row],[FundCode]]="0100","GF",IF(Tbl_BalanceHistory[[#This Row],[FundCode]]="01000","GF","Hi Ed / OCR"))</f>
        <v>GF</v>
      </c>
      <c r="Q111" s="5">
        <v>10245</v>
      </c>
      <c r="R111" s="5">
        <v>3849.35</v>
      </c>
      <c r="S111" s="5">
        <v>6395</v>
      </c>
      <c r="T111" s="5">
        <v>6395</v>
      </c>
      <c r="U111" s="3" t="s">
        <v>1733</v>
      </c>
      <c r="V111" s="5">
        <v>0</v>
      </c>
      <c r="W111" s="5">
        <v>0</v>
      </c>
      <c r="X111" s="5"/>
      <c r="Y111" s="5"/>
      <c r="Z111" s="5">
        <f>Tbl_BalanceHistory[[#This Row],[Discretionary Recommended - Pre 2022]]+Tbl_BalanceHistory[[#This Row],[Discretionary Balance Recommended: Policy]]+Tbl_BalanceHistory[[#This Row],[Discretionary Balance Recommended: Commitments]]</f>
        <v>0</v>
      </c>
      <c r="AA111" s="5">
        <f>Tbl_BalanceHistory[[#This Row],[Discretionary Balance]]-Tbl_BalanceHistory[[#This Row],[Discretionary Reappropriation]]</f>
        <v>0</v>
      </c>
      <c r="AB111" s="2"/>
      <c r="AC111" s="2"/>
      <c r="AD111" s="2"/>
      <c r="AE111" s="2"/>
    </row>
    <row r="112" spans="1:31" ht="45" x14ac:dyDescent="0.25">
      <c r="A112" s="2" t="s">
        <v>908</v>
      </c>
      <c r="B112" s="3">
        <v>1</v>
      </c>
      <c r="C112" s="3">
        <v>107</v>
      </c>
      <c r="D112" s="3" t="s">
        <v>70</v>
      </c>
      <c r="E112" s="3" t="str">
        <f>_xlfn.XLOOKUP(Tbl_BalanceHistory[[#This Row],[RespAgy]],Tbl_Agencies[Agy Code],Tbl_Agencies[Agy Sort])</f>
        <v>006000</v>
      </c>
      <c r="F112" s="2" t="str">
        <f>Tbl_BalanceHistory[[#This Row],[RespAgy]]&amp;": "&amp;Tbl_BalanceHistory[[#This Row],[RespAgency]]</f>
        <v>107: Division of Legislative Services</v>
      </c>
      <c r="G112" s="3">
        <v>971</v>
      </c>
      <c r="H112" s="3" t="s">
        <v>1589</v>
      </c>
      <c r="I112" s="3" t="str">
        <f>_xlfn.XLOOKUP(Tbl_BalanceHistory[[#This Row],[AgyCode]],Tbl_Agencies[Agy Code],Tbl_Agencies[Agy Sort])</f>
        <v>014000</v>
      </c>
      <c r="J112" s="2" t="str">
        <f>Tbl_BalanceHistory[[#This Row],[AgyCode]]&amp;": "&amp;Tbl_BalanceHistory[[#This Row],[Agency Name]]</f>
        <v>971: State Water Commission</v>
      </c>
      <c r="K112" s="1">
        <v>2019</v>
      </c>
      <c r="L112" s="3">
        <v>516</v>
      </c>
      <c r="M112" s="3" t="s">
        <v>80</v>
      </c>
      <c r="N112" s="2" t="str">
        <f>Tbl_BalanceHistory[[#This Row],[ProgramCode]]&amp;": "&amp;Tbl_BalanceHistory[[#This Row],[Program Name]]</f>
        <v>516: Environmental Policy and Program Development</v>
      </c>
      <c r="O112" s="3" t="s">
        <v>886</v>
      </c>
      <c r="P112" s="1" t="str">
        <f>IF(Tbl_BalanceHistory[[#This Row],[FundCode]]="0100","GF",IF(Tbl_BalanceHistory[[#This Row],[FundCode]]="01000","GF","Hi Ed / OCR"))</f>
        <v>GF</v>
      </c>
      <c r="Q112" s="5">
        <v>16668</v>
      </c>
      <c r="R112" s="5">
        <v>1412.78</v>
      </c>
      <c r="S112" s="5">
        <v>15255.22</v>
      </c>
      <c r="T112" s="5">
        <v>15255.22</v>
      </c>
      <c r="U112" s="3" t="s">
        <v>1733</v>
      </c>
      <c r="V112" s="5">
        <v>0</v>
      </c>
      <c r="W112" s="5">
        <v>0</v>
      </c>
      <c r="X112" s="5"/>
      <c r="Y112" s="5"/>
      <c r="Z112" s="5">
        <f>Tbl_BalanceHistory[[#This Row],[Discretionary Recommended - Pre 2022]]+Tbl_BalanceHistory[[#This Row],[Discretionary Balance Recommended: Policy]]+Tbl_BalanceHistory[[#This Row],[Discretionary Balance Recommended: Commitments]]</f>
        <v>0</v>
      </c>
      <c r="AA112" s="5">
        <f>Tbl_BalanceHistory[[#This Row],[Discretionary Balance]]-Tbl_BalanceHistory[[#This Row],[Discretionary Reappropriation]]</f>
        <v>0</v>
      </c>
      <c r="AB112" s="2"/>
      <c r="AC112" s="2"/>
      <c r="AD112" s="2"/>
      <c r="AE112" s="2"/>
    </row>
    <row r="113" spans="1:31" ht="45" x14ac:dyDescent="0.25">
      <c r="A113" s="2" t="s">
        <v>39</v>
      </c>
      <c r="B113" s="3">
        <v>1</v>
      </c>
      <c r="C113" s="3">
        <v>107</v>
      </c>
      <c r="D113" s="3" t="s">
        <v>70</v>
      </c>
      <c r="E113" s="3" t="str">
        <f>_xlfn.XLOOKUP(Tbl_BalanceHistory[[#This Row],[RespAgy]],Tbl_Agencies[Agy Code],Tbl_Agencies[Agy Sort])</f>
        <v>006000</v>
      </c>
      <c r="F113" s="2" t="str">
        <f>Tbl_BalanceHistory[[#This Row],[RespAgy]]&amp;": "&amp;Tbl_BalanceHistory[[#This Row],[RespAgency]]</f>
        <v>107: Division of Legislative Services</v>
      </c>
      <c r="G113" s="3">
        <v>971</v>
      </c>
      <c r="H113" s="3" t="s">
        <v>1589</v>
      </c>
      <c r="I113" s="3" t="str">
        <f>_xlfn.XLOOKUP(Tbl_BalanceHistory[[#This Row],[AgyCode]],Tbl_Agencies[Agy Code],Tbl_Agencies[Agy Sort])</f>
        <v>014000</v>
      </c>
      <c r="J113" s="2" t="str">
        <f>Tbl_BalanceHistory[[#This Row],[AgyCode]]&amp;": "&amp;Tbl_BalanceHistory[[#This Row],[Agency Name]]</f>
        <v>971: State Water Commission</v>
      </c>
      <c r="K113" s="1">
        <v>2020</v>
      </c>
      <c r="L113" s="3">
        <v>516</v>
      </c>
      <c r="M113" s="3" t="s">
        <v>80</v>
      </c>
      <c r="N113" s="2" t="str">
        <f>Tbl_BalanceHistory[[#This Row],[ProgramCode]]&amp;": "&amp;Tbl_BalanceHistory[[#This Row],[Program Name]]</f>
        <v>516: Environmental Policy and Program Development</v>
      </c>
      <c r="O113" s="3" t="s">
        <v>886</v>
      </c>
      <c r="P113" s="1" t="str">
        <f>IF(Tbl_BalanceHistory[[#This Row],[FundCode]]="0100","GF",IF(Tbl_BalanceHistory[[#This Row],[FundCode]]="01000","GF","Hi Ed / OCR"))</f>
        <v>GF</v>
      </c>
      <c r="Q113" s="5">
        <v>10308.219999999999</v>
      </c>
      <c r="R113" s="5">
        <v>1186.3</v>
      </c>
      <c r="S113" s="5">
        <v>9121.92</v>
      </c>
      <c r="T113" s="5">
        <v>9121.92</v>
      </c>
      <c r="U113" s="3" t="s">
        <v>1733</v>
      </c>
      <c r="V113" s="5">
        <v>0</v>
      </c>
      <c r="W113" s="5">
        <v>0</v>
      </c>
      <c r="X113" s="5"/>
      <c r="Y113" s="5"/>
      <c r="Z113" s="5">
        <f>Tbl_BalanceHistory[[#This Row],[Discretionary Recommended - Pre 2022]]+Tbl_BalanceHistory[[#This Row],[Discretionary Balance Recommended: Policy]]+Tbl_BalanceHistory[[#This Row],[Discretionary Balance Recommended: Commitments]]</f>
        <v>0</v>
      </c>
      <c r="AA113" s="5">
        <f>Tbl_BalanceHistory[[#This Row],[Discretionary Balance]]-Tbl_BalanceHistory[[#This Row],[Discretionary Reappropriation]]</f>
        <v>0</v>
      </c>
      <c r="AB113" s="2"/>
      <c r="AC113" s="2"/>
      <c r="AD113" s="2"/>
      <c r="AE113" s="2"/>
    </row>
    <row r="114" spans="1:31" ht="45" x14ac:dyDescent="0.25">
      <c r="A114" s="2" t="s">
        <v>39</v>
      </c>
      <c r="B114" s="3">
        <v>1</v>
      </c>
      <c r="C114" s="3">
        <v>107</v>
      </c>
      <c r="D114" s="3" t="s">
        <v>70</v>
      </c>
      <c r="E114" s="3" t="str">
        <f>_xlfn.XLOOKUP(Tbl_BalanceHistory[[#This Row],[RespAgy]],Tbl_Agencies[Agy Code],Tbl_Agencies[Agy Sort])</f>
        <v>006000</v>
      </c>
      <c r="F114" s="2" t="str">
        <f>Tbl_BalanceHistory[[#This Row],[RespAgy]]&amp;": "&amp;Tbl_BalanceHistory[[#This Row],[RespAgency]]</f>
        <v>107: Division of Legislative Services</v>
      </c>
      <c r="G114" s="3">
        <v>971</v>
      </c>
      <c r="H114" s="3" t="s">
        <v>1589</v>
      </c>
      <c r="I114" s="3" t="str">
        <f>_xlfn.XLOOKUP(Tbl_BalanceHistory[[#This Row],[AgyCode]],Tbl_Agencies[Agy Code],Tbl_Agencies[Agy Sort])</f>
        <v>014000</v>
      </c>
      <c r="J114" s="2" t="str">
        <f>Tbl_BalanceHistory[[#This Row],[AgyCode]]&amp;": "&amp;Tbl_BalanceHistory[[#This Row],[Agency Name]]</f>
        <v>971: State Water Commission</v>
      </c>
      <c r="K114" s="1">
        <v>2021</v>
      </c>
      <c r="L114" s="3">
        <v>516</v>
      </c>
      <c r="M114" s="3" t="s">
        <v>80</v>
      </c>
      <c r="N114" s="2" t="str">
        <f>Tbl_BalanceHistory[[#This Row],[ProgramCode]]&amp;": "&amp;Tbl_BalanceHistory[[#This Row],[Program Name]]</f>
        <v>516: Environmental Policy and Program Development</v>
      </c>
      <c r="O114" s="3" t="s">
        <v>886</v>
      </c>
      <c r="P114" s="1" t="str">
        <f>IF(Tbl_BalanceHistory[[#This Row],[FundCode]]="0100","GF",IF(Tbl_BalanceHistory[[#This Row],[FundCode]]="01000","GF","Hi Ed / OCR"))</f>
        <v>GF</v>
      </c>
      <c r="Q114" s="5">
        <v>10224</v>
      </c>
      <c r="R114" s="5">
        <v>64</v>
      </c>
      <c r="S114" s="5">
        <v>10160</v>
      </c>
      <c r="T114" s="5">
        <v>10160</v>
      </c>
      <c r="U114" s="3" t="s">
        <v>1733</v>
      </c>
      <c r="V114" s="5">
        <v>0</v>
      </c>
      <c r="W114" s="5">
        <v>0</v>
      </c>
      <c r="X114" s="5"/>
      <c r="Y114" s="5"/>
      <c r="Z114" s="5">
        <f>Tbl_BalanceHistory[[#This Row],[Discretionary Recommended - Pre 2022]]+Tbl_BalanceHistory[[#This Row],[Discretionary Balance Recommended: Policy]]+Tbl_BalanceHistory[[#This Row],[Discretionary Balance Recommended: Commitments]]</f>
        <v>0</v>
      </c>
      <c r="AA114" s="5">
        <f>Tbl_BalanceHistory[[#This Row],[Discretionary Balance]]-Tbl_BalanceHistory[[#This Row],[Discretionary Reappropriation]]</f>
        <v>0</v>
      </c>
      <c r="AB114" s="2"/>
      <c r="AC114" s="2"/>
      <c r="AD114" s="2"/>
      <c r="AE114" s="2"/>
    </row>
    <row r="115" spans="1:31" ht="45" x14ac:dyDescent="0.25">
      <c r="A115" s="2" t="s">
        <v>39</v>
      </c>
      <c r="B115" s="3">
        <v>1</v>
      </c>
      <c r="C115" s="3">
        <v>107</v>
      </c>
      <c r="D115" s="3" t="s">
        <v>70</v>
      </c>
      <c r="E115" s="3" t="str">
        <f>_xlfn.XLOOKUP(Tbl_BalanceHistory[[#This Row],[RespAgy]],Tbl_Agencies[Agy Code],Tbl_Agencies[Agy Sort])</f>
        <v>006000</v>
      </c>
      <c r="F115" s="2" t="str">
        <f>Tbl_BalanceHistory[[#This Row],[RespAgy]]&amp;": "&amp;Tbl_BalanceHistory[[#This Row],[RespAgency]]</f>
        <v>107: Division of Legislative Services</v>
      </c>
      <c r="G115" s="3">
        <v>971</v>
      </c>
      <c r="H115" s="3" t="s">
        <v>1589</v>
      </c>
      <c r="I115" s="3" t="str">
        <f>_xlfn.XLOOKUP(Tbl_BalanceHistory[[#This Row],[AgyCode]],Tbl_Agencies[Agy Code],Tbl_Agencies[Agy Sort])</f>
        <v>014000</v>
      </c>
      <c r="J115" s="2" t="str">
        <f>Tbl_BalanceHistory[[#This Row],[AgyCode]]&amp;": "&amp;Tbl_BalanceHistory[[#This Row],[Agency Name]]</f>
        <v>971: State Water Commission</v>
      </c>
      <c r="K115" s="1">
        <v>2022</v>
      </c>
      <c r="L115" s="3">
        <v>516</v>
      </c>
      <c r="M115" s="3" t="s">
        <v>80</v>
      </c>
      <c r="N115" s="2" t="str">
        <f>Tbl_BalanceHistory[[#This Row],[ProgramCode]]&amp;": "&amp;Tbl_BalanceHistory[[#This Row],[Program Name]]</f>
        <v>516: Environmental Policy and Program Development</v>
      </c>
      <c r="O115" s="3" t="s">
        <v>886</v>
      </c>
      <c r="P115" s="1" t="str">
        <f>IF(Tbl_BalanceHistory[[#This Row],[FundCode]]="0100","GF",IF(Tbl_BalanceHistory[[#This Row],[FundCode]]="01000","GF","Hi Ed / OCR"))</f>
        <v>GF</v>
      </c>
      <c r="Q115" s="5">
        <v>10201</v>
      </c>
      <c r="R115" s="5">
        <v>41</v>
      </c>
      <c r="S115" s="5">
        <v>10160</v>
      </c>
      <c r="T115" s="5">
        <v>10160</v>
      </c>
      <c r="U115" s="3" t="s">
        <v>1733</v>
      </c>
      <c r="V115" s="5">
        <v>0</v>
      </c>
      <c r="W115" s="5"/>
      <c r="X115" s="5">
        <v>0</v>
      </c>
      <c r="Y115" s="5">
        <v>0</v>
      </c>
      <c r="Z115" s="5">
        <f>Tbl_BalanceHistory[[#This Row],[Discretionary Recommended - Pre 2022]]+Tbl_BalanceHistory[[#This Row],[Discretionary Balance Recommended: Policy]]+Tbl_BalanceHistory[[#This Row],[Discretionary Balance Recommended: Commitments]]</f>
        <v>0</v>
      </c>
      <c r="AA115" s="5">
        <f>Tbl_BalanceHistory[[#This Row],[Discretionary Balance]]-Tbl_BalanceHistory[[#This Row],[Discretionary Reappropriation]]</f>
        <v>0</v>
      </c>
      <c r="AB115" s="2"/>
      <c r="AC115" s="2"/>
      <c r="AD115" s="2"/>
      <c r="AE115" s="2"/>
    </row>
    <row r="116" spans="1:31" ht="60" x14ac:dyDescent="0.25">
      <c r="A116" s="2" t="s">
        <v>908</v>
      </c>
      <c r="B116" s="3">
        <v>1</v>
      </c>
      <c r="C116" s="3">
        <v>107</v>
      </c>
      <c r="D116" s="3" t="s">
        <v>70</v>
      </c>
      <c r="E116" s="3" t="str">
        <f>_xlfn.XLOOKUP(Tbl_BalanceHistory[[#This Row],[RespAgy]],Tbl_Agencies[Agy Code],Tbl_Agencies[Agy Sort])</f>
        <v>006000</v>
      </c>
      <c r="F116" s="2" t="str">
        <f>Tbl_BalanceHistory[[#This Row],[RespAgy]]&amp;": "&amp;Tbl_BalanceHistory[[#This Row],[RespAgency]]</f>
        <v>107: Division of Legislative Services</v>
      </c>
      <c r="G116" s="3">
        <v>118</v>
      </c>
      <c r="H116" s="3" t="s">
        <v>944</v>
      </c>
      <c r="I116" s="3" t="str">
        <f>_xlfn.XLOOKUP(Tbl_BalanceHistory[[#This Row],[AgyCode]],Tbl_Agencies[Agy Code],Tbl_Agencies[Agy Sort])</f>
        <v>015000</v>
      </c>
      <c r="J116" s="2" t="str">
        <f>Tbl_BalanceHistory[[#This Row],[AgyCode]]&amp;": "&amp;Tbl_BalanceHistory[[#This Row],[Agency Name]]</f>
        <v>118: Virginia Coal and Energy Commission</v>
      </c>
      <c r="K116" s="1">
        <v>2014</v>
      </c>
      <c r="L116" s="3">
        <v>507</v>
      </c>
      <c r="M116" s="3" t="s">
        <v>78</v>
      </c>
      <c r="N116" s="2" t="str">
        <f>Tbl_BalanceHistory[[#This Row],[ProgramCode]]&amp;": "&amp;Tbl_BalanceHistory[[#This Row],[Program Name]]</f>
        <v>507: Resource Management Research, Planning, and Coordination</v>
      </c>
      <c r="O116" s="3" t="s">
        <v>1730</v>
      </c>
      <c r="P116" s="1" t="str">
        <f>IF(Tbl_BalanceHistory[[#This Row],[FundCode]]="0100","GF",IF(Tbl_BalanceHistory[[#This Row],[FundCode]]="01000","GF","Hi Ed / OCR"))</f>
        <v>GF</v>
      </c>
      <c r="Q116" s="5">
        <v>39955</v>
      </c>
      <c r="R116" s="5">
        <v>2</v>
      </c>
      <c r="S116" s="5">
        <v>39953</v>
      </c>
      <c r="T116" s="5">
        <v>39953</v>
      </c>
      <c r="U116" s="3" t="s">
        <v>1731</v>
      </c>
      <c r="V116" s="5">
        <v>0</v>
      </c>
      <c r="W116" s="5">
        <v>0</v>
      </c>
      <c r="X116" s="5"/>
      <c r="Y116" s="5"/>
      <c r="Z116" s="5">
        <f>Tbl_BalanceHistory[[#This Row],[Discretionary Recommended - Pre 2022]]+Tbl_BalanceHistory[[#This Row],[Discretionary Balance Recommended: Policy]]+Tbl_BalanceHistory[[#This Row],[Discretionary Balance Recommended: Commitments]]</f>
        <v>0</v>
      </c>
      <c r="AA116" s="5">
        <f>Tbl_BalanceHistory[[#This Row],[Discretionary Balance]]-Tbl_BalanceHistory[[#This Row],[Discretionary Reappropriation]]</f>
        <v>0</v>
      </c>
      <c r="AB116" s="2"/>
      <c r="AC116" s="2"/>
      <c r="AD116" s="2"/>
      <c r="AE116" s="2"/>
    </row>
    <row r="117" spans="1:31" ht="60" x14ac:dyDescent="0.25">
      <c r="A117" s="2" t="s">
        <v>908</v>
      </c>
      <c r="B117" s="3">
        <v>1</v>
      </c>
      <c r="C117" s="3">
        <v>107</v>
      </c>
      <c r="D117" s="3" t="s">
        <v>70</v>
      </c>
      <c r="E117" s="3" t="str">
        <f>_xlfn.XLOOKUP(Tbl_BalanceHistory[[#This Row],[RespAgy]],Tbl_Agencies[Agy Code],Tbl_Agencies[Agy Sort])</f>
        <v>006000</v>
      </c>
      <c r="F117" s="2" t="str">
        <f>Tbl_BalanceHistory[[#This Row],[RespAgy]]&amp;": "&amp;Tbl_BalanceHistory[[#This Row],[RespAgency]]</f>
        <v>107: Division of Legislative Services</v>
      </c>
      <c r="G117" s="3">
        <v>118</v>
      </c>
      <c r="H117" s="3" t="s">
        <v>944</v>
      </c>
      <c r="I117" s="3" t="str">
        <f>_xlfn.XLOOKUP(Tbl_BalanceHistory[[#This Row],[AgyCode]],Tbl_Agencies[Agy Code],Tbl_Agencies[Agy Sort])</f>
        <v>015000</v>
      </c>
      <c r="J117" s="2" t="str">
        <f>Tbl_BalanceHistory[[#This Row],[AgyCode]]&amp;": "&amp;Tbl_BalanceHistory[[#This Row],[Agency Name]]</f>
        <v>118: Virginia Coal and Energy Commission</v>
      </c>
      <c r="K117" s="1">
        <v>2015</v>
      </c>
      <c r="L117" s="3">
        <v>507</v>
      </c>
      <c r="M117" s="3" t="s">
        <v>78</v>
      </c>
      <c r="N117" s="2" t="str">
        <f>Tbl_BalanceHistory[[#This Row],[ProgramCode]]&amp;": "&amp;Tbl_BalanceHistory[[#This Row],[Program Name]]</f>
        <v>507: Resource Management Research, Planning, and Coordination</v>
      </c>
      <c r="O117" s="3" t="s">
        <v>1730</v>
      </c>
      <c r="P117" s="1" t="str">
        <f>IF(Tbl_BalanceHistory[[#This Row],[FundCode]]="0100","GF",IF(Tbl_BalanceHistory[[#This Row],[FundCode]]="01000","GF","Hi Ed / OCR"))</f>
        <v>GF</v>
      </c>
      <c r="Q117" s="5">
        <v>61603</v>
      </c>
      <c r="R117" s="5">
        <v>2478</v>
      </c>
      <c r="S117" s="5">
        <v>59124</v>
      </c>
      <c r="T117" s="5">
        <v>59124</v>
      </c>
      <c r="U117" s="3" t="s">
        <v>1731</v>
      </c>
      <c r="V117" s="5">
        <v>0</v>
      </c>
      <c r="W117" s="5">
        <v>0</v>
      </c>
      <c r="X117" s="5"/>
      <c r="Y117" s="5"/>
      <c r="Z117" s="5">
        <f>Tbl_BalanceHistory[[#This Row],[Discretionary Recommended - Pre 2022]]+Tbl_BalanceHistory[[#This Row],[Discretionary Balance Recommended: Policy]]+Tbl_BalanceHistory[[#This Row],[Discretionary Balance Recommended: Commitments]]</f>
        <v>0</v>
      </c>
      <c r="AA117" s="5">
        <f>Tbl_BalanceHistory[[#This Row],[Discretionary Balance]]-Tbl_BalanceHistory[[#This Row],[Discretionary Reappropriation]]</f>
        <v>0</v>
      </c>
      <c r="AB117" s="2"/>
      <c r="AC117" s="2"/>
      <c r="AD117" s="2"/>
      <c r="AE117" s="2"/>
    </row>
    <row r="118" spans="1:31" ht="60" x14ac:dyDescent="0.25">
      <c r="A118" s="2" t="s">
        <v>908</v>
      </c>
      <c r="B118" s="3">
        <v>1</v>
      </c>
      <c r="C118" s="3">
        <v>107</v>
      </c>
      <c r="D118" s="3" t="s">
        <v>70</v>
      </c>
      <c r="E118" s="3" t="str">
        <f>_xlfn.XLOOKUP(Tbl_BalanceHistory[[#This Row],[RespAgy]],Tbl_Agencies[Agy Code],Tbl_Agencies[Agy Sort])</f>
        <v>006000</v>
      </c>
      <c r="F118" s="2" t="str">
        <f>Tbl_BalanceHistory[[#This Row],[RespAgy]]&amp;": "&amp;Tbl_BalanceHistory[[#This Row],[RespAgency]]</f>
        <v>107: Division of Legislative Services</v>
      </c>
      <c r="G118" s="3">
        <v>118</v>
      </c>
      <c r="H118" s="3" t="s">
        <v>944</v>
      </c>
      <c r="I118" s="3" t="str">
        <f>_xlfn.XLOOKUP(Tbl_BalanceHistory[[#This Row],[AgyCode]],Tbl_Agencies[Agy Code],Tbl_Agencies[Agy Sort])</f>
        <v>015000</v>
      </c>
      <c r="J118" s="2" t="str">
        <f>Tbl_BalanceHistory[[#This Row],[AgyCode]]&amp;": "&amp;Tbl_BalanceHistory[[#This Row],[Agency Name]]</f>
        <v>118: Virginia Coal and Energy Commission</v>
      </c>
      <c r="K118" s="1">
        <v>2016</v>
      </c>
      <c r="L118" s="3">
        <v>507</v>
      </c>
      <c r="M118" s="3" t="s">
        <v>78</v>
      </c>
      <c r="N118" s="2" t="str">
        <f>Tbl_BalanceHistory[[#This Row],[ProgramCode]]&amp;": "&amp;Tbl_BalanceHistory[[#This Row],[Program Name]]</f>
        <v>507: Resource Management Research, Planning, and Coordination</v>
      </c>
      <c r="O118" s="3" t="s">
        <v>1730</v>
      </c>
      <c r="P118" s="1" t="str">
        <f>IF(Tbl_BalanceHistory[[#This Row],[FundCode]]="0100","GF",IF(Tbl_BalanceHistory[[#This Row],[FundCode]]="01000","GF","Hi Ed / OCR"))</f>
        <v>GF</v>
      </c>
      <c r="Q118" s="5">
        <v>80785</v>
      </c>
      <c r="R118" s="5">
        <v>45</v>
      </c>
      <c r="S118" s="5">
        <v>80740</v>
      </c>
      <c r="T118" s="5">
        <v>80740</v>
      </c>
      <c r="U118" s="3" t="s">
        <v>1732</v>
      </c>
      <c r="V118" s="5">
        <v>0</v>
      </c>
      <c r="W118" s="5">
        <v>0</v>
      </c>
      <c r="X118" s="5"/>
      <c r="Y118" s="5"/>
      <c r="Z118" s="5">
        <f>Tbl_BalanceHistory[[#This Row],[Discretionary Recommended - Pre 2022]]+Tbl_BalanceHistory[[#This Row],[Discretionary Balance Recommended: Policy]]+Tbl_BalanceHistory[[#This Row],[Discretionary Balance Recommended: Commitments]]</f>
        <v>0</v>
      </c>
      <c r="AA118" s="5">
        <f>Tbl_BalanceHistory[[#This Row],[Discretionary Balance]]-Tbl_BalanceHistory[[#This Row],[Discretionary Reappropriation]]</f>
        <v>0</v>
      </c>
      <c r="AB118" s="2"/>
      <c r="AC118" s="2"/>
      <c r="AD118" s="2"/>
      <c r="AE118" s="2"/>
    </row>
    <row r="119" spans="1:31" ht="60" x14ac:dyDescent="0.25">
      <c r="A119" s="2" t="s">
        <v>908</v>
      </c>
      <c r="B119" s="3">
        <v>1</v>
      </c>
      <c r="C119" s="3">
        <v>107</v>
      </c>
      <c r="D119" s="3" t="s">
        <v>70</v>
      </c>
      <c r="E119" s="3" t="str">
        <f>_xlfn.XLOOKUP(Tbl_BalanceHistory[[#This Row],[RespAgy]],Tbl_Agencies[Agy Code],Tbl_Agencies[Agy Sort])</f>
        <v>006000</v>
      </c>
      <c r="F119" s="2" t="str">
        <f>Tbl_BalanceHistory[[#This Row],[RespAgy]]&amp;": "&amp;Tbl_BalanceHistory[[#This Row],[RespAgency]]</f>
        <v>107: Division of Legislative Services</v>
      </c>
      <c r="G119" s="3">
        <v>118</v>
      </c>
      <c r="H119" s="3" t="s">
        <v>944</v>
      </c>
      <c r="I119" s="3" t="str">
        <f>_xlfn.XLOOKUP(Tbl_BalanceHistory[[#This Row],[AgyCode]],Tbl_Agencies[Agy Code],Tbl_Agencies[Agy Sort])</f>
        <v>015000</v>
      </c>
      <c r="J119" s="2" t="str">
        <f>Tbl_BalanceHistory[[#This Row],[AgyCode]]&amp;": "&amp;Tbl_BalanceHistory[[#This Row],[Agency Name]]</f>
        <v>118: Virginia Coal and Energy Commission</v>
      </c>
      <c r="K119" s="1">
        <v>2017</v>
      </c>
      <c r="L119" s="3">
        <v>507</v>
      </c>
      <c r="M119" s="3" t="s">
        <v>78</v>
      </c>
      <c r="N119" s="2" t="str">
        <f>Tbl_BalanceHistory[[#This Row],[ProgramCode]]&amp;": "&amp;Tbl_BalanceHistory[[#This Row],[Program Name]]</f>
        <v>507: Resource Management Research, Planning, and Coordination</v>
      </c>
      <c r="O119" s="3" t="s">
        <v>886</v>
      </c>
      <c r="P119" s="1" t="str">
        <f>IF(Tbl_BalanceHistory[[#This Row],[FundCode]]="0100","GF",IF(Tbl_BalanceHistory[[#This Row],[FundCode]]="01000","GF","Hi Ed / OCR"))</f>
        <v>GF</v>
      </c>
      <c r="Q119" s="5">
        <v>21642</v>
      </c>
      <c r="R119" s="5">
        <v>24</v>
      </c>
      <c r="S119" s="5">
        <v>21618</v>
      </c>
      <c r="T119" s="5">
        <v>21618</v>
      </c>
      <c r="U119" s="3" t="s">
        <v>1732</v>
      </c>
      <c r="V119" s="5">
        <v>0</v>
      </c>
      <c r="W119" s="5">
        <v>0</v>
      </c>
      <c r="X119" s="5"/>
      <c r="Y119" s="5"/>
      <c r="Z119" s="5">
        <f>Tbl_BalanceHistory[[#This Row],[Discretionary Recommended - Pre 2022]]+Tbl_BalanceHistory[[#This Row],[Discretionary Balance Recommended: Policy]]+Tbl_BalanceHistory[[#This Row],[Discretionary Balance Recommended: Commitments]]</f>
        <v>0</v>
      </c>
      <c r="AA119" s="5">
        <f>Tbl_BalanceHistory[[#This Row],[Discretionary Balance]]-Tbl_BalanceHistory[[#This Row],[Discretionary Reappropriation]]</f>
        <v>0</v>
      </c>
      <c r="AB119" s="2"/>
      <c r="AC119" s="2"/>
      <c r="AD119" s="2"/>
      <c r="AE119" s="2"/>
    </row>
    <row r="120" spans="1:31" ht="60" x14ac:dyDescent="0.25">
      <c r="A120" s="2" t="s">
        <v>908</v>
      </c>
      <c r="B120" s="3">
        <v>1</v>
      </c>
      <c r="C120" s="3">
        <v>107</v>
      </c>
      <c r="D120" s="3" t="s">
        <v>70</v>
      </c>
      <c r="E120" s="3" t="str">
        <f>_xlfn.XLOOKUP(Tbl_BalanceHistory[[#This Row],[RespAgy]],Tbl_Agencies[Agy Code],Tbl_Agencies[Agy Sort])</f>
        <v>006000</v>
      </c>
      <c r="F120" s="2" t="str">
        <f>Tbl_BalanceHistory[[#This Row],[RespAgy]]&amp;": "&amp;Tbl_BalanceHistory[[#This Row],[RespAgency]]</f>
        <v>107: Division of Legislative Services</v>
      </c>
      <c r="G120" s="3">
        <v>118</v>
      </c>
      <c r="H120" s="3" t="s">
        <v>944</v>
      </c>
      <c r="I120" s="3" t="str">
        <f>_xlfn.XLOOKUP(Tbl_BalanceHistory[[#This Row],[AgyCode]],Tbl_Agencies[Agy Code],Tbl_Agencies[Agy Sort])</f>
        <v>015000</v>
      </c>
      <c r="J120" s="2" t="str">
        <f>Tbl_BalanceHistory[[#This Row],[AgyCode]]&amp;": "&amp;Tbl_BalanceHistory[[#This Row],[Agency Name]]</f>
        <v>118: Virginia Coal and Energy Commission</v>
      </c>
      <c r="K120" s="1">
        <v>2018</v>
      </c>
      <c r="L120" s="3">
        <v>507</v>
      </c>
      <c r="M120" s="3" t="s">
        <v>78</v>
      </c>
      <c r="N120" s="2" t="str">
        <f>Tbl_BalanceHistory[[#This Row],[ProgramCode]]&amp;": "&amp;Tbl_BalanceHistory[[#This Row],[Program Name]]</f>
        <v>507: Resource Management Research, Planning, and Coordination</v>
      </c>
      <c r="O120" s="3" t="s">
        <v>886</v>
      </c>
      <c r="P120" s="1" t="str">
        <f>IF(Tbl_BalanceHistory[[#This Row],[FundCode]]="0100","GF",IF(Tbl_BalanceHistory[[#This Row],[FundCode]]="01000","GF","Hi Ed / OCR"))</f>
        <v>GF</v>
      </c>
      <c r="Q120" s="5">
        <v>21645</v>
      </c>
      <c r="R120" s="5">
        <v>27</v>
      </c>
      <c r="S120" s="5">
        <v>21618</v>
      </c>
      <c r="T120" s="5">
        <v>21618</v>
      </c>
      <c r="U120" s="3" t="s">
        <v>1733</v>
      </c>
      <c r="V120" s="5">
        <v>0</v>
      </c>
      <c r="W120" s="5">
        <v>0</v>
      </c>
      <c r="X120" s="5"/>
      <c r="Y120" s="5"/>
      <c r="Z120" s="5">
        <f>Tbl_BalanceHistory[[#This Row],[Discretionary Recommended - Pre 2022]]+Tbl_BalanceHistory[[#This Row],[Discretionary Balance Recommended: Policy]]+Tbl_BalanceHistory[[#This Row],[Discretionary Balance Recommended: Commitments]]</f>
        <v>0</v>
      </c>
      <c r="AA120" s="5">
        <f>Tbl_BalanceHistory[[#This Row],[Discretionary Balance]]-Tbl_BalanceHistory[[#This Row],[Discretionary Reappropriation]]</f>
        <v>0</v>
      </c>
      <c r="AB120" s="2"/>
      <c r="AC120" s="2"/>
      <c r="AD120" s="2"/>
      <c r="AE120" s="2"/>
    </row>
    <row r="121" spans="1:31" ht="60" x14ac:dyDescent="0.25">
      <c r="A121" s="2" t="s">
        <v>908</v>
      </c>
      <c r="B121" s="3">
        <v>1</v>
      </c>
      <c r="C121" s="3">
        <v>107</v>
      </c>
      <c r="D121" s="3" t="s">
        <v>70</v>
      </c>
      <c r="E121" s="3" t="str">
        <f>_xlfn.XLOOKUP(Tbl_BalanceHistory[[#This Row],[RespAgy]],Tbl_Agencies[Agy Code],Tbl_Agencies[Agy Sort])</f>
        <v>006000</v>
      </c>
      <c r="F121" s="2" t="str">
        <f>Tbl_BalanceHistory[[#This Row],[RespAgy]]&amp;": "&amp;Tbl_BalanceHistory[[#This Row],[RespAgency]]</f>
        <v>107: Division of Legislative Services</v>
      </c>
      <c r="G121" s="3">
        <v>118</v>
      </c>
      <c r="H121" s="3" t="s">
        <v>944</v>
      </c>
      <c r="I121" s="3" t="str">
        <f>_xlfn.XLOOKUP(Tbl_BalanceHistory[[#This Row],[AgyCode]],Tbl_Agencies[Agy Code],Tbl_Agencies[Agy Sort])</f>
        <v>015000</v>
      </c>
      <c r="J121" s="2" t="str">
        <f>Tbl_BalanceHistory[[#This Row],[AgyCode]]&amp;": "&amp;Tbl_BalanceHistory[[#This Row],[Agency Name]]</f>
        <v>118: Virginia Coal and Energy Commission</v>
      </c>
      <c r="K121" s="1">
        <v>2019</v>
      </c>
      <c r="L121" s="3">
        <v>507</v>
      </c>
      <c r="M121" s="3" t="s">
        <v>78</v>
      </c>
      <c r="N121" s="2" t="str">
        <f>Tbl_BalanceHistory[[#This Row],[ProgramCode]]&amp;": "&amp;Tbl_BalanceHistory[[#This Row],[Program Name]]</f>
        <v>507: Resource Management Research, Planning, and Coordination</v>
      </c>
      <c r="O121" s="3" t="s">
        <v>886</v>
      </c>
      <c r="P121" s="1" t="str">
        <f>IF(Tbl_BalanceHistory[[#This Row],[FundCode]]="0100","GF",IF(Tbl_BalanceHistory[[#This Row],[FundCode]]="01000","GF","Hi Ed / OCR"))</f>
        <v>GF</v>
      </c>
      <c r="Q121" s="5">
        <v>43245</v>
      </c>
      <c r="R121" s="5">
        <v>13.15</v>
      </c>
      <c r="S121" s="5">
        <v>43231.85</v>
      </c>
      <c r="T121" s="5">
        <v>43231.85</v>
      </c>
      <c r="U121" s="3" t="s">
        <v>1733</v>
      </c>
      <c r="V121" s="5">
        <v>0</v>
      </c>
      <c r="W121" s="5">
        <v>0</v>
      </c>
      <c r="X121" s="5"/>
      <c r="Y121" s="5"/>
      <c r="Z121" s="5">
        <f>Tbl_BalanceHistory[[#This Row],[Discretionary Recommended - Pre 2022]]+Tbl_BalanceHistory[[#This Row],[Discretionary Balance Recommended: Policy]]+Tbl_BalanceHistory[[#This Row],[Discretionary Balance Recommended: Commitments]]</f>
        <v>0</v>
      </c>
      <c r="AA121" s="5">
        <f>Tbl_BalanceHistory[[#This Row],[Discretionary Balance]]-Tbl_BalanceHistory[[#This Row],[Discretionary Reappropriation]]</f>
        <v>0</v>
      </c>
      <c r="AB121" s="2"/>
      <c r="AC121" s="2"/>
      <c r="AD121" s="2"/>
      <c r="AE121" s="2"/>
    </row>
    <row r="122" spans="1:31" ht="60" x14ac:dyDescent="0.25">
      <c r="A122" s="2" t="s">
        <v>39</v>
      </c>
      <c r="B122" s="3">
        <v>1</v>
      </c>
      <c r="C122" s="3">
        <v>107</v>
      </c>
      <c r="D122" s="3" t="s">
        <v>70</v>
      </c>
      <c r="E122" s="3" t="str">
        <f>_xlfn.XLOOKUP(Tbl_BalanceHistory[[#This Row],[RespAgy]],Tbl_Agencies[Agy Code],Tbl_Agencies[Agy Sort])</f>
        <v>006000</v>
      </c>
      <c r="F122" s="2" t="str">
        <f>Tbl_BalanceHistory[[#This Row],[RespAgy]]&amp;": "&amp;Tbl_BalanceHistory[[#This Row],[RespAgency]]</f>
        <v>107: Division of Legislative Services</v>
      </c>
      <c r="G122" s="3">
        <v>118</v>
      </c>
      <c r="H122" s="3" t="s">
        <v>944</v>
      </c>
      <c r="I122" s="3" t="str">
        <f>_xlfn.XLOOKUP(Tbl_BalanceHistory[[#This Row],[AgyCode]],Tbl_Agencies[Agy Code],Tbl_Agencies[Agy Sort])</f>
        <v>015000</v>
      </c>
      <c r="J122" s="2" t="str">
        <f>Tbl_BalanceHistory[[#This Row],[AgyCode]]&amp;": "&amp;Tbl_BalanceHistory[[#This Row],[Agency Name]]</f>
        <v>118: Virginia Coal and Energy Commission</v>
      </c>
      <c r="K122" s="1">
        <v>2020</v>
      </c>
      <c r="L122" s="3">
        <v>507</v>
      </c>
      <c r="M122" s="3" t="s">
        <v>78</v>
      </c>
      <c r="N122" s="2" t="str">
        <f>Tbl_BalanceHistory[[#This Row],[ProgramCode]]&amp;": "&amp;Tbl_BalanceHistory[[#This Row],[Program Name]]</f>
        <v>507: Resource Management Research, Planning, and Coordination</v>
      </c>
      <c r="O122" s="3" t="s">
        <v>886</v>
      </c>
      <c r="P122" s="1" t="str">
        <f>IF(Tbl_BalanceHistory[[#This Row],[FundCode]]="0100","GF",IF(Tbl_BalanceHistory[[#This Row],[FundCode]]="01000","GF","Hi Ed / OCR"))</f>
        <v>GF</v>
      </c>
      <c r="Q122" s="5">
        <v>21629.85</v>
      </c>
      <c r="R122" s="5">
        <v>15.3</v>
      </c>
      <c r="S122" s="5">
        <v>21614.55</v>
      </c>
      <c r="T122" s="5">
        <v>21614.55</v>
      </c>
      <c r="U122" s="3" t="s">
        <v>1733</v>
      </c>
      <c r="V122" s="5">
        <v>0</v>
      </c>
      <c r="W122" s="5">
        <v>0</v>
      </c>
      <c r="X122" s="5"/>
      <c r="Y122" s="5"/>
      <c r="Z122" s="5">
        <f>Tbl_BalanceHistory[[#This Row],[Discretionary Recommended - Pre 2022]]+Tbl_BalanceHistory[[#This Row],[Discretionary Balance Recommended: Policy]]+Tbl_BalanceHistory[[#This Row],[Discretionary Balance Recommended: Commitments]]</f>
        <v>0</v>
      </c>
      <c r="AA122" s="5">
        <f>Tbl_BalanceHistory[[#This Row],[Discretionary Balance]]-Tbl_BalanceHistory[[#This Row],[Discretionary Reappropriation]]</f>
        <v>0</v>
      </c>
      <c r="AB122" s="2"/>
      <c r="AC122" s="2"/>
      <c r="AD122" s="2"/>
      <c r="AE122" s="2"/>
    </row>
    <row r="123" spans="1:31" ht="60" x14ac:dyDescent="0.25">
      <c r="A123" s="2" t="s">
        <v>39</v>
      </c>
      <c r="B123" s="3">
        <v>1</v>
      </c>
      <c r="C123" s="3">
        <v>107</v>
      </c>
      <c r="D123" s="3" t="s">
        <v>70</v>
      </c>
      <c r="E123" s="3" t="str">
        <f>_xlfn.XLOOKUP(Tbl_BalanceHistory[[#This Row],[RespAgy]],Tbl_Agencies[Agy Code],Tbl_Agencies[Agy Sort])</f>
        <v>006000</v>
      </c>
      <c r="F123" s="2" t="str">
        <f>Tbl_BalanceHistory[[#This Row],[RespAgy]]&amp;": "&amp;Tbl_BalanceHistory[[#This Row],[RespAgency]]</f>
        <v>107: Division of Legislative Services</v>
      </c>
      <c r="G123" s="3">
        <v>118</v>
      </c>
      <c r="H123" s="3" t="s">
        <v>944</v>
      </c>
      <c r="I123" s="3" t="str">
        <f>_xlfn.XLOOKUP(Tbl_BalanceHistory[[#This Row],[AgyCode]],Tbl_Agencies[Agy Code],Tbl_Agencies[Agy Sort])</f>
        <v>015000</v>
      </c>
      <c r="J123" s="2" t="str">
        <f>Tbl_BalanceHistory[[#This Row],[AgyCode]]&amp;": "&amp;Tbl_BalanceHistory[[#This Row],[Agency Name]]</f>
        <v>118: Virginia Coal and Energy Commission</v>
      </c>
      <c r="K123" s="1">
        <v>2021</v>
      </c>
      <c r="L123" s="3">
        <v>507</v>
      </c>
      <c r="M123" s="3" t="s">
        <v>78</v>
      </c>
      <c r="N123" s="2" t="str">
        <f>Tbl_BalanceHistory[[#This Row],[ProgramCode]]&amp;": "&amp;Tbl_BalanceHistory[[#This Row],[Program Name]]</f>
        <v>507: Resource Management Research, Planning, and Coordination</v>
      </c>
      <c r="O123" s="3" t="s">
        <v>886</v>
      </c>
      <c r="P123" s="1" t="str">
        <f>IF(Tbl_BalanceHistory[[#This Row],[FundCode]]="0100","GF",IF(Tbl_BalanceHistory[[#This Row],[FundCode]]="01000","GF","Hi Ed / OCR"))</f>
        <v>GF</v>
      </c>
      <c r="Q123" s="5">
        <v>21630</v>
      </c>
      <c r="R123" s="5">
        <v>14</v>
      </c>
      <c r="S123" s="5">
        <v>21616</v>
      </c>
      <c r="T123" s="5">
        <v>21616</v>
      </c>
      <c r="U123" s="3" t="s">
        <v>1733</v>
      </c>
      <c r="V123" s="5">
        <v>0</v>
      </c>
      <c r="W123" s="5">
        <v>0</v>
      </c>
      <c r="X123" s="5"/>
      <c r="Y123" s="5"/>
      <c r="Z123" s="5">
        <f>Tbl_BalanceHistory[[#This Row],[Discretionary Recommended - Pre 2022]]+Tbl_BalanceHistory[[#This Row],[Discretionary Balance Recommended: Policy]]+Tbl_BalanceHistory[[#This Row],[Discretionary Balance Recommended: Commitments]]</f>
        <v>0</v>
      </c>
      <c r="AA123" s="5">
        <f>Tbl_BalanceHistory[[#This Row],[Discretionary Balance]]-Tbl_BalanceHistory[[#This Row],[Discretionary Reappropriation]]</f>
        <v>0</v>
      </c>
      <c r="AB123" s="2"/>
      <c r="AC123" s="2"/>
      <c r="AD123" s="2"/>
      <c r="AE123" s="2"/>
    </row>
    <row r="124" spans="1:31" ht="60" x14ac:dyDescent="0.25">
      <c r="A124" s="2" t="s">
        <v>39</v>
      </c>
      <c r="B124" s="3">
        <v>1</v>
      </c>
      <c r="C124" s="3">
        <v>107</v>
      </c>
      <c r="D124" s="3" t="s">
        <v>70</v>
      </c>
      <c r="E124" s="3" t="str">
        <f>_xlfn.XLOOKUP(Tbl_BalanceHistory[[#This Row],[RespAgy]],Tbl_Agencies[Agy Code],Tbl_Agencies[Agy Sort])</f>
        <v>006000</v>
      </c>
      <c r="F124" s="2" t="str">
        <f>Tbl_BalanceHistory[[#This Row],[RespAgy]]&amp;": "&amp;Tbl_BalanceHistory[[#This Row],[RespAgency]]</f>
        <v>107: Division of Legislative Services</v>
      </c>
      <c r="G124" s="3">
        <v>118</v>
      </c>
      <c r="H124" s="3" t="s">
        <v>944</v>
      </c>
      <c r="I124" s="3" t="str">
        <f>_xlfn.XLOOKUP(Tbl_BalanceHistory[[#This Row],[AgyCode]],Tbl_Agencies[Agy Code],Tbl_Agencies[Agy Sort])</f>
        <v>015000</v>
      </c>
      <c r="J124" s="2" t="str">
        <f>Tbl_BalanceHistory[[#This Row],[AgyCode]]&amp;": "&amp;Tbl_BalanceHistory[[#This Row],[Agency Name]]</f>
        <v>118: Virginia Coal and Energy Commission</v>
      </c>
      <c r="K124" s="1">
        <v>2022</v>
      </c>
      <c r="L124" s="3">
        <v>507</v>
      </c>
      <c r="M124" s="3" t="s">
        <v>78</v>
      </c>
      <c r="N124" s="2" t="str">
        <f>Tbl_BalanceHistory[[#This Row],[ProgramCode]]&amp;": "&amp;Tbl_BalanceHistory[[#This Row],[Program Name]]</f>
        <v>507: Resource Management Research, Planning, and Coordination</v>
      </c>
      <c r="O124" s="3" t="s">
        <v>886</v>
      </c>
      <c r="P124" s="1" t="str">
        <f>IF(Tbl_BalanceHistory[[#This Row],[FundCode]]="0100","GF",IF(Tbl_BalanceHistory[[#This Row],[FundCode]]="01000","GF","Hi Ed / OCR"))</f>
        <v>GF</v>
      </c>
      <c r="Q124" s="5">
        <v>21625</v>
      </c>
      <c r="R124" s="5">
        <v>9</v>
      </c>
      <c r="S124" s="5">
        <v>21616</v>
      </c>
      <c r="T124" s="5">
        <v>21616</v>
      </c>
      <c r="U124" s="3" t="s">
        <v>1733</v>
      </c>
      <c r="V124" s="5">
        <v>0</v>
      </c>
      <c r="W124" s="5"/>
      <c r="X124" s="5">
        <v>0</v>
      </c>
      <c r="Y124" s="5">
        <v>0</v>
      </c>
      <c r="Z124" s="5">
        <f>Tbl_BalanceHistory[[#This Row],[Discretionary Recommended - Pre 2022]]+Tbl_BalanceHistory[[#This Row],[Discretionary Balance Recommended: Policy]]+Tbl_BalanceHistory[[#This Row],[Discretionary Balance Recommended: Commitments]]</f>
        <v>0</v>
      </c>
      <c r="AA124" s="5">
        <f>Tbl_BalanceHistory[[#This Row],[Discretionary Balance]]-Tbl_BalanceHistory[[#This Row],[Discretionary Reappropriation]]</f>
        <v>0</v>
      </c>
      <c r="AB124" s="2"/>
      <c r="AC124" s="2"/>
      <c r="AD124" s="2"/>
      <c r="AE124" s="2"/>
    </row>
    <row r="125" spans="1:31" ht="30" x14ac:dyDescent="0.25">
      <c r="A125" s="2" t="s">
        <v>908</v>
      </c>
      <c r="B125" s="3">
        <v>1</v>
      </c>
      <c r="C125" s="3">
        <v>107</v>
      </c>
      <c r="D125" s="3" t="s">
        <v>70</v>
      </c>
      <c r="E125" s="3" t="str">
        <f>_xlfn.XLOOKUP(Tbl_BalanceHistory[[#This Row],[RespAgy]],Tbl_Agencies[Agy Code],Tbl_Agencies[Agy Sort])</f>
        <v>006000</v>
      </c>
      <c r="F125" s="2" t="str">
        <f>Tbl_BalanceHistory[[#This Row],[RespAgy]]&amp;": "&amp;Tbl_BalanceHistory[[#This Row],[RespAgency]]</f>
        <v>107: Division of Legislative Services</v>
      </c>
      <c r="G125" s="3">
        <v>108</v>
      </c>
      <c r="H125" s="3" t="s">
        <v>111</v>
      </c>
      <c r="I125" s="3" t="str">
        <f>_xlfn.XLOOKUP(Tbl_BalanceHistory[[#This Row],[AgyCode]],Tbl_Agencies[Agy Code],Tbl_Agencies[Agy Sort])</f>
        <v>016000</v>
      </c>
      <c r="J125" s="2" t="str">
        <f>Tbl_BalanceHistory[[#This Row],[AgyCode]]&amp;": "&amp;Tbl_BalanceHistory[[#This Row],[Agency Name]]</f>
        <v>108: Virginia Code Commission</v>
      </c>
      <c r="K125" s="1">
        <v>2014</v>
      </c>
      <c r="L125" s="3">
        <v>782</v>
      </c>
      <c r="M125" s="3" t="s">
        <v>44</v>
      </c>
      <c r="N125" s="2" t="str">
        <f>Tbl_BalanceHistory[[#This Row],[ProgramCode]]&amp;": "&amp;Tbl_BalanceHistory[[#This Row],[Program Name]]</f>
        <v>782: Enactment of Laws</v>
      </c>
      <c r="O125" s="3" t="s">
        <v>1730</v>
      </c>
      <c r="P125" s="1" t="str">
        <f>IF(Tbl_BalanceHistory[[#This Row],[FundCode]]="0100","GF",IF(Tbl_BalanceHistory[[#This Row],[FundCode]]="01000","GF","Hi Ed / OCR"))</f>
        <v>GF</v>
      </c>
      <c r="Q125" s="5">
        <v>155052</v>
      </c>
      <c r="R125" s="5">
        <v>13285.28</v>
      </c>
      <c r="S125" s="5">
        <v>141766</v>
      </c>
      <c r="T125" s="5">
        <v>141766</v>
      </c>
      <c r="U125" s="3" t="s">
        <v>1731</v>
      </c>
      <c r="V125" s="5">
        <v>0</v>
      </c>
      <c r="W125" s="5">
        <v>0</v>
      </c>
      <c r="X125" s="5"/>
      <c r="Y125" s="5"/>
      <c r="Z125" s="5">
        <f>Tbl_BalanceHistory[[#This Row],[Discretionary Recommended - Pre 2022]]+Tbl_BalanceHistory[[#This Row],[Discretionary Balance Recommended: Policy]]+Tbl_BalanceHistory[[#This Row],[Discretionary Balance Recommended: Commitments]]</f>
        <v>0</v>
      </c>
      <c r="AA125" s="5">
        <f>Tbl_BalanceHistory[[#This Row],[Discretionary Balance]]-Tbl_BalanceHistory[[#This Row],[Discretionary Reappropriation]]</f>
        <v>0</v>
      </c>
      <c r="AB125" s="2"/>
      <c r="AC125" s="2"/>
      <c r="AD125" s="2"/>
      <c r="AE125" s="2"/>
    </row>
    <row r="126" spans="1:31" ht="30" x14ac:dyDescent="0.25">
      <c r="A126" s="2" t="s">
        <v>908</v>
      </c>
      <c r="B126" s="3">
        <v>1</v>
      </c>
      <c r="C126" s="3">
        <v>107</v>
      </c>
      <c r="D126" s="3" t="s">
        <v>70</v>
      </c>
      <c r="E126" s="3" t="str">
        <f>_xlfn.XLOOKUP(Tbl_BalanceHistory[[#This Row],[RespAgy]],Tbl_Agencies[Agy Code],Tbl_Agencies[Agy Sort])</f>
        <v>006000</v>
      </c>
      <c r="F126" s="2" t="str">
        <f>Tbl_BalanceHistory[[#This Row],[RespAgy]]&amp;": "&amp;Tbl_BalanceHistory[[#This Row],[RespAgency]]</f>
        <v>107: Division of Legislative Services</v>
      </c>
      <c r="G126" s="3">
        <v>108</v>
      </c>
      <c r="H126" s="3" t="s">
        <v>111</v>
      </c>
      <c r="I126" s="3" t="str">
        <f>_xlfn.XLOOKUP(Tbl_BalanceHistory[[#This Row],[AgyCode]],Tbl_Agencies[Agy Code],Tbl_Agencies[Agy Sort])</f>
        <v>016000</v>
      </c>
      <c r="J126" s="2" t="str">
        <f>Tbl_BalanceHistory[[#This Row],[AgyCode]]&amp;": "&amp;Tbl_BalanceHistory[[#This Row],[Agency Name]]</f>
        <v>108: Virginia Code Commission</v>
      </c>
      <c r="K126" s="1">
        <v>2015</v>
      </c>
      <c r="L126" s="3">
        <v>782</v>
      </c>
      <c r="M126" s="3" t="s">
        <v>44</v>
      </c>
      <c r="N126" s="2" t="str">
        <f>Tbl_BalanceHistory[[#This Row],[ProgramCode]]&amp;": "&amp;Tbl_BalanceHistory[[#This Row],[Program Name]]</f>
        <v>782: Enactment of Laws</v>
      </c>
      <c r="O126" s="3" t="s">
        <v>1730</v>
      </c>
      <c r="P126" s="1" t="str">
        <f>IF(Tbl_BalanceHistory[[#This Row],[FundCode]]="0100","GF",IF(Tbl_BalanceHistory[[#This Row],[FundCode]]="01000","GF","Hi Ed / OCR"))</f>
        <v>GF</v>
      </c>
      <c r="Q126" s="5">
        <v>211157</v>
      </c>
      <c r="R126" s="5">
        <v>12908</v>
      </c>
      <c r="S126" s="5">
        <v>198248</v>
      </c>
      <c r="T126" s="5">
        <v>198248</v>
      </c>
      <c r="U126" s="3" t="s">
        <v>1731</v>
      </c>
      <c r="V126" s="5">
        <v>0</v>
      </c>
      <c r="W126" s="5">
        <v>0</v>
      </c>
      <c r="X126" s="5"/>
      <c r="Y126" s="5"/>
      <c r="Z126" s="5">
        <f>Tbl_BalanceHistory[[#This Row],[Discretionary Recommended - Pre 2022]]+Tbl_BalanceHistory[[#This Row],[Discretionary Balance Recommended: Policy]]+Tbl_BalanceHistory[[#This Row],[Discretionary Balance Recommended: Commitments]]</f>
        <v>0</v>
      </c>
      <c r="AA126" s="5">
        <f>Tbl_BalanceHistory[[#This Row],[Discretionary Balance]]-Tbl_BalanceHistory[[#This Row],[Discretionary Reappropriation]]</f>
        <v>0</v>
      </c>
      <c r="AB126" s="2"/>
      <c r="AC126" s="2"/>
      <c r="AD126" s="2"/>
      <c r="AE126" s="2"/>
    </row>
    <row r="127" spans="1:31" ht="30" x14ac:dyDescent="0.25">
      <c r="A127" s="2" t="s">
        <v>908</v>
      </c>
      <c r="B127" s="3">
        <v>1</v>
      </c>
      <c r="C127" s="3">
        <v>107</v>
      </c>
      <c r="D127" s="3" t="s">
        <v>70</v>
      </c>
      <c r="E127" s="3" t="str">
        <f>_xlfn.XLOOKUP(Tbl_BalanceHistory[[#This Row],[RespAgy]],Tbl_Agencies[Agy Code],Tbl_Agencies[Agy Sort])</f>
        <v>006000</v>
      </c>
      <c r="F127" s="2" t="str">
        <f>Tbl_BalanceHistory[[#This Row],[RespAgy]]&amp;": "&amp;Tbl_BalanceHistory[[#This Row],[RespAgency]]</f>
        <v>107: Division of Legislative Services</v>
      </c>
      <c r="G127" s="3">
        <v>108</v>
      </c>
      <c r="H127" s="3" t="s">
        <v>111</v>
      </c>
      <c r="I127" s="3" t="str">
        <f>_xlfn.XLOOKUP(Tbl_BalanceHistory[[#This Row],[AgyCode]],Tbl_Agencies[Agy Code],Tbl_Agencies[Agy Sort])</f>
        <v>016000</v>
      </c>
      <c r="J127" s="2" t="str">
        <f>Tbl_BalanceHistory[[#This Row],[AgyCode]]&amp;": "&amp;Tbl_BalanceHistory[[#This Row],[Agency Name]]</f>
        <v>108: Virginia Code Commission</v>
      </c>
      <c r="K127" s="1">
        <v>2016</v>
      </c>
      <c r="L127" s="3">
        <v>782</v>
      </c>
      <c r="M127" s="3" t="s">
        <v>44</v>
      </c>
      <c r="N127" s="2" t="str">
        <f>Tbl_BalanceHistory[[#This Row],[ProgramCode]]&amp;": "&amp;Tbl_BalanceHistory[[#This Row],[Program Name]]</f>
        <v>782: Enactment of Laws</v>
      </c>
      <c r="O127" s="3" t="s">
        <v>1730</v>
      </c>
      <c r="P127" s="1" t="str">
        <f>IF(Tbl_BalanceHistory[[#This Row],[FundCode]]="0100","GF",IF(Tbl_BalanceHistory[[#This Row],[FundCode]]="01000","GF","Hi Ed / OCR"))</f>
        <v>GF</v>
      </c>
      <c r="Q127" s="5">
        <v>267665</v>
      </c>
      <c r="R127" s="5">
        <v>14777.22</v>
      </c>
      <c r="S127" s="5">
        <v>252887</v>
      </c>
      <c r="T127" s="5">
        <v>252887</v>
      </c>
      <c r="U127" s="3" t="s">
        <v>1732</v>
      </c>
      <c r="V127" s="5">
        <v>0</v>
      </c>
      <c r="W127" s="5">
        <v>0</v>
      </c>
      <c r="X127" s="5"/>
      <c r="Y127" s="5"/>
      <c r="Z127" s="5">
        <f>Tbl_BalanceHistory[[#This Row],[Discretionary Recommended - Pre 2022]]+Tbl_BalanceHistory[[#This Row],[Discretionary Balance Recommended: Policy]]+Tbl_BalanceHistory[[#This Row],[Discretionary Balance Recommended: Commitments]]</f>
        <v>0</v>
      </c>
      <c r="AA127" s="5">
        <f>Tbl_BalanceHistory[[#This Row],[Discretionary Balance]]-Tbl_BalanceHistory[[#This Row],[Discretionary Reappropriation]]</f>
        <v>0</v>
      </c>
      <c r="AB127" s="2"/>
      <c r="AC127" s="2"/>
      <c r="AD127" s="2"/>
      <c r="AE127" s="2"/>
    </row>
    <row r="128" spans="1:31" ht="30" x14ac:dyDescent="0.25">
      <c r="A128" s="2" t="s">
        <v>908</v>
      </c>
      <c r="B128" s="3">
        <v>1</v>
      </c>
      <c r="C128" s="3">
        <v>107</v>
      </c>
      <c r="D128" s="3" t="s">
        <v>70</v>
      </c>
      <c r="E128" s="3" t="str">
        <f>_xlfn.XLOOKUP(Tbl_BalanceHistory[[#This Row],[RespAgy]],Tbl_Agencies[Agy Code],Tbl_Agencies[Agy Sort])</f>
        <v>006000</v>
      </c>
      <c r="F128" s="2" t="str">
        <f>Tbl_BalanceHistory[[#This Row],[RespAgy]]&amp;": "&amp;Tbl_BalanceHistory[[#This Row],[RespAgency]]</f>
        <v>107: Division of Legislative Services</v>
      </c>
      <c r="G128" s="3">
        <v>108</v>
      </c>
      <c r="H128" s="3" t="s">
        <v>111</v>
      </c>
      <c r="I128" s="3" t="str">
        <f>_xlfn.XLOOKUP(Tbl_BalanceHistory[[#This Row],[AgyCode]],Tbl_Agencies[Agy Code],Tbl_Agencies[Agy Sort])</f>
        <v>016000</v>
      </c>
      <c r="J128" s="2" t="str">
        <f>Tbl_BalanceHistory[[#This Row],[AgyCode]]&amp;": "&amp;Tbl_BalanceHistory[[#This Row],[Agency Name]]</f>
        <v>108: Virginia Code Commission</v>
      </c>
      <c r="K128" s="1">
        <v>2017</v>
      </c>
      <c r="L128" s="3">
        <v>782</v>
      </c>
      <c r="M128" s="3" t="s">
        <v>44</v>
      </c>
      <c r="N128" s="2" t="str">
        <f>Tbl_BalanceHistory[[#This Row],[ProgramCode]]&amp;": "&amp;Tbl_BalanceHistory[[#This Row],[Program Name]]</f>
        <v>782: Enactment of Laws</v>
      </c>
      <c r="O128" s="3" t="s">
        <v>886</v>
      </c>
      <c r="P128" s="1" t="str">
        <f>IF(Tbl_BalanceHistory[[#This Row],[FundCode]]="0100","GF",IF(Tbl_BalanceHistory[[#This Row],[FundCode]]="01000","GF","Hi Ed / OCR"))</f>
        <v>GF</v>
      </c>
      <c r="Q128" s="5">
        <v>322450</v>
      </c>
      <c r="R128" s="5">
        <v>14179.47</v>
      </c>
      <c r="S128" s="5">
        <v>308270</v>
      </c>
      <c r="T128" s="5">
        <v>308270</v>
      </c>
      <c r="U128" s="3" t="s">
        <v>1732</v>
      </c>
      <c r="V128" s="5">
        <v>0</v>
      </c>
      <c r="W128" s="5">
        <v>0</v>
      </c>
      <c r="X128" s="5"/>
      <c r="Y128" s="5"/>
      <c r="Z128" s="5">
        <f>Tbl_BalanceHistory[[#This Row],[Discretionary Recommended - Pre 2022]]+Tbl_BalanceHistory[[#This Row],[Discretionary Balance Recommended: Policy]]+Tbl_BalanceHistory[[#This Row],[Discretionary Balance Recommended: Commitments]]</f>
        <v>0</v>
      </c>
      <c r="AA128" s="5">
        <f>Tbl_BalanceHistory[[#This Row],[Discretionary Balance]]-Tbl_BalanceHistory[[#This Row],[Discretionary Reappropriation]]</f>
        <v>0</v>
      </c>
      <c r="AB128" s="2"/>
      <c r="AC128" s="2"/>
      <c r="AD128" s="2"/>
      <c r="AE128" s="2"/>
    </row>
    <row r="129" spans="1:31" ht="30" x14ac:dyDescent="0.25">
      <c r="A129" s="2" t="s">
        <v>908</v>
      </c>
      <c r="B129" s="3">
        <v>1</v>
      </c>
      <c r="C129" s="3">
        <v>107</v>
      </c>
      <c r="D129" s="3" t="s">
        <v>70</v>
      </c>
      <c r="E129" s="3" t="str">
        <f>_xlfn.XLOOKUP(Tbl_BalanceHistory[[#This Row],[RespAgy]],Tbl_Agencies[Agy Code],Tbl_Agencies[Agy Sort])</f>
        <v>006000</v>
      </c>
      <c r="F129" s="2" t="str">
        <f>Tbl_BalanceHistory[[#This Row],[RespAgy]]&amp;": "&amp;Tbl_BalanceHistory[[#This Row],[RespAgency]]</f>
        <v>107: Division of Legislative Services</v>
      </c>
      <c r="G129" s="3">
        <v>108</v>
      </c>
      <c r="H129" s="3" t="s">
        <v>111</v>
      </c>
      <c r="I129" s="3" t="str">
        <f>_xlfn.XLOOKUP(Tbl_BalanceHistory[[#This Row],[AgyCode]],Tbl_Agencies[Agy Code],Tbl_Agencies[Agy Sort])</f>
        <v>016000</v>
      </c>
      <c r="J129" s="2" t="str">
        <f>Tbl_BalanceHistory[[#This Row],[AgyCode]]&amp;": "&amp;Tbl_BalanceHistory[[#This Row],[Agency Name]]</f>
        <v>108: Virginia Code Commission</v>
      </c>
      <c r="K129" s="1">
        <v>2018</v>
      </c>
      <c r="L129" s="3">
        <v>782</v>
      </c>
      <c r="M129" s="3" t="s">
        <v>44</v>
      </c>
      <c r="N129" s="2" t="str">
        <f>Tbl_BalanceHistory[[#This Row],[ProgramCode]]&amp;": "&amp;Tbl_BalanceHistory[[#This Row],[Program Name]]</f>
        <v>782: Enactment of Laws</v>
      </c>
      <c r="O129" s="3" t="s">
        <v>886</v>
      </c>
      <c r="P129" s="1" t="str">
        <f>IF(Tbl_BalanceHistory[[#This Row],[FundCode]]="0100","GF",IF(Tbl_BalanceHistory[[#This Row],[FundCode]]="01000","GF","Hi Ed / OCR"))</f>
        <v>GF</v>
      </c>
      <c r="Q129" s="5">
        <v>377856</v>
      </c>
      <c r="R129" s="5">
        <v>19870.330000000002</v>
      </c>
      <c r="S129" s="5">
        <v>357985</v>
      </c>
      <c r="T129" s="5">
        <v>357985</v>
      </c>
      <c r="U129" s="3" t="s">
        <v>1733</v>
      </c>
      <c r="V129" s="5">
        <v>0</v>
      </c>
      <c r="W129" s="5">
        <v>0</v>
      </c>
      <c r="X129" s="5"/>
      <c r="Y129" s="5"/>
      <c r="Z129" s="5">
        <f>Tbl_BalanceHistory[[#This Row],[Discretionary Recommended - Pre 2022]]+Tbl_BalanceHistory[[#This Row],[Discretionary Balance Recommended: Policy]]+Tbl_BalanceHistory[[#This Row],[Discretionary Balance Recommended: Commitments]]</f>
        <v>0</v>
      </c>
      <c r="AA129" s="5">
        <f>Tbl_BalanceHistory[[#This Row],[Discretionary Balance]]-Tbl_BalanceHistory[[#This Row],[Discretionary Reappropriation]]</f>
        <v>0</v>
      </c>
      <c r="AB129" s="2"/>
      <c r="AC129" s="2"/>
      <c r="AD129" s="2"/>
      <c r="AE129" s="2"/>
    </row>
    <row r="130" spans="1:31" ht="30" x14ac:dyDescent="0.25">
      <c r="A130" s="2" t="s">
        <v>908</v>
      </c>
      <c r="B130" s="3">
        <v>1</v>
      </c>
      <c r="C130" s="3">
        <v>107</v>
      </c>
      <c r="D130" s="3" t="s">
        <v>70</v>
      </c>
      <c r="E130" s="3" t="str">
        <f>_xlfn.XLOOKUP(Tbl_BalanceHistory[[#This Row],[RespAgy]],Tbl_Agencies[Agy Code],Tbl_Agencies[Agy Sort])</f>
        <v>006000</v>
      </c>
      <c r="F130" s="2" t="str">
        <f>Tbl_BalanceHistory[[#This Row],[RespAgy]]&amp;": "&amp;Tbl_BalanceHistory[[#This Row],[RespAgency]]</f>
        <v>107: Division of Legislative Services</v>
      </c>
      <c r="G130" s="3">
        <v>108</v>
      </c>
      <c r="H130" s="3" t="s">
        <v>111</v>
      </c>
      <c r="I130" s="3" t="str">
        <f>_xlfn.XLOOKUP(Tbl_BalanceHistory[[#This Row],[AgyCode]],Tbl_Agencies[Agy Code],Tbl_Agencies[Agy Sort])</f>
        <v>016000</v>
      </c>
      <c r="J130" s="2" t="str">
        <f>Tbl_BalanceHistory[[#This Row],[AgyCode]]&amp;": "&amp;Tbl_BalanceHistory[[#This Row],[Agency Name]]</f>
        <v>108: Virginia Code Commission</v>
      </c>
      <c r="K130" s="1">
        <v>2019</v>
      </c>
      <c r="L130" s="3">
        <v>782</v>
      </c>
      <c r="M130" s="3" t="s">
        <v>44</v>
      </c>
      <c r="N130" s="2" t="str">
        <f>Tbl_BalanceHistory[[#This Row],[ProgramCode]]&amp;": "&amp;Tbl_BalanceHistory[[#This Row],[Program Name]]</f>
        <v>782: Enactment of Laws</v>
      </c>
      <c r="O130" s="3" t="s">
        <v>886</v>
      </c>
      <c r="P130" s="1" t="str">
        <f>IF(Tbl_BalanceHistory[[#This Row],[FundCode]]="0100","GF",IF(Tbl_BalanceHistory[[#This Row],[FundCode]]="01000","GF","Hi Ed / OCR"))</f>
        <v>GF</v>
      </c>
      <c r="Q130" s="5">
        <v>427484</v>
      </c>
      <c r="R130" s="5">
        <v>6161.93</v>
      </c>
      <c r="S130" s="5">
        <v>421322.07</v>
      </c>
      <c r="T130" s="5">
        <v>421322.07</v>
      </c>
      <c r="U130" s="3" t="s">
        <v>1733</v>
      </c>
      <c r="V130" s="5">
        <v>0</v>
      </c>
      <c r="W130" s="5">
        <v>0</v>
      </c>
      <c r="X130" s="5"/>
      <c r="Y130" s="5"/>
      <c r="Z130" s="5">
        <f>Tbl_BalanceHistory[[#This Row],[Discretionary Recommended - Pre 2022]]+Tbl_BalanceHistory[[#This Row],[Discretionary Balance Recommended: Policy]]+Tbl_BalanceHistory[[#This Row],[Discretionary Balance Recommended: Commitments]]</f>
        <v>0</v>
      </c>
      <c r="AA130" s="5">
        <f>Tbl_BalanceHistory[[#This Row],[Discretionary Balance]]-Tbl_BalanceHistory[[#This Row],[Discretionary Reappropriation]]</f>
        <v>0</v>
      </c>
      <c r="AB130" s="2"/>
      <c r="AC130" s="2"/>
      <c r="AD130" s="2"/>
      <c r="AE130" s="2"/>
    </row>
    <row r="131" spans="1:31" ht="30" x14ac:dyDescent="0.25">
      <c r="A131" s="2" t="s">
        <v>39</v>
      </c>
      <c r="B131" s="3">
        <v>1</v>
      </c>
      <c r="C131" s="3">
        <v>107</v>
      </c>
      <c r="D131" s="3" t="s">
        <v>70</v>
      </c>
      <c r="E131" s="3" t="str">
        <f>_xlfn.XLOOKUP(Tbl_BalanceHistory[[#This Row],[RespAgy]],Tbl_Agencies[Agy Code],Tbl_Agencies[Agy Sort])</f>
        <v>006000</v>
      </c>
      <c r="F131" s="2" t="str">
        <f>Tbl_BalanceHistory[[#This Row],[RespAgy]]&amp;": "&amp;Tbl_BalanceHistory[[#This Row],[RespAgency]]</f>
        <v>107: Division of Legislative Services</v>
      </c>
      <c r="G131" s="3">
        <v>108</v>
      </c>
      <c r="H131" s="3" t="s">
        <v>111</v>
      </c>
      <c r="I131" s="3" t="str">
        <f>_xlfn.XLOOKUP(Tbl_BalanceHistory[[#This Row],[AgyCode]],Tbl_Agencies[Agy Code],Tbl_Agencies[Agy Sort])</f>
        <v>016000</v>
      </c>
      <c r="J131" s="2" t="str">
        <f>Tbl_BalanceHistory[[#This Row],[AgyCode]]&amp;": "&amp;Tbl_BalanceHistory[[#This Row],[Agency Name]]</f>
        <v>108: Virginia Code Commission</v>
      </c>
      <c r="K131" s="1">
        <v>2020</v>
      </c>
      <c r="L131" s="3">
        <v>782</v>
      </c>
      <c r="M131" s="3" t="s">
        <v>44</v>
      </c>
      <c r="N131" s="2" t="str">
        <f>Tbl_BalanceHistory[[#This Row],[ProgramCode]]&amp;": "&amp;Tbl_BalanceHistory[[#This Row],[Program Name]]</f>
        <v>782: Enactment of Laws</v>
      </c>
      <c r="O131" s="3" t="s">
        <v>886</v>
      </c>
      <c r="P131" s="1" t="str">
        <f>IF(Tbl_BalanceHistory[[#This Row],[FundCode]]="0100","GF",IF(Tbl_BalanceHistory[[#This Row],[FundCode]]="01000","GF","Hi Ed / OCR"))</f>
        <v>GF</v>
      </c>
      <c r="Q131" s="5">
        <v>490879.07</v>
      </c>
      <c r="R131" s="5">
        <v>6227.77</v>
      </c>
      <c r="S131" s="5">
        <v>484651.3</v>
      </c>
      <c r="T131" s="5">
        <v>484651.3</v>
      </c>
      <c r="U131" s="3" t="s">
        <v>1733</v>
      </c>
      <c r="V131" s="5">
        <v>0</v>
      </c>
      <c r="W131" s="5">
        <v>0</v>
      </c>
      <c r="X131" s="5"/>
      <c r="Y131" s="5"/>
      <c r="Z131" s="5">
        <f>Tbl_BalanceHistory[[#This Row],[Discretionary Recommended - Pre 2022]]+Tbl_BalanceHistory[[#This Row],[Discretionary Balance Recommended: Policy]]+Tbl_BalanceHistory[[#This Row],[Discretionary Balance Recommended: Commitments]]</f>
        <v>0</v>
      </c>
      <c r="AA131" s="5">
        <f>Tbl_BalanceHistory[[#This Row],[Discretionary Balance]]-Tbl_BalanceHistory[[#This Row],[Discretionary Reappropriation]]</f>
        <v>0</v>
      </c>
      <c r="AB131" s="2"/>
      <c r="AC131" s="2"/>
      <c r="AD131" s="2"/>
      <c r="AE131" s="2"/>
    </row>
    <row r="132" spans="1:31" ht="45" x14ac:dyDescent="0.25">
      <c r="A132" s="2" t="s">
        <v>908</v>
      </c>
      <c r="B132" s="3">
        <v>1</v>
      </c>
      <c r="C132" s="3">
        <v>107</v>
      </c>
      <c r="D132" s="3" t="s">
        <v>70</v>
      </c>
      <c r="E132" s="3" t="str">
        <f>_xlfn.XLOOKUP(Tbl_BalanceHistory[[#This Row],[RespAgy]],Tbl_Agencies[Agy Code],Tbl_Agencies[Agy Sort])</f>
        <v>006000</v>
      </c>
      <c r="F132" s="2" t="str">
        <f>Tbl_BalanceHistory[[#This Row],[RespAgy]]&amp;": "&amp;Tbl_BalanceHistory[[#This Row],[RespAgency]]</f>
        <v>107: Division of Legislative Services</v>
      </c>
      <c r="G132" s="3">
        <v>834</v>
      </c>
      <c r="H132" s="3" t="s">
        <v>114</v>
      </c>
      <c r="I132" s="3" t="str">
        <f>_xlfn.XLOOKUP(Tbl_BalanceHistory[[#This Row],[AgyCode]],Tbl_Agencies[Agy Code],Tbl_Agencies[Agy Sort])</f>
        <v>019000</v>
      </c>
      <c r="J132" s="2" t="str">
        <f>Tbl_BalanceHistory[[#This Row],[AgyCode]]&amp;": "&amp;Tbl_BalanceHistory[[#This Row],[Agency Name]]</f>
        <v>834: Virginia Freedom of Information Advisory Council</v>
      </c>
      <c r="K132" s="1">
        <v>2014</v>
      </c>
      <c r="L132" s="3">
        <v>701</v>
      </c>
      <c r="M132" s="3" t="s">
        <v>88</v>
      </c>
      <c r="N132" s="2" t="str">
        <f>Tbl_BalanceHistory[[#This Row],[ProgramCode]]&amp;": "&amp;Tbl_BalanceHistory[[#This Row],[Program Name]]</f>
        <v>701: Governmental Affairs Services</v>
      </c>
      <c r="O132" s="3" t="s">
        <v>1730</v>
      </c>
      <c r="P132" s="1" t="str">
        <f>IF(Tbl_BalanceHistory[[#This Row],[FundCode]]="0100","GF",IF(Tbl_BalanceHistory[[#This Row],[FundCode]]="01000","GF","Hi Ed / OCR"))</f>
        <v>GF</v>
      </c>
      <c r="Q132" s="5">
        <v>195712</v>
      </c>
      <c r="R132" s="5">
        <v>179246.95</v>
      </c>
      <c r="S132" s="5">
        <v>16465</v>
      </c>
      <c r="T132" s="5">
        <v>16465</v>
      </c>
      <c r="U132" s="3" t="s">
        <v>1731</v>
      </c>
      <c r="V132" s="5">
        <v>0</v>
      </c>
      <c r="W132" s="5">
        <v>0</v>
      </c>
      <c r="X132" s="5"/>
      <c r="Y132" s="5"/>
      <c r="Z132" s="5">
        <f>Tbl_BalanceHistory[[#This Row],[Discretionary Recommended - Pre 2022]]+Tbl_BalanceHistory[[#This Row],[Discretionary Balance Recommended: Policy]]+Tbl_BalanceHistory[[#This Row],[Discretionary Balance Recommended: Commitments]]</f>
        <v>0</v>
      </c>
      <c r="AA132" s="5">
        <f>Tbl_BalanceHistory[[#This Row],[Discretionary Balance]]-Tbl_BalanceHistory[[#This Row],[Discretionary Reappropriation]]</f>
        <v>0</v>
      </c>
      <c r="AB132" s="2"/>
      <c r="AC132" s="2"/>
      <c r="AD132" s="2"/>
      <c r="AE132" s="2"/>
    </row>
    <row r="133" spans="1:31" ht="45" x14ac:dyDescent="0.25">
      <c r="A133" s="2" t="s">
        <v>908</v>
      </c>
      <c r="B133" s="3">
        <v>1</v>
      </c>
      <c r="C133" s="3">
        <v>107</v>
      </c>
      <c r="D133" s="3" t="s">
        <v>70</v>
      </c>
      <c r="E133" s="3" t="str">
        <f>_xlfn.XLOOKUP(Tbl_BalanceHistory[[#This Row],[RespAgy]],Tbl_Agencies[Agy Code],Tbl_Agencies[Agy Sort])</f>
        <v>006000</v>
      </c>
      <c r="F133" s="2" t="str">
        <f>Tbl_BalanceHistory[[#This Row],[RespAgy]]&amp;": "&amp;Tbl_BalanceHistory[[#This Row],[RespAgency]]</f>
        <v>107: Division of Legislative Services</v>
      </c>
      <c r="G133" s="3">
        <v>834</v>
      </c>
      <c r="H133" s="3" t="s">
        <v>114</v>
      </c>
      <c r="I133" s="3" t="str">
        <f>_xlfn.XLOOKUP(Tbl_BalanceHistory[[#This Row],[AgyCode]],Tbl_Agencies[Agy Code],Tbl_Agencies[Agy Sort])</f>
        <v>019000</v>
      </c>
      <c r="J133" s="2" t="str">
        <f>Tbl_BalanceHistory[[#This Row],[AgyCode]]&amp;": "&amp;Tbl_BalanceHistory[[#This Row],[Agency Name]]</f>
        <v>834: Virginia Freedom of Information Advisory Council</v>
      </c>
      <c r="K133" s="1">
        <v>2015</v>
      </c>
      <c r="L133" s="3">
        <v>701</v>
      </c>
      <c r="M133" s="3" t="s">
        <v>88</v>
      </c>
      <c r="N133" s="2" t="str">
        <f>Tbl_BalanceHistory[[#This Row],[ProgramCode]]&amp;": "&amp;Tbl_BalanceHistory[[#This Row],[Program Name]]</f>
        <v>701: Governmental Affairs Services</v>
      </c>
      <c r="O133" s="3" t="s">
        <v>1730</v>
      </c>
      <c r="P133" s="1" t="str">
        <f>IF(Tbl_BalanceHistory[[#This Row],[FundCode]]="0100","GF",IF(Tbl_BalanceHistory[[#This Row],[FundCode]]="01000","GF","Hi Ed / OCR"))</f>
        <v>GF</v>
      </c>
      <c r="Q133" s="5">
        <v>212516</v>
      </c>
      <c r="R133" s="5">
        <v>203668</v>
      </c>
      <c r="S133" s="5">
        <v>8847</v>
      </c>
      <c r="T133" s="5">
        <v>8847</v>
      </c>
      <c r="U133" s="3" t="s">
        <v>1731</v>
      </c>
      <c r="V133" s="5">
        <v>0</v>
      </c>
      <c r="W133" s="5">
        <v>0</v>
      </c>
      <c r="X133" s="5"/>
      <c r="Y133" s="5"/>
      <c r="Z133" s="5">
        <f>Tbl_BalanceHistory[[#This Row],[Discretionary Recommended - Pre 2022]]+Tbl_BalanceHistory[[#This Row],[Discretionary Balance Recommended: Policy]]+Tbl_BalanceHistory[[#This Row],[Discretionary Balance Recommended: Commitments]]</f>
        <v>0</v>
      </c>
      <c r="AA133" s="5">
        <f>Tbl_BalanceHistory[[#This Row],[Discretionary Balance]]-Tbl_BalanceHistory[[#This Row],[Discretionary Reappropriation]]</f>
        <v>0</v>
      </c>
      <c r="AB133" s="2"/>
      <c r="AC133" s="2"/>
      <c r="AD133" s="2"/>
      <c r="AE133" s="2"/>
    </row>
    <row r="134" spans="1:31" ht="45" x14ac:dyDescent="0.25">
      <c r="A134" s="2" t="s">
        <v>908</v>
      </c>
      <c r="B134" s="3">
        <v>1</v>
      </c>
      <c r="C134" s="3">
        <v>107</v>
      </c>
      <c r="D134" s="3" t="s">
        <v>70</v>
      </c>
      <c r="E134" s="3" t="str">
        <f>_xlfn.XLOOKUP(Tbl_BalanceHistory[[#This Row],[RespAgy]],Tbl_Agencies[Agy Code],Tbl_Agencies[Agy Sort])</f>
        <v>006000</v>
      </c>
      <c r="F134" s="2" t="str">
        <f>Tbl_BalanceHistory[[#This Row],[RespAgy]]&amp;": "&amp;Tbl_BalanceHistory[[#This Row],[RespAgency]]</f>
        <v>107: Division of Legislative Services</v>
      </c>
      <c r="G134" s="3">
        <v>834</v>
      </c>
      <c r="H134" s="3" t="s">
        <v>114</v>
      </c>
      <c r="I134" s="3" t="str">
        <f>_xlfn.XLOOKUP(Tbl_BalanceHistory[[#This Row],[AgyCode]],Tbl_Agencies[Agy Code],Tbl_Agencies[Agy Sort])</f>
        <v>019000</v>
      </c>
      <c r="J134" s="2" t="str">
        <f>Tbl_BalanceHistory[[#This Row],[AgyCode]]&amp;": "&amp;Tbl_BalanceHistory[[#This Row],[Agency Name]]</f>
        <v>834: Virginia Freedom of Information Advisory Council</v>
      </c>
      <c r="K134" s="1">
        <v>2016</v>
      </c>
      <c r="L134" s="3">
        <v>701</v>
      </c>
      <c r="M134" s="3" t="s">
        <v>88</v>
      </c>
      <c r="N134" s="2" t="str">
        <f>Tbl_BalanceHistory[[#This Row],[ProgramCode]]&amp;": "&amp;Tbl_BalanceHistory[[#This Row],[Program Name]]</f>
        <v>701: Governmental Affairs Services</v>
      </c>
      <c r="O134" s="3" t="s">
        <v>1730</v>
      </c>
      <c r="P134" s="1" t="str">
        <f>IF(Tbl_BalanceHistory[[#This Row],[FundCode]]="0100","GF",IF(Tbl_BalanceHistory[[#This Row],[FundCode]]="01000","GF","Hi Ed / OCR"))</f>
        <v>GF</v>
      </c>
      <c r="Q134" s="5">
        <v>210842</v>
      </c>
      <c r="R134" s="5">
        <v>209195.91</v>
      </c>
      <c r="S134" s="5">
        <v>1646</v>
      </c>
      <c r="T134" s="5">
        <v>1646</v>
      </c>
      <c r="U134" s="3" t="s">
        <v>1732</v>
      </c>
      <c r="V134" s="5">
        <v>0</v>
      </c>
      <c r="W134" s="5">
        <v>0</v>
      </c>
      <c r="X134" s="5"/>
      <c r="Y134" s="5"/>
      <c r="Z134" s="5">
        <f>Tbl_BalanceHistory[[#This Row],[Discretionary Recommended - Pre 2022]]+Tbl_BalanceHistory[[#This Row],[Discretionary Balance Recommended: Policy]]+Tbl_BalanceHistory[[#This Row],[Discretionary Balance Recommended: Commitments]]</f>
        <v>0</v>
      </c>
      <c r="AA134" s="5">
        <f>Tbl_BalanceHistory[[#This Row],[Discretionary Balance]]-Tbl_BalanceHistory[[#This Row],[Discretionary Reappropriation]]</f>
        <v>0</v>
      </c>
      <c r="AB134" s="2"/>
      <c r="AC134" s="2"/>
      <c r="AD134" s="2"/>
      <c r="AE134" s="2"/>
    </row>
    <row r="135" spans="1:31" ht="45" x14ac:dyDescent="0.25">
      <c r="A135" s="2" t="s">
        <v>908</v>
      </c>
      <c r="B135" s="3">
        <v>1</v>
      </c>
      <c r="C135" s="3">
        <v>107</v>
      </c>
      <c r="D135" s="3" t="s">
        <v>70</v>
      </c>
      <c r="E135" s="3" t="str">
        <f>_xlfn.XLOOKUP(Tbl_BalanceHistory[[#This Row],[RespAgy]],Tbl_Agencies[Agy Code],Tbl_Agencies[Agy Sort])</f>
        <v>006000</v>
      </c>
      <c r="F135" s="2" t="str">
        <f>Tbl_BalanceHistory[[#This Row],[RespAgy]]&amp;": "&amp;Tbl_BalanceHistory[[#This Row],[RespAgency]]</f>
        <v>107: Division of Legislative Services</v>
      </c>
      <c r="G135" s="3">
        <v>834</v>
      </c>
      <c r="H135" s="3" t="s">
        <v>114</v>
      </c>
      <c r="I135" s="3" t="str">
        <f>_xlfn.XLOOKUP(Tbl_BalanceHistory[[#This Row],[AgyCode]],Tbl_Agencies[Agy Code],Tbl_Agencies[Agy Sort])</f>
        <v>019000</v>
      </c>
      <c r="J135" s="2" t="str">
        <f>Tbl_BalanceHistory[[#This Row],[AgyCode]]&amp;": "&amp;Tbl_BalanceHistory[[#This Row],[Agency Name]]</f>
        <v>834: Virginia Freedom of Information Advisory Council</v>
      </c>
      <c r="K135" s="1">
        <v>2017</v>
      </c>
      <c r="L135" s="3">
        <v>701</v>
      </c>
      <c r="M135" s="3" t="s">
        <v>88</v>
      </c>
      <c r="N135" s="2" t="str">
        <f>Tbl_BalanceHistory[[#This Row],[ProgramCode]]&amp;": "&amp;Tbl_BalanceHistory[[#This Row],[Program Name]]</f>
        <v>701: Governmental Affairs Services</v>
      </c>
      <c r="O135" s="3" t="s">
        <v>886</v>
      </c>
      <c r="P135" s="1" t="str">
        <f>IF(Tbl_BalanceHistory[[#This Row],[FundCode]]="0100","GF",IF(Tbl_BalanceHistory[[#This Row],[FundCode]]="01000","GF","Hi Ed / OCR"))</f>
        <v>GF</v>
      </c>
      <c r="Q135" s="5">
        <v>204645</v>
      </c>
      <c r="R135" s="5">
        <v>200783.21</v>
      </c>
      <c r="S135" s="5">
        <v>3861</v>
      </c>
      <c r="T135" s="5">
        <v>3861</v>
      </c>
      <c r="U135" s="3" t="s">
        <v>1732</v>
      </c>
      <c r="V135" s="5">
        <v>0</v>
      </c>
      <c r="W135" s="5">
        <v>0</v>
      </c>
      <c r="X135" s="5"/>
      <c r="Y135" s="5"/>
      <c r="Z135" s="5">
        <f>Tbl_BalanceHistory[[#This Row],[Discretionary Recommended - Pre 2022]]+Tbl_BalanceHistory[[#This Row],[Discretionary Balance Recommended: Policy]]+Tbl_BalanceHistory[[#This Row],[Discretionary Balance Recommended: Commitments]]</f>
        <v>0</v>
      </c>
      <c r="AA135" s="5">
        <f>Tbl_BalanceHistory[[#This Row],[Discretionary Balance]]-Tbl_BalanceHistory[[#This Row],[Discretionary Reappropriation]]</f>
        <v>0</v>
      </c>
      <c r="AB135" s="2"/>
      <c r="AC135" s="2"/>
      <c r="AD135" s="2"/>
      <c r="AE135" s="2"/>
    </row>
    <row r="136" spans="1:31" ht="45" x14ac:dyDescent="0.25">
      <c r="A136" s="2" t="s">
        <v>908</v>
      </c>
      <c r="B136" s="3">
        <v>1</v>
      </c>
      <c r="C136" s="3">
        <v>107</v>
      </c>
      <c r="D136" s="3" t="s">
        <v>70</v>
      </c>
      <c r="E136" s="3" t="str">
        <f>_xlfn.XLOOKUP(Tbl_BalanceHistory[[#This Row],[RespAgy]],Tbl_Agencies[Agy Code],Tbl_Agencies[Agy Sort])</f>
        <v>006000</v>
      </c>
      <c r="F136" s="2" t="str">
        <f>Tbl_BalanceHistory[[#This Row],[RespAgy]]&amp;": "&amp;Tbl_BalanceHistory[[#This Row],[RespAgency]]</f>
        <v>107: Division of Legislative Services</v>
      </c>
      <c r="G136" s="3">
        <v>834</v>
      </c>
      <c r="H136" s="3" t="s">
        <v>114</v>
      </c>
      <c r="I136" s="3" t="str">
        <f>_xlfn.XLOOKUP(Tbl_BalanceHistory[[#This Row],[AgyCode]],Tbl_Agencies[Agy Code],Tbl_Agencies[Agy Sort])</f>
        <v>019000</v>
      </c>
      <c r="J136" s="2" t="str">
        <f>Tbl_BalanceHistory[[#This Row],[AgyCode]]&amp;": "&amp;Tbl_BalanceHistory[[#This Row],[Agency Name]]</f>
        <v>834: Virginia Freedom of Information Advisory Council</v>
      </c>
      <c r="K136" s="1">
        <v>2018</v>
      </c>
      <c r="L136" s="3">
        <v>701</v>
      </c>
      <c r="M136" s="3" t="s">
        <v>88</v>
      </c>
      <c r="N136" s="2" t="str">
        <f>Tbl_BalanceHistory[[#This Row],[ProgramCode]]&amp;": "&amp;Tbl_BalanceHistory[[#This Row],[Program Name]]</f>
        <v>701: Governmental Affairs Services</v>
      </c>
      <c r="O136" s="3" t="s">
        <v>886</v>
      </c>
      <c r="P136" s="1" t="str">
        <f>IF(Tbl_BalanceHistory[[#This Row],[FundCode]]="0100","GF",IF(Tbl_BalanceHistory[[#This Row],[FundCode]]="01000","GF","Hi Ed / OCR"))</f>
        <v>GF</v>
      </c>
      <c r="Q136" s="5">
        <v>211686</v>
      </c>
      <c r="R136" s="5">
        <v>211648.2</v>
      </c>
      <c r="S136" s="5">
        <v>37</v>
      </c>
      <c r="T136" s="5">
        <v>37</v>
      </c>
      <c r="U136" s="3" t="s">
        <v>1733</v>
      </c>
      <c r="V136" s="5">
        <v>0</v>
      </c>
      <c r="W136" s="5">
        <v>0</v>
      </c>
      <c r="X136" s="5"/>
      <c r="Y136" s="5"/>
      <c r="Z136" s="5">
        <f>Tbl_BalanceHistory[[#This Row],[Discretionary Recommended - Pre 2022]]+Tbl_BalanceHistory[[#This Row],[Discretionary Balance Recommended: Policy]]+Tbl_BalanceHistory[[#This Row],[Discretionary Balance Recommended: Commitments]]</f>
        <v>0</v>
      </c>
      <c r="AA136" s="5">
        <f>Tbl_BalanceHistory[[#This Row],[Discretionary Balance]]-Tbl_BalanceHistory[[#This Row],[Discretionary Reappropriation]]</f>
        <v>0</v>
      </c>
      <c r="AB136" s="2"/>
      <c r="AC136" s="2"/>
      <c r="AD136" s="2"/>
      <c r="AE136" s="2"/>
    </row>
    <row r="137" spans="1:31" ht="45" x14ac:dyDescent="0.25">
      <c r="A137" s="2" t="s">
        <v>908</v>
      </c>
      <c r="B137" s="3">
        <v>1</v>
      </c>
      <c r="C137" s="3">
        <v>107</v>
      </c>
      <c r="D137" s="3" t="s">
        <v>70</v>
      </c>
      <c r="E137" s="3" t="str">
        <f>_xlfn.XLOOKUP(Tbl_BalanceHistory[[#This Row],[RespAgy]],Tbl_Agencies[Agy Code],Tbl_Agencies[Agy Sort])</f>
        <v>006000</v>
      </c>
      <c r="F137" s="2" t="str">
        <f>Tbl_BalanceHistory[[#This Row],[RespAgy]]&amp;": "&amp;Tbl_BalanceHistory[[#This Row],[RespAgency]]</f>
        <v>107: Division of Legislative Services</v>
      </c>
      <c r="G137" s="3">
        <v>834</v>
      </c>
      <c r="H137" s="3" t="s">
        <v>114</v>
      </c>
      <c r="I137" s="3" t="str">
        <f>_xlfn.XLOOKUP(Tbl_BalanceHistory[[#This Row],[AgyCode]],Tbl_Agencies[Agy Code],Tbl_Agencies[Agy Sort])</f>
        <v>019000</v>
      </c>
      <c r="J137" s="2" t="str">
        <f>Tbl_BalanceHistory[[#This Row],[AgyCode]]&amp;": "&amp;Tbl_BalanceHistory[[#This Row],[Agency Name]]</f>
        <v>834: Virginia Freedom of Information Advisory Council</v>
      </c>
      <c r="K137" s="1">
        <v>2019</v>
      </c>
      <c r="L137" s="3">
        <v>701</v>
      </c>
      <c r="M137" s="3" t="s">
        <v>88</v>
      </c>
      <c r="N137" s="2" t="str">
        <f>Tbl_BalanceHistory[[#This Row],[ProgramCode]]&amp;": "&amp;Tbl_BalanceHistory[[#This Row],[Program Name]]</f>
        <v>701: Governmental Affairs Services</v>
      </c>
      <c r="O137" s="3" t="s">
        <v>886</v>
      </c>
      <c r="P137" s="1" t="str">
        <f>IF(Tbl_BalanceHistory[[#This Row],[FundCode]]="0100","GF",IF(Tbl_BalanceHistory[[#This Row],[FundCode]]="01000","GF","Hi Ed / OCR"))</f>
        <v>GF</v>
      </c>
      <c r="Q137" s="5">
        <v>207957</v>
      </c>
      <c r="R137" s="5">
        <v>192057.25</v>
      </c>
      <c r="S137" s="5">
        <v>15899.75</v>
      </c>
      <c r="T137" s="5">
        <v>15899.75</v>
      </c>
      <c r="U137" s="3" t="s">
        <v>1733</v>
      </c>
      <c r="V137" s="5">
        <v>0</v>
      </c>
      <c r="W137" s="5">
        <v>0</v>
      </c>
      <c r="X137" s="5"/>
      <c r="Y137" s="5"/>
      <c r="Z137" s="5">
        <f>Tbl_BalanceHistory[[#This Row],[Discretionary Recommended - Pre 2022]]+Tbl_BalanceHistory[[#This Row],[Discretionary Balance Recommended: Policy]]+Tbl_BalanceHistory[[#This Row],[Discretionary Balance Recommended: Commitments]]</f>
        <v>0</v>
      </c>
      <c r="AA137" s="5">
        <f>Tbl_BalanceHistory[[#This Row],[Discretionary Balance]]-Tbl_BalanceHistory[[#This Row],[Discretionary Reappropriation]]</f>
        <v>0</v>
      </c>
      <c r="AB137" s="2"/>
      <c r="AC137" s="2"/>
      <c r="AD137" s="2"/>
      <c r="AE137" s="2"/>
    </row>
    <row r="138" spans="1:31" ht="45" x14ac:dyDescent="0.25">
      <c r="A138" s="2" t="s">
        <v>39</v>
      </c>
      <c r="B138" s="3">
        <v>1</v>
      </c>
      <c r="C138" s="3">
        <v>107</v>
      </c>
      <c r="D138" s="3" t="s">
        <v>70</v>
      </c>
      <c r="E138" s="3" t="str">
        <f>_xlfn.XLOOKUP(Tbl_BalanceHistory[[#This Row],[RespAgy]],Tbl_Agencies[Agy Code],Tbl_Agencies[Agy Sort])</f>
        <v>006000</v>
      </c>
      <c r="F138" s="2" t="str">
        <f>Tbl_BalanceHistory[[#This Row],[RespAgy]]&amp;": "&amp;Tbl_BalanceHistory[[#This Row],[RespAgency]]</f>
        <v>107: Division of Legislative Services</v>
      </c>
      <c r="G138" s="3">
        <v>834</v>
      </c>
      <c r="H138" s="3" t="s">
        <v>114</v>
      </c>
      <c r="I138" s="3" t="str">
        <f>_xlfn.XLOOKUP(Tbl_BalanceHistory[[#This Row],[AgyCode]],Tbl_Agencies[Agy Code],Tbl_Agencies[Agy Sort])</f>
        <v>019000</v>
      </c>
      <c r="J138" s="2" t="str">
        <f>Tbl_BalanceHistory[[#This Row],[AgyCode]]&amp;": "&amp;Tbl_BalanceHistory[[#This Row],[Agency Name]]</f>
        <v>834: Virginia Freedom of Information Advisory Council</v>
      </c>
      <c r="K138" s="1">
        <v>2020</v>
      </c>
      <c r="L138" s="3">
        <v>701</v>
      </c>
      <c r="M138" s="3" t="s">
        <v>88</v>
      </c>
      <c r="N138" s="2" t="str">
        <f>Tbl_BalanceHistory[[#This Row],[ProgramCode]]&amp;": "&amp;Tbl_BalanceHistory[[#This Row],[Program Name]]</f>
        <v>701: Governmental Affairs Services</v>
      </c>
      <c r="O138" s="3" t="s">
        <v>886</v>
      </c>
      <c r="P138" s="1" t="str">
        <f>IF(Tbl_BalanceHistory[[#This Row],[FundCode]]="0100","GF",IF(Tbl_BalanceHistory[[#This Row],[FundCode]]="01000","GF","Hi Ed / OCR"))</f>
        <v>GF</v>
      </c>
      <c r="Q138" s="5">
        <v>232355.75</v>
      </c>
      <c r="R138" s="5">
        <v>198868</v>
      </c>
      <c r="S138" s="5">
        <v>33487.75</v>
      </c>
      <c r="T138" s="5">
        <v>33487.75</v>
      </c>
      <c r="U138" s="3" t="s">
        <v>1733</v>
      </c>
      <c r="V138" s="5">
        <v>0</v>
      </c>
      <c r="W138" s="5">
        <v>0</v>
      </c>
      <c r="X138" s="5"/>
      <c r="Y138" s="5"/>
      <c r="Z138" s="5">
        <f>Tbl_BalanceHistory[[#This Row],[Discretionary Recommended - Pre 2022]]+Tbl_BalanceHistory[[#This Row],[Discretionary Balance Recommended: Policy]]+Tbl_BalanceHistory[[#This Row],[Discretionary Balance Recommended: Commitments]]</f>
        <v>0</v>
      </c>
      <c r="AA138" s="5">
        <f>Tbl_BalanceHistory[[#This Row],[Discretionary Balance]]-Tbl_BalanceHistory[[#This Row],[Discretionary Reappropriation]]</f>
        <v>0</v>
      </c>
      <c r="AB138" s="2"/>
      <c r="AC138" s="2"/>
      <c r="AD138" s="2"/>
      <c r="AE138" s="2"/>
    </row>
    <row r="139" spans="1:31" ht="30" x14ac:dyDescent="0.25">
      <c r="A139" s="2" t="s">
        <v>908</v>
      </c>
      <c r="B139" s="3">
        <v>1</v>
      </c>
      <c r="C139" s="3">
        <v>107</v>
      </c>
      <c r="D139" s="3" t="s">
        <v>70</v>
      </c>
      <c r="E139" s="3" t="str">
        <f>_xlfn.XLOOKUP(Tbl_BalanceHistory[[#This Row],[RespAgy]],Tbl_Agencies[Agy Code],Tbl_Agencies[Agy Sort])</f>
        <v>006000</v>
      </c>
      <c r="F139" s="2" t="str">
        <f>Tbl_BalanceHistory[[#This Row],[RespAgy]]&amp;": "&amp;Tbl_BalanceHistory[[#This Row],[RespAgency]]</f>
        <v>107: Division of Legislative Services</v>
      </c>
      <c r="G139" s="3">
        <v>840</v>
      </c>
      <c r="H139" s="3" t="s">
        <v>117</v>
      </c>
      <c r="I139" s="3" t="str">
        <f>_xlfn.XLOOKUP(Tbl_BalanceHistory[[#This Row],[AgyCode]],Tbl_Agencies[Agy Code],Tbl_Agencies[Agy Sort])</f>
        <v>020000</v>
      </c>
      <c r="J139" s="2" t="str">
        <f>Tbl_BalanceHistory[[#This Row],[AgyCode]]&amp;": "&amp;Tbl_BalanceHistory[[#This Row],[Agency Name]]</f>
        <v>840: Virginia Housing Commission</v>
      </c>
      <c r="K139" s="1">
        <v>2014</v>
      </c>
      <c r="L139" s="3">
        <v>458</v>
      </c>
      <c r="M139" s="3" t="s">
        <v>119</v>
      </c>
      <c r="N139" s="2" t="str">
        <f>Tbl_BalanceHistory[[#This Row],[ProgramCode]]&amp;": "&amp;Tbl_BalanceHistory[[#This Row],[Program Name]]</f>
        <v>458: Housing Assistance Services</v>
      </c>
      <c r="O139" s="3" t="s">
        <v>1730</v>
      </c>
      <c r="P139" s="1" t="str">
        <f>IF(Tbl_BalanceHistory[[#This Row],[FundCode]]="0100","GF",IF(Tbl_BalanceHistory[[#This Row],[FundCode]]="01000","GF","Hi Ed / OCR"))</f>
        <v>GF</v>
      </c>
      <c r="Q139" s="5">
        <v>56412</v>
      </c>
      <c r="R139" s="5">
        <v>7369.12</v>
      </c>
      <c r="S139" s="5">
        <v>49042</v>
      </c>
      <c r="T139" s="5">
        <v>49042</v>
      </c>
      <c r="U139" s="3" t="s">
        <v>1731</v>
      </c>
      <c r="V139" s="5">
        <v>0</v>
      </c>
      <c r="W139" s="5">
        <v>0</v>
      </c>
      <c r="X139" s="5"/>
      <c r="Y139" s="5"/>
      <c r="Z139" s="5">
        <f>Tbl_BalanceHistory[[#This Row],[Discretionary Recommended - Pre 2022]]+Tbl_BalanceHistory[[#This Row],[Discretionary Balance Recommended: Policy]]+Tbl_BalanceHistory[[#This Row],[Discretionary Balance Recommended: Commitments]]</f>
        <v>0</v>
      </c>
      <c r="AA139" s="5">
        <f>Tbl_BalanceHistory[[#This Row],[Discretionary Balance]]-Tbl_BalanceHistory[[#This Row],[Discretionary Reappropriation]]</f>
        <v>0</v>
      </c>
      <c r="AB139" s="2"/>
      <c r="AC139" s="2"/>
      <c r="AD139" s="2"/>
      <c r="AE139" s="2"/>
    </row>
    <row r="140" spans="1:31" ht="30" x14ac:dyDescent="0.25">
      <c r="A140" s="2" t="s">
        <v>908</v>
      </c>
      <c r="B140" s="3">
        <v>1</v>
      </c>
      <c r="C140" s="3">
        <v>107</v>
      </c>
      <c r="D140" s="3" t="s">
        <v>70</v>
      </c>
      <c r="E140" s="3" t="str">
        <f>_xlfn.XLOOKUP(Tbl_BalanceHistory[[#This Row],[RespAgy]],Tbl_Agencies[Agy Code],Tbl_Agencies[Agy Sort])</f>
        <v>006000</v>
      </c>
      <c r="F140" s="2" t="str">
        <f>Tbl_BalanceHistory[[#This Row],[RespAgy]]&amp;": "&amp;Tbl_BalanceHistory[[#This Row],[RespAgency]]</f>
        <v>107: Division of Legislative Services</v>
      </c>
      <c r="G140" s="3">
        <v>840</v>
      </c>
      <c r="H140" s="3" t="s">
        <v>117</v>
      </c>
      <c r="I140" s="3" t="str">
        <f>_xlfn.XLOOKUP(Tbl_BalanceHistory[[#This Row],[AgyCode]],Tbl_Agencies[Agy Code],Tbl_Agencies[Agy Sort])</f>
        <v>020000</v>
      </c>
      <c r="J140" s="2" t="str">
        <f>Tbl_BalanceHistory[[#This Row],[AgyCode]]&amp;": "&amp;Tbl_BalanceHistory[[#This Row],[Agency Name]]</f>
        <v>840: Virginia Housing Commission</v>
      </c>
      <c r="K140" s="1">
        <v>2015</v>
      </c>
      <c r="L140" s="3">
        <v>458</v>
      </c>
      <c r="M140" s="3" t="s">
        <v>119</v>
      </c>
      <c r="N140" s="2" t="str">
        <f>Tbl_BalanceHistory[[#This Row],[ProgramCode]]&amp;": "&amp;Tbl_BalanceHistory[[#This Row],[Program Name]]</f>
        <v>458: Housing Assistance Services</v>
      </c>
      <c r="O140" s="3" t="s">
        <v>1730</v>
      </c>
      <c r="P140" s="1" t="str">
        <f>IF(Tbl_BalanceHistory[[#This Row],[FundCode]]="0100","GF",IF(Tbl_BalanceHistory[[#This Row],[FundCode]]="01000","GF","Hi Ed / OCR"))</f>
        <v>GF</v>
      </c>
      <c r="Q140" s="5">
        <v>70094</v>
      </c>
      <c r="R140" s="5">
        <v>4978</v>
      </c>
      <c r="S140" s="5">
        <v>65115</v>
      </c>
      <c r="T140" s="5">
        <v>65115</v>
      </c>
      <c r="U140" s="3" t="s">
        <v>1731</v>
      </c>
      <c r="V140" s="5">
        <v>0</v>
      </c>
      <c r="W140" s="5">
        <v>0</v>
      </c>
      <c r="X140" s="5"/>
      <c r="Y140" s="5"/>
      <c r="Z140" s="5">
        <f>Tbl_BalanceHistory[[#This Row],[Discretionary Recommended - Pre 2022]]+Tbl_BalanceHistory[[#This Row],[Discretionary Balance Recommended: Policy]]+Tbl_BalanceHistory[[#This Row],[Discretionary Balance Recommended: Commitments]]</f>
        <v>0</v>
      </c>
      <c r="AA140" s="5">
        <f>Tbl_BalanceHistory[[#This Row],[Discretionary Balance]]-Tbl_BalanceHistory[[#This Row],[Discretionary Reappropriation]]</f>
        <v>0</v>
      </c>
      <c r="AB140" s="2"/>
      <c r="AC140" s="2"/>
      <c r="AD140" s="2"/>
      <c r="AE140" s="2"/>
    </row>
    <row r="141" spans="1:31" ht="30" x14ac:dyDescent="0.25">
      <c r="A141" s="2" t="s">
        <v>908</v>
      </c>
      <c r="B141" s="3">
        <v>1</v>
      </c>
      <c r="C141" s="3">
        <v>107</v>
      </c>
      <c r="D141" s="3" t="s">
        <v>70</v>
      </c>
      <c r="E141" s="3" t="str">
        <f>_xlfn.XLOOKUP(Tbl_BalanceHistory[[#This Row],[RespAgy]],Tbl_Agencies[Agy Code],Tbl_Agencies[Agy Sort])</f>
        <v>006000</v>
      </c>
      <c r="F141" s="2" t="str">
        <f>Tbl_BalanceHistory[[#This Row],[RespAgy]]&amp;": "&amp;Tbl_BalanceHistory[[#This Row],[RespAgency]]</f>
        <v>107: Division of Legislative Services</v>
      </c>
      <c r="G141" s="3">
        <v>840</v>
      </c>
      <c r="H141" s="3" t="s">
        <v>117</v>
      </c>
      <c r="I141" s="3" t="str">
        <f>_xlfn.XLOOKUP(Tbl_BalanceHistory[[#This Row],[AgyCode]],Tbl_Agencies[Agy Code],Tbl_Agencies[Agy Sort])</f>
        <v>020000</v>
      </c>
      <c r="J141" s="2" t="str">
        <f>Tbl_BalanceHistory[[#This Row],[AgyCode]]&amp;": "&amp;Tbl_BalanceHistory[[#This Row],[Agency Name]]</f>
        <v>840: Virginia Housing Commission</v>
      </c>
      <c r="K141" s="1">
        <v>2016</v>
      </c>
      <c r="L141" s="3">
        <v>458</v>
      </c>
      <c r="M141" s="3" t="s">
        <v>119</v>
      </c>
      <c r="N141" s="2" t="str">
        <f>Tbl_BalanceHistory[[#This Row],[ProgramCode]]&amp;": "&amp;Tbl_BalanceHistory[[#This Row],[Program Name]]</f>
        <v>458: Housing Assistance Services</v>
      </c>
      <c r="O141" s="3" t="s">
        <v>1730</v>
      </c>
      <c r="P141" s="1" t="str">
        <f>IF(Tbl_BalanceHistory[[#This Row],[FundCode]]="0100","GF",IF(Tbl_BalanceHistory[[#This Row],[FundCode]]="01000","GF","Hi Ed / OCR"))</f>
        <v>GF</v>
      </c>
      <c r="Q141" s="5">
        <v>86194</v>
      </c>
      <c r="R141" s="5">
        <v>2782.7</v>
      </c>
      <c r="S141" s="5">
        <v>83411</v>
      </c>
      <c r="T141" s="5">
        <v>83411</v>
      </c>
      <c r="U141" s="3" t="s">
        <v>1732</v>
      </c>
      <c r="V141" s="5">
        <v>0</v>
      </c>
      <c r="W141" s="5">
        <v>0</v>
      </c>
      <c r="X141" s="5"/>
      <c r="Y141" s="5"/>
      <c r="Z141" s="5">
        <f>Tbl_BalanceHistory[[#This Row],[Discretionary Recommended - Pre 2022]]+Tbl_BalanceHistory[[#This Row],[Discretionary Balance Recommended: Policy]]+Tbl_BalanceHistory[[#This Row],[Discretionary Balance Recommended: Commitments]]</f>
        <v>0</v>
      </c>
      <c r="AA141" s="5">
        <f>Tbl_BalanceHistory[[#This Row],[Discretionary Balance]]-Tbl_BalanceHistory[[#This Row],[Discretionary Reappropriation]]</f>
        <v>0</v>
      </c>
      <c r="AB141" s="2"/>
      <c r="AC141" s="2"/>
      <c r="AD141" s="2"/>
      <c r="AE141" s="2"/>
    </row>
    <row r="142" spans="1:31" ht="30" x14ac:dyDescent="0.25">
      <c r="A142" s="2" t="s">
        <v>908</v>
      </c>
      <c r="B142" s="3">
        <v>1</v>
      </c>
      <c r="C142" s="3">
        <v>107</v>
      </c>
      <c r="D142" s="3" t="s">
        <v>70</v>
      </c>
      <c r="E142" s="3" t="str">
        <f>_xlfn.XLOOKUP(Tbl_BalanceHistory[[#This Row],[RespAgy]],Tbl_Agencies[Agy Code],Tbl_Agencies[Agy Sort])</f>
        <v>006000</v>
      </c>
      <c r="F142" s="2" t="str">
        <f>Tbl_BalanceHistory[[#This Row],[RespAgy]]&amp;": "&amp;Tbl_BalanceHistory[[#This Row],[RespAgency]]</f>
        <v>107: Division of Legislative Services</v>
      </c>
      <c r="G142" s="3">
        <v>840</v>
      </c>
      <c r="H142" s="3" t="s">
        <v>117</v>
      </c>
      <c r="I142" s="3" t="str">
        <f>_xlfn.XLOOKUP(Tbl_BalanceHistory[[#This Row],[AgyCode]],Tbl_Agencies[Agy Code],Tbl_Agencies[Agy Sort])</f>
        <v>020000</v>
      </c>
      <c r="J142" s="2" t="str">
        <f>Tbl_BalanceHistory[[#This Row],[AgyCode]]&amp;": "&amp;Tbl_BalanceHistory[[#This Row],[Agency Name]]</f>
        <v>840: Virginia Housing Commission</v>
      </c>
      <c r="K142" s="1">
        <v>2017</v>
      </c>
      <c r="L142" s="3">
        <v>458</v>
      </c>
      <c r="M142" s="3" t="s">
        <v>119</v>
      </c>
      <c r="N142" s="2" t="str">
        <f>Tbl_BalanceHistory[[#This Row],[ProgramCode]]&amp;": "&amp;Tbl_BalanceHistory[[#This Row],[Program Name]]</f>
        <v>458: Housing Assistance Services</v>
      </c>
      <c r="O142" s="3" t="s">
        <v>886</v>
      </c>
      <c r="P142" s="1" t="str">
        <f>IF(Tbl_BalanceHistory[[#This Row],[FundCode]]="0100","GF",IF(Tbl_BalanceHistory[[#This Row],[FundCode]]="01000","GF","Hi Ed / OCR"))</f>
        <v>GF</v>
      </c>
      <c r="Q142" s="5">
        <v>21241</v>
      </c>
      <c r="R142" s="5">
        <v>6781.44</v>
      </c>
      <c r="S142" s="5">
        <v>14459</v>
      </c>
      <c r="T142" s="5">
        <v>14459</v>
      </c>
      <c r="U142" s="3" t="s">
        <v>1732</v>
      </c>
      <c r="V142" s="5">
        <v>0</v>
      </c>
      <c r="W142" s="5">
        <v>0</v>
      </c>
      <c r="X142" s="5"/>
      <c r="Y142" s="5"/>
      <c r="Z142" s="5">
        <f>Tbl_BalanceHistory[[#This Row],[Discretionary Recommended - Pre 2022]]+Tbl_BalanceHistory[[#This Row],[Discretionary Balance Recommended: Policy]]+Tbl_BalanceHistory[[#This Row],[Discretionary Balance Recommended: Commitments]]</f>
        <v>0</v>
      </c>
      <c r="AA142" s="5">
        <f>Tbl_BalanceHistory[[#This Row],[Discretionary Balance]]-Tbl_BalanceHistory[[#This Row],[Discretionary Reappropriation]]</f>
        <v>0</v>
      </c>
      <c r="AB142" s="2"/>
      <c r="AC142" s="2"/>
      <c r="AD142" s="2"/>
      <c r="AE142" s="2"/>
    </row>
    <row r="143" spans="1:31" ht="30" x14ac:dyDescent="0.25">
      <c r="A143" s="2" t="s">
        <v>908</v>
      </c>
      <c r="B143" s="3">
        <v>1</v>
      </c>
      <c r="C143" s="3">
        <v>107</v>
      </c>
      <c r="D143" s="3" t="s">
        <v>70</v>
      </c>
      <c r="E143" s="3" t="str">
        <f>_xlfn.XLOOKUP(Tbl_BalanceHistory[[#This Row],[RespAgy]],Tbl_Agencies[Agy Code],Tbl_Agencies[Agy Sort])</f>
        <v>006000</v>
      </c>
      <c r="F143" s="2" t="str">
        <f>Tbl_BalanceHistory[[#This Row],[RespAgy]]&amp;": "&amp;Tbl_BalanceHistory[[#This Row],[RespAgency]]</f>
        <v>107: Division of Legislative Services</v>
      </c>
      <c r="G143" s="3">
        <v>840</v>
      </c>
      <c r="H143" s="3" t="s">
        <v>117</v>
      </c>
      <c r="I143" s="3" t="str">
        <f>_xlfn.XLOOKUP(Tbl_BalanceHistory[[#This Row],[AgyCode]],Tbl_Agencies[Agy Code],Tbl_Agencies[Agy Sort])</f>
        <v>020000</v>
      </c>
      <c r="J143" s="2" t="str">
        <f>Tbl_BalanceHistory[[#This Row],[AgyCode]]&amp;": "&amp;Tbl_BalanceHistory[[#This Row],[Agency Name]]</f>
        <v>840: Virginia Housing Commission</v>
      </c>
      <c r="K143" s="1">
        <v>2018</v>
      </c>
      <c r="L143" s="3">
        <v>458</v>
      </c>
      <c r="M143" s="3" t="s">
        <v>119</v>
      </c>
      <c r="N143" s="2" t="str">
        <f>Tbl_BalanceHistory[[#This Row],[ProgramCode]]&amp;": "&amp;Tbl_BalanceHistory[[#This Row],[Program Name]]</f>
        <v>458: Housing Assistance Services</v>
      </c>
      <c r="O143" s="3" t="s">
        <v>886</v>
      </c>
      <c r="P143" s="1" t="str">
        <f>IF(Tbl_BalanceHistory[[#This Row],[FundCode]]="0100","GF",IF(Tbl_BalanceHistory[[#This Row],[FundCode]]="01000","GF","Hi Ed / OCR"))</f>
        <v>GF</v>
      </c>
      <c r="Q143" s="5">
        <v>21265</v>
      </c>
      <c r="R143" s="5">
        <v>6686.33</v>
      </c>
      <c r="S143" s="5">
        <v>14578</v>
      </c>
      <c r="T143" s="5">
        <v>14578</v>
      </c>
      <c r="U143" s="3" t="s">
        <v>1733</v>
      </c>
      <c r="V143" s="5">
        <v>0</v>
      </c>
      <c r="W143" s="5">
        <v>0</v>
      </c>
      <c r="X143" s="5"/>
      <c r="Y143" s="5"/>
      <c r="Z143" s="5">
        <f>Tbl_BalanceHistory[[#This Row],[Discretionary Recommended - Pre 2022]]+Tbl_BalanceHistory[[#This Row],[Discretionary Balance Recommended: Policy]]+Tbl_BalanceHistory[[#This Row],[Discretionary Balance Recommended: Commitments]]</f>
        <v>0</v>
      </c>
      <c r="AA143" s="5">
        <f>Tbl_BalanceHistory[[#This Row],[Discretionary Balance]]-Tbl_BalanceHistory[[#This Row],[Discretionary Reappropriation]]</f>
        <v>0</v>
      </c>
      <c r="AB143" s="2"/>
      <c r="AC143" s="2"/>
      <c r="AD143" s="2"/>
      <c r="AE143" s="2"/>
    </row>
    <row r="144" spans="1:31" ht="30" x14ac:dyDescent="0.25">
      <c r="A144" s="2" t="s">
        <v>908</v>
      </c>
      <c r="B144" s="3">
        <v>1</v>
      </c>
      <c r="C144" s="3">
        <v>107</v>
      </c>
      <c r="D144" s="3" t="s">
        <v>70</v>
      </c>
      <c r="E144" s="3" t="str">
        <f>_xlfn.XLOOKUP(Tbl_BalanceHistory[[#This Row],[RespAgy]],Tbl_Agencies[Agy Code],Tbl_Agencies[Agy Sort])</f>
        <v>006000</v>
      </c>
      <c r="F144" s="2" t="str">
        <f>Tbl_BalanceHistory[[#This Row],[RespAgy]]&amp;": "&amp;Tbl_BalanceHistory[[#This Row],[RespAgency]]</f>
        <v>107: Division of Legislative Services</v>
      </c>
      <c r="G144" s="3">
        <v>840</v>
      </c>
      <c r="H144" s="3" t="s">
        <v>117</v>
      </c>
      <c r="I144" s="3" t="str">
        <f>_xlfn.XLOOKUP(Tbl_BalanceHistory[[#This Row],[AgyCode]],Tbl_Agencies[Agy Code],Tbl_Agencies[Agy Sort])</f>
        <v>020000</v>
      </c>
      <c r="J144" s="2" t="str">
        <f>Tbl_BalanceHistory[[#This Row],[AgyCode]]&amp;": "&amp;Tbl_BalanceHistory[[#This Row],[Agency Name]]</f>
        <v>840: Virginia Housing Commission</v>
      </c>
      <c r="K144" s="1">
        <v>2019</v>
      </c>
      <c r="L144" s="3">
        <v>458</v>
      </c>
      <c r="M144" s="3" t="s">
        <v>119</v>
      </c>
      <c r="N144" s="2" t="str">
        <f>Tbl_BalanceHistory[[#This Row],[ProgramCode]]&amp;": "&amp;Tbl_BalanceHistory[[#This Row],[Program Name]]</f>
        <v>458: Housing Assistance Services</v>
      </c>
      <c r="O144" s="3" t="s">
        <v>886</v>
      </c>
      <c r="P144" s="1" t="str">
        <f>IF(Tbl_BalanceHistory[[#This Row],[FundCode]]="0100","GF",IF(Tbl_BalanceHistory[[#This Row],[FundCode]]="01000","GF","Hi Ed / OCR"))</f>
        <v>GF</v>
      </c>
      <c r="Q144" s="5">
        <v>35688</v>
      </c>
      <c r="R144" s="5">
        <v>5138.32</v>
      </c>
      <c r="S144" s="5">
        <v>30549.68</v>
      </c>
      <c r="T144" s="5">
        <v>30549.68</v>
      </c>
      <c r="U144" s="3" t="s">
        <v>1733</v>
      </c>
      <c r="V144" s="5">
        <v>0</v>
      </c>
      <c r="W144" s="5">
        <v>0</v>
      </c>
      <c r="X144" s="5"/>
      <c r="Y144" s="5"/>
      <c r="Z144" s="5">
        <f>Tbl_BalanceHistory[[#This Row],[Discretionary Recommended - Pre 2022]]+Tbl_BalanceHistory[[#This Row],[Discretionary Balance Recommended: Policy]]+Tbl_BalanceHistory[[#This Row],[Discretionary Balance Recommended: Commitments]]</f>
        <v>0</v>
      </c>
      <c r="AA144" s="5">
        <f>Tbl_BalanceHistory[[#This Row],[Discretionary Balance]]-Tbl_BalanceHistory[[#This Row],[Discretionary Reappropriation]]</f>
        <v>0</v>
      </c>
      <c r="AB144" s="2"/>
      <c r="AC144" s="2"/>
      <c r="AD144" s="2"/>
      <c r="AE144" s="2"/>
    </row>
    <row r="145" spans="1:31" ht="30" x14ac:dyDescent="0.25">
      <c r="A145" s="2" t="s">
        <v>39</v>
      </c>
      <c r="B145" s="3">
        <v>1</v>
      </c>
      <c r="C145" s="3">
        <v>107</v>
      </c>
      <c r="D145" s="3" t="s">
        <v>70</v>
      </c>
      <c r="E145" s="3" t="str">
        <f>_xlfn.XLOOKUP(Tbl_BalanceHistory[[#This Row],[RespAgy]],Tbl_Agencies[Agy Code],Tbl_Agencies[Agy Sort])</f>
        <v>006000</v>
      </c>
      <c r="F145" s="2" t="str">
        <f>Tbl_BalanceHistory[[#This Row],[RespAgy]]&amp;": "&amp;Tbl_BalanceHistory[[#This Row],[RespAgency]]</f>
        <v>107: Division of Legislative Services</v>
      </c>
      <c r="G145" s="3">
        <v>840</v>
      </c>
      <c r="H145" s="3" t="s">
        <v>117</v>
      </c>
      <c r="I145" s="3" t="str">
        <f>_xlfn.XLOOKUP(Tbl_BalanceHistory[[#This Row],[AgyCode]],Tbl_Agencies[Agy Code],Tbl_Agencies[Agy Sort])</f>
        <v>020000</v>
      </c>
      <c r="J145" s="2" t="str">
        <f>Tbl_BalanceHistory[[#This Row],[AgyCode]]&amp;": "&amp;Tbl_BalanceHistory[[#This Row],[Agency Name]]</f>
        <v>840: Virginia Housing Commission</v>
      </c>
      <c r="K145" s="1">
        <v>2020</v>
      </c>
      <c r="L145" s="3">
        <v>458</v>
      </c>
      <c r="M145" s="3" t="s">
        <v>119</v>
      </c>
      <c r="N145" s="2" t="str">
        <f>Tbl_BalanceHistory[[#This Row],[ProgramCode]]&amp;": "&amp;Tbl_BalanceHistory[[#This Row],[Program Name]]</f>
        <v>458: Housing Assistance Services</v>
      </c>
      <c r="O145" s="3" t="s">
        <v>886</v>
      </c>
      <c r="P145" s="1" t="str">
        <f>IF(Tbl_BalanceHistory[[#This Row],[FundCode]]="0100","GF",IF(Tbl_BalanceHistory[[#This Row],[FundCode]]="01000","GF","Hi Ed / OCR"))</f>
        <v>GF</v>
      </c>
      <c r="Q145" s="5">
        <v>51701.68</v>
      </c>
      <c r="R145" s="5">
        <v>4176.91</v>
      </c>
      <c r="S145" s="5">
        <v>47524.77</v>
      </c>
      <c r="T145" s="5">
        <v>47524.77</v>
      </c>
      <c r="U145" s="3" t="s">
        <v>1733</v>
      </c>
      <c r="V145" s="5">
        <v>0</v>
      </c>
      <c r="W145" s="5">
        <v>0</v>
      </c>
      <c r="X145" s="5"/>
      <c r="Y145" s="5"/>
      <c r="Z145" s="5">
        <f>Tbl_BalanceHistory[[#This Row],[Discretionary Recommended - Pre 2022]]+Tbl_BalanceHistory[[#This Row],[Discretionary Balance Recommended: Policy]]+Tbl_BalanceHistory[[#This Row],[Discretionary Balance Recommended: Commitments]]</f>
        <v>0</v>
      </c>
      <c r="AA145" s="5">
        <f>Tbl_BalanceHistory[[#This Row],[Discretionary Balance]]-Tbl_BalanceHistory[[#This Row],[Discretionary Reappropriation]]</f>
        <v>0</v>
      </c>
      <c r="AB145" s="2"/>
      <c r="AC145" s="2"/>
      <c r="AD145" s="2"/>
      <c r="AE145" s="2"/>
    </row>
    <row r="146" spans="1:31" ht="45" x14ac:dyDescent="0.25">
      <c r="A146" s="2" t="s">
        <v>908</v>
      </c>
      <c r="B146" s="3">
        <v>1</v>
      </c>
      <c r="C146" s="3">
        <v>107</v>
      </c>
      <c r="D146" s="3" t="s">
        <v>70</v>
      </c>
      <c r="E146" s="3" t="str">
        <f>_xlfn.XLOOKUP(Tbl_BalanceHistory[[#This Row],[RespAgy]],Tbl_Agencies[Agy Code],Tbl_Agencies[Agy Sort])</f>
        <v>006000</v>
      </c>
      <c r="F146" s="2" t="str">
        <f>Tbl_BalanceHistory[[#This Row],[RespAgy]]&amp;": "&amp;Tbl_BalanceHistory[[#This Row],[RespAgency]]</f>
        <v>107: Division of Legislative Services</v>
      </c>
      <c r="G146" s="3">
        <v>858</v>
      </c>
      <c r="H146" s="3" t="s">
        <v>122</v>
      </c>
      <c r="I146" s="3" t="str">
        <f>_xlfn.XLOOKUP(Tbl_BalanceHistory[[#This Row],[AgyCode]],Tbl_Agencies[Agy Code],Tbl_Agencies[Agy Sort])</f>
        <v>021000</v>
      </c>
      <c r="J146" s="2" t="str">
        <f>Tbl_BalanceHistory[[#This Row],[AgyCode]]&amp;": "&amp;Tbl_BalanceHistory[[#This Row],[Agency Name]]</f>
        <v>858: Brown v. Board of Education Scholarship Committee</v>
      </c>
      <c r="K146" s="1">
        <v>2014</v>
      </c>
      <c r="L146" s="3">
        <v>146</v>
      </c>
      <c r="M146" s="3" t="s">
        <v>72</v>
      </c>
      <c r="N146" s="2" t="str">
        <f>Tbl_BalanceHistory[[#This Row],[ProgramCode]]&amp;": "&amp;Tbl_BalanceHistory[[#This Row],[Program Name]]</f>
        <v>146: Human Relations Management</v>
      </c>
      <c r="O146" s="3" t="s">
        <v>1730</v>
      </c>
      <c r="P146" s="1" t="str">
        <f>IF(Tbl_BalanceHistory[[#This Row],[FundCode]]="0100","GF",IF(Tbl_BalanceHistory[[#This Row],[FundCode]]="01000","GF","Hi Ed / OCR"))</f>
        <v>GF</v>
      </c>
      <c r="Q146" s="5">
        <v>118527</v>
      </c>
      <c r="R146" s="5">
        <v>10307.84</v>
      </c>
      <c r="S146" s="5">
        <v>108219</v>
      </c>
      <c r="T146" s="5">
        <v>108219</v>
      </c>
      <c r="U146" s="3" t="s">
        <v>1731</v>
      </c>
      <c r="V146" s="5">
        <v>0</v>
      </c>
      <c r="W146" s="5">
        <v>0</v>
      </c>
      <c r="X146" s="5"/>
      <c r="Y146" s="5"/>
      <c r="Z146" s="5">
        <f>Tbl_BalanceHistory[[#This Row],[Discretionary Recommended - Pre 2022]]+Tbl_BalanceHistory[[#This Row],[Discretionary Balance Recommended: Policy]]+Tbl_BalanceHistory[[#This Row],[Discretionary Balance Recommended: Commitments]]</f>
        <v>0</v>
      </c>
      <c r="AA146" s="5">
        <f>Tbl_BalanceHistory[[#This Row],[Discretionary Balance]]-Tbl_BalanceHistory[[#This Row],[Discretionary Reappropriation]]</f>
        <v>0</v>
      </c>
      <c r="AB146" s="2"/>
      <c r="AC146" s="2"/>
      <c r="AD146" s="2"/>
      <c r="AE146" s="2"/>
    </row>
    <row r="147" spans="1:31" ht="45" x14ac:dyDescent="0.25">
      <c r="A147" s="2" t="s">
        <v>908</v>
      </c>
      <c r="B147" s="3">
        <v>1</v>
      </c>
      <c r="C147" s="3">
        <v>107</v>
      </c>
      <c r="D147" s="3" t="s">
        <v>70</v>
      </c>
      <c r="E147" s="3" t="str">
        <f>_xlfn.XLOOKUP(Tbl_BalanceHistory[[#This Row],[RespAgy]],Tbl_Agencies[Agy Code],Tbl_Agencies[Agy Sort])</f>
        <v>006000</v>
      </c>
      <c r="F147" s="2" t="str">
        <f>Tbl_BalanceHistory[[#This Row],[RespAgy]]&amp;": "&amp;Tbl_BalanceHistory[[#This Row],[RespAgency]]</f>
        <v>107: Division of Legislative Services</v>
      </c>
      <c r="G147" s="3">
        <v>858</v>
      </c>
      <c r="H147" s="3" t="s">
        <v>122</v>
      </c>
      <c r="I147" s="3" t="str">
        <f>_xlfn.XLOOKUP(Tbl_BalanceHistory[[#This Row],[AgyCode]],Tbl_Agencies[Agy Code],Tbl_Agencies[Agy Sort])</f>
        <v>021000</v>
      </c>
      <c r="J147" s="2" t="str">
        <f>Tbl_BalanceHistory[[#This Row],[AgyCode]]&amp;": "&amp;Tbl_BalanceHistory[[#This Row],[Agency Name]]</f>
        <v>858: Brown v. Board of Education Scholarship Committee</v>
      </c>
      <c r="K147" s="1">
        <v>2015</v>
      </c>
      <c r="L147" s="3">
        <v>146</v>
      </c>
      <c r="M147" s="3" t="s">
        <v>72</v>
      </c>
      <c r="N147" s="2" t="str">
        <f>Tbl_BalanceHistory[[#This Row],[ProgramCode]]&amp;": "&amp;Tbl_BalanceHistory[[#This Row],[Program Name]]</f>
        <v>146: Human Relations Management</v>
      </c>
      <c r="O147" s="3" t="s">
        <v>1730</v>
      </c>
      <c r="P147" s="1" t="str">
        <f>IF(Tbl_BalanceHistory[[#This Row],[FundCode]]="0100","GF",IF(Tbl_BalanceHistory[[#This Row],[FundCode]]="01000","GF","Hi Ed / OCR"))</f>
        <v>GF</v>
      </c>
      <c r="Q147" s="5">
        <v>133543</v>
      </c>
      <c r="R147" s="5">
        <v>10027</v>
      </c>
      <c r="S147" s="5">
        <v>123515</v>
      </c>
      <c r="T147" s="5">
        <v>123515</v>
      </c>
      <c r="U147" s="3" t="s">
        <v>1731</v>
      </c>
      <c r="V147" s="5">
        <v>0</v>
      </c>
      <c r="W147" s="5">
        <v>0</v>
      </c>
      <c r="X147" s="5"/>
      <c r="Y147" s="5"/>
      <c r="Z147" s="5">
        <f>Tbl_BalanceHistory[[#This Row],[Discretionary Recommended - Pre 2022]]+Tbl_BalanceHistory[[#This Row],[Discretionary Balance Recommended: Policy]]+Tbl_BalanceHistory[[#This Row],[Discretionary Balance Recommended: Commitments]]</f>
        <v>0</v>
      </c>
      <c r="AA147" s="5">
        <f>Tbl_BalanceHistory[[#This Row],[Discretionary Balance]]-Tbl_BalanceHistory[[#This Row],[Discretionary Reappropriation]]</f>
        <v>0</v>
      </c>
      <c r="AB147" s="2"/>
      <c r="AC147" s="2"/>
      <c r="AD147" s="2"/>
      <c r="AE147" s="2"/>
    </row>
    <row r="148" spans="1:31" ht="45" x14ac:dyDescent="0.25">
      <c r="A148" s="2" t="s">
        <v>908</v>
      </c>
      <c r="B148" s="3">
        <v>1</v>
      </c>
      <c r="C148" s="3">
        <v>107</v>
      </c>
      <c r="D148" s="3" t="s">
        <v>70</v>
      </c>
      <c r="E148" s="3" t="str">
        <f>_xlfn.XLOOKUP(Tbl_BalanceHistory[[#This Row],[RespAgy]],Tbl_Agencies[Agy Code],Tbl_Agencies[Agy Sort])</f>
        <v>006000</v>
      </c>
      <c r="F148" s="2" t="str">
        <f>Tbl_BalanceHistory[[#This Row],[RespAgy]]&amp;": "&amp;Tbl_BalanceHistory[[#This Row],[RespAgency]]</f>
        <v>107: Division of Legislative Services</v>
      </c>
      <c r="G148" s="3">
        <v>858</v>
      </c>
      <c r="H148" s="3" t="s">
        <v>122</v>
      </c>
      <c r="I148" s="3" t="str">
        <f>_xlfn.XLOOKUP(Tbl_BalanceHistory[[#This Row],[AgyCode]],Tbl_Agencies[Agy Code],Tbl_Agencies[Agy Sort])</f>
        <v>021000</v>
      </c>
      <c r="J148" s="2" t="str">
        <f>Tbl_BalanceHistory[[#This Row],[AgyCode]]&amp;": "&amp;Tbl_BalanceHistory[[#This Row],[Agency Name]]</f>
        <v>858: Brown v. Board of Education Scholarship Committee</v>
      </c>
      <c r="K148" s="1">
        <v>2016</v>
      </c>
      <c r="L148" s="3">
        <v>146</v>
      </c>
      <c r="M148" s="3" t="s">
        <v>72</v>
      </c>
      <c r="N148" s="2" t="str">
        <f>Tbl_BalanceHistory[[#This Row],[ProgramCode]]&amp;": "&amp;Tbl_BalanceHistory[[#This Row],[Program Name]]</f>
        <v>146: Human Relations Management</v>
      </c>
      <c r="O148" s="3" t="s">
        <v>1730</v>
      </c>
      <c r="P148" s="1" t="str">
        <f>IF(Tbl_BalanceHistory[[#This Row],[FundCode]]="0100","GF",IF(Tbl_BalanceHistory[[#This Row],[FundCode]]="01000","GF","Hi Ed / OCR"))</f>
        <v>GF</v>
      </c>
      <c r="Q148" s="5">
        <v>148848</v>
      </c>
      <c r="R148" s="5">
        <v>8763.49</v>
      </c>
      <c r="S148" s="5">
        <v>140084</v>
      </c>
      <c r="T148" s="5">
        <v>140084</v>
      </c>
      <c r="U148" s="3" t="s">
        <v>1732</v>
      </c>
      <c r="V148" s="5">
        <v>0</v>
      </c>
      <c r="W148" s="5">
        <v>0</v>
      </c>
      <c r="X148" s="5"/>
      <c r="Y148" s="5"/>
      <c r="Z148" s="5">
        <f>Tbl_BalanceHistory[[#This Row],[Discretionary Recommended - Pre 2022]]+Tbl_BalanceHistory[[#This Row],[Discretionary Balance Recommended: Policy]]+Tbl_BalanceHistory[[#This Row],[Discretionary Balance Recommended: Commitments]]</f>
        <v>0</v>
      </c>
      <c r="AA148" s="5">
        <f>Tbl_BalanceHistory[[#This Row],[Discretionary Balance]]-Tbl_BalanceHistory[[#This Row],[Discretionary Reappropriation]]</f>
        <v>0</v>
      </c>
      <c r="AB148" s="2"/>
      <c r="AC148" s="2"/>
      <c r="AD148" s="2"/>
      <c r="AE148" s="2"/>
    </row>
    <row r="149" spans="1:31" ht="45" x14ac:dyDescent="0.25">
      <c r="A149" s="2" t="s">
        <v>908</v>
      </c>
      <c r="B149" s="3">
        <v>1</v>
      </c>
      <c r="C149" s="3">
        <v>107</v>
      </c>
      <c r="D149" s="3" t="s">
        <v>70</v>
      </c>
      <c r="E149" s="3" t="str">
        <f>_xlfn.XLOOKUP(Tbl_BalanceHistory[[#This Row],[RespAgy]],Tbl_Agencies[Agy Code],Tbl_Agencies[Agy Sort])</f>
        <v>006000</v>
      </c>
      <c r="F149" s="2" t="str">
        <f>Tbl_BalanceHistory[[#This Row],[RespAgy]]&amp;": "&amp;Tbl_BalanceHistory[[#This Row],[RespAgency]]</f>
        <v>107: Division of Legislative Services</v>
      </c>
      <c r="G149" s="3">
        <v>858</v>
      </c>
      <c r="H149" s="3" t="s">
        <v>122</v>
      </c>
      <c r="I149" s="3" t="str">
        <f>_xlfn.XLOOKUP(Tbl_BalanceHistory[[#This Row],[AgyCode]],Tbl_Agencies[Agy Code],Tbl_Agencies[Agy Sort])</f>
        <v>021000</v>
      </c>
      <c r="J149" s="2" t="str">
        <f>Tbl_BalanceHistory[[#This Row],[AgyCode]]&amp;": "&amp;Tbl_BalanceHistory[[#This Row],[Agency Name]]</f>
        <v>858: Brown v. Board of Education Scholarship Committee</v>
      </c>
      <c r="K149" s="1">
        <v>2017</v>
      </c>
      <c r="L149" s="3">
        <v>146</v>
      </c>
      <c r="M149" s="3" t="s">
        <v>72</v>
      </c>
      <c r="N149" s="2" t="str">
        <f>Tbl_BalanceHistory[[#This Row],[ProgramCode]]&amp;": "&amp;Tbl_BalanceHistory[[#This Row],[Program Name]]</f>
        <v>146: Human Relations Management</v>
      </c>
      <c r="O149" s="3" t="s">
        <v>886</v>
      </c>
      <c r="P149" s="1" t="str">
        <f>IF(Tbl_BalanceHistory[[#This Row],[FundCode]]="0100","GF",IF(Tbl_BalanceHistory[[#This Row],[FundCode]]="01000","GF","Hi Ed / OCR"))</f>
        <v>GF</v>
      </c>
      <c r="Q149" s="5">
        <v>165419</v>
      </c>
      <c r="R149" s="5">
        <v>1314.74</v>
      </c>
      <c r="S149" s="5">
        <v>164104</v>
      </c>
      <c r="T149" s="5">
        <v>164104</v>
      </c>
      <c r="U149" s="3" t="s">
        <v>1732</v>
      </c>
      <c r="V149" s="5">
        <v>0</v>
      </c>
      <c r="W149" s="5">
        <v>0</v>
      </c>
      <c r="X149" s="5"/>
      <c r="Y149" s="5"/>
      <c r="Z149" s="5">
        <f>Tbl_BalanceHistory[[#This Row],[Discretionary Recommended - Pre 2022]]+Tbl_BalanceHistory[[#This Row],[Discretionary Balance Recommended: Policy]]+Tbl_BalanceHistory[[#This Row],[Discretionary Balance Recommended: Commitments]]</f>
        <v>0</v>
      </c>
      <c r="AA149" s="5">
        <f>Tbl_BalanceHistory[[#This Row],[Discretionary Balance]]-Tbl_BalanceHistory[[#This Row],[Discretionary Reappropriation]]</f>
        <v>0</v>
      </c>
      <c r="AB149" s="2"/>
      <c r="AC149" s="2"/>
      <c r="AD149" s="2"/>
      <c r="AE149" s="2"/>
    </row>
    <row r="150" spans="1:31" ht="45" x14ac:dyDescent="0.25">
      <c r="A150" s="2" t="s">
        <v>908</v>
      </c>
      <c r="B150" s="3">
        <v>1</v>
      </c>
      <c r="C150" s="3">
        <v>107</v>
      </c>
      <c r="D150" s="3" t="s">
        <v>70</v>
      </c>
      <c r="E150" s="3" t="str">
        <f>_xlfn.XLOOKUP(Tbl_BalanceHistory[[#This Row],[RespAgy]],Tbl_Agencies[Agy Code],Tbl_Agencies[Agy Sort])</f>
        <v>006000</v>
      </c>
      <c r="F150" s="2" t="str">
        <f>Tbl_BalanceHistory[[#This Row],[RespAgy]]&amp;": "&amp;Tbl_BalanceHistory[[#This Row],[RespAgency]]</f>
        <v>107: Division of Legislative Services</v>
      </c>
      <c r="G150" s="3">
        <v>858</v>
      </c>
      <c r="H150" s="3" t="s">
        <v>122</v>
      </c>
      <c r="I150" s="3" t="str">
        <f>_xlfn.XLOOKUP(Tbl_BalanceHistory[[#This Row],[AgyCode]],Tbl_Agencies[Agy Code],Tbl_Agencies[Agy Sort])</f>
        <v>021000</v>
      </c>
      <c r="J150" s="2" t="str">
        <f>Tbl_BalanceHistory[[#This Row],[AgyCode]]&amp;": "&amp;Tbl_BalanceHistory[[#This Row],[Agency Name]]</f>
        <v>858: Brown v. Board of Education Scholarship Committee</v>
      </c>
      <c r="K150" s="1">
        <v>2018</v>
      </c>
      <c r="L150" s="3">
        <v>146</v>
      </c>
      <c r="M150" s="3" t="s">
        <v>72</v>
      </c>
      <c r="N150" s="2" t="str">
        <f>Tbl_BalanceHistory[[#This Row],[ProgramCode]]&amp;": "&amp;Tbl_BalanceHistory[[#This Row],[Program Name]]</f>
        <v>146: Human Relations Management</v>
      </c>
      <c r="O150" s="3" t="s">
        <v>886</v>
      </c>
      <c r="P150" s="1" t="str">
        <f>IF(Tbl_BalanceHistory[[#This Row],[FundCode]]="0100","GF",IF(Tbl_BalanceHistory[[#This Row],[FundCode]]="01000","GF","Hi Ed / OCR"))</f>
        <v>GF</v>
      </c>
      <c r="Q150" s="5">
        <v>189443</v>
      </c>
      <c r="R150" s="5">
        <v>391.68</v>
      </c>
      <c r="S150" s="5">
        <v>189051</v>
      </c>
      <c r="T150" s="5">
        <v>189051</v>
      </c>
      <c r="U150" s="3" t="s">
        <v>1733</v>
      </c>
      <c r="V150" s="5">
        <v>0</v>
      </c>
      <c r="W150" s="5">
        <v>0</v>
      </c>
      <c r="X150" s="5"/>
      <c r="Y150" s="5"/>
      <c r="Z150" s="5">
        <f>Tbl_BalanceHistory[[#This Row],[Discretionary Recommended - Pre 2022]]+Tbl_BalanceHistory[[#This Row],[Discretionary Balance Recommended: Policy]]+Tbl_BalanceHistory[[#This Row],[Discretionary Balance Recommended: Commitments]]</f>
        <v>0</v>
      </c>
      <c r="AA150" s="5">
        <f>Tbl_BalanceHistory[[#This Row],[Discretionary Balance]]-Tbl_BalanceHistory[[#This Row],[Discretionary Reappropriation]]</f>
        <v>0</v>
      </c>
      <c r="AB150" s="2"/>
      <c r="AC150" s="2"/>
      <c r="AD150" s="2"/>
      <c r="AE150" s="2"/>
    </row>
    <row r="151" spans="1:31" ht="45" x14ac:dyDescent="0.25">
      <c r="A151" s="2" t="s">
        <v>908</v>
      </c>
      <c r="B151" s="3">
        <v>1</v>
      </c>
      <c r="C151" s="3">
        <v>107</v>
      </c>
      <c r="D151" s="3" t="s">
        <v>70</v>
      </c>
      <c r="E151" s="3" t="str">
        <f>_xlfn.XLOOKUP(Tbl_BalanceHistory[[#This Row],[RespAgy]],Tbl_Agencies[Agy Code],Tbl_Agencies[Agy Sort])</f>
        <v>006000</v>
      </c>
      <c r="F151" s="2" t="str">
        <f>Tbl_BalanceHistory[[#This Row],[RespAgy]]&amp;": "&amp;Tbl_BalanceHistory[[#This Row],[RespAgency]]</f>
        <v>107: Division of Legislative Services</v>
      </c>
      <c r="G151" s="3">
        <v>858</v>
      </c>
      <c r="H151" s="3" t="s">
        <v>122</v>
      </c>
      <c r="I151" s="3" t="str">
        <f>_xlfn.XLOOKUP(Tbl_BalanceHistory[[#This Row],[AgyCode]],Tbl_Agencies[Agy Code],Tbl_Agencies[Agy Sort])</f>
        <v>021000</v>
      </c>
      <c r="J151" s="2" t="str">
        <f>Tbl_BalanceHistory[[#This Row],[AgyCode]]&amp;": "&amp;Tbl_BalanceHistory[[#This Row],[Agency Name]]</f>
        <v>858: Brown v. Board of Education Scholarship Committee</v>
      </c>
      <c r="K151" s="1">
        <v>2019</v>
      </c>
      <c r="L151" s="3">
        <v>146</v>
      </c>
      <c r="M151" s="3" t="s">
        <v>72</v>
      </c>
      <c r="N151" s="2" t="str">
        <f>Tbl_BalanceHistory[[#This Row],[ProgramCode]]&amp;": "&amp;Tbl_BalanceHistory[[#This Row],[Program Name]]</f>
        <v>146: Human Relations Management</v>
      </c>
      <c r="O151" s="3" t="s">
        <v>886</v>
      </c>
      <c r="P151" s="1" t="str">
        <f>IF(Tbl_BalanceHistory[[#This Row],[FundCode]]="0100","GF",IF(Tbl_BalanceHistory[[#This Row],[FundCode]]="01000","GF","Hi Ed / OCR"))</f>
        <v>GF</v>
      </c>
      <c r="Q151" s="5">
        <v>214399</v>
      </c>
      <c r="R151" s="5">
        <v>1078.68</v>
      </c>
      <c r="S151" s="5">
        <v>213320.32000000001</v>
      </c>
      <c r="T151" s="5">
        <v>213320.32000000001</v>
      </c>
      <c r="U151" s="3" t="s">
        <v>1733</v>
      </c>
      <c r="V151" s="5">
        <v>0</v>
      </c>
      <c r="W151" s="5">
        <v>0</v>
      </c>
      <c r="X151" s="5"/>
      <c r="Y151" s="5"/>
      <c r="Z151" s="5">
        <f>Tbl_BalanceHistory[[#This Row],[Discretionary Recommended - Pre 2022]]+Tbl_BalanceHistory[[#This Row],[Discretionary Balance Recommended: Policy]]+Tbl_BalanceHistory[[#This Row],[Discretionary Balance Recommended: Commitments]]</f>
        <v>0</v>
      </c>
      <c r="AA151" s="5">
        <f>Tbl_BalanceHistory[[#This Row],[Discretionary Balance]]-Tbl_BalanceHistory[[#This Row],[Discretionary Reappropriation]]</f>
        <v>0</v>
      </c>
      <c r="AB151" s="2"/>
      <c r="AC151" s="2"/>
      <c r="AD151" s="2"/>
      <c r="AE151" s="2"/>
    </row>
    <row r="152" spans="1:31" ht="45" x14ac:dyDescent="0.25">
      <c r="A152" s="2" t="s">
        <v>39</v>
      </c>
      <c r="B152" s="3">
        <v>1</v>
      </c>
      <c r="C152" s="3">
        <v>107</v>
      </c>
      <c r="D152" s="3" t="s">
        <v>70</v>
      </c>
      <c r="E152" s="3" t="str">
        <f>_xlfn.XLOOKUP(Tbl_BalanceHistory[[#This Row],[RespAgy]],Tbl_Agencies[Agy Code],Tbl_Agencies[Agy Sort])</f>
        <v>006000</v>
      </c>
      <c r="F152" s="2" t="str">
        <f>Tbl_BalanceHistory[[#This Row],[RespAgy]]&amp;": "&amp;Tbl_BalanceHistory[[#This Row],[RespAgency]]</f>
        <v>107: Division of Legislative Services</v>
      </c>
      <c r="G152" s="3">
        <v>858</v>
      </c>
      <c r="H152" s="3" t="s">
        <v>122</v>
      </c>
      <c r="I152" s="3" t="str">
        <f>_xlfn.XLOOKUP(Tbl_BalanceHistory[[#This Row],[AgyCode]],Tbl_Agencies[Agy Code],Tbl_Agencies[Agy Sort])</f>
        <v>021000</v>
      </c>
      <c r="J152" s="2" t="str">
        <f>Tbl_BalanceHistory[[#This Row],[AgyCode]]&amp;": "&amp;Tbl_BalanceHistory[[#This Row],[Agency Name]]</f>
        <v>858: Brown v. Board of Education Scholarship Committee</v>
      </c>
      <c r="K152" s="1">
        <v>2020</v>
      </c>
      <c r="L152" s="3">
        <v>146</v>
      </c>
      <c r="M152" s="3" t="s">
        <v>72</v>
      </c>
      <c r="N152" s="2" t="str">
        <f>Tbl_BalanceHistory[[#This Row],[ProgramCode]]&amp;": "&amp;Tbl_BalanceHistory[[#This Row],[Program Name]]</f>
        <v>146: Human Relations Management</v>
      </c>
      <c r="O152" s="3" t="s">
        <v>886</v>
      </c>
      <c r="P152" s="1" t="str">
        <f>IF(Tbl_BalanceHistory[[#This Row],[FundCode]]="0100","GF",IF(Tbl_BalanceHistory[[#This Row],[FundCode]]="01000","GF","Hi Ed / OCR"))</f>
        <v>GF</v>
      </c>
      <c r="Q152" s="5">
        <v>238683.32</v>
      </c>
      <c r="R152" s="5">
        <v>5054.59</v>
      </c>
      <c r="S152" s="5">
        <v>233628.73</v>
      </c>
      <c r="T152" s="5">
        <v>233628.73</v>
      </c>
      <c r="U152" s="3" t="s">
        <v>1733</v>
      </c>
      <c r="V152" s="5">
        <v>0</v>
      </c>
      <c r="W152" s="5">
        <v>0</v>
      </c>
      <c r="X152" s="5"/>
      <c r="Y152" s="5"/>
      <c r="Z152" s="5">
        <f>Tbl_BalanceHistory[[#This Row],[Discretionary Recommended - Pre 2022]]+Tbl_BalanceHistory[[#This Row],[Discretionary Balance Recommended: Policy]]+Tbl_BalanceHistory[[#This Row],[Discretionary Balance Recommended: Commitments]]</f>
        <v>0</v>
      </c>
      <c r="AA152" s="5">
        <f>Tbl_BalanceHistory[[#This Row],[Discretionary Balance]]-Tbl_BalanceHistory[[#This Row],[Discretionary Reappropriation]]</f>
        <v>0</v>
      </c>
      <c r="AB152" s="2"/>
      <c r="AC152" s="2"/>
      <c r="AD152" s="2"/>
      <c r="AE152" s="2"/>
    </row>
    <row r="153" spans="1:31" ht="60" x14ac:dyDescent="0.25">
      <c r="A153" s="2" t="s">
        <v>908</v>
      </c>
      <c r="B153" s="3">
        <v>1</v>
      </c>
      <c r="C153" s="3">
        <v>107</v>
      </c>
      <c r="D153" s="3" t="s">
        <v>70</v>
      </c>
      <c r="E153" s="3" t="str">
        <f>_xlfn.XLOOKUP(Tbl_BalanceHistory[[#This Row],[RespAgy]],Tbl_Agencies[Agy Code],Tbl_Agencies[Agy Sort])</f>
        <v>006000</v>
      </c>
      <c r="F153" s="2" t="str">
        <f>Tbl_BalanceHistory[[#This Row],[RespAgy]]&amp;": "&amp;Tbl_BalanceHistory[[#This Row],[RespAgency]]</f>
        <v>107: Division of Legislative Services</v>
      </c>
      <c r="G153" s="3">
        <v>859</v>
      </c>
      <c r="H153" s="3" t="s">
        <v>1459</v>
      </c>
      <c r="I153" s="3" t="str">
        <f>_xlfn.XLOOKUP(Tbl_BalanceHistory[[#This Row],[AgyCode]],Tbl_Agencies[Agy Code],Tbl_Agencies[Agy Sort])</f>
        <v>022000</v>
      </c>
      <c r="J153" s="2" t="str">
        <f>Tbl_BalanceHistory[[#This Row],[AgyCode]]&amp;": "&amp;Tbl_BalanceHistory[[#This Row],[Agency Name]]</f>
        <v>859: Virginia Sesquicentennial of the American Civil War Commission</v>
      </c>
      <c r="K153" s="1">
        <v>2014</v>
      </c>
      <c r="L153" s="3">
        <v>146</v>
      </c>
      <c r="M153" s="3" t="s">
        <v>72</v>
      </c>
      <c r="N153" s="2" t="str">
        <f>Tbl_BalanceHistory[[#This Row],[ProgramCode]]&amp;": "&amp;Tbl_BalanceHistory[[#This Row],[Program Name]]</f>
        <v>146: Human Relations Management</v>
      </c>
      <c r="O153" s="3" t="s">
        <v>1730</v>
      </c>
      <c r="P153" s="1" t="str">
        <f>IF(Tbl_BalanceHistory[[#This Row],[FundCode]]="0100","GF",IF(Tbl_BalanceHistory[[#This Row],[FundCode]]="01000","GF","Hi Ed / OCR"))</f>
        <v>GF</v>
      </c>
      <c r="Q153" s="5">
        <v>4006443</v>
      </c>
      <c r="R153" s="5">
        <v>383878.41</v>
      </c>
      <c r="S153" s="5">
        <v>3622564</v>
      </c>
      <c r="T153" s="5">
        <v>3622564</v>
      </c>
      <c r="U153" s="3" t="s">
        <v>1731</v>
      </c>
      <c r="V153" s="5">
        <v>0</v>
      </c>
      <c r="W153" s="5">
        <v>0</v>
      </c>
      <c r="X153" s="5"/>
      <c r="Y153" s="5"/>
      <c r="Z153" s="5">
        <f>Tbl_BalanceHistory[[#This Row],[Discretionary Recommended - Pre 2022]]+Tbl_BalanceHistory[[#This Row],[Discretionary Balance Recommended: Policy]]+Tbl_BalanceHistory[[#This Row],[Discretionary Balance Recommended: Commitments]]</f>
        <v>0</v>
      </c>
      <c r="AA153" s="5">
        <f>Tbl_BalanceHistory[[#This Row],[Discretionary Balance]]-Tbl_BalanceHistory[[#This Row],[Discretionary Reappropriation]]</f>
        <v>0</v>
      </c>
      <c r="AB153" s="2"/>
      <c r="AC153" s="2"/>
      <c r="AD153" s="2"/>
      <c r="AE153" s="2"/>
    </row>
    <row r="154" spans="1:31" ht="60" x14ac:dyDescent="0.25">
      <c r="A154" s="2" t="s">
        <v>908</v>
      </c>
      <c r="B154" s="3">
        <v>1</v>
      </c>
      <c r="C154" s="3">
        <v>107</v>
      </c>
      <c r="D154" s="3" t="s">
        <v>70</v>
      </c>
      <c r="E154" s="3" t="str">
        <f>_xlfn.XLOOKUP(Tbl_BalanceHistory[[#This Row],[RespAgy]],Tbl_Agencies[Agy Code],Tbl_Agencies[Agy Sort])</f>
        <v>006000</v>
      </c>
      <c r="F154" s="2" t="str">
        <f>Tbl_BalanceHistory[[#This Row],[RespAgy]]&amp;": "&amp;Tbl_BalanceHistory[[#This Row],[RespAgency]]</f>
        <v>107: Division of Legislative Services</v>
      </c>
      <c r="G154" s="3">
        <v>859</v>
      </c>
      <c r="H154" s="3" t="s">
        <v>1459</v>
      </c>
      <c r="I154" s="3" t="str">
        <f>_xlfn.XLOOKUP(Tbl_BalanceHistory[[#This Row],[AgyCode]],Tbl_Agencies[Agy Code],Tbl_Agencies[Agy Sort])</f>
        <v>022000</v>
      </c>
      <c r="J154" s="2" t="str">
        <f>Tbl_BalanceHistory[[#This Row],[AgyCode]]&amp;": "&amp;Tbl_BalanceHistory[[#This Row],[Agency Name]]</f>
        <v>859: Virginia Sesquicentennial of the American Civil War Commission</v>
      </c>
      <c r="K154" s="1">
        <v>2015</v>
      </c>
      <c r="L154" s="3">
        <v>146</v>
      </c>
      <c r="M154" s="3" t="s">
        <v>72</v>
      </c>
      <c r="N154" s="2" t="str">
        <f>Tbl_BalanceHistory[[#This Row],[ProgramCode]]&amp;": "&amp;Tbl_BalanceHistory[[#This Row],[Program Name]]</f>
        <v>146: Human Relations Management</v>
      </c>
      <c r="O154" s="3" t="s">
        <v>1730</v>
      </c>
      <c r="P154" s="1" t="str">
        <f>IF(Tbl_BalanceHistory[[#This Row],[FundCode]]="0100","GF",IF(Tbl_BalanceHistory[[#This Row],[FundCode]]="01000","GF","Hi Ed / OCR"))</f>
        <v>GF</v>
      </c>
      <c r="Q154" s="5">
        <v>3605933</v>
      </c>
      <c r="R154" s="5">
        <v>508450</v>
      </c>
      <c r="S154" s="5">
        <v>3097482</v>
      </c>
      <c r="T154" s="5">
        <v>3097482</v>
      </c>
      <c r="U154" s="3" t="s">
        <v>1731</v>
      </c>
      <c r="V154" s="5">
        <v>0</v>
      </c>
      <c r="W154" s="5">
        <v>0</v>
      </c>
      <c r="X154" s="5"/>
      <c r="Y154" s="5"/>
      <c r="Z154" s="5">
        <f>Tbl_BalanceHistory[[#This Row],[Discretionary Recommended - Pre 2022]]+Tbl_BalanceHistory[[#This Row],[Discretionary Balance Recommended: Policy]]+Tbl_BalanceHistory[[#This Row],[Discretionary Balance Recommended: Commitments]]</f>
        <v>0</v>
      </c>
      <c r="AA154" s="5">
        <f>Tbl_BalanceHistory[[#This Row],[Discretionary Balance]]-Tbl_BalanceHistory[[#This Row],[Discretionary Reappropriation]]</f>
        <v>0</v>
      </c>
      <c r="AB154" s="2"/>
      <c r="AC154" s="2"/>
      <c r="AD154" s="2"/>
      <c r="AE154" s="2"/>
    </row>
    <row r="155" spans="1:31" ht="60" x14ac:dyDescent="0.25">
      <c r="A155" s="2" t="s">
        <v>908</v>
      </c>
      <c r="B155" s="3">
        <v>1</v>
      </c>
      <c r="C155" s="3">
        <v>107</v>
      </c>
      <c r="D155" s="3" t="s">
        <v>70</v>
      </c>
      <c r="E155" s="3" t="str">
        <f>_xlfn.XLOOKUP(Tbl_BalanceHistory[[#This Row],[RespAgy]],Tbl_Agencies[Agy Code],Tbl_Agencies[Agy Sort])</f>
        <v>006000</v>
      </c>
      <c r="F155" s="2" t="str">
        <f>Tbl_BalanceHistory[[#This Row],[RespAgy]]&amp;": "&amp;Tbl_BalanceHistory[[#This Row],[RespAgency]]</f>
        <v>107: Division of Legislative Services</v>
      </c>
      <c r="G155" s="3">
        <v>859</v>
      </c>
      <c r="H155" s="3" t="s">
        <v>1459</v>
      </c>
      <c r="I155" s="3" t="str">
        <f>_xlfn.XLOOKUP(Tbl_BalanceHistory[[#This Row],[AgyCode]],Tbl_Agencies[Agy Code],Tbl_Agencies[Agy Sort])</f>
        <v>022000</v>
      </c>
      <c r="J155" s="2" t="str">
        <f>Tbl_BalanceHistory[[#This Row],[AgyCode]]&amp;": "&amp;Tbl_BalanceHistory[[#This Row],[Agency Name]]</f>
        <v>859: Virginia Sesquicentennial of the American Civil War Commission</v>
      </c>
      <c r="K155" s="1">
        <v>2016</v>
      </c>
      <c r="L155" s="3">
        <v>146</v>
      </c>
      <c r="M155" s="3" t="s">
        <v>72</v>
      </c>
      <c r="N155" s="2" t="str">
        <f>Tbl_BalanceHistory[[#This Row],[ProgramCode]]&amp;": "&amp;Tbl_BalanceHistory[[#This Row],[Program Name]]</f>
        <v>146: Human Relations Management</v>
      </c>
      <c r="O155" s="3" t="s">
        <v>1730</v>
      </c>
      <c r="P155" s="1" t="str">
        <f>IF(Tbl_BalanceHistory[[#This Row],[FundCode]]="0100","GF",IF(Tbl_BalanceHistory[[#This Row],[FundCode]]="01000","GF","Hi Ed / OCR"))</f>
        <v>GF</v>
      </c>
      <c r="Q155" s="5">
        <v>3204268</v>
      </c>
      <c r="R155" s="5">
        <v>372921.81</v>
      </c>
      <c r="S155" s="5">
        <v>2831346</v>
      </c>
      <c r="T155" s="5">
        <v>2831346</v>
      </c>
      <c r="U155" s="3" t="s">
        <v>1732</v>
      </c>
      <c r="V155" s="5">
        <v>0</v>
      </c>
      <c r="W155" s="5">
        <v>0</v>
      </c>
      <c r="X155" s="5"/>
      <c r="Y155" s="5"/>
      <c r="Z155" s="5">
        <f>Tbl_BalanceHistory[[#This Row],[Discretionary Recommended - Pre 2022]]+Tbl_BalanceHistory[[#This Row],[Discretionary Balance Recommended: Policy]]+Tbl_BalanceHistory[[#This Row],[Discretionary Balance Recommended: Commitments]]</f>
        <v>0</v>
      </c>
      <c r="AA155" s="5">
        <f>Tbl_BalanceHistory[[#This Row],[Discretionary Balance]]-Tbl_BalanceHistory[[#This Row],[Discretionary Reappropriation]]</f>
        <v>0</v>
      </c>
      <c r="AB155" s="2"/>
      <c r="AC155" s="2"/>
      <c r="AD155" s="2"/>
      <c r="AE155" s="2"/>
    </row>
    <row r="156" spans="1:31" ht="60" x14ac:dyDescent="0.25">
      <c r="A156" s="2" t="s">
        <v>908</v>
      </c>
      <c r="B156" s="3">
        <v>1</v>
      </c>
      <c r="C156" s="3">
        <v>107</v>
      </c>
      <c r="D156" s="3" t="s">
        <v>70</v>
      </c>
      <c r="E156" s="3" t="str">
        <f>_xlfn.XLOOKUP(Tbl_BalanceHistory[[#This Row],[RespAgy]],Tbl_Agencies[Agy Code],Tbl_Agencies[Agy Sort])</f>
        <v>006000</v>
      </c>
      <c r="F156" s="2" t="str">
        <f>Tbl_BalanceHistory[[#This Row],[RespAgy]]&amp;": "&amp;Tbl_BalanceHistory[[#This Row],[RespAgency]]</f>
        <v>107: Division of Legislative Services</v>
      </c>
      <c r="G156" s="3">
        <v>859</v>
      </c>
      <c r="H156" s="3" t="s">
        <v>1459</v>
      </c>
      <c r="I156" s="3" t="str">
        <f>_xlfn.XLOOKUP(Tbl_BalanceHistory[[#This Row],[AgyCode]],Tbl_Agencies[Agy Code],Tbl_Agencies[Agy Sort])</f>
        <v>022000</v>
      </c>
      <c r="J156" s="2" t="str">
        <f>Tbl_BalanceHistory[[#This Row],[AgyCode]]&amp;": "&amp;Tbl_BalanceHistory[[#This Row],[Agency Name]]</f>
        <v>859: Virginia Sesquicentennial of the American Civil War Commission</v>
      </c>
      <c r="K156" s="1">
        <v>2017</v>
      </c>
      <c r="L156" s="3">
        <v>146</v>
      </c>
      <c r="M156" s="3" t="s">
        <v>72</v>
      </c>
      <c r="N156" s="2" t="str">
        <f>Tbl_BalanceHistory[[#This Row],[ProgramCode]]&amp;": "&amp;Tbl_BalanceHistory[[#This Row],[Program Name]]</f>
        <v>146: Human Relations Management</v>
      </c>
      <c r="O156" s="3" t="s">
        <v>886</v>
      </c>
      <c r="P156" s="1" t="str">
        <f>IF(Tbl_BalanceHistory[[#This Row],[FundCode]]="0100","GF",IF(Tbl_BalanceHistory[[#This Row],[FundCode]]="01000","GF","Hi Ed / OCR"))</f>
        <v>GF</v>
      </c>
      <c r="Q156" s="5">
        <v>1938496</v>
      </c>
      <c r="R156" s="5">
        <v>54039.42</v>
      </c>
      <c r="S156" s="5">
        <v>1884456</v>
      </c>
      <c r="T156" s="5">
        <v>1884456</v>
      </c>
      <c r="U156" s="3" t="s">
        <v>1732</v>
      </c>
      <c r="V156" s="5">
        <v>0</v>
      </c>
      <c r="W156" s="5">
        <v>0</v>
      </c>
      <c r="X156" s="5"/>
      <c r="Y156" s="5"/>
      <c r="Z156" s="5">
        <f>Tbl_BalanceHistory[[#This Row],[Discretionary Recommended - Pre 2022]]+Tbl_BalanceHistory[[#This Row],[Discretionary Balance Recommended: Policy]]+Tbl_BalanceHistory[[#This Row],[Discretionary Balance Recommended: Commitments]]</f>
        <v>0</v>
      </c>
      <c r="AA156" s="5">
        <f>Tbl_BalanceHistory[[#This Row],[Discretionary Balance]]-Tbl_BalanceHistory[[#This Row],[Discretionary Reappropriation]]</f>
        <v>0</v>
      </c>
      <c r="AB156" s="2"/>
      <c r="AC156" s="2"/>
      <c r="AD156" s="2"/>
      <c r="AE156" s="2"/>
    </row>
    <row r="157" spans="1:31" ht="60" x14ac:dyDescent="0.25">
      <c r="A157" s="2" t="s">
        <v>908</v>
      </c>
      <c r="B157" s="3">
        <v>1</v>
      </c>
      <c r="C157" s="3">
        <v>107</v>
      </c>
      <c r="D157" s="3" t="s">
        <v>70</v>
      </c>
      <c r="E157" s="3" t="str">
        <f>_xlfn.XLOOKUP(Tbl_BalanceHistory[[#This Row],[RespAgy]],Tbl_Agencies[Agy Code],Tbl_Agencies[Agy Sort])</f>
        <v>006000</v>
      </c>
      <c r="F157" s="2" t="str">
        <f>Tbl_BalanceHistory[[#This Row],[RespAgy]]&amp;": "&amp;Tbl_BalanceHistory[[#This Row],[RespAgency]]</f>
        <v>107: Division of Legislative Services</v>
      </c>
      <c r="G157" s="3">
        <v>859</v>
      </c>
      <c r="H157" s="3" t="s">
        <v>1459</v>
      </c>
      <c r="I157" s="3" t="str">
        <f>_xlfn.XLOOKUP(Tbl_BalanceHistory[[#This Row],[AgyCode]],Tbl_Agencies[Agy Code],Tbl_Agencies[Agy Sort])</f>
        <v>022000</v>
      </c>
      <c r="J157" s="2" t="str">
        <f>Tbl_BalanceHistory[[#This Row],[AgyCode]]&amp;": "&amp;Tbl_BalanceHistory[[#This Row],[Agency Name]]</f>
        <v>859: Virginia Sesquicentennial of the American Civil War Commission</v>
      </c>
      <c r="K157" s="1">
        <v>2018</v>
      </c>
      <c r="L157" s="3">
        <v>146</v>
      </c>
      <c r="M157" s="3" t="s">
        <v>72</v>
      </c>
      <c r="N157" s="2" t="str">
        <f>Tbl_BalanceHistory[[#This Row],[ProgramCode]]&amp;": "&amp;Tbl_BalanceHistory[[#This Row],[Program Name]]</f>
        <v>146: Human Relations Management</v>
      </c>
      <c r="O157" s="3" t="s">
        <v>886</v>
      </c>
      <c r="P157" s="1" t="str">
        <f>IF(Tbl_BalanceHistory[[#This Row],[FundCode]]="0100","GF",IF(Tbl_BalanceHistory[[#This Row],[FundCode]]="01000","GF","Hi Ed / OCR"))</f>
        <v>GF</v>
      </c>
      <c r="Q157" s="5">
        <v>0</v>
      </c>
      <c r="R157" s="5">
        <v>0</v>
      </c>
      <c r="S157" s="5">
        <v>0</v>
      </c>
      <c r="T157" s="5">
        <v>0</v>
      </c>
      <c r="U157" s="3" t="s">
        <v>1733</v>
      </c>
      <c r="V157" s="5">
        <v>0</v>
      </c>
      <c r="W157" s="5">
        <v>0</v>
      </c>
      <c r="X157" s="5"/>
      <c r="Y157" s="5"/>
      <c r="Z157" s="5">
        <f>Tbl_BalanceHistory[[#This Row],[Discretionary Recommended - Pre 2022]]+Tbl_BalanceHistory[[#This Row],[Discretionary Balance Recommended: Policy]]+Tbl_BalanceHistory[[#This Row],[Discretionary Balance Recommended: Commitments]]</f>
        <v>0</v>
      </c>
      <c r="AA157" s="5">
        <f>Tbl_BalanceHistory[[#This Row],[Discretionary Balance]]-Tbl_BalanceHistory[[#This Row],[Discretionary Reappropriation]]</f>
        <v>0</v>
      </c>
      <c r="AB157" s="2"/>
      <c r="AC157" s="2"/>
      <c r="AD157" s="2"/>
      <c r="AE157" s="2"/>
    </row>
    <row r="158" spans="1:31" ht="45" x14ac:dyDescent="0.25">
      <c r="A158" s="2" t="s">
        <v>908</v>
      </c>
      <c r="B158" s="3">
        <v>1</v>
      </c>
      <c r="C158" s="3">
        <v>107</v>
      </c>
      <c r="D158" s="3" t="s">
        <v>70</v>
      </c>
      <c r="E158" s="3" t="str">
        <f>_xlfn.XLOOKUP(Tbl_BalanceHistory[[#This Row],[RespAgy]],Tbl_Agencies[Agy Code],Tbl_Agencies[Agy Sort])</f>
        <v>006000</v>
      </c>
      <c r="F158" s="2" t="str">
        <f>Tbl_BalanceHistory[[#This Row],[RespAgy]]&amp;": "&amp;Tbl_BalanceHistory[[#This Row],[RespAgency]]</f>
        <v>107: Division of Legislative Services</v>
      </c>
      <c r="G158" s="3">
        <v>860</v>
      </c>
      <c r="H158" s="3" t="s">
        <v>1462</v>
      </c>
      <c r="I158" s="3" t="str">
        <f>_xlfn.XLOOKUP(Tbl_BalanceHistory[[#This Row],[AgyCode]],Tbl_Agencies[Agy Code],Tbl_Agencies[Agy Sort])</f>
        <v>023000</v>
      </c>
      <c r="J158" s="2" t="str">
        <f>Tbl_BalanceHistory[[#This Row],[AgyCode]]&amp;": "&amp;Tbl_BalanceHistory[[#This Row],[Agency Name]]</f>
        <v>860: Commission on Unemployment Compensation</v>
      </c>
      <c r="K158" s="1">
        <v>2014</v>
      </c>
      <c r="L158" s="3">
        <v>550</v>
      </c>
      <c r="M158" s="3" t="s">
        <v>84</v>
      </c>
      <c r="N158" s="2" t="str">
        <f>Tbl_BalanceHistory[[#This Row],[ProgramCode]]&amp;": "&amp;Tbl_BalanceHistory[[#This Row],[Program Name]]</f>
        <v>550: Consumer Affairs Services</v>
      </c>
      <c r="O158" s="3" t="s">
        <v>1730</v>
      </c>
      <c r="P158" s="1" t="str">
        <f>IF(Tbl_BalanceHistory[[#This Row],[FundCode]]="0100","GF",IF(Tbl_BalanceHistory[[#This Row],[FundCode]]="01000","GF","Hi Ed / OCR"))</f>
        <v>GF</v>
      </c>
      <c r="Q158" s="5">
        <v>17042</v>
      </c>
      <c r="R158" s="5">
        <v>731.85</v>
      </c>
      <c r="S158" s="5">
        <v>16310</v>
      </c>
      <c r="T158" s="5">
        <v>16310</v>
      </c>
      <c r="U158" s="3" t="s">
        <v>1731</v>
      </c>
      <c r="V158" s="5">
        <v>0</v>
      </c>
      <c r="W158" s="5">
        <v>0</v>
      </c>
      <c r="X158" s="5"/>
      <c r="Y158" s="5"/>
      <c r="Z158" s="5">
        <f>Tbl_BalanceHistory[[#This Row],[Discretionary Recommended - Pre 2022]]+Tbl_BalanceHistory[[#This Row],[Discretionary Balance Recommended: Policy]]+Tbl_BalanceHistory[[#This Row],[Discretionary Balance Recommended: Commitments]]</f>
        <v>0</v>
      </c>
      <c r="AA158" s="5">
        <f>Tbl_BalanceHistory[[#This Row],[Discretionary Balance]]-Tbl_BalanceHistory[[#This Row],[Discretionary Reappropriation]]</f>
        <v>0</v>
      </c>
      <c r="AB158" s="2"/>
      <c r="AC158" s="2"/>
      <c r="AD158" s="2"/>
      <c r="AE158" s="2"/>
    </row>
    <row r="159" spans="1:31" ht="45" x14ac:dyDescent="0.25">
      <c r="A159" s="2" t="s">
        <v>908</v>
      </c>
      <c r="B159" s="3">
        <v>1</v>
      </c>
      <c r="C159" s="3">
        <v>107</v>
      </c>
      <c r="D159" s="3" t="s">
        <v>70</v>
      </c>
      <c r="E159" s="3" t="str">
        <f>_xlfn.XLOOKUP(Tbl_BalanceHistory[[#This Row],[RespAgy]],Tbl_Agencies[Agy Code],Tbl_Agencies[Agy Sort])</f>
        <v>006000</v>
      </c>
      <c r="F159" s="2" t="str">
        <f>Tbl_BalanceHistory[[#This Row],[RespAgy]]&amp;": "&amp;Tbl_BalanceHistory[[#This Row],[RespAgency]]</f>
        <v>107: Division of Legislative Services</v>
      </c>
      <c r="G159" s="3">
        <v>860</v>
      </c>
      <c r="H159" s="3" t="s">
        <v>1462</v>
      </c>
      <c r="I159" s="3" t="str">
        <f>_xlfn.XLOOKUP(Tbl_BalanceHistory[[#This Row],[AgyCode]],Tbl_Agencies[Agy Code],Tbl_Agencies[Agy Sort])</f>
        <v>023000</v>
      </c>
      <c r="J159" s="2" t="str">
        <f>Tbl_BalanceHistory[[#This Row],[AgyCode]]&amp;": "&amp;Tbl_BalanceHistory[[#This Row],[Agency Name]]</f>
        <v>860: Commission on Unemployment Compensation</v>
      </c>
      <c r="K159" s="1">
        <v>2015</v>
      </c>
      <c r="L159" s="3">
        <v>550</v>
      </c>
      <c r="M159" s="3" t="s">
        <v>84</v>
      </c>
      <c r="N159" s="2" t="str">
        <f>Tbl_BalanceHistory[[#This Row],[ProgramCode]]&amp;": "&amp;Tbl_BalanceHistory[[#This Row],[Program Name]]</f>
        <v>550: Consumer Affairs Services</v>
      </c>
      <c r="O159" s="3" t="s">
        <v>1730</v>
      </c>
      <c r="P159" s="1" t="str">
        <f>IF(Tbl_BalanceHistory[[#This Row],[FundCode]]="0100","GF",IF(Tbl_BalanceHistory[[#This Row],[FundCode]]="01000","GF","Hi Ed / OCR"))</f>
        <v>GF</v>
      </c>
      <c r="Q159" s="5">
        <v>22334</v>
      </c>
      <c r="R159" s="5">
        <v>737</v>
      </c>
      <c r="S159" s="5">
        <v>21596</v>
      </c>
      <c r="T159" s="5">
        <v>21596</v>
      </c>
      <c r="U159" s="3" t="s">
        <v>1731</v>
      </c>
      <c r="V159" s="5">
        <v>0</v>
      </c>
      <c r="W159" s="5">
        <v>0</v>
      </c>
      <c r="X159" s="5"/>
      <c r="Y159" s="5"/>
      <c r="Z159" s="5">
        <f>Tbl_BalanceHistory[[#This Row],[Discretionary Recommended - Pre 2022]]+Tbl_BalanceHistory[[#This Row],[Discretionary Balance Recommended: Policy]]+Tbl_BalanceHistory[[#This Row],[Discretionary Balance Recommended: Commitments]]</f>
        <v>0</v>
      </c>
      <c r="AA159" s="5">
        <f>Tbl_BalanceHistory[[#This Row],[Discretionary Balance]]-Tbl_BalanceHistory[[#This Row],[Discretionary Reappropriation]]</f>
        <v>0</v>
      </c>
      <c r="AB159" s="2"/>
      <c r="AC159" s="2"/>
      <c r="AD159" s="2"/>
      <c r="AE159" s="2"/>
    </row>
    <row r="160" spans="1:31" ht="45" x14ac:dyDescent="0.25">
      <c r="A160" s="2" t="s">
        <v>908</v>
      </c>
      <c r="B160" s="3">
        <v>1</v>
      </c>
      <c r="C160" s="3">
        <v>107</v>
      </c>
      <c r="D160" s="3" t="s">
        <v>70</v>
      </c>
      <c r="E160" s="3" t="str">
        <f>_xlfn.XLOOKUP(Tbl_BalanceHistory[[#This Row],[RespAgy]],Tbl_Agencies[Agy Code],Tbl_Agencies[Agy Sort])</f>
        <v>006000</v>
      </c>
      <c r="F160" s="2" t="str">
        <f>Tbl_BalanceHistory[[#This Row],[RespAgy]]&amp;": "&amp;Tbl_BalanceHistory[[#This Row],[RespAgency]]</f>
        <v>107: Division of Legislative Services</v>
      </c>
      <c r="G160" s="3">
        <v>860</v>
      </c>
      <c r="H160" s="3" t="s">
        <v>1462</v>
      </c>
      <c r="I160" s="3" t="str">
        <f>_xlfn.XLOOKUP(Tbl_BalanceHistory[[#This Row],[AgyCode]],Tbl_Agencies[Agy Code],Tbl_Agencies[Agy Sort])</f>
        <v>023000</v>
      </c>
      <c r="J160" s="2" t="str">
        <f>Tbl_BalanceHistory[[#This Row],[AgyCode]]&amp;": "&amp;Tbl_BalanceHistory[[#This Row],[Agency Name]]</f>
        <v>860: Commission on Unemployment Compensation</v>
      </c>
      <c r="K160" s="1">
        <v>2016</v>
      </c>
      <c r="L160" s="3">
        <v>550</v>
      </c>
      <c r="M160" s="3" t="s">
        <v>84</v>
      </c>
      <c r="N160" s="2" t="str">
        <f>Tbl_BalanceHistory[[#This Row],[ProgramCode]]&amp;": "&amp;Tbl_BalanceHistory[[#This Row],[Program Name]]</f>
        <v>550: Consumer Affairs Services</v>
      </c>
      <c r="O160" s="3" t="s">
        <v>1730</v>
      </c>
      <c r="P160" s="1" t="str">
        <f>IF(Tbl_BalanceHistory[[#This Row],[FundCode]]="0100","GF",IF(Tbl_BalanceHistory[[#This Row],[FundCode]]="01000","GF","Hi Ed / OCR"))</f>
        <v>GF</v>
      </c>
      <c r="Q160" s="5">
        <v>27628</v>
      </c>
      <c r="R160" s="5">
        <v>828.02</v>
      </c>
      <c r="S160" s="5">
        <v>26799</v>
      </c>
      <c r="T160" s="5">
        <v>26799</v>
      </c>
      <c r="U160" s="3" t="s">
        <v>1732</v>
      </c>
      <c r="V160" s="5">
        <v>0</v>
      </c>
      <c r="W160" s="5">
        <v>0</v>
      </c>
      <c r="X160" s="5"/>
      <c r="Y160" s="5"/>
      <c r="Z160" s="5">
        <f>Tbl_BalanceHistory[[#This Row],[Discretionary Recommended - Pre 2022]]+Tbl_BalanceHistory[[#This Row],[Discretionary Balance Recommended: Policy]]+Tbl_BalanceHistory[[#This Row],[Discretionary Balance Recommended: Commitments]]</f>
        <v>0</v>
      </c>
      <c r="AA160" s="5">
        <f>Tbl_BalanceHistory[[#This Row],[Discretionary Balance]]-Tbl_BalanceHistory[[#This Row],[Discretionary Reappropriation]]</f>
        <v>0</v>
      </c>
      <c r="AB160" s="2"/>
      <c r="AC160" s="2"/>
      <c r="AD160" s="2"/>
      <c r="AE160" s="2"/>
    </row>
    <row r="161" spans="1:31" ht="45" x14ac:dyDescent="0.25">
      <c r="A161" s="2" t="s">
        <v>908</v>
      </c>
      <c r="B161" s="3">
        <v>1</v>
      </c>
      <c r="C161" s="3">
        <v>107</v>
      </c>
      <c r="D161" s="3" t="s">
        <v>70</v>
      </c>
      <c r="E161" s="3" t="str">
        <f>_xlfn.XLOOKUP(Tbl_BalanceHistory[[#This Row],[RespAgy]],Tbl_Agencies[Agy Code],Tbl_Agencies[Agy Sort])</f>
        <v>006000</v>
      </c>
      <c r="F161" s="2" t="str">
        <f>Tbl_BalanceHistory[[#This Row],[RespAgy]]&amp;": "&amp;Tbl_BalanceHistory[[#This Row],[RespAgency]]</f>
        <v>107: Division of Legislative Services</v>
      </c>
      <c r="G161" s="3">
        <v>860</v>
      </c>
      <c r="H161" s="3" t="s">
        <v>1462</v>
      </c>
      <c r="I161" s="3" t="str">
        <f>_xlfn.XLOOKUP(Tbl_BalanceHistory[[#This Row],[AgyCode]],Tbl_Agencies[Agy Code],Tbl_Agencies[Agy Sort])</f>
        <v>023000</v>
      </c>
      <c r="J161" s="2" t="str">
        <f>Tbl_BalanceHistory[[#This Row],[AgyCode]]&amp;": "&amp;Tbl_BalanceHistory[[#This Row],[Agency Name]]</f>
        <v>860: Commission on Unemployment Compensation</v>
      </c>
      <c r="K161" s="1">
        <v>2017</v>
      </c>
      <c r="L161" s="3">
        <v>550</v>
      </c>
      <c r="M161" s="3" t="s">
        <v>84</v>
      </c>
      <c r="N161" s="2" t="str">
        <f>Tbl_BalanceHistory[[#This Row],[ProgramCode]]&amp;": "&amp;Tbl_BalanceHistory[[#This Row],[Program Name]]</f>
        <v>550: Consumer Affairs Services</v>
      </c>
      <c r="O161" s="3" t="s">
        <v>886</v>
      </c>
      <c r="P161" s="1" t="str">
        <f>IF(Tbl_BalanceHistory[[#This Row],[FundCode]]="0100","GF",IF(Tbl_BalanceHistory[[#This Row],[FundCode]]="01000","GF","Hi Ed / OCR"))</f>
        <v>GF</v>
      </c>
      <c r="Q161" s="5">
        <v>32865</v>
      </c>
      <c r="R161" s="5">
        <v>731.05</v>
      </c>
      <c r="S161" s="5">
        <v>32133</v>
      </c>
      <c r="T161" s="5">
        <v>32133</v>
      </c>
      <c r="U161" s="3" t="s">
        <v>1732</v>
      </c>
      <c r="V161" s="5">
        <v>0</v>
      </c>
      <c r="W161" s="5">
        <v>0</v>
      </c>
      <c r="X161" s="5"/>
      <c r="Y161" s="5"/>
      <c r="Z161" s="5">
        <f>Tbl_BalanceHistory[[#This Row],[Discretionary Recommended - Pre 2022]]+Tbl_BalanceHistory[[#This Row],[Discretionary Balance Recommended: Policy]]+Tbl_BalanceHistory[[#This Row],[Discretionary Balance Recommended: Commitments]]</f>
        <v>0</v>
      </c>
      <c r="AA161" s="5">
        <f>Tbl_BalanceHistory[[#This Row],[Discretionary Balance]]-Tbl_BalanceHistory[[#This Row],[Discretionary Reappropriation]]</f>
        <v>0</v>
      </c>
      <c r="AB161" s="2"/>
      <c r="AC161" s="2"/>
      <c r="AD161" s="2"/>
      <c r="AE161" s="2"/>
    </row>
    <row r="162" spans="1:31" ht="45" x14ac:dyDescent="0.25">
      <c r="A162" s="2" t="s">
        <v>908</v>
      </c>
      <c r="B162" s="3">
        <v>1</v>
      </c>
      <c r="C162" s="3">
        <v>107</v>
      </c>
      <c r="D162" s="3" t="s">
        <v>70</v>
      </c>
      <c r="E162" s="3" t="str">
        <f>_xlfn.XLOOKUP(Tbl_BalanceHistory[[#This Row],[RespAgy]],Tbl_Agencies[Agy Code],Tbl_Agencies[Agy Sort])</f>
        <v>006000</v>
      </c>
      <c r="F162" s="2" t="str">
        <f>Tbl_BalanceHistory[[#This Row],[RespAgy]]&amp;": "&amp;Tbl_BalanceHistory[[#This Row],[RespAgency]]</f>
        <v>107: Division of Legislative Services</v>
      </c>
      <c r="G162" s="3">
        <v>860</v>
      </c>
      <c r="H162" s="3" t="s">
        <v>1462</v>
      </c>
      <c r="I162" s="3" t="str">
        <f>_xlfn.XLOOKUP(Tbl_BalanceHistory[[#This Row],[AgyCode]],Tbl_Agencies[Agy Code],Tbl_Agencies[Agy Sort])</f>
        <v>023000</v>
      </c>
      <c r="J162" s="2" t="str">
        <f>Tbl_BalanceHistory[[#This Row],[AgyCode]]&amp;": "&amp;Tbl_BalanceHistory[[#This Row],[Agency Name]]</f>
        <v>860: Commission on Unemployment Compensation</v>
      </c>
      <c r="K162" s="1">
        <v>2018</v>
      </c>
      <c r="L162" s="3">
        <v>550</v>
      </c>
      <c r="M162" s="3" t="s">
        <v>84</v>
      </c>
      <c r="N162" s="2" t="str">
        <f>Tbl_BalanceHistory[[#This Row],[ProgramCode]]&amp;": "&amp;Tbl_BalanceHistory[[#This Row],[Program Name]]</f>
        <v>550: Consumer Affairs Services</v>
      </c>
      <c r="O162" s="3" t="s">
        <v>886</v>
      </c>
      <c r="P162" s="1" t="str">
        <f>IF(Tbl_BalanceHistory[[#This Row],[FundCode]]="0100","GF",IF(Tbl_BalanceHistory[[#This Row],[FundCode]]="01000","GF","Hi Ed / OCR"))</f>
        <v>GF</v>
      </c>
      <c r="Q162" s="5">
        <v>22139</v>
      </c>
      <c r="R162" s="5">
        <v>615.95000000000005</v>
      </c>
      <c r="S162" s="5">
        <v>21523</v>
      </c>
      <c r="T162" s="5">
        <v>21523</v>
      </c>
      <c r="U162" s="3" t="s">
        <v>1733</v>
      </c>
      <c r="V162" s="5">
        <v>0</v>
      </c>
      <c r="W162" s="5">
        <v>0</v>
      </c>
      <c r="X162" s="5"/>
      <c r="Y162" s="5"/>
      <c r="Z162" s="5">
        <f>Tbl_BalanceHistory[[#This Row],[Discretionary Recommended - Pre 2022]]+Tbl_BalanceHistory[[#This Row],[Discretionary Balance Recommended: Policy]]+Tbl_BalanceHistory[[#This Row],[Discretionary Balance Recommended: Commitments]]</f>
        <v>0</v>
      </c>
      <c r="AA162" s="5">
        <f>Tbl_BalanceHistory[[#This Row],[Discretionary Balance]]-Tbl_BalanceHistory[[#This Row],[Discretionary Reappropriation]]</f>
        <v>0</v>
      </c>
      <c r="AB162" s="2"/>
      <c r="AC162" s="2"/>
      <c r="AD162" s="2"/>
      <c r="AE162" s="2"/>
    </row>
    <row r="163" spans="1:31" ht="45" x14ac:dyDescent="0.25">
      <c r="A163" s="2" t="s">
        <v>908</v>
      </c>
      <c r="B163" s="3">
        <v>1</v>
      </c>
      <c r="C163" s="3">
        <v>107</v>
      </c>
      <c r="D163" s="3" t="s">
        <v>70</v>
      </c>
      <c r="E163" s="3" t="str">
        <f>_xlfn.XLOOKUP(Tbl_BalanceHistory[[#This Row],[RespAgy]],Tbl_Agencies[Agy Code],Tbl_Agencies[Agy Sort])</f>
        <v>006000</v>
      </c>
      <c r="F163" s="2" t="str">
        <f>Tbl_BalanceHistory[[#This Row],[RespAgy]]&amp;": "&amp;Tbl_BalanceHistory[[#This Row],[RespAgency]]</f>
        <v>107: Division of Legislative Services</v>
      </c>
      <c r="G163" s="3">
        <v>860</v>
      </c>
      <c r="H163" s="3" t="s">
        <v>1462</v>
      </c>
      <c r="I163" s="3" t="str">
        <f>_xlfn.XLOOKUP(Tbl_BalanceHistory[[#This Row],[AgyCode]],Tbl_Agencies[Agy Code],Tbl_Agencies[Agy Sort])</f>
        <v>023000</v>
      </c>
      <c r="J163" s="2" t="str">
        <f>Tbl_BalanceHistory[[#This Row],[AgyCode]]&amp;": "&amp;Tbl_BalanceHistory[[#This Row],[Agency Name]]</f>
        <v>860: Commission on Unemployment Compensation</v>
      </c>
      <c r="K163" s="1">
        <v>2019</v>
      </c>
      <c r="L163" s="3">
        <v>550</v>
      </c>
      <c r="M163" s="3" t="s">
        <v>84</v>
      </c>
      <c r="N163" s="2" t="str">
        <f>Tbl_BalanceHistory[[#This Row],[ProgramCode]]&amp;": "&amp;Tbl_BalanceHistory[[#This Row],[Program Name]]</f>
        <v>550: Consumer Affairs Services</v>
      </c>
      <c r="O163" s="3" t="s">
        <v>886</v>
      </c>
      <c r="P163" s="1" t="str">
        <f>IF(Tbl_BalanceHistory[[#This Row],[FundCode]]="0100","GF",IF(Tbl_BalanceHistory[[#This Row],[FundCode]]="01000","GF","Hi Ed / OCR"))</f>
        <v>GF</v>
      </c>
      <c r="Q163" s="5">
        <v>27563</v>
      </c>
      <c r="R163" s="5">
        <v>109.5</v>
      </c>
      <c r="S163" s="5">
        <v>27453.5</v>
      </c>
      <c r="T163" s="5">
        <v>27453.5</v>
      </c>
      <c r="U163" s="3" t="s">
        <v>1733</v>
      </c>
      <c r="V163" s="5">
        <v>0</v>
      </c>
      <c r="W163" s="5">
        <v>0</v>
      </c>
      <c r="X163" s="5"/>
      <c r="Y163" s="5"/>
      <c r="Z163" s="5">
        <f>Tbl_BalanceHistory[[#This Row],[Discretionary Recommended - Pre 2022]]+Tbl_BalanceHistory[[#This Row],[Discretionary Balance Recommended: Policy]]+Tbl_BalanceHistory[[#This Row],[Discretionary Balance Recommended: Commitments]]</f>
        <v>0</v>
      </c>
      <c r="AA163" s="5">
        <f>Tbl_BalanceHistory[[#This Row],[Discretionary Balance]]-Tbl_BalanceHistory[[#This Row],[Discretionary Reappropriation]]</f>
        <v>0</v>
      </c>
      <c r="AB163" s="2"/>
      <c r="AC163" s="2"/>
      <c r="AD163" s="2"/>
      <c r="AE163" s="2"/>
    </row>
    <row r="164" spans="1:31" ht="45" x14ac:dyDescent="0.25">
      <c r="A164" s="2" t="s">
        <v>39</v>
      </c>
      <c r="B164" s="3">
        <v>1</v>
      </c>
      <c r="C164" s="3">
        <v>107</v>
      </c>
      <c r="D164" s="3" t="s">
        <v>70</v>
      </c>
      <c r="E164" s="3" t="str">
        <f>_xlfn.XLOOKUP(Tbl_BalanceHistory[[#This Row],[RespAgy]],Tbl_Agencies[Agy Code],Tbl_Agencies[Agy Sort])</f>
        <v>006000</v>
      </c>
      <c r="F164" s="2" t="str">
        <f>Tbl_BalanceHistory[[#This Row],[RespAgy]]&amp;": "&amp;Tbl_BalanceHistory[[#This Row],[RespAgency]]</f>
        <v>107: Division of Legislative Services</v>
      </c>
      <c r="G164" s="3">
        <v>860</v>
      </c>
      <c r="H164" s="3" t="s">
        <v>1462</v>
      </c>
      <c r="I164" s="3" t="str">
        <f>_xlfn.XLOOKUP(Tbl_BalanceHistory[[#This Row],[AgyCode]],Tbl_Agencies[Agy Code],Tbl_Agencies[Agy Sort])</f>
        <v>023000</v>
      </c>
      <c r="J164" s="2" t="str">
        <f>Tbl_BalanceHistory[[#This Row],[AgyCode]]&amp;": "&amp;Tbl_BalanceHistory[[#This Row],[Agency Name]]</f>
        <v>860: Commission on Unemployment Compensation</v>
      </c>
      <c r="K164" s="1">
        <v>2020</v>
      </c>
      <c r="L164" s="3">
        <v>550</v>
      </c>
      <c r="M164" s="3" t="s">
        <v>84</v>
      </c>
      <c r="N164" s="2" t="str">
        <f>Tbl_BalanceHistory[[#This Row],[ProgramCode]]&amp;": "&amp;Tbl_BalanceHistory[[#This Row],[Program Name]]</f>
        <v>550: Consumer Affairs Services</v>
      </c>
      <c r="O164" s="3" t="s">
        <v>886</v>
      </c>
      <c r="P164" s="1" t="str">
        <f>IF(Tbl_BalanceHistory[[#This Row],[FundCode]]="0100","GF",IF(Tbl_BalanceHistory[[#This Row],[FundCode]]="01000","GF","Hi Ed / OCR"))</f>
        <v>GF</v>
      </c>
      <c r="Q164" s="5">
        <v>6051.5</v>
      </c>
      <c r="R164" s="5">
        <v>125.08</v>
      </c>
      <c r="S164" s="5">
        <v>5926.42</v>
      </c>
      <c r="T164" s="5">
        <v>5926.42</v>
      </c>
      <c r="U164" s="3" t="s">
        <v>1733</v>
      </c>
      <c r="V164" s="5">
        <v>0</v>
      </c>
      <c r="W164" s="5">
        <v>0</v>
      </c>
      <c r="X164" s="5"/>
      <c r="Y164" s="5"/>
      <c r="Z164" s="5">
        <f>Tbl_BalanceHistory[[#This Row],[Discretionary Recommended - Pre 2022]]+Tbl_BalanceHistory[[#This Row],[Discretionary Balance Recommended: Policy]]+Tbl_BalanceHistory[[#This Row],[Discretionary Balance Recommended: Commitments]]</f>
        <v>0</v>
      </c>
      <c r="AA164" s="5">
        <f>Tbl_BalanceHistory[[#This Row],[Discretionary Balance]]-Tbl_BalanceHistory[[#This Row],[Discretionary Reappropriation]]</f>
        <v>0</v>
      </c>
      <c r="AB164" s="2"/>
      <c r="AC164" s="2"/>
      <c r="AD164" s="2"/>
      <c r="AE164" s="2"/>
    </row>
    <row r="165" spans="1:31" ht="45" x14ac:dyDescent="0.25">
      <c r="A165" s="2" t="s">
        <v>39</v>
      </c>
      <c r="B165" s="3">
        <v>1</v>
      </c>
      <c r="C165" s="3">
        <v>107</v>
      </c>
      <c r="D165" s="3" t="s">
        <v>70</v>
      </c>
      <c r="E165" s="3" t="str">
        <f>_xlfn.XLOOKUP(Tbl_BalanceHistory[[#This Row],[RespAgy]],Tbl_Agencies[Agy Code],Tbl_Agencies[Agy Sort])</f>
        <v>006000</v>
      </c>
      <c r="F165" s="2" t="str">
        <f>Tbl_BalanceHistory[[#This Row],[RespAgy]]&amp;": "&amp;Tbl_BalanceHistory[[#This Row],[RespAgency]]</f>
        <v>107: Division of Legislative Services</v>
      </c>
      <c r="G165" s="3">
        <v>860</v>
      </c>
      <c r="H165" s="3" t="s">
        <v>1462</v>
      </c>
      <c r="I165" s="3" t="str">
        <f>_xlfn.XLOOKUP(Tbl_BalanceHistory[[#This Row],[AgyCode]],Tbl_Agencies[Agy Code],Tbl_Agencies[Agy Sort])</f>
        <v>023000</v>
      </c>
      <c r="J165" s="2" t="str">
        <f>Tbl_BalanceHistory[[#This Row],[AgyCode]]&amp;": "&amp;Tbl_BalanceHistory[[#This Row],[Agency Name]]</f>
        <v>860: Commission on Unemployment Compensation</v>
      </c>
      <c r="K165" s="1">
        <v>2021</v>
      </c>
      <c r="L165" s="3">
        <v>550</v>
      </c>
      <c r="M165" s="3" t="s">
        <v>84</v>
      </c>
      <c r="N165" s="2" t="str">
        <f>Tbl_BalanceHistory[[#This Row],[ProgramCode]]&amp;": "&amp;Tbl_BalanceHistory[[#This Row],[Program Name]]</f>
        <v>550: Consumer Affairs Services</v>
      </c>
      <c r="O165" s="3" t="s">
        <v>886</v>
      </c>
      <c r="P165" s="1" t="str">
        <f>IF(Tbl_BalanceHistory[[#This Row],[FundCode]]="0100","GF",IF(Tbl_BalanceHistory[[#This Row],[FundCode]]="01000","GF","Hi Ed / OCR"))</f>
        <v>GF</v>
      </c>
      <c r="Q165" s="5">
        <v>11946.42</v>
      </c>
      <c r="R165" s="5">
        <v>20</v>
      </c>
      <c r="S165" s="5">
        <v>11926.42</v>
      </c>
      <c r="T165" s="5">
        <v>11926.42</v>
      </c>
      <c r="U165" s="3" t="s">
        <v>1733</v>
      </c>
      <c r="V165" s="5">
        <v>0</v>
      </c>
      <c r="W165" s="5">
        <v>0</v>
      </c>
      <c r="X165" s="5"/>
      <c r="Y165" s="5"/>
      <c r="Z165" s="5">
        <f>Tbl_BalanceHistory[[#This Row],[Discretionary Recommended - Pre 2022]]+Tbl_BalanceHistory[[#This Row],[Discretionary Balance Recommended: Policy]]+Tbl_BalanceHistory[[#This Row],[Discretionary Balance Recommended: Commitments]]</f>
        <v>0</v>
      </c>
      <c r="AA165" s="5">
        <f>Tbl_BalanceHistory[[#This Row],[Discretionary Balance]]-Tbl_BalanceHistory[[#This Row],[Discretionary Reappropriation]]</f>
        <v>0</v>
      </c>
      <c r="AB165" s="2"/>
      <c r="AC165" s="2"/>
      <c r="AD165" s="2"/>
      <c r="AE165" s="2"/>
    </row>
    <row r="166" spans="1:31" ht="45" x14ac:dyDescent="0.25">
      <c r="A166" s="2" t="s">
        <v>39</v>
      </c>
      <c r="B166" s="3">
        <v>1</v>
      </c>
      <c r="C166" s="3">
        <v>107</v>
      </c>
      <c r="D166" s="3" t="s">
        <v>70</v>
      </c>
      <c r="E166" s="3" t="str">
        <f>_xlfn.XLOOKUP(Tbl_BalanceHistory[[#This Row],[RespAgy]],Tbl_Agencies[Agy Code],Tbl_Agencies[Agy Sort])</f>
        <v>006000</v>
      </c>
      <c r="F166" s="2" t="str">
        <f>Tbl_BalanceHistory[[#This Row],[RespAgy]]&amp;": "&amp;Tbl_BalanceHistory[[#This Row],[RespAgency]]</f>
        <v>107: Division of Legislative Services</v>
      </c>
      <c r="G166" s="3">
        <v>860</v>
      </c>
      <c r="H166" s="3" t="s">
        <v>1462</v>
      </c>
      <c r="I166" s="3" t="str">
        <f>_xlfn.XLOOKUP(Tbl_BalanceHistory[[#This Row],[AgyCode]],Tbl_Agencies[Agy Code],Tbl_Agencies[Agy Sort])</f>
        <v>023000</v>
      </c>
      <c r="J166" s="2" t="str">
        <f>Tbl_BalanceHistory[[#This Row],[AgyCode]]&amp;": "&amp;Tbl_BalanceHistory[[#This Row],[Agency Name]]</f>
        <v>860: Commission on Unemployment Compensation</v>
      </c>
      <c r="K166" s="1">
        <v>2022</v>
      </c>
      <c r="L166" s="3">
        <v>550</v>
      </c>
      <c r="M166" s="3" t="s">
        <v>84</v>
      </c>
      <c r="N166" s="2" t="str">
        <f>Tbl_BalanceHistory[[#This Row],[ProgramCode]]&amp;": "&amp;Tbl_BalanceHistory[[#This Row],[Program Name]]</f>
        <v>550: Consumer Affairs Services</v>
      </c>
      <c r="O166" s="3" t="s">
        <v>886</v>
      </c>
      <c r="P166" s="1" t="str">
        <f>IF(Tbl_BalanceHistory[[#This Row],[FundCode]]="0100","GF",IF(Tbl_BalanceHistory[[#This Row],[FundCode]]="01000","GF","Hi Ed / OCR"))</f>
        <v>GF</v>
      </c>
      <c r="Q166" s="5">
        <v>17939.419999999998</v>
      </c>
      <c r="R166" s="5">
        <v>13</v>
      </c>
      <c r="S166" s="5">
        <v>17926.419999999998</v>
      </c>
      <c r="T166" s="5">
        <v>17926.419999999998</v>
      </c>
      <c r="U166" s="3" t="s">
        <v>1733</v>
      </c>
      <c r="V166" s="5">
        <v>0</v>
      </c>
      <c r="W166" s="5"/>
      <c r="X166" s="5">
        <v>0</v>
      </c>
      <c r="Y166" s="5">
        <v>0</v>
      </c>
      <c r="Z166" s="5">
        <f>Tbl_BalanceHistory[[#This Row],[Discretionary Recommended - Pre 2022]]+Tbl_BalanceHistory[[#This Row],[Discretionary Balance Recommended: Policy]]+Tbl_BalanceHistory[[#This Row],[Discretionary Balance Recommended: Commitments]]</f>
        <v>0</v>
      </c>
      <c r="AA166" s="5">
        <f>Tbl_BalanceHistory[[#This Row],[Discretionary Balance]]-Tbl_BalanceHistory[[#This Row],[Discretionary Reappropriation]]</f>
        <v>0</v>
      </c>
      <c r="AB166" s="2"/>
      <c r="AC166" s="2"/>
      <c r="AD166" s="2"/>
      <c r="AE166" s="2"/>
    </row>
    <row r="167" spans="1:31" ht="30" x14ac:dyDescent="0.25">
      <c r="A167" s="2" t="s">
        <v>908</v>
      </c>
      <c r="B167" s="3">
        <v>1</v>
      </c>
      <c r="C167" s="3">
        <v>107</v>
      </c>
      <c r="D167" s="3" t="s">
        <v>70</v>
      </c>
      <c r="E167" s="3" t="str">
        <f>_xlfn.XLOOKUP(Tbl_BalanceHistory[[#This Row],[RespAgy]],Tbl_Agencies[Agy Code],Tbl_Agencies[Agy Sort])</f>
        <v>006000</v>
      </c>
      <c r="F167" s="2" t="str">
        <f>Tbl_BalanceHistory[[#This Row],[RespAgy]]&amp;": "&amp;Tbl_BalanceHistory[[#This Row],[RespAgency]]</f>
        <v>107: Division of Legislative Services</v>
      </c>
      <c r="G167" s="3">
        <v>862</v>
      </c>
      <c r="H167" s="3" t="s">
        <v>1467</v>
      </c>
      <c r="I167" s="3" t="str">
        <f>_xlfn.XLOOKUP(Tbl_BalanceHistory[[#This Row],[AgyCode]],Tbl_Agencies[Agy Code],Tbl_Agencies[Agy Sort])</f>
        <v>024000</v>
      </c>
      <c r="J167" s="2" t="str">
        <f>Tbl_BalanceHistory[[#This Row],[AgyCode]]&amp;": "&amp;Tbl_BalanceHistory[[#This Row],[Agency Name]]</f>
        <v>862: Small Business Commission</v>
      </c>
      <c r="K167" s="1">
        <v>2014</v>
      </c>
      <c r="L167" s="3">
        <v>534</v>
      </c>
      <c r="M167" s="3" t="s">
        <v>82</v>
      </c>
      <c r="N167" s="2" t="str">
        <f>Tbl_BalanceHistory[[#This Row],[ProgramCode]]&amp;": "&amp;Tbl_BalanceHistory[[#This Row],[Program Name]]</f>
        <v>534: Economic Development Services</v>
      </c>
      <c r="O167" s="3" t="s">
        <v>1730</v>
      </c>
      <c r="P167" s="1" t="str">
        <f>IF(Tbl_BalanceHistory[[#This Row],[FundCode]]="0100","GF",IF(Tbl_BalanceHistory[[#This Row],[FundCode]]="01000","GF","Hi Ed / OCR"))</f>
        <v>GF</v>
      </c>
      <c r="Q167" s="5">
        <v>15001</v>
      </c>
      <c r="R167" s="5">
        <v>4564.22</v>
      </c>
      <c r="S167" s="5">
        <v>10436</v>
      </c>
      <c r="T167" s="5">
        <v>10436</v>
      </c>
      <c r="U167" s="3" t="s">
        <v>1731</v>
      </c>
      <c r="V167" s="5">
        <v>0</v>
      </c>
      <c r="W167" s="5">
        <v>0</v>
      </c>
      <c r="X167" s="5"/>
      <c r="Y167" s="5"/>
      <c r="Z167" s="5">
        <f>Tbl_BalanceHistory[[#This Row],[Discretionary Recommended - Pre 2022]]+Tbl_BalanceHistory[[#This Row],[Discretionary Balance Recommended: Policy]]+Tbl_BalanceHistory[[#This Row],[Discretionary Balance Recommended: Commitments]]</f>
        <v>0</v>
      </c>
      <c r="AA167" s="5">
        <f>Tbl_BalanceHistory[[#This Row],[Discretionary Balance]]-Tbl_BalanceHistory[[#This Row],[Discretionary Reappropriation]]</f>
        <v>0</v>
      </c>
      <c r="AB167" s="2"/>
      <c r="AC167" s="2"/>
      <c r="AD167" s="2"/>
      <c r="AE167" s="2"/>
    </row>
    <row r="168" spans="1:31" ht="30" x14ac:dyDescent="0.25">
      <c r="A168" s="2" t="s">
        <v>908</v>
      </c>
      <c r="B168" s="3">
        <v>1</v>
      </c>
      <c r="C168" s="3">
        <v>107</v>
      </c>
      <c r="D168" s="3" t="s">
        <v>70</v>
      </c>
      <c r="E168" s="3" t="str">
        <f>_xlfn.XLOOKUP(Tbl_BalanceHistory[[#This Row],[RespAgy]],Tbl_Agencies[Agy Code],Tbl_Agencies[Agy Sort])</f>
        <v>006000</v>
      </c>
      <c r="F168" s="2" t="str">
        <f>Tbl_BalanceHistory[[#This Row],[RespAgy]]&amp;": "&amp;Tbl_BalanceHistory[[#This Row],[RespAgency]]</f>
        <v>107: Division of Legislative Services</v>
      </c>
      <c r="G168" s="3">
        <v>862</v>
      </c>
      <c r="H168" s="3" t="s">
        <v>1467</v>
      </c>
      <c r="I168" s="3" t="str">
        <f>_xlfn.XLOOKUP(Tbl_BalanceHistory[[#This Row],[AgyCode]],Tbl_Agencies[Agy Code],Tbl_Agencies[Agy Sort])</f>
        <v>024000</v>
      </c>
      <c r="J168" s="2" t="str">
        <f>Tbl_BalanceHistory[[#This Row],[AgyCode]]&amp;": "&amp;Tbl_BalanceHistory[[#This Row],[Agency Name]]</f>
        <v>862: Small Business Commission</v>
      </c>
      <c r="K168" s="1">
        <v>2015</v>
      </c>
      <c r="L168" s="3">
        <v>534</v>
      </c>
      <c r="M168" s="3" t="s">
        <v>82</v>
      </c>
      <c r="N168" s="2" t="str">
        <f>Tbl_BalanceHistory[[#This Row],[ProgramCode]]&amp;": "&amp;Tbl_BalanceHistory[[#This Row],[Program Name]]</f>
        <v>534: Economic Development Services</v>
      </c>
      <c r="O168" s="3" t="s">
        <v>1730</v>
      </c>
      <c r="P168" s="1" t="str">
        <f>IF(Tbl_BalanceHistory[[#This Row],[FundCode]]="0100","GF",IF(Tbl_BalanceHistory[[#This Row],[FundCode]]="01000","GF","Hi Ed / OCR"))</f>
        <v>GF</v>
      </c>
      <c r="Q168" s="5">
        <v>15038</v>
      </c>
      <c r="R168" s="5">
        <v>4222</v>
      </c>
      <c r="S168" s="5">
        <v>10815</v>
      </c>
      <c r="T168" s="5">
        <v>10815</v>
      </c>
      <c r="U168" s="3" t="s">
        <v>1731</v>
      </c>
      <c r="V168" s="5">
        <v>0</v>
      </c>
      <c r="W168" s="5">
        <v>0</v>
      </c>
      <c r="X168" s="5"/>
      <c r="Y168" s="5"/>
      <c r="Z168" s="5">
        <f>Tbl_BalanceHistory[[#This Row],[Discretionary Recommended - Pre 2022]]+Tbl_BalanceHistory[[#This Row],[Discretionary Balance Recommended: Policy]]+Tbl_BalanceHistory[[#This Row],[Discretionary Balance Recommended: Commitments]]</f>
        <v>0</v>
      </c>
      <c r="AA168" s="5">
        <f>Tbl_BalanceHistory[[#This Row],[Discretionary Balance]]-Tbl_BalanceHistory[[#This Row],[Discretionary Reappropriation]]</f>
        <v>0</v>
      </c>
      <c r="AB168" s="2"/>
      <c r="AC168" s="2"/>
      <c r="AD168" s="2"/>
      <c r="AE168" s="2"/>
    </row>
    <row r="169" spans="1:31" ht="30" x14ac:dyDescent="0.25">
      <c r="A169" s="2" t="s">
        <v>908</v>
      </c>
      <c r="B169" s="3">
        <v>1</v>
      </c>
      <c r="C169" s="3">
        <v>107</v>
      </c>
      <c r="D169" s="3" t="s">
        <v>70</v>
      </c>
      <c r="E169" s="3" t="str">
        <f>_xlfn.XLOOKUP(Tbl_BalanceHistory[[#This Row],[RespAgy]],Tbl_Agencies[Agy Code],Tbl_Agencies[Agy Sort])</f>
        <v>006000</v>
      </c>
      <c r="F169" s="2" t="str">
        <f>Tbl_BalanceHistory[[#This Row],[RespAgy]]&amp;": "&amp;Tbl_BalanceHistory[[#This Row],[RespAgency]]</f>
        <v>107: Division of Legislative Services</v>
      </c>
      <c r="G169" s="3">
        <v>862</v>
      </c>
      <c r="H169" s="3" t="s">
        <v>1467</v>
      </c>
      <c r="I169" s="3" t="str">
        <f>_xlfn.XLOOKUP(Tbl_BalanceHistory[[#This Row],[AgyCode]],Tbl_Agencies[Agy Code],Tbl_Agencies[Agy Sort])</f>
        <v>024000</v>
      </c>
      <c r="J169" s="2" t="str">
        <f>Tbl_BalanceHistory[[#This Row],[AgyCode]]&amp;": "&amp;Tbl_BalanceHistory[[#This Row],[Agency Name]]</f>
        <v>862: Small Business Commission</v>
      </c>
      <c r="K169" s="1">
        <v>2016</v>
      </c>
      <c r="L169" s="3">
        <v>534</v>
      </c>
      <c r="M169" s="3" t="s">
        <v>82</v>
      </c>
      <c r="N169" s="2" t="str">
        <f>Tbl_BalanceHistory[[#This Row],[ProgramCode]]&amp;": "&amp;Tbl_BalanceHistory[[#This Row],[Program Name]]</f>
        <v>534: Economic Development Services</v>
      </c>
      <c r="O169" s="3" t="s">
        <v>1730</v>
      </c>
      <c r="P169" s="1" t="str">
        <f>IF(Tbl_BalanceHistory[[#This Row],[FundCode]]="0100","GF",IF(Tbl_BalanceHistory[[#This Row],[FundCode]]="01000","GF","Hi Ed / OCR"))</f>
        <v>GF</v>
      </c>
      <c r="Q169" s="5">
        <v>25866</v>
      </c>
      <c r="R169" s="5">
        <v>2609.9299999999998</v>
      </c>
      <c r="S169" s="5">
        <v>23256</v>
      </c>
      <c r="T169" s="5">
        <v>23256</v>
      </c>
      <c r="U169" s="3" t="s">
        <v>1732</v>
      </c>
      <c r="V169" s="5">
        <v>0</v>
      </c>
      <c r="W169" s="5">
        <v>0</v>
      </c>
      <c r="X169" s="5"/>
      <c r="Y169" s="5"/>
      <c r="Z169" s="5">
        <f>Tbl_BalanceHistory[[#This Row],[Discretionary Recommended - Pre 2022]]+Tbl_BalanceHistory[[#This Row],[Discretionary Balance Recommended: Policy]]+Tbl_BalanceHistory[[#This Row],[Discretionary Balance Recommended: Commitments]]</f>
        <v>0</v>
      </c>
      <c r="AA169" s="5">
        <f>Tbl_BalanceHistory[[#This Row],[Discretionary Balance]]-Tbl_BalanceHistory[[#This Row],[Discretionary Reappropriation]]</f>
        <v>0</v>
      </c>
      <c r="AB169" s="2"/>
      <c r="AC169" s="2"/>
      <c r="AD169" s="2"/>
      <c r="AE169" s="2"/>
    </row>
    <row r="170" spans="1:31" ht="30" x14ac:dyDescent="0.25">
      <c r="A170" s="2" t="s">
        <v>908</v>
      </c>
      <c r="B170" s="3">
        <v>1</v>
      </c>
      <c r="C170" s="3">
        <v>107</v>
      </c>
      <c r="D170" s="3" t="s">
        <v>70</v>
      </c>
      <c r="E170" s="3" t="str">
        <f>_xlfn.XLOOKUP(Tbl_BalanceHistory[[#This Row],[RespAgy]],Tbl_Agencies[Agy Code],Tbl_Agencies[Agy Sort])</f>
        <v>006000</v>
      </c>
      <c r="F170" s="2" t="str">
        <f>Tbl_BalanceHistory[[#This Row],[RespAgy]]&amp;": "&amp;Tbl_BalanceHistory[[#This Row],[RespAgency]]</f>
        <v>107: Division of Legislative Services</v>
      </c>
      <c r="G170" s="3">
        <v>862</v>
      </c>
      <c r="H170" s="3" t="s">
        <v>1467</v>
      </c>
      <c r="I170" s="3" t="str">
        <f>_xlfn.XLOOKUP(Tbl_BalanceHistory[[#This Row],[AgyCode]],Tbl_Agencies[Agy Code],Tbl_Agencies[Agy Sort])</f>
        <v>024000</v>
      </c>
      <c r="J170" s="2" t="str">
        <f>Tbl_BalanceHistory[[#This Row],[AgyCode]]&amp;": "&amp;Tbl_BalanceHistory[[#This Row],[Agency Name]]</f>
        <v>862: Small Business Commission</v>
      </c>
      <c r="K170" s="1">
        <v>2017</v>
      </c>
      <c r="L170" s="3">
        <v>534</v>
      </c>
      <c r="M170" s="3" t="s">
        <v>82</v>
      </c>
      <c r="N170" s="2" t="str">
        <f>Tbl_BalanceHistory[[#This Row],[ProgramCode]]&amp;": "&amp;Tbl_BalanceHistory[[#This Row],[Program Name]]</f>
        <v>534: Economic Development Services</v>
      </c>
      <c r="O170" s="3" t="s">
        <v>886</v>
      </c>
      <c r="P170" s="1" t="str">
        <f>IF(Tbl_BalanceHistory[[#This Row],[FundCode]]="0100","GF",IF(Tbl_BalanceHistory[[#This Row],[FundCode]]="01000","GF","Hi Ed / OCR"))</f>
        <v>GF</v>
      </c>
      <c r="Q170" s="5">
        <v>38495</v>
      </c>
      <c r="R170" s="5">
        <v>3748.55</v>
      </c>
      <c r="S170" s="5">
        <v>34746</v>
      </c>
      <c r="T170" s="5">
        <v>34746</v>
      </c>
      <c r="U170" s="3" t="s">
        <v>1732</v>
      </c>
      <c r="V170" s="5">
        <v>0</v>
      </c>
      <c r="W170" s="5">
        <v>0</v>
      </c>
      <c r="X170" s="5"/>
      <c r="Y170" s="5"/>
      <c r="Z170" s="5">
        <f>Tbl_BalanceHistory[[#This Row],[Discretionary Recommended - Pre 2022]]+Tbl_BalanceHistory[[#This Row],[Discretionary Balance Recommended: Policy]]+Tbl_BalanceHistory[[#This Row],[Discretionary Balance Recommended: Commitments]]</f>
        <v>0</v>
      </c>
      <c r="AA170" s="5">
        <f>Tbl_BalanceHistory[[#This Row],[Discretionary Balance]]-Tbl_BalanceHistory[[#This Row],[Discretionary Reappropriation]]</f>
        <v>0</v>
      </c>
      <c r="AB170" s="2"/>
      <c r="AC170" s="2"/>
      <c r="AD170" s="2"/>
      <c r="AE170" s="2"/>
    </row>
    <row r="171" spans="1:31" ht="30" x14ac:dyDescent="0.25">
      <c r="A171" s="2" t="s">
        <v>908</v>
      </c>
      <c r="B171" s="3">
        <v>1</v>
      </c>
      <c r="C171" s="3">
        <v>107</v>
      </c>
      <c r="D171" s="3" t="s">
        <v>70</v>
      </c>
      <c r="E171" s="3" t="str">
        <f>_xlfn.XLOOKUP(Tbl_BalanceHistory[[#This Row],[RespAgy]],Tbl_Agencies[Agy Code],Tbl_Agencies[Agy Sort])</f>
        <v>006000</v>
      </c>
      <c r="F171" s="2" t="str">
        <f>Tbl_BalanceHistory[[#This Row],[RespAgy]]&amp;": "&amp;Tbl_BalanceHistory[[#This Row],[RespAgency]]</f>
        <v>107: Division of Legislative Services</v>
      </c>
      <c r="G171" s="3">
        <v>862</v>
      </c>
      <c r="H171" s="3" t="s">
        <v>1467</v>
      </c>
      <c r="I171" s="3" t="str">
        <f>_xlfn.XLOOKUP(Tbl_BalanceHistory[[#This Row],[AgyCode]],Tbl_Agencies[Agy Code],Tbl_Agencies[Agy Sort])</f>
        <v>024000</v>
      </c>
      <c r="J171" s="2" t="str">
        <f>Tbl_BalanceHistory[[#This Row],[AgyCode]]&amp;": "&amp;Tbl_BalanceHistory[[#This Row],[Agency Name]]</f>
        <v>862: Small Business Commission</v>
      </c>
      <c r="K171" s="1">
        <v>2018</v>
      </c>
      <c r="L171" s="3">
        <v>534</v>
      </c>
      <c r="M171" s="3" t="s">
        <v>82</v>
      </c>
      <c r="N171" s="2" t="str">
        <f>Tbl_BalanceHistory[[#This Row],[ProgramCode]]&amp;": "&amp;Tbl_BalanceHistory[[#This Row],[Program Name]]</f>
        <v>534: Economic Development Services</v>
      </c>
      <c r="O171" s="3" t="s">
        <v>886</v>
      </c>
      <c r="P171" s="1" t="str">
        <f>IF(Tbl_BalanceHistory[[#This Row],[FundCode]]="0100","GF",IF(Tbl_BalanceHistory[[#This Row],[FundCode]]="01000","GF","Hi Ed / OCR"))</f>
        <v>GF</v>
      </c>
      <c r="Q171" s="5">
        <v>15261</v>
      </c>
      <c r="R171" s="5">
        <v>4219.57</v>
      </c>
      <c r="S171" s="5">
        <v>11041</v>
      </c>
      <c r="T171" s="5">
        <v>11041</v>
      </c>
      <c r="U171" s="3" t="s">
        <v>1733</v>
      </c>
      <c r="V171" s="5">
        <v>0</v>
      </c>
      <c r="W171" s="5">
        <v>0</v>
      </c>
      <c r="X171" s="5"/>
      <c r="Y171" s="5"/>
      <c r="Z171" s="5">
        <f>Tbl_BalanceHistory[[#This Row],[Discretionary Recommended - Pre 2022]]+Tbl_BalanceHistory[[#This Row],[Discretionary Balance Recommended: Policy]]+Tbl_BalanceHistory[[#This Row],[Discretionary Balance Recommended: Commitments]]</f>
        <v>0</v>
      </c>
      <c r="AA171" s="5">
        <f>Tbl_BalanceHistory[[#This Row],[Discretionary Balance]]-Tbl_BalanceHistory[[#This Row],[Discretionary Reappropriation]]</f>
        <v>0</v>
      </c>
      <c r="AB171" s="2"/>
      <c r="AC171" s="2"/>
      <c r="AD171" s="2"/>
      <c r="AE171" s="2"/>
    </row>
    <row r="172" spans="1:31" ht="30" x14ac:dyDescent="0.25">
      <c r="A172" s="2" t="s">
        <v>908</v>
      </c>
      <c r="B172" s="3">
        <v>1</v>
      </c>
      <c r="C172" s="3">
        <v>107</v>
      </c>
      <c r="D172" s="3" t="s">
        <v>70</v>
      </c>
      <c r="E172" s="3" t="str">
        <f>_xlfn.XLOOKUP(Tbl_BalanceHistory[[#This Row],[RespAgy]],Tbl_Agencies[Agy Code],Tbl_Agencies[Agy Sort])</f>
        <v>006000</v>
      </c>
      <c r="F172" s="2" t="str">
        <f>Tbl_BalanceHistory[[#This Row],[RespAgy]]&amp;": "&amp;Tbl_BalanceHistory[[#This Row],[RespAgency]]</f>
        <v>107: Division of Legislative Services</v>
      </c>
      <c r="G172" s="3">
        <v>862</v>
      </c>
      <c r="H172" s="3" t="s">
        <v>1467</v>
      </c>
      <c r="I172" s="3" t="str">
        <f>_xlfn.XLOOKUP(Tbl_BalanceHistory[[#This Row],[AgyCode]],Tbl_Agencies[Agy Code],Tbl_Agencies[Agy Sort])</f>
        <v>024000</v>
      </c>
      <c r="J172" s="2" t="str">
        <f>Tbl_BalanceHistory[[#This Row],[AgyCode]]&amp;": "&amp;Tbl_BalanceHistory[[#This Row],[Agency Name]]</f>
        <v>862: Small Business Commission</v>
      </c>
      <c r="K172" s="1">
        <v>2019</v>
      </c>
      <c r="L172" s="3">
        <v>534</v>
      </c>
      <c r="M172" s="3" t="s">
        <v>82</v>
      </c>
      <c r="N172" s="2" t="str">
        <f>Tbl_BalanceHistory[[#This Row],[ProgramCode]]&amp;": "&amp;Tbl_BalanceHistory[[#This Row],[Program Name]]</f>
        <v>534: Economic Development Services</v>
      </c>
      <c r="O172" s="3" t="s">
        <v>886</v>
      </c>
      <c r="P172" s="1" t="str">
        <f>IF(Tbl_BalanceHistory[[#This Row],[FundCode]]="0100","GF",IF(Tbl_BalanceHistory[[#This Row],[FundCode]]="01000","GF","Hi Ed / OCR"))</f>
        <v>GF</v>
      </c>
      <c r="Q172" s="5">
        <v>26187</v>
      </c>
      <c r="R172" s="5">
        <v>3293</v>
      </c>
      <c r="S172" s="5">
        <v>22894</v>
      </c>
      <c r="T172" s="5">
        <v>22894</v>
      </c>
      <c r="U172" s="3" t="s">
        <v>1733</v>
      </c>
      <c r="V172" s="5">
        <v>0</v>
      </c>
      <c r="W172" s="5">
        <v>0</v>
      </c>
      <c r="X172" s="5"/>
      <c r="Y172" s="5"/>
      <c r="Z172" s="5">
        <f>Tbl_BalanceHistory[[#This Row],[Discretionary Recommended - Pre 2022]]+Tbl_BalanceHistory[[#This Row],[Discretionary Balance Recommended: Policy]]+Tbl_BalanceHistory[[#This Row],[Discretionary Balance Recommended: Commitments]]</f>
        <v>0</v>
      </c>
      <c r="AA172" s="5">
        <f>Tbl_BalanceHistory[[#This Row],[Discretionary Balance]]-Tbl_BalanceHistory[[#This Row],[Discretionary Reappropriation]]</f>
        <v>0</v>
      </c>
      <c r="AB172" s="2"/>
      <c r="AC172" s="2"/>
      <c r="AD172" s="2"/>
      <c r="AE172" s="2"/>
    </row>
    <row r="173" spans="1:31" ht="30" x14ac:dyDescent="0.25">
      <c r="A173" s="2" t="s">
        <v>39</v>
      </c>
      <c r="B173" s="3">
        <v>1</v>
      </c>
      <c r="C173" s="3">
        <v>107</v>
      </c>
      <c r="D173" s="3" t="s">
        <v>70</v>
      </c>
      <c r="E173" s="3" t="str">
        <f>_xlfn.XLOOKUP(Tbl_BalanceHistory[[#This Row],[RespAgy]],Tbl_Agencies[Agy Code],Tbl_Agencies[Agy Sort])</f>
        <v>006000</v>
      </c>
      <c r="F173" s="2" t="str">
        <f>Tbl_BalanceHistory[[#This Row],[RespAgy]]&amp;": "&amp;Tbl_BalanceHistory[[#This Row],[RespAgency]]</f>
        <v>107: Division of Legislative Services</v>
      </c>
      <c r="G173" s="3">
        <v>862</v>
      </c>
      <c r="H173" s="3" t="s">
        <v>1467</v>
      </c>
      <c r="I173" s="3" t="str">
        <f>_xlfn.XLOOKUP(Tbl_BalanceHistory[[#This Row],[AgyCode]],Tbl_Agencies[Agy Code],Tbl_Agencies[Agy Sort])</f>
        <v>024000</v>
      </c>
      <c r="J173" s="2" t="str">
        <f>Tbl_BalanceHistory[[#This Row],[AgyCode]]&amp;": "&amp;Tbl_BalanceHistory[[#This Row],[Agency Name]]</f>
        <v>862: Small Business Commission</v>
      </c>
      <c r="K173" s="1">
        <v>2020</v>
      </c>
      <c r="L173" s="3">
        <v>534</v>
      </c>
      <c r="M173" s="3" t="s">
        <v>82</v>
      </c>
      <c r="N173" s="2" t="str">
        <f>Tbl_BalanceHistory[[#This Row],[ProgramCode]]&amp;": "&amp;Tbl_BalanceHistory[[#This Row],[Program Name]]</f>
        <v>534: Economic Development Services</v>
      </c>
      <c r="O173" s="3" t="s">
        <v>886</v>
      </c>
      <c r="P173" s="1" t="str">
        <f>IF(Tbl_BalanceHistory[[#This Row],[FundCode]]="0100","GF",IF(Tbl_BalanceHistory[[#This Row],[FundCode]]="01000","GF","Hi Ed / OCR"))</f>
        <v>GF</v>
      </c>
      <c r="Q173" s="5">
        <v>15191</v>
      </c>
      <c r="R173" s="5">
        <v>1544.72</v>
      </c>
      <c r="S173" s="5">
        <v>13646.28</v>
      </c>
      <c r="T173" s="5">
        <v>13646.28</v>
      </c>
      <c r="U173" s="3" t="s">
        <v>1733</v>
      </c>
      <c r="V173" s="5">
        <v>0</v>
      </c>
      <c r="W173" s="5">
        <v>0</v>
      </c>
      <c r="X173" s="5"/>
      <c r="Y173" s="5"/>
      <c r="Z173" s="5">
        <f>Tbl_BalanceHistory[[#This Row],[Discretionary Recommended - Pre 2022]]+Tbl_BalanceHistory[[#This Row],[Discretionary Balance Recommended: Policy]]+Tbl_BalanceHistory[[#This Row],[Discretionary Balance Recommended: Commitments]]</f>
        <v>0</v>
      </c>
      <c r="AA173" s="5">
        <f>Tbl_BalanceHistory[[#This Row],[Discretionary Balance]]-Tbl_BalanceHistory[[#This Row],[Discretionary Reappropriation]]</f>
        <v>0</v>
      </c>
      <c r="AB173" s="2"/>
      <c r="AC173" s="2"/>
      <c r="AD173" s="2"/>
      <c r="AE173" s="2"/>
    </row>
    <row r="174" spans="1:31" ht="30" x14ac:dyDescent="0.25">
      <c r="A174" s="2" t="s">
        <v>39</v>
      </c>
      <c r="B174" s="3">
        <v>1</v>
      </c>
      <c r="C174" s="3">
        <v>107</v>
      </c>
      <c r="D174" s="3" t="s">
        <v>70</v>
      </c>
      <c r="E174" s="3" t="str">
        <f>_xlfn.XLOOKUP(Tbl_BalanceHistory[[#This Row],[RespAgy]],Tbl_Agencies[Agy Code],Tbl_Agencies[Agy Sort])</f>
        <v>006000</v>
      </c>
      <c r="F174" s="2" t="str">
        <f>Tbl_BalanceHistory[[#This Row],[RespAgy]]&amp;": "&amp;Tbl_BalanceHistory[[#This Row],[RespAgency]]</f>
        <v>107: Division of Legislative Services</v>
      </c>
      <c r="G174" s="3">
        <v>862</v>
      </c>
      <c r="H174" s="3" t="s">
        <v>1467</v>
      </c>
      <c r="I174" s="3" t="str">
        <f>_xlfn.XLOOKUP(Tbl_BalanceHistory[[#This Row],[AgyCode]],Tbl_Agencies[Agy Code],Tbl_Agencies[Agy Sort])</f>
        <v>024000</v>
      </c>
      <c r="J174" s="2" t="str">
        <f>Tbl_BalanceHistory[[#This Row],[AgyCode]]&amp;": "&amp;Tbl_BalanceHistory[[#This Row],[Agency Name]]</f>
        <v>862: Small Business Commission</v>
      </c>
      <c r="K174" s="1">
        <v>2021</v>
      </c>
      <c r="L174" s="3">
        <v>534</v>
      </c>
      <c r="M174" s="3" t="s">
        <v>82</v>
      </c>
      <c r="N174" s="2" t="str">
        <f>Tbl_BalanceHistory[[#This Row],[ProgramCode]]&amp;": "&amp;Tbl_BalanceHistory[[#This Row],[Program Name]]</f>
        <v>534: Economic Development Services</v>
      </c>
      <c r="O174" s="3" t="s">
        <v>886</v>
      </c>
      <c r="P174" s="1" t="str">
        <f>IF(Tbl_BalanceHistory[[#This Row],[FundCode]]="0100","GF",IF(Tbl_BalanceHistory[[#This Row],[FundCode]]="01000","GF","Hi Ed / OCR"))</f>
        <v>GF</v>
      </c>
      <c r="Q174" s="5">
        <v>15136</v>
      </c>
      <c r="R174" s="5">
        <v>136</v>
      </c>
      <c r="S174" s="5">
        <v>15000</v>
      </c>
      <c r="T174" s="5">
        <v>15000</v>
      </c>
      <c r="U174" s="3" t="s">
        <v>1733</v>
      </c>
      <c r="V174" s="5">
        <v>0</v>
      </c>
      <c r="W174" s="5">
        <v>0</v>
      </c>
      <c r="X174" s="5"/>
      <c r="Y174" s="5"/>
      <c r="Z174" s="5">
        <f>Tbl_BalanceHistory[[#This Row],[Discretionary Recommended - Pre 2022]]+Tbl_BalanceHistory[[#This Row],[Discretionary Balance Recommended: Policy]]+Tbl_BalanceHistory[[#This Row],[Discretionary Balance Recommended: Commitments]]</f>
        <v>0</v>
      </c>
      <c r="AA174" s="5">
        <f>Tbl_BalanceHistory[[#This Row],[Discretionary Balance]]-Tbl_BalanceHistory[[#This Row],[Discretionary Reappropriation]]</f>
        <v>0</v>
      </c>
      <c r="AB174" s="2"/>
      <c r="AC174" s="2"/>
      <c r="AD174" s="2"/>
      <c r="AE174" s="2"/>
    </row>
    <row r="175" spans="1:31" ht="30" x14ac:dyDescent="0.25">
      <c r="A175" s="2" t="s">
        <v>39</v>
      </c>
      <c r="B175" s="3">
        <v>1</v>
      </c>
      <c r="C175" s="3">
        <v>107</v>
      </c>
      <c r="D175" s="3" t="s">
        <v>70</v>
      </c>
      <c r="E175" s="3" t="str">
        <f>_xlfn.XLOOKUP(Tbl_BalanceHistory[[#This Row],[RespAgy]],Tbl_Agencies[Agy Code],Tbl_Agencies[Agy Sort])</f>
        <v>006000</v>
      </c>
      <c r="F175" s="2" t="str">
        <f>Tbl_BalanceHistory[[#This Row],[RespAgy]]&amp;": "&amp;Tbl_BalanceHistory[[#This Row],[RespAgency]]</f>
        <v>107: Division of Legislative Services</v>
      </c>
      <c r="G175" s="3">
        <v>862</v>
      </c>
      <c r="H175" s="3" t="s">
        <v>1467</v>
      </c>
      <c r="I175" s="3" t="str">
        <f>_xlfn.XLOOKUP(Tbl_BalanceHistory[[#This Row],[AgyCode]],Tbl_Agencies[Agy Code],Tbl_Agencies[Agy Sort])</f>
        <v>024000</v>
      </c>
      <c r="J175" s="2" t="str">
        <f>Tbl_BalanceHistory[[#This Row],[AgyCode]]&amp;": "&amp;Tbl_BalanceHistory[[#This Row],[Agency Name]]</f>
        <v>862: Small Business Commission</v>
      </c>
      <c r="K175" s="1">
        <v>2022</v>
      </c>
      <c r="L175" s="3">
        <v>534</v>
      </c>
      <c r="M175" s="3" t="s">
        <v>82</v>
      </c>
      <c r="N175" s="2" t="str">
        <f>Tbl_BalanceHistory[[#This Row],[ProgramCode]]&amp;": "&amp;Tbl_BalanceHistory[[#This Row],[Program Name]]</f>
        <v>534: Economic Development Services</v>
      </c>
      <c r="O175" s="3" t="s">
        <v>886</v>
      </c>
      <c r="P175" s="1" t="str">
        <f>IF(Tbl_BalanceHistory[[#This Row],[FundCode]]="0100","GF",IF(Tbl_BalanceHistory[[#This Row],[FundCode]]="01000","GF","Hi Ed / OCR"))</f>
        <v>GF</v>
      </c>
      <c r="Q175" s="5">
        <v>15086</v>
      </c>
      <c r="R175" s="5">
        <v>2364.56</v>
      </c>
      <c r="S175" s="5">
        <v>12721.44</v>
      </c>
      <c r="T175" s="5">
        <v>12721.44</v>
      </c>
      <c r="U175" s="3" t="s">
        <v>1733</v>
      </c>
      <c r="V175" s="5">
        <v>0</v>
      </c>
      <c r="W175" s="5"/>
      <c r="X175" s="5">
        <v>0</v>
      </c>
      <c r="Y175" s="5">
        <v>0</v>
      </c>
      <c r="Z175" s="5">
        <f>Tbl_BalanceHistory[[#This Row],[Discretionary Recommended - Pre 2022]]+Tbl_BalanceHistory[[#This Row],[Discretionary Balance Recommended: Policy]]+Tbl_BalanceHistory[[#This Row],[Discretionary Balance Recommended: Commitments]]</f>
        <v>0</v>
      </c>
      <c r="AA175" s="5">
        <f>Tbl_BalanceHistory[[#This Row],[Discretionary Balance]]-Tbl_BalanceHistory[[#This Row],[Discretionary Reappropriation]]</f>
        <v>0</v>
      </c>
      <c r="AB175" s="2"/>
      <c r="AC175" s="2"/>
      <c r="AD175" s="2"/>
      <c r="AE175" s="2"/>
    </row>
    <row r="176" spans="1:31" ht="60" x14ac:dyDescent="0.25">
      <c r="A176" s="2" t="s">
        <v>908</v>
      </c>
      <c r="B176" s="3">
        <v>1</v>
      </c>
      <c r="C176" s="3">
        <v>107</v>
      </c>
      <c r="D176" s="3" t="s">
        <v>70</v>
      </c>
      <c r="E176" s="3" t="str">
        <f>_xlfn.XLOOKUP(Tbl_BalanceHistory[[#This Row],[RespAgy]],Tbl_Agencies[Agy Code],Tbl_Agencies[Agy Sort])</f>
        <v>006000</v>
      </c>
      <c r="F176" s="2" t="str">
        <f>Tbl_BalanceHistory[[#This Row],[RespAgy]]&amp;": "&amp;Tbl_BalanceHistory[[#This Row],[RespAgency]]</f>
        <v>107: Division of Legislative Services</v>
      </c>
      <c r="G176" s="3">
        <v>863</v>
      </c>
      <c r="H176" s="3" t="s">
        <v>1470</v>
      </c>
      <c r="I176" s="3" t="str">
        <f>_xlfn.XLOOKUP(Tbl_BalanceHistory[[#This Row],[AgyCode]],Tbl_Agencies[Agy Code],Tbl_Agencies[Agy Sort])</f>
        <v>025000</v>
      </c>
      <c r="J176" s="2" t="str">
        <f>Tbl_BalanceHistory[[#This Row],[AgyCode]]&amp;": "&amp;Tbl_BalanceHistory[[#This Row],[Agency Name]]</f>
        <v>863: Commission on Electric Utility Regulation</v>
      </c>
      <c r="K176" s="1">
        <v>2014</v>
      </c>
      <c r="L176" s="3">
        <v>507</v>
      </c>
      <c r="M176" s="3" t="s">
        <v>78</v>
      </c>
      <c r="N176" s="2" t="str">
        <f>Tbl_BalanceHistory[[#This Row],[ProgramCode]]&amp;": "&amp;Tbl_BalanceHistory[[#This Row],[Program Name]]</f>
        <v>507: Resource Management Research, Planning, and Coordination</v>
      </c>
      <c r="O176" s="3" t="s">
        <v>1730</v>
      </c>
      <c r="P176" s="1" t="str">
        <f>IF(Tbl_BalanceHistory[[#This Row],[FundCode]]="0100","GF",IF(Tbl_BalanceHistory[[#This Row],[FundCode]]="01000","GF","Hi Ed / OCR"))</f>
        <v>GF</v>
      </c>
      <c r="Q176" s="5">
        <v>29201</v>
      </c>
      <c r="R176" s="5">
        <v>544.19000000000005</v>
      </c>
      <c r="S176" s="5">
        <v>28656</v>
      </c>
      <c r="T176" s="5">
        <v>28656</v>
      </c>
      <c r="U176" s="3" t="s">
        <v>1731</v>
      </c>
      <c r="V176" s="5">
        <v>0</v>
      </c>
      <c r="W176" s="5">
        <v>0</v>
      </c>
      <c r="X176" s="5"/>
      <c r="Y176" s="5"/>
      <c r="Z176" s="5">
        <f>Tbl_BalanceHistory[[#This Row],[Discretionary Recommended - Pre 2022]]+Tbl_BalanceHistory[[#This Row],[Discretionary Balance Recommended: Policy]]+Tbl_BalanceHistory[[#This Row],[Discretionary Balance Recommended: Commitments]]</f>
        <v>0</v>
      </c>
      <c r="AA176" s="5">
        <f>Tbl_BalanceHistory[[#This Row],[Discretionary Balance]]-Tbl_BalanceHistory[[#This Row],[Discretionary Reappropriation]]</f>
        <v>0</v>
      </c>
      <c r="AB176" s="2"/>
      <c r="AC176" s="2"/>
      <c r="AD176" s="2"/>
      <c r="AE176" s="2"/>
    </row>
    <row r="177" spans="1:31" ht="60" x14ac:dyDescent="0.25">
      <c r="A177" s="2" t="s">
        <v>908</v>
      </c>
      <c r="B177" s="3">
        <v>1</v>
      </c>
      <c r="C177" s="3">
        <v>107</v>
      </c>
      <c r="D177" s="3" t="s">
        <v>70</v>
      </c>
      <c r="E177" s="3" t="str">
        <f>_xlfn.XLOOKUP(Tbl_BalanceHistory[[#This Row],[RespAgy]],Tbl_Agencies[Agy Code],Tbl_Agencies[Agy Sort])</f>
        <v>006000</v>
      </c>
      <c r="F177" s="2" t="str">
        <f>Tbl_BalanceHistory[[#This Row],[RespAgy]]&amp;": "&amp;Tbl_BalanceHistory[[#This Row],[RespAgency]]</f>
        <v>107: Division of Legislative Services</v>
      </c>
      <c r="G177" s="3">
        <v>863</v>
      </c>
      <c r="H177" s="3" t="s">
        <v>1470</v>
      </c>
      <c r="I177" s="3" t="str">
        <f>_xlfn.XLOOKUP(Tbl_BalanceHistory[[#This Row],[AgyCode]],Tbl_Agencies[Agy Code],Tbl_Agencies[Agy Sort])</f>
        <v>025000</v>
      </c>
      <c r="J177" s="2" t="str">
        <f>Tbl_BalanceHistory[[#This Row],[AgyCode]]&amp;": "&amp;Tbl_BalanceHistory[[#This Row],[Agency Name]]</f>
        <v>863: Commission on Electric Utility Regulation</v>
      </c>
      <c r="K177" s="1">
        <v>2015</v>
      </c>
      <c r="L177" s="3">
        <v>507</v>
      </c>
      <c r="M177" s="3" t="s">
        <v>78</v>
      </c>
      <c r="N177" s="2" t="str">
        <f>Tbl_BalanceHistory[[#This Row],[ProgramCode]]&amp;": "&amp;Tbl_BalanceHistory[[#This Row],[Program Name]]</f>
        <v>507: Resource Management Research, Planning, and Coordination</v>
      </c>
      <c r="O177" s="3" t="s">
        <v>1730</v>
      </c>
      <c r="P177" s="1" t="str">
        <f>IF(Tbl_BalanceHistory[[#This Row],[FundCode]]="0100","GF",IF(Tbl_BalanceHistory[[#This Row],[FundCode]]="01000","GF","Hi Ed / OCR"))</f>
        <v>GF</v>
      </c>
      <c r="Q177" s="5">
        <v>38674</v>
      </c>
      <c r="R177" s="5">
        <v>18</v>
      </c>
      <c r="S177" s="5">
        <v>38656</v>
      </c>
      <c r="T177" s="5">
        <v>38656</v>
      </c>
      <c r="U177" s="3" t="s">
        <v>1731</v>
      </c>
      <c r="V177" s="5">
        <v>0</v>
      </c>
      <c r="W177" s="5">
        <v>0</v>
      </c>
      <c r="X177" s="5"/>
      <c r="Y177" s="5"/>
      <c r="Z177" s="5">
        <f>Tbl_BalanceHistory[[#This Row],[Discretionary Recommended - Pre 2022]]+Tbl_BalanceHistory[[#This Row],[Discretionary Balance Recommended: Policy]]+Tbl_BalanceHistory[[#This Row],[Discretionary Balance Recommended: Commitments]]</f>
        <v>0</v>
      </c>
      <c r="AA177" s="5">
        <f>Tbl_BalanceHistory[[#This Row],[Discretionary Balance]]-Tbl_BalanceHistory[[#This Row],[Discretionary Reappropriation]]</f>
        <v>0</v>
      </c>
      <c r="AB177" s="2"/>
      <c r="AC177" s="2"/>
      <c r="AD177" s="2"/>
      <c r="AE177" s="2"/>
    </row>
    <row r="178" spans="1:31" ht="60" x14ac:dyDescent="0.25">
      <c r="A178" s="2" t="s">
        <v>908</v>
      </c>
      <c r="B178" s="3">
        <v>1</v>
      </c>
      <c r="C178" s="3">
        <v>107</v>
      </c>
      <c r="D178" s="3" t="s">
        <v>70</v>
      </c>
      <c r="E178" s="3" t="str">
        <f>_xlfn.XLOOKUP(Tbl_BalanceHistory[[#This Row],[RespAgy]],Tbl_Agencies[Agy Code],Tbl_Agencies[Agy Sort])</f>
        <v>006000</v>
      </c>
      <c r="F178" s="2" t="str">
        <f>Tbl_BalanceHistory[[#This Row],[RespAgy]]&amp;": "&amp;Tbl_BalanceHistory[[#This Row],[RespAgency]]</f>
        <v>107: Division of Legislative Services</v>
      </c>
      <c r="G178" s="3">
        <v>863</v>
      </c>
      <c r="H178" s="3" t="s">
        <v>1470</v>
      </c>
      <c r="I178" s="3" t="str">
        <f>_xlfn.XLOOKUP(Tbl_BalanceHistory[[#This Row],[AgyCode]],Tbl_Agencies[Agy Code],Tbl_Agencies[Agy Sort])</f>
        <v>025000</v>
      </c>
      <c r="J178" s="2" t="str">
        <f>Tbl_BalanceHistory[[#This Row],[AgyCode]]&amp;": "&amp;Tbl_BalanceHistory[[#This Row],[Agency Name]]</f>
        <v>863: Commission on Electric Utility Regulation</v>
      </c>
      <c r="K178" s="1">
        <v>2016</v>
      </c>
      <c r="L178" s="3">
        <v>507</v>
      </c>
      <c r="M178" s="3" t="s">
        <v>78</v>
      </c>
      <c r="N178" s="2" t="str">
        <f>Tbl_BalanceHistory[[#This Row],[ProgramCode]]&amp;": "&amp;Tbl_BalanceHistory[[#This Row],[Program Name]]</f>
        <v>507: Resource Management Research, Planning, and Coordination</v>
      </c>
      <c r="O178" s="3" t="s">
        <v>1730</v>
      </c>
      <c r="P178" s="1" t="str">
        <f>IF(Tbl_BalanceHistory[[#This Row],[FundCode]]="0100","GF",IF(Tbl_BalanceHistory[[#This Row],[FundCode]]="01000","GF","Hi Ed / OCR"))</f>
        <v>GF</v>
      </c>
      <c r="Q178" s="5">
        <v>48680</v>
      </c>
      <c r="R178" s="5">
        <v>1140.42</v>
      </c>
      <c r="S178" s="5">
        <v>47539</v>
      </c>
      <c r="T178" s="5">
        <v>47539</v>
      </c>
      <c r="U178" s="3" t="s">
        <v>1732</v>
      </c>
      <c r="V178" s="5">
        <v>0</v>
      </c>
      <c r="W178" s="5">
        <v>0</v>
      </c>
      <c r="X178" s="5"/>
      <c r="Y178" s="5"/>
      <c r="Z178" s="5">
        <f>Tbl_BalanceHistory[[#This Row],[Discretionary Recommended - Pre 2022]]+Tbl_BalanceHistory[[#This Row],[Discretionary Balance Recommended: Policy]]+Tbl_BalanceHistory[[#This Row],[Discretionary Balance Recommended: Commitments]]</f>
        <v>0</v>
      </c>
      <c r="AA178" s="5">
        <f>Tbl_BalanceHistory[[#This Row],[Discretionary Balance]]-Tbl_BalanceHistory[[#This Row],[Discretionary Reappropriation]]</f>
        <v>0</v>
      </c>
      <c r="AB178" s="2"/>
      <c r="AC178" s="2"/>
      <c r="AD178" s="2"/>
      <c r="AE178" s="2"/>
    </row>
    <row r="179" spans="1:31" ht="60" x14ac:dyDescent="0.25">
      <c r="A179" s="2" t="s">
        <v>908</v>
      </c>
      <c r="B179" s="3">
        <v>1</v>
      </c>
      <c r="C179" s="3">
        <v>107</v>
      </c>
      <c r="D179" s="3" t="s">
        <v>70</v>
      </c>
      <c r="E179" s="3" t="str">
        <f>_xlfn.XLOOKUP(Tbl_BalanceHistory[[#This Row],[RespAgy]],Tbl_Agencies[Agy Code],Tbl_Agencies[Agy Sort])</f>
        <v>006000</v>
      </c>
      <c r="F179" s="2" t="str">
        <f>Tbl_BalanceHistory[[#This Row],[RespAgy]]&amp;": "&amp;Tbl_BalanceHistory[[#This Row],[RespAgency]]</f>
        <v>107: Division of Legislative Services</v>
      </c>
      <c r="G179" s="3">
        <v>863</v>
      </c>
      <c r="H179" s="3" t="s">
        <v>1470</v>
      </c>
      <c r="I179" s="3" t="str">
        <f>_xlfn.XLOOKUP(Tbl_BalanceHistory[[#This Row],[AgyCode]],Tbl_Agencies[Agy Code],Tbl_Agencies[Agy Sort])</f>
        <v>025000</v>
      </c>
      <c r="J179" s="2" t="str">
        <f>Tbl_BalanceHistory[[#This Row],[AgyCode]]&amp;": "&amp;Tbl_BalanceHistory[[#This Row],[Agency Name]]</f>
        <v>863: Commission on Electric Utility Regulation</v>
      </c>
      <c r="K179" s="1">
        <v>2017</v>
      </c>
      <c r="L179" s="3">
        <v>507</v>
      </c>
      <c r="M179" s="3" t="s">
        <v>78</v>
      </c>
      <c r="N179" s="2" t="str">
        <f>Tbl_BalanceHistory[[#This Row],[ProgramCode]]&amp;": "&amp;Tbl_BalanceHistory[[#This Row],[Program Name]]</f>
        <v>507: Resource Management Research, Planning, and Coordination</v>
      </c>
      <c r="O179" s="3" t="s">
        <v>886</v>
      </c>
      <c r="P179" s="1" t="str">
        <f>IF(Tbl_BalanceHistory[[#This Row],[FundCode]]="0100","GF",IF(Tbl_BalanceHistory[[#This Row],[FundCode]]="01000","GF","Hi Ed / OCR"))</f>
        <v>GF</v>
      </c>
      <c r="Q179" s="5">
        <v>20014</v>
      </c>
      <c r="R179" s="5">
        <v>13</v>
      </c>
      <c r="S179" s="5">
        <v>20001</v>
      </c>
      <c r="T179" s="5">
        <v>20001</v>
      </c>
      <c r="U179" s="3" t="s">
        <v>1732</v>
      </c>
      <c r="V179" s="5">
        <v>0</v>
      </c>
      <c r="W179" s="5">
        <v>0</v>
      </c>
      <c r="X179" s="5"/>
      <c r="Y179" s="5"/>
      <c r="Z179" s="5">
        <f>Tbl_BalanceHistory[[#This Row],[Discretionary Recommended - Pre 2022]]+Tbl_BalanceHistory[[#This Row],[Discretionary Balance Recommended: Policy]]+Tbl_BalanceHistory[[#This Row],[Discretionary Balance Recommended: Commitments]]</f>
        <v>0</v>
      </c>
      <c r="AA179" s="5">
        <f>Tbl_BalanceHistory[[#This Row],[Discretionary Balance]]-Tbl_BalanceHistory[[#This Row],[Discretionary Reappropriation]]</f>
        <v>0</v>
      </c>
      <c r="AB179" s="2"/>
      <c r="AC179" s="2"/>
      <c r="AD179" s="2"/>
      <c r="AE179" s="2"/>
    </row>
    <row r="180" spans="1:31" ht="60" x14ac:dyDescent="0.25">
      <c r="A180" s="2" t="s">
        <v>908</v>
      </c>
      <c r="B180" s="3">
        <v>1</v>
      </c>
      <c r="C180" s="3">
        <v>107</v>
      </c>
      <c r="D180" s="3" t="s">
        <v>70</v>
      </c>
      <c r="E180" s="3" t="str">
        <f>_xlfn.XLOOKUP(Tbl_BalanceHistory[[#This Row],[RespAgy]],Tbl_Agencies[Agy Code],Tbl_Agencies[Agy Sort])</f>
        <v>006000</v>
      </c>
      <c r="F180" s="2" t="str">
        <f>Tbl_BalanceHistory[[#This Row],[RespAgy]]&amp;": "&amp;Tbl_BalanceHistory[[#This Row],[RespAgency]]</f>
        <v>107: Division of Legislative Services</v>
      </c>
      <c r="G180" s="3">
        <v>863</v>
      </c>
      <c r="H180" s="3" t="s">
        <v>1470</v>
      </c>
      <c r="I180" s="3" t="str">
        <f>_xlfn.XLOOKUP(Tbl_BalanceHistory[[#This Row],[AgyCode]],Tbl_Agencies[Agy Code],Tbl_Agencies[Agy Sort])</f>
        <v>025000</v>
      </c>
      <c r="J180" s="2" t="str">
        <f>Tbl_BalanceHistory[[#This Row],[AgyCode]]&amp;": "&amp;Tbl_BalanceHistory[[#This Row],[Agency Name]]</f>
        <v>863: Commission on Electric Utility Regulation</v>
      </c>
      <c r="K180" s="1">
        <v>2018</v>
      </c>
      <c r="L180" s="3">
        <v>507</v>
      </c>
      <c r="M180" s="3" t="s">
        <v>78</v>
      </c>
      <c r="N180" s="2" t="str">
        <f>Tbl_BalanceHistory[[#This Row],[ProgramCode]]&amp;": "&amp;Tbl_BalanceHistory[[#This Row],[Program Name]]</f>
        <v>507: Resource Management Research, Planning, and Coordination</v>
      </c>
      <c r="O180" s="3" t="s">
        <v>886</v>
      </c>
      <c r="P180" s="1" t="str">
        <f>IF(Tbl_BalanceHistory[[#This Row],[FundCode]]="0100","GF",IF(Tbl_BalanceHistory[[#This Row],[FundCode]]="01000","GF","Hi Ed / OCR"))</f>
        <v>GF</v>
      </c>
      <c r="Q180" s="5">
        <v>30016</v>
      </c>
      <c r="R180" s="5">
        <v>931.25</v>
      </c>
      <c r="S180" s="5">
        <v>29084</v>
      </c>
      <c r="T180" s="5">
        <v>29084</v>
      </c>
      <c r="U180" s="3" t="s">
        <v>1733</v>
      </c>
      <c r="V180" s="5">
        <v>0</v>
      </c>
      <c r="W180" s="5">
        <v>0</v>
      </c>
      <c r="X180" s="5"/>
      <c r="Y180" s="5"/>
      <c r="Z180" s="5">
        <f>Tbl_BalanceHistory[[#This Row],[Discretionary Recommended - Pre 2022]]+Tbl_BalanceHistory[[#This Row],[Discretionary Balance Recommended: Policy]]+Tbl_BalanceHistory[[#This Row],[Discretionary Balance Recommended: Commitments]]</f>
        <v>0</v>
      </c>
      <c r="AA180" s="5">
        <f>Tbl_BalanceHistory[[#This Row],[Discretionary Balance]]-Tbl_BalanceHistory[[#This Row],[Discretionary Reappropriation]]</f>
        <v>0</v>
      </c>
      <c r="AB180" s="2"/>
      <c r="AC180" s="2"/>
      <c r="AD180" s="2"/>
      <c r="AE180" s="2"/>
    </row>
    <row r="181" spans="1:31" ht="60" x14ac:dyDescent="0.25">
      <c r="A181" s="2" t="s">
        <v>908</v>
      </c>
      <c r="B181" s="3">
        <v>1</v>
      </c>
      <c r="C181" s="3">
        <v>107</v>
      </c>
      <c r="D181" s="3" t="s">
        <v>70</v>
      </c>
      <c r="E181" s="3" t="str">
        <f>_xlfn.XLOOKUP(Tbl_BalanceHistory[[#This Row],[RespAgy]],Tbl_Agencies[Agy Code],Tbl_Agencies[Agy Sort])</f>
        <v>006000</v>
      </c>
      <c r="F181" s="2" t="str">
        <f>Tbl_BalanceHistory[[#This Row],[RespAgy]]&amp;": "&amp;Tbl_BalanceHistory[[#This Row],[RespAgency]]</f>
        <v>107: Division of Legislative Services</v>
      </c>
      <c r="G181" s="3">
        <v>863</v>
      </c>
      <c r="H181" s="3" t="s">
        <v>1470</v>
      </c>
      <c r="I181" s="3" t="str">
        <f>_xlfn.XLOOKUP(Tbl_BalanceHistory[[#This Row],[AgyCode]],Tbl_Agencies[Agy Code],Tbl_Agencies[Agy Sort])</f>
        <v>025000</v>
      </c>
      <c r="J181" s="2" t="str">
        <f>Tbl_BalanceHistory[[#This Row],[AgyCode]]&amp;": "&amp;Tbl_BalanceHistory[[#This Row],[Agency Name]]</f>
        <v>863: Commission on Electric Utility Regulation</v>
      </c>
      <c r="K181" s="1">
        <v>2019</v>
      </c>
      <c r="L181" s="3">
        <v>507</v>
      </c>
      <c r="M181" s="3" t="s">
        <v>78</v>
      </c>
      <c r="N181" s="2" t="str">
        <f>Tbl_BalanceHistory[[#This Row],[ProgramCode]]&amp;": "&amp;Tbl_BalanceHistory[[#This Row],[Program Name]]</f>
        <v>507: Resource Management Research, Planning, and Coordination</v>
      </c>
      <c r="O181" s="3" t="s">
        <v>886</v>
      </c>
      <c r="P181" s="1" t="str">
        <f>IF(Tbl_BalanceHistory[[#This Row],[FundCode]]="0100","GF",IF(Tbl_BalanceHistory[[#This Row],[FundCode]]="01000","GF","Hi Ed / OCR"))</f>
        <v>GF</v>
      </c>
      <c r="Q181" s="5">
        <v>39094</v>
      </c>
      <c r="R181" s="5">
        <v>10</v>
      </c>
      <c r="S181" s="5">
        <v>39084</v>
      </c>
      <c r="T181" s="5">
        <v>39084</v>
      </c>
      <c r="U181" s="3" t="s">
        <v>1733</v>
      </c>
      <c r="V181" s="5">
        <v>0</v>
      </c>
      <c r="W181" s="5">
        <v>0</v>
      </c>
      <c r="X181" s="5"/>
      <c r="Y181" s="5"/>
      <c r="Z181" s="5">
        <f>Tbl_BalanceHistory[[#This Row],[Discretionary Recommended - Pre 2022]]+Tbl_BalanceHistory[[#This Row],[Discretionary Balance Recommended: Policy]]+Tbl_BalanceHistory[[#This Row],[Discretionary Balance Recommended: Commitments]]</f>
        <v>0</v>
      </c>
      <c r="AA181" s="5">
        <f>Tbl_BalanceHistory[[#This Row],[Discretionary Balance]]-Tbl_BalanceHistory[[#This Row],[Discretionary Reappropriation]]</f>
        <v>0</v>
      </c>
      <c r="AB181" s="2"/>
      <c r="AC181" s="2"/>
      <c r="AD181" s="2"/>
      <c r="AE181" s="2"/>
    </row>
    <row r="182" spans="1:31" ht="60" x14ac:dyDescent="0.25">
      <c r="A182" s="2" t="s">
        <v>39</v>
      </c>
      <c r="B182" s="3">
        <v>1</v>
      </c>
      <c r="C182" s="3">
        <v>107</v>
      </c>
      <c r="D182" s="3" t="s">
        <v>70</v>
      </c>
      <c r="E182" s="3" t="str">
        <f>_xlfn.XLOOKUP(Tbl_BalanceHistory[[#This Row],[RespAgy]],Tbl_Agencies[Agy Code],Tbl_Agencies[Agy Sort])</f>
        <v>006000</v>
      </c>
      <c r="F182" s="2" t="str">
        <f>Tbl_BalanceHistory[[#This Row],[RespAgy]]&amp;": "&amp;Tbl_BalanceHistory[[#This Row],[RespAgency]]</f>
        <v>107: Division of Legislative Services</v>
      </c>
      <c r="G182" s="3">
        <v>863</v>
      </c>
      <c r="H182" s="3" t="s">
        <v>1470</v>
      </c>
      <c r="I182" s="3" t="str">
        <f>_xlfn.XLOOKUP(Tbl_BalanceHistory[[#This Row],[AgyCode]],Tbl_Agencies[Agy Code],Tbl_Agencies[Agy Sort])</f>
        <v>025000</v>
      </c>
      <c r="J182" s="2" t="str">
        <f>Tbl_BalanceHistory[[#This Row],[AgyCode]]&amp;": "&amp;Tbl_BalanceHistory[[#This Row],[Agency Name]]</f>
        <v>863: Commission on Electric Utility Regulation</v>
      </c>
      <c r="K182" s="1">
        <v>2020</v>
      </c>
      <c r="L182" s="3">
        <v>507</v>
      </c>
      <c r="M182" s="3" t="s">
        <v>78</v>
      </c>
      <c r="N182" s="2" t="str">
        <f>Tbl_BalanceHistory[[#This Row],[ProgramCode]]&amp;": "&amp;Tbl_BalanceHistory[[#This Row],[Program Name]]</f>
        <v>507: Resource Management Research, Planning, and Coordination</v>
      </c>
      <c r="O182" s="3" t="s">
        <v>886</v>
      </c>
      <c r="P182" s="1" t="str">
        <f>IF(Tbl_BalanceHistory[[#This Row],[FundCode]]="0100","GF",IF(Tbl_BalanceHistory[[#This Row],[FundCode]]="01000","GF","Hi Ed / OCR"))</f>
        <v>GF</v>
      </c>
      <c r="Q182" s="5">
        <v>35013</v>
      </c>
      <c r="R182" s="5">
        <v>13</v>
      </c>
      <c r="S182" s="5">
        <v>35000</v>
      </c>
      <c r="T182" s="5">
        <v>35000</v>
      </c>
      <c r="U182" s="3" t="s">
        <v>1733</v>
      </c>
      <c r="V182" s="5">
        <v>0</v>
      </c>
      <c r="W182" s="5">
        <v>0</v>
      </c>
      <c r="X182" s="5"/>
      <c r="Y182" s="5"/>
      <c r="Z182" s="5">
        <f>Tbl_BalanceHistory[[#This Row],[Discretionary Recommended - Pre 2022]]+Tbl_BalanceHistory[[#This Row],[Discretionary Balance Recommended: Policy]]+Tbl_BalanceHistory[[#This Row],[Discretionary Balance Recommended: Commitments]]</f>
        <v>0</v>
      </c>
      <c r="AA182" s="5">
        <f>Tbl_BalanceHistory[[#This Row],[Discretionary Balance]]-Tbl_BalanceHistory[[#This Row],[Discretionary Reappropriation]]</f>
        <v>0</v>
      </c>
      <c r="AB182" s="2"/>
      <c r="AC182" s="2"/>
      <c r="AD182" s="2"/>
      <c r="AE182" s="2"/>
    </row>
    <row r="183" spans="1:31" ht="60" x14ac:dyDescent="0.25">
      <c r="A183" s="2" t="s">
        <v>39</v>
      </c>
      <c r="B183" s="3">
        <v>1</v>
      </c>
      <c r="C183" s="3">
        <v>107</v>
      </c>
      <c r="D183" s="3" t="s">
        <v>70</v>
      </c>
      <c r="E183" s="3" t="str">
        <f>_xlfn.XLOOKUP(Tbl_BalanceHistory[[#This Row],[RespAgy]],Tbl_Agencies[Agy Code],Tbl_Agencies[Agy Sort])</f>
        <v>006000</v>
      </c>
      <c r="F183" s="2" t="str">
        <f>Tbl_BalanceHistory[[#This Row],[RespAgy]]&amp;": "&amp;Tbl_BalanceHistory[[#This Row],[RespAgency]]</f>
        <v>107: Division of Legislative Services</v>
      </c>
      <c r="G183" s="3">
        <v>863</v>
      </c>
      <c r="H183" s="3" t="s">
        <v>1470</v>
      </c>
      <c r="I183" s="3" t="str">
        <f>_xlfn.XLOOKUP(Tbl_BalanceHistory[[#This Row],[AgyCode]],Tbl_Agencies[Agy Code],Tbl_Agencies[Agy Sort])</f>
        <v>025000</v>
      </c>
      <c r="J183" s="2" t="str">
        <f>Tbl_BalanceHistory[[#This Row],[AgyCode]]&amp;": "&amp;Tbl_BalanceHistory[[#This Row],[Agency Name]]</f>
        <v>863: Commission on Electric Utility Regulation</v>
      </c>
      <c r="K183" s="1">
        <v>2021</v>
      </c>
      <c r="L183" s="3">
        <v>507</v>
      </c>
      <c r="M183" s="3" t="s">
        <v>78</v>
      </c>
      <c r="N183" s="2" t="str">
        <f>Tbl_BalanceHistory[[#This Row],[ProgramCode]]&amp;": "&amp;Tbl_BalanceHistory[[#This Row],[Program Name]]</f>
        <v>507: Resource Management Research, Planning, and Coordination</v>
      </c>
      <c r="O183" s="3" t="s">
        <v>886</v>
      </c>
      <c r="P183" s="1" t="str">
        <f>IF(Tbl_BalanceHistory[[#This Row],[FundCode]]="0100","GF",IF(Tbl_BalanceHistory[[#This Row],[FundCode]]="01000","GF","Hi Ed / OCR"))</f>
        <v>GF</v>
      </c>
      <c r="Q183" s="5">
        <v>45011</v>
      </c>
      <c r="R183" s="5">
        <v>11</v>
      </c>
      <c r="S183" s="5">
        <v>45000</v>
      </c>
      <c r="T183" s="5">
        <v>45000</v>
      </c>
      <c r="U183" s="3" t="s">
        <v>1733</v>
      </c>
      <c r="V183" s="5">
        <v>0</v>
      </c>
      <c r="W183" s="5">
        <v>0</v>
      </c>
      <c r="X183" s="5"/>
      <c r="Y183" s="5"/>
      <c r="Z183" s="5">
        <f>Tbl_BalanceHistory[[#This Row],[Discretionary Recommended - Pre 2022]]+Tbl_BalanceHistory[[#This Row],[Discretionary Balance Recommended: Policy]]+Tbl_BalanceHistory[[#This Row],[Discretionary Balance Recommended: Commitments]]</f>
        <v>0</v>
      </c>
      <c r="AA183" s="5">
        <f>Tbl_BalanceHistory[[#This Row],[Discretionary Balance]]-Tbl_BalanceHistory[[#This Row],[Discretionary Reappropriation]]</f>
        <v>0</v>
      </c>
      <c r="AB183" s="2"/>
      <c r="AC183" s="2"/>
      <c r="AD183" s="2"/>
      <c r="AE183" s="2"/>
    </row>
    <row r="184" spans="1:31" ht="60" x14ac:dyDescent="0.25">
      <c r="A184" s="2" t="s">
        <v>39</v>
      </c>
      <c r="B184" s="3">
        <v>1</v>
      </c>
      <c r="C184" s="3">
        <v>107</v>
      </c>
      <c r="D184" s="3" t="s">
        <v>70</v>
      </c>
      <c r="E184" s="3" t="str">
        <f>_xlfn.XLOOKUP(Tbl_BalanceHistory[[#This Row],[RespAgy]],Tbl_Agencies[Agy Code],Tbl_Agencies[Agy Sort])</f>
        <v>006000</v>
      </c>
      <c r="F184" s="2" t="str">
        <f>Tbl_BalanceHistory[[#This Row],[RespAgy]]&amp;": "&amp;Tbl_BalanceHistory[[#This Row],[RespAgency]]</f>
        <v>107: Division of Legislative Services</v>
      </c>
      <c r="G184" s="3">
        <v>863</v>
      </c>
      <c r="H184" s="3" t="s">
        <v>1470</v>
      </c>
      <c r="I184" s="3" t="str">
        <f>_xlfn.XLOOKUP(Tbl_BalanceHistory[[#This Row],[AgyCode]],Tbl_Agencies[Agy Code],Tbl_Agencies[Agy Sort])</f>
        <v>025000</v>
      </c>
      <c r="J184" s="2" t="str">
        <f>Tbl_BalanceHistory[[#This Row],[AgyCode]]&amp;": "&amp;Tbl_BalanceHistory[[#This Row],[Agency Name]]</f>
        <v>863: Commission on Electric Utility Regulation</v>
      </c>
      <c r="K184" s="1">
        <v>2022</v>
      </c>
      <c r="L184" s="3">
        <v>507</v>
      </c>
      <c r="M184" s="3" t="s">
        <v>78</v>
      </c>
      <c r="N184" s="2" t="str">
        <f>Tbl_BalanceHistory[[#This Row],[ProgramCode]]&amp;": "&amp;Tbl_BalanceHistory[[#This Row],[Program Name]]</f>
        <v>507: Resource Management Research, Planning, and Coordination</v>
      </c>
      <c r="O184" s="3" t="s">
        <v>886</v>
      </c>
      <c r="P184" s="1" t="str">
        <f>IF(Tbl_BalanceHistory[[#This Row],[FundCode]]="0100","GF",IF(Tbl_BalanceHistory[[#This Row],[FundCode]]="01000","GF","Hi Ed / OCR"))</f>
        <v>GF</v>
      </c>
      <c r="Q184" s="5">
        <v>55008</v>
      </c>
      <c r="R184" s="5">
        <v>8</v>
      </c>
      <c r="S184" s="5">
        <v>55000</v>
      </c>
      <c r="T184" s="5">
        <v>55000</v>
      </c>
      <c r="U184" s="3" t="s">
        <v>1733</v>
      </c>
      <c r="V184" s="5">
        <v>0</v>
      </c>
      <c r="W184" s="5"/>
      <c r="X184" s="5">
        <v>0</v>
      </c>
      <c r="Y184" s="5">
        <v>0</v>
      </c>
      <c r="Z184" s="5">
        <f>Tbl_BalanceHistory[[#This Row],[Discretionary Recommended - Pre 2022]]+Tbl_BalanceHistory[[#This Row],[Discretionary Balance Recommended: Policy]]+Tbl_BalanceHistory[[#This Row],[Discretionary Balance Recommended: Commitments]]</f>
        <v>0</v>
      </c>
      <c r="AA184" s="5">
        <f>Tbl_BalanceHistory[[#This Row],[Discretionary Balance]]-Tbl_BalanceHistory[[#This Row],[Discretionary Reappropriation]]</f>
        <v>0</v>
      </c>
      <c r="AB184" s="2"/>
      <c r="AC184" s="2"/>
      <c r="AD184" s="2"/>
      <c r="AE184" s="2"/>
    </row>
    <row r="185" spans="1:31" ht="30" x14ac:dyDescent="0.25">
      <c r="A185" s="2" t="s">
        <v>908</v>
      </c>
      <c r="B185" s="3">
        <v>1</v>
      </c>
      <c r="C185" s="3">
        <v>107</v>
      </c>
      <c r="D185" s="3" t="s">
        <v>70</v>
      </c>
      <c r="E185" s="3" t="str">
        <f>_xlfn.XLOOKUP(Tbl_BalanceHistory[[#This Row],[RespAgy]],Tbl_Agencies[Agy Code],Tbl_Agencies[Agy Sort])</f>
        <v>006000</v>
      </c>
      <c r="F185" s="2" t="str">
        <f>Tbl_BalanceHistory[[#This Row],[RespAgy]]&amp;": "&amp;Tbl_BalanceHistory[[#This Row],[RespAgency]]</f>
        <v>107: Division of Legislative Services</v>
      </c>
      <c r="G185" s="3">
        <v>864</v>
      </c>
      <c r="H185" s="3" t="s">
        <v>1473</v>
      </c>
      <c r="I185" s="3" t="str">
        <f>_xlfn.XLOOKUP(Tbl_BalanceHistory[[#This Row],[AgyCode]],Tbl_Agencies[Agy Code],Tbl_Agencies[Agy Sort])</f>
        <v>026000</v>
      </c>
      <c r="J185" s="2" t="str">
        <f>Tbl_BalanceHistory[[#This Row],[AgyCode]]&amp;": "&amp;Tbl_BalanceHistory[[#This Row],[Agency Name]]</f>
        <v>864: Manufacturing Development Commission</v>
      </c>
      <c r="K185" s="1">
        <v>2014</v>
      </c>
      <c r="L185" s="3">
        <v>534</v>
      </c>
      <c r="M185" s="3" t="s">
        <v>82</v>
      </c>
      <c r="N185" s="2" t="str">
        <f>Tbl_BalanceHistory[[#This Row],[ProgramCode]]&amp;": "&amp;Tbl_BalanceHistory[[#This Row],[Program Name]]</f>
        <v>534: Economic Development Services</v>
      </c>
      <c r="O185" s="3" t="s">
        <v>1730</v>
      </c>
      <c r="P185" s="1" t="str">
        <f>IF(Tbl_BalanceHistory[[#This Row],[FundCode]]="0100","GF",IF(Tbl_BalanceHistory[[#This Row],[FundCode]]="01000","GF","Hi Ed / OCR"))</f>
        <v>GF</v>
      </c>
      <c r="Q185" s="5">
        <v>43518</v>
      </c>
      <c r="R185" s="5">
        <v>3218.76</v>
      </c>
      <c r="S185" s="5">
        <v>40299</v>
      </c>
      <c r="T185" s="5">
        <v>40299</v>
      </c>
      <c r="U185" s="3" t="s">
        <v>1731</v>
      </c>
      <c r="V185" s="5">
        <v>0</v>
      </c>
      <c r="W185" s="5">
        <v>0</v>
      </c>
      <c r="X185" s="5"/>
      <c r="Y185" s="5"/>
      <c r="Z185" s="5">
        <f>Tbl_BalanceHistory[[#This Row],[Discretionary Recommended - Pre 2022]]+Tbl_BalanceHistory[[#This Row],[Discretionary Balance Recommended: Policy]]+Tbl_BalanceHistory[[#This Row],[Discretionary Balance Recommended: Commitments]]</f>
        <v>0</v>
      </c>
      <c r="AA185" s="5">
        <f>Tbl_BalanceHistory[[#This Row],[Discretionary Balance]]-Tbl_BalanceHistory[[#This Row],[Discretionary Reappropriation]]</f>
        <v>0</v>
      </c>
      <c r="AB185" s="2"/>
      <c r="AC185" s="2"/>
      <c r="AD185" s="2"/>
      <c r="AE185" s="2"/>
    </row>
    <row r="186" spans="1:31" ht="30" x14ac:dyDescent="0.25">
      <c r="A186" s="2" t="s">
        <v>908</v>
      </c>
      <c r="B186" s="3">
        <v>1</v>
      </c>
      <c r="C186" s="3">
        <v>107</v>
      </c>
      <c r="D186" s="3" t="s">
        <v>70</v>
      </c>
      <c r="E186" s="3" t="str">
        <f>_xlfn.XLOOKUP(Tbl_BalanceHistory[[#This Row],[RespAgy]],Tbl_Agencies[Agy Code],Tbl_Agencies[Agy Sort])</f>
        <v>006000</v>
      </c>
      <c r="F186" s="2" t="str">
        <f>Tbl_BalanceHistory[[#This Row],[RespAgy]]&amp;": "&amp;Tbl_BalanceHistory[[#This Row],[RespAgency]]</f>
        <v>107: Division of Legislative Services</v>
      </c>
      <c r="G186" s="3">
        <v>864</v>
      </c>
      <c r="H186" s="3" t="s">
        <v>1473</v>
      </c>
      <c r="I186" s="3" t="str">
        <f>_xlfn.XLOOKUP(Tbl_BalanceHistory[[#This Row],[AgyCode]],Tbl_Agencies[Agy Code],Tbl_Agencies[Agy Sort])</f>
        <v>026000</v>
      </c>
      <c r="J186" s="2" t="str">
        <f>Tbl_BalanceHistory[[#This Row],[AgyCode]]&amp;": "&amp;Tbl_BalanceHistory[[#This Row],[Agency Name]]</f>
        <v>864: Manufacturing Development Commission</v>
      </c>
      <c r="K186" s="1">
        <v>2015</v>
      </c>
      <c r="L186" s="3">
        <v>534</v>
      </c>
      <c r="M186" s="3" t="s">
        <v>82</v>
      </c>
      <c r="N186" s="2" t="str">
        <f>Tbl_BalanceHistory[[#This Row],[ProgramCode]]&amp;": "&amp;Tbl_BalanceHistory[[#This Row],[Program Name]]</f>
        <v>534: Economic Development Services</v>
      </c>
      <c r="O186" s="3" t="s">
        <v>1730</v>
      </c>
      <c r="P186" s="1" t="str">
        <f>IF(Tbl_BalanceHistory[[#This Row],[FundCode]]="0100","GF",IF(Tbl_BalanceHistory[[#This Row],[FundCode]]="01000","GF","Hi Ed / OCR"))</f>
        <v>GF</v>
      </c>
      <c r="Q186" s="5">
        <v>52317</v>
      </c>
      <c r="R186" s="5">
        <v>1928</v>
      </c>
      <c r="S186" s="5">
        <v>50388</v>
      </c>
      <c r="T186" s="5">
        <v>50388</v>
      </c>
      <c r="U186" s="3" t="s">
        <v>1731</v>
      </c>
      <c r="V186" s="5">
        <v>0</v>
      </c>
      <c r="W186" s="5">
        <v>0</v>
      </c>
      <c r="X186" s="5"/>
      <c r="Y186" s="5"/>
      <c r="Z186" s="5">
        <f>Tbl_BalanceHistory[[#This Row],[Discretionary Recommended - Pre 2022]]+Tbl_BalanceHistory[[#This Row],[Discretionary Balance Recommended: Policy]]+Tbl_BalanceHistory[[#This Row],[Discretionary Balance Recommended: Commitments]]</f>
        <v>0</v>
      </c>
      <c r="AA186" s="5">
        <f>Tbl_BalanceHistory[[#This Row],[Discretionary Balance]]-Tbl_BalanceHistory[[#This Row],[Discretionary Reappropriation]]</f>
        <v>0</v>
      </c>
      <c r="AB186" s="2"/>
      <c r="AC186" s="2"/>
      <c r="AD186" s="2"/>
      <c r="AE186" s="2"/>
    </row>
    <row r="187" spans="1:31" ht="30" x14ac:dyDescent="0.25">
      <c r="A187" s="2" t="s">
        <v>908</v>
      </c>
      <c r="B187" s="3">
        <v>1</v>
      </c>
      <c r="C187" s="3">
        <v>107</v>
      </c>
      <c r="D187" s="3" t="s">
        <v>70</v>
      </c>
      <c r="E187" s="3" t="str">
        <f>_xlfn.XLOOKUP(Tbl_BalanceHistory[[#This Row],[RespAgy]],Tbl_Agencies[Agy Code],Tbl_Agencies[Agy Sort])</f>
        <v>006000</v>
      </c>
      <c r="F187" s="2" t="str">
        <f>Tbl_BalanceHistory[[#This Row],[RespAgy]]&amp;": "&amp;Tbl_BalanceHistory[[#This Row],[RespAgency]]</f>
        <v>107: Division of Legislative Services</v>
      </c>
      <c r="G187" s="3">
        <v>864</v>
      </c>
      <c r="H187" s="3" t="s">
        <v>1473</v>
      </c>
      <c r="I187" s="3" t="str">
        <f>_xlfn.XLOOKUP(Tbl_BalanceHistory[[#This Row],[AgyCode]],Tbl_Agencies[Agy Code],Tbl_Agencies[Agy Sort])</f>
        <v>026000</v>
      </c>
      <c r="J187" s="2" t="str">
        <f>Tbl_BalanceHistory[[#This Row],[AgyCode]]&amp;": "&amp;Tbl_BalanceHistory[[#This Row],[Agency Name]]</f>
        <v>864: Manufacturing Development Commission</v>
      </c>
      <c r="K187" s="1">
        <v>2016</v>
      </c>
      <c r="L187" s="3">
        <v>534</v>
      </c>
      <c r="M187" s="3" t="s">
        <v>82</v>
      </c>
      <c r="N187" s="2" t="str">
        <f>Tbl_BalanceHistory[[#This Row],[ProgramCode]]&amp;": "&amp;Tbl_BalanceHistory[[#This Row],[Program Name]]</f>
        <v>534: Economic Development Services</v>
      </c>
      <c r="O187" s="3" t="s">
        <v>1730</v>
      </c>
      <c r="P187" s="1" t="str">
        <f>IF(Tbl_BalanceHistory[[#This Row],[FundCode]]="0100","GF",IF(Tbl_BalanceHistory[[#This Row],[FundCode]]="01000","GF","Hi Ed / OCR"))</f>
        <v>GF</v>
      </c>
      <c r="Q187" s="5">
        <v>62413</v>
      </c>
      <c r="R187" s="5">
        <v>436.14</v>
      </c>
      <c r="S187" s="5">
        <v>61976</v>
      </c>
      <c r="T187" s="5">
        <v>61976</v>
      </c>
      <c r="U187" s="3" t="s">
        <v>1732</v>
      </c>
      <c r="V187" s="5">
        <v>0</v>
      </c>
      <c r="W187" s="5">
        <v>0</v>
      </c>
      <c r="X187" s="5"/>
      <c r="Y187" s="5"/>
      <c r="Z187" s="5">
        <f>Tbl_BalanceHistory[[#This Row],[Discretionary Recommended - Pre 2022]]+Tbl_BalanceHistory[[#This Row],[Discretionary Balance Recommended: Policy]]+Tbl_BalanceHistory[[#This Row],[Discretionary Balance Recommended: Commitments]]</f>
        <v>0</v>
      </c>
      <c r="AA187" s="5">
        <f>Tbl_BalanceHistory[[#This Row],[Discretionary Balance]]-Tbl_BalanceHistory[[#This Row],[Discretionary Reappropriation]]</f>
        <v>0</v>
      </c>
      <c r="AB187" s="2"/>
      <c r="AC187" s="2"/>
      <c r="AD187" s="2"/>
      <c r="AE187" s="2"/>
    </row>
    <row r="188" spans="1:31" ht="30" x14ac:dyDescent="0.25">
      <c r="A188" s="2" t="s">
        <v>908</v>
      </c>
      <c r="B188" s="3">
        <v>1</v>
      </c>
      <c r="C188" s="3">
        <v>107</v>
      </c>
      <c r="D188" s="3" t="s">
        <v>70</v>
      </c>
      <c r="E188" s="3" t="str">
        <f>_xlfn.XLOOKUP(Tbl_BalanceHistory[[#This Row],[RespAgy]],Tbl_Agencies[Agy Code],Tbl_Agencies[Agy Sort])</f>
        <v>006000</v>
      </c>
      <c r="F188" s="2" t="str">
        <f>Tbl_BalanceHistory[[#This Row],[RespAgy]]&amp;": "&amp;Tbl_BalanceHistory[[#This Row],[RespAgency]]</f>
        <v>107: Division of Legislative Services</v>
      </c>
      <c r="G188" s="3">
        <v>864</v>
      </c>
      <c r="H188" s="3" t="s">
        <v>1473</v>
      </c>
      <c r="I188" s="3" t="str">
        <f>_xlfn.XLOOKUP(Tbl_BalanceHistory[[#This Row],[AgyCode]],Tbl_Agencies[Agy Code],Tbl_Agencies[Agy Sort])</f>
        <v>026000</v>
      </c>
      <c r="J188" s="2" t="str">
        <f>Tbl_BalanceHistory[[#This Row],[AgyCode]]&amp;": "&amp;Tbl_BalanceHistory[[#This Row],[Agency Name]]</f>
        <v>864: Manufacturing Development Commission</v>
      </c>
      <c r="K188" s="1">
        <v>2017</v>
      </c>
      <c r="L188" s="3">
        <v>534</v>
      </c>
      <c r="M188" s="3" t="s">
        <v>82</v>
      </c>
      <c r="N188" s="2" t="str">
        <f>Tbl_BalanceHistory[[#This Row],[ProgramCode]]&amp;": "&amp;Tbl_BalanceHistory[[#This Row],[Program Name]]</f>
        <v>534: Economic Development Services</v>
      </c>
      <c r="O188" s="3" t="s">
        <v>886</v>
      </c>
      <c r="P188" s="1" t="str">
        <f>IF(Tbl_BalanceHistory[[#This Row],[FundCode]]="0100","GF",IF(Tbl_BalanceHistory[[#This Row],[FundCode]]="01000","GF","Hi Ed / OCR"))</f>
        <v>GF</v>
      </c>
      <c r="Q188" s="5">
        <v>74120</v>
      </c>
      <c r="R188" s="5">
        <v>1038.73</v>
      </c>
      <c r="S188" s="5">
        <v>73081</v>
      </c>
      <c r="T188" s="5">
        <v>73081</v>
      </c>
      <c r="U188" s="3" t="s">
        <v>1732</v>
      </c>
      <c r="V188" s="5">
        <v>0</v>
      </c>
      <c r="W188" s="5">
        <v>0</v>
      </c>
      <c r="X188" s="5"/>
      <c r="Y188" s="5"/>
      <c r="Z188" s="5">
        <f>Tbl_BalanceHistory[[#This Row],[Discretionary Recommended - Pre 2022]]+Tbl_BalanceHistory[[#This Row],[Discretionary Balance Recommended: Policy]]+Tbl_BalanceHistory[[#This Row],[Discretionary Balance Recommended: Commitments]]</f>
        <v>0</v>
      </c>
      <c r="AA188" s="5">
        <f>Tbl_BalanceHistory[[#This Row],[Discretionary Balance]]-Tbl_BalanceHistory[[#This Row],[Discretionary Reappropriation]]</f>
        <v>0</v>
      </c>
      <c r="AB188" s="2"/>
      <c r="AC188" s="2"/>
      <c r="AD188" s="2"/>
      <c r="AE188" s="2"/>
    </row>
    <row r="189" spans="1:31" ht="30" x14ac:dyDescent="0.25">
      <c r="A189" s="2" t="s">
        <v>908</v>
      </c>
      <c r="B189" s="3">
        <v>1</v>
      </c>
      <c r="C189" s="3">
        <v>107</v>
      </c>
      <c r="D189" s="3" t="s">
        <v>70</v>
      </c>
      <c r="E189" s="3" t="str">
        <f>_xlfn.XLOOKUP(Tbl_BalanceHistory[[#This Row],[RespAgy]],Tbl_Agencies[Agy Code],Tbl_Agencies[Agy Sort])</f>
        <v>006000</v>
      </c>
      <c r="F189" s="2" t="str">
        <f>Tbl_BalanceHistory[[#This Row],[RespAgy]]&amp;": "&amp;Tbl_BalanceHistory[[#This Row],[RespAgency]]</f>
        <v>107: Division of Legislative Services</v>
      </c>
      <c r="G189" s="3">
        <v>864</v>
      </c>
      <c r="H189" s="3" t="s">
        <v>1473</v>
      </c>
      <c r="I189" s="3" t="str">
        <f>_xlfn.XLOOKUP(Tbl_BalanceHistory[[#This Row],[AgyCode]],Tbl_Agencies[Agy Code],Tbl_Agencies[Agy Sort])</f>
        <v>026000</v>
      </c>
      <c r="J189" s="2" t="str">
        <f>Tbl_BalanceHistory[[#This Row],[AgyCode]]&amp;": "&amp;Tbl_BalanceHistory[[#This Row],[Agency Name]]</f>
        <v>864: Manufacturing Development Commission</v>
      </c>
      <c r="K189" s="1">
        <v>2018</v>
      </c>
      <c r="L189" s="3">
        <v>534</v>
      </c>
      <c r="M189" s="3" t="s">
        <v>82</v>
      </c>
      <c r="N189" s="2" t="str">
        <f>Tbl_BalanceHistory[[#This Row],[ProgramCode]]&amp;": "&amp;Tbl_BalanceHistory[[#This Row],[Program Name]]</f>
        <v>534: Economic Development Services</v>
      </c>
      <c r="O189" s="3" t="s">
        <v>886</v>
      </c>
      <c r="P189" s="1" t="str">
        <f>IF(Tbl_BalanceHistory[[#This Row],[FundCode]]="0100","GF",IF(Tbl_BalanceHistory[[#This Row],[FundCode]]="01000","GF","Hi Ed / OCR"))</f>
        <v>GF</v>
      </c>
      <c r="Q189" s="5">
        <v>85239</v>
      </c>
      <c r="R189" s="5">
        <v>157</v>
      </c>
      <c r="S189" s="5">
        <v>85082</v>
      </c>
      <c r="T189" s="5">
        <v>85082</v>
      </c>
      <c r="U189" s="3" t="s">
        <v>1733</v>
      </c>
      <c r="V189" s="5">
        <v>0</v>
      </c>
      <c r="W189" s="5">
        <v>0</v>
      </c>
      <c r="X189" s="5"/>
      <c r="Y189" s="5"/>
      <c r="Z189" s="5">
        <f>Tbl_BalanceHistory[[#This Row],[Discretionary Recommended - Pre 2022]]+Tbl_BalanceHistory[[#This Row],[Discretionary Balance Recommended: Policy]]+Tbl_BalanceHistory[[#This Row],[Discretionary Balance Recommended: Commitments]]</f>
        <v>0</v>
      </c>
      <c r="AA189" s="5">
        <f>Tbl_BalanceHistory[[#This Row],[Discretionary Balance]]-Tbl_BalanceHistory[[#This Row],[Discretionary Reappropriation]]</f>
        <v>0</v>
      </c>
      <c r="AB189" s="2"/>
      <c r="AC189" s="2"/>
      <c r="AD189" s="2"/>
      <c r="AE189" s="2"/>
    </row>
    <row r="190" spans="1:31" ht="30" x14ac:dyDescent="0.25">
      <c r="A190" s="2" t="s">
        <v>908</v>
      </c>
      <c r="B190" s="3">
        <v>1</v>
      </c>
      <c r="C190" s="3">
        <v>107</v>
      </c>
      <c r="D190" s="3" t="s">
        <v>70</v>
      </c>
      <c r="E190" s="3" t="str">
        <f>_xlfn.XLOOKUP(Tbl_BalanceHistory[[#This Row],[RespAgy]],Tbl_Agencies[Agy Code],Tbl_Agencies[Agy Sort])</f>
        <v>006000</v>
      </c>
      <c r="F190" s="2" t="str">
        <f>Tbl_BalanceHistory[[#This Row],[RespAgy]]&amp;": "&amp;Tbl_BalanceHistory[[#This Row],[RespAgency]]</f>
        <v>107: Division of Legislative Services</v>
      </c>
      <c r="G190" s="3">
        <v>864</v>
      </c>
      <c r="H190" s="3" t="s">
        <v>1473</v>
      </c>
      <c r="I190" s="3" t="str">
        <f>_xlfn.XLOOKUP(Tbl_BalanceHistory[[#This Row],[AgyCode]],Tbl_Agencies[Agy Code],Tbl_Agencies[Agy Sort])</f>
        <v>026000</v>
      </c>
      <c r="J190" s="2" t="str">
        <f>Tbl_BalanceHistory[[#This Row],[AgyCode]]&amp;": "&amp;Tbl_BalanceHistory[[#This Row],[Agency Name]]</f>
        <v>864: Manufacturing Development Commission</v>
      </c>
      <c r="K190" s="1">
        <v>2019</v>
      </c>
      <c r="L190" s="3">
        <v>534</v>
      </c>
      <c r="M190" s="3" t="s">
        <v>82</v>
      </c>
      <c r="N190" s="2" t="str">
        <f>Tbl_BalanceHistory[[#This Row],[ProgramCode]]&amp;": "&amp;Tbl_BalanceHistory[[#This Row],[Program Name]]</f>
        <v>534: Economic Development Services</v>
      </c>
      <c r="O190" s="3" t="s">
        <v>886</v>
      </c>
      <c r="P190" s="1" t="str">
        <f>IF(Tbl_BalanceHistory[[#This Row],[FundCode]]="0100","GF",IF(Tbl_BalanceHistory[[#This Row],[FundCode]]="01000","GF","Hi Ed / OCR"))</f>
        <v>GF</v>
      </c>
      <c r="Q190" s="5">
        <v>97112</v>
      </c>
      <c r="R190" s="5">
        <v>318.82</v>
      </c>
      <c r="S190" s="5">
        <v>96793.18</v>
      </c>
      <c r="T190" s="5">
        <v>96793.18</v>
      </c>
      <c r="U190" s="3" t="s">
        <v>1733</v>
      </c>
      <c r="V190" s="5">
        <v>0</v>
      </c>
      <c r="W190" s="5">
        <v>0</v>
      </c>
      <c r="X190" s="5"/>
      <c r="Y190" s="5"/>
      <c r="Z190" s="5">
        <f>Tbl_BalanceHistory[[#This Row],[Discretionary Recommended - Pre 2022]]+Tbl_BalanceHistory[[#This Row],[Discretionary Balance Recommended: Policy]]+Tbl_BalanceHistory[[#This Row],[Discretionary Balance Recommended: Commitments]]</f>
        <v>0</v>
      </c>
      <c r="AA190" s="5">
        <f>Tbl_BalanceHistory[[#This Row],[Discretionary Balance]]-Tbl_BalanceHistory[[#This Row],[Discretionary Reappropriation]]</f>
        <v>0</v>
      </c>
      <c r="AB190" s="2"/>
      <c r="AC190" s="2"/>
      <c r="AD190" s="2"/>
      <c r="AE190" s="2"/>
    </row>
    <row r="191" spans="1:31" ht="30" x14ac:dyDescent="0.25">
      <c r="A191" s="2" t="s">
        <v>39</v>
      </c>
      <c r="B191" s="3">
        <v>1</v>
      </c>
      <c r="C191" s="3">
        <v>107</v>
      </c>
      <c r="D191" s="3" t="s">
        <v>70</v>
      </c>
      <c r="E191" s="3" t="str">
        <f>_xlfn.XLOOKUP(Tbl_BalanceHistory[[#This Row],[RespAgy]],Tbl_Agencies[Agy Code],Tbl_Agencies[Agy Sort])</f>
        <v>006000</v>
      </c>
      <c r="F191" s="2" t="str">
        <f>Tbl_BalanceHistory[[#This Row],[RespAgy]]&amp;": "&amp;Tbl_BalanceHistory[[#This Row],[RespAgency]]</f>
        <v>107: Division of Legislative Services</v>
      </c>
      <c r="G191" s="3">
        <v>864</v>
      </c>
      <c r="H191" s="3" t="s">
        <v>1473</v>
      </c>
      <c r="I191" s="3" t="str">
        <f>_xlfn.XLOOKUP(Tbl_BalanceHistory[[#This Row],[AgyCode]],Tbl_Agencies[Agy Code],Tbl_Agencies[Agy Sort])</f>
        <v>026000</v>
      </c>
      <c r="J191" s="2" t="str">
        <f>Tbl_BalanceHistory[[#This Row],[AgyCode]]&amp;": "&amp;Tbl_BalanceHistory[[#This Row],[Agency Name]]</f>
        <v>864: Manufacturing Development Commission</v>
      </c>
      <c r="K191" s="1">
        <v>2020</v>
      </c>
      <c r="L191" s="3">
        <v>534</v>
      </c>
      <c r="M191" s="3" t="s">
        <v>82</v>
      </c>
      <c r="N191" s="2" t="str">
        <f>Tbl_BalanceHistory[[#This Row],[ProgramCode]]&amp;": "&amp;Tbl_BalanceHistory[[#This Row],[Program Name]]</f>
        <v>534: Economic Development Services</v>
      </c>
      <c r="O191" s="3" t="s">
        <v>886</v>
      </c>
      <c r="P191" s="1" t="str">
        <f>IF(Tbl_BalanceHistory[[#This Row],[FundCode]]="0100","GF",IF(Tbl_BalanceHistory[[#This Row],[FundCode]]="01000","GF","Hi Ed / OCR"))</f>
        <v>GF</v>
      </c>
      <c r="Q191" s="5">
        <v>108832.18</v>
      </c>
      <c r="R191" s="5">
        <v>39</v>
      </c>
      <c r="S191" s="5">
        <v>108793.18</v>
      </c>
      <c r="T191" s="5">
        <v>108793.18</v>
      </c>
      <c r="U191" s="3" t="s">
        <v>1733</v>
      </c>
      <c r="V191" s="5">
        <v>0</v>
      </c>
      <c r="W191" s="5">
        <v>0</v>
      </c>
      <c r="X191" s="5"/>
      <c r="Y191" s="5"/>
      <c r="Z191" s="5">
        <f>Tbl_BalanceHistory[[#This Row],[Discretionary Recommended - Pre 2022]]+Tbl_BalanceHistory[[#This Row],[Discretionary Balance Recommended: Policy]]+Tbl_BalanceHistory[[#This Row],[Discretionary Balance Recommended: Commitments]]</f>
        <v>0</v>
      </c>
      <c r="AA191" s="5">
        <f>Tbl_BalanceHistory[[#This Row],[Discretionary Balance]]-Tbl_BalanceHistory[[#This Row],[Discretionary Reappropriation]]</f>
        <v>0</v>
      </c>
      <c r="AB191" s="2"/>
      <c r="AC191" s="2"/>
      <c r="AD191" s="2"/>
      <c r="AE191" s="2"/>
    </row>
    <row r="192" spans="1:31" ht="30" x14ac:dyDescent="0.25">
      <c r="A192" s="2" t="s">
        <v>39</v>
      </c>
      <c r="B192" s="3">
        <v>1</v>
      </c>
      <c r="C192" s="3">
        <v>107</v>
      </c>
      <c r="D192" s="3" t="s">
        <v>70</v>
      </c>
      <c r="E192" s="3" t="str">
        <f>_xlfn.XLOOKUP(Tbl_BalanceHistory[[#This Row],[RespAgy]],Tbl_Agencies[Agy Code],Tbl_Agencies[Agy Sort])</f>
        <v>006000</v>
      </c>
      <c r="F192" s="2" t="str">
        <f>Tbl_BalanceHistory[[#This Row],[RespAgy]]&amp;": "&amp;Tbl_BalanceHistory[[#This Row],[RespAgency]]</f>
        <v>107: Division of Legislative Services</v>
      </c>
      <c r="G192" s="3">
        <v>864</v>
      </c>
      <c r="H192" s="3" t="s">
        <v>1473</v>
      </c>
      <c r="I192" s="3" t="str">
        <f>_xlfn.XLOOKUP(Tbl_BalanceHistory[[#This Row],[AgyCode]],Tbl_Agencies[Agy Code],Tbl_Agencies[Agy Sort])</f>
        <v>026000</v>
      </c>
      <c r="J192" s="2" t="str">
        <f>Tbl_BalanceHistory[[#This Row],[AgyCode]]&amp;": "&amp;Tbl_BalanceHistory[[#This Row],[Agency Name]]</f>
        <v>864: Manufacturing Development Commission</v>
      </c>
      <c r="K192" s="1">
        <v>2021</v>
      </c>
      <c r="L192" s="3">
        <v>534</v>
      </c>
      <c r="M192" s="3" t="s">
        <v>82</v>
      </c>
      <c r="N192" s="2" t="str">
        <f>Tbl_BalanceHistory[[#This Row],[ProgramCode]]&amp;": "&amp;Tbl_BalanceHistory[[#This Row],[Program Name]]</f>
        <v>534: Economic Development Services</v>
      </c>
      <c r="O192" s="3" t="s">
        <v>886</v>
      </c>
      <c r="P192" s="1" t="str">
        <f>IF(Tbl_BalanceHistory[[#This Row],[FundCode]]="0100","GF",IF(Tbl_BalanceHistory[[#This Row],[FundCode]]="01000","GF","Hi Ed / OCR"))</f>
        <v>GF</v>
      </c>
      <c r="Q192" s="5">
        <v>120814.18</v>
      </c>
      <c r="R192" s="5">
        <v>21</v>
      </c>
      <c r="S192" s="5">
        <v>120793.18</v>
      </c>
      <c r="T192" s="5">
        <v>120793.18</v>
      </c>
      <c r="U192" s="3" t="s">
        <v>1733</v>
      </c>
      <c r="V192" s="5">
        <v>0</v>
      </c>
      <c r="W192" s="5">
        <v>0</v>
      </c>
      <c r="X192" s="5"/>
      <c r="Y192" s="5"/>
      <c r="Z192" s="5">
        <f>Tbl_BalanceHistory[[#This Row],[Discretionary Recommended - Pre 2022]]+Tbl_BalanceHistory[[#This Row],[Discretionary Balance Recommended: Policy]]+Tbl_BalanceHistory[[#This Row],[Discretionary Balance Recommended: Commitments]]</f>
        <v>0</v>
      </c>
      <c r="AA192" s="5">
        <f>Tbl_BalanceHistory[[#This Row],[Discretionary Balance]]-Tbl_BalanceHistory[[#This Row],[Discretionary Reappropriation]]</f>
        <v>0</v>
      </c>
      <c r="AB192" s="2"/>
      <c r="AC192" s="2"/>
      <c r="AD192" s="2"/>
      <c r="AE192" s="2"/>
    </row>
    <row r="193" spans="1:31" ht="30" x14ac:dyDescent="0.25">
      <c r="A193" s="2" t="s">
        <v>39</v>
      </c>
      <c r="B193" s="3">
        <v>1</v>
      </c>
      <c r="C193" s="3">
        <v>107</v>
      </c>
      <c r="D193" s="3" t="s">
        <v>70</v>
      </c>
      <c r="E193" s="3" t="str">
        <f>_xlfn.XLOOKUP(Tbl_BalanceHistory[[#This Row],[RespAgy]],Tbl_Agencies[Agy Code],Tbl_Agencies[Agy Sort])</f>
        <v>006000</v>
      </c>
      <c r="F193" s="2" t="str">
        <f>Tbl_BalanceHistory[[#This Row],[RespAgy]]&amp;": "&amp;Tbl_BalanceHistory[[#This Row],[RespAgency]]</f>
        <v>107: Division of Legislative Services</v>
      </c>
      <c r="G193" s="3">
        <v>864</v>
      </c>
      <c r="H193" s="3" t="s">
        <v>1473</v>
      </c>
      <c r="I193" s="3" t="str">
        <f>_xlfn.XLOOKUP(Tbl_BalanceHistory[[#This Row],[AgyCode]],Tbl_Agencies[Agy Code],Tbl_Agencies[Agy Sort])</f>
        <v>026000</v>
      </c>
      <c r="J193" s="2" t="str">
        <f>Tbl_BalanceHistory[[#This Row],[AgyCode]]&amp;": "&amp;Tbl_BalanceHistory[[#This Row],[Agency Name]]</f>
        <v>864: Manufacturing Development Commission</v>
      </c>
      <c r="K193" s="1">
        <v>2022</v>
      </c>
      <c r="L193" s="3">
        <v>534</v>
      </c>
      <c r="M193" s="3" t="s">
        <v>82</v>
      </c>
      <c r="N193" s="2" t="str">
        <f>Tbl_BalanceHistory[[#This Row],[ProgramCode]]&amp;": "&amp;Tbl_BalanceHistory[[#This Row],[Program Name]]</f>
        <v>534: Economic Development Services</v>
      </c>
      <c r="O193" s="3" t="s">
        <v>886</v>
      </c>
      <c r="P193" s="1" t="str">
        <f>IF(Tbl_BalanceHistory[[#This Row],[FundCode]]="0100","GF",IF(Tbl_BalanceHistory[[#This Row],[FundCode]]="01000","GF","Hi Ed / OCR"))</f>
        <v>GF</v>
      </c>
      <c r="Q193" s="5">
        <v>132806.18</v>
      </c>
      <c r="R193" s="5">
        <v>341</v>
      </c>
      <c r="S193" s="5">
        <v>132465.18</v>
      </c>
      <c r="T193" s="5">
        <v>132465.18</v>
      </c>
      <c r="U193" s="3" t="s">
        <v>1733</v>
      </c>
      <c r="V193" s="5">
        <v>0</v>
      </c>
      <c r="W193" s="5"/>
      <c r="X193" s="5">
        <v>0</v>
      </c>
      <c r="Y193" s="5">
        <v>0</v>
      </c>
      <c r="Z193" s="5">
        <f>Tbl_BalanceHistory[[#This Row],[Discretionary Recommended - Pre 2022]]+Tbl_BalanceHistory[[#This Row],[Discretionary Balance Recommended: Policy]]+Tbl_BalanceHistory[[#This Row],[Discretionary Balance Recommended: Commitments]]</f>
        <v>0</v>
      </c>
      <c r="AA193" s="5">
        <f>Tbl_BalanceHistory[[#This Row],[Discretionary Balance]]-Tbl_BalanceHistory[[#This Row],[Discretionary Reappropriation]]</f>
        <v>0</v>
      </c>
      <c r="AB193" s="2"/>
      <c r="AC193" s="2"/>
      <c r="AD193" s="2"/>
      <c r="AE193" s="2"/>
    </row>
    <row r="194" spans="1:31" ht="30" x14ac:dyDescent="0.25">
      <c r="A194" s="2" t="s">
        <v>908</v>
      </c>
      <c r="B194" s="3">
        <v>1</v>
      </c>
      <c r="C194" s="3">
        <v>107</v>
      </c>
      <c r="D194" s="3" t="s">
        <v>70</v>
      </c>
      <c r="E194" s="3" t="str">
        <f>_xlfn.XLOOKUP(Tbl_BalanceHistory[[#This Row],[RespAgy]],Tbl_Agencies[Agy Code],Tbl_Agencies[Agy Sort])</f>
        <v>006000</v>
      </c>
      <c r="F194" s="2" t="str">
        <f>Tbl_BalanceHistory[[#This Row],[RespAgy]]&amp;": "&amp;Tbl_BalanceHistory[[#This Row],[RespAgency]]</f>
        <v>107: Division of Legislative Services</v>
      </c>
      <c r="G194" s="3">
        <v>865</v>
      </c>
      <c r="H194" s="3" t="s">
        <v>1476</v>
      </c>
      <c r="I194" s="3" t="str">
        <f>_xlfn.XLOOKUP(Tbl_BalanceHistory[[#This Row],[AgyCode]],Tbl_Agencies[Agy Code],Tbl_Agencies[Agy Sort])</f>
        <v>027000</v>
      </c>
      <c r="J194" s="2" t="str">
        <f>Tbl_BalanceHistory[[#This Row],[AgyCode]]&amp;": "&amp;Tbl_BalanceHistory[[#This Row],[Agency Name]]</f>
        <v>865: Joint Commission on Administrative Rules</v>
      </c>
      <c r="K194" s="1">
        <v>2014</v>
      </c>
      <c r="L194" s="3">
        <v>701</v>
      </c>
      <c r="M194" s="3" t="s">
        <v>88</v>
      </c>
      <c r="N194" s="2" t="str">
        <f>Tbl_BalanceHistory[[#This Row],[ProgramCode]]&amp;": "&amp;Tbl_BalanceHistory[[#This Row],[Program Name]]</f>
        <v>701: Governmental Affairs Services</v>
      </c>
      <c r="O194" s="3" t="s">
        <v>1730</v>
      </c>
      <c r="P194" s="1" t="str">
        <f>IF(Tbl_BalanceHistory[[#This Row],[FundCode]]="0100","GF",IF(Tbl_BalanceHistory[[#This Row],[FundCode]]="01000","GF","Hi Ed / OCR"))</f>
        <v>GF</v>
      </c>
      <c r="Q194" s="5">
        <v>37041</v>
      </c>
      <c r="R194" s="5">
        <v>1245.79</v>
      </c>
      <c r="S194" s="5">
        <v>35795</v>
      </c>
      <c r="T194" s="5">
        <v>35795</v>
      </c>
      <c r="U194" s="3" t="s">
        <v>1731</v>
      </c>
      <c r="V194" s="5">
        <v>0</v>
      </c>
      <c r="W194" s="5">
        <v>0</v>
      </c>
      <c r="X194" s="5"/>
      <c r="Y194" s="5"/>
      <c r="Z194" s="5">
        <f>Tbl_BalanceHistory[[#This Row],[Discretionary Recommended - Pre 2022]]+Tbl_BalanceHistory[[#This Row],[Discretionary Balance Recommended: Policy]]+Tbl_BalanceHistory[[#This Row],[Discretionary Balance Recommended: Commitments]]</f>
        <v>0</v>
      </c>
      <c r="AA194" s="5">
        <f>Tbl_BalanceHistory[[#This Row],[Discretionary Balance]]-Tbl_BalanceHistory[[#This Row],[Discretionary Reappropriation]]</f>
        <v>0</v>
      </c>
      <c r="AB194" s="2"/>
      <c r="AC194" s="2"/>
      <c r="AD194" s="2"/>
      <c r="AE194" s="2"/>
    </row>
    <row r="195" spans="1:31" ht="30" x14ac:dyDescent="0.25">
      <c r="A195" s="2" t="s">
        <v>908</v>
      </c>
      <c r="B195" s="3">
        <v>1</v>
      </c>
      <c r="C195" s="3">
        <v>107</v>
      </c>
      <c r="D195" s="3" t="s">
        <v>70</v>
      </c>
      <c r="E195" s="3" t="str">
        <f>_xlfn.XLOOKUP(Tbl_BalanceHistory[[#This Row],[RespAgy]],Tbl_Agencies[Agy Code],Tbl_Agencies[Agy Sort])</f>
        <v>006000</v>
      </c>
      <c r="F195" s="2" t="str">
        <f>Tbl_BalanceHistory[[#This Row],[RespAgy]]&amp;": "&amp;Tbl_BalanceHistory[[#This Row],[RespAgency]]</f>
        <v>107: Division of Legislative Services</v>
      </c>
      <c r="G195" s="3">
        <v>865</v>
      </c>
      <c r="H195" s="3" t="s">
        <v>1476</v>
      </c>
      <c r="I195" s="3" t="str">
        <f>_xlfn.XLOOKUP(Tbl_BalanceHistory[[#This Row],[AgyCode]],Tbl_Agencies[Agy Code],Tbl_Agencies[Agy Sort])</f>
        <v>027000</v>
      </c>
      <c r="J195" s="2" t="str">
        <f>Tbl_BalanceHistory[[#This Row],[AgyCode]]&amp;": "&amp;Tbl_BalanceHistory[[#This Row],[Agency Name]]</f>
        <v>865: Joint Commission on Administrative Rules</v>
      </c>
      <c r="K195" s="1">
        <v>2015</v>
      </c>
      <c r="L195" s="3">
        <v>701</v>
      </c>
      <c r="M195" s="3" t="s">
        <v>88</v>
      </c>
      <c r="N195" s="2" t="str">
        <f>Tbl_BalanceHistory[[#This Row],[ProgramCode]]&amp;": "&amp;Tbl_BalanceHistory[[#This Row],[Program Name]]</f>
        <v>701: Governmental Affairs Services</v>
      </c>
      <c r="O195" s="3" t="s">
        <v>1730</v>
      </c>
      <c r="P195" s="1" t="str">
        <f>IF(Tbl_BalanceHistory[[#This Row],[FundCode]]="0100","GF",IF(Tbl_BalanceHistory[[#This Row],[FundCode]]="01000","GF","Hi Ed / OCR"))</f>
        <v>GF</v>
      </c>
      <c r="Q195" s="5">
        <v>45811</v>
      </c>
      <c r="R195" s="5">
        <v>16</v>
      </c>
      <c r="S195" s="5">
        <v>45795</v>
      </c>
      <c r="T195" s="5">
        <v>45795</v>
      </c>
      <c r="U195" s="3" t="s">
        <v>1731</v>
      </c>
      <c r="V195" s="5">
        <v>0</v>
      </c>
      <c r="W195" s="5">
        <v>0</v>
      </c>
      <c r="X195" s="5"/>
      <c r="Y195" s="5"/>
      <c r="Z195" s="5">
        <f>Tbl_BalanceHistory[[#This Row],[Discretionary Recommended - Pre 2022]]+Tbl_BalanceHistory[[#This Row],[Discretionary Balance Recommended: Policy]]+Tbl_BalanceHistory[[#This Row],[Discretionary Balance Recommended: Commitments]]</f>
        <v>0</v>
      </c>
      <c r="AA195" s="5">
        <f>Tbl_BalanceHistory[[#This Row],[Discretionary Balance]]-Tbl_BalanceHistory[[#This Row],[Discretionary Reappropriation]]</f>
        <v>0</v>
      </c>
      <c r="AB195" s="2"/>
      <c r="AC195" s="2"/>
      <c r="AD195" s="2"/>
      <c r="AE195" s="2"/>
    </row>
    <row r="196" spans="1:31" ht="30" x14ac:dyDescent="0.25">
      <c r="A196" s="2" t="s">
        <v>908</v>
      </c>
      <c r="B196" s="3">
        <v>1</v>
      </c>
      <c r="C196" s="3">
        <v>107</v>
      </c>
      <c r="D196" s="3" t="s">
        <v>70</v>
      </c>
      <c r="E196" s="3" t="str">
        <f>_xlfn.XLOOKUP(Tbl_BalanceHistory[[#This Row],[RespAgy]],Tbl_Agencies[Agy Code],Tbl_Agencies[Agy Sort])</f>
        <v>006000</v>
      </c>
      <c r="F196" s="2" t="str">
        <f>Tbl_BalanceHistory[[#This Row],[RespAgy]]&amp;": "&amp;Tbl_BalanceHistory[[#This Row],[RespAgency]]</f>
        <v>107: Division of Legislative Services</v>
      </c>
      <c r="G196" s="3">
        <v>865</v>
      </c>
      <c r="H196" s="3" t="s">
        <v>1476</v>
      </c>
      <c r="I196" s="3" t="str">
        <f>_xlfn.XLOOKUP(Tbl_BalanceHistory[[#This Row],[AgyCode]],Tbl_Agencies[Agy Code],Tbl_Agencies[Agy Sort])</f>
        <v>027000</v>
      </c>
      <c r="J196" s="2" t="str">
        <f>Tbl_BalanceHistory[[#This Row],[AgyCode]]&amp;": "&amp;Tbl_BalanceHistory[[#This Row],[Agency Name]]</f>
        <v>865: Joint Commission on Administrative Rules</v>
      </c>
      <c r="K196" s="1">
        <v>2016</v>
      </c>
      <c r="L196" s="3">
        <v>701</v>
      </c>
      <c r="M196" s="3" t="s">
        <v>88</v>
      </c>
      <c r="N196" s="2" t="str">
        <f>Tbl_BalanceHistory[[#This Row],[ProgramCode]]&amp;": "&amp;Tbl_BalanceHistory[[#This Row],[Program Name]]</f>
        <v>701: Governmental Affairs Services</v>
      </c>
      <c r="O196" s="3" t="s">
        <v>1730</v>
      </c>
      <c r="P196" s="1" t="str">
        <f>IF(Tbl_BalanceHistory[[#This Row],[FundCode]]="0100","GF",IF(Tbl_BalanceHistory[[#This Row],[FundCode]]="01000","GF","Hi Ed / OCR"))</f>
        <v>GF</v>
      </c>
      <c r="Q196" s="5">
        <v>55817</v>
      </c>
      <c r="R196" s="5">
        <v>838.15</v>
      </c>
      <c r="S196" s="5">
        <v>54978</v>
      </c>
      <c r="T196" s="5">
        <v>54978</v>
      </c>
      <c r="U196" s="3" t="s">
        <v>1732</v>
      </c>
      <c r="V196" s="5">
        <v>0</v>
      </c>
      <c r="W196" s="5">
        <v>0</v>
      </c>
      <c r="X196" s="5"/>
      <c r="Y196" s="5"/>
      <c r="Z196" s="5">
        <f>Tbl_BalanceHistory[[#This Row],[Discretionary Recommended - Pre 2022]]+Tbl_BalanceHistory[[#This Row],[Discretionary Balance Recommended: Policy]]+Tbl_BalanceHistory[[#This Row],[Discretionary Balance Recommended: Commitments]]</f>
        <v>0</v>
      </c>
      <c r="AA196" s="5">
        <f>Tbl_BalanceHistory[[#This Row],[Discretionary Balance]]-Tbl_BalanceHistory[[#This Row],[Discretionary Reappropriation]]</f>
        <v>0</v>
      </c>
      <c r="AB196" s="2"/>
      <c r="AC196" s="2"/>
      <c r="AD196" s="2"/>
      <c r="AE196" s="2"/>
    </row>
    <row r="197" spans="1:31" ht="30" x14ac:dyDescent="0.25">
      <c r="A197" s="2" t="s">
        <v>908</v>
      </c>
      <c r="B197" s="3">
        <v>1</v>
      </c>
      <c r="C197" s="3">
        <v>107</v>
      </c>
      <c r="D197" s="3" t="s">
        <v>70</v>
      </c>
      <c r="E197" s="3" t="str">
        <f>_xlfn.XLOOKUP(Tbl_BalanceHistory[[#This Row],[RespAgy]],Tbl_Agencies[Agy Code],Tbl_Agencies[Agy Sort])</f>
        <v>006000</v>
      </c>
      <c r="F197" s="2" t="str">
        <f>Tbl_BalanceHistory[[#This Row],[RespAgy]]&amp;": "&amp;Tbl_BalanceHistory[[#This Row],[RespAgency]]</f>
        <v>107: Division of Legislative Services</v>
      </c>
      <c r="G197" s="3">
        <v>865</v>
      </c>
      <c r="H197" s="3" t="s">
        <v>1476</v>
      </c>
      <c r="I197" s="3" t="str">
        <f>_xlfn.XLOOKUP(Tbl_BalanceHistory[[#This Row],[AgyCode]],Tbl_Agencies[Agy Code],Tbl_Agencies[Agy Sort])</f>
        <v>027000</v>
      </c>
      <c r="J197" s="2" t="str">
        <f>Tbl_BalanceHistory[[#This Row],[AgyCode]]&amp;": "&amp;Tbl_BalanceHistory[[#This Row],[Agency Name]]</f>
        <v>865: Joint Commission on Administrative Rules</v>
      </c>
      <c r="K197" s="1">
        <v>2017</v>
      </c>
      <c r="L197" s="3">
        <v>701</v>
      </c>
      <c r="M197" s="3" t="s">
        <v>88</v>
      </c>
      <c r="N197" s="2" t="str">
        <f>Tbl_BalanceHistory[[#This Row],[ProgramCode]]&amp;": "&amp;Tbl_BalanceHistory[[#This Row],[Program Name]]</f>
        <v>701: Governmental Affairs Services</v>
      </c>
      <c r="O197" s="3" t="s">
        <v>886</v>
      </c>
      <c r="P197" s="1" t="str">
        <f>IF(Tbl_BalanceHistory[[#This Row],[FundCode]]="0100","GF",IF(Tbl_BalanceHistory[[#This Row],[FundCode]]="01000","GF","Hi Ed / OCR"))</f>
        <v>GF</v>
      </c>
      <c r="Q197" s="5">
        <v>64992</v>
      </c>
      <c r="R197" s="5">
        <v>1433.68</v>
      </c>
      <c r="S197" s="5">
        <v>63558</v>
      </c>
      <c r="T197" s="5">
        <v>63558</v>
      </c>
      <c r="U197" s="3" t="s">
        <v>1732</v>
      </c>
      <c r="V197" s="5">
        <v>0</v>
      </c>
      <c r="W197" s="5">
        <v>0</v>
      </c>
      <c r="X197" s="5"/>
      <c r="Y197" s="5"/>
      <c r="Z197" s="5">
        <f>Tbl_BalanceHistory[[#This Row],[Discretionary Recommended - Pre 2022]]+Tbl_BalanceHistory[[#This Row],[Discretionary Balance Recommended: Policy]]+Tbl_BalanceHistory[[#This Row],[Discretionary Balance Recommended: Commitments]]</f>
        <v>0</v>
      </c>
      <c r="AA197" s="5">
        <f>Tbl_BalanceHistory[[#This Row],[Discretionary Balance]]-Tbl_BalanceHistory[[#This Row],[Discretionary Reappropriation]]</f>
        <v>0</v>
      </c>
      <c r="AB197" s="2"/>
      <c r="AC197" s="2"/>
      <c r="AD197" s="2"/>
      <c r="AE197" s="2"/>
    </row>
    <row r="198" spans="1:31" ht="30" x14ac:dyDescent="0.25">
      <c r="A198" s="2" t="s">
        <v>908</v>
      </c>
      <c r="B198" s="3">
        <v>1</v>
      </c>
      <c r="C198" s="3">
        <v>107</v>
      </c>
      <c r="D198" s="3" t="s">
        <v>70</v>
      </c>
      <c r="E198" s="3" t="str">
        <f>_xlfn.XLOOKUP(Tbl_BalanceHistory[[#This Row],[RespAgy]],Tbl_Agencies[Agy Code],Tbl_Agencies[Agy Sort])</f>
        <v>006000</v>
      </c>
      <c r="F198" s="2" t="str">
        <f>Tbl_BalanceHistory[[#This Row],[RespAgy]]&amp;": "&amp;Tbl_BalanceHistory[[#This Row],[RespAgency]]</f>
        <v>107: Division of Legislative Services</v>
      </c>
      <c r="G198" s="3">
        <v>865</v>
      </c>
      <c r="H198" s="3" t="s">
        <v>1476</v>
      </c>
      <c r="I198" s="3" t="str">
        <f>_xlfn.XLOOKUP(Tbl_BalanceHistory[[#This Row],[AgyCode]],Tbl_Agencies[Agy Code],Tbl_Agencies[Agy Sort])</f>
        <v>027000</v>
      </c>
      <c r="J198" s="2" t="str">
        <f>Tbl_BalanceHistory[[#This Row],[AgyCode]]&amp;": "&amp;Tbl_BalanceHistory[[#This Row],[Agency Name]]</f>
        <v>865: Joint Commission on Administrative Rules</v>
      </c>
      <c r="K198" s="1">
        <v>2018</v>
      </c>
      <c r="L198" s="3">
        <v>701</v>
      </c>
      <c r="M198" s="3" t="s">
        <v>88</v>
      </c>
      <c r="N198" s="2" t="str">
        <f>Tbl_BalanceHistory[[#This Row],[ProgramCode]]&amp;": "&amp;Tbl_BalanceHistory[[#This Row],[Program Name]]</f>
        <v>701: Governmental Affairs Services</v>
      </c>
      <c r="O198" s="3" t="s">
        <v>886</v>
      </c>
      <c r="P198" s="1" t="str">
        <f>IF(Tbl_BalanceHistory[[#This Row],[FundCode]]="0100","GF",IF(Tbl_BalanceHistory[[#This Row],[FundCode]]="01000","GF","Hi Ed / OCR"))</f>
        <v>GF</v>
      </c>
      <c r="Q198" s="5">
        <v>42015</v>
      </c>
      <c r="R198" s="5">
        <v>599.52</v>
      </c>
      <c r="S198" s="5">
        <v>41415</v>
      </c>
      <c r="T198" s="5">
        <v>41415</v>
      </c>
      <c r="U198" s="3" t="s">
        <v>1733</v>
      </c>
      <c r="V198" s="5">
        <v>0</v>
      </c>
      <c r="W198" s="5">
        <v>0</v>
      </c>
      <c r="X198" s="5"/>
      <c r="Y198" s="5"/>
      <c r="Z198" s="5">
        <f>Tbl_BalanceHistory[[#This Row],[Discretionary Recommended - Pre 2022]]+Tbl_BalanceHistory[[#This Row],[Discretionary Balance Recommended: Policy]]+Tbl_BalanceHistory[[#This Row],[Discretionary Balance Recommended: Commitments]]</f>
        <v>0</v>
      </c>
      <c r="AA198" s="5">
        <f>Tbl_BalanceHistory[[#This Row],[Discretionary Balance]]-Tbl_BalanceHistory[[#This Row],[Discretionary Reappropriation]]</f>
        <v>0</v>
      </c>
      <c r="AB198" s="2"/>
      <c r="AC198" s="2"/>
      <c r="AD198" s="2"/>
      <c r="AE198" s="2"/>
    </row>
    <row r="199" spans="1:31" ht="30" x14ac:dyDescent="0.25">
      <c r="A199" s="2" t="s">
        <v>908</v>
      </c>
      <c r="B199" s="3">
        <v>1</v>
      </c>
      <c r="C199" s="3">
        <v>107</v>
      </c>
      <c r="D199" s="3" t="s">
        <v>70</v>
      </c>
      <c r="E199" s="3" t="str">
        <f>_xlfn.XLOOKUP(Tbl_BalanceHistory[[#This Row],[RespAgy]],Tbl_Agencies[Agy Code],Tbl_Agencies[Agy Sort])</f>
        <v>006000</v>
      </c>
      <c r="F199" s="2" t="str">
        <f>Tbl_BalanceHistory[[#This Row],[RespAgy]]&amp;": "&amp;Tbl_BalanceHistory[[#This Row],[RespAgency]]</f>
        <v>107: Division of Legislative Services</v>
      </c>
      <c r="G199" s="3">
        <v>865</v>
      </c>
      <c r="H199" s="3" t="s">
        <v>1476</v>
      </c>
      <c r="I199" s="3" t="str">
        <f>_xlfn.XLOOKUP(Tbl_BalanceHistory[[#This Row],[AgyCode]],Tbl_Agencies[Agy Code],Tbl_Agencies[Agy Sort])</f>
        <v>027000</v>
      </c>
      <c r="J199" s="2" t="str">
        <f>Tbl_BalanceHistory[[#This Row],[AgyCode]]&amp;": "&amp;Tbl_BalanceHistory[[#This Row],[Agency Name]]</f>
        <v>865: Joint Commission on Administrative Rules</v>
      </c>
      <c r="K199" s="1">
        <v>2019</v>
      </c>
      <c r="L199" s="3">
        <v>701</v>
      </c>
      <c r="M199" s="3" t="s">
        <v>88</v>
      </c>
      <c r="N199" s="2" t="str">
        <f>Tbl_BalanceHistory[[#This Row],[ProgramCode]]&amp;": "&amp;Tbl_BalanceHistory[[#This Row],[Program Name]]</f>
        <v>701: Governmental Affairs Services</v>
      </c>
      <c r="O199" s="3" t="s">
        <v>886</v>
      </c>
      <c r="P199" s="1" t="str">
        <f>IF(Tbl_BalanceHistory[[#This Row],[FundCode]]="0100","GF",IF(Tbl_BalanceHistory[[#This Row],[FundCode]]="01000","GF","Hi Ed / OCR"))</f>
        <v>GF</v>
      </c>
      <c r="Q199" s="5">
        <v>51483</v>
      </c>
      <c r="R199" s="5">
        <v>1347.06</v>
      </c>
      <c r="S199" s="5">
        <v>50135.94</v>
      </c>
      <c r="T199" s="5">
        <v>50135.94</v>
      </c>
      <c r="U199" s="3" t="s">
        <v>1733</v>
      </c>
      <c r="V199" s="5">
        <v>0</v>
      </c>
      <c r="W199" s="5">
        <v>0</v>
      </c>
      <c r="X199" s="5"/>
      <c r="Y199" s="5"/>
      <c r="Z199" s="5">
        <f>Tbl_BalanceHistory[[#This Row],[Discretionary Recommended - Pre 2022]]+Tbl_BalanceHistory[[#This Row],[Discretionary Balance Recommended: Policy]]+Tbl_BalanceHistory[[#This Row],[Discretionary Balance Recommended: Commitments]]</f>
        <v>0</v>
      </c>
      <c r="AA199" s="5">
        <f>Tbl_BalanceHistory[[#This Row],[Discretionary Balance]]-Tbl_BalanceHistory[[#This Row],[Discretionary Reappropriation]]</f>
        <v>0</v>
      </c>
      <c r="AB199" s="2"/>
      <c r="AC199" s="2"/>
      <c r="AD199" s="2"/>
      <c r="AE199" s="2"/>
    </row>
    <row r="200" spans="1:31" ht="30" x14ac:dyDescent="0.25">
      <c r="A200" s="2" t="s">
        <v>39</v>
      </c>
      <c r="B200" s="3">
        <v>1</v>
      </c>
      <c r="C200" s="3">
        <v>107</v>
      </c>
      <c r="D200" s="3" t="s">
        <v>70</v>
      </c>
      <c r="E200" s="3" t="str">
        <f>_xlfn.XLOOKUP(Tbl_BalanceHistory[[#This Row],[RespAgy]],Tbl_Agencies[Agy Code],Tbl_Agencies[Agy Sort])</f>
        <v>006000</v>
      </c>
      <c r="F200" s="2" t="str">
        <f>Tbl_BalanceHistory[[#This Row],[RespAgy]]&amp;": "&amp;Tbl_BalanceHistory[[#This Row],[RespAgency]]</f>
        <v>107: Division of Legislative Services</v>
      </c>
      <c r="G200" s="3">
        <v>865</v>
      </c>
      <c r="H200" s="3" t="s">
        <v>1476</v>
      </c>
      <c r="I200" s="3" t="str">
        <f>_xlfn.XLOOKUP(Tbl_BalanceHistory[[#This Row],[AgyCode]],Tbl_Agencies[Agy Code],Tbl_Agencies[Agy Sort])</f>
        <v>027000</v>
      </c>
      <c r="J200" s="2" t="str">
        <f>Tbl_BalanceHistory[[#This Row],[AgyCode]]&amp;": "&amp;Tbl_BalanceHistory[[#This Row],[Agency Name]]</f>
        <v>865: Joint Commission on Administrative Rules</v>
      </c>
      <c r="K200" s="1">
        <v>2020</v>
      </c>
      <c r="L200" s="3">
        <v>701</v>
      </c>
      <c r="M200" s="3" t="s">
        <v>88</v>
      </c>
      <c r="N200" s="2" t="str">
        <f>Tbl_BalanceHistory[[#This Row],[ProgramCode]]&amp;": "&amp;Tbl_BalanceHistory[[#This Row],[Program Name]]</f>
        <v>701: Governmental Affairs Services</v>
      </c>
      <c r="O200" s="3" t="s">
        <v>886</v>
      </c>
      <c r="P200" s="1" t="str">
        <f>IF(Tbl_BalanceHistory[[#This Row],[FundCode]]="0100","GF",IF(Tbl_BalanceHistory[[#This Row],[FundCode]]="01000","GF","Hi Ed / OCR"))</f>
        <v>GF</v>
      </c>
      <c r="Q200" s="5">
        <v>35089.94</v>
      </c>
      <c r="R200" s="5">
        <v>90</v>
      </c>
      <c r="S200" s="5">
        <v>34999.94</v>
      </c>
      <c r="T200" s="5">
        <v>34999.94</v>
      </c>
      <c r="U200" s="3" t="s">
        <v>1733</v>
      </c>
      <c r="V200" s="5">
        <v>0</v>
      </c>
      <c r="W200" s="5">
        <v>0</v>
      </c>
      <c r="X200" s="5"/>
      <c r="Y200" s="5"/>
      <c r="Z200" s="5">
        <f>Tbl_BalanceHistory[[#This Row],[Discretionary Recommended - Pre 2022]]+Tbl_BalanceHistory[[#This Row],[Discretionary Balance Recommended: Policy]]+Tbl_BalanceHistory[[#This Row],[Discretionary Balance Recommended: Commitments]]</f>
        <v>0</v>
      </c>
      <c r="AA200" s="5">
        <f>Tbl_BalanceHistory[[#This Row],[Discretionary Balance]]-Tbl_BalanceHistory[[#This Row],[Discretionary Reappropriation]]</f>
        <v>0</v>
      </c>
      <c r="AB200" s="2"/>
      <c r="AC200" s="2"/>
      <c r="AD200" s="2"/>
      <c r="AE200" s="2"/>
    </row>
    <row r="201" spans="1:31" ht="30" x14ac:dyDescent="0.25">
      <c r="A201" s="2" t="s">
        <v>39</v>
      </c>
      <c r="B201" s="3">
        <v>1</v>
      </c>
      <c r="C201" s="3">
        <v>107</v>
      </c>
      <c r="D201" s="3" t="s">
        <v>70</v>
      </c>
      <c r="E201" s="3" t="str">
        <f>_xlfn.XLOOKUP(Tbl_BalanceHistory[[#This Row],[RespAgy]],Tbl_Agencies[Agy Code],Tbl_Agencies[Agy Sort])</f>
        <v>006000</v>
      </c>
      <c r="F201" s="2" t="str">
        <f>Tbl_BalanceHistory[[#This Row],[RespAgy]]&amp;": "&amp;Tbl_BalanceHistory[[#This Row],[RespAgency]]</f>
        <v>107: Division of Legislative Services</v>
      </c>
      <c r="G201" s="3">
        <v>865</v>
      </c>
      <c r="H201" s="3" t="s">
        <v>1476</v>
      </c>
      <c r="I201" s="3" t="str">
        <f>_xlfn.XLOOKUP(Tbl_BalanceHistory[[#This Row],[AgyCode]],Tbl_Agencies[Agy Code],Tbl_Agencies[Agy Sort])</f>
        <v>027000</v>
      </c>
      <c r="J201" s="2" t="str">
        <f>Tbl_BalanceHistory[[#This Row],[AgyCode]]&amp;": "&amp;Tbl_BalanceHistory[[#This Row],[Agency Name]]</f>
        <v>865: Joint Commission on Administrative Rules</v>
      </c>
      <c r="K201" s="1">
        <v>2021</v>
      </c>
      <c r="L201" s="3">
        <v>701</v>
      </c>
      <c r="M201" s="3" t="s">
        <v>88</v>
      </c>
      <c r="N201" s="2" t="str">
        <f>Tbl_BalanceHistory[[#This Row],[ProgramCode]]&amp;": "&amp;Tbl_BalanceHistory[[#This Row],[Program Name]]</f>
        <v>701: Governmental Affairs Services</v>
      </c>
      <c r="O201" s="3" t="s">
        <v>886</v>
      </c>
      <c r="P201" s="1" t="str">
        <f>IF(Tbl_BalanceHistory[[#This Row],[FundCode]]="0100","GF",IF(Tbl_BalanceHistory[[#This Row],[FundCode]]="01000","GF","Hi Ed / OCR"))</f>
        <v>GF</v>
      </c>
      <c r="Q201" s="5">
        <v>45067.94</v>
      </c>
      <c r="R201" s="5">
        <v>68</v>
      </c>
      <c r="S201" s="5">
        <v>44999.94</v>
      </c>
      <c r="T201" s="5">
        <v>44999.94</v>
      </c>
      <c r="U201" s="3" t="s">
        <v>1733</v>
      </c>
      <c r="V201" s="5">
        <v>0</v>
      </c>
      <c r="W201" s="5">
        <v>0</v>
      </c>
      <c r="X201" s="5"/>
      <c r="Y201" s="5"/>
      <c r="Z201" s="5">
        <f>Tbl_BalanceHistory[[#This Row],[Discretionary Recommended - Pre 2022]]+Tbl_BalanceHistory[[#This Row],[Discretionary Balance Recommended: Policy]]+Tbl_BalanceHistory[[#This Row],[Discretionary Balance Recommended: Commitments]]</f>
        <v>0</v>
      </c>
      <c r="AA201" s="5">
        <f>Tbl_BalanceHistory[[#This Row],[Discretionary Balance]]-Tbl_BalanceHistory[[#This Row],[Discretionary Reappropriation]]</f>
        <v>0</v>
      </c>
      <c r="AB201" s="2"/>
      <c r="AC201" s="2"/>
      <c r="AD201" s="2"/>
      <c r="AE201" s="2"/>
    </row>
    <row r="202" spans="1:31" ht="30" x14ac:dyDescent="0.25">
      <c r="A202" s="2" t="s">
        <v>39</v>
      </c>
      <c r="B202" s="3">
        <v>1</v>
      </c>
      <c r="C202" s="3">
        <v>107</v>
      </c>
      <c r="D202" s="3" t="s">
        <v>70</v>
      </c>
      <c r="E202" s="3" t="str">
        <f>_xlfn.XLOOKUP(Tbl_BalanceHistory[[#This Row],[RespAgy]],Tbl_Agencies[Agy Code],Tbl_Agencies[Agy Sort])</f>
        <v>006000</v>
      </c>
      <c r="F202" s="2" t="str">
        <f>Tbl_BalanceHistory[[#This Row],[RespAgy]]&amp;": "&amp;Tbl_BalanceHistory[[#This Row],[RespAgency]]</f>
        <v>107: Division of Legislative Services</v>
      </c>
      <c r="G202" s="3">
        <v>865</v>
      </c>
      <c r="H202" s="3" t="s">
        <v>1476</v>
      </c>
      <c r="I202" s="3" t="str">
        <f>_xlfn.XLOOKUP(Tbl_BalanceHistory[[#This Row],[AgyCode]],Tbl_Agencies[Agy Code],Tbl_Agencies[Agy Sort])</f>
        <v>027000</v>
      </c>
      <c r="J202" s="2" t="str">
        <f>Tbl_BalanceHistory[[#This Row],[AgyCode]]&amp;": "&amp;Tbl_BalanceHistory[[#This Row],[Agency Name]]</f>
        <v>865: Joint Commission on Administrative Rules</v>
      </c>
      <c r="K202" s="1">
        <v>2022</v>
      </c>
      <c r="L202" s="3">
        <v>701</v>
      </c>
      <c r="M202" s="3" t="s">
        <v>88</v>
      </c>
      <c r="N202" s="2" t="str">
        <f>Tbl_BalanceHistory[[#This Row],[ProgramCode]]&amp;": "&amp;Tbl_BalanceHistory[[#This Row],[Program Name]]</f>
        <v>701: Governmental Affairs Services</v>
      </c>
      <c r="O202" s="3" t="s">
        <v>886</v>
      </c>
      <c r="P202" s="1" t="str">
        <f>IF(Tbl_BalanceHistory[[#This Row],[FundCode]]="0100","GF",IF(Tbl_BalanceHistory[[#This Row],[FundCode]]="01000","GF","Hi Ed / OCR"))</f>
        <v>GF</v>
      </c>
      <c r="Q202" s="5">
        <v>55042.94</v>
      </c>
      <c r="R202" s="5">
        <v>43</v>
      </c>
      <c r="S202" s="5">
        <v>54999.94</v>
      </c>
      <c r="T202" s="5">
        <v>54999.94</v>
      </c>
      <c r="U202" s="3" t="s">
        <v>1733</v>
      </c>
      <c r="V202" s="5">
        <v>0</v>
      </c>
      <c r="W202" s="5"/>
      <c r="X202" s="5">
        <v>0</v>
      </c>
      <c r="Y202" s="5">
        <v>0</v>
      </c>
      <c r="Z202" s="5">
        <f>Tbl_BalanceHistory[[#This Row],[Discretionary Recommended - Pre 2022]]+Tbl_BalanceHistory[[#This Row],[Discretionary Balance Recommended: Policy]]+Tbl_BalanceHistory[[#This Row],[Discretionary Balance Recommended: Commitments]]</f>
        <v>0</v>
      </c>
      <c r="AA202" s="5">
        <f>Tbl_BalanceHistory[[#This Row],[Discretionary Balance]]-Tbl_BalanceHistory[[#This Row],[Discretionary Reappropriation]]</f>
        <v>0</v>
      </c>
      <c r="AB202" s="2"/>
      <c r="AC202" s="2"/>
      <c r="AD202" s="2"/>
      <c r="AE202" s="2"/>
    </row>
    <row r="203" spans="1:31" ht="45" x14ac:dyDescent="0.25">
      <c r="A203" s="2" t="s">
        <v>908</v>
      </c>
      <c r="B203" s="3">
        <v>1</v>
      </c>
      <c r="C203" s="3">
        <v>107</v>
      </c>
      <c r="D203" s="3" t="s">
        <v>70</v>
      </c>
      <c r="E203" s="3" t="str">
        <f>_xlfn.XLOOKUP(Tbl_BalanceHistory[[#This Row],[RespAgy]],Tbl_Agencies[Agy Code],Tbl_Agencies[Agy Sort])</f>
        <v>006000</v>
      </c>
      <c r="F203" s="2" t="str">
        <f>Tbl_BalanceHistory[[#This Row],[RespAgy]]&amp;": "&amp;Tbl_BalanceHistory[[#This Row],[RespAgency]]</f>
        <v>107: Division of Legislative Services</v>
      </c>
      <c r="G203" s="3">
        <v>867</v>
      </c>
      <c r="H203" s="3" t="s">
        <v>1482</v>
      </c>
      <c r="I203" s="3" t="str">
        <f>_xlfn.XLOOKUP(Tbl_BalanceHistory[[#This Row],[AgyCode]],Tbl_Agencies[Agy Code],Tbl_Agencies[Agy Sort])</f>
        <v>029000</v>
      </c>
      <c r="J203" s="2" t="str">
        <f>Tbl_BalanceHistory[[#This Row],[AgyCode]]&amp;": "&amp;Tbl_BalanceHistory[[#This Row],[Agency Name]]</f>
        <v>867: Virginia Bicentennial of the American War of 1812 Commission</v>
      </c>
      <c r="K203" s="1">
        <v>2014</v>
      </c>
      <c r="L203" s="3">
        <v>146</v>
      </c>
      <c r="M203" s="3" t="s">
        <v>72</v>
      </c>
      <c r="N203" s="2" t="str">
        <f>Tbl_BalanceHistory[[#This Row],[ProgramCode]]&amp;": "&amp;Tbl_BalanceHistory[[#This Row],[Program Name]]</f>
        <v>146: Human Relations Management</v>
      </c>
      <c r="O203" s="3" t="s">
        <v>1730</v>
      </c>
      <c r="P203" s="1" t="str">
        <f>IF(Tbl_BalanceHistory[[#This Row],[FundCode]]="0100","GF",IF(Tbl_BalanceHistory[[#This Row],[FundCode]]="01000","GF","Hi Ed / OCR"))</f>
        <v>GF</v>
      </c>
      <c r="Q203" s="5">
        <v>54625</v>
      </c>
      <c r="R203" s="5">
        <v>43660.160000000003</v>
      </c>
      <c r="S203" s="5">
        <v>10964</v>
      </c>
      <c r="T203" s="5">
        <v>10964</v>
      </c>
      <c r="U203" s="3" t="s">
        <v>1731</v>
      </c>
      <c r="V203" s="5">
        <v>0</v>
      </c>
      <c r="W203" s="5">
        <v>0</v>
      </c>
      <c r="X203" s="5"/>
      <c r="Y203" s="5"/>
      <c r="Z203" s="5">
        <f>Tbl_BalanceHistory[[#This Row],[Discretionary Recommended - Pre 2022]]+Tbl_BalanceHistory[[#This Row],[Discretionary Balance Recommended: Policy]]+Tbl_BalanceHistory[[#This Row],[Discretionary Balance Recommended: Commitments]]</f>
        <v>0</v>
      </c>
      <c r="AA203" s="5">
        <f>Tbl_BalanceHistory[[#This Row],[Discretionary Balance]]-Tbl_BalanceHistory[[#This Row],[Discretionary Reappropriation]]</f>
        <v>0</v>
      </c>
      <c r="AB203" s="2"/>
      <c r="AC203" s="2"/>
      <c r="AD203" s="2"/>
      <c r="AE203" s="2"/>
    </row>
    <row r="204" spans="1:31" ht="45" x14ac:dyDescent="0.25">
      <c r="A204" s="2" t="s">
        <v>908</v>
      </c>
      <c r="B204" s="3">
        <v>1</v>
      </c>
      <c r="C204" s="3">
        <v>107</v>
      </c>
      <c r="D204" s="3" t="s">
        <v>70</v>
      </c>
      <c r="E204" s="3" t="str">
        <f>_xlfn.XLOOKUP(Tbl_BalanceHistory[[#This Row],[RespAgy]],Tbl_Agencies[Agy Code],Tbl_Agencies[Agy Sort])</f>
        <v>006000</v>
      </c>
      <c r="F204" s="2" t="str">
        <f>Tbl_BalanceHistory[[#This Row],[RespAgy]]&amp;": "&amp;Tbl_BalanceHistory[[#This Row],[RespAgency]]</f>
        <v>107: Division of Legislative Services</v>
      </c>
      <c r="G204" s="3">
        <v>867</v>
      </c>
      <c r="H204" s="3" t="s">
        <v>1482</v>
      </c>
      <c r="I204" s="3" t="str">
        <f>_xlfn.XLOOKUP(Tbl_BalanceHistory[[#This Row],[AgyCode]],Tbl_Agencies[Agy Code],Tbl_Agencies[Agy Sort])</f>
        <v>029000</v>
      </c>
      <c r="J204" s="2" t="str">
        <f>Tbl_BalanceHistory[[#This Row],[AgyCode]]&amp;": "&amp;Tbl_BalanceHistory[[#This Row],[Agency Name]]</f>
        <v>867: Virginia Bicentennial of the American War of 1812 Commission</v>
      </c>
      <c r="K204" s="1">
        <v>2015</v>
      </c>
      <c r="L204" s="3">
        <v>146</v>
      </c>
      <c r="M204" s="3" t="s">
        <v>72</v>
      </c>
      <c r="N204" s="2" t="str">
        <f>Tbl_BalanceHistory[[#This Row],[ProgramCode]]&amp;": "&amp;Tbl_BalanceHistory[[#This Row],[Program Name]]</f>
        <v>146: Human Relations Management</v>
      </c>
      <c r="O204" s="3" t="s">
        <v>1730</v>
      </c>
      <c r="P204" s="1" t="str">
        <f>IF(Tbl_BalanceHistory[[#This Row],[FundCode]]="0100","GF",IF(Tbl_BalanceHistory[[#This Row],[FundCode]]="01000","GF","Hi Ed / OCR"))</f>
        <v>GF</v>
      </c>
      <c r="Q204" s="5">
        <v>34344</v>
      </c>
      <c r="R204" s="5">
        <v>14509</v>
      </c>
      <c r="S204" s="5">
        <v>19834</v>
      </c>
      <c r="T204" s="5">
        <v>19834</v>
      </c>
      <c r="U204" s="3" t="s">
        <v>1731</v>
      </c>
      <c r="V204" s="5">
        <v>0</v>
      </c>
      <c r="W204" s="5">
        <v>0</v>
      </c>
      <c r="X204" s="5"/>
      <c r="Y204" s="5"/>
      <c r="Z204" s="5">
        <f>Tbl_BalanceHistory[[#This Row],[Discretionary Recommended - Pre 2022]]+Tbl_BalanceHistory[[#This Row],[Discretionary Balance Recommended: Policy]]+Tbl_BalanceHistory[[#This Row],[Discretionary Balance Recommended: Commitments]]</f>
        <v>0</v>
      </c>
      <c r="AA204" s="5">
        <f>Tbl_BalanceHistory[[#This Row],[Discretionary Balance]]-Tbl_BalanceHistory[[#This Row],[Discretionary Reappropriation]]</f>
        <v>0</v>
      </c>
      <c r="AB204" s="2"/>
      <c r="AC204" s="2"/>
      <c r="AD204" s="2"/>
      <c r="AE204" s="2"/>
    </row>
    <row r="205" spans="1:31" ht="45" x14ac:dyDescent="0.25">
      <c r="A205" s="2" t="s">
        <v>908</v>
      </c>
      <c r="B205" s="3">
        <v>1</v>
      </c>
      <c r="C205" s="3">
        <v>107</v>
      </c>
      <c r="D205" s="3" t="s">
        <v>70</v>
      </c>
      <c r="E205" s="3" t="str">
        <f>_xlfn.XLOOKUP(Tbl_BalanceHistory[[#This Row],[RespAgy]],Tbl_Agencies[Agy Code],Tbl_Agencies[Agy Sort])</f>
        <v>006000</v>
      </c>
      <c r="F205" s="2" t="str">
        <f>Tbl_BalanceHistory[[#This Row],[RespAgy]]&amp;": "&amp;Tbl_BalanceHistory[[#This Row],[RespAgency]]</f>
        <v>107: Division of Legislative Services</v>
      </c>
      <c r="G205" s="3">
        <v>867</v>
      </c>
      <c r="H205" s="3" t="s">
        <v>1482</v>
      </c>
      <c r="I205" s="3" t="str">
        <f>_xlfn.XLOOKUP(Tbl_BalanceHistory[[#This Row],[AgyCode]],Tbl_Agencies[Agy Code],Tbl_Agencies[Agy Sort])</f>
        <v>029000</v>
      </c>
      <c r="J205" s="2" t="str">
        <f>Tbl_BalanceHistory[[#This Row],[AgyCode]]&amp;": "&amp;Tbl_BalanceHistory[[#This Row],[Agency Name]]</f>
        <v>867: Virginia Bicentennial of the American War of 1812 Commission</v>
      </c>
      <c r="K205" s="1">
        <v>2016</v>
      </c>
      <c r="L205" s="3">
        <v>146</v>
      </c>
      <c r="M205" s="3" t="s">
        <v>72</v>
      </c>
      <c r="N205" s="2" t="str">
        <f>Tbl_BalanceHistory[[#This Row],[ProgramCode]]&amp;": "&amp;Tbl_BalanceHistory[[#This Row],[Program Name]]</f>
        <v>146: Human Relations Management</v>
      </c>
      <c r="O205" s="3" t="s">
        <v>1730</v>
      </c>
      <c r="P205" s="1" t="str">
        <f>IF(Tbl_BalanceHistory[[#This Row],[FundCode]]="0100","GF",IF(Tbl_BalanceHistory[[#This Row],[FundCode]]="01000","GF","Hi Ed / OCR"))</f>
        <v>GF</v>
      </c>
      <c r="Q205" s="5">
        <v>43228</v>
      </c>
      <c r="R205" s="5">
        <v>54</v>
      </c>
      <c r="S205" s="5">
        <v>43174</v>
      </c>
      <c r="T205" s="5">
        <v>43174</v>
      </c>
      <c r="U205" s="3" t="s">
        <v>1732</v>
      </c>
      <c r="V205" s="5">
        <v>0</v>
      </c>
      <c r="W205" s="5">
        <v>0</v>
      </c>
      <c r="X205" s="5"/>
      <c r="Y205" s="5"/>
      <c r="Z205" s="5">
        <f>Tbl_BalanceHistory[[#This Row],[Discretionary Recommended - Pre 2022]]+Tbl_BalanceHistory[[#This Row],[Discretionary Balance Recommended: Policy]]+Tbl_BalanceHistory[[#This Row],[Discretionary Balance Recommended: Commitments]]</f>
        <v>0</v>
      </c>
      <c r="AA205" s="5">
        <f>Tbl_BalanceHistory[[#This Row],[Discretionary Balance]]-Tbl_BalanceHistory[[#This Row],[Discretionary Reappropriation]]</f>
        <v>0</v>
      </c>
      <c r="AB205" s="2"/>
      <c r="AC205" s="2"/>
      <c r="AD205" s="2"/>
      <c r="AE205" s="2"/>
    </row>
    <row r="206" spans="1:31" ht="45" x14ac:dyDescent="0.25">
      <c r="A206" s="2" t="s">
        <v>908</v>
      </c>
      <c r="B206" s="3">
        <v>1</v>
      </c>
      <c r="C206" s="3">
        <v>107</v>
      </c>
      <c r="D206" s="3" t="s">
        <v>70</v>
      </c>
      <c r="E206" s="3" t="str">
        <f>_xlfn.XLOOKUP(Tbl_BalanceHistory[[#This Row],[RespAgy]],Tbl_Agencies[Agy Code],Tbl_Agencies[Agy Sort])</f>
        <v>006000</v>
      </c>
      <c r="F206" s="2" t="str">
        <f>Tbl_BalanceHistory[[#This Row],[RespAgy]]&amp;": "&amp;Tbl_BalanceHistory[[#This Row],[RespAgency]]</f>
        <v>107: Division of Legislative Services</v>
      </c>
      <c r="G206" s="3">
        <v>867</v>
      </c>
      <c r="H206" s="3" t="s">
        <v>1482</v>
      </c>
      <c r="I206" s="3" t="str">
        <f>_xlfn.XLOOKUP(Tbl_BalanceHistory[[#This Row],[AgyCode]],Tbl_Agencies[Agy Code],Tbl_Agencies[Agy Sort])</f>
        <v>029000</v>
      </c>
      <c r="J206" s="2" t="str">
        <f>Tbl_BalanceHistory[[#This Row],[AgyCode]]&amp;": "&amp;Tbl_BalanceHistory[[#This Row],[Agency Name]]</f>
        <v>867: Virginia Bicentennial of the American War of 1812 Commission</v>
      </c>
      <c r="K206" s="1">
        <v>2017</v>
      </c>
      <c r="L206" s="3">
        <v>146</v>
      </c>
      <c r="M206" s="3" t="s">
        <v>72</v>
      </c>
      <c r="N206" s="2" t="str">
        <f>Tbl_BalanceHistory[[#This Row],[ProgramCode]]&amp;": "&amp;Tbl_BalanceHistory[[#This Row],[Program Name]]</f>
        <v>146: Human Relations Management</v>
      </c>
      <c r="O206" s="3" t="s">
        <v>886</v>
      </c>
      <c r="P206" s="1" t="str">
        <f>IF(Tbl_BalanceHistory[[#This Row],[FundCode]]="0100","GF",IF(Tbl_BalanceHistory[[#This Row],[FundCode]]="01000","GF","Hi Ed / OCR"))</f>
        <v>GF</v>
      </c>
      <c r="Q206" s="5">
        <v>65</v>
      </c>
      <c r="R206" s="5">
        <v>65</v>
      </c>
      <c r="S206" s="5">
        <v>0</v>
      </c>
      <c r="T206" s="5">
        <v>0</v>
      </c>
      <c r="U206" s="3" t="s">
        <v>1732</v>
      </c>
      <c r="V206" s="5">
        <v>0</v>
      </c>
      <c r="W206" s="5">
        <v>0</v>
      </c>
      <c r="X206" s="5"/>
      <c r="Y206" s="5"/>
      <c r="Z206" s="5">
        <f>Tbl_BalanceHistory[[#This Row],[Discretionary Recommended - Pre 2022]]+Tbl_BalanceHistory[[#This Row],[Discretionary Balance Recommended: Policy]]+Tbl_BalanceHistory[[#This Row],[Discretionary Balance Recommended: Commitments]]</f>
        <v>0</v>
      </c>
      <c r="AA206" s="5">
        <f>Tbl_BalanceHistory[[#This Row],[Discretionary Balance]]-Tbl_BalanceHistory[[#This Row],[Discretionary Reappropriation]]</f>
        <v>0</v>
      </c>
      <c r="AB206" s="2"/>
      <c r="AC206" s="2"/>
      <c r="AD206" s="2"/>
      <c r="AE206" s="2"/>
    </row>
    <row r="207" spans="1:31" ht="45" x14ac:dyDescent="0.25">
      <c r="A207" s="2" t="s">
        <v>908</v>
      </c>
      <c r="B207" s="3">
        <v>1</v>
      </c>
      <c r="C207" s="3">
        <v>107</v>
      </c>
      <c r="D207" s="3" t="s">
        <v>70</v>
      </c>
      <c r="E207" s="3" t="str">
        <f>_xlfn.XLOOKUP(Tbl_BalanceHistory[[#This Row],[RespAgy]],Tbl_Agencies[Agy Code],Tbl_Agencies[Agy Sort])</f>
        <v>006000</v>
      </c>
      <c r="F207" s="2" t="str">
        <f>Tbl_BalanceHistory[[#This Row],[RespAgy]]&amp;": "&amp;Tbl_BalanceHistory[[#This Row],[RespAgency]]</f>
        <v>107: Division of Legislative Services</v>
      </c>
      <c r="G207" s="3">
        <v>871</v>
      </c>
      <c r="H207" s="3" t="s">
        <v>1492</v>
      </c>
      <c r="I207" s="3" t="str">
        <f>_xlfn.XLOOKUP(Tbl_BalanceHistory[[#This Row],[AgyCode]],Tbl_Agencies[Agy Code],Tbl_Agencies[Agy Sort])</f>
        <v>030500</v>
      </c>
      <c r="J207" s="2" t="str">
        <f>Tbl_BalanceHistory[[#This Row],[AgyCode]]&amp;": "&amp;Tbl_BalanceHistory[[#This Row],[Agency Name]]</f>
        <v>871: Autism Advisory Council</v>
      </c>
      <c r="K207" s="1">
        <v>2014</v>
      </c>
      <c r="L207" s="3">
        <v>406</v>
      </c>
      <c r="M207" s="3" t="s">
        <v>74</v>
      </c>
      <c r="N207" s="2" t="str">
        <f>Tbl_BalanceHistory[[#This Row],[ProgramCode]]&amp;": "&amp;Tbl_BalanceHistory[[#This Row],[Program Name]]</f>
        <v>406: Health Research, Planning, and Coordination</v>
      </c>
      <c r="O207" s="3" t="s">
        <v>1730</v>
      </c>
      <c r="P207" s="1" t="str">
        <f>IF(Tbl_BalanceHistory[[#This Row],[FundCode]]="0100","GF",IF(Tbl_BalanceHistory[[#This Row],[FundCode]]="01000","GF","Hi Ed / OCR"))</f>
        <v>GF</v>
      </c>
      <c r="Q207" s="5">
        <v>6301</v>
      </c>
      <c r="R207" s="5">
        <v>2174.59</v>
      </c>
      <c r="S207" s="5">
        <v>4126</v>
      </c>
      <c r="T207" s="5">
        <v>4126</v>
      </c>
      <c r="U207" s="3" t="s">
        <v>1731</v>
      </c>
      <c r="V207" s="5">
        <v>0</v>
      </c>
      <c r="W207" s="5">
        <v>0</v>
      </c>
      <c r="X207" s="5"/>
      <c r="Y207" s="5"/>
      <c r="Z207" s="5">
        <f>Tbl_BalanceHistory[[#This Row],[Discretionary Recommended - Pre 2022]]+Tbl_BalanceHistory[[#This Row],[Discretionary Balance Recommended: Policy]]+Tbl_BalanceHistory[[#This Row],[Discretionary Balance Recommended: Commitments]]</f>
        <v>0</v>
      </c>
      <c r="AA207" s="5">
        <f>Tbl_BalanceHistory[[#This Row],[Discretionary Balance]]-Tbl_BalanceHistory[[#This Row],[Discretionary Reappropriation]]</f>
        <v>0</v>
      </c>
      <c r="AB207" s="2"/>
      <c r="AC207" s="2"/>
      <c r="AD207" s="2"/>
      <c r="AE207" s="2"/>
    </row>
    <row r="208" spans="1:31" ht="45" x14ac:dyDescent="0.25">
      <c r="A208" s="2" t="s">
        <v>908</v>
      </c>
      <c r="B208" s="3">
        <v>1</v>
      </c>
      <c r="C208" s="3">
        <v>107</v>
      </c>
      <c r="D208" s="3" t="s">
        <v>70</v>
      </c>
      <c r="E208" s="3" t="str">
        <f>_xlfn.XLOOKUP(Tbl_BalanceHistory[[#This Row],[RespAgy]],Tbl_Agencies[Agy Code],Tbl_Agencies[Agy Sort])</f>
        <v>006000</v>
      </c>
      <c r="F208" s="2" t="str">
        <f>Tbl_BalanceHistory[[#This Row],[RespAgy]]&amp;": "&amp;Tbl_BalanceHistory[[#This Row],[RespAgency]]</f>
        <v>107: Division of Legislative Services</v>
      </c>
      <c r="G208" s="3">
        <v>871</v>
      </c>
      <c r="H208" s="3" t="s">
        <v>1492</v>
      </c>
      <c r="I208" s="3" t="str">
        <f>_xlfn.XLOOKUP(Tbl_BalanceHistory[[#This Row],[AgyCode]],Tbl_Agencies[Agy Code],Tbl_Agencies[Agy Sort])</f>
        <v>030500</v>
      </c>
      <c r="J208" s="2" t="str">
        <f>Tbl_BalanceHistory[[#This Row],[AgyCode]]&amp;": "&amp;Tbl_BalanceHistory[[#This Row],[Agency Name]]</f>
        <v>871: Autism Advisory Council</v>
      </c>
      <c r="K208" s="1">
        <v>2015</v>
      </c>
      <c r="L208" s="3">
        <v>406</v>
      </c>
      <c r="M208" s="3" t="s">
        <v>74</v>
      </c>
      <c r="N208" s="2" t="str">
        <f>Tbl_BalanceHistory[[#This Row],[ProgramCode]]&amp;": "&amp;Tbl_BalanceHistory[[#This Row],[Program Name]]</f>
        <v>406: Health Research, Planning, and Coordination</v>
      </c>
      <c r="O208" s="3" t="s">
        <v>1730</v>
      </c>
      <c r="P208" s="1" t="str">
        <f>IF(Tbl_BalanceHistory[[#This Row],[FundCode]]="0100","GF",IF(Tbl_BalanceHistory[[#This Row],[FundCode]]="01000","GF","Hi Ed / OCR"))</f>
        <v>GF</v>
      </c>
      <c r="Q208" s="5">
        <v>10442</v>
      </c>
      <c r="R208" s="5">
        <v>1804</v>
      </c>
      <c r="S208" s="5">
        <v>8637</v>
      </c>
      <c r="T208" s="5">
        <v>8637</v>
      </c>
      <c r="U208" s="3" t="s">
        <v>1731</v>
      </c>
      <c r="V208" s="5">
        <v>0</v>
      </c>
      <c r="W208" s="5">
        <v>0</v>
      </c>
      <c r="X208" s="5"/>
      <c r="Y208" s="5"/>
      <c r="Z208" s="5">
        <f>Tbl_BalanceHistory[[#This Row],[Discretionary Recommended - Pre 2022]]+Tbl_BalanceHistory[[#This Row],[Discretionary Balance Recommended: Policy]]+Tbl_BalanceHistory[[#This Row],[Discretionary Balance Recommended: Commitments]]</f>
        <v>0</v>
      </c>
      <c r="AA208" s="5">
        <f>Tbl_BalanceHistory[[#This Row],[Discretionary Balance]]-Tbl_BalanceHistory[[#This Row],[Discretionary Reappropriation]]</f>
        <v>0</v>
      </c>
      <c r="AB208" s="2"/>
      <c r="AC208" s="2"/>
      <c r="AD208" s="2"/>
      <c r="AE208" s="2"/>
    </row>
    <row r="209" spans="1:31" ht="45" x14ac:dyDescent="0.25">
      <c r="A209" s="2" t="s">
        <v>908</v>
      </c>
      <c r="B209" s="3">
        <v>1</v>
      </c>
      <c r="C209" s="3">
        <v>107</v>
      </c>
      <c r="D209" s="3" t="s">
        <v>70</v>
      </c>
      <c r="E209" s="3" t="str">
        <f>_xlfn.XLOOKUP(Tbl_BalanceHistory[[#This Row],[RespAgy]],Tbl_Agencies[Agy Code],Tbl_Agencies[Agy Sort])</f>
        <v>006000</v>
      </c>
      <c r="F209" s="2" t="str">
        <f>Tbl_BalanceHistory[[#This Row],[RespAgy]]&amp;": "&amp;Tbl_BalanceHistory[[#This Row],[RespAgency]]</f>
        <v>107: Division of Legislative Services</v>
      </c>
      <c r="G209" s="3">
        <v>871</v>
      </c>
      <c r="H209" s="3" t="s">
        <v>1492</v>
      </c>
      <c r="I209" s="3" t="str">
        <f>_xlfn.XLOOKUP(Tbl_BalanceHistory[[#This Row],[AgyCode]],Tbl_Agencies[Agy Code],Tbl_Agencies[Agy Sort])</f>
        <v>030500</v>
      </c>
      <c r="J209" s="2" t="str">
        <f>Tbl_BalanceHistory[[#This Row],[AgyCode]]&amp;": "&amp;Tbl_BalanceHistory[[#This Row],[Agency Name]]</f>
        <v>871: Autism Advisory Council</v>
      </c>
      <c r="K209" s="1">
        <v>2016</v>
      </c>
      <c r="L209" s="3">
        <v>406</v>
      </c>
      <c r="M209" s="3" t="s">
        <v>74</v>
      </c>
      <c r="N209" s="2" t="str">
        <f>Tbl_BalanceHistory[[#This Row],[ProgramCode]]&amp;": "&amp;Tbl_BalanceHistory[[#This Row],[Program Name]]</f>
        <v>406: Health Research, Planning, and Coordination</v>
      </c>
      <c r="O209" s="3" t="s">
        <v>1730</v>
      </c>
      <c r="P209" s="1" t="str">
        <f>IF(Tbl_BalanceHistory[[#This Row],[FundCode]]="0100","GF",IF(Tbl_BalanceHistory[[#This Row],[FundCode]]="01000","GF","Hi Ed / OCR"))</f>
        <v>GF</v>
      </c>
      <c r="Q209" s="5">
        <v>14958</v>
      </c>
      <c r="R209" s="5">
        <v>21</v>
      </c>
      <c r="S209" s="5">
        <v>14937</v>
      </c>
      <c r="T209" s="5">
        <v>14937</v>
      </c>
      <c r="U209" s="3" t="s">
        <v>1732</v>
      </c>
      <c r="V209" s="5">
        <v>0</v>
      </c>
      <c r="W209" s="5">
        <v>0</v>
      </c>
      <c r="X209" s="5"/>
      <c r="Y209" s="5"/>
      <c r="Z209" s="5">
        <f>Tbl_BalanceHistory[[#This Row],[Discretionary Recommended - Pre 2022]]+Tbl_BalanceHistory[[#This Row],[Discretionary Balance Recommended: Policy]]+Tbl_BalanceHistory[[#This Row],[Discretionary Balance Recommended: Commitments]]</f>
        <v>0</v>
      </c>
      <c r="AA209" s="5">
        <f>Tbl_BalanceHistory[[#This Row],[Discretionary Balance]]-Tbl_BalanceHistory[[#This Row],[Discretionary Reappropriation]]</f>
        <v>0</v>
      </c>
      <c r="AB209" s="2"/>
      <c r="AC209" s="2"/>
      <c r="AD209" s="2"/>
      <c r="AE209" s="2"/>
    </row>
    <row r="210" spans="1:31" ht="45" x14ac:dyDescent="0.25">
      <c r="A210" s="2" t="s">
        <v>908</v>
      </c>
      <c r="B210" s="3">
        <v>1</v>
      </c>
      <c r="C210" s="3">
        <v>107</v>
      </c>
      <c r="D210" s="3" t="s">
        <v>70</v>
      </c>
      <c r="E210" s="3" t="str">
        <f>_xlfn.XLOOKUP(Tbl_BalanceHistory[[#This Row],[RespAgy]],Tbl_Agencies[Agy Code],Tbl_Agencies[Agy Sort])</f>
        <v>006000</v>
      </c>
      <c r="F210" s="2" t="str">
        <f>Tbl_BalanceHistory[[#This Row],[RespAgy]]&amp;": "&amp;Tbl_BalanceHistory[[#This Row],[RespAgency]]</f>
        <v>107: Division of Legislative Services</v>
      </c>
      <c r="G210" s="3">
        <v>871</v>
      </c>
      <c r="H210" s="3" t="s">
        <v>1492</v>
      </c>
      <c r="I210" s="3" t="str">
        <f>_xlfn.XLOOKUP(Tbl_BalanceHistory[[#This Row],[AgyCode]],Tbl_Agencies[Agy Code],Tbl_Agencies[Agy Sort])</f>
        <v>030500</v>
      </c>
      <c r="J210" s="2" t="str">
        <f>Tbl_BalanceHistory[[#This Row],[AgyCode]]&amp;": "&amp;Tbl_BalanceHistory[[#This Row],[Agency Name]]</f>
        <v>871: Autism Advisory Council</v>
      </c>
      <c r="K210" s="1">
        <v>2017</v>
      </c>
      <c r="L210" s="3">
        <v>406</v>
      </c>
      <c r="M210" s="3" t="s">
        <v>74</v>
      </c>
      <c r="N210" s="2" t="str">
        <f>Tbl_BalanceHistory[[#This Row],[ProgramCode]]&amp;": "&amp;Tbl_BalanceHistory[[#This Row],[Program Name]]</f>
        <v>406: Health Research, Planning, and Coordination</v>
      </c>
      <c r="O210" s="3" t="s">
        <v>886</v>
      </c>
      <c r="P210" s="1" t="str">
        <f>IF(Tbl_BalanceHistory[[#This Row],[FundCode]]="0100","GF",IF(Tbl_BalanceHistory[[#This Row],[FundCode]]="01000","GF","Hi Ed / OCR"))</f>
        <v>GF</v>
      </c>
      <c r="Q210" s="5">
        <v>6461</v>
      </c>
      <c r="R210" s="5">
        <v>1051.46</v>
      </c>
      <c r="S210" s="5">
        <v>5409</v>
      </c>
      <c r="T210" s="5">
        <v>5409</v>
      </c>
      <c r="U210" s="3" t="s">
        <v>1732</v>
      </c>
      <c r="V210" s="5">
        <v>0</v>
      </c>
      <c r="W210" s="5">
        <v>0</v>
      </c>
      <c r="X210" s="5"/>
      <c r="Y210" s="5"/>
      <c r="Z210" s="5">
        <f>Tbl_BalanceHistory[[#This Row],[Discretionary Recommended - Pre 2022]]+Tbl_BalanceHistory[[#This Row],[Discretionary Balance Recommended: Policy]]+Tbl_BalanceHistory[[#This Row],[Discretionary Balance Recommended: Commitments]]</f>
        <v>0</v>
      </c>
      <c r="AA210" s="5">
        <f>Tbl_BalanceHistory[[#This Row],[Discretionary Balance]]-Tbl_BalanceHistory[[#This Row],[Discretionary Reappropriation]]</f>
        <v>0</v>
      </c>
      <c r="AB210" s="2"/>
      <c r="AC210" s="2"/>
      <c r="AD210" s="2"/>
      <c r="AE210" s="2"/>
    </row>
    <row r="211" spans="1:31" ht="45" x14ac:dyDescent="0.25">
      <c r="A211" s="2" t="s">
        <v>908</v>
      </c>
      <c r="B211" s="3">
        <v>1</v>
      </c>
      <c r="C211" s="3">
        <v>107</v>
      </c>
      <c r="D211" s="3" t="s">
        <v>70</v>
      </c>
      <c r="E211" s="3" t="str">
        <f>_xlfn.XLOOKUP(Tbl_BalanceHistory[[#This Row],[RespAgy]],Tbl_Agencies[Agy Code],Tbl_Agencies[Agy Sort])</f>
        <v>006000</v>
      </c>
      <c r="F211" s="2" t="str">
        <f>Tbl_BalanceHistory[[#This Row],[RespAgy]]&amp;": "&amp;Tbl_BalanceHistory[[#This Row],[RespAgency]]</f>
        <v>107: Division of Legislative Services</v>
      </c>
      <c r="G211" s="3">
        <v>871</v>
      </c>
      <c r="H211" s="3" t="s">
        <v>1492</v>
      </c>
      <c r="I211" s="3" t="str">
        <f>_xlfn.XLOOKUP(Tbl_BalanceHistory[[#This Row],[AgyCode]],Tbl_Agencies[Agy Code],Tbl_Agencies[Agy Sort])</f>
        <v>030500</v>
      </c>
      <c r="J211" s="2" t="str">
        <f>Tbl_BalanceHistory[[#This Row],[AgyCode]]&amp;": "&amp;Tbl_BalanceHistory[[#This Row],[Agency Name]]</f>
        <v>871: Autism Advisory Council</v>
      </c>
      <c r="K211" s="1">
        <v>2018</v>
      </c>
      <c r="L211" s="3">
        <v>406</v>
      </c>
      <c r="M211" s="3" t="s">
        <v>74</v>
      </c>
      <c r="N211" s="2" t="str">
        <f>Tbl_BalanceHistory[[#This Row],[ProgramCode]]&amp;": "&amp;Tbl_BalanceHistory[[#This Row],[Program Name]]</f>
        <v>406: Health Research, Planning, and Coordination</v>
      </c>
      <c r="O211" s="3" t="s">
        <v>886</v>
      </c>
      <c r="P211" s="1" t="str">
        <f>IF(Tbl_BalanceHistory[[#This Row],[FundCode]]="0100","GF",IF(Tbl_BalanceHistory[[#This Row],[FundCode]]="01000","GF","Hi Ed / OCR"))</f>
        <v>GF</v>
      </c>
      <c r="Q211" s="5">
        <v>6475</v>
      </c>
      <c r="R211" s="5">
        <v>1640.35</v>
      </c>
      <c r="S211" s="5">
        <v>4834</v>
      </c>
      <c r="T211" s="5">
        <v>4834</v>
      </c>
      <c r="U211" s="3" t="s">
        <v>1733</v>
      </c>
      <c r="V211" s="5">
        <v>0</v>
      </c>
      <c r="W211" s="5">
        <v>0</v>
      </c>
      <c r="X211" s="5"/>
      <c r="Y211" s="5"/>
      <c r="Z211" s="5">
        <f>Tbl_BalanceHistory[[#This Row],[Discretionary Recommended - Pre 2022]]+Tbl_BalanceHistory[[#This Row],[Discretionary Balance Recommended: Policy]]+Tbl_BalanceHistory[[#This Row],[Discretionary Balance Recommended: Commitments]]</f>
        <v>0</v>
      </c>
      <c r="AA211" s="5">
        <f>Tbl_BalanceHistory[[#This Row],[Discretionary Balance]]-Tbl_BalanceHistory[[#This Row],[Discretionary Reappropriation]]</f>
        <v>0</v>
      </c>
      <c r="AB211" s="2"/>
      <c r="AC211" s="2"/>
      <c r="AD211" s="2"/>
      <c r="AE211" s="2"/>
    </row>
    <row r="212" spans="1:31" ht="45" x14ac:dyDescent="0.25">
      <c r="A212" s="2" t="s">
        <v>908</v>
      </c>
      <c r="B212" s="3">
        <v>1</v>
      </c>
      <c r="C212" s="3">
        <v>107</v>
      </c>
      <c r="D212" s="3" t="s">
        <v>70</v>
      </c>
      <c r="E212" s="3" t="str">
        <f>_xlfn.XLOOKUP(Tbl_BalanceHistory[[#This Row],[RespAgy]],Tbl_Agencies[Agy Code],Tbl_Agencies[Agy Sort])</f>
        <v>006000</v>
      </c>
      <c r="F212" s="2" t="str">
        <f>Tbl_BalanceHistory[[#This Row],[RespAgy]]&amp;": "&amp;Tbl_BalanceHistory[[#This Row],[RespAgency]]</f>
        <v>107: Division of Legislative Services</v>
      </c>
      <c r="G212" s="3">
        <v>871</v>
      </c>
      <c r="H212" s="3" t="s">
        <v>1492</v>
      </c>
      <c r="I212" s="3" t="str">
        <f>_xlfn.XLOOKUP(Tbl_BalanceHistory[[#This Row],[AgyCode]],Tbl_Agencies[Agy Code],Tbl_Agencies[Agy Sort])</f>
        <v>030500</v>
      </c>
      <c r="J212" s="2" t="str">
        <f>Tbl_BalanceHistory[[#This Row],[AgyCode]]&amp;": "&amp;Tbl_BalanceHistory[[#This Row],[Agency Name]]</f>
        <v>871: Autism Advisory Council</v>
      </c>
      <c r="K212" s="1">
        <v>2019</v>
      </c>
      <c r="L212" s="3">
        <v>406</v>
      </c>
      <c r="M212" s="3" t="s">
        <v>74</v>
      </c>
      <c r="N212" s="2" t="str">
        <f>Tbl_BalanceHistory[[#This Row],[ProgramCode]]&amp;": "&amp;Tbl_BalanceHistory[[#This Row],[Program Name]]</f>
        <v>406: Health Research, Planning, and Coordination</v>
      </c>
      <c r="O212" s="3" t="s">
        <v>886</v>
      </c>
      <c r="P212" s="1" t="str">
        <f>IF(Tbl_BalanceHistory[[#This Row],[FundCode]]="0100","GF",IF(Tbl_BalanceHistory[[#This Row],[FundCode]]="01000","GF","Hi Ed / OCR"))</f>
        <v>GF</v>
      </c>
      <c r="Q212" s="5">
        <v>11172</v>
      </c>
      <c r="R212" s="5">
        <v>545.88</v>
      </c>
      <c r="S212" s="5">
        <v>10626.12</v>
      </c>
      <c r="T212" s="5">
        <v>10626.12</v>
      </c>
      <c r="U212" s="3" t="s">
        <v>1733</v>
      </c>
      <c r="V212" s="5">
        <v>0</v>
      </c>
      <c r="W212" s="5">
        <v>0</v>
      </c>
      <c r="X212" s="5"/>
      <c r="Y212" s="5"/>
      <c r="Z212" s="5">
        <f>Tbl_BalanceHistory[[#This Row],[Discretionary Recommended - Pre 2022]]+Tbl_BalanceHistory[[#This Row],[Discretionary Balance Recommended: Policy]]+Tbl_BalanceHistory[[#This Row],[Discretionary Balance Recommended: Commitments]]</f>
        <v>0</v>
      </c>
      <c r="AA212" s="5">
        <f>Tbl_BalanceHistory[[#This Row],[Discretionary Balance]]-Tbl_BalanceHistory[[#This Row],[Discretionary Reappropriation]]</f>
        <v>0</v>
      </c>
      <c r="AB212" s="2"/>
      <c r="AC212" s="2"/>
      <c r="AD212" s="2"/>
      <c r="AE212" s="2"/>
    </row>
    <row r="213" spans="1:31" ht="45" x14ac:dyDescent="0.25">
      <c r="A213" s="2" t="s">
        <v>39</v>
      </c>
      <c r="B213" s="3">
        <v>1</v>
      </c>
      <c r="C213" s="3">
        <v>107</v>
      </c>
      <c r="D213" s="3" t="s">
        <v>70</v>
      </c>
      <c r="E213" s="3" t="str">
        <f>_xlfn.XLOOKUP(Tbl_BalanceHistory[[#This Row],[RespAgy]],Tbl_Agencies[Agy Code],Tbl_Agencies[Agy Sort])</f>
        <v>006000</v>
      </c>
      <c r="F213" s="2" t="str">
        <f>Tbl_BalanceHistory[[#This Row],[RespAgy]]&amp;": "&amp;Tbl_BalanceHistory[[#This Row],[RespAgency]]</f>
        <v>107: Division of Legislative Services</v>
      </c>
      <c r="G213" s="3">
        <v>871</v>
      </c>
      <c r="H213" s="3" t="s">
        <v>1492</v>
      </c>
      <c r="I213" s="3" t="str">
        <f>_xlfn.XLOOKUP(Tbl_BalanceHistory[[#This Row],[AgyCode]],Tbl_Agencies[Agy Code],Tbl_Agencies[Agy Sort])</f>
        <v>030500</v>
      </c>
      <c r="J213" s="2" t="str">
        <f>Tbl_BalanceHistory[[#This Row],[AgyCode]]&amp;": "&amp;Tbl_BalanceHistory[[#This Row],[Agency Name]]</f>
        <v>871: Autism Advisory Council</v>
      </c>
      <c r="K213" s="1">
        <v>2020</v>
      </c>
      <c r="L213" s="3">
        <v>406</v>
      </c>
      <c r="M213" s="3" t="s">
        <v>74</v>
      </c>
      <c r="N213" s="2" t="str">
        <f>Tbl_BalanceHistory[[#This Row],[ProgramCode]]&amp;": "&amp;Tbl_BalanceHistory[[#This Row],[Program Name]]</f>
        <v>406: Health Research, Planning, and Coordination</v>
      </c>
      <c r="O213" s="3" t="s">
        <v>886</v>
      </c>
      <c r="P213" s="1" t="str">
        <f>IF(Tbl_BalanceHistory[[#This Row],[FundCode]]="0100","GF",IF(Tbl_BalanceHistory[[#This Row],[FundCode]]="01000","GF","Hi Ed / OCR"))</f>
        <v>GF</v>
      </c>
      <c r="Q213" s="5">
        <v>16976.12</v>
      </c>
      <c r="R213" s="5">
        <v>50</v>
      </c>
      <c r="S213" s="5">
        <v>16926.12</v>
      </c>
      <c r="T213" s="5">
        <v>16926.12</v>
      </c>
      <c r="U213" s="3" t="s">
        <v>1733</v>
      </c>
      <c r="V213" s="5">
        <v>0</v>
      </c>
      <c r="W213" s="5">
        <v>0</v>
      </c>
      <c r="X213" s="5"/>
      <c r="Y213" s="5"/>
      <c r="Z213" s="5">
        <f>Tbl_BalanceHistory[[#This Row],[Discretionary Recommended - Pre 2022]]+Tbl_BalanceHistory[[#This Row],[Discretionary Balance Recommended: Policy]]+Tbl_BalanceHistory[[#This Row],[Discretionary Balance Recommended: Commitments]]</f>
        <v>0</v>
      </c>
      <c r="AA213" s="5">
        <f>Tbl_BalanceHistory[[#This Row],[Discretionary Balance]]-Tbl_BalanceHistory[[#This Row],[Discretionary Reappropriation]]</f>
        <v>0</v>
      </c>
      <c r="AB213" s="2"/>
      <c r="AC213" s="2"/>
      <c r="AD213" s="2"/>
      <c r="AE213" s="2"/>
    </row>
    <row r="214" spans="1:31" ht="45" x14ac:dyDescent="0.25">
      <c r="A214" s="2" t="s">
        <v>39</v>
      </c>
      <c r="B214" s="3">
        <v>1</v>
      </c>
      <c r="C214" s="3">
        <v>107</v>
      </c>
      <c r="D214" s="3" t="s">
        <v>70</v>
      </c>
      <c r="E214" s="3" t="str">
        <f>_xlfn.XLOOKUP(Tbl_BalanceHistory[[#This Row],[RespAgy]],Tbl_Agencies[Agy Code],Tbl_Agencies[Agy Sort])</f>
        <v>006000</v>
      </c>
      <c r="F214" s="2" t="str">
        <f>Tbl_BalanceHistory[[#This Row],[RespAgy]]&amp;": "&amp;Tbl_BalanceHistory[[#This Row],[RespAgency]]</f>
        <v>107: Division of Legislative Services</v>
      </c>
      <c r="G214" s="3">
        <v>871</v>
      </c>
      <c r="H214" s="3" t="s">
        <v>1492</v>
      </c>
      <c r="I214" s="3" t="str">
        <f>_xlfn.XLOOKUP(Tbl_BalanceHistory[[#This Row],[AgyCode]],Tbl_Agencies[Agy Code],Tbl_Agencies[Agy Sort])</f>
        <v>030500</v>
      </c>
      <c r="J214" s="2" t="str">
        <f>Tbl_BalanceHistory[[#This Row],[AgyCode]]&amp;": "&amp;Tbl_BalanceHistory[[#This Row],[Agency Name]]</f>
        <v>871: Autism Advisory Council</v>
      </c>
      <c r="K214" s="1">
        <v>2021</v>
      </c>
      <c r="L214" s="3">
        <v>406</v>
      </c>
      <c r="M214" s="3" t="s">
        <v>74</v>
      </c>
      <c r="N214" s="2" t="str">
        <f>Tbl_BalanceHistory[[#This Row],[ProgramCode]]&amp;": "&amp;Tbl_BalanceHistory[[#This Row],[Program Name]]</f>
        <v>406: Health Research, Planning, and Coordination</v>
      </c>
      <c r="O214" s="3" t="s">
        <v>886</v>
      </c>
      <c r="P214" s="1" t="str">
        <f>IF(Tbl_BalanceHistory[[#This Row],[FundCode]]="0100","GF",IF(Tbl_BalanceHistory[[#This Row],[FundCode]]="01000","GF","Hi Ed / OCR"))</f>
        <v>GF</v>
      </c>
      <c r="Q214" s="5">
        <v>6331</v>
      </c>
      <c r="R214" s="5">
        <v>31</v>
      </c>
      <c r="S214" s="5">
        <v>6300</v>
      </c>
      <c r="T214" s="5">
        <v>6300</v>
      </c>
      <c r="U214" s="3" t="s">
        <v>1733</v>
      </c>
      <c r="V214" s="5">
        <v>0</v>
      </c>
      <c r="W214" s="5">
        <v>0</v>
      </c>
      <c r="X214" s="5"/>
      <c r="Y214" s="5"/>
      <c r="Z214" s="5">
        <f>Tbl_BalanceHistory[[#This Row],[Discretionary Recommended - Pre 2022]]+Tbl_BalanceHistory[[#This Row],[Discretionary Balance Recommended: Policy]]+Tbl_BalanceHistory[[#This Row],[Discretionary Balance Recommended: Commitments]]</f>
        <v>0</v>
      </c>
      <c r="AA214" s="5">
        <f>Tbl_BalanceHistory[[#This Row],[Discretionary Balance]]-Tbl_BalanceHistory[[#This Row],[Discretionary Reappropriation]]</f>
        <v>0</v>
      </c>
      <c r="AB214" s="2"/>
      <c r="AC214" s="2"/>
      <c r="AD214" s="2"/>
      <c r="AE214" s="2"/>
    </row>
    <row r="215" spans="1:31" ht="45" x14ac:dyDescent="0.25">
      <c r="A215" s="2" t="s">
        <v>39</v>
      </c>
      <c r="B215" s="3">
        <v>1</v>
      </c>
      <c r="C215" s="3">
        <v>107</v>
      </c>
      <c r="D215" s="3" t="s">
        <v>70</v>
      </c>
      <c r="E215" s="3" t="str">
        <f>_xlfn.XLOOKUP(Tbl_BalanceHistory[[#This Row],[RespAgy]],Tbl_Agencies[Agy Code],Tbl_Agencies[Agy Sort])</f>
        <v>006000</v>
      </c>
      <c r="F215" s="2" t="str">
        <f>Tbl_BalanceHistory[[#This Row],[RespAgy]]&amp;": "&amp;Tbl_BalanceHistory[[#This Row],[RespAgency]]</f>
        <v>107: Division of Legislative Services</v>
      </c>
      <c r="G215" s="3">
        <v>871</v>
      </c>
      <c r="H215" s="3" t="s">
        <v>1492</v>
      </c>
      <c r="I215" s="3" t="str">
        <f>_xlfn.XLOOKUP(Tbl_BalanceHistory[[#This Row],[AgyCode]],Tbl_Agencies[Agy Code],Tbl_Agencies[Agy Sort])</f>
        <v>030500</v>
      </c>
      <c r="J215" s="2" t="str">
        <f>Tbl_BalanceHistory[[#This Row],[AgyCode]]&amp;": "&amp;Tbl_BalanceHistory[[#This Row],[Agency Name]]</f>
        <v>871: Autism Advisory Council</v>
      </c>
      <c r="K215" s="1">
        <v>2022</v>
      </c>
      <c r="L215" s="3">
        <v>406</v>
      </c>
      <c r="M215" s="3" t="s">
        <v>74</v>
      </c>
      <c r="N215" s="2" t="str">
        <f>Tbl_BalanceHistory[[#This Row],[ProgramCode]]&amp;": "&amp;Tbl_BalanceHistory[[#This Row],[Program Name]]</f>
        <v>406: Health Research, Planning, and Coordination</v>
      </c>
      <c r="O215" s="3" t="s">
        <v>886</v>
      </c>
      <c r="P215" s="1" t="str">
        <f>IF(Tbl_BalanceHistory[[#This Row],[FundCode]]="0100","GF",IF(Tbl_BalanceHistory[[#This Row],[FundCode]]="01000","GF","Hi Ed / OCR"))</f>
        <v>GF</v>
      </c>
      <c r="Q215" s="5">
        <v>6320</v>
      </c>
      <c r="R215" s="5">
        <v>98.07</v>
      </c>
      <c r="S215" s="5">
        <v>6221.93</v>
      </c>
      <c r="T215" s="5">
        <v>6221.93</v>
      </c>
      <c r="U215" s="3" t="s">
        <v>1733</v>
      </c>
      <c r="V215" s="5">
        <v>0</v>
      </c>
      <c r="W215" s="5"/>
      <c r="X215" s="5">
        <v>0</v>
      </c>
      <c r="Y215" s="5">
        <v>0</v>
      </c>
      <c r="Z215" s="5">
        <f>Tbl_BalanceHistory[[#This Row],[Discretionary Recommended - Pre 2022]]+Tbl_BalanceHistory[[#This Row],[Discretionary Balance Recommended: Policy]]+Tbl_BalanceHistory[[#This Row],[Discretionary Balance Recommended: Commitments]]</f>
        <v>0</v>
      </c>
      <c r="AA215" s="5">
        <f>Tbl_BalanceHistory[[#This Row],[Discretionary Balance]]-Tbl_BalanceHistory[[#This Row],[Discretionary Reappropriation]]</f>
        <v>0</v>
      </c>
      <c r="AB215" s="2"/>
      <c r="AC215" s="2"/>
      <c r="AD215" s="2"/>
      <c r="AE215" s="2"/>
    </row>
    <row r="216" spans="1:31" ht="45" x14ac:dyDescent="0.25">
      <c r="A216" s="2" t="s">
        <v>908</v>
      </c>
      <c r="B216" s="3">
        <v>1</v>
      </c>
      <c r="C216" s="3">
        <v>107</v>
      </c>
      <c r="D216" s="3" t="s">
        <v>70</v>
      </c>
      <c r="E216" s="3" t="str">
        <f>_xlfn.XLOOKUP(Tbl_BalanceHistory[[#This Row],[RespAgy]],Tbl_Agencies[Agy Code],Tbl_Agencies[Agy Sort])</f>
        <v>006000</v>
      </c>
      <c r="F216" s="2" t="str">
        <f>Tbl_BalanceHistory[[#This Row],[RespAgy]]&amp;": "&amp;Tbl_BalanceHistory[[#This Row],[RespAgency]]</f>
        <v>107: Division of Legislative Services</v>
      </c>
      <c r="G216" s="3">
        <v>876</v>
      </c>
      <c r="H216" s="3" t="s">
        <v>125</v>
      </c>
      <c r="I216" s="3" t="str">
        <f>_xlfn.XLOOKUP(Tbl_BalanceHistory[[#This Row],[AgyCode]],Tbl_Agencies[Agy Code],Tbl_Agencies[Agy Sort])</f>
        <v>030505</v>
      </c>
      <c r="J216" s="2" t="str">
        <f>Tbl_BalanceHistory[[#This Row],[AgyCode]]&amp;": "&amp;Tbl_BalanceHistory[[#This Row],[Agency Name]]</f>
        <v>876: Virginia Conflict of Interest and Ethics Advisory Council</v>
      </c>
      <c r="K216" s="1">
        <v>2016</v>
      </c>
      <c r="L216" s="3">
        <v>704</v>
      </c>
      <c r="M216" s="3" t="s">
        <v>127</v>
      </c>
      <c r="N216" s="2" t="str">
        <f>Tbl_BalanceHistory[[#This Row],[ProgramCode]]&amp;": "&amp;Tbl_BalanceHistory[[#This Row],[Program Name]]</f>
        <v>704: Personnel Management Services</v>
      </c>
      <c r="O216" s="3" t="s">
        <v>1730</v>
      </c>
      <c r="P216" s="1" t="str">
        <f>IF(Tbl_BalanceHistory[[#This Row],[FundCode]]="0100","GF",IF(Tbl_BalanceHistory[[#This Row],[FundCode]]="01000","GF","Hi Ed / OCR"))</f>
        <v>GF</v>
      </c>
      <c r="Q216" s="5">
        <v>393000</v>
      </c>
      <c r="R216" s="5">
        <v>308974.09000000003</v>
      </c>
      <c r="S216" s="5">
        <v>84025</v>
      </c>
      <c r="T216" s="5">
        <v>84025</v>
      </c>
      <c r="U216" s="3" t="s">
        <v>1732</v>
      </c>
      <c r="V216" s="5">
        <v>0</v>
      </c>
      <c r="W216" s="5">
        <v>0</v>
      </c>
      <c r="X216" s="5"/>
      <c r="Y216" s="5"/>
      <c r="Z216" s="5">
        <f>Tbl_BalanceHistory[[#This Row],[Discretionary Recommended - Pre 2022]]+Tbl_BalanceHistory[[#This Row],[Discretionary Balance Recommended: Policy]]+Tbl_BalanceHistory[[#This Row],[Discretionary Balance Recommended: Commitments]]</f>
        <v>0</v>
      </c>
      <c r="AA216" s="5">
        <f>Tbl_BalanceHistory[[#This Row],[Discretionary Balance]]-Tbl_BalanceHistory[[#This Row],[Discretionary Reappropriation]]</f>
        <v>0</v>
      </c>
      <c r="AB216" s="2"/>
      <c r="AC216" s="2"/>
      <c r="AD216" s="2"/>
      <c r="AE216" s="2"/>
    </row>
    <row r="217" spans="1:31" ht="45" x14ac:dyDescent="0.25">
      <c r="A217" s="2" t="s">
        <v>908</v>
      </c>
      <c r="B217" s="3">
        <v>1</v>
      </c>
      <c r="C217" s="3">
        <v>107</v>
      </c>
      <c r="D217" s="3" t="s">
        <v>70</v>
      </c>
      <c r="E217" s="3" t="str">
        <f>_xlfn.XLOOKUP(Tbl_BalanceHistory[[#This Row],[RespAgy]],Tbl_Agencies[Agy Code],Tbl_Agencies[Agy Sort])</f>
        <v>006000</v>
      </c>
      <c r="F217" s="2" t="str">
        <f>Tbl_BalanceHistory[[#This Row],[RespAgy]]&amp;": "&amp;Tbl_BalanceHistory[[#This Row],[RespAgency]]</f>
        <v>107: Division of Legislative Services</v>
      </c>
      <c r="G217" s="3">
        <v>876</v>
      </c>
      <c r="H217" s="3" t="s">
        <v>125</v>
      </c>
      <c r="I217" s="3" t="str">
        <f>_xlfn.XLOOKUP(Tbl_BalanceHistory[[#This Row],[AgyCode]],Tbl_Agencies[Agy Code],Tbl_Agencies[Agy Sort])</f>
        <v>030505</v>
      </c>
      <c r="J217" s="2" t="str">
        <f>Tbl_BalanceHistory[[#This Row],[AgyCode]]&amp;": "&amp;Tbl_BalanceHistory[[#This Row],[Agency Name]]</f>
        <v>876: Virginia Conflict of Interest and Ethics Advisory Council</v>
      </c>
      <c r="K217" s="1">
        <v>2017</v>
      </c>
      <c r="L217" s="3">
        <v>704</v>
      </c>
      <c r="M217" s="3" t="s">
        <v>127</v>
      </c>
      <c r="N217" s="2" t="str">
        <f>Tbl_BalanceHistory[[#This Row],[ProgramCode]]&amp;": "&amp;Tbl_BalanceHistory[[#This Row],[Program Name]]</f>
        <v>704: Personnel Management Services</v>
      </c>
      <c r="O217" s="3" t="s">
        <v>886</v>
      </c>
      <c r="P217" s="1" t="str">
        <f>IF(Tbl_BalanceHistory[[#This Row],[FundCode]]="0100","GF",IF(Tbl_BalanceHistory[[#This Row],[FundCode]]="01000","GF","Hi Ed / OCR"))</f>
        <v>GF</v>
      </c>
      <c r="Q217" s="5">
        <v>707025</v>
      </c>
      <c r="R217" s="5">
        <v>521692.85</v>
      </c>
      <c r="S217" s="5">
        <v>185332</v>
      </c>
      <c r="T217" s="5">
        <v>185332</v>
      </c>
      <c r="U217" s="3" t="s">
        <v>1732</v>
      </c>
      <c r="V217" s="5">
        <v>0</v>
      </c>
      <c r="W217" s="5">
        <v>0</v>
      </c>
      <c r="X217" s="5"/>
      <c r="Y217" s="5"/>
      <c r="Z217" s="5">
        <f>Tbl_BalanceHistory[[#This Row],[Discretionary Recommended - Pre 2022]]+Tbl_BalanceHistory[[#This Row],[Discretionary Balance Recommended: Policy]]+Tbl_BalanceHistory[[#This Row],[Discretionary Balance Recommended: Commitments]]</f>
        <v>0</v>
      </c>
      <c r="AA217" s="5">
        <f>Tbl_BalanceHistory[[#This Row],[Discretionary Balance]]-Tbl_BalanceHistory[[#This Row],[Discretionary Reappropriation]]</f>
        <v>0</v>
      </c>
      <c r="AB217" s="2"/>
      <c r="AC217" s="2"/>
      <c r="AD217" s="2"/>
      <c r="AE217" s="2"/>
    </row>
    <row r="218" spans="1:31" ht="45" x14ac:dyDescent="0.25">
      <c r="A218" s="2" t="s">
        <v>908</v>
      </c>
      <c r="B218" s="3">
        <v>1</v>
      </c>
      <c r="C218" s="3">
        <v>107</v>
      </c>
      <c r="D218" s="3" t="s">
        <v>70</v>
      </c>
      <c r="E218" s="3" t="str">
        <f>_xlfn.XLOOKUP(Tbl_BalanceHistory[[#This Row],[RespAgy]],Tbl_Agencies[Agy Code],Tbl_Agencies[Agy Sort])</f>
        <v>006000</v>
      </c>
      <c r="F218" s="2" t="str">
        <f>Tbl_BalanceHistory[[#This Row],[RespAgy]]&amp;": "&amp;Tbl_BalanceHistory[[#This Row],[RespAgency]]</f>
        <v>107: Division of Legislative Services</v>
      </c>
      <c r="G218" s="3">
        <v>876</v>
      </c>
      <c r="H218" s="3" t="s">
        <v>125</v>
      </c>
      <c r="I218" s="3" t="str">
        <f>_xlfn.XLOOKUP(Tbl_BalanceHistory[[#This Row],[AgyCode]],Tbl_Agencies[Agy Code],Tbl_Agencies[Agy Sort])</f>
        <v>030505</v>
      </c>
      <c r="J218" s="2" t="str">
        <f>Tbl_BalanceHistory[[#This Row],[AgyCode]]&amp;": "&amp;Tbl_BalanceHistory[[#This Row],[Agency Name]]</f>
        <v>876: Virginia Conflict of Interest and Ethics Advisory Council</v>
      </c>
      <c r="K218" s="1">
        <v>2018</v>
      </c>
      <c r="L218" s="3">
        <v>704</v>
      </c>
      <c r="M218" s="3" t="s">
        <v>127</v>
      </c>
      <c r="N218" s="2" t="str">
        <f>Tbl_BalanceHistory[[#This Row],[ProgramCode]]&amp;": "&amp;Tbl_BalanceHistory[[#This Row],[Program Name]]</f>
        <v>704: Personnel Management Services</v>
      </c>
      <c r="O218" s="3" t="s">
        <v>886</v>
      </c>
      <c r="P218" s="1" t="str">
        <f>IF(Tbl_BalanceHistory[[#This Row],[FundCode]]="0100","GF",IF(Tbl_BalanceHistory[[#This Row],[FundCode]]="01000","GF","Hi Ed / OCR"))</f>
        <v>GF</v>
      </c>
      <c r="Q218" s="5">
        <v>548460</v>
      </c>
      <c r="R218" s="5">
        <v>395482.21</v>
      </c>
      <c r="S218" s="5">
        <v>152977</v>
      </c>
      <c r="T218" s="5">
        <v>152977</v>
      </c>
      <c r="U218" s="3" t="s">
        <v>1733</v>
      </c>
      <c r="V218" s="5">
        <v>0</v>
      </c>
      <c r="W218" s="5">
        <v>0</v>
      </c>
      <c r="X218" s="5"/>
      <c r="Y218" s="5"/>
      <c r="Z218" s="5">
        <f>Tbl_BalanceHistory[[#This Row],[Discretionary Recommended - Pre 2022]]+Tbl_BalanceHistory[[#This Row],[Discretionary Balance Recommended: Policy]]+Tbl_BalanceHistory[[#This Row],[Discretionary Balance Recommended: Commitments]]</f>
        <v>0</v>
      </c>
      <c r="AA218" s="5">
        <f>Tbl_BalanceHistory[[#This Row],[Discretionary Balance]]-Tbl_BalanceHistory[[#This Row],[Discretionary Reappropriation]]</f>
        <v>0</v>
      </c>
      <c r="AB218" s="2"/>
      <c r="AC218" s="2"/>
      <c r="AD218" s="2"/>
      <c r="AE218" s="2"/>
    </row>
    <row r="219" spans="1:31" ht="45" x14ac:dyDescent="0.25">
      <c r="A219" s="2" t="s">
        <v>908</v>
      </c>
      <c r="B219" s="3">
        <v>1</v>
      </c>
      <c r="C219" s="3">
        <v>107</v>
      </c>
      <c r="D219" s="3" t="s">
        <v>70</v>
      </c>
      <c r="E219" s="3" t="str">
        <f>_xlfn.XLOOKUP(Tbl_BalanceHistory[[#This Row],[RespAgy]],Tbl_Agencies[Agy Code],Tbl_Agencies[Agy Sort])</f>
        <v>006000</v>
      </c>
      <c r="F219" s="2" t="str">
        <f>Tbl_BalanceHistory[[#This Row],[RespAgy]]&amp;": "&amp;Tbl_BalanceHistory[[#This Row],[RespAgency]]</f>
        <v>107: Division of Legislative Services</v>
      </c>
      <c r="G219" s="3">
        <v>876</v>
      </c>
      <c r="H219" s="3" t="s">
        <v>125</v>
      </c>
      <c r="I219" s="3" t="str">
        <f>_xlfn.XLOOKUP(Tbl_BalanceHistory[[#This Row],[AgyCode]],Tbl_Agencies[Agy Code],Tbl_Agencies[Agy Sort])</f>
        <v>030505</v>
      </c>
      <c r="J219" s="2" t="str">
        <f>Tbl_BalanceHistory[[#This Row],[AgyCode]]&amp;": "&amp;Tbl_BalanceHistory[[#This Row],[Agency Name]]</f>
        <v>876: Virginia Conflict of Interest and Ethics Advisory Council</v>
      </c>
      <c r="K219" s="1">
        <v>2019</v>
      </c>
      <c r="L219" s="3">
        <v>704</v>
      </c>
      <c r="M219" s="3" t="s">
        <v>127</v>
      </c>
      <c r="N219" s="2" t="str">
        <f>Tbl_BalanceHistory[[#This Row],[ProgramCode]]&amp;": "&amp;Tbl_BalanceHistory[[#This Row],[Program Name]]</f>
        <v>704: Personnel Management Services</v>
      </c>
      <c r="O219" s="3" t="s">
        <v>886</v>
      </c>
      <c r="P219" s="1" t="str">
        <f>IF(Tbl_BalanceHistory[[#This Row],[FundCode]]="0100","GF",IF(Tbl_BalanceHistory[[#This Row],[FundCode]]="01000","GF","Hi Ed / OCR"))</f>
        <v>GF</v>
      </c>
      <c r="Q219" s="5">
        <v>751687</v>
      </c>
      <c r="R219" s="5">
        <v>410512.16</v>
      </c>
      <c r="S219" s="5">
        <v>341174.84</v>
      </c>
      <c r="T219" s="5">
        <v>341174.84</v>
      </c>
      <c r="U219" s="3" t="s">
        <v>1733</v>
      </c>
      <c r="V219" s="5">
        <v>0</v>
      </c>
      <c r="W219" s="5">
        <v>0</v>
      </c>
      <c r="X219" s="5"/>
      <c r="Y219" s="5"/>
      <c r="Z219" s="5">
        <f>Tbl_BalanceHistory[[#This Row],[Discretionary Recommended - Pre 2022]]+Tbl_BalanceHistory[[#This Row],[Discretionary Balance Recommended: Policy]]+Tbl_BalanceHistory[[#This Row],[Discretionary Balance Recommended: Commitments]]</f>
        <v>0</v>
      </c>
      <c r="AA219" s="5">
        <f>Tbl_BalanceHistory[[#This Row],[Discretionary Balance]]-Tbl_BalanceHistory[[#This Row],[Discretionary Reappropriation]]</f>
        <v>0</v>
      </c>
      <c r="AB219" s="2"/>
      <c r="AC219" s="2"/>
      <c r="AD219" s="2"/>
      <c r="AE219" s="2"/>
    </row>
    <row r="220" spans="1:31" ht="45" x14ac:dyDescent="0.25">
      <c r="A220" s="2" t="s">
        <v>39</v>
      </c>
      <c r="B220" s="3">
        <v>1</v>
      </c>
      <c r="C220" s="3">
        <v>107</v>
      </c>
      <c r="D220" s="3" t="s">
        <v>70</v>
      </c>
      <c r="E220" s="3" t="str">
        <f>_xlfn.XLOOKUP(Tbl_BalanceHistory[[#This Row],[RespAgy]],Tbl_Agencies[Agy Code],Tbl_Agencies[Agy Sort])</f>
        <v>006000</v>
      </c>
      <c r="F220" s="2" t="str">
        <f>Tbl_BalanceHistory[[#This Row],[RespAgy]]&amp;": "&amp;Tbl_BalanceHistory[[#This Row],[RespAgency]]</f>
        <v>107: Division of Legislative Services</v>
      </c>
      <c r="G220" s="3">
        <v>876</v>
      </c>
      <c r="H220" s="3" t="s">
        <v>125</v>
      </c>
      <c r="I220" s="3" t="str">
        <f>_xlfn.XLOOKUP(Tbl_BalanceHistory[[#This Row],[AgyCode]],Tbl_Agencies[Agy Code],Tbl_Agencies[Agy Sort])</f>
        <v>030505</v>
      </c>
      <c r="J220" s="2" t="str">
        <f>Tbl_BalanceHistory[[#This Row],[AgyCode]]&amp;": "&amp;Tbl_BalanceHistory[[#This Row],[Agency Name]]</f>
        <v>876: Virginia Conflict of Interest and Ethics Advisory Council</v>
      </c>
      <c r="K220" s="1">
        <v>2020</v>
      </c>
      <c r="L220" s="3">
        <v>704</v>
      </c>
      <c r="M220" s="3" t="s">
        <v>127</v>
      </c>
      <c r="N220" s="2" t="str">
        <f>Tbl_BalanceHistory[[#This Row],[ProgramCode]]&amp;": "&amp;Tbl_BalanceHistory[[#This Row],[Program Name]]</f>
        <v>704: Personnel Management Services</v>
      </c>
      <c r="O220" s="3" t="s">
        <v>886</v>
      </c>
      <c r="P220" s="1" t="str">
        <f>IF(Tbl_BalanceHistory[[#This Row],[FundCode]]="0100","GF",IF(Tbl_BalanceHistory[[#This Row],[FundCode]]="01000","GF","Hi Ed / OCR"))</f>
        <v>GF</v>
      </c>
      <c r="Q220" s="5">
        <v>767723.84</v>
      </c>
      <c r="R220" s="5">
        <v>427645.63</v>
      </c>
      <c r="S220" s="5">
        <v>340078.21</v>
      </c>
      <c r="T220" s="5">
        <v>340078.21</v>
      </c>
      <c r="U220" s="3" t="s">
        <v>1733</v>
      </c>
      <c r="V220" s="5">
        <v>0</v>
      </c>
      <c r="W220" s="5">
        <v>0</v>
      </c>
      <c r="X220" s="5"/>
      <c r="Y220" s="5"/>
      <c r="Z220" s="5">
        <f>Tbl_BalanceHistory[[#This Row],[Discretionary Recommended - Pre 2022]]+Tbl_BalanceHistory[[#This Row],[Discretionary Balance Recommended: Policy]]+Tbl_BalanceHistory[[#This Row],[Discretionary Balance Recommended: Commitments]]</f>
        <v>0</v>
      </c>
      <c r="AA220" s="5">
        <f>Tbl_BalanceHistory[[#This Row],[Discretionary Balance]]-Tbl_BalanceHistory[[#This Row],[Discretionary Reappropriation]]</f>
        <v>0</v>
      </c>
      <c r="AB220" s="2"/>
      <c r="AC220" s="2"/>
      <c r="AD220" s="2"/>
      <c r="AE220" s="2"/>
    </row>
    <row r="221" spans="1:31" ht="60" x14ac:dyDescent="0.25">
      <c r="A221" s="2" t="s">
        <v>908</v>
      </c>
      <c r="B221" s="3">
        <v>1</v>
      </c>
      <c r="C221" s="3">
        <v>107</v>
      </c>
      <c r="D221" s="3" t="s">
        <v>70</v>
      </c>
      <c r="E221" s="3" t="str">
        <f>_xlfn.XLOOKUP(Tbl_BalanceHistory[[#This Row],[RespAgy]],Tbl_Agencies[Agy Code],Tbl_Agencies[Agy Sort])</f>
        <v>006000</v>
      </c>
      <c r="F221" s="2" t="str">
        <f>Tbl_BalanceHistory[[#This Row],[RespAgy]]&amp;": "&amp;Tbl_BalanceHistory[[#This Row],[RespAgency]]</f>
        <v>107: Division of Legislative Services</v>
      </c>
      <c r="G221" s="3">
        <v>874</v>
      </c>
      <c r="H221" s="3" t="s">
        <v>1497</v>
      </c>
      <c r="I221" s="3" t="str">
        <f>_xlfn.XLOOKUP(Tbl_BalanceHistory[[#This Row],[AgyCode]],Tbl_Agencies[Agy Code],Tbl_Agencies[Agy Sort])</f>
        <v>030550</v>
      </c>
      <c r="J221" s="2" t="str">
        <f>Tbl_BalanceHistory[[#This Row],[AgyCode]]&amp;": "&amp;Tbl_BalanceHistory[[#This Row],[Agency Name]]</f>
        <v>874: Commission for the Commemoration of the Centennial of Women's Right to Vote</v>
      </c>
      <c r="K221" s="1">
        <v>2016</v>
      </c>
      <c r="L221" s="3">
        <v>146</v>
      </c>
      <c r="M221" s="3" t="s">
        <v>72</v>
      </c>
      <c r="N221" s="2" t="str">
        <f>Tbl_BalanceHistory[[#This Row],[ProgramCode]]&amp;": "&amp;Tbl_BalanceHistory[[#This Row],[Program Name]]</f>
        <v>146: Human Relations Management</v>
      </c>
      <c r="O221" s="3" t="s">
        <v>1730</v>
      </c>
      <c r="P221" s="1" t="str">
        <f>IF(Tbl_BalanceHistory[[#This Row],[FundCode]]="0100","GF",IF(Tbl_BalanceHistory[[#This Row],[FundCode]]="01000","GF","Hi Ed / OCR"))</f>
        <v>GF</v>
      </c>
      <c r="Q221" s="5">
        <v>20000</v>
      </c>
      <c r="R221" s="5">
        <v>0</v>
      </c>
      <c r="S221" s="5">
        <v>20000</v>
      </c>
      <c r="T221" s="5">
        <v>20000</v>
      </c>
      <c r="U221" s="3" t="s">
        <v>1732</v>
      </c>
      <c r="V221" s="5">
        <v>0</v>
      </c>
      <c r="W221" s="5">
        <v>0</v>
      </c>
      <c r="X221" s="5"/>
      <c r="Y221" s="5"/>
      <c r="Z221" s="5">
        <f>Tbl_BalanceHistory[[#This Row],[Discretionary Recommended - Pre 2022]]+Tbl_BalanceHistory[[#This Row],[Discretionary Balance Recommended: Policy]]+Tbl_BalanceHistory[[#This Row],[Discretionary Balance Recommended: Commitments]]</f>
        <v>0</v>
      </c>
      <c r="AA221" s="5">
        <f>Tbl_BalanceHistory[[#This Row],[Discretionary Balance]]-Tbl_BalanceHistory[[#This Row],[Discretionary Reappropriation]]</f>
        <v>0</v>
      </c>
      <c r="AB221" s="2"/>
      <c r="AC221" s="2"/>
      <c r="AD221" s="2"/>
      <c r="AE221" s="2"/>
    </row>
    <row r="222" spans="1:31" ht="60" x14ac:dyDescent="0.25">
      <c r="A222" s="2" t="s">
        <v>908</v>
      </c>
      <c r="B222" s="3">
        <v>1</v>
      </c>
      <c r="C222" s="3">
        <v>107</v>
      </c>
      <c r="D222" s="3" t="s">
        <v>70</v>
      </c>
      <c r="E222" s="3" t="str">
        <f>_xlfn.XLOOKUP(Tbl_BalanceHistory[[#This Row],[RespAgy]],Tbl_Agencies[Agy Code],Tbl_Agencies[Agy Sort])</f>
        <v>006000</v>
      </c>
      <c r="F222" s="2" t="str">
        <f>Tbl_BalanceHistory[[#This Row],[RespAgy]]&amp;": "&amp;Tbl_BalanceHistory[[#This Row],[RespAgency]]</f>
        <v>107: Division of Legislative Services</v>
      </c>
      <c r="G222" s="3">
        <v>872</v>
      </c>
      <c r="H222" s="3" t="s">
        <v>130</v>
      </c>
      <c r="I222" s="3" t="str">
        <f>_xlfn.XLOOKUP(Tbl_BalanceHistory[[#This Row],[AgyCode]],Tbl_Agencies[Agy Code],Tbl_Agencies[Agy Sort])</f>
        <v>030555</v>
      </c>
      <c r="J222" s="2" t="str">
        <f>Tbl_BalanceHistory[[#This Row],[AgyCode]]&amp;": "&amp;Tbl_BalanceHistory[[#This Row],[Agency Name]]</f>
        <v>872: Virginia World War I and World War II Commemoration Commission</v>
      </c>
      <c r="K222" s="1">
        <v>2015</v>
      </c>
      <c r="L222" s="3">
        <v>146</v>
      </c>
      <c r="M222" s="3" t="s">
        <v>72</v>
      </c>
      <c r="N222" s="2" t="str">
        <f>Tbl_BalanceHistory[[#This Row],[ProgramCode]]&amp;": "&amp;Tbl_BalanceHistory[[#This Row],[Program Name]]</f>
        <v>146: Human Relations Management</v>
      </c>
      <c r="O222" s="3" t="s">
        <v>1730</v>
      </c>
      <c r="P222" s="1" t="str">
        <f>IF(Tbl_BalanceHistory[[#This Row],[FundCode]]="0100","GF",IF(Tbl_BalanceHistory[[#This Row],[FundCode]]="01000","GF","Hi Ed / OCR"))</f>
        <v>GF</v>
      </c>
      <c r="Q222" s="5">
        <v>1000000</v>
      </c>
      <c r="R222" s="5">
        <v>0</v>
      </c>
      <c r="S222" s="5">
        <v>1000000</v>
      </c>
      <c r="T222" s="5">
        <v>1000000</v>
      </c>
      <c r="U222" s="3" t="s">
        <v>1731</v>
      </c>
      <c r="V222" s="5">
        <v>0</v>
      </c>
      <c r="W222" s="5">
        <v>0</v>
      </c>
      <c r="X222" s="5"/>
      <c r="Y222" s="5"/>
      <c r="Z222" s="5">
        <f>Tbl_BalanceHistory[[#This Row],[Discretionary Recommended - Pre 2022]]+Tbl_BalanceHistory[[#This Row],[Discretionary Balance Recommended: Policy]]+Tbl_BalanceHistory[[#This Row],[Discretionary Balance Recommended: Commitments]]</f>
        <v>0</v>
      </c>
      <c r="AA222" s="5">
        <f>Tbl_BalanceHistory[[#This Row],[Discretionary Balance]]-Tbl_BalanceHistory[[#This Row],[Discretionary Reappropriation]]</f>
        <v>0</v>
      </c>
      <c r="AB222" s="2"/>
      <c r="AC222" s="2"/>
      <c r="AD222" s="2"/>
      <c r="AE222" s="2"/>
    </row>
    <row r="223" spans="1:31" ht="60" x14ac:dyDescent="0.25">
      <c r="A223" s="2" t="s">
        <v>908</v>
      </c>
      <c r="B223" s="3">
        <v>1</v>
      </c>
      <c r="C223" s="3">
        <v>107</v>
      </c>
      <c r="D223" s="3" t="s">
        <v>70</v>
      </c>
      <c r="E223" s="3" t="str">
        <f>_xlfn.XLOOKUP(Tbl_BalanceHistory[[#This Row],[RespAgy]],Tbl_Agencies[Agy Code],Tbl_Agencies[Agy Sort])</f>
        <v>006000</v>
      </c>
      <c r="F223" s="2" t="str">
        <f>Tbl_BalanceHistory[[#This Row],[RespAgy]]&amp;": "&amp;Tbl_BalanceHistory[[#This Row],[RespAgency]]</f>
        <v>107: Division of Legislative Services</v>
      </c>
      <c r="G223" s="3">
        <v>872</v>
      </c>
      <c r="H223" s="3" t="s">
        <v>130</v>
      </c>
      <c r="I223" s="3" t="str">
        <f>_xlfn.XLOOKUP(Tbl_BalanceHistory[[#This Row],[AgyCode]],Tbl_Agencies[Agy Code],Tbl_Agencies[Agy Sort])</f>
        <v>030555</v>
      </c>
      <c r="J223" s="2" t="str">
        <f>Tbl_BalanceHistory[[#This Row],[AgyCode]]&amp;": "&amp;Tbl_BalanceHistory[[#This Row],[Agency Name]]</f>
        <v>872: Virginia World War I and World War II Commemoration Commission</v>
      </c>
      <c r="K223" s="1">
        <v>2016</v>
      </c>
      <c r="L223" s="3">
        <v>146</v>
      </c>
      <c r="M223" s="3" t="s">
        <v>72</v>
      </c>
      <c r="N223" s="2" t="str">
        <f>Tbl_BalanceHistory[[#This Row],[ProgramCode]]&amp;": "&amp;Tbl_BalanceHistory[[#This Row],[Program Name]]</f>
        <v>146: Human Relations Management</v>
      </c>
      <c r="O223" s="3" t="s">
        <v>1730</v>
      </c>
      <c r="P223" s="1" t="str">
        <f>IF(Tbl_BalanceHistory[[#This Row],[FundCode]]="0100","GF",IF(Tbl_BalanceHistory[[#This Row],[FundCode]]="01000","GF","Hi Ed / OCR"))</f>
        <v>GF</v>
      </c>
      <c r="Q223" s="5">
        <v>1000000</v>
      </c>
      <c r="R223" s="5">
        <v>103740.22</v>
      </c>
      <c r="S223" s="5">
        <v>896259</v>
      </c>
      <c r="T223" s="5">
        <v>896259</v>
      </c>
      <c r="U223" s="3" t="s">
        <v>1732</v>
      </c>
      <c r="V223" s="5">
        <v>0</v>
      </c>
      <c r="W223" s="5">
        <v>0</v>
      </c>
      <c r="X223" s="5"/>
      <c r="Y223" s="5"/>
      <c r="Z223" s="5">
        <f>Tbl_BalanceHistory[[#This Row],[Discretionary Recommended - Pre 2022]]+Tbl_BalanceHistory[[#This Row],[Discretionary Balance Recommended: Policy]]+Tbl_BalanceHistory[[#This Row],[Discretionary Balance Recommended: Commitments]]</f>
        <v>0</v>
      </c>
      <c r="AA223" s="5">
        <f>Tbl_BalanceHistory[[#This Row],[Discretionary Balance]]-Tbl_BalanceHistory[[#This Row],[Discretionary Reappropriation]]</f>
        <v>0</v>
      </c>
      <c r="AB223" s="2"/>
      <c r="AC223" s="2"/>
      <c r="AD223" s="2"/>
      <c r="AE223" s="2"/>
    </row>
    <row r="224" spans="1:31" ht="60" x14ac:dyDescent="0.25">
      <c r="A224" s="2" t="s">
        <v>908</v>
      </c>
      <c r="B224" s="3">
        <v>1</v>
      </c>
      <c r="C224" s="3">
        <v>107</v>
      </c>
      <c r="D224" s="3" t="s">
        <v>70</v>
      </c>
      <c r="E224" s="3" t="str">
        <f>_xlfn.XLOOKUP(Tbl_BalanceHistory[[#This Row],[RespAgy]],Tbl_Agencies[Agy Code],Tbl_Agencies[Agy Sort])</f>
        <v>006000</v>
      </c>
      <c r="F224" s="2" t="str">
        <f>Tbl_BalanceHistory[[#This Row],[RespAgy]]&amp;": "&amp;Tbl_BalanceHistory[[#This Row],[RespAgency]]</f>
        <v>107: Division of Legislative Services</v>
      </c>
      <c r="G224" s="3">
        <v>872</v>
      </c>
      <c r="H224" s="3" t="s">
        <v>130</v>
      </c>
      <c r="I224" s="3" t="str">
        <f>_xlfn.XLOOKUP(Tbl_BalanceHistory[[#This Row],[AgyCode]],Tbl_Agencies[Agy Code],Tbl_Agencies[Agy Sort])</f>
        <v>030555</v>
      </c>
      <c r="J224" s="2" t="str">
        <f>Tbl_BalanceHistory[[#This Row],[AgyCode]]&amp;": "&amp;Tbl_BalanceHistory[[#This Row],[Agency Name]]</f>
        <v>872: Virginia World War I and World War II Commemoration Commission</v>
      </c>
      <c r="K224" s="1">
        <v>2017</v>
      </c>
      <c r="L224" s="3">
        <v>146</v>
      </c>
      <c r="M224" s="3" t="s">
        <v>72</v>
      </c>
      <c r="N224" s="2" t="str">
        <f>Tbl_BalanceHistory[[#This Row],[ProgramCode]]&amp;": "&amp;Tbl_BalanceHistory[[#This Row],[Program Name]]</f>
        <v>146: Human Relations Management</v>
      </c>
      <c r="O224" s="3" t="s">
        <v>886</v>
      </c>
      <c r="P224" s="1" t="str">
        <f>IF(Tbl_BalanceHistory[[#This Row],[FundCode]]="0100","GF",IF(Tbl_BalanceHistory[[#This Row],[FundCode]]="01000","GF","Hi Ed / OCR"))</f>
        <v>GF</v>
      </c>
      <c r="Q224" s="5">
        <v>1896259</v>
      </c>
      <c r="R224" s="5">
        <v>553840.72</v>
      </c>
      <c r="S224" s="5">
        <v>1342418</v>
      </c>
      <c r="T224" s="5">
        <v>1342418</v>
      </c>
      <c r="U224" s="3" t="s">
        <v>1732</v>
      </c>
      <c r="V224" s="5">
        <v>0</v>
      </c>
      <c r="W224" s="5">
        <v>0</v>
      </c>
      <c r="X224" s="5"/>
      <c r="Y224" s="5"/>
      <c r="Z224" s="5">
        <f>Tbl_BalanceHistory[[#This Row],[Discretionary Recommended - Pre 2022]]+Tbl_BalanceHistory[[#This Row],[Discretionary Balance Recommended: Policy]]+Tbl_BalanceHistory[[#This Row],[Discretionary Balance Recommended: Commitments]]</f>
        <v>0</v>
      </c>
      <c r="AA224" s="5">
        <f>Tbl_BalanceHistory[[#This Row],[Discretionary Balance]]-Tbl_BalanceHistory[[#This Row],[Discretionary Reappropriation]]</f>
        <v>0</v>
      </c>
      <c r="AB224" s="2"/>
      <c r="AC224" s="2"/>
      <c r="AD224" s="2"/>
      <c r="AE224" s="2"/>
    </row>
    <row r="225" spans="1:31" ht="60" x14ac:dyDescent="0.25">
      <c r="A225" s="2" t="s">
        <v>908</v>
      </c>
      <c r="B225" s="3">
        <v>1</v>
      </c>
      <c r="C225" s="3">
        <v>107</v>
      </c>
      <c r="D225" s="3" t="s">
        <v>70</v>
      </c>
      <c r="E225" s="3" t="str">
        <f>_xlfn.XLOOKUP(Tbl_BalanceHistory[[#This Row],[RespAgy]],Tbl_Agencies[Agy Code],Tbl_Agencies[Agy Sort])</f>
        <v>006000</v>
      </c>
      <c r="F225" s="2" t="str">
        <f>Tbl_BalanceHistory[[#This Row],[RespAgy]]&amp;": "&amp;Tbl_BalanceHistory[[#This Row],[RespAgency]]</f>
        <v>107: Division of Legislative Services</v>
      </c>
      <c r="G225" s="3">
        <v>872</v>
      </c>
      <c r="H225" s="3" t="s">
        <v>130</v>
      </c>
      <c r="I225" s="3" t="str">
        <f>_xlfn.XLOOKUP(Tbl_BalanceHistory[[#This Row],[AgyCode]],Tbl_Agencies[Agy Code],Tbl_Agencies[Agy Sort])</f>
        <v>030555</v>
      </c>
      <c r="J225" s="2" t="str">
        <f>Tbl_BalanceHistory[[#This Row],[AgyCode]]&amp;": "&amp;Tbl_BalanceHistory[[#This Row],[Agency Name]]</f>
        <v>872: Virginia World War I and World War II Commemoration Commission</v>
      </c>
      <c r="K225" s="1">
        <v>2018</v>
      </c>
      <c r="L225" s="3">
        <v>146</v>
      </c>
      <c r="M225" s="3" t="s">
        <v>72</v>
      </c>
      <c r="N225" s="2" t="str">
        <f>Tbl_BalanceHistory[[#This Row],[ProgramCode]]&amp;": "&amp;Tbl_BalanceHistory[[#This Row],[Program Name]]</f>
        <v>146: Human Relations Management</v>
      </c>
      <c r="O225" s="3" t="s">
        <v>886</v>
      </c>
      <c r="P225" s="1" t="str">
        <f>IF(Tbl_BalanceHistory[[#This Row],[FundCode]]="0100","GF",IF(Tbl_BalanceHistory[[#This Row],[FundCode]]="01000","GF","Hi Ed / OCR"))</f>
        <v>GF</v>
      </c>
      <c r="Q225" s="5">
        <v>3226874</v>
      </c>
      <c r="R225" s="5">
        <v>392816.35</v>
      </c>
      <c r="S225" s="5">
        <v>2834057</v>
      </c>
      <c r="T225" s="5">
        <v>2834057</v>
      </c>
      <c r="U225" s="3" t="s">
        <v>1733</v>
      </c>
      <c r="V225" s="5">
        <v>0</v>
      </c>
      <c r="W225" s="5">
        <v>0</v>
      </c>
      <c r="X225" s="5"/>
      <c r="Y225" s="5"/>
      <c r="Z225" s="5">
        <f>Tbl_BalanceHistory[[#This Row],[Discretionary Recommended - Pre 2022]]+Tbl_BalanceHistory[[#This Row],[Discretionary Balance Recommended: Policy]]+Tbl_BalanceHistory[[#This Row],[Discretionary Balance Recommended: Commitments]]</f>
        <v>0</v>
      </c>
      <c r="AA225" s="5">
        <f>Tbl_BalanceHistory[[#This Row],[Discretionary Balance]]-Tbl_BalanceHistory[[#This Row],[Discretionary Reappropriation]]</f>
        <v>0</v>
      </c>
      <c r="AB225" s="2"/>
      <c r="AC225" s="2"/>
      <c r="AD225" s="2"/>
      <c r="AE225" s="2"/>
    </row>
    <row r="226" spans="1:31" ht="60" x14ac:dyDescent="0.25">
      <c r="A226" s="2" t="s">
        <v>908</v>
      </c>
      <c r="B226" s="3">
        <v>1</v>
      </c>
      <c r="C226" s="3">
        <v>107</v>
      </c>
      <c r="D226" s="3" t="s">
        <v>70</v>
      </c>
      <c r="E226" s="3" t="str">
        <f>_xlfn.XLOOKUP(Tbl_BalanceHistory[[#This Row],[RespAgy]],Tbl_Agencies[Agy Code],Tbl_Agencies[Agy Sort])</f>
        <v>006000</v>
      </c>
      <c r="F226" s="2" t="str">
        <f>Tbl_BalanceHistory[[#This Row],[RespAgy]]&amp;": "&amp;Tbl_BalanceHistory[[#This Row],[RespAgency]]</f>
        <v>107: Division of Legislative Services</v>
      </c>
      <c r="G226" s="3">
        <v>872</v>
      </c>
      <c r="H226" s="3" t="s">
        <v>130</v>
      </c>
      <c r="I226" s="3" t="str">
        <f>_xlfn.XLOOKUP(Tbl_BalanceHistory[[#This Row],[AgyCode]],Tbl_Agencies[Agy Code],Tbl_Agencies[Agy Sort])</f>
        <v>030555</v>
      </c>
      <c r="J226" s="2" t="str">
        <f>Tbl_BalanceHistory[[#This Row],[AgyCode]]&amp;": "&amp;Tbl_BalanceHistory[[#This Row],[Agency Name]]</f>
        <v>872: Virginia World War I and World War II Commemoration Commission</v>
      </c>
      <c r="K226" s="1">
        <v>2019</v>
      </c>
      <c r="L226" s="3">
        <v>146</v>
      </c>
      <c r="M226" s="3" t="s">
        <v>72</v>
      </c>
      <c r="N226" s="2" t="str">
        <f>Tbl_BalanceHistory[[#This Row],[ProgramCode]]&amp;": "&amp;Tbl_BalanceHistory[[#This Row],[Program Name]]</f>
        <v>146: Human Relations Management</v>
      </c>
      <c r="O226" s="3" t="s">
        <v>886</v>
      </c>
      <c r="P226" s="1" t="str">
        <f>IF(Tbl_BalanceHistory[[#This Row],[FundCode]]="0100","GF",IF(Tbl_BalanceHistory[[#This Row],[FundCode]]="01000","GF","Hi Ed / OCR"))</f>
        <v>GF</v>
      </c>
      <c r="Q226" s="5">
        <v>2834057</v>
      </c>
      <c r="R226" s="5">
        <v>365218.07</v>
      </c>
      <c r="S226" s="5">
        <v>2468838.9300000002</v>
      </c>
      <c r="T226" s="5">
        <v>2468838.9300000002</v>
      </c>
      <c r="U226" s="3" t="s">
        <v>1733</v>
      </c>
      <c r="V226" s="5">
        <v>0</v>
      </c>
      <c r="W226" s="5">
        <v>0</v>
      </c>
      <c r="X226" s="5"/>
      <c r="Y226" s="5"/>
      <c r="Z226" s="5">
        <f>Tbl_BalanceHistory[[#This Row],[Discretionary Recommended - Pre 2022]]+Tbl_BalanceHistory[[#This Row],[Discretionary Balance Recommended: Policy]]+Tbl_BalanceHistory[[#This Row],[Discretionary Balance Recommended: Commitments]]</f>
        <v>0</v>
      </c>
      <c r="AA226" s="5">
        <f>Tbl_BalanceHistory[[#This Row],[Discretionary Balance]]-Tbl_BalanceHistory[[#This Row],[Discretionary Reappropriation]]</f>
        <v>0</v>
      </c>
      <c r="AB226" s="2"/>
      <c r="AC226" s="2"/>
      <c r="AD226" s="2"/>
      <c r="AE226" s="2"/>
    </row>
    <row r="227" spans="1:31" ht="60" x14ac:dyDescent="0.25">
      <c r="A227" s="2" t="s">
        <v>39</v>
      </c>
      <c r="B227" s="3">
        <v>1</v>
      </c>
      <c r="C227" s="3">
        <v>107</v>
      </c>
      <c r="D227" s="3" t="s">
        <v>70</v>
      </c>
      <c r="E227" s="3" t="str">
        <f>_xlfn.XLOOKUP(Tbl_BalanceHistory[[#This Row],[RespAgy]],Tbl_Agencies[Agy Code],Tbl_Agencies[Agy Sort])</f>
        <v>006000</v>
      </c>
      <c r="F227" s="2" t="str">
        <f>Tbl_BalanceHistory[[#This Row],[RespAgy]]&amp;": "&amp;Tbl_BalanceHistory[[#This Row],[RespAgency]]</f>
        <v>107: Division of Legislative Services</v>
      </c>
      <c r="G227" s="3">
        <v>872</v>
      </c>
      <c r="H227" s="3" t="s">
        <v>130</v>
      </c>
      <c r="I227" s="3" t="str">
        <f>_xlfn.XLOOKUP(Tbl_BalanceHistory[[#This Row],[AgyCode]],Tbl_Agencies[Agy Code],Tbl_Agencies[Agy Sort])</f>
        <v>030555</v>
      </c>
      <c r="J227" s="2" t="str">
        <f>Tbl_BalanceHistory[[#This Row],[AgyCode]]&amp;": "&amp;Tbl_BalanceHistory[[#This Row],[Agency Name]]</f>
        <v>872: Virginia World War I and World War II Commemoration Commission</v>
      </c>
      <c r="K227" s="1">
        <v>2020</v>
      </c>
      <c r="L227" s="3">
        <v>146</v>
      </c>
      <c r="M227" s="3" t="s">
        <v>72</v>
      </c>
      <c r="N227" s="2" t="str">
        <f>Tbl_BalanceHistory[[#This Row],[ProgramCode]]&amp;": "&amp;Tbl_BalanceHistory[[#This Row],[Program Name]]</f>
        <v>146: Human Relations Management</v>
      </c>
      <c r="O227" s="3" t="s">
        <v>886</v>
      </c>
      <c r="P227" s="1" t="str">
        <f>IF(Tbl_BalanceHistory[[#This Row],[FundCode]]="0100","GF",IF(Tbl_BalanceHistory[[#This Row],[FundCode]]="01000","GF","Hi Ed / OCR"))</f>
        <v>GF</v>
      </c>
      <c r="Q227" s="5">
        <v>971468.93</v>
      </c>
      <c r="R227" s="5">
        <v>171364.35</v>
      </c>
      <c r="S227" s="5">
        <v>800104.58</v>
      </c>
      <c r="T227" s="5">
        <v>800104.58</v>
      </c>
      <c r="U227" s="3" t="s">
        <v>1733</v>
      </c>
      <c r="V227" s="5">
        <v>0</v>
      </c>
      <c r="W227" s="5">
        <v>0</v>
      </c>
      <c r="X227" s="5"/>
      <c r="Y227" s="5"/>
      <c r="Z227" s="5">
        <f>Tbl_BalanceHistory[[#This Row],[Discretionary Recommended - Pre 2022]]+Tbl_BalanceHistory[[#This Row],[Discretionary Balance Recommended: Policy]]+Tbl_BalanceHistory[[#This Row],[Discretionary Balance Recommended: Commitments]]</f>
        <v>0</v>
      </c>
      <c r="AA227" s="5">
        <f>Tbl_BalanceHistory[[#This Row],[Discretionary Balance]]-Tbl_BalanceHistory[[#This Row],[Discretionary Reappropriation]]</f>
        <v>0</v>
      </c>
      <c r="AB227" s="2"/>
      <c r="AC227" s="2"/>
      <c r="AD227" s="2"/>
      <c r="AE227" s="2"/>
    </row>
    <row r="228" spans="1:31" ht="45" x14ac:dyDescent="0.25">
      <c r="A228" s="2" t="s">
        <v>908</v>
      </c>
      <c r="B228" s="3">
        <v>1</v>
      </c>
      <c r="C228" s="3">
        <v>107</v>
      </c>
      <c r="D228" s="3" t="s">
        <v>70</v>
      </c>
      <c r="E228" s="3" t="str">
        <f>_xlfn.XLOOKUP(Tbl_BalanceHistory[[#This Row],[RespAgy]],Tbl_Agencies[Agy Code],Tbl_Agencies[Agy Sort])</f>
        <v>006000</v>
      </c>
      <c r="F228" s="2" t="str">
        <f>Tbl_BalanceHistory[[#This Row],[RespAgy]]&amp;": "&amp;Tbl_BalanceHistory[[#This Row],[RespAgency]]</f>
        <v>107: Division of Legislative Services</v>
      </c>
      <c r="G228" s="3">
        <v>875</v>
      </c>
      <c r="H228" s="3" t="s">
        <v>1500</v>
      </c>
      <c r="I228" s="3" t="str">
        <f>_xlfn.XLOOKUP(Tbl_BalanceHistory[[#This Row],[AgyCode]],Tbl_Agencies[Agy Code],Tbl_Agencies[Agy Sort])</f>
        <v>030560</v>
      </c>
      <c r="J228" s="2" t="str">
        <f>Tbl_BalanceHistory[[#This Row],[AgyCode]]&amp;": "&amp;Tbl_BalanceHistory[[#This Row],[Agency Name]]</f>
        <v>875: Joint Commission on Transportation Accountability</v>
      </c>
      <c r="K228" s="1">
        <v>2016</v>
      </c>
      <c r="L228" s="3">
        <v>602</v>
      </c>
      <c r="M228" s="3" t="s">
        <v>86</v>
      </c>
      <c r="N228" s="2" t="str">
        <f>Tbl_BalanceHistory[[#This Row],[ProgramCode]]&amp;": "&amp;Tbl_BalanceHistory[[#This Row],[Program Name]]</f>
        <v>602: Ground Transportation Planning and Research</v>
      </c>
      <c r="O228" s="3" t="s">
        <v>1730</v>
      </c>
      <c r="P228" s="1" t="str">
        <f>IF(Tbl_BalanceHistory[[#This Row],[FundCode]]="0100","GF",IF(Tbl_BalanceHistory[[#This Row],[FundCode]]="01000","GF","Hi Ed / OCR"))</f>
        <v>GF</v>
      </c>
      <c r="Q228" s="5">
        <v>28200</v>
      </c>
      <c r="R228" s="5">
        <v>1014.45</v>
      </c>
      <c r="S228" s="5">
        <v>27185</v>
      </c>
      <c r="T228" s="5">
        <v>27185</v>
      </c>
      <c r="U228" s="3" t="s">
        <v>1732</v>
      </c>
      <c r="V228" s="5">
        <v>0</v>
      </c>
      <c r="W228" s="5">
        <v>0</v>
      </c>
      <c r="X228" s="5"/>
      <c r="Y228" s="5"/>
      <c r="Z228" s="5">
        <f>Tbl_BalanceHistory[[#This Row],[Discretionary Recommended - Pre 2022]]+Tbl_BalanceHistory[[#This Row],[Discretionary Balance Recommended: Policy]]+Tbl_BalanceHistory[[#This Row],[Discretionary Balance Recommended: Commitments]]</f>
        <v>0</v>
      </c>
      <c r="AA228" s="5">
        <f>Tbl_BalanceHistory[[#This Row],[Discretionary Balance]]-Tbl_BalanceHistory[[#This Row],[Discretionary Reappropriation]]</f>
        <v>0</v>
      </c>
      <c r="AB228" s="2"/>
      <c r="AC228" s="2"/>
      <c r="AD228" s="2"/>
      <c r="AE228" s="2"/>
    </row>
    <row r="229" spans="1:31" ht="45" x14ac:dyDescent="0.25">
      <c r="A229" s="2" t="s">
        <v>908</v>
      </c>
      <c r="B229" s="3">
        <v>1</v>
      </c>
      <c r="C229" s="3">
        <v>107</v>
      </c>
      <c r="D229" s="3" t="s">
        <v>70</v>
      </c>
      <c r="E229" s="3" t="str">
        <f>_xlfn.XLOOKUP(Tbl_BalanceHistory[[#This Row],[RespAgy]],Tbl_Agencies[Agy Code],Tbl_Agencies[Agy Sort])</f>
        <v>006000</v>
      </c>
      <c r="F229" s="2" t="str">
        <f>Tbl_BalanceHistory[[#This Row],[RespAgy]]&amp;": "&amp;Tbl_BalanceHistory[[#This Row],[RespAgency]]</f>
        <v>107: Division of Legislative Services</v>
      </c>
      <c r="G229" s="3">
        <v>875</v>
      </c>
      <c r="H229" s="3" t="s">
        <v>1500</v>
      </c>
      <c r="I229" s="3" t="str">
        <f>_xlfn.XLOOKUP(Tbl_BalanceHistory[[#This Row],[AgyCode]],Tbl_Agencies[Agy Code],Tbl_Agencies[Agy Sort])</f>
        <v>030560</v>
      </c>
      <c r="J229" s="2" t="str">
        <f>Tbl_BalanceHistory[[#This Row],[AgyCode]]&amp;": "&amp;Tbl_BalanceHistory[[#This Row],[Agency Name]]</f>
        <v>875: Joint Commission on Transportation Accountability</v>
      </c>
      <c r="K229" s="1">
        <v>2017</v>
      </c>
      <c r="L229" s="3">
        <v>602</v>
      </c>
      <c r="M229" s="3" t="s">
        <v>86</v>
      </c>
      <c r="N229" s="2" t="str">
        <f>Tbl_BalanceHistory[[#This Row],[ProgramCode]]&amp;": "&amp;Tbl_BalanceHistory[[#This Row],[Program Name]]</f>
        <v>602: Ground Transportation Planning and Research</v>
      </c>
      <c r="O229" s="3" t="s">
        <v>886</v>
      </c>
      <c r="P229" s="1" t="str">
        <f>IF(Tbl_BalanceHistory[[#This Row],[FundCode]]="0100","GF",IF(Tbl_BalanceHistory[[#This Row],[FundCode]]="01000","GF","Hi Ed / OCR"))</f>
        <v>GF</v>
      </c>
      <c r="Q229" s="5">
        <v>28200</v>
      </c>
      <c r="R229" s="5">
        <v>1502.47</v>
      </c>
      <c r="S229" s="5">
        <v>26697</v>
      </c>
      <c r="T229" s="5">
        <v>26697</v>
      </c>
      <c r="U229" s="3" t="s">
        <v>1732</v>
      </c>
      <c r="V229" s="5">
        <v>0</v>
      </c>
      <c r="W229" s="5">
        <v>0</v>
      </c>
      <c r="X229" s="5"/>
      <c r="Y229" s="5"/>
      <c r="Z229" s="5">
        <f>Tbl_BalanceHistory[[#This Row],[Discretionary Recommended - Pre 2022]]+Tbl_BalanceHistory[[#This Row],[Discretionary Balance Recommended: Policy]]+Tbl_BalanceHistory[[#This Row],[Discretionary Balance Recommended: Commitments]]</f>
        <v>0</v>
      </c>
      <c r="AA229" s="5">
        <f>Tbl_BalanceHistory[[#This Row],[Discretionary Balance]]-Tbl_BalanceHistory[[#This Row],[Discretionary Reappropriation]]</f>
        <v>0</v>
      </c>
      <c r="AB229" s="2"/>
      <c r="AC229" s="2"/>
      <c r="AD229" s="2"/>
      <c r="AE229" s="2"/>
    </row>
    <row r="230" spans="1:31" ht="45" x14ac:dyDescent="0.25">
      <c r="A230" s="2" t="s">
        <v>908</v>
      </c>
      <c r="B230" s="3">
        <v>1</v>
      </c>
      <c r="C230" s="3">
        <v>107</v>
      </c>
      <c r="D230" s="3" t="s">
        <v>70</v>
      </c>
      <c r="E230" s="3" t="str">
        <f>_xlfn.XLOOKUP(Tbl_BalanceHistory[[#This Row],[RespAgy]],Tbl_Agencies[Agy Code],Tbl_Agencies[Agy Sort])</f>
        <v>006000</v>
      </c>
      <c r="F230" s="2" t="str">
        <f>Tbl_BalanceHistory[[#This Row],[RespAgy]]&amp;": "&amp;Tbl_BalanceHistory[[#This Row],[RespAgency]]</f>
        <v>107: Division of Legislative Services</v>
      </c>
      <c r="G230" s="3">
        <v>875</v>
      </c>
      <c r="H230" s="3" t="s">
        <v>1500</v>
      </c>
      <c r="I230" s="3" t="str">
        <f>_xlfn.XLOOKUP(Tbl_BalanceHistory[[#This Row],[AgyCode]],Tbl_Agencies[Agy Code],Tbl_Agencies[Agy Sort])</f>
        <v>030560</v>
      </c>
      <c r="J230" s="2" t="str">
        <f>Tbl_BalanceHistory[[#This Row],[AgyCode]]&amp;": "&amp;Tbl_BalanceHistory[[#This Row],[Agency Name]]</f>
        <v>875: Joint Commission on Transportation Accountability</v>
      </c>
      <c r="K230" s="1">
        <v>2018</v>
      </c>
      <c r="L230" s="3">
        <v>602</v>
      </c>
      <c r="M230" s="3" t="s">
        <v>86</v>
      </c>
      <c r="N230" s="2" t="str">
        <f>Tbl_BalanceHistory[[#This Row],[ProgramCode]]&amp;": "&amp;Tbl_BalanceHistory[[#This Row],[Program Name]]</f>
        <v>602: Ground Transportation Planning and Research</v>
      </c>
      <c r="O230" s="3" t="s">
        <v>886</v>
      </c>
      <c r="P230" s="1" t="str">
        <f>IF(Tbl_BalanceHistory[[#This Row],[FundCode]]="0100","GF",IF(Tbl_BalanceHistory[[#This Row],[FundCode]]="01000","GF","Hi Ed / OCR"))</f>
        <v>GF</v>
      </c>
      <c r="Q230" s="5">
        <v>28200</v>
      </c>
      <c r="R230" s="5">
        <v>157</v>
      </c>
      <c r="S230" s="5">
        <v>28043</v>
      </c>
      <c r="T230" s="5">
        <v>28043</v>
      </c>
      <c r="U230" s="3" t="s">
        <v>1733</v>
      </c>
      <c r="V230" s="5">
        <v>0</v>
      </c>
      <c r="W230" s="5">
        <v>0</v>
      </c>
      <c r="X230" s="5"/>
      <c r="Y230" s="5"/>
      <c r="Z230" s="5">
        <f>Tbl_BalanceHistory[[#This Row],[Discretionary Recommended - Pre 2022]]+Tbl_BalanceHistory[[#This Row],[Discretionary Balance Recommended: Policy]]+Tbl_BalanceHistory[[#This Row],[Discretionary Balance Recommended: Commitments]]</f>
        <v>0</v>
      </c>
      <c r="AA230" s="5">
        <f>Tbl_BalanceHistory[[#This Row],[Discretionary Balance]]-Tbl_BalanceHistory[[#This Row],[Discretionary Reappropriation]]</f>
        <v>0</v>
      </c>
      <c r="AB230" s="2"/>
      <c r="AC230" s="2"/>
      <c r="AD230" s="2"/>
      <c r="AE230" s="2"/>
    </row>
    <row r="231" spans="1:31" ht="45" x14ac:dyDescent="0.25">
      <c r="A231" s="2" t="s">
        <v>908</v>
      </c>
      <c r="B231" s="3">
        <v>1</v>
      </c>
      <c r="C231" s="3">
        <v>107</v>
      </c>
      <c r="D231" s="3" t="s">
        <v>70</v>
      </c>
      <c r="E231" s="3" t="str">
        <f>_xlfn.XLOOKUP(Tbl_BalanceHistory[[#This Row],[RespAgy]],Tbl_Agencies[Agy Code],Tbl_Agencies[Agy Sort])</f>
        <v>006000</v>
      </c>
      <c r="F231" s="2" t="str">
        <f>Tbl_BalanceHistory[[#This Row],[RespAgy]]&amp;": "&amp;Tbl_BalanceHistory[[#This Row],[RespAgency]]</f>
        <v>107: Division of Legislative Services</v>
      </c>
      <c r="G231" s="3">
        <v>875</v>
      </c>
      <c r="H231" s="3" t="s">
        <v>1500</v>
      </c>
      <c r="I231" s="3" t="str">
        <f>_xlfn.XLOOKUP(Tbl_BalanceHistory[[#This Row],[AgyCode]],Tbl_Agencies[Agy Code],Tbl_Agencies[Agy Sort])</f>
        <v>030560</v>
      </c>
      <c r="J231" s="2" t="str">
        <f>Tbl_BalanceHistory[[#This Row],[AgyCode]]&amp;": "&amp;Tbl_BalanceHistory[[#This Row],[Agency Name]]</f>
        <v>875: Joint Commission on Transportation Accountability</v>
      </c>
      <c r="K231" s="1">
        <v>2019</v>
      </c>
      <c r="L231" s="3">
        <v>602</v>
      </c>
      <c r="M231" s="3" t="s">
        <v>86</v>
      </c>
      <c r="N231" s="2" t="str">
        <f>Tbl_BalanceHistory[[#This Row],[ProgramCode]]&amp;": "&amp;Tbl_BalanceHistory[[#This Row],[Program Name]]</f>
        <v>602: Ground Transportation Planning and Research</v>
      </c>
      <c r="O231" s="3" t="s">
        <v>886</v>
      </c>
      <c r="P231" s="1" t="str">
        <f>IF(Tbl_BalanceHistory[[#This Row],[FundCode]]="0100","GF",IF(Tbl_BalanceHistory[[#This Row],[FundCode]]="01000","GF","Hi Ed / OCR"))</f>
        <v>GF</v>
      </c>
      <c r="Q231" s="5">
        <v>56294</v>
      </c>
      <c r="R231" s="5">
        <v>3061.08</v>
      </c>
      <c r="S231" s="5">
        <v>53232.92</v>
      </c>
      <c r="T231" s="5">
        <v>53232.92</v>
      </c>
      <c r="U231" s="3" t="s">
        <v>1733</v>
      </c>
      <c r="V231" s="5">
        <v>0</v>
      </c>
      <c r="W231" s="5">
        <v>0</v>
      </c>
      <c r="X231" s="5"/>
      <c r="Y231" s="5"/>
      <c r="Z231" s="5">
        <f>Tbl_BalanceHistory[[#This Row],[Discretionary Recommended - Pre 2022]]+Tbl_BalanceHistory[[#This Row],[Discretionary Balance Recommended: Policy]]+Tbl_BalanceHistory[[#This Row],[Discretionary Balance Recommended: Commitments]]</f>
        <v>0</v>
      </c>
      <c r="AA231" s="5">
        <f>Tbl_BalanceHistory[[#This Row],[Discretionary Balance]]-Tbl_BalanceHistory[[#This Row],[Discretionary Reappropriation]]</f>
        <v>0</v>
      </c>
      <c r="AB231" s="2"/>
      <c r="AC231" s="2"/>
      <c r="AD231" s="2"/>
      <c r="AE231" s="2"/>
    </row>
    <row r="232" spans="1:31" ht="45" x14ac:dyDescent="0.25">
      <c r="A232" s="2" t="s">
        <v>39</v>
      </c>
      <c r="B232" s="3">
        <v>1</v>
      </c>
      <c r="C232" s="3">
        <v>107</v>
      </c>
      <c r="D232" s="3" t="s">
        <v>70</v>
      </c>
      <c r="E232" s="3" t="str">
        <f>_xlfn.XLOOKUP(Tbl_BalanceHistory[[#This Row],[RespAgy]],Tbl_Agencies[Agy Code],Tbl_Agencies[Agy Sort])</f>
        <v>006000</v>
      </c>
      <c r="F232" s="2" t="str">
        <f>Tbl_BalanceHistory[[#This Row],[RespAgy]]&amp;": "&amp;Tbl_BalanceHistory[[#This Row],[RespAgency]]</f>
        <v>107: Division of Legislative Services</v>
      </c>
      <c r="G232" s="3">
        <v>875</v>
      </c>
      <c r="H232" s="3" t="s">
        <v>1500</v>
      </c>
      <c r="I232" s="3" t="str">
        <f>_xlfn.XLOOKUP(Tbl_BalanceHistory[[#This Row],[AgyCode]],Tbl_Agencies[Agy Code],Tbl_Agencies[Agy Sort])</f>
        <v>030560</v>
      </c>
      <c r="J232" s="2" t="str">
        <f>Tbl_BalanceHistory[[#This Row],[AgyCode]]&amp;": "&amp;Tbl_BalanceHistory[[#This Row],[Agency Name]]</f>
        <v>875: Joint Commission on Transportation Accountability</v>
      </c>
      <c r="K232" s="1">
        <v>2020</v>
      </c>
      <c r="L232" s="3">
        <v>602</v>
      </c>
      <c r="M232" s="3" t="s">
        <v>86</v>
      </c>
      <c r="N232" s="2" t="str">
        <f>Tbl_BalanceHistory[[#This Row],[ProgramCode]]&amp;": "&amp;Tbl_BalanceHistory[[#This Row],[Program Name]]</f>
        <v>602: Ground Transportation Planning and Research</v>
      </c>
      <c r="O232" s="3" t="s">
        <v>886</v>
      </c>
      <c r="P232" s="1" t="str">
        <f>IF(Tbl_BalanceHistory[[#This Row],[FundCode]]="0100","GF",IF(Tbl_BalanceHistory[[#This Row],[FundCode]]="01000","GF","Hi Ed / OCR"))</f>
        <v>GF</v>
      </c>
      <c r="Q232" s="5">
        <v>28266.92</v>
      </c>
      <c r="R232" s="5">
        <v>67</v>
      </c>
      <c r="S232" s="5">
        <v>28199.919999999998</v>
      </c>
      <c r="T232" s="5">
        <v>28199.919999999998</v>
      </c>
      <c r="U232" s="3" t="s">
        <v>1733</v>
      </c>
      <c r="V232" s="5">
        <v>0</v>
      </c>
      <c r="W232" s="5">
        <v>0</v>
      </c>
      <c r="X232" s="5"/>
      <c r="Y232" s="5"/>
      <c r="Z232" s="5">
        <f>Tbl_BalanceHistory[[#This Row],[Discretionary Recommended - Pre 2022]]+Tbl_BalanceHistory[[#This Row],[Discretionary Balance Recommended: Policy]]+Tbl_BalanceHistory[[#This Row],[Discretionary Balance Recommended: Commitments]]</f>
        <v>0</v>
      </c>
      <c r="AA232" s="5">
        <f>Tbl_BalanceHistory[[#This Row],[Discretionary Balance]]-Tbl_BalanceHistory[[#This Row],[Discretionary Reappropriation]]</f>
        <v>0</v>
      </c>
      <c r="AB232" s="2"/>
      <c r="AC232" s="2"/>
      <c r="AD232" s="2"/>
      <c r="AE232" s="2"/>
    </row>
    <row r="233" spans="1:31" ht="45" x14ac:dyDescent="0.25">
      <c r="A233" s="2" t="s">
        <v>39</v>
      </c>
      <c r="B233" s="3">
        <v>1</v>
      </c>
      <c r="C233" s="3">
        <v>107</v>
      </c>
      <c r="D233" s="3" t="s">
        <v>70</v>
      </c>
      <c r="E233" s="3" t="str">
        <f>_xlfn.XLOOKUP(Tbl_BalanceHistory[[#This Row],[RespAgy]],Tbl_Agencies[Agy Code],Tbl_Agencies[Agy Sort])</f>
        <v>006000</v>
      </c>
      <c r="F233" s="2" t="str">
        <f>Tbl_BalanceHistory[[#This Row],[RespAgy]]&amp;": "&amp;Tbl_BalanceHistory[[#This Row],[RespAgency]]</f>
        <v>107: Division of Legislative Services</v>
      </c>
      <c r="G233" s="3">
        <v>875</v>
      </c>
      <c r="H233" s="3" t="s">
        <v>1500</v>
      </c>
      <c r="I233" s="3" t="str">
        <f>_xlfn.XLOOKUP(Tbl_BalanceHistory[[#This Row],[AgyCode]],Tbl_Agencies[Agy Code],Tbl_Agencies[Agy Sort])</f>
        <v>030560</v>
      </c>
      <c r="J233" s="2" t="str">
        <f>Tbl_BalanceHistory[[#This Row],[AgyCode]]&amp;": "&amp;Tbl_BalanceHistory[[#This Row],[Agency Name]]</f>
        <v>875: Joint Commission on Transportation Accountability</v>
      </c>
      <c r="K233" s="1">
        <v>2021</v>
      </c>
      <c r="L233" s="3">
        <v>602</v>
      </c>
      <c r="M233" s="3" t="s">
        <v>86</v>
      </c>
      <c r="N233" s="2" t="str">
        <f>Tbl_BalanceHistory[[#This Row],[ProgramCode]]&amp;": "&amp;Tbl_BalanceHistory[[#This Row],[Program Name]]</f>
        <v>602: Ground Transportation Planning and Research</v>
      </c>
      <c r="O233" s="3" t="s">
        <v>886</v>
      </c>
      <c r="P233" s="1" t="str">
        <f>IF(Tbl_BalanceHistory[[#This Row],[FundCode]]="0100","GF",IF(Tbl_BalanceHistory[[#This Row],[FundCode]]="01000","GF","Hi Ed / OCR"))</f>
        <v>GF</v>
      </c>
      <c r="Q233" s="5">
        <v>28305</v>
      </c>
      <c r="R233" s="5">
        <v>105</v>
      </c>
      <c r="S233" s="5">
        <v>28200</v>
      </c>
      <c r="T233" s="5">
        <v>28200</v>
      </c>
      <c r="U233" s="3" t="s">
        <v>1733</v>
      </c>
      <c r="V233" s="5">
        <v>0</v>
      </c>
      <c r="W233" s="5">
        <v>0</v>
      </c>
      <c r="X233" s="5"/>
      <c r="Y233" s="5"/>
      <c r="Z233" s="5">
        <f>Tbl_BalanceHistory[[#This Row],[Discretionary Recommended - Pre 2022]]+Tbl_BalanceHistory[[#This Row],[Discretionary Balance Recommended: Policy]]+Tbl_BalanceHistory[[#This Row],[Discretionary Balance Recommended: Commitments]]</f>
        <v>0</v>
      </c>
      <c r="AA233" s="5">
        <f>Tbl_BalanceHistory[[#This Row],[Discretionary Balance]]-Tbl_BalanceHistory[[#This Row],[Discretionary Reappropriation]]</f>
        <v>0</v>
      </c>
      <c r="AB233" s="2"/>
      <c r="AC233" s="2"/>
      <c r="AD233" s="2"/>
      <c r="AE233" s="2"/>
    </row>
    <row r="234" spans="1:31" ht="45" x14ac:dyDescent="0.25">
      <c r="A234" s="2" t="s">
        <v>39</v>
      </c>
      <c r="B234" s="3">
        <v>1</v>
      </c>
      <c r="C234" s="3">
        <v>107</v>
      </c>
      <c r="D234" s="3" t="s">
        <v>70</v>
      </c>
      <c r="E234" s="3" t="str">
        <f>_xlfn.XLOOKUP(Tbl_BalanceHistory[[#This Row],[RespAgy]],Tbl_Agencies[Agy Code],Tbl_Agencies[Agy Sort])</f>
        <v>006000</v>
      </c>
      <c r="F234" s="2" t="str">
        <f>Tbl_BalanceHistory[[#This Row],[RespAgy]]&amp;": "&amp;Tbl_BalanceHistory[[#This Row],[RespAgency]]</f>
        <v>107: Division of Legislative Services</v>
      </c>
      <c r="G234" s="3">
        <v>875</v>
      </c>
      <c r="H234" s="3" t="s">
        <v>1500</v>
      </c>
      <c r="I234" s="3" t="str">
        <f>_xlfn.XLOOKUP(Tbl_BalanceHistory[[#This Row],[AgyCode]],Tbl_Agencies[Agy Code],Tbl_Agencies[Agy Sort])</f>
        <v>030560</v>
      </c>
      <c r="J234" s="2" t="str">
        <f>Tbl_BalanceHistory[[#This Row],[AgyCode]]&amp;": "&amp;Tbl_BalanceHistory[[#This Row],[Agency Name]]</f>
        <v>875: Joint Commission on Transportation Accountability</v>
      </c>
      <c r="K234" s="1">
        <v>2022</v>
      </c>
      <c r="L234" s="3">
        <v>602</v>
      </c>
      <c r="M234" s="3" t="s">
        <v>86</v>
      </c>
      <c r="N234" s="2" t="str">
        <f>Tbl_BalanceHistory[[#This Row],[ProgramCode]]&amp;": "&amp;Tbl_BalanceHistory[[#This Row],[Program Name]]</f>
        <v>602: Ground Transportation Planning and Research</v>
      </c>
      <c r="O234" s="3" t="s">
        <v>886</v>
      </c>
      <c r="P234" s="1" t="str">
        <f>IF(Tbl_BalanceHistory[[#This Row],[FundCode]]="0100","GF",IF(Tbl_BalanceHistory[[#This Row],[FundCode]]="01000","GF","Hi Ed / OCR"))</f>
        <v>GF</v>
      </c>
      <c r="Q234" s="5">
        <v>28268</v>
      </c>
      <c r="R234" s="5">
        <v>68</v>
      </c>
      <c r="S234" s="5">
        <v>28200</v>
      </c>
      <c r="T234" s="5">
        <v>28200</v>
      </c>
      <c r="U234" s="3" t="s">
        <v>1733</v>
      </c>
      <c r="V234" s="5">
        <v>0</v>
      </c>
      <c r="W234" s="5"/>
      <c r="X234" s="5">
        <v>0</v>
      </c>
      <c r="Y234" s="5">
        <v>0</v>
      </c>
      <c r="Z234" s="5">
        <f>Tbl_BalanceHistory[[#This Row],[Discretionary Recommended - Pre 2022]]+Tbl_BalanceHistory[[#This Row],[Discretionary Balance Recommended: Policy]]+Tbl_BalanceHistory[[#This Row],[Discretionary Balance Recommended: Commitments]]</f>
        <v>0</v>
      </c>
      <c r="AA234" s="5">
        <f>Tbl_BalanceHistory[[#This Row],[Discretionary Balance]]-Tbl_BalanceHistory[[#This Row],[Discretionary Reappropriation]]</f>
        <v>0</v>
      </c>
      <c r="AB234" s="2"/>
      <c r="AC234" s="2"/>
      <c r="AD234" s="2"/>
      <c r="AE234" s="2"/>
    </row>
    <row r="235" spans="1:31" ht="60" x14ac:dyDescent="0.25">
      <c r="A235" s="2" t="s">
        <v>908</v>
      </c>
      <c r="B235" s="3">
        <v>1</v>
      </c>
      <c r="C235" s="3">
        <v>107</v>
      </c>
      <c r="D235" s="3" t="s">
        <v>70</v>
      </c>
      <c r="E235" s="3" t="str">
        <f>_xlfn.XLOOKUP(Tbl_BalanceHistory[[#This Row],[RespAgy]],Tbl_Agencies[Agy Code],Tbl_Agencies[Agy Sort])</f>
        <v>006000</v>
      </c>
      <c r="F235" s="2" t="str">
        <f>Tbl_BalanceHistory[[#This Row],[RespAgy]]&amp;": "&amp;Tbl_BalanceHistory[[#This Row],[RespAgency]]</f>
        <v>107: Division of Legislative Services</v>
      </c>
      <c r="G235" s="3">
        <v>877</v>
      </c>
      <c r="H235" s="3" t="s">
        <v>1504</v>
      </c>
      <c r="I235" s="3" t="str">
        <f>_xlfn.XLOOKUP(Tbl_BalanceHistory[[#This Row],[AgyCode]],Tbl_Agencies[Agy Code],Tbl_Agencies[Agy Sort])</f>
        <v>030565</v>
      </c>
      <c r="J235" s="2" t="str">
        <f>Tbl_BalanceHistory[[#This Row],[AgyCode]]&amp;": "&amp;Tbl_BalanceHistory[[#This Row],[Agency Name]]</f>
        <v>877: Commission on Economic Opportunity for Virginians in Aspiring and Diverse Communities</v>
      </c>
      <c r="K235" s="1">
        <v>2017</v>
      </c>
      <c r="L235" s="3">
        <v>534</v>
      </c>
      <c r="M235" s="3" t="s">
        <v>82</v>
      </c>
      <c r="N235" s="2" t="str">
        <f>Tbl_BalanceHistory[[#This Row],[ProgramCode]]&amp;": "&amp;Tbl_BalanceHistory[[#This Row],[Program Name]]</f>
        <v>534: Economic Development Services</v>
      </c>
      <c r="O235" s="3" t="s">
        <v>886</v>
      </c>
      <c r="P235" s="1" t="str">
        <f>IF(Tbl_BalanceHistory[[#This Row],[FundCode]]="0100","GF",IF(Tbl_BalanceHistory[[#This Row],[FundCode]]="01000","GF","Hi Ed / OCR"))</f>
        <v>GF</v>
      </c>
      <c r="Q235" s="5">
        <v>10560</v>
      </c>
      <c r="R235" s="5">
        <v>912.05</v>
      </c>
      <c r="S235" s="5">
        <v>9647</v>
      </c>
      <c r="T235" s="5">
        <v>9647</v>
      </c>
      <c r="U235" s="3" t="s">
        <v>1732</v>
      </c>
      <c r="V235" s="5">
        <v>0</v>
      </c>
      <c r="W235" s="5">
        <v>0</v>
      </c>
      <c r="X235" s="5"/>
      <c r="Y235" s="5"/>
      <c r="Z235" s="5">
        <f>Tbl_BalanceHistory[[#This Row],[Discretionary Recommended - Pre 2022]]+Tbl_BalanceHistory[[#This Row],[Discretionary Balance Recommended: Policy]]+Tbl_BalanceHistory[[#This Row],[Discretionary Balance Recommended: Commitments]]</f>
        <v>0</v>
      </c>
      <c r="AA235" s="5">
        <f>Tbl_BalanceHistory[[#This Row],[Discretionary Balance]]-Tbl_BalanceHistory[[#This Row],[Discretionary Reappropriation]]</f>
        <v>0</v>
      </c>
      <c r="AB235" s="2"/>
      <c r="AC235" s="2"/>
      <c r="AD235" s="2"/>
      <c r="AE235" s="2"/>
    </row>
    <row r="236" spans="1:31" ht="60" x14ac:dyDescent="0.25">
      <c r="A236" s="2" t="s">
        <v>908</v>
      </c>
      <c r="B236" s="3">
        <v>1</v>
      </c>
      <c r="C236" s="3">
        <v>107</v>
      </c>
      <c r="D236" s="3" t="s">
        <v>70</v>
      </c>
      <c r="E236" s="3" t="str">
        <f>_xlfn.XLOOKUP(Tbl_BalanceHistory[[#This Row],[RespAgy]],Tbl_Agencies[Agy Code],Tbl_Agencies[Agy Sort])</f>
        <v>006000</v>
      </c>
      <c r="F236" s="2" t="str">
        <f>Tbl_BalanceHistory[[#This Row],[RespAgy]]&amp;": "&amp;Tbl_BalanceHistory[[#This Row],[RespAgency]]</f>
        <v>107: Division of Legislative Services</v>
      </c>
      <c r="G236" s="3">
        <v>877</v>
      </c>
      <c r="H236" s="3" t="s">
        <v>1504</v>
      </c>
      <c r="I236" s="3" t="str">
        <f>_xlfn.XLOOKUP(Tbl_BalanceHistory[[#This Row],[AgyCode]],Tbl_Agencies[Agy Code],Tbl_Agencies[Agy Sort])</f>
        <v>030565</v>
      </c>
      <c r="J236" s="2" t="str">
        <f>Tbl_BalanceHistory[[#This Row],[AgyCode]]&amp;": "&amp;Tbl_BalanceHistory[[#This Row],[Agency Name]]</f>
        <v>877: Commission on Economic Opportunity for Virginians in Aspiring and Diverse Communities</v>
      </c>
      <c r="K236" s="1">
        <v>2018</v>
      </c>
      <c r="L236" s="3">
        <v>534</v>
      </c>
      <c r="M236" s="3" t="s">
        <v>82</v>
      </c>
      <c r="N236" s="2" t="str">
        <f>Tbl_BalanceHistory[[#This Row],[ProgramCode]]&amp;": "&amp;Tbl_BalanceHistory[[#This Row],[Program Name]]</f>
        <v>534: Economic Development Services</v>
      </c>
      <c r="O236" s="3" t="s">
        <v>886</v>
      </c>
      <c r="P236" s="1" t="str">
        <f>IF(Tbl_BalanceHistory[[#This Row],[FundCode]]="0100","GF",IF(Tbl_BalanceHistory[[#This Row],[FundCode]]="01000","GF","Hi Ed / OCR"))</f>
        <v>GF</v>
      </c>
      <c r="Q236" s="5">
        <v>10560</v>
      </c>
      <c r="R236" s="5">
        <v>400.06</v>
      </c>
      <c r="S236" s="5">
        <v>10159</v>
      </c>
      <c r="T236" s="5">
        <v>10159</v>
      </c>
      <c r="U236" s="3" t="s">
        <v>1733</v>
      </c>
      <c r="V236" s="5">
        <v>0</v>
      </c>
      <c r="W236" s="5">
        <v>0</v>
      </c>
      <c r="X236" s="5"/>
      <c r="Y236" s="5"/>
      <c r="Z236" s="5">
        <f>Tbl_BalanceHistory[[#This Row],[Discretionary Recommended - Pre 2022]]+Tbl_BalanceHistory[[#This Row],[Discretionary Balance Recommended: Policy]]+Tbl_BalanceHistory[[#This Row],[Discretionary Balance Recommended: Commitments]]</f>
        <v>0</v>
      </c>
      <c r="AA236" s="5">
        <f>Tbl_BalanceHistory[[#This Row],[Discretionary Balance]]-Tbl_BalanceHistory[[#This Row],[Discretionary Reappropriation]]</f>
        <v>0</v>
      </c>
      <c r="AB236" s="2"/>
      <c r="AC236" s="2"/>
      <c r="AD236" s="2"/>
      <c r="AE236" s="2"/>
    </row>
    <row r="237" spans="1:31" ht="60" x14ac:dyDescent="0.25">
      <c r="A237" s="2" t="s">
        <v>908</v>
      </c>
      <c r="B237" s="3">
        <v>1</v>
      </c>
      <c r="C237" s="3">
        <v>107</v>
      </c>
      <c r="D237" s="3" t="s">
        <v>70</v>
      </c>
      <c r="E237" s="3" t="str">
        <f>_xlfn.XLOOKUP(Tbl_BalanceHistory[[#This Row],[RespAgy]],Tbl_Agencies[Agy Code],Tbl_Agencies[Agy Sort])</f>
        <v>006000</v>
      </c>
      <c r="F237" s="2" t="str">
        <f>Tbl_BalanceHistory[[#This Row],[RespAgy]]&amp;": "&amp;Tbl_BalanceHistory[[#This Row],[RespAgency]]</f>
        <v>107: Division of Legislative Services</v>
      </c>
      <c r="G237" s="3">
        <v>877</v>
      </c>
      <c r="H237" s="3" t="s">
        <v>1504</v>
      </c>
      <c r="I237" s="3" t="str">
        <f>_xlfn.XLOOKUP(Tbl_BalanceHistory[[#This Row],[AgyCode]],Tbl_Agencies[Agy Code],Tbl_Agencies[Agy Sort])</f>
        <v>030565</v>
      </c>
      <c r="J237" s="2" t="str">
        <f>Tbl_BalanceHistory[[#This Row],[AgyCode]]&amp;": "&amp;Tbl_BalanceHistory[[#This Row],[Agency Name]]</f>
        <v>877: Commission on Economic Opportunity for Virginians in Aspiring and Diverse Communities</v>
      </c>
      <c r="K237" s="1">
        <v>2019</v>
      </c>
      <c r="L237" s="3">
        <v>534</v>
      </c>
      <c r="M237" s="3" t="s">
        <v>82</v>
      </c>
      <c r="N237" s="2" t="str">
        <f>Tbl_BalanceHistory[[#This Row],[ProgramCode]]&amp;": "&amp;Tbl_BalanceHistory[[#This Row],[Program Name]]</f>
        <v>534: Economic Development Services</v>
      </c>
      <c r="O237" s="3" t="s">
        <v>886</v>
      </c>
      <c r="P237" s="1" t="str">
        <f>IF(Tbl_BalanceHistory[[#This Row],[FundCode]]="0100","GF",IF(Tbl_BalanceHistory[[#This Row],[FundCode]]="01000","GF","Hi Ed / OCR"))</f>
        <v>GF</v>
      </c>
      <c r="Q237" s="5">
        <v>20770</v>
      </c>
      <c r="R237" s="5">
        <v>436.47</v>
      </c>
      <c r="S237" s="5">
        <v>20333.53</v>
      </c>
      <c r="T237" s="5">
        <v>20333.53</v>
      </c>
      <c r="U237" s="3" t="s">
        <v>1733</v>
      </c>
      <c r="V237" s="5">
        <v>0</v>
      </c>
      <c r="W237" s="5">
        <v>0</v>
      </c>
      <c r="X237" s="5"/>
      <c r="Y237" s="5"/>
      <c r="Z237" s="5">
        <f>Tbl_BalanceHistory[[#This Row],[Discretionary Recommended - Pre 2022]]+Tbl_BalanceHistory[[#This Row],[Discretionary Balance Recommended: Policy]]+Tbl_BalanceHistory[[#This Row],[Discretionary Balance Recommended: Commitments]]</f>
        <v>0</v>
      </c>
      <c r="AA237" s="5">
        <f>Tbl_BalanceHistory[[#This Row],[Discretionary Balance]]-Tbl_BalanceHistory[[#This Row],[Discretionary Reappropriation]]</f>
        <v>0</v>
      </c>
      <c r="AB237" s="2"/>
      <c r="AC237" s="2"/>
      <c r="AD237" s="2"/>
      <c r="AE237" s="2"/>
    </row>
    <row r="238" spans="1:31" ht="60" x14ac:dyDescent="0.25">
      <c r="A238" s="2" t="s">
        <v>39</v>
      </c>
      <c r="B238" s="3">
        <v>1</v>
      </c>
      <c r="C238" s="3">
        <v>107</v>
      </c>
      <c r="D238" s="3" t="s">
        <v>70</v>
      </c>
      <c r="E238" s="3" t="str">
        <f>_xlfn.XLOOKUP(Tbl_BalanceHistory[[#This Row],[RespAgy]],Tbl_Agencies[Agy Code],Tbl_Agencies[Agy Sort])</f>
        <v>006000</v>
      </c>
      <c r="F238" s="2" t="str">
        <f>Tbl_BalanceHistory[[#This Row],[RespAgy]]&amp;": "&amp;Tbl_BalanceHistory[[#This Row],[RespAgency]]</f>
        <v>107: Division of Legislative Services</v>
      </c>
      <c r="G238" s="3">
        <v>877</v>
      </c>
      <c r="H238" s="3" t="s">
        <v>1504</v>
      </c>
      <c r="I238" s="3" t="str">
        <f>_xlfn.XLOOKUP(Tbl_BalanceHistory[[#This Row],[AgyCode]],Tbl_Agencies[Agy Code],Tbl_Agencies[Agy Sort])</f>
        <v>030565</v>
      </c>
      <c r="J238" s="2" t="str">
        <f>Tbl_BalanceHistory[[#This Row],[AgyCode]]&amp;": "&amp;Tbl_BalanceHistory[[#This Row],[Agency Name]]</f>
        <v>877: Commission on Economic Opportunity for Virginians in Aspiring and Diverse Communities</v>
      </c>
      <c r="K238" s="1">
        <v>2020</v>
      </c>
      <c r="L238" s="3">
        <v>534</v>
      </c>
      <c r="M238" s="3" t="s">
        <v>82</v>
      </c>
      <c r="N238" s="2" t="str">
        <f>Tbl_BalanceHistory[[#This Row],[ProgramCode]]&amp;": "&amp;Tbl_BalanceHistory[[#This Row],[Program Name]]</f>
        <v>534: Economic Development Services</v>
      </c>
      <c r="O238" s="3" t="s">
        <v>886</v>
      </c>
      <c r="P238" s="1" t="str">
        <f>IF(Tbl_BalanceHistory[[#This Row],[FundCode]]="0100","GF",IF(Tbl_BalanceHistory[[#This Row],[FundCode]]="01000","GF","Hi Ed / OCR"))</f>
        <v>GF</v>
      </c>
      <c r="Q238" s="5">
        <v>30959.53</v>
      </c>
      <c r="R238" s="5">
        <v>737.16</v>
      </c>
      <c r="S238" s="5">
        <v>30222.37</v>
      </c>
      <c r="T238" s="5">
        <v>30222.37</v>
      </c>
      <c r="U238" s="3" t="s">
        <v>1733</v>
      </c>
      <c r="V238" s="5">
        <v>0</v>
      </c>
      <c r="W238" s="5">
        <v>0</v>
      </c>
      <c r="X238" s="5"/>
      <c r="Y238" s="5"/>
      <c r="Z238" s="5">
        <f>Tbl_BalanceHistory[[#This Row],[Discretionary Recommended - Pre 2022]]+Tbl_BalanceHistory[[#This Row],[Discretionary Balance Recommended: Policy]]+Tbl_BalanceHistory[[#This Row],[Discretionary Balance Recommended: Commitments]]</f>
        <v>0</v>
      </c>
      <c r="AA238" s="5">
        <f>Tbl_BalanceHistory[[#This Row],[Discretionary Balance]]-Tbl_BalanceHistory[[#This Row],[Discretionary Reappropriation]]</f>
        <v>0</v>
      </c>
      <c r="AB238" s="2"/>
      <c r="AC238" s="2"/>
      <c r="AD238" s="2"/>
      <c r="AE238" s="2"/>
    </row>
    <row r="239" spans="1:31" ht="60" x14ac:dyDescent="0.25">
      <c r="A239" s="2" t="s">
        <v>39</v>
      </c>
      <c r="B239" s="3">
        <v>1</v>
      </c>
      <c r="C239" s="3">
        <v>107</v>
      </c>
      <c r="D239" s="3" t="s">
        <v>70</v>
      </c>
      <c r="E239" s="3" t="str">
        <f>_xlfn.XLOOKUP(Tbl_BalanceHistory[[#This Row],[RespAgy]],Tbl_Agencies[Agy Code],Tbl_Agencies[Agy Sort])</f>
        <v>006000</v>
      </c>
      <c r="F239" s="2" t="str">
        <f>Tbl_BalanceHistory[[#This Row],[RespAgy]]&amp;": "&amp;Tbl_BalanceHistory[[#This Row],[RespAgency]]</f>
        <v>107: Division of Legislative Services</v>
      </c>
      <c r="G239" s="3">
        <v>877</v>
      </c>
      <c r="H239" s="3" t="s">
        <v>1504</v>
      </c>
      <c r="I239" s="3" t="str">
        <f>_xlfn.XLOOKUP(Tbl_BalanceHistory[[#This Row],[AgyCode]],Tbl_Agencies[Agy Code],Tbl_Agencies[Agy Sort])</f>
        <v>030565</v>
      </c>
      <c r="J239" s="2" t="str">
        <f>Tbl_BalanceHistory[[#This Row],[AgyCode]]&amp;": "&amp;Tbl_BalanceHistory[[#This Row],[Agency Name]]</f>
        <v>877: Commission on Economic Opportunity for Virginians in Aspiring and Diverse Communities</v>
      </c>
      <c r="K239" s="1">
        <v>2021</v>
      </c>
      <c r="L239" s="3">
        <v>534</v>
      </c>
      <c r="M239" s="3" t="s">
        <v>82</v>
      </c>
      <c r="N239" s="2" t="str">
        <f>Tbl_BalanceHistory[[#This Row],[ProgramCode]]&amp;": "&amp;Tbl_BalanceHistory[[#This Row],[Program Name]]</f>
        <v>534: Economic Development Services</v>
      </c>
      <c r="O239" s="3" t="s">
        <v>886</v>
      </c>
      <c r="P239" s="1" t="str">
        <f>IF(Tbl_BalanceHistory[[#This Row],[FundCode]]="0100","GF",IF(Tbl_BalanceHistory[[#This Row],[FundCode]]="01000","GF","Hi Ed / OCR"))</f>
        <v>GF</v>
      </c>
      <c r="Q239" s="5">
        <v>28</v>
      </c>
      <c r="R239" s="5">
        <v>28</v>
      </c>
      <c r="S239" s="5">
        <v>0</v>
      </c>
      <c r="T239" s="5">
        <v>0</v>
      </c>
      <c r="U239" s="3" t="s">
        <v>1733</v>
      </c>
      <c r="V239" s="5">
        <v>0</v>
      </c>
      <c r="W239" s="5">
        <v>0</v>
      </c>
      <c r="X239" s="5"/>
      <c r="Y239" s="5"/>
      <c r="Z239" s="5">
        <f>Tbl_BalanceHistory[[#This Row],[Discretionary Recommended - Pre 2022]]+Tbl_BalanceHistory[[#This Row],[Discretionary Balance Recommended: Policy]]+Tbl_BalanceHistory[[#This Row],[Discretionary Balance Recommended: Commitments]]</f>
        <v>0</v>
      </c>
      <c r="AA239" s="5">
        <f>Tbl_BalanceHistory[[#This Row],[Discretionary Balance]]-Tbl_BalanceHistory[[#This Row],[Discretionary Reappropriation]]</f>
        <v>0</v>
      </c>
      <c r="AB239" s="2"/>
      <c r="AC239" s="2"/>
      <c r="AD239" s="2"/>
      <c r="AE239" s="2"/>
    </row>
    <row r="240" spans="1:31" ht="30" x14ac:dyDescent="0.25">
      <c r="A240" s="2" t="s">
        <v>39</v>
      </c>
      <c r="B240" s="3">
        <v>1</v>
      </c>
      <c r="C240" s="3">
        <v>107</v>
      </c>
      <c r="D240" s="3" t="s">
        <v>70</v>
      </c>
      <c r="E240" s="3" t="str">
        <f>_xlfn.XLOOKUP(Tbl_BalanceHistory[[#This Row],[RespAgy]],Tbl_Agencies[Agy Code],Tbl_Agencies[Agy Sort])</f>
        <v>006000</v>
      </c>
      <c r="F240" s="2" t="str">
        <f>Tbl_BalanceHistory[[#This Row],[RespAgy]]&amp;": "&amp;Tbl_BalanceHistory[[#This Row],[RespAgency]]</f>
        <v>107: Division of Legislative Services</v>
      </c>
      <c r="G240" s="3">
        <v>330</v>
      </c>
      <c r="H240" s="3" t="s">
        <v>132</v>
      </c>
      <c r="I240" s="3" t="str">
        <f>_xlfn.XLOOKUP(Tbl_BalanceHistory[[#This Row],[AgyCode]],Tbl_Agencies[Agy Code],Tbl_Agencies[Agy Sort])</f>
        <v>030566</v>
      </c>
      <c r="J240" s="2" t="str">
        <f>Tbl_BalanceHistory[[#This Row],[AgyCode]]&amp;": "&amp;Tbl_BalanceHistory[[#This Row],[Agency Name]]</f>
        <v>330: Virginia-Israel Advisory Board</v>
      </c>
      <c r="K240" s="1">
        <v>2020</v>
      </c>
      <c r="L240" s="3">
        <v>534</v>
      </c>
      <c r="M240" s="3" t="s">
        <v>82</v>
      </c>
      <c r="N240" s="2" t="str">
        <f>Tbl_BalanceHistory[[#This Row],[ProgramCode]]&amp;": "&amp;Tbl_BalanceHistory[[#This Row],[Program Name]]</f>
        <v>534: Economic Development Services</v>
      </c>
      <c r="O240" s="3" t="s">
        <v>886</v>
      </c>
      <c r="P240" s="1" t="str">
        <f>IF(Tbl_BalanceHistory[[#This Row],[FundCode]]="0100","GF",IF(Tbl_BalanceHistory[[#This Row],[FundCode]]="01000","GF","Hi Ed / OCR"))</f>
        <v>GF</v>
      </c>
      <c r="Q240" s="5">
        <v>348555.98</v>
      </c>
      <c r="R240" s="5">
        <v>249816.66</v>
      </c>
      <c r="S240" s="5">
        <v>98739.32</v>
      </c>
      <c r="T240" s="5">
        <v>98739.32</v>
      </c>
      <c r="U240" s="3" t="s">
        <v>1733</v>
      </c>
      <c r="V240" s="5">
        <v>0</v>
      </c>
      <c r="W240" s="5">
        <v>0</v>
      </c>
      <c r="X240" s="5"/>
      <c r="Y240" s="5"/>
      <c r="Z240" s="5">
        <f>Tbl_BalanceHistory[[#This Row],[Discretionary Recommended - Pre 2022]]+Tbl_BalanceHistory[[#This Row],[Discretionary Balance Recommended: Policy]]+Tbl_BalanceHistory[[#This Row],[Discretionary Balance Recommended: Commitments]]</f>
        <v>0</v>
      </c>
      <c r="AA240" s="5">
        <f>Tbl_BalanceHistory[[#This Row],[Discretionary Balance]]-Tbl_BalanceHistory[[#This Row],[Discretionary Reappropriation]]</f>
        <v>0</v>
      </c>
      <c r="AB240" s="2"/>
      <c r="AC240" s="2"/>
      <c r="AD240" s="2"/>
      <c r="AE240" s="2"/>
    </row>
    <row r="241" spans="1:31" ht="45" x14ac:dyDescent="0.25">
      <c r="A241" s="2" t="s">
        <v>39</v>
      </c>
      <c r="B241" s="3">
        <v>1</v>
      </c>
      <c r="C241" s="3">
        <v>107</v>
      </c>
      <c r="D241" s="3" t="s">
        <v>70</v>
      </c>
      <c r="E241" s="3" t="str">
        <f>_xlfn.XLOOKUP(Tbl_BalanceHistory[[#This Row],[RespAgy]],Tbl_Agencies[Agy Code],Tbl_Agencies[Agy Sort])</f>
        <v>006000</v>
      </c>
      <c r="F241" s="2" t="str">
        <f>Tbl_BalanceHistory[[#This Row],[RespAgy]]&amp;": "&amp;Tbl_BalanceHistory[[#This Row],[RespAgency]]</f>
        <v>107: Division of Legislative Services</v>
      </c>
      <c r="G241" s="3">
        <v>878</v>
      </c>
      <c r="H241" s="3" t="s">
        <v>1507</v>
      </c>
      <c r="I241" s="3" t="str">
        <f>_xlfn.XLOOKUP(Tbl_BalanceHistory[[#This Row],[AgyCode]],Tbl_Agencies[Agy Code],Tbl_Agencies[Agy Sort])</f>
        <v>030567</v>
      </c>
      <c r="J241" s="2" t="str">
        <f>Tbl_BalanceHistory[[#This Row],[AgyCode]]&amp;": "&amp;Tbl_BalanceHistory[[#This Row],[Agency Name]]</f>
        <v>878: Commission to Evaluate Opportunity For Minority Business Expansion</v>
      </c>
      <c r="K241" s="1">
        <v>2021</v>
      </c>
      <c r="L241" s="3">
        <v>534</v>
      </c>
      <c r="M241" s="3" t="s">
        <v>82</v>
      </c>
      <c r="N241" s="2" t="str">
        <f>Tbl_BalanceHistory[[#This Row],[ProgramCode]]&amp;": "&amp;Tbl_BalanceHistory[[#This Row],[Program Name]]</f>
        <v>534: Economic Development Services</v>
      </c>
      <c r="O241" s="3" t="s">
        <v>886</v>
      </c>
      <c r="P241" s="1" t="str">
        <f>IF(Tbl_BalanceHistory[[#This Row],[FundCode]]="0100","GF",IF(Tbl_BalanceHistory[[#This Row],[FundCode]]="01000","GF","Hi Ed / OCR"))</f>
        <v>GF</v>
      </c>
      <c r="Q241" s="5">
        <v>20000</v>
      </c>
      <c r="R241" s="5">
        <v>0</v>
      </c>
      <c r="S241" s="5">
        <v>20000</v>
      </c>
      <c r="T241" s="5">
        <v>20000</v>
      </c>
      <c r="U241" s="3" t="s">
        <v>1733</v>
      </c>
      <c r="V241" s="5">
        <v>0</v>
      </c>
      <c r="W241" s="5">
        <v>0</v>
      </c>
      <c r="X241" s="5"/>
      <c r="Y241" s="5"/>
      <c r="Z241" s="5">
        <f>Tbl_BalanceHistory[[#This Row],[Discretionary Recommended - Pre 2022]]+Tbl_BalanceHistory[[#This Row],[Discretionary Balance Recommended: Policy]]+Tbl_BalanceHistory[[#This Row],[Discretionary Balance Recommended: Commitments]]</f>
        <v>0</v>
      </c>
      <c r="AA241" s="5">
        <f>Tbl_BalanceHistory[[#This Row],[Discretionary Balance]]-Tbl_BalanceHistory[[#This Row],[Discretionary Reappropriation]]</f>
        <v>0</v>
      </c>
      <c r="AB241" s="2"/>
      <c r="AC241" s="2"/>
      <c r="AD241" s="2"/>
      <c r="AE241" s="2"/>
    </row>
    <row r="242" spans="1:31" ht="45" x14ac:dyDescent="0.25">
      <c r="A242" s="2" t="s">
        <v>39</v>
      </c>
      <c r="B242" s="3">
        <v>1</v>
      </c>
      <c r="C242" s="3">
        <v>107</v>
      </c>
      <c r="D242" s="3" t="s">
        <v>70</v>
      </c>
      <c r="E242" s="3" t="str">
        <f>_xlfn.XLOOKUP(Tbl_BalanceHistory[[#This Row],[RespAgy]],Tbl_Agencies[Agy Code],Tbl_Agencies[Agy Sort])</f>
        <v>006000</v>
      </c>
      <c r="F242" s="2" t="str">
        <f>Tbl_BalanceHistory[[#This Row],[RespAgy]]&amp;": "&amp;Tbl_BalanceHistory[[#This Row],[RespAgency]]</f>
        <v>107: Division of Legislative Services</v>
      </c>
      <c r="G242" s="3">
        <v>878</v>
      </c>
      <c r="H242" s="3" t="s">
        <v>1507</v>
      </c>
      <c r="I242" s="3" t="str">
        <f>_xlfn.XLOOKUP(Tbl_BalanceHistory[[#This Row],[AgyCode]],Tbl_Agencies[Agy Code],Tbl_Agencies[Agy Sort])</f>
        <v>030567</v>
      </c>
      <c r="J242" s="2" t="str">
        <f>Tbl_BalanceHistory[[#This Row],[AgyCode]]&amp;": "&amp;Tbl_BalanceHistory[[#This Row],[Agency Name]]</f>
        <v>878: Commission to Evaluate Opportunity For Minority Business Expansion</v>
      </c>
      <c r="K242" s="1">
        <v>2022</v>
      </c>
      <c r="L242" s="3">
        <v>534</v>
      </c>
      <c r="M242" s="3" t="s">
        <v>82</v>
      </c>
      <c r="N242" s="2" t="str">
        <f>Tbl_BalanceHistory[[#This Row],[ProgramCode]]&amp;": "&amp;Tbl_BalanceHistory[[#This Row],[Program Name]]</f>
        <v>534: Economic Development Services</v>
      </c>
      <c r="O242" s="3" t="s">
        <v>886</v>
      </c>
      <c r="P242" s="1" t="str">
        <f>IF(Tbl_BalanceHistory[[#This Row],[FundCode]]="0100","GF",IF(Tbl_BalanceHistory[[#This Row],[FundCode]]="01000","GF","Hi Ed / OCR"))</f>
        <v>GF</v>
      </c>
      <c r="Q242" s="5">
        <v>40000</v>
      </c>
      <c r="R242" s="5">
        <v>364.56</v>
      </c>
      <c r="S242" s="5">
        <v>39635.440000000002</v>
      </c>
      <c r="T242" s="5">
        <v>39635.440000000002</v>
      </c>
      <c r="U242" s="3" t="s">
        <v>1733</v>
      </c>
      <c r="V242" s="5">
        <v>0</v>
      </c>
      <c r="W242" s="5"/>
      <c r="X242" s="5">
        <v>0</v>
      </c>
      <c r="Y242" s="5">
        <v>0</v>
      </c>
      <c r="Z242" s="5">
        <f>Tbl_BalanceHistory[[#This Row],[Discretionary Recommended - Pre 2022]]+Tbl_BalanceHistory[[#This Row],[Discretionary Balance Recommended: Policy]]+Tbl_BalanceHistory[[#This Row],[Discretionary Balance Recommended: Commitments]]</f>
        <v>0</v>
      </c>
      <c r="AA242" s="5">
        <f>Tbl_BalanceHistory[[#This Row],[Discretionary Balance]]-Tbl_BalanceHistory[[#This Row],[Discretionary Reappropriation]]</f>
        <v>0</v>
      </c>
      <c r="AB242" s="2"/>
      <c r="AC242" s="2"/>
      <c r="AD242" s="2"/>
      <c r="AE242" s="2"/>
    </row>
    <row r="243" spans="1:31" ht="45" x14ac:dyDescent="0.25">
      <c r="A243" s="2" t="s">
        <v>39</v>
      </c>
      <c r="B243" s="3">
        <v>1</v>
      </c>
      <c r="C243" s="3">
        <v>107</v>
      </c>
      <c r="D243" s="3" t="s">
        <v>70</v>
      </c>
      <c r="E243" s="3" t="str">
        <f>_xlfn.XLOOKUP(Tbl_BalanceHistory[[#This Row],[RespAgy]],Tbl_Agencies[Agy Code],Tbl_Agencies[Agy Sort])</f>
        <v>006000</v>
      </c>
      <c r="F243" s="2" t="str">
        <f>Tbl_BalanceHistory[[#This Row],[RespAgy]]&amp;": "&amp;Tbl_BalanceHistory[[#This Row],[RespAgency]]</f>
        <v>107: Division of Legislative Services</v>
      </c>
      <c r="G243" s="3">
        <v>881</v>
      </c>
      <c r="H243" s="3" t="s">
        <v>1512</v>
      </c>
      <c r="I243" s="3" t="str">
        <f>_xlfn.XLOOKUP(Tbl_BalanceHistory[[#This Row],[AgyCode]],Tbl_Agencies[Agy Code],Tbl_Agencies[Agy Sort])</f>
        <v>030569</v>
      </c>
      <c r="J243" s="2" t="str">
        <f>Tbl_BalanceHistory[[#This Row],[AgyCode]]&amp;": "&amp;Tbl_BalanceHistory[[#This Row],[Agency Name]]</f>
        <v>881: Commission on School Construction and Modernization</v>
      </c>
      <c r="K243" s="1">
        <v>2021</v>
      </c>
      <c r="L243" s="3">
        <v>788</v>
      </c>
      <c r="M243" s="3" t="s">
        <v>92</v>
      </c>
      <c r="N243" s="2" t="str">
        <f>Tbl_BalanceHistory[[#This Row],[ProgramCode]]&amp;": "&amp;Tbl_BalanceHistory[[#This Row],[Program Name]]</f>
        <v>788: Research, Planning, and Coordination</v>
      </c>
      <c r="O243" s="3" t="s">
        <v>886</v>
      </c>
      <c r="P243" s="1" t="str">
        <f>IF(Tbl_BalanceHistory[[#This Row],[FundCode]]="0100","GF",IF(Tbl_BalanceHistory[[#This Row],[FundCode]]="01000","GF","Hi Ed / OCR"))</f>
        <v>GF</v>
      </c>
      <c r="Q243" s="5">
        <v>34340</v>
      </c>
      <c r="R243" s="5">
        <v>0</v>
      </c>
      <c r="S243" s="5">
        <v>34340</v>
      </c>
      <c r="T243" s="5">
        <v>34340</v>
      </c>
      <c r="U243" s="3" t="s">
        <v>1733</v>
      </c>
      <c r="V243" s="5">
        <v>0</v>
      </c>
      <c r="W243" s="5">
        <v>0</v>
      </c>
      <c r="X243" s="5"/>
      <c r="Y243" s="5"/>
      <c r="Z243" s="5">
        <f>Tbl_BalanceHistory[[#This Row],[Discretionary Recommended - Pre 2022]]+Tbl_BalanceHistory[[#This Row],[Discretionary Balance Recommended: Policy]]+Tbl_BalanceHistory[[#This Row],[Discretionary Balance Recommended: Commitments]]</f>
        <v>0</v>
      </c>
      <c r="AA243" s="5">
        <f>Tbl_BalanceHistory[[#This Row],[Discretionary Balance]]-Tbl_BalanceHistory[[#This Row],[Discretionary Reappropriation]]</f>
        <v>0</v>
      </c>
      <c r="AB243" s="2"/>
      <c r="AC243" s="2"/>
      <c r="AD243" s="2"/>
      <c r="AE243" s="2"/>
    </row>
    <row r="244" spans="1:31" ht="45" x14ac:dyDescent="0.25">
      <c r="A244" s="2" t="s">
        <v>39</v>
      </c>
      <c r="B244" s="3">
        <v>1</v>
      </c>
      <c r="C244" s="3">
        <v>107</v>
      </c>
      <c r="D244" s="3" t="s">
        <v>70</v>
      </c>
      <c r="E244" s="3" t="str">
        <f>_xlfn.XLOOKUP(Tbl_BalanceHistory[[#This Row],[RespAgy]],Tbl_Agencies[Agy Code],Tbl_Agencies[Agy Sort])</f>
        <v>006000</v>
      </c>
      <c r="F244" s="2" t="str">
        <f>Tbl_BalanceHistory[[#This Row],[RespAgy]]&amp;": "&amp;Tbl_BalanceHistory[[#This Row],[RespAgency]]</f>
        <v>107: Division of Legislative Services</v>
      </c>
      <c r="G244" s="3">
        <v>881</v>
      </c>
      <c r="H244" s="3" t="s">
        <v>1512</v>
      </c>
      <c r="I244" s="3" t="str">
        <f>_xlfn.XLOOKUP(Tbl_BalanceHistory[[#This Row],[AgyCode]],Tbl_Agencies[Agy Code],Tbl_Agencies[Agy Sort])</f>
        <v>030569</v>
      </c>
      <c r="J244" s="2" t="str">
        <f>Tbl_BalanceHistory[[#This Row],[AgyCode]]&amp;": "&amp;Tbl_BalanceHistory[[#This Row],[Agency Name]]</f>
        <v>881: Commission on School Construction and Modernization</v>
      </c>
      <c r="K244" s="1">
        <v>2022</v>
      </c>
      <c r="L244" s="3">
        <v>788</v>
      </c>
      <c r="M244" s="3" t="s">
        <v>92</v>
      </c>
      <c r="N244" s="2" t="str">
        <f>Tbl_BalanceHistory[[#This Row],[ProgramCode]]&amp;": "&amp;Tbl_BalanceHistory[[#This Row],[Program Name]]</f>
        <v>788: Research, Planning, and Coordination</v>
      </c>
      <c r="O244" s="3" t="s">
        <v>886</v>
      </c>
      <c r="P244" s="1" t="str">
        <f>IF(Tbl_BalanceHistory[[#This Row],[FundCode]]="0100","GF",IF(Tbl_BalanceHistory[[#This Row],[FundCode]]="01000","GF","Hi Ed / OCR"))</f>
        <v>GF</v>
      </c>
      <c r="Q244" s="5">
        <v>68680</v>
      </c>
      <c r="R244" s="5">
        <v>0</v>
      </c>
      <c r="S244" s="5">
        <v>68680</v>
      </c>
      <c r="T244" s="5">
        <v>68680</v>
      </c>
      <c r="U244" s="3" t="s">
        <v>1733</v>
      </c>
      <c r="V244" s="5">
        <v>0</v>
      </c>
      <c r="W244" s="5"/>
      <c r="X244" s="5">
        <v>0</v>
      </c>
      <c r="Y244" s="5">
        <v>0</v>
      </c>
      <c r="Z244" s="5">
        <f>Tbl_BalanceHistory[[#This Row],[Discretionary Recommended - Pre 2022]]+Tbl_BalanceHistory[[#This Row],[Discretionary Balance Recommended: Policy]]+Tbl_BalanceHistory[[#This Row],[Discretionary Balance Recommended: Commitments]]</f>
        <v>0</v>
      </c>
      <c r="AA244" s="5">
        <f>Tbl_BalanceHistory[[#This Row],[Discretionary Balance]]-Tbl_BalanceHistory[[#This Row],[Discretionary Reappropriation]]</f>
        <v>0</v>
      </c>
      <c r="AB244" s="2"/>
      <c r="AC244" s="2"/>
      <c r="AD244" s="2"/>
      <c r="AE244" s="2"/>
    </row>
    <row r="245" spans="1:31" ht="60" x14ac:dyDescent="0.25">
      <c r="A245" s="2" t="s">
        <v>39</v>
      </c>
      <c r="B245" s="3">
        <v>1</v>
      </c>
      <c r="C245" s="3">
        <v>820</v>
      </c>
      <c r="D245" s="3" t="s">
        <v>95</v>
      </c>
      <c r="E245" s="3" t="str">
        <f>_xlfn.XLOOKUP(Tbl_BalanceHistory[[#This Row],[RespAgy]],Tbl_Agencies[Agy Code],Tbl_Agencies[Agy Sort])</f>
        <v>007000</v>
      </c>
      <c r="F245" s="2" t="str">
        <f>Tbl_BalanceHistory[[#This Row],[RespAgy]]&amp;": "&amp;Tbl_BalanceHistory[[#This Row],[RespAgency]]</f>
        <v>820: Capitol Square Preservation Council</v>
      </c>
      <c r="G245" s="3">
        <v>820</v>
      </c>
      <c r="H245" s="3" t="s">
        <v>95</v>
      </c>
      <c r="I245" s="3" t="str">
        <f>_xlfn.XLOOKUP(Tbl_BalanceHistory[[#This Row],[AgyCode]],Tbl_Agencies[Agy Code],Tbl_Agencies[Agy Sort])</f>
        <v>007000</v>
      </c>
      <c r="J245" s="2" t="str">
        <f>Tbl_BalanceHistory[[#This Row],[AgyCode]]&amp;": "&amp;Tbl_BalanceHistory[[#This Row],[Agency Name]]</f>
        <v>820: Capitol Square Preservation Council</v>
      </c>
      <c r="K245" s="1">
        <v>2021</v>
      </c>
      <c r="L245" s="3">
        <v>748</v>
      </c>
      <c r="M245" s="3" t="s">
        <v>97</v>
      </c>
      <c r="N245" s="2" t="str">
        <f>Tbl_BalanceHistory[[#This Row],[ProgramCode]]&amp;": "&amp;Tbl_BalanceHistory[[#This Row],[Program Name]]</f>
        <v>748: Architectural and Antiquity Research Planning and Coordination</v>
      </c>
      <c r="O245" s="3" t="s">
        <v>886</v>
      </c>
      <c r="P245" s="1" t="str">
        <f>IF(Tbl_BalanceHistory[[#This Row],[FundCode]]="0100","GF",IF(Tbl_BalanceHistory[[#This Row],[FundCode]]="01000","GF","Hi Ed / OCR"))</f>
        <v>GF</v>
      </c>
      <c r="Q245" s="5">
        <v>424075.39</v>
      </c>
      <c r="R245" s="5">
        <v>148927.70000000001</v>
      </c>
      <c r="S245" s="5">
        <v>275147.69</v>
      </c>
      <c r="T245" s="5">
        <v>275147.69</v>
      </c>
      <c r="U245" s="3" t="s">
        <v>1733</v>
      </c>
      <c r="V245" s="5">
        <v>0</v>
      </c>
      <c r="W245" s="5">
        <v>0</v>
      </c>
      <c r="X245" s="5"/>
      <c r="Y245" s="5"/>
      <c r="Z245" s="5">
        <f>Tbl_BalanceHistory[[#This Row],[Discretionary Recommended - Pre 2022]]+Tbl_BalanceHistory[[#This Row],[Discretionary Balance Recommended: Policy]]+Tbl_BalanceHistory[[#This Row],[Discretionary Balance Recommended: Commitments]]</f>
        <v>0</v>
      </c>
      <c r="AA245" s="5">
        <f>Tbl_BalanceHistory[[#This Row],[Discretionary Balance]]-Tbl_BalanceHistory[[#This Row],[Discretionary Reappropriation]]</f>
        <v>0</v>
      </c>
      <c r="AB245" s="2"/>
      <c r="AC245" s="2"/>
      <c r="AD245" s="2"/>
      <c r="AE245" s="2"/>
    </row>
    <row r="246" spans="1:31" ht="60" x14ac:dyDescent="0.25">
      <c r="A246" s="2" t="s">
        <v>39</v>
      </c>
      <c r="B246" s="3">
        <v>1</v>
      </c>
      <c r="C246" s="3">
        <v>820</v>
      </c>
      <c r="D246" s="3" t="s">
        <v>95</v>
      </c>
      <c r="E246" s="3" t="str">
        <f>_xlfn.XLOOKUP(Tbl_BalanceHistory[[#This Row],[RespAgy]],Tbl_Agencies[Agy Code],Tbl_Agencies[Agy Sort])</f>
        <v>007000</v>
      </c>
      <c r="F246" s="2" t="str">
        <f>Tbl_BalanceHistory[[#This Row],[RespAgy]]&amp;": "&amp;Tbl_BalanceHistory[[#This Row],[RespAgency]]</f>
        <v>820: Capitol Square Preservation Council</v>
      </c>
      <c r="G246" s="3">
        <v>820</v>
      </c>
      <c r="H246" s="3" t="s">
        <v>95</v>
      </c>
      <c r="I246" s="3" t="str">
        <f>_xlfn.XLOOKUP(Tbl_BalanceHistory[[#This Row],[AgyCode]],Tbl_Agencies[Agy Code],Tbl_Agencies[Agy Sort])</f>
        <v>007000</v>
      </c>
      <c r="J246" s="2" t="str">
        <f>Tbl_BalanceHistory[[#This Row],[AgyCode]]&amp;": "&amp;Tbl_BalanceHistory[[#This Row],[Agency Name]]</f>
        <v>820: Capitol Square Preservation Council</v>
      </c>
      <c r="K246" s="1">
        <v>2022</v>
      </c>
      <c r="L246" s="3">
        <v>748</v>
      </c>
      <c r="M246" s="3" t="s">
        <v>97</v>
      </c>
      <c r="N246" s="2" t="str">
        <f>Tbl_BalanceHistory[[#This Row],[ProgramCode]]&amp;": "&amp;Tbl_BalanceHistory[[#This Row],[Program Name]]</f>
        <v>748: Architectural and Antiquity Research Planning and Coordination</v>
      </c>
      <c r="O246" s="3" t="s">
        <v>886</v>
      </c>
      <c r="P246" s="1" t="str">
        <f>IF(Tbl_BalanceHistory[[#This Row],[FundCode]]="0100","GF",IF(Tbl_BalanceHistory[[#This Row],[FundCode]]="01000","GF","Hi Ed / OCR"))</f>
        <v>GF</v>
      </c>
      <c r="Q246" s="5">
        <v>499014.69</v>
      </c>
      <c r="R246" s="5">
        <v>151007.18</v>
      </c>
      <c r="S246" s="5">
        <v>348007.51</v>
      </c>
      <c r="T246" s="5">
        <v>348007.51</v>
      </c>
      <c r="U246" s="3" t="s">
        <v>1733</v>
      </c>
      <c r="V246" s="5">
        <v>0</v>
      </c>
      <c r="W246" s="5"/>
      <c r="X246" s="5">
        <v>0</v>
      </c>
      <c r="Y246" s="5">
        <v>0</v>
      </c>
      <c r="Z246" s="5">
        <f>Tbl_BalanceHistory[[#This Row],[Discretionary Recommended - Pre 2022]]+Tbl_BalanceHistory[[#This Row],[Discretionary Balance Recommended: Policy]]+Tbl_BalanceHistory[[#This Row],[Discretionary Balance Recommended: Commitments]]</f>
        <v>0</v>
      </c>
      <c r="AA246" s="5">
        <f>Tbl_BalanceHistory[[#This Row],[Discretionary Balance]]-Tbl_BalanceHistory[[#This Row],[Discretionary Reappropriation]]</f>
        <v>0</v>
      </c>
      <c r="AB246" s="2"/>
      <c r="AC246" s="2"/>
      <c r="AD246" s="2"/>
      <c r="AE246" s="2"/>
    </row>
    <row r="247" spans="1:31" ht="60" x14ac:dyDescent="0.25">
      <c r="A247" s="2" t="s">
        <v>39</v>
      </c>
      <c r="B247" s="3">
        <v>1</v>
      </c>
      <c r="C247" s="3">
        <v>820</v>
      </c>
      <c r="D247" s="3" t="s">
        <v>95</v>
      </c>
      <c r="E247" s="3" t="str">
        <f>_xlfn.XLOOKUP(Tbl_BalanceHistory[[#This Row],[RespAgy]],Tbl_Agencies[Agy Code],Tbl_Agencies[Agy Sort])</f>
        <v>007000</v>
      </c>
      <c r="F247" s="2" t="str">
        <f>Tbl_BalanceHistory[[#This Row],[RespAgy]]&amp;": "&amp;Tbl_BalanceHistory[[#This Row],[RespAgency]]</f>
        <v>820: Capitol Square Preservation Council</v>
      </c>
      <c r="G247" s="3">
        <v>820</v>
      </c>
      <c r="H247" s="3" t="s">
        <v>95</v>
      </c>
      <c r="I247" s="3" t="str">
        <f>_xlfn.XLOOKUP(Tbl_BalanceHistory[[#This Row],[AgyCode]],Tbl_Agencies[Agy Code],Tbl_Agencies[Agy Sort])</f>
        <v>007000</v>
      </c>
      <c r="J247" s="2" t="str">
        <f>Tbl_BalanceHistory[[#This Row],[AgyCode]]&amp;": "&amp;Tbl_BalanceHistory[[#This Row],[Agency Name]]</f>
        <v>820: Capitol Square Preservation Council</v>
      </c>
      <c r="K247" s="1">
        <v>2023</v>
      </c>
      <c r="L247" s="3">
        <v>748</v>
      </c>
      <c r="M247" s="3" t="s">
        <v>97</v>
      </c>
      <c r="N247" s="2" t="str">
        <f>Tbl_BalanceHistory[[#This Row],[ProgramCode]]&amp;": "&amp;Tbl_BalanceHistory[[#This Row],[Program Name]]</f>
        <v>748: Architectural and Antiquity Research Planning and Coordination</v>
      </c>
      <c r="O247" s="3" t="s">
        <v>886</v>
      </c>
      <c r="P247" s="1" t="str">
        <f>IF(Tbl_BalanceHistory[[#This Row],[FundCode]]="0100","GF",IF(Tbl_BalanceHistory[[#This Row],[FundCode]]="01000","GF","Hi Ed / OCR"))</f>
        <v>GF</v>
      </c>
      <c r="Q247" s="5">
        <v>577297.51</v>
      </c>
      <c r="R247" s="5">
        <v>34185.15</v>
      </c>
      <c r="S247" s="5">
        <v>543112.36</v>
      </c>
      <c r="T247" s="5">
        <v>543112.36</v>
      </c>
      <c r="U247" s="3" t="s">
        <v>1733</v>
      </c>
      <c r="V247" s="5">
        <v>0</v>
      </c>
      <c r="W247" s="5">
        <v>0</v>
      </c>
      <c r="X247" s="5">
        <v>0</v>
      </c>
      <c r="Y247" s="5">
        <v>0</v>
      </c>
      <c r="Z247" s="5">
        <v>0</v>
      </c>
      <c r="AA247" s="5">
        <v>0</v>
      </c>
      <c r="AB247" s="2"/>
      <c r="AC247" s="2"/>
      <c r="AD247" s="2"/>
      <c r="AE247" s="2"/>
    </row>
    <row r="248" spans="1:31" ht="60" x14ac:dyDescent="0.25">
      <c r="A248" s="2" t="s">
        <v>39</v>
      </c>
      <c r="B248" s="3">
        <v>1</v>
      </c>
      <c r="C248" s="3">
        <v>820</v>
      </c>
      <c r="D248" s="3" t="s">
        <v>95</v>
      </c>
      <c r="E248" s="3" t="str">
        <f>_xlfn.XLOOKUP(Tbl_BalanceHistory[[#This Row],[RespAgy]],Tbl_Agencies[Agy Code],Tbl_Agencies[Agy Sort])</f>
        <v>007000</v>
      </c>
      <c r="F248" s="2" t="str">
        <f>Tbl_BalanceHistory[[#This Row],[RespAgy]]&amp;": "&amp;Tbl_BalanceHistory[[#This Row],[RespAgency]]</f>
        <v>820: Capitol Square Preservation Council</v>
      </c>
      <c r="G248" s="3">
        <v>820</v>
      </c>
      <c r="H248" s="3" t="s">
        <v>95</v>
      </c>
      <c r="I248" s="3" t="str">
        <f>_xlfn.XLOOKUP(Tbl_BalanceHistory[[#This Row],[AgyCode]],Tbl_Agencies[Agy Code],Tbl_Agencies[Agy Sort])</f>
        <v>007000</v>
      </c>
      <c r="J248" s="2" t="str">
        <f>Tbl_BalanceHistory[[#This Row],[AgyCode]]&amp;": "&amp;Tbl_BalanceHistory[[#This Row],[Agency Name]]</f>
        <v>820: Capitol Square Preservation Council</v>
      </c>
      <c r="K248" s="1">
        <v>2024</v>
      </c>
      <c r="L248" s="3">
        <v>748</v>
      </c>
      <c r="M248" s="3" t="s">
        <v>97</v>
      </c>
      <c r="N248" s="2" t="str">
        <f>Tbl_BalanceHistory[[#This Row],[ProgramCode]]&amp;": "&amp;Tbl_BalanceHistory[[#This Row],[Program Name]]</f>
        <v>748: Architectural and Antiquity Research Planning and Coordination</v>
      </c>
      <c r="O248" s="3" t="s">
        <v>886</v>
      </c>
      <c r="P248" s="1" t="str">
        <f>IF(Tbl_BalanceHistory[[#This Row],[FundCode]]="0100","GF",IF(Tbl_BalanceHistory[[#This Row],[FundCode]]="01000","GF","Hi Ed / OCR"))</f>
        <v>GF</v>
      </c>
      <c r="Q248" s="5">
        <v>804172.36</v>
      </c>
      <c r="R248" s="5">
        <v>40058</v>
      </c>
      <c r="S248" s="5">
        <v>764114.36</v>
      </c>
      <c r="T248" s="5">
        <v>764114.36</v>
      </c>
      <c r="U248" s="3" t="s">
        <v>1733</v>
      </c>
      <c r="V248" s="5">
        <v>0</v>
      </c>
      <c r="W248" s="5">
        <v>0</v>
      </c>
      <c r="X248" s="5">
        <v>0</v>
      </c>
      <c r="Y248" s="5">
        <v>0</v>
      </c>
      <c r="Z248" s="5">
        <v>0</v>
      </c>
      <c r="AA248" s="5">
        <v>0</v>
      </c>
      <c r="AB248" s="2"/>
      <c r="AC248" s="2"/>
      <c r="AD248" s="2"/>
      <c r="AE248" s="2"/>
    </row>
    <row r="249" spans="1:31" ht="45" x14ac:dyDescent="0.25">
      <c r="A249" s="2" t="s">
        <v>39</v>
      </c>
      <c r="B249" s="3">
        <v>1</v>
      </c>
      <c r="C249" s="3">
        <v>845</v>
      </c>
      <c r="D249" s="3" t="s">
        <v>100</v>
      </c>
      <c r="E249" s="3" t="str">
        <f>_xlfn.XLOOKUP(Tbl_BalanceHistory[[#This Row],[RespAgy]],Tbl_Agencies[Agy Code],Tbl_Agencies[Agy Sort])</f>
        <v>010000</v>
      </c>
      <c r="F249" s="2" t="str">
        <f>Tbl_BalanceHistory[[#This Row],[RespAgy]]&amp;": "&amp;Tbl_BalanceHistory[[#This Row],[RespAgency]]</f>
        <v>845: Dr. Martin Luther King, Jr. Memorial Commission</v>
      </c>
      <c r="G249" s="3">
        <v>845</v>
      </c>
      <c r="H249" s="3" t="s">
        <v>100</v>
      </c>
      <c r="I249" s="3" t="str">
        <f>_xlfn.XLOOKUP(Tbl_BalanceHistory[[#This Row],[AgyCode]],Tbl_Agencies[Agy Code],Tbl_Agencies[Agy Sort])</f>
        <v>010000</v>
      </c>
      <c r="J249" s="2" t="str">
        <f>Tbl_BalanceHistory[[#This Row],[AgyCode]]&amp;": "&amp;Tbl_BalanceHistory[[#This Row],[Agency Name]]</f>
        <v>845: Dr. Martin Luther King, Jr. Memorial Commission</v>
      </c>
      <c r="K249" s="1">
        <v>2021</v>
      </c>
      <c r="L249" s="3">
        <v>146</v>
      </c>
      <c r="M249" s="3" t="s">
        <v>72</v>
      </c>
      <c r="N249" s="2" t="str">
        <f>Tbl_BalanceHistory[[#This Row],[ProgramCode]]&amp;": "&amp;Tbl_BalanceHistory[[#This Row],[Program Name]]</f>
        <v>146: Human Relations Management</v>
      </c>
      <c r="O249" s="3" t="s">
        <v>886</v>
      </c>
      <c r="P249" s="1" t="str">
        <f>IF(Tbl_BalanceHistory[[#This Row],[FundCode]]="0100","GF",IF(Tbl_BalanceHistory[[#This Row],[FundCode]]="01000","GF","Hi Ed / OCR"))</f>
        <v>GF</v>
      </c>
      <c r="Q249" s="5">
        <v>227721.97</v>
      </c>
      <c r="R249" s="5">
        <v>79446</v>
      </c>
      <c r="S249" s="5">
        <v>148275.97</v>
      </c>
      <c r="T249" s="5">
        <v>148275.97</v>
      </c>
      <c r="U249" s="3" t="s">
        <v>1733</v>
      </c>
      <c r="V249" s="5">
        <v>0</v>
      </c>
      <c r="W249" s="5">
        <v>0</v>
      </c>
      <c r="X249" s="5"/>
      <c r="Y249" s="5"/>
      <c r="Z249" s="5">
        <f>Tbl_BalanceHistory[[#This Row],[Discretionary Recommended - Pre 2022]]+Tbl_BalanceHistory[[#This Row],[Discretionary Balance Recommended: Policy]]+Tbl_BalanceHistory[[#This Row],[Discretionary Balance Recommended: Commitments]]</f>
        <v>0</v>
      </c>
      <c r="AA249" s="5">
        <f>Tbl_BalanceHistory[[#This Row],[Discretionary Balance]]-Tbl_BalanceHistory[[#This Row],[Discretionary Reappropriation]]</f>
        <v>0</v>
      </c>
      <c r="AB249" s="2"/>
      <c r="AC249" s="2"/>
      <c r="AD249" s="2"/>
      <c r="AE249" s="2"/>
    </row>
    <row r="250" spans="1:31" ht="45" x14ac:dyDescent="0.25">
      <c r="A250" s="2" t="s">
        <v>39</v>
      </c>
      <c r="B250" s="3">
        <v>1</v>
      </c>
      <c r="C250" s="3">
        <v>845</v>
      </c>
      <c r="D250" s="3" t="s">
        <v>100</v>
      </c>
      <c r="E250" s="3" t="str">
        <f>_xlfn.XLOOKUP(Tbl_BalanceHistory[[#This Row],[RespAgy]],Tbl_Agencies[Agy Code],Tbl_Agencies[Agy Sort])</f>
        <v>010000</v>
      </c>
      <c r="F250" s="2" t="str">
        <f>Tbl_BalanceHistory[[#This Row],[RespAgy]]&amp;": "&amp;Tbl_BalanceHistory[[#This Row],[RespAgency]]</f>
        <v>845: Dr. Martin Luther King, Jr. Memorial Commission</v>
      </c>
      <c r="G250" s="3">
        <v>845</v>
      </c>
      <c r="H250" s="3" t="s">
        <v>100</v>
      </c>
      <c r="I250" s="3" t="str">
        <f>_xlfn.XLOOKUP(Tbl_BalanceHistory[[#This Row],[AgyCode]],Tbl_Agencies[Agy Code],Tbl_Agencies[Agy Sort])</f>
        <v>010000</v>
      </c>
      <c r="J250" s="2" t="str">
        <f>Tbl_BalanceHistory[[#This Row],[AgyCode]]&amp;": "&amp;Tbl_BalanceHistory[[#This Row],[Agency Name]]</f>
        <v>845: Dr. Martin Luther King, Jr. Memorial Commission</v>
      </c>
      <c r="K250" s="1">
        <v>2022</v>
      </c>
      <c r="L250" s="3">
        <v>146</v>
      </c>
      <c r="M250" s="3" t="s">
        <v>72</v>
      </c>
      <c r="N250" s="2" t="str">
        <f>Tbl_BalanceHistory[[#This Row],[ProgramCode]]&amp;": "&amp;Tbl_BalanceHistory[[#This Row],[Program Name]]</f>
        <v>146: Human Relations Management</v>
      </c>
      <c r="O250" s="3" t="s">
        <v>886</v>
      </c>
      <c r="P250" s="1" t="str">
        <f>IF(Tbl_BalanceHistory[[#This Row],[FundCode]]="0100","GF",IF(Tbl_BalanceHistory[[#This Row],[FundCode]]="01000","GF","Hi Ed / OCR"))</f>
        <v>GF</v>
      </c>
      <c r="Q250" s="5">
        <v>248828.97</v>
      </c>
      <c r="R250" s="5">
        <v>107888.88</v>
      </c>
      <c r="S250" s="5">
        <v>140940.09</v>
      </c>
      <c r="T250" s="5">
        <v>140940.09</v>
      </c>
      <c r="U250" s="3" t="s">
        <v>1733</v>
      </c>
      <c r="V250" s="5">
        <v>0</v>
      </c>
      <c r="W250" s="5"/>
      <c r="X250" s="5">
        <v>0</v>
      </c>
      <c r="Y250" s="5">
        <v>0</v>
      </c>
      <c r="Z250" s="5">
        <f>Tbl_BalanceHistory[[#This Row],[Discretionary Recommended - Pre 2022]]+Tbl_BalanceHistory[[#This Row],[Discretionary Balance Recommended: Policy]]+Tbl_BalanceHistory[[#This Row],[Discretionary Balance Recommended: Commitments]]</f>
        <v>0</v>
      </c>
      <c r="AA250" s="5">
        <f>Tbl_BalanceHistory[[#This Row],[Discretionary Balance]]-Tbl_BalanceHistory[[#This Row],[Discretionary Reappropriation]]</f>
        <v>0</v>
      </c>
      <c r="AB250" s="2"/>
      <c r="AC250" s="2"/>
      <c r="AD250" s="2"/>
      <c r="AE250" s="2"/>
    </row>
    <row r="251" spans="1:31" ht="45" x14ac:dyDescent="0.25">
      <c r="A251" s="2" t="s">
        <v>39</v>
      </c>
      <c r="B251" s="3">
        <v>1</v>
      </c>
      <c r="C251" s="3">
        <v>845</v>
      </c>
      <c r="D251" s="3" t="s">
        <v>100</v>
      </c>
      <c r="E251" s="3" t="str">
        <f>_xlfn.XLOOKUP(Tbl_BalanceHistory[[#This Row],[RespAgy]],Tbl_Agencies[Agy Code],Tbl_Agencies[Agy Sort])</f>
        <v>010000</v>
      </c>
      <c r="F251" s="2" t="str">
        <f>Tbl_BalanceHistory[[#This Row],[RespAgy]]&amp;": "&amp;Tbl_BalanceHistory[[#This Row],[RespAgency]]</f>
        <v>845: Dr. Martin Luther King, Jr. Memorial Commission</v>
      </c>
      <c r="G251" s="3">
        <v>845</v>
      </c>
      <c r="H251" s="3" t="s">
        <v>100</v>
      </c>
      <c r="I251" s="3" t="str">
        <f>_xlfn.XLOOKUP(Tbl_BalanceHistory[[#This Row],[AgyCode]],Tbl_Agencies[Agy Code],Tbl_Agencies[Agy Sort])</f>
        <v>010000</v>
      </c>
      <c r="J251" s="2" t="str">
        <f>Tbl_BalanceHistory[[#This Row],[AgyCode]]&amp;": "&amp;Tbl_BalanceHistory[[#This Row],[Agency Name]]</f>
        <v>845: Dr. Martin Luther King, Jr. Memorial Commission</v>
      </c>
      <c r="K251" s="1">
        <v>2023</v>
      </c>
      <c r="L251" s="3">
        <v>146</v>
      </c>
      <c r="M251" s="3" t="s">
        <v>72</v>
      </c>
      <c r="N251" s="2" t="str">
        <f>Tbl_BalanceHistory[[#This Row],[ProgramCode]]&amp;": "&amp;Tbl_BalanceHistory[[#This Row],[Program Name]]</f>
        <v>146: Human Relations Management</v>
      </c>
      <c r="O251" s="3" t="s">
        <v>886</v>
      </c>
      <c r="P251" s="1" t="str">
        <f>IF(Tbl_BalanceHistory[[#This Row],[FundCode]]="0100","GF",IF(Tbl_BalanceHistory[[#This Row],[FundCode]]="01000","GF","Hi Ed / OCR"))</f>
        <v>GF</v>
      </c>
      <c r="Q251" s="5">
        <v>241315.09</v>
      </c>
      <c r="R251" s="5">
        <v>493.42</v>
      </c>
      <c r="S251" s="5">
        <v>240821.67</v>
      </c>
      <c r="T251" s="5">
        <v>240821.67</v>
      </c>
      <c r="U251" s="3" t="s">
        <v>1733</v>
      </c>
      <c r="V251" s="5">
        <v>0</v>
      </c>
      <c r="W251" s="5">
        <v>0</v>
      </c>
      <c r="X251" s="5">
        <v>0</v>
      </c>
      <c r="Y251" s="5">
        <v>0</v>
      </c>
      <c r="Z251" s="5">
        <v>0</v>
      </c>
      <c r="AA251" s="5">
        <v>0</v>
      </c>
      <c r="AB251" s="2"/>
      <c r="AC251" s="2"/>
      <c r="AD251" s="2"/>
      <c r="AE251" s="2"/>
    </row>
    <row r="252" spans="1:31" ht="45" x14ac:dyDescent="0.25">
      <c r="A252" s="2" t="s">
        <v>39</v>
      </c>
      <c r="B252" s="3">
        <v>1</v>
      </c>
      <c r="C252" s="3">
        <v>845</v>
      </c>
      <c r="D252" s="3" t="s">
        <v>100</v>
      </c>
      <c r="E252" s="3" t="str">
        <f>_xlfn.XLOOKUP(Tbl_BalanceHistory[[#This Row],[RespAgy]],Tbl_Agencies[Agy Code],Tbl_Agencies[Agy Sort])</f>
        <v>010000</v>
      </c>
      <c r="F252" s="2" t="str">
        <f>Tbl_BalanceHistory[[#This Row],[RespAgy]]&amp;": "&amp;Tbl_BalanceHistory[[#This Row],[RespAgency]]</f>
        <v>845: Dr. Martin Luther King, Jr. Memorial Commission</v>
      </c>
      <c r="G252" s="3">
        <v>845</v>
      </c>
      <c r="H252" s="3" t="s">
        <v>100</v>
      </c>
      <c r="I252" s="3" t="str">
        <f>_xlfn.XLOOKUP(Tbl_BalanceHistory[[#This Row],[AgyCode]],Tbl_Agencies[Agy Code],Tbl_Agencies[Agy Sort])</f>
        <v>010000</v>
      </c>
      <c r="J252" s="2" t="str">
        <f>Tbl_BalanceHistory[[#This Row],[AgyCode]]&amp;": "&amp;Tbl_BalanceHistory[[#This Row],[Agency Name]]</f>
        <v>845: Dr. Martin Luther King, Jr. Memorial Commission</v>
      </c>
      <c r="K252" s="1">
        <v>2024</v>
      </c>
      <c r="L252" s="3">
        <v>146</v>
      </c>
      <c r="M252" s="3" t="s">
        <v>72</v>
      </c>
      <c r="N252" s="2" t="str">
        <f>Tbl_BalanceHistory[[#This Row],[ProgramCode]]&amp;": "&amp;Tbl_BalanceHistory[[#This Row],[Program Name]]</f>
        <v>146: Human Relations Management</v>
      </c>
      <c r="O252" s="3" t="s">
        <v>886</v>
      </c>
      <c r="P252" s="1" t="str">
        <f>IF(Tbl_BalanceHistory[[#This Row],[FundCode]]="0100","GF",IF(Tbl_BalanceHistory[[#This Row],[FundCode]]="01000","GF","Hi Ed / OCR"))</f>
        <v>GF</v>
      </c>
      <c r="Q252" s="5">
        <v>341200.67</v>
      </c>
      <c r="R252" s="5">
        <v>18758.03</v>
      </c>
      <c r="S252" s="5">
        <v>322442.64</v>
      </c>
      <c r="T252" s="5">
        <v>322442.64</v>
      </c>
      <c r="U252" s="3" t="s">
        <v>1733</v>
      </c>
      <c r="V252" s="5">
        <v>0</v>
      </c>
      <c r="W252" s="5">
        <v>0</v>
      </c>
      <c r="X252" s="5">
        <v>0</v>
      </c>
      <c r="Y252" s="5">
        <v>0</v>
      </c>
      <c r="Z252" s="5">
        <v>0</v>
      </c>
      <c r="AA252" s="5">
        <v>0</v>
      </c>
      <c r="AB252" s="2"/>
      <c r="AC252" s="2"/>
      <c r="AD252" s="2"/>
      <c r="AE252" s="2"/>
    </row>
    <row r="253" spans="1:31" ht="45" x14ac:dyDescent="0.25">
      <c r="A253" s="2" t="s">
        <v>39</v>
      </c>
      <c r="B253" s="3">
        <v>1</v>
      </c>
      <c r="C253" s="3">
        <v>847</v>
      </c>
      <c r="D253" s="3" t="s">
        <v>103</v>
      </c>
      <c r="E253" s="3" t="str">
        <f>_xlfn.XLOOKUP(Tbl_BalanceHistory[[#This Row],[RespAgy]],Tbl_Agencies[Agy Code],Tbl_Agencies[Agy Sort])</f>
        <v>012000</v>
      </c>
      <c r="F253" s="2" t="str">
        <f>Tbl_BalanceHistory[[#This Row],[RespAgy]]&amp;": "&amp;Tbl_BalanceHistory[[#This Row],[RespAgency]]</f>
        <v>847: Joint Commission on Technology and Science</v>
      </c>
      <c r="G253" s="3">
        <v>847</v>
      </c>
      <c r="H253" s="3" t="s">
        <v>103</v>
      </c>
      <c r="I253" s="3" t="str">
        <f>_xlfn.XLOOKUP(Tbl_BalanceHistory[[#This Row],[AgyCode]],Tbl_Agencies[Agy Code],Tbl_Agencies[Agy Sort])</f>
        <v>012000</v>
      </c>
      <c r="J253" s="2" t="str">
        <f>Tbl_BalanceHistory[[#This Row],[AgyCode]]&amp;": "&amp;Tbl_BalanceHistory[[#This Row],[Agency Name]]</f>
        <v>847: Joint Commission on Technology and Science</v>
      </c>
      <c r="K253" s="1">
        <v>2021</v>
      </c>
      <c r="L253" s="3">
        <v>537</v>
      </c>
      <c r="M253" s="3" t="s">
        <v>105</v>
      </c>
      <c r="N253" s="2" t="str">
        <f>Tbl_BalanceHistory[[#This Row],[ProgramCode]]&amp;": "&amp;Tbl_BalanceHistory[[#This Row],[Program Name]]</f>
        <v>537: Technology Research, Planning, and Coordination</v>
      </c>
      <c r="O253" s="3" t="s">
        <v>886</v>
      </c>
      <c r="P253" s="1" t="str">
        <f>IF(Tbl_BalanceHistory[[#This Row],[FundCode]]="0100","GF",IF(Tbl_BalanceHistory[[#This Row],[FundCode]]="01000","GF","Hi Ed / OCR"))</f>
        <v>GF</v>
      </c>
      <c r="Q253" s="5">
        <v>378061</v>
      </c>
      <c r="R253" s="5">
        <v>200573.41</v>
      </c>
      <c r="S253" s="5">
        <v>177487.59</v>
      </c>
      <c r="T253" s="5">
        <v>177487.59</v>
      </c>
      <c r="U253" s="3" t="s">
        <v>1733</v>
      </c>
      <c r="V253" s="5">
        <v>0</v>
      </c>
      <c r="W253" s="5">
        <v>0</v>
      </c>
      <c r="X253" s="5"/>
      <c r="Y253" s="5"/>
      <c r="Z253" s="5">
        <f>Tbl_BalanceHistory[[#This Row],[Discretionary Recommended - Pre 2022]]+Tbl_BalanceHistory[[#This Row],[Discretionary Balance Recommended: Policy]]+Tbl_BalanceHistory[[#This Row],[Discretionary Balance Recommended: Commitments]]</f>
        <v>0</v>
      </c>
      <c r="AA253" s="5">
        <f>Tbl_BalanceHistory[[#This Row],[Discretionary Balance]]-Tbl_BalanceHistory[[#This Row],[Discretionary Reappropriation]]</f>
        <v>0</v>
      </c>
      <c r="AB253" s="2"/>
      <c r="AC253" s="2"/>
      <c r="AD253" s="2"/>
      <c r="AE253" s="2"/>
    </row>
    <row r="254" spans="1:31" ht="45" x14ac:dyDescent="0.25">
      <c r="A254" s="2" t="s">
        <v>39</v>
      </c>
      <c r="B254" s="3">
        <v>1</v>
      </c>
      <c r="C254" s="3">
        <v>847</v>
      </c>
      <c r="D254" s="3" t="s">
        <v>103</v>
      </c>
      <c r="E254" s="3" t="str">
        <f>_xlfn.XLOOKUP(Tbl_BalanceHistory[[#This Row],[RespAgy]],Tbl_Agencies[Agy Code],Tbl_Agencies[Agy Sort])</f>
        <v>012000</v>
      </c>
      <c r="F254" s="2" t="str">
        <f>Tbl_BalanceHistory[[#This Row],[RespAgy]]&amp;": "&amp;Tbl_BalanceHistory[[#This Row],[RespAgency]]</f>
        <v>847: Joint Commission on Technology and Science</v>
      </c>
      <c r="G254" s="3">
        <v>847</v>
      </c>
      <c r="H254" s="3" t="s">
        <v>103</v>
      </c>
      <c r="I254" s="3" t="str">
        <f>_xlfn.XLOOKUP(Tbl_BalanceHistory[[#This Row],[AgyCode]],Tbl_Agencies[Agy Code],Tbl_Agencies[Agy Sort])</f>
        <v>012000</v>
      </c>
      <c r="J254" s="2" t="str">
        <f>Tbl_BalanceHistory[[#This Row],[AgyCode]]&amp;": "&amp;Tbl_BalanceHistory[[#This Row],[Agency Name]]</f>
        <v>847: Joint Commission on Technology and Science</v>
      </c>
      <c r="K254" s="1">
        <v>2022</v>
      </c>
      <c r="L254" s="3">
        <v>537</v>
      </c>
      <c r="M254" s="3" t="s">
        <v>105</v>
      </c>
      <c r="N254" s="2" t="str">
        <f>Tbl_BalanceHistory[[#This Row],[ProgramCode]]&amp;": "&amp;Tbl_BalanceHistory[[#This Row],[Program Name]]</f>
        <v>537: Technology Research, Planning, and Coordination</v>
      </c>
      <c r="O254" s="3" t="s">
        <v>886</v>
      </c>
      <c r="P254" s="1" t="str">
        <f>IF(Tbl_BalanceHistory[[#This Row],[FundCode]]="0100","GF",IF(Tbl_BalanceHistory[[#This Row],[FundCode]]="01000","GF","Hi Ed / OCR"))</f>
        <v>GF</v>
      </c>
      <c r="Q254" s="5">
        <v>310142.59000000003</v>
      </c>
      <c r="R254" s="5">
        <v>167411.12</v>
      </c>
      <c r="S254" s="5">
        <v>142731.47</v>
      </c>
      <c r="T254" s="5">
        <v>142731.47</v>
      </c>
      <c r="U254" s="3" t="s">
        <v>1733</v>
      </c>
      <c r="V254" s="5">
        <v>0</v>
      </c>
      <c r="W254" s="5"/>
      <c r="X254" s="5">
        <v>0</v>
      </c>
      <c r="Y254" s="5">
        <v>0</v>
      </c>
      <c r="Z254" s="5">
        <f>Tbl_BalanceHistory[[#This Row],[Discretionary Recommended - Pre 2022]]+Tbl_BalanceHistory[[#This Row],[Discretionary Balance Recommended: Policy]]+Tbl_BalanceHistory[[#This Row],[Discretionary Balance Recommended: Commitments]]</f>
        <v>0</v>
      </c>
      <c r="AA254" s="5">
        <f>Tbl_BalanceHistory[[#This Row],[Discretionary Balance]]-Tbl_BalanceHistory[[#This Row],[Discretionary Reappropriation]]</f>
        <v>0</v>
      </c>
      <c r="AB254" s="2"/>
      <c r="AC254" s="2"/>
      <c r="AD254" s="2"/>
      <c r="AE254" s="2"/>
    </row>
    <row r="255" spans="1:31" ht="45" x14ac:dyDescent="0.25">
      <c r="A255" s="2" t="s">
        <v>39</v>
      </c>
      <c r="B255" s="3">
        <v>1</v>
      </c>
      <c r="C255" s="3">
        <v>847</v>
      </c>
      <c r="D255" s="3" t="s">
        <v>103</v>
      </c>
      <c r="E255" s="3" t="str">
        <f>_xlfn.XLOOKUP(Tbl_BalanceHistory[[#This Row],[RespAgy]],Tbl_Agencies[Agy Code],Tbl_Agencies[Agy Sort])</f>
        <v>012000</v>
      </c>
      <c r="F255" s="2" t="str">
        <f>Tbl_BalanceHistory[[#This Row],[RespAgy]]&amp;": "&amp;Tbl_BalanceHistory[[#This Row],[RespAgency]]</f>
        <v>847: Joint Commission on Technology and Science</v>
      </c>
      <c r="G255" s="3">
        <v>847</v>
      </c>
      <c r="H255" s="3" t="s">
        <v>103</v>
      </c>
      <c r="I255" s="3" t="str">
        <f>_xlfn.XLOOKUP(Tbl_BalanceHistory[[#This Row],[AgyCode]],Tbl_Agencies[Agy Code],Tbl_Agencies[Agy Sort])</f>
        <v>012000</v>
      </c>
      <c r="J255" s="2" t="str">
        <f>Tbl_BalanceHistory[[#This Row],[AgyCode]]&amp;": "&amp;Tbl_BalanceHistory[[#This Row],[Agency Name]]</f>
        <v>847: Joint Commission on Technology and Science</v>
      </c>
      <c r="K255" s="1">
        <v>2023</v>
      </c>
      <c r="L255" s="3">
        <v>537</v>
      </c>
      <c r="M255" s="3" t="s">
        <v>105</v>
      </c>
      <c r="N255" s="2" t="str">
        <f>Tbl_BalanceHistory[[#This Row],[ProgramCode]]&amp;": "&amp;Tbl_BalanceHistory[[#This Row],[Program Name]]</f>
        <v>537: Technology Research, Planning, and Coordination</v>
      </c>
      <c r="O255" s="3" t="s">
        <v>886</v>
      </c>
      <c r="P255" s="1" t="str">
        <f>IF(Tbl_BalanceHistory[[#This Row],[FundCode]]="0100","GF",IF(Tbl_BalanceHistory[[#This Row],[FundCode]]="01000","GF","Hi Ed / OCR"))</f>
        <v>GF</v>
      </c>
      <c r="Q255" s="5">
        <v>384081.47</v>
      </c>
      <c r="R255" s="5">
        <v>113910.2</v>
      </c>
      <c r="S255" s="5">
        <v>270171.27</v>
      </c>
      <c r="T255" s="5">
        <v>270171.27</v>
      </c>
      <c r="U255" s="3" t="s">
        <v>1733</v>
      </c>
      <c r="V255" s="5">
        <v>0</v>
      </c>
      <c r="W255" s="5">
        <v>0</v>
      </c>
      <c r="X255" s="5">
        <v>0</v>
      </c>
      <c r="Y255" s="5">
        <v>0</v>
      </c>
      <c r="Z255" s="5">
        <v>0</v>
      </c>
      <c r="AA255" s="5">
        <v>0</v>
      </c>
      <c r="AB255" s="2"/>
      <c r="AC255" s="2"/>
      <c r="AD255" s="2"/>
      <c r="AE255" s="2"/>
    </row>
    <row r="256" spans="1:31" ht="45" x14ac:dyDescent="0.25">
      <c r="A256" s="2" t="s">
        <v>39</v>
      </c>
      <c r="B256" s="3">
        <v>1</v>
      </c>
      <c r="C256" s="3">
        <v>847</v>
      </c>
      <c r="D256" s="3" t="s">
        <v>103</v>
      </c>
      <c r="E256" s="3" t="str">
        <f>_xlfn.XLOOKUP(Tbl_BalanceHistory[[#This Row],[RespAgy]],Tbl_Agencies[Agy Code],Tbl_Agencies[Agy Sort])</f>
        <v>012000</v>
      </c>
      <c r="F256" s="2" t="str">
        <f>Tbl_BalanceHistory[[#This Row],[RespAgy]]&amp;": "&amp;Tbl_BalanceHistory[[#This Row],[RespAgency]]</f>
        <v>847: Joint Commission on Technology and Science</v>
      </c>
      <c r="G256" s="3">
        <v>847</v>
      </c>
      <c r="H256" s="3" t="s">
        <v>103</v>
      </c>
      <c r="I256" s="3" t="str">
        <f>_xlfn.XLOOKUP(Tbl_BalanceHistory[[#This Row],[AgyCode]],Tbl_Agencies[Agy Code],Tbl_Agencies[Agy Sort])</f>
        <v>012000</v>
      </c>
      <c r="J256" s="2" t="str">
        <f>Tbl_BalanceHistory[[#This Row],[AgyCode]]&amp;": "&amp;Tbl_BalanceHistory[[#This Row],[Agency Name]]</f>
        <v>847: Joint Commission on Technology and Science</v>
      </c>
      <c r="K256" s="1">
        <v>2024</v>
      </c>
      <c r="L256" s="3">
        <v>537</v>
      </c>
      <c r="M256" s="3" t="s">
        <v>105</v>
      </c>
      <c r="N256" s="2" t="str">
        <f>Tbl_BalanceHistory[[#This Row],[ProgramCode]]&amp;": "&amp;Tbl_BalanceHistory[[#This Row],[Program Name]]</f>
        <v>537: Technology Research, Planning, and Coordination</v>
      </c>
      <c r="O256" s="3" t="s">
        <v>886</v>
      </c>
      <c r="P256" s="1" t="str">
        <f>IF(Tbl_BalanceHistory[[#This Row],[FundCode]]="0100","GF",IF(Tbl_BalanceHistory[[#This Row],[FundCode]]="01000","GF","Hi Ed / OCR"))</f>
        <v>GF</v>
      </c>
      <c r="Q256" s="5">
        <v>524145.27</v>
      </c>
      <c r="R256" s="5">
        <v>120372.44</v>
      </c>
      <c r="S256" s="5">
        <v>403772.83</v>
      </c>
      <c r="T256" s="5">
        <v>403772.83</v>
      </c>
      <c r="U256" s="3" t="s">
        <v>1733</v>
      </c>
      <c r="V256" s="5">
        <v>0</v>
      </c>
      <c r="W256" s="5">
        <v>0</v>
      </c>
      <c r="X256" s="5">
        <v>0</v>
      </c>
      <c r="Y256" s="5">
        <v>0</v>
      </c>
      <c r="Z256" s="5">
        <v>0</v>
      </c>
      <c r="AA256" s="5">
        <v>0</v>
      </c>
      <c r="AB256" s="2"/>
      <c r="AC256" s="2"/>
      <c r="AD256" s="2"/>
      <c r="AE256" s="2"/>
    </row>
    <row r="257" spans="1:31" ht="75" x14ac:dyDescent="0.25">
      <c r="A257" s="2" t="s">
        <v>39</v>
      </c>
      <c r="B257" s="3">
        <v>1</v>
      </c>
      <c r="C257" s="3">
        <v>145</v>
      </c>
      <c r="D257" s="3" t="s">
        <v>108</v>
      </c>
      <c r="E257" s="3" t="str">
        <f>_xlfn.XLOOKUP(Tbl_BalanceHistory[[#This Row],[RespAgy]],Tbl_Agencies[Agy Code],Tbl_Agencies[Agy Sort])</f>
        <v>013000</v>
      </c>
      <c r="F257" s="2" t="str">
        <f>Tbl_BalanceHistory[[#This Row],[RespAgy]]&amp;": "&amp;Tbl_BalanceHistory[[#This Row],[RespAgency]]</f>
        <v>145: Commissioners for the Promotion of Uniformity of Legislation in the United States</v>
      </c>
      <c r="G257" s="3">
        <v>145</v>
      </c>
      <c r="H257" s="3" t="s">
        <v>108</v>
      </c>
      <c r="I257" s="3" t="str">
        <f>_xlfn.XLOOKUP(Tbl_BalanceHistory[[#This Row],[AgyCode]],Tbl_Agencies[Agy Code],Tbl_Agencies[Agy Sort])</f>
        <v>013000</v>
      </c>
      <c r="J257" s="2" t="str">
        <f>Tbl_BalanceHistory[[#This Row],[AgyCode]]&amp;": "&amp;Tbl_BalanceHistory[[#This Row],[Agency Name]]</f>
        <v>145: Commissioners for the Promotion of Uniformity of Legislation in the United States</v>
      </c>
      <c r="K257" s="1">
        <v>2021</v>
      </c>
      <c r="L257" s="3">
        <v>701</v>
      </c>
      <c r="M257" s="3" t="s">
        <v>88</v>
      </c>
      <c r="N257" s="2" t="str">
        <f>Tbl_BalanceHistory[[#This Row],[ProgramCode]]&amp;": "&amp;Tbl_BalanceHistory[[#This Row],[Program Name]]</f>
        <v>701: Governmental Affairs Services</v>
      </c>
      <c r="O257" s="3" t="s">
        <v>886</v>
      </c>
      <c r="P257" s="1" t="str">
        <f>IF(Tbl_BalanceHistory[[#This Row],[FundCode]]="0100","GF",IF(Tbl_BalanceHistory[[#This Row],[FundCode]]="01000","GF","Hi Ed / OCR"))</f>
        <v>GF</v>
      </c>
      <c r="Q257" s="5">
        <v>113936.21</v>
      </c>
      <c r="R257" s="5">
        <v>63649</v>
      </c>
      <c r="S257" s="5">
        <v>50287.21</v>
      </c>
      <c r="T257" s="5">
        <v>50287.21</v>
      </c>
      <c r="U257" s="3" t="s">
        <v>1733</v>
      </c>
      <c r="V257" s="5">
        <v>0</v>
      </c>
      <c r="W257" s="5">
        <v>0</v>
      </c>
      <c r="X257" s="5"/>
      <c r="Y257" s="5"/>
      <c r="Z257" s="5">
        <f>Tbl_BalanceHistory[[#This Row],[Discretionary Recommended - Pre 2022]]+Tbl_BalanceHistory[[#This Row],[Discretionary Balance Recommended: Policy]]+Tbl_BalanceHistory[[#This Row],[Discretionary Balance Recommended: Commitments]]</f>
        <v>0</v>
      </c>
      <c r="AA257" s="5">
        <f>Tbl_BalanceHistory[[#This Row],[Discretionary Balance]]-Tbl_BalanceHistory[[#This Row],[Discretionary Reappropriation]]</f>
        <v>0</v>
      </c>
      <c r="AB257" s="2"/>
      <c r="AC257" s="2"/>
      <c r="AD257" s="2"/>
      <c r="AE257" s="2"/>
    </row>
    <row r="258" spans="1:31" ht="75" x14ac:dyDescent="0.25">
      <c r="A258" s="2" t="s">
        <v>39</v>
      </c>
      <c r="B258" s="3">
        <v>1</v>
      </c>
      <c r="C258" s="3">
        <v>145</v>
      </c>
      <c r="D258" s="3" t="s">
        <v>108</v>
      </c>
      <c r="E258" s="3" t="str">
        <f>_xlfn.XLOOKUP(Tbl_BalanceHistory[[#This Row],[RespAgy]],Tbl_Agencies[Agy Code],Tbl_Agencies[Agy Sort])</f>
        <v>013000</v>
      </c>
      <c r="F258" s="2" t="str">
        <f>Tbl_BalanceHistory[[#This Row],[RespAgy]]&amp;": "&amp;Tbl_BalanceHistory[[#This Row],[RespAgency]]</f>
        <v>145: Commissioners for the Promotion of Uniformity of Legislation in the United States</v>
      </c>
      <c r="G258" s="3">
        <v>145</v>
      </c>
      <c r="H258" s="3" t="s">
        <v>108</v>
      </c>
      <c r="I258" s="3" t="str">
        <f>_xlfn.XLOOKUP(Tbl_BalanceHistory[[#This Row],[AgyCode]],Tbl_Agencies[Agy Code],Tbl_Agencies[Agy Sort])</f>
        <v>013000</v>
      </c>
      <c r="J258" s="2" t="str">
        <f>Tbl_BalanceHistory[[#This Row],[AgyCode]]&amp;": "&amp;Tbl_BalanceHistory[[#This Row],[Agency Name]]</f>
        <v>145: Commissioners for the Promotion of Uniformity of Legislation in the United States</v>
      </c>
      <c r="K258" s="1">
        <v>2022</v>
      </c>
      <c r="L258" s="3">
        <v>701</v>
      </c>
      <c r="M258" s="3" t="s">
        <v>88</v>
      </c>
      <c r="N258" s="2" t="str">
        <f>Tbl_BalanceHistory[[#This Row],[ProgramCode]]&amp;": "&amp;Tbl_BalanceHistory[[#This Row],[Program Name]]</f>
        <v>701: Governmental Affairs Services</v>
      </c>
      <c r="O258" s="3" t="s">
        <v>886</v>
      </c>
      <c r="P258" s="1" t="str">
        <f>IF(Tbl_BalanceHistory[[#This Row],[FundCode]]="0100","GF",IF(Tbl_BalanceHistory[[#This Row],[FundCode]]="01000","GF","Hi Ed / OCR"))</f>
        <v>GF</v>
      </c>
      <c r="Q258" s="5">
        <v>137820.21</v>
      </c>
      <c r="R258" s="5">
        <v>73148.08</v>
      </c>
      <c r="S258" s="5">
        <v>64672.13</v>
      </c>
      <c r="T258" s="5">
        <v>64672.13</v>
      </c>
      <c r="U258" s="3" t="s">
        <v>1733</v>
      </c>
      <c r="V258" s="5">
        <v>0</v>
      </c>
      <c r="W258" s="5"/>
      <c r="X258" s="5">
        <v>0</v>
      </c>
      <c r="Y258" s="5">
        <v>0</v>
      </c>
      <c r="Z258" s="5">
        <f>Tbl_BalanceHistory[[#This Row],[Discretionary Recommended - Pre 2022]]+Tbl_BalanceHistory[[#This Row],[Discretionary Balance Recommended: Policy]]+Tbl_BalanceHistory[[#This Row],[Discretionary Balance Recommended: Commitments]]</f>
        <v>0</v>
      </c>
      <c r="AA258" s="5">
        <f>Tbl_BalanceHistory[[#This Row],[Discretionary Balance]]-Tbl_BalanceHistory[[#This Row],[Discretionary Reappropriation]]</f>
        <v>0</v>
      </c>
      <c r="AB258" s="2"/>
      <c r="AC258" s="2"/>
      <c r="AD258" s="2"/>
      <c r="AE258" s="2"/>
    </row>
    <row r="259" spans="1:31" ht="75" x14ac:dyDescent="0.25">
      <c r="A259" s="2" t="s">
        <v>39</v>
      </c>
      <c r="B259" s="3">
        <v>1</v>
      </c>
      <c r="C259" s="3">
        <v>145</v>
      </c>
      <c r="D259" s="3" t="s">
        <v>108</v>
      </c>
      <c r="E259" s="3" t="str">
        <f>_xlfn.XLOOKUP(Tbl_BalanceHistory[[#This Row],[RespAgy]],Tbl_Agencies[Agy Code],Tbl_Agencies[Agy Sort])</f>
        <v>013000</v>
      </c>
      <c r="F259" s="2" t="str">
        <f>Tbl_BalanceHistory[[#This Row],[RespAgy]]&amp;": "&amp;Tbl_BalanceHistory[[#This Row],[RespAgency]]</f>
        <v>145: Commissioners for the Promotion of Uniformity of Legislation in the United States</v>
      </c>
      <c r="G259" s="3">
        <v>145</v>
      </c>
      <c r="H259" s="3" t="s">
        <v>108</v>
      </c>
      <c r="I259" s="3" t="str">
        <f>_xlfn.XLOOKUP(Tbl_BalanceHistory[[#This Row],[AgyCode]],Tbl_Agencies[Agy Code],Tbl_Agencies[Agy Sort])</f>
        <v>013000</v>
      </c>
      <c r="J259" s="2" t="str">
        <f>Tbl_BalanceHistory[[#This Row],[AgyCode]]&amp;": "&amp;Tbl_BalanceHistory[[#This Row],[Agency Name]]</f>
        <v>145: Commissioners for the Promotion of Uniformity of Legislation in the United States</v>
      </c>
      <c r="K259" s="1">
        <v>2023</v>
      </c>
      <c r="L259" s="3">
        <v>701</v>
      </c>
      <c r="M259" s="3" t="s">
        <v>88</v>
      </c>
      <c r="N259" s="2" t="str">
        <f>Tbl_BalanceHistory[[#This Row],[ProgramCode]]&amp;": "&amp;Tbl_BalanceHistory[[#This Row],[Program Name]]</f>
        <v>701: Governmental Affairs Services</v>
      </c>
      <c r="O259" s="3" t="s">
        <v>886</v>
      </c>
      <c r="P259" s="1" t="str">
        <f>IF(Tbl_BalanceHistory[[#This Row],[FundCode]]="0100","GF",IF(Tbl_BalanceHistory[[#This Row],[FundCode]]="01000","GF","Hi Ed / OCR"))</f>
        <v>GF</v>
      </c>
      <c r="Q259" s="5">
        <v>152192.13</v>
      </c>
      <c r="R259" s="5">
        <v>82083.64</v>
      </c>
      <c r="S259" s="5">
        <v>70108.490000000005</v>
      </c>
      <c r="T259" s="5">
        <v>70108.490000000005</v>
      </c>
      <c r="U259" s="3" t="s">
        <v>1733</v>
      </c>
      <c r="V259" s="5">
        <v>0</v>
      </c>
      <c r="W259" s="5">
        <v>0</v>
      </c>
      <c r="X259" s="5">
        <v>0</v>
      </c>
      <c r="Y259" s="5">
        <v>0</v>
      </c>
      <c r="Z259" s="5">
        <v>0</v>
      </c>
      <c r="AA259" s="5">
        <v>0</v>
      </c>
      <c r="AB259" s="2"/>
      <c r="AC259" s="2"/>
      <c r="AD259" s="2"/>
      <c r="AE259" s="2"/>
    </row>
    <row r="260" spans="1:31" ht="75" x14ac:dyDescent="0.25">
      <c r="A260" s="2" t="s">
        <v>39</v>
      </c>
      <c r="B260" s="3">
        <v>1</v>
      </c>
      <c r="C260" s="3">
        <v>145</v>
      </c>
      <c r="D260" s="3" t="s">
        <v>108</v>
      </c>
      <c r="E260" s="3" t="str">
        <f>_xlfn.XLOOKUP(Tbl_BalanceHistory[[#This Row],[RespAgy]],Tbl_Agencies[Agy Code],Tbl_Agencies[Agy Sort])</f>
        <v>013000</v>
      </c>
      <c r="F260" s="2" t="str">
        <f>Tbl_BalanceHistory[[#This Row],[RespAgy]]&amp;": "&amp;Tbl_BalanceHistory[[#This Row],[RespAgency]]</f>
        <v>145: Commissioners for the Promotion of Uniformity of Legislation in the United States</v>
      </c>
      <c r="G260" s="3">
        <v>145</v>
      </c>
      <c r="H260" s="3" t="s">
        <v>108</v>
      </c>
      <c r="I260" s="3" t="str">
        <f>_xlfn.XLOOKUP(Tbl_BalanceHistory[[#This Row],[AgyCode]],Tbl_Agencies[Agy Code],Tbl_Agencies[Agy Sort])</f>
        <v>013000</v>
      </c>
      <c r="J260" s="2" t="str">
        <f>Tbl_BalanceHistory[[#This Row],[AgyCode]]&amp;": "&amp;Tbl_BalanceHistory[[#This Row],[Agency Name]]</f>
        <v>145: Commissioners for the Promotion of Uniformity of Legislation in the United States</v>
      </c>
      <c r="K260" s="1">
        <v>2024</v>
      </c>
      <c r="L260" s="3">
        <v>701</v>
      </c>
      <c r="M260" s="3" t="s">
        <v>88</v>
      </c>
      <c r="N260" s="2" t="str">
        <f>Tbl_BalanceHistory[[#This Row],[ProgramCode]]&amp;": "&amp;Tbl_BalanceHistory[[#This Row],[Program Name]]</f>
        <v>701: Governmental Affairs Services</v>
      </c>
      <c r="O260" s="3" t="s">
        <v>886</v>
      </c>
      <c r="P260" s="1" t="str">
        <f>IF(Tbl_BalanceHistory[[#This Row],[FundCode]]="0100","GF",IF(Tbl_BalanceHistory[[#This Row],[FundCode]]="01000","GF","Hi Ed / OCR"))</f>
        <v>GF</v>
      </c>
      <c r="Q260" s="5">
        <v>157630.49</v>
      </c>
      <c r="R260" s="5">
        <v>77595.75</v>
      </c>
      <c r="S260" s="5">
        <v>80034.740000000005</v>
      </c>
      <c r="T260" s="5">
        <v>80034.740000000005</v>
      </c>
      <c r="U260" s="3" t="s">
        <v>1733</v>
      </c>
      <c r="V260" s="5">
        <v>0</v>
      </c>
      <c r="W260" s="5">
        <v>0</v>
      </c>
      <c r="X260" s="5">
        <v>0</v>
      </c>
      <c r="Y260" s="5">
        <v>0</v>
      </c>
      <c r="Z260" s="5">
        <v>0</v>
      </c>
      <c r="AA260" s="5">
        <v>0</v>
      </c>
      <c r="AB260" s="2"/>
      <c r="AC260" s="2"/>
      <c r="AD260" s="2"/>
      <c r="AE260" s="2"/>
    </row>
    <row r="261" spans="1:31" ht="30" x14ac:dyDescent="0.25">
      <c r="A261" s="2" t="s">
        <v>39</v>
      </c>
      <c r="B261" s="3">
        <v>1</v>
      </c>
      <c r="C261" s="3">
        <v>108</v>
      </c>
      <c r="D261" s="3" t="s">
        <v>111</v>
      </c>
      <c r="E261" s="3" t="str">
        <f>_xlfn.XLOOKUP(Tbl_BalanceHistory[[#This Row],[RespAgy]],Tbl_Agencies[Agy Code],Tbl_Agencies[Agy Sort])</f>
        <v>016000</v>
      </c>
      <c r="F261" s="2" t="str">
        <f>Tbl_BalanceHistory[[#This Row],[RespAgy]]&amp;": "&amp;Tbl_BalanceHistory[[#This Row],[RespAgency]]</f>
        <v>108: Virginia Code Commission</v>
      </c>
      <c r="G261" s="3">
        <v>108</v>
      </c>
      <c r="H261" s="3" t="s">
        <v>111</v>
      </c>
      <c r="I261" s="3" t="str">
        <f>_xlfn.XLOOKUP(Tbl_BalanceHistory[[#This Row],[AgyCode]],Tbl_Agencies[Agy Code],Tbl_Agencies[Agy Sort])</f>
        <v>016000</v>
      </c>
      <c r="J261" s="2" t="str">
        <f>Tbl_BalanceHistory[[#This Row],[AgyCode]]&amp;": "&amp;Tbl_BalanceHistory[[#This Row],[Agency Name]]</f>
        <v>108: Virginia Code Commission</v>
      </c>
      <c r="K261" s="1">
        <v>2021</v>
      </c>
      <c r="L261" s="3">
        <v>782</v>
      </c>
      <c r="M261" s="3" t="s">
        <v>44</v>
      </c>
      <c r="N261" s="2" t="str">
        <f>Tbl_BalanceHistory[[#This Row],[ProgramCode]]&amp;": "&amp;Tbl_BalanceHistory[[#This Row],[Program Name]]</f>
        <v>782: Enactment of Laws</v>
      </c>
      <c r="O261" s="3" t="s">
        <v>886</v>
      </c>
      <c r="P261" s="1" t="str">
        <f>IF(Tbl_BalanceHistory[[#This Row],[FundCode]]="0100","GF",IF(Tbl_BalanceHistory[[#This Row],[FundCode]]="01000","GF","Hi Ed / OCR"))</f>
        <v>GF</v>
      </c>
      <c r="Q261" s="5">
        <v>219403.3</v>
      </c>
      <c r="R261" s="5">
        <v>1194</v>
      </c>
      <c r="S261" s="5">
        <v>218209.3</v>
      </c>
      <c r="T261" s="5">
        <v>218209.3</v>
      </c>
      <c r="U261" s="3" t="s">
        <v>1733</v>
      </c>
      <c r="V261" s="5">
        <v>0</v>
      </c>
      <c r="W261" s="5">
        <v>0</v>
      </c>
      <c r="X261" s="5"/>
      <c r="Y261" s="5"/>
      <c r="Z261" s="5">
        <f>Tbl_BalanceHistory[[#This Row],[Discretionary Recommended - Pre 2022]]+Tbl_BalanceHistory[[#This Row],[Discretionary Balance Recommended: Policy]]+Tbl_BalanceHistory[[#This Row],[Discretionary Balance Recommended: Commitments]]</f>
        <v>0</v>
      </c>
      <c r="AA261" s="5">
        <f>Tbl_BalanceHistory[[#This Row],[Discretionary Balance]]-Tbl_BalanceHistory[[#This Row],[Discretionary Reappropriation]]</f>
        <v>0</v>
      </c>
      <c r="AB261" s="2"/>
      <c r="AC261" s="2"/>
      <c r="AD261" s="2"/>
      <c r="AE261" s="2"/>
    </row>
    <row r="262" spans="1:31" ht="30" x14ac:dyDescent="0.25">
      <c r="A262" s="2" t="s">
        <v>39</v>
      </c>
      <c r="B262" s="3">
        <v>1</v>
      </c>
      <c r="C262" s="3">
        <v>108</v>
      </c>
      <c r="D262" s="3" t="s">
        <v>111</v>
      </c>
      <c r="E262" s="3" t="str">
        <f>_xlfn.XLOOKUP(Tbl_BalanceHistory[[#This Row],[RespAgy]],Tbl_Agencies[Agy Code],Tbl_Agencies[Agy Sort])</f>
        <v>016000</v>
      </c>
      <c r="F262" s="2" t="str">
        <f>Tbl_BalanceHistory[[#This Row],[RespAgy]]&amp;": "&amp;Tbl_BalanceHistory[[#This Row],[RespAgency]]</f>
        <v>108: Virginia Code Commission</v>
      </c>
      <c r="G262" s="3">
        <v>108</v>
      </c>
      <c r="H262" s="3" t="s">
        <v>111</v>
      </c>
      <c r="I262" s="3" t="str">
        <f>_xlfn.XLOOKUP(Tbl_BalanceHistory[[#This Row],[AgyCode]],Tbl_Agencies[Agy Code],Tbl_Agencies[Agy Sort])</f>
        <v>016000</v>
      </c>
      <c r="J262" s="2" t="str">
        <f>Tbl_BalanceHistory[[#This Row],[AgyCode]]&amp;": "&amp;Tbl_BalanceHistory[[#This Row],[Agency Name]]</f>
        <v>108: Virginia Code Commission</v>
      </c>
      <c r="K262" s="1">
        <v>2022</v>
      </c>
      <c r="L262" s="3">
        <v>782</v>
      </c>
      <c r="M262" s="3" t="s">
        <v>44</v>
      </c>
      <c r="N262" s="2" t="str">
        <f>Tbl_BalanceHistory[[#This Row],[ProgramCode]]&amp;": "&amp;Tbl_BalanceHistory[[#This Row],[Program Name]]</f>
        <v>782: Enactment of Laws</v>
      </c>
      <c r="O262" s="3" t="s">
        <v>886</v>
      </c>
      <c r="P262" s="1" t="str">
        <f>IF(Tbl_BalanceHistory[[#This Row],[FundCode]]="0100","GF",IF(Tbl_BalanceHistory[[#This Row],[FundCode]]="01000","GF","Hi Ed / OCR"))</f>
        <v>GF</v>
      </c>
      <c r="Q262" s="5">
        <v>287579.3</v>
      </c>
      <c r="R262" s="5">
        <v>2825.55</v>
      </c>
      <c r="S262" s="5">
        <v>284753.75</v>
      </c>
      <c r="T262" s="5">
        <v>284753.75</v>
      </c>
      <c r="U262" s="3" t="s">
        <v>1733</v>
      </c>
      <c r="V262" s="5">
        <v>0</v>
      </c>
      <c r="W262" s="5"/>
      <c r="X262" s="5">
        <v>0</v>
      </c>
      <c r="Y262" s="5">
        <v>0</v>
      </c>
      <c r="Z262" s="5">
        <f>Tbl_BalanceHistory[[#This Row],[Discretionary Recommended - Pre 2022]]+Tbl_BalanceHistory[[#This Row],[Discretionary Balance Recommended: Policy]]+Tbl_BalanceHistory[[#This Row],[Discretionary Balance Recommended: Commitments]]</f>
        <v>0</v>
      </c>
      <c r="AA262" s="5">
        <f>Tbl_BalanceHistory[[#This Row],[Discretionary Balance]]-Tbl_BalanceHistory[[#This Row],[Discretionary Reappropriation]]</f>
        <v>0</v>
      </c>
      <c r="AB262" s="2"/>
      <c r="AC262" s="2"/>
      <c r="AD262" s="2"/>
      <c r="AE262" s="2"/>
    </row>
    <row r="263" spans="1:31" ht="30" x14ac:dyDescent="0.25">
      <c r="A263" s="2" t="s">
        <v>39</v>
      </c>
      <c r="B263" s="3">
        <v>1</v>
      </c>
      <c r="C263" s="3">
        <v>108</v>
      </c>
      <c r="D263" s="3" t="s">
        <v>111</v>
      </c>
      <c r="E263" s="3" t="str">
        <f>_xlfn.XLOOKUP(Tbl_BalanceHistory[[#This Row],[RespAgy]],Tbl_Agencies[Agy Code],Tbl_Agencies[Agy Sort])</f>
        <v>016000</v>
      </c>
      <c r="F263" s="2" t="str">
        <f>Tbl_BalanceHistory[[#This Row],[RespAgy]]&amp;": "&amp;Tbl_BalanceHistory[[#This Row],[RespAgency]]</f>
        <v>108: Virginia Code Commission</v>
      </c>
      <c r="G263" s="3">
        <v>108</v>
      </c>
      <c r="H263" s="3" t="s">
        <v>111</v>
      </c>
      <c r="I263" s="3" t="str">
        <f>_xlfn.XLOOKUP(Tbl_BalanceHistory[[#This Row],[AgyCode]],Tbl_Agencies[Agy Code],Tbl_Agencies[Agy Sort])</f>
        <v>016000</v>
      </c>
      <c r="J263" s="2" t="str">
        <f>Tbl_BalanceHistory[[#This Row],[AgyCode]]&amp;": "&amp;Tbl_BalanceHistory[[#This Row],[Agency Name]]</f>
        <v>108: Virginia Code Commission</v>
      </c>
      <c r="K263" s="1">
        <v>2023</v>
      </c>
      <c r="L263" s="3">
        <v>782</v>
      </c>
      <c r="M263" s="3" t="s">
        <v>44</v>
      </c>
      <c r="N263" s="2" t="str">
        <f>Tbl_BalanceHistory[[#This Row],[ProgramCode]]&amp;": "&amp;Tbl_BalanceHistory[[#This Row],[Program Name]]</f>
        <v>782: Enactment of Laws</v>
      </c>
      <c r="O263" s="3" t="s">
        <v>886</v>
      </c>
      <c r="P263" s="1" t="str">
        <f>IF(Tbl_BalanceHistory[[#This Row],[FundCode]]="0100","GF",IF(Tbl_BalanceHistory[[#This Row],[FundCode]]="01000","GF","Hi Ed / OCR"))</f>
        <v>GF</v>
      </c>
      <c r="Q263" s="5">
        <v>354083.75</v>
      </c>
      <c r="R263" s="5">
        <v>1648.12</v>
      </c>
      <c r="S263" s="5">
        <v>352435.63</v>
      </c>
      <c r="T263" s="5">
        <v>352435.63</v>
      </c>
      <c r="U263" s="3" t="s">
        <v>1733</v>
      </c>
      <c r="V263" s="5">
        <v>0</v>
      </c>
      <c r="W263" s="5">
        <v>0</v>
      </c>
      <c r="X263" s="5">
        <v>0</v>
      </c>
      <c r="Y263" s="5">
        <v>0</v>
      </c>
      <c r="Z263" s="5">
        <v>0</v>
      </c>
      <c r="AA263" s="5">
        <v>0</v>
      </c>
      <c r="AB263" s="2"/>
      <c r="AC263" s="2"/>
      <c r="AD263" s="2"/>
      <c r="AE263" s="2"/>
    </row>
    <row r="264" spans="1:31" ht="30" x14ac:dyDescent="0.25">
      <c r="A264" s="2" t="s">
        <v>39</v>
      </c>
      <c r="B264" s="3">
        <v>1</v>
      </c>
      <c r="C264" s="3">
        <v>108</v>
      </c>
      <c r="D264" s="3" t="s">
        <v>111</v>
      </c>
      <c r="E264" s="3" t="str">
        <f>_xlfn.XLOOKUP(Tbl_BalanceHistory[[#This Row],[RespAgy]],Tbl_Agencies[Agy Code],Tbl_Agencies[Agy Sort])</f>
        <v>016000</v>
      </c>
      <c r="F264" s="2" t="str">
        <f>Tbl_BalanceHistory[[#This Row],[RespAgy]]&amp;": "&amp;Tbl_BalanceHistory[[#This Row],[RespAgency]]</f>
        <v>108: Virginia Code Commission</v>
      </c>
      <c r="G264" s="3">
        <v>108</v>
      </c>
      <c r="H264" s="3" t="s">
        <v>111</v>
      </c>
      <c r="I264" s="3" t="str">
        <f>_xlfn.XLOOKUP(Tbl_BalanceHistory[[#This Row],[AgyCode]],Tbl_Agencies[Agy Code],Tbl_Agencies[Agy Sort])</f>
        <v>016000</v>
      </c>
      <c r="J264" s="2" t="str">
        <f>Tbl_BalanceHistory[[#This Row],[AgyCode]]&amp;": "&amp;Tbl_BalanceHistory[[#This Row],[Agency Name]]</f>
        <v>108: Virginia Code Commission</v>
      </c>
      <c r="K264" s="1">
        <v>2024</v>
      </c>
      <c r="L264" s="3">
        <v>782</v>
      </c>
      <c r="M264" s="3" t="s">
        <v>44</v>
      </c>
      <c r="N264" s="2" t="str">
        <f>Tbl_BalanceHistory[[#This Row],[ProgramCode]]&amp;": "&amp;Tbl_BalanceHistory[[#This Row],[Program Name]]</f>
        <v>782: Enactment of Laws</v>
      </c>
      <c r="O264" s="3" t="s">
        <v>886</v>
      </c>
      <c r="P264" s="1" t="str">
        <f>IF(Tbl_BalanceHistory[[#This Row],[FundCode]]="0100","GF",IF(Tbl_BalanceHistory[[#This Row],[FundCode]]="01000","GF","Hi Ed / OCR"))</f>
        <v>GF</v>
      </c>
      <c r="Q264" s="5">
        <v>421768.63</v>
      </c>
      <c r="R264" s="5">
        <v>4785.8500000000004</v>
      </c>
      <c r="S264" s="5">
        <v>416982.78</v>
      </c>
      <c r="T264" s="5">
        <v>416982.78</v>
      </c>
      <c r="U264" s="3" t="s">
        <v>1733</v>
      </c>
      <c r="V264" s="5">
        <v>0</v>
      </c>
      <c r="W264" s="5">
        <v>0</v>
      </c>
      <c r="X264" s="5">
        <v>0</v>
      </c>
      <c r="Y264" s="5">
        <v>0</v>
      </c>
      <c r="Z264" s="5">
        <v>0</v>
      </c>
      <c r="AA264" s="5">
        <v>0</v>
      </c>
      <c r="AB264" s="2"/>
      <c r="AC264" s="2"/>
      <c r="AD264" s="2"/>
      <c r="AE264" s="2"/>
    </row>
    <row r="265" spans="1:31" ht="45" x14ac:dyDescent="0.25">
      <c r="A265" s="2" t="s">
        <v>39</v>
      </c>
      <c r="B265" s="3">
        <v>1</v>
      </c>
      <c r="C265" s="3">
        <v>834</v>
      </c>
      <c r="D265" s="3" t="s">
        <v>114</v>
      </c>
      <c r="E265" s="3" t="str">
        <f>_xlfn.XLOOKUP(Tbl_BalanceHistory[[#This Row],[RespAgy]],Tbl_Agencies[Agy Code],Tbl_Agencies[Agy Sort])</f>
        <v>019000</v>
      </c>
      <c r="F265" s="2" t="str">
        <f>Tbl_BalanceHistory[[#This Row],[RespAgy]]&amp;": "&amp;Tbl_BalanceHistory[[#This Row],[RespAgency]]</f>
        <v>834: Virginia Freedom of Information Advisory Council</v>
      </c>
      <c r="G265" s="3">
        <v>834</v>
      </c>
      <c r="H265" s="3" t="s">
        <v>114</v>
      </c>
      <c r="I265" s="3" t="str">
        <f>_xlfn.XLOOKUP(Tbl_BalanceHistory[[#This Row],[AgyCode]],Tbl_Agencies[Agy Code],Tbl_Agencies[Agy Sort])</f>
        <v>019000</v>
      </c>
      <c r="J265" s="2" t="str">
        <f>Tbl_BalanceHistory[[#This Row],[AgyCode]]&amp;": "&amp;Tbl_BalanceHistory[[#This Row],[Agency Name]]</f>
        <v>834: Virginia Freedom of Information Advisory Council</v>
      </c>
      <c r="K265" s="1">
        <v>2021</v>
      </c>
      <c r="L265" s="3">
        <v>701</v>
      </c>
      <c r="M265" s="3" t="s">
        <v>88</v>
      </c>
      <c r="N265" s="2" t="str">
        <f>Tbl_BalanceHistory[[#This Row],[ProgramCode]]&amp;": "&amp;Tbl_BalanceHistory[[#This Row],[Program Name]]</f>
        <v>701: Governmental Affairs Services</v>
      </c>
      <c r="O265" s="3" t="s">
        <v>886</v>
      </c>
      <c r="P265" s="1" t="str">
        <f>IF(Tbl_BalanceHistory[[#This Row],[FundCode]]="0100","GF",IF(Tbl_BalanceHistory[[#This Row],[FundCode]]="01000","GF","Hi Ed / OCR"))</f>
        <v>GF</v>
      </c>
      <c r="Q265" s="5">
        <v>250901.75</v>
      </c>
      <c r="R265" s="5">
        <v>214539.49</v>
      </c>
      <c r="S265" s="5">
        <v>36362.26</v>
      </c>
      <c r="T265" s="5">
        <v>36362.26</v>
      </c>
      <c r="U265" s="3" t="s">
        <v>1733</v>
      </c>
      <c r="V265" s="5">
        <v>0</v>
      </c>
      <c r="W265" s="5">
        <v>0</v>
      </c>
      <c r="X265" s="5"/>
      <c r="Y265" s="5"/>
      <c r="Z265" s="5">
        <f>Tbl_BalanceHistory[[#This Row],[Discretionary Recommended - Pre 2022]]+Tbl_BalanceHistory[[#This Row],[Discretionary Balance Recommended: Policy]]+Tbl_BalanceHistory[[#This Row],[Discretionary Balance Recommended: Commitments]]</f>
        <v>0</v>
      </c>
      <c r="AA265" s="5">
        <f>Tbl_BalanceHistory[[#This Row],[Discretionary Balance]]-Tbl_BalanceHistory[[#This Row],[Discretionary Reappropriation]]</f>
        <v>0</v>
      </c>
      <c r="AB265" s="2"/>
      <c r="AC265" s="2"/>
      <c r="AD265" s="2"/>
      <c r="AE265" s="2"/>
    </row>
    <row r="266" spans="1:31" ht="45" x14ac:dyDescent="0.25">
      <c r="A266" s="2" t="s">
        <v>39</v>
      </c>
      <c r="B266" s="3">
        <v>1</v>
      </c>
      <c r="C266" s="3">
        <v>834</v>
      </c>
      <c r="D266" s="3" t="s">
        <v>114</v>
      </c>
      <c r="E266" s="3" t="str">
        <f>_xlfn.XLOOKUP(Tbl_BalanceHistory[[#This Row],[RespAgy]],Tbl_Agencies[Agy Code],Tbl_Agencies[Agy Sort])</f>
        <v>019000</v>
      </c>
      <c r="F266" s="2" t="str">
        <f>Tbl_BalanceHistory[[#This Row],[RespAgy]]&amp;": "&amp;Tbl_BalanceHistory[[#This Row],[RespAgency]]</f>
        <v>834: Virginia Freedom of Information Advisory Council</v>
      </c>
      <c r="G266" s="3">
        <v>834</v>
      </c>
      <c r="H266" s="3" t="s">
        <v>114</v>
      </c>
      <c r="I266" s="3" t="str">
        <f>_xlfn.XLOOKUP(Tbl_BalanceHistory[[#This Row],[AgyCode]],Tbl_Agencies[Agy Code],Tbl_Agencies[Agy Sort])</f>
        <v>019000</v>
      </c>
      <c r="J266" s="2" t="str">
        <f>Tbl_BalanceHistory[[#This Row],[AgyCode]]&amp;": "&amp;Tbl_BalanceHistory[[#This Row],[Agency Name]]</f>
        <v>834: Virginia Freedom of Information Advisory Council</v>
      </c>
      <c r="K266" s="1">
        <v>2022</v>
      </c>
      <c r="L266" s="3">
        <v>701</v>
      </c>
      <c r="M266" s="3" t="s">
        <v>88</v>
      </c>
      <c r="N266" s="2" t="str">
        <f>Tbl_BalanceHistory[[#This Row],[ProgramCode]]&amp;": "&amp;Tbl_BalanceHistory[[#This Row],[Program Name]]</f>
        <v>701: Governmental Affairs Services</v>
      </c>
      <c r="O266" s="3" t="s">
        <v>886</v>
      </c>
      <c r="P266" s="1" t="str">
        <f>IF(Tbl_BalanceHistory[[#This Row],[FundCode]]="0100","GF",IF(Tbl_BalanceHistory[[#This Row],[FundCode]]="01000","GF","Hi Ed / OCR"))</f>
        <v>GF</v>
      </c>
      <c r="Q266" s="5">
        <v>261925.26</v>
      </c>
      <c r="R266" s="5">
        <v>242933.85</v>
      </c>
      <c r="S266" s="5">
        <v>18991.41</v>
      </c>
      <c r="T266" s="5">
        <v>18991.41</v>
      </c>
      <c r="U266" s="3" t="s">
        <v>1733</v>
      </c>
      <c r="V266" s="5">
        <v>0</v>
      </c>
      <c r="W266" s="5"/>
      <c r="X266" s="5">
        <v>0</v>
      </c>
      <c r="Y266" s="5">
        <v>0</v>
      </c>
      <c r="Z266" s="5">
        <f>Tbl_BalanceHistory[[#This Row],[Discretionary Recommended - Pre 2022]]+Tbl_BalanceHistory[[#This Row],[Discretionary Balance Recommended: Policy]]+Tbl_BalanceHistory[[#This Row],[Discretionary Balance Recommended: Commitments]]</f>
        <v>0</v>
      </c>
      <c r="AA266" s="5">
        <f>Tbl_BalanceHistory[[#This Row],[Discretionary Balance]]-Tbl_BalanceHistory[[#This Row],[Discretionary Reappropriation]]</f>
        <v>0</v>
      </c>
      <c r="AB266" s="2"/>
      <c r="AC266" s="2"/>
      <c r="AD266" s="2"/>
      <c r="AE266" s="2"/>
    </row>
    <row r="267" spans="1:31" ht="45" x14ac:dyDescent="0.25">
      <c r="A267" s="2" t="s">
        <v>39</v>
      </c>
      <c r="B267" s="3">
        <v>1</v>
      </c>
      <c r="C267" s="3">
        <v>834</v>
      </c>
      <c r="D267" s="3" t="s">
        <v>114</v>
      </c>
      <c r="E267" s="3" t="str">
        <f>_xlfn.XLOOKUP(Tbl_BalanceHistory[[#This Row],[RespAgy]],Tbl_Agencies[Agy Code],Tbl_Agencies[Agy Sort])</f>
        <v>019000</v>
      </c>
      <c r="F267" s="2" t="str">
        <f>Tbl_BalanceHistory[[#This Row],[RespAgy]]&amp;": "&amp;Tbl_BalanceHistory[[#This Row],[RespAgency]]</f>
        <v>834: Virginia Freedom of Information Advisory Council</v>
      </c>
      <c r="G267" s="3">
        <v>834</v>
      </c>
      <c r="H267" s="3" t="s">
        <v>114</v>
      </c>
      <c r="I267" s="3" t="str">
        <f>_xlfn.XLOOKUP(Tbl_BalanceHistory[[#This Row],[AgyCode]],Tbl_Agencies[Agy Code],Tbl_Agencies[Agy Sort])</f>
        <v>019000</v>
      </c>
      <c r="J267" s="2" t="str">
        <f>Tbl_BalanceHistory[[#This Row],[AgyCode]]&amp;": "&amp;Tbl_BalanceHistory[[#This Row],[Agency Name]]</f>
        <v>834: Virginia Freedom of Information Advisory Council</v>
      </c>
      <c r="K267" s="1">
        <v>2023</v>
      </c>
      <c r="L267" s="3">
        <v>701</v>
      </c>
      <c r="M267" s="3" t="s">
        <v>88</v>
      </c>
      <c r="N267" s="2" t="str">
        <f>Tbl_BalanceHistory[[#This Row],[ProgramCode]]&amp;": "&amp;Tbl_BalanceHistory[[#This Row],[Program Name]]</f>
        <v>701: Governmental Affairs Services</v>
      </c>
      <c r="O267" s="3" t="s">
        <v>886</v>
      </c>
      <c r="P267" s="1" t="str">
        <f>IF(Tbl_BalanceHistory[[#This Row],[FundCode]]="0100","GF",IF(Tbl_BalanceHistory[[#This Row],[FundCode]]="01000","GF","Hi Ed / OCR"))</f>
        <v>GF</v>
      </c>
      <c r="Q267" s="5">
        <v>273264.40999999997</v>
      </c>
      <c r="R267" s="5">
        <v>272930.17</v>
      </c>
      <c r="S267" s="5">
        <v>334.24</v>
      </c>
      <c r="T267" s="5">
        <v>334.24</v>
      </c>
      <c r="U267" s="3" t="s">
        <v>1733</v>
      </c>
      <c r="V267" s="5">
        <v>0</v>
      </c>
      <c r="W267" s="5">
        <v>0</v>
      </c>
      <c r="X267" s="5">
        <v>0</v>
      </c>
      <c r="Y267" s="5">
        <v>0</v>
      </c>
      <c r="Z267" s="5">
        <v>0</v>
      </c>
      <c r="AA267" s="5">
        <v>0</v>
      </c>
      <c r="AB267" s="2"/>
      <c r="AC267" s="2"/>
      <c r="AD267" s="2"/>
      <c r="AE267" s="2"/>
    </row>
    <row r="268" spans="1:31" ht="45" x14ac:dyDescent="0.25">
      <c r="A268" s="2" t="s">
        <v>39</v>
      </c>
      <c r="B268" s="3">
        <v>1</v>
      </c>
      <c r="C268" s="3">
        <v>834</v>
      </c>
      <c r="D268" s="3" t="s">
        <v>114</v>
      </c>
      <c r="E268" s="3" t="str">
        <f>_xlfn.XLOOKUP(Tbl_BalanceHistory[[#This Row],[RespAgy]],Tbl_Agencies[Agy Code],Tbl_Agencies[Agy Sort])</f>
        <v>019000</v>
      </c>
      <c r="F268" s="2" t="str">
        <f>Tbl_BalanceHistory[[#This Row],[RespAgy]]&amp;": "&amp;Tbl_BalanceHistory[[#This Row],[RespAgency]]</f>
        <v>834: Virginia Freedom of Information Advisory Council</v>
      </c>
      <c r="G268" s="3">
        <v>834</v>
      </c>
      <c r="H268" s="3" t="s">
        <v>114</v>
      </c>
      <c r="I268" s="3" t="str">
        <f>_xlfn.XLOOKUP(Tbl_BalanceHistory[[#This Row],[AgyCode]],Tbl_Agencies[Agy Code],Tbl_Agencies[Agy Sort])</f>
        <v>019000</v>
      </c>
      <c r="J268" s="2" t="str">
        <f>Tbl_BalanceHistory[[#This Row],[AgyCode]]&amp;": "&amp;Tbl_BalanceHistory[[#This Row],[Agency Name]]</f>
        <v>834: Virginia Freedom of Information Advisory Council</v>
      </c>
      <c r="K268" s="1">
        <v>2024</v>
      </c>
      <c r="L268" s="3">
        <v>701</v>
      </c>
      <c r="M268" s="3" t="s">
        <v>88</v>
      </c>
      <c r="N268" s="2" t="str">
        <f>Tbl_BalanceHistory[[#This Row],[ProgramCode]]&amp;": "&amp;Tbl_BalanceHistory[[#This Row],[Program Name]]</f>
        <v>701: Governmental Affairs Services</v>
      </c>
      <c r="O268" s="3" t="s">
        <v>886</v>
      </c>
      <c r="P268" s="1" t="str">
        <f>IF(Tbl_BalanceHistory[[#This Row],[FundCode]]="0100","GF",IF(Tbl_BalanceHistory[[#This Row],[FundCode]]="01000","GF","Hi Ed / OCR"))</f>
        <v>GF</v>
      </c>
      <c r="Q268" s="5">
        <v>312404.24</v>
      </c>
      <c r="R268" s="5">
        <v>311406.28000000003</v>
      </c>
      <c r="S268" s="5">
        <v>997.96</v>
      </c>
      <c r="T268" s="5">
        <v>997.96</v>
      </c>
      <c r="U268" s="3" t="s">
        <v>1733</v>
      </c>
      <c r="V268" s="5">
        <v>0</v>
      </c>
      <c r="W268" s="5">
        <v>0</v>
      </c>
      <c r="X268" s="5">
        <v>0</v>
      </c>
      <c r="Y268" s="5">
        <v>0</v>
      </c>
      <c r="Z268" s="5">
        <v>0</v>
      </c>
      <c r="AA268" s="5">
        <v>0</v>
      </c>
      <c r="AB268" s="2"/>
      <c r="AC268" s="2"/>
      <c r="AD268" s="2"/>
      <c r="AE268" s="2"/>
    </row>
    <row r="269" spans="1:31" ht="30" x14ac:dyDescent="0.25">
      <c r="A269" s="2" t="s">
        <v>39</v>
      </c>
      <c r="B269" s="3">
        <v>1</v>
      </c>
      <c r="C269" s="3">
        <v>840</v>
      </c>
      <c r="D269" s="3" t="s">
        <v>117</v>
      </c>
      <c r="E269" s="3" t="str">
        <f>_xlfn.XLOOKUP(Tbl_BalanceHistory[[#This Row],[RespAgy]],Tbl_Agencies[Agy Code],Tbl_Agencies[Agy Sort])</f>
        <v>020000</v>
      </c>
      <c r="F269" s="2" t="str">
        <f>Tbl_BalanceHistory[[#This Row],[RespAgy]]&amp;": "&amp;Tbl_BalanceHistory[[#This Row],[RespAgency]]</f>
        <v>840: Virginia Housing Commission</v>
      </c>
      <c r="G269" s="3">
        <v>840</v>
      </c>
      <c r="H269" s="3" t="s">
        <v>117</v>
      </c>
      <c r="I269" s="3" t="str">
        <f>_xlfn.XLOOKUP(Tbl_BalanceHistory[[#This Row],[AgyCode]],Tbl_Agencies[Agy Code],Tbl_Agencies[Agy Sort])</f>
        <v>020000</v>
      </c>
      <c r="J269" s="2" t="str">
        <f>Tbl_BalanceHistory[[#This Row],[AgyCode]]&amp;": "&amp;Tbl_BalanceHistory[[#This Row],[Agency Name]]</f>
        <v>840: Virginia Housing Commission</v>
      </c>
      <c r="K269" s="1">
        <v>2021</v>
      </c>
      <c r="L269" s="3">
        <v>458</v>
      </c>
      <c r="M269" s="3" t="s">
        <v>119</v>
      </c>
      <c r="N269" s="2" t="str">
        <f>Tbl_BalanceHistory[[#This Row],[ProgramCode]]&amp;": "&amp;Tbl_BalanceHistory[[#This Row],[Program Name]]</f>
        <v>458: Housing Assistance Services</v>
      </c>
      <c r="O269" s="3" t="s">
        <v>886</v>
      </c>
      <c r="P269" s="1" t="str">
        <f>IF(Tbl_BalanceHistory[[#This Row],[FundCode]]="0100","GF",IF(Tbl_BalanceHistory[[#This Row],[FundCode]]="01000","GF","Hi Ed / OCR"))</f>
        <v>GF</v>
      </c>
      <c r="Q269" s="5">
        <v>68632.77</v>
      </c>
      <c r="R269" s="5">
        <v>282</v>
      </c>
      <c r="S269" s="5">
        <v>68350.77</v>
      </c>
      <c r="T269" s="5">
        <v>68350.77</v>
      </c>
      <c r="U269" s="3" t="s">
        <v>1733</v>
      </c>
      <c r="V269" s="5">
        <v>0</v>
      </c>
      <c r="W269" s="5">
        <v>0</v>
      </c>
      <c r="X269" s="5"/>
      <c r="Y269" s="5"/>
      <c r="Z269" s="5">
        <f>Tbl_BalanceHistory[[#This Row],[Discretionary Recommended - Pre 2022]]+Tbl_BalanceHistory[[#This Row],[Discretionary Balance Recommended: Policy]]+Tbl_BalanceHistory[[#This Row],[Discretionary Balance Recommended: Commitments]]</f>
        <v>0</v>
      </c>
      <c r="AA269" s="5">
        <f>Tbl_BalanceHistory[[#This Row],[Discretionary Balance]]-Tbl_BalanceHistory[[#This Row],[Discretionary Reappropriation]]</f>
        <v>0</v>
      </c>
      <c r="AB269" s="2"/>
      <c r="AC269" s="2"/>
      <c r="AD269" s="2"/>
      <c r="AE269" s="2"/>
    </row>
    <row r="270" spans="1:31" ht="30" x14ac:dyDescent="0.25">
      <c r="A270" s="2" t="s">
        <v>39</v>
      </c>
      <c r="B270" s="3">
        <v>1</v>
      </c>
      <c r="C270" s="3">
        <v>840</v>
      </c>
      <c r="D270" s="3" t="s">
        <v>117</v>
      </c>
      <c r="E270" s="3" t="str">
        <f>_xlfn.XLOOKUP(Tbl_BalanceHistory[[#This Row],[RespAgy]],Tbl_Agencies[Agy Code],Tbl_Agencies[Agy Sort])</f>
        <v>020000</v>
      </c>
      <c r="F270" s="2" t="str">
        <f>Tbl_BalanceHistory[[#This Row],[RespAgy]]&amp;": "&amp;Tbl_BalanceHistory[[#This Row],[RespAgency]]</f>
        <v>840: Virginia Housing Commission</v>
      </c>
      <c r="G270" s="3">
        <v>840</v>
      </c>
      <c r="H270" s="3" t="s">
        <v>117</v>
      </c>
      <c r="I270" s="3" t="str">
        <f>_xlfn.XLOOKUP(Tbl_BalanceHistory[[#This Row],[AgyCode]],Tbl_Agencies[Agy Code],Tbl_Agencies[Agy Sort])</f>
        <v>020000</v>
      </c>
      <c r="J270" s="2" t="str">
        <f>Tbl_BalanceHistory[[#This Row],[AgyCode]]&amp;": "&amp;Tbl_BalanceHistory[[#This Row],[Agency Name]]</f>
        <v>840: Virginia Housing Commission</v>
      </c>
      <c r="K270" s="1">
        <v>2022</v>
      </c>
      <c r="L270" s="3">
        <v>458</v>
      </c>
      <c r="M270" s="3" t="s">
        <v>119</v>
      </c>
      <c r="N270" s="2" t="str">
        <f>Tbl_BalanceHistory[[#This Row],[ProgramCode]]&amp;": "&amp;Tbl_BalanceHistory[[#This Row],[Program Name]]</f>
        <v>458: Housing Assistance Services</v>
      </c>
      <c r="O270" s="3" t="s">
        <v>886</v>
      </c>
      <c r="P270" s="1" t="str">
        <f>IF(Tbl_BalanceHistory[[#This Row],[FundCode]]="0100","GF",IF(Tbl_BalanceHistory[[#This Row],[FundCode]]="01000","GF","Hi Ed / OCR"))</f>
        <v>GF</v>
      </c>
      <c r="Q270" s="5">
        <v>89409.77</v>
      </c>
      <c r="R270" s="5">
        <v>1195.74</v>
      </c>
      <c r="S270" s="5">
        <v>88214.03</v>
      </c>
      <c r="T270" s="5">
        <v>88214.03</v>
      </c>
      <c r="U270" s="3" t="s">
        <v>1733</v>
      </c>
      <c r="V270" s="5">
        <v>0</v>
      </c>
      <c r="W270" s="5"/>
      <c r="X270" s="5">
        <v>0</v>
      </c>
      <c r="Y270" s="5">
        <v>0</v>
      </c>
      <c r="Z270" s="5">
        <f>Tbl_BalanceHistory[[#This Row],[Discretionary Recommended - Pre 2022]]+Tbl_BalanceHistory[[#This Row],[Discretionary Balance Recommended: Policy]]+Tbl_BalanceHistory[[#This Row],[Discretionary Balance Recommended: Commitments]]</f>
        <v>0</v>
      </c>
      <c r="AA270" s="5">
        <f>Tbl_BalanceHistory[[#This Row],[Discretionary Balance]]-Tbl_BalanceHistory[[#This Row],[Discretionary Reappropriation]]</f>
        <v>0</v>
      </c>
      <c r="AB270" s="2"/>
      <c r="AC270" s="2"/>
      <c r="AD270" s="2"/>
      <c r="AE270" s="2"/>
    </row>
    <row r="271" spans="1:31" ht="30" x14ac:dyDescent="0.25">
      <c r="A271" s="2" t="s">
        <v>39</v>
      </c>
      <c r="B271" s="3">
        <v>1</v>
      </c>
      <c r="C271" s="3">
        <v>840</v>
      </c>
      <c r="D271" s="3" t="s">
        <v>117</v>
      </c>
      <c r="E271" s="3" t="str">
        <f>_xlfn.XLOOKUP(Tbl_BalanceHistory[[#This Row],[RespAgy]],Tbl_Agencies[Agy Code],Tbl_Agencies[Agy Sort])</f>
        <v>020000</v>
      </c>
      <c r="F271" s="2" t="str">
        <f>Tbl_BalanceHistory[[#This Row],[RespAgy]]&amp;": "&amp;Tbl_BalanceHistory[[#This Row],[RespAgency]]</f>
        <v>840: Virginia Housing Commission</v>
      </c>
      <c r="G271" s="3">
        <v>840</v>
      </c>
      <c r="H271" s="3" t="s">
        <v>117</v>
      </c>
      <c r="I271" s="3" t="str">
        <f>_xlfn.XLOOKUP(Tbl_BalanceHistory[[#This Row],[AgyCode]],Tbl_Agencies[Agy Code],Tbl_Agencies[Agy Sort])</f>
        <v>020000</v>
      </c>
      <c r="J271" s="2" t="str">
        <f>Tbl_BalanceHistory[[#This Row],[AgyCode]]&amp;": "&amp;Tbl_BalanceHistory[[#This Row],[Agency Name]]</f>
        <v>840: Virginia Housing Commission</v>
      </c>
      <c r="K271" s="1">
        <v>2023</v>
      </c>
      <c r="L271" s="3">
        <v>458</v>
      </c>
      <c r="M271" s="3" t="s">
        <v>119</v>
      </c>
      <c r="N271" s="2" t="str">
        <f>Tbl_BalanceHistory[[#This Row],[ProgramCode]]&amp;": "&amp;Tbl_BalanceHistory[[#This Row],[Program Name]]</f>
        <v>458: Housing Assistance Services</v>
      </c>
      <c r="O271" s="3" t="s">
        <v>886</v>
      </c>
      <c r="P271" s="1" t="str">
        <f>IF(Tbl_BalanceHistory[[#This Row],[FundCode]]="0100","GF",IF(Tbl_BalanceHistory[[#This Row],[FundCode]]="01000","GF","Hi Ed / OCR"))</f>
        <v>GF</v>
      </c>
      <c r="Q271" s="5">
        <v>505725.03</v>
      </c>
      <c r="R271" s="5">
        <v>235099.83</v>
      </c>
      <c r="S271" s="5">
        <v>270625.2</v>
      </c>
      <c r="T271" s="5">
        <v>270625.2</v>
      </c>
      <c r="U271" s="3" t="s">
        <v>1733</v>
      </c>
      <c r="V271" s="5">
        <v>0</v>
      </c>
      <c r="W271" s="5">
        <v>0</v>
      </c>
      <c r="X271" s="5">
        <v>0</v>
      </c>
      <c r="Y271" s="5">
        <v>0</v>
      </c>
      <c r="Z271" s="5">
        <v>0</v>
      </c>
      <c r="AA271" s="5">
        <v>0</v>
      </c>
      <c r="AB271" s="2"/>
      <c r="AC271" s="2"/>
      <c r="AD271" s="2"/>
      <c r="AE271" s="2"/>
    </row>
    <row r="272" spans="1:31" ht="30" x14ac:dyDescent="0.25">
      <c r="A272" s="2" t="s">
        <v>39</v>
      </c>
      <c r="B272" s="3">
        <v>1</v>
      </c>
      <c r="C272" s="3">
        <v>840</v>
      </c>
      <c r="D272" s="3" t="s">
        <v>117</v>
      </c>
      <c r="E272" s="3" t="str">
        <f>_xlfn.XLOOKUP(Tbl_BalanceHistory[[#This Row],[RespAgy]],Tbl_Agencies[Agy Code],Tbl_Agencies[Agy Sort])</f>
        <v>020000</v>
      </c>
      <c r="F272" s="2" t="str">
        <f>Tbl_BalanceHistory[[#This Row],[RespAgy]]&amp;": "&amp;Tbl_BalanceHistory[[#This Row],[RespAgency]]</f>
        <v>840: Virginia Housing Commission</v>
      </c>
      <c r="G272" s="3">
        <v>840</v>
      </c>
      <c r="H272" s="3" t="s">
        <v>117</v>
      </c>
      <c r="I272" s="3" t="str">
        <f>_xlfn.XLOOKUP(Tbl_BalanceHistory[[#This Row],[AgyCode]],Tbl_Agencies[Agy Code],Tbl_Agencies[Agy Sort])</f>
        <v>020000</v>
      </c>
      <c r="J272" s="2" t="str">
        <f>Tbl_BalanceHistory[[#This Row],[AgyCode]]&amp;": "&amp;Tbl_BalanceHistory[[#This Row],[Agency Name]]</f>
        <v>840: Virginia Housing Commission</v>
      </c>
      <c r="K272" s="1">
        <v>2024</v>
      </c>
      <c r="L272" s="3">
        <v>458</v>
      </c>
      <c r="M272" s="3" t="s">
        <v>119</v>
      </c>
      <c r="N272" s="2" t="str">
        <f>Tbl_BalanceHistory[[#This Row],[ProgramCode]]&amp;": "&amp;Tbl_BalanceHistory[[#This Row],[Program Name]]</f>
        <v>458: Housing Assistance Services</v>
      </c>
      <c r="O272" s="3" t="s">
        <v>886</v>
      </c>
      <c r="P272" s="1" t="str">
        <f>IF(Tbl_BalanceHistory[[#This Row],[FundCode]]="0100","GF",IF(Tbl_BalanceHistory[[#This Row],[FundCode]]="01000","GF","Hi Ed / OCR"))</f>
        <v>GF</v>
      </c>
      <c r="Q272" s="5">
        <v>694388.2</v>
      </c>
      <c r="R272" s="5">
        <v>399324.89</v>
      </c>
      <c r="S272" s="5">
        <v>295063.31</v>
      </c>
      <c r="T272" s="5">
        <v>295063.31</v>
      </c>
      <c r="U272" s="3" t="s">
        <v>1733</v>
      </c>
      <c r="V272" s="5">
        <v>0</v>
      </c>
      <c r="W272" s="5">
        <v>0</v>
      </c>
      <c r="X272" s="5">
        <v>0</v>
      </c>
      <c r="Y272" s="5">
        <v>0</v>
      </c>
      <c r="Z272" s="5">
        <v>0</v>
      </c>
      <c r="AA272" s="5">
        <v>0</v>
      </c>
      <c r="AB272" s="2"/>
      <c r="AC272" s="2"/>
      <c r="AD272" s="2"/>
      <c r="AE272" s="2"/>
    </row>
    <row r="273" spans="1:31" ht="45" x14ac:dyDescent="0.25">
      <c r="A273" s="2" t="s">
        <v>39</v>
      </c>
      <c r="B273" s="3">
        <v>1</v>
      </c>
      <c r="C273" s="3">
        <v>858</v>
      </c>
      <c r="D273" s="3" t="s">
        <v>122</v>
      </c>
      <c r="E273" s="3" t="str">
        <f>_xlfn.XLOOKUP(Tbl_BalanceHistory[[#This Row],[RespAgy]],Tbl_Agencies[Agy Code],Tbl_Agencies[Agy Sort])</f>
        <v>021000</v>
      </c>
      <c r="F273" s="2" t="str">
        <f>Tbl_BalanceHistory[[#This Row],[RespAgy]]&amp;": "&amp;Tbl_BalanceHistory[[#This Row],[RespAgency]]</f>
        <v>858: Brown v. Board of Education Scholarship Committee</v>
      </c>
      <c r="G273" s="3">
        <v>858</v>
      </c>
      <c r="H273" s="3" t="s">
        <v>122</v>
      </c>
      <c r="I273" s="3" t="str">
        <f>_xlfn.XLOOKUP(Tbl_BalanceHistory[[#This Row],[AgyCode]],Tbl_Agencies[Agy Code],Tbl_Agencies[Agy Sort])</f>
        <v>021000</v>
      </c>
      <c r="J273" s="2" t="str">
        <f>Tbl_BalanceHistory[[#This Row],[AgyCode]]&amp;": "&amp;Tbl_BalanceHistory[[#This Row],[Agency Name]]</f>
        <v>858: Brown v. Board of Education Scholarship Committee</v>
      </c>
      <c r="K273" s="1">
        <v>2021</v>
      </c>
      <c r="L273" s="3">
        <v>146</v>
      </c>
      <c r="M273" s="3" t="s">
        <v>72</v>
      </c>
      <c r="N273" s="2" t="str">
        <f>Tbl_BalanceHistory[[#This Row],[ProgramCode]]&amp;": "&amp;Tbl_BalanceHistory[[#This Row],[Program Name]]</f>
        <v>146: Human Relations Management</v>
      </c>
      <c r="O273" s="3" t="s">
        <v>886</v>
      </c>
      <c r="P273" s="1" t="str">
        <f>IF(Tbl_BalanceHistory[[#This Row],[FundCode]]="0100","GF",IF(Tbl_BalanceHistory[[#This Row],[FundCode]]="01000","GF","Hi Ed / OCR"))</f>
        <v>GF</v>
      </c>
      <c r="Q273" s="5">
        <v>258989.73</v>
      </c>
      <c r="R273" s="5">
        <v>2165</v>
      </c>
      <c r="S273" s="5">
        <v>256824.73</v>
      </c>
      <c r="T273" s="5">
        <v>256824.73</v>
      </c>
      <c r="U273" s="3" t="s">
        <v>1733</v>
      </c>
      <c r="V273" s="5">
        <v>0</v>
      </c>
      <c r="W273" s="5">
        <v>0</v>
      </c>
      <c r="X273" s="5"/>
      <c r="Y273" s="5"/>
      <c r="Z273" s="5">
        <f>Tbl_BalanceHistory[[#This Row],[Discretionary Recommended - Pre 2022]]+Tbl_BalanceHistory[[#This Row],[Discretionary Balance Recommended: Policy]]+Tbl_BalanceHistory[[#This Row],[Discretionary Balance Recommended: Commitments]]</f>
        <v>0</v>
      </c>
      <c r="AA273" s="5">
        <f>Tbl_BalanceHistory[[#This Row],[Discretionary Balance]]-Tbl_BalanceHistory[[#This Row],[Discretionary Reappropriation]]</f>
        <v>0</v>
      </c>
      <c r="AB273" s="2"/>
      <c r="AC273" s="2"/>
      <c r="AD273" s="2"/>
      <c r="AE273" s="2"/>
    </row>
    <row r="274" spans="1:31" ht="45" x14ac:dyDescent="0.25">
      <c r="A274" s="2" t="s">
        <v>39</v>
      </c>
      <c r="B274" s="3">
        <v>1</v>
      </c>
      <c r="C274" s="3">
        <v>858</v>
      </c>
      <c r="D274" s="3" t="s">
        <v>122</v>
      </c>
      <c r="E274" s="3" t="str">
        <f>_xlfn.XLOOKUP(Tbl_BalanceHistory[[#This Row],[RespAgy]],Tbl_Agencies[Agy Code],Tbl_Agencies[Agy Sort])</f>
        <v>021000</v>
      </c>
      <c r="F274" s="2" t="str">
        <f>Tbl_BalanceHistory[[#This Row],[RespAgy]]&amp;": "&amp;Tbl_BalanceHistory[[#This Row],[RespAgency]]</f>
        <v>858: Brown v. Board of Education Scholarship Committee</v>
      </c>
      <c r="G274" s="3">
        <v>858</v>
      </c>
      <c r="H274" s="3" t="s">
        <v>122</v>
      </c>
      <c r="I274" s="3" t="str">
        <f>_xlfn.XLOOKUP(Tbl_BalanceHistory[[#This Row],[AgyCode]],Tbl_Agencies[Agy Code],Tbl_Agencies[Agy Sort])</f>
        <v>021000</v>
      </c>
      <c r="J274" s="2" t="str">
        <f>Tbl_BalanceHistory[[#This Row],[AgyCode]]&amp;": "&amp;Tbl_BalanceHistory[[#This Row],[Agency Name]]</f>
        <v>858: Brown v. Board of Education Scholarship Committee</v>
      </c>
      <c r="K274" s="1">
        <v>2022</v>
      </c>
      <c r="L274" s="3">
        <v>146</v>
      </c>
      <c r="M274" s="3" t="s">
        <v>72</v>
      </c>
      <c r="N274" s="2" t="str">
        <f>Tbl_BalanceHistory[[#This Row],[ProgramCode]]&amp;": "&amp;Tbl_BalanceHistory[[#This Row],[Program Name]]</f>
        <v>146: Human Relations Management</v>
      </c>
      <c r="O274" s="3" t="s">
        <v>886</v>
      </c>
      <c r="P274" s="1" t="str">
        <f>IF(Tbl_BalanceHistory[[#This Row],[FundCode]]="0100","GF",IF(Tbl_BalanceHistory[[#This Row],[FundCode]]="01000","GF","Hi Ed / OCR"))</f>
        <v>GF</v>
      </c>
      <c r="Q274" s="5">
        <v>282160.73</v>
      </c>
      <c r="R274" s="5">
        <v>2140</v>
      </c>
      <c r="S274" s="5">
        <v>280020.73</v>
      </c>
      <c r="T274" s="5">
        <v>280020.73</v>
      </c>
      <c r="U274" s="3" t="s">
        <v>1733</v>
      </c>
      <c r="V274" s="5">
        <v>0</v>
      </c>
      <c r="W274" s="5"/>
      <c r="X274" s="5">
        <v>0</v>
      </c>
      <c r="Y274" s="5">
        <v>0</v>
      </c>
      <c r="Z274" s="5">
        <f>Tbl_BalanceHistory[[#This Row],[Discretionary Recommended - Pre 2022]]+Tbl_BalanceHistory[[#This Row],[Discretionary Balance Recommended: Policy]]+Tbl_BalanceHistory[[#This Row],[Discretionary Balance Recommended: Commitments]]</f>
        <v>0</v>
      </c>
      <c r="AA274" s="5">
        <f>Tbl_BalanceHistory[[#This Row],[Discretionary Balance]]-Tbl_BalanceHistory[[#This Row],[Discretionary Reappropriation]]</f>
        <v>0</v>
      </c>
      <c r="AB274" s="2"/>
      <c r="AC274" s="2"/>
      <c r="AD274" s="2"/>
      <c r="AE274" s="2"/>
    </row>
    <row r="275" spans="1:31" ht="45" x14ac:dyDescent="0.25">
      <c r="A275" s="2" t="s">
        <v>39</v>
      </c>
      <c r="B275" s="3">
        <v>1</v>
      </c>
      <c r="C275" s="3">
        <v>858</v>
      </c>
      <c r="D275" s="3" t="s">
        <v>122</v>
      </c>
      <c r="E275" s="3" t="str">
        <f>_xlfn.XLOOKUP(Tbl_BalanceHistory[[#This Row],[RespAgy]],Tbl_Agencies[Agy Code],Tbl_Agencies[Agy Sort])</f>
        <v>021000</v>
      </c>
      <c r="F275" s="2" t="str">
        <f>Tbl_BalanceHistory[[#This Row],[RespAgy]]&amp;": "&amp;Tbl_BalanceHistory[[#This Row],[RespAgency]]</f>
        <v>858: Brown v. Board of Education Scholarship Committee</v>
      </c>
      <c r="G275" s="3">
        <v>858</v>
      </c>
      <c r="H275" s="3" t="s">
        <v>122</v>
      </c>
      <c r="I275" s="3" t="str">
        <f>_xlfn.XLOOKUP(Tbl_BalanceHistory[[#This Row],[AgyCode]],Tbl_Agencies[Agy Code],Tbl_Agencies[Agy Sort])</f>
        <v>021000</v>
      </c>
      <c r="J275" s="2" t="str">
        <f>Tbl_BalanceHistory[[#This Row],[AgyCode]]&amp;": "&amp;Tbl_BalanceHistory[[#This Row],[Agency Name]]</f>
        <v>858: Brown v. Board of Education Scholarship Committee</v>
      </c>
      <c r="K275" s="1">
        <v>2023</v>
      </c>
      <c r="L275" s="3">
        <v>146</v>
      </c>
      <c r="M275" s="3" t="s">
        <v>72</v>
      </c>
      <c r="N275" s="2" t="str">
        <f>Tbl_BalanceHistory[[#This Row],[ProgramCode]]&amp;": "&amp;Tbl_BalanceHistory[[#This Row],[Program Name]]</f>
        <v>146: Human Relations Management</v>
      </c>
      <c r="O275" s="3" t="s">
        <v>886</v>
      </c>
      <c r="P275" s="1" t="str">
        <f>IF(Tbl_BalanceHistory[[#This Row],[FundCode]]="0100","GF",IF(Tbl_BalanceHistory[[#This Row],[FundCode]]="01000","GF","Hi Ed / OCR"))</f>
        <v>GF</v>
      </c>
      <c r="Q275" s="5">
        <v>305330.73</v>
      </c>
      <c r="R275" s="5">
        <v>682.66</v>
      </c>
      <c r="S275" s="5">
        <v>304648.07</v>
      </c>
      <c r="T275" s="5">
        <v>304648.07</v>
      </c>
      <c r="U275" s="3" t="s">
        <v>1733</v>
      </c>
      <c r="V275" s="5">
        <v>0</v>
      </c>
      <c r="W275" s="5">
        <v>0</v>
      </c>
      <c r="X275" s="5">
        <v>0</v>
      </c>
      <c r="Y275" s="5">
        <v>0</v>
      </c>
      <c r="Z275" s="5">
        <v>0</v>
      </c>
      <c r="AA275" s="5">
        <v>0</v>
      </c>
      <c r="AB275" s="2"/>
      <c r="AC275" s="2"/>
      <c r="AD275" s="2"/>
      <c r="AE275" s="2"/>
    </row>
    <row r="276" spans="1:31" ht="45" x14ac:dyDescent="0.25">
      <c r="A276" s="2" t="s">
        <v>39</v>
      </c>
      <c r="B276" s="3">
        <v>1</v>
      </c>
      <c r="C276" s="3">
        <v>858</v>
      </c>
      <c r="D276" s="3" t="s">
        <v>122</v>
      </c>
      <c r="E276" s="3" t="str">
        <f>_xlfn.XLOOKUP(Tbl_BalanceHistory[[#This Row],[RespAgy]],Tbl_Agencies[Agy Code],Tbl_Agencies[Agy Sort])</f>
        <v>021000</v>
      </c>
      <c r="F276" s="2" t="str">
        <f>Tbl_BalanceHistory[[#This Row],[RespAgy]]&amp;": "&amp;Tbl_BalanceHistory[[#This Row],[RespAgency]]</f>
        <v>858: Brown v. Board of Education Scholarship Committee</v>
      </c>
      <c r="G276" s="3">
        <v>858</v>
      </c>
      <c r="H276" s="3" t="s">
        <v>122</v>
      </c>
      <c r="I276" s="3" t="str">
        <f>_xlfn.XLOOKUP(Tbl_BalanceHistory[[#This Row],[AgyCode]],Tbl_Agencies[Agy Code],Tbl_Agencies[Agy Sort])</f>
        <v>021000</v>
      </c>
      <c r="J276" s="2" t="str">
        <f>Tbl_BalanceHistory[[#This Row],[AgyCode]]&amp;": "&amp;Tbl_BalanceHistory[[#This Row],[Agency Name]]</f>
        <v>858: Brown v. Board of Education Scholarship Committee</v>
      </c>
      <c r="K276" s="1">
        <v>2024</v>
      </c>
      <c r="L276" s="3">
        <v>146</v>
      </c>
      <c r="M276" s="3" t="s">
        <v>72</v>
      </c>
      <c r="N276" s="2" t="str">
        <f>Tbl_BalanceHistory[[#This Row],[ProgramCode]]&amp;": "&amp;Tbl_BalanceHistory[[#This Row],[Program Name]]</f>
        <v>146: Human Relations Management</v>
      </c>
      <c r="O276" s="3" t="s">
        <v>886</v>
      </c>
      <c r="P276" s="1" t="str">
        <f>IF(Tbl_BalanceHistory[[#This Row],[FundCode]]="0100","GF",IF(Tbl_BalanceHistory[[#This Row],[FundCode]]="01000","GF","Hi Ed / OCR"))</f>
        <v>GF</v>
      </c>
      <c r="Q276" s="5">
        <v>329960.07</v>
      </c>
      <c r="R276" s="5">
        <v>8395.3700000000008</v>
      </c>
      <c r="S276" s="5">
        <v>321564.7</v>
      </c>
      <c r="T276" s="5">
        <v>321564.7</v>
      </c>
      <c r="U276" s="3" t="s">
        <v>1733</v>
      </c>
      <c r="V276" s="5">
        <v>0</v>
      </c>
      <c r="W276" s="5">
        <v>0</v>
      </c>
      <c r="X276" s="5">
        <v>0</v>
      </c>
      <c r="Y276" s="5">
        <v>0</v>
      </c>
      <c r="Z276" s="5">
        <v>0</v>
      </c>
      <c r="AA276" s="5">
        <v>0</v>
      </c>
      <c r="AB276" s="2"/>
      <c r="AC276" s="2"/>
      <c r="AD276" s="2"/>
      <c r="AE276" s="2"/>
    </row>
    <row r="277" spans="1:31" ht="45" x14ac:dyDescent="0.25">
      <c r="A277" s="2" t="s">
        <v>39</v>
      </c>
      <c r="B277" s="3">
        <v>1</v>
      </c>
      <c r="C277" s="3">
        <v>863</v>
      </c>
      <c r="D277" s="3" t="s">
        <v>1470</v>
      </c>
      <c r="E277" s="3" t="str">
        <f>_xlfn.XLOOKUP(Tbl_BalanceHistory[[#This Row],[RespAgy]],Tbl_Agencies[Agy Code],Tbl_Agencies[Agy Sort])</f>
        <v>025000</v>
      </c>
      <c r="F277" s="2" t="str">
        <f>Tbl_BalanceHistory[[#This Row],[RespAgy]]&amp;": "&amp;Tbl_BalanceHistory[[#This Row],[RespAgency]]</f>
        <v>863: Commission on Electric Utility Regulation</v>
      </c>
      <c r="G277" s="3">
        <v>863</v>
      </c>
      <c r="H277" s="3" t="s">
        <v>1470</v>
      </c>
      <c r="I277" s="3" t="str">
        <f>_xlfn.XLOOKUP(Tbl_BalanceHistory[[#This Row],[AgyCode]],Tbl_Agencies[Agy Code],Tbl_Agencies[Agy Sort])</f>
        <v>025000</v>
      </c>
      <c r="J277" s="2" t="str">
        <f>Tbl_BalanceHistory[[#This Row],[AgyCode]]&amp;": "&amp;Tbl_BalanceHistory[[#This Row],[Agency Name]]</f>
        <v>863: Commission on Electric Utility Regulation</v>
      </c>
      <c r="K277" s="1">
        <v>2024</v>
      </c>
      <c r="L277" s="3">
        <v>788</v>
      </c>
      <c r="M277" s="3" t="s">
        <v>92</v>
      </c>
      <c r="N277" s="2" t="str">
        <f>Tbl_BalanceHistory[[#This Row],[ProgramCode]]&amp;": "&amp;Tbl_BalanceHistory[[#This Row],[Program Name]]</f>
        <v>788: Research, Planning, and Coordination</v>
      </c>
      <c r="O277" s="3" t="s">
        <v>886</v>
      </c>
      <c r="P277" s="1" t="str">
        <f>IF(Tbl_BalanceHistory[[#This Row],[FundCode]]="0100","GF",IF(Tbl_BalanceHistory[[#This Row],[FundCode]]="01000","GF","Hi Ed / OCR"))</f>
        <v>GF</v>
      </c>
      <c r="Q277" s="5">
        <v>377195.25</v>
      </c>
      <c r="R277" s="5">
        <v>1593.54</v>
      </c>
      <c r="S277" s="5">
        <v>375601.71</v>
      </c>
      <c r="T277" s="5">
        <v>375601.71</v>
      </c>
      <c r="U277" s="3" t="s">
        <v>1733</v>
      </c>
      <c r="V277" s="5">
        <v>0</v>
      </c>
      <c r="W277" s="5">
        <v>0</v>
      </c>
      <c r="X277" s="5">
        <v>0</v>
      </c>
      <c r="Y277" s="5">
        <v>0</v>
      </c>
      <c r="Z277" s="5">
        <v>0</v>
      </c>
      <c r="AA277" s="5">
        <v>0</v>
      </c>
      <c r="AB277" s="2"/>
      <c r="AC277" s="2"/>
      <c r="AD277" s="2"/>
      <c r="AE277" s="2"/>
    </row>
    <row r="278" spans="1:31" ht="45" x14ac:dyDescent="0.25">
      <c r="A278" s="2" t="s">
        <v>39</v>
      </c>
      <c r="B278" s="3">
        <v>1</v>
      </c>
      <c r="C278" s="3">
        <v>876</v>
      </c>
      <c r="D278" s="3" t="s">
        <v>125</v>
      </c>
      <c r="E278" s="3" t="str">
        <f>_xlfn.XLOOKUP(Tbl_BalanceHistory[[#This Row],[RespAgy]],Tbl_Agencies[Agy Code],Tbl_Agencies[Agy Sort])</f>
        <v>030505</v>
      </c>
      <c r="F278" s="2" t="str">
        <f>Tbl_BalanceHistory[[#This Row],[RespAgy]]&amp;": "&amp;Tbl_BalanceHistory[[#This Row],[RespAgency]]</f>
        <v>876: Virginia Conflict of Interest and Ethics Advisory Council</v>
      </c>
      <c r="G278" s="3">
        <v>876</v>
      </c>
      <c r="H278" s="3" t="s">
        <v>125</v>
      </c>
      <c r="I278" s="3" t="str">
        <f>_xlfn.XLOOKUP(Tbl_BalanceHistory[[#This Row],[AgyCode]],Tbl_Agencies[Agy Code],Tbl_Agencies[Agy Sort])</f>
        <v>030505</v>
      </c>
      <c r="J278" s="2" t="str">
        <f>Tbl_BalanceHistory[[#This Row],[AgyCode]]&amp;": "&amp;Tbl_BalanceHistory[[#This Row],[Agency Name]]</f>
        <v>876: Virginia Conflict of Interest and Ethics Advisory Council</v>
      </c>
      <c r="K278" s="1">
        <v>2021</v>
      </c>
      <c r="L278" s="3">
        <v>704</v>
      </c>
      <c r="M278" s="3" t="s">
        <v>127</v>
      </c>
      <c r="N278" s="2" t="str">
        <f>Tbl_BalanceHistory[[#This Row],[ProgramCode]]&amp;": "&amp;Tbl_BalanceHistory[[#This Row],[Program Name]]</f>
        <v>704: Personnel Management Services</v>
      </c>
      <c r="O278" s="3" t="s">
        <v>886</v>
      </c>
      <c r="P278" s="1" t="str">
        <f>IF(Tbl_BalanceHistory[[#This Row],[FundCode]]="0100","GF",IF(Tbl_BalanceHistory[[#This Row],[FundCode]]="01000","GF","Hi Ed / OCR"))</f>
        <v>GF</v>
      </c>
      <c r="Q278" s="5">
        <v>792018</v>
      </c>
      <c r="R278" s="5">
        <v>432987.62</v>
      </c>
      <c r="S278" s="5">
        <v>359030.38</v>
      </c>
      <c r="T278" s="5">
        <v>359030.38</v>
      </c>
      <c r="U278" s="3" t="s">
        <v>1733</v>
      </c>
      <c r="V278" s="5">
        <v>0</v>
      </c>
      <c r="W278" s="5">
        <v>0</v>
      </c>
      <c r="X278" s="5"/>
      <c r="Y278" s="5"/>
      <c r="Z278" s="5">
        <f>Tbl_BalanceHistory[[#This Row],[Discretionary Recommended - Pre 2022]]+Tbl_BalanceHistory[[#This Row],[Discretionary Balance Recommended: Policy]]+Tbl_BalanceHistory[[#This Row],[Discretionary Balance Recommended: Commitments]]</f>
        <v>0</v>
      </c>
      <c r="AA278" s="5">
        <f>Tbl_BalanceHistory[[#This Row],[Discretionary Balance]]-Tbl_BalanceHistory[[#This Row],[Discretionary Reappropriation]]</f>
        <v>0</v>
      </c>
      <c r="AB278" s="2"/>
      <c r="AC278" s="2"/>
      <c r="AD278" s="2"/>
      <c r="AE278" s="2"/>
    </row>
    <row r="279" spans="1:31" ht="45" x14ac:dyDescent="0.25">
      <c r="A279" s="2" t="s">
        <v>39</v>
      </c>
      <c r="B279" s="3">
        <v>1</v>
      </c>
      <c r="C279" s="3">
        <v>876</v>
      </c>
      <c r="D279" s="3" t="s">
        <v>125</v>
      </c>
      <c r="E279" s="3" t="str">
        <f>_xlfn.XLOOKUP(Tbl_BalanceHistory[[#This Row],[RespAgy]],Tbl_Agencies[Agy Code],Tbl_Agencies[Agy Sort])</f>
        <v>030505</v>
      </c>
      <c r="F279" s="2" t="str">
        <f>Tbl_BalanceHistory[[#This Row],[RespAgy]]&amp;": "&amp;Tbl_BalanceHistory[[#This Row],[RespAgency]]</f>
        <v>876: Virginia Conflict of Interest and Ethics Advisory Council</v>
      </c>
      <c r="G279" s="3">
        <v>876</v>
      </c>
      <c r="H279" s="3" t="s">
        <v>125</v>
      </c>
      <c r="I279" s="3" t="str">
        <f>_xlfn.XLOOKUP(Tbl_BalanceHistory[[#This Row],[AgyCode]],Tbl_Agencies[Agy Code],Tbl_Agencies[Agy Sort])</f>
        <v>030505</v>
      </c>
      <c r="J279" s="2" t="str">
        <f>Tbl_BalanceHistory[[#This Row],[AgyCode]]&amp;": "&amp;Tbl_BalanceHistory[[#This Row],[Agency Name]]</f>
        <v>876: Virginia Conflict of Interest and Ethics Advisory Council</v>
      </c>
      <c r="K279" s="1">
        <v>2022</v>
      </c>
      <c r="L279" s="3">
        <v>704</v>
      </c>
      <c r="M279" s="3" t="s">
        <v>127</v>
      </c>
      <c r="N279" s="2" t="str">
        <f>Tbl_BalanceHistory[[#This Row],[ProgramCode]]&amp;": "&amp;Tbl_BalanceHistory[[#This Row],[Program Name]]</f>
        <v>704: Personnel Management Services</v>
      </c>
      <c r="O279" s="3" t="s">
        <v>886</v>
      </c>
      <c r="P279" s="1" t="str">
        <f>IF(Tbl_BalanceHistory[[#This Row],[FundCode]]="0100","GF",IF(Tbl_BalanceHistory[[#This Row],[FundCode]]="01000","GF","Hi Ed / OCR"))</f>
        <v>GF</v>
      </c>
      <c r="Q279" s="5">
        <v>814792.38</v>
      </c>
      <c r="R279" s="5">
        <v>487567.41</v>
      </c>
      <c r="S279" s="5">
        <v>327224.96999999997</v>
      </c>
      <c r="T279" s="5">
        <v>327224.96999999997</v>
      </c>
      <c r="U279" s="3" t="s">
        <v>1733</v>
      </c>
      <c r="V279" s="5">
        <v>0</v>
      </c>
      <c r="W279" s="5"/>
      <c r="X279" s="5">
        <v>0</v>
      </c>
      <c r="Y279" s="5">
        <v>0</v>
      </c>
      <c r="Z279" s="5">
        <f>Tbl_BalanceHistory[[#This Row],[Discretionary Recommended - Pre 2022]]+Tbl_BalanceHistory[[#This Row],[Discretionary Balance Recommended: Policy]]+Tbl_BalanceHistory[[#This Row],[Discretionary Balance Recommended: Commitments]]</f>
        <v>0</v>
      </c>
      <c r="AA279" s="5">
        <f>Tbl_BalanceHistory[[#This Row],[Discretionary Balance]]-Tbl_BalanceHistory[[#This Row],[Discretionary Reappropriation]]</f>
        <v>0</v>
      </c>
      <c r="AB279" s="2"/>
      <c r="AC279" s="2"/>
      <c r="AD279" s="2"/>
      <c r="AE279" s="2"/>
    </row>
    <row r="280" spans="1:31" ht="45" x14ac:dyDescent="0.25">
      <c r="A280" s="2" t="s">
        <v>39</v>
      </c>
      <c r="B280" s="3">
        <v>1</v>
      </c>
      <c r="C280" s="3">
        <v>876</v>
      </c>
      <c r="D280" s="3" t="s">
        <v>125</v>
      </c>
      <c r="E280" s="3" t="str">
        <f>_xlfn.XLOOKUP(Tbl_BalanceHistory[[#This Row],[RespAgy]],Tbl_Agencies[Agy Code],Tbl_Agencies[Agy Sort])</f>
        <v>030505</v>
      </c>
      <c r="F280" s="2" t="str">
        <f>Tbl_BalanceHistory[[#This Row],[RespAgy]]&amp;": "&amp;Tbl_BalanceHistory[[#This Row],[RespAgency]]</f>
        <v>876: Virginia Conflict of Interest and Ethics Advisory Council</v>
      </c>
      <c r="G280" s="3">
        <v>876</v>
      </c>
      <c r="H280" s="3" t="s">
        <v>125</v>
      </c>
      <c r="I280" s="3" t="str">
        <f>_xlfn.XLOOKUP(Tbl_BalanceHistory[[#This Row],[AgyCode]],Tbl_Agencies[Agy Code],Tbl_Agencies[Agy Sort])</f>
        <v>030505</v>
      </c>
      <c r="J280" s="2" t="str">
        <f>Tbl_BalanceHistory[[#This Row],[AgyCode]]&amp;": "&amp;Tbl_BalanceHistory[[#This Row],[Agency Name]]</f>
        <v>876: Virginia Conflict of Interest and Ethics Advisory Council</v>
      </c>
      <c r="K280" s="1">
        <v>2023</v>
      </c>
      <c r="L280" s="3">
        <v>704</v>
      </c>
      <c r="M280" s="3" t="s">
        <v>127</v>
      </c>
      <c r="N280" s="2" t="str">
        <f>Tbl_BalanceHistory[[#This Row],[ProgramCode]]&amp;": "&amp;Tbl_BalanceHistory[[#This Row],[Program Name]]</f>
        <v>704: Personnel Management Services</v>
      </c>
      <c r="O280" s="3" t="s">
        <v>886</v>
      </c>
      <c r="P280" s="1" t="str">
        <f>IF(Tbl_BalanceHistory[[#This Row],[FundCode]]="0100","GF",IF(Tbl_BalanceHistory[[#This Row],[FundCode]]="01000","GF","Hi Ed / OCR"))</f>
        <v>GF</v>
      </c>
      <c r="Q280" s="5">
        <v>979754.97</v>
      </c>
      <c r="R280" s="5">
        <v>523284.73</v>
      </c>
      <c r="S280" s="5">
        <v>456470.24</v>
      </c>
      <c r="T280" s="5">
        <v>456470.24</v>
      </c>
      <c r="U280" s="3" t="s">
        <v>1733</v>
      </c>
      <c r="V280" s="5">
        <v>0</v>
      </c>
      <c r="W280" s="5">
        <v>0</v>
      </c>
      <c r="X280" s="5">
        <v>0</v>
      </c>
      <c r="Y280" s="5">
        <v>0</v>
      </c>
      <c r="Z280" s="5">
        <v>0</v>
      </c>
      <c r="AA280" s="5">
        <v>0</v>
      </c>
      <c r="AB280" s="2"/>
      <c r="AC280" s="2"/>
      <c r="AD280" s="2"/>
      <c r="AE280" s="2"/>
    </row>
    <row r="281" spans="1:31" ht="45" x14ac:dyDescent="0.25">
      <c r="A281" s="2" t="s">
        <v>39</v>
      </c>
      <c r="B281" s="3">
        <v>1</v>
      </c>
      <c r="C281" s="3">
        <v>876</v>
      </c>
      <c r="D281" s="3" t="s">
        <v>125</v>
      </c>
      <c r="E281" s="3" t="str">
        <f>_xlfn.XLOOKUP(Tbl_BalanceHistory[[#This Row],[RespAgy]],Tbl_Agencies[Agy Code],Tbl_Agencies[Agy Sort])</f>
        <v>030505</v>
      </c>
      <c r="F281" s="2" t="str">
        <f>Tbl_BalanceHistory[[#This Row],[RespAgy]]&amp;": "&amp;Tbl_BalanceHistory[[#This Row],[RespAgency]]</f>
        <v>876: Virginia Conflict of Interest and Ethics Advisory Council</v>
      </c>
      <c r="G281" s="3">
        <v>876</v>
      </c>
      <c r="H281" s="3" t="s">
        <v>125</v>
      </c>
      <c r="I281" s="3" t="str">
        <f>_xlfn.XLOOKUP(Tbl_BalanceHistory[[#This Row],[AgyCode]],Tbl_Agencies[Agy Code],Tbl_Agencies[Agy Sort])</f>
        <v>030505</v>
      </c>
      <c r="J281" s="2" t="str">
        <f>Tbl_BalanceHistory[[#This Row],[AgyCode]]&amp;": "&amp;Tbl_BalanceHistory[[#This Row],[Agency Name]]</f>
        <v>876: Virginia Conflict of Interest and Ethics Advisory Council</v>
      </c>
      <c r="K281" s="1">
        <v>2024</v>
      </c>
      <c r="L281" s="3">
        <v>704</v>
      </c>
      <c r="M281" s="3" t="s">
        <v>127</v>
      </c>
      <c r="N281" s="2" t="str">
        <f>Tbl_BalanceHistory[[#This Row],[ProgramCode]]&amp;": "&amp;Tbl_BalanceHistory[[#This Row],[Program Name]]</f>
        <v>704: Personnel Management Services</v>
      </c>
      <c r="O281" s="3" t="s">
        <v>886</v>
      </c>
      <c r="P281" s="1" t="str">
        <f>IF(Tbl_BalanceHistory[[#This Row],[FundCode]]="0100","GF",IF(Tbl_BalanceHistory[[#This Row],[FundCode]]="01000","GF","Hi Ed / OCR"))</f>
        <v>GF</v>
      </c>
      <c r="Q281" s="5">
        <v>1188409.24</v>
      </c>
      <c r="R281" s="5">
        <v>537380.06000000006</v>
      </c>
      <c r="S281" s="5">
        <v>651029.18000000005</v>
      </c>
      <c r="T281" s="5">
        <v>651029.18000000005</v>
      </c>
      <c r="U281" s="3" t="s">
        <v>1733</v>
      </c>
      <c r="V281" s="5">
        <v>0</v>
      </c>
      <c r="W281" s="5">
        <v>0</v>
      </c>
      <c r="X281" s="5">
        <v>0</v>
      </c>
      <c r="Y281" s="5">
        <v>0</v>
      </c>
      <c r="Z281" s="5">
        <v>0</v>
      </c>
      <c r="AA281" s="5">
        <v>0</v>
      </c>
      <c r="AB281" s="2"/>
      <c r="AC281" s="2"/>
      <c r="AD281" s="2"/>
      <c r="AE281" s="2"/>
    </row>
    <row r="282" spans="1:31" ht="60" x14ac:dyDescent="0.25">
      <c r="A282" s="2" t="s">
        <v>39</v>
      </c>
      <c r="B282" s="3">
        <v>1</v>
      </c>
      <c r="C282" s="3">
        <v>872</v>
      </c>
      <c r="D282" s="3" t="s">
        <v>130</v>
      </c>
      <c r="E282" s="3" t="str">
        <f>_xlfn.XLOOKUP(Tbl_BalanceHistory[[#This Row],[RespAgy]],Tbl_Agencies[Agy Code],Tbl_Agencies[Agy Sort])</f>
        <v>030555</v>
      </c>
      <c r="F282" s="2" t="str">
        <f>Tbl_BalanceHistory[[#This Row],[RespAgy]]&amp;": "&amp;Tbl_BalanceHistory[[#This Row],[RespAgency]]</f>
        <v>872: Virginia World War I and World War II Commemoration Commission</v>
      </c>
      <c r="G282" s="3">
        <v>872</v>
      </c>
      <c r="H282" s="3" t="s">
        <v>130</v>
      </c>
      <c r="I282" s="3" t="str">
        <f>_xlfn.XLOOKUP(Tbl_BalanceHistory[[#This Row],[AgyCode]],Tbl_Agencies[Agy Code],Tbl_Agencies[Agy Sort])</f>
        <v>030555</v>
      </c>
      <c r="J282" s="2" t="str">
        <f>Tbl_BalanceHistory[[#This Row],[AgyCode]]&amp;": "&amp;Tbl_BalanceHistory[[#This Row],[Agency Name]]</f>
        <v>872: Virginia World War I and World War II Commemoration Commission</v>
      </c>
      <c r="K282" s="1">
        <v>2021</v>
      </c>
      <c r="L282" s="3">
        <v>146</v>
      </c>
      <c r="M282" s="3" t="s">
        <v>72</v>
      </c>
      <c r="N282" s="2" t="str">
        <f>Tbl_BalanceHistory[[#This Row],[ProgramCode]]&amp;": "&amp;Tbl_BalanceHistory[[#This Row],[Program Name]]</f>
        <v>146: Human Relations Management</v>
      </c>
      <c r="O282" s="3" t="s">
        <v>886</v>
      </c>
      <c r="P282" s="1" t="str">
        <f>IF(Tbl_BalanceHistory[[#This Row],[FundCode]]="0100","GF",IF(Tbl_BalanceHistory[[#This Row],[FundCode]]="01000","GF","Hi Ed / OCR"))</f>
        <v>GF</v>
      </c>
      <c r="Q282" s="5">
        <v>50233.82</v>
      </c>
      <c r="R282" s="5">
        <v>50233.82</v>
      </c>
      <c r="S282" s="5">
        <v>0</v>
      </c>
      <c r="T282" s="5">
        <v>0</v>
      </c>
      <c r="U282" s="3" t="s">
        <v>1733</v>
      </c>
      <c r="V282" s="5">
        <v>0</v>
      </c>
      <c r="W282" s="5">
        <v>0</v>
      </c>
      <c r="X282" s="5"/>
      <c r="Y282" s="5"/>
      <c r="Z282" s="5">
        <f>Tbl_BalanceHistory[[#This Row],[Discretionary Recommended - Pre 2022]]+Tbl_BalanceHistory[[#This Row],[Discretionary Balance Recommended: Policy]]+Tbl_BalanceHistory[[#This Row],[Discretionary Balance Recommended: Commitments]]</f>
        <v>0</v>
      </c>
      <c r="AA282" s="5">
        <f>Tbl_BalanceHistory[[#This Row],[Discretionary Balance]]-Tbl_BalanceHistory[[#This Row],[Discretionary Reappropriation]]</f>
        <v>0</v>
      </c>
      <c r="AB282" s="2"/>
      <c r="AC282" s="2"/>
      <c r="AD282" s="2"/>
      <c r="AE282" s="2"/>
    </row>
    <row r="283" spans="1:31" ht="30" x14ac:dyDescent="0.25">
      <c r="A283" s="2" t="s">
        <v>39</v>
      </c>
      <c r="B283" s="3">
        <v>1</v>
      </c>
      <c r="C283" s="3">
        <v>330</v>
      </c>
      <c r="D283" s="3" t="s">
        <v>132</v>
      </c>
      <c r="E283" s="3" t="str">
        <f>_xlfn.XLOOKUP(Tbl_BalanceHistory[[#This Row],[RespAgy]],Tbl_Agencies[Agy Code],Tbl_Agencies[Agy Sort])</f>
        <v>030566</v>
      </c>
      <c r="F283" s="2" t="str">
        <f>Tbl_BalanceHistory[[#This Row],[RespAgy]]&amp;": "&amp;Tbl_BalanceHistory[[#This Row],[RespAgency]]</f>
        <v>330: Virginia-Israel Advisory Board</v>
      </c>
      <c r="G283" s="3">
        <v>330</v>
      </c>
      <c r="H283" s="3" t="s">
        <v>132</v>
      </c>
      <c r="I283" s="3" t="str">
        <f>_xlfn.XLOOKUP(Tbl_BalanceHistory[[#This Row],[AgyCode]],Tbl_Agencies[Agy Code],Tbl_Agencies[Agy Sort])</f>
        <v>030566</v>
      </c>
      <c r="J283" s="2" t="str">
        <f>Tbl_BalanceHistory[[#This Row],[AgyCode]]&amp;": "&amp;Tbl_BalanceHistory[[#This Row],[Agency Name]]</f>
        <v>330: Virginia-Israel Advisory Board</v>
      </c>
      <c r="K283" s="1">
        <v>2021</v>
      </c>
      <c r="L283" s="3">
        <v>534</v>
      </c>
      <c r="M283" s="3" t="s">
        <v>82</v>
      </c>
      <c r="N283" s="2" t="str">
        <f>Tbl_BalanceHistory[[#This Row],[ProgramCode]]&amp;": "&amp;Tbl_BalanceHistory[[#This Row],[Program Name]]</f>
        <v>534: Economic Development Services</v>
      </c>
      <c r="O283" s="3" t="s">
        <v>886</v>
      </c>
      <c r="P283" s="1" t="str">
        <f>IF(Tbl_BalanceHistory[[#This Row],[FundCode]]="0100","GF",IF(Tbl_BalanceHistory[[#This Row],[FundCode]]="01000","GF","Hi Ed / OCR"))</f>
        <v>GF</v>
      </c>
      <c r="Q283" s="5">
        <v>318730.32</v>
      </c>
      <c r="R283" s="5">
        <v>199445.85</v>
      </c>
      <c r="S283" s="5">
        <v>119284.47</v>
      </c>
      <c r="T283" s="5">
        <v>119284.47</v>
      </c>
      <c r="U283" s="3" t="s">
        <v>1733</v>
      </c>
      <c r="V283" s="5">
        <v>0</v>
      </c>
      <c r="W283" s="5">
        <v>0</v>
      </c>
      <c r="X283" s="5"/>
      <c r="Y283" s="5"/>
      <c r="Z283" s="5">
        <f>Tbl_BalanceHistory[[#This Row],[Discretionary Recommended - Pre 2022]]+Tbl_BalanceHistory[[#This Row],[Discretionary Balance Recommended: Policy]]+Tbl_BalanceHistory[[#This Row],[Discretionary Balance Recommended: Commitments]]</f>
        <v>0</v>
      </c>
      <c r="AA283" s="5">
        <f>Tbl_BalanceHistory[[#This Row],[Discretionary Balance]]-Tbl_BalanceHistory[[#This Row],[Discretionary Reappropriation]]</f>
        <v>0</v>
      </c>
      <c r="AB283" s="2"/>
      <c r="AC283" s="2"/>
      <c r="AD283" s="2"/>
      <c r="AE283" s="2"/>
    </row>
    <row r="284" spans="1:31" ht="30" x14ac:dyDescent="0.25">
      <c r="A284" s="2" t="s">
        <v>39</v>
      </c>
      <c r="B284" s="3">
        <v>1</v>
      </c>
      <c r="C284" s="3">
        <v>330</v>
      </c>
      <c r="D284" s="3" t="s">
        <v>132</v>
      </c>
      <c r="E284" s="3" t="str">
        <f>_xlfn.XLOOKUP(Tbl_BalanceHistory[[#This Row],[RespAgy]],Tbl_Agencies[Agy Code],Tbl_Agencies[Agy Sort])</f>
        <v>030566</v>
      </c>
      <c r="F284" s="2" t="str">
        <f>Tbl_BalanceHistory[[#This Row],[RespAgy]]&amp;": "&amp;Tbl_BalanceHistory[[#This Row],[RespAgency]]</f>
        <v>330: Virginia-Israel Advisory Board</v>
      </c>
      <c r="G284" s="3">
        <v>330</v>
      </c>
      <c r="H284" s="3" t="s">
        <v>132</v>
      </c>
      <c r="I284" s="3" t="str">
        <f>_xlfn.XLOOKUP(Tbl_BalanceHistory[[#This Row],[AgyCode]],Tbl_Agencies[Agy Code],Tbl_Agencies[Agy Sort])</f>
        <v>030566</v>
      </c>
      <c r="J284" s="2" t="str">
        <f>Tbl_BalanceHistory[[#This Row],[AgyCode]]&amp;": "&amp;Tbl_BalanceHistory[[#This Row],[Agency Name]]</f>
        <v>330: Virginia-Israel Advisory Board</v>
      </c>
      <c r="K284" s="1">
        <v>2022</v>
      </c>
      <c r="L284" s="3">
        <v>534</v>
      </c>
      <c r="M284" s="3" t="s">
        <v>82</v>
      </c>
      <c r="N284" s="2" t="str">
        <f>Tbl_BalanceHistory[[#This Row],[ProgramCode]]&amp;": "&amp;Tbl_BalanceHistory[[#This Row],[Program Name]]</f>
        <v>534: Economic Development Services</v>
      </c>
      <c r="O284" s="3" t="s">
        <v>886</v>
      </c>
      <c r="P284" s="1" t="str">
        <f>IF(Tbl_BalanceHistory[[#This Row],[FundCode]]="0100","GF",IF(Tbl_BalanceHistory[[#This Row],[FundCode]]="01000","GF","Hi Ed / OCR"))</f>
        <v>GF</v>
      </c>
      <c r="Q284" s="5">
        <v>346225.47</v>
      </c>
      <c r="R284" s="5">
        <v>227371.17</v>
      </c>
      <c r="S284" s="5">
        <v>118854.3</v>
      </c>
      <c r="T284" s="5">
        <v>118854.3</v>
      </c>
      <c r="U284" s="3" t="s">
        <v>1733</v>
      </c>
      <c r="V284" s="5">
        <v>0</v>
      </c>
      <c r="W284" s="5"/>
      <c r="X284" s="5">
        <v>0</v>
      </c>
      <c r="Y284" s="5">
        <v>0</v>
      </c>
      <c r="Z284" s="5">
        <f>Tbl_BalanceHistory[[#This Row],[Discretionary Recommended - Pre 2022]]+Tbl_BalanceHistory[[#This Row],[Discretionary Balance Recommended: Policy]]+Tbl_BalanceHistory[[#This Row],[Discretionary Balance Recommended: Commitments]]</f>
        <v>0</v>
      </c>
      <c r="AA284" s="5">
        <f>Tbl_BalanceHistory[[#This Row],[Discretionary Balance]]-Tbl_BalanceHistory[[#This Row],[Discretionary Reappropriation]]</f>
        <v>0</v>
      </c>
      <c r="AB284" s="2"/>
      <c r="AC284" s="2"/>
      <c r="AD284" s="2"/>
      <c r="AE284" s="2"/>
    </row>
    <row r="285" spans="1:31" ht="30" x14ac:dyDescent="0.25">
      <c r="A285" s="2" t="s">
        <v>39</v>
      </c>
      <c r="B285" s="3">
        <v>1</v>
      </c>
      <c r="C285" s="3">
        <v>330</v>
      </c>
      <c r="D285" s="3" t="s">
        <v>132</v>
      </c>
      <c r="E285" s="3" t="str">
        <f>_xlfn.XLOOKUP(Tbl_BalanceHistory[[#This Row],[RespAgy]],Tbl_Agencies[Agy Code],Tbl_Agencies[Agy Sort])</f>
        <v>030566</v>
      </c>
      <c r="F285" s="2" t="str">
        <f>Tbl_BalanceHistory[[#This Row],[RespAgy]]&amp;": "&amp;Tbl_BalanceHistory[[#This Row],[RespAgency]]</f>
        <v>330: Virginia-Israel Advisory Board</v>
      </c>
      <c r="G285" s="3">
        <v>330</v>
      </c>
      <c r="H285" s="3" t="s">
        <v>132</v>
      </c>
      <c r="I285" s="3" t="str">
        <f>_xlfn.XLOOKUP(Tbl_BalanceHistory[[#This Row],[AgyCode]],Tbl_Agencies[Agy Code],Tbl_Agencies[Agy Sort])</f>
        <v>030566</v>
      </c>
      <c r="J285" s="2" t="str">
        <f>Tbl_BalanceHistory[[#This Row],[AgyCode]]&amp;": "&amp;Tbl_BalanceHistory[[#This Row],[Agency Name]]</f>
        <v>330: Virginia-Israel Advisory Board</v>
      </c>
      <c r="K285" s="1">
        <v>2023</v>
      </c>
      <c r="L285" s="3">
        <v>534</v>
      </c>
      <c r="M285" s="3" t="s">
        <v>82</v>
      </c>
      <c r="N285" s="2" t="str">
        <f>Tbl_BalanceHistory[[#This Row],[ProgramCode]]&amp;": "&amp;Tbl_BalanceHistory[[#This Row],[Program Name]]</f>
        <v>534: Economic Development Services</v>
      </c>
      <c r="O285" s="3" t="s">
        <v>886</v>
      </c>
      <c r="P285" s="1" t="str">
        <f>IF(Tbl_BalanceHistory[[#This Row],[FundCode]]="0100","GF",IF(Tbl_BalanceHistory[[#This Row],[FundCode]]="01000","GF","Hi Ed / OCR"))</f>
        <v>GF</v>
      </c>
      <c r="Q285" s="5">
        <v>403622.3</v>
      </c>
      <c r="R285" s="5">
        <v>285397.45</v>
      </c>
      <c r="S285" s="5">
        <v>118224.85</v>
      </c>
      <c r="T285" s="5">
        <v>118224.85</v>
      </c>
      <c r="U285" s="3" t="s">
        <v>1733</v>
      </c>
      <c r="V285" s="5">
        <v>0</v>
      </c>
      <c r="W285" s="5">
        <v>0</v>
      </c>
      <c r="X285" s="5">
        <v>0</v>
      </c>
      <c r="Y285" s="5">
        <v>0</v>
      </c>
      <c r="Z285" s="5">
        <v>0</v>
      </c>
      <c r="AA285" s="5">
        <v>0</v>
      </c>
      <c r="AB285" s="2"/>
      <c r="AC285" s="2"/>
      <c r="AD285" s="2"/>
      <c r="AE285" s="2"/>
    </row>
    <row r="286" spans="1:31" ht="30" x14ac:dyDescent="0.25">
      <c r="A286" s="2" t="s">
        <v>39</v>
      </c>
      <c r="B286" s="3">
        <v>1</v>
      </c>
      <c r="C286" s="3">
        <v>330</v>
      </c>
      <c r="D286" s="3" t="s">
        <v>132</v>
      </c>
      <c r="E286" s="3" t="str">
        <f>_xlfn.XLOOKUP(Tbl_BalanceHistory[[#This Row],[RespAgy]],Tbl_Agencies[Agy Code],Tbl_Agencies[Agy Sort])</f>
        <v>030566</v>
      </c>
      <c r="F286" s="2" t="str">
        <f>Tbl_BalanceHistory[[#This Row],[RespAgy]]&amp;": "&amp;Tbl_BalanceHistory[[#This Row],[RespAgency]]</f>
        <v>330: Virginia-Israel Advisory Board</v>
      </c>
      <c r="G286" s="3">
        <v>330</v>
      </c>
      <c r="H286" s="3" t="s">
        <v>132</v>
      </c>
      <c r="I286" s="3" t="str">
        <f>_xlfn.XLOOKUP(Tbl_BalanceHistory[[#This Row],[AgyCode]],Tbl_Agencies[Agy Code],Tbl_Agencies[Agy Sort])</f>
        <v>030566</v>
      </c>
      <c r="J286" s="2" t="str">
        <f>Tbl_BalanceHistory[[#This Row],[AgyCode]]&amp;": "&amp;Tbl_BalanceHistory[[#This Row],[Agency Name]]</f>
        <v>330: Virginia-Israel Advisory Board</v>
      </c>
      <c r="K286" s="1">
        <v>2024</v>
      </c>
      <c r="L286" s="3">
        <v>534</v>
      </c>
      <c r="M286" s="3" t="s">
        <v>82</v>
      </c>
      <c r="N286" s="2" t="str">
        <f>Tbl_BalanceHistory[[#This Row],[ProgramCode]]&amp;": "&amp;Tbl_BalanceHistory[[#This Row],[Program Name]]</f>
        <v>534: Economic Development Services</v>
      </c>
      <c r="O286" s="3" t="s">
        <v>886</v>
      </c>
      <c r="P286" s="1" t="str">
        <f>IF(Tbl_BalanceHistory[[#This Row],[FundCode]]="0100","GF",IF(Tbl_BalanceHistory[[#This Row],[FundCode]]="01000","GF","Hi Ed / OCR"))</f>
        <v>GF</v>
      </c>
      <c r="Q286" s="5">
        <v>361639.85</v>
      </c>
      <c r="R286" s="5">
        <v>296489.81</v>
      </c>
      <c r="S286" s="5">
        <v>65150.04</v>
      </c>
      <c r="T286" s="5">
        <v>65150.04</v>
      </c>
      <c r="U286" s="3" t="s">
        <v>1733</v>
      </c>
      <c r="V286" s="5">
        <v>0</v>
      </c>
      <c r="W286" s="5">
        <v>0</v>
      </c>
      <c r="X286" s="5">
        <v>0</v>
      </c>
      <c r="Y286" s="5">
        <v>0</v>
      </c>
      <c r="Z286" s="5">
        <v>0</v>
      </c>
      <c r="AA286" s="5">
        <v>0</v>
      </c>
      <c r="AB286" s="2"/>
      <c r="AC286" s="2"/>
      <c r="AD286" s="2"/>
      <c r="AE286" s="2"/>
    </row>
    <row r="287" spans="1:31" ht="60" x14ac:dyDescent="0.25">
      <c r="A287" s="2" t="s">
        <v>39</v>
      </c>
      <c r="B287" s="3">
        <v>1</v>
      </c>
      <c r="C287" s="3">
        <v>879</v>
      </c>
      <c r="D287" s="3" t="s">
        <v>135</v>
      </c>
      <c r="E287" s="3" t="str">
        <f>_xlfn.XLOOKUP(Tbl_BalanceHistory[[#This Row],[RespAgy]],Tbl_Agencies[Agy Code],Tbl_Agencies[Agy Sort])</f>
        <v>030568</v>
      </c>
      <c r="F287" s="2" t="str">
        <f>Tbl_BalanceHistory[[#This Row],[RespAgy]]&amp;": "&amp;Tbl_BalanceHistory[[#This Row],[RespAgency]]</f>
        <v>879: Commission on the May 31, 2019 Virginia Beach Mass Shooting</v>
      </c>
      <c r="G287" s="3">
        <v>879</v>
      </c>
      <c r="H287" s="3" t="s">
        <v>135</v>
      </c>
      <c r="I287" s="3" t="str">
        <f>_xlfn.XLOOKUP(Tbl_BalanceHistory[[#This Row],[AgyCode]],Tbl_Agencies[Agy Code],Tbl_Agencies[Agy Sort])</f>
        <v>030568</v>
      </c>
      <c r="J287" s="2" t="str">
        <f>Tbl_BalanceHistory[[#This Row],[AgyCode]]&amp;": "&amp;Tbl_BalanceHistory[[#This Row],[Agency Name]]</f>
        <v>879: Commission on the May 31, 2019 Virginia Beach Mass Shooting</v>
      </c>
      <c r="K287" s="1">
        <v>2021</v>
      </c>
      <c r="L287" s="3">
        <v>788</v>
      </c>
      <c r="M287" s="3" t="s">
        <v>92</v>
      </c>
      <c r="N287" s="2" t="str">
        <f>Tbl_BalanceHistory[[#This Row],[ProgramCode]]&amp;": "&amp;Tbl_BalanceHistory[[#This Row],[Program Name]]</f>
        <v>788: Research, Planning, and Coordination</v>
      </c>
      <c r="O287" s="3" t="s">
        <v>886</v>
      </c>
      <c r="P287" s="1" t="str">
        <f>IF(Tbl_BalanceHistory[[#This Row],[FundCode]]="0100","GF",IF(Tbl_BalanceHistory[[#This Row],[FundCode]]="01000","GF","Hi Ed / OCR"))</f>
        <v>GF</v>
      </c>
      <c r="Q287" s="5">
        <v>38504</v>
      </c>
      <c r="R287" s="5">
        <v>0</v>
      </c>
      <c r="S287" s="5">
        <v>38504</v>
      </c>
      <c r="T287" s="5">
        <v>38504</v>
      </c>
      <c r="U287" s="3" t="s">
        <v>1733</v>
      </c>
      <c r="V287" s="5">
        <v>0</v>
      </c>
      <c r="W287" s="5">
        <v>0</v>
      </c>
      <c r="X287" s="5"/>
      <c r="Y287" s="5"/>
      <c r="Z287" s="5">
        <f>Tbl_BalanceHistory[[#This Row],[Discretionary Recommended - Pre 2022]]+Tbl_BalanceHistory[[#This Row],[Discretionary Balance Recommended: Policy]]+Tbl_BalanceHistory[[#This Row],[Discretionary Balance Recommended: Commitments]]</f>
        <v>0</v>
      </c>
      <c r="AA287" s="5">
        <f>Tbl_BalanceHistory[[#This Row],[Discretionary Balance]]-Tbl_BalanceHistory[[#This Row],[Discretionary Reappropriation]]</f>
        <v>0</v>
      </c>
      <c r="AB287" s="2"/>
      <c r="AC287" s="2"/>
      <c r="AD287" s="2"/>
      <c r="AE287" s="2"/>
    </row>
    <row r="288" spans="1:31" ht="60" x14ac:dyDescent="0.25">
      <c r="A288" s="2" t="s">
        <v>39</v>
      </c>
      <c r="B288" s="3">
        <v>1</v>
      </c>
      <c r="C288" s="3">
        <v>879</v>
      </c>
      <c r="D288" s="3" t="s">
        <v>135</v>
      </c>
      <c r="E288" s="3" t="str">
        <f>_xlfn.XLOOKUP(Tbl_BalanceHistory[[#This Row],[RespAgy]],Tbl_Agencies[Agy Code],Tbl_Agencies[Agy Sort])</f>
        <v>030568</v>
      </c>
      <c r="F288" s="2" t="str">
        <f>Tbl_BalanceHistory[[#This Row],[RespAgy]]&amp;": "&amp;Tbl_BalanceHistory[[#This Row],[RespAgency]]</f>
        <v>879: Commission on the May 31, 2019 Virginia Beach Mass Shooting</v>
      </c>
      <c r="G288" s="3">
        <v>879</v>
      </c>
      <c r="H288" s="3" t="s">
        <v>135</v>
      </c>
      <c r="I288" s="3" t="str">
        <f>_xlfn.XLOOKUP(Tbl_BalanceHistory[[#This Row],[AgyCode]],Tbl_Agencies[Agy Code],Tbl_Agencies[Agy Sort])</f>
        <v>030568</v>
      </c>
      <c r="J288" s="2" t="str">
        <f>Tbl_BalanceHistory[[#This Row],[AgyCode]]&amp;": "&amp;Tbl_BalanceHistory[[#This Row],[Agency Name]]</f>
        <v>879: Commission on the May 31, 2019 Virginia Beach Mass Shooting</v>
      </c>
      <c r="K288" s="1">
        <v>2022</v>
      </c>
      <c r="L288" s="3">
        <v>788</v>
      </c>
      <c r="M288" s="3" t="s">
        <v>92</v>
      </c>
      <c r="N288" s="2" t="str">
        <f>Tbl_BalanceHistory[[#This Row],[ProgramCode]]&amp;": "&amp;Tbl_BalanceHistory[[#This Row],[Program Name]]</f>
        <v>788: Research, Planning, and Coordination</v>
      </c>
      <c r="O288" s="3" t="s">
        <v>886</v>
      </c>
      <c r="P288" s="1" t="str">
        <f>IF(Tbl_BalanceHistory[[#This Row],[FundCode]]="0100","GF",IF(Tbl_BalanceHistory[[#This Row],[FundCode]]="01000","GF","Hi Ed / OCR"))</f>
        <v>GF</v>
      </c>
      <c r="Q288" s="5">
        <v>38504</v>
      </c>
      <c r="R288" s="5">
        <v>0</v>
      </c>
      <c r="S288" s="5">
        <v>38504</v>
      </c>
      <c r="T288" s="5">
        <v>38504</v>
      </c>
      <c r="U288" s="3" t="s">
        <v>1733</v>
      </c>
      <c r="V288" s="5">
        <v>0</v>
      </c>
      <c r="W288" s="5"/>
      <c r="X288" s="5">
        <v>0</v>
      </c>
      <c r="Y288" s="5">
        <v>0</v>
      </c>
      <c r="Z288" s="5">
        <f>Tbl_BalanceHistory[[#This Row],[Discretionary Recommended - Pre 2022]]+Tbl_BalanceHistory[[#This Row],[Discretionary Balance Recommended: Policy]]+Tbl_BalanceHistory[[#This Row],[Discretionary Balance Recommended: Commitments]]</f>
        <v>0</v>
      </c>
      <c r="AA288" s="5">
        <f>Tbl_BalanceHistory[[#This Row],[Discretionary Balance]]-Tbl_BalanceHistory[[#This Row],[Discretionary Reappropriation]]</f>
        <v>0</v>
      </c>
      <c r="AB288" s="2"/>
      <c r="AC288" s="2"/>
      <c r="AD288" s="2"/>
      <c r="AE288" s="2"/>
    </row>
    <row r="289" spans="1:31" ht="60" x14ac:dyDescent="0.25">
      <c r="A289" s="2" t="s">
        <v>39</v>
      </c>
      <c r="B289" s="3">
        <v>1</v>
      </c>
      <c r="C289" s="3">
        <v>879</v>
      </c>
      <c r="D289" s="3" t="s">
        <v>135</v>
      </c>
      <c r="E289" s="3" t="str">
        <f>_xlfn.XLOOKUP(Tbl_BalanceHistory[[#This Row],[RespAgy]],Tbl_Agencies[Agy Code],Tbl_Agencies[Agy Sort])</f>
        <v>030568</v>
      </c>
      <c r="F289" s="2" t="str">
        <f>Tbl_BalanceHistory[[#This Row],[RespAgy]]&amp;": "&amp;Tbl_BalanceHistory[[#This Row],[RespAgency]]</f>
        <v>879: Commission on the May 31, 2019 Virginia Beach Mass Shooting</v>
      </c>
      <c r="G289" s="3">
        <v>879</v>
      </c>
      <c r="H289" s="3" t="s">
        <v>135</v>
      </c>
      <c r="I289" s="3" t="str">
        <f>_xlfn.XLOOKUP(Tbl_BalanceHistory[[#This Row],[AgyCode]],Tbl_Agencies[Agy Code],Tbl_Agencies[Agy Sort])</f>
        <v>030568</v>
      </c>
      <c r="J289" s="2" t="str">
        <f>Tbl_BalanceHistory[[#This Row],[AgyCode]]&amp;": "&amp;Tbl_BalanceHistory[[#This Row],[Agency Name]]</f>
        <v>879: Commission on the May 31, 2019 Virginia Beach Mass Shooting</v>
      </c>
      <c r="K289" s="1">
        <v>2023</v>
      </c>
      <c r="L289" s="3">
        <v>788</v>
      </c>
      <c r="M289" s="3" t="s">
        <v>92</v>
      </c>
      <c r="N289" s="2" t="str">
        <f>Tbl_BalanceHistory[[#This Row],[ProgramCode]]&amp;": "&amp;Tbl_BalanceHistory[[#This Row],[Program Name]]</f>
        <v>788: Research, Planning, and Coordination</v>
      </c>
      <c r="O289" s="3" t="s">
        <v>886</v>
      </c>
      <c r="P289" s="1" t="str">
        <f>IF(Tbl_BalanceHistory[[#This Row],[FundCode]]="0100","GF",IF(Tbl_BalanceHistory[[#This Row],[FundCode]]="01000","GF","Hi Ed / OCR"))</f>
        <v>GF</v>
      </c>
      <c r="Q289" s="5">
        <v>77010</v>
      </c>
      <c r="R289" s="5">
        <v>0</v>
      </c>
      <c r="S289" s="5">
        <v>77010</v>
      </c>
      <c r="T289" s="5">
        <v>77010</v>
      </c>
      <c r="U289" s="3" t="s">
        <v>1733</v>
      </c>
      <c r="V289" s="5">
        <v>0</v>
      </c>
      <c r="W289" s="5">
        <v>0</v>
      </c>
      <c r="X289" s="5">
        <v>0</v>
      </c>
      <c r="Y289" s="5">
        <v>0</v>
      </c>
      <c r="Z289" s="5">
        <v>0</v>
      </c>
      <c r="AA289" s="5">
        <v>0</v>
      </c>
      <c r="AB289" s="2"/>
      <c r="AC289" s="2"/>
      <c r="AD289" s="2"/>
      <c r="AE289" s="2"/>
    </row>
    <row r="290" spans="1:31" ht="60" x14ac:dyDescent="0.25">
      <c r="A290" s="2" t="s">
        <v>39</v>
      </c>
      <c r="B290" s="3">
        <v>1</v>
      </c>
      <c r="C290" s="3">
        <v>879</v>
      </c>
      <c r="D290" s="3" t="s">
        <v>135</v>
      </c>
      <c r="E290" s="3" t="str">
        <f>_xlfn.XLOOKUP(Tbl_BalanceHistory[[#This Row],[RespAgy]],Tbl_Agencies[Agy Code],Tbl_Agencies[Agy Sort])</f>
        <v>030568</v>
      </c>
      <c r="F290" s="2" t="str">
        <f>Tbl_BalanceHistory[[#This Row],[RespAgy]]&amp;": "&amp;Tbl_BalanceHistory[[#This Row],[RespAgency]]</f>
        <v>879: Commission on the May 31, 2019 Virginia Beach Mass Shooting</v>
      </c>
      <c r="G290" s="3">
        <v>879</v>
      </c>
      <c r="H290" s="3" t="s">
        <v>135</v>
      </c>
      <c r="I290" s="3" t="str">
        <f>_xlfn.XLOOKUP(Tbl_BalanceHistory[[#This Row],[AgyCode]],Tbl_Agencies[Agy Code],Tbl_Agencies[Agy Sort])</f>
        <v>030568</v>
      </c>
      <c r="J290" s="2" t="str">
        <f>Tbl_BalanceHistory[[#This Row],[AgyCode]]&amp;": "&amp;Tbl_BalanceHistory[[#This Row],[Agency Name]]</f>
        <v>879: Commission on the May 31, 2019 Virginia Beach Mass Shooting</v>
      </c>
      <c r="K290" s="1">
        <v>2024</v>
      </c>
      <c r="L290" s="3">
        <v>788</v>
      </c>
      <c r="M290" s="3" t="s">
        <v>92</v>
      </c>
      <c r="N290" s="2" t="str">
        <f>Tbl_BalanceHistory[[#This Row],[ProgramCode]]&amp;": "&amp;Tbl_BalanceHistory[[#This Row],[Program Name]]</f>
        <v>788: Research, Planning, and Coordination</v>
      </c>
      <c r="O290" s="3" t="s">
        <v>886</v>
      </c>
      <c r="P290" s="1" t="str">
        <f>IF(Tbl_BalanceHistory[[#This Row],[FundCode]]="0100","GF",IF(Tbl_BalanceHistory[[#This Row],[FundCode]]="01000","GF","Hi Ed / OCR"))</f>
        <v>GF</v>
      </c>
      <c r="Q290" s="5">
        <v>115516</v>
      </c>
      <c r="R290" s="5">
        <v>1093.45</v>
      </c>
      <c r="S290" s="5">
        <v>114422.55</v>
      </c>
      <c r="T290" s="5">
        <v>114422.55</v>
      </c>
      <c r="U290" s="3" t="s">
        <v>1733</v>
      </c>
      <c r="V290" s="5">
        <v>0</v>
      </c>
      <c r="W290" s="5">
        <v>0</v>
      </c>
      <c r="X290" s="5">
        <v>0</v>
      </c>
      <c r="Y290" s="5">
        <v>0</v>
      </c>
      <c r="Z290" s="5">
        <v>0</v>
      </c>
      <c r="AA290" s="5">
        <v>0</v>
      </c>
      <c r="AB290" s="2"/>
      <c r="AC290" s="2"/>
      <c r="AD290" s="2"/>
      <c r="AE290" s="2"/>
    </row>
    <row r="291" spans="1:31" ht="105" x14ac:dyDescent="0.25">
      <c r="A291" s="2" t="s">
        <v>39</v>
      </c>
      <c r="B291" s="3">
        <v>1</v>
      </c>
      <c r="C291" s="3">
        <v>880</v>
      </c>
      <c r="D291" s="3" t="s">
        <v>138</v>
      </c>
      <c r="E291" s="3" t="str">
        <f>_xlfn.XLOOKUP(Tbl_BalanceHistory[[#This Row],[RespAgy]],Tbl_Agencies[Agy Code],Tbl_Agencies[Agy Sort])</f>
        <v>030570</v>
      </c>
      <c r="F291" s="2" t="str">
        <f>Tbl_BalanceHistory[[#This Row],[RespAgy]]&amp;": "&amp;Tbl_BalanceHistory[[#This Row],[RespAgency]]</f>
        <v>880: Commission to Study Slavery and Subsequent De Jure and De Facto Racial and Economic Discrimination Against African Americans</v>
      </c>
      <c r="G291" s="3">
        <v>880</v>
      </c>
      <c r="H291" s="3" t="s">
        <v>138</v>
      </c>
      <c r="I291" s="3" t="str">
        <f>_xlfn.XLOOKUP(Tbl_BalanceHistory[[#This Row],[AgyCode]],Tbl_Agencies[Agy Code],Tbl_Agencies[Agy Sort])</f>
        <v>030570</v>
      </c>
      <c r="J291" s="2" t="str">
        <f>Tbl_BalanceHistory[[#This Row],[AgyCode]]&amp;": "&amp;Tbl_BalanceHistory[[#This Row],[Agency Name]]</f>
        <v>880: Commission to Study Slavery and Subsequent De Jure and De Facto Racial and Economic Discrimination Against African Americans</v>
      </c>
      <c r="K291" s="1">
        <v>2021</v>
      </c>
      <c r="L291" s="3">
        <v>788</v>
      </c>
      <c r="M291" s="3" t="s">
        <v>92</v>
      </c>
      <c r="N291" s="2" t="str">
        <f>Tbl_BalanceHistory[[#This Row],[ProgramCode]]&amp;": "&amp;Tbl_BalanceHistory[[#This Row],[Program Name]]</f>
        <v>788: Research, Planning, and Coordination</v>
      </c>
      <c r="O291" s="3" t="s">
        <v>886</v>
      </c>
      <c r="P291" s="1" t="str">
        <f>IF(Tbl_BalanceHistory[[#This Row],[FundCode]]="0100","GF",IF(Tbl_BalanceHistory[[#This Row],[FundCode]]="01000","GF","Hi Ed / OCR"))</f>
        <v>GF</v>
      </c>
      <c r="Q291" s="5">
        <v>141521</v>
      </c>
      <c r="R291" s="5">
        <v>0</v>
      </c>
      <c r="S291" s="5">
        <v>141521</v>
      </c>
      <c r="T291" s="5">
        <v>141521</v>
      </c>
      <c r="U291" s="3" t="s">
        <v>1733</v>
      </c>
      <c r="V291" s="5">
        <v>0</v>
      </c>
      <c r="W291" s="5">
        <v>0</v>
      </c>
      <c r="X291" s="5"/>
      <c r="Y291" s="5"/>
      <c r="Z291" s="5">
        <f>Tbl_BalanceHistory[[#This Row],[Discretionary Recommended - Pre 2022]]+Tbl_BalanceHistory[[#This Row],[Discretionary Balance Recommended: Policy]]+Tbl_BalanceHistory[[#This Row],[Discretionary Balance Recommended: Commitments]]</f>
        <v>0</v>
      </c>
      <c r="AA291" s="5">
        <f>Tbl_BalanceHistory[[#This Row],[Discretionary Balance]]-Tbl_BalanceHistory[[#This Row],[Discretionary Reappropriation]]</f>
        <v>0</v>
      </c>
      <c r="AB291" s="2"/>
      <c r="AC291" s="2"/>
      <c r="AD291" s="2"/>
      <c r="AE291" s="2"/>
    </row>
    <row r="292" spans="1:31" ht="105" x14ac:dyDescent="0.25">
      <c r="A292" s="2" t="s">
        <v>39</v>
      </c>
      <c r="B292" s="3">
        <v>1</v>
      </c>
      <c r="C292" s="3">
        <v>880</v>
      </c>
      <c r="D292" s="3" t="s">
        <v>138</v>
      </c>
      <c r="E292" s="3" t="str">
        <f>_xlfn.XLOOKUP(Tbl_BalanceHistory[[#This Row],[RespAgy]],Tbl_Agencies[Agy Code],Tbl_Agencies[Agy Sort])</f>
        <v>030570</v>
      </c>
      <c r="F292" s="2" t="str">
        <f>Tbl_BalanceHistory[[#This Row],[RespAgy]]&amp;": "&amp;Tbl_BalanceHistory[[#This Row],[RespAgency]]</f>
        <v>880: Commission to Study Slavery and Subsequent De Jure and De Facto Racial and Economic Discrimination Against African Americans</v>
      </c>
      <c r="G292" s="3">
        <v>880</v>
      </c>
      <c r="H292" s="3" t="s">
        <v>138</v>
      </c>
      <c r="I292" s="3" t="str">
        <f>_xlfn.XLOOKUP(Tbl_BalanceHistory[[#This Row],[AgyCode]],Tbl_Agencies[Agy Code],Tbl_Agencies[Agy Sort])</f>
        <v>030570</v>
      </c>
      <c r="J292" s="2" t="str">
        <f>Tbl_BalanceHistory[[#This Row],[AgyCode]]&amp;": "&amp;Tbl_BalanceHistory[[#This Row],[Agency Name]]</f>
        <v>880: Commission to Study Slavery and Subsequent De Jure and De Facto Racial and Economic Discrimination Against African Americans</v>
      </c>
      <c r="K292" s="1">
        <v>2022</v>
      </c>
      <c r="L292" s="3">
        <v>788</v>
      </c>
      <c r="M292" s="3" t="s">
        <v>92</v>
      </c>
      <c r="N292" s="2" t="str">
        <f>Tbl_BalanceHistory[[#This Row],[ProgramCode]]&amp;": "&amp;Tbl_BalanceHistory[[#This Row],[Program Name]]</f>
        <v>788: Research, Planning, and Coordination</v>
      </c>
      <c r="O292" s="3" t="s">
        <v>886</v>
      </c>
      <c r="P292" s="1" t="str">
        <f>IF(Tbl_BalanceHistory[[#This Row],[FundCode]]="0100","GF",IF(Tbl_BalanceHistory[[#This Row],[FundCode]]="01000","GF","Hi Ed / OCR"))</f>
        <v>GF</v>
      </c>
      <c r="Q292" s="5">
        <v>235685</v>
      </c>
      <c r="R292" s="5">
        <v>40129</v>
      </c>
      <c r="S292" s="5">
        <v>195556</v>
      </c>
      <c r="T292" s="5">
        <v>195556</v>
      </c>
      <c r="U292" s="3" t="s">
        <v>1733</v>
      </c>
      <c r="V292" s="5">
        <v>0</v>
      </c>
      <c r="W292" s="5"/>
      <c r="X292" s="5">
        <v>0</v>
      </c>
      <c r="Y292" s="5">
        <v>0</v>
      </c>
      <c r="Z292" s="5">
        <f>Tbl_BalanceHistory[[#This Row],[Discretionary Recommended - Pre 2022]]+Tbl_BalanceHistory[[#This Row],[Discretionary Balance Recommended: Policy]]+Tbl_BalanceHistory[[#This Row],[Discretionary Balance Recommended: Commitments]]</f>
        <v>0</v>
      </c>
      <c r="AA292" s="5">
        <f>Tbl_BalanceHistory[[#This Row],[Discretionary Balance]]-Tbl_BalanceHistory[[#This Row],[Discretionary Reappropriation]]</f>
        <v>0</v>
      </c>
      <c r="AB292" s="2"/>
      <c r="AC292" s="2"/>
      <c r="AD292" s="2"/>
      <c r="AE292" s="2"/>
    </row>
    <row r="293" spans="1:31" ht="105" x14ac:dyDescent="0.25">
      <c r="A293" s="2" t="s">
        <v>39</v>
      </c>
      <c r="B293" s="3">
        <v>1</v>
      </c>
      <c r="C293" s="3">
        <v>880</v>
      </c>
      <c r="D293" s="3" t="s">
        <v>138</v>
      </c>
      <c r="E293" s="3" t="str">
        <f>_xlfn.XLOOKUP(Tbl_BalanceHistory[[#This Row],[RespAgy]],Tbl_Agencies[Agy Code],Tbl_Agencies[Agy Sort])</f>
        <v>030570</v>
      </c>
      <c r="F293" s="2" t="str">
        <f>Tbl_BalanceHistory[[#This Row],[RespAgy]]&amp;": "&amp;Tbl_BalanceHistory[[#This Row],[RespAgency]]</f>
        <v>880: Commission to Study Slavery and Subsequent De Jure and De Facto Racial and Economic Discrimination Against African Americans</v>
      </c>
      <c r="G293" s="3">
        <v>880</v>
      </c>
      <c r="H293" s="3" t="s">
        <v>138</v>
      </c>
      <c r="I293" s="3" t="str">
        <f>_xlfn.XLOOKUP(Tbl_BalanceHistory[[#This Row],[AgyCode]],Tbl_Agencies[Agy Code],Tbl_Agencies[Agy Sort])</f>
        <v>030570</v>
      </c>
      <c r="J293" s="2" t="str">
        <f>Tbl_BalanceHistory[[#This Row],[AgyCode]]&amp;": "&amp;Tbl_BalanceHistory[[#This Row],[Agency Name]]</f>
        <v>880: Commission to Study Slavery and Subsequent De Jure and De Facto Racial and Economic Discrimination Against African Americans</v>
      </c>
      <c r="K293" s="1">
        <v>2023</v>
      </c>
      <c r="L293" s="3">
        <v>788</v>
      </c>
      <c r="M293" s="3" t="s">
        <v>92</v>
      </c>
      <c r="N293" s="2" t="str">
        <f>Tbl_BalanceHistory[[#This Row],[ProgramCode]]&amp;": "&amp;Tbl_BalanceHistory[[#This Row],[Program Name]]</f>
        <v>788: Research, Planning, and Coordination</v>
      </c>
      <c r="O293" s="3" t="s">
        <v>886</v>
      </c>
      <c r="P293" s="1" t="str">
        <f>IF(Tbl_BalanceHistory[[#This Row],[FundCode]]="0100","GF",IF(Tbl_BalanceHistory[[#This Row],[FundCode]]="01000","GF","Hi Ed / OCR"))</f>
        <v>GF</v>
      </c>
      <c r="Q293" s="5">
        <v>289724</v>
      </c>
      <c r="R293" s="5">
        <v>70533.7</v>
      </c>
      <c r="S293" s="5">
        <v>219190.3</v>
      </c>
      <c r="T293" s="5">
        <v>219190.3</v>
      </c>
      <c r="U293" s="3" t="s">
        <v>1733</v>
      </c>
      <c r="V293" s="5">
        <v>0</v>
      </c>
      <c r="W293" s="5">
        <v>0</v>
      </c>
      <c r="X293" s="5">
        <v>0</v>
      </c>
      <c r="Y293" s="5">
        <v>0</v>
      </c>
      <c r="Z293" s="5">
        <v>0</v>
      </c>
      <c r="AA293" s="5">
        <v>0</v>
      </c>
      <c r="AB293" s="2"/>
      <c r="AC293" s="2"/>
      <c r="AD293" s="2"/>
      <c r="AE293" s="2"/>
    </row>
    <row r="294" spans="1:31" ht="105" x14ac:dyDescent="0.25">
      <c r="A294" s="2" t="s">
        <v>39</v>
      </c>
      <c r="B294" s="3">
        <v>1</v>
      </c>
      <c r="C294" s="3">
        <v>880</v>
      </c>
      <c r="D294" s="3" t="s">
        <v>138</v>
      </c>
      <c r="E294" s="3" t="str">
        <f>_xlfn.XLOOKUP(Tbl_BalanceHistory[[#This Row],[RespAgy]],Tbl_Agencies[Agy Code],Tbl_Agencies[Agy Sort])</f>
        <v>030570</v>
      </c>
      <c r="F294" s="2" t="str">
        <f>Tbl_BalanceHistory[[#This Row],[RespAgy]]&amp;": "&amp;Tbl_BalanceHistory[[#This Row],[RespAgency]]</f>
        <v>880: Commission to Study Slavery and Subsequent De Jure and De Facto Racial and Economic Discrimination Against African Americans</v>
      </c>
      <c r="G294" s="3">
        <v>880</v>
      </c>
      <c r="H294" s="3" t="s">
        <v>138</v>
      </c>
      <c r="I294" s="3" t="str">
        <f>_xlfn.XLOOKUP(Tbl_BalanceHistory[[#This Row],[AgyCode]],Tbl_Agencies[Agy Code],Tbl_Agencies[Agy Sort])</f>
        <v>030570</v>
      </c>
      <c r="J294" s="2" t="str">
        <f>Tbl_BalanceHistory[[#This Row],[AgyCode]]&amp;": "&amp;Tbl_BalanceHistory[[#This Row],[Agency Name]]</f>
        <v>880: Commission to Study Slavery and Subsequent De Jure and De Facto Racial and Economic Discrimination Against African Americans</v>
      </c>
      <c r="K294" s="1">
        <v>2024</v>
      </c>
      <c r="L294" s="3">
        <v>788</v>
      </c>
      <c r="M294" s="3" t="s">
        <v>92</v>
      </c>
      <c r="N294" s="2" t="str">
        <f>Tbl_BalanceHistory[[#This Row],[ProgramCode]]&amp;": "&amp;Tbl_BalanceHistory[[#This Row],[Program Name]]</f>
        <v>788: Research, Planning, and Coordination</v>
      </c>
      <c r="O294" s="3" t="s">
        <v>886</v>
      </c>
      <c r="P294" s="1" t="str">
        <f>IF(Tbl_BalanceHistory[[#This Row],[FundCode]]="0100","GF",IF(Tbl_BalanceHistory[[#This Row],[FundCode]]="01000","GF","Hi Ed / OCR"))</f>
        <v>GF</v>
      </c>
      <c r="Q294" s="5">
        <v>313359.3</v>
      </c>
      <c r="R294" s="5">
        <v>101008.61</v>
      </c>
      <c r="S294" s="5">
        <v>212350.69</v>
      </c>
      <c r="T294" s="5">
        <v>212350.69</v>
      </c>
      <c r="U294" s="3" t="s">
        <v>1733</v>
      </c>
      <c r="V294" s="5">
        <v>0</v>
      </c>
      <c r="W294" s="5">
        <v>0</v>
      </c>
      <c r="X294" s="5">
        <v>0</v>
      </c>
      <c r="Y294" s="5">
        <v>0</v>
      </c>
      <c r="Z294" s="5">
        <v>0</v>
      </c>
      <c r="AA294" s="5">
        <v>0</v>
      </c>
      <c r="AB294" s="2"/>
      <c r="AC294" s="2"/>
      <c r="AD294" s="2"/>
      <c r="AE294" s="2"/>
    </row>
    <row r="295" spans="1:31" ht="60" x14ac:dyDescent="0.25">
      <c r="A295" s="2" t="s">
        <v>908</v>
      </c>
      <c r="B295" s="3">
        <v>1</v>
      </c>
      <c r="C295" s="3">
        <v>842</v>
      </c>
      <c r="D295" s="3" t="s">
        <v>141</v>
      </c>
      <c r="E295" s="3" t="str">
        <f>_xlfn.XLOOKUP(Tbl_BalanceHistory[[#This Row],[RespAgy]],Tbl_Agencies[Agy Code],Tbl_Agencies[Agy Sort])</f>
        <v>030571</v>
      </c>
      <c r="F295" s="2" t="str">
        <f>Tbl_BalanceHistory[[#This Row],[RespAgy]]&amp;": "&amp;Tbl_BalanceHistory[[#This Row],[RespAgency]]</f>
        <v>842: Chesapeake Bay Commission</v>
      </c>
      <c r="G295" s="3">
        <v>842</v>
      </c>
      <c r="H295" s="3" t="s">
        <v>141</v>
      </c>
      <c r="I295" s="3" t="str">
        <f>_xlfn.XLOOKUP(Tbl_BalanceHistory[[#This Row],[AgyCode]],Tbl_Agencies[Agy Code],Tbl_Agencies[Agy Sort])</f>
        <v>030571</v>
      </c>
      <c r="J295" s="2" t="str">
        <f>Tbl_BalanceHistory[[#This Row],[AgyCode]]&amp;": "&amp;Tbl_BalanceHistory[[#This Row],[Agency Name]]</f>
        <v>842: Chesapeake Bay Commission</v>
      </c>
      <c r="K295" s="1">
        <v>2014</v>
      </c>
      <c r="L295" s="3">
        <v>507</v>
      </c>
      <c r="M295" s="3" t="s">
        <v>78</v>
      </c>
      <c r="N295" s="2" t="str">
        <f>Tbl_BalanceHistory[[#This Row],[ProgramCode]]&amp;": "&amp;Tbl_BalanceHistory[[#This Row],[Program Name]]</f>
        <v>507: Resource Management Research, Planning, and Coordination</v>
      </c>
      <c r="O295" s="3" t="s">
        <v>1730</v>
      </c>
      <c r="P295" s="1" t="str">
        <f>IF(Tbl_BalanceHistory[[#This Row],[FundCode]]="0100","GF",IF(Tbl_BalanceHistory[[#This Row],[FundCode]]="01000","GF","Hi Ed / OCR"))</f>
        <v>GF</v>
      </c>
      <c r="Q295" s="5">
        <v>235249</v>
      </c>
      <c r="R295" s="5">
        <v>235224.5</v>
      </c>
      <c r="S295" s="5">
        <v>24</v>
      </c>
      <c r="T295" s="5">
        <v>24</v>
      </c>
      <c r="U295" s="3" t="s">
        <v>1731</v>
      </c>
      <c r="V295" s="5">
        <v>0</v>
      </c>
      <c r="W295" s="5">
        <v>0</v>
      </c>
      <c r="X295" s="5"/>
      <c r="Y295" s="5"/>
      <c r="Z295" s="5">
        <f>Tbl_BalanceHistory[[#This Row],[Discretionary Recommended - Pre 2022]]+Tbl_BalanceHistory[[#This Row],[Discretionary Balance Recommended: Policy]]+Tbl_BalanceHistory[[#This Row],[Discretionary Balance Recommended: Commitments]]</f>
        <v>0</v>
      </c>
      <c r="AA295" s="5">
        <f>Tbl_BalanceHistory[[#This Row],[Discretionary Balance]]-Tbl_BalanceHistory[[#This Row],[Discretionary Reappropriation]]</f>
        <v>0</v>
      </c>
      <c r="AB295" s="2"/>
      <c r="AC295" s="2"/>
      <c r="AD295" s="2"/>
      <c r="AE295" s="2"/>
    </row>
    <row r="296" spans="1:31" ht="60" x14ac:dyDescent="0.25">
      <c r="A296" s="2" t="s">
        <v>908</v>
      </c>
      <c r="B296" s="3">
        <v>1</v>
      </c>
      <c r="C296" s="3">
        <v>842</v>
      </c>
      <c r="D296" s="3" t="s">
        <v>141</v>
      </c>
      <c r="E296" s="3" t="str">
        <f>_xlfn.XLOOKUP(Tbl_BalanceHistory[[#This Row],[RespAgy]],Tbl_Agencies[Agy Code],Tbl_Agencies[Agy Sort])</f>
        <v>030571</v>
      </c>
      <c r="F296" s="2" t="str">
        <f>Tbl_BalanceHistory[[#This Row],[RespAgy]]&amp;": "&amp;Tbl_BalanceHistory[[#This Row],[RespAgency]]</f>
        <v>842: Chesapeake Bay Commission</v>
      </c>
      <c r="G296" s="3">
        <v>842</v>
      </c>
      <c r="H296" s="3" t="s">
        <v>141</v>
      </c>
      <c r="I296" s="3" t="str">
        <f>_xlfn.XLOOKUP(Tbl_BalanceHistory[[#This Row],[AgyCode]],Tbl_Agencies[Agy Code],Tbl_Agencies[Agy Sort])</f>
        <v>030571</v>
      </c>
      <c r="J296" s="2" t="str">
        <f>Tbl_BalanceHistory[[#This Row],[AgyCode]]&amp;": "&amp;Tbl_BalanceHistory[[#This Row],[Agency Name]]</f>
        <v>842: Chesapeake Bay Commission</v>
      </c>
      <c r="K296" s="1">
        <v>2015</v>
      </c>
      <c r="L296" s="3">
        <v>507</v>
      </c>
      <c r="M296" s="3" t="s">
        <v>78</v>
      </c>
      <c r="N296" s="2" t="str">
        <f>Tbl_BalanceHistory[[#This Row],[ProgramCode]]&amp;": "&amp;Tbl_BalanceHistory[[#This Row],[Program Name]]</f>
        <v>507: Resource Management Research, Planning, and Coordination</v>
      </c>
      <c r="O296" s="3" t="s">
        <v>1730</v>
      </c>
      <c r="P296" s="1" t="str">
        <f>IF(Tbl_BalanceHistory[[#This Row],[FundCode]]="0100","GF",IF(Tbl_BalanceHistory[[#This Row],[FundCode]]="01000","GF","Hi Ed / OCR"))</f>
        <v>GF</v>
      </c>
      <c r="Q296" s="5">
        <v>238036</v>
      </c>
      <c r="R296" s="5">
        <v>234781</v>
      </c>
      <c r="S296" s="5">
        <v>3254</v>
      </c>
      <c r="T296" s="5">
        <v>3254</v>
      </c>
      <c r="U296" s="3" t="s">
        <v>1731</v>
      </c>
      <c r="V296" s="5">
        <v>0</v>
      </c>
      <c r="W296" s="5">
        <v>0</v>
      </c>
      <c r="X296" s="5"/>
      <c r="Y296" s="5"/>
      <c r="Z296" s="5">
        <f>Tbl_BalanceHistory[[#This Row],[Discretionary Recommended - Pre 2022]]+Tbl_BalanceHistory[[#This Row],[Discretionary Balance Recommended: Policy]]+Tbl_BalanceHistory[[#This Row],[Discretionary Balance Recommended: Commitments]]</f>
        <v>0</v>
      </c>
      <c r="AA296" s="5">
        <f>Tbl_BalanceHistory[[#This Row],[Discretionary Balance]]-Tbl_BalanceHistory[[#This Row],[Discretionary Reappropriation]]</f>
        <v>0</v>
      </c>
      <c r="AB296" s="2"/>
      <c r="AC296" s="2"/>
      <c r="AD296" s="2"/>
      <c r="AE296" s="2"/>
    </row>
    <row r="297" spans="1:31" ht="60" x14ac:dyDescent="0.25">
      <c r="A297" s="2" t="s">
        <v>908</v>
      </c>
      <c r="B297" s="3">
        <v>1</v>
      </c>
      <c r="C297" s="3">
        <v>842</v>
      </c>
      <c r="D297" s="3" t="s">
        <v>141</v>
      </c>
      <c r="E297" s="3" t="str">
        <f>_xlfn.XLOOKUP(Tbl_BalanceHistory[[#This Row],[RespAgy]],Tbl_Agencies[Agy Code],Tbl_Agencies[Agy Sort])</f>
        <v>030571</v>
      </c>
      <c r="F297" s="2" t="str">
        <f>Tbl_BalanceHistory[[#This Row],[RespAgy]]&amp;": "&amp;Tbl_BalanceHistory[[#This Row],[RespAgency]]</f>
        <v>842: Chesapeake Bay Commission</v>
      </c>
      <c r="G297" s="3">
        <v>842</v>
      </c>
      <c r="H297" s="3" t="s">
        <v>141</v>
      </c>
      <c r="I297" s="3" t="str">
        <f>_xlfn.XLOOKUP(Tbl_BalanceHistory[[#This Row],[AgyCode]],Tbl_Agencies[Agy Code],Tbl_Agencies[Agy Sort])</f>
        <v>030571</v>
      </c>
      <c r="J297" s="2" t="str">
        <f>Tbl_BalanceHistory[[#This Row],[AgyCode]]&amp;": "&amp;Tbl_BalanceHistory[[#This Row],[Agency Name]]</f>
        <v>842: Chesapeake Bay Commission</v>
      </c>
      <c r="K297" s="1">
        <v>2016</v>
      </c>
      <c r="L297" s="3">
        <v>507</v>
      </c>
      <c r="M297" s="3" t="s">
        <v>78</v>
      </c>
      <c r="N297" s="2" t="str">
        <f>Tbl_BalanceHistory[[#This Row],[ProgramCode]]&amp;": "&amp;Tbl_BalanceHistory[[#This Row],[Program Name]]</f>
        <v>507: Resource Management Research, Planning, and Coordination</v>
      </c>
      <c r="O297" s="3" t="s">
        <v>1730</v>
      </c>
      <c r="P297" s="1" t="str">
        <f>IF(Tbl_BalanceHistory[[#This Row],[FundCode]]="0100","GF",IF(Tbl_BalanceHistory[[#This Row],[FundCode]]="01000","GF","Hi Ed / OCR"))</f>
        <v>GF</v>
      </c>
      <c r="Q297" s="5">
        <v>244585</v>
      </c>
      <c r="R297" s="5">
        <v>244585</v>
      </c>
      <c r="S297" s="5">
        <v>0</v>
      </c>
      <c r="T297" s="5">
        <v>0</v>
      </c>
      <c r="U297" s="3" t="s">
        <v>1732</v>
      </c>
      <c r="V297" s="5">
        <v>0</v>
      </c>
      <c r="W297" s="5">
        <v>0</v>
      </c>
      <c r="X297" s="5"/>
      <c r="Y297" s="5"/>
      <c r="Z297" s="5">
        <f>Tbl_BalanceHistory[[#This Row],[Discretionary Recommended - Pre 2022]]+Tbl_BalanceHistory[[#This Row],[Discretionary Balance Recommended: Policy]]+Tbl_BalanceHistory[[#This Row],[Discretionary Balance Recommended: Commitments]]</f>
        <v>0</v>
      </c>
      <c r="AA297" s="5">
        <f>Tbl_BalanceHistory[[#This Row],[Discretionary Balance]]-Tbl_BalanceHistory[[#This Row],[Discretionary Reappropriation]]</f>
        <v>0</v>
      </c>
      <c r="AB297" s="2"/>
      <c r="AC297" s="2"/>
      <c r="AD297" s="2"/>
      <c r="AE297" s="2"/>
    </row>
    <row r="298" spans="1:31" ht="60" x14ac:dyDescent="0.25">
      <c r="A298" s="2" t="s">
        <v>908</v>
      </c>
      <c r="B298" s="3">
        <v>1</v>
      </c>
      <c r="C298" s="3">
        <v>842</v>
      </c>
      <c r="D298" s="3" t="s">
        <v>141</v>
      </c>
      <c r="E298" s="3" t="str">
        <f>_xlfn.XLOOKUP(Tbl_BalanceHistory[[#This Row],[RespAgy]],Tbl_Agencies[Agy Code],Tbl_Agencies[Agy Sort])</f>
        <v>030571</v>
      </c>
      <c r="F298" s="2" t="str">
        <f>Tbl_BalanceHistory[[#This Row],[RespAgy]]&amp;": "&amp;Tbl_BalanceHistory[[#This Row],[RespAgency]]</f>
        <v>842: Chesapeake Bay Commission</v>
      </c>
      <c r="G298" s="3">
        <v>842</v>
      </c>
      <c r="H298" s="3" t="s">
        <v>141</v>
      </c>
      <c r="I298" s="3" t="str">
        <f>_xlfn.XLOOKUP(Tbl_BalanceHistory[[#This Row],[AgyCode]],Tbl_Agencies[Agy Code],Tbl_Agencies[Agy Sort])</f>
        <v>030571</v>
      </c>
      <c r="J298" s="2" t="str">
        <f>Tbl_BalanceHistory[[#This Row],[AgyCode]]&amp;": "&amp;Tbl_BalanceHistory[[#This Row],[Agency Name]]</f>
        <v>842: Chesapeake Bay Commission</v>
      </c>
      <c r="K298" s="1">
        <v>2017</v>
      </c>
      <c r="L298" s="3">
        <v>507</v>
      </c>
      <c r="M298" s="3" t="s">
        <v>78</v>
      </c>
      <c r="N298" s="2" t="str">
        <f>Tbl_BalanceHistory[[#This Row],[ProgramCode]]&amp;": "&amp;Tbl_BalanceHistory[[#This Row],[Program Name]]</f>
        <v>507: Resource Management Research, Planning, and Coordination</v>
      </c>
      <c r="O298" s="3" t="s">
        <v>886</v>
      </c>
      <c r="P298" s="1" t="str">
        <f>IF(Tbl_BalanceHistory[[#This Row],[FundCode]]="0100","GF",IF(Tbl_BalanceHistory[[#This Row],[FundCode]]="01000","GF","Hi Ed / OCR"))</f>
        <v>GF</v>
      </c>
      <c r="Q298" s="5">
        <v>291867</v>
      </c>
      <c r="R298" s="5">
        <v>291867</v>
      </c>
      <c r="S298" s="5">
        <v>0</v>
      </c>
      <c r="T298" s="5">
        <v>0</v>
      </c>
      <c r="U298" s="3" t="s">
        <v>1732</v>
      </c>
      <c r="V298" s="5">
        <v>0</v>
      </c>
      <c r="W298" s="5">
        <v>0</v>
      </c>
      <c r="X298" s="5"/>
      <c r="Y298" s="5"/>
      <c r="Z298" s="5">
        <f>Tbl_BalanceHistory[[#This Row],[Discretionary Recommended - Pre 2022]]+Tbl_BalanceHistory[[#This Row],[Discretionary Balance Recommended: Policy]]+Tbl_BalanceHistory[[#This Row],[Discretionary Balance Recommended: Commitments]]</f>
        <v>0</v>
      </c>
      <c r="AA298" s="5">
        <f>Tbl_BalanceHistory[[#This Row],[Discretionary Balance]]-Tbl_BalanceHistory[[#This Row],[Discretionary Reappropriation]]</f>
        <v>0</v>
      </c>
      <c r="AB298" s="2"/>
      <c r="AC298" s="2"/>
      <c r="AD298" s="2"/>
      <c r="AE298" s="2"/>
    </row>
    <row r="299" spans="1:31" ht="60" x14ac:dyDescent="0.25">
      <c r="A299" s="2" t="s">
        <v>908</v>
      </c>
      <c r="B299" s="3">
        <v>1</v>
      </c>
      <c r="C299" s="3">
        <v>842</v>
      </c>
      <c r="D299" s="3" t="s">
        <v>141</v>
      </c>
      <c r="E299" s="3" t="str">
        <f>_xlfn.XLOOKUP(Tbl_BalanceHistory[[#This Row],[RespAgy]],Tbl_Agencies[Agy Code],Tbl_Agencies[Agy Sort])</f>
        <v>030571</v>
      </c>
      <c r="F299" s="2" t="str">
        <f>Tbl_BalanceHistory[[#This Row],[RespAgy]]&amp;": "&amp;Tbl_BalanceHistory[[#This Row],[RespAgency]]</f>
        <v>842: Chesapeake Bay Commission</v>
      </c>
      <c r="G299" s="3">
        <v>842</v>
      </c>
      <c r="H299" s="3" t="s">
        <v>141</v>
      </c>
      <c r="I299" s="3" t="str">
        <f>_xlfn.XLOOKUP(Tbl_BalanceHistory[[#This Row],[AgyCode]],Tbl_Agencies[Agy Code],Tbl_Agencies[Agy Sort])</f>
        <v>030571</v>
      </c>
      <c r="J299" s="2" t="str">
        <f>Tbl_BalanceHistory[[#This Row],[AgyCode]]&amp;": "&amp;Tbl_BalanceHistory[[#This Row],[Agency Name]]</f>
        <v>842: Chesapeake Bay Commission</v>
      </c>
      <c r="K299" s="1">
        <v>2018</v>
      </c>
      <c r="L299" s="3">
        <v>507</v>
      </c>
      <c r="M299" s="3" t="s">
        <v>78</v>
      </c>
      <c r="N299" s="2" t="str">
        <f>Tbl_BalanceHistory[[#This Row],[ProgramCode]]&amp;": "&amp;Tbl_BalanceHistory[[#This Row],[Program Name]]</f>
        <v>507: Resource Management Research, Planning, and Coordination</v>
      </c>
      <c r="O299" s="3" t="s">
        <v>886</v>
      </c>
      <c r="P299" s="1" t="str">
        <f>IF(Tbl_BalanceHistory[[#This Row],[FundCode]]="0100","GF",IF(Tbl_BalanceHistory[[#This Row],[FundCode]]="01000","GF","Hi Ed / OCR"))</f>
        <v>GF</v>
      </c>
      <c r="Q299" s="5">
        <v>332161</v>
      </c>
      <c r="R299" s="5">
        <v>332161</v>
      </c>
      <c r="S299" s="5">
        <v>0</v>
      </c>
      <c r="T299" s="5">
        <v>0</v>
      </c>
      <c r="U299" s="3" t="s">
        <v>1733</v>
      </c>
      <c r="V299" s="5">
        <v>0</v>
      </c>
      <c r="W299" s="5">
        <v>0</v>
      </c>
      <c r="X299" s="5"/>
      <c r="Y299" s="5"/>
      <c r="Z299" s="5">
        <f>Tbl_BalanceHistory[[#This Row],[Discretionary Recommended - Pre 2022]]+Tbl_BalanceHistory[[#This Row],[Discretionary Balance Recommended: Policy]]+Tbl_BalanceHistory[[#This Row],[Discretionary Balance Recommended: Commitments]]</f>
        <v>0</v>
      </c>
      <c r="AA299" s="5">
        <f>Tbl_BalanceHistory[[#This Row],[Discretionary Balance]]-Tbl_BalanceHistory[[#This Row],[Discretionary Reappropriation]]</f>
        <v>0</v>
      </c>
      <c r="AB299" s="2"/>
      <c r="AC299" s="2"/>
      <c r="AD299" s="2"/>
      <c r="AE299" s="2"/>
    </row>
    <row r="300" spans="1:31" ht="60" x14ac:dyDescent="0.25">
      <c r="A300" s="2" t="s">
        <v>908</v>
      </c>
      <c r="B300" s="3">
        <v>1</v>
      </c>
      <c r="C300" s="3">
        <v>842</v>
      </c>
      <c r="D300" s="3" t="s">
        <v>141</v>
      </c>
      <c r="E300" s="3" t="str">
        <f>_xlfn.XLOOKUP(Tbl_BalanceHistory[[#This Row],[RespAgy]],Tbl_Agencies[Agy Code],Tbl_Agencies[Agy Sort])</f>
        <v>030571</v>
      </c>
      <c r="F300" s="2" t="str">
        <f>Tbl_BalanceHistory[[#This Row],[RespAgy]]&amp;": "&amp;Tbl_BalanceHistory[[#This Row],[RespAgency]]</f>
        <v>842: Chesapeake Bay Commission</v>
      </c>
      <c r="G300" s="3">
        <v>842</v>
      </c>
      <c r="H300" s="3" t="s">
        <v>141</v>
      </c>
      <c r="I300" s="3" t="str">
        <f>_xlfn.XLOOKUP(Tbl_BalanceHistory[[#This Row],[AgyCode]],Tbl_Agencies[Agy Code],Tbl_Agencies[Agy Sort])</f>
        <v>030571</v>
      </c>
      <c r="J300" s="2" t="str">
        <f>Tbl_BalanceHistory[[#This Row],[AgyCode]]&amp;": "&amp;Tbl_BalanceHistory[[#This Row],[Agency Name]]</f>
        <v>842: Chesapeake Bay Commission</v>
      </c>
      <c r="K300" s="1">
        <v>2019</v>
      </c>
      <c r="L300" s="3">
        <v>507</v>
      </c>
      <c r="M300" s="3" t="s">
        <v>78</v>
      </c>
      <c r="N300" s="2" t="str">
        <f>Tbl_BalanceHistory[[#This Row],[ProgramCode]]&amp;": "&amp;Tbl_BalanceHistory[[#This Row],[Program Name]]</f>
        <v>507: Resource Management Research, Planning, and Coordination</v>
      </c>
      <c r="O300" s="3" t="s">
        <v>886</v>
      </c>
      <c r="P300" s="1" t="str">
        <f>IF(Tbl_BalanceHistory[[#This Row],[FundCode]]="0100","GF",IF(Tbl_BalanceHistory[[#This Row],[FundCode]]="01000","GF","Hi Ed / OCR"))</f>
        <v>GF</v>
      </c>
      <c r="Q300" s="5">
        <v>332342</v>
      </c>
      <c r="R300" s="5">
        <v>332342</v>
      </c>
      <c r="S300" s="5">
        <v>0</v>
      </c>
      <c r="T300" s="5">
        <v>0</v>
      </c>
      <c r="U300" s="3" t="s">
        <v>1733</v>
      </c>
      <c r="V300" s="5">
        <v>0</v>
      </c>
      <c r="W300" s="5">
        <v>0</v>
      </c>
      <c r="X300" s="5"/>
      <c r="Y300" s="5"/>
      <c r="Z300" s="5">
        <f>Tbl_BalanceHistory[[#This Row],[Discretionary Recommended - Pre 2022]]+Tbl_BalanceHistory[[#This Row],[Discretionary Balance Recommended: Policy]]+Tbl_BalanceHistory[[#This Row],[Discretionary Balance Recommended: Commitments]]</f>
        <v>0</v>
      </c>
      <c r="AA300" s="5">
        <f>Tbl_BalanceHistory[[#This Row],[Discretionary Balance]]-Tbl_BalanceHistory[[#This Row],[Discretionary Reappropriation]]</f>
        <v>0</v>
      </c>
      <c r="AB300" s="2"/>
      <c r="AC300" s="2"/>
      <c r="AD300" s="2"/>
      <c r="AE300" s="2"/>
    </row>
    <row r="301" spans="1:31" ht="60" x14ac:dyDescent="0.25">
      <c r="A301" s="2" t="s">
        <v>39</v>
      </c>
      <c r="B301" s="3">
        <v>1</v>
      </c>
      <c r="C301" s="3">
        <v>842</v>
      </c>
      <c r="D301" s="3" t="s">
        <v>141</v>
      </c>
      <c r="E301" s="3" t="str">
        <f>_xlfn.XLOOKUP(Tbl_BalanceHistory[[#This Row],[RespAgy]],Tbl_Agencies[Agy Code],Tbl_Agencies[Agy Sort])</f>
        <v>030571</v>
      </c>
      <c r="F301" s="2" t="str">
        <f>Tbl_BalanceHistory[[#This Row],[RespAgy]]&amp;": "&amp;Tbl_BalanceHistory[[#This Row],[RespAgency]]</f>
        <v>842: Chesapeake Bay Commission</v>
      </c>
      <c r="G301" s="3">
        <v>842</v>
      </c>
      <c r="H301" s="3" t="s">
        <v>141</v>
      </c>
      <c r="I301" s="3" t="str">
        <f>_xlfn.XLOOKUP(Tbl_BalanceHistory[[#This Row],[AgyCode]],Tbl_Agencies[Agy Code],Tbl_Agencies[Agy Sort])</f>
        <v>030571</v>
      </c>
      <c r="J301" s="2" t="str">
        <f>Tbl_BalanceHistory[[#This Row],[AgyCode]]&amp;": "&amp;Tbl_BalanceHistory[[#This Row],[Agency Name]]</f>
        <v>842: Chesapeake Bay Commission</v>
      </c>
      <c r="K301" s="1">
        <v>2020</v>
      </c>
      <c r="L301" s="3">
        <v>507</v>
      </c>
      <c r="M301" s="3" t="s">
        <v>78</v>
      </c>
      <c r="N301" s="2" t="str">
        <f>Tbl_BalanceHistory[[#This Row],[ProgramCode]]&amp;": "&amp;Tbl_BalanceHistory[[#This Row],[Program Name]]</f>
        <v>507: Resource Management Research, Planning, and Coordination</v>
      </c>
      <c r="O301" s="3" t="s">
        <v>886</v>
      </c>
      <c r="P301" s="1" t="str">
        <f>IF(Tbl_BalanceHistory[[#This Row],[FundCode]]="0100","GF",IF(Tbl_BalanceHistory[[#This Row],[FundCode]]="01000","GF","Hi Ed / OCR"))</f>
        <v>GF</v>
      </c>
      <c r="Q301" s="5">
        <v>337309</v>
      </c>
      <c r="R301" s="5">
        <v>337309</v>
      </c>
      <c r="S301" s="5">
        <v>0</v>
      </c>
      <c r="T301" s="5">
        <v>0</v>
      </c>
      <c r="U301" s="3" t="s">
        <v>1733</v>
      </c>
      <c r="V301" s="5">
        <v>0</v>
      </c>
      <c r="W301" s="5">
        <v>0</v>
      </c>
      <c r="X301" s="5"/>
      <c r="Y301" s="5"/>
      <c r="Z301" s="5">
        <f>Tbl_BalanceHistory[[#This Row],[Discretionary Recommended - Pre 2022]]+Tbl_BalanceHistory[[#This Row],[Discretionary Balance Recommended: Policy]]+Tbl_BalanceHistory[[#This Row],[Discretionary Balance Recommended: Commitments]]</f>
        <v>0</v>
      </c>
      <c r="AA301" s="5">
        <f>Tbl_BalanceHistory[[#This Row],[Discretionary Balance]]-Tbl_BalanceHistory[[#This Row],[Discretionary Reappropriation]]</f>
        <v>0</v>
      </c>
      <c r="AB301" s="2"/>
      <c r="AC301" s="2"/>
      <c r="AD301" s="2"/>
      <c r="AE301" s="2"/>
    </row>
    <row r="302" spans="1:31" ht="60" x14ac:dyDescent="0.25">
      <c r="A302" s="2" t="s">
        <v>39</v>
      </c>
      <c r="B302" s="3">
        <v>1</v>
      </c>
      <c r="C302" s="3">
        <v>842</v>
      </c>
      <c r="D302" s="3" t="s">
        <v>141</v>
      </c>
      <c r="E302" s="3" t="str">
        <f>_xlfn.XLOOKUP(Tbl_BalanceHistory[[#This Row],[RespAgy]],Tbl_Agencies[Agy Code],Tbl_Agencies[Agy Sort])</f>
        <v>030571</v>
      </c>
      <c r="F302" s="2" t="str">
        <f>Tbl_BalanceHistory[[#This Row],[RespAgy]]&amp;": "&amp;Tbl_BalanceHistory[[#This Row],[RespAgency]]</f>
        <v>842: Chesapeake Bay Commission</v>
      </c>
      <c r="G302" s="3">
        <v>842</v>
      </c>
      <c r="H302" s="3" t="s">
        <v>141</v>
      </c>
      <c r="I302" s="3" t="str">
        <f>_xlfn.XLOOKUP(Tbl_BalanceHistory[[#This Row],[AgyCode]],Tbl_Agencies[Agy Code],Tbl_Agencies[Agy Sort])</f>
        <v>030571</v>
      </c>
      <c r="J302" s="2" t="str">
        <f>Tbl_BalanceHistory[[#This Row],[AgyCode]]&amp;": "&amp;Tbl_BalanceHistory[[#This Row],[Agency Name]]</f>
        <v>842: Chesapeake Bay Commission</v>
      </c>
      <c r="K302" s="1">
        <v>2021</v>
      </c>
      <c r="L302" s="3">
        <v>507</v>
      </c>
      <c r="M302" s="3" t="s">
        <v>78</v>
      </c>
      <c r="N302" s="2" t="str">
        <f>Tbl_BalanceHistory[[#This Row],[ProgramCode]]&amp;": "&amp;Tbl_BalanceHistory[[#This Row],[Program Name]]</f>
        <v>507: Resource Management Research, Planning, and Coordination</v>
      </c>
      <c r="O302" s="3" t="s">
        <v>886</v>
      </c>
      <c r="P302" s="1" t="str">
        <f>IF(Tbl_BalanceHistory[[#This Row],[FundCode]]="0100","GF",IF(Tbl_BalanceHistory[[#This Row],[FundCode]]="01000","GF","Hi Ed / OCR"))</f>
        <v>GF</v>
      </c>
      <c r="Q302" s="5">
        <v>337990</v>
      </c>
      <c r="R302" s="5">
        <v>337990</v>
      </c>
      <c r="S302" s="5">
        <v>0</v>
      </c>
      <c r="T302" s="5">
        <v>0</v>
      </c>
      <c r="U302" s="3" t="s">
        <v>1733</v>
      </c>
      <c r="V302" s="5">
        <v>0</v>
      </c>
      <c r="W302" s="5">
        <v>0</v>
      </c>
      <c r="X302" s="5"/>
      <c r="Y302" s="5"/>
      <c r="Z302" s="5">
        <f>Tbl_BalanceHistory[[#This Row],[Discretionary Recommended - Pre 2022]]+Tbl_BalanceHistory[[#This Row],[Discretionary Balance Recommended: Policy]]+Tbl_BalanceHistory[[#This Row],[Discretionary Balance Recommended: Commitments]]</f>
        <v>0</v>
      </c>
      <c r="AA302" s="5">
        <f>Tbl_BalanceHistory[[#This Row],[Discretionary Balance]]-Tbl_BalanceHistory[[#This Row],[Discretionary Reappropriation]]</f>
        <v>0</v>
      </c>
      <c r="AB302" s="2"/>
      <c r="AC302" s="2"/>
      <c r="AD302" s="2"/>
      <c r="AE302" s="2"/>
    </row>
    <row r="303" spans="1:31" ht="60" x14ac:dyDescent="0.25">
      <c r="A303" s="2" t="s">
        <v>39</v>
      </c>
      <c r="B303" s="3">
        <v>1</v>
      </c>
      <c r="C303" s="3">
        <v>842</v>
      </c>
      <c r="D303" s="3" t="s">
        <v>141</v>
      </c>
      <c r="E303" s="3" t="str">
        <f>_xlfn.XLOOKUP(Tbl_BalanceHistory[[#This Row],[RespAgy]],Tbl_Agencies[Agy Code],Tbl_Agencies[Agy Sort])</f>
        <v>030571</v>
      </c>
      <c r="F303" s="2" t="str">
        <f>Tbl_BalanceHistory[[#This Row],[RespAgy]]&amp;": "&amp;Tbl_BalanceHistory[[#This Row],[RespAgency]]</f>
        <v>842: Chesapeake Bay Commission</v>
      </c>
      <c r="G303" s="3">
        <v>842</v>
      </c>
      <c r="H303" s="3" t="s">
        <v>141</v>
      </c>
      <c r="I303" s="3" t="str">
        <f>_xlfn.XLOOKUP(Tbl_BalanceHistory[[#This Row],[AgyCode]],Tbl_Agencies[Agy Code],Tbl_Agencies[Agy Sort])</f>
        <v>030571</v>
      </c>
      <c r="J303" s="2" t="str">
        <f>Tbl_BalanceHistory[[#This Row],[AgyCode]]&amp;": "&amp;Tbl_BalanceHistory[[#This Row],[Agency Name]]</f>
        <v>842: Chesapeake Bay Commission</v>
      </c>
      <c r="K303" s="1">
        <v>2022</v>
      </c>
      <c r="L303" s="3">
        <v>507</v>
      </c>
      <c r="M303" s="3" t="s">
        <v>78</v>
      </c>
      <c r="N303" s="2" t="str">
        <f>Tbl_BalanceHistory[[#This Row],[ProgramCode]]&amp;": "&amp;Tbl_BalanceHistory[[#This Row],[Program Name]]</f>
        <v>507: Resource Management Research, Planning, and Coordination</v>
      </c>
      <c r="O303" s="3" t="s">
        <v>886</v>
      </c>
      <c r="P303" s="1" t="str">
        <f>IF(Tbl_BalanceHistory[[#This Row],[FundCode]]="0100","GF",IF(Tbl_BalanceHistory[[#This Row],[FundCode]]="01000","GF","Hi Ed / OCR"))</f>
        <v>GF</v>
      </c>
      <c r="Q303" s="5">
        <v>343490</v>
      </c>
      <c r="R303" s="5">
        <v>343490</v>
      </c>
      <c r="S303" s="5">
        <v>0</v>
      </c>
      <c r="T303" s="5">
        <v>0</v>
      </c>
      <c r="U303" s="3" t="s">
        <v>1733</v>
      </c>
      <c r="V303" s="5">
        <v>0</v>
      </c>
      <c r="W303" s="5"/>
      <c r="X303" s="5">
        <v>0</v>
      </c>
      <c r="Y303" s="5">
        <v>0</v>
      </c>
      <c r="Z303" s="5">
        <f>Tbl_BalanceHistory[[#This Row],[Discretionary Recommended - Pre 2022]]+Tbl_BalanceHistory[[#This Row],[Discretionary Balance Recommended: Policy]]+Tbl_BalanceHistory[[#This Row],[Discretionary Balance Recommended: Commitments]]</f>
        <v>0</v>
      </c>
      <c r="AA303" s="5">
        <f>Tbl_BalanceHistory[[#This Row],[Discretionary Balance]]-Tbl_BalanceHistory[[#This Row],[Discretionary Reappropriation]]</f>
        <v>0</v>
      </c>
      <c r="AB303" s="2"/>
      <c r="AC303" s="2"/>
      <c r="AD303" s="2"/>
      <c r="AE303" s="2"/>
    </row>
    <row r="304" spans="1:31" ht="60" x14ac:dyDescent="0.25">
      <c r="A304" s="2" t="s">
        <v>39</v>
      </c>
      <c r="B304" s="3">
        <v>1</v>
      </c>
      <c r="C304" s="3">
        <v>842</v>
      </c>
      <c r="D304" s="3" t="s">
        <v>141</v>
      </c>
      <c r="E304" s="3" t="str">
        <f>_xlfn.XLOOKUP(Tbl_BalanceHistory[[#This Row],[RespAgy]],Tbl_Agencies[Agy Code],Tbl_Agencies[Agy Sort])</f>
        <v>030571</v>
      </c>
      <c r="F304" s="2" t="str">
        <f>Tbl_BalanceHistory[[#This Row],[RespAgy]]&amp;": "&amp;Tbl_BalanceHistory[[#This Row],[RespAgency]]</f>
        <v>842: Chesapeake Bay Commission</v>
      </c>
      <c r="G304" s="3">
        <v>842</v>
      </c>
      <c r="H304" s="3" t="s">
        <v>141</v>
      </c>
      <c r="I304" s="3" t="str">
        <f>_xlfn.XLOOKUP(Tbl_BalanceHistory[[#This Row],[AgyCode]],Tbl_Agencies[Agy Code],Tbl_Agencies[Agy Sort])</f>
        <v>030571</v>
      </c>
      <c r="J304" s="2" t="str">
        <f>Tbl_BalanceHistory[[#This Row],[AgyCode]]&amp;": "&amp;Tbl_BalanceHistory[[#This Row],[Agency Name]]</f>
        <v>842: Chesapeake Bay Commission</v>
      </c>
      <c r="K304" s="1">
        <v>2023</v>
      </c>
      <c r="L304" s="3">
        <v>507</v>
      </c>
      <c r="M304" s="3" t="s">
        <v>78</v>
      </c>
      <c r="N304" s="2" t="str">
        <f>Tbl_BalanceHistory[[#This Row],[ProgramCode]]&amp;": "&amp;Tbl_BalanceHistory[[#This Row],[Program Name]]</f>
        <v>507: Resource Management Research, Planning, and Coordination</v>
      </c>
      <c r="O304" s="3" t="s">
        <v>886</v>
      </c>
      <c r="P304" s="1" t="str">
        <f>IF(Tbl_BalanceHistory[[#This Row],[FundCode]]="0100","GF",IF(Tbl_BalanceHistory[[#This Row],[FundCode]]="01000","GF","Hi Ed / OCR"))</f>
        <v>GF</v>
      </c>
      <c r="Q304" s="5">
        <v>348573</v>
      </c>
      <c r="R304" s="5">
        <v>348573</v>
      </c>
      <c r="S304" s="5">
        <v>0</v>
      </c>
      <c r="T304" s="5">
        <v>0</v>
      </c>
      <c r="U304" s="3" t="s">
        <v>1733</v>
      </c>
      <c r="V304" s="5">
        <v>0</v>
      </c>
      <c r="W304" s="5">
        <v>0</v>
      </c>
      <c r="X304" s="5">
        <v>0</v>
      </c>
      <c r="Y304" s="5">
        <v>0</v>
      </c>
      <c r="Z304" s="5">
        <v>0</v>
      </c>
      <c r="AA304" s="5">
        <v>0</v>
      </c>
      <c r="AB304" s="2"/>
      <c r="AC304" s="2"/>
      <c r="AD304" s="2"/>
      <c r="AE304" s="2"/>
    </row>
    <row r="305" spans="1:31" ht="60" x14ac:dyDescent="0.25">
      <c r="A305" s="2" t="s">
        <v>39</v>
      </c>
      <c r="B305" s="3">
        <v>1</v>
      </c>
      <c r="C305" s="3">
        <v>842</v>
      </c>
      <c r="D305" s="3" t="s">
        <v>141</v>
      </c>
      <c r="E305" s="3" t="str">
        <f>_xlfn.XLOOKUP(Tbl_BalanceHistory[[#This Row],[RespAgy]],Tbl_Agencies[Agy Code],Tbl_Agencies[Agy Sort])</f>
        <v>030571</v>
      </c>
      <c r="F305" s="2" t="str">
        <f>Tbl_BalanceHistory[[#This Row],[RespAgy]]&amp;": "&amp;Tbl_BalanceHistory[[#This Row],[RespAgency]]</f>
        <v>842: Chesapeake Bay Commission</v>
      </c>
      <c r="G305" s="3">
        <v>842</v>
      </c>
      <c r="H305" s="3" t="s">
        <v>141</v>
      </c>
      <c r="I305" s="3" t="str">
        <f>_xlfn.XLOOKUP(Tbl_BalanceHistory[[#This Row],[AgyCode]],Tbl_Agencies[Agy Code],Tbl_Agencies[Agy Sort])</f>
        <v>030571</v>
      </c>
      <c r="J305" s="2" t="str">
        <f>Tbl_BalanceHistory[[#This Row],[AgyCode]]&amp;": "&amp;Tbl_BalanceHistory[[#This Row],[Agency Name]]</f>
        <v>842: Chesapeake Bay Commission</v>
      </c>
      <c r="K305" s="1">
        <v>2024</v>
      </c>
      <c r="L305" s="3">
        <v>507</v>
      </c>
      <c r="M305" s="3" t="s">
        <v>78</v>
      </c>
      <c r="N305" s="2" t="str">
        <f>Tbl_BalanceHistory[[#This Row],[ProgramCode]]&amp;": "&amp;Tbl_BalanceHistory[[#This Row],[Program Name]]</f>
        <v>507: Resource Management Research, Planning, and Coordination</v>
      </c>
      <c r="O305" s="3" t="s">
        <v>886</v>
      </c>
      <c r="P305" s="1" t="str">
        <f>IF(Tbl_BalanceHistory[[#This Row],[FundCode]]="0100","GF",IF(Tbl_BalanceHistory[[#This Row],[FundCode]]="01000","GF","Hi Ed / OCR"))</f>
        <v>GF</v>
      </c>
      <c r="Q305" s="5">
        <v>356628</v>
      </c>
      <c r="R305" s="5">
        <v>302574.86</v>
      </c>
      <c r="S305" s="5">
        <v>54053.14</v>
      </c>
      <c r="T305" s="5">
        <v>54053.14</v>
      </c>
      <c r="U305" s="3" t="s">
        <v>1733</v>
      </c>
      <c r="V305" s="5">
        <v>0</v>
      </c>
      <c r="W305" s="5">
        <v>0</v>
      </c>
      <c r="X305" s="5">
        <v>0</v>
      </c>
      <c r="Y305" s="5">
        <v>0</v>
      </c>
      <c r="Z305" s="5">
        <v>0</v>
      </c>
      <c r="AA305" s="5">
        <v>0</v>
      </c>
      <c r="AB305" s="2"/>
      <c r="AC305" s="2"/>
      <c r="AD305" s="2"/>
      <c r="AE305" s="2"/>
    </row>
    <row r="306" spans="1:31" ht="45" x14ac:dyDescent="0.25">
      <c r="A306" s="2" t="s">
        <v>908</v>
      </c>
      <c r="B306" s="3">
        <v>1</v>
      </c>
      <c r="C306" s="3">
        <v>844</v>
      </c>
      <c r="D306" s="3" t="s">
        <v>144</v>
      </c>
      <c r="E306" s="3" t="str">
        <f>_xlfn.XLOOKUP(Tbl_BalanceHistory[[#This Row],[RespAgy]],Tbl_Agencies[Agy Code],Tbl_Agencies[Agy Sort])</f>
        <v>030575</v>
      </c>
      <c r="F306" s="2" t="str">
        <f>Tbl_BalanceHistory[[#This Row],[RespAgy]]&amp;": "&amp;Tbl_BalanceHistory[[#This Row],[RespAgency]]</f>
        <v>844: Joint Commission on Health Care</v>
      </c>
      <c r="G306" s="3">
        <v>844</v>
      </c>
      <c r="H306" s="3" t="s">
        <v>144</v>
      </c>
      <c r="I306" s="3" t="str">
        <f>_xlfn.XLOOKUP(Tbl_BalanceHistory[[#This Row],[AgyCode]],Tbl_Agencies[Agy Code],Tbl_Agencies[Agy Sort])</f>
        <v>030575</v>
      </c>
      <c r="J306" s="2" t="str">
        <f>Tbl_BalanceHistory[[#This Row],[AgyCode]]&amp;": "&amp;Tbl_BalanceHistory[[#This Row],[Agency Name]]</f>
        <v>844: Joint Commission on Health Care</v>
      </c>
      <c r="K306" s="1">
        <v>2014</v>
      </c>
      <c r="L306" s="3">
        <v>406</v>
      </c>
      <c r="M306" s="3" t="s">
        <v>74</v>
      </c>
      <c r="N306" s="2" t="str">
        <f>Tbl_BalanceHistory[[#This Row],[ProgramCode]]&amp;": "&amp;Tbl_BalanceHistory[[#This Row],[Program Name]]</f>
        <v>406: Health Research, Planning, and Coordination</v>
      </c>
      <c r="O306" s="3" t="s">
        <v>1730</v>
      </c>
      <c r="P306" s="1" t="str">
        <f>IF(Tbl_BalanceHistory[[#This Row],[FundCode]]="0100","GF",IF(Tbl_BalanceHistory[[#This Row],[FundCode]]="01000","GF","Hi Ed / OCR"))</f>
        <v>GF</v>
      </c>
      <c r="Q306" s="5">
        <v>778989</v>
      </c>
      <c r="R306" s="5">
        <v>696879.63</v>
      </c>
      <c r="S306" s="5">
        <v>82109</v>
      </c>
      <c r="T306" s="5">
        <v>82109</v>
      </c>
      <c r="U306" s="3" t="s">
        <v>1731</v>
      </c>
      <c r="V306" s="5">
        <v>0</v>
      </c>
      <c r="W306" s="5">
        <v>0</v>
      </c>
      <c r="X306" s="5"/>
      <c r="Y306" s="5"/>
      <c r="Z306" s="5">
        <f>Tbl_BalanceHistory[[#This Row],[Discretionary Recommended - Pre 2022]]+Tbl_BalanceHistory[[#This Row],[Discretionary Balance Recommended: Policy]]+Tbl_BalanceHistory[[#This Row],[Discretionary Balance Recommended: Commitments]]</f>
        <v>0</v>
      </c>
      <c r="AA306" s="5">
        <f>Tbl_BalanceHistory[[#This Row],[Discretionary Balance]]-Tbl_BalanceHistory[[#This Row],[Discretionary Reappropriation]]</f>
        <v>0</v>
      </c>
      <c r="AB306" s="2"/>
      <c r="AC306" s="2"/>
      <c r="AD306" s="2"/>
      <c r="AE306" s="2"/>
    </row>
    <row r="307" spans="1:31" ht="45" x14ac:dyDescent="0.25">
      <c r="A307" s="2" t="s">
        <v>908</v>
      </c>
      <c r="B307" s="3">
        <v>1</v>
      </c>
      <c r="C307" s="3">
        <v>844</v>
      </c>
      <c r="D307" s="3" t="s">
        <v>144</v>
      </c>
      <c r="E307" s="3" t="str">
        <f>_xlfn.XLOOKUP(Tbl_BalanceHistory[[#This Row],[RespAgy]],Tbl_Agencies[Agy Code],Tbl_Agencies[Agy Sort])</f>
        <v>030575</v>
      </c>
      <c r="F307" s="2" t="str">
        <f>Tbl_BalanceHistory[[#This Row],[RespAgy]]&amp;": "&amp;Tbl_BalanceHistory[[#This Row],[RespAgency]]</f>
        <v>844: Joint Commission on Health Care</v>
      </c>
      <c r="G307" s="3">
        <v>844</v>
      </c>
      <c r="H307" s="3" t="s">
        <v>144</v>
      </c>
      <c r="I307" s="3" t="str">
        <f>_xlfn.XLOOKUP(Tbl_BalanceHistory[[#This Row],[AgyCode]],Tbl_Agencies[Agy Code],Tbl_Agencies[Agy Sort])</f>
        <v>030575</v>
      </c>
      <c r="J307" s="2" t="str">
        <f>Tbl_BalanceHistory[[#This Row],[AgyCode]]&amp;": "&amp;Tbl_BalanceHistory[[#This Row],[Agency Name]]</f>
        <v>844: Joint Commission on Health Care</v>
      </c>
      <c r="K307" s="1">
        <v>2015</v>
      </c>
      <c r="L307" s="3">
        <v>406</v>
      </c>
      <c r="M307" s="3" t="s">
        <v>74</v>
      </c>
      <c r="N307" s="2" t="str">
        <f>Tbl_BalanceHistory[[#This Row],[ProgramCode]]&amp;": "&amp;Tbl_BalanceHistory[[#This Row],[Program Name]]</f>
        <v>406: Health Research, Planning, and Coordination</v>
      </c>
      <c r="O307" s="3" t="s">
        <v>1730</v>
      </c>
      <c r="P307" s="1" t="str">
        <f>IF(Tbl_BalanceHistory[[#This Row],[FundCode]]="0100","GF",IF(Tbl_BalanceHistory[[#This Row],[FundCode]]="01000","GF","Hi Ed / OCR"))</f>
        <v>GF</v>
      </c>
      <c r="Q307" s="5">
        <v>780295</v>
      </c>
      <c r="R307" s="5">
        <v>687461</v>
      </c>
      <c r="S307" s="5">
        <v>92833</v>
      </c>
      <c r="T307" s="5">
        <v>92833</v>
      </c>
      <c r="U307" s="3" t="s">
        <v>1731</v>
      </c>
      <c r="V307" s="5">
        <v>0</v>
      </c>
      <c r="W307" s="5">
        <v>0</v>
      </c>
      <c r="X307" s="5"/>
      <c r="Y307" s="5"/>
      <c r="Z307" s="5">
        <f>Tbl_BalanceHistory[[#This Row],[Discretionary Recommended - Pre 2022]]+Tbl_BalanceHistory[[#This Row],[Discretionary Balance Recommended: Policy]]+Tbl_BalanceHistory[[#This Row],[Discretionary Balance Recommended: Commitments]]</f>
        <v>0</v>
      </c>
      <c r="AA307" s="5">
        <f>Tbl_BalanceHistory[[#This Row],[Discretionary Balance]]-Tbl_BalanceHistory[[#This Row],[Discretionary Reappropriation]]</f>
        <v>0</v>
      </c>
      <c r="AB307" s="2"/>
      <c r="AC307" s="2"/>
      <c r="AD307" s="2"/>
      <c r="AE307" s="2"/>
    </row>
    <row r="308" spans="1:31" ht="45" x14ac:dyDescent="0.25">
      <c r="A308" s="2" t="s">
        <v>908</v>
      </c>
      <c r="B308" s="3">
        <v>1</v>
      </c>
      <c r="C308" s="3">
        <v>844</v>
      </c>
      <c r="D308" s="3" t="s">
        <v>144</v>
      </c>
      <c r="E308" s="3" t="str">
        <f>_xlfn.XLOOKUP(Tbl_BalanceHistory[[#This Row],[RespAgy]],Tbl_Agencies[Agy Code],Tbl_Agencies[Agy Sort])</f>
        <v>030575</v>
      </c>
      <c r="F308" s="2" t="str">
        <f>Tbl_BalanceHistory[[#This Row],[RespAgy]]&amp;": "&amp;Tbl_BalanceHistory[[#This Row],[RespAgency]]</f>
        <v>844: Joint Commission on Health Care</v>
      </c>
      <c r="G308" s="3">
        <v>844</v>
      </c>
      <c r="H308" s="3" t="s">
        <v>144</v>
      </c>
      <c r="I308" s="3" t="str">
        <f>_xlfn.XLOOKUP(Tbl_BalanceHistory[[#This Row],[AgyCode]],Tbl_Agencies[Agy Code],Tbl_Agencies[Agy Sort])</f>
        <v>030575</v>
      </c>
      <c r="J308" s="2" t="str">
        <f>Tbl_BalanceHistory[[#This Row],[AgyCode]]&amp;": "&amp;Tbl_BalanceHistory[[#This Row],[Agency Name]]</f>
        <v>844: Joint Commission on Health Care</v>
      </c>
      <c r="K308" s="1">
        <v>2016</v>
      </c>
      <c r="L308" s="3">
        <v>406</v>
      </c>
      <c r="M308" s="3" t="s">
        <v>74</v>
      </c>
      <c r="N308" s="2" t="str">
        <f>Tbl_BalanceHistory[[#This Row],[ProgramCode]]&amp;": "&amp;Tbl_BalanceHistory[[#This Row],[Program Name]]</f>
        <v>406: Health Research, Planning, and Coordination</v>
      </c>
      <c r="O308" s="3" t="s">
        <v>1730</v>
      </c>
      <c r="P308" s="1" t="str">
        <f>IF(Tbl_BalanceHistory[[#This Row],[FundCode]]="0100","GF",IF(Tbl_BalanceHistory[[#This Row],[FundCode]]="01000","GF","Hi Ed / OCR"))</f>
        <v>GF</v>
      </c>
      <c r="Q308" s="5">
        <v>851426</v>
      </c>
      <c r="R308" s="5">
        <v>691176.11</v>
      </c>
      <c r="S308" s="5">
        <v>160249</v>
      </c>
      <c r="T308" s="5">
        <v>160249</v>
      </c>
      <c r="U308" s="3" t="s">
        <v>1732</v>
      </c>
      <c r="V308" s="5">
        <v>0</v>
      </c>
      <c r="W308" s="5">
        <v>0</v>
      </c>
      <c r="X308" s="5"/>
      <c r="Y308" s="5"/>
      <c r="Z308" s="5">
        <f>Tbl_BalanceHistory[[#This Row],[Discretionary Recommended - Pre 2022]]+Tbl_BalanceHistory[[#This Row],[Discretionary Balance Recommended: Policy]]+Tbl_BalanceHistory[[#This Row],[Discretionary Balance Recommended: Commitments]]</f>
        <v>0</v>
      </c>
      <c r="AA308" s="5">
        <f>Tbl_BalanceHistory[[#This Row],[Discretionary Balance]]-Tbl_BalanceHistory[[#This Row],[Discretionary Reappropriation]]</f>
        <v>0</v>
      </c>
      <c r="AB308" s="2"/>
      <c r="AC308" s="2"/>
      <c r="AD308" s="2"/>
      <c r="AE308" s="2"/>
    </row>
    <row r="309" spans="1:31" ht="45" x14ac:dyDescent="0.25">
      <c r="A309" s="2" t="s">
        <v>908</v>
      </c>
      <c r="B309" s="3">
        <v>1</v>
      </c>
      <c r="C309" s="3">
        <v>844</v>
      </c>
      <c r="D309" s="3" t="s">
        <v>144</v>
      </c>
      <c r="E309" s="3" t="str">
        <f>_xlfn.XLOOKUP(Tbl_BalanceHistory[[#This Row],[RespAgy]],Tbl_Agencies[Agy Code],Tbl_Agencies[Agy Sort])</f>
        <v>030575</v>
      </c>
      <c r="F309" s="2" t="str">
        <f>Tbl_BalanceHistory[[#This Row],[RespAgy]]&amp;": "&amp;Tbl_BalanceHistory[[#This Row],[RespAgency]]</f>
        <v>844: Joint Commission on Health Care</v>
      </c>
      <c r="G309" s="3">
        <v>844</v>
      </c>
      <c r="H309" s="3" t="s">
        <v>144</v>
      </c>
      <c r="I309" s="3" t="str">
        <f>_xlfn.XLOOKUP(Tbl_BalanceHistory[[#This Row],[AgyCode]],Tbl_Agencies[Agy Code],Tbl_Agencies[Agy Sort])</f>
        <v>030575</v>
      </c>
      <c r="J309" s="2" t="str">
        <f>Tbl_BalanceHistory[[#This Row],[AgyCode]]&amp;": "&amp;Tbl_BalanceHistory[[#This Row],[Agency Name]]</f>
        <v>844: Joint Commission on Health Care</v>
      </c>
      <c r="K309" s="1">
        <v>2017</v>
      </c>
      <c r="L309" s="3">
        <v>406</v>
      </c>
      <c r="M309" s="3" t="s">
        <v>74</v>
      </c>
      <c r="N309" s="2" t="str">
        <f>Tbl_BalanceHistory[[#This Row],[ProgramCode]]&amp;": "&amp;Tbl_BalanceHistory[[#This Row],[Program Name]]</f>
        <v>406: Health Research, Planning, and Coordination</v>
      </c>
      <c r="O309" s="3" t="s">
        <v>886</v>
      </c>
      <c r="P309" s="1" t="str">
        <f>IF(Tbl_BalanceHistory[[#This Row],[FundCode]]="0100","GF",IF(Tbl_BalanceHistory[[#This Row],[FundCode]]="01000","GF","Hi Ed / OCR"))</f>
        <v>GF</v>
      </c>
      <c r="Q309" s="5">
        <v>922214</v>
      </c>
      <c r="R309" s="5">
        <v>735966.76</v>
      </c>
      <c r="S309" s="5">
        <v>186247</v>
      </c>
      <c r="T309" s="5">
        <v>186247</v>
      </c>
      <c r="U309" s="3" t="s">
        <v>1732</v>
      </c>
      <c r="V309" s="5">
        <v>0</v>
      </c>
      <c r="W309" s="5">
        <v>0</v>
      </c>
      <c r="X309" s="5"/>
      <c r="Y309" s="5"/>
      <c r="Z309" s="5">
        <f>Tbl_BalanceHistory[[#This Row],[Discretionary Recommended - Pre 2022]]+Tbl_BalanceHistory[[#This Row],[Discretionary Balance Recommended: Policy]]+Tbl_BalanceHistory[[#This Row],[Discretionary Balance Recommended: Commitments]]</f>
        <v>0</v>
      </c>
      <c r="AA309" s="5">
        <f>Tbl_BalanceHistory[[#This Row],[Discretionary Balance]]-Tbl_BalanceHistory[[#This Row],[Discretionary Reappropriation]]</f>
        <v>0</v>
      </c>
      <c r="AB309" s="2"/>
      <c r="AC309" s="2"/>
      <c r="AD309" s="2"/>
      <c r="AE309" s="2"/>
    </row>
    <row r="310" spans="1:31" ht="45" x14ac:dyDescent="0.25">
      <c r="A310" s="2" t="s">
        <v>908</v>
      </c>
      <c r="B310" s="3">
        <v>1</v>
      </c>
      <c r="C310" s="3">
        <v>844</v>
      </c>
      <c r="D310" s="3" t="s">
        <v>144</v>
      </c>
      <c r="E310" s="3" t="str">
        <f>_xlfn.XLOOKUP(Tbl_BalanceHistory[[#This Row],[RespAgy]],Tbl_Agencies[Agy Code],Tbl_Agencies[Agy Sort])</f>
        <v>030575</v>
      </c>
      <c r="F310" s="2" t="str">
        <f>Tbl_BalanceHistory[[#This Row],[RespAgy]]&amp;": "&amp;Tbl_BalanceHistory[[#This Row],[RespAgency]]</f>
        <v>844: Joint Commission on Health Care</v>
      </c>
      <c r="G310" s="3">
        <v>844</v>
      </c>
      <c r="H310" s="3" t="s">
        <v>144</v>
      </c>
      <c r="I310" s="3" t="str">
        <f>_xlfn.XLOOKUP(Tbl_BalanceHistory[[#This Row],[AgyCode]],Tbl_Agencies[Agy Code],Tbl_Agencies[Agy Sort])</f>
        <v>030575</v>
      </c>
      <c r="J310" s="2" t="str">
        <f>Tbl_BalanceHistory[[#This Row],[AgyCode]]&amp;": "&amp;Tbl_BalanceHistory[[#This Row],[Agency Name]]</f>
        <v>844: Joint Commission on Health Care</v>
      </c>
      <c r="K310" s="1">
        <v>2018</v>
      </c>
      <c r="L310" s="3">
        <v>406</v>
      </c>
      <c r="M310" s="3" t="s">
        <v>74</v>
      </c>
      <c r="N310" s="2" t="str">
        <f>Tbl_BalanceHistory[[#This Row],[ProgramCode]]&amp;": "&amp;Tbl_BalanceHistory[[#This Row],[Program Name]]</f>
        <v>406: Health Research, Planning, and Coordination</v>
      </c>
      <c r="O310" s="3" t="s">
        <v>886</v>
      </c>
      <c r="P310" s="1" t="str">
        <f>IF(Tbl_BalanceHistory[[#This Row],[FundCode]]="0100","GF",IF(Tbl_BalanceHistory[[#This Row],[FundCode]]="01000","GF","Hi Ed / OCR"))</f>
        <v>GF</v>
      </c>
      <c r="Q310" s="5">
        <v>928946</v>
      </c>
      <c r="R310" s="5">
        <v>748670.18</v>
      </c>
      <c r="S310" s="5">
        <v>180275</v>
      </c>
      <c r="T310" s="5">
        <v>180275</v>
      </c>
      <c r="U310" s="3" t="s">
        <v>1733</v>
      </c>
      <c r="V310" s="5">
        <v>0</v>
      </c>
      <c r="W310" s="5">
        <v>0</v>
      </c>
      <c r="X310" s="5"/>
      <c r="Y310" s="5"/>
      <c r="Z310" s="5">
        <f>Tbl_BalanceHistory[[#This Row],[Discretionary Recommended - Pre 2022]]+Tbl_BalanceHistory[[#This Row],[Discretionary Balance Recommended: Policy]]+Tbl_BalanceHistory[[#This Row],[Discretionary Balance Recommended: Commitments]]</f>
        <v>0</v>
      </c>
      <c r="AA310" s="5">
        <f>Tbl_BalanceHistory[[#This Row],[Discretionary Balance]]-Tbl_BalanceHistory[[#This Row],[Discretionary Reappropriation]]</f>
        <v>0</v>
      </c>
      <c r="AB310" s="2"/>
      <c r="AC310" s="2"/>
      <c r="AD310" s="2"/>
      <c r="AE310" s="2"/>
    </row>
    <row r="311" spans="1:31" ht="45" x14ac:dyDescent="0.25">
      <c r="A311" s="2" t="s">
        <v>908</v>
      </c>
      <c r="B311" s="3">
        <v>1</v>
      </c>
      <c r="C311" s="3">
        <v>844</v>
      </c>
      <c r="D311" s="3" t="s">
        <v>144</v>
      </c>
      <c r="E311" s="3" t="str">
        <f>_xlfn.XLOOKUP(Tbl_BalanceHistory[[#This Row],[RespAgy]],Tbl_Agencies[Agy Code],Tbl_Agencies[Agy Sort])</f>
        <v>030575</v>
      </c>
      <c r="F311" s="2" t="str">
        <f>Tbl_BalanceHistory[[#This Row],[RespAgy]]&amp;": "&amp;Tbl_BalanceHistory[[#This Row],[RespAgency]]</f>
        <v>844: Joint Commission on Health Care</v>
      </c>
      <c r="G311" s="3">
        <v>844</v>
      </c>
      <c r="H311" s="3" t="s">
        <v>144</v>
      </c>
      <c r="I311" s="3" t="str">
        <f>_xlfn.XLOOKUP(Tbl_BalanceHistory[[#This Row],[AgyCode]],Tbl_Agencies[Agy Code],Tbl_Agencies[Agy Sort])</f>
        <v>030575</v>
      </c>
      <c r="J311" s="2" t="str">
        <f>Tbl_BalanceHistory[[#This Row],[AgyCode]]&amp;": "&amp;Tbl_BalanceHistory[[#This Row],[Agency Name]]</f>
        <v>844: Joint Commission on Health Care</v>
      </c>
      <c r="K311" s="1">
        <v>2019</v>
      </c>
      <c r="L311" s="3">
        <v>406</v>
      </c>
      <c r="M311" s="3" t="s">
        <v>74</v>
      </c>
      <c r="N311" s="2" t="str">
        <f>Tbl_BalanceHistory[[#This Row],[ProgramCode]]&amp;": "&amp;Tbl_BalanceHistory[[#This Row],[Program Name]]</f>
        <v>406: Health Research, Planning, and Coordination</v>
      </c>
      <c r="O311" s="3" t="s">
        <v>886</v>
      </c>
      <c r="P311" s="1" t="str">
        <f>IF(Tbl_BalanceHistory[[#This Row],[FundCode]]="0100","GF",IF(Tbl_BalanceHistory[[#This Row],[FundCode]]="01000","GF","Hi Ed / OCR"))</f>
        <v>GF</v>
      </c>
      <c r="Q311" s="5">
        <v>946009</v>
      </c>
      <c r="R311" s="5">
        <v>754979.38</v>
      </c>
      <c r="S311" s="5">
        <v>191029.62</v>
      </c>
      <c r="T311" s="5">
        <v>191029.62</v>
      </c>
      <c r="U311" s="3" t="s">
        <v>1733</v>
      </c>
      <c r="V311" s="5">
        <v>0</v>
      </c>
      <c r="W311" s="5">
        <v>0</v>
      </c>
      <c r="X311" s="5"/>
      <c r="Y311" s="5"/>
      <c r="Z311" s="5">
        <f>Tbl_BalanceHistory[[#This Row],[Discretionary Recommended - Pre 2022]]+Tbl_BalanceHistory[[#This Row],[Discretionary Balance Recommended: Policy]]+Tbl_BalanceHistory[[#This Row],[Discretionary Balance Recommended: Commitments]]</f>
        <v>0</v>
      </c>
      <c r="AA311" s="5">
        <f>Tbl_BalanceHistory[[#This Row],[Discretionary Balance]]-Tbl_BalanceHistory[[#This Row],[Discretionary Reappropriation]]</f>
        <v>0</v>
      </c>
      <c r="AB311" s="2"/>
      <c r="AC311" s="2"/>
      <c r="AD311" s="2"/>
      <c r="AE311" s="2"/>
    </row>
    <row r="312" spans="1:31" ht="45" x14ac:dyDescent="0.25">
      <c r="A312" s="2" t="s">
        <v>39</v>
      </c>
      <c r="B312" s="3">
        <v>1</v>
      </c>
      <c r="C312" s="3">
        <v>844</v>
      </c>
      <c r="D312" s="3" t="s">
        <v>144</v>
      </c>
      <c r="E312" s="3" t="str">
        <f>_xlfn.XLOOKUP(Tbl_BalanceHistory[[#This Row],[RespAgy]],Tbl_Agencies[Agy Code],Tbl_Agencies[Agy Sort])</f>
        <v>030575</v>
      </c>
      <c r="F312" s="2" t="str">
        <f>Tbl_BalanceHistory[[#This Row],[RespAgy]]&amp;": "&amp;Tbl_BalanceHistory[[#This Row],[RespAgency]]</f>
        <v>844: Joint Commission on Health Care</v>
      </c>
      <c r="G312" s="3">
        <v>844</v>
      </c>
      <c r="H312" s="3" t="s">
        <v>144</v>
      </c>
      <c r="I312" s="3" t="str">
        <f>_xlfn.XLOOKUP(Tbl_BalanceHistory[[#This Row],[AgyCode]],Tbl_Agencies[Agy Code],Tbl_Agencies[Agy Sort])</f>
        <v>030575</v>
      </c>
      <c r="J312" s="2" t="str">
        <f>Tbl_BalanceHistory[[#This Row],[AgyCode]]&amp;": "&amp;Tbl_BalanceHistory[[#This Row],[Agency Name]]</f>
        <v>844: Joint Commission on Health Care</v>
      </c>
      <c r="K312" s="1">
        <v>2020</v>
      </c>
      <c r="L312" s="3">
        <v>406</v>
      </c>
      <c r="M312" s="3" t="s">
        <v>74</v>
      </c>
      <c r="N312" s="2" t="str">
        <f>Tbl_BalanceHistory[[#This Row],[ProgramCode]]&amp;": "&amp;Tbl_BalanceHistory[[#This Row],[Program Name]]</f>
        <v>406: Health Research, Planning, and Coordination</v>
      </c>
      <c r="O312" s="3" t="s">
        <v>886</v>
      </c>
      <c r="P312" s="1" t="str">
        <f>IF(Tbl_BalanceHistory[[#This Row],[FundCode]]="0100","GF",IF(Tbl_BalanceHistory[[#This Row],[FundCode]]="01000","GF","Hi Ed / OCR"))</f>
        <v>GF</v>
      </c>
      <c r="Q312" s="5">
        <v>986372.62</v>
      </c>
      <c r="R312" s="5">
        <v>709325.12</v>
      </c>
      <c r="S312" s="5">
        <v>277047.5</v>
      </c>
      <c r="T312" s="5">
        <v>277047.5</v>
      </c>
      <c r="U312" s="3" t="s">
        <v>1733</v>
      </c>
      <c r="V312" s="5">
        <v>0</v>
      </c>
      <c r="W312" s="5">
        <v>0</v>
      </c>
      <c r="X312" s="5"/>
      <c r="Y312" s="5"/>
      <c r="Z312" s="5">
        <f>Tbl_BalanceHistory[[#This Row],[Discretionary Recommended - Pre 2022]]+Tbl_BalanceHistory[[#This Row],[Discretionary Balance Recommended: Policy]]+Tbl_BalanceHistory[[#This Row],[Discretionary Balance Recommended: Commitments]]</f>
        <v>0</v>
      </c>
      <c r="AA312" s="5">
        <f>Tbl_BalanceHistory[[#This Row],[Discretionary Balance]]-Tbl_BalanceHistory[[#This Row],[Discretionary Reappropriation]]</f>
        <v>0</v>
      </c>
      <c r="AB312" s="2"/>
      <c r="AC312" s="2"/>
      <c r="AD312" s="2"/>
      <c r="AE312" s="2"/>
    </row>
    <row r="313" spans="1:31" ht="45" x14ac:dyDescent="0.25">
      <c r="A313" s="2" t="s">
        <v>39</v>
      </c>
      <c r="B313" s="3">
        <v>1</v>
      </c>
      <c r="C313" s="3">
        <v>844</v>
      </c>
      <c r="D313" s="3" t="s">
        <v>144</v>
      </c>
      <c r="E313" s="3" t="str">
        <f>_xlfn.XLOOKUP(Tbl_BalanceHistory[[#This Row],[RespAgy]],Tbl_Agencies[Agy Code],Tbl_Agencies[Agy Sort])</f>
        <v>030575</v>
      </c>
      <c r="F313" s="2" t="str">
        <f>Tbl_BalanceHistory[[#This Row],[RespAgy]]&amp;": "&amp;Tbl_BalanceHistory[[#This Row],[RespAgency]]</f>
        <v>844: Joint Commission on Health Care</v>
      </c>
      <c r="G313" s="3">
        <v>844</v>
      </c>
      <c r="H313" s="3" t="s">
        <v>144</v>
      </c>
      <c r="I313" s="3" t="str">
        <f>_xlfn.XLOOKUP(Tbl_BalanceHistory[[#This Row],[AgyCode]],Tbl_Agencies[Agy Code],Tbl_Agencies[Agy Sort])</f>
        <v>030575</v>
      </c>
      <c r="J313" s="2" t="str">
        <f>Tbl_BalanceHistory[[#This Row],[AgyCode]]&amp;": "&amp;Tbl_BalanceHistory[[#This Row],[Agency Name]]</f>
        <v>844: Joint Commission on Health Care</v>
      </c>
      <c r="K313" s="1">
        <v>2021</v>
      </c>
      <c r="L313" s="3">
        <v>406</v>
      </c>
      <c r="M313" s="3" t="s">
        <v>74</v>
      </c>
      <c r="N313" s="2" t="str">
        <f>Tbl_BalanceHistory[[#This Row],[ProgramCode]]&amp;": "&amp;Tbl_BalanceHistory[[#This Row],[Program Name]]</f>
        <v>406: Health Research, Planning, and Coordination</v>
      </c>
      <c r="O313" s="3" t="s">
        <v>886</v>
      </c>
      <c r="P313" s="1" t="str">
        <f>IF(Tbl_BalanceHistory[[#This Row],[FundCode]]="0100","GF",IF(Tbl_BalanceHistory[[#This Row],[FundCode]]="01000","GF","Hi Ed / OCR"))</f>
        <v>GF</v>
      </c>
      <c r="Q313" s="5">
        <v>968841</v>
      </c>
      <c r="R313" s="5">
        <v>636516.14</v>
      </c>
      <c r="S313" s="5">
        <v>332324.86</v>
      </c>
      <c r="T313" s="5">
        <v>332324.86</v>
      </c>
      <c r="U313" s="3" t="s">
        <v>1733</v>
      </c>
      <c r="V313" s="5">
        <v>0</v>
      </c>
      <c r="W313" s="5">
        <v>0</v>
      </c>
      <c r="X313" s="5"/>
      <c r="Y313" s="5"/>
      <c r="Z313" s="5">
        <f>Tbl_BalanceHistory[[#This Row],[Discretionary Recommended - Pre 2022]]+Tbl_BalanceHistory[[#This Row],[Discretionary Balance Recommended: Policy]]+Tbl_BalanceHistory[[#This Row],[Discretionary Balance Recommended: Commitments]]</f>
        <v>0</v>
      </c>
      <c r="AA313" s="5">
        <f>Tbl_BalanceHistory[[#This Row],[Discretionary Balance]]-Tbl_BalanceHistory[[#This Row],[Discretionary Reappropriation]]</f>
        <v>0</v>
      </c>
      <c r="AB313" s="2"/>
      <c r="AC313" s="2"/>
      <c r="AD313" s="2"/>
      <c r="AE313" s="2"/>
    </row>
    <row r="314" spans="1:31" ht="45" x14ac:dyDescent="0.25">
      <c r="A314" s="2" t="s">
        <v>39</v>
      </c>
      <c r="B314" s="3">
        <v>1</v>
      </c>
      <c r="C314" s="3">
        <v>844</v>
      </c>
      <c r="D314" s="3" t="s">
        <v>144</v>
      </c>
      <c r="E314" s="3" t="str">
        <f>_xlfn.XLOOKUP(Tbl_BalanceHistory[[#This Row],[RespAgy]],Tbl_Agencies[Agy Code],Tbl_Agencies[Agy Sort])</f>
        <v>030575</v>
      </c>
      <c r="F314" s="2" t="str">
        <f>Tbl_BalanceHistory[[#This Row],[RespAgy]]&amp;": "&amp;Tbl_BalanceHistory[[#This Row],[RespAgency]]</f>
        <v>844: Joint Commission on Health Care</v>
      </c>
      <c r="G314" s="3">
        <v>844</v>
      </c>
      <c r="H314" s="3" t="s">
        <v>144</v>
      </c>
      <c r="I314" s="3" t="str">
        <f>_xlfn.XLOOKUP(Tbl_BalanceHistory[[#This Row],[AgyCode]],Tbl_Agencies[Agy Code],Tbl_Agencies[Agy Sort])</f>
        <v>030575</v>
      </c>
      <c r="J314" s="2" t="str">
        <f>Tbl_BalanceHistory[[#This Row],[AgyCode]]&amp;": "&amp;Tbl_BalanceHistory[[#This Row],[Agency Name]]</f>
        <v>844: Joint Commission on Health Care</v>
      </c>
      <c r="K314" s="1">
        <v>2022</v>
      </c>
      <c r="L314" s="3">
        <v>406</v>
      </c>
      <c r="M314" s="3" t="s">
        <v>74</v>
      </c>
      <c r="N314" s="2" t="str">
        <f>Tbl_BalanceHistory[[#This Row],[ProgramCode]]&amp;": "&amp;Tbl_BalanceHistory[[#This Row],[Program Name]]</f>
        <v>406: Health Research, Planning, and Coordination</v>
      </c>
      <c r="O314" s="3" t="s">
        <v>886</v>
      </c>
      <c r="P314" s="1" t="str">
        <f>IF(Tbl_BalanceHistory[[#This Row],[FundCode]]="0100","GF",IF(Tbl_BalanceHistory[[#This Row],[FundCode]]="01000","GF","Hi Ed / OCR"))</f>
        <v>GF</v>
      </c>
      <c r="Q314" s="5">
        <v>1132968.8600000001</v>
      </c>
      <c r="R314" s="5">
        <v>916922.84</v>
      </c>
      <c r="S314" s="5">
        <v>216046.02</v>
      </c>
      <c r="T314" s="5">
        <v>216046.02</v>
      </c>
      <c r="U314" s="3" t="s">
        <v>1733</v>
      </c>
      <c r="V314" s="5">
        <v>0</v>
      </c>
      <c r="W314" s="5"/>
      <c r="X314" s="5">
        <v>0</v>
      </c>
      <c r="Y314" s="5">
        <v>0</v>
      </c>
      <c r="Z314" s="5">
        <f>Tbl_BalanceHistory[[#This Row],[Discretionary Recommended - Pre 2022]]+Tbl_BalanceHistory[[#This Row],[Discretionary Balance Recommended: Policy]]+Tbl_BalanceHistory[[#This Row],[Discretionary Balance Recommended: Commitments]]</f>
        <v>0</v>
      </c>
      <c r="AA314" s="5">
        <f>Tbl_BalanceHistory[[#This Row],[Discretionary Balance]]-Tbl_BalanceHistory[[#This Row],[Discretionary Reappropriation]]</f>
        <v>0</v>
      </c>
      <c r="AB314" s="2"/>
      <c r="AC314" s="2"/>
      <c r="AD314" s="2"/>
      <c r="AE314" s="2"/>
    </row>
    <row r="315" spans="1:31" ht="45" x14ac:dyDescent="0.25">
      <c r="A315" s="2" t="s">
        <v>39</v>
      </c>
      <c r="B315" s="3">
        <v>1</v>
      </c>
      <c r="C315" s="3">
        <v>844</v>
      </c>
      <c r="D315" s="3" t="s">
        <v>144</v>
      </c>
      <c r="E315" s="3" t="str">
        <f>_xlfn.XLOOKUP(Tbl_BalanceHistory[[#This Row],[RespAgy]],Tbl_Agencies[Agy Code],Tbl_Agencies[Agy Sort])</f>
        <v>030575</v>
      </c>
      <c r="F315" s="2" t="str">
        <f>Tbl_BalanceHistory[[#This Row],[RespAgy]]&amp;": "&amp;Tbl_BalanceHistory[[#This Row],[RespAgency]]</f>
        <v>844: Joint Commission on Health Care</v>
      </c>
      <c r="G315" s="3">
        <v>844</v>
      </c>
      <c r="H315" s="3" t="s">
        <v>144</v>
      </c>
      <c r="I315" s="3" t="str">
        <f>_xlfn.XLOOKUP(Tbl_BalanceHistory[[#This Row],[AgyCode]],Tbl_Agencies[Agy Code],Tbl_Agencies[Agy Sort])</f>
        <v>030575</v>
      </c>
      <c r="J315" s="2" t="str">
        <f>Tbl_BalanceHistory[[#This Row],[AgyCode]]&amp;": "&amp;Tbl_BalanceHistory[[#This Row],[Agency Name]]</f>
        <v>844: Joint Commission on Health Care</v>
      </c>
      <c r="K315" s="1">
        <v>2023</v>
      </c>
      <c r="L315" s="3">
        <v>406</v>
      </c>
      <c r="M315" s="3" t="s">
        <v>74</v>
      </c>
      <c r="N315" s="2" t="str">
        <f>Tbl_BalanceHistory[[#This Row],[ProgramCode]]&amp;": "&amp;Tbl_BalanceHistory[[#This Row],[Program Name]]</f>
        <v>406: Health Research, Planning, and Coordination</v>
      </c>
      <c r="O315" s="3" t="s">
        <v>886</v>
      </c>
      <c r="P315" s="1" t="str">
        <f>IF(Tbl_BalanceHistory[[#This Row],[FundCode]]="0100","GF",IF(Tbl_BalanceHistory[[#This Row],[FundCode]]="01000","GF","Hi Ed / OCR"))</f>
        <v>GF</v>
      </c>
      <c r="Q315" s="5">
        <v>1219228.02</v>
      </c>
      <c r="R315" s="5">
        <v>954711.54</v>
      </c>
      <c r="S315" s="5">
        <v>264516.47999999998</v>
      </c>
      <c r="T315" s="5">
        <v>264516.47999999998</v>
      </c>
      <c r="U315" s="3" t="s">
        <v>1733</v>
      </c>
      <c r="V315" s="5">
        <v>0</v>
      </c>
      <c r="W315" s="5">
        <v>0</v>
      </c>
      <c r="X315" s="5">
        <v>0</v>
      </c>
      <c r="Y315" s="5">
        <v>0</v>
      </c>
      <c r="Z315" s="5">
        <v>0</v>
      </c>
      <c r="AA315" s="5">
        <v>0</v>
      </c>
      <c r="AB315" s="2"/>
      <c r="AC315" s="2"/>
      <c r="AD315" s="2"/>
      <c r="AE315" s="2"/>
    </row>
    <row r="316" spans="1:31" ht="45" x14ac:dyDescent="0.25">
      <c r="A316" s="2" t="s">
        <v>39</v>
      </c>
      <c r="B316" s="3">
        <v>1</v>
      </c>
      <c r="C316" s="3">
        <v>844</v>
      </c>
      <c r="D316" s="3" t="s">
        <v>144</v>
      </c>
      <c r="E316" s="3" t="str">
        <f>_xlfn.XLOOKUP(Tbl_BalanceHistory[[#This Row],[RespAgy]],Tbl_Agencies[Agy Code],Tbl_Agencies[Agy Sort])</f>
        <v>030575</v>
      </c>
      <c r="F316" s="2" t="str">
        <f>Tbl_BalanceHistory[[#This Row],[RespAgy]]&amp;": "&amp;Tbl_BalanceHistory[[#This Row],[RespAgency]]</f>
        <v>844: Joint Commission on Health Care</v>
      </c>
      <c r="G316" s="3">
        <v>844</v>
      </c>
      <c r="H316" s="3" t="s">
        <v>144</v>
      </c>
      <c r="I316" s="3" t="str">
        <f>_xlfn.XLOOKUP(Tbl_BalanceHistory[[#This Row],[AgyCode]],Tbl_Agencies[Agy Code],Tbl_Agencies[Agy Sort])</f>
        <v>030575</v>
      </c>
      <c r="J316" s="2" t="str">
        <f>Tbl_BalanceHistory[[#This Row],[AgyCode]]&amp;": "&amp;Tbl_BalanceHistory[[#This Row],[Agency Name]]</f>
        <v>844: Joint Commission on Health Care</v>
      </c>
      <c r="K316" s="1">
        <v>2024</v>
      </c>
      <c r="L316" s="3">
        <v>406</v>
      </c>
      <c r="M316" s="3" t="s">
        <v>74</v>
      </c>
      <c r="N316" s="2" t="str">
        <f>Tbl_BalanceHistory[[#This Row],[ProgramCode]]&amp;": "&amp;Tbl_BalanceHistory[[#This Row],[Program Name]]</f>
        <v>406: Health Research, Planning, and Coordination</v>
      </c>
      <c r="O316" s="3" t="s">
        <v>886</v>
      </c>
      <c r="P316" s="1" t="str">
        <f>IF(Tbl_BalanceHistory[[#This Row],[FundCode]]="0100","GF",IF(Tbl_BalanceHistory[[#This Row],[FundCode]]="01000","GF","Hi Ed / OCR"))</f>
        <v>GF</v>
      </c>
      <c r="Q316" s="5">
        <v>1280999.48</v>
      </c>
      <c r="R316" s="5">
        <v>866207.87</v>
      </c>
      <c r="S316" s="5">
        <v>414791.61</v>
      </c>
      <c r="T316" s="5">
        <v>414791.61</v>
      </c>
      <c r="U316" s="3" t="s">
        <v>1733</v>
      </c>
      <c r="V316" s="5">
        <v>0</v>
      </c>
      <c r="W316" s="5">
        <v>0</v>
      </c>
      <c r="X316" s="5">
        <v>0</v>
      </c>
      <c r="Y316" s="5">
        <v>0</v>
      </c>
      <c r="Z316" s="5">
        <v>0</v>
      </c>
      <c r="AA316" s="5">
        <v>0</v>
      </c>
      <c r="AB316" s="2"/>
      <c r="AC316" s="2"/>
      <c r="AD316" s="2"/>
      <c r="AE316" s="2"/>
    </row>
    <row r="317" spans="1:31" ht="45" x14ac:dyDescent="0.25">
      <c r="A317" s="2" t="s">
        <v>908</v>
      </c>
      <c r="B317" s="3">
        <v>1</v>
      </c>
      <c r="C317" s="3">
        <v>839</v>
      </c>
      <c r="D317" s="3" t="s">
        <v>147</v>
      </c>
      <c r="E317" s="3" t="str">
        <f>_xlfn.XLOOKUP(Tbl_BalanceHistory[[#This Row],[RespAgy]],Tbl_Agencies[Agy Code],Tbl_Agencies[Agy Sort])</f>
        <v>030580</v>
      </c>
      <c r="F317" s="2" t="str">
        <f>Tbl_BalanceHistory[[#This Row],[RespAgy]]&amp;": "&amp;Tbl_BalanceHistory[[#This Row],[RespAgency]]</f>
        <v>839: Virginia Commission on Youth</v>
      </c>
      <c r="G317" s="3">
        <v>839</v>
      </c>
      <c r="H317" s="3" t="s">
        <v>147</v>
      </c>
      <c r="I317" s="3" t="str">
        <f>_xlfn.XLOOKUP(Tbl_BalanceHistory[[#This Row],[AgyCode]],Tbl_Agencies[Agy Code],Tbl_Agencies[Agy Sort])</f>
        <v>030580</v>
      </c>
      <c r="J317" s="2" t="str">
        <f>Tbl_BalanceHistory[[#This Row],[AgyCode]]&amp;": "&amp;Tbl_BalanceHistory[[#This Row],[Agency Name]]</f>
        <v>839: Virginia Commission on Youth</v>
      </c>
      <c r="K317" s="1">
        <v>2014</v>
      </c>
      <c r="L317" s="3">
        <v>450</v>
      </c>
      <c r="M317" s="3" t="s">
        <v>76</v>
      </c>
      <c r="N317" s="2" t="str">
        <f>Tbl_BalanceHistory[[#This Row],[ProgramCode]]&amp;": "&amp;Tbl_BalanceHistory[[#This Row],[Program Name]]</f>
        <v>450: Social Services Research, Planning, and Coordination</v>
      </c>
      <c r="O317" s="3" t="s">
        <v>1730</v>
      </c>
      <c r="P317" s="1" t="str">
        <f>IF(Tbl_BalanceHistory[[#This Row],[FundCode]]="0100","GF",IF(Tbl_BalanceHistory[[#This Row],[FundCode]]="01000","GF","Hi Ed / OCR"))</f>
        <v>GF</v>
      </c>
      <c r="Q317" s="5">
        <v>328191</v>
      </c>
      <c r="R317" s="5">
        <v>297893.28000000003</v>
      </c>
      <c r="S317" s="5">
        <v>30297</v>
      </c>
      <c r="T317" s="5">
        <v>30297</v>
      </c>
      <c r="U317" s="3" t="s">
        <v>1731</v>
      </c>
      <c r="V317" s="5">
        <v>0</v>
      </c>
      <c r="W317" s="5">
        <v>0</v>
      </c>
      <c r="X317" s="5"/>
      <c r="Y317" s="5"/>
      <c r="Z317" s="5">
        <f>Tbl_BalanceHistory[[#This Row],[Discretionary Recommended - Pre 2022]]+Tbl_BalanceHistory[[#This Row],[Discretionary Balance Recommended: Policy]]+Tbl_BalanceHistory[[#This Row],[Discretionary Balance Recommended: Commitments]]</f>
        <v>0</v>
      </c>
      <c r="AA317" s="5">
        <f>Tbl_BalanceHistory[[#This Row],[Discretionary Balance]]-Tbl_BalanceHistory[[#This Row],[Discretionary Reappropriation]]</f>
        <v>0</v>
      </c>
      <c r="AB317" s="2"/>
      <c r="AC317" s="2"/>
      <c r="AD317" s="2"/>
      <c r="AE317" s="2"/>
    </row>
    <row r="318" spans="1:31" ht="45" x14ac:dyDescent="0.25">
      <c r="A318" s="2" t="s">
        <v>908</v>
      </c>
      <c r="B318" s="3">
        <v>1</v>
      </c>
      <c r="C318" s="3">
        <v>839</v>
      </c>
      <c r="D318" s="3" t="s">
        <v>147</v>
      </c>
      <c r="E318" s="3" t="str">
        <f>_xlfn.XLOOKUP(Tbl_BalanceHistory[[#This Row],[RespAgy]],Tbl_Agencies[Agy Code],Tbl_Agencies[Agy Sort])</f>
        <v>030580</v>
      </c>
      <c r="F318" s="2" t="str">
        <f>Tbl_BalanceHistory[[#This Row],[RespAgy]]&amp;": "&amp;Tbl_BalanceHistory[[#This Row],[RespAgency]]</f>
        <v>839: Virginia Commission on Youth</v>
      </c>
      <c r="G318" s="3">
        <v>839</v>
      </c>
      <c r="H318" s="3" t="s">
        <v>147</v>
      </c>
      <c r="I318" s="3" t="str">
        <f>_xlfn.XLOOKUP(Tbl_BalanceHistory[[#This Row],[AgyCode]],Tbl_Agencies[Agy Code],Tbl_Agencies[Agy Sort])</f>
        <v>030580</v>
      </c>
      <c r="J318" s="2" t="str">
        <f>Tbl_BalanceHistory[[#This Row],[AgyCode]]&amp;": "&amp;Tbl_BalanceHistory[[#This Row],[Agency Name]]</f>
        <v>839: Virginia Commission on Youth</v>
      </c>
      <c r="K318" s="1">
        <v>2015</v>
      </c>
      <c r="L318" s="3">
        <v>450</v>
      </c>
      <c r="M318" s="3" t="s">
        <v>76</v>
      </c>
      <c r="N318" s="2" t="str">
        <f>Tbl_BalanceHistory[[#This Row],[ProgramCode]]&amp;": "&amp;Tbl_BalanceHistory[[#This Row],[Program Name]]</f>
        <v>450: Social Services Research, Planning, and Coordination</v>
      </c>
      <c r="O318" s="3" t="s">
        <v>1730</v>
      </c>
      <c r="P318" s="1" t="str">
        <f>IF(Tbl_BalanceHistory[[#This Row],[FundCode]]="0100","GF",IF(Tbl_BalanceHistory[[#This Row],[FundCode]]="01000","GF","Hi Ed / OCR"))</f>
        <v>GF</v>
      </c>
      <c r="Q318" s="5">
        <v>367519</v>
      </c>
      <c r="R318" s="5">
        <v>348943</v>
      </c>
      <c r="S318" s="5">
        <v>18575</v>
      </c>
      <c r="T318" s="5">
        <v>18575</v>
      </c>
      <c r="U318" s="3" t="s">
        <v>1731</v>
      </c>
      <c r="V318" s="5">
        <v>0</v>
      </c>
      <c r="W318" s="5">
        <v>0</v>
      </c>
      <c r="X318" s="5"/>
      <c r="Y318" s="5"/>
      <c r="Z318" s="5">
        <f>Tbl_BalanceHistory[[#This Row],[Discretionary Recommended - Pre 2022]]+Tbl_BalanceHistory[[#This Row],[Discretionary Balance Recommended: Policy]]+Tbl_BalanceHistory[[#This Row],[Discretionary Balance Recommended: Commitments]]</f>
        <v>0</v>
      </c>
      <c r="AA318" s="5">
        <f>Tbl_BalanceHistory[[#This Row],[Discretionary Balance]]-Tbl_BalanceHistory[[#This Row],[Discretionary Reappropriation]]</f>
        <v>0</v>
      </c>
      <c r="AB318" s="2"/>
      <c r="AC318" s="2"/>
      <c r="AD318" s="2"/>
      <c r="AE318" s="2"/>
    </row>
    <row r="319" spans="1:31" ht="45" x14ac:dyDescent="0.25">
      <c r="A319" s="2" t="s">
        <v>908</v>
      </c>
      <c r="B319" s="3">
        <v>1</v>
      </c>
      <c r="C319" s="3">
        <v>839</v>
      </c>
      <c r="D319" s="3" t="s">
        <v>147</v>
      </c>
      <c r="E319" s="3" t="str">
        <f>_xlfn.XLOOKUP(Tbl_BalanceHistory[[#This Row],[RespAgy]],Tbl_Agencies[Agy Code],Tbl_Agencies[Agy Sort])</f>
        <v>030580</v>
      </c>
      <c r="F319" s="2" t="str">
        <f>Tbl_BalanceHistory[[#This Row],[RespAgy]]&amp;": "&amp;Tbl_BalanceHistory[[#This Row],[RespAgency]]</f>
        <v>839: Virginia Commission on Youth</v>
      </c>
      <c r="G319" s="3">
        <v>839</v>
      </c>
      <c r="H319" s="3" t="s">
        <v>147</v>
      </c>
      <c r="I319" s="3" t="str">
        <f>_xlfn.XLOOKUP(Tbl_BalanceHistory[[#This Row],[AgyCode]],Tbl_Agencies[Agy Code],Tbl_Agencies[Agy Sort])</f>
        <v>030580</v>
      </c>
      <c r="J319" s="2" t="str">
        <f>Tbl_BalanceHistory[[#This Row],[AgyCode]]&amp;": "&amp;Tbl_BalanceHistory[[#This Row],[Agency Name]]</f>
        <v>839: Virginia Commission on Youth</v>
      </c>
      <c r="K319" s="1">
        <v>2016</v>
      </c>
      <c r="L319" s="3">
        <v>450</v>
      </c>
      <c r="M319" s="3" t="s">
        <v>76</v>
      </c>
      <c r="N319" s="2" t="str">
        <f>Tbl_BalanceHistory[[#This Row],[ProgramCode]]&amp;": "&amp;Tbl_BalanceHistory[[#This Row],[Program Name]]</f>
        <v>450: Social Services Research, Planning, and Coordination</v>
      </c>
      <c r="O319" s="3" t="s">
        <v>1730</v>
      </c>
      <c r="P319" s="1" t="str">
        <f>IF(Tbl_BalanceHistory[[#This Row],[FundCode]]="0100","GF",IF(Tbl_BalanceHistory[[#This Row],[FundCode]]="01000","GF","Hi Ed / OCR"))</f>
        <v>GF</v>
      </c>
      <c r="Q319" s="5">
        <v>364357</v>
      </c>
      <c r="R319" s="5">
        <v>333130.96000000002</v>
      </c>
      <c r="S319" s="5">
        <v>31226</v>
      </c>
      <c r="T319" s="5">
        <v>31226</v>
      </c>
      <c r="U319" s="3" t="s">
        <v>1732</v>
      </c>
      <c r="V319" s="5">
        <v>0</v>
      </c>
      <c r="W319" s="5">
        <v>0</v>
      </c>
      <c r="X319" s="5"/>
      <c r="Y319" s="5"/>
      <c r="Z319" s="5">
        <f>Tbl_BalanceHistory[[#This Row],[Discretionary Recommended - Pre 2022]]+Tbl_BalanceHistory[[#This Row],[Discretionary Balance Recommended: Policy]]+Tbl_BalanceHistory[[#This Row],[Discretionary Balance Recommended: Commitments]]</f>
        <v>0</v>
      </c>
      <c r="AA319" s="5">
        <f>Tbl_BalanceHistory[[#This Row],[Discretionary Balance]]-Tbl_BalanceHistory[[#This Row],[Discretionary Reappropriation]]</f>
        <v>0</v>
      </c>
      <c r="AB319" s="2"/>
      <c r="AC319" s="2"/>
      <c r="AD319" s="2"/>
      <c r="AE319" s="2"/>
    </row>
    <row r="320" spans="1:31" ht="45" x14ac:dyDescent="0.25">
      <c r="A320" s="2" t="s">
        <v>908</v>
      </c>
      <c r="B320" s="3">
        <v>1</v>
      </c>
      <c r="C320" s="3">
        <v>839</v>
      </c>
      <c r="D320" s="3" t="s">
        <v>147</v>
      </c>
      <c r="E320" s="3" t="str">
        <f>_xlfn.XLOOKUP(Tbl_BalanceHistory[[#This Row],[RespAgy]],Tbl_Agencies[Agy Code],Tbl_Agencies[Agy Sort])</f>
        <v>030580</v>
      </c>
      <c r="F320" s="2" t="str">
        <f>Tbl_BalanceHistory[[#This Row],[RespAgy]]&amp;": "&amp;Tbl_BalanceHistory[[#This Row],[RespAgency]]</f>
        <v>839: Virginia Commission on Youth</v>
      </c>
      <c r="G320" s="3">
        <v>839</v>
      </c>
      <c r="H320" s="3" t="s">
        <v>147</v>
      </c>
      <c r="I320" s="3" t="str">
        <f>_xlfn.XLOOKUP(Tbl_BalanceHistory[[#This Row],[AgyCode]],Tbl_Agencies[Agy Code],Tbl_Agencies[Agy Sort])</f>
        <v>030580</v>
      </c>
      <c r="J320" s="2" t="str">
        <f>Tbl_BalanceHistory[[#This Row],[AgyCode]]&amp;": "&amp;Tbl_BalanceHistory[[#This Row],[Agency Name]]</f>
        <v>839: Virginia Commission on Youth</v>
      </c>
      <c r="K320" s="1">
        <v>2017</v>
      </c>
      <c r="L320" s="3">
        <v>450</v>
      </c>
      <c r="M320" s="3" t="s">
        <v>76</v>
      </c>
      <c r="N320" s="2" t="str">
        <f>Tbl_BalanceHistory[[#This Row],[ProgramCode]]&amp;": "&amp;Tbl_BalanceHistory[[#This Row],[Program Name]]</f>
        <v>450: Social Services Research, Planning, and Coordination</v>
      </c>
      <c r="O320" s="3" t="s">
        <v>886</v>
      </c>
      <c r="P320" s="1" t="str">
        <f>IF(Tbl_BalanceHistory[[#This Row],[FundCode]]="0100","GF",IF(Tbl_BalanceHistory[[#This Row],[FundCode]]="01000","GF","Hi Ed / OCR"))</f>
        <v>GF</v>
      </c>
      <c r="Q320" s="5">
        <v>378391</v>
      </c>
      <c r="R320" s="5">
        <v>340860.21</v>
      </c>
      <c r="S320" s="5">
        <v>37530</v>
      </c>
      <c r="T320" s="5">
        <v>37530</v>
      </c>
      <c r="U320" s="3" t="s">
        <v>1732</v>
      </c>
      <c r="V320" s="5">
        <v>0</v>
      </c>
      <c r="W320" s="5">
        <v>0</v>
      </c>
      <c r="X320" s="5"/>
      <c r="Y320" s="5"/>
      <c r="Z320" s="5">
        <f>Tbl_BalanceHistory[[#This Row],[Discretionary Recommended - Pre 2022]]+Tbl_BalanceHistory[[#This Row],[Discretionary Balance Recommended: Policy]]+Tbl_BalanceHistory[[#This Row],[Discretionary Balance Recommended: Commitments]]</f>
        <v>0</v>
      </c>
      <c r="AA320" s="5">
        <f>Tbl_BalanceHistory[[#This Row],[Discretionary Balance]]-Tbl_BalanceHistory[[#This Row],[Discretionary Reappropriation]]</f>
        <v>0</v>
      </c>
      <c r="AB320" s="2"/>
      <c r="AC320" s="2"/>
      <c r="AD320" s="2"/>
      <c r="AE320" s="2"/>
    </row>
    <row r="321" spans="1:31" ht="45" x14ac:dyDescent="0.25">
      <c r="A321" s="2" t="s">
        <v>908</v>
      </c>
      <c r="B321" s="3">
        <v>1</v>
      </c>
      <c r="C321" s="3">
        <v>839</v>
      </c>
      <c r="D321" s="3" t="s">
        <v>147</v>
      </c>
      <c r="E321" s="3" t="str">
        <f>_xlfn.XLOOKUP(Tbl_BalanceHistory[[#This Row],[RespAgy]],Tbl_Agencies[Agy Code],Tbl_Agencies[Agy Sort])</f>
        <v>030580</v>
      </c>
      <c r="F321" s="2" t="str">
        <f>Tbl_BalanceHistory[[#This Row],[RespAgy]]&amp;": "&amp;Tbl_BalanceHistory[[#This Row],[RespAgency]]</f>
        <v>839: Virginia Commission on Youth</v>
      </c>
      <c r="G321" s="3">
        <v>839</v>
      </c>
      <c r="H321" s="3" t="s">
        <v>147</v>
      </c>
      <c r="I321" s="3" t="str">
        <f>_xlfn.XLOOKUP(Tbl_BalanceHistory[[#This Row],[AgyCode]],Tbl_Agencies[Agy Code],Tbl_Agencies[Agy Sort])</f>
        <v>030580</v>
      </c>
      <c r="J321" s="2" t="str">
        <f>Tbl_BalanceHistory[[#This Row],[AgyCode]]&amp;": "&amp;Tbl_BalanceHistory[[#This Row],[Agency Name]]</f>
        <v>839: Virginia Commission on Youth</v>
      </c>
      <c r="K321" s="1">
        <v>2018</v>
      </c>
      <c r="L321" s="3">
        <v>450</v>
      </c>
      <c r="M321" s="3" t="s">
        <v>76</v>
      </c>
      <c r="N321" s="2" t="str">
        <f>Tbl_BalanceHistory[[#This Row],[ProgramCode]]&amp;": "&amp;Tbl_BalanceHistory[[#This Row],[Program Name]]</f>
        <v>450: Social Services Research, Planning, and Coordination</v>
      </c>
      <c r="O321" s="3" t="s">
        <v>886</v>
      </c>
      <c r="P321" s="1" t="str">
        <f>IF(Tbl_BalanceHistory[[#This Row],[FundCode]]="0100","GF",IF(Tbl_BalanceHistory[[#This Row],[FundCode]]="01000","GF","Hi Ed / OCR"))</f>
        <v>GF</v>
      </c>
      <c r="Q321" s="5">
        <v>377063</v>
      </c>
      <c r="R321" s="5">
        <v>325321.89</v>
      </c>
      <c r="S321" s="5">
        <v>51741</v>
      </c>
      <c r="T321" s="5">
        <v>51741</v>
      </c>
      <c r="U321" s="3" t="s">
        <v>1733</v>
      </c>
      <c r="V321" s="5">
        <v>0</v>
      </c>
      <c r="W321" s="5">
        <v>0</v>
      </c>
      <c r="X321" s="5"/>
      <c r="Y321" s="5"/>
      <c r="Z321" s="5">
        <f>Tbl_BalanceHistory[[#This Row],[Discretionary Recommended - Pre 2022]]+Tbl_BalanceHistory[[#This Row],[Discretionary Balance Recommended: Policy]]+Tbl_BalanceHistory[[#This Row],[Discretionary Balance Recommended: Commitments]]</f>
        <v>0</v>
      </c>
      <c r="AA321" s="5">
        <f>Tbl_BalanceHistory[[#This Row],[Discretionary Balance]]-Tbl_BalanceHistory[[#This Row],[Discretionary Reappropriation]]</f>
        <v>0</v>
      </c>
      <c r="AB321" s="2"/>
      <c r="AC321" s="2"/>
      <c r="AD321" s="2"/>
      <c r="AE321" s="2"/>
    </row>
    <row r="322" spans="1:31" ht="45" x14ac:dyDescent="0.25">
      <c r="A322" s="2" t="s">
        <v>908</v>
      </c>
      <c r="B322" s="3">
        <v>1</v>
      </c>
      <c r="C322" s="3">
        <v>839</v>
      </c>
      <c r="D322" s="3" t="s">
        <v>147</v>
      </c>
      <c r="E322" s="3" t="str">
        <f>_xlfn.XLOOKUP(Tbl_BalanceHistory[[#This Row],[RespAgy]],Tbl_Agencies[Agy Code],Tbl_Agencies[Agy Sort])</f>
        <v>030580</v>
      </c>
      <c r="F322" s="2" t="str">
        <f>Tbl_BalanceHistory[[#This Row],[RespAgy]]&amp;": "&amp;Tbl_BalanceHistory[[#This Row],[RespAgency]]</f>
        <v>839: Virginia Commission on Youth</v>
      </c>
      <c r="G322" s="3">
        <v>839</v>
      </c>
      <c r="H322" s="3" t="s">
        <v>147</v>
      </c>
      <c r="I322" s="3" t="str">
        <f>_xlfn.XLOOKUP(Tbl_BalanceHistory[[#This Row],[AgyCode]],Tbl_Agencies[Agy Code],Tbl_Agencies[Agy Sort])</f>
        <v>030580</v>
      </c>
      <c r="J322" s="2" t="str">
        <f>Tbl_BalanceHistory[[#This Row],[AgyCode]]&amp;": "&amp;Tbl_BalanceHistory[[#This Row],[Agency Name]]</f>
        <v>839: Virginia Commission on Youth</v>
      </c>
      <c r="K322" s="1">
        <v>2019</v>
      </c>
      <c r="L322" s="3">
        <v>450</v>
      </c>
      <c r="M322" s="3" t="s">
        <v>76</v>
      </c>
      <c r="N322" s="2" t="str">
        <f>Tbl_BalanceHistory[[#This Row],[ProgramCode]]&amp;": "&amp;Tbl_BalanceHistory[[#This Row],[Program Name]]</f>
        <v>450: Social Services Research, Planning, and Coordination</v>
      </c>
      <c r="O322" s="3" t="s">
        <v>886</v>
      </c>
      <c r="P322" s="1" t="str">
        <f>IF(Tbl_BalanceHistory[[#This Row],[FundCode]]="0100","GF",IF(Tbl_BalanceHistory[[#This Row],[FundCode]]="01000","GF","Hi Ed / OCR"))</f>
        <v>GF</v>
      </c>
      <c r="Q322" s="5">
        <v>406409</v>
      </c>
      <c r="R322" s="5">
        <v>350445.71</v>
      </c>
      <c r="S322" s="5">
        <v>55963.29</v>
      </c>
      <c r="T322" s="5">
        <v>55963.29</v>
      </c>
      <c r="U322" s="3" t="s">
        <v>1733</v>
      </c>
      <c r="V322" s="5">
        <v>0</v>
      </c>
      <c r="W322" s="5">
        <v>0</v>
      </c>
      <c r="X322" s="5"/>
      <c r="Y322" s="5"/>
      <c r="Z322" s="5">
        <f>Tbl_BalanceHistory[[#This Row],[Discretionary Recommended - Pre 2022]]+Tbl_BalanceHistory[[#This Row],[Discretionary Balance Recommended: Policy]]+Tbl_BalanceHistory[[#This Row],[Discretionary Balance Recommended: Commitments]]</f>
        <v>0</v>
      </c>
      <c r="AA322" s="5">
        <f>Tbl_BalanceHistory[[#This Row],[Discretionary Balance]]-Tbl_BalanceHistory[[#This Row],[Discretionary Reappropriation]]</f>
        <v>0</v>
      </c>
      <c r="AB322" s="2"/>
      <c r="AC322" s="2"/>
      <c r="AD322" s="2"/>
      <c r="AE322" s="2"/>
    </row>
    <row r="323" spans="1:31" ht="45" x14ac:dyDescent="0.25">
      <c r="A323" s="2" t="s">
        <v>39</v>
      </c>
      <c r="B323" s="3">
        <v>1</v>
      </c>
      <c r="C323" s="3">
        <v>839</v>
      </c>
      <c r="D323" s="3" t="s">
        <v>147</v>
      </c>
      <c r="E323" s="3" t="str">
        <f>_xlfn.XLOOKUP(Tbl_BalanceHistory[[#This Row],[RespAgy]],Tbl_Agencies[Agy Code],Tbl_Agencies[Agy Sort])</f>
        <v>030580</v>
      </c>
      <c r="F323" s="2" t="str">
        <f>Tbl_BalanceHistory[[#This Row],[RespAgy]]&amp;": "&amp;Tbl_BalanceHistory[[#This Row],[RespAgency]]</f>
        <v>839: Virginia Commission on Youth</v>
      </c>
      <c r="G323" s="3">
        <v>839</v>
      </c>
      <c r="H323" s="3" t="s">
        <v>147</v>
      </c>
      <c r="I323" s="3" t="str">
        <f>_xlfn.XLOOKUP(Tbl_BalanceHistory[[#This Row],[AgyCode]],Tbl_Agencies[Agy Code],Tbl_Agencies[Agy Sort])</f>
        <v>030580</v>
      </c>
      <c r="J323" s="2" t="str">
        <f>Tbl_BalanceHistory[[#This Row],[AgyCode]]&amp;": "&amp;Tbl_BalanceHistory[[#This Row],[Agency Name]]</f>
        <v>839: Virginia Commission on Youth</v>
      </c>
      <c r="K323" s="1">
        <v>2020</v>
      </c>
      <c r="L323" s="3">
        <v>450</v>
      </c>
      <c r="M323" s="3" t="s">
        <v>76</v>
      </c>
      <c r="N323" s="2" t="str">
        <f>Tbl_BalanceHistory[[#This Row],[ProgramCode]]&amp;": "&amp;Tbl_BalanceHistory[[#This Row],[Program Name]]</f>
        <v>450: Social Services Research, Planning, and Coordination</v>
      </c>
      <c r="O323" s="3" t="s">
        <v>886</v>
      </c>
      <c r="P323" s="1" t="str">
        <f>IF(Tbl_BalanceHistory[[#This Row],[FundCode]]="0100","GF",IF(Tbl_BalanceHistory[[#This Row],[FundCode]]="01000","GF","Hi Ed / OCR"))</f>
        <v>GF</v>
      </c>
      <c r="Q323" s="5">
        <v>425307.29</v>
      </c>
      <c r="R323" s="5">
        <v>342462.34</v>
      </c>
      <c r="S323" s="5">
        <v>82844.95</v>
      </c>
      <c r="T323" s="5">
        <v>82844.95</v>
      </c>
      <c r="U323" s="3" t="s">
        <v>1733</v>
      </c>
      <c r="V323" s="5">
        <v>0</v>
      </c>
      <c r="W323" s="5">
        <v>0</v>
      </c>
      <c r="X323" s="5"/>
      <c r="Y323" s="5"/>
      <c r="Z323" s="5">
        <f>Tbl_BalanceHistory[[#This Row],[Discretionary Recommended - Pre 2022]]+Tbl_BalanceHistory[[#This Row],[Discretionary Balance Recommended: Policy]]+Tbl_BalanceHistory[[#This Row],[Discretionary Balance Recommended: Commitments]]</f>
        <v>0</v>
      </c>
      <c r="AA323" s="5">
        <f>Tbl_BalanceHistory[[#This Row],[Discretionary Balance]]-Tbl_BalanceHistory[[#This Row],[Discretionary Reappropriation]]</f>
        <v>0</v>
      </c>
      <c r="AB323" s="2"/>
      <c r="AC323" s="2"/>
      <c r="AD323" s="2"/>
      <c r="AE323" s="2"/>
    </row>
    <row r="324" spans="1:31" ht="45" x14ac:dyDescent="0.25">
      <c r="A324" s="2" t="s">
        <v>39</v>
      </c>
      <c r="B324" s="3">
        <v>1</v>
      </c>
      <c r="C324" s="3">
        <v>839</v>
      </c>
      <c r="D324" s="3" t="s">
        <v>147</v>
      </c>
      <c r="E324" s="3" t="str">
        <f>_xlfn.XLOOKUP(Tbl_BalanceHistory[[#This Row],[RespAgy]],Tbl_Agencies[Agy Code],Tbl_Agencies[Agy Sort])</f>
        <v>030580</v>
      </c>
      <c r="F324" s="2" t="str">
        <f>Tbl_BalanceHistory[[#This Row],[RespAgy]]&amp;": "&amp;Tbl_BalanceHistory[[#This Row],[RespAgency]]</f>
        <v>839: Virginia Commission on Youth</v>
      </c>
      <c r="G324" s="3">
        <v>839</v>
      </c>
      <c r="H324" s="3" t="s">
        <v>147</v>
      </c>
      <c r="I324" s="3" t="str">
        <f>_xlfn.XLOOKUP(Tbl_BalanceHistory[[#This Row],[AgyCode]],Tbl_Agencies[Agy Code],Tbl_Agencies[Agy Sort])</f>
        <v>030580</v>
      </c>
      <c r="J324" s="2" t="str">
        <f>Tbl_BalanceHistory[[#This Row],[AgyCode]]&amp;": "&amp;Tbl_BalanceHistory[[#This Row],[Agency Name]]</f>
        <v>839: Virginia Commission on Youth</v>
      </c>
      <c r="K324" s="1">
        <v>2021</v>
      </c>
      <c r="L324" s="3">
        <v>450</v>
      </c>
      <c r="M324" s="3" t="s">
        <v>76</v>
      </c>
      <c r="N324" s="2" t="str">
        <f>Tbl_BalanceHistory[[#This Row],[ProgramCode]]&amp;": "&amp;Tbl_BalanceHistory[[#This Row],[Program Name]]</f>
        <v>450: Social Services Research, Planning, and Coordination</v>
      </c>
      <c r="O324" s="3" t="s">
        <v>886</v>
      </c>
      <c r="P324" s="1" t="str">
        <f>IF(Tbl_BalanceHistory[[#This Row],[FundCode]]="0100","GF",IF(Tbl_BalanceHistory[[#This Row],[FundCode]]="01000","GF","Hi Ed / OCR"))</f>
        <v>GF</v>
      </c>
      <c r="Q324" s="5">
        <v>414110.95</v>
      </c>
      <c r="R324" s="5">
        <v>300196.53000000003</v>
      </c>
      <c r="S324" s="5">
        <v>113914.42</v>
      </c>
      <c r="T324" s="5">
        <v>113914.42</v>
      </c>
      <c r="U324" s="3" t="s">
        <v>1733</v>
      </c>
      <c r="V324" s="5">
        <v>0</v>
      </c>
      <c r="W324" s="5">
        <v>0</v>
      </c>
      <c r="X324" s="5"/>
      <c r="Y324" s="5"/>
      <c r="Z324" s="5">
        <f>Tbl_BalanceHistory[[#This Row],[Discretionary Recommended - Pre 2022]]+Tbl_BalanceHistory[[#This Row],[Discretionary Balance Recommended: Policy]]+Tbl_BalanceHistory[[#This Row],[Discretionary Balance Recommended: Commitments]]</f>
        <v>0</v>
      </c>
      <c r="AA324" s="5">
        <f>Tbl_BalanceHistory[[#This Row],[Discretionary Balance]]-Tbl_BalanceHistory[[#This Row],[Discretionary Reappropriation]]</f>
        <v>0</v>
      </c>
      <c r="AB324" s="2"/>
      <c r="AC324" s="2"/>
      <c r="AD324" s="2"/>
      <c r="AE324" s="2"/>
    </row>
    <row r="325" spans="1:31" ht="45" x14ac:dyDescent="0.25">
      <c r="A325" s="2" t="s">
        <v>39</v>
      </c>
      <c r="B325" s="3">
        <v>1</v>
      </c>
      <c r="C325" s="3">
        <v>839</v>
      </c>
      <c r="D325" s="3" t="s">
        <v>147</v>
      </c>
      <c r="E325" s="3" t="str">
        <f>_xlfn.XLOOKUP(Tbl_BalanceHistory[[#This Row],[RespAgy]],Tbl_Agencies[Agy Code],Tbl_Agencies[Agy Sort])</f>
        <v>030580</v>
      </c>
      <c r="F325" s="2" t="str">
        <f>Tbl_BalanceHistory[[#This Row],[RespAgy]]&amp;": "&amp;Tbl_BalanceHistory[[#This Row],[RespAgency]]</f>
        <v>839: Virginia Commission on Youth</v>
      </c>
      <c r="G325" s="3">
        <v>839</v>
      </c>
      <c r="H325" s="3" t="s">
        <v>147</v>
      </c>
      <c r="I325" s="3" t="str">
        <f>_xlfn.XLOOKUP(Tbl_BalanceHistory[[#This Row],[AgyCode]],Tbl_Agencies[Agy Code],Tbl_Agencies[Agy Sort])</f>
        <v>030580</v>
      </c>
      <c r="J325" s="2" t="str">
        <f>Tbl_BalanceHistory[[#This Row],[AgyCode]]&amp;": "&amp;Tbl_BalanceHistory[[#This Row],[Agency Name]]</f>
        <v>839: Virginia Commission on Youth</v>
      </c>
      <c r="K325" s="1">
        <v>2022</v>
      </c>
      <c r="L325" s="3">
        <v>450</v>
      </c>
      <c r="M325" s="3" t="s">
        <v>76</v>
      </c>
      <c r="N325" s="2" t="str">
        <f>Tbl_BalanceHistory[[#This Row],[ProgramCode]]&amp;": "&amp;Tbl_BalanceHistory[[#This Row],[Program Name]]</f>
        <v>450: Social Services Research, Planning, and Coordination</v>
      </c>
      <c r="O325" s="3" t="s">
        <v>886</v>
      </c>
      <c r="P325" s="1" t="str">
        <f>IF(Tbl_BalanceHistory[[#This Row],[FundCode]]="0100","GF",IF(Tbl_BalanceHistory[[#This Row],[FundCode]]="01000","GF","Hi Ed / OCR"))</f>
        <v>GF</v>
      </c>
      <c r="Q325" s="5">
        <v>477172.42</v>
      </c>
      <c r="R325" s="5">
        <v>340772.56</v>
      </c>
      <c r="S325" s="5">
        <v>136399.85999999999</v>
      </c>
      <c r="T325" s="5">
        <v>136399.85999999999</v>
      </c>
      <c r="U325" s="3" t="s">
        <v>1733</v>
      </c>
      <c r="V325" s="5">
        <v>0</v>
      </c>
      <c r="W325" s="5"/>
      <c r="X325" s="5">
        <v>0</v>
      </c>
      <c r="Y325" s="5">
        <v>0</v>
      </c>
      <c r="Z325" s="5">
        <f>Tbl_BalanceHistory[[#This Row],[Discretionary Recommended - Pre 2022]]+Tbl_BalanceHistory[[#This Row],[Discretionary Balance Recommended: Policy]]+Tbl_BalanceHistory[[#This Row],[Discretionary Balance Recommended: Commitments]]</f>
        <v>0</v>
      </c>
      <c r="AA325" s="5">
        <f>Tbl_BalanceHistory[[#This Row],[Discretionary Balance]]-Tbl_BalanceHistory[[#This Row],[Discretionary Reappropriation]]</f>
        <v>0</v>
      </c>
      <c r="AB325" s="2"/>
      <c r="AC325" s="2"/>
      <c r="AD325" s="2"/>
      <c r="AE325" s="2"/>
    </row>
    <row r="326" spans="1:31" ht="45" x14ac:dyDescent="0.25">
      <c r="A326" s="2" t="s">
        <v>39</v>
      </c>
      <c r="B326" s="3">
        <v>1</v>
      </c>
      <c r="C326" s="3">
        <v>839</v>
      </c>
      <c r="D326" s="3" t="s">
        <v>147</v>
      </c>
      <c r="E326" s="3" t="str">
        <f>_xlfn.XLOOKUP(Tbl_BalanceHistory[[#This Row],[RespAgy]],Tbl_Agencies[Agy Code],Tbl_Agencies[Agy Sort])</f>
        <v>030580</v>
      </c>
      <c r="F326" s="2" t="str">
        <f>Tbl_BalanceHistory[[#This Row],[RespAgy]]&amp;": "&amp;Tbl_BalanceHistory[[#This Row],[RespAgency]]</f>
        <v>839: Virginia Commission on Youth</v>
      </c>
      <c r="G326" s="3">
        <v>839</v>
      </c>
      <c r="H326" s="3" t="s">
        <v>147</v>
      </c>
      <c r="I326" s="3" t="str">
        <f>_xlfn.XLOOKUP(Tbl_BalanceHistory[[#This Row],[AgyCode]],Tbl_Agencies[Agy Code],Tbl_Agencies[Agy Sort])</f>
        <v>030580</v>
      </c>
      <c r="J326" s="2" t="str">
        <f>Tbl_BalanceHistory[[#This Row],[AgyCode]]&amp;": "&amp;Tbl_BalanceHistory[[#This Row],[Agency Name]]</f>
        <v>839: Virginia Commission on Youth</v>
      </c>
      <c r="K326" s="1">
        <v>2023</v>
      </c>
      <c r="L326" s="3">
        <v>450</v>
      </c>
      <c r="M326" s="3" t="s">
        <v>76</v>
      </c>
      <c r="N326" s="2" t="str">
        <f>Tbl_BalanceHistory[[#This Row],[ProgramCode]]&amp;": "&amp;Tbl_BalanceHistory[[#This Row],[Program Name]]</f>
        <v>450: Social Services Research, Planning, and Coordination</v>
      </c>
      <c r="O326" s="3" t="s">
        <v>886</v>
      </c>
      <c r="P326" s="1" t="str">
        <f>IF(Tbl_BalanceHistory[[#This Row],[FundCode]]="0100","GF",IF(Tbl_BalanceHistory[[#This Row],[FundCode]]="01000","GF","Hi Ed / OCR"))</f>
        <v>GF</v>
      </c>
      <c r="Q326" s="5">
        <v>530946.86</v>
      </c>
      <c r="R326" s="5">
        <v>386780.45</v>
      </c>
      <c r="S326" s="5">
        <v>144166.41</v>
      </c>
      <c r="T326" s="5">
        <v>144166.41</v>
      </c>
      <c r="U326" s="3" t="s">
        <v>1733</v>
      </c>
      <c r="V326" s="5">
        <v>0</v>
      </c>
      <c r="W326" s="5">
        <v>0</v>
      </c>
      <c r="X326" s="5">
        <v>0</v>
      </c>
      <c r="Y326" s="5">
        <v>0</v>
      </c>
      <c r="Z326" s="5">
        <v>0</v>
      </c>
      <c r="AA326" s="5">
        <v>0</v>
      </c>
      <c r="AB326" s="2"/>
      <c r="AC326" s="2"/>
      <c r="AD326" s="2"/>
      <c r="AE326" s="2"/>
    </row>
    <row r="327" spans="1:31" ht="45" x14ac:dyDescent="0.25">
      <c r="A327" s="2" t="s">
        <v>39</v>
      </c>
      <c r="B327" s="3">
        <v>1</v>
      </c>
      <c r="C327" s="3">
        <v>839</v>
      </c>
      <c r="D327" s="3" t="s">
        <v>147</v>
      </c>
      <c r="E327" s="3" t="str">
        <f>_xlfn.XLOOKUP(Tbl_BalanceHistory[[#This Row],[RespAgy]],Tbl_Agencies[Agy Code],Tbl_Agencies[Agy Sort])</f>
        <v>030580</v>
      </c>
      <c r="F327" s="2" t="str">
        <f>Tbl_BalanceHistory[[#This Row],[RespAgy]]&amp;": "&amp;Tbl_BalanceHistory[[#This Row],[RespAgency]]</f>
        <v>839: Virginia Commission on Youth</v>
      </c>
      <c r="G327" s="3">
        <v>839</v>
      </c>
      <c r="H327" s="3" t="s">
        <v>147</v>
      </c>
      <c r="I327" s="3" t="str">
        <f>_xlfn.XLOOKUP(Tbl_BalanceHistory[[#This Row],[AgyCode]],Tbl_Agencies[Agy Code],Tbl_Agencies[Agy Sort])</f>
        <v>030580</v>
      </c>
      <c r="J327" s="2" t="str">
        <f>Tbl_BalanceHistory[[#This Row],[AgyCode]]&amp;": "&amp;Tbl_BalanceHistory[[#This Row],[Agency Name]]</f>
        <v>839: Virginia Commission on Youth</v>
      </c>
      <c r="K327" s="1">
        <v>2024</v>
      </c>
      <c r="L327" s="3">
        <v>450</v>
      </c>
      <c r="M327" s="3" t="s">
        <v>76</v>
      </c>
      <c r="N327" s="2" t="str">
        <f>Tbl_BalanceHistory[[#This Row],[ProgramCode]]&amp;": "&amp;Tbl_BalanceHistory[[#This Row],[Program Name]]</f>
        <v>450: Social Services Research, Planning, and Coordination</v>
      </c>
      <c r="O327" s="3" t="s">
        <v>886</v>
      </c>
      <c r="P327" s="1" t="str">
        <f>IF(Tbl_BalanceHistory[[#This Row],[FundCode]]="0100","GF",IF(Tbl_BalanceHistory[[#This Row],[FundCode]]="01000","GF","Hi Ed / OCR"))</f>
        <v>GF</v>
      </c>
      <c r="Q327" s="5">
        <v>531146.41</v>
      </c>
      <c r="R327" s="5">
        <v>432894.75</v>
      </c>
      <c r="S327" s="5">
        <v>98251.66</v>
      </c>
      <c r="T327" s="5">
        <v>98251.66</v>
      </c>
      <c r="U327" s="3" t="s">
        <v>1733</v>
      </c>
      <c r="V327" s="5">
        <v>0</v>
      </c>
      <c r="W327" s="5">
        <v>0</v>
      </c>
      <c r="X327" s="5">
        <v>0</v>
      </c>
      <c r="Y327" s="5">
        <v>0</v>
      </c>
      <c r="Z327" s="5">
        <v>0</v>
      </c>
      <c r="AA327" s="5">
        <v>0</v>
      </c>
      <c r="AB327" s="2"/>
      <c r="AC327" s="2"/>
      <c r="AD327" s="2"/>
      <c r="AE327" s="2"/>
    </row>
    <row r="328" spans="1:31" ht="45" x14ac:dyDescent="0.25">
      <c r="A328" s="2" t="s">
        <v>39</v>
      </c>
      <c r="B328" s="3">
        <v>1</v>
      </c>
      <c r="C328" s="3">
        <v>882</v>
      </c>
      <c r="D328" s="3" t="s">
        <v>150</v>
      </c>
      <c r="E328" s="3" t="str">
        <f>_xlfn.XLOOKUP(Tbl_BalanceHistory[[#This Row],[RespAgy]],Tbl_Agencies[Agy Code],Tbl_Agencies[Agy Sort])</f>
        <v>030581</v>
      </c>
      <c r="F328" s="2" t="str">
        <f>Tbl_BalanceHistory[[#This Row],[RespAgy]]&amp;": "&amp;Tbl_BalanceHistory[[#This Row],[RespAgency]]</f>
        <v>882: Behavioral Health Commission</v>
      </c>
      <c r="G328" s="3">
        <v>882</v>
      </c>
      <c r="H328" s="3" t="s">
        <v>150</v>
      </c>
      <c r="I328" s="3" t="str">
        <f>_xlfn.XLOOKUP(Tbl_BalanceHistory[[#This Row],[AgyCode]],Tbl_Agencies[Agy Code],Tbl_Agencies[Agy Sort])</f>
        <v>030581</v>
      </c>
      <c r="J328" s="2" t="str">
        <f>Tbl_BalanceHistory[[#This Row],[AgyCode]]&amp;": "&amp;Tbl_BalanceHistory[[#This Row],[Agency Name]]</f>
        <v>882: Behavioral Health Commission</v>
      </c>
      <c r="K328" s="1">
        <v>2022</v>
      </c>
      <c r="L328" s="3">
        <v>406</v>
      </c>
      <c r="M328" s="3" t="s">
        <v>74</v>
      </c>
      <c r="N328" s="2" t="str">
        <f>Tbl_BalanceHistory[[#This Row],[ProgramCode]]&amp;": "&amp;Tbl_BalanceHistory[[#This Row],[Program Name]]</f>
        <v>406: Health Research, Planning, and Coordination</v>
      </c>
      <c r="O328" s="3" t="s">
        <v>886</v>
      </c>
      <c r="P328" s="1" t="str">
        <f>IF(Tbl_BalanceHistory[[#This Row],[FundCode]]="0100","GF",IF(Tbl_BalanceHistory[[#This Row],[FundCode]]="01000","GF","Hi Ed / OCR"))</f>
        <v>GF</v>
      </c>
      <c r="Q328" s="5">
        <v>348774</v>
      </c>
      <c r="R328" s="5">
        <v>89534.48</v>
      </c>
      <c r="S328" s="5">
        <v>259239.52</v>
      </c>
      <c r="T328" s="5">
        <v>259239.52</v>
      </c>
      <c r="U328" s="3" t="s">
        <v>1733</v>
      </c>
      <c r="V328" s="5">
        <v>0</v>
      </c>
      <c r="W328" s="5"/>
      <c r="X328" s="5">
        <v>0</v>
      </c>
      <c r="Y328" s="5">
        <v>0</v>
      </c>
      <c r="Z328" s="5">
        <f>Tbl_BalanceHistory[[#This Row],[Discretionary Recommended - Pre 2022]]+Tbl_BalanceHistory[[#This Row],[Discretionary Balance Recommended: Policy]]+Tbl_BalanceHistory[[#This Row],[Discretionary Balance Recommended: Commitments]]</f>
        <v>0</v>
      </c>
      <c r="AA328" s="5">
        <f>Tbl_BalanceHistory[[#This Row],[Discretionary Balance]]-Tbl_BalanceHistory[[#This Row],[Discretionary Reappropriation]]</f>
        <v>0</v>
      </c>
      <c r="AB328" s="2"/>
      <c r="AC328" s="2"/>
      <c r="AD328" s="2"/>
      <c r="AE328" s="2"/>
    </row>
    <row r="329" spans="1:31" ht="45" x14ac:dyDescent="0.25">
      <c r="A329" s="2" t="s">
        <v>39</v>
      </c>
      <c r="B329" s="3">
        <v>1</v>
      </c>
      <c r="C329" s="3">
        <v>882</v>
      </c>
      <c r="D329" s="3" t="s">
        <v>150</v>
      </c>
      <c r="E329" s="3" t="str">
        <f>_xlfn.XLOOKUP(Tbl_BalanceHistory[[#This Row],[RespAgy]],Tbl_Agencies[Agy Code],Tbl_Agencies[Agy Sort])</f>
        <v>030581</v>
      </c>
      <c r="F329" s="2" t="str">
        <f>Tbl_BalanceHistory[[#This Row],[RespAgy]]&amp;": "&amp;Tbl_BalanceHistory[[#This Row],[RespAgency]]</f>
        <v>882: Behavioral Health Commission</v>
      </c>
      <c r="G329" s="3">
        <v>882</v>
      </c>
      <c r="H329" s="3" t="s">
        <v>150</v>
      </c>
      <c r="I329" s="3" t="str">
        <f>_xlfn.XLOOKUP(Tbl_BalanceHistory[[#This Row],[AgyCode]],Tbl_Agencies[Agy Code],Tbl_Agencies[Agy Sort])</f>
        <v>030581</v>
      </c>
      <c r="J329" s="2" t="str">
        <f>Tbl_BalanceHistory[[#This Row],[AgyCode]]&amp;": "&amp;Tbl_BalanceHistory[[#This Row],[Agency Name]]</f>
        <v>882: Behavioral Health Commission</v>
      </c>
      <c r="K329" s="1">
        <v>2023</v>
      </c>
      <c r="L329" s="3">
        <v>406</v>
      </c>
      <c r="M329" s="3" t="s">
        <v>74</v>
      </c>
      <c r="N329" s="2" t="str">
        <f>Tbl_BalanceHistory[[#This Row],[ProgramCode]]&amp;": "&amp;Tbl_BalanceHistory[[#This Row],[Program Name]]</f>
        <v>406: Health Research, Planning, and Coordination</v>
      </c>
      <c r="O329" s="3" t="s">
        <v>886</v>
      </c>
      <c r="P329" s="1" t="str">
        <f>IF(Tbl_BalanceHistory[[#This Row],[FundCode]]="0100","GF",IF(Tbl_BalanceHistory[[#This Row],[FundCode]]="01000","GF","Hi Ed / OCR"))</f>
        <v>GF</v>
      </c>
      <c r="Q329" s="5">
        <v>883344.52</v>
      </c>
      <c r="R329" s="5">
        <v>594845.57999999996</v>
      </c>
      <c r="S329" s="5">
        <v>288498.94</v>
      </c>
      <c r="T329" s="5">
        <v>288498.94</v>
      </c>
      <c r="U329" s="3" t="s">
        <v>1733</v>
      </c>
      <c r="V329" s="5">
        <v>0</v>
      </c>
      <c r="W329" s="5">
        <v>0</v>
      </c>
      <c r="X329" s="5">
        <v>0</v>
      </c>
      <c r="Y329" s="5">
        <v>0</v>
      </c>
      <c r="Z329" s="5">
        <v>0</v>
      </c>
      <c r="AA329" s="5">
        <v>0</v>
      </c>
      <c r="AB329" s="2"/>
      <c r="AC329" s="2"/>
      <c r="AD329" s="2"/>
      <c r="AE329" s="2"/>
    </row>
    <row r="330" spans="1:31" ht="45" x14ac:dyDescent="0.25">
      <c r="A330" s="2" t="s">
        <v>39</v>
      </c>
      <c r="B330" s="3">
        <v>1</v>
      </c>
      <c r="C330" s="3">
        <v>882</v>
      </c>
      <c r="D330" s="3" t="s">
        <v>150</v>
      </c>
      <c r="E330" s="3" t="str">
        <f>_xlfn.XLOOKUP(Tbl_BalanceHistory[[#This Row],[RespAgy]],Tbl_Agencies[Agy Code],Tbl_Agencies[Agy Sort])</f>
        <v>030581</v>
      </c>
      <c r="F330" s="2" t="str">
        <f>Tbl_BalanceHistory[[#This Row],[RespAgy]]&amp;": "&amp;Tbl_BalanceHistory[[#This Row],[RespAgency]]</f>
        <v>882: Behavioral Health Commission</v>
      </c>
      <c r="G330" s="3">
        <v>882</v>
      </c>
      <c r="H330" s="3" t="s">
        <v>150</v>
      </c>
      <c r="I330" s="3" t="str">
        <f>_xlfn.XLOOKUP(Tbl_BalanceHistory[[#This Row],[AgyCode]],Tbl_Agencies[Agy Code],Tbl_Agencies[Agy Sort])</f>
        <v>030581</v>
      </c>
      <c r="J330" s="2" t="str">
        <f>Tbl_BalanceHistory[[#This Row],[AgyCode]]&amp;": "&amp;Tbl_BalanceHistory[[#This Row],[Agency Name]]</f>
        <v>882: Behavioral Health Commission</v>
      </c>
      <c r="K330" s="1">
        <v>2024</v>
      </c>
      <c r="L330" s="3">
        <v>406</v>
      </c>
      <c r="M330" s="3" t="s">
        <v>74</v>
      </c>
      <c r="N330" s="2" t="str">
        <f>Tbl_BalanceHistory[[#This Row],[ProgramCode]]&amp;": "&amp;Tbl_BalanceHistory[[#This Row],[Program Name]]</f>
        <v>406: Health Research, Planning, and Coordination</v>
      </c>
      <c r="O330" s="3" t="s">
        <v>886</v>
      </c>
      <c r="P330" s="1" t="str">
        <f>IF(Tbl_BalanceHistory[[#This Row],[FundCode]]="0100","GF",IF(Tbl_BalanceHistory[[#This Row],[FundCode]]="01000","GF","Hi Ed / OCR"))</f>
        <v>GF</v>
      </c>
      <c r="Q330" s="5">
        <v>932905.94</v>
      </c>
      <c r="R330" s="5">
        <v>564146.04</v>
      </c>
      <c r="S330" s="5">
        <v>368759.9</v>
      </c>
      <c r="T330" s="5">
        <v>368759.9</v>
      </c>
      <c r="U330" s="3" t="s">
        <v>1733</v>
      </c>
      <c r="V330" s="5">
        <v>0</v>
      </c>
      <c r="W330" s="5">
        <v>0</v>
      </c>
      <c r="X330" s="5">
        <v>0</v>
      </c>
      <c r="Y330" s="5">
        <v>0</v>
      </c>
      <c r="Z330" s="5">
        <v>0</v>
      </c>
      <c r="AA330" s="5">
        <v>0</v>
      </c>
      <c r="AB330" s="2"/>
      <c r="AC330" s="2"/>
      <c r="AD330" s="2"/>
      <c r="AE330" s="2"/>
    </row>
    <row r="331" spans="1:31" ht="45" x14ac:dyDescent="0.25">
      <c r="A331" s="2" t="s">
        <v>908</v>
      </c>
      <c r="B331" s="3">
        <v>1</v>
      </c>
      <c r="C331" s="3">
        <v>142</v>
      </c>
      <c r="D331" s="3" t="s">
        <v>153</v>
      </c>
      <c r="E331" s="3" t="str">
        <f>_xlfn.XLOOKUP(Tbl_BalanceHistory[[#This Row],[RespAgy]],Tbl_Agencies[Agy Code],Tbl_Agencies[Agy Sort])</f>
        <v>030585</v>
      </c>
      <c r="F331" s="2" t="str">
        <f>Tbl_BalanceHistory[[#This Row],[RespAgy]]&amp;": "&amp;Tbl_BalanceHistory[[#This Row],[RespAgency]]</f>
        <v>142: Virginia State Crime Commission</v>
      </c>
      <c r="G331" s="3">
        <v>142</v>
      </c>
      <c r="H331" s="3" t="s">
        <v>153</v>
      </c>
      <c r="I331" s="3" t="str">
        <f>_xlfn.XLOOKUP(Tbl_BalanceHistory[[#This Row],[AgyCode]],Tbl_Agencies[Agy Code],Tbl_Agencies[Agy Sort])</f>
        <v>030585</v>
      </c>
      <c r="J331" s="2" t="str">
        <f>Tbl_BalanceHistory[[#This Row],[AgyCode]]&amp;": "&amp;Tbl_BalanceHistory[[#This Row],[Agency Name]]</f>
        <v>142: Virginia State Crime Commission</v>
      </c>
      <c r="K331" s="1">
        <v>2014</v>
      </c>
      <c r="L331" s="3">
        <v>305</v>
      </c>
      <c r="M331" s="3" t="s">
        <v>155</v>
      </c>
      <c r="N331" s="2" t="str">
        <f>Tbl_BalanceHistory[[#This Row],[ProgramCode]]&amp;": "&amp;Tbl_BalanceHistory[[#This Row],[Program Name]]</f>
        <v>305: Criminal Justice Research, Planning and Coordination</v>
      </c>
      <c r="O331" s="3" t="s">
        <v>1730</v>
      </c>
      <c r="P331" s="1" t="str">
        <f>IF(Tbl_BalanceHistory[[#This Row],[FundCode]]="0100","GF",IF(Tbl_BalanceHistory[[#This Row],[FundCode]]="01000","GF","Hi Ed / OCR"))</f>
        <v>GF</v>
      </c>
      <c r="Q331" s="5">
        <v>539808</v>
      </c>
      <c r="R331" s="5">
        <v>527206.68000000005</v>
      </c>
      <c r="S331" s="5">
        <v>12601</v>
      </c>
      <c r="T331" s="5">
        <v>12601</v>
      </c>
      <c r="U331" s="3" t="s">
        <v>1731</v>
      </c>
      <c r="V331" s="5">
        <v>0</v>
      </c>
      <c r="W331" s="5">
        <v>0</v>
      </c>
      <c r="X331" s="5"/>
      <c r="Y331" s="5"/>
      <c r="Z331" s="5">
        <f>Tbl_BalanceHistory[[#This Row],[Discretionary Recommended - Pre 2022]]+Tbl_BalanceHistory[[#This Row],[Discretionary Balance Recommended: Policy]]+Tbl_BalanceHistory[[#This Row],[Discretionary Balance Recommended: Commitments]]</f>
        <v>0</v>
      </c>
      <c r="AA331" s="5">
        <f>Tbl_BalanceHistory[[#This Row],[Discretionary Balance]]-Tbl_BalanceHistory[[#This Row],[Discretionary Reappropriation]]</f>
        <v>0</v>
      </c>
      <c r="AB331" s="2"/>
      <c r="AC331" s="2"/>
      <c r="AD331" s="2"/>
      <c r="AE331" s="2"/>
    </row>
    <row r="332" spans="1:31" ht="45" x14ac:dyDescent="0.25">
      <c r="A332" s="2" t="s">
        <v>908</v>
      </c>
      <c r="B332" s="3">
        <v>1</v>
      </c>
      <c r="C332" s="3">
        <v>142</v>
      </c>
      <c r="D332" s="3" t="s">
        <v>153</v>
      </c>
      <c r="E332" s="3" t="str">
        <f>_xlfn.XLOOKUP(Tbl_BalanceHistory[[#This Row],[RespAgy]],Tbl_Agencies[Agy Code],Tbl_Agencies[Agy Sort])</f>
        <v>030585</v>
      </c>
      <c r="F332" s="2" t="str">
        <f>Tbl_BalanceHistory[[#This Row],[RespAgy]]&amp;": "&amp;Tbl_BalanceHistory[[#This Row],[RespAgency]]</f>
        <v>142: Virginia State Crime Commission</v>
      </c>
      <c r="G332" s="3">
        <v>142</v>
      </c>
      <c r="H332" s="3" t="s">
        <v>153</v>
      </c>
      <c r="I332" s="3" t="str">
        <f>_xlfn.XLOOKUP(Tbl_BalanceHistory[[#This Row],[AgyCode]],Tbl_Agencies[Agy Code],Tbl_Agencies[Agy Sort])</f>
        <v>030585</v>
      </c>
      <c r="J332" s="2" t="str">
        <f>Tbl_BalanceHistory[[#This Row],[AgyCode]]&amp;": "&amp;Tbl_BalanceHistory[[#This Row],[Agency Name]]</f>
        <v>142: Virginia State Crime Commission</v>
      </c>
      <c r="K332" s="1">
        <v>2015</v>
      </c>
      <c r="L332" s="3">
        <v>305</v>
      </c>
      <c r="M332" s="3" t="s">
        <v>155</v>
      </c>
      <c r="N332" s="2" t="str">
        <f>Tbl_BalanceHistory[[#This Row],[ProgramCode]]&amp;": "&amp;Tbl_BalanceHistory[[#This Row],[Program Name]]</f>
        <v>305: Criminal Justice Research, Planning and Coordination</v>
      </c>
      <c r="O332" s="3" t="s">
        <v>1730</v>
      </c>
      <c r="P332" s="1" t="str">
        <f>IF(Tbl_BalanceHistory[[#This Row],[FundCode]]="0100","GF",IF(Tbl_BalanceHistory[[#This Row],[FundCode]]="01000","GF","Hi Ed / OCR"))</f>
        <v>GF</v>
      </c>
      <c r="Q332" s="5">
        <v>658788</v>
      </c>
      <c r="R332" s="5">
        <v>637473</v>
      </c>
      <c r="S332" s="5">
        <v>21314</v>
      </c>
      <c r="T332" s="5">
        <v>21314</v>
      </c>
      <c r="U332" s="3" t="s">
        <v>1731</v>
      </c>
      <c r="V332" s="5">
        <v>0</v>
      </c>
      <c r="W332" s="5">
        <v>0</v>
      </c>
      <c r="X332" s="5"/>
      <c r="Y332" s="5"/>
      <c r="Z332" s="5">
        <f>Tbl_BalanceHistory[[#This Row],[Discretionary Recommended - Pre 2022]]+Tbl_BalanceHistory[[#This Row],[Discretionary Balance Recommended: Policy]]+Tbl_BalanceHistory[[#This Row],[Discretionary Balance Recommended: Commitments]]</f>
        <v>0</v>
      </c>
      <c r="AA332" s="5">
        <f>Tbl_BalanceHistory[[#This Row],[Discretionary Balance]]-Tbl_BalanceHistory[[#This Row],[Discretionary Reappropriation]]</f>
        <v>0</v>
      </c>
      <c r="AB332" s="2"/>
      <c r="AC332" s="2"/>
      <c r="AD332" s="2"/>
      <c r="AE332" s="2"/>
    </row>
    <row r="333" spans="1:31" ht="45" x14ac:dyDescent="0.25">
      <c r="A333" s="2" t="s">
        <v>908</v>
      </c>
      <c r="B333" s="3">
        <v>1</v>
      </c>
      <c r="C333" s="3">
        <v>142</v>
      </c>
      <c r="D333" s="3" t="s">
        <v>153</v>
      </c>
      <c r="E333" s="3" t="str">
        <f>_xlfn.XLOOKUP(Tbl_BalanceHistory[[#This Row],[RespAgy]],Tbl_Agencies[Agy Code],Tbl_Agencies[Agy Sort])</f>
        <v>030585</v>
      </c>
      <c r="F333" s="2" t="str">
        <f>Tbl_BalanceHistory[[#This Row],[RespAgy]]&amp;": "&amp;Tbl_BalanceHistory[[#This Row],[RespAgency]]</f>
        <v>142: Virginia State Crime Commission</v>
      </c>
      <c r="G333" s="3">
        <v>142</v>
      </c>
      <c r="H333" s="3" t="s">
        <v>153</v>
      </c>
      <c r="I333" s="3" t="str">
        <f>_xlfn.XLOOKUP(Tbl_BalanceHistory[[#This Row],[AgyCode]],Tbl_Agencies[Agy Code],Tbl_Agencies[Agy Sort])</f>
        <v>030585</v>
      </c>
      <c r="J333" s="2" t="str">
        <f>Tbl_BalanceHistory[[#This Row],[AgyCode]]&amp;": "&amp;Tbl_BalanceHistory[[#This Row],[Agency Name]]</f>
        <v>142: Virginia State Crime Commission</v>
      </c>
      <c r="K333" s="1">
        <v>2016</v>
      </c>
      <c r="L333" s="3">
        <v>305</v>
      </c>
      <c r="M333" s="3" t="s">
        <v>155</v>
      </c>
      <c r="N333" s="2" t="str">
        <f>Tbl_BalanceHistory[[#This Row],[ProgramCode]]&amp;": "&amp;Tbl_BalanceHistory[[#This Row],[Program Name]]</f>
        <v>305: Criminal Justice Research, Planning and Coordination</v>
      </c>
      <c r="O333" s="3" t="s">
        <v>1730</v>
      </c>
      <c r="P333" s="1" t="str">
        <f>IF(Tbl_BalanceHistory[[#This Row],[FundCode]]="0100","GF",IF(Tbl_BalanceHistory[[#This Row],[FundCode]]="01000","GF","Hi Ed / OCR"))</f>
        <v>GF</v>
      </c>
      <c r="Q333" s="5">
        <v>686637</v>
      </c>
      <c r="R333" s="5">
        <v>658240.18999999994</v>
      </c>
      <c r="S333" s="5">
        <v>28396</v>
      </c>
      <c r="T333" s="5">
        <v>28396</v>
      </c>
      <c r="U333" s="3" t="s">
        <v>1732</v>
      </c>
      <c r="V333" s="5">
        <v>0</v>
      </c>
      <c r="W333" s="5">
        <v>0</v>
      </c>
      <c r="X333" s="5"/>
      <c r="Y333" s="5"/>
      <c r="Z333" s="5">
        <f>Tbl_BalanceHistory[[#This Row],[Discretionary Recommended - Pre 2022]]+Tbl_BalanceHistory[[#This Row],[Discretionary Balance Recommended: Policy]]+Tbl_BalanceHistory[[#This Row],[Discretionary Balance Recommended: Commitments]]</f>
        <v>0</v>
      </c>
      <c r="AA333" s="5">
        <f>Tbl_BalanceHistory[[#This Row],[Discretionary Balance]]-Tbl_BalanceHistory[[#This Row],[Discretionary Reappropriation]]</f>
        <v>0</v>
      </c>
      <c r="AB333" s="2"/>
      <c r="AC333" s="2"/>
      <c r="AD333" s="2"/>
      <c r="AE333" s="2"/>
    </row>
    <row r="334" spans="1:31" ht="45" x14ac:dyDescent="0.25">
      <c r="A334" s="2" t="s">
        <v>908</v>
      </c>
      <c r="B334" s="3">
        <v>1</v>
      </c>
      <c r="C334" s="3">
        <v>142</v>
      </c>
      <c r="D334" s="3" t="s">
        <v>153</v>
      </c>
      <c r="E334" s="3" t="str">
        <f>_xlfn.XLOOKUP(Tbl_BalanceHistory[[#This Row],[RespAgy]],Tbl_Agencies[Agy Code],Tbl_Agencies[Agy Sort])</f>
        <v>030585</v>
      </c>
      <c r="F334" s="2" t="str">
        <f>Tbl_BalanceHistory[[#This Row],[RespAgy]]&amp;": "&amp;Tbl_BalanceHistory[[#This Row],[RespAgency]]</f>
        <v>142: Virginia State Crime Commission</v>
      </c>
      <c r="G334" s="3">
        <v>142</v>
      </c>
      <c r="H334" s="3" t="s">
        <v>153</v>
      </c>
      <c r="I334" s="3" t="str">
        <f>_xlfn.XLOOKUP(Tbl_BalanceHistory[[#This Row],[AgyCode]],Tbl_Agencies[Agy Code],Tbl_Agencies[Agy Sort])</f>
        <v>030585</v>
      </c>
      <c r="J334" s="2" t="str">
        <f>Tbl_BalanceHistory[[#This Row],[AgyCode]]&amp;": "&amp;Tbl_BalanceHistory[[#This Row],[Agency Name]]</f>
        <v>142: Virginia State Crime Commission</v>
      </c>
      <c r="K334" s="1">
        <v>2017</v>
      </c>
      <c r="L334" s="3">
        <v>305</v>
      </c>
      <c r="M334" s="3" t="s">
        <v>155</v>
      </c>
      <c r="N334" s="2" t="str">
        <f>Tbl_BalanceHistory[[#This Row],[ProgramCode]]&amp;": "&amp;Tbl_BalanceHistory[[#This Row],[Program Name]]</f>
        <v>305: Criminal Justice Research, Planning and Coordination</v>
      </c>
      <c r="O334" s="3" t="s">
        <v>886</v>
      </c>
      <c r="P334" s="1" t="str">
        <f>IF(Tbl_BalanceHistory[[#This Row],[FundCode]]="0100","GF",IF(Tbl_BalanceHistory[[#This Row],[FundCode]]="01000","GF","Hi Ed / OCR"))</f>
        <v>GF</v>
      </c>
      <c r="Q334" s="5">
        <v>696034</v>
      </c>
      <c r="R334" s="5">
        <v>625543.44999999995</v>
      </c>
      <c r="S334" s="5">
        <v>70490</v>
      </c>
      <c r="T334" s="5">
        <v>70490</v>
      </c>
      <c r="U334" s="3" t="s">
        <v>1732</v>
      </c>
      <c r="V334" s="5">
        <v>0</v>
      </c>
      <c r="W334" s="5">
        <v>0</v>
      </c>
      <c r="X334" s="5"/>
      <c r="Y334" s="5"/>
      <c r="Z334" s="5">
        <f>Tbl_BalanceHistory[[#This Row],[Discretionary Recommended - Pre 2022]]+Tbl_BalanceHistory[[#This Row],[Discretionary Balance Recommended: Policy]]+Tbl_BalanceHistory[[#This Row],[Discretionary Balance Recommended: Commitments]]</f>
        <v>0</v>
      </c>
      <c r="AA334" s="5">
        <f>Tbl_BalanceHistory[[#This Row],[Discretionary Balance]]-Tbl_BalanceHistory[[#This Row],[Discretionary Reappropriation]]</f>
        <v>0</v>
      </c>
      <c r="AB334" s="2"/>
      <c r="AC334" s="2"/>
      <c r="AD334" s="2"/>
      <c r="AE334" s="2"/>
    </row>
    <row r="335" spans="1:31" ht="45" x14ac:dyDescent="0.25">
      <c r="A335" s="2" t="s">
        <v>908</v>
      </c>
      <c r="B335" s="3">
        <v>1</v>
      </c>
      <c r="C335" s="3">
        <v>142</v>
      </c>
      <c r="D335" s="3" t="s">
        <v>153</v>
      </c>
      <c r="E335" s="3" t="str">
        <f>_xlfn.XLOOKUP(Tbl_BalanceHistory[[#This Row],[RespAgy]],Tbl_Agencies[Agy Code],Tbl_Agencies[Agy Sort])</f>
        <v>030585</v>
      </c>
      <c r="F335" s="2" t="str">
        <f>Tbl_BalanceHistory[[#This Row],[RespAgy]]&amp;": "&amp;Tbl_BalanceHistory[[#This Row],[RespAgency]]</f>
        <v>142: Virginia State Crime Commission</v>
      </c>
      <c r="G335" s="3">
        <v>142</v>
      </c>
      <c r="H335" s="3" t="s">
        <v>153</v>
      </c>
      <c r="I335" s="3" t="str">
        <f>_xlfn.XLOOKUP(Tbl_BalanceHistory[[#This Row],[AgyCode]],Tbl_Agencies[Agy Code],Tbl_Agencies[Agy Sort])</f>
        <v>030585</v>
      </c>
      <c r="J335" s="2" t="str">
        <f>Tbl_BalanceHistory[[#This Row],[AgyCode]]&amp;": "&amp;Tbl_BalanceHistory[[#This Row],[Agency Name]]</f>
        <v>142: Virginia State Crime Commission</v>
      </c>
      <c r="K335" s="1">
        <v>2018</v>
      </c>
      <c r="L335" s="3">
        <v>305</v>
      </c>
      <c r="M335" s="3" t="s">
        <v>155</v>
      </c>
      <c r="N335" s="2" t="str">
        <f>Tbl_BalanceHistory[[#This Row],[ProgramCode]]&amp;": "&amp;Tbl_BalanceHistory[[#This Row],[Program Name]]</f>
        <v>305: Criminal Justice Research, Planning and Coordination</v>
      </c>
      <c r="O335" s="3" t="s">
        <v>886</v>
      </c>
      <c r="P335" s="1" t="str">
        <f>IF(Tbl_BalanceHistory[[#This Row],[FundCode]]="0100","GF",IF(Tbl_BalanceHistory[[#This Row],[FundCode]]="01000","GF","Hi Ed / OCR"))</f>
        <v>GF</v>
      </c>
      <c r="Q335" s="5">
        <v>871979</v>
      </c>
      <c r="R335" s="5">
        <v>779104.64</v>
      </c>
      <c r="S335" s="5">
        <v>92874</v>
      </c>
      <c r="T335" s="5">
        <v>92874</v>
      </c>
      <c r="U335" s="3" t="s">
        <v>1733</v>
      </c>
      <c r="V335" s="5">
        <v>0</v>
      </c>
      <c r="W335" s="5">
        <v>0</v>
      </c>
      <c r="X335" s="5"/>
      <c r="Y335" s="5"/>
      <c r="Z335" s="5">
        <f>Tbl_BalanceHistory[[#This Row],[Discretionary Recommended - Pre 2022]]+Tbl_BalanceHistory[[#This Row],[Discretionary Balance Recommended: Policy]]+Tbl_BalanceHistory[[#This Row],[Discretionary Balance Recommended: Commitments]]</f>
        <v>0</v>
      </c>
      <c r="AA335" s="5">
        <f>Tbl_BalanceHistory[[#This Row],[Discretionary Balance]]-Tbl_BalanceHistory[[#This Row],[Discretionary Reappropriation]]</f>
        <v>0</v>
      </c>
      <c r="AB335" s="2"/>
      <c r="AC335" s="2"/>
      <c r="AD335" s="2"/>
      <c r="AE335" s="2"/>
    </row>
    <row r="336" spans="1:31" ht="45" x14ac:dyDescent="0.25">
      <c r="A336" s="2" t="s">
        <v>908</v>
      </c>
      <c r="B336" s="3">
        <v>1</v>
      </c>
      <c r="C336" s="3">
        <v>142</v>
      </c>
      <c r="D336" s="3" t="s">
        <v>153</v>
      </c>
      <c r="E336" s="3" t="str">
        <f>_xlfn.XLOOKUP(Tbl_BalanceHistory[[#This Row],[RespAgy]],Tbl_Agencies[Agy Code],Tbl_Agencies[Agy Sort])</f>
        <v>030585</v>
      </c>
      <c r="F336" s="2" t="str">
        <f>Tbl_BalanceHistory[[#This Row],[RespAgy]]&amp;": "&amp;Tbl_BalanceHistory[[#This Row],[RespAgency]]</f>
        <v>142: Virginia State Crime Commission</v>
      </c>
      <c r="G336" s="3">
        <v>142</v>
      </c>
      <c r="H336" s="3" t="s">
        <v>153</v>
      </c>
      <c r="I336" s="3" t="str">
        <f>_xlfn.XLOOKUP(Tbl_BalanceHistory[[#This Row],[AgyCode]],Tbl_Agencies[Agy Code],Tbl_Agencies[Agy Sort])</f>
        <v>030585</v>
      </c>
      <c r="J336" s="2" t="str">
        <f>Tbl_BalanceHistory[[#This Row],[AgyCode]]&amp;": "&amp;Tbl_BalanceHistory[[#This Row],[Agency Name]]</f>
        <v>142: Virginia State Crime Commission</v>
      </c>
      <c r="K336" s="1">
        <v>2019</v>
      </c>
      <c r="L336" s="3">
        <v>305</v>
      </c>
      <c r="M336" s="3" t="s">
        <v>155</v>
      </c>
      <c r="N336" s="2" t="str">
        <f>Tbl_BalanceHistory[[#This Row],[ProgramCode]]&amp;": "&amp;Tbl_BalanceHistory[[#This Row],[Program Name]]</f>
        <v>305: Criminal Justice Research, Planning and Coordination</v>
      </c>
      <c r="O336" s="3" t="s">
        <v>886</v>
      </c>
      <c r="P336" s="1" t="str">
        <f>IF(Tbl_BalanceHistory[[#This Row],[FundCode]]="0100","GF",IF(Tbl_BalanceHistory[[#This Row],[FundCode]]="01000","GF","Hi Ed / OCR"))</f>
        <v>GF</v>
      </c>
      <c r="Q336" s="5">
        <v>895343</v>
      </c>
      <c r="R336" s="5">
        <v>879140.25</v>
      </c>
      <c r="S336" s="5">
        <v>16202.75</v>
      </c>
      <c r="T336" s="5">
        <v>16202.75</v>
      </c>
      <c r="U336" s="3" t="s">
        <v>1733</v>
      </c>
      <c r="V336" s="5">
        <v>0</v>
      </c>
      <c r="W336" s="5">
        <v>0</v>
      </c>
      <c r="X336" s="5"/>
      <c r="Y336" s="5"/>
      <c r="Z336" s="5">
        <f>Tbl_BalanceHistory[[#This Row],[Discretionary Recommended - Pre 2022]]+Tbl_BalanceHistory[[#This Row],[Discretionary Balance Recommended: Policy]]+Tbl_BalanceHistory[[#This Row],[Discretionary Balance Recommended: Commitments]]</f>
        <v>0</v>
      </c>
      <c r="AA336" s="5">
        <f>Tbl_BalanceHistory[[#This Row],[Discretionary Balance]]-Tbl_BalanceHistory[[#This Row],[Discretionary Reappropriation]]</f>
        <v>0</v>
      </c>
      <c r="AB336" s="2"/>
      <c r="AC336" s="2"/>
      <c r="AD336" s="2"/>
      <c r="AE336" s="2"/>
    </row>
    <row r="337" spans="1:31" ht="45" x14ac:dyDescent="0.25">
      <c r="A337" s="2" t="s">
        <v>39</v>
      </c>
      <c r="B337" s="3">
        <v>1</v>
      </c>
      <c r="C337" s="3">
        <v>142</v>
      </c>
      <c r="D337" s="3" t="s">
        <v>153</v>
      </c>
      <c r="E337" s="3" t="str">
        <f>_xlfn.XLOOKUP(Tbl_BalanceHistory[[#This Row],[RespAgy]],Tbl_Agencies[Agy Code],Tbl_Agencies[Agy Sort])</f>
        <v>030585</v>
      </c>
      <c r="F337" s="2" t="str">
        <f>Tbl_BalanceHistory[[#This Row],[RespAgy]]&amp;": "&amp;Tbl_BalanceHistory[[#This Row],[RespAgency]]</f>
        <v>142: Virginia State Crime Commission</v>
      </c>
      <c r="G337" s="3">
        <v>142</v>
      </c>
      <c r="H337" s="3" t="s">
        <v>153</v>
      </c>
      <c r="I337" s="3" t="str">
        <f>_xlfn.XLOOKUP(Tbl_BalanceHistory[[#This Row],[AgyCode]],Tbl_Agencies[Agy Code],Tbl_Agencies[Agy Sort])</f>
        <v>030585</v>
      </c>
      <c r="J337" s="2" t="str">
        <f>Tbl_BalanceHistory[[#This Row],[AgyCode]]&amp;": "&amp;Tbl_BalanceHistory[[#This Row],[Agency Name]]</f>
        <v>142: Virginia State Crime Commission</v>
      </c>
      <c r="K337" s="1">
        <v>2020</v>
      </c>
      <c r="L337" s="3">
        <v>305</v>
      </c>
      <c r="M337" s="3" t="s">
        <v>155</v>
      </c>
      <c r="N337" s="2" t="str">
        <f>Tbl_BalanceHistory[[#This Row],[ProgramCode]]&amp;": "&amp;Tbl_BalanceHistory[[#This Row],[Program Name]]</f>
        <v>305: Criminal Justice Research, Planning and Coordination</v>
      </c>
      <c r="O337" s="3" t="s">
        <v>886</v>
      </c>
      <c r="P337" s="1" t="str">
        <f>IF(Tbl_BalanceHistory[[#This Row],[FundCode]]="0100","GF",IF(Tbl_BalanceHistory[[#This Row],[FundCode]]="01000","GF","Hi Ed / OCR"))</f>
        <v>GF</v>
      </c>
      <c r="Q337" s="5">
        <v>1080576.75</v>
      </c>
      <c r="R337" s="5">
        <v>1050662.1499999999</v>
      </c>
      <c r="S337" s="5">
        <v>29914.6</v>
      </c>
      <c r="T337" s="5">
        <v>29914.6</v>
      </c>
      <c r="U337" s="3" t="s">
        <v>1733</v>
      </c>
      <c r="V337" s="5">
        <v>0</v>
      </c>
      <c r="W337" s="5">
        <v>0</v>
      </c>
      <c r="X337" s="5"/>
      <c r="Y337" s="5"/>
      <c r="Z337" s="5">
        <f>Tbl_BalanceHistory[[#This Row],[Discretionary Recommended - Pre 2022]]+Tbl_BalanceHistory[[#This Row],[Discretionary Balance Recommended: Policy]]+Tbl_BalanceHistory[[#This Row],[Discretionary Balance Recommended: Commitments]]</f>
        <v>0</v>
      </c>
      <c r="AA337" s="5">
        <f>Tbl_BalanceHistory[[#This Row],[Discretionary Balance]]-Tbl_BalanceHistory[[#This Row],[Discretionary Reappropriation]]</f>
        <v>0</v>
      </c>
      <c r="AB337" s="2"/>
      <c r="AC337" s="2"/>
      <c r="AD337" s="2"/>
      <c r="AE337" s="2"/>
    </row>
    <row r="338" spans="1:31" ht="45" x14ac:dyDescent="0.25">
      <c r="A338" s="2" t="s">
        <v>39</v>
      </c>
      <c r="B338" s="3">
        <v>1</v>
      </c>
      <c r="C338" s="3">
        <v>142</v>
      </c>
      <c r="D338" s="3" t="s">
        <v>153</v>
      </c>
      <c r="E338" s="3" t="str">
        <f>_xlfn.XLOOKUP(Tbl_BalanceHistory[[#This Row],[RespAgy]],Tbl_Agencies[Agy Code],Tbl_Agencies[Agy Sort])</f>
        <v>030585</v>
      </c>
      <c r="F338" s="2" t="str">
        <f>Tbl_BalanceHistory[[#This Row],[RespAgy]]&amp;": "&amp;Tbl_BalanceHistory[[#This Row],[RespAgency]]</f>
        <v>142: Virginia State Crime Commission</v>
      </c>
      <c r="G338" s="3">
        <v>142</v>
      </c>
      <c r="H338" s="3" t="s">
        <v>153</v>
      </c>
      <c r="I338" s="3" t="str">
        <f>_xlfn.XLOOKUP(Tbl_BalanceHistory[[#This Row],[AgyCode]],Tbl_Agencies[Agy Code],Tbl_Agencies[Agy Sort])</f>
        <v>030585</v>
      </c>
      <c r="J338" s="2" t="str">
        <f>Tbl_BalanceHistory[[#This Row],[AgyCode]]&amp;": "&amp;Tbl_BalanceHistory[[#This Row],[Agency Name]]</f>
        <v>142: Virginia State Crime Commission</v>
      </c>
      <c r="K338" s="1">
        <v>2021</v>
      </c>
      <c r="L338" s="3">
        <v>305</v>
      </c>
      <c r="M338" s="3" t="s">
        <v>155</v>
      </c>
      <c r="N338" s="2" t="str">
        <f>Tbl_BalanceHistory[[#This Row],[ProgramCode]]&amp;": "&amp;Tbl_BalanceHistory[[#This Row],[Program Name]]</f>
        <v>305: Criminal Justice Research, Planning and Coordination</v>
      </c>
      <c r="O338" s="3" t="s">
        <v>886</v>
      </c>
      <c r="P338" s="1" t="str">
        <f>IF(Tbl_BalanceHistory[[#This Row],[FundCode]]="0100","GF",IF(Tbl_BalanceHistory[[#This Row],[FundCode]]="01000","GF","Hi Ed / OCR"))</f>
        <v>GF</v>
      </c>
      <c r="Q338" s="5">
        <v>1238889.6000000001</v>
      </c>
      <c r="R338" s="5">
        <v>1181573.3</v>
      </c>
      <c r="S338" s="5">
        <v>57316.3</v>
      </c>
      <c r="T338" s="5">
        <v>57316.3</v>
      </c>
      <c r="U338" s="3" t="s">
        <v>1733</v>
      </c>
      <c r="V338" s="5">
        <v>0</v>
      </c>
      <c r="W338" s="5">
        <v>0</v>
      </c>
      <c r="X338" s="5"/>
      <c r="Y338" s="5"/>
      <c r="Z338" s="5">
        <f>Tbl_BalanceHistory[[#This Row],[Discretionary Recommended - Pre 2022]]+Tbl_BalanceHistory[[#This Row],[Discretionary Balance Recommended: Policy]]+Tbl_BalanceHistory[[#This Row],[Discretionary Balance Recommended: Commitments]]</f>
        <v>0</v>
      </c>
      <c r="AA338" s="5">
        <f>Tbl_BalanceHistory[[#This Row],[Discretionary Balance]]-Tbl_BalanceHistory[[#This Row],[Discretionary Reappropriation]]</f>
        <v>0</v>
      </c>
      <c r="AB338" s="2"/>
      <c r="AC338" s="2"/>
      <c r="AD338" s="2"/>
      <c r="AE338" s="2"/>
    </row>
    <row r="339" spans="1:31" ht="45" x14ac:dyDescent="0.25">
      <c r="A339" s="2" t="s">
        <v>39</v>
      </c>
      <c r="B339" s="3">
        <v>1</v>
      </c>
      <c r="C339" s="3">
        <v>142</v>
      </c>
      <c r="D339" s="3" t="s">
        <v>153</v>
      </c>
      <c r="E339" s="3" t="str">
        <f>_xlfn.XLOOKUP(Tbl_BalanceHistory[[#This Row],[RespAgy]],Tbl_Agencies[Agy Code],Tbl_Agencies[Agy Sort])</f>
        <v>030585</v>
      </c>
      <c r="F339" s="2" t="str">
        <f>Tbl_BalanceHistory[[#This Row],[RespAgy]]&amp;": "&amp;Tbl_BalanceHistory[[#This Row],[RespAgency]]</f>
        <v>142: Virginia State Crime Commission</v>
      </c>
      <c r="G339" s="3">
        <v>142</v>
      </c>
      <c r="H339" s="3" t="s">
        <v>153</v>
      </c>
      <c r="I339" s="3" t="str">
        <f>_xlfn.XLOOKUP(Tbl_BalanceHistory[[#This Row],[AgyCode]],Tbl_Agencies[Agy Code],Tbl_Agencies[Agy Sort])</f>
        <v>030585</v>
      </c>
      <c r="J339" s="2" t="str">
        <f>Tbl_BalanceHistory[[#This Row],[AgyCode]]&amp;": "&amp;Tbl_BalanceHistory[[#This Row],[Agency Name]]</f>
        <v>142: Virginia State Crime Commission</v>
      </c>
      <c r="K339" s="1">
        <v>2022</v>
      </c>
      <c r="L339" s="3">
        <v>305</v>
      </c>
      <c r="M339" s="3" t="s">
        <v>155</v>
      </c>
      <c r="N339" s="2" t="str">
        <f>Tbl_BalanceHistory[[#This Row],[ProgramCode]]&amp;": "&amp;Tbl_BalanceHistory[[#This Row],[Program Name]]</f>
        <v>305: Criminal Justice Research, Planning and Coordination</v>
      </c>
      <c r="O339" s="3" t="s">
        <v>886</v>
      </c>
      <c r="P339" s="1" t="str">
        <f>IF(Tbl_BalanceHistory[[#This Row],[FundCode]]="0100","GF",IF(Tbl_BalanceHistory[[#This Row],[FundCode]]="01000","GF","Hi Ed / OCR"))</f>
        <v>GF</v>
      </c>
      <c r="Q339" s="5">
        <v>1298461.3</v>
      </c>
      <c r="R339" s="5">
        <v>1294002.24</v>
      </c>
      <c r="S339" s="5">
        <v>4459.0600000000004</v>
      </c>
      <c r="T339" s="5">
        <v>4459.0600000000004</v>
      </c>
      <c r="U339" s="3" t="s">
        <v>1733</v>
      </c>
      <c r="V339" s="5">
        <v>0</v>
      </c>
      <c r="W339" s="5"/>
      <c r="X339" s="5">
        <v>0</v>
      </c>
      <c r="Y339" s="5">
        <v>0</v>
      </c>
      <c r="Z339" s="5">
        <f>Tbl_BalanceHistory[[#This Row],[Discretionary Recommended - Pre 2022]]+Tbl_BalanceHistory[[#This Row],[Discretionary Balance Recommended: Policy]]+Tbl_BalanceHistory[[#This Row],[Discretionary Balance Recommended: Commitments]]</f>
        <v>0</v>
      </c>
      <c r="AA339" s="5">
        <f>Tbl_BalanceHistory[[#This Row],[Discretionary Balance]]-Tbl_BalanceHistory[[#This Row],[Discretionary Reappropriation]]</f>
        <v>0</v>
      </c>
      <c r="AB339" s="2"/>
      <c r="AC339" s="2"/>
      <c r="AD339" s="2"/>
      <c r="AE339" s="2"/>
    </row>
    <row r="340" spans="1:31" ht="45" x14ac:dyDescent="0.25">
      <c r="A340" s="2" t="s">
        <v>39</v>
      </c>
      <c r="B340" s="3">
        <v>1</v>
      </c>
      <c r="C340" s="3">
        <v>142</v>
      </c>
      <c r="D340" s="3" t="s">
        <v>153</v>
      </c>
      <c r="E340" s="3" t="str">
        <f>_xlfn.XLOOKUP(Tbl_BalanceHistory[[#This Row],[RespAgy]],Tbl_Agencies[Agy Code],Tbl_Agencies[Agy Sort])</f>
        <v>030585</v>
      </c>
      <c r="F340" s="2" t="str">
        <f>Tbl_BalanceHistory[[#This Row],[RespAgy]]&amp;": "&amp;Tbl_BalanceHistory[[#This Row],[RespAgency]]</f>
        <v>142: Virginia State Crime Commission</v>
      </c>
      <c r="G340" s="3">
        <v>142</v>
      </c>
      <c r="H340" s="3" t="s">
        <v>153</v>
      </c>
      <c r="I340" s="3" t="str">
        <f>_xlfn.XLOOKUP(Tbl_BalanceHistory[[#This Row],[AgyCode]],Tbl_Agencies[Agy Code],Tbl_Agencies[Agy Sort])</f>
        <v>030585</v>
      </c>
      <c r="J340" s="2" t="str">
        <f>Tbl_BalanceHistory[[#This Row],[AgyCode]]&amp;": "&amp;Tbl_BalanceHistory[[#This Row],[Agency Name]]</f>
        <v>142: Virginia State Crime Commission</v>
      </c>
      <c r="K340" s="1">
        <v>2023</v>
      </c>
      <c r="L340" s="3">
        <v>305</v>
      </c>
      <c r="M340" s="3" t="s">
        <v>155</v>
      </c>
      <c r="N340" s="2" t="str">
        <f>Tbl_BalanceHistory[[#This Row],[ProgramCode]]&amp;": "&amp;Tbl_BalanceHistory[[#This Row],[Program Name]]</f>
        <v>305: Criminal Justice Research, Planning and Coordination</v>
      </c>
      <c r="O340" s="3" t="s">
        <v>886</v>
      </c>
      <c r="P340" s="1" t="str">
        <f>IF(Tbl_BalanceHistory[[#This Row],[FundCode]]="0100","GF",IF(Tbl_BalanceHistory[[#This Row],[FundCode]]="01000","GF","Hi Ed / OCR"))</f>
        <v>GF</v>
      </c>
      <c r="Q340" s="5">
        <v>1288379.06</v>
      </c>
      <c r="R340" s="5">
        <v>1277218.07</v>
      </c>
      <c r="S340" s="5">
        <v>11160.99</v>
      </c>
      <c r="T340" s="5">
        <v>11160.99</v>
      </c>
      <c r="U340" s="3" t="s">
        <v>1733</v>
      </c>
      <c r="V340" s="5">
        <v>0</v>
      </c>
      <c r="W340" s="5">
        <v>0</v>
      </c>
      <c r="X340" s="5">
        <v>0</v>
      </c>
      <c r="Y340" s="5">
        <v>0</v>
      </c>
      <c r="Z340" s="5">
        <v>0</v>
      </c>
      <c r="AA340" s="5">
        <v>0</v>
      </c>
      <c r="AB340" s="2"/>
      <c r="AC340" s="2"/>
      <c r="AD340" s="2"/>
      <c r="AE340" s="2"/>
    </row>
    <row r="341" spans="1:31" ht="45" x14ac:dyDescent="0.25">
      <c r="A341" s="2" t="s">
        <v>39</v>
      </c>
      <c r="B341" s="3">
        <v>1</v>
      </c>
      <c r="C341" s="3">
        <v>142</v>
      </c>
      <c r="D341" s="3" t="s">
        <v>153</v>
      </c>
      <c r="E341" s="3" t="str">
        <f>_xlfn.XLOOKUP(Tbl_BalanceHistory[[#This Row],[RespAgy]],Tbl_Agencies[Agy Code],Tbl_Agencies[Agy Sort])</f>
        <v>030585</v>
      </c>
      <c r="F341" s="2" t="str">
        <f>Tbl_BalanceHistory[[#This Row],[RespAgy]]&amp;": "&amp;Tbl_BalanceHistory[[#This Row],[RespAgency]]</f>
        <v>142: Virginia State Crime Commission</v>
      </c>
      <c r="G341" s="3">
        <v>142</v>
      </c>
      <c r="H341" s="3" t="s">
        <v>153</v>
      </c>
      <c r="I341" s="3" t="str">
        <f>_xlfn.XLOOKUP(Tbl_BalanceHistory[[#This Row],[AgyCode]],Tbl_Agencies[Agy Code],Tbl_Agencies[Agy Sort])</f>
        <v>030585</v>
      </c>
      <c r="J341" s="2" t="str">
        <f>Tbl_BalanceHistory[[#This Row],[AgyCode]]&amp;": "&amp;Tbl_BalanceHistory[[#This Row],[Agency Name]]</f>
        <v>142: Virginia State Crime Commission</v>
      </c>
      <c r="K341" s="1">
        <v>2024</v>
      </c>
      <c r="L341" s="3">
        <v>305</v>
      </c>
      <c r="M341" s="3" t="s">
        <v>155</v>
      </c>
      <c r="N341" s="2" t="str">
        <f>Tbl_BalanceHistory[[#This Row],[ProgramCode]]&amp;": "&amp;Tbl_BalanceHistory[[#This Row],[Program Name]]</f>
        <v>305: Criminal Justice Research, Planning and Coordination</v>
      </c>
      <c r="O341" s="3" t="s">
        <v>886</v>
      </c>
      <c r="P341" s="1" t="str">
        <f>IF(Tbl_BalanceHistory[[#This Row],[FundCode]]="0100","GF",IF(Tbl_BalanceHistory[[#This Row],[FundCode]]="01000","GF","Hi Ed / OCR"))</f>
        <v>GF</v>
      </c>
      <c r="Q341" s="5">
        <v>1432541.99</v>
      </c>
      <c r="R341" s="5">
        <v>1383035.97</v>
      </c>
      <c r="S341" s="5">
        <v>49506.02</v>
      </c>
      <c r="T341" s="5">
        <v>49506.02</v>
      </c>
      <c r="U341" s="3" t="s">
        <v>1733</v>
      </c>
      <c r="V341" s="5">
        <v>0</v>
      </c>
      <c r="W341" s="5">
        <v>0</v>
      </c>
      <c r="X341" s="5">
        <v>0</v>
      </c>
      <c r="Y341" s="5">
        <v>0</v>
      </c>
      <c r="Z341" s="5">
        <v>0</v>
      </c>
      <c r="AA341" s="5">
        <v>0</v>
      </c>
      <c r="AB341" s="2"/>
      <c r="AC341" s="2"/>
      <c r="AD341" s="2"/>
      <c r="AE341" s="2"/>
    </row>
    <row r="342" spans="1:31" ht="45" x14ac:dyDescent="0.25">
      <c r="A342" s="2" t="s">
        <v>39</v>
      </c>
      <c r="B342" s="3">
        <v>1</v>
      </c>
      <c r="C342" s="3">
        <v>883</v>
      </c>
      <c r="D342" s="3" t="s">
        <v>1516</v>
      </c>
      <c r="E342" s="3" t="str">
        <f>_xlfn.XLOOKUP(Tbl_BalanceHistory[[#This Row],[RespAgy]],Tbl_Agencies[Agy Code],Tbl_Agencies[Agy Sort])</f>
        <v>030590</v>
      </c>
      <c r="F342" s="2" t="str">
        <f>Tbl_BalanceHistory[[#This Row],[RespAgy]]&amp;": "&amp;Tbl_BalanceHistory[[#This Row],[RespAgency]]</f>
        <v>883: American Revolution 250 Commission</v>
      </c>
      <c r="G342" s="3">
        <v>883</v>
      </c>
      <c r="H342" s="3" t="s">
        <v>1516</v>
      </c>
      <c r="I342" s="3" t="str">
        <f>_xlfn.XLOOKUP(Tbl_BalanceHistory[[#This Row],[AgyCode]],Tbl_Agencies[Agy Code],Tbl_Agencies[Agy Sort])</f>
        <v>030590</v>
      </c>
      <c r="J342" s="2" t="str">
        <f>Tbl_BalanceHistory[[#This Row],[AgyCode]]&amp;": "&amp;Tbl_BalanceHistory[[#This Row],[Agency Name]]</f>
        <v>883: American Revolution 250 Commission</v>
      </c>
      <c r="K342" s="1">
        <v>2024</v>
      </c>
      <c r="L342" s="3">
        <v>502</v>
      </c>
      <c r="M342" s="3" t="s">
        <v>219</v>
      </c>
      <c r="N342" s="2" t="str">
        <f>Tbl_BalanceHistory[[#This Row],[ProgramCode]]&amp;": "&amp;Tbl_BalanceHistory[[#This Row],[Program Name]]</f>
        <v>502: Historic and Commemorative Attraction Management</v>
      </c>
      <c r="O342" s="3" t="s">
        <v>886</v>
      </c>
      <c r="P342" s="1" t="str">
        <f>IF(Tbl_BalanceHistory[[#This Row],[FundCode]]="0100","GF",IF(Tbl_BalanceHistory[[#This Row],[FundCode]]="01000","GF","Hi Ed / OCR"))</f>
        <v>GF</v>
      </c>
      <c r="Q342" s="5">
        <v>5700114.2800000003</v>
      </c>
      <c r="R342" s="5">
        <v>2260500.62</v>
      </c>
      <c r="S342" s="5">
        <v>3439613.66</v>
      </c>
      <c r="T342" s="5">
        <v>3439613.66</v>
      </c>
      <c r="U342" s="3" t="s">
        <v>1733</v>
      </c>
      <c r="V342" s="5">
        <v>0</v>
      </c>
      <c r="W342" s="5">
        <v>0</v>
      </c>
      <c r="X342" s="5">
        <v>0</v>
      </c>
      <c r="Y342" s="5">
        <v>0</v>
      </c>
      <c r="Z342" s="5">
        <v>0</v>
      </c>
      <c r="AA342" s="5">
        <v>0</v>
      </c>
      <c r="AB342" s="2"/>
      <c r="AC342" s="2"/>
      <c r="AD342" s="2"/>
      <c r="AE342" s="2"/>
    </row>
    <row r="343" spans="1:31" ht="45" x14ac:dyDescent="0.25">
      <c r="A343" s="2" t="s">
        <v>908</v>
      </c>
      <c r="B343" s="3">
        <v>1</v>
      </c>
      <c r="C343" s="3">
        <v>110</v>
      </c>
      <c r="D343" s="3" t="s">
        <v>158</v>
      </c>
      <c r="E343" s="3" t="str">
        <f>_xlfn.XLOOKUP(Tbl_BalanceHistory[[#This Row],[RespAgy]],Tbl_Agencies[Agy Code],Tbl_Agencies[Agy Sort])</f>
        <v>031000</v>
      </c>
      <c r="F343" s="2" t="str">
        <f>Tbl_BalanceHistory[[#This Row],[RespAgy]]&amp;": "&amp;Tbl_BalanceHistory[[#This Row],[RespAgency]]</f>
        <v>110: Joint Legislative Audit and Review Commission</v>
      </c>
      <c r="G343" s="3">
        <v>110</v>
      </c>
      <c r="H343" s="3" t="s">
        <v>158</v>
      </c>
      <c r="I343" s="3" t="str">
        <f>_xlfn.XLOOKUP(Tbl_BalanceHistory[[#This Row],[AgyCode]],Tbl_Agencies[Agy Code],Tbl_Agencies[Agy Sort])</f>
        <v>031000</v>
      </c>
      <c r="J343" s="2" t="str">
        <f>Tbl_BalanceHistory[[#This Row],[AgyCode]]&amp;": "&amp;Tbl_BalanceHistory[[#This Row],[Agency Name]]</f>
        <v>110: Joint Legislative Audit and Review Commission</v>
      </c>
      <c r="K343" s="1">
        <v>2014</v>
      </c>
      <c r="L343" s="3">
        <v>783</v>
      </c>
      <c r="M343" s="3" t="s">
        <v>57</v>
      </c>
      <c r="N343" s="2" t="str">
        <f>Tbl_BalanceHistory[[#This Row],[ProgramCode]]&amp;": "&amp;Tbl_BalanceHistory[[#This Row],[Program Name]]</f>
        <v>783: Legislative Evaluation and Review</v>
      </c>
      <c r="O343" s="3" t="s">
        <v>1730</v>
      </c>
      <c r="P343" s="1" t="str">
        <f>IF(Tbl_BalanceHistory[[#This Row],[FundCode]]="0100","GF",IF(Tbl_BalanceHistory[[#This Row],[FundCode]]="01000","GF","Hi Ed / OCR"))</f>
        <v>GF</v>
      </c>
      <c r="Q343" s="5">
        <v>4198765</v>
      </c>
      <c r="R343" s="5">
        <v>3190297.52</v>
      </c>
      <c r="S343" s="5">
        <v>1008467</v>
      </c>
      <c r="T343" s="5">
        <v>1008467</v>
      </c>
      <c r="U343" s="3" t="s">
        <v>1731</v>
      </c>
      <c r="V343" s="5">
        <v>0</v>
      </c>
      <c r="W343" s="5">
        <v>0</v>
      </c>
      <c r="X343" s="5"/>
      <c r="Y343" s="5"/>
      <c r="Z343" s="5">
        <f>Tbl_BalanceHistory[[#This Row],[Discretionary Recommended - Pre 2022]]+Tbl_BalanceHistory[[#This Row],[Discretionary Balance Recommended: Policy]]+Tbl_BalanceHistory[[#This Row],[Discretionary Balance Recommended: Commitments]]</f>
        <v>0</v>
      </c>
      <c r="AA343" s="5">
        <f>Tbl_BalanceHistory[[#This Row],[Discretionary Balance]]-Tbl_BalanceHistory[[#This Row],[Discretionary Reappropriation]]</f>
        <v>0</v>
      </c>
      <c r="AB343" s="2"/>
      <c r="AC343" s="2"/>
      <c r="AD343" s="2"/>
      <c r="AE343" s="2"/>
    </row>
    <row r="344" spans="1:31" ht="45" x14ac:dyDescent="0.25">
      <c r="A344" s="2" t="s">
        <v>908</v>
      </c>
      <c r="B344" s="3">
        <v>1</v>
      </c>
      <c r="C344" s="3">
        <v>110</v>
      </c>
      <c r="D344" s="3" t="s">
        <v>158</v>
      </c>
      <c r="E344" s="3" t="str">
        <f>_xlfn.XLOOKUP(Tbl_BalanceHistory[[#This Row],[RespAgy]],Tbl_Agencies[Agy Code],Tbl_Agencies[Agy Sort])</f>
        <v>031000</v>
      </c>
      <c r="F344" s="2" t="str">
        <f>Tbl_BalanceHistory[[#This Row],[RespAgy]]&amp;": "&amp;Tbl_BalanceHistory[[#This Row],[RespAgency]]</f>
        <v>110: Joint Legislative Audit and Review Commission</v>
      </c>
      <c r="G344" s="3">
        <v>110</v>
      </c>
      <c r="H344" s="3" t="s">
        <v>158</v>
      </c>
      <c r="I344" s="3" t="str">
        <f>_xlfn.XLOOKUP(Tbl_BalanceHistory[[#This Row],[AgyCode]],Tbl_Agencies[Agy Code],Tbl_Agencies[Agy Sort])</f>
        <v>031000</v>
      </c>
      <c r="J344" s="2" t="str">
        <f>Tbl_BalanceHistory[[#This Row],[AgyCode]]&amp;": "&amp;Tbl_BalanceHistory[[#This Row],[Agency Name]]</f>
        <v>110: Joint Legislative Audit and Review Commission</v>
      </c>
      <c r="K344" s="1">
        <v>2015</v>
      </c>
      <c r="L344" s="3">
        <v>783</v>
      </c>
      <c r="M344" s="3" t="s">
        <v>57</v>
      </c>
      <c r="N344" s="2" t="str">
        <f>Tbl_BalanceHistory[[#This Row],[ProgramCode]]&amp;": "&amp;Tbl_BalanceHistory[[#This Row],[Program Name]]</f>
        <v>783: Legislative Evaluation and Review</v>
      </c>
      <c r="O344" s="3" t="s">
        <v>1730</v>
      </c>
      <c r="P344" s="1" t="str">
        <f>IF(Tbl_BalanceHistory[[#This Row],[FundCode]]="0100","GF",IF(Tbl_BalanceHistory[[#This Row],[FundCode]]="01000","GF","Hi Ed / OCR"))</f>
        <v>GF</v>
      </c>
      <c r="Q344" s="5">
        <v>4585949</v>
      </c>
      <c r="R344" s="5">
        <v>3290224</v>
      </c>
      <c r="S344" s="5">
        <v>1295724</v>
      </c>
      <c r="T344" s="5">
        <v>1295724</v>
      </c>
      <c r="U344" s="3" t="s">
        <v>1731</v>
      </c>
      <c r="V344" s="5">
        <v>0</v>
      </c>
      <c r="W344" s="5">
        <v>0</v>
      </c>
      <c r="X344" s="5"/>
      <c r="Y344" s="5"/>
      <c r="Z344" s="5">
        <f>Tbl_BalanceHistory[[#This Row],[Discretionary Recommended - Pre 2022]]+Tbl_BalanceHistory[[#This Row],[Discretionary Balance Recommended: Policy]]+Tbl_BalanceHistory[[#This Row],[Discretionary Balance Recommended: Commitments]]</f>
        <v>0</v>
      </c>
      <c r="AA344" s="5">
        <f>Tbl_BalanceHistory[[#This Row],[Discretionary Balance]]-Tbl_BalanceHistory[[#This Row],[Discretionary Reappropriation]]</f>
        <v>0</v>
      </c>
      <c r="AB344" s="2"/>
      <c r="AC344" s="2"/>
      <c r="AD344" s="2"/>
      <c r="AE344" s="2"/>
    </row>
    <row r="345" spans="1:31" ht="45" x14ac:dyDescent="0.25">
      <c r="A345" s="2" t="s">
        <v>908</v>
      </c>
      <c r="B345" s="3">
        <v>1</v>
      </c>
      <c r="C345" s="3">
        <v>110</v>
      </c>
      <c r="D345" s="3" t="s">
        <v>158</v>
      </c>
      <c r="E345" s="3" t="str">
        <f>_xlfn.XLOOKUP(Tbl_BalanceHistory[[#This Row],[RespAgy]],Tbl_Agencies[Agy Code],Tbl_Agencies[Agy Sort])</f>
        <v>031000</v>
      </c>
      <c r="F345" s="2" t="str">
        <f>Tbl_BalanceHistory[[#This Row],[RespAgy]]&amp;": "&amp;Tbl_BalanceHistory[[#This Row],[RespAgency]]</f>
        <v>110: Joint Legislative Audit and Review Commission</v>
      </c>
      <c r="G345" s="3">
        <v>110</v>
      </c>
      <c r="H345" s="3" t="s">
        <v>158</v>
      </c>
      <c r="I345" s="3" t="str">
        <f>_xlfn.XLOOKUP(Tbl_BalanceHistory[[#This Row],[AgyCode]],Tbl_Agencies[Agy Code],Tbl_Agencies[Agy Sort])</f>
        <v>031000</v>
      </c>
      <c r="J345" s="2" t="str">
        <f>Tbl_BalanceHistory[[#This Row],[AgyCode]]&amp;": "&amp;Tbl_BalanceHistory[[#This Row],[Agency Name]]</f>
        <v>110: Joint Legislative Audit and Review Commission</v>
      </c>
      <c r="K345" s="1">
        <v>2016</v>
      </c>
      <c r="L345" s="3">
        <v>783</v>
      </c>
      <c r="M345" s="3" t="s">
        <v>57</v>
      </c>
      <c r="N345" s="2" t="str">
        <f>Tbl_BalanceHistory[[#This Row],[ProgramCode]]&amp;": "&amp;Tbl_BalanceHistory[[#This Row],[Program Name]]</f>
        <v>783: Legislative Evaluation and Review</v>
      </c>
      <c r="O345" s="3" t="s">
        <v>1730</v>
      </c>
      <c r="P345" s="1" t="str">
        <f>IF(Tbl_BalanceHistory[[#This Row],[FundCode]]="0100","GF",IF(Tbl_BalanceHistory[[#This Row],[FundCode]]="01000","GF","Hi Ed / OCR"))</f>
        <v>GF</v>
      </c>
      <c r="Q345" s="5">
        <v>4994375</v>
      </c>
      <c r="R345" s="5">
        <v>3535113.93</v>
      </c>
      <c r="S345" s="5">
        <v>1459261</v>
      </c>
      <c r="T345" s="5">
        <v>1459261</v>
      </c>
      <c r="U345" s="3" t="s">
        <v>1732</v>
      </c>
      <c r="V345" s="5">
        <v>0</v>
      </c>
      <c r="W345" s="5">
        <v>0</v>
      </c>
      <c r="X345" s="5"/>
      <c r="Y345" s="5"/>
      <c r="Z345" s="5">
        <f>Tbl_BalanceHistory[[#This Row],[Discretionary Recommended - Pre 2022]]+Tbl_BalanceHistory[[#This Row],[Discretionary Balance Recommended: Policy]]+Tbl_BalanceHistory[[#This Row],[Discretionary Balance Recommended: Commitments]]</f>
        <v>0</v>
      </c>
      <c r="AA345" s="5">
        <f>Tbl_BalanceHistory[[#This Row],[Discretionary Balance]]-Tbl_BalanceHistory[[#This Row],[Discretionary Reappropriation]]</f>
        <v>0</v>
      </c>
      <c r="AB345" s="2"/>
      <c r="AC345" s="2"/>
      <c r="AD345" s="2"/>
      <c r="AE345" s="2"/>
    </row>
    <row r="346" spans="1:31" ht="45" x14ac:dyDescent="0.25">
      <c r="A346" s="2" t="s">
        <v>908</v>
      </c>
      <c r="B346" s="3">
        <v>1</v>
      </c>
      <c r="C346" s="3">
        <v>110</v>
      </c>
      <c r="D346" s="3" t="s">
        <v>158</v>
      </c>
      <c r="E346" s="3" t="str">
        <f>_xlfn.XLOOKUP(Tbl_BalanceHistory[[#This Row],[RespAgy]],Tbl_Agencies[Agy Code],Tbl_Agencies[Agy Sort])</f>
        <v>031000</v>
      </c>
      <c r="F346" s="2" t="str">
        <f>Tbl_BalanceHistory[[#This Row],[RespAgy]]&amp;": "&amp;Tbl_BalanceHistory[[#This Row],[RespAgency]]</f>
        <v>110: Joint Legislative Audit and Review Commission</v>
      </c>
      <c r="G346" s="3">
        <v>110</v>
      </c>
      <c r="H346" s="3" t="s">
        <v>158</v>
      </c>
      <c r="I346" s="3" t="str">
        <f>_xlfn.XLOOKUP(Tbl_BalanceHistory[[#This Row],[AgyCode]],Tbl_Agencies[Agy Code],Tbl_Agencies[Agy Sort])</f>
        <v>031000</v>
      </c>
      <c r="J346" s="2" t="str">
        <f>Tbl_BalanceHistory[[#This Row],[AgyCode]]&amp;": "&amp;Tbl_BalanceHistory[[#This Row],[Agency Name]]</f>
        <v>110: Joint Legislative Audit and Review Commission</v>
      </c>
      <c r="K346" s="1">
        <v>2017</v>
      </c>
      <c r="L346" s="3">
        <v>783</v>
      </c>
      <c r="M346" s="3" t="s">
        <v>57</v>
      </c>
      <c r="N346" s="2" t="str">
        <f>Tbl_BalanceHistory[[#This Row],[ProgramCode]]&amp;": "&amp;Tbl_BalanceHistory[[#This Row],[Program Name]]</f>
        <v>783: Legislative Evaluation and Review</v>
      </c>
      <c r="O346" s="3" t="s">
        <v>886</v>
      </c>
      <c r="P346" s="1" t="str">
        <f>IF(Tbl_BalanceHistory[[#This Row],[FundCode]]="0100","GF",IF(Tbl_BalanceHistory[[#This Row],[FundCode]]="01000","GF","Hi Ed / OCR"))</f>
        <v>GF</v>
      </c>
      <c r="Q346" s="5">
        <v>5450014</v>
      </c>
      <c r="R346" s="5">
        <v>4356788.17</v>
      </c>
      <c r="S346" s="5">
        <v>1093225</v>
      </c>
      <c r="T346" s="5">
        <v>1093225</v>
      </c>
      <c r="U346" s="3" t="s">
        <v>1732</v>
      </c>
      <c r="V346" s="5">
        <v>0</v>
      </c>
      <c r="W346" s="5">
        <v>0</v>
      </c>
      <c r="X346" s="5"/>
      <c r="Y346" s="5"/>
      <c r="Z346" s="5">
        <f>Tbl_BalanceHistory[[#This Row],[Discretionary Recommended - Pre 2022]]+Tbl_BalanceHistory[[#This Row],[Discretionary Balance Recommended: Policy]]+Tbl_BalanceHistory[[#This Row],[Discretionary Balance Recommended: Commitments]]</f>
        <v>0</v>
      </c>
      <c r="AA346" s="5">
        <f>Tbl_BalanceHistory[[#This Row],[Discretionary Balance]]-Tbl_BalanceHistory[[#This Row],[Discretionary Reappropriation]]</f>
        <v>0</v>
      </c>
      <c r="AB346" s="2"/>
      <c r="AC346" s="2"/>
      <c r="AD346" s="2"/>
      <c r="AE346" s="2"/>
    </row>
    <row r="347" spans="1:31" ht="45" x14ac:dyDescent="0.25">
      <c r="A347" s="2" t="s">
        <v>908</v>
      </c>
      <c r="B347" s="3">
        <v>1</v>
      </c>
      <c r="C347" s="3">
        <v>110</v>
      </c>
      <c r="D347" s="3" t="s">
        <v>158</v>
      </c>
      <c r="E347" s="3" t="str">
        <f>_xlfn.XLOOKUP(Tbl_BalanceHistory[[#This Row],[RespAgy]],Tbl_Agencies[Agy Code],Tbl_Agencies[Agy Sort])</f>
        <v>031000</v>
      </c>
      <c r="F347" s="2" t="str">
        <f>Tbl_BalanceHistory[[#This Row],[RespAgy]]&amp;": "&amp;Tbl_BalanceHistory[[#This Row],[RespAgency]]</f>
        <v>110: Joint Legislative Audit and Review Commission</v>
      </c>
      <c r="G347" s="3">
        <v>110</v>
      </c>
      <c r="H347" s="3" t="s">
        <v>158</v>
      </c>
      <c r="I347" s="3" t="str">
        <f>_xlfn.XLOOKUP(Tbl_BalanceHistory[[#This Row],[AgyCode]],Tbl_Agencies[Agy Code],Tbl_Agencies[Agy Sort])</f>
        <v>031000</v>
      </c>
      <c r="J347" s="2" t="str">
        <f>Tbl_BalanceHistory[[#This Row],[AgyCode]]&amp;": "&amp;Tbl_BalanceHistory[[#This Row],[Agency Name]]</f>
        <v>110: Joint Legislative Audit and Review Commission</v>
      </c>
      <c r="K347" s="1">
        <v>2018</v>
      </c>
      <c r="L347" s="3">
        <v>783</v>
      </c>
      <c r="M347" s="3" t="s">
        <v>57</v>
      </c>
      <c r="N347" s="2" t="str">
        <f>Tbl_BalanceHistory[[#This Row],[ProgramCode]]&amp;": "&amp;Tbl_BalanceHistory[[#This Row],[Program Name]]</f>
        <v>783: Legislative Evaluation and Review</v>
      </c>
      <c r="O347" s="3" t="s">
        <v>886</v>
      </c>
      <c r="P347" s="1" t="str">
        <f>IF(Tbl_BalanceHistory[[#This Row],[FundCode]]="0100","GF",IF(Tbl_BalanceHistory[[#This Row],[FundCode]]="01000","GF","Hi Ed / OCR"))</f>
        <v>GF</v>
      </c>
      <c r="Q347" s="5">
        <v>4762350</v>
      </c>
      <c r="R347" s="5">
        <v>4261524.03</v>
      </c>
      <c r="S347" s="5">
        <v>500825</v>
      </c>
      <c r="T347" s="5">
        <v>500825</v>
      </c>
      <c r="U347" s="3" t="s">
        <v>1733</v>
      </c>
      <c r="V347" s="5">
        <v>0</v>
      </c>
      <c r="W347" s="5">
        <v>0</v>
      </c>
      <c r="X347" s="5"/>
      <c r="Y347" s="5"/>
      <c r="Z347" s="5">
        <f>Tbl_BalanceHistory[[#This Row],[Discretionary Recommended - Pre 2022]]+Tbl_BalanceHistory[[#This Row],[Discretionary Balance Recommended: Policy]]+Tbl_BalanceHistory[[#This Row],[Discretionary Balance Recommended: Commitments]]</f>
        <v>0</v>
      </c>
      <c r="AA347" s="5">
        <f>Tbl_BalanceHistory[[#This Row],[Discretionary Balance]]-Tbl_BalanceHistory[[#This Row],[Discretionary Reappropriation]]</f>
        <v>0</v>
      </c>
      <c r="AB347" s="2"/>
      <c r="AC347" s="2"/>
      <c r="AD347" s="2"/>
      <c r="AE347" s="2"/>
    </row>
    <row r="348" spans="1:31" ht="45" x14ac:dyDescent="0.25">
      <c r="A348" s="2" t="s">
        <v>908</v>
      </c>
      <c r="B348" s="3">
        <v>1</v>
      </c>
      <c r="C348" s="3">
        <v>110</v>
      </c>
      <c r="D348" s="3" t="s">
        <v>158</v>
      </c>
      <c r="E348" s="3" t="str">
        <f>_xlfn.XLOOKUP(Tbl_BalanceHistory[[#This Row],[RespAgy]],Tbl_Agencies[Agy Code],Tbl_Agencies[Agy Sort])</f>
        <v>031000</v>
      </c>
      <c r="F348" s="2" t="str">
        <f>Tbl_BalanceHistory[[#This Row],[RespAgy]]&amp;": "&amp;Tbl_BalanceHistory[[#This Row],[RespAgency]]</f>
        <v>110: Joint Legislative Audit and Review Commission</v>
      </c>
      <c r="G348" s="3">
        <v>110</v>
      </c>
      <c r="H348" s="3" t="s">
        <v>158</v>
      </c>
      <c r="I348" s="3" t="str">
        <f>_xlfn.XLOOKUP(Tbl_BalanceHistory[[#This Row],[AgyCode]],Tbl_Agencies[Agy Code],Tbl_Agencies[Agy Sort])</f>
        <v>031000</v>
      </c>
      <c r="J348" s="2" t="str">
        <f>Tbl_BalanceHistory[[#This Row],[AgyCode]]&amp;": "&amp;Tbl_BalanceHistory[[#This Row],[Agency Name]]</f>
        <v>110: Joint Legislative Audit and Review Commission</v>
      </c>
      <c r="K348" s="1">
        <v>2019</v>
      </c>
      <c r="L348" s="3">
        <v>783</v>
      </c>
      <c r="M348" s="3" t="s">
        <v>57</v>
      </c>
      <c r="N348" s="2" t="str">
        <f>Tbl_BalanceHistory[[#This Row],[ProgramCode]]&amp;": "&amp;Tbl_BalanceHistory[[#This Row],[Program Name]]</f>
        <v>783: Legislative Evaluation and Review</v>
      </c>
      <c r="O348" s="3" t="s">
        <v>886</v>
      </c>
      <c r="P348" s="1" t="str">
        <f>IF(Tbl_BalanceHistory[[#This Row],[FundCode]]="0100","GF",IF(Tbl_BalanceHistory[[#This Row],[FundCode]]="01000","GF","Hi Ed / OCR"))</f>
        <v>GF</v>
      </c>
      <c r="Q348" s="5">
        <v>6093588</v>
      </c>
      <c r="R348" s="5">
        <v>4004787.45</v>
      </c>
      <c r="S348" s="5">
        <v>2088800.55</v>
      </c>
      <c r="T348" s="5">
        <v>2088800.55</v>
      </c>
      <c r="U348" s="3" t="s">
        <v>1733</v>
      </c>
      <c r="V348" s="5">
        <v>0</v>
      </c>
      <c r="W348" s="5">
        <v>0</v>
      </c>
      <c r="X348" s="5"/>
      <c r="Y348" s="5"/>
      <c r="Z348" s="5">
        <f>Tbl_BalanceHistory[[#This Row],[Discretionary Recommended - Pre 2022]]+Tbl_BalanceHistory[[#This Row],[Discretionary Balance Recommended: Policy]]+Tbl_BalanceHistory[[#This Row],[Discretionary Balance Recommended: Commitments]]</f>
        <v>0</v>
      </c>
      <c r="AA348" s="5">
        <f>Tbl_BalanceHistory[[#This Row],[Discretionary Balance]]-Tbl_BalanceHistory[[#This Row],[Discretionary Reappropriation]]</f>
        <v>0</v>
      </c>
      <c r="AB348" s="2"/>
      <c r="AC348" s="2"/>
      <c r="AD348" s="2"/>
      <c r="AE348" s="2"/>
    </row>
    <row r="349" spans="1:31" ht="45" x14ac:dyDescent="0.25">
      <c r="A349" s="2" t="s">
        <v>39</v>
      </c>
      <c r="B349" s="3">
        <v>1</v>
      </c>
      <c r="C349" s="3">
        <v>110</v>
      </c>
      <c r="D349" s="3" t="s">
        <v>158</v>
      </c>
      <c r="E349" s="3" t="str">
        <f>_xlfn.XLOOKUP(Tbl_BalanceHistory[[#This Row],[RespAgy]],Tbl_Agencies[Agy Code],Tbl_Agencies[Agy Sort])</f>
        <v>031000</v>
      </c>
      <c r="F349" s="2" t="str">
        <f>Tbl_BalanceHistory[[#This Row],[RespAgy]]&amp;": "&amp;Tbl_BalanceHistory[[#This Row],[RespAgency]]</f>
        <v>110: Joint Legislative Audit and Review Commission</v>
      </c>
      <c r="G349" s="3">
        <v>110</v>
      </c>
      <c r="H349" s="3" t="s">
        <v>158</v>
      </c>
      <c r="I349" s="3" t="str">
        <f>_xlfn.XLOOKUP(Tbl_BalanceHistory[[#This Row],[AgyCode]],Tbl_Agencies[Agy Code],Tbl_Agencies[Agy Sort])</f>
        <v>031000</v>
      </c>
      <c r="J349" s="2" t="str">
        <f>Tbl_BalanceHistory[[#This Row],[AgyCode]]&amp;": "&amp;Tbl_BalanceHistory[[#This Row],[Agency Name]]</f>
        <v>110: Joint Legislative Audit and Review Commission</v>
      </c>
      <c r="K349" s="1">
        <v>2020</v>
      </c>
      <c r="L349" s="3">
        <v>783</v>
      </c>
      <c r="M349" s="3" t="s">
        <v>57</v>
      </c>
      <c r="N349" s="2" t="str">
        <f>Tbl_BalanceHistory[[#This Row],[ProgramCode]]&amp;": "&amp;Tbl_BalanceHistory[[#This Row],[Program Name]]</f>
        <v>783: Legislative Evaluation and Review</v>
      </c>
      <c r="O349" s="3" t="s">
        <v>886</v>
      </c>
      <c r="P349" s="1" t="str">
        <f>IF(Tbl_BalanceHistory[[#This Row],[FundCode]]="0100","GF",IF(Tbl_BalanceHistory[[#This Row],[FundCode]]="01000","GF","Hi Ed / OCR"))</f>
        <v>GF</v>
      </c>
      <c r="Q349" s="5">
        <v>6137841.5499999998</v>
      </c>
      <c r="R349" s="5">
        <v>5069288.26</v>
      </c>
      <c r="S349" s="5">
        <v>1068553.29</v>
      </c>
      <c r="T349" s="5">
        <v>1068553.29</v>
      </c>
      <c r="U349" s="3" t="s">
        <v>1733</v>
      </c>
      <c r="V349" s="5">
        <v>0</v>
      </c>
      <c r="W349" s="5">
        <v>0</v>
      </c>
      <c r="X349" s="5"/>
      <c r="Y349" s="5"/>
      <c r="Z349" s="5">
        <f>Tbl_BalanceHistory[[#This Row],[Discretionary Recommended - Pre 2022]]+Tbl_BalanceHistory[[#This Row],[Discretionary Balance Recommended: Policy]]+Tbl_BalanceHistory[[#This Row],[Discretionary Balance Recommended: Commitments]]</f>
        <v>0</v>
      </c>
      <c r="AA349" s="5">
        <f>Tbl_BalanceHistory[[#This Row],[Discretionary Balance]]-Tbl_BalanceHistory[[#This Row],[Discretionary Reappropriation]]</f>
        <v>0</v>
      </c>
      <c r="AB349" s="2"/>
      <c r="AC349" s="2"/>
      <c r="AD349" s="2"/>
      <c r="AE349" s="2"/>
    </row>
    <row r="350" spans="1:31" ht="45" x14ac:dyDescent="0.25">
      <c r="A350" s="2" t="s">
        <v>39</v>
      </c>
      <c r="B350" s="3">
        <v>1</v>
      </c>
      <c r="C350" s="3">
        <v>110</v>
      </c>
      <c r="D350" s="3" t="s">
        <v>158</v>
      </c>
      <c r="E350" s="3" t="str">
        <f>_xlfn.XLOOKUP(Tbl_BalanceHistory[[#This Row],[RespAgy]],Tbl_Agencies[Agy Code],Tbl_Agencies[Agy Sort])</f>
        <v>031000</v>
      </c>
      <c r="F350" s="2" t="str">
        <f>Tbl_BalanceHistory[[#This Row],[RespAgy]]&amp;": "&amp;Tbl_BalanceHistory[[#This Row],[RespAgency]]</f>
        <v>110: Joint Legislative Audit and Review Commission</v>
      </c>
      <c r="G350" s="3">
        <v>110</v>
      </c>
      <c r="H350" s="3" t="s">
        <v>158</v>
      </c>
      <c r="I350" s="3" t="str">
        <f>_xlfn.XLOOKUP(Tbl_BalanceHistory[[#This Row],[AgyCode]],Tbl_Agencies[Agy Code],Tbl_Agencies[Agy Sort])</f>
        <v>031000</v>
      </c>
      <c r="J350" s="2" t="str">
        <f>Tbl_BalanceHistory[[#This Row],[AgyCode]]&amp;": "&amp;Tbl_BalanceHistory[[#This Row],[Agency Name]]</f>
        <v>110: Joint Legislative Audit and Review Commission</v>
      </c>
      <c r="K350" s="1">
        <v>2021</v>
      </c>
      <c r="L350" s="3">
        <v>783</v>
      </c>
      <c r="M350" s="3" t="s">
        <v>57</v>
      </c>
      <c r="N350" s="2" t="str">
        <f>Tbl_BalanceHistory[[#This Row],[ProgramCode]]&amp;": "&amp;Tbl_BalanceHistory[[#This Row],[Program Name]]</f>
        <v>783: Legislative Evaluation and Review</v>
      </c>
      <c r="O350" s="3" t="s">
        <v>886</v>
      </c>
      <c r="P350" s="1" t="str">
        <f>IF(Tbl_BalanceHistory[[#This Row],[FundCode]]="0100","GF",IF(Tbl_BalanceHistory[[#This Row],[FundCode]]="01000","GF","Hi Ed / OCR"))</f>
        <v>GF</v>
      </c>
      <c r="Q350" s="5">
        <v>5572255</v>
      </c>
      <c r="R350" s="5">
        <v>4678034.42</v>
      </c>
      <c r="S350" s="5">
        <v>894220.58</v>
      </c>
      <c r="T350" s="5">
        <v>894220.58</v>
      </c>
      <c r="U350" s="3" t="s">
        <v>1733</v>
      </c>
      <c r="V350" s="5">
        <v>0</v>
      </c>
      <c r="W350" s="5">
        <v>0</v>
      </c>
      <c r="X350" s="5"/>
      <c r="Y350" s="5"/>
      <c r="Z350" s="5">
        <f>Tbl_BalanceHistory[[#This Row],[Discretionary Recommended - Pre 2022]]+Tbl_BalanceHistory[[#This Row],[Discretionary Balance Recommended: Policy]]+Tbl_BalanceHistory[[#This Row],[Discretionary Balance Recommended: Commitments]]</f>
        <v>0</v>
      </c>
      <c r="AA350" s="5">
        <f>Tbl_BalanceHistory[[#This Row],[Discretionary Balance]]-Tbl_BalanceHistory[[#This Row],[Discretionary Reappropriation]]</f>
        <v>0</v>
      </c>
      <c r="AB350" s="2"/>
      <c r="AC350" s="2"/>
      <c r="AD350" s="2"/>
      <c r="AE350" s="2"/>
    </row>
    <row r="351" spans="1:31" ht="45" x14ac:dyDescent="0.25">
      <c r="A351" s="2" t="s">
        <v>39</v>
      </c>
      <c r="B351" s="3">
        <v>1</v>
      </c>
      <c r="C351" s="3">
        <v>110</v>
      </c>
      <c r="D351" s="3" t="s">
        <v>158</v>
      </c>
      <c r="E351" s="3" t="str">
        <f>_xlfn.XLOOKUP(Tbl_BalanceHistory[[#This Row],[RespAgy]],Tbl_Agencies[Agy Code],Tbl_Agencies[Agy Sort])</f>
        <v>031000</v>
      </c>
      <c r="F351" s="2" t="str">
        <f>Tbl_BalanceHistory[[#This Row],[RespAgy]]&amp;": "&amp;Tbl_BalanceHistory[[#This Row],[RespAgency]]</f>
        <v>110: Joint Legislative Audit and Review Commission</v>
      </c>
      <c r="G351" s="3">
        <v>110</v>
      </c>
      <c r="H351" s="3" t="s">
        <v>158</v>
      </c>
      <c r="I351" s="3" t="str">
        <f>_xlfn.XLOOKUP(Tbl_BalanceHistory[[#This Row],[AgyCode]],Tbl_Agencies[Agy Code],Tbl_Agencies[Agy Sort])</f>
        <v>031000</v>
      </c>
      <c r="J351" s="2" t="str">
        <f>Tbl_BalanceHistory[[#This Row],[AgyCode]]&amp;": "&amp;Tbl_BalanceHistory[[#This Row],[Agency Name]]</f>
        <v>110: Joint Legislative Audit and Review Commission</v>
      </c>
      <c r="K351" s="1">
        <v>2022</v>
      </c>
      <c r="L351" s="3">
        <v>783</v>
      </c>
      <c r="M351" s="3" t="s">
        <v>57</v>
      </c>
      <c r="N351" s="2" t="str">
        <f>Tbl_BalanceHistory[[#This Row],[ProgramCode]]&amp;": "&amp;Tbl_BalanceHistory[[#This Row],[Program Name]]</f>
        <v>783: Legislative Evaluation and Review</v>
      </c>
      <c r="O351" s="3" t="s">
        <v>886</v>
      </c>
      <c r="P351" s="1" t="str">
        <f>IF(Tbl_BalanceHistory[[#This Row],[FundCode]]="0100","GF",IF(Tbl_BalanceHistory[[#This Row],[FundCode]]="01000","GF","Hi Ed / OCR"))</f>
        <v>GF</v>
      </c>
      <c r="Q351" s="5">
        <v>6016000.5800000001</v>
      </c>
      <c r="R351" s="5">
        <v>5081238.17</v>
      </c>
      <c r="S351" s="5">
        <v>934762.41</v>
      </c>
      <c r="T351" s="5">
        <v>934762.41</v>
      </c>
      <c r="U351" s="3" t="s">
        <v>1733</v>
      </c>
      <c r="V351" s="5">
        <v>0</v>
      </c>
      <c r="W351" s="5"/>
      <c r="X351" s="5">
        <v>0</v>
      </c>
      <c r="Y351" s="5">
        <v>0</v>
      </c>
      <c r="Z351" s="5">
        <f>Tbl_BalanceHistory[[#This Row],[Discretionary Recommended - Pre 2022]]+Tbl_BalanceHistory[[#This Row],[Discretionary Balance Recommended: Policy]]+Tbl_BalanceHistory[[#This Row],[Discretionary Balance Recommended: Commitments]]</f>
        <v>0</v>
      </c>
      <c r="AA351" s="5">
        <f>Tbl_BalanceHistory[[#This Row],[Discretionary Balance]]-Tbl_BalanceHistory[[#This Row],[Discretionary Reappropriation]]</f>
        <v>0</v>
      </c>
      <c r="AB351" s="2"/>
      <c r="AC351" s="2"/>
      <c r="AD351" s="2"/>
      <c r="AE351" s="2"/>
    </row>
    <row r="352" spans="1:31" ht="45" x14ac:dyDescent="0.25">
      <c r="A352" s="2" t="s">
        <v>39</v>
      </c>
      <c r="B352" s="3">
        <v>1</v>
      </c>
      <c r="C352" s="3">
        <v>110</v>
      </c>
      <c r="D352" s="3" t="s">
        <v>158</v>
      </c>
      <c r="E352" s="3" t="str">
        <f>_xlfn.XLOOKUP(Tbl_BalanceHistory[[#This Row],[RespAgy]],Tbl_Agencies[Agy Code],Tbl_Agencies[Agy Sort])</f>
        <v>031000</v>
      </c>
      <c r="F352" s="2" t="str">
        <f>Tbl_BalanceHistory[[#This Row],[RespAgy]]&amp;": "&amp;Tbl_BalanceHistory[[#This Row],[RespAgency]]</f>
        <v>110: Joint Legislative Audit and Review Commission</v>
      </c>
      <c r="G352" s="3">
        <v>110</v>
      </c>
      <c r="H352" s="3" t="s">
        <v>158</v>
      </c>
      <c r="I352" s="3" t="str">
        <f>_xlfn.XLOOKUP(Tbl_BalanceHistory[[#This Row],[AgyCode]],Tbl_Agencies[Agy Code],Tbl_Agencies[Agy Sort])</f>
        <v>031000</v>
      </c>
      <c r="J352" s="2" t="str">
        <f>Tbl_BalanceHistory[[#This Row],[AgyCode]]&amp;": "&amp;Tbl_BalanceHistory[[#This Row],[Agency Name]]</f>
        <v>110: Joint Legislative Audit and Review Commission</v>
      </c>
      <c r="K352" s="1">
        <v>2023</v>
      </c>
      <c r="L352" s="3">
        <v>783</v>
      </c>
      <c r="M352" s="3" t="s">
        <v>57</v>
      </c>
      <c r="N352" s="2" t="str">
        <f>Tbl_BalanceHistory[[#This Row],[ProgramCode]]&amp;": "&amp;Tbl_BalanceHistory[[#This Row],[Program Name]]</f>
        <v>783: Legislative Evaluation and Review</v>
      </c>
      <c r="O352" s="3" t="s">
        <v>886</v>
      </c>
      <c r="P352" s="1" t="str">
        <f>IF(Tbl_BalanceHistory[[#This Row],[FundCode]]="0100","GF",IF(Tbl_BalanceHistory[[#This Row],[FundCode]]="01000","GF","Hi Ed / OCR"))</f>
        <v>GF</v>
      </c>
      <c r="Q352" s="5">
        <v>6863408.4100000001</v>
      </c>
      <c r="R352" s="5">
        <v>4840471.1900000004</v>
      </c>
      <c r="S352" s="5">
        <v>2022937.22</v>
      </c>
      <c r="T352" s="5">
        <v>2022937.22</v>
      </c>
      <c r="U352" s="3" t="s">
        <v>1733</v>
      </c>
      <c r="V352" s="5">
        <v>0</v>
      </c>
      <c r="W352" s="5">
        <v>0</v>
      </c>
      <c r="X352" s="5">
        <v>0</v>
      </c>
      <c r="Y352" s="5">
        <v>0</v>
      </c>
      <c r="Z352" s="5">
        <v>0</v>
      </c>
      <c r="AA352" s="5">
        <v>0</v>
      </c>
      <c r="AB352" s="2"/>
      <c r="AC352" s="2"/>
      <c r="AD352" s="2"/>
      <c r="AE352" s="2"/>
    </row>
    <row r="353" spans="1:31" ht="45" x14ac:dyDescent="0.25">
      <c r="A353" s="2" t="s">
        <v>39</v>
      </c>
      <c r="B353" s="3">
        <v>1</v>
      </c>
      <c r="C353" s="3">
        <v>110</v>
      </c>
      <c r="D353" s="3" t="s">
        <v>158</v>
      </c>
      <c r="E353" s="3" t="str">
        <f>_xlfn.XLOOKUP(Tbl_BalanceHistory[[#This Row],[RespAgy]],Tbl_Agencies[Agy Code],Tbl_Agencies[Agy Sort])</f>
        <v>031000</v>
      </c>
      <c r="F353" s="2" t="str">
        <f>Tbl_BalanceHistory[[#This Row],[RespAgy]]&amp;": "&amp;Tbl_BalanceHistory[[#This Row],[RespAgency]]</f>
        <v>110: Joint Legislative Audit and Review Commission</v>
      </c>
      <c r="G353" s="3">
        <v>110</v>
      </c>
      <c r="H353" s="3" t="s">
        <v>158</v>
      </c>
      <c r="I353" s="3" t="str">
        <f>_xlfn.XLOOKUP(Tbl_BalanceHistory[[#This Row],[AgyCode]],Tbl_Agencies[Agy Code],Tbl_Agencies[Agy Sort])</f>
        <v>031000</v>
      </c>
      <c r="J353" s="2" t="str">
        <f>Tbl_BalanceHistory[[#This Row],[AgyCode]]&amp;": "&amp;Tbl_BalanceHistory[[#This Row],[Agency Name]]</f>
        <v>110: Joint Legislative Audit and Review Commission</v>
      </c>
      <c r="K353" s="1">
        <v>2024</v>
      </c>
      <c r="L353" s="3">
        <v>783</v>
      </c>
      <c r="M353" s="3" t="s">
        <v>57</v>
      </c>
      <c r="N353" s="2" t="str">
        <f>Tbl_BalanceHistory[[#This Row],[ProgramCode]]&amp;": "&amp;Tbl_BalanceHistory[[#This Row],[Program Name]]</f>
        <v>783: Legislative Evaluation and Review</v>
      </c>
      <c r="O353" s="3" t="s">
        <v>886</v>
      </c>
      <c r="P353" s="1" t="str">
        <f>IF(Tbl_BalanceHistory[[#This Row],[FundCode]]="0100","GF",IF(Tbl_BalanceHistory[[#This Row],[FundCode]]="01000","GF","Hi Ed / OCR"))</f>
        <v>GF</v>
      </c>
      <c r="Q353" s="5">
        <v>7151525.2199999997</v>
      </c>
      <c r="R353" s="5">
        <v>5463908.1900000004</v>
      </c>
      <c r="S353" s="5">
        <v>1687617.03</v>
      </c>
      <c r="T353" s="5">
        <v>1687617.03</v>
      </c>
      <c r="U353" s="3" t="s">
        <v>1733</v>
      </c>
      <c r="V353" s="5">
        <v>0</v>
      </c>
      <c r="W353" s="5">
        <v>0</v>
      </c>
      <c r="X353" s="5">
        <v>0</v>
      </c>
      <c r="Y353" s="5">
        <v>0</v>
      </c>
      <c r="Z353" s="5">
        <v>0</v>
      </c>
      <c r="AA353" s="5">
        <v>0</v>
      </c>
      <c r="AB353" s="2"/>
      <c r="AC353" s="2"/>
      <c r="AD353" s="2"/>
      <c r="AE353" s="2"/>
    </row>
    <row r="354" spans="1:31" ht="60" x14ac:dyDescent="0.25">
      <c r="A354" s="2" t="s">
        <v>908</v>
      </c>
      <c r="B354" s="3">
        <v>1</v>
      </c>
      <c r="C354" s="3">
        <v>105</v>
      </c>
      <c r="D354" s="3" t="s">
        <v>161</v>
      </c>
      <c r="E354" s="3" t="str">
        <f>_xlfn.XLOOKUP(Tbl_BalanceHistory[[#This Row],[RespAgy]],Tbl_Agencies[Agy Code],Tbl_Agencies[Agy Sort])</f>
        <v>032000</v>
      </c>
      <c r="F354" s="2" t="str">
        <f>Tbl_BalanceHistory[[#This Row],[RespAgy]]&amp;": "&amp;Tbl_BalanceHistory[[#This Row],[RespAgency]]</f>
        <v>105: Virginia Commission on Intergovernmental Cooperation</v>
      </c>
      <c r="G354" s="3">
        <v>105</v>
      </c>
      <c r="H354" s="3" t="s">
        <v>161</v>
      </c>
      <c r="I354" s="3" t="str">
        <f>_xlfn.XLOOKUP(Tbl_BalanceHistory[[#This Row],[AgyCode]],Tbl_Agencies[Agy Code],Tbl_Agencies[Agy Sort])</f>
        <v>032000</v>
      </c>
      <c r="J354" s="2" t="str">
        <f>Tbl_BalanceHistory[[#This Row],[AgyCode]]&amp;": "&amp;Tbl_BalanceHistory[[#This Row],[Agency Name]]</f>
        <v>105: Virginia Commission on Intergovernmental Cooperation</v>
      </c>
      <c r="K354" s="1">
        <v>2014</v>
      </c>
      <c r="L354" s="3">
        <v>701</v>
      </c>
      <c r="M354" s="3" t="s">
        <v>88</v>
      </c>
      <c r="N354" s="2" t="str">
        <f>Tbl_BalanceHistory[[#This Row],[ProgramCode]]&amp;": "&amp;Tbl_BalanceHistory[[#This Row],[Program Name]]</f>
        <v>701: Governmental Affairs Services</v>
      </c>
      <c r="O354" s="3" t="s">
        <v>1730</v>
      </c>
      <c r="P354" s="1" t="str">
        <f>IF(Tbl_BalanceHistory[[#This Row],[FundCode]]="0100","GF",IF(Tbl_BalanceHistory[[#This Row],[FundCode]]="01000","GF","Hi Ed / OCR"))</f>
        <v>GF</v>
      </c>
      <c r="Q354" s="5">
        <v>1118313</v>
      </c>
      <c r="R354" s="5">
        <v>1111792.6200000001</v>
      </c>
      <c r="S354" s="5">
        <v>6520</v>
      </c>
      <c r="T354" s="5">
        <v>6520</v>
      </c>
      <c r="U354" s="3" t="s">
        <v>1731</v>
      </c>
      <c r="V354" s="5">
        <v>0</v>
      </c>
      <c r="W354" s="5">
        <v>0</v>
      </c>
      <c r="X354" s="5"/>
      <c r="Y354" s="5"/>
      <c r="Z354" s="5">
        <f>Tbl_BalanceHistory[[#This Row],[Discretionary Recommended - Pre 2022]]+Tbl_BalanceHistory[[#This Row],[Discretionary Balance Recommended: Policy]]+Tbl_BalanceHistory[[#This Row],[Discretionary Balance Recommended: Commitments]]</f>
        <v>0</v>
      </c>
      <c r="AA354" s="5">
        <f>Tbl_BalanceHistory[[#This Row],[Discretionary Balance]]-Tbl_BalanceHistory[[#This Row],[Discretionary Reappropriation]]</f>
        <v>0</v>
      </c>
      <c r="AB354" s="2"/>
      <c r="AC354" s="2"/>
      <c r="AD354" s="2"/>
      <c r="AE354" s="2"/>
    </row>
    <row r="355" spans="1:31" ht="60" x14ac:dyDescent="0.25">
      <c r="A355" s="2" t="s">
        <v>908</v>
      </c>
      <c r="B355" s="3">
        <v>1</v>
      </c>
      <c r="C355" s="3">
        <v>105</v>
      </c>
      <c r="D355" s="3" t="s">
        <v>161</v>
      </c>
      <c r="E355" s="3" t="str">
        <f>_xlfn.XLOOKUP(Tbl_BalanceHistory[[#This Row],[RespAgy]],Tbl_Agencies[Agy Code],Tbl_Agencies[Agy Sort])</f>
        <v>032000</v>
      </c>
      <c r="F355" s="2" t="str">
        <f>Tbl_BalanceHistory[[#This Row],[RespAgy]]&amp;": "&amp;Tbl_BalanceHistory[[#This Row],[RespAgency]]</f>
        <v>105: Virginia Commission on Intergovernmental Cooperation</v>
      </c>
      <c r="G355" s="3">
        <v>105</v>
      </c>
      <c r="H355" s="3" t="s">
        <v>161</v>
      </c>
      <c r="I355" s="3" t="str">
        <f>_xlfn.XLOOKUP(Tbl_BalanceHistory[[#This Row],[AgyCode]],Tbl_Agencies[Agy Code],Tbl_Agencies[Agy Sort])</f>
        <v>032000</v>
      </c>
      <c r="J355" s="2" t="str">
        <f>Tbl_BalanceHistory[[#This Row],[AgyCode]]&amp;": "&amp;Tbl_BalanceHistory[[#This Row],[Agency Name]]</f>
        <v>105: Virginia Commission on Intergovernmental Cooperation</v>
      </c>
      <c r="K355" s="1">
        <v>2015</v>
      </c>
      <c r="L355" s="3">
        <v>701</v>
      </c>
      <c r="M355" s="3" t="s">
        <v>88</v>
      </c>
      <c r="N355" s="2" t="str">
        <f>Tbl_BalanceHistory[[#This Row],[ProgramCode]]&amp;": "&amp;Tbl_BalanceHistory[[#This Row],[Program Name]]</f>
        <v>701: Governmental Affairs Services</v>
      </c>
      <c r="O355" s="3" t="s">
        <v>1730</v>
      </c>
      <c r="P355" s="1" t="str">
        <f>IF(Tbl_BalanceHistory[[#This Row],[FundCode]]="0100","GF",IF(Tbl_BalanceHistory[[#This Row],[FundCode]]="01000","GF","Hi Ed / OCR"))</f>
        <v>GF</v>
      </c>
      <c r="Q355" s="5">
        <v>655670</v>
      </c>
      <c r="R355" s="5">
        <v>653517</v>
      </c>
      <c r="S355" s="5">
        <v>2152</v>
      </c>
      <c r="T355" s="5">
        <v>2152</v>
      </c>
      <c r="U355" s="3" t="s">
        <v>1731</v>
      </c>
      <c r="V355" s="5">
        <v>0</v>
      </c>
      <c r="W355" s="5">
        <v>0</v>
      </c>
      <c r="X355" s="5"/>
      <c r="Y355" s="5"/>
      <c r="Z355" s="5">
        <f>Tbl_BalanceHistory[[#This Row],[Discretionary Recommended - Pre 2022]]+Tbl_BalanceHistory[[#This Row],[Discretionary Balance Recommended: Policy]]+Tbl_BalanceHistory[[#This Row],[Discretionary Balance Recommended: Commitments]]</f>
        <v>0</v>
      </c>
      <c r="AA355" s="5">
        <f>Tbl_BalanceHistory[[#This Row],[Discretionary Balance]]-Tbl_BalanceHistory[[#This Row],[Discretionary Reappropriation]]</f>
        <v>0</v>
      </c>
      <c r="AB355" s="2"/>
      <c r="AC355" s="2"/>
      <c r="AD355" s="2"/>
      <c r="AE355" s="2"/>
    </row>
    <row r="356" spans="1:31" ht="60" x14ac:dyDescent="0.25">
      <c r="A356" s="2" t="s">
        <v>908</v>
      </c>
      <c r="B356" s="3">
        <v>1</v>
      </c>
      <c r="C356" s="3">
        <v>105</v>
      </c>
      <c r="D356" s="3" t="s">
        <v>161</v>
      </c>
      <c r="E356" s="3" t="str">
        <f>_xlfn.XLOOKUP(Tbl_BalanceHistory[[#This Row],[RespAgy]],Tbl_Agencies[Agy Code],Tbl_Agencies[Agy Sort])</f>
        <v>032000</v>
      </c>
      <c r="F356" s="2" t="str">
        <f>Tbl_BalanceHistory[[#This Row],[RespAgy]]&amp;": "&amp;Tbl_BalanceHistory[[#This Row],[RespAgency]]</f>
        <v>105: Virginia Commission on Intergovernmental Cooperation</v>
      </c>
      <c r="G356" s="3">
        <v>105</v>
      </c>
      <c r="H356" s="3" t="s">
        <v>161</v>
      </c>
      <c r="I356" s="3" t="str">
        <f>_xlfn.XLOOKUP(Tbl_BalanceHistory[[#This Row],[AgyCode]],Tbl_Agencies[Agy Code],Tbl_Agencies[Agy Sort])</f>
        <v>032000</v>
      </c>
      <c r="J356" s="2" t="str">
        <f>Tbl_BalanceHistory[[#This Row],[AgyCode]]&amp;": "&amp;Tbl_BalanceHistory[[#This Row],[Agency Name]]</f>
        <v>105: Virginia Commission on Intergovernmental Cooperation</v>
      </c>
      <c r="K356" s="1">
        <v>2016</v>
      </c>
      <c r="L356" s="3">
        <v>701</v>
      </c>
      <c r="M356" s="3" t="s">
        <v>88</v>
      </c>
      <c r="N356" s="2" t="str">
        <f>Tbl_BalanceHistory[[#This Row],[ProgramCode]]&amp;": "&amp;Tbl_BalanceHistory[[#This Row],[Program Name]]</f>
        <v>701: Governmental Affairs Services</v>
      </c>
      <c r="O356" s="3" t="s">
        <v>1730</v>
      </c>
      <c r="P356" s="1" t="str">
        <f>IF(Tbl_BalanceHistory[[#This Row],[FundCode]]="0100","GF",IF(Tbl_BalanceHistory[[#This Row],[FundCode]]="01000","GF","Hi Ed / OCR"))</f>
        <v>GF</v>
      </c>
      <c r="Q356" s="5">
        <v>743120</v>
      </c>
      <c r="R356" s="5">
        <v>720960</v>
      </c>
      <c r="S356" s="5">
        <v>22160</v>
      </c>
      <c r="T356" s="5">
        <v>22160</v>
      </c>
      <c r="U356" s="3" t="s">
        <v>1732</v>
      </c>
      <c r="V356" s="5">
        <v>0</v>
      </c>
      <c r="W356" s="5">
        <v>0</v>
      </c>
      <c r="X356" s="5"/>
      <c r="Y356" s="5"/>
      <c r="Z356" s="5">
        <f>Tbl_BalanceHistory[[#This Row],[Discretionary Recommended - Pre 2022]]+Tbl_BalanceHistory[[#This Row],[Discretionary Balance Recommended: Policy]]+Tbl_BalanceHistory[[#This Row],[Discretionary Balance Recommended: Commitments]]</f>
        <v>0</v>
      </c>
      <c r="AA356" s="5">
        <f>Tbl_BalanceHistory[[#This Row],[Discretionary Balance]]-Tbl_BalanceHistory[[#This Row],[Discretionary Reappropriation]]</f>
        <v>0</v>
      </c>
      <c r="AB356" s="2"/>
      <c r="AC356" s="2"/>
      <c r="AD356" s="2"/>
      <c r="AE356" s="2"/>
    </row>
    <row r="357" spans="1:31" ht="60" x14ac:dyDescent="0.25">
      <c r="A357" s="2" t="s">
        <v>908</v>
      </c>
      <c r="B357" s="3">
        <v>1</v>
      </c>
      <c r="C357" s="3">
        <v>105</v>
      </c>
      <c r="D357" s="3" t="s">
        <v>161</v>
      </c>
      <c r="E357" s="3" t="str">
        <f>_xlfn.XLOOKUP(Tbl_BalanceHistory[[#This Row],[RespAgy]],Tbl_Agencies[Agy Code],Tbl_Agencies[Agy Sort])</f>
        <v>032000</v>
      </c>
      <c r="F357" s="2" t="str">
        <f>Tbl_BalanceHistory[[#This Row],[RespAgy]]&amp;": "&amp;Tbl_BalanceHistory[[#This Row],[RespAgency]]</f>
        <v>105: Virginia Commission on Intergovernmental Cooperation</v>
      </c>
      <c r="G357" s="3">
        <v>105</v>
      </c>
      <c r="H357" s="3" t="s">
        <v>161</v>
      </c>
      <c r="I357" s="3" t="str">
        <f>_xlfn.XLOOKUP(Tbl_BalanceHistory[[#This Row],[AgyCode]],Tbl_Agencies[Agy Code],Tbl_Agencies[Agy Sort])</f>
        <v>032000</v>
      </c>
      <c r="J357" s="2" t="str">
        <f>Tbl_BalanceHistory[[#This Row],[AgyCode]]&amp;": "&amp;Tbl_BalanceHistory[[#This Row],[Agency Name]]</f>
        <v>105: Virginia Commission on Intergovernmental Cooperation</v>
      </c>
      <c r="K357" s="1">
        <v>2017</v>
      </c>
      <c r="L357" s="3">
        <v>701</v>
      </c>
      <c r="M357" s="3" t="s">
        <v>88</v>
      </c>
      <c r="N357" s="2" t="str">
        <f>Tbl_BalanceHistory[[#This Row],[ProgramCode]]&amp;": "&amp;Tbl_BalanceHistory[[#This Row],[Program Name]]</f>
        <v>701: Governmental Affairs Services</v>
      </c>
      <c r="O357" s="3" t="s">
        <v>886</v>
      </c>
      <c r="P357" s="1" t="str">
        <f>IF(Tbl_BalanceHistory[[#This Row],[FundCode]]="0100","GF",IF(Tbl_BalanceHistory[[#This Row],[FundCode]]="01000","GF","Hi Ed / OCR"))</f>
        <v>GF</v>
      </c>
      <c r="Q357" s="5">
        <v>763176</v>
      </c>
      <c r="R357" s="5">
        <v>736046</v>
      </c>
      <c r="S357" s="5">
        <v>27130</v>
      </c>
      <c r="T357" s="5">
        <v>27130</v>
      </c>
      <c r="U357" s="3" t="s">
        <v>1732</v>
      </c>
      <c r="V357" s="5">
        <v>0</v>
      </c>
      <c r="W357" s="5">
        <v>0</v>
      </c>
      <c r="X357" s="5"/>
      <c r="Y357" s="5"/>
      <c r="Z357" s="5">
        <f>Tbl_BalanceHistory[[#This Row],[Discretionary Recommended - Pre 2022]]+Tbl_BalanceHistory[[#This Row],[Discretionary Balance Recommended: Policy]]+Tbl_BalanceHistory[[#This Row],[Discretionary Balance Recommended: Commitments]]</f>
        <v>0</v>
      </c>
      <c r="AA357" s="5">
        <f>Tbl_BalanceHistory[[#This Row],[Discretionary Balance]]-Tbl_BalanceHistory[[#This Row],[Discretionary Reappropriation]]</f>
        <v>0</v>
      </c>
      <c r="AB357" s="2"/>
      <c r="AC357" s="2"/>
      <c r="AD357" s="2"/>
      <c r="AE357" s="2"/>
    </row>
    <row r="358" spans="1:31" ht="60" x14ac:dyDescent="0.25">
      <c r="A358" s="2" t="s">
        <v>908</v>
      </c>
      <c r="B358" s="3">
        <v>1</v>
      </c>
      <c r="C358" s="3">
        <v>105</v>
      </c>
      <c r="D358" s="3" t="s">
        <v>161</v>
      </c>
      <c r="E358" s="3" t="str">
        <f>_xlfn.XLOOKUP(Tbl_BalanceHistory[[#This Row],[RespAgy]],Tbl_Agencies[Agy Code],Tbl_Agencies[Agy Sort])</f>
        <v>032000</v>
      </c>
      <c r="F358" s="2" t="str">
        <f>Tbl_BalanceHistory[[#This Row],[RespAgy]]&amp;": "&amp;Tbl_BalanceHistory[[#This Row],[RespAgency]]</f>
        <v>105: Virginia Commission on Intergovernmental Cooperation</v>
      </c>
      <c r="G358" s="3">
        <v>105</v>
      </c>
      <c r="H358" s="3" t="s">
        <v>161</v>
      </c>
      <c r="I358" s="3" t="str">
        <f>_xlfn.XLOOKUP(Tbl_BalanceHistory[[#This Row],[AgyCode]],Tbl_Agencies[Agy Code],Tbl_Agencies[Agy Sort])</f>
        <v>032000</v>
      </c>
      <c r="J358" s="2" t="str">
        <f>Tbl_BalanceHistory[[#This Row],[AgyCode]]&amp;": "&amp;Tbl_BalanceHistory[[#This Row],[Agency Name]]</f>
        <v>105: Virginia Commission on Intergovernmental Cooperation</v>
      </c>
      <c r="K358" s="1">
        <v>2018</v>
      </c>
      <c r="L358" s="3">
        <v>701</v>
      </c>
      <c r="M358" s="3" t="s">
        <v>88</v>
      </c>
      <c r="N358" s="2" t="str">
        <f>Tbl_BalanceHistory[[#This Row],[ProgramCode]]&amp;": "&amp;Tbl_BalanceHistory[[#This Row],[Program Name]]</f>
        <v>701: Governmental Affairs Services</v>
      </c>
      <c r="O358" s="3" t="s">
        <v>886</v>
      </c>
      <c r="P358" s="1" t="str">
        <f>IF(Tbl_BalanceHistory[[#This Row],[FundCode]]="0100","GF",IF(Tbl_BalanceHistory[[#This Row],[FundCode]]="01000","GF","Hi Ed / OCR"))</f>
        <v>GF</v>
      </c>
      <c r="Q358" s="5">
        <v>768157</v>
      </c>
      <c r="R358" s="5">
        <v>753551</v>
      </c>
      <c r="S358" s="5">
        <v>14606</v>
      </c>
      <c r="T358" s="5">
        <v>14606</v>
      </c>
      <c r="U358" s="3" t="s">
        <v>1733</v>
      </c>
      <c r="V358" s="5">
        <v>0</v>
      </c>
      <c r="W358" s="5">
        <v>0</v>
      </c>
      <c r="X358" s="5"/>
      <c r="Y358" s="5"/>
      <c r="Z358" s="5">
        <f>Tbl_BalanceHistory[[#This Row],[Discretionary Recommended - Pre 2022]]+Tbl_BalanceHistory[[#This Row],[Discretionary Balance Recommended: Policy]]+Tbl_BalanceHistory[[#This Row],[Discretionary Balance Recommended: Commitments]]</f>
        <v>0</v>
      </c>
      <c r="AA358" s="5">
        <f>Tbl_BalanceHistory[[#This Row],[Discretionary Balance]]-Tbl_BalanceHistory[[#This Row],[Discretionary Reappropriation]]</f>
        <v>0</v>
      </c>
      <c r="AB358" s="2"/>
      <c r="AC358" s="2"/>
      <c r="AD358" s="2"/>
      <c r="AE358" s="2"/>
    </row>
    <row r="359" spans="1:31" ht="60" x14ac:dyDescent="0.25">
      <c r="A359" s="2" t="s">
        <v>908</v>
      </c>
      <c r="B359" s="3">
        <v>1</v>
      </c>
      <c r="C359" s="3">
        <v>105</v>
      </c>
      <c r="D359" s="3" t="s">
        <v>161</v>
      </c>
      <c r="E359" s="3" t="str">
        <f>_xlfn.XLOOKUP(Tbl_BalanceHistory[[#This Row],[RespAgy]],Tbl_Agencies[Agy Code],Tbl_Agencies[Agy Sort])</f>
        <v>032000</v>
      </c>
      <c r="F359" s="2" t="str">
        <f>Tbl_BalanceHistory[[#This Row],[RespAgy]]&amp;": "&amp;Tbl_BalanceHistory[[#This Row],[RespAgency]]</f>
        <v>105: Virginia Commission on Intergovernmental Cooperation</v>
      </c>
      <c r="G359" s="3">
        <v>105</v>
      </c>
      <c r="H359" s="3" t="s">
        <v>161</v>
      </c>
      <c r="I359" s="3" t="str">
        <f>_xlfn.XLOOKUP(Tbl_BalanceHistory[[#This Row],[AgyCode]],Tbl_Agencies[Agy Code],Tbl_Agencies[Agy Sort])</f>
        <v>032000</v>
      </c>
      <c r="J359" s="2" t="str">
        <f>Tbl_BalanceHistory[[#This Row],[AgyCode]]&amp;": "&amp;Tbl_BalanceHistory[[#This Row],[Agency Name]]</f>
        <v>105: Virginia Commission on Intergovernmental Cooperation</v>
      </c>
      <c r="K359" s="1">
        <v>2019</v>
      </c>
      <c r="L359" s="3">
        <v>701</v>
      </c>
      <c r="M359" s="3" t="s">
        <v>88</v>
      </c>
      <c r="N359" s="2" t="str">
        <f>Tbl_BalanceHistory[[#This Row],[ProgramCode]]&amp;": "&amp;Tbl_BalanceHistory[[#This Row],[Program Name]]</f>
        <v>701: Governmental Affairs Services</v>
      </c>
      <c r="O359" s="3" t="s">
        <v>886</v>
      </c>
      <c r="P359" s="1" t="str">
        <f>IF(Tbl_BalanceHistory[[#This Row],[FundCode]]="0100","GF",IF(Tbl_BalanceHistory[[#This Row],[FundCode]]="01000","GF","Hi Ed / OCR"))</f>
        <v>GF</v>
      </c>
      <c r="Q359" s="5">
        <v>795533</v>
      </c>
      <c r="R359" s="5">
        <v>769075</v>
      </c>
      <c r="S359" s="5">
        <v>26458</v>
      </c>
      <c r="T359" s="5">
        <v>26458</v>
      </c>
      <c r="U359" s="3" t="s">
        <v>1733</v>
      </c>
      <c r="V359" s="5">
        <v>0</v>
      </c>
      <c r="W359" s="5">
        <v>0</v>
      </c>
      <c r="X359" s="5"/>
      <c r="Y359" s="5"/>
      <c r="Z359" s="5">
        <f>Tbl_BalanceHistory[[#This Row],[Discretionary Recommended - Pre 2022]]+Tbl_BalanceHistory[[#This Row],[Discretionary Balance Recommended: Policy]]+Tbl_BalanceHistory[[#This Row],[Discretionary Balance Recommended: Commitments]]</f>
        <v>0</v>
      </c>
      <c r="AA359" s="5">
        <f>Tbl_BalanceHistory[[#This Row],[Discretionary Balance]]-Tbl_BalanceHistory[[#This Row],[Discretionary Reappropriation]]</f>
        <v>0</v>
      </c>
      <c r="AB359" s="2"/>
      <c r="AC359" s="2"/>
      <c r="AD359" s="2"/>
      <c r="AE359" s="2"/>
    </row>
    <row r="360" spans="1:31" ht="60" x14ac:dyDescent="0.25">
      <c r="A360" s="2" t="s">
        <v>39</v>
      </c>
      <c r="B360" s="3">
        <v>1</v>
      </c>
      <c r="C360" s="3">
        <v>105</v>
      </c>
      <c r="D360" s="3" t="s">
        <v>161</v>
      </c>
      <c r="E360" s="3" t="str">
        <f>_xlfn.XLOOKUP(Tbl_BalanceHistory[[#This Row],[RespAgy]],Tbl_Agencies[Agy Code],Tbl_Agencies[Agy Sort])</f>
        <v>032000</v>
      </c>
      <c r="F360" s="2" t="str">
        <f>Tbl_BalanceHistory[[#This Row],[RespAgy]]&amp;": "&amp;Tbl_BalanceHistory[[#This Row],[RespAgency]]</f>
        <v>105: Virginia Commission on Intergovernmental Cooperation</v>
      </c>
      <c r="G360" s="3">
        <v>105</v>
      </c>
      <c r="H360" s="3" t="s">
        <v>161</v>
      </c>
      <c r="I360" s="3" t="str">
        <f>_xlfn.XLOOKUP(Tbl_BalanceHistory[[#This Row],[AgyCode]],Tbl_Agencies[Agy Code],Tbl_Agencies[Agy Sort])</f>
        <v>032000</v>
      </c>
      <c r="J360" s="2" t="str">
        <f>Tbl_BalanceHistory[[#This Row],[AgyCode]]&amp;": "&amp;Tbl_BalanceHistory[[#This Row],[Agency Name]]</f>
        <v>105: Virginia Commission on Intergovernmental Cooperation</v>
      </c>
      <c r="K360" s="1">
        <v>2020</v>
      </c>
      <c r="L360" s="3">
        <v>701</v>
      </c>
      <c r="M360" s="3" t="s">
        <v>88</v>
      </c>
      <c r="N360" s="2" t="str">
        <f>Tbl_BalanceHistory[[#This Row],[ProgramCode]]&amp;": "&amp;Tbl_BalanceHistory[[#This Row],[Program Name]]</f>
        <v>701: Governmental Affairs Services</v>
      </c>
      <c r="O360" s="3" t="s">
        <v>886</v>
      </c>
      <c r="P360" s="1" t="str">
        <f>IF(Tbl_BalanceHistory[[#This Row],[FundCode]]="0100","GF",IF(Tbl_BalanceHistory[[#This Row],[FundCode]]="01000","GF","Hi Ed / OCR"))</f>
        <v>GF</v>
      </c>
      <c r="Q360" s="5">
        <v>807393</v>
      </c>
      <c r="R360" s="5">
        <v>780857</v>
      </c>
      <c r="S360" s="5">
        <v>26536</v>
      </c>
      <c r="T360" s="5">
        <v>26536</v>
      </c>
      <c r="U360" s="3" t="s">
        <v>1733</v>
      </c>
      <c r="V360" s="5">
        <v>0</v>
      </c>
      <c r="W360" s="5">
        <v>0</v>
      </c>
      <c r="X360" s="5"/>
      <c r="Y360" s="5"/>
      <c r="Z360" s="5">
        <f>Tbl_BalanceHistory[[#This Row],[Discretionary Recommended - Pre 2022]]+Tbl_BalanceHistory[[#This Row],[Discretionary Balance Recommended: Policy]]+Tbl_BalanceHistory[[#This Row],[Discretionary Balance Recommended: Commitments]]</f>
        <v>0</v>
      </c>
      <c r="AA360" s="5">
        <f>Tbl_BalanceHistory[[#This Row],[Discretionary Balance]]-Tbl_BalanceHistory[[#This Row],[Discretionary Reappropriation]]</f>
        <v>0</v>
      </c>
      <c r="AB360" s="2"/>
      <c r="AC360" s="2"/>
      <c r="AD360" s="2"/>
      <c r="AE360" s="2"/>
    </row>
    <row r="361" spans="1:31" ht="60" x14ac:dyDescent="0.25">
      <c r="A361" s="2" t="s">
        <v>39</v>
      </c>
      <c r="B361" s="3">
        <v>1</v>
      </c>
      <c r="C361" s="3">
        <v>105</v>
      </c>
      <c r="D361" s="3" t="s">
        <v>161</v>
      </c>
      <c r="E361" s="3" t="str">
        <f>_xlfn.XLOOKUP(Tbl_BalanceHistory[[#This Row],[RespAgy]],Tbl_Agencies[Agy Code],Tbl_Agencies[Agy Sort])</f>
        <v>032000</v>
      </c>
      <c r="F361" s="2" t="str">
        <f>Tbl_BalanceHistory[[#This Row],[RespAgy]]&amp;": "&amp;Tbl_BalanceHistory[[#This Row],[RespAgency]]</f>
        <v>105: Virginia Commission on Intergovernmental Cooperation</v>
      </c>
      <c r="G361" s="3">
        <v>105</v>
      </c>
      <c r="H361" s="3" t="s">
        <v>161</v>
      </c>
      <c r="I361" s="3" t="str">
        <f>_xlfn.XLOOKUP(Tbl_BalanceHistory[[#This Row],[AgyCode]],Tbl_Agencies[Agy Code],Tbl_Agencies[Agy Sort])</f>
        <v>032000</v>
      </c>
      <c r="J361" s="2" t="str">
        <f>Tbl_BalanceHistory[[#This Row],[AgyCode]]&amp;": "&amp;Tbl_BalanceHistory[[#This Row],[Agency Name]]</f>
        <v>105: Virginia Commission on Intergovernmental Cooperation</v>
      </c>
      <c r="K361" s="1">
        <v>2021</v>
      </c>
      <c r="L361" s="3">
        <v>701</v>
      </c>
      <c r="M361" s="3" t="s">
        <v>88</v>
      </c>
      <c r="N361" s="2" t="str">
        <f>Tbl_BalanceHistory[[#This Row],[ProgramCode]]&amp;": "&amp;Tbl_BalanceHistory[[#This Row],[Program Name]]</f>
        <v>701: Governmental Affairs Services</v>
      </c>
      <c r="O361" s="3" t="s">
        <v>886</v>
      </c>
      <c r="P361" s="1" t="str">
        <f>IF(Tbl_BalanceHistory[[#This Row],[FundCode]]="0100","GF",IF(Tbl_BalanceHistory[[#This Row],[FundCode]]="01000","GF","Hi Ed / OCR"))</f>
        <v>GF</v>
      </c>
      <c r="Q361" s="5">
        <v>807458</v>
      </c>
      <c r="R361" s="5">
        <v>799036</v>
      </c>
      <c r="S361" s="5">
        <v>8422</v>
      </c>
      <c r="T361" s="5">
        <v>8422</v>
      </c>
      <c r="U361" s="3" t="s">
        <v>1733</v>
      </c>
      <c r="V361" s="5">
        <v>0</v>
      </c>
      <c r="W361" s="5">
        <v>0</v>
      </c>
      <c r="X361" s="5"/>
      <c r="Y361" s="5"/>
      <c r="Z361" s="5">
        <f>Tbl_BalanceHistory[[#This Row],[Discretionary Recommended - Pre 2022]]+Tbl_BalanceHistory[[#This Row],[Discretionary Balance Recommended: Policy]]+Tbl_BalanceHistory[[#This Row],[Discretionary Balance Recommended: Commitments]]</f>
        <v>0</v>
      </c>
      <c r="AA361" s="5">
        <f>Tbl_BalanceHistory[[#This Row],[Discretionary Balance]]-Tbl_BalanceHistory[[#This Row],[Discretionary Reappropriation]]</f>
        <v>0</v>
      </c>
      <c r="AB361" s="2"/>
      <c r="AC361" s="2"/>
      <c r="AD361" s="2"/>
      <c r="AE361" s="2"/>
    </row>
    <row r="362" spans="1:31" ht="60" x14ac:dyDescent="0.25">
      <c r="A362" s="2" t="s">
        <v>39</v>
      </c>
      <c r="B362" s="3">
        <v>1</v>
      </c>
      <c r="C362" s="3">
        <v>105</v>
      </c>
      <c r="D362" s="3" t="s">
        <v>161</v>
      </c>
      <c r="E362" s="3" t="str">
        <f>_xlfn.XLOOKUP(Tbl_BalanceHistory[[#This Row],[RespAgy]],Tbl_Agencies[Agy Code],Tbl_Agencies[Agy Sort])</f>
        <v>032000</v>
      </c>
      <c r="F362" s="2" t="str">
        <f>Tbl_BalanceHistory[[#This Row],[RespAgy]]&amp;": "&amp;Tbl_BalanceHistory[[#This Row],[RespAgency]]</f>
        <v>105: Virginia Commission on Intergovernmental Cooperation</v>
      </c>
      <c r="G362" s="3">
        <v>105</v>
      </c>
      <c r="H362" s="3" t="s">
        <v>161</v>
      </c>
      <c r="I362" s="3" t="str">
        <f>_xlfn.XLOOKUP(Tbl_BalanceHistory[[#This Row],[AgyCode]],Tbl_Agencies[Agy Code],Tbl_Agencies[Agy Sort])</f>
        <v>032000</v>
      </c>
      <c r="J362" s="2" t="str">
        <f>Tbl_BalanceHistory[[#This Row],[AgyCode]]&amp;": "&amp;Tbl_BalanceHistory[[#This Row],[Agency Name]]</f>
        <v>105: Virginia Commission on Intergovernmental Cooperation</v>
      </c>
      <c r="K362" s="1">
        <v>2022</v>
      </c>
      <c r="L362" s="3">
        <v>701</v>
      </c>
      <c r="M362" s="3" t="s">
        <v>88</v>
      </c>
      <c r="N362" s="2" t="str">
        <f>Tbl_BalanceHistory[[#This Row],[ProgramCode]]&amp;": "&amp;Tbl_BalanceHistory[[#This Row],[Program Name]]</f>
        <v>701: Governmental Affairs Services</v>
      </c>
      <c r="O362" s="3" t="s">
        <v>886</v>
      </c>
      <c r="P362" s="1" t="str">
        <f>IF(Tbl_BalanceHistory[[#This Row],[FundCode]]="0100","GF",IF(Tbl_BalanceHistory[[#This Row],[FundCode]]="01000","GF","Hi Ed / OCR"))</f>
        <v>GF</v>
      </c>
      <c r="Q362" s="5">
        <v>855715</v>
      </c>
      <c r="R362" s="5">
        <v>801784</v>
      </c>
      <c r="S362" s="5">
        <v>53931</v>
      </c>
      <c r="T362" s="5">
        <v>53931</v>
      </c>
      <c r="U362" s="3" t="s">
        <v>1733</v>
      </c>
      <c r="V362" s="5">
        <v>0</v>
      </c>
      <c r="W362" s="5"/>
      <c r="X362" s="5">
        <v>0</v>
      </c>
      <c r="Y362" s="5">
        <v>0</v>
      </c>
      <c r="Z362" s="5">
        <f>Tbl_BalanceHistory[[#This Row],[Discretionary Recommended - Pre 2022]]+Tbl_BalanceHistory[[#This Row],[Discretionary Balance Recommended: Policy]]+Tbl_BalanceHistory[[#This Row],[Discretionary Balance Recommended: Commitments]]</f>
        <v>0</v>
      </c>
      <c r="AA362" s="5">
        <f>Tbl_BalanceHistory[[#This Row],[Discretionary Balance]]-Tbl_BalanceHistory[[#This Row],[Discretionary Reappropriation]]</f>
        <v>0</v>
      </c>
      <c r="AB362" s="2"/>
      <c r="AC362" s="2"/>
      <c r="AD362" s="2"/>
      <c r="AE362" s="2"/>
    </row>
    <row r="363" spans="1:31" ht="60" x14ac:dyDescent="0.25">
      <c r="A363" s="2" t="s">
        <v>39</v>
      </c>
      <c r="B363" s="3">
        <v>1</v>
      </c>
      <c r="C363" s="3">
        <v>105</v>
      </c>
      <c r="D363" s="3" t="s">
        <v>161</v>
      </c>
      <c r="E363" s="3" t="str">
        <f>_xlfn.XLOOKUP(Tbl_BalanceHistory[[#This Row],[RespAgy]],Tbl_Agencies[Agy Code],Tbl_Agencies[Agy Sort])</f>
        <v>032000</v>
      </c>
      <c r="F363" s="2" t="str">
        <f>Tbl_BalanceHistory[[#This Row],[RespAgy]]&amp;": "&amp;Tbl_BalanceHistory[[#This Row],[RespAgency]]</f>
        <v>105: Virginia Commission on Intergovernmental Cooperation</v>
      </c>
      <c r="G363" s="3">
        <v>105</v>
      </c>
      <c r="H363" s="3" t="s">
        <v>161</v>
      </c>
      <c r="I363" s="3" t="str">
        <f>_xlfn.XLOOKUP(Tbl_BalanceHistory[[#This Row],[AgyCode]],Tbl_Agencies[Agy Code],Tbl_Agencies[Agy Sort])</f>
        <v>032000</v>
      </c>
      <c r="J363" s="2" t="str">
        <f>Tbl_BalanceHistory[[#This Row],[AgyCode]]&amp;": "&amp;Tbl_BalanceHistory[[#This Row],[Agency Name]]</f>
        <v>105: Virginia Commission on Intergovernmental Cooperation</v>
      </c>
      <c r="K363" s="1">
        <v>2023</v>
      </c>
      <c r="L363" s="3">
        <v>701</v>
      </c>
      <c r="M363" s="3" t="s">
        <v>88</v>
      </c>
      <c r="N363" s="2" t="str">
        <f>Tbl_BalanceHistory[[#This Row],[ProgramCode]]&amp;": "&amp;Tbl_BalanceHistory[[#This Row],[Program Name]]</f>
        <v>701: Governmental Affairs Services</v>
      </c>
      <c r="O363" s="3" t="s">
        <v>886</v>
      </c>
      <c r="P363" s="1" t="str">
        <f>IF(Tbl_BalanceHistory[[#This Row],[FundCode]]="0100","GF",IF(Tbl_BalanceHistory[[#This Row],[FundCode]]="01000","GF","Hi Ed / OCR"))</f>
        <v>GF</v>
      </c>
      <c r="Q363" s="5">
        <v>901211</v>
      </c>
      <c r="R363" s="5">
        <v>826973</v>
      </c>
      <c r="S363" s="5">
        <v>74238</v>
      </c>
      <c r="T363" s="5">
        <v>74238</v>
      </c>
      <c r="U363" s="3" t="s">
        <v>1733</v>
      </c>
      <c r="V363" s="5">
        <v>0</v>
      </c>
      <c r="W363" s="5">
        <v>0</v>
      </c>
      <c r="X363" s="5">
        <v>0</v>
      </c>
      <c r="Y363" s="5">
        <v>0</v>
      </c>
      <c r="Z363" s="5">
        <v>0</v>
      </c>
      <c r="AA363" s="5">
        <v>0</v>
      </c>
      <c r="AB363" s="2"/>
      <c r="AC363" s="2"/>
      <c r="AD363" s="2"/>
      <c r="AE363" s="2"/>
    </row>
    <row r="364" spans="1:31" ht="60" x14ac:dyDescent="0.25">
      <c r="A364" s="2" t="s">
        <v>39</v>
      </c>
      <c r="B364" s="3">
        <v>1</v>
      </c>
      <c r="C364" s="3">
        <v>105</v>
      </c>
      <c r="D364" s="3" t="s">
        <v>161</v>
      </c>
      <c r="E364" s="3" t="str">
        <f>_xlfn.XLOOKUP(Tbl_BalanceHistory[[#This Row],[RespAgy]],Tbl_Agencies[Agy Code],Tbl_Agencies[Agy Sort])</f>
        <v>032000</v>
      </c>
      <c r="F364" s="2" t="str">
        <f>Tbl_BalanceHistory[[#This Row],[RespAgy]]&amp;": "&amp;Tbl_BalanceHistory[[#This Row],[RespAgency]]</f>
        <v>105: Virginia Commission on Intergovernmental Cooperation</v>
      </c>
      <c r="G364" s="3">
        <v>105</v>
      </c>
      <c r="H364" s="3" t="s">
        <v>161</v>
      </c>
      <c r="I364" s="3" t="str">
        <f>_xlfn.XLOOKUP(Tbl_BalanceHistory[[#This Row],[AgyCode]],Tbl_Agencies[Agy Code],Tbl_Agencies[Agy Sort])</f>
        <v>032000</v>
      </c>
      <c r="J364" s="2" t="str">
        <f>Tbl_BalanceHistory[[#This Row],[AgyCode]]&amp;": "&amp;Tbl_BalanceHistory[[#This Row],[Agency Name]]</f>
        <v>105: Virginia Commission on Intergovernmental Cooperation</v>
      </c>
      <c r="K364" s="1">
        <v>2024</v>
      </c>
      <c r="L364" s="3">
        <v>701</v>
      </c>
      <c r="M364" s="3" t="s">
        <v>88</v>
      </c>
      <c r="N364" s="2" t="str">
        <f>Tbl_BalanceHistory[[#This Row],[ProgramCode]]&amp;": "&amp;Tbl_BalanceHistory[[#This Row],[Program Name]]</f>
        <v>701: Governmental Affairs Services</v>
      </c>
      <c r="O364" s="3" t="s">
        <v>886</v>
      </c>
      <c r="P364" s="1" t="str">
        <f>IF(Tbl_BalanceHistory[[#This Row],[FundCode]]="0100","GF",IF(Tbl_BalanceHistory[[#This Row],[FundCode]]="01000","GF","Hi Ed / OCR"))</f>
        <v>GF</v>
      </c>
      <c r="Q364" s="5">
        <v>934259</v>
      </c>
      <c r="R364" s="5">
        <v>862502</v>
      </c>
      <c r="S364" s="5">
        <v>71757</v>
      </c>
      <c r="T364" s="5">
        <v>71757</v>
      </c>
      <c r="U364" s="3" t="s">
        <v>1733</v>
      </c>
      <c r="V364" s="5">
        <v>0</v>
      </c>
      <c r="W364" s="5">
        <v>0</v>
      </c>
      <c r="X364" s="5">
        <v>0</v>
      </c>
      <c r="Y364" s="5">
        <v>0</v>
      </c>
      <c r="Z364" s="5">
        <v>0</v>
      </c>
      <c r="AA364" s="5">
        <v>0</v>
      </c>
      <c r="AB364" s="2"/>
      <c r="AC364" s="2"/>
      <c r="AD364" s="2"/>
      <c r="AE364" s="2"/>
    </row>
    <row r="365" spans="1:31" ht="45" x14ac:dyDescent="0.25">
      <c r="A365" s="2" t="s">
        <v>908</v>
      </c>
      <c r="B365" s="3">
        <v>1</v>
      </c>
      <c r="C365" s="3">
        <v>102</v>
      </c>
      <c r="D365" s="3" t="s">
        <v>164</v>
      </c>
      <c r="E365" s="3" t="str">
        <f>_xlfn.XLOOKUP(Tbl_BalanceHistory[[#This Row],[RespAgy]],Tbl_Agencies[Agy Code],Tbl_Agencies[Agy Sort])</f>
        <v>033000</v>
      </c>
      <c r="F365" s="2" t="str">
        <f>Tbl_BalanceHistory[[#This Row],[RespAgy]]&amp;": "&amp;Tbl_BalanceHistory[[#This Row],[RespAgency]]</f>
        <v>102: Legislative Department Reversion Clearing Account</v>
      </c>
      <c r="G365" s="3">
        <v>102</v>
      </c>
      <c r="H365" s="3" t="s">
        <v>164</v>
      </c>
      <c r="I365" s="3" t="str">
        <f>_xlfn.XLOOKUP(Tbl_BalanceHistory[[#This Row],[AgyCode]],Tbl_Agencies[Agy Code],Tbl_Agencies[Agy Sort])</f>
        <v>033000</v>
      </c>
      <c r="J365" s="2" t="str">
        <f>Tbl_BalanceHistory[[#This Row],[AgyCode]]&amp;": "&amp;Tbl_BalanceHistory[[#This Row],[Agency Name]]</f>
        <v>102: Legislative Department Reversion Clearing Account</v>
      </c>
      <c r="K365" s="1">
        <v>2014</v>
      </c>
      <c r="L365" s="3">
        <v>714</v>
      </c>
      <c r="M365" s="3" t="s">
        <v>166</v>
      </c>
      <c r="N365" s="2" t="str">
        <f>Tbl_BalanceHistory[[#This Row],[ProgramCode]]&amp;": "&amp;Tbl_BalanceHistory[[#This Row],[Program Name]]</f>
        <v>714: Across the Board Reductions</v>
      </c>
      <c r="O365" s="3" t="s">
        <v>1730</v>
      </c>
      <c r="P365" s="1" t="str">
        <f>IF(Tbl_BalanceHistory[[#This Row],[FundCode]]="0100","GF",IF(Tbl_BalanceHistory[[#This Row],[FundCode]]="01000","GF","Hi Ed / OCR"))</f>
        <v>GF</v>
      </c>
      <c r="Q365" s="5">
        <v>0</v>
      </c>
      <c r="R365" s="5">
        <v>0</v>
      </c>
      <c r="S365" s="5">
        <v>0</v>
      </c>
      <c r="T365" s="5">
        <v>0</v>
      </c>
      <c r="U365" s="3"/>
      <c r="V365" s="5">
        <v>0</v>
      </c>
      <c r="W365" s="5">
        <v>0</v>
      </c>
      <c r="X365" s="5"/>
      <c r="Y365" s="5"/>
      <c r="Z365" s="5">
        <f>Tbl_BalanceHistory[[#This Row],[Discretionary Recommended - Pre 2022]]+Tbl_BalanceHistory[[#This Row],[Discretionary Balance Recommended: Policy]]+Tbl_BalanceHistory[[#This Row],[Discretionary Balance Recommended: Commitments]]</f>
        <v>0</v>
      </c>
      <c r="AA365" s="5">
        <f>Tbl_BalanceHistory[[#This Row],[Discretionary Balance]]-Tbl_BalanceHistory[[#This Row],[Discretionary Reappropriation]]</f>
        <v>0</v>
      </c>
      <c r="AB365" s="2"/>
      <c r="AC365" s="2"/>
      <c r="AD365" s="2"/>
      <c r="AE365" s="2"/>
    </row>
    <row r="366" spans="1:31" ht="45" x14ac:dyDescent="0.25">
      <c r="A366" s="2" t="s">
        <v>908</v>
      </c>
      <c r="B366" s="3">
        <v>1</v>
      </c>
      <c r="C366" s="3">
        <v>102</v>
      </c>
      <c r="D366" s="3" t="s">
        <v>164</v>
      </c>
      <c r="E366" s="3" t="str">
        <f>_xlfn.XLOOKUP(Tbl_BalanceHistory[[#This Row],[RespAgy]],Tbl_Agencies[Agy Code],Tbl_Agencies[Agy Sort])</f>
        <v>033000</v>
      </c>
      <c r="F366" s="2" t="str">
        <f>Tbl_BalanceHistory[[#This Row],[RespAgy]]&amp;": "&amp;Tbl_BalanceHistory[[#This Row],[RespAgency]]</f>
        <v>102: Legislative Department Reversion Clearing Account</v>
      </c>
      <c r="G366" s="3">
        <v>102</v>
      </c>
      <c r="H366" s="3" t="s">
        <v>164</v>
      </c>
      <c r="I366" s="3" t="str">
        <f>_xlfn.XLOOKUP(Tbl_BalanceHistory[[#This Row],[AgyCode]],Tbl_Agencies[Agy Code],Tbl_Agencies[Agy Sort])</f>
        <v>033000</v>
      </c>
      <c r="J366" s="2" t="str">
        <f>Tbl_BalanceHistory[[#This Row],[AgyCode]]&amp;": "&amp;Tbl_BalanceHistory[[#This Row],[Agency Name]]</f>
        <v>102: Legislative Department Reversion Clearing Account</v>
      </c>
      <c r="K366" s="1">
        <v>2015</v>
      </c>
      <c r="L366" s="3">
        <v>714</v>
      </c>
      <c r="M366" s="3" t="s">
        <v>166</v>
      </c>
      <c r="N366" s="2" t="str">
        <f>Tbl_BalanceHistory[[#This Row],[ProgramCode]]&amp;": "&amp;Tbl_BalanceHistory[[#This Row],[Program Name]]</f>
        <v>714: Across the Board Reductions</v>
      </c>
      <c r="O366" s="3" t="s">
        <v>1730</v>
      </c>
      <c r="P366" s="1" t="str">
        <f>IF(Tbl_BalanceHistory[[#This Row],[FundCode]]="0100","GF",IF(Tbl_BalanceHistory[[#This Row],[FundCode]]="01000","GF","Hi Ed / OCR"))</f>
        <v>GF</v>
      </c>
      <c r="Q366" s="5">
        <v>0</v>
      </c>
      <c r="R366" s="5">
        <v>0</v>
      </c>
      <c r="S366" s="5">
        <v>0</v>
      </c>
      <c r="T366" s="5">
        <v>0</v>
      </c>
      <c r="U366" s="3"/>
      <c r="V366" s="5">
        <v>0</v>
      </c>
      <c r="W366" s="5">
        <v>0</v>
      </c>
      <c r="X366" s="5"/>
      <c r="Y366" s="5"/>
      <c r="Z366" s="5">
        <f>Tbl_BalanceHistory[[#This Row],[Discretionary Recommended - Pre 2022]]+Tbl_BalanceHistory[[#This Row],[Discretionary Balance Recommended: Policy]]+Tbl_BalanceHistory[[#This Row],[Discretionary Balance Recommended: Commitments]]</f>
        <v>0</v>
      </c>
      <c r="AA366" s="5">
        <f>Tbl_BalanceHistory[[#This Row],[Discretionary Balance]]-Tbl_BalanceHistory[[#This Row],[Discretionary Reappropriation]]</f>
        <v>0</v>
      </c>
      <c r="AB366" s="2"/>
      <c r="AC366" s="2"/>
      <c r="AD366" s="2"/>
      <c r="AE366" s="2"/>
    </row>
    <row r="367" spans="1:31" ht="45" x14ac:dyDescent="0.25">
      <c r="A367" s="2" t="s">
        <v>908</v>
      </c>
      <c r="B367" s="3">
        <v>1</v>
      </c>
      <c r="C367" s="3">
        <v>102</v>
      </c>
      <c r="D367" s="3" t="s">
        <v>164</v>
      </c>
      <c r="E367" s="3" t="str">
        <f>_xlfn.XLOOKUP(Tbl_BalanceHistory[[#This Row],[RespAgy]],Tbl_Agencies[Agy Code],Tbl_Agencies[Agy Sort])</f>
        <v>033000</v>
      </c>
      <c r="F367" s="2" t="str">
        <f>Tbl_BalanceHistory[[#This Row],[RespAgy]]&amp;": "&amp;Tbl_BalanceHistory[[#This Row],[RespAgency]]</f>
        <v>102: Legislative Department Reversion Clearing Account</v>
      </c>
      <c r="G367" s="3">
        <v>102</v>
      </c>
      <c r="H367" s="3" t="s">
        <v>164</v>
      </c>
      <c r="I367" s="3" t="str">
        <f>_xlfn.XLOOKUP(Tbl_BalanceHistory[[#This Row],[AgyCode]],Tbl_Agencies[Agy Code],Tbl_Agencies[Agy Sort])</f>
        <v>033000</v>
      </c>
      <c r="J367" s="2" t="str">
        <f>Tbl_BalanceHistory[[#This Row],[AgyCode]]&amp;": "&amp;Tbl_BalanceHistory[[#This Row],[Agency Name]]</f>
        <v>102: Legislative Department Reversion Clearing Account</v>
      </c>
      <c r="K367" s="1">
        <v>2016</v>
      </c>
      <c r="L367" s="3">
        <v>714</v>
      </c>
      <c r="M367" s="3" t="s">
        <v>166</v>
      </c>
      <c r="N367" s="2" t="str">
        <f>Tbl_BalanceHistory[[#This Row],[ProgramCode]]&amp;": "&amp;Tbl_BalanceHistory[[#This Row],[Program Name]]</f>
        <v>714: Across the Board Reductions</v>
      </c>
      <c r="O367" s="3" t="s">
        <v>1730</v>
      </c>
      <c r="P367" s="1" t="str">
        <f>IF(Tbl_BalanceHistory[[#This Row],[FundCode]]="0100","GF",IF(Tbl_BalanceHistory[[#This Row],[FundCode]]="01000","GF","Hi Ed / OCR"))</f>
        <v>GF</v>
      </c>
      <c r="Q367" s="5">
        <v>0</v>
      </c>
      <c r="R367" s="5">
        <v>0</v>
      </c>
      <c r="S367" s="5">
        <v>0</v>
      </c>
      <c r="T367" s="5">
        <v>0</v>
      </c>
      <c r="U367" s="3" t="s">
        <v>1732</v>
      </c>
      <c r="V367" s="5">
        <v>0</v>
      </c>
      <c r="W367" s="5">
        <v>0</v>
      </c>
      <c r="X367" s="5"/>
      <c r="Y367" s="5"/>
      <c r="Z367" s="5">
        <f>Tbl_BalanceHistory[[#This Row],[Discretionary Recommended - Pre 2022]]+Tbl_BalanceHistory[[#This Row],[Discretionary Balance Recommended: Policy]]+Tbl_BalanceHistory[[#This Row],[Discretionary Balance Recommended: Commitments]]</f>
        <v>0</v>
      </c>
      <c r="AA367" s="5">
        <f>Tbl_BalanceHistory[[#This Row],[Discretionary Balance]]-Tbl_BalanceHistory[[#This Row],[Discretionary Reappropriation]]</f>
        <v>0</v>
      </c>
      <c r="AB367" s="2"/>
      <c r="AC367" s="2"/>
      <c r="AD367" s="2"/>
      <c r="AE367" s="2"/>
    </row>
    <row r="368" spans="1:31" ht="45" x14ac:dyDescent="0.25">
      <c r="A368" s="2" t="s">
        <v>908</v>
      </c>
      <c r="B368" s="3">
        <v>1</v>
      </c>
      <c r="C368" s="3">
        <v>102</v>
      </c>
      <c r="D368" s="3" t="s">
        <v>164</v>
      </c>
      <c r="E368" s="3" t="str">
        <f>_xlfn.XLOOKUP(Tbl_BalanceHistory[[#This Row],[RespAgy]],Tbl_Agencies[Agy Code],Tbl_Agencies[Agy Sort])</f>
        <v>033000</v>
      </c>
      <c r="F368" s="2" t="str">
        <f>Tbl_BalanceHistory[[#This Row],[RespAgy]]&amp;": "&amp;Tbl_BalanceHistory[[#This Row],[RespAgency]]</f>
        <v>102: Legislative Department Reversion Clearing Account</v>
      </c>
      <c r="G368" s="3">
        <v>102</v>
      </c>
      <c r="H368" s="3" t="s">
        <v>164</v>
      </c>
      <c r="I368" s="3" t="str">
        <f>_xlfn.XLOOKUP(Tbl_BalanceHistory[[#This Row],[AgyCode]],Tbl_Agencies[Agy Code],Tbl_Agencies[Agy Sort])</f>
        <v>033000</v>
      </c>
      <c r="J368" s="2" t="str">
        <f>Tbl_BalanceHistory[[#This Row],[AgyCode]]&amp;": "&amp;Tbl_BalanceHistory[[#This Row],[Agency Name]]</f>
        <v>102: Legislative Department Reversion Clearing Account</v>
      </c>
      <c r="K368" s="1">
        <v>2018</v>
      </c>
      <c r="L368" s="3">
        <v>714</v>
      </c>
      <c r="M368" s="3" t="s">
        <v>166</v>
      </c>
      <c r="N368" s="2" t="str">
        <f>Tbl_BalanceHistory[[#This Row],[ProgramCode]]&amp;": "&amp;Tbl_BalanceHistory[[#This Row],[Program Name]]</f>
        <v>714: Across the Board Reductions</v>
      </c>
      <c r="O368" s="3" t="s">
        <v>886</v>
      </c>
      <c r="P368" s="1" t="str">
        <f>IF(Tbl_BalanceHistory[[#This Row],[FundCode]]="0100","GF",IF(Tbl_BalanceHistory[[#This Row],[FundCode]]="01000","GF","Hi Ed / OCR"))</f>
        <v>GF</v>
      </c>
      <c r="Q368" s="5">
        <v>0</v>
      </c>
      <c r="R368" s="5">
        <v>0</v>
      </c>
      <c r="S368" s="5">
        <v>0</v>
      </c>
      <c r="T368" s="5">
        <v>0</v>
      </c>
      <c r="U368" s="3" t="s">
        <v>1733</v>
      </c>
      <c r="V368" s="5">
        <v>0</v>
      </c>
      <c r="W368" s="5">
        <v>0</v>
      </c>
      <c r="X368" s="5"/>
      <c r="Y368" s="5"/>
      <c r="Z368" s="5">
        <f>Tbl_BalanceHistory[[#This Row],[Discretionary Recommended - Pre 2022]]+Tbl_BalanceHistory[[#This Row],[Discretionary Balance Recommended: Policy]]+Tbl_BalanceHistory[[#This Row],[Discretionary Balance Recommended: Commitments]]</f>
        <v>0</v>
      </c>
      <c r="AA368" s="5">
        <f>Tbl_BalanceHistory[[#This Row],[Discretionary Balance]]-Tbl_BalanceHistory[[#This Row],[Discretionary Reappropriation]]</f>
        <v>0</v>
      </c>
      <c r="AB368" s="2"/>
      <c r="AC368" s="2"/>
      <c r="AD368" s="2"/>
      <c r="AE368" s="2"/>
    </row>
    <row r="369" spans="1:31" ht="45" x14ac:dyDescent="0.25">
      <c r="A369" s="2" t="s">
        <v>908</v>
      </c>
      <c r="B369" s="3">
        <v>1</v>
      </c>
      <c r="C369" s="3">
        <v>102</v>
      </c>
      <c r="D369" s="3" t="s">
        <v>164</v>
      </c>
      <c r="E369" s="3" t="str">
        <f>_xlfn.XLOOKUP(Tbl_BalanceHistory[[#This Row],[RespAgy]],Tbl_Agencies[Agy Code],Tbl_Agencies[Agy Sort])</f>
        <v>033000</v>
      </c>
      <c r="F369" s="2" t="str">
        <f>Tbl_BalanceHistory[[#This Row],[RespAgy]]&amp;": "&amp;Tbl_BalanceHistory[[#This Row],[RespAgency]]</f>
        <v>102: Legislative Department Reversion Clearing Account</v>
      </c>
      <c r="G369" s="3">
        <v>102</v>
      </c>
      <c r="H369" s="3" t="s">
        <v>164</v>
      </c>
      <c r="I369" s="3" t="str">
        <f>_xlfn.XLOOKUP(Tbl_BalanceHistory[[#This Row],[AgyCode]],Tbl_Agencies[Agy Code],Tbl_Agencies[Agy Sort])</f>
        <v>033000</v>
      </c>
      <c r="J369" s="2" t="str">
        <f>Tbl_BalanceHistory[[#This Row],[AgyCode]]&amp;": "&amp;Tbl_BalanceHistory[[#This Row],[Agency Name]]</f>
        <v>102: Legislative Department Reversion Clearing Account</v>
      </c>
      <c r="K369" s="1">
        <v>2019</v>
      </c>
      <c r="L369" s="3">
        <v>714</v>
      </c>
      <c r="M369" s="3" t="s">
        <v>166</v>
      </c>
      <c r="N369" s="2" t="str">
        <f>Tbl_BalanceHistory[[#This Row],[ProgramCode]]&amp;": "&amp;Tbl_BalanceHistory[[#This Row],[Program Name]]</f>
        <v>714: Across the Board Reductions</v>
      </c>
      <c r="O369" s="3" t="s">
        <v>886</v>
      </c>
      <c r="P369" s="1" t="str">
        <f>IF(Tbl_BalanceHistory[[#This Row],[FundCode]]="0100","GF",IF(Tbl_BalanceHistory[[#This Row],[FundCode]]="01000","GF","Hi Ed / OCR"))</f>
        <v>GF</v>
      </c>
      <c r="Q369" s="5">
        <v>0</v>
      </c>
      <c r="R369" s="5">
        <v>0</v>
      </c>
      <c r="S369" s="5">
        <v>0</v>
      </c>
      <c r="T369" s="5">
        <v>0</v>
      </c>
      <c r="U369" s="3" t="s">
        <v>1733</v>
      </c>
      <c r="V369" s="5">
        <v>0</v>
      </c>
      <c r="W369" s="5">
        <v>0</v>
      </c>
      <c r="X369" s="5"/>
      <c r="Y369" s="5"/>
      <c r="Z369" s="5">
        <f>Tbl_BalanceHistory[[#This Row],[Discretionary Recommended - Pre 2022]]+Tbl_BalanceHistory[[#This Row],[Discretionary Balance Recommended: Policy]]+Tbl_BalanceHistory[[#This Row],[Discretionary Balance Recommended: Commitments]]</f>
        <v>0</v>
      </c>
      <c r="AA369" s="5">
        <f>Tbl_BalanceHistory[[#This Row],[Discretionary Balance]]-Tbl_BalanceHistory[[#This Row],[Discretionary Reappropriation]]</f>
        <v>0</v>
      </c>
      <c r="AB369" s="2"/>
      <c r="AC369" s="2"/>
      <c r="AD369" s="2"/>
      <c r="AE369" s="2"/>
    </row>
    <row r="370" spans="1:31" ht="45" x14ac:dyDescent="0.25">
      <c r="A370" s="2" t="s">
        <v>908</v>
      </c>
      <c r="B370" s="3">
        <v>1</v>
      </c>
      <c r="C370" s="3">
        <v>102</v>
      </c>
      <c r="D370" s="3" t="s">
        <v>164</v>
      </c>
      <c r="E370" s="3" t="str">
        <f>_xlfn.XLOOKUP(Tbl_BalanceHistory[[#This Row],[RespAgy]],Tbl_Agencies[Agy Code],Tbl_Agencies[Agy Sort])</f>
        <v>033000</v>
      </c>
      <c r="F370" s="2" t="str">
        <f>Tbl_BalanceHistory[[#This Row],[RespAgy]]&amp;": "&amp;Tbl_BalanceHistory[[#This Row],[RespAgency]]</f>
        <v>102: Legislative Department Reversion Clearing Account</v>
      </c>
      <c r="G370" s="3">
        <v>102</v>
      </c>
      <c r="H370" s="3" t="s">
        <v>164</v>
      </c>
      <c r="I370" s="3" t="str">
        <f>_xlfn.XLOOKUP(Tbl_BalanceHistory[[#This Row],[AgyCode]],Tbl_Agencies[Agy Code],Tbl_Agencies[Agy Sort])</f>
        <v>033000</v>
      </c>
      <c r="J370" s="2" t="str">
        <f>Tbl_BalanceHistory[[#This Row],[AgyCode]]&amp;": "&amp;Tbl_BalanceHistory[[#This Row],[Agency Name]]</f>
        <v>102: Legislative Department Reversion Clearing Account</v>
      </c>
      <c r="K370" s="1">
        <v>2014</v>
      </c>
      <c r="L370" s="3">
        <v>782</v>
      </c>
      <c r="M370" s="3" t="s">
        <v>44</v>
      </c>
      <c r="N370" s="2" t="str">
        <f>Tbl_BalanceHistory[[#This Row],[ProgramCode]]&amp;": "&amp;Tbl_BalanceHistory[[#This Row],[Program Name]]</f>
        <v>782: Enactment of Laws</v>
      </c>
      <c r="O370" s="3" t="s">
        <v>1730</v>
      </c>
      <c r="P370" s="1" t="str">
        <f>IF(Tbl_BalanceHistory[[#This Row],[FundCode]]="0100","GF",IF(Tbl_BalanceHistory[[#This Row],[FundCode]]="01000","GF","Hi Ed / OCR"))</f>
        <v>GF</v>
      </c>
      <c r="Q370" s="5">
        <v>823022</v>
      </c>
      <c r="R370" s="5">
        <v>0</v>
      </c>
      <c r="S370" s="5">
        <v>823022</v>
      </c>
      <c r="T370" s="5">
        <v>823022</v>
      </c>
      <c r="U370" s="3" t="s">
        <v>1731</v>
      </c>
      <c r="V370" s="5">
        <v>0</v>
      </c>
      <c r="W370" s="5">
        <v>0</v>
      </c>
      <c r="X370" s="5"/>
      <c r="Y370" s="5"/>
      <c r="Z370" s="5">
        <f>Tbl_BalanceHistory[[#This Row],[Discretionary Recommended - Pre 2022]]+Tbl_BalanceHistory[[#This Row],[Discretionary Balance Recommended: Policy]]+Tbl_BalanceHistory[[#This Row],[Discretionary Balance Recommended: Commitments]]</f>
        <v>0</v>
      </c>
      <c r="AA370" s="5">
        <f>Tbl_BalanceHistory[[#This Row],[Discretionary Balance]]-Tbl_BalanceHistory[[#This Row],[Discretionary Reappropriation]]</f>
        <v>0</v>
      </c>
      <c r="AB370" s="2"/>
      <c r="AC370" s="2"/>
      <c r="AD370" s="2"/>
      <c r="AE370" s="2"/>
    </row>
    <row r="371" spans="1:31" ht="45" x14ac:dyDescent="0.25">
      <c r="A371" s="2" t="s">
        <v>908</v>
      </c>
      <c r="B371" s="3">
        <v>1</v>
      </c>
      <c r="C371" s="3">
        <v>102</v>
      </c>
      <c r="D371" s="3" t="s">
        <v>164</v>
      </c>
      <c r="E371" s="3" t="str">
        <f>_xlfn.XLOOKUP(Tbl_BalanceHistory[[#This Row],[RespAgy]],Tbl_Agencies[Agy Code],Tbl_Agencies[Agy Sort])</f>
        <v>033000</v>
      </c>
      <c r="F371" s="2" t="str">
        <f>Tbl_BalanceHistory[[#This Row],[RespAgy]]&amp;": "&amp;Tbl_BalanceHistory[[#This Row],[RespAgency]]</f>
        <v>102: Legislative Department Reversion Clearing Account</v>
      </c>
      <c r="G371" s="3">
        <v>102</v>
      </c>
      <c r="H371" s="3" t="s">
        <v>164</v>
      </c>
      <c r="I371" s="3" t="str">
        <f>_xlfn.XLOOKUP(Tbl_BalanceHistory[[#This Row],[AgyCode]],Tbl_Agencies[Agy Code],Tbl_Agencies[Agy Sort])</f>
        <v>033000</v>
      </c>
      <c r="J371" s="2" t="str">
        <f>Tbl_BalanceHistory[[#This Row],[AgyCode]]&amp;": "&amp;Tbl_BalanceHistory[[#This Row],[Agency Name]]</f>
        <v>102: Legislative Department Reversion Clearing Account</v>
      </c>
      <c r="K371" s="1">
        <v>2015</v>
      </c>
      <c r="L371" s="3">
        <v>782</v>
      </c>
      <c r="M371" s="3" t="s">
        <v>44</v>
      </c>
      <c r="N371" s="2" t="str">
        <f>Tbl_BalanceHistory[[#This Row],[ProgramCode]]&amp;": "&amp;Tbl_BalanceHistory[[#This Row],[Program Name]]</f>
        <v>782: Enactment of Laws</v>
      </c>
      <c r="O371" s="3" t="s">
        <v>1730</v>
      </c>
      <c r="P371" s="1" t="str">
        <f>IF(Tbl_BalanceHistory[[#This Row],[FundCode]]="0100","GF",IF(Tbl_BalanceHistory[[#This Row],[FundCode]]="01000","GF","Hi Ed / OCR"))</f>
        <v>GF</v>
      </c>
      <c r="Q371" s="5">
        <v>788737</v>
      </c>
      <c r="R371" s="5">
        <v>0</v>
      </c>
      <c r="S371" s="5">
        <v>788737</v>
      </c>
      <c r="T371" s="5">
        <v>788737</v>
      </c>
      <c r="U371" s="3" t="s">
        <v>1731</v>
      </c>
      <c r="V371" s="5">
        <v>0</v>
      </c>
      <c r="W371" s="5">
        <v>0</v>
      </c>
      <c r="X371" s="5"/>
      <c r="Y371" s="5"/>
      <c r="Z371" s="5">
        <f>Tbl_BalanceHistory[[#This Row],[Discretionary Recommended - Pre 2022]]+Tbl_BalanceHistory[[#This Row],[Discretionary Balance Recommended: Policy]]+Tbl_BalanceHistory[[#This Row],[Discretionary Balance Recommended: Commitments]]</f>
        <v>0</v>
      </c>
      <c r="AA371" s="5">
        <f>Tbl_BalanceHistory[[#This Row],[Discretionary Balance]]-Tbl_BalanceHistory[[#This Row],[Discretionary Reappropriation]]</f>
        <v>0</v>
      </c>
      <c r="AB371" s="2"/>
      <c r="AC371" s="2"/>
      <c r="AD371" s="2"/>
      <c r="AE371" s="2"/>
    </row>
    <row r="372" spans="1:31" ht="45" x14ac:dyDescent="0.25">
      <c r="A372" s="2" t="s">
        <v>908</v>
      </c>
      <c r="B372" s="3">
        <v>1</v>
      </c>
      <c r="C372" s="3">
        <v>102</v>
      </c>
      <c r="D372" s="3" t="s">
        <v>164</v>
      </c>
      <c r="E372" s="3" t="str">
        <f>_xlfn.XLOOKUP(Tbl_BalanceHistory[[#This Row],[RespAgy]],Tbl_Agencies[Agy Code],Tbl_Agencies[Agy Sort])</f>
        <v>033000</v>
      </c>
      <c r="F372" s="2" t="str">
        <f>Tbl_BalanceHistory[[#This Row],[RespAgy]]&amp;": "&amp;Tbl_BalanceHistory[[#This Row],[RespAgency]]</f>
        <v>102: Legislative Department Reversion Clearing Account</v>
      </c>
      <c r="G372" s="3">
        <v>102</v>
      </c>
      <c r="H372" s="3" t="s">
        <v>164</v>
      </c>
      <c r="I372" s="3" t="str">
        <f>_xlfn.XLOOKUP(Tbl_BalanceHistory[[#This Row],[AgyCode]],Tbl_Agencies[Agy Code],Tbl_Agencies[Agy Sort])</f>
        <v>033000</v>
      </c>
      <c r="J372" s="2" t="str">
        <f>Tbl_BalanceHistory[[#This Row],[AgyCode]]&amp;": "&amp;Tbl_BalanceHistory[[#This Row],[Agency Name]]</f>
        <v>102: Legislative Department Reversion Clearing Account</v>
      </c>
      <c r="K372" s="1">
        <v>2016</v>
      </c>
      <c r="L372" s="3">
        <v>782</v>
      </c>
      <c r="M372" s="3" t="s">
        <v>44</v>
      </c>
      <c r="N372" s="2" t="str">
        <f>Tbl_BalanceHistory[[#This Row],[ProgramCode]]&amp;": "&amp;Tbl_BalanceHistory[[#This Row],[Program Name]]</f>
        <v>782: Enactment of Laws</v>
      </c>
      <c r="O372" s="3" t="s">
        <v>1730</v>
      </c>
      <c r="P372" s="1" t="str">
        <f>IF(Tbl_BalanceHistory[[#This Row],[FundCode]]="0100","GF",IF(Tbl_BalanceHistory[[#This Row],[FundCode]]="01000","GF","Hi Ed / OCR"))</f>
        <v>GF</v>
      </c>
      <c r="Q372" s="5">
        <v>754452</v>
      </c>
      <c r="R372" s="5">
        <v>0</v>
      </c>
      <c r="S372" s="5">
        <v>754452</v>
      </c>
      <c r="T372" s="5">
        <v>754452</v>
      </c>
      <c r="U372" s="3" t="s">
        <v>1732</v>
      </c>
      <c r="V372" s="5">
        <v>0</v>
      </c>
      <c r="W372" s="5">
        <v>0</v>
      </c>
      <c r="X372" s="5"/>
      <c r="Y372" s="5"/>
      <c r="Z372" s="5">
        <f>Tbl_BalanceHistory[[#This Row],[Discretionary Recommended - Pre 2022]]+Tbl_BalanceHistory[[#This Row],[Discretionary Balance Recommended: Policy]]+Tbl_BalanceHistory[[#This Row],[Discretionary Balance Recommended: Commitments]]</f>
        <v>0</v>
      </c>
      <c r="AA372" s="5">
        <f>Tbl_BalanceHistory[[#This Row],[Discretionary Balance]]-Tbl_BalanceHistory[[#This Row],[Discretionary Reappropriation]]</f>
        <v>0</v>
      </c>
      <c r="AB372" s="2"/>
      <c r="AC372" s="2"/>
      <c r="AD372" s="2"/>
      <c r="AE372" s="2"/>
    </row>
    <row r="373" spans="1:31" ht="45" x14ac:dyDescent="0.25">
      <c r="A373" s="2" t="s">
        <v>908</v>
      </c>
      <c r="B373" s="3">
        <v>1</v>
      </c>
      <c r="C373" s="3">
        <v>102</v>
      </c>
      <c r="D373" s="3" t="s">
        <v>164</v>
      </c>
      <c r="E373" s="3" t="str">
        <f>_xlfn.XLOOKUP(Tbl_BalanceHistory[[#This Row],[RespAgy]],Tbl_Agencies[Agy Code],Tbl_Agencies[Agy Sort])</f>
        <v>033000</v>
      </c>
      <c r="F373" s="2" t="str">
        <f>Tbl_BalanceHistory[[#This Row],[RespAgy]]&amp;": "&amp;Tbl_BalanceHistory[[#This Row],[RespAgency]]</f>
        <v>102: Legislative Department Reversion Clearing Account</v>
      </c>
      <c r="G373" s="3">
        <v>102</v>
      </c>
      <c r="H373" s="3" t="s">
        <v>164</v>
      </c>
      <c r="I373" s="3" t="str">
        <f>_xlfn.XLOOKUP(Tbl_BalanceHistory[[#This Row],[AgyCode]],Tbl_Agencies[Agy Code],Tbl_Agencies[Agy Sort])</f>
        <v>033000</v>
      </c>
      <c r="J373" s="2" t="str">
        <f>Tbl_BalanceHistory[[#This Row],[AgyCode]]&amp;": "&amp;Tbl_BalanceHistory[[#This Row],[Agency Name]]</f>
        <v>102: Legislative Department Reversion Clearing Account</v>
      </c>
      <c r="K373" s="1">
        <v>2017</v>
      </c>
      <c r="L373" s="3">
        <v>782</v>
      </c>
      <c r="M373" s="3" t="s">
        <v>44</v>
      </c>
      <c r="N373" s="2" t="str">
        <f>Tbl_BalanceHistory[[#This Row],[ProgramCode]]&amp;": "&amp;Tbl_BalanceHistory[[#This Row],[Program Name]]</f>
        <v>782: Enactment of Laws</v>
      </c>
      <c r="O373" s="3" t="s">
        <v>886</v>
      </c>
      <c r="P373" s="1" t="str">
        <f>IF(Tbl_BalanceHistory[[#This Row],[FundCode]]="0100","GF",IF(Tbl_BalanceHistory[[#This Row],[FundCode]]="01000","GF","Hi Ed / OCR"))</f>
        <v>GF</v>
      </c>
      <c r="Q373" s="5">
        <v>710167</v>
      </c>
      <c r="R373" s="5">
        <v>0</v>
      </c>
      <c r="S373" s="5">
        <v>710167</v>
      </c>
      <c r="T373" s="5">
        <v>710167</v>
      </c>
      <c r="U373" s="3" t="s">
        <v>1732</v>
      </c>
      <c r="V373" s="5">
        <v>0</v>
      </c>
      <c r="W373" s="5">
        <v>0</v>
      </c>
      <c r="X373" s="5"/>
      <c r="Y373" s="5"/>
      <c r="Z373" s="5">
        <f>Tbl_BalanceHistory[[#This Row],[Discretionary Recommended - Pre 2022]]+Tbl_BalanceHistory[[#This Row],[Discretionary Balance Recommended: Policy]]+Tbl_BalanceHistory[[#This Row],[Discretionary Balance Recommended: Commitments]]</f>
        <v>0</v>
      </c>
      <c r="AA373" s="5">
        <f>Tbl_BalanceHistory[[#This Row],[Discretionary Balance]]-Tbl_BalanceHistory[[#This Row],[Discretionary Reappropriation]]</f>
        <v>0</v>
      </c>
      <c r="AB373" s="2"/>
      <c r="AC373" s="2"/>
      <c r="AD373" s="2"/>
      <c r="AE373" s="2"/>
    </row>
    <row r="374" spans="1:31" ht="45" x14ac:dyDescent="0.25">
      <c r="A374" s="2" t="s">
        <v>908</v>
      </c>
      <c r="B374" s="3">
        <v>1</v>
      </c>
      <c r="C374" s="3">
        <v>102</v>
      </c>
      <c r="D374" s="3" t="s">
        <v>164</v>
      </c>
      <c r="E374" s="3" t="str">
        <f>_xlfn.XLOOKUP(Tbl_BalanceHistory[[#This Row],[RespAgy]],Tbl_Agencies[Agy Code],Tbl_Agencies[Agy Sort])</f>
        <v>033000</v>
      </c>
      <c r="F374" s="2" t="str">
        <f>Tbl_BalanceHistory[[#This Row],[RespAgy]]&amp;": "&amp;Tbl_BalanceHistory[[#This Row],[RespAgency]]</f>
        <v>102: Legislative Department Reversion Clearing Account</v>
      </c>
      <c r="G374" s="3">
        <v>102</v>
      </c>
      <c r="H374" s="3" t="s">
        <v>164</v>
      </c>
      <c r="I374" s="3" t="str">
        <f>_xlfn.XLOOKUP(Tbl_BalanceHistory[[#This Row],[AgyCode]],Tbl_Agencies[Agy Code],Tbl_Agencies[Agy Sort])</f>
        <v>033000</v>
      </c>
      <c r="J374" s="2" t="str">
        <f>Tbl_BalanceHistory[[#This Row],[AgyCode]]&amp;": "&amp;Tbl_BalanceHistory[[#This Row],[Agency Name]]</f>
        <v>102: Legislative Department Reversion Clearing Account</v>
      </c>
      <c r="K374" s="1">
        <v>2018</v>
      </c>
      <c r="L374" s="3">
        <v>782</v>
      </c>
      <c r="M374" s="3" t="s">
        <v>44</v>
      </c>
      <c r="N374" s="2" t="str">
        <f>Tbl_BalanceHistory[[#This Row],[ProgramCode]]&amp;": "&amp;Tbl_BalanceHistory[[#This Row],[Program Name]]</f>
        <v>782: Enactment of Laws</v>
      </c>
      <c r="O374" s="3" t="s">
        <v>886</v>
      </c>
      <c r="P374" s="1" t="str">
        <f>IF(Tbl_BalanceHistory[[#This Row],[FundCode]]="0100","GF",IF(Tbl_BalanceHistory[[#This Row],[FundCode]]="01000","GF","Hi Ed / OCR"))</f>
        <v>GF</v>
      </c>
      <c r="Q374" s="5">
        <v>655882</v>
      </c>
      <c r="R374" s="5">
        <v>0</v>
      </c>
      <c r="S374" s="5">
        <v>655882</v>
      </c>
      <c r="T374" s="5">
        <v>655882</v>
      </c>
      <c r="U374" s="3" t="s">
        <v>1733</v>
      </c>
      <c r="V374" s="5">
        <v>0</v>
      </c>
      <c r="W374" s="5">
        <v>0</v>
      </c>
      <c r="X374" s="5"/>
      <c r="Y374" s="5"/>
      <c r="Z374" s="5">
        <f>Tbl_BalanceHistory[[#This Row],[Discretionary Recommended - Pre 2022]]+Tbl_BalanceHistory[[#This Row],[Discretionary Balance Recommended: Policy]]+Tbl_BalanceHistory[[#This Row],[Discretionary Balance Recommended: Commitments]]</f>
        <v>0</v>
      </c>
      <c r="AA374" s="5">
        <f>Tbl_BalanceHistory[[#This Row],[Discretionary Balance]]-Tbl_BalanceHistory[[#This Row],[Discretionary Reappropriation]]</f>
        <v>0</v>
      </c>
      <c r="AB374" s="2"/>
      <c r="AC374" s="2"/>
      <c r="AD374" s="2"/>
      <c r="AE374" s="2"/>
    </row>
    <row r="375" spans="1:31" ht="45" x14ac:dyDescent="0.25">
      <c r="A375" s="2" t="s">
        <v>908</v>
      </c>
      <c r="B375" s="3">
        <v>1</v>
      </c>
      <c r="C375" s="3">
        <v>102</v>
      </c>
      <c r="D375" s="3" t="s">
        <v>164</v>
      </c>
      <c r="E375" s="3" t="str">
        <f>_xlfn.XLOOKUP(Tbl_BalanceHistory[[#This Row],[RespAgy]],Tbl_Agencies[Agy Code],Tbl_Agencies[Agy Sort])</f>
        <v>033000</v>
      </c>
      <c r="F375" s="2" t="str">
        <f>Tbl_BalanceHistory[[#This Row],[RespAgy]]&amp;": "&amp;Tbl_BalanceHistory[[#This Row],[RespAgency]]</f>
        <v>102: Legislative Department Reversion Clearing Account</v>
      </c>
      <c r="G375" s="3">
        <v>102</v>
      </c>
      <c r="H375" s="3" t="s">
        <v>164</v>
      </c>
      <c r="I375" s="3" t="str">
        <f>_xlfn.XLOOKUP(Tbl_BalanceHistory[[#This Row],[AgyCode]],Tbl_Agencies[Agy Code],Tbl_Agencies[Agy Sort])</f>
        <v>033000</v>
      </c>
      <c r="J375" s="2" t="str">
        <f>Tbl_BalanceHistory[[#This Row],[AgyCode]]&amp;": "&amp;Tbl_BalanceHistory[[#This Row],[Agency Name]]</f>
        <v>102: Legislative Department Reversion Clearing Account</v>
      </c>
      <c r="K375" s="1">
        <v>2019</v>
      </c>
      <c r="L375" s="3">
        <v>782</v>
      </c>
      <c r="M375" s="3" t="s">
        <v>44</v>
      </c>
      <c r="N375" s="2" t="str">
        <f>Tbl_BalanceHistory[[#This Row],[ProgramCode]]&amp;": "&amp;Tbl_BalanceHistory[[#This Row],[Program Name]]</f>
        <v>782: Enactment of Laws</v>
      </c>
      <c r="O375" s="3" t="s">
        <v>886</v>
      </c>
      <c r="P375" s="1" t="str">
        <f>IF(Tbl_BalanceHistory[[#This Row],[FundCode]]="0100","GF",IF(Tbl_BalanceHistory[[#This Row],[FundCode]]="01000","GF","Hi Ed / OCR"))</f>
        <v>GF</v>
      </c>
      <c r="Q375" s="5">
        <v>996597</v>
      </c>
      <c r="R375" s="5">
        <v>0</v>
      </c>
      <c r="S375" s="5">
        <v>996597</v>
      </c>
      <c r="T375" s="5">
        <v>996597</v>
      </c>
      <c r="U375" s="3" t="s">
        <v>1733</v>
      </c>
      <c r="V375" s="5">
        <v>0</v>
      </c>
      <c r="W375" s="5">
        <v>0</v>
      </c>
      <c r="X375" s="5"/>
      <c r="Y375" s="5"/>
      <c r="Z375" s="5">
        <f>Tbl_BalanceHistory[[#This Row],[Discretionary Recommended - Pre 2022]]+Tbl_BalanceHistory[[#This Row],[Discretionary Balance Recommended: Policy]]+Tbl_BalanceHistory[[#This Row],[Discretionary Balance Recommended: Commitments]]</f>
        <v>0</v>
      </c>
      <c r="AA375" s="5">
        <f>Tbl_BalanceHistory[[#This Row],[Discretionary Balance]]-Tbl_BalanceHistory[[#This Row],[Discretionary Reappropriation]]</f>
        <v>0</v>
      </c>
      <c r="AB375" s="2"/>
      <c r="AC375" s="2"/>
      <c r="AD375" s="2"/>
      <c r="AE375" s="2"/>
    </row>
    <row r="376" spans="1:31" ht="45" x14ac:dyDescent="0.25">
      <c r="A376" s="2" t="s">
        <v>39</v>
      </c>
      <c r="B376" s="3">
        <v>1</v>
      </c>
      <c r="C376" s="3">
        <v>102</v>
      </c>
      <c r="D376" s="3" t="s">
        <v>164</v>
      </c>
      <c r="E376" s="3" t="str">
        <f>_xlfn.XLOOKUP(Tbl_BalanceHistory[[#This Row],[RespAgy]],Tbl_Agencies[Agy Code],Tbl_Agencies[Agy Sort])</f>
        <v>033000</v>
      </c>
      <c r="F376" s="2" t="str">
        <f>Tbl_BalanceHistory[[#This Row],[RespAgy]]&amp;": "&amp;Tbl_BalanceHistory[[#This Row],[RespAgency]]</f>
        <v>102: Legislative Department Reversion Clearing Account</v>
      </c>
      <c r="G376" s="3">
        <v>102</v>
      </c>
      <c r="H376" s="3" t="s">
        <v>164</v>
      </c>
      <c r="I376" s="3" t="str">
        <f>_xlfn.XLOOKUP(Tbl_BalanceHistory[[#This Row],[AgyCode]],Tbl_Agencies[Agy Code],Tbl_Agencies[Agy Sort])</f>
        <v>033000</v>
      </c>
      <c r="J376" s="2" t="str">
        <f>Tbl_BalanceHistory[[#This Row],[AgyCode]]&amp;": "&amp;Tbl_BalanceHistory[[#This Row],[Agency Name]]</f>
        <v>102: Legislative Department Reversion Clearing Account</v>
      </c>
      <c r="K376" s="1">
        <v>2020</v>
      </c>
      <c r="L376" s="3">
        <v>782</v>
      </c>
      <c r="M376" s="3" t="s">
        <v>44</v>
      </c>
      <c r="N376" s="2" t="str">
        <f>Tbl_BalanceHistory[[#This Row],[ProgramCode]]&amp;": "&amp;Tbl_BalanceHistory[[#This Row],[Program Name]]</f>
        <v>782: Enactment of Laws</v>
      </c>
      <c r="O376" s="3" t="s">
        <v>886</v>
      </c>
      <c r="P376" s="1" t="str">
        <f>IF(Tbl_BalanceHistory[[#This Row],[FundCode]]="0100","GF",IF(Tbl_BalanceHistory[[#This Row],[FundCode]]="01000","GF","Hi Ed / OCR"))</f>
        <v>GF</v>
      </c>
      <c r="Q376" s="5">
        <v>767312</v>
      </c>
      <c r="R376" s="5">
        <v>0</v>
      </c>
      <c r="S376" s="5">
        <v>767312</v>
      </c>
      <c r="T376" s="5">
        <v>767312</v>
      </c>
      <c r="U376" s="3" t="s">
        <v>1733</v>
      </c>
      <c r="V376" s="5">
        <v>0</v>
      </c>
      <c r="W376" s="5">
        <v>0</v>
      </c>
      <c r="X376" s="5"/>
      <c r="Y376" s="5"/>
      <c r="Z376" s="5">
        <f>Tbl_BalanceHistory[[#This Row],[Discretionary Recommended - Pre 2022]]+Tbl_BalanceHistory[[#This Row],[Discretionary Balance Recommended: Policy]]+Tbl_BalanceHistory[[#This Row],[Discretionary Balance Recommended: Commitments]]</f>
        <v>0</v>
      </c>
      <c r="AA376" s="5">
        <f>Tbl_BalanceHistory[[#This Row],[Discretionary Balance]]-Tbl_BalanceHistory[[#This Row],[Discretionary Reappropriation]]</f>
        <v>0</v>
      </c>
      <c r="AB376" s="2"/>
      <c r="AC376" s="2"/>
      <c r="AD376" s="2"/>
      <c r="AE376" s="2"/>
    </row>
    <row r="377" spans="1:31" ht="45" x14ac:dyDescent="0.25">
      <c r="A377" s="2" t="s">
        <v>39</v>
      </c>
      <c r="B377" s="3">
        <v>1</v>
      </c>
      <c r="C377" s="3">
        <v>102</v>
      </c>
      <c r="D377" s="3" t="s">
        <v>164</v>
      </c>
      <c r="E377" s="3" t="str">
        <f>_xlfn.XLOOKUP(Tbl_BalanceHistory[[#This Row],[RespAgy]],Tbl_Agencies[Agy Code],Tbl_Agencies[Agy Sort])</f>
        <v>033000</v>
      </c>
      <c r="F377" s="2" t="str">
        <f>Tbl_BalanceHistory[[#This Row],[RespAgy]]&amp;": "&amp;Tbl_BalanceHistory[[#This Row],[RespAgency]]</f>
        <v>102: Legislative Department Reversion Clearing Account</v>
      </c>
      <c r="G377" s="3">
        <v>102</v>
      </c>
      <c r="H377" s="3" t="s">
        <v>164</v>
      </c>
      <c r="I377" s="3" t="str">
        <f>_xlfn.XLOOKUP(Tbl_BalanceHistory[[#This Row],[AgyCode]],Tbl_Agencies[Agy Code],Tbl_Agencies[Agy Sort])</f>
        <v>033000</v>
      </c>
      <c r="J377" s="2" t="str">
        <f>Tbl_BalanceHistory[[#This Row],[AgyCode]]&amp;": "&amp;Tbl_BalanceHistory[[#This Row],[Agency Name]]</f>
        <v>102: Legislative Department Reversion Clearing Account</v>
      </c>
      <c r="K377" s="1">
        <v>2021</v>
      </c>
      <c r="L377" s="3">
        <v>782</v>
      </c>
      <c r="M377" s="3" t="s">
        <v>44</v>
      </c>
      <c r="N377" s="2" t="str">
        <f>Tbl_BalanceHistory[[#This Row],[ProgramCode]]&amp;": "&amp;Tbl_BalanceHistory[[#This Row],[Program Name]]</f>
        <v>782: Enactment of Laws</v>
      </c>
      <c r="O377" s="3" t="s">
        <v>886</v>
      </c>
      <c r="P377" s="1" t="str">
        <f>IF(Tbl_BalanceHistory[[#This Row],[FundCode]]="0100","GF",IF(Tbl_BalanceHistory[[#This Row],[FundCode]]="01000","GF","Hi Ed / OCR"))</f>
        <v>GF</v>
      </c>
      <c r="Q377" s="5">
        <v>1033027</v>
      </c>
      <c r="R377" s="5">
        <v>0</v>
      </c>
      <c r="S377" s="5">
        <v>1033027</v>
      </c>
      <c r="T377" s="5">
        <v>1033027</v>
      </c>
      <c r="U377" s="3" t="s">
        <v>1733</v>
      </c>
      <c r="V377" s="5">
        <v>0</v>
      </c>
      <c r="W377" s="5">
        <v>0</v>
      </c>
      <c r="X377" s="5"/>
      <c r="Y377" s="5"/>
      <c r="Z377" s="5">
        <f>Tbl_BalanceHistory[[#This Row],[Discretionary Recommended - Pre 2022]]+Tbl_BalanceHistory[[#This Row],[Discretionary Balance Recommended: Policy]]+Tbl_BalanceHistory[[#This Row],[Discretionary Balance Recommended: Commitments]]</f>
        <v>0</v>
      </c>
      <c r="AA377" s="5">
        <f>Tbl_BalanceHistory[[#This Row],[Discretionary Balance]]-Tbl_BalanceHistory[[#This Row],[Discretionary Reappropriation]]</f>
        <v>0</v>
      </c>
      <c r="AB377" s="2"/>
      <c r="AC377" s="2"/>
      <c r="AD377" s="2"/>
      <c r="AE377" s="2"/>
    </row>
    <row r="378" spans="1:31" ht="45" x14ac:dyDescent="0.25">
      <c r="A378" s="2" t="s">
        <v>39</v>
      </c>
      <c r="B378" s="3">
        <v>1</v>
      </c>
      <c r="C378" s="3">
        <v>102</v>
      </c>
      <c r="D378" s="3" t="s">
        <v>164</v>
      </c>
      <c r="E378" s="3" t="str">
        <f>_xlfn.XLOOKUP(Tbl_BalanceHistory[[#This Row],[RespAgy]],Tbl_Agencies[Agy Code],Tbl_Agencies[Agy Sort])</f>
        <v>033000</v>
      </c>
      <c r="F378" s="2" t="str">
        <f>Tbl_BalanceHistory[[#This Row],[RespAgy]]&amp;": "&amp;Tbl_BalanceHistory[[#This Row],[RespAgency]]</f>
        <v>102: Legislative Department Reversion Clearing Account</v>
      </c>
      <c r="G378" s="3">
        <v>102</v>
      </c>
      <c r="H378" s="3" t="s">
        <v>164</v>
      </c>
      <c r="I378" s="3" t="str">
        <f>_xlfn.XLOOKUP(Tbl_BalanceHistory[[#This Row],[AgyCode]],Tbl_Agencies[Agy Code],Tbl_Agencies[Agy Sort])</f>
        <v>033000</v>
      </c>
      <c r="J378" s="2" t="str">
        <f>Tbl_BalanceHistory[[#This Row],[AgyCode]]&amp;": "&amp;Tbl_BalanceHistory[[#This Row],[Agency Name]]</f>
        <v>102: Legislative Department Reversion Clearing Account</v>
      </c>
      <c r="K378" s="1">
        <v>2022</v>
      </c>
      <c r="L378" s="3">
        <v>782</v>
      </c>
      <c r="M378" s="3" t="s">
        <v>44</v>
      </c>
      <c r="N378" s="2" t="str">
        <f>Tbl_BalanceHistory[[#This Row],[ProgramCode]]&amp;": "&amp;Tbl_BalanceHistory[[#This Row],[Program Name]]</f>
        <v>782: Enactment of Laws</v>
      </c>
      <c r="O378" s="3" t="s">
        <v>886</v>
      </c>
      <c r="P378" s="1" t="str">
        <f>IF(Tbl_BalanceHistory[[#This Row],[FundCode]]="0100","GF",IF(Tbl_BalanceHistory[[#This Row],[FundCode]]="01000","GF","Hi Ed / OCR"))</f>
        <v>GF</v>
      </c>
      <c r="Q378" s="5">
        <v>1298742</v>
      </c>
      <c r="R378" s="5">
        <v>0</v>
      </c>
      <c r="S378" s="5">
        <v>1298742</v>
      </c>
      <c r="T378" s="5">
        <v>1298742</v>
      </c>
      <c r="U378" s="3" t="s">
        <v>1733</v>
      </c>
      <c r="V378" s="5">
        <v>0</v>
      </c>
      <c r="W378" s="5"/>
      <c r="X378" s="5">
        <v>0</v>
      </c>
      <c r="Y378" s="5">
        <v>0</v>
      </c>
      <c r="Z378" s="5">
        <f>Tbl_BalanceHistory[[#This Row],[Discretionary Recommended - Pre 2022]]+Tbl_BalanceHistory[[#This Row],[Discretionary Balance Recommended: Policy]]+Tbl_BalanceHistory[[#This Row],[Discretionary Balance Recommended: Commitments]]</f>
        <v>0</v>
      </c>
      <c r="AA378" s="5">
        <f>Tbl_BalanceHistory[[#This Row],[Discretionary Balance]]-Tbl_BalanceHistory[[#This Row],[Discretionary Reappropriation]]</f>
        <v>0</v>
      </c>
      <c r="AB378" s="2"/>
      <c r="AC378" s="2"/>
      <c r="AD378" s="2"/>
      <c r="AE378" s="2"/>
    </row>
    <row r="379" spans="1:31" ht="45" x14ac:dyDescent="0.25">
      <c r="A379" s="2" t="s">
        <v>39</v>
      </c>
      <c r="B379" s="3">
        <v>1</v>
      </c>
      <c r="C379" s="3">
        <v>102</v>
      </c>
      <c r="D379" s="3" t="s">
        <v>164</v>
      </c>
      <c r="E379" s="3" t="str">
        <f>_xlfn.XLOOKUP(Tbl_BalanceHistory[[#This Row],[RespAgy]],Tbl_Agencies[Agy Code],Tbl_Agencies[Agy Sort])</f>
        <v>033000</v>
      </c>
      <c r="F379" s="2" t="str">
        <f>Tbl_BalanceHistory[[#This Row],[RespAgy]]&amp;": "&amp;Tbl_BalanceHistory[[#This Row],[RespAgency]]</f>
        <v>102: Legislative Department Reversion Clearing Account</v>
      </c>
      <c r="G379" s="3">
        <v>102</v>
      </c>
      <c r="H379" s="3" t="s">
        <v>164</v>
      </c>
      <c r="I379" s="3" t="str">
        <f>_xlfn.XLOOKUP(Tbl_BalanceHistory[[#This Row],[AgyCode]],Tbl_Agencies[Agy Code],Tbl_Agencies[Agy Sort])</f>
        <v>033000</v>
      </c>
      <c r="J379" s="2" t="str">
        <f>Tbl_BalanceHistory[[#This Row],[AgyCode]]&amp;": "&amp;Tbl_BalanceHistory[[#This Row],[Agency Name]]</f>
        <v>102: Legislative Department Reversion Clearing Account</v>
      </c>
      <c r="K379" s="1">
        <v>2023</v>
      </c>
      <c r="L379" s="3">
        <v>782</v>
      </c>
      <c r="M379" s="3" t="s">
        <v>44</v>
      </c>
      <c r="N379" s="2" t="str">
        <f>Tbl_BalanceHistory[[#This Row],[ProgramCode]]&amp;": "&amp;Tbl_BalanceHistory[[#This Row],[Program Name]]</f>
        <v>782: Enactment of Laws</v>
      </c>
      <c r="O379" s="3" t="s">
        <v>886</v>
      </c>
      <c r="P379" s="1" t="str">
        <f>IF(Tbl_BalanceHistory[[#This Row],[FundCode]]="0100","GF",IF(Tbl_BalanceHistory[[#This Row],[FundCode]]="01000","GF","Hi Ed / OCR"))</f>
        <v>GF</v>
      </c>
      <c r="Q379" s="5">
        <v>1759057</v>
      </c>
      <c r="R379" s="5">
        <v>0</v>
      </c>
      <c r="S379" s="5">
        <v>1759057</v>
      </c>
      <c r="T379" s="5">
        <v>1759057</v>
      </c>
      <c r="U379" s="3" t="s">
        <v>1733</v>
      </c>
      <c r="V379" s="5">
        <v>0</v>
      </c>
      <c r="W379" s="5">
        <v>0</v>
      </c>
      <c r="X379" s="5">
        <v>0</v>
      </c>
      <c r="Y379" s="5">
        <v>0</v>
      </c>
      <c r="Z379" s="5">
        <v>0</v>
      </c>
      <c r="AA379" s="5">
        <v>0</v>
      </c>
      <c r="AB379" s="2"/>
      <c r="AC379" s="2"/>
      <c r="AD379" s="2"/>
      <c r="AE379" s="2"/>
    </row>
    <row r="380" spans="1:31" ht="45" x14ac:dyDescent="0.25">
      <c r="A380" s="2" t="s">
        <v>39</v>
      </c>
      <c r="B380" s="3">
        <v>1</v>
      </c>
      <c r="C380" s="3">
        <v>102</v>
      </c>
      <c r="D380" s="3" t="s">
        <v>164</v>
      </c>
      <c r="E380" s="3" t="str">
        <f>_xlfn.XLOOKUP(Tbl_BalanceHistory[[#This Row],[RespAgy]],Tbl_Agencies[Agy Code],Tbl_Agencies[Agy Sort])</f>
        <v>033000</v>
      </c>
      <c r="F380" s="2" t="str">
        <f>Tbl_BalanceHistory[[#This Row],[RespAgy]]&amp;": "&amp;Tbl_BalanceHistory[[#This Row],[RespAgency]]</f>
        <v>102: Legislative Department Reversion Clearing Account</v>
      </c>
      <c r="G380" s="3">
        <v>102</v>
      </c>
      <c r="H380" s="3" t="s">
        <v>164</v>
      </c>
      <c r="I380" s="3" t="str">
        <f>_xlfn.XLOOKUP(Tbl_BalanceHistory[[#This Row],[AgyCode]],Tbl_Agencies[Agy Code],Tbl_Agencies[Agy Sort])</f>
        <v>033000</v>
      </c>
      <c r="J380" s="2" t="str">
        <f>Tbl_BalanceHistory[[#This Row],[AgyCode]]&amp;": "&amp;Tbl_BalanceHistory[[#This Row],[Agency Name]]</f>
        <v>102: Legislative Department Reversion Clearing Account</v>
      </c>
      <c r="K380" s="1">
        <v>2024</v>
      </c>
      <c r="L380" s="3">
        <v>782</v>
      </c>
      <c r="M380" s="3" t="s">
        <v>44</v>
      </c>
      <c r="N380" s="2" t="str">
        <f>Tbl_BalanceHistory[[#This Row],[ProgramCode]]&amp;": "&amp;Tbl_BalanceHistory[[#This Row],[Program Name]]</f>
        <v>782: Enactment of Laws</v>
      </c>
      <c r="O380" s="3" t="s">
        <v>886</v>
      </c>
      <c r="P380" s="1" t="str">
        <f>IF(Tbl_BalanceHistory[[#This Row],[FundCode]]="0100","GF",IF(Tbl_BalanceHistory[[#This Row],[FundCode]]="01000","GF","Hi Ed / OCR"))</f>
        <v>GF</v>
      </c>
      <c r="Q380" s="5">
        <v>2219372</v>
      </c>
      <c r="R380" s="5">
        <v>0</v>
      </c>
      <c r="S380" s="5">
        <v>2219372</v>
      </c>
      <c r="T380" s="5">
        <v>2219372</v>
      </c>
      <c r="U380" s="3" t="s">
        <v>1733</v>
      </c>
      <c r="V380" s="5">
        <v>0</v>
      </c>
      <c r="W380" s="5">
        <v>0</v>
      </c>
      <c r="X380" s="5">
        <v>0</v>
      </c>
      <c r="Y380" s="5">
        <v>0</v>
      </c>
      <c r="Z380" s="5">
        <v>0</v>
      </c>
      <c r="AA380" s="5">
        <v>0</v>
      </c>
      <c r="AB380" s="2"/>
      <c r="AC380" s="2"/>
      <c r="AD380" s="2"/>
      <c r="AE380" s="2"/>
    </row>
    <row r="381" spans="1:31" ht="30" x14ac:dyDescent="0.25">
      <c r="A381" s="2" t="s">
        <v>938</v>
      </c>
      <c r="B381" s="3">
        <v>2</v>
      </c>
      <c r="C381" s="3">
        <v>111</v>
      </c>
      <c r="D381" s="3" t="s">
        <v>170</v>
      </c>
      <c r="E381" s="3" t="str">
        <f>_xlfn.XLOOKUP(Tbl_BalanceHistory[[#This Row],[RespAgy]],Tbl_Agencies[Agy Code],Tbl_Agencies[Agy Sort])</f>
        <v>034000</v>
      </c>
      <c r="F381" s="2" t="str">
        <f>Tbl_BalanceHistory[[#This Row],[RespAgy]]&amp;": "&amp;Tbl_BalanceHistory[[#This Row],[RespAgency]]</f>
        <v>111: Supreme Court</v>
      </c>
      <c r="G381" s="3">
        <v>111</v>
      </c>
      <c r="H381" s="3" t="s">
        <v>170</v>
      </c>
      <c r="I381" s="3" t="str">
        <f>_xlfn.XLOOKUP(Tbl_BalanceHistory[[#This Row],[AgyCode]],Tbl_Agencies[Agy Code],Tbl_Agencies[Agy Sort])</f>
        <v>034000</v>
      </c>
      <c r="J381" s="2" t="str">
        <f>Tbl_BalanceHistory[[#This Row],[AgyCode]]&amp;": "&amp;Tbl_BalanceHistory[[#This Row],[Agency Name]]</f>
        <v>111: Supreme Court</v>
      </c>
      <c r="K381" s="1">
        <v>2014</v>
      </c>
      <c r="L381" s="3">
        <v>321</v>
      </c>
      <c r="M381" s="3" t="s">
        <v>172</v>
      </c>
      <c r="N381" s="2" t="str">
        <f>Tbl_BalanceHistory[[#This Row],[ProgramCode]]&amp;": "&amp;Tbl_BalanceHistory[[#This Row],[Program Name]]</f>
        <v>321: Pre-Trial, Trial, and Appellate Processes</v>
      </c>
      <c r="O381" s="3" t="s">
        <v>1730</v>
      </c>
      <c r="P381" s="1" t="str">
        <f>IF(Tbl_BalanceHistory[[#This Row],[FundCode]]="0100","GF",IF(Tbl_BalanceHistory[[#This Row],[FundCode]]="01000","GF","Hi Ed / OCR"))</f>
        <v>GF</v>
      </c>
      <c r="Q381" s="5">
        <v>8939250</v>
      </c>
      <c r="R381" s="5">
        <v>8849309</v>
      </c>
      <c r="S381" s="5">
        <v>89941</v>
      </c>
      <c r="T381" s="5">
        <v>89941</v>
      </c>
      <c r="U381" s="3" t="s">
        <v>1731</v>
      </c>
      <c r="V381" s="5">
        <v>0</v>
      </c>
      <c r="W381" s="5">
        <v>0</v>
      </c>
      <c r="X381" s="5"/>
      <c r="Y381" s="5"/>
      <c r="Z381" s="5">
        <f>Tbl_BalanceHistory[[#This Row],[Discretionary Recommended - Pre 2022]]+Tbl_BalanceHistory[[#This Row],[Discretionary Balance Recommended: Policy]]+Tbl_BalanceHistory[[#This Row],[Discretionary Balance Recommended: Commitments]]</f>
        <v>0</v>
      </c>
      <c r="AA381" s="5">
        <f>Tbl_BalanceHistory[[#This Row],[Discretionary Balance]]-Tbl_BalanceHistory[[#This Row],[Discretionary Reappropriation]]</f>
        <v>0</v>
      </c>
      <c r="AB381" s="2"/>
      <c r="AC381" s="2"/>
      <c r="AD381" s="2"/>
      <c r="AE381" s="2"/>
    </row>
    <row r="382" spans="1:31" ht="30" x14ac:dyDescent="0.25">
      <c r="A382" s="2" t="s">
        <v>938</v>
      </c>
      <c r="B382" s="3">
        <v>2</v>
      </c>
      <c r="C382" s="3">
        <v>111</v>
      </c>
      <c r="D382" s="3" t="s">
        <v>170</v>
      </c>
      <c r="E382" s="3" t="str">
        <f>_xlfn.XLOOKUP(Tbl_BalanceHistory[[#This Row],[RespAgy]],Tbl_Agencies[Agy Code],Tbl_Agencies[Agy Sort])</f>
        <v>034000</v>
      </c>
      <c r="F382" s="2" t="str">
        <f>Tbl_BalanceHistory[[#This Row],[RespAgy]]&amp;": "&amp;Tbl_BalanceHistory[[#This Row],[RespAgency]]</f>
        <v>111: Supreme Court</v>
      </c>
      <c r="G382" s="3">
        <v>111</v>
      </c>
      <c r="H382" s="3" t="s">
        <v>170</v>
      </c>
      <c r="I382" s="3" t="str">
        <f>_xlfn.XLOOKUP(Tbl_BalanceHistory[[#This Row],[AgyCode]],Tbl_Agencies[Agy Code],Tbl_Agencies[Agy Sort])</f>
        <v>034000</v>
      </c>
      <c r="J382" s="2" t="str">
        <f>Tbl_BalanceHistory[[#This Row],[AgyCode]]&amp;": "&amp;Tbl_BalanceHistory[[#This Row],[Agency Name]]</f>
        <v>111: Supreme Court</v>
      </c>
      <c r="K382" s="1">
        <v>2015</v>
      </c>
      <c r="L382" s="3">
        <v>321</v>
      </c>
      <c r="M382" s="3" t="s">
        <v>172</v>
      </c>
      <c r="N382" s="2" t="str">
        <f>Tbl_BalanceHistory[[#This Row],[ProgramCode]]&amp;": "&amp;Tbl_BalanceHistory[[#This Row],[Program Name]]</f>
        <v>321: Pre-Trial, Trial, and Appellate Processes</v>
      </c>
      <c r="O382" s="3" t="s">
        <v>1730</v>
      </c>
      <c r="P382" s="1" t="str">
        <f>IF(Tbl_BalanceHistory[[#This Row],[FundCode]]="0100","GF",IF(Tbl_BalanceHistory[[#This Row],[FundCode]]="01000","GF","Hi Ed / OCR"))</f>
        <v>GF</v>
      </c>
      <c r="Q382" s="5">
        <v>8884632</v>
      </c>
      <c r="R382" s="5">
        <v>8884632</v>
      </c>
      <c r="S382" s="5">
        <v>0</v>
      </c>
      <c r="T382" s="5">
        <v>0</v>
      </c>
      <c r="U382" s="3"/>
      <c r="V382" s="5">
        <v>0</v>
      </c>
      <c r="W382" s="5">
        <v>0</v>
      </c>
      <c r="X382" s="5"/>
      <c r="Y382" s="5"/>
      <c r="Z382" s="5">
        <f>Tbl_BalanceHistory[[#This Row],[Discretionary Recommended - Pre 2022]]+Tbl_BalanceHistory[[#This Row],[Discretionary Balance Recommended: Policy]]+Tbl_BalanceHistory[[#This Row],[Discretionary Balance Recommended: Commitments]]</f>
        <v>0</v>
      </c>
      <c r="AA382" s="5">
        <f>Tbl_BalanceHistory[[#This Row],[Discretionary Balance]]-Tbl_BalanceHistory[[#This Row],[Discretionary Reappropriation]]</f>
        <v>0</v>
      </c>
      <c r="AB382" s="2"/>
      <c r="AC382" s="2"/>
      <c r="AD382" s="2"/>
      <c r="AE382" s="2"/>
    </row>
    <row r="383" spans="1:31" ht="30" x14ac:dyDescent="0.25">
      <c r="A383" s="2" t="s">
        <v>938</v>
      </c>
      <c r="B383" s="3">
        <v>2</v>
      </c>
      <c r="C383" s="3">
        <v>111</v>
      </c>
      <c r="D383" s="3" t="s">
        <v>170</v>
      </c>
      <c r="E383" s="3" t="str">
        <f>_xlfn.XLOOKUP(Tbl_BalanceHistory[[#This Row],[RespAgy]],Tbl_Agencies[Agy Code],Tbl_Agencies[Agy Sort])</f>
        <v>034000</v>
      </c>
      <c r="F383" s="2" t="str">
        <f>Tbl_BalanceHistory[[#This Row],[RespAgy]]&amp;": "&amp;Tbl_BalanceHistory[[#This Row],[RespAgency]]</f>
        <v>111: Supreme Court</v>
      </c>
      <c r="G383" s="3">
        <v>111</v>
      </c>
      <c r="H383" s="3" t="s">
        <v>170</v>
      </c>
      <c r="I383" s="3" t="str">
        <f>_xlfn.XLOOKUP(Tbl_BalanceHistory[[#This Row],[AgyCode]],Tbl_Agencies[Agy Code],Tbl_Agencies[Agy Sort])</f>
        <v>034000</v>
      </c>
      <c r="J383" s="2" t="str">
        <f>Tbl_BalanceHistory[[#This Row],[AgyCode]]&amp;": "&amp;Tbl_BalanceHistory[[#This Row],[Agency Name]]</f>
        <v>111: Supreme Court</v>
      </c>
      <c r="K383" s="1">
        <v>2016</v>
      </c>
      <c r="L383" s="3">
        <v>321</v>
      </c>
      <c r="M383" s="3" t="s">
        <v>172</v>
      </c>
      <c r="N383" s="2" t="str">
        <f>Tbl_BalanceHistory[[#This Row],[ProgramCode]]&amp;": "&amp;Tbl_BalanceHistory[[#This Row],[Program Name]]</f>
        <v>321: Pre-Trial, Trial, and Appellate Processes</v>
      </c>
      <c r="O383" s="3" t="s">
        <v>1730</v>
      </c>
      <c r="P383" s="1" t="str">
        <f>IF(Tbl_BalanceHistory[[#This Row],[FundCode]]="0100","GF",IF(Tbl_BalanceHistory[[#This Row],[FundCode]]="01000","GF","Hi Ed / OCR"))</f>
        <v>GF</v>
      </c>
      <c r="Q383" s="5">
        <v>9170437</v>
      </c>
      <c r="R383" s="5">
        <v>9159575.75</v>
      </c>
      <c r="S383" s="5">
        <v>10861</v>
      </c>
      <c r="T383" s="5">
        <v>10861</v>
      </c>
      <c r="U383" s="3" t="s">
        <v>1732</v>
      </c>
      <c r="V383" s="5">
        <v>0</v>
      </c>
      <c r="W383" s="5">
        <v>0</v>
      </c>
      <c r="X383" s="5"/>
      <c r="Y383" s="5"/>
      <c r="Z383" s="5">
        <f>Tbl_BalanceHistory[[#This Row],[Discretionary Recommended - Pre 2022]]+Tbl_BalanceHistory[[#This Row],[Discretionary Balance Recommended: Policy]]+Tbl_BalanceHistory[[#This Row],[Discretionary Balance Recommended: Commitments]]</f>
        <v>0</v>
      </c>
      <c r="AA383" s="5">
        <f>Tbl_BalanceHistory[[#This Row],[Discretionary Balance]]-Tbl_BalanceHistory[[#This Row],[Discretionary Reappropriation]]</f>
        <v>0</v>
      </c>
      <c r="AB383" s="2"/>
      <c r="AC383" s="2"/>
      <c r="AD383" s="2"/>
      <c r="AE383" s="2"/>
    </row>
    <row r="384" spans="1:31" ht="30" x14ac:dyDescent="0.25">
      <c r="A384" s="2" t="s">
        <v>938</v>
      </c>
      <c r="B384" s="3">
        <v>2</v>
      </c>
      <c r="C384" s="3">
        <v>111</v>
      </c>
      <c r="D384" s="3" t="s">
        <v>170</v>
      </c>
      <c r="E384" s="3" t="str">
        <f>_xlfn.XLOOKUP(Tbl_BalanceHistory[[#This Row],[RespAgy]],Tbl_Agencies[Agy Code],Tbl_Agencies[Agy Sort])</f>
        <v>034000</v>
      </c>
      <c r="F384" s="2" t="str">
        <f>Tbl_BalanceHistory[[#This Row],[RespAgy]]&amp;": "&amp;Tbl_BalanceHistory[[#This Row],[RespAgency]]</f>
        <v>111: Supreme Court</v>
      </c>
      <c r="G384" s="3">
        <v>111</v>
      </c>
      <c r="H384" s="3" t="s">
        <v>170</v>
      </c>
      <c r="I384" s="3" t="str">
        <f>_xlfn.XLOOKUP(Tbl_BalanceHistory[[#This Row],[AgyCode]],Tbl_Agencies[Agy Code],Tbl_Agencies[Agy Sort])</f>
        <v>034000</v>
      </c>
      <c r="J384" s="2" t="str">
        <f>Tbl_BalanceHistory[[#This Row],[AgyCode]]&amp;": "&amp;Tbl_BalanceHistory[[#This Row],[Agency Name]]</f>
        <v>111: Supreme Court</v>
      </c>
      <c r="K384" s="1">
        <v>2017</v>
      </c>
      <c r="L384" s="3">
        <v>321</v>
      </c>
      <c r="M384" s="3" t="s">
        <v>172</v>
      </c>
      <c r="N384" s="2" t="str">
        <f>Tbl_BalanceHistory[[#This Row],[ProgramCode]]&amp;": "&amp;Tbl_BalanceHistory[[#This Row],[Program Name]]</f>
        <v>321: Pre-Trial, Trial, and Appellate Processes</v>
      </c>
      <c r="O384" s="3" t="s">
        <v>886</v>
      </c>
      <c r="P384" s="1" t="str">
        <f>IF(Tbl_BalanceHistory[[#This Row],[FundCode]]="0100","GF",IF(Tbl_BalanceHistory[[#This Row],[FundCode]]="01000","GF","Hi Ed / OCR"))</f>
        <v>GF</v>
      </c>
      <c r="Q384" s="5">
        <v>9614581</v>
      </c>
      <c r="R384" s="5">
        <v>9609654.5800000001</v>
      </c>
      <c r="S384" s="5">
        <v>4926</v>
      </c>
      <c r="T384" s="5">
        <v>4926</v>
      </c>
      <c r="U384" s="3" t="s">
        <v>1732</v>
      </c>
      <c r="V384" s="5">
        <v>0</v>
      </c>
      <c r="W384" s="5">
        <v>0</v>
      </c>
      <c r="X384" s="5"/>
      <c r="Y384" s="5"/>
      <c r="Z384" s="5">
        <f>Tbl_BalanceHistory[[#This Row],[Discretionary Recommended - Pre 2022]]+Tbl_BalanceHistory[[#This Row],[Discretionary Balance Recommended: Policy]]+Tbl_BalanceHistory[[#This Row],[Discretionary Balance Recommended: Commitments]]</f>
        <v>0</v>
      </c>
      <c r="AA384" s="5">
        <f>Tbl_BalanceHistory[[#This Row],[Discretionary Balance]]-Tbl_BalanceHistory[[#This Row],[Discretionary Reappropriation]]</f>
        <v>0</v>
      </c>
      <c r="AB384" s="2"/>
      <c r="AC384" s="2"/>
      <c r="AD384" s="2"/>
      <c r="AE384" s="2"/>
    </row>
    <row r="385" spans="1:31" ht="30" x14ac:dyDescent="0.25">
      <c r="A385" s="2" t="s">
        <v>938</v>
      </c>
      <c r="B385" s="3">
        <v>2</v>
      </c>
      <c r="C385" s="3">
        <v>111</v>
      </c>
      <c r="D385" s="3" t="s">
        <v>170</v>
      </c>
      <c r="E385" s="3" t="str">
        <f>_xlfn.XLOOKUP(Tbl_BalanceHistory[[#This Row],[RespAgy]],Tbl_Agencies[Agy Code],Tbl_Agencies[Agy Sort])</f>
        <v>034000</v>
      </c>
      <c r="F385" s="2" t="str">
        <f>Tbl_BalanceHistory[[#This Row],[RespAgy]]&amp;": "&amp;Tbl_BalanceHistory[[#This Row],[RespAgency]]</f>
        <v>111: Supreme Court</v>
      </c>
      <c r="G385" s="3">
        <v>111</v>
      </c>
      <c r="H385" s="3" t="s">
        <v>170</v>
      </c>
      <c r="I385" s="3" t="str">
        <f>_xlfn.XLOOKUP(Tbl_BalanceHistory[[#This Row],[AgyCode]],Tbl_Agencies[Agy Code],Tbl_Agencies[Agy Sort])</f>
        <v>034000</v>
      </c>
      <c r="J385" s="2" t="str">
        <f>Tbl_BalanceHistory[[#This Row],[AgyCode]]&amp;": "&amp;Tbl_BalanceHistory[[#This Row],[Agency Name]]</f>
        <v>111: Supreme Court</v>
      </c>
      <c r="K385" s="1">
        <v>2018</v>
      </c>
      <c r="L385" s="3">
        <v>321</v>
      </c>
      <c r="M385" s="3" t="s">
        <v>172</v>
      </c>
      <c r="N385" s="2" t="str">
        <f>Tbl_BalanceHistory[[#This Row],[ProgramCode]]&amp;": "&amp;Tbl_BalanceHistory[[#This Row],[Program Name]]</f>
        <v>321: Pre-Trial, Trial, and Appellate Processes</v>
      </c>
      <c r="O385" s="3" t="s">
        <v>886</v>
      </c>
      <c r="P385" s="1" t="str">
        <f>IF(Tbl_BalanceHistory[[#This Row],[FundCode]]="0100","GF",IF(Tbl_BalanceHistory[[#This Row],[FundCode]]="01000","GF","Hi Ed / OCR"))</f>
        <v>GF</v>
      </c>
      <c r="Q385" s="5">
        <v>10049609</v>
      </c>
      <c r="R385" s="5">
        <v>10049509.25</v>
      </c>
      <c r="S385" s="5">
        <v>99</v>
      </c>
      <c r="T385" s="5">
        <v>99</v>
      </c>
      <c r="U385" s="3" t="s">
        <v>1733</v>
      </c>
      <c r="V385" s="5">
        <v>0</v>
      </c>
      <c r="W385" s="5">
        <v>0</v>
      </c>
      <c r="X385" s="5"/>
      <c r="Y385" s="5"/>
      <c r="Z385" s="5">
        <f>Tbl_BalanceHistory[[#This Row],[Discretionary Recommended - Pre 2022]]+Tbl_BalanceHistory[[#This Row],[Discretionary Balance Recommended: Policy]]+Tbl_BalanceHistory[[#This Row],[Discretionary Balance Recommended: Commitments]]</f>
        <v>0</v>
      </c>
      <c r="AA385" s="5">
        <f>Tbl_BalanceHistory[[#This Row],[Discretionary Balance]]-Tbl_BalanceHistory[[#This Row],[Discretionary Reappropriation]]</f>
        <v>0</v>
      </c>
      <c r="AB385" s="2"/>
      <c r="AC385" s="2"/>
      <c r="AD385" s="2"/>
      <c r="AE385" s="2"/>
    </row>
    <row r="386" spans="1:31" ht="30" x14ac:dyDescent="0.25">
      <c r="A386" s="2" t="s">
        <v>938</v>
      </c>
      <c r="B386" s="3">
        <v>2</v>
      </c>
      <c r="C386" s="3">
        <v>111</v>
      </c>
      <c r="D386" s="3" t="s">
        <v>170</v>
      </c>
      <c r="E386" s="3" t="str">
        <f>_xlfn.XLOOKUP(Tbl_BalanceHistory[[#This Row],[RespAgy]],Tbl_Agencies[Agy Code],Tbl_Agencies[Agy Sort])</f>
        <v>034000</v>
      </c>
      <c r="F386" s="2" t="str">
        <f>Tbl_BalanceHistory[[#This Row],[RespAgy]]&amp;": "&amp;Tbl_BalanceHistory[[#This Row],[RespAgency]]</f>
        <v>111: Supreme Court</v>
      </c>
      <c r="G386" s="3">
        <v>111</v>
      </c>
      <c r="H386" s="3" t="s">
        <v>170</v>
      </c>
      <c r="I386" s="3" t="str">
        <f>_xlfn.XLOOKUP(Tbl_BalanceHistory[[#This Row],[AgyCode]],Tbl_Agencies[Agy Code],Tbl_Agencies[Agy Sort])</f>
        <v>034000</v>
      </c>
      <c r="J386" s="2" t="str">
        <f>Tbl_BalanceHistory[[#This Row],[AgyCode]]&amp;": "&amp;Tbl_BalanceHistory[[#This Row],[Agency Name]]</f>
        <v>111: Supreme Court</v>
      </c>
      <c r="K386" s="1">
        <v>2019</v>
      </c>
      <c r="L386" s="3">
        <v>321</v>
      </c>
      <c r="M386" s="3" t="s">
        <v>172</v>
      </c>
      <c r="N386" s="2" t="str">
        <f>Tbl_BalanceHistory[[#This Row],[ProgramCode]]&amp;": "&amp;Tbl_BalanceHistory[[#This Row],[Program Name]]</f>
        <v>321: Pre-Trial, Trial, and Appellate Processes</v>
      </c>
      <c r="O386" s="3" t="s">
        <v>886</v>
      </c>
      <c r="P386" s="1" t="str">
        <f>IF(Tbl_BalanceHistory[[#This Row],[FundCode]]="0100","GF",IF(Tbl_BalanceHistory[[#This Row],[FundCode]]="01000","GF","Hi Ed / OCR"))</f>
        <v>GF</v>
      </c>
      <c r="Q386" s="5">
        <v>10285416.18</v>
      </c>
      <c r="R386" s="5">
        <v>10285416.18</v>
      </c>
      <c r="S386" s="5">
        <v>0</v>
      </c>
      <c r="T386" s="5">
        <v>0</v>
      </c>
      <c r="U386" s="3" t="s">
        <v>1733</v>
      </c>
      <c r="V386" s="5">
        <v>0</v>
      </c>
      <c r="W386" s="5">
        <v>0</v>
      </c>
      <c r="X386" s="5"/>
      <c r="Y386" s="5"/>
      <c r="Z386" s="5">
        <f>Tbl_BalanceHistory[[#This Row],[Discretionary Recommended - Pre 2022]]+Tbl_BalanceHistory[[#This Row],[Discretionary Balance Recommended: Policy]]+Tbl_BalanceHistory[[#This Row],[Discretionary Balance Recommended: Commitments]]</f>
        <v>0</v>
      </c>
      <c r="AA386" s="5">
        <f>Tbl_BalanceHistory[[#This Row],[Discretionary Balance]]-Tbl_BalanceHistory[[#This Row],[Discretionary Reappropriation]]</f>
        <v>0</v>
      </c>
      <c r="AB386" s="2"/>
      <c r="AC386" s="2"/>
      <c r="AD386" s="2"/>
      <c r="AE386" s="2"/>
    </row>
    <row r="387" spans="1:31" ht="30" x14ac:dyDescent="0.25">
      <c r="A387" s="2" t="s">
        <v>168</v>
      </c>
      <c r="B387" s="3">
        <v>2</v>
      </c>
      <c r="C387" s="3">
        <v>111</v>
      </c>
      <c r="D387" s="3" t="s">
        <v>170</v>
      </c>
      <c r="E387" s="3" t="str">
        <f>_xlfn.XLOOKUP(Tbl_BalanceHistory[[#This Row],[RespAgy]],Tbl_Agencies[Agy Code],Tbl_Agencies[Agy Sort])</f>
        <v>034000</v>
      </c>
      <c r="F387" s="2" t="str">
        <f>Tbl_BalanceHistory[[#This Row],[RespAgy]]&amp;": "&amp;Tbl_BalanceHistory[[#This Row],[RespAgency]]</f>
        <v>111: Supreme Court</v>
      </c>
      <c r="G387" s="3">
        <v>111</v>
      </c>
      <c r="H387" s="3" t="s">
        <v>170</v>
      </c>
      <c r="I387" s="3" t="str">
        <f>_xlfn.XLOOKUP(Tbl_BalanceHistory[[#This Row],[AgyCode]],Tbl_Agencies[Agy Code],Tbl_Agencies[Agy Sort])</f>
        <v>034000</v>
      </c>
      <c r="J387" s="2" t="str">
        <f>Tbl_BalanceHistory[[#This Row],[AgyCode]]&amp;": "&amp;Tbl_BalanceHistory[[#This Row],[Agency Name]]</f>
        <v>111: Supreme Court</v>
      </c>
      <c r="K387" s="1">
        <v>2020</v>
      </c>
      <c r="L387" s="3">
        <v>321</v>
      </c>
      <c r="M387" s="3" t="s">
        <v>172</v>
      </c>
      <c r="N387" s="2" t="str">
        <f>Tbl_BalanceHistory[[#This Row],[ProgramCode]]&amp;": "&amp;Tbl_BalanceHistory[[#This Row],[Program Name]]</f>
        <v>321: Pre-Trial, Trial, and Appellate Processes</v>
      </c>
      <c r="O387" s="3" t="s">
        <v>886</v>
      </c>
      <c r="P387" s="1" t="str">
        <f>IF(Tbl_BalanceHistory[[#This Row],[FundCode]]="0100","GF",IF(Tbl_BalanceHistory[[#This Row],[FundCode]]="01000","GF","Hi Ed / OCR"))</f>
        <v>GF</v>
      </c>
      <c r="Q387" s="5">
        <v>11429176</v>
      </c>
      <c r="R387" s="5">
        <v>10085093.800000001</v>
      </c>
      <c r="S387" s="5">
        <v>1344082.2</v>
      </c>
      <c r="T387" s="5">
        <v>1344082.2</v>
      </c>
      <c r="U387" s="3" t="s">
        <v>1733</v>
      </c>
      <c r="V387" s="5">
        <v>0</v>
      </c>
      <c r="W387" s="5">
        <v>0</v>
      </c>
      <c r="X387" s="5"/>
      <c r="Y387" s="5"/>
      <c r="Z387" s="5">
        <f>Tbl_BalanceHistory[[#This Row],[Discretionary Recommended - Pre 2022]]+Tbl_BalanceHistory[[#This Row],[Discretionary Balance Recommended: Policy]]+Tbl_BalanceHistory[[#This Row],[Discretionary Balance Recommended: Commitments]]</f>
        <v>0</v>
      </c>
      <c r="AA387" s="5">
        <f>Tbl_BalanceHistory[[#This Row],[Discretionary Balance]]-Tbl_BalanceHistory[[#This Row],[Discretionary Reappropriation]]</f>
        <v>0</v>
      </c>
      <c r="AB387" s="2"/>
      <c r="AC387" s="2"/>
      <c r="AD387" s="2"/>
      <c r="AE387" s="2"/>
    </row>
    <row r="388" spans="1:31" ht="30" x14ac:dyDescent="0.25">
      <c r="A388" s="2" t="s">
        <v>168</v>
      </c>
      <c r="B388" s="3">
        <v>2</v>
      </c>
      <c r="C388" s="3">
        <v>111</v>
      </c>
      <c r="D388" s="3" t="s">
        <v>170</v>
      </c>
      <c r="E388" s="3" t="str">
        <f>_xlfn.XLOOKUP(Tbl_BalanceHistory[[#This Row],[RespAgy]],Tbl_Agencies[Agy Code],Tbl_Agencies[Agy Sort])</f>
        <v>034000</v>
      </c>
      <c r="F388" s="2" t="str">
        <f>Tbl_BalanceHistory[[#This Row],[RespAgy]]&amp;": "&amp;Tbl_BalanceHistory[[#This Row],[RespAgency]]</f>
        <v>111: Supreme Court</v>
      </c>
      <c r="G388" s="3">
        <v>111</v>
      </c>
      <c r="H388" s="3" t="s">
        <v>170</v>
      </c>
      <c r="I388" s="3" t="str">
        <f>_xlfn.XLOOKUP(Tbl_BalanceHistory[[#This Row],[AgyCode]],Tbl_Agencies[Agy Code],Tbl_Agencies[Agy Sort])</f>
        <v>034000</v>
      </c>
      <c r="J388" s="2" t="str">
        <f>Tbl_BalanceHistory[[#This Row],[AgyCode]]&amp;": "&amp;Tbl_BalanceHistory[[#This Row],[Agency Name]]</f>
        <v>111: Supreme Court</v>
      </c>
      <c r="K388" s="1">
        <v>2021</v>
      </c>
      <c r="L388" s="3">
        <v>321</v>
      </c>
      <c r="M388" s="3" t="s">
        <v>172</v>
      </c>
      <c r="N388" s="2" t="str">
        <f>Tbl_BalanceHistory[[#This Row],[ProgramCode]]&amp;": "&amp;Tbl_BalanceHistory[[#This Row],[Program Name]]</f>
        <v>321: Pre-Trial, Trial, and Appellate Processes</v>
      </c>
      <c r="O388" s="3" t="s">
        <v>886</v>
      </c>
      <c r="P388" s="1" t="str">
        <f>IF(Tbl_BalanceHistory[[#This Row],[FundCode]]="0100","GF",IF(Tbl_BalanceHistory[[#This Row],[FundCode]]="01000","GF","Hi Ed / OCR"))</f>
        <v>GF</v>
      </c>
      <c r="Q388" s="5">
        <v>13203197.199999999</v>
      </c>
      <c r="R388" s="5">
        <v>9898233.0099999998</v>
      </c>
      <c r="S388" s="5">
        <v>3304964.19</v>
      </c>
      <c r="T388" s="5">
        <v>3304964.19</v>
      </c>
      <c r="U388" s="3" t="s">
        <v>1733</v>
      </c>
      <c r="V388" s="5">
        <v>0</v>
      </c>
      <c r="W388" s="5">
        <v>0</v>
      </c>
      <c r="X388" s="5"/>
      <c r="Y388" s="5"/>
      <c r="Z388" s="5">
        <f>Tbl_BalanceHistory[[#This Row],[Discretionary Recommended - Pre 2022]]+Tbl_BalanceHistory[[#This Row],[Discretionary Balance Recommended: Policy]]+Tbl_BalanceHistory[[#This Row],[Discretionary Balance Recommended: Commitments]]</f>
        <v>0</v>
      </c>
      <c r="AA388" s="5">
        <f>Tbl_BalanceHistory[[#This Row],[Discretionary Balance]]-Tbl_BalanceHistory[[#This Row],[Discretionary Reappropriation]]</f>
        <v>0</v>
      </c>
      <c r="AB388" s="2"/>
      <c r="AC388" s="2"/>
      <c r="AD388" s="2"/>
      <c r="AE388" s="2"/>
    </row>
    <row r="389" spans="1:31" ht="30" x14ac:dyDescent="0.25">
      <c r="A389" s="2" t="s">
        <v>168</v>
      </c>
      <c r="B389" s="3">
        <v>2</v>
      </c>
      <c r="C389" s="3">
        <v>111</v>
      </c>
      <c r="D389" s="3" t="s">
        <v>170</v>
      </c>
      <c r="E389" s="3" t="str">
        <f>_xlfn.XLOOKUP(Tbl_BalanceHistory[[#This Row],[RespAgy]],Tbl_Agencies[Agy Code],Tbl_Agencies[Agy Sort])</f>
        <v>034000</v>
      </c>
      <c r="F389" s="2" t="str">
        <f>Tbl_BalanceHistory[[#This Row],[RespAgy]]&amp;": "&amp;Tbl_BalanceHistory[[#This Row],[RespAgency]]</f>
        <v>111: Supreme Court</v>
      </c>
      <c r="G389" s="3">
        <v>111</v>
      </c>
      <c r="H389" s="3" t="s">
        <v>170</v>
      </c>
      <c r="I389" s="3" t="str">
        <f>_xlfn.XLOOKUP(Tbl_BalanceHistory[[#This Row],[AgyCode]],Tbl_Agencies[Agy Code],Tbl_Agencies[Agy Sort])</f>
        <v>034000</v>
      </c>
      <c r="J389" s="2" t="str">
        <f>Tbl_BalanceHistory[[#This Row],[AgyCode]]&amp;": "&amp;Tbl_BalanceHistory[[#This Row],[Agency Name]]</f>
        <v>111: Supreme Court</v>
      </c>
      <c r="K389" s="1">
        <v>2022</v>
      </c>
      <c r="L389" s="3">
        <v>321</v>
      </c>
      <c r="M389" s="3" t="s">
        <v>172</v>
      </c>
      <c r="N389" s="2" t="str">
        <f>Tbl_BalanceHistory[[#This Row],[ProgramCode]]&amp;": "&amp;Tbl_BalanceHistory[[#This Row],[Program Name]]</f>
        <v>321: Pre-Trial, Trial, and Appellate Processes</v>
      </c>
      <c r="O389" s="3" t="s">
        <v>886</v>
      </c>
      <c r="P389" s="1" t="str">
        <f>IF(Tbl_BalanceHistory[[#This Row],[FundCode]]="0100","GF",IF(Tbl_BalanceHistory[[#This Row],[FundCode]]="01000","GF","Hi Ed / OCR"))</f>
        <v>GF</v>
      </c>
      <c r="Q389" s="5">
        <v>11678052.189999999</v>
      </c>
      <c r="R389" s="5">
        <v>9239202.75</v>
      </c>
      <c r="S389" s="5">
        <v>2438849.44</v>
      </c>
      <c r="T389" s="5">
        <v>2438849.44</v>
      </c>
      <c r="U389" s="3" t="s">
        <v>1733</v>
      </c>
      <c r="V389" s="5">
        <v>0</v>
      </c>
      <c r="W389" s="5"/>
      <c r="X389" s="5">
        <v>0</v>
      </c>
      <c r="Y389" s="5">
        <v>0</v>
      </c>
      <c r="Z389" s="5">
        <f>Tbl_BalanceHistory[[#This Row],[Discretionary Recommended - Pre 2022]]+Tbl_BalanceHistory[[#This Row],[Discretionary Balance Recommended: Policy]]+Tbl_BalanceHistory[[#This Row],[Discretionary Balance Recommended: Commitments]]</f>
        <v>0</v>
      </c>
      <c r="AA389" s="5">
        <f>Tbl_BalanceHistory[[#This Row],[Discretionary Balance]]-Tbl_BalanceHistory[[#This Row],[Discretionary Reappropriation]]</f>
        <v>0</v>
      </c>
      <c r="AB389" s="2"/>
      <c r="AC389" s="2"/>
      <c r="AD389" s="2"/>
      <c r="AE389" s="2"/>
    </row>
    <row r="390" spans="1:31" ht="30" x14ac:dyDescent="0.25">
      <c r="A390" s="2" t="s">
        <v>168</v>
      </c>
      <c r="B390" s="3">
        <v>2</v>
      </c>
      <c r="C390" s="3">
        <v>111</v>
      </c>
      <c r="D390" s="3" t="s">
        <v>170</v>
      </c>
      <c r="E390" s="3" t="str">
        <f>_xlfn.XLOOKUP(Tbl_BalanceHistory[[#This Row],[RespAgy]],Tbl_Agencies[Agy Code],Tbl_Agencies[Agy Sort])</f>
        <v>034000</v>
      </c>
      <c r="F390" s="2" t="str">
        <f>Tbl_BalanceHistory[[#This Row],[RespAgy]]&amp;": "&amp;Tbl_BalanceHistory[[#This Row],[RespAgency]]</f>
        <v>111: Supreme Court</v>
      </c>
      <c r="G390" s="3">
        <v>111</v>
      </c>
      <c r="H390" s="3" t="s">
        <v>170</v>
      </c>
      <c r="I390" s="3" t="str">
        <f>_xlfn.XLOOKUP(Tbl_BalanceHistory[[#This Row],[AgyCode]],Tbl_Agencies[Agy Code],Tbl_Agencies[Agy Sort])</f>
        <v>034000</v>
      </c>
      <c r="J390" s="2" t="str">
        <f>Tbl_BalanceHistory[[#This Row],[AgyCode]]&amp;": "&amp;Tbl_BalanceHistory[[#This Row],[Agency Name]]</f>
        <v>111: Supreme Court</v>
      </c>
      <c r="K390" s="1">
        <v>2023</v>
      </c>
      <c r="L390" s="3">
        <v>321</v>
      </c>
      <c r="M390" s="3" t="s">
        <v>172</v>
      </c>
      <c r="N390" s="2" t="str">
        <f>Tbl_BalanceHistory[[#This Row],[ProgramCode]]&amp;": "&amp;Tbl_BalanceHistory[[#This Row],[Program Name]]</f>
        <v>321: Pre-Trial, Trial, and Appellate Processes</v>
      </c>
      <c r="O390" s="3" t="s">
        <v>886</v>
      </c>
      <c r="P390" s="1" t="str">
        <f>IF(Tbl_BalanceHistory[[#This Row],[FundCode]]="0100","GF",IF(Tbl_BalanceHistory[[#This Row],[FundCode]]="01000","GF","Hi Ed / OCR"))</f>
        <v>GF</v>
      </c>
      <c r="Q390" s="5">
        <v>12813020.439999999</v>
      </c>
      <c r="R390" s="5">
        <v>10216148.869999999</v>
      </c>
      <c r="S390" s="5">
        <v>2596871.5699999998</v>
      </c>
      <c r="T390" s="5">
        <v>2596871.5699999998</v>
      </c>
      <c r="U390" s="3" t="s">
        <v>1733</v>
      </c>
      <c r="V390" s="5">
        <v>0</v>
      </c>
      <c r="W390" s="5">
        <v>0</v>
      </c>
      <c r="X390" s="5">
        <v>0</v>
      </c>
      <c r="Y390" s="5">
        <v>0</v>
      </c>
      <c r="Z390" s="5">
        <v>0</v>
      </c>
      <c r="AA390" s="5">
        <v>0</v>
      </c>
      <c r="AB390" s="2"/>
      <c r="AC390" s="2"/>
      <c r="AD390" s="2"/>
      <c r="AE390" s="2"/>
    </row>
    <row r="391" spans="1:31" ht="30" x14ac:dyDescent="0.25">
      <c r="A391" s="2" t="s">
        <v>168</v>
      </c>
      <c r="B391" s="3">
        <v>2</v>
      </c>
      <c r="C391" s="3">
        <v>111</v>
      </c>
      <c r="D391" s="3" t="s">
        <v>170</v>
      </c>
      <c r="E391" s="3" t="str">
        <f>_xlfn.XLOOKUP(Tbl_BalanceHistory[[#This Row],[RespAgy]],Tbl_Agencies[Agy Code],Tbl_Agencies[Agy Sort])</f>
        <v>034000</v>
      </c>
      <c r="F391" s="2" t="str">
        <f>Tbl_BalanceHistory[[#This Row],[RespAgy]]&amp;": "&amp;Tbl_BalanceHistory[[#This Row],[RespAgency]]</f>
        <v>111: Supreme Court</v>
      </c>
      <c r="G391" s="3">
        <v>111</v>
      </c>
      <c r="H391" s="3" t="s">
        <v>170</v>
      </c>
      <c r="I391" s="3" t="str">
        <f>_xlfn.XLOOKUP(Tbl_BalanceHistory[[#This Row],[AgyCode]],Tbl_Agencies[Agy Code],Tbl_Agencies[Agy Sort])</f>
        <v>034000</v>
      </c>
      <c r="J391" s="2" t="str">
        <f>Tbl_BalanceHistory[[#This Row],[AgyCode]]&amp;": "&amp;Tbl_BalanceHistory[[#This Row],[Agency Name]]</f>
        <v>111: Supreme Court</v>
      </c>
      <c r="K391" s="1">
        <v>2024</v>
      </c>
      <c r="L391" s="3">
        <v>321</v>
      </c>
      <c r="M391" s="3" t="s">
        <v>172</v>
      </c>
      <c r="N391" s="2" t="str">
        <f>Tbl_BalanceHistory[[#This Row],[ProgramCode]]&amp;": "&amp;Tbl_BalanceHistory[[#This Row],[Program Name]]</f>
        <v>321: Pre-Trial, Trial, and Appellate Processes</v>
      </c>
      <c r="O391" s="3" t="s">
        <v>886</v>
      </c>
      <c r="P391" s="1" t="str">
        <f>IF(Tbl_BalanceHistory[[#This Row],[FundCode]]="0100","GF",IF(Tbl_BalanceHistory[[#This Row],[FundCode]]="01000","GF","Hi Ed / OCR"))</f>
        <v>GF</v>
      </c>
      <c r="Q391" s="5">
        <v>12363167.57</v>
      </c>
      <c r="R391" s="5">
        <v>10718966.279999999</v>
      </c>
      <c r="S391" s="5">
        <v>1644201.29</v>
      </c>
      <c r="T391" s="5">
        <v>1644201.29</v>
      </c>
      <c r="U391" s="3" t="s">
        <v>1733</v>
      </c>
      <c r="V391" s="5">
        <v>0</v>
      </c>
      <c r="W391" s="5">
        <v>0</v>
      </c>
      <c r="X391" s="5">
        <v>0</v>
      </c>
      <c r="Y391" s="5">
        <v>0</v>
      </c>
      <c r="Z391" s="5">
        <v>0</v>
      </c>
      <c r="AA391" s="5">
        <v>0</v>
      </c>
      <c r="AB391" s="2"/>
      <c r="AC391" s="2"/>
      <c r="AD391" s="2"/>
      <c r="AE391" s="2"/>
    </row>
    <row r="392" spans="1:31" ht="30" x14ac:dyDescent="0.25">
      <c r="A392" s="2" t="s">
        <v>938</v>
      </c>
      <c r="B392" s="3">
        <v>2</v>
      </c>
      <c r="C392" s="3">
        <v>111</v>
      </c>
      <c r="D392" s="3" t="s">
        <v>170</v>
      </c>
      <c r="E392" s="3" t="str">
        <f>_xlfn.XLOOKUP(Tbl_BalanceHistory[[#This Row],[RespAgy]],Tbl_Agencies[Agy Code],Tbl_Agencies[Agy Sort])</f>
        <v>034000</v>
      </c>
      <c r="F392" s="2" t="str">
        <f>Tbl_BalanceHistory[[#This Row],[RespAgy]]&amp;": "&amp;Tbl_BalanceHistory[[#This Row],[RespAgency]]</f>
        <v>111: Supreme Court</v>
      </c>
      <c r="G392" s="3">
        <v>111</v>
      </c>
      <c r="H392" s="3" t="s">
        <v>170</v>
      </c>
      <c r="I392" s="3" t="str">
        <f>_xlfn.XLOOKUP(Tbl_BalanceHistory[[#This Row],[AgyCode]],Tbl_Agencies[Agy Code],Tbl_Agencies[Agy Sort])</f>
        <v>034000</v>
      </c>
      <c r="J392" s="2" t="str">
        <f>Tbl_BalanceHistory[[#This Row],[AgyCode]]&amp;": "&amp;Tbl_BalanceHistory[[#This Row],[Agency Name]]</f>
        <v>111: Supreme Court</v>
      </c>
      <c r="K392" s="1">
        <v>2014</v>
      </c>
      <c r="L392" s="3">
        <v>323</v>
      </c>
      <c r="M392" s="3" t="s">
        <v>174</v>
      </c>
      <c r="N392" s="2" t="str">
        <f>Tbl_BalanceHistory[[#This Row],[ProgramCode]]&amp;": "&amp;Tbl_BalanceHistory[[#This Row],[Program Name]]</f>
        <v>323: Law Library Services</v>
      </c>
      <c r="O392" s="3" t="s">
        <v>1730</v>
      </c>
      <c r="P392" s="1" t="str">
        <f>IF(Tbl_BalanceHistory[[#This Row],[FundCode]]="0100","GF",IF(Tbl_BalanceHistory[[#This Row],[FundCode]]="01000","GF","Hi Ed / OCR"))</f>
        <v>GF</v>
      </c>
      <c r="Q392" s="5">
        <v>1156766</v>
      </c>
      <c r="R392" s="5">
        <v>1156766</v>
      </c>
      <c r="S392" s="5">
        <v>0</v>
      </c>
      <c r="T392" s="5">
        <v>0</v>
      </c>
      <c r="U392" s="3"/>
      <c r="V392" s="5">
        <v>0</v>
      </c>
      <c r="W392" s="5">
        <v>0</v>
      </c>
      <c r="X392" s="5"/>
      <c r="Y392" s="5"/>
      <c r="Z392" s="5">
        <f>Tbl_BalanceHistory[[#This Row],[Discretionary Recommended - Pre 2022]]+Tbl_BalanceHistory[[#This Row],[Discretionary Balance Recommended: Policy]]+Tbl_BalanceHistory[[#This Row],[Discretionary Balance Recommended: Commitments]]</f>
        <v>0</v>
      </c>
      <c r="AA392" s="5">
        <f>Tbl_BalanceHistory[[#This Row],[Discretionary Balance]]-Tbl_BalanceHistory[[#This Row],[Discretionary Reappropriation]]</f>
        <v>0</v>
      </c>
      <c r="AB392" s="2"/>
      <c r="AC392" s="2"/>
      <c r="AD392" s="2"/>
      <c r="AE392" s="2"/>
    </row>
    <row r="393" spans="1:31" ht="30" x14ac:dyDescent="0.25">
      <c r="A393" s="2" t="s">
        <v>938</v>
      </c>
      <c r="B393" s="3">
        <v>2</v>
      </c>
      <c r="C393" s="3">
        <v>111</v>
      </c>
      <c r="D393" s="3" t="s">
        <v>170</v>
      </c>
      <c r="E393" s="3" t="str">
        <f>_xlfn.XLOOKUP(Tbl_BalanceHistory[[#This Row],[RespAgy]],Tbl_Agencies[Agy Code],Tbl_Agencies[Agy Sort])</f>
        <v>034000</v>
      </c>
      <c r="F393" s="2" t="str">
        <f>Tbl_BalanceHistory[[#This Row],[RespAgy]]&amp;": "&amp;Tbl_BalanceHistory[[#This Row],[RespAgency]]</f>
        <v>111: Supreme Court</v>
      </c>
      <c r="G393" s="3">
        <v>111</v>
      </c>
      <c r="H393" s="3" t="s">
        <v>170</v>
      </c>
      <c r="I393" s="3" t="str">
        <f>_xlfn.XLOOKUP(Tbl_BalanceHistory[[#This Row],[AgyCode]],Tbl_Agencies[Agy Code],Tbl_Agencies[Agy Sort])</f>
        <v>034000</v>
      </c>
      <c r="J393" s="2" t="str">
        <f>Tbl_BalanceHistory[[#This Row],[AgyCode]]&amp;": "&amp;Tbl_BalanceHistory[[#This Row],[Agency Name]]</f>
        <v>111: Supreme Court</v>
      </c>
      <c r="K393" s="1">
        <v>2015</v>
      </c>
      <c r="L393" s="3">
        <v>323</v>
      </c>
      <c r="M393" s="3" t="s">
        <v>174</v>
      </c>
      <c r="N393" s="2" t="str">
        <f>Tbl_BalanceHistory[[#This Row],[ProgramCode]]&amp;": "&amp;Tbl_BalanceHistory[[#This Row],[Program Name]]</f>
        <v>323: Law Library Services</v>
      </c>
      <c r="O393" s="3" t="s">
        <v>1730</v>
      </c>
      <c r="P393" s="1" t="str">
        <f>IF(Tbl_BalanceHistory[[#This Row],[FundCode]]="0100","GF",IF(Tbl_BalanceHistory[[#This Row],[FundCode]]="01000","GF","Hi Ed / OCR"))</f>
        <v>GF</v>
      </c>
      <c r="Q393" s="5">
        <v>1181834</v>
      </c>
      <c r="R393" s="5">
        <v>1181834</v>
      </c>
      <c r="S393" s="5">
        <v>0</v>
      </c>
      <c r="T393" s="5">
        <v>0</v>
      </c>
      <c r="U393" s="3"/>
      <c r="V393" s="5">
        <v>0</v>
      </c>
      <c r="W393" s="5">
        <v>0</v>
      </c>
      <c r="X393" s="5"/>
      <c r="Y393" s="5"/>
      <c r="Z393" s="5">
        <f>Tbl_BalanceHistory[[#This Row],[Discretionary Recommended - Pre 2022]]+Tbl_BalanceHistory[[#This Row],[Discretionary Balance Recommended: Policy]]+Tbl_BalanceHistory[[#This Row],[Discretionary Balance Recommended: Commitments]]</f>
        <v>0</v>
      </c>
      <c r="AA393" s="5">
        <f>Tbl_BalanceHistory[[#This Row],[Discretionary Balance]]-Tbl_BalanceHistory[[#This Row],[Discretionary Reappropriation]]</f>
        <v>0</v>
      </c>
      <c r="AB393" s="2"/>
      <c r="AC393" s="2"/>
      <c r="AD393" s="2"/>
      <c r="AE393" s="2"/>
    </row>
    <row r="394" spans="1:31" ht="30" x14ac:dyDescent="0.25">
      <c r="A394" s="2" t="s">
        <v>938</v>
      </c>
      <c r="B394" s="3">
        <v>2</v>
      </c>
      <c r="C394" s="3">
        <v>111</v>
      </c>
      <c r="D394" s="3" t="s">
        <v>170</v>
      </c>
      <c r="E394" s="3" t="str">
        <f>_xlfn.XLOOKUP(Tbl_BalanceHistory[[#This Row],[RespAgy]],Tbl_Agencies[Agy Code],Tbl_Agencies[Agy Sort])</f>
        <v>034000</v>
      </c>
      <c r="F394" s="2" t="str">
        <f>Tbl_BalanceHistory[[#This Row],[RespAgy]]&amp;": "&amp;Tbl_BalanceHistory[[#This Row],[RespAgency]]</f>
        <v>111: Supreme Court</v>
      </c>
      <c r="G394" s="3">
        <v>111</v>
      </c>
      <c r="H394" s="3" t="s">
        <v>170</v>
      </c>
      <c r="I394" s="3" t="str">
        <f>_xlfn.XLOOKUP(Tbl_BalanceHistory[[#This Row],[AgyCode]],Tbl_Agencies[Agy Code],Tbl_Agencies[Agy Sort])</f>
        <v>034000</v>
      </c>
      <c r="J394" s="2" t="str">
        <f>Tbl_BalanceHistory[[#This Row],[AgyCode]]&amp;": "&amp;Tbl_BalanceHistory[[#This Row],[Agency Name]]</f>
        <v>111: Supreme Court</v>
      </c>
      <c r="K394" s="1">
        <v>2016</v>
      </c>
      <c r="L394" s="3">
        <v>323</v>
      </c>
      <c r="M394" s="3" t="s">
        <v>174</v>
      </c>
      <c r="N394" s="2" t="str">
        <f>Tbl_BalanceHistory[[#This Row],[ProgramCode]]&amp;": "&amp;Tbl_BalanceHistory[[#This Row],[Program Name]]</f>
        <v>323: Law Library Services</v>
      </c>
      <c r="O394" s="3" t="s">
        <v>1730</v>
      </c>
      <c r="P394" s="1" t="str">
        <f>IF(Tbl_BalanceHistory[[#This Row],[FundCode]]="0100","GF",IF(Tbl_BalanceHistory[[#This Row],[FundCode]]="01000","GF","Hi Ed / OCR"))</f>
        <v>GF</v>
      </c>
      <c r="Q394" s="5">
        <v>1027488</v>
      </c>
      <c r="R394" s="5">
        <v>1027488</v>
      </c>
      <c r="S394" s="5">
        <v>0</v>
      </c>
      <c r="T394" s="5">
        <v>0</v>
      </c>
      <c r="U394" s="3" t="s">
        <v>1732</v>
      </c>
      <c r="V394" s="5">
        <v>0</v>
      </c>
      <c r="W394" s="5">
        <v>0</v>
      </c>
      <c r="X394" s="5"/>
      <c r="Y394" s="5"/>
      <c r="Z394" s="5">
        <f>Tbl_BalanceHistory[[#This Row],[Discretionary Recommended - Pre 2022]]+Tbl_BalanceHistory[[#This Row],[Discretionary Balance Recommended: Policy]]+Tbl_BalanceHistory[[#This Row],[Discretionary Balance Recommended: Commitments]]</f>
        <v>0</v>
      </c>
      <c r="AA394" s="5">
        <f>Tbl_BalanceHistory[[#This Row],[Discretionary Balance]]-Tbl_BalanceHistory[[#This Row],[Discretionary Reappropriation]]</f>
        <v>0</v>
      </c>
      <c r="AB394" s="2"/>
      <c r="AC394" s="2"/>
      <c r="AD394" s="2"/>
      <c r="AE394" s="2"/>
    </row>
    <row r="395" spans="1:31" ht="30" x14ac:dyDescent="0.25">
      <c r="A395" s="2" t="s">
        <v>938</v>
      </c>
      <c r="B395" s="3">
        <v>2</v>
      </c>
      <c r="C395" s="3">
        <v>111</v>
      </c>
      <c r="D395" s="3" t="s">
        <v>170</v>
      </c>
      <c r="E395" s="3" t="str">
        <f>_xlfn.XLOOKUP(Tbl_BalanceHistory[[#This Row],[RespAgy]],Tbl_Agencies[Agy Code],Tbl_Agencies[Agy Sort])</f>
        <v>034000</v>
      </c>
      <c r="F395" s="2" t="str">
        <f>Tbl_BalanceHistory[[#This Row],[RespAgy]]&amp;": "&amp;Tbl_BalanceHistory[[#This Row],[RespAgency]]</f>
        <v>111: Supreme Court</v>
      </c>
      <c r="G395" s="3">
        <v>111</v>
      </c>
      <c r="H395" s="3" t="s">
        <v>170</v>
      </c>
      <c r="I395" s="3" t="str">
        <f>_xlfn.XLOOKUP(Tbl_BalanceHistory[[#This Row],[AgyCode]],Tbl_Agencies[Agy Code],Tbl_Agencies[Agy Sort])</f>
        <v>034000</v>
      </c>
      <c r="J395" s="2" t="str">
        <f>Tbl_BalanceHistory[[#This Row],[AgyCode]]&amp;": "&amp;Tbl_BalanceHistory[[#This Row],[Agency Name]]</f>
        <v>111: Supreme Court</v>
      </c>
      <c r="K395" s="1">
        <v>2017</v>
      </c>
      <c r="L395" s="3">
        <v>323</v>
      </c>
      <c r="M395" s="3" t="s">
        <v>174</v>
      </c>
      <c r="N395" s="2" t="str">
        <f>Tbl_BalanceHistory[[#This Row],[ProgramCode]]&amp;": "&amp;Tbl_BalanceHistory[[#This Row],[Program Name]]</f>
        <v>323: Law Library Services</v>
      </c>
      <c r="O395" s="3" t="s">
        <v>886</v>
      </c>
      <c r="P395" s="1" t="str">
        <f>IF(Tbl_BalanceHistory[[#This Row],[FundCode]]="0100","GF",IF(Tbl_BalanceHistory[[#This Row],[FundCode]]="01000","GF","Hi Ed / OCR"))</f>
        <v>GF</v>
      </c>
      <c r="Q395" s="5">
        <v>1212728</v>
      </c>
      <c r="R395" s="5">
        <v>1212721.3500000001</v>
      </c>
      <c r="S395" s="5">
        <v>6</v>
      </c>
      <c r="T395" s="5">
        <v>6</v>
      </c>
      <c r="U395" s="3" t="s">
        <v>1732</v>
      </c>
      <c r="V395" s="5">
        <v>0</v>
      </c>
      <c r="W395" s="5">
        <v>0</v>
      </c>
      <c r="X395" s="5"/>
      <c r="Y395" s="5"/>
      <c r="Z395" s="5">
        <f>Tbl_BalanceHistory[[#This Row],[Discretionary Recommended - Pre 2022]]+Tbl_BalanceHistory[[#This Row],[Discretionary Balance Recommended: Policy]]+Tbl_BalanceHistory[[#This Row],[Discretionary Balance Recommended: Commitments]]</f>
        <v>0</v>
      </c>
      <c r="AA395" s="5">
        <f>Tbl_BalanceHistory[[#This Row],[Discretionary Balance]]-Tbl_BalanceHistory[[#This Row],[Discretionary Reappropriation]]</f>
        <v>0</v>
      </c>
      <c r="AB395" s="2"/>
      <c r="AC395" s="2"/>
      <c r="AD395" s="2"/>
      <c r="AE395" s="2"/>
    </row>
    <row r="396" spans="1:31" ht="30" x14ac:dyDescent="0.25">
      <c r="A396" s="2" t="s">
        <v>938</v>
      </c>
      <c r="B396" s="3">
        <v>2</v>
      </c>
      <c r="C396" s="3">
        <v>111</v>
      </c>
      <c r="D396" s="3" t="s">
        <v>170</v>
      </c>
      <c r="E396" s="3" t="str">
        <f>_xlfn.XLOOKUP(Tbl_BalanceHistory[[#This Row],[RespAgy]],Tbl_Agencies[Agy Code],Tbl_Agencies[Agy Sort])</f>
        <v>034000</v>
      </c>
      <c r="F396" s="2" t="str">
        <f>Tbl_BalanceHistory[[#This Row],[RespAgy]]&amp;": "&amp;Tbl_BalanceHistory[[#This Row],[RespAgency]]</f>
        <v>111: Supreme Court</v>
      </c>
      <c r="G396" s="3">
        <v>111</v>
      </c>
      <c r="H396" s="3" t="s">
        <v>170</v>
      </c>
      <c r="I396" s="3" t="str">
        <f>_xlfn.XLOOKUP(Tbl_BalanceHistory[[#This Row],[AgyCode]],Tbl_Agencies[Agy Code],Tbl_Agencies[Agy Sort])</f>
        <v>034000</v>
      </c>
      <c r="J396" s="2" t="str">
        <f>Tbl_BalanceHistory[[#This Row],[AgyCode]]&amp;": "&amp;Tbl_BalanceHistory[[#This Row],[Agency Name]]</f>
        <v>111: Supreme Court</v>
      </c>
      <c r="K396" s="1">
        <v>2018</v>
      </c>
      <c r="L396" s="3">
        <v>323</v>
      </c>
      <c r="M396" s="3" t="s">
        <v>174</v>
      </c>
      <c r="N396" s="2" t="str">
        <f>Tbl_BalanceHistory[[#This Row],[ProgramCode]]&amp;": "&amp;Tbl_BalanceHistory[[#This Row],[Program Name]]</f>
        <v>323: Law Library Services</v>
      </c>
      <c r="O396" s="3" t="s">
        <v>886</v>
      </c>
      <c r="P396" s="1" t="str">
        <f>IF(Tbl_BalanceHistory[[#This Row],[FundCode]]="0100","GF",IF(Tbl_BalanceHistory[[#This Row],[FundCode]]="01000","GF","Hi Ed / OCR"))</f>
        <v>GF</v>
      </c>
      <c r="Q396" s="5">
        <v>1057334</v>
      </c>
      <c r="R396" s="5">
        <v>1057333.94</v>
      </c>
      <c r="S396" s="5">
        <v>0</v>
      </c>
      <c r="T396" s="5">
        <v>0</v>
      </c>
      <c r="U396" s="3" t="s">
        <v>1733</v>
      </c>
      <c r="V396" s="5">
        <v>0</v>
      </c>
      <c r="W396" s="5">
        <v>0</v>
      </c>
      <c r="X396" s="5"/>
      <c r="Y396" s="5"/>
      <c r="Z396" s="5">
        <f>Tbl_BalanceHistory[[#This Row],[Discretionary Recommended - Pre 2022]]+Tbl_BalanceHistory[[#This Row],[Discretionary Balance Recommended: Policy]]+Tbl_BalanceHistory[[#This Row],[Discretionary Balance Recommended: Commitments]]</f>
        <v>0</v>
      </c>
      <c r="AA396" s="5">
        <f>Tbl_BalanceHistory[[#This Row],[Discretionary Balance]]-Tbl_BalanceHistory[[#This Row],[Discretionary Reappropriation]]</f>
        <v>0</v>
      </c>
      <c r="AB396" s="2"/>
      <c r="AC396" s="2"/>
      <c r="AD396" s="2"/>
      <c r="AE396" s="2"/>
    </row>
    <row r="397" spans="1:31" ht="30" x14ac:dyDescent="0.25">
      <c r="A397" s="2" t="s">
        <v>938</v>
      </c>
      <c r="B397" s="3">
        <v>2</v>
      </c>
      <c r="C397" s="3">
        <v>111</v>
      </c>
      <c r="D397" s="3" t="s">
        <v>170</v>
      </c>
      <c r="E397" s="3" t="str">
        <f>_xlfn.XLOOKUP(Tbl_BalanceHistory[[#This Row],[RespAgy]],Tbl_Agencies[Agy Code],Tbl_Agencies[Agy Sort])</f>
        <v>034000</v>
      </c>
      <c r="F397" s="2" t="str">
        <f>Tbl_BalanceHistory[[#This Row],[RespAgy]]&amp;": "&amp;Tbl_BalanceHistory[[#This Row],[RespAgency]]</f>
        <v>111: Supreme Court</v>
      </c>
      <c r="G397" s="3">
        <v>111</v>
      </c>
      <c r="H397" s="3" t="s">
        <v>170</v>
      </c>
      <c r="I397" s="3" t="str">
        <f>_xlfn.XLOOKUP(Tbl_BalanceHistory[[#This Row],[AgyCode]],Tbl_Agencies[Agy Code],Tbl_Agencies[Agy Sort])</f>
        <v>034000</v>
      </c>
      <c r="J397" s="2" t="str">
        <f>Tbl_BalanceHistory[[#This Row],[AgyCode]]&amp;": "&amp;Tbl_BalanceHistory[[#This Row],[Agency Name]]</f>
        <v>111: Supreme Court</v>
      </c>
      <c r="K397" s="1">
        <v>2019</v>
      </c>
      <c r="L397" s="3">
        <v>323</v>
      </c>
      <c r="M397" s="3" t="s">
        <v>174</v>
      </c>
      <c r="N397" s="2" t="str">
        <f>Tbl_BalanceHistory[[#This Row],[ProgramCode]]&amp;": "&amp;Tbl_BalanceHistory[[#This Row],[Program Name]]</f>
        <v>323: Law Library Services</v>
      </c>
      <c r="O397" s="3" t="s">
        <v>886</v>
      </c>
      <c r="P397" s="1" t="str">
        <f>IF(Tbl_BalanceHistory[[#This Row],[FundCode]]="0100","GF",IF(Tbl_BalanceHistory[[#This Row],[FundCode]]="01000","GF","Hi Ed / OCR"))</f>
        <v>GF</v>
      </c>
      <c r="Q397" s="5">
        <v>1057444</v>
      </c>
      <c r="R397" s="5">
        <v>1057444</v>
      </c>
      <c r="S397" s="5">
        <v>0</v>
      </c>
      <c r="T397" s="5">
        <v>0</v>
      </c>
      <c r="U397" s="3" t="s">
        <v>1733</v>
      </c>
      <c r="V397" s="5">
        <v>0</v>
      </c>
      <c r="W397" s="5">
        <v>0</v>
      </c>
      <c r="X397" s="5"/>
      <c r="Y397" s="5"/>
      <c r="Z397" s="5">
        <f>Tbl_BalanceHistory[[#This Row],[Discretionary Recommended - Pre 2022]]+Tbl_BalanceHistory[[#This Row],[Discretionary Balance Recommended: Policy]]+Tbl_BalanceHistory[[#This Row],[Discretionary Balance Recommended: Commitments]]</f>
        <v>0</v>
      </c>
      <c r="AA397" s="5">
        <f>Tbl_BalanceHistory[[#This Row],[Discretionary Balance]]-Tbl_BalanceHistory[[#This Row],[Discretionary Reappropriation]]</f>
        <v>0</v>
      </c>
      <c r="AB397" s="2"/>
      <c r="AC397" s="2"/>
      <c r="AD397" s="2"/>
      <c r="AE397" s="2"/>
    </row>
    <row r="398" spans="1:31" ht="30" x14ac:dyDescent="0.25">
      <c r="A398" s="2" t="s">
        <v>168</v>
      </c>
      <c r="B398" s="3">
        <v>2</v>
      </c>
      <c r="C398" s="3">
        <v>111</v>
      </c>
      <c r="D398" s="3" t="s">
        <v>170</v>
      </c>
      <c r="E398" s="3" t="str">
        <f>_xlfn.XLOOKUP(Tbl_BalanceHistory[[#This Row],[RespAgy]],Tbl_Agencies[Agy Code],Tbl_Agencies[Agy Sort])</f>
        <v>034000</v>
      </c>
      <c r="F398" s="2" t="str">
        <f>Tbl_BalanceHistory[[#This Row],[RespAgy]]&amp;": "&amp;Tbl_BalanceHistory[[#This Row],[RespAgency]]</f>
        <v>111: Supreme Court</v>
      </c>
      <c r="G398" s="3">
        <v>111</v>
      </c>
      <c r="H398" s="3" t="s">
        <v>170</v>
      </c>
      <c r="I398" s="3" t="str">
        <f>_xlfn.XLOOKUP(Tbl_BalanceHistory[[#This Row],[AgyCode]],Tbl_Agencies[Agy Code],Tbl_Agencies[Agy Sort])</f>
        <v>034000</v>
      </c>
      <c r="J398" s="2" t="str">
        <f>Tbl_BalanceHistory[[#This Row],[AgyCode]]&amp;": "&amp;Tbl_BalanceHistory[[#This Row],[Agency Name]]</f>
        <v>111: Supreme Court</v>
      </c>
      <c r="K398" s="1">
        <v>2020</v>
      </c>
      <c r="L398" s="3">
        <v>323</v>
      </c>
      <c r="M398" s="3" t="s">
        <v>174</v>
      </c>
      <c r="N398" s="2" t="str">
        <f>Tbl_BalanceHistory[[#This Row],[ProgramCode]]&amp;": "&amp;Tbl_BalanceHistory[[#This Row],[Program Name]]</f>
        <v>323: Law Library Services</v>
      </c>
      <c r="O398" s="3" t="s">
        <v>886</v>
      </c>
      <c r="P398" s="1" t="str">
        <f>IF(Tbl_BalanceHistory[[#This Row],[FundCode]]="0100","GF",IF(Tbl_BalanceHistory[[#This Row],[FundCode]]="01000","GF","Hi Ed / OCR"))</f>
        <v>GF</v>
      </c>
      <c r="Q398" s="5">
        <v>1207444</v>
      </c>
      <c r="R398" s="5">
        <v>1207444</v>
      </c>
      <c r="S398" s="5">
        <v>0</v>
      </c>
      <c r="T398" s="5">
        <v>0</v>
      </c>
      <c r="U398" s="3" t="s">
        <v>1733</v>
      </c>
      <c r="V398" s="5">
        <v>0</v>
      </c>
      <c r="W398" s="5">
        <v>0</v>
      </c>
      <c r="X398" s="5"/>
      <c r="Y398" s="5"/>
      <c r="Z398" s="5">
        <f>Tbl_BalanceHistory[[#This Row],[Discretionary Recommended - Pre 2022]]+Tbl_BalanceHistory[[#This Row],[Discretionary Balance Recommended: Policy]]+Tbl_BalanceHistory[[#This Row],[Discretionary Balance Recommended: Commitments]]</f>
        <v>0</v>
      </c>
      <c r="AA398" s="5">
        <f>Tbl_BalanceHistory[[#This Row],[Discretionary Balance]]-Tbl_BalanceHistory[[#This Row],[Discretionary Reappropriation]]</f>
        <v>0</v>
      </c>
      <c r="AB398" s="2"/>
      <c r="AC398" s="2"/>
      <c r="AD398" s="2"/>
      <c r="AE398" s="2"/>
    </row>
    <row r="399" spans="1:31" ht="30" x14ac:dyDescent="0.25">
      <c r="A399" s="2" t="s">
        <v>168</v>
      </c>
      <c r="B399" s="3">
        <v>2</v>
      </c>
      <c r="C399" s="3">
        <v>111</v>
      </c>
      <c r="D399" s="3" t="s">
        <v>170</v>
      </c>
      <c r="E399" s="3" t="str">
        <f>_xlfn.XLOOKUP(Tbl_BalanceHistory[[#This Row],[RespAgy]],Tbl_Agencies[Agy Code],Tbl_Agencies[Agy Sort])</f>
        <v>034000</v>
      </c>
      <c r="F399" s="2" t="str">
        <f>Tbl_BalanceHistory[[#This Row],[RespAgy]]&amp;": "&amp;Tbl_BalanceHistory[[#This Row],[RespAgency]]</f>
        <v>111: Supreme Court</v>
      </c>
      <c r="G399" s="3">
        <v>111</v>
      </c>
      <c r="H399" s="3" t="s">
        <v>170</v>
      </c>
      <c r="I399" s="3" t="str">
        <f>_xlfn.XLOOKUP(Tbl_BalanceHistory[[#This Row],[AgyCode]],Tbl_Agencies[Agy Code],Tbl_Agencies[Agy Sort])</f>
        <v>034000</v>
      </c>
      <c r="J399" s="2" t="str">
        <f>Tbl_BalanceHistory[[#This Row],[AgyCode]]&amp;": "&amp;Tbl_BalanceHistory[[#This Row],[Agency Name]]</f>
        <v>111: Supreme Court</v>
      </c>
      <c r="K399" s="1">
        <v>2021</v>
      </c>
      <c r="L399" s="3">
        <v>323</v>
      </c>
      <c r="M399" s="3" t="s">
        <v>174</v>
      </c>
      <c r="N399" s="2" t="str">
        <f>Tbl_BalanceHistory[[#This Row],[ProgramCode]]&amp;": "&amp;Tbl_BalanceHistory[[#This Row],[Program Name]]</f>
        <v>323: Law Library Services</v>
      </c>
      <c r="O399" s="3" t="s">
        <v>886</v>
      </c>
      <c r="P399" s="1" t="str">
        <f>IF(Tbl_BalanceHistory[[#This Row],[FundCode]]="0100","GF",IF(Tbl_BalanceHistory[[#This Row],[FundCode]]="01000","GF","Hi Ed / OCR"))</f>
        <v>GF</v>
      </c>
      <c r="Q399" s="5">
        <v>1126534</v>
      </c>
      <c r="R399" s="5">
        <v>1041707.42</v>
      </c>
      <c r="S399" s="5">
        <v>84826.58</v>
      </c>
      <c r="T399" s="5">
        <v>84826.58</v>
      </c>
      <c r="U399" s="3" t="s">
        <v>1733</v>
      </c>
      <c r="V399" s="5">
        <v>0</v>
      </c>
      <c r="W399" s="5">
        <v>0</v>
      </c>
      <c r="X399" s="5"/>
      <c r="Y399" s="5"/>
      <c r="Z399" s="5">
        <f>Tbl_BalanceHistory[[#This Row],[Discretionary Recommended - Pre 2022]]+Tbl_BalanceHistory[[#This Row],[Discretionary Balance Recommended: Policy]]+Tbl_BalanceHistory[[#This Row],[Discretionary Balance Recommended: Commitments]]</f>
        <v>0</v>
      </c>
      <c r="AA399" s="5">
        <f>Tbl_BalanceHistory[[#This Row],[Discretionary Balance]]-Tbl_BalanceHistory[[#This Row],[Discretionary Reappropriation]]</f>
        <v>0</v>
      </c>
      <c r="AB399" s="2"/>
      <c r="AC399" s="2"/>
      <c r="AD399" s="2"/>
      <c r="AE399" s="2"/>
    </row>
    <row r="400" spans="1:31" ht="30" x14ac:dyDescent="0.25">
      <c r="A400" s="2" t="s">
        <v>168</v>
      </c>
      <c r="B400" s="3">
        <v>2</v>
      </c>
      <c r="C400" s="3">
        <v>111</v>
      </c>
      <c r="D400" s="3" t="s">
        <v>170</v>
      </c>
      <c r="E400" s="3" t="str">
        <f>_xlfn.XLOOKUP(Tbl_BalanceHistory[[#This Row],[RespAgy]],Tbl_Agencies[Agy Code],Tbl_Agencies[Agy Sort])</f>
        <v>034000</v>
      </c>
      <c r="F400" s="2" t="str">
        <f>Tbl_BalanceHistory[[#This Row],[RespAgy]]&amp;": "&amp;Tbl_BalanceHistory[[#This Row],[RespAgency]]</f>
        <v>111: Supreme Court</v>
      </c>
      <c r="G400" s="3">
        <v>111</v>
      </c>
      <c r="H400" s="3" t="s">
        <v>170</v>
      </c>
      <c r="I400" s="3" t="str">
        <f>_xlfn.XLOOKUP(Tbl_BalanceHistory[[#This Row],[AgyCode]],Tbl_Agencies[Agy Code],Tbl_Agencies[Agy Sort])</f>
        <v>034000</v>
      </c>
      <c r="J400" s="2" t="str">
        <f>Tbl_BalanceHistory[[#This Row],[AgyCode]]&amp;": "&amp;Tbl_BalanceHistory[[#This Row],[Agency Name]]</f>
        <v>111: Supreme Court</v>
      </c>
      <c r="K400" s="1">
        <v>2022</v>
      </c>
      <c r="L400" s="3">
        <v>323</v>
      </c>
      <c r="M400" s="3" t="s">
        <v>174</v>
      </c>
      <c r="N400" s="2" t="str">
        <f>Tbl_BalanceHistory[[#This Row],[ProgramCode]]&amp;": "&amp;Tbl_BalanceHistory[[#This Row],[Program Name]]</f>
        <v>323: Law Library Services</v>
      </c>
      <c r="O400" s="3" t="s">
        <v>886</v>
      </c>
      <c r="P400" s="1" t="str">
        <f>IF(Tbl_BalanceHistory[[#This Row],[FundCode]]="0100","GF",IF(Tbl_BalanceHistory[[#This Row],[FundCode]]="01000","GF","Hi Ed / OCR"))</f>
        <v>GF</v>
      </c>
      <c r="Q400" s="5">
        <v>1161360.58</v>
      </c>
      <c r="R400" s="5">
        <v>1106319.2</v>
      </c>
      <c r="S400" s="5">
        <v>55041.38</v>
      </c>
      <c r="T400" s="5">
        <v>55041.38</v>
      </c>
      <c r="U400" s="3" t="s">
        <v>1733</v>
      </c>
      <c r="V400" s="5">
        <v>0</v>
      </c>
      <c r="W400" s="5"/>
      <c r="X400" s="5">
        <v>0</v>
      </c>
      <c r="Y400" s="5">
        <v>0</v>
      </c>
      <c r="Z400" s="5">
        <f>Tbl_BalanceHistory[[#This Row],[Discretionary Recommended - Pre 2022]]+Tbl_BalanceHistory[[#This Row],[Discretionary Balance Recommended: Policy]]+Tbl_BalanceHistory[[#This Row],[Discretionary Balance Recommended: Commitments]]</f>
        <v>0</v>
      </c>
      <c r="AA400" s="5">
        <f>Tbl_BalanceHistory[[#This Row],[Discretionary Balance]]-Tbl_BalanceHistory[[#This Row],[Discretionary Reappropriation]]</f>
        <v>0</v>
      </c>
      <c r="AB400" s="2"/>
      <c r="AC400" s="2"/>
      <c r="AD400" s="2"/>
      <c r="AE400" s="2"/>
    </row>
    <row r="401" spans="1:31" ht="30" x14ac:dyDescent="0.25">
      <c r="A401" s="2" t="s">
        <v>168</v>
      </c>
      <c r="B401" s="3">
        <v>2</v>
      </c>
      <c r="C401" s="3">
        <v>111</v>
      </c>
      <c r="D401" s="3" t="s">
        <v>170</v>
      </c>
      <c r="E401" s="3" t="str">
        <f>_xlfn.XLOOKUP(Tbl_BalanceHistory[[#This Row],[RespAgy]],Tbl_Agencies[Agy Code],Tbl_Agencies[Agy Sort])</f>
        <v>034000</v>
      </c>
      <c r="F401" s="2" t="str">
        <f>Tbl_BalanceHistory[[#This Row],[RespAgy]]&amp;": "&amp;Tbl_BalanceHistory[[#This Row],[RespAgency]]</f>
        <v>111: Supreme Court</v>
      </c>
      <c r="G401" s="3">
        <v>111</v>
      </c>
      <c r="H401" s="3" t="s">
        <v>170</v>
      </c>
      <c r="I401" s="3" t="str">
        <f>_xlfn.XLOOKUP(Tbl_BalanceHistory[[#This Row],[AgyCode]],Tbl_Agencies[Agy Code],Tbl_Agencies[Agy Sort])</f>
        <v>034000</v>
      </c>
      <c r="J401" s="2" t="str">
        <f>Tbl_BalanceHistory[[#This Row],[AgyCode]]&amp;": "&amp;Tbl_BalanceHistory[[#This Row],[Agency Name]]</f>
        <v>111: Supreme Court</v>
      </c>
      <c r="K401" s="1">
        <v>2023</v>
      </c>
      <c r="L401" s="3">
        <v>323</v>
      </c>
      <c r="M401" s="3" t="s">
        <v>174</v>
      </c>
      <c r="N401" s="2" t="str">
        <f>Tbl_BalanceHistory[[#This Row],[ProgramCode]]&amp;": "&amp;Tbl_BalanceHistory[[#This Row],[Program Name]]</f>
        <v>323: Law Library Services</v>
      </c>
      <c r="O401" s="3" t="s">
        <v>886</v>
      </c>
      <c r="P401" s="1" t="str">
        <f>IF(Tbl_BalanceHistory[[#This Row],[FundCode]]="0100","GF",IF(Tbl_BalanceHistory[[#This Row],[FundCode]]="01000","GF","Hi Ed / OCR"))</f>
        <v>GF</v>
      </c>
      <c r="Q401" s="5">
        <v>1153719.3799999999</v>
      </c>
      <c r="R401" s="5">
        <v>1081099.8600000001</v>
      </c>
      <c r="S401" s="5">
        <v>72619.520000000004</v>
      </c>
      <c r="T401" s="5">
        <v>72619.520000000004</v>
      </c>
      <c r="U401" s="3" t="s">
        <v>1733</v>
      </c>
      <c r="V401" s="5">
        <v>0</v>
      </c>
      <c r="W401" s="5">
        <v>0</v>
      </c>
      <c r="X401" s="5">
        <v>0</v>
      </c>
      <c r="Y401" s="5">
        <v>0</v>
      </c>
      <c r="Z401" s="5">
        <v>0</v>
      </c>
      <c r="AA401" s="5">
        <v>0</v>
      </c>
      <c r="AB401" s="2"/>
      <c r="AC401" s="2"/>
      <c r="AD401" s="2"/>
      <c r="AE401" s="2"/>
    </row>
    <row r="402" spans="1:31" ht="30" x14ac:dyDescent="0.25">
      <c r="A402" s="2" t="s">
        <v>168</v>
      </c>
      <c r="B402" s="3">
        <v>2</v>
      </c>
      <c r="C402" s="3">
        <v>111</v>
      </c>
      <c r="D402" s="3" t="s">
        <v>170</v>
      </c>
      <c r="E402" s="3" t="str">
        <f>_xlfn.XLOOKUP(Tbl_BalanceHistory[[#This Row],[RespAgy]],Tbl_Agencies[Agy Code],Tbl_Agencies[Agy Sort])</f>
        <v>034000</v>
      </c>
      <c r="F402" s="2" t="str">
        <f>Tbl_BalanceHistory[[#This Row],[RespAgy]]&amp;": "&amp;Tbl_BalanceHistory[[#This Row],[RespAgency]]</f>
        <v>111: Supreme Court</v>
      </c>
      <c r="G402" s="3">
        <v>111</v>
      </c>
      <c r="H402" s="3" t="s">
        <v>170</v>
      </c>
      <c r="I402" s="3" t="str">
        <f>_xlfn.XLOOKUP(Tbl_BalanceHistory[[#This Row],[AgyCode]],Tbl_Agencies[Agy Code],Tbl_Agencies[Agy Sort])</f>
        <v>034000</v>
      </c>
      <c r="J402" s="2" t="str">
        <f>Tbl_BalanceHistory[[#This Row],[AgyCode]]&amp;": "&amp;Tbl_BalanceHistory[[#This Row],[Agency Name]]</f>
        <v>111: Supreme Court</v>
      </c>
      <c r="K402" s="1">
        <v>2024</v>
      </c>
      <c r="L402" s="3">
        <v>323</v>
      </c>
      <c r="M402" s="3" t="s">
        <v>174</v>
      </c>
      <c r="N402" s="2" t="str">
        <f>Tbl_BalanceHistory[[#This Row],[ProgramCode]]&amp;": "&amp;Tbl_BalanceHistory[[#This Row],[Program Name]]</f>
        <v>323: Law Library Services</v>
      </c>
      <c r="O402" s="3" t="s">
        <v>886</v>
      </c>
      <c r="P402" s="1" t="str">
        <f>IF(Tbl_BalanceHistory[[#This Row],[FundCode]]="0100","GF",IF(Tbl_BalanceHistory[[#This Row],[FundCode]]="01000","GF","Hi Ed / OCR"))</f>
        <v>GF</v>
      </c>
      <c r="Q402" s="5">
        <v>1226458.52</v>
      </c>
      <c r="R402" s="5">
        <v>1200573.93</v>
      </c>
      <c r="S402" s="5">
        <v>25884.59</v>
      </c>
      <c r="T402" s="5">
        <v>25884.59</v>
      </c>
      <c r="U402" s="3" t="s">
        <v>1733</v>
      </c>
      <c r="V402" s="5">
        <v>0</v>
      </c>
      <c r="W402" s="5">
        <v>0</v>
      </c>
      <c r="X402" s="5">
        <v>0</v>
      </c>
      <c r="Y402" s="5">
        <v>0</v>
      </c>
      <c r="Z402" s="5">
        <v>0</v>
      </c>
      <c r="AA402" s="5">
        <v>0</v>
      </c>
      <c r="AB402" s="2"/>
      <c r="AC402" s="2"/>
      <c r="AD402" s="2"/>
      <c r="AE402" s="2"/>
    </row>
    <row r="403" spans="1:31" ht="45" x14ac:dyDescent="0.25">
      <c r="A403" s="2" t="s">
        <v>938</v>
      </c>
      <c r="B403" s="3">
        <v>2</v>
      </c>
      <c r="C403" s="3">
        <v>111</v>
      </c>
      <c r="D403" s="3" t="s">
        <v>170</v>
      </c>
      <c r="E403" s="3" t="str">
        <f>_xlfn.XLOOKUP(Tbl_BalanceHistory[[#This Row],[RespAgy]],Tbl_Agencies[Agy Code],Tbl_Agencies[Agy Sort])</f>
        <v>034000</v>
      </c>
      <c r="F403" s="2" t="str">
        <f>Tbl_BalanceHistory[[#This Row],[RespAgy]]&amp;": "&amp;Tbl_BalanceHistory[[#This Row],[RespAgency]]</f>
        <v>111: Supreme Court</v>
      </c>
      <c r="G403" s="3">
        <v>111</v>
      </c>
      <c r="H403" s="3" t="s">
        <v>170</v>
      </c>
      <c r="I403" s="3" t="str">
        <f>_xlfn.XLOOKUP(Tbl_BalanceHistory[[#This Row],[AgyCode]],Tbl_Agencies[Agy Code],Tbl_Agencies[Agy Sort])</f>
        <v>034000</v>
      </c>
      <c r="J403" s="2" t="str">
        <f>Tbl_BalanceHistory[[#This Row],[AgyCode]]&amp;": "&amp;Tbl_BalanceHistory[[#This Row],[Agency Name]]</f>
        <v>111: Supreme Court</v>
      </c>
      <c r="K403" s="1">
        <v>2014</v>
      </c>
      <c r="L403" s="3">
        <v>324</v>
      </c>
      <c r="M403" s="3" t="s">
        <v>207</v>
      </c>
      <c r="N403" s="2" t="str">
        <f>Tbl_BalanceHistory[[#This Row],[ProgramCode]]&amp;": "&amp;Tbl_BalanceHistory[[#This Row],[Program Name]]</f>
        <v>324: Adjudicatory Research, Planning, and Coordination</v>
      </c>
      <c r="O403" s="3" t="s">
        <v>1730</v>
      </c>
      <c r="P403" s="1" t="str">
        <f>IF(Tbl_BalanceHistory[[#This Row],[FundCode]]="0100","GF",IF(Tbl_BalanceHistory[[#This Row],[FundCode]]="01000","GF","Hi Ed / OCR"))</f>
        <v>GF</v>
      </c>
      <c r="Q403" s="5">
        <v>1964</v>
      </c>
      <c r="R403" s="5">
        <v>1964</v>
      </c>
      <c r="S403" s="5">
        <v>0</v>
      </c>
      <c r="T403" s="5">
        <v>0</v>
      </c>
      <c r="U403" s="3"/>
      <c r="V403" s="5">
        <v>0</v>
      </c>
      <c r="W403" s="5">
        <v>0</v>
      </c>
      <c r="X403" s="5"/>
      <c r="Y403" s="5"/>
      <c r="Z403" s="5">
        <f>Tbl_BalanceHistory[[#This Row],[Discretionary Recommended - Pre 2022]]+Tbl_BalanceHistory[[#This Row],[Discretionary Balance Recommended: Policy]]+Tbl_BalanceHistory[[#This Row],[Discretionary Balance Recommended: Commitments]]</f>
        <v>0</v>
      </c>
      <c r="AA403" s="5">
        <f>Tbl_BalanceHistory[[#This Row],[Discretionary Balance]]-Tbl_BalanceHistory[[#This Row],[Discretionary Reappropriation]]</f>
        <v>0</v>
      </c>
      <c r="AB403" s="2"/>
      <c r="AC403" s="2"/>
      <c r="AD403" s="2"/>
      <c r="AE403" s="2"/>
    </row>
    <row r="404" spans="1:31" ht="45" x14ac:dyDescent="0.25">
      <c r="A404" s="2" t="s">
        <v>938</v>
      </c>
      <c r="B404" s="3">
        <v>2</v>
      </c>
      <c r="C404" s="3">
        <v>111</v>
      </c>
      <c r="D404" s="3" t="s">
        <v>170</v>
      </c>
      <c r="E404" s="3" t="str">
        <f>_xlfn.XLOOKUP(Tbl_BalanceHistory[[#This Row],[RespAgy]],Tbl_Agencies[Agy Code],Tbl_Agencies[Agy Sort])</f>
        <v>034000</v>
      </c>
      <c r="F404" s="2" t="str">
        <f>Tbl_BalanceHistory[[#This Row],[RespAgy]]&amp;": "&amp;Tbl_BalanceHistory[[#This Row],[RespAgency]]</f>
        <v>111: Supreme Court</v>
      </c>
      <c r="G404" s="3">
        <v>111</v>
      </c>
      <c r="H404" s="3" t="s">
        <v>170</v>
      </c>
      <c r="I404" s="3" t="str">
        <f>_xlfn.XLOOKUP(Tbl_BalanceHistory[[#This Row],[AgyCode]],Tbl_Agencies[Agy Code],Tbl_Agencies[Agy Sort])</f>
        <v>034000</v>
      </c>
      <c r="J404" s="2" t="str">
        <f>Tbl_BalanceHistory[[#This Row],[AgyCode]]&amp;": "&amp;Tbl_BalanceHistory[[#This Row],[Agency Name]]</f>
        <v>111: Supreme Court</v>
      </c>
      <c r="K404" s="1">
        <v>2015</v>
      </c>
      <c r="L404" s="3">
        <v>324</v>
      </c>
      <c r="M404" s="3" t="s">
        <v>207</v>
      </c>
      <c r="N404" s="2" t="str">
        <f>Tbl_BalanceHistory[[#This Row],[ProgramCode]]&amp;": "&amp;Tbl_BalanceHistory[[#This Row],[Program Name]]</f>
        <v>324: Adjudicatory Research, Planning, and Coordination</v>
      </c>
      <c r="O404" s="3" t="s">
        <v>1730</v>
      </c>
      <c r="P404" s="1" t="str">
        <f>IF(Tbl_BalanceHistory[[#This Row],[FundCode]]="0100","GF",IF(Tbl_BalanceHistory[[#This Row],[FundCode]]="01000","GF","Hi Ed / OCR"))</f>
        <v>GF</v>
      </c>
      <c r="Q404" s="5">
        <v>0</v>
      </c>
      <c r="R404" s="5">
        <v>0</v>
      </c>
      <c r="S404" s="5">
        <v>0</v>
      </c>
      <c r="T404" s="5">
        <v>0</v>
      </c>
      <c r="U404" s="3"/>
      <c r="V404" s="5">
        <v>0</v>
      </c>
      <c r="W404" s="5">
        <v>0</v>
      </c>
      <c r="X404" s="5"/>
      <c r="Y404" s="5"/>
      <c r="Z404" s="5">
        <f>Tbl_BalanceHistory[[#This Row],[Discretionary Recommended - Pre 2022]]+Tbl_BalanceHistory[[#This Row],[Discretionary Balance Recommended: Policy]]+Tbl_BalanceHistory[[#This Row],[Discretionary Balance Recommended: Commitments]]</f>
        <v>0</v>
      </c>
      <c r="AA404" s="5">
        <f>Tbl_BalanceHistory[[#This Row],[Discretionary Balance]]-Tbl_BalanceHistory[[#This Row],[Discretionary Reappropriation]]</f>
        <v>0</v>
      </c>
      <c r="AB404" s="2"/>
      <c r="AC404" s="2"/>
      <c r="AD404" s="2"/>
      <c r="AE404" s="2"/>
    </row>
    <row r="405" spans="1:31" ht="45" x14ac:dyDescent="0.25">
      <c r="A405" s="2" t="s">
        <v>938</v>
      </c>
      <c r="B405" s="3">
        <v>2</v>
      </c>
      <c r="C405" s="3">
        <v>111</v>
      </c>
      <c r="D405" s="3" t="s">
        <v>170</v>
      </c>
      <c r="E405" s="3" t="str">
        <f>_xlfn.XLOOKUP(Tbl_BalanceHistory[[#This Row],[RespAgy]],Tbl_Agencies[Agy Code],Tbl_Agencies[Agy Sort])</f>
        <v>034000</v>
      </c>
      <c r="F405" s="2" t="str">
        <f>Tbl_BalanceHistory[[#This Row],[RespAgy]]&amp;": "&amp;Tbl_BalanceHistory[[#This Row],[RespAgency]]</f>
        <v>111: Supreme Court</v>
      </c>
      <c r="G405" s="3">
        <v>111</v>
      </c>
      <c r="H405" s="3" t="s">
        <v>170</v>
      </c>
      <c r="I405" s="3" t="str">
        <f>_xlfn.XLOOKUP(Tbl_BalanceHistory[[#This Row],[AgyCode]],Tbl_Agencies[Agy Code],Tbl_Agencies[Agy Sort])</f>
        <v>034000</v>
      </c>
      <c r="J405" s="2" t="str">
        <f>Tbl_BalanceHistory[[#This Row],[AgyCode]]&amp;": "&amp;Tbl_BalanceHistory[[#This Row],[Agency Name]]</f>
        <v>111: Supreme Court</v>
      </c>
      <c r="K405" s="1">
        <v>2014</v>
      </c>
      <c r="L405" s="3">
        <v>326</v>
      </c>
      <c r="M405" s="3" t="s">
        <v>176</v>
      </c>
      <c r="N405" s="2" t="str">
        <f>Tbl_BalanceHistory[[#This Row],[ProgramCode]]&amp;": "&amp;Tbl_BalanceHistory[[#This Row],[Program Name]]</f>
        <v>326: Adjudication Training, Education, and Standards</v>
      </c>
      <c r="O405" s="3" t="s">
        <v>1730</v>
      </c>
      <c r="P405" s="1" t="str">
        <f>IF(Tbl_BalanceHistory[[#This Row],[FundCode]]="0100","GF",IF(Tbl_BalanceHistory[[#This Row],[FundCode]]="01000","GF","Hi Ed / OCR"))</f>
        <v>GF</v>
      </c>
      <c r="Q405" s="5">
        <v>977445</v>
      </c>
      <c r="R405" s="5">
        <v>906018.24</v>
      </c>
      <c r="S405" s="5">
        <v>71426</v>
      </c>
      <c r="T405" s="5">
        <v>71426</v>
      </c>
      <c r="U405" s="3" t="s">
        <v>1731</v>
      </c>
      <c r="V405" s="5">
        <v>0</v>
      </c>
      <c r="W405" s="5">
        <v>0</v>
      </c>
      <c r="X405" s="5"/>
      <c r="Y405" s="5"/>
      <c r="Z405" s="5">
        <f>Tbl_BalanceHistory[[#This Row],[Discretionary Recommended - Pre 2022]]+Tbl_BalanceHistory[[#This Row],[Discretionary Balance Recommended: Policy]]+Tbl_BalanceHistory[[#This Row],[Discretionary Balance Recommended: Commitments]]</f>
        <v>0</v>
      </c>
      <c r="AA405" s="5">
        <f>Tbl_BalanceHistory[[#This Row],[Discretionary Balance]]-Tbl_BalanceHistory[[#This Row],[Discretionary Reappropriation]]</f>
        <v>0</v>
      </c>
      <c r="AB405" s="2"/>
      <c r="AC405" s="2"/>
      <c r="AD405" s="2"/>
      <c r="AE405" s="2"/>
    </row>
    <row r="406" spans="1:31" ht="45" x14ac:dyDescent="0.25">
      <c r="A406" s="2" t="s">
        <v>938</v>
      </c>
      <c r="B406" s="3">
        <v>2</v>
      </c>
      <c r="C406" s="3">
        <v>111</v>
      </c>
      <c r="D406" s="3" t="s">
        <v>170</v>
      </c>
      <c r="E406" s="3" t="str">
        <f>_xlfn.XLOOKUP(Tbl_BalanceHistory[[#This Row],[RespAgy]],Tbl_Agencies[Agy Code],Tbl_Agencies[Agy Sort])</f>
        <v>034000</v>
      </c>
      <c r="F406" s="2" t="str">
        <f>Tbl_BalanceHistory[[#This Row],[RespAgy]]&amp;": "&amp;Tbl_BalanceHistory[[#This Row],[RespAgency]]</f>
        <v>111: Supreme Court</v>
      </c>
      <c r="G406" s="3">
        <v>111</v>
      </c>
      <c r="H406" s="3" t="s">
        <v>170</v>
      </c>
      <c r="I406" s="3" t="str">
        <f>_xlfn.XLOOKUP(Tbl_BalanceHistory[[#This Row],[AgyCode]],Tbl_Agencies[Agy Code],Tbl_Agencies[Agy Sort])</f>
        <v>034000</v>
      </c>
      <c r="J406" s="2" t="str">
        <f>Tbl_BalanceHistory[[#This Row],[AgyCode]]&amp;": "&amp;Tbl_BalanceHistory[[#This Row],[Agency Name]]</f>
        <v>111: Supreme Court</v>
      </c>
      <c r="K406" s="1">
        <v>2015</v>
      </c>
      <c r="L406" s="3">
        <v>326</v>
      </c>
      <c r="M406" s="3" t="s">
        <v>176</v>
      </c>
      <c r="N406" s="2" t="str">
        <f>Tbl_BalanceHistory[[#This Row],[ProgramCode]]&amp;": "&amp;Tbl_BalanceHistory[[#This Row],[Program Name]]</f>
        <v>326: Adjudication Training, Education, and Standards</v>
      </c>
      <c r="O406" s="3" t="s">
        <v>1730</v>
      </c>
      <c r="P406" s="1" t="str">
        <f>IF(Tbl_BalanceHistory[[#This Row],[FundCode]]="0100","GF",IF(Tbl_BalanceHistory[[#This Row],[FundCode]]="01000","GF","Hi Ed / OCR"))</f>
        <v>GF</v>
      </c>
      <c r="Q406" s="5">
        <v>1095566</v>
      </c>
      <c r="R406" s="5">
        <v>1095540</v>
      </c>
      <c r="S406" s="5">
        <v>25</v>
      </c>
      <c r="T406" s="5">
        <v>25</v>
      </c>
      <c r="U406" s="3" t="s">
        <v>1731</v>
      </c>
      <c r="V406" s="5">
        <v>0</v>
      </c>
      <c r="W406" s="5">
        <v>0</v>
      </c>
      <c r="X406" s="5"/>
      <c r="Y406" s="5"/>
      <c r="Z406" s="5">
        <f>Tbl_BalanceHistory[[#This Row],[Discretionary Recommended - Pre 2022]]+Tbl_BalanceHistory[[#This Row],[Discretionary Balance Recommended: Policy]]+Tbl_BalanceHistory[[#This Row],[Discretionary Balance Recommended: Commitments]]</f>
        <v>0</v>
      </c>
      <c r="AA406" s="5">
        <f>Tbl_BalanceHistory[[#This Row],[Discretionary Balance]]-Tbl_BalanceHistory[[#This Row],[Discretionary Reappropriation]]</f>
        <v>0</v>
      </c>
      <c r="AB406" s="2"/>
      <c r="AC406" s="2"/>
      <c r="AD406" s="2"/>
      <c r="AE406" s="2"/>
    </row>
    <row r="407" spans="1:31" ht="45" x14ac:dyDescent="0.25">
      <c r="A407" s="2" t="s">
        <v>938</v>
      </c>
      <c r="B407" s="3">
        <v>2</v>
      </c>
      <c r="C407" s="3">
        <v>111</v>
      </c>
      <c r="D407" s="3" t="s">
        <v>170</v>
      </c>
      <c r="E407" s="3" t="str">
        <f>_xlfn.XLOOKUP(Tbl_BalanceHistory[[#This Row],[RespAgy]],Tbl_Agencies[Agy Code],Tbl_Agencies[Agy Sort])</f>
        <v>034000</v>
      </c>
      <c r="F407" s="2" t="str">
        <f>Tbl_BalanceHistory[[#This Row],[RespAgy]]&amp;": "&amp;Tbl_BalanceHistory[[#This Row],[RespAgency]]</f>
        <v>111: Supreme Court</v>
      </c>
      <c r="G407" s="3">
        <v>111</v>
      </c>
      <c r="H407" s="3" t="s">
        <v>170</v>
      </c>
      <c r="I407" s="3" t="str">
        <f>_xlfn.XLOOKUP(Tbl_BalanceHistory[[#This Row],[AgyCode]],Tbl_Agencies[Agy Code],Tbl_Agencies[Agy Sort])</f>
        <v>034000</v>
      </c>
      <c r="J407" s="2" t="str">
        <f>Tbl_BalanceHistory[[#This Row],[AgyCode]]&amp;": "&amp;Tbl_BalanceHistory[[#This Row],[Agency Name]]</f>
        <v>111: Supreme Court</v>
      </c>
      <c r="K407" s="1">
        <v>2016</v>
      </c>
      <c r="L407" s="3">
        <v>326</v>
      </c>
      <c r="M407" s="3" t="s">
        <v>176</v>
      </c>
      <c r="N407" s="2" t="str">
        <f>Tbl_BalanceHistory[[#This Row],[ProgramCode]]&amp;": "&amp;Tbl_BalanceHistory[[#This Row],[Program Name]]</f>
        <v>326: Adjudication Training, Education, and Standards</v>
      </c>
      <c r="O407" s="3" t="s">
        <v>1730</v>
      </c>
      <c r="P407" s="1" t="str">
        <f>IF(Tbl_BalanceHistory[[#This Row],[FundCode]]="0100","GF",IF(Tbl_BalanceHistory[[#This Row],[FundCode]]="01000","GF","Hi Ed / OCR"))</f>
        <v>GF</v>
      </c>
      <c r="Q407" s="5">
        <v>1099165</v>
      </c>
      <c r="R407" s="5">
        <v>1099165</v>
      </c>
      <c r="S407" s="5">
        <v>0</v>
      </c>
      <c r="T407" s="5">
        <v>0</v>
      </c>
      <c r="U407" s="3" t="s">
        <v>1732</v>
      </c>
      <c r="V407" s="5">
        <v>0</v>
      </c>
      <c r="W407" s="5">
        <v>0</v>
      </c>
      <c r="X407" s="5"/>
      <c r="Y407" s="5"/>
      <c r="Z407" s="5">
        <f>Tbl_BalanceHistory[[#This Row],[Discretionary Recommended - Pre 2022]]+Tbl_BalanceHistory[[#This Row],[Discretionary Balance Recommended: Policy]]+Tbl_BalanceHistory[[#This Row],[Discretionary Balance Recommended: Commitments]]</f>
        <v>0</v>
      </c>
      <c r="AA407" s="5">
        <f>Tbl_BalanceHistory[[#This Row],[Discretionary Balance]]-Tbl_BalanceHistory[[#This Row],[Discretionary Reappropriation]]</f>
        <v>0</v>
      </c>
      <c r="AB407" s="2"/>
      <c r="AC407" s="2"/>
      <c r="AD407" s="2"/>
      <c r="AE407" s="2"/>
    </row>
    <row r="408" spans="1:31" ht="45" x14ac:dyDescent="0.25">
      <c r="A408" s="2" t="s">
        <v>938</v>
      </c>
      <c r="B408" s="3">
        <v>2</v>
      </c>
      <c r="C408" s="3">
        <v>111</v>
      </c>
      <c r="D408" s="3" t="s">
        <v>170</v>
      </c>
      <c r="E408" s="3" t="str">
        <f>_xlfn.XLOOKUP(Tbl_BalanceHistory[[#This Row],[RespAgy]],Tbl_Agencies[Agy Code],Tbl_Agencies[Agy Sort])</f>
        <v>034000</v>
      </c>
      <c r="F408" s="2" t="str">
        <f>Tbl_BalanceHistory[[#This Row],[RespAgy]]&amp;": "&amp;Tbl_BalanceHistory[[#This Row],[RespAgency]]</f>
        <v>111: Supreme Court</v>
      </c>
      <c r="G408" s="3">
        <v>111</v>
      </c>
      <c r="H408" s="3" t="s">
        <v>170</v>
      </c>
      <c r="I408" s="3" t="str">
        <f>_xlfn.XLOOKUP(Tbl_BalanceHistory[[#This Row],[AgyCode]],Tbl_Agencies[Agy Code],Tbl_Agencies[Agy Sort])</f>
        <v>034000</v>
      </c>
      <c r="J408" s="2" t="str">
        <f>Tbl_BalanceHistory[[#This Row],[AgyCode]]&amp;": "&amp;Tbl_BalanceHistory[[#This Row],[Agency Name]]</f>
        <v>111: Supreme Court</v>
      </c>
      <c r="K408" s="1">
        <v>2017</v>
      </c>
      <c r="L408" s="3">
        <v>326</v>
      </c>
      <c r="M408" s="3" t="s">
        <v>176</v>
      </c>
      <c r="N408" s="2" t="str">
        <f>Tbl_BalanceHistory[[#This Row],[ProgramCode]]&amp;": "&amp;Tbl_BalanceHistory[[#This Row],[Program Name]]</f>
        <v>326: Adjudication Training, Education, and Standards</v>
      </c>
      <c r="O408" s="3" t="s">
        <v>886</v>
      </c>
      <c r="P408" s="1" t="str">
        <f>IF(Tbl_BalanceHistory[[#This Row],[FundCode]]="0100","GF",IF(Tbl_BalanceHistory[[#This Row],[FundCode]]="01000","GF","Hi Ed / OCR"))</f>
        <v>GF</v>
      </c>
      <c r="Q408" s="5">
        <v>1099140</v>
      </c>
      <c r="R408" s="5">
        <v>967731.27</v>
      </c>
      <c r="S408" s="5">
        <v>131408</v>
      </c>
      <c r="T408" s="5">
        <v>131408</v>
      </c>
      <c r="U408" s="3" t="s">
        <v>1732</v>
      </c>
      <c r="V408" s="5">
        <v>0</v>
      </c>
      <c r="W408" s="5">
        <v>0</v>
      </c>
      <c r="X408" s="5"/>
      <c r="Y408" s="5"/>
      <c r="Z408" s="5">
        <f>Tbl_BalanceHistory[[#This Row],[Discretionary Recommended - Pre 2022]]+Tbl_BalanceHistory[[#This Row],[Discretionary Balance Recommended: Policy]]+Tbl_BalanceHistory[[#This Row],[Discretionary Balance Recommended: Commitments]]</f>
        <v>0</v>
      </c>
      <c r="AA408" s="5">
        <f>Tbl_BalanceHistory[[#This Row],[Discretionary Balance]]-Tbl_BalanceHistory[[#This Row],[Discretionary Reappropriation]]</f>
        <v>0</v>
      </c>
      <c r="AB408" s="2"/>
      <c r="AC408" s="2"/>
      <c r="AD408" s="2"/>
      <c r="AE408" s="2"/>
    </row>
    <row r="409" spans="1:31" ht="45" x14ac:dyDescent="0.25">
      <c r="A409" s="2" t="s">
        <v>938</v>
      </c>
      <c r="B409" s="3">
        <v>2</v>
      </c>
      <c r="C409" s="3">
        <v>111</v>
      </c>
      <c r="D409" s="3" t="s">
        <v>170</v>
      </c>
      <c r="E409" s="3" t="str">
        <f>_xlfn.XLOOKUP(Tbl_BalanceHistory[[#This Row],[RespAgy]],Tbl_Agencies[Agy Code],Tbl_Agencies[Agy Sort])</f>
        <v>034000</v>
      </c>
      <c r="F409" s="2" t="str">
        <f>Tbl_BalanceHistory[[#This Row],[RespAgy]]&amp;": "&amp;Tbl_BalanceHistory[[#This Row],[RespAgency]]</f>
        <v>111: Supreme Court</v>
      </c>
      <c r="G409" s="3">
        <v>111</v>
      </c>
      <c r="H409" s="3" t="s">
        <v>170</v>
      </c>
      <c r="I409" s="3" t="str">
        <f>_xlfn.XLOOKUP(Tbl_BalanceHistory[[#This Row],[AgyCode]],Tbl_Agencies[Agy Code],Tbl_Agencies[Agy Sort])</f>
        <v>034000</v>
      </c>
      <c r="J409" s="2" t="str">
        <f>Tbl_BalanceHistory[[#This Row],[AgyCode]]&amp;": "&amp;Tbl_BalanceHistory[[#This Row],[Agency Name]]</f>
        <v>111: Supreme Court</v>
      </c>
      <c r="K409" s="1">
        <v>2018</v>
      </c>
      <c r="L409" s="3">
        <v>326</v>
      </c>
      <c r="M409" s="3" t="s">
        <v>176</v>
      </c>
      <c r="N409" s="2" t="str">
        <f>Tbl_BalanceHistory[[#This Row],[ProgramCode]]&amp;": "&amp;Tbl_BalanceHistory[[#This Row],[Program Name]]</f>
        <v>326: Adjudication Training, Education, and Standards</v>
      </c>
      <c r="O409" s="3" t="s">
        <v>886</v>
      </c>
      <c r="P409" s="1" t="str">
        <f>IF(Tbl_BalanceHistory[[#This Row],[FundCode]]="0100","GF",IF(Tbl_BalanceHistory[[#This Row],[FundCode]]="01000","GF","Hi Ed / OCR"))</f>
        <v>GF</v>
      </c>
      <c r="Q409" s="5">
        <v>1125548</v>
      </c>
      <c r="R409" s="5">
        <v>1066350.56</v>
      </c>
      <c r="S409" s="5">
        <v>59197</v>
      </c>
      <c r="T409" s="5">
        <v>59197</v>
      </c>
      <c r="U409" s="3" t="s">
        <v>1733</v>
      </c>
      <c r="V409" s="5">
        <v>0</v>
      </c>
      <c r="W409" s="5">
        <v>0</v>
      </c>
      <c r="X409" s="5"/>
      <c r="Y409" s="5"/>
      <c r="Z409" s="5">
        <f>Tbl_BalanceHistory[[#This Row],[Discretionary Recommended - Pre 2022]]+Tbl_BalanceHistory[[#This Row],[Discretionary Balance Recommended: Policy]]+Tbl_BalanceHistory[[#This Row],[Discretionary Balance Recommended: Commitments]]</f>
        <v>0</v>
      </c>
      <c r="AA409" s="5">
        <f>Tbl_BalanceHistory[[#This Row],[Discretionary Balance]]-Tbl_BalanceHistory[[#This Row],[Discretionary Reappropriation]]</f>
        <v>0</v>
      </c>
      <c r="AB409" s="2"/>
      <c r="AC409" s="2"/>
      <c r="AD409" s="2"/>
      <c r="AE409" s="2"/>
    </row>
    <row r="410" spans="1:31" ht="45" x14ac:dyDescent="0.25">
      <c r="A410" s="2" t="s">
        <v>938</v>
      </c>
      <c r="B410" s="3">
        <v>2</v>
      </c>
      <c r="C410" s="3">
        <v>111</v>
      </c>
      <c r="D410" s="3" t="s">
        <v>170</v>
      </c>
      <c r="E410" s="3" t="str">
        <f>_xlfn.XLOOKUP(Tbl_BalanceHistory[[#This Row],[RespAgy]],Tbl_Agencies[Agy Code],Tbl_Agencies[Agy Sort])</f>
        <v>034000</v>
      </c>
      <c r="F410" s="2" t="str">
        <f>Tbl_BalanceHistory[[#This Row],[RespAgy]]&amp;": "&amp;Tbl_BalanceHistory[[#This Row],[RespAgency]]</f>
        <v>111: Supreme Court</v>
      </c>
      <c r="G410" s="3">
        <v>111</v>
      </c>
      <c r="H410" s="3" t="s">
        <v>170</v>
      </c>
      <c r="I410" s="3" t="str">
        <f>_xlfn.XLOOKUP(Tbl_BalanceHistory[[#This Row],[AgyCode]],Tbl_Agencies[Agy Code],Tbl_Agencies[Agy Sort])</f>
        <v>034000</v>
      </c>
      <c r="J410" s="2" t="str">
        <f>Tbl_BalanceHistory[[#This Row],[AgyCode]]&amp;": "&amp;Tbl_BalanceHistory[[#This Row],[Agency Name]]</f>
        <v>111: Supreme Court</v>
      </c>
      <c r="K410" s="1">
        <v>2019</v>
      </c>
      <c r="L410" s="3">
        <v>326</v>
      </c>
      <c r="M410" s="3" t="s">
        <v>176</v>
      </c>
      <c r="N410" s="2" t="str">
        <f>Tbl_BalanceHistory[[#This Row],[ProgramCode]]&amp;": "&amp;Tbl_BalanceHistory[[#This Row],[Program Name]]</f>
        <v>326: Adjudication Training, Education, and Standards</v>
      </c>
      <c r="O410" s="3" t="s">
        <v>886</v>
      </c>
      <c r="P410" s="1" t="str">
        <f>IF(Tbl_BalanceHistory[[#This Row],[FundCode]]="0100","GF",IF(Tbl_BalanceHistory[[#This Row],[FundCode]]="01000","GF","Hi Ed / OCR"))</f>
        <v>GF</v>
      </c>
      <c r="Q410" s="5">
        <v>1158337</v>
      </c>
      <c r="R410" s="5">
        <v>1147857.21</v>
      </c>
      <c r="S410" s="5">
        <v>10479.790000000001</v>
      </c>
      <c r="T410" s="5">
        <v>10479.790000000001</v>
      </c>
      <c r="U410" s="3" t="s">
        <v>1733</v>
      </c>
      <c r="V410" s="5">
        <v>0</v>
      </c>
      <c r="W410" s="5">
        <v>0</v>
      </c>
      <c r="X410" s="5"/>
      <c r="Y410" s="5"/>
      <c r="Z410" s="5">
        <f>Tbl_BalanceHistory[[#This Row],[Discretionary Recommended - Pre 2022]]+Tbl_BalanceHistory[[#This Row],[Discretionary Balance Recommended: Policy]]+Tbl_BalanceHistory[[#This Row],[Discretionary Balance Recommended: Commitments]]</f>
        <v>0</v>
      </c>
      <c r="AA410" s="5">
        <f>Tbl_BalanceHistory[[#This Row],[Discretionary Balance]]-Tbl_BalanceHistory[[#This Row],[Discretionary Reappropriation]]</f>
        <v>0</v>
      </c>
      <c r="AB410" s="2"/>
      <c r="AC410" s="2"/>
      <c r="AD410" s="2"/>
      <c r="AE410" s="2"/>
    </row>
    <row r="411" spans="1:31" ht="45" x14ac:dyDescent="0.25">
      <c r="A411" s="2" t="s">
        <v>168</v>
      </c>
      <c r="B411" s="3">
        <v>2</v>
      </c>
      <c r="C411" s="3">
        <v>111</v>
      </c>
      <c r="D411" s="3" t="s">
        <v>170</v>
      </c>
      <c r="E411" s="3" t="str">
        <f>_xlfn.XLOOKUP(Tbl_BalanceHistory[[#This Row],[RespAgy]],Tbl_Agencies[Agy Code],Tbl_Agencies[Agy Sort])</f>
        <v>034000</v>
      </c>
      <c r="F411" s="2" t="str">
        <f>Tbl_BalanceHistory[[#This Row],[RespAgy]]&amp;": "&amp;Tbl_BalanceHistory[[#This Row],[RespAgency]]</f>
        <v>111: Supreme Court</v>
      </c>
      <c r="G411" s="3">
        <v>111</v>
      </c>
      <c r="H411" s="3" t="s">
        <v>170</v>
      </c>
      <c r="I411" s="3" t="str">
        <f>_xlfn.XLOOKUP(Tbl_BalanceHistory[[#This Row],[AgyCode]],Tbl_Agencies[Agy Code],Tbl_Agencies[Agy Sort])</f>
        <v>034000</v>
      </c>
      <c r="J411" s="2" t="str">
        <f>Tbl_BalanceHistory[[#This Row],[AgyCode]]&amp;": "&amp;Tbl_BalanceHistory[[#This Row],[Agency Name]]</f>
        <v>111: Supreme Court</v>
      </c>
      <c r="K411" s="1">
        <v>2020</v>
      </c>
      <c r="L411" s="3">
        <v>326</v>
      </c>
      <c r="M411" s="3" t="s">
        <v>176</v>
      </c>
      <c r="N411" s="2" t="str">
        <f>Tbl_BalanceHistory[[#This Row],[ProgramCode]]&amp;": "&amp;Tbl_BalanceHistory[[#This Row],[Program Name]]</f>
        <v>326: Adjudication Training, Education, and Standards</v>
      </c>
      <c r="O411" s="3" t="s">
        <v>886</v>
      </c>
      <c r="P411" s="1" t="str">
        <f>IF(Tbl_BalanceHistory[[#This Row],[FundCode]]="0100","GF",IF(Tbl_BalanceHistory[[#This Row],[FundCode]]="01000","GF","Hi Ed / OCR"))</f>
        <v>GF</v>
      </c>
      <c r="Q411" s="5">
        <v>909619.79</v>
      </c>
      <c r="R411" s="5">
        <v>751798.22</v>
      </c>
      <c r="S411" s="5">
        <v>157821.57</v>
      </c>
      <c r="T411" s="5">
        <v>157821.57</v>
      </c>
      <c r="U411" s="3" t="s">
        <v>1733</v>
      </c>
      <c r="V411" s="5">
        <v>0</v>
      </c>
      <c r="W411" s="5">
        <v>0</v>
      </c>
      <c r="X411" s="5"/>
      <c r="Y411" s="5"/>
      <c r="Z411" s="5">
        <f>Tbl_BalanceHistory[[#This Row],[Discretionary Recommended - Pre 2022]]+Tbl_BalanceHistory[[#This Row],[Discretionary Balance Recommended: Policy]]+Tbl_BalanceHistory[[#This Row],[Discretionary Balance Recommended: Commitments]]</f>
        <v>0</v>
      </c>
      <c r="AA411" s="5">
        <f>Tbl_BalanceHistory[[#This Row],[Discretionary Balance]]-Tbl_BalanceHistory[[#This Row],[Discretionary Reappropriation]]</f>
        <v>0</v>
      </c>
      <c r="AB411" s="2"/>
      <c r="AC411" s="2"/>
      <c r="AD411" s="2"/>
      <c r="AE411" s="2"/>
    </row>
    <row r="412" spans="1:31" ht="45" x14ac:dyDescent="0.25">
      <c r="A412" s="2" t="s">
        <v>168</v>
      </c>
      <c r="B412" s="3">
        <v>2</v>
      </c>
      <c r="C412" s="3">
        <v>111</v>
      </c>
      <c r="D412" s="3" t="s">
        <v>170</v>
      </c>
      <c r="E412" s="3" t="str">
        <f>_xlfn.XLOOKUP(Tbl_BalanceHistory[[#This Row],[RespAgy]],Tbl_Agencies[Agy Code],Tbl_Agencies[Agy Sort])</f>
        <v>034000</v>
      </c>
      <c r="F412" s="2" t="str">
        <f>Tbl_BalanceHistory[[#This Row],[RespAgy]]&amp;": "&amp;Tbl_BalanceHistory[[#This Row],[RespAgency]]</f>
        <v>111: Supreme Court</v>
      </c>
      <c r="G412" s="3">
        <v>111</v>
      </c>
      <c r="H412" s="3" t="s">
        <v>170</v>
      </c>
      <c r="I412" s="3" t="str">
        <f>_xlfn.XLOOKUP(Tbl_BalanceHistory[[#This Row],[AgyCode]],Tbl_Agencies[Agy Code],Tbl_Agencies[Agy Sort])</f>
        <v>034000</v>
      </c>
      <c r="J412" s="2" t="str">
        <f>Tbl_BalanceHistory[[#This Row],[AgyCode]]&amp;": "&amp;Tbl_BalanceHistory[[#This Row],[Agency Name]]</f>
        <v>111: Supreme Court</v>
      </c>
      <c r="K412" s="1">
        <v>2021</v>
      </c>
      <c r="L412" s="3">
        <v>326</v>
      </c>
      <c r="M412" s="3" t="s">
        <v>176</v>
      </c>
      <c r="N412" s="2" t="str">
        <f>Tbl_BalanceHistory[[#This Row],[ProgramCode]]&amp;": "&amp;Tbl_BalanceHistory[[#This Row],[Program Name]]</f>
        <v>326: Adjudication Training, Education, and Standards</v>
      </c>
      <c r="O412" s="3" t="s">
        <v>886</v>
      </c>
      <c r="P412" s="1" t="str">
        <f>IF(Tbl_BalanceHistory[[#This Row],[FundCode]]="0100","GF",IF(Tbl_BalanceHistory[[#This Row],[FundCode]]="01000","GF","Hi Ed / OCR"))</f>
        <v>GF</v>
      </c>
      <c r="Q412" s="5">
        <v>1056961.57</v>
      </c>
      <c r="R412" s="5">
        <v>206467.92</v>
      </c>
      <c r="S412" s="5">
        <v>850493.65</v>
      </c>
      <c r="T412" s="5">
        <v>850493.65</v>
      </c>
      <c r="U412" s="3" t="s">
        <v>1733</v>
      </c>
      <c r="V412" s="5">
        <v>0</v>
      </c>
      <c r="W412" s="5">
        <v>0</v>
      </c>
      <c r="X412" s="5"/>
      <c r="Y412" s="5"/>
      <c r="Z412" s="5">
        <f>Tbl_BalanceHistory[[#This Row],[Discretionary Recommended - Pre 2022]]+Tbl_BalanceHistory[[#This Row],[Discretionary Balance Recommended: Policy]]+Tbl_BalanceHistory[[#This Row],[Discretionary Balance Recommended: Commitments]]</f>
        <v>0</v>
      </c>
      <c r="AA412" s="5">
        <f>Tbl_BalanceHistory[[#This Row],[Discretionary Balance]]-Tbl_BalanceHistory[[#This Row],[Discretionary Reappropriation]]</f>
        <v>0</v>
      </c>
      <c r="AB412" s="2"/>
      <c r="AC412" s="2"/>
      <c r="AD412" s="2"/>
      <c r="AE412" s="2"/>
    </row>
    <row r="413" spans="1:31" ht="45" x14ac:dyDescent="0.25">
      <c r="A413" s="2" t="s">
        <v>168</v>
      </c>
      <c r="B413" s="3">
        <v>2</v>
      </c>
      <c r="C413" s="3">
        <v>111</v>
      </c>
      <c r="D413" s="3" t="s">
        <v>170</v>
      </c>
      <c r="E413" s="3" t="str">
        <f>_xlfn.XLOOKUP(Tbl_BalanceHistory[[#This Row],[RespAgy]],Tbl_Agencies[Agy Code],Tbl_Agencies[Agy Sort])</f>
        <v>034000</v>
      </c>
      <c r="F413" s="2" t="str">
        <f>Tbl_BalanceHistory[[#This Row],[RespAgy]]&amp;": "&amp;Tbl_BalanceHistory[[#This Row],[RespAgency]]</f>
        <v>111: Supreme Court</v>
      </c>
      <c r="G413" s="3">
        <v>111</v>
      </c>
      <c r="H413" s="3" t="s">
        <v>170</v>
      </c>
      <c r="I413" s="3" t="str">
        <f>_xlfn.XLOOKUP(Tbl_BalanceHistory[[#This Row],[AgyCode]],Tbl_Agencies[Agy Code],Tbl_Agencies[Agy Sort])</f>
        <v>034000</v>
      </c>
      <c r="J413" s="2" t="str">
        <f>Tbl_BalanceHistory[[#This Row],[AgyCode]]&amp;": "&amp;Tbl_BalanceHistory[[#This Row],[Agency Name]]</f>
        <v>111: Supreme Court</v>
      </c>
      <c r="K413" s="1">
        <v>2022</v>
      </c>
      <c r="L413" s="3">
        <v>326</v>
      </c>
      <c r="M413" s="3" t="s">
        <v>176</v>
      </c>
      <c r="N413" s="2" t="str">
        <f>Tbl_BalanceHistory[[#This Row],[ProgramCode]]&amp;": "&amp;Tbl_BalanceHistory[[#This Row],[Program Name]]</f>
        <v>326: Adjudication Training, Education, and Standards</v>
      </c>
      <c r="O413" s="3" t="s">
        <v>886</v>
      </c>
      <c r="P413" s="1" t="str">
        <f>IF(Tbl_BalanceHistory[[#This Row],[FundCode]]="0100","GF",IF(Tbl_BalanceHistory[[#This Row],[FundCode]]="01000","GF","Hi Ed / OCR"))</f>
        <v>GF</v>
      </c>
      <c r="Q413" s="5">
        <v>1749633.65</v>
      </c>
      <c r="R413" s="5">
        <v>1347491.73</v>
      </c>
      <c r="S413" s="5">
        <v>402141.92</v>
      </c>
      <c r="T413" s="5">
        <v>402141.92</v>
      </c>
      <c r="U413" s="3" t="s">
        <v>1733</v>
      </c>
      <c r="V413" s="5">
        <v>0</v>
      </c>
      <c r="W413" s="5"/>
      <c r="X413" s="5">
        <v>0</v>
      </c>
      <c r="Y413" s="5">
        <v>0</v>
      </c>
      <c r="Z413" s="5">
        <f>Tbl_BalanceHistory[[#This Row],[Discretionary Recommended - Pre 2022]]+Tbl_BalanceHistory[[#This Row],[Discretionary Balance Recommended: Policy]]+Tbl_BalanceHistory[[#This Row],[Discretionary Balance Recommended: Commitments]]</f>
        <v>0</v>
      </c>
      <c r="AA413" s="5">
        <f>Tbl_BalanceHistory[[#This Row],[Discretionary Balance]]-Tbl_BalanceHistory[[#This Row],[Discretionary Reappropriation]]</f>
        <v>0</v>
      </c>
      <c r="AB413" s="2"/>
      <c r="AC413" s="2"/>
      <c r="AD413" s="2"/>
      <c r="AE413" s="2"/>
    </row>
    <row r="414" spans="1:31" ht="45" x14ac:dyDescent="0.25">
      <c r="A414" s="2" t="s">
        <v>168</v>
      </c>
      <c r="B414" s="3">
        <v>2</v>
      </c>
      <c r="C414" s="3">
        <v>111</v>
      </c>
      <c r="D414" s="3" t="s">
        <v>170</v>
      </c>
      <c r="E414" s="3" t="str">
        <f>_xlfn.XLOOKUP(Tbl_BalanceHistory[[#This Row],[RespAgy]],Tbl_Agencies[Agy Code],Tbl_Agencies[Agy Sort])</f>
        <v>034000</v>
      </c>
      <c r="F414" s="2" t="str">
        <f>Tbl_BalanceHistory[[#This Row],[RespAgy]]&amp;": "&amp;Tbl_BalanceHistory[[#This Row],[RespAgency]]</f>
        <v>111: Supreme Court</v>
      </c>
      <c r="G414" s="3">
        <v>111</v>
      </c>
      <c r="H414" s="3" t="s">
        <v>170</v>
      </c>
      <c r="I414" s="3" t="str">
        <f>_xlfn.XLOOKUP(Tbl_BalanceHistory[[#This Row],[AgyCode]],Tbl_Agencies[Agy Code],Tbl_Agencies[Agy Sort])</f>
        <v>034000</v>
      </c>
      <c r="J414" s="2" t="str">
        <f>Tbl_BalanceHistory[[#This Row],[AgyCode]]&amp;": "&amp;Tbl_BalanceHistory[[#This Row],[Agency Name]]</f>
        <v>111: Supreme Court</v>
      </c>
      <c r="K414" s="1">
        <v>2023</v>
      </c>
      <c r="L414" s="3">
        <v>326</v>
      </c>
      <c r="M414" s="3" t="s">
        <v>176</v>
      </c>
      <c r="N414" s="2" t="str">
        <f>Tbl_BalanceHistory[[#This Row],[ProgramCode]]&amp;": "&amp;Tbl_BalanceHistory[[#This Row],[Program Name]]</f>
        <v>326: Adjudication Training, Education, and Standards</v>
      </c>
      <c r="O414" s="3" t="s">
        <v>886</v>
      </c>
      <c r="P414" s="1" t="str">
        <f>IF(Tbl_BalanceHistory[[#This Row],[FundCode]]="0100","GF",IF(Tbl_BalanceHistory[[#This Row],[FundCode]]="01000","GF","Hi Ed / OCR"))</f>
        <v>GF</v>
      </c>
      <c r="Q414" s="5">
        <v>1301281.92</v>
      </c>
      <c r="R414" s="5">
        <v>1301281.92</v>
      </c>
      <c r="S414" s="5">
        <v>0</v>
      </c>
      <c r="T414" s="5">
        <v>0</v>
      </c>
      <c r="U414" s="3" t="s">
        <v>1733</v>
      </c>
      <c r="V414" s="5">
        <v>0</v>
      </c>
      <c r="W414" s="5">
        <v>0</v>
      </c>
      <c r="X414" s="5">
        <v>0</v>
      </c>
      <c r="Y414" s="5">
        <v>0</v>
      </c>
      <c r="Z414" s="5">
        <v>0</v>
      </c>
      <c r="AA414" s="5">
        <v>0</v>
      </c>
      <c r="AB414" s="2"/>
      <c r="AC414" s="2"/>
      <c r="AD414" s="2"/>
      <c r="AE414" s="2"/>
    </row>
    <row r="415" spans="1:31" ht="45" x14ac:dyDescent="0.25">
      <c r="A415" s="2" t="s">
        <v>168</v>
      </c>
      <c r="B415" s="3">
        <v>2</v>
      </c>
      <c r="C415" s="3">
        <v>111</v>
      </c>
      <c r="D415" s="3" t="s">
        <v>170</v>
      </c>
      <c r="E415" s="3" t="str">
        <f>_xlfn.XLOOKUP(Tbl_BalanceHistory[[#This Row],[RespAgy]],Tbl_Agencies[Agy Code],Tbl_Agencies[Agy Sort])</f>
        <v>034000</v>
      </c>
      <c r="F415" s="2" t="str">
        <f>Tbl_BalanceHistory[[#This Row],[RespAgy]]&amp;": "&amp;Tbl_BalanceHistory[[#This Row],[RespAgency]]</f>
        <v>111: Supreme Court</v>
      </c>
      <c r="G415" s="3">
        <v>111</v>
      </c>
      <c r="H415" s="3" t="s">
        <v>170</v>
      </c>
      <c r="I415" s="3" t="str">
        <f>_xlfn.XLOOKUP(Tbl_BalanceHistory[[#This Row],[AgyCode]],Tbl_Agencies[Agy Code],Tbl_Agencies[Agy Sort])</f>
        <v>034000</v>
      </c>
      <c r="J415" s="2" t="str">
        <f>Tbl_BalanceHistory[[#This Row],[AgyCode]]&amp;": "&amp;Tbl_BalanceHistory[[#This Row],[Agency Name]]</f>
        <v>111: Supreme Court</v>
      </c>
      <c r="K415" s="1">
        <v>2024</v>
      </c>
      <c r="L415" s="3">
        <v>326</v>
      </c>
      <c r="M415" s="3" t="s">
        <v>176</v>
      </c>
      <c r="N415" s="2" t="str">
        <f>Tbl_BalanceHistory[[#This Row],[ProgramCode]]&amp;": "&amp;Tbl_BalanceHistory[[#This Row],[Program Name]]</f>
        <v>326: Adjudication Training, Education, and Standards</v>
      </c>
      <c r="O415" s="3" t="s">
        <v>886</v>
      </c>
      <c r="P415" s="1" t="str">
        <f>IF(Tbl_BalanceHistory[[#This Row],[FundCode]]="0100","GF",IF(Tbl_BalanceHistory[[#This Row],[FundCode]]="01000","GF","Hi Ed / OCR"))</f>
        <v>GF</v>
      </c>
      <c r="Q415" s="5">
        <v>1249140</v>
      </c>
      <c r="R415" s="5">
        <v>1249140</v>
      </c>
      <c r="S415" s="5">
        <v>0</v>
      </c>
      <c r="T415" s="5">
        <v>0</v>
      </c>
      <c r="U415" s="3" t="s">
        <v>1733</v>
      </c>
      <c r="V415" s="5">
        <v>0</v>
      </c>
      <c r="W415" s="5">
        <v>0</v>
      </c>
      <c r="X415" s="5">
        <v>0</v>
      </c>
      <c r="Y415" s="5">
        <v>0</v>
      </c>
      <c r="Z415" s="5">
        <v>0</v>
      </c>
      <c r="AA415" s="5">
        <v>0</v>
      </c>
      <c r="AB415" s="2"/>
      <c r="AC415" s="2"/>
      <c r="AD415" s="2"/>
      <c r="AE415" s="2"/>
    </row>
    <row r="416" spans="1:31" ht="30" x14ac:dyDescent="0.25">
      <c r="A416" s="2" t="s">
        <v>938</v>
      </c>
      <c r="B416" s="3">
        <v>2</v>
      </c>
      <c r="C416" s="3">
        <v>111</v>
      </c>
      <c r="D416" s="3" t="s">
        <v>170</v>
      </c>
      <c r="E416" s="3" t="str">
        <f>_xlfn.XLOOKUP(Tbl_BalanceHistory[[#This Row],[RespAgy]],Tbl_Agencies[Agy Code],Tbl_Agencies[Agy Sort])</f>
        <v>034000</v>
      </c>
      <c r="F416" s="2" t="str">
        <f>Tbl_BalanceHistory[[#This Row],[RespAgy]]&amp;": "&amp;Tbl_BalanceHistory[[#This Row],[RespAgency]]</f>
        <v>111: Supreme Court</v>
      </c>
      <c r="G416" s="3">
        <v>111</v>
      </c>
      <c r="H416" s="3" t="s">
        <v>170</v>
      </c>
      <c r="I416" s="3" t="str">
        <f>_xlfn.XLOOKUP(Tbl_BalanceHistory[[#This Row],[AgyCode]],Tbl_Agencies[Agy Code],Tbl_Agencies[Agy Sort])</f>
        <v>034000</v>
      </c>
      <c r="J416" s="2" t="str">
        <f>Tbl_BalanceHistory[[#This Row],[AgyCode]]&amp;": "&amp;Tbl_BalanceHistory[[#This Row],[Agency Name]]</f>
        <v>111: Supreme Court</v>
      </c>
      <c r="K416" s="1">
        <v>2014</v>
      </c>
      <c r="L416" s="3">
        <v>399</v>
      </c>
      <c r="M416" s="3" t="s">
        <v>62</v>
      </c>
      <c r="N416" s="2" t="str">
        <f>Tbl_BalanceHistory[[#This Row],[ProgramCode]]&amp;": "&amp;Tbl_BalanceHistory[[#This Row],[Program Name]]</f>
        <v>399: Administrative and Support Services</v>
      </c>
      <c r="O416" s="3" t="s">
        <v>1730</v>
      </c>
      <c r="P416" s="1" t="str">
        <f>IF(Tbl_BalanceHistory[[#This Row],[FundCode]]="0100","GF",IF(Tbl_BalanceHistory[[#This Row],[FundCode]]="01000","GF","Hi Ed / OCR"))</f>
        <v>GF</v>
      </c>
      <c r="Q416" s="5">
        <v>18191820</v>
      </c>
      <c r="R416" s="5">
        <v>17230632</v>
      </c>
      <c r="S416" s="5">
        <v>961188</v>
      </c>
      <c r="T416" s="5">
        <v>961188</v>
      </c>
      <c r="U416" s="3" t="s">
        <v>1731</v>
      </c>
      <c r="V416" s="5">
        <v>0</v>
      </c>
      <c r="W416" s="5">
        <v>0</v>
      </c>
      <c r="X416" s="5"/>
      <c r="Y416" s="5"/>
      <c r="Z416" s="5">
        <f>Tbl_BalanceHistory[[#This Row],[Discretionary Recommended - Pre 2022]]+Tbl_BalanceHistory[[#This Row],[Discretionary Balance Recommended: Policy]]+Tbl_BalanceHistory[[#This Row],[Discretionary Balance Recommended: Commitments]]</f>
        <v>0</v>
      </c>
      <c r="AA416" s="5">
        <f>Tbl_BalanceHistory[[#This Row],[Discretionary Balance]]-Tbl_BalanceHistory[[#This Row],[Discretionary Reappropriation]]</f>
        <v>0</v>
      </c>
      <c r="AB416" s="2"/>
      <c r="AC416" s="2"/>
      <c r="AD416" s="2"/>
      <c r="AE416" s="2"/>
    </row>
    <row r="417" spans="1:31" ht="30" x14ac:dyDescent="0.25">
      <c r="A417" s="2" t="s">
        <v>938</v>
      </c>
      <c r="B417" s="3">
        <v>2</v>
      </c>
      <c r="C417" s="3">
        <v>111</v>
      </c>
      <c r="D417" s="3" t="s">
        <v>170</v>
      </c>
      <c r="E417" s="3" t="str">
        <f>_xlfn.XLOOKUP(Tbl_BalanceHistory[[#This Row],[RespAgy]],Tbl_Agencies[Agy Code],Tbl_Agencies[Agy Sort])</f>
        <v>034000</v>
      </c>
      <c r="F417" s="2" t="str">
        <f>Tbl_BalanceHistory[[#This Row],[RespAgy]]&amp;": "&amp;Tbl_BalanceHistory[[#This Row],[RespAgency]]</f>
        <v>111: Supreme Court</v>
      </c>
      <c r="G417" s="3">
        <v>111</v>
      </c>
      <c r="H417" s="3" t="s">
        <v>170</v>
      </c>
      <c r="I417" s="3" t="str">
        <f>_xlfn.XLOOKUP(Tbl_BalanceHistory[[#This Row],[AgyCode]],Tbl_Agencies[Agy Code],Tbl_Agencies[Agy Sort])</f>
        <v>034000</v>
      </c>
      <c r="J417" s="2" t="str">
        <f>Tbl_BalanceHistory[[#This Row],[AgyCode]]&amp;": "&amp;Tbl_BalanceHistory[[#This Row],[Agency Name]]</f>
        <v>111: Supreme Court</v>
      </c>
      <c r="K417" s="1">
        <v>2015</v>
      </c>
      <c r="L417" s="3">
        <v>399</v>
      </c>
      <c r="M417" s="3" t="s">
        <v>62</v>
      </c>
      <c r="N417" s="2" t="str">
        <f>Tbl_BalanceHistory[[#This Row],[ProgramCode]]&amp;": "&amp;Tbl_BalanceHistory[[#This Row],[Program Name]]</f>
        <v>399: Administrative and Support Services</v>
      </c>
      <c r="O417" s="3" t="s">
        <v>1730</v>
      </c>
      <c r="P417" s="1" t="str">
        <f>IF(Tbl_BalanceHistory[[#This Row],[FundCode]]="0100","GF",IF(Tbl_BalanceHistory[[#This Row],[FundCode]]="01000","GF","Hi Ed / OCR"))</f>
        <v>GF</v>
      </c>
      <c r="Q417" s="5">
        <v>18657261</v>
      </c>
      <c r="R417" s="5">
        <v>18207786</v>
      </c>
      <c r="S417" s="5">
        <v>449474</v>
      </c>
      <c r="T417" s="5">
        <v>449474</v>
      </c>
      <c r="U417" s="3" t="s">
        <v>1731</v>
      </c>
      <c r="V417" s="5">
        <v>0</v>
      </c>
      <c r="W417" s="5">
        <v>0</v>
      </c>
      <c r="X417" s="5"/>
      <c r="Y417" s="5"/>
      <c r="Z417" s="5">
        <f>Tbl_BalanceHistory[[#This Row],[Discretionary Recommended - Pre 2022]]+Tbl_BalanceHistory[[#This Row],[Discretionary Balance Recommended: Policy]]+Tbl_BalanceHistory[[#This Row],[Discretionary Balance Recommended: Commitments]]</f>
        <v>0</v>
      </c>
      <c r="AA417" s="5">
        <f>Tbl_BalanceHistory[[#This Row],[Discretionary Balance]]-Tbl_BalanceHistory[[#This Row],[Discretionary Reappropriation]]</f>
        <v>0</v>
      </c>
      <c r="AB417" s="2"/>
      <c r="AC417" s="2"/>
      <c r="AD417" s="2"/>
      <c r="AE417" s="2"/>
    </row>
    <row r="418" spans="1:31" ht="30" x14ac:dyDescent="0.25">
      <c r="A418" s="2" t="s">
        <v>938</v>
      </c>
      <c r="B418" s="3">
        <v>2</v>
      </c>
      <c r="C418" s="3">
        <v>111</v>
      </c>
      <c r="D418" s="3" t="s">
        <v>170</v>
      </c>
      <c r="E418" s="3" t="str">
        <f>_xlfn.XLOOKUP(Tbl_BalanceHistory[[#This Row],[RespAgy]],Tbl_Agencies[Agy Code],Tbl_Agencies[Agy Sort])</f>
        <v>034000</v>
      </c>
      <c r="F418" s="2" t="str">
        <f>Tbl_BalanceHistory[[#This Row],[RespAgy]]&amp;": "&amp;Tbl_BalanceHistory[[#This Row],[RespAgency]]</f>
        <v>111: Supreme Court</v>
      </c>
      <c r="G418" s="3">
        <v>111</v>
      </c>
      <c r="H418" s="3" t="s">
        <v>170</v>
      </c>
      <c r="I418" s="3" t="str">
        <f>_xlfn.XLOOKUP(Tbl_BalanceHistory[[#This Row],[AgyCode]],Tbl_Agencies[Agy Code],Tbl_Agencies[Agy Sort])</f>
        <v>034000</v>
      </c>
      <c r="J418" s="2" t="str">
        <f>Tbl_BalanceHistory[[#This Row],[AgyCode]]&amp;": "&amp;Tbl_BalanceHistory[[#This Row],[Agency Name]]</f>
        <v>111: Supreme Court</v>
      </c>
      <c r="K418" s="1">
        <v>2016</v>
      </c>
      <c r="L418" s="3">
        <v>399</v>
      </c>
      <c r="M418" s="3" t="s">
        <v>62</v>
      </c>
      <c r="N418" s="2" t="str">
        <f>Tbl_BalanceHistory[[#This Row],[ProgramCode]]&amp;": "&amp;Tbl_BalanceHistory[[#This Row],[Program Name]]</f>
        <v>399: Administrative and Support Services</v>
      </c>
      <c r="O418" s="3" t="s">
        <v>1730</v>
      </c>
      <c r="P418" s="1" t="str">
        <f>IF(Tbl_BalanceHistory[[#This Row],[FundCode]]="0100","GF",IF(Tbl_BalanceHistory[[#This Row],[FundCode]]="01000","GF","Hi Ed / OCR"))</f>
        <v>GF</v>
      </c>
      <c r="Q418" s="5">
        <v>19619208</v>
      </c>
      <c r="R418" s="5">
        <v>19182543.550000001</v>
      </c>
      <c r="S418" s="5">
        <v>436664</v>
      </c>
      <c r="T418" s="5">
        <v>436664</v>
      </c>
      <c r="U418" s="3" t="s">
        <v>1732</v>
      </c>
      <c r="V418" s="5">
        <v>0</v>
      </c>
      <c r="W418" s="5">
        <v>0</v>
      </c>
      <c r="X418" s="5"/>
      <c r="Y418" s="5"/>
      <c r="Z418" s="5">
        <f>Tbl_BalanceHistory[[#This Row],[Discretionary Recommended - Pre 2022]]+Tbl_BalanceHistory[[#This Row],[Discretionary Balance Recommended: Policy]]+Tbl_BalanceHistory[[#This Row],[Discretionary Balance Recommended: Commitments]]</f>
        <v>0</v>
      </c>
      <c r="AA418" s="5">
        <f>Tbl_BalanceHistory[[#This Row],[Discretionary Balance]]-Tbl_BalanceHistory[[#This Row],[Discretionary Reappropriation]]</f>
        <v>0</v>
      </c>
      <c r="AB418" s="2"/>
      <c r="AC418" s="2"/>
      <c r="AD418" s="2"/>
      <c r="AE418" s="2"/>
    </row>
    <row r="419" spans="1:31" ht="30" x14ac:dyDescent="0.25">
      <c r="A419" s="2" t="s">
        <v>938</v>
      </c>
      <c r="B419" s="3">
        <v>2</v>
      </c>
      <c r="C419" s="3">
        <v>111</v>
      </c>
      <c r="D419" s="3" t="s">
        <v>170</v>
      </c>
      <c r="E419" s="3" t="str">
        <f>_xlfn.XLOOKUP(Tbl_BalanceHistory[[#This Row],[RespAgy]],Tbl_Agencies[Agy Code],Tbl_Agencies[Agy Sort])</f>
        <v>034000</v>
      </c>
      <c r="F419" s="2" t="str">
        <f>Tbl_BalanceHistory[[#This Row],[RespAgy]]&amp;": "&amp;Tbl_BalanceHistory[[#This Row],[RespAgency]]</f>
        <v>111: Supreme Court</v>
      </c>
      <c r="G419" s="3">
        <v>111</v>
      </c>
      <c r="H419" s="3" t="s">
        <v>170</v>
      </c>
      <c r="I419" s="3" t="str">
        <f>_xlfn.XLOOKUP(Tbl_BalanceHistory[[#This Row],[AgyCode]],Tbl_Agencies[Agy Code],Tbl_Agencies[Agy Sort])</f>
        <v>034000</v>
      </c>
      <c r="J419" s="2" t="str">
        <f>Tbl_BalanceHistory[[#This Row],[AgyCode]]&amp;": "&amp;Tbl_BalanceHistory[[#This Row],[Agency Name]]</f>
        <v>111: Supreme Court</v>
      </c>
      <c r="K419" s="1">
        <v>2017</v>
      </c>
      <c r="L419" s="3">
        <v>399</v>
      </c>
      <c r="M419" s="3" t="s">
        <v>62</v>
      </c>
      <c r="N419" s="2" t="str">
        <f>Tbl_BalanceHistory[[#This Row],[ProgramCode]]&amp;": "&amp;Tbl_BalanceHistory[[#This Row],[Program Name]]</f>
        <v>399: Administrative and Support Services</v>
      </c>
      <c r="O419" s="3" t="s">
        <v>886</v>
      </c>
      <c r="P419" s="1" t="str">
        <f>IF(Tbl_BalanceHistory[[#This Row],[FundCode]]="0100","GF",IF(Tbl_BalanceHistory[[#This Row],[FundCode]]="01000","GF","Hi Ed / OCR"))</f>
        <v>GF</v>
      </c>
      <c r="Q419" s="5">
        <v>20141724</v>
      </c>
      <c r="R419" s="5">
        <v>19474467.440000001</v>
      </c>
      <c r="S419" s="5">
        <v>667256</v>
      </c>
      <c r="T419" s="5">
        <v>667256</v>
      </c>
      <c r="U419" s="3" t="s">
        <v>1732</v>
      </c>
      <c r="V419" s="5">
        <v>0</v>
      </c>
      <c r="W419" s="5">
        <v>0</v>
      </c>
      <c r="X419" s="5"/>
      <c r="Y419" s="5"/>
      <c r="Z419" s="5">
        <f>Tbl_BalanceHistory[[#This Row],[Discretionary Recommended - Pre 2022]]+Tbl_BalanceHistory[[#This Row],[Discretionary Balance Recommended: Policy]]+Tbl_BalanceHistory[[#This Row],[Discretionary Balance Recommended: Commitments]]</f>
        <v>0</v>
      </c>
      <c r="AA419" s="5">
        <f>Tbl_BalanceHistory[[#This Row],[Discretionary Balance]]-Tbl_BalanceHistory[[#This Row],[Discretionary Reappropriation]]</f>
        <v>0</v>
      </c>
      <c r="AB419" s="2"/>
      <c r="AC419" s="2"/>
      <c r="AD419" s="2"/>
      <c r="AE419" s="2"/>
    </row>
    <row r="420" spans="1:31" ht="30" x14ac:dyDescent="0.25">
      <c r="A420" s="2" t="s">
        <v>938</v>
      </c>
      <c r="B420" s="3">
        <v>2</v>
      </c>
      <c r="C420" s="3">
        <v>111</v>
      </c>
      <c r="D420" s="3" t="s">
        <v>170</v>
      </c>
      <c r="E420" s="3" t="str">
        <f>_xlfn.XLOOKUP(Tbl_BalanceHistory[[#This Row],[RespAgy]],Tbl_Agencies[Agy Code],Tbl_Agencies[Agy Sort])</f>
        <v>034000</v>
      </c>
      <c r="F420" s="2" t="str">
        <f>Tbl_BalanceHistory[[#This Row],[RespAgy]]&amp;": "&amp;Tbl_BalanceHistory[[#This Row],[RespAgency]]</f>
        <v>111: Supreme Court</v>
      </c>
      <c r="G420" s="3">
        <v>111</v>
      </c>
      <c r="H420" s="3" t="s">
        <v>170</v>
      </c>
      <c r="I420" s="3" t="str">
        <f>_xlfn.XLOOKUP(Tbl_BalanceHistory[[#This Row],[AgyCode]],Tbl_Agencies[Agy Code],Tbl_Agencies[Agy Sort])</f>
        <v>034000</v>
      </c>
      <c r="J420" s="2" t="str">
        <f>Tbl_BalanceHistory[[#This Row],[AgyCode]]&amp;": "&amp;Tbl_BalanceHistory[[#This Row],[Agency Name]]</f>
        <v>111: Supreme Court</v>
      </c>
      <c r="K420" s="1">
        <v>2018</v>
      </c>
      <c r="L420" s="3">
        <v>399</v>
      </c>
      <c r="M420" s="3" t="s">
        <v>62</v>
      </c>
      <c r="N420" s="2" t="str">
        <f>Tbl_BalanceHistory[[#This Row],[ProgramCode]]&amp;": "&amp;Tbl_BalanceHistory[[#This Row],[Program Name]]</f>
        <v>399: Administrative and Support Services</v>
      </c>
      <c r="O420" s="3" t="s">
        <v>886</v>
      </c>
      <c r="P420" s="1" t="str">
        <f>IF(Tbl_BalanceHistory[[#This Row],[FundCode]]="0100","GF",IF(Tbl_BalanceHistory[[#This Row],[FundCode]]="01000","GF","Hi Ed / OCR"))</f>
        <v>GF</v>
      </c>
      <c r="Q420" s="5">
        <v>23112850</v>
      </c>
      <c r="R420" s="5">
        <v>22853862.989999998</v>
      </c>
      <c r="S420" s="5">
        <v>258987</v>
      </c>
      <c r="T420" s="5">
        <v>258987</v>
      </c>
      <c r="U420" s="3" t="s">
        <v>1733</v>
      </c>
      <c r="V420" s="5">
        <v>0</v>
      </c>
      <c r="W420" s="5">
        <v>0</v>
      </c>
      <c r="X420" s="5"/>
      <c r="Y420" s="5"/>
      <c r="Z420" s="5">
        <f>Tbl_BalanceHistory[[#This Row],[Discretionary Recommended - Pre 2022]]+Tbl_BalanceHistory[[#This Row],[Discretionary Balance Recommended: Policy]]+Tbl_BalanceHistory[[#This Row],[Discretionary Balance Recommended: Commitments]]</f>
        <v>0</v>
      </c>
      <c r="AA420" s="5">
        <f>Tbl_BalanceHistory[[#This Row],[Discretionary Balance]]-Tbl_BalanceHistory[[#This Row],[Discretionary Reappropriation]]</f>
        <v>0</v>
      </c>
      <c r="AB420" s="2"/>
      <c r="AC420" s="2"/>
      <c r="AD420" s="2"/>
      <c r="AE420" s="2"/>
    </row>
    <row r="421" spans="1:31" ht="30" x14ac:dyDescent="0.25">
      <c r="A421" s="2" t="s">
        <v>938</v>
      </c>
      <c r="B421" s="3">
        <v>2</v>
      </c>
      <c r="C421" s="3">
        <v>111</v>
      </c>
      <c r="D421" s="3" t="s">
        <v>170</v>
      </c>
      <c r="E421" s="3" t="str">
        <f>_xlfn.XLOOKUP(Tbl_BalanceHistory[[#This Row],[RespAgy]],Tbl_Agencies[Agy Code],Tbl_Agencies[Agy Sort])</f>
        <v>034000</v>
      </c>
      <c r="F421" s="2" t="str">
        <f>Tbl_BalanceHistory[[#This Row],[RespAgy]]&amp;": "&amp;Tbl_BalanceHistory[[#This Row],[RespAgency]]</f>
        <v>111: Supreme Court</v>
      </c>
      <c r="G421" s="3">
        <v>111</v>
      </c>
      <c r="H421" s="3" t="s">
        <v>170</v>
      </c>
      <c r="I421" s="3" t="str">
        <f>_xlfn.XLOOKUP(Tbl_BalanceHistory[[#This Row],[AgyCode]],Tbl_Agencies[Agy Code],Tbl_Agencies[Agy Sort])</f>
        <v>034000</v>
      </c>
      <c r="J421" s="2" t="str">
        <f>Tbl_BalanceHistory[[#This Row],[AgyCode]]&amp;": "&amp;Tbl_BalanceHistory[[#This Row],[Agency Name]]</f>
        <v>111: Supreme Court</v>
      </c>
      <c r="K421" s="1">
        <v>2019</v>
      </c>
      <c r="L421" s="3">
        <v>399</v>
      </c>
      <c r="M421" s="3" t="s">
        <v>62</v>
      </c>
      <c r="N421" s="2" t="str">
        <f>Tbl_BalanceHistory[[#This Row],[ProgramCode]]&amp;": "&amp;Tbl_BalanceHistory[[#This Row],[Program Name]]</f>
        <v>399: Administrative and Support Services</v>
      </c>
      <c r="O421" s="3" t="s">
        <v>886</v>
      </c>
      <c r="P421" s="1" t="str">
        <f>IF(Tbl_BalanceHistory[[#This Row],[FundCode]]="0100","GF",IF(Tbl_BalanceHistory[[#This Row],[FundCode]]="01000","GF","Hi Ed / OCR"))</f>
        <v>GF</v>
      </c>
      <c r="Q421" s="5">
        <v>23521608</v>
      </c>
      <c r="R421" s="5">
        <v>22432946.77</v>
      </c>
      <c r="S421" s="5">
        <v>1088661.23</v>
      </c>
      <c r="T421" s="5">
        <v>1088661.23</v>
      </c>
      <c r="U421" s="3" t="s">
        <v>1733</v>
      </c>
      <c r="V421" s="5">
        <v>0</v>
      </c>
      <c r="W421" s="5">
        <v>0</v>
      </c>
      <c r="X421" s="5"/>
      <c r="Y421" s="5"/>
      <c r="Z421" s="5">
        <f>Tbl_BalanceHistory[[#This Row],[Discretionary Recommended - Pre 2022]]+Tbl_BalanceHistory[[#This Row],[Discretionary Balance Recommended: Policy]]+Tbl_BalanceHistory[[#This Row],[Discretionary Balance Recommended: Commitments]]</f>
        <v>0</v>
      </c>
      <c r="AA421" s="5">
        <f>Tbl_BalanceHistory[[#This Row],[Discretionary Balance]]-Tbl_BalanceHistory[[#This Row],[Discretionary Reappropriation]]</f>
        <v>0</v>
      </c>
      <c r="AB421" s="2"/>
      <c r="AC421" s="2"/>
      <c r="AD421" s="2"/>
      <c r="AE421" s="2" t="s">
        <v>1734</v>
      </c>
    </row>
    <row r="422" spans="1:31" ht="30" x14ac:dyDescent="0.25">
      <c r="A422" s="2" t="s">
        <v>168</v>
      </c>
      <c r="B422" s="3">
        <v>2</v>
      </c>
      <c r="C422" s="3">
        <v>111</v>
      </c>
      <c r="D422" s="3" t="s">
        <v>170</v>
      </c>
      <c r="E422" s="3" t="str">
        <f>_xlfn.XLOOKUP(Tbl_BalanceHistory[[#This Row],[RespAgy]],Tbl_Agencies[Agy Code],Tbl_Agencies[Agy Sort])</f>
        <v>034000</v>
      </c>
      <c r="F422" s="2" t="str">
        <f>Tbl_BalanceHistory[[#This Row],[RespAgy]]&amp;": "&amp;Tbl_BalanceHistory[[#This Row],[RespAgency]]</f>
        <v>111: Supreme Court</v>
      </c>
      <c r="G422" s="3">
        <v>111</v>
      </c>
      <c r="H422" s="3" t="s">
        <v>170</v>
      </c>
      <c r="I422" s="3" t="str">
        <f>_xlfn.XLOOKUP(Tbl_BalanceHistory[[#This Row],[AgyCode]],Tbl_Agencies[Agy Code],Tbl_Agencies[Agy Sort])</f>
        <v>034000</v>
      </c>
      <c r="J422" s="2" t="str">
        <f>Tbl_BalanceHistory[[#This Row],[AgyCode]]&amp;": "&amp;Tbl_BalanceHistory[[#This Row],[Agency Name]]</f>
        <v>111: Supreme Court</v>
      </c>
      <c r="K422" s="1">
        <v>2020</v>
      </c>
      <c r="L422" s="3">
        <v>399</v>
      </c>
      <c r="M422" s="3" t="s">
        <v>62</v>
      </c>
      <c r="N422" s="2" t="str">
        <f>Tbl_BalanceHistory[[#This Row],[ProgramCode]]&amp;": "&amp;Tbl_BalanceHistory[[#This Row],[Program Name]]</f>
        <v>399: Administrative and Support Services</v>
      </c>
      <c r="O422" s="3" t="s">
        <v>886</v>
      </c>
      <c r="P422" s="1" t="str">
        <f>IF(Tbl_BalanceHistory[[#This Row],[FundCode]]="0100","GF",IF(Tbl_BalanceHistory[[#This Row],[FundCode]]="01000","GF","Hi Ed / OCR"))</f>
        <v>GF</v>
      </c>
      <c r="Q422" s="5">
        <v>26054700.23</v>
      </c>
      <c r="R422" s="5">
        <v>24672844.16</v>
      </c>
      <c r="S422" s="5">
        <v>1381856.07</v>
      </c>
      <c r="T422" s="5">
        <v>1381856.07</v>
      </c>
      <c r="U422" s="3" t="s">
        <v>1733</v>
      </c>
      <c r="V422" s="5">
        <v>0</v>
      </c>
      <c r="W422" s="5">
        <v>0</v>
      </c>
      <c r="X422" s="5"/>
      <c r="Y422" s="5"/>
      <c r="Z422" s="5">
        <f>Tbl_BalanceHistory[[#This Row],[Discretionary Recommended - Pre 2022]]+Tbl_BalanceHistory[[#This Row],[Discretionary Balance Recommended: Policy]]+Tbl_BalanceHistory[[#This Row],[Discretionary Balance Recommended: Commitments]]</f>
        <v>0</v>
      </c>
      <c r="AA422" s="5">
        <f>Tbl_BalanceHistory[[#This Row],[Discretionary Balance]]-Tbl_BalanceHistory[[#This Row],[Discretionary Reappropriation]]</f>
        <v>0</v>
      </c>
      <c r="AB422" s="2"/>
      <c r="AC422" s="2"/>
      <c r="AD422" s="2"/>
      <c r="AE422" s="2"/>
    </row>
    <row r="423" spans="1:31" ht="30" x14ac:dyDescent="0.25">
      <c r="A423" s="2" t="s">
        <v>168</v>
      </c>
      <c r="B423" s="3">
        <v>2</v>
      </c>
      <c r="C423" s="3">
        <v>111</v>
      </c>
      <c r="D423" s="3" t="s">
        <v>170</v>
      </c>
      <c r="E423" s="3" t="str">
        <f>_xlfn.XLOOKUP(Tbl_BalanceHistory[[#This Row],[RespAgy]],Tbl_Agencies[Agy Code],Tbl_Agencies[Agy Sort])</f>
        <v>034000</v>
      </c>
      <c r="F423" s="2" t="str">
        <f>Tbl_BalanceHistory[[#This Row],[RespAgy]]&amp;": "&amp;Tbl_BalanceHistory[[#This Row],[RespAgency]]</f>
        <v>111: Supreme Court</v>
      </c>
      <c r="G423" s="3">
        <v>111</v>
      </c>
      <c r="H423" s="3" t="s">
        <v>170</v>
      </c>
      <c r="I423" s="3" t="str">
        <f>_xlfn.XLOOKUP(Tbl_BalanceHistory[[#This Row],[AgyCode]],Tbl_Agencies[Agy Code],Tbl_Agencies[Agy Sort])</f>
        <v>034000</v>
      </c>
      <c r="J423" s="2" t="str">
        <f>Tbl_BalanceHistory[[#This Row],[AgyCode]]&amp;": "&amp;Tbl_BalanceHistory[[#This Row],[Agency Name]]</f>
        <v>111: Supreme Court</v>
      </c>
      <c r="K423" s="1">
        <v>2021</v>
      </c>
      <c r="L423" s="3">
        <v>399</v>
      </c>
      <c r="M423" s="3" t="s">
        <v>62</v>
      </c>
      <c r="N423" s="2" t="str">
        <f>Tbl_BalanceHistory[[#This Row],[ProgramCode]]&amp;": "&amp;Tbl_BalanceHistory[[#This Row],[Program Name]]</f>
        <v>399: Administrative and Support Services</v>
      </c>
      <c r="O423" s="3" t="s">
        <v>886</v>
      </c>
      <c r="P423" s="1" t="str">
        <f>IF(Tbl_BalanceHistory[[#This Row],[FundCode]]="0100","GF",IF(Tbl_BalanceHistory[[#This Row],[FundCode]]="01000","GF","Hi Ed / OCR"))</f>
        <v>GF</v>
      </c>
      <c r="Q423" s="5">
        <v>28449411.07</v>
      </c>
      <c r="R423" s="5">
        <v>26415891.960000001</v>
      </c>
      <c r="S423" s="5">
        <v>2033519.11</v>
      </c>
      <c r="T423" s="5">
        <v>2033519.11</v>
      </c>
      <c r="U423" s="3" t="s">
        <v>1733</v>
      </c>
      <c r="V423" s="5">
        <v>0</v>
      </c>
      <c r="W423" s="5">
        <v>0</v>
      </c>
      <c r="X423" s="5"/>
      <c r="Y423" s="5"/>
      <c r="Z423" s="5">
        <f>Tbl_BalanceHistory[[#This Row],[Discretionary Recommended - Pre 2022]]+Tbl_BalanceHistory[[#This Row],[Discretionary Balance Recommended: Policy]]+Tbl_BalanceHistory[[#This Row],[Discretionary Balance Recommended: Commitments]]</f>
        <v>0</v>
      </c>
      <c r="AA423" s="5">
        <f>Tbl_BalanceHistory[[#This Row],[Discretionary Balance]]-Tbl_BalanceHistory[[#This Row],[Discretionary Reappropriation]]</f>
        <v>0</v>
      </c>
      <c r="AB423" s="2"/>
      <c r="AC423" s="2"/>
      <c r="AD423" s="2"/>
      <c r="AE423" s="2"/>
    </row>
    <row r="424" spans="1:31" ht="30" x14ac:dyDescent="0.25">
      <c r="A424" s="2" t="s">
        <v>168</v>
      </c>
      <c r="B424" s="3">
        <v>2</v>
      </c>
      <c r="C424" s="3">
        <v>111</v>
      </c>
      <c r="D424" s="3" t="s">
        <v>170</v>
      </c>
      <c r="E424" s="3" t="str">
        <f>_xlfn.XLOOKUP(Tbl_BalanceHistory[[#This Row],[RespAgy]],Tbl_Agencies[Agy Code],Tbl_Agencies[Agy Sort])</f>
        <v>034000</v>
      </c>
      <c r="F424" s="2" t="str">
        <f>Tbl_BalanceHistory[[#This Row],[RespAgy]]&amp;": "&amp;Tbl_BalanceHistory[[#This Row],[RespAgency]]</f>
        <v>111: Supreme Court</v>
      </c>
      <c r="G424" s="3">
        <v>111</v>
      </c>
      <c r="H424" s="3" t="s">
        <v>170</v>
      </c>
      <c r="I424" s="3" t="str">
        <f>_xlfn.XLOOKUP(Tbl_BalanceHistory[[#This Row],[AgyCode]],Tbl_Agencies[Agy Code],Tbl_Agencies[Agy Sort])</f>
        <v>034000</v>
      </c>
      <c r="J424" s="2" t="str">
        <f>Tbl_BalanceHistory[[#This Row],[AgyCode]]&amp;": "&amp;Tbl_BalanceHistory[[#This Row],[Agency Name]]</f>
        <v>111: Supreme Court</v>
      </c>
      <c r="K424" s="1">
        <v>2022</v>
      </c>
      <c r="L424" s="3">
        <v>399</v>
      </c>
      <c r="M424" s="3" t="s">
        <v>62</v>
      </c>
      <c r="N424" s="2" t="str">
        <f>Tbl_BalanceHistory[[#This Row],[ProgramCode]]&amp;": "&amp;Tbl_BalanceHistory[[#This Row],[Program Name]]</f>
        <v>399: Administrative and Support Services</v>
      </c>
      <c r="O424" s="3" t="s">
        <v>886</v>
      </c>
      <c r="P424" s="1" t="str">
        <f>IF(Tbl_BalanceHistory[[#This Row],[FundCode]]="0100","GF",IF(Tbl_BalanceHistory[[#This Row],[FundCode]]="01000","GF","Hi Ed / OCR"))</f>
        <v>GF</v>
      </c>
      <c r="Q424" s="5">
        <v>36909685.109999999</v>
      </c>
      <c r="R424" s="5">
        <v>34656633.810000002</v>
      </c>
      <c r="S424" s="5">
        <v>2253051.2999999998</v>
      </c>
      <c r="T424" s="5">
        <v>2253051.2999999998</v>
      </c>
      <c r="U424" s="3" t="s">
        <v>1733</v>
      </c>
      <c r="V424" s="5">
        <v>0</v>
      </c>
      <c r="W424" s="5"/>
      <c r="X424" s="5">
        <v>0</v>
      </c>
      <c r="Y424" s="5">
        <v>0</v>
      </c>
      <c r="Z424" s="5">
        <f>Tbl_BalanceHistory[[#This Row],[Discretionary Recommended - Pre 2022]]+Tbl_BalanceHistory[[#This Row],[Discretionary Balance Recommended: Policy]]+Tbl_BalanceHistory[[#This Row],[Discretionary Balance Recommended: Commitments]]</f>
        <v>0</v>
      </c>
      <c r="AA424" s="5">
        <f>Tbl_BalanceHistory[[#This Row],[Discretionary Balance]]-Tbl_BalanceHistory[[#This Row],[Discretionary Reappropriation]]</f>
        <v>0</v>
      </c>
      <c r="AB424" s="2"/>
      <c r="AC424" s="2"/>
      <c r="AD424" s="2"/>
      <c r="AE424" s="2"/>
    </row>
    <row r="425" spans="1:31" ht="30" x14ac:dyDescent="0.25">
      <c r="A425" s="2" t="s">
        <v>168</v>
      </c>
      <c r="B425" s="3">
        <v>2</v>
      </c>
      <c r="C425" s="3">
        <v>111</v>
      </c>
      <c r="D425" s="3" t="s">
        <v>170</v>
      </c>
      <c r="E425" s="3" t="str">
        <f>_xlfn.XLOOKUP(Tbl_BalanceHistory[[#This Row],[RespAgy]],Tbl_Agencies[Agy Code],Tbl_Agencies[Agy Sort])</f>
        <v>034000</v>
      </c>
      <c r="F425" s="2" t="str">
        <f>Tbl_BalanceHistory[[#This Row],[RespAgy]]&amp;": "&amp;Tbl_BalanceHistory[[#This Row],[RespAgency]]</f>
        <v>111: Supreme Court</v>
      </c>
      <c r="G425" s="3">
        <v>111</v>
      </c>
      <c r="H425" s="3" t="s">
        <v>170</v>
      </c>
      <c r="I425" s="3" t="str">
        <f>_xlfn.XLOOKUP(Tbl_BalanceHistory[[#This Row],[AgyCode]],Tbl_Agencies[Agy Code],Tbl_Agencies[Agy Sort])</f>
        <v>034000</v>
      </c>
      <c r="J425" s="2" t="str">
        <f>Tbl_BalanceHistory[[#This Row],[AgyCode]]&amp;": "&amp;Tbl_BalanceHistory[[#This Row],[Agency Name]]</f>
        <v>111: Supreme Court</v>
      </c>
      <c r="K425" s="1">
        <v>2023</v>
      </c>
      <c r="L425" s="3">
        <v>399</v>
      </c>
      <c r="M425" s="3" t="s">
        <v>62</v>
      </c>
      <c r="N425" s="2" t="str">
        <f>Tbl_BalanceHistory[[#This Row],[ProgramCode]]&amp;": "&amp;Tbl_BalanceHistory[[#This Row],[Program Name]]</f>
        <v>399: Administrative and Support Services</v>
      </c>
      <c r="O425" s="3" t="s">
        <v>886</v>
      </c>
      <c r="P425" s="1" t="str">
        <f>IF(Tbl_BalanceHistory[[#This Row],[FundCode]]="0100","GF",IF(Tbl_BalanceHistory[[#This Row],[FundCode]]="01000","GF","Hi Ed / OCR"))</f>
        <v>GF</v>
      </c>
      <c r="Q425" s="5">
        <v>38197346.299999997</v>
      </c>
      <c r="R425" s="5">
        <v>34227929</v>
      </c>
      <c r="S425" s="5">
        <v>3969417.3</v>
      </c>
      <c r="T425" s="5">
        <v>3969417.3</v>
      </c>
      <c r="U425" s="3" t="s">
        <v>1733</v>
      </c>
      <c r="V425" s="5">
        <v>0</v>
      </c>
      <c r="W425" s="5">
        <v>0</v>
      </c>
      <c r="X425" s="5">
        <v>0</v>
      </c>
      <c r="Y425" s="5">
        <v>0</v>
      </c>
      <c r="Z425" s="5">
        <v>0</v>
      </c>
      <c r="AA425" s="5">
        <v>0</v>
      </c>
      <c r="AB425" s="2"/>
      <c r="AC425" s="2"/>
      <c r="AD425" s="2"/>
      <c r="AE425" s="2"/>
    </row>
    <row r="426" spans="1:31" ht="30" x14ac:dyDescent="0.25">
      <c r="A426" s="2" t="s">
        <v>168</v>
      </c>
      <c r="B426" s="3">
        <v>2</v>
      </c>
      <c r="C426" s="3">
        <v>111</v>
      </c>
      <c r="D426" s="3" t="s">
        <v>170</v>
      </c>
      <c r="E426" s="3" t="str">
        <f>_xlfn.XLOOKUP(Tbl_BalanceHistory[[#This Row],[RespAgy]],Tbl_Agencies[Agy Code],Tbl_Agencies[Agy Sort])</f>
        <v>034000</v>
      </c>
      <c r="F426" s="2" t="str">
        <f>Tbl_BalanceHistory[[#This Row],[RespAgy]]&amp;": "&amp;Tbl_BalanceHistory[[#This Row],[RespAgency]]</f>
        <v>111: Supreme Court</v>
      </c>
      <c r="G426" s="3">
        <v>111</v>
      </c>
      <c r="H426" s="3" t="s">
        <v>170</v>
      </c>
      <c r="I426" s="3" t="str">
        <f>_xlfn.XLOOKUP(Tbl_BalanceHistory[[#This Row],[AgyCode]],Tbl_Agencies[Agy Code],Tbl_Agencies[Agy Sort])</f>
        <v>034000</v>
      </c>
      <c r="J426" s="2" t="str">
        <f>Tbl_BalanceHistory[[#This Row],[AgyCode]]&amp;": "&amp;Tbl_BalanceHistory[[#This Row],[Agency Name]]</f>
        <v>111: Supreme Court</v>
      </c>
      <c r="K426" s="1">
        <v>2024</v>
      </c>
      <c r="L426" s="3">
        <v>399</v>
      </c>
      <c r="M426" s="3" t="s">
        <v>62</v>
      </c>
      <c r="N426" s="2" t="str">
        <f>Tbl_BalanceHistory[[#This Row],[ProgramCode]]&amp;": "&amp;Tbl_BalanceHistory[[#This Row],[Program Name]]</f>
        <v>399: Administrative and Support Services</v>
      </c>
      <c r="O426" s="3" t="s">
        <v>886</v>
      </c>
      <c r="P426" s="1" t="str">
        <f>IF(Tbl_BalanceHistory[[#This Row],[FundCode]]="0100","GF",IF(Tbl_BalanceHistory[[#This Row],[FundCode]]="01000","GF","Hi Ed / OCR"))</f>
        <v>GF</v>
      </c>
      <c r="Q426" s="5">
        <v>41564563.299999997</v>
      </c>
      <c r="R426" s="5">
        <v>37547453.390000001</v>
      </c>
      <c r="S426" s="5">
        <v>4017109.91</v>
      </c>
      <c r="T426" s="5">
        <v>4017109.91</v>
      </c>
      <c r="U426" s="3" t="s">
        <v>1733</v>
      </c>
      <c r="V426" s="5">
        <v>0</v>
      </c>
      <c r="W426" s="5">
        <v>0</v>
      </c>
      <c r="X426" s="5">
        <v>0</v>
      </c>
      <c r="Y426" s="5">
        <v>0</v>
      </c>
      <c r="Z426" s="5">
        <v>0</v>
      </c>
      <c r="AA426" s="5">
        <v>0</v>
      </c>
      <c r="AB426" s="2"/>
      <c r="AC426" s="2"/>
      <c r="AD426" s="2"/>
      <c r="AE426" s="2"/>
    </row>
    <row r="427" spans="1:31" ht="30" x14ac:dyDescent="0.25">
      <c r="A427" s="2" t="s">
        <v>938</v>
      </c>
      <c r="B427" s="3">
        <v>2</v>
      </c>
      <c r="C427" s="3">
        <v>111</v>
      </c>
      <c r="D427" s="3" t="s">
        <v>170</v>
      </c>
      <c r="E427" s="3" t="str">
        <f>_xlfn.XLOOKUP(Tbl_BalanceHistory[[#This Row],[RespAgy]],Tbl_Agencies[Agy Code],Tbl_Agencies[Agy Sort])</f>
        <v>034000</v>
      </c>
      <c r="F427" s="2" t="str">
        <f>Tbl_BalanceHistory[[#This Row],[RespAgy]]&amp;": "&amp;Tbl_BalanceHistory[[#This Row],[RespAgency]]</f>
        <v>111: Supreme Court</v>
      </c>
      <c r="G427" s="3">
        <v>125</v>
      </c>
      <c r="H427" s="3" t="s">
        <v>179</v>
      </c>
      <c r="I427" s="3" t="str">
        <f>_xlfn.XLOOKUP(Tbl_BalanceHistory[[#This Row],[AgyCode]],Tbl_Agencies[Agy Code],Tbl_Agencies[Agy Sort])</f>
        <v>035000</v>
      </c>
      <c r="J427" s="2" t="str">
        <f>Tbl_BalanceHistory[[#This Row],[AgyCode]]&amp;": "&amp;Tbl_BalanceHistory[[#This Row],[Agency Name]]</f>
        <v>125: Court of Appeals of Virginia</v>
      </c>
      <c r="K427" s="1">
        <v>2014</v>
      </c>
      <c r="L427" s="3">
        <v>321</v>
      </c>
      <c r="M427" s="3" t="s">
        <v>172</v>
      </c>
      <c r="N427" s="2" t="str">
        <f>Tbl_BalanceHistory[[#This Row],[ProgramCode]]&amp;": "&amp;Tbl_BalanceHistory[[#This Row],[Program Name]]</f>
        <v>321: Pre-Trial, Trial, and Appellate Processes</v>
      </c>
      <c r="O427" s="3" t="s">
        <v>1730</v>
      </c>
      <c r="P427" s="1" t="str">
        <f>IF(Tbl_BalanceHistory[[#This Row],[FundCode]]="0100","GF",IF(Tbl_BalanceHistory[[#This Row],[FundCode]]="01000","GF","Hi Ed / OCR"))</f>
        <v>GF</v>
      </c>
      <c r="Q427" s="5">
        <v>9100163</v>
      </c>
      <c r="R427" s="5">
        <v>9100163</v>
      </c>
      <c r="S427" s="5">
        <v>0</v>
      </c>
      <c r="T427" s="5">
        <v>0</v>
      </c>
      <c r="U427" s="3"/>
      <c r="V427" s="5">
        <v>0</v>
      </c>
      <c r="W427" s="5">
        <v>0</v>
      </c>
      <c r="X427" s="5"/>
      <c r="Y427" s="5"/>
      <c r="Z427" s="5">
        <f>Tbl_BalanceHistory[[#This Row],[Discretionary Recommended - Pre 2022]]+Tbl_BalanceHistory[[#This Row],[Discretionary Balance Recommended: Policy]]+Tbl_BalanceHistory[[#This Row],[Discretionary Balance Recommended: Commitments]]</f>
        <v>0</v>
      </c>
      <c r="AA427" s="5">
        <f>Tbl_BalanceHistory[[#This Row],[Discretionary Balance]]-Tbl_BalanceHistory[[#This Row],[Discretionary Reappropriation]]</f>
        <v>0</v>
      </c>
      <c r="AB427" s="2"/>
      <c r="AC427" s="2"/>
      <c r="AD427" s="2"/>
      <c r="AE427" s="2"/>
    </row>
    <row r="428" spans="1:31" ht="30" x14ac:dyDescent="0.25">
      <c r="A428" s="2" t="s">
        <v>938</v>
      </c>
      <c r="B428" s="3">
        <v>2</v>
      </c>
      <c r="C428" s="3">
        <v>111</v>
      </c>
      <c r="D428" s="3" t="s">
        <v>170</v>
      </c>
      <c r="E428" s="3" t="str">
        <f>_xlfn.XLOOKUP(Tbl_BalanceHistory[[#This Row],[RespAgy]],Tbl_Agencies[Agy Code],Tbl_Agencies[Agy Sort])</f>
        <v>034000</v>
      </c>
      <c r="F428" s="2" t="str">
        <f>Tbl_BalanceHistory[[#This Row],[RespAgy]]&amp;": "&amp;Tbl_BalanceHistory[[#This Row],[RespAgency]]</f>
        <v>111: Supreme Court</v>
      </c>
      <c r="G428" s="3">
        <v>125</v>
      </c>
      <c r="H428" s="3" t="s">
        <v>179</v>
      </c>
      <c r="I428" s="3" t="str">
        <f>_xlfn.XLOOKUP(Tbl_BalanceHistory[[#This Row],[AgyCode]],Tbl_Agencies[Agy Code],Tbl_Agencies[Agy Sort])</f>
        <v>035000</v>
      </c>
      <c r="J428" s="2" t="str">
        <f>Tbl_BalanceHistory[[#This Row],[AgyCode]]&amp;": "&amp;Tbl_BalanceHistory[[#This Row],[Agency Name]]</f>
        <v>125: Court of Appeals of Virginia</v>
      </c>
      <c r="K428" s="1">
        <v>2015</v>
      </c>
      <c r="L428" s="3">
        <v>321</v>
      </c>
      <c r="M428" s="3" t="s">
        <v>172</v>
      </c>
      <c r="N428" s="2" t="str">
        <f>Tbl_BalanceHistory[[#This Row],[ProgramCode]]&amp;": "&amp;Tbl_BalanceHistory[[#This Row],[Program Name]]</f>
        <v>321: Pre-Trial, Trial, and Appellate Processes</v>
      </c>
      <c r="O428" s="3" t="s">
        <v>1730</v>
      </c>
      <c r="P428" s="1" t="str">
        <f>IF(Tbl_BalanceHistory[[#This Row],[FundCode]]="0100","GF",IF(Tbl_BalanceHistory[[#This Row],[FundCode]]="01000","GF","Hi Ed / OCR"))</f>
        <v>GF</v>
      </c>
      <c r="Q428" s="5">
        <v>9269441</v>
      </c>
      <c r="R428" s="5">
        <v>9269441</v>
      </c>
      <c r="S428" s="5">
        <v>0</v>
      </c>
      <c r="T428" s="5">
        <v>0</v>
      </c>
      <c r="U428" s="3"/>
      <c r="V428" s="5">
        <v>0</v>
      </c>
      <c r="W428" s="5">
        <v>0</v>
      </c>
      <c r="X428" s="5"/>
      <c r="Y428" s="5"/>
      <c r="Z428" s="5">
        <f>Tbl_BalanceHistory[[#This Row],[Discretionary Recommended - Pre 2022]]+Tbl_BalanceHistory[[#This Row],[Discretionary Balance Recommended: Policy]]+Tbl_BalanceHistory[[#This Row],[Discretionary Balance Recommended: Commitments]]</f>
        <v>0</v>
      </c>
      <c r="AA428" s="5">
        <f>Tbl_BalanceHistory[[#This Row],[Discretionary Balance]]-Tbl_BalanceHistory[[#This Row],[Discretionary Reappropriation]]</f>
        <v>0</v>
      </c>
      <c r="AB428" s="2"/>
      <c r="AC428" s="2"/>
      <c r="AD428" s="2"/>
      <c r="AE428" s="2"/>
    </row>
    <row r="429" spans="1:31" ht="30" x14ac:dyDescent="0.25">
      <c r="A429" s="2" t="s">
        <v>938</v>
      </c>
      <c r="B429" s="3">
        <v>2</v>
      </c>
      <c r="C429" s="3">
        <v>111</v>
      </c>
      <c r="D429" s="3" t="s">
        <v>170</v>
      </c>
      <c r="E429" s="3" t="str">
        <f>_xlfn.XLOOKUP(Tbl_BalanceHistory[[#This Row],[RespAgy]],Tbl_Agencies[Agy Code],Tbl_Agencies[Agy Sort])</f>
        <v>034000</v>
      </c>
      <c r="F429" s="2" t="str">
        <f>Tbl_BalanceHistory[[#This Row],[RespAgy]]&amp;": "&amp;Tbl_BalanceHistory[[#This Row],[RespAgency]]</f>
        <v>111: Supreme Court</v>
      </c>
      <c r="G429" s="3">
        <v>125</v>
      </c>
      <c r="H429" s="3" t="s">
        <v>179</v>
      </c>
      <c r="I429" s="3" t="str">
        <f>_xlfn.XLOOKUP(Tbl_BalanceHistory[[#This Row],[AgyCode]],Tbl_Agencies[Agy Code],Tbl_Agencies[Agy Sort])</f>
        <v>035000</v>
      </c>
      <c r="J429" s="2" t="str">
        <f>Tbl_BalanceHistory[[#This Row],[AgyCode]]&amp;": "&amp;Tbl_BalanceHistory[[#This Row],[Agency Name]]</f>
        <v>125: Court of Appeals of Virginia</v>
      </c>
      <c r="K429" s="1">
        <v>2016</v>
      </c>
      <c r="L429" s="3">
        <v>321</v>
      </c>
      <c r="M429" s="3" t="s">
        <v>172</v>
      </c>
      <c r="N429" s="2" t="str">
        <f>Tbl_BalanceHistory[[#This Row],[ProgramCode]]&amp;": "&amp;Tbl_BalanceHistory[[#This Row],[Program Name]]</f>
        <v>321: Pre-Trial, Trial, and Appellate Processes</v>
      </c>
      <c r="O429" s="3" t="s">
        <v>1730</v>
      </c>
      <c r="P429" s="1" t="str">
        <f>IF(Tbl_BalanceHistory[[#This Row],[FundCode]]="0100","GF",IF(Tbl_BalanceHistory[[#This Row],[FundCode]]="01000","GF","Hi Ed / OCR"))</f>
        <v>GF</v>
      </c>
      <c r="Q429" s="5">
        <v>9516191</v>
      </c>
      <c r="R429" s="5">
        <v>9511161.2300000004</v>
      </c>
      <c r="S429" s="5">
        <v>5029</v>
      </c>
      <c r="T429" s="5">
        <v>5029</v>
      </c>
      <c r="U429" s="3" t="s">
        <v>1732</v>
      </c>
      <c r="V429" s="5">
        <v>0</v>
      </c>
      <c r="W429" s="5">
        <v>0</v>
      </c>
      <c r="X429" s="5"/>
      <c r="Y429" s="5"/>
      <c r="Z429" s="5">
        <f>Tbl_BalanceHistory[[#This Row],[Discretionary Recommended - Pre 2022]]+Tbl_BalanceHistory[[#This Row],[Discretionary Balance Recommended: Policy]]+Tbl_BalanceHistory[[#This Row],[Discretionary Balance Recommended: Commitments]]</f>
        <v>0</v>
      </c>
      <c r="AA429" s="5">
        <f>Tbl_BalanceHistory[[#This Row],[Discretionary Balance]]-Tbl_BalanceHistory[[#This Row],[Discretionary Reappropriation]]</f>
        <v>0</v>
      </c>
      <c r="AB429" s="2"/>
      <c r="AC429" s="2"/>
      <c r="AD429" s="2"/>
      <c r="AE429" s="2"/>
    </row>
    <row r="430" spans="1:31" ht="30" x14ac:dyDescent="0.25">
      <c r="A430" s="2" t="s">
        <v>938</v>
      </c>
      <c r="B430" s="3">
        <v>2</v>
      </c>
      <c r="C430" s="3">
        <v>111</v>
      </c>
      <c r="D430" s="3" t="s">
        <v>170</v>
      </c>
      <c r="E430" s="3" t="str">
        <f>_xlfn.XLOOKUP(Tbl_BalanceHistory[[#This Row],[RespAgy]],Tbl_Agencies[Agy Code],Tbl_Agencies[Agy Sort])</f>
        <v>034000</v>
      </c>
      <c r="F430" s="2" t="str">
        <f>Tbl_BalanceHistory[[#This Row],[RespAgy]]&amp;": "&amp;Tbl_BalanceHistory[[#This Row],[RespAgency]]</f>
        <v>111: Supreme Court</v>
      </c>
      <c r="G430" s="3">
        <v>125</v>
      </c>
      <c r="H430" s="3" t="s">
        <v>179</v>
      </c>
      <c r="I430" s="3" t="str">
        <f>_xlfn.XLOOKUP(Tbl_BalanceHistory[[#This Row],[AgyCode]],Tbl_Agencies[Agy Code],Tbl_Agencies[Agy Sort])</f>
        <v>035000</v>
      </c>
      <c r="J430" s="2" t="str">
        <f>Tbl_BalanceHistory[[#This Row],[AgyCode]]&amp;": "&amp;Tbl_BalanceHistory[[#This Row],[Agency Name]]</f>
        <v>125: Court of Appeals of Virginia</v>
      </c>
      <c r="K430" s="1">
        <v>2017</v>
      </c>
      <c r="L430" s="3">
        <v>321</v>
      </c>
      <c r="M430" s="3" t="s">
        <v>172</v>
      </c>
      <c r="N430" s="2" t="str">
        <f>Tbl_BalanceHistory[[#This Row],[ProgramCode]]&amp;": "&amp;Tbl_BalanceHistory[[#This Row],[Program Name]]</f>
        <v>321: Pre-Trial, Trial, and Appellate Processes</v>
      </c>
      <c r="O430" s="3" t="s">
        <v>886</v>
      </c>
      <c r="P430" s="1" t="str">
        <f>IF(Tbl_BalanceHistory[[#This Row],[FundCode]]="0100","GF",IF(Tbl_BalanceHistory[[#This Row],[FundCode]]="01000","GF","Hi Ed / OCR"))</f>
        <v>GF</v>
      </c>
      <c r="Q430" s="5">
        <v>9534592</v>
      </c>
      <c r="R430" s="5">
        <v>9531417.8200000003</v>
      </c>
      <c r="S430" s="5">
        <v>3174</v>
      </c>
      <c r="T430" s="5">
        <v>3174</v>
      </c>
      <c r="U430" s="3" t="s">
        <v>1732</v>
      </c>
      <c r="V430" s="5">
        <v>0</v>
      </c>
      <c r="W430" s="5">
        <v>0</v>
      </c>
      <c r="X430" s="5"/>
      <c r="Y430" s="5"/>
      <c r="Z430" s="5">
        <f>Tbl_BalanceHistory[[#This Row],[Discretionary Recommended - Pre 2022]]+Tbl_BalanceHistory[[#This Row],[Discretionary Balance Recommended: Policy]]+Tbl_BalanceHistory[[#This Row],[Discretionary Balance Recommended: Commitments]]</f>
        <v>0</v>
      </c>
      <c r="AA430" s="5">
        <f>Tbl_BalanceHistory[[#This Row],[Discretionary Balance]]-Tbl_BalanceHistory[[#This Row],[Discretionary Reappropriation]]</f>
        <v>0</v>
      </c>
      <c r="AB430" s="2"/>
      <c r="AC430" s="2"/>
      <c r="AD430" s="2"/>
      <c r="AE430" s="2"/>
    </row>
    <row r="431" spans="1:31" ht="30" x14ac:dyDescent="0.25">
      <c r="A431" s="2" t="s">
        <v>938</v>
      </c>
      <c r="B431" s="3">
        <v>2</v>
      </c>
      <c r="C431" s="3">
        <v>111</v>
      </c>
      <c r="D431" s="3" t="s">
        <v>170</v>
      </c>
      <c r="E431" s="3" t="str">
        <f>_xlfn.XLOOKUP(Tbl_BalanceHistory[[#This Row],[RespAgy]],Tbl_Agencies[Agy Code],Tbl_Agencies[Agy Sort])</f>
        <v>034000</v>
      </c>
      <c r="F431" s="2" t="str">
        <f>Tbl_BalanceHistory[[#This Row],[RespAgy]]&amp;": "&amp;Tbl_BalanceHistory[[#This Row],[RespAgency]]</f>
        <v>111: Supreme Court</v>
      </c>
      <c r="G431" s="3">
        <v>125</v>
      </c>
      <c r="H431" s="3" t="s">
        <v>179</v>
      </c>
      <c r="I431" s="3" t="str">
        <f>_xlfn.XLOOKUP(Tbl_BalanceHistory[[#This Row],[AgyCode]],Tbl_Agencies[Agy Code],Tbl_Agencies[Agy Sort])</f>
        <v>035000</v>
      </c>
      <c r="J431" s="2" t="str">
        <f>Tbl_BalanceHistory[[#This Row],[AgyCode]]&amp;": "&amp;Tbl_BalanceHistory[[#This Row],[Agency Name]]</f>
        <v>125: Court of Appeals of Virginia</v>
      </c>
      <c r="K431" s="1">
        <v>2018</v>
      </c>
      <c r="L431" s="3">
        <v>321</v>
      </c>
      <c r="M431" s="3" t="s">
        <v>172</v>
      </c>
      <c r="N431" s="2" t="str">
        <f>Tbl_BalanceHistory[[#This Row],[ProgramCode]]&amp;": "&amp;Tbl_BalanceHistory[[#This Row],[Program Name]]</f>
        <v>321: Pre-Trial, Trial, and Appellate Processes</v>
      </c>
      <c r="O431" s="3" t="s">
        <v>886</v>
      </c>
      <c r="P431" s="1" t="str">
        <f>IF(Tbl_BalanceHistory[[#This Row],[FundCode]]="0100","GF",IF(Tbl_BalanceHistory[[#This Row],[FundCode]]="01000","GF","Hi Ed / OCR"))</f>
        <v>GF</v>
      </c>
      <c r="Q431" s="5">
        <v>9784055</v>
      </c>
      <c r="R431" s="5">
        <v>9783955.1999999993</v>
      </c>
      <c r="S431" s="5">
        <v>99</v>
      </c>
      <c r="T431" s="5">
        <v>99</v>
      </c>
      <c r="U431" s="3" t="s">
        <v>1733</v>
      </c>
      <c r="V431" s="5">
        <v>0</v>
      </c>
      <c r="W431" s="5">
        <v>0</v>
      </c>
      <c r="X431" s="5"/>
      <c r="Y431" s="5"/>
      <c r="Z431" s="5">
        <f>Tbl_BalanceHistory[[#This Row],[Discretionary Recommended - Pre 2022]]+Tbl_BalanceHistory[[#This Row],[Discretionary Balance Recommended: Policy]]+Tbl_BalanceHistory[[#This Row],[Discretionary Balance Recommended: Commitments]]</f>
        <v>0</v>
      </c>
      <c r="AA431" s="5">
        <f>Tbl_BalanceHistory[[#This Row],[Discretionary Balance]]-Tbl_BalanceHistory[[#This Row],[Discretionary Reappropriation]]</f>
        <v>0</v>
      </c>
      <c r="AB431" s="2"/>
      <c r="AC431" s="2"/>
      <c r="AD431" s="2"/>
      <c r="AE431" s="2"/>
    </row>
    <row r="432" spans="1:31" ht="30" x14ac:dyDescent="0.25">
      <c r="A432" s="2" t="s">
        <v>938</v>
      </c>
      <c r="B432" s="3">
        <v>2</v>
      </c>
      <c r="C432" s="3">
        <v>111</v>
      </c>
      <c r="D432" s="3" t="s">
        <v>170</v>
      </c>
      <c r="E432" s="3" t="str">
        <f>_xlfn.XLOOKUP(Tbl_BalanceHistory[[#This Row],[RespAgy]],Tbl_Agencies[Agy Code],Tbl_Agencies[Agy Sort])</f>
        <v>034000</v>
      </c>
      <c r="F432" s="2" t="str">
        <f>Tbl_BalanceHistory[[#This Row],[RespAgy]]&amp;": "&amp;Tbl_BalanceHistory[[#This Row],[RespAgency]]</f>
        <v>111: Supreme Court</v>
      </c>
      <c r="G432" s="3">
        <v>125</v>
      </c>
      <c r="H432" s="3" t="s">
        <v>179</v>
      </c>
      <c r="I432" s="3" t="str">
        <f>_xlfn.XLOOKUP(Tbl_BalanceHistory[[#This Row],[AgyCode]],Tbl_Agencies[Agy Code],Tbl_Agencies[Agy Sort])</f>
        <v>035000</v>
      </c>
      <c r="J432" s="2" t="str">
        <f>Tbl_BalanceHistory[[#This Row],[AgyCode]]&amp;": "&amp;Tbl_BalanceHistory[[#This Row],[Agency Name]]</f>
        <v>125: Court of Appeals of Virginia</v>
      </c>
      <c r="K432" s="1">
        <v>2019</v>
      </c>
      <c r="L432" s="3">
        <v>321</v>
      </c>
      <c r="M432" s="3" t="s">
        <v>172</v>
      </c>
      <c r="N432" s="2" t="str">
        <f>Tbl_BalanceHistory[[#This Row],[ProgramCode]]&amp;": "&amp;Tbl_BalanceHistory[[#This Row],[Program Name]]</f>
        <v>321: Pre-Trial, Trial, and Appellate Processes</v>
      </c>
      <c r="O432" s="3" t="s">
        <v>886</v>
      </c>
      <c r="P432" s="1" t="str">
        <f>IF(Tbl_BalanceHistory[[#This Row],[FundCode]]="0100","GF",IF(Tbl_BalanceHistory[[#This Row],[FundCode]]="01000","GF","Hi Ed / OCR"))</f>
        <v>GF</v>
      </c>
      <c r="Q432" s="5">
        <v>9637466.8399999999</v>
      </c>
      <c r="R432" s="5">
        <v>9637466.8399999999</v>
      </c>
      <c r="S432" s="5">
        <v>0</v>
      </c>
      <c r="T432" s="5">
        <v>0</v>
      </c>
      <c r="U432" s="3" t="s">
        <v>1733</v>
      </c>
      <c r="V432" s="5">
        <v>0</v>
      </c>
      <c r="W432" s="5">
        <v>0</v>
      </c>
      <c r="X432" s="5"/>
      <c r="Y432" s="5"/>
      <c r="Z432" s="5">
        <f>Tbl_BalanceHistory[[#This Row],[Discretionary Recommended - Pre 2022]]+Tbl_BalanceHistory[[#This Row],[Discretionary Balance Recommended: Policy]]+Tbl_BalanceHistory[[#This Row],[Discretionary Balance Recommended: Commitments]]</f>
        <v>0</v>
      </c>
      <c r="AA432" s="5">
        <f>Tbl_BalanceHistory[[#This Row],[Discretionary Balance]]-Tbl_BalanceHistory[[#This Row],[Discretionary Reappropriation]]</f>
        <v>0</v>
      </c>
      <c r="AB432" s="2"/>
      <c r="AC432" s="2"/>
      <c r="AD432" s="2"/>
      <c r="AE432" s="2"/>
    </row>
    <row r="433" spans="1:31" ht="30" x14ac:dyDescent="0.25">
      <c r="A433" s="2" t="s">
        <v>168</v>
      </c>
      <c r="B433" s="3">
        <v>2</v>
      </c>
      <c r="C433" s="3">
        <v>111</v>
      </c>
      <c r="D433" s="3" t="s">
        <v>170</v>
      </c>
      <c r="E433" s="3" t="str">
        <f>_xlfn.XLOOKUP(Tbl_BalanceHistory[[#This Row],[RespAgy]],Tbl_Agencies[Agy Code],Tbl_Agencies[Agy Sort])</f>
        <v>034000</v>
      </c>
      <c r="F433" s="2" t="str">
        <f>Tbl_BalanceHistory[[#This Row],[RespAgy]]&amp;": "&amp;Tbl_BalanceHistory[[#This Row],[RespAgency]]</f>
        <v>111: Supreme Court</v>
      </c>
      <c r="G433" s="3">
        <v>125</v>
      </c>
      <c r="H433" s="3" t="s">
        <v>179</v>
      </c>
      <c r="I433" s="3" t="str">
        <f>_xlfn.XLOOKUP(Tbl_BalanceHistory[[#This Row],[AgyCode]],Tbl_Agencies[Agy Code],Tbl_Agencies[Agy Sort])</f>
        <v>035000</v>
      </c>
      <c r="J433" s="2" t="str">
        <f>Tbl_BalanceHistory[[#This Row],[AgyCode]]&amp;": "&amp;Tbl_BalanceHistory[[#This Row],[Agency Name]]</f>
        <v>125: Court of Appeals of Virginia</v>
      </c>
      <c r="K433" s="1">
        <v>2020</v>
      </c>
      <c r="L433" s="3">
        <v>321</v>
      </c>
      <c r="M433" s="3" t="s">
        <v>172</v>
      </c>
      <c r="N433" s="2" t="str">
        <f>Tbl_BalanceHistory[[#This Row],[ProgramCode]]&amp;": "&amp;Tbl_BalanceHistory[[#This Row],[Program Name]]</f>
        <v>321: Pre-Trial, Trial, and Appellate Processes</v>
      </c>
      <c r="O433" s="3" t="s">
        <v>886</v>
      </c>
      <c r="P433" s="1" t="str">
        <f>IF(Tbl_BalanceHistory[[#This Row],[FundCode]]="0100","GF",IF(Tbl_BalanceHistory[[#This Row],[FundCode]]="01000","GF","Hi Ed / OCR"))</f>
        <v>GF</v>
      </c>
      <c r="Q433" s="5">
        <v>9882162</v>
      </c>
      <c r="R433" s="5">
        <v>9302214.8499999996</v>
      </c>
      <c r="S433" s="5">
        <v>579947.15</v>
      </c>
      <c r="T433" s="5">
        <v>579947.15</v>
      </c>
      <c r="U433" s="3" t="s">
        <v>1733</v>
      </c>
      <c r="V433" s="5">
        <v>0</v>
      </c>
      <c r="W433" s="5">
        <v>0</v>
      </c>
      <c r="X433" s="5"/>
      <c r="Y433" s="5"/>
      <c r="Z433" s="5">
        <f>Tbl_BalanceHistory[[#This Row],[Discretionary Recommended - Pre 2022]]+Tbl_BalanceHistory[[#This Row],[Discretionary Balance Recommended: Policy]]+Tbl_BalanceHistory[[#This Row],[Discretionary Balance Recommended: Commitments]]</f>
        <v>0</v>
      </c>
      <c r="AA433" s="5">
        <f>Tbl_BalanceHistory[[#This Row],[Discretionary Balance]]-Tbl_BalanceHistory[[#This Row],[Discretionary Reappropriation]]</f>
        <v>0</v>
      </c>
      <c r="AB433" s="2"/>
      <c r="AC433" s="2"/>
      <c r="AD433" s="2"/>
      <c r="AE433" s="2"/>
    </row>
    <row r="434" spans="1:31" ht="30" x14ac:dyDescent="0.25">
      <c r="A434" s="2" t="s">
        <v>938</v>
      </c>
      <c r="B434" s="3">
        <v>2</v>
      </c>
      <c r="C434" s="3">
        <v>111</v>
      </c>
      <c r="D434" s="3" t="s">
        <v>170</v>
      </c>
      <c r="E434" s="3" t="str">
        <f>_xlfn.XLOOKUP(Tbl_BalanceHistory[[#This Row],[RespAgy]],Tbl_Agencies[Agy Code],Tbl_Agencies[Agy Sort])</f>
        <v>034000</v>
      </c>
      <c r="F434" s="2" t="str">
        <f>Tbl_BalanceHistory[[#This Row],[RespAgy]]&amp;": "&amp;Tbl_BalanceHistory[[#This Row],[RespAgency]]</f>
        <v>111: Supreme Court</v>
      </c>
      <c r="G434" s="3">
        <v>113</v>
      </c>
      <c r="H434" s="3" t="s">
        <v>182</v>
      </c>
      <c r="I434" s="3" t="str">
        <f>_xlfn.XLOOKUP(Tbl_BalanceHistory[[#This Row],[AgyCode]],Tbl_Agencies[Agy Code],Tbl_Agencies[Agy Sort])</f>
        <v>036000</v>
      </c>
      <c r="J434" s="2" t="str">
        <f>Tbl_BalanceHistory[[#This Row],[AgyCode]]&amp;": "&amp;Tbl_BalanceHistory[[#This Row],[Agency Name]]</f>
        <v>113: Circuit Courts</v>
      </c>
      <c r="K434" s="1">
        <v>2014</v>
      </c>
      <c r="L434" s="3">
        <v>321</v>
      </c>
      <c r="M434" s="3" t="s">
        <v>172</v>
      </c>
      <c r="N434" s="2" t="str">
        <f>Tbl_BalanceHistory[[#This Row],[ProgramCode]]&amp;": "&amp;Tbl_BalanceHistory[[#This Row],[Program Name]]</f>
        <v>321: Pre-Trial, Trial, and Appellate Processes</v>
      </c>
      <c r="O434" s="3" t="s">
        <v>1730</v>
      </c>
      <c r="P434" s="1" t="str">
        <f>IF(Tbl_BalanceHistory[[#This Row],[FundCode]]="0100","GF",IF(Tbl_BalanceHistory[[#This Row],[FundCode]]="01000","GF","Hi Ed / OCR"))</f>
        <v>GF</v>
      </c>
      <c r="Q434" s="5">
        <v>99879053</v>
      </c>
      <c r="R434" s="5">
        <v>99879007.239999995</v>
      </c>
      <c r="S434" s="5">
        <v>45</v>
      </c>
      <c r="T434" s="5">
        <v>45</v>
      </c>
      <c r="U434" s="3" t="s">
        <v>1731</v>
      </c>
      <c r="V434" s="5">
        <v>0</v>
      </c>
      <c r="W434" s="5">
        <v>0</v>
      </c>
      <c r="X434" s="5"/>
      <c r="Y434" s="5"/>
      <c r="Z434" s="5">
        <f>Tbl_BalanceHistory[[#This Row],[Discretionary Recommended - Pre 2022]]+Tbl_BalanceHistory[[#This Row],[Discretionary Balance Recommended: Policy]]+Tbl_BalanceHistory[[#This Row],[Discretionary Balance Recommended: Commitments]]</f>
        <v>0</v>
      </c>
      <c r="AA434" s="5">
        <f>Tbl_BalanceHistory[[#This Row],[Discretionary Balance]]-Tbl_BalanceHistory[[#This Row],[Discretionary Reappropriation]]</f>
        <v>0</v>
      </c>
      <c r="AB434" s="2"/>
      <c r="AC434" s="2"/>
      <c r="AD434" s="2"/>
      <c r="AE434" s="2"/>
    </row>
    <row r="435" spans="1:31" ht="30" x14ac:dyDescent="0.25">
      <c r="A435" s="2" t="s">
        <v>938</v>
      </c>
      <c r="B435" s="3">
        <v>2</v>
      </c>
      <c r="C435" s="3">
        <v>111</v>
      </c>
      <c r="D435" s="3" t="s">
        <v>170</v>
      </c>
      <c r="E435" s="3" t="str">
        <f>_xlfn.XLOOKUP(Tbl_BalanceHistory[[#This Row],[RespAgy]],Tbl_Agencies[Agy Code],Tbl_Agencies[Agy Sort])</f>
        <v>034000</v>
      </c>
      <c r="F435" s="2" t="str">
        <f>Tbl_BalanceHistory[[#This Row],[RespAgy]]&amp;": "&amp;Tbl_BalanceHistory[[#This Row],[RespAgency]]</f>
        <v>111: Supreme Court</v>
      </c>
      <c r="G435" s="3">
        <v>113</v>
      </c>
      <c r="H435" s="3" t="s">
        <v>182</v>
      </c>
      <c r="I435" s="3" t="str">
        <f>_xlfn.XLOOKUP(Tbl_BalanceHistory[[#This Row],[AgyCode]],Tbl_Agencies[Agy Code],Tbl_Agencies[Agy Sort])</f>
        <v>036000</v>
      </c>
      <c r="J435" s="2" t="str">
        <f>Tbl_BalanceHistory[[#This Row],[AgyCode]]&amp;": "&amp;Tbl_BalanceHistory[[#This Row],[Agency Name]]</f>
        <v>113: Circuit Courts</v>
      </c>
      <c r="K435" s="1">
        <v>2015</v>
      </c>
      <c r="L435" s="3">
        <v>321</v>
      </c>
      <c r="M435" s="3" t="s">
        <v>172</v>
      </c>
      <c r="N435" s="2" t="str">
        <f>Tbl_BalanceHistory[[#This Row],[ProgramCode]]&amp;": "&amp;Tbl_BalanceHistory[[#This Row],[Program Name]]</f>
        <v>321: Pre-Trial, Trial, and Appellate Processes</v>
      </c>
      <c r="O435" s="3" t="s">
        <v>1730</v>
      </c>
      <c r="P435" s="1" t="str">
        <f>IF(Tbl_BalanceHistory[[#This Row],[FundCode]]="0100","GF",IF(Tbl_BalanceHistory[[#This Row],[FundCode]]="01000","GF","Hi Ed / OCR"))</f>
        <v>GF</v>
      </c>
      <c r="Q435" s="5">
        <v>107706738</v>
      </c>
      <c r="R435" s="5">
        <v>107293646</v>
      </c>
      <c r="S435" s="5">
        <v>413091</v>
      </c>
      <c r="T435" s="5">
        <v>413091</v>
      </c>
      <c r="U435" s="3" t="s">
        <v>1731</v>
      </c>
      <c r="V435" s="5">
        <v>0</v>
      </c>
      <c r="W435" s="5">
        <v>0</v>
      </c>
      <c r="X435" s="5"/>
      <c r="Y435" s="5"/>
      <c r="Z435" s="5">
        <f>Tbl_BalanceHistory[[#This Row],[Discretionary Recommended - Pre 2022]]+Tbl_BalanceHistory[[#This Row],[Discretionary Balance Recommended: Policy]]+Tbl_BalanceHistory[[#This Row],[Discretionary Balance Recommended: Commitments]]</f>
        <v>0</v>
      </c>
      <c r="AA435" s="5">
        <f>Tbl_BalanceHistory[[#This Row],[Discretionary Balance]]-Tbl_BalanceHistory[[#This Row],[Discretionary Reappropriation]]</f>
        <v>0</v>
      </c>
      <c r="AB435" s="2"/>
      <c r="AC435" s="2"/>
      <c r="AD435" s="2"/>
      <c r="AE435" s="2"/>
    </row>
    <row r="436" spans="1:31" ht="30" x14ac:dyDescent="0.25">
      <c r="A436" s="2" t="s">
        <v>938</v>
      </c>
      <c r="B436" s="3">
        <v>2</v>
      </c>
      <c r="C436" s="3">
        <v>111</v>
      </c>
      <c r="D436" s="3" t="s">
        <v>170</v>
      </c>
      <c r="E436" s="3" t="str">
        <f>_xlfn.XLOOKUP(Tbl_BalanceHistory[[#This Row],[RespAgy]],Tbl_Agencies[Agy Code],Tbl_Agencies[Agy Sort])</f>
        <v>034000</v>
      </c>
      <c r="F436" s="2" t="str">
        <f>Tbl_BalanceHistory[[#This Row],[RespAgy]]&amp;": "&amp;Tbl_BalanceHistory[[#This Row],[RespAgency]]</f>
        <v>111: Supreme Court</v>
      </c>
      <c r="G436" s="3">
        <v>113</v>
      </c>
      <c r="H436" s="3" t="s">
        <v>182</v>
      </c>
      <c r="I436" s="3" t="str">
        <f>_xlfn.XLOOKUP(Tbl_BalanceHistory[[#This Row],[AgyCode]],Tbl_Agencies[Agy Code],Tbl_Agencies[Agy Sort])</f>
        <v>036000</v>
      </c>
      <c r="J436" s="2" t="str">
        <f>Tbl_BalanceHistory[[#This Row],[AgyCode]]&amp;": "&amp;Tbl_BalanceHistory[[#This Row],[Agency Name]]</f>
        <v>113: Circuit Courts</v>
      </c>
      <c r="K436" s="1">
        <v>2016</v>
      </c>
      <c r="L436" s="3">
        <v>321</v>
      </c>
      <c r="M436" s="3" t="s">
        <v>172</v>
      </c>
      <c r="N436" s="2" t="str">
        <f>Tbl_BalanceHistory[[#This Row],[ProgramCode]]&amp;": "&amp;Tbl_BalanceHistory[[#This Row],[Program Name]]</f>
        <v>321: Pre-Trial, Trial, and Appellate Processes</v>
      </c>
      <c r="O436" s="3" t="s">
        <v>1730</v>
      </c>
      <c r="P436" s="1" t="str">
        <f>IF(Tbl_BalanceHistory[[#This Row],[FundCode]]="0100","GF",IF(Tbl_BalanceHistory[[#This Row],[FundCode]]="01000","GF","Hi Ed / OCR"))</f>
        <v>GF</v>
      </c>
      <c r="Q436" s="5">
        <v>111813217</v>
      </c>
      <c r="R436" s="5">
        <v>109212824.08</v>
      </c>
      <c r="S436" s="5">
        <v>2600392</v>
      </c>
      <c r="T436" s="5">
        <v>2600392</v>
      </c>
      <c r="U436" s="3" t="s">
        <v>1732</v>
      </c>
      <c r="V436" s="5">
        <v>0</v>
      </c>
      <c r="W436" s="5">
        <v>0</v>
      </c>
      <c r="X436" s="5"/>
      <c r="Y436" s="5"/>
      <c r="Z436" s="5">
        <f>Tbl_BalanceHistory[[#This Row],[Discretionary Recommended - Pre 2022]]+Tbl_BalanceHistory[[#This Row],[Discretionary Balance Recommended: Policy]]+Tbl_BalanceHistory[[#This Row],[Discretionary Balance Recommended: Commitments]]</f>
        <v>0</v>
      </c>
      <c r="AA436" s="5">
        <f>Tbl_BalanceHistory[[#This Row],[Discretionary Balance]]-Tbl_BalanceHistory[[#This Row],[Discretionary Reappropriation]]</f>
        <v>0</v>
      </c>
      <c r="AB436" s="2"/>
      <c r="AC436" s="2"/>
      <c r="AD436" s="2"/>
      <c r="AE436" s="2"/>
    </row>
    <row r="437" spans="1:31" ht="30" x14ac:dyDescent="0.25">
      <c r="A437" s="2" t="s">
        <v>938</v>
      </c>
      <c r="B437" s="3">
        <v>2</v>
      </c>
      <c r="C437" s="3">
        <v>111</v>
      </c>
      <c r="D437" s="3" t="s">
        <v>170</v>
      </c>
      <c r="E437" s="3" t="str">
        <f>_xlfn.XLOOKUP(Tbl_BalanceHistory[[#This Row],[RespAgy]],Tbl_Agencies[Agy Code],Tbl_Agencies[Agy Sort])</f>
        <v>034000</v>
      </c>
      <c r="F437" s="2" t="str">
        <f>Tbl_BalanceHistory[[#This Row],[RespAgy]]&amp;": "&amp;Tbl_BalanceHistory[[#This Row],[RespAgency]]</f>
        <v>111: Supreme Court</v>
      </c>
      <c r="G437" s="3">
        <v>113</v>
      </c>
      <c r="H437" s="3" t="s">
        <v>182</v>
      </c>
      <c r="I437" s="3" t="str">
        <f>_xlfn.XLOOKUP(Tbl_BalanceHistory[[#This Row],[AgyCode]],Tbl_Agencies[Agy Code],Tbl_Agencies[Agy Sort])</f>
        <v>036000</v>
      </c>
      <c r="J437" s="2" t="str">
        <f>Tbl_BalanceHistory[[#This Row],[AgyCode]]&amp;": "&amp;Tbl_BalanceHistory[[#This Row],[Agency Name]]</f>
        <v>113: Circuit Courts</v>
      </c>
      <c r="K437" s="1">
        <v>2017</v>
      </c>
      <c r="L437" s="3">
        <v>321</v>
      </c>
      <c r="M437" s="3" t="s">
        <v>172</v>
      </c>
      <c r="N437" s="2" t="str">
        <f>Tbl_BalanceHistory[[#This Row],[ProgramCode]]&amp;": "&amp;Tbl_BalanceHistory[[#This Row],[Program Name]]</f>
        <v>321: Pre-Trial, Trial, and Appellate Processes</v>
      </c>
      <c r="O437" s="3" t="s">
        <v>886</v>
      </c>
      <c r="P437" s="1" t="str">
        <f>IF(Tbl_BalanceHistory[[#This Row],[FundCode]]="0100","GF",IF(Tbl_BalanceHistory[[#This Row],[FundCode]]="01000","GF","Hi Ed / OCR"))</f>
        <v>GF</v>
      </c>
      <c r="Q437" s="5">
        <v>112654173</v>
      </c>
      <c r="R437" s="5">
        <v>110747254.73</v>
      </c>
      <c r="S437" s="5">
        <v>1906918</v>
      </c>
      <c r="T437" s="5">
        <v>1906918</v>
      </c>
      <c r="U437" s="3" t="s">
        <v>1732</v>
      </c>
      <c r="V437" s="5">
        <v>0</v>
      </c>
      <c r="W437" s="5">
        <v>0</v>
      </c>
      <c r="X437" s="5"/>
      <c r="Y437" s="5"/>
      <c r="Z437" s="5">
        <f>Tbl_BalanceHistory[[#This Row],[Discretionary Recommended - Pre 2022]]+Tbl_BalanceHistory[[#This Row],[Discretionary Balance Recommended: Policy]]+Tbl_BalanceHistory[[#This Row],[Discretionary Balance Recommended: Commitments]]</f>
        <v>0</v>
      </c>
      <c r="AA437" s="5">
        <f>Tbl_BalanceHistory[[#This Row],[Discretionary Balance]]-Tbl_BalanceHistory[[#This Row],[Discretionary Reappropriation]]</f>
        <v>0</v>
      </c>
      <c r="AB437" s="2"/>
      <c r="AC437" s="2"/>
      <c r="AD437" s="2"/>
      <c r="AE437" s="2"/>
    </row>
    <row r="438" spans="1:31" ht="30" x14ac:dyDescent="0.25">
      <c r="A438" s="2" t="s">
        <v>938</v>
      </c>
      <c r="B438" s="3">
        <v>2</v>
      </c>
      <c r="C438" s="3">
        <v>111</v>
      </c>
      <c r="D438" s="3" t="s">
        <v>170</v>
      </c>
      <c r="E438" s="3" t="str">
        <f>_xlfn.XLOOKUP(Tbl_BalanceHistory[[#This Row],[RespAgy]],Tbl_Agencies[Agy Code],Tbl_Agencies[Agy Sort])</f>
        <v>034000</v>
      </c>
      <c r="F438" s="2" t="str">
        <f>Tbl_BalanceHistory[[#This Row],[RespAgy]]&amp;": "&amp;Tbl_BalanceHistory[[#This Row],[RespAgency]]</f>
        <v>111: Supreme Court</v>
      </c>
      <c r="G438" s="3">
        <v>113</v>
      </c>
      <c r="H438" s="3" t="s">
        <v>182</v>
      </c>
      <c r="I438" s="3" t="str">
        <f>_xlfn.XLOOKUP(Tbl_BalanceHistory[[#This Row],[AgyCode]],Tbl_Agencies[Agy Code],Tbl_Agencies[Agy Sort])</f>
        <v>036000</v>
      </c>
      <c r="J438" s="2" t="str">
        <f>Tbl_BalanceHistory[[#This Row],[AgyCode]]&amp;": "&amp;Tbl_BalanceHistory[[#This Row],[Agency Name]]</f>
        <v>113: Circuit Courts</v>
      </c>
      <c r="K438" s="1">
        <v>2018</v>
      </c>
      <c r="L438" s="3">
        <v>321</v>
      </c>
      <c r="M438" s="3" t="s">
        <v>172</v>
      </c>
      <c r="N438" s="2" t="str">
        <f>Tbl_BalanceHistory[[#This Row],[ProgramCode]]&amp;": "&amp;Tbl_BalanceHistory[[#This Row],[Program Name]]</f>
        <v>321: Pre-Trial, Trial, and Appellate Processes</v>
      </c>
      <c r="O438" s="3" t="s">
        <v>886</v>
      </c>
      <c r="P438" s="1" t="str">
        <f>IF(Tbl_BalanceHistory[[#This Row],[FundCode]]="0100","GF",IF(Tbl_BalanceHistory[[#This Row],[FundCode]]="01000","GF","Hi Ed / OCR"))</f>
        <v>GF</v>
      </c>
      <c r="Q438" s="5">
        <v>115298923</v>
      </c>
      <c r="R438" s="5">
        <v>110989513.7</v>
      </c>
      <c r="S438" s="5">
        <v>4309409</v>
      </c>
      <c r="T438" s="5">
        <v>4309409</v>
      </c>
      <c r="U438" s="3" t="s">
        <v>1733</v>
      </c>
      <c r="V438" s="5">
        <v>0</v>
      </c>
      <c r="W438" s="5">
        <v>0</v>
      </c>
      <c r="X438" s="5"/>
      <c r="Y438" s="5"/>
      <c r="Z438" s="5">
        <f>Tbl_BalanceHistory[[#This Row],[Discretionary Recommended - Pre 2022]]+Tbl_BalanceHistory[[#This Row],[Discretionary Balance Recommended: Policy]]+Tbl_BalanceHistory[[#This Row],[Discretionary Balance Recommended: Commitments]]</f>
        <v>0</v>
      </c>
      <c r="AA438" s="5">
        <f>Tbl_BalanceHistory[[#This Row],[Discretionary Balance]]-Tbl_BalanceHistory[[#This Row],[Discretionary Reappropriation]]</f>
        <v>0</v>
      </c>
      <c r="AB438" s="2"/>
      <c r="AC438" s="2"/>
      <c r="AD438" s="2"/>
      <c r="AE438" s="2"/>
    </row>
    <row r="439" spans="1:31" ht="30" x14ac:dyDescent="0.25">
      <c r="A439" s="2" t="s">
        <v>938</v>
      </c>
      <c r="B439" s="3">
        <v>2</v>
      </c>
      <c r="C439" s="3">
        <v>111</v>
      </c>
      <c r="D439" s="3" t="s">
        <v>170</v>
      </c>
      <c r="E439" s="3" t="str">
        <f>_xlfn.XLOOKUP(Tbl_BalanceHistory[[#This Row],[RespAgy]],Tbl_Agencies[Agy Code],Tbl_Agencies[Agy Sort])</f>
        <v>034000</v>
      </c>
      <c r="F439" s="2" t="str">
        <f>Tbl_BalanceHistory[[#This Row],[RespAgy]]&amp;": "&amp;Tbl_BalanceHistory[[#This Row],[RespAgency]]</f>
        <v>111: Supreme Court</v>
      </c>
      <c r="G439" s="3">
        <v>113</v>
      </c>
      <c r="H439" s="3" t="s">
        <v>182</v>
      </c>
      <c r="I439" s="3" t="str">
        <f>_xlfn.XLOOKUP(Tbl_BalanceHistory[[#This Row],[AgyCode]],Tbl_Agencies[Agy Code],Tbl_Agencies[Agy Sort])</f>
        <v>036000</v>
      </c>
      <c r="J439" s="2" t="str">
        <f>Tbl_BalanceHistory[[#This Row],[AgyCode]]&amp;": "&amp;Tbl_BalanceHistory[[#This Row],[Agency Name]]</f>
        <v>113: Circuit Courts</v>
      </c>
      <c r="K439" s="1">
        <v>2019</v>
      </c>
      <c r="L439" s="3">
        <v>321</v>
      </c>
      <c r="M439" s="3" t="s">
        <v>172</v>
      </c>
      <c r="N439" s="2" t="str">
        <f>Tbl_BalanceHistory[[#This Row],[ProgramCode]]&amp;": "&amp;Tbl_BalanceHistory[[#This Row],[Program Name]]</f>
        <v>321: Pre-Trial, Trial, and Appellate Processes</v>
      </c>
      <c r="O439" s="3" t="s">
        <v>886</v>
      </c>
      <c r="P439" s="1" t="str">
        <f>IF(Tbl_BalanceHistory[[#This Row],[FundCode]]="0100","GF",IF(Tbl_BalanceHistory[[#This Row],[FundCode]]="01000","GF","Hi Ed / OCR"))</f>
        <v>GF</v>
      </c>
      <c r="Q439" s="5">
        <v>111711529</v>
      </c>
      <c r="R439" s="5">
        <v>111332294.75</v>
      </c>
      <c r="S439" s="5">
        <v>379234.25</v>
      </c>
      <c r="T439" s="5">
        <v>379234.25</v>
      </c>
      <c r="U439" s="3" t="s">
        <v>1733</v>
      </c>
      <c r="V439" s="5">
        <v>0</v>
      </c>
      <c r="W439" s="5">
        <v>0</v>
      </c>
      <c r="X439" s="5"/>
      <c r="Y439" s="5"/>
      <c r="Z439" s="5">
        <f>Tbl_BalanceHistory[[#This Row],[Discretionary Recommended - Pre 2022]]+Tbl_BalanceHistory[[#This Row],[Discretionary Balance Recommended: Policy]]+Tbl_BalanceHistory[[#This Row],[Discretionary Balance Recommended: Commitments]]</f>
        <v>0</v>
      </c>
      <c r="AA439" s="5">
        <f>Tbl_BalanceHistory[[#This Row],[Discretionary Balance]]-Tbl_BalanceHistory[[#This Row],[Discretionary Reappropriation]]</f>
        <v>0</v>
      </c>
      <c r="AB439" s="2"/>
      <c r="AC439" s="2"/>
      <c r="AD439" s="2"/>
      <c r="AE439" s="2"/>
    </row>
    <row r="440" spans="1:31" ht="30" x14ac:dyDescent="0.25">
      <c r="A440" s="2" t="s">
        <v>168</v>
      </c>
      <c r="B440" s="3">
        <v>2</v>
      </c>
      <c r="C440" s="3">
        <v>111</v>
      </c>
      <c r="D440" s="3" t="s">
        <v>170</v>
      </c>
      <c r="E440" s="3" t="str">
        <f>_xlfn.XLOOKUP(Tbl_BalanceHistory[[#This Row],[RespAgy]],Tbl_Agencies[Agy Code],Tbl_Agencies[Agy Sort])</f>
        <v>034000</v>
      </c>
      <c r="F440" s="2" t="str">
        <f>Tbl_BalanceHistory[[#This Row],[RespAgy]]&amp;": "&amp;Tbl_BalanceHistory[[#This Row],[RespAgency]]</f>
        <v>111: Supreme Court</v>
      </c>
      <c r="G440" s="3">
        <v>113</v>
      </c>
      <c r="H440" s="3" t="s">
        <v>182</v>
      </c>
      <c r="I440" s="3" t="str">
        <f>_xlfn.XLOOKUP(Tbl_BalanceHistory[[#This Row],[AgyCode]],Tbl_Agencies[Agy Code],Tbl_Agencies[Agy Sort])</f>
        <v>036000</v>
      </c>
      <c r="J440" s="2" t="str">
        <f>Tbl_BalanceHistory[[#This Row],[AgyCode]]&amp;": "&amp;Tbl_BalanceHistory[[#This Row],[Agency Name]]</f>
        <v>113: Circuit Courts</v>
      </c>
      <c r="K440" s="1">
        <v>2020</v>
      </c>
      <c r="L440" s="3">
        <v>321</v>
      </c>
      <c r="M440" s="3" t="s">
        <v>172</v>
      </c>
      <c r="N440" s="2" t="str">
        <f>Tbl_BalanceHistory[[#This Row],[ProgramCode]]&amp;": "&amp;Tbl_BalanceHistory[[#This Row],[Program Name]]</f>
        <v>321: Pre-Trial, Trial, and Appellate Processes</v>
      </c>
      <c r="O440" s="3" t="s">
        <v>886</v>
      </c>
      <c r="P440" s="1" t="str">
        <f>IF(Tbl_BalanceHistory[[#This Row],[FundCode]]="0100","GF",IF(Tbl_BalanceHistory[[#This Row],[FundCode]]="01000","GF","Hi Ed / OCR"))</f>
        <v>GF</v>
      </c>
      <c r="Q440" s="5">
        <v>113430613.3</v>
      </c>
      <c r="R440" s="5">
        <v>109414923.40000001</v>
      </c>
      <c r="S440" s="5">
        <v>4015689.89</v>
      </c>
      <c r="T440" s="5">
        <v>4015689.89</v>
      </c>
      <c r="U440" s="3" t="s">
        <v>1733</v>
      </c>
      <c r="V440" s="5">
        <v>0</v>
      </c>
      <c r="W440" s="5">
        <v>0</v>
      </c>
      <c r="X440" s="5"/>
      <c r="Y440" s="5"/>
      <c r="Z440" s="5">
        <f>Tbl_BalanceHistory[[#This Row],[Discretionary Recommended - Pre 2022]]+Tbl_BalanceHistory[[#This Row],[Discretionary Balance Recommended: Policy]]+Tbl_BalanceHistory[[#This Row],[Discretionary Balance Recommended: Commitments]]</f>
        <v>0</v>
      </c>
      <c r="AA440" s="5">
        <f>Tbl_BalanceHistory[[#This Row],[Discretionary Balance]]-Tbl_BalanceHistory[[#This Row],[Discretionary Reappropriation]]</f>
        <v>0</v>
      </c>
      <c r="AB440" s="2"/>
      <c r="AC440" s="2"/>
      <c r="AD440" s="2"/>
      <c r="AE440" s="2"/>
    </row>
    <row r="441" spans="1:31" ht="30" x14ac:dyDescent="0.25">
      <c r="A441" s="2" t="s">
        <v>938</v>
      </c>
      <c r="B441" s="3">
        <v>2</v>
      </c>
      <c r="C441" s="3">
        <v>111</v>
      </c>
      <c r="D441" s="3" t="s">
        <v>170</v>
      </c>
      <c r="E441" s="3" t="str">
        <f>_xlfn.XLOOKUP(Tbl_BalanceHistory[[#This Row],[RespAgy]],Tbl_Agencies[Agy Code],Tbl_Agencies[Agy Sort])</f>
        <v>034000</v>
      </c>
      <c r="F441" s="2" t="str">
        <f>Tbl_BalanceHistory[[#This Row],[RespAgy]]&amp;": "&amp;Tbl_BalanceHistory[[#This Row],[RespAgency]]</f>
        <v>111: Supreme Court</v>
      </c>
      <c r="G441" s="3">
        <v>114</v>
      </c>
      <c r="H441" s="3" t="s">
        <v>185</v>
      </c>
      <c r="I441" s="3" t="str">
        <f>_xlfn.XLOOKUP(Tbl_BalanceHistory[[#This Row],[AgyCode]],Tbl_Agencies[Agy Code],Tbl_Agencies[Agy Sort])</f>
        <v>037000</v>
      </c>
      <c r="J441" s="2" t="str">
        <f>Tbl_BalanceHistory[[#This Row],[AgyCode]]&amp;": "&amp;Tbl_BalanceHistory[[#This Row],[Agency Name]]</f>
        <v>114: General District Courts</v>
      </c>
      <c r="K441" s="1">
        <v>2014</v>
      </c>
      <c r="L441" s="3">
        <v>321</v>
      </c>
      <c r="M441" s="3" t="s">
        <v>172</v>
      </c>
      <c r="N441" s="2" t="str">
        <f>Tbl_BalanceHistory[[#This Row],[ProgramCode]]&amp;": "&amp;Tbl_BalanceHistory[[#This Row],[Program Name]]</f>
        <v>321: Pre-Trial, Trial, and Appellate Processes</v>
      </c>
      <c r="O441" s="3" t="s">
        <v>1730</v>
      </c>
      <c r="P441" s="1" t="str">
        <f>IF(Tbl_BalanceHistory[[#This Row],[FundCode]]="0100","GF",IF(Tbl_BalanceHistory[[#This Row],[FundCode]]="01000","GF","Hi Ed / OCR"))</f>
        <v>GF</v>
      </c>
      <c r="Q441" s="5">
        <v>98462096</v>
      </c>
      <c r="R441" s="5">
        <v>98442916.950000003</v>
      </c>
      <c r="S441" s="5">
        <v>19179</v>
      </c>
      <c r="T441" s="5">
        <v>19179</v>
      </c>
      <c r="U441" s="3" t="s">
        <v>1731</v>
      </c>
      <c r="V441" s="5">
        <v>0</v>
      </c>
      <c r="W441" s="5">
        <v>0</v>
      </c>
      <c r="X441" s="5"/>
      <c r="Y441" s="5"/>
      <c r="Z441" s="5">
        <f>Tbl_BalanceHistory[[#This Row],[Discretionary Recommended - Pre 2022]]+Tbl_BalanceHistory[[#This Row],[Discretionary Balance Recommended: Policy]]+Tbl_BalanceHistory[[#This Row],[Discretionary Balance Recommended: Commitments]]</f>
        <v>0</v>
      </c>
      <c r="AA441" s="5">
        <f>Tbl_BalanceHistory[[#This Row],[Discretionary Balance]]-Tbl_BalanceHistory[[#This Row],[Discretionary Reappropriation]]</f>
        <v>0</v>
      </c>
      <c r="AB441" s="2"/>
      <c r="AC441" s="2"/>
      <c r="AD441" s="2"/>
      <c r="AE441" s="2"/>
    </row>
    <row r="442" spans="1:31" ht="30" x14ac:dyDescent="0.25">
      <c r="A442" s="2" t="s">
        <v>938</v>
      </c>
      <c r="B442" s="3">
        <v>2</v>
      </c>
      <c r="C442" s="3">
        <v>111</v>
      </c>
      <c r="D442" s="3" t="s">
        <v>170</v>
      </c>
      <c r="E442" s="3" t="str">
        <f>_xlfn.XLOOKUP(Tbl_BalanceHistory[[#This Row],[RespAgy]],Tbl_Agencies[Agy Code],Tbl_Agencies[Agy Sort])</f>
        <v>034000</v>
      </c>
      <c r="F442" s="2" t="str">
        <f>Tbl_BalanceHistory[[#This Row],[RespAgy]]&amp;": "&amp;Tbl_BalanceHistory[[#This Row],[RespAgency]]</f>
        <v>111: Supreme Court</v>
      </c>
      <c r="G442" s="3">
        <v>114</v>
      </c>
      <c r="H442" s="3" t="s">
        <v>185</v>
      </c>
      <c r="I442" s="3" t="str">
        <f>_xlfn.XLOOKUP(Tbl_BalanceHistory[[#This Row],[AgyCode]],Tbl_Agencies[Agy Code],Tbl_Agencies[Agy Sort])</f>
        <v>037000</v>
      </c>
      <c r="J442" s="2" t="str">
        <f>Tbl_BalanceHistory[[#This Row],[AgyCode]]&amp;": "&amp;Tbl_BalanceHistory[[#This Row],[Agency Name]]</f>
        <v>114: General District Courts</v>
      </c>
      <c r="K442" s="1">
        <v>2015</v>
      </c>
      <c r="L442" s="3">
        <v>321</v>
      </c>
      <c r="M442" s="3" t="s">
        <v>172</v>
      </c>
      <c r="N442" s="2" t="str">
        <f>Tbl_BalanceHistory[[#This Row],[ProgramCode]]&amp;": "&amp;Tbl_BalanceHistory[[#This Row],[Program Name]]</f>
        <v>321: Pre-Trial, Trial, and Appellate Processes</v>
      </c>
      <c r="O442" s="3" t="s">
        <v>1730</v>
      </c>
      <c r="P442" s="1" t="str">
        <f>IF(Tbl_BalanceHistory[[#This Row],[FundCode]]="0100","GF",IF(Tbl_BalanceHistory[[#This Row],[FundCode]]="01000","GF","Hi Ed / OCR"))</f>
        <v>GF</v>
      </c>
      <c r="Q442" s="5">
        <v>104199078</v>
      </c>
      <c r="R442" s="5">
        <v>104199025</v>
      </c>
      <c r="S442" s="5">
        <v>52</v>
      </c>
      <c r="T442" s="5">
        <v>52</v>
      </c>
      <c r="U442" s="3" t="s">
        <v>1731</v>
      </c>
      <c r="V442" s="5">
        <v>0</v>
      </c>
      <c r="W442" s="5">
        <v>0</v>
      </c>
      <c r="X442" s="5"/>
      <c r="Y442" s="5"/>
      <c r="Z442" s="5">
        <f>Tbl_BalanceHistory[[#This Row],[Discretionary Recommended - Pre 2022]]+Tbl_BalanceHistory[[#This Row],[Discretionary Balance Recommended: Policy]]+Tbl_BalanceHistory[[#This Row],[Discretionary Balance Recommended: Commitments]]</f>
        <v>0</v>
      </c>
      <c r="AA442" s="5">
        <f>Tbl_BalanceHistory[[#This Row],[Discretionary Balance]]-Tbl_BalanceHistory[[#This Row],[Discretionary Reappropriation]]</f>
        <v>0</v>
      </c>
      <c r="AB442" s="2"/>
      <c r="AC442" s="2"/>
      <c r="AD442" s="2"/>
      <c r="AE442" s="2"/>
    </row>
    <row r="443" spans="1:31" ht="30" x14ac:dyDescent="0.25">
      <c r="A443" s="2" t="s">
        <v>938</v>
      </c>
      <c r="B443" s="3">
        <v>2</v>
      </c>
      <c r="C443" s="3">
        <v>111</v>
      </c>
      <c r="D443" s="3" t="s">
        <v>170</v>
      </c>
      <c r="E443" s="3" t="str">
        <f>_xlfn.XLOOKUP(Tbl_BalanceHistory[[#This Row],[RespAgy]],Tbl_Agencies[Agy Code],Tbl_Agencies[Agy Sort])</f>
        <v>034000</v>
      </c>
      <c r="F443" s="2" t="str">
        <f>Tbl_BalanceHistory[[#This Row],[RespAgy]]&amp;": "&amp;Tbl_BalanceHistory[[#This Row],[RespAgency]]</f>
        <v>111: Supreme Court</v>
      </c>
      <c r="G443" s="3">
        <v>114</v>
      </c>
      <c r="H443" s="3" t="s">
        <v>185</v>
      </c>
      <c r="I443" s="3" t="str">
        <f>_xlfn.XLOOKUP(Tbl_BalanceHistory[[#This Row],[AgyCode]],Tbl_Agencies[Agy Code],Tbl_Agencies[Agy Sort])</f>
        <v>037000</v>
      </c>
      <c r="J443" s="2" t="str">
        <f>Tbl_BalanceHistory[[#This Row],[AgyCode]]&amp;": "&amp;Tbl_BalanceHistory[[#This Row],[Agency Name]]</f>
        <v>114: General District Courts</v>
      </c>
      <c r="K443" s="1">
        <v>2016</v>
      </c>
      <c r="L443" s="3">
        <v>321</v>
      </c>
      <c r="M443" s="3" t="s">
        <v>172</v>
      </c>
      <c r="N443" s="2" t="str">
        <f>Tbl_BalanceHistory[[#This Row],[ProgramCode]]&amp;": "&amp;Tbl_BalanceHistory[[#This Row],[Program Name]]</f>
        <v>321: Pre-Trial, Trial, and Appellate Processes</v>
      </c>
      <c r="O443" s="3" t="s">
        <v>1730</v>
      </c>
      <c r="P443" s="1" t="str">
        <f>IF(Tbl_BalanceHistory[[#This Row],[FundCode]]="0100","GF",IF(Tbl_BalanceHistory[[#This Row],[FundCode]]="01000","GF","Hi Ed / OCR"))</f>
        <v>GF</v>
      </c>
      <c r="Q443" s="5">
        <v>106166371</v>
      </c>
      <c r="R443" s="5">
        <v>105716190.70999999</v>
      </c>
      <c r="S443" s="5">
        <v>450180</v>
      </c>
      <c r="T443" s="5">
        <v>450180</v>
      </c>
      <c r="U443" s="3" t="s">
        <v>1732</v>
      </c>
      <c r="V443" s="5">
        <v>0</v>
      </c>
      <c r="W443" s="5">
        <v>0</v>
      </c>
      <c r="X443" s="5"/>
      <c r="Y443" s="5"/>
      <c r="Z443" s="5">
        <f>Tbl_BalanceHistory[[#This Row],[Discretionary Recommended - Pre 2022]]+Tbl_BalanceHistory[[#This Row],[Discretionary Balance Recommended: Policy]]+Tbl_BalanceHistory[[#This Row],[Discretionary Balance Recommended: Commitments]]</f>
        <v>0</v>
      </c>
      <c r="AA443" s="5">
        <f>Tbl_BalanceHistory[[#This Row],[Discretionary Balance]]-Tbl_BalanceHistory[[#This Row],[Discretionary Reappropriation]]</f>
        <v>0</v>
      </c>
      <c r="AB443" s="2"/>
      <c r="AC443" s="2"/>
      <c r="AD443" s="2"/>
      <c r="AE443" s="2"/>
    </row>
    <row r="444" spans="1:31" ht="30" x14ac:dyDescent="0.25">
      <c r="A444" s="2" t="s">
        <v>938</v>
      </c>
      <c r="B444" s="3">
        <v>2</v>
      </c>
      <c r="C444" s="3">
        <v>111</v>
      </c>
      <c r="D444" s="3" t="s">
        <v>170</v>
      </c>
      <c r="E444" s="3" t="str">
        <f>_xlfn.XLOOKUP(Tbl_BalanceHistory[[#This Row],[RespAgy]],Tbl_Agencies[Agy Code],Tbl_Agencies[Agy Sort])</f>
        <v>034000</v>
      </c>
      <c r="F444" s="2" t="str">
        <f>Tbl_BalanceHistory[[#This Row],[RespAgy]]&amp;": "&amp;Tbl_BalanceHistory[[#This Row],[RespAgency]]</f>
        <v>111: Supreme Court</v>
      </c>
      <c r="G444" s="3">
        <v>114</v>
      </c>
      <c r="H444" s="3" t="s">
        <v>185</v>
      </c>
      <c r="I444" s="3" t="str">
        <f>_xlfn.XLOOKUP(Tbl_BalanceHistory[[#This Row],[AgyCode]],Tbl_Agencies[Agy Code],Tbl_Agencies[Agy Sort])</f>
        <v>037000</v>
      </c>
      <c r="J444" s="2" t="str">
        <f>Tbl_BalanceHistory[[#This Row],[AgyCode]]&amp;": "&amp;Tbl_BalanceHistory[[#This Row],[Agency Name]]</f>
        <v>114: General District Courts</v>
      </c>
      <c r="K444" s="1">
        <v>2017</v>
      </c>
      <c r="L444" s="3">
        <v>321</v>
      </c>
      <c r="M444" s="3" t="s">
        <v>172</v>
      </c>
      <c r="N444" s="2" t="str">
        <f>Tbl_BalanceHistory[[#This Row],[ProgramCode]]&amp;": "&amp;Tbl_BalanceHistory[[#This Row],[Program Name]]</f>
        <v>321: Pre-Trial, Trial, and Appellate Processes</v>
      </c>
      <c r="O444" s="3" t="s">
        <v>886</v>
      </c>
      <c r="P444" s="1" t="str">
        <f>IF(Tbl_BalanceHistory[[#This Row],[FundCode]]="0100","GF",IF(Tbl_BalanceHistory[[#This Row],[FundCode]]="01000","GF","Hi Ed / OCR"))</f>
        <v>GF</v>
      </c>
      <c r="Q444" s="5">
        <v>108021800</v>
      </c>
      <c r="R444" s="5">
        <v>107408600.36</v>
      </c>
      <c r="S444" s="5">
        <v>613199</v>
      </c>
      <c r="T444" s="5">
        <v>613199</v>
      </c>
      <c r="U444" s="3" t="s">
        <v>1732</v>
      </c>
      <c r="V444" s="5">
        <v>0</v>
      </c>
      <c r="W444" s="5">
        <v>0</v>
      </c>
      <c r="X444" s="5"/>
      <c r="Y444" s="5"/>
      <c r="Z444" s="5">
        <f>Tbl_BalanceHistory[[#This Row],[Discretionary Recommended - Pre 2022]]+Tbl_BalanceHistory[[#This Row],[Discretionary Balance Recommended: Policy]]+Tbl_BalanceHistory[[#This Row],[Discretionary Balance Recommended: Commitments]]</f>
        <v>0</v>
      </c>
      <c r="AA444" s="5">
        <f>Tbl_BalanceHistory[[#This Row],[Discretionary Balance]]-Tbl_BalanceHistory[[#This Row],[Discretionary Reappropriation]]</f>
        <v>0</v>
      </c>
      <c r="AB444" s="2"/>
      <c r="AC444" s="2"/>
      <c r="AD444" s="2"/>
      <c r="AE444" s="2"/>
    </row>
    <row r="445" spans="1:31" ht="30" x14ac:dyDescent="0.25">
      <c r="A445" s="2" t="s">
        <v>938</v>
      </c>
      <c r="B445" s="3">
        <v>2</v>
      </c>
      <c r="C445" s="3">
        <v>111</v>
      </c>
      <c r="D445" s="3" t="s">
        <v>170</v>
      </c>
      <c r="E445" s="3" t="str">
        <f>_xlfn.XLOOKUP(Tbl_BalanceHistory[[#This Row],[RespAgy]],Tbl_Agencies[Agy Code],Tbl_Agencies[Agy Sort])</f>
        <v>034000</v>
      </c>
      <c r="F445" s="2" t="str">
        <f>Tbl_BalanceHistory[[#This Row],[RespAgy]]&amp;": "&amp;Tbl_BalanceHistory[[#This Row],[RespAgency]]</f>
        <v>111: Supreme Court</v>
      </c>
      <c r="G445" s="3">
        <v>114</v>
      </c>
      <c r="H445" s="3" t="s">
        <v>185</v>
      </c>
      <c r="I445" s="3" t="str">
        <f>_xlfn.XLOOKUP(Tbl_BalanceHistory[[#This Row],[AgyCode]],Tbl_Agencies[Agy Code],Tbl_Agencies[Agy Sort])</f>
        <v>037000</v>
      </c>
      <c r="J445" s="2" t="str">
        <f>Tbl_BalanceHistory[[#This Row],[AgyCode]]&amp;": "&amp;Tbl_BalanceHistory[[#This Row],[Agency Name]]</f>
        <v>114: General District Courts</v>
      </c>
      <c r="K445" s="1">
        <v>2018</v>
      </c>
      <c r="L445" s="3">
        <v>321</v>
      </c>
      <c r="M445" s="3" t="s">
        <v>172</v>
      </c>
      <c r="N445" s="2" t="str">
        <f>Tbl_BalanceHistory[[#This Row],[ProgramCode]]&amp;": "&amp;Tbl_BalanceHistory[[#This Row],[Program Name]]</f>
        <v>321: Pre-Trial, Trial, and Appellate Processes</v>
      </c>
      <c r="O445" s="3" t="s">
        <v>886</v>
      </c>
      <c r="P445" s="1" t="str">
        <f>IF(Tbl_BalanceHistory[[#This Row],[FundCode]]="0100","GF",IF(Tbl_BalanceHistory[[#This Row],[FundCode]]="01000","GF","Hi Ed / OCR"))</f>
        <v>GF</v>
      </c>
      <c r="Q445" s="5">
        <v>116242697</v>
      </c>
      <c r="R445" s="5">
        <v>115246627.65000001</v>
      </c>
      <c r="S445" s="5">
        <v>996069</v>
      </c>
      <c r="T445" s="5">
        <v>996069</v>
      </c>
      <c r="U445" s="3" t="s">
        <v>1733</v>
      </c>
      <c r="V445" s="5">
        <v>0</v>
      </c>
      <c r="W445" s="5">
        <v>0</v>
      </c>
      <c r="X445" s="5"/>
      <c r="Y445" s="5"/>
      <c r="Z445" s="5">
        <f>Tbl_BalanceHistory[[#This Row],[Discretionary Recommended - Pre 2022]]+Tbl_BalanceHistory[[#This Row],[Discretionary Balance Recommended: Policy]]+Tbl_BalanceHistory[[#This Row],[Discretionary Balance Recommended: Commitments]]</f>
        <v>0</v>
      </c>
      <c r="AA445" s="5">
        <f>Tbl_BalanceHistory[[#This Row],[Discretionary Balance]]-Tbl_BalanceHistory[[#This Row],[Discretionary Reappropriation]]</f>
        <v>0</v>
      </c>
      <c r="AB445" s="2"/>
      <c r="AC445" s="2"/>
      <c r="AD445" s="2"/>
      <c r="AE445" s="2"/>
    </row>
    <row r="446" spans="1:31" ht="30" x14ac:dyDescent="0.25">
      <c r="A446" s="2" t="s">
        <v>938</v>
      </c>
      <c r="B446" s="3">
        <v>2</v>
      </c>
      <c r="C446" s="3">
        <v>111</v>
      </c>
      <c r="D446" s="3" t="s">
        <v>170</v>
      </c>
      <c r="E446" s="3" t="str">
        <f>_xlfn.XLOOKUP(Tbl_BalanceHistory[[#This Row],[RespAgy]],Tbl_Agencies[Agy Code],Tbl_Agencies[Agy Sort])</f>
        <v>034000</v>
      </c>
      <c r="F446" s="2" t="str">
        <f>Tbl_BalanceHistory[[#This Row],[RespAgy]]&amp;": "&amp;Tbl_BalanceHistory[[#This Row],[RespAgency]]</f>
        <v>111: Supreme Court</v>
      </c>
      <c r="G446" s="3">
        <v>114</v>
      </c>
      <c r="H446" s="3" t="s">
        <v>185</v>
      </c>
      <c r="I446" s="3" t="str">
        <f>_xlfn.XLOOKUP(Tbl_BalanceHistory[[#This Row],[AgyCode]],Tbl_Agencies[Agy Code],Tbl_Agencies[Agy Sort])</f>
        <v>037000</v>
      </c>
      <c r="J446" s="2" t="str">
        <f>Tbl_BalanceHistory[[#This Row],[AgyCode]]&amp;": "&amp;Tbl_BalanceHistory[[#This Row],[Agency Name]]</f>
        <v>114: General District Courts</v>
      </c>
      <c r="K446" s="1">
        <v>2019</v>
      </c>
      <c r="L446" s="3">
        <v>321</v>
      </c>
      <c r="M446" s="3" t="s">
        <v>172</v>
      </c>
      <c r="N446" s="2" t="str">
        <f>Tbl_BalanceHistory[[#This Row],[ProgramCode]]&amp;": "&amp;Tbl_BalanceHistory[[#This Row],[Program Name]]</f>
        <v>321: Pre-Trial, Trial, and Appellate Processes</v>
      </c>
      <c r="O446" s="3" t="s">
        <v>886</v>
      </c>
      <c r="P446" s="1" t="str">
        <f>IF(Tbl_BalanceHistory[[#This Row],[FundCode]]="0100","GF",IF(Tbl_BalanceHistory[[#This Row],[FundCode]]="01000","GF","Hi Ed / OCR"))</f>
        <v>GF</v>
      </c>
      <c r="Q446" s="5">
        <v>120407207</v>
      </c>
      <c r="R446" s="5">
        <v>120192383.62</v>
      </c>
      <c r="S446" s="5">
        <v>214823.38</v>
      </c>
      <c r="T446" s="5">
        <v>214823.38</v>
      </c>
      <c r="U446" s="3" t="s">
        <v>1733</v>
      </c>
      <c r="V446" s="5">
        <v>0</v>
      </c>
      <c r="W446" s="5">
        <v>0</v>
      </c>
      <c r="X446" s="5"/>
      <c r="Y446" s="5"/>
      <c r="Z446" s="5">
        <f>Tbl_BalanceHistory[[#This Row],[Discretionary Recommended - Pre 2022]]+Tbl_BalanceHistory[[#This Row],[Discretionary Balance Recommended: Policy]]+Tbl_BalanceHistory[[#This Row],[Discretionary Balance Recommended: Commitments]]</f>
        <v>0</v>
      </c>
      <c r="AA446" s="5">
        <f>Tbl_BalanceHistory[[#This Row],[Discretionary Balance]]-Tbl_BalanceHistory[[#This Row],[Discretionary Reappropriation]]</f>
        <v>0</v>
      </c>
      <c r="AB446" s="2"/>
      <c r="AC446" s="2"/>
      <c r="AD446" s="2"/>
      <c r="AE446" s="2"/>
    </row>
    <row r="447" spans="1:31" ht="30" x14ac:dyDescent="0.25">
      <c r="A447" s="2" t="s">
        <v>168</v>
      </c>
      <c r="B447" s="3">
        <v>2</v>
      </c>
      <c r="C447" s="3">
        <v>111</v>
      </c>
      <c r="D447" s="3" t="s">
        <v>170</v>
      </c>
      <c r="E447" s="3" t="str">
        <f>_xlfn.XLOOKUP(Tbl_BalanceHistory[[#This Row],[RespAgy]],Tbl_Agencies[Agy Code],Tbl_Agencies[Agy Sort])</f>
        <v>034000</v>
      </c>
      <c r="F447" s="2" t="str">
        <f>Tbl_BalanceHistory[[#This Row],[RespAgy]]&amp;": "&amp;Tbl_BalanceHistory[[#This Row],[RespAgency]]</f>
        <v>111: Supreme Court</v>
      </c>
      <c r="G447" s="3">
        <v>114</v>
      </c>
      <c r="H447" s="3" t="s">
        <v>185</v>
      </c>
      <c r="I447" s="3" t="str">
        <f>_xlfn.XLOOKUP(Tbl_BalanceHistory[[#This Row],[AgyCode]],Tbl_Agencies[Agy Code],Tbl_Agencies[Agy Sort])</f>
        <v>037000</v>
      </c>
      <c r="J447" s="2" t="str">
        <f>Tbl_BalanceHistory[[#This Row],[AgyCode]]&amp;": "&amp;Tbl_BalanceHistory[[#This Row],[Agency Name]]</f>
        <v>114: General District Courts</v>
      </c>
      <c r="K447" s="1">
        <v>2020</v>
      </c>
      <c r="L447" s="3">
        <v>321</v>
      </c>
      <c r="M447" s="3" t="s">
        <v>172</v>
      </c>
      <c r="N447" s="2" t="str">
        <f>Tbl_BalanceHistory[[#This Row],[ProgramCode]]&amp;": "&amp;Tbl_BalanceHistory[[#This Row],[Program Name]]</f>
        <v>321: Pre-Trial, Trial, and Appellate Processes</v>
      </c>
      <c r="O447" s="3" t="s">
        <v>886</v>
      </c>
      <c r="P447" s="1" t="str">
        <f>IF(Tbl_BalanceHistory[[#This Row],[FundCode]]="0100","GF",IF(Tbl_BalanceHistory[[#This Row],[FundCode]]="01000","GF","Hi Ed / OCR"))</f>
        <v>GF</v>
      </c>
      <c r="Q447" s="5">
        <v>126219872.40000001</v>
      </c>
      <c r="R447" s="5">
        <v>120324575.2</v>
      </c>
      <c r="S447" s="5">
        <v>5895297.1500000004</v>
      </c>
      <c r="T447" s="5">
        <v>5895297.1500000004</v>
      </c>
      <c r="U447" s="3" t="s">
        <v>1733</v>
      </c>
      <c r="V447" s="5">
        <v>0</v>
      </c>
      <c r="W447" s="5">
        <v>0</v>
      </c>
      <c r="X447" s="5"/>
      <c r="Y447" s="5"/>
      <c r="Z447" s="5">
        <f>Tbl_BalanceHistory[[#This Row],[Discretionary Recommended - Pre 2022]]+Tbl_BalanceHistory[[#This Row],[Discretionary Balance Recommended: Policy]]+Tbl_BalanceHistory[[#This Row],[Discretionary Balance Recommended: Commitments]]</f>
        <v>0</v>
      </c>
      <c r="AA447" s="5">
        <f>Tbl_BalanceHistory[[#This Row],[Discretionary Balance]]-Tbl_BalanceHistory[[#This Row],[Discretionary Reappropriation]]</f>
        <v>0</v>
      </c>
      <c r="AB447" s="2"/>
      <c r="AC447" s="2"/>
      <c r="AD447" s="2"/>
      <c r="AE447" s="2"/>
    </row>
    <row r="448" spans="1:31" ht="30" x14ac:dyDescent="0.25">
      <c r="A448" s="2" t="s">
        <v>938</v>
      </c>
      <c r="B448" s="3">
        <v>2</v>
      </c>
      <c r="C448" s="3">
        <v>111</v>
      </c>
      <c r="D448" s="3" t="s">
        <v>170</v>
      </c>
      <c r="E448" s="3" t="str">
        <f>_xlfn.XLOOKUP(Tbl_BalanceHistory[[#This Row],[RespAgy]],Tbl_Agencies[Agy Code],Tbl_Agencies[Agy Sort])</f>
        <v>034000</v>
      </c>
      <c r="F448" s="2" t="str">
        <f>Tbl_BalanceHistory[[#This Row],[RespAgy]]&amp;": "&amp;Tbl_BalanceHistory[[#This Row],[RespAgency]]</f>
        <v>111: Supreme Court</v>
      </c>
      <c r="G448" s="3">
        <v>115</v>
      </c>
      <c r="H448" s="3" t="s">
        <v>188</v>
      </c>
      <c r="I448" s="3" t="str">
        <f>_xlfn.XLOOKUP(Tbl_BalanceHistory[[#This Row],[AgyCode]],Tbl_Agencies[Agy Code],Tbl_Agencies[Agy Sort])</f>
        <v>038000</v>
      </c>
      <c r="J448" s="2" t="str">
        <f>Tbl_BalanceHistory[[#This Row],[AgyCode]]&amp;": "&amp;Tbl_BalanceHistory[[#This Row],[Agency Name]]</f>
        <v>115: Juvenile and Domestic Relations District Courts</v>
      </c>
      <c r="K448" s="1">
        <v>2014</v>
      </c>
      <c r="L448" s="3">
        <v>321</v>
      </c>
      <c r="M448" s="3" t="s">
        <v>172</v>
      </c>
      <c r="N448" s="2" t="str">
        <f>Tbl_BalanceHistory[[#This Row],[ProgramCode]]&amp;": "&amp;Tbl_BalanceHistory[[#This Row],[Program Name]]</f>
        <v>321: Pre-Trial, Trial, and Appellate Processes</v>
      </c>
      <c r="O448" s="3" t="s">
        <v>1730</v>
      </c>
      <c r="P448" s="1" t="str">
        <f>IF(Tbl_BalanceHistory[[#This Row],[FundCode]]="0100","GF",IF(Tbl_BalanceHistory[[#This Row],[FundCode]]="01000","GF","Hi Ed / OCR"))</f>
        <v>GF</v>
      </c>
      <c r="Q448" s="5">
        <v>90853340</v>
      </c>
      <c r="R448" s="5">
        <v>90849300.560000002</v>
      </c>
      <c r="S448" s="5">
        <v>4039</v>
      </c>
      <c r="T448" s="5">
        <v>4039</v>
      </c>
      <c r="U448" s="3" t="s">
        <v>1731</v>
      </c>
      <c r="V448" s="5">
        <v>0</v>
      </c>
      <c r="W448" s="5">
        <v>0</v>
      </c>
      <c r="X448" s="5"/>
      <c r="Y448" s="5"/>
      <c r="Z448" s="5">
        <f>Tbl_BalanceHistory[[#This Row],[Discretionary Recommended - Pre 2022]]+Tbl_BalanceHistory[[#This Row],[Discretionary Balance Recommended: Policy]]+Tbl_BalanceHistory[[#This Row],[Discretionary Balance Recommended: Commitments]]</f>
        <v>0</v>
      </c>
      <c r="AA448" s="5">
        <f>Tbl_BalanceHistory[[#This Row],[Discretionary Balance]]-Tbl_BalanceHistory[[#This Row],[Discretionary Reappropriation]]</f>
        <v>0</v>
      </c>
      <c r="AB448" s="2"/>
      <c r="AC448" s="2"/>
      <c r="AD448" s="2"/>
      <c r="AE448" s="2"/>
    </row>
    <row r="449" spans="1:31" ht="30" x14ac:dyDescent="0.25">
      <c r="A449" s="2" t="s">
        <v>938</v>
      </c>
      <c r="B449" s="3">
        <v>2</v>
      </c>
      <c r="C449" s="3">
        <v>111</v>
      </c>
      <c r="D449" s="3" t="s">
        <v>170</v>
      </c>
      <c r="E449" s="3" t="str">
        <f>_xlfn.XLOOKUP(Tbl_BalanceHistory[[#This Row],[RespAgy]],Tbl_Agencies[Agy Code],Tbl_Agencies[Agy Sort])</f>
        <v>034000</v>
      </c>
      <c r="F449" s="2" t="str">
        <f>Tbl_BalanceHistory[[#This Row],[RespAgy]]&amp;": "&amp;Tbl_BalanceHistory[[#This Row],[RespAgency]]</f>
        <v>111: Supreme Court</v>
      </c>
      <c r="G449" s="3">
        <v>115</v>
      </c>
      <c r="H449" s="3" t="s">
        <v>188</v>
      </c>
      <c r="I449" s="3" t="str">
        <f>_xlfn.XLOOKUP(Tbl_BalanceHistory[[#This Row],[AgyCode]],Tbl_Agencies[Agy Code],Tbl_Agencies[Agy Sort])</f>
        <v>038000</v>
      </c>
      <c r="J449" s="2" t="str">
        <f>Tbl_BalanceHistory[[#This Row],[AgyCode]]&amp;": "&amp;Tbl_BalanceHistory[[#This Row],[Agency Name]]</f>
        <v>115: Juvenile and Domestic Relations District Courts</v>
      </c>
      <c r="K449" s="1">
        <v>2015</v>
      </c>
      <c r="L449" s="3">
        <v>321</v>
      </c>
      <c r="M449" s="3" t="s">
        <v>172</v>
      </c>
      <c r="N449" s="2" t="str">
        <f>Tbl_BalanceHistory[[#This Row],[ProgramCode]]&amp;": "&amp;Tbl_BalanceHistory[[#This Row],[Program Name]]</f>
        <v>321: Pre-Trial, Trial, and Appellate Processes</v>
      </c>
      <c r="O449" s="3" t="s">
        <v>1730</v>
      </c>
      <c r="P449" s="1" t="str">
        <f>IF(Tbl_BalanceHistory[[#This Row],[FundCode]]="0100","GF",IF(Tbl_BalanceHistory[[#This Row],[FundCode]]="01000","GF","Hi Ed / OCR"))</f>
        <v>GF</v>
      </c>
      <c r="Q449" s="5">
        <v>95453640</v>
      </c>
      <c r="R449" s="5">
        <v>95453562</v>
      </c>
      <c r="S449" s="5">
        <v>77</v>
      </c>
      <c r="T449" s="5">
        <v>77</v>
      </c>
      <c r="U449" s="3" t="s">
        <v>1731</v>
      </c>
      <c r="V449" s="5">
        <v>0</v>
      </c>
      <c r="W449" s="5">
        <v>0</v>
      </c>
      <c r="X449" s="5"/>
      <c r="Y449" s="5"/>
      <c r="Z449" s="5">
        <f>Tbl_BalanceHistory[[#This Row],[Discretionary Recommended - Pre 2022]]+Tbl_BalanceHistory[[#This Row],[Discretionary Balance Recommended: Policy]]+Tbl_BalanceHistory[[#This Row],[Discretionary Balance Recommended: Commitments]]</f>
        <v>0</v>
      </c>
      <c r="AA449" s="5">
        <f>Tbl_BalanceHistory[[#This Row],[Discretionary Balance]]-Tbl_BalanceHistory[[#This Row],[Discretionary Reappropriation]]</f>
        <v>0</v>
      </c>
      <c r="AB449" s="2"/>
      <c r="AC449" s="2"/>
      <c r="AD449" s="2"/>
      <c r="AE449" s="2"/>
    </row>
    <row r="450" spans="1:31" ht="30" x14ac:dyDescent="0.25">
      <c r="A450" s="2" t="s">
        <v>938</v>
      </c>
      <c r="B450" s="3">
        <v>2</v>
      </c>
      <c r="C450" s="3">
        <v>111</v>
      </c>
      <c r="D450" s="3" t="s">
        <v>170</v>
      </c>
      <c r="E450" s="3" t="str">
        <f>_xlfn.XLOOKUP(Tbl_BalanceHistory[[#This Row],[RespAgy]],Tbl_Agencies[Agy Code],Tbl_Agencies[Agy Sort])</f>
        <v>034000</v>
      </c>
      <c r="F450" s="2" t="str">
        <f>Tbl_BalanceHistory[[#This Row],[RespAgy]]&amp;": "&amp;Tbl_BalanceHistory[[#This Row],[RespAgency]]</f>
        <v>111: Supreme Court</v>
      </c>
      <c r="G450" s="3">
        <v>115</v>
      </c>
      <c r="H450" s="3" t="s">
        <v>188</v>
      </c>
      <c r="I450" s="3" t="str">
        <f>_xlfn.XLOOKUP(Tbl_BalanceHistory[[#This Row],[AgyCode]],Tbl_Agencies[Agy Code],Tbl_Agencies[Agy Sort])</f>
        <v>038000</v>
      </c>
      <c r="J450" s="2" t="str">
        <f>Tbl_BalanceHistory[[#This Row],[AgyCode]]&amp;": "&amp;Tbl_BalanceHistory[[#This Row],[Agency Name]]</f>
        <v>115: Juvenile and Domestic Relations District Courts</v>
      </c>
      <c r="K450" s="1">
        <v>2016</v>
      </c>
      <c r="L450" s="3">
        <v>321</v>
      </c>
      <c r="M450" s="3" t="s">
        <v>172</v>
      </c>
      <c r="N450" s="2" t="str">
        <f>Tbl_BalanceHistory[[#This Row],[ProgramCode]]&amp;": "&amp;Tbl_BalanceHistory[[#This Row],[Program Name]]</f>
        <v>321: Pre-Trial, Trial, and Appellate Processes</v>
      </c>
      <c r="O450" s="3" t="s">
        <v>1730</v>
      </c>
      <c r="P450" s="1" t="str">
        <f>IF(Tbl_BalanceHistory[[#This Row],[FundCode]]="0100","GF",IF(Tbl_BalanceHistory[[#This Row],[FundCode]]="01000","GF","Hi Ed / OCR"))</f>
        <v>GF</v>
      </c>
      <c r="Q450" s="5">
        <v>98899394</v>
      </c>
      <c r="R450" s="5">
        <v>98200030.420000002</v>
      </c>
      <c r="S450" s="5">
        <v>699363</v>
      </c>
      <c r="T450" s="5">
        <v>699363</v>
      </c>
      <c r="U450" s="3" t="s">
        <v>1732</v>
      </c>
      <c r="V450" s="5">
        <v>0</v>
      </c>
      <c r="W450" s="5">
        <v>0</v>
      </c>
      <c r="X450" s="5"/>
      <c r="Y450" s="5"/>
      <c r="Z450" s="5">
        <f>Tbl_BalanceHistory[[#This Row],[Discretionary Recommended - Pre 2022]]+Tbl_BalanceHistory[[#This Row],[Discretionary Balance Recommended: Policy]]+Tbl_BalanceHistory[[#This Row],[Discretionary Balance Recommended: Commitments]]</f>
        <v>0</v>
      </c>
      <c r="AA450" s="5">
        <f>Tbl_BalanceHistory[[#This Row],[Discretionary Balance]]-Tbl_BalanceHistory[[#This Row],[Discretionary Reappropriation]]</f>
        <v>0</v>
      </c>
      <c r="AB450" s="2"/>
      <c r="AC450" s="2"/>
      <c r="AD450" s="2"/>
      <c r="AE450" s="2"/>
    </row>
    <row r="451" spans="1:31" ht="30" x14ac:dyDescent="0.25">
      <c r="A451" s="2" t="s">
        <v>938</v>
      </c>
      <c r="B451" s="3">
        <v>2</v>
      </c>
      <c r="C451" s="3">
        <v>111</v>
      </c>
      <c r="D451" s="3" t="s">
        <v>170</v>
      </c>
      <c r="E451" s="3" t="str">
        <f>_xlfn.XLOOKUP(Tbl_BalanceHistory[[#This Row],[RespAgy]],Tbl_Agencies[Agy Code],Tbl_Agencies[Agy Sort])</f>
        <v>034000</v>
      </c>
      <c r="F451" s="2" t="str">
        <f>Tbl_BalanceHistory[[#This Row],[RespAgy]]&amp;": "&amp;Tbl_BalanceHistory[[#This Row],[RespAgency]]</f>
        <v>111: Supreme Court</v>
      </c>
      <c r="G451" s="3">
        <v>115</v>
      </c>
      <c r="H451" s="3" t="s">
        <v>188</v>
      </c>
      <c r="I451" s="3" t="str">
        <f>_xlfn.XLOOKUP(Tbl_BalanceHistory[[#This Row],[AgyCode]],Tbl_Agencies[Agy Code],Tbl_Agencies[Agy Sort])</f>
        <v>038000</v>
      </c>
      <c r="J451" s="2" t="str">
        <f>Tbl_BalanceHistory[[#This Row],[AgyCode]]&amp;": "&amp;Tbl_BalanceHistory[[#This Row],[Agency Name]]</f>
        <v>115: Juvenile and Domestic Relations District Courts</v>
      </c>
      <c r="K451" s="1">
        <v>2017</v>
      </c>
      <c r="L451" s="3">
        <v>321</v>
      </c>
      <c r="M451" s="3" t="s">
        <v>172</v>
      </c>
      <c r="N451" s="2" t="str">
        <f>Tbl_BalanceHistory[[#This Row],[ProgramCode]]&amp;": "&amp;Tbl_BalanceHistory[[#This Row],[Program Name]]</f>
        <v>321: Pre-Trial, Trial, and Appellate Processes</v>
      </c>
      <c r="O451" s="3" t="s">
        <v>886</v>
      </c>
      <c r="P451" s="1" t="str">
        <f>IF(Tbl_BalanceHistory[[#This Row],[FundCode]]="0100","GF",IF(Tbl_BalanceHistory[[#This Row],[FundCode]]="01000","GF","Hi Ed / OCR"))</f>
        <v>GF</v>
      </c>
      <c r="Q451" s="5">
        <v>100367843</v>
      </c>
      <c r="R451" s="5">
        <v>98646700.450000003</v>
      </c>
      <c r="S451" s="5">
        <v>1721142</v>
      </c>
      <c r="T451" s="5">
        <v>1721142</v>
      </c>
      <c r="U451" s="3" t="s">
        <v>1732</v>
      </c>
      <c r="V451" s="5">
        <v>0</v>
      </c>
      <c r="W451" s="5">
        <v>0</v>
      </c>
      <c r="X451" s="5"/>
      <c r="Y451" s="5"/>
      <c r="Z451" s="5">
        <f>Tbl_BalanceHistory[[#This Row],[Discretionary Recommended - Pre 2022]]+Tbl_BalanceHistory[[#This Row],[Discretionary Balance Recommended: Policy]]+Tbl_BalanceHistory[[#This Row],[Discretionary Balance Recommended: Commitments]]</f>
        <v>0</v>
      </c>
      <c r="AA451" s="5">
        <f>Tbl_BalanceHistory[[#This Row],[Discretionary Balance]]-Tbl_BalanceHistory[[#This Row],[Discretionary Reappropriation]]</f>
        <v>0</v>
      </c>
      <c r="AB451" s="2"/>
      <c r="AC451" s="2"/>
      <c r="AD451" s="2"/>
      <c r="AE451" s="2"/>
    </row>
    <row r="452" spans="1:31" ht="30" x14ac:dyDescent="0.25">
      <c r="A452" s="2" t="s">
        <v>938</v>
      </c>
      <c r="B452" s="3">
        <v>2</v>
      </c>
      <c r="C452" s="3">
        <v>111</v>
      </c>
      <c r="D452" s="3" t="s">
        <v>170</v>
      </c>
      <c r="E452" s="3" t="str">
        <f>_xlfn.XLOOKUP(Tbl_BalanceHistory[[#This Row],[RespAgy]],Tbl_Agencies[Agy Code],Tbl_Agencies[Agy Sort])</f>
        <v>034000</v>
      </c>
      <c r="F452" s="2" t="str">
        <f>Tbl_BalanceHistory[[#This Row],[RespAgy]]&amp;": "&amp;Tbl_BalanceHistory[[#This Row],[RespAgency]]</f>
        <v>111: Supreme Court</v>
      </c>
      <c r="G452" s="3">
        <v>115</v>
      </c>
      <c r="H452" s="3" t="s">
        <v>188</v>
      </c>
      <c r="I452" s="3" t="str">
        <f>_xlfn.XLOOKUP(Tbl_BalanceHistory[[#This Row],[AgyCode]],Tbl_Agencies[Agy Code],Tbl_Agencies[Agy Sort])</f>
        <v>038000</v>
      </c>
      <c r="J452" s="2" t="str">
        <f>Tbl_BalanceHistory[[#This Row],[AgyCode]]&amp;": "&amp;Tbl_BalanceHistory[[#This Row],[Agency Name]]</f>
        <v>115: Juvenile and Domestic Relations District Courts</v>
      </c>
      <c r="K452" s="1">
        <v>2018</v>
      </c>
      <c r="L452" s="3">
        <v>321</v>
      </c>
      <c r="M452" s="3" t="s">
        <v>172</v>
      </c>
      <c r="N452" s="2" t="str">
        <f>Tbl_BalanceHistory[[#This Row],[ProgramCode]]&amp;": "&amp;Tbl_BalanceHistory[[#This Row],[Program Name]]</f>
        <v>321: Pre-Trial, Trial, and Appellate Processes</v>
      </c>
      <c r="O452" s="3" t="s">
        <v>886</v>
      </c>
      <c r="P452" s="1" t="str">
        <f>IF(Tbl_BalanceHistory[[#This Row],[FundCode]]="0100","GF",IF(Tbl_BalanceHistory[[#This Row],[FundCode]]="01000","GF","Hi Ed / OCR"))</f>
        <v>GF</v>
      </c>
      <c r="Q452" s="5">
        <v>104428349</v>
      </c>
      <c r="R452" s="5">
        <v>103239303.5</v>
      </c>
      <c r="S452" s="5">
        <v>1189045</v>
      </c>
      <c r="T452" s="5">
        <v>1189045</v>
      </c>
      <c r="U452" s="3" t="s">
        <v>1733</v>
      </c>
      <c r="V452" s="5">
        <v>0</v>
      </c>
      <c r="W452" s="5">
        <v>0</v>
      </c>
      <c r="X452" s="5"/>
      <c r="Y452" s="5"/>
      <c r="Z452" s="5">
        <f>Tbl_BalanceHistory[[#This Row],[Discretionary Recommended - Pre 2022]]+Tbl_BalanceHistory[[#This Row],[Discretionary Balance Recommended: Policy]]+Tbl_BalanceHistory[[#This Row],[Discretionary Balance Recommended: Commitments]]</f>
        <v>0</v>
      </c>
      <c r="AA452" s="5">
        <f>Tbl_BalanceHistory[[#This Row],[Discretionary Balance]]-Tbl_BalanceHistory[[#This Row],[Discretionary Reappropriation]]</f>
        <v>0</v>
      </c>
      <c r="AB452" s="2"/>
      <c r="AC452" s="2"/>
      <c r="AD452" s="2"/>
      <c r="AE452" s="2"/>
    </row>
    <row r="453" spans="1:31" ht="30" x14ac:dyDescent="0.25">
      <c r="A453" s="2" t="s">
        <v>938</v>
      </c>
      <c r="B453" s="3">
        <v>2</v>
      </c>
      <c r="C453" s="3">
        <v>111</v>
      </c>
      <c r="D453" s="3" t="s">
        <v>170</v>
      </c>
      <c r="E453" s="3" t="str">
        <f>_xlfn.XLOOKUP(Tbl_BalanceHistory[[#This Row],[RespAgy]],Tbl_Agencies[Agy Code],Tbl_Agencies[Agy Sort])</f>
        <v>034000</v>
      </c>
      <c r="F453" s="2" t="str">
        <f>Tbl_BalanceHistory[[#This Row],[RespAgy]]&amp;": "&amp;Tbl_BalanceHistory[[#This Row],[RespAgency]]</f>
        <v>111: Supreme Court</v>
      </c>
      <c r="G453" s="3">
        <v>115</v>
      </c>
      <c r="H453" s="3" t="s">
        <v>188</v>
      </c>
      <c r="I453" s="3" t="str">
        <f>_xlfn.XLOOKUP(Tbl_BalanceHistory[[#This Row],[AgyCode]],Tbl_Agencies[Agy Code],Tbl_Agencies[Agy Sort])</f>
        <v>038000</v>
      </c>
      <c r="J453" s="2" t="str">
        <f>Tbl_BalanceHistory[[#This Row],[AgyCode]]&amp;": "&amp;Tbl_BalanceHistory[[#This Row],[Agency Name]]</f>
        <v>115: Juvenile and Domestic Relations District Courts</v>
      </c>
      <c r="K453" s="1">
        <v>2019</v>
      </c>
      <c r="L453" s="3">
        <v>321</v>
      </c>
      <c r="M453" s="3" t="s">
        <v>172</v>
      </c>
      <c r="N453" s="2" t="str">
        <f>Tbl_BalanceHistory[[#This Row],[ProgramCode]]&amp;": "&amp;Tbl_BalanceHistory[[#This Row],[Program Name]]</f>
        <v>321: Pre-Trial, Trial, and Appellate Processes</v>
      </c>
      <c r="O453" s="3" t="s">
        <v>886</v>
      </c>
      <c r="P453" s="1" t="str">
        <f>IF(Tbl_BalanceHistory[[#This Row],[FundCode]]="0100","GF",IF(Tbl_BalanceHistory[[#This Row],[FundCode]]="01000","GF","Hi Ed / OCR"))</f>
        <v>GF</v>
      </c>
      <c r="Q453" s="5">
        <v>104595789</v>
      </c>
      <c r="R453" s="5">
        <v>104440691.93000001</v>
      </c>
      <c r="S453" s="5">
        <v>155097.07</v>
      </c>
      <c r="T453" s="5">
        <v>155097.07</v>
      </c>
      <c r="U453" s="3" t="s">
        <v>1733</v>
      </c>
      <c r="V453" s="5">
        <v>0</v>
      </c>
      <c r="W453" s="5">
        <v>0</v>
      </c>
      <c r="X453" s="5"/>
      <c r="Y453" s="5"/>
      <c r="Z453" s="5">
        <f>Tbl_BalanceHistory[[#This Row],[Discretionary Recommended - Pre 2022]]+Tbl_BalanceHistory[[#This Row],[Discretionary Balance Recommended: Policy]]+Tbl_BalanceHistory[[#This Row],[Discretionary Balance Recommended: Commitments]]</f>
        <v>0</v>
      </c>
      <c r="AA453" s="5">
        <f>Tbl_BalanceHistory[[#This Row],[Discretionary Balance]]-Tbl_BalanceHistory[[#This Row],[Discretionary Reappropriation]]</f>
        <v>0</v>
      </c>
      <c r="AB453" s="2"/>
      <c r="AC453" s="2"/>
      <c r="AD453" s="2"/>
      <c r="AE453" s="2"/>
    </row>
    <row r="454" spans="1:31" ht="30" x14ac:dyDescent="0.25">
      <c r="A454" s="2" t="s">
        <v>168</v>
      </c>
      <c r="B454" s="3">
        <v>2</v>
      </c>
      <c r="C454" s="3">
        <v>111</v>
      </c>
      <c r="D454" s="3" t="s">
        <v>170</v>
      </c>
      <c r="E454" s="3" t="str">
        <f>_xlfn.XLOOKUP(Tbl_BalanceHistory[[#This Row],[RespAgy]],Tbl_Agencies[Agy Code],Tbl_Agencies[Agy Sort])</f>
        <v>034000</v>
      </c>
      <c r="F454" s="2" t="str">
        <f>Tbl_BalanceHistory[[#This Row],[RespAgy]]&amp;": "&amp;Tbl_BalanceHistory[[#This Row],[RespAgency]]</f>
        <v>111: Supreme Court</v>
      </c>
      <c r="G454" s="3">
        <v>115</v>
      </c>
      <c r="H454" s="3" t="s">
        <v>188</v>
      </c>
      <c r="I454" s="3" t="str">
        <f>_xlfn.XLOOKUP(Tbl_BalanceHistory[[#This Row],[AgyCode]],Tbl_Agencies[Agy Code],Tbl_Agencies[Agy Sort])</f>
        <v>038000</v>
      </c>
      <c r="J454" s="2" t="str">
        <f>Tbl_BalanceHistory[[#This Row],[AgyCode]]&amp;": "&amp;Tbl_BalanceHistory[[#This Row],[Agency Name]]</f>
        <v>115: Juvenile and Domestic Relations District Courts</v>
      </c>
      <c r="K454" s="1">
        <v>2020</v>
      </c>
      <c r="L454" s="3">
        <v>321</v>
      </c>
      <c r="M454" s="3" t="s">
        <v>172</v>
      </c>
      <c r="N454" s="2" t="str">
        <f>Tbl_BalanceHistory[[#This Row],[ProgramCode]]&amp;": "&amp;Tbl_BalanceHistory[[#This Row],[Program Name]]</f>
        <v>321: Pre-Trial, Trial, and Appellate Processes</v>
      </c>
      <c r="O454" s="3" t="s">
        <v>886</v>
      </c>
      <c r="P454" s="1" t="str">
        <f>IF(Tbl_BalanceHistory[[#This Row],[FundCode]]="0100","GF",IF(Tbl_BalanceHistory[[#This Row],[FundCode]]="01000","GF","Hi Ed / OCR"))</f>
        <v>GF</v>
      </c>
      <c r="Q454" s="5">
        <v>110473388.09999999</v>
      </c>
      <c r="R454" s="5">
        <v>103126156.8</v>
      </c>
      <c r="S454" s="5">
        <v>7347231.2699999996</v>
      </c>
      <c r="T454" s="5">
        <v>7347231.2699999996</v>
      </c>
      <c r="U454" s="3" t="s">
        <v>1733</v>
      </c>
      <c r="V454" s="5">
        <v>0</v>
      </c>
      <c r="W454" s="5">
        <v>0</v>
      </c>
      <c r="X454" s="5"/>
      <c r="Y454" s="5"/>
      <c r="Z454" s="5">
        <f>Tbl_BalanceHistory[[#This Row],[Discretionary Recommended - Pre 2022]]+Tbl_BalanceHistory[[#This Row],[Discretionary Balance Recommended: Policy]]+Tbl_BalanceHistory[[#This Row],[Discretionary Balance Recommended: Commitments]]</f>
        <v>0</v>
      </c>
      <c r="AA454" s="5">
        <f>Tbl_BalanceHistory[[#This Row],[Discretionary Balance]]-Tbl_BalanceHistory[[#This Row],[Discretionary Reappropriation]]</f>
        <v>0</v>
      </c>
      <c r="AB454" s="2"/>
      <c r="AC454" s="2"/>
      <c r="AD454" s="2"/>
      <c r="AE454" s="2"/>
    </row>
    <row r="455" spans="1:31" ht="30" x14ac:dyDescent="0.25">
      <c r="A455" s="2" t="s">
        <v>938</v>
      </c>
      <c r="B455" s="3">
        <v>2</v>
      </c>
      <c r="C455" s="3">
        <v>111</v>
      </c>
      <c r="D455" s="3" t="s">
        <v>170</v>
      </c>
      <c r="E455" s="3" t="str">
        <f>_xlfn.XLOOKUP(Tbl_BalanceHistory[[#This Row],[RespAgy]],Tbl_Agencies[Agy Code],Tbl_Agencies[Agy Sort])</f>
        <v>034000</v>
      </c>
      <c r="F455" s="2" t="str">
        <f>Tbl_BalanceHistory[[#This Row],[RespAgy]]&amp;": "&amp;Tbl_BalanceHistory[[#This Row],[RespAgency]]</f>
        <v>111: Supreme Court</v>
      </c>
      <c r="G455" s="3">
        <v>116</v>
      </c>
      <c r="H455" s="3" t="s">
        <v>191</v>
      </c>
      <c r="I455" s="3" t="str">
        <f>_xlfn.XLOOKUP(Tbl_BalanceHistory[[#This Row],[AgyCode]],Tbl_Agencies[Agy Code],Tbl_Agencies[Agy Sort])</f>
        <v>039000</v>
      </c>
      <c r="J455" s="2" t="str">
        <f>Tbl_BalanceHistory[[#This Row],[AgyCode]]&amp;": "&amp;Tbl_BalanceHistory[[#This Row],[Agency Name]]</f>
        <v>116: Combined District Courts</v>
      </c>
      <c r="K455" s="1">
        <v>2014</v>
      </c>
      <c r="L455" s="3">
        <v>321</v>
      </c>
      <c r="M455" s="3" t="s">
        <v>172</v>
      </c>
      <c r="N455" s="2" t="str">
        <f>Tbl_BalanceHistory[[#This Row],[ProgramCode]]&amp;": "&amp;Tbl_BalanceHistory[[#This Row],[Program Name]]</f>
        <v>321: Pre-Trial, Trial, and Appellate Processes</v>
      </c>
      <c r="O455" s="3" t="s">
        <v>1730</v>
      </c>
      <c r="P455" s="1" t="str">
        <f>IF(Tbl_BalanceHistory[[#This Row],[FundCode]]="0100","GF",IF(Tbl_BalanceHistory[[#This Row],[FundCode]]="01000","GF","Hi Ed / OCR"))</f>
        <v>GF</v>
      </c>
      <c r="Q455" s="5">
        <v>29681376</v>
      </c>
      <c r="R455" s="5">
        <v>29681312.68</v>
      </c>
      <c r="S455" s="5">
        <v>63</v>
      </c>
      <c r="T455" s="5">
        <v>63</v>
      </c>
      <c r="U455" s="3" t="s">
        <v>1731</v>
      </c>
      <c r="V455" s="5">
        <v>0</v>
      </c>
      <c r="W455" s="5">
        <v>0</v>
      </c>
      <c r="X455" s="5"/>
      <c r="Y455" s="5"/>
      <c r="Z455" s="5">
        <f>Tbl_BalanceHistory[[#This Row],[Discretionary Recommended - Pre 2022]]+Tbl_BalanceHistory[[#This Row],[Discretionary Balance Recommended: Policy]]+Tbl_BalanceHistory[[#This Row],[Discretionary Balance Recommended: Commitments]]</f>
        <v>0</v>
      </c>
      <c r="AA455" s="5">
        <f>Tbl_BalanceHistory[[#This Row],[Discretionary Balance]]-Tbl_BalanceHistory[[#This Row],[Discretionary Reappropriation]]</f>
        <v>0</v>
      </c>
      <c r="AB455" s="2"/>
      <c r="AC455" s="2"/>
      <c r="AD455" s="2"/>
      <c r="AE455" s="2"/>
    </row>
    <row r="456" spans="1:31" ht="30" x14ac:dyDescent="0.25">
      <c r="A456" s="2" t="s">
        <v>938</v>
      </c>
      <c r="B456" s="3">
        <v>2</v>
      </c>
      <c r="C456" s="3">
        <v>111</v>
      </c>
      <c r="D456" s="3" t="s">
        <v>170</v>
      </c>
      <c r="E456" s="3" t="str">
        <f>_xlfn.XLOOKUP(Tbl_BalanceHistory[[#This Row],[RespAgy]],Tbl_Agencies[Agy Code],Tbl_Agencies[Agy Sort])</f>
        <v>034000</v>
      </c>
      <c r="F456" s="2" t="str">
        <f>Tbl_BalanceHistory[[#This Row],[RespAgy]]&amp;": "&amp;Tbl_BalanceHistory[[#This Row],[RespAgency]]</f>
        <v>111: Supreme Court</v>
      </c>
      <c r="G456" s="3">
        <v>116</v>
      </c>
      <c r="H456" s="3" t="s">
        <v>191</v>
      </c>
      <c r="I456" s="3" t="str">
        <f>_xlfn.XLOOKUP(Tbl_BalanceHistory[[#This Row],[AgyCode]],Tbl_Agencies[Agy Code],Tbl_Agencies[Agy Sort])</f>
        <v>039000</v>
      </c>
      <c r="J456" s="2" t="str">
        <f>Tbl_BalanceHistory[[#This Row],[AgyCode]]&amp;": "&amp;Tbl_BalanceHistory[[#This Row],[Agency Name]]</f>
        <v>116: Combined District Courts</v>
      </c>
      <c r="K456" s="1">
        <v>2015</v>
      </c>
      <c r="L456" s="3">
        <v>321</v>
      </c>
      <c r="M456" s="3" t="s">
        <v>172</v>
      </c>
      <c r="N456" s="2" t="str">
        <f>Tbl_BalanceHistory[[#This Row],[ProgramCode]]&amp;": "&amp;Tbl_BalanceHistory[[#This Row],[Program Name]]</f>
        <v>321: Pre-Trial, Trial, and Appellate Processes</v>
      </c>
      <c r="O456" s="3" t="s">
        <v>1730</v>
      </c>
      <c r="P456" s="1" t="str">
        <f>IF(Tbl_BalanceHistory[[#This Row],[FundCode]]="0100","GF",IF(Tbl_BalanceHistory[[#This Row],[FundCode]]="01000","GF","Hi Ed / OCR"))</f>
        <v>GF</v>
      </c>
      <c r="Q456" s="5">
        <v>30304396</v>
      </c>
      <c r="R456" s="5">
        <v>30304381</v>
      </c>
      <c r="S456" s="5">
        <v>14</v>
      </c>
      <c r="T456" s="5">
        <v>14</v>
      </c>
      <c r="U456" s="3" t="s">
        <v>1731</v>
      </c>
      <c r="V456" s="5">
        <v>0</v>
      </c>
      <c r="W456" s="5">
        <v>0</v>
      </c>
      <c r="X456" s="5"/>
      <c r="Y456" s="5"/>
      <c r="Z456" s="5">
        <f>Tbl_BalanceHistory[[#This Row],[Discretionary Recommended - Pre 2022]]+Tbl_BalanceHistory[[#This Row],[Discretionary Balance Recommended: Policy]]+Tbl_BalanceHistory[[#This Row],[Discretionary Balance Recommended: Commitments]]</f>
        <v>0</v>
      </c>
      <c r="AA456" s="5">
        <f>Tbl_BalanceHistory[[#This Row],[Discretionary Balance]]-Tbl_BalanceHistory[[#This Row],[Discretionary Reappropriation]]</f>
        <v>0</v>
      </c>
      <c r="AB456" s="2"/>
      <c r="AC456" s="2"/>
      <c r="AD456" s="2"/>
      <c r="AE456" s="2"/>
    </row>
    <row r="457" spans="1:31" ht="30" x14ac:dyDescent="0.25">
      <c r="A457" s="2" t="s">
        <v>938</v>
      </c>
      <c r="B457" s="3">
        <v>2</v>
      </c>
      <c r="C457" s="3">
        <v>111</v>
      </c>
      <c r="D457" s="3" t="s">
        <v>170</v>
      </c>
      <c r="E457" s="3" t="str">
        <f>_xlfn.XLOOKUP(Tbl_BalanceHistory[[#This Row],[RespAgy]],Tbl_Agencies[Agy Code],Tbl_Agencies[Agy Sort])</f>
        <v>034000</v>
      </c>
      <c r="F457" s="2" t="str">
        <f>Tbl_BalanceHistory[[#This Row],[RespAgy]]&amp;": "&amp;Tbl_BalanceHistory[[#This Row],[RespAgency]]</f>
        <v>111: Supreme Court</v>
      </c>
      <c r="G457" s="3">
        <v>116</v>
      </c>
      <c r="H457" s="3" t="s">
        <v>191</v>
      </c>
      <c r="I457" s="3" t="str">
        <f>_xlfn.XLOOKUP(Tbl_BalanceHistory[[#This Row],[AgyCode]],Tbl_Agencies[Agy Code],Tbl_Agencies[Agy Sort])</f>
        <v>039000</v>
      </c>
      <c r="J457" s="2" t="str">
        <f>Tbl_BalanceHistory[[#This Row],[AgyCode]]&amp;": "&amp;Tbl_BalanceHistory[[#This Row],[Agency Name]]</f>
        <v>116: Combined District Courts</v>
      </c>
      <c r="K457" s="1">
        <v>2016</v>
      </c>
      <c r="L457" s="3">
        <v>321</v>
      </c>
      <c r="M457" s="3" t="s">
        <v>172</v>
      </c>
      <c r="N457" s="2" t="str">
        <f>Tbl_BalanceHistory[[#This Row],[ProgramCode]]&amp;": "&amp;Tbl_BalanceHistory[[#This Row],[Program Name]]</f>
        <v>321: Pre-Trial, Trial, and Appellate Processes</v>
      </c>
      <c r="O457" s="3" t="s">
        <v>1730</v>
      </c>
      <c r="P457" s="1" t="str">
        <f>IF(Tbl_BalanceHistory[[#This Row],[FundCode]]="0100","GF",IF(Tbl_BalanceHistory[[#This Row],[FundCode]]="01000","GF","Hi Ed / OCR"))</f>
        <v>GF</v>
      </c>
      <c r="Q457" s="5">
        <v>29867246</v>
      </c>
      <c r="R457" s="5">
        <v>29670547.649999999</v>
      </c>
      <c r="S457" s="5">
        <v>196698</v>
      </c>
      <c r="T457" s="5">
        <v>196698</v>
      </c>
      <c r="U457" s="3" t="s">
        <v>1732</v>
      </c>
      <c r="V457" s="5">
        <v>0</v>
      </c>
      <c r="W457" s="5">
        <v>0</v>
      </c>
      <c r="X457" s="5"/>
      <c r="Y457" s="5"/>
      <c r="Z457" s="5">
        <f>Tbl_BalanceHistory[[#This Row],[Discretionary Recommended - Pre 2022]]+Tbl_BalanceHistory[[#This Row],[Discretionary Balance Recommended: Policy]]+Tbl_BalanceHistory[[#This Row],[Discretionary Balance Recommended: Commitments]]</f>
        <v>0</v>
      </c>
      <c r="AA457" s="5">
        <f>Tbl_BalanceHistory[[#This Row],[Discretionary Balance]]-Tbl_BalanceHistory[[#This Row],[Discretionary Reappropriation]]</f>
        <v>0</v>
      </c>
      <c r="AB457" s="2"/>
      <c r="AC457" s="2"/>
      <c r="AD457" s="2"/>
      <c r="AE457" s="2"/>
    </row>
    <row r="458" spans="1:31" ht="30" x14ac:dyDescent="0.25">
      <c r="A458" s="2" t="s">
        <v>938</v>
      </c>
      <c r="B458" s="3">
        <v>2</v>
      </c>
      <c r="C458" s="3">
        <v>111</v>
      </c>
      <c r="D458" s="3" t="s">
        <v>170</v>
      </c>
      <c r="E458" s="3" t="str">
        <f>_xlfn.XLOOKUP(Tbl_BalanceHistory[[#This Row],[RespAgy]],Tbl_Agencies[Agy Code],Tbl_Agencies[Agy Sort])</f>
        <v>034000</v>
      </c>
      <c r="F458" s="2" t="str">
        <f>Tbl_BalanceHistory[[#This Row],[RespAgy]]&amp;": "&amp;Tbl_BalanceHistory[[#This Row],[RespAgency]]</f>
        <v>111: Supreme Court</v>
      </c>
      <c r="G458" s="3">
        <v>116</v>
      </c>
      <c r="H458" s="3" t="s">
        <v>191</v>
      </c>
      <c r="I458" s="3" t="str">
        <f>_xlfn.XLOOKUP(Tbl_BalanceHistory[[#This Row],[AgyCode]],Tbl_Agencies[Agy Code],Tbl_Agencies[Agy Sort])</f>
        <v>039000</v>
      </c>
      <c r="J458" s="2" t="str">
        <f>Tbl_BalanceHistory[[#This Row],[AgyCode]]&amp;": "&amp;Tbl_BalanceHistory[[#This Row],[Agency Name]]</f>
        <v>116: Combined District Courts</v>
      </c>
      <c r="K458" s="1">
        <v>2017</v>
      </c>
      <c r="L458" s="3">
        <v>321</v>
      </c>
      <c r="M458" s="3" t="s">
        <v>172</v>
      </c>
      <c r="N458" s="2" t="str">
        <f>Tbl_BalanceHistory[[#This Row],[ProgramCode]]&amp;": "&amp;Tbl_BalanceHistory[[#This Row],[Program Name]]</f>
        <v>321: Pre-Trial, Trial, and Appellate Processes</v>
      </c>
      <c r="O458" s="3" t="s">
        <v>886</v>
      </c>
      <c r="P458" s="1" t="str">
        <f>IF(Tbl_BalanceHistory[[#This Row],[FundCode]]="0100","GF",IF(Tbl_BalanceHistory[[#This Row],[FundCode]]="01000","GF","Hi Ed / OCR"))</f>
        <v>GF</v>
      </c>
      <c r="Q458" s="5">
        <v>30506602</v>
      </c>
      <c r="R458" s="5">
        <v>29829593.859999999</v>
      </c>
      <c r="S458" s="5">
        <v>677008</v>
      </c>
      <c r="T458" s="5">
        <v>677008</v>
      </c>
      <c r="U458" s="3" t="s">
        <v>1732</v>
      </c>
      <c r="V458" s="5">
        <v>0</v>
      </c>
      <c r="W458" s="5">
        <v>0</v>
      </c>
      <c r="X458" s="5"/>
      <c r="Y458" s="5"/>
      <c r="Z458" s="5">
        <f>Tbl_BalanceHistory[[#This Row],[Discretionary Recommended - Pre 2022]]+Tbl_BalanceHistory[[#This Row],[Discretionary Balance Recommended: Policy]]+Tbl_BalanceHistory[[#This Row],[Discretionary Balance Recommended: Commitments]]</f>
        <v>0</v>
      </c>
      <c r="AA458" s="5">
        <f>Tbl_BalanceHistory[[#This Row],[Discretionary Balance]]-Tbl_BalanceHistory[[#This Row],[Discretionary Reappropriation]]</f>
        <v>0</v>
      </c>
      <c r="AB458" s="2"/>
      <c r="AC458" s="2"/>
      <c r="AD458" s="2"/>
      <c r="AE458" s="2"/>
    </row>
    <row r="459" spans="1:31" ht="30" x14ac:dyDescent="0.25">
      <c r="A459" s="2" t="s">
        <v>938</v>
      </c>
      <c r="B459" s="3">
        <v>2</v>
      </c>
      <c r="C459" s="3">
        <v>111</v>
      </c>
      <c r="D459" s="3" t="s">
        <v>170</v>
      </c>
      <c r="E459" s="3" t="str">
        <f>_xlfn.XLOOKUP(Tbl_BalanceHistory[[#This Row],[RespAgy]],Tbl_Agencies[Agy Code],Tbl_Agencies[Agy Sort])</f>
        <v>034000</v>
      </c>
      <c r="F459" s="2" t="str">
        <f>Tbl_BalanceHistory[[#This Row],[RespAgy]]&amp;": "&amp;Tbl_BalanceHistory[[#This Row],[RespAgency]]</f>
        <v>111: Supreme Court</v>
      </c>
      <c r="G459" s="3">
        <v>116</v>
      </c>
      <c r="H459" s="3" t="s">
        <v>191</v>
      </c>
      <c r="I459" s="3" t="str">
        <f>_xlfn.XLOOKUP(Tbl_BalanceHistory[[#This Row],[AgyCode]],Tbl_Agencies[Agy Code],Tbl_Agencies[Agy Sort])</f>
        <v>039000</v>
      </c>
      <c r="J459" s="2" t="str">
        <f>Tbl_BalanceHistory[[#This Row],[AgyCode]]&amp;": "&amp;Tbl_BalanceHistory[[#This Row],[Agency Name]]</f>
        <v>116: Combined District Courts</v>
      </c>
      <c r="K459" s="1">
        <v>2018</v>
      </c>
      <c r="L459" s="3">
        <v>321</v>
      </c>
      <c r="M459" s="3" t="s">
        <v>172</v>
      </c>
      <c r="N459" s="2" t="str">
        <f>Tbl_BalanceHistory[[#This Row],[ProgramCode]]&amp;": "&amp;Tbl_BalanceHistory[[#This Row],[Program Name]]</f>
        <v>321: Pre-Trial, Trial, and Appellate Processes</v>
      </c>
      <c r="O459" s="3" t="s">
        <v>886</v>
      </c>
      <c r="P459" s="1" t="str">
        <f>IF(Tbl_BalanceHistory[[#This Row],[FundCode]]="0100","GF",IF(Tbl_BalanceHistory[[#This Row],[FundCode]]="01000","GF","Hi Ed / OCR"))</f>
        <v>GF</v>
      </c>
      <c r="Q459" s="5">
        <v>24171675</v>
      </c>
      <c r="R459" s="5">
        <v>22927757.739999998</v>
      </c>
      <c r="S459" s="5">
        <v>1243917</v>
      </c>
      <c r="T459" s="5">
        <v>1243917</v>
      </c>
      <c r="U459" s="3" t="s">
        <v>1733</v>
      </c>
      <c r="V459" s="5">
        <v>0</v>
      </c>
      <c r="W459" s="5">
        <v>0</v>
      </c>
      <c r="X459" s="5"/>
      <c r="Y459" s="5"/>
      <c r="Z459" s="5">
        <f>Tbl_BalanceHistory[[#This Row],[Discretionary Recommended - Pre 2022]]+Tbl_BalanceHistory[[#This Row],[Discretionary Balance Recommended: Policy]]+Tbl_BalanceHistory[[#This Row],[Discretionary Balance Recommended: Commitments]]</f>
        <v>0</v>
      </c>
      <c r="AA459" s="5">
        <f>Tbl_BalanceHistory[[#This Row],[Discretionary Balance]]-Tbl_BalanceHistory[[#This Row],[Discretionary Reappropriation]]</f>
        <v>0</v>
      </c>
      <c r="AB459" s="2"/>
      <c r="AC459" s="2"/>
      <c r="AD459" s="2"/>
      <c r="AE459" s="2"/>
    </row>
    <row r="460" spans="1:31" ht="30" x14ac:dyDescent="0.25">
      <c r="A460" s="2" t="s">
        <v>938</v>
      </c>
      <c r="B460" s="3">
        <v>2</v>
      </c>
      <c r="C460" s="3">
        <v>111</v>
      </c>
      <c r="D460" s="3" t="s">
        <v>170</v>
      </c>
      <c r="E460" s="3" t="str">
        <f>_xlfn.XLOOKUP(Tbl_BalanceHistory[[#This Row],[RespAgy]],Tbl_Agencies[Agy Code],Tbl_Agencies[Agy Sort])</f>
        <v>034000</v>
      </c>
      <c r="F460" s="2" t="str">
        <f>Tbl_BalanceHistory[[#This Row],[RespAgy]]&amp;": "&amp;Tbl_BalanceHistory[[#This Row],[RespAgency]]</f>
        <v>111: Supreme Court</v>
      </c>
      <c r="G460" s="3">
        <v>116</v>
      </c>
      <c r="H460" s="3" t="s">
        <v>191</v>
      </c>
      <c r="I460" s="3" t="str">
        <f>_xlfn.XLOOKUP(Tbl_BalanceHistory[[#This Row],[AgyCode]],Tbl_Agencies[Agy Code],Tbl_Agencies[Agy Sort])</f>
        <v>039000</v>
      </c>
      <c r="J460" s="2" t="str">
        <f>Tbl_BalanceHistory[[#This Row],[AgyCode]]&amp;": "&amp;Tbl_BalanceHistory[[#This Row],[Agency Name]]</f>
        <v>116: Combined District Courts</v>
      </c>
      <c r="K460" s="1">
        <v>2019</v>
      </c>
      <c r="L460" s="3">
        <v>321</v>
      </c>
      <c r="M460" s="3" t="s">
        <v>172</v>
      </c>
      <c r="N460" s="2" t="str">
        <f>Tbl_BalanceHistory[[#This Row],[ProgramCode]]&amp;": "&amp;Tbl_BalanceHistory[[#This Row],[Program Name]]</f>
        <v>321: Pre-Trial, Trial, and Appellate Processes</v>
      </c>
      <c r="O460" s="3" t="s">
        <v>886</v>
      </c>
      <c r="P460" s="1" t="str">
        <f>IF(Tbl_BalanceHistory[[#This Row],[FundCode]]="0100","GF",IF(Tbl_BalanceHistory[[#This Row],[FundCode]]="01000","GF","Hi Ed / OCR"))</f>
        <v>GF</v>
      </c>
      <c r="Q460" s="5">
        <v>23066188.98</v>
      </c>
      <c r="R460" s="5">
        <v>22344572.780000001</v>
      </c>
      <c r="S460" s="5">
        <v>721616.2</v>
      </c>
      <c r="T460" s="5">
        <v>721616.2</v>
      </c>
      <c r="U460" s="3" t="s">
        <v>1733</v>
      </c>
      <c r="V460" s="5">
        <v>0</v>
      </c>
      <c r="W460" s="5">
        <v>0</v>
      </c>
      <c r="X460" s="5"/>
      <c r="Y460" s="5"/>
      <c r="Z460" s="5">
        <f>Tbl_BalanceHistory[[#This Row],[Discretionary Recommended - Pre 2022]]+Tbl_BalanceHistory[[#This Row],[Discretionary Balance Recommended: Policy]]+Tbl_BalanceHistory[[#This Row],[Discretionary Balance Recommended: Commitments]]</f>
        <v>0</v>
      </c>
      <c r="AA460" s="5">
        <f>Tbl_BalanceHistory[[#This Row],[Discretionary Balance]]-Tbl_BalanceHistory[[#This Row],[Discretionary Reappropriation]]</f>
        <v>0</v>
      </c>
      <c r="AB460" s="2"/>
      <c r="AC460" s="2"/>
      <c r="AD460" s="2"/>
      <c r="AE460" s="2"/>
    </row>
    <row r="461" spans="1:31" ht="30" x14ac:dyDescent="0.25">
      <c r="A461" s="2" t="s">
        <v>168</v>
      </c>
      <c r="B461" s="3">
        <v>2</v>
      </c>
      <c r="C461" s="3">
        <v>111</v>
      </c>
      <c r="D461" s="3" t="s">
        <v>170</v>
      </c>
      <c r="E461" s="3" t="str">
        <f>_xlfn.XLOOKUP(Tbl_BalanceHistory[[#This Row],[RespAgy]],Tbl_Agencies[Agy Code],Tbl_Agencies[Agy Sort])</f>
        <v>034000</v>
      </c>
      <c r="F461" s="2" t="str">
        <f>Tbl_BalanceHistory[[#This Row],[RespAgy]]&amp;": "&amp;Tbl_BalanceHistory[[#This Row],[RespAgency]]</f>
        <v>111: Supreme Court</v>
      </c>
      <c r="G461" s="3">
        <v>116</v>
      </c>
      <c r="H461" s="3" t="s">
        <v>191</v>
      </c>
      <c r="I461" s="3" t="str">
        <f>_xlfn.XLOOKUP(Tbl_BalanceHistory[[#This Row],[AgyCode]],Tbl_Agencies[Agy Code],Tbl_Agencies[Agy Sort])</f>
        <v>039000</v>
      </c>
      <c r="J461" s="2" t="str">
        <f>Tbl_BalanceHistory[[#This Row],[AgyCode]]&amp;": "&amp;Tbl_BalanceHistory[[#This Row],[Agency Name]]</f>
        <v>116: Combined District Courts</v>
      </c>
      <c r="K461" s="1">
        <v>2020</v>
      </c>
      <c r="L461" s="3">
        <v>321</v>
      </c>
      <c r="M461" s="3" t="s">
        <v>172</v>
      </c>
      <c r="N461" s="2" t="str">
        <f>Tbl_BalanceHistory[[#This Row],[ProgramCode]]&amp;": "&amp;Tbl_BalanceHistory[[#This Row],[Program Name]]</f>
        <v>321: Pre-Trial, Trial, and Appellate Processes</v>
      </c>
      <c r="O461" s="3" t="s">
        <v>886</v>
      </c>
      <c r="P461" s="1" t="str">
        <f>IF(Tbl_BalanceHistory[[#This Row],[FundCode]]="0100","GF",IF(Tbl_BalanceHistory[[#This Row],[FundCode]]="01000","GF","Hi Ed / OCR"))</f>
        <v>GF</v>
      </c>
      <c r="Q461" s="5">
        <v>23564970.199999999</v>
      </c>
      <c r="R461" s="5">
        <v>20544428.739999998</v>
      </c>
      <c r="S461" s="5">
        <v>3020541.46</v>
      </c>
      <c r="T461" s="5">
        <v>3020541.46</v>
      </c>
      <c r="U461" s="3" t="s">
        <v>1733</v>
      </c>
      <c r="V461" s="5">
        <v>0</v>
      </c>
      <c r="W461" s="5">
        <v>0</v>
      </c>
      <c r="X461" s="5"/>
      <c r="Y461" s="5"/>
      <c r="Z461" s="5">
        <f>Tbl_BalanceHistory[[#This Row],[Discretionary Recommended - Pre 2022]]+Tbl_BalanceHistory[[#This Row],[Discretionary Balance Recommended: Policy]]+Tbl_BalanceHistory[[#This Row],[Discretionary Balance Recommended: Commitments]]</f>
        <v>0</v>
      </c>
      <c r="AA461" s="5">
        <f>Tbl_BalanceHistory[[#This Row],[Discretionary Balance]]-Tbl_BalanceHistory[[#This Row],[Discretionary Reappropriation]]</f>
        <v>0</v>
      </c>
      <c r="AB461" s="2"/>
      <c r="AC461" s="2"/>
      <c r="AD461" s="2"/>
      <c r="AE461" s="2"/>
    </row>
    <row r="462" spans="1:31" ht="30" x14ac:dyDescent="0.25">
      <c r="A462" s="2" t="s">
        <v>938</v>
      </c>
      <c r="B462" s="3">
        <v>2</v>
      </c>
      <c r="C462" s="3">
        <v>111</v>
      </c>
      <c r="D462" s="3" t="s">
        <v>170</v>
      </c>
      <c r="E462" s="3" t="str">
        <f>_xlfn.XLOOKUP(Tbl_BalanceHistory[[#This Row],[RespAgy]],Tbl_Agencies[Agy Code],Tbl_Agencies[Agy Sort])</f>
        <v>034000</v>
      </c>
      <c r="F462" s="2" t="str">
        <f>Tbl_BalanceHistory[[#This Row],[RespAgy]]&amp;": "&amp;Tbl_BalanceHistory[[#This Row],[RespAgency]]</f>
        <v>111: Supreme Court</v>
      </c>
      <c r="G462" s="3">
        <v>103</v>
      </c>
      <c r="H462" s="3" t="s">
        <v>194</v>
      </c>
      <c r="I462" s="3" t="str">
        <f>_xlfn.XLOOKUP(Tbl_BalanceHistory[[#This Row],[AgyCode]],Tbl_Agencies[Agy Code],Tbl_Agencies[Agy Sort])</f>
        <v>040000</v>
      </c>
      <c r="J462" s="2" t="str">
        <f>Tbl_BalanceHistory[[#This Row],[AgyCode]]&amp;": "&amp;Tbl_BalanceHistory[[#This Row],[Agency Name]]</f>
        <v>103: Magistrate System</v>
      </c>
      <c r="K462" s="1">
        <v>2014</v>
      </c>
      <c r="L462" s="3">
        <v>321</v>
      </c>
      <c r="M462" s="3" t="s">
        <v>172</v>
      </c>
      <c r="N462" s="2" t="str">
        <f>Tbl_BalanceHistory[[#This Row],[ProgramCode]]&amp;": "&amp;Tbl_BalanceHistory[[#This Row],[Program Name]]</f>
        <v>321: Pre-Trial, Trial, and Appellate Processes</v>
      </c>
      <c r="O462" s="3" t="s">
        <v>1730</v>
      </c>
      <c r="P462" s="1" t="str">
        <f>IF(Tbl_BalanceHistory[[#This Row],[FundCode]]="0100","GF",IF(Tbl_BalanceHistory[[#This Row],[FundCode]]="01000","GF","Hi Ed / OCR"))</f>
        <v>GF</v>
      </c>
      <c r="Q462" s="5">
        <v>28843613</v>
      </c>
      <c r="R462" s="5">
        <v>28843613</v>
      </c>
      <c r="S462" s="5">
        <v>0</v>
      </c>
      <c r="T462" s="5">
        <v>0</v>
      </c>
      <c r="U462" s="3"/>
      <c r="V462" s="5">
        <v>0</v>
      </c>
      <c r="W462" s="5">
        <v>0</v>
      </c>
      <c r="X462" s="5"/>
      <c r="Y462" s="5"/>
      <c r="Z462" s="5">
        <f>Tbl_BalanceHistory[[#This Row],[Discretionary Recommended - Pre 2022]]+Tbl_BalanceHistory[[#This Row],[Discretionary Balance Recommended: Policy]]+Tbl_BalanceHistory[[#This Row],[Discretionary Balance Recommended: Commitments]]</f>
        <v>0</v>
      </c>
      <c r="AA462" s="5">
        <f>Tbl_BalanceHistory[[#This Row],[Discretionary Balance]]-Tbl_BalanceHistory[[#This Row],[Discretionary Reappropriation]]</f>
        <v>0</v>
      </c>
      <c r="AB462" s="2"/>
      <c r="AC462" s="2"/>
      <c r="AD462" s="2"/>
      <c r="AE462" s="2"/>
    </row>
    <row r="463" spans="1:31" ht="30" x14ac:dyDescent="0.25">
      <c r="A463" s="2" t="s">
        <v>938</v>
      </c>
      <c r="B463" s="3">
        <v>2</v>
      </c>
      <c r="C463" s="3">
        <v>111</v>
      </c>
      <c r="D463" s="3" t="s">
        <v>170</v>
      </c>
      <c r="E463" s="3" t="str">
        <f>_xlfn.XLOOKUP(Tbl_BalanceHistory[[#This Row],[RespAgy]],Tbl_Agencies[Agy Code],Tbl_Agencies[Agy Sort])</f>
        <v>034000</v>
      </c>
      <c r="F463" s="2" t="str">
        <f>Tbl_BalanceHistory[[#This Row],[RespAgy]]&amp;": "&amp;Tbl_BalanceHistory[[#This Row],[RespAgency]]</f>
        <v>111: Supreme Court</v>
      </c>
      <c r="G463" s="3">
        <v>103</v>
      </c>
      <c r="H463" s="3" t="s">
        <v>194</v>
      </c>
      <c r="I463" s="3" t="str">
        <f>_xlfn.XLOOKUP(Tbl_BalanceHistory[[#This Row],[AgyCode]],Tbl_Agencies[Agy Code],Tbl_Agencies[Agy Sort])</f>
        <v>040000</v>
      </c>
      <c r="J463" s="2" t="str">
        <f>Tbl_BalanceHistory[[#This Row],[AgyCode]]&amp;": "&amp;Tbl_BalanceHistory[[#This Row],[Agency Name]]</f>
        <v>103: Magistrate System</v>
      </c>
      <c r="K463" s="1">
        <v>2015</v>
      </c>
      <c r="L463" s="3">
        <v>321</v>
      </c>
      <c r="M463" s="3" t="s">
        <v>172</v>
      </c>
      <c r="N463" s="2" t="str">
        <f>Tbl_BalanceHistory[[#This Row],[ProgramCode]]&amp;": "&amp;Tbl_BalanceHistory[[#This Row],[Program Name]]</f>
        <v>321: Pre-Trial, Trial, and Appellate Processes</v>
      </c>
      <c r="O463" s="3" t="s">
        <v>1730</v>
      </c>
      <c r="P463" s="1" t="str">
        <f>IF(Tbl_BalanceHistory[[#This Row],[FundCode]]="0100","GF",IF(Tbl_BalanceHistory[[#This Row],[FundCode]]="01000","GF","Hi Ed / OCR"))</f>
        <v>GF</v>
      </c>
      <c r="Q463" s="5">
        <v>30112081</v>
      </c>
      <c r="R463" s="5">
        <v>30112081</v>
      </c>
      <c r="S463" s="5">
        <v>0</v>
      </c>
      <c r="T463" s="5">
        <v>0</v>
      </c>
      <c r="U463" s="3"/>
      <c r="V463" s="5">
        <v>0</v>
      </c>
      <c r="W463" s="5">
        <v>0</v>
      </c>
      <c r="X463" s="5"/>
      <c r="Y463" s="5"/>
      <c r="Z463" s="5">
        <f>Tbl_BalanceHistory[[#This Row],[Discretionary Recommended - Pre 2022]]+Tbl_BalanceHistory[[#This Row],[Discretionary Balance Recommended: Policy]]+Tbl_BalanceHistory[[#This Row],[Discretionary Balance Recommended: Commitments]]</f>
        <v>0</v>
      </c>
      <c r="AA463" s="5">
        <f>Tbl_BalanceHistory[[#This Row],[Discretionary Balance]]-Tbl_BalanceHistory[[#This Row],[Discretionary Reappropriation]]</f>
        <v>0</v>
      </c>
      <c r="AB463" s="2"/>
      <c r="AC463" s="2"/>
      <c r="AD463" s="2"/>
      <c r="AE463" s="2"/>
    </row>
    <row r="464" spans="1:31" ht="30" x14ac:dyDescent="0.25">
      <c r="A464" s="2" t="s">
        <v>938</v>
      </c>
      <c r="B464" s="3">
        <v>2</v>
      </c>
      <c r="C464" s="3">
        <v>111</v>
      </c>
      <c r="D464" s="3" t="s">
        <v>170</v>
      </c>
      <c r="E464" s="3" t="str">
        <f>_xlfn.XLOOKUP(Tbl_BalanceHistory[[#This Row],[RespAgy]],Tbl_Agencies[Agy Code],Tbl_Agencies[Agy Sort])</f>
        <v>034000</v>
      </c>
      <c r="F464" s="2" t="str">
        <f>Tbl_BalanceHistory[[#This Row],[RespAgy]]&amp;": "&amp;Tbl_BalanceHistory[[#This Row],[RespAgency]]</f>
        <v>111: Supreme Court</v>
      </c>
      <c r="G464" s="3">
        <v>103</v>
      </c>
      <c r="H464" s="3" t="s">
        <v>194</v>
      </c>
      <c r="I464" s="3" t="str">
        <f>_xlfn.XLOOKUP(Tbl_BalanceHistory[[#This Row],[AgyCode]],Tbl_Agencies[Agy Code],Tbl_Agencies[Agy Sort])</f>
        <v>040000</v>
      </c>
      <c r="J464" s="2" t="str">
        <f>Tbl_BalanceHistory[[#This Row],[AgyCode]]&amp;": "&amp;Tbl_BalanceHistory[[#This Row],[Agency Name]]</f>
        <v>103: Magistrate System</v>
      </c>
      <c r="K464" s="1">
        <v>2016</v>
      </c>
      <c r="L464" s="3">
        <v>321</v>
      </c>
      <c r="M464" s="3" t="s">
        <v>172</v>
      </c>
      <c r="N464" s="2" t="str">
        <f>Tbl_BalanceHistory[[#This Row],[ProgramCode]]&amp;": "&amp;Tbl_BalanceHistory[[#This Row],[Program Name]]</f>
        <v>321: Pre-Trial, Trial, and Appellate Processes</v>
      </c>
      <c r="O464" s="3" t="s">
        <v>1730</v>
      </c>
      <c r="P464" s="1" t="str">
        <f>IF(Tbl_BalanceHistory[[#This Row],[FundCode]]="0100","GF",IF(Tbl_BalanceHistory[[#This Row],[FundCode]]="01000","GF","Hi Ed / OCR"))</f>
        <v>GF</v>
      </c>
      <c r="Q464" s="5">
        <v>30897212</v>
      </c>
      <c r="R464" s="5">
        <v>30894851.59</v>
      </c>
      <c r="S464" s="5">
        <v>2360</v>
      </c>
      <c r="T464" s="5">
        <v>2360</v>
      </c>
      <c r="U464" s="3" t="s">
        <v>1732</v>
      </c>
      <c r="V464" s="5">
        <v>0</v>
      </c>
      <c r="W464" s="5">
        <v>0</v>
      </c>
      <c r="X464" s="5"/>
      <c r="Y464" s="5"/>
      <c r="Z464" s="5">
        <f>Tbl_BalanceHistory[[#This Row],[Discretionary Recommended - Pre 2022]]+Tbl_BalanceHistory[[#This Row],[Discretionary Balance Recommended: Policy]]+Tbl_BalanceHistory[[#This Row],[Discretionary Balance Recommended: Commitments]]</f>
        <v>0</v>
      </c>
      <c r="AA464" s="5">
        <f>Tbl_BalanceHistory[[#This Row],[Discretionary Balance]]-Tbl_BalanceHistory[[#This Row],[Discretionary Reappropriation]]</f>
        <v>0</v>
      </c>
      <c r="AB464" s="2"/>
      <c r="AC464" s="2"/>
      <c r="AD464" s="2"/>
      <c r="AE464" s="2"/>
    </row>
    <row r="465" spans="1:31" ht="30" x14ac:dyDescent="0.25">
      <c r="A465" s="2" t="s">
        <v>938</v>
      </c>
      <c r="B465" s="3">
        <v>2</v>
      </c>
      <c r="C465" s="3">
        <v>111</v>
      </c>
      <c r="D465" s="3" t="s">
        <v>170</v>
      </c>
      <c r="E465" s="3" t="str">
        <f>_xlfn.XLOOKUP(Tbl_BalanceHistory[[#This Row],[RespAgy]],Tbl_Agencies[Agy Code],Tbl_Agencies[Agy Sort])</f>
        <v>034000</v>
      </c>
      <c r="F465" s="2" t="str">
        <f>Tbl_BalanceHistory[[#This Row],[RespAgy]]&amp;": "&amp;Tbl_BalanceHistory[[#This Row],[RespAgency]]</f>
        <v>111: Supreme Court</v>
      </c>
      <c r="G465" s="3">
        <v>103</v>
      </c>
      <c r="H465" s="3" t="s">
        <v>194</v>
      </c>
      <c r="I465" s="3" t="str">
        <f>_xlfn.XLOOKUP(Tbl_BalanceHistory[[#This Row],[AgyCode]],Tbl_Agencies[Agy Code],Tbl_Agencies[Agy Sort])</f>
        <v>040000</v>
      </c>
      <c r="J465" s="2" t="str">
        <f>Tbl_BalanceHistory[[#This Row],[AgyCode]]&amp;": "&amp;Tbl_BalanceHistory[[#This Row],[Agency Name]]</f>
        <v>103: Magistrate System</v>
      </c>
      <c r="K465" s="1">
        <v>2017</v>
      </c>
      <c r="L465" s="3">
        <v>321</v>
      </c>
      <c r="M465" s="3" t="s">
        <v>172</v>
      </c>
      <c r="N465" s="2" t="str">
        <f>Tbl_BalanceHistory[[#This Row],[ProgramCode]]&amp;": "&amp;Tbl_BalanceHistory[[#This Row],[Program Name]]</f>
        <v>321: Pre-Trial, Trial, and Appellate Processes</v>
      </c>
      <c r="O465" s="3" t="s">
        <v>886</v>
      </c>
      <c r="P465" s="1" t="str">
        <f>IF(Tbl_BalanceHistory[[#This Row],[FundCode]]="0100","GF",IF(Tbl_BalanceHistory[[#This Row],[FundCode]]="01000","GF","Hi Ed / OCR"))</f>
        <v>GF</v>
      </c>
      <c r="Q465" s="5">
        <v>32580298</v>
      </c>
      <c r="R465" s="5">
        <v>32577446.43</v>
      </c>
      <c r="S465" s="5">
        <v>2851</v>
      </c>
      <c r="T465" s="5">
        <v>2851</v>
      </c>
      <c r="U465" s="3" t="s">
        <v>1732</v>
      </c>
      <c r="V465" s="5">
        <v>0</v>
      </c>
      <c r="W465" s="5">
        <v>0</v>
      </c>
      <c r="X465" s="5"/>
      <c r="Y465" s="5"/>
      <c r="Z465" s="5">
        <f>Tbl_BalanceHistory[[#This Row],[Discretionary Recommended - Pre 2022]]+Tbl_BalanceHistory[[#This Row],[Discretionary Balance Recommended: Policy]]+Tbl_BalanceHistory[[#This Row],[Discretionary Balance Recommended: Commitments]]</f>
        <v>0</v>
      </c>
      <c r="AA465" s="5">
        <f>Tbl_BalanceHistory[[#This Row],[Discretionary Balance]]-Tbl_BalanceHistory[[#This Row],[Discretionary Reappropriation]]</f>
        <v>0</v>
      </c>
      <c r="AB465" s="2"/>
      <c r="AC465" s="2"/>
      <c r="AD465" s="2"/>
      <c r="AE465" s="2"/>
    </row>
    <row r="466" spans="1:31" ht="30" x14ac:dyDescent="0.25">
      <c r="A466" s="2" t="s">
        <v>938</v>
      </c>
      <c r="B466" s="3">
        <v>2</v>
      </c>
      <c r="C466" s="3">
        <v>111</v>
      </c>
      <c r="D466" s="3" t="s">
        <v>170</v>
      </c>
      <c r="E466" s="3" t="str">
        <f>_xlfn.XLOOKUP(Tbl_BalanceHistory[[#This Row],[RespAgy]],Tbl_Agencies[Agy Code],Tbl_Agencies[Agy Sort])</f>
        <v>034000</v>
      </c>
      <c r="F466" s="2" t="str">
        <f>Tbl_BalanceHistory[[#This Row],[RespAgy]]&amp;": "&amp;Tbl_BalanceHistory[[#This Row],[RespAgency]]</f>
        <v>111: Supreme Court</v>
      </c>
      <c r="G466" s="3">
        <v>103</v>
      </c>
      <c r="H466" s="3" t="s">
        <v>194</v>
      </c>
      <c r="I466" s="3" t="str">
        <f>_xlfn.XLOOKUP(Tbl_BalanceHistory[[#This Row],[AgyCode]],Tbl_Agencies[Agy Code],Tbl_Agencies[Agy Sort])</f>
        <v>040000</v>
      </c>
      <c r="J466" s="2" t="str">
        <f>Tbl_BalanceHistory[[#This Row],[AgyCode]]&amp;": "&amp;Tbl_BalanceHistory[[#This Row],[Agency Name]]</f>
        <v>103: Magistrate System</v>
      </c>
      <c r="K466" s="1">
        <v>2018</v>
      </c>
      <c r="L466" s="3">
        <v>321</v>
      </c>
      <c r="M466" s="3" t="s">
        <v>172</v>
      </c>
      <c r="N466" s="2" t="str">
        <f>Tbl_BalanceHistory[[#This Row],[ProgramCode]]&amp;": "&amp;Tbl_BalanceHistory[[#This Row],[Program Name]]</f>
        <v>321: Pre-Trial, Trial, and Appellate Processes</v>
      </c>
      <c r="O466" s="3" t="s">
        <v>886</v>
      </c>
      <c r="P466" s="1" t="str">
        <f>IF(Tbl_BalanceHistory[[#This Row],[FundCode]]="0100","GF",IF(Tbl_BalanceHistory[[#This Row],[FundCode]]="01000","GF","Hi Ed / OCR"))</f>
        <v>GF</v>
      </c>
      <c r="Q466" s="5">
        <v>32798835</v>
      </c>
      <c r="R466" s="5">
        <v>32798805.829999998</v>
      </c>
      <c r="S466" s="5">
        <v>29</v>
      </c>
      <c r="T466" s="5">
        <v>29</v>
      </c>
      <c r="U466" s="3" t="s">
        <v>1733</v>
      </c>
      <c r="V466" s="5">
        <v>0</v>
      </c>
      <c r="W466" s="5">
        <v>0</v>
      </c>
      <c r="X466" s="5"/>
      <c r="Y466" s="5"/>
      <c r="Z466" s="5">
        <f>Tbl_BalanceHistory[[#This Row],[Discretionary Recommended - Pre 2022]]+Tbl_BalanceHistory[[#This Row],[Discretionary Balance Recommended: Policy]]+Tbl_BalanceHistory[[#This Row],[Discretionary Balance Recommended: Commitments]]</f>
        <v>0</v>
      </c>
      <c r="AA466" s="5">
        <f>Tbl_BalanceHistory[[#This Row],[Discretionary Balance]]-Tbl_BalanceHistory[[#This Row],[Discretionary Reappropriation]]</f>
        <v>0</v>
      </c>
      <c r="AB466" s="2"/>
      <c r="AC466" s="2"/>
      <c r="AD466" s="2"/>
      <c r="AE466" s="2"/>
    </row>
    <row r="467" spans="1:31" ht="30" x14ac:dyDescent="0.25">
      <c r="A467" s="2" t="s">
        <v>938</v>
      </c>
      <c r="B467" s="3">
        <v>2</v>
      </c>
      <c r="C467" s="3">
        <v>111</v>
      </c>
      <c r="D467" s="3" t="s">
        <v>170</v>
      </c>
      <c r="E467" s="3" t="str">
        <f>_xlfn.XLOOKUP(Tbl_BalanceHistory[[#This Row],[RespAgy]],Tbl_Agencies[Agy Code],Tbl_Agencies[Agy Sort])</f>
        <v>034000</v>
      </c>
      <c r="F467" s="2" t="str">
        <f>Tbl_BalanceHistory[[#This Row],[RespAgy]]&amp;": "&amp;Tbl_BalanceHistory[[#This Row],[RespAgency]]</f>
        <v>111: Supreme Court</v>
      </c>
      <c r="G467" s="3">
        <v>103</v>
      </c>
      <c r="H467" s="3" t="s">
        <v>194</v>
      </c>
      <c r="I467" s="3" t="str">
        <f>_xlfn.XLOOKUP(Tbl_BalanceHistory[[#This Row],[AgyCode]],Tbl_Agencies[Agy Code],Tbl_Agencies[Agy Sort])</f>
        <v>040000</v>
      </c>
      <c r="J467" s="2" t="str">
        <f>Tbl_BalanceHistory[[#This Row],[AgyCode]]&amp;": "&amp;Tbl_BalanceHistory[[#This Row],[Agency Name]]</f>
        <v>103: Magistrate System</v>
      </c>
      <c r="K467" s="1">
        <v>2019</v>
      </c>
      <c r="L467" s="3">
        <v>321</v>
      </c>
      <c r="M467" s="3" t="s">
        <v>172</v>
      </c>
      <c r="N467" s="2" t="str">
        <f>Tbl_BalanceHistory[[#This Row],[ProgramCode]]&amp;": "&amp;Tbl_BalanceHistory[[#This Row],[Program Name]]</f>
        <v>321: Pre-Trial, Trial, and Appellate Processes</v>
      </c>
      <c r="O467" s="3" t="s">
        <v>886</v>
      </c>
      <c r="P467" s="1" t="str">
        <f>IF(Tbl_BalanceHistory[[#This Row],[FundCode]]="0100","GF",IF(Tbl_BalanceHistory[[#This Row],[FundCode]]="01000","GF","Hi Ed / OCR"))</f>
        <v>GF</v>
      </c>
      <c r="Q467" s="5">
        <v>32059469</v>
      </c>
      <c r="R467" s="5">
        <v>32059469</v>
      </c>
      <c r="S467" s="5">
        <v>0</v>
      </c>
      <c r="T467" s="5">
        <v>0</v>
      </c>
      <c r="U467" s="3" t="s">
        <v>1733</v>
      </c>
      <c r="V467" s="5">
        <v>0</v>
      </c>
      <c r="W467" s="5">
        <v>0</v>
      </c>
      <c r="X467" s="5"/>
      <c r="Y467" s="5"/>
      <c r="Z467" s="5">
        <f>Tbl_BalanceHistory[[#This Row],[Discretionary Recommended - Pre 2022]]+Tbl_BalanceHistory[[#This Row],[Discretionary Balance Recommended: Policy]]+Tbl_BalanceHistory[[#This Row],[Discretionary Balance Recommended: Commitments]]</f>
        <v>0</v>
      </c>
      <c r="AA467" s="5">
        <f>Tbl_BalanceHistory[[#This Row],[Discretionary Balance]]-Tbl_BalanceHistory[[#This Row],[Discretionary Reappropriation]]</f>
        <v>0</v>
      </c>
      <c r="AB467" s="2"/>
      <c r="AC467" s="2"/>
      <c r="AD467" s="2"/>
      <c r="AE467" s="2"/>
    </row>
    <row r="468" spans="1:31" ht="30" x14ac:dyDescent="0.25">
      <c r="A468" s="2" t="s">
        <v>168</v>
      </c>
      <c r="B468" s="3">
        <v>2</v>
      </c>
      <c r="C468" s="3">
        <v>111</v>
      </c>
      <c r="D468" s="3" t="s">
        <v>170</v>
      </c>
      <c r="E468" s="3" t="str">
        <f>_xlfn.XLOOKUP(Tbl_BalanceHistory[[#This Row],[RespAgy]],Tbl_Agencies[Agy Code],Tbl_Agencies[Agy Sort])</f>
        <v>034000</v>
      </c>
      <c r="F468" s="2" t="str">
        <f>Tbl_BalanceHistory[[#This Row],[RespAgy]]&amp;": "&amp;Tbl_BalanceHistory[[#This Row],[RespAgency]]</f>
        <v>111: Supreme Court</v>
      </c>
      <c r="G468" s="3">
        <v>103</v>
      </c>
      <c r="H468" s="3" t="s">
        <v>194</v>
      </c>
      <c r="I468" s="3" t="str">
        <f>_xlfn.XLOOKUP(Tbl_BalanceHistory[[#This Row],[AgyCode]],Tbl_Agencies[Agy Code],Tbl_Agencies[Agy Sort])</f>
        <v>040000</v>
      </c>
      <c r="J468" s="2" t="str">
        <f>Tbl_BalanceHistory[[#This Row],[AgyCode]]&amp;": "&amp;Tbl_BalanceHistory[[#This Row],[Agency Name]]</f>
        <v>103: Magistrate System</v>
      </c>
      <c r="K468" s="1">
        <v>2020</v>
      </c>
      <c r="L468" s="3">
        <v>321</v>
      </c>
      <c r="M468" s="3" t="s">
        <v>172</v>
      </c>
      <c r="N468" s="2" t="str">
        <f>Tbl_BalanceHistory[[#This Row],[ProgramCode]]&amp;": "&amp;Tbl_BalanceHistory[[#This Row],[Program Name]]</f>
        <v>321: Pre-Trial, Trial, and Appellate Processes</v>
      </c>
      <c r="O468" s="3" t="s">
        <v>886</v>
      </c>
      <c r="P468" s="1" t="str">
        <f>IF(Tbl_BalanceHistory[[#This Row],[FundCode]]="0100","GF",IF(Tbl_BalanceHistory[[#This Row],[FundCode]]="01000","GF","Hi Ed / OCR"))</f>
        <v>GF</v>
      </c>
      <c r="Q468" s="5">
        <v>33396919</v>
      </c>
      <c r="R468" s="5">
        <v>33396819</v>
      </c>
      <c r="S468" s="5">
        <v>100</v>
      </c>
      <c r="T468" s="5">
        <v>100</v>
      </c>
      <c r="U468" s="3" t="s">
        <v>1733</v>
      </c>
      <c r="V468" s="5">
        <v>0</v>
      </c>
      <c r="W468" s="5">
        <v>0</v>
      </c>
      <c r="X468" s="5"/>
      <c r="Y468" s="5"/>
      <c r="Z468" s="5">
        <f>Tbl_BalanceHistory[[#This Row],[Discretionary Recommended - Pre 2022]]+Tbl_BalanceHistory[[#This Row],[Discretionary Balance Recommended: Policy]]+Tbl_BalanceHistory[[#This Row],[Discretionary Balance Recommended: Commitments]]</f>
        <v>0</v>
      </c>
      <c r="AA468" s="5">
        <f>Tbl_BalanceHistory[[#This Row],[Discretionary Balance]]-Tbl_BalanceHistory[[#This Row],[Discretionary Reappropriation]]</f>
        <v>0</v>
      </c>
      <c r="AB468" s="2"/>
      <c r="AC468" s="2"/>
      <c r="AD468" s="2"/>
      <c r="AE468" s="2"/>
    </row>
    <row r="469" spans="1:31" ht="30" x14ac:dyDescent="0.25">
      <c r="A469" s="2" t="s">
        <v>168</v>
      </c>
      <c r="B469" s="3">
        <v>2</v>
      </c>
      <c r="C469" s="3">
        <v>125</v>
      </c>
      <c r="D469" s="3" t="s">
        <v>179</v>
      </c>
      <c r="E469" s="3" t="str">
        <f>_xlfn.XLOOKUP(Tbl_BalanceHistory[[#This Row],[RespAgy]],Tbl_Agencies[Agy Code],Tbl_Agencies[Agy Sort])</f>
        <v>035000</v>
      </c>
      <c r="F469" s="2" t="str">
        <f>Tbl_BalanceHistory[[#This Row],[RespAgy]]&amp;": "&amp;Tbl_BalanceHistory[[#This Row],[RespAgency]]</f>
        <v>125: Court of Appeals of Virginia</v>
      </c>
      <c r="G469" s="3">
        <v>125</v>
      </c>
      <c r="H469" s="3" t="s">
        <v>179</v>
      </c>
      <c r="I469" s="3" t="str">
        <f>_xlfn.XLOOKUP(Tbl_BalanceHistory[[#This Row],[AgyCode]],Tbl_Agencies[Agy Code],Tbl_Agencies[Agy Sort])</f>
        <v>035000</v>
      </c>
      <c r="J469" s="2" t="str">
        <f>Tbl_BalanceHistory[[#This Row],[AgyCode]]&amp;": "&amp;Tbl_BalanceHistory[[#This Row],[Agency Name]]</f>
        <v>125: Court of Appeals of Virginia</v>
      </c>
      <c r="K469" s="1">
        <v>2021</v>
      </c>
      <c r="L469" s="3">
        <v>321</v>
      </c>
      <c r="M469" s="3" t="s">
        <v>172</v>
      </c>
      <c r="N469" s="2" t="str">
        <f>Tbl_BalanceHistory[[#This Row],[ProgramCode]]&amp;": "&amp;Tbl_BalanceHistory[[#This Row],[Program Name]]</f>
        <v>321: Pre-Trial, Trial, and Appellate Processes</v>
      </c>
      <c r="O469" s="3" t="s">
        <v>886</v>
      </c>
      <c r="P469" s="1" t="str">
        <f>IF(Tbl_BalanceHistory[[#This Row],[FundCode]]="0100","GF",IF(Tbl_BalanceHistory[[#This Row],[FundCode]]="01000","GF","Hi Ed / OCR"))</f>
        <v>GF</v>
      </c>
      <c r="Q469" s="5">
        <v>10513382.15</v>
      </c>
      <c r="R469" s="5">
        <v>9400709.7899999991</v>
      </c>
      <c r="S469" s="5">
        <v>1112672.3600000001</v>
      </c>
      <c r="T469" s="5">
        <v>1112672.3600000001</v>
      </c>
      <c r="U469" s="3" t="s">
        <v>1733</v>
      </c>
      <c r="V469" s="5">
        <v>0</v>
      </c>
      <c r="W469" s="5">
        <v>0</v>
      </c>
      <c r="X469" s="5"/>
      <c r="Y469" s="5"/>
      <c r="Z469" s="5">
        <f>Tbl_BalanceHistory[[#This Row],[Discretionary Recommended - Pre 2022]]+Tbl_BalanceHistory[[#This Row],[Discretionary Balance Recommended: Policy]]+Tbl_BalanceHistory[[#This Row],[Discretionary Balance Recommended: Commitments]]</f>
        <v>0</v>
      </c>
      <c r="AA469" s="5">
        <f>Tbl_BalanceHistory[[#This Row],[Discretionary Balance]]-Tbl_BalanceHistory[[#This Row],[Discretionary Reappropriation]]</f>
        <v>0</v>
      </c>
      <c r="AB469" s="2"/>
      <c r="AC469" s="2"/>
      <c r="AD469" s="2"/>
      <c r="AE469" s="2"/>
    </row>
    <row r="470" spans="1:31" ht="30" x14ac:dyDescent="0.25">
      <c r="A470" s="2" t="s">
        <v>168</v>
      </c>
      <c r="B470" s="3">
        <v>2</v>
      </c>
      <c r="C470" s="3">
        <v>125</v>
      </c>
      <c r="D470" s="3" t="s">
        <v>179</v>
      </c>
      <c r="E470" s="3" t="str">
        <f>_xlfn.XLOOKUP(Tbl_BalanceHistory[[#This Row],[RespAgy]],Tbl_Agencies[Agy Code],Tbl_Agencies[Agy Sort])</f>
        <v>035000</v>
      </c>
      <c r="F470" s="2" t="str">
        <f>Tbl_BalanceHistory[[#This Row],[RespAgy]]&amp;": "&amp;Tbl_BalanceHistory[[#This Row],[RespAgency]]</f>
        <v>125: Court of Appeals of Virginia</v>
      </c>
      <c r="G470" s="3">
        <v>125</v>
      </c>
      <c r="H470" s="3" t="s">
        <v>179</v>
      </c>
      <c r="I470" s="3" t="str">
        <f>_xlfn.XLOOKUP(Tbl_BalanceHistory[[#This Row],[AgyCode]],Tbl_Agencies[Agy Code],Tbl_Agencies[Agy Sort])</f>
        <v>035000</v>
      </c>
      <c r="J470" s="2" t="str">
        <f>Tbl_BalanceHistory[[#This Row],[AgyCode]]&amp;": "&amp;Tbl_BalanceHistory[[#This Row],[Agency Name]]</f>
        <v>125: Court of Appeals of Virginia</v>
      </c>
      <c r="K470" s="1">
        <v>2022</v>
      </c>
      <c r="L470" s="3">
        <v>321</v>
      </c>
      <c r="M470" s="3" t="s">
        <v>172</v>
      </c>
      <c r="N470" s="2" t="str">
        <f>Tbl_BalanceHistory[[#This Row],[ProgramCode]]&amp;": "&amp;Tbl_BalanceHistory[[#This Row],[Program Name]]</f>
        <v>321: Pre-Trial, Trial, and Appellate Processes</v>
      </c>
      <c r="O470" s="3" t="s">
        <v>886</v>
      </c>
      <c r="P470" s="1" t="str">
        <f>IF(Tbl_BalanceHistory[[#This Row],[FundCode]]="0100","GF",IF(Tbl_BalanceHistory[[#This Row],[FundCode]]="01000","GF","Hi Ed / OCR"))</f>
        <v>GF</v>
      </c>
      <c r="Q470" s="5">
        <v>19682260.359999999</v>
      </c>
      <c r="R470" s="5">
        <v>16131312.310000001</v>
      </c>
      <c r="S470" s="5">
        <v>3550948.05</v>
      </c>
      <c r="T470" s="5">
        <v>3550948.05</v>
      </c>
      <c r="U470" s="3" t="s">
        <v>1733</v>
      </c>
      <c r="V470" s="5">
        <v>0</v>
      </c>
      <c r="W470" s="5"/>
      <c r="X470" s="5">
        <v>0</v>
      </c>
      <c r="Y470" s="5">
        <v>0</v>
      </c>
      <c r="Z470" s="5">
        <f>Tbl_BalanceHistory[[#This Row],[Discretionary Recommended - Pre 2022]]+Tbl_BalanceHistory[[#This Row],[Discretionary Balance Recommended: Policy]]+Tbl_BalanceHistory[[#This Row],[Discretionary Balance Recommended: Commitments]]</f>
        <v>0</v>
      </c>
      <c r="AA470" s="5">
        <f>Tbl_BalanceHistory[[#This Row],[Discretionary Balance]]-Tbl_BalanceHistory[[#This Row],[Discretionary Reappropriation]]</f>
        <v>0</v>
      </c>
      <c r="AB470" s="2"/>
      <c r="AC470" s="2"/>
      <c r="AD470" s="2"/>
      <c r="AE470" s="2"/>
    </row>
    <row r="471" spans="1:31" ht="30" x14ac:dyDescent="0.25">
      <c r="A471" s="2" t="s">
        <v>168</v>
      </c>
      <c r="B471" s="3">
        <v>2</v>
      </c>
      <c r="C471" s="3">
        <v>125</v>
      </c>
      <c r="D471" s="3" t="s">
        <v>179</v>
      </c>
      <c r="E471" s="3" t="str">
        <f>_xlfn.XLOOKUP(Tbl_BalanceHistory[[#This Row],[RespAgy]],Tbl_Agencies[Agy Code],Tbl_Agencies[Agy Sort])</f>
        <v>035000</v>
      </c>
      <c r="F471" s="2" t="str">
        <f>Tbl_BalanceHistory[[#This Row],[RespAgy]]&amp;": "&amp;Tbl_BalanceHistory[[#This Row],[RespAgency]]</f>
        <v>125: Court of Appeals of Virginia</v>
      </c>
      <c r="G471" s="3">
        <v>125</v>
      </c>
      <c r="H471" s="3" t="s">
        <v>179</v>
      </c>
      <c r="I471" s="3" t="str">
        <f>_xlfn.XLOOKUP(Tbl_BalanceHistory[[#This Row],[AgyCode]],Tbl_Agencies[Agy Code],Tbl_Agencies[Agy Sort])</f>
        <v>035000</v>
      </c>
      <c r="J471" s="2" t="str">
        <f>Tbl_BalanceHistory[[#This Row],[AgyCode]]&amp;": "&amp;Tbl_BalanceHistory[[#This Row],[Agency Name]]</f>
        <v>125: Court of Appeals of Virginia</v>
      </c>
      <c r="K471" s="1">
        <v>2023</v>
      </c>
      <c r="L471" s="3">
        <v>321</v>
      </c>
      <c r="M471" s="3" t="s">
        <v>172</v>
      </c>
      <c r="N471" s="2" t="str">
        <f>Tbl_BalanceHistory[[#This Row],[ProgramCode]]&amp;": "&amp;Tbl_BalanceHistory[[#This Row],[Program Name]]</f>
        <v>321: Pre-Trial, Trial, and Appellate Processes</v>
      </c>
      <c r="O471" s="3" t="s">
        <v>886</v>
      </c>
      <c r="P471" s="1" t="str">
        <f>IF(Tbl_BalanceHistory[[#This Row],[FundCode]]="0100","GF",IF(Tbl_BalanceHistory[[#This Row],[FundCode]]="01000","GF","Hi Ed / OCR"))</f>
        <v>GF</v>
      </c>
      <c r="Q471" s="5">
        <v>22592970.050000001</v>
      </c>
      <c r="R471" s="5">
        <v>17983534.43</v>
      </c>
      <c r="S471" s="5">
        <v>4609435.62</v>
      </c>
      <c r="T471" s="5">
        <v>4609435.62</v>
      </c>
      <c r="U471" s="3" t="s">
        <v>1733</v>
      </c>
      <c r="V471" s="5">
        <v>0</v>
      </c>
      <c r="W471" s="5">
        <v>0</v>
      </c>
      <c r="X471" s="5">
        <v>0</v>
      </c>
      <c r="Y471" s="5">
        <v>0</v>
      </c>
      <c r="Z471" s="5">
        <v>0</v>
      </c>
      <c r="AA471" s="5">
        <v>0</v>
      </c>
      <c r="AB471" s="2"/>
      <c r="AC471" s="2"/>
      <c r="AD471" s="2"/>
      <c r="AE471" s="2"/>
    </row>
    <row r="472" spans="1:31" ht="30" x14ac:dyDescent="0.25">
      <c r="A472" s="2" t="s">
        <v>168</v>
      </c>
      <c r="B472" s="3">
        <v>2</v>
      </c>
      <c r="C472" s="3">
        <v>125</v>
      </c>
      <c r="D472" s="3" t="s">
        <v>179</v>
      </c>
      <c r="E472" s="3" t="str">
        <f>_xlfn.XLOOKUP(Tbl_BalanceHistory[[#This Row],[RespAgy]],Tbl_Agencies[Agy Code],Tbl_Agencies[Agy Sort])</f>
        <v>035000</v>
      </c>
      <c r="F472" s="2" t="str">
        <f>Tbl_BalanceHistory[[#This Row],[RespAgy]]&amp;": "&amp;Tbl_BalanceHistory[[#This Row],[RespAgency]]</f>
        <v>125: Court of Appeals of Virginia</v>
      </c>
      <c r="G472" s="3">
        <v>125</v>
      </c>
      <c r="H472" s="3" t="s">
        <v>179</v>
      </c>
      <c r="I472" s="3" t="str">
        <f>_xlfn.XLOOKUP(Tbl_BalanceHistory[[#This Row],[AgyCode]],Tbl_Agencies[Agy Code],Tbl_Agencies[Agy Sort])</f>
        <v>035000</v>
      </c>
      <c r="J472" s="2" t="str">
        <f>Tbl_BalanceHistory[[#This Row],[AgyCode]]&amp;": "&amp;Tbl_BalanceHistory[[#This Row],[Agency Name]]</f>
        <v>125: Court of Appeals of Virginia</v>
      </c>
      <c r="K472" s="1">
        <v>2024</v>
      </c>
      <c r="L472" s="3">
        <v>321</v>
      </c>
      <c r="M472" s="3" t="s">
        <v>172</v>
      </c>
      <c r="N472" s="2" t="str">
        <f>Tbl_BalanceHistory[[#This Row],[ProgramCode]]&amp;": "&amp;Tbl_BalanceHistory[[#This Row],[Program Name]]</f>
        <v>321: Pre-Trial, Trial, and Appellate Processes</v>
      </c>
      <c r="O472" s="3" t="s">
        <v>886</v>
      </c>
      <c r="P472" s="1" t="str">
        <f>IF(Tbl_BalanceHistory[[#This Row],[FundCode]]="0100","GF",IF(Tbl_BalanceHistory[[#This Row],[FundCode]]="01000","GF","Hi Ed / OCR"))</f>
        <v>GF</v>
      </c>
      <c r="Q472" s="5">
        <v>24680587.620000001</v>
      </c>
      <c r="R472" s="5">
        <v>19731992.210000001</v>
      </c>
      <c r="S472" s="5">
        <v>4948595.41</v>
      </c>
      <c r="T472" s="5">
        <v>4948595.41</v>
      </c>
      <c r="U472" s="3" t="s">
        <v>1733</v>
      </c>
      <c r="V472" s="5">
        <v>0</v>
      </c>
      <c r="W472" s="5">
        <v>0</v>
      </c>
      <c r="X472" s="5">
        <v>0</v>
      </c>
      <c r="Y472" s="5">
        <v>0</v>
      </c>
      <c r="Z472" s="5">
        <v>0</v>
      </c>
      <c r="AA472" s="5">
        <v>0</v>
      </c>
      <c r="AB472" s="2"/>
      <c r="AC472" s="2"/>
      <c r="AD472" s="2"/>
      <c r="AE472" s="2"/>
    </row>
    <row r="473" spans="1:31" ht="30" x14ac:dyDescent="0.25">
      <c r="A473" s="2" t="s">
        <v>168</v>
      </c>
      <c r="B473" s="3">
        <v>2</v>
      </c>
      <c r="C473" s="3">
        <v>113</v>
      </c>
      <c r="D473" s="3" t="s">
        <v>182</v>
      </c>
      <c r="E473" s="3" t="str">
        <f>_xlfn.XLOOKUP(Tbl_BalanceHistory[[#This Row],[RespAgy]],Tbl_Agencies[Agy Code],Tbl_Agencies[Agy Sort])</f>
        <v>036000</v>
      </c>
      <c r="F473" s="2" t="str">
        <f>Tbl_BalanceHistory[[#This Row],[RespAgy]]&amp;": "&amp;Tbl_BalanceHistory[[#This Row],[RespAgency]]</f>
        <v>113: Circuit Courts</v>
      </c>
      <c r="G473" s="3">
        <v>113</v>
      </c>
      <c r="H473" s="3" t="s">
        <v>182</v>
      </c>
      <c r="I473" s="3" t="str">
        <f>_xlfn.XLOOKUP(Tbl_BalanceHistory[[#This Row],[AgyCode]],Tbl_Agencies[Agy Code],Tbl_Agencies[Agy Sort])</f>
        <v>036000</v>
      </c>
      <c r="J473" s="2" t="str">
        <f>Tbl_BalanceHistory[[#This Row],[AgyCode]]&amp;": "&amp;Tbl_BalanceHistory[[#This Row],[Agency Name]]</f>
        <v>113: Circuit Courts</v>
      </c>
      <c r="K473" s="1">
        <v>2021</v>
      </c>
      <c r="L473" s="3">
        <v>321</v>
      </c>
      <c r="M473" s="3" t="s">
        <v>172</v>
      </c>
      <c r="N473" s="2" t="str">
        <f>Tbl_BalanceHistory[[#This Row],[ProgramCode]]&amp;": "&amp;Tbl_BalanceHistory[[#This Row],[Program Name]]</f>
        <v>321: Pre-Trial, Trial, and Appellate Processes</v>
      </c>
      <c r="O473" s="3" t="s">
        <v>886</v>
      </c>
      <c r="P473" s="1" t="str">
        <f>IF(Tbl_BalanceHistory[[#This Row],[FundCode]]="0100","GF",IF(Tbl_BalanceHistory[[#This Row],[FundCode]]="01000","GF","Hi Ed / OCR"))</f>
        <v>GF</v>
      </c>
      <c r="Q473" s="5">
        <v>120144994.89</v>
      </c>
      <c r="R473" s="5">
        <v>100460868.2</v>
      </c>
      <c r="S473" s="5">
        <v>19684126.690000001</v>
      </c>
      <c r="T473" s="5">
        <v>19684126.690000001</v>
      </c>
      <c r="U473" s="3" t="s">
        <v>1733</v>
      </c>
      <c r="V473" s="5">
        <v>0</v>
      </c>
      <c r="W473" s="5">
        <v>0</v>
      </c>
      <c r="X473" s="5"/>
      <c r="Y473" s="5"/>
      <c r="Z473" s="5">
        <f>Tbl_BalanceHistory[[#This Row],[Discretionary Recommended - Pre 2022]]+Tbl_BalanceHistory[[#This Row],[Discretionary Balance Recommended: Policy]]+Tbl_BalanceHistory[[#This Row],[Discretionary Balance Recommended: Commitments]]</f>
        <v>0</v>
      </c>
      <c r="AA473" s="5">
        <f>Tbl_BalanceHistory[[#This Row],[Discretionary Balance]]-Tbl_BalanceHistory[[#This Row],[Discretionary Reappropriation]]</f>
        <v>0</v>
      </c>
      <c r="AB473" s="2"/>
      <c r="AC473" s="2"/>
      <c r="AD473" s="2"/>
      <c r="AE473" s="2"/>
    </row>
    <row r="474" spans="1:31" ht="30" x14ac:dyDescent="0.25">
      <c r="A474" s="2" t="s">
        <v>168</v>
      </c>
      <c r="B474" s="3">
        <v>2</v>
      </c>
      <c r="C474" s="3">
        <v>113</v>
      </c>
      <c r="D474" s="3" t="s">
        <v>182</v>
      </c>
      <c r="E474" s="3" t="str">
        <f>_xlfn.XLOOKUP(Tbl_BalanceHistory[[#This Row],[RespAgy]],Tbl_Agencies[Agy Code],Tbl_Agencies[Agy Sort])</f>
        <v>036000</v>
      </c>
      <c r="F474" s="2" t="str">
        <f>Tbl_BalanceHistory[[#This Row],[RespAgy]]&amp;": "&amp;Tbl_BalanceHistory[[#This Row],[RespAgency]]</f>
        <v>113: Circuit Courts</v>
      </c>
      <c r="G474" s="3">
        <v>113</v>
      </c>
      <c r="H474" s="3" t="s">
        <v>182</v>
      </c>
      <c r="I474" s="3" t="str">
        <f>_xlfn.XLOOKUP(Tbl_BalanceHistory[[#This Row],[AgyCode]],Tbl_Agencies[Agy Code],Tbl_Agencies[Agy Sort])</f>
        <v>036000</v>
      </c>
      <c r="J474" s="2" t="str">
        <f>Tbl_BalanceHistory[[#This Row],[AgyCode]]&amp;": "&amp;Tbl_BalanceHistory[[#This Row],[Agency Name]]</f>
        <v>113: Circuit Courts</v>
      </c>
      <c r="K474" s="1">
        <v>2022</v>
      </c>
      <c r="L474" s="3">
        <v>321</v>
      </c>
      <c r="M474" s="3" t="s">
        <v>172</v>
      </c>
      <c r="N474" s="2" t="str">
        <f>Tbl_BalanceHistory[[#This Row],[ProgramCode]]&amp;": "&amp;Tbl_BalanceHistory[[#This Row],[Program Name]]</f>
        <v>321: Pre-Trial, Trial, and Appellate Processes</v>
      </c>
      <c r="O474" s="3" t="s">
        <v>886</v>
      </c>
      <c r="P474" s="1" t="str">
        <f>IF(Tbl_BalanceHistory[[#This Row],[FundCode]]="0100","GF",IF(Tbl_BalanceHistory[[#This Row],[FundCode]]="01000","GF","Hi Ed / OCR"))</f>
        <v>GF</v>
      </c>
      <c r="Q474" s="5">
        <v>128571481.69</v>
      </c>
      <c r="R474" s="5">
        <v>111593031</v>
      </c>
      <c r="S474" s="5">
        <v>16978450.690000001</v>
      </c>
      <c r="T474" s="5">
        <v>16978450.690000001</v>
      </c>
      <c r="U474" s="3" t="s">
        <v>1733</v>
      </c>
      <c r="V474" s="5">
        <v>0</v>
      </c>
      <c r="W474" s="5"/>
      <c r="X474" s="5">
        <v>0</v>
      </c>
      <c r="Y474" s="5">
        <v>0</v>
      </c>
      <c r="Z474" s="5">
        <f>Tbl_BalanceHistory[[#This Row],[Discretionary Recommended - Pre 2022]]+Tbl_BalanceHistory[[#This Row],[Discretionary Balance Recommended: Policy]]+Tbl_BalanceHistory[[#This Row],[Discretionary Balance Recommended: Commitments]]</f>
        <v>0</v>
      </c>
      <c r="AA474" s="5">
        <f>Tbl_BalanceHistory[[#This Row],[Discretionary Balance]]-Tbl_BalanceHistory[[#This Row],[Discretionary Reappropriation]]</f>
        <v>0</v>
      </c>
      <c r="AB474" s="2"/>
      <c r="AC474" s="2"/>
      <c r="AD474" s="2"/>
      <c r="AE474" s="2"/>
    </row>
    <row r="475" spans="1:31" ht="30" x14ac:dyDescent="0.25">
      <c r="A475" s="2" t="s">
        <v>168</v>
      </c>
      <c r="B475" s="3">
        <v>2</v>
      </c>
      <c r="C475" s="3">
        <v>113</v>
      </c>
      <c r="D475" s="3" t="s">
        <v>182</v>
      </c>
      <c r="E475" s="3" t="str">
        <f>_xlfn.XLOOKUP(Tbl_BalanceHistory[[#This Row],[RespAgy]],Tbl_Agencies[Agy Code],Tbl_Agencies[Agy Sort])</f>
        <v>036000</v>
      </c>
      <c r="F475" s="2" t="str">
        <f>Tbl_BalanceHistory[[#This Row],[RespAgy]]&amp;": "&amp;Tbl_BalanceHistory[[#This Row],[RespAgency]]</f>
        <v>113: Circuit Courts</v>
      </c>
      <c r="G475" s="3">
        <v>113</v>
      </c>
      <c r="H475" s="3" t="s">
        <v>182</v>
      </c>
      <c r="I475" s="3" t="str">
        <f>_xlfn.XLOOKUP(Tbl_BalanceHistory[[#This Row],[AgyCode]],Tbl_Agencies[Agy Code],Tbl_Agencies[Agy Sort])</f>
        <v>036000</v>
      </c>
      <c r="J475" s="2" t="str">
        <f>Tbl_BalanceHistory[[#This Row],[AgyCode]]&amp;": "&amp;Tbl_BalanceHistory[[#This Row],[Agency Name]]</f>
        <v>113: Circuit Courts</v>
      </c>
      <c r="K475" s="1">
        <v>2023</v>
      </c>
      <c r="L475" s="3">
        <v>321</v>
      </c>
      <c r="M475" s="3" t="s">
        <v>172</v>
      </c>
      <c r="N475" s="2" t="str">
        <f>Tbl_BalanceHistory[[#This Row],[ProgramCode]]&amp;": "&amp;Tbl_BalanceHistory[[#This Row],[Program Name]]</f>
        <v>321: Pre-Trial, Trial, and Appellate Processes</v>
      </c>
      <c r="O475" s="3" t="s">
        <v>886</v>
      </c>
      <c r="P475" s="1" t="str">
        <f>IF(Tbl_BalanceHistory[[#This Row],[FundCode]]="0100","GF",IF(Tbl_BalanceHistory[[#This Row],[FundCode]]="01000","GF","Hi Ed / OCR"))</f>
        <v>GF</v>
      </c>
      <c r="Q475" s="5">
        <v>141078244.69</v>
      </c>
      <c r="R475" s="5">
        <v>112320146.88</v>
      </c>
      <c r="S475" s="5">
        <v>28758097.809999999</v>
      </c>
      <c r="T475" s="5">
        <v>28758097.809999999</v>
      </c>
      <c r="U475" s="3" t="s">
        <v>1733</v>
      </c>
      <c r="V475" s="5">
        <v>0</v>
      </c>
      <c r="W475" s="5">
        <v>0</v>
      </c>
      <c r="X475" s="5">
        <v>0</v>
      </c>
      <c r="Y475" s="5">
        <v>0</v>
      </c>
      <c r="Z475" s="5">
        <v>0</v>
      </c>
      <c r="AA475" s="5">
        <v>0</v>
      </c>
      <c r="AB475" s="2"/>
      <c r="AC475" s="2"/>
      <c r="AD475" s="2"/>
      <c r="AE475" s="2"/>
    </row>
    <row r="476" spans="1:31" ht="30" x14ac:dyDescent="0.25">
      <c r="A476" s="2" t="s">
        <v>168</v>
      </c>
      <c r="B476" s="3">
        <v>2</v>
      </c>
      <c r="C476" s="3">
        <v>113</v>
      </c>
      <c r="D476" s="3" t="s">
        <v>182</v>
      </c>
      <c r="E476" s="3" t="str">
        <f>_xlfn.XLOOKUP(Tbl_BalanceHistory[[#This Row],[RespAgy]],Tbl_Agencies[Agy Code],Tbl_Agencies[Agy Sort])</f>
        <v>036000</v>
      </c>
      <c r="F476" s="2" t="str">
        <f>Tbl_BalanceHistory[[#This Row],[RespAgy]]&amp;": "&amp;Tbl_BalanceHistory[[#This Row],[RespAgency]]</f>
        <v>113: Circuit Courts</v>
      </c>
      <c r="G476" s="3">
        <v>113</v>
      </c>
      <c r="H476" s="3" t="s">
        <v>182</v>
      </c>
      <c r="I476" s="3" t="str">
        <f>_xlfn.XLOOKUP(Tbl_BalanceHistory[[#This Row],[AgyCode]],Tbl_Agencies[Agy Code],Tbl_Agencies[Agy Sort])</f>
        <v>036000</v>
      </c>
      <c r="J476" s="2" t="str">
        <f>Tbl_BalanceHistory[[#This Row],[AgyCode]]&amp;": "&amp;Tbl_BalanceHistory[[#This Row],[Agency Name]]</f>
        <v>113: Circuit Courts</v>
      </c>
      <c r="K476" s="1">
        <v>2024</v>
      </c>
      <c r="L476" s="3">
        <v>321</v>
      </c>
      <c r="M476" s="3" t="s">
        <v>172</v>
      </c>
      <c r="N476" s="2" t="str">
        <f>Tbl_BalanceHistory[[#This Row],[ProgramCode]]&amp;": "&amp;Tbl_BalanceHistory[[#This Row],[Program Name]]</f>
        <v>321: Pre-Trial, Trial, and Appellate Processes</v>
      </c>
      <c r="O476" s="3" t="s">
        <v>886</v>
      </c>
      <c r="P476" s="1" t="str">
        <f>IF(Tbl_BalanceHistory[[#This Row],[FundCode]]="0100","GF",IF(Tbl_BalanceHistory[[#This Row],[FundCode]]="01000","GF","Hi Ed / OCR"))</f>
        <v>GF</v>
      </c>
      <c r="Q476" s="5">
        <v>133444960.81</v>
      </c>
      <c r="R476" s="5">
        <v>123302083.37</v>
      </c>
      <c r="S476" s="5">
        <v>10142877.439999999</v>
      </c>
      <c r="T476" s="5">
        <v>10142877.439999999</v>
      </c>
      <c r="U476" s="3" t="s">
        <v>1733</v>
      </c>
      <c r="V476" s="5">
        <v>0</v>
      </c>
      <c r="W476" s="5">
        <v>0</v>
      </c>
      <c r="X476" s="5">
        <v>0</v>
      </c>
      <c r="Y476" s="5">
        <v>0</v>
      </c>
      <c r="Z476" s="5">
        <v>0</v>
      </c>
      <c r="AA476" s="5">
        <v>0</v>
      </c>
      <c r="AB476" s="2"/>
      <c r="AC476" s="2"/>
      <c r="AD476" s="2"/>
      <c r="AE476" s="2"/>
    </row>
    <row r="477" spans="1:31" ht="30" x14ac:dyDescent="0.25">
      <c r="A477" s="2" t="s">
        <v>168</v>
      </c>
      <c r="B477" s="3">
        <v>2</v>
      </c>
      <c r="C477" s="3">
        <v>114</v>
      </c>
      <c r="D477" s="3" t="s">
        <v>185</v>
      </c>
      <c r="E477" s="3" t="str">
        <f>_xlfn.XLOOKUP(Tbl_BalanceHistory[[#This Row],[RespAgy]],Tbl_Agencies[Agy Code],Tbl_Agencies[Agy Sort])</f>
        <v>037000</v>
      </c>
      <c r="F477" s="2" t="str">
        <f>Tbl_BalanceHistory[[#This Row],[RespAgy]]&amp;": "&amp;Tbl_BalanceHistory[[#This Row],[RespAgency]]</f>
        <v>114: General District Courts</v>
      </c>
      <c r="G477" s="3">
        <v>114</v>
      </c>
      <c r="H477" s="3" t="s">
        <v>185</v>
      </c>
      <c r="I477" s="3" t="str">
        <f>_xlfn.XLOOKUP(Tbl_BalanceHistory[[#This Row],[AgyCode]],Tbl_Agencies[Agy Code],Tbl_Agencies[Agy Sort])</f>
        <v>037000</v>
      </c>
      <c r="J477" s="2" t="str">
        <f>Tbl_BalanceHistory[[#This Row],[AgyCode]]&amp;": "&amp;Tbl_BalanceHistory[[#This Row],[Agency Name]]</f>
        <v>114: General District Courts</v>
      </c>
      <c r="K477" s="1">
        <v>2021</v>
      </c>
      <c r="L477" s="3">
        <v>321</v>
      </c>
      <c r="M477" s="3" t="s">
        <v>172</v>
      </c>
      <c r="N477" s="2" t="str">
        <f>Tbl_BalanceHistory[[#This Row],[ProgramCode]]&amp;": "&amp;Tbl_BalanceHistory[[#This Row],[Program Name]]</f>
        <v>321: Pre-Trial, Trial, and Appellate Processes</v>
      </c>
      <c r="O477" s="3" t="s">
        <v>886</v>
      </c>
      <c r="P477" s="1" t="str">
        <f>IF(Tbl_BalanceHistory[[#This Row],[FundCode]]="0100","GF",IF(Tbl_BalanceHistory[[#This Row],[FundCode]]="01000","GF","Hi Ed / OCR"))</f>
        <v>GF</v>
      </c>
      <c r="Q477" s="5">
        <v>129026155.15000001</v>
      </c>
      <c r="R477" s="5">
        <v>121901727.04000001</v>
      </c>
      <c r="S477" s="5">
        <v>7124428.1100000003</v>
      </c>
      <c r="T477" s="5">
        <v>7124428.1100000003</v>
      </c>
      <c r="U477" s="3" t="s">
        <v>1733</v>
      </c>
      <c r="V477" s="5">
        <v>0</v>
      </c>
      <c r="W477" s="5">
        <v>0</v>
      </c>
      <c r="X477" s="5"/>
      <c r="Y477" s="5"/>
      <c r="Z477" s="5">
        <f>Tbl_BalanceHistory[[#This Row],[Discretionary Recommended - Pre 2022]]+Tbl_BalanceHistory[[#This Row],[Discretionary Balance Recommended: Policy]]+Tbl_BalanceHistory[[#This Row],[Discretionary Balance Recommended: Commitments]]</f>
        <v>0</v>
      </c>
      <c r="AA477" s="5">
        <f>Tbl_BalanceHistory[[#This Row],[Discretionary Balance]]-Tbl_BalanceHistory[[#This Row],[Discretionary Reappropriation]]</f>
        <v>0</v>
      </c>
      <c r="AB477" s="2"/>
      <c r="AC477" s="2"/>
      <c r="AD477" s="2"/>
      <c r="AE477" s="2"/>
    </row>
    <row r="478" spans="1:31" ht="30" x14ac:dyDescent="0.25">
      <c r="A478" s="2" t="s">
        <v>168</v>
      </c>
      <c r="B478" s="3">
        <v>2</v>
      </c>
      <c r="C478" s="3">
        <v>114</v>
      </c>
      <c r="D478" s="3" t="s">
        <v>185</v>
      </c>
      <c r="E478" s="3" t="str">
        <f>_xlfn.XLOOKUP(Tbl_BalanceHistory[[#This Row],[RespAgy]],Tbl_Agencies[Agy Code],Tbl_Agencies[Agy Sort])</f>
        <v>037000</v>
      </c>
      <c r="F478" s="2" t="str">
        <f>Tbl_BalanceHistory[[#This Row],[RespAgy]]&amp;": "&amp;Tbl_BalanceHistory[[#This Row],[RespAgency]]</f>
        <v>114: General District Courts</v>
      </c>
      <c r="G478" s="3">
        <v>114</v>
      </c>
      <c r="H478" s="3" t="s">
        <v>185</v>
      </c>
      <c r="I478" s="3" t="str">
        <f>_xlfn.XLOOKUP(Tbl_BalanceHistory[[#This Row],[AgyCode]],Tbl_Agencies[Agy Code],Tbl_Agencies[Agy Sort])</f>
        <v>037000</v>
      </c>
      <c r="J478" s="2" t="str">
        <f>Tbl_BalanceHistory[[#This Row],[AgyCode]]&amp;": "&amp;Tbl_BalanceHistory[[#This Row],[Agency Name]]</f>
        <v>114: General District Courts</v>
      </c>
      <c r="K478" s="1">
        <v>2022</v>
      </c>
      <c r="L478" s="3">
        <v>321</v>
      </c>
      <c r="M478" s="3" t="s">
        <v>172</v>
      </c>
      <c r="N478" s="2" t="str">
        <f>Tbl_BalanceHistory[[#This Row],[ProgramCode]]&amp;": "&amp;Tbl_BalanceHistory[[#This Row],[Program Name]]</f>
        <v>321: Pre-Trial, Trial, and Appellate Processes</v>
      </c>
      <c r="O478" s="3" t="s">
        <v>886</v>
      </c>
      <c r="P478" s="1" t="str">
        <f>IF(Tbl_BalanceHistory[[#This Row],[FundCode]]="0100","GF",IF(Tbl_BalanceHistory[[#This Row],[FundCode]]="01000","GF","Hi Ed / OCR"))</f>
        <v>GF</v>
      </c>
      <c r="Q478" s="5">
        <v>125190179.11</v>
      </c>
      <c r="R478" s="5">
        <v>116608889.39</v>
      </c>
      <c r="S478" s="5">
        <v>8581289.7200000007</v>
      </c>
      <c r="T478" s="5">
        <v>8581289.7200000007</v>
      </c>
      <c r="U478" s="3" t="s">
        <v>1733</v>
      </c>
      <c r="V478" s="5">
        <v>0</v>
      </c>
      <c r="W478" s="5"/>
      <c r="X478" s="5">
        <v>0</v>
      </c>
      <c r="Y478" s="5">
        <v>0</v>
      </c>
      <c r="Z478" s="5">
        <f>Tbl_BalanceHistory[[#This Row],[Discretionary Recommended - Pre 2022]]+Tbl_BalanceHistory[[#This Row],[Discretionary Balance Recommended: Policy]]+Tbl_BalanceHistory[[#This Row],[Discretionary Balance Recommended: Commitments]]</f>
        <v>0</v>
      </c>
      <c r="AA478" s="5">
        <f>Tbl_BalanceHistory[[#This Row],[Discretionary Balance]]-Tbl_BalanceHistory[[#This Row],[Discretionary Reappropriation]]</f>
        <v>0</v>
      </c>
      <c r="AB478" s="2"/>
      <c r="AC478" s="2"/>
      <c r="AD478" s="2"/>
      <c r="AE478" s="2"/>
    </row>
    <row r="479" spans="1:31" ht="30" x14ac:dyDescent="0.25">
      <c r="A479" s="2" t="s">
        <v>168</v>
      </c>
      <c r="B479" s="3">
        <v>2</v>
      </c>
      <c r="C479" s="3">
        <v>114</v>
      </c>
      <c r="D479" s="3" t="s">
        <v>185</v>
      </c>
      <c r="E479" s="3" t="str">
        <f>_xlfn.XLOOKUP(Tbl_BalanceHistory[[#This Row],[RespAgy]],Tbl_Agencies[Agy Code],Tbl_Agencies[Agy Sort])</f>
        <v>037000</v>
      </c>
      <c r="F479" s="2" t="str">
        <f>Tbl_BalanceHistory[[#This Row],[RespAgy]]&amp;": "&amp;Tbl_BalanceHistory[[#This Row],[RespAgency]]</f>
        <v>114: General District Courts</v>
      </c>
      <c r="G479" s="3">
        <v>114</v>
      </c>
      <c r="H479" s="3" t="s">
        <v>185</v>
      </c>
      <c r="I479" s="3" t="str">
        <f>_xlfn.XLOOKUP(Tbl_BalanceHistory[[#This Row],[AgyCode]],Tbl_Agencies[Agy Code],Tbl_Agencies[Agy Sort])</f>
        <v>037000</v>
      </c>
      <c r="J479" s="2" t="str">
        <f>Tbl_BalanceHistory[[#This Row],[AgyCode]]&amp;": "&amp;Tbl_BalanceHistory[[#This Row],[Agency Name]]</f>
        <v>114: General District Courts</v>
      </c>
      <c r="K479" s="1">
        <v>2023</v>
      </c>
      <c r="L479" s="3">
        <v>321</v>
      </c>
      <c r="M479" s="3" t="s">
        <v>172</v>
      </c>
      <c r="N479" s="2" t="str">
        <f>Tbl_BalanceHistory[[#This Row],[ProgramCode]]&amp;": "&amp;Tbl_BalanceHistory[[#This Row],[Program Name]]</f>
        <v>321: Pre-Trial, Trial, and Appellate Processes</v>
      </c>
      <c r="O479" s="3" t="s">
        <v>886</v>
      </c>
      <c r="P479" s="1" t="str">
        <f>IF(Tbl_BalanceHistory[[#This Row],[FundCode]]="0100","GF",IF(Tbl_BalanceHistory[[#This Row],[FundCode]]="01000","GF","Hi Ed / OCR"))</f>
        <v>GF</v>
      </c>
      <c r="Q479" s="5">
        <v>148565727.72</v>
      </c>
      <c r="R479" s="5">
        <v>138663522.59</v>
      </c>
      <c r="S479" s="5">
        <v>9902205.1300000008</v>
      </c>
      <c r="T479" s="5">
        <v>9902205.1300000008</v>
      </c>
      <c r="U479" s="3" t="s">
        <v>1733</v>
      </c>
      <c r="V479" s="5">
        <v>0</v>
      </c>
      <c r="W479" s="5">
        <v>0</v>
      </c>
      <c r="X479" s="5">
        <v>0</v>
      </c>
      <c r="Y479" s="5">
        <v>0</v>
      </c>
      <c r="Z479" s="5">
        <v>0</v>
      </c>
      <c r="AA479" s="5">
        <v>0</v>
      </c>
      <c r="AB479" s="2"/>
      <c r="AC479" s="2"/>
      <c r="AD479" s="2"/>
      <c r="AE479" s="2"/>
    </row>
    <row r="480" spans="1:31" ht="30" x14ac:dyDescent="0.25">
      <c r="A480" s="2" t="s">
        <v>168</v>
      </c>
      <c r="B480" s="3">
        <v>2</v>
      </c>
      <c r="C480" s="3">
        <v>114</v>
      </c>
      <c r="D480" s="3" t="s">
        <v>185</v>
      </c>
      <c r="E480" s="3" t="str">
        <f>_xlfn.XLOOKUP(Tbl_BalanceHistory[[#This Row],[RespAgy]],Tbl_Agencies[Agy Code],Tbl_Agencies[Agy Sort])</f>
        <v>037000</v>
      </c>
      <c r="F480" s="2" t="str">
        <f>Tbl_BalanceHistory[[#This Row],[RespAgy]]&amp;": "&amp;Tbl_BalanceHistory[[#This Row],[RespAgency]]</f>
        <v>114: General District Courts</v>
      </c>
      <c r="G480" s="3">
        <v>114</v>
      </c>
      <c r="H480" s="3" t="s">
        <v>185</v>
      </c>
      <c r="I480" s="3" t="str">
        <f>_xlfn.XLOOKUP(Tbl_BalanceHistory[[#This Row],[AgyCode]],Tbl_Agencies[Agy Code],Tbl_Agencies[Agy Sort])</f>
        <v>037000</v>
      </c>
      <c r="J480" s="2" t="str">
        <f>Tbl_BalanceHistory[[#This Row],[AgyCode]]&amp;": "&amp;Tbl_BalanceHistory[[#This Row],[Agency Name]]</f>
        <v>114: General District Courts</v>
      </c>
      <c r="K480" s="1">
        <v>2024</v>
      </c>
      <c r="L480" s="3">
        <v>321</v>
      </c>
      <c r="M480" s="3" t="s">
        <v>172</v>
      </c>
      <c r="N480" s="2" t="str">
        <f>Tbl_BalanceHistory[[#This Row],[ProgramCode]]&amp;": "&amp;Tbl_BalanceHistory[[#This Row],[Program Name]]</f>
        <v>321: Pre-Trial, Trial, and Appellate Processes</v>
      </c>
      <c r="O480" s="3" t="s">
        <v>886</v>
      </c>
      <c r="P480" s="1" t="str">
        <f>IF(Tbl_BalanceHistory[[#This Row],[FundCode]]="0100","GF",IF(Tbl_BalanceHistory[[#This Row],[FundCode]]="01000","GF","Hi Ed / OCR"))</f>
        <v>GF</v>
      </c>
      <c r="Q480" s="5">
        <v>152496540.13</v>
      </c>
      <c r="R480" s="5">
        <v>148657485.53999999</v>
      </c>
      <c r="S480" s="5">
        <v>3839054.59</v>
      </c>
      <c r="T480" s="5">
        <v>3839054.59</v>
      </c>
      <c r="U480" s="3" t="s">
        <v>1733</v>
      </c>
      <c r="V480" s="5">
        <v>0</v>
      </c>
      <c r="W480" s="5">
        <v>0</v>
      </c>
      <c r="X480" s="5">
        <v>0</v>
      </c>
      <c r="Y480" s="5">
        <v>0</v>
      </c>
      <c r="Z480" s="5">
        <v>0</v>
      </c>
      <c r="AA480" s="5">
        <v>0</v>
      </c>
      <c r="AB480" s="2"/>
      <c r="AC480" s="2"/>
      <c r="AD480" s="2"/>
      <c r="AE480" s="2"/>
    </row>
    <row r="481" spans="1:31" ht="45" x14ac:dyDescent="0.25">
      <c r="A481" s="2" t="s">
        <v>168</v>
      </c>
      <c r="B481" s="3">
        <v>2</v>
      </c>
      <c r="C481" s="3">
        <v>115</v>
      </c>
      <c r="D481" s="3" t="s">
        <v>188</v>
      </c>
      <c r="E481" s="3" t="str">
        <f>_xlfn.XLOOKUP(Tbl_BalanceHistory[[#This Row],[RespAgy]],Tbl_Agencies[Agy Code],Tbl_Agencies[Agy Sort])</f>
        <v>038000</v>
      </c>
      <c r="F481" s="2" t="str">
        <f>Tbl_BalanceHistory[[#This Row],[RespAgy]]&amp;": "&amp;Tbl_BalanceHistory[[#This Row],[RespAgency]]</f>
        <v>115: Juvenile and Domestic Relations District Courts</v>
      </c>
      <c r="G481" s="3">
        <v>115</v>
      </c>
      <c r="H481" s="3" t="s">
        <v>188</v>
      </c>
      <c r="I481" s="3" t="str">
        <f>_xlfn.XLOOKUP(Tbl_BalanceHistory[[#This Row],[AgyCode]],Tbl_Agencies[Agy Code],Tbl_Agencies[Agy Sort])</f>
        <v>038000</v>
      </c>
      <c r="J481" s="2" t="str">
        <f>Tbl_BalanceHistory[[#This Row],[AgyCode]]&amp;": "&amp;Tbl_BalanceHistory[[#This Row],[Agency Name]]</f>
        <v>115: Juvenile and Domestic Relations District Courts</v>
      </c>
      <c r="K481" s="1">
        <v>2021</v>
      </c>
      <c r="L481" s="3">
        <v>321</v>
      </c>
      <c r="M481" s="3" t="s">
        <v>172</v>
      </c>
      <c r="N481" s="2" t="str">
        <f>Tbl_BalanceHistory[[#This Row],[ProgramCode]]&amp;": "&amp;Tbl_BalanceHistory[[#This Row],[Program Name]]</f>
        <v>321: Pre-Trial, Trial, and Appellate Processes</v>
      </c>
      <c r="O481" s="3" t="s">
        <v>886</v>
      </c>
      <c r="P481" s="1" t="str">
        <f>IF(Tbl_BalanceHistory[[#This Row],[FundCode]]="0100","GF",IF(Tbl_BalanceHistory[[#This Row],[FundCode]]="01000","GF","Hi Ed / OCR"))</f>
        <v>GF</v>
      </c>
      <c r="Q481" s="5">
        <v>115206687.27</v>
      </c>
      <c r="R481" s="5">
        <v>103806834.94</v>
      </c>
      <c r="S481" s="5">
        <v>11399852.33</v>
      </c>
      <c r="T481" s="5">
        <v>11399852.33</v>
      </c>
      <c r="U481" s="3" t="s">
        <v>1733</v>
      </c>
      <c r="V481" s="5">
        <v>0</v>
      </c>
      <c r="W481" s="5">
        <v>0</v>
      </c>
      <c r="X481" s="5"/>
      <c r="Y481" s="5"/>
      <c r="Z481" s="5">
        <f>Tbl_BalanceHistory[[#This Row],[Discretionary Recommended - Pre 2022]]+Tbl_BalanceHistory[[#This Row],[Discretionary Balance Recommended: Policy]]+Tbl_BalanceHistory[[#This Row],[Discretionary Balance Recommended: Commitments]]</f>
        <v>0</v>
      </c>
      <c r="AA481" s="5">
        <f>Tbl_BalanceHistory[[#This Row],[Discretionary Balance]]-Tbl_BalanceHistory[[#This Row],[Discretionary Reappropriation]]</f>
        <v>0</v>
      </c>
      <c r="AB481" s="2"/>
      <c r="AC481" s="2"/>
      <c r="AD481" s="2"/>
      <c r="AE481" s="2"/>
    </row>
    <row r="482" spans="1:31" ht="45" x14ac:dyDescent="0.25">
      <c r="A482" s="2" t="s">
        <v>168</v>
      </c>
      <c r="B482" s="3">
        <v>2</v>
      </c>
      <c r="C482" s="3">
        <v>115</v>
      </c>
      <c r="D482" s="3" t="s">
        <v>188</v>
      </c>
      <c r="E482" s="3" t="str">
        <f>_xlfn.XLOOKUP(Tbl_BalanceHistory[[#This Row],[RespAgy]],Tbl_Agencies[Agy Code],Tbl_Agencies[Agy Sort])</f>
        <v>038000</v>
      </c>
      <c r="F482" s="2" t="str">
        <f>Tbl_BalanceHistory[[#This Row],[RespAgy]]&amp;": "&amp;Tbl_BalanceHistory[[#This Row],[RespAgency]]</f>
        <v>115: Juvenile and Domestic Relations District Courts</v>
      </c>
      <c r="G482" s="3">
        <v>115</v>
      </c>
      <c r="H482" s="3" t="s">
        <v>188</v>
      </c>
      <c r="I482" s="3" t="str">
        <f>_xlfn.XLOOKUP(Tbl_BalanceHistory[[#This Row],[AgyCode]],Tbl_Agencies[Agy Code],Tbl_Agencies[Agy Sort])</f>
        <v>038000</v>
      </c>
      <c r="J482" s="2" t="str">
        <f>Tbl_BalanceHistory[[#This Row],[AgyCode]]&amp;": "&amp;Tbl_BalanceHistory[[#This Row],[Agency Name]]</f>
        <v>115: Juvenile and Domestic Relations District Courts</v>
      </c>
      <c r="K482" s="1">
        <v>2022</v>
      </c>
      <c r="L482" s="3">
        <v>321</v>
      </c>
      <c r="M482" s="3" t="s">
        <v>172</v>
      </c>
      <c r="N482" s="2" t="str">
        <f>Tbl_BalanceHistory[[#This Row],[ProgramCode]]&amp;": "&amp;Tbl_BalanceHistory[[#This Row],[Program Name]]</f>
        <v>321: Pre-Trial, Trial, and Appellate Processes</v>
      </c>
      <c r="O482" s="3" t="s">
        <v>886</v>
      </c>
      <c r="P482" s="1" t="str">
        <f>IF(Tbl_BalanceHistory[[#This Row],[FundCode]]="0100","GF",IF(Tbl_BalanceHistory[[#This Row],[FundCode]]="01000","GF","Hi Ed / OCR"))</f>
        <v>GF</v>
      </c>
      <c r="Q482" s="5">
        <v>113592271.33</v>
      </c>
      <c r="R482" s="5">
        <v>105431232.01000001</v>
      </c>
      <c r="S482" s="5">
        <v>8161039.3200000003</v>
      </c>
      <c r="T482" s="5">
        <v>8161039.3200000003</v>
      </c>
      <c r="U482" s="3" t="s">
        <v>1733</v>
      </c>
      <c r="V482" s="5">
        <v>0</v>
      </c>
      <c r="W482" s="5"/>
      <c r="X482" s="5">
        <v>0</v>
      </c>
      <c r="Y482" s="5">
        <v>0</v>
      </c>
      <c r="Z482" s="5">
        <f>Tbl_BalanceHistory[[#This Row],[Discretionary Recommended - Pre 2022]]+Tbl_BalanceHistory[[#This Row],[Discretionary Balance Recommended: Policy]]+Tbl_BalanceHistory[[#This Row],[Discretionary Balance Recommended: Commitments]]</f>
        <v>0</v>
      </c>
      <c r="AA482" s="5">
        <f>Tbl_BalanceHistory[[#This Row],[Discretionary Balance]]-Tbl_BalanceHistory[[#This Row],[Discretionary Reappropriation]]</f>
        <v>0</v>
      </c>
      <c r="AB482" s="2"/>
      <c r="AC482" s="2"/>
      <c r="AD482" s="2"/>
      <c r="AE482" s="2"/>
    </row>
    <row r="483" spans="1:31" ht="45" x14ac:dyDescent="0.25">
      <c r="A483" s="2" t="s">
        <v>168</v>
      </c>
      <c r="B483" s="3">
        <v>2</v>
      </c>
      <c r="C483" s="3">
        <v>115</v>
      </c>
      <c r="D483" s="3" t="s">
        <v>188</v>
      </c>
      <c r="E483" s="3" t="str">
        <f>_xlfn.XLOOKUP(Tbl_BalanceHistory[[#This Row],[RespAgy]],Tbl_Agencies[Agy Code],Tbl_Agencies[Agy Sort])</f>
        <v>038000</v>
      </c>
      <c r="F483" s="2" t="str">
        <f>Tbl_BalanceHistory[[#This Row],[RespAgy]]&amp;": "&amp;Tbl_BalanceHistory[[#This Row],[RespAgency]]</f>
        <v>115: Juvenile and Domestic Relations District Courts</v>
      </c>
      <c r="G483" s="3">
        <v>115</v>
      </c>
      <c r="H483" s="3" t="s">
        <v>188</v>
      </c>
      <c r="I483" s="3" t="str">
        <f>_xlfn.XLOOKUP(Tbl_BalanceHistory[[#This Row],[AgyCode]],Tbl_Agencies[Agy Code],Tbl_Agencies[Agy Sort])</f>
        <v>038000</v>
      </c>
      <c r="J483" s="2" t="str">
        <f>Tbl_BalanceHistory[[#This Row],[AgyCode]]&amp;": "&amp;Tbl_BalanceHistory[[#This Row],[Agency Name]]</f>
        <v>115: Juvenile and Domestic Relations District Courts</v>
      </c>
      <c r="K483" s="1">
        <v>2023</v>
      </c>
      <c r="L483" s="3">
        <v>321</v>
      </c>
      <c r="M483" s="3" t="s">
        <v>172</v>
      </c>
      <c r="N483" s="2" t="str">
        <f>Tbl_BalanceHistory[[#This Row],[ProgramCode]]&amp;": "&amp;Tbl_BalanceHistory[[#This Row],[Program Name]]</f>
        <v>321: Pre-Trial, Trial, and Appellate Processes</v>
      </c>
      <c r="O483" s="3" t="s">
        <v>886</v>
      </c>
      <c r="P483" s="1" t="str">
        <f>IF(Tbl_BalanceHistory[[#This Row],[FundCode]]="0100","GF",IF(Tbl_BalanceHistory[[#This Row],[FundCode]]="01000","GF","Hi Ed / OCR"))</f>
        <v>GF</v>
      </c>
      <c r="Q483" s="5">
        <v>128253568.31999999</v>
      </c>
      <c r="R483" s="5">
        <v>116496471.81</v>
      </c>
      <c r="S483" s="5">
        <v>11757096.51</v>
      </c>
      <c r="T483" s="5">
        <v>11757096.51</v>
      </c>
      <c r="U483" s="3" t="s">
        <v>1733</v>
      </c>
      <c r="V483" s="5">
        <v>0</v>
      </c>
      <c r="W483" s="5">
        <v>0</v>
      </c>
      <c r="X483" s="5">
        <v>0</v>
      </c>
      <c r="Y483" s="5">
        <v>0</v>
      </c>
      <c r="Z483" s="5">
        <v>0</v>
      </c>
      <c r="AA483" s="5">
        <v>0</v>
      </c>
      <c r="AB483" s="2"/>
      <c r="AC483" s="2"/>
      <c r="AD483" s="2"/>
      <c r="AE483" s="2"/>
    </row>
    <row r="484" spans="1:31" ht="45" x14ac:dyDescent="0.25">
      <c r="A484" s="2" t="s">
        <v>168</v>
      </c>
      <c r="B484" s="3">
        <v>2</v>
      </c>
      <c r="C484" s="3">
        <v>115</v>
      </c>
      <c r="D484" s="3" t="s">
        <v>188</v>
      </c>
      <c r="E484" s="3" t="str">
        <f>_xlfn.XLOOKUP(Tbl_BalanceHistory[[#This Row],[RespAgy]],Tbl_Agencies[Agy Code],Tbl_Agencies[Agy Sort])</f>
        <v>038000</v>
      </c>
      <c r="F484" s="2" t="str">
        <f>Tbl_BalanceHistory[[#This Row],[RespAgy]]&amp;": "&amp;Tbl_BalanceHistory[[#This Row],[RespAgency]]</f>
        <v>115: Juvenile and Domestic Relations District Courts</v>
      </c>
      <c r="G484" s="3">
        <v>115</v>
      </c>
      <c r="H484" s="3" t="s">
        <v>188</v>
      </c>
      <c r="I484" s="3" t="str">
        <f>_xlfn.XLOOKUP(Tbl_BalanceHistory[[#This Row],[AgyCode]],Tbl_Agencies[Agy Code],Tbl_Agencies[Agy Sort])</f>
        <v>038000</v>
      </c>
      <c r="J484" s="2" t="str">
        <f>Tbl_BalanceHistory[[#This Row],[AgyCode]]&amp;": "&amp;Tbl_BalanceHistory[[#This Row],[Agency Name]]</f>
        <v>115: Juvenile and Domestic Relations District Courts</v>
      </c>
      <c r="K484" s="1">
        <v>2024</v>
      </c>
      <c r="L484" s="3">
        <v>321</v>
      </c>
      <c r="M484" s="3" t="s">
        <v>172</v>
      </c>
      <c r="N484" s="2" t="str">
        <f>Tbl_BalanceHistory[[#This Row],[ProgramCode]]&amp;": "&amp;Tbl_BalanceHistory[[#This Row],[Program Name]]</f>
        <v>321: Pre-Trial, Trial, and Appellate Processes</v>
      </c>
      <c r="O484" s="3" t="s">
        <v>886</v>
      </c>
      <c r="P484" s="1" t="str">
        <f>IF(Tbl_BalanceHistory[[#This Row],[FundCode]]="0100","GF",IF(Tbl_BalanceHistory[[#This Row],[FundCode]]="01000","GF","Hi Ed / OCR"))</f>
        <v>GF</v>
      </c>
      <c r="Q484" s="5">
        <v>127045125.51000001</v>
      </c>
      <c r="R484" s="5">
        <v>122244780.48</v>
      </c>
      <c r="S484" s="5">
        <v>4800345.03</v>
      </c>
      <c r="T484" s="5">
        <v>4800345.03</v>
      </c>
      <c r="U484" s="3" t="s">
        <v>1733</v>
      </c>
      <c r="V484" s="5">
        <v>0</v>
      </c>
      <c r="W484" s="5">
        <v>0</v>
      </c>
      <c r="X484" s="5">
        <v>0</v>
      </c>
      <c r="Y484" s="5">
        <v>0</v>
      </c>
      <c r="Z484" s="5">
        <v>0</v>
      </c>
      <c r="AA484" s="5">
        <v>0</v>
      </c>
      <c r="AB484" s="2"/>
      <c r="AC484" s="2"/>
      <c r="AD484" s="2"/>
      <c r="AE484" s="2"/>
    </row>
    <row r="485" spans="1:31" ht="30" x14ac:dyDescent="0.25">
      <c r="A485" s="2" t="s">
        <v>168</v>
      </c>
      <c r="B485" s="3">
        <v>2</v>
      </c>
      <c r="C485" s="3">
        <v>116</v>
      </c>
      <c r="D485" s="3" t="s">
        <v>191</v>
      </c>
      <c r="E485" s="3" t="str">
        <f>_xlfn.XLOOKUP(Tbl_BalanceHistory[[#This Row],[RespAgy]],Tbl_Agencies[Agy Code],Tbl_Agencies[Agy Sort])</f>
        <v>039000</v>
      </c>
      <c r="F485" s="2" t="str">
        <f>Tbl_BalanceHistory[[#This Row],[RespAgy]]&amp;": "&amp;Tbl_BalanceHistory[[#This Row],[RespAgency]]</f>
        <v>116: Combined District Courts</v>
      </c>
      <c r="G485" s="3">
        <v>116</v>
      </c>
      <c r="H485" s="3" t="s">
        <v>191</v>
      </c>
      <c r="I485" s="3" t="str">
        <f>_xlfn.XLOOKUP(Tbl_BalanceHistory[[#This Row],[AgyCode]],Tbl_Agencies[Agy Code],Tbl_Agencies[Agy Sort])</f>
        <v>039000</v>
      </c>
      <c r="J485" s="2" t="str">
        <f>Tbl_BalanceHistory[[#This Row],[AgyCode]]&amp;": "&amp;Tbl_BalanceHistory[[#This Row],[Agency Name]]</f>
        <v>116: Combined District Courts</v>
      </c>
      <c r="K485" s="1">
        <v>2021</v>
      </c>
      <c r="L485" s="3">
        <v>321</v>
      </c>
      <c r="M485" s="3" t="s">
        <v>172</v>
      </c>
      <c r="N485" s="2" t="str">
        <f>Tbl_BalanceHistory[[#This Row],[ProgramCode]]&amp;": "&amp;Tbl_BalanceHistory[[#This Row],[Program Name]]</f>
        <v>321: Pre-Trial, Trial, and Appellate Processes</v>
      </c>
      <c r="O485" s="3" t="s">
        <v>886</v>
      </c>
      <c r="P485" s="1" t="str">
        <f>IF(Tbl_BalanceHistory[[#This Row],[FundCode]]="0100","GF",IF(Tbl_BalanceHistory[[#This Row],[FundCode]]="01000","GF","Hi Ed / OCR"))</f>
        <v>GF</v>
      </c>
      <c r="Q485" s="5">
        <v>26108468.460000001</v>
      </c>
      <c r="R485" s="5">
        <v>19950364.43</v>
      </c>
      <c r="S485" s="5">
        <v>6158104.0300000003</v>
      </c>
      <c r="T485" s="5">
        <v>6158104.0300000003</v>
      </c>
      <c r="U485" s="3" t="s">
        <v>1733</v>
      </c>
      <c r="V485" s="5">
        <v>0</v>
      </c>
      <c r="W485" s="5">
        <v>0</v>
      </c>
      <c r="X485" s="5"/>
      <c r="Y485" s="5"/>
      <c r="Z485" s="5">
        <f>Tbl_BalanceHistory[[#This Row],[Discretionary Recommended - Pre 2022]]+Tbl_BalanceHistory[[#This Row],[Discretionary Balance Recommended: Policy]]+Tbl_BalanceHistory[[#This Row],[Discretionary Balance Recommended: Commitments]]</f>
        <v>0</v>
      </c>
      <c r="AA485" s="5">
        <f>Tbl_BalanceHistory[[#This Row],[Discretionary Balance]]-Tbl_BalanceHistory[[#This Row],[Discretionary Reappropriation]]</f>
        <v>0</v>
      </c>
      <c r="AB485" s="2"/>
      <c r="AC485" s="2"/>
      <c r="AD485" s="2"/>
      <c r="AE485" s="2"/>
    </row>
    <row r="486" spans="1:31" ht="30" x14ac:dyDescent="0.25">
      <c r="A486" s="2" t="s">
        <v>168</v>
      </c>
      <c r="B486" s="3">
        <v>2</v>
      </c>
      <c r="C486" s="3">
        <v>116</v>
      </c>
      <c r="D486" s="3" t="s">
        <v>191</v>
      </c>
      <c r="E486" s="3" t="str">
        <f>_xlfn.XLOOKUP(Tbl_BalanceHistory[[#This Row],[RespAgy]],Tbl_Agencies[Agy Code],Tbl_Agencies[Agy Sort])</f>
        <v>039000</v>
      </c>
      <c r="F486" s="2" t="str">
        <f>Tbl_BalanceHistory[[#This Row],[RespAgy]]&amp;": "&amp;Tbl_BalanceHistory[[#This Row],[RespAgency]]</f>
        <v>116: Combined District Courts</v>
      </c>
      <c r="G486" s="3">
        <v>116</v>
      </c>
      <c r="H486" s="3" t="s">
        <v>191</v>
      </c>
      <c r="I486" s="3" t="str">
        <f>_xlfn.XLOOKUP(Tbl_BalanceHistory[[#This Row],[AgyCode]],Tbl_Agencies[Agy Code],Tbl_Agencies[Agy Sort])</f>
        <v>039000</v>
      </c>
      <c r="J486" s="2" t="str">
        <f>Tbl_BalanceHistory[[#This Row],[AgyCode]]&amp;": "&amp;Tbl_BalanceHistory[[#This Row],[Agency Name]]</f>
        <v>116: Combined District Courts</v>
      </c>
      <c r="K486" s="1">
        <v>2022</v>
      </c>
      <c r="L486" s="3">
        <v>321</v>
      </c>
      <c r="M486" s="3" t="s">
        <v>172</v>
      </c>
      <c r="N486" s="2" t="str">
        <f>Tbl_BalanceHistory[[#This Row],[ProgramCode]]&amp;": "&amp;Tbl_BalanceHistory[[#This Row],[Program Name]]</f>
        <v>321: Pre-Trial, Trial, and Appellate Processes</v>
      </c>
      <c r="O486" s="3" t="s">
        <v>886</v>
      </c>
      <c r="P486" s="1" t="str">
        <f>IF(Tbl_BalanceHistory[[#This Row],[FundCode]]="0100","GF",IF(Tbl_BalanceHistory[[#This Row],[FundCode]]="01000","GF","Hi Ed / OCR"))</f>
        <v>GF</v>
      </c>
      <c r="Q486" s="5">
        <v>26322989.030000001</v>
      </c>
      <c r="R486" s="5">
        <v>19662476.649999999</v>
      </c>
      <c r="S486" s="5">
        <v>6660512.3799999999</v>
      </c>
      <c r="T486" s="5">
        <v>6660512.3799999999</v>
      </c>
      <c r="U486" s="3" t="s">
        <v>1733</v>
      </c>
      <c r="V486" s="5">
        <v>0</v>
      </c>
      <c r="W486" s="5"/>
      <c r="X486" s="5">
        <v>0</v>
      </c>
      <c r="Y486" s="5">
        <v>0</v>
      </c>
      <c r="Z486" s="5">
        <f>Tbl_BalanceHistory[[#This Row],[Discretionary Recommended - Pre 2022]]+Tbl_BalanceHistory[[#This Row],[Discretionary Balance Recommended: Policy]]+Tbl_BalanceHistory[[#This Row],[Discretionary Balance Recommended: Commitments]]</f>
        <v>0</v>
      </c>
      <c r="AA486" s="5">
        <f>Tbl_BalanceHistory[[#This Row],[Discretionary Balance]]-Tbl_BalanceHistory[[#This Row],[Discretionary Reappropriation]]</f>
        <v>0</v>
      </c>
      <c r="AB486" s="2"/>
      <c r="AC486" s="2"/>
      <c r="AD486" s="2"/>
      <c r="AE486" s="2"/>
    </row>
    <row r="487" spans="1:31" ht="30" x14ac:dyDescent="0.25">
      <c r="A487" s="2" t="s">
        <v>168</v>
      </c>
      <c r="B487" s="3">
        <v>2</v>
      </c>
      <c r="C487" s="3">
        <v>116</v>
      </c>
      <c r="D487" s="3" t="s">
        <v>191</v>
      </c>
      <c r="E487" s="3" t="str">
        <f>_xlfn.XLOOKUP(Tbl_BalanceHistory[[#This Row],[RespAgy]],Tbl_Agencies[Agy Code],Tbl_Agencies[Agy Sort])</f>
        <v>039000</v>
      </c>
      <c r="F487" s="2" t="str">
        <f>Tbl_BalanceHistory[[#This Row],[RespAgy]]&amp;": "&amp;Tbl_BalanceHistory[[#This Row],[RespAgency]]</f>
        <v>116: Combined District Courts</v>
      </c>
      <c r="G487" s="3">
        <v>116</v>
      </c>
      <c r="H487" s="3" t="s">
        <v>191</v>
      </c>
      <c r="I487" s="3" t="str">
        <f>_xlfn.XLOOKUP(Tbl_BalanceHistory[[#This Row],[AgyCode]],Tbl_Agencies[Agy Code],Tbl_Agencies[Agy Sort])</f>
        <v>039000</v>
      </c>
      <c r="J487" s="2" t="str">
        <f>Tbl_BalanceHistory[[#This Row],[AgyCode]]&amp;": "&amp;Tbl_BalanceHistory[[#This Row],[Agency Name]]</f>
        <v>116: Combined District Courts</v>
      </c>
      <c r="K487" s="1">
        <v>2023</v>
      </c>
      <c r="L487" s="3">
        <v>321</v>
      </c>
      <c r="M487" s="3" t="s">
        <v>172</v>
      </c>
      <c r="N487" s="2" t="str">
        <f>Tbl_BalanceHistory[[#This Row],[ProgramCode]]&amp;": "&amp;Tbl_BalanceHistory[[#This Row],[Program Name]]</f>
        <v>321: Pre-Trial, Trial, and Appellate Processes</v>
      </c>
      <c r="O487" s="3" t="s">
        <v>886</v>
      </c>
      <c r="P487" s="1" t="str">
        <f>IF(Tbl_BalanceHistory[[#This Row],[FundCode]]="0100","GF",IF(Tbl_BalanceHistory[[#This Row],[FundCode]]="01000","GF","Hi Ed / OCR"))</f>
        <v>GF</v>
      </c>
      <c r="Q487" s="5">
        <v>32000063.379999999</v>
      </c>
      <c r="R487" s="5">
        <v>23692939.329999998</v>
      </c>
      <c r="S487" s="5">
        <v>8307124.0499999998</v>
      </c>
      <c r="T487" s="5">
        <v>8307124.0499999998</v>
      </c>
      <c r="U487" s="3" t="s">
        <v>1733</v>
      </c>
      <c r="V487" s="5">
        <v>0</v>
      </c>
      <c r="W487" s="5">
        <v>0</v>
      </c>
      <c r="X487" s="5">
        <v>0</v>
      </c>
      <c r="Y487" s="5">
        <v>0</v>
      </c>
      <c r="Z487" s="5">
        <v>0</v>
      </c>
      <c r="AA487" s="5">
        <v>0</v>
      </c>
      <c r="AB487" s="2"/>
      <c r="AC487" s="2"/>
      <c r="AD487" s="2"/>
      <c r="AE487" s="2"/>
    </row>
    <row r="488" spans="1:31" ht="30" x14ac:dyDescent="0.25">
      <c r="A488" s="2" t="s">
        <v>168</v>
      </c>
      <c r="B488" s="3">
        <v>2</v>
      </c>
      <c r="C488" s="3">
        <v>116</v>
      </c>
      <c r="D488" s="3" t="s">
        <v>191</v>
      </c>
      <c r="E488" s="3" t="str">
        <f>_xlfn.XLOOKUP(Tbl_BalanceHistory[[#This Row],[RespAgy]],Tbl_Agencies[Agy Code],Tbl_Agencies[Agy Sort])</f>
        <v>039000</v>
      </c>
      <c r="F488" s="2" t="str">
        <f>Tbl_BalanceHistory[[#This Row],[RespAgy]]&amp;": "&amp;Tbl_BalanceHistory[[#This Row],[RespAgency]]</f>
        <v>116: Combined District Courts</v>
      </c>
      <c r="G488" s="3">
        <v>116</v>
      </c>
      <c r="H488" s="3" t="s">
        <v>191</v>
      </c>
      <c r="I488" s="3" t="str">
        <f>_xlfn.XLOOKUP(Tbl_BalanceHistory[[#This Row],[AgyCode]],Tbl_Agencies[Agy Code],Tbl_Agencies[Agy Sort])</f>
        <v>039000</v>
      </c>
      <c r="J488" s="2" t="str">
        <f>Tbl_BalanceHistory[[#This Row],[AgyCode]]&amp;": "&amp;Tbl_BalanceHistory[[#This Row],[Agency Name]]</f>
        <v>116: Combined District Courts</v>
      </c>
      <c r="K488" s="1">
        <v>2024</v>
      </c>
      <c r="L488" s="3">
        <v>321</v>
      </c>
      <c r="M488" s="3" t="s">
        <v>172</v>
      </c>
      <c r="N488" s="2" t="str">
        <f>Tbl_BalanceHistory[[#This Row],[ProgramCode]]&amp;": "&amp;Tbl_BalanceHistory[[#This Row],[Program Name]]</f>
        <v>321: Pre-Trial, Trial, and Appellate Processes</v>
      </c>
      <c r="O488" s="3" t="s">
        <v>886</v>
      </c>
      <c r="P488" s="1" t="str">
        <f>IF(Tbl_BalanceHistory[[#This Row],[FundCode]]="0100","GF",IF(Tbl_BalanceHistory[[#This Row],[FundCode]]="01000","GF","Hi Ed / OCR"))</f>
        <v>GF</v>
      </c>
      <c r="Q488" s="5">
        <v>27231872.050000001</v>
      </c>
      <c r="R488" s="5">
        <v>23508800.199999999</v>
      </c>
      <c r="S488" s="5">
        <v>3723071.85</v>
      </c>
      <c r="T488" s="5">
        <v>3723071.85</v>
      </c>
      <c r="U488" s="3" t="s">
        <v>1733</v>
      </c>
      <c r="V488" s="5">
        <v>0</v>
      </c>
      <c r="W488" s="5">
        <v>0</v>
      </c>
      <c r="X488" s="5">
        <v>0</v>
      </c>
      <c r="Y488" s="5">
        <v>0</v>
      </c>
      <c r="Z488" s="5">
        <v>0</v>
      </c>
      <c r="AA488" s="5">
        <v>0</v>
      </c>
      <c r="AB488" s="2"/>
      <c r="AC488" s="2"/>
      <c r="AD488" s="2"/>
      <c r="AE488" s="2"/>
    </row>
    <row r="489" spans="1:31" ht="30" x14ac:dyDescent="0.25">
      <c r="A489" s="2" t="s">
        <v>168</v>
      </c>
      <c r="B489" s="3">
        <v>2</v>
      </c>
      <c r="C489" s="3">
        <v>103</v>
      </c>
      <c r="D489" s="3" t="s">
        <v>194</v>
      </c>
      <c r="E489" s="3" t="str">
        <f>_xlfn.XLOOKUP(Tbl_BalanceHistory[[#This Row],[RespAgy]],Tbl_Agencies[Agy Code],Tbl_Agencies[Agy Sort])</f>
        <v>040000</v>
      </c>
      <c r="F489" s="2" t="str">
        <f>Tbl_BalanceHistory[[#This Row],[RespAgy]]&amp;": "&amp;Tbl_BalanceHistory[[#This Row],[RespAgency]]</f>
        <v>103: Magistrate System</v>
      </c>
      <c r="G489" s="3">
        <v>103</v>
      </c>
      <c r="H489" s="3" t="s">
        <v>194</v>
      </c>
      <c r="I489" s="3" t="str">
        <f>_xlfn.XLOOKUP(Tbl_BalanceHistory[[#This Row],[AgyCode]],Tbl_Agencies[Agy Code],Tbl_Agencies[Agy Sort])</f>
        <v>040000</v>
      </c>
      <c r="J489" s="2" t="str">
        <f>Tbl_BalanceHistory[[#This Row],[AgyCode]]&amp;": "&amp;Tbl_BalanceHistory[[#This Row],[Agency Name]]</f>
        <v>103: Magistrate System</v>
      </c>
      <c r="K489" s="1">
        <v>2021</v>
      </c>
      <c r="L489" s="3">
        <v>321</v>
      </c>
      <c r="M489" s="3" t="s">
        <v>172</v>
      </c>
      <c r="N489" s="2" t="str">
        <f>Tbl_BalanceHistory[[#This Row],[ProgramCode]]&amp;": "&amp;Tbl_BalanceHistory[[#This Row],[Program Name]]</f>
        <v>321: Pre-Trial, Trial, and Appellate Processes</v>
      </c>
      <c r="O489" s="3" t="s">
        <v>886</v>
      </c>
      <c r="P489" s="1" t="str">
        <f>IF(Tbl_BalanceHistory[[#This Row],[FundCode]]="0100","GF",IF(Tbl_BalanceHistory[[#This Row],[FundCode]]="01000","GF","Hi Ed / OCR"))</f>
        <v>GF</v>
      </c>
      <c r="Q489" s="5">
        <v>32974217</v>
      </c>
      <c r="R489" s="5">
        <v>32974117</v>
      </c>
      <c r="S489" s="5">
        <v>100</v>
      </c>
      <c r="T489" s="5">
        <v>100</v>
      </c>
      <c r="U489" s="3" t="s">
        <v>1733</v>
      </c>
      <c r="V489" s="5">
        <v>0</v>
      </c>
      <c r="W489" s="5">
        <v>0</v>
      </c>
      <c r="X489" s="5"/>
      <c r="Y489" s="5"/>
      <c r="Z489" s="5">
        <f>Tbl_BalanceHistory[[#This Row],[Discretionary Recommended - Pre 2022]]+Tbl_BalanceHistory[[#This Row],[Discretionary Balance Recommended: Policy]]+Tbl_BalanceHistory[[#This Row],[Discretionary Balance Recommended: Commitments]]</f>
        <v>0</v>
      </c>
      <c r="AA489" s="5">
        <f>Tbl_BalanceHistory[[#This Row],[Discretionary Balance]]-Tbl_BalanceHistory[[#This Row],[Discretionary Reappropriation]]</f>
        <v>0</v>
      </c>
      <c r="AB489" s="2"/>
      <c r="AC489" s="2"/>
      <c r="AD489" s="2"/>
      <c r="AE489" s="2"/>
    </row>
    <row r="490" spans="1:31" ht="30" x14ac:dyDescent="0.25">
      <c r="A490" s="2" t="s">
        <v>168</v>
      </c>
      <c r="B490" s="3">
        <v>2</v>
      </c>
      <c r="C490" s="3">
        <v>103</v>
      </c>
      <c r="D490" s="3" t="s">
        <v>194</v>
      </c>
      <c r="E490" s="3" t="str">
        <f>_xlfn.XLOOKUP(Tbl_BalanceHistory[[#This Row],[RespAgy]],Tbl_Agencies[Agy Code],Tbl_Agencies[Agy Sort])</f>
        <v>040000</v>
      </c>
      <c r="F490" s="2" t="str">
        <f>Tbl_BalanceHistory[[#This Row],[RespAgy]]&amp;": "&amp;Tbl_BalanceHistory[[#This Row],[RespAgency]]</f>
        <v>103: Magistrate System</v>
      </c>
      <c r="G490" s="3">
        <v>103</v>
      </c>
      <c r="H490" s="3" t="s">
        <v>194</v>
      </c>
      <c r="I490" s="3" t="str">
        <f>_xlfn.XLOOKUP(Tbl_BalanceHistory[[#This Row],[AgyCode]],Tbl_Agencies[Agy Code],Tbl_Agencies[Agy Sort])</f>
        <v>040000</v>
      </c>
      <c r="J490" s="2" t="str">
        <f>Tbl_BalanceHistory[[#This Row],[AgyCode]]&amp;": "&amp;Tbl_BalanceHistory[[#This Row],[Agency Name]]</f>
        <v>103: Magistrate System</v>
      </c>
      <c r="K490" s="1">
        <v>2022</v>
      </c>
      <c r="L490" s="3">
        <v>321</v>
      </c>
      <c r="M490" s="3" t="s">
        <v>172</v>
      </c>
      <c r="N490" s="2" t="str">
        <f>Tbl_BalanceHistory[[#This Row],[ProgramCode]]&amp;": "&amp;Tbl_BalanceHistory[[#This Row],[Program Name]]</f>
        <v>321: Pre-Trial, Trial, and Appellate Processes</v>
      </c>
      <c r="O490" s="3" t="s">
        <v>886</v>
      </c>
      <c r="P490" s="1" t="str">
        <f>IF(Tbl_BalanceHistory[[#This Row],[FundCode]]="0100","GF",IF(Tbl_BalanceHistory[[#This Row],[FundCode]]="01000","GF","Hi Ed / OCR"))</f>
        <v>GF</v>
      </c>
      <c r="Q490" s="5">
        <v>34369469</v>
      </c>
      <c r="R490" s="5">
        <v>32647295.059999999</v>
      </c>
      <c r="S490" s="5">
        <v>1722173.94</v>
      </c>
      <c r="T490" s="5">
        <v>1722173.94</v>
      </c>
      <c r="U490" s="3" t="s">
        <v>1733</v>
      </c>
      <c r="V490" s="5">
        <v>0</v>
      </c>
      <c r="W490" s="5"/>
      <c r="X490" s="5">
        <v>0</v>
      </c>
      <c r="Y490" s="5">
        <v>0</v>
      </c>
      <c r="Z490" s="5">
        <f>Tbl_BalanceHistory[[#This Row],[Discretionary Recommended - Pre 2022]]+Tbl_BalanceHistory[[#This Row],[Discretionary Balance Recommended: Policy]]+Tbl_BalanceHistory[[#This Row],[Discretionary Balance Recommended: Commitments]]</f>
        <v>0</v>
      </c>
      <c r="AA490" s="5">
        <f>Tbl_BalanceHistory[[#This Row],[Discretionary Balance]]-Tbl_BalanceHistory[[#This Row],[Discretionary Reappropriation]]</f>
        <v>0</v>
      </c>
      <c r="AB490" s="2"/>
      <c r="AC490" s="2"/>
      <c r="AD490" s="2"/>
      <c r="AE490" s="2"/>
    </row>
    <row r="491" spans="1:31" ht="30" x14ac:dyDescent="0.25">
      <c r="A491" s="2" t="s">
        <v>168</v>
      </c>
      <c r="B491" s="3">
        <v>2</v>
      </c>
      <c r="C491" s="3">
        <v>103</v>
      </c>
      <c r="D491" s="3" t="s">
        <v>194</v>
      </c>
      <c r="E491" s="3" t="str">
        <f>_xlfn.XLOOKUP(Tbl_BalanceHistory[[#This Row],[RespAgy]],Tbl_Agencies[Agy Code],Tbl_Agencies[Agy Sort])</f>
        <v>040000</v>
      </c>
      <c r="F491" s="2" t="str">
        <f>Tbl_BalanceHistory[[#This Row],[RespAgy]]&amp;": "&amp;Tbl_BalanceHistory[[#This Row],[RespAgency]]</f>
        <v>103: Magistrate System</v>
      </c>
      <c r="G491" s="3">
        <v>103</v>
      </c>
      <c r="H491" s="3" t="s">
        <v>194</v>
      </c>
      <c r="I491" s="3" t="str">
        <f>_xlfn.XLOOKUP(Tbl_BalanceHistory[[#This Row],[AgyCode]],Tbl_Agencies[Agy Code],Tbl_Agencies[Agy Sort])</f>
        <v>040000</v>
      </c>
      <c r="J491" s="2" t="str">
        <f>Tbl_BalanceHistory[[#This Row],[AgyCode]]&amp;": "&amp;Tbl_BalanceHistory[[#This Row],[Agency Name]]</f>
        <v>103: Magistrate System</v>
      </c>
      <c r="K491" s="1">
        <v>2023</v>
      </c>
      <c r="L491" s="3">
        <v>321</v>
      </c>
      <c r="M491" s="3" t="s">
        <v>172</v>
      </c>
      <c r="N491" s="2" t="str">
        <f>Tbl_BalanceHistory[[#This Row],[ProgramCode]]&amp;": "&amp;Tbl_BalanceHistory[[#This Row],[Program Name]]</f>
        <v>321: Pre-Trial, Trial, and Appellate Processes</v>
      </c>
      <c r="O491" s="3" t="s">
        <v>886</v>
      </c>
      <c r="P491" s="1" t="str">
        <f>IF(Tbl_BalanceHistory[[#This Row],[FundCode]]="0100","GF",IF(Tbl_BalanceHistory[[#This Row],[FundCode]]="01000","GF","Hi Ed / OCR"))</f>
        <v>GF</v>
      </c>
      <c r="Q491" s="5">
        <v>41127115.939999998</v>
      </c>
      <c r="R491" s="5">
        <v>37939970.590000004</v>
      </c>
      <c r="S491" s="5">
        <v>3187145.35</v>
      </c>
      <c r="T491" s="5">
        <v>3187145.35</v>
      </c>
      <c r="U491" s="3" t="s">
        <v>1733</v>
      </c>
      <c r="V491" s="5">
        <v>0</v>
      </c>
      <c r="W491" s="5">
        <v>0</v>
      </c>
      <c r="X491" s="5">
        <v>0</v>
      </c>
      <c r="Y491" s="5">
        <v>0</v>
      </c>
      <c r="Z491" s="5">
        <v>0</v>
      </c>
      <c r="AA491" s="5">
        <v>0</v>
      </c>
      <c r="AB491" s="2"/>
      <c r="AC491" s="2"/>
      <c r="AD491" s="2"/>
      <c r="AE491" s="2"/>
    </row>
    <row r="492" spans="1:31" ht="30" x14ac:dyDescent="0.25">
      <c r="A492" s="2" t="s">
        <v>168</v>
      </c>
      <c r="B492" s="3">
        <v>2</v>
      </c>
      <c r="C492" s="3">
        <v>103</v>
      </c>
      <c r="D492" s="3" t="s">
        <v>194</v>
      </c>
      <c r="E492" s="3" t="str">
        <f>_xlfn.XLOOKUP(Tbl_BalanceHistory[[#This Row],[RespAgy]],Tbl_Agencies[Agy Code],Tbl_Agencies[Agy Sort])</f>
        <v>040000</v>
      </c>
      <c r="F492" s="2" t="str">
        <f>Tbl_BalanceHistory[[#This Row],[RespAgy]]&amp;": "&amp;Tbl_BalanceHistory[[#This Row],[RespAgency]]</f>
        <v>103: Magistrate System</v>
      </c>
      <c r="G492" s="3">
        <v>103</v>
      </c>
      <c r="H492" s="3" t="s">
        <v>194</v>
      </c>
      <c r="I492" s="3" t="str">
        <f>_xlfn.XLOOKUP(Tbl_BalanceHistory[[#This Row],[AgyCode]],Tbl_Agencies[Agy Code],Tbl_Agencies[Agy Sort])</f>
        <v>040000</v>
      </c>
      <c r="J492" s="2" t="str">
        <f>Tbl_BalanceHistory[[#This Row],[AgyCode]]&amp;": "&amp;Tbl_BalanceHistory[[#This Row],[Agency Name]]</f>
        <v>103: Magistrate System</v>
      </c>
      <c r="K492" s="1">
        <v>2024</v>
      </c>
      <c r="L492" s="3">
        <v>321</v>
      </c>
      <c r="M492" s="3" t="s">
        <v>172</v>
      </c>
      <c r="N492" s="2" t="str">
        <f>Tbl_BalanceHistory[[#This Row],[ProgramCode]]&amp;": "&amp;Tbl_BalanceHistory[[#This Row],[Program Name]]</f>
        <v>321: Pre-Trial, Trial, and Appellate Processes</v>
      </c>
      <c r="O492" s="3" t="s">
        <v>886</v>
      </c>
      <c r="P492" s="1" t="str">
        <f>IF(Tbl_BalanceHistory[[#This Row],[FundCode]]="0100","GF",IF(Tbl_BalanceHistory[[#This Row],[FundCode]]="01000","GF","Hi Ed / OCR"))</f>
        <v>GF</v>
      </c>
      <c r="Q492" s="5">
        <v>44386802.350000001</v>
      </c>
      <c r="R492" s="5">
        <v>39299668.590000004</v>
      </c>
      <c r="S492" s="5">
        <v>5087133.76</v>
      </c>
      <c r="T492" s="5">
        <v>5087133.76</v>
      </c>
      <c r="U492" s="3" t="s">
        <v>1733</v>
      </c>
      <c r="V492" s="5">
        <v>0</v>
      </c>
      <c r="W492" s="5">
        <v>0</v>
      </c>
      <c r="X492" s="5">
        <v>0</v>
      </c>
      <c r="Y492" s="5">
        <v>0</v>
      </c>
      <c r="Z492" s="5">
        <v>0</v>
      </c>
      <c r="AA492" s="5">
        <v>0</v>
      </c>
      <c r="AB492" s="2"/>
      <c r="AC492" s="2"/>
      <c r="AD492" s="2"/>
      <c r="AE492" s="2"/>
    </row>
    <row r="493" spans="1:31" ht="45" x14ac:dyDescent="0.25">
      <c r="A493" s="2" t="s">
        <v>938</v>
      </c>
      <c r="B493" s="3">
        <v>2</v>
      </c>
      <c r="C493" s="3">
        <v>112</v>
      </c>
      <c r="D493" s="3" t="s">
        <v>197</v>
      </c>
      <c r="E493" s="3" t="str">
        <f>_xlfn.XLOOKUP(Tbl_BalanceHistory[[#This Row],[RespAgy]],Tbl_Agencies[Agy Code],Tbl_Agencies[Agy Sort])</f>
        <v>042000</v>
      </c>
      <c r="F493" s="2" t="str">
        <f>Tbl_BalanceHistory[[#This Row],[RespAgy]]&amp;": "&amp;Tbl_BalanceHistory[[#This Row],[RespAgency]]</f>
        <v>112: Judicial Inquiry and Review Commission</v>
      </c>
      <c r="G493" s="3">
        <v>112</v>
      </c>
      <c r="H493" s="3" t="s">
        <v>197</v>
      </c>
      <c r="I493" s="3" t="str">
        <f>_xlfn.XLOOKUP(Tbl_BalanceHistory[[#This Row],[AgyCode]],Tbl_Agencies[Agy Code],Tbl_Agencies[Agy Sort])</f>
        <v>042000</v>
      </c>
      <c r="J493" s="2" t="str">
        <f>Tbl_BalanceHistory[[#This Row],[AgyCode]]&amp;": "&amp;Tbl_BalanceHistory[[#This Row],[Agency Name]]</f>
        <v>112: Judicial Inquiry and Review Commission</v>
      </c>
      <c r="K493" s="1">
        <v>2014</v>
      </c>
      <c r="L493" s="3">
        <v>326</v>
      </c>
      <c r="M493" s="3" t="s">
        <v>176</v>
      </c>
      <c r="N493" s="2" t="str">
        <f>Tbl_BalanceHistory[[#This Row],[ProgramCode]]&amp;": "&amp;Tbl_BalanceHistory[[#This Row],[Program Name]]</f>
        <v>326: Adjudication Training, Education, and Standards</v>
      </c>
      <c r="O493" s="3" t="s">
        <v>1730</v>
      </c>
      <c r="P493" s="1" t="str">
        <f>IF(Tbl_BalanceHistory[[#This Row],[FundCode]]="0100","GF",IF(Tbl_BalanceHistory[[#This Row],[FundCode]]="01000","GF","Hi Ed / OCR"))</f>
        <v>GF</v>
      </c>
      <c r="Q493" s="5">
        <v>682582</v>
      </c>
      <c r="R493" s="5">
        <v>523337.15</v>
      </c>
      <c r="S493" s="5">
        <v>159244</v>
      </c>
      <c r="T493" s="5">
        <v>159244</v>
      </c>
      <c r="U493" s="3" t="s">
        <v>1731</v>
      </c>
      <c r="V493" s="5">
        <v>0</v>
      </c>
      <c r="W493" s="5">
        <v>0</v>
      </c>
      <c r="X493" s="5"/>
      <c r="Y493" s="5"/>
      <c r="Z493" s="5">
        <f>Tbl_BalanceHistory[[#This Row],[Discretionary Recommended - Pre 2022]]+Tbl_BalanceHistory[[#This Row],[Discretionary Balance Recommended: Policy]]+Tbl_BalanceHistory[[#This Row],[Discretionary Balance Recommended: Commitments]]</f>
        <v>0</v>
      </c>
      <c r="AA493" s="5">
        <f>Tbl_BalanceHistory[[#This Row],[Discretionary Balance]]-Tbl_BalanceHistory[[#This Row],[Discretionary Reappropriation]]</f>
        <v>0</v>
      </c>
      <c r="AB493" s="2"/>
      <c r="AC493" s="2"/>
      <c r="AD493" s="2"/>
      <c r="AE493" s="2"/>
    </row>
    <row r="494" spans="1:31" ht="45" x14ac:dyDescent="0.25">
      <c r="A494" s="2" t="s">
        <v>938</v>
      </c>
      <c r="B494" s="3">
        <v>2</v>
      </c>
      <c r="C494" s="3">
        <v>112</v>
      </c>
      <c r="D494" s="3" t="s">
        <v>197</v>
      </c>
      <c r="E494" s="3" t="str">
        <f>_xlfn.XLOOKUP(Tbl_BalanceHistory[[#This Row],[RespAgy]],Tbl_Agencies[Agy Code],Tbl_Agencies[Agy Sort])</f>
        <v>042000</v>
      </c>
      <c r="F494" s="2" t="str">
        <f>Tbl_BalanceHistory[[#This Row],[RespAgy]]&amp;": "&amp;Tbl_BalanceHistory[[#This Row],[RespAgency]]</f>
        <v>112: Judicial Inquiry and Review Commission</v>
      </c>
      <c r="G494" s="3">
        <v>112</v>
      </c>
      <c r="H494" s="3" t="s">
        <v>197</v>
      </c>
      <c r="I494" s="3" t="str">
        <f>_xlfn.XLOOKUP(Tbl_BalanceHistory[[#This Row],[AgyCode]],Tbl_Agencies[Agy Code],Tbl_Agencies[Agy Sort])</f>
        <v>042000</v>
      </c>
      <c r="J494" s="2" t="str">
        <f>Tbl_BalanceHistory[[#This Row],[AgyCode]]&amp;": "&amp;Tbl_BalanceHistory[[#This Row],[Agency Name]]</f>
        <v>112: Judicial Inquiry and Review Commission</v>
      </c>
      <c r="K494" s="1">
        <v>2015</v>
      </c>
      <c r="L494" s="3">
        <v>326</v>
      </c>
      <c r="M494" s="3" t="s">
        <v>176</v>
      </c>
      <c r="N494" s="2" t="str">
        <f>Tbl_BalanceHistory[[#This Row],[ProgramCode]]&amp;": "&amp;Tbl_BalanceHistory[[#This Row],[Program Name]]</f>
        <v>326: Adjudication Training, Education, and Standards</v>
      </c>
      <c r="O494" s="3" t="s">
        <v>1730</v>
      </c>
      <c r="P494" s="1" t="str">
        <f>IF(Tbl_BalanceHistory[[#This Row],[FundCode]]="0100","GF",IF(Tbl_BalanceHistory[[#This Row],[FundCode]]="01000","GF","Hi Ed / OCR"))</f>
        <v>GF</v>
      </c>
      <c r="Q494" s="5">
        <v>773595</v>
      </c>
      <c r="R494" s="5">
        <v>602617</v>
      </c>
      <c r="S494" s="5">
        <v>170977</v>
      </c>
      <c r="T494" s="5">
        <v>170977</v>
      </c>
      <c r="U494" s="3" t="s">
        <v>1731</v>
      </c>
      <c r="V494" s="5">
        <v>0</v>
      </c>
      <c r="W494" s="5">
        <v>0</v>
      </c>
      <c r="X494" s="5"/>
      <c r="Y494" s="5"/>
      <c r="Z494" s="5">
        <f>Tbl_BalanceHistory[[#This Row],[Discretionary Recommended - Pre 2022]]+Tbl_BalanceHistory[[#This Row],[Discretionary Balance Recommended: Policy]]+Tbl_BalanceHistory[[#This Row],[Discretionary Balance Recommended: Commitments]]</f>
        <v>0</v>
      </c>
      <c r="AA494" s="5">
        <f>Tbl_BalanceHistory[[#This Row],[Discretionary Balance]]-Tbl_BalanceHistory[[#This Row],[Discretionary Reappropriation]]</f>
        <v>0</v>
      </c>
      <c r="AB494" s="2"/>
      <c r="AC494" s="2"/>
      <c r="AD494" s="2"/>
      <c r="AE494" s="2"/>
    </row>
    <row r="495" spans="1:31" ht="45" x14ac:dyDescent="0.25">
      <c r="A495" s="2" t="s">
        <v>938</v>
      </c>
      <c r="B495" s="3">
        <v>2</v>
      </c>
      <c r="C495" s="3">
        <v>112</v>
      </c>
      <c r="D495" s="3" t="s">
        <v>197</v>
      </c>
      <c r="E495" s="3" t="str">
        <f>_xlfn.XLOOKUP(Tbl_BalanceHistory[[#This Row],[RespAgy]],Tbl_Agencies[Agy Code],Tbl_Agencies[Agy Sort])</f>
        <v>042000</v>
      </c>
      <c r="F495" s="2" t="str">
        <f>Tbl_BalanceHistory[[#This Row],[RespAgy]]&amp;": "&amp;Tbl_BalanceHistory[[#This Row],[RespAgency]]</f>
        <v>112: Judicial Inquiry and Review Commission</v>
      </c>
      <c r="G495" s="3">
        <v>112</v>
      </c>
      <c r="H495" s="3" t="s">
        <v>197</v>
      </c>
      <c r="I495" s="3" t="str">
        <f>_xlfn.XLOOKUP(Tbl_BalanceHistory[[#This Row],[AgyCode]],Tbl_Agencies[Agy Code],Tbl_Agencies[Agy Sort])</f>
        <v>042000</v>
      </c>
      <c r="J495" s="2" t="str">
        <f>Tbl_BalanceHistory[[#This Row],[AgyCode]]&amp;": "&amp;Tbl_BalanceHistory[[#This Row],[Agency Name]]</f>
        <v>112: Judicial Inquiry and Review Commission</v>
      </c>
      <c r="K495" s="1">
        <v>2016</v>
      </c>
      <c r="L495" s="3">
        <v>326</v>
      </c>
      <c r="M495" s="3" t="s">
        <v>176</v>
      </c>
      <c r="N495" s="2" t="str">
        <f>Tbl_BalanceHistory[[#This Row],[ProgramCode]]&amp;": "&amp;Tbl_BalanceHistory[[#This Row],[Program Name]]</f>
        <v>326: Adjudication Training, Education, and Standards</v>
      </c>
      <c r="O495" s="3" t="s">
        <v>1730</v>
      </c>
      <c r="P495" s="1" t="str">
        <f>IF(Tbl_BalanceHistory[[#This Row],[FundCode]]="0100","GF",IF(Tbl_BalanceHistory[[#This Row],[FundCode]]="01000","GF","Hi Ed / OCR"))</f>
        <v>GF</v>
      </c>
      <c r="Q495" s="5">
        <v>806417</v>
      </c>
      <c r="R495" s="5">
        <v>522266.25</v>
      </c>
      <c r="S495" s="5">
        <v>284150</v>
      </c>
      <c r="T495" s="5">
        <v>284150</v>
      </c>
      <c r="U495" s="3" t="s">
        <v>1732</v>
      </c>
      <c r="V495" s="5">
        <v>0</v>
      </c>
      <c r="W495" s="5">
        <v>0</v>
      </c>
      <c r="X495" s="5"/>
      <c r="Y495" s="5"/>
      <c r="Z495" s="5">
        <f>Tbl_BalanceHistory[[#This Row],[Discretionary Recommended - Pre 2022]]+Tbl_BalanceHistory[[#This Row],[Discretionary Balance Recommended: Policy]]+Tbl_BalanceHistory[[#This Row],[Discretionary Balance Recommended: Commitments]]</f>
        <v>0</v>
      </c>
      <c r="AA495" s="5">
        <f>Tbl_BalanceHistory[[#This Row],[Discretionary Balance]]-Tbl_BalanceHistory[[#This Row],[Discretionary Reappropriation]]</f>
        <v>0</v>
      </c>
      <c r="AB495" s="2"/>
      <c r="AC495" s="2"/>
      <c r="AD495" s="2"/>
      <c r="AE495" s="2"/>
    </row>
    <row r="496" spans="1:31" ht="45" x14ac:dyDescent="0.25">
      <c r="A496" s="2" t="s">
        <v>938</v>
      </c>
      <c r="B496" s="3">
        <v>2</v>
      </c>
      <c r="C496" s="3">
        <v>112</v>
      </c>
      <c r="D496" s="3" t="s">
        <v>197</v>
      </c>
      <c r="E496" s="3" t="str">
        <f>_xlfn.XLOOKUP(Tbl_BalanceHistory[[#This Row],[RespAgy]],Tbl_Agencies[Agy Code],Tbl_Agencies[Agy Sort])</f>
        <v>042000</v>
      </c>
      <c r="F496" s="2" t="str">
        <f>Tbl_BalanceHistory[[#This Row],[RespAgy]]&amp;": "&amp;Tbl_BalanceHistory[[#This Row],[RespAgency]]</f>
        <v>112: Judicial Inquiry and Review Commission</v>
      </c>
      <c r="G496" s="3">
        <v>112</v>
      </c>
      <c r="H496" s="3" t="s">
        <v>197</v>
      </c>
      <c r="I496" s="3" t="str">
        <f>_xlfn.XLOOKUP(Tbl_BalanceHistory[[#This Row],[AgyCode]],Tbl_Agencies[Agy Code],Tbl_Agencies[Agy Sort])</f>
        <v>042000</v>
      </c>
      <c r="J496" s="2" t="str">
        <f>Tbl_BalanceHistory[[#This Row],[AgyCode]]&amp;": "&amp;Tbl_BalanceHistory[[#This Row],[Agency Name]]</f>
        <v>112: Judicial Inquiry and Review Commission</v>
      </c>
      <c r="K496" s="1">
        <v>2017</v>
      </c>
      <c r="L496" s="3">
        <v>326</v>
      </c>
      <c r="M496" s="3" t="s">
        <v>176</v>
      </c>
      <c r="N496" s="2" t="str">
        <f>Tbl_BalanceHistory[[#This Row],[ProgramCode]]&amp;": "&amp;Tbl_BalanceHistory[[#This Row],[Program Name]]</f>
        <v>326: Adjudication Training, Education, and Standards</v>
      </c>
      <c r="O496" s="3" t="s">
        <v>886</v>
      </c>
      <c r="P496" s="1" t="str">
        <f>IF(Tbl_BalanceHistory[[#This Row],[FundCode]]="0100","GF",IF(Tbl_BalanceHistory[[#This Row],[FundCode]]="01000","GF","Hi Ed / OCR"))</f>
        <v>GF</v>
      </c>
      <c r="Q496" s="5">
        <v>924174</v>
      </c>
      <c r="R496" s="5">
        <v>548809.61</v>
      </c>
      <c r="S496" s="5">
        <v>375364</v>
      </c>
      <c r="T496" s="5">
        <v>375364</v>
      </c>
      <c r="U496" s="3" t="s">
        <v>1732</v>
      </c>
      <c r="V496" s="5">
        <v>0</v>
      </c>
      <c r="W496" s="5">
        <v>0</v>
      </c>
      <c r="X496" s="5"/>
      <c r="Y496" s="5"/>
      <c r="Z496" s="5">
        <f>Tbl_BalanceHistory[[#This Row],[Discretionary Recommended - Pre 2022]]+Tbl_BalanceHistory[[#This Row],[Discretionary Balance Recommended: Policy]]+Tbl_BalanceHistory[[#This Row],[Discretionary Balance Recommended: Commitments]]</f>
        <v>0</v>
      </c>
      <c r="AA496" s="5">
        <f>Tbl_BalanceHistory[[#This Row],[Discretionary Balance]]-Tbl_BalanceHistory[[#This Row],[Discretionary Reappropriation]]</f>
        <v>0</v>
      </c>
      <c r="AB496" s="2"/>
      <c r="AC496" s="2"/>
      <c r="AD496" s="2"/>
      <c r="AE496" s="2"/>
    </row>
    <row r="497" spans="1:31" ht="45" x14ac:dyDescent="0.25">
      <c r="A497" s="2" t="s">
        <v>938</v>
      </c>
      <c r="B497" s="3">
        <v>2</v>
      </c>
      <c r="C497" s="3">
        <v>112</v>
      </c>
      <c r="D497" s="3" t="s">
        <v>197</v>
      </c>
      <c r="E497" s="3" t="str">
        <f>_xlfn.XLOOKUP(Tbl_BalanceHistory[[#This Row],[RespAgy]],Tbl_Agencies[Agy Code],Tbl_Agencies[Agy Sort])</f>
        <v>042000</v>
      </c>
      <c r="F497" s="2" t="str">
        <f>Tbl_BalanceHistory[[#This Row],[RespAgy]]&amp;": "&amp;Tbl_BalanceHistory[[#This Row],[RespAgency]]</f>
        <v>112: Judicial Inquiry and Review Commission</v>
      </c>
      <c r="G497" s="3">
        <v>112</v>
      </c>
      <c r="H497" s="3" t="s">
        <v>197</v>
      </c>
      <c r="I497" s="3" t="str">
        <f>_xlfn.XLOOKUP(Tbl_BalanceHistory[[#This Row],[AgyCode]],Tbl_Agencies[Agy Code],Tbl_Agencies[Agy Sort])</f>
        <v>042000</v>
      </c>
      <c r="J497" s="2" t="str">
        <f>Tbl_BalanceHistory[[#This Row],[AgyCode]]&amp;": "&amp;Tbl_BalanceHistory[[#This Row],[Agency Name]]</f>
        <v>112: Judicial Inquiry and Review Commission</v>
      </c>
      <c r="K497" s="1">
        <v>2018</v>
      </c>
      <c r="L497" s="3">
        <v>326</v>
      </c>
      <c r="M497" s="3" t="s">
        <v>176</v>
      </c>
      <c r="N497" s="2" t="str">
        <f>Tbl_BalanceHistory[[#This Row],[ProgramCode]]&amp;": "&amp;Tbl_BalanceHistory[[#This Row],[Program Name]]</f>
        <v>326: Adjudication Training, Education, and Standards</v>
      </c>
      <c r="O497" s="3" t="s">
        <v>886</v>
      </c>
      <c r="P497" s="1" t="str">
        <f>IF(Tbl_BalanceHistory[[#This Row],[FundCode]]="0100","GF",IF(Tbl_BalanceHistory[[#This Row],[FundCode]]="01000","GF","Hi Ed / OCR"))</f>
        <v>GF</v>
      </c>
      <c r="Q497" s="5">
        <v>1030338</v>
      </c>
      <c r="R497" s="5">
        <v>628981.87</v>
      </c>
      <c r="S497" s="5">
        <v>401356</v>
      </c>
      <c r="T497" s="5">
        <v>401356</v>
      </c>
      <c r="U497" s="3" t="s">
        <v>1733</v>
      </c>
      <c r="V497" s="5">
        <v>0</v>
      </c>
      <c r="W497" s="5">
        <v>0</v>
      </c>
      <c r="X497" s="5"/>
      <c r="Y497" s="5"/>
      <c r="Z497" s="5">
        <f>Tbl_BalanceHistory[[#This Row],[Discretionary Recommended - Pre 2022]]+Tbl_BalanceHistory[[#This Row],[Discretionary Balance Recommended: Policy]]+Tbl_BalanceHistory[[#This Row],[Discretionary Balance Recommended: Commitments]]</f>
        <v>0</v>
      </c>
      <c r="AA497" s="5">
        <f>Tbl_BalanceHistory[[#This Row],[Discretionary Balance]]-Tbl_BalanceHistory[[#This Row],[Discretionary Reappropriation]]</f>
        <v>0</v>
      </c>
      <c r="AB497" s="2"/>
      <c r="AC497" s="2"/>
      <c r="AD497" s="2"/>
      <c r="AE497" s="2"/>
    </row>
    <row r="498" spans="1:31" ht="45" x14ac:dyDescent="0.25">
      <c r="A498" s="2" t="s">
        <v>938</v>
      </c>
      <c r="B498" s="3">
        <v>2</v>
      </c>
      <c r="C498" s="3">
        <v>112</v>
      </c>
      <c r="D498" s="3" t="s">
        <v>197</v>
      </c>
      <c r="E498" s="3" t="str">
        <f>_xlfn.XLOOKUP(Tbl_BalanceHistory[[#This Row],[RespAgy]],Tbl_Agencies[Agy Code],Tbl_Agencies[Agy Sort])</f>
        <v>042000</v>
      </c>
      <c r="F498" s="2" t="str">
        <f>Tbl_BalanceHistory[[#This Row],[RespAgy]]&amp;": "&amp;Tbl_BalanceHistory[[#This Row],[RespAgency]]</f>
        <v>112: Judicial Inquiry and Review Commission</v>
      </c>
      <c r="G498" s="3">
        <v>112</v>
      </c>
      <c r="H498" s="3" t="s">
        <v>197</v>
      </c>
      <c r="I498" s="3" t="str">
        <f>_xlfn.XLOOKUP(Tbl_BalanceHistory[[#This Row],[AgyCode]],Tbl_Agencies[Agy Code],Tbl_Agencies[Agy Sort])</f>
        <v>042000</v>
      </c>
      <c r="J498" s="2" t="str">
        <f>Tbl_BalanceHistory[[#This Row],[AgyCode]]&amp;": "&amp;Tbl_BalanceHistory[[#This Row],[Agency Name]]</f>
        <v>112: Judicial Inquiry and Review Commission</v>
      </c>
      <c r="K498" s="1">
        <v>2019</v>
      </c>
      <c r="L498" s="3">
        <v>326</v>
      </c>
      <c r="M498" s="3" t="s">
        <v>176</v>
      </c>
      <c r="N498" s="2" t="str">
        <f>Tbl_BalanceHistory[[#This Row],[ProgramCode]]&amp;": "&amp;Tbl_BalanceHistory[[#This Row],[Program Name]]</f>
        <v>326: Adjudication Training, Education, and Standards</v>
      </c>
      <c r="O498" s="3" t="s">
        <v>886</v>
      </c>
      <c r="P498" s="1" t="str">
        <f>IF(Tbl_BalanceHistory[[#This Row],[FundCode]]="0100","GF",IF(Tbl_BalanceHistory[[#This Row],[FundCode]]="01000","GF","Hi Ed / OCR"))</f>
        <v>GF</v>
      </c>
      <c r="Q498" s="5">
        <v>1059875</v>
      </c>
      <c r="R498" s="5">
        <v>581459.86</v>
      </c>
      <c r="S498" s="5">
        <v>478415.14</v>
      </c>
      <c r="T498" s="5">
        <v>478415.14</v>
      </c>
      <c r="U498" s="3" t="s">
        <v>1733</v>
      </c>
      <c r="V498" s="5">
        <v>0</v>
      </c>
      <c r="W498" s="5">
        <v>0</v>
      </c>
      <c r="X498" s="5"/>
      <c r="Y498" s="5"/>
      <c r="Z498" s="5">
        <f>Tbl_BalanceHistory[[#This Row],[Discretionary Recommended - Pre 2022]]+Tbl_BalanceHistory[[#This Row],[Discretionary Balance Recommended: Policy]]+Tbl_BalanceHistory[[#This Row],[Discretionary Balance Recommended: Commitments]]</f>
        <v>0</v>
      </c>
      <c r="AA498" s="5">
        <f>Tbl_BalanceHistory[[#This Row],[Discretionary Balance]]-Tbl_BalanceHistory[[#This Row],[Discretionary Reappropriation]]</f>
        <v>0</v>
      </c>
      <c r="AB498" s="2"/>
      <c r="AC498" s="2"/>
      <c r="AD498" s="2"/>
      <c r="AE498" s="2"/>
    </row>
    <row r="499" spans="1:31" ht="45" x14ac:dyDescent="0.25">
      <c r="A499" s="2" t="s">
        <v>168</v>
      </c>
      <c r="B499" s="3">
        <v>2</v>
      </c>
      <c r="C499" s="3">
        <v>112</v>
      </c>
      <c r="D499" s="3" t="s">
        <v>197</v>
      </c>
      <c r="E499" s="3" t="str">
        <f>_xlfn.XLOOKUP(Tbl_BalanceHistory[[#This Row],[RespAgy]],Tbl_Agencies[Agy Code],Tbl_Agencies[Agy Sort])</f>
        <v>042000</v>
      </c>
      <c r="F499" s="2" t="str">
        <f>Tbl_BalanceHistory[[#This Row],[RespAgy]]&amp;": "&amp;Tbl_BalanceHistory[[#This Row],[RespAgency]]</f>
        <v>112: Judicial Inquiry and Review Commission</v>
      </c>
      <c r="G499" s="3">
        <v>112</v>
      </c>
      <c r="H499" s="3" t="s">
        <v>197</v>
      </c>
      <c r="I499" s="3" t="str">
        <f>_xlfn.XLOOKUP(Tbl_BalanceHistory[[#This Row],[AgyCode]],Tbl_Agencies[Agy Code],Tbl_Agencies[Agy Sort])</f>
        <v>042000</v>
      </c>
      <c r="J499" s="2" t="str">
        <f>Tbl_BalanceHistory[[#This Row],[AgyCode]]&amp;": "&amp;Tbl_BalanceHistory[[#This Row],[Agency Name]]</f>
        <v>112: Judicial Inquiry and Review Commission</v>
      </c>
      <c r="K499" s="1">
        <v>2020</v>
      </c>
      <c r="L499" s="3">
        <v>326</v>
      </c>
      <c r="M499" s="3" t="s">
        <v>176</v>
      </c>
      <c r="N499" s="2" t="str">
        <f>Tbl_BalanceHistory[[#This Row],[ProgramCode]]&amp;": "&amp;Tbl_BalanceHistory[[#This Row],[Program Name]]</f>
        <v>326: Adjudication Training, Education, and Standards</v>
      </c>
      <c r="O499" s="3" t="s">
        <v>886</v>
      </c>
      <c r="P499" s="1" t="str">
        <f>IF(Tbl_BalanceHistory[[#This Row],[FundCode]]="0100","GF",IF(Tbl_BalanceHistory[[#This Row],[FundCode]]="01000","GF","Hi Ed / OCR"))</f>
        <v>GF</v>
      </c>
      <c r="Q499" s="5">
        <v>1154084.1399999999</v>
      </c>
      <c r="R499" s="5">
        <v>614880.02</v>
      </c>
      <c r="S499" s="5">
        <v>539204.12</v>
      </c>
      <c r="T499" s="5">
        <v>539204.12</v>
      </c>
      <c r="U499" s="3" t="s">
        <v>1733</v>
      </c>
      <c r="V499" s="5">
        <v>0</v>
      </c>
      <c r="W499" s="5">
        <v>0</v>
      </c>
      <c r="X499" s="5"/>
      <c r="Y499" s="5"/>
      <c r="Z499" s="5">
        <f>Tbl_BalanceHistory[[#This Row],[Discretionary Recommended - Pre 2022]]+Tbl_BalanceHistory[[#This Row],[Discretionary Balance Recommended: Policy]]+Tbl_BalanceHistory[[#This Row],[Discretionary Balance Recommended: Commitments]]</f>
        <v>0</v>
      </c>
      <c r="AA499" s="5">
        <f>Tbl_BalanceHistory[[#This Row],[Discretionary Balance]]-Tbl_BalanceHistory[[#This Row],[Discretionary Reappropriation]]</f>
        <v>0</v>
      </c>
      <c r="AB499" s="2"/>
      <c r="AC499" s="2"/>
      <c r="AD499" s="2"/>
      <c r="AE499" s="2"/>
    </row>
    <row r="500" spans="1:31" ht="45" x14ac:dyDescent="0.25">
      <c r="A500" s="2" t="s">
        <v>168</v>
      </c>
      <c r="B500" s="3">
        <v>2</v>
      </c>
      <c r="C500" s="3">
        <v>112</v>
      </c>
      <c r="D500" s="3" t="s">
        <v>197</v>
      </c>
      <c r="E500" s="3" t="str">
        <f>_xlfn.XLOOKUP(Tbl_BalanceHistory[[#This Row],[RespAgy]],Tbl_Agencies[Agy Code],Tbl_Agencies[Agy Sort])</f>
        <v>042000</v>
      </c>
      <c r="F500" s="2" t="str">
        <f>Tbl_BalanceHistory[[#This Row],[RespAgy]]&amp;": "&amp;Tbl_BalanceHistory[[#This Row],[RespAgency]]</f>
        <v>112: Judicial Inquiry and Review Commission</v>
      </c>
      <c r="G500" s="3">
        <v>112</v>
      </c>
      <c r="H500" s="3" t="s">
        <v>197</v>
      </c>
      <c r="I500" s="3" t="str">
        <f>_xlfn.XLOOKUP(Tbl_BalanceHistory[[#This Row],[AgyCode]],Tbl_Agencies[Agy Code],Tbl_Agencies[Agy Sort])</f>
        <v>042000</v>
      </c>
      <c r="J500" s="2" t="str">
        <f>Tbl_BalanceHistory[[#This Row],[AgyCode]]&amp;": "&amp;Tbl_BalanceHistory[[#This Row],[Agency Name]]</f>
        <v>112: Judicial Inquiry and Review Commission</v>
      </c>
      <c r="K500" s="1">
        <v>2021</v>
      </c>
      <c r="L500" s="3">
        <v>326</v>
      </c>
      <c r="M500" s="3" t="s">
        <v>176</v>
      </c>
      <c r="N500" s="2" t="str">
        <f>Tbl_BalanceHistory[[#This Row],[ProgramCode]]&amp;": "&amp;Tbl_BalanceHistory[[#This Row],[Program Name]]</f>
        <v>326: Adjudication Training, Education, and Standards</v>
      </c>
      <c r="O500" s="3" t="s">
        <v>886</v>
      </c>
      <c r="P500" s="1" t="str">
        <f>IF(Tbl_BalanceHistory[[#This Row],[FundCode]]="0100","GF",IF(Tbl_BalanceHistory[[#This Row],[FundCode]]="01000","GF","Hi Ed / OCR"))</f>
        <v>GF</v>
      </c>
      <c r="Q500" s="5">
        <v>1218144.1200000001</v>
      </c>
      <c r="R500" s="5">
        <v>778761.05</v>
      </c>
      <c r="S500" s="5">
        <v>439383.07</v>
      </c>
      <c r="T500" s="5">
        <v>439383.07</v>
      </c>
      <c r="U500" s="3" t="s">
        <v>1733</v>
      </c>
      <c r="V500" s="5">
        <v>0</v>
      </c>
      <c r="W500" s="5">
        <v>0</v>
      </c>
      <c r="X500" s="5"/>
      <c r="Y500" s="5"/>
      <c r="Z500" s="5">
        <f>Tbl_BalanceHistory[[#This Row],[Discretionary Recommended - Pre 2022]]+Tbl_BalanceHistory[[#This Row],[Discretionary Balance Recommended: Policy]]+Tbl_BalanceHistory[[#This Row],[Discretionary Balance Recommended: Commitments]]</f>
        <v>0</v>
      </c>
      <c r="AA500" s="5">
        <f>Tbl_BalanceHistory[[#This Row],[Discretionary Balance]]-Tbl_BalanceHistory[[#This Row],[Discretionary Reappropriation]]</f>
        <v>0</v>
      </c>
      <c r="AB500" s="2"/>
      <c r="AC500" s="2"/>
      <c r="AD500" s="2"/>
      <c r="AE500" s="2"/>
    </row>
    <row r="501" spans="1:31" ht="45" x14ac:dyDescent="0.25">
      <c r="A501" s="2" t="s">
        <v>168</v>
      </c>
      <c r="B501" s="3">
        <v>2</v>
      </c>
      <c r="C501" s="3">
        <v>112</v>
      </c>
      <c r="D501" s="3" t="s">
        <v>197</v>
      </c>
      <c r="E501" s="3" t="str">
        <f>_xlfn.XLOOKUP(Tbl_BalanceHistory[[#This Row],[RespAgy]],Tbl_Agencies[Agy Code],Tbl_Agencies[Agy Sort])</f>
        <v>042000</v>
      </c>
      <c r="F501" s="2" t="str">
        <f>Tbl_BalanceHistory[[#This Row],[RespAgy]]&amp;": "&amp;Tbl_BalanceHistory[[#This Row],[RespAgency]]</f>
        <v>112: Judicial Inquiry and Review Commission</v>
      </c>
      <c r="G501" s="3">
        <v>112</v>
      </c>
      <c r="H501" s="3" t="s">
        <v>197</v>
      </c>
      <c r="I501" s="3" t="str">
        <f>_xlfn.XLOOKUP(Tbl_BalanceHistory[[#This Row],[AgyCode]],Tbl_Agencies[Agy Code],Tbl_Agencies[Agy Sort])</f>
        <v>042000</v>
      </c>
      <c r="J501" s="2" t="str">
        <f>Tbl_BalanceHistory[[#This Row],[AgyCode]]&amp;": "&amp;Tbl_BalanceHistory[[#This Row],[Agency Name]]</f>
        <v>112: Judicial Inquiry and Review Commission</v>
      </c>
      <c r="K501" s="1">
        <v>2022</v>
      </c>
      <c r="L501" s="3">
        <v>326</v>
      </c>
      <c r="M501" s="3" t="s">
        <v>176</v>
      </c>
      <c r="N501" s="2" t="str">
        <f>Tbl_BalanceHistory[[#This Row],[ProgramCode]]&amp;": "&amp;Tbl_BalanceHistory[[#This Row],[Program Name]]</f>
        <v>326: Adjudication Training, Education, and Standards</v>
      </c>
      <c r="O501" s="3" t="s">
        <v>886</v>
      </c>
      <c r="P501" s="1" t="str">
        <f>IF(Tbl_BalanceHistory[[#This Row],[FundCode]]="0100","GF",IF(Tbl_BalanceHistory[[#This Row],[FundCode]]="01000","GF","Hi Ed / OCR"))</f>
        <v>GF</v>
      </c>
      <c r="Q501" s="5">
        <v>1146258.07</v>
      </c>
      <c r="R501" s="5">
        <v>657184.13</v>
      </c>
      <c r="S501" s="5">
        <v>489073.94</v>
      </c>
      <c r="T501" s="5">
        <v>489073.94</v>
      </c>
      <c r="U501" s="3" t="s">
        <v>1733</v>
      </c>
      <c r="V501" s="5">
        <v>0</v>
      </c>
      <c r="W501" s="5"/>
      <c r="X501" s="5">
        <v>0</v>
      </c>
      <c r="Y501" s="5">
        <v>0</v>
      </c>
      <c r="Z501" s="5">
        <f>Tbl_BalanceHistory[[#This Row],[Discretionary Recommended - Pre 2022]]+Tbl_BalanceHistory[[#This Row],[Discretionary Balance Recommended: Policy]]+Tbl_BalanceHistory[[#This Row],[Discretionary Balance Recommended: Commitments]]</f>
        <v>0</v>
      </c>
      <c r="AA501" s="5">
        <f>Tbl_BalanceHistory[[#This Row],[Discretionary Balance]]-Tbl_BalanceHistory[[#This Row],[Discretionary Reappropriation]]</f>
        <v>0</v>
      </c>
      <c r="AB501" s="2"/>
      <c r="AC501" s="2"/>
      <c r="AD501" s="2"/>
      <c r="AE501" s="2"/>
    </row>
    <row r="502" spans="1:31" ht="45" x14ac:dyDescent="0.25">
      <c r="A502" s="2" t="s">
        <v>168</v>
      </c>
      <c r="B502" s="3">
        <v>2</v>
      </c>
      <c r="C502" s="3">
        <v>112</v>
      </c>
      <c r="D502" s="3" t="s">
        <v>197</v>
      </c>
      <c r="E502" s="3" t="str">
        <f>_xlfn.XLOOKUP(Tbl_BalanceHistory[[#This Row],[RespAgy]],Tbl_Agencies[Agy Code],Tbl_Agencies[Agy Sort])</f>
        <v>042000</v>
      </c>
      <c r="F502" s="2" t="str">
        <f>Tbl_BalanceHistory[[#This Row],[RespAgy]]&amp;": "&amp;Tbl_BalanceHistory[[#This Row],[RespAgency]]</f>
        <v>112: Judicial Inquiry and Review Commission</v>
      </c>
      <c r="G502" s="3">
        <v>112</v>
      </c>
      <c r="H502" s="3" t="s">
        <v>197</v>
      </c>
      <c r="I502" s="3" t="str">
        <f>_xlfn.XLOOKUP(Tbl_BalanceHistory[[#This Row],[AgyCode]],Tbl_Agencies[Agy Code],Tbl_Agencies[Agy Sort])</f>
        <v>042000</v>
      </c>
      <c r="J502" s="2" t="str">
        <f>Tbl_BalanceHistory[[#This Row],[AgyCode]]&amp;": "&amp;Tbl_BalanceHistory[[#This Row],[Agency Name]]</f>
        <v>112: Judicial Inquiry and Review Commission</v>
      </c>
      <c r="K502" s="1">
        <v>2023</v>
      </c>
      <c r="L502" s="3">
        <v>326</v>
      </c>
      <c r="M502" s="3" t="s">
        <v>176</v>
      </c>
      <c r="N502" s="2" t="str">
        <f>Tbl_BalanceHistory[[#This Row],[ProgramCode]]&amp;": "&amp;Tbl_BalanceHistory[[#This Row],[Program Name]]</f>
        <v>326: Adjudication Training, Education, and Standards</v>
      </c>
      <c r="O502" s="3" t="s">
        <v>886</v>
      </c>
      <c r="P502" s="1" t="str">
        <f>IF(Tbl_BalanceHistory[[#This Row],[FundCode]]="0100","GF",IF(Tbl_BalanceHistory[[#This Row],[FundCode]]="01000","GF","Hi Ed / OCR"))</f>
        <v>GF</v>
      </c>
      <c r="Q502" s="5">
        <v>1225753.94</v>
      </c>
      <c r="R502" s="5">
        <v>666299.04</v>
      </c>
      <c r="S502" s="5">
        <v>559454.9</v>
      </c>
      <c r="T502" s="5">
        <v>559454.9</v>
      </c>
      <c r="U502" s="3" t="s">
        <v>1733</v>
      </c>
      <c r="V502" s="5">
        <v>0</v>
      </c>
      <c r="W502" s="5">
        <v>0</v>
      </c>
      <c r="X502" s="5">
        <v>0</v>
      </c>
      <c r="Y502" s="5">
        <v>0</v>
      </c>
      <c r="Z502" s="5">
        <v>0</v>
      </c>
      <c r="AA502" s="5">
        <v>0</v>
      </c>
      <c r="AB502" s="2"/>
      <c r="AC502" s="2"/>
      <c r="AD502" s="2"/>
      <c r="AE502" s="2"/>
    </row>
    <row r="503" spans="1:31" ht="45" x14ac:dyDescent="0.25">
      <c r="A503" s="2" t="s">
        <v>168</v>
      </c>
      <c r="B503" s="3">
        <v>2</v>
      </c>
      <c r="C503" s="3">
        <v>112</v>
      </c>
      <c r="D503" s="3" t="s">
        <v>197</v>
      </c>
      <c r="E503" s="3" t="str">
        <f>_xlfn.XLOOKUP(Tbl_BalanceHistory[[#This Row],[RespAgy]],Tbl_Agencies[Agy Code],Tbl_Agencies[Agy Sort])</f>
        <v>042000</v>
      </c>
      <c r="F503" s="2" t="str">
        <f>Tbl_BalanceHistory[[#This Row],[RespAgy]]&amp;": "&amp;Tbl_BalanceHistory[[#This Row],[RespAgency]]</f>
        <v>112: Judicial Inquiry and Review Commission</v>
      </c>
      <c r="G503" s="3">
        <v>112</v>
      </c>
      <c r="H503" s="3" t="s">
        <v>197</v>
      </c>
      <c r="I503" s="3" t="str">
        <f>_xlfn.XLOOKUP(Tbl_BalanceHistory[[#This Row],[AgyCode]],Tbl_Agencies[Agy Code],Tbl_Agencies[Agy Sort])</f>
        <v>042000</v>
      </c>
      <c r="J503" s="2" t="str">
        <f>Tbl_BalanceHistory[[#This Row],[AgyCode]]&amp;": "&amp;Tbl_BalanceHistory[[#This Row],[Agency Name]]</f>
        <v>112: Judicial Inquiry and Review Commission</v>
      </c>
      <c r="K503" s="1">
        <v>2024</v>
      </c>
      <c r="L503" s="3">
        <v>326</v>
      </c>
      <c r="M503" s="3" t="s">
        <v>176</v>
      </c>
      <c r="N503" s="2" t="str">
        <f>Tbl_BalanceHistory[[#This Row],[ProgramCode]]&amp;": "&amp;Tbl_BalanceHistory[[#This Row],[Program Name]]</f>
        <v>326: Adjudication Training, Education, and Standards</v>
      </c>
      <c r="O503" s="3" t="s">
        <v>886</v>
      </c>
      <c r="P503" s="1" t="str">
        <f>IF(Tbl_BalanceHistory[[#This Row],[FundCode]]="0100","GF",IF(Tbl_BalanceHistory[[#This Row],[FundCode]]="01000","GF","Hi Ed / OCR"))</f>
        <v>GF</v>
      </c>
      <c r="Q503" s="5">
        <v>1333069.8999999999</v>
      </c>
      <c r="R503" s="5">
        <v>725303.87</v>
      </c>
      <c r="S503" s="5">
        <v>607766.03</v>
      </c>
      <c r="T503" s="5">
        <v>607766.03</v>
      </c>
      <c r="U503" s="3" t="s">
        <v>1733</v>
      </c>
      <c r="V503" s="5">
        <v>0</v>
      </c>
      <c r="W503" s="5">
        <v>0</v>
      </c>
      <c r="X503" s="5">
        <v>0</v>
      </c>
      <c r="Y503" s="5">
        <v>0</v>
      </c>
      <c r="Z503" s="5">
        <v>0</v>
      </c>
      <c r="AA503" s="5">
        <v>0</v>
      </c>
      <c r="AB503" s="2"/>
      <c r="AC503" s="2"/>
      <c r="AD503" s="2"/>
      <c r="AE503" s="2"/>
    </row>
    <row r="504" spans="1:31" ht="30" x14ac:dyDescent="0.25">
      <c r="A504" s="2" t="s">
        <v>938</v>
      </c>
      <c r="B504" s="3">
        <v>2</v>
      </c>
      <c r="C504" s="3">
        <v>848</v>
      </c>
      <c r="D504" s="3" t="s">
        <v>200</v>
      </c>
      <c r="E504" s="3" t="str">
        <f>_xlfn.XLOOKUP(Tbl_BalanceHistory[[#This Row],[RespAgy]],Tbl_Agencies[Agy Code],Tbl_Agencies[Agy Sort])</f>
        <v>043000</v>
      </c>
      <c r="F504" s="2" t="str">
        <f>Tbl_BalanceHistory[[#This Row],[RespAgy]]&amp;": "&amp;Tbl_BalanceHistory[[#This Row],[RespAgency]]</f>
        <v>848: Indigent Defense Commission</v>
      </c>
      <c r="G504" s="3">
        <v>848</v>
      </c>
      <c r="H504" s="3" t="s">
        <v>200</v>
      </c>
      <c r="I504" s="3" t="str">
        <f>_xlfn.XLOOKUP(Tbl_BalanceHistory[[#This Row],[AgyCode]],Tbl_Agencies[Agy Code],Tbl_Agencies[Agy Sort])</f>
        <v>043000</v>
      </c>
      <c r="J504" s="2" t="str">
        <f>Tbl_BalanceHistory[[#This Row],[AgyCode]]&amp;": "&amp;Tbl_BalanceHistory[[#This Row],[Agency Name]]</f>
        <v>848: Indigent Defense Commission</v>
      </c>
      <c r="K504" s="1">
        <v>2014</v>
      </c>
      <c r="L504" s="3">
        <v>327</v>
      </c>
      <c r="M504" s="3" t="s">
        <v>202</v>
      </c>
      <c r="N504" s="2" t="str">
        <f>Tbl_BalanceHistory[[#This Row],[ProgramCode]]&amp;": "&amp;Tbl_BalanceHistory[[#This Row],[Program Name]]</f>
        <v>327: Legal Defense</v>
      </c>
      <c r="O504" s="3" t="s">
        <v>1730</v>
      </c>
      <c r="P504" s="1" t="str">
        <f>IF(Tbl_BalanceHistory[[#This Row],[FundCode]]="0100","GF",IF(Tbl_BalanceHistory[[#This Row],[FundCode]]="01000","GF","Hi Ed / OCR"))</f>
        <v>GF</v>
      </c>
      <c r="Q504" s="5">
        <v>45031960</v>
      </c>
      <c r="R504" s="5">
        <v>44861284.890000001</v>
      </c>
      <c r="S504" s="5">
        <v>170675</v>
      </c>
      <c r="T504" s="5">
        <v>170675</v>
      </c>
      <c r="U504" s="3" t="s">
        <v>1731</v>
      </c>
      <c r="V504" s="5">
        <v>0</v>
      </c>
      <c r="W504" s="5">
        <v>0</v>
      </c>
      <c r="X504" s="5"/>
      <c r="Y504" s="5"/>
      <c r="Z504" s="5">
        <f>Tbl_BalanceHistory[[#This Row],[Discretionary Recommended - Pre 2022]]+Tbl_BalanceHistory[[#This Row],[Discretionary Balance Recommended: Policy]]+Tbl_BalanceHistory[[#This Row],[Discretionary Balance Recommended: Commitments]]</f>
        <v>0</v>
      </c>
      <c r="AA504" s="5">
        <f>Tbl_BalanceHistory[[#This Row],[Discretionary Balance]]-Tbl_BalanceHistory[[#This Row],[Discretionary Reappropriation]]</f>
        <v>0</v>
      </c>
      <c r="AB504" s="2"/>
      <c r="AC504" s="2"/>
      <c r="AD504" s="2"/>
      <c r="AE504" s="2"/>
    </row>
    <row r="505" spans="1:31" ht="30" x14ac:dyDescent="0.25">
      <c r="A505" s="2" t="s">
        <v>938</v>
      </c>
      <c r="B505" s="3">
        <v>2</v>
      </c>
      <c r="C505" s="3">
        <v>848</v>
      </c>
      <c r="D505" s="3" t="s">
        <v>200</v>
      </c>
      <c r="E505" s="3" t="str">
        <f>_xlfn.XLOOKUP(Tbl_BalanceHistory[[#This Row],[RespAgy]],Tbl_Agencies[Agy Code],Tbl_Agencies[Agy Sort])</f>
        <v>043000</v>
      </c>
      <c r="F505" s="2" t="str">
        <f>Tbl_BalanceHistory[[#This Row],[RespAgy]]&amp;": "&amp;Tbl_BalanceHistory[[#This Row],[RespAgency]]</f>
        <v>848: Indigent Defense Commission</v>
      </c>
      <c r="G505" s="3">
        <v>848</v>
      </c>
      <c r="H505" s="3" t="s">
        <v>200</v>
      </c>
      <c r="I505" s="3" t="str">
        <f>_xlfn.XLOOKUP(Tbl_BalanceHistory[[#This Row],[AgyCode]],Tbl_Agencies[Agy Code],Tbl_Agencies[Agy Sort])</f>
        <v>043000</v>
      </c>
      <c r="J505" s="2" t="str">
        <f>Tbl_BalanceHistory[[#This Row],[AgyCode]]&amp;": "&amp;Tbl_BalanceHistory[[#This Row],[Agency Name]]</f>
        <v>848: Indigent Defense Commission</v>
      </c>
      <c r="K505" s="1">
        <v>2015</v>
      </c>
      <c r="L505" s="3">
        <v>327</v>
      </c>
      <c r="M505" s="3" t="s">
        <v>202</v>
      </c>
      <c r="N505" s="2" t="str">
        <f>Tbl_BalanceHistory[[#This Row],[ProgramCode]]&amp;": "&amp;Tbl_BalanceHistory[[#This Row],[Program Name]]</f>
        <v>327: Legal Defense</v>
      </c>
      <c r="O505" s="3" t="s">
        <v>1730</v>
      </c>
      <c r="P505" s="1" t="str">
        <f>IF(Tbl_BalanceHistory[[#This Row],[FundCode]]="0100","GF",IF(Tbl_BalanceHistory[[#This Row],[FundCode]]="01000","GF","Hi Ed / OCR"))</f>
        <v>GF</v>
      </c>
      <c r="Q505" s="5">
        <v>46799025</v>
      </c>
      <c r="R505" s="5">
        <v>46740124</v>
      </c>
      <c r="S505" s="5">
        <v>58900</v>
      </c>
      <c r="T505" s="5">
        <v>58900</v>
      </c>
      <c r="U505" s="3" t="s">
        <v>1731</v>
      </c>
      <c r="V505" s="5">
        <v>0</v>
      </c>
      <c r="W505" s="5">
        <v>0</v>
      </c>
      <c r="X505" s="5"/>
      <c r="Y505" s="5"/>
      <c r="Z505" s="5">
        <f>Tbl_BalanceHistory[[#This Row],[Discretionary Recommended - Pre 2022]]+Tbl_BalanceHistory[[#This Row],[Discretionary Balance Recommended: Policy]]+Tbl_BalanceHistory[[#This Row],[Discretionary Balance Recommended: Commitments]]</f>
        <v>0</v>
      </c>
      <c r="AA505" s="5">
        <f>Tbl_BalanceHistory[[#This Row],[Discretionary Balance]]-Tbl_BalanceHistory[[#This Row],[Discretionary Reappropriation]]</f>
        <v>0</v>
      </c>
      <c r="AB505" s="2"/>
      <c r="AC505" s="2"/>
      <c r="AD505" s="2"/>
      <c r="AE505" s="2"/>
    </row>
    <row r="506" spans="1:31" ht="30" x14ac:dyDescent="0.25">
      <c r="A506" s="2" t="s">
        <v>938</v>
      </c>
      <c r="B506" s="3">
        <v>2</v>
      </c>
      <c r="C506" s="3">
        <v>848</v>
      </c>
      <c r="D506" s="3" t="s">
        <v>200</v>
      </c>
      <c r="E506" s="3" t="str">
        <f>_xlfn.XLOOKUP(Tbl_BalanceHistory[[#This Row],[RespAgy]],Tbl_Agencies[Agy Code],Tbl_Agencies[Agy Sort])</f>
        <v>043000</v>
      </c>
      <c r="F506" s="2" t="str">
        <f>Tbl_BalanceHistory[[#This Row],[RespAgy]]&amp;": "&amp;Tbl_BalanceHistory[[#This Row],[RespAgency]]</f>
        <v>848: Indigent Defense Commission</v>
      </c>
      <c r="G506" s="3">
        <v>848</v>
      </c>
      <c r="H506" s="3" t="s">
        <v>200</v>
      </c>
      <c r="I506" s="3" t="str">
        <f>_xlfn.XLOOKUP(Tbl_BalanceHistory[[#This Row],[AgyCode]],Tbl_Agencies[Agy Code],Tbl_Agencies[Agy Sort])</f>
        <v>043000</v>
      </c>
      <c r="J506" s="2" t="str">
        <f>Tbl_BalanceHistory[[#This Row],[AgyCode]]&amp;": "&amp;Tbl_BalanceHistory[[#This Row],[Agency Name]]</f>
        <v>848: Indigent Defense Commission</v>
      </c>
      <c r="K506" s="1">
        <v>2016</v>
      </c>
      <c r="L506" s="3">
        <v>327</v>
      </c>
      <c r="M506" s="3" t="s">
        <v>202</v>
      </c>
      <c r="N506" s="2" t="str">
        <f>Tbl_BalanceHistory[[#This Row],[ProgramCode]]&amp;": "&amp;Tbl_BalanceHistory[[#This Row],[Program Name]]</f>
        <v>327: Legal Defense</v>
      </c>
      <c r="O506" s="3" t="s">
        <v>1730</v>
      </c>
      <c r="P506" s="1" t="str">
        <f>IF(Tbl_BalanceHistory[[#This Row],[FundCode]]="0100","GF",IF(Tbl_BalanceHistory[[#This Row],[FundCode]]="01000","GF","Hi Ed / OCR"))</f>
        <v>GF</v>
      </c>
      <c r="Q506" s="5">
        <v>48155701</v>
      </c>
      <c r="R506" s="5">
        <v>48133442.399999999</v>
      </c>
      <c r="S506" s="5">
        <v>22258</v>
      </c>
      <c r="T506" s="5">
        <v>22258</v>
      </c>
      <c r="U506" s="3" t="s">
        <v>1732</v>
      </c>
      <c r="V506" s="5">
        <v>0</v>
      </c>
      <c r="W506" s="5">
        <v>0</v>
      </c>
      <c r="X506" s="5"/>
      <c r="Y506" s="5"/>
      <c r="Z506" s="5">
        <f>Tbl_BalanceHistory[[#This Row],[Discretionary Recommended - Pre 2022]]+Tbl_BalanceHistory[[#This Row],[Discretionary Balance Recommended: Policy]]+Tbl_BalanceHistory[[#This Row],[Discretionary Balance Recommended: Commitments]]</f>
        <v>0</v>
      </c>
      <c r="AA506" s="5">
        <f>Tbl_BalanceHistory[[#This Row],[Discretionary Balance]]-Tbl_BalanceHistory[[#This Row],[Discretionary Reappropriation]]</f>
        <v>0</v>
      </c>
      <c r="AB506" s="2"/>
      <c r="AC506" s="2"/>
      <c r="AD506" s="2"/>
      <c r="AE506" s="2"/>
    </row>
    <row r="507" spans="1:31" ht="30" x14ac:dyDescent="0.25">
      <c r="A507" s="2" t="s">
        <v>938</v>
      </c>
      <c r="B507" s="3">
        <v>2</v>
      </c>
      <c r="C507" s="3">
        <v>848</v>
      </c>
      <c r="D507" s="3" t="s">
        <v>200</v>
      </c>
      <c r="E507" s="3" t="str">
        <f>_xlfn.XLOOKUP(Tbl_BalanceHistory[[#This Row],[RespAgy]],Tbl_Agencies[Agy Code],Tbl_Agencies[Agy Sort])</f>
        <v>043000</v>
      </c>
      <c r="F507" s="2" t="str">
        <f>Tbl_BalanceHistory[[#This Row],[RespAgy]]&amp;": "&amp;Tbl_BalanceHistory[[#This Row],[RespAgency]]</f>
        <v>848: Indigent Defense Commission</v>
      </c>
      <c r="G507" s="3">
        <v>848</v>
      </c>
      <c r="H507" s="3" t="s">
        <v>200</v>
      </c>
      <c r="I507" s="3" t="str">
        <f>_xlfn.XLOOKUP(Tbl_BalanceHistory[[#This Row],[AgyCode]],Tbl_Agencies[Agy Code],Tbl_Agencies[Agy Sort])</f>
        <v>043000</v>
      </c>
      <c r="J507" s="2" t="str">
        <f>Tbl_BalanceHistory[[#This Row],[AgyCode]]&amp;": "&amp;Tbl_BalanceHistory[[#This Row],[Agency Name]]</f>
        <v>848: Indigent Defense Commission</v>
      </c>
      <c r="K507" s="1">
        <v>2017</v>
      </c>
      <c r="L507" s="3">
        <v>327</v>
      </c>
      <c r="M507" s="3" t="s">
        <v>202</v>
      </c>
      <c r="N507" s="2" t="str">
        <f>Tbl_BalanceHistory[[#This Row],[ProgramCode]]&amp;": "&amp;Tbl_BalanceHistory[[#This Row],[Program Name]]</f>
        <v>327: Legal Defense</v>
      </c>
      <c r="O507" s="3" t="s">
        <v>886</v>
      </c>
      <c r="P507" s="1" t="str">
        <f>IF(Tbl_BalanceHistory[[#This Row],[FundCode]]="0100","GF",IF(Tbl_BalanceHistory[[#This Row],[FundCode]]="01000","GF","Hi Ed / OCR"))</f>
        <v>GF</v>
      </c>
      <c r="Q507" s="5">
        <v>49922039</v>
      </c>
      <c r="R507" s="5">
        <v>49813349.009999998</v>
      </c>
      <c r="S507" s="5">
        <v>108689</v>
      </c>
      <c r="T507" s="5">
        <v>108689</v>
      </c>
      <c r="U507" s="3" t="s">
        <v>1732</v>
      </c>
      <c r="V507" s="5">
        <v>0</v>
      </c>
      <c r="W507" s="5">
        <v>0</v>
      </c>
      <c r="X507" s="5"/>
      <c r="Y507" s="5"/>
      <c r="Z507" s="5">
        <f>Tbl_BalanceHistory[[#This Row],[Discretionary Recommended - Pre 2022]]+Tbl_BalanceHistory[[#This Row],[Discretionary Balance Recommended: Policy]]+Tbl_BalanceHistory[[#This Row],[Discretionary Balance Recommended: Commitments]]</f>
        <v>0</v>
      </c>
      <c r="AA507" s="5">
        <f>Tbl_BalanceHistory[[#This Row],[Discretionary Balance]]-Tbl_BalanceHistory[[#This Row],[Discretionary Reappropriation]]</f>
        <v>0</v>
      </c>
      <c r="AB507" s="2"/>
      <c r="AC507" s="2"/>
      <c r="AD507" s="2"/>
      <c r="AE507" s="2"/>
    </row>
    <row r="508" spans="1:31" ht="30" x14ac:dyDescent="0.25">
      <c r="A508" s="2" t="s">
        <v>938</v>
      </c>
      <c r="B508" s="3">
        <v>2</v>
      </c>
      <c r="C508" s="3">
        <v>848</v>
      </c>
      <c r="D508" s="3" t="s">
        <v>200</v>
      </c>
      <c r="E508" s="3" t="str">
        <f>_xlfn.XLOOKUP(Tbl_BalanceHistory[[#This Row],[RespAgy]],Tbl_Agencies[Agy Code],Tbl_Agencies[Agy Sort])</f>
        <v>043000</v>
      </c>
      <c r="F508" s="2" t="str">
        <f>Tbl_BalanceHistory[[#This Row],[RespAgy]]&amp;": "&amp;Tbl_BalanceHistory[[#This Row],[RespAgency]]</f>
        <v>848: Indigent Defense Commission</v>
      </c>
      <c r="G508" s="3">
        <v>848</v>
      </c>
      <c r="H508" s="3" t="s">
        <v>200</v>
      </c>
      <c r="I508" s="3" t="str">
        <f>_xlfn.XLOOKUP(Tbl_BalanceHistory[[#This Row],[AgyCode]],Tbl_Agencies[Agy Code],Tbl_Agencies[Agy Sort])</f>
        <v>043000</v>
      </c>
      <c r="J508" s="2" t="str">
        <f>Tbl_BalanceHistory[[#This Row],[AgyCode]]&amp;": "&amp;Tbl_BalanceHistory[[#This Row],[Agency Name]]</f>
        <v>848: Indigent Defense Commission</v>
      </c>
      <c r="K508" s="1">
        <v>2018</v>
      </c>
      <c r="L508" s="3">
        <v>327</v>
      </c>
      <c r="M508" s="3" t="s">
        <v>202</v>
      </c>
      <c r="N508" s="2" t="str">
        <f>Tbl_BalanceHistory[[#This Row],[ProgramCode]]&amp;": "&amp;Tbl_BalanceHistory[[#This Row],[Program Name]]</f>
        <v>327: Legal Defense</v>
      </c>
      <c r="O508" s="3" t="s">
        <v>886</v>
      </c>
      <c r="P508" s="1" t="str">
        <f>IF(Tbl_BalanceHistory[[#This Row],[FundCode]]="0100","GF",IF(Tbl_BalanceHistory[[#This Row],[FundCode]]="01000","GF","Hi Ed / OCR"))</f>
        <v>GF</v>
      </c>
      <c r="Q508" s="5">
        <v>51115189</v>
      </c>
      <c r="R508" s="5">
        <v>50979041.590000004</v>
      </c>
      <c r="S508" s="5">
        <v>136147</v>
      </c>
      <c r="T508" s="5">
        <v>136147</v>
      </c>
      <c r="U508" s="3" t="s">
        <v>1733</v>
      </c>
      <c r="V508" s="5">
        <v>0</v>
      </c>
      <c r="W508" s="5">
        <v>0</v>
      </c>
      <c r="X508" s="5"/>
      <c r="Y508" s="5"/>
      <c r="Z508" s="5">
        <f>Tbl_BalanceHistory[[#This Row],[Discretionary Recommended - Pre 2022]]+Tbl_BalanceHistory[[#This Row],[Discretionary Balance Recommended: Policy]]+Tbl_BalanceHistory[[#This Row],[Discretionary Balance Recommended: Commitments]]</f>
        <v>0</v>
      </c>
      <c r="AA508" s="5">
        <f>Tbl_BalanceHistory[[#This Row],[Discretionary Balance]]-Tbl_BalanceHistory[[#This Row],[Discretionary Reappropriation]]</f>
        <v>0</v>
      </c>
      <c r="AB508" s="2"/>
      <c r="AC508" s="2"/>
      <c r="AD508" s="2"/>
      <c r="AE508" s="2"/>
    </row>
    <row r="509" spans="1:31" ht="30" x14ac:dyDescent="0.25">
      <c r="A509" s="2" t="s">
        <v>938</v>
      </c>
      <c r="B509" s="3">
        <v>2</v>
      </c>
      <c r="C509" s="3">
        <v>848</v>
      </c>
      <c r="D509" s="3" t="s">
        <v>200</v>
      </c>
      <c r="E509" s="3" t="str">
        <f>_xlfn.XLOOKUP(Tbl_BalanceHistory[[#This Row],[RespAgy]],Tbl_Agencies[Agy Code],Tbl_Agencies[Agy Sort])</f>
        <v>043000</v>
      </c>
      <c r="F509" s="2" t="str">
        <f>Tbl_BalanceHistory[[#This Row],[RespAgy]]&amp;": "&amp;Tbl_BalanceHistory[[#This Row],[RespAgency]]</f>
        <v>848: Indigent Defense Commission</v>
      </c>
      <c r="G509" s="3">
        <v>848</v>
      </c>
      <c r="H509" s="3" t="s">
        <v>200</v>
      </c>
      <c r="I509" s="3" t="str">
        <f>_xlfn.XLOOKUP(Tbl_BalanceHistory[[#This Row],[AgyCode]],Tbl_Agencies[Agy Code],Tbl_Agencies[Agy Sort])</f>
        <v>043000</v>
      </c>
      <c r="J509" s="2" t="str">
        <f>Tbl_BalanceHistory[[#This Row],[AgyCode]]&amp;": "&amp;Tbl_BalanceHistory[[#This Row],[Agency Name]]</f>
        <v>848: Indigent Defense Commission</v>
      </c>
      <c r="K509" s="1">
        <v>2019</v>
      </c>
      <c r="L509" s="3">
        <v>327</v>
      </c>
      <c r="M509" s="3" t="s">
        <v>202</v>
      </c>
      <c r="N509" s="2" t="str">
        <f>Tbl_BalanceHistory[[#This Row],[ProgramCode]]&amp;": "&amp;Tbl_BalanceHistory[[#This Row],[Program Name]]</f>
        <v>327: Legal Defense</v>
      </c>
      <c r="O509" s="3" t="s">
        <v>886</v>
      </c>
      <c r="P509" s="1" t="str">
        <f>IF(Tbl_BalanceHistory[[#This Row],[FundCode]]="0100","GF",IF(Tbl_BalanceHistory[[#This Row],[FundCode]]="01000","GF","Hi Ed / OCR"))</f>
        <v>GF</v>
      </c>
      <c r="Q509" s="5">
        <v>51773537</v>
      </c>
      <c r="R509" s="5">
        <v>51514534.729999997</v>
      </c>
      <c r="S509" s="5">
        <v>259002.27</v>
      </c>
      <c r="T509" s="5">
        <v>259002.27</v>
      </c>
      <c r="U509" s="3" t="s">
        <v>1733</v>
      </c>
      <c r="V509" s="5">
        <v>0</v>
      </c>
      <c r="W509" s="5">
        <v>0</v>
      </c>
      <c r="X509" s="5"/>
      <c r="Y509" s="5"/>
      <c r="Z509" s="5">
        <f>Tbl_BalanceHistory[[#This Row],[Discretionary Recommended - Pre 2022]]+Tbl_BalanceHistory[[#This Row],[Discretionary Balance Recommended: Policy]]+Tbl_BalanceHistory[[#This Row],[Discretionary Balance Recommended: Commitments]]</f>
        <v>0</v>
      </c>
      <c r="AA509" s="5">
        <f>Tbl_BalanceHistory[[#This Row],[Discretionary Balance]]-Tbl_BalanceHistory[[#This Row],[Discretionary Reappropriation]]</f>
        <v>0</v>
      </c>
      <c r="AB509" s="2"/>
      <c r="AC509" s="2"/>
      <c r="AD509" s="2"/>
      <c r="AE509" s="2"/>
    </row>
    <row r="510" spans="1:31" ht="30" x14ac:dyDescent="0.25">
      <c r="A510" s="2" t="s">
        <v>168</v>
      </c>
      <c r="B510" s="3">
        <v>2</v>
      </c>
      <c r="C510" s="3">
        <v>848</v>
      </c>
      <c r="D510" s="3" t="s">
        <v>200</v>
      </c>
      <c r="E510" s="3" t="str">
        <f>_xlfn.XLOOKUP(Tbl_BalanceHistory[[#This Row],[RespAgy]],Tbl_Agencies[Agy Code],Tbl_Agencies[Agy Sort])</f>
        <v>043000</v>
      </c>
      <c r="F510" s="2" t="str">
        <f>Tbl_BalanceHistory[[#This Row],[RespAgy]]&amp;": "&amp;Tbl_BalanceHistory[[#This Row],[RespAgency]]</f>
        <v>848: Indigent Defense Commission</v>
      </c>
      <c r="G510" s="3">
        <v>848</v>
      </c>
      <c r="H510" s="3" t="s">
        <v>200</v>
      </c>
      <c r="I510" s="3" t="str">
        <f>_xlfn.XLOOKUP(Tbl_BalanceHistory[[#This Row],[AgyCode]],Tbl_Agencies[Agy Code],Tbl_Agencies[Agy Sort])</f>
        <v>043000</v>
      </c>
      <c r="J510" s="2" t="str">
        <f>Tbl_BalanceHistory[[#This Row],[AgyCode]]&amp;": "&amp;Tbl_BalanceHistory[[#This Row],[Agency Name]]</f>
        <v>848: Indigent Defense Commission</v>
      </c>
      <c r="K510" s="1">
        <v>2020</v>
      </c>
      <c r="L510" s="3">
        <v>327</v>
      </c>
      <c r="M510" s="3" t="s">
        <v>202</v>
      </c>
      <c r="N510" s="2" t="str">
        <f>Tbl_BalanceHistory[[#This Row],[ProgramCode]]&amp;": "&amp;Tbl_BalanceHistory[[#This Row],[Program Name]]</f>
        <v>327: Legal Defense</v>
      </c>
      <c r="O510" s="3" t="s">
        <v>886</v>
      </c>
      <c r="P510" s="1" t="str">
        <f>IF(Tbl_BalanceHistory[[#This Row],[FundCode]]="0100","GF",IF(Tbl_BalanceHistory[[#This Row],[FundCode]]="01000","GF","Hi Ed / OCR"))</f>
        <v>GF</v>
      </c>
      <c r="Q510" s="5">
        <v>53817864.270000003</v>
      </c>
      <c r="R510" s="5">
        <v>53063651.399999999</v>
      </c>
      <c r="S510" s="5">
        <v>754212.87</v>
      </c>
      <c r="T510" s="5">
        <v>754212.87</v>
      </c>
      <c r="U510" s="3" t="s">
        <v>1733</v>
      </c>
      <c r="V510" s="5">
        <v>0</v>
      </c>
      <c r="W510" s="5">
        <v>0</v>
      </c>
      <c r="X510" s="5"/>
      <c r="Y510" s="5"/>
      <c r="Z510" s="5">
        <f>Tbl_BalanceHistory[[#This Row],[Discretionary Recommended - Pre 2022]]+Tbl_BalanceHistory[[#This Row],[Discretionary Balance Recommended: Policy]]+Tbl_BalanceHistory[[#This Row],[Discretionary Balance Recommended: Commitments]]</f>
        <v>0</v>
      </c>
      <c r="AA510" s="5">
        <f>Tbl_BalanceHistory[[#This Row],[Discretionary Balance]]-Tbl_BalanceHistory[[#This Row],[Discretionary Reappropriation]]</f>
        <v>0</v>
      </c>
      <c r="AB510" s="2"/>
      <c r="AC510" s="2"/>
      <c r="AD510" s="2"/>
      <c r="AE510" s="2"/>
    </row>
    <row r="511" spans="1:31" ht="30" x14ac:dyDescent="0.25">
      <c r="A511" s="2" t="s">
        <v>168</v>
      </c>
      <c r="B511" s="3">
        <v>2</v>
      </c>
      <c r="C511" s="3">
        <v>848</v>
      </c>
      <c r="D511" s="3" t="s">
        <v>200</v>
      </c>
      <c r="E511" s="3" t="str">
        <f>_xlfn.XLOOKUP(Tbl_BalanceHistory[[#This Row],[RespAgy]],Tbl_Agencies[Agy Code],Tbl_Agencies[Agy Sort])</f>
        <v>043000</v>
      </c>
      <c r="F511" s="2" t="str">
        <f>Tbl_BalanceHistory[[#This Row],[RespAgy]]&amp;": "&amp;Tbl_BalanceHistory[[#This Row],[RespAgency]]</f>
        <v>848: Indigent Defense Commission</v>
      </c>
      <c r="G511" s="3">
        <v>848</v>
      </c>
      <c r="H511" s="3" t="s">
        <v>200</v>
      </c>
      <c r="I511" s="3" t="str">
        <f>_xlfn.XLOOKUP(Tbl_BalanceHistory[[#This Row],[AgyCode]],Tbl_Agencies[Agy Code],Tbl_Agencies[Agy Sort])</f>
        <v>043000</v>
      </c>
      <c r="J511" s="2" t="str">
        <f>Tbl_BalanceHistory[[#This Row],[AgyCode]]&amp;": "&amp;Tbl_BalanceHistory[[#This Row],[Agency Name]]</f>
        <v>848: Indigent Defense Commission</v>
      </c>
      <c r="K511" s="1">
        <v>2021</v>
      </c>
      <c r="L511" s="3">
        <v>327</v>
      </c>
      <c r="M511" s="3" t="s">
        <v>202</v>
      </c>
      <c r="N511" s="2" t="str">
        <f>Tbl_BalanceHistory[[#This Row],[ProgramCode]]&amp;": "&amp;Tbl_BalanceHistory[[#This Row],[Program Name]]</f>
        <v>327: Legal Defense</v>
      </c>
      <c r="O511" s="3" t="s">
        <v>886</v>
      </c>
      <c r="P511" s="1" t="str">
        <f>IF(Tbl_BalanceHistory[[#This Row],[FundCode]]="0100","GF",IF(Tbl_BalanceHistory[[#This Row],[FundCode]]="01000","GF","Hi Ed / OCR"))</f>
        <v>GF</v>
      </c>
      <c r="Q511" s="5">
        <v>58895449.869999997</v>
      </c>
      <c r="R511" s="5">
        <v>56964307.93</v>
      </c>
      <c r="S511" s="5">
        <v>1931141.94</v>
      </c>
      <c r="T511" s="5">
        <v>1931141.94</v>
      </c>
      <c r="U511" s="3" t="s">
        <v>1733</v>
      </c>
      <c r="V511" s="5">
        <v>0</v>
      </c>
      <c r="W511" s="5">
        <v>0</v>
      </c>
      <c r="X511" s="5"/>
      <c r="Y511" s="5"/>
      <c r="Z511" s="5">
        <f>Tbl_BalanceHistory[[#This Row],[Discretionary Recommended - Pre 2022]]+Tbl_BalanceHistory[[#This Row],[Discretionary Balance Recommended: Policy]]+Tbl_BalanceHistory[[#This Row],[Discretionary Balance Recommended: Commitments]]</f>
        <v>0</v>
      </c>
      <c r="AA511" s="5">
        <f>Tbl_BalanceHistory[[#This Row],[Discretionary Balance]]-Tbl_BalanceHistory[[#This Row],[Discretionary Reappropriation]]</f>
        <v>0</v>
      </c>
      <c r="AB511" s="2"/>
      <c r="AC511" s="2"/>
      <c r="AD511" s="2"/>
      <c r="AE511" s="2"/>
    </row>
    <row r="512" spans="1:31" ht="30" x14ac:dyDescent="0.25">
      <c r="A512" s="2" t="s">
        <v>168</v>
      </c>
      <c r="B512" s="3">
        <v>2</v>
      </c>
      <c r="C512" s="3">
        <v>848</v>
      </c>
      <c r="D512" s="3" t="s">
        <v>200</v>
      </c>
      <c r="E512" s="3" t="str">
        <f>_xlfn.XLOOKUP(Tbl_BalanceHistory[[#This Row],[RespAgy]],Tbl_Agencies[Agy Code],Tbl_Agencies[Agy Sort])</f>
        <v>043000</v>
      </c>
      <c r="F512" s="2" t="str">
        <f>Tbl_BalanceHistory[[#This Row],[RespAgy]]&amp;": "&amp;Tbl_BalanceHistory[[#This Row],[RespAgency]]</f>
        <v>848: Indigent Defense Commission</v>
      </c>
      <c r="G512" s="3">
        <v>848</v>
      </c>
      <c r="H512" s="3" t="s">
        <v>200</v>
      </c>
      <c r="I512" s="3" t="str">
        <f>_xlfn.XLOOKUP(Tbl_BalanceHistory[[#This Row],[AgyCode]],Tbl_Agencies[Agy Code],Tbl_Agencies[Agy Sort])</f>
        <v>043000</v>
      </c>
      <c r="J512" s="2" t="str">
        <f>Tbl_BalanceHistory[[#This Row],[AgyCode]]&amp;": "&amp;Tbl_BalanceHistory[[#This Row],[Agency Name]]</f>
        <v>848: Indigent Defense Commission</v>
      </c>
      <c r="K512" s="1">
        <v>2022</v>
      </c>
      <c r="L512" s="3">
        <v>327</v>
      </c>
      <c r="M512" s="3" t="s">
        <v>202</v>
      </c>
      <c r="N512" s="2" t="str">
        <f>Tbl_BalanceHistory[[#This Row],[ProgramCode]]&amp;": "&amp;Tbl_BalanceHistory[[#This Row],[Program Name]]</f>
        <v>327: Legal Defense</v>
      </c>
      <c r="O512" s="3" t="s">
        <v>886</v>
      </c>
      <c r="P512" s="1" t="str">
        <f>IF(Tbl_BalanceHistory[[#This Row],[FundCode]]="0100","GF",IF(Tbl_BalanceHistory[[#This Row],[FundCode]]="01000","GF","Hi Ed / OCR"))</f>
        <v>GF</v>
      </c>
      <c r="Q512" s="5">
        <v>70677487.939999998</v>
      </c>
      <c r="R512" s="5">
        <v>69483226.079999998</v>
      </c>
      <c r="S512" s="5">
        <v>1194261.8600000001</v>
      </c>
      <c r="T512" s="5">
        <v>1194261.8600000001</v>
      </c>
      <c r="U512" s="3" t="s">
        <v>1733</v>
      </c>
      <c r="V512" s="5">
        <v>0</v>
      </c>
      <c r="W512" s="5"/>
      <c r="X512" s="5">
        <v>0</v>
      </c>
      <c r="Y512" s="5">
        <v>0</v>
      </c>
      <c r="Z512" s="5">
        <f>Tbl_BalanceHistory[[#This Row],[Discretionary Recommended - Pre 2022]]+Tbl_BalanceHistory[[#This Row],[Discretionary Balance Recommended: Policy]]+Tbl_BalanceHistory[[#This Row],[Discretionary Balance Recommended: Commitments]]</f>
        <v>0</v>
      </c>
      <c r="AA512" s="5">
        <f>Tbl_BalanceHistory[[#This Row],[Discretionary Balance]]-Tbl_BalanceHistory[[#This Row],[Discretionary Reappropriation]]</f>
        <v>0</v>
      </c>
      <c r="AB512" s="2"/>
      <c r="AC512" s="2"/>
      <c r="AD512" s="2"/>
      <c r="AE512" s="2"/>
    </row>
    <row r="513" spans="1:31" ht="30" x14ac:dyDescent="0.25">
      <c r="A513" s="2" t="s">
        <v>168</v>
      </c>
      <c r="B513" s="3">
        <v>2</v>
      </c>
      <c r="C513" s="3">
        <v>848</v>
      </c>
      <c r="D513" s="3" t="s">
        <v>200</v>
      </c>
      <c r="E513" s="3" t="str">
        <f>_xlfn.XLOOKUP(Tbl_BalanceHistory[[#This Row],[RespAgy]],Tbl_Agencies[Agy Code],Tbl_Agencies[Agy Sort])</f>
        <v>043000</v>
      </c>
      <c r="F513" s="2" t="str">
        <f>Tbl_BalanceHistory[[#This Row],[RespAgy]]&amp;": "&amp;Tbl_BalanceHistory[[#This Row],[RespAgency]]</f>
        <v>848: Indigent Defense Commission</v>
      </c>
      <c r="G513" s="3">
        <v>848</v>
      </c>
      <c r="H513" s="3" t="s">
        <v>200</v>
      </c>
      <c r="I513" s="3" t="str">
        <f>_xlfn.XLOOKUP(Tbl_BalanceHistory[[#This Row],[AgyCode]],Tbl_Agencies[Agy Code],Tbl_Agencies[Agy Sort])</f>
        <v>043000</v>
      </c>
      <c r="J513" s="2" t="str">
        <f>Tbl_BalanceHistory[[#This Row],[AgyCode]]&amp;": "&amp;Tbl_BalanceHistory[[#This Row],[Agency Name]]</f>
        <v>848: Indigent Defense Commission</v>
      </c>
      <c r="K513" s="1">
        <v>2023</v>
      </c>
      <c r="L513" s="3">
        <v>327</v>
      </c>
      <c r="M513" s="3" t="s">
        <v>202</v>
      </c>
      <c r="N513" s="2" t="str">
        <f>Tbl_BalanceHistory[[#This Row],[ProgramCode]]&amp;": "&amp;Tbl_BalanceHistory[[#This Row],[Program Name]]</f>
        <v>327: Legal Defense</v>
      </c>
      <c r="O513" s="3" t="s">
        <v>886</v>
      </c>
      <c r="P513" s="1" t="str">
        <f>IF(Tbl_BalanceHistory[[#This Row],[FundCode]]="0100","GF",IF(Tbl_BalanceHistory[[#This Row],[FundCode]]="01000","GF","Hi Ed / OCR"))</f>
        <v>GF</v>
      </c>
      <c r="Q513" s="5">
        <v>73503007.859999999</v>
      </c>
      <c r="R513" s="5">
        <v>72199912.950000003</v>
      </c>
      <c r="S513" s="5">
        <v>1303094.9099999999</v>
      </c>
      <c r="T513" s="5">
        <v>1303094.9099999999</v>
      </c>
      <c r="U513" s="3" t="s">
        <v>1733</v>
      </c>
      <c r="V513" s="5">
        <v>0</v>
      </c>
      <c r="W513" s="5">
        <v>0</v>
      </c>
      <c r="X513" s="5">
        <v>0</v>
      </c>
      <c r="Y513" s="5">
        <v>0</v>
      </c>
      <c r="Z513" s="5">
        <v>0</v>
      </c>
      <c r="AA513" s="5">
        <v>0</v>
      </c>
      <c r="AB513" s="2"/>
      <c r="AC513" s="2"/>
      <c r="AD513" s="2"/>
      <c r="AE513" s="2"/>
    </row>
    <row r="514" spans="1:31" ht="30" x14ac:dyDescent="0.25">
      <c r="A514" s="2" t="s">
        <v>168</v>
      </c>
      <c r="B514" s="3">
        <v>2</v>
      </c>
      <c r="C514" s="3">
        <v>848</v>
      </c>
      <c r="D514" s="3" t="s">
        <v>200</v>
      </c>
      <c r="E514" s="3" t="str">
        <f>_xlfn.XLOOKUP(Tbl_BalanceHistory[[#This Row],[RespAgy]],Tbl_Agencies[Agy Code],Tbl_Agencies[Agy Sort])</f>
        <v>043000</v>
      </c>
      <c r="F514" s="2" t="str">
        <f>Tbl_BalanceHistory[[#This Row],[RespAgy]]&amp;": "&amp;Tbl_BalanceHistory[[#This Row],[RespAgency]]</f>
        <v>848: Indigent Defense Commission</v>
      </c>
      <c r="G514" s="3">
        <v>848</v>
      </c>
      <c r="H514" s="3" t="s">
        <v>200</v>
      </c>
      <c r="I514" s="3" t="str">
        <f>_xlfn.XLOOKUP(Tbl_BalanceHistory[[#This Row],[AgyCode]],Tbl_Agencies[Agy Code],Tbl_Agencies[Agy Sort])</f>
        <v>043000</v>
      </c>
      <c r="J514" s="2" t="str">
        <f>Tbl_BalanceHistory[[#This Row],[AgyCode]]&amp;": "&amp;Tbl_BalanceHistory[[#This Row],[Agency Name]]</f>
        <v>848: Indigent Defense Commission</v>
      </c>
      <c r="K514" s="1">
        <v>2024</v>
      </c>
      <c r="L514" s="3">
        <v>327</v>
      </c>
      <c r="M514" s="3" t="s">
        <v>202</v>
      </c>
      <c r="N514" s="2" t="str">
        <f>Tbl_BalanceHistory[[#This Row],[ProgramCode]]&amp;": "&amp;Tbl_BalanceHistory[[#This Row],[Program Name]]</f>
        <v>327: Legal Defense</v>
      </c>
      <c r="O514" s="3" t="s">
        <v>886</v>
      </c>
      <c r="P514" s="1" t="str">
        <f>IF(Tbl_BalanceHistory[[#This Row],[FundCode]]="0100","GF",IF(Tbl_BalanceHistory[[#This Row],[FundCode]]="01000","GF","Hi Ed / OCR"))</f>
        <v>GF</v>
      </c>
      <c r="Q514" s="5">
        <v>79987977.909999996</v>
      </c>
      <c r="R514" s="5">
        <v>78679537.159999996</v>
      </c>
      <c r="S514" s="5">
        <v>1308440.75</v>
      </c>
      <c r="T514" s="5">
        <v>1308440.75</v>
      </c>
      <c r="U514" s="3" t="s">
        <v>1733</v>
      </c>
      <c r="V514" s="5">
        <v>0</v>
      </c>
      <c r="W514" s="5">
        <v>0</v>
      </c>
      <c r="X514" s="5">
        <v>0</v>
      </c>
      <c r="Y514" s="5">
        <v>0</v>
      </c>
      <c r="Z514" s="5">
        <v>0</v>
      </c>
      <c r="AA514" s="5">
        <v>0</v>
      </c>
      <c r="AB514" s="2"/>
      <c r="AC514" s="2"/>
      <c r="AD514" s="2"/>
      <c r="AE514" s="2"/>
    </row>
    <row r="515" spans="1:31" ht="45" x14ac:dyDescent="0.25">
      <c r="A515" s="2" t="s">
        <v>938</v>
      </c>
      <c r="B515" s="3">
        <v>2</v>
      </c>
      <c r="C515" s="3">
        <v>160</v>
      </c>
      <c r="D515" s="3" t="s">
        <v>205</v>
      </c>
      <c r="E515" s="3" t="str">
        <f>_xlfn.XLOOKUP(Tbl_BalanceHistory[[#This Row],[RespAgy]],Tbl_Agencies[Agy Code],Tbl_Agencies[Agy Sort])</f>
        <v>044000</v>
      </c>
      <c r="F515" s="2" t="str">
        <f>Tbl_BalanceHistory[[#This Row],[RespAgy]]&amp;": "&amp;Tbl_BalanceHistory[[#This Row],[RespAgency]]</f>
        <v>160: Virginia Criminal Sentencing Commission</v>
      </c>
      <c r="G515" s="3">
        <v>160</v>
      </c>
      <c r="H515" s="3" t="s">
        <v>205</v>
      </c>
      <c r="I515" s="3" t="str">
        <f>_xlfn.XLOOKUP(Tbl_BalanceHistory[[#This Row],[AgyCode]],Tbl_Agencies[Agy Code],Tbl_Agencies[Agy Sort])</f>
        <v>044000</v>
      </c>
      <c r="J515" s="2" t="str">
        <f>Tbl_BalanceHistory[[#This Row],[AgyCode]]&amp;": "&amp;Tbl_BalanceHistory[[#This Row],[Agency Name]]</f>
        <v>160: Virginia Criminal Sentencing Commission</v>
      </c>
      <c r="K515" s="1">
        <v>2014</v>
      </c>
      <c r="L515" s="3">
        <v>324</v>
      </c>
      <c r="M515" s="3" t="s">
        <v>207</v>
      </c>
      <c r="N515" s="2" t="str">
        <f>Tbl_BalanceHistory[[#This Row],[ProgramCode]]&amp;": "&amp;Tbl_BalanceHistory[[#This Row],[Program Name]]</f>
        <v>324: Adjudicatory Research, Planning, and Coordination</v>
      </c>
      <c r="O515" s="3" t="s">
        <v>1730</v>
      </c>
      <c r="P515" s="1" t="str">
        <f>IF(Tbl_BalanceHistory[[#This Row],[FundCode]]="0100","GF",IF(Tbl_BalanceHistory[[#This Row],[FundCode]]="01000","GF","Hi Ed / OCR"))</f>
        <v>GF</v>
      </c>
      <c r="Q515" s="5">
        <v>1069495</v>
      </c>
      <c r="R515" s="5">
        <v>934632.1</v>
      </c>
      <c r="S515" s="5">
        <v>134862</v>
      </c>
      <c r="T515" s="5">
        <v>134862</v>
      </c>
      <c r="U515" s="3" t="s">
        <v>1731</v>
      </c>
      <c r="V515" s="5">
        <v>0</v>
      </c>
      <c r="W515" s="5">
        <v>0</v>
      </c>
      <c r="X515" s="5"/>
      <c r="Y515" s="5"/>
      <c r="Z515" s="5">
        <f>Tbl_BalanceHistory[[#This Row],[Discretionary Recommended - Pre 2022]]+Tbl_BalanceHistory[[#This Row],[Discretionary Balance Recommended: Policy]]+Tbl_BalanceHistory[[#This Row],[Discretionary Balance Recommended: Commitments]]</f>
        <v>0</v>
      </c>
      <c r="AA515" s="5">
        <f>Tbl_BalanceHistory[[#This Row],[Discretionary Balance]]-Tbl_BalanceHistory[[#This Row],[Discretionary Reappropriation]]</f>
        <v>0</v>
      </c>
      <c r="AB515" s="2"/>
      <c r="AC515" s="2"/>
      <c r="AD515" s="2"/>
      <c r="AE515" s="2"/>
    </row>
    <row r="516" spans="1:31" ht="45" x14ac:dyDescent="0.25">
      <c r="A516" s="2" t="s">
        <v>938</v>
      </c>
      <c r="B516" s="3">
        <v>2</v>
      </c>
      <c r="C516" s="3">
        <v>160</v>
      </c>
      <c r="D516" s="3" t="s">
        <v>205</v>
      </c>
      <c r="E516" s="3" t="str">
        <f>_xlfn.XLOOKUP(Tbl_BalanceHistory[[#This Row],[RespAgy]],Tbl_Agencies[Agy Code],Tbl_Agencies[Agy Sort])</f>
        <v>044000</v>
      </c>
      <c r="F516" s="2" t="str">
        <f>Tbl_BalanceHistory[[#This Row],[RespAgy]]&amp;": "&amp;Tbl_BalanceHistory[[#This Row],[RespAgency]]</f>
        <v>160: Virginia Criminal Sentencing Commission</v>
      </c>
      <c r="G516" s="3">
        <v>160</v>
      </c>
      <c r="H516" s="3" t="s">
        <v>205</v>
      </c>
      <c r="I516" s="3" t="str">
        <f>_xlfn.XLOOKUP(Tbl_BalanceHistory[[#This Row],[AgyCode]],Tbl_Agencies[Agy Code],Tbl_Agencies[Agy Sort])</f>
        <v>044000</v>
      </c>
      <c r="J516" s="2" t="str">
        <f>Tbl_BalanceHistory[[#This Row],[AgyCode]]&amp;": "&amp;Tbl_BalanceHistory[[#This Row],[Agency Name]]</f>
        <v>160: Virginia Criminal Sentencing Commission</v>
      </c>
      <c r="K516" s="1">
        <v>2015</v>
      </c>
      <c r="L516" s="3">
        <v>324</v>
      </c>
      <c r="M516" s="3" t="s">
        <v>207</v>
      </c>
      <c r="N516" s="2" t="str">
        <f>Tbl_BalanceHistory[[#This Row],[ProgramCode]]&amp;": "&amp;Tbl_BalanceHistory[[#This Row],[Program Name]]</f>
        <v>324: Adjudicatory Research, Planning, and Coordination</v>
      </c>
      <c r="O516" s="3" t="s">
        <v>1730</v>
      </c>
      <c r="P516" s="1" t="str">
        <f>IF(Tbl_BalanceHistory[[#This Row],[FundCode]]="0100","GF",IF(Tbl_BalanceHistory[[#This Row],[FundCode]]="01000","GF","Hi Ed / OCR"))</f>
        <v>GF</v>
      </c>
      <c r="Q516" s="5">
        <v>1185991</v>
      </c>
      <c r="R516" s="5">
        <v>1026908</v>
      </c>
      <c r="S516" s="5">
        <v>159082</v>
      </c>
      <c r="T516" s="5">
        <v>159082</v>
      </c>
      <c r="U516" s="3" t="s">
        <v>1731</v>
      </c>
      <c r="V516" s="5">
        <v>0</v>
      </c>
      <c r="W516" s="5">
        <v>0</v>
      </c>
      <c r="X516" s="5"/>
      <c r="Y516" s="5"/>
      <c r="Z516" s="5">
        <f>Tbl_BalanceHistory[[#This Row],[Discretionary Recommended - Pre 2022]]+Tbl_BalanceHistory[[#This Row],[Discretionary Balance Recommended: Policy]]+Tbl_BalanceHistory[[#This Row],[Discretionary Balance Recommended: Commitments]]</f>
        <v>0</v>
      </c>
      <c r="AA516" s="5">
        <f>Tbl_BalanceHistory[[#This Row],[Discretionary Balance]]-Tbl_BalanceHistory[[#This Row],[Discretionary Reappropriation]]</f>
        <v>0</v>
      </c>
      <c r="AB516" s="2"/>
      <c r="AC516" s="2"/>
      <c r="AD516" s="2"/>
      <c r="AE516" s="2"/>
    </row>
    <row r="517" spans="1:31" ht="45" x14ac:dyDescent="0.25">
      <c r="A517" s="2" t="s">
        <v>938</v>
      </c>
      <c r="B517" s="3">
        <v>2</v>
      </c>
      <c r="C517" s="3">
        <v>160</v>
      </c>
      <c r="D517" s="3" t="s">
        <v>205</v>
      </c>
      <c r="E517" s="3" t="str">
        <f>_xlfn.XLOOKUP(Tbl_BalanceHistory[[#This Row],[RespAgy]],Tbl_Agencies[Agy Code],Tbl_Agencies[Agy Sort])</f>
        <v>044000</v>
      </c>
      <c r="F517" s="2" t="str">
        <f>Tbl_BalanceHistory[[#This Row],[RespAgy]]&amp;": "&amp;Tbl_BalanceHistory[[#This Row],[RespAgency]]</f>
        <v>160: Virginia Criminal Sentencing Commission</v>
      </c>
      <c r="G517" s="3">
        <v>160</v>
      </c>
      <c r="H517" s="3" t="s">
        <v>205</v>
      </c>
      <c r="I517" s="3" t="str">
        <f>_xlfn.XLOOKUP(Tbl_BalanceHistory[[#This Row],[AgyCode]],Tbl_Agencies[Agy Code],Tbl_Agencies[Agy Sort])</f>
        <v>044000</v>
      </c>
      <c r="J517" s="2" t="str">
        <f>Tbl_BalanceHistory[[#This Row],[AgyCode]]&amp;": "&amp;Tbl_BalanceHistory[[#This Row],[Agency Name]]</f>
        <v>160: Virginia Criminal Sentencing Commission</v>
      </c>
      <c r="K517" s="1">
        <v>2016</v>
      </c>
      <c r="L517" s="3">
        <v>324</v>
      </c>
      <c r="M517" s="3" t="s">
        <v>207</v>
      </c>
      <c r="N517" s="2" t="str">
        <f>Tbl_BalanceHistory[[#This Row],[ProgramCode]]&amp;": "&amp;Tbl_BalanceHistory[[#This Row],[Program Name]]</f>
        <v>324: Adjudicatory Research, Planning, and Coordination</v>
      </c>
      <c r="O517" s="3" t="s">
        <v>1730</v>
      </c>
      <c r="P517" s="1" t="str">
        <f>IF(Tbl_BalanceHistory[[#This Row],[FundCode]]="0100","GF",IF(Tbl_BalanceHistory[[#This Row],[FundCode]]="01000","GF","Hi Ed / OCR"))</f>
        <v>GF</v>
      </c>
      <c r="Q517" s="5">
        <v>1243477</v>
      </c>
      <c r="R517" s="5">
        <v>986779.37</v>
      </c>
      <c r="S517" s="5">
        <v>256697</v>
      </c>
      <c r="T517" s="5">
        <v>256697</v>
      </c>
      <c r="U517" s="3" t="s">
        <v>1732</v>
      </c>
      <c r="V517" s="5">
        <v>0</v>
      </c>
      <c r="W517" s="5">
        <v>0</v>
      </c>
      <c r="X517" s="5"/>
      <c r="Y517" s="5"/>
      <c r="Z517" s="5">
        <f>Tbl_BalanceHistory[[#This Row],[Discretionary Recommended - Pre 2022]]+Tbl_BalanceHistory[[#This Row],[Discretionary Balance Recommended: Policy]]+Tbl_BalanceHistory[[#This Row],[Discretionary Balance Recommended: Commitments]]</f>
        <v>0</v>
      </c>
      <c r="AA517" s="5">
        <f>Tbl_BalanceHistory[[#This Row],[Discretionary Balance]]-Tbl_BalanceHistory[[#This Row],[Discretionary Reappropriation]]</f>
        <v>0</v>
      </c>
      <c r="AB517" s="2"/>
      <c r="AC517" s="2"/>
      <c r="AD517" s="2"/>
      <c r="AE517" s="2"/>
    </row>
    <row r="518" spans="1:31" ht="45" x14ac:dyDescent="0.25">
      <c r="A518" s="2" t="s">
        <v>938</v>
      </c>
      <c r="B518" s="3">
        <v>2</v>
      </c>
      <c r="C518" s="3">
        <v>160</v>
      </c>
      <c r="D518" s="3" t="s">
        <v>205</v>
      </c>
      <c r="E518" s="3" t="str">
        <f>_xlfn.XLOOKUP(Tbl_BalanceHistory[[#This Row],[RespAgy]],Tbl_Agencies[Agy Code],Tbl_Agencies[Agy Sort])</f>
        <v>044000</v>
      </c>
      <c r="F518" s="2" t="str">
        <f>Tbl_BalanceHistory[[#This Row],[RespAgy]]&amp;": "&amp;Tbl_BalanceHistory[[#This Row],[RespAgency]]</f>
        <v>160: Virginia Criminal Sentencing Commission</v>
      </c>
      <c r="G518" s="3">
        <v>160</v>
      </c>
      <c r="H518" s="3" t="s">
        <v>205</v>
      </c>
      <c r="I518" s="3" t="str">
        <f>_xlfn.XLOOKUP(Tbl_BalanceHistory[[#This Row],[AgyCode]],Tbl_Agencies[Agy Code],Tbl_Agencies[Agy Sort])</f>
        <v>044000</v>
      </c>
      <c r="J518" s="2" t="str">
        <f>Tbl_BalanceHistory[[#This Row],[AgyCode]]&amp;": "&amp;Tbl_BalanceHistory[[#This Row],[Agency Name]]</f>
        <v>160: Virginia Criminal Sentencing Commission</v>
      </c>
      <c r="K518" s="1">
        <v>2017</v>
      </c>
      <c r="L518" s="3">
        <v>324</v>
      </c>
      <c r="M518" s="3" t="s">
        <v>207</v>
      </c>
      <c r="N518" s="2" t="str">
        <f>Tbl_BalanceHistory[[#This Row],[ProgramCode]]&amp;": "&amp;Tbl_BalanceHistory[[#This Row],[Program Name]]</f>
        <v>324: Adjudicatory Research, Planning, and Coordination</v>
      </c>
      <c r="O518" s="3" t="s">
        <v>886</v>
      </c>
      <c r="P518" s="1" t="str">
        <f>IF(Tbl_BalanceHistory[[#This Row],[FundCode]]="0100","GF",IF(Tbl_BalanceHistory[[#This Row],[FundCode]]="01000","GF","Hi Ed / OCR"))</f>
        <v>GF</v>
      </c>
      <c r="Q518" s="5">
        <v>1353026</v>
      </c>
      <c r="R518" s="5">
        <v>1134856.92</v>
      </c>
      <c r="S518" s="5">
        <v>218169</v>
      </c>
      <c r="T518" s="5">
        <v>218169</v>
      </c>
      <c r="U518" s="3" t="s">
        <v>1732</v>
      </c>
      <c r="V518" s="5">
        <v>0</v>
      </c>
      <c r="W518" s="5">
        <v>0</v>
      </c>
      <c r="X518" s="5"/>
      <c r="Y518" s="5"/>
      <c r="Z518" s="5">
        <f>Tbl_BalanceHistory[[#This Row],[Discretionary Recommended - Pre 2022]]+Tbl_BalanceHistory[[#This Row],[Discretionary Balance Recommended: Policy]]+Tbl_BalanceHistory[[#This Row],[Discretionary Balance Recommended: Commitments]]</f>
        <v>0</v>
      </c>
      <c r="AA518" s="5">
        <f>Tbl_BalanceHistory[[#This Row],[Discretionary Balance]]-Tbl_BalanceHistory[[#This Row],[Discretionary Reappropriation]]</f>
        <v>0</v>
      </c>
      <c r="AB518" s="2"/>
      <c r="AC518" s="2"/>
      <c r="AD518" s="2"/>
      <c r="AE518" s="2"/>
    </row>
    <row r="519" spans="1:31" ht="45" x14ac:dyDescent="0.25">
      <c r="A519" s="2" t="s">
        <v>938</v>
      </c>
      <c r="B519" s="3">
        <v>2</v>
      </c>
      <c r="C519" s="3">
        <v>160</v>
      </c>
      <c r="D519" s="3" t="s">
        <v>205</v>
      </c>
      <c r="E519" s="3" t="str">
        <f>_xlfn.XLOOKUP(Tbl_BalanceHistory[[#This Row],[RespAgy]],Tbl_Agencies[Agy Code],Tbl_Agencies[Agy Sort])</f>
        <v>044000</v>
      </c>
      <c r="F519" s="2" t="str">
        <f>Tbl_BalanceHistory[[#This Row],[RespAgy]]&amp;": "&amp;Tbl_BalanceHistory[[#This Row],[RespAgency]]</f>
        <v>160: Virginia Criminal Sentencing Commission</v>
      </c>
      <c r="G519" s="3">
        <v>160</v>
      </c>
      <c r="H519" s="3" t="s">
        <v>205</v>
      </c>
      <c r="I519" s="3" t="str">
        <f>_xlfn.XLOOKUP(Tbl_BalanceHistory[[#This Row],[AgyCode]],Tbl_Agencies[Agy Code],Tbl_Agencies[Agy Sort])</f>
        <v>044000</v>
      </c>
      <c r="J519" s="2" t="str">
        <f>Tbl_BalanceHistory[[#This Row],[AgyCode]]&amp;": "&amp;Tbl_BalanceHistory[[#This Row],[Agency Name]]</f>
        <v>160: Virginia Criminal Sentencing Commission</v>
      </c>
      <c r="K519" s="1">
        <v>2018</v>
      </c>
      <c r="L519" s="3">
        <v>324</v>
      </c>
      <c r="M519" s="3" t="s">
        <v>207</v>
      </c>
      <c r="N519" s="2" t="str">
        <f>Tbl_BalanceHistory[[#This Row],[ProgramCode]]&amp;": "&amp;Tbl_BalanceHistory[[#This Row],[Program Name]]</f>
        <v>324: Adjudicatory Research, Planning, and Coordination</v>
      </c>
      <c r="O519" s="3" t="s">
        <v>886</v>
      </c>
      <c r="P519" s="1" t="str">
        <f>IF(Tbl_BalanceHistory[[#This Row],[FundCode]]="0100","GF",IF(Tbl_BalanceHistory[[#This Row],[FundCode]]="01000","GF","Hi Ed / OCR"))</f>
        <v>GF</v>
      </c>
      <c r="Q519" s="5">
        <v>1342654</v>
      </c>
      <c r="R519" s="5">
        <v>1067135.31</v>
      </c>
      <c r="S519" s="5">
        <v>275518</v>
      </c>
      <c r="T519" s="5">
        <v>275518</v>
      </c>
      <c r="U519" s="3" t="s">
        <v>1733</v>
      </c>
      <c r="V519" s="5">
        <v>0</v>
      </c>
      <c r="W519" s="5">
        <v>0</v>
      </c>
      <c r="X519" s="5"/>
      <c r="Y519" s="5"/>
      <c r="Z519" s="5">
        <f>Tbl_BalanceHistory[[#This Row],[Discretionary Recommended - Pre 2022]]+Tbl_BalanceHistory[[#This Row],[Discretionary Balance Recommended: Policy]]+Tbl_BalanceHistory[[#This Row],[Discretionary Balance Recommended: Commitments]]</f>
        <v>0</v>
      </c>
      <c r="AA519" s="5">
        <f>Tbl_BalanceHistory[[#This Row],[Discretionary Balance]]-Tbl_BalanceHistory[[#This Row],[Discretionary Reappropriation]]</f>
        <v>0</v>
      </c>
      <c r="AB519" s="2"/>
      <c r="AC519" s="2"/>
      <c r="AD519" s="2"/>
      <c r="AE519" s="2"/>
    </row>
    <row r="520" spans="1:31" ht="45" x14ac:dyDescent="0.25">
      <c r="A520" s="2" t="s">
        <v>938</v>
      </c>
      <c r="B520" s="3">
        <v>2</v>
      </c>
      <c r="C520" s="3">
        <v>160</v>
      </c>
      <c r="D520" s="3" t="s">
        <v>205</v>
      </c>
      <c r="E520" s="3" t="str">
        <f>_xlfn.XLOOKUP(Tbl_BalanceHistory[[#This Row],[RespAgy]],Tbl_Agencies[Agy Code],Tbl_Agencies[Agy Sort])</f>
        <v>044000</v>
      </c>
      <c r="F520" s="2" t="str">
        <f>Tbl_BalanceHistory[[#This Row],[RespAgy]]&amp;": "&amp;Tbl_BalanceHistory[[#This Row],[RespAgency]]</f>
        <v>160: Virginia Criminal Sentencing Commission</v>
      </c>
      <c r="G520" s="3">
        <v>160</v>
      </c>
      <c r="H520" s="3" t="s">
        <v>205</v>
      </c>
      <c r="I520" s="3" t="str">
        <f>_xlfn.XLOOKUP(Tbl_BalanceHistory[[#This Row],[AgyCode]],Tbl_Agencies[Agy Code],Tbl_Agencies[Agy Sort])</f>
        <v>044000</v>
      </c>
      <c r="J520" s="2" t="str">
        <f>Tbl_BalanceHistory[[#This Row],[AgyCode]]&amp;": "&amp;Tbl_BalanceHistory[[#This Row],[Agency Name]]</f>
        <v>160: Virginia Criminal Sentencing Commission</v>
      </c>
      <c r="K520" s="1">
        <v>2019</v>
      </c>
      <c r="L520" s="3">
        <v>324</v>
      </c>
      <c r="M520" s="3" t="s">
        <v>207</v>
      </c>
      <c r="N520" s="2" t="str">
        <f>Tbl_BalanceHistory[[#This Row],[ProgramCode]]&amp;": "&amp;Tbl_BalanceHistory[[#This Row],[Program Name]]</f>
        <v>324: Adjudicatory Research, Planning, and Coordination</v>
      </c>
      <c r="O520" s="3" t="s">
        <v>886</v>
      </c>
      <c r="P520" s="1" t="str">
        <f>IF(Tbl_BalanceHistory[[#This Row],[FundCode]]="0100","GF",IF(Tbl_BalanceHistory[[#This Row],[FundCode]]="01000","GF","Hi Ed / OCR"))</f>
        <v>GF</v>
      </c>
      <c r="Q520" s="5">
        <v>1407545</v>
      </c>
      <c r="R520" s="5">
        <v>1216216.68</v>
      </c>
      <c r="S520" s="5">
        <v>191328.32</v>
      </c>
      <c r="T520" s="5">
        <v>191328.32</v>
      </c>
      <c r="U520" s="3" t="s">
        <v>1733</v>
      </c>
      <c r="V520" s="5">
        <v>0</v>
      </c>
      <c r="W520" s="5">
        <v>0</v>
      </c>
      <c r="X520" s="5"/>
      <c r="Y520" s="5"/>
      <c r="Z520" s="5">
        <f>Tbl_BalanceHistory[[#This Row],[Discretionary Recommended - Pre 2022]]+Tbl_BalanceHistory[[#This Row],[Discretionary Balance Recommended: Policy]]+Tbl_BalanceHistory[[#This Row],[Discretionary Balance Recommended: Commitments]]</f>
        <v>0</v>
      </c>
      <c r="AA520" s="5">
        <f>Tbl_BalanceHistory[[#This Row],[Discretionary Balance]]-Tbl_BalanceHistory[[#This Row],[Discretionary Reappropriation]]</f>
        <v>0</v>
      </c>
      <c r="AB520" s="2"/>
      <c r="AC520" s="2"/>
      <c r="AD520" s="2"/>
      <c r="AE520" s="2"/>
    </row>
    <row r="521" spans="1:31" ht="45" x14ac:dyDescent="0.25">
      <c r="A521" s="2" t="s">
        <v>168</v>
      </c>
      <c r="B521" s="3">
        <v>2</v>
      </c>
      <c r="C521" s="3">
        <v>160</v>
      </c>
      <c r="D521" s="3" t="s">
        <v>205</v>
      </c>
      <c r="E521" s="3" t="str">
        <f>_xlfn.XLOOKUP(Tbl_BalanceHistory[[#This Row],[RespAgy]],Tbl_Agencies[Agy Code],Tbl_Agencies[Agy Sort])</f>
        <v>044000</v>
      </c>
      <c r="F521" s="2" t="str">
        <f>Tbl_BalanceHistory[[#This Row],[RespAgy]]&amp;": "&amp;Tbl_BalanceHistory[[#This Row],[RespAgency]]</f>
        <v>160: Virginia Criminal Sentencing Commission</v>
      </c>
      <c r="G521" s="3">
        <v>160</v>
      </c>
      <c r="H521" s="3" t="s">
        <v>205</v>
      </c>
      <c r="I521" s="3" t="str">
        <f>_xlfn.XLOOKUP(Tbl_BalanceHistory[[#This Row],[AgyCode]],Tbl_Agencies[Agy Code],Tbl_Agencies[Agy Sort])</f>
        <v>044000</v>
      </c>
      <c r="J521" s="2" t="str">
        <f>Tbl_BalanceHistory[[#This Row],[AgyCode]]&amp;": "&amp;Tbl_BalanceHistory[[#This Row],[Agency Name]]</f>
        <v>160: Virginia Criminal Sentencing Commission</v>
      </c>
      <c r="K521" s="1">
        <v>2020</v>
      </c>
      <c r="L521" s="3">
        <v>324</v>
      </c>
      <c r="M521" s="3" t="s">
        <v>207</v>
      </c>
      <c r="N521" s="2" t="str">
        <f>Tbl_BalanceHistory[[#This Row],[ProgramCode]]&amp;": "&amp;Tbl_BalanceHistory[[#This Row],[Program Name]]</f>
        <v>324: Adjudicatory Research, Planning, and Coordination</v>
      </c>
      <c r="O521" s="3" t="s">
        <v>886</v>
      </c>
      <c r="P521" s="1" t="str">
        <f>IF(Tbl_BalanceHistory[[#This Row],[FundCode]]="0100","GF",IF(Tbl_BalanceHistory[[#This Row],[FundCode]]="01000","GF","Hi Ed / OCR"))</f>
        <v>GF</v>
      </c>
      <c r="Q521" s="5">
        <v>1352690.32</v>
      </c>
      <c r="R521" s="5">
        <v>1224325.97</v>
      </c>
      <c r="S521" s="5">
        <v>128364.35</v>
      </c>
      <c r="T521" s="5">
        <v>128364.35</v>
      </c>
      <c r="U521" s="3" t="s">
        <v>1733</v>
      </c>
      <c r="V521" s="5">
        <v>0</v>
      </c>
      <c r="W521" s="5">
        <v>0</v>
      </c>
      <c r="X521" s="5"/>
      <c r="Y521" s="5"/>
      <c r="Z521" s="5">
        <f>Tbl_BalanceHistory[[#This Row],[Discretionary Recommended - Pre 2022]]+Tbl_BalanceHistory[[#This Row],[Discretionary Balance Recommended: Policy]]+Tbl_BalanceHistory[[#This Row],[Discretionary Balance Recommended: Commitments]]</f>
        <v>0</v>
      </c>
      <c r="AA521" s="5">
        <f>Tbl_BalanceHistory[[#This Row],[Discretionary Balance]]-Tbl_BalanceHistory[[#This Row],[Discretionary Reappropriation]]</f>
        <v>0</v>
      </c>
      <c r="AB521" s="2"/>
      <c r="AC521" s="2"/>
      <c r="AD521" s="2"/>
      <c r="AE521" s="2"/>
    </row>
    <row r="522" spans="1:31" ht="45" x14ac:dyDescent="0.25">
      <c r="A522" s="2" t="s">
        <v>168</v>
      </c>
      <c r="B522" s="3">
        <v>2</v>
      </c>
      <c r="C522" s="3">
        <v>160</v>
      </c>
      <c r="D522" s="3" t="s">
        <v>205</v>
      </c>
      <c r="E522" s="3" t="str">
        <f>_xlfn.XLOOKUP(Tbl_BalanceHistory[[#This Row],[RespAgy]],Tbl_Agencies[Agy Code],Tbl_Agencies[Agy Sort])</f>
        <v>044000</v>
      </c>
      <c r="F522" s="2" t="str">
        <f>Tbl_BalanceHistory[[#This Row],[RespAgy]]&amp;": "&amp;Tbl_BalanceHistory[[#This Row],[RespAgency]]</f>
        <v>160: Virginia Criminal Sentencing Commission</v>
      </c>
      <c r="G522" s="3">
        <v>160</v>
      </c>
      <c r="H522" s="3" t="s">
        <v>205</v>
      </c>
      <c r="I522" s="3" t="str">
        <f>_xlfn.XLOOKUP(Tbl_BalanceHistory[[#This Row],[AgyCode]],Tbl_Agencies[Agy Code],Tbl_Agencies[Agy Sort])</f>
        <v>044000</v>
      </c>
      <c r="J522" s="2" t="str">
        <f>Tbl_BalanceHistory[[#This Row],[AgyCode]]&amp;": "&amp;Tbl_BalanceHistory[[#This Row],[Agency Name]]</f>
        <v>160: Virginia Criminal Sentencing Commission</v>
      </c>
      <c r="K522" s="1">
        <v>2021</v>
      </c>
      <c r="L522" s="3">
        <v>324</v>
      </c>
      <c r="M522" s="3" t="s">
        <v>207</v>
      </c>
      <c r="N522" s="2" t="str">
        <f>Tbl_BalanceHistory[[#This Row],[ProgramCode]]&amp;": "&amp;Tbl_BalanceHistory[[#This Row],[Program Name]]</f>
        <v>324: Adjudicatory Research, Planning, and Coordination</v>
      </c>
      <c r="O522" s="3" t="s">
        <v>886</v>
      </c>
      <c r="P522" s="1" t="str">
        <f>IF(Tbl_BalanceHistory[[#This Row],[FundCode]]="0100","GF",IF(Tbl_BalanceHistory[[#This Row],[FundCode]]="01000","GF","Hi Ed / OCR"))</f>
        <v>GF</v>
      </c>
      <c r="Q522" s="5">
        <v>1295552.3500000001</v>
      </c>
      <c r="R522" s="5">
        <v>1208329.75</v>
      </c>
      <c r="S522" s="5">
        <v>87222.6</v>
      </c>
      <c r="T522" s="5">
        <v>87222.6</v>
      </c>
      <c r="U522" s="3" t="s">
        <v>1733</v>
      </c>
      <c r="V522" s="5">
        <v>0</v>
      </c>
      <c r="W522" s="5">
        <v>0</v>
      </c>
      <c r="X522" s="5"/>
      <c r="Y522" s="5"/>
      <c r="Z522" s="5">
        <f>Tbl_BalanceHistory[[#This Row],[Discretionary Recommended - Pre 2022]]+Tbl_BalanceHistory[[#This Row],[Discretionary Balance Recommended: Policy]]+Tbl_BalanceHistory[[#This Row],[Discretionary Balance Recommended: Commitments]]</f>
        <v>0</v>
      </c>
      <c r="AA522" s="5">
        <f>Tbl_BalanceHistory[[#This Row],[Discretionary Balance]]-Tbl_BalanceHistory[[#This Row],[Discretionary Reappropriation]]</f>
        <v>0</v>
      </c>
      <c r="AB522" s="2"/>
      <c r="AC522" s="2"/>
      <c r="AD522" s="2"/>
      <c r="AE522" s="2"/>
    </row>
    <row r="523" spans="1:31" ht="45" x14ac:dyDescent="0.25">
      <c r="A523" s="2" t="s">
        <v>168</v>
      </c>
      <c r="B523" s="3">
        <v>2</v>
      </c>
      <c r="C523" s="3">
        <v>160</v>
      </c>
      <c r="D523" s="3" t="s">
        <v>205</v>
      </c>
      <c r="E523" s="3" t="str">
        <f>_xlfn.XLOOKUP(Tbl_BalanceHistory[[#This Row],[RespAgy]],Tbl_Agencies[Agy Code],Tbl_Agencies[Agy Sort])</f>
        <v>044000</v>
      </c>
      <c r="F523" s="2" t="str">
        <f>Tbl_BalanceHistory[[#This Row],[RespAgy]]&amp;": "&amp;Tbl_BalanceHistory[[#This Row],[RespAgency]]</f>
        <v>160: Virginia Criminal Sentencing Commission</v>
      </c>
      <c r="G523" s="3">
        <v>160</v>
      </c>
      <c r="H523" s="3" t="s">
        <v>205</v>
      </c>
      <c r="I523" s="3" t="str">
        <f>_xlfn.XLOOKUP(Tbl_BalanceHistory[[#This Row],[AgyCode]],Tbl_Agencies[Agy Code],Tbl_Agencies[Agy Sort])</f>
        <v>044000</v>
      </c>
      <c r="J523" s="2" t="str">
        <f>Tbl_BalanceHistory[[#This Row],[AgyCode]]&amp;": "&amp;Tbl_BalanceHistory[[#This Row],[Agency Name]]</f>
        <v>160: Virginia Criminal Sentencing Commission</v>
      </c>
      <c r="K523" s="1">
        <v>2022</v>
      </c>
      <c r="L523" s="3">
        <v>324</v>
      </c>
      <c r="M523" s="3" t="s">
        <v>207</v>
      </c>
      <c r="N523" s="2" t="str">
        <f>Tbl_BalanceHistory[[#This Row],[ProgramCode]]&amp;": "&amp;Tbl_BalanceHistory[[#This Row],[Program Name]]</f>
        <v>324: Adjudicatory Research, Planning, and Coordination</v>
      </c>
      <c r="O523" s="3" t="s">
        <v>886</v>
      </c>
      <c r="P523" s="1" t="str">
        <f>IF(Tbl_BalanceHistory[[#This Row],[FundCode]]="0100","GF",IF(Tbl_BalanceHistory[[#This Row],[FundCode]]="01000","GF","Hi Ed / OCR"))</f>
        <v>GF</v>
      </c>
      <c r="Q523" s="5">
        <v>1640695.6</v>
      </c>
      <c r="R523" s="5">
        <v>1212673.75</v>
      </c>
      <c r="S523" s="5">
        <v>428021.85</v>
      </c>
      <c r="T523" s="5">
        <v>428021.85</v>
      </c>
      <c r="U523" s="3" t="s">
        <v>1733</v>
      </c>
      <c r="V523" s="5">
        <v>0</v>
      </c>
      <c r="W523" s="5"/>
      <c r="X523" s="5">
        <v>0</v>
      </c>
      <c r="Y523" s="5">
        <v>0</v>
      </c>
      <c r="Z523" s="5">
        <f>Tbl_BalanceHistory[[#This Row],[Discretionary Recommended - Pre 2022]]+Tbl_BalanceHistory[[#This Row],[Discretionary Balance Recommended: Policy]]+Tbl_BalanceHistory[[#This Row],[Discretionary Balance Recommended: Commitments]]</f>
        <v>0</v>
      </c>
      <c r="AA523" s="5">
        <f>Tbl_BalanceHistory[[#This Row],[Discretionary Balance]]-Tbl_BalanceHistory[[#This Row],[Discretionary Reappropriation]]</f>
        <v>0</v>
      </c>
      <c r="AB523" s="2"/>
      <c r="AC523" s="2"/>
      <c r="AD523" s="2"/>
      <c r="AE523" s="2"/>
    </row>
    <row r="524" spans="1:31" ht="45" x14ac:dyDescent="0.25">
      <c r="A524" s="2" t="s">
        <v>168</v>
      </c>
      <c r="B524" s="3">
        <v>2</v>
      </c>
      <c r="C524" s="3">
        <v>160</v>
      </c>
      <c r="D524" s="3" t="s">
        <v>205</v>
      </c>
      <c r="E524" s="3" t="str">
        <f>_xlfn.XLOOKUP(Tbl_BalanceHistory[[#This Row],[RespAgy]],Tbl_Agencies[Agy Code],Tbl_Agencies[Agy Sort])</f>
        <v>044000</v>
      </c>
      <c r="F524" s="2" t="str">
        <f>Tbl_BalanceHistory[[#This Row],[RespAgy]]&amp;": "&amp;Tbl_BalanceHistory[[#This Row],[RespAgency]]</f>
        <v>160: Virginia Criminal Sentencing Commission</v>
      </c>
      <c r="G524" s="3">
        <v>160</v>
      </c>
      <c r="H524" s="3" t="s">
        <v>205</v>
      </c>
      <c r="I524" s="3" t="str">
        <f>_xlfn.XLOOKUP(Tbl_BalanceHistory[[#This Row],[AgyCode]],Tbl_Agencies[Agy Code],Tbl_Agencies[Agy Sort])</f>
        <v>044000</v>
      </c>
      <c r="J524" s="2" t="str">
        <f>Tbl_BalanceHistory[[#This Row],[AgyCode]]&amp;": "&amp;Tbl_BalanceHistory[[#This Row],[Agency Name]]</f>
        <v>160: Virginia Criminal Sentencing Commission</v>
      </c>
      <c r="K524" s="1">
        <v>2023</v>
      </c>
      <c r="L524" s="3">
        <v>324</v>
      </c>
      <c r="M524" s="3" t="s">
        <v>207</v>
      </c>
      <c r="N524" s="2" t="str">
        <f>Tbl_BalanceHistory[[#This Row],[ProgramCode]]&amp;": "&amp;Tbl_BalanceHistory[[#This Row],[Program Name]]</f>
        <v>324: Adjudicatory Research, Planning, and Coordination</v>
      </c>
      <c r="O524" s="3" t="s">
        <v>886</v>
      </c>
      <c r="P524" s="1" t="str">
        <f>IF(Tbl_BalanceHistory[[#This Row],[FundCode]]="0100","GF",IF(Tbl_BalanceHistory[[#This Row],[FundCode]]="01000","GF","Hi Ed / OCR"))</f>
        <v>GF</v>
      </c>
      <c r="Q524" s="5">
        <v>2032494.85</v>
      </c>
      <c r="R524" s="5">
        <v>1415294.72</v>
      </c>
      <c r="S524" s="5">
        <v>617200.13</v>
      </c>
      <c r="T524" s="5">
        <v>617200.13</v>
      </c>
      <c r="U524" s="3" t="s">
        <v>1733</v>
      </c>
      <c r="V524" s="5">
        <v>0</v>
      </c>
      <c r="W524" s="5">
        <v>0</v>
      </c>
      <c r="X524" s="5">
        <v>0</v>
      </c>
      <c r="Y524" s="5">
        <v>0</v>
      </c>
      <c r="Z524" s="5">
        <v>0</v>
      </c>
      <c r="AA524" s="5">
        <v>0</v>
      </c>
      <c r="AB524" s="2"/>
      <c r="AC524" s="2"/>
      <c r="AD524" s="2"/>
      <c r="AE524" s="2"/>
    </row>
    <row r="525" spans="1:31" ht="45" x14ac:dyDescent="0.25">
      <c r="A525" s="2" t="s">
        <v>168</v>
      </c>
      <c r="B525" s="3">
        <v>2</v>
      </c>
      <c r="C525" s="3">
        <v>160</v>
      </c>
      <c r="D525" s="3" t="s">
        <v>205</v>
      </c>
      <c r="E525" s="3" t="str">
        <f>_xlfn.XLOOKUP(Tbl_BalanceHistory[[#This Row],[RespAgy]],Tbl_Agencies[Agy Code],Tbl_Agencies[Agy Sort])</f>
        <v>044000</v>
      </c>
      <c r="F525" s="2" t="str">
        <f>Tbl_BalanceHistory[[#This Row],[RespAgy]]&amp;": "&amp;Tbl_BalanceHistory[[#This Row],[RespAgency]]</f>
        <v>160: Virginia Criminal Sentencing Commission</v>
      </c>
      <c r="G525" s="3">
        <v>160</v>
      </c>
      <c r="H525" s="3" t="s">
        <v>205</v>
      </c>
      <c r="I525" s="3" t="str">
        <f>_xlfn.XLOOKUP(Tbl_BalanceHistory[[#This Row],[AgyCode]],Tbl_Agencies[Agy Code],Tbl_Agencies[Agy Sort])</f>
        <v>044000</v>
      </c>
      <c r="J525" s="2" t="str">
        <f>Tbl_BalanceHistory[[#This Row],[AgyCode]]&amp;": "&amp;Tbl_BalanceHistory[[#This Row],[Agency Name]]</f>
        <v>160: Virginia Criminal Sentencing Commission</v>
      </c>
      <c r="K525" s="1">
        <v>2024</v>
      </c>
      <c r="L525" s="3">
        <v>324</v>
      </c>
      <c r="M525" s="3" t="s">
        <v>207</v>
      </c>
      <c r="N525" s="2" t="str">
        <f>Tbl_BalanceHistory[[#This Row],[ProgramCode]]&amp;": "&amp;Tbl_BalanceHistory[[#This Row],[Program Name]]</f>
        <v>324: Adjudicatory Research, Planning, and Coordination</v>
      </c>
      <c r="O525" s="3" t="s">
        <v>886</v>
      </c>
      <c r="P525" s="1" t="str">
        <f>IF(Tbl_BalanceHistory[[#This Row],[FundCode]]="0100","GF",IF(Tbl_BalanceHistory[[#This Row],[FundCode]]="01000","GF","Hi Ed / OCR"))</f>
        <v>GF</v>
      </c>
      <c r="Q525" s="5">
        <v>2336828.13</v>
      </c>
      <c r="R525" s="5">
        <v>1728176.36</v>
      </c>
      <c r="S525" s="5">
        <v>608651.77</v>
      </c>
      <c r="T525" s="5">
        <v>608651.77</v>
      </c>
      <c r="U525" s="3" t="s">
        <v>1733</v>
      </c>
      <c r="V525" s="5">
        <v>0</v>
      </c>
      <c r="W525" s="5">
        <v>0</v>
      </c>
      <c r="X525" s="5">
        <v>0</v>
      </c>
      <c r="Y525" s="5">
        <v>0</v>
      </c>
      <c r="Z525" s="5">
        <v>0</v>
      </c>
      <c r="AA525" s="5">
        <v>0</v>
      </c>
      <c r="AB525" s="2"/>
      <c r="AC525" s="2"/>
      <c r="AD525" s="2"/>
      <c r="AE525" s="2"/>
    </row>
    <row r="526" spans="1:31" ht="30" x14ac:dyDescent="0.25">
      <c r="A526" s="2" t="s">
        <v>938</v>
      </c>
      <c r="B526" s="3">
        <v>2</v>
      </c>
      <c r="C526" s="3">
        <v>117</v>
      </c>
      <c r="D526" s="3" t="s">
        <v>210</v>
      </c>
      <c r="E526" s="3" t="str">
        <f>_xlfn.XLOOKUP(Tbl_BalanceHistory[[#This Row],[RespAgy]],Tbl_Agencies[Agy Code],Tbl_Agencies[Agy Sort])</f>
        <v>045000</v>
      </c>
      <c r="F526" s="2" t="str">
        <f>Tbl_BalanceHistory[[#This Row],[RespAgy]]&amp;": "&amp;Tbl_BalanceHistory[[#This Row],[RespAgency]]</f>
        <v>117: Virginia State Bar</v>
      </c>
      <c r="G526" s="3">
        <v>117</v>
      </c>
      <c r="H526" s="3" t="s">
        <v>210</v>
      </c>
      <c r="I526" s="3" t="str">
        <f>_xlfn.XLOOKUP(Tbl_BalanceHistory[[#This Row],[AgyCode]],Tbl_Agencies[Agy Code],Tbl_Agencies[Agy Sort])</f>
        <v>045000</v>
      </c>
      <c r="J526" s="2" t="str">
        <f>Tbl_BalanceHistory[[#This Row],[AgyCode]]&amp;": "&amp;Tbl_BalanceHistory[[#This Row],[Agency Name]]</f>
        <v>117: Virginia State Bar</v>
      </c>
      <c r="K526" s="1">
        <v>2014</v>
      </c>
      <c r="L526" s="3">
        <v>327</v>
      </c>
      <c r="M526" s="3" t="s">
        <v>202</v>
      </c>
      <c r="N526" s="2" t="str">
        <f>Tbl_BalanceHistory[[#This Row],[ProgramCode]]&amp;": "&amp;Tbl_BalanceHistory[[#This Row],[Program Name]]</f>
        <v>327: Legal Defense</v>
      </c>
      <c r="O526" s="3" t="s">
        <v>1730</v>
      </c>
      <c r="P526" s="1" t="str">
        <f>IF(Tbl_BalanceHistory[[#This Row],[FundCode]]="0100","GF",IF(Tbl_BalanceHistory[[#This Row],[FundCode]]="01000","GF","Hi Ed / OCR"))</f>
        <v>GF</v>
      </c>
      <c r="Q526" s="5">
        <v>4002500</v>
      </c>
      <c r="R526" s="5">
        <v>4002500</v>
      </c>
      <c r="S526" s="5">
        <v>0</v>
      </c>
      <c r="T526" s="5">
        <v>0</v>
      </c>
      <c r="U526" s="3"/>
      <c r="V526" s="5">
        <v>0</v>
      </c>
      <c r="W526" s="5">
        <v>0</v>
      </c>
      <c r="X526" s="5"/>
      <c r="Y526" s="5"/>
      <c r="Z526" s="5">
        <f>Tbl_BalanceHistory[[#This Row],[Discretionary Recommended - Pre 2022]]+Tbl_BalanceHistory[[#This Row],[Discretionary Balance Recommended: Policy]]+Tbl_BalanceHistory[[#This Row],[Discretionary Balance Recommended: Commitments]]</f>
        <v>0</v>
      </c>
      <c r="AA526" s="5">
        <f>Tbl_BalanceHistory[[#This Row],[Discretionary Balance]]-Tbl_BalanceHistory[[#This Row],[Discretionary Reappropriation]]</f>
        <v>0</v>
      </c>
      <c r="AB526" s="2"/>
      <c r="AC526" s="2"/>
      <c r="AD526" s="2"/>
      <c r="AE526" s="2"/>
    </row>
    <row r="527" spans="1:31" ht="30" x14ac:dyDescent="0.25">
      <c r="A527" s="2" t="s">
        <v>938</v>
      </c>
      <c r="B527" s="3">
        <v>2</v>
      </c>
      <c r="C527" s="3">
        <v>117</v>
      </c>
      <c r="D527" s="3" t="s">
        <v>210</v>
      </c>
      <c r="E527" s="3" t="str">
        <f>_xlfn.XLOOKUP(Tbl_BalanceHistory[[#This Row],[RespAgy]],Tbl_Agencies[Agy Code],Tbl_Agencies[Agy Sort])</f>
        <v>045000</v>
      </c>
      <c r="F527" s="2" t="str">
        <f>Tbl_BalanceHistory[[#This Row],[RespAgy]]&amp;": "&amp;Tbl_BalanceHistory[[#This Row],[RespAgency]]</f>
        <v>117: Virginia State Bar</v>
      </c>
      <c r="G527" s="3">
        <v>117</v>
      </c>
      <c r="H527" s="3" t="s">
        <v>210</v>
      </c>
      <c r="I527" s="3" t="str">
        <f>_xlfn.XLOOKUP(Tbl_BalanceHistory[[#This Row],[AgyCode]],Tbl_Agencies[Agy Code],Tbl_Agencies[Agy Sort])</f>
        <v>045000</v>
      </c>
      <c r="J527" s="2" t="str">
        <f>Tbl_BalanceHistory[[#This Row],[AgyCode]]&amp;": "&amp;Tbl_BalanceHistory[[#This Row],[Agency Name]]</f>
        <v>117: Virginia State Bar</v>
      </c>
      <c r="K527" s="1">
        <v>2015</v>
      </c>
      <c r="L527" s="3">
        <v>327</v>
      </c>
      <c r="M527" s="3" t="s">
        <v>202</v>
      </c>
      <c r="N527" s="2" t="str">
        <f>Tbl_BalanceHistory[[#This Row],[ProgramCode]]&amp;": "&amp;Tbl_BalanceHistory[[#This Row],[Program Name]]</f>
        <v>327: Legal Defense</v>
      </c>
      <c r="O527" s="3" t="s">
        <v>1730</v>
      </c>
      <c r="P527" s="1" t="str">
        <f>IF(Tbl_BalanceHistory[[#This Row],[FundCode]]="0100","GF",IF(Tbl_BalanceHistory[[#This Row],[FundCode]]="01000","GF","Hi Ed / OCR"))</f>
        <v>GF</v>
      </c>
      <c r="Q527" s="5">
        <v>4002896</v>
      </c>
      <c r="R527" s="5">
        <v>4002896</v>
      </c>
      <c r="S527" s="5">
        <v>0</v>
      </c>
      <c r="T527" s="5">
        <v>0</v>
      </c>
      <c r="U527" s="3"/>
      <c r="V527" s="5">
        <v>0</v>
      </c>
      <c r="W527" s="5">
        <v>0</v>
      </c>
      <c r="X527" s="5"/>
      <c r="Y527" s="5"/>
      <c r="Z527" s="5">
        <f>Tbl_BalanceHistory[[#This Row],[Discretionary Recommended - Pre 2022]]+Tbl_BalanceHistory[[#This Row],[Discretionary Balance Recommended: Policy]]+Tbl_BalanceHistory[[#This Row],[Discretionary Balance Recommended: Commitments]]</f>
        <v>0</v>
      </c>
      <c r="AA527" s="5">
        <f>Tbl_BalanceHistory[[#This Row],[Discretionary Balance]]-Tbl_BalanceHistory[[#This Row],[Discretionary Reappropriation]]</f>
        <v>0</v>
      </c>
      <c r="AB527" s="2"/>
      <c r="AC527" s="2"/>
      <c r="AD527" s="2"/>
      <c r="AE527" s="2"/>
    </row>
    <row r="528" spans="1:31" ht="30" x14ac:dyDescent="0.25">
      <c r="A528" s="2" t="s">
        <v>938</v>
      </c>
      <c r="B528" s="3">
        <v>2</v>
      </c>
      <c r="C528" s="3">
        <v>117</v>
      </c>
      <c r="D528" s="3" t="s">
        <v>210</v>
      </c>
      <c r="E528" s="3" t="str">
        <f>_xlfn.XLOOKUP(Tbl_BalanceHistory[[#This Row],[RespAgy]],Tbl_Agencies[Agy Code],Tbl_Agencies[Agy Sort])</f>
        <v>045000</v>
      </c>
      <c r="F528" s="2" t="str">
        <f>Tbl_BalanceHistory[[#This Row],[RespAgy]]&amp;": "&amp;Tbl_BalanceHistory[[#This Row],[RespAgency]]</f>
        <v>117: Virginia State Bar</v>
      </c>
      <c r="G528" s="3">
        <v>117</v>
      </c>
      <c r="H528" s="3" t="s">
        <v>210</v>
      </c>
      <c r="I528" s="3" t="str">
        <f>_xlfn.XLOOKUP(Tbl_BalanceHistory[[#This Row],[AgyCode]],Tbl_Agencies[Agy Code],Tbl_Agencies[Agy Sort])</f>
        <v>045000</v>
      </c>
      <c r="J528" s="2" t="str">
        <f>Tbl_BalanceHistory[[#This Row],[AgyCode]]&amp;": "&amp;Tbl_BalanceHistory[[#This Row],[Agency Name]]</f>
        <v>117: Virginia State Bar</v>
      </c>
      <c r="K528" s="1">
        <v>2016</v>
      </c>
      <c r="L528" s="3">
        <v>327</v>
      </c>
      <c r="M528" s="3" t="s">
        <v>202</v>
      </c>
      <c r="N528" s="2" t="str">
        <f>Tbl_BalanceHistory[[#This Row],[ProgramCode]]&amp;": "&amp;Tbl_BalanceHistory[[#This Row],[Program Name]]</f>
        <v>327: Legal Defense</v>
      </c>
      <c r="O528" s="3" t="s">
        <v>1730</v>
      </c>
      <c r="P528" s="1" t="str">
        <f>IF(Tbl_BalanceHistory[[#This Row],[FundCode]]="0100","GF",IF(Tbl_BalanceHistory[[#This Row],[FundCode]]="01000","GF","Hi Ed / OCR"))</f>
        <v>GF</v>
      </c>
      <c r="Q528" s="5">
        <v>4755863</v>
      </c>
      <c r="R528" s="5">
        <v>4755848</v>
      </c>
      <c r="S528" s="5">
        <v>15</v>
      </c>
      <c r="T528" s="5">
        <v>15</v>
      </c>
      <c r="U528" s="3" t="s">
        <v>1732</v>
      </c>
      <c r="V528" s="5">
        <v>0</v>
      </c>
      <c r="W528" s="5">
        <v>0</v>
      </c>
      <c r="X528" s="5"/>
      <c r="Y528" s="5"/>
      <c r="Z528" s="5">
        <f>Tbl_BalanceHistory[[#This Row],[Discretionary Recommended - Pre 2022]]+Tbl_BalanceHistory[[#This Row],[Discretionary Balance Recommended: Policy]]+Tbl_BalanceHistory[[#This Row],[Discretionary Balance Recommended: Commitments]]</f>
        <v>0</v>
      </c>
      <c r="AA528" s="5">
        <f>Tbl_BalanceHistory[[#This Row],[Discretionary Balance]]-Tbl_BalanceHistory[[#This Row],[Discretionary Reappropriation]]</f>
        <v>0</v>
      </c>
      <c r="AB528" s="2"/>
      <c r="AC528" s="2"/>
      <c r="AD528" s="2"/>
      <c r="AE528" s="2"/>
    </row>
    <row r="529" spans="1:31" ht="30" x14ac:dyDescent="0.25">
      <c r="A529" s="2" t="s">
        <v>938</v>
      </c>
      <c r="B529" s="3">
        <v>2</v>
      </c>
      <c r="C529" s="3">
        <v>117</v>
      </c>
      <c r="D529" s="3" t="s">
        <v>210</v>
      </c>
      <c r="E529" s="3" t="str">
        <f>_xlfn.XLOOKUP(Tbl_BalanceHistory[[#This Row],[RespAgy]],Tbl_Agencies[Agy Code],Tbl_Agencies[Agy Sort])</f>
        <v>045000</v>
      </c>
      <c r="F529" s="2" t="str">
        <f>Tbl_BalanceHistory[[#This Row],[RespAgy]]&amp;": "&amp;Tbl_BalanceHistory[[#This Row],[RespAgency]]</f>
        <v>117: Virginia State Bar</v>
      </c>
      <c r="G529" s="3">
        <v>117</v>
      </c>
      <c r="H529" s="3" t="s">
        <v>210</v>
      </c>
      <c r="I529" s="3" t="str">
        <f>_xlfn.XLOOKUP(Tbl_BalanceHistory[[#This Row],[AgyCode]],Tbl_Agencies[Agy Code],Tbl_Agencies[Agy Sort])</f>
        <v>045000</v>
      </c>
      <c r="J529" s="2" t="str">
        <f>Tbl_BalanceHistory[[#This Row],[AgyCode]]&amp;": "&amp;Tbl_BalanceHistory[[#This Row],[Agency Name]]</f>
        <v>117: Virginia State Bar</v>
      </c>
      <c r="K529" s="1">
        <v>2017</v>
      </c>
      <c r="L529" s="3">
        <v>327</v>
      </c>
      <c r="M529" s="3" t="s">
        <v>202</v>
      </c>
      <c r="N529" s="2" t="str">
        <f>Tbl_BalanceHistory[[#This Row],[ProgramCode]]&amp;": "&amp;Tbl_BalanceHistory[[#This Row],[Program Name]]</f>
        <v>327: Legal Defense</v>
      </c>
      <c r="O529" s="3" t="s">
        <v>886</v>
      </c>
      <c r="P529" s="1" t="str">
        <f>IF(Tbl_BalanceHistory[[#This Row],[FundCode]]="0100","GF",IF(Tbl_BalanceHistory[[#This Row],[FundCode]]="01000","GF","Hi Ed / OCR"))</f>
        <v>GF</v>
      </c>
      <c r="Q529" s="5">
        <v>4790339</v>
      </c>
      <c r="R529" s="5">
        <v>4790323</v>
      </c>
      <c r="S529" s="5">
        <v>16</v>
      </c>
      <c r="T529" s="5">
        <v>16</v>
      </c>
      <c r="U529" s="3" t="s">
        <v>1732</v>
      </c>
      <c r="V529" s="5">
        <v>0</v>
      </c>
      <c r="W529" s="5">
        <v>0</v>
      </c>
      <c r="X529" s="5"/>
      <c r="Y529" s="5"/>
      <c r="Z529" s="5">
        <f>Tbl_BalanceHistory[[#This Row],[Discretionary Recommended - Pre 2022]]+Tbl_BalanceHistory[[#This Row],[Discretionary Balance Recommended: Policy]]+Tbl_BalanceHistory[[#This Row],[Discretionary Balance Recommended: Commitments]]</f>
        <v>0</v>
      </c>
      <c r="AA529" s="5">
        <f>Tbl_BalanceHistory[[#This Row],[Discretionary Balance]]-Tbl_BalanceHistory[[#This Row],[Discretionary Reappropriation]]</f>
        <v>0</v>
      </c>
      <c r="AB529" s="2"/>
      <c r="AC529" s="2"/>
      <c r="AD529" s="2"/>
      <c r="AE529" s="2"/>
    </row>
    <row r="530" spans="1:31" ht="30" x14ac:dyDescent="0.25">
      <c r="A530" s="2" t="s">
        <v>938</v>
      </c>
      <c r="B530" s="3">
        <v>2</v>
      </c>
      <c r="C530" s="3">
        <v>117</v>
      </c>
      <c r="D530" s="3" t="s">
        <v>210</v>
      </c>
      <c r="E530" s="3" t="str">
        <f>_xlfn.XLOOKUP(Tbl_BalanceHistory[[#This Row],[RespAgy]],Tbl_Agencies[Agy Code],Tbl_Agencies[Agy Sort])</f>
        <v>045000</v>
      </c>
      <c r="F530" s="2" t="str">
        <f>Tbl_BalanceHistory[[#This Row],[RespAgy]]&amp;": "&amp;Tbl_BalanceHistory[[#This Row],[RespAgency]]</f>
        <v>117: Virginia State Bar</v>
      </c>
      <c r="G530" s="3">
        <v>117</v>
      </c>
      <c r="H530" s="3" t="s">
        <v>210</v>
      </c>
      <c r="I530" s="3" t="str">
        <f>_xlfn.XLOOKUP(Tbl_BalanceHistory[[#This Row],[AgyCode]],Tbl_Agencies[Agy Code],Tbl_Agencies[Agy Sort])</f>
        <v>045000</v>
      </c>
      <c r="J530" s="2" t="str">
        <f>Tbl_BalanceHistory[[#This Row],[AgyCode]]&amp;": "&amp;Tbl_BalanceHistory[[#This Row],[Agency Name]]</f>
        <v>117: Virginia State Bar</v>
      </c>
      <c r="K530" s="1">
        <v>2018</v>
      </c>
      <c r="L530" s="3">
        <v>327</v>
      </c>
      <c r="M530" s="3" t="s">
        <v>202</v>
      </c>
      <c r="N530" s="2" t="str">
        <f>Tbl_BalanceHistory[[#This Row],[ProgramCode]]&amp;": "&amp;Tbl_BalanceHistory[[#This Row],[Program Name]]</f>
        <v>327: Legal Defense</v>
      </c>
      <c r="O530" s="3" t="s">
        <v>886</v>
      </c>
      <c r="P530" s="1" t="str">
        <f>IF(Tbl_BalanceHistory[[#This Row],[FundCode]]="0100","GF",IF(Tbl_BalanceHistory[[#This Row],[FundCode]]="01000","GF","Hi Ed / OCR"))</f>
        <v>GF</v>
      </c>
      <c r="Q530" s="5">
        <v>4791489</v>
      </c>
      <c r="R530" s="5">
        <v>4791479</v>
      </c>
      <c r="S530" s="5">
        <v>10</v>
      </c>
      <c r="T530" s="5">
        <v>10</v>
      </c>
      <c r="U530" s="3" t="s">
        <v>1733</v>
      </c>
      <c r="V530" s="5">
        <v>0</v>
      </c>
      <c r="W530" s="5">
        <v>0</v>
      </c>
      <c r="X530" s="5"/>
      <c r="Y530" s="5"/>
      <c r="Z530" s="5">
        <f>Tbl_BalanceHistory[[#This Row],[Discretionary Recommended - Pre 2022]]+Tbl_BalanceHistory[[#This Row],[Discretionary Balance Recommended: Policy]]+Tbl_BalanceHistory[[#This Row],[Discretionary Balance Recommended: Commitments]]</f>
        <v>0</v>
      </c>
      <c r="AA530" s="5">
        <f>Tbl_BalanceHistory[[#This Row],[Discretionary Balance]]-Tbl_BalanceHistory[[#This Row],[Discretionary Reappropriation]]</f>
        <v>0</v>
      </c>
      <c r="AB530" s="2"/>
      <c r="AC530" s="2"/>
      <c r="AD530" s="2"/>
      <c r="AE530" s="2"/>
    </row>
    <row r="531" spans="1:31" ht="30" x14ac:dyDescent="0.25">
      <c r="A531" s="2" t="s">
        <v>938</v>
      </c>
      <c r="B531" s="3">
        <v>2</v>
      </c>
      <c r="C531" s="3">
        <v>117</v>
      </c>
      <c r="D531" s="3" t="s">
        <v>210</v>
      </c>
      <c r="E531" s="3" t="str">
        <f>_xlfn.XLOOKUP(Tbl_BalanceHistory[[#This Row],[RespAgy]],Tbl_Agencies[Agy Code],Tbl_Agencies[Agy Sort])</f>
        <v>045000</v>
      </c>
      <c r="F531" s="2" t="str">
        <f>Tbl_BalanceHistory[[#This Row],[RespAgy]]&amp;": "&amp;Tbl_BalanceHistory[[#This Row],[RespAgency]]</f>
        <v>117: Virginia State Bar</v>
      </c>
      <c r="G531" s="3">
        <v>117</v>
      </c>
      <c r="H531" s="3" t="s">
        <v>210</v>
      </c>
      <c r="I531" s="3" t="str">
        <f>_xlfn.XLOOKUP(Tbl_BalanceHistory[[#This Row],[AgyCode]],Tbl_Agencies[Agy Code],Tbl_Agencies[Agy Sort])</f>
        <v>045000</v>
      </c>
      <c r="J531" s="2" t="str">
        <f>Tbl_BalanceHistory[[#This Row],[AgyCode]]&amp;": "&amp;Tbl_BalanceHistory[[#This Row],[Agency Name]]</f>
        <v>117: Virginia State Bar</v>
      </c>
      <c r="K531" s="1">
        <v>2019</v>
      </c>
      <c r="L531" s="3">
        <v>327</v>
      </c>
      <c r="M531" s="3" t="s">
        <v>202</v>
      </c>
      <c r="N531" s="2" t="str">
        <f>Tbl_BalanceHistory[[#This Row],[ProgramCode]]&amp;": "&amp;Tbl_BalanceHistory[[#This Row],[Program Name]]</f>
        <v>327: Legal Defense</v>
      </c>
      <c r="O531" s="3" t="s">
        <v>886</v>
      </c>
      <c r="P531" s="1" t="str">
        <f>IF(Tbl_BalanceHistory[[#This Row],[FundCode]]="0100","GF",IF(Tbl_BalanceHistory[[#This Row],[FundCode]]="01000","GF","Hi Ed / OCR"))</f>
        <v>GF</v>
      </c>
      <c r="Q531" s="5">
        <v>4792349</v>
      </c>
      <c r="R531" s="5">
        <v>4792339</v>
      </c>
      <c r="S531" s="5">
        <v>10</v>
      </c>
      <c r="T531" s="5">
        <v>10</v>
      </c>
      <c r="U531" s="3" t="s">
        <v>1733</v>
      </c>
      <c r="V531" s="5">
        <v>0</v>
      </c>
      <c r="W531" s="5">
        <v>0</v>
      </c>
      <c r="X531" s="5"/>
      <c r="Y531" s="5"/>
      <c r="Z531" s="5">
        <f>Tbl_BalanceHistory[[#This Row],[Discretionary Recommended - Pre 2022]]+Tbl_BalanceHistory[[#This Row],[Discretionary Balance Recommended: Policy]]+Tbl_BalanceHistory[[#This Row],[Discretionary Balance Recommended: Commitments]]</f>
        <v>0</v>
      </c>
      <c r="AA531" s="5">
        <f>Tbl_BalanceHistory[[#This Row],[Discretionary Balance]]-Tbl_BalanceHistory[[#This Row],[Discretionary Reappropriation]]</f>
        <v>0</v>
      </c>
      <c r="AB531" s="2"/>
      <c r="AC531" s="2"/>
      <c r="AD531" s="2"/>
      <c r="AE531" s="2"/>
    </row>
    <row r="532" spans="1:31" x14ac:dyDescent="0.25">
      <c r="A532" s="2" t="s">
        <v>168</v>
      </c>
      <c r="B532" s="3">
        <v>2</v>
      </c>
      <c r="C532" s="3">
        <v>117</v>
      </c>
      <c r="D532" s="3" t="s">
        <v>210</v>
      </c>
      <c r="E532" s="3" t="str">
        <f>_xlfn.XLOOKUP(Tbl_BalanceHistory[[#This Row],[RespAgy]],Tbl_Agencies[Agy Code],Tbl_Agencies[Agy Sort])</f>
        <v>045000</v>
      </c>
      <c r="F532" s="2" t="str">
        <f>Tbl_BalanceHistory[[#This Row],[RespAgy]]&amp;": "&amp;Tbl_BalanceHistory[[#This Row],[RespAgency]]</f>
        <v>117: Virginia State Bar</v>
      </c>
      <c r="G532" s="3">
        <v>117</v>
      </c>
      <c r="H532" s="3" t="s">
        <v>210</v>
      </c>
      <c r="I532" s="3" t="str">
        <f>_xlfn.XLOOKUP(Tbl_BalanceHistory[[#This Row],[AgyCode]],Tbl_Agencies[Agy Code],Tbl_Agencies[Agy Sort])</f>
        <v>045000</v>
      </c>
      <c r="J532" s="2" t="str">
        <f>Tbl_BalanceHistory[[#This Row],[AgyCode]]&amp;": "&amp;Tbl_BalanceHistory[[#This Row],[Agency Name]]</f>
        <v>117: Virginia State Bar</v>
      </c>
      <c r="K532" s="1">
        <v>2020</v>
      </c>
      <c r="L532" s="3">
        <v>327</v>
      </c>
      <c r="M532" s="3" t="s">
        <v>202</v>
      </c>
      <c r="N532" s="2" t="str">
        <f>Tbl_BalanceHistory[[#This Row],[ProgramCode]]&amp;": "&amp;Tbl_BalanceHistory[[#This Row],[Program Name]]</f>
        <v>327: Legal Defense</v>
      </c>
      <c r="O532" s="3" t="s">
        <v>886</v>
      </c>
      <c r="P532" s="1" t="str">
        <f>IF(Tbl_BalanceHistory[[#This Row],[FundCode]]="0100","GF",IF(Tbl_BalanceHistory[[#This Row],[FundCode]]="01000","GF","Hi Ed / OCR"))</f>
        <v>GF</v>
      </c>
      <c r="Q532" s="5">
        <v>6071922</v>
      </c>
      <c r="R532" s="5">
        <v>6071912</v>
      </c>
      <c r="S532" s="5">
        <v>10</v>
      </c>
      <c r="T532" s="5">
        <v>10</v>
      </c>
      <c r="U532" s="3" t="s">
        <v>1733</v>
      </c>
      <c r="V532" s="5">
        <v>0</v>
      </c>
      <c r="W532" s="5">
        <v>0</v>
      </c>
      <c r="X532" s="5"/>
      <c r="Y532" s="5"/>
      <c r="Z532" s="5">
        <f>Tbl_BalanceHistory[[#This Row],[Discretionary Recommended - Pre 2022]]+Tbl_BalanceHistory[[#This Row],[Discretionary Balance Recommended: Policy]]+Tbl_BalanceHistory[[#This Row],[Discretionary Balance Recommended: Commitments]]</f>
        <v>0</v>
      </c>
      <c r="AA532" s="5">
        <f>Tbl_BalanceHistory[[#This Row],[Discretionary Balance]]-Tbl_BalanceHistory[[#This Row],[Discretionary Reappropriation]]</f>
        <v>0</v>
      </c>
      <c r="AB532" s="2"/>
      <c r="AC532" s="2"/>
      <c r="AD532" s="2"/>
      <c r="AE532" s="2"/>
    </row>
    <row r="533" spans="1:31" x14ac:dyDescent="0.25">
      <c r="A533" s="2" t="s">
        <v>168</v>
      </c>
      <c r="B533" s="3">
        <v>2</v>
      </c>
      <c r="C533" s="3">
        <v>117</v>
      </c>
      <c r="D533" s="3" t="s">
        <v>210</v>
      </c>
      <c r="E533" s="3" t="str">
        <f>_xlfn.XLOOKUP(Tbl_BalanceHistory[[#This Row],[RespAgy]],Tbl_Agencies[Agy Code],Tbl_Agencies[Agy Sort])</f>
        <v>045000</v>
      </c>
      <c r="F533" s="2" t="str">
        <f>Tbl_BalanceHistory[[#This Row],[RespAgy]]&amp;": "&amp;Tbl_BalanceHistory[[#This Row],[RespAgency]]</f>
        <v>117: Virginia State Bar</v>
      </c>
      <c r="G533" s="3">
        <v>117</v>
      </c>
      <c r="H533" s="3" t="s">
        <v>210</v>
      </c>
      <c r="I533" s="3" t="str">
        <f>_xlfn.XLOOKUP(Tbl_BalanceHistory[[#This Row],[AgyCode]],Tbl_Agencies[Agy Code],Tbl_Agencies[Agy Sort])</f>
        <v>045000</v>
      </c>
      <c r="J533" s="2" t="str">
        <f>Tbl_BalanceHistory[[#This Row],[AgyCode]]&amp;": "&amp;Tbl_BalanceHistory[[#This Row],[Agency Name]]</f>
        <v>117: Virginia State Bar</v>
      </c>
      <c r="K533" s="1">
        <v>2021</v>
      </c>
      <c r="L533" s="3">
        <v>327</v>
      </c>
      <c r="M533" s="3" t="s">
        <v>202</v>
      </c>
      <c r="N533" s="2" t="str">
        <f>Tbl_BalanceHistory[[#This Row],[ProgramCode]]&amp;": "&amp;Tbl_BalanceHistory[[#This Row],[Program Name]]</f>
        <v>327: Legal Defense</v>
      </c>
      <c r="O533" s="3" t="s">
        <v>886</v>
      </c>
      <c r="P533" s="1" t="str">
        <f>IF(Tbl_BalanceHistory[[#This Row],[FundCode]]="0100","GF",IF(Tbl_BalanceHistory[[#This Row],[FundCode]]="01000","GF","Hi Ed / OCR"))</f>
        <v>GF</v>
      </c>
      <c r="Q533" s="5">
        <v>6071161</v>
      </c>
      <c r="R533" s="5">
        <v>6071151</v>
      </c>
      <c r="S533" s="5">
        <v>10</v>
      </c>
      <c r="T533" s="5">
        <v>10</v>
      </c>
      <c r="U533" s="3" t="s">
        <v>1733</v>
      </c>
      <c r="V533" s="5">
        <v>0</v>
      </c>
      <c r="W533" s="5">
        <v>0</v>
      </c>
      <c r="X533" s="5"/>
      <c r="Y533" s="5"/>
      <c r="Z533" s="5">
        <f>Tbl_BalanceHistory[[#This Row],[Discretionary Recommended - Pre 2022]]+Tbl_BalanceHistory[[#This Row],[Discretionary Balance Recommended: Policy]]+Tbl_BalanceHistory[[#This Row],[Discretionary Balance Recommended: Commitments]]</f>
        <v>0</v>
      </c>
      <c r="AA533" s="5">
        <f>Tbl_BalanceHistory[[#This Row],[Discretionary Balance]]-Tbl_BalanceHistory[[#This Row],[Discretionary Reappropriation]]</f>
        <v>0</v>
      </c>
      <c r="AB533" s="2"/>
      <c r="AC533" s="2"/>
      <c r="AD533" s="2"/>
      <c r="AE533" s="2"/>
    </row>
    <row r="534" spans="1:31" x14ac:dyDescent="0.25">
      <c r="A534" s="2" t="s">
        <v>168</v>
      </c>
      <c r="B534" s="3">
        <v>2</v>
      </c>
      <c r="C534" s="3">
        <v>117</v>
      </c>
      <c r="D534" s="3" t="s">
        <v>210</v>
      </c>
      <c r="E534" s="3" t="str">
        <f>_xlfn.XLOOKUP(Tbl_BalanceHistory[[#This Row],[RespAgy]],Tbl_Agencies[Agy Code],Tbl_Agencies[Agy Sort])</f>
        <v>045000</v>
      </c>
      <c r="F534" s="2" t="str">
        <f>Tbl_BalanceHistory[[#This Row],[RespAgy]]&amp;": "&amp;Tbl_BalanceHistory[[#This Row],[RespAgency]]</f>
        <v>117: Virginia State Bar</v>
      </c>
      <c r="G534" s="3">
        <v>117</v>
      </c>
      <c r="H534" s="3" t="s">
        <v>210</v>
      </c>
      <c r="I534" s="3" t="str">
        <f>_xlfn.XLOOKUP(Tbl_BalanceHistory[[#This Row],[AgyCode]],Tbl_Agencies[Agy Code],Tbl_Agencies[Agy Sort])</f>
        <v>045000</v>
      </c>
      <c r="J534" s="2" t="str">
        <f>Tbl_BalanceHistory[[#This Row],[AgyCode]]&amp;": "&amp;Tbl_BalanceHistory[[#This Row],[Agency Name]]</f>
        <v>117: Virginia State Bar</v>
      </c>
      <c r="K534" s="1">
        <v>2022</v>
      </c>
      <c r="L534" s="3">
        <v>327</v>
      </c>
      <c r="M534" s="3" t="s">
        <v>202</v>
      </c>
      <c r="N534" s="2" t="str">
        <f>Tbl_BalanceHistory[[#This Row],[ProgramCode]]&amp;": "&amp;Tbl_BalanceHistory[[#This Row],[Program Name]]</f>
        <v>327: Legal Defense</v>
      </c>
      <c r="O534" s="3" t="s">
        <v>886</v>
      </c>
      <c r="P534" s="1" t="str">
        <f>IF(Tbl_BalanceHistory[[#This Row],[FundCode]]="0100","GF",IF(Tbl_BalanceHistory[[#This Row],[FundCode]]="01000","GF","Hi Ed / OCR"))</f>
        <v>GF</v>
      </c>
      <c r="Q534" s="5">
        <v>7564407</v>
      </c>
      <c r="R534" s="5">
        <v>7564397</v>
      </c>
      <c r="S534" s="5">
        <v>10</v>
      </c>
      <c r="T534" s="5">
        <v>10</v>
      </c>
      <c r="U534" s="3" t="s">
        <v>1733</v>
      </c>
      <c r="V534" s="5">
        <v>0</v>
      </c>
      <c r="W534" s="5"/>
      <c r="X534" s="5">
        <v>0</v>
      </c>
      <c r="Y534" s="5">
        <v>0</v>
      </c>
      <c r="Z534" s="5">
        <f>Tbl_BalanceHistory[[#This Row],[Discretionary Recommended - Pre 2022]]+Tbl_BalanceHistory[[#This Row],[Discretionary Balance Recommended: Policy]]+Tbl_BalanceHistory[[#This Row],[Discretionary Balance Recommended: Commitments]]</f>
        <v>0</v>
      </c>
      <c r="AA534" s="5">
        <f>Tbl_BalanceHistory[[#This Row],[Discretionary Balance]]-Tbl_BalanceHistory[[#This Row],[Discretionary Reappropriation]]</f>
        <v>0</v>
      </c>
      <c r="AB534" s="2"/>
      <c r="AC534" s="2"/>
      <c r="AD534" s="2"/>
      <c r="AE534" s="2"/>
    </row>
    <row r="535" spans="1:31" x14ac:dyDescent="0.25">
      <c r="A535" s="2" t="s">
        <v>168</v>
      </c>
      <c r="B535" s="3">
        <v>2</v>
      </c>
      <c r="C535" s="3">
        <v>117</v>
      </c>
      <c r="D535" s="3" t="s">
        <v>210</v>
      </c>
      <c r="E535" s="3" t="str">
        <f>_xlfn.XLOOKUP(Tbl_BalanceHistory[[#This Row],[RespAgy]],Tbl_Agencies[Agy Code],Tbl_Agencies[Agy Sort])</f>
        <v>045000</v>
      </c>
      <c r="F535" s="2" t="str">
        <f>Tbl_BalanceHistory[[#This Row],[RespAgy]]&amp;": "&amp;Tbl_BalanceHistory[[#This Row],[RespAgency]]</f>
        <v>117: Virginia State Bar</v>
      </c>
      <c r="G535" s="3">
        <v>117</v>
      </c>
      <c r="H535" s="3" t="s">
        <v>210</v>
      </c>
      <c r="I535" s="3" t="str">
        <f>_xlfn.XLOOKUP(Tbl_BalanceHistory[[#This Row],[AgyCode]],Tbl_Agencies[Agy Code],Tbl_Agencies[Agy Sort])</f>
        <v>045000</v>
      </c>
      <c r="J535" s="2" t="str">
        <f>Tbl_BalanceHistory[[#This Row],[AgyCode]]&amp;": "&amp;Tbl_BalanceHistory[[#This Row],[Agency Name]]</f>
        <v>117: Virginia State Bar</v>
      </c>
      <c r="K535" s="1">
        <v>2023</v>
      </c>
      <c r="L535" s="3">
        <v>327</v>
      </c>
      <c r="M535" s="3" t="s">
        <v>202</v>
      </c>
      <c r="N535" s="2" t="str">
        <f>Tbl_BalanceHistory[[#This Row],[ProgramCode]]&amp;": "&amp;Tbl_BalanceHistory[[#This Row],[Program Name]]</f>
        <v>327: Legal Defense</v>
      </c>
      <c r="O535" s="3" t="s">
        <v>886</v>
      </c>
      <c r="P535" s="1" t="str">
        <f>IF(Tbl_BalanceHistory[[#This Row],[FundCode]]="0100","GF",IF(Tbl_BalanceHistory[[#This Row],[FundCode]]="01000","GF","Hi Ed / OCR"))</f>
        <v>GF</v>
      </c>
      <c r="Q535" s="5">
        <v>9225659</v>
      </c>
      <c r="R535" s="5">
        <v>9206420</v>
      </c>
      <c r="S535" s="5">
        <v>19239</v>
      </c>
      <c r="T535" s="5">
        <v>19239</v>
      </c>
      <c r="U535" s="3" t="s">
        <v>1733</v>
      </c>
      <c r="V535" s="5">
        <v>0</v>
      </c>
      <c r="W535" s="5">
        <v>0</v>
      </c>
      <c r="X535" s="5">
        <v>0</v>
      </c>
      <c r="Y535" s="5">
        <v>0</v>
      </c>
      <c r="Z535" s="5">
        <v>0</v>
      </c>
      <c r="AA535" s="5">
        <v>0</v>
      </c>
      <c r="AB535" s="2"/>
      <c r="AC535" s="2"/>
      <c r="AD535" s="2"/>
      <c r="AE535" s="2"/>
    </row>
    <row r="536" spans="1:31" x14ac:dyDescent="0.25">
      <c r="A536" s="2" t="s">
        <v>168</v>
      </c>
      <c r="B536" s="3">
        <v>2</v>
      </c>
      <c r="C536" s="3">
        <v>117</v>
      </c>
      <c r="D536" s="3" t="s">
        <v>210</v>
      </c>
      <c r="E536" s="3" t="str">
        <f>_xlfn.XLOOKUP(Tbl_BalanceHistory[[#This Row],[RespAgy]],Tbl_Agencies[Agy Code],Tbl_Agencies[Agy Sort])</f>
        <v>045000</v>
      </c>
      <c r="F536" s="2" t="str">
        <f>Tbl_BalanceHistory[[#This Row],[RespAgy]]&amp;": "&amp;Tbl_BalanceHistory[[#This Row],[RespAgency]]</f>
        <v>117: Virginia State Bar</v>
      </c>
      <c r="G536" s="3">
        <v>117</v>
      </c>
      <c r="H536" s="3" t="s">
        <v>210</v>
      </c>
      <c r="I536" s="3" t="str">
        <f>_xlfn.XLOOKUP(Tbl_BalanceHistory[[#This Row],[AgyCode]],Tbl_Agencies[Agy Code],Tbl_Agencies[Agy Sort])</f>
        <v>045000</v>
      </c>
      <c r="J536" s="2" t="str">
        <f>Tbl_BalanceHistory[[#This Row],[AgyCode]]&amp;": "&amp;Tbl_BalanceHistory[[#This Row],[Agency Name]]</f>
        <v>117: Virginia State Bar</v>
      </c>
      <c r="K536" s="1">
        <v>2024</v>
      </c>
      <c r="L536" s="3">
        <v>327</v>
      </c>
      <c r="M536" s="3" t="s">
        <v>202</v>
      </c>
      <c r="N536" s="2" t="str">
        <f>Tbl_BalanceHistory[[#This Row],[ProgramCode]]&amp;": "&amp;Tbl_BalanceHistory[[#This Row],[Program Name]]</f>
        <v>327: Legal Defense</v>
      </c>
      <c r="O536" s="3" t="s">
        <v>886</v>
      </c>
      <c r="P536" s="1" t="str">
        <f>IF(Tbl_BalanceHistory[[#This Row],[FundCode]]="0100","GF",IF(Tbl_BalanceHistory[[#This Row],[FundCode]]="01000","GF","Hi Ed / OCR"))</f>
        <v>GF</v>
      </c>
      <c r="Q536" s="5">
        <v>9247713</v>
      </c>
      <c r="R536" s="5">
        <v>9228474</v>
      </c>
      <c r="S536" s="5">
        <v>19239</v>
      </c>
      <c r="T536" s="5">
        <v>19239</v>
      </c>
      <c r="U536" s="3" t="s">
        <v>1733</v>
      </c>
      <c r="V536" s="5">
        <v>0</v>
      </c>
      <c r="W536" s="5">
        <v>0</v>
      </c>
      <c r="X536" s="5">
        <v>0</v>
      </c>
      <c r="Y536" s="5">
        <v>0</v>
      </c>
      <c r="Z536" s="5">
        <v>0</v>
      </c>
      <c r="AA536" s="5">
        <v>0</v>
      </c>
      <c r="AB536" s="2"/>
      <c r="AC536" s="2"/>
      <c r="AD536" s="2"/>
      <c r="AE536" s="2"/>
    </row>
    <row r="537" spans="1:31" ht="45" x14ac:dyDescent="0.25">
      <c r="A537" s="2" t="s">
        <v>938</v>
      </c>
      <c r="B537" s="3">
        <v>2</v>
      </c>
      <c r="C537" s="3">
        <v>117</v>
      </c>
      <c r="D537" s="3" t="s">
        <v>210</v>
      </c>
      <c r="E537" s="3" t="str">
        <f>_xlfn.XLOOKUP(Tbl_BalanceHistory[[#This Row],[RespAgy]],Tbl_Agencies[Agy Code],Tbl_Agencies[Agy Sort])</f>
        <v>045000</v>
      </c>
      <c r="F537" s="2" t="str">
        <f>Tbl_BalanceHistory[[#This Row],[RespAgy]]&amp;": "&amp;Tbl_BalanceHistory[[#This Row],[RespAgency]]</f>
        <v>117: Virginia State Bar</v>
      </c>
      <c r="G537" s="3">
        <v>117</v>
      </c>
      <c r="H537" s="3" t="s">
        <v>210</v>
      </c>
      <c r="I537" s="3" t="str">
        <f>_xlfn.XLOOKUP(Tbl_BalanceHistory[[#This Row],[AgyCode]],Tbl_Agencies[Agy Code],Tbl_Agencies[Agy Sort])</f>
        <v>045000</v>
      </c>
      <c r="J537" s="2" t="str">
        <f>Tbl_BalanceHistory[[#This Row],[AgyCode]]&amp;": "&amp;Tbl_BalanceHistory[[#This Row],[Agency Name]]</f>
        <v>117: Virginia State Bar</v>
      </c>
      <c r="K537" s="1">
        <v>2014</v>
      </c>
      <c r="L537" s="3">
        <v>560</v>
      </c>
      <c r="M537" s="3" t="s">
        <v>1665</v>
      </c>
      <c r="N537" s="2" t="str">
        <f>Tbl_BalanceHistory[[#This Row],[ProgramCode]]&amp;": "&amp;Tbl_BalanceHistory[[#This Row],[Program Name]]</f>
        <v>560: Regulation of Professions and Occupations</v>
      </c>
      <c r="O537" s="3" t="s">
        <v>1730</v>
      </c>
      <c r="P537" s="1" t="str">
        <f>IF(Tbl_BalanceHistory[[#This Row],[FundCode]]="0100","GF",IF(Tbl_BalanceHistory[[#This Row],[FundCode]]="01000","GF","Hi Ed / OCR"))</f>
        <v>GF</v>
      </c>
      <c r="Q537" s="5">
        <v>327</v>
      </c>
      <c r="R537" s="5">
        <v>327</v>
      </c>
      <c r="S537" s="5">
        <v>0</v>
      </c>
      <c r="T537" s="5">
        <v>0</v>
      </c>
      <c r="U537" s="3"/>
      <c r="V537" s="5">
        <v>0</v>
      </c>
      <c r="W537" s="5">
        <v>0</v>
      </c>
      <c r="X537" s="5"/>
      <c r="Y537" s="5"/>
      <c r="Z537" s="5">
        <f>Tbl_BalanceHistory[[#This Row],[Discretionary Recommended - Pre 2022]]+Tbl_BalanceHistory[[#This Row],[Discretionary Balance Recommended: Policy]]+Tbl_BalanceHistory[[#This Row],[Discretionary Balance Recommended: Commitments]]</f>
        <v>0</v>
      </c>
      <c r="AA537" s="5">
        <f>Tbl_BalanceHistory[[#This Row],[Discretionary Balance]]-Tbl_BalanceHistory[[#This Row],[Discretionary Reappropriation]]</f>
        <v>0</v>
      </c>
      <c r="AB537" s="2"/>
      <c r="AC537" s="2"/>
      <c r="AD537" s="2"/>
      <c r="AE537" s="2"/>
    </row>
    <row r="538" spans="1:31" ht="45" x14ac:dyDescent="0.25">
      <c r="A538" s="2" t="s">
        <v>938</v>
      </c>
      <c r="B538" s="3">
        <v>2</v>
      </c>
      <c r="C538" s="3">
        <v>117</v>
      </c>
      <c r="D538" s="3" t="s">
        <v>210</v>
      </c>
      <c r="E538" s="3" t="str">
        <f>_xlfn.XLOOKUP(Tbl_BalanceHistory[[#This Row],[RespAgy]],Tbl_Agencies[Agy Code],Tbl_Agencies[Agy Sort])</f>
        <v>045000</v>
      </c>
      <c r="F538" s="2" t="str">
        <f>Tbl_BalanceHistory[[#This Row],[RespAgy]]&amp;": "&amp;Tbl_BalanceHistory[[#This Row],[RespAgency]]</f>
        <v>117: Virginia State Bar</v>
      </c>
      <c r="G538" s="3">
        <v>117</v>
      </c>
      <c r="H538" s="3" t="s">
        <v>210</v>
      </c>
      <c r="I538" s="3" t="str">
        <f>_xlfn.XLOOKUP(Tbl_BalanceHistory[[#This Row],[AgyCode]],Tbl_Agencies[Agy Code],Tbl_Agencies[Agy Sort])</f>
        <v>045000</v>
      </c>
      <c r="J538" s="2" t="str">
        <f>Tbl_BalanceHistory[[#This Row],[AgyCode]]&amp;": "&amp;Tbl_BalanceHistory[[#This Row],[Agency Name]]</f>
        <v>117: Virginia State Bar</v>
      </c>
      <c r="K538" s="1">
        <v>2015</v>
      </c>
      <c r="L538" s="3">
        <v>560</v>
      </c>
      <c r="M538" s="3" t="s">
        <v>1665</v>
      </c>
      <c r="N538" s="2" t="str">
        <f>Tbl_BalanceHistory[[#This Row],[ProgramCode]]&amp;": "&amp;Tbl_BalanceHistory[[#This Row],[Program Name]]</f>
        <v>560: Regulation of Professions and Occupations</v>
      </c>
      <c r="O538" s="3" t="s">
        <v>1730</v>
      </c>
      <c r="P538" s="1" t="str">
        <f>IF(Tbl_BalanceHistory[[#This Row],[FundCode]]="0100","GF",IF(Tbl_BalanceHistory[[#This Row],[FundCode]]="01000","GF","Hi Ed / OCR"))</f>
        <v>GF</v>
      </c>
      <c r="Q538" s="5">
        <v>0</v>
      </c>
      <c r="R538" s="5">
        <v>0</v>
      </c>
      <c r="S538" s="5">
        <v>0</v>
      </c>
      <c r="T538" s="5">
        <v>0</v>
      </c>
      <c r="U538" s="3"/>
      <c r="V538" s="5">
        <v>0</v>
      </c>
      <c r="W538" s="5">
        <v>0</v>
      </c>
      <c r="X538" s="5"/>
      <c r="Y538" s="5"/>
      <c r="Z538" s="5">
        <f>Tbl_BalanceHistory[[#This Row],[Discretionary Recommended - Pre 2022]]+Tbl_BalanceHistory[[#This Row],[Discretionary Balance Recommended: Policy]]+Tbl_BalanceHistory[[#This Row],[Discretionary Balance Recommended: Commitments]]</f>
        <v>0</v>
      </c>
      <c r="AA538" s="5">
        <f>Tbl_BalanceHistory[[#This Row],[Discretionary Balance]]-Tbl_BalanceHistory[[#This Row],[Discretionary Reappropriation]]</f>
        <v>0</v>
      </c>
      <c r="AB538" s="2"/>
      <c r="AC538" s="2"/>
      <c r="AD538" s="2"/>
      <c r="AE538" s="2"/>
    </row>
    <row r="539" spans="1:31" ht="45" x14ac:dyDescent="0.25">
      <c r="A539" s="2" t="s">
        <v>938</v>
      </c>
      <c r="B539" s="3">
        <v>2</v>
      </c>
      <c r="C539" s="3">
        <v>104</v>
      </c>
      <c r="D539" s="3" t="s">
        <v>213</v>
      </c>
      <c r="E539" s="3" t="str">
        <f>_xlfn.XLOOKUP(Tbl_BalanceHistory[[#This Row],[RespAgy]],Tbl_Agencies[Agy Code],Tbl_Agencies[Agy Sort])</f>
        <v>046000</v>
      </c>
      <c r="F539" s="2" t="str">
        <f>Tbl_BalanceHistory[[#This Row],[RespAgy]]&amp;": "&amp;Tbl_BalanceHistory[[#This Row],[RespAgency]]</f>
        <v>104: Judicial Department Reversion Clearing Account</v>
      </c>
      <c r="G539" s="3">
        <v>104</v>
      </c>
      <c r="H539" s="3" t="s">
        <v>213</v>
      </c>
      <c r="I539" s="3" t="str">
        <f>_xlfn.XLOOKUP(Tbl_BalanceHistory[[#This Row],[AgyCode]],Tbl_Agencies[Agy Code],Tbl_Agencies[Agy Sort])</f>
        <v>046000</v>
      </c>
      <c r="J539" s="2" t="str">
        <f>Tbl_BalanceHistory[[#This Row],[AgyCode]]&amp;": "&amp;Tbl_BalanceHistory[[#This Row],[Agency Name]]</f>
        <v>104: Judicial Department Reversion Clearing Account</v>
      </c>
      <c r="K539" s="1">
        <v>2016</v>
      </c>
      <c r="L539" s="3">
        <v>714</v>
      </c>
      <c r="M539" s="3" t="s">
        <v>166</v>
      </c>
      <c r="N539" s="2" t="str">
        <f>Tbl_BalanceHistory[[#This Row],[ProgramCode]]&amp;": "&amp;Tbl_BalanceHistory[[#This Row],[Program Name]]</f>
        <v>714: Across the Board Reductions</v>
      </c>
      <c r="O539" s="3" t="s">
        <v>1730</v>
      </c>
      <c r="P539" s="1" t="str">
        <f>IF(Tbl_BalanceHistory[[#This Row],[FundCode]]="0100","GF",IF(Tbl_BalanceHistory[[#This Row],[FundCode]]="01000","GF","Hi Ed / OCR"))</f>
        <v>GF</v>
      </c>
      <c r="Q539" s="5">
        <v>0</v>
      </c>
      <c r="R539" s="5">
        <v>0</v>
      </c>
      <c r="S539" s="5">
        <v>0</v>
      </c>
      <c r="T539" s="5">
        <v>0</v>
      </c>
      <c r="U539" s="3" t="s">
        <v>1732</v>
      </c>
      <c r="V539" s="5">
        <v>0</v>
      </c>
      <c r="W539" s="5">
        <v>0</v>
      </c>
      <c r="X539" s="5"/>
      <c r="Y539" s="5"/>
      <c r="Z539" s="5">
        <f>Tbl_BalanceHistory[[#This Row],[Discretionary Recommended - Pre 2022]]+Tbl_BalanceHistory[[#This Row],[Discretionary Balance Recommended: Policy]]+Tbl_BalanceHistory[[#This Row],[Discretionary Balance Recommended: Commitments]]</f>
        <v>0</v>
      </c>
      <c r="AA539" s="5">
        <f>Tbl_BalanceHistory[[#This Row],[Discretionary Balance]]-Tbl_BalanceHistory[[#This Row],[Discretionary Reappropriation]]</f>
        <v>0</v>
      </c>
      <c r="AB539" s="2"/>
      <c r="AC539" s="2"/>
      <c r="AD539" s="2"/>
      <c r="AE539" s="2"/>
    </row>
    <row r="540" spans="1:31" ht="45" x14ac:dyDescent="0.25">
      <c r="A540" s="2" t="s">
        <v>938</v>
      </c>
      <c r="B540" s="3">
        <v>2</v>
      </c>
      <c r="C540" s="3">
        <v>104</v>
      </c>
      <c r="D540" s="3" t="s">
        <v>213</v>
      </c>
      <c r="E540" s="3" t="str">
        <f>_xlfn.XLOOKUP(Tbl_BalanceHistory[[#This Row],[RespAgy]],Tbl_Agencies[Agy Code],Tbl_Agencies[Agy Sort])</f>
        <v>046000</v>
      </c>
      <c r="F540" s="2" t="str">
        <f>Tbl_BalanceHistory[[#This Row],[RespAgy]]&amp;": "&amp;Tbl_BalanceHistory[[#This Row],[RespAgency]]</f>
        <v>104: Judicial Department Reversion Clearing Account</v>
      </c>
      <c r="G540" s="3">
        <v>104</v>
      </c>
      <c r="H540" s="3" t="s">
        <v>213</v>
      </c>
      <c r="I540" s="3" t="str">
        <f>_xlfn.XLOOKUP(Tbl_BalanceHistory[[#This Row],[AgyCode]],Tbl_Agencies[Agy Code],Tbl_Agencies[Agy Sort])</f>
        <v>046000</v>
      </c>
      <c r="J540" s="2" t="str">
        <f>Tbl_BalanceHistory[[#This Row],[AgyCode]]&amp;": "&amp;Tbl_BalanceHistory[[#This Row],[Agency Name]]</f>
        <v>104: Judicial Department Reversion Clearing Account</v>
      </c>
      <c r="K540" s="1">
        <v>2018</v>
      </c>
      <c r="L540" s="3">
        <v>714</v>
      </c>
      <c r="M540" s="3" t="s">
        <v>166</v>
      </c>
      <c r="N540" s="2" t="str">
        <f>Tbl_BalanceHistory[[#This Row],[ProgramCode]]&amp;": "&amp;Tbl_BalanceHistory[[#This Row],[Program Name]]</f>
        <v>714: Across the Board Reductions</v>
      </c>
      <c r="O540" s="3" t="s">
        <v>886</v>
      </c>
      <c r="P540" s="1" t="str">
        <f>IF(Tbl_BalanceHistory[[#This Row],[FundCode]]="0100","GF",IF(Tbl_BalanceHistory[[#This Row],[FundCode]]="01000","GF","Hi Ed / OCR"))</f>
        <v>GF</v>
      </c>
      <c r="Q540" s="5">
        <v>0</v>
      </c>
      <c r="R540" s="5">
        <v>0</v>
      </c>
      <c r="S540" s="5">
        <v>0</v>
      </c>
      <c r="T540" s="5">
        <v>0</v>
      </c>
      <c r="U540" s="3" t="s">
        <v>1733</v>
      </c>
      <c r="V540" s="5">
        <v>0</v>
      </c>
      <c r="W540" s="5">
        <v>0</v>
      </c>
      <c r="X540" s="5"/>
      <c r="Y540" s="5"/>
      <c r="Z540" s="5">
        <f>Tbl_BalanceHistory[[#This Row],[Discretionary Recommended - Pre 2022]]+Tbl_BalanceHistory[[#This Row],[Discretionary Balance Recommended: Policy]]+Tbl_BalanceHistory[[#This Row],[Discretionary Balance Recommended: Commitments]]</f>
        <v>0</v>
      </c>
      <c r="AA540" s="5">
        <f>Tbl_BalanceHistory[[#This Row],[Discretionary Balance]]-Tbl_BalanceHistory[[#This Row],[Discretionary Reappropriation]]</f>
        <v>0</v>
      </c>
      <c r="AB540" s="2"/>
      <c r="AC540" s="2"/>
      <c r="AD540" s="2"/>
      <c r="AE540" s="2"/>
    </row>
    <row r="541" spans="1:31" ht="30" x14ac:dyDescent="0.25">
      <c r="A541" s="2" t="s">
        <v>215</v>
      </c>
      <c r="B541" s="3">
        <v>3</v>
      </c>
      <c r="C541" s="3">
        <v>121</v>
      </c>
      <c r="D541" s="3" t="s">
        <v>217</v>
      </c>
      <c r="E541" s="3" t="str">
        <f>_xlfn.XLOOKUP(Tbl_BalanceHistory[[#This Row],[RespAgy]],Tbl_Agencies[Agy Code],Tbl_Agencies[Agy Sort])</f>
        <v>047000</v>
      </c>
      <c r="F541" s="2" t="str">
        <f>Tbl_BalanceHistory[[#This Row],[RespAgy]]&amp;": "&amp;Tbl_BalanceHistory[[#This Row],[RespAgency]]</f>
        <v>121: Office of the Governor</v>
      </c>
      <c r="G541" s="3">
        <v>121</v>
      </c>
      <c r="H541" s="3" t="s">
        <v>217</v>
      </c>
      <c r="I541" s="3" t="str">
        <f>_xlfn.XLOOKUP(Tbl_BalanceHistory[[#This Row],[AgyCode]],Tbl_Agencies[Agy Code],Tbl_Agencies[Agy Sort])</f>
        <v>047000</v>
      </c>
      <c r="J541" s="2" t="str">
        <f>Tbl_BalanceHistory[[#This Row],[AgyCode]]&amp;": "&amp;Tbl_BalanceHistory[[#This Row],[Agency Name]]</f>
        <v>121: Office of the Governor</v>
      </c>
      <c r="K541" s="1">
        <v>2023</v>
      </c>
      <c r="L541" s="3">
        <v>146</v>
      </c>
      <c r="M541" s="3" t="s">
        <v>72</v>
      </c>
      <c r="N541" s="2" t="str">
        <f>Tbl_BalanceHistory[[#This Row],[ProgramCode]]&amp;": "&amp;Tbl_BalanceHistory[[#This Row],[Program Name]]</f>
        <v>146: Human Relations Management</v>
      </c>
      <c r="O541" s="3" t="s">
        <v>886</v>
      </c>
      <c r="P541" s="1" t="str">
        <f>IF(Tbl_BalanceHistory[[#This Row],[FundCode]]="0100","GF",IF(Tbl_BalanceHistory[[#This Row],[FundCode]]="01000","GF","Hi Ed / OCR"))</f>
        <v>GF</v>
      </c>
      <c r="Q541" s="5">
        <v>1257228</v>
      </c>
      <c r="R541" s="5">
        <v>436021.24</v>
      </c>
      <c r="S541" s="5">
        <v>821206.76</v>
      </c>
      <c r="T541" s="5">
        <v>0</v>
      </c>
      <c r="U541" s="3"/>
      <c r="V541" s="5">
        <v>821206.76</v>
      </c>
      <c r="W541" s="5">
        <v>0</v>
      </c>
      <c r="X541" s="5">
        <v>821206.76</v>
      </c>
      <c r="Y541" s="5">
        <v>0</v>
      </c>
      <c r="Z541" s="5">
        <v>821206.76</v>
      </c>
      <c r="AA541" s="5">
        <v>0</v>
      </c>
      <c r="AB541" s="2"/>
      <c r="AC541" s="2" t="s">
        <v>2353</v>
      </c>
      <c r="AD541" s="2"/>
      <c r="AE541" s="2"/>
    </row>
    <row r="542" spans="1:31" ht="30" x14ac:dyDescent="0.25">
      <c r="A542" s="2" t="s">
        <v>215</v>
      </c>
      <c r="B542" s="3">
        <v>3</v>
      </c>
      <c r="C542" s="3">
        <v>121</v>
      </c>
      <c r="D542" s="3" t="s">
        <v>217</v>
      </c>
      <c r="E542" s="3" t="str">
        <f>_xlfn.XLOOKUP(Tbl_BalanceHistory[[#This Row],[RespAgy]],Tbl_Agencies[Agy Code],Tbl_Agencies[Agy Sort])</f>
        <v>047000</v>
      </c>
      <c r="F542" s="2" t="str">
        <f>Tbl_BalanceHistory[[#This Row],[RespAgy]]&amp;": "&amp;Tbl_BalanceHistory[[#This Row],[RespAgency]]</f>
        <v>121: Office of the Governor</v>
      </c>
      <c r="G542" s="3">
        <v>121</v>
      </c>
      <c r="H542" s="3" t="s">
        <v>217</v>
      </c>
      <c r="I542" s="3" t="str">
        <f>_xlfn.XLOOKUP(Tbl_BalanceHistory[[#This Row],[AgyCode]],Tbl_Agencies[Agy Code],Tbl_Agencies[Agy Sort])</f>
        <v>047000</v>
      </c>
      <c r="J542" s="2" t="str">
        <f>Tbl_BalanceHistory[[#This Row],[AgyCode]]&amp;": "&amp;Tbl_BalanceHistory[[#This Row],[Agency Name]]</f>
        <v>121: Office of the Governor</v>
      </c>
      <c r="K542" s="1">
        <v>2024</v>
      </c>
      <c r="L542" s="3">
        <v>146</v>
      </c>
      <c r="M542" s="3" t="s">
        <v>72</v>
      </c>
      <c r="N542" s="2" t="str">
        <f>Tbl_BalanceHistory[[#This Row],[ProgramCode]]&amp;": "&amp;Tbl_BalanceHistory[[#This Row],[Program Name]]</f>
        <v>146: Human Relations Management</v>
      </c>
      <c r="O542" s="3" t="s">
        <v>886</v>
      </c>
      <c r="P542" s="1" t="str">
        <f>IF(Tbl_BalanceHistory[[#This Row],[FundCode]]="0100","GF",IF(Tbl_BalanceHistory[[#This Row],[FundCode]]="01000","GF","Hi Ed / OCR"))</f>
        <v>GF</v>
      </c>
      <c r="Q542" s="5">
        <v>884441.76</v>
      </c>
      <c r="R542" s="5">
        <v>815300.62</v>
      </c>
      <c r="S542" s="5">
        <v>69141.14</v>
      </c>
      <c r="T542" s="5">
        <v>0</v>
      </c>
      <c r="U542" s="3"/>
      <c r="V542" s="5">
        <v>69141.14</v>
      </c>
      <c r="W542" s="5">
        <v>0</v>
      </c>
      <c r="X542" s="5">
        <v>69141.14</v>
      </c>
      <c r="Y542" s="5">
        <v>0</v>
      </c>
      <c r="Z542" s="5">
        <v>69141.14</v>
      </c>
      <c r="AA542" s="5">
        <v>0</v>
      </c>
      <c r="AB542" s="2"/>
      <c r="AC542" s="2" t="s">
        <v>2353</v>
      </c>
      <c r="AD542" s="2"/>
      <c r="AE542" s="2"/>
    </row>
    <row r="543" spans="1:31" ht="45" x14ac:dyDescent="0.25">
      <c r="A543" s="2" t="s">
        <v>215</v>
      </c>
      <c r="B543" s="3">
        <v>3</v>
      </c>
      <c r="C543" s="3">
        <v>121</v>
      </c>
      <c r="D543" s="3" t="s">
        <v>217</v>
      </c>
      <c r="E543" s="3" t="str">
        <f>_xlfn.XLOOKUP(Tbl_BalanceHistory[[#This Row],[RespAgy]],Tbl_Agencies[Agy Code],Tbl_Agencies[Agy Sort])</f>
        <v>047000</v>
      </c>
      <c r="F543" s="2" t="str">
        <f>Tbl_BalanceHistory[[#This Row],[RespAgy]]&amp;": "&amp;Tbl_BalanceHistory[[#This Row],[RespAgency]]</f>
        <v>121: Office of the Governor</v>
      </c>
      <c r="G543" s="3">
        <v>121</v>
      </c>
      <c r="H543" s="3" t="s">
        <v>217</v>
      </c>
      <c r="I543" s="3" t="str">
        <f>_xlfn.XLOOKUP(Tbl_BalanceHistory[[#This Row],[AgyCode]],Tbl_Agencies[Agy Code],Tbl_Agencies[Agy Sort])</f>
        <v>047000</v>
      </c>
      <c r="J543" s="2" t="str">
        <f>Tbl_BalanceHistory[[#This Row],[AgyCode]]&amp;": "&amp;Tbl_BalanceHistory[[#This Row],[Agency Name]]</f>
        <v>121: Office of the Governor</v>
      </c>
      <c r="K543" s="1">
        <v>2014</v>
      </c>
      <c r="L543" s="3">
        <v>502</v>
      </c>
      <c r="M543" s="3" t="s">
        <v>219</v>
      </c>
      <c r="N543" s="2" t="str">
        <f>Tbl_BalanceHistory[[#This Row],[ProgramCode]]&amp;": "&amp;Tbl_BalanceHistory[[#This Row],[Program Name]]</f>
        <v>502: Historic and Commemorative Attraction Management</v>
      </c>
      <c r="O543" s="3" t="s">
        <v>1730</v>
      </c>
      <c r="P543" s="1" t="str">
        <f>IF(Tbl_BalanceHistory[[#This Row],[FundCode]]="0100","GF",IF(Tbl_BalanceHistory[[#This Row],[FundCode]]="01000","GF","Hi Ed / OCR"))</f>
        <v>GF</v>
      </c>
      <c r="Q543" s="5">
        <v>468501</v>
      </c>
      <c r="R543" s="5">
        <v>442388.1</v>
      </c>
      <c r="S543" s="5">
        <v>26112</v>
      </c>
      <c r="T543" s="5">
        <v>0</v>
      </c>
      <c r="U543" s="3"/>
      <c r="V543" s="5">
        <v>26112</v>
      </c>
      <c r="W543" s="5">
        <v>26112</v>
      </c>
      <c r="X543" s="5"/>
      <c r="Y543" s="5"/>
      <c r="Z543" s="5">
        <f>Tbl_BalanceHistory[[#This Row],[Discretionary Recommended - Pre 2022]]+Tbl_BalanceHistory[[#This Row],[Discretionary Balance Recommended: Policy]]+Tbl_BalanceHistory[[#This Row],[Discretionary Balance Recommended: Commitments]]</f>
        <v>26112</v>
      </c>
      <c r="AA543" s="5">
        <f>Tbl_BalanceHistory[[#This Row],[Discretionary Balance]]-Tbl_BalanceHistory[[#This Row],[Discretionary Reappropriation]]</f>
        <v>0</v>
      </c>
      <c r="AB543" s="2" t="s">
        <v>1735</v>
      </c>
      <c r="AC543" s="2"/>
      <c r="AD543" s="2"/>
      <c r="AE543" s="2"/>
    </row>
    <row r="544" spans="1:31" ht="45" x14ac:dyDescent="0.25">
      <c r="A544" s="2" t="s">
        <v>215</v>
      </c>
      <c r="B544" s="3">
        <v>3</v>
      </c>
      <c r="C544" s="3">
        <v>121</v>
      </c>
      <c r="D544" s="3" t="s">
        <v>217</v>
      </c>
      <c r="E544" s="3" t="str">
        <f>_xlfn.XLOOKUP(Tbl_BalanceHistory[[#This Row],[RespAgy]],Tbl_Agencies[Agy Code],Tbl_Agencies[Agy Sort])</f>
        <v>047000</v>
      </c>
      <c r="F544" s="2" t="str">
        <f>Tbl_BalanceHistory[[#This Row],[RespAgy]]&amp;": "&amp;Tbl_BalanceHistory[[#This Row],[RespAgency]]</f>
        <v>121: Office of the Governor</v>
      </c>
      <c r="G544" s="3">
        <v>121</v>
      </c>
      <c r="H544" s="3" t="s">
        <v>217</v>
      </c>
      <c r="I544" s="3" t="str">
        <f>_xlfn.XLOOKUP(Tbl_BalanceHistory[[#This Row],[AgyCode]],Tbl_Agencies[Agy Code],Tbl_Agencies[Agy Sort])</f>
        <v>047000</v>
      </c>
      <c r="J544" s="2" t="str">
        <f>Tbl_BalanceHistory[[#This Row],[AgyCode]]&amp;": "&amp;Tbl_BalanceHistory[[#This Row],[Agency Name]]</f>
        <v>121: Office of the Governor</v>
      </c>
      <c r="K544" s="1">
        <v>2015</v>
      </c>
      <c r="L544" s="3">
        <v>502</v>
      </c>
      <c r="M544" s="3" t="s">
        <v>219</v>
      </c>
      <c r="N544" s="2" t="str">
        <f>Tbl_BalanceHistory[[#This Row],[ProgramCode]]&amp;": "&amp;Tbl_BalanceHistory[[#This Row],[Program Name]]</f>
        <v>502: Historic and Commemorative Attraction Management</v>
      </c>
      <c r="O544" s="3" t="s">
        <v>1730</v>
      </c>
      <c r="P544" s="1" t="str">
        <f>IF(Tbl_BalanceHistory[[#This Row],[FundCode]]="0100","GF",IF(Tbl_BalanceHistory[[#This Row],[FundCode]]="01000","GF","Hi Ed / OCR"))</f>
        <v>GF</v>
      </c>
      <c r="Q544" s="5">
        <v>481207</v>
      </c>
      <c r="R544" s="5">
        <v>465691</v>
      </c>
      <c r="S544" s="5">
        <v>15515</v>
      </c>
      <c r="T544" s="5">
        <v>0</v>
      </c>
      <c r="U544" s="3"/>
      <c r="V544" s="5">
        <v>15515</v>
      </c>
      <c r="W544" s="5">
        <v>15515</v>
      </c>
      <c r="X544" s="5"/>
      <c r="Y544" s="5"/>
      <c r="Z544" s="5">
        <f>Tbl_BalanceHistory[[#This Row],[Discretionary Recommended - Pre 2022]]+Tbl_BalanceHistory[[#This Row],[Discretionary Balance Recommended: Policy]]+Tbl_BalanceHistory[[#This Row],[Discretionary Balance Recommended: Commitments]]</f>
        <v>15515</v>
      </c>
      <c r="AA544" s="5">
        <f>Tbl_BalanceHistory[[#This Row],[Discretionary Balance]]-Tbl_BalanceHistory[[#This Row],[Discretionary Reappropriation]]</f>
        <v>0</v>
      </c>
      <c r="AB544" s="2" t="s">
        <v>1736</v>
      </c>
      <c r="AC544" s="2"/>
      <c r="AD544" s="2"/>
      <c r="AE544" s="2"/>
    </row>
    <row r="545" spans="1:31" ht="45" x14ac:dyDescent="0.25">
      <c r="A545" s="2" t="s">
        <v>215</v>
      </c>
      <c r="B545" s="3">
        <v>3</v>
      </c>
      <c r="C545" s="3">
        <v>121</v>
      </c>
      <c r="D545" s="3" t="s">
        <v>217</v>
      </c>
      <c r="E545" s="3" t="str">
        <f>_xlfn.XLOOKUP(Tbl_BalanceHistory[[#This Row],[RespAgy]],Tbl_Agencies[Agy Code],Tbl_Agencies[Agy Sort])</f>
        <v>047000</v>
      </c>
      <c r="F545" s="2" t="str">
        <f>Tbl_BalanceHistory[[#This Row],[RespAgy]]&amp;": "&amp;Tbl_BalanceHistory[[#This Row],[RespAgency]]</f>
        <v>121: Office of the Governor</v>
      </c>
      <c r="G545" s="3">
        <v>121</v>
      </c>
      <c r="H545" s="3" t="s">
        <v>217</v>
      </c>
      <c r="I545" s="3" t="str">
        <f>_xlfn.XLOOKUP(Tbl_BalanceHistory[[#This Row],[AgyCode]],Tbl_Agencies[Agy Code],Tbl_Agencies[Agy Sort])</f>
        <v>047000</v>
      </c>
      <c r="J545" s="2" t="str">
        <f>Tbl_BalanceHistory[[#This Row],[AgyCode]]&amp;": "&amp;Tbl_BalanceHistory[[#This Row],[Agency Name]]</f>
        <v>121: Office of the Governor</v>
      </c>
      <c r="K545" s="1">
        <v>2016</v>
      </c>
      <c r="L545" s="3">
        <v>502</v>
      </c>
      <c r="M545" s="3" t="s">
        <v>219</v>
      </c>
      <c r="N545" s="2" t="str">
        <f>Tbl_BalanceHistory[[#This Row],[ProgramCode]]&amp;": "&amp;Tbl_BalanceHistory[[#This Row],[Program Name]]</f>
        <v>502: Historic and Commemorative Attraction Management</v>
      </c>
      <c r="O545" s="3" t="s">
        <v>1730</v>
      </c>
      <c r="P545" s="1" t="str">
        <f>IF(Tbl_BalanceHistory[[#This Row],[FundCode]]="0100","GF",IF(Tbl_BalanceHistory[[#This Row],[FundCode]]="01000","GF","Hi Ed / OCR"))</f>
        <v>GF</v>
      </c>
      <c r="Q545" s="5">
        <v>459494</v>
      </c>
      <c r="R545" s="5">
        <v>444942.08000000002</v>
      </c>
      <c r="S545" s="5">
        <v>14551</v>
      </c>
      <c r="T545" s="5">
        <v>0</v>
      </c>
      <c r="U545" s="3"/>
      <c r="V545" s="5">
        <v>14551</v>
      </c>
      <c r="W545" s="5">
        <v>14551</v>
      </c>
      <c r="X545" s="5"/>
      <c r="Y545" s="5"/>
      <c r="Z545" s="5">
        <f>Tbl_BalanceHistory[[#This Row],[Discretionary Recommended - Pre 2022]]+Tbl_BalanceHistory[[#This Row],[Discretionary Balance Recommended: Policy]]+Tbl_BalanceHistory[[#This Row],[Discretionary Balance Recommended: Commitments]]</f>
        <v>14551</v>
      </c>
      <c r="AA545" s="5">
        <f>Tbl_BalanceHistory[[#This Row],[Discretionary Balance]]-Tbl_BalanceHistory[[#This Row],[Discretionary Reappropriation]]</f>
        <v>0</v>
      </c>
      <c r="AB545" s="2" t="s">
        <v>1737</v>
      </c>
      <c r="AC545" s="2"/>
      <c r="AD545" s="2"/>
      <c r="AE545" s="2"/>
    </row>
    <row r="546" spans="1:31" ht="45" x14ac:dyDescent="0.25">
      <c r="A546" s="2" t="s">
        <v>215</v>
      </c>
      <c r="B546" s="3">
        <v>3</v>
      </c>
      <c r="C546" s="3">
        <v>121</v>
      </c>
      <c r="D546" s="3" t="s">
        <v>217</v>
      </c>
      <c r="E546" s="3" t="str">
        <f>_xlfn.XLOOKUP(Tbl_BalanceHistory[[#This Row],[RespAgy]],Tbl_Agencies[Agy Code],Tbl_Agencies[Agy Sort])</f>
        <v>047000</v>
      </c>
      <c r="F546" s="2" t="str">
        <f>Tbl_BalanceHistory[[#This Row],[RespAgy]]&amp;": "&amp;Tbl_BalanceHistory[[#This Row],[RespAgency]]</f>
        <v>121: Office of the Governor</v>
      </c>
      <c r="G546" s="3">
        <v>121</v>
      </c>
      <c r="H546" s="3" t="s">
        <v>217</v>
      </c>
      <c r="I546" s="3" t="str">
        <f>_xlfn.XLOOKUP(Tbl_BalanceHistory[[#This Row],[AgyCode]],Tbl_Agencies[Agy Code],Tbl_Agencies[Agy Sort])</f>
        <v>047000</v>
      </c>
      <c r="J546" s="2" t="str">
        <f>Tbl_BalanceHistory[[#This Row],[AgyCode]]&amp;": "&amp;Tbl_BalanceHistory[[#This Row],[Agency Name]]</f>
        <v>121: Office of the Governor</v>
      </c>
      <c r="K546" s="1">
        <v>2017</v>
      </c>
      <c r="L546" s="3">
        <v>502</v>
      </c>
      <c r="M546" s="3" t="s">
        <v>219</v>
      </c>
      <c r="N546" s="2" t="str">
        <f>Tbl_BalanceHistory[[#This Row],[ProgramCode]]&amp;": "&amp;Tbl_BalanceHistory[[#This Row],[Program Name]]</f>
        <v>502: Historic and Commemorative Attraction Management</v>
      </c>
      <c r="O546" s="3" t="s">
        <v>886</v>
      </c>
      <c r="P546" s="1" t="str">
        <f>IF(Tbl_BalanceHistory[[#This Row],[FundCode]]="0100","GF",IF(Tbl_BalanceHistory[[#This Row],[FundCode]]="01000","GF","Hi Ed / OCR"))</f>
        <v>GF</v>
      </c>
      <c r="Q546" s="5">
        <v>771995</v>
      </c>
      <c r="R546" s="5">
        <v>717740.7</v>
      </c>
      <c r="S546" s="5">
        <v>54254</v>
      </c>
      <c r="T546" s="5">
        <v>0</v>
      </c>
      <c r="U546" s="3"/>
      <c r="V546" s="5">
        <v>54254</v>
      </c>
      <c r="W546" s="5">
        <v>54254</v>
      </c>
      <c r="X546" s="5"/>
      <c r="Y546" s="5"/>
      <c r="Z546" s="5">
        <f>Tbl_BalanceHistory[[#This Row],[Discretionary Recommended - Pre 2022]]+Tbl_BalanceHistory[[#This Row],[Discretionary Balance Recommended: Policy]]+Tbl_BalanceHistory[[#This Row],[Discretionary Balance Recommended: Commitments]]</f>
        <v>54254</v>
      </c>
      <c r="AA546" s="5">
        <f>Tbl_BalanceHistory[[#This Row],[Discretionary Balance]]-Tbl_BalanceHistory[[#This Row],[Discretionary Reappropriation]]</f>
        <v>0</v>
      </c>
      <c r="AB546" s="2" t="s">
        <v>1738</v>
      </c>
      <c r="AC546" s="2"/>
      <c r="AD546" s="2"/>
      <c r="AE546" s="2"/>
    </row>
    <row r="547" spans="1:31" ht="45" x14ac:dyDescent="0.25">
      <c r="A547" s="2" t="s">
        <v>215</v>
      </c>
      <c r="B547" s="3">
        <v>3</v>
      </c>
      <c r="C547" s="3">
        <v>121</v>
      </c>
      <c r="D547" s="3" t="s">
        <v>217</v>
      </c>
      <c r="E547" s="3" t="str">
        <f>_xlfn.XLOOKUP(Tbl_BalanceHistory[[#This Row],[RespAgy]],Tbl_Agencies[Agy Code],Tbl_Agencies[Agy Sort])</f>
        <v>047000</v>
      </c>
      <c r="F547" s="2" t="str">
        <f>Tbl_BalanceHistory[[#This Row],[RespAgy]]&amp;": "&amp;Tbl_BalanceHistory[[#This Row],[RespAgency]]</f>
        <v>121: Office of the Governor</v>
      </c>
      <c r="G547" s="3">
        <v>121</v>
      </c>
      <c r="H547" s="3" t="s">
        <v>217</v>
      </c>
      <c r="I547" s="3" t="str">
        <f>_xlfn.XLOOKUP(Tbl_BalanceHistory[[#This Row],[AgyCode]],Tbl_Agencies[Agy Code],Tbl_Agencies[Agy Sort])</f>
        <v>047000</v>
      </c>
      <c r="J547" s="2" t="str">
        <f>Tbl_BalanceHistory[[#This Row],[AgyCode]]&amp;": "&amp;Tbl_BalanceHistory[[#This Row],[Agency Name]]</f>
        <v>121: Office of the Governor</v>
      </c>
      <c r="K547" s="1">
        <v>2018</v>
      </c>
      <c r="L547" s="3">
        <v>502</v>
      </c>
      <c r="M547" s="3" t="s">
        <v>219</v>
      </c>
      <c r="N547" s="2" t="str">
        <f>Tbl_BalanceHistory[[#This Row],[ProgramCode]]&amp;": "&amp;Tbl_BalanceHistory[[#This Row],[Program Name]]</f>
        <v>502: Historic and Commemorative Attraction Management</v>
      </c>
      <c r="O547" s="3" t="s">
        <v>886</v>
      </c>
      <c r="P547" s="1" t="str">
        <f>IF(Tbl_BalanceHistory[[#This Row],[FundCode]]="0100","GF",IF(Tbl_BalanceHistory[[#This Row],[FundCode]]="01000","GF","Hi Ed / OCR"))</f>
        <v>GF</v>
      </c>
      <c r="Q547" s="5">
        <v>828185</v>
      </c>
      <c r="R547" s="5">
        <v>816482.35</v>
      </c>
      <c r="S547" s="5">
        <v>11702</v>
      </c>
      <c r="T547" s="5">
        <v>0</v>
      </c>
      <c r="U547" s="3"/>
      <c r="V547" s="5">
        <v>11702</v>
      </c>
      <c r="W547" s="5">
        <v>0</v>
      </c>
      <c r="X547" s="5"/>
      <c r="Y547" s="5"/>
      <c r="Z547" s="5">
        <f>Tbl_BalanceHistory[[#This Row],[Discretionary Recommended - Pre 2022]]+Tbl_BalanceHistory[[#This Row],[Discretionary Balance Recommended: Policy]]+Tbl_BalanceHistory[[#This Row],[Discretionary Balance Recommended: Commitments]]</f>
        <v>0</v>
      </c>
      <c r="AA547" s="5">
        <f>Tbl_BalanceHistory[[#This Row],[Discretionary Balance]]-Tbl_BalanceHistory[[#This Row],[Discretionary Reappropriation]]</f>
        <v>11702</v>
      </c>
      <c r="AB547" s="2" t="s">
        <v>1739</v>
      </c>
      <c r="AC547" s="2"/>
      <c r="AD547" s="2"/>
      <c r="AE547" s="2"/>
    </row>
    <row r="548" spans="1:31" ht="45" x14ac:dyDescent="0.25">
      <c r="A548" s="2" t="s">
        <v>215</v>
      </c>
      <c r="B548" s="3">
        <v>3</v>
      </c>
      <c r="C548" s="3">
        <v>121</v>
      </c>
      <c r="D548" s="3" t="s">
        <v>217</v>
      </c>
      <c r="E548" s="3" t="str">
        <f>_xlfn.XLOOKUP(Tbl_BalanceHistory[[#This Row],[RespAgy]],Tbl_Agencies[Agy Code],Tbl_Agencies[Agy Sort])</f>
        <v>047000</v>
      </c>
      <c r="F548" s="2" t="str">
        <f>Tbl_BalanceHistory[[#This Row],[RespAgy]]&amp;": "&amp;Tbl_BalanceHistory[[#This Row],[RespAgency]]</f>
        <v>121: Office of the Governor</v>
      </c>
      <c r="G548" s="3">
        <v>121</v>
      </c>
      <c r="H548" s="3" t="s">
        <v>217</v>
      </c>
      <c r="I548" s="3" t="str">
        <f>_xlfn.XLOOKUP(Tbl_BalanceHistory[[#This Row],[AgyCode]],Tbl_Agencies[Agy Code],Tbl_Agencies[Agy Sort])</f>
        <v>047000</v>
      </c>
      <c r="J548" s="2" t="str">
        <f>Tbl_BalanceHistory[[#This Row],[AgyCode]]&amp;": "&amp;Tbl_BalanceHistory[[#This Row],[Agency Name]]</f>
        <v>121: Office of the Governor</v>
      </c>
      <c r="K548" s="1">
        <v>2019</v>
      </c>
      <c r="L548" s="3">
        <v>502</v>
      </c>
      <c r="M548" s="3" t="s">
        <v>219</v>
      </c>
      <c r="N548" s="2" t="str">
        <f>Tbl_BalanceHistory[[#This Row],[ProgramCode]]&amp;": "&amp;Tbl_BalanceHistory[[#This Row],[Program Name]]</f>
        <v>502: Historic and Commemorative Attraction Management</v>
      </c>
      <c r="O548" s="3" t="s">
        <v>886</v>
      </c>
      <c r="P548" s="1" t="str">
        <f>IF(Tbl_BalanceHistory[[#This Row],[FundCode]]="0100","GF",IF(Tbl_BalanceHistory[[#This Row],[FundCode]]="01000","GF","Hi Ed / OCR"))</f>
        <v>GF</v>
      </c>
      <c r="Q548" s="5">
        <v>787268</v>
      </c>
      <c r="R548" s="5">
        <v>779733.22</v>
      </c>
      <c r="S548" s="5">
        <v>7534.78</v>
      </c>
      <c r="T548" s="5">
        <v>0</v>
      </c>
      <c r="U548" s="3"/>
      <c r="V548" s="5">
        <v>7534.78</v>
      </c>
      <c r="W548" s="5">
        <v>7534.78</v>
      </c>
      <c r="X548" s="5"/>
      <c r="Y548" s="5"/>
      <c r="Z548" s="5">
        <f>Tbl_BalanceHistory[[#This Row],[Discretionary Recommended - Pre 2022]]+Tbl_BalanceHistory[[#This Row],[Discretionary Balance Recommended: Policy]]+Tbl_BalanceHistory[[#This Row],[Discretionary Balance Recommended: Commitments]]</f>
        <v>7534.78</v>
      </c>
      <c r="AA548" s="5">
        <f>Tbl_BalanceHistory[[#This Row],[Discretionary Balance]]-Tbl_BalanceHistory[[#This Row],[Discretionary Reappropriation]]</f>
        <v>0</v>
      </c>
      <c r="AB548" s="2" t="s">
        <v>1740</v>
      </c>
      <c r="AC548" s="2"/>
      <c r="AD548" s="2"/>
      <c r="AE548" s="2"/>
    </row>
    <row r="549" spans="1:31" ht="45" x14ac:dyDescent="0.25">
      <c r="A549" s="2" t="s">
        <v>215</v>
      </c>
      <c r="B549" s="3">
        <v>3</v>
      </c>
      <c r="C549" s="3">
        <v>121</v>
      </c>
      <c r="D549" s="3" t="s">
        <v>217</v>
      </c>
      <c r="E549" s="3" t="str">
        <f>_xlfn.XLOOKUP(Tbl_BalanceHistory[[#This Row],[RespAgy]],Tbl_Agencies[Agy Code],Tbl_Agencies[Agy Sort])</f>
        <v>047000</v>
      </c>
      <c r="F549" s="2" t="str">
        <f>Tbl_BalanceHistory[[#This Row],[RespAgy]]&amp;": "&amp;Tbl_BalanceHistory[[#This Row],[RespAgency]]</f>
        <v>121: Office of the Governor</v>
      </c>
      <c r="G549" s="3">
        <v>121</v>
      </c>
      <c r="H549" s="3" t="s">
        <v>217</v>
      </c>
      <c r="I549" s="3" t="str">
        <f>_xlfn.XLOOKUP(Tbl_BalanceHistory[[#This Row],[AgyCode]],Tbl_Agencies[Agy Code],Tbl_Agencies[Agy Sort])</f>
        <v>047000</v>
      </c>
      <c r="J549" s="2" t="str">
        <f>Tbl_BalanceHistory[[#This Row],[AgyCode]]&amp;": "&amp;Tbl_BalanceHistory[[#This Row],[Agency Name]]</f>
        <v>121: Office of the Governor</v>
      </c>
      <c r="K549" s="1">
        <v>2020</v>
      </c>
      <c r="L549" s="3">
        <v>502</v>
      </c>
      <c r="M549" s="3" t="s">
        <v>219</v>
      </c>
      <c r="N549" s="2" t="str">
        <f>Tbl_BalanceHistory[[#This Row],[ProgramCode]]&amp;": "&amp;Tbl_BalanceHistory[[#This Row],[Program Name]]</f>
        <v>502: Historic and Commemorative Attraction Management</v>
      </c>
      <c r="O549" s="3" t="s">
        <v>886</v>
      </c>
      <c r="P549" s="1" t="str">
        <f>IF(Tbl_BalanceHistory[[#This Row],[FundCode]]="0100","GF",IF(Tbl_BalanceHistory[[#This Row],[FundCode]]="01000","GF","Hi Ed / OCR"))</f>
        <v>GF</v>
      </c>
      <c r="Q549" s="5">
        <v>783100.78</v>
      </c>
      <c r="R549" s="5">
        <v>764862.27</v>
      </c>
      <c r="S549" s="5">
        <v>18238.509999999998</v>
      </c>
      <c r="T549" s="5">
        <v>0</v>
      </c>
      <c r="U549" s="3"/>
      <c r="V549" s="5">
        <v>18238.509999999998</v>
      </c>
      <c r="W549" s="5">
        <v>0</v>
      </c>
      <c r="X549" s="5"/>
      <c r="Y549" s="5"/>
      <c r="Z549" s="5">
        <f>Tbl_BalanceHistory[[#This Row],[Discretionary Recommended - Pre 2022]]+Tbl_BalanceHistory[[#This Row],[Discretionary Balance Recommended: Policy]]+Tbl_BalanceHistory[[#This Row],[Discretionary Balance Recommended: Commitments]]</f>
        <v>0</v>
      </c>
      <c r="AA549" s="5">
        <f>Tbl_BalanceHistory[[#This Row],[Discretionary Balance]]-Tbl_BalanceHistory[[#This Row],[Discretionary Reappropriation]]</f>
        <v>18238.509999999998</v>
      </c>
      <c r="AB549" s="2"/>
      <c r="AC549" s="2"/>
      <c r="AD549" s="2"/>
      <c r="AE549" s="2"/>
    </row>
    <row r="550" spans="1:31" ht="45" x14ac:dyDescent="0.25">
      <c r="A550" s="2" t="s">
        <v>215</v>
      </c>
      <c r="B550" s="3">
        <v>3</v>
      </c>
      <c r="C550" s="3">
        <v>121</v>
      </c>
      <c r="D550" s="3" t="s">
        <v>217</v>
      </c>
      <c r="E550" s="3" t="str">
        <f>_xlfn.XLOOKUP(Tbl_BalanceHistory[[#This Row],[RespAgy]],Tbl_Agencies[Agy Code],Tbl_Agencies[Agy Sort])</f>
        <v>047000</v>
      </c>
      <c r="F550" s="2" t="str">
        <f>Tbl_BalanceHistory[[#This Row],[RespAgy]]&amp;": "&amp;Tbl_BalanceHistory[[#This Row],[RespAgency]]</f>
        <v>121: Office of the Governor</v>
      </c>
      <c r="G550" s="3">
        <v>121</v>
      </c>
      <c r="H550" s="3" t="s">
        <v>217</v>
      </c>
      <c r="I550" s="3" t="str">
        <f>_xlfn.XLOOKUP(Tbl_BalanceHistory[[#This Row],[AgyCode]],Tbl_Agencies[Agy Code],Tbl_Agencies[Agy Sort])</f>
        <v>047000</v>
      </c>
      <c r="J550" s="2" t="str">
        <f>Tbl_BalanceHistory[[#This Row],[AgyCode]]&amp;": "&amp;Tbl_BalanceHistory[[#This Row],[Agency Name]]</f>
        <v>121: Office of the Governor</v>
      </c>
      <c r="K550" s="1">
        <v>2021</v>
      </c>
      <c r="L550" s="3">
        <v>502</v>
      </c>
      <c r="M550" s="3" t="s">
        <v>219</v>
      </c>
      <c r="N550" s="2" t="str">
        <f>Tbl_BalanceHistory[[#This Row],[ProgramCode]]&amp;": "&amp;Tbl_BalanceHistory[[#This Row],[Program Name]]</f>
        <v>502: Historic and Commemorative Attraction Management</v>
      </c>
      <c r="O550" s="3" t="s">
        <v>886</v>
      </c>
      <c r="P550" s="1" t="str">
        <f>IF(Tbl_BalanceHistory[[#This Row],[FundCode]]="0100","GF",IF(Tbl_BalanceHistory[[#This Row],[FundCode]]="01000","GF","Hi Ed / OCR"))</f>
        <v>GF</v>
      </c>
      <c r="Q550" s="5">
        <v>801225</v>
      </c>
      <c r="R550" s="5">
        <v>667309.42000000004</v>
      </c>
      <c r="S550" s="5">
        <v>133915.57999999999</v>
      </c>
      <c r="T550" s="5">
        <v>0</v>
      </c>
      <c r="U550" s="3"/>
      <c r="V550" s="5">
        <v>133915.57999999999</v>
      </c>
      <c r="W550" s="5">
        <v>133915.57999999999</v>
      </c>
      <c r="X550" s="5"/>
      <c r="Y550" s="5"/>
      <c r="Z550" s="5">
        <f>Tbl_BalanceHistory[[#This Row],[Discretionary Recommended - Pre 2022]]+Tbl_BalanceHistory[[#This Row],[Discretionary Balance Recommended: Policy]]+Tbl_BalanceHistory[[#This Row],[Discretionary Balance Recommended: Commitments]]</f>
        <v>133915.57999999999</v>
      </c>
      <c r="AA550" s="5">
        <f>Tbl_BalanceHistory[[#This Row],[Discretionary Balance]]-Tbl_BalanceHistory[[#This Row],[Discretionary Reappropriation]]</f>
        <v>0</v>
      </c>
      <c r="AB550" s="2" t="s">
        <v>1741</v>
      </c>
      <c r="AC550" s="2"/>
      <c r="AD550" s="2"/>
      <c r="AE550" s="2"/>
    </row>
    <row r="551" spans="1:31" ht="45" x14ac:dyDescent="0.25">
      <c r="A551" s="2" t="s">
        <v>215</v>
      </c>
      <c r="B551" s="3">
        <v>3</v>
      </c>
      <c r="C551" s="3">
        <v>121</v>
      </c>
      <c r="D551" s="3" t="s">
        <v>217</v>
      </c>
      <c r="E551" s="3" t="str">
        <f>_xlfn.XLOOKUP(Tbl_BalanceHistory[[#This Row],[RespAgy]],Tbl_Agencies[Agy Code],Tbl_Agencies[Agy Sort])</f>
        <v>047000</v>
      </c>
      <c r="F551" s="2" t="str">
        <f>Tbl_BalanceHistory[[#This Row],[RespAgy]]&amp;": "&amp;Tbl_BalanceHistory[[#This Row],[RespAgency]]</f>
        <v>121: Office of the Governor</v>
      </c>
      <c r="G551" s="3">
        <v>121</v>
      </c>
      <c r="H551" s="3" t="s">
        <v>217</v>
      </c>
      <c r="I551" s="3" t="str">
        <f>_xlfn.XLOOKUP(Tbl_BalanceHistory[[#This Row],[AgyCode]],Tbl_Agencies[Agy Code],Tbl_Agencies[Agy Sort])</f>
        <v>047000</v>
      </c>
      <c r="J551" s="2" t="str">
        <f>Tbl_BalanceHistory[[#This Row],[AgyCode]]&amp;": "&amp;Tbl_BalanceHistory[[#This Row],[Agency Name]]</f>
        <v>121: Office of the Governor</v>
      </c>
      <c r="K551" s="1">
        <v>2022</v>
      </c>
      <c r="L551" s="3">
        <v>502</v>
      </c>
      <c r="M551" s="3" t="s">
        <v>219</v>
      </c>
      <c r="N551" s="2" t="str">
        <f>Tbl_BalanceHistory[[#This Row],[ProgramCode]]&amp;": "&amp;Tbl_BalanceHistory[[#This Row],[Program Name]]</f>
        <v>502: Historic and Commemorative Attraction Management</v>
      </c>
      <c r="O551" s="3" t="s">
        <v>886</v>
      </c>
      <c r="P551" s="1" t="str">
        <f>IF(Tbl_BalanceHistory[[#This Row],[FundCode]]="0100","GF",IF(Tbl_BalanceHistory[[#This Row],[FundCode]]="01000","GF","Hi Ed / OCR"))</f>
        <v>GF</v>
      </c>
      <c r="Q551" s="5">
        <v>956902.76</v>
      </c>
      <c r="R551" s="5">
        <v>873829.95</v>
      </c>
      <c r="S551" s="5">
        <v>83072.81</v>
      </c>
      <c r="T551" s="5">
        <v>0</v>
      </c>
      <c r="U551" s="3"/>
      <c r="V551" s="5">
        <v>83072.81</v>
      </c>
      <c r="W551" s="5"/>
      <c r="X551" s="5">
        <v>83072.81</v>
      </c>
      <c r="Y551" s="5">
        <v>0</v>
      </c>
      <c r="Z551" s="5">
        <f>Tbl_BalanceHistory[[#This Row],[Discretionary Recommended - Pre 2022]]+Tbl_BalanceHistory[[#This Row],[Discretionary Balance Recommended: Policy]]+Tbl_BalanceHistory[[#This Row],[Discretionary Balance Recommended: Commitments]]</f>
        <v>83072.81</v>
      </c>
      <c r="AA551" s="5">
        <f>Tbl_BalanceHistory[[#This Row],[Discretionary Balance]]-Tbl_BalanceHistory[[#This Row],[Discretionary Reappropriation]]</f>
        <v>0</v>
      </c>
      <c r="AB551" s="2"/>
      <c r="AC551" s="2" t="s">
        <v>1742</v>
      </c>
      <c r="AD551" s="2"/>
      <c r="AE551" s="2"/>
    </row>
    <row r="552" spans="1:31" ht="45" x14ac:dyDescent="0.25">
      <c r="A552" s="2" t="s">
        <v>215</v>
      </c>
      <c r="B552" s="3">
        <v>3</v>
      </c>
      <c r="C552" s="3">
        <v>121</v>
      </c>
      <c r="D552" s="3" t="s">
        <v>217</v>
      </c>
      <c r="E552" s="3" t="str">
        <f>_xlfn.XLOOKUP(Tbl_BalanceHistory[[#This Row],[RespAgy]],Tbl_Agencies[Agy Code],Tbl_Agencies[Agy Sort])</f>
        <v>047000</v>
      </c>
      <c r="F552" s="2" t="str">
        <f>Tbl_BalanceHistory[[#This Row],[RespAgy]]&amp;": "&amp;Tbl_BalanceHistory[[#This Row],[RespAgency]]</f>
        <v>121: Office of the Governor</v>
      </c>
      <c r="G552" s="3">
        <v>121</v>
      </c>
      <c r="H552" s="3" t="s">
        <v>217</v>
      </c>
      <c r="I552" s="3" t="str">
        <f>_xlfn.XLOOKUP(Tbl_BalanceHistory[[#This Row],[AgyCode]],Tbl_Agencies[Agy Code],Tbl_Agencies[Agy Sort])</f>
        <v>047000</v>
      </c>
      <c r="J552" s="2" t="str">
        <f>Tbl_BalanceHistory[[#This Row],[AgyCode]]&amp;": "&amp;Tbl_BalanceHistory[[#This Row],[Agency Name]]</f>
        <v>121: Office of the Governor</v>
      </c>
      <c r="K552" s="1">
        <v>2023</v>
      </c>
      <c r="L552" s="3">
        <v>502</v>
      </c>
      <c r="M552" s="3" t="s">
        <v>219</v>
      </c>
      <c r="N552" s="2" t="str">
        <f>Tbl_BalanceHistory[[#This Row],[ProgramCode]]&amp;": "&amp;Tbl_BalanceHistory[[#This Row],[Program Name]]</f>
        <v>502: Historic and Commemorative Attraction Management</v>
      </c>
      <c r="O552" s="3" t="s">
        <v>886</v>
      </c>
      <c r="P552" s="1" t="str">
        <f>IF(Tbl_BalanceHistory[[#This Row],[FundCode]]="0100","GF",IF(Tbl_BalanceHistory[[#This Row],[FundCode]]="01000","GF","Hi Ed / OCR"))</f>
        <v>GF</v>
      </c>
      <c r="Q552" s="5">
        <v>929410</v>
      </c>
      <c r="R552" s="5">
        <v>901441.57</v>
      </c>
      <c r="S552" s="5">
        <v>27968.43</v>
      </c>
      <c r="T552" s="5">
        <v>0</v>
      </c>
      <c r="U552" s="3"/>
      <c r="V552" s="5">
        <v>27968.43</v>
      </c>
      <c r="W552" s="5">
        <v>0</v>
      </c>
      <c r="X552" s="5">
        <v>27968.43</v>
      </c>
      <c r="Y552" s="5">
        <v>0</v>
      </c>
      <c r="Z552" s="5">
        <v>27968.43</v>
      </c>
      <c r="AA552" s="5">
        <v>0</v>
      </c>
      <c r="AB552" s="2"/>
      <c r="AC552" s="2" t="s">
        <v>2353</v>
      </c>
      <c r="AD552" s="2"/>
      <c r="AE552" s="2"/>
    </row>
    <row r="553" spans="1:31" ht="45" x14ac:dyDescent="0.25">
      <c r="A553" s="2" t="s">
        <v>215</v>
      </c>
      <c r="B553" s="3">
        <v>3</v>
      </c>
      <c r="C553" s="3">
        <v>121</v>
      </c>
      <c r="D553" s="3" t="s">
        <v>217</v>
      </c>
      <c r="E553" s="3" t="str">
        <f>_xlfn.XLOOKUP(Tbl_BalanceHistory[[#This Row],[RespAgy]],Tbl_Agencies[Agy Code],Tbl_Agencies[Agy Sort])</f>
        <v>047000</v>
      </c>
      <c r="F553" s="2" t="str">
        <f>Tbl_BalanceHistory[[#This Row],[RespAgy]]&amp;": "&amp;Tbl_BalanceHistory[[#This Row],[RespAgency]]</f>
        <v>121: Office of the Governor</v>
      </c>
      <c r="G553" s="3">
        <v>121</v>
      </c>
      <c r="H553" s="3" t="s">
        <v>217</v>
      </c>
      <c r="I553" s="3" t="str">
        <f>_xlfn.XLOOKUP(Tbl_BalanceHistory[[#This Row],[AgyCode]],Tbl_Agencies[Agy Code],Tbl_Agencies[Agy Sort])</f>
        <v>047000</v>
      </c>
      <c r="J553" s="2" t="str">
        <f>Tbl_BalanceHistory[[#This Row],[AgyCode]]&amp;": "&amp;Tbl_BalanceHistory[[#This Row],[Agency Name]]</f>
        <v>121: Office of the Governor</v>
      </c>
      <c r="K553" s="1">
        <v>2024</v>
      </c>
      <c r="L553" s="3">
        <v>502</v>
      </c>
      <c r="M553" s="3" t="s">
        <v>219</v>
      </c>
      <c r="N553" s="2" t="str">
        <f>Tbl_BalanceHistory[[#This Row],[ProgramCode]]&amp;": "&amp;Tbl_BalanceHistory[[#This Row],[Program Name]]</f>
        <v>502: Historic and Commemorative Attraction Management</v>
      </c>
      <c r="O553" s="3" t="s">
        <v>886</v>
      </c>
      <c r="P553" s="1" t="str">
        <f>IF(Tbl_BalanceHistory[[#This Row],[FundCode]]="0100","GF",IF(Tbl_BalanceHistory[[#This Row],[FundCode]]="01000","GF","Hi Ed / OCR"))</f>
        <v>GF</v>
      </c>
      <c r="Q553" s="5">
        <v>998494.43</v>
      </c>
      <c r="R553" s="5">
        <v>983094.62</v>
      </c>
      <c r="S553" s="5">
        <v>15399.81</v>
      </c>
      <c r="T553" s="5">
        <v>0</v>
      </c>
      <c r="U553" s="3"/>
      <c r="V553" s="5">
        <v>15399.81</v>
      </c>
      <c r="W553" s="5">
        <v>0</v>
      </c>
      <c r="X553" s="5">
        <v>15399.81</v>
      </c>
      <c r="Y553" s="5">
        <v>0</v>
      </c>
      <c r="Z553" s="5">
        <v>15399.81</v>
      </c>
      <c r="AA553" s="5">
        <v>0</v>
      </c>
      <c r="AB553" s="2"/>
      <c r="AC553" s="2" t="s">
        <v>2353</v>
      </c>
      <c r="AD553" s="2"/>
      <c r="AE553" s="2"/>
    </row>
    <row r="554" spans="1:31" ht="45" x14ac:dyDescent="0.25">
      <c r="A554" s="2" t="s">
        <v>215</v>
      </c>
      <c r="B554" s="3">
        <v>3</v>
      </c>
      <c r="C554" s="3">
        <v>121</v>
      </c>
      <c r="D554" s="3" t="s">
        <v>217</v>
      </c>
      <c r="E554" s="3" t="str">
        <f>_xlfn.XLOOKUP(Tbl_BalanceHistory[[#This Row],[RespAgy]],Tbl_Agencies[Agy Code],Tbl_Agencies[Agy Sort])</f>
        <v>047000</v>
      </c>
      <c r="F554" s="2" t="str">
        <f>Tbl_BalanceHistory[[#This Row],[RespAgy]]&amp;": "&amp;Tbl_BalanceHistory[[#This Row],[RespAgency]]</f>
        <v>121: Office of the Governor</v>
      </c>
      <c r="G554" s="3">
        <v>121</v>
      </c>
      <c r="H554" s="3" t="s">
        <v>217</v>
      </c>
      <c r="I554" s="3" t="str">
        <f>_xlfn.XLOOKUP(Tbl_BalanceHistory[[#This Row],[AgyCode]],Tbl_Agencies[Agy Code],Tbl_Agencies[Agy Sort])</f>
        <v>047000</v>
      </c>
      <c r="J554" s="2" t="str">
        <f>Tbl_BalanceHistory[[#This Row],[AgyCode]]&amp;": "&amp;Tbl_BalanceHistory[[#This Row],[Agency Name]]</f>
        <v>121: Office of the Governor</v>
      </c>
      <c r="K554" s="1">
        <v>2014</v>
      </c>
      <c r="L554" s="3">
        <v>701</v>
      </c>
      <c r="M554" s="3" t="s">
        <v>88</v>
      </c>
      <c r="N554" s="2" t="str">
        <f>Tbl_BalanceHistory[[#This Row],[ProgramCode]]&amp;": "&amp;Tbl_BalanceHistory[[#This Row],[Program Name]]</f>
        <v>701: Governmental Affairs Services</v>
      </c>
      <c r="O554" s="3" t="s">
        <v>1730</v>
      </c>
      <c r="P554" s="1" t="str">
        <f>IF(Tbl_BalanceHistory[[#This Row],[FundCode]]="0100","GF",IF(Tbl_BalanceHistory[[#This Row],[FundCode]]="01000","GF","Hi Ed / OCR"))</f>
        <v>GF</v>
      </c>
      <c r="Q554" s="5">
        <v>339009</v>
      </c>
      <c r="R554" s="5">
        <v>228295.16</v>
      </c>
      <c r="S554" s="5">
        <v>110713</v>
      </c>
      <c r="T554" s="5">
        <v>0</v>
      </c>
      <c r="U554" s="3"/>
      <c r="V554" s="5">
        <v>110713</v>
      </c>
      <c r="W554" s="5">
        <v>110713</v>
      </c>
      <c r="X554" s="5"/>
      <c r="Y554" s="5"/>
      <c r="Z554" s="5">
        <f>Tbl_BalanceHistory[[#This Row],[Discretionary Recommended - Pre 2022]]+Tbl_BalanceHistory[[#This Row],[Discretionary Balance Recommended: Policy]]+Tbl_BalanceHistory[[#This Row],[Discretionary Balance Recommended: Commitments]]</f>
        <v>110713</v>
      </c>
      <c r="AA554" s="5">
        <f>Tbl_BalanceHistory[[#This Row],[Discretionary Balance]]-Tbl_BalanceHistory[[#This Row],[Discretionary Reappropriation]]</f>
        <v>0</v>
      </c>
      <c r="AB554" s="2" t="s">
        <v>1735</v>
      </c>
      <c r="AC554" s="2"/>
      <c r="AD554" s="2"/>
      <c r="AE554" s="2"/>
    </row>
    <row r="555" spans="1:31" ht="30" x14ac:dyDescent="0.25">
      <c r="A555" s="2" t="s">
        <v>215</v>
      </c>
      <c r="B555" s="3">
        <v>3</v>
      </c>
      <c r="C555" s="3">
        <v>121</v>
      </c>
      <c r="D555" s="3" t="s">
        <v>217</v>
      </c>
      <c r="E555" s="3" t="str">
        <f>_xlfn.XLOOKUP(Tbl_BalanceHistory[[#This Row],[RespAgy]],Tbl_Agencies[Agy Code],Tbl_Agencies[Agy Sort])</f>
        <v>047000</v>
      </c>
      <c r="F555" s="2" t="str">
        <f>Tbl_BalanceHistory[[#This Row],[RespAgy]]&amp;": "&amp;Tbl_BalanceHistory[[#This Row],[RespAgency]]</f>
        <v>121: Office of the Governor</v>
      </c>
      <c r="G555" s="3">
        <v>121</v>
      </c>
      <c r="H555" s="3" t="s">
        <v>217</v>
      </c>
      <c r="I555" s="3" t="str">
        <f>_xlfn.XLOOKUP(Tbl_BalanceHistory[[#This Row],[AgyCode]],Tbl_Agencies[Agy Code],Tbl_Agencies[Agy Sort])</f>
        <v>047000</v>
      </c>
      <c r="J555" s="2" t="str">
        <f>Tbl_BalanceHistory[[#This Row],[AgyCode]]&amp;": "&amp;Tbl_BalanceHistory[[#This Row],[Agency Name]]</f>
        <v>121: Office of the Governor</v>
      </c>
      <c r="K555" s="1">
        <v>2015</v>
      </c>
      <c r="L555" s="3">
        <v>701</v>
      </c>
      <c r="M555" s="3" t="s">
        <v>88</v>
      </c>
      <c r="N555" s="2" t="str">
        <f>Tbl_BalanceHistory[[#This Row],[ProgramCode]]&amp;": "&amp;Tbl_BalanceHistory[[#This Row],[Program Name]]</f>
        <v>701: Governmental Affairs Services</v>
      </c>
      <c r="O555" s="3" t="s">
        <v>1730</v>
      </c>
      <c r="P555" s="1" t="str">
        <f>IF(Tbl_BalanceHistory[[#This Row],[FundCode]]="0100","GF",IF(Tbl_BalanceHistory[[#This Row],[FundCode]]="01000","GF","Hi Ed / OCR"))</f>
        <v>GF</v>
      </c>
      <c r="Q555" s="5">
        <v>430908</v>
      </c>
      <c r="R555" s="5">
        <v>235125</v>
      </c>
      <c r="S555" s="5">
        <v>195782</v>
      </c>
      <c r="T555" s="5">
        <v>0</v>
      </c>
      <c r="U555" s="3"/>
      <c r="V555" s="5">
        <v>195782</v>
      </c>
      <c r="W555" s="5">
        <v>195782</v>
      </c>
      <c r="X555" s="5"/>
      <c r="Y555" s="5"/>
      <c r="Z555" s="5">
        <f>Tbl_BalanceHistory[[#This Row],[Discretionary Recommended - Pre 2022]]+Tbl_BalanceHistory[[#This Row],[Discretionary Balance Recommended: Policy]]+Tbl_BalanceHistory[[#This Row],[Discretionary Balance Recommended: Commitments]]</f>
        <v>195782</v>
      </c>
      <c r="AA555" s="5">
        <f>Tbl_BalanceHistory[[#This Row],[Discretionary Balance]]-Tbl_BalanceHistory[[#This Row],[Discretionary Reappropriation]]</f>
        <v>0</v>
      </c>
      <c r="AB555" s="2" t="s">
        <v>1736</v>
      </c>
      <c r="AC555" s="2"/>
      <c r="AD555" s="2"/>
      <c r="AE555" s="2"/>
    </row>
    <row r="556" spans="1:31" ht="30" x14ac:dyDescent="0.25">
      <c r="A556" s="2" t="s">
        <v>215</v>
      </c>
      <c r="B556" s="3">
        <v>3</v>
      </c>
      <c r="C556" s="3">
        <v>121</v>
      </c>
      <c r="D556" s="3" t="s">
        <v>217</v>
      </c>
      <c r="E556" s="3" t="str">
        <f>_xlfn.XLOOKUP(Tbl_BalanceHistory[[#This Row],[RespAgy]],Tbl_Agencies[Agy Code],Tbl_Agencies[Agy Sort])</f>
        <v>047000</v>
      </c>
      <c r="F556" s="2" t="str">
        <f>Tbl_BalanceHistory[[#This Row],[RespAgy]]&amp;": "&amp;Tbl_BalanceHistory[[#This Row],[RespAgency]]</f>
        <v>121: Office of the Governor</v>
      </c>
      <c r="G556" s="3">
        <v>121</v>
      </c>
      <c r="H556" s="3" t="s">
        <v>217</v>
      </c>
      <c r="I556" s="3" t="str">
        <f>_xlfn.XLOOKUP(Tbl_BalanceHistory[[#This Row],[AgyCode]],Tbl_Agencies[Agy Code],Tbl_Agencies[Agy Sort])</f>
        <v>047000</v>
      </c>
      <c r="J556" s="2" t="str">
        <f>Tbl_BalanceHistory[[#This Row],[AgyCode]]&amp;": "&amp;Tbl_BalanceHistory[[#This Row],[Agency Name]]</f>
        <v>121: Office of the Governor</v>
      </c>
      <c r="K556" s="1">
        <v>2016</v>
      </c>
      <c r="L556" s="3">
        <v>701</v>
      </c>
      <c r="M556" s="3" t="s">
        <v>88</v>
      </c>
      <c r="N556" s="2" t="str">
        <f>Tbl_BalanceHistory[[#This Row],[ProgramCode]]&amp;": "&amp;Tbl_BalanceHistory[[#This Row],[Program Name]]</f>
        <v>701: Governmental Affairs Services</v>
      </c>
      <c r="O556" s="3" t="s">
        <v>1730</v>
      </c>
      <c r="P556" s="1" t="str">
        <f>IF(Tbl_BalanceHistory[[#This Row],[FundCode]]="0100","GF",IF(Tbl_BalanceHistory[[#This Row],[FundCode]]="01000","GF","Hi Ed / OCR"))</f>
        <v>GF</v>
      </c>
      <c r="Q556" s="5">
        <v>515977</v>
      </c>
      <c r="R556" s="5">
        <v>247304.04</v>
      </c>
      <c r="S556" s="5">
        <v>268672</v>
      </c>
      <c r="T556" s="5">
        <v>0</v>
      </c>
      <c r="U556" s="3"/>
      <c r="V556" s="5">
        <v>268672</v>
      </c>
      <c r="W556" s="5">
        <v>268672</v>
      </c>
      <c r="X556" s="5"/>
      <c r="Y556" s="5"/>
      <c r="Z556" s="5">
        <f>Tbl_BalanceHistory[[#This Row],[Discretionary Recommended - Pre 2022]]+Tbl_BalanceHistory[[#This Row],[Discretionary Balance Recommended: Policy]]+Tbl_BalanceHistory[[#This Row],[Discretionary Balance Recommended: Commitments]]</f>
        <v>268672</v>
      </c>
      <c r="AA556" s="5">
        <f>Tbl_BalanceHistory[[#This Row],[Discretionary Balance]]-Tbl_BalanceHistory[[#This Row],[Discretionary Reappropriation]]</f>
        <v>0</v>
      </c>
      <c r="AB556" s="2" t="s">
        <v>1737</v>
      </c>
      <c r="AC556" s="2"/>
      <c r="AD556" s="2"/>
      <c r="AE556" s="2"/>
    </row>
    <row r="557" spans="1:31" ht="30" x14ac:dyDescent="0.25">
      <c r="A557" s="2" t="s">
        <v>215</v>
      </c>
      <c r="B557" s="3">
        <v>3</v>
      </c>
      <c r="C557" s="3">
        <v>121</v>
      </c>
      <c r="D557" s="3" t="s">
        <v>217</v>
      </c>
      <c r="E557" s="3" t="str">
        <f>_xlfn.XLOOKUP(Tbl_BalanceHistory[[#This Row],[RespAgy]],Tbl_Agencies[Agy Code],Tbl_Agencies[Agy Sort])</f>
        <v>047000</v>
      </c>
      <c r="F557" s="2" t="str">
        <f>Tbl_BalanceHistory[[#This Row],[RespAgy]]&amp;": "&amp;Tbl_BalanceHistory[[#This Row],[RespAgency]]</f>
        <v>121: Office of the Governor</v>
      </c>
      <c r="G557" s="3">
        <v>121</v>
      </c>
      <c r="H557" s="3" t="s">
        <v>217</v>
      </c>
      <c r="I557" s="3" t="str">
        <f>_xlfn.XLOOKUP(Tbl_BalanceHistory[[#This Row],[AgyCode]],Tbl_Agencies[Agy Code],Tbl_Agencies[Agy Sort])</f>
        <v>047000</v>
      </c>
      <c r="J557" s="2" t="str">
        <f>Tbl_BalanceHistory[[#This Row],[AgyCode]]&amp;": "&amp;Tbl_BalanceHistory[[#This Row],[Agency Name]]</f>
        <v>121: Office of the Governor</v>
      </c>
      <c r="K557" s="1">
        <v>2017</v>
      </c>
      <c r="L557" s="3">
        <v>701</v>
      </c>
      <c r="M557" s="3" t="s">
        <v>88</v>
      </c>
      <c r="N557" s="2" t="str">
        <f>Tbl_BalanceHistory[[#This Row],[ProgramCode]]&amp;": "&amp;Tbl_BalanceHistory[[#This Row],[Program Name]]</f>
        <v>701: Governmental Affairs Services</v>
      </c>
      <c r="O557" s="3" t="s">
        <v>886</v>
      </c>
      <c r="P557" s="1" t="str">
        <f>IF(Tbl_BalanceHistory[[#This Row],[FundCode]]="0100","GF",IF(Tbl_BalanceHistory[[#This Row],[FundCode]]="01000","GF","Hi Ed / OCR"))</f>
        <v>GF</v>
      </c>
      <c r="Q557" s="5">
        <v>348467</v>
      </c>
      <c r="R557" s="5">
        <v>202069.16</v>
      </c>
      <c r="S557" s="5">
        <v>146397</v>
      </c>
      <c r="T557" s="5">
        <v>0</v>
      </c>
      <c r="U557" s="3"/>
      <c r="V557" s="5">
        <v>146397</v>
      </c>
      <c r="W557" s="5">
        <v>146397</v>
      </c>
      <c r="X557" s="5"/>
      <c r="Y557" s="5"/>
      <c r="Z557" s="5">
        <f>Tbl_BalanceHistory[[#This Row],[Discretionary Recommended - Pre 2022]]+Tbl_BalanceHistory[[#This Row],[Discretionary Balance Recommended: Policy]]+Tbl_BalanceHistory[[#This Row],[Discretionary Balance Recommended: Commitments]]</f>
        <v>146397</v>
      </c>
      <c r="AA557" s="5">
        <f>Tbl_BalanceHistory[[#This Row],[Discretionary Balance]]-Tbl_BalanceHistory[[#This Row],[Discretionary Reappropriation]]</f>
        <v>0</v>
      </c>
      <c r="AB557" s="2" t="s">
        <v>1738</v>
      </c>
      <c r="AC557" s="2"/>
      <c r="AD557" s="2"/>
      <c r="AE557" s="2"/>
    </row>
    <row r="558" spans="1:31" ht="30" x14ac:dyDescent="0.25">
      <c r="A558" s="2" t="s">
        <v>215</v>
      </c>
      <c r="B558" s="3">
        <v>3</v>
      </c>
      <c r="C558" s="3">
        <v>121</v>
      </c>
      <c r="D558" s="3" t="s">
        <v>217</v>
      </c>
      <c r="E558" s="3" t="str">
        <f>_xlfn.XLOOKUP(Tbl_BalanceHistory[[#This Row],[RespAgy]],Tbl_Agencies[Agy Code],Tbl_Agencies[Agy Sort])</f>
        <v>047000</v>
      </c>
      <c r="F558" s="2" t="str">
        <f>Tbl_BalanceHistory[[#This Row],[RespAgy]]&amp;": "&amp;Tbl_BalanceHistory[[#This Row],[RespAgency]]</f>
        <v>121: Office of the Governor</v>
      </c>
      <c r="G558" s="3">
        <v>121</v>
      </c>
      <c r="H558" s="3" t="s">
        <v>217</v>
      </c>
      <c r="I558" s="3" t="str">
        <f>_xlfn.XLOOKUP(Tbl_BalanceHistory[[#This Row],[AgyCode]],Tbl_Agencies[Agy Code],Tbl_Agencies[Agy Sort])</f>
        <v>047000</v>
      </c>
      <c r="J558" s="2" t="str">
        <f>Tbl_BalanceHistory[[#This Row],[AgyCode]]&amp;": "&amp;Tbl_BalanceHistory[[#This Row],[Agency Name]]</f>
        <v>121: Office of the Governor</v>
      </c>
      <c r="K558" s="1">
        <v>2018</v>
      </c>
      <c r="L558" s="3">
        <v>701</v>
      </c>
      <c r="M558" s="3" t="s">
        <v>88</v>
      </c>
      <c r="N558" s="2" t="str">
        <f>Tbl_BalanceHistory[[#This Row],[ProgramCode]]&amp;": "&amp;Tbl_BalanceHistory[[#This Row],[Program Name]]</f>
        <v>701: Governmental Affairs Services</v>
      </c>
      <c r="O558" s="3" t="s">
        <v>886</v>
      </c>
      <c r="P558" s="1" t="str">
        <f>IF(Tbl_BalanceHistory[[#This Row],[FundCode]]="0100","GF",IF(Tbl_BalanceHistory[[#This Row],[FundCode]]="01000","GF","Hi Ed / OCR"))</f>
        <v>GF</v>
      </c>
      <c r="Q558" s="5">
        <v>512697</v>
      </c>
      <c r="R558" s="5">
        <v>181773</v>
      </c>
      <c r="S558" s="5">
        <v>330924</v>
      </c>
      <c r="T558" s="5">
        <v>0</v>
      </c>
      <c r="U558" s="3"/>
      <c r="V558" s="5">
        <v>330924</v>
      </c>
      <c r="W558" s="5">
        <v>0</v>
      </c>
      <c r="X558" s="5"/>
      <c r="Y558" s="5"/>
      <c r="Z558" s="5">
        <f>Tbl_BalanceHistory[[#This Row],[Discretionary Recommended - Pre 2022]]+Tbl_BalanceHistory[[#This Row],[Discretionary Balance Recommended: Policy]]+Tbl_BalanceHistory[[#This Row],[Discretionary Balance Recommended: Commitments]]</f>
        <v>0</v>
      </c>
      <c r="AA558" s="5">
        <f>Tbl_BalanceHistory[[#This Row],[Discretionary Balance]]-Tbl_BalanceHistory[[#This Row],[Discretionary Reappropriation]]</f>
        <v>330924</v>
      </c>
      <c r="AB558" s="2" t="s">
        <v>1739</v>
      </c>
      <c r="AC558" s="2"/>
      <c r="AD558" s="2"/>
      <c r="AE558" s="2"/>
    </row>
    <row r="559" spans="1:31" ht="30" x14ac:dyDescent="0.25">
      <c r="A559" s="2" t="s">
        <v>215</v>
      </c>
      <c r="B559" s="3">
        <v>3</v>
      </c>
      <c r="C559" s="3">
        <v>121</v>
      </c>
      <c r="D559" s="3" t="s">
        <v>217</v>
      </c>
      <c r="E559" s="3" t="str">
        <f>_xlfn.XLOOKUP(Tbl_BalanceHistory[[#This Row],[RespAgy]],Tbl_Agencies[Agy Code],Tbl_Agencies[Agy Sort])</f>
        <v>047000</v>
      </c>
      <c r="F559" s="2" t="str">
        <f>Tbl_BalanceHistory[[#This Row],[RespAgy]]&amp;": "&amp;Tbl_BalanceHistory[[#This Row],[RespAgency]]</f>
        <v>121: Office of the Governor</v>
      </c>
      <c r="G559" s="3">
        <v>121</v>
      </c>
      <c r="H559" s="3" t="s">
        <v>217</v>
      </c>
      <c r="I559" s="3" t="str">
        <f>_xlfn.XLOOKUP(Tbl_BalanceHistory[[#This Row],[AgyCode]],Tbl_Agencies[Agy Code],Tbl_Agencies[Agy Sort])</f>
        <v>047000</v>
      </c>
      <c r="J559" s="2" t="str">
        <f>Tbl_BalanceHistory[[#This Row],[AgyCode]]&amp;": "&amp;Tbl_BalanceHistory[[#This Row],[Agency Name]]</f>
        <v>121: Office of the Governor</v>
      </c>
      <c r="K559" s="1">
        <v>2019</v>
      </c>
      <c r="L559" s="3">
        <v>701</v>
      </c>
      <c r="M559" s="3" t="s">
        <v>88</v>
      </c>
      <c r="N559" s="2" t="str">
        <f>Tbl_BalanceHistory[[#This Row],[ProgramCode]]&amp;": "&amp;Tbl_BalanceHistory[[#This Row],[Program Name]]</f>
        <v>701: Governmental Affairs Services</v>
      </c>
      <c r="O559" s="3" t="s">
        <v>886</v>
      </c>
      <c r="P559" s="1" t="str">
        <f>IF(Tbl_BalanceHistory[[#This Row],[FundCode]]="0100","GF",IF(Tbl_BalanceHistory[[#This Row],[FundCode]]="01000","GF","Hi Ed / OCR"))</f>
        <v>GF</v>
      </c>
      <c r="Q559" s="5">
        <v>678231</v>
      </c>
      <c r="R559" s="5">
        <v>189799.77</v>
      </c>
      <c r="S559" s="5">
        <v>488431.23</v>
      </c>
      <c r="T559" s="5">
        <v>0</v>
      </c>
      <c r="U559" s="3"/>
      <c r="V559" s="5">
        <v>488431.23</v>
      </c>
      <c r="W559" s="5">
        <v>488431.23</v>
      </c>
      <c r="X559" s="5"/>
      <c r="Y559" s="5"/>
      <c r="Z559" s="5">
        <f>Tbl_BalanceHistory[[#This Row],[Discretionary Recommended - Pre 2022]]+Tbl_BalanceHistory[[#This Row],[Discretionary Balance Recommended: Policy]]+Tbl_BalanceHistory[[#This Row],[Discretionary Balance Recommended: Commitments]]</f>
        <v>488431.23</v>
      </c>
      <c r="AA559" s="5">
        <f>Tbl_BalanceHistory[[#This Row],[Discretionary Balance]]-Tbl_BalanceHistory[[#This Row],[Discretionary Reappropriation]]</f>
        <v>0</v>
      </c>
      <c r="AB559" s="2" t="s">
        <v>1740</v>
      </c>
      <c r="AC559" s="2"/>
      <c r="AD559" s="2"/>
      <c r="AE559" s="2"/>
    </row>
    <row r="560" spans="1:31" ht="30" x14ac:dyDescent="0.25">
      <c r="A560" s="2" t="s">
        <v>215</v>
      </c>
      <c r="B560" s="3">
        <v>3</v>
      </c>
      <c r="C560" s="3">
        <v>121</v>
      </c>
      <c r="D560" s="3" t="s">
        <v>217</v>
      </c>
      <c r="E560" s="3" t="str">
        <f>_xlfn.XLOOKUP(Tbl_BalanceHistory[[#This Row],[RespAgy]],Tbl_Agencies[Agy Code],Tbl_Agencies[Agy Sort])</f>
        <v>047000</v>
      </c>
      <c r="F560" s="2" t="str">
        <f>Tbl_BalanceHistory[[#This Row],[RespAgy]]&amp;": "&amp;Tbl_BalanceHistory[[#This Row],[RespAgency]]</f>
        <v>121: Office of the Governor</v>
      </c>
      <c r="G560" s="3">
        <v>121</v>
      </c>
      <c r="H560" s="3" t="s">
        <v>217</v>
      </c>
      <c r="I560" s="3" t="str">
        <f>_xlfn.XLOOKUP(Tbl_BalanceHistory[[#This Row],[AgyCode]],Tbl_Agencies[Agy Code],Tbl_Agencies[Agy Sort])</f>
        <v>047000</v>
      </c>
      <c r="J560" s="2" t="str">
        <f>Tbl_BalanceHistory[[#This Row],[AgyCode]]&amp;": "&amp;Tbl_BalanceHistory[[#This Row],[Agency Name]]</f>
        <v>121: Office of the Governor</v>
      </c>
      <c r="K560" s="1">
        <v>2020</v>
      </c>
      <c r="L560" s="3">
        <v>701</v>
      </c>
      <c r="M560" s="3" t="s">
        <v>88</v>
      </c>
      <c r="N560" s="2" t="str">
        <f>Tbl_BalanceHistory[[#This Row],[ProgramCode]]&amp;": "&amp;Tbl_BalanceHistory[[#This Row],[Program Name]]</f>
        <v>701: Governmental Affairs Services</v>
      </c>
      <c r="O560" s="3" t="s">
        <v>886</v>
      </c>
      <c r="P560" s="1" t="str">
        <f>IF(Tbl_BalanceHistory[[#This Row],[FundCode]]="0100","GF",IF(Tbl_BalanceHistory[[#This Row],[FundCode]]="01000","GF","Hi Ed / OCR"))</f>
        <v>GF</v>
      </c>
      <c r="Q560" s="5">
        <v>835738.23</v>
      </c>
      <c r="R560" s="5">
        <v>148727.04000000001</v>
      </c>
      <c r="S560" s="5">
        <v>687011.19</v>
      </c>
      <c r="T560" s="5">
        <v>0</v>
      </c>
      <c r="U560" s="3"/>
      <c r="V560" s="5">
        <v>687011.19</v>
      </c>
      <c r="W560" s="5">
        <v>0</v>
      </c>
      <c r="X560" s="5"/>
      <c r="Y560" s="5"/>
      <c r="Z560" s="5">
        <f>Tbl_BalanceHistory[[#This Row],[Discretionary Recommended - Pre 2022]]+Tbl_BalanceHistory[[#This Row],[Discretionary Balance Recommended: Policy]]+Tbl_BalanceHistory[[#This Row],[Discretionary Balance Recommended: Commitments]]</f>
        <v>0</v>
      </c>
      <c r="AA560" s="5">
        <f>Tbl_BalanceHistory[[#This Row],[Discretionary Balance]]-Tbl_BalanceHistory[[#This Row],[Discretionary Reappropriation]]</f>
        <v>687011.19</v>
      </c>
      <c r="AB560" s="2"/>
      <c r="AC560" s="2"/>
      <c r="AD560" s="2"/>
      <c r="AE560" s="2"/>
    </row>
    <row r="561" spans="1:31" ht="30" x14ac:dyDescent="0.25">
      <c r="A561" s="2" t="s">
        <v>215</v>
      </c>
      <c r="B561" s="3">
        <v>3</v>
      </c>
      <c r="C561" s="3">
        <v>121</v>
      </c>
      <c r="D561" s="3" t="s">
        <v>217</v>
      </c>
      <c r="E561" s="3" t="str">
        <f>_xlfn.XLOOKUP(Tbl_BalanceHistory[[#This Row],[RespAgy]],Tbl_Agencies[Agy Code],Tbl_Agencies[Agy Sort])</f>
        <v>047000</v>
      </c>
      <c r="F561" s="2" t="str">
        <f>Tbl_BalanceHistory[[#This Row],[RespAgy]]&amp;": "&amp;Tbl_BalanceHistory[[#This Row],[RespAgency]]</f>
        <v>121: Office of the Governor</v>
      </c>
      <c r="G561" s="3">
        <v>121</v>
      </c>
      <c r="H561" s="3" t="s">
        <v>217</v>
      </c>
      <c r="I561" s="3" t="str">
        <f>_xlfn.XLOOKUP(Tbl_BalanceHistory[[#This Row],[AgyCode]],Tbl_Agencies[Agy Code],Tbl_Agencies[Agy Sort])</f>
        <v>047000</v>
      </c>
      <c r="J561" s="2" t="str">
        <f>Tbl_BalanceHistory[[#This Row],[AgyCode]]&amp;": "&amp;Tbl_BalanceHistory[[#This Row],[Agency Name]]</f>
        <v>121: Office of the Governor</v>
      </c>
      <c r="K561" s="1">
        <v>2021</v>
      </c>
      <c r="L561" s="3">
        <v>701</v>
      </c>
      <c r="M561" s="3" t="s">
        <v>88</v>
      </c>
      <c r="N561" s="2" t="str">
        <f>Tbl_BalanceHistory[[#This Row],[ProgramCode]]&amp;": "&amp;Tbl_BalanceHistory[[#This Row],[Program Name]]</f>
        <v>701: Governmental Affairs Services</v>
      </c>
      <c r="O561" s="3" t="s">
        <v>886</v>
      </c>
      <c r="P561" s="1" t="str">
        <f>IF(Tbl_BalanceHistory[[#This Row],[FundCode]]="0100","GF",IF(Tbl_BalanceHistory[[#This Row],[FundCode]]="01000","GF","Hi Ed / OCR"))</f>
        <v>GF</v>
      </c>
      <c r="Q561" s="5">
        <v>375148</v>
      </c>
      <c r="R561" s="5">
        <v>172830.58</v>
      </c>
      <c r="S561" s="5">
        <v>202317.42</v>
      </c>
      <c r="T561" s="5">
        <v>0</v>
      </c>
      <c r="U561" s="3"/>
      <c r="V561" s="5">
        <v>202317.42</v>
      </c>
      <c r="W561" s="5">
        <v>202317.42</v>
      </c>
      <c r="X561" s="5"/>
      <c r="Y561" s="5"/>
      <c r="Z561" s="5">
        <f>Tbl_BalanceHistory[[#This Row],[Discretionary Recommended - Pre 2022]]+Tbl_BalanceHistory[[#This Row],[Discretionary Balance Recommended: Policy]]+Tbl_BalanceHistory[[#This Row],[Discretionary Balance Recommended: Commitments]]</f>
        <v>202317.42</v>
      </c>
      <c r="AA561" s="5">
        <f>Tbl_BalanceHistory[[#This Row],[Discretionary Balance]]-Tbl_BalanceHistory[[#This Row],[Discretionary Reappropriation]]</f>
        <v>0</v>
      </c>
      <c r="AB561" s="2" t="s">
        <v>1741</v>
      </c>
      <c r="AC561" s="2"/>
      <c r="AD561" s="2"/>
      <c r="AE561" s="2"/>
    </row>
    <row r="562" spans="1:31" ht="30" x14ac:dyDescent="0.25">
      <c r="A562" s="2" t="s">
        <v>215</v>
      </c>
      <c r="B562" s="3">
        <v>3</v>
      </c>
      <c r="C562" s="3">
        <v>121</v>
      </c>
      <c r="D562" s="3" t="s">
        <v>217</v>
      </c>
      <c r="E562" s="3" t="str">
        <f>_xlfn.XLOOKUP(Tbl_BalanceHistory[[#This Row],[RespAgy]],Tbl_Agencies[Agy Code],Tbl_Agencies[Agy Sort])</f>
        <v>047000</v>
      </c>
      <c r="F562" s="2" t="str">
        <f>Tbl_BalanceHistory[[#This Row],[RespAgy]]&amp;": "&amp;Tbl_BalanceHistory[[#This Row],[RespAgency]]</f>
        <v>121: Office of the Governor</v>
      </c>
      <c r="G562" s="3">
        <v>121</v>
      </c>
      <c r="H562" s="3" t="s">
        <v>217</v>
      </c>
      <c r="I562" s="3" t="str">
        <f>_xlfn.XLOOKUP(Tbl_BalanceHistory[[#This Row],[AgyCode]],Tbl_Agencies[Agy Code],Tbl_Agencies[Agy Sort])</f>
        <v>047000</v>
      </c>
      <c r="J562" s="2" t="str">
        <f>Tbl_BalanceHistory[[#This Row],[AgyCode]]&amp;": "&amp;Tbl_BalanceHistory[[#This Row],[Agency Name]]</f>
        <v>121: Office of the Governor</v>
      </c>
      <c r="K562" s="1">
        <v>2022</v>
      </c>
      <c r="L562" s="3">
        <v>701</v>
      </c>
      <c r="M562" s="3" t="s">
        <v>88</v>
      </c>
      <c r="N562" s="2" t="str">
        <f>Tbl_BalanceHistory[[#This Row],[ProgramCode]]&amp;": "&amp;Tbl_BalanceHistory[[#This Row],[Program Name]]</f>
        <v>701: Governmental Affairs Services</v>
      </c>
      <c r="O562" s="3" t="s">
        <v>886</v>
      </c>
      <c r="P562" s="1" t="str">
        <f>IF(Tbl_BalanceHistory[[#This Row],[FundCode]]="0100","GF",IF(Tbl_BalanceHistory[[#This Row],[FundCode]]="01000","GF","Hi Ed / OCR"))</f>
        <v>GF</v>
      </c>
      <c r="Q562" s="5">
        <v>591896.56999999995</v>
      </c>
      <c r="R562" s="5">
        <v>277257.96000000002</v>
      </c>
      <c r="S562" s="5">
        <v>314638.61</v>
      </c>
      <c r="T562" s="5">
        <v>0</v>
      </c>
      <c r="U562" s="3"/>
      <c r="V562" s="5">
        <v>314638.61</v>
      </c>
      <c r="W562" s="5"/>
      <c r="X562" s="5">
        <v>314638.61</v>
      </c>
      <c r="Y562" s="5">
        <v>0</v>
      </c>
      <c r="Z562" s="5">
        <f>Tbl_BalanceHistory[[#This Row],[Discretionary Recommended - Pre 2022]]+Tbl_BalanceHistory[[#This Row],[Discretionary Balance Recommended: Policy]]+Tbl_BalanceHistory[[#This Row],[Discretionary Balance Recommended: Commitments]]</f>
        <v>314638.61</v>
      </c>
      <c r="AA562" s="5">
        <f>Tbl_BalanceHistory[[#This Row],[Discretionary Balance]]-Tbl_BalanceHistory[[#This Row],[Discretionary Reappropriation]]</f>
        <v>0</v>
      </c>
      <c r="AB562" s="2"/>
      <c r="AC562" s="2" t="s">
        <v>1742</v>
      </c>
      <c r="AD562" s="2"/>
      <c r="AE562" s="2"/>
    </row>
    <row r="563" spans="1:31" ht="30" x14ac:dyDescent="0.25">
      <c r="A563" s="2" t="s">
        <v>215</v>
      </c>
      <c r="B563" s="3">
        <v>3</v>
      </c>
      <c r="C563" s="3">
        <v>121</v>
      </c>
      <c r="D563" s="3" t="s">
        <v>217</v>
      </c>
      <c r="E563" s="3" t="str">
        <f>_xlfn.XLOOKUP(Tbl_BalanceHistory[[#This Row],[RespAgy]],Tbl_Agencies[Agy Code],Tbl_Agencies[Agy Sort])</f>
        <v>047000</v>
      </c>
      <c r="F563" s="2" t="str">
        <f>Tbl_BalanceHistory[[#This Row],[RespAgy]]&amp;": "&amp;Tbl_BalanceHistory[[#This Row],[RespAgency]]</f>
        <v>121: Office of the Governor</v>
      </c>
      <c r="G563" s="3">
        <v>121</v>
      </c>
      <c r="H563" s="3" t="s">
        <v>217</v>
      </c>
      <c r="I563" s="3" t="str">
        <f>_xlfn.XLOOKUP(Tbl_BalanceHistory[[#This Row],[AgyCode]],Tbl_Agencies[Agy Code],Tbl_Agencies[Agy Sort])</f>
        <v>047000</v>
      </c>
      <c r="J563" s="2" t="str">
        <f>Tbl_BalanceHistory[[#This Row],[AgyCode]]&amp;": "&amp;Tbl_BalanceHistory[[#This Row],[Agency Name]]</f>
        <v>121: Office of the Governor</v>
      </c>
      <c r="K563" s="1">
        <v>2023</v>
      </c>
      <c r="L563" s="3">
        <v>701</v>
      </c>
      <c r="M563" s="3" t="s">
        <v>88</v>
      </c>
      <c r="N563" s="2" t="str">
        <f>Tbl_BalanceHistory[[#This Row],[ProgramCode]]&amp;": "&amp;Tbl_BalanceHistory[[#This Row],[Program Name]]</f>
        <v>701: Governmental Affairs Services</v>
      </c>
      <c r="O563" s="3" t="s">
        <v>886</v>
      </c>
      <c r="P563" s="1" t="str">
        <f>IF(Tbl_BalanceHistory[[#This Row],[FundCode]]="0100","GF",IF(Tbl_BalanceHistory[[#This Row],[FundCode]]="01000","GF","Hi Ed / OCR"))</f>
        <v>GF</v>
      </c>
      <c r="Q563" s="5">
        <v>375445</v>
      </c>
      <c r="R563" s="5">
        <v>52704.93</v>
      </c>
      <c r="S563" s="5">
        <v>322740.07</v>
      </c>
      <c r="T563" s="5">
        <v>0</v>
      </c>
      <c r="U563" s="3"/>
      <c r="V563" s="5">
        <v>322740.07</v>
      </c>
      <c r="W563" s="5">
        <v>0</v>
      </c>
      <c r="X563" s="5">
        <v>322740.07</v>
      </c>
      <c r="Y563" s="5">
        <v>0</v>
      </c>
      <c r="Z563" s="5">
        <v>322740.07</v>
      </c>
      <c r="AA563" s="5">
        <v>0</v>
      </c>
      <c r="AB563" s="2"/>
      <c r="AC563" s="2" t="s">
        <v>2353</v>
      </c>
      <c r="AD563" s="2"/>
      <c r="AE563" s="2"/>
    </row>
    <row r="564" spans="1:31" ht="30" x14ac:dyDescent="0.25">
      <c r="A564" s="2" t="s">
        <v>215</v>
      </c>
      <c r="B564" s="3">
        <v>3</v>
      </c>
      <c r="C564" s="3">
        <v>121</v>
      </c>
      <c r="D564" s="3" t="s">
        <v>217</v>
      </c>
      <c r="E564" s="3" t="str">
        <f>_xlfn.XLOOKUP(Tbl_BalanceHistory[[#This Row],[RespAgy]],Tbl_Agencies[Agy Code],Tbl_Agencies[Agy Sort])</f>
        <v>047000</v>
      </c>
      <c r="F564" s="2" t="str">
        <f>Tbl_BalanceHistory[[#This Row],[RespAgy]]&amp;": "&amp;Tbl_BalanceHistory[[#This Row],[RespAgency]]</f>
        <v>121: Office of the Governor</v>
      </c>
      <c r="G564" s="3">
        <v>121</v>
      </c>
      <c r="H564" s="3" t="s">
        <v>217</v>
      </c>
      <c r="I564" s="3" t="str">
        <f>_xlfn.XLOOKUP(Tbl_BalanceHistory[[#This Row],[AgyCode]],Tbl_Agencies[Agy Code],Tbl_Agencies[Agy Sort])</f>
        <v>047000</v>
      </c>
      <c r="J564" s="2" t="str">
        <f>Tbl_BalanceHistory[[#This Row],[AgyCode]]&amp;": "&amp;Tbl_BalanceHistory[[#This Row],[Agency Name]]</f>
        <v>121: Office of the Governor</v>
      </c>
      <c r="K564" s="1">
        <v>2024</v>
      </c>
      <c r="L564" s="3">
        <v>701</v>
      </c>
      <c r="M564" s="3" t="s">
        <v>88</v>
      </c>
      <c r="N564" s="2" t="str">
        <f>Tbl_BalanceHistory[[#This Row],[ProgramCode]]&amp;": "&amp;Tbl_BalanceHistory[[#This Row],[Program Name]]</f>
        <v>701: Governmental Affairs Services</v>
      </c>
      <c r="O564" s="3" t="s">
        <v>886</v>
      </c>
      <c r="P564" s="1" t="str">
        <f>IF(Tbl_BalanceHistory[[#This Row],[FundCode]]="0100","GF",IF(Tbl_BalanceHistory[[#This Row],[FundCode]]="01000","GF","Hi Ed / OCR"))</f>
        <v>GF</v>
      </c>
      <c r="Q564" s="5">
        <v>544056.06999999995</v>
      </c>
      <c r="R564" s="5">
        <v>281146.17</v>
      </c>
      <c r="S564" s="5">
        <v>262909.90000000002</v>
      </c>
      <c r="T564" s="5">
        <v>0</v>
      </c>
      <c r="U564" s="3"/>
      <c r="V564" s="5">
        <v>262909.90000000002</v>
      </c>
      <c r="W564" s="5">
        <v>0</v>
      </c>
      <c r="X564" s="5">
        <v>262909.90000000002</v>
      </c>
      <c r="Y564" s="5">
        <v>0</v>
      </c>
      <c r="Z564" s="5">
        <v>262909.90000000002</v>
      </c>
      <c r="AA564" s="5">
        <v>0</v>
      </c>
      <c r="AB564" s="2"/>
      <c r="AC564" s="2" t="s">
        <v>2353</v>
      </c>
      <c r="AD564" s="2"/>
      <c r="AE564" s="2"/>
    </row>
    <row r="565" spans="1:31" ht="30" x14ac:dyDescent="0.25">
      <c r="A565" s="2" t="s">
        <v>215</v>
      </c>
      <c r="B565" s="3">
        <v>3</v>
      </c>
      <c r="C565" s="3">
        <v>121</v>
      </c>
      <c r="D565" s="3" t="s">
        <v>217</v>
      </c>
      <c r="E565" s="3" t="str">
        <f>_xlfn.XLOOKUP(Tbl_BalanceHistory[[#This Row],[RespAgy]],Tbl_Agencies[Agy Code],Tbl_Agencies[Agy Sort])</f>
        <v>047000</v>
      </c>
      <c r="F565" s="2" t="str">
        <f>Tbl_BalanceHistory[[#This Row],[RespAgy]]&amp;": "&amp;Tbl_BalanceHistory[[#This Row],[RespAgency]]</f>
        <v>121: Office of the Governor</v>
      </c>
      <c r="G565" s="3">
        <v>121</v>
      </c>
      <c r="H565" s="3" t="s">
        <v>217</v>
      </c>
      <c r="I565" s="3" t="str">
        <f>_xlfn.XLOOKUP(Tbl_BalanceHistory[[#This Row],[AgyCode]],Tbl_Agencies[Agy Code],Tbl_Agencies[Agy Sort])</f>
        <v>047000</v>
      </c>
      <c r="J565" s="2" t="str">
        <f>Tbl_BalanceHistory[[#This Row],[AgyCode]]&amp;": "&amp;Tbl_BalanceHistory[[#This Row],[Agency Name]]</f>
        <v>121: Office of the Governor</v>
      </c>
      <c r="K565" s="1">
        <v>2014</v>
      </c>
      <c r="L565" s="3">
        <v>722</v>
      </c>
      <c r="M565" s="3" t="s">
        <v>221</v>
      </c>
      <c r="N565" s="2" t="str">
        <f>Tbl_BalanceHistory[[#This Row],[ProgramCode]]&amp;": "&amp;Tbl_BalanceHistory[[#This Row],[Program Name]]</f>
        <v>722: Disaster Planning and Operations</v>
      </c>
      <c r="O565" s="3" t="s">
        <v>1730</v>
      </c>
      <c r="P565" s="1" t="str">
        <f>IF(Tbl_BalanceHistory[[#This Row],[FundCode]]="0100","GF",IF(Tbl_BalanceHistory[[#This Row],[FundCode]]="01000","GF","Hi Ed / OCR"))</f>
        <v>GF</v>
      </c>
      <c r="Q565" s="5">
        <v>0</v>
      </c>
      <c r="R565" s="5">
        <v>0</v>
      </c>
      <c r="S565" s="5">
        <v>0</v>
      </c>
      <c r="T565" s="5">
        <v>0</v>
      </c>
      <c r="U565" s="3"/>
      <c r="V565" s="5">
        <v>0</v>
      </c>
      <c r="W565" s="5">
        <v>0</v>
      </c>
      <c r="X565" s="5"/>
      <c r="Y565" s="5"/>
      <c r="Z565" s="5">
        <f>Tbl_BalanceHistory[[#This Row],[Discretionary Recommended - Pre 2022]]+Tbl_BalanceHistory[[#This Row],[Discretionary Balance Recommended: Policy]]+Tbl_BalanceHistory[[#This Row],[Discretionary Balance Recommended: Commitments]]</f>
        <v>0</v>
      </c>
      <c r="AA565" s="5">
        <f>Tbl_BalanceHistory[[#This Row],[Discretionary Balance]]-Tbl_BalanceHistory[[#This Row],[Discretionary Reappropriation]]</f>
        <v>0</v>
      </c>
      <c r="AB565" s="2"/>
      <c r="AC565" s="2"/>
      <c r="AD565" s="2"/>
      <c r="AE565" s="2"/>
    </row>
    <row r="566" spans="1:31" ht="30" x14ac:dyDescent="0.25">
      <c r="A566" s="2" t="s">
        <v>215</v>
      </c>
      <c r="B566" s="3">
        <v>3</v>
      </c>
      <c r="C566" s="3">
        <v>121</v>
      </c>
      <c r="D566" s="3" t="s">
        <v>217</v>
      </c>
      <c r="E566" s="3" t="str">
        <f>_xlfn.XLOOKUP(Tbl_BalanceHistory[[#This Row],[RespAgy]],Tbl_Agencies[Agy Code],Tbl_Agencies[Agy Sort])</f>
        <v>047000</v>
      </c>
      <c r="F566" s="2" t="str">
        <f>Tbl_BalanceHistory[[#This Row],[RespAgy]]&amp;": "&amp;Tbl_BalanceHistory[[#This Row],[RespAgency]]</f>
        <v>121: Office of the Governor</v>
      </c>
      <c r="G566" s="3">
        <v>121</v>
      </c>
      <c r="H566" s="3" t="s">
        <v>217</v>
      </c>
      <c r="I566" s="3" t="str">
        <f>_xlfn.XLOOKUP(Tbl_BalanceHistory[[#This Row],[AgyCode]],Tbl_Agencies[Agy Code],Tbl_Agencies[Agy Sort])</f>
        <v>047000</v>
      </c>
      <c r="J566" s="2" t="str">
        <f>Tbl_BalanceHistory[[#This Row],[AgyCode]]&amp;": "&amp;Tbl_BalanceHistory[[#This Row],[Agency Name]]</f>
        <v>121: Office of the Governor</v>
      </c>
      <c r="K566" s="1">
        <v>2015</v>
      </c>
      <c r="L566" s="3">
        <v>722</v>
      </c>
      <c r="M566" s="3" t="s">
        <v>221</v>
      </c>
      <c r="N566" s="2" t="str">
        <f>Tbl_BalanceHistory[[#This Row],[ProgramCode]]&amp;": "&amp;Tbl_BalanceHistory[[#This Row],[Program Name]]</f>
        <v>722: Disaster Planning and Operations</v>
      </c>
      <c r="O566" s="3" t="s">
        <v>1730</v>
      </c>
      <c r="P566" s="1" t="str">
        <f>IF(Tbl_BalanceHistory[[#This Row],[FundCode]]="0100","GF",IF(Tbl_BalanceHistory[[#This Row],[FundCode]]="01000","GF","Hi Ed / OCR"))</f>
        <v>GF</v>
      </c>
      <c r="Q566" s="5">
        <v>0</v>
      </c>
      <c r="R566" s="5">
        <v>0</v>
      </c>
      <c r="S566" s="5">
        <v>0</v>
      </c>
      <c r="T566" s="5">
        <v>0</v>
      </c>
      <c r="U566" s="3"/>
      <c r="V566" s="5">
        <v>0</v>
      </c>
      <c r="W566" s="5">
        <v>0</v>
      </c>
      <c r="X566" s="5"/>
      <c r="Y566" s="5"/>
      <c r="Z566" s="5">
        <f>Tbl_BalanceHistory[[#This Row],[Discretionary Recommended - Pre 2022]]+Tbl_BalanceHistory[[#This Row],[Discretionary Balance Recommended: Policy]]+Tbl_BalanceHistory[[#This Row],[Discretionary Balance Recommended: Commitments]]</f>
        <v>0</v>
      </c>
      <c r="AA566" s="5">
        <f>Tbl_BalanceHistory[[#This Row],[Discretionary Balance]]-Tbl_BalanceHistory[[#This Row],[Discretionary Reappropriation]]</f>
        <v>0</v>
      </c>
      <c r="AB566" s="2"/>
      <c r="AC566" s="2"/>
      <c r="AD566" s="2"/>
      <c r="AE566" s="2"/>
    </row>
    <row r="567" spans="1:31" ht="30" x14ac:dyDescent="0.25">
      <c r="A567" s="2" t="s">
        <v>215</v>
      </c>
      <c r="B567" s="3">
        <v>3</v>
      </c>
      <c r="C567" s="3">
        <v>121</v>
      </c>
      <c r="D567" s="3" t="s">
        <v>217</v>
      </c>
      <c r="E567" s="3" t="str">
        <f>_xlfn.XLOOKUP(Tbl_BalanceHistory[[#This Row],[RespAgy]],Tbl_Agencies[Agy Code],Tbl_Agencies[Agy Sort])</f>
        <v>047000</v>
      </c>
      <c r="F567" s="2" t="str">
        <f>Tbl_BalanceHistory[[#This Row],[RespAgy]]&amp;": "&amp;Tbl_BalanceHistory[[#This Row],[RespAgency]]</f>
        <v>121: Office of the Governor</v>
      </c>
      <c r="G567" s="3">
        <v>121</v>
      </c>
      <c r="H567" s="3" t="s">
        <v>217</v>
      </c>
      <c r="I567" s="3" t="str">
        <f>_xlfn.XLOOKUP(Tbl_BalanceHistory[[#This Row],[AgyCode]],Tbl_Agencies[Agy Code],Tbl_Agencies[Agy Sort])</f>
        <v>047000</v>
      </c>
      <c r="J567" s="2" t="str">
        <f>Tbl_BalanceHistory[[#This Row],[AgyCode]]&amp;": "&amp;Tbl_BalanceHistory[[#This Row],[Agency Name]]</f>
        <v>121: Office of the Governor</v>
      </c>
      <c r="K567" s="1">
        <v>2016</v>
      </c>
      <c r="L567" s="3">
        <v>722</v>
      </c>
      <c r="M567" s="3" t="s">
        <v>221</v>
      </c>
      <c r="N567" s="2" t="str">
        <f>Tbl_BalanceHistory[[#This Row],[ProgramCode]]&amp;": "&amp;Tbl_BalanceHistory[[#This Row],[Program Name]]</f>
        <v>722: Disaster Planning and Operations</v>
      </c>
      <c r="O567" s="3" t="s">
        <v>1730</v>
      </c>
      <c r="P567" s="1" t="str">
        <f>IF(Tbl_BalanceHistory[[#This Row],[FundCode]]="0100","GF",IF(Tbl_BalanceHistory[[#This Row],[FundCode]]="01000","GF","Hi Ed / OCR"))</f>
        <v>GF</v>
      </c>
      <c r="Q567" s="5">
        <v>0</v>
      </c>
      <c r="R567" s="5">
        <v>0</v>
      </c>
      <c r="S567" s="5">
        <v>0</v>
      </c>
      <c r="T567" s="5">
        <v>0</v>
      </c>
      <c r="U567" s="3"/>
      <c r="V567" s="5">
        <v>0</v>
      </c>
      <c r="W567" s="5">
        <v>0</v>
      </c>
      <c r="X567" s="5"/>
      <c r="Y567" s="5"/>
      <c r="Z567" s="5">
        <f>Tbl_BalanceHistory[[#This Row],[Discretionary Recommended - Pre 2022]]+Tbl_BalanceHistory[[#This Row],[Discretionary Balance Recommended: Policy]]+Tbl_BalanceHistory[[#This Row],[Discretionary Balance Recommended: Commitments]]</f>
        <v>0</v>
      </c>
      <c r="AA567" s="5">
        <f>Tbl_BalanceHistory[[#This Row],[Discretionary Balance]]-Tbl_BalanceHistory[[#This Row],[Discretionary Reappropriation]]</f>
        <v>0</v>
      </c>
      <c r="AB567" s="2"/>
      <c r="AC567" s="2"/>
      <c r="AD567" s="2"/>
      <c r="AE567" s="2"/>
    </row>
    <row r="568" spans="1:31" ht="30" x14ac:dyDescent="0.25">
      <c r="A568" s="2" t="s">
        <v>215</v>
      </c>
      <c r="B568" s="3">
        <v>3</v>
      </c>
      <c r="C568" s="3">
        <v>121</v>
      </c>
      <c r="D568" s="3" t="s">
        <v>217</v>
      </c>
      <c r="E568" s="3" t="str">
        <f>_xlfn.XLOOKUP(Tbl_BalanceHistory[[#This Row],[RespAgy]],Tbl_Agencies[Agy Code],Tbl_Agencies[Agy Sort])</f>
        <v>047000</v>
      </c>
      <c r="F568" s="2" t="str">
        <f>Tbl_BalanceHistory[[#This Row],[RespAgy]]&amp;": "&amp;Tbl_BalanceHistory[[#This Row],[RespAgency]]</f>
        <v>121: Office of the Governor</v>
      </c>
      <c r="G568" s="3">
        <v>121</v>
      </c>
      <c r="H568" s="3" t="s">
        <v>217</v>
      </c>
      <c r="I568" s="3" t="str">
        <f>_xlfn.XLOOKUP(Tbl_BalanceHistory[[#This Row],[AgyCode]],Tbl_Agencies[Agy Code],Tbl_Agencies[Agy Sort])</f>
        <v>047000</v>
      </c>
      <c r="J568" s="2" t="str">
        <f>Tbl_BalanceHistory[[#This Row],[AgyCode]]&amp;": "&amp;Tbl_BalanceHistory[[#This Row],[Agency Name]]</f>
        <v>121: Office of the Governor</v>
      </c>
      <c r="K568" s="1">
        <v>2018</v>
      </c>
      <c r="L568" s="3">
        <v>722</v>
      </c>
      <c r="M568" s="3" t="s">
        <v>221</v>
      </c>
      <c r="N568" s="2" t="str">
        <f>Tbl_BalanceHistory[[#This Row],[ProgramCode]]&amp;": "&amp;Tbl_BalanceHistory[[#This Row],[Program Name]]</f>
        <v>722: Disaster Planning and Operations</v>
      </c>
      <c r="O568" s="3" t="s">
        <v>886</v>
      </c>
      <c r="P568" s="1" t="str">
        <f>IF(Tbl_BalanceHistory[[#This Row],[FundCode]]="0100","GF",IF(Tbl_BalanceHistory[[#This Row],[FundCode]]="01000","GF","Hi Ed / OCR"))</f>
        <v>GF</v>
      </c>
      <c r="Q568" s="5">
        <v>0</v>
      </c>
      <c r="R568" s="5">
        <v>0</v>
      </c>
      <c r="S568" s="5">
        <v>0</v>
      </c>
      <c r="T568" s="5">
        <v>0</v>
      </c>
      <c r="U568" s="3"/>
      <c r="V568" s="5">
        <v>0</v>
      </c>
      <c r="W568" s="5">
        <v>0</v>
      </c>
      <c r="X568" s="5"/>
      <c r="Y568" s="5"/>
      <c r="Z568" s="5">
        <f>Tbl_BalanceHistory[[#This Row],[Discretionary Recommended - Pre 2022]]+Tbl_BalanceHistory[[#This Row],[Discretionary Balance Recommended: Policy]]+Tbl_BalanceHistory[[#This Row],[Discretionary Balance Recommended: Commitments]]</f>
        <v>0</v>
      </c>
      <c r="AA568" s="5">
        <f>Tbl_BalanceHistory[[#This Row],[Discretionary Balance]]-Tbl_BalanceHistory[[#This Row],[Discretionary Reappropriation]]</f>
        <v>0</v>
      </c>
      <c r="AB568" s="2"/>
      <c r="AC568" s="2"/>
      <c r="AD568" s="2"/>
      <c r="AE568" s="2"/>
    </row>
    <row r="569" spans="1:31" ht="30" x14ac:dyDescent="0.25">
      <c r="A569" s="2" t="s">
        <v>215</v>
      </c>
      <c r="B569" s="3">
        <v>3</v>
      </c>
      <c r="C569" s="3">
        <v>121</v>
      </c>
      <c r="D569" s="3" t="s">
        <v>217</v>
      </c>
      <c r="E569" s="3" t="str">
        <f>_xlfn.XLOOKUP(Tbl_BalanceHistory[[#This Row],[RespAgy]],Tbl_Agencies[Agy Code],Tbl_Agencies[Agy Sort])</f>
        <v>047000</v>
      </c>
      <c r="F569" s="2" t="str">
        <f>Tbl_BalanceHistory[[#This Row],[RespAgy]]&amp;": "&amp;Tbl_BalanceHistory[[#This Row],[RespAgency]]</f>
        <v>121: Office of the Governor</v>
      </c>
      <c r="G569" s="3">
        <v>121</v>
      </c>
      <c r="H569" s="3" t="s">
        <v>217</v>
      </c>
      <c r="I569" s="3" t="str">
        <f>_xlfn.XLOOKUP(Tbl_BalanceHistory[[#This Row],[AgyCode]],Tbl_Agencies[Agy Code],Tbl_Agencies[Agy Sort])</f>
        <v>047000</v>
      </c>
      <c r="J569" s="2" t="str">
        <f>Tbl_BalanceHistory[[#This Row],[AgyCode]]&amp;": "&amp;Tbl_BalanceHistory[[#This Row],[Agency Name]]</f>
        <v>121: Office of the Governor</v>
      </c>
      <c r="K569" s="1">
        <v>2019</v>
      </c>
      <c r="L569" s="3">
        <v>722</v>
      </c>
      <c r="M569" s="3" t="s">
        <v>221</v>
      </c>
      <c r="N569" s="2" t="str">
        <f>Tbl_BalanceHistory[[#This Row],[ProgramCode]]&amp;": "&amp;Tbl_BalanceHistory[[#This Row],[Program Name]]</f>
        <v>722: Disaster Planning and Operations</v>
      </c>
      <c r="O569" s="3" t="s">
        <v>886</v>
      </c>
      <c r="P569" s="1" t="str">
        <f>IF(Tbl_BalanceHistory[[#This Row],[FundCode]]="0100","GF",IF(Tbl_BalanceHistory[[#This Row],[FundCode]]="01000","GF","Hi Ed / OCR"))</f>
        <v>GF</v>
      </c>
      <c r="Q569" s="5">
        <v>0</v>
      </c>
      <c r="R569" s="5">
        <v>0</v>
      </c>
      <c r="S569" s="5">
        <v>0</v>
      </c>
      <c r="T569" s="5">
        <v>0</v>
      </c>
      <c r="U569" s="3"/>
      <c r="V569" s="5">
        <v>0</v>
      </c>
      <c r="W569" s="5">
        <v>0</v>
      </c>
      <c r="X569" s="5"/>
      <c r="Y569" s="5"/>
      <c r="Z569" s="5">
        <f>Tbl_BalanceHistory[[#This Row],[Discretionary Recommended - Pre 2022]]+Tbl_BalanceHistory[[#This Row],[Discretionary Balance Recommended: Policy]]+Tbl_BalanceHistory[[#This Row],[Discretionary Balance Recommended: Commitments]]</f>
        <v>0</v>
      </c>
      <c r="AA569" s="5">
        <f>Tbl_BalanceHistory[[#This Row],[Discretionary Balance]]-Tbl_BalanceHistory[[#This Row],[Discretionary Reappropriation]]</f>
        <v>0</v>
      </c>
      <c r="AB569" s="2"/>
      <c r="AC569" s="2"/>
      <c r="AD569" s="2"/>
      <c r="AE569" s="2"/>
    </row>
    <row r="570" spans="1:31" ht="45" x14ac:dyDescent="0.25">
      <c r="A570" s="2" t="s">
        <v>215</v>
      </c>
      <c r="B570" s="3">
        <v>3</v>
      </c>
      <c r="C570" s="3">
        <v>121</v>
      </c>
      <c r="D570" s="3" t="s">
        <v>217</v>
      </c>
      <c r="E570" s="3" t="str">
        <f>_xlfn.XLOOKUP(Tbl_BalanceHistory[[#This Row],[RespAgy]],Tbl_Agencies[Agy Code],Tbl_Agencies[Agy Sort])</f>
        <v>047000</v>
      </c>
      <c r="F570" s="2" t="str">
        <f>Tbl_BalanceHistory[[#This Row],[RespAgy]]&amp;": "&amp;Tbl_BalanceHistory[[#This Row],[RespAgency]]</f>
        <v>121: Office of the Governor</v>
      </c>
      <c r="G570" s="3">
        <v>121</v>
      </c>
      <c r="H570" s="3" t="s">
        <v>217</v>
      </c>
      <c r="I570" s="3" t="str">
        <f>_xlfn.XLOOKUP(Tbl_BalanceHistory[[#This Row],[AgyCode]],Tbl_Agencies[Agy Code],Tbl_Agencies[Agy Sort])</f>
        <v>047000</v>
      </c>
      <c r="J570" s="2" t="str">
        <f>Tbl_BalanceHistory[[#This Row],[AgyCode]]&amp;": "&amp;Tbl_BalanceHistory[[#This Row],[Agency Name]]</f>
        <v>121: Office of the Governor</v>
      </c>
      <c r="K570" s="1">
        <v>2014</v>
      </c>
      <c r="L570" s="3">
        <v>799</v>
      </c>
      <c r="M570" s="3" t="s">
        <v>62</v>
      </c>
      <c r="N570" s="2" t="str">
        <f>Tbl_BalanceHistory[[#This Row],[ProgramCode]]&amp;": "&amp;Tbl_BalanceHistory[[#This Row],[Program Name]]</f>
        <v>799: Administrative and Support Services</v>
      </c>
      <c r="O570" s="3" t="s">
        <v>1730</v>
      </c>
      <c r="P570" s="1" t="str">
        <f>IF(Tbl_BalanceHistory[[#This Row],[FundCode]]="0100","GF",IF(Tbl_BalanceHistory[[#This Row],[FundCode]]="01000","GF","Hi Ed / OCR"))</f>
        <v>GF</v>
      </c>
      <c r="Q570" s="5">
        <v>4881553</v>
      </c>
      <c r="R570" s="5">
        <v>4518810.91</v>
      </c>
      <c r="S570" s="5">
        <v>362742</v>
      </c>
      <c r="T570" s="5">
        <v>0</v>
      </c>
      <c r="U570" s="3"/>
      <c r="V570" s="5">
        <v>362742</v>
      </c>
      <c r="W570" s="5">
        <v>362742</v>
      </c>
      <c r="X570" s="5"/>
      <c r="Y570" s="5"/>
      <c r="Z570" s="5">
        <f>Tbl_BalanceHistory[[#This Row],[Discretionary Recommended - Pre 2022]]+Tbl_BalanceHistory[[#This Row],[Discretionary Balance Recommended: Policy]]+Tbl_BalanceHistory[[#This Row],[Discretionary Balance Recommended: Commitments]]</f>
        <v>362742</v>
      </c>
      <c r="AA570" s="5">
        <f>Tbl_BalanceHistory[[#This Row],[Discretionary Balance]]-Tbl_BalanceHistory[[#This Row],[Discretionary Reappropriation]]</f>
        <v>0</v>
      </c>
      <c r="AB570" s="2" t="s">
        <v>1735</v>
      </c>
      <c r="AC570" s="2"/>
      <c r="AD570" s="2"/>
      <c r="AE570" s="2"/>
    </row>
    <row r="571" spans="1:31" ht="30" x14ac:dyDescent="0.25">
      <c r="A571" s="2" t="s">
        <v>215</v>
      </c>
      <c r="B571" s="3">
        <v>3</v>
      </c>
      <c r="C571" s="3">
        <v>121</v>
      </c>
      <c r="D571" s="3" t="s">
        <v>217</v>
      </c>
      <c r="E571" s="3" t="str">
        <f>_xlfn.XLOOKUP(Tbl_BalanceHistory[[#This Row],[RespAgy]],Tbl_Agencies[Agy Code],Tbl_Agencies[Agy Sort])</f>
        <v>047000</v>
      </c>
      <c r="F571" s="2" t="str">
        <f>Tbl_BalanceHistory[[#This Row],[RespAgy]]&amp;": "&amp;Tbl_BalanceHistory[[#This Row],[RespAgency]]</f>
        <v>121: Office of the Governor</v>
      </c>
      <c r="G571" s="3">
        <v>121</v>
      </c>
      <c r="H571" s="3" t="s">
        <v>217</v>
      </c>
      <c r="I571" s="3" t="str">
        <f>_xlfn.XLOOKUP(Tbl_BalanceHistory[[#This Row],[AgyCode]],Tbl_Agencies[Agy Code],Tbl_Agencies[Agy Sort])</f>
        <v>047000</v>
      </c>
      <c r="J571" s="2" t="str">
        <f>Tbl_BalanceHistory[[#This Row],[AgyCode]]&amp;": "&amp;Tbl_BalanceHistory[[#This Row],[Agency Name]]</f>
        <v>121: Office of the Governor</v>
      </c>
      <c r="K571" s="1">
        <v>2015</v>
      </c>
      <c r="L571" s="3">
        <v>799</v>
      </c>
      <c r="M571" s="3" t="s">
        <v>62</v>
      </c>
      <c r="N571" s="2" t="str">
        <f>Tbl_BalanceHistory[[#This Row],[ProgramCode]]&amp;": "&amp;Tbl_BalanceHistory[[#This Row],[Program Name]]</f>
        <v>799: Administrative and Support Services</v>
      </c>
      <c r="O571" s="3" t="s">
        <v>1730</v>
      </c>
      <c r="P571" s="1" t="str">
        <f>IF(Tbl_BalanceHistory[[#This Row],[FundCode]]="0100","GF",IF(Tbl_BalanceHistory[[#This Row],[FundCode]]="01000","GF","Hi Ed / OCR"))</f>
        <v>GF</v>
      </c>
      <c r="Q571" s="5">
        <v>4665587</v>
      </c>
      <c r="R571" s="5">
        <v>4188903</v>
      </c>
      <c r="S571" s="5">
        <v>476683</v>
      </c>
      <c r="T571" s="5">
        <v>0</v>
      </c>
      <c r="U571" s="3"/>
      <c r="V571" s="5">
        <v>476683</v>
      </c>
      <c r="W571" s="5">
        <v>476683</v>
      </c>
      <c r="X571" s="5"/>
      <c r="Y571" s="5"/>
      <c r="Z571" s="5">
        <f>Tbl_BalanceHistory[[#This Row],[Discretionary Recommended - Pre 2022]]+Tbl_BalanceHistory[[#This Row],[Discretionary Balance Recommended: Policy]]+Tbl_BalanceHistory[[#This Row],[Discretionary Balance Recommended: Commitments]]</f>
        <v>476683</v>
      </c>
      <c r="AA571" s="5">
        <f>Tbl_BalanceHistory[[#This Row],[Discretionary Balance]]-Tbl_BalanceHistory[[#This Row],[Discretionary Reappropriation]]</f>
        <v>0</v>
      </c>
      <c r="AB571" s="2" t="s">
        <v>1736</v>
      </c>
      <c r="AC571" s="2"/>
      <c r="AD571" s="2"/>
      <c r="AE571" s="2"/>
    </row>
    <row r="572" spans="1:31" ht="30" x14ac:dyDescent="0.25">
      <c r="A572" s="2" t="s">
        <v>215</v>
      </c>
      <c r="B572" s="3">
        <v>3</v>
      </c>
      <c r="C572" s="3">
        <v>121</v>
      </c>
      <c r="D572" s="3" t="s">
        <v>217</v>
      </c>
      <c r="E572" s="3" t="str">
        <f>_xlfn.XLOOKUP(Tbl_BalanceHistory[[#This Row],[RespAgy]],Tbl_Agencies[Agy Code],Tbl_Agencies[Agy Sort])</f>
        <v>047000</v>
      </c>
      <c r="F572" s="2" t="str">
        <f>Tbl_BalanceHistory[[#This Row],[RespAgy]]&amp;": "&amp;Tbl_BalanceHistory[[#This Row],[RespAgency]]</f>
        <v>121: Office of the Governor</v>
      </c>
      <c r="G572" s="3">
        <v>121</v>
      </c>
      <c r="H572" s="3" t="s">
        <v>217</v>
      </c>
      <c r="I572" s="3" t="str">
        <f>_xlfn.XLOOKUP(Tbl_BalanceHistory[[#This Row],[AgyCode]],Tbl_Agencies[Agy Code],Tbl_Agencies[Agy Sort])</f>
        <v>047000</v>
      </c>
      <c r="J572" s="2" t="str">
        <f>Tbl_BalanceHistory[[#This Row],[AgyCode]]&amp;": "&amp;Tbl_BalanceHistory[[#This Row],[Agency Name]]</f>
        <v>121: Office of the Governor</v>
      </c>
      <c r="K572" s="1">
        <v>2016</v>
      </c>
      <c r="L572" s="3">
        <v>799</v>
      </c>
      <c r="M572" s="3" t="s">
        <v>62</v>
      </c>
      <c r="N572" s="2" t="str">
        <f>Tbl_BalanceHistory[[#This Row],[ProgramCode]]&amp;": "&amp;Tbl_BalanceHistory[[#This Row],[Program Name]]</f>
        <v>799: Administrative and Support Services</v>
      </c>
      <c r="O572" s="3" t="s">
        <v>1730</v>
      </c>
      <c r="P572" s="1" t="str">
        <f>IF(Tbl_BalanceHistory[[#This Row],[FundCode]]="0100","GF",IF(Tbl_BalanceHistory[[#This Row],[FundCode]]="01000","GF","Hi Ed / OCR"))</f>
        <v>GF</v>
      </c>
      <c r="Q572" s="5">
        <v>4552751</v>
      </c>
      <c r="R572" s="5">
        <v>4188760.44</v>
      </c>
      <c r="S572" s="5">
        <v>363990</v>
      </c>
      <c r="T572" s="5">
        <v>0</v>
      </c>
      <c r="U572" s="3"/>
      <c r="V572" s="5">
        <v>363990</v>
      </c>
      <c r="W572" s="5">
        <v>363990</v>
      </c>
      <c r="X572" s="5"/>
      <c r="Y572" s="5"/>
      <c r="Z572" s="5">
        <f>Tbl_BalanceHistory[[#This Row],[Discretionary Recommended - Pre 2022]]+Tbl_BalanceHistory[[#This Row],[Discretionary Balance Recommended: Policy]]+Tbl_BalanceHistory[[#This Row],[Discretionary Balance Recommended: Commitments]]</f>
        <v>363990</v>
      </c>
      <c r="AA572" s="5">
        <f>Tbl_BalanceHistory[[#This Row],[Discretionary Balance]]-Tbl_BalanceHistory[[#This Row],[Discretionary Reappropriation]]</f>
        <v>0</v>
      </c>
      <c r="AB572" s="2" t="s">
        <v>1737</v>
      </c>
      <c r="AC572" s="2"/>
      <c r="AD572" s="2"/>
      <c r="AE572" s="2"/>
    </row>
    <row r="573" spans="1:31" ht="30" x14ac:dyDescent="0.25">
      <c r="A573" s="2" t="s">
        <v>215</v>
      </c>
      <c r="B573" s="3">
        <v>3</v>
      </c>
      <c r="C573" s="3">
        <v>121</v>
      </c>
      <c r="D573" s="3" t="s">
        <v>217</v>
      </c>
      <c r="E573" s="3" t="str">
        <f>_xlfn.XLOOKUP(Tbl_BalanceHistory[[#This Row],[RespAgy]],Tbl_Agencies[Agy Code],Tbl_Agencies[Agy Sort])</f>
        <v>047000</v>
      </c>
      <c r="F573" s="2" t="str">
        <f>Tbl_BalanceHistory[[#This Row],[RespAgy]]&amp;": "&amp;Tbl_BalanceHistory[[#This Row],[RespAgency]]</f>
        <v>121: Office of the Governor</v>
      </c>
      <c r="G573" s="3">
        <v>121</v>
      </c>
      <c r="H573" s="3" t="s">
        <v>217</v>
      </c>
      <c r="I573" s="3" t="str">
        <f>_xlfn.XLOOKUP(Tbl_BalanceHistory[[#This Row],[AgyCode]],Tbl_Agencies[Agy Code],Tbl_Agencies[Agy Sort])</f>
        <v>047000</v>
      </c>
      <c r="J573" s="2" t="str">
        <f>Tbl_BalanceHistory[[#This Row],[AgyCode]]&amp;": "&amp;Tbl_BalanceHistory[[#This Row],[Agency Name]]</f>
        <v>121: Office of the Governor</v>
      </c>
      <c r="K573" s="1">
        <v>2017</v>
      </c>
      <c r="L573" s="3">
        <v>799</v>
      </c>
      <c r="M573" s="3" t="s">
        <v>62</v>
      </c>
      <c r="N573" s="2" t="str">
        <f>Tbl_BalanceHistory[[#This Row],[ProgramCode]]&amp;": "&amp;Tbl_BalanceHistory[[#This Row],[Program Name]]</f>
        <v>799: Administrative and Support Services</v>
      </c>
      <c r="O573" s="3" t="s">
        <v>886</v>
      </c>
      <c r="P573" s="1" t="str">
        <f>IF(Tbl_BalanceHistory[[#This Row],[FundCode]]="0100","GF",IF(Tbl_BalanceHistory[[#This Row],[FundCode]]="01000","GF","Hi Ed / OCR"))</f>
        <v>GF</v>
      </c>
      <c r="Q573" s="5">
        <v>4443755</v>
      </c>
      <c r="R573" s="5">
        <v>4065663.17</v>
      </c>
      <c r="S573" s="5">
        <v>378091</v>
      </c>
      <c r="T573" s="5">
        <v>0</v>
      </c>
      <c r="U573" s="3"/>
      <c r="V573" s="5">
        <v>378091</v>
      </c>
      <c r="W573" s="5">
        <v>378091</v>
      </c>
      <c r="X573" s="5"/>
      <c r="Y573" s="5"/>
      <c r="Z573" s="5">
        <f>Tbl_BalanceHistory[[#This Row],[Discretionary Recommended - Pre 2022]]+Tbl_BalanceHistory[[#This Row],[Discretionary Balance Recommended: Policy]]+Tbl_BalanceHistory[[#This Row],[Discretionary Balance Recommended: Commitments]]</f>
        <v>378091</v>
      </c>
      <c r="AA573" s="5">
        <f>Tbl_BalanceHistory[[#This Row],[Discretionary Balance]]-Tbl_BalanceHistory[[#This Row],[Discretionary Reappropriation]]</f>
        <v>0</v>
      </c>
      <c r="AB573" s="2" t="s">
        <v>1738</v>
      </c>
      <c r="AC573" s="2"/>
      <c r="AD573" s="2"/>
      <c r="AE573" s="2"/>
    </row>
    <row r="574" spans="1:31" ht="30" x14ac:dyDescent="0.25">
      <c r="A574" s="2" t="s">
        <v>215</v>
      </c>
      <c r="B574" s="3">
        <v>3</v>
      </c>
      <c r="C574" s="3">
        <v>121</v>
      </c>
      <c r="D574" s="3" t="s">
        <v>217</v>
      </c>
      <c r="E574" s="3" t="str">
        <f>_xlfn.XLOOKUP(Tbl_BalanceHistory[[#This Row],[RespAgy]],Tbl_Agencies[Agy Code],Tbl_Agencies[Agy Sort])</f>
        <v>047000</v>
      </c>
      <c r="F574" s="2" t="str">
        <f>Tbl_BalanceHistory[[#This Row],[RespAgy]]&amp;": "&amp;Tbl_BalanceHistory[[#This Row],[RespAgency]]</f>
        <v>121: Office of the Governor</v>
      </c>
      <c r="G574" s="3">
        <v>121</v>
      </c>
      <c r="H574" s="3" t="s">
        <v>217</v>
      </c>
      <c r="I574" s="3" t="str">
        <f>_xlfn.XLOOKUP(Tbl_BalanceHistory[[#This Row],[AgyCode]],Tbl_Agencies[Agy Code],Tbl_Agencies[Agy Sort])</f>
        <v>047000</v>
      </c>
      <c r="J574" s="2" t="str">
        <f>Tbl_BalanceHistory[[#This Row],[AgyCode]]&amp;": "&amp;Tbl_BalanceHistory[[#This Row],[Agency Name]]</f>
        <v>121: Office of the Governor</v>
      </c>
      <c r="K574" s="1">
        <v>2018</v>
      </c>
      <c r="L574" s="3">
        <v>799</v>
      </c>
      <c r="M574" s="3" t="s">
        <v>62</v>
      </c>
      <c r="N574" s="2" t="str">
        <f>Tbl_BalanceHistory[[#This Row],[ProgramCode]]&amp;": "&amp;Tbl_BalanceHistory[[#This Row],[Program Name]]</f>
        <v>799: Administrative and Support Services</v>
      </c>
      <c r="O574" s="3" t="s">
        <v>886</v>
      </c>
      <c r="P574" s="1" t="str">
        <f>IF(Tbl_BalanceHistory[[#This Row],[FundCode]]="0100","GF",IF(Tbl_BalanceHistory[[#This Row],[FundCode]]="01000","GF","Hi Ed / OCR"))</f>
        <v>GF</v>
      </c>
      <c r="Q574" s="5">
        <v>4912493</v>
      </c>
      <c r="R574" s="5">
        <v>4786662.82</v>
      </c>
      <c r="S574" s="5">
        <v>125830</v>
      </c>
      <c r="T574" s="5">
        <v>0</v>
      </c>
      <c r="U574" s="3"/>
      <c r="V574" s="5">
        <v>125830</v>
      </c>
      <c r="W574" s="5">
        <v>0</v>
      </c>
      <c r="X574" s="5"/>
      <c r="Y574" s="5"/>
      <c r="Z574" s="5">
        <f>Tbl_BalanceHistory[[#This Row],[Discretionary Recommended - Pre 2022]]+Tbl_BalanceHistory[[#This Row],[Discretionary Balance Recommended: Policy]]+Tbl_BalanceHistory[[#This Row],[Discretionary Balance Recommended: Commitments]]</f>
        <v>0</v>
      </c>
      <c r="AA574" s="5">
        <f>Tbl_BalanceHistory[[#This Row],[Discretionary Balance]]-Tbl_BalanceHistory[[#This Row],[Discretionary Reappropriation]]</f>
        <v>125830</v>
      </c>
      <c r="AB574" s="2" t="s">
        <v>1739</v>
      </c>
      <c r="AC574" s="2"/>
      <c r="AD574" s="2"/>
      <c r="AE574" s="2"/>
    </row>
    <row r="575" spans="1:31" ht="30" x14ac:dyDescent="0.25">
      <c r="A575" s="2" t="s">
        <v>215</v>
      </c>
      <c r="B575" s="3">
        <v>3</v>
      </c>
      <c r="C575" s="3">
        <v>121</v>
      </c>
      <c r="D575" s="3" t="s">
        <v>217</v>
      </c>
      <c r="E575" s="3" t="str">
        <f>_xlfn.XLOOKUP(Tbl_BalanceHistory[[#This Row],[RespAgy]],Tbl_Agencies[Agy Code],Tbl_Agencies[Agy Sort])</f>
        <v>047000</v>
      </c>
      <c r="F575" s="2" t="str">
        <f>Tbl_BalanceHistory[[#This Row],[RespAgy]]&amp;": "&amp;Tbl_BalanceHistory[[#This Row],[RespAgency]]</f>
        <v>121: Office of the Governor</v>
      </c>
      <c r="G575" s="3">
        <v>121</v>
      </c>
      <c r="H575" s="3" t="s">
        <v>217</v>
      </c>
      <c r="I575" s="3" t="str">
        <f>_xlfn.XLOOKUP(Tbl_BalanceHistory[[#This Row],[AgyCode]],Tbl_Agencies[Agy Code],Tbl_Agencies[Agy Sort])</f>
        <v>047000</v>
      </c>
      <c r="J575" s="2" t="str">
        <f>Tbl_BalanceHistory[[#This Row],[AgyCode]]&amp;": "&amp;Tbl_BalanceHistory[[#This Row],[Agency Name]]</f>
        <v>121: Office of the Governor</v>
      </c>
      <c r="K575" s="1">
        <v>2019</v>
      </c>
      <c r="L575" s="3">
        <v>799</v>
      </c>
      <c r="M575" s="3" t="s">
        <v>62</v>
      </c>
      <c r="N575" s="2" t="str">
        <f>Tbl_BalanceHistory[[#This Row],[ProgramCode]]&amp;": "&amp;Tbl_BalanceHistory[[#This Row],[Program Name]]</f>
        <v>799: Administrative and Support Services</v>
      </c>
      <c r="O575" s="3" t="s">
        <v>886</v>
      </c>
      <c r="P575" s="1" t="str">
        <f>IF(Tbl_BalanceHistory[[#This Row],[FundCode]]="0100","GF",IF(Tbl_BalanceHistory[[#This Row],[FundCode]]="01000","GF","Hi Ed / OCR"))</f>
        <v>GF</v>
      </c>
      <c r="Q575" s="5">
        <v>4600937</v>
      </c>
      <c r="R575" s="5">
        <v>4446222.96</v>
      </c>
      <c r="S575" s="5">
        <v>154714.04</v>
      </c>
      <c r="T575" s="5">
        <v>0</v>
      </c>
      <c r="U575" s="3"/>
      <c r="V575" s="5">
        <v>154714.04</v>
      </c>
      <c r="W575" s="5">
        <v>154714.04</v>
      </c>
      <c r="X575" s="5"/>
      <c r="Y575" s="5"/>
      <c r="Z575" s="5">
        <f>Tbl_BalanceHistory[[#This Row],[Discretionary Recommended - Pre 2022]]+Tbl_BalanceHistory[[#This Row],[Discretionary Balance Recommended: Policy]]+Tbl_BalanceHistory[[#This Row],[Discretionary Balance Recommended: Commitments]]</f>
        <v>154714.04</v>
      </c>
      <c r="AA575" s="5">
        <f>Tbl_BalanceHistory[[#This Row],[Discretionary Balance]]-Tbl_BalanceHistory[[#This Row],[Discretionary Reappropriation]]</f>
        <v>0</v>
      </c>
      <c r="AB575" s="2" t="s">
        <v>1740</v>
      </c>
      <c r="AC575" s="2"/>
      <c r="AD575" s="2"/>
      <c r="AE575" s="2"/>
    </row>
    <row r="576" spans="1:31" ht="30" x14ac:dyDescent="0.25">
      <c r="A576" s="2" t="s">
        <v>215</v>
      </c>
      <c r="B576" s="3">
        <v>3</v>
      </c>
      <c r="C576" s="3">
        <v>121</v>
      </c>
      <c r="D576" s="3" t="s">
        <v>217</v>
      </c>
      <c r="E576" s="3" t="str">
        <f>_xlfn.XLOOKUP(Tbl_BalanceHistory[[#This Row],[RespAgy]],Tbl_Agencies[Agy Code],Tbl_Agencies[Agy Sort])</f>
        <v>047000</v>
      </c>
      <c r="F576" s="2" t="str">
        <f>Tbl_BalanceHistory[[#This Row],[RespAgy]]&amp;": "&amp;Tbl_BalanceHistory[[#This Row],[RespAgency]]</f>
        <v>121: Office of the Governor</v>
      </c>
      <c r="G576" s="3">
        <v>121</v>
      </c>
      <c r="H576" s="3" t="s">
        <v>217</v>
      </c>
      <c r="I576" s="3" t="str">
        <f>_xlfn.XLOOKUP(Tbl_BalanceHistory[[#This Row],[AgyCode]],Tbl_Agencies[Agy Code],Tbl_Agencies[Agy Sort])</f>
        <v>047000</v>
      </c>
      <c r="J576" s="2" t="str">
        <f>Tbl_BalanceHistory[[#This Row],[AgyCode]]&amp;": "&amp;Tbl_BalanceHistory[[#This Row],[Agency Name]]</f>
        <v>121: Office of the Governor</v>
      </c>
      <c r="K576" s="1">
        <v>2020</v>
      </c>
      <c r="L576" s="3">
        <v>799</v>
      </c>
      <c r="M576" s="3" t="s">
        <v>62</v>
      </c>
      <c r="N576" s="2" t="str">
        <f>Tbl_BalanceHistory[[#This Row],[ProgramCode]]&amp;": "&amp;Tbl_BalanceHistory[[#This Row],[Program Name]]</f>
        <v>799: Administrative and Support Services</v>
      </c>
      <c r="O576" s="3" t="s">
        <v>886</v>
      </c>
      <c r="P576" s="1" t="str">
        <f>IF(Tbl_BalanceHistory[[#This Row],[FundCode]]="0100","GF",IF(Tbl_BalanceHistory[[#This Row],[FundCode]]="01000","GF","Hi Ed / OCR"))</f>
        <v>GF</v>
      </c>
      <c r="Q576" s="5">
        <v>4959212.04</v>
      </c>
      <c r="R576" s="5">
        <v>4841584.3499999996</v>
      </c>
      <c r="S576" s="5">
        <v>117627.69</v>
      </c>
      <c r="T576" s="5">
        <v>0</v>
      </c>
      <c r="U576" s="3"/>
      <c r="V576" s="5">
        <v>117627.69</v>
      </c>
      <c r="W576" s="5">
        <v>0</v>
      </c>
      <c r="X576" s="5"/>
      <c r="Y576" s="5"/>
      <c r="Z576" s="5">
        <f>Tbl_BalanceHistory[[#This Row],[Discretionary Recommended - Pre 2022]]+Tbl_BalanceHistory[[#This Row],[Discretionary Balance Recommended: Policy]]+Tbl_BalanceHistory[[#This Row],[Discretionary Balance Recommended: Commitments]]</f>
        <v>0</v>
      </c>
      <c r="AA576" s="5">
        <f>Tbl_BalanceHistory[[#This Row],[Discretionary Balance]]-Tbl_BalanceHistory[[#This Row],[Discretionary Reappropriation]]</f>
        <v>117627.69</v>
      </c>
      <c r="AB576" s="2"/>
      <c r="AC576" s="2"/>
      <c r="AD576" s="2"/>
      <c r="AE576" s="2"/>
    </row>
    <row r="577" spans="1:31" ht="30" x14ac:dyDescent="0.25">
      <c r="A577" s="2" t="s">
        <v>215</v>
      </c>
      <c r="B577" s="3">
        <v>3</v>
      </c>
      <c r="C577" s="3">
        <v>121</v>
      </c>
      <c r="D577" s="3" t="s">
        <v>217</v>
      </c>
      <c r="E577" s="3" t="str">
        <f>_xlfn.XLOOKUP(Tbl_BalanceHistory[[#This Row],[RespAgy]],Tbl_Agencies[Agy Code],Tbl_Agencies[Agy Sort])</f>
        <v>047000</v>
      </c>
      <c r="F577" s="2" t="str">
        <f>Tbl_BalanceHistory[[#This Row],[RespAgy]]&amp;": "&amp;Tbl_BalanceHistory[[#This Row],[RespAgency]]</f>
        <v>121: Office of the Governor</v>
      </c>
      <c r="G577" s="3">
        <v>121</v>
      </c>
      <c r="H577" s="3" t="s">
        <v>217</v>
      </c>
      <c r="I577" s="3" t="str">
        <f>_xlfn.XLOOKUP(Tbl_BalanceHistory[[#This Row],[AgyCode]],Tbl_Agencies[Agy Code],Tbl_Agencies[Agy Sort])</f>
        <v>047000</v>
      </c>
      <c r="J577" s="2" t="str">
        <f>Tbl_BalanceHistory[[#This Row],[AgyCode]]&amp;": "&amp;Tbl_BalanceHistory[[#This Row],[Agency Name]]</f>
        <v>121: Office of the Governor</v>
      </c>
      <c r="K577" s="1">
        <v>2021</v>
      </c>
      <c r="L577" s="3">
        <v>799</v>
      </c>
      <c r="M577" s="3" t="s">
        <v>62</v>
      </c>
      <c r="N577" s="2" t="str">
        <f>Tbl_BalanceHistory[[#This Row],[ProgramCode]]&amp;": "&amp;Tbl_BalanceHistory[[#This Row],[Program Name]]</f>
        <v>799: Administrative and Support Services</v>
      </c>
      <c r="O577" s="3" t="s">
        <v>886</v>
      </c>
      <c r="P577" s="1" t="str">
        <f>IF(Tbl_BalanceHistory[[#This Row],[FundCode]]="0100","GF",IF(Tbl_BalanceHistory[[#This Row],[FundCode]]="01000","GF","Hi Ed / OCR"))</f>
        <v>GF</v>
      </c>
      <c r="Q577" s="5">
        <v>6604790</v>
      </c>
      <c r="R577" s="5">
        <v>5694169.0800000001</v>
      </c>
      <c r="S577" s="5">
        <v>910620.92</v>
      </c>
      <c r="T577" s="5">
        <v>0</v>
      </c>
      <c r="U577" s="3"/>
      <c r="V577" s="5">
        <v>910620.92</v>
      </c>
      <c r="W577" s="5">
        <v>910620.92</v>
      </c>
      <c r="X577" s="5"/>
      <c r="Y577" s="5"/>
      <c r="Z577" s="5">
        <f>Tbl_BalanceHistory[[#This Row],[Discretionary Recommended - Pre 2022]]+Tbl_BalanceHistory[[#This Row],[Discretionary Balance Recommended: Policy]]+Tbl_BalanceHistory[[#This Row],[Discretionary Balance Recommended: Commitments]]</f>
        <v>910620.92</v>
      </c>
      <c r="AA577" s="5">
        <f>Tbl_BalanceHistory[[#This Row],[Discretionary Balance]]-Tbl_BalanceHistory[[#This Row],[Discretionary Reappropriation]]</f>
        <v>0</v>
      </c>
      <c r="AB577" s="2" t="s">
        <v>1741</v>
      </c>
      <c r="AC577" s="2"/>
      <c r="AD577" s="2"/>
      <c r="AE577" s="2"/>
    </row>
    <row r="578" spans="1:31" ht="30" x14ac:dyDescent="0.25">
      <c r="A578" s="2" t="s">
        <v>215</v>
      </c>
      <c r="B578" s="3">
        <v>3</v>
      </c>
      <c r="C578" s="3">
        <v>121</v>
      </c>
      <c r="D578" s="3" t="s">
        <v>217</v>
      </c>
      <c r="E578" s="3" t="str">
        <f>_xlfn.XLOOKUP(Tbl_BalanceHistory[[#This Row],[RespAgy]],Tbl_Agencies[Agy Code],Tbl_Agencies[Agy Sort])</f>
        <v>047000</v>
      </c>
      <c r="F578" s="2" t="str">
        <f>Tbl_BalanceHistory[[#This Row],[RespAgy]]&amp;": "&amp;Tbl_BalanceHistory[[#This Row],[RespAgency]]</f>
        <v>121: Office of the Governor</v>
      </c>
      <c r="G578" s="3">
        <v>121</v>
      </c>
      <c r="H578" s="3" t="s">
        <v>217</v>
      </c>
      <c r="I578" s="3" t="str">
        <f>_xlfn.XLOOKUP(Tbl_BalanceHistory[[#This Row],[AgyCode]],Tbl_Agencies[Agy Code],Tbl_Agencies[Agy Sort])</f>
        <v>047000</v>
      </c>
      <c r="J578" s="2" t="str">
        <f>Tbl_BalanceHistory[[#This Row],[AgyCode]]&amp;": "&amp;Tbl_BalanceHistory[[#This Row],[Agency Name]]</f>
        <v>121: Office of the Governor</v>
      </c>
      <c r="K578" s="1">
        <v>2022</v>
      </c>
      <c r="L578" s="3">
        <v>799</v>
      </c>
      <c r="M578" s="3" t="s">
        <v>62</v>
      </c>
      <c r="N578" s="2" t="str">
        <f>Tbl_BalanceHistory[[#This Row],[ProgramCode]]&amp;": "&amp;Tbl_BalanceHistory[[#This Row],[Program Name]]</f>
        <v>799: Administrative and Support Services</v>
      </c>
      <c r="O578" s="3" t="s">
        <v>886</v>
      </c>
      <c r="P578" s="1" t="str">
        <f>IF(Tbl_BalanceHistory[[#This Row],[FundCode]]="0100","GF",IF(Tbl_BalanceHistory[[#This Row],[FundCode]]="01000","GF","Hi Ed / OCR"))</f>
        <v>GF</v>
      </c>
      <c r="Q578" s="5">
        <v>7606363.79</v>
      </c>
      <c r="R578" s="5">
        <v>6600135.5199999996</v>
      </c>
      <c r="S578" s="5">
        <v>1006228.27</v>
      </c>
      <c r="T578" s="5">
        <v>0</v>
      </c>
      <c r="U578" s="3"/>
      <c r="V578" s="5">
        <v>1006228.27</v>
      </c>
      <c r="W578" s="5"/>
      <c r="X578" s="5">
        <v>1006228.27</v>
      </c>
      <c r="Y578" s="5">
        <v>0</v>
      </c>
      <c r="Z578" s="5">
        <f>Tbl_BalanceHistory[[#This Row],[Discretionary Recommended - Pre 2022]]+Tbl_BalanceHistory[[#This Row],[Discretionary Balance Recommended: Policy]]+Tbl_BalanceHistory[[#This Row],[Discretionary Balance Recommended: Commitments]]</f>
        <v>1006228.27</v>
      </c>
      <c r="AA578" s="5">
        <f>Tbl_BalanceHistory[[#This Row],[Discretionary Balance]]-Tbl_BalanceHistory[[#This Row],[Discretionary Reappropriation]]</f>
        <v>0</v>
      </c>
      <c r="AB578" s="2"/>
      <c r="AC578" s="2" t="s">
        <v>1742</v>
      </c>
      <c r="AD578" s="2"/>
      <c r="AE578" s="2"/>
    </row>
    <row r="579" spans="1:31" ht="30" x14ac:dyDescent="0.25">
      <c r="A579" s="2" t="s">
        <v>215</v>
      </c>
      <c r="B579" s="3">
        <v>3</v>
      </c>
      <c r="C579" s="3">
        <v>121</v>
      </c>
      <c r="D579" s="3" t="s">
        <v>217</v>
      </c>
      <c r="E579" s="3" t="str">
        <f>_xlfn.XLOOKUP(Tbl_BalanceHistory[[#This Row],[RespAgy]],Tbl_Agencies[Agy Code],Tbl_Agencies[Agy Sort])</f>
        <v>047000</v>
      </c>
      <c r="F579" s="2" t="str">
        <f>Tbl_BalanceHistory[[#This Row],[RespAgy]]&amp;": "&amp;Tbl_BalanceHistory[[#This Row],[RespAgency]]</f>
        <v>121: Office of the Governor</v>
      </c>
      <c r="G579" s="3">
        <v>121</v>
      </c>
      <c r="H579" s="3" t="s">
        <v>217</v>
      </c>
      <c r="I579" s="3" t="str">
        <f>_xlfn.XLOOKUP(Tbl_BalanceHistory[[#This Row],[AgyCode]],Tbl_Agencies[Agy Code],Tbl_Agencies[Agy Sort])</f>
        <v>047000</v>
      </c>
      <c r="J579" s="2" t="str">
        <f>Tbl_BalanceHistory[[#This Row],[AgyCode]]&amp;": "&amp;Tbl_BalanceHistory[[#This Row],[Agency Name]]</f>
        <v>121: Office of the Governor</v>
      </c>
      <c r="K579" s="1">
        <v>2023</v>
      </c>
      <c r="L579" s="3">
        <v>799</v>
      </c>
      <c r="M579" s="3" t="s">
        <v>62</v>
      </c>
      <c r="N579" s="2" t="str">
        <f>Tbl_BalanceHistory[[#This Row],[ProgramCode]]&amp;": "&amp;Tbl_BalanceHistory[[#This Row],[Program Name]]</f>
        <v>799: Administrative and Support Services</v>
      </c>
      <c r="O579" s="3" t="s">
        <v>886</v>
      </c>
      <c r="P579" s="1" t="str">
        <f>IF(Tbl_BalanceHistory[[#This Row],[FundCode]]="0100","GF",IF(Tbl_BalanceHistory[[#This Row],[FundCode]]="01000","GF","Hi Ed / OCR"))</f>
        <v>GF</v>
      </c>
      <c r="Q579" s="5">
        <v>14313740.73</v>
      </c>
      <c r="R579" s="5">
        <v>8952322.5899999999</v>
      </c>
      <c r="S579" s="5">
        <v>5361418.1399999997</v>
      </c>
      <c r="T579" s="5">
        <v>395221.09</v>
      </c>
      <c r="U579" s="3" t="s">
        <v>2354</v>
      </c>
      <c r="V579" s="5">
        <v>4966197.05</v>
      </c>
      <c r="W579" s="5">
        <v>0</v>
      </c>
      <c r="X579" s="5">
        <v>4966197.05</v>
      </c>
      <c r="Y579" s="5">
        <v>0</v>
      </c>
      <c r="Z579" s="5">
        <v>4966197.05</v>
      </c>
      <c r="AA579" s="5">
        <v>0</v>
      </c>
      <c r="AB579" s="2"/>
      <c r="AC579" s="2" t="s">
        <v>2353</v>
      </c>
      <c r="AD579" s="2"/>
      <c r="AE579" s="2" t="s">
        <v>2355</v>
      </c>
    </row>
    <row r="580" spans="1:31" ht="30" x14ac:dyDescent="0.25">
      <c r="A580" s="2" t="s">
        <v>215</v>
      </c>
      <c r="B580" s="3">
        <v>3</v>
      </c>
      <c r="C580" s="3">
        <v>121</v>
      </c>
      <c r="D580" s="3" t="s">
        <v>217</v>
      </c>
      <c r="E580" s="3" t="str">
        <f>_xlfn.XLOOKUP(Tbl_BalanceHistory[[#This Row],[RespAgy]],Tbl_Agencies[Agy Code],Tbl_Agencies[Agy Sort])</f>
        <v>047000</v>
      </c>
      <c r="F580" s="2" t="str">
        <f>Tbl_BalanceHistory[[#This Row],[RespAgy]]&amp;": "&amp;Tbl_BalanceHistory[[#This Row],[RespAgency]]</f>
        <v>121: Office of the Governor</v>
      </c>
      <c r="G580" s="3">
        <v>121</v>
      </c>
      <c r="H580" s="3" t="s">
        <v>217</v>
      </c>
      <c r="I580" s="3" t="str">
        <f>_xlfn.XLOOKUP(Tbl_BalanceHistory[[#This Row],[AgyCode]],Tbl_Agencies[Agy Code],Tbl_Agencies[Agy Sort])</f>
        <v>047000</v>
      </c>
      <c r="J580" s="2" t="str">
        <f>Tbl_BalanceHistory[[#This Row],[AgyCode]]&amp;": "&amp;Tbl_BalanceHistory[[#This Row],[Agency Name]]</f>
        <v>121: Office of the Governor</v>
      </c>
      <c r="K580" s="1">
        <v>2024</v>
      </c>
      <c r="L580" s="3">
        <v>799</v>
      </c>
      <c r="M580" s="3" t="s">
        <v>62</v>
      </c>
      <c r="N580" s="2" t="str">
        <f>Tbl_BalanceHistory[[#This Row],[ProgramCode]]&amp;": "&amp;Tbl_BalanceHistory[[#This Row],[Program Name]]</f>
        <v>799: Administrative and Support Services</v>
      </c>
      <c r="O580" s="3" t="s">
        <v>886</v>
      </c>
      <c r="P580" s="1" t="str">
        <f>IF(Tbl_BalanceHistory[[#This Row],[FundCode]]="0100","GF",IF(Tbl_BalanceHistory[[#This Row],[FundCode]]="01000","GF","Hi Ed / OCR"))</f>
        <v>GF</v>
      </c>
      <c r="Q580" s="5">
        <v>16504479</v>
      </c>
      <c r="R580" s="5">
        <v>12959625.199999999</v>
      </c>
      <c r="S580" s="5">
        <v>3544853.8</v>
      </c>
      <c r="T580" s="5">
        <v>544099.09</v>
      </c>
      <c r="U580" s="3" t="s">
        <v>2509</v>
      </c>
      <c r="V580" s="5">
        <v>3000754.71</v>
      </c>
      <c r="W580" s="5">
        <v>0</v>
      </c>
      <c r="X580" s="5">
        <v>3000754.71</v>
      </c>
      <c r="Y580" s="5">
        <v>0</v>
      </c>
      <c r="Z580" s="5">
        <v>3000754.71</v>
      </c>
      <c r="AA580" s="5">
        <v>0</v>
      </c>
      <c r="AB580" s="2"/>
      <c r="AC580" s="2" t="s">
        <v>2353</v>
      </c>
      <c r="AD580" s="2"/>
      <c r="AE580" s="2" t="s">
        <v>2510</v>
      </c>
    </row>
    <row r="581" spans="1:31" ht="45" x14ac:dyDescent="0.25">
      <c r="A581" s="2" t="s">
        <v>215</v>
      </c>
      <c r="B581" s="3">
        <v>3</v>
      </c>
      <c r="C581" s="3">
        <v>119</v>
      </c>
      <c r="D581" s="3" t="s">
        <v>225</v>
      </c>
      <c r="E581" s="3" t="str">
        <f>_xlfn.XLOOKUP(Tbl_BalanceHistory[[#This Row],[RespAgy]],Tbl_Agencies[Agy Code],Tbl_Agencies[Agy Sort])</f>
        <v>048000</v>
      </c>
      <c r="F581" s="2" t="str">
        <f>Tbl_BalanceHistory[[#This Row],[RespAgy]]&amp;": "&amp;Tbl_BalanceHistory[[#This Row],[RespAgency]]</f>
        <v>119: Lieutenant Governor</v>
      </c>
      <c r="G581" s="3">
        <v>119</v>
      </c>
      <c r="H581" s="3" t="s">
        <v>225</v>
      </c>
      <c r="I581" s="3" t="str">
        <f>_xlfn.XLOOKUP(Tbl_BalanceHistory[[#This Row],[AgyCode]],Tbl_Agencies[Agy Code],Tbl_Agencies[Agy Sort])</f>
        <v>048000</v>
      </c>
      <c r="J581" s="2" t="str">
        <f>Tbl_BalanceHistory[[#This Row],[AgyCode]]&amp;": "&amp;Tbl_BalanceHistory[[#This Row],[Agency Name]]</f>
        <v>119: Lieutenant Governor</v>
      </c>
      <c r="K581" s="1">
        <v>2014</v>
      </c>
      <c r="L581" s="3">
        <v>799</v>
      </c>
      <c r="M581" s="3" t="s">
        <v>62</v>
      </c>
      <c r="N581" s="2" t="str">
        <f>Tbl_BalanceHistory[[#This Row],[ProgramCode]]&amp;": "&amp;Tbl_BalanceHistory[[#This Row],[Program Name]]</f>
        <v>799: Administrative and Support Services</v>
      </c>
      <c r="O581" s="3" t="s">
        <v>1730</v>
      </c>
      <c r="P581" s="1" t="str">
        <f>IF(Tbl_BalanceHistory[[#This Row],[FundCode]]="0100","GF",IF(Tbl_BalanceHistory[[#This Row],[FundCode]]="01000","GF","Hi Ed / OCR"))</f>
        <v>GF</v>
      </c>
      <c r="Q581" s="5">
        <v>357983</v>
      </c>
      <c r="R581" s="5">
        <v>306821.89</v>
      </c>
      <c r="S581" s="5">
        <v>51161</v>
      </c>
      <c r="T581" s="5">
        <v>0</v>
      </c>
      <c r="U581" s="3"/>
      <c r="V581" s="5">
        <v>51161</v>
      </c>
      <c r="W581" s="5">
        <v>51161</v>
      </c>
      <c r="X581" s="5"/>
      <c r="Y581" s="5"/>
      <c r="Z581" s="5">
        <f>Tbl_BalanceHistory[[#This Row],[Discretionary Recommended - Pre 2022]]+Tbl_BalanceHistory[[#This Row],[Discretionary Balance Recommended: Policy]]+Tbl_BalanceHistory[[#This Row],[Discretionary Balance Recommended: Commitments]]</f>
        <v>51161</v>
      </c>
      <c r="AA581" s="5">
        <f>Tbl_BalanceHistory[[#This Row],[Discretionary Balance]]-Tbl_BalanceHistory[[#This Row],[Discretionary Reappropriation]]</f>
        <v>0</v>
      </c>
      <c r="AB581" s="2" t="s">
        <v>1743</v>
      </c>
      <c r="AC581" s="2"/>
      <c r="AD581" s="2"/>
      <c r="AE581" s="2"/>
    </row>
    <row r="582" spans="1:31" ht="30" x14ac:dyDescent="0.25">
      <c r="A582" s="2" t="s">
        <v>215</v>
      </c>
      <c r="B582" s="3">
        <v>3</v>
      </c>
      <c r="C582" s="3">
        <v>119</v>
      </c>
      <c r="D582" s="3" t="s">
        <v>225</v>
      </c>
      <c r="E582" s="3" t="str">
        <f>_xlfn.XLOOKUP(Tbl_BalanceHistory[[#This Row],[RespAgy]],Tbl_Agencies[Agy Code],Tbl_Agencies[Agy Sort])</f>
        <v>048000</v>
      </c>
      <c r="F582" s="2" t="str">
        <f>Tbl_BalanceHistory[[#This Row],[RespAgy]]&amp;": "&amp;Tbl_BalanceHistory[[#This Row],[RespAgency]]</f>
        <v>119: Lieutenant Governor</v>
      </c>
      <c r="G582" s="3">
        <v>119</v>
      </c>
      <c r="H582" s="3" t="s">
        <v>225</v>
      </c>
      <c r="I582" s="3" t="str">
        <f>_xlfn.XLOOKUP(Tbl_BalanceHistory[[#This Row],[AgyCode]],Tbl_Agencies[Agy Code],Tbl_Agencies[Agy Sort])</f>
        <v>048000</v>
      </c>
      <c r="J582" s="2" t="str">
        <f>Tbl_BalanceHistory[[#This Row],[AgyCode]]&amp;": "&amp;Tbl_BalanceHistory[[#This Row],[Agency Name]]</f>
        <v>119: Lieutenant Governor</v>
      </c>
      <c r="K582" s="1">
        <v>2015</v>
      </c>
      <c r="L582" s="3">
        <v>799</v>
      </c>
      <c r="M582" s="3" t="s">
        <v>62</v>
      </c>
      <c r="N582" s="2" t="str">
        <f>Tbl_BalanceHistory[[#This Row],[ProgramCode]]&amp;": "&amp;Tbl_BalanceHistory[[#This Row],[Program Name]]</f>
        <v>799: Administrative and Support Services</v>
      </c>
      <c r="O582" s="3" t="s">
        <v>1730</v>
      </c>
      <c r="P582" s="1" t="str">
        <f>IF(Tbl_BalanceHistory[[#This Row],[FundCode]]="0100","GF",IF(Tbl_BalanceHistory[[#This Row],[FundCode]]="01000","GF","Hi Ed / OCR"))</f>
        <v>GF</v>
      </c>
      <c r="Q582" s="5">
        <v>410082</v>
      </c>
      <c r="R582" s="5">
        <v>298144</v>
      </c>
      <c r="S582" s="5">
        <v>111937</v>
      </c>
      <c r="T582" s="5">
        <v>0</v>
      </c>
      <c r="U582" s="3"/>
      <c r="V582" s="5">
        <v>111937</v>
      </c>
      <c r="W582" s="5">
        <v>50000</v>
      </c>
      <c r="X582" s="5"/>
      <c r="Y582" s="5"/>
      <c r="Z582" s="5">
        <f>Tbl_BalanceHistory[[#This Row],[Discretionary Recommended - Pre 2022]]+Tbl_BalanceHistory[[#This Row],[Discretionary Balance Recommended: Policy]]+Tbl_BalanceHistory[[#This Row],[Discretionary Balance Recommended: Commitments]]</f>
        <v>50000</v>
      </c>
      <c r="AA582" s="5">
        <f>Tbl_BalanceHistory[[#This Row],[Discretionary Balance]]-Tbl_BalanceHistory[[#This Row],[Discretionary Reappropriation]]</f>
        <v>61937</v>
      </c>
      <c r="AB582" s="2"/>
      <c r="AC582" s="2"/>
      <c r="AD582" s="2"/>
      <c r="AE582" s="2"/>
    </row>
    <row r="583" spans="1:31" ht="30" x14ac:dyDescent="0.25">
      <c r="A583" s="2" t="s">
        <v>215</v>
      </c>
      <c r="B583" s="3">
        <v>3</v>
      </c>
      <c r="C583" s="3">
        <v>119</v>
      </c>
      <c r="D583" s="3" t="s">
        <v>225</v>
      </c>
      <c r="E583" s="3" t="str">
        <f>_xlfn.XLOOKUP(Tbl_BalanceHistory[[#This Row],[RespAgy]],Tbl_Agencies[Agy Code],Tbl_Agencies[Agy Sort])</f>
        <v>048000</v>
      </c>
      <c r="F583" s="2" t="str">
        <f>Tbl_BalanceHistory[[#This Row],[RespAgy]]&amp;": "&amp;Tbl_BalanceHistory[[#This Row],[RespAgency]]</f>
        <v>119: Lieutenant Governor</v>
      </c>
      <c r="G583" s="3">
        <v>119</v>
      </c>
      <c r="H583" s="3" t="s">
        <v>225</v>
      </c>
      <c r="I583" s="3" t="str">
        <f>_xlfn.XLOOKUP(Tbl_BalanceHistory[[#This Row],[AgyCode]],Tbl_Agencies[Agy Code],Tbl_Agencies[Agy Sort])</f>
        <v>048000</v>
      </c>
      <c r="J583" s="2" t="str">
        <f>Tbl_BalanceHistory[[#This Row],[AgyCode]]&amp;": "&amp;Tbl_BalanceHistory[[#This Row],[Agency Name]]</f>
        <v>119: Lieutenant Governor</v>
      </c>
      <c r="K583" s="1">
        <v>2016</v>
      </c>
      <c r="L583" s="3">
        <v>799</v>
      </c>
      <c r="M583" s="3" t="s">
        <v>62</v>
      </c>
      <c r="N583" s="2" t="str">
        <f>Tbl_BalanceHistory[[#This Row],[ProgramCode]]&amp;": "&amp;Tbl_BalanceHistory[[#This Row],[Program Name]]</f>
        <v>799: Administrative and Support Services</v>
      </c>
      <c r="O583" s="3" t="s">
        <v>1730</v>
      </c>
      <c r="P583" s="1" t="str">
        <f>IF(Tbl_BalanceHistory[[#This Row],[FundCode]]="0100","GF",IF(Tbl_BalanceHistory[[#This Row],[FundCode]]="01000","GF","Hi Ed / OCR"))</f>
        <v>GF</v>
      </c>
      <c r="Q583" s="5">
        <v>416863</v>
      </c>
      <c r="R583" s="5">
        <v>315250.58</v>
      </c>
      <c r="S583" s="5">
        <v>101612</v>
      </c>
      <c r="T583" s="5">
        <v>0</v>
      </c>
      <c r="U583" s="3"/>
      <c r="V583" s="5">
        <v>101612</v>
      </c>
      <c r="W583" s="5">
        <v>0</v>
      </c>
      <c r="X583" s="5"/>
      <c r="Y583" s="5"/>
      <c r="Z583" s="5">
        <f>Tbl_BalanceHistory[[#This Row],[Discretionary Recommended - Pre 2022]]+Tbl_BalanceHistory[[#This Row],[Discretionary Balance Recommended: Policy]]+Tbl_BalanceHistory[[#This Row],[Discretionary Balance Recommended: Commitments]]</f>
        <v>0</v>
      </c>
      <c r="AA583" s="5">
        <f>Tbl_BalanceHistory[[#This Row],[Discretionary Balance]]-Tbl_BalanceHistory[[#This Row],[Discretionary Reappropriation]]</f>
        <v>101612</v>
      </c>
      <c r="AB583" s="2"/>
      <c r="AC583" s="2"/>
      <c r="AD583" s="2"/>
      <c r="AE583" s="2"/>
    </row>
    <row r="584" spans="1:31" ht="30" x14ac:dyDescent="0.25">
      <c r="A584" s="2" t="s">
        <v>215</v>
      </c>
      <c r="B584" s="3">
        <v>3</v>
      </c>
      <c r="C584" s="3">
        <v>119</v>
      </c>
      <c r="D584" s="3" t="s">
        <v>225</v>
      </c>
      <c r="E584" s="3" t="str">
        <f>_xlfn.XLOOKUP(Tbl_BalanceHistory[[#This Row],[RespAgy]],Tbl_Agencies[Agy Code],Tbl_Agencies[Agy Sort])</f>
        <v>048000</v>
      </c>
      <c r="F584" s="2" t="str">
        <f>Tbl_BalanceHistory[[#This Row],[RespAgy]]&amp;": "&amp;Tbl_BalanceHistory[[#This Row],[RespAgency]]</f>
        <v>119: Lieutenant Governor</v>
      </c>
      <c r="G584" s="3">
        <v>119</v>
      </c>
      <c r="H584" s="3" t="s">
        <v>225</v>
      </c>
      <c r="I584" s="3" t="str">
        <f>_xlfn.XLOOKUP(Tbl_BalanceHistory[[#This Row],[AgyCode]],Tbl_Agencies[Agy Code],Tbl_Agencies[Agy Sort])</f>
        <v>048000</v>
      </c>
      <c r="J584" s="2" t="str">
        <f>Tbl_BalanceHistory[[#This Row],[AgyCode]]&amp;": "&amp;Tbl_BalanceHistory[[#This Row],[Agency Name]]</f>
        <v>119: Lieutenant Governor</v>
      </c>
      <c r="K584" s="1">
        <v>2017</v>
      </c>
      <c r="L584" s="3">
        <v>799</v>
      </c>
      <c r="M584" s="3" t="s">
        <v>62</v>
      </c>
      <c r="N584" s="2" t="str">
        <f>Tbl_BalanceHistory[[#This Row],[ProgramCode]]&amp;": "&amp;Tbl_BalanceHistory[[#This Row],[Program Name]]</f>
        <v>799: Administrative and Support Services</v>
      </c>
      <c r="O584" s="3" t="s">
        <v>886</v>
      </c>
      <c r="P584" s="1" t="str">
        <f>IF(Tbl_BalanceHistory[[#This Row],[FundCode]]="0100","GF",IF(Tbl_BalanceHistory[[#This Row],[FundCode]]="01000","GF","Hi Ed / OCR"))</f>
        <v>GF</v>
      </c>
      <c r="Q584" s="5">
        <v>370358</v>
      </c>
      <c r="R584" s="5">
        <v>304832.49</v>
      </c>
      <c r="S584" s="5">
        <v>65525</v>
      </c>
      <c r="T584" s="5">
        <v>0</v>
      </c>
      <c r="U584" s="3"/>
      <c r="V584" s="5">
        <v>65525</v>
      </c>
      <c r="W584" s="5">
        <v>65525</v>
      </c>
      <c r="X584" s="5"/>
      <c r="Y584" s="5"/>
      <c r="Z584" s="5">
        <f>Tbl_BalanceHistory[[#This Row],[Discretionary Recommended - Pre 2022]]+Tbl_BalanceHistory[[#This Row],[Discretionary Balance Recommended: Policy]]+Tbl_BalanceHistory[[#This Row],[Discretionary Balance Recommended: Commitments]]</f>
        <v>65525</v>
      </c>
      <c r="AA584" s="5">
        <f>Tbl_BalanceHistory[[#This Row],[Discretionary Balance]]-Tbl_BalanceHistory[[#This Row],[Discretionary Reappropriation]]</f>
        <v>0</v>
      </c>
      <c r="AB584" s="2" t="s">
        <v>1744</v>
      </c>
      <c r="AC584" s="2"/>
      <c r="AD584" s="2"/>
      <c r="AE584" s="2"/>
    </row>
    <row r="585" spans="1:31" ht="30" x14ac:dyDescent="0.25">
      <c r="A585" s="2" t="s">
        <v>215</v>
      </c>
      <c r="B585" s="3">
        <v>3</v>
      </c>
      <c r="C585" s="3">
        <v>119</v>
      </c>
      <c r="D585" s="3" t="s">
        <v>225</v>
      </c>
      <c r="E585" s="3" t="str">
        <f>_xlfn.XLOOKUP(Tbl_BalanceHistory[[#This Row],[RespAgy]],Tbl_Agencies[Agy Code],Tbl_Agencies[Agy Sort])</f>
        <v>048000</v>
      </c>
      <c r="F585" s="2" t="str">
        <f>Tbl_BalanceHistory[[#This Row],[RespAgy]]&amp;": "&amp;Tbl_BalanceHistory[[#This Row],[RespAgency]]</f>
        <v>119: Lieutenant Governor</v>
      </c>
      <c r="G585" s="3">
        <v>119</v>
      </c>
      <c r="H585" s="3" t="s">
        <v>225</v>
      </c>
      <c r="I585" s="3" t="str">
        <f>_xlfn.XLOOKUP(Tbl_BalanceHistory[[#This Row],[AgyCode]],Tbl_Agencies[Agy Code],Tbl_Agencies[Agy Sort])</f>
        <v>048000</v>
      </c>
      <c r="J585" s="2" t="str">
        <f>Tbl_BalanceHistory[[#This Row],[AgyCode]]&amp;": "&amp;Tbl_BalanceHistory[[#This Row],[Agency Name]]</f>
        <v>119: Lieutenant Governor</v>
      </c>
      <c r="K585" s="1">
        <v>2018</v>
      </c>
      <c r="L585" s="3">
        <v>799</v>
      </c>
      <c r="M585" s="3" t="s">
        <v>62</v>
      </c>
      <c r="N585" s="2" t="str">
        <f>Tbl_BalanceHistory[[#This Row],[ProgramCode]]&amp;": "&amp;Tbl_BalanceHistory[[#This Row],[Program Name]]</f>
        <v>799: Administrative and Support Services</v>
      </c>
      <c r="O585" s="3" t="s">
        <v>886</v>
      </c>
      <c r="P585" s="1" t="str">
        <f>IF(Tbl_BalanceHistory[[#This Row],[FundCode]]="0100","GF",IF(Tbl_BalanceHistory[[#This Row],[FundCode]]="01000","GF","Hi Ed / OCR"))</f>
        <v>GF</v>
      </c>
      <c r="Q585" s="5">
        <v>443596</v>
      </c>
      <c r="R585" s="5">
        <v>387416.69</v>
      </c>
      <c r="S585" s="5">
        <v>56179</v>
      </c>
      <c r="T585" s="5">
        <v>0</v>
      </c>
      <c r="U585" s="3"/>
      <c r="V585" s="5">
        <v>56179</v>
      </c>
      <c r="W585" s="5">
        <v>0</v>
      </c>
      <c r="X585" s="5"/>
      <c r="Y585" s="5"/>
      <c r="Z585" s="5">
        <f>Tbl_BalanceHistory[[#This Row],[Discretionary Recommended - Pre 2022]]+Tbl_BalanceHistory[[#This Row],[Discretionary Balance Recommended: Policy]]+Tbl_BalanceHistory[[#This Row],[Discretionary Balance Recommended: Commitments]]</f>
        <v>0</v>
      </c>
      <c r="AA585" s="5">
        <f>Tbl_BalanceHistory[[#This Row],[Discretionary Balance]]-Tbl_BalanceHistory[[#This Row],[Discretionary Reappropriation]]</f>
        <v>56179</v>
      </c>
      <c r="AB585" s="2" t="s">
        <v>1739</v>
      </c>
      <c r="AC585" s="2"/>
      <c r="AD585" s="2"/>
      <c r="AE585" s="2"/>
    </row>
    <row r="586" spans="1:31" ht="30" x14ac:dyDescent="0.25">
      <c r="A586" s="2" t="s">
        <v>215</v>
      </c>
      <c r="B586" s="3">
        <v>3</v>
      </c>
      <c r="C586" s="3">
        <v>119</v>
      </c>
      <c r="D586" s="3" t="s">
        <v>225</v>
      </c>
      <c r="E586" s="3" t="str">
        <f>_xlfn.XLOOKUP(Tbl_BalanceHistory[[#This Row],[RespAgy]],Tbl_Agencies[Agy Code],Tbl_Agencies[Agy Sort])</f>
        <v>048000</v>
      </c>
      <c r="F586" s="2" t="str">
        <f>Tbl_BalanceHistory[[#This Row],[RespAgy]]&amp;": "&amp;Tbl_BalanceHistory[[#This Row],[RespAgency]]</f>
        <v>119: Lieutenant Governor</v>
      </c>
      <c r="G586" s="3">
        <v>119</v>
      </c>
      <c r="H586" s="3" t="s">
        <v>225</v>
      </c>
      <c r="I586" s="3" t="str">
        <f>_xlfn.XLOOKUP(Tbl_BalanceHistory[[#This Row],[AgyCode]],Tbl_Agencies[Agy Code],Tbl_Agencies[Agy Sort])</f>
        <v>048000</v>
      </c>
      <c r="J586" s="2" t="str">
        <f>Tbl_BalanceHistory[[#This Row],[AgyCode]]&amp;": "&amp;Tbl_BalanceHistory[[#This Row],[Agency Name]]</f>
        <v>119: Lieutenant Governor</v>
      </c>
      <c r="K586" s="1">
        <v>2019</v>
      </c>
      <c r="L586" s="3">
        <v>799</v>
      </c>
      <c r="M586" s="3" t="s">
        <v>62</v>
      </c>
      <c r="N586" s="2" t="str">
        <f>Tbl_BalanceHistory[[#This Row],[ProgramCode]]&amp;": "&amp;Tbl_BalanceHistory[[#This Row],[Program Name]]</f>
        <v>799: Administrative and Support Services</v>
      </c>
      <c r="O586" s="3" t="s">
        <v>886</v>
      </c>
      <c r="P586" s="1" t="str">
        <f>IF(Tbl_BalanceHistory[[#This Row],[FundCode]]="0100","GF",IF(Tbl_BalanceHistory[[#This Row],[FundCode]]="01000","GF","Hi Ed / OCR"))</f>
        <v>GF</v>
      </c>
      <c r="Q586" s="5">
        <v>435381</v>
      </c>
      <c r="R586" s="5">
        <v>433034.65</v>
      </c>
      <c r="S586" s="5">
        <v>2346.35</v>
      </c>
      <c r="T586" s="5">
        <v>0</v>
      </c>
      <c r="U586" s="3"/>
      <c r="V586" s="5">
        <v>2346.35</v>
      </c>
      <c r="W586" s="5">
        <v>2346.35</v>
      </c>
      <c r="X586" s="5"/>
      <c r="Y586" s="5"/>
      <c r="Z586" s="5">
        <f>Tbl_BalanceHistory[[#This Row],[Discretionary Recommended - Pre 2022]]+Tbl_BalanceHistory[[#This Row],[Discretionary Balance Recommended: Policy]]+Tbl_BalanceHistory[[#This Row],[Discretionary Balance Recommended: Commitments]]</f>
        <v>2346.35</v>
      </c>
      <c r="AA586" s="5">
        <f>Tbl_BalanceHistory[[#This Row],[Discretionary Balance]]-Tbl_BalanceHistory[[#This Row],[Discretionary Reappropriation]]</f>
        <v>0</v>
      </c>
      <c r="AB586" s="2" t="s">
        <v>1740</v>
      </c>
      <c r="AC586" s="2"/>
      <c r="AD586" s="2"/>
      <c r="AE586" s="2"/>
    </row>
    <row r="587" spans="1:31" ht="30" x14ac:dyDescent="0.25">
      <c r="A587" s="2" t="s">
        <v>215</v>
      </c>
      <c r="B587" s="3">
        <v>3</v>
      </c>
      <c r="C587" s="3">
        <v>119</v>
      </c>
      <c r="D587" s="3" t="s">
        <v>225</v>
      </c>
      <c r="E587" s="3" t="str">
        <f>_xlfn.XLOOKUP(Tbl_BalanceHistory[[#This Row],[RespAgy]],Tbl_Agencies[Agy Code],Tbl_Agencies[Agy Sort])</f>
        <v>048000</v>
      </c>
      <c r="F587" s="2" t="str">
        <f>Tbl_BalanceHistory[[#This Row],[RespAgy]]&amp;": "&amp;Tbl_BalanceHistory[[#This Row],[RespAgency]]</f>
        <v>119: Lieutenant Governor</v>
      </c>
      <c r="G587" s="3">
        <v>119</v>
      </c>
      <c r="H587" s="3" t="s">
        <v>225</v>
      </c>
      <c r="I587" s="3" t="str">
        <f>_xlfn.XLOOKUP(Tbl_BalanceHistory[[#This Row],[AgyCode]],Tbl_Agencies[Agy Code],Tbl_Agencies[Agy Sort])</f>
        <v>048000</v>
      </c>
      <c r="J587" s="2" t="str">
        <f>Tbl_BalanceHistory[[#This Row],[AgyCode]]&amp;": "&amp;Tbl_BalanceHistory[[#This Row],[Agency Name]]</f>
        <v>119: Lieutenant Governor</v>
      </c>
      <c r="K587" s="1">
        <v>2020</v>
      </c>
      <c r="L587" s="3">
        <v>799</v>
      </c>
      <c r="M587" s="3" t="s">
        <v>62</v>
      </c>
      <c r="N587" s="2" t="str">
        <f>Tbl_BalanceHistory[[#This Row],[ProgramCode]]&amp;": "&amp;Tbl_BalanceHistory[[#This Row],[Program Name]]</f>
        <v>799: Administrative and Support Services</v>
      </c>
      <c r="O587" s="3" t="s">
        <v>886</v>
      </c>
      <c r="P587" s="1" t="str">
        <f>IF(Tbl_BalanceHistory[[#This Row],[FundCode]]="0100","GF",IF(Tbl_BalanceHistory[[#This Row],[FundCode]]="01000","GF","Hi Ed / OCR"))</f>
        <v>GF</v>
      </c>
      <c r="Q587" s="5">
        <v>388419.35</v>
      </c>
      <c r="R587" s="5">
        <v>387345.09</v>
      </c>
      <c r="S587" s="5">
        <v>1074.26</v>
      </c>
      <c r="T587" s="5">
        <v>0</v>
      </c>
      <c r="U587" s="3"/>
      <c r="V587" s="5">
        <v>1074.26</v>
      </c>
      <c r="W587" s="5">
        <v>0</v>
      </c>
      <c r="X587" s="5"/>
      <c r="Y587" s="5"/>
      <c r="Z587" s="5">
        <f>Tbl_BalanceHistory[[#This Row],[Discretionary Recommended - Pre 2022]]+Tbl_BalanceHistory[[#This Row],[Discretionary Balance Recommended: Policy]]+Tbl_BalanceHistory[[#This Row],[Discretionary Balance Recommended: Commitments]]</f>
        <v>0</v>
      </c>
      <c r="AA587" s="5">
        <f>Tbl_BalanceHistory[[#This Row],[Discretionary Balance]]-Tbl_BalanceHistory[[#This Row],[Discretionary Reappropriation]]</f>
        <v>1074.26</v>
      </c>
      <c r="AB587" s="2"/>
      <c r="AC587" s="2"/>
      <c r="AD587" s="2"/>
      <c r="AE587" s="2"/>
    </row>
    <row r="588" spans="1:31" ht="30" x14ac:dyDescent="0.25">
      <c r="A588" s="2" t="s">
        <v>215</v>
      </c>
      <c r="B588" s="3">
        <v>3</v>
      </c>
      <c r="C588" s="3">
        <v>119</v>
      </c>
      <c r="D588" s="3" t="s">
        <v>225</v>
      </c>
      <c r="E588" s="3" t="str">
        <f>_xlfn.XLOOKUP(Tbl_BalanceHistory[[#This Row],[RespAgy]],Tbl_Agencies[Agy Code],Tbl_Agencies[Agy Sort])</f>
        <v>048000</v>
      </c>
      <c r="F588" s="2" t="str">
        <f>Tbl_BalanceHistory[[#This Row],[RespAgy]]&amp;": "&amp;Tbl_BalanceHistory[[#This Row],[RespAgency]]</f>
        <v>119: Lieutenant Governor</v>
      </c>
      <c r="G588" s="3">
        <v>119</v>
      </c>
      <c r="H588" s="3" t="s">
        <v>225</v>
      </c>
      <c r="I588" s="3" t="str">
        <f>_xlfn.XLOOKUP(Tbl_BalanceHistory[[#This Row],[AgyCode]],Tbl_Agencies[Agy Code],Tbl_Agencies[Agy Sort])</f>
        <v>048000</v>
      </c>
      <c r="J588" s="2" t="str">
        <f>Tbl_BalanceHistory[[#This Row],[AgyCode]]&amp;": "&amp;Tbl_BalanceHistory[[#This Row],[Agency Name]]</f>
        <v>119: Lieutenant Governor</v>
      </c>
      <c r="K588" s="1">
        <v>2021</v>
      </c>
      <c r="L588" s="3">
        <v>799</v>
      </c>
      <c r="M588" s="3" t="s">
        <v>62</v>
      </c>
      <c r="N588" s="2" t="str">
        <f>Tbl_BalanceHistory[[#This Row],[ProgramCode]]&amp;": "&amp;Tbl_BalanceHistory[[#This Row],[Program Name]]</f>
        <v>799: Administrative and Support Services</v>
      </c>
      <c r="O588" s="3" t="s">
        <v>886</v>
      </c>
      <c r="P588" s="1" t="str">
        <f>IF(Tbl_BalanceHistory[[#This Row],[FundCode]]="0100","GF",IF(Tbl_BalanceHistory[[#This Row],[FundCode]]="01000","GF","Hi Ed / OCR"))</f>
        <v>GF</v>
      </c>
      <c r="Q588" s="5">
        <v>388271</v>
      </c>
      <c r="R588" s="5">
        <v>377875.69</v>
      </c>
      <c r="S588" s="5">
        <v>10395.31</v>
      </c>
      <c r="T588" s="5">
        <v>0</v>
      </c>
      <c r="U588" s="3"/>
      <c r="V588" s="5">
        <v>10395.31</v>
      </c>
      <c r="W588" s="5">
        <v>10395.31</v>
      </c>
      <c r="X588" s="5"/>
      <c r="Y588" s="5"/>
      <c r="Z588" s="5">
        <f>Tbl_BalanceHistory[[#This Row],[Discretionary Recommended - Pre 2022]]+Tbl_BalanceHistory[[#This Row],[Discretionary Balance Recommended: Policy]]+Tbl_BalanceHistory[[#This Row],[Discretionary Balance Recommended: Commitments]]</f>
        <v>10395.31</v>
      </c>
      <c r="AA588" s="5">
        <f>Tbl_BalanceHistory[[#This Row],[Discretionary Balance]]-Tbl_BalanceHistory[[#This Row],[Discretionary Reappropriation]]</f>
        <v>0</v>
      </c>
      <c r="AB588" s="2" t="s">
        <v>1741</v>
      </c>
      <c r="AC588" s="2"/>
      <c r="AD588" s="2"/>
      <c r="AE588" s="2"/>
    </row>
    <row r="589" spans="1:31" ht="30" x14ac:dyDescent="0.25">
      <c r="A589" s="2" t="s">
        <v>215</v>
      </c>
      <c r="B589" s="3">
        <v>3</v>
      </c>
      <c r="C589" s="3">
        <v>119</v>
      </c>
      <c r="D589" s="3" t="s">
        <v>225</v>
      </c>
      <c r="E589" s="3" t="str">
        <f>_xlfn.XLOOKUP(Tbl_BalanceHistory[[#This Row],[RespAgy]],Tbl_Agencies[Agy Code],Tbl_Agencies[Agy Sort])</f>
        <v>048000</v>
      </c>
      <c r="F589" s="2" t="str">
        <f>Tbl_BalanceHistory[[#This Row],[RespAgy]]&amp;": "&amp;Tbl_BalanceHistory[[#This Row],[RespAgency]]</f>
        <v>119: Lieutenant Governor</v>
      </c>
      <c r="G589" s="3">
        <v>119</v>
      </c>
      <c r="H589" s="3" t="s">
        <v>225</v>
      </c>
      <c r="I589" s="3" t="str">
        <f>_xlfn.XLOOKUP(Tbl_BalanceHistory[[#This Row],[AgyCode]],Tbl_Agencies[Agy Code],Tbl_Agencies[Agy Sort])</f>
        <v>048000</v>
      </c>
      <c r="J589" s="2" t="str">
        <f>Tbl_BalanceHistory[[#This Row],[AgyCode]]&amp;": "&amp;Tbl_BalanceHistory[[#This Row],[Agency Name]]</f>
        <v>119: Lieutenant Governor</v>
      </c>
      <c r="K589" s="1">
        <v>2022</v>
      </c>
      <c r="L589" s="3">
        <v>799</v>
      </c>
      <c r="M589" s="3" t="s">
        <v>62</v>
      </c>
      <c r="N589" s="2" t="str">
        <f>Tbl_BalanceHistory[[#This Row],[ProgramCode]]&amp;": "&amp;Tbl_BalanceHistory[[#This Row],[Program Name]]</f>
        <v>799: Administrative and Support Services</v>
      </c>
      <c r="O589" s="3" t="s">
        <v>886</v>
      </c>
      <c r="P589" s="1" t="str">
        <f>IF(Tbl_BalanceHistory[[#This Row],[FundCode]]="0100","GF",IF(Tbl_BalanceHistory[[#This Row],[FundCode]]="01000","GF","Hi Ed / OCR"))</f>
        <v>GF</v>
      </c>
      <c r="Q589" s="5">
        <v>437138</v>
      </c>
      <c r="R589" s="5">
        <v>402828.59</v>
      </c>
      <c r="S589" s="5">
        <v>34309.410000000003</v>
      </c>
      <c r="T589" s="5">
        <v>0</v>
      </c>
      <c r="U589" s="3"/>
      <c r="V589" s="5">
        <v>34309.410000000003</v>
      </c>
      <c r="W589" s="5"/>
      <c r="X589" s="5">
        <v>34309.410000000003</v>
      </c>
      <c r="Y589" s="5">
        <v>0</v>
      </c>
      <c r="Z589" s="5">
        <f>Tbl_BalanceHistory[[#This Row],[Discretionary Recommended - Pre 2022]]+Tbl_BalanceHistory[[#This Row],[Discretionary Balance Recommended: Policy]]+Tbl_BalanceHistory[[#This Row],[Discretionary Balance Recommended: Commitments]]</f>
        <v>34309.410000000003</v>
      </c>
      <c r="AA589" s="5">
        <f>Tbl_BalanceHistory[[#This Row],[Discretionary Balance]]-Tbl_BalanceHistory[[#This Row],[Discretionary Reappropriation]]</f>
        <v>0</v>
      </c>
      <c r="AB589" s="2"/>
      <c r="AC589" s="2" t="s">
        <v>1745</v>
      </c>
      <c r="AD589" s="2"/>
      <c r="AE589" s="2"/>
    </row>
    <row r="590" spans="1:31" ht="30" x14ac:dyDescent="0.25">
      <c r="A590" s="2" t="s">
        <v>215</v>
      </c>
      <c r="B590" s="3">
        <v>3</v>
      </c>
      <c r="C590" s="3">
        <v>119</v>
      </c>
      <c r="D590" s="3" t="s">
        <v>225</v>
      </c>
      <c r="E590" s="3" t="str">
        <f>_xlfn.XLOOKUP(Tbl_BalanceHistory[[#This Row],[RespAgy]],Tbl_Agencies[Agy Code],Tbl_Agencies[Agy Sort])</f>
        <v>048000</v>
      </c>
      <c r="F590" s="2" t="str">
        <f>Tbl_BalanceHistory[[#This Row],[RespAgy]]&amp;": "&amp;Tbl_BalanceHistory[[#This Row],[RespAgency]]</f>
        <v>119: Lieutenant Governor</v>
      </c>
      <c r="G590" s="3">
        <v>119</v>
      </c>
      <c r="H590" s="3" t="s">
        <v>225</v>
      </c>
      <c r="I590" s="3" t="str">
        <f>_xlfn.XLOOKUP(Tbl_BalanceHistory[[#This Row],[AgyCode]],Tbl_Agencies[Agy Code],Tbl_Agencies[Agy Sort])</f>
        <v>048000</v>
      </c>
      <c r="J590" s="2" t="str">
        <f>Tbl_BalanceHistory[[#This Row],[AgyCode]]&amp;": "&amp;Tbl_BalanceHistory[[#This Row],[Agency Name]]</f>
        <v>119: Lieutenant Governor</v>
      </c>
      <c r="K590" s="1">
        <v>2023</v>
      </c>
      <c r="L590" s="3">
        <v>799</v>
      </c>
      <c r="M590" s="3" t="s">
        <v>62</v>
      </c>
      <c r="N590" s="2" t="str">
        <f>Tbl_BalanceHistory[[#This Row],[ProgramCode]]&amp;": "&amp;Tbl_BalanceHistory[[#This Row],[Program Name]]</f>
        <v>799: Administrative and Support Services</v>
      </c>
      <c r="O590" s="3" t="s">
        <v>886</v>
      </c>
      <c r="P590" s="1" t="str">
        <f>IF(Tbl_BalanceHistory[[#This Row],[FundCode]]="0100","GF",IF(Tbl_BalanceHistory[[#This Row],[FundCode]]="01000","GF","Hi Ed / OCR"))</f>
        <v>GF</v>
      </c>
      <c r="Q590" s="5">
        <v>466260.41</v>
      </c>
      <c r="R590" s="5">
        <v>439269.78</v>
      </c>
      <c r="S590" s="5">
        <v>26990.63</v>
      </c>
      <c r="T590" s="5">
        <v>0</v>
      </c>
      <c r="U590" s="3"/>
      <c r="V590" s="5">
        <v>26990.63</v>
      </c>
      <c r="W590" s="5">
        <v>0</v>
      </c>
      <c r="X590" s="5">
        <v>26990.63</v>
      </c>
      <c r="Y590" s="5">
        <v>0</v>
      </c>
      <c r="Z590" s="5">
        <v>26990.63</v>
      </c>
      <c r="AA590" s="5">
        <v>0</v>
      </c>
      <c r="AB590" s="2"/>
      <c r="AC590" s="2" t="s">
        <v>2356</v>
      </c>
      <c r="AD590" s="2"/>
      <c r="AE590" s="2"/>
    </row>
    <row r="591" spans="1:31" ht="30" x14ac:dyDescent="0.25">
      <c r="A591" s="2" t="s">
        <v>215</v>
      </c>
      <c r="B591" s="3">
        <v>3</v>
      </c>
      <c r="C591" s="3">
        <v>119</v>
      </c>
      <c r="D591" s="3" t="s">
        <v>225</v>
      </c>
      <c r="E591" s="3" t="str">
        <f>_xlfn.XLOOKUP(Tbl_BalanceHistory[[#This Row],[RespAgy]],Tbl_Agencies[Agy Code],Tbl_Agencies[Agy Sort])</f>
        <v>048000</v>
      </c>
      <c r="F591" s="2" t="str">
        <f>Tbl_BalanceHistory[[#This Row],[RespAgy]]&amp;": "&amp;Tbl_BalanceHistory[[#This Row],[RespAgency]]</f>
        <v>119: Lieutenant Governor</v>
      </c>
      <c r="G591" s="3">
        <v>119</v>
      </c>
      <c r="H591" s="3" t="s">
        <v>225</v>
      </c>
      <c r="I591" s="3" t="str">
        <f>_xlfn.XLOOKUP(Tbl_BalanceHistory[[#This Row],[AgyCode]],Tbl_Agencies[Agy Code],Tbl_Agencies[Agy Sort])</f>
        <v>048000</v>
      </c>
      <c r="J591" s="2" t="str">
        <f>Tbl_BalanceHistory[[#This Row],[AgyCode]]&amp;": "&amp;Tbl_BalanceHistory[[#This Row],[Agency Name]]</f>
        <v>119: Lieutenant Governor</v>
      </c>
      <c r="K591" s="1">
        <v>2024</v>
      </c>
      <c r="L591" s="3">
        <v>799</v>
      </c>
      <c r="M591" s="3" t="s">
        <v>62</v>
      </c>
      <c r="N591" s="2" t="str">
        <f>Tbl_BalanceHistory[[#This Row],[ProgramCode]]&amp;": "&amp;Tbl_BalanceHistory[[#This Row],[Program Name]]</f>
        <v>799: Administrative and Support Services</v>
      </c>
      <c r="O591" s="3" t="s">
        <v>886</v>
      </c>
      <c r="P591" s="1" t="str">
        <f>IF(Tbl_BalanceHistory[[#This Row],[FundCode]]="0100","GF",IF(Tbl_BalanceHistory[[#This Row],[FundCode]]="01000","GF","Hi Ed / OCR"))</f>
        <v>GF</v>
      </c>
      <c r="Q591" s="5">
        <v>591319.63</v>
      </c>
      <c r="R591" s="5">
        <v>566822.78</v>
      </c>
      <c r="S591" s="5">
        <v>24496.85</v>
      </c>
      <c r="T591" s="5">
        <v>0</v>
      </c>
      <c r="U591" s="3"/>
      <c r="V591" s="5">
        <v>24496.85</v>
      </c>
      <c r="W591" s="5">
        <v>0</v>
      </c>
      <c r="X591" s="5">
        <v>24496.85</v>
      </c>
      <c r="Y591" s="5">
        <v>0</v>
      </c>
      <c r="Z591" s="5">
        <v>24496.85</v>
      </c>
      <c r="AA591" s="5">
        <v>0</v>
      </c>
      <c r="AB591" s="2"/>
      <c r="AC591" s="2" t="s">
        <v>2511</v>
      </c>
      <c r="AD591" s="2"/>
      <c r="AE591" s="2"/>
    </row>
    <row r="592" spans="1:31" ht="30" x14ac:dyDescent="0.25">
      <c r="A592" s="2" t="s">
        <v>215</v>
      </c>
      <c r="B592" s="3">
        <v>3</v>
      </c>
      <c r="C592" s="3">
        <v>141</v>
      </c>
      <c r="D592" s="3" t="s">
        <v>228</v>
      </c>
      <c r="E592" s="3" t="str">
        <f>_xlfn.XLOOKUP(Tbl_BalanceHistory[[#This Row],[RespAgy]],Tbl_Agencies[Agy Code],Tbl_Agencies[Agy Sort])</f>
        <v>049000</v>
      </c>
      <c r="F592" s="2" t="str">
        <f>Tbl_BalanceHistory[[#This Row],[RespAgy]]&amp;": "&amp;Tbl_BalanceHistory[[#This Row],[RespAgency]]</f>
        <v>141: Attorney General and Department of Law</v>
      </c>
      <c r="G592" s="3">
        <v>141</v>
      </c>
      <c r="H592" s="3" t="s">
        <v>228</v>
      </c>
      <c r="I592" s="3" t="str">
        <f>_xlfn.XLOOKUP(Tbl_BalanceHistory[[#This Row],[AgyCode]],Tbl_Agencies[Agy Code],Tbl_Agencies[Agy Sort])</f>
        <v>049000</v>
      </c>
      <c r="J592" s="2" t="str">
        <f>Tbl_BalanceHistory[[#This Row],[AgyCode]]&amp;": "&amp;Tbl_BalanceHistory[[#This Row],[Agency Name]]</f>
        <v>141: Attorney General and Department of Law</v>
      </c>
      <c r="K592" s="1">
        <v>2014</v>
      </c>
      <c r="L592" s="3">
        <v>320</v>
      </c>
      <c r="M592" s="3" t="s">
        <v>230</v>
      </c>
      <c r="N592" s="2" t="str">
        <f>Tbl_BalanceHistory[[#This Row],[ProgramCode]]&amp;": "&amp;Tbl_BalanceHistory[[#This Row],[Program Name]]</f>
        <v>320: Legal Advice</v>
      </c>
      <c r="O592" s="3" t="s">
        <v>1730</v>
      </c>
      <c r="P592" s="1" t="str">
        <f>IF(Tbl_BalanceHistory[[#This Row],[FundCode]]="0100","GF",IF(Tbl_BalanceHistory[[#This Row],[FundCode]]="01000","GF","Hi Ed / OCR"))</f>
        <v>GF</v>
      </c>
      <c r="Q592" s="5">
        <v>20066596</v>
      </c>
      <c r="R592" s="5">
        <v>19306441.199999999</v>
      </c>
      <c r="S592" s="5">
        <v>760154</v>
      </c>
      <c r="T592" s="5">
        <v>0</v>
      </c>
      <c r="U592" s="3"/>
      <c r="V592" s="5">
        <v>760154</v>
      </c>
      <c r="W592" s="5">
        <v>760154</v>
      </c>
      <c r="X592" s="5"/>
      <c r="Y592" s="5"/>
      <c r="Z592" s="5">
        <f>Tbl_BalanceHistory[[#This Row],[Discretionary Recommended - Pre 2022]]+Tbl_BalanceHistory[[#This Row],[Discretionary Balance Recommended: Policy]]+Tbl_BalanceHistory[[#This Row],[Discretionary Balance Recommended: Commitments]]</f>
        <v>760154</v>
      </c>
      <c r="AA592" s="5">
        <f>Tbl_BalanceHistory[[#This Row],[Discretionary Balance]]-Tbl_BalanceHistory[[#This Row],[Discretionary Reappropriation]]</f>
        <v>0</v>
      </c>
      <c r="AB592" s="2" t="s">
        <v>1746</v>
      </c>
      <c r="AC592" s="2"/>
      <c r="AD592" s="2"/>
      <c r="AE592" s="2"/>
    </row>
    <row r="593" spans="1:31" ht="75" x14ac:dyDescent="0.25">
      <c r="A593" s="2" t="s">
        <v>215</v>
      </c>
      <c r="B593" s="3">
        <v>3</v>
      </c>
      <c r="C593" s="3">
        <v>141</v>
      </c>
      <c r="D593" s="3" t="s">
        <v>228</v>
      </c>
      <c r="E593" s="3" t="str">
        <f>_xlfn.XLOOKUP(Tbl_BalanceHistory[[#This Row],[RespAgy]],Tbl_Agencies[Agy Code],Tbl_Agencies[Agy Sort])</f>
        <v>049000</v>
      </c>
      <c r="F593" s="2" t="str">
        <f>Tbl_BalanceHistory[[#This Row],[RespAgy]]&amp;": "&amp;Tbl_BalanceHistory[[#This Row],[RespAgency]]</f>
        <v>141: Attorney General and Department of Law</v>
      </c>
      <c r="G593" s="3">
        <v>141</v>
      </c>
      <c r="H593" s="3" t="s">
        <v>228</v>
      </c>
      <c r="I593" s="3" t="str">
        <f>_xlfn.XLOOKUP(Tbl_BalanceHistory[[#This Row],[AgyCode]],Tbl_Agencies[Agy Code],Tbl_Agencies[Agy Sort])</f>
        <v>049000</v>
      </c>
      <c r="J593" s="2" t="str">
        <f>Tbl_BalanceHistory[[#This Row],[AgyCode]]&amp;": "&amp;Tbl_BalanceHistory[[#This Row],[Agency Name]]</f>
        <v>141: Attorney General and Department of Law</v>
      </c>
      <c r="K593" s="1">
        <v>2015</v>
      </c>
      <c r="L593" s="3">
        <v>320</v>
      </c>
      <c r="M593" s="3" t="s">
        <v>230</v>
      </c>
      <c r="N593" s="2" t="str">
        <f>Tbl_BalanceHistory[[#This Row],[ProgramCode]]&amp;": "&amp;Tbl_BalanceHistory[[#This Row],[Program Name]]</f>
        <v>320: Legal Advice</v>
      </c>
      <c r="O593" s="3" t="s">
        <v>1730</v>
      </c>
      <c r="P593" s="1" t="str">
        <f>IF(Tbl_BalanceHistory[[#This Row],[FundCode]]="0100","GF",IF(Tbl_BalanceHistory[[#This Row],[FundCode]]="01000","GF","Hi Ed / OCR"))</f>
        <v>GF</v>
      </c>
      <c r="Q593" s="5">
        <v>20955933</v>
      </c>
      <c r="R593" s="5">
        <v>19348105</v>
      </c>
      <c r="S593" s="5">
        <v>1607827</v>
      </c>
      <c r="T593" s="5">
        <v>0</v>
      </c>
      <c r="U593" s="3"/>
      <c r="V593" s="5">
        <v>1607827</v>
      </c>
      <c r="W593" s="5">
        <v>1607827</v>
      </c>
      <c r="X593" s="5"/>
      <c r="Y593" s="5"/>
      <c r="Z593" s="5">
        <f>Tbl_BalanceHistory[[#This Row],[Discretionary Recommended - Pre 2022]]+Tbl_BalanceHistory[[#This Row],[Discretionary Balance Recommended: Policy]]+Tbl_BalanceHistory[[#This Row],[Discretionary Balance Recommended: Commitments]]</f>
        <v>1607827</v>
      </c>
      <c r="AA593" s="5">
        <f>Tbl_BalanceHistory[[#This Row],[Discretionary Balance]]-Tbl_BalanceHistory[[#This Row],[Discretionary Reappropriation]]</f>
        <v>0</v>
      </c>
      <c r="AB593" s="2" t="s">
        <v>1747</v>
      </c>
      <c r="AC593" s="2"/>
      <c r="AD593" s="2"/>
      <c r="AE593" s="2"/>
    </row>
    <row r="594" spans="1:31" ht="30" x14ac:dyDescent="0.25">
      <c r="A594" s="2" t="s">
        <v>215</v>
      </c>
      <c r="B594" s="3">
        <v>3</v>
      </c>
      <c r="C594" s="3">
        <v>141</v>
      </c>
      <c r="D594" s="3" t="s">
        <v>228</v>
      </c>
      <c r="E594" s="3" t="str">
        <f>_xlfn.XLOOKUP(Tbl_BalanceHistory[[#This Row],[RespAgy]],Tbl_Agencies[Agy Code],Tbl_Agencies[Agy Sort])</f>
        <v>049000</v>
      </c>
      <c r="F594" s="2" t="str">
        <f>Tbl_BalanceHistory[[#This Row],[RespAgy]]&amp;": "&amp;Tbl_BalanceHistory[[#This Row],[RespAgency]]</f>
        <v>141: Attorney General and Department of Law</v>
      </c>
      <c r="G594" s="3">
        <v>141</v>
      </c>
      <c r="H594" s="3" t="s">
        <v>228</v>
      </c>
      <c r="I594" s="3" t="str">
        <f>_xlfn.XLOOKUP(Tbl_BalanceHistory[[#This Row],[AgyCode]],Tbl_Agencies[Agy Code],Tbl_Agencies[Agy Sort])</f>
        <v>049000</v>
      </c>
      <c r="J594" s="2" t="str">
        <f>Tbl_BalanceHistory[[#This Row],[AgyCode]]&amp;": "&amp;Tbl_BalanceHistory[[#This Row],[Agency Name]]</f>
        <v>141: Attorney General and Department of Law</v>
      </c>
      <c r="K594" s="1">
        <v>2016</v>
      </c>
      <c r="L594" s="3">
        <v>320</v>
      </c>
      <c r="M594" s="3" t="s">
        <v>230</v>
      </c>
      <c r="N594" s="2" t="str">
        <f>Tbl_BalanceHistory[[#This Row],[ProgramCode]]&amp;": "&amp;Tbl_BalanceHistory[[#This Row],[Program Name]]</f>
        <v>320: Legal Advice</v>
      </c>
      <c r="O594" s="3" t="s">
        <v>1730</v>
      </c>
      <c r="P594" s="1" t="str">
        <f>IF(Tbl_BalanceHistory[[#This Row],[FundCode]]="0100","GF",IF(Tbl_BalanceHistory[[#This Row],[FundCode]]="01000","GF","Hi Ed / OCR"))</f>
        <v>GF</v>
      </c>
      <c r="Q594" s="5">
        <v>22114914</v>
      </c>
      <c r="R594" s="5">
        <v>21485923.91</v>
      </c>
      <c r="S594" s="5">
        <v>628990</v>
      </c>
      <c r="T594" s="5">
        <v>0</v>
      </c>
      <c r="U594" s="3"/>
      <c r="V594" s="5">
        <v>628990</v>
      </c>
      <c r="W594" s="5">
        <v>600000</v>
      </c>
      <c r="X594" s="5"/>
      <c r="Y594" s="5"/>
      <c r="Z594" s="5">
        <f>Tbl_BalanceHistory[[#This Row],[Discretionary Recommended - Pre 2022]]+Tbl_BalanceHistory[[#This Row],[Discretionary Balance Recommended: Policy]]+Tbl_BalanceHistory[[#This Row],[Discretionary Balance Recommended: Commitments]]</f>
        <v>600000</v>
      </c>
      <c r="AA594" s="5">
        <f>Tbl_BalanceHistory[[#This Row],[Discretionary Balance]]-Tbl_BalanceHistory[[#This Row],[Discretionary Reappropriation]]</f>
        <v>28990</v>
      </c>
      <c r="AB594" s="2" t="s">
        <v>1748</v>
      </c>
      <c r="AC594" s="2"/>
      <c r="AD594" s="2"/>
      <c r="AE594" s="2"/>
    </row>
    <row r="595" spans="1:31" ht="30" x14ac:dyDescent="0.25">
      <c r="A595" s="2" t="s">
        <v>215</v>
      </c>
      <c r="B595" s="3">
        <v>3</v>
      </c>
      <c r="C595" s="3">
        <v>141</v>
      </c>
      <c r="D595" s="3" t="s">
        <v>228</v>
      </c>
      <c r="E595" s="3" t="str">
        <f>_xlfn.XLOOKUP(Tbl_BalanceHistory[[#This Row],[RespAgy]],Tbl_Agencies[Agy Code],Tbl_Agencies[Agy Sort])</f>
        <v>049000</v>
      </c>
      <c r="F595" s="2" t="str">
        <f>Tbl_BalanceHistory[[#This Row],[RespAgy]]&amp;": "&amp;Tbl_BalanceHistory[[#This Row],[RespAgency]]</f>
        <v>141: Attorney General and Department of Law</v>
      </c>
      <c r="G595" s="3">
        <v>141</v>
      </c>
      <c r="H595" s="3" t="s">
        <v>228</v>
      </c>
      <c r="I595" s="3" t="str">
        <f>_xlfn.XLOOKUP(Tbl_BalanceHistory[[#This Row],[AgyCode]],Tbl_Agencies[Agy Code],Tbl_Agencies[Agy Sort])</f>
        <v>049000</v>
      </c>
      <c r="J595" s="2" t="str">
        <f>Tbl_BalanceHistory[[#This Row],[AgyCode]]&amp;": "&amp;Tbl_BalanceHistory[[#This Row],[Agency Name]]</f>
        <v>141: Attorney General and Department of Law</v>
      </c>
      <c r="K595" s="1">
        <v>2017</v>
      </c>
      <c r="L595" s="3">
        <v>320</v>
      </c>
      <c r="M595" s="3" t="s">
        <v>230</v>
      </c>
      <c r="N595" s="2" t="str">
        <f>Tbl_BalanceHistory[[#This Row],[ProgramCode]]&amp;": "&amp;Tbl_BalanceHistory[[#This Row],[Program Name]]</f>
        <v>320: Legal Advice</v>
      </c>
      <c r="O595" s="3" t="s">
        <v>886</v>
      </c>
      <c r="P595" s="1" t="str">
        <f>IF(Tbl_BalanceHistory[[#This Row],[FundCode]]="0100","GF",IF(Tbl_BalanceHistory[[#This Row],[FundCode]]="01000","GF","Hi Ed / OCR"))</f>
        <v>GF</v>
      </c>
      <c r="Q595" s="5">
        <v>20932918</v>
      </c>
      <c r="R595" s="5">
        <v>20928633.440000001</v>
      </c>
      <c r="S595" s="5">
        <v>4284</v>
      </c>
      <c r="T595" s="5">
        <v>0</v>
      </c>
      <c r="U595" s="3"/>
      <c r="V595" s="5">
        <v>4284</v>
      </c>
      <c r="W595" s="5">
        <v>4284</v>
      </c>
      <c r="X595" s="5"/>
      <c r="Y595" s="5"/>
      <c r="Z595" s="5">
        <f>Tbl_BalanceHistory[[#This Row],[Discretionary Recommended - Pre 2022]]+Tbl_BalanceHistory[[#This Row],[Discretionary Balance Recommended: Policy]]+Tbl_BalanceHistory[[#This Row],[Discretionary Balance Recommended: Commitments]]</f>
        <v>4284</v>
      </c>
      <c r="AA595" s="5">
        <f>Tbl_BalanceHistory[[#This Row],[Discretionary Balance]]-Tbl_BalanceHistory[[#This Row],[Discretionary Reappropriation]]</f>
        <v>0</v>
      </c>
      <c r="AB595" s="2" t="s">
        <v>1749</v>
      </c>
      <c r="AC595" s="2"/>
      <c r="AD595" s="2"/>
      <c r="AE595" s="2"/>
    </row>
    <row r="596" spans="1:31" ht="30" x14ac:dyDescent="0.25">
      <c r="A596" s="2" t="s">
        <v>215</v>
      </c>
      <c r="B596" s="3">
        <v>3</v>
      </c>
      <c r="C596" s="3">
        <v>141</v>
      </c>
      <c r="D596" s="3" t="s">
        <v>228</v>
      </c>
      <c r="E596" s="3" t="str">
        <f>_xlfn.XLOOKUP(Tbl_BalanceHistory[[#This Row],[RespAgy]],Tbl_Agencies[Agy Code],Tbl_Agencies[Agy Sort])</f>
        <v>049000</v>
      </c>
      <c r="F596" s="2" t="str">
        <f>Tbl_BalanceHistory[[#This Row],[RespAgy]]&amp;": "&amp;Tbl_BalanceHistory[[#This Row],[RespAgency]]</f>
        <v>141: Attorney General and Department of Law</v>
      </c>
      <c r="G596" s="3">
        <v>141</v>
      </c>
      <c r="H596" s="3" t="s">
        <v>228</v>
      </c>
      <c r="I596" s="3" t="str">
        <f>_xlfn.XLOOKUP(Tbl_BalanceHistory[[#This Row],[AgyCode]],Tbl_Agencies[Agy Code],Tbl_Agencies[Agy Sort])</f>
        <v>049000</v>
      </c>
      <c r="J596" s="2" t="str">
        <f>Tbl_BalanceHistory[[#This Row],[AgyCode]]&amp;": "&amp;Tbl_BalanceHistory[[#This Row],[Agency Name]]</f>
        <v>141: Attorney General and Department of Law</v>
      </c>
      <c r="K596" s="1">
        <v>2018</v>
      </c>
      <c r="L596" s="3">
        <v>320</v>
      </c>
      <c r="M596" s="3" t="s">
        <v>230</v>
      </c>
      <c r="N596" s="2" t="str">
        <f>Tbl_BalanceHistory[[#This Row],[ProgramCode]]&amp;": "&amp;Tbl_BalanceHistory[[#This Row],[Program Name]]</f>
        <v>320: Legal Advice</v>
      </c>
      <c r="O596" s="3" t="s">
        <v>886</v>
      </c>
      <c r="P596" s="1" t="str">
        <f>IF(Tbl_BalanceHistory[[#This Row],[FundCode]]="0100","GF",IF(Tbl_BalanceHistory[[#This Row],[FundCode]]="01000","GF","Hi Ed / OCR"))</f>
        <v>GF</v>
      </c>
      <c r="Q596" s="5">
        <v>21514404</v>
      </c>
      <c r="R596" s="5">
        <v>21146207.34</v>
      </c>
      <c r="S596" s="5">
        <v>368196</v>
      </c>
      <c r="T596" s="5">
        <v>0</v>
      </c>
      <c r="U596" s="3"/>
      <c r="V596" s="5">
        <v>368196</v>
      </c>
      <c r="W596" s="5">
        <v>0</v>
      </c>
      <c r="X596" s="5"/>
      <c r="Y596" s="5"/>
      <c r="Z596" s="5">
        <f>Tbl_BalanceHistory[[#This Row],[Discretionary Recommended - Pre 2022]]+Tbl_BalanceHistory[[#This Row],[Discretionary Balance Recommended: Policy]]+Tbl_BalanceHistory[[#This Row],[Discretionary Balance Recommended: Commitments]]</f>
        <v>0</v>
      </c>
      <c r="AA596" s="5">
        <f>Tbl_BalanceHistory[[#This Row],[Discretionary Balance]]-Tbl_BalanceHistory[[#This Row],[Discretionary Reappropriation]]</f>
        <v>368196</v>
      </c>
      <c r="AB596" s="2" t="s">
        <v>1739</v>
      </c>
      <c r="AC596" s="2"/>
      <c r="AD596" s="2"/>
      <c r="AE596" s="2"/>
    </row>
    <row r="597" spans="1:31" ht="30" x14ac:dyDescent="0.25">
      <c r="A597" s="2" t="s">
        <v>215</v>
      </c>
      <c r="B597" s="3">
        <v>3</v>
      </c>
      <c r="C597" s="3">
        <v>141</v>
      </c>
      <c r="D597" s="3" t="s">
        <v>228</v>
      </c>
      <c r="E597" s="3" t="str">
        <f>_xlfn.XLOOKUP(Tbl_BalanceHistory[[#This Row],[RespAgy]],Tbl_Agencies[Agy Code],Tbl_Agencies[Agy Sort])</f>
        <v>049000</v>
      </c>
      <c r="F597" s="2" t="str">
        <f>Tbl_BalanceHistory[[#This Row],[RespAgy]]&amp;": "&amp;Tbl_BalanceHistory[[#This Row],[RespAgency]]</f>
        <v>141: Attorney General and Department of Law</v>
      </c>
      <c r="G597" s="3">
        <v>141</v>
      </c>
      <c r="H597" s="3" t="s">
        <v>228</v>
      </c>
      <c r="I597" s="3" t="str">
        <f>_xlfn.XLOOKUP(Tbl_BalanceHistory[[#This Row],[AgyCode]],Tbl_Agencies[Agy Code],Tbl_Agencies[Agy Sort])</f>
        <v>049000</v>
      </c>
      <c r="J597" s="2" t="str">
        <f>Tbl_BalanceHistory[[#This Row],[AgyCode]]&amp;": "&amp;Tbl_BalanceHistory[[#This Row],[Agency Name]]</f>
        <v>141: Attorney General and Department of Law</v>
      </c>
      <c r="K597" s="1">
        <v>2019</v>
      </c>
      <c r="L597" s="3">
        <v>320</v>
      </c>
      <c r="M597" s="3" t="s">
        <v>230</v>
      </c>
      <c r="N597" s="2" t="str">
        <f>Tbl_BalanceHistory[[#This Row],[ProgramCode]]&amp;": "&amp;Tbl_BalanceHistory[[#This Row],[Program Name]]</f>
        <v>320: Legal Advice</v>
      </c>
      <c r="O597" s="3" t="s">
        <v>886</v>
      </c>
      <c r="P597" s="1" t="str">
        <f>IF(Tbl_BalanceHistory[[#This Row],[FundCode]]="0100","GF",IF(Tbl_BalanceHistory[[#This Row],[FundCode]]="01000","GF","Hi Ed / OCR"))</f>
        <v>GF</v>
      </c>
      <c r="Q597" s="5">
        <v>22278049.449999999</v>
      </c>
      <c r="R597" s="5">
        <v>22138319.390000001</v>
      </c>
      <c r="S597" s="5">
        <v>139730.06</v>
      </c>
      <c r="T597" s="5">
        <v>0</v>
      </c>
      <c r="U597" s="3"/>
      <c r="V597" s="5">
        <v>139730.06</v>
      </c>
      <c r="W597" s="5">
        <v>139730.06</v>
      </c>
      <c r="X597" s="5"/>
      <c r="Y597" s="5"/>
      <c r="Z597" s="5">
        <f>Tbl_BalanceHistory[[#This Row],[Discretionary Recommended - Pre 2022]]+Tbl_BalanceHistory[[#This Row],[Discretionary Balance Recommended: Policy]]+Tbl_BalanceHistory[[#This Row],[Discretionary Balance Recommended: Commitments]]</f>
        <v>139730.06</v>
      </c>
      <c r="AA597" s="5">
        <f>Tbl_BalanceHistory[[#This Row],[Discretionary Balance]]-Tbl_BalanceHistory[[#This Row],[Discretionary Reappropriation]]</f>
        <v>0</v>
      </c>
      <c r="AB597" s="2" t="s">
        <v>1740</v>
      </c>
      <c r="AC597" s="2"/>
      <c r="AD597" s="2"/>
      <c r="AE597" s="2"/>
    </row>
    <row r="598" spans="1:31" ht="30" x14ac:dyDescent="0.25">
      <c r="A598" s="2" t="s">
        <v>215</v>
      </c>
      <c r="B598" s="3">
        <v>3</v>
      </c>
      <c r="C598" s="3">
        <v>141</v>
      </c>
      <c r="D598" s="3" t="s">
        <v>228</v>
      </c>
      <c r="E598" s="3" t="str">
        <f>_xlfn.XLOOKUP(Tbl_BalanceHistory[[#This Row],[RespAgy]],Tbl_Agencies[Agy Code],Tbl_Agencies[Agy Sort])</f>
        <v>049000</v>
      </c>
      <c r="F598" s="2" t="str">
        <f>Tbl_BalanceHistory[[#This Row],[RespAgy]]&amp;": "&amp;Tbl_BalanceHistory[[#This Row],[RespAgency]]</f>
        <v>141: Attorney General and Department of Law</v>
      </c>
      <c r="G598" s="3">
        <v>141</v>
      </c>
      <c r="H598" s="3" t="s">
        <v>228</v>
      </c>
      <c r="I598" s="3" t="str">
        <f>_xlfn.XLOOKUP(Tbl_BalanceHistory[[#This Row],[AgyCode]],Tbl_Agencies[Agy Code],Tbl_Agencies[Agy Sort])</f>
        <v>049000</v>
      </c>
      <c r="J598" s="2" t="str">
        <f>Tbl_BalanceHistory[[#This Row],[AgyCode]]&amp;": "&amp;Tbl_BalanceHistory[[#This Row],[Agency Name]]</f>
        <v>141: Attorney General and Department of Law</v>
      </c>
      <c r="K598" s="1">
        <v>2020</v>
      </c>
      <c r="L598" s="3">
        <v>320</v>
      </c>
      <c r="M598" s="3" t="s">
        <v>230</v>
      </c>
      <c r="N598" s="2" t="str">
        <f>Tbl_BalanceHistory[[#This Row],[ProgramCode]]&amp;": "&amp;Tbl_BalanceHistory[[#This Row],[Program Name]]</f>
        <v>320: Legal Advice</v>
      </c>
      <c r="O598" s="3" t="s">
        <v>886</v>
      </c>
      <c r="P598" s="1" t="str">
        <f>IF(Tbl_BalanceHistory[[#This Row],[FundCode]]="0100","GF",IF(Tbl_BalanceHistory[[#This Row],[FundCode]]="01000","GF","Hi Ed / OCR"))</f>
        <v>GF</v>
      </c>
      <c r="Q598" s="5">
        <v>22464642.07</v>
      </c>
      <c r="R598" s="5">
        <v>22277588.030000001</v>
      </c>
      <c r="S598" s="5">
        <v>187054.04</v>
      </c>
      <c r="T598" s="5">
        <v>0</v>
      </c>
      <c r="U598" s="3"/>
      <c r="V598" s="5">
        <v>187054.04</v>
      </c>
      <c r="W598" s="5">
        <v>0</v>
      </c>
      <c r="X598" s="5"/>
      <c r="Y598" s="5"/>
      <c r="Z598" s="5">
        <f>Tbl_BalanceHistory[[#This Row],[Discretionary Recommended - Pre 2022]]+Tbl_BalanceHistory[[#This Row],[Discretionary Balance Recommended: Policy]]+Tbl_BalanceHistory[[#This Row],[Discretionary Balance Recommended: Commitments]]</f>
        <v>0</v>
      </c>
      <c r="AA598" s="5">
        <f>Tbl_BalanceHistory[[#This Row],[Discretionary Balance]]-Tbl_BalanceHistory[[#This Row],[Discretionary Reappropriation]]</f>
        <v>187054.04</v>
      </c>
      <c r="AB598" s="2"/>
      <c r="AC598" s="2"/>
      <c r="AD598" s="2"/>
      <c r="AE598" s="2"/>
    </row>
    <row r="599" spans="1:31" ht="30" x14ac:dyDescent="0.25">
      <c r="A599" s="2" t="s">
        <v>215</v>
      </c>
      <c r="B599" s="3">
        <v>3</v>
      </c>
      <c r="C599" s="3">
        <v>141</v>
      </c>
      <c r="D599" s="3" t="s">
        <v>228</v>
      </c>
      <c r="E599" s="3" t="str">
        <f>_xlfn.XLOOKUP(Tbl_BalanceHistory[[#This Row],[RespAgy]],Tbl_Agencies[Agy Code],Tbl_Agencies[Agy Sort])</f>
        <v>049000</v>
      </c>
      <c r="F599" s="2" t="str">
        <f>Tbl_BalanceHistory[[#This Row],[RespAgy]]&amp;": "&amp;Tbl_BalanceHistory[[#This Row],[RespAgency]]</f>
        <v>141: Attorney General and Department of Law</v>
      </c>
      <c r="G599" s="3">
        <v>141</v>
      </c>
      <c r="H599" s="3" t="s">
        <v>228</v>
      </c>
      <c r="I599" s="3" t="str">
        <f>_xlfn.XLOOKUP(Tbl_BalanceHistory[[#This Row],[AgyCode]],Tbl_Agencies[Agy Code],Tbl_Agencies[Agy Sort])</f>
        <v>049000</v>
      </c>
      <c r="J599" s="2" t="str">
        <f>Tbl_BalanceHistory[[#This Row],[AgyCode]]&amp;": "&amp;Tbl_BalanceHistory[[#This Row],[Agency Name]]</f>
        <v>141: Attorney General and Department of Law</v>
      </c>
      <c r="K599" s="1">
        <v>2021</v>
      </c>
      <c r="L599" s="3">
        <v>320</v>
      </c>
      <c r="M599" s="3" t="s">
        <v>230</v>
      </c>
      <c r="N599" s="2" t="str">
        <f>Tbl_BalanceHistory[[#This Row],[ProgramCode]]&amp;": "&amp;Tbl_BalanceHistory[[#This Row],[Program Name]]</f>
        <v>320: Legal Advice</v>
      </c>
      <c r="O599" s="3" t="s">
        <v>886</v>
      </c>
      <c r="P599" s="1" t="str">
        <f>IF(Tbl_BalanceHistory[[#This Row],[FundCode]]="0100","GF",IF(Tbl_BalanceHistory[[#This Row],[FundCode]]="01000","GF","Hi Ed / OCR"))</f>
        <v>GF</v>
      </c>
      <c r="Q599" s="5">
        <v>23465544.449999999</v>
      </c>
      <c r="R599" s="5">
        <v>23434199.780000001</v>
      </c>
      <c r="S599" s="5">
        <v>31344.67</v>
      </c>
      <c r="T599" s="5">
        <v>0</v>
      </c>
      <c r="U599" s="3"/>
      <c r="V599" s="5">
        <v>31344.67</v>
      </c>
      <c r="W599" s="5">
        <v>31344.67</v>
      </c>
      <c r="X599" s="5"/>
      <c r="Y599" s="5"/>
      <c r="Z599" s="5">
        <f>Tbl_BalanceHistory[[#This Row],[Discretionary Recommended - Pre 2022]]+Tbl_BalanceHistory[[#This Row],[Discretionary Balance Recommended: Policy]]+Tbl_BalanceHistory[[#This Row],[Discretionary Balance Recommended: Commitments]]</f>
        <v>31344.67</v>
      </c>
      <c r="AA599" s="5">
        <f>Tbl_BalanceHistory[[#This Row],[Discretionary Balance]]-Tbl_BalanceHistory[[#This Row],[Discretionary Reappropriation]]</f>
        <v>0</v>
      </c>
      <c r="AB599" s="2" t="s">
        <v>1741</v>
      </c>
      <c r="AC599" s="2"/>
      <c r="AD599" s="2"/>
      <c r="AE599" s="2"/>
    </row>
    <row r="600" spans="1:31" ht="30" x14ac:dyDescent="0.25">
      <c r="A600" s="2" t="s">
        <v>215</v>
      </c>
      <c r="B600" s="3">
        <v>3</v>
      </c>
      <c r="C600" s="3">
        <v>141</v>
      </c>
      <c r="D600" s="3" t="s">
        <v>228</v>
      </c>
      <c r="E600" s="3" t="str">
        <f>_xlfn.XLOOKUP(Tbl_BalanceHistory[[#This Row],[RespAgy]],Tbl_Agencies[Agy Code],Tbl_Agencies[Agy Sort])</f>
        <v>049000</v>
      </c>
      <c r="F600" s="2" t="str">
        <f>Tbl_BalanceHistory[[#This Row],[RespAgy]]&amp;": "&amp;Tbl_BalanceHistory[[#This Row],[RespAgency]]</f>
        <v>141: Attorney General and Department of Law</v>
      </c>
      <c r="G600" s="3">
        <v>141</v>
      </c>
      <c r="H600" s="3" t="s">
        <v>228</v>
      </c>
      <c r="I600" s="3" t="str">
        <f>_xlfn.XLOOKUP(Tbl_BalanceHistory[[#This Row],[AgyCode]],Tbl_Agencies[Agy Code],Tbl_Agencies[Agy Sort])</f>
        <v>049000</v>
      </c>
      <c r="J600" s="2" t="str">
        <f>Tbl_BalanceHistory[[#This Row],[AgyCode]]&amp;": "&amp;Tbl_BalanceHistory[[#This Row],[Agency Name]]</f>
        <v>141: Attorney General and Department of Law</v>
      </c>
      <c r="K600" s="1">
        <v>2022</v>
      </c>
      <c r="L600" s="3">
        <v>320</v>
      </c>
      <c r="M600" s="3" t="s">
        <v>230</v>
      </c>
      <c r="N600" s="2" t="str">
        <f>Tbl_BalanceHistory[[#This Row],[ProgramCode]]&amp;": "&amp;Tbl_BalanceHistory[[#This Row],[Program Name]]</f>
        <v>320: Legal Advice</v>
      </c>
      <c r="O600" s="3" t="s">
        <v>886</v>
      </c>
      <c r="P600" s="1" t="str">
        <f>IF(Tbl_BalanceHistory[[#This Row],[FundCode]]="0100","GF",IF(Tbl_BalanceHistory[[#This Row],[FundCode]]="01000","GF","Hi Ed / OCR"))</f>
        <v>GF</v>
      </c>
      <c r="Q600" s="5">
        <v>30074980.670000002</v>
      </c>
      <c r="R600" s="5">
        <v>29896777.59</v>
      </c>
      <c r="S600" s="5">
        <v>178203.08</v>
      </c>
      <c r="T600" s="5">
        <v>0</v>
      </c>
      <c r="U600" s="3"/>
      <c r="V600" s="5">
        <v>178203.08</v>
      </c>
      <c r="W600" s="5"/>
      <c r="X600" s="5">
        <v>178203.08</v>
      </c>
      <c r="Y600" s="5">
        <v>0</v>
      </c>
      <c r="Z600" s="5">
        <f>Tbl_BalanceHistory[[#This Row],[Discretionary Recommended - Pre 2022]]+Tbl_BalanceHistory[[#This Row],[Discretionary Balance Recommended: Policy]]+Tbl_BalanceHistory[[#This Row],[Discretionary Balance Recommended: Commitments]]</f>
        <v>178203.08</v>
      </c>
      <c r="AA600" s="5">
        <f>Tbl_BalanceHistory[[#This Row],[Discretionary Balance]]-Tbl_BalanceHistory[[#This Row],[Discretionary Reappropriation]]</f>
        <v>0</v>
      </c>
      <c r="AB600" s="2"/>
      <c r="AC600" s="2" t="s">
        <v>1750</v>
      </c>
      <c r="AD600" s="2"/>
      <c r="AE600" s="2" t="s">
        <v>1751</v>
      </c>
    </row>
    <row r="601" spans="1:31" ht="30" x14ac:dyDescent="0.25">
      <c r="A601" s="2" t="s">
        <v>215</v>
      </c>
      <c r="B601" s="3">
        <v>3</v>
      </c>
      <c r="C601" s="3">
        <v>141</v>
      </c>
      <c r="D601" s="3" t="s">
        <v>228</v>
      </c>
      <c r="E601" s="3" t="str">
        <f>_xlfn.XLOOKUP(Tbl_BalanceHistory[[#This Row],[RespAgy]],Tbl_Agencies[Agy Code],Tbl_Agencies[Agy Sort])</f>
        <v>049000</v>
      </c>
      <c r="F601" s="2" t="str">
        <f>Tbl_BalanceHistory[[#This Row],[RespAgy]]&amp;": "&amp;Tbl_BalanceHistory[[#This Row],[RespAgency]]</f>
        <v>141: Attorney General and Department of Law</v>
      </c>
      <c r="G601" s="3">
        <v>141</v>
      </c>
      <c r="H601" s="3" t="s">
        <v>228</v>
      </c>
      <c r="I601" s="3" t="str">
        <f>_xlfn.XLOOKUP(Tbl_BalanceHistory[[#This Row],[AgyCode]],Tbl_Agencies[Agy Code],Tbl_Agencies[Agy Sort])</f>
        <v>049000</v>
      </c>
      <c r="J601" s="2" t="str">
        <f>Tbl_BalanceHistory[[#This Row],[AgyCode]]&amp;": "&amp;Tbl_BalanceHistory[[#This Row],[Agency Name]]</f>
        <v>141: Attorney General and Department of Law</v>
      </c>
      <c r="K601" s="1">
        <v>2023</v>
      </c>
      <c r="L601" s="3">
        <v>320</v>
      </c>
      <c r="M601" s="3" t="s">
        <v>230</v>
      </c>
      <c r="N601" s="2" t="str">
        <f>Tbl_BalanceHistory[[#This Row],[ProgramCode]]&amp;": "&amp;Tbl_BalanceHistory[[#This Row],[Program Name]]</f>
        <v>320: Legal Advice</v>
      </c>
      <c r="O601" s="3" t="s">
        <v>886</v>
      </c>
      <c r="P601" s="1" t="str">
        <f>IF(Tbl_BalanceHistory[[#This Row],[FundCode]]="0100","GF",IF(Tbl_BalanceHistory[[#This Row],[FundCode]]="01000","GF","Hi Ed / OCR"))</f>
        <v>GF</v>
      </c>
      <c r="Q601" s="5">
        <v>34750512.079999998</v>
      </c>
      <c r="R601" s="5">
        <v>34737853.200000003</v>
      </c>
      <c r="S601" s="5">
        <v>12658.88</v>
      </c>
      <c r="T601" s="5">
        <v>0</v>
      </c>
      <c r="U601" s="3"/>
      <c r="V601" s="5">
        <v>12658.88</v>
      </c>
      <c r="W601" s="5">
        <v>0</v>
      </c>
      <c r="X601" s="5">
        <v>0</v>
      </c>
      <c r="Y601" s="5">
        <v>0</v>
      </c>
      <c r="Z601" s="5">
        <v>0</v>
      </c>
      <c r="AA601" s="5">
        <v>12658.88</v>
      </c>
      <c r="AB601" s="2"/>
      <c r="AC601" s="2"/>
      <c r="AD601" s="2"/>
      <c r="AE601" s="2"/>
    </row>
    <row r="602" spans="1:31" ht="30" x14ac:dyDescent="0.25">
      <c r="A602" s="2" t="s">
        <v>215</v>
      </c>
      <c r="B602" s="3">
        <v>3</v>
      </c>
      <c r="C602" s="3">
        <v>141</v>
      </c>
      <c r="D602" s="3" t="s">
        <v>228</v>
      </c>
      <c r="E602" s="3" t="str">
        <f>_xlfn.XLOOKUP(Tbl_BalanceHistory[[#This Row],[RespAgy]],Tbl_Agencies[Agy Code],Tbl_Agencies[Agy Sort])</f>
        <v>049000</v>
      </c>
      <c r="F602" s="2" t="str">
        <f>Tbl_BalanceHistory[[#This Row],[RespAgy]]&amp;": "&amp;Tbl_BalanceHistory[[#This Row],[RespAgency]]</f>
        <v>141: Attorney General and Department of Law</v>
      </c>
      <c r="G602" s="3">
        <v>141</v>
      </c>
      <c r="H602" s="3" t="s">
        <v>228</v>
      </c>
      <c r="I602" s="3" t="str">
        <f>_xlfn.XLOOKUP(Tbl_BalanceHistory[[#This Row],[AgyCode]],Tbl_Agencies[Agy Code],Tbl_Agencies[Agy Sort])</f>
        <v>049000</v>
      </c>
      <c r="J602" s="2" t="str">
        <f>Tbl_BalanceHistory[[#This Row],[AgyCode]]&amp;": "&amp;Tbl_BalanceHistory[[#This Row],[Agency Name]]</f>
        <v>141: Attorney General and Department of Law</v>
      </c>
      <c r="K602" s="1">
        <v>2024</v>
      </c>
      <c r="L602" s="3">
        <v>320</v>
      </c>
      <c r="M602" s="3" t="s">
        <v>230</v>
      </c>
      <c r="N602" s="2" t="str">
        <f>Tbl_BalanceHistory[[#This Row],[ProgramCode]]&amp;": "&amp;Tbl_BalanceHistory[[#This Row],[Program Name]]</f>
        <v>320: Legal Advice</v>
      </c>
      <c r="O602" s="3" t="s">
        <v>886</v>
      </c>
      <c r="P602" s="1" t="str">
        <f>IF(Tbl_BalanceHistory[[#This Row],[FundCode]]="0100","GF",IF(Tbl_BalanceHistory[[#This Row],[FundCode]]="01000","GF","Hi Ed / OCR"))</f>
        <v>GF</v>
      </c>
      <c r="Q602" s="5">
        <v>36954811</v>
      </c>
      <c r="R602" s="5">
        <v>36911534.799999997</v>
      </c>
      <c r="S602" s="5">
        <v>43276.2</v>
      </c>
      <c r="T602" s="5">
        <v>0</v>
      </c>
      <c r="U602" s="3"/>
      <c r="V602" s="5">
        <v>43276.2</v>
      </c>
      <c r="W602" s="5">
        <v>0</v>
      </c>
      <c r="X602" s="5">
        <v>43276.2</v>
      </c>
      <c r="Y602" s="5">
        <v>0</v>
      </c>
      <c r="Z602" s="5">
        <v>43276.2</v>
      </c>
      <c r="AA602" s="5">
        <v>0</v>
      </c>
      <c r="AB602" s="2"/>
      <c r="AC602" s="2" t="s">
        <v>2512</v>
      </c>
      <c r="AD602" s="2"/>
      <c r="AE602" s="2"/>
    </row>
    <row r="603" spans="1:31" ht="30" x14ac:dyDescent="0.25">
      <c r="A603" s="2" t="s">
        <v>215</v>
      </c>
      <c r="B603" s="3">
        <v>3</v>
      </c>
      <c r="C603" s="3">
        <v>141</v>
      </c>
      <c r="D603" s="3" t="s">
        <v>228</v>
      </c>
      <c r="E603" s="3" t="str">
        <f>_xlfn.XLOOKUP(Tbl_BalanceHistory[[#This Row],[RespAgy]],Tbl_Agencies[Agy Code],Tbl_Agencies[Agy Sort])</f>
        <v>049000</v>
      </c>
      <c r="F603" s="2" t="str">
        <f>Tbl_BalanceHistory[[#This Row],[RespAgy]]&amp;": "&amp;Tbl_BalanceHistory[[#This Row],[RespAgency]]</f>
        <v>141: Attorney General and Department of Law</v>
      </c>
      <c r="G603" s="3">
        <v>141</v>
      </c>
      <c r="H603" s="3" t="s">
        <v>228</v>
      </c>
      <c r="I603" s="3" t="str">
        <f>_xlfn.XLOOKUP(Tbl_BalanceHistory[[#This Row],[AgyCode]],Tbl_Agencies[Agy Code],Tbl_Agencies[Agy Sort])</f>
        <v>049000</v>
      </c>
      <c r="J603" s="2" t="str">
        <f>Tbl_BalanceHistory[[#This Row],[AgyCode]]&amp;": "&amp;Tbl_BalanceHistory[[#This Row],[Agency Name]]</f>
        <v>141: Attorney General and Department of Law</v>
      </c>
      <c r="K603" s="1">
        <v>2014</v>
      </c>
      <c r="L603" s="3">
        <v>552</v>
      </c>
      <c r="M603" s="3" t="s">
        <v>232</v>
      </c>
      <c r="N603" s="2" t="str">
        <f>Tbl_BalanceHistory[[#This Row],[ProgramCode]]&amp;": "&amp;Tbl_BalanceHistory[[#This Row],[Program Name]]</f>
        <v>552: Regulation of Business Practices</v>
      </c>
      <c r="O603" s="3" t="s">
        <v>1730</v>
      </c>
      <c r="P603" s="1" t="str">
        <f>IF(Tbl_BalanceHistory[[#This Row],[FundCode]]="0100","GF",IF(Tbl_BalanceHistory[[#This Row],[FundCode]]="01000","GF","Hi Ed / OCR"))</f>
        <v>GF</v>
      </c>
      <c r="Q603" s="5">
        <v>1354410</v>
      </c>
      <c r="R603" s="5">
        <v>1262551.8799999999</v>
      </c>
      <c r="S603" s="5">
        <v>91858</v>
      </c>
      <c r="T603" s="5">
        <v>0</v>
      </c>
      <c r="U603" s="3"/>
      <c r="V603" s="5">
        <v>91858</v>
      </c>
      <c r="W603" s="5">
        <v>91858</v>
      </c>
      <c r="X603" s="5"/>
      <c r="Y603" s="5"/>
      <c r="Z603" s="5">
        <f>Tbl_BalanceHistory[[#This Row],[Discretionary Recommended - Pre 2022]]+Tbl_BalanceHistory[[#This Row],[Discretionary Balance Recommended: Policy]]+Tbl_BalanceHistory[[#This Row],[Discretionary Balance Recommended: Commitments]]</f>
        <v>91858</v>
      </c>
      <c r="AA603" s="5">
        <f>Tbl_BalanceHistory[[#This Row],[Discretionary Balance]]-Tbl_BalanceHistory[[#This Row],[Discretionary Reappropriation]]</f>
        <v>0</v>
      </c>
      <c r="AB603" s="2" t="s">
        <v>1746</v>
      </c>
      <c r="AC603" s="2"/>
      <c r="AD603" s="2"/>
      <c r="AE603" s="2"/>
    </row>
    <row r="604" spans="1:31" ht="30" x14ac:dyDescent="0.25">
      <c r="A604" s="2" t="s">
        <v>215</v>
      </c>
      <c r="B604" s="3">
        <v>3</v>
      </c>
      <c r="C604" s="3">
        <v>141</v>
      </c>
      <c r="D604" s="3" t="s">
        <v>228</v>
      </c>
      <c r="E604" s="3" t="str">
        <f>_xlfn.XLOOKUP(Tbl_BalanceHistory[[#This Row],[RespAgy]],Tbl_Agencies[Agy Code],Tbl_Agencies[Agy Sort])</f>
        <v>049000</v>
      </c>
      <c r="F604" s="2" t="str">
        <f>Tbl_BalanceHistory[[#This Row],[RespAgy]]&amp;": "&amp;Tbl_BalanceHistory[[#This Row],[RespAgency]]</f>
        <v>141: Attorney General and Department of Law</v>
      </c>
      <c r="G604" s="3">
        <v>141</v>
      </c>
      <c r="H604" s="3" t="s">
        <v>228</v>
      </c>
      <c r="I604" s="3" t="str">
        <f>_xlfn.XLOOKUP(Tbl_BalanceHistory[[#This Row],[AgyCode]],Tbl_Agencies[Agy Code],Tbl_Agencies[Agy Sort])</f>
        <v>049000</v>
      </c>
      <c r="J604" s="2" t="str">
        <f>Tbl_BalanceHistory[[#This Row],[AgyCode]]&amp;": "&amp;Tbl_BalanceHistory[[#This Row],[Agency Name]]</f>
        <v>141: Attorney General and Department of Law</v>
      </c>
      <c r="K604" s="1">
        <v>2015</v>
      </c>
      <c r="L604" s="3">
        <v>552</v>
      </c>
      <c r="M604" s="3" t="s">
        <v>232</v>
      </c>
      <c r="N604" s="2" t="str">
        <f>Tbl_BalanceHistory[[#This Row],[ProgramCode]]&amp;": "&amp;Tbl_BalanceHistory[[#This Row],[Program Name]]</f>
        <v>552: Regulation of Business Practices</v>
      </c>
      <c r="O604" s="3" t="s">
        <v>1730</v>
      </c>
      <c r="P604" s="1" t="str">
        <f>IF(Tbl_BalanceHistory[[#This Row],[FundCode]]="0100","GF",IF(Tbl_BalanceHistory[[#This Row],[FundCode]]="01000","GF","Hi Ed / OCR"))</f>
        <v>GF</v>
      </c>
      <c r="Q604" s="5">
        <v>1435982</v>
      </c>
      <c r="R604" s="5">
        <v>1076092</v>
      </c>
      <c r="S604" s="5">
        <v>359889</v>
      </c>
      <c r="T604" s="5">
        <v>0</v>
      </c>
      <c r="U604" s="3"/>
      <c r="V604" s="5">
        <v>359889</v>
      </c>
      <c r="W604" s="5">
        <v>0</v>
      </c>
      <c r="X604" s="5"/>
      <c r="Y604" s="5"/>
      <c r="Z604" s="5">
        <f>Tbl_BalanceHistory[[#This Row],[Discretionary Recommended - Pre 2022]]+Tbl_BalanceHistory[[#This Row],[Discretionary Balance Recommended: Policy]]+Tbl_BalanceHistory[[#This Row],[Discretionary Balance Recommended: Commitments]]</f>
        <v>0</v>
      </c>
      <c r="AA604" s="5">
        <f>Tbl_BalanceHistory[[#This Row],[Discretionary Balance]]-Tbl_BalanceHistory[[#This Row],[Discretionary Reappropriation]]</f>
        <v>359889</v>
      </c>
      <c r="AB604" s="2" t="s">
        <v>1752</v>
      </c>
      <c r="AC604" s="2"/>
      <c r="AD604" s="2"/>
      <c r="AE604" s="2"/>
    </row>
    <row r="605" spans="1:31" ht="30" x14ac:dyDescent="0.25">
      <c r="A605" s="2" t="s">
        <v>215</v>
      </c>
      <c r="B605" s="3">
        <v>3</v>
      </c>
      <c r="C605" s="3">
        <v>141</v>
      </c>
      <c r="D605" s="3" t="s">
        <v>228</v>
      </c>
      <c r="E605" s="3" t="str">
        <f>_xlfn.XLOOKUP(Tbl_BalanceHistory[[#This Row],[RespAgy]],Tbl_Agencies[Agy Code],Tbl_Agencies[Agy Sort])</f>
        <v>049000</v>
      </c>
      <c r="F605" s="2" t="str">
        <f>Tbl_BalanceHistory[[#This Row],[RespAgy]]&amp;": "&amp;Tbl_BalanceHistory[[#This Row],[RespAgency]]</f>
        <v>141: Attorney General and Department of Law</v>
      </c>
      <c r="G605" s="3">
        <v>141</v>
      </c>
      <c r="H605" s="3" t="s">
        <v>228</v>
      </c>
      <c r="I605" s="3" t="str">
        <f>_xlfn.XLOOKUP(Tbl_BalanceHistory[[#This Row],[AgyCode]],Tbl_Agencies[Agy Code],Tbl_Agencies[Agy Sort])</f>
        <v>049000</v>
      </c>
      <c r="J605" s="2" t="str">
        <f>Tbl_BalanceHistory[[#This Row],[AgyCode]]&amp;": "&amp;Tbl_BalanceHistory[[#This Row],[Agency Name]]</f>
        <v>141: Attorney General and Department of Law</v>
      </c>
      <c r="K605" s="1">
        <v>2016</v>
      </c>
      <c r="L605" s="3">
        <v>552</v>
      </c>
      <c r="M605" s="3" t="s">
        <v>232</v>
      </c>
      <c r="N605" s="2" t="str">
        <f>Tbl_BalanceHistory[[#This Row],[ProgramCode]]&amp;": "&amp;Tbl_BalanceHistory[[#This Row],[Program Name]]</f>
        <v>552: Regulation of Business Practices</v>
      </c>
      <c r="O605" s="3" t="s">
        <v>1730</v>
      </c>
      <c r="P605" s="1" t="str">
        <f>IF(Tbl_BalanceHistory[[#This Row],[FundCode]]="0100","GF",IF(Tbl_BalanceHistory[[#This Row],[FundCode]]="01000","GF","Hi Ed / OCR"))</f>
        <v>GF</v>
      </c>
      <c r="Q605" s="5">
        <v>2020982</v>
      </c>
      <c r="R605" s="5">
        <v>2003777.78</v>
      </c>
      <c r="S605" s="5">
        <v>17204</v>
      </c>
      <c r="T605" s="5">
        <v>0</v>
      </c>
      <c r="U605" s="3"/>
      <c r="V605" s="5">
        <v>17204</v>
      </c>
      <c r="W605" s="5">
        <v>0</v>
      </c>
      <c r="X605" s="5"/>
      <c r="Y605" s="5"/>
      <c r="Z605" s="5">
        <f>Tbl_BalanceHistory[[#This Row],[Discretionary Recommended - Pre 2022]]+Tbl_BalanceHistory[[#This Row],[Discretionary Balance Recommended: Policy]]+Tbl_BalanceHistory[[#This Row],[Discretionary Balance Recommended: Commitments]]</f>
        <v>0</v>
      </c>
      <c r="AA605" s="5">
        <f>Tbl_BalanceHistory[[#This Row],[Discretionary Balance]]-Tbl_BalanceHistory[[#This Row],[Discretionary Reappropriation]]</f>
        <v>17204</v>
      </c>
      <c r="AB605" s="2"/>
      <c r="AC605" s="2"/>
      <c r="AD605" s="2"/>
      <c r="AE605" s="2"/>
    </row>
    <row r="606" spans="1:31" ht="30" x14ac:dyDescent="0.25">
      <c r="A606" s="2" t="s">
        <v>215</v>
      </c>
      <c r="B606" s="3">
        <v>3</v>
      </c>
      <c r="C606" s="3">
        <v>141</v>
      </c>
      <c r="D606" s="3" t="s">
        <v>228</v>
      </c>
      <c r="E606" s="3" t="str">
        <f>_xlfn.XLOOKUP(Tbl_BalanceHistory[[#This Row],[RespAgy]],Tbl_Agencies[Agy Code],Tbl_Agencies[Agy Sort])</f>
        <v>049000</v>
      </c>
      <c r="F606" s="2" t="str">
        <f>Tbl_BalanceHistory[[#This Row],[RespAgy]]&amp;": "&amp;Tbl_BalanceHistory[[#This Row],[RespAgency]]</f>
        <v>141: Attorney General and Department of Law</v>
      </c>
      <c r="G606" s="3">
        <v>141</v>
      </c>
      <c r="H606" s="3" t="s">
        <v>228</v>
      </c>
      <c r="I606" s="3" t="str">
        <f>_xlfn.XLOOKUP(Tbl_BalanceHistory[[#This Row],[AgyCode]],Tbl_Agencies[Agy Code],Tbl_Agencies[Agy Sort])</f>
        <v>049000</v>
      </c>
      <c r="J606" s="2" t="str">
        <f>Tbl_BalanceHistory[[#This Row],[AgyCode]]&amp;": "&amp;Tbl_BalanceHistory[[#This Row],[Agency Name]]</f>
        <v>141: Attorney General and Department of Law</v>
      </c>
      <c r="K606" s="1">
        <v>2017</v>
      </c>
      <c r="L606" s="3">
        <v>552</v>
      </c>
      <c r="M606" s="3" t="s">
        <v>232</v>
      </c>
      <c r="N606" s="2" t="str">
        <f>Tbl_BalanceHistory[[#This Row],[ProgramCode]]&amp;": "&amp;Tbl_BalanceHistory[[#This Row],[Program Name]]</f>
        <v>552: Regulation of Business Practices</v>
      </c>
      <c r="O606" s="3" t="s">
        <v>886</v>
      </c>
      <c r="P606" s="1" t="str">
        <f>IF(Tbl_BalanceHistory[[#This Row],[FundCode]]="0100","GF",IF(Tbl_BalanceHistory[[#This Row],[FundCode]]="01000","GF","Hi Ed / OCR"))</f>
        <v>GF</v>
      </c>
      <c r="Q606" s="5">
        <v>1720729</v>
      </c>
      <c r="R606" s="5">
        <v>1720479.28</v>
      </c>
      <c r="S606" s="5">
        <v>249</v>
      </c>
      <c r="T606" s="5">
        <v>0</v>
      </c>
      <c r="U606" s="3"/>
      <c r="V606" s="5">
        <v>249</v>
      </c>
      <c r="W606" s="5">
        <v>249</v>
      </c>
      <c r="X606" s="5"/>
      <c r="Y606" s="5"/>
      <c r="Z606" s="5">
        <f>Tbl_BalanceHistory[[#This Row],[Discretionary Recommended - Pre 2022]]+Tbl_BalanceHistory[[#This Row],[Discretionary Balance Recommended: Policy]]+Tbl_BalanceHistory[[#This Row],[Discretionary Balance Recommended: Commitments]]</f>
        <v>249</v>
      </c>
      <c r="AA606" s="5">
        <f>Tbl_BalanceHistory[[#This Row],[Discretionary Balance]]-Tbl_BalanceHistory[[#This Row],[Discretionary Reappropriation]]</f>
        <v>0</v>
      </c>
      <c r="AB606" s="2" t="s">
        <v>1749</v>
      </c>
      <c r="AC606" s="2"/>
      <c r="AD606" s="2"/>
      <c r="AE606" s="2"/>
    </row>
    <row r="607" spans="1:31" ht="30" x14ac:dyDescent="0.25">
      <c r="A607" s="2" t="s">
        <v>215</v>
      </c>
      <c r="B607" s="3">
        <v>3</v>
      </c>
      <c r="C607" s="3">
        <v>141</v>
      </c>
      <c r="D607" s="3" t="s">
        <v>228</v>
      </c>
      <c r="E607" s="3" t="str">
        <f>_xlfn.XLOOKUP(Tbl_BalanceHistory[[#This Row],[RespAgy]],Tbl_Agencies[Agy Code],Tbl_Agencies[Agy Sort])</f>
        <v>049000</v>
      </c>
      <c r="F607" s="2" t="str">
        <f>Tbl_BalanceHistory[[#This Row],[RespAgy]]&amp;": "&amp;Tbl_BalanceHistory[[#This Row],[RespAgency]]</f>
        <v>141: Attorney General and Department of Law</v>
      </c>
      <c r="G607" s="3">
        <v>141</v>
      </c>
      <c r="H607" s="3" t="s">
        <v>228</v>
      </c>
      <c r="I607" s="3" t="str">
        <f>_xlfn.XLOOKUP(Tbl_BalanceHistory[[#This Row],[AgyCode]],Tbl_Agencies[Agy Code],Tbl_Agencies[Agy Sort])</f>
        <v>049000</v>
      </c>
      <c r="J607" s="2" t="str">
        <f>Tbl_BalanceHistory[[#This Row],[AgyCode]]&amp;": "&amp;Tbl_BalanceHistory[[#This Row],[Agency Name]]</f>
        <v>141: Attorney General and Department of Law</v>
      </c>
      <c r="K607" s="1">
        <v>2018</v>
      </c>
      <c r="L607" s="3">
        <v>552</v>
      </c>
      <c r="M607" s="3" t="s">
        <v>232</v>
      </c>
      <c r="N607" s="2" t="str">
        <f>Tbl_BalanceHistory[[#This Row],[ProgramCode]]&amp;": "&amp;Tbl_BalanceHistory[[#This Row],[Program Name]]</f>
        <v>552: Regulation of Business Practices</v>
      </c>
      <c r="O607" s="3" t="s">
        <v>886</v>
      </c>
      <c r="P607" s="1" t="str">
        <f>IF(Tbl_BalanceHistory[[#This Row],[FundCode]]="0100","GF",IF(Tbl_BalanceHistory[[#This Row],[FundCode]]="01000","GF","Hi Ed / OCR"))</f>
        <v>GF</v>
      </c>
      <c r="Q607" s="5">
        <v>1855978</v>
      </c>
      <c r="R607" s="5">
        <v>1822064.9</v>
      </c>
      <c r="S607" s="5">
        <v>33913</v>
      </c>
      <c r="T607" s="5">
        <v>0</v>
      </c>
      <c r="U607" s="3"/>
      <c r="V607" s="5">
        <v>33913</v>
      </c>
      <c r="W607" s="5">
        <v>0</v>
      </c>
      <c r="X607" s="5"/>
      <c r="Y607" s="5"/>
      <c r="Z607" s="5">
        <f>Tbl_BalanceHistory[[#This Row],[Discretionary Recommended - Pre 2022]]+Tbl_BalanceHistory[[#This Row],[Discretionary Balance Recommended: Policy]]+Tbl_BalanceHistory[[#This Row],[Discretionary Balance Recommended: Commitments]]</f>
        <v>0</v>
      </c>
      <c r="AA607" s="5">
        <f>Tbl_BalanceHistory[[#This Row],[Discretionary Balance]]-Tbl_BalanceHistory[[#This Row],[Discretionary Reappropriation]]</f>
        <v>33913</v>
      </c>
      <c r="AB607" s="2" t="s">
        <v>1739</v>
      </c>
      <c r="AC607" s="2"/>
      <c r="AD607" s="2"/>
      <c r="AE607" s="2"/>
    </row>
    <row r="608" spans="1:31" ht="30" x14ac:dyDescent="0.25">
      <c r="A608" s="2" t="s">
        <v>215</v>
      </c>
      <c r="B608" s="3">
        <v>3</v>
      </c>
      <c r="C608" s="3">
        <v>141</v>
      </c>
      <c r="D608" s="3" t="s">
        <v>228</v>
      </c>
      <c r="E608" s="3" t="str">
        <f>_xlfn.XLOOKUP(Tbl_BalanceHistory[[#This Row],[RespAgy]],Tbl_Agencies[Agy Code],Tbl_Agencies[Agy Sort])</f>
        <v>049000</v>
      </c>
      <c r="F608" s="2" t="str">
        <f>Tbl_BalanceHistory[[#This Row],[RespAgy]]&amp;": "&amp;Tbl_BalanceHistory[[#This Row],[RespAgency]]</f>
        <v>141: Attorney General and Department of Law</v>
      </c>
      <c r="G608" s="3">
        <v>141</v>
      </c>
      <c r="H608" s="3" t="s">
        <v>228</v>
      </c>
      <c r="I608" s="3" t="str">
        <f>_xlfn.XLOOKUP(Tbl_BalanceHistory[[#This Row],[AgyCode]],Tbl_Agencies[Agy Code],Tbl_Agencies[Agy Sort])</f>
        <v>049000</v>
      </c>
      <c r="J608" s="2" t="str">
        <f>Tbl_BalanceHistory[[#This Row],[AgyCode]]&amp;": "&amp;Tbl_BalanceHistory[[#This Row],[Agency Name]]</f>
        <v>141: Attorney General and Department of Law</v>
      </c>
      <c r="K608" s="1">
        <v>2019</v>
      </c>
      <c r="L608" s="3">
        <v>552</v>
      </c>
      <c r="M608" s="3" t="s">
        <v>232</v>
      </c>
      <c r="N608" s="2" t="str">
        <f>Tbl_BalanceHistory[[#This Row],[ProgramCode]]&amp;": "&amp;Tbl_BalanceHistory[[#This Row],[Program Name]]</f>
        <v>552: Regulation of Business Practices</v>
      </c>
      <c r="O608" s="3" t="s">
        <v>886</v>
      </c>
      <c r="P608" s="1" t="str">
        <f>IF(Tbl_BalanceHistory[[#This Row],[FundCode]]="0100","GF",IF(Tbl_BalanceHistory[[#This Row],[FundCode]]="01000","GF","Hi Ed / OCR"))</f>
        <v>GF</v>
      </c>
      <c r="Q608" s="5">
        <v>2100933</v>
      </c>
      <c r="R608" s="5">
        <v>2003395.38</v>
      </c>
      <c r="S608" s="5">
        <v>97537.62</v>
      </c>
      <c r="T608" s="5">
        <v>0</v>
      </c>
      <c r="U608" s="3"/>
      <c r="V608" s="5">
        <v>97537.62</v>
      </c>
      <c r="W608" s="5">
        <v>97537.62</v>
      </c>
      <c r="X608" s="5"/>
      <c r="Y608" s="5"/>
      <c r="Z608" s="5">
        <f>Tbl_BalanceHistory[[#This Row],[Discretionary Recommended - Pre 2022]]+Tbl_BalanceHistory[[#This Row],[Discretionary Balance Recommended: Policy]]+Tbl_BalanceHistory[[#This Row],[Discretionary Balance Recommended: Commitments]]</f>
        <v>97537.62</v>
      </c>
      <c r="AA608" s="5">
        <f>Tbl_BalanceHistory[[#This Row],[Discretionary Balance]]-Tbl_BalanceHistory[[#This Row],[Discretionary Reappropriation]]</f>
        <v>0</v>
      </c>
      <c r="AB608" s="2" t="s">
        <v>1740</v>
      </c>
      <c r="AC608" s="2"/>
      <c r="AD608" s="2"/>
      <c r="AE608" s="2"/>
    </row>
    <row r="609" spans="1:31" ht="30" x14ac:dyDescent="0.25">
      <c r="A609" s="2" t="s">
        <v>215</v>
      </c>
      <c r="B609" s="3">
        <v>3</v>
      </c>
      <c r="C609" s="3">
        <v>141</v>
      </c>
      <c r="D609" s="3" t="s">
        <v>228</v>
      </c>
      <c r="E609" s="3" t="str">
        <f>_xlfn.XLOOKUP(Tbl_BalanceHistory[[#This Row],[RespAgy]],Tbl_Agencies[Agy Code],Tbl_Agencies[Agy Sort])</f>
        <v>049000</v>
      </c>
      <c r="F609" s="2" t="str">
        <f>Tbl_BalanceHistory[[#This Row],[RespAgy]]&amp;": "&amp;Tbl_BalanceHistory[[#This Row],[RespAgency]]</f>
        <v>141: Attorney General and Department of Law</v>
      </c>
      <c r="G609" s="3">
        <v>141</v>
      </c>
      <c r="H609" s="3" t="s">
        <v>228</v>
      </c>
      <c r="I609" s="3" t="str">
        <f>_xlfn.XLOOKUP(Tbl_BalanceHistory[[#This Row],[AgyCode]],Tbl_Agencies[Agy Code],Tbl_Agencies[Agy Sort])</f>
        <v>049000</v>
      </c>
      <c r="J609" s="2" t="str">
        <f>Tbl_BalanceHistory[[#This Row],[AgyCode]]&amp;": "&amp;Tbl_BalanceHistory[[#This Row],[Agency Name]]</f>
        <v>141: Attorney General and Department of Law</v>
      </c>
      <c r="K609" s="1">
        <v>2020</v>
      </c>
      <c r="L609" s="3">
        <v>552</v>
      </c>
      <c r="M609" s="3" t="s">
        <v>232</v>
      </c>
      <c r="N609" s="2" t="str">
        <f>Tbl_BalanceHistory[[#This Row],[ProgramCode]]&amp;": "&amp;Tbl_BalanceHistory[[#This Row],[Program Name]]</f>
        <v>552: Regulation of Business Practices</v>
      </c>
      <c r="O609" s="3" t="s">
        <v>886</v>
      </c>
      <c r="P609" s="1" t="str">
        <f>IF(Tbl_BalanceHistory[[#This Row],[FundCode]]="0100","GF",IF(Tbl_BalanceHistory[[#This Row],[FundCode]]="01000","GF","Hi Ed / OCR"))</f>
        <v>GF</v>
      </c>
      <c r="Q609" s="5">
        <v>2364557.62</v>
      </c>
      <c r="R609" s="5">
        <v>2292238.2200000002</v>
      </c>
      <c r="S609" s="5">
        <v>72319.399999999994</v>
      </c>
      <c r="T609" s="5">
        <v>0</v>
      </c>
      <c r="U609" s="3"/>
      <c r="V609" s="5">
        <v>72319.399999999994</v>
      </c>
      <c r="W609" s="5">
        <v>0</v>
      </c>
      <c r="X609" s="5"/>
      <c r="Y609" s="5"/>
      <c r="Z609" s="5">
        <f>Tbl_BalanceHistory[[#This Row],[Discretionary Recommended - Pre 2022]]+Tbl_BalanceHistory[[#This Row],[Discretionary Balance Recommended: Policy]]+Tbl_BalanceHistory[[#This Row],[Discretionary Balance Recommended: Commitments]]</f>
        <v>0</v>
      </c>
      <c r="AA609" s="5">
        <f>Tbl_BalanceHistory[[#This Row],[Discretionary Balance]]-Tbl_BalanceHistory[[#This Row],[Discretionary Reappropriation]]</f>
        <v>72319.399999999994</v>
      </c>
      <c r="AB609" s="2"/>
      <c r="AC609" s="2"/>
      <c r="AD609" s="2"/>
      <c r="AE609" s="2"/>
    </row>
    <row r="610" spans="1:31" ht="30" x14ac:dyDescent="0.25">
      <c r="A610" s="2" t="s">
        <v>215</v>
      </c>
      <c r="B610" s="3">
        <v>3</v>
      </c>
      <c r="C610" s="3">
        <v>141</v>
      </c>
      <c r="D610" s="3" t="s">
        <v>228</v>
      </c>
      <c r="E610" s="3" t="str">
        <f>_xlfn.XLOOKUP(Tbl_BalanceHistory[[#This Row],[RespAgy]],Tbl_Agencies[Agy Code],Tbl_Agencies[Agy Sort])</f>
        <v>049000</v>
      </c>
      <c r="F610" s="2" t="str">
        <f>Tbl_BalanceHistory[[#This Row],[RespAgy]]&amp;": "&amp;Tbl_BalanceHistory[[#This Row],[RespAgency]]</f>
        <v>141: Attorney General and Department of Law</v>
      </c>
      <c r="G610" s="3">
        <v>141</v>
      </c>
      <c r="H610" s="3" t="s">
        <v>228</v>
      </c>
      <c r="I610" s="3" t="str">
        <f>_xlfn.XLOOKUP(Tbl_BalanceHistory[[#This Row],[AgyCode]],Tbl_Agencies[Agy Code],Tbl_Agencies[Agy Sort])</f>
        <v>049000</v>
      </c>
      <c r="J610" s="2" t="str">
        <f>Tbl_BalanceHistory[[#This Row],[AgyCode]]&amp;": "&amp;Tbl_BalanceHistory[[#This Row],[Agency Name]]</f>
        <v>141: Attorney General and Department of Law</v>
      </c>
      <c r="K610" s="1">
        <v>2021</v>
      </c>
      <c r="L610" s="3">
        <v>552</v>
      </c>
      <c r="M610" s="3" t="s">
        <v>232</v>
      </c>
      <c r="N610" s="2" t="str">
        <f>Tbl_BalanceHistory[[#This Row],[ProgramCode]]&amp;": "&amp;Tbl_BalanceHistory[[#This Row],[Program Name]]</f>
        <v>552: Regulation of Business Practices</v>
      </c>
      <c r="O610" s="3" t="s">
        <v>886</v>
      </c>
      <c r="P610" s="1" t="str">
        <f>IF(Tbl_BalanceHistory[[#This Row],[FundCode]]="0100","GF",IF(Tbl_BalanceHistory[[#This Row],[FundCode]]="01000","GF","Hi Ed / OCR"))</f>
        <v>GF</v>
      </c>
      <c r="Q610" s="5">
        <v>2255711</v>
      </c>
      <c r="R610" s="5">
        <v>2254055.23</v>
      </c>
      <c r="S610" s="5">
        <v>1655.77</v>
      </c>
      <c r="T610" s="5">
        <v>0</v>
      </c>
      <c r="U610" s="3"/>
      <c r="V610" s="5">
        <v>1655.77</v>
      </c>
      <c r="W610" s="5">
        <v>1655.77</v>
      </c>
      <c r="X610" s="5"/>
      <c r="Y610" s="5"/>
      <c r="Z610" s="5">
        <f>Tbl_BalanceHistory[[#This Row],[Discretionary Recommended - Pre 2022]]+Tbl_BalanceHistory[[#This Row],[Discretionary Balance Recommended: Policy]]+Tbl_BalanceHistory[[#This Row],[Discretionary Balance Recommended: Commitments]]</f>
        <v>1655.77</v>
      </c>
      <c r="AA610" s="5">
        <f>Tbl_BalanceHistory[[#This Row],[Discretionary Balance]]-Tbl_BalanceHistory[[#This Row],[Discretionary Reappropriation]]</f>
        <v>0</v>
      </c>
      <c r="AB610" s="2" t="s">
        <v>1741</v>
      </c>
      <c r="AC610" s="2"/>
      <c r="AD610" s="2"/>
      <c r="AE610" s="2"/>
    </row>
    <row r="611" spans="1:31" ht="30" x14ac:dyDescent="0.25">
      <c r="A611" s="2" t="s">
        <v>215</v>
      </c>
      <c r="B611" s="3">
        <v>3</v>
      </c>
      <c r="C611" s="3">
        <v>141</v>
      </c>
      <c r="D611" s="3" t="s">
        <v>228</v>
      </c>
      <c r="E611" s="3" t="str">
        <f>_xlfn.XLOOKUP(Tbl_BalanceHistory[[#This Row],[RespAgy]],Tbl_Agencies[Agy Code],Tbl_Agencies[Agy Sort])</f>
        <v>049000</v>
      </c>
      <c r="F611" s="2" t="str">
        <f>Tbl_BalanceHistory[[#This Row],[RespAgy]]&amp;": "&amp;Tbl_BalanceHistory[[#This Row],[RespAgency]]</f>
        <v>141: Attorney General and Department of Law</v>
      </c>
      <c r="G611" s="3">
        <v>141</v>
      </c>
      <c r="H611" s="3" t="s">
        <v>228</v>
      </c>
      <c r="I611" s="3" t="str">
        <f>_xlfn.XLOOKUP(Tbl_BalanceHistory[[#This Row],[AgyCode]],Tbl_Agencies[Agy Code],Tbl_Agencies[Agy Sort])</f>
        <v>049000</v>
      </c>
      <c r="J611" s="2" t="str">
        <f>Tbl_BalanceHistory[[#This Row],[AgyCode]]&amp;": "&amp;Tbl_BalanceHistory[[#This Row],[Agency Name]]</f>
        <v>141: Attorney General and Department of Law</v>
      </c>
      <c r="K611" s="1">
        <v>2022</v>
      </c>
      <c r="L611" s="3">
        <v>552</v>
      </c>
      <c r="M611" s="3" t="s">
        <v>232</v>
      </c>
      <c r="N611" s="2" t="str">
        <f>Tbl_BalanceHistory[[#This Row],[ProgramCode]]&amp;": "&amp;Tbl_BalanceHistory[[#This Row],[Program Name]]</f>
        <v>552: Regulation of Business Practices</v>
      </c>
      <c r="O611" s="3" t="s">
        <v>886</v>
      </c>
      <c r="P611" s="1" t="str">
        <f>IF(Tbl_BalanceHistory[[#This Row],[FundCode]]="0100","GF",IF(Tbl_BalanceHistory[[#This Row],[FundCode]]="01000","GF","Hi Ed / OCR"))</f>
        <v>GF</v>
      </c>
      <c r="Q611" s="5">
        <v>2477366.77</v>
      </c>
      <c r="R611" s="5">
        <v>2446909.4399999999</v>
      </c>
      <c r="S611" s="5">
        <v>30457.33</v>
      </c>
      <c r="T611" s="5">
        <v>0</v>
      </c>
      <c r="U611" s="3"/>
      <c r="V611" s="5">
        <v>30457.33</v>
      </c>
      <c r="W611" s="5"/>
      <c r="X611" s="5">
        <v>0</v>
      </c>
      <c r="Y611" s="5">
        <v>0</v>
      </c>
      <c r="Z611" s="5">
        <f>Tbl_BalanceHistory[[#This Row],[Discretionary Recommended - Pre 2022]]+Tbl_BalanceHistory[[#This Row],[Discretionary Balance Recommended: Policy]]+Tbl_BalanceHistory[[#This Row],[Discretionary Balance Recommended: Commitments]]</f>
        <v>0</v>
      </c>
      <c r="AA611" s="5">
        <f>Tbl_BalanceHistory[[#This Row],[Discretionary Balance]]-Tbl_BalanceHistory[[#This Row],[Discretionary Reappropriation]]</f>
        <v>30457.33</v>
      </c>
      <c r="AB611" s="2"/>
      <c r="AC611" s="2"/>
      <c r="AD611" s="2"/>
      <c r="AE611" s="2"/>
    </row>
    <row r="612" spans="1:31" ht="30" x14ac:dyDescent="0.25">
      <c r="A612" s="2" t="s">
        <v>215</v>
      </c>
      <c r="B612" s="3">
        <v>3</v>
      </c>
      <c r="C612" s="3">
        <v>141</v>
      </c>
      <c r="D612" s="3" t="s">
        <v>228</v>
      </c>
      <c r="E612" s="3" t="str">
        <f>_xlfn.XLOOKUP(Tbl_BalanceHistory[[#This Row],[RespAgy]],Tbl_Agencies[Agy Code],Tbl_Agencies[Agy Sort])</f>
        <v>049000</v>
      </c>
      <c r="F612" s="2" t="str">
        <f>Tbl_BalanceHistory[[#This Row],[RespAgy]]&amp;": "&amp;Tbl_BalanceHistory[[#This Row],[RespAgency]]</f>
        <v>141: Attorney General and Department of Law</v>
      </c>
      <c r="G612" s="3">
        <v>141</v>
      </c>
      <c r="H612" s="3" t="s">
        <v>228</v>
      </c>
      <c r="I612" s="3" t="str">
        <f>_xlfn.XLOOKUP(Tbl_BalanceHistory[[#This Row],[AgyCode]],Tbl_Agencies[Agy Code],Tbl_Agencies[Agy Sort])</f>
        <v>049000</v>
      </c>
      <c r="J612" s="2" t="str">
        <f>Tbl_BalanceHistory[[#This Row],[AgyCode]]&amp;": "&amp;Tbl_BalanceHistory[[#This Row],[Agency Name]]</f>
        <v>141: Attorney General and Department of Law</v>
      </c>
      <c r="K612" s="1">
        <v>2023</v>
      </c>
      <c r="L612" s="3">
        <v>552</v>
      </c>
      <c r="M612" s="3" t="s">
        <v>232</v>
      </c>
      <c r="N612" s="2" t="str">
        <f>Tbl_BalanceHistory[[#This Row],[ProgramCode]]&amp;": "&amp;Tbl_BalanceHistory[[#This Row],[Program Name]]</f>
        <v>552: Regulation of Business Practices</v>
      </c>
      <c r="O612" s="3" t="s">
        <v>886</v>
      </c>
      <c r="P612" s="1" t="str">
        <f>IF(Tbl_BalanceHistory[[#This Row],[FundCode]]="0100","GF",IF(Tbl_BalanceHistory[[#This Row],[FundCode]]="01000","GF","Hi Ed / OCR"))</f>
        <v>GF</v>
      </c>
      <c r="Q612" s="5">
        <v>2674170</v>
      </c>
      <c r="R612" s="5">
        <v>2663246.9</v>
      </c>
      <c r="S612" s="5">
        <v>10923.1</v>
      </c>
      <c r="T612" s="5">
        <v>0</v>
      </c>
      <c r="U612" s="3"/>
      <c r="V612" s="5">
        <v>10923.1</v>
      </c>
      <c r="W612" s="5">
        <v>0</v>
      </c>
      <c r="X612" s="5">
        <v>0</v>
      </c>
      <c r="Y612" s="5">
        <v>0</v>
      </c>
      <c r="Z612" s="5">
        <v>0</v>
      </c>
      <c r="AA612" s="5">
        <v>10923.1</v>
      </c>
      <c r="AB612" s="2"/>
      <c r="AC612" s="2"/>
      <c r="AD612" s="2"/>
      <c r="AE612" s="2"/>
    </row>
    <row r="613" spans="1:31" ht="30" x14ac:dyDescent="0.25">
      <c r="A613" s="2" t="s">
        <v>215</v>
      </c>
      <c r="B613" s="3">
        <v>3</v>
      </c>
      <c r="C613" s="3">
        <v>141</v>
      </c>
      <c r="D613" s="3" t="s">
        <v>228</v>
      </c>
      <c r="E613" s="3" t="str">
        <f>_xlfn.XLOOKUP(Tbl_BalanceHistory[[#This Row],[RespAgy]],Tbl_Agencies[Agy Code],Tbl_Agencies[Agy Sort])</f>
        <v>049000</v>
      </c>
      <c r="F613" s="2" t="str">
        <f>Tbl_BalanceHistory[[#This Row],[RespAgy]]&amp;": "&amp;Tbl_BalanceHistory[[#This Row],[RespAgency]]</f>
        <v>141: Attorney General and Department of Law</v>
      </c>
      <c r="G613" s="3">
        <v>141</v>
      </c>
      <c r="H613" s="3" t="s">
        <v>228</v>
      </c>
      <c r="I613" s="3" t="str">
        <f>_xlfn.XLOOKUP(Tbl_BalanceHistory[[#This Row],[AgyCode]],Tbl_Agencies[Agy Code],Tbl_Agencies[Agy Sort])</f>
        <v>049000</v>
      </c>
      <c r="J613" s="2" t="str">
        <f>Tbl_BalanceHistory[[#This Row],[AgyCode]]&amp;": "&amp;Tbl_BalanceHistory[[#This Row],[Agency Name]]</f>
        <v>141: Attorney General and Department of Law</v>
      </c>
      <c r="K613" s="1">
        <v>2024</v>
      </c>
      <c r="L613" s="3">
        <v>552</v>
      </c>
      <c r="M613" s="3" t="s">
        <v>232</v>
      </c>
      <c r="N613" s="2" t="str">
        <f>Tbl_BalanceHistory[[#This Row],[ProgramCode]]&amp;": "&amp;Tbl_BalanceHistory[[#This Row],[Program Name]]</f>
        <v>552: Regulation of Business Practices</v>
      </c>
      <c r="O613" s="3" t="s">
        <v>886</v>
      </c>
      <c r="P613" s="1" t="str">
        <f>IF(Tbl_BalanceHistory[[#This Row],[FundCode]]="0100","GF",IF(Tbl_BalanceHistory[[#This Row],[FundCode]]="01000","GF","Hi Ed / OCR"))</f>
        <v>GF</v>
      </c>
      <c r="Q613" s="5">
        <v>3511670</v>
      </c>
      <c r="R613" s="5">
        <v>3212874.15</v>
      </c>
      <c r="S613" s="5">
        <v>298795.84999999998</v>
      </c>
      <c r="T613" s="5">
        <v>0</v>
      </c>
      <c r="U613" s="3"/>
      <c r="V613" s="5">
        <v>298795.84999999998</v>
      </c>
      <c r="W613" s="5">
        <v>0</v>
      </c>
      <c r="X613" s="5">
        <v>298795.84999999998</v>
      </c>
      <c r="Y613" s="5">
        <v>0</v>
      </c>
      <c r="Z613" s="5">
        <v>298795.84999999998</v>
      </c>
      <c r="AA613" s="5">
        <v>0</v>
      </c>
      <c r="AB613" s="2"/>
      <c r="AC613" s="2" t="s">
        <v>2512</v>
      </c>
      <c r="AD613" s="2"/>
      <c r="AE613" s="2"/>
    </row>
    <row r="614" spans="1:31" ht="30" x14ac:dyDescent="0.25">
      <c r="A614" s="2" t="s">
        <v>215</v>
      </c>
      <c r="B614" s="3">
        <v>3</v>
      </c>
      <c r="C614" s="3">
        <v>141</v>
      </c>
      <c r="D614" s="3" t="s">
        <v>228</v>
      </c>
      <c r="E614" s="3" t="str">
        <f>_xlfn.XLOOKUP(Tbl_BalanceHistory[[#This Row],[RespAgy]],Tbl_Agencies[Agy Code],Tbl_Agencies[Agy Sort])</f>
        <v>049000</v>
      </c>
      <c r="F614" s="2" t="str">
        <f>Tbl_BalanceHistory[[#This Row],[RespAgy]]&amp;": "&amp;Tbl_BalanceHistory[[#This Row],[RespAgency]]</f>
        <v>141: Attorney General and Department of Law</v>
      </c>
      <c r="G614" s="3">
        <v>141</v>
      </c>
      <c r="H614" s="3" t="s">
        <v>228</v>
      </c>
      <c r="I614" s="3" t="str">
        <f>_xlfn.XLOOKUP(Tbl_BalanceHistory[[#This Row],[AgyCode]],Tbl_Agencies[Agy Code],Tbl_Agencies[Agy Sort])</f>
        <v>049000</v>
      </c>
      <c r="J614" s="2" t="str">
        <f>Tbl_BalanceHistory[[#This Row],[AgyCode]]&amp;": "&amp;Tbl_BalanceHistory[[#This Row],[Agency Name]]</f>
        <v>141: Attorney General and Department of Law</v>
      </c>
      <c r="K614" s="1">
        <v>2014</v>
      </c>
      <c r="L614" s="3">
        <v>704</v>
      </c>
      <c r="M614" s="3" t="s">
        <v>127</v>
      </c>
      <c r="N614" s="2" t="str">
        <f>Tbl_BalanceHistory[[#This Row],[ProgramCode]]&amp;": "&amp;Tbl_BalanceHistory[[#This Row],[Program Name]]</f>
        <v>704: Personnel Management Services</v>
      </c>
      <c r="O614" s="3" t="s">
        <v>1730</v>
      </c>
      <c r="P614" s="1" t="str">
        <f>IF(Tbl_BalanceHistory[[#This Row],[FundCode]]="0100","GF",IF(Tbl_BalanceHistory[[#This Row],[FundCode]]="01000","GF","Hi Ed / OCR"))</f>
        <v>GF</v>
      </c>
      <c r="Q614" s="5">
        <v>380521</v>
      </c>
      <c r="R614" s="5">
        <v>261633.92000000001</v>
      </c>
      <c r="S614" s="5">
        <v>118887</v>
      </c>
      <c r="T614" s="5">
        <v>0</v>
      </c>
      <c r="U614" s="3"/>
      <c r="V614" s="5">
        <v>118887</v>
      </c>
      <c r="W614" s="5">
        <v>118887</v>
      </c>
      <c r="X614" s="5"/>
      <c r="Y614" s="5"/>
      <c r="Z614" s="5">
        <f>Tbl_BalanceHistory[[#This Row],[Discretionary Recommended - Pre 2022]]+Tbl_BalanceHistory[[#This Row],[Discretionary Balance Recommended: Policy]]+Tbl_BalanceHistory[[#This Row],[Discretionary Balance Recommended: Commitments]]</f>
        <v>118887</v>
      </c>
      <c r="AA614" s="5">
        <f>Tbl_BalanceHistory[[#This Row],[Discretionary Balance]]-Tbl_BalanceHistory[[#This Row],[Discretionary Reappropriation]]</f>
        <v>0</v>
      </c>
      <c r="AB614" s="2" t="s">
        <v>1746</v>
      </c>
      <c r="AC614" s="2"/>
      <c r="AD614" s="2"/>
      <c r="AE614" s="2"/>
    </row>
    <row r="615" spans="1:31" ht="30" x14ac:dyDescent="0.25">
      <c r="A615" s="2" t="s">
        <v>215</v>
      </c>
      <c r="B615" s="3">
        <v>3</v>
      </c>
      <c r="C615" s="3">
        <v>141</v>
      </c>
      <c r="D615" s="3" t="s">
        <v>228</v>
      </c>
      <c r="E615" s="3" t="str">
        <f>_xlfn.XLOOKUP(Tbl_BalanceHistory[[#This Row],[RespAgy]],Tbl_Agencies[Agy Code],Tbl_Agencies[Agy Sort])</f>
        <v>049000</v>
      </c>
      <c r="F615" s="2" t="str">
        <f>Tbl_BalanceHistory[[#This Row],[RespAgy]]&amp;": "&amp;Tbl_BalanceHistory[[#This Row],[RespAgency]]</f>
        <v>141: Attorney General and Department of Law</v>
      </c>
      <c r="G615" s="3">
        <v>141</v>
      </c>
      <c r="H615" s="3" t="s">
        <v>228</v>
      </c>
      <c r="I615" s="3" t="str">
        <f>_xlfn.XLOOKUP(Tbl_BalanceHistory[[#This Row],[AgyCode]],Tbl_Agencies[Agy Code],Tbl_Agencies[Agy Sort])</f>
        <v>049000</v>
      </c>
      <c r="J615" s="2" t="str">
        <f>Tbl_BalanceHistory[[#This Row],[AgyCode]]&amp;": "&amp;Tbl_BalanceHistory[[#This Row],[Agency Name]]</f>
        <v>141: Attorney General and Department of Law</v>
      </c>
      <c r="K615" s="1">
        <v>2015</v>
      </c>
      <c r="L615" s="3">
        <v>704</v>
      </c>
      <c r="M615" s="3" t="s">
        <v>127</v>
      </c>
      <c r="N615" s="2" t="str">
        <f>Tbl_BalanceHistory[[#This Row],[ProgramCode]]&amp;": "&amp;Tbl_BalanceHistory[[#This Row],[Program Name]]</f>
        <v>704: Personnel Management Services</v>
      </c>
      <c r="O615" s="3" t="s">
        <v>1730</v>
      </c>
      <c r="P615" s="1" t="str">
        <f>IF(Tbl_BalanceHistory[[#This Row],[FundCode]]="0100","GF",IF(Tbl_BalanceHistory[[#This Row],[FundCode]]="01000","GF","Hi Ed / OCR"))</f>
        <v>GF</v>
      </c>
      <c r="Q615" s="5">
        <v>402773</v>
      </c>
      <c r="R615" s="5">
        <v>277835</v>
      </c>
      <c r="S615" s="5">
        <v>124937</v>
      </c>
      <c r="T615" s="5">
        <v>0</v>
      </c>
      <c r="U615" s="3"/>
      <c r="V615" s="5">
        <v>124937</v>
      </c>
      <c r="W615" s="5">
        <v>0</v>
      </c>
      <c r="X615" s="5"/>
      <c r="Y615" s="5"/>
      <c r="Z615" s="5">
        <f>Tbl_BalanceHistory[[#This Row],[Discretionary Recommended - Pre 2022]]+Tbl_BalanceHistory[[#This Row],[Discretionary Balance Recommended: Policy]]+Tbl_BalanceHistory[[#This Row],[Discretionary Balance Recommended: Commitments]]</f>
        <v>0</v>
      </c>
      <c r="AA615" s="5">
        <f>Tbl_BalanceHistory[[#This Row],[Discretionary Balance]]-Tbl_BalanceHistory[[#This Row],[Discretionary Reappropriation]]</f>
        <v>124937</v>
      </c>
      <c r="AB615" s="2" t="s">
        <v>1752</v>
      </c>
      <c r="AC615" s="2"/>
      <c r="AD615" s="2"/>
      <c r="AE615" s="2"/>
    </row>
    <row r="616" spans="1:31" ht="30" x14ac:dyDescent="0.25">
      <c r="A616" s="2" t="s">
        <v>215</v>
      </c>
      <c r="B616" s="3">
        <v>3</v>
      </c>
      <c r="C616" s="3">
        <v>141</v>
      </c>
      <c r="D616" s="3" t="s">
        <v>228</v>
      </c>
      <c r="E616" s="3" t="str">
        <f>_xlfn.XLOOKUP(Tbl_BalanceHistory[[#This Row],[RespAgy]],Tbl_Agencies[Agy Code],Tbl_Agencies[Agy Sort])</f>
        <v>049000</v>
      </c>
      <c r="F616" s="2" t="str">
        <f>Tbl_BalanceHistory[[#This Row],[RespAgy]]&amp;": "&amp;Tbl_BalanceHistory[[#This Row],[RespAgency]]</f>
        <v>141: Attorney General and Department of Law</v>
      </c>
      <c r="G616" s="3">
        <v>141</v>
      </c>
      <c r="H616" s="3" t="s">
        <v>228</v>
      </c>
      <c r="I616" s="3" t="str">
        <f>_xlfn.XLOOKUP(Tbl_BalanceHistory[[#This Row],[AgyCode]],Tbl_Agencies[Agy Code],Tbl_Agencies[Agy Sort])</f>
        <v>049000</v>
      </c>
      <c r="J616" s="2" t="str">
        <f>Tbl_BalanceHistory[[#This Row],[AgyCode]]&amp;": "&amp;Tbl_BalanceHistory[[#This Row],[Agency Name]]</f>
        <v>141: Attorney General and Department of Law</v>
      </c>
      <c r="K616" s="1">
        <v>2016</v>
      </c>
      <c r="L616" s="3">
        <v>704</v>
      </c>
      <c r="M616" s="3" t="s">
        <v>127</v>
      </c>
      <c r="N616" s="2" t="str">
        <f>Tbl_BalanceHistory[[#This Row],[ProgramCode]]&amp;": "&amp;Tbl_BalanceHistory[[#This Row],[Program Name]]</f>
        <v>704: Personnel Management Services</v>
      </c>
      <c r="O616" s="3" t="s">
        <v>1730</v>
      </c>
      <c r="P616" s="1" t="str">
        <f>IF(Tbl_BalanceHistory[[#This Row],[FundCode]]="0100","GF",IF(Tbl_BalanceHistory[[#This Row],[FundCode]]="01000","GF","Hi Ed / OCR"))</f>
        <v>GF</v>
      </c>
      <c r="Q616" s="5">
        <v>402773</v>
      </c>
      <c r="R616" s="5">
        <v>316217.15000000002</v>
      </c>
      <c r="S616" s="5">
        <v>86555</v>
      </c>
      <c r="T616" s="5">
        <v>0</v>
      </c>
      <c r="U616" s="3"/>
      <c r="V616" s="5">
        <v>86555</v>
      </c>
      <c r="W616" s="5">
        <v>0</v>
      </c>
      <c r="X616" s="5"/>
      <c r="Y616" s="5"/>
      <c r="Z616" s="5">
        <f>Tbl_BalanceHistory[[#This Row],[Discretionary Recommended - Pre 2022]]+Tbl_BalanceHistory[[#This Row],[Discretionary Balance Recommended: Policy]]+Tbl_BalanceHistory[[#This Row],[Discretionary Balance Recommended: Commitments]]</f>
        <v>0</v>
      </c>
      <c r="AA616" s="5">
        <f>Tbl_BalanceHistory[[#This Row],[Discretionary Balance]]-Tbl_BalanceHistory[[#This Row],[Discretionary Reappropriation]]</f>
        <v>86555</v>
      </c>
      <c r="AB616" s="2"/>
      <c r="AC616" s="2"/>
      <c r="AD616" s="2"/>
      <c r="AE616" s="2"/>
    </row>
    <row r="617" spans="1:31" ht="30" x14ac:dyDescent="0.25">
      <c r="A617" s="2" t="s">
        <v>215</v>
      </c>
      <c r="B617" s="3">
        <v>3</v>
      </c>
      <c r="C617" s="3">
        <v>141</v>
      </c>
      <c r="D617" s="3" t="s">
        <v>228</v>
      </c>
      <c r="E617" s="3" t="str">
        <f>_xlfn.XLOOKUP(Tbl_BalanceHistory[[#This Row],[RespAgy]],Tbl_Agencies[Agy Code],Tbl_Agencies[Agy Sort])</f>
        <v>049000</v>
      </c>
      <c r="F617" s="2" t="str">
        <f>Tbl_BalanceHistory[[#This Row],[RespAgy]]&amp;": "&amp;Tbl_BalanceHistory[[#This Row],[RespAgency]]</f>
        <v>141: Attorney General and Department of Law</v>
      </c>
      <c r="G617" s="3">
        <v>141</v>
      </c>
      <c r="H617" s="3" t="s">
        <v>228</v>
      </c>
      <c r="I617" s="3" t="str">
        <f>_xlfn.XLOOKUP(Tbl_BalanceHistory[[#This Row],[AgyCode]],Tbl_Agencies[Agy Code],Tbl_Agencies[Agy Sort])</f>
        <v>049000</v>
      </c>
      <c r="J617" s="2" t="str">
        <f>Tbl_BalanceHistory[[#This Row],[AgyCode]]&amp;": "&amp;Tbl_BalanceHistory[[#This Row],[Agency Name]]</f>
        <v>141: Attorney General and Department of Law</v>
      </c>
      <c r="K617" s="1">
        <v>2017</v>
      </c>
      <c r="L617" s="3">
        <v>704</v>
      </c>
      <c r="M617" s="3" t="s">
        <v>127</v>
      </c>
      <c r="N617" s="2" t="str">
        <f>Tbl_BalanceHistory[[#This Row],[ProgramCode]]&amp;": "&amp;Tbl_BalanceHistory[[#This Row],[Program Name]]</f>
        <v>704: Personnel Management Services</v>
      </c>
      <c r="O617" s="3" t="s">
        <v>886</v>
      </c>
      <c r="P617" s="1" t="str">
        <f>IF(Tbl_BalanceHistory[[#This Row],[FundCode]]="0100","GF",IF(Tbl_BalanceHistory[[#This Row],[FundCode]]="01000","GF","Hi Ed / OCR"))</f>
        <v>GF</v>
      </c>
      <c r="Q617" s="5">
        <v>402773</v>
      </c>
      <c r="R617" s="5">
        <v>337584.29</v>
      </c>
      <c r="S617" s="5">
        <v>65188</v>
      </c>
      <c r="T617" s="5">
        <v>0</v>
      </c>
      <c r="U617" s="3"/>
      <c r="V617" s="5">
        <v>65188</v>
      </c>
      <c r="W617" s="5">
        <v>65188</v>
      </c>
      <c r="X617" s="5"/>
      <c r="Y617" s="5"/>
      <c r="Z617" s="5">
        <f>Tbl_BalanceHistory[[#This Row],[Discretionary Recommended - Pre 2022]]+Tbl_BalanceHistory[[#This Row],[Discretionary Balance Recommended: Policy]]+Tbl_BalanceHistory[[#This Row],[Discretionary Balance Recommended: Commitments]]</f>
        <v>65188</v>
      </c>
      <c r="AA617" s="5">
        <f>Tbl_BalanceHistory[[#This Row],[Discretionary Balance]]-Tbl_BalanceHistory[[#This Row],[Discretionary Reappropriation]]</f>
        <v>0</v>
      </c>
      <c r="AB617" s="2" t="s">
        <v>1749</v>
      </c>
      <c r="AC617" s="2"/>
      <c r="AD617" s="2"/>
      <c r="AE617" s="2"/>
    </row>
    <row r="618" spans="1:31" ht="30" x14ac:dyDescent="0.25">
      <c r="A618" s="2" t="s">
        <v>215</v>
      </c>
      <c r="B618" s="3">
        <v>3</v>
      </c>
      <c r="C618" s="3">
        <v>141</v>
      </c>
      <c r="D618" s="3" t="s">
        <v>228</v>
      </c>
      <c r="E618" s="3" t="str">
        <f>_xlfn.XLOOKUP(Tbl_BalanceHistory[[#This Row],[RespAgy]],Tbl_Agencies[Agy Code],Tbl_Agencies[Agy Sort])</f>
        <v>049000</v>
      </c>
      <c r="F618" s="2" t="str">
        <f>Tbl_BalanceHistory[[#This Row],[RespAgy]]&amp;": "&amp;Tbl_BalanceHistory[[#This Row],[RespAgency]]</f>
        <v>141: Attorney General and Department of Law</v>
      </c>
      <c r="G618" s="3">
        <v>141</v>
      </c>
      <c r="H618" s="3" t="s">
        <v>228</v>
      </c>
      <c r="I618" s="3" t="str">
        <f>_xlfn.XLOOKUP(Tbl_BalanceHistory[[#This Row],[AgyCode]],Tbl_Agencies[Agy Code],Tbl_Agencies[Agy Sort])</f>
        <v>049000</v>
      </c>
      <c r="J618" s="2" t="str">
        <f>Tbl_BalanceHistory[[#This Row],[AgyCode]]&amp;": "&amp;Tbl_BalanceHistory[[#This Row],[Agency Name]]</f>
        <v>141: Attorney General and Department of Law</v>
      </c>
      <c r="K618" s="1">
        <v>2018</v>
      </c>
      <c r="L618" s="3">
        <v>704</v>
      </c>
      <c r="M618" s="3" t="s">
        <v>127</v>
      </c>
      <c r="N618" s="2" t="str">
        <f>Tbl_BalanceHistory[[#This Row],[ProgramCode]]&amp;": "&amp;Tbl_BalanceHistory[[#This Row],[Program Name]]</f>
        <v>704: Personnel Management Services</v>
      </c>
      <c r="O618" s="3" t="s">
        <v>886</v>
      </c>
      <c r="P618" s="1" t="str">
        <f>IF(Tbl_BalanceHistory[[#This Row],[FundCode]]="0100","GF",IF(Tbl_BalanceHistory[[#This Row],[FundCode]]="01000","GF","Hi Ed / OCR"))</f>
        <v>GF</v>
      </c>
      <c r="Q618" s="5">
        <v>467961</v>
      </c>
      <c r="R618" s="5">
        <v>378281.73</v>
      </c>
      <c r="S618" s="5">
        <v>89679</v>
      </c>
      <c r="T618" s="5">
        <v>0</v>
      </c>
      <c r="U618" s="3"/>
      <c r="V618" s="5">
        <v>89679</v>
      </c>
      <c r="W618" s="5">
        <v>0</v>
      </c>
      <c r="X618" s="5"/>
      <c r="Y618" s="5"/>
      <c r="Z618" s="5">
        <f>Tbl_BalanceHistory[[#This Row],[Discretionary Recommended - Pre 2022]]+Tbl_BalanceHistory[[#This Row],[Discretionary Balance Recommended: Policy]]+Tbl_BalanceHistory[[#This Row],[Discretionary Balance Recommended: Commitments]]</f>
        <v>0</v>
      </c>
      <c r="AA618" s="5">
        <f>Tbl_BalanceHistory[[#This Row],[Discretionary Balance]]-Tbl_BalanceHistory[[#This Row],[Discretionary Reappropriation]]</f>
        <v>89679</v>
      </c>
      <c r="AB618" s="2" t="s">
        <v>1739</v>
      </c>
      <c r="AC618" s="2"/>
      <c r="AD618" s="2"/>
      <c r="AE618" s="2"/>
    </row>
    <row r="619" spans="1:31" ht="30" x14ac:dyDescent="0.25">
      <c r="A619" s="2" t="s">
        <v>215</v>
      </c>
      <c r="B619" s="3">
        <v>3</v>
      </c>
      <c r="C619" s="3">
        <v>141</v>
      </c>
      <c r="D619" s="3" t="s">
        <v>228</v>
      </c>
      <c r="E619" s="3" t="str">
        <f>_xlfn.XLOOKUP(Tbl_BalanceHistory[[#This Row],[RespAgy]],Tbl_Agencies[Agy Code],Tbl_Agencies[Agy Sort])</f>
        <v>049000</v>
      </c>
      <c r="F619" s="2" t="str">
        <f>Tbl_BalanceHistory[[#This Row],[RespAgy]]&amp;": "&amp;Tbl_BalanceHistory[[#This Row],[RespAgency]]</f>
        <v>141: Attorney General and Department of Law</v>
      </c>
      <c r="G619" s="3">
        <v>141</v>
      </c>
      <c r="H619" s="3" t="s">
        <v>228</v>
      </c>
      <c r="I619" s="3" t="str">
        <f>_xlfn.XLOOKUP(Tbl_BalanceHistory[[#This Row],[AgyCode]],Tbl_Agencies[Agy Code],Tbl_Agencies[Agy Sort])</f>
        <v>049000</v>
      </c>
      <c r="J619" s="2" t="str">
        <f>Tbl_BalanceHistory[[#This Row],[AgyCode]]&amp;": "&amp;Tbl_BalanceHistory[[#This Row],[Agency Name]]</f>
        <v>141: Attorney General and Department of Law</v>
      </c>
      <c r="K619" s="1">
        <v>2019</v>
      </c>
      <c r="L619" s="3">
        <v>704</v>
      </c>
      <c r="M619" s="3" t="s">
        <v>127</v>
      </c>
      <c r="N619" s="2" t="str">
        <f>Tbl_BalanceHistory[[#This Row],[ProgramCode]]&amp;": "&amp;Tbl_BalanceHistory[[#This Row],[Program Name]]</f>
        <v>704: Personnel Management Services</v>
      </c>
      <c r="O619" s="3" t="s">
        <v>886</v>
      </c>
      <c r="P619" s="1" t="str">
        <f>IF(Tbl_BalanceHistory[[#This Row],[FundCode]]="0100","GF",IF(Tbl_BalanceHistory[[#This Row],[FundCode]]="01000","GF","Hi Ed / OCR"))</f>
        <v>GF</v>
      </c>
      <c r="Q619" s="5">
        <v>505471</v>
      </c>
      <c r="R619" s="5">
        <v>438488.6</v>
      </c>
      <c r="S619" s="5">
        <v>66982.399999999994</v>
      </c>
      <c r="T619" s="5">
        <v>0</v>
      </c>
      <c r="U619" s="3"/>
      <c r="V619" s="5">
        <v>66982.399999999994</v>
      </c>
      <c r="W619" s="5">
        <v>66982.399999999994</v>
      </c>
      <c r="X619" s="5"/>
      <c r="Y619" s="5"/>
      <c r="Z619" s="5">
        <f>Tbl_BalanceHistory[[#This Row],[Discretionary Recommended - Pre 2022]]+Tbl_BalanceHistory[[#This Row],[Discretionary Balance Recommended: Policy]]+Tbl_BalanceHistory[[#This Row],[Discretionary Balance Recommended: Commitments]]</f>
        <v>66982.399999999994</v>
      </c>
      <c r="AA619" s="5">
        <f>Tbl_BalanceHistory[[#This Row],[Discretionary Balance]]-Tbl_BalanceHistory[[#This Row],[Discretionary Reappropriation]]</f>
        <v>0</v>
      </c>
      <c r="AB619" s="2" t="s">
        <v>1740</v>
      </c>
      <c r="AC619" s="2"/>
      <c r="AD619" s="2"/>
      <c r="AE619" s="2"/>
    </row>
    <row r="620" spans="1:31" ht="30" x14ac:dyDescent="0.25">
      <c r="A620" s="2" t="s">
        <v>215</v>
      </c>
      <c r="B620" s="3">
        <v>3</v>
      </c>
      <c r="C620" s="3">
        <v>141</v>
      </c>
      <c r="D620" s="3" t="s">
        <v>228</v>
      </c>
      <c r="E620" s="3" t="str">
        <f>_xlfn.XLOOKUP(Tbl_BalanceHistory[[#This Row],[RespAgy]],Tbl_Agencies[Agy Code],Tbl_Agencies[Agy Sort])</f>
        <v>049000</v>
      </c>
      <c r="F620" s="2" t="str">
        <f>Tbl_BalanceHistory[[#This Row],[RespAgy]]&amp;": "&amp;Tbl_BalanceHistory[[#This Row],[RespAgency]]</f>
        <v>141: Attorney General and Department of Law</v>
      </c>
      <c r="G620" s="3">
        <v>141</v>
      </c>
      <c r="H620" s="3" t="s">
        <v>228</v>
      </c>
      <c r="I620" s="3" t="str">
        <f>_xlfn.XLOOKUP(Tbl_BalanceHistory[[#This Row],[AgyCode]],Tbl_Agencies[Agy Code],Tbl_Agencies[Agy Sort])</f>
        <v>049000</v>
      </c>
      <c r="J620" s="2" t="str">
        <f>Tbl_BalanceHistory[[#This Row],[AgyCode]]&amp;": "&amp;Tbl_BalanceHistory[[#This Row],[Agency Name]]</f>
        <v>141: Attorney General and Department of Law</v>
      </c>
      <c r="K620" s="1">
        <v>2020</v>
      </c>
      <c r="L620" s="3">
        <v>704</v>
      </c>
      <c r="M620" s="3" t="s">
        <v>127</v>
      </c>
      <c r="N620" s="2" t="str">
        <f>Tbl_BalanceHistory[[#This Row],[ProgramCode]]&amp;": "&amp;Tbl_BalanceHistory[[#This Row],[Program Name]]</f>
        <v>704: Personnel Management Services</v>
      </c>
      <c r="O620" s="3" t="s">
        <v>886</v>
      </c>
      <c r="P620" s="1" t="str">
        <f>IF(Tbl_BalanceHistory[[#This Row],[FundCode]]="0100","GF",IF(Tbl_BalanceHistory[[#This Row],[FundCode]]="01000","GF","Hi Ed / OCR"))</f>
        <v>GF</v>
      </c>
      <c r="Q620" s="5">
        <v>582774.4</v>
      </c>
      <c r="R620" s="5">
        <v>472814.93</v>
      </c>
      <c r="S620" s="5">
        <v>109959.47</v>
      </c>
      <c r="T620" s="5">
        <v>0</v>
      </c>
      <c r="U620" s="3"/>
      <c r="V620" s="5">
        <v>109959.47</v>
      </c>
      <c r="W620" s="5">
        <v>0</v>
      </c>
      <c r="X620" s="5"/>
      <c r="Y620" s="5"/>
      <c r="Z620" s="5">
        <f>Tbl_BalanceHistory[[#This Row],[Discretionary Recommended - Pre 2022]]+Tbl_BalanceHistory[[#This Row],[Discretionary Balance Recommended: Policy]]+Tbl_BalanceHistory[[#This Row],[Discretionary Balance Recommended: Commitments]]</f>
        <v>0</v>
      </c>
      <c r="AA620" s="5">
        <f>Tbl_BalanceHistory[[#This Row],[Discretionary Balance]]-Tbl_BalanceHistory[[#This Row],[Discretionary Reappropriation]]</f>
        <v>109959.47</v>
      </c>
      <c r="AB620" s="2"/>
      <c r="AC620" s="2"/>
      <c r="AD620" s="2"/>
      <c r="AE620" s="2"/>
    </row>
    <row r="621" spans="1:31" ht="30" x14ac:dyDescent="0.25">
      <c r="A621" s="2" t="s">
        <v>215</v>
      </c>
      <c r="B621" s="3">
        <v>3</v>
      </c>
      <c r="C621" s="3">
        <v>141</v>
      </c>
      <c r="D621" s="3" t="s">
        <v>228</v>
      </c>
      <c r="E621" s="3" t="str">
        <f>_xlfn.XLOOKUP(Tbl_BalanceHistory[[#This Row],[RespAgy]],Tbl_Agencies[Agy Code],Tbl_Agencies[Agy Sort])</f>
        <v>049000</v>
      </c>
      <c r="F621" s="2" t="str">
        <f>Tbl_BalanceHistory[[#This Row],[RespAgy]]&amp;": "&amp;Tbl_BalanceHistory[[#This Row],[RespAgency]]</f>
        <v>141: Attorney General and Department of Law</v>
      </c>
      <c r="G621" s="3">
        <v>141</v>
      </c>
      <c r="H621" s="3" t="s">
        <v>228</v>
      </c>
      <c r="I621" s="3" t="str">
        <f>_xlfn.XLOOKUP(Tbl_BalanceHistory[[#This Row],[AgyCode]],Tbl_Agencies[Agy Code],Tbl_Agencies[Agy Sort])</f>
        <v>049000</v>
      </c>
      <c r="J621" s="2" t="str">
        <f>Tbl_BalanceHistory[[#This Row],[AgyCode]]&amp;": "&amp;Tbl_BalanceHistory[[#This Row],[Agency Name]]</f>
        <v>141: Attorney General and Department of Law</v>
      </c>
      <c r="K621" s="1">
        <v>2021</v>
      </c>
      <c r="L621" s="3">
        <v>704</v>
      </c>
      <c r="M621" s="3" t="s">
        <v>127</v>
      </c>
      <c r="N621" s="2" t="str">
        <f>Tbl_BalanceHistory[[#This Row],[ProgramCode]]&amp;": "&amp;Tbl_BalanceHistory[[#This Row],[Program Name]]</f>
        <v>704: Personnel Management Services</v>
      </c>
      <c r="O621" s="3" t="s">
        <v>886</v>
      </c>
      <c r="P621" s="1" t="str">
        <f>IF(Tbl_BalanceHistory[[#This Row],[FundCode]]="0100","GF",IF(Tbl_BalanceHistory[[#This Row],[FundCode]]="01000","GF","Hi Ed / OCR"))</f>
        <v>GF</v>
      </c>
      <c r="Q621" s="5">
        <v>1068177</v>
      </c>
      <c r="R621" s="5">
        <v>530787.39</v>
      </c>
      <c r="S621" s="5">
        <v>537389.61</v>
      </c>
      <c r="T621" s="5">
        <v>0</v>
      </c>
      <c r="U621" s="3"/>
      <c r="V621" s="5">
        <v>537389.61</v>
      </c>
      <c r="W621" s="5">
        <v>537389.61</v>
      </c>
      <c r="X621" s="5"/>
      <c r="Y621" s="5"/>
      <c r="Z621" s="5">
        <f>Tbl_BalanceHistory[[#This Row],[Discretionary Recommended - Pre 2022]]+Tbl_BalanceHistory[[#This Row],[Discretionary Balance Recommended: Policy]]+Tbl_BalanceHistory[[#This Row],[Discretionary Balance Recommended: Commitments]]</f>
        <v>537389.61</v>
      </c>
      <c r="AA621" s="5">
        <f>Tbl_BalanceHistory[[#This Row],[Discretionary Balance]]-Tbl_BalanceHistory[[#This Row],[Discretionary Reappropriation]]</f>
        <v>0</v>
      </c>
      <c r="AB621" s="2" t="s">
        <v>1741</v>
      </c>
      <c r="AC621" s="2"/>
      <c r="AD621" s="2"/>
      <c r="AE621" s="2"/>
    </row>
    <row r="622" spans="1:31" ht="30" x14ac:dyDescent="0.25">
      <c r="A622" s="2" t="s">
        <v>215</v>
      </c>
      <c r="B622" s="3">
        <v>3</v>
      </c>
      <c r="C622" s="3">
        <v>141</v>
      </c>
      <c r="D622" s="3" t="s">
        <v>228</v>
      </c>
      <c r="E622" s="3" t="str">
        <f>_xlfn.XLOOKUP(Tbl_BalanceHistory[[#This Row],[RespAgy]],Tbl_Agencies[Agy Code],Tbl_Agencies[Agy Sort])</f>
        <v>049000</v>
      </c>
      <c r="F622" s="2" t="str">
        <f>Tbl_BalanceHistory[[#This Row],[RespAgy]]&amp;": "&amp;Tbl_BalanceHistory[[#This Row],[RespAgency]]</f>
        <v>141: Attorney General and Department of Law</v>
      </c>
      <c r="G622" s="3">
        <v>141</v>
      </c>
      <c r="H622" s="3" t="s">
        <v>228</v>
      </c>
      <c r="I622" s="3" t="str">
        <f>_xlfn.XLOOKUP(Tbl_BalanceHistory[[#This Row],[AgyCode]],Tbl_Agencies[Agy Code],Tbl_Agencies[Agy Sort])</f>
        <v>049000</v>
      </c>
      <c r="J622" s="2" t="str">
        <f>Tbl_BalanceHistory[[#This Row],[AgyCode]]&amp;": "&amp;Tbl_BalanceHistory[[#This Row],[Agency Name]]</f>
        <v>141: Attorney General and Department of Law</v>
      </c>
      <c r="K622" s="1">
        <v>2022</v>
      </c>
      <c r="L622" s="3">
        <v>704</v>
      </c>
      <c r="M622" s="3" t="s">
        <v>127</v>
      </c>
      <c r="N622" s="2" t="str">
        <f>Tbl_BalanceHistory[[#This Row],[ProgramCode]]&amp;": "&amp;Tbl_BalanceHistory[[#This Row],[Program Name]]</f>
        <v>704: Personnel Management Services</v>
      </c>
      <c r="O622" s="3" t="s">
        <v>886</v>
      </c>
      <c r="P622" s="1" t="str">
        <f>IF(Tbl_BalanceHistory[[#This Row],[FundCode]]="0100","GF",IF(Tbl_BalanceHistory[[#This Row],[FundCode]]="01000","GF","Hi Ed / OCR"))</f>
        <v>GF</v>
      </c>
      <c r="Q622" s="5">
        <v>1620275.61</v>
      </c>
      <c r="R622" s="5">
        <v>739575.48</v>
      </c>
      <c r="S622" s="5">
        <v>880700.13</v>
      </c>
      <c r="T622" s="5">
        <v>0</v>
      </c>
      <c r="U622" s="3"/>
      <c r="V622" s="5">
        <v>880700.13</v>
      </c>
      <c r="W622" s="5"/>
      <c r="X622" s="5">
        <v>0</v>
      </c>
      <c r="Y622" s="5">
        <v>0</v>
      </c>
      <c r="Z622" s="5">
        <f>Tbl_BalanceHistory[[#This Row],[Discretionary Recommended - Pre 2022]]+Tbl_BalanceHistory[[#This Row],[Discretionary Balance Recommended: Policy]]+Tbl_BalanceHistory[[#This Row],[Discretionary Balance Recommended: Commitments]]</f>
        <v>0</v>
      </c>
      <c r="AA622" s="5">
        <f>Tbl_BalanceHistory[[#This Row],[Discretionary Balance]]-Tbl_BalanceHistory[[#This Row],[Discretionary Reappropriation]]</f>
        <v>880700.13</v>
      </c>
      <c r="AB622" s="2"/>
      <c r="AC622" s="2"/>
      <c r="AD622" s="2"/>
      <c r="AE622" s="2"/>
    </row>
    <row r="623" spans="1:31" ht="30" x14ac:dyDescent="0.25">
      <c r="A623" s="2" t="s">
        <v>215</v>
      </c>
      <c r="B623" s="3">
        <v>3</v>
      </c>
      <c r="C623" s="3">
        <v>141</v>
      </c>
      <c r="D623" s="3" t="s">
        <v>228</v>
      </c>
      <c r="E623" s="3" t="str">
        <f>_xlfn.XLOOKUP(Tbl_BalanceHistory[[#This Row],[RespAgy]],Tbl_Agencies[Agy Code],Tbl_Agencies[Agy Sort])</f>
        <v>049000</v>
      </c>
      <c r="F623" s="2" t="str">
        <f>Tbl_BalanceHistory[[#This Row],[RespAgy]]&amp;": "&amp;Tbl_BalanceHistory[[#This Row],[RespAgency]]</f>
        <v>141: Attorney General and Department of Law</v>
      </c>
      <c r="G623" s="3">
        <v>141</v>
      </c>
      <c r="H623" s="3" t="s">
        <v>228</v>
      </c>
      <c r="I623" s="3" t="str">
        <f>_xlfn.XLOOKUP(Tbl_BalanceHistory[[#This Row],[AgyCode]],Tbl_Agencies[Agy Code],Tbl_Agencies[Agy Sort])</f>
        <v>049000</v>
      </c>
      <c r="J623" s="2" t="str">
        <f>Tbl_BalanceHistory[[#This Row],[AgyCode]]&amp;": "&amp;Tbl_BalanceHistory[[#This Row],[Agency Name]]</f>
        <v>141: Attorney General and Department of Law</v>
      </c>
      <c r="K623" s="1">
        <v>2023</v>
      </c>
      <c r="L623" s="3">
        <v>704</v>
      </c>
      <c r="M623" s="3" t="s">
        <v>127</v>
      </c>
      <c r="N623" s="2" t="str">
        <f>Tbl_BalanceHistory[[#This Row],[ProgramCode]]&amp;": "&amp;Tbl_BalanceHistory[[#This Row],[Program Name]]</f>
        <v>704: Personnel Management Services</v>
      </c>
      <c r="O623" s="3" t="s">
        <v>886</v>
      </c>
      <c r="P623" s="1" t="str">
        <f>IF(Tbl_BalanceHistory[[#This Row],[FundCode]]="0100","GF",IF(Tbl_BalanceHistory[[#This Row],[FundCode]]="01000","GF","Hi Ed / OCR"))</f>
        <v>GF</v>
      </c>
      <c r="Q623" s="5">
        <v>1150866</v>
      </c>
      <c r="R623" s="5">
        <v>954440.37</v>
      </c>
      <c r="S623" s="5">
        <v>196425.63</v>
      </c>
      <c r="T623" s="5">
        <v>0</v>
      </c>
      <c r="U623" s="3"/>
      <c r="V623" s="5">
        <v>196425.63</v>
      </c>
      <c r="W623" s="5">
        <v>0</v>
      </c>
      <c r="X623" s="5">
        <v>0</v>
      </c>
      <c r="Y623" s="5">
        <v>0</v>
      </c>
      <c r="Z623" s="5">
        <v>0</v>
      </c>
      <c r="AA623" s="5">
        <v>196425.63</v>
      </c>
      <c r="AB623" s="2"/>
      <c r="AC623" s="2"/>
      <c r="AD623" s="2"/>
      <c r="AE623" s="2"/>
    </row>
    <row r="624" spans="1:31" ht="30" x14ac:dyDescent="0.25">
      <c r="A624" s="2" t="s">
        <v>215</v>
      </c>
      <c r="B624" s="3">
        <v>3</v>
      </c>
      <c r="C624" s="3">
        <v>141</v>
      </c>
      <c r="D624" s="3" t="s">
        <v>228</v>
      </c>
      <c r="E624" s="3" t="str">
        <f>_xlfn.XLOOKUP(Tbl_BalanceHistory[[#This Row],[RespAgy]],Tbl_Agencies[Agy Code],Tbl_Agencies[Agy Sort])</f>
        <v>049000</v>
      </c>
      <c r="F624" s="2" t="str">
        <f>Tbl_BalanceHistory[[#This Row],[RespAgy]]&amp;": "&amp;Tbl_BalanceHistory[[#This Row],[RespAgency]]</f>
        <v>141: Attorney General and Department of Law</v>
      </c>
      <c r="G624" s="3">
        <v>141</v>
      </c>
      <c r="H624" s="3" t="s">
        <v>228</v>
      </c>
      <c r="I624" s="3" t="str">
        <f>_xlfn.XLOOKUP(Tbl_BalanceHistory[[#This Row],[AgyCode]],Tbl_Agencies[Agy Code],Tbl_Agencies[Agy Sort])</f>
        <v>049000</v>
      </c>
      <c r="J624" s="2" t="str">
        <f>Tbl_BalanceHistory[[#This Row],[AgyCode]]&amp;": "&amp;Tbl_BalanceHistory[[#This Row],[Agency Name]]</f>
        <v>141: Attorney General and Department of Law</v>
      </c>
      <c r="K624" s="1">
        <v>2024</v>
      </c>
      <c r="L624" s="3">
        <v>704</v>
      </c>
      <c r="M624" s="3" t="s">
        <v>127</v>
      </c>
      <c r="N624" s="2" t="str">
        <f>Tbl_BalanceHistory[[#This Row],[ProgramCode]]&amp;": "&amp;Tbl_BalanceHistory[[#This Row],[Program Name]]</f>
        <v>704: Personnel Management Services</v>
      </c>
      <c r="O624" s="3" t="s">
        <v>886</v>
      </c>
      <c r="P624" s="1" t="str">
        <f>IF(Tbl_BalanceHistory[[#This Row],[FundCode]]="0100","GF",IF(Tbl_BalanceHistory[[#This Row],[FundCode]]="01000","GF","Hi Ed / OCR"))</f>
        <v>GF</v>
      </c>
      <c r="Q624" s="5">
        <v>1400866</v>
      </c>
      <c r="R624" s="5">
        <v>1300798.3400000001</v>
      </c>
      <c r="S624" s="5">
        <v>100067.66</v>
      </c>
      <c r="T624" s="5">
        <v>0</v>
      </c>
      <c r="U624" s="3"/>
      <c r="V624" s="5">
        <v>100067.66</v>
      </c>
      <c r="W624" s="5">
        <v>0</v>
      </c>
      <c r="X624" s="5">
        <v>100067.66</v>
      </c>
      <c r="Y624" s="5">
        <v>0</v>
      </c>
      <c r="Z624" s="5">
        <v>100067.66</v>
      </c>
      <c r="AA624" s="5">
        <v>0</v>
      </c>
      <c r="AB624" s="2"/>
      <c r="AC624" s="2" t="s">
        <v>2512</v>
      </c>
      <c r="AD624" s="2"/>
      <c r="AE624" s="2"/>
    </row>
    <row r="625" spans="1:31" ht="45" x14ac:dyDescent="0.25">
      <c r="A625" s="2" t="s">
        <v>215</v>
      </c>
      <c r="B625" s="3">
        <v>3</v>
      </c>
      <c r="C625" s="3">
        <v>166</v>
      </c>
      <c r="D625" s="3" t="s">
        <v>235</v>
      </c>
      <c r="E625" s="3" t="str">
        <f>_xlfn.XLOOKUP(Tbl_BalanceHistory[[#This Row],[RespAgy]],Tbl_Agencies[Agy Code],Tbl_Agencies[Agy Sort])</f>
        <v>051000</v>
      </c>
      <c r="F625" s="2" t="str">
        <f>Tbl_BalanceHistory[[#This Row],[RespAgy]]&amp;": "&amp;Tbl_BalanceHistory[[#This Row],[RespAgency]]</f>
        <v>166: Secretary of the Commonwealth</v>
      </c>
      <c r="G625" s="3">
        <v>166</v>
      </c>
      <c r="H625" s="3" t="s">
        <v>235</v>
      </c>
      <c r="I625" s="3" t="str">
        <f>_xlfn.XLOOKUP(Tbl_BalanceHistory[[#This Row],[AgyCode]],Tbl_Agencies[Agy Code],Tbl_Agencies[Agy Sort])</f>
        <v>051000</v>
      </c>
      <c r="J625" s="2" t="str">
        <f>Tbl_BalanceHistory[[#This Row],[AgyCode]]&amp;": "&amp;Tbl_BalanceHistory[[#This Row],[Agency Name]]</f>
        <v>166: Secretary of the Commonwealth</v>
      </c>
      <c r="K625" s="1">
        <v>2014</v>
      </c>
      <c r="L625" s="3">
        <v>738</v>
      </c>
      <c r="M625" s="3" t="s">
        <v>237</v>
      </c>
      <c r="N625" s="2" t="str">
        <f>Tbl_BalanceHistory[[#This Row],[ProgramCode]]&amp;": "&amp;Tbl_BalanceHistory[[#This Row],[Program Name]]</f>
        <v>738: Central Records Retention Services</v>
      </c>
      <c r="O625" s="3" t="s">
        <v>1730</v>
      </c>
      <c r="P625" s="1" t="str">
        <f>IF(Tbl_BalanceHistory[[#This Row],[FundCode]]="0100","GF",IF(Tbl_BalanceHistory[[#This Row],[FundCode]]="01000","GF","Hi Ed / OCR"))</f>
        <v>GF</v>
      </c>
      <c r="Q625" s="5">
        <v>2209010</v>
      </c>
      <c r="R625" s="5">
        <v>2102538.14</v>
      </c>
      <c r="S625" s="5">
        <v>106471</v>
      </c>
      <c r="T625" s="5">
        <v>0</v>
      </c>
      <c r="U625" s="3"/>
      <c r="V625" s="5">
        <v>106471</v>
      </c>
      <c r="W625" s="5">
        <v>106471</v>
      </c>
      <c r="X625" s="5"/>
      <c r="Y625" s="5"/>
      <c r="Z625" s="5">
        <f>Tbl_BalanceHistory[[#This Row],[Discretionary Recommended - Pre 2022]]+Tbl_BalanceHistory[[#This Row],[Discretionary Balance Recommended: Policy]]+Tbl_BalanceHistory[[#This Row],[Discretionary Balance Recommended: Commitments]]</f>
        <v>106471</v>
      </c>
      <c r="AA625" s="5">
        <f>Tbl_BalanceHistory[[#This Row],[Discretionary Balance]]-Tbl_BalanceHistory[[#This Row],[Discretionary Reappropriation]]</f>
        <v>0</v>
      </c>
      <c r="AB625" s="2" t="s">
        <v>1735</v>
      </c>
      <c r="AC625" s="2"/>
      <c r="AD625" s="2"/>
      <c r="AE625" s="2"/>
    </row>
    <row r="626" spans="1:31" ht="30" x14ac:dyDescent="0.25">
      <c r="A626" s="2" t="s">
        <v>215</v>
      </c>
      <c r="B626" s="3">
        <v>3</v>
      </c>
      <c r="C626" s="3">
        <v>166</v>
      </c>
      <c r="D626" s="3" t="s">
        <v>235</v>
      </c>
      <c r="E626" s="3" t="str">
        <f>_xlfn.XLOOKUP(Tbl_BalanceHistory[[#This Row],[RespAgy]],Tbl_Agencies[Agy Code],Tbl_Agencies[Agy Sort])</f>
        <v>051000</v>
      </c>
      <c r="F626" s="2" t="str">
        <f>Tbl_BalanceHistory[[#This Row],[RespAgy]]&amp;": "&amp;Tbl_BalanceHistory[[#This Row],[RespAgency]]</f>
        <v>166: Secretary of the Commonwealth</v>
      </c>
      <c r="G626" s="3">
        <v>166</v>
      </c>
      <c r="H626" s="3" t="s">
        <v>235</v>
      </c>
      <c r="I626" s="3" t="str">
        <f>_xlfn.XLOOKUP(Tbl_BalanceHistory[[#This Row],[AgyCode]],Tbl_Agencies[Agy Code],Tbl_Agencies[Agy Sort])</f>
        <v>051000</v>
      </c>
      <c r="J626" s="2" t="str">
        <f>Tbl_BalanceHistory[[#This Row],[AgyCode]]&amp;": "&amp;Tbl_BalanceHistory[[#This Row],[Agency Name]]</f>
        <v>166: Secretary of the Commonwealth</v>
      </c>
      <c r="K626" s="1">
        <v>2015</v>
      </c>
      <c r="L626" s="3">
        <v>738</v>
      </c>
      <c r="M626" s="3" t="s">
        <v>237</v>
      </c>
      <c r="N626" s="2" t="str">
        <f>Tbl_BalanceHistory[[#This Row],[ProgramCode]]&amp;": "&amp;Tbl_BalanceHistory[[#This Row],[Program Name]]</f>
        <v>738: Central Records Retention Services</v>
      </c>
      <c r="O626" s="3" t="s">
        <v>1730</v>
      </c>
      <c r="P626" s="1" t="str">
        <f>IF(Tbl_BalanceHistory[[#This Row],[FundCode]]="0100","GF",IF(Tbl_BalanceHistory[[#This Row],[FundCode]]="01000","GF","Hi Ed / OCR"))</f>
        <v>GF</v>
      </c>
      <c r="Q626" s="5">
        <v>2219690</v>
      </c>
      <c r="R626" s="5">
        <v>2077272</v>
      </c>
      <c r="S626" s="5">
        <v>142417</v>
      </c>
      <c r="T626" s="5">
        <v>0</v>
      </c>
      <c r="U626" s="3"/>
      <c r="V626" s="5">
        <v>142417</v>
      </c>
      <c r="W626" s="5">
        <v>142417</v>
      </c>
      <c r="X626" s="5"/>
      <c r="Y626" s="5"/>
      <c r="Z626" s="5">
        <f>Tbl_BalanceHistory[[#This Row],[Discretionary Recommended - Pre 2022]]+Tbl_BalanceHistory[[#This Row],[Discretionary Balance Recommended: Policy]]+Tbl_BalanceHistory[[#This Row],[Discretionary Balance Recommended: Commitments]]</f>
        <v>142417</v>
      </c>
      <c r="AA626" s="5">
        <f>Tbl_BalanceHistory[[#This Row],[Discretionary Balance]]-Tbl_BalanceHistory[[#This Row],[Discretionary Reappropriation]]</f>
        <v>0</v>
      </c>
      <c r="AB626" s="2" t="s">
        <v>1736</v>
      </c>
      <c r="AC626" s="2"/>
      <c r="AD626" s="2"/>
      <c r="AE626" s="2"/>
    </row>
    <row r="627" spans="1:31" ht="30" x14ac:dyDescent="0.25">
      <c r="A627" s="2" t="s">
        <v>215</v>
      </c>
      <c r="B627" s="3">
        <v>3</v>
      </c>
      <c r="C627" s="3">
        <v>166</v>
      </c>
      <c r="D627" s="3" t="s">
        <v>235</v>
      </c>
      <c r="E627" s="3" t="str">
        <f>_xlfn.XLOOKUP(Tbl_BalanceHistory[[#This Row],[RespAgy]],Tbl_Agencies[Agy Code],Tbl_Agencies[Agy Sort])</f>
        <v>051000</v>
      </c>
      <c r="F627" s="2" t="str">
        <f>Tbl_BalanceHistory[[#This Row],[RespAgy]]&amp;": "&amp;Tbl_BalanceHistory[[#This Row],[RespAgency]]</f>
        <v>166: Secretary of the Commonwealth</v>
      </c>
      <c r="G627" s="3">
        <v>166</v>
      </c>
      <c r="H627" s="3" t="s">
        <v>235</v>
      </c>
      <c r="I627" s="3" t="str">
        <f>_xlfn.XLOOKUP(Tbl_BalanceHistory[[#This Row],[AgyCode]],Tbl_Agencies[Agy Code],Tbl_Agencies[Agy Sort])</f>
        <v>051000</v>
      </c>
      <c r="J627" s="2" t="str">
        <f>Tbl_BalanceHistory[[#This Row],[AgyCode]]&amp;": "&amp;Tbl_BalanceHistory[[#This Row],[Agency Name]]</f>
        <v>166: Secretary of the Commonwealth</v>
      </c>
      <c r="K627" s="1">
        <v>2016</v>
      </c>
      <c r="L627" s="3">
        <v>738</v>
      </c>
      <c r="M627" s="3" t="s">
        <v>237</v>
      </c>
      <c r="N627" s="2" t="str">
        <f>Tbl_BalanceHistory[[#This Row],[ProgramCode]]&amp;": "&amp;Tbl_BalanceHistory[[#This Row],[Program Name]]</f>
        <v>738: Central Records Retention Services</v>
      </c>
      <c r="O627" s="3" t="s">
        <v>1730</v>
      </c>
      <c r="P627" s="1" t="str">
        <f>IF(Tbl_BalanceHistory[[#This Row],[FundCode]]="0100","GF",IF(Tbl_BalanceHistory[[#This Row],[FundCode]]="01000","GF","Hi Ed / OCR"))</f>
        <v>GF</v>
      </c>
      <c r="Q627" s="5">
        <v>2179732</v>
      </c>
      <c r="R627" s="5">
        <v>2050266.88</v>
      </c>
      <c r="S627" s="5">
        <v>129465</v>
      </c>
      <c r="T627" s="5">
        <v>0</v>
      </c>
      <c r="U627" s="3"/>
      <c r="V627" s="5">
        <v>129465</v>
      </c>
      <c r="W627" s="5">
        <v>129465</v>
      </c>
      <c r="X627" s="5"/>
      <c r="Y627" s="5"/>
      <c r="Z627" s="5">
        <f>Tbl_BalanceHistory[[#This Row],[Discretionary Recommended - Pre 2022]]+Tbl_BalanceHistory[[#This Row],[Discretionary Balance Recommended: Policy]]+Tbl_BalanceHistory[[#This Row],[Discretionary Balance Recommended: Commitments]]</f>
        <v>129465</v>
      </c>
      <c r="AA627" s="5">
        <f>Tbl_BalanceHistory[[#This Row],[Discretionary Balance]]-Tbl_BalanceHistory[[#This Row],[Discretionary Reappropriation]]</f>
        <v>0</v>
      </c>
      <c r="AB627" s="2" t="s">
        <v>1737</v>
      </c>
      <c r="AC627" s="2"/>
      <c r="AD627" s="2"/>
      <c r="AE627" s="2"/>
    </row>
    <row r="628" spans="1:31" ht="30" x14ac:dyDescent="0.25">
      <c r="A628" s="2" t="s">
        <v>215</v>
      </c>
      <c r="B628" s="3">
        <v>3</v>
      </c>
      <c r="C628" s="3">
        <v>166</v>
      </c>
      <c r="D628" s="3" t="s">
        <v>235</v>
      </c>
      <c r="E628" s="3" t="str">
        <f>_xlfn.XLOOKUP(Tbl_BalanceHistory[[#This Row],[RespAgy]],Tbl_Agencies[Agy Code],Tbl_Agencies[Agy Sort])</f>
        <v>051000</v>
      </c>
      <c r="F628" s="2" t="str">
        <f>Tbl_BalanceHistory[[#This Row],[RespAgy]]&amp;": "&amp;Tbl_BalanceHistory[[#This Row],[RespAgency]]</f>
        <v>166: Secretary of the Commonwealth</v>
      </c>
      <c r="G628" s="3">
        <v>166</v>
      </c>
      <c r="H628" s="3" t="s">
        <v>235</v>
      </c>
      <c r="I628" s="3" t="str">
        <f>_xlfn.XLOOKUP(Tbl_BalanceHistory[[#This Row],[AgyCode]],Tbl_Agencies[Agy Code],Tbl_Agencies[Agy Sort])</f>
        <v>051000</v>
      </c>
      <c r="J628" s="2" t="str">
        <f>Tbl_BalanceHistory[[#This Row],[AgyCode]]&amp;": "&amp;Tbl_BalanceHistory[[#This Row],[Agency Name]]</f>
        <v>166: Secretary of the Commonwealth</v>
      </c>
      <c r="K628" s="1">
        <v>2017</v>
      </c>
      <c r="L628" s="3">
        <v>738</v>
      </c>
      <c r="M628" s="3" t="s">
        <v>237</v>
      </c>
      <c r="N628" s="2" t="str">
        <f>Tbl_BalanceHistory[[#This Row],[ProgramCode]]&amp;": "&amp;Tbl_BalanceHistory[[#This Row],[Program Name]]</f>
        <v>738: Central Records Retention Services</v>
      </c>
      <c r="O628" s="3" t="s">
        <v>886</v>
      </c>
      <c r="P628" s="1" t="str">
        <f>IF(Tbl_BalanceHistory[[#This Row],[FundCode]]="0100","GF",IF(Tbl_BalanceHistory[[#This Row],[FundCode]]="01000","GF","Hi Ed / OCR"))</f>
        <v>GF</v>
      </c>
      <c r="Q628" s="5">
        <v>2215014</v>
      </c>
      <c r="R628" s="5">
        <v>2114556.84</v>
      </c>
      <c r="S628" s="5">
        <v>100457</v>
      </c>
      <c r="T628" s="5">
        <v>0</v>
      </c>
      <c r="U628" s="3"/>
      <c r="V628" s="5">
        <v>100457</v>
      </c>
      <c r="W628" s="5">
        <v>100457</v>
      </c>
      <c r="X628" s="5"/>
      <c r="Y628" s="5"/>
      <c r="Z628" s="5">
        <f>Tbl_BalanceHistory[[#This Row],[Discretionary Recommended - Pre 2022]]+Tbl_BalanceHistory[[#This Row],[Discretionary Balance Recommended: Policy]]+Tbl_BalanceHistory[[#This Row],[Discretionary Balance Recommended: Commitments]]</f>
        <v>100457</v>
      </c>
      <c r="AA628" s="5">
        <f>Tbl_BalanceHistory[[#This Row],[Discretionary Balance]]-Tbl_BalanceHistory[[#This Row],[Discretionary Reappropriation]]</f>
        <v>0</v>
      </c>
      <c r="AB628" s="2" t="s">
        <v>1753</v>
      </c>
      <c r="AC628" s="2"/>
      <c r="AD628" s="2"/>
      <c r="AE628" s="2"/>
    </row>
    <row r="629" spans="1:31" ht="30" x14ac:dyDescent="0.25">
      <c r="A629" s="2" t="s">
        <v>215</v>
      </c>
      <c r="B629" s="3">
        <v>3</v>
      </c>
      <c r="C629" s="3">
        <v>166</v>
      </c>
      <c r="D629" s="3" t="s">
        <v>235</v>
      </c>
      <c r="E629" s="3" t="str">
        <f>_xlfn.XLOOKUP(Tbl_BalanceHistory[[#This Row],[RespAgy]],Tbl_Agencies[Agy Code],Tbl_Agencies[Agy Sort])</f>
        <v>051000</v>
      </c>
      <c r="F629" s="2" t="str">
        <f>Tbl_BalanceHistory[[#This Row],[RespAgy]]&amp;": "&amp;Tbl_BalanceHistory[[#This Row],[RespAgency]]</f>
        <v>166: Secretary of the Commonwealth</v>
      </c>
      <c r="G629" s="3">
        <v>166</v>
      </c>
      <c r="H629" s="3" t="s">
        <v>235</v>
      </c>
      <c r="I629" s="3" t="str">
        <f>_xlfn.XLOOKUP(Tbl_BalanceHistory[[#This Row],[AgyCode]],Tbl_Agencies[Agy Code],Tbl_Agencies[Agy Sort])</f>
        <v>051000</v>
      </c>
      <c r="J629" s="2" t="str">
        <f>Tbl_BalanceHistory[[#This Row],[AgyCode]]&amp;": "&amp;Tbl_BalanceHistory[[#This Row],[Agency Name]]</f>
        <v>166: Secretary of the Commonwealth</v>
      </c>
      <c r="K629" s="1">
        <v>2018</v>
      </c>
      <c r="L629" s="3">
        <v>738</v>
      </c>
      <c r="M629" s="3" t="s">
        <v>237</v>
      </c>
      <c r="N629" s="2" t="str">
        <f>Tbl_BalanceHistory[[#This Row],[ProgramCode]]&amp;": "&amp;Tbl_BalanceHistory[[#This Row],[Program Name]]</f>
        <v>738: Central Records Retention Services</v>
      </c>
      <c r="O629" s="3" t="s">
        <v>886</v>
      </c>
      <c r="P629" s="1" t="str">
        <f>IF(Tbl_BalanceHistory[[#This Row],[FundCode]]="0100","GF",IF(Tbl_BalanceHistory[[#This Row],[FundCode]]="01000","GF","Hi Ed / OCR"))</f>
        <v>GF</v>
      </c>
      <c r="Q629" s="5">
        <v>2256441</v>
      </c>
      <c r="R629" s="5">
        <v>2121004.86</v>
      </c>
      <c r="S629" s="5">
        <v>135436</v>
      </c>
      <c r="T629" s="5">
        <v>0</v>
      </c>
      <c r="U629" s="3"/>
      <c r="V629" s="5">
        <v>135436</v>
      </c>
      <c r="W629" s="5">
        <v>0</v>
      </c>
      <c r="X629" s="5"/>
      <c r="Y629" s="5"/>
      <c r="Z629" s="5">
        <f>Tbl_BalanceHistory[[#This Row],[Discretionary Recommended - Pre 2022]]+Tbl_BalanceHistory[[#This Row],[Discretionary Balance Recommended: Policy]]+Tbl_BalanceHistory[[#This Row],[Discretionary Balance Recommended: Commitments]]</f>
        <v>0</v>
      </c>
      <c r="AA629" s="5">
        <f>Tbl_BalanceHistory[[#This Row],[Discretionary Balance]]-Tbl_BalanceHistory[[#This Row],[Discretionary Reappropriation]]</f>
        <v>135436</v>
      </c>
      <c r="AB629" s="2" t="s">
        <v>1754</v>
      </c>
      <c r="AC629" s="2"/>
      <c r="AD629" s="2"/>
      <c r="AE629" s="2"/>
    </row>
    <row r="630" spans="1:31" ht="30" x14ac:dyDescent="0.25">
      <c r="A630" s="2" t="s">
        <v>215</v>
      </c>
      <c r="B630" s="3">
        <v>3</v>
      </c>
      <c r="C630" s="3">
        <v>166</v>
      </c>
      <c r="D630" s="3" t="s">
        <v>235</v>
      </c>
      <c r="E630" s="3" t="str">
        <f>_xlfn.XLOOKUP(Tbl_BalanceHistory[[#This Row],[RespAgy]],Tbl_Agencies[Agy Code],Tbl_Agencies[Agy Sort])</f>
        <v>051000</v>
      </c>
      <c r="F630" s="2" t="str">
        <f>Tbl_BalanceHistory[[#This Row],[RespAgy]]&amp;": "&amp;Tbl_BalanceHistory[[#This Row],[RespAgency]]</f>
        <v>166: Secretary of the Commonwealth</v>
      </c>
      <c r="G630" s="3">
        <v>166</v>
      </c>
      <c r="H630" s="3" t="s">
        <v>235</v>
      </c>
      <c r="I630" s="3" t="str">
        <f>_xlfn.XLOOKUP(Tbl_BalanceHistory[[#This Row],[AgyCode]],Tbl_Agencies[Agy Code],Tbl_Agencies[Agy Sort])</f>
        <v>051000</v>
      </c>
      <c r="J630" s="2" t="str">
        <f>Tbl_BalanceHistory[[#This Row],[AgyCode]]&amp;": "&amp;Tbl_BalanceHistory[[#This Row],[Agency Name]]</f>
        <v>166: Secretary of the Commonwealth</v>
      </c>
      <c r="K630" s="1">
        <v>2019</v>
      </c>
      <c r="L630" s="3">
        <v>738</v>
      </c>
      <c r="M630" s="3" t="s">
        <v>237</v>
      </c>
      <c r="N630" s="2" t="str">
        <f>Tbl_BalanceHistory[[#This Row],[ProgramCode]]&amp;": "&amp;Tbl_BalanceHistory[[#This Row],[Program Name]]</f>
        <v>738: Central Records Retention Services</v>
      </c>
      <c r="O630" s="3" t="s">
        <v>886</v>
      </c>
      <c r="P630" s="1" t="str">
        <f>IF(Tbl_BalanceHistory[[#This Row],[FundCode]]="0100","GF",IF(Tbl_BalanceHistory[[#This Row],[FundCode]]="01000","GF","Hi Ed / OCR"))</f>
        <v>GF</v>
      </c>
      <c r="Q630" s="5">
        <v>2312860</v>
      </c>
      <c r="R630" s="5">
        <v>2014514.64</v>
      </c>
      <c r="S630" s="5">
        <v>298345.36</v>
      </c>
      <c r="T630" s="5">
        <v>0</v>
      </c>
      <c r="U630" s="3"/>
      <c r="V630" s="5">
        <v>298345.36</v>
      </c>
      <c r="W630" s="5">
        <v>298345.36</v>
      </c>
      <c r="X630" s="5"/>
      <c r="Y630" s="5"/>
      <c r="Z630" s="5">
        <f>Tbl_BalanceHistory[[#This Row],[Discretionary Recommended - Pre 2022]]+Tbl_BalanceHistory[[#This Row],[Discretionary Balance Recommended: Policy]]+Tbl_BalanceHistory[[#This Row],[Discretionary Balance Recommended: Commitments]]</f>
        <v>298345.36</v>
      </c>
      <c r="AA630" s="5">
        <f>Tbl_BalanceHistory[[#This Row],[Discretionary Balance]]-Tbl_BalanceHistory[[#This Row],[Discretionary Reappropriation]]</f>
        <v>0</v>
      </c>
      <c r="AB630" s="2" t="s">
        <v>1755</v>
      </c>
      <c r="AC630" s="2"/>
      <c r="AD630" s="2"/>
      <c r="AE630" s="2"/>
    </row>
    <row r="631" spans="1:31" ht="30" x14ac:dyDescent="0.25">
      <c r="A631" s="2" t="s">
        <v>215</v>
      </c>
      <c r="B631" s="3">
        <v>3</v>
      </c>
      <c r="C631" s="3">
        <v>166</v>
      </c>
      <c r="D631" s="3" t="s">
        <v>235</v>
      </c>
      <c r="E631" s="3" t="str">
        <f>_xlfn.XLOOKUP(Tbl_BalanceHistory[[#This Row],[RespAgy]],Tbl_Agencies[Agy Code],Tbl_Agencies[Agy Sort])</f>
        <v>051000</v>
      </c>
      <c r="F631" s="2" t="str">
        <f>Tbl_BalanceHistory[[#This Row],[RespAgy]]&amp;": "&amp;Tbl_BalanceHistory[[#This Row],[RespAgency]]</f>
        <v>166: Secretary of the Commonwealth</v>
      </c>
      <c r="G631" s="3">
        <v>166</v>
      </c>
      <c r="H631" s="3" t="s">
        <v>235</v>
      </c>
      <c r="I631" s="3" t="str">
        <f>_xlfn.XLOOKUP(Tbl_BalanceHistory[[#This Row],[AgyCode]],Tbl_Agencies[Agy Code],Tbl_Agencies[Agy Sort])</f>
        <v>051000</v>
      </c>
      <c r="J631" s="2" t="str">
        <f>Tbl_BalanceHistory[[#This Row],[AgyCode]]&amp;": "&amp;Tbl_BalanceHistory[[#This Row],[Agency Name]]</f>
        <v>166: Secretary of the Commonwealth</v>
      </c>
      <c r="K631" s="1">
        <v>2020</v>
      </c>
      <c r="L631" s="3">
        <v>738</v>
      </c>
      <c r="M631" s="3" t="s">
        <v>237</v>
      </c>
      <c r="N631" s="2" t="str">
        <f>Tbl_BalanceHistory[[#This Row],[ProgramCode]]&amp;": "&amp;Tbl_BalanceHistory[[#This Row],[Program Name]]</f>
        <v>738: Central Records Retention Services</v>
      </c>
      <c r="O631" s="3" t="s">
        <v>886</v>
      </c>
      <c r="P631" s="1" t="str">
        <f>IF(Tbl_BalanceHistory[[#This Row],[FundCode]]="0100","GF",IF(Tbl_BalanceHistory[[#This Row],[FundCode]]="01000","GF","Hi Ed / OCR"))</f>
        <v>GF</v>
      </c>
      <c r="Q631" s="5">
        <v>2710020.36</v>
      </c>
      <c r="R631" s="5">
        <v>2249572.96</v>
      </c>
      <c r="S631" s="5">
        <v>460447.4</v>
      </c>
      <c r="T631" s="5">
        <v>0</v>
      </c>
      <c r="U631" s="3"/>
      <c r="V631" s="5">
        <v>460447.4</v>
      </c>
      <c r="W631" s="5">
        <v>42403.49</v>
      </c>
      <c r="X631" s="5"/>
      <c r="Y631" s="5"/>
      <c r="Z631" s="5">
        <f>Tbl_BalanceHistory[[#This Row],[Discretionary Recommended - Pre 2022]]+Tbl_BalanceHistory[[#This Row],[Discretionary Balance Recommended: Policy]]+Tbl_BalanceHistory[[#This Row],[Discretionary Balance Recommended: Commitments]]</f>
        <v>42403.49</v>
      </c>
      <c r="AA631" s="5">
        <f>Tbl_BalanceHistory[[#This Row],[Discretionary Balance]]-Tbl_BalanceHistory[[#This Row],[Discretionary Reappropriation]]</f>
        <v>418043.91000000003</v>
      </c>
      <c r="AB631" s="2" t="s">
        <v>1756</v>
      </c>
      <c r="AC631" s="2"/>
      <c r="AD631" s="2"/>
      <c r="AE631" s="2"/>
    </row>
    <row r="632" spans="1:31" ht="30" x14ac:dyDescent="0.25">
      <c r="A632" s="2" t="s">
        <v>215</v>
      </c>
      <c r="B632" s="3">
        <v>3</v>
      </c>
      <c r="C632" s="3">
        <v>166</v>
      </c>
      <c r="D632" s="3" t="s">
        <v>235</v>
      </c>
      <c r="E632" s="3" t="str">
        <f>_xlfn.XLOOKUP(Tbl_BalanceHistory[[#This Row],[RespAgy]],Tbl_Agencies[Agy Code],Tbl_Agencies[Agy Sort])</f>
        <v>051000</v>
      </c>
      <c r="F632" s="2" t="str">
        <f>Tbl_BalanceHistory[[#This Row],[RespAgy]]&amp;": "&amp;Tbl_BalanceHistory[[#This Row],[RespAgency]]</f>
        <v>166: Secretary of the Commonwealth</v>
      </c>
      <c r="G632" s="3">
        <v>166</v>
      </c>
      <c r="H632" s="3" t="s">
        <v>235</v>
      </c>
      <c r="I632" s="3" t="str">
        <f>_xlfn.XLOOKUP(Tbl_BalanceHistory[[#This Row],[AgyCode]],Tbl_Agencies[Agy Code],Tbl_Agencies[Agy Sort])</f>
        <v>051000</v>
      </c>
      <c r="J632" s="2" t="str">
        <f>Tbl_BalanceHistory[[#This Row],[AgyCode]]&amp;": "&amp;Tbl_BalanceHistory[[#This Row],[Agency Name]]</f>
        <v>166: Secretary of the Commonwealth</v>
      </c>
      <c r="K632" s="1">
        <v>2021</v>
      </c>
      <c r="L632" s="3">
        <v>738</v>
      </c>
      <c r="M632" s="3" t="s">
        <v>237</v>
      </c>
      <c r="N632" s="2" t="str">
        <f>Tbl_BalanceHistory[[#This Row],[ProgramCode]]&amp;": "&amp;Tbl_BalanceHistory[[#This Row],[Program Name]]</f>
        <v>738: Central Records Retention Services</v>
      </c>
      <c r="O632" s="3" t="s">
        <v>886</v>
      </c>
      <c r="P632" s="1" t="str">
        <f>IF(Tbl_BalanceHistory[[#This Row],[FundCode]]="0100","GF",IF(Tbl_BalanceHistory[[#This Row],[FundCode]]="01000","GF","Hi Ed / OCR"))</f>
        <v>GF</v>
      </c>
      <c r="Q632" s="5">
        <v>3024856.49</v>
      </c>
      <c r="R632" s="5">
        <v>2707285.68</v>
      </c>
      <c r="S632" s="5">
        <v>317570.81</v>
      </c>
      <c r="T632" s="5">
        <v>0</v>
      </c>
      <c r="U632" s="3"/>
      <c r="V632" s="5">
        <v>317570.81</v>
      </c>
      <c r="W632" s="5">
        <v>317570.81</v>
      </c>
      <c r="X632" s="5"/>
      <c r="Y632" s="5"/>
      <c r="Z632" s="5">
        <f>Tbl_BalanceHistory[[#This Row],[Discretionary Recommended - Pre 2022]]+Tbl_BalanceHistory[[#This Row],[Discretionary Balance Recommended: Policy]]+Tbl_BalanceHistory[[#This Row],[Discretionary Balance Recommended: Commitments]]</f>
        <v>317570.81</v>
      </c>
      <c r="AA632" s="5">
        <f>Tbl_BalanceHistory[[#This Row],[Discretionary Balance]]-Tbl_BalanceHistory[[#This Row],[Discretionary Reappropriation]]</f>
        <v>0</v>
      </c>
      <c r="AB632" s="2" t="s">
        <v>1741</v>
      </c>
      <c r="AC632" s="2"/>
      <c r="AD632" s="2"/>
      <c r="AE632" s="2"/>
    </row>
    <row r="633" spans="1:31" ht="30" x14ac:dyDescent="0.25">
      <c r="A633" s="2" t="s">
        <v>215</v>
      </c>
      <c r="B633" s="3">
        <v>3</v>
      </c>
      <c r="C633" s="3">
        <v>166</v>
      </c>
      <c r="D633" s="3" t="s">
        <v>235</v>
      </c>
      <c r="E633" s="3" t="str">
        <f>_xlfn.XLOOKUP(Tbl_BalanceHistory[[#This Row],[RespAgy]],Tbl_Agencies[Agy Code],Tbl_Agencies[Agy Sort])</f>
        <v>051000</v>
      </c>
      <c r="F633" s="2" t="str">
        <f>Tbl_BalanceHistory[[#This Row],[RespAgy]]&amp;": "&amp;Tbl_BalanceHistory[[#This Row],[RespAgency]]</f>
        <v>166: Secretary of the Commonwealth</v>
      </c>
      <c r="G633" s="3">
        <v>166</v>
      </c>
      <c r="H633" s="3" t="s">
        <v>235</v>
      </c>
      <c r="I633" s="3" t="str">
        <f>_xlfn.XLOOKUP(Tbl_BalanceHistory[[#This Row],[AgyCode]],Tbl_Agencies[Agy Code],Tbl_Agencies[Agy Sort])</f>
        <v>051000</v>
      </c>
      <c r="J633" s="2" t="str">
        <f>Tbl_BalanceHistory[[#This Row],[AgyCode]]&amp;": "&amp;Tbl_BalanceHistory[[#This Row],[Agency Name]]</f>
        <v>166: Secretary of the Commonwealth</v>
      </c>
      <c r="K633" s="1">
        <v>2022</v>
      </c>
      <c r="L633" s="3">
        <v>738</v>
      </c>
      <c r="M633" s="3" t="s">
        <v>237</v>
      </c>
      <c r="N633" s="2" t="str">
        <f>Tbl_BalanceHistory[[#This Row],[ProgramCode]]&amp;": "&amp;Tbl_BalanceHistory[[#This Row],[Program Name]]</f>
        <v>738: Central Records Retention Services</v>
      </c>
      <c r="O633" s="3" t="s">
        <v>886</v>
      </c>
      <c r="P633" s="1" t="str">
        <f>IF(Tbl_BalanceHistory[[#This Row],[FundCode]]="0100","GF",IF(Tbl_BalanceHistory[[#This Row],[FundCode]]="01000","GF","Hi Ed / OCR"))</f>
        <v>GF</v>
      </c>
      <c r="Q633" s="5">
        <v>3238302.27</v>
      </c>
      <c r="R633" s="5">
        <v>2698481.06</v>
      </c>
      <c r="S633" s="5">
        <v>539821.21</v>
      </c>
      <c r="T633" s="5">
        <v>0</v>
      </c>
      <c r="U633" s="3"/>
      <c r="V633" s="5">
        <v>539821.21</v>
      </c>
      <c r="W633" s="5"/>
      <c r="X633" s="5">
        <v>539821.21</v>
      </c>
      <c r="Y633" s="5">
        <v>0</v>
      </c>
      <c r="Z633" s="5">
        <f>Tbl_BalanceHistory[[#This Row],[Discretionary Recommended - Pre 2022]]+Tbl_BalanceHistory[[#This Row],[Discretionary Balance Recommended: Policy]]+Tbl_BalanceHistory[[#This Row],[Discretionary Balance Recommended: Commitments]]</f>
        <v>539821.21</v>
      </c>
      <c r="AA633" s="5">
        <f>Tbl_BalanceHistory[[#This Row],[Discretionary Balance]]-Tbl_BalanceHistory[[#This Row],[Discretionary Reappropriation]]</f>
        <v>0</v>
      </c>
      <c r="AB633" s="2"/>
      <c r="AC633" s="2" t="s">
        <v>1742</v>
      </c>
      <c r="AD633" s="2"/>
      <c r="AE633" s="2"/>
    </row>
    <row r="634" spans="1:31" ht="30" x14ac:dyDescent="0.25">
      <c r="A634" s="2" t="s">
        <v>215</v>
      </c>
      <c r="B634" s="3">
        <v>3</v>
      </c>
      <c r="C634" s="3">
        <v>166</v>
      </c>
      <c r="D634" s="3" t="s">
        <v>235</v>
      </c>
      <c r="E634" s="3" t="str">
        <f>_xlfn.XLOOKUP(Tbl_BalanceHistory[[#This Row],[RespAgy]],Tbl_Agencies[Agy Code],Tbl_Agencies[Agy Sort])</f>
        <v>051000</v>
      </c>
      <c r="F634" s="2" t="str">
        <f>Tbl_BalanceHistory[[#This Row],[RespAgy]]&amp;": "&amp;Tbl_BalanceHistory[[#This Row],[RespAgency]]</f>
        <v>166: Secretary of the Commonwealth</v>
      </c>
      <c r="G634" s="3">
        <v>166</v>
      </c>
      <c r="H634" s="3" t="s">
        <v>235</v>
      </c>
      <c r="I634" s="3" t="str">
        <f>_xlfn.XLOOKUP(Tbl_BalanceHistory[[#This Row],[AgyCode]],Tbl_Agencies[Agy Code],Tbl_Agencies[Agy Sort])</f>
        <v>051000</v>
      </c>
      <c r="J634" s="2" t="str">
        <f>Tbl_BalanceHistory[[#This Row],[AgyCode]]&amp;": "&amp;Tbl_BalanceHistory[[#This Row],[Agency Name]]</f>
        <v>166: Secretary of the Commonwealth</v>
      </c>
      <c r="K634" s="1">
        <v>2023</v>
      </c>
      <c r="L634" s="3">
        <v>738</v>
      </c>
      <c r="M634" s="3" t="s">
        <v>237</v>
      </c>
      <c r="N634" s="2" t="str">
        <f>Tbl_BalanceHistory[[#This Row],[ProgramCode]]&amp;": "&amp;Tbl_BalanceHistory[[#This Row],[Program Name]]</f>
        <v>738: Central Records Retention Services</v>
      </c>
      <c r="O634" s="3" t="s">
        <v>886</v>
      </c>
      <c r="P634" s="1" t="str">
        <f>IF(Tbl_BalanceHistory[[#This Row],[FundCode]]="0100","GF",IF(Tbl_BalanceHistory[[#This Row],[FundCode]]="01000","GF","Hi Ed / OCR"))</f>
        <v>GF</v>
      </c>
      <c r="Q634" s="5">
        <v>2961557.63</v>
      </c>
      <c r="R634" s="5">
        <v>2896857.53</v>
      </c>
      <c r="S634" s="5">
        <v>64700.1</v>
      </c>
      <c r="T634" s="5">
        <v>0</v>
      </c>
      <c r="U634" s="3"/>
      <c r="V634" s="5">
        <v>64700.1</v>
      </c>
      <c r="W634" s="5">
        <v>0</v>
      </c>
      <c r="X634" s="5">
        <v>64700.1</v>
      </c>
      <c r="Y634" s="5">
        <v>0</v>
      </c>
      <c r="Z634" s="5">
        <v>64700.1</v>
      </c>
      <c r="AA634" s="5">
        <v>0</v>
      </c>
      <c r="AB634" s="2"/>
      <c r="AC634" s="2" t="s">
        <v>2353</v>
      </c>
      <c r="AD634" s="2"/>
      <c r="AE634" s="2"/>
    </row>
    <row r="635" spans="1:31" ht="30" x14ac:dyDescent="0.25">
      <c r="A635" s="2" t="s">
        <v>215</v>
      </c>
      <c r="B635" s="3">
        <v>3</v>
      </c>
      <c r="C635" s="3">
        <v>166</v>
      </c>
      <c r="D635" s="3" t="s">
        <v>235</v>
      </c>
      <c r="E635" s="3" t="str">
        <f>_xlfn.XLOOKUP(Tbl_BalanceHistory[[#This Row],[RespAgy]],Tbl_Agencies[Agy Code],Tbl_Agencies[Agy Sort])</f>
        <v>051000</v>
      </c>
      <c r="F635" s="2" t="str">
        <f>Tbl_BalanceHistory[[#This Row],[RespAgy]]&amp;": "&amp;Tbl_BalanceHistory[[#This Row],[RespAgency]]</f>
        <v>166: Secretary of the Commonwealth</v>
      </c>
      <c r="G635" s="3">
        <v>166</v>
      </c>
      <c r="H635" s="3" t="s">
        <v>235</v>
      </c>
      <c r="I635" s="3" t="str">
        <f>_xlfn.XLOOKUP(Tbl_BalanceHistory[[#This Row],[AgyCode]],Tbl_Agencies[Agy Code],Tbl_Agencies[Agy Sort])</f>
        <v>051000</v>
      </c>
      <c r="J635" s="2" t="str">
        <f>Tbl_BalanceHistory[[#This Row],[AgyCode]]&amp;": "&amp;Tbl_BalanceHistory[[#This Row],[Agency Name]]</f>
        <v>166: Secretary of the Commonwealth</v>
      </c>
      <c r="K635" s="1">
        <v>2024</v>
      </c>
      <c r="L635" s="3">
        <v>738</v>
      </c>
      <c r="M635" s="3" t="s">
        <v>237</v>
      </c>
      <c r="N635" s="2" t="str">
        <f>Tbl_BalanceHistory[[#This Row],[ProgramCode]]&amp;": "&amp;Tbl_BalanceHistory[[#This Row],[Program Name]]</f>
        <v>738: Central Records Retention Services</v>
      </c>
      <c r="O635" s="3" t="s">
        <v>886</v>
      </c>
      <c r="P635" s="1" t="str">
        <f>IF(Tbl_BalanceHistory[[#This Row],[FundCode]]="0100","GF",IF(Tbl_BalanceHistory[[#This Row],[FundCode]]="01000","GF","Hi Ed / OCR"))</f>
        <v>GF</v>
      </c>
      <c r="Q635" s="5">
        <v>3193295.1</v>
      </c>
      <c r="R635" s="5">
        <v>3052486.83</v>
      </c>
      <c r="S635" s="5">
        <v>140808.26999999999</v>
      </c>
      <c r="T635" s="5">
        <v>0</v>
      </c>
      <c r="U635" s="3"/>
      <c r="V635" s="5">
        <v>140808.26999999999</v>
      </c>
      <c r="W635" s="5">
        <v>0</v>
      </c>
      <c r="X635" s="5">
        <v>140808.26999999999</v>
      </c>
      <c r="Y635" s="5">
        <v>0</v>
      </c>
      <c r="Z635" s="5">
        <v>140808.26999999999</v>
      </c>
      <c r="AA635" s="5">
        <v>0</v>
      </c>
      <c r="AB635" s="2"/>
      <c r="AC635" s="2" t="s">
        <v>2353</v>
      </c>
      <c r="AD635" s="2"/>
      <c r="AE635" s="2"/>
    </row>
    <row r="636" spans="1:31" ht="45" x14ac:dyDescent="0.25">
      <c r="A636" s="2" t="s">
        <v>215</v>
      </c>
      <c r="B636" s="3">
        <v>3</v>
      </c>
      <c r="C636" s="3">
        <v>147</v>
      </c>
      <c r="D636" s="3" t="s">
        <v>240</v>
      </c>
      <c r="E636" s="3" t="str">
        <f>_xlfn.XLOOKUP(Tbl_BalanceHistory[[#This Row],[RespAgy]],Tbl_Agencies[Agy Code],Tbl_Agencies[Agy Sort])</f>
        <v>054500</v>
      </c>
      <c r="F636" s="2" t="str">
        <f>Tbl_BalanceHistory[[#This Row],[RespAgy]]&amp;": "&amp;Tbl_BalanceHistory[[#This Row],[RespAgency]]</f>
        <v>147: Office of the State Inspector General</v>
      </c>
      <c r="G636" s="3">
        <v>147</v>
      </c>
      <c r="H636" s="3" t="s">
        <v>240</v>
      </c>
      <c r="I636" s="3" t="str">
        <f>_xlfn.XLOOKUP(Tbl_BalanceHistory[[#This Row],[AgyCode]],Tbl_Agencies[Agy Code],Tbl_Agencies[Agy Sort])</f>
        <v>054500</v>
      </c>
      <c r="J636" s="2" t="str">
        <f>Tbl_BalanceHistory[[#This Row],[AgyCode]]&amp;": "&amp;Tbl_BalanceHistory[[#This Row],[Agency Name]]</f>
        <v>147: Office of the State Inspector General</v>
      </c>
      <c r="K636" s="1">
        <v>2014</v>
      </c>
      <c r="L636" s="3">
        <v>787</v>
      </c>
      <c r="M636" s="3" t="s">
        <v>242</v>
      </c>
      <c r="N636" s="2" t="str">
        <f>Tbl_BalanceHistory[[#This Row],[ProgramCode]]&amp;": "&amp;Tbl_BalanceHistory[[#This Row],[Program Name]]</f>
        <v>787: Inspection, Monitoring, and Auditing Services</v>
      </c>
      <c r="O636" s="3" t="s">
        <v>1730</v>
      </c>
      <c r="P636" s="1" t="str">
        <f>IF(Tbl_BalanceHistory[[#This Row],[FundCode]]="0100","GF",IF(Tbl_BalanceHistory[[#This Row],[FundCode]]="01000","GF","Hi Ed / OCR"))</f>
        <v>GF</v>
      </c>
      <c r="Q636" s="5">
        <v>4415763</v>
      </c>
      <c r="R636" s="5">
        <v>2610832.46</v>
      </c>
      <c r="S636" s="5">
        <v>1804930</v>
      </c>
      <c r="T636" s="5">
        <v>0</v>
      </c>
      <c r="U636" s="3"/>
      <c r="V636" s="5">
        <v>1804930</v>
      </c>
      <c r="W636" s="5">
        <v>0</v>
      </c>
      <c r="X636" s="5"/>
      <c r="Y636" s="5"/>
      <c r="Z636" s="5">
        <f>Tbl_BalanceHistory[[#This Row],[Discretionary Recommended - Pre 2022]]+Tbl_BalanceHistory[[#This Row],[Discretionary Balance Recommended: Policy]]+Tbl_BalanceHistory[[#This Row],[Discretionary Balance Recommended: Commitments]]</f>
        <v>0</v>
      </c>
      <c r="AA636" s="5">
        <f>Tbl_BalanceHistory[[#This Row],[Discretionary Balance]]-Tbl_BalanceHistory[[#This Row],[Discretionary Reappropriation]]</f>
        <v>1804930</v>
      </c>
      <c r="AB636" s="2"/>
      <c r="AC636" s="2"/>
      <c r="AD636" s="2"/>
      <c r="AE636" s="2"/>
    </row>
    <row r="637" spans="1:31" ht="60" x14ac:dyDescent="0.25">
      <c r="A637" s="2" t="s">
        <v>215</v>
      </c>
      <c r="B637" s="3">
        <v>3</v>
      </c>
      <c r="C637" s="3">
        <v>147</v>
      </c>
      <c r="D637" s="3" t="s">
        <v>240</v>
      </c>
      <c r="E637" s="3" t="str">
        <f>_xlfn.XLOOKUP(Tbl_BalanceHistory[[#This Row],[RespAgy]],Tbl_Agencies[Agy Code],Tbl_Agencies[Agy Sort])</f>
        <v>054500</v>
      </c>
      <c r="F637" s="2" t="str">
        <f>Tbl_BalanceHistory[[#This Row],[RespAgy]]&amp;": "&amp;Tbl_BalanceHistory[[#This Row],[RespAgency]]</f>
        <v>147: Office of the State Inspector General</v>
      </c>
      <c r="G637" s="3">
        <v>147</v>
      </c>
      <c r="H637" s="3" t="s">
        <v>240</v>
      </c>
      <c r="I637" s="3" t="str">
        <f>_xlfn.XLOOKUP(Tbl_BalanceHistory[[#This Row],[AgyCode]],Tbl_Agencies[Agy Code],Tbl_Agencies[Agy Sort])</f>
        <v>054500</v>
      </c>
      <c r="J637" s="2" t="str">
        <f>Tbl_BalanceHistory[[#This Row],[AgyCode]]&amp;": "&amp;Tbl_BalanceHistory[[#This Row],[Agency Name]]</f>
        <v>147: Office of the State Inspector General</v>
      </c>
      <c r="K637" s="1">
        <v>2015</v>
      </c>
      <c r="L637" s="3">
        <v>787</v>
      </c>
      <c r="M637" s="3" t="s">
        <v>242</v>
      </c>
      <c r="N637" s="2" t="str">
        <f>Tbl_BalanceHistory[[#This Row],[ProgramCode]]&amp;": "&amp;Tbl_BalanceHistory[[#This Row],[Program Name]]</f>
        <v>787: Inspection, Monitoring, and Auditing Services</v>
      </c>
      <c r="O637" s="3" t="s">
        <v>1730</v>
      </c>
      <c r="P637" s="1" t="str">
        <f>IF(Tbl_BalanceHistory[[#This Row],[FundCode]]="0100","GF",IF(Tbl_BalanceHistory[[#This Row],[FundCode]]="01000","GF","Hi Ed / OCR"))</f>
        <v>GF</v>
      </c>
      <c r="Q637" s="5">
        <v>4495324</v>
      </c>
      <c r="R637" s="5">
        <v>2642935</v>
      </c>
      <c r="S637" s="5">
        <v>1852388</v>
      </c>
      <c r="T637" s="5">
        <v>0</v>
      </c>
      <c r="U637" s="3"/>
      <c r="V637" s="5">
        <v>1852388</v>
      </c>
      <c r="W637" s="5">
        <v>946239</v>
      </c>
      <c r="X637" s="5"/>
      <c r="Y637" s="5"/>
      <c r="Z637" s="5">
        <f>Tbl_BalanceHistory[[#This Row],[Discretionary Recommended - Pre 2022]]+Tbl_BalanceHistory[[#This Row],[Discretionary Balance Recommended: Policy]]+Tbl_BalanceHistory[[#This Row],[Discretionary Balance Recommended: Commitments]]</f>
        <v>946239</v>
      </c>
      <c r="AA637" s="5">
        <f>Tbl_BalanceHistory[[#This Row],[Discretionary Balance]]-Tbl_BalanceHistory[[#This Row],[Discretionary Reappropriation]]</f>
        <v>906149</v>
      </c>
      <c r="AB637" s="2" t="s">
        <v>1757</v>
      </c>
      <c r="AC637" s="2"/>
      <c r="AD637" s="2"/>
      <c r="AE637" s="2"/>
    </row>
    <row r="638" spans="1:31" ht="45" x14ac:dyDescent="0.25">
      <c r="A638" s="2" t="s">
        <v>215</v>
      </c>
      <c r="B638" s="3">
        <v>3</v>
      </c>
      <c r="C638" s="3">
        <v>147</v>
      </c>
      <c r="D638" s="3" t="s">
        <v>240</v>
      </c>
      <c r="E638" s="3" t="str">
        <f>_xlfn.XLOOKUP(Tbl_BalanceHistory[[#This Row],[RespAgy]],Tbl_Agencies[Agy Code],Tbl_Agencies[Agy Sort])</f>
        <v>054500</v>
      </c>
      <c r="F638" s="2" t="str">
        <f>Tbl_BalanceHistory[[#This Row],[RespAgy]]&amp;": "&amp;Tbl_BalanceHistory[[#This Row],[RespAgency]]</f>
        <v>147: Office of the State Inspector General</v>
      </c>
      <c r="G638" s="3">
        <v>147</v>
      </c>
      <c r="H638" s="3" t="s">
        <v>240</v>
      </c>
      <c r="I638" s="3" t="str">
        <f>_xlfn.XLOOKUP(Tbl_BalanceHistory[[#This Row],[AgyCode]],Tbl_Agencies[Agy Code],Tbl_Agencies[Agy Sort])</f>
        <v>054500</v>
      </c>
      <c r="J638" s="2" t="str">
        <f>Tbl_BalanceHistory[[#This Row],[AgyCode]]&amp;": "&amp;Tbl_BalanceHistory[[#This Row],[Agency Name]]</f>
        <v>147: Office of the State Inspector General</v>
      </c>
      <c r="K638" s="1">
        <v>2016</v>
      </c>
      <c r="L638" s="3">
        <v>787</v>
      </c>
      <c r="M638" s="3" t="s">
        <v>242</v>
      </c>
      <c r="N638" s="2" t="str">
        <f>Tbl_BalanceHistory[[#This Row],[ProgramCode]]&amp;": "&amp;Tbl_BalanceHistory[[#This Row],[Program Name]]</f>
        <v>787: Inspection, Monitoring, and Auditing Services</v>
      </c>
      <c r="O638" s="3" t="s">
        <v>1730</v>
      </c>
      <c r="P638" s="1" t="str">
        <f>IF(Tbl_BalanceHistory[[#This Row],[FundCode]]="0100","GF",IF(Tbl_BalanceHistory[[#This Row],[FundCode]]="01000","GF","Hi Ed / OCR"))</f>
        <v>GF</v>
      </c>
      <c r="Q638" s="5">
        <v>5527415</v>
      </c>
      <c r="R638" s="5">
        <v>3361488.65</v>
      </c>
      <c r="S638" s="5">
        <v>2165926</v>
      </c>
      <c r="T638" s="5">
        <v>0</v>
      </c>
      <c r="U638" s="3"/>
      <c r="V638" s="5">
        <v>2165926</v>
      </c>
      <c r="W638" s="5">
        <v>0</v>
      </c>
      <c r="X638" s="5"/>
      <c r="Y638" s="5"/>
      <c r="Z638" s="5">
        <f>Tbl_BalanceHistory[[#This Row],[Discretionary Recommended - Pre 2022]]+Tbl_BalanceHistory[[#This Row],[Discretionary Balance Recommended: Policy]]+Tbl_BalanceHistory[[#This Row],[Discretionary Balance Recommended: Commitments]]</f>
        <v>0</v>
      </c>
      <c r="AA638" s="5">
        <f>Tbl_BalanceHistory[[#This Row],[Discretionary Balance]]-Tbl_BalanceHistory[[#This Row],[Discretionary Reappropriation]]</f>
        <v>2165926</v>
      </c>
      <c r="AB638" s="2"/>
      <c r="AC638" s="2"/>
      <c r="AD638" s="2"/>
      <c r="AE638" s="2"/>
    </row>
    <row r="639" spans="1:31" ht="45" x14ac:dyDescent="0.25">
      <c r="A639" s="2" t="s">
        <v>215</v>
      </c>
      <c r="B639" s="3">
        <v>3</v>
      </c>
      <c r="C639" s="3">
        <v>147</v>
      </c>
      <c r="D639" s="3" t="s">
        <v>240</v>
      </c>
      <c r="E639" s="3" t="str">
        <f>_xlfn.XLOOKUP(Tbl_BalanceHistory[[#This Row],[RespAgy]],Tbl_Agencies[Agy Code],Tbl_Agencies[Agy Sort])</f>
        <v>054500</v>
      </c>
      <c r="F639" s="2" t="str">
        <f>Tbl_BalanceHistory[[#This Row],[RespAgy]]&amp;": "&amp;Tbl_BalanceHistory[[#This Row],[RespAgency]]</f>
        <v>147: Office of the State Inspector General</v>
      </c>
      <c r="G639" s="3">
        <v>147</v>
      </c>
      <c r="H639" s="3" t="s">
        <v>240</v>
      </c>
      <c r="I639" s="3" t="str">
        <f>_xlfn.XLOOKUP(Tbl_BalanceHistory[[#This Row],[AgyCode]],Tbl_Agencies[Agy Code],Tbl_Agencies[Agy Sort])</f>
        <v>054500</v>
      </c>
      <c r="J639" s="2" t="str">
        <f>Tbl_BalanceHistory[[#This Row],[AgyCode]]&amp;": "&amp;Tbl_BalanceHistory[[#This Row],[Agency Name]]</f>
        <v>147: Office of the State Inspector General</v>
      </c>
      <c r="K639" s="1">
        <v>2017</v>
      </c>
      <c r="L639" s="3">
        <v>787</v>
      </c>
      <c r="M639" s="3" t="s">
        <v>242</v>
      </c>
      <c r="N639" s="2" t="str">
        <f>Tbl_BalanceHistory[[#This Row],[ProgramCode]]&amp;": "&amp;Tbl_BalanceHistory[[#This Row],[Program Name]]</f>
        <v>787: Inspection, Monitoring, and Auditing Services</v>
      </c>
      <c r="O639" s="3" t="s">
        <v>886</v>
      </c>
      <c r="P639" s="1" t="str">
        <f>IF(Tbl_BalanceHistory[[#This Row],[FundCode]]="0100","GF",IF(Tbl_BalanceHistory[[#This Row],[FundCode]]="01000","GF","Hi Ed / OCR"))</f>
        <v>GF</v>
      </c>
      <c r="Q639" s="5">
        <v>4658737</v>
      </c>
      <c r="R639" s="5">
        <v>3244755.65</v>
      </c>
      <c r="S639" s="5">
        <v>1413981</v>
      </c>
      <c r="T639" s="5">
        <v>0</v>
      </c>
      <c r="U639" s="3"/>
      <c r="V639" s="5">
        <v>1413981</v>
      </c>
      <c r="W639" s="5">
        <v>0</v>
      </c>
      <c r="X639" s="5"/>
      <c r="Y639" s="5"/>
      <c r="Z639" s="5">
        <f>Tbl_BalanceHistory[[#This Row],[Discretionary Recommended - Pre 2022]]+Tbl_BalanceHistory[[#This Row],[Discretionary Balance Recommended: Policy]]+Tbl_BalanceHistory[[#This Row],[Discretionary Balance Recommended: Commitments]]</f>
        <v>0</v>
      </c>
      <c r="AA639" s="5">
        <f>Tbl_BalanceHistory[[#This Row],[Discretionary Balance]]-Tbl_BalanceHistory[[#This Row],[Discretionary Reappropriation]]</f>
        <v>1413981</v>
      </c>
      <c r="AB639" s="2"/>
      <c r="AC639" s="2"/>
      <c r="AD639" s="2"/>
      <c r="AE639" s="2"/>
    </row>
    <row r="640" spans="1:31" ht="45" x14ac:dyDescent="0.25">
      <c r="A640" s="2" t="s">
        <v>215</v>
      </c>
      <c r="B640" s="3">
        <v>3</v>
      </c>
      <c r="C640" s="3">
        <v>147</v>
      </c>
      <c r="D640" s="3" t="s">
        <v>240</v>
      </c>
      <c r="E640" s="3" t="str">
        <f>_xlfn.XLOOKUP(Tbl_BalanceHistory[[#This Row],[RespAgy]],Tbl_Agencies[Agy Code],Tbl_Agencies[Agy Sort])</f>
        <v>054500</v>
      </c>
      <c r="F640" s="2" t="str">
        <f>Tbl_BalanceHistory[[#This Row],[RespAgy]]&amp;": "&amp;Tbl_BalanceHistory[[#This Row],[RespAgency]]</f>
        <v>147: Office of the State Inspector General</v>
      </c>
      <c r="G640" s="3">
        <v>147</v>
      </c>
      <c r="H640" s="3" t="s">
        <v>240</v>
      </c>
      <c r="I640" s="3" t="str">
        <f>_xlfn.XLOOKUP(Tbl_BalanceHistory[[#This Row],[AgyCode]],Tbl_Agencies[Agy Code],Tbl_Agencies[Agy Sort])</f>
        <v>054500</v>
      </c>
      <c r="J640" s="2" t="str">
        <f>Tbl_BalanceHistory[[#This Row],[AgyCode]]&amp;": "&amp;Tbl_BalanceHistory[[#This Row],[Agency Name]]</f>
        <v>147: Office of the State Inspector General</v>
      </c>
      <c r="K640" s="1">
        <v>2018</v>
      </c>
      <c r="L640" s="3">
        <v>787</v>
      </c>
      <c r="M640" s="3" t="s">
        <v>242</v>
      </c>
      <c r="N640" s="2" t="str">
        <f>Tbl_BalanceHistory[[#This Row],[ProgramCode]]&amp;": "&amp;Tbl_BalanceHistory[[#This Row],[Program Name]]</f>
        <v>787: Inspection, Monitoring, and Auditing Services</v>
      </c>
      <c r="O640" s="3" t="s">
        <v>886</v>
      </c>
      <c r="P640" s="1" t="str">
        <f>IF(Tbl_BalanceHistory[[#This Row],[FundCode]]="0100","GF",IF(Tbl_BalanceHistory[[#This Row],[FundCode]]="01000","GF","Hi Ed / OCR"))</f>
        <v>GF</v>
      </c>
      <c r="Q640" s="5">
        <v>4648334</v>
      </c>
      <c r="R640" s="5">
        <v>3443955.22</v>
      </c>
      <c r="S640" s="5">
        <v>1204378</v>
      </c>
      <c r="T640" s="5">
        <v>0</v>
      </c>
      <c r="U640" s="3"/>
      <c r="V640" s="5">
        <v>1204378</v>
      </c>
      <c r="W640" s="5">
        <v>0</v>
      </c>
      <c r="X640" s="5"/>
      <c r="Y640" s="5"/>
      <c r="Z640" s="5">
        <f>Tbl_BalanceHistory[[#This Row],[Discretionary Recommended - Pre 2022]]+Tbl_BalanceHistory[[#This Row],[Discretionary Balance Recommended: Policy]]+Tbl_BalanceHistory[[#This Row],[Discretionary Balance Recommended: Commitments]]</f>
        <v>0</v>
      </c>
      <c r="AA640" s="5">
        <f>Tbl_BalanceHistory[[#This Row],[Discretionary Balance]]-Tbl_BalanceHistory[[#This Row],[Discretionary Reappropriation]]</f>
        <v>1204378</v>
      </c>
      <c r="AB640" s="2"/>
      <c r="AC640" s="2"/>
      <c r="AD640" s="2"/>
      <c r="AE640" s="2"/>
    </row>
    <row r="641" spans="1:31" ht="45" x14ac:dyDescent="0.25">
      <c r="A641" s="2" t="s">
        <v>215</v>
      </c>
      <c r="B641" s="3">
        <v>3</v>
      </c>
      <c r="C641" s="3">
        <v>147</v>
      </c>
      <c r="D641" s="3" t="s">
        <v>240</v>
      </c>
      <c r="E641" s="3" t="str">
        <f>_xlfn.XLOOKUP(Tbl_BalanceHistory[[#This Row],[RespAgy]],Tbl_Agencies[Agy Code],Tbl_Agencies[Agy Sort])</f>
        <v>054500</v>
      </c>
      <c r="F641" s="2" t="str">
        <f>Tbl_BalanceHistory[[#This Row],[RespAgy]]&amp;": "&amp;Tbl_BalanceHistory[[#This Row],[RespAgency]]</f>
        <v>147: Office of the State Inspector General</v>
      </c>
      <c r="G641" s="3">
        <v>147</v>
      </c>
      <c r="H641" s="3" t="s">
        <v>240</v>
      </c>
      <c r="I641" s="3" t="str">
        <f>_xlfn.XLOOKUP(Tbl_BalanceHistory[[#This Row],[AgyCode]],Tbl_Agencies[Agy Code],Tbl_Agencies[Agy Sort])</f>
        <v>054500</v>
      </c>
      <c r="J641" s="2" t="str">
        <f>Tbl_BalanceHistory[[#This Row],[AgyCode]]&amp;": "&amp;Tbl_BalanceHistory[[#This Row],[Agency Name]]</f>
        <v>147: Office of the State Inspector General</v>
      </c>
      <c r="K641" s="1">
        <v>2019</v>
      </c>
      <c r="L641" s="3">
        <v>787</v>
      </c>
      <c r="M641" s="3" t="s">
        <v>242</v>
      </c>
      <c r="N641" s="2" t="str">
        <f>Tbl_BalanceHistory[[#This Row],[ProgramCode]]&amp;": "&amp;Tbl_BalanceHistory[[#This Row],[Program Name]]</f>
        <v>787: Inspection, Monitoring, and Auditing Services</v>
      </c>
      <c r="O641" s="3" t="s">
        <v>886</v>
      </c>
      <c r="P641" s="1" t="str">
        <f>IF(Tbl_BalanceHistory[[#This Row],[FundCode]]="0100","GF",IF(Tbl_BalanceHistory[[#This Row],[FundCode]]="01000","GF","Hi Ed / OCR"))</f>
        <v>GF</v>
      </c>
      <c r="Q641" s="5">
        <v>4664053</v>
      </c>
      <c r="R641" s="5">
        <v>3725971.19</v>
      </c>
      <c r="S641" s="5">
        <v>938081.81</v>
      </c>
      <c r="T641" s="5">
        <v>0</v>
      </c>
      <c r="U641" s="3"/>
      <c r="V641" s="5">
        <v>938081.81</v>
      </c>
      <c r="W641" s="5">
        <v>0</v>
      </c>
      <c r="X641" s="5"/>
      <c r="Y641" s="5"/>
      <c r="Z641" s="5">
        <f>Tbl_BalanceHistory[[#This Row],[Discretionary Recommended - Pre 2022]]+Tbl_BalanceHistory[[#This Row],[Discretionary Balance Recommended: Policy]]+Tbl_BalanceHistory[[#This Row],[Discretionary Balance Recommended: Commitments]]</f>
        <v>0</v>
      </c>
      <c r="AA641" s="5">
        <f>Tbl_BalanceHistory[[#This Row],[Discretionary Balance]]-Tbl_BalanceHistory[[#This Row],[Discretionary Reappropriation]]</f>
        <v>938081.81</v>
      </c>
      <c r="AB641" s="2"/>
      <c r="AC641" s="2"/>
      <c r="AD641" s="2"/>
      <c r="AE641" s="2"/>
    </row>
    <row r="642" spans="1:31" ht="45" x14ac:dyDescent="0.25">
      <c r="A642" s="2" t="s">
        <v>215</v>
      </c>
      <c r="B642" s="3">
        <v>3</v>
      </c>
      <c r="C642" s="3">
        <v>147</v>
      </c>
      <c r="D642" s="3" t="s">
        <v>240</v>
      </c>
      <c r="E642" s="3" t="str">
        <f>_xlfn.XLOOKUP(Tbl_BalanceHistory[[#This Row],[RespAgy]],Tbl_Agencies[Agy Code],Tbl_Agencies[Agy Sort])</f>
        <v>054500</v>
      </c>
      <c r="F642" s="2" t="str">
        <f>Tbl_BalanceHistory[[#This Row],[RespAgy]]&amp;": "&amp;Tbl_BalanceHistory[[#This Row],[RespAgency]]</f>
        <v>147: Office of the State Inspector General</v>
      </c>
      <c r="G642" s="3">
        <v>147</v>
      </c>
      <c r="H642" s="3" t="s">
        <v>240</v>
      </c>
      <c r="I642" s="3" t="str">
        <f>_xlfn.XLOOKUP(Tbl_BalanceHistory[[#This Row],[AgyCode]],Tbl_Agencies[Agy Code],Tbl_Agencies[Agy Sort])</f>
        <v>054500</v>
      </c>
      <c r="J642" s="2" t="str">
        <f>Tbl_BalanceHistory[[#This Row],[AgyCode]]&amp;": "&amp;Tbl_BalanceHistory[[#This Row],[Agency Name]]</f>
        <v>147: Office of the State Inspector General</v>
      </c>
      <c r="K642" s="1">
        <v>2020</v>
      </c>
      <c r="L642" s="3">
        <v>787</v>
      </c>
      <c r="M642" s="3" t="s">
        <v>242</v>
      </c>
      <c r="N642" s="2" t="str">
        <f>Tbl_BalanceHistory[[#This Row],[ProgramCode]]&amp;": "&amp;Tbl_BalanceHistory[[#This Row],[Program Name]]</f>
        <v>787: Inspection, Monitoring, and Auditing Services</v>
      </c>
      <c r="O642" s="3" t="s">
        <v>886</v>
      </c>
      <c r="P642" s="1" t="str">
        <f>IF(Tbl_BalanceHistory[[#This Row],[FundCode]]="0100","GF",IF(Tbl_BalanceHistory[[#This Row],[FundCode]]="01000","GF","Hi Ed / OCR"))</f>
        <v>GF</v>
      </c>
      <c r="Q642" s="5">
        <v>4747220</v>
      </c>
      <c r="R642" s="5">
        <v>3778439.67</v>
      </c>
      <c r="S642" s="5">
        <v>968780.33</v>
      </c>
      <c r="T642" s="5">
        <v>0</v>
      </c>
      <c r="U642" s="3"/>
      <c r="V642" s="5">
        <v>968780.33</v>
      </c>
      <c r="W642" s="5">
        <v>0</v>
      </c>
      <c r="X642" s="5"/>
      <c r="Y642" s="5"/>
      <c r="Z642" s="5">
        <f>Tbl_BalanceHistory[[#This Row],[Discretionary Recommended - Pre 2022]]+Tbl_BalanceHistory[[#This Row],[Discretionary Balance Recommended: Policy]]+Tbl_BalanceHistory[[#This Row],[Discretionary Balance Recommended: Commitments]]</f>
        <v>0</v>
      </c>
      <c r="AA642" s="5">
        <f>Tbl_BalanceHistory[[#This Row],[Discretionary Balance]]-Tbl_BalanceHistory[[#This Row],[Discretionary Reappropriation]]</f>
        <v>968780.33</v>
      </c>
      <c r="AB642" s="2"/>
      <c r="AC642" s="2"/>
      <c r="AD642" s="2"/>
      <c r="AE642" s="2"/>
    </row>
    <row r="643" spans="1:31" ht="45" x14ac:dyDescent="0.25">
      <c r="A643" s="2" t="s">
        <v>215</v>
      </c>
      <c r="B643" s="3">
        <v>3</v>
      </c>
      <c r="C643" s="3">
        <v>147</v>
      </c>
      <c r="D643" s="3" t="s">
        <v>240</v>
      </c>
      <c r="E643" s="3" t="str">
        <f>_xlfn.XLOOKUP(Tbl_BalanceHistory[[#This Row],[RespAgy]],Tbl_Agencies[Agy Code],Tbl_Agencies[Agy Sort])</f>
        <v>054500</v>
      </c>
      <c r="F643" s="2" t="str">
        <f>Tbl_BalanceHistory[[#This Row],[RespAgy]]&amp;": "&amp;Tbl_BalanceHistory[[#This Row],[RespAgency]]</f>
        <v>147: Office of the State Inspector General</v>
      </c>
      <c r="G643" s="3">
        <v>147</v>
      </c>
      <c r="H643" s="3" t="s">
        <v>240</v>
      </c>
      <c r="I643" s="3" t="str">
        <f>_xlfn.XLOOKUP(Tbl_BalanceHistory[[#This Row],[AgyCode]],Tbl_Agencies[Agy Code],Tbl_Agencies[Agy Sort])</f>
        <v>054500</v>
      </c>
      <c r="J643" s="2" t="str">
        <f>Tbl_BalanceHistory[[#This Row],[AgyCode]]&amp;": "&amp;Tbl_BalanceHistory[[#This Row],[Agency Name]]</f>
        <v>147: Office of the State Inspector General</v>
      </c>
      <c r="K643" s="1">
        <v>2021</v>
      </c>
      <c r="L643" s="3">
        <v>787</v>
      </c>
      <c r="M643" s="3" t="s">
        <v>242</v>
      </c>
      <c r="N643" s="2" t="str">
        <f>Tbl_BalanceHistory[[#This Row],[ProgramCode]]&amp;": "&amp;Tbl_BalanceHistory[[#This Row],[Program Name]]</f>
        <v>787: Inspection, Monitoring, and Auditing Services</v>
      </c>
      <c r="O643" s="3" t="s">
        <v>886</v>
      </c>
      <c r="P643" s="1" t="str">
        <f>IF(Tbl_BalanceHistory[[#This Row],[FundCode]]="0100","GF",IF(Tbl_BalanceHistory[[#This Row],[FundCode]]="01000","GF","Hi Ed / OCR"))</f>
        <v>GF</v>
      </c>
      <c r="Q643" s="5">
        <v>4759746</v>
      </c>
      <c r="R643" s="5">
        <v>3346382.59</v>
      </c>
      <c r="S643" s="5">
        <v>1413363.41</v>
      </c>
      <c r="T643" s="5">
        <v>0</v>
      </c>
      <c r="U643" s="3"/>
      <c r="V643" s="5">
        <v>1413363.41</v>
      </c>
      <c r="W643" s="5">
        <v>0</v>
      </c>
      <c r="X643" s="5"/>
      <c r="Y643" s="5"/>
      <c r="Z643" s="5">
        <f>Tbl_BalanceHistory[[#This Row],[Discretionary Recommended - Pre 2022]]+Tbl_BalanceHistory[[#This Row],[Discretionary Balance Recommended: Policy]]+Tbl_BalanceHistory[[#This Row],[Discretionary Balance Recommended: Commitments]]</f>
        <v>0</v>
      </c>
      <c r="AA643" s="5">
        <f>Tbl_BalanceHistory[[#This Row],[Discretionary Balance]]-Tbl_BalanceHistory[[#This Row],[Discretionary Reappropriation]]</f>
        <v>1413363.41</v>
      </c>
      <c r="AB643" s="2"/>
      <c r="AC643" s="2"/>
      <c r="AD643" s="2"/>
      <c r="AE643" s="2"/>
    </row>
    <row r="644" spans="1:31" ht="45" x14ac:dyDescent="0.25">
      <c r="A644" s="2" t="s">
        <v>215</v>
      </c>
      <c r="B644" s="3">
        <v>3</v>
      </c>
      <c r="C644" s="3">
        <v>147</v>
      </c>
      <c r="D644" s="3" t="s">
        <v>240</v>
      </c>
      <c r="E644" s="3" t="str">
        <f>_xlfn.XLOOKUP(Tbl_BalanceHistory[[#This Row],[RespAgy]],Tbl_Agencies[Agy Code],Tbl_Agencies[Agy Sort])</f>
        <v>054500</v>
      </c>
      <c r="F644" s="2" t="str">
        <f>Tbl_BalanceHistory[[#This Row],[RespAgy]]&amp;": "&amp;Tbl_BalanceHistory[[#This Row],[RespAgency]]</f>
        <v>147: Office of the State Inspector General</v>
      </c>
      <c r="G644" s="3">
        <v>147</v>
      </c>
      <c r="H644" s="3" t="s">
        <v>240</v>
      </c>
      <c r="I644" s="3" t="str">
        <f>_xlfn.XLOOKUP(Tbl_BalanceHistory[[#This Row],[AgyCode]],Tbl_Agencies[Agy Code],Tbl_Agencies[Agy Sort])</f>
        <v>054500</v>
      </c>
      <c r="J644" s="2" t="str">
        <f>Tbl_BalanceHistory[[#This Row],[AgyCode]]&amp;": "&amp;Tbl_BalanceHistory[[#This Row],[Agency Name]]</f>
        <v>147: Office of the State Inspector General</v>
      </c>
      <c r="K644" s="1">
        <v>2022</v>
      </c>
      <c r="L644" s="3">
        <v>787</v>
      </c>
      <c r="M644" s="3" t="s">
        <v>242</v>
      </c>
      <c r="N644" s="2" t="str">
        <f>Tbl_BalanceHistory[[#This Row],[ProgramCode]]&amp;": "&amp;Tbl_BalanceHistory[[#This Row],[Program Name]]</f>
        <v>787: Inspection, Monitoring, and Auditing Services</v>
      </c>
      <c r="O644" s="3" t="s">
        <v>886</v>
      </c>
      <c r="P644" s="1" t="str">
        <f>IF(Tbl_BalanceHistory[[#This Row],[FundCode]]="0100","GF",IF(Tbl_BalanceHistory[[#This Row],[FundCode]]="01000","GF","Hi Ed / OCR"))</f>
        <v>GF</v>
      </c>
      <c r="Q644" s="5">
        <v>4977490</v>
      </c>
      <c r="R644" s="5">
        <v>4255206.63</v>
      </c>
      <c r="S644" s="5">
        <v>722283.37</v>
      </c>
      <c r="T644" s="5">
        <v>0</v>
      </c>
      <c r="U644" s="3"/>
      <c r="V644" s="5">
        <v>722283.37</v>
      </c>
      <c r="W644" s="5"/>
      <c r="X644" s="5">
        <v>0</v>
      </c>
      <c r="Y644" s="5">
        <v>0</v>
      </c>
      <c r="Z644" s="5">
        <f>Tbl_BalanceHistory[[#This Row],[Discretionary Recommended - Pre 2022]]+Tbl_BalanceHistory[[#This Row],[Discretionary Balance Recommended: Policy]]+Tbl_BalanceHistory[[#This Row],[Discretionary Balance Recommended: Commitments]]</f>
        <v>0</v>
      </c>
      <c r="AA644" s="5">
        <f>Tbl_BalanceHistory[[#This Row],[Discretionary Balance]]-Tbl_BalanceHistory[[#This Row],[Discretionary Reappropriation]]</f>
        <v>722283.37</v>
      </c>
      <c r="AB644" s="2"/>
      <c r="AC644" s="2"/>
      <c r="AD644" s="2"/>
      <c r="AE644" s="2"/>
    </row>
    <row r="645" spans="1:31" ht="45" x14ac:dyDescent="0.25">
      <c r="A645" s="2" t="s">
        <v>215</v>
      </c>
      <c r="B645" s="3">
        <v>3</v>
      </c>
      <c r="C645" s="3">
        <v>147</v>
      </c>
      <c r="D645" s="3" t="s">
        <v>240</v>
      </c>
      <c r="E645" s="3" t="str">
        <f>_xlfn.XLOOKUP(Tbl_BalanceHistory[[#This Row],[RespAgy]],Tbl_Agencies[Agy Code],Tbl_Agencies[Agy Sort])</f>
        <v>054500</v>
      </c>
      <c r="F645" s="2" t="str">
        <f>Tbl_BalanceHistory[[#This Row],[RespAgy]]&amp;": "&amp;Tbl_BalanceHistory[[#This Row],[RespAgency]]</f>
        <v>147: Office of the State Inspector General</v>
      </c>
      <c r="G645" s="3">
        <v>147</v>
      </c>
      <c r="H645" s="3" t="s">
        <v>240</v>
      </c>
      <c r="I645" s="3" t="str">
        <f>_xlfn.XLOOKUP(Tbl_BalanceHistory[[#This Row],[AgyCode]],Tbl_Agencies[Agy Code],Tbl_Agencies[Agy Sort])</f>
        <v>054500</v>
      </c>
      <c r="J645" s="2" t="str">
        <f>Tbl_BalanceHistory[[#This Row],[AgyCode]]&amp;": "&amp;Tbl_BalanceHistory[[#This Row],[Agency Name]]</f>
        <v>147: Office of the State Inspector General</v>
      </c>
      <c r="K645" s="1">
        <v>2023</v>
      </c>
      <c r="L645" s="3">
        <v>787</v>
      </c>
      <c r="M645" s="3" t="s">
        <v>242</v>
      </c>
      <c r="N645" s="2" t="str">
        <f>Tbl_BalanceHistory[[#This Row],[ProgramCode]]&amp;": "&amp;Tbl_BalanceHistory[[#This Row],[Program Name]]</f>
        <v>787: Inspection, Monitoring, and Auditing Services</v>
      </c>
      <c r="O645" s="3" t="s">
        <v>886</v>
      </c>
      <c r="P645" s="1" t="str">
        <f>IF(Tbl_BalanceHistory[[#This Row],[FundCode]]="0100","GF",IF(Tbl_BalanceHistory[[#This Row],[FundCode]]="01000","GF","Hi Ed / OCR"))</f>
        <v>GF</v>
      </c>
      <c r="Q645" s="5">
        <v>5059079</v>
      </c>
      <c r="R645" s="5">
        <v>4366554.1500000004</v>
      </c>
      <c r="S645" s="5">
        <v>692524.85</v>
      </c>
      <c r="T645" s="5">
        <v>0</v>
      </c>
      <c r="U645" s="3"/>
      <c r="V645" s="5">
        <v>692524.85</v>
      </c>
      <c r="W645" s="5">
        <v>0</v>
      </c>
      <c r="X645" s="5">
        <v>0</v>
      </c>
      <c r="Y645" s="5">
        <v>0</v>
      </c>
      <c r="Z645" s="5">
        <v>0</v>
      </c>
      <c r="AA645" s="5">
        <v>692524.85</v>
      </c>
      <c r="AB645" s="2"/>
      <c r="AC645" s="2"/>
      <c r="AD645" s="2"/>
      <c r="AE645" s="2"/>
    </row>
    <row r="646" spans="1:31" ht="45" x14ac:dyDescent="0.25">
      <c r="A646" s="2" t="s">
        <v>215</v>
      </c>
      <c r="B646" s="3">
        <v>3</v>
      </c>
      <c r="C646" s="3">
        <v>147</v>
      </c>
      <c r="D646" s="3" t="s">
        <v>240</v>
      </c>
      <c r="E646" s="3" t="str">
        <f>_xlfn.XLOOKUP(Tbl_BalanceHistory[[#This Row],[RespAgy]],Tbl_Agencies[Agy Code],Tbl_Agencies[Agy Sort])</f>
        <v>054500</v>
      </c>
      <c r="F646" s="2" t="str">
        <f>Tbl_BalanceHistory[[#This Row],[RespAgy]]&amp;": "&amp;Tbl_BalanceHistory[[#This Row],[RespAgency]]</f>
        <v>147: Office of the State Inspector General</v>
      </c>
      <c r="G646" s="3">
        <v>147</v>
      </c>
      <c r="H646" s="3" t="s">
        <v>240</v>
      </c>
      <c r="I646" s="3" t="str">
        <f>_xlfn.XLOOKUP(Tbl_BalanceHistory[[#This Row],[AgyCode]],Tbl_Agencies[Agy Code],Tbl_Agencies[Agy Sort])</f>
        <v>054500</v>
      </c>
      <c r="J646" s="2" t="str">
        <f>Tbl_BalanceHistory[[#This Row],[AgyCode]]&amp;": "&amp;Tbl_BalanceHistory[[#This Row],[Agency Name]]</f>
        <v>147: Office of the State Inspector General</v>
      </c>
      <c r="K646" s="1">
        <v>2024</v>
      </c>
      <c r="L646" s="3">
        <v>787</v>
      </c>
      <c r="M646" s="3" t="s">
        <v>242</v>
      </c>
      <c r="N646" s="2" t="str">
        <f>Tbl_BalanceHistory[[#This Row],[ProgramCode]]&amp;": "&amp;Tbl_BalanceHistory[[#This Row],[Program Name]]</f>
        <v>787: Inspection, Monitoring, and Auditing Services</v>
      </c>
      <c r="O646" s="3" t="s">
        <v>886</v>
      </c>
      <c r="P646" s="1" t="str">
        <f>IF(Tbl_BalanceHistory[[#This Row],[FundCode]]="0100","GF",IF(Tbl_BalanceHistory[[#This Row],[FundCode]]="01000","GF","Hi Ed / OCR"))</f>
        <v>GF</v>
      </c>
      <c r="Q646" s="5">
        <v>5477423</v>
      </c>
      <c r="R646" s="5">
        <v>4716411.2699999996</v>
      </c>
      <c r="S646" s="5">
        <v>761011.73</v>
      </c>
      <c r="T646" s="5">
        <v>0</v>
      </c>
      <c r="U646" s="3"/>
      <c r="V646" s="5">
        <v>761011.73</v>
      </c>
      <c r="W646" s="5">
        <v>0</v>
      </c>
      <c r="X646" s="5">
        <v>0</v>
      </c>
      <c r="Y646" s="5">
        <v>0</v>
      </c>
      <c r="Z646" s="5">
        <v>0</v>
      </c>
      <c r="AA646" s="5">
        <v>761011.73</v>
      </c>
      <c r="AB646" s="2"/>
      <c r="AC646" s="2"/>
      <c r="AD646" s="2"/>
      <c r="AE646" s="2"/>
    </row>
    <row r="647" spans="1:31" ht="45" x14ac:dyDescent="0.25">
      <c r="A647" s="2" t="s">
        <v>215</v>
      </c>
      <c r="B647" s="3">
        <v>3</v>
      </c>
      <c r="C647" s="3">
        <v>921</v>
      </c>
      <c r="D647" s="3" t="s">
        <v>245</v>
      </c>
      <c r="E647" s="3" t="str">
        <f>_xlfn.XLOOKUP(Tbl_BalanceHistory[[#This Row],[RespAgy]],Tbl_Agencies[Agy Code],Tbl_Agencies[Agy Sort])</f>
        <v>055000</v>
      </c>
      <c r="F647" s="2" t="str">
        <f>Tbl_BalanceHistory[[#This Row],[RespAgy]]&amp;": "&amp;Tbl_BalanceHistory[[#This Row],[RespAgency]]</f>
        <v>921: Interstate Organization Contributions</v>
      </c>
      <c r="G647" s="3">
        <v>921</v>
      </c>
      <c r="H647" s="3" t="s">
        <v>245</v>
      </c>
      <c r="I647" s="3" t="str">
        <f>_xlfn.XLOOKUP(Tbl_BalanceHistory[[#This Row],[AgyCode]],Tbl_Agencies[Agy Code],Tbl_Agencies[Agy Sort])</f>
        <v>055000</v>
      </c>
      <c r="J647" s="2" t="str">
        <f>Tbl_BalanceHistory[[#This Row],[AgyCode]]&amp;": "&amp;Tbl_BalanceHistory[[#This Row],[Agency Name]]</f>
        <v>921: Interstate Organization Contributions</v>
      </c>
      <c r="K647" s="1">
        <v>2014</v>
      </c>
      <c r="L647" s="3">
        <v>701</v>
      </c>
      <c r="M647" s="3" t="s">
        <v>88</v>
      </c>
      <c r="N647" s="2" t="str">
        <f>Tbl_BalanceHistory[[#This Row],[ProgramCode]]&amp;": "&amp;Tbl_BalanceHistory[[#This Row],[Program Name]]</f>
        <v>701: Governmental Affairs Services</v>
      </c>
      <c r="O647" s="3" t="s">
        <v>1730</v>
      </c>
      <c r="P647" s="1" t="str">
        <f>IF(Tbl_BalanceHistory[[#This Row],[FundCode]]="0100","GF",IF(Tbl_BalanceHistory[[#This Row],[FundCode]]="01000","GF","Hi Ed / OCR"))</f>
        <v>GF</v>
      </c>
      <c r="Q647" s="5">
        <v>190926</v>
      </c>
      <c r="R647" s="5">
        <v>190926</v>
      </c>
      <c r="S647" s="5">
        <v>0</v>
      </c>
      <c r="T647" s="5">
        <v>0</v>
      </c>
      <c r="U647" s="3"/>
      <c r="V647" s="5">
        <v>0</v>
      </c>
      <c r="W647" s="5">
        <v>0</v>
      </c>
      <c r="X647" s="5"/>
      <c r="Y647" s="5"/>
      <c r="Z647" s="5">
        <f>Tbl_BalanceHistory[[#This Row],[Discretionary Recommended - Pre 2022]]+Tbl_BalanceHistory[[#This Row],[Discretionary Balance Recommended: Policy]]+Tbl_BalanceHistory[[#This Row],[Discretionary Balance Recommended: Commitments]]</f>
        <v>0</v>
      </c>
      <c r="AA647" s="5">
        <f>Tbl_BalanceHistory[[#This Row],[Discretionary Balance]]-Tbl_BalanceHistory[[#This Row],[Discretionary Reappropriation]]</f>
        <v>0</v>
      </c>
      <c r="AB647" s="2"/>
      <c r="AC647" s="2"/>
      <c r="AD647" s="2"/>
      <c r="AE647" s="2"/>
    </row>
    <row r="648" spans="1:31" ht="45" x14ac:dyDescent="0.25">
      <c r="A648" s="2" t="s">
        <v>215</v>
      </c>
      <c r="B648" s="3">
        <v>3</v>
      </c>
      <c r="C648" s="3">
        <v>921</v>
      </c>
      <c r="D648" s="3" t="s">
        <v>245</v>
      </c>
      <c r="E648" s="3" t="str">
        <f>_xlfn.XLOOKUP(Tbl_BalanceHistory[[#This Row],[RespAgy]],Tbl_Agencies[Agy Code],Tbl_Agencies[Agy Sort])</f>
        <v>055000</v>
      </c>
      <c r="F648" s="2" t="str">
        <f>Tbl_BalanceHistory[[#This Row],[RespAgy]]&amp;": "&amp;Tbl_BalanceHistory[[#This Row],[RespAgency]]</f>
        <v>921: Interstate Organization Contributions</v>
      </c>
      <c r="G648" s="3">
        <v>921</v>
      </c>
      <c r="H648" s="3" t="s">
        <v>245</v>
      </c>
      <c r="I648" s="3" t="str">
        <f>_xlfn.XLOOKUP(Tbl_BalanceHistory[[#This Row],[AgyCode]],Tbl_Agencies[Agy Code],Tbl_Agencies[Agy Sort])</f>
        <v>055000</v>
      </c>
      <c r="J648" s="2" t="str">
        <f>Tbl_BalanceHistory[[#This Row],[AgyCode]]&amp;": "&amp;Tbl_BalanceHistory[[#This Row],[Agency Name]]</f>
        <v>921: Interstate Organization Contributions</v>
      </c>
      <c r="K648" s="1">
        <v>2015</v>
      </c>
      <c r="L648" s="3">
        <v>701</v>
      </c>
      <c r="M648" s="3" t="s">
        <v>88</v>
      </c>
      <c r="N648" s="2" t="str">
        <f>Tbl_BalanceHistory[[#This Row],[ProgramCode]]&amp;": "&amp;Tbl_BalanceHistory[[#This Row],[Program Name]]</f>
        <v>701: Governmental Affairs Services</v>
      </c>
      <c r="O648" s="3" t="s">
        <v>1730</v>
      </c>
      <c r="P648" s="1" t="str">
        <f>IF(Tbl_BalanceHistory[[#This Row],[FundCode]]="0100","GF",IF(Tbl_BalanceHistory[[#This Row],[FundCode]]="01000","GF","Hi Ed / OCR"))</f>
        <v>GF</v>
      </c>
      <c r="Q648" s="5">
        <v>190937</v>
      </c>
      <c r="R648" s="5">
        <v>190937</v>
      </c>
      <c r="S648" s="5">
        <v>0</v>
      </c>
      <c r="T648" s="5">
        <v>0</v>
      </c>
      <c r="U648" s="3"/>
      <c r="V648" s="5">
        <v>0</v>
      </c>
      <c r="W648" s="5">
        <v>0</v>
      </c>
      <c r="X648" s="5"/>
      <c r="Y648" s="5"/>
      <c r="Z648" s="5">
        <f>Tbl_BalanceHistory[[#This Row],[Discretionary Recommended - Pre 2022]]+Tbl_BalanceHistory[[#This Row],[Discretionary Balance Recommended: Policy]]+Tbl_BalanceHistory[[#This Row],[Discretionary Balance Recommended: Commitments]]</f>
        <v>0</v>
      </c>
      <c r="AA648" s="5">
        <f>Tbl_BalanceHistory[[#This Row],[Discretionary Balance]]-Tbl_BalanceHistory[[#This Row],[Discretionary Reappropriation]]</f>
        <v>0</v>
      </c>
      <c r="AB648" s="2"/>
      <c r="AC648" s="2"/>
      <c r="AD648" s="2"/>
      <c r="AE648" s="2"/>
    </row>
    <row r="649" spans="1:31" ht="45" x14ac:dyDescent="0.25">
      <c r="A649" s="2" t="s">
        <v>215</v>
      </c>
      <c r="B649" s="3">
        <v>3</v>
      </c>
      <c r="C649" s="3">
        <v>921</v>
      </c>
      <c r="D649" s="3" t="s">
        <v>245</v>
      </c>
      <c r="E649" s="3" t="str">
        <f>_xlfn.XLOOKUP(Tbl_BalanceHistory[[#This Row],[RespAgy]],Tbl_Agencies[Agy Code],Tbl_Agencies[Agy Sort])</f>
        <v>055000</v>
      </c>
      <c r="F649" s="2" t="str">
        <f>Tbl_BalanceHistory[[#This Row],[RespAgy]]&amp;": "&amp;Tbl_BalanceHistory[[#This Row],[RespAgency]]</f>
        <v>921: Interstate Organization Contributions</v>
      </c>
      <c r="G649" s="3">
        <v>921</v>
      </c>
      <c r="H649" s="3" t="s">
        <v>245</v>
      </c>
      <c r="I649" s="3" t="str">
        <f>_xlfn.XLOOKUP(Tbl_BalanceHistory[[#This Row],[AgyCode]],Tbl_Agencies[Agy Code],Tbl_Agencies[Agy Sort])</f>
        <v>055000</v>
      </c>
      <c r="J649" s="2" t="str">
        <f>Tbl_BalanceHistory[[#This Row],[AgyCode]]&amp;": "&amp;Tbl_BalanceHistory[[#This Row],[Agency Name]]</f>
        <v>921: Interstate Organization Contributions</v>
      </c>
      <c r="K649" s="1">
        <v>2016</v>
      </c>
      <c r="L649" s="3">
        <v>701</v>
      </c>
      <c r="M649" s="3" t="s">
        <v>88</v>
      </c>
      <c r="N649" s="2" t="str">
        <f>Tbl_BalanceHistory[[#This Row],[ProgramCode]]&amp;": "&amp;Tbl_BalanceHistory[[#This Row],[Program Name]]</f>
        <v>701: Governmental Affairs Services</v>
      </c>
      <c r="O649" s="3" t="s">
        <v>1730</v>
      </c>
      <c r="P649" s="1" t="str">
        <f>IF(Tbl_BalanceHistory[[#This Row],[FundCode]]="0100","GF",IF(Tbl_BalanceHistory[[#This Row],[FundCode]]="01000","GF","Hi Ed / OCR"))</f>
        <v>GF</v>
      </c>
      <c r="Q649" s="5">
        <v>190940</v>
      </c>
      <c r="R649" s="5">
        <v>190939</v>
      </c>
      <c r="S649" s="5">
        <v>1</v>
      </c>
      <c r="T649" s="5">
        <v>0</v>
      </c>
      <c r="U649" s="3"/>
      <c r="V649" s="5">
        <v>1</v>
      </c>
      <c r="W649" s="5">
        <v>0</v>
      </c>
      <c r="X649" s="5"/>
      <c r="Y649" s="5"/>
      <c r="Z649" s="5">
        <f>Tbl_BalanceHistory[[#This Row],[Discretionary Recommended - Pre 2022]]+Tbl_BalanceHistory[[#This Row],[Discretionary Balance Recommended: Policy]]+Tbl_BalanceHistory[[#This Row],[Discretionary Balance Recommended: Commitments]]</f>
        <v>0</v>
      </c>
      <c r="AA649" s="5">
        <f>Tbl_BalanceHistory[[#This Row],[Discretionary Balance]]-Tbl_BalanceHistory[[#This Row],[Discretionary Reappropriation]]</f>
        <v>1</v>
      </c>
      <c r="AB649" s="2"/>
      <c r="AC649" s="2"/>
      <c r="AD649" s="2"/>
      <c r="AE649" s="2"/>
    </row>
    <row r="650" spans="1:31" ht="45" x14ac:dyDescent="0.25">
      <c r="A650" s="2" t="s">
        <v>215</v>
      </c>
      <c r="B650" s="3">
        <v>3</v>
      </c>
      <c r="C650" s="3">
        <v>921</v>
      </c>
      <c r="D650" s="3" t="s">
        <v>245</v>
      </c>
      <c r="E650" s="3" t="str">
        <f>_xlfn.XLOOKUP(Tbl_BalanceHistory[[#This Row],[RespAgy]],Tbl_Agencies[Agy Code],Tbl_Agencies[Agy Sort])</f>
        <v>055000</v>
      </c>
      <c r="F650" s="2" t="str">
        <f>Tbl_BalanceHistory[[#This Row],[RespAgy]]&amp;": "&amp;Tbl_BalanceHistory[[#This Row],[RespAgency]]</f>
        <v>921: Interstate Organization Contributions</v>
      </c>
      <c r="G650" s="3">
        <v>921</v>
      </c>
      <c r="H650" s="3" t="s">
        <v>245</v>
      </c>
      <c r="I650" s="3" t="str">
        <f>_xlfn.XLOOKUP(Tbl_BalanceHistory[[#This Row],[AgyCode]],Tbl_Agencies[Agy Code],Tbl_Agencies[Agy Sort])</f>
        <v>055000</v>
      </c>
      <c r="J650" s="2" t="str">
        <f>Tbl_BalanceHistory[[#This Row],[AgyCode]]&amp;": "&amp;Tbl_BalanceHistory[[#This Row],[Agency Name]]</f>
        <v>921: Interstate Organization Contributions</v>
      </c>
      <c r="K650" s="1">
        <v>2017</v>
      </c>
      <c r="L650" s="3">
        <v>701</v>
      </c>
      <c r="M650" s="3" t="s">
        <v>88</v>
      </c>
      <c r="N650" s="2" t="str">
        <f>Tbl_BalanceHistory[[#This Row],[ProgramCode]]&amp;": "&amp;Tbl_BalanceHistory[[#This Row],[Program Name]]</f>
        <v>701: Governmental Affairs Services</v>
      </c>
      <c r="O650" s="3" t="s">
        <v>886</v>
      </c>
      <c r="P650" s="1" t="str">
        <f>IF(Tbl_BalanceHistory[[#This Row],[FundCode]]="0100","GF",IF(Tbl_BalanceHistory[[#This Row],[FundCode]]="01000","GF","Hi Ed / OCR"))</f>
        <v>GF</v>
      </c>
      <c r="Q650" s="5">
        <v>190938</v>
      </c>
      <c r="R650" s="5">
        <v>190938</v>
      </c>
      <c r="S650" s="5">
        <v>0</v>
      </c>
      <c r="T650" s="5">
        <v>0</v>
      </c>
      <c r="U650" s="3"/>
      <c r="V650" s="5">
        <v>0</v>
      </c>
      <c r="W650" s="5">
        <v>0</v>
      </c>
      <c r="X650" s="5"/>
      <c r="Y650" s="5"/>
      <c r="Z650" s="5">
        <f>Tbl_BalanceHistory[[#This Row],[Discretionary Recommended - Pre 2022]]+Tbl_BalanceHistory[[#This Row],[Discretionary Balance Recommended: Policy]]+Tbl_BalanceHistory[[#This Row],[Discretionary Balance Recommended: Commitments]]</f>
        <v>0</v>
      </c>
      <c r="AA650" s="5">
        <f>Tbl_BalanceHistory[[#This Row],[Discretionary Balance]]-Tbl_BalanceHistory[[#This Row],[Discretionary Reappropriation]]</f>
        <v>0</v>
      </c>
      <c r="AB650" s="2"/>
      <c r="AC650" s="2"/>
      <c r="AD650" s="2"/>
      <c r="AE650" s="2"/>
    </row>
    <row r="651" spans="1:31" ht="45" x14ac:dyDescent="0.25">
      <c r="A651" s="2" t="s">
        <v>215</v>
      </c>
      <c r="B651" s="3">
        <v>3</v>
      </c>
      <c r="C651" s="3">
        <v>921</v>
      </c>
      <c r="D651" s="3" t="s">
        <v>245</v>
      </c>
      <c r="E651" s="3" t="str">
        <f>_xlfn.XLOOKUP(Tbl_BalanceHistory[[#This Row],[RespAgy]],Tbl_Agencies[Agy Code],Tbl_Agencies[Agy Sort])</f>
        <v>055000</v>
      </c>
      <c r="F651" s="2" t="str">
        <f>Tbl_BalanceHistory[[#This Row],[RespAgy]]&amp;": "&amp;Tbl_BalanceHistory[[#This Row],[RespAgency]]</f>
        <v>921: Interstate Organization Contributions</v>
      </c>
      <c r="G651" s="3">
        <v>921</v>
      </c>
      <c r="H651" s="3" t="s">
        <v>245</v>
      </c>
      <c r="I651" s="3" t="str">
        <f>_xlfn.XLOOKUP(Tbl_BalanceHistory[[#This Row],[AgyCode]],Tbl_Agencies[Agy Code],Tbl_Agencies[Agy Sort])</f>
        <v>055000</v>
      </c>
      <c r="J651" s="2" t="str">
        <f>Tbl_BalanceHistory[[#This Row],[AgyCode]]&amp;": "&amp;Tbl_BalanceHistory[[#This Row],[Agency Name]]</f>
        <v>921: Interstate Organization Contributions</v>
      </c>
      <c r="K651" s="1">
        <v>2018</v>
      </c>
      <c r="L651" s="3">
        <v>701</v>
      </c>
      <c r="M651" s="3" t="s">
        <v>88</v>
      </c>
      <c r="N651" s="2" t="str">
        <f>Tbl_BalanceHistory[[#This Row],[ProgramCode]]&amp;": "&amp;Tbl_BalanceHistory[[#This Row],[Program Name]]</f>
        <v>701: Governmental Affairs Services</v>
      </c>
      <c r="O651" s="3" t="s">
        <v>886</v>
      </c>
      <c r="P651" s="1" t="str">
        <f>IF(Tbl_BalanceHistory[[#This Row],[FundCode]]="0100","GF",IF(Tbl_BalanceHistory[[#This Row],[FundCode]]="01000","GF","Hi Ed / OCR"))</f>
        <v>GF</v>
      </c>
      <c r="Q651" s="5">
        <v>190939</v>
      </c>
      <c r="R651" s="5">
        <v>190939</v>
      </c>
      <c r="S651" s="5">
        <v>0</v>
      </c>
      <c r="T651" s="5">
        <v>0</v>
      </c>
      <c r="U651" s="3"/>
      <c r="V651" s="5">
        <v>0</v>
      </c>
      <c r="W651" s="5">
        <v>0</v>
      </c>
      <c r="X651" s="5"/>
      <c r="Y651" s="5"/>
      <c r="Z651" s="5">
        <f>Tbl_BalanceHistory[[#This Row],[Discretionary Recommended - Pre 2022]]+Tbl_BalanceHistory[[#This Row],[Discretionary Balance Recommended: Policy]]+Tbl_BalanceHistory[[#This Row],[Discretionary Balance Recommended: Commitments]]</f>
        <v>0</v>
      </c>
      <c r="AA651" s="5">
        <f>Tbl_BalanceHistory[[#This Row],[Discretionary Balance]]-Tbl_BalanceHistory[[#This Row],[Discretionary Reappropriation]]</f>
        <v>0</v>
      </c>
      <c r="AB651" s="2"/>
      <c r="AC651" s="2"/>
      <c r="AD651" s="2"/>
      <c r="AE651" s="2"/>
    </row>
    <row r="652" spans="1:31" ht="45" x14ac:dyDescent="0.25">
      <c r="A652" s="2" t="s">
        <v>215</v>
      </c>
      <c r="B652" s="3">
        <v>3</v>
      </c>
      <c r="C652" s="3">
        <v>921</v>
      </c>
      <c r="D652" s="3" t="s">
        <v>245</v>
      </c>
      <c r="E652" s="3" t="str">
        <f>_xlfn.XLOOKUP(Tbl_BalanceHistory[[#This Row],[RespAgy]],Tbl_Agencies[Agy Code],Tbl_Agencies[Agy Sort])</f>
        <v>055000</v>
      </c>
      <c r="F652" s="2" t="str">
        <f>Tbl_BalanceHistory[[#This Row],[RespAgy]]&amp;": "&amp;Tbl_BalanceHistory[[#This Row],[RespAgency]]</f>
        <v>921: Interstate Organization Contributions</v>
      </c>
      <c r="G652" s="3">
        <v>921</v>
      </c>
      <c r="H652" s="3" t="s">
        <v>245</v>
      </c>
      <c r="I652" s="3" t="str">
        <f>_xlfn.XLOOKUP(Tbl_BalanceHistory[[#This Row],[AgyCode]],Tbl_Agencies[Agy Code],Tbl_Agencies[Agy Sort])</f>
        <v>055000</v>
      </c>
      <c r="J652" s="2" t="str">
        <f>Tbl_BalanceHistory[[#This Row],[AgyCode]]&amp;": "&amp;Tbl_BalanceHistory[[#This Row],[Agency Name]]</f>
        <v>921: Interstate Organization Contributions</v>
      </c>
      <c r="K652" s="1">
        <v>2019</v>
      </c>
      <c r="L652" s="3">
        <v>701</v>
      </c>
      <c r="M652" s="3" t="s">
        <v>88</v>
      </c>
      <c r="N652" s="2" t="str">
        <f>Tbl_BalanceHistory[[#This Row],[ProgramCode]]&amp;": "&amp;Tbl_BalanceHistory[[#This Row],[Program Name]]</f>
        <v>701: Governmental Affairs Services</v>
      </c>
      <c r="O652" s="3" t="s">
        <v>886</v>
      </c>
      <c r="P652" s="1" t="str">
        <f>IF(Tbl_BalanceHistory[[#This Row],[FundCode]]="0100","GF",IF(Tbl_BalanceHistory[[#This Row],[FundCode]]="01000","GF","Hi Ed / OCR"))</f>
        <v>GF</v>
      </c>
      <c r="Q652" s="5">
        <v>190944</v>
      </c>
      <c r="R652" s="5">
        <v>190944</v>
      </c>
      <c r="S652" s="5">
        <v>0</v>
      </c>
      <c r="T652" s="5">
        <v>0</v>
      </c>
      <c r="U652" s="3"/>
      <c r="V652" s="5">
        <v>0</v>
      </c>
      <c r="W652" s="5">
        <v>0</v>
      </c>
      <c r="X652" s="5"/>
      <c r="Y652" s="5"/>
      <c r="Z652" s="5">
        <f>Tbl_BalanceHistory[[#This Row],[Discretionary Recommended - Pre 2022]]+Tbl_BalanceHistory[[#This Row],[Discretionary Balance Recommended: Policy]]+Tbl_BalanceHistory[[#This Row],[Discretionary Balance Recommended: Commitments]]</f>
        <v>0</v>
      </c>
      <c r="AA652" s="5">
        <f>Tbl_BalanceHistory[[#This Row],[Discretionary Balance]]-Tbl_BalanceHistory[[#This Row],[Discretionary Reappropriation]]</f>
        <v>0</v>
      </c>
      <c r="AB652" s="2"/>
      <c r="AC652" s="2"/>
      <c r="AD652" s="2"/>
      <c r="AE652" s="2"/>
    </row>
    <row r="653" spans="1:31" ht="45" x14ac:dyDescent="0.25">
      <c r="A653" s="2" t="s">
        <v>215</v>
      </c>
      <c r="B653" s="3">
        <v>3</v>
      </c>
      <c r="C653" s="3">
        <v>921</v>
      </c>
      <c r="D653" s="3" t="s">
        <v>245</v>
      </c>
      <c r="E653" s="3" t="str">
        <f>_xlfn.XLOOKUP(Tbl_BalanceHistory[[#This Row],[RespAgy]],Tbl_Agencies[Agy Code],Tbl_Agencies[Agy Sort])</f>
        <v>055000</v>
      </c>
      <c r="F653" s="2" t="str">
        <f>Tbl_BalanceHistory[[#This Row],[RespAgy]]&amp;": "&amp;Tbl_BalanceHistory[[#This Row],[RespAgency]]</f>
        <v>921: Interstate Organization Contributions</v>
      </c>
      <c r="G653" s="3">
        <v>921</v>
      </c>
      <c r="H653" s="3" t="s">
        <v>245</v>
      </c>
      <c r="I653" s="3" t="str">
        <f>_xlfn.XLOOKUP(Tbl_BalanceHistory[[#This Row],[AgyCode]],Tbl_Agencies[Agy Code],Tbl_Agencies[Agy Sort])</f>
        <v>055000</v>
      </c>
      <c r="J653" s="2" t="str">
        <f>Tbl_BalanceHistory[[#This Row],[AgyCode]]&amp;": "&amp;Tbl_BalanceHistory[[#This Row],[Agency Name]]</f>
        <v>921: Interstate Organization Contributions</v>
      </c>
      <c r="K653" s="1">
        <v>2020</v>
      </c>
      <c r="L653" s="3">
        <v>701</v>
      </c>
      <c r="M653" s="3" t="s">
        <v>88</v>
      </c>
      <c r="N653" s="2" t="str">
        <f>Tbl_BalanceHistory[[#This Row],[ProgramCode]]&amp;": "&amp;Tbl_BalanceHistory[[#This Row],[Program Name]]</f>
        <v>701: Governmental Affairs Services</v>
      </c>
      <c r="O653" s="3" t="s">
        <v>886</v>
      </c>
      <c r="P653" s="1" t="str">
        <f>IF(Tbl_BalanceHistory[[#This Row],[FundCode]]="0100","GF",IF(Tbl_BalanceHistory[[#This Row],[FundCode]]="01000","GF","Hi Ed / OCR"))</f>
        <v>GF</v>
      </c>
      <c r="Q653" s="5">
        <v>190949</v>
      </c>
      <c r="R653" s="5">
        <v>190949</v>
      </c>
      <c r="S653" s="5">
        <v>0</v>
      </c>
      <c r="T653" s="5">
        <v>0</v>
      </c>
      <c r="U653" s="3"/>
      <c r="V653" s="5">
        <v>0</v>
      </c>
      <c r="W653" s="5">
        <v>0</v>
      </c>
      <c r="X653" s="5"/>
      <c r="Y653" s="5"/>
      <c r="Z653" s="5">
        <f>Tbl_BalanceHistory[[#This Row],[Discretionary Recommended - Pre 2022]]+Tbl_BalanceHistory[[#This Row],[Discretionary Balance Recommended: Policy]]+Tbl_BalanceHistory[[#This Row],[Discretionary Balance Recommended: Commitments]]</f>
        <v>0</v>
      </c>
      <c r="AA653" s="5">
        <f>Tbl_BalanceHistory[[#This Row],[Discretionary Balance]]-Tbl_BalanceHistory[[#This Row],[Discretionary Reappropriation]]</f>
        <v>0</v>
      </c>
      <c r="AB653" s="2"/>
      <c r="AC653" s="2"/>
      <c r="AD653" s="2"/>
      <c r="AE653" s="2"/>
    </row>
    <row r="654" spans="1:31" ht="45" x14ac:dyDescent="0.25">
      <c r="A654" s="2" t="s">
        <v>215</v>
      </c>
      <c r="B654" s="3">
        <v>3</v>
      </c>
      <c r="C654" s="3">
        <v>921</v>
      </c>
      <c r="D654" s="3" t="s">
        <v>245</v>
      </c>
      <c r="E654" s="3" t="str">
        <f>_xlfn.XLOOKUP(Tbl_BalanceHistory[[#This Row],[RespAgy]],Tbl_Agencies[Agy Code],Tbl_Agencies[Agy Sort])</f>
        <v>055000</v>
      </c>
      <c r="F654" s="2" t="str">
        <f>Tbl_BalanceHistory[[#This Row],[RespAgy]]&amp;": "&amp;Tbl_BalanceHistory[[#This Row],[RespAgency]]</f>
        <v>921: Interstate Organization Contributions</v>
      </c>
      <c r="G654" s="3">
        <v>921</v>
      </c>
      <c r="H654" s="3" t="s">
        <v>245</v>
      </c>
      <c r="I654" s="3" t="str">
        <f>_xlfn.XLOOKUP(Tbl_BalanceHistory[[#This Row],[AgyCode]],Tbl_Agencies[Agy Code],Tbl_Agencies[Agy Sort])</f>
        <v>055000</v>
      </c>
      <c r="J654" s="2" t="str">
        <f>Tbl_BalanceHistory[[#This Row],[AgyCode]]&amp;": "&amp;Tbl_BalanceHistory[[#This Row],[Agency Name]]</f>
        <v>921: Interstate Organization Contributions</v>
      </c>
      <c r="K654" s="1">
        <v>2021</v>
      </c>
      <c r="L654" s="3">
        <v>701</v>
      </c>
      <c r="M654" s="3" t="s">
        <v>88</v>
      </c>
      <c r="N654" s="2" t="str">
        <f>Tbl_BalanceHistory[[#This Row],[ProgramCode]]&amp;": "&amp;Tbl_BalanceHistory[[#This Row],[Program Name]]</f>
        <v>701: Governmental Affairs Services</v>
      </c>
      <c r="O654" s="3" t="s">
        <v>886</v>
      </c>
      <c r="P654" s="1" t="str">
        <f>IF(Tbl_BalanceHistory[[#This Row],[FundCode]]="0100","GF",IF(Tbl_BalanceHistory[[#This Row],[FundCode]]="01000","GF","Hi Ed / OCR"))</f>
        <v>GF</v>
      </c>
      <c r="Q654" s="5">
        <v>190940</v>
      </c>
      <c r="R654" s="5">
        <v>190940</v>
      </c>
      <c r="S654" s="5">
        <v>0</v>
      </c>
      <c r="T654" s="5">
        <v>0</v>
      </c>
      <c r="U654" s="3"/>
      <c r="V654" s="5">
        <v>0</v>
      </c>
      <c r="W654" s="5">
        <v>0</v>
      </c>
      <c r="X654" s="5"/>
      <c r="Y654" s="5"/>
      <c r="Z654" s="5">
        <f>Tbl_BalanceHistory[[#This Row],[Discretionary Recommended - Pre 2022]]+Tbl_BalanceHistory[[#This Row],[Discretionary Balance Recommended: Policy]]+Tbl_BalanceHistory[[#This Row],[Discretionary Balance Recommended: Commitments]]</f>
        <v>0</v>
      </c>
      <c r="AA654" s="5">
        <f>Tbl_BalanceHistory[[#This Row],[Discretionary Balance]]-Tbl_BalanceHistory[[#This Row],[Discretionary Reappropriation]]</f>
        <v>0</v>
      </c>
      <c r="AB654" s="2"/>
      <c r="AC654" s="2"/>
      <c r="AD654" s="2"/>
      <c r="AE654" s="2"/>
    </row>
    <row r="655" spans="1:31" ht="45" x14ac:dyDescent="0.25">
      <c r="A655" s="2" t="s">
        <v>215</v>
      </c>
      <c r="B655" s="3">
        <v>3</v>
      </c>
      <c r="C655" s="3">
        <v>921</v>
      </c>
      <c r="D655" s="3" t="s">
        <v>245</v>
      </c>
      <c r="E655" s="3" t="str">
        <f>_xlfn.XLOOKUP(Tbl_BalanceHistory[[#This Row],[RespAgy]],Tbl_Agencies[Agy Code],Tbl_Agencies[Agy Sort])</f>
        <v>055000</v>
      </c>
      <c r="F655" s="2" t="str">
        <f>Tbl_BalanceHistory[[#This Row],[RespAgy]]&amp;": "&amp;Tbl_BalanceHistory[[#This Row],[RespAgency]]</f>
        <v>921: Interstate Organization Contributions</v>
      </c>
      <c r="G655" s="3">
        <v>921</v>
      </c>
      <c r="H655" s="3" t="s">
        <v>245</v>
      </c>
      <c r="I655" s="3" t="str">
        <f>_xlfn.XLOOKUP(Tbl_BalanceHistory[[#This Row],[AgyCode]],Tbl_Agencies[Agy Code],Tbl_Agencies[Agy Sort])</f>
        <v>055000</v>
      </c>
      <c r="J655" s="2" t="str">
        <f>Tbl_BalanceHistory[[#This Row],[AgyCode]]&amp;": "&amp;Tbl_BalanceHistory[[#This Row],[Agency Name]]</f>
        <v>921: Interstate Organization Contributions</v>
      </c>
      <c r="K655" s="1">
        <v>2022</v>
      </c>
      <c r="L655" s="3">
        <v>701</v>
      </c>
      <c r="M655" s="3" t="s">
        <v>88</v>
      </c>
      <c r="N655" s="2" t="str">
        <f>Tbl_BalanceHistory[[#This Row],[ProgramCode]]&amp;": "&amp;Tbl_BalanceHistory[[#This Row],[Program Name]]</f>
        <v>701: Governmental Affairs Services</v>
      </c>
      <c r="O655" s="3" t="s">
        <v>886</v>
      </c>
      <c r="P655" s="1" t="str">
        <f>IF(Tbl_BalanceHistory[[#This Row],[FundCode]]="0100","GF",IF(Tbl_BalanceHistory[[#This Row],[FundCode]]="01000","GF","Hi Ed / OCR"))</f>
        <v>GF</v>
      </c>
      <c r="Q655" s="5">
        <v>190934</v>
      </c>
      <c r="R655" s="5">
        <v>188424</v>
      </c>
      <c r="S655" s="5">
        <v>2510</v>
      </c>
      <c r="T655" s="5">
        <v>0</v>
      </c>
      <c r="U655" s="3"/>
      <c r="V655" s="5">
        <v>2510</v>
      </c>
      <c r="W655" s="5"/>
      <c r="X655" s="5">
        <v>0</v>
      </c>
      <c r="Y655" s="5">
        <v>0</v>
      </c>
      <c r="Z655" s="5">
        <f>Tbl_BalanceHistory[[#This Row],[Discretionary Recommended - Pre 2022]]+Tbl_BalanceHistory[[#This Row],[Discretionary Balance Recommended: Policy]]+Tbl_BalanceHistory[[#This Row],[Discretionary Balance Recommended: Commitments]]</f>
        <v>0</v>
      </c>
      <c r="AA655" s="5">
        <f>Tbl_BalanceHistory[[#This Row],[Discretionary Balance]]-Tbl_BalanceHistory[[#This Row],[Discretionary Reappropriation]]</f>
        <v>2510</v>
      </c>
      <c r="AB655" s="2"/>
      <c r="AC655" s="2"/>
      <c r="AD655" s="2"/>
      <c r="AE655" s="2"/>
    </row>
    <row r="656" spans="1:31" ht="45" x14ac:dyDescent="0.25">
      <c r="A656" s="2" t="s">
        <v>215</v>
      </c>
      <c r="B656" s="3">
        <v>3</v>
      </c>
      <c r="C656" s="3">
        <v>921</v>
      </c>
      <c r="D656" s="3" t="s">
        <v>245</v>
      </c>
      <c r="E656" s="3" t="str">
        <f>_xlfn.XLOOKUP(Tbl_BalanceHistory[[#This Row],[RespAgy]],Tbl_Agencies[Agy Code],Tbl_Agencies[Agy Sort])</f>
        <v>055000</v>
      </c>
      <c r="F656" s="2" t="str">
        <f>Tbl_BalanceHistory[[#This Row],[RespAgy]]&amp;": "&amp;Tbl_BalanceHistory[[#This Row],[RespAgency]]</f>
        <v>921: Interstate Organization Contributions</v>
      </c>
      <c r="G656" s="3">
        <v>921</v>
      </c>
      <c r="H656" s="3" t="s">
        <v>245</v>
      </c>
      <c r="I656" s="3" t="str">
        <f>_xlfn.XLOOKUP(Tbl_BalanceHistory[[#This Row],[AgyCode]],Tbl_Agencies[Agy Code],Tbl_Agencies[Agy Sort])</f>
        <v>055000</v>
      </c>
      <c r="J656" s="2" t="str">
        <f>Tbl_BalanceHistory[[#This Row],[AgyCode]]&amp;": "&amp;Tbl_BalanceHistory[[#This Row],[Agency Name]]</f>
        <v>921: Interstate Organization Contributions</v>
      </c>
      <c r="K656" s="1">
        <v>2023</v>
      </c>
      <c r="L656" s="3">
        <v>701</v>
      </c>
      <c r="M656" s="3" t="s">
        <v>88</v>
      </c>
      <c r="N656" s="2" t="str">
        <f>Tbl_BalanceHistory[[#This Row],[ProgramCode]]&amp;": "&amp;Tbl_BalanceHistory[[#This Row],[Program Name]]</f>
        <v>701: Governmental Affairs Services</v>
      </c>
      <c r="O656" s="3" t="s">
        <v>886</v>
      </c>
      <c r="P656" s="1" t="str">
        <f>IF(Tbl_BalanceHistory[[#This Row],[FundCode]]="0100","GF",IF(Tbl_BalanceHistory[[#This Row],[FundCode]]="01000","GF","Hi Ed / OCR"))</f>
        <v>GF</v>
      </c>
      <c r="Q656" s="5">
        <v>190936</v>
      </c>
      <c r="R656" s="5">
        <v>190936</v>
      </c>
      <c r="S656" s="5">
        <v>0</v>
      </c>
      <c r="T656" s="5">
        <v>0</v>
      </c>
      <c r="U656" s="3"/>
      <c r="V656" s="5">
        <v>0</v>
      </c>
      <c r="W656" s="5">
        <v>0</v>
      </c>
      <c r="X656" s="5">
        <v>0</v>
      </c>
      <c r="Y656" s="5">
        <v>0</v>
      </c>
      <c r="Z656" s="5">
        <v>0</v>
      </c>
      <c r="AA656" s="5">
        <v>0</v>
      </c>
      <c r="AB656" s="2"/>
      <c r="AC656" s="2"/>
      <c r="AD656" s="2"/>
      <c r="AE656" s="2"/>
    </row>
    <row r="657" spans="1:31" ht="45" x14ac:dyDescent="0.25">
      <c r="A657" s="2" t="s">
        <v>215</v>
      </c>
      <c r="B657" s="3">
        <v>3</v>
      </c>
      <c r="C657" s="3">
        <v>921</v>
      </c>
      <c r="D657" s="3" t="s">
        <v>245</v>
      </c>
      <c r="E657" s="3" t="str">
        <f>_xlfn.XLOOKUP(Tbl_BalanceHistory[[#This Row],[RespAgy]],Tbl_Agencies[Agy Code],Tbl_Agencies[Agy Sort])</f>
        <v>055000</v>
      </c>
      <c r="F657" s="2" t="str">
        <f>Tbl_BalanceHistory[[#This Row],[RespAgy]]&amp;": "&amp;Tbl_BalanceHistory[[#This Row],[RespAgency]]</f>
        <v>921: Interstate Organization Contributions</v>
      </c>
      <c r="G657" s="3">
        <v>921</v>
      </c>
      <c r="H657" s="3" t="s">
        <v>245</v>
      </c>
      <c r="I657" s="3" t="str">
        <f>_xlfn.XLOOKUP(Tbl_BalanceHistory[[#This Row],[AgyCode]],Tbl_Agencies[Agy Code],Tbl_Agencies[Agy Sort])</f>
        <v>055000</v>
      </c>
      <c r="J657" s="2" t="str">
        <f>Tbl_BalanceHistory[[#This Row],[AgyCode]]&amp;": "&amp;Tbl_BalanceHistory[[#This Row],[Agency Name]]</f>
        <v>921: Interstate Organization Contributions</v>
      </c>
      <c r="K657" s="1">
        <v>2024</v>
      </c>
      <c r="L657" s="3">
        <v>701</v>
      </c>
      <c r="M657" s="3" t="s">
        <v>88</v>
      </c>
      <c r="N657" s="2" t="str">
        <f>Tbl_BalanceHistory[[#This Row],[ProgramCode]]&amp;": "&amp;Tbl_BalanceHistory[[#This Row],[Program Name]]</f>
        <v>701: Governmental Affairs Services</v>
      </c>
      <c r="O657" s="3" t="s">
        <v>886</v>
      </c>
      <c r="P657" s="1" t="str">
        <f>IF(Tbl_BalanceHistory[[#This Row],[FundCode]]="0100","GF",IF(Tbl_BalanceHistory[[#This Row],[FundCode]]="01000","GF","Hi Ed / OCR"))</f>
        <v>GF</v>
      </c>
      <c r="Q657" s="5">
        <v>190940</v>
      </c>
      <c r="R657" s="5">
        <v>190939</v>
      </c>
      <c r="S657" s="5">
        <v>1</v>
      </c>
      <c r="T657" s="5">
        <v>0</v>
      </c>
      <c r="U657" s="3"/>
      <c r="V657" s="5">
        <v>1</v>
      </c>
      <c r="W657" s="5">
        <v>0</v>
      </c>
      <c r="X657" s="5">
        <v>0</v>
      </c>
      <c r="Y657" s="5">
        <v>0</v>
      </c>
      <c r="Z657" s="5">
        <v>0</v>
      </c>
      <c r="AA657" s="5">
        <v>1</v>
      </c>
      <c r="AB657" s="2"/>
      <c r="AC657" s="2"/>
      <c r="AD657" s="2"/>
      <c r="AE657" s="2"/>
    </row>
    <row r="658" spans="1:31" ht="45" x14ac:dyDescent="0.25">
      <c r="A658" s="2" t="s">
        <v>247</v>
      </c>
      <c r="B658" s="3">
        <v>4</v>
      </c>
      <c r="C658" s="3">
        <v>180</v>
      </c>
      <c r="D658" s="3" t="s">
        <v>249</v>
      </c>
      <c r="E658" s="3" t="str">
        <f>_xlfn.XLOOKUP(Tbl_BalanceHistory[[#This Row],[RespAgy]],Tbl_Agencies[Agy Code],Tbl_Agencies[Agy Sort])</f>
        <v>056000</v>
      </c>
      <c r="F658" s="2" t="str">
        <f>Tbl_BalanceHistory[[#This Row],[RespAgy]]&amp;": "&amp;Tbl_BalanceHistory[[#This Row],[RespAgency]]</f>
        <v>180: Secretary of Administration</v>
      </c>
      <c r="G658" s="3">
        <v>180</v>
      </c>
      <c r="H658" s="3" t="s">
        <v>249</v>
      </c>
      <c r="I658" s="3" t="str">
        <f>_xlfn.XLOOKUP(Tbl_BalanceHistory[[#This Row],[AgyCode]],Tbl_Agencies[Agy Code],Tbl_Agencies[Agy Sort])</f>
        <v>056000</v>
      </c>
      <c r="J658" s="2" t="str">
        <f>Tbl_BalanceHistory[[#This Row],[AgyCode]]&amp;": "&amp;Tbl_BalanceHistory[[#This Row],[Agency Name]]</f>
        <v>180: Secretary of Administration</v>
      </c>
      <c r="K658" s="1">
        <v>2014</v>
      </c>
      <c r="L658" s="3">
        <v>799</v>
      </c>
      <c r="M658" s="3" t="s">
        <v>62</v>
      </c>
      <c r="N658" s="2" t="str">
        <f>Tbl_BalanceHistory[[#This Row],[ProgramCode]]&amp;": "&amp;Tbl_BalanceHistory[[#This Row],[Program Name]]</f>
        <v>799: Administrative and Support Services</v>
      </c>
      <c r="O658" s="3" t="s">
        <v>1730</v>
      </c>
      <c r="P658" s="1" t="str">
        <f>IF(Tbl_BalanceHistory[[#This Row],[FundCode]]="0100","GF",IF(Tbl_BalanceHistory[[#This Row],[FundCode]]="01000","GF","Hi Ed / OCR"))</f>
        <v>GF</v>
      </c>
      <c r="Q658" s="5">
        <v>1256892</v>
      </c>
      <c r="R658" s="5">
        <v>1201355.94</v>
      </c>
      <c r="S658" s="5">
        <v>55536</v>
      </c>
      <c r="T658" s="5">
        <v>0</v>
      </c>
      <c r="U658" s="3"/>
      <c r="V658" s="5">
        <v>55536</v>
      </c>
      <c r="W658" s="5">
        <v>55536</v>
      </c>
      <c r="X658" s="5"/>
      <c r="Y658" s="5"/>
      <c r="Z658" s="5">
        <f>Tbl_BalanceHistory[[#This Row],[Discretionary Recommended - Pre 2022]]+Tbl_BalanceHistory[[#This Row],[Discretionary Balance Recommended: Policy]]+Tbl_BalanceHistory[[#This Row],[Discretionary Balance Recommended: Commitments]]</f>
        <v>55536</v>
      </c>
      <c r="AA658" s="5">
        <f>Tbl_BalanceHistory[[#This Row],[Discretionary Balance]]-Tbl_BalanceHistory[[#This Row],[Discretionary Reappropriation]]</f>
        <v>0</v>
      </c>
      <c r="AB658" s="2" t="s">
        <v>1758</v>
      </c>
      <c r="AC658" s="2"/>
      <c r="AD658" s="2"/>
      <c r="AE658" s="2"/>
    </row>
    <row r="659" spans="1:31" ht="30" x14ac:dyDescent="0.25">
      <c r="A659" s="2" t="s">
        <v>247</v>
      </c>
      <c r="B659" s="3">
        <v>4</v>
      </c>
      <c r="C659" s="3">
        <v>180</v>
      </c>
      <c r="D659" s="3" t="s">
        <v>249</v>
      </c>
      <c r="E659" s="3" t="str">
        <f>_xlfn.XLOOKUP(Tbl_BalanceHistory[[#This Row],[RespAgy]],Tbl_Agencies[Agy Code],Tbl_Agencies[Agy Sort])</f>
        <v>056000</v>
      </c>
      <c r="F659" s="2" t="str">
        <f>Tbl_BalanceHistory[[#This Row],[RespAgy]]&amp;": "&amp;Tbl_BalanceHistory[[#This Row],[RespAgency]]</f>
        <v>180: Secretary of Administration</v>
      </c>
      <c r="G659" s="3">
        <v>180</v>
      </c>
      <c r="H659" s="3" t="s">
        <v>249</v>
      </c>
      <c r="I659" s="3" t="str">
        <f>_xlfn.XLOOKUP(Tbl_BalanceHistory[[#This Row],[AgyCode]],Tbl_Agencies[Agy Code],Tbl_Agencies[Agy Sort])</f>
        <v>056000</v>
      </c>
      <c r="J659" s="2" t="str">
        <f>Tbl_BalanceHistory[[#This Row],[AgyCode]]&amp;": "&amp;Tbl_BalanceHistory[[#This Row],[Agency Name]]</f>
        <v>180: Secretary of Administration</v>
      </c>
      <c r="K659" s="1">
        <v>2015</v>
      </c>
      <c r="L659" s="3">
        <v>799</v>
      </c>
      <c r="M659" s="3" t="s">
        <v>62</v>
      </c>
      <c r="N659" s="2" t="str">
        <f>Tbl_BalanceHistory[[#This Row],[ProgramCode]]&amp;": "&amp;Tbl_BalanceHistory[[#This Row],[Program Name]]</f>
        <v>799: Administrative and Support Services</v>
      </c>
      <c r="O659" s="3" t="s">
        <v>1730</v>
      </c>
      <c r="P659" s="1" t="str">
        <f>IF(Tbl_BalanceHistory[[#This Row],[FundCode]]="0100","GF",IF(Tbl_BalanceHistory[[#This Row],[FundCode]]="01000","GF","Hi Ed / OCR"))</f>
        <v>GF</v>
      </c>
      <c r="Q659" s="5">
        <v>1308539</v>
      </c>
      <c r="R659" s="5">
        <v>1169168</v>
      </c>
      <c r="S659" s="5">
        <v>139370</v>
      </c>
      <c r="T659" s="5">
        <v>0</v>
      </c>
      <c r="U659" s="3"/>
      <c r="V659" s="5">
        <v>139370</v>
      </c>
      <c r="W659" s="5">
        <v>139370</v>
      </c>
      <c r="X659" s="5"/>
      <c r="Y659" s="5"/>
      <c r="Z659" s="5">
        <f>Tbl_BalanceHistory[[#This Row],[Discretionary Recommended - Pre 2022]]+Tbl_BalanceHistory[[#This Row],[Discretionary Balance Recommended: Policy]]+Tbl_BalanceHistory[[#This Row],[Discretionary Balance Recommended: Commitments]]</f>
        <v>139370</v>
      </c>
      <c r="AA659" s="5">
        <f>Tbl_BalanceHistory[[#This Row],[Discretionary Balance]]-Tbl_BalanceHistory[[#This Row],[Discretionary Reappropriation]]</f>
        <v>0</v>
      </c>
      <c r="AB659" s="2" t="s">
        <v>1736</v>
      </c>
      <c r="AC659" s="2"/>
      <c r="AD659" s="2"/>
      <c r="AE659" s="2"/>
    </row>
    <row r="660" spans="1:31" ht="30" x14ac:dyDescent="0.25">
      <c r="A660" s="2" t="s">
        <v>247</v>
      </c>
      <c r="B660" s="3">
        <v>4</v>
      </c>
      <c r="C660" s="3">
        <v>180</v>
      </c>
      <c r="D660" s="3" t="s">
        <v>249</v>
      </c>
      <c r="E660" s="3" t="str">
        <f>_xlfn.XLOOKUP(Tbl_BalanceHistory[[#This Row],[RespAgy]],Tbl_Agencies[Agy Code],Tbl_Agencies[Agy Sort])</f>
        <v>056000</v>
      </c>
      <c r="F660" s="2" t="str">
        <f>Tbl_BalanceHistory[[#This Row],[RespAgy]]&amp;": "&amp;Tbl_BalanceHistory[[#This Row],[RespAgency]]</f>
        <v>180: Secretary of Administration</v>
      </c>
      <c r="G660" s="3">
        <v>180</v>
      </c>
      <c r="H660" s="3" t="s">
        <v>249</v>
      </c>
      <c r="I660" s="3" t="str">
        <f>_xlfn.XLOOKUP(Tbl_BalanceHistory[[#This Row],[AgyCode]],Tbl_Agencies[Agy Code],Tbl_Agencies[Agy Sort])</f>
        <v>056000</v>
      </c>
      <c r="J660" s="2" t="str">
        <f>Tbl_BalanceHistory[[#This Row],[AgyCode]]&amp;": "&amp;Tbl_BalanceHistory[[#This Row],[Agency Name]]</f>
        <v>180: Secretary of Administration</v>
      </c>
      <c r="K660" s="1">
        <v>2016</v>
      </c>
      <c r="L660" s="3">
        <v>799</v>
      </c>
      <c r="M660" s="3" t="s">
        <v>62</v>
      </c>
      <c r="N660" s="2" t="str">
        <f>Tbl_BalanceHistory[[#This Row],[ProgramCode]]&amp;": "&amp;Tbl_BalanceHistory[[#This Row],[Program Name]]</f>
        <v>799: Administrative and Support Services</v>
      </c>
      <c r="O660" s="3" t="s">
        <v>1730</v>
      </c>
      <c r="P660" s="1" t="str">
        <f>IF(Tbl_BalanceHistory[[#This Row],[FundCode]]="0100","GF",IF(Tbl_BalanceHistory[[#This Row],[FundCode]]="01000","GF","Hi Ed / OCR"))</f>
        <v>GF</v>
      </c>
      <c r="Q660" s="5">
        <v>1411696</v>
      </c>
      <c r="R660" s="5">
        <v>1215418.8600000001</v>
      </c>
      <c r="S660" s="5">
        <v>196277</v>
      </c>
      <c r="T660" s="5">
        <v>0</v>
      </c>
      <c r="U660" s="3"/>
      <c r="V660" s="5">
        <v>196277</v>
      </c>
      <c r="W660" s="5">
        <v>196277</v>
      </c>
      <c r="X660" s="5"/>
      <c r="Y660" s="5"/>
      <c r="Z660" s="5">
        <f>Tbl_BalanceHistory[[#This Row],[Discretionary Recommended - Pre 2022]]+Tbl_BalanceHistory[[#This Row],[Discretionary Balance Recommended: Policy]]+Tbl_BalanceHistory[[#This Row],[Discretionary Balance Recommended: Commitments]]</f>
        <v>196277</v>
      </c>
      <c r="AA660" s="5">
        <f>Tbl_BalanceHistory[[#This Row],[Discretionary Balance]]-Tbl_BalanceHistory[[#This Row],[Discretionary Reappropriation]]</f>
        <v>0</v>
      </c>
      <c r="AB660" s="2" t="s">
        <v>1737</v>
      </c>
      <c r="AC660" s="2"/>
      <c r="AD660" s="2"/>
      <c r="AE660" s="2"/>
    </row>
    <row r="661" spans="1:31" ht="30" x14ac:dyDescent="0.25">
      <c r="A661" s="2" t="s">
        <v>247</v>
      </c>
      <c r="B661" s="3">
        <v>4</v>
      </c>
      <c r="C661" s="3">
        <v>180</v>
      </c>
      <c r="D661" s="3" t="s">
        <v>249</v>
      </c>
      <c r="E661" s="3" t="str">
        <f>_xlfn.XLOOKUP(Tbl_BalanceHistory[[#This Row],[RespAgy]],Tbl_Agencies[Agy Code],Tbl_Agencies[Agy Sort])</f>
        <v>056000</v>
      </c>
      <c r="F661" s="2" t="str">
        <f>Tbl_BalanceHistory[[#This Row],[RespAgy]]&amp;": "&amp;Tbl_BalanceHistory[[#This Row],[RespAgency]]</f>
        <v>180: Secretary of Administration</v>
      </c>
      <c r="G661" s="3">
        <v>180</v>
      </c>
      <c r="H661" s="3" t="s">
        <v>249</v>
      </c>
      <c r="I661" s="3" t="str">
        <f>_xlfn.XLOOKUP(Tbl_BalanceHistory[[#This Row],[AgyCode]],Tbl_Agencies[Agy Code],Tbl_Agencies[Agy Sort])</f>
        <v>056000</v>
      </c>
      <c r="J661" s="2" t="str">
        <f>Tbl_BalanceHistory[[#This Row],[AgyCode]]&amp;": "&amp;Tbl_BalanceHistory[[#This Row],[Agency Name]]</f>
        <v>180: Secretary of Administration</v>
      </c>
      <c r="K661" s="1">
        <v>2017</v>
      </c>
      <c r="L661" s="3">
        <v>799</v>
      </c>
      <c r="M661" s="3" t="s">
        <v>62</v>
      </c>
      <c r="N661" s="2" t="str">
        <f>Tbl_BalanceHistory[[#This Row],[ProgramCode]]&amp;": "&amp;Tbl_BalanceHistory[[#This Row],[Program Name]]</f>
        <v>799: Administrative and Support Services</v>
      </c>
      <c r="O661" s="3" t="s">
        <v>886</v>
      </c>
      <c r="P661" s="1" t="str">
        <f>IF(Tbl_BalanceHistory[[#This Row],[FundCode]]="0100","GF",IF(Tbl_BalanceHistory[[#This Row],[FundCode]]="01000","GF","Hi Ed / OCR"))</f>
        <v>GF</v>
      </c>
      <c r="Q661" s="5">
        <v>1482316</v>
      </c>
      <c r="R661" s="5">
        <v>1166442.6200000001</v>
      </c>
      <c r="S661" s="5">
        <v>315873</v>
      </c>
      <c r="T661" s="5">
        <v>0</v>
      </c>
      <c r="U661" s="3"/>
      <c r="V661" s="5">
        <v>315873</v>
      </c>
      <c r="W661" s="5">
        <v>315873</v>
      </c>
      <c r="X661" s="5"/>
      <c r="Y661" s="5"/>
      <c r="Z661" s="5">
        <f>Tbl_BalanceHistory[[#This Row],[Discretionary Recommended - Pre 2022]]+Tbl_BalanceHistory[[#This Row],[Discretionary Balance Recommended: Policy]]+Tbl_BalanceHistory[[#This Row],[Discretionary Balance Recommended: Commitments]]</f>
        <v>315873</v>
      </c>
      <c r="AA661" s="5">
        <f>Tbl_BalanceHistory[[#This Row],[Discretionary Balance]]-Tbl_BalanceHistory[[#This Row],[Discretionary Reappropriation]]</f>
        <v>0</v>
      </c>
      <c r="AB661" s="2" t="s">
        <v>1753</v>
      </c>
      <c r="AC661" s="2"/>
      <c r="AD661" s="2"/>
      <c r="AE661" s="2"/>
    </row>
    <row r="662" spans="1:31" ht="30" x14ac:dyDescent="0.25">
      <c r="A662" s="2" t="s">
        <v>247</v>
      </c>
      <c r="B662" s="3">
        <v>4</v>
      </c>
      <c r="C662" s="3">
        <v>180</v>
      </c>
      <c r="D662" s="3" t="s">
        <v>249</v>
      </c>
      <c r="E662" s="3" t="str">
        <f>_xlfn.XLOOKUP(Tbl_BalanceHistory[[#This Row],[RespAgy]],Tbl_Agencies[Agy Code],Tbl_Agencies[Agy Sort])</f>
        <v>056000</v>
      </c>
      <c r="F662" s="2" t="str">
        <f>Tbl_BalanceHistory[[#This Row],[RespAgy]]&amp;": "&amp;Tbl_BalanceHistory[[#This Row],[RespAgency]]</f>
        <v>180: Secretary of Administration</v>
      </c>
      <c r="G662" s="3">
        <v>180</v>
      </c>
      <c r="H662" s="3" t="s">
        <v>249</v>
      </c>
      <c r="I662" s="3" t="str">
        <f>_xlfn.XLOOKUP(Tbl_BalanceHistory[[#This Row],[AgyCode]],Tbl_Agencies[Agy Code],Tbl_Agencies[Agy Sort])</f>
        <v>056000</v>
      </c>
      <c r="J662" s="2" t="str">
        <f>Tbl_BalanceHistory[[#This Row],[AgyCode]]&amp;": "&amp;Tbl_BalanceHistory[[#This Row],[Agency Name]]</f>
        <v>180: Secretary of Administration</v>
      </c>
      <c r="K662" s="1">
        <v>2018</v>
      </c>
      <c r="L662" s="3">
        <v>799</v>
      </c>
      <c r="M662" s="3" t="s">
        <v>62</v>
      </c>
      <c r="N662" s="2" t="str">
        <f>Tbl_BalanceHistory[[#This Row],[ProgramCode]]&amp;": "&amp;Tbl_BalanceHistory[[#This Row],[Program Name]]</f>
        <v>799: Administrative and Support Services</v>
      </c>
      <c r="O662" s="3" t="s">
        <v>886</v>
      </c>
      <c r="P662" s="1" t="str">
        <f>IF(Tbl_BalanceHistory[[#This Row],[FundCode]]="0100","GF",IF(Tbl_BalanceHistory[[#This Row],[FundCode]]="01000","GF","Hi Ed / OCR"))</f>
        <v>GF</v>
      </c>
      <c r="Q662" s="5">
        <v>1660548</v>
      </c>
      <c r="R662" s="5">
        <v>1284289.94</v>
      </c>
      <c r="S662" s="5">
        <v>376258</v>
      </c>
      <c r="T662" s="5">
        <v>0</v>
      </c>
      <c r="U662" s="3"/>
      <c r="V662" s="5">
        <v>376258</v>
      </c>
      <c r="W662" s="5">
        <v>0</v>
      </c>
      <c r="X662" s="5"/>
      <c r="Y662" s="5"/>
      <c r="Z662" s="5">
        <f>Tbl_BalanceHistory[[#This Row],[Discretionary Recommended - Pre 2022]]+Tbl_BalanceHistory[[#This Row],[Discretionary Balance Recommended: Policy]]+Tbl_BalanceHistory[[#This Row],[Discretionary Balance Recommended: Commitments]]</f>
        <v>0</v>
      </c>
      <c r="AA662" s="5">
        <f>Tbl_BalanceHistory[[#This Row],[Discretionary Balance]]-Tbl_BalanceHistory[[#This Row],[Discretionary Reappropriation]]</f>
        <v>376258</v>
      </c>
      <c r="AB662" s="2" t="s">
        <v>1754</v>
      </c>
      <c r="AC662" s="2"/>
      <c r="AD662" s="2"/>
      <c r="AE662" s="2"/>
    </row>
    <row r="663" spans="1:31" ht="45" x14ac:dyDescent="0.25">
      <c r="A663" s="2" t="s">
        <v>247</v>
      </c>
      <c r="B663" s="3">
        <v>4</v>
      </c>
      <c r="C663" s="3">
        <v>180</v>
      </c>
      <c r="D663" s="3" t="s">
        <v>249</v>
      </c>
      <c r="E663" s="3" t="str">
        <f>_xlfn.XLOOKUP(Tbl_BalanceHistory[[#This Row],[RespAgy]],Tbl_Agencies[Agy Code],Tbl_Agencies[Agy Sort])</f>
        <v>056000</v>
      </c>
      <c r="F663" s="2" t="str">
        <f>Tbl_BalanceHistory[[#This Row],[RespAgy]]&amp;": "&amp;Tbl_BalanceHistory[[#This Row],[RespAgency]]</f>
        <v>180: Secretary of Administration</v>
      </c>
      <c r="G663" s="3">
        <v>180</v>
      </c>
      <c r="H663" s="3" t="s">
        <v>249</v>
      </c>
      <c r="I663" s="3" t="str">
        <f>_xlfn.XLOOKUP(Tbl_BalanceHistory[[#This Row],[AgyCode]],Tbl_Agencies[Agy Code],Tbl_Agencies[Agy Sort])</f>
        <v>056000</v>
      </c>
      <c r="J663" s="2" t="str">
        <f>Tbl_BalanceHistory[[#This Row],[AgyCode]]&amp;": "&amp;Tbl_BalanceHistory[[#This Row],[Agency Name]]</f>
        <v>180: Secretary of Administration</v>
      </c>
      <c r="K663" s="1">
        <v>2019</v>
      </c>
      <c r="L663" s="3">
        <v>799</v>
      </c>
      <c r="M663" s="3" t="s">
        <v>62</v>
      </c>
      <c r="N663" s="2" t="str">
        <f>Tbl_BalanceHistory[[#This Row],[ProgramCode]]&amp;": "&amp;Tbl_BalanceHistory[[#This Row],[Program Name]]</f>
        <v>799: Administrative and Support Services</v>
      </c>
      <c r="O663" s="3" t="s">
        <v>886</v>
      </c>
      <c r="P663" s="1" t="str">
        <f>IF(Tbl_BalanceHistory[[#This Row],[FundCode]]="0100","GF",IF(Tbl_BalanceHistory[[#This Row],[FundCode]]="01000","GF","Hi Ed / OCR"))</f>
        <v>GF</v>
      </c>
      <c r="Q663" s="5">
        <v>2832850</v>
      </c>
      <c r="R663" s="5">
        <v>1682890.68</v>
      </c>
      <c r="S663" s="5">
        <v>1149959.32</v>
      </c>
      <c r="T663" s="5">
        <v>0</v>
      </c>
      <c r="U663" s="3"/>
      <c r="V663" s="5">
        <v>1149959.32</v>
      </c>
      <c r="W663" s="5">
        <v>1149959.32</v>
      </c>
      <c r="X663" s="5"/>
      <c r="Y663" s="5"/>
      <c r="Z663" s="5">
        <f>Tbl_BalanceHistory[[#This Row],[Discretionary Recommended - Pre 2022]]+Tbl_BalanceHistory[[#This Row],[Discretionary Balance Recommended: Policy]]+Tbl_BalanceHistory[[#This Row],[Discretionary Balance Recommended: Commitments]]</f>
        <v>1149959.32</v>
      </c>
      <c r="AA663" s="5">
        <f>Tbl_BalanceHistory[[#This Row],[Discretionary Balance]]-Tbl_BalanceHistory[[#This Row],[Discretionary Reappropriation]]</f>
        <v>0</v>
      </c>
      <c r="AB663" s="2" t="s">
        <v>1759</v>
      </c>
      <c r="AC663" s="2"/>
      <c r="AD663" s="2"/>
      <c r="AE663" s="2"/>
    </row>
    <row r="664" spans="1:31" ht="60" x14ac:dyDescent="0.25">
      <c r="A664" s="2" t="s">
        <v>247</v>
      </c>
      <c r="B664" s="3">
        <v>4</v>
      </c>
      <c r="C664" s="3">
        <v>180</v>
      </c>
      <c r="D664" s="3" t="s">
        <v>249</v>
      </c>
      <c r="E664" s="3" t="str">
        <f>_xlfn.XLOOKUP(Tbl_BalanceHistory[[#This Row],[RespAgy]],Tbl_Agencies[Agy Code],Tbl_Agencies[Agy Sort])</f>
        <v>056000</v>
      </c>
      <c r="F664" s="2" t="str">
        <f>Tbl_BalanceHistory[[#This Row],[RespAgy]]&amp;": "&amp;Tbl_BalanceHistory[[#This Row],[RespAgency]]</f>
        <v>180: Secretary of Administration</v>
      </c>
      <c r="G664" s="3">
        <v>180</v>
      </c>
      <c r="H664" s="3" t="s">
        <v>249</v>
      </c>
      <c r="I664" s="3" t="str">
        <f>_xlfn.XLOOKUP(Tbl_BalanceHistory[[#This Row],[AgyCode]],Tbl_Agencies[Agy Code],Tbl_Agencies[Agy Sort])</f>
        <v>056000</v>
      </c>
      <c r="J664" s="2" t="str">
        <f>Tbl_BalanceHistory[[#This Row],[AgyCode]]&amp;": "&amp;Tbl_BalanceHistory[[#This Row],[Agency Name]]</f>
        <v>180: Secretary of Administration</v>
      </c>
      <c r="K664" s="1">
        <v>2020</v>
      </c>
      <c r="L664" s="3">
        <v>799</v>
      </c>
      <c r="M664" s="3" t="s">
        <v>62</v>
      </c>
      <c r="N664" s="2" t="str">
        <f>Tbl_BalanceHistory[[#This Row],[ProgramCode]]&amp;": "&amp;Tbl_BalanceHistory[[#This Row],[Program Name]]</f>
        <v>799: Administrative and Support Services</v>
      </c>
      <c r="O664" s="3" t="s">
        <v>886</v>
      </c>
      <c r="P664" s="1" t="str">
        <f>IF(Tbl_BalanceHistory[[#This Row],[FundCode]]="0100","GF",IF(Tbl_BalanceHistory[[#This Row],[FundCode]]="01000","GF","Hi Ed / OCR"))</f>
        <v>GF</v>
      </c>
      <c r="Q664" s="5">
        <v>2894105.32</v>
      </c>
      <c r="R664" s="5">
        <v>2132380.66</v>
      </c>
      <c r="S664" s="5">
        <v>761724.66</v>
      </c>
      <c r="T664" s="5">
        <v>0</v>
      </c>
      <c r="U664" s="3"/>
      <c r="V664" s="5">
        <v>761724.66</v>
      </c>
      <c r="W664" s="5">
        <v>275990</v>
      </c>
      <c r="X664" s="5"/>
      <c r="Y664" s="5"/>
      <c r="Z664" s="5">
        <f>Tbl_BalanceHistory[[#This Row],[Discretionary Recommended - Pre 2022]]+Tbl_BalanceHistory[[#This Row],[Discretionary Balance Recommended: Policy]]+Tbl_BalanceHistory[[#This Row],[Discretionary Balance Recommended: Commitments]]</f>
        <v>275990</v>
      </c>
      <c r="AA664" s="5">
        <f>Tbl_BalanceHistory[[#This Row],[Discretionary Balance]]-Tbl_BalanceHistory[[#This Row],[Discretionary Reappropriation]]</f>
        <v>485734.66000000003</v>
      </c>
      <c r="AB664" s="2" t="s">
        <v>1760</v>
      </c>
      <c r="AC664" s="2"/>
      <c r="AD664" s="2"/>
      <c r="AE664" s="2"/>
    </row>
    <row r="665" spans="1:31" ht="30" x14ac:dyDescent="0.25">
      <c r="A665" s="2" t="s">
        <v>247</v>
      </c>
      <c r="B665" s="3">
        <v>4</v>
      </c>
      <c r="C665" s="3">
        <v>180</v>
      </c>
      <c r="D665" s="3" t="s">
        <v>249</v>
      </c>
      <c r="E665" s="3" t="str">
        <f>_xlfn.XLOOKUP(Tbl_BalanceHistory[[#This Row],[RespAgy]],Tbl_Agencies[Agy Code],Tbl_Agencies[Agy Sort])</f>
        <v>056000</v>
      </c>
      <c r="F665" s="2" t="str">
        <f>Tbl_BalanceHistory[[#This Row],[RespAgy]]&amp;": "&amp;Tbl_BalanceHistory[[#This Row],[RespAgency]]</f>
        <v>180: Secretary of Administration</v>
      </c>
      <c r="G665" s="3">
        <v>180</v>
      </c>
      <c r="H665" s="3" t="s">
        <v>249</v>
      </c>
      <c r="I665" s="3" t="str">
        <f>_xlfn.XLOOKUP(Tbl_BalanceHistory[[#This Row],[AgyCode]],Tbl_Agencies[Agy Code],Tbl_Agencies[Agy Sort])</f>
        <v>056000</v>
      </c>
      <c r="J665" s="2" t="str">
        <f>Tbl_BalanceHistory[[#This Row],[AgyCode]]&amp;": "&amp;Tbl_BalanceHistory[[#This Row],[Agency Name]]</f>
        <v>180: Secretary of Administration</v>
      </c>
      <c r="K665" s="1">
        <v>2021</v>
      </c>
      <c r="L665" s="3">
        <v>799</v>
      </c>
      <c r="M665" s="3" t="s">
        <v>62</v>
      </c>
      <c r="N665" s="2" t="str">
        <f>Tbl_BalanceHistory[[#This Row],[ProgramCode]]&amp;": "&amp;Tbl_BalanceHistory[[#This Row],[Program Name]]</f>
        <v>799: Administrative and Support Services</v>
      </c>
      <c r="O665" s="3" t="s">
        <v>886</v>
      </c>
      <c r="P665" s="1" t="str">
        <f>IF(Tbl_BalanceHistory[[#This Row],[FundCode]]="0100","GF",IF(Tbl_BalanceHistory[[#This Row],[FundCode]]="01000","GF","Hi Ed / OCR"))</f>
        <v>GF</v>
      </c>
      <c r="Q665" s="5">
        <v>2047055</v>
      </c>
      <c r="R665" s="5">
        <v>1810983.93</v>
      </c>
      <c r="S665" s="5">
        <v>236071.07</v>
      </c>
      <c r="T665" s="5">
        <v>0</v>
      </c>
      <c r="U665" s="3"/>
      <c r="V665" s="5">
        <v>236071.07</v>
      </c>
      <c r="W665" s="5">
        <v>236071.07</v>
      </c>
      <c r="X665" s="5"/>
      <c r="Y665" s="5"/>
      <c r="Z665" s="5">
        <f>Tbl_BalanceHistory[[#This Row],[Discretionary Recommended - Pre 2022]]+Tbl_BalanceHistory[[#This Row],[Discretionary Balance Recommended: Policy]]+Tbl_BalanceHistory[[#This Row],[Discretionary Balance Recommended: Commitments]]</f>
        <v>236071.07</v>
      </c>
      <c r="AA665" s="5">
        <f>Tbl_BalanceHistory[[#This Row],[Discretionary Balance]]-Tbl_BalanceHistory[[#This Row],[Discretionary Reappropriation]]</f>
        <v>0</v>
      </c>
      <c r="AB665" s="2" t="s">
        <v>1741</v>
      </c>
      <c r="AC665" s="2"/>
      <c r="AD665" s="2"/>
      <c r="AE665" s="2"/>
    </row>
    <row r="666" spans="1:31" ht="30" x14ac:dyDescent="0.25">
      <c r="A666" s="2" t="s">
        <v>247</v>
      </c>
      <c r="B666" s="3">
        <v>4</v>
      </c>
      <c r="C666" s="3">
        <v>180</v>
      </c>
      <c r="D666" s="3" t="s">
        <v>249</v>
      </c>
      <c r="E666" s="3" t="str">
        <f>_xlfn.XLOOKUP(Tbl_BalanceHistory[[#This Row],[RespAgy]],Tbl_Agencies[Agy Code],Tbl_Agencies[Agy Sort])</f>
        <v>056000</v>
      </c>
      <c r="F666" s="2" t="str">
        <f>Tbl_BalanceHistory[[#This Row],[RespAgy]]&amp;": "&amp;Tbl_BalanceHistory[[#This Row],[RespAgency]]</f>
        <v>180: Secretary of Administration</v>
      </c>
      <c r="G666" s="3">
        <v>180</v>
      </c>
      <c r="H666" s="3" t="s">
        <v>249</v>
      </c>
      <c r="I666" s="3" t="str">
        <f>_xlfn.XLOOKUP(Tbl_BalanceHistory[[#This Row],[AgyCode]],Tbl_Agencies[Agy Code],Tbl_Agencies[Agy Sort])</f>
        <v>056000</v>
      </c>
      <c r="J666" s="2" t="str">
        <f>Tbl_BalanceHistory[[#This Row],[AgyCode]]&amp;": "&amp;Tbl_BalanceHistory[[#This Row],[Agency Name]]</f>
        <v>180: Secretary of Administration</v>
      </c>
      <c r="K666" s="1">
        <v>2022</v>
      </c>
      <c r="L666" s="3">
        <v>799</v>
      </c>
      <c r="M666" s="3" t="s">
        <v>62</v>
      </c>
      <c r="N666" s="2" t="str">
        <f>Tbl_BalanceHistory[[#This Row],[ProgramCode]]&amp;": "&amp;Tbl_BalanceHistory[[#This Row],[Program Name]]</f>
        <v>799: Administrative and Support Services</v>
      </c>
      <c r="O666" s="3" t="s">
        <v>886</v>
      </c>
      <c r="P666" s="1" t="str">
        <f>IF(Tbl_BalanceHistory[[#This Row],[FundCode]]="0100","GF",IF(Tbl_BalanceHistory[[#This Row],[FundCode]]="01000","GF","Hi Ed / OCR"))</f>
        <v>GF</v>
      </c>
      <c r="Q666" s="5">
        <v>2519040.2599999998</v>
      </c>
      <c r="R666" s="5">
        <v>1999007.12</v>
      </c>
      <c r="S666" s="5">
        <v>520033.14</v>
      </c>
      <c r="T666" s="5">
        <v>0</v>
      </c>
      <c r="U666" s="3"/>
      <c r="V666" s="5">
        <v>520033.14</v>
      </c>
      <c r="W666" s="5"/>
      <c r="X666" s="5">
        <v>520033.14</v>
      </c>
      <c r="Y666" s="5">
        <v>0</v>
      </c>
      <c r="Z666" s="5">
        <f>Tbl_BalanceHistory[[#This Row],[Discretionary Recommended - Pre 2022]]+Tbl_BalanceHistory[[#This Row],[Discretionary Balance Recommended: Policy]]+Tbl_BalanceHistory[[#This Row],[Discretionary Balance Recommended: Commitments]]</f>
        <v>520033.14</v>
      </c>
      <c r="AA666" s="5">
        <f>Tbl_BalanceHistory[[#This Row],[Discretionary Balance]]-Tbl_BalanceHistory[[#This Row],[Discretionary Reappropriation]]</f>
        <v>0</v>
      </c>
      <c r="AB666" s="2"/>
      <c r="AC666" s="2" t="s">
        <v>1742</v>
      </c>
      <c r="AD666" s="2"/>
      <c r="AE666" s="2"/>
    </row>
    <row r="667" spans="1:31" ht="30" x14ac:dyDescent="0.25">
      <c r="A667" s="2" t="s">
        <v>247</v>
      </c>
      <c r="B667" s="3">
        <v>4</v>
      </c>
      <c r="C667" s="3">
        <v>180</v>
      </c>
      <c r="D667" s="3" t="s">
        <v>249</v>
      </c>
      <c r="E667" s="3" t="str">
        <f>_xlfn.XLOOKUP(Tbl_BalanceHistory[[#This Row],[RespAgy]],Tbl_Agencies[Agy Code],Tbl_Agencies[Agy Sort])</f>
        <v>056000</v>
      </c>
      <c r="F667" s="2" t="str">
        <f>Tbl_BalanceHistory[[#This Row],[RespAgy]]&amp;": "&amp;Tbl_BalanceHistory[[#This Row],[RespAgency]]</f>
        <v>180: Secretary of Administration</v>
      </c>
      <c r="G667" s="3">
        <v>180</v>
      </c>
      <c r="H667" s="3" t="s">
        <v>249</v>
      </c>
      <c r="I667" s="3" t="str">
        <f>_xlfn.XLOOKUP(Tbl_BalanceHistory[[#This Row],[AgyCode]],Tbl_Agencies[Agy Code],Tbl_Agencies[Agy Sort])</f>
        <v>056000</v>
      </c>
      <c r="J667" s="2" t="str">
        <f>Tbl_BalanceHistory[[#This Row],[AgyCode]]&amp;": "&amp;Tbl_BalanceHistory[[#This Row],[Agency Name]]</f>
        <v>180: Secretary of Administration</v>
      </c>
      <c r="K667" s="1">
        <v>2023</v>
      </c>
      <c r="L667" s="3">
        <v>799</v>
      </c>
      <c r="M667" s="3" t="s">
        <v>62</v>
      </c>
      <c r="N667" s="2" t="str">
        <f>Tbl_BalanceHistory[[#This Row],[ProgramCode]]&amp;": "&amp;Tbl_BalanceHistory[[#This Row],[Program Name]]</f>
        <v>799: Administrative and Support Services</v>
      </c>
      <c r="O667" s="3" t="s">
        <v>886</v>
      </c>
      <c r="P667" s="1" t="str">
        <f>IF(Tbl_BalanceHistory[[#This Row],[FundCode]]="0100","GF",IF(Tbl_BalanceHistory[[#This Row],[FundCode]]="01000","GF","Hi Ed / OCR"))</f>
        <v>GF</v>
      </c>
      <c r="Q667" s="5">
        <v>1961238.14</v>
      </c>
      <c r="R667" s="5">
        <v>1775492.29</v>
      </c>
      <c r="S667" s="5">
        <v>185745.85</v>
      </c>
      <c r="T667" s="5">
        <v>0</v>
      </c>
      <c r="U667" s="3"/>
      <c r="V667" s="5">
        <v>185745.85</v>
      </c>
      <c r="W667" s="5">
        <v>0</v>
      </c>
      <c r="X667" s="5">
        <v>185745.85</v>
      </c>
      <c r="Y667" s="5">
        <v>0</v>
      </c>
      <c r="Z667" s="5">
        <v>185745.85</v>
      </c>
      <c r="AA667" s="5">
        <v>0</v>
      </c>
      <c r="AB667" s="2"/>
      <c r="AC667" s="2" t="s">
        <v>2353</v>
      </c>
      <c r="AD667" s="2"/>
      <c r="AE667" s="2"/>
    </row>
    <row r="668" spans="1:31" ht="30" x14ac:dyDescent="0.25">
      <c r="A668" s="2" t="s">
        <v>247</v>
      </c>
      <c r="B668" s="3">
        <v>4</v>
      </c>
      <c r="C668" s="3">
        <v>180</v>
      </c>
      <c r="D668" s="3" t="s">
        <v>249</v>
      </c>
      <c r="E668" s="3" t="str">
        <f>_xlfn.XLOOKUP(Tbl_BalanceHistory[[#This Row],[RespAgy]],Tbl_Agencies[Agy Code],Tbl_Agencies[Agy Sort])</f>
        <v>056000</v>
      </c>
      <c r="F668" s="2" t="str">
        <f>Tbl_BalanceHistory[[#This Row],[RespAgy]]&amp;": "&amp;Tbl_BalanceHistory[[#This Row],[RespAgency]]</f>
        <v>180: Secretary of Administration</v>
      </c>
      <c r="G668" s="3">
        <v>180</v>
      </c>
      <c r="H668" s="3" t="s">
        <v>249</v>
      </c>
      <c r="I668" s="3" t="str">
        <f>_xlfn.XLOOKUP(Tbl_BalanceHistory[[#This Row],[AgyCode]],Tbl_Agencies[Agy Code],Tbl_Agencies[Agy Sort])</f>
        <v>056000</v>
      </c>
      <c r="J668" s="2" t="str">
        <f>Tbl_BalanceHistory[[#This Row],[AgyCode]]&amp;": "&amp;Tbl_BalanceHistory[[#This Row],[Agency Name]]</f>
        <v>180: Secretary of Administration</v>
      </c>
      <c r="K668" s="1">
        <v>2024</v>
      </c>
      <c r="L668" s="3">
        <v>799</v>
      </c>
      <c r="M668" s="3" t="s">
        <v>62</v>
      </c>
      <c r="N668" s="2" t="str">
        <f>Tbl_BalanceHistory[[#This Row],[ProgramCode]]&amp;": "&amp;Tbl_BalanceHistory[[#This Row],[Program Name]]</f>
        <v>799: Administrative and Support Services</v>
      </c>
      <c r="O668" s="3" t="s">
        <v>886</v>
      </c>
      <c r="P668" s="1" t="str">
        <f>IF(Tbl_BalanceHistory[[#This Row],[FundCode]]="0100","GF",IF(Tbl_BalanceHistory[[#This Row],[FundCode]]="01000","GF","Hi Ed / OCR"))</f>
        <v>GF</v>
      </c>
      <c r="Q668" s="5">
        <v>2470227.85</v>
      </c>
      <c r="R668" s="5">
        <v>2282029.56</v>
      </c>
      <c r="S668" s="5">
        <v>188198.29</v>
      </c>
      <c r="T668" s="5">
        <v>0</v>
      </c>
      <c r="U668" s="3"/>
      <c r="V668" s="5">
        <v>188198.29</v>
      </c>
      <c r="W668" s="5">
        <v>0</v>
      </c>
      <c r="X668" s="5">
        <v>188198.29</v>
      </c>
      <c r="Y668" s="5">
        <v>0</v>
      </c>
      <c r="Z668" s="5">
        <v>188198.29</v>
      </c>
      <c r="AA668" s="5">
        <v>0</v>
      </c>
      <c r="AB668" s="2"/>
      <c r="AC668" s="2" t="s">
        <v>2353</v>
      </c>
      <c r="AD668" s="2"/>
      <c r="AE668" s="2"/>
    </row>
    <row r="669" spans="1:31" ht="45" x14ac:dyDescent="0.25">
      <c r="A669" s="2" t="s">
        <v>247</v>
      </c>
      <c r="B669" s="3">
        <v>4</v>
      </c>
      <c r="C669" s="3">
        <v>180</v>
      </c>
      <c r="D669" s="3" t="s">
        <v>249</v>
      </c>
      <c r="E669" s="3" t="str">
        <f>_xlfn.XLOOKUP(Tbl_BalanceHistory[[#This Row],[RespAgy]],Tbl_Agencies[Agy Code],Tbl_Agencies[Agy Sort])</f>
        <v>056000</v>
      </c>
      <c r="F669" s="2" t="str">
        <f>Tbl_BalanceHistory[[#This Row],[RespAgy]]&amp;": "&amp;Tbl_BalanceHistory[[#This Row],[RespAgency]]</f>
        <v>180: Secretary of Administration</v>
      </c>
      <c r="G669" s="3">
        <v>180</v>
      </c>
      <c r="H669" s="3" t="s">
        <v>249</v>
      </c>
      <c r="I669" s="3" t="str">
        <f>_xlfn.XLOOKUP(Tbl_BalanceHistory[[#This Row],[AgyCode]],Tbl_Agencies[Agy Code],Tbl_Agencies[Agy Sort])</f>
        <v>056000</v>
      </c>
      <c r="J669" s="2" t="str">
        <f>Tbl_BalanceHistory[[#This Row],[AgyCode]]&amp;": "&amp;Tbl_BalanceHistory[[#This Row],[Agency Name]]</f>
        <v>180: Secretary of Administration</v>
      </c>
      <c r="K669" s="1">
        <v>2023</v>
      </c>
      <c r="L669" s="3">
        <v>824</v>
      </c>
      <c r="M669" s="3" t="s">
        <v>251</v>
      </c>
      <c r="N669" s="2" t="str">
        <f>Tbl_BalanceHistory[[#This Row],[ProgramCode]]&amp;": "&amp;Tbl_BalanceHistory[[#This Row],[Program Name]]</f>
        <v>824: Central Support Services for Business Solutions</v>
      </c>
      <c r="O669" s="3" t="s">
        <v>886</v>
      </c>
      <c r="P669" s="1" t="str">
        <f>IF(Tbl_BalanceHistory[[#This Row],[FundCode]]="0100","GF",IF(Tbl_BalanceHistory[[#This Row],[FundCode]]="01000","GF","Hi Ed / OCR"))</f>
        <v>GF</v>
      </c>
      <c r="Q669" s="5">
        <v>1848336.83</v>
      </c>
      <c r="R669" s="5">
        <v>1075406.26</v>
      </c>
      <c r="S669" s="5">
        <v>772930.57</v>
      </c>
      <c r="T669" s="5">
        <v>750000</v>
      </c>
      <c r="U669" s="3" t="s">
        <v>2357</v>
      </c>
      <c r="V669" s="5">
        <v>22930.569999999949</v>
      </c>
      <c r="W669" s="5">
        <v>0</v>
      </c>
      <c r="X669" s="5">
        <v>22930.569999999949</v>
      </c>
      <c r="Y669" s="5">
        <v>0</v>
      </c>
      <c r="Z669" s="5">
        <v>22930.569999999949</v>
      </c>
      <c r="AA669" s="5">
        <v>0</v>
      </c>
      <c r="AB669" s="2"/>
      <c r="AC669" s="2" t="s">
        <v>2353</v>
      </c>
      <c r="AD669" s="2"/>
      <c r="AE669" s="2"/>
    </row>
    <row r="670" spans="1:31" ht="60" x14ac:dyDescent="0.25">
      <c r="A670" s="2" t="s">
        <v>247</v>
      </c>
      <c r="B670" s="3">
        <v>4</v>
      </c>
      <c r="C670" s="3">
        <v>180</v>
      </c>
      <c r="D670" s="3" t="s">
        <v>249</v>
      </c>
      <c r="E670" s="3" t="str">
        <f>_xlfn.XLOOKUP(Tbl_BalanceHistory[[#This Row],[RespAgy]],Tbl_Agencies[Agy Code],Tbl_Agencies[Agy Sort])</f>
        <v>056000</v>
      </c>
      <c r="F670" s="2" t="str">
        <f>Tbl_BalanceHistory[[#This Row],[RespAgy]]&amp;": "&amp;Tbl_BalanceHistory[[#This Row],[RespAgency]]</f>
        <v>180: Secretary of Administration</v>
      </c>
      <c r="G670" s="3">
        <v>180</v>
      </c>
      <c r="H670" s="3" t="s">
        <v>249</v>
      </c>
      <c r="I670" s="3" t="str">
        <f>_xlfn.XLOOKUP(Tbl_BalanceHistory[[#This Row],[AgyCode]],Tbl_Agencies[Agy Code],Tbl_Agencies[Agy Sort])</f>
        <v>056000</v>
      </c>
      <c r="J670" s="2" t="str">
        <f>Tbl_BalanceHistory[[#This Row],[AgyCode]]&amp;": "&amp;Tbl_BalanceHistory[[#This Row],[Agency Name]]</f>
        <v>180: Secretary of Administration</v>
      </c>
      <c r="K670" s="1">
        <v>2024</v>
      </c>
      <c r="L670" s="3">
        <v>824</v>
      </c>
      <c r="M670" s="3" t="s">
        <v>251</v>
      </c>
      <c r="N670" s="2" t="str">
        <f>Tbl_BalanceHistory[[#This Row],[ProgramCode]]&amp;": "&amp;Tbl_BalanceHistory[[#This Row],[Program Name]]</f>
        <v>824: Central Support Services for Business Solutions</v>
      </c>
      <c r="O670" s="3" t="s">
        <v>886</v>
      </c>
      <c r="P670" s="1" t="str">
        <f>IF(Tbl_BalanceHistory[[#This Row],[FundCode]]="0100","GF",IF(Tbl_BalanceHistory[[#This Row],[FundCode]]="01000","GF","Hi Ed / OCR"))</f>
        <v>GF</v>
      </c>
      <c r="Q670" s="5">
        <v>2024209.57</v>
      </c>
      <c r="R670" s="5">
        <v>1575669.91</v>
      </c>
      <c r="S670" s="5">
        <v>448539.66</v>
      </c>
      <c r="T670" s="5">
        <v>0</v>
      </c>
      <c r="U670" s="3"/>
      <c r="V670" s="5">
        <v>448539.66</v>
      </c>
      <c r="W670" s="5">
        <v>0</v>
      </c>
      <c r="X670" s="5">
        <v>0</v>
      </c>
      <c r="Y670" s="5">
        <v>448539.66</v>
      </c>
      <c r="Z670" s="5">
        <v>448539.66</v>
      </c>
      <c r="AA670" s="5">
        <v>0</v>
      </c>
      <c r="AB670" s="2"/>
      <c r="AC670" s="2"/>
      <c r="AD670" s="2" t="s">
        <v>2513</v>
      </c>
      <c r="AE670" s="2"/>
    </row>
    <row r="671" spans="1:31" ht="45" x14ac:dyDescent="0.25">
      <c r="A671" s="2" t="s">
        <v>247</v>
      </c>
      <c r="B671" s="3">
        <v>4</v>
      </c>
      <c r="C671" s="3">
        <v>962</v>
      </c>
      <c r="D671" s="3" t="s">
        <v>1581</v>
      </c>
      <c r="E671" s="3" t="str">
        <f>_xlfn.XLOOKUP(Tbl_BalanceHistory[[#This Row],[RespAgy]],Tbl_Agencies[Agy Code],Tbl_Agencies[Agy Sort])</f>
        <v>057000</v>
      </c>
      <c r="F671" s="2" t="str">
        <f>Tbl_BalanceHistory[[#This Row],[RespAgy]]&amp;": "&amp;Tbl_BalanceHistory[[#This Row],[RespAgency]]</f>
        <v>962: Department of Employment Dispute Resolution</v>
      </c>
      <c r="G671" s="3">
        <v>962</v>
      </c>
      <c r="H671" s="3" t="s">
        <v>1581</v>
      </c>
      <c r="I671" s="3" t="str">
        <f>_xlfn.XLOOKUP(Tbl_BalanceHistory[[#This Row],[AgyCode]],Tbl_Agencies[Agy Code],Tbl_Agencies[Agy Sort])</f>
        <v>057000</v>
      </c>
      <c r="J671" s="2" t="str">
        <f>Tbl_BalanceHistory[[#This Row],[AgyCode]]&amp;": "&amp;Tbl_BalanceHistory[[#This Row],[Agency Name]]</f>
        <v>962: Department of Employment Dispute Resolution</v>
      </c>
      <c r="K671" s="1">
        <v>2014</v>
      </c>
      <c r="L671" s="3">
        <v>704</v>
      </c>
      <c r="M671" s="3" t="s">
        <v>127</v>
      </c>
      <c r="N671" s="2" t="str">
        <f>Tbl_BalanceHistory[[#This Row],[ProgramCode]]&amp;": "&amp;Tbl_BalanceHistory[[#This Row],[Program Name]]</f>
        <v>704: Personnel Management Services</v>
      </c>
      <c r="O671" s="3" t="s">
        <v>1730</v>
      </c>
      <c r="P671" s="1" t="str">
        <f>IF(Tbl_BalanceHistory[[#This Row],[FundCode]]="0100","GF",IF(Tbl_BalanceHistory[[#This Row],[FundCode]]="01000","GF","Hi Ed / OCR"))</f>
        <v>GF</v>
      </c>
      <c r="Q671" s="5">
        <v>0</v>
      </c>
      <c r="R671" s="5">
        <v>0</v>
      </c>
      <c r="S671" s="5">
        <v>0</v>
      </c>
      <c r="T671" s="5">
        <v>0</v>
      </c>
      <c r="U671" s="3"/>
      <c r="V671" s="5">
        <v>0</v>
      </c>
      <c r="W671" s="5">
        <v>0</v>
      </c>
      <c r="X671" s="5"/>
      <c r="Y671" s="5"/>
      <c r="Z671" s="5">
        <f>Tbl_BalanceHistory[[#This Row],[Discretionary Recommended - Pre 2022]]+Tbl_BalanceHistory[[#This Row],[Discretionary Balance Recommended: Policy]]+Tbl_BalanceHistory[[#This Row],[Discretionary Balance Recommended: Commitments]]</f>
        <v>0</v>
      </c>
      <c r="AA671" s="5">
        <f>Tbl_BalanceHistory[[#This Row],[Discretionary Balance]]-Tbl_BalanceHistory[[#This Row],[Discretionary Reappropriation]]</f>
        <v>0</v>
      </c>
      <c r="AB671" s="2"/>
      <c r="AC671" s="2"/>
      <c r="AD671" s="2"/>
      <c r="AE671" s="2"/>
    </row>
    <row r="672" spans="1:31" ht="60" x14ac:dyDescent="0.25">
      <c r="A672" s="2" t="s">
        <v>247</v>
      </c>
      <c r="B672" s="3">
        <v>4</v>
      </c>
      <c r="C672" s="3">
        <v>157</v>
      </c>
      <c r="D672" s="3" t="s">
        <v>254</v>
      </c>
      <c r="E672" s="3" t="str">
        <f>_xlfn.XLOOKUP(Tbl_BalanceHistory[[#This Row],[RespAgy]],Tbl_Agencies[Agy Code],Tbl_Agencies[Agy Sort])</f>
        <v>058000</v>
      </c>
      <c r="F672" s="2" t="str">
        <f>Tbl_BalanceHistory[[#This Row],[RespAgy]]&amp;": "&amp;Tbl_BalanceHistory[[#This Row],[RespAgency]]</f>
        <v>157: Compensation Board</v>
      </c>
      <c r="G672" s="3">
        <v>157</v>
      </c>
      <c r="H672" s="3" t="s">
        <v>254</v>
      </c>
      <c r="I672" s="3" t="str">
        <f>_xlfn.XLOOKUP(Tbl_BalanceHistory[[#This Row],[AgyCode]],Tbl_Agencies[Agy Code],Tbl_Agencies[Agy Sort])</f>
        <v>058000</v>
      </c>
      <c r="J672" s="2" t="str">
        <f>Tbl_BalanceHistory[[#This Row],[AgyCode]]&amp;": "&amp;Tbl_BalanceHistory[[#This Row],[Agency Name]]</f>
        <v>157: Compensation Board</v>
      </c>
      <c r="K672" s="1">
        <v>2014</v>
      </c>
      <c r="L672" s="3">
        <v>307</v>
      </c>
      <c r="M672" s="3" t="s">
        <v>256</v>
      </c>
      <c r="N672" s="2" t="str">
        <f>Tbl_BalanceHistory[[#This Row],[ProgramCode]]&amp;": "&amp;Tbl_BalanceHistory[[#This Row],[Program Name]]</f>
        <v>307: Financial Assistance for Sheriffs' Offices and Regional Jails</v>
      </c>
      <c r="O672" s="3" t="s">
        <v>1730</v>
      </c>
      <c r="P672" s="1" t="str">
        <f>IF(Tbl_BalanceHistory[[#This Row],[FundCode]]="0100","GF",IF(Tbl_BalanceHistory[[#This Row],[FundCode]]="01000","GF","Hi Ed / OCR"))</f>
        <v>GF</v>
      </c>
      <c r="Q672" s="5">
        <v>411679497</v>
      </c>
      <c r="R672" s="5">
        <v>411532784.24000001</v>
      </c>
      <c r="S672" s="5">
        <v>146712</v>
      </c>
      <c r="T672" s="5">
        <v>0</v>
      </c>
      <c r="U672" s="3"/>
      <c r="V672" s="5">
        <v>146712</v>
      </c>
      <c r="W672" s="5">
        <v>0</v>
      </c>
      <c r="X672" s="5"/>
      <c r="Y672" s="5"/>
      <c r="Z672" s="5">
        <f>Tbl_BalanceHistory[[#This Row],[Discretionary Recommended - Pre 2022]]+Tbl_BalanceHistory[[#This Row],[Discretionary Balance Recommended: Policy]]+Tbl_BalanceHistory[[#This Row],[Discretionary Balance Recommended: Commitments]]</f>
        <v>0</v>
      </c>
      <c r="AA672" s="5">
        <f>Tbl_BalanceHistory[[#This Row],[Discretionary Balance]]-Tbl_BalanceHistory[[#This Row],[Discretionary Reappropriation]]</f>
        <v>146712</v>
      </c>
      <c r="AB672" s="2"/>
      <c r="AC672" s="2"/>
      <c r="AD672" s="2"/>
      <c r="AE672" s="2"/>
    </row>
    <row r="673" spans="1:31" ht="60" x14ac:dyDescent="0.25">
      <c r="A673" s="2" t="s">
        <v>247</v>
      </c>
      <c r="B673" s="3">
        <v>4</v>
      </c>
      <c r="C673" s="3">
        <v>157</v>
      </c>
      <c r="D673" s="3" t="s">
        <v>254</v>
      </c>
      <c r="E673" s="3" t="str">
        <f>_xlfn.XLOOKUP(Tbl_BalanceHistory[[#This Row],[RespAgy]],Tbl_Agencies[Agy Code],Tbl_Agencies[Agy Sort])</f>
        <v>058000</v>
      </c>
      <c r="F673" s="2" t="str">
        <f>Tbl_BalanceHistory[[#This Row],[RespAgy]]&amp;": "&amp;Tbl_BalanceHistory[[#This Row],[RespAgency]]</f>
        <v>157: Compensation Board</v>
      </c>
      <c r="G673" s="3">
        <v>157</v>
      </c>
      <c r="H673" s="3" t="s">
        <v>254</v>
      </c>
      <c r="I673" s="3" t="str">
        <f>_xlfn.XLOOKUP(Tbl_BalanceHistory[[#This Row],[AgyCode]],Tbl_Agencies[Agy Code],Tbl_Agencies[Agy Sort])</f>
        <v>058000</v>
      </c>
      <c r="J673" s="2" t="str">
        <f>Tbl_BalanceHistory[[#This Row],[AgyCode]]&amp;": "&amp;Tbl_BalanceHistory[[#This Row],[Agency Name]]</f>
        <v>157: Compensation Board</v>
      </c>
      <c r="K673" s="1">
        <v>2015</v>
      </c>
      <c r="L673" s="3">
        <v>307</v>
      </c>
      <c r="M673" s="3" t="s">
        <v>256</v>
      </c>
      <c r="N673" s="2" t="str">
        <f>Tbl_BalanceHistory[[#This Row],[ProgramCode]]&amp;": "&amp;Tbl_BalanceHistory[[#This Row],[Program Name]]</f>
        <v>307: Financial Assistance for Sheriffs' Offices and Regional Jails</v>
      </c>
      <c r="O673" s="3" t="s">
        <v>1730</v>
      </c>
      <c r="P673" s="1" t="str">
        <f>IF(Tbl_BalanceHistory[[#This Row],[FundCode]]="0100","GF",IF(Tbl_BalanceHistory[[#This Row],[FundCode]]="01000","GF","Hi Ed / OCR"))</f>
        <v>GF</v>
      </c>
      <c r="Q673" s="5">
        <v>419097063</v>
      </c>
      <c r="R673" s="5">
        <v>418004683</v>
      </c>
      <c r="S673" s="5">
        <v>1092379</v>
      </c>
      <c r="T673" s="5">
        <v>0</v>
      </c>
      <c r="U673" s="3"/>
      <c r="V673" s="5">
        <v>1092379</v>
      </c>
      <c r="W673" s="5">
        <v>0</v>
      </c>
      <c r="X673" s="5"/>
      <c r="Y673" s="5"/>
      <c r="Z673" s="5">
        <f>Tbl_BalanceHistory[[#This Row],[Discretionary Recommended - Pre 2022]]+Tbl_BalanceHistory[[#This Row],[Discretionary Balance Recommended: Policy]]+Tbl_BalanceHistory[[#This Row],[Discretionary Balance Recommended: Commitments]]</f>
        <v>0</v>
      </c>
      <c r="AA673" s="5">
        <f>Tbl_BalanceHistory[[#This Row],[Discretionary Balance]]-Tbl_BalanceHistory[[#This Row],[Discretionary Reappropriation]]</f>
        <v>1092379</v>
      </c>
      <c r="AB673" s="2"/>
      <c r="AC673" s="2"/>
      <c r="AD673" s="2"/>
      <c r="AE673" s="2"/>
    </row>
    <row r="674" spans="1:31" ht="60" x14ac:dyDescent="0.25">
      <c r="A674" s="2" t="s">
        <v>247</v>
      </c>
      <c r="B674" s="3">
        <v>4</v>
      </c>
      <c r="C674" s="3">
        <v>157</v>
      </c>
      <c r="D674" s="3" t="s">
        <v>254</v>
      </c>
      <c r="E674" s="3" t="str">
        <f>_xlfn.XLOOKUP(Tbl_BalanceHistory[[#This Row],[RespAgy]],Tbl_Agencies[Agy Code],Tbl_Agencies[Agy Sort])</f>
        <v>058000</v>
      </c>
      <c r="F674" s="2" t="str">
        <f>Tbl_BalanceHistory[[#This Row],[RespAgy]]&amp;": "&amp;Tbl_BalanceHistory[[#This Row],[RespAgency]]</f>
        <v>157: Compensation Board</v>
      </c>
      <c r="G674" s="3">
        <v>157</v>
      </c>
      <c r="H674" s="3" t="s">
        <v>254</v>
      </c>
      <c r="I674" s="3" t="str">
        <f>_xlfn.XLOOKUP(Tbl_BalanceHistory[[#This Row],[AgyCode]],Tbl_Agencies[Agy Code],Tbl_Agencies[Agy Sort])</f>
        <v>058000</v>
      </c>
      <c r="J674" s="2" t="str">
        <f>Tbl_BalanceHistory[[#This Row],[AgyCode]]&amp;": "&amp;Tbl_BalanceHistory[[#This Row],[Agency Name]]</f>
        <v>157: Compensation Board</v>
      </c>
      <c r="K674" s="1">
        <v>2016</v>
      </c>
      <c r="L674" s="3">
        <v>307</v>
      </c>
      <c r="M674" s="3" t="s">
        <v>256</v>
      </c>
      <c r="N674" s="2" t="str">
        <f>Tbl_BalanceHistory[[#This Row],[ProgramCode]]&amp;": "&amp;Tbl_BalanceHistory[[#This Row],[Program Name]]</f>
        <v>307: Financial Assistance for Sheriffs' Offices and Regional Jails</v>
      </c>
      <c r="O674" s="3" t="s">
        <v>1730</v>
      </c>
      <c r="P674" s="1" t="str">
        <f>IF(Tbl_BalanceHistory[[#This Row],[FundCode]]="0100","GF",IF(Tbl_BalanceHistory[[#This Row],[FundCode]]="01000","GF","Hi Ed / OCR"))</f>
        <v>GF</v>
      </c>
      <c r="Q674" s="5">
        <v>435303496</v>
      </c>
      <c r="R674" s="5">
        <v>431998244.80000001</v>
      </c>
      <c r="S674" s="5">
        <v>3305251</v>
      </c>
      <c r="T674" s="5">
        <v>0</v>
      </c>
      <c r="U674" s="3"/>
      <c r="V674" s="5">
        <v>3305251</v>
      </c>
      <c r="W674" s="5">
        <v>0</v>
      </c>
      <c r="X674" s="5"/>
      <c r="Y674" s="5"/>
      <c r="Z674" s="5">
        <f>Tbl_BalanceHistory[[#This Row],[Discretionary Recommended - Pre 2022]]+Tbl_BalanceHistory[[#This Row],[Discretionary Balance Recommended: Policy]]+Tbl_BalanceHistory[[#This Row],[Discretionary Balance Recommended: Commitments]]</f>
        <v>0</v>
      </c>
      <c r="AA674" s="5">
        <f>Tbl_BalanceHistory[[#This Row],[Discretionary Balance]]-Tbl_BalanceHistory[[#This Row],[Discretionary Reappropriation]]</f>
        <v>3305251</v>
      </c>
      <c r="AB674" s="2" t="s">
        <v>1761</v>
      </c>
      <c r="AC674" s="2"/>
      <c r="AD674" s="2"/>
      <c r="AE674" s="2" t="s">
        <v>1761</v>
      </c>
    </row>
    <row r="675" spans="1:31" ht="60" x14ac:dyDescent="0.25">
      <c r="A675" s="2" t="s">
        <v>247</v>
      </c>
      <c r="B675" s="3">
        <v>4</v>
      </c>
      <c r="C675" s="3">
        <v>157</v>
      </c>
      <c r="D675" s="3" t="s">
        <v>254</v>
      </c>
      <c r="E675" s="3" t="str">
        <f>_xlfn.XLOOKUP(Tbl_BalanceHistory[[#This Row],[RespAgy]],Tbl_Agencies[Agy Code],Tbl_Agencies[Agy Sort])</f>
        <v>058000</v>
      </c>
      <c r="F675" s="2" t="str">
        <f>Tbl_BalanceHistory[[#This Row],[RespAgy]]&amp;": "&amp;Tbl_BalanceHistory[[#This Row],[RespAgency]]</f>
        <v>157: Compensation Board</v>
      </c>
      <c r="G675" s="3">
        <v>157</v>
      </c>
      <c r="H675" s="3" t="s">
        <v>254</v>
      </c>
      <c r="I675" s="3" t="str">
        <f>_xlfn.XLOOKUP(Tbl_BalanceHistory[[#This Row],[AgyCode]],Tbl_Agencies[Agy Code],Tbl_Agencies[Agy Sort])</f>
        <v>058000</v>
      </c>
      <c r="J675" s="2" t="str">
        <f>Tbl_BalanceHistory[[#This Row],[AgyCode]]&amp;": "&amp;Tbl_BalanceHistory[[#This Row],[Agency Name]]</f>
        <v>157: Compensation Board</v>
      </c>
      <c r="K675" s="1">
        <v>2017</v>
      </c>
      <c r="L675" s="3">
        <v>307</v>
      </c>
      <c r="M675" s="3" t="s">
        <v>256</v>
      </c>
      <c r="N675" s="2" t="str">
        <f>Tbl_BalanceHistory[[#This Row],[ProgramCode]]&amp;": "&amp;Tbl_BalanceHistory[[#This Row],[Program Name]]</f>
        <v>307: Financial Assistance for Sheriffs' Offices and Regional Jails</v>
      </c>
      <c r="O675" s="3" t="s">
        <v>886</v>
      </c>
      <c r="P675" s="1" t="str">
        <f>IF(Tbl_BalanceHistory[[#This Row],[FundCode]]="0100","GF",IF(Tbl_BalanceHistory[[#This Row],[FundCode]]="01000","GF","Hi Ed / OCR"))</f>
        <v>GF</v>
      </c>
      <c r="Q675" s="5">
        <v>435379231</v>
      </c>
      <c r="R675" s="5">
        <v>432209567.76999998</v>
      </c>
      <c r="S675" s="5">
        <v>3169663</v>
      </c>
      <c r="T675" s="5">
        <v>0</v>
      </c>
      <c r="U675" s="3"/>
      <c r="V675" s="5">
        <v>3169663</v>
      </c>
      <c r="W675" s="5">
        <v>0</v>
      </c>
      <c r="X675" s="5"/>
      <c r="Y675" s="5"/>
      <c r="Z675" s="5">
        <f>Tbl_BalanceHistory[[#This Row],[Discretionary Recommended - Pre 2022]]+Tbl_BalanceHistory[[#This Row],[Discretionary Balance Recommended: Policy]]+Tbl_BalanceHistory[[#This Row],[Discretionary Balance Recommended: Commitments]]</f>
        <v>0</v>
      </c>
      <c r="AA675" s="5">
        <f>Tbl_BalanceHistory[[#This Row],[Discretionary Balance]]-Tbl_BalanceHistory[[#This Row],[Discretionary Reappropriation]]</f>
        <v>3169663</v>
      </c>
      <c r="AB675" s="2" t="s">
        <v>1762</v>
      </c>
      <c r="AC675" s="2"/>
      <c r="AD675" s="2"/>
      <c r="AE675" s="2"/>
    </row>
    <row r="676" spans="1:31" ht="60" x14ac:dyDescent="0.25">
      <c r="A676" s="2" t="s">
        <v>247</v>
      </c>
      <c r="B676" s="3">
        <v>4</v>
      </c>
      <c r="C676" s="3">
        <v>157</v>
      </c>
      <c r="D676" s="3" t="s">
        <v>254</v>
      </c>
      <c r="E676" s="3" t="str">
        <f>_xlfn.XLOOKUP(Tbl_BalanceHistory[[#This Row],[RespAgy]],Tbl_Agencies[Agy Code],Tbl_Agencies[Agy Sort])</f>
        <v>058000</v>
      </c>
      <c r="F676" s="2" t="str">
        <f>Tbl_BalanceHistory[[#This Row],[RespAgy]]&amp;": "&amp;Tbl_BalanceHistory[[#This Row],[RespAgency]]</f>
        <v>157: Compensation Board</v>
      </c>
      <c r="G676" s="3">
        <v>157</v>
      </c>
      <c r="H676" s="3" t="s">
        <v>254</v>
      </c>
      <c r="I676" s="3" t="str">
        <f>_xlfn.XLOOKUP(Tbl_BalanceHistory[[#This Row],[AgyCode]],Tbl_Agencies[Agy Code],Tbl_Agencies[Agy Sort])</f>
        <v>058000</v>
      </c>
      <c r="J676" s="2" t="str">
        <f>Tbl_BalanceHistory[[#This Row],[AgyCode]]&amp;": "&amp;Tbl_BalanceHistory[[#This Row],[Agency Name]]</f>
        <v>157: Compensation Board</v>
      </c>
      <c r="K676" s="1">
        <v>2018</v>
      </c>
      <c r="L676" s="3">
        <v>307</v>
      </c>
      <c r="M676" s="3" t="s">
        <v>256</v>
      </c>
      <c r="N676" s="2" t="str">
        <f>Tbl_BalanceHistory[[#This Row],[ProgramCode]]&amp;": "&amp;Tbl_BalanceHistory[[#This Row],[Program Name]]</f>
        <v>307: Financial Assistance for Sheriffs' Offices and Regional Jails</v>
      </c>
      <c r="O676" s="3" t="s">
        <v>886</v>
      </c>
      <c r="P676" s="1" t="str">
        <f>IF(Tbl_BalanceHistory[[#This Row],[FundCode]]="0100","GF",IF(Tbl_BalanceHistory[[#This Row],[FundCode]]="01000","GF","Hi Ed / OCR"))</f>
        <v>GF</v>
      </c>
      <c r="Q676" s="5">
        <v>448556698</v>
      </c>
      <c r="R676" s="5">
        <v>443572217.47000003</v>
      </c>
      <c r="S676" s="5">
        <v>4984480</v>
      </c>
      <c r="T676" s="5">
        <v>0</v>
      </c>
      <c r="U676" s="3"/>
      <c r="V676" s="5">
        <v>4984480</v>
      </c>
      <c r="W676" s="5">
        <v>0</v>
      </c>
      <c r="X676" s="5"/>
      <c r="Y676" s="5"/>
      <c r="Z676" s="5">
        <f>Tbl_BalanceHistory[[#This Row],[Discretionary Recommended - Pre 2022]]+Tbl_BalanceHistory[[#This Row],[Discretionary Balance Recommended: Policy]]+Tbl_BalanceHistory[[#This Row],[Discretionary Balance Recommended: Commitments]]</f>
        <v>0</v>
      </c>
      <c r="AA676" s="5">
        <f>Tbl_BalanceHistory[[#This Row],[Discretionary Balance]]-Tbl_BalanceHistory[[#This Row],[Discretionary Reappropriation]]</f>
        <v>4984480</v>
      </c>
      <c r="AB676" s="2" t="s">
        <v>1763</v>
      </c>
      <c r="AC676" s="2"/>
      <c r="AD676" s="2"/>
      <c r="AE676" s="2"/>
    </row>
    <row r="677" spans="1:31" ht="75" x14ac:dyDescent="0.25">
      <c r="A677" s="2" t="s">
        <v>247</v>
      </c>
      <c r="B677" s="3">
        <v>4</v>
      </c>
      <c r="C677" s="3">
        <v>157</v>
      </c>
      <c r="D677" s="3" t="s">
        <v>254</v>
      </c>
      <c r="E677" s="3" t="str">
        <f>_xlfn.XLOOKUP(Tbl_BalanceHistory[[#This Row],[RespAgy]],Tbl_Agencies[Agy Code],Tbl_Agencies[Agy Sort])</f>
        <v>058000</v>
      </c>
      <c r="F677" s="2" t="str">
        <f>Tbl_BalanceHistory[[#This Row],[RespAgy]]&amp;": "&amp;Tbl_BalanceHistory[[#This Row],[RespAgency]]</f>
        <v>157: Compensation Board</v>
      </c>
      <c r="G677" s="3">
        <v>157</v>
      </c>
      <c r="H677" s="3" t="s">
        <v>254</v>
      </c>
      <c r="I677" s="3" t="str">
        <f>_xlfn.XLOOKUP(Tbl_BalanceHistory[[#This Row],[AgyCode]],Tbl_Agencies[Agy Code],Tbl_Agencies[Agy Sort])</f>
        <v>058000</v>
      </c>
      <c r="J677" s="2" t="str">
        <f>Tbl_BalanceHistory[[#This Row],[AgyCode]]&amp;": "&amp;Tbl_BalanceHistory[[#This Row],[Agency Name]]</f>
        <v>157: Compensation Board</v>
      </c>
      <c r="K677" s="1">
        <v>2019</v>
      </c>
      <c r="L677" s="3">
        <v>307</v>
      </c>
      <c r="M677" s="3" t="s">
        <v>256</v>
      </c>
      <c r="N677" s="2" t="str">
        <f>Tbl_BalanceHistory[[#This Row],[ProgramCode]]&amp;": "&amp;Tbl_BalanceHistory[[#This Row],[Program Name]]</f>
        <v>307: Financial Assistance for Sheriffs' Offices and Regional Jails</v>
      </c>
      <c r="O677" s="3" t="s">
        <v>886</v>
      </c>
      <c r="P677" s="1" t="str">
        <f>IF(Tbl_BalanceHistory[[#This Row],[FundCode]]="0100","GF",IF(Tbl_BalanceHistory[[#This Row],[FundCode]]="01000","GF","Hi Ed / OCR"))</f>
        <v>GF</v>
      </c>
      <c r="Q677" s="5">
        <v>454340156.88999999</v>
      </c>
      <c r="R677" s="5">
        <v>446736898.06999999</v>
      </c>
      <c r="S677" s="5">
        <v>7603258.8200000003</v>
      </c>
      <c r="T677" s="5">
        <v>0</v>
      </c>
      <c r="U677" s="3"/>
      <c r="V677" s="5">
        <v>7603258.8200000003</v>
      </c>
      <c r="W677" s="5">
        <v>0</v>
      </c>
      <c r="X677" s="5"/>
      <c r="Y677" s="5"/>
      <c r="Z677" s="5">
        <f>Tbl_BalanceHistory[[#This Row],[Discretionary Recommended - Pre 2022]]+Tbl_BalanceHistory[[#This Row],[Discretionary Balance Recommended: Policy]]+Tbl_BalanceHistory[[#This Row],[Discretionary Balance Recommended: Commitments]]</f>
        <v>0</v>
      </c>
      <c r="AA677" s="5">
        <f>Tbl_BalanceHistory[[#This Row],[Discretionary Balance]]-Tbl_BalanceHistory[[#This Row],[Discretionary Reappropriation]]</f>
        <v>7603258.8200000003</v>
      </c>
      <c r="AB677" s="2" t="s">
        <v>1764</v>
      </c>
      <c r="AC677" s="2"/>
      <c r="AD677" s="2"/>
      <c r="AE677" s="2"/>
    </row>
    <row r="678" spans="1:31" ht="90" x14ac:dyDescent="0.25">
      <c r="A678" s="2" t="s">
        <v>247</v>
      </c>
      <c r="B678" s="3">
        <v>4</v>
      </c>
      <c r="C678" s="3">
        <v>157</v>
      </c>
      <c r="D678" s="3" t="s">
        <v>254</v>
      </c>
      <c r="E678" s="3" t="str">
        <f>_xlfn.XLOOKUP(Tbl_BalanceHistory[[#This Row],[RespAgy]],Tbl_Agencies[Agy Code],Tbl_Agencies[Agy Sort])</f>
        <v>058000</v>
      </c>
      <c r="F678" s="2" t="str">
        <f>Tbl_BalanceHistory[[#This Row],[RespAgy]]&amp;": "&amp;Tbl_BalanceHistory[[#This Row],[RespAgency]]</f>
        <v>157: Compensation Board</v>
      </c>
      <c r="G678" s="3">
        <v>157</v>
      </c>
      <c r="H678" s="3" t="s">
        <v>254</v>
      </c>
      <c r="I678" s="3" t="str">
        <f>_xlfn.XLOOKUP(Tbl_BalanceHistory[[#This Row],[AgyCode]],Tbl_Agencies[Agy Code],Tbl_Agencies[Agy Sort])</f>
        <v>058000</v>
      </c>
      <c r="J678" s="2" t="str">
        <f>Tbl_BalanceHistory[[#This Row],[AgyCode]]&amp;": "&amp;Tbl_BalanceHistory[[#This Row],[Agency Name]]</f>
        <v>157: Compensation Board</v>
      </c>
      <c r="K678" s="1">
        <v>2020</v>
      </c>
      <c r="L678" s="3">
        <v>307</v>
      </c>
      <c r="M678" s="3" t="s">
        <v>256</v>
      </c>
      <c r="N678" s="2" t="str">
        <f>Tbl_BalanceHistory[[#This Row],[ProgramCode]]&amp;": "&amp;Tbl_BalanceHistory[[#This Row],[Program Name]]</f>
        <v>307: Financial Assistance for Sheriffs' Offices and Regional Jails</v>
      </c>
      <c r="O678" s="3" t="s">
        <v>886</v>
      </c>
      <c r="P678" s="1" t="str">
        <f>IF(Tbl_BalanceHistory[[#This Row],[FundCode]]="0100","GF",IF(Tbl_BalanceHistory[[#This Row],[FundCode]]="01000","GF","Hi Ed / OCR"))</f>
        <v>GF</v>
      </c>
      <c r="Q678" s="5">
        <v>469716781</v>
      </c>
      <c r="R678" s="5">
        <v>463716715.60000002</v>
      </c>
      <c r="S678" s="5">
        <v>6000065.4500000002</v>
      </c>
      <c r="T678" s="5">
        <v>0</v>
      </c>
      <c r="U678" s="3"/>
      <c r="V678" s="5">
        <v>6000065.4500000002</v>
      </c>
      <c r="W678" s="5">
        <v>750000</v>
      </c>
      <c r="X678" s="5"/>
      <c r="Y678" s="5"/>
      <c r="Z678" s="5">
        <f>Tbl_BalanceHistory[[#This Row],[Discretionary Recommended - Pre 2022]]+Tbl_BalanceHistory[[#This Row],[Discretionary Balance Recommended: Policy]]+Tbl_BalanceHistory[[#This Row],[Discretionary Balance Recommended: Commitments]]</f>
        <v>750000</v>
      </c>
      <c r="AA678" s="5">
        <f>Tbl_BalanceHistory[[#This Row],[Discretionary Balance]]-Tbl_BalanceHistory[[#This Row],[Discretionary Reappropriation]]</f>
        <v>5250065.45</v>
      </c>
      <c r="AB678" s="2" t="s">
        <v>1765</v>
      </c>
      <c r="AC678" s="2"/>
      <c r="AD678" s="2"/>
      <c r="AE678" s="2" t="s">
        <v>1766</v>
      </c>
    </row>
    <row r="679" spans="1:31" ht="135" x14ac:dyDescent="0.25">
      <c r="A679" s="2" t="s">
        <v>247</v>
      </c>
      <c r="B679" s="3">
        <v>4</v>
      </c>
      <c r="C679" s="3">
        <v>157</v>
      </c>
      <c r="D679" s="3" t="s">
        <v>254</v>
      </c>
      <c r="E679" s="3" t="str">
        <f>_xlfn.XLOOKUP(Tbl_BalanceHistory[[#This Row],[RespAgy]],Tbl_Agencies[Agy Code],Tbl_Agencies[Agy Sort])</f>
        <v>058000</v>
      </c>
      <c r="F679" s="2" t="str">
        <f>Tbl_BalanceHistory[[#This Row],[RespAgy]]&amp;": "&amp;Tbl_BalanceHistory[[#This Row],[RespAgency]]</f>
        <v>157: Compensation Board</v>
      </c>
      <c r="G679" s="3">
        <v>157</v>
      </c>
      <c r="H679" s="3" t="s">
        <v>254</v>
      </c>
      <c r="I679" s="3" t="str">
        <f>_xlfn.XLOOKUP(Tbl_BalanceHistory[[#This Row],[AgyCode]],Tbl_Agencies[Agy Code],Tbl_Agencies[Agy Sort])</f>
        <v>058000</v>
      </c>
      <c r="J679" s="2" t="str">
        <f>Tbl_BalanceHistory[[#This Row],[AgyCode]]&amp;": "&amp;Tbl_BalanceHistory[[#This Row],[Agency Name]]</f>
        <v>157: Compensation Board</v>
      </c>
      <c r="K679" s="1">
        <v>2021</v>
      </c>
      <c r="L679" s="3">
        <v>307</v>
      </c>
      <c r="M679" s="3" t="s">
        <v>256</v>
      </c>
      <c r="N679" s="2" t="str">
        <f>Tbl_BalanceHistory[[#This Row],[ProgramCode]]&amp;": "&amp;Tbl_BalanceHistory[[#This Row],[Program Name]]</f>
        <v>307: Financial Assistance for Sheriffs' Offices and Regional Jails</v>
      </c>
      <c r="O679" s="3" t="s">
        <v>886</v>
      </c>
      <c r="P679" s="1" t="str">
        <f>IF(Tbl_BalanceHistory[[#This Row],[FundCode]]="0100","GF",IF(Tbl_BalanceHistory[[#This Row],[FundCode]]="01000","GF","Hi Ed / OCR"))</f>
        <v>GF</v>
      </c>
      <c r="Q679" s="5">
        <v>478772511</v>
      </c>
      <c r="R679" s="5">
        <v>468778142.56999999</v>
      </c>
      <c r="S679" s="5">
        <v>9994368.4299999997</v>
      </c>
      <c r="T679" s="5">
        <v>0</v>
      </c>
      <c r="U679" s="3"/>
      <c r="V679" s="5">
        <v>9994368.4299999997</v>
      </c>
      <c r="W679" s="5">
        <v>750000</v>
      </c>
      <c r="X679" s="5"/>
      <c r="Y679" s="5"/>
      <c r="Z679" s="5">
        <f>Tbl_BalanceHistory[[#This Row],[Discretionary Recommended - Pre 2022]]+Tbl_BalanceHistory[[#This Row],[Discretionary Balance Recommended: Policy]]+Tbl_BalanceHistory[[#This Row],[Discretionary Balance Recommended: Commitments]]</f>
        <v>750000</v>
      </c>
      <c r="AA679" s="5">
        <f>Tbl_BalanceHistory[[#This Row],[Discretionary Balance]]-Tbl_BalanceHistory[[#This Row],[Discretionary Reappropriation]]</f>
        <v>9244368.4299999997</v>
      </c>
      <c r="AB679" s="2" t="s">
        <v>1767</v>
      </c>
      <c r="AC679" s="2"/>
      <c r="AD679" s="2"/>
      <c r="AE679" s="2" t="s">
        <v>1768</v>
      </c>
    </row>
    <row r="680" spans="1:31" ht="90" x14ac:dyDescent="0.25">
      <c r="A680" s="2" t="s">
        <v>247</v>
      </c>
      <c r="B680" s="3">
        <v>4</v>
      </c>
      <c r="C680" s="3">
        <v>157</v>
      </c>
      <c r="D680" s="3" t="s">
        <v>254</v>
      </c>
      <c r="E680" s="3" t="str">
        <f>_xlfn.XLOOKUP(Tbl_BalanceHistory[[#This Row],[RespAgy]],Tbl_Agencies[Agy Code],Tbl_Agencies[Agy Sort])</f>
        <v>058000</v>
      </c>
      <c r="F680" s="2" t="str">
        <f>Tbl_BalanceHistory[[#This Row],[RespAgy]]&amp;": "&amp;Tbl_BalanceHistory[[#This Row],[RespAgency]]</f>
        <v>157: Compensation Board</v>
      </c>
      <c r="G680" s="3">
        <v>157</v>
      </c>
      <c r="H680" s="3" t="s">
        <v>254</v>
      </c>
      <c r="I680" s="3" t="str">
        <f>_xlfn.XLOOKUP(Tbl_BalanceHistory[[#This Row],[AgyCode]],Tbl_Agencies[Agy Code],Tbl_Agencies[Agy Sort])</f>
        <v>058000</v>
      </c>
      <c r="J680" s="2" t="str">
        <f>Tbl_BalanceHistory[[#This Row],[AgyCode]]&amp;": "&amp;Tbl_BalanceHistory[[#This Row],[Agency Name]]</f>
        <v>157: Compensation Board</v>
      </c>
      <c r="K680" s="1">
        <v>2022</v>
      </c>
      <c r="L680" s="3">
        <v>307</v>
      </c>
      <c r="M680" s="3" t="s">
        <v>256</v>
      </c>
      <c r="N680" s="2" t="str">
        <f>Tbl_BalanceHistory[[#This Row],[ProgramCode]]&amp;": "&amp;Tbl_BalanceHistory[[#This Row],[Program Name]]</f>
        <v>307: Financial Assistance for Sheriffs' Offices and Regional Jails</v>
      </c>
      <c r="O680" s="3" t="s">
        <v>886</v>
      </c>
      <c r="P680" s="1" t="str">
        <f>IF(Tbl_BalanceHistory[[#This Row],[FundCode]]="0100","GF",IF(Tbl_BalanceHistory[[#This Row],[FundCode]]="01000","GF","Hi Ed / OCR"))</f>
        <v>GF</v>
      </c>
      <c r="Q680" s="5">
        <v>502148984.45999998</v>
      </c>
      <c r="R680" s="5">
        <v>486704478.57999998</v>
      </c>
      <c r="S680" s="5">
        <v>15444505.880000001</v>
      </c>
      <c r="T680" s="5">
        <v>0</v>
      </c>
      <c r="U680" s="3"/>
      <c r="V680" s="5">
        <v>15444505.880000001</v>
      </c>
      <c r="W680" s="5"/>
      <c r="X680" s="5">
        <v>425238</v>
      </c>
      <c r="Y680" s="5">
        <v>750000</v>
      </c>
      <c r="Z680" s="5">
        <f>Tbl_BalanceHistory[[#This Row],[Discretionary Recommended - Pre 2022]]+Tbl_BalanceHistory[[#This Row],[Discretionary Balance Recommended: Policy]]+Tbl_BalanceHistory[[#This Row],[Discretionary Balance Recommended: Commitments]]</f>
        <v>1175238</v>
      </c>
      <c r="AA680" s="5">
        <f>Tbl_BalanceHistory[[#This Row],[Discretionary Balance]]-Tbl_BalanceHistory[[#This Row],[Discretionary Reappropriation]]</f>
        <v>14269267.880000001</v>
      </c>
      <c r="AB680" s="2"/>
      <c r="AC680" s="2" t="s">
        <v>1769</v>
      </c>
      <c r="AD680" s="2" t="s">
        <v>1770</v>
      </c>
      <c r="AE680" s="2"/>
    </row>
    <row r="681" spans="1:31" ht="409.5" x14ac:dyDescent="0.25">
      <c r="A681" s="2" t="s">
        <v>247</v>
      </c>
      <c r="B681" s="3">
        <v>4</v>
      </c>
      <c r="C681" s="3">
        <v>157</v>
      </c>
      <c r="D681" s="3" t="s">
        <v>254</v>
      </c>
      <c r="E681" s="3" t="str">
        <f>_xlfn.XLOOKUP(Tbl_BalanceHistory[[#This Row],[RespAgy]],Tbl_Agencies[Agy Code],Tbl_Agencies[Agy Sort])</f>
        <v>058000</v>
      </c>
      <c r="F681" s="2" t="str">
        <f>Tbl_BalanceHistory[[#This Row],[RespAgy]]&amp;": "&amp;Tbl_BalanceHistory[[#This Row],[RespAgency]]</f>
        <v>157: Compensation Board</v>
      </c>
      <c r="G681" s="3">
        <v>157</v>
      </c>
      <c r="H681" s="3" t="s">
        <v>254</v>
      </c>
      <c r="I681" s="3" t="str">
        <f>_xlfn.XLOOKUP(Tbl_BalanceHistory[[#This Row],[AgyCode]],Tbl_Agencies[Agy Code],Tbl_Agencies[Agy Sort])</f>
        <v>058000</v>
      </c>
      <c r="J681" s="2" t="str">
        <f>Tbl_BalanceHistory[[#This Row],[AgyCode]]&amp;": "&amp;Tbl_BalanceHistory[[#This Row],[Agency Name]]</f>
        <v>157: Compensation Board</v>
      </c>
      <c r="K681" s="1">
        <v>2023</v>
      </c>
      <c r="L681" s="3">
        <v>307</v>
      </c>
      <c r="M681" s="3" t="s">
        <v>256</v>
      </c>
      <c r="N681" s="2" t="str">
        <f>Tbl_BalanceHistory[[#This Row],[ProgramCode]]&amp;": "&amp;Tbl_BalanceHistory[[#This Row],[Program Name]]</f>
        <v>307: Financial Assistance for Sheriffs' Offices and Regional Jails</v>
      </c>
      <c r="O681" s="3" t="s">
        <v>886</v>
      </c>
      <c r="P681" s="1" t="str">
        <f>IF(Tbl_BalanceHistory[[#This Row],[FundCode]]="0100","GF",IF(Tbl_BalanceHistory[[#This Row],[FundCode]]="01000","GF","Hi Ed / OCR"))</f>
        <v>GF</v>
      </c>
      <c r="Q681" s="5">
        <v>567949482.34000003</v>
      </c>
      <c r="R681" s="5">
        <v>548141541.90999997</v>
      </c>
      <c r="S681" s="5">
        <v>19807940.43</v>
      </c>
      <c r="T681" s="5">
        <v>0</v>
      </c>
      <c r="U681" s="3"/>
      <c r="V681" s="5">
        <v>19807940.43</v>
      </c>
      <c r="W681" s="5">
        <v>0</v>
      </c>
      <c r="X681" s="5">
        <v>750000</v>
      </c>
      <c r="Y681" s="5">
        <v>0</v>
      </c>
      <c r="Z681" s="5">
        <v>750000</v>
      </c>
      <c r="AA681" s="5">
        <v>19057940.43</v>
      </c>
      <c r="AB681" s="2"/>
      <c r="AC681" s="2" t="s">
        <v>2358</v>
      </c>
      <c r="AD681" s="2" t="s">
        <v>2359</v>
      </c>
      <c r="AE681" s="2" t="s">
        <v>2360</v>
      </c>
    </row>
    <row r="682" spans="1:31" ht="105" x14ac:dyDescent="0.25">
      <c r="A682" s="2" t="s">
        <v>247</v>
      </c>
      <c r="B682" s="3">
        <v>4</v>
      </c>
      <c r="C682" s="3">
        <v>157</v>
      </c>
      <c r="D682" s="3" t="s">
        <v>254</v>
      </c>
      <c r="E682" s="3" t="str">
        <f>_xlfn.XLOOKUP(Tbl_BalanceHistory[[#This Row],[RespAgy]],Tbl_Agencies[Agy Code],Tbl_Agencies[Agy Sort])</f>
        <v>058000</v>
      </c>
      <c r="F682" s="2" t="str">
        <f>Tbl_BalanceHistory[[#This Row],[RespAgy]]&amp;": "&amp;Tbl_BalanceHistory[[#This Row],[RespAgency]]</f>
        <v>157: Compensation Board</v>
      </c>
      <c r="G682" s="3">
        <v>157</v>
      </c>
      <c r="H682" s="3" t="s">
        <v>254</v>
      </c>
      <c r="I682" s="3" t="str">
        <f>_xlfn.XLOOKUP(Tbl_BalanceHistory[[#This Row],[AgyCode]],Tbl_Agencies[Agy Code],Tbl_Agencies[Agy Sort])</f>
        <v>058000</v>
      </c>
      <c r="J682" s="2" t="str">
        <f>Tbl_BalanceHistory[[#This Row],[AgyCode]]&amp;": "&amp;Tbl_BalanceHistory[[#This Row],[Agency Name]]</f>
        <v>157: Compensation Board</v>
      </c>
      <c r="K682" s="1">
        <v>2024</v>
      </c>
      <c r="L682" s="3">
        <v>307</v>
      </c>
      <c r="M682" s="3" t="s">
        <v>256</v>
      </c>
      <c r="N682" s="2" t="str">
        <f>Tbl_BalanceHistory[[#This Row],[ProgramCode]]&amp;": "&amp;Tbl_BalanceHistory[[#This Row],[Program Name]]</f>
        <v>307: Financial Assistance for Sheriffs' Offices and Regional Jails</v>
      </c>
      <c r="O682" s="3" t="s">
        <v>886</v>
      </c>
      <c r="P682" s="1" t="str">
        <f>IF(Tbl_BalanceHistory[[#This Row],[FundCode]]="0100","GF",IF(Tbl_BalanceHistory[[#This Row],[FundCode]]="01000","GF","Hi Ed / OCR"))</f>
        <v>GF</v>
      </c>
      <c r="Q682" s="5">
        <v>623344128.59000003</v>
      </c>
      <c r="R682" s="5">
        <v>599987241.39999998</v>
      </c>
      <c r="S682" s="5">
        <v>23356887.190000001</v>
      </c>
      <c r="T682" s="5">
        <v>0</v>
      </c>
      <c r="U682" s="3"/>
      <c r="V682" s="5">
        <v>23356887.190000001</v>
      </c>
      <c r="W682" s="5">
        <v>0</v>
      </c>
      <c r="X682" s="5">
        <v>750000</v>
      </c>
      <c r="Y682" s="5">
        <v>0</v>
      </c>
      <c r="Z682" s="5">
        <v>750000</v>
      </c>
      <c r="AA682" s="5">
        <v>22606887.190000001</v>
      </c>
      <c r="AB682" s="2"/>
      <c r="AC682" s="2" t="s">
        <v>2514</v>
      </c>
      <c r="AD682" s="2"/>
      <c r="AE682" s="2"/>
    </row>
    <row r="683" spans="1:31" ht="75" x14ac:dyDescent="0.25">
      <c r="A683" s="2" t="s">
        <v>247</v>
      </c>
      <c r="B683" s="3">
        <v>4</v>
      </c>
      <c r="C683" s="3">
        <v>157</v>
      </c>
      <c r="D683" s="3" t="s">
        <v>254</v>
      </c>
      <c r="E683" s="3" t="str">
        <f>_xlfn.XLOOKUP(Tbl_BalanceHistory[[#This Row],[RespAgy]],Tbl_Agencies[Agy Code],Tbl_Agencies[Agy Sort])</f>
        <v>058000</v>
      </c>
      <c r="F683" s="2" t="str">
        <f>Tbl_BalanceHistory[[#This Row],[RespAgy]]&amp;": "&amp;Tbl_BalanceHistory[[#This Row],[RespAgency]]</f>
        <v>157: Compensation Board</v>
      </c>
      <c r="G683" s="3">
        <v>157</v>
      </c>
      <c r="H683" s="3" t="s">
        <v>254</v>
      </c>
      <c r="I683" s="3" t="str">
        <f>_xlfn.XLOOKUP(Tbl_BalanceHistory[[#This Row],[AgyCode]],Tbl_Agencies[Agy Code],Tbl_Agencies[Agy Sort])</f>
        <v>058000</v>
      </c>
      <c r="J683" s="2" t="str">
        <f>Tbl_BalanceHistory[[#This Row],[AgyCode]]&amp;": "&amp;Tbl_BalanceHistory[[#This Row],[Agency Name]]</f>
        <v>157: Compensation Board</v>
      </c>
      <c r="K683" s="1">
        <v>2014</v>
      </c>
      <c r="L683" s="3">
        <v>356</v>
      </c>
      <c r="M683" s="3" t="s">
        <v>258</v>
      </c>
      <c r="N683" s="2" t="str">
        <f>Tbl_BalanceHistory[[#This Row],[ProgramCode]]&amp;": "&amp;Tbl_BalanceHistory[[#This Row],[Program Name]]</f>
        <v>356: Financial Assistance for Confinement of Inmates in Local and Regional Facilities</v>
      </c>
      <c r="O683" s="3" t="s">
        <v>1730</v>
      </c>
      <c r="P683" s="1" t="str">
        <f>IF(Tbl_BalanceHistory[[#This Row],[FundCode]]="0100","GF",IF(Tbl_BalanceHistory[[#This Row],[FundCode]]="01000","GF","Hi Ed / OCR"))</f>
        <v>GF</v>
      </c>
      <c r="Q683" s="5">
        <v>62871856</v>
      </c>
      <c r="R683" s="5">
        <v>61974626.289999999</v>
      </c>
      <c r="S683" s="5">
        <v>897229</v>
      </c>
      <c r="T683" s="5">
        <v>0</v>
      </c>
      <c r="U683" s="3"/>
      <c r="V683" s="5">
        <v>897229</v>
      </c>
      <c r="W683" s="5">
        <v>0</v>
      </c>
      <c r="X683" s="5"/>
      <c r="Y683" s="5"/>
      <c r="Z683" s="5">
        <f>Tbl_BalanceHistory[[#This Row],[Discretionary Recommended - Pre 2022]]+Tbl_BalanceHistory[[#This Row],[Discretionary Balance Recommended: Policy]]+Tbl_BalanceHistory[[#This Row],[Discretionary Balance Recommended: Commitments]]</f>
        <v>0</v>
      </c>
      <c r="AA683" s="5">
        <f>Tbl_BalanceHistory[[#This Row],[Discretionary Balance]]-Tbl_BalanceHistory[[#This Row],[Discretionary Reappropriation]]</f>
        <v>897229</v>
      </c>
      <c r="AB683" s="2"/>
      <c r="AC683" s="2"/>
      <c r="AD683" s="2"/>
      <c r="AE683" s="2"/>
    </row>
    <row r="684" spans="1:31" ht="75" x14ac:dyDescent="0.25">
      <c r="A684" s="2" t="s">
        <v>247</v>
      </c>
      <c r="B684" s="3">
        <v>4</v>
      </c>
      <c r="C684" s="3">
        <v>157</v>
      </c>
      <c r="D684" s="3" t="s">
        <v>254</v>
      </c>
      <c r="E684" s="3" t="str">
        <f>_xlfn.XLOOKUP(Tbl_BalanceHistory[[#This Row],[RespAgy]],Tbl_Agencies[Agy Code],Tbl_Agencies[Agy Sort])</f>
        <v>058000</v>
      </c>
      <c r="F684" s="2" t="str">
        <f>Tbl_BalanceHistory[[#This Row],[RespAgy]]&amp;": "&amp;Tbl_BalanceHistory[[#This Row],[RespAgency]]</f>
        <v>157: Compensation Board</v>
      </c>
      <c r="G684" s="3">
        <v>157</v>
      </c>
      <c r="H684" s="3" t="s">
        <v>254</v>
      </c>
      <c r="I684" s="3" t="str">
        <f>_xlfn.XLOOKUP(Tbl_BalanceHistory[[#This Row],[AgyCode]],Tbl_Agencies[Agy Code],Tbl_Agencies[Agy Sort])</f>
        <v>058000</v>
      </c>
      <c r="J684" s="2" t="str">
        <f>Tbl_BalanceHistory[[#This Row],[AgyCode]]&amp;": "&amp;Tbl_BalanceHistory[[#This Row],[Agency Name]]</f>
        <v>157: Compensation Board</v>
      </c>
      <c r="K684" s="1">
        <v>2015</v>
      </c>
      <c r="L684" s="3">
        <v>356</v>
      </c>
      <c r="M684" s="3" t="s">
        <v>258</v>
      </c>
      <c r="N684" s="2" t="str">
        <f>Tbl_BalanceHistory[[#This Row],[ProgramCode]]&amp;": "&amp;Tbl_BalanceHistory[[#This Row],[Program Name]]</f>
        <v>356: Financial Assistance for Confinement of Inmates in Local and Regional Facilities</v>
      </c>
      <c r="O684" s="3" t="s">
        <v>1730</v>
      </c>
      <c r="P684" s="1" t="str">
        <f>IF(Tbl_BalanceHistory[[#This Row],[FundCode]]="0100","GF",IF(Tbl_BalanceHistory[[#This Row],[FundCode]]="01000","GF","Hi Ed / OCR"))</f>
        <v>GF</v>
      </c>
      <c r="Q684" s="5">
        <v>63095049</v>
      </c>
      <c r="R684" s="5">
        <v>62889013</v>
      </c>
      <c r="S684" s="5">
        <v>206035</v>
      </c>
      <c r="T684" s="5">
        <v>0</v>
      </c>
      <c r="U684" s="3"/>
      <c r="V684" s="5">
        <v>206035</v>
      </c>
      <c r="W684" s="5">
        <v>0</v>
      </c>
      <c r="X684" s="5"/>
      <c r="Y684" s="5"/>
      <c r="Z684" s="5">
        <f>Tbl_BalanceHistory[[#This Row],[Discretionary Recommended - Pre 2022]]+Tbl_BalanceHistory[[#This Row],[Discretionary Balance Recommended: Policy]]+Tbl_BalanceHistory[[#This Row],[Discretionary Balance Recommended: Commitments]]</f>
        <v>0</v>
      </c>
      <c r="AA684" s="5">
        <f>Tbl_BalanceHistory[[#This Row],[Discretionary Balance]]-Tbl_BalanceHistory[[#This Row],[Discretionary Reappropriation]]</f>
        <v>206035</v>
      </c>
      <c r="AB684" s="2"/>
      <c r="AC684" s="2"/>
      <c r="AD684" s="2"/>
      <c r="AE684" s="2"/>
    </row>
    <row r="685" spans="1:31" ht="75" x14ac:dyDescent="0.25">
      <c r="A685" s="2" t="s">
        <v>247</v>
      </c>
      <c r="B685" s="3">
        <v>4</v>
      </c>
      <c r="C685" s="3">
        <v>157</v>
      </c>
      <c r="D685" s="3" t="s">
        <v>254</v>
      </c>
      <c r="E685" s="3" t="str">
        <f>_xlfn.XLOOKUP(Tbl_BalanceHistory[[#This Row],[RespAgy]],Tbl_Agencies[Agy Code],Tbl_Agencies[Agy Sort])</f>
        <v>058000</v>
      </c>
      <c r="F685" s="2" t="str">
        <f>Tbl_BalanceHistory[[#This Row],[RespAgy]]&amp;": "&amp;Tbl_BalanceHistory[[#This Row],[RespAgency]]</f>
        <v>157: Compensation Board</v>
      </c>
      <c r="G685" s="3">
        <v>157</v>
      </c>
      <c r="H685" s="3" t="s">
        <v>254</v>
      </c>
      <c r="I685" s="3" t="str">
        <f>_xlfn.XLOOKUP(Tbl_BalanceHistory[[#This Row],[AgyCode]],Tbl_Agencies[Agy Code],Tbl_Agencies[Agy Sort])</f>
        <v>058000</v>
      </c>
      <c r="J685" s="2" t="str">
        <f>Tbl_BalanceHistory[[#This Row],[AgyCode]]&amp;": "&amp;Tbl_BalanceHistory[[#This Row],[Agency Name]]</f>
        <v>157: Compensation Board</v>
      </c>
      <c r="K685" s="1">
        <v>2016</v>
      </c>
      <c r="L685" s="3">
        <v>356</v>
      </c>
      <c r="M685" s="3" t="s">
        <v>258</v>
      </c>
      <c r="N685" s="2" t="str">
        <f>Tbl_BalanceHistory[[#This Row],[ProgramCode]]&amp;": "&amp;Tbl_BalanceHistory[[#This Row],[Program Name]]</f>
        <v>356: Financial Assistance for Confinement of Inmates in Local and Regional Facilities</v>
      </c>
      <c r="O685" s="3" t="s">
        <v>1730</v>
      </c>
      <c r="P685" s="1" t="str">
        <f>IF(Tbl_BalanceHistory[[#This Row],[FundCode]]="0100","GF",IF(Tbl_BalanceHistory[[#This Row],[FundCode]]="01000","GF","Hi Ed / OCR"))</f>
        <v>GF</v>
      </c>
      <c r="Q685" s="5">
        <v>61705046</v>
      </c>
      <c r="R685" s="5">
        <v>61664987.850000001</v>
      </c>
      <c r="S685" s="5">
        <v>40058</v>
      </c>
      <c r="T685" s="5">
        <v>0</v>
      </c>
      <c r="U685" s="3"/>
      <c r="V685" s="5">
        <v>40058</v>
      </c>
      <c r="W685" s="5">
        <v>0</v>
      </c>
      <c r="X685" s="5"/>
      <c r="Y685" s="5"/>
      <c r="Z685" s="5">
        <f>Tbl_BalanceHistory[[#This Row],[Discretionary Recommended - Pre 2022]]+Tbl_BalanceHistory[[#This Row],[Discretionary Balance Recommended: Policy]]+Tbl_BalanceHistory[[#This Row],[Discretionary Balance Recommended: Commitments]]</f>
        <v>0</v>
      </c>
      <c r="AA685" s="5">
        <f>Tbl_BalanceHistory[[#This Row],[Discretionary Balance]]-Tbl_BalanceHistory[[#This Row],[Discretionary Reappropriation]]</f>
        <v>40058</v>
      </c>
      <c r="AB685" s="2" t="s">
        <v>1771</v>
      </c>
      <c r="AC685" s="2"/>
      <c r="AD685" s="2"/>
      <c r="AE685" s="2" t="s">
        <v>1771</v>
      </c>
    </row>
    <row r="686" spans="1:31" ht="165" x14ac:dyDescent="0.25">
      <c r="A686" s="2" t="s">
        <v>247</v>
      </c>
      <c r="B686" s="3">
        <v>4</v>
      </c>
      <c r="C686" s="3">
        <v>157</v>
      </c>
      <c r="D686" s="3" t="s">
        <v>254</v>
      </c>
      <c r="E686" s="3" t="str">
        <f>_xlfn.XLOOKUP(Tbl_BalanceHistory[[#This Row],[RespAgy]],Tbl_Agencies[Agy Code],Tbl_Agencies[Agy Sort])</f>
        <v>058000</v>
      </c>
      <c r="F686" s="2" t="str">
        <f>Tbl_BalanceHistory[[#This Row],[RespAgy]]&amp;": "&amp;Tbl_BalanceHistory[[#This Row],[RespAgency]]</f>
        <v>157: Compensation Board</v>
      </c>
      <c r="G686" s="3">
        <v>157</v>
      </c>
      <c r="H686" s="3" t="s">
        <v>254</v>
      </c>
      <c r="I686" s="3" t="str">
        <f>_xlfn.XLOOKUP(Tbl_BalanceHistory[[#This Row],[AgyCode]],Tbl_Agencies[Agy Code],Tbl_Agencies[Agy Sort])</f>
        <v>058000</v>
      </c>
      <c r="J686" s="2" t="str">
        <f>Tbl_BalanceHistory[[#This Row],[AgyCode]]&amp;": "&amp;Tbl_BalanceHistory[[#This Row],[Agency Name]]</f>
        <v>157: Compensation Board</v>
      </c>
      <c r="K686" s="1">
        <v>2017</v>
      </c>
      <c r="L686" s="3">
        <v>356</v>
      </c>
      <c r="M686" s="3" t="s">
        <v>258</v>
      </c>
      <c r="N686" s="2" t="str">
        <f>Tbl_BalanceHistory[[#This Row],[ProgramCode]]&amp;": "&amp;Tbl_BalanceHistory[[#This Row],[Program Name]]</f>
        <v>356: Financial Assistance for Confinement of Inmates in Local and Regional Facilities</v>
      </c>
      <c r="O686" s="3" t="s">
        <v>886</v>
      </c>
      <c r="P686" s="1" t="str">
        <f>IF(Tbl_BalanceHistory[[#This Row],[FundCode]]="0100","GF",IF(Tbl_BalanceHistory[[#This Row],[FundCode]]="01000","GF","Hi Ed / OCR"))</f>
        <v>GF</v>
      </c>
      <c r="Q686" s="5">
        <v>60609993</v>
      </c>
      <c r="R686" s="5">
        <v>59982142.409999996</v>
      </c>
      <c r="S686" s="5">
        <v>627850</v>
      </c>
      <c r="T686" s="5">
        <v>0</v>
      </c>
      <c r="U686" s="3"/>
      <c r="V686" s="5">
        <v>627850</v>
      </c>
      <c r="W686" s="5">
        <v>500000</v>
      </c>
      <c r="X686" s="5"/>
      <c r="Y686" s="5"/>
      <c r="Z686" s="5">
        <f>Tbl_BalanceHistory[[#This Row],[Discretionary Recommended - Pre 2022]]+Tbl_BalanceHistory[[#This Row],[Discretionary Balance Recommended: Policy]]+Tbl_BalanceHistory[[#This Row],[Discretionary Balance Recommended: Commitments]]</f>
        <v>500000</v>
      </c>
      <c r="AA686" s="5">
        <f>Tbl_BalanceHistory[[#This Row],[Discretionary Balance]]-Tbl_BalanceHistory[[#This Row],[Discretionary Reappropriation]]</f>
        <v>127850</v>
      </c>
      <c r="AB686" s="2" t="s">
        <v>1772</v>
      </c>
      <c r="AC686" s="2"/>
      <c r="AD686" s="2"/>
      <c r="AE686" s="2"/>
    </row>
    <row r="687" spans="1:31" ht="90" x14ac:dyDescent="0.25">
      <c r="A687" s="2" t="s">
        <v>247</v>
      </c>
      <c r="B687" s="3">
        <v>4</v>
      </c>
      <c r="C687" s="3">
        <v>157</v>
      </c>
      <c r="D687" s="3" t="s">
        <v>254</v>
      </c>
      <c r="E687" s="3" t="str">
        <f>_xlfn.XLOOKUP(Tbl_BalanceHistory[[#This Row],[RespAgy]],Tbl_Agencies[Agy Code],Tbl_Agencies[Agy Sort])</f>
        <v>058000</v>
      </c>
      <c r="F687" s="2" t="str">
        <f>Tbl_BalanceHistory[[#This Row],[RespAgy]]&amp;": "&amp;Tbl_BalanceHistory[[#This Row],[RespAgency]]</f>
        <v>157: Compensation Board</v>
      </c>
      <c r="G687" s="3">
        <v>157</v>
      </c>
      <c r="H687" s="3" t="s">
        <v>254</v>
      </c>
      <c r="I687" s="3" t="str">
        <f>_xlfn.XLOOKUP(Tbl_BalanceHistory[[#This Row],[AgyCode]],Tbl_Agencies[Agy Code],Tbl_Agencies[Agy Sort])</f>
        <v>058000</v>
      </c>
      <c r="J687" s="2" t="str">
        <f>Tbl_BalanceHistory[[#This Row],[AgyCode]]&amp;": "&amp;Tbl_BalanceHistory[[#This Row],[Agency Name]]</f>
        <v>157: Compensation Board</v>
      </c>
      <c r="K687" s="1">
        <v>2018</v>
      </c>
      <c r="L687" s="3">
        <v>356</v>
      </c>
      <c r="M687" s="3" t="s">
        <v>258</v>
      </c>
      <c r="N687" s="2" t="str">
        <f>Tbl_BalanceHistory[[#This Row],[ProgramCode]]&amp;": "&amp;Tbl_BalanceHistory[[#This Row],[Program Name]]</f>
        <v>356: Financial Assistance for Confinement of Inmates in Local and Regional Facilities</v>
      </c>
      <c r="O687" s="3" t="s">
        <v>886</v>
      </c>
      <c r="P687" s="1" t="str">
        <f>IF(Tbl_BalanceHistory[[#This Row],[FundCode]]="0100","GF",IF(Tbl_BalanceHistory[[#This Row],[FundCode]]="01000","GF","Hi Ed / OCR"))</f>
        <v>GF</v>
      </c>
      <c r="Q687" s="5">
        <v>61746245</v>
      </c>
      <c r="R687" s="5">
        <v>58234081.060000002</v>
      </c>
      <c r="S687" s="5">
        <v>3512163</v>
      </c>
      <c r="T687" s="5">
        <v>0</v>
      </c>
      <c r="U687" s="3"/>
      <c r="V687" s="5">
        <v>3512163</v>
      </c>
      <c r="W687" s="5">
        <v>0</v>
      </c>
      <c r="X687" s="5"/>
      <c r="Y687" s="5"/>
      <c r="Z687" s="5">
        <f>Tbl_BalanceHistory[[#This Row],[Discretionary Recommended - Pre 2022]]+Tbl_BalanceHistory[[#This Row],[Discretionary Balance Recommended: Policy]]+Tbl_BalanceHistory[[#This Row],[Discretionary Balance Recommended: Commitments]]</f>
        <v>0</v>
      </c>
      <c r="AA687" s="5">
        <f>Tbl_BalanceHistory[[#This Row],[Discretionary Balance]]-Tbl_BalanceHistory[[#This Row],[Discretionary Reappropriation]]</f>
        <v>3512163</v>
      </c>
      <c r="AB687" s="2" t="s">
        <v>1773</v>
      </c>
      <c r="AC687" s="2"/>
      <c r="AD687" s="2"/>
      <c r="AE687" s="2"/>
    </row>
    <row r="688" spans="1:31" ht="90" x14ac:dyDescent="0.25">
      <c r="A688" s="2" t="s">
        <v>247</v>
      </c>
      <c r="B688" s="3">
        <v>4</v>
      </c>
      <c r="C688" s="3">
        <v>157</v>
      </c>
      <c r="D688" s="3" t="s">
        <v>254</v>
      </c>
      <c r="E688" s="3" t="str">
        <f>_xlfn.XLOOKUP(Tbl_BalanceHistory[[#This Row],[RespAgy]],Tbl_Agencies[Agy Code],Tbl_Agencies[Agy Sort])</f>
        <v>058000</v>
      </c>
      <c r="F688" s="2" t="str">
        <f>Tbl_BalanceHistory[[#This Row],[RespAgy]]&amp;": "&amp;Tbl_BalanceHistory[[#This Row],[RespAgency]]</f>
        <v>157: Compensation Board</v>
      </c>
      <c r="G688" s="3">
        <v>157</v>
      </c>
      <c r="H688" s="3" t="s">
        <v>254</v>
      </c>
      <c r="I688" s="3" t="str">
        <f>_xlfn.XLOOKUP(Tbl_BalanceHistory[[#This Row],[AgyCode]],Tbl_Agencies[Agy Code],Tbl_Agencies[Agy Sort])</f>
        <v>058000</v>
      </c>
      <c r="J688" s="2" t="str">
        <f>Tbl_BalanceHistory[[#This Row],[AgyCode]]&amp;": "&amp;Tbl_BalanceHistory[[#This Row],[Agency Name]]</f>
        <v>157: Compensation Board</v>
      </c>
      <c r="K688" s="1">
        <v>2019</v>
      </c>
      <c r="L688" s="3">
        <v>356</v>
      </c>
      <c r="M688" s="3" t="s">
        <v>258</v>
      </c>
      <c r="N688" s="2" t="str">
        <f>Tbl_BalanceHistory[[#This Row],[ProgramCode]]&amp;": "&amp;Tbl_BalanceHistory[[#This Row],[Program Name]]</f>
        <v>356: Financial Assistance for Confinement of Inmates in Local and Regional Facilities</v>
      </c>
      <c r="O688" s="3" t="s">
        <v>886</v>
      </c>
      <c r="P688" s="1" t="str">
        <f>IF(Tbl_BalanceHistory[[#This Row],[FundCode]]="0100","GF",IF(Tbl_BalanceHistory[[#This Row],[FundCode]]="01000","GF","Hi Ed / OCR"))</f>
        <v>GF</v>
      </c>
      <c r="Q688" s="5">
        <v>59590757</v>
      </c>
      <c r="R688" s="5">
        <v>54312826.359999999</v>
      </c>
      <c r="S688" s="5">
        <v>5277930.6399999997</v>
      </c>
      <c r="T688" s="5">
        <v>0</v>
      </c>
      <c r="U688" s="3"/>
      <c r="V688" s="5">
        <v>5277930.6399999997</v>
      </c>
      <c r="W688" s="5">
        <v>898000</v>
      </c>
      <c r="X688" s="5"/>
      <c r="Y688" s="5"/>
      <c r="Z688" s="5">
        <f>Tbl_BalanceHistory[[#This Row],[Discretionary Recommended - Pre 2022]]+Tbl_BalanceHistory[[#This Row],[Discretionary Balance Recommended: Policy]]+Tbl_BalanceHistory[[#This Row],[Discretionary Balance Recommended: Commitments]]</f>
        <v>898000</v>
      </c>
      <c r="AA688" s="5">
        <f>Tbl_BalanceHistory[[#This Row],[Discretionary Balance]]-Tbl_BalanceHistory[[#This Row],[Discretionary Reappropriation]]</f>
        <v>4379930.6399999997</v>
      </c>
      <c r="AB688" s="2" t="s">
        <v>1774</v>
      </c>
      <c r="AC688" s="2"/>
      <c r="AD688" s="2"/>
      <c r="AE688" s="2" t="s">
        <v>1775</v>
      </c>
    </row>
    <row r="689" spans="1:31" ht="105" x14ac:dyDescent="0.25">
      <c r="A689" s="2" t="s">
        <v>247</v>
      </c>
      <c r="B689" s="3">
        <v>4</v>
      </c>
      <c r="C689" s="3">
        <v>157</v>
      </c>
      <c r="D689" s="3" t="s">
        <v>254</v>
      </c>
      <c r="E689" s="3" t="str">
        <f>_xlfn.XLOOKUP(Tbl_BalanceHistory[[#This Row],[RespAgy]],Tbl_Agencies[Agy Code],Tbl_Agencies[Agy Sort])</f>
        <v>058000</v>
      </c>
      <c r="F689" s="2" t="str">
        <f>Tbl_BalanceHistory[[#This Row],[RespAgy]]&amp;": "&amp;Tbl_BalanceHistory[[#This Row],[RespAgency]]</f>
        <v>157: Compensation Board</v>
      </c>
      <c r="G689" s="3">
        <v>157</v>
      </c>
      <c r="H689" s="3" t="s">
        <v>254</v>
      </c>
      <c r="I689" s="3" t="str">
        <f>_xlfn.XLOOKUP(Tbl_BalanceHistory[[#This Row],[AgyCode]],Tbl_Agencies[Agy Code],Tbl_Agencies[Agy Sort])</f>
        <v>058000</v>
      </c>
      <c r="J689" s="2" t="str">
        <f>Tbl_BalanceHistory[[#This Row],[AgyCode]]&amp;": "&amp;Tbl_BalanceHistory[[#This Row],[Agency Name]]</f>
        <v>157: Compensation Board</v>
      </c>
      <c r="K689" s="1">
        <v>2020</v>
      </c>
      <c r="L689" s="3">
        <v>356</v>
      </c>
      <c r="M689" s="3" t="s">
        <v>258</v>
      </c>
      <c r="N689" s="2" t="str">
        <f>Tbl_BalanceHistory[[#This Row],[ProgramCode]]&amp;": "&amp;Tbl_BalanceHistory[[#This Row],[Program Name]]</f>
        <v>356: Financial Assistance for Confinement of Inmates in Local and Regional Facilities</v>
      </c>
      <c r="O689" s="3" t="s">
        <v>886</v>
      </c>
      <c r="P689" s="1" t="str">
        <f>IF(Tbl_BalanceHistory[[#This Row],[FundCode]]="0100","GF",IF(Tbl_BalanceHistory[[#This Row],[FundCode]]="01000","GF","Hi Ed / OCR"))</f>
        <v>GF</v>
      </c>
      <c r="Q689" s="5">
        <v>59981447</v>
      </c>
      <c r="R689" s="5">
        <v>51336825.469999999</v>
      </c>
      <c r="S689" s="5">
        <v>8644621.5299999993</v>
      </c>
      <c r="T689" s="5">
        <v>0</v>
      </c>
      <c r="U689" s="3"/>
      <c r="V689" s="5">
        <v>8644621.5299999993</v>
      </c>
      <c r="W689" s="5">
        <v>0</v>
      </c>
      <c r="X689" s="5"/>
      <c r="Y689" s="5"/>
      <c r="Z689" s="5">
        <f>Tbl_BalanceHistory[[#This Row],[Discretionary Recommended - Pre 2022]]+Tbl_BalanceHistory[[#This Row],[Discretionary Balance Recommended: Policy]]+Tbl_BalanceHistory[[#This Row],[Discretionary Balance Recommended: Commitments]]</f>
        <v>0</v>
      </c>
      <c r="AA689" s="5">
        <f>Tbl_BalanceHistory[[#This Row],[Discretionary Balance]]-Tbl_BalanceHistory[[#This Row],[Discretionary Reappropriation]]</f>
        <v>8644621.5299999993</v>
      </c>
      <c r="AB689" s="2"/>
      <c r="AC689" s="2"/>
      <c r="AD689" s="2"/>
      <c r="AE689" s="2" t="s">
        <v>1776</v>
      </c>
    </row>
    <row r="690" spans="1:31" ht="75" x14ac:dyDescent="0.25">
      <c r="A690" s="2" t="s">
        <v>247</v>
      </c>
      <c r="B690" s="3">
        <v>4</v>
      </c>
      <c r="C690" s="3">
        <v>157</v>
      </c>
      <c r="D690" s="3" t="s">
        <v>254</v>
      </c>
      <c r="E690" s="3" t="str">
        <f>_xlfn.XLOOKUP(Tbl_BalanceHistory[[#This Row],[RespAgy]],Tbl_Agencies[Agy Code],Tbl_Agencies[Agy Sort])</f>
        <v>058000</v>
      </c>
      <c r="F690" s="2" t="str">
        <f>Tbl_BalanceHistory[[#This Row],[RespAgy]]&amp;": "&amp;Tbl_BalanceHistory[[#This Row],[RespAgency]]</f>
        <v>157: Compensation Board</v>
      </c>
      <c r="G690" s="3">
        <v>157</v>
      </c>
      <c r="H690" s="3" t="s">
        <v>254</v>
      </c>
      <c r="I690" s="3" t="str">
        <f>_xlfn.XLOOKUP(Tbl_BalanceHistory[[#This Row],[AgyCode]],Tbl_Agencies[Agy Code],Tbl_Agencies[Agy Sort])</f>
        <v>058000</v>
      </c>
      <c r="J690" s="2" t="str">
        <f>Tbl_BalanceHistory[[#This Row],[AgyCode]]&amp;": "&amp;Tbl_BalanceHistory[[#This Row],[Agency Name]]</f>
        <v>157: Compensation Board</v>
      </c>
      <c r="K690" s="1">
        <v>2021</v>
      </c>
      <c r="L690" s="3">
        <v>356</v>
      </c>
      <c r="M690" s="3" t="s">
        <v>258</v>
      </c>
      <c r="N690" s="2" t="str">
        <f>Tbl_BalanceHistory[[#This Row],[ProgramCode]]&amp;": "&amp;Tbl_BalanceHistory[[#This Row],[Program Name]]</f>
        <v>356: Financial Assistance for Confinement of Inmates in Local and Regional Facilities</v>
      </c>
      <c r="O690" s="3" t="s">
        <v>886</v>
      </c>
      <c r="P690" s="1" t="str">
        <f>IF(Tbl_BalanceHistory[[#This Row],[FundCode]]="0100","GF",IF(Tbl_BalanceHistory[[#This Row],[FundCode]]="01000","GF","Hi Ed / OCR"))</f>
        <v>GF</v>
      </c>
      <c r="Q690" s="5">
        <v>59182111</v>
      </c>
      <c r="R690" s="5">
        <v>48594115.219999999</v>
      </c>
      <c r="S690" s="5">
        <v>10587995.779999999</v>
      </c>
      <c r="T690" s="5">
        <v>0</v>
      </c>
      <c r="U690" s="3"/>
      <c r="V690" s="5">
        <v>10587995.779999999</v>
      </c>
      <c r="W690" s="5">
        <v>0</v>
      </c>
      <c r="X690" s="5"/>
      <c r="Y690" s="5"/>
      <c r="Z690" s="5">
        <f>Tbl_BalanceHistory[[#This Row],[Discretionary Recommended - Pre 2022]]+Tbl_BalanceHistory[[#This Row],[Discretionary Balance Recommended: Policy]]+Tbl_BalanceHistory[[#This Row],[Discretionary Balance Recommended: Commitments]]</f>
        <v>0</v>
      </c>
      <c r="AA690" s="5">
        <f>Tbl_BalanceHistory[[#This Row],[Discretionary Balance]]-Tbl_BalanceHistory[[#This Row],[Discretionary Reappropriation]]</f>
        <v>10587995.779999999</v>
      </c>
      <c r="AB690" s="2"/>
      <c r="AC690" s="2"/>
      <c r="AD690" s="2"/>
      <c r="AE690" s="2" t="s">
        <v>1777</v>
      </c>
    </row>
    <row r="691" spans="1:31" ht="75" x14ac:dyDescent="0.25">
      <c r="A691" s="2" t="s">
        <v>247</v>
      </c>
      <c r="B691" s="3">
        <v>4</v>
      </c>
      <c r="C691" s="3">
        <v>157</v>
      </c>
      <c r="D691" s="3" t="s">
        <v>254</v>
      </c>
      <c r="E691" s="3" t="str">
        <f>_xlfn.XLOOKUP(Tbl_BalanceHistory[[#This Row],[RespAgy]],Tbl_Agencies[Agy Code],Tbl_Agencies[Agy Sort])</f>
        <v>058000</v>
      </c>
      <c r="F691" s="2" t="str">
        <f>Tbl_BalanceHistory[[#This Row],[RespAgy]]&amp;": "&amp;Tbl_BalanceHistory[[#This Row],[RespAgency]]</f>
        <v>157: Compensation Board</v>
      </c>
      <c r="G691" s="3">
        <v>157</v>
      </c>
      <c r="H691" s="3" t="s">
        <v>254</v>
      </c>
      <c r="I691" s="3" t="str">
        <f>_xlfn.XLOOKUP(Tbl_BalanceHistory[[#This Row],[AgyCode]],Tbl_Agencies[Agy Code],Tbl_Agencies[Agy Sort])</f>
        <v>058000</v>
      </c>
      <c r="J691" s="2" t="str">
        <f>Tbl_BalanceHistory[[#This Row],[AgyCode]]&amp;": "&amp;Tbl_BalanceHistory[[#This Row],[Agency Name]]</f>
        <v>157: Compensation Board</v>
      </c>
      <c r="K691" s="1">
        <v>2022</v>
      </c>
      <c r="L691" s="3">
        <v>356</v>
      </c>
      <c r="M691" s="3" t="s">
        <v>258</v>
      </c>
      <c r="N691" s="2" t="str">
        <f>Tbl_BalanceHistory[[#This Row],[ProgramCode]]&amp;": "&amp;Tbl_BalanceHistory[[#This Row],[Program Name]]</f>
        <v>356: Financial Assistance for Confinement of Inmates in Local and Regional Facilities</v>
      </c>
      <c r="O691" s="3" t="s">
        <v>886</v>
      </c>
      <c r="P691" s="1" t="str">
        <f>IF(Tbl_BalanceHistory[[#This Row],[FundCode]]="0100","GF",IF(Tbl_BalanceHistory[[#This Row],[FundCode]]="01000","GF","Hi Ed / OCR"))</f>
        <v>GF</v>
      </c>
      <c r="Q691" s="5">
        <v>56649386</v>
      </c>
      <c r="R691" s="5">
        <v>45507625.200000003</v>
      </c>
      <c r="S691" s="5">
        <v>11141760.800000001</v>
      </c>
      <c r="T691" s="5">
        <v>0</v>
      </c>
      <c r="U691" s="3"/>
      <c r="V691" s="5">
        <v>11141760.800000001</v>
      </c>
      <c r="W691" s="5"/>
      <c r="X691" s="5">
        <v>0</v>
      </c>
      <c r="Y691" s="5">
        <v>0</v>
      </c>
      <c r="Z691" s="5">
        <f>Tbl_BalanceHistory[[#This Row],[Discretionary Recommended - Pre 2022]]+Tbl_BalanceHistory[[#This Row],[Discretionary Balance Recommended: Policy]]+Tbl_BalanceHistory[[#This Row],[Discretionary Balance Recommended: Commitments]]</f>
        <v>0</v>
      </c>
      <c r="AA691" s="5">
        <f>Tbl_BalanceHistory[[#This Row],[Discretionary Balance]]-Tbl_BalanceHistory[[#This Row],[Discretionary Reappropriation]]</f>
        <v>11141760.800000001</v>
      </c>
      <c r="AB691" s="2"/>
      <c r="AC691" s="2"/>
      <c r="AD691" s="2"/>
      <c r="AE691" s="2"/>
    </row>
    <row r="692" spans="1:31" ht="135" x14ac:dyDescent="0.25">
      <c r="A692" s="2" t="s">
        <v>247</v>
      </c>
      <c r="B692" s="3">
        <v>4</v>
      </c>
      <c r="C692" s="3">
        <v>157</v>
      </c>
      <c r="D692" s="3" t="s">
        <v>254</v>
      </c>
      <c r="E692" s="3" t="str">
        <f>_xlfn.XLOOKUP(Tbl_BalanceHistory[[#This Row],[RespAgy]],Tbl_Agencies[Agy Code],Tbl_Agencies[Agy Sort])</f>
        <v>058000</v>
      </c>
      <c r="F692" s="2" t="str">
        <f>Tbl_BalanceHistory[[#This Row],[RespAgy]]&amp;": "&amp;Tbl_BalanceHistory[[#This Row],[RespAgency]]</f>
        <v>157: Compensation Board</v>
      </c>
      <c r="G692" s="3">
        <v>157</v>
      </c>
      <c r="H692" s="3" t="s">
        <v>254</v>
      </c>
      <c r="I692" s="3" t="str">
        <f>_xlfn.XLOOKUP(Tbl_BalanceHistory[[#This Row],[AgyCode]],Tbl_Agencies[Agy Code],Tbl_Agencies[Agy Sort])</f>
        <v>058000</v>
      </c>
      <c r="J692" s="2" t="str">
        <f>Tbl_BalanceHistory[[#This Row],[AgyCode]]&amp;": "&amp;Tbl_BalanceHistory[[#This Row],[Agency Name]]</f>
        <v>157: Compensation Board</v>
      </c>
      <c r="K692" s="1">
        <v>2023</v>
      </c>
      <c r="L692" s="3">
        <v>356</v>
      </c>
      <c r="M692" s="3" t="s">
        <v>258</v>
      </c>
      <c r="N692" s="2" t="str">
        <f>Tbl_BalanceHistory[[#This Row],[ProgramCode]]&amp;": "&amp;Tbl_BalanceHistory[[#This Row],[Program Name]]</f>
        <v>356: Financial Assistance for Confinement of Inmates in Local and Regional Facilities</v>
      </c>
      <c r="O692" s="3" t="s">
        <v>886</v>
      </c>
      <c r="P692" s="1" t="str">
        <f>IF(Tbl_BalanceHistory[[#This Row],[FundCode]]="0100","GF",IF(Tbl_BalanceHistory[[#This Row],[FundCode]]="01000","GF","Hi Ed / OCR"))</f>
        <v>GF</v>
      </c>
      <c r="Q692" s="5">
        <v>50841403</v>
      </c>
      <c r="R692" s="5">
        <v>35600273.590000004</v>
      </c>
      <c r="S692" s="5">
        <v>15241129.41</v>
      </c>
      <c r="T692" s="5">
        <v>0</v>
      </c>
      <c r="U692" s="3"/>
      <c r="V692" s="5">
        <v>15241129.41</v>
      </c>
      <c r="W692" s="5">
        <v>0</v>
      </c>
      <c r="X692" s="5">
        <v>0</v>
      </c>
      <c r="Y692" s="5">
        <v>0</v>
      </c>
      <c r="Z692" s="5">
        <v>0</v>
      </c>
      <c r="AA692" s="5">
        <v>15241129.41</v>
      </c>
      <c r="AB692" s="2"/>
      <c r="AC692" s="2"/>
      <c r="AD692" s="2"/>
      <c r="AE692" s="2" t="s">
        <v>2361</v>
      </c>
    </row>
    <row r="693" spans="1:31" ht="75" x14ac:dyDescent="0.25">
      <c r="A693" s="2" t="s">
        <v>247</v>
      </c>
      <c r="B693" s="3">
        <v>4</v>
      </c>
      <c r="C693" s="3">
        <v>157</v>
      </c>
      <c r="D693" s="3" t="s">
        <v>254</v>
      </c>
      <c r="E693" s="3" t="str">
        <f>_xlfn.XLOOKUP(Tbl_BalanceHistory[[#This Row],[RespAgy]],Tbl_Agencies[Agy Code],Tbl_Agencies[Agy Sort])</f>
        <v>058000</v>
      </c>
      <c r="F693" s="2" t="str">
        <f>Tbl_BalanceHistory[[#This Row],[RespAgy]]&amp;": "&amp;Tbl_BalanceHistory[[#This Row],[RespAgency]]</f>
        <v>157: Compensation Board</v>
      </c>
      <c r="G693" s="3">
        <v>157</v>
      </c>
      <c r="H693" s="3" t="s">
        <v>254</v>
      </c>
      <c r="I693" s="3" t="str">
        <f>_xlfn.XLOOKUP(Tbl_BalanceHistory[[#This Row],[AgyCode]],Tbl_Agencies[Agy Code],Tbl_Agencies[Agy Sort])</f>
        <v>058000</v>
      </c>
      <c r="J693" s="2" t="str">
        <f>Tbl_BalanceHistory[[#This Row],[AgyCode]]&amp;": "&amp;Tbl_BalanceHistory[[#This Row],[Agency Name]]</f>
        <v>157: Compensation Board</v>
      </c>
      <c r="K693" s="1">
        <v>2024</v>
      </c>
      <c r="L693" s="3">
        <v>356</v>
      </c>
      <c r="M693" s="3" t="s">
        <v>258</v>
      </c>
      <c r="N693" s="2" t="str">
        <f>Tbl_BalanceHistory[[#This Row],[ProgramCode]]&amp;": "&amp;Tbl_BalanceHistory[[#This Row],[Program Name]]</f>
        <v>356: Financial Assistance for Confinement of Inmates in Local and Regional Facilities</v>
      </c>
      <c r="O693" s="3" t="s">
        <v>886</v>
      </c>
      <c r="P693" s="1" t="str">
        <f>IF(Tbl_BalanceHistory[[#This Row],[FundCode]]="0100","GF",IF(Tbl_BalanceHistory[[#This Row],[FundCode]]="01000","GF","Hi Ed / OCR"))</f>
        <v>GF</v>
      </c>
      <c r="Q693" s="5">
        <v>39906489</v>
      </c>
      <c r="R693" s="5">
        <v>35210513.869999997</v>
      </c>
      <c r="S693" s="5">
        <v>4695975.13</v>
      </c>
      <c r="T693" s="5">
        <v>0</v>
      </c>
      <c r="U693" s="3"/>
      <c r="V693" s="5">
        <v>4695975.13</v>
      </c>
      <c r="W693" s="5">
        <v>0</v>
      </c>
      <c r="X693" s="5">
        <v>0</v>
      </c>
      <c r="Y693" s="5">
        <v>0</v>
      </c>
      <c r="Z693" s="5">
        <v>0</v>
      </c>
      <c r="AA693" s="5">
        <v>4695975.13</v>
      </c>
      <c r="AB693" s="2"/>
      <c r="AC693" s="2"/>
      <c r="AD693" s="2"/>
      <c r="AE693" s="2"/>
    </row>
    <row r="694" spans="1:31" ht="45" x14ac:dyDescent="0.25">
      <c r="A694" s="2" t="s">
        <v>247</v>
      </c>
      <c r="B694" s="3">
        <v>4</v>
      </c>
      <c r="C694" s="3">
        <v>157</v>
      </c>
      <c r="D694" s="3" t="s">
        <v>254</v>
      </c>
      <c r="E694" s="3" t="str">
        <f>_xlfn.XLOOKUP(Tbl_BalanceHistory[[#This Row],[RespAgy]],Tbl_Agencies[Agy Code],Tbl_Agencies[Agy Sort])</f>
        <v>058000</v>
      </c>
      <c r="F694" s="2" t="str">
        <f>Tbl_BalanceHistory[[#This Row],[RespAgy]]&amp;": "&amp;Tbl_BalanceHistory[[#This Row],[RespAgency]]</f>
        <v>157: Compensation Board</v>
      </c>
      <c r="G694" s="3">
        <v>157</v>
      </c>
      <c r="H694" s="3" t="s">
        <v>254</v>
      </c>
      <c r="I694" s="3" t="str">
        <f>_xlfn.XLOOKUP(Tbl_BalanceHistory[[#This Row],[AgyCode]],Tbl_Agencies[Agy Code],Tbl_Agencies[Agy Sort])</f>
        <v>058000</v>
      </c>
      <c r="J694" s="2" t="str">
        <f>Tbl_BalanceHistory[[#This Row],[AgyCode]]&amp;": "&amp;Tbl_BalanceHistory[[#This Row],[Agency Name]]</f>
        <v>157: Compensation Board</v>
      </c>
      <c r="K694" s="1">
        <v>2014</v>
      </c>
      <c r="L694" s="3">
        <v>717</v>
      </c>
      <c r="M694" s="3" t="s">
        <v>260</v>
      </c>
      <c r="N694" s="2" t="str">
        <f>Tbl_BalanceHistory[[#This Row],[ProgramCode]]&amp;": "&amp;Tbl_BalanceHistory[[#This Row],[Program Name]]</f>
        <v>717: Financial Assistance for Local Finance Directors</v>
      </c>
      <c r="O694" s="3" t="s">
        <v>1730</v>
      </c>
      <c r="P694" s="1" t="str">
        <f>IF(Tbl_BalanceHistory[[#This Row],[FundCode]]="0100","GF",IF(Tbl_BalanceHistory[[#This Row],[FundCode]]="01000","GF","Hi Ed / OCR"))</f>
        <v>GF</v>
      </c>
      <c r="Q694" s="5">
        <v>5349902</v>
      </c>
      <c r="R694" s="5">
        <v>5212277.6500000004</v>
      </c>
      <c r="S694" s="5">
        <v>137624</v>
      </c>
      <c r="T694" s="5">
        <v>0</v>
      </c>
      <c r="U694" s="3"/>
      <c r="V694" s="5">
        <v>137624</v>
      </c>
      <c r="W694" s="5">
        <v>0</v>
      </c>
      <c r="X694" s="5"/>
      <c r="Y694" s="5"/>
      <c r="Z694" s="5">
        <f>Tbl_BalanceHistory[[#This Row],[Discretionary Recommended - Pre 2022]]+Tbl_BalanceHistory[[#This Row],[Discretionary Balance Recommended: Policy]]+Tbl_BalanceHistory[[#This Row],[Discretionary Balance Recommended: Commitments]]</f>
        <v>0</v>
      </c>
      <c r="AA694" s="5">
        <f>Tbl_BalanceHistory[[#This Row],[Discretionary Balance]]-Tbl_BalanceHistory[[#This Row],[Discretionary Reappropriation]]</f>
        <v>137624</v>
      </c>
      <c r="AB694" s="2"/>
      <c r="AC694" s="2"/>
      <c r="AD694" s="2"/>
      <c r="AE694" s="2"/>
    </row>
    <row r="695" spans="1:31" ht="45" x14ac:dyDescent="0.25">
      <c r="A695" s="2" t="s">
        <v>247</v>
      </c>
      <c r="B695" s="3">
        <v>4</v>
      </c>
      <c r="C695" s="3">
        <v>157</v>
      </c>
      <c r="D695" s="3" t="s">
        <v>254</v>
      </c>
      <c r="E695" s="3" t="str">
        <f>_xlfn.XLOOKUP(Tbl_BalanceHistory[[#This Row],[RespAgy]],Tbl_Agencies[Agy Code],Tbl_Agencies[Agy Sort])</f>
        <v>058000</v>
      </c>
      <c r="F695" s="2" t="str">
        <f>Tbl_BalanceHistory[[#This Row],[RespAgy]]&amp;": "&amp;Tbl_BalanceHistory[[#This Row],[RespAgency]]</f>
        <v>157: Compensation Board</v>
      </c>
      <c r="G695" s="3">
        <v>157</v>
      </c>
      <c r="H695" s="3" t="s">
        <v>254</v>
      </c>
      <c r="I695" s="3" t="str">
        <f>_xlfn.XLOOKUP(Tbl_BalanceHistory[[#This Row],[AgyCode]],Tbl_Agencies[Agy Code],Tbl_Agencies[Agy Sort])</f>
        <v>058000</v>
      </c>
      <c r="J695" s="2" t="str">
        <f>Tbl_BalanceHistory[[#This Row],[AgyCode]]&amp;": "&amp;Tbl_BalanceHistory[[#This Row],[Agency Name]]</f>
        <v>157: Compensation Board</v>
      </c>
      <c r="K695" s="1">
        <v>2015</v>
      </c>
      <c r="L695" s="3">
        <v>717</v>
      </c>
      <c r="M695" s="3" t="s">
        <v>260</v>
      </c>
      <c r="N695" s="2" t="str">
        <f>Tbl_BalanceHistory[[#This Row],[ProgramCode]]&amp;": "&amp;Tbl_BalanceHistory[[#This Row],[Program Name]]</f>
        <v>717: Financial Assistance for Local Finance Directors</v>
      </c>
      <c r="O695" s="3" t="s">
        <v>1730</v>
      </c>
      <c r="P695" s="1" t="str">
        <f>IF(Tbl_BalanceHistory[[#This Row],[FundCode]]="0100","GF",IF(Tbl_BalanceHistory[[#This Row],[FundCode]]="01000","GF","Hi Ed / OCR"))</f>
        <v>GF</v>
      </c>
      <c r="Q695" s="5">
        <v>5193849</v>
      </c>
      <c r="R695" s="5">
        <v>5185154</v>
      </c>
      <c r="S695" s="5">
        <v>8694</v>
      </c>
      <c r="T695" s="5">
        <v>0</v>
      </c>
      <c r="U695" s="3"/>
      <c r="V695" s="5">
        <v>8694</v>
      </c>
      <c r="W695" s="5">
        <v>0</v>
      </c>
      <c r="X695" s="5"/>
      <c r="Y695" s="5"/>
      <c r="Z695" s="5">
        <f>Tbl_BalanceHistory[[#This Row],[Discretionary Recommended - Pre 2022]]+Tbl_BalanceHistory[[#This Row],[Discretionary Balance Recommended: Policy]]+Tbl_BalanceHistory[[#This Row],[Discretionary Balance Recommended: Commitments]]</f>
        <v>0</v>
      </c>
      <c r="AA695" s="5">
        <f>Tbl_BalanceHistory[[#This Row],[Discretionary Balance]]-Tbl_BalanceHistory[[#This Row],[Discretionary Reappropriation]]</f>
        <v>8694</v>
      </c>
      <c r="AB695" s="2"/>
      <c r="AC695" s="2"/>
      <c r="AD695" s="2"/>
      <c r="AE695" s="2"/>
    </row>
    <row r="696" spans="1:31" ht="45" x14ac:dyDescent="0.25">
      <c r="A696" s="2" t="s">
        <v>247</v>
      </c>
      <c r="B696" s="3">
        <v>4</v>
      </c>
      <c r="C696" s="3">
        <v>157</v>
      </c>
      <c r="D696" s="3" t="s">
        <v>254</v>
      </c>
      <c r="E696" s="3" t="str">
        <f>_xlfn.XLOOKUP(Tbl_BalanceHistory[[#This Row],[RespAgy]],Tbl_Agencies[Agy Code],Tbl_Agencies[Agy Sort])</f>
        <v>058000</v>
      </c>
      <c r="F696" s="2" t="str">
        <f>Tbl_BalanceHistory[[#This Row],[RespAgy]]&amp;": "&amp;Tbl_BalanceHistory[[#This Row],[RespAgency]]</f>
        <v>157: Compensation Board</v>
      </c>
      <c r="G696" s="3">
        <v>157</v>
      </c>
      <c r="H696" s="3" t="s">
        <v>254</v>
      </c>
      <c r="I696" s="3" t="str">
        <f>_xlfn.XLOOKUP(Tbl_BalanceHistory[[#This Row],[AgyCode]],Tbl_Agencies[Agy Code],Tbl_Agencies[Agy Sort])</f>
        <v>058000</v>
      </c>
      <c r="J696" s="2" t="str">
        <f>Tbl_BalanceHistory[[#This Row],[AgyCode]]&amp;": "&amp;Tbl_BalanceHistory[[#This Row],[Agency Name]]</f>
        <v>157: Compensation Board</v>
      </c>
      <c r="K696" s="1">
        <v>2016</v>
      </c>
      <c r="L696" s="3">
        <v>717</v>
      </c>
      <c r="M696" s="3" t="s">
        <v>260</v>
      </c>
      <c r="N696" s="2" t="str">
        <f>Tbl_BalanceHistory[[#This Row],[ProgramCode]]&amp;": "&amp;Tbl_BalanceHistory[[#This Row],[Program Name]]</f>
        <v>717: Financial Assistance for Local Finance Directors</v>
      </c>
      <c r="O696" s="3" t="s">
        <v>1730</v>
      </c>
      <c r="P696" s="1" t="str">
        <f>IF(Tbl_BalanceHistory[[#This Row],[FundCode]]="0100","GF",IF(Tbl_BalanceHistory[[#This Row],[FundCode]]="01000","GF","Hi Ed / OCR"))</f>
        <v>GF</v>
      </c>
      <c r="Q696" s="5">
        <v>5398115</v>
      </c>
      <c r="R696" s="5">
        <v>5357953.9000000004</v>
      </c>
      <c r="S696" s="5">
        <v>40161</v>
      </c>
      <c r="T696" s="5">
        <v>0</v>
      </c>
      <c r="U696" s="3"/>
      <c r="V696" s="5">
        <v>40161</v>
      </c>
      <c r="W696" s="5">
        <v>0</v>
      </c>
      <c r="X696" s="5"/>
      <c r="Y696" s="5"/>
      <c r="Z696" s="5">
        <f>Tbl_BalanceHistory[[#This Row],[Discretionary Recommended - Pre 2022]]+Tbl_BalanceHistory[[#This Row],[Discretionary Balance Recommended: Policy]]+Tbl_BalanceHistory[[#This Row],[Discretionary Balance Recommended: Commitments]]</f>
        <v>0</v>
      </c>
      <c r="AA696" s="5">
        <f>Tbl_BalanceHistory[[#This Row],[Discretionary Balance]]-Tbl_BalanceHistory[[#This Row],[Discretionary Reappropriation]]</f>
        <v>40161</v>
      </c>
      <c r="AB696" s="2" t="s">
        <v>1778</v>
      </c>
      <c r="AC696" s="2"/>
      <c r="AD696" s="2"/>
      <c r="AE696" s="2" t="s">
        <v>1778</v>
      </c>
    </row>
    <row r="697" spans="1:31" ht="45" x14ac:dyDescent="0.25">
      <c r="A697" s="2" t="s">
        <v>247</v>
      </c>
      <c r="B697" s="3">
        <v>4</v>
      </c>
      <c r="C697" s="3">
        <v>157</v>
      </c>
      <c r="D697" s="3" t="s">
        <v>254</v>
      </c>
      <c r="E697" s="3" t="str">
        <f>_xlfn.XLOOKUP(Tbl_BalanceHistory[[#This Row],[RespAgy]],Tbl_Agencies[Agy Code],Tbl_Agencies[Agy Sort])</f>
        <v>058000</v>
      </c>
      <c r="F697" s="2" t="str">
        <f>Tbl_BalanceHistory[[#This Row],[RespAgy]]&amp;": "&amp;Tbl_BalanceHistory[[#This Row],[RespAgency]]</f>
        <v>157: Compensation Board</v>
      </c>
      <c r="G697" s="3">
        <v>157</v>
      </c>
      <c r="H697" s="3" t="s">
        <v>254</v>
      </c>
      <c r="I697" s="3" t="str">
        <f>_xlfn.XLOOKUP(Tbl_BalanceHistory[[#This Row],[AgyCode]],Tbl_Agencies[Agy Code],Tbl_Agencies[Agy Sort])</f>
        <v>058000</v>
      </c>
      <c r="J697" s="2" t="str">
        <f>Tbl_BalanceHistory[[#This Row],[AgyCode]]&amp;": "&amp;Tbl_BalanceHistory[[#This Row],[Agency Name]]</f>
        <v>157: Compensation Board</v>
      </c>
      <c r="K697" s="1">
        <v>2017</v>
      </c>
      <c r="L697" s="3">
        <v>717</v>
      </c>
      <c r="M697" s="3" t="s">
        <v>260</v>
      </c>
      <c r="N697" s="2" t="str">
        <f>Tbl_BalanceHistory[[#This Row],[ProgramCode]]&amp;": "&amp;Tbl_BalanceHistory[[#This Row],[Program Name]]</f>
        <v>717: Financial Assistance for Local Finance Directors</v>
      </c>
      <c r="O697" s="3" t="s">
        <v>886</v>
      </c>
      <c r="P697" s="1" t="str">
        <f>IF(Tbl_BalanceHistory[[#This Row],[FundCode]]="0100","GF",IF(Tbl_BalanceHistory[[#This Row],[FundCode]]="01000","GF","Hi Ed / OCR"))</f>
        <v>GF</v>
      </c>
      <c r="Q697" s="5">
        <v>5463881</v>
      </c>
      <c r="R697" s="5">
        <v>5363276.58</v>
      </c>
      <c r="S697" s="5">
        <v>100604</v>
      </c>
      <c r="T697" s="5">
        <v>0</v>
      </c>
      <c r="U697" s="3"/>
      <c r="V697" s="5">
        <v>100604</v>
      </c>
      <c r="W697" s="5">
        <v>0</v>
      </c>
      <c r="X697" s="5"/>
      <c r="Y697" s="5"/>
      <c r="Z697" s="5">
        <f>Tbl_BalanceHistory[[#This Row],[Discretionary Recommended - Pre 2022]]+Tbl_BalanceHistory[[#This Row],[Discretionary Balance Recommended: Policy]]+Tbl_BalanceHistory[[#This Row],[Discretionary Balance Recommended: Commitments]]</f>
        <v>0</v>
      </c>
      <c r="AA697" s="5">
        <f>Tbl_BalanceHistory[[#This Row],[Discretionary Balance]]-Tbl_BalanceHistory[[#This Row],[Discretionary Reappropriation]]</f>
        <v>100604</v>
      </c>
      <c r="AB697" s="2" t="s">
        <v>1762</v>
      </c>
      <c r="AC697" s="2"/>
      <c r="AD697" s="2"/>
      <c r="AE697" s="2"/>
    </row>
    <row r="698" spans="1:31" ht="45" x14ac:dyDescent="0.25">
      <c r="A698" s="2" t="s">
        <v>247</v>
      </c>
      <c r="B698" s="3">
        <v>4</v>
      </c>
      <c r="C698" s="3">
        <v>157</v>
      </c>
      <c r="D698" s="3" t="s">
        <v>254</v>
      </c>
      <c r="E698" s="3" t="str">
        <f>_xlfn.XLOOKUP(Tbl_BalanceHistory[[#This Row],[RespAgy]],Tbl_Agencies[Agy Code],Tbl_Agencies[Agy Sort])</f>
        <v>058000</v>
      </c>
      <c r="F698" s="2" t="str">
        <f>Tbl_BalanceHistory[[#This Row],[RespAgy]]&amp;": "&amp;Tbl_BalanceHistory[[#This Row],[RespAgency]]</f>
        <v>157: Compensation Board</v>
      </c>
      <c r="G698" s="3">
        <v>157</v>
      </c>
      <c r="H698" s="3" t="s">
        <v>254</v>
      </c>
      <c r="I698" s="3" t="str">
        <f>_xlfn.XLOOKUP(Tbl_BalanceHistory[[#This Row],[AgyCode]],Tbl_Agencies[Agy Code],Tbl_Agencies[Agy Sort])</f>
        <v>058000</v>
      </c>
      <c r="J698" s="2" t="str">
        <f>Tbl_BalanceHistory[[#This Row],[AgyCode]]&amp;": "&amp;Tbl_BalanceHistory[[#This Row],[Agency Name]]</f>
        <v>157: Compensation Board</v>
      </c>
      <c r="K698" s="1">
        <v>2018</v>
      </c>
      <c r="L698" s="3">
        <v>717</v>
      </c>
      <c r="M698" s="3" t="s">
        <v>260</v>
      </c>
      <c r="N698" s="2" t="str">
        <f>Tbl_BalanceHistory[[#This Row],[ProgramCode]]&amp;": "&amp;Tbl_BalanceHistory[[#This Row],[Program Name]]</f>
        <v>717: Financial Assistance for Local Finance Directors</v>
      </c>
      <c r="O698" s="3" t="s">
        <v>886</v>
      </c>
      <c r="P698" s="1" t="str">
        <f>IF(Tbl_BalanceHistory[[#This Row],[FundCode]]="0100","GF",IF(Tbl_BalanceHistory[[#This Row],[FundCode]]="01000","GF","Hi Ed / OCR"))</f>
        <v>GF</v>
      </c>
      <c r="Q698" s="5">
        <v>5568174</v>
      </c>
      <c r="R698" s="5">
        <v>5467476.8700000001</v>
      </c>
      <c r="S698" s="5">
        <v>100697</v>
      </c>
      <c r="T698" s="5">
        <v>0</v>
      </c>
      <c r="U698" s="3"/>
      <c r="V698" s="5">
        <v>100697</v>
      </c>
      <c r="W698" s="5">
        <v>0</v>
      </c>
      <c r="X698" s="5"/>
      <c r="Y698" s="5"/>
      <c r="Z698" s="5">
        <f>Tbl_BalanceHistory[[#This Row],[Discretionary Recommended - Pre 2022]]+Tbl_BalanceHistory[[#This Row],[Discretionary Balance Recommended: Policy]]+Tbl_BalanceHistory[[#This Row],[Discretionary Balance Recommended: Commitments]]</f>
        <v>0</v>
      </c>
      <c r="AA698" s="5">
        <f>Tbl_BalanceHistory[[#This Row],[Discretionary Balance]]-Tbl_BalanceHistory[[#This Row],[Discretionary Reappropriation]]</f>
        <v>100697</v>
      </c>
      <c r="AB698" s="2" t="s">
        <v>1779</v>
      </c>
      <c r="AC698" s="2"/>
      <c r="AD698" s="2"/>
      <c r="AE698" s="2"/>
    </row>
    <row r="699" spans="1:31" ht="45" x14ac:dyDescent="0.25">
      <c r="A699" s="2" t="s">
        <v>247</v>
      </c>
      <c r="B699" s="3">
        <v>4</v>
      </c>
      <c r="C699" s="3">
        <v>157</v>
      </c>
      <c r="D699" s="3" t="s">
        <v>254</v>
      </c>
      <c r="E699" s="3" t="str">
        <f>_xlfn.XLOOKUP(Tbl_BalanceHistory[[#This Row],[RespAgy]],Tbl_Agencies[Agy Code],Tbl_Agencies[Agy Sort])</f>
        <v>058000</v>
      </c>
      <c r="F699" s="2" t="str">
        <f>Tbl_BalanceHistory[[#This Row],[RespAgy]]&amp;": "&amp;Tbl_BalanceHistory[[#This Row],[RespAgency]]</f>
        <v>157: Compensation Board</v>
      </c>
      <c r="G699" s="3">
        <v>157</v>
      </c>
      <c r="H699" s="3" t="s">
        <v>254</v>
      </c>
      <c r="I699" s="3" t="str">
        <f>_xlfn.XLOOKUP(Tbl_BalanceHistory[[#This Row],[AgyCode]],Tbl_Agencies[Agy Code],Tbl_Agencies[Agy Sort])</f>
        <v>058000</v>
      </c>
      <c r="J699" s="2" t="str">
        <f>Tbl_BalanceHistory[[#This Row],[AgyCode]]&amp;": "&amp;Tbl_BalanceHistory[[#This Row],[Agency Name]]</f>
        <v>157: Compensation Board</v>
      </c>
      <c r="K699" s="1">
        <v>2019</v>
      </c>
      <c r="L699" s="3">
        <v>717</v>
      </c>
      <c r="M699" s="3" t="s">
        <v>260</v>
      </c>
      <c r="N699" s="2" t="str">
        <f>Tbl_BalanceHistory[[#This Row],[ProgramCode]]&amp;": "&amp;Tbl_BalanceHistory[[#This Row],[Program Name]]</f>
        <v>717: Financial Assistance for Local Finance Directors</v>
      </c>
      <c r="O699" s="3" t="s">
        <v>886</v>
      </c>
      <c r="P699" s="1" t="str">
        <f>IF(Tbl_BalanceHistory[[#This Row],[FundCode]]="0100","GF",IF(Tbl_BalanceHistory[[#This Row],[FundCode]]="01000","GF","Hi Ed / OCR"))</f>
        <v>GF</v>
      </c>
      <c r="Q699" s="5">
        <v>5592850</v>
      </c>
      <c r="R699" s="5">
        <v>5543891.4400000004</v>
      </c>
      <c r="S699" s="5">
        <v>48958.559999999998</v>
      </c>
      <c r="T699" s="5">
        <v>0</v>
      </c>
      <c r="U699" s="3"/>
      <c r="V699" s="5">
        <v>48958.559999999998</v>
      </c>
      <c r="W699" s="5">
        <v>0</v>
      </c>
      <c r="X699" s="5"/>
      <c r="Y699" s="5"/>
      <c r="Z699" s="5">
        <f>Tbl_BalanceHistory[[#This Row],[Discretionary Recommended - Pre 2022]]+Tbl_BalanceHistory[[#This Row],[Discretionary Balance Recommended: Policy]]+Tbl_BalanceHistory[[#This Row],[Discretionary Balance Recommended: Commitments]]</f>
        <v>0</v>
      </c>
      <c r="AA699" s="5">
        <f>Tbl_BalanceHistory[[#This Row],[Discretionary Balance]]-Tbl_BalanceHistory[[#This Row],[Discretionary Reappropriation]]</f>
        <v>48958.559999999998</v>
      </c>
      <c r="AB699" s="2" t="s">
        <v>1779</v>
      </c>
      <c r="AC699" s="2"/>
      <c r="AD699" s="2"/>
      <c r="AE699" s="2"/>
    </row>
    <row r="700" spans="1:31" ht="45" x14ac:dyDescent="0.25">
      <c r="A700" s="2" t="s">
        <v>247</v>
      </c>
      <c r="B700" s="3">
        <v>4</v>
      </c>
      <c r="C700" s="3">
        <v>157</v>
      </c>
      <c r="D700" s="3" t="s">
        <v>254</v>
      </c>
      <c r="E700" s="3" t="str">
        <f>_xlfn.XLOOKUP(Tbl_BalanceHistory[[#This Row],[RespAgy]],Tbl_Agencies[Agy Code],Tbl_Agencies[Agy Sort])</f>
        <v>058000</v>
      </c>
      <c r="F700" s="2" t="str">
        <f>Tbl_BalanceHistory[[#This Row],[RespAgy]]&amp;": "&amp;Tbl_BalanceHistory[[#This Row],[RespAgency]]</f>
        <v>157: Compensation Board</v>
      </c>
      <c r="G700" s="3">
        <v>157</v>
      </c>
      <c r="H700" s="3" t="s">
        <v>254</v>
      </c>
      <c r="I700" s="3" t="str">
        <f>_xlfn.XLOOKUP(Tbl_BalanceHistory[[#This Row],[AgyCode]],Tbl_Agencies[Agy Code],Tbl_Agencies[Agy Sort])</f>
        <v>058000</v>
      </c>
      <c r="J700" s="2" t="str">
        <f>Tbl_BalanceHistory[[#This Row],[AgyCode]]&amp;": "&amp;Tbl_BalanceHistory[[#This Row],[Agency Name]]</f>
        <v>157: Compensation Board</v>
      </c>
      <c r="K700" s="1">
        <v>2020</v>
      </c>
      <c r="L700" s="3">
        <v>717</v>
      </c>
      <c r="M700" s="3" t="s">
        <v>260</v>
      </c>
      <c r="N700" s="2" t="str">
        <f>Tbl_BalanceHistory[[#This Row],[ProgramCode]]&amp;": "&amp;Tbl_BalanceHistory[[#This Row],[Program Name]]</f>
        <v>717: Financial Assistance for Local Finance Directors</v>
      </c>
      <c r="O700" s="3" t="s">
        <v>886</v>
      </c>
      <c r="P700" s="1" t="str">
        <f>IF(Tbl_BalanceHistory[[#This Row],[FundCode]]="0100","GF",IF(Tbl_BalanceHistory[[#This Row],[FundCode]]="01000","GF","Hi Ed / OCR"))</f>
        <v>GF</v>
      </c>
      <c r="Q700" s="5">
        <v>5780843</v>
      </c>
      <c r="R700" s="5">
        <v>5742706.6799999997</v>
      </c>
      <c r="S700" s="5">
        <v>38136.32</v>
      </c>
      <c r="T700" s="5">
        <v>0</v>
      </c>
      <c r="U700" s="3"/>
      <c r="V700" s="5">
        <v>38136.32</v>
      </c>
      <c r="W700" s="5">
        <v>0</v>
      </c>
      <c r="X700" s="5"/>
      <c r="Y700" s="5"/>
      <c r="Z700" s="5">
        <f>Tbl_BalanceHistory[[#This Row],[Discretionary Recommended - Pre 2022]]+Tbl_BalanceHistory[[#This Row],[Discretionary Balance Recommended: Policy]]+Tbl_BalanceHistory[[#This Row],[Discretionary Balance Recommended: Commitments]]</f>
        <v>0</v>
      </c>
      <c r="AA700" s="5">
        <f>Tbl_BalanceHistory[[#This Row],[Discretionary Balance]]-Tbl_BalanceHistory[[#This Row],[Discretionary Reappropriation]]</f>
        <v>38136.32</v>
      </c>
      <c r="AB700" s="2"/>
      <c r="AC700" s="2"/>
      <c r="AD700" s="2"/>
      <c r="AE700" s="2" t="s">
        <v>1780</v>
      </c>
    </row>
    <row r="701" spans="1:31" ht="45" x14ac:dyDescent="0.25">
      <c r="A701" s="2" t="s">
        <v>247</v>
      </c>
      <c r="B701" s="3">
        <v>4</v>
      </c>
      <c r="C701" s="3">
        <v>157</v>
      </c>
      <c r="D701" s="3" t="s">
        <v>254</v>
      </c>
      <c r="E701" s="3" t="str">
        <f>_xlfn.XLOOKUP(Tbl_BalanceHistory[[#This Row],[RespAgy]],Tbl_Agencies[Agy Code],Tbl_Agencies[Agy Sort])</f>
        <v>058000</v>
      </c>
      <c r="F701" s="2" t="str">
        <f>Tbl_BalanceHistory[[#This Row],[RespAgy]]&amp;": "&amp;Tbl_BalanceHistory[[#This Row],[RespAgency]]</f>
        <v>157: Compensation Board</v>
      </c>
      <c r="G701" s="3">
        <v>157</v>
      </c>
      <c r="H701" s="3" t="s">
        <v>254</v>
      </c>
      <c r="I701" s="3" t="str">
        <f>_xlfn.XLOOKUP(Tbl_BalanceHistory[[#This Row],[AgyCode]],Tbl_Agencies[Agy Code],Tbl_Agencies[Agy Sort])</f>
        <v>058000</v>
      </c>
      <c r="J701" s="2" t="str">
        <f>Tbl_BalanceHistory[[#This Row],[AgyCode]]&amp;": "&amp;Tbl_BalanceHistory[[#This Row],[Agency Name]]</f>
        <v>157: Compensation Board</v>
      </c>
      <c r="K701" s="1">
        <v>2021</v>
      </c>
      <c r="L701" s="3">
        <v>717</v>
      </c>
      <c r="M701" s="3" t="s">
        <v>260</v>
      </c>
      <c r="N701" s="2" t="str">
        <f>Tbl_BalanceHistory[[#This Row],[ProgramCode]]&amp;": "&amp;Tbl_BalanceHistory[[#This Row],[Program Name]]</f>
        <v>717: Financial Assistance for Local Finance Directors</v>
      </c>
      <c r="O701" s="3" t="s">
        <v>886</v>
      </c>
      <c r="P701" s="1" t="str">
        <f>IF(Tbl_BalanceHistory[[#This Row],[FundCode]]="0100","GF",IF(Tbl_BalanceHistory[[#This Row],[FundCode]]="01000","GF","Hi Ed / OCR"))</f>
        <v>GF</v>
      </c>
      <c r="Q701" s="5">
        <v>5763864</v>
      </c>
      <c r="R701" s="5">
        <v>5760543.8300000001</v>
      </c>
      <c r="S701" s="5">
        <v>3320.17</v>
      </c>
      <c r="T701" s="5">
        <v>0</v>
      </c>
      <c r="U701" s="3"/>
      <c r="V701" s="5">
        <v>3320.17</v>
      </c>
      <c r="W701" s="5">
        <v>0</v>
      </c>
      <c r="X701" s="5"/>
      <c r="Y701" s="5"/>
      <c r="Z701" s="5">
        <f>Tbl_BalanceHistory[[#This Row],[Discretionary Recommended - Pre 2022]]+Tbl_BalanceHistory[[#This Row],[Discretionary Balance Recommended: Policy]]+Tbl_BalanceHistory[[#This Row],[Discretionary Balance Recommended: Commitments]]</f>
        <v>0</v>
      </c>
      <c r="AA701" s="5">
        <f>Tbl_BalanceHistory[[#This Row],[Discretionary Balance]]-Tbl_BalanceHistory[[#This Row],[Discretionary Reappropriation]]</f>
        <v>3320.17</v>
      </c>
      <c r="AB701" s="2"/>
      <c r="AC701" s="2"/>
      <c r="AD701" s="2"/>
      <c r="AE701" s="2" t="s">
        <v>1781</v>
      </c>
    </row>
    <row r="702" spans="1:31" ht="45" x14ac:dyDescent="0.25">
      <c r="A702" s="2" t="s">
        <v>247</v>
      </c>
      <c r="B702" s="3">
        <v>4</v>
      </c>
      <c r="C702" s="3">
        <v>157</v>
      </c>
      <c r="D702" s="3" t="s">
        <v>254</v>
      </c>
      <c r="E702" s="3" t="str">
        <f>_xlfn.XLOOKUP(Tbl_BalanceHistory[[#This Row],[RespAgy]],Tbl_Agencies[Agy Code],Tbl_Agencies[Agy Sort])</f>
        <v>058000</v>
      </c>
      <c r="F702" s="2" t="str">
        <f>Tbl_BalanceHistory[[#This Row],[RespAgy]]&amp;": "&amp;Tbl_BalanceHistory[[#This Row],[RespAgency]]</f>
        <v>157: Compensation Board</v>
      </c>
      <c r="G702" s="3">
        <v>157</v>
      </c>
      <c r="H702" s="3" t="s">
        <v>254</v>
      </c>
      <c r="I702" s="3" t="str">
        <f>_xlfn.XLOOKUP(Tbl_BalanceHistory[[#This Row],[AgyCode]],Tbl_Agencies[Agy Code],Tbl_Agencies[Agy Sort])</f>
        <v>058000</v>
      </c>
      <c r="J702" s="2" t="str">
        <f>Tbl_BalanceHistory[[#This Row],[AgyCode]]&amp;": "&amp;Tbl_BalanceHistory[[#This Row],[Agency Name]]</f>
        <v>157: Compensation Board</v>
      </c>
      <c r="K702" s="1">
        <v>2022</v>
      </c>
      <c r="L702" s="3">
        <v>717</v>
      </c>
      <c r="M702" s="3" t="s">
        <v>260</v>
      </c>
      <c r="N702" s="2" t="str">
        <f>Tbl_BalanceHistory[[#This Row],[ProgramCode]]&amp;": "&amp;Tbl_BalanceHistory[[#This Row],[Program Name]]</f>
        <v>717: Financial Assistance for Local Finance Directors</v>
      </c>
      <c r="O702" s="3" t="s">
        <v>886</v>
      </c>
      <c r="P702" s="1" t="str">
        <f>IF(Tbl_BalanceHistory[[#This Row],[FundCode]]="0100","GF",IF(Tbl_BalanceHistory[[#This Row],[FundCode]]="01000","GF","Hi Ed / OCR"))</f>
        <v>GF</v>
      </c>
      <c r="Q702" s="5">
        <v>6043168.2199999997</v>
      </c>
      <c r="R702" s="5">
        <v>5968865.6699999999</v>
      </c>
      <c r="S702" s="5">
        <v>74302.55</v>
      </c>
      <c r="T702" s="5">
        <v>0</v>
      </c>
      <c r="U702" s="3"/>
      <c r="V702" s="5">
        <v>74302.55</v>
      </c>
      <c r="W702" s="5"/>
      <c r="X702" s="5">
        <v>0</v>
      </c>
      <c r="Y702" s="5">
        <v>0</v>
      </c>
      <c r="Z702" s="5">
        <f>Tbl_BalanceHistory[[#This Row],[Discretionary Recommended - Pre 2022]]+Tbl_BalanceHistory[[#This Row],[Discretionary Balance Recommended: Policy]]+Tbl_BalanceHistory[[#This Row],[Discretionary Balance Recommended: Commitments]]</f>
        <v>0</v>
      </c>
      <c r="AA702" s="5">
        <f>Tbl_BalanceHistory[[#This Row],[Discretionary Balance]]-Tbl_BalanceHistory[[#This Row],[Discretionary Reappropriation]]</f>
        <v>74302.55</v>
      </c>
      <c r="AB702" s="2"/>
      <c r="AC702" s="2"/>
      <c r="AD702" s="2"/>
      <c r="AE702" s="2"/>
    </row>
    <row r="703" spans="1:31" ht="45" x14ac:dyDescent="0.25">
      <c r="A703" s="2" t="s">
        <v>247</v>
      </c>
      <c r="B703" s="3">
        <v>4</v>
      </c>
      <c r="C703" s="3">
        <v>157</v>
      </c>
      <c r="D703" s="3" t="s">
        <v>254</v>
      </c>
      <c r="E703" s="3" t="str">
        <f>_xlfn.XLOOKUP(Tbl_BalanceHistory[[#This Row],[RespAgy]],Tbl_Agencies[Agy Code],Tbl_Agencies[Agy Sort])</f>
        <v>058000</v>
      </c>
      <c r="F703" s="2" t="str">
        <f>Tbl_BalanceHistory[[#This Row],[RespAgy]]&amp;": "&amp;Tbl_BalanceHistory[[#This Row],[RespAgency]]</f>
        <v>157: Compensation Board</v>
      </c>
      <c r="G703" s="3">
        <v>157</v>
      </c>
      <c r="H703" s="3" t="s">
        <v>254</v>
      </c>
      <c r="I703" s="3" t="str">
        <f>_xlfn.XLOOKUP(Tbl_BalanceHistory[[#This Row],[AgyCode]],Tbl_Agencies[Agy Code],Tbl_Agencies[Agy Sort])</f>
        <v>058000</v>
      </c>
      <c r="J703" s="2" t="str">
        <f>Tbl_BalanceHistory[[#This Row],[AgyCode]]&amp;": "&amp;Tbl_BalanceHistory[[#This Row],[Agency Name]]</f>
        <v>157: Compensation Board</v>
      </c>
      <c r="K703" s="1">
        <v>2023</v>
      </c>
      <c r="L703" s="3">
        <v>717</v>
      </c>
      <c r="M703" s="3" t="s">
        <v>260</v>
      </c>
      <c r="N703" s="2" t="str">
        <f>Tbl_BalanceHistory[[#This Row],[ProgramCode]]&amp;": "&amp;Tbl_BalanceHistory[[#This Row],[Program Name]]</f>
        <v>717: Financial Assistance for Local Finance Directors</v>
      </c>
      <c r="O703" s="3" t="s">
        <v>886</v>
      </c>
      <c r="P703" s="1" t="str">
        <f>IF(Tbl_BalanceHistory[[#This Row],[FundCode]]="0100","GF",IF(Tbl_BalanceHistory[[#This Row],[FundCode]]="01000","GF","Hi Ed / OCR"))</f>
        <v>GF</v>
      </c>
      <c r="Q703" s="5">
        <v>6350901.5700000003</v>
      </c>
      <c r="R703" s="5">
        <v>6143519.5199999996</v>
      </c>
      <c r="S703" s="5">
        <v>207382.05</v>
      </c>
      <c r="T703" s="5">
        <v>0</v>
      </c>
      <c r="U703" s="3"/>
      <c r="V703" s="5">
        <v>207382.05</v>
      </c>
      <c r="W703" s="5">
        <v>0</v>
      </c>
      <c r="X703" s="5">
        <v>0</v>
      </c>
      <c r="Y703" s="5">
        <v>0</v>
      </c>
      <c r="Z703" s="5">
        <v>0</v>
      </c>
      <c r="AA703" s="5">
        <v>207382.05</v>
      </c>
      <c r="AB703" s="2"/>
      <c r="AC703" s="2"/>
      <c r="AD703" s="2"/>
      <c r="AE703" s="2"/>
    </row>
    <row r="704" spans="1:31" ht="45" x14ac:dyDescent="0.25">
      <c r="A704" s="2" t="s">
        <v>247</v>
      </c>
      <c r="B704" s="3">
        <v>4</v>
      </c>
      <c r="C704" s="3">
        <v>157</v>
      </c>
      <c r="D704" s="3" t="s">
        <v>254</v>
      </c>
      <c r="E704" s="3" t="str">
        <f>_xlfn.XLOOKUP(Tbl_BalanceHistory[[#This Row],[RespAgy]],Tbl_Agencies[Agy Code],Tbl_Agencies[Agy Sort])</f>
        <v>058000</v>
      </c>
      <c r="F704" s="2" t="str">
        <f>Tbl_BalanceHistory[[#This Row],[RespAgy]]&amp;": "&amp;Tbl_BalanceHistory[[#This Row],[RespAgency]]</f>
        <v>157: Compensation Board</v>
      </c>
      <c r="G704" s="3">
        <v>157</v>
      </c>
      <c r="H704" s="3" t="s">
        <v>254</v>
      </c>
      <c r="I704" s="3" t="str">
        <f>_xlfn.XLOOKUP(Tbl_BalanceHistory[[#This Row],[AgyCode]],Tbl_Agencies[Agy Code],Tbl_Agencies[Agy Sort])</f>
        <v>058000</v>
      </c>
      <c r="J704" s="2" t="str">
        <f>Tbl_BalanceHistory[[#This Row],[AgyCode]]&amp;": "&amp;Tbl_BalanceHistory[[#This Row],[Agency Name]]</f>
        <v>157: Compensation Board</v>
      </c>
      <c r="K704" s="1">
        <v>2024</v>
      </c>
      <c r="L704" s="3">
        <v>717</v>
      </c>
      <c r="M704" s="3" t="s">
        <v>260</v>
      </c>
      <c r="N704" s="2" t="str">
        <f>Tbl_BalanceHistory[[#This Row],[ProgramCode]]&amp;": "&amp;Tbl_BalanceHistory[[#This Row],[Program Name]]</f>
        <v>717: Financial Assistance for Local Finance Directors</v>
      </c>
      <c r="O704" s="3" t="s">
        <v>886</v>
      </c>
      <c r="P704" s="1" t="str">
        <f>IF(Tbl_BalanceHistory[[#This Row],[FundCode]]="0100","GF",IF(Tbl_BalanceHistory[[#This Row],[FundCode]]="01000","GF","Hi Ed / OCR"))</f>
        <v>GF</v>
      </c>
      <c r="Q704" s="5">
        <v>6814777.5</v>
      </c>
      <c r="R704" s="5">
        <v>6746439.8200000003</v>
      </c>
      <c r="S704" s="5">
        <v>68337.679999999993</v>
      </c>
      <c r="T704" s="5">
        <v>0</v>
      </c>
      <c r="U704" s="3"/>
      <c r="V704" s="5">
        <v>68337.679999999993</v>
      </c>
      <c r="W704" s="5">
        <v>0</v>
      </c>
      <c r="X704" s="5">
        <v>0</v>
      </c>
      <c r="Y704" s="5">
        <v>0</v>
      </c>
      <c r="Z704" s="5">
        <v>0</v>
      </c>
      <c r="AA704" s="5">
        <v>68337.679999999993</v>
      </c>
      <c r="AB704" s="2"/>
      <c r="AC704" s="2"/>
      <c r="AD704" s="2"/>
      <c r="AE704" s="2"/>
    </row>
    <row r="705" spans="1:31" ht="60" x14ac:dyDescent="0.25">
      <c r="A705" s="2" t="s">
        <v>247</v>
      </c>
      <c r="B705" s="3">
        <v>4</v>
      </c>
      <c r="C705" s="3">
        <v>157</v>
      </c>
      <c r="D705" s="3" t="s">
        <v>254</v>
      </c>
      <c r="E705" s="3" t="str">
        <f>_xlfn.XLOOKUP(Tbl_BalanceHistory[[#This Row],[RespAgy]],Tbl_Agencies[Agy Code],Tbl_Agencies[Agy Sort])</f>
        <v>058000</v>
      </c>
      <c r="F705" s="2" t="str">
        <f>Tbl_BalanceHistory[[#This Row],[RespAgy]]&amp;": "&amp;Tbl_BalanceHistory[[#This Row],[RespAgency]]</f>
        <v>157: Compensation Board</v>
      </c>
      <c r="G705" s="3">
        <v>157</v>
      </c>
      <c r="H705" s="3" t="s">
        <v>254</v>
      </c>
      <c r="I705" s="3" t="str">
        <f>_xlfn.XLOOKUP(Tbl_BalanceHistory[[#This Row],[AgyCode]],Tbl_Agencies[Agy Code],Tbl_Agencies[Agy Sort])</f>
        <v>058000</v>
      </c>
      <c r="J705" s="2" t="str">
        <f>Tbl_BalanceHistory[[#This Row],[AgyCode]]&amp;": "&amp;Tbl_BalanceHistory[[#This Row],[Agency Name]]</f>
        <v>157: Compensation Board</v>
      </c>
      <c r="K705" s="1">
        <v>2014</v>
      </c>
      <c r="L705" s="3">
        <v>771</v>
      </c>
      <c r="M705" s="3" t="s">
        <v>262</v>
      </c>
      <c r="N705" s="2" t="str">
        <f>Tbl_BalanceHistory[[#This Row],[ProgramCode]]&amp;": "&amp;Tbl_BalanceHistory[[#This Row],[Program Name]]</f>
        <v>771: Financial Assistance for Local Commissioners of the Revenue</v>
      </c>
      <c r="O705" s="3" t="s">
        <v>1730</v>
      </c>
      <c r="P705" s="1" t="str">
        <f>IF(Tbl_BalanceHistory[[#This Row],[FundCode]]="0100","GF",IF(Tbl_BalanceHistory[[#This Row],[FundCode]]="01000","GF","Hi Ed / OCR"))</f>
        <v>GF</v>
      </c>
      <c r="Q705" s="5">
        <v>17474848</v>
      </c>
      <c r="R705" s="5">
        <v>17323950.309999999</v>
      </c>
      <c r="S705" s="5">
        <v>150897</v>
      </c>
      <c r="T705" s="5">
        <v>0</v>
      </c>
      <c r="U705" s="3"/>
      <c r="V705" s="5">
        <v>150897</v>
      </c>
      <c r="W705" s="5">
        <v>0</v>
      </c>
      <c r="X705" s="5"/>
      <c r="Y705" s="5"/>
      <c r="Z705" s="5">
        <f>Tbl_BalanceHistory[[#This Row],[Discretionary Recommended - Pre 2022]]+Tbl_BalanceHistory[[#This Row],[Discretionary Balance Recommended: Policy]]+Tbl_BalanceHistory[[#This Row],[Discretionary Balance Recommended: Commitments]]</f>
        <v>0</v>
      </c>
      <c r="AA705" s="5">
        <f>Tbl_BalanceHistory[[#This Row],[Discretionary Balance]]-Tbl_BalanceHistory[[#This Row],[Discretionary Reappropriation]]</f>
        <v>150897</v>
      </c>
      <c r="AB705" s="2"/>
      <c r="AC705" s="2"/>
      <c r="AD705" s="2"/>
      <c r="AE705" s="2"/>
    </row>
    <row r="706" spans="1:31" ht="60" x14ac:dyDescent="0.25">
      <c r="A706" s="2" t="s">
        <v>247</v>
      </c>
      <c r="B706" s="3">
        <v>4</v>
      </c>
      <c r="C706" s="3">
        <v>157</v>
      </c>
      <c r="D706" s="3" t="s">
        <v>254</v>
      </c>
      <c r="E706" s="3" t="str">
        <f>_xlfn.XLOOKUP(Tbl_BalanceHistory[[#This Row],[RespAgy]],Tbl_Agencies[Agy Code],Tbl_Agencies[Agy Sort])</f>
        <v>058000</v>
      </c>
      <c r="F706" s="2" t="str">
        <f>Tbl_BalanceHistory[[#This Row],[RespAgy]]&amp;": "&amp;Tbl_BalanceHistory[[#This Row],[RespAgency]]</f>
        <v>157: Compensation Board</v>
      </c>
      <c r="G706" s="3">
        <v>157</v>
      </c>
      <c r="H706" s="3" t="s">
        <v>254</v>
      </c>
      <c r="I706" s="3" t="str">
        <f>_xlfn.XLOOKUP(Tbl_BalanceHistory[[#This Row],[AgyCode]],Tbl_Agencies[Agy Code],Tbl_Agencies[Agy Sort])</f>
        <v>058000</v>
      </c>
      <c r="J706" s="2" t="str">
        <f>Tbl_BalanceHistory[[#This Row],[AgyCode]]&amp;": "&amp;Tbl_BalanceHistory[[#This Row],[Agency Name]]</f>
        <v>157: Compensation Board</v>
      </c>
      <c r="K706" s="1">
        <v>2015</v>
      </c>
      <c r="L706" s="3">
        <v>771</v>
      </c>
      <c r="M706" s="3" t="s">
        <v>262</v>
      </c>
      <c r="N706" s="2" t="str">
        <f>Tbl_BalanceHistory[[#This Row],[ProgramCode]]&amp;": "&amp;Tbl_BalanceHistory[[#This Row],[Program Name]]</f>
        <v>771: Financial Assistance for Local Commissioners of the Revenue</v>
      </c>
      <c r="O706" s="3" t="s">
        <v>1730</v>
      </c>
      <c r="P706" s="1" t="str">
        <f>IF(Tbl_BalanceHistory[[#This Row],[FundCode]]="0100","GF",IF(Tbl_BalanceHistory[[#This Row],[FundCode]]="01000","GF","Hi Ed / OCR"))</f>
        <v>GF</v>
      </c>
      <c r="Q706" s="5">
        <v>17316862</v>
      </c>
      <c r="R706" s="5">
        <v>17316853</v>
      </c>
      <c r="S706" s="5">
        <v>8</v>
      </c>
      <c r="T706" s="5">
        <v>0</v>
      </c>
      <c r="U706" s="3"/>
      <c r="V706" s="5">
        <v>8</v>
      </c>
      <c r="W706" s="5">
        <v>0</v>
      </c>
      <c r="X706" s="5"/>
      <c r="Y706" s="5"/>
      <c r="Z706" s="5">
        <f>Tbl_BalanceHistory[[#This Row],[Discretionary Recommended - Pre 2022]]+Tbl_BalanceHistory[[#This Row],[Discretionary Balance Recommended: Policy]]+Tbl_BalanceHistory[[#This Row],[Discretionary Balance Recommended: Commitments]]</f>
        <v>0</v>
      </c>
      <c r="AA706" s="5">
        <f>Tbl_BalanceHistory[[#This Row],[Discretionary Balance]]-Tbl_BalanceHistory[[#This Row],[Discretionary Reappropriation]]</f>
        <v>8</v>
      </c>
      <c r="AB706" s="2"/>
      <c r="AC706" s="2"/>
      <c r="AD706" s="2"/>
      <c r="AE706" s="2"/>
    </row>
    <row r="707" spans="1:31" ht="60" x14ac:dyDescent="0.25">
      <c r="A707" s="2" t="s">
        <v>247</v>
      </c>
      <c r="B707" s="3">
        <v>4</v>
      </c>
      <c r="C707" s="3">
        <v>157</v>
      </c>
      <c r="D707" s="3" t="s">
        <v>254</v>
      </c>
      <c r="E707" s="3" t="str">
        <f>_xlfn.XLOOKUP(Tbl_BalanceHistory[[#This Row],[RespAgy]],Tbl_Agencies[Agy Code],Tbl_Agencies[Agy Sort])</f>
        <v>058000</v>
      </c>
      <c r="F707" s="2" t="str">
        <f>Tbl_BalanceHistory[[#This Row],[RespAgy]]&amp;": "&amp;Tbl_BalanceHistory[[#This Row],[RespAgency]]</f>
        <v>157: Compensation Board</v>
      </c>
      <c r="G707" s="3">
        <v>157</v>
      </c>
      <c r="H707" s="3" t="s">
        <v>254</v>
      </c>
      <c r="I707" s="3" t="str">
        <f>_xlfn.XLOOKUP(Tbl_BalanceHistory[[#This Row],[AgyCode]],Tbl_Agencies[Agy Code],Tbl_Agencies[Agy Sort])</f>
        <v>058000</v>
      </c>
      <c r="J707" s="2" t="str">
        <f>Tbl_BalanceHistory[[#This Row],[AgyCode]]&amp;": "&amp;Tbl_BalanceHistory[[#This Row],[Agency Name]]</f>
        <v>157: Compensation Board</v>
      </c>
      <c r="K707" s="1">
        <v>2016</v>
      </c>
      <c r="L707" s="3">
        <v>771</v>
      </c>
      <c r="M707" s="3" t="s">
        <v>262</v>
      </c>
      <c r="N707" s="2" t="str">
        <f>Tbl_BalanceHistory[[#This Row],[ProgramCode]]&amp;": "&amp;Tbl_BalanceHistory[[#This Row],[Program Name]]</f>
        <v>771: Financial Assistance for Local Commissioners of the Revenue</v>
      </c>
      <c r="O707" s="3" t="s">
        <v>1730</v>
      </c>
      <c r="P707" s="1" t="str">
        <f>IF(Tbl_BalanceHistory[[#This Row],[FundCode]]="0100","GF",IF(Tbl_BalanceHistory[[#This Row],[FundCode]]="01000","GF","Hi Ed / OCR"))</f>
        <v>GF</v>
      </c>
      <c r="Q707" s="5">
        <v>17761608</v>
      </c>
      <c r="R707" s="5">
        <v>17759893.77</v>
      </c>
      <c r="S707" s="5">
        <v>1714</v>
      </c>
      <c r="T707" s="5">
        <v>0</v>
      </c>
      <c r="U707" s="3"/>
      <c r="V707" s="5">
        <v>1714</v>
      </c>
      <c r="W707" s="5">
        <v>0</v>
      </c>
      <c r="X707" s="5"/>
      <c r="Y707" s="5"/>
      <c r="Z707" s="5">
        <f>Tbl_BalanceHistory[[#This Row],[Discretionary Recommended - Pre 2022]]+Tbl_BalanceHistory[[#This Row],[Discretionary Balance Recommended: Policy]]+Tbl_BalanceHistory[[#This Row],[Discretionary Balance Recommended: Commitments]]</f>
        <v>0</v>
      </c>
      <c r="AA707" s="5">
        <f>Tbl_BalanceHistory[[#This Row],[Discretionary Balance]]-Tbl_BalanceHistory[[#This Row],[Discretionary Reappropriation]]</f>
        <v>1714</v>
      </c>
      <c r="AB707" s="2" t="s">
        <v>1778</v>
      </c>
      <c r="AC707" s="2"/>
      <c r="AD707" s="2"/>
      <c r="AE707" s="2" t="s">
        <v>1778</v>
      </c>
    </row>
    <row r="708" spans="1:31" ht="60" x14ac:dyDescent="0.25">
      <c r="A708" s="2" t="s">
        <v>247</v>
      </c>
      <c r="B708" s="3">
        <v>4</v>
      </c>
      <c r="C708" s="3">
        <v>157</v>
      </c>
      <c r="D708" s="3" t="s">
        <v>254</v>
      </c>
      <c r="E708" s="3" t="str">
        <f>_xlfn.XLOOKUP(Tbl_BalanceHistory[[#This Row],[RespAgy]],Tbl_Agencies[Agy Code],Tbl_Agencies[Agy Sort])</f>
        <v>058000</v>
      </c>
      <c r="F708" s="2" t="str">
        <f>Tbl_BalanceHistory[[#This Row],[RespAgy]]&amp;": "&amp;Tbl_BalanceHistory[[#This Row],[RespAgency]]</f>
        <v>157: Compensation Board</v>
      </c>
      <c r="G708" s="3">
        <v>157</v>
      </c>
      <c r="H708" s="3" t="s">
        <v>254</v>
      </c>
      <c r="I708" s="3" t="str">
        <f>_xlfn.XLOOKUP(Tbl_BalanceHistory[[#This Row],[AgyCode]],Tbl_Agencies[Agy Code],Tbl_Agencies[Agy Sort])</f>
        <v>058000</v>
      </c>
      <c r="J708" s="2" t="str">
        <f>Tbl_BalanceHistory[[#This Row],[AgyCode]]&amp;": "&amp;Tbl_BalanceHistory[[#This Row],[Agency Name]]</f>
        <v>157: Compensation Board</v>
      </c>
      <c r="K708" s="1">
        <v>2017</v>
      </c>
      <c r="L708" s="3">
        <v>771</v>
      </c>
      <c r="M708" s="3" t="s">
        <v>262</v>
      </c>
      <c r="N708" s="2" t="str">
        <f>Tbl_BalanceHistory[[#This Row],[ProgramCode]]&amp;": "&amp;Tbl_BalanceHistory[[#This Row],[Program Name]]</f>
        <v>771: Financial Assistance for Local Commissioners of the Revenue</v>
      </c>
      <c r="O708" s="3" t="s">
        <v>886</v>
      </c>
      <c r="P708" s="1" t="str">
        <f>IF(Tbl_BalanceHistory[[#This Row],[FundCode]]="0100","GF",IF(Tbl_BalanceHistory[[#This Row],[FundCode]]="01000","GF","Hi Ed / OCR"))</f>
        <v>GF</v>
      </c>
      <c r="Q708" s="5">
        <v>17862023</v>
      </c>
      <c r="R708" s="5">
        <v>17807764.609999999</v>
      </c>
      <c r="S708" s="5">
        <v>54258</v>
      </c>
      <c r="T708" s="5">
        <v>0</v>
      </c>
      <c r="U708" s="3"/>
      <c r="V708" s="5">
        <v>54258</v>
      </c>
      <c r="W708" s="5">
        <v>0</v>
      </c>
      <c r="X708" s="5"/>
      <c r="Y708" s="5"/>
      <c r="Z708" s="5">
        <f>Tbl_BalanceHistory[[#This Row],[Discretionary Recommended - Pre 2022]]+Tbl_BalanceHistory[[#This Row],[Discretionary Balance Recommended: Policy]]+Tbl_BalanceHistory[[#This Row],[Discretionary Balance Recommended: Commitments]]</f>
        <v>0</v>
      </c>
      <c r="AA708" s="5">
        <f>Tbl_BalanceHistory[[#This Row],[Discretionary Balance]]-Tbl_BalanceHistory[[#This Row],[Discretionary Reappropriation]]</f>
        <v>54258</v>
      </c>
      <c r="AB708" s="2" t="s">
        <v>1762</v>
      </c>
      <c r="AC708" s="2"/>
      <c r="AD708" s="2"/>
      <c r="AE708" s="2"/>
    </row>
    <row r="709" spans="1:31" ht="60" x14ac:dyDescent="0.25">
      <c r="A709" s="2" t="s">
        <v>247</v>
      </c>
      <c r="B709" s="3">
        <v>4</v>
      </c>
      <c r="C709" s="3">
        <v>157</v>
      </c>
      <c r="D709" s="3" t="s">
        <v>254</v>
      </c>
      <c r="E709" s="3" t="str">
        <f>_xlfn.XLOOKUP(Tbl_BalanceHistory[[#This Row],[RespAgy]],Tbl_Agencies[Agy Code],Tbl_Agencies[Agy Sort])</f>
        <v>058000</v>
      </c>
      <c r="F709" s="2" t="str">
        <f>Tbl_BalanceHistory[[#This Row],[RespAgy]]&amp;": "&amp;Tbl_BalanceHistory[[#This Row],[RespAgency]]</f>
        <v>157: Compensation Board</v>
      </c>
      <c r="G709" s="3">
        <v>157</v>
      </c>
      <c r="H709" s="3" t="s">
        <v>254</v>
      </c>
      <c r="I709" s="3" t="str">
        <f>_xlfn.XLOOKUP(Tbl_BalanceHistory[[#This Row],[AgyCode]],Tbl_Agencies[Agy Code],Tbl_Agencies[Agy Sort])</f>
        <v>058000</v>
      </c>
      <c r="J709" s="2" t="str">
        <f>Tbl_BalanceHistory[[#This Row],[AgyCode]]&amp;": "&amp;Tbl_BalanceHistory[[#This Row],[Agency Name]]</f>
        <v>157: Compensation Board</v>
      </c>
      <c r="K709" s="1">
        <v>2018</v>
      </c>
      <c r="L709" s="3">
        <v>771</v>
      </c>
      <c r="M709" s="3" t="s">
        <v>262</v>
      </c>
      <c r="N709" s="2" t="str">
        <f>Tbl_BalanceHistory[[#This Row],[ProgramCode]]&amp;": "&amp;Tbl_BalanceHistory[[#This Row],[Program Name]]</f>
        <v>771: Financial Assistance for Local Commissioners of the Revenue</v>
      </c>
      <c r="O709" s="3" t="s">
        <v>886</v>
      </c>
      <c r="P709" s="1" t="str">
        <f>IF(Tbl_BalanceHistory[[#This Row],[FundCode]]="0100","GF",IF(Tbl_BalanceHistory[[#This Row],[FundCode]]="01000","GF","Hi Ed / OCR"))</f>
        <v>GF</v>
      </c>
      <c r="Q709" s="5">
        <v>18433088</v>
      </c>
      <c r="R709" s="5">
        <v>18387331.629999999</v>
      </c>
      <c r="S709" s="5">
        <v>45756</v>
      </c>
      <c r="T709" s="5">
        <v>0</v>
      </c>
      <c r="U709" s="3"/>
      <c r="V709" s="5">
        <v>45756</v>
      </c>
      <c r="W709" s="5">
        <v>0</v>
      </c>
      <c r="X709" s="5"/>
      <c r="Y709" s="5"/>
      <c r="Z709" s="5">
        <f>Tbl_BalanceHistory[[#This Row],[Discretionary Recommended - Pre 2022]]+Tbl_BalanceHistory[[#This Row],[Discretionary Balance Recommended: Policy]]+Tbl_BalanceHistory[[#This Row],[Discretionary Balance Recommended: Commitments]]</f>
        <v>0</v>
      </c>
      <c r="AA709" s="5">
        <f>Tbl_BalanceHistory[[#This Row],[Discretionary Balance]]-Tbl_BalanceHistory[[#This Row],[Discretionary Reappropriation]]</f>
        <v>45756</v>
      </c>
      <c r="AB709" s="2" t="s">
        <v>1779</v>
      </c>
      <c r="AC709" s="2"/>
      <c r="AD709" s="2"/>
      <c r="AE709" s="2"/>
    </row>
    <row r="710" spans="1:31" ht="60" x14ac:dyDescent="0.25">
      <c r="A710" s="2" t="s">
        <v>247</v>
      </c>
      <c r="B710" s="3">
        <v>4</v>
      </c>
      <c r="C710" s="3">
        <v>157</v>
      </c>
      <c r="D710" s="3" t="s">
        <v>254</v>
      </c>
      <c r="E710" s="3" t="str">
        <f>_xlfn.XLOOKUP(Tbl_BalanceHistory[[#This Row],[RespAgy]],Tbl_Agencies[Agy Code],Tbl_Agencies[Agy Sort])</f>
        <v>058000</v>
      </c>
      <c r="F710" s="2" t="str">
        <f>Tbl_BalanceHistory[[#This Row],[RespAgy]]&amp;": "&amp;Tbl_BalanceHistory[[#This Row],[RespAgency]]</f>
        <v>157: Compensation Board</v>
      </c>
      <c r="G710" s="3">
        <v>157</v>
      </c>
      <c r="H710" s="3" t="s">
        <v>254</v>
      </c>
      <c r="I710" s="3" t="str">
        <f>_xlfn.XLOOKUP(Tbl_BalanceHistory[[#This Row],[AgyCode]],Tbl_Agencies[Agy Code],Tbl_Agencies[Agy Sort])</f>
        <v>058000</v>
      </c>
      <c r="J710" s="2" t="str">
        <f>Tbl_BalanceHistory[[#This Row],[AgyCode]]&amp;": "&amp;Tbl_BalanceHistory[[#This Row],[Agency Name]]</f>
        <v>157: Compensation Board</v>
      </c>
      <c r="K710" s="1">
        <v>2019</v>
      </c>
      <c r="L710" s="3">
        <v>771</v>
      </c>
      <c r="M710" s="3" t="s">
        <v>262</v>
      </c>
      <c r="N710" s="2" t="str">
        <f>Tbl_BalanceHistory[[#This Row],[ProgramCode]]&amp;": "&amp;Tbl_BalanceHistory[[#This Row],[Program Name]]</f>
        <v>771: Financial Assistance for Local Commissioners of the Revenue</v>
      </c>
      <c r="O710" s="3" t="s">
        <v>886</v>
      </c>
      <c r="P710" s="1" t="str">
        <f>IF(Tbl_BalanceHistory[[#This Row],[FundCode]]="0100","GF",IF(Tbl_BalanceHistory[[#This Row],[FundCode]]="01000","GF","Hi Ed / OCR"))</f>
        <v>GF</v>
      </c>
      <c r="Q710" s="5">
        <v>18515162.449999999</v>
      </c>
      <c r="R710" s="5">
        <v>18511020.66</v>
      </c>
      <c r="S710" s="5">
        <v>4141.79</v>
      </c>
      <c r="T710" s="5">
        <v>0</v>
      </c>
      <c r="U710" s="3"/>
      <c r="V710" s="5">
        <v>4141.79</v>
      </c>
      <c r="W710" s="5">
        <v>0</v>
      </c>
      <c r="X710" s="5"/>
      <c r="Y710" s="5"/>
      <c r="Z710" s="5">
        <f>Tbl_BalanceHistory[[#This Row],[Discretionary Recommended - Pre 2022]]+Tbl_BalanceHistory[[#This Row],[Discretionary Balance Recommended: Policy]]+Tbl_BalanceHistory[[#This Row],[Discretionary Balance Recommended: Commitments]]</f>
        <v>0</v>
      </c>
      <c r="AA710" s="5">
        <f>Tbl_BalanceHistory[[#This Row],[Discretionary Balance]]-Tbl_BalanceHistory[[#This Row],[Discretionary Reappropriation]]</f>
        <v>4141.79</v>
      </c>
      <c r="AB710" s="2" t="s">
        <v>1779</v>
      </c>
      <c r="AC710" s="2"/>
      <c r="AD710" s="2"/>
      <c r="AE710" s="2"/>
    </row>
    <row r="711" spans="1:31" ht="60" x14ac:dyDescent="0.25">
      <c r="A711" s="2" t="s">
        <v>247</v>
      </c>
      <c r="B711" s="3">
        <v>4</v>
      </c>
      <c r="C711" s="3">
        <v>157</v>
      </c>
      <c r="D711" s="3" t="s">
        <v>254</v>
      </c>
      <c r="E711" s="3" t="str">
        <f>_xlfn.XLOOKUP(Tbl_BalanceHistory[[#This Row],[RespAgy]],Tbl_Agencies[Agy Code],Tbl_Agencies[Agy Sort])</f>
        <v>058000</v>
      </c>
      <c r="F711" s="2" t="str">
        <f>Tbl_BalanceHistory[[#This Row],[RespAgy]]&amp;": "&amp;Tbl_BalanceHistory[[#This Row],[RespAgency]]</f>
        <v>157: Compensation Board</v>
      </c>
      <c r="G711" s="3">
        <v>157</v>
      </c>
      <c r="H711" s="3" t="s">
        <v>254</v>
      </c>
      <c r="I711" s="3" t="str">
        <f>_xlfn.XLOOKUP(Tbl_BalanceHistory[[#This Row],[AgyCode]],Tbl_Agencies[Agy Code],Tbl_Agencies[Agy Sort])</f>
        <v>058000</v>
      </c>
      <c r="J711" s="2" t="str">
        <f>Tbl_BalanceHistory[[#This Row],[AgyCode]]&amp;": "&amp;Tbl_BalanceHistory[[#This Row],[Agency Name]]</f>
        <v>157: Compensation Board</v>
      </c>
      <c r="K711" s="1">
        <v>2020</v>
      </c>
      <c r="L711" s="3">
        <v>771</v>
      </c>
      <c r="M711" s="3" t="s">
        <v>262</v>
      </c>
      <c r="N711" s="2" t="str">
        <f>Tbl_BalanceHistory[[#This Row],[ProgramCode]]&amp;": "&amp;Tbl_BalanceHistory[[#This Row],[Program Name]]</f>
        <v>771: Financial Assistance for Local Commissioners of the Revenue</v>
      </c>
      <c r="O711" s="3" t="s">
        <v>886</v>
      </c>
      <c r="P711" s="1" t="str">
        <f>IF(Tbl_BalanceHistory[[#This Row],[FundCode]]="0100","GF",IF(Tbl_BalanceHistory[[#This Row],[FundCode]]="01000","GF","Hi Ed / OCR"))</f>
        <v>GF</v>
      </c>
      <c r="Q711" s="5">
        <v>19071985</v>
      </c>
      <c r="R711" s="5">
        <v>19048659.170000002</v>
      </c>
      <c r="S711" s="5">
        <v>23325.83</v>
      </c>
      <c r="T711" s="5">
        <v>0</v>
      </c>
      <c r="U711" s="3"/>
      <c r="V711" s="5">
        <v>23325.83</v>
      </c>
      <c r="W711" s="5">
        <v>0</v>
      </c>
      <c r="X711" s="5"/>
      <c r="Y711" s="5"/>
      <c r="Z711" s="5">
        <f>Tbl_BalanceHistory[[#This Row],[Discretionary Recommended - Pre 2022]]+Tbl_BalanceHistory[[#This Row],[Discretionary Balance Recommended: Policy]]+Tbl_BalanceHistory[[#This Row],[Discretionary Balance Recommended: Commitments]]</f>
        <v>0</v>
      </c>
      <c r="AA711" s="5">
        <f>Tbl_BalanceHistory[[#This Row],[Discretionary Balance]]-Tbl_BalanceHistory[[#This Row],[Discretionary Reappropriation]]</f>
        <v>23325.83</v>
      </c>
      <c r="AB711" s="2"/>
      <c r="AC711" s="2"/>
      <c r="AD711" s="2"/>
      <c r="AE711" s="2" t="s">
        <v>1780</v>
      </c>
    </row>
    <row r="712" spans="1:31" ht="60" x14ac:dyDescent="0.25">
      <c r="A712" s="2" t="s">
        <v>247</v>
      </c>
      <c r="B712" s="3">
        <v>4</v>
      </c>
      <c r="C712" s="3">
        <v>157</v>
      </c>
      <c r="D712" s="3" t="s">
        <v>254</v>
      </c>
      <c r="E712" s="3" t="str">
        <f>_xlfn.XLOOKUP(Tbl_BalanceHistory[[#This Row],[RespAgy]],Tbl_Agencies[Agy Code],Tbl_Agencies[Agy Sort])</f>
        <v>058000</v>
      </c>
      <c r="F712" s="2" t="str">
        <f>Tbl_BalanceHistory[[#This Row],[RespAgy]]&amp;": "&amp;Tbl_BalanceHistory[[#This Row],[RespAgency]]</f>
        <v>157: Compensation Board</v>
      </c>
      <c r="G712" s="3">
        <v>157</v>
      </c>
      <c r="H712" s="3" t="s">
        <v>254</v>
      </c>
      <c r="I712" s="3" t="str">
        <f>_xlfn.XLOOKUP(Tbl_BalanceHistory[[#This Row],[AgyCode]],Tbl_Agencies[Agy Code],Tbl_Agencies[Agy Sort])</f>
        <v>058000</v>
      </c>
      <c r="J712" s="2" t="str">
        <f>Tbl_BalanceHistory[[#This Row],[AgyCode]]&amp;": "&amp;Tbl_BalanceHistory[[#This Row],[Agency Name]]</f>
        <v>157: Compensation Board</v>
      </c>
      <c r="K712" s="1">
        <v>2021</v>
      </c>
      <c r="L712" s="3">
        <v>771</v>
      </c>
      <c r="M712" s="3" t="s">
        <v>262</v>
      </c>
      <c r="N712" s="2" t="str">
        <f>Tbl_BalanceHistory[[#This Row],[ProgramCode]]&amp;": "&amp;Tbl_BalanceHistory[[#This Row],[Program Name]]</f>
        <v>771: Financial Assistance for Local Commissioners of the Revenue</v>
      </c>
      <c r="O712" s="3" t="s">
        <v>886</v>
      </c>
      <c r="P712" s="1" t="str">
        <f>IF(Tbl_BalanceHistory[[#This Row],[FundCode]]="0100","GF",IF(Tbl_BalanceHistory[[#This Row],[FundCode]]="01000","GF","Hi Ed / OCR"))</f>
        <v>GF</v>
      </c>
      <c r="Q712" s="5">
        <v>19203348</v>
      </c>
      <c r="R712" s="5">
        <v>19155684.879999999</v>
      </c>
      <c r="S712" s="5">
        <v>47663.12</v>
      </c>
      <c r="T712" s="5">
        <v>0</v>
      </c>
      <c r="U712" s="3"/>
      <c r="V712" s="5">
        <v>47663.12</v>
      </c>
      <c r="W712" s="5">
        <v>0</v>
      </c>
      <c r="X712" s="5"/>
      <c r="Y712" s="5"/>
      <c r="Z712" s="5">
        <f>Tbl_BalanceHistory[[#This Row],[Discretionary Recommended - Pre 2022]]+Tbl_BalanceHistory[[#This Row],[Discretionary Balance Recommended: Policy]]+Tbl_BalanceHistory[[#This Row],[Discretionary Balance Recommended: Commitments]]</f>
        <v>0</v>
      </c>
      <c r="AA712" s="5">
        <f>Tbl_BalanceHistory[[#This Row],[Discretionary Balance]]-Tbl_BalanceHistory[[#This Row],[Discretionary Reappropriation]]</f>
        <v>47663.12</v>
      </c>
      <c r="AB712" s="2"/>
      <c r="AC712" s="2"/>
      <c r="AD712" s="2"/>
      <c r="AE712" s="2" t="s">
        <v>1781</v>
      </c>
    </row>
    <row r="713" spans="1:31" ht="60" x14ac:dyDescent="0.25">
      <c r="A713" s="2" t="s">
        <v>247</v>
      </c>
      <c r="B713" s="3">
        <v>4</v>
      </c>
      <c r="C713" s="3">
        <v>157</v>
      </c>
      <c r="D713" s="3" t="s">
        <v>254</v>
      </c>
      <c r="E713" s="3" t="str">
        <f>_xlfn.XLOOKUP(Tbl_BalanceHistory[[#This Row],[RespAgy]],Tbl_Agencies[Agy Code],Tbl_Agencies[Agy Sort])</f>
        <v>058000</v>
      </c>
      <c r="F713" s="2" t="str">
        <f>Tbl_BalanceHistory[[#This Row],[RespAgy]]&amp;": "&amp;Tbl_BalanceHistory[[#This Row],[RespAgency]]</f>
        <v>157: Compensation Board</v>
      </c>
      <c r="G713" s="3">
        <v>157</v>
      </c>
      <c r="H713" s="3" t="s">
        <v>254</v>
      </c>
      <c r="I713" s="3" t="str">
        <f>_xlfn.XLOOKUP(Tbl_BalanceHistory[[#This Row],[AgyCode]],Tbl_Agencies[Agy Code],Tbl_Agencies[Agy Sort])</f>
        <v>058000</v>
      </c>
      <c r="J713" s="2" t="str">
        <f>Tbl_BalanceHistory[[#This Row],[AgyCode]]&amp;": "&amp;Tbl_BalanceHistory[[#This Row],[Agency Name]]</f>
        <v>157: Compensation Board</v>
      </c>
      <c r="K713" s="1">
        <v>2022</v>
      </c>
      <c r="L713" s="3">
        <v>771</v>
      </c>
      <c r="M713" s="3" t="s">
        <v>262</v>
      </c>
      <c r="N713" s="2" t="str">
        <f>Tbl_BalanceHistory[[#This Row],[ProgramCode]]&amp;": "&amp;Tbl_BalanceHistory[[#This Row],[Program Name]]</f>
        <v>771: Financial Assistance for Local Commissioners of the Revenue</v>
      </c>
      <c r="O713" s="3" t="s">
        <v>886</v>
      </c>
      <c r="P713" s="1" t="str">
        <f>IF(Tbl_BalanceHistory[[#This Row],[FundCode]]="0100","GF",IF(Tbl_BalanceHistory[[#This Row],[FundCode]]="01000","GF","Hi Ed / OCR"))</f>
        <v>GF</v>
      </c>
      <c r="Q713" s="5">
        <v>21149296.670000002</v>
      </c>
      <c r="R713" s="5">
        <v>21015468.469999999</v>
      </c>
      <c r="S713" s="5">
        <v>133828.20000000001</v>
      </c>
      <c r="T713" s="5">
        <v>0</v>
      </c>
      <c r="U713" s="3"/>
      <c r="V713" s="5">
        <v>133828.20000000001</v>
      </c>
      <c r="W713" s="5"/>
      <c r="X713" s="5">
        <v>0</v>
      </c>
      <c r="Y713" s="5">
        <v>0</v>
      </c>
      <c r="Z713" s="5">
        <f>Tbl_BalanceHistory[[#This Row],[Discretionary Recommended - Pre 2022]]+Tbl_BalanceHistory[[#This Row],[Discretionary Balance Recommended: Policy]]+Tbl_BalanceHistory[[#This Row],[Discretionary Balance Recommended: Commitments]]</f>
        <v>0</v>
      </c>
      <c r="AA713" s="5">
        <f>Tbl_BalanceHistory[[#This Row],[Discretionary Balance]]-Tbl_BalanceHistory[[#This Row],[Discretionary Reappropriation]]</f>
        <v>133828.20000000001</v>
      </c>
      <c r="AB713" s="2"/>
      <c r="AC713" s="2"/>
      <c r="AD713" s="2"/>
      <c r="AE713" s="2"/>
    </row>
    <row r="714" spans="1:31" ht="60" x14ac:dyDescent="0.25">
      <c r="A714" s="2" t="s">
        <v>247</v>
      </c>
      <c r="B714" s="3">
        <v>4</v>
      </c>
      <c r="C714" s="3">
        <v>157</v>
      </c>
      <c r="D714" s="3" t="s">
        <v>254</v>
      </c>
      <c r="E714" s="3" t="str">
        <f>_xlfn.XLOOKUP(Tbl_BalanceHistory[[#This Row],[RespAgy]],Tbl_Agencies[Agy Code],Tbl_Agencies[Agy Sort])</f>
        <v>058000</v>
      </c>
      <c r="F714" s="2" t="str">
        <f>Tbl_BalanceHistory[[#This Row],[RespAgy]]&amp;": "&amp;Tbl_BalanceHistory[[#This Row],[RespAgency]]</f>
        <v>157: Compensation Board</v>
      </c>
      <c r="G714" s="3">
        <v>157</v>
      </c>
      <c r="H714" s="3" t="s">
        <v>254</v>
      </c>
      <c r="I714" s="3" t="str">
        <f>_xlfn.XLOOKUP(Tbl_BalanceHistory[[#This Row],[AgyCode]],Tbl_Agencies[Agy Code],Tbl_Agencies[Agy Sort])</f>
        <v>058000</v>
      </c>
      <c r="J714" s="2" t="str">
        <f>Tbl_BalanceHistory[[#This Row],[AgyCode]]&amp;": "&amp;Tbl_BalanceHistory[[#This Row],[Agency Name]]</f>
        <v>157: Compensation Board</v>
      </c>
      <c r="K714" s="1">
        <v>2023</v>
      </c>
      <c r="L714" s="3">
        <v>771</v>
      </c>
      <c r="M714" s="3" t="s">
        <v>262</v>
      </c>
      <c r="N714" s="2" t="str">
        <f>Tbl_BalanceHistory[[#This Row],[ProgramCode]]&amp;": "&amp;Tbl_BalanceHistory[[#This Row],[Program Name]]</f>
        <v>771: Financial Assistance for Local Commissioners of the Revenue</v>
      </c>
      <c r="O714" s="3" t="s">
        <v>886</v>
      </c>
      <c r="P714" s="1" t="str">
        <f>IF(Tbl_BalanceHistory[[#This Row],[FundCode]]="0100","GF",IF(Tbl_BalanceHistory[[#This Row],[FundCode]]="01000","GF","Hi Ed / OCR"))</f>
        <v>GF</v>
      </c>
      <c r="Q714" s="5">
        <v>23082783.550000001</v>
      </c>
      <c r="R714" s="5">
        <v>22828804.739999998</v>
      </c>
      <c r="S714" s="5">
        <v>253978.81</v>
      </c>
      <c r="T714" s="5">
        <v>0</v>
      </c>
      <c r="U714" s="3"/>
      <c r="V714" s="5">
        <v>253978.81</v>
      </c>
      <c r="W714" s="5">
        <v>0</v>
      </c>
      <c r="X714" s="5">
        <v>0</v>
      </c>
      <c r="Y714" s="5">
        <v>0</v>
      </c>
      <c r="Z714" s="5">
        <v>0</v>
      </c>
      <c r="AA714" s="5">
        <v>253978.81</v>
      </c>
      <c r="AB714" s="2"/>
      <c r="AC714" s="2"/>
      <c r="AD714" s="2"/>
      <c r="AE714" s="2"/>
    </row>
    <row r="715" spans="1:31" ht="60" x14ac:dyDescent="0.25">
      <c r="A715" s="2" t="s">
        <v>247</v>
      </c>
      <c r="B715" s="3">
        <v>4</v>
      </c>
      <c r="C715" s="3">
        <v>157</v>
      </c>
      <c r="D715" s="3" t="s">
        <v>254</v>
      </c>
      <c r="E715" s="3" t="str">
        <f>_xlfn.XLOOKUP(Tbl_BalanceHistory[[#This Row],[RespAgy]],Tbl_Agencies[Agy Code],Tbl_Agencies[Agy Sort])</f>
        <v>058000</v>
      </c>
      <c r="F715" s="2" t="str">
        <f>Tbl_BalanceHistory[[#This Row],[RespAgy]]&amp;": "&amp;Tbl_BalanceHistory[[#This Row],[RespAgency]]</f>
        <v>157: Compensation Board</v>
      </c>
      <c r="G715" s="3">
        <v>157</v>
      </c>
      <c r="H715" s="3" t="s">
        <v>254</v>
      </c>
      <c r="I715" s="3" t="str">
        <f>_xlfn.XLOOKUP(Tbl_BalanceHistory[[#This Row],[AgyCode]],Tbl_Agencies[Agy Code],Tbl_Agencies[Agy Sort])</f>
        <v>058000</v>
      </c>
      <c r="J715" s="2" t="str">
        <f>Tbl_BalanceHistory[[#This Row],[AgyCode]]&amp;": "&amp;Tbl_BalanceHistory[[#This Row],[Agency Name]]</f>
        <v>157: Compensation Board</v>
      </c>
      <c r="K715" s="1">
        <v>2024</v>
      </c>
      <c r="L715" s="3">
        <v>771</v>
      </c>
      <c r="M715" s="3" t="s">
        <v>262</v>
      </c>
      <c r="N715" s="2" t="str">
        <f>Tbl_BalanceHistory[[#This Row],[ProgramCode]]&amp;": "&amp;Tbl_BalanceHistory[[#This Row],[Program Name]]</f>
        <v>771: Financial Assistance for Local Commissioners of the Revenue</v>
      </c>
      <c r="O715" s="3" t="s">
        <v>886</v>
      </c>
      <c r="P715" s="1" t="str">
        <f>IF(Tbl_BalanceHistory[[#This Row],[FundCode]]="0100","GF",IF(Tbl_BalanceHistory[[#This Row],[FundCode]]="01000","GF","Hi Ed / OCR"))</f>
        <v>GF</v>
      </c>
      <c r="Q715" s="5">
        <v>25895597.629999999</v>
      </c>
      <c r="R715" s="5">
        <v>25422896.120000001</v>
      </c>
      <c r="S715" s="5">
        <v>472701.51</v>
      </c>
      <c r="T715" s="5">
        <v>0</v>
      </c>
      <c r="U715" s="3"/>
      <c r="V715" s="5">
        <v>472701.51</v>
      </c>
      <c r="W715" s="5">
        <v>0</v>
      </c>
      <c r="X715" s="5">
        <v>0</v>
      </c>
      <c r="Y715" s="5">
        <v>0</v>
      </c>
      <c r="Z715" s="5">
        <v>0</v>
      </c>
      <c r="AA715" s="5">
        <v>472701.51</v>
      </c>
      <c r="AB715" s="2"/>
      <c r="AC715" s="2"/>
      <c r="AD715" s="2"/>
      <c r="AE715" s="2"/>
    </row>
    <row r="716" spans="1:31" ht="45" x14ac:dyDescent="0.25">
      <c r="A716" s="2" t="s">
        <v>247</v>
      </c>
      <c r="B716" s="3">
        <v>4</v>
      </c>
      <c r="C716" s="3">
        <v>157</v>
      </c>
      <c r="D716" s="3" t="s">
        <v>254</v>
      </c>
      <c r="E716" s="3" t="str">
        <f>_xlfn.XLOOKUP(Tbl_BalanceHistory[[#This Row],[RespAgy]],Tbl_Agencies[Agy Code],Tbl_Agencies[Agy Sort])</f>
        <v>058000</v>
      </c>
      <c r="F716" s="2" t="str">
        <f>Tbl_BalanceHistory[[#This Row],[RespAgy]]&amp;": "&amp;Tbl_BalanceHistory[[#This Row],[RespAgency]]</f>
        <v>157: Compensation Board</v>
      </c>
      <c r="G716" s="3">
        <v>157</v>
      </c>
      <c r="H716" s="3" t="s">
        <v>254</v>
      </c>
      <c r="I716" s="3" t="str">
        <f>_xlfn.XLOOKUP(Tbl_BalanceHistory[[#This Row],[AgyCode]],Tbl_Agencies[Agy Code],Tbl_Agencies[Agy Sort])</f>
        <v>058000</v>
      </c>
      <c r="J716" s="2" t="str">
        <f>Tbl_BalanceHistory[[#This Row],[AgyCode]]&amp;": "&amp;Tbl_BalanceHistory[[#This Row],[Agency Name]]</f>
        <v>157: Compensation Board</v>
      </c>
      <c r="K716" s="1">
        <v>2014</v>
      </c>
      <c r="L716" s="3">
        <v>772</v>
      </c>
      <c r="M716" s="3" t="s">
        <v>264</v>
      </c>
      <c r="N716" s="2" t="str">
        <f>Tbl_BalanceHistory[[#This Row],[ProgramCode]]&amp;": "&amp;Tbl_BalanceHistory[[#This Row],[Program Name]]</f>
        <v>772: Financial Assistance for Attorneys for the Commonwealth</v>
      </c>
      <c r="O716" s="3" t="s">
        <v>1730</v>
      </c>
      <c r="P716" s="1" t="str">
        <f>IF(Tbl_BalanceHistory[[#This Row],[FundCode]]="0100","GF",IF(Tbl_BalanceHistory[[#This Row],[FundCode]]="01000","GF","Hi Ed / OCR"))</f>
        <v>GF</v>
      </c>
      <c r="Q716" s="5">
        <v>67064699</v>
      </c>
      <c r="R716" s="5">
        <v>65480365.299999997</v>
      </c>
      <c r="S716" s="5">
        <v>1584333</v>
      </c>
      <c r="T716" s="5">
        <v>0</v>
      </c>
      <c r="U716" s="3"/>
      <c r="V716" s="5">
        <v>1584333</v>
      </c>
      <c r="W716" s="5">
        <v>0</v>
      </c>
      <c r="X716" s="5"/>
      <c r="Y716" s="5"/>
      <c r="Z716" s="5">
        <f>Tbl_BalanceHistory[[#This Row],[Discretionary Recommended - Pre 2022]]+Tbl_BalanceHistory[[#This Row],[Discretionary Balance Recommended: Policy]]+Tbl_BalanceHistory[[#This Row],[Discretionary Balance Recommended: Commitments]]</f>
        <v>0</v>
      </c>
      <c r="AA716" s="5">
        <f>Tbl_BalanceHistory[[#This Row],[Discretionary Balance]]-Tbl_BalanceHistory[[#This Row],[Discretionary Reappropriation]]</f>
        <v>1584333</v>
      </c>
      <c r="AB716" s="2"/>
      <c r="AC716" s="2"/>
      <c r="AD716" s="2"/>
      <c r="AE716" s="2"/>
    </row>
    <row r="717" spans="1:31" ht="45" x14ac:dyDescent="0.25">
      <c r="A717" s="2" t="s">
        <v>247</v>
      </c>
      <c r="B717" s="3">
        <v>4</v>
      </c>
      <c r="C717" s="3">
        <v>157</v>
      </c>
      <c r="D717" s="3" t="s">
        <v>254</v>
      </c>
      <c r="E717" s="3" t="str">
        <f>_xlfn.XLOOKUP(Tbl_BalanceHistory[[#This Row],[RespAgy]],Tbl_Agencies[Agy Code],Tbl_Agencies[Agy Sort])</f>
        <v>058000</v>
      </c>
      <c r="F717" s="2" t="str">
        <f>Tbl_BalanceHistory[[#This Row],[RespAgy]]&amp;": "&amp;Tbl_BalanceHistory[[#This Row],[RespAgency]]</f>
        <v>157: Compensation Board</v>
      </c>
      <c r="G717" s="3">
        <v>157</v>
      </c>
      <c r="H717" s="3" t="s">
        <v>254</v>
      </c>
      <c r="I717" s="3" t="str">
        <f>_xlfn.XLOOKUP(Tbl_BalanceHistory[[#This Row],[AgyCode]],Tbl_Agencies[Agy Code],Tbl_Agencies[Agy Sort])</f>
        <v>058000</v>
      </c>
      <c r="J717" s="2" t="str">
        <f>Tbl_BalanceHistory[[#This Row],[AgyCode]]&amp;": "&amp;Tbl_BalanceHistory[[#This Row],[Agency Name]]</f>
        <v>157: Compensation Board</v>
      </c>
      <c r="K717" s="1">
        <v>2015</v>
      </c>
      <c r="L717" s="3">
        <v>772</v>
      </c>
      <c r="M717" s="3" t="s">
        <v>264</v>
      </c>
      <c r="N717" s="2" t="str">
        <f>Tbl_BalanceHistory[[#This Row],[ProgramCode]]&amp;": "&amp;Tbl_BalanceHistory[[#This Row],[Program Name]]</f>
        <v>772: Financial Assistance for Attorneys for the Commonwealth</v>
      </c>
      <c r="O717" s="3" t="s">
        <v>1730</v>
      </c>
      <c r="P717" s="1" t="str">
        <f>IF(Tbl_BalanceHistory[[#This Row],[FundCode]]="0100","GF",IF(Tbl_BalanceHistory[[#This Row],[FundCode]]="01000","GF","Hi Ed / OCR"))</f>
        <v>GF</v>
      </c>
      <c r="Q717" s="5">
        <v>68556187</v>
      </c>
      <c r="R717" s="5">
        <v>67363323</v>
      </c>
      <c r="S717" s="5">
        <v>1192863</v>
      </c>
      <c r="T717" s="5">
        <v>0</v>
      </c>
      <c r="U717" s="3"/>
      <c r="V717" s="5">
        <v>1192863</v>
      </c>
      <c r="W717" s="5">
        <v>0</v>
      </c>
      <c r="X717" s="5"/>
      <c r="Y717" s="5"/>
      <c r="Z717" s="5">
        <f>Tbl_BalanceHistory[[#This Row],[Discretionary Recommended - Pre 2022]]+Tbl_BalanceHistory[[#This Row],[Discretionary Balance Recommended: Policy]]+Tbl_BalanceHistory[[#This Row],[Discretionary Balance Recommended: Commitments]]</f>
        <v>0</v>
      </c>
      <c r="AA717" s="5">
        <f>Tbl_BalanceHistory[[#This Row],[Discretionary Balance]]-Tbl_BalanceHistory[[#This Row],[Discretionary Reappropriation]]</f>
        <v>1192863</v>
      </c>
      <c r="AB717" s="2"/>
      <c r="AC717" s="2"/>
      <c r="AD717" s="2"/>
      <c r="AE717" s="2"/>
    </row>
    <row r="718" spans="1:31" ht="45" x14ac:dyDescent="0.25">
      <c r="A718" s="2" t="s">
        <v>247</v>
      </c>
      <c r="B718" s="3">
        <v>4</v>
      </c>
      <c r="C718" s="3">
        <v>157</v>
      </c>
      <c r="D718" s="3" t="s">
        <v>254</v>
      </c>
      <c r="E718" s="3" t="str">
        <f>_xlfn.XLOOKUP(Tbl_BalanceHistory[[#This Row],[RespAgy]],Tbl_Agencies[Agy Code],Tbl_Agencies[Agy Sort])</f>
        <v>058000</v>
      </c>
      <c r="F718" s="2" t="str">
        <f>Tbl_BalanceHistory[[#This Row],[RespAgy]]&amp;": "&amp;Tbl_BalanceHistory[[#This Row],[RespAgency]]</f>
        <v>157: Compensation Board</v>
      </c>
      <c r="G718" s="3">
        <v>157</v>
      </c>
      <c r="H718" s="3" t="s">
        <v>254</v>
      </c>
      <c r="I718" s="3" t="str">
        <f>_xlfn.XLOOKUP(Tbl_BalanceHistory[[#This Row],[AgyCode]],Tbl_Agencies[Agy Code],Tbl_Agencies[Agy Sort])</f>
        <v>058000</v>
      </c>
      <c r="J718" s="2" t="str">
        <f>Tbl_BalanceHistory[[#This Row],[AgyCode]]&amp;": "&amp;Tbl_BalanceHistory[[#This Row],[Agency Name]]</f>
        <v>157: Compensation Board</v>
      </c>
      <c r="K718" s="1">
        <v>2016</v>
      </c>
      <c r="L718" s="3">
        <v>772</v>
      </c>
      <c r="M718" s="3" t="s">
        <v>264</v>
      </c>
      <c r="N718" s="2" t="str">
        <f>Tbl_BalanceHistory[[#This Row],[ProgramCode]]&amp;": "&amp;Tbl_BalanceHistory[[#This Row],[Program Name]]</f>
        <v>772: Financial Assistance for Attorneys for the Commonwealth</v>
      </c>
      <c r="O718" s="3" t="s">
        <v>1730</v>
      </c>
      <c r="P718" s="1" t="str">
        <f>IF(Tbl_BalanceHistory[[#This Row],[FundCode]]="0100","GF",IF(Tbl_BalanceHistory[[#This Row],[FundCode]]="01000","GF","Hi Ed / OCR"))</f>
        <v>GF</v>
      </c>
      <c r="Q718" s="5">
        <v>70492202</v>
      </c>
      <c r="R718" s="5">
        <v>69129568.400000006</v>
      </c>
      <c r="S718" s="5">
        <v>1362633</v>
      </c>
      <c r="T718" s="5">
        <v>0</v>
      </c>
      <c r="U718" s="3"/>
      <c r="V718" s="5">
        <v>1362633</v>
      </c>
      <c r="W718" s="5">
        <v>0</v>
      </c>
      <c r="X718" s="5"/>
      <c r="Y718" s="5"/>
      <c r="Z718" s="5">
        <f>Tbl_BalanceHistory[[#This Row],[Discretionary Recommended - Pre 2022]]+Tbl_BalanceHistory[[#This Row],[Discretionary Balance Recommended: Policy]]+Tbl_BalanceHistory[[#This Row],[Discretionary Balance Recommended: Commitments]]</f>
        <v>0</v>
      </c>
      <c r="AA718" s="5">
        <f>Tbl_BalanceHistory[[#This Row],[Discretionary Balance]]-Tbl_BalanceHistory[[#This Row],[Discretionary Reappropriation]]</f>
        <v>1362633</v>
      </c>
      <c r="AB718" s="2" t="s">
        <v>1778</v>
      </c>
      <c r="AC718" s="2"/>
      <c r="AD718" s="2"/>
      <c r="AE718" s="2" t="s">
        <v>1778</v>
      </c>
    </row>
    <row r="719" spans="1:31" ht="45" x14ac:dyDescent="0.25">
      <c r="A719" s="2" t="s">
        <v>247</v>
      </c>
      <c r="B719" s="3">
        <v>4</v>
      </c>
      <c r="C719" s="3">
        <v>157</v>
      </c>
      <c r="D719" s="3" t="s">
        <v>254</v>
      </c>
      <c r="E719" s="3" t="str">
        <f>_xlfn.XLOOKUP(Tbl_BalanceHistory[[#This Row],[RespAgy]],Tbl_Agencies[Agy Code],Tbl_Agencies[Agy Sort])</f>
        <v>058000</v>
      </c>
      <c r="F719" s="2" t="str">
        <f>Tbl_BalanceHistory[[#This Row],[RespAgy]]&amp;": "&amp;Tbl_BalanceHistory[[#This Row],[RespAgency]]</f>
        <v>157: Compensation Board</v>
      </c>
      <c r="G719" s="3">
        <v>157</v>
      </c>
      <c r="H719" s="3" t="s">
        <v>254</v>
      </c>
      <c r="I719" s="3" t="str">
        <f>_xlfn.XLOOKUP(Tbl_BalanceHistory[[#This Row],[AgyCode]],Tbl_Agencies[Agy Code],Tbl_Agencies[Agy Sort])</f>
        <v>058000</v>
      </c>
      <c r="J719" s="2" t="str">
        <f>Tbl_BalanceHistory[[#This Row],[AgyCode]]&amp;": "&amp;Tbl_BalanceHistory[[#This Row],[Agency Name]]</f>
        <v>157: Compensation Board</v>
      </c>
      <c r="K719" s="1">
        <v>2017</v>
      </c>
      <c r="L719" s="3">
        <v>772</v>
      </c>
      <c r="M719" s="3" t="s">
        <v>264</v>
      </c>
      <c r="N719" s="2" t="str">
        <f>Tbl_BalanceHistory[[#This Row],[ProgramCode]]&amp;": "&amp;Tbl_BalanceHistory[[#This Row],[Program Name]]</f>
        <v>772: Financial Assistance for Attorneys for the Commonwealth</v>
      </c>
      <c r="O719" s="3" t="s">
        <v>886</v>
      </c>
      <c r="P719" s="1" t="str">
        <f>IF(Tbl_BalanceHistory[[#This Row],[FundCode]]="0100","GF",IF(Tbl_BalanceHistory[[#This Row],[FundCode]]="01000","GF","Hi Ed / OCR"))</f>
        <v>GF</v>
      </c>
      <c r="Q719" s="5">
        <v>70790636</v>
      </c>
      <c r="R719" s="5">
        <v>69963181.980000004</v>
      </c>
      <c r="S719" s="5">
        <v>827454</v>
      </c>
      <c r="T719" s="5">
        <v>0</v>
      </c>
      <c r="U719" s="3"/>
      <c r="V719" s="5">
        <v>827454</v>
      </c>
      <c r="W719" s="5">
        <v>0</v>
      </c>
      <c r="X719" s="5"/>
      <c r="Y719" s="5"/>
      <c r="Z719" s="5">
        <f>Tbl_BalanceHistory[[#This Row],[Discretionary Recommended - Pre 2022]]+Tbl_BalanceHistory[[#This Row],[Discretionary Balance Recommended: Policy]]+Tbl_BalanceHistory[[#This Row],[Discretionary Balance Recommended: Commitments]]</f>
        <v>0</v>
      </c>
      <c r="AA719" s="5">
        <f>Tbl_BalanceHistory[[#This Row],[Discretionary Balance]]-Tbl_BalanceHistory[[#This Row],[Discretionary Reappropriation]]</f>
        <v>827454</v>
      </c>
      <c r="AB719" s="2" t="s">
        <v>1762</v>
      </c>
      <c r="AC719" s="2"/>
      <c r="AD719" s="2"/>
      <c r="AE719" s="2"/>
    </row>
    <row r="720" spans="1:31" ht="45" x14ac:dyDescent="0.25">
      <c r="A720" s="2" t="s">
        <v>247</v>
      </c>
      <c r="B720" s="3">
        <v>4</v>
      </c>
      <c r="C720" s="3">
        <v>157</v>
      </c>
      <c r="D720" s="3" t="s">
        <v>254</v>
      </c>
      <c r="E720" s="3" t="str">
        <f>_xlfn.XLOOKUP(Tbl_BalanceHistory[[#This Row],[RespAgy]],Tbl_Agencies[Agy Code],Tbl_Agencies[Agy Sort])</f>
        <v>058000</v>
      </c>
      <c r="F720" s="2" t="str">
        <f>Tbl_BalanceHistory[[#This Row],[RespAgy]]&amp;": "&amp;Tbl_BalanceHistory[[#This Row],[RespAgency]]</f>
        <v>157: Compensation Board</v>
      </c>
      <c r="G720" s="3">
        <v>157</v>
      </c>
      <c r="H720" s="3" t="s">
        <v>254</v>
      </c>
      <c r="I720" s="3" t="str">
        <f>_xlfn.XLOOKUP(Tbl_BalanceHistory[[#This Row],[AgyCode]],Tbl_Agencies[Agy Code],Tbl_Agencies[Agy Sort])</f>
        <v>058000</v>
      </c>
      <c r="J720" s="2" t="str">
        <f>Tbl_BalanceHistory[[#This Row],[AgyCode]]&amp;": "&amp;Tbl_BalanceHistory[[#This Row],[Agency Name]]</f>
        <v>157: Compensation Board</v>
      </c>
      <c r="K720" s="1">
        <v>2018</v>
      </c>
      <c r="L720" s="3">
        <v>772</v>
      </c>
      <c r="M720" s="3" t="s">
        <v>264</v>
      </c>
      <c r="N720" s="2" t="str">
        <f>Tbl_BalanceHistory[[#This Row],[ProgramCode]]&amp;": "&amp;Tbl_BalanceHistory[[#This Row],[Program Name]]</f>
        <v>772: Financial Assistance for Attorneys for the Commonwealth</v>
      </c>
      <c r="O720" s="3" t="s">
        <v>886</v>
      </c>
      <c r="P720" s="1" t="str">
        <f>IF(Tbl_BalanceHistory[[#This Row],[FundCode]]="0100","GF",IF(Tbl_BalanceHistory[[#This Row],[FundCode]]="01000","GF","Hi Ed / OCR"))</f>
        <v>GF</v>
      </c>
      <c r="Q720" s="5">
        <v>72694993</v>
      </c>
      <c r="R720" s="5">
        <v>71657652.640000001</v>
      </c>
      <c r="S720" s="5">
        <v>1037340</v>
      </c>
      <c r="T720" s="5">
        <v>0</v>
      </c>
      <c r="U720" s="3"/>
      <c r="V720" s="5">
        <v>1037340</v>
      </c>
      <c r="W720" s="5">
        <v>0</v>
      </c>
      <c r="X720" s="5"/>
      <c r="Y720" s="5"/>
      <c r="Z720" s="5">
        <f>Tbl_BalanceHistory[[#This Row],[Discretionary Recommended - Pre 2022]]+Tbl_BalanceHistory[[#This Row],[Discretionary Balance Recommended: Policy]]+Tbl_BalanceHistory[[#This Row],[Discretionary Balance Recommended: Commitments]]</f>
        <v>0</v>
      </c>
      <c r="AA720" s="5">
        <f>Tbl_BalanceHistory[[#This Row],[Discretionary Balance]]-Tbl_BalanceHistory[[#This Row],[Discretionary Reappropriation]]</f>
        <v>1037340</v>
      </c>
      <c r="AB720" s="2" t="s">
        <v>1779</v>
      </c>
      <c r="AC720" s="2"/>
      <c r="AD720" s="2"/>
      <c r="AE720" s="2"/>
    </row>
    <row r="721" spans="1:31" ht="45" x14ac:dyDescent="0.25">
      <c r="A721" s="2" t="s">
        <v>247</v>
      </c>
      <c r="B721" s="3">
        <v>4</v>
      </c>
      <c r="C721" s="3">
        <v>157</v>
      </c>
      <c r="D721" s="3" t="s">
        <v>254</v>
      </c>
      <c r="E721" s="3" t="str">
        <f>_xlfn.XLOOKUP(Tbl_BalanceHistory[[#This Row],[RespAgy]],Tbl_Agencies[Agy Code],Tbl_Agencies[Agy Sort])</f>
        <v>058000</v>
      </c>
      <c r="F721" s="2" t="str">
        <f>Tbl_BalanceHistory[[#This Row],[RespAgy]]&amp;": "&amp;Tbl_BalanceHistory[[#This Row],[RespAgency]]</f>
        <v>157: Compensation Board</v>
      </c>
      <c r="G721" s="3">
        <v>157</v>
      </c>
      <c r="H721" s="3" t="s">
        <v>254</v>
      </c>
      <c r="I721" s="3" t="str">
        <f>_xlfn.XLOOKUP(Tbl_BalanceHistory[[#This Row],[AgyCode]],Tbl_Agencies[Agy Code],Tbl_Agencies[Agy Sort])</f>
        <v>058000</v>
      </c>
      <c r="J721" s="2" t="str">
        <f>Tbl_BalanceHistory[[#This Row],[AgyCode]]&amp;": "&amp;Tbl_BalanceHistory[[#This Row],[Agency Name]]</f>
        <v>157: Compensation Board</v>
      </c>
      <c r="K721" s="1">
        <v>2019</v>
      </c>
      <c r="L721" s="3">
        <v>772</v>
      </c>
      <c r="M721" s="3" t="s">
        <v>264</v>
      </c>
      <c r="N721" s="2" t="str">
        <f>Tbl_BalanceHistory[[#This Row],[ProgramCode]]&amp;": "&amp;Tbl_BalanceHistory[[#This Row],[Program Name]]</f>
        <v>772: Financial Assistance for Attorneys for the Commonwealth</v>
      </c>
      <c r="O721" s="3" t="s">
        <v>886</v>
      </c>
      <c r="P721" s="1" t="str">
        <f>IF(Tbl_BalanceHistory[[#This Row],[FundCode]]="0100","GF",IF(Tbl_BalanceHistory[[#This Row],[FundCode]]="01000","GF","Hi Ed / OCR"))</f>
        <v>GF</v>
      </c>
      <c r="Q721" s="5">
        <v>73029499.590000004</v>
      </c>
      <c r="R721" s="5">
        <v>72163329.549999997</v>
      </c>
      <c r="S721" s="5">
        <v>866170.04</v>
      </c>
      <c r="T721" s="5">
        <v>0</v>
      </c>
      <c r="U721" s="3"/>
      <c r="V721" s="5">
        <v>866170.04</v>
      </c>
      <c r="W721" s="5">
        <v>0</v>
      </c>
      <c r="X721" s="5"/>
      <c r="Y721" s="5"/>
      <c r="Z721" s="5">
        <f>Tbl_BalanceHistory[[#This Row],[Discretionary Recommended - Pre 2022]]+Tbl_BalanceHistory[[#This Row],[Discretionary Balance Recommended: Policy]]+Tbl_BalanceHistory[[#This Row],[Discretionary Balance Recommended: Commitments]]</f>
        <v>0</v>
      </c>
      <c r="AA721" s="5">
        <f>Tbl_BalanceHistory[[#This Row],[Discretionary Balance]]-Tbl_BalanceHistory[[#This Row],[Discretionary Reappropriation]]</f>
        <v>866170.04</v>
      </c>
      <c r="AB721" s="2" t="s">
        <v>1779</v>
      </c>
      <c r="AC721" s="2"/>
      <c r="AD721" s="2"/>
      <c r="AE721" s="2"/>
    </row>
    <row r="722" spans="1:31" ht="45" x14ac:dyDescent="0.25">
      <c r="A722" s="2" t="s">
        <v>247</v>
      </c>
      <c r="B722" s="3">
        <v>4</v>
      </c>
      <c r="C722" s="3">
        <v>157</v>
      </c>
      <c r="D722" s="3" t="s">
        <v>254</v>
      </c>
      <c r="E722" s="3" t="str">
        <f>_xlfn.XLOOKUP(Tbl_BalanceHistory[[#This Row],[RespAgy]],Tbl_Agencies[Agy Code],Tbl_Agencies[Agy Sort])</f>
        <v>058000</v>
      </c>
      <c r="F722" s="2" t="str">
        <f>Tbl_BalanceHistory[[#This Row],[RespAgy]]&amp;": "&amp;Tbl_BalanceHistory[[#This Row],[RespAgency]]</f>
        <v>157: Compensation Board</v>
      </c>
      <c r="G722" s="3">
        <v>157</v>
      </c>
      <c r="H722" s="3" t="s">
        <v>254</v>
      </c>
      <c r="I722" s="3" t="str">
        <f>_xlfn.XLOOKUP(Tbl_BalanceHistory[[#This Row],[AgyCode]],Tbl_Agencies[Agy Code],Tbl_Agencies[Agy Sort])</f>
        <v>058000</v>
      </c>
      <c r="J722" s="2" t="str">
        <f>Tbl_BalanceHistory[[#This Row],[AgyCode]]&amp;": "&amp;Tbl_BalanceHistory[[#This Row],[Agency Name]]</f>
        <v>157: Compensation Board</v>
      </c>
      <c r="K722" s="1">
        <v>2020</v>
      </c>
      <c r="L722" s="3">
        <v>772</v>
      </c>
      <c r="M722" s="3" t="s">
        <v>264</v>
      </c>
      <c r="N722" s="2" t="str">
        <f>Tbl_BalanceHistory[[#This Row],[ProgramCode]]&amp;": "&amp;Tbl_BalanceHistory[[#This Row],[Program Name]]</f>
        <v>772: Financial Assistance for Attorneys for the Commonwealth</v>
      </c>
      <c r="O722" s="3" t="s">
        <v>886</v>
      </c>
      <c r="P722" s="1" t="str">
        <f>IF(Tbl_BalanceHistory[[#This Row],[FundCode]]="0100","GF",IF(Tbl_BalanceHistory[[#This Row],[FundCode]]="01000","GF","Hi Ed / OCR"))</f>
        <v>GF</v>
      </c>
      <c r="Q722" s="5">
        <v>76342040</v>
      </c>
      <c r="R722" s="5">
        <v>74941615.590000004</v>
      </c>
      <c r="S722" s="5">
        <v>1400424.41</v>
      </c>
      <c r="T722" s="5">
        <v>0</v>
      </c>
      <c r="U722" s="3"/>
      <c r="V722" s="5">
        <v>1400424.41</v>
      </c>
      <c r="W722" s="5">
        <v>0</v>
      </c>
      <c r="X722" s="5"/>
      <c r="Y722" s="5"/>
      <c r="Z722" s="5">
        <f>Tbl_BalanceHistory[[#This Row],[Discretionary Recommended - Pre 2022]]+Tbl_BalanceHistory[[#This Row],[Discretionary Balance Recommended: Policy]]+Tbl_BalanceHistory[[#This Row],[Discretionary Balance Recommended: Commitments]]</f>
        <v>0</v>
      </c>
      <c r="AA722" s="5">
        <f>Tbl_BalanceHistory[[#This Row],[Discretionary Balance]]-Tbl_BalanceHistory[[#This Row],[Discretionary Reappropriation]]</f>
        <v>1400424.41</v>
      </c>
      <c r="AB722" s="2"/>
      <c r="AC722" s="2"/>
      <c r="AD722" s="2"/>
      <c r="AE722" s="2" t="s">
        <v>1782</v>
      </c>
    </row>
    <row r="723" spans="1:31" ht="45" x14ac:dyDescent="0.25">
      <c r="A723" s="2" t="s">
        <v>247</v>
      </c>
      <c r="B723" s="3">
        <v>4</v>
      </c>
      <c r="C723" s="3">
        <v>157</v>
      </c>
      <c r="D723" s="3" t="s">
        <v>254</v>
      </c>
      <c r="E723" s="3" t="str">
        <f>_xlfn.XLOOKUP(Tbl_BalanceHistory[[#This Row],[RespAgy]],Tbl_Agencies[Agy Code],Tbl_Agencies[Agy Sort])</f>
        <v>058000</v>
      </c>
      <c r="F723" s="2" t="str">
        <f>Tbl_BalanceHistory[[#This Row],[RespAgy]]&amp;": "&amp;Tbl_BalanceHistory[[#This Row],[RespAgency]]</f>
        <v>157: Compensation Board</v>
      </c>
      <c r="G723" s="3">
        <v>157</v>
      </c>
      <c r="H723" s="3" t="s">
        <v>254</v>
      </c>
      <c r="I723" s="3" t="str">
        <f>_xlfn.XLOOKUP(Tbl_BalanceHistory[[#This Row],[AgyCode]],Tbl_Agencies[Agy Code],Tbl_Agencies[Agy Sort])</f>
        <v>058000</v>
      </c>
      <c r="J723" s="2" t="str">
        <f>Tbl_BalanceHistory[[#This Row],[AgyCode]]&amp;": "&amp;Tbl_BalanceHistory[[#This Row],[Agency Name]]</f>
        <v>157: Compensation Board</v>
      </c>
      <c r="K723" s="1">
        <v>2021</v>
      </c>
      <c r="L723" s="3">
        <v>772</v>
      </c>
      <c r="M723" s="3" t="s">
        <v>264</v>
      </c>
      <c r="N723" s="2" t="str">
        <f>Tbl_BalanceHistory[[#This Row],[ProgramCode]]&amp;": "&amp;Tbl_BalanceHistory[[#This Row],[Program Name]]</f>
        <v>772: Financial Assistance for Attorneys for the Commonwealth</v>
      </c>
      <c r="O723" s="3" t="s">
        <v>886</v>
      </c>
      <c r="P723" s="1" t="str">
        <f>IF(Tbl_BalanceHistory[[#This Row],[FundCode]]="0100","GF",IF(Tbl_BalanceHistory[[#This Row],[FundCode]]="01000","GF","Hi Ed / OCR"))</f>
        <v>GF</v>
      </c>
      <c r="Q723" s="5">
        <v>76544273</v>
      </c>
      <c r="R723" s="5">
        <v>75311760.75</v>
      </c>
      <c r="S723" s="5">
        <v>1232512.25</v>
      </c>
      <c r="T723" s="5">
        <v>0</v>
      </c>
      <c r="U723" s="3"/>
      <c r="V723" s="5">
        <v>1232512.25</v>
      </c>
      <c r="W723" s="5">
        <v>0</v>
      </c>
      <c r="X723" s="5"/>
      <c r="Y723" s="5"/>
      <c r="Z723" s="5">
        <f>Tbl_BalanceHistory[[#This Row],[Discretionary Recommended - Pre 2022]]+Tbl_BalanceHistory[[#This Row],[Discretionary Balance Recommended: Policy]]+Tbl_BalanceHistory[[#This Row],[Discretionary Balance Recommended: Commitments]]</f>
        <v>0</v>
      </c>
      <c r="AA723" s="5">
        <f>Tbl_BalanceHistory[[#This Row],[Discretionary Balance]]-Tbl_BalanceHistory[[#This Row],[Discretionary Reappropriation]]</f>
        <v>1232512.25</v>
      </c>
      <c r="AB723" s="2"/>
      <c r="AC723" s="2"/>
      <c r="AD723" s="2"/>
      <c r="AE723" s="2" t="s">
        <v>1781</v>
      </c>
    </row>
    <row r="724" spans="1:31" ht="45" x14ac:dyDescent="0.25">
      <c r="A724" s="2" t="s">
        <v>247</v>
      </c>
      <c r="B724" s="3">
        <v>4</v>
      </c>
      <c r="C724" s="3">
        <v>157</v>
      </c>
      <c r="D724" s="3" t="s">
        <v>254</v>
      </c>
      <c r="E724" s="3" t="str">
        <f>_xlfn.XLOOKUP(Tbl_BalanceHistory[[#This Row],[RespAgy]],Tbl_Agencies[Agy Code],Tbl_Agencies[Agy Sort])</f>
        <v>058000</v>
      </c>
      <c r="F724" s="2" t="str">
        <f>Tbl_BalanceHistory[[#This Row],[RespAgy]]&amp;": "&amp;Tbl_BalanceHistory[[#This Row],[RespAgency]]</f>
        <v>157: Compensation Board</v>
      </c>
      <c r="G724" s="3">
        <v>157</v>
      </c>
      <c r="H724" s="3" t="s">
        <v>254</v>
      </c>
      <c r="I724" s="3" t="str">
        <f>_xlfn.XLOOKUP(Tbl_BalanceHistory[[#This Row],[AgyCode]],Tbl_Agencies[Agy Code],Tbl_Agencies[Agy Sort])</f>
        <v>058000</v>
      </c>
      <c r="J724" s="2" t="str">
        <f>Tbl_BalanceHistory[[#This Row],[AgyCode]]&amp;": "&amp;Tbl_BalanceHistory[[#This Row],[Agency Name]]</f>
        <v>157: Compensation Board</v>
      </c>
      <c r="K724" s="1">
        <v>2022</v>
      </c>
      <c r="L724" s="3">
        <v>772</v>
      </c>
      <c r="M724" s="3" t="s">
        <v>264</v>
      </c>
      <c r="N724" s="2" t="str">
        <f>Tbl_BalanceHistory[[#This Row],[ProgramCode]]&amp;": "&amp;Tbl_BalanceHistory[[#This Row],[Program Name]]</f>
        <v>772: Financial Assistance for Attorneys for the Commonwealth</v>
      </c>
      <c r="O724" s="3" t="s">
        <v>886</v>
      </c>
      <c r="P724" s="1" t="str">
        <f>IF(Tbl_BalanceHistory[[#This Row],[FundCode]]="0100","GF",IF(Tbl_BalanceHistory[[#This Row],[FundCode]]="01000","GF","Hi Ed / OCR"))</f>
        <v>GF</v>
      </c>
      <c r="Q724" s="5">
        <v>81701059.560000002</v>
      </c>
      <c r="R724" s="5">
        <v>79744866.219999999</v>
      </c>
      <c r="S724" s="5">
        <v>1956193.34</v>
      </c>
      <c r="T724" s="5">
        <v>0</v>
      </c>
      <c r="U724" s="3"/>
      <c r="V724" s="5">
        <v>1956193.34</v>
      </c>
      <c r="W724" s="5"/>
      <c r="X724" s="5">
        <v>0</v>
      </c>
      <c r="Y724" s="5">
        <v>0</v>
      </c>
      <c r="Z724" s="5">
        <f>Tbl_BalanceHistory[[#This Row],[Discretionary Recommended - Pre 2022]]+Tbl_BalanceHistory[[#This Row],[Discretionary Balance Recommended: Policy]]+Tbl_BalanceHistory[[#This Row],[Discretionary Balance Recommended: Commitments]]</f>
        <v>0</v>
      </c>
      <c r="AA724" s="5">
        <f>Tbl_BalanceHistory[[#This Row],[Discretionary Balance]]-Tbl_BalanceHistory[[#This Row],[Discretionary Reappropriation]]</f>
        <v>1956193.34</v>
      </c>
      <c r="AB724" s="2"/>
      <c r="AC724" s="2"/>
      <c r="AD724" s="2"/>
      <c r="AE724" s="2"/>
    </row>
    <row r="725" spans="1:31" ht="45" x14ac:dyDescent="0.25">
      <c r="A725" s="2" t="s">
        <v>247</v>
      </c>
      <c r="B725" s="3">
        <v>4</v>
      </c>
      <c r="C725" s="3">
        <v>157</v>
      </c>
      <c r="D725" s="3" t="s">
        <v>254</v>
      </c>
      <c r="E725" s="3" t="str">
        <f>_xlfn.XLOOKUP(Tbl_BalanceHistory[[#This Row],[RespAgy]],Tbl_Agencies[Agy Code],Tbl_Agencies[Agy Sort])</f>
        <v>058000</v>
      </c>
      <c r="F725" s="2" t="str">
        <f>Tbl_BalanceHistory[[#This Row],[RespAgy]]&amp;": "&amp;Tbl_BalanceHistory[[#This Row],[RespAgency]]</f>
        <v>157: Compensation Board</v>
      </c>
      <c r="G725" s="3">
        <v>157</v>
      </c>
      <c r="H725" s="3" t="s">
        <v>254</v>
      </c>
      <c r="I725" s="3" t="str">
        <f>_xlfn.XLOOKUP(Tbl_BalanceHistory[[#This Row],[AgyCode]],Tbl_Agencies[Agy Code],Tbl_Agencies[Agy Sort])</f>
        <v>058000</v>
      </c>
      <c r="J725" s="2" t="str">
        <f>Tbl_BalanceHistory[[#This Row],[AgyCode]]&amp;": "&amp;Tbl_BalanceHistory[[#This Row],[Agency Name]]</f>
        <v>157: Compensation Board</v>
      </c>
      <c r="K725" s="1">
        <v>2023</v>
      </c>
      <c r="L725" s="3">
        <v>772</v>
      </c>
      <c r="M725" s="3" t="s">
        <v>264</v>
      </c>
      <c r="N725" s="2" t="str">
        <f>Tbl_BalanceHistory[[#This Row],[ProgramCode]]&amp;": "&amp;Tbl_BalanceHistory[[#This Row],[Program Name]]</f>
        <v>772: Financial Assistance for Attorneys for the Commonwealth</v>
      </c>
      <c r="O725" s="3" t="s">
        <v>886</v>
      </c>
      <c r="P725" s="1" t="str">
        <f>IF(Tbl_BalanceHistory[[#This Row],[FundCode]]="0100","GF",IF(Tbl_BalanceHistory[[#This Row],[FundCode]]="01000","GF","Hi Ed / OCR"))</f>
        <v>GF</v>
      </c>
      <c r="Q725" s="5">
        <v>86065888.209999993</v>
      </c>
      <c r="R725" s="5">
        <v>83521627.310000002</v>
      </c>
      <c r="S725" s="5">
        <v>2544260.9</v>
      </c>
      <c r="T725" s="5">
        <v>0</v>
      </c>
      <c r="U725" s="3"/>
      <c r="V725" s="5">
        <v>2544260.9</v>
      </c>
      <c r="W725" s="5">
        <v>0</v>
      </c>
      <c r="X725" s="5">
        <v>0</v>
      </c>
      <c r="Y725" s="5">
        <v>0</v>
      </c>
      <c r="Z725" s="5">
        <v>0</v>
      </c>
      <c r="AA725" s="5">
        <v>2544260.9</v>
      </c>
      <c r="AB725" s="2"/>
      <c r="AC725" s="2"/>
      <c r="AD725" s="2"/>
      <c r="AE725" s="2"/>
    </row>
    <row r="726" spans="1:31" ht="45" x14ac:dyDescent="0.25">
      <c r="A726" s="2" t="s">
        <v>247</v>
      </c>
      <c r="B726" s="3">
        <v>4</v>
      </c>
      <c r="C726" s="3">
        <v>157</v>
      </c>
      <c r="D726" s="3" t="s">
        <v>254</v>
      </c>
      <c r="E726" s="3" t="str">
        <f>_xlfn.XLOOKUP(Tbl_BalanceHistory[[#This Row],[RespAgy]],Tbl_Agencies[Agy Code],Tbl_Agencies[Agy Sort])</f>
        <v>058000</v>
      </c>
      <c r="F726" s="2" t="str">
        <f>Tbl_BalanceHistory[[#This Row],[RespAgy]]&amp;": "&amp;Tbl_BalanceHistory[[#This Row],[RespAgency]]</f>
        <v>157: Compensation Board</v>
      </c>
      <c r="G726" s="3">
        <v>157</v>
      </c>
      <c r="H726" s="3" t="s">
        <v>254</v>
      </c>
      <c r="I726" s="3" t="str">
        <f>_xlfn.XLOOKUP(Tbl_BalanceHistory[[#This Row],[AgyCode]],Tbl_Agencies[Agy Code],Tbl_Agencies[Agy Sort])</f>
        <v>058000</v>
      </c>
      <c r="J726" s="2" t="str">
        <f>Tbl_BalanceHistory[[#This Row],[AgyCode]]&amp;": "&amp;Tbl_BalanceHistory[[#This Row],[Agency Name]]</f>
        <v>157: Compensation Board</v>
      </c>
      <c r="K726" s="1">
        <v>2024</v>
      </c>
      <c r="L726" s="3">
        <v>772</v>
      </c>
      <c r="M726" s="3" t="s">
        <v>264</v>
      </c>
      <c r="N726" s="2" t="str">
        <f>Tbl_BalanceHistory[[#This Row],[ProgramCode]]&amp;": "&amp;Tbl_BalanceHistory[[#This Row],[Program Name]]</f>
        <v>772: Financial Assistance for Attorneys for the Commonwealth</v>
      </c>
      <c r="O726" s="3" t="s">
        <v>886</v>
      </c>
      <c r="P726" s="1" t="str">
        <f>IF(Tbl_BalanceHistory[[#This Row],[FundCode]]="0100","GF",IF(Tbl_BalanceHistory[[#This Row],[FundCode]]="01000","GF","Hi Ed / OCR"))</f>
        <v>GF</v>
      </c>
      <c r="Q726" s="5">
        <v>96482497.25</v>
      </c>
      <c r="R726" s="5">
        <v>92473925.280000001</v>
      </c>
      <c r="S726" s="5">
        <v>4008571.97</v>
      </c>
      <c r="T726" s="5">
        <v>0</v>
      </c>
      <c r="U726" s="3"/>
      <c r="V726" s="5">
        <v>4008571.97</v>
      </c>
      <c r="W726" s="5">
        <v>0</v>
      </c>
      <c r="X726" s="5">
        <v>0</v>
      </c>
      <c r="Y726" s="5">
        <v>0</v>
      </c>
      <c r="Z726" s="5">
        <v>0</v>
      </c>
      <c r="AA726" s="5">
        <v>4008571.97</v>
      </c>
      <c r="AB726" s="2"/>
      <c r="AC726" s="2"/>
      <c r="AD726" s="2"/>
      <c r="AE726" s="2"/>
    </row>
    <row r="727" spans="1:31" ht="45" x14ac:dyDescent="0.25">
      <c r="A727" s="2" t="s">
        <v>247</v>
      </c>
      <c r="B727" s="3">
        <v>4</v>
      </c>
      <c r="C727" s="3">
        <v>157</v>
      </c>
      <c r="D727" s="3" t="s">
        <v>254</v>
      </c>
      <c r="E727" s="3" t="str">
        <f>_xlfn.XLOOKUP(Tbl_BalanceHistory[[#This Row],[RespAgy]],Tbl_Agencies[Agy Code],Tbl_Agencies[Agy Sort])</f>
        <v>058000</v>
      </c>
      <c r="F727" s="2" t="str">
        <f>Tbl_BalanceHistory[[#This Row],[RespAgy]]&amp;": "&amp;Tbl_BalanceHistory[[#This Row],[RespAgency]]</f>
        <v>157: Compensation Board</v>
      </c>
      <c r="G727" s="3">
        <v>157</v>
      </c>
      <c r="H727" s="3" t="s">
        <v>254</v>
      </c>
      <c r="I727" s="3" t="str">
        <f>_xlfn.XLOOKUP(Tbl_BalanceHistory[[#This Row],[AgyCode]],Tbl_Agencies[Agy Code],Tbl_Agencies[Agy Sort])</f>
        <v>058000</v>
      </c>
      <c r="J727" s="2" t="str">
        <f>Tbl_BalanceHistory[[#This Row],[AgyCode]]&amp;": "&amp;Tbl_BalanceHistory[[#This Row],[Agency Name]]</f>
        <v>157: Compensation Board</v>
      </c>
      <c r="K727" s="1">
        <v>2014</v>
      </c>
      <c r="L727" s="3">
        <v>773</v>
      </c>
      <c r="M727" s="3" t="s">
        <v>266</v>
      </c>
      <c r="N727" s="2" t="str">
        <f>Tbl_BalanceHistory[[#This Row],[ProgramCode]]&amp;": "&amp;Tbl_BalanceHistory[[#This Row],[Program Name]]</f>
        <v>773: Financial Assistance for Circuit Court Clerks</v>
      </c>
      <c r="O727" s="3" t="s">
        <v>1730</v>
      </c>
      <c r="P727" s="1" t="str">
        <f>IF(Tbl_BalanceHistory[[#This Row],[FundCode]]="0100","GF",IF(Tbl_BalanceHistory[[#This Row],[FundCode]]="01000","GF","Hi Ed / OCR"))</f>
        <v>GF</v>
      </c>
      <c r="Q727" s="5">
        <v>42129830</v>
      </c>
      <c r="R727" s="5">
        <v>41699324.079999998</v>
      </c>
      <c r="S727" s="5">
        <v>430505</v>
      </c>
      <c r="T727" s="5">
        <v>0</v>
      </c>
      <c r="U727" s="3"/>
      <c r="V727" s="5">
        <v>430505</v>
      </c>
      <c r="W727" s="5">
        <v>0</v>
      </c>
      <c r="X727" s="5"/>
      <c r="Y727" s="5"/>
      <c r="Z727" s="5">
        <f>Tbl_BalanceHistory[[#This Row],[Discretionary Recommended - Pre 2022]]+Tbl_BalanceHistory[[#This Row],[Discretionary Balance Recommended: Policy]]+Tbl_BalanceHistory[[#This Row],[Discretionary Balance Recommended: Commitments]]</f>
        <v>0</v>
      </c>
      <c r="AA727" s="5">
        <f>Tbl_BalanceHistory[[#This Row],[Discretionary Balance]]-Tbl_BalanceHistory[[#This Row],[Discretionary Reappropriation]]</f>
        <v>430505</v>
      </c>
      <c r="AB727" s="2"/>
      <c r="AC727" s="2"/>
      <c r="AD727" s="2"/>
      <c r="AE727" s="2"/>
    </row>
    <row r="728" spans="1:31" ht="45" x14ac:dyDescent="0.25">
      <c r="A728" s="2" t="s">
        <v>247</v>
      </c>
      <c r="B728" s="3">
        <v>4</v>
      </c>
      <c r="C728" s="3">
        <v>157</v>
      </c>
      <c r="D728" s="3" t="s">
        <v>254</v>
      </c>
      <c r="E728" s="3" t="str">
        <f>_xlfn.XLOOKUP(Tbl_BalanceHistory[[#This Row],[RespAgy]],Tbl_Agencies[Agy Code],Tbl_Agencies[Agy Sort])</f>
        <v>058000</v>
      </c>
      <c r="F728" s="2" t="str">
        <f>Tbl_BalanceHistory[[#This Row],[RespAgy]]&amp;": "&amp;Tbl_BalanceHistory[[#This Row],[RespAgency]]</f>
        <v>157: Compensation Board</v>
      </c>
      <c r="G728" s="3">
        <v>157</v>
      </c>
      <c r="H728" s="3" t="s">
        <v>254</v>
      </c>
      <c r="I728" s="3" t="str">
        <f>_xlfn.XLOOKUP(Tbl_BalanceHistory[[#This Row],[AgyCode]],Tbl_Agencies[Agy Code],Tbl_Agencies[Agy Sort])</f>
        <v>058000</v>
      </c>
      <c r="J728" s="2" t="str">
        <f>Tbl_BalanceHistory[[#This Row],[AgyCode]]&amp;": "&amp;Tbl_BalanceHistory[[#This Row],[Agency Name]]</f>
        <v>157: Compensation Board</v>
      </c>
      <c r="K728" s="1">
        <v>2015</v>
      </c>
      <c r="L728" s="3">
        <v>773</v>
      </c>
      <c r="M728" s="3" t="s">
        <v>266</v>
      </c>
      <c r="N728" s="2" t="str">
        <f>Tbl_BalanceHistory[[#This Row],[ProgramCode]]&amp;": "&amp;Tbl_BalanceHistory[[#This Row],[Program Name]]</f>
        <v>773: Financial Assistance for Circuit Court Clerks</v>
      </c>
      <c r="O728" s="3" t="s">
        <v>1730</v>
      </c>
      <c r="P728" s="1" t="str">
        <f>IF(Tbl_BalanceHistory[[#This Row],[FundCode]]="0100","GF",IF(Tbl_BalanceHistory[[#This Row],[FundCode]]="01000","GF","Hi Ed / OCR"))</f>
        <v>GF</v>
      </c>
      <c r="Q728" s="5">
        <v>41634497</v>
      </c>
      <c r="R728" s="5">
        <v>41243782</v>
      </c>
      <c r="S728" s="5">
        <v>390714</v>
      </c>
      <c r="T728" s="5">
        <v>0</v>
      </c>
      <c r="U728" s="3"/>
      <c r="V728" s="5">
        <v>390714</v>
      </c>
      <c r="W728" s="5">
        <v>0</v>
      </c>
      <c r="X728" s="5"/>
      <c r="Y728" s="5"/>
      <c r="Z728" s="5">
        <f>Tbl_BalanceHistory[[#This Row],[Discretionary Recommended - Pre 2022]]+Tbl_BalanceHistory[[#This Row],[Discretionary Balance Recommended: Policy]]+Tbl_BalanceHistory[[#This Row],[Discretionary Balance Recommended: Commitments]]</f>
        <v>0</v>
      </c>
      <c r="AA728" s="5">
        <f>Tbl_BalanceHistory[[#This Row],[Discretionary Balance]]-Tbl_BalanceHistory[[#This Row],[Discretionary Reappropriation]]</f>
        <v>390714</v>
      </c>
      <c r="AB728" s="2"/>
      <c r="AC728" s="2"/>
      <c r="AD728" s="2"/>
      <c r="AE728" s="2"/>
    </row>
    <row r="729" spans="1:31" ht="45" x14ac:dyDescent="0.25">
      <c r="A729" s="2" t="s">
        <v>247</v>
      </c>
      <c r="B729" s="3">
        <v>4</v>
      </c>
      <c r="C729" s="3">
        <v>157</v>
      </c>
      <c r="D729" s="3" t="s">
        <v>254</v>
      </c>
      <c r="E729" s="3" t="str">
        <f>_xlfn.XLOOKUP(Tbl_BalanceHistory[[#This Row],[RespAgy]],Tbl_Agencies[Agy Code],Tbl_Agencies[Agy Sort])</f>
        <v>058000</v>
      </c>
      <c r="F729" s="2" t="str">
        <f>Tbl_BalanceHistory[[#This Row],[RespAgy]]&amp;": "&amp;Tbl_BalanceHistory[[#This Row],[RespAgency]]</f>
        <v>157: Compensation Board</v>
      </c>
      <c r="G729" s="3">
        <v>157</v>
      </c>
      <c r="H729" s="3" t="s">
        <v>254</v>
      </c>
      <c r="I729" s="3" t="str">
        <f>_xlfn.XLOOKUP(Tbl_BalanceHistory[[#This Row],[AgyCode]],Tbl_Agencies[Agy Code],Tbl_Agencies[Agy Sort])</f>
        <v>058000</v>
      </c>
      <c r="J729" s="2" t="str">
        <f>Tbl_BalanceHistory[[#This Row],[AgyCode]]&amp;": "&amp;Tbl_BalanceHistory[[#This Row],[Agency Name]]</f>
        <v>157: Compensation Board</v>
      </c>
      <c r="K729" s="1">
        <v>2016</v>
      </c>
      <c r="L729" s="3">
        <v>773</v>
      </c>
      <c r="M729" s="3" t="s">
        <v>266</v>
      </c>
      <c r="N729" s="2" t="str">
        <f>Tbl_BalanceHistory[[#This Row],[ProgramCode]]&amp;": "&amp;Tbl_BalanceHistory[[#This Row],[Program Name]]</f>
        <v>773: Financial Assistance for Circuit Court Clerks</v>
      </c>
      <c r="O729" s="3" t="s">
        <v>1730</v>
      </c>
      <c r="P729" s="1" t="str">
        <f>IF(Tbl_BalanceHistory[[#This Row],[FundCode]]="0100","GF",IF(Tbl_BalanceHistory[[#This Row],[FundCode]]="01000","GF","Hi Ed / OCR"))</f>
        <v>GF</v>
      </c>
      <c r="Q729" s="5">
        <v>42985237</v>
      </c>
      <c r="R729" s="5">
        <v>42518895.829999998</v>
      </c>
      <c r="S729" s="5">
        <v>466341</v>
      </c>
      <c r="T729" s="5">
        <v>0</v>
      </c>
      <c r="U729" s="3"/>
      <c r="V729" s="5">
        <v>466341</v>
      </c>
      <c r="W729" s="5">
        <v>0</v>
      </c>
      <c r="X729" s="5"/>
      <c r="Y729" s="5"/>
      <c r="Z729" s="5">
        <f>Tbl_BalanceHistory[[#This Row],[Discretionary Recommended - Pre 2022]]+Tbl_BalanceHistory[[#This Row],[Discretionary Balance Recommended: Policy]]+Tbl_BalanceHistory[[#This Row],[Discretionary Balance Recommended: Commitments]]</f>
        <v>0</v>
      </c>
      <c r="AA729" s="5">
        <f>Tbl_BalanceHistory[[#This Row],[Discretionary Balance]]-Tbl_BalanceHistory[[#This Row],[Discretionary Reappropriation]]</f>
        <v>466341</v>
      </c>
      <c r="AB729" s="2" t="s">
        <v>1778</v>
      </c>
      <c r="AC729" s="2"/>
      <c r="AD729" s="2"/>
      <c r="AE729" s="2" t="s">
        <v>1778</v>
      </c>
    </row>
    <row r="730" spans="1:31" ht="45" x14ac:dyDescent="0.25">
      <c r="A730" s="2" t="s">
        <v>247</v>
      </c>
      <c r="B730" s="3">
        <v>4</v>
      </c>
      <c r="C730" s="3">
        <v>157</v>
      </c>
      <c r="D730" s="3" t="s">
        <v>254</v>
      </c>
      <c r="E730" s="3" t="str">
        <f>_xlfn.XLOOKUP(Tbl_BalanceHistory[[#This Row],[RespAgy]],Tbl_Agencies[Agy Code],Tbl_Agencies[Agy Sort])</f>
        <v>058000</v>
      </c>
      <c r="F730" s="2" t="str">
        <f>Tbl_BalanceHistory[[#This Row],[RespAgy]]&amp;": "&amp;Tbl_BalanceHistory[[#This Row],[RespAgency]]</f>
        <v>157: Compensation Board</v>
      </c>
      <c r="G730" s="3">
        <v>157</v>
      </c>
      <c r="H730" s="3" t="s">
        <v>254</v>
      </c>
      <c r="I730" s="3" t="str">
        <f>_xlfn.XLOOKUP(Tbl_BalanceHistory[[#This Row],[AgyCode]],Tbl_Agencies[Agy Code],Tbl_Agencies[Agy Sort])</f>
        <v>058000</v>
      </c>
      <c r="J730" s="2" t="str">
        <f>Tbl_BalanceHistory[[#This Row],[AgyCode]]&amp;": "&amp;Tbl_BalanceHistory[[#This Row],[Agency Name]]</f>
        <v>157: Compensation Board</v>
      </c>
      <c r="K730" s="1">
        <v>2017</v>
      </c>
      <c r="L730" s="3">
        <v>773</v>
      </c>
      <c r="M730" s="3" t="s">
        <v>266</v>
      </c>
      <c r="N730" s="2" t="str">
        <f>Tbl_BalanceHistory[[#This Row],[ProgramCode]]&amp;": "&amp;Tbl_BalanceHistory[[#This Row],[Program Name]]</f>
        <v>773: Financial Assistance for Circuit Court Clerks</v>
      </c>
      <c r="O730" s="3" t="s">
        <v>886</v>
      </c>
      <c r="P730" s="1" t="str">
        <f>IF(Tbl_BalanceHistory[[#This Row],[FundCode]]="0100","GF",IF(Tbl_BalanceHistory[[#This Row],[FundCode]]="01000","GF","Hi Ed / OCR"))</f>
        <v>GF</v>
      </c>
      <c r="Q730" s="5">
        <v>44136571</v>
      </c>
      <c r="R730" s="5">
        <v>43759387.340000004</v>
      </c>
      <c r="S730" s="5">
        <v>377183</v>
      </c>
      <c r="T730" s="5">
        <v>0</v>
      </c>
      <c r="U730" s="3"/>
      <c r="V730" s="5">
        <v>377183</v>
      </c>
      <c r="W730" s="5">
        <v>0</v>
      </c>
      <c r="X730" s="5"/>
      <c r="Y730" s="5"/>
      <c r="Z730" s="5">
        <f>Tbl_BalanceHistory[[#This Row],[Discretionary Recommended - Pre 2022]]+Tbl_BalanceHistory[[#This Row],[Discretionary Balance Recommended: Policy]]+Tbl_BalanceHistory[[#This Row],[Discretionary Balance Recommended: Commitments]]</f>
        <v>0</v>
      </c>
      <c r="AA730" s="5">
        <f>Tbl_BalanceHistory[[#This Row],[Discretionary Balance]]-Tbl_BalanceHistory[[#This Row],[Discretionary Reappropriation]]</f>
        <v>377183</v>
      </c>
      <c r="AB730" s="2" t="s">
        <v>1762</v>
      </c>
      <c r="AC730" s="2"/>
      <c r="AD730" s="2"/>
      <c r="AE730" s="2"/>
    </row>
    <row r="731" spans="1:31" ht="45" x14ac:dyDescent="0.25">
      <c r="A731" s="2" t="s">
        <v>247</v>
      </c>
      <c r="B731" s="3">
        <v>4</v>
      </c>
      <c r="C731" s="3">
        <v>157</v>
      </c>
      <c r="D731" s="3" t="s">
        <v>254</v>
      </c>
      <c r="E731" s="3" t="str">
        <f>_xlfn.XLOOKUP(Tbl_BalanceHistory[[#This Row],[RespAgy]],Tbl_Agencies[Agy Code],Tbl_Agencies[Agy Sort])</f>
        <v>058000</v>
      </c>
      <c r="F731" s="2" t="str">
        <f>Tbl_BalanceHistory[[#This Row],[RespAgy]]&amp;": "&amp;Tbl_BalanceHistory[[#This Row],[RespAgency]]</f>
        <v>157: Compensation Board</v>
      </c>
      <c r="G731" s="3">
        <v>157</v>
      </c>
      <c r="H731" s="3" t="s">
        <v>254</v>
      </c>
      <c r="I731" s="3" t="str">
        <f>_xlfn.XLOOKUP(Tbl_BalanceHistory[[#This Row],[AgyCode]],Tbl_Agencies[Agy Code],Tbl_Agencies[Agy Sort])</f>
        <v>058000</v>
      </c>
      <c r="J731" s="2" t="str">
        <f>Tbl_BalanceHistory[[#This Row],[AgyCode]]&amp;": "&amp;Tbl_BalanceHistory[[#This Row],[Agency Name]]</f>
        <v>157: Compensation Board</v>
      </c>
      <c r="K731" s="1">
        <v>2018</v>
      </c>
      <c r="L731" s="3">
        <v>773</v>
      </c>
      <c r="M731" s="3" t="s">
        <v>266</v>
      </c>
      <c r="N731" s="2" t="str">
        <f>Tbl_BalanceHistory[[#This Row],[ProgramCode]]&amp;": "&amp;Tbl_BalanceHistory[[#This Row],[Program Name]]</f>
        <v>773: Financial Assistance for Circuit Court Clerks</v>
      </c>
      <c r="O731" s="3" t="s">
        <v>886</v>
      </c>
      <c r="P731" s="1" t="str">
        <f>IF(Tbl_BalanceHistory[[#This Row],[FundCode]]="0100","GF",IF(Tbl_BalanceHistory[[#This Row],[FundCode]]="01000","GF","Hi Ed / OCR"))</f>
        <v>GF</v>
      </c>
      <c r="Q731" s="5">
        <v>45489532</v>
      </c>
      <c r="R731" s="5">
        <v>44678280.880000003</v>
      </c>
      <c r="S731" s="5">
        <v>811251</v>
      </c>
      <c r="T731" s="5">
        <v>0</v>
      </c>
      <c r="U731" s="3"/>
      <c r="V731" s="5">
        <v>811251</v>
      </c>
      <c r="W731" s="5">
        <v>0</v>
      </c>
      <c r="X731" s="5"/>
      <c r="Y731" s="5"/>
      <c r="Z731" s="5">
        <f>Tbl_BalanceHistory[[#This Row],[Discretionary Recommended - Pre 2022]]+Tbl_BalanceHistory[[#This Row],[Discretionary Balance Recommended: Policy]]+Tbl_BalanceHistory[[#This Row],[Discretionary Balance Recommended: Commitments]]</f>
        <v>0</v>
      </c>
      <c r="AA731" s="5">
        <f>Tbl_BalanceHistory[[#This Row],[Discretionary Balance]]-Tbl_BalanceHistory[[#This Row],[Discretionary Reappropriation]]</f>
        <v>811251</v>
      </c>
      <c r="AB731" s="2" t="s">
        <v>1762</v>
      </c>
      <c r="AC731" s="2"/>
      <c r="AD731" s="2"/>
      <c r="AE731" s="2"/>
    </row>
    <row r="732" spans="1:31" ht="45" x14ac:dyDescent="0.25">
      <c r="A732" s="2" t="s">
        <v>247</v>
      </c>
      <c r="B732" s="3">
        <v>4</v>
      </c>
      <c r="C732" s="3">
        <v>157</v>
      </c>
      <c r="D732" s="3" t="s">
        <v>254</v>
      </c>
      <c r="E732" s="3" t="str">
        <f>_xlfn.XLOOKUP(Tbl_BalanceHistory[[#This Row],[RespAgy]],Tbl_Agencies[Agy Code],Tbl_Agencies[Agy Sort])</f>
        <v>058000</v>
      </c>
      <c r="F732" s="2" t="str">
        <f>Tbl_BalanceHistory[[#This Row],[RespAgy]]&amp;": "&amp;Tbl_BalanceHistory[[#This Row],[RespAgency]]</f>
        <v>157: Compensation Board</v>
      </c>
      <c r="G732" s="3">
        <v>157</v>
      </c>
      <c r="H732" s="3" t="s">
        <v>254</v>
      </c>
      <c r="I732" s="3" t="str">
        <f>_xlfn.XLOOKUP(Tbl_BalanceHistory[[#This Row],[AgyCode]],Tbl_Agencies[Agy Code],Tbl_Agencies[Agy Sort])</f>
        <v>058000</v>
      </c>
      <c r="J732" s="2" t="str">
        <f>Tbl_BalanceHistory[[#This Row],[AgyCode]]&amp;": "&amp;Tbl_BalanceHistory[[#This Row],[Agency Name]]</f>
        <v>157: Compensation Board</v>
      </c>
      <c r="K732" s="1">
        <v>2019</v>
      </c>
      <c r="L732" s="3">
        <v>773</v>
      </c>
      <c r="M732" s="3" t="s">
        <v>266</v>
      </c>
      <c r="N732" s="2" t="str">
        <f>Tbl_BalanceHistory[[#This Row],[ProgramCode]]&amp;": "&amp;Tbl_BalanceHistory[[#This Row],[Program Name]]</f>
        <v>773: Financial Assistance for Circuit Court Clerks</v>
      </c>
      <c r="O732" s="3" t="s">
        <v>886</v>
      </c>
      <c r="P732" s="1" t="str">
        <f>IF(Tbl_BalanceHistory[[#This Row],[FundCode]]="0100","GF",IF(Tbl_BalanceHistory[[#This Row],[FundCode]]="01000","GF","Hi Ed / OCR"))</f>
        <v>GF</v>
      </c>
      <c r="Q732" s="5">
        <v>45767847.640000001</v>
      </c>
      <c r="R732" s="5">
        <v>45150624.100000001</v>
      </c>
      <c r="S732" s="5">
        <v>617223.54</v>
      </c>
      <c r="T732" s="5">
        <v>0</v>
      </c>
      <c r="U732" s="3"/>
      <c r="V732" s="5">
        <v>617223.54</v>
      </c>
      <c r="W732" s="5">
        <v>0</v>
      </c>
      <c r="X732" s="5"/>
      <c r="Y732" s="5"/>
      <c r="Z732" s="5">
        <f>Tbl_BalanceHistory[[#This Row],[Discretionary Recommended - Pre 2022]]+Tbl_BalanceHistory[[#This Row],[Discretionary Balance Recommended: Policy]]+Tbl_BalanceHistory[[#This Row],[Discretionary Balance Recommended: Commitments]]</f>
        <v>0</v>
      </c>
      <c r="AA732" s="5">
        <f>Tbl_BalanceHistory[[#This Row],[Discretionary Balance]]-Tbl_BalanceHistory[[#This Row],[Discretionary Reappropriation]]</f>
        <v>617223.54</v>
      </c>
      <c r="AB732" s="2" t="s">
        <v>1779</v>
      </c>
      <c r="AC732" s="2"/>
      <c r="AD732" s="2"/>
      <c r="AE732" s="2"/>
    </row>
    <row r="733" spans="1:31" ht="45" x14ac:dyDescent="0.25">
      <c r="A733" s="2" t="s">
        <v>247</v>
      </c>
      <c r="B733" s="3">
        <v>4</v>
      </c>
      <c r="C733" s="3">
        <v>157</v>
      </c>
      <c r="D733" s="3" t="s">
        <v>254</v>
      </c>
      <c r="E733" s="3" t="str">
        <f>_xlfn.XLOOKUP(Tbl_BalanceHistory[[#This Row],[RespAgy]],Tbl_Agencies[Agy Code],Tbl_Agencies[Agy Sort])</f>
        <v>058000</v>
      </c>
      <c r="F733" s="2" t="str">
        <f>Tbl_BalanceHistory[[#This Row],[RespAgy]]&amp;": "&amp;Tbl_BalanceHistory[[#This Row],[RespAgency]]</f>
        <v>157: Compensation Board</v>
      </c>
      <c r="G733" s="3">
        <v>157</v>
      </c>
      <c r="H733" s="3" t="s">
        <v>254</v>
      </c>
      <c r="I733" s="3" t="str">
        <f>_xlfn.XLOOKUP(Tbl_BalanceHistory[[#This Row],[AgyCode]],Tbl_Agencies[Agy Code],Tbl_Agencies[Agy Sort])</f>
        <v>058000</v>
      </c>
      <c r="J733" s="2" t="str">
        <f>Tbl_BalanceHistory[[#This Row],[AgyCode]]&amp;": "&amp;Tbl_BalanceHistory[[#This Row],[Agency Name]]</f>
        <v>157: Compensation Board</v>
      </c>
      <c r="K733" s="1">
        <v>2020</v>
      </c>
      <c r="L733" s="3">
        <v>773</v>
      </c>
      <c r="M733" s="3" t="s">
        <v>266</v>
      </c>
      <c r="N733" s="2" t="str">
        <f>Tbl_BalanceHistory[[#This Row],[ProgramCode]]&amp;": "&amp;Tbl_BalanceHistory[[#This Row],[Program Name]]</f>
        <v>773: Financial Assistance for Circuit Court Clerks</v>
      </c>
      <c r="O733" s="3" t="s">
        <v>886</v>
      </c>
      <c r="P733" s="1" t="str">
        <f>IF(Tbl_BalanceHistory[[#This Row],[FundCode]]="0100","GF",IF(Tbl_BalanceHistory[[#This Row],[FundCode]]="01000","GF","Hi Ed / OCR"))</f>
        <v>GF</v>
      </c>
      <c r="Q733" s="5">
        <v>47118674</v>
      </c>
      <c r="R733" s="5">
        <v>46455494.649999999</v>
      </c>
      <c r="S733" s="5">
        <v>663179.35</v>
      </c>
      <c r="T733" s="5">
        <v>0</v>
      </c>
      <c r="U733" s="3"/>
      <c r="V733" s="5">
        <v>663179.35</v>
      </c>
      <c r="W733" s="5">
        <v>0</v>
      </c>
      <c r="X733" s="5"/>
      <c r="Y733" s="5"/>
      <c r="Z733" s="5">
        <f>Tbl_BalanceHistory[[#This Row],[Discretionary Recommended - Pre 2022]]+Tbl_BalanceHistory[[#This Row],[Discretionary Balance Recommended: Policy]]+Tbl_BalanceHistory[[#This Row],[Discretionary Balance Recommended: Commitments]]</f>
        <v>0</v>
      </c>
      <c r="AA733" s="5">
        <f>Tbl_BalanceHistory[[#This Row],[Discretionary Balance]]-Tbl_BalanceHistory[[#This Row],[Discretionary Reappropriation]]</f>
        <v>663179.35</v>
      </c>
      <c r="AB733" s="2"/>
      <c r="AC733" s="2"/>
      <c r="AD733" s="2"/>
      <c r="AE733" s="2" t="s">
        <v>1782</v>
      </c>
    </row>
    <row r="734" spans="1:31" ht="45" x14ac:dyDescent="0.25">
      <c r="A734" s="2" t="s">
        <v>247</v>
      </c>
      <c r="B734" s="3">
        <v>4</v>
      </c>
      <c r="C734" s="3">
        <v>157</v>
      </c>
      <c r="D734" s="3" t="s">
        <v>254</v>
      </c>
      <c r="E734" s="3" t="str">
        <f>_xlfn.XLOOKUP(Tbl_BalanceHistory[[#This Row],[RespAgy]],Tbl_Agencies[Agy Code],Tbl_Agencies[Agy Sort])</f>
        <v>058000</v>
      </c>
      <c r="F734" s="2" t="str">
        <f>Tbl_BalanceHistory[[#This Row],[RespAgy]]&amp;": "&amp;Tbl_BalanceHistory[[#This Row],[RespAgency]]</f>
        <v>157: Compensation Board</v>
      </c>
      <c r="G734" s="3">
        <v>157</v>
      </c>
      <c r="H734" s="3" t="s">
        <v>254</v>
      </c>
      <c r="I734" s="3" t="str">
        <f>_xlfn.XLOOKUP(Tbl_BalanceHistory[[#This Row],[AgyCode]],Tbl_Agencies[Agy Code],Tbl_Agencies[Agy Sort])</f>
        <v>058000</v>
      </c>
      <c r="J734" s="2" t="str">
        <f>Tbl_BalanceHistory[[#This Row],[AgyCode]]&amp;": "&amp;Tbl_BalanceHistory[[#This Row],[Agency Name]]</f>
        <v>157: Compensation Board</v>
      </c>
      <c r="K734" s="1">
        <v>2021</v>
      </c>
      <c r="L734" s="3">
        <v>773</v>
      </c>
      <c r="M734" s="3" t="s">
        <v>266</v>
      </c>
      <c r="N734" s="2" t="str">
        <f>Tbl_BalanceHistory[[#This Row],[ProgramCode]]&amp;": "&amp;Tbl_BalanceHistory[[#This Row],[Program Name]]</f>
        <v>773: Financial Assistance for Circuit Court Clerks</v>
      </c>
      <c r="O734" s="3" t="s">
        <v>886</v>
      </c>
      <c r="P734" s="1" t="str">
        <f>IF(Tbl_BalanceHistory[[#This Row],[FundCode]]="0100","GF",IF(Tbl_BalanceHistory[[#This Row],[FundCode]]="01000","GF","Hi Ed / OCR"))</f>
        <v>GF</v>
      </c>
      <c r="Q734" s="5">
        <v>47270428</v>
      </c>
      <c r="R734" s="5">
        <v>46530212.369999997</v>
      </c>
      <c r="S734" s="5">
        <v>740215.63</v>
      </c>
      <c r="T734" s="5">
        <v>0</v>
      </c>
      <c r="U734" s="3"/>
      <c r="V734" s="5">
        <v>740215.63</v>
      </c>
      <c r="W734" s="5">
        <v>0</v>
      </c>
      <c r="X734" s="5"/>
      <c r="Y734" s="5"/>
      <c r="Z734" s="5">
        <f>Tbl_BalanceHistory[[#This Row],[Discretionary Recommended - Pre 2022]]+Tbl_BalanceHistory[[#This Row],[Discretionary Balance Recommended: Policy]]+Tbl_BalanceHistory[[#This Row],[Discretionary Balance Recommended: Commitments]]</f>
        <v>0</v>
      </c>
      <c r="AA734" s="5">
        <f>Tbl_BalanceHistory[[#This Row],[Discretionary Balance]]-Tbl_BalanceHistory[[#This Row],[Discretionary Reappropriation]]</f>
        <v>740215.63</v>
      </c>
      <c r="AB734" s="2"/>
      <c r="AC734" s="2"/>
      <c r="AD734" s="2"/>
      <c r="AE734" s="2" t="s">
        <v>1781</v>
      </c>
    </row>
    <row r="735" spans="1:31" ht="45" x14ac:dyDescent="0.25">
      <c r="A735" s="2" t="s">
        <v>247</v>
      </c>
      <c r="B735" s="3">
        <v>4</v>
      </c>
      <c r="C735" s="3">
        <v>157</v>
      </c>
      <c r="D735" s="3" t="s">
        <v>254</v>
      </c>
      <c r="E735" s="3" t="str">
        <f>_xlfn.XLOOKUP(Tbl_BalanceHistory[[#This Row],[RespAgy]],Tbl_Agencies[Agy Code],Tbl_Agencies[Agy Sort])</f>
        <v>058000</v>
      </c>
      <c r="F735" s="2" t="str">
        <f>Tbl_BalanceHistory[[#This Row],[RespAgy]]&amp;": "&amp;Tbl_BalanceHistory[[#This Row],[RespAgency]]</f>
        <v>157: Compensation Board</v>
      </c>
      <c r="G735" s="3">
        <v>157</v>
      </c>
      <c r="H735" s="3" t="s">
        <v>254</v>
      </c>
      <c r="I735" s="3" t="str">
        <f>_xlfn.XLOOKUP(Tbl_BalanceHistory[[#This Row],[AgyCode]],Tbl_Agencies[Agy Code],Tbl_Agencies[Agy Sort])</f>
        <v>058000</v>
      </c>
      <c r="J735" s="2" t="str">
        <f>Tbl_BalanceHistory[[#This Row],[AgyCode]]&amp;": "&amp;Tbl_BalanceHistory[[#This Row],[Agency Name]]</f>
        <v>157: Compensation Board</v>
      </c>
      <c r="K735" s="1">
        <v>2022</v>
      </c>
      <c r="L735" s="3">
        <v>773</v>
      </c>
      <c r="M735" s="3" t="s">
        <v>266</v>
      </c>
      <c r="N735" s="2" t="str">
        <f>Tbl_BalanceHistory[[#This Row],[ProgramCode]]&amp;": "&amp;Tbl_BalanceHistory[[#This Row],[Program Name]]</f>
        <v>773: Financial Assistance for Circuit Court Clerks</v>
      </c>
      <c r="O735" s="3" t="s">
        <v>886</v>
      </c>
      <c r="P735" s="1" t="str">
        <f>IF(Tbl_BalanceHistory[[#This Row],[FundCode]]="0100","GF",IF(Tbl_BalanceHistory[[#This Row],[FundCode]]="01000","GF","Hi Ed / OCR"))</f>
        <v>GF</v>
      </c>
      <c r="Q735" s="5">
        <v>52844870.159999996</v>
      </c>
      <c r="R735" s="5">
        <v>51794080.789999999</v>
      </c>
      <c r="S735" s="5">
        <v>1050789.3700000001</v>
      </c>
      <c r="T735" s="5">
        <v>0</v>
      </c>
      <c r="U735" s="3"/>
      <c r="V735" s="5">
        <v>1050789.3700000001</v>
      </c>
      <c r="W735" s="5"/>
      <c r="X735" s="5">
        <v>0</v>
      </c>
      <c r="Y735" s="5">
        <v>0</v>
      </c>
      <c r="Z735" s="5">
        <f>Tbl_BalanceHistory[[#This Row],[Discretionary Recommended - Pre 2022]]+Tbl_BalanceHistory[[#This Row],[Discretionary Balance Recommended: Policy]]+Tbl_BalanceHistory[[#This Row],[Discretionary Balance Recommended: Commitments]]</f>
        <v>0</v>
      </c>
      <c r="AA735" s="5">
        <f>Tbl_BalanceHistory[[#This Row],[Discretionary Balance]]-Tbl_BalanceHistory[[#This Row],[Discretionary Reappropriation]]</f>
        <v>1050789.3700000001</v>
      </c>
      <c r="AB735" s="2"/>
      <c r="AC735" s="2"/>
      <c r="AD735" s="2"/>
      <c r="AE735" s="2"/>
    </row>
    <row r="736" spans="1:31" ht="45" x14ac:dyDescent="0.25">
      <c r="A736" s="2" t="s">
        <v>247</v>
      </c>
      <c r="B736" s="3">
        <v>4</v>
      </c>
      <c r="C736" s="3">
        <v>157</v>
      </c>
      <c r="D736" s="3" t="s">
        <v>254</v>
      </c>
      <c r="E736" s="3" t="str">
        <f>_xlfn.XLOOKUP(Tbl_BalanceHistory[[#This Row],[RespAgy]],Tbl_Agencies[Agy Code],Tbl_Agencies[Agy Sort])</f>
        <v>058000</v>
      </c>
      <c r="F736" s="2" t="str">
        <f>Tbl_BalanceHistory[[#This Row],[RespAgy]]&amp;": "&amp;Tbl_BalanceHistory[[#This Row],[RespAgency]]</f>
        <v>157: Compensation Board</v>
      </c>
      <c r="G736" s="3">
        <v>157</v>
      </c>
      <c r="H736" s="3" t="s">
        <v>254</v>
      </c>
      <c r="I736" s="3" t="str">
        <f>_xlfn.XLOOKUP(Tbl_BalanceHistory[[#This Row],[AgyCode]],Tbl_Agencies[Agy Code],Tbl_Agencies[Agy Sort])</f>
        <v>058000</v>
      </c>
      <c r="J736" s="2" t="str">
        <f>Tbl_BalanceHistory[[#This Row],[AgyCode]]&amp;": "&amp;Tbl_BalanceHistory[[#This Row],[Agency Name]]</f>
        <v>157: Compensation Board</v>
      </c>
      <c r="K736" s="1">
        <v>2023</v>
      </c>
      <c r="L736" s="3">
        <v>773</v>
      </c>
      <c r="M736" s="3" t="s">
        <v>266</v>
      </c>
      <c r="N736" s="2" t="str">
        <f>Tbl_BalanceHistory[[#This Row],[ProgramCode]]&amp;": "&amp;Tbl_BalanceHistory[[#This Row],[Program Name]]</f>
        <v>773: Financial Assistance for Circuit Court Clerks</v>
      </c>
      <c r="O736" s="3" t="s">
        <v>886</v>
      </c>
      <c r="P736" s="1" t="str">
        <f>IF(Tbl_BalanceHistory[[#This Row],[FundCode]]="0100","GF",IF(Tbl_BalanceHistory[[#This Row],[FundCode]]="01000","GF","Hi Ed / OCR"))</f>
        <v>GF</v>
      </c>
      <c r="Q736" s="5">
        <v>58232623.310000002</v>
      </c>
      <c r="R736" s="5">
        <v>56826663.810000002</v>
      </c>
      <c r="S736" s="5">
        <v>1405959.5</v>
      </c>
      <c r="T736" s="5">
        <v>0</v>
      </c>
      <c r="U736" s="3"/>
      <c r="V736" s="5">
        <v>1405959.5</v>
      </c>
      <c r="W736" s="5">
        <v>0</v>
      </c>
      <c r="X736" s="5">
        <v>0</v>
      </c>
      <c r="Y736" s="5">
        <v>0</v>
      </c>
      <c r="Z736" s="5">
        <v>0</v>
      </c>
      <c r="AA736" s="5">
        <v>1405959.5</v>
      </c>
      <c r="AB736" s="2"/>
      <c r="AC736" s="2"/>
      <c r="AD736" s="2"/>
      <c r="AE736" s="2"/>
    </row>
    <row r="737" spans="1:31" ht="45" x14ac:dyDescent="0.25">
      <c r="A737" s="2" t="s">
        <v>247</v>
      </c>
      <c r="B737" s="3">
        <v>4</v>
      </c>
      <c r="C737" s="3">
        <v>157</v>
      </c>
      <c r="D737" s="3" t="s">
        <v>254</v>
      </c>
      <c r="E737" s="3" t="str">
        <f>_xlfn.XLOOKUP(Tbl_BalanceHistory[[#This Row],[RespAgy]],Tbl_Agencies[Agy Code],Tbl_Agencies[Agy Sort])</f>
        <v>058000</v>
      </c>
      <c r="F737" s="2" t="str">
        <f>Tbl_BalanceHistory[[#This Row],[RespAgy]]&amp;": "&amp;Tbl_BalanceHistory[[#This Row],[RespAgency]]</f>
        <v>157: Compensation Board</v>
      </c>
      <c r="G737" s="3">
        <v>157</v>
      </c>
      <c r="H737" s="3" t="s">
        <v>254</v>
      </c>
      <c r="I737" s="3" t="str">
        <f>_xlfn.XLOOKUP(Tbl_BalanceHistory[[#This Row],[AgyCode]],Tbl_Agencies[Agy Code],Tbl_Agencies[Agy Sort])</f>
        <v>058000</v>
      </c>
      <c r="J737" s="2" t="str">
        <f>Tbl_BalanceHistory[[#This Row],[AgyCode]]&amp;": "&amp;Tbl_BalanceHistory[[#This Row],[Agency Name]]</f>
        <v>157: Compensation Board</v>
      </c>
      <c r="K737" s="1">
        <v>2024</v>
      </c>
      <c r="L737" s="3">
        <v>773</v>
      </c>
      <c r="M737" s="3" t="s">
        <v>266</v>
      </c>
      <c r="N737" s="2" t="str">
        <f>Tbl_BalanceHistory[[#This Row],[ProgramCode]]&amp;": "&amp;Tbl_BalanceHistory[[#This Row],[Program Name]]</f>
        <v>773: Financial Assistance for Circuit Court Clerks</v>
      </c>
      <c r="O737" s="3" t="s">
        <v>886</v>
      </c>
      <c r="P737" s="1" t="str">
        <f>IF(Tbl_BalanceHistory[[#This Row],[FundCode]]="0100","GF",IF(Tbl_BalanceHistory[[#This Row],[FundCode]]="01000","GF","Hi Ed / OCR"))</f>
        <v>GF</v>
      </c>
      <c r="Q737" s="5">
        <v>63301480.689999998</v>
      </c>
      <c r="R737" s="5">
        <v>60760481.990000002</v>
      </c>
      <c r="S737" s="5">
        <v>2540998.7000000002</v>
      </c>
      <c r="T737" s="5">
        <v>0</v>
      </c>
      <c r="U737" s="3"/>
      <c r="V737" s="5">
        <v>2540998.7000000002</v>
      </c>
      <c r="W737" s="5">
        <v>0</v>
      </c>
      <c r="X737" s="5">
        <v>0</v>
      </c>
      <c r="Y737" s="5">
        <v>0</v>
      </c>
      <c r="Z737" s="5">
        <v>0</v>
      </c>
      <c r="AA737" s="5">
        <v>2540998.7000000002</v>
      </c>
      <c r="AB737" s="2"/>
      <c r="AC737" s="2"/>
      <c r="AD737" s="2"/>
      <c r="AE737" s="2"/>
    </row>
    <row r="738" spans="1:31" ht="45" x14ac:dyDescent="0.25">
      <c r="A738" s="2" t="s">
        <v>247</v>
      </c>
      <c r="B738" s="3">
        <v>4</v>
      </c>
      <c r="C738" s="3">
        <v>157</v>
      </c>
      <c r="D738" s="3" t="s">
        <v>254</v>
      </c>
      <c r="E738" s="3" t="str">
        <f>_xlfn.XLOOKUP(Tbl_BalanceHistory[[#This Row],[RespAgy]],Tbl_Agencies[Agy Code],Tbl_Agencies[Agy Sort])</f>
        <v>058000</v>
      </c>
      <c r="F738" s="2" t="str">
        <f>Tbl_BalanceHistory[[#This Row],[RespAgy]]&amp;": "&amp;Tbl_BalanceHistory[[#This Row],[RespAgency]]</f>
        <v>157: Compensation Board</v>
      </c>
      <c r="G738" s="3">
        <v>157</v>
      </c>
      <c r="H738" s="3" t="s">
        <v>254</v>
      </c>
      <c r="I738" s="3" t="str">
        <f>_xlfn.XLOOKUP(Tbl_BalanceHistory[[#This Row],[AgyCode]],Tbl_Agencies[Agy Code],Tbl_Agencies[Agy Sort])</f>
        <v>058000</v>
      </c>
      <c r="J738" s="2" t="str">
        <f>Tbl_BalanceHistory[[#This Row],[AgyCode]]&amp;": "&amp;Tbl_BalanceHistory[[#This Row],[Agency Name]]</f>
        <v>157: Compensation Board</v>
      </c>
      <c r="K738" s="1">
        <v>2014</v>
      </c>
      <c r="L738" s="3">
        <v>774</v>
      </c>
      <c r="M738" s="3" t="s">
        <v>268</v>
      </c>
      <c r="N738" s="2" t="str">
        <f>Tbl_BalanceHistory[[#This Row],[ProgramCode]]&amp;": "&amp;Tbl_BalanceHistory[[#This Row],[Program Name]]</f>
        <v>774: Financial Assistance for Local Treasurers</v>
      </c>
      <c r="O738" s="3" t="s">
        <v>1730</v>
      </c>
      <c r="P738" s="1" t="str">
        <f>IF(Tbl_BalanceHistory[[#This Row],[FundCode]]="0100","GF",IF(Tbl_BalanceHistory[[#This Row],[FundCode]]="01000","GF","Hi Ed / OCR"))</f>
        <v>GF</v>
      </c>
      <c r="Q738" s="5">
        <v>16463077</v>
      </c>
      <c r="R738" s="5">
        <v>16325087.859999999</v>
      </c>
      <c r="S738" s="5">
        <v>137989</v>
      </c>
      <c r="T738" s="5">
        <v>0</v>
      </c>
      <c r="U738" s="3"/>
      <c r="V738" s="5">
        <v>137989</v>
      </c>
      <c r="W738" s="5">
        <v>0</v>
      </c>
      <c r="X738" s="5"/>
      <c r="Y738" s="5"/>
      <c r="Z738" s="5">
        <f>Tbl_BalanceHistory[[#This Row],[Discretionary Recommended - Pre 2022]]+Tbl_BalanceHistory[[#This Row],[Discretionary Balance Recommended: Policy]]+Tbl_BalanceHistory[[#This Row],[Discretionary Balance Recommended: Commitments]]</f>
        <v>0</v>
      </c>
      <c r="AA738" s="5">
        <f>Tbl_BalanceHistory[[#This Row],[Discretionary Balance]]-Tbl_BalanceHistory[[#This Row],[Discretionary Reappropriation]]</f>
        <v>137989</v>
      </c>
      <c r="AB738" s="2"/>
      <c r="AC738" s="2"/>
      <c r="AD738" s="2"/>
      <c r="AE738" s="2"/>
    </row>
    <row r="739" spans="1:31" ht="45" x14ac:dyDescent="0.25">
      <c r="A739" s="2" t="s">
        <v>247</v>
      </c>
      <c r="B739" s="3">
        <v>4</v>
      </c>
      <c r="C739" s="3">
        <v>157</v>
      </c>
      <c r="D739" s="3" t="s">
        <v>254</v>
      </c>
      <c r="E739" s="3" t="str">
        <f>_xlfn.XLOOKUP(Tbl_BalanceHistory[[#This Row],[RespAgy]],Tbl_Agencies[Agy Code],Tbl_Agencies[Agy Sort])</f>
        <v>058000</v>
      </c>
      <c r="F739" s="2" t="str">
        <f>Tbl_BalanceHistory[[#This Row],[RespAgy]]&amp;": "&amp;Tbl_BalanceHistory[[#This Row],[RespAgency]]</f>
        <v>157: Compensation Board</v>
      </c>
      <c r="G739" s="3">
        <v>157</v>
      </c>
      <c r="H739" s="3" t="s">
        <v>254</v>
      </c>
      <c r="I739" s="3" t="str">
        <f>_xlfn.XLOOKUP(Tbl_BalanceHistory[[#This Row],[AgyCode]],Tbl_Agencies[Agy Code],Tbl_Agencies[Agy Sort])</f>
        <v>058000</v>
      </c>
      <c r="J739" s="2" t="str">
        <f>Tbl_BalanceHistory[[#This Row],[AgyCode]]&amp;": "&amp;Tbl_BalanceHistory[[#This Row],[Agency Name]]</f>
        <v>157: Compensation Board</v>
      </c>
      <c r="K739" s="1">
        <v>2015</v>
      </c>
      <c r="L739" s="3">
        <v>774</v>
      </c>
      <c r="M739" s="3" t="s">
        <v>268</v>
      </c>
      <c r="N739" s="2" t="str">
        <f>Tbl_BalanceHistory[[#This Row],[ProgramCode]]&amp;": "&amp;Tbl_BalanceHistory[[#This Row],[Program Name]]</f>
        <v>774: Financial Assistance for Local Treasurers</v>
      </c>
      <c r="O739" s="3" t="s">
        <v>1730</v>
      </c>
      <c r="P739" s="1" t="str">
        <f>IF(Tbl_BalanceHistory[[#This Row],[FundCode]]="0100","GF",IF(Tbl_BalanceHistory[[#This Row],[FundCode]]="01000","GF","Hi Ed / OCR"))</f>
        <v>GF</v>
      </c>
      <c r="Q739" s="5">
        <v>16170759</v>
      </c>
      <c r="R739" s="5">
        <v>16170757</v>
      </c>
      <c r="S739" s="5">
        <v>1</v>
      </c>
      <c r="T739" s="5">
        <v>0</v>
      </c>
      <c r="U739" s="3"/>
      <c r="V739" s="5">
        <v>1</v>
      </c>
      <c r="W739" s="5">
        <v>0</v>
      </c>
      <c r="X739" s="5"/>
      <c r="Y739" s="5"/>
      <c r="Z739" s="5">
        <f>Tbl_BalanceHistory[[#This Row],[Discretionary Recommended - Pre 2022]]+Tbl_BalanceHistory[[#This Row],[Discretionary Balance Recommended: Policy]]+Tbl_BalanceHistory[[#This Row],[Discretionary Balance Recommended: Commitments]]</f>
        <v>0</v>
      </c>
      <c r="AA739" s="5">
        <f>Tbl_BalanceHistory[[#This Row],[Discretionary Balance]]-Tbl_BalanceHistory[[#This Row],[Discretionary Reappropriation]]</f>
        <v>1</v>
      </c>
      <c r="AB739" s="2"/>
      <c r="AC739" s="2"/>
      <c r="AD739" s="2"/>
      <c r="AE739" s="2"/>
    </row>
    <row r="740" spans="1:31" ht="45" x14ac:dyDescent="0.25">
      <c r="A740" s="2" t="s">
        <v>247</v>
      </c>
      <c r="B740" s="3">
        <v>4</v>
      </c>
      <c r="C740" s="3">
        <v>157</v>
      </c>
      <c r="D740" s="3" t="s">
        <v>254</v>
      </c>
      <c r="E740" s="3" t="str">
        <f>_xlfn.XLOOKUP(Tbl_BalanceHistory[[#This Row],[RespAgy]],Tbl_Agencies[Agy Code],Tbl_Agencies[Agy Sort])</f>
        <v>058000</v>
      </c>
      <c r="F740" s="2" t="str">
        <f>Tbl_BalanceHistory[[#This Row],[RespAgy]]&amp;": "&amp;Tbl_BalanceHistory[[#This Row],[RespAgency]]</f>
        <v>157: Compensation Board</v>
      </c>
      <c r="G740" s="3">
        <v>157</v>
      </c>
      <c r="H740" s="3" t="s">
        <v>254</v>
      </c>
      <c r="I740" s="3" t="str">
        <f>_xlfn.XLOOKUP(Tbl_BalanceHistory[[#This Row],[AgyCode]],Tbl_Agencies[Agy Code],Tbl_Agencies[Agy Sort])</f>
        <v>058000</v>
      </c>
      <c r="J740" s="2" t="str">
        <f>Tbl_BalanceHistory[[#This Row],[AgyCode]]&amp;": "&amp;Tbl_BalanceHistory[[#This Row],[Agency Name]]</f>
        <v>157: Compensation Board</v>
      </c>
      <c r="K740" s="1">
        <v>2016</v>
      </c>
      <c r="L740" s="3">
        <v>774</v>
      </c>
      <c r="M740" s="3" t="s">
        <v>268</v>
      </c>
      <c r="N740" s="2" t="str">
        <f>Tbl_BalanceHistory[[#This Row],[ProgramCode]]&amp;": "&amp;Tbl_BalanceHistory[[#This Row],[Program Name]]</f>
        <v>774: Financial Assistance for Local Treasurers</v>
      </c>
      <c r="O740" s="3" t="s">
        <v>1730</v>
      </c>
      <c r="P740" s="1" t="str">
        <f>IF(Tbl_BalanceHistory[[#This Row],[FundCode]]="0100","GF",IF(Tbl_BalanceHistory[[#This Row],[FundCode]]="01000","GF","Hi Ed / OCR"))</f>
        <v>GF</v>
      </c>
      <c r="Q740" s="5">
        <v>16659191</v>
      </c>
      <c r="R740" s="5">
        <v>16635958.27</v>
      </c>
      <c r="S740" s="5">
        <v>23232</v>
      </c>
      <c r="T740" s="5">
        <v>0</v>
      </c>
      <c r="U740" s="3"/>
      <c r="V740" s="5">
        <v>23232</v>
      </c>
      <c r="W740" s="5">
        <v>0</v>
      </c>
      <c r="X740" s="5"/>
      <c r="Y740" s="5"/>
      <c r="Z740" s="5">
        <f>Tbl_BalanceHistory[[#This Row],[Discretionary Recommended - Pre 2022]]+Tbl_BalanceHistory[[#This Row],[Discretionary Balance Recommended: Policy]]+Tbl_BalanceHistory[[#This Row],[Discretionary Balance Recommended: Commitments]]</f>
        <v>0</v>
      </c>
      <c r="AA740" s="5">
        <f>Tbl_BalanceHistory[[#This Row],[Discretionary Balance]]-Tbl_BalanceHistory[[#This Row],[Discretionary Reappropriation]]</f>
        <v>23232</v>
      </c>
      <c r="AB740" s="2" t="s">
        <v>1778</v>
      </c>
      <c r="AC740" s="2"/>
      <c r="AD740" s="2"/>
      <c r="AE740" s="2" t="s">
        <v>1778</v>
      </c>
    </row>
    <row r="741" spans="1:31" ht="45" x14ac:dyDescent="0.25">
      <c r="A741" s="2" t="s">
        <v>247</v>
      </c>
      <c r="B741" s="3">
        <v>4</v>
      </c>
      <c r="C741" s="3">
        <v>157</v>
      </c>
      <c r="D741" s="3" t="s">
        <v>254</v>
      </c>
      <c r="E741" s="3" t="str">
        <f>_xlfn.XLOOKUP(Tbl_BalanceHistory[[#This Row],[RespAgy]],Tbl_Agencies[Agy Code],Tbl_Agencies[Agy Sort])</f>
        <v>058000</v>
      </c>
      <c r="F741" s="2" t="str">
        <f>Tbl_BalanceHistory[[#This Row],[RespAgy]]&amp;": "&amp;Tbl_BalanceHistory[[#This Row],[RespAgency]]</f>
        <v>157: Compensation Board</v>
      </c>
      <c r="G741" s="3">
        <v>157</v>
      </c>
      <c r="H741" s="3" t="s">
        <v>254</v>
      </c>
      <c r="I741" s="3" t="str">
        <f>_xlfn.XLOOKUP(Tbl_BalanceHistory[[#This Row],[AgyCode]],Tbl_Agencies[Agy Code],Tbl_Agencies[Agy Sort])</f>
        <v>058000</v>
      </c>
      <c r="J741" s="2" t="str">
        <f>Tbl_BalanceHistory[[#This Row],[AgyCode]]&amp;": "&amp;Tbl_BalanceHistory[[#This Row],[Agency Name]]</f>
        <v>157: Compensation Board</v>
      </c>
      <c r="K741" s="1">
        <v>2017</v>
      </c>
      <c r="L741" s="3">
        <v>774</v>
      </c>
      <c r="M741" s="3" t="s">
        <v>268</v>
      </c>
      <c r="N741" s="2" t="str">
        <f>Tbl_BalanceHistory[[#This Row],[ProgramCode]]&amp;": "&amp;Tbl_BalanceHistory[[#This Row],[Program Name]]</f>
        <v>774: Financial Assistance for Local Treasurers</v>
      </c>
      <c r="O741" s="3" t="s">
        <v>886</v>
      </c>
      <c r="P741" s="1" t="str">
        <f>IF(Tbl_BalanceHistory[[#This Row],[FundCode]]="0100","GF",IF(Tbl_BalanceHistory[[#This Row],[FundCode]]="01000","GF","Hi Ed / OCR"))</f>
        <v>GF</v>
      </c>
      <c r="Q741" s="5">
        <v>16695867</v>
      </c>
      <c r="R741" s="5">
        <v>16602053.039999999</v>
      </c>
      <c r="S741" s="5">
        <v>93813</v>
      </c>
      <c r="T741" s="5">
        <v>0</v>
      </c>
      <c r="U741" s="3"/>
      <c r="V741" s="5">
        <v>93813</v>
      </c>
      <c r="W741" s="5">
        <v>0</v>
      </c>
      <c r="X741" s="5"/>
      <c r="Y741" s="5"/>
      <c r="Z741" s="5">
        <f>Tbl_BalanceHistory[[#This Row],[Discretionary Recommended - Pre 2022]]+Tbl_BalanceHistory[[#This Row],[Discretionary Balance Recommended: Policy]]+Tbl_BalanceHistory[[#This Row],[Discretionary Balance Recommended: Commitments]]</f>
        <v>0</v>
      </c>
      <c r="AA741" s="5">
        <f>Tbl_BalanceHistory[[#This Row],[Discretionary Balance]]-Tbl_BalanceHistory[[#This Row],[Discretionary Reappropriation]]</f>
        <v>93813</v>
      </c>
      <c r="AB741" s="2" t="s">
        <v>1762</v>
      </c>
      <c r="AC741" s="2"/>
      <c r="AD741" s="2"/>
      <c r="AE741" s="2"/>
    </row>
    <row r="742" spans="1:31" ht="45" x14ac:dyDescent="0.25">
      <c r="A742" s="2" t="s">
        <v>247</v>
      </c>
      <c r="B742" s="3">
        <v>4</v>
      </c>
      <c r="C742" s="3">
        <v>157</v>
      </c>
      <c r="D742" s="3" t="s">
        <v>254</v>
      </c>
      <c r="E742" s="3" t="str">
        <f>_xlfn.XLOOKUP(Tbl_BalanceHistory[[#This Row],[RespAgy]],Tbl_Agencies[Agy Code],Tbl_Agencies[Agy Sort])</f>
        <v>058000</v>
      </c>
      <c r="F742" s="2" t="str">
        <f>Tbl_BalanceHistory[[#This Row],[RespAgy]]&amp;": "&amp;Tbl_BalanceHistory[[#This Row],[RespAgency]]</f>
        <v>157: Compensation Board</v>
      </c>
      <c r="G742" s="3">
        <v>157</v>
      </c>
      <c r="H742" s="3" t="s">
        <v>254</v>
      </c>
      <c r="I742" s="3" t="str">
        <f>_xlfn.XLOOKUP(Tbl_BalanceHistory[[#This Row],[AgyCode]],Tbl_Agencies[Agy Code],Tbl_Agencies[Agy Sort])</f>
        <v>058000</v>
      </c>
      <c r="J742" s="2" t="str">
        <f>Tbl_BalanceHistory[[#This Row],[AgyCode]]&amp;": "&amp;Tbl_BalanceHistory[[#This Row],[Agency Name]]</f>
        <v>157: Compensation Board</v>
      </c>
      <c r="K742" s="1">
        <v>2018</v>
      </c>
      <c r="L742" s="3">
        <v>774</v>
      </c>
      <c r="M742" s="3" t="s">
        <v>268</v>
      </c>
      <c r="N742" s="2" t="str">
        <f>Tbl_BalanceHistory[[#This Row],[ProgramCode]]&amp;": "&amp;Tbl_BalanceHistory[[#This Row],[Program Name]]</f>
        <v>774: Financial Assistance for Local Treasurers</v>
      </c>
      <c r="O742" s="3" t="s">
        <v>886</v>
      </c>
      <c r="P742" s="1" t="str">
        <f>IF(Tbl_BalanceHistory[[#This Row],[FundCode]]="0100","GF",IF(Tbl_BalanceHistory[[#This Row],[FundCode]]="01000","GF","Hi Ed / OCR"))</f>
        <v>GF</v>
      </c>
      <c r="Q742" s="5">
        <v>17125473</v>
      </c>
      <c r="R742" s="5">
        <v>17018413.18</v>
      </c>
      <c r="S742" s="5">
        <v>107059</v>
      </c>
      <c r="T742" s="5">
        <v>0</v>
      </c>
      <c r="U742" s="3"/>
      <c r="V742" s="5">
        <v>107059</v>
      </c>
      <c r="W742" s="5">
        <v>0</v>
      </c>
      <c r="X742" s="5"/>
      <c r="Y742" s="5"/>
      <c r="Z742" s="5">
        <f>Tbl_BalanceHistory[[#This Row],[Discretionary Recommended - Pre 2022]]+Tbl_BalanceHistory[[#This Row],[Discretionary Balance Recommended: Policy]]+Tbl_BalanceHistory[[#This Row],[Discretionary Balance Recommended: Commitments]]</f>
        <v>0</v>
      </c>
      <c r="AA742" s="5">
        <f>Tbl_BalanceHistory[[#This Row],[Discretionary Balance]]-Tbl_BalanceHistory[[#This Row],[Discretionary Reappropriation]]</f>
        <v>107059</v>
      </c>
      <c r="AB742" s="2" t="s">
        <v>1779</v>
      </c>
      <c r="AC742" s="2"/>
      <c r="AD742" s="2"/>
      <c r="AE742" s="2"/>
    </row>
    <row r="743" spans="1:31" ht="45" x14ac:dyDescent="0.25">
      <c r="A743" s="2" t="s">
        <v>247</v>
      </c>
      <c r="B743" s="3">
        <v>4</v>
      </c>
      <c r="C743" s="3">
        <v>157</v>
      </c>
      <c r="D743" s="3" t="s">
        <v>254</v>
      </c>
      <c r="E743" s="3" t="str">
        <f>_xlfn.XLOOKUP(Tbl_BalanceHistory[[#This Row],[RespAgy]],Tbl_Agencies[Agy Code],Tbl_Agencies[Agy Sort])</f>
        <v>058000</v>
      </c>
      <c r="F743" s="2" t="str">
        <f>Tbl_BalanceHistory[[#This Row],[RespAgy]]&amp;": "&amp;Tbl_BalanceHistory[[#This Row],[RespAgency]]</f>
        <v>157: Compensation Board</v>
      </c>
      <c r="G743" s="3">
        <v>157</v>
      </c>
      <c r="H743" s="3" t="s">
        <v>254</v>
      </c>
      <c r="I743" s="3" t="str">
        <f>_xlfn.XLOOKUP(Tbl_BalanceHistory[[#This Row],[AgyCode]],Tbl_Agencies[Agy Code],Tbl_Agencies[Agy Sort])</f>
        <v>058000</v>
      </c>
      <c r="J743" s="2" t="str">
        <f>Tbl_BalanceHistory[[#This Row],[AgyCode]]&amp;": "&amp;Tbl_BalanceHistory[[#This Row],[Agency Name]]</f>
        <v>157: Compensation Board</v>
      </c>
      <c r="K743" s="1">
        <v>2019</v>
      </c>
      <c r="L743" s="3">
        <v>774</v>
      </c>
      <c r="M743" s="3" t="s">
        <v>268</v>
      </c>
      <c r="N743" s="2" t="str">
        <f>Tbl_BalanceHistory[[#This Row],[ProgramCode]]&amp;": "&amp;Tbl_BalanceHistory[[#This Row],[Program Name]]</f>
        <v>774: Financial Assistance for Local Treasurers</v>
      </c>
      <c r="O743" s="3" t="s">
        <v>886</v>
      </c>
      <c r="P743" s="1" t="str">
        <f>IF(Tbl_BalanceHistory[[#This Row],[FundCode]]="0100","GF",IF(Tbl_BalanceHistory[[#This Row],[FundCode]]="01000","GF","Hi Ed / OCR"))</f>
        <v>GF</v>
      </c>
      <c r="Q743" s="5">
        <v>17218815.379999999</v>
      </c>
      <c r="R743" s="5">
        <v>17131970.34</v>
      </c>
      <c r="S743" s="5">
        <v>86845.04</v>
      </c>
      <c r="T743" s="5">
        <v>0</v>
      </c>
      <c r="U743" s="3"/>
      <c r="V743" s="5">
        <v>86845.04</v>
      </c>
      <c r="W743" s="5">
        <v>0</v>
      </c>
      <c r="X743" s="5"/>
      <c r="Y743" s="5"/>
      <c r="Z743" s="5">
        <f>Tbl_BalanceHistory[[#This Row],[Discretionary Recommended - Pre 2022]]+Tbl_BalanceHistory[[#This Row],[Discretionary Balance Recommended: Policy]]+Tbl_BalanceHistory[[#This Row],[Discretionary Balance Recommended: Commitments]]</f>
        <v>0</v>
      </c>
      <c r="AA743" s="5">
        <f>Tbl_BalanceHistory[[#This Row],[Discretionary Balance]]-Tbl_BalanceHistory[[#This Row],[Discretionary Reappropriation]]</f>
        <v>86845.04</v>
      </c>
      <c r="AB743" s="2" t="s">
        <v>1779</v>
      </c>
      <c r="AC743" s="2"/>
      <c r="AD743" s="2"/>
      <c r="AE743" s="2"/>
    </row>
    <row r="744" spans="1:31" ht="45" x14ac:dyDescent="0.25">
      <c r="A744" s="2" t="s">
        <v>247</v>
      </c>
      <c r="B744" s="3">
        <v>4</v>
      </c>
      <c r="C744" s="3">
        <v>157</v>
      </c>
      <c r="D744" s="3" t="s">
        <v>254</v>
      </c>
      <c r="E744" s="3" t="str">
        <f>_xlfn.XLOOKUP(Tbl_BalanceHistory[[#This Row],[RespAgy]],Tbl_Agencies[Agy Code],Tbl_Agencies[Agy Sort])</f>
        <v>058000</v>
      </c>
      <c r="F744" s="2" t="str">
        <f>Tbl_BalanceHistory[[#This Row],[RespAgy]]&amp;": "&amp;Tbl_BalanceHistory[[#This Row],[RespAgency]]</f>
        <v>157: Compensation Board</v>
      </c>
      <c r="G744" s="3">
        <v>157</v>
      </c>
      <c r="H744" s="3" t="s">
        <v>254</v>
      </c>
      <c r="I744" s="3" t="str">
        <f>_xlfn.XLOOKUP(Tbl_BalanceHistory[[#This Row],[AgyCode]],Tbl_Agencies[Agy Code],Tbl_Agencies[Agy Sort])</f>
        <v>058000</v>
      </c>
      <c r="J744" s="2" t="str">
        <f>Tbl_BalanceHistory[[#This Row],[AgyCode]]&amp;": "&amp;Tbl_BalanceHistory[[#This Row],[Agency Name]]</f>
        <v>157: Compensation Board</v>
      </c>
      <c r="K744" s="1">
        <v>2020</v>
      </c>
      <c r="L744" s="3">
        <v>774</v>
      </c>
      <c r="M744" s="3" t="s">
        <v>268</v>
      </c>
      <c r="N744" s="2" t="str">
        <f>Tbl_BalanceHistory[[#This Row],[ProgramCode]]&amp;": "&amp;Tbl_BalanceHistory[[#This Row],[Program Name]]</f>
        <v>774: Financial Assistance for Local Treasurers</v>
      </c>
      <c r="O744" s="3" t="s">
        <v>886</v>
      </c>
      <c r="P744" s="1" t="str">
        <f>IF(Tbl_BalanceHistory[[#This Row],[FundCode]]="0100","GF",IF(Tbl_BalanceHistory[[#This Row],[FundCode]]="01000","GF","Hi Ed / OCR"))</f>
        <v>GF</v>
      </c>
      <c r="Q744" s="5">
        <v>17726748</v>
      </c>
      <c r="R744" s="5">
        <v>17689063.879999999</v>
      </c>
      <c r="S744" s="5">
        <v>37684.120000000003</v>
      </c>
      <c r="T744" s="5">
        <v>0</v>
      </c>
      <c r="U744" s="3"/>
      <c r="V744" s="5">
        <v>37684.120000000003</v>
      </c>
      <c r="W744" s="5">
        <v>0</v>
      </c>
      <c r="X744" s="5"/>
      <c r="Y744" s="5"/>
      <c r="Z744" s="5">
        <f>Tbl_BalanceHistory[[#This Row],[Discretionary Recommended - Pre 2022]]+Tbl_BalanceHistory[[#This Row],[Discretionary Balance Recommended: Policy]]+Tbl_BalanceHistory[[#This Row],[Discretionary Balance Recommended: Commitments]]</f>
        <v>0</v>
      </c>
      <c r="AA744" s="5">
        <f>Tbl_BalanceHistory[[#This Row],[Discretionary Balance]]-Tbl_BalanceHistory[[#This Row],[Discretionary Reappropriation]]</f>
        <v>37684.120000000003</v>
      </c>
      <c r="AB744" s="2"/>
      <c r="AC744" s="2"/>
      <c r="AD744" s="2"/>
      <c r="AE744" s="2" t="s">
        <v>1780</v>
      </c>
    </row>
    <row r="745" spans="1:31" ht="45" x14ac:dyDescent="0.25">
      <c r="A745" s="2" t="s">
        <v>247</v>
      </c>
      <c r="B745" s="3">
        <v>4</v>
      </c>
      <c r="C745" s="3">
        <v>157</v>
      </c>
      <c r="D745" s="3" t="s">
        <v>254</v>
      </c>
      <c r="E745" s="3" t="str">
        <f>_xlfn.XLOOKUP(Tbl_BalanceHistory[[#This Row],[RespAgy]],Tbl_Agencies[Agy Code],Tbl_Agencies[Agy Sort])</f>
        <v>058000</v>
      </c>
      <c r="F745" s="2" t="str">
        <f>Tbl_BalanceHistory[[#This Row],[RespAgy]]&amp;": "&amp;Tbl_BalanceHistory[[#This Row],[RespAgency]]</f>
        <v>157: Compensation Board</v>
      </c>
      <c r="G745" s="3">
        <v>157</v>
      </c>
      <c r="H745" s="3" t="s">
        <v>254</v>
      </c>
      <c r="I745" s="3" t="str">
        <f>_xlfn.XLOOKUP(Tbl_BalanceHistory[[#This Row],[AgyCode]],Tbl_Agencies[Agy Code],Tbl_Agencies[Agy Sort])</f>
        <v>058000</v>
      </c>
      <c r="J745" s="2" t="str">
        <f>Tbl_BalanceHistory[[#This Row],[AgyCode]]&amp;": "&amp;Tbl_BalanceHistory[[#This Row],[Agency Name]]</f>
        <v>157: Compensation Board</v>
      </c>
      <c r="K745" s="1">
        <v>2021</v>
      </c>
      <c r="L745" s="3">
        <v>774</v>
      </c>
      <c r="M745" s="3" t="s">
        <v>268</v>
      </c>
      <c r="N745" s="2" t="str">
        <f>Tbl_BalanceHistory[[#This Row],[ProgramCode]]&amp;": "&amp;Tbl_BalanceHistory[[#This Row],[Program Name]]</f>
        <v>774: Financial Assistance for Local Treasurers</v>
      </c>
      <c r="O745" s="3" t="s">
        <v>886</v>
      </c>
      <c r="P745" s="1" t="str">
        <f>IF(Tbl_BalanceHistory[[#This Row],[FundCode]]="0100","GF",IF(Tbl_BalanceHistory[[#This Row],[FundCode]]="01000","GF","Hi Ed / OCR"))</f>
        <v>GF</v>
      </c>
      <c r="Q745" s="5">
        <v>17817869</v>
      </c>
      <c r="R745" s="5">
        <v>17784855.629999999</v>
      </c>
      <c r="S745" s="5">
        <v>33013.370000000003</v>
      </c>
      <c r="T745" s="5">
        <v>0</v>
      </c>
      <c r="U745" s="3"/>
      <c r="V745" s="5">
        <v>33013.370000000003</v>
      </c>
      <c r="W745" s="5">
        <v>0</v>
      </c>
      <c r="X745" s="5"/>
      <c r="Y745" s="5"/>
      <c r="Z745" s="5">
        <f>Tbl_BalanceHistory[[#This Row],[Discretionary Recommended - Pre 2022]]+Tbl_BalanceHistory[[#This Row],[Discretionary Balance Recommended: Policy]]+Tbl_BalanceHistory[[#This Row],[Discretionary Balance Recommended: Commitments]]</f>
        <v>0</v>
      </c>
      <c r="AA745" s="5">
        <f>Tbl_BalanceHistory[[#This Row],[Discretionary Balance]]-Tbl_BalanceHistory[[#This Row],[Discretionary Reappropriation]]</f>
        <v>33013.370000000003</v>
      </c>
      <c r="AB745" s="2"/>
      <c r="AC745" s="2"/>
      <c r="AD745" s="2"/>
      <c r="AE745" s="2" t="s">
        <v>1781</v>
      </c>
    </row>
    <row r="746" spans="1:31" ht="45" x14ac:dyDescent="0.25">
      <c r="A746" s="2" t="s">
        <v>247</v>
      </c>
      <c r="B746" s="3">
        <v>4</v>
      </c>
      <c r="C746" s="3">
        <v>157</v>
      </c>
      <c r="D746" s="3" t="s">
        <v>254</v>
      </c>
      <c r="E746" s="3" t="str">
        <f>_xlfn.XLOOKUP(Tbl_BalanceHistory[[#This Row],[RespAgy]],Tbl_Agencies[Agy Code],Tbl_Agencies[Agy Sort])</f>
        <v>058000</v>
      </c>
      <c r="F746" s="2" t="str">
        <f>Tbl_BalanceHistory[[#This Row],[RespAgy]]&amp;": "&amp;Tbl_BalanceHistory[[#This Row],[RespAgency]]</f>
        <v>157: Compensation Board</v>
      </c>
      <c r="G746" s="3">
        <v>157</v>
      </c>
      <c r="H746" s="3" t="s">
        <v>254</v>
      </c>
      <c r="I746" s="3" t="str">
        <f>_xlfn.XLOOKUP(Tbl_BalanceHistory[[#This Row],[AgyCode]],Tbl_Agencies[Agy Code],Tbl_Agencies[Agy Sort])</f>
        <v>058000</v>
      </c>
      <c r="J746" s="2" t="str">
        <f>Tbl_BalanceHistory[[#This Row],[AgyCode]]&amp;": "&amp;Tbl_BalanceHistory[[#This Row],[Agency Name]]</f>
        <v>157: Compensation Board</v>
      </c>
      <c r="K746" s="1">
        <v>2022</v>
      </c>
      <c r="L746" s="3">
        <v>774</v>
      </c>
      <c r="M746" s="3" t="s">
        <v>268</v>
      </c>
      <c r="N746" s="2" t="str">
        <f>Tbl_BalanceHistory[[#This Row],[ProgramCode]]&amp;": "&amp;Tbl_BalanceHistory[[#This Row],[Program Name]]</f>
        <v>774: Financial Assistance for Local Treasurers</v>
      </c>
      <c r="O746" s="3" t="s">
        <v>886</v>
      </c>
      <c r="P746" s="1" t="str">
        <f>IF(Tbl_BalanceHistory[[#This Row],[FundCode]]="0100","GF",IF(Tbl_BalanceHistory[[#This Row],[FundCode]]="01000","GF","Hi Ed / OCR"))</f>
        <v>GF</v>
      </c>
      <c r="Q746" s="5">
        <v>19732710.219999999</v>
      </c>
      <c r="R746" s="5">
        <v>19632976.079999998</v>
      </c>
      <c r="S746" s="5">
        <v>99734.14</v>
      </c>
      <c r="T746" s="5">
        <v>0</v>
      </c>
      <c r="U746" s="3"/>
      <c r="V746" s="5">
        <v>99734.14</v>
      </c>
      <c r="W746" s="5"/>
      <c r="X746" s="5">
        <v>0</v>
      </c>
      <c r="Y746" s="5">
        <v>0</v>
      </c>
      <c r="Z746" s="5">
        <f>Tbl_BalanceHistory[[#This Row],[Discretionary Recommended - Pre 2022]]+Tbl_BalanceHistory[[#This Row],[Discretionary Balance Recommended: Policy]]+Tbl_BalanceHistory[[#This Row],[Discretionary Balance Recommended: Commitments]]</f>
        <v>0</v>
      </c>
      <c r="AA746" s="5">
        <f>Tbl_BalanceHistory[[#This Row],[Discretionary Balance]]-Tbl_BalanceHistory[[#This Row],[Discretionary Reappropriation]]</f>
        <v>99734.14</v>
      </c>
      <c r="AB746" s="2"/>
      <c r="AC746" s="2"/>
      <c r="AD746" s="2"/>
      <c r="AE746" s="2"/>
    </row>
    <row r="747" spans="1:31" ht="45" x14ac:dyDescent="0.25">
      <c r="A747" s="2" t="s">
        <v>247</v>
      </c>
      <c r="B747" s="3">
        <v>4</v>
      </c>
      <c r="C747" s="3">
        <v>157</v>
      </c>
      <c r="D747" s="3" t="s">
        <v>254</v>
      </c>
      <c r="E747" s="3" t="str">
        <f>_xlfn.XLOOKUP(Tbl_BalanceHistory[[#This Row],[RespAgy]],Tbl_Agencies[Agy Code],Tbl_Agencies[Agy Sort])</f>
        <v>058000</v>
      </c>
      <c r="F747" s="2" t="str">
        <f>Tbl_BalanceHistory[[#This Row],[RespAgy]]&amp;": "&amp;Tbl_BalanceHistory[[#This Row],[RespAgency]]</f>
        <v>157: Compensation Board</v>
      </c>
      <c r="G747" s="3">
        <v>157</v>
      </c>
      <c r="H747" s="3" t="s">
        <v>254</v>
      </c>
      <c r="I747" s="3" t="str">
        <f>_xlfn.XLOOKUP(Tbl_BalanceHistory[[#This Row],[AgyCode]],Tbl_Agencies[Agy Code],Tbl_Agencies[Agy Sort])</f>
        <v>058000</v>
      </c>
      <c r="J747" s="2" t="str">
        <f>Tbl_BalanceHistory[[#This Row],[AgyCode]]&amp;": "&amp;Tbl_BalanceHistory[[#This Row],[Agency Name]]</f>
        <v>157: Compensation Board</v>
      </c>
      <c r="K747" s="1">
        <v>2023</v>
      </c>
      <c r="L747" s="3">
        <v>774</v>
      </c>
      <c r="M747" s="3" t="s">
        <v>268</v>
      </c>
      <c r="N747" s="2" t="str">
        <f>Tbl_BalanceHistory[[#This Row],[ProgramCode]]&amp;": "&amp;Tbl_BalanceHistory[[#This Row],[Program Name]]</f>
        <v>774: Financial Assistance for Local Treasurers</v>
      </c>
      <c r="O747" s="3" t="s">
        <v>886</v>
      </c>
      <c r="P747" s="1" t="str">
        <f>IF(Tbl_BalanceHistory[[#This Row],[FundCode]]="0100","GF",IF(Tbl_BalanceHistory[[#This Row],[FundCode]]="01000","GF","Hi Ed / OCR"))</f>
        <v>GF</v>
      </c>
      <c r="Q747" s="5">
        <v>21165266.98</v>
      </c>
      <c r="R747" s="5">
        <v>21035751.859999999</v>
      </c>
      <c r="S747" s="5">
        <v>129515.12</v>
      </c>
      <c r="T747" s="5">
        <v>0</v>
      </c>
      <c r="U747" s="3"/>
      <c r="V747" s="5">
        <v>129515.12</v>
      </c>
      <c r="W747" s="5">
        <v>0</v>
      </c>
      <c r="X747" s="5">
        <v>0</v>
      </c>
      <c r="Y747" s="5">
        <v>0</v>
      </c>
      <c r="Z747" s="5">
        <v>0</v>
      </c>
      <c r="AA747" s="5">
        <v>129515.12</v>
      </c>
      <c r="AB747" s="2"/>
      <c r="AC747" s="2"/>
      <c r="AD747" s="2"/>
      <c r="AE747" s="2"/>
    </row>
    <row r="748" spans="1:31" ht="45" x14ac:dyDescent="0.25">
      <c r="A748" s="2" t="s">
        <v>247</v>
      </c>
      <c r="B748" s="3">
        <v>4</v>
      </c>
      <c r="C748" s="3">
        <v>157</v>
      </c>
      <c r="D748" s="3" t="s">
        <v>254</v>
      </c>
      <c r="E748" s="3" t="str">
        <f>_xlfn.XLOOKUP(Tbl_BalanceHistory[[#This Row],[RespAgy]],Tbl_Agencies[Agy Code],Tbl_Agencies[Agy Sort])</f>
        <v>058000</v>
      </c>
      <c r="F748" s="2" t="str">
        <f>Tbl_BalanceHistory[[#This Row],[RespAgy]]&amp;": "&amp;Tbl_BalanceHistory[[#This Row],[RespAgency]]</f>
        <v>157: Compensation Board</v>
      </c>
      <c r="G748" s="3">
        <v>157</v>
      </c>
      <c r="H748" s="3" t="s">
        <v>254</v>
      </c>
      <c r="I748" s="3" t="str">
        <f>_xlfn.XLOOKUP(Tbl_BalanceHistory[[#This Row],[AgyCode]],Tbl_Agencies[Agy Code],Tbl_Agencies[Agy Sort])</f>
        <v>058000</v>
      </c>
      <c r="J748" s="2" t="str">
        <f>Tbl_BalanceHistory[[#This Row],[AgyCode]]&amp;": "&amp;Tbl_BalanceHistory[[#This Row],[Agency Name]]</f>
        <v>157: Compensation Board</v>
      </c>
      <c r="K748" s="1">
        <v>2024</v>
      </c>
      <c r="L748" s="3">
        <v>774</v>
      </c>
      <c r="M748" s="3" t="s">
        <v>268</v>
      </c>
      <c r="N748" s="2" t="str">
        <f>Tbl_BalanceHistory[[#This Row],[ProgramCode]]&amp;": "&amp;Tbl_BalanceHistory[[#This Row],[Program Name]]</f>
        <v>774: Financial Assistance for Local Treasurers</v>
      </c>
      <c r="O748" s="3" t="s">
        <v>886</v>
      </c>
      <c r="P748" s="1" t="str">
        <f>IF(Tbl_BalanceHistory[[#This Row],[FundCode]]="0100","GF",IF(Tbl_BalanceHistory[[#This Row],[FundCode]]="01000","GF","Hi Ed / OCR"))</f>
        <v>GF</v>
      </c>
      <c r="Q748" s="5">
        <v>24940115.66</v>
      </c>
      <c r="R748" s="5">
        <v>24310386.27</v>
      </c>
      <c r="S748" s="5">
        <v>629729.39</v>
      </c>
      <c r="T748" s="5">
        <v>0</v>
      </c>
      <c r="U748" s="3"/>
      <c r="V748" s="5">
        <v>629729.39</v>
      </c>
      <c r="W748" s="5">
        <v>0</v>
      </c>
      <c r="X748" s="5">
        <v>0</v>
      </c>
      <c r="Y748" s="5">
        <v>0</v>
      </c>
      <c r="Z748" s="5">
        <v>0</v>
      </c>
      <c r="AA748" s="5">
        <v>629729.39</v>
      </c>
      <c r="AB748" s="2"/>
      <c r="AC748" s="2"/>
      <c r="AD748" s="2"/>
      <c r="AE748" s="2"/>
    </row>
    <row r="749" spans="1:31" ht="75" x14ac:dyDescent="0.25">
      <c r="A749" s="2" t="s">
        <v>247</v>
      </c>
      <c r="B749" s="3">
        <v>4</v>
      </c>
      <c r="C749" s="3">
        <v>157</v>
      </c>
      <c r="D749" s="3" t="s">
        <v>254</v>
      </c>
      <c r="E749" s="3" t="str">
        <f>_xlfn.XLOOKUP(Tbl_BalanceHistory[[#This Row],[RespAgy]],Tbl_Agencies[Agy Code],Tbl_Agencies[Agy Sort])</f>
        <v>058000</v>
      </c>
      <c r="F749" s="2" t="str">
        <f>Tbl_BalanceHistory[[#This Row],[RespAgy]]&amp;": "&amp;Tbl_BalanceHistory[[#This Row],[RespAgency]]</f>
        <v>157: Compensation Board</v>
      </c>
      <c r="G749" s="3">
        <v>157</v>
      </c>
      <c r="H749" s="3" t="s">
        <v>254</v>
      </c>
      <c r="I749" s="3" t="str">
        <f>_xlfn.XLOOKUP(Tbl_BalanceHistory[[#This Row],[AgyCode]],Tbl_Agencies[Agy Code],Tbl_Agencies[Agy Sort])</f>
        <v>058000</v>
      </c>
      <c r="J749" s="2" t="str">
        <f>Tbl_BalanceHistory[[#This Row],[AgyCode]]&amp;": "&amp;Tbl_BalanceHistory[[#This Row],[Agency Name]]</f>
        <v>157: Compensation Board</v>
      </c>
      <c r="K749" s="1">
        <v>2014</v>
      </c>
      <c r="L749" s="3">
        <v>799</v>
      </c>
      <c r="M749" s="3" t="s">
        <v>62</v>
      </c>
      <c r="N749" s="2" t="str">
        <f>Tbl_BalanceHistory[[#This Row],[ProgramCode]]&amp;": "&amp;Tbl_BalanceHistory[[#This Row],[Program Name]]</f>
        <v>799: Administrative and Support Services</v>
      </c>
      <c r="O749" s="3" t="s">
        <v>1730</v>
      </c>
      <c r="P749" s="1" t="str">
        <f>IF(Tbl_BalanceHistory[[#This Row],[FundCode]]="0100","GF",IF(Tbl_BalanceHistory[[#This Row],[FundCode]]="01000","GF","Hi Ed / OCR"))</f>
        <v>GF</v>
      </c>
      <c r="Q749" s="5">
        <v>11119098</v>
      </c>
      <c r="R749" s="5">
        <v>10466632.68</v>
      </c>
      <c r="S749" s="5">
        <v>652465</v>
      </c>
      <c r="T749" s="5">
        <v>0</v>
      </c>
      <c r="U749" s="3"/>
      <c r="V749" s="5">
        <v>652465</v>
      </c>
      <c r="W749" s="5">
        <v>219464</v>
      </c>
      <c r="X749" s="5"/>
      <c r="Y749" s="5"/>
      <c r="Z749" s="5">
        <f>Tbl_BalanceHistory[[#This Row],[Discretionary Recommended - Pre 2022]]+Tbl_BalanceHistory[[#This Row],[Discretionary Balance Recommended: Policy]]+Tbl_BalanceHistory[[#This Row],[Discretionary Balance Recommended: Commitments]]</f>
        <v>219464</v>
      </c>
      <c r="AA749" s="5">
        <f>Tbl_BalanceHistory[[#This Row],[Discretionary Balance]]-Tbl_BalanceHistory[[#This Row],[Discretionary Reappropriation]]</f>
        <v>433001</v>
      </c>
      <c r="AB749" s="2" t="s">
        <v>1783</v>
      </c>
      <c r="AC749" s="2"/>
      <c r="AD749" s="2"/>
      <c r="AE749" s="2"/>
    </row>
    <row r="750" spans="1:31" ht="30" x14ac:dyDescent="0.25">
      <c r="A750" s="2" t="s">
        <v>247</v>
      </c>
      <c r="B750" s="3">
        <v>4</v>
      </c>
      <c r="C750" s="3">
        <v>157</v>
      </c>
      <c r="D750" s="3" t="s">
        <v>254</v>
      </c>
      <c r="E750" s="3" t="str">
        <f>_xlfn.XLOOKUP(Tbl_BalanceHistory[[#This Row],[RespAgy]],Tbl_Agencies[Agy Code],Tbl_Agencies[Agy Sort])</f>
        <v>058000</v>
      </c>
      <c r="F750" s="2" t="str">
        <f>Tbl_BalanceHistory[[#This Row],[RespAgy]]&amp;": "&amp;Tbl_BalanceHistory[[#This Row],[RespAgency]]</f>
        <v>157: Compensation Board</v>
      </c>
      <c r="G750" s="3">
        <v>157</v>
      </c>
      <c r="H750" s="3" t="s">
        <v>254</v>
      </c>
      <c r="I750" s="3" t="str">
        <f>_xlfn.XLOOKUP(Tbl_BalanceHistory[[#This Row],[AgyCode]],Tbl_Agencies[Agy Code],Tbl_Agencies[Agy Sort])</f>
        <v>058000</v>
      </c>
      <c r="J750" s="2" t="str">
        <f>Tbl_BalanceHistory[[#This Row],[AgyCode]]&amp;": "&amp;Tbl_BalanceHistory[[#This Row],[Agency Name]]</f>
        <v>157: Compensation Board</v>
      </c>
      <c r="K750" s="1">
        <v>2015</v>
      </c>
      <c r="L750" s="3">
        <v>799</v>
      </c>
      <c r="M750" s="3" t="s">
        <v>62</v>
      </c>
      <c r="N750" s="2" t="str">
        <f>Tbl_BalanceHistory[[#This Row],[ProgramCode]]&amp;": "&amp;Tbl_BalanceHistory[[#This Row],[Program Name]]</f>
        <v>799: Administrative and Support Services</v>
      </c>
      <c r="O750" s="3" t="s">
        <v>1730</v>
      </c>
      <c r="P750" s="1" t="str">
        <f>IF(Tbl_BalanceHistory[[#This Row],[FundCode]]="0100","GF",IF(Tbl_BalanceHistory[[#This Row],[FundCode]]="01000","GF","Hi Ed / OCR"))</f>
        <v>GF</v>
      </c>
      <c r="Q750" s="5">
        <v>11325748</v>
      </c>
      <c r="R750" s="5">
        <v>10991746</v>
      </c>
      <c r="S750" s="5">
        <v>334001</v>
      </c>
      <c r="T750" s="5">
        <v>0</v>
      </c>
      <c r="U750" s="3"/>
      <c r="V750" s="5">
        <v>334001</v>
      </c>
      <c r="W750" s="5">
        <v>326505</v>
      </c>
      <c r="X750" s="5"/>
      <c r="Y750" s="5"/>
      <c r="Z750" s="5">
        <f>Tbl_BalanceHistory[[#This Row],[Discretionary Recommended - Pre 2022]]+Tbl_BalanceHistory[[#This Row],[Discretionary Balance Recommended: Policy]]+Tbl_BalanceHistory[[#This Row],[Discretionary Balance Recommended: Commitments]]</f>
        <v>326505</v>
      </c>
      <c r="AA750" s="5">
        <f>Tbl_BalanceHistory[[#This Row],[Discretionary Balance]]-Tbl_BalanceHistory[[#This Row],[Discretionary Reappropriation]]</f>
        <v>7496</v>
      </c>
      <c r="AB750" s="2" t="s">
        <v>1784</v>
      </c>
      <c r="AC750" s="2"/>
      <c r="AD750" s="2"/>
      <c r="AE750" s="2"/>
    </row>
    <row r="751" spans="1:31" ht="195" x14ac:dyDescent="0.25">
      <c r="A751" s="2" t="s">
        <v>247</v>
      </c>
      <c r="B751" s="3">
        <v>4</v>
      </c>
      <c r="C751" s="3">
        <v>157</v>
      </c>
      <c r="D751" s="3" t="s">
        <v>254</v>
      </c>
      <c r="E751" s="3" t="str">
        <f>_xlfn.XLOOKUP(Tbl_BalanceHistory[[#This Row],[RespAgy]],Tbl_Agencies[Agy Code],Tbl_Agencies[Agy Sort])</f>
        <v>058000</v>
      </c>
      <c r="F751" s="2" t="str">
        <f>Tbl_BalanceHistory[[#This Row],[RespAgy]]&amp;": "&amp;Tbl_BalanceHistory[[#This Row],[RespAgency]]</f>
        <v>157: Compensation Board</v>
      </c>
      <c r="G751" s="3">
        <v>157</v>
      </c>
      <c r="H751" s="3" t="s">
        <v>254</v>
      </c>
      <c r="I751" s="3" t="str">
        <f>_xlfn.XLOOKUP(Tbl_BalanceHistory[[#This Row],[AgyCode]],Tbl_Agencies[Agy Code],Tbl_Agencies[Agy Sort])</f>
        <v>058000</v>
      </c>
      <c r="J751" s="2" t="str">
        <f>Tbl_BalanceHistory[[#This Row],[AgyCode]]&amp;": "&amp;Tbl_BalanceHistory[[#This Row],[Agency Name]]</f>
        <v>157: Compensation Board</v>
      </c>
      <c r="K751" s="1">
        <v>2016</v>
      </c>
      <c r="L751" s="3">
        <v>799</v>
      </c>
      <c r="M751" s="3" t="s">
        <v>62</v>
      </c>
      <c r="N751" s="2" t="str">
        <f>Tbl_BalanceHistory[[#This Row],[ProgramCode]]&amp;": "&amp;Tbl_BalanceHistory[[#This Row],[Program Name]]</f>
        <v>799: Administrative and Support Services</v>
      </c>
      <c r="O751" s="3" t="s">
        <v>1730</v>
      </c>
      <c r="P751" s="1" t="str">
        <f>IF(Tbl_BalanceHistory[[#This Row],[FundCode]]="0100","GF",IF(Tbl_BalanceHistory[[#This Row],[FundCode]]="01000","GF","Hi Ed / OCR"))</f>
        <v>GF</v>
      </c>
      <c r="Q751" s="5">
        <v>11913082</v>
      </c>
      <c r="R751" s="5">
        <v>11576717.16</v>
      </c>
      <c r="S751" s="5">
        <v>336364</v>
      </c>
      <c r="T751" s="5">
        <v>0</v>
      </c>
      <c r="U751" s="3"/>
      <c r="V751" s="5">
        <v>336364</v>
      </c>
      <c r="W751" s="5">
        <v>0</v>
      </c>
      <c r="X751" s="5"/>
      <c r="Y751" s="5"/>
      <c r="Z751" s="5">
        <f>Tbl_BalanceHistory[[#This Row],[Discretionary Recommended - Pre 2022]]+Tbl_BalanceHistory[[#This Row],[Discretionary Balance Recommended: Policy]]+Tbl_BalanceHistory[[#This Row],[Discretionary Balance Recommended: Commitments]]</f>
        <v>0</v>
      </c>
      <c r="AA751" s="5">
        <f>Tbl_BalanceHistory[[#This Row],[Discretionary Balance]]-Tbl_BalanceHistory[[#This Row],[Discretionary Reappropriation]]</f>
        <v>336364</v>
      </c>
      <c r="AB751" s="2" t="s">
        <v>1785</v>
      </c>
      <c r="AC751" s="2"/>
      <c r="AD751" s="2"/>
      <c r="AE751" s="2" t="s">
        <v>1785</v>
      </c>
    </row>
    <row r="752" spans="1:31" ht="30" x14ac:dyDescent="0.25">
      <c r="A752" s="2" t="s">
        <v>247</v>
      </c>
      <c r="B752" s="3">
        <v>4</v>
      </c>
      <c r="C752" s="3">
        <v>157</v>
      </c>
      <c r="D752" s="3" t="s">
        <v>254</v>
      </c>
      <c r="E752" s="3" t="str">
        <f>_xlfn.XLOOKUP(Tbl_BalanceHistory[[#This Row],[RespAgy]],Tbl_Agencies[Agy Code],Tbl_Agencies[Agy Sort])</f>
        <v>058000</v>
      </c>
      <c r="F752" s="2" t="str">
        <f>Tbl_BalanceHistory[[#This Row],[RespAgy]]&amp;": "&amp;Tbl_BalanceHistory[[#This Row],[RespAgency]]</f>
        <v>157: Compensation Board</v>
      </c>
      <c r="G752" s="3">
        <v>157</v>
      </c>
      <c r="H752" s="3" t="s">
        <v>254</v>
      </c>
      <c r="I752" s="3" t="str">
        <f>_xlfn.XLOOKUP(Tbl_BalanceHistory[[#This Row],[AgyCode]],Tbl_Agencies[Agy Code],Tbl_Agencies[Agy Sort])</f>
        <v>058000</v>
      </c>
      <c r="J752" s="2" t="str">
        <f>Tbl_BalanceHistory[[#This Row],[AgyCode]]&amp;": "&amp;Tbl_BalanceHistory[[#This Row],[Agency Name]]</f>
        <v>157: Compensation Board</v>
      </c>
      <c r="K752" s="1">
        <v>2017</v>
      </c>
      <c r="L752" s="3">
        <v>799</v>
      </c>
      <c r="M752" s="3" t="s">
        <v>62</v>
      </c>
      <c r="N752" s="2" t="str">
        <f>Tbl_BalanceHistory[[#This Row],[ProgramCode]]&amp;": "&amp;Tbl_BalanceHistory[[#This Row],[Program Name]]</f>
        <v>799: Administrative and Support Services</v>
      </c>
      <c r="O752" s="3" t="s">
        <v>886</v>
      </c>
      <c r="P752" s="1" t="str">
        <f>IF(Tbl_BalanceHistory[[#This Row],[FundCode]]="0100","GF",IF(Tbl_BalanceHistory[[#This Row],[FundCode]]="01000","GF","Hi Ed / OCR"))</f>
        <v>GF</v>
      </c>
      <c r="Q752" s="5">
        <v>16954404</v>
      </c>
      <c r="R752" s="5">
        <v>16503338.15</v>
      </c>
      <c r="S752" s="5">
        <v>451065</v>
      </c>
      <c r="T752" s="5">
        <v>0</v>
      </c>
      <c r="U752" s="3"/>
      <c r="V752" s="5">
        <v>451065</v>
      </c>
      <c r="W752" s="5">
        <v>0</v>
      </c>
      <c r="X752" s="5"/>
      <c r="Y752" s="5"/>
      <c r="Z752" s="5">
        <f>Tbl_BalanceHistory[[#This Row],[Discretionary Recommended - Pre 2022]]+Tbl_BalanceHistory[[#This Row],[Discretionary Balance Recommended: Policy]]+Tbl_BalanceHistory[[#This Row],[Discretionary Balance Recommended: Commitments]]</f>
        <v>0</v>
      </c>
      <c r="AA752" s="5">
        <f>Tbl_BalanceHistory[[#This Row],[Discretionary Balance]]-Tbl_BalanceHistory[[#This Row],[Discretionary Reappropriation]]</f>
        <v>451065</v>
      </c>
      <c r="AB752" s="2" t="s">
        <v>1762</v>
      </c>
      <c r="AC752" s="2"/>
      <c r="AD752" s="2"/>
      <c r="AE752" s="2"/>
    </row>
    <row r="753" spans="1:31" ht="30" x14ac:dyDescent="0.25">
      <c r="A753" s="2" t="s">
        <v>247</v>
      </c>
      <c r="B753" s="3">
        <v>4</v>
      </c>
      <c r="C753" s="3">
        <v>157</v>
      </c>
      <c r="D753" s="3" t="s">
        <v>254</v>
      </c>
      <c r="E753" s="3" t="str">
        <f>_xlfn.XLOOKUP(Tbl_BalanceHistory[[#This Row],[RespAgy]],Tbl_Agencies[Agy Code],Tbl_Agencies[Agy Sort])</f>
        <v>058000</v>
      </c>
      <c r="F753" s="2" t="str">
        <f>Tbl_BalanceHistory[[#This Row],[RespAgy]]&amp;": "&amp;Tbl_BalanceHistory[[#This Row],[RespAgency]]</f>
        <v>157: Compensation Board</v>
      </c>
      <c r="G753" s="3">
        <v>157</v>
      </c>
      <c r="H753" s="3" t="s">
        <v>254</v>
      </c>
      <c r="I753" s="3" t="str">
        <f>_xlfn.XLOOKUP(Tbl_BalanceHistory[[#This Row],[AgyCode]],Tbl_Agencies[Agy Code],Tbl_Agencies[Agy Sort])</f>
        <v>058000</v>
      </c>
      <c r="J753" s="2" t="str">
        <f>Tbl_BalanceHistory[[#This Row],[AgyCode]]&amp;": "&amp;Tbl_BalanceHistory[[#This Row],[Agency Name]]</f>
        <v>157: Compensation Board</v>
      </c>
      <c r="K753" s="1">
        <v>2018</v>
      </c>
      <c r="L753" s="3">
        <v>799</v>
      </c>
      <c r="M753" s="3" t="s">
        <v>62</v>
      </c>
      <c r="N753" s="2" t="str">
        <f>Tbl_BalanceHistory[[#This Row],[ProgramCode]]&amp;": "&amp;Tbl_BalanceHistory[[#This Row],[Program Name]]</f>
        <v>799: Administrative and Support Services</v>
      </c>
      <c r="O753" s="3" t="s">
        <v>886</v>
      </c>
      <c r="P753" s="1" t="str">
        <f>IF(Tbl_BalanceHistory[[#This Row],[FundCode]]="0100","GF",IF(Tbl_BalanceHistory[[#This Row],[FundCode]]="01000","GF","Hi Ed / OCR"))</f>
        <v>GF</v>
      </c>
      <c r="Q753" s="5">
        <v>16776459</v>
      </c>
      <c r="R753" s="5">
        <v>16261791.07</v>
      </c>
      <c r="S753" s="5">
        <v>514667</v>
      </c>
      <c r="T753" s="5">
        <v>0</v>
      </c>
      <c r="U753" s="3"/>
      <c r="V753" s="5">
        <v>514667</v>
      </c>
      <c r="W753" s="5">
        <v>0</v>
      </c>
      <c r="X753" s="5"/>
      <c r="Y753" s="5"/>
      <c r="Z753" s="5">
        <f>Tbl_BalanceHistory[[#This Row],[Discretionary Recommended - Pre 2022]]+Tbl_BalanceHistory[[#This Row],[Discretionary Balance Recommended: Policy]]+Tbl_BalanceHistory[[#This Row],[Discretionary Balance Recommended: Commitments]]</f>
        <v>0</v>
      </c>
      <c r="AA753" s="5">
        <f>Tbl_BalanceHistory[[#This Row],[Discretionary Balance]]-Tbl_BalanceHistory[[#This Row],[Discretionary Reappropriation]]</f>
        <v>514667</v>
      </c>
      <c r="AB753" s="2" t="s">
        <v>1779</v>
      </c>
      <c r="AC753" s="2"/>
      <c r="AD753" s="2"/>
      <c r="AE753" s="2"/>
    </row>
    <row r="754" spans="1:31" ht="30" x14ac:dyDescent="0.25">
      <c r="A754" s="2" t="s">
        <v>247</v>
      </c>
      <c r="B754" s="3">
        <v>4</v>
      </c>
      <c r="C754" s="3">
        <v>157</v>
      </c>
      <c r="D754" s="3" t="s">
        <v>254</v>
      </c>
      <c r="E754" s="3" t="str">
        <f>_xlfn.XLOOKUP(Tbl_BalanceHistory[[#This Row],[RespAgy]],Tbl_Agencies[Agy Code],Tbl_Agencies[Agy Sort])</f>
        <v>058000</v>
      </c>
      <c r="F754" s="2" t="str">
        <f>Tbl_BalanceHistory[[#This Row],[RespAgy]]&amp;": "&amp;Tbl_BalanceHistory[[#This Row],[RespAgency]]</f>
        <v>157: Compensation Board</v>
      </c>
      <c r="G754" s="3">
        <v>157</v>
      </c>
      <c r="H754" s="3" t="s">
        <v>254</v>
      </c>
      <c r="I754" s="3" t="str">
        <f>_xlfn.XLOOKUP(Tbl_BalanceHistory[[#This Row],[AgyCode]],Tbl_Agencies[Agy Code],Tbl_Agencies[Agy Sort])</f>
        <v>058000</v>
      </c>
      <c r="J754" s="2" t="str">
        <f>Tbl_BalanceHistory[[#This Row],[AgyCode]]&amp;": "&amp;Tbl_BalanceHistory[[#This Row],[Agency Name]]</f>
        <v>157: Compensation Board</v>
      </c>
      <c r="K754" s="1">
        <v>2019</v>
      </c>
      <c r="L754" s="3">
        <v>799</v>
      </c>
      <c r="M754" s="3" t="s">
        <v>62</v>
      </c>
      <c r="N754" s="2" t="str">
        <f>Tbl_BalanceHistory[[#This Row],[ProgramCode]]&amp;": "&amp;Tbl_BalanceHistory[[#This Row],[Program Name]]</f>
        <v>799: Administrative and Support Services</v>
      </c>
      <c r="O754" s="3" t="s">
        <v>886</v>
      </c>
      <c r="P754" s="1" t="str">
        <f>IF(Tbl_BalanceHistory[[#This Row],[FundCode]]="0100","GF",IF(Tbl_BalanceHistory[[#This Row],[FundCode]]="01000","GF","Hi Ed / OCR"))</f>
        <v>GF</v>
      </c>
      <c r="Q754" s="5">
        <v>17421925.050000001</v>
      </c>
      <c r="R754" s="5">
        <v>17060445.989999998</v>
      </c>
      <c r="S754" s="5">
        <v>361479.06</v>
      </c>
      <c r="T754" s="5">
        <v>0</v>
      </c>
      <c r="U754" s="3"/>
      <c r="V754" s="5">
        <v>361479.06</v>
      </c>
      <c r="W754" s="5">
        <v>0</v>
      </c>
      <c r="X754" s="5"/>
      <c r="Y754" s="5"/>
      <c r="Z754" s="5">
        <f>Tbl_BalanceHistory[[#This Row],[Discretionary Recommended - Pre 2022]]+Tbl_BalanceHistory[[#This Row],[Discretionary Balance Recommended: Policy]]+Tbl_BalanceHistory[[#This Row],[Discretionary Balance Recommended: Commitments]]</f>
        <v>0</v>
      </c>
      <c r="AA754" s="5">
        <f>Tbl_BalanceHistory[[#This Row],[Discretionary Balance]]-Tbl_BalanceHistory[[#This Row],[Discretionary Reappropriation]]</f>
        <v>361479.06</v>
      </c>
      <c r="AB754" s="2" t="s">
        <v>1779</v>
      </c>
      <c r="AC754" s="2"/>
      <c r="AD754" s="2"/>
      <c r="AE754" s="2"/>
    </row>
    <row r="755" spans="1:31" ht="75" x14ac:dyDescent="0.25">
      <c r="A755" s="2" t="s">
        <v>247</v>
      </c>
      <c r="B755" s="3">
        <v>4</v>
      </c>
      <c r="C755" s="3">
        <v>157</v>
      </c>
      <c r="D755" s="3" t="s">
        <v>254</v>
      </c>
      <c r="E755" s="3" t="str">
        <f>_xlfn.XLOOKUP(Tbl_BalanceHistory[[#This Row],[RespAgy]],Tbl_Agencies[Agy Code],Tbl_Agencies[Agy Sort])</f>
        <v>058000</v>
      </c>
      <c r="F755" s="2" t="str">
        <f>Tbl_BalanceHistory[[#This Row],[RespAgy]]&amp;": "&amp;Tbl_BalanceHistory[[#This Row],[RespAgency]]</f>
        <v>157: Compensation Board</v>
      </c>
      <c r="G755" s="3">
        <v>157</v>
      </c>
      <c r="H755" s="3" t="s">
        <v>254</v>
      </c>
      <c r="I755" s="3" t="str">
        <f>_xlfn.XLOOKUP(Tbl_BalanceHistory[[#This Row],[AgyCode]],Tbl_Agencies[Agy Code],Tbl_Agencies[Agy Sort])</f>
        <v>058000</v>
      </c>
      <c r="J755" s="2" t="str">
        <f>Tbl_BalanceHistory[[#This Row],[AgyCode]]&amp;": "&amp;Tbl_BalanceHistory[[#This Row],[Agency Name]]</f>
        <v>157: Compensation Board</v>
      </c>
      <c r="K755" s="1">
        <v>2020</v>
      </c>
      <c r="L755" s="3">
        <v>799</v>
      </c>
      <c r="M755" s="3" t="s">
        <v>62</v>
      </c>
      <c r="N755" s="2" t="str">
        <f>Tbl_BalanceHistory[[#This Row],[ProgramCode]]&amp;": "&amp;Tbl_BalanceHistory[[#This Row],[Program Name]]</f>
        <v>799: Administrative and Support Services</v>
      </c>
      <c r="O755" s="3" t="s">
        <v>886</v>
      </c>
      <c r="P755" s="1" t="str">
        <f>IF(Tbl_BalanceHistory[[#This Row],[FundCode]]="0100","GF",IF(Tbl_BalanceHistory[[#This Row],[FundCode]]="01000","GF","Hi Ed / OCR"))</f>
        <v>GF</v>
      </c>
      <c r="Q755" s="5">
        <v>18628878</v>
      </c>
      <c r="R755" s="5">
        <v>18142781.57</v>
      </c>
      <c r="S755" s="5">
        <v>486096.43</v>
      </c>
      <c r="T755" s="5">
        <v>0</v>
      </c>
      <c r="U755" s="3"/>
      <c r="V755" s="5">
        <v>486096.43</v>
      </c>
      <c r="W755" s="5">
        <v>0</v>
      </c>
      <c r="X755" s="5"/>
      <c r="Y755" s="5"/>
      <c r="Z755" s="5">
        <f>Tbl_BalanceHistory[[#This Row],[Discretionary Recommended - Pre 2022]]+Tbl_BalanceHistory[[#This Row],[Discretionary Balance Recommended: Policy]]+Tbl_BalanceHistory[[#This Row],[Discretionary Balance Recommended: Commitments]]</f>
        <v>0</v>
      </c>
      <c r="AA755" s="5">
        <f>Tbl_BalanceHistory[[#This Row],[Discretionary Balance]]-Tbl_BalanceHistory[[#This Row],[Discretionary Reappropriation]]</f>
        <v>486096.43</v>
      </c>
      <c r="AB755" s="2"/>
      <c r="AC755" s="2"/>
      <c r="AD755" s="2"/>
      <c r="AE755" s="2" t="s">
        <v>1786</v>
      </c>
    </row>
    <row r="756" spans="1:31" ht="135" x14ac:dyDescent="0.25">
      <c r="A756" s="2" t="s">
        <v>247</v>
      </c>
      <c r="B756" s="3">
        <v>4</v>
      </c>
      <c r="C756" s="3">
        <v>157</v>
      </c>
      <c r="D756" s="3" t="s">
        <v>254</v>
      </c>
      <c r="E756" s="3" t="str">
        <f>_xlfn.XLOOKUP(Tbl_BalanceHistory[[#This Row],[RespAgy]],Tbl_Agencies[Agy Code],Tbl_Agencies[Agy Sort])</f>
        <v>058000</v>
      </c>
      <c r="F756" s="2" t="str">
        <f>Tbl_BalanceHistory[[#This Row],[RespAgy]]&amp;": "&amp;Tbl_BalanceHistory[[#This Row],[RespAgency]]</f>
        <v>157: Compensation Board</v>
      </c>
      <c r="G756" s="3">
        <v>157</v>
      </c>
      <c r="H756" s="3" t="s">
        <v>254</v>
      </c>
      <c r="I756" s="3" t="str">
        <f>_xlfn.XLOOKUP(Tbl_BalanceHistory[[#This Row],[AgyCode]],Tbl_Agencies[Agy Code],Tbl_Agencies[Agy Sort])</f>
        <v>058000</v>
      </c>
      <c r="J756" s="2" t="str">
        <f>Tbl_BalanceHistory[[#This Row],[AgyCode]]&amp;": "&amp;Tbl_BalanceHistory[[#This Row],[Agency Name]]</f>
        <v>157: Compensation Board</v>
      </c>
      <c r="K756" s="1">
        <v>2021</v>
      </c>
      <c r="L756" s="3">
        <v>799</v>
      </c>
      <c r="M756" s="3" t="s">
        <v>62</v>
      </c>
      <c r="N756" s="2" t="str">
        <f>Tbl_BalanceHistory[[#This Row],[ProgramCode]]&amp;": "&amp;Tbl_BalanceHistory[[#This Row],[Program Name]]</f>
        <v>799: Administrative and Support Services</v>
      </c>
      <c r="O756" s="3" t="s">
        <v>886</v>
      </c>
      <c r="P756" s="1" t="str">
        <f>IF(Tbl_BalanceHistory[[#This Row],[FundCode]]="0100","GF",IF(Tbl_BalanceHistory[[#This Row],[FundCode]]="01000","GF","Hi Ed / OCR"))</f>
        <v>GF</v>
      </c>
      <c r="Q756" s="5">
        <v>20089095</v>
      </c>
      <c r="R756" s="5">
        <v>19133752.219999999</v>
      </c>
      <c r="S756" s="5">
        <v>955342.78</v>
      </c>
      <c r="T756" s="5">
        <v>0</v>
      </c>
      <c r="U756" s="3"/>
      <c r="V756" s="5">
        <v>955342.78</v>
      </c>
      <c r="W756" s="5">
        <v>672103</v>
      </c>
      <c r="X756" s="5"/>
      <c r="Y756" s="5"/>
      <c r="Z756" s="5">
        <f>Tbl_BalanceHistory[[#This Row],[Discretionary Recommended - Pre 2022]]+Tbl_BalanceHistory[[#This Row],[Discretionary Balance Recommended: Policy]]+Tbl_BalanceHistory[[#This Row],[Discretionary Balance Recommended: Commitments]]</f>
        <v>672103</v>
      </c>
      <c r="AA756" s="5">
        <f>Tbl_BalanceHistory[[#This Row],[Discretionary Balance]]-Tbl_BalanceHistory[[#This Row],[Discretionary Reappropriation]]</f>
        <v>283239.78000000003</v>
      </c>
      <c r="AB756" s="2" t="s">
        <v>1787</v>
      </c>
      <c r="AC756" s="2"/>
      <c r="AD756" s="2"/>
      <c r="AE756" s="2" t="s">
        <v>1788</v>
      </c>
    </row>
    <row r="757" spans="1:31" ht="150" x14ac:dyDescent="0.25">
      <c r="A757" s="2" t="s">
        <v>247</v>
      </c>
      <c r="B757" s="3">
        <v>4</v>
      </c>
      <c r="C757" s="3">
        <v>157</v>
      </c>
      <c r="D757" s="3" t="s">
        <v>254</v>
      </c>
      <c r="E757" s="3" t="str">
        <f>_xlfn.XLOOKUP(Tbl_BalanceHistory[[#This Row],[RespAgy]],Tbl_Agencies[Agy Code],Tbl_Agencies[Agy Sort])</f>
        <v>058000</v>
      </c>
      <c r="F757" s="2" t="str">
        <f>Tbl_BalanceHistory[[#This Row],[RespAgy]]&amp;": "&amp;Tbl_BalanceHistory[[#This Row],[RespAgency]]</f>
        <v>157: Compensation Board</v>
      </c>
      <c r="G757" s="3">
        <v>157</v>
      </c>
      <c r="H757" s="3" t="s">
        <v>254</v>
      </c>
      <c r="I757" s="3" t="str">
        <f>_xlfn.XLOOKUP(Tbl_BalanceHistory[[#This Row],[AgyCode]],Tbl_Agencies[Agy Code],Tbl_Agencies[Agy Sort])</f>
        <v>058000</v>
      </c>
      <c r="J757" s="2" t="str">
        <f>Tbl_BalanceHistory[[#This Row],[AgyCode]]&amp;": "&amp;Tbl_BalanceHistory[[#This Row],[Agency Name]]</f>
        <v>157: Compensation Board</v>
      </c>
      <c r="K757" s="1">
        <v>2022</v>
      </c>
      <c r="L757" s="3">
        <v>799</v>
      </c>
      <c r="M757" s="3" t="s">
        <v>62</v>
      </c>
      <c r="N757" s="2" t="str">
        <f>Tbl_BalanceHistory[[#This Row],[ProgramCode]]&amp;": "&amp;Tbl_BalanceHistory[[#This Row],[Program Name]]</f>
        <v>799: Administrative and Support Services</v>
      </c>
      <c r="O757" s="3" t="s">
        <v>886</v>
      </c>
      <c r="P757" s="1" t="str">
        <f>IF(Tbl_BalanceHistory[[#This Row],[FundCode]]="0100","GF",IF(Tbl_BalanceHistory[[#This Row],[FundCode]]="01000","GF","Hi Ed / OCR"))</f>
        <v>GF</v>
      </c>
      <c r="Q757" s="5">
        <v>22030445.710000001</v>
      </c>
      <c r="R757" s="5">
        <v>20673394.940000001</v>
      </c>
      <c r="S757" s="5">
        <v>1357050.77</v>
      </c>
      <c r="T757" s="5">
        <v>0</v>
      </c>
      <c r="U757" s="3"/>
      <c r="V757" s="5">
        <v>1357050.77</v>
      </c>
      <c r="W757" s="5"/>
      <c r="X757" s="5">
        <v>0</v>
      </c>
      <c r="Y757" s="5">
        <v>958654</v>
      </c>
      <c r="Z757" s="5">
        <f>Tbl_BalanceHistory[[#This Row],[Discretionary Recommended - Pre 2022]]+Tbl_BalanceHistory[[#This Row],[Discretionary Balance Recommended: Policy]]+Tbl_BalanceHistory[[#This Row],[Discretionary Balance Recommended: Commitments]]</f>
        <v>958654</v>
      </c>
      <c r="AA757" s="5">
        <f>Tbl_BalanceHistory[[#This Row],[Discretionary Balance]]-Tbl_BalanceHistory[[#This Row],[Discretionary Reappropriation]]</f>
        <v>398396.77</v>
      </c>
      <c r="AB757" s="2"/>
      <c r="AC757" s="2"/>
      <c r="AD757" s="2" t="s">
        <v>1789</v>
      </c>
      <c r="AE757" s="2"/>
    </row>
    <row r="758" spans="1:31" ht="105" x14ac:dyDescent="0.25">
      <c r="A758" s="2" t="s">
        <v>247</v>
      </c>
      <c r="B758" s="3">
        <v>4</v>
      </c>
      <c r="C758" s="3">
        <v>157</v>
      </c>
      <c r="D758" s="3" t="s">
        <v>254</v>
      </c>
      <c r="E758" s="3" t="str">
        <f>_xlfn.XLOOKUP(Tbl_BalanceHistory[[#This Row],[RespAgy]],Tbl_Agencies[Agy Code],Tbl_Agencies[Agy Sort])</f>
        <v>058000</v>
      </c>
      <c r="F758" s="2" t="str">
        <f>Tbl_BalanceHistory[[#This Row],[RespAgy]]&amp;": "&amp;Tbl_BalanceHistory[[#This Row],[RespAgency]]</f>
        <v>157: Compensation Board</v>
      </c>
      <c r="G758" s="3">
        <v>157</v>
      </c>
      <c r="H758" s="3" t="s">
        <v>254</v>
      </c>
      <c r="I758" s="3" t="str">
        <f>_xlfn.XLOOKUP(Tbl_BalanceHistory[[#This Row],[AgyCode]],Tbl_Agencies[Agy Code],Tbl_Agencies[Agy Sort])</f>
        <v>058000</v>
      </c>
      <c r="J758" s="2" t="str">
        <f>Tbl_BalanceHistory[[#This Row],[AgyCode]]&amp;": "&amp;Tbl_BalanceHistory[[#This Row],[Agency Name]]</f>
        <v>157: Compensation Board</v>
      </c>
      <c r="K758" s="1">
        <v>2023</v>
      </c>
      <c r="L758" s="3">
        <v>799</v>
      </c>
      <c r="M758" s="3" t="s">
        <v>62</v>
      </c>
      <c r="N758" s="2" t="str">
        <f>Tbl_BalanceHistory[[#This Row],[ProgramCode]]&amp;": "&amp;Tbl_BalanceHistory[[#This Row],[Program Name]]</f>
        <v>799: Administrative and Support Services</v>
      </c>
      <c r="O758" s="3" t="s">
        <v>886</v>
      </c>
      <c r="P758" s="1" t="str">
        <f>IF(Tbl_BalanceHistory[[#This Row],[FundCode]]="0100","GF",IF(Tbl_BalanceHistory[[#This Row],[FundCode]]="01000","GF","Hi Ed / OCR"))</f>
        <v>GF</v>
      </c>
      <c r="Q758" s="5">
        <v>22181792.039999999</v>
      </c>
      <c r="R758" s="5">
        <v>21394780.02</v>
      </c>
      <c r="S758" s="5">
        <v>787012.02</v>
      </c>
      <c r="T758" s="5">
        <v>0</v>
      </c>
      <c r="U758" s="3"/>
      <c r="V758" s="5">
        <v>787012.02</v>
      </c>
      <c r="W758" s="5">
        <v>0</v>
      </c>
      <c r="X758" s="5">
        <v>0</v>
      </c>
      <c r="Y758" s="5">
        <v>31017</v>
      </c>
      <c r="Z758" s="5">
        <v>31017</v>
      </c>
      <c r="AA758" s="5">
        <v>755995.02</v>
      </c>
      <c r="AB758" s="2"/>
      <c r="AC758" s="2"/>
      <c r="AD758" s="2" t="s">
        <v>2362</v>
      </c>
      <c r="AE758" s="2" t="s">
        <v>2362</v>
      </c>
    </row>
    <row r="759" spans="1:31" ht="165" x14ac:dyDescent="0.25">
      <c r="A759" s="2" t="s">
        <v>247</v>
      </c>
      <c r="B759" s="3">
        <v>4</v>
      </c>
      <c r="C759" s="3">
        <v>157</v>
      </c>
      <c r="D759" s="3" t="s">
        <v>254</v>
      </c>
      <c r="E759" s="3" t="str">
        <f>_xlfn.XLOOKUP(Tbl_BalanceHistory[[#This Row],[RespAgy]],Tbl_Agencies[Agy Code],Tbl_Agencies[Agy Sort])</f>
        <v>058000</v>
      </c>
      <c r="F759" s="2" t="str">
        <f>Tbl_BalanceHistory[[#This Row],[RespAgy]]&amp;": "&amp;Tbl_BalanceHistory[[#This Row],[RespAgency]]</f>
        <v>157: Compensation Board</v>
      </c>
      <c r="G759" s="3">
        <v>157</v>
      </c>
      <c r="H759" s="3" t="s">
        <v>254</v>
      </c>
      <c r="I759" s="3" t="str">
        <f>_xlfn.XLOOKUP(Tbl_BalanceHistory[[#This Row],[AgyCode]],Tbl_Agencies[Agy Code],Tbl_Agencies[Agy Sort])</f>
        <v>058000</v>
      </c>
      <c r="J759" s="2" t="str">
        <f>Tbl_BalanceHistory[[#This Row],[AgyCode]]&amp;": "&amp;Tbl_BalanceHistory[[#This Row],[Agency Name]]</f>
        <v>157: Compensation Board</v>
      </c>
      <c r="K759" s="1">
        <v>2024</v>
      </c>
      <c r="L759" s="3">
        <v>799</v>
      </c>
      <c r="M759" s="3" t="s">
        <v>62</v>
      </c>
      <c r="N759" s="2" t="str">
        <f>Tbl_BalanceHistory[[#This Row],[ProgramCode]]&amp;": "&amp;Tbl_BalanceHistory[[#This Row],[Program Name]]</f>
        <v>799: Administrative and Support Services</v>
      </c>
      <c r="O759" s="3" t="s">
        <v>886</v>
      </c>
      <c r="P759" s="1" t="str">
        <f>IF(Tbl_BalanceHistory[[#This Row],[FundCode]]="0100","GF",IF(Tbl_BalanceHistory[[#This Row],[FundCode]]="01000","GF","Hi Ed / OCR"))</f>
        <v>GF</v>
      </c>
      <c r="Q759" s="5">
        <v>21798550.68</v>
      </c>
      <c r="R759" s="5">
        <v>21314995.710000001</v>
      </c>
      <c r="S759" s="5">
        <v>483554.97</v>
      </c>
      <c r="T759" s="5">
        <v>0</v>
      </c>
      <c r="U759" s="3"/>
      <c r="V759" s="5">
        <v>483554.97</v>
      </c>
      <c r="W759" s="5">
        <v>0</v>
      </c>
      <c r="X759" s="5">
        <v>120000</v>
      </c>
      <c r="Y759" s="5">
        <v>21000</v>
      </c>
      <c r="Z759" s="5">
        <v>141000</v>
      </c>
      <c r="AA759" s="5">
        <v>342554.97</v>
      </c>
      <c r="AB759" s="2"/>
      <c r="AC759" s="2" t="s">
        <v>2515</v>
      </c>
      <c r="AD759" s="2" t="s">
        <v>2516</v>
      </c>
      <c r="AE759" s="2"/>
    </row>
    <row r="760" spans="1:31" ht="30" x14ac:dyDescent="0.25">
      <c r="A760" s="2" t="s">
        <v>247</v>
      </c>
      <c r="B760" s="3">
        <v>4</v>
      </c>
      <c r="C760" s="3">
        <v>194</v>
      </c>
      <c r="D760" s="3" t="s">
        <v>271</v>
      </c>
      <c r="E760" s="3" t="str">
        <f>_xlfn.XLOOKUP(Tbl_BalanceHistory[[#This Row],[RespAgy]],Tbl_Agencies[Agy Code],Tbl_Agencies[Agy Sort])</f>
        <v>059000</v>
      </c>
      <c r="F760" s="2" t="str">
        <f>Tbl_BalanceHistory[[#This Row],[RespAgy]]&amp;": "&amp;Tbl_BalanceHistory[[#This Row],[RespAgency]]</f>
        <v>194: Department of General Services</v>
      </c>
      <c r="G760" s="3">
        <v>194</v>
      </c>
      <c r="H760" s="3" t="s">
        <v>271</v>
      </c>
      <c r="I760" s="3" t="str">
        <f>_xlfn.XLOOKUP(Tbl_BalanceHistory[[#This Row],[AgyCode]],Tbl_Agencies[Agy Code],Tbl_Agencies[Agy Sort])</f>
        <v>059000</v>
      </c>
      <c r="J760" s="2" t="str">
        <f>Tbl_BalanceHistory[[#This Row],[AgyCode]]&amp;": "&amp;Tbl_BalanceHistory[[#This Row],[Agency Name]]</f>
        <v>194: Department of General Services</v>
      </c>
      <c r="K760" s="1">
        <v>2014</v>
      </c>
      <c r="L760" s="3">
        <v>726</v>
      </c>
      <c r="M760" s="3" t="s">
        <v>273</v>
      </c>
      <c r="N760" s="2" t="str">
        <f>Tbl_BalanceHistory[[#This Row],[ProgramCode]]&amp;": "&amp;Tbl_BalanceHistory[[#This Row],[Program Name]]</f>
        <v>726: Laboratory Services</v>
      </c>
      <c r="O760" s="3" t="s">
        <v>1730</v>
      </c>
      <c r="P760" s="1" t="str">
        <f>IF(Tbl_BalanceHistory[[#This Row],[FundCode]]="0100","GF",IF(Tbl_BalanceHistory[[#This Row],[FundCode]]="01000","GF","Hi Ed / OCR"))</f>
        <v>GF</v>
      </c>
      <c r="Q760" s="5">
        <v>12567191</v>
      </c>
      <c r="R760" s="5">
        <v>12566978.18</v>
      </c>
      <c r="S760" s="5">
        <v>212</v>
      </c>
      <c r="T760" s="5">
        <v>0</v>
      </c>
      <c r="U760" s="3"/>
      <c r="V760" s="5">
        <v>212</v>
      </c>
      <c r="W760" s="5">
        <v>0</v>
      </c>
      <c r="X760" s="5"/>
      <c r="Y760" s="5"/>
      <c r="Z760" s="5">
        <f>Tbl_BalanceHistory[[#This Row],[Discretionary Recommended - Pre 2022]]+Tbl_BalanceHistory[[#This Row],[Discretionary Balance Recommended: Policy]]+Tbl_BalanceHistory[[#This Row],[Discretionary Balance Recommended: Commitments]]</f>
        <v>0</v>
      </c>
      <c r="AA760" s="5">
        <f>Tbl_BalanceHistory[[#This Row],[Discretionary Balance]]-Tbl_BalanceHistory[[#This Row],[Discretionary Reappropriation]]</f>
        <v>212</v>
      </c>
      <c r="AB760" s="2"/>
      <c r="AC760" s="2"/>
      <c r="AD760" s="2"/>
      <c r="AE760" s="2"/>
    </row>
    <row r="761" spans="1:31" ht="30" x14ac:dyDescent="0.25">
      <c r="A761" s="2" t="s">
        <v>247</v>
      </c>
      <c r="B761" s="3">
        <v>4</v>
      </c>
      <c r="C761" s="3">
        <v>194</v>
      </c>
      <c r="D761" s="3" t="s">
        <v>271</v>
      </c>
      <c r="E761" s="3" t="str">
        <f>_xlfn.XLOOKUP(Tbl_BalanceHistory[[#This Row],[RespAgy]],Tbl_Agencies[Agy Code],Tbl_Agencies[Agy Sort])</f>
        <v>059000</v>
      </c>
      <c r="F761" s="2" t="str">
        <f>Tbl_BalanceHistory[[#This Row],[RespAgy]]&amp;": "&amp;Tbl_BalanceHistory[[#This Row],[RespAgency]]</f>
        <v>194: Department of General Services</v>
      </c>
      <c r="G761" s="3">
        <v>194</v>
      </c>
      <c r="H761" s="3" t="s">
        <v>271</v>
      </c>
      <c r="I761" s="3" t="str">
        <f>_xlfn.XLOOKUP(Tbl_BalanceHistory[[#This Row],[AgyCode]],Tbl_Agencies[Agy Code],Tbl_Agencies[Agy Sort])</f>
        <v>059000</v>
      </c>
      <c r="J761" s="2" t="str">
        <f>Tbl_BalanceHistory[[#This Row],[AgyCode]]&amp;": "&amp;Tbl_BalanceHistory[[#This Row],[Agency Name]]</f>
        <v>194: Department of General Services</v>
      </c>
      <c r="K761" s="1">
        <v>2015</v>
      </c>
      <c r="L761" s="3">
        <v>726</v>
      </c>
      <c r="M761" s="3" t="s">
        <v>273</v>
      </c>
      <c r="N761" s="2" t="str">
        <f>Tbl_BalanceHistory[[#This Row],[ProgramCode]]&amp;": "&amp;Tbl_BalanceHistory[[#This Row],[Program Name]]</f>
        <v>726: Laboratory Services</v>
      </c>
      <c r="O761" s="3" t="s">
        <v>1730</v>
      </c>
      <c r="P761" s="1" t="str">
        <f>IF(Tbl_BalanceHistory[[#This Row],[FundCode]]="0100","GF",IF(Tbl_BalanceHistory[[#This Row],[FundCode]]="01000","GF","Hi Ed / OCR"))</f>
        <v>GF</v>
      </c>
      <c r="Q761" s="5">
        <v>13402853</v>
      </c>
      <c r="R761" s="5">
        <v>13402466</v>
      </c>
      <c r="S761" s="5">
        <v>386</v>
      </c>
      <c r="T761" s="5">
        <v>0</v>
      </c>
      <c r="U761" s="3"/>
      <c r="V761" s="5">
        <v>386</v>
      </c>
      <c r="W761" s="5">
        <v>0</v>
      </c>
      <c r="X761" s="5"/>
      <c r="Y761" s="5"/>
      <c r="Z761" s="5">
        <f>Tbl_BalanceHistory[[#This Row],[Discretionary Recommended - Pre 2022]]+Tbl_BalanceHistory[[#This Row],[Discretionary Balance Recommended: Policy]]+Tbl_BalanceHistory[[#This Row],[Discretionary Balance Recommended: Commitments]]</f>
        <v>0</v>
      </c>
      <c r="AA761" s="5">
        <f>Tbl_BalanceHistory[[#This Row],[Discretionary Balance]]-Tbl_BalanceHistory[[#This Row],[Discretionary Reappropriation]]</f>
        <v>386</v>
      </c>
      <c r="AB761" s="2"/>
      <c r="AC761" s="2"/>
      <c r="AD761" s="2"/>
      <c r="AE761" s="2"/>
    </row>
    <row r="762" spans="1:31" ht="30" x14ac:dyDescent="0.25">
      <c r="A762" s="2" t="s">
        <v>247</v>
      </c>
      <c r="B762" s="3">
        <v>4</v>
      </c>
      <c r="C762" s="3">
        <v>194</v>
      </c>
      <c r="D762" s="3" t="s">
        <v>271</v>
      </c>
      <c r="E762" s="3" t="str">
        <f>_xlfn.XLOOKUP(Tbl_BalanceHistory[[#This Row],[RespAgy]],Tbl_Agencies[Agy Code],Tbl_Agencies[Agy Sort])</f>
        <v>059000</v>
      </c>
      <c r="F762" s="2" t="str">
        <f>Tbl_BalanceHistory[[#This Row],[RespAgy]]&amp;": "&amp;Tbl_BalanceHistory[[#This Row],[RespAgency]]</f>
        <v>194: Department of General Services</v>
      </c>
      <c r="G762" s="3">
        <v>194</v>
      </c>
      <c r="H762" s="3" t="s">
        <v>271</v>
      </c>
      <c r="I762" s="3" t="str">
        <f>_xlfn.XLOOKUP(Tbl_BalanceHistory[[#This Row],[AgyCode]],Tbl_Agencies[Agy Code],Tbl_Agencies[Agy Sort])</f>
        <v>059000</v>
      </c>
      <c r="J762" s="2" t="str">
        <f>Tbl_BalanceHistory[[#This Row],[AgyCode]]&amp;": "&amp;Tbl_BalanceHistory[[#This Row],[Agency Name]]</f>
        <v>194: Department of General Services</v>
      </c>
      <c r="K762" s="1">
        <v>2016</v>
      </c>
      <c r="L762" s="3">
        <v>726</v>
      </c>
      <c r="M762" s="3" t="s">
        <v>273</v>
      </c>
      <c r="N762" s="2" t="str">
        <f>Tbl_BalanceHistory[[#This Row],[ProgramCode]]&amp;": "&amp;Tbl_BalanceHistory[[#This Row],[Program Name]]</f>
        <v>726: Laboratory Services</v>
      </c>
      <c r="O762" s="3" t="s">
        <v>1730</v>
      </c>
      <c r="P762" s="1" t="str">
        <f>IF(Tbl_BalanceHistory[[#This Row],[FundCode]]="0100","GF",IF(Tbl_BalanceHistory[[#This Row],[FundCode]]="01000","GF","Hi Ed / OCR"))</f>
        <v>GF</v>
      </c>
      <c r="Q762" s="5">
        <v>12707685</v>
      </c>
      <c r="R762" s="5">
        <v>12707277.289999999</v>
      </c>
      <c r="S762" s="5">
        <v>407</v>
      </c>
      <c r="T762" s="5">
        <v>0</v>
      </c>
      <c r="U762" s="3"/>
      <c r="V762" s="5">
        <v>407</v>
      </c>
      <c r="W762" s="5">
        <v>0</v>
      </c>
      <c r="X762" s="5"/>
      <c r="Y762" s="5"/>
      <c r="Z762" s="5">
        <f>Tbl_BalanceHistory[[#This Row],[Discretionary Recommended - Pre 2022]]+Tbl_BalanceHistory[[#This Row],[Discretionary Balance Recommended: Policy]]+Tbl_BalanceHistory[[#This Row],[Discretionary Balance Recommended: Commitments]]</f>
        <v>0</v>
      </c>
      <c r="AA762" s="5">
        <f>Tbl_BalanceHistory[[#This Row],[Discretionary Balance]]-Tbl_BalanceHistory[[#This Row],[Discretionary Reappropriation]]</f>
        <v>407</v>
      </c>
      <c r="AB762" s="2"/>
      <c r="AC762" s="2"/>
      <c r="AD762" s="2"/>
      <c r="AE762" s="2"/>
    </row>
    <row r="763" spans="1:31" ht="30" x14ac:dyDescent="0.25">
      <c r="A763" s="2" t="s">
        <v>247</v>
      </c>
      <c r="B763" s="3">
        <v>4</v>
      </c>
      <c r="C763" s="3">
        <v>194</v>
      </c>
      <c r="D763" s="3" t="s">
        <v>271</v>
      </c>
      <c r="E763" s="3" t="str">
        <f>_xlfn.XLOOKUP(Tbl_BalanceHistory[[#This Row],[RespAgy]],Tbl_Agencies[Agy Code],Tbl_Agencies[Agy Sort])</f>
        <v>059000</v>
      </c>
      <c r="F763" s="2" t="str">
        <f>Tbl_BalanceHistory[[#This Row],[RespAgy]]&amp;": "&amp;Tbl_BalanceHistory[[#This Row],[RespAgency]]</f>
        <v>194: Department of General Services</v>
      </c>
      <c r="G763" s="3">
        <v>194</v>
      </c>
      <c r="H763" s="3" t="s">
        <v>271</v>
      </c>
      <c r="I763" s="3" t="str">
        <f>_xlfn.XLOOKUP(Tbl_BalanceHistory[[#This Row],[AgyCode]],Tbl_Agencies[Agy Code],Tbl_Agencies[Agy Sort])</f>
        <v>059000</v>
      </c>
      <c r="J763" s="2" t="str">
        <f>Tbl_BalanceHistory[[#This Row],[AgyCode]]&amp;": "&amp;Tbl_BalanceHistory[[#This Row],[Agency Name]]</f>
        <v>194: Department of General Services</v>
      </c>
      <c r="K763" s="1">
        <v>2017</v>
      </c>
      <c r="L763" s="3">
        <v>726</v>
      </c>
      <c r="M763" s="3" t="s">
        <v>273</v>
      </c>
      <c r="N763" s="2" t="str">
        <f>Tbl_BalanceHistory[[#This Row],[ProgramCode]]&amp;": "&amp;Tbl_BalanceHistory[[#This Row],[Program Name]]</f>
        <v>726: Laboratory Services</v>
      </c>
      <c r="O763" s="3" t="s">
        <v>886</v>
      </c>
      <c r="P763" s="1" t="str">
        <f>IF(Tbl_BalanceHistory[[#This Row],[FundCode]]="0100","GF",IF(Tbl_BalanceHistory[[#This Row],[FundCode]]="01000","GF","Hi Ed / OCR"))</f>
        <v>GF</v>
      </c>
      <c r="Q763" s="5">
        <v>12527486</v>
      </c>
      <c r="R763" s="5">
        <v>12526628.92</v>
      </c>
      <c r="S763" s="5">
        <v>857</v>
      </c>
      <c r="T763" s="5">
        <v>0</v>
      </c>
      <c r="U763" s="3"/>
      <c r="V763" s="5">
        <v>857</v>
      </c>
      <c r="W763" s="5">
        <v>0</v>
      </c>
      <c r="X763" s="5"/>
      <c r="Y763" s="5"/>
      <c r="Z763" s="5">
        <f>Tbl_BalanceHistory[[#This Row],[Discretionary Recommended - Pre 2022]]+Tbl_BalanceHistory[[#This Row],[Discretionary Balance Recommended: Policy]]+Tbl_BalanceHistory[[#This Row],[Discretionary Balance Recommended: Commitments]]</f>
        <v>0</v>
      </c>
      <c r="AA763" s="5">
        <f>Tbl_BalanceHistory[[#This Row],[Discretionary Balance]]-Tbl_BalanceHistory[[#This Row],[Discretionary Reappropriation]]</f>
        <v>857</v>
      </c>
      <c r="AB763" s="2"/>
      <c r="AC763" s="2"/>
      <c r="AD763" s="2"/>
      <c r="AE763" s="2"/>
    </row>
    <row r="764" spans="1:31" ht="30" x14ac:dyDescent="0.25">
      <c r="A764" s="2" t="s">
        <v>247</v>
      </c>
      <c r="B764" s="3">
        <v>4</v>
      </c>
      <c r="C764" s="3">
        <v>194</v>
      </c>
      <c r="D764" s="3" t="s">
        <v>271</v>
      </c>
      <c r="E764" s="3" t="str">
        <f>_xlfn.XLOOKUP(Tbl_BalanceHistory[[#This Row],[RespAgy]],Tbl_Agencies[Agy Code],Tbl_Agencies[Agy Sort])</f>
        <v>059000</v>
      </c>
      <c r="F764" s="2" t="str">
        <f>Tbl_BalanceHistory[[#This Row],[RespAgy]]&amp;": "&amp;Tbl_BalanceHistory[[#This Row],[RespAgency]]</f>
        <v>194: Department of General Services</v>
      </c>
      <c r="G764" s="3">
        <v>194</v>
      </c>
      <c r="H764" s="3" t="s">
        <v>271</v>
      </c>
      <c r="I764" s="3" t="str">
        <f>_xlfn.XLOOKUP(Tbl_BalanceHistory[[#This Row],[AgyCode]],Tbl_Agencies[Agy Code],Tbl_Agencies[Agy Sort])</f>
        <v>059000</v>
      </c>
      <c r="J764" s="2" t="str">
        <f>Tbl_BalanceHistory[[#This Row],[AgyCode]]&amp;": "&amp;Tbl_BalanceHistory[[#This Row],[Agency Name]]</f>
        <v>194: Department of General Services</v>
      </c>
      <c r="K764" s="1">
        <v>2018</v>
      </c>
      <c r="L764" s="3">
        <v>726</v>
      </c>
      <c r="M764" s="3" t="s">
        <v>273</v>
      </c>
      <c r="N764" s="2" t="str">
        <f>Tbl_BalanceHistory[[#This Row],[ProgramCode]]&amp;": "&amp;Tbl_BalanceHistory[[#This Row],[Program Name]]</f>
        <v>726: Laboratory Services</v>
      </c>
      <c r="O764" s="3" t="s">
        <v>886</v>
      </c>
      <c r="P764" s="1" t="str">
        <f>IF(Tbl_BalanceHistory[[#This Row],[FundCode]]="0100","GF",IF(Tbl_BalanceHistory[[#This Row],[FundCode]]="01000","GF","Hi Ed / OCR"))</f>
        <v>GF</v>
      </c>
      <c r="Q764" s="5">
        <v>12764902</v>
      </c>
      <c r="R764" s="5">
        <v>12764624.369999999</v>
      </c>
      <c r="S764" s="5">
        <v>277</v>
      </c>
      <c r="T764" s="5">
        <v>0</v>
      </c>
      <c r="U764" s="3"/>
      <c r="V764" s="5">
        <v>277</v>
      </c>
      <c r="W764" s="5">
        <v>0</v>
      </c>
      <c r="X764" s="5"/>
      <c r="Y764" s="5"/>
      <c r="Z764" s="5">
        <f>Tbl_BalanceHistory[[#This Row],[Discretionary Recommended - Pre 2022]]+Tbl_BalanceHistory[[#This Row],[Discretionary Balance Recommended: Policy]]+Tbl_BalanceHistory[[#This Row],[Discretionary Balance Recommended: Commitments]]</f>
        <v>0</v>
      </c>
      <c r="AA764" s="5">
        <f>Tbl_BalanceHistory[[#This Row],[Discretionary Balance]]-Tbl_BalanceHistory[[#This Row],[Discretionary Reappropriation]]</f>
        <v>277</v>
      </c>
      <c r="AB764" s="2"/>
      <c r="AC764" s="2"/>
      <c r="AD764" s="2"/>
      <c r="AE764" s="2"/>
    </row>
    <row r="765" spans="1:31" ht="30" x14ac:dyDescent="0.25">
      <c r="A765" s="2" t="s">
        <v>247</v>
      </c>
      <c r="B765" s="3">
        <v>4</v>
      </c>
      <c r="C765" s="3">
        <v>194</v>
      </c>
      <c r="D765" s="3" t="s">
        <v>271</v>
      </c>
      <c r="E765" s="3" t="str">
        <f>_xlfn.XLOOKUP(Tbl_BalanceHistory[[#This Row],[RespAgy]],Tbl_Agencies[Agy Code],Tbl_Agencies[Agy Sort])</f>
        <v>059000</v>
      </c>
      <c r="F765" s="2" t="str">
        <f>Tbl_BalanceHistory[[#This Row],[RespAgy]]&amp;": "&amp;Tbl_BalanceHistory[[#This Row],[RespAgency]]</f>
        <v>194: Department of General Services</v>
      </c>
      <c r="G765" s="3">
        <v>194</v>
      </c>
      <c r="H765" s="3" t="s">
        <v>271</v>
      </c>
      <c r="I765" s="3" t="str">
        <f>_xlfn.XLOOKUP(Tbl_BalanceHistory[[#This Row],[AgyCode]],Tbl_Agencies[Agy Code],Tbl_Agencies[Agy Sort])</f>
        <v>059000</v>
      </c>
      <c r="J765" s="2" t="str">
        <f>Tbl_BalanceHistory[[#This Row],[AgyCode]]&amp;": "&amp;Tbl_BalanceHistory[[#This Row],[Agency Name]]</f>
        <v>194: Department of General Services</v>
      </c>
      <c r="K765" s="1">
        <v>2019</v>
      </c>
      <c r="L765" s="3">
        <v>726</v>
      </c>
      <c r="M765" s="3" t="s">
        <v>273</v>
      </c>
      <c r="N765" s="2" t="str">
        <f>Tbl_BalanceHistory[[#This Row],[ProgramCode]]&amp;": "&amp;Tbl_BalanceHistory[[#This Row],[Program Name]]</f>
        <v>726: Laboratory Services</v>
      </c>
      <c r="O765" s="3" t="s">
        <v>886</v>
      </c>
      <c r="P765" s="1" t="str">
        <f>IF(Tbl_BalanceHistory[[#This Row],[FundCode]]="0100","GF",IF(Tbl_BalanceHistory[[#This Row],[FundCode]]="01000","GF","Hi Ed / OCR"))</f>
        <v>GF</v>
      </c>
      <c r="Q765" s="5">
        <v>13144185</v>
      </c>
      <c r="R765" s="5">
        <v>13143583.560000001</v>
      </c>
      <c r="S765" s="5">
        <v>601.44000000000005</v>
      </c>
      <c r="T765" s="5">
        <v>0</v>
      </c>
      <c r="U765" s="3"/>
      <c r="V765" s="5">
        <v>601.44000000000005</v>
      </c>
      <c r="W765" s="5">
        <v>0</v>
      </c>
      <c r="X765" s="5"/>
      <c r="Y765" s="5"/>
      <c r="Z765" s="5">
        <f>Tbl_BalanceHistory[[#This Row],[Discretionary Recommended - Pre 2022]]+Tbl_BalanceHistory[[#This Row],[Discretionary Balance Recommended: Policy]]+Tbl_BalanceHistory[[#This Row],[Discretionary Balance Recommended: Commitments]]</f>
        <v>0</v>
      </c>
      <c r="AA765" s="5">
        <f>Tbl_BalanceHistory[[#This Row],[Discretionary Balance]]-Tbl_BalanceHistory[[#This Row],[Discretionary Reappropriation]]</f>
        <v>601.44000000000005</v>
      </c>
      <c r="AB765" s="2"/>
      <c r="AC765" s="2"/>
      <c r="AD765" s="2"/>
      <c r="AE765" s="2"/>
    </row>
    <row r="766" spans="1:31" ht="30" x14ac:dyDescent="0.25">
      <c r="A766" s="2" t="s">
        <v>247</v>
      </c>
      <c r="B766" s="3">
        <v>4</v>
      </c>
      <c r="C766" s="3">
        <v>194</v>
      </c>
      <c r="D766" s="3" t="s">
        <v>271</v>
      </c>
      <c r="E766" s="3" t="str">
        <f>_xlfn.XLOOKUP(Tbl_BalanceHistory[[#This Row],[RespAgy]],Tbl_Agencies[Agy Code],Tbl_Agencies[Agy Sort])</f>
        <v>059000</v>
      </c>
      <c r="F766" s="2" t="str">
        <f>Tbl_BalanceHistory[[#This Row],[RespAgy]]&amp;": "&amp;Tbl_BalanceHistory[[#This Row],[RespAgency]]</f>
        <v>194: Department of General Services</v>
      </c>
      <c r="G766" s="3">
        <v>194</v>
      </c>
      <c r="H766" s="3" t="s">
        <v>271</v>
      </c>
      <c r="I766" s="3" t="str">
        <f>_xlfn.XLOOKUP(Tbl_BalanceHistory[[#This Row],[AgyCode]],Tbl_Agencies[Agy Code],Tbl_Agencies[Agy Sort])</f>
        <v>059000</v>
      </c>
      <c r="J766" s="2" t="str">
        <f>Tbl_BalanceHistory[[#This Row],[AgyCode]]&amp;": "&amp;Tbl_BalanceHistory[[#This Row],[Agency Name]]</f>
        <v>194: Department of General Services</v>
      </c>
      <c r="K766" s="1">
        <v>2020</v>
      </c>
      <c r="L766" s="3">
        <v>726</v>
      </c>
      <c r="M766" s="3" t="s">
        <v>273</v>
      </c>
      <c r="N766" s="2" t="str">
        <f>Tbl_BalanceHistory[[#This Row],[ProgramCode]]&amp;": "&amp;Tbl_BalanceHistory[[#This Row],[Program Name]]</f>
        <v>726: Laboratory Services</v>
      </c>
      <c r="O766" s="3" t="s">
        <v>886</v>
      </c>
      <c r="P766" s="1" t="str">
        <f>IF(Tbl_BalanceHistory[[#This Row],[FundCode]]="0100","GF",IF(Tbl_BalanceHistory[[#This Row],[FundCode]]="01000","GF","Hi Ed / OCR"))</f>
        <v>GF</v>
      </c>
      <c r="Q766" s="5">
        <v>14509106</v>
      </c>
      <c r="R766" s="5">
        <v>14466530.92</v>
      </c>
      <c r="S766" s="5">
        <v>42575.08</v>
      </c>
      <c r="T766" s="5">
        <v>0</v>
      </c>
      <c r="U766" s="3"/>
      <c r="V766" s="5">
        <v>42575.08</v>
      </c>
      <c r="W766" s="5">
        <v>0</v>
      </c>
      <c r="X766" s="5"/>
      <c r="Y766" s="5"/>
      <c r="Z766" s="5">
        <f>Tbl_BalanceHistory[[#This Row],[Discretionary Recommended - Pre 2022]]+Tbl_BalanceHistory[[#This Row],[Discretionary Balance Recommended: Policy]]+Tbl_BalanceHistory[[#This Row],[Discretionary Balance Recommended: Commitments]]</f>
        <v>0</v>
      </c>
      <c r="AA766" s="5">
        <f>Tbl_BalanceHistory[[#This Row],[Discretionary Balance]]-Tbl_BalanceHistory[[#This Row],[Discretionary Reappropriation]]</f>
        <v>42575.08</v>
      </c>
      <c r="AB766" s="2"/>
      <c r="AC766" s="2"/>
      <c r="AD766" s="2"/>
      <c r="AE766" s="2"/>
    </row>
    <row r="767" spans="1:31" ht="30" x14ac:dyDescent="0.25">
      <c r="A767" s="2" t="s">
        <v>247</v>
      </c>
      <c r="B767" s="3">
        <v>4</v>
      </c>
      <c r="C767" s="3">
        <v>194</v>
      </c>
      <c r="D767" s="3" t="s">
        <v>271</v>
      </c>
      <c r="E767" s="3" t="str">
        <f>_xlfn.XLOOKUP(Tbl_BalanceHistory[[#This Row],[RespAgy]],Tbl_Agencies[Agy Code],Tbl_Agencies[Agy Sort])</f>
        <v>059000</v>
      </c>
      <c r="F767" s="2" t="str">
        <f>Tbl_BalanceHistory[[#This Row],[RespAgy]]&amp;": "&amp;Tbl_BalanceHistory[[#This Row],[RespAgency]]</f>
        <v>194: Department of General Services</v>
      </c>
      <c r="G767" s="3">
        <v>194</v>
      </c>
      <c r="H767" s="3" t="s">
        <v>271</v>
      </c>
      <c r="I767" s="3" t="str">
        <f>_xlfn.XLOOKUP(Tbl_BalanceHistory[[#This Row],[AgyCode]],Tbl_Agencies[Agy Code],Tbl_Agencies[Agy Sort])</f>
        <v>059000</v>
      </c>
      <c r="J767" s="2" t="str">
        <f>Tbl_BalanceHistory[[#This Row],[AgyCode]]&amp;": "&amp;Tbl_BalanceHistory[[#This Row],[Agency Name]]</f>
        <v>194: Department of General Services</v>
      </c>
      <c r="K767" s="1">
        <v>2021</v>
      </c>
      <c r="L767" s="3">
        <v>726</v>
      </c>
      <c r="M767" s="3" t="s">
        <v>273</v>
      </c>
      <c r="N767" s="2" t="str">
        <f>Tbl_BalanceHistory[[#This Row],[ProgramCode]]&amp;": "&amp;Tbl_BalanceHistory[[#This Row],[Program Name]]</f>
        <v>726: Laboratory Services</v>
      </c>
      <c r="O767" s="3" t="s">
        <v>886</v>
      </c>
      <c r="P767" s="1" t="str">
        <f>IF(Tbl_BalanceHistory[[#This Row],[FundCode]]="0100","GF",IF(Tbl_BalanceHistory[[#This Row],[FundCode]]="01000","GF","Hi Ed / OCR"))</f>
        <v>GF</v>
      </c>
      <c r="Q767" s="5">
        <v>15405220</v>
      </c>
      <c r="R767" s="5">
        <v>15403759.58</v>
      </c>
      <c r="S767" s="5">
        <v>1460.42</v>
      </c>
      <c r="T767" s="5">
        <v>0</v>
      </c>
      <c r="U767" s="3"/>
      <c r="V767" s="5">
        <v>1460.42</v>
      </c>
      <c r="W767" s="5">
        <v>0</v>
      </c>
      <c r="X767" s="5"/>
      <c r="Y767" s="5"/>
      <c r="Z767" s="5">
        <f>Tbl_BalanceHistory[[#This Row],[Discretionary Recommended - Pre 2022]]+Tbl_BalanceHistory[[#This Row],[Discretionary Balance Recommended: Policy]]+Tbl_BalanceHistory[[#This Row],[Discretionary Balance Recommended: Commitments]]</f>
        <v>0</v>
      </c>
      <c r="AA767" s="5">
        <f>Tbl_BalanceHistory[[#This Row],[Discretionary Balance]]-Tbl_BalanceHistory[[#This Row],[Discretionary Reappropriation]]</f>
        <v>1460.42</v>
      </c>
      <c r="AB767" s="2"/>
      <c r="AC767" s="2"/>
      <c r="AD767" s="2"/>
      <c r="AE767" s="2"/>
    </row>
    <row r="768" spans="1:31" ht="30" x14ac:dyDescent="0.25">
      <c r="A768" s="2" t="s">
        <v>247</v>
      </c>
      <c r="B768" s="3">
        <v>4</v>
      </c>
      <c r="C768" s="3">
        <v>194</v>
      </c>
      <c r="D768" s="3" t="s">
        <v>271</v>
      </c>
      <c r="E768" s="3" t="str">
        <f>_xlfn.XLOOKUP(Tbl_BalanceHistory[[#This Row],[RespAgy]],Tbl_Agencies[Agy Code],Tbl_Agencies[Agy Sort])</f>
        <v>059000</v>
      </c>
      <c r="F768" s="2" t="str">
        <f>Tbl_BalanceHistory[[#This Row],[RespAgy]]&amp;": "&amp;Tbl_BalanceHistory[[#This Row],[RespAgency]]</f>
        <v>194: Department of General Services</v>
      </c>
      <c r="G768" s="3">
        <v>194</v>
      </c>
      <c r="H768" s="3" t="s">
        <v>271</v>
      </c>
      <c r="I768" s="3" t="str">
        <f>_xlfn.XLOOKUP(Tbl_BalanceHistory[[#This Row],[AgyCode]],Tbl_Agencies[Agy Code],Tbl_Agencies[Agy Sort])</f>
        <v>059000</v>
      </c>
      <c r="J768" s="2" t="str">
        <f>Tbl_BalanceHistory[[#This Row],[AgyCode]]&amp;": "&amp;Tbl_BalanceHistory[[#This Row],[Agency Name]]</f>
        <v>194: Department of General Services</v>
      </c>
      <c r="K768" s="1">
        <v>2022</v>
      </c>
      <c r="L768" s="3">
        <v>726</v>
      </c>
      <c r="M768" s="3" t="s">
        <v>273</v>
      </c>
      <c r="N768" s="2" t="str">
        <f>Tbl_BalanceHistory[[#This Row],[ProgramCode]]&amp;": "&amp;Tbl_BalanceHistory[[#This Row],[Program Name]]</f>
        <v>726: Laboratory Services</v>
      </c>
      <c r="O768" s="3" t="s">
        <v>886</v>
      </c>
      <c r="P768" s="1" t="str">
        <f>IF(Tbl_BalanceHistory[[#This Row],[FundCode]]="0100","GF",IF(Tbl_BalanceHistory[[#This Row],[FundCode]]="01000","GF","Hi Ed / OCR"))</f>
        <v>GF</v>
      </c>
      <c r="Q768" s="5">
        <v>15791975</v>
      </c>
      <c r="R768" s="5">
        <v>15791363.23</v>
      </c>
      <c r="S768" s="5">
        <v>611.77</v>
      </c>
      <c r="T768" s="5">
        <v>0</v>
      </c>
      <c r="U768" s="3"/>
      <c r="V768" s="5">
        <v>611.77</v>
      </c>
      <c r="W768" s="5"/>
      <c r="X768" s="5">
        <v>0</v>
      </c>
      <c r="Y768" s="5">
        <v>0</v>
      </c>
      <c r="Z768" s="5">
        <f>Tbl_BalanceHistory[[#This Row],[Discretionary Recommended - Pre 2022]]+Tbl_BalanceHistory[[#This Row],[Discretionary Balance Recommended: Policy]]+Tbl_BalanceHistory[[#This Row],[Discretionary Balance Recommended: Commitments]]</f>
        <v>0</v>
      </c>
      <c r="AA768" s="5">
        <f>Tbl_BalanceHistory[[#This Row],[Discretionary Balance]]-Tbl_BalanceHistory[[#This Row],[Discretionary Reappropriation]]</f>
        <v>611.77</v>
      </c>
      <c r="AB768" s="2"/>
      <c r="AC768" s="2"/>
      <c r="AD768" s="2"/>
      <c r="AE768" s="2"/>
    </row>
    <row r="769" spans="1:31" ht="30" x14ac:dyDescent="0.25">
      <c r="A769" s="2" t="s">
        <v>247</v>
      </c>
      <c r="B769" s="3">
        <v>4</v>
      </c>
      <c r="C769" s="3">
        <v>194</v>
      </c>
      <c r="D769" s="3" t="s">
        <v>271</v>
      </c>
      <c r="E769" s="3" t="str">
        <f>_xlfn.XLOOKUP(Tbl_BalanceHistory[[#This Row],[RespAgy]],Tbl_Agencies[Agy Code],Tbl_Agencies[Agy Sort])</f>
        <v>059000</v>
      </c>
      <c r="F769" s="2" t="str">
        <f>Tbl_BalanceHistory[[#This Row],[RespAgy]]&amp;": "&amp;Tbl_BalanceHistory[[#This Row],[RespAgency]]</f>
        <v>194: Department of General Services</v>
      </c>
      <c r="G769" s="3">
        <v>194</v>
      </c>
      <c r="H769" s="3" t="s">
        <v>271</v>
      </c>
      <c r="I769" s="3" t="str">
        <f>_xlfn.XLOOKUP(Tbl_BalanceHistory[[#This Row],[AgyCode]],Tbl_Agencies[Agy Code],Tbl_Agencies[Agy Sort])</f>
        <v>059000</v>
      </c>
      <c r="J769" s="2" t="str">
        <f>Tbl_BalanceHistory[[#This Row],[AgyCode]]&amp;": "&amp;Tbl_BalanceHistory[[#This Row],[Agency Name]]</f>
        <v>194: Department of General Services</v>
      </c>
      <c r="K769" s="1">
        <v>2023</v>
      </c>
      <c r="L769" s="3">
        <v>726</v>
      </c>
      <c r="M769" s="3" t="s">
        <v>273</v>
      </c>
      <c r="N769" s="2" t="str">
        <f>Tbl_BalanceHistory[[#This Row],[ProgramCode]]&amp;": "&amp;Tbl_BalanceHistory[[#This Row],[Program Name]]</f>
        <v>726: Laboratory Services</v>
      </c>
      <c r="O769" s="3" t="s">
        <v>886</v>
      </c>
      <c r="P769" s="1" t="str">
        <f>IF(Tbl_BalanceHistory[[#This Row],[FundCode]]="0100","GF",IF(Tbl_BalanceHistory[[#This Row],[FundCode]]="01000","GF","Hi Ed / OCR"))</f>
        <v>GF</v>
      </c>
      <c r="Q769" s="5">
        <v>20699267</v>
      </c>
      <c r="R769" s="5">
        <v>20698502.969999999</v>
      </c>
      <c r="S769" s="5">
        <v>764.03</v>
      </c>
      <c r="T769" s="5">
        <v>0</v>
      </c>
      <c r="U769" s="3"/>
      <c r="V769" s="5">
        <v>764.03</v>
      </c>
      <c r="W769" s="5">
        <v>0</v>
      </c>
      <c r="X769" s="5">
        <v>0</v>
      </c>
      <c r="Y769" s="5">
        <v>0</v>
      </c>
      <c r="Z769" s="5">
        <v>0</v>
      </c>
      <c r="AA769" s="5">
        <v>764.03</v>
      </c>
      <c r="AB769" s="2"/>
      <c r="AC769" s="2"/>
      <c r="AD769" s="2"/>
      <c r="AE769" s="2"/>
    </row>
    <row r="770" spans="1:31" ht="105" x14ac:dyDescent="0.25">
      <c r="A770" s="2" t="s">
        <v>247</v>
      </c>
      <c r="B770" s="3">
        <v>4</v>
      </c>
      <c r="C770" s="3">
        <v>194</v>
      </c>
      <c r="D770" s="3" t="s">
        <v>271</v>
      </c>
      <c r="E770" s="3" t="str">
        <f>_xlfn.XLOOKUP(Tbl_BalanceHistory[[#This Row],[RespAgy]],Tbl_Agencies[Agy Code],Tbl_Agencies[Agy Sort])</f>
        <v>059000</v>
      </c>
      <c r="F770" s="2" t="str">
        <f>Tbl_BalanceHistory[[#This Row],[RespAgy]]&amp;": "&amp;Tbl_BalanceHistory[[#This Row],[RespAgency]]</f>
        <v>194: Department of General Services</v>
      </c>
      <c r="G770" s="3">
        <v>194</v>
      </c>
      <c r="H770" s="3" t="s">
        <v>271</v>
      </c>
      <c r="I770" s="3" t="str">
        <f>_xlfn.XLOOKUP(Tbl_BalanceHistory[[#This Row],[AgyCode]],Tbl_Agencies[Agy Code],Tbl_Agencies[Agy Sort])</f>
        <v>059000</v>
      </c>
      <c r="J770" s="2" t="str">
        <f>Tbl_BalanceHistory[[#This Row],[AgyCode]]&amp;": "&amp;Tbl_BalanceHistory[[#This Row],[Agency Name]]</f>
        <v>194: Department of General Services</v>
      </c>
      <c r="K770" s="1">
        <v>2024</v>
      </c>
      <c r="L770" s="3">
        <v>726</v>
      </c>
      <c r="M770" s="3" t="s">
        <v>273</v>
      </c>
      <c r="N770" s="2" t="str">
        <f>Tbl_BalanceHistory[[#This Row],[ProgramCode]]&amp;": "&amp;Tbl_BalanceHistory[[#This Row],[Program Name]]</f>
        <v>726: Laboratory Services</v>
      </c>
      <c r="O770" s="3" t="s">
        <v>886</v>
      </c>
      <c r="P770" s="1" t="str">
        <f>IF(Tbl_BalanceHistory[[#This Row],[FundCode]]="0100","GF",IF(Tbl_BalanceHistory[[#This Row],[FundCode]]="01000","GF","Hi Ed / OCR"))</f>
        <v>GF</v>
      </c>
      <c r="Q770" s="5">
        <v>21127361</v>
      </c>
      <c r="R770" s="5">
        <v>19889085.649999999</v>
      </c>
      <c r="S770" s="5">
        <v>1238275.3500000001</v>
      </c>
      <c r="T770" s="5">
        <v>0</v>
      </c>
      <c r="U770" s="3"/>
      <c r="V770" s="5">
        <v>1238275.3500000001</v>
      </c>
      <c r="W770" s="5">
        <v>0</v>
      </c>
      <c r="X770" s="5">
        <v>0</v>
      </c>
      <c r="Y770" s="5">
        <v>1238275.3500000001</v>
      </c>
      <c r="Z770" s="5">
        <v>1238275.3500000001</v>
      </c>
      <c r="AA770" s="5">
        <v>0</v>
      </c>
      <c r="AB770" s="2"/>
      <c r="AC770" s="2"/>
      <c r="AD770" s="2" t="s">
        <v>2517</v>
      </c>
      <c r="AE770" s="2"/>
    </row>
    <row r="771" spans="1:31" ht="30" x14ac:dyDescent="0.25">
      <c r="A771" s="2" t="s">
        <v>247</v>
      </c>
      <c r="B771" s="3">
        <v>4</v>
      </c>
      <c r="C771" s="3">
        <v>194</v>
      </c>
      <c r="D771" s="3" t="s">
        <v>271</v>
      </c>
      <c r="E771" s="3" t="str">
        <f>_xlfn.XLOOKUP(Tbl_BalanceHistory[[#This Row],[RespAgy]],Tbl_Agencies[Agy Code],Tbl_Agencies[Agy Sort])</f>
        <v>059000</v>
      </c>
      <c r="F771" s="2" t="str">
        <f>Tbl_BalanceHistory[[#This Row],[RespAgy]]&amp;": "&amp;Tbl_BalanceHistory[[#This Row],[RespAgency]]</f>
        <v>194: Department of General Services</v>
      </c>
      <c r="G771" s="3">
        <v>194</v>
      </c>
      <c r="H771" s="3" t="s">
        <v>271</v>
      </c>
      <c r="I771" s="3" t="str">
        <f>_xlfn.XLOOKUP(Tbl_BalanceHistory[[#This Row],[AgyCode]],Tbl_Agencies[Agy Code],Tbl_Agencies[Agy Sort])</f>
        <v>059000</v>
      </c>
      <c r="J771" s="2" t="str">
        <f>Tbl_BalanceHistory[[#This Row],[AgyCode]]&amp;": "&amp;Tbl_BalanceHistory[[#This Row],[Agency Name]]</f>
        <v>194: Department of General Services</v>
      </c>
      <c r="K771" s="1">
        <v>2018</v>
      </c>
      <c r="L771" s="3">
        <v>727</v>
      </c>
      <c r="M771" s="3" t="s">
        <v>275</v>
      </c>
      <c r="N771" s="2" t="str">
        <f>Tbl_BalanceHistory[[#This Row],[ProgramCode]]&amp;": "&amp;Tbl_BalanceHistory[[#This Row],[Program Name]]</f>
        <v>727: Real Estate Services</v>
      </c>
      <c r="O771" s="3" t="s">
        <v>886</v>
      </c>
      <c r="P771" s="1" t="str">
        <f>IF(Tbl_BalanceHistory[[#This Row],[FundCode]]="0100","GF",IF(Tbl_BalanceHistory[[#This Row],[FundCode]]="01000","GF","Hi Ed / OCR"))</f>
        <v>GF</v>
      </c>
      <c r="Q771" s="5">
        <v>260000</v>
      </c>
      <c r="R771" s="5">
        <v>260000</v>
      </c>
      <c r="S771" s="5">
        <v>0</v>
      </c>
      <c r="T771" s="5">
        <v>0</v>
      </c>
      <c r="U771" s="3"/>
      <c r="V771" s="5">
        <v>0</v>
      </c>
      <c r="W771" s="5">
        <v>0</v>
      </c>
      <c r="X771" s="5"/>
      <c r="Y771" s="5"/>
      <c r="Z771" s="5">
        <f>Tbl_BalanceHistory[[#This Row],[Discretionary Recommended - Pre 2022]]+Tbl_BalanceHistory[[#This Row],[Discretionary Balance Recommended: Policy]]+Tbl_BalanceHistory[[#This Row],[Discretionary Balance Recommended: Commitments]]</f>
        <v>0</v>
      </c>
      <c r="AA771" s="5">
        <f>Tbl_BalanceHistory[[#This Row],[Discretionary Balance]]-Tbl_BalanceHistory[[#This Row],[Discretionary Reappropriation]]</f>
        <v>0</v>
      </c>
      <c r="AB771" s="2"/>
      <c r="AC771" s="2"/>
      <c r="AD771" s="2"/>
      <c r="AE771" s="2"/>
    </row>
    <row r="772" spans="1:31" ht="30" x14ac:dyDescent="0.25">
      <c r="A772" s="2" t="s">
        <v>247</v>
      </c>
      <c r="B772" s="3">
        <v>4</v>
      </c>
      <c r="C772" s="3">
        <v>194</v>
      </c>
      <c r="D772" s="3" t="s">
        <v>271</v>
      </c>
      <c r="E772" s="3" t="str">
        <f>_xlfn.XLOOKUP(Tbl_BalanceHistory[[#This Row],[RespAgy]],Tbl_Agencies[Agy Code],Tbl_Agencies[Agy Sort])</f>
        <v>059000</v>
      </c>
      <c r="F772" s="2" t="str">
        <f>Tbl_BalanceHistory[[#This Row],[RespAgy]]&amp;": "&amp;Tbl_BalanceHistory[[#This Row],[RespAgency]]</f>
        <v>194: Department of General Services</v>
      </c>
      <c r="G772" s="3">
        <v>194</v>
      </c>
      <c r="H772" s="3" t="s">
        <v>271</v>
      </c>
      <c r="I772" s="3" t="str">
        <f>_xlfn.XLOOKUP(Tbl_BalanceHistory[[#This Row],[AgyCode]],Tbl_Agencies[Agy Code],Tbl_Agencies[Agy Sort])</f>
        <v>059000</v>
      </c>
      <c r="J772" s="2" t="str">
        <f>Tbl_BalanceHistory[[#This Row],[AgyCode]]&amp;": "&amp;Tbl_BalanceHistory[[#This Row],[Agency Name]]</f>
        <v>194: Department of General Services</v>
      </c>
      <c r="K772" s="1">
        <v>2023</v>
      </c>
      <c r="L772" s="3">
        <v>727</v>
      </c>
      <c r="M772" s="3" t="s">
        <v>275</v>
      </c>
      <c r="N772" s="2" t="str">
        <f>Tbl_BalanceHistory[[#This Row],[ProgramCode]]&amp;": "&amp;Tbl_BalanceHistory[[#This Row],[Program Name]]</f>
        <v>727: Real Estate Services</v>
      </c>
      <c r="O772" s="3" t="s">
        <v>886</v>
      </c>
      <c r="P772" s="1" t="str">
        <f>IF(Tbl_BalanceHistory[[#This Row],[FundCode]]="0100","GF",IF(Tbl_BalanceHistory[[#This Row],[FundCode]]="01000","GF","Hi Ed / OCR"))</f>
        <v>GF</v>
      </c>
      <c r="Q772" s="5">
        <v>102000</v>
      </c>
      <c r="R772" s="5">
        <v>102000</v>
      </c>
      <c r="S772" s="5">
        <v>0</v>
      </c>
      <c r="T772" s="5">
        <v>0</v>
      </c>
      <c r="U772" s="3"/>
      <c r="V772" s="5">
        <v>0</v>
      </c>
      <c r="W772" s="5">
        <v>0</v>
      </c>
      <c r="X772" s="5">
        <v>0</v>
      </c>
      <c r="Y772" s="5">
        <v>0</v>
      </c>
      <c r="Z772" s="5">
        <v>0</v>
      </c>
      <c r="AA772" s="5">
        <v>0</v>
      </c>
      <c r="AB772" s="2"/>
      <c r="AC772" s="2"/>
      <c r="AD772" s="2"/>
      <c r="AE772" s="2"/>
    </row>
    <row r="773" spans="1:31" ht="30" x14ac:dyDescent="0.25">
      <c r="A773" s="2" t="s">
        <v>247</v>
      </c>
      <c r="B773" s="3">
        <v>4</v>
      </c>
      <c r="C773" s="3">
        <v>194</v>
      </c>
      <c r="D773" s="3" t="s">
        <v>271</v>
      </c>
      <c r="E773" s="3" t="str">
        <f>_xlfn.XLOOKUP(Tbl_BalanceHistory[[#This Row],[RespAgy]],Tbl_Agencies[Agy Code],Tbl_Agencies[Agy Sort])</f>
        <v>059000</v>
      </c>
      <c r="F773" s="2" t="str">
        <f>Tbl_BalanceHistory[[#This Row],[RespAgy]]&amp;": "&amp;Tbl_BalanceHistory[[#This Row],[RespAgency]]</f>
        <v>194: Department of General Services</v>
      </c>
      <c r="G773" s="3">
        <v>194</v>
      </c>
      <c r="H773" s="3" t="s">
        <v>271</v>
      </c>
      <c r="I773" s="3" t="str">
        <f>_xlfn.XLOOKUP(Tbl_BalanceHistory[[#This Row],[AgyCode]],Tbl_Agencies[Agy Code],Tbl_Agencies[Agy Sort])</f>
        <v>059000</v>
      </c>
      <c r="J773" s="2" t="str">
        <f>Tbl_BalanceHistory[[#This Row],[AgyCode]]&amp;": "&amp;Tbl_BalanceHistory[[#This Row],[Agency Name]]</f>
        <v>194: Department of General Services</v>
      </c>
      <c r="K773" s="1">
        <v>2014</v>
      </c>
      <c r="L773" s="3">
        <v>730</v>
      </c>
      <c r="M773" s="3" t="s">
        <v>277</v>
      </c>
      <c r="N773" s="2" t="str">
        <f>Tbl_BalanceHistory[[#This Row],[ProgramCode]]&amp;": "&amp;Tbl_BalanceHistory[[#This Row],[Program Name]]</f>
        <v>730: Procurement Services</v>
      </c>
      <c r="O773" s="3" t="s">
        <v>1730</v>
      </c>
      <c r="P773" s="1" t="str">
        <f>IF(Tbl_BalanceHistory[[#This Row],[FundCode]]="0100","GF",IF(Tbl_BalanceHistory[[#This Row],[FundCode]]="01000","GF","Hi Ed / OCR"))</f>
        <v>GF</v>
      </c>
      <c r="Q773" s="5">
        <v>2113151</v>
      </c>
      <c r="R773" s="5">
        <v>2104133.81</v>
      </c>
      <c r="S773" s="5">
        <v>9017</v>
      </c>
      <c r="T773" s="5">
        <v>0</v>
      </c>
      <c r="U773" s="3"/>
      <c r="V773" s="5">
        <v>9017</v>
      </c>
      <c r="W773" s="5">
        <v>0</v>
      </c>
      <c r="X773" s="5"/>
      <c r="Y773" s="5"/>
      <c r="Z773" s="5">
        <f>Tbl_BalanceHistory[[#This Row],[Discretionary Recommended - Pre 2022]]+Tbl_BalanceHistory[[#This Row],[Discretionary Balance Recommended: Policy]]+Tbl_BalanceHistory[[#This Row],[Discretionary Balance Recommended: Commitments]]</f>
        <v>0</v>
      </c>
      <c r="AA773" s="5">
        <f>Tbl_BalanceHistory[[#This Row],[Discretionary Balance]]-Tbl_BalanceHistory[[#This Row],[Discretionary Reappropriation]]</f>
        <v>9017</v>
      </c>
      <c r="AB773" s="2"/>
      <c r="AC773" s="2"/>
      <c r="AD773" s="2"/>
      <c r="AE773" s="2"/>
    </row>
    <row r="774" spans="1:31" ht="30" x14ac:dyDescent="0.25">
      <c r="A774" s="2" t="s">
        <v>247</v>
      </c>
      <c r="B774" s="3">
        <v>4</v>
      </c>
      <c r="C774" s="3">
        <v>194</v>
      </c>
      <c r="D774" s="3" t="s">
        <v>271</v>
      </c>
      <c r="E774" s="3" t="str">
        <f>_xlfn.XLOOKUP(Tbl_BalanceHistory[[#This Row],[RespAgy]],Tbl_Agencies[Agy Code],Tbl_Agencies[Agy Sort])</f>
        <v>059000</v>
      </c>
      <c r="F774" s="2" t="str">
        <f>Tbl_BalanceHistory[[#This Row],[RespAgy]]&amp;": "&amp;Tbl_BalanceHistory[[#This Row],[RespAgency]]</f>
        <v>194: Department of General Services</v>
      </c>
      <c r="G774" s="3">
        <v>194</v>
      </c>
      <c r="H774" s="3" t="s">
        <v>271</v>
      </c>
      <c r="I774" s="3" t="str">
        <f>_xlfn.XLOOKUP(Tbl_BalanceHistory[[#This Row],[AgyCode]],Tbl_Agencies[Agy Code],Tbl_Agencies[Agy Sort])</f>
        <v>059000</v>
      </c>
      <c r="J774" s="2" t="str">
        <f>Tbl_BalanceHistory[[#This Row],[AgyCode]]&amp;": "&amp;Tbl_BalanceHistory[[#This Row],[Agency Name]]</f>
        <v>194: Department of General Services</v>
      </c>
      <c r="K774" s="1">
        <v>2015</v>
      </c>
      <c r="L774" s="3">
        <v>730</v>
      </c>
      <c r="M774" s="3" t="s">
        <v>277</v>
      </c>
      <c r="N774" s="2" t="str">
        <f>Tbl_BalanceHistory[[#This Row],[ProgramCode]]&amp;": "&amp;Tbl_BalanceHistory[[#This Row],[Program Name]]</f>
        <v>730: Procurement Services</v>
      </c>
      <c r="O774" s="3" t="s">
        <v>1730</v>
      </c>
      <c r="P774" s="1" t="str">
        <f>IF(Tbl_BalanceHistory[[#This Row],[FundCode]]="0100","GF",IF(Tbl_BalanceHistory[[#This Row],[FundCode]]="01000","GF","Hi Ed / OCR"))</f>
        <v>GF</v>
      </c>
      <c r="Q774" s="5">
        <v>2331693</v>
      </c>
      <c r="R774" s="5">
        <v>2331691</v>
      </c>
      <c r="S774" s="5">
        <v>1</v>
      </c>
      <c r="T774" s="5">
        <v>0</v>
      </c>
      <c r="U774" s="3"/>
      <c r="V774" s="5">
        <v>1</v>
      </c>
      <c r="W774" s="5">
        <v>0</v>
      </c>
      <c r="X774" s="5"/>
      <c r="Y774" s="5"/>
      <c r="Z774" s="5">
        <f>Tbl_BalanceHistory[[#This Row],[Discretionary Recommended - Pre 2022]]+Tbl_BalanceHistory[[#This Row],[Discretionary Balance Recommended: Policy]]+Tbl_BalanceHistory[[#This Row],[Discretionary Balance Recommended: Commitments]]</f>
        <v>0</v>
      </c>
      <c r="AA774" s="5">
        <f>Tbl_BalanceHistory[[#This Row],[Discretionary Balance]]-Tbl_BalanceHistory[[#This Row],[Discretionary Reappropriation]]</f>
        <v>1</v>
      </c>
      <c r="AB774" s="2"/>
      <c r="AC774" s="2"/>
      <c r="AD774" s="2"/>
      <c r="AE774" s="2"/>
    </row>
    <row r="775" spans="1:31" ht="30" x14ac:dyDescent="0.25">
      <c r="A775" s="2" t="s">
        <v>247</v>
      </c>
      <c r="B775" s="3">
        <v>4</v>
      </c>
      <c r="C775" s="3">
        <v>194</v>
      </c>
      <c r="D775" s="3" t="s">
        <v>271</v>
      </c>
      <c r="E775" s="3" t="str">
        <f>_xlfn.XLOOKUP(Tbl_BalanceHistory[[#This Row],[RespAgy]],Tbl_Agencies[Agy Code],Tbl_Agencies[Agy Sort])</f>
        <v>059000</v>
      </c>
      <c r="F775" s="2" t="str">
        <f>Tbl_BalanceHistory[[#This Row],[RespAgy]]&amp;": "&amp;Tbl_BalanceHistory[[#This Row],[RespAgency]]</f>
        <v>194: Department of General Services</v>
      </c>
      <c r="G775" s="3">
        <v>194</v>
      </c>
      <c r="H775" s="3" t="s">
        <v>271</v>
      </c>
      <c r="I775" s="3" t="str">
        <f>_xlfn.XLOOKUP(Tbl_BalanceHistory[[#This Row],[AgyCode]],Tbl_Agencies[Agy Code],Tbl_Agencies[Agy Sort])</f>
        <v>059000</v>
      </c>
      <c r="J775" s="2" t="str">
        <f>Tbl_BalanceHistory[[#This Row],[AgyCode]]&amp;": "&amp;Tbl_BalanceHistory[[#This Row],[Agency Name]]</f>
        <v>194: Department of General Services</v>
      </c>
      <c r="K775" s="1">
        <v>2016</v>
      </c>
      <c r="L775" s="3">
        <v>730</v>
      </c>
      <c r="M775" s="3" t="s">
        <v>277</v>
      </c>
      <c r="N775" s="2" t="str">
        <f>Tbl_BalanceHistory[[#This Row],[ProgramCode]]&amp;": "&amp;Tbl_BalanceHistory[[#This Row],[Program Name]]</f>
        <v>730: Procurement Services</v>
      </c>
      <c r="O775" s="3" t="s">
        <v>1730</v>
      </c>
      <c r="P775" s="1" t="str">
        <f>IF(Tbl_BalanceHistory[[#This Row],[FundCode]]="0100","GF",IF(Tbl_BalanceHistory[[#This Row],[FundCode]]="01000","GF","Hi Ed / OCR"))</f>
        <v>GF</v>
      </c>
      <c r="Q775" s="5">
        <v>2227088</v>
      </c>
      <c r="R775" s="5">
        <v>2226593.7000000002</v>
      </c>
      <c r="S775" s="5">
        <v>494</v>
      </c>
      <c r="T775" s="5">
        <v>0</v>
      </c>
      <c r="U775" s="3"/>
      <c r="V775" s="5">
        <v>494</v>
      </c>
      <c r="W775" s="5">
        <v>0</v>
      </c>
      <c r="X775" s="5"/>
      <c r="Y775" s="5"/>
      <c r="Z775" s="5">
        <f>Tbl_BalanceHistory[[#This Row],[Discretionary Recommended - Pre 2022]]+Tbl_BalanceHistory[[#This Row],[Discretionary Balance Recommended: Policy]]+Tbl_BalanceHistory[[#This Row],[Discretionary Balance Recommended: Commitments]]</f>
        <v>0</v>
      </c>
      <c r="AA775" s="5">
        <f>Tbl_BalanceHistory[[#This Row],[Discretionary Balance]]-Tbl_BalanceHistory[[#This Row],[Discretionary Reappropriation]]</f>
        <v>494</v>
      </c>
      <c r="AB775" s="2"/>
      <c r="AC775" s="2"/>
      <c r="AD775" s="2"/>
      <c r="AE775" s="2"/>
    </row>
    <row r="776" spans="1:31" ht="30" x14ac:dyDescent="0.25">
      <c r="A776" s="2" t="s">
        <v>247</v>
      </c>
      <c r="B776" s="3">
        <v>4</v>
      </c>
      <c r="C776" s="3">
        <v>194</v>
      </c>
      <c r="D776" s="3" t="s">
        <v>271</v>
      </c>
      <c r="E776" s="3" t="str">
        <f>_xlfn.XLOOKUP(Tbl_BalanceHistory[[#This Row],[RespAgy]],Tbl_Agencies[Agy Code],Tbl_Agencies[Agy Sort])</f>
        <v>059000</v>
      </c>
      <c r="F776" s="2" t="str">
        <f>Tbl_BalanceHistory[[#This Row],[RespAgy]]&amp;": "&amp;Tbl_BalanceHistory[[#This Row],[RespAgency]]</f>
        <v>194: Department of General Services</v>
      </c>
      <c r="G776" s="3">
        <v>194</v>
      </c>
      <c r="H776" s="3" t="s">
        <v>271</v>
      </c>
      <c r="I776" s="3" t="str">
        <f>_xlfn.XLOOKUP(Tbl_BalanceHistory[[#This Row],[AgyCode]],Tbl_Agencies[Agy Code],Tbl_Agencies[Agy Sort])</f>
        <v>059000</v>
      </c>
      <c r="J776" s="2" t="str">
        <f>Tbl_BalanceHistory[[#This Row],[AgyCode]]&amp;": "&amp;Tbl_BalanceHistory[[#This Row],[Agency Name]]</f>
        <v>194: Department of General Services</v>
      </c>
      <c r="K776" s="1">
        <v>2017</v>
      </c>
      <c r="L776" s="3">
        <v>730</v>
      </c>
      <c r="M776" s="3" t="s">
        <v>277</v>
      </c>
      <c r="N776" s="2" t="str">
        <f>Tbl_BalanceHistory[[#This Row],[ProgramCode]]&amp;": "&amp;Tbl_BalanceHistory[[#This Row],[Program Name]]</f>
        <v>730: Procurement Services</v>
      </c>
      <c r="O776" s="3" t="s">
        <v>886</v>
      </c>
      <c r="P776" s="1" t="str">
        <f>IF(Tbl_BalanceHistory[[#This Row],[FundCode]]="0100","GF",IF(Tbl_BalanceHistory[[#This Row],[FundCode]]="01000","GF","Hi Ed / OCR"))</f>
        <v>GF</v>
      </c>
      <c r="Q776" s="5">
        <v>1824892</v>
      </c>
      <c r="R776" s="5">
        <v>1824790.12</v>
      </c>
      <c r="S776" s="5">
        <v>101</v>
      </c>
      <c r="T776" s="5">
        <v>0</v>
      </c>
      <c r="U776" s="3"/>
      <c r="V776" s="5">
        <v>101</v>
      </c>
      <c r="W776" s="5">
        <v>0</v>
      </c>
      <c r="X776" s="5"/>
      <c r="Y776" s="5"/>
      <c r="Z776" s="5">
        <f>Tbl_BalanceHistory[[#This Row],[Discretionary Recommended - Pre 2022]]+Tbl_BalanceHistory[[#This Row],[Discretionary Balance Recommended: Policy]]+Tbl_BalanceHistory[[#This Row],[Discretionary Balance Recommended: Commitments]]</f>
        <v>0</v>
      </c>
      <c r="AA776" s="5">
        <f>Tbl_BalanceHistory[[#This Row],[Discretionary Balance]]-Tbl_BalanceHistory[[#This Row],[Discretionary Reappropriation]]</f>
        <v>101</v>
      </c>
      <c r="AB776" s="2"/>
      <c r="AC776" s="2"/>
      <c r="AD776" s="2"/>
      <c r="AE776" s="2"/>
    </row>
    <row r="777" spans="1:31" ht="30" x14ac:dyDescent="0.25">
      <c r="A777" s="2" t="s">
        <v>247</v>
      </c>
      <c r="B777" s="3">
        <v>4</v>
      </c>
      <c r="C777" s="3">
        <v>194</v>
      </c>
      <c r="D777" s="3" t="s">
        <v>271</v>
      </c>
      <c r="E777" s="3" t="str">
        <f>_xlfn.XLOOKUP(Tbl_BalanceHistory[[#This Row],[RespAgy]],Tbl_Agencies[Agy Code],Tbl_Agencies[Agy Sort])</f>
        <v>059000</v>
      </c>
      <c r="F777" s="2" t="str">
        <f>Tbl_BalanceHistory[[#This Row],[RespAgy]]&amp;": "&amp;Tbl_BalanceHistory[[#This Row],[RespAgency]]</f>
        <v>194: Department of General Services</v>
      </c>
      <c r="G777" s="3">
        <v>194</v>
      </c>
      <c r="H777" s="3" t="s">
        <v>271</v>
      </c>
      <c r="I777" s="3" t="str">
        <f>_xlfn.XLOOKUP(Tbl_BalanceHistory[[#This Row],[AgyCode]],Tbl_Agencies[Agy Code],Tbl_Agencies[Agy Sort])</f>
        <v>059000</v>
      </c>
      <c r="J777" s="2" t="str">
        <f>Tbl_BalanceHistory[[#This Row],[AgyCode]]&amp;": "&amp;Tbl_BalanceHistory[[#This Row],[Agency Name]]</f>
        <v>194: Department of General Services</v>
      </c>
      <c r="K777" s="1">
        <v>2018</v>
      </c>
      <c r="L777" s="3">
        <v>730</v>
      </c>
      <c r="M777" s="3" t="s">
        <v>277</v>
      </c>
      <c r="N777" s="2" t="str">
        <f>Tbl_BalanceHistory[[#This Row],[ProgramCode]]&amp;": "&amp;Tbl_BalanceHistory[[#This Row],[Program Name]]</f>
        <v>730: Procurement Services</v>
      </c>
      <c r="O777" s="3" t="s">
        <v>886</v>
      </c>
      <c r="P777" s="1" t="str">
        <f>IF(Tbl_BalanceHistory[[#This Row],[FundCode]]="0100","GF",IF(Tbl_BalanceHistory[[#This Row],[FundCode]]="01000","GF","Hi Ed / OCR"))</f>
        <v>GF</v>
      </c>
      <c r="Q777" s="5">
        <v>1869892</v>
      </c>
      <c r="R777" s="5">
        <v>1869805.02</v>
      </c>
      <c r="S777" s="5">
        <v>86</v>
      </c>
      <c r="T777" s="5">
        <v>0</v>
      </c>
      <c r="U777" s="3"/>
      <c r="V777" s="5">
        <v>86</v>
      </c>
      <c r="W777" s="5">
        <v>0</v>
      </c>
      <c r="X777" s="5"/>
      <c r="Y777" s="5"/>
      <c r="Z777" s="5">
        <f>Tbl_BalanceHistory[[#This Row],[Discretionary Recommended - Pre 2022]]+Tbl_BalanceHistory[[#This Row],[Discretionary Balance Recommended: Policy]]+Tbl_BalanceHistory[[#This Row],[Discretionary Balance Recommended: Commitments]]</f>
        <v>0</v>
      </c>
      <c r="AA777" s="5">
        <f>Tbl_BalanceHistory[[#This Row],[Discretionary Balance]]-Tbl_BalanceHistory[[#This Row],[Discretionary Reappropriation]]</f>
        <v>86</v>
      </c>
      <c r="AB777" s="2"/>
      <c r="AC777" s="2"/>
      <c r="AD777" s="2"/>
      <c r="AE777" s="2"/>
    </row>
    <row r="778" spans="1:31" ht="30" x14ac:dyDescent="0.25">
      <c r="A778" s="2" t="s">
        <v>247</v>
      </c>
      <c r="B778" s="3">
        <v>4</v>
      </c>
      <c r="C778" s="3">
        <v>194</v>
      </c>
      <c r="D778" s="3" t="s">
        <v>271</v>
      </c>
      <c r="E778" s="3" t="str">
        <f>_xlfn.XLOOKUP(Tbl_BalanceHistory[[#This Row],[RespAgy]],Tbl_Agencies[Agy Code],Tbl_Agencies[Agy Sort])</f>
        <v>059000</v>
      </c>
      <c r="F778" s="2" t="str">
        <f>Tbl_BalanceHistory[[#This Row],[RespAgy]]&amp;": "&amp;Tbl_BalanceHistory[[#This Row],[RespAgency]]</f>
        <v>194: Department of General Services</v>
      </c>
      <c r="G778" s="3">
        <v>194</v>
      </c>
      <c r="H778" s="3" t="s">
        <v>271</v>
      </c>
      <c r="I778" s="3" t="str">
        <f>_xlfn.XLOOKUP(Tbl_BalanceHistory[[#This Row],[AgyCode]],Tbl_Agencies[Agy Code],Tbl_Agencies[Agy Sort])</f>
        <v>059000</v>
      </c>
      <c r="J778" s="2" t="str">
        <f>Tbl_BalanceHistory[[#This Row],[AgyCode]]&amp;": "&amp;Tbl_BalanceHistory[[#This Row],[Agency Name]]</f>
        <v>194: Department of General Services</v>
      </c>
      <c r="K778" s="1">
        <v>2019</v>
      </c>
      <c r="L778" s="3">
        <v>730</v>
      </c>
      <c r="M778" s="3" t="s">
        <v>277</v>
      </c>
      <c r="N778" s="2" t="str">
        <f>Tbl_BalanceHistory[[#This Row],[ProgramCode]]&amp;": "&amp;Tbl_BalanceHistory[[#This Row],[Program Name]]</f>
        <v>730: Procurement Services</v>
      </c>
      <c r="O778" s="3" t="s">
        <v>886</v>
      </c>
      <c r="P778" s="1" t="str">
        <f>IF(Tbl_BalanceHistory[[#This Row],[FundCode]]="0100","GF",IF(Tbl_BalanceHistory[[#This Row],[FundCode]]="01000","GF","Hi Ed / OCR"))</f>
        <v>GF</v>
      </c>
      <c r="Q778" s="5">
        <v>1872240</v>
      </c>
      <c r="R778" s="5">
        <v>1871582.42</v>
      </c>
      <c r="S778" s="5">
        <v>657.58</v>
      </c>
      <c r="T778" s="5">
        <v>0</v>
      </c>
      <c r="U778" s="3"/>
      <c r="V778" s="5">
        <v>657.58</v>
      </c>
      <c r="W778" s="5">
        <v>0</v>
      </c>
      <c r="X778" s="5"/>
      <c r="Y778" s="5"/>
      <c r="Z778" s="5">
        <f>Tbl_BalanceHistory[[#This Row],[Discretionary Recommended - Pre 2022]]+Tbl_BalanceHistory[[#This Row],[Discretionary Balance Recommended: Policy]]+Tbl_BalanceHistory[[#This Row],[Discretionary Balance Recommended: Commitments]]</f>
        <v>0</v>
      </c>
      <c r="AA778" s="5">
        <f>Tbl_BalanceHistory[[#This Row],[Discretionary Balance]]-Tbl_BalanceHistory[[#This Row],[Discretionary Reappropriation]]</f>
        <v>657.58</v>
      </c>
      <c r="AB778" s="2"/>
      <c r="AC778" s="2"/>
      <c r="AD778" s="2"/>
      <c r="AE778" s="2"/>
    </row>
    <row r="779" spans="1:31" ht="30" x14ac:dyDescent="0.25">
      <c r="A779" s="2" t="s">
        <v>247</v>
      </c>
      <c r="B779" s="3">
        <v>4</v>
      </c>
      <c r="C779" s="3">
        <v>194</v>
      </c>
      <c r="D779" s="3" t="s">
        <v>271</v>
      </c>
      <c r="E779" s="3" t="str">
        <f>_xlfn.XLOOKUP(Tbl_BalanceHistory[[#This Row],[RespAgy]],Tbl_Agencies[Agy Code],Tbl_Agencies[Agy Sort])</f>
        <v>059000</v>
      </c>
      <c r="F779" s="2" t="str">
        <f>Tbl_BalanceHistory[[#This Row],[RespAgy]]&amp;": "&amp;Tbl_BalanceHistory[[#This Row],[RespAgency]]</f>
        <v>194: Department of General Services</v>
      </c>
      <c r="G779" s="3">
        <v>194</v>
      </c>
      <c r="H779" s="3" t="s">
        <v>271</v>
      </c>
      <c r="I779" s="3" t="str">
        <f>_xlfn.XLOOKUP(Tbl_BalanceHistory[[#This Row],[AgyCode]],Tbl_Agencies[Agy Code],Tbl_Agencies[Agy Sort])</f>
        <v>059000</v>
      </c>
      <c r="J779" s="2" t="str">
        <f>Tbl_BalanceHistory[[#This Row],[AgyCode]]&amp;": "&amp;Tbl_BalanceHistory[[#This Row],[Agency Name]]</f>
        <v>194: Department of General Services</v>
      </c>
      <c r="K779" s="1">
        <v>2020</v>
      </c>
      <c r="L779" s="3">
        <v>730</v>
      </c>
      <c r="M779" s="3" t="s">
        <v>277</v>
      </c>
      <c r="N779" s="2" t="str">
        <f>Tbl_BalanceHistory[[#This Row],[ProgramCode]]&amp;": "&amp;Tbl_BalanceHistory[[#This Row],[Program Name]]</f>
        <v>730: Procurement Services</v>
      </c>
      <c r="O779" s="3" t="s">
        <v>886</v>
      </c>
      <c r="P779" s="1" t="str">
        <f>IF(Tbl_BalanceHistory[[#This Row],[FundCode]]="0100","GF",IF(Tbl_BalanceHistory[[#This Row],[FundCode]]="01000","GF","Hi Ed / OCR"))</f>
        <v>GF</v>
      </c>
      <c r="Q779" s="5">
        <v>2001417</v>
      </c>
      <c r="R779" s="5">
        <v>1921474.8</v>
      </c>
      <c r="S779" s="5">
        <v>79942.2</v>
      </c>
      <c r="T779" s="5">
        <v>0</v>
      </c>
      <c r="U779" s="3"/>
      <c r="V779" s="5">
        <v>79942.2</v>
      </c>
      <c r="W779" s="5">
        <v>0</v>
      </c>
      <c r="X779" s="5"/>
      <c r="Y779" s="5"/>
      <c r="Z779" s="5">
        <f>Tbl_BalanceHistory[[#This Row],[Discretionary Recommended - Pre 2022]]+Tbl_BalanceHistory[[#This Row],[Discretionary Balance Recommended: Policy]]+Tbl_BalanceHistory[[#This Row],[Discretionary Balance Recommended: Commitments]]</f>
        <v>0</v>
      </c>
      <c r="AA779" s="5">
        <f>Tbl_BalanceHistory[[#This Row],[Discretionary Balance]]-Tbl_BalanceHistory[[#This Row],[Discretionary Reappropriation]]</f>
        <v>79942.2</v>
      </c>
      <c r="AB779" s="2"/>
      <c r="AC779" s="2"/>
      <c r="AD779" s="2"/>
      <c r="AE779" s="2"/>
    </row>
    <row r="780" spans="1:31" ht="30" x14ac:dyDescent="0.25">
      <c r="A780" s="2" t="s">
        <v>247</v>
      </c>
      <c r="B780" s="3">
        <v>4</v>
      </c>
      <c r="C780" s="3">
        <v>194</v>
      </c>
      <c r="D780" s="3" t="s">
        <v>271</v>
      </c>
      <c r="E780" s="3" t="str">
        <f>_xlfn.XLOOKUP(Tbl_BalanceHistory[[#This Row],[RespAgy]],Tbl_Agencies[Agy Code],Tbl_Agencies[Agy Sort])</f>
        <v>059000</v>
      </c>
      <c r="F780" s="2" t="str">
        <f>Tbl_BalanceHistory[[#This Row],[RespAgy]]&amp;": "&amp;Tbl_BalanceHistory[[#This Row],[RespAgency]]</f>
        <v>194: Department of General Services</v>
      </c>
      <c r="G780" s="3">
        <v>194</v>
      </c>
      <c r="H780" s="3" t="s">
        <v>271</v>
      </c>
      <c r="I780" s="3" t="str">
        <f>_xlfn.XLOOKUP(Tbl_BalanceHistory[[#This Row],[AgyCode]],Tbl_Agencies[Agy Code],Tbl_Agencies[Agy Sort])</f>
        <v>059000</v>
      </c>
      <c r="J780" s="2" t="str">
        <f>Tbl_BalanceHistory[[#This Row],[AgyCode]]&amp;": "&amp;Tbl_BalanceHistory[[#This Row],[Agency Name]]</f>
        <v>194: Department of General Services</v>
      </c>
      <c r="K780" s="1">
        <v>2021</v>
      </c>
      <c r="L780" s="3">
        <v>730</v>
      </c>
      <c r="M780" s="3" t="s">
        <v>277</v>
      </c>
      <c r="N780" s="2" t="str">
        <f>Tbl_BalanceHistory[[#This Row],[ProgramCode]]&amp;": "&amp;Tbl_BalanceHistory[[#This Row],[Program Name]]</f>
        <v>730: Procurement Services</v>
      </c>
      <c r="O780" s="3" t="s">
        <v>886</v>
      </c>
      <c r="P780" s="1" t="str">
        <f>IF(Tbl_BalanceHistory[[#This Row],[FundCode]]="0100","GF",IF(Tbl_BalanceHistory[[#This Row],[FundCode]]="01000","GF","Hi Ed / OCR"))</f>
        <v>GF</v>
      </c>
      <c r="Q780" s="5">
        <v>1936655</v>
      </c>
      <c r="R780" s="5">
        <v>1935392.1</v>
      </c>
      <c r="S780" s="5">
        <v>1262.9000000000001</v>
      </c>
      <c r="T780" s="5">
        <v>0</v>
      </c>
      <c r="U780" s="3"/>
      <c r="V780" s="5">
        <v>1262.9000000000001</v>
      </c>
      <c r="W780" s="5">
        <v>0</v>
      </c>
      <c r="X780" s="5"/>
      <c r="Y780" s="5"/>
      <c r="Z780" s="5">
        <f>Tbl_BalanceHistory[[#This Row],[Discretionary Recommended - Pre 2022]]+Tbl_BalanceHistory[[#This Row],[Discretionary Balance Recommended: Policy]]+Tbl_BalanceHistory[[#This Row],[Discretionary Balance Recommended: Commitments]]</f>
        <v>0</v>
      </c>
      <c r="AA780" s="5">
        <f>Tbl_BalanceHistory[[#This Row],[Discretionary Balance]]-Tbl_BalanceHistory[[#This Row],[Discretionary Reappropriation]]</f>
        <v>1262.9000000000001</v>
      </c>
      <c r="AB780" s="2"/>
      <c r="AC780" s="2"/>
      <c r="AD780" s="2"/>
      <c r="AE780" s="2"/>
    </row>
    <row r="781" spans="1:31" ht="30" x14ac:dyDescent="0.25">
      <c r="A781" s="2" t="s">
        <v>247</v>
      </c>
      <c r="B781" s="3">
        <v>4</v>
      </c>
      <c r="C781" s="3">
        <v>194</v>
      </c>
      <c r="D781" s="3" t="s">
        <v>271</v>
      </c>
      <c r="E781" s="3" t="str">
        <f>_xlfn.XLOOKUP(Tbl_BalanceHistory[[#This Row],[RespAgy]],Tbl_Agencies[Agy Code],Tbl_Agencies[Agy Sort])</f>
        <v>059000</v>
      </c>
      <c r="F781" s="2" t="str">
        <f>Tbl_BalanceHistory[[#This Row],[RespAgy]]&amp;": "&amp;Tbl_BalanceHistory[[#This Row],[RespAgency]]</f>
        <v>194: Department of General Services</v>
      </c>
      <c r="G781" s="3">
        <v>194</v>
      </c>
      <c r="H781" s="3" t="s">
        <v>271</v>
      </c>
      <c r="I781" s="3" t="str">
        <f>_xlfn.XLOOKUP(Tbl_BalanceHistory[[#This Row],[AgyCode]],Tbl_Agencies[Agy Code],Tbl_Agencies[Agy Sort])</f>
        <v>059000</v>
      </c>
      <c r="J781" s="2" t="str">
        <f>Tbl_BalanceHistory[[#This Row],[AgyCode]]&amp;": "&amp;Tbl_BalanceHistory[[#This Row],[Agency Name]]</f>
        <v>194: Department of General Services</v>
      </c>
      <c r="K781" s="1">
        <v>2022</v>
      </c>
      <c r="L781" s="3">
        <v>730</v>
      </c>
      <c r="M781" s="3" t="s">
        <v>277</v>
      </c>
      <c r="N781" s="2" t="str">
        <f>Tbl_BalanceHistory[[#This Row],[ProgramCode]]&amp;": "&amp;Tbl_BalanceHistory[[#This Row],[Program Name]]</f>
        <v>730: Procurement Services</v>
      </c>
      <c r="O781" s="3" t="s">
        <v>886</v>
      </c>
      <c r="P781" s="1" t="str">
        <f>IF(Tbl_BalanceHistory[[#This Row],[FundCode]]="0100","GF",IF(Tbl_BalanceHistory[[#This Row],[FundCode]]="01000","GF","Hi Ed / OCR"))</f>
        <v>GF</v>
      </c>
      <c r="Q781" s="5">
        <v>2012725</v>
      </c>
      <c r="R781" s="5">
        <v>1834336.08</v>
      </c>
      <c r="S781" s="5">
        <v>178388.92</v>
      </c>
      <c r="T781" s="5">
        <v>0</v>
      </c>
      <c r="U781" s="3"/>
      <c r="V781" s="5">
        <v>178388.92</v>
      </c>
      <c r="W781" s="5"/>
      <c r="X781" s="5">
        <v>0</v>
      </c>
      <c r="Y781" s="5">
        <v>0</v>
      </c>
      <c r="Z781" s="5">
        <f>Tbl_BalanceHistory[[#This Row],[Discretionary Recommended - Pre 2022]]+Tbl_BalanceHistory[[#This Row],[Discretionary Balance Recommended: Policy]]+Tbl_BalanceHistory[[#This Row],[Discretionary Balance Recommended: Commitments]]</f>
        <v>0</v>
      </c>
      <c r="AA781" s="5">
        <f>Tbl_BalanceHistory[[#This Row],[Discretionary Balance]]-Tbl_BalanceHistory[[#This Row],[Discretionary Reappropriation]]</f>
        <v>178388.92</v>
      </c>
      <c r="AB781" s="2"/>
      <c r="AC781" s="2"/>
      <c r="AD781" s="2"/>
      <c r="AE781" s="2"/>
    </row>
    <row r="782" spans="1:31" ht="30" x14ac:dyDescent="0.25">
      <c r="A782" s="2" t="s">
        <v>247</v>
      </c>
      <c r="B782" s="3">
        <v>4</v>
      </c>
      <c r="C782" s="3">
        <v>194</v>
      </c>
      <c r="D782" s="3" t="s">
        <v>271</v>
      </c>
      <c r="E782" s="3" t="str">
        <f>_xlfn.XLOOKUP(Tbl_BalanceHistory[[#This Row],[RespAgy]],Tbl_Agencies[Agy Code],Tbl_Agencies[Agy Sort])</f>
        <v>059000</v>
      </c>
      <c r="F782" s="2" t="str">
        <f>Tbl_BalanceHistory[[#This Row],[RespAgy]]&amp;": "&amp;Tbl_BalanceHistory[[#This Row],[RespAgency]]</f>
        <v>194: Department of General Services</v>
      </c>
      <c r="G782" s="3">
        <v>194</v>
      </c>
      <c r="H782" s="3" t="s">
        <v>271</v>
      </c>
      <c r="I782" s="3" t="str">
        <f>_xlfn.XLOOKUP(Tbl_BalanceHistory[[#This Row],[AgyCode]],Tbl_Agencies[Agy Code],Tbl_Agencies[Agy Sort])</f>
        <v>059000</v>
      </c>
      <c r="J782" s="2" t="str">
        <f>Tbl_BalanceHistory[[#This Row],[AgyCode]]&amp;": "&amp;Tbl_BalanceHistory[[#This Row],[Agency Name]]</f>
        <v>194: Department of General Services</v>
      </c>
      <c r="K782" s="1">
        <v>2023</v>
      </c>
      <c r="L782" s="3">
        <v>730</v>
      </c>
      <c r="M782" s="3" t="s">
        <v>277</v>
      </c>
      <c r="N782" s="2" t="str">
        <f>Tbl_BalanceHistory[[#This Row],[ProgramCode]]&amp;": "&amp;Tbl_BalanceHistory[[#This Row],[Program Name]]</f>
        <v>730: Procurement Services</v>
      </c>
      <c r="O782" s="3" t="s">
        <v>886</v>
      </c>
      <c r="P782" s="1" t="str">
        <f>IF(Tbl_BalanceHistory[[#This Row],[FundCode]]="0100","GF",IF(Tbl_BalanceHistory[[#This Row],[FundCode]]="01000","GF","Hi Ed / OCR"))</f>
        <v>GF</v>
      </c>
      <c r="Q782" s="5">
        <v>5428249</v>
      </c>
      <c r="R782" s="5">
        <v>4727427.92</v>
      </c>
      <c r="S782" s="5">
        <v>700821.08</v>
      </c>
      <c r="T782" s="5">
        <v>696000</v>
      </c>
      <c r="U782" s="3"/>
      <c r="V782" s="5">
        <v>4821.0799999999581</v>
      </c>
      <c r="W782" s="5">
        <v>0</v>
      </c>
      <c r="X782" s="5">
        <v>0</v>
      </c>
      <c r="Y782" s="5">
        <v>0</v>
      </c>
      <c r="Z782" s="5">
        <v>0</v>
      </c>
      <c r="AA782" s="5">
        <v>4821.0799999999581</v>
      </c>
      <c r="AB782" s="2"/>
      <c r="AC782" s="2"/>
      <c r="AD782" s="2"/>
      <c r="AE782" s="2"/>
    </row>
    <row r="783" spans="1:31" ht="105" x14ac:dyDescent="0.25">
      <c r="A783" s="2" t="s">
        <v>247</v>
      </c>
      <c r="B783" s="3">
        <v>4</v>
      </c>
      <c r="C783" s="3">
        <v>194</v>
      </c>
      <c r="D783" s="3" t="s">
        <v>271</v>
      </c>
      <c r="E783" s="3" t="str">
        <f>_xlfn.XLOOKUP(Tbl_BalanceHistory[[#This Row],[RespAgy]],Tbl_Agencies[Agy Code],Tbl_Agencies[Agy Sort])</f>
        <v>059000</v>
      </c>
      <c r="F783" s="2" t="str">
        <f>Tbl_BalanceHistory[[#This Row],[RespAgy]]&amp;": "&amp;Tbl_BalanceHistory[[#This Row],[RespAgency]]</f>
        <v>194: Department of General Services</v>
      </c>
      <c r="G783" s="3">
        <v>194</v>
      </c>
      <c r="H783" s="3" t="s">
        <v>271</v>
      </c>
      <c r="I783" s="3" t="str">
        <f>_xlfn.XLOOKUP(Tbl_BalanceHistory[[#This Row],[AgyCode]],Tbl_Agencies[Agy Code],Tbl_Agencies[Agy Sort])</f>
        <v>059000</v>
      </c>
      <c r="J783" s="2" t="str">
        <f>Tbl_BalanceHistory[[#This Row],[AgyCode]]&amp;": "&amp;Tbl_BalanceHistory[[#This Row],[Agency Name]]</f>
        <v>194: Department of General Services</v>
      </c>
      <c r="K783" s="1">
        <v>2024</v>
      </c>
      <c r="L783" s="3">
        <v>730</v>
      </c>
      <c r="M783" s="3" t="s">
        <v>277</v>
      </c>
      <c r="N783" s="2" t="str">
        <f>Tbl_BalanceHistory[[#This Row],[ProgramCode]]&amp;": "&amp;Tbl_BalanceHistory[[#This Row],[Program Name]]</f>
        <v>730: Procurement Services</v>
      </c>
      <c r="O783" s="3" t="s">
        <v>886</v>
      </c>
      <c r="P783" s="1" t="str">
        <f>IF(Tbl_BalanceHistory[[#This Row],[FundCode]]="0100","GF",IF(Tbl_BalanceHistory[[#This Row],[FundCode]]="01000","GF","Hi Ed / OCR"))</f>
        <v>GF</v>
      </c>
      <c r="Q783" s="5">
        <v>2698346</v>
      </c>
      <c r="R783" s="5">
        <v>2357608.5</v>
      </c>
      <c r="S783" s="5">
        <v>340737.5</v>
      </c>
      <c r="T783" s="5">
        <v>0</v>
      </c>
      <c r="U783" s="3"/>
      <c r="V783" s="5">
        <v>340737.5</v>
      </c>
      <c r="W783" s="5">
        <v>0</v>
      </c>
      <c r="X783" s="5">
        <v>0</v>
      </c>
      <c r="Y783" s="5">
        <v>91968</v>
      </c>
      <c r="Z783" s="5">
        <v>91968</v>
      </c>
      <c r="AA783" s="5">
        <v>248769.5</v>
      </c>
      <c r="AB783" s="2"/>
      <c r="AC783" s="2"/>
      <c r="AD783" s="2" t="s">
        <v>2518</v>
      </c>
      <c r="AE783" s="2" t="s">
        <v>2519</v>
      </c>
    </row>
    <row r="784" spans="1:31" ht="30" x14ac:dyDescent="0.25">
      <c r="A784" s="2" t="s">
        <v>247</v>
      </c>
      <c r="B784" s="3">
        <v>4</v>
      </c>
      <c r="C784" s="3">
        <v>194</v>
      </c>
      <c r="D784" s="3" t="s">
        <v>271</v>
      </c>
      <c r="E784" s="3" t="str">
        <f>_xlfn.XLOOKUP(Tbl_BalanceHistory[[#This Row],[RespAgy]],Tbl_Agencies[Agy Code],Tbl_Agencies[Agy Sort])</f>
        <v>059000</v>
      </c>
      <c r="F784" s="2" t="str">
        <f>Tbl_BalanceHistory[[#This Row],[RespAgy]]&amp;": "&amp;Tbl_BalanceHistory[[#This Row],[RespAgency]]</f>
        <v>194: Department of General Services</v>
      </c>
      <c r="G784" s="3">
        <v>194</v>
      </c>
      <c r="H784" s="3" t="s">
        <v>271</v>
      </c>
      <c r="I784" s="3" t="str">
        <f>_xlfn.XLOOKUP(Tbl_BalanceHistory[[#This Row],[AgyCode]],Tbl_Agencies[Agy Code],Tbl_Agencies[Agy Sort])</f>
        <v>059000</v>
      </c>
      <c r="J784" s="2" t="str">
        <f>Tbl_BalanceHistory[[#This Row],[AgyCode]]&amp;": "&amp;Tbl_BalanceHistory[[#This Row],[Agency Name]]</f>
        <v>194: Department of General Services</v>
      </c>
      <c r="K784" s="1">
        <v>2014</v>
      </c>
      <c r="L784" s="3">
        <v>741</v>
      </c>
      <c r="M784" s="3" t="s">
        <v>279</v>
      </c>
      <c r="N784" s="2" t="str">
        <f>Tbl_BalanceHistory[[#This Row],[ProgramCode]]&amp;": "&amp;Tbl_BalanceHistory[[#This Row],[Program Name]]</f>
        <v>741: Physical Plant Management Services</v>
      </c>
      <c r="O784" s="3" t="s">
        <v>1730</v>
      </c>
      <c r="P784" s="1" t="str">
        <f>IF(Tbl_BalanceHistory[[#This Row],[FundCode]]="0100","GF",IF(Tbl_BalanceHistory[[#This Row],[FundCode]]="01000","GF","Hi Ed / OCR"))</f>
        <v>GF</v>
      </c>
      <c r="Q784" s="5">
        <v>1585785</v>
      </c>
      <c r="R784" s="5">
        <v>1585785</v>
      </c>
      <c r="S784" s="5">
        <v>0</v>
      </c>
      <c r="T784" s="5">
        <v>0</v>
      </c>
      <c r="U784" s="3"/>
      <c r="V784" s="5">
        <v>0</v>
      </c>
      <c r="W784" s="5">
        <v>0</v>
      </c>
      <c r="X784" s="5"/>
      <c r="Y784" s="5"/>
      <c r="Z784" s="5">
        <f>Tbl_BalanceHistory[[#This Row],[Discretionary Recommended - Pre 2022]]+Tbl_BalanceHistory[[#This Row],[Discretionary Balance Recommended: Policy]]+Tbl_BalanceHistory[[#This Row],[Discretionary Balance Recommended: Commitments]]</f>
        <v>0</v>
      </c>
      <c r="AA784" s="5">
        <f>Tbl_BalanceHistory[[#This Row],[Discretionary Balance]]-Tbl_BalanceHistory[[#This Row],[Discretionary Reappropriation]]</f>
        <v>0</v>
      </c>
      <c r="AB784" s="2"/>
      <c r="AC784" s="2"/>
      <c r="AD784" s="2"/>
      <c r="AE784" s="2"/>
    </row>
    <row r="785" spans="1:31" ht="30" x14ac:dyDescent="0.25">
      <c r="A785" s="2" t="s">
        <v>247</v>
      </c>
      <c r="B785" s="3">
        <v>4</v>
      </c>
      <c r="C785" s="3">
        <v>194</v>
      </c>
      <c r="D785" s="3" t="s">
        <v>271</v>
      </c>
      <c r="E785" s="3" t="str">
        <f>_xlfn.XLOOKUP(Tbl_BalanceHistory[[#This Row],[RespAgy]],Tbl_Agencies[Agy Code],Tbl_Agencies[Agy Sort])</f>
        <v>059000</v>
      </c>
      <c r="F785" s="2" t="str">
        <f>Tbl_BalanceHistory[[#This Row],[RespAgy]]&amp;": "&amp;Tbl_BalanceHistory[[#This Row],[RespAgency]]</f>
        <v>194: Department of General Services</v>
      </c>
      <c r="G785" s="3">
        <v>194</v>
      </c>
      <c r="H785" s="3" t="s">
        <v>271</v>
      </c>
      <c r="I785" s="3" t="str">
        <f>_xlfn.XLOOKUP(Tbl_BalanceHistory[[#This Row],[AgyCode]],Tbl_Agencies[Agy Code],Tbl_Agencies[Agy Sort])</f>
        <v>059000</v>
      </c>
      <c r="J785" s="2" t="str">
        <f>Tbl_BalanceHistory[[#This Row],[AgyCode]]&amp;": "&amp;Tbl_BalanceHistory[[#This Row],[Agency Name]]</f>
        <v>194: Department of General Services</v>
      </c>
      <c r="K785" s="1">
        <v>2015</v>
      </c>
      <c r="L785" s="3">
        <v>741</v>
      </c>
      <c r="M785" s="3" t="s">
        <v>279</v>
      </c>
      <c r="N785" s="2" t="str">
        <f>Tbl_BalanceHistory[[#This Row],[ProgramCode]]&amp;": "&amp;Tbl_BalanceHistory[[#This Row],[Program Name]]</f>
        <v>741: Physical Plant Management Services</v>
      </c>
      <c r="O785" s="3" t="s">
        <v>1730</v>
      </c>
      <c r="P785" s="1" t="str">
        <f>IF(Tbl_BalanceHistory[[#This Row],[FundCode]]="0100","GF",IF(Tbl_BalanceHistory[[#This Row],[FundCode]]="01000","GF","Hi Ed / OCR"))</f>
        <v>GF</v>
      </c>
      <c r="Q785" s="5">
        <v>1408704</v>
      </c>
      <c r="R785" s="5">
        <v>1408446</v>
      </c>
      <c r="S785" s="5">
        <v>257</v>
      </c>
      <c r="T785" s="5">
        <v>0</v>
      </c>
      <c r="U785" s="3"/>
      <c r="V785" s="5">
        <v>257</v>
      </c>
      <c r="W785" s="5">
        <v>0</v>
      </c>
      <c r="X785" s="5"/>
      <c r="Y785" s="5"/>
      <c r="Z785" s="5">
        <f>Tbl_BalanceHistory[[#This Row],[Discretionary Recommended - Pre 2022]]+Tbl_BalanceHistory[[#This Row],[Discretionary Balance Recommended: Policy]]+Tbl_BalanceHistory[[#This Row],[Discretionary Balance Recommended: Commitments]]</f>
        <v>0</v>
      </c>
      <c r="AA785" s="5">
        <f>Tbl_BalanceHistory[[#This Row],[Discretionary Balance]]-Tbl_BalanceHistory[[#This Row],[Discretionary Reappropriation]]</f>
        <v>257</v>
      </c>
      <c r="AB785" s="2"/>
      <c r="AC785" s="2"/>
      <c r="AD785" s="2"/>
      <c r="AE785" s="2"/>
    </row>
    <row r="786" spans="1:31" ht="30" x14ac:dyDescent="0.25">
      <c r="A786" s="2" t="s">
        <v>247</v>
      </c>
      <c r="B786" s="3">
        <v>4</v>
      </c>
      <c r="C786" s="3">
        <v>194</v>
      </c>
      <c r="D786" s="3" t="s">
        <v>271</v>
      </c>
      <c r="E786" s="3" t="str">
        <f>_xlfn.XLOOKUP(Tbl_BalanceHistory[[#This Row],[RespAgy]],Tbl_Agencies[Agy Code],Tbl_Agencies[Agy Sort])</f>
        <v>059000</v>
      </c>
      <c r="F786" s="2" t="str">
        <f>Tbl_BalanceHistory[[#This Row],[RespAgy]]&amp;": "&amp;Tbl_BalanceHistory[[#This Row],[RespAgency]]</f>
        <v>194: Department of General Services</v>
      </c>
      <c r="G786" s="3">
        <v>194</v>
      </c>
      <c r="H786" s="3" t="s">
        <v>271</v>
      </c>
      <c r="I786" s="3" t="str">
        <f>_xlfn.XLOOKUP(Tbl_BalanceHistory[[#This Row],[AgyCode]],Tbl_Agencies[Agy Code],Tbl_Agencies[Agy Sort])</f>
        <v>059000</v>
      </c>
      <c r="J786" s="2" t="str">
        <f>Tbl_BalanceHistory[[#This Row],[AgyCode]]&amp;": "&amp;Tbl_BalanceHistory[[#This Row],[Agency Name]]</f>
        <v>194: Department of General Services</v>
      </c>
      <c r="K786" s="1">
        <v>2016</v>
      </c>
      <c r="L786" s="3">
        <v>741</v>
      </c>
      <c r="M786" s="3" t="s">
        <v>279</v>
      </c>
      <c r="N786" s="2" t="str">
        <f>Tbl_BalanceHistory[[#This Row],[ProgramCode]]&amp;": "&amp;Tbl_BalanceHistory[[#This Row],[Program Name]]</f>
        <v>741: Physical Plant Management Services</v>
      </c>
      <c r="O786" s="3" t="s">
        <v>1730</v>
      </c>
      <c r="P786" s="1" t="str">
        <f>IF(Tbl_BalanceHistory[[#This Row],[FundCode]]="0100","GF",IF(Tbl_BalanceHistory[[#This Row],[FundCode]]="01000","GF","Hi Ed / OCR"))</f>
        <v>GF</v>
      </c>
      <c r="Q786" s="5">
        <v>1649267</v>
      </c>
      <c r="R786" s="5">
        <v>1649211.33</v>
      </c>
      <c r="S786" s="5">
        <v>55</v>
      </c>
      <c r="T786" s="5">
        <v>0</v>
      </c>
      <c r="U786" s="3"/>
      <c r="V786" s="5">
        <v>55</v>
      </c>
      <c r="W786" s="5">
        <v>0</v>
      </c>
      <c r="X786" s="5"/>
      <c r="Y786" s="5"/>
      <c r="Z786" s="5">
        <f>Tbl_BalanceHistory[[#This Row],[Discretionary Recommended - Pre 2022]]+Tbl_BalanceHistory[[#This Row],[Discretionary Balance Recommended: Policy]]+Tbl_BalanceHistory[[#This Row],[Discretionary Balance Recommended: Commitments]]</f>
        <v>0</v>
      </c>
      <c r="AA786" s="5">
        <f>Tbl_BalanceHistory[[#This Row],[Discretionary Balance]]-Tbl_BalanceHistory[[#This Row],[Discretionary Reappropriation]]</f>
        <v>55</v>
      </c>
      <c r="AB786" s="2"/>
      <c r="AC786" s="2"/>
      <c r="AD786" s="2"/>
      <c r="AE786" s="2"/>
    </row>
    <row r="787" spans="1:31" ht="30" x14ac:dyDescent="0.25">
      <c r="A787" s="2" t="s">
        <v>247</v>
      </c>
      <c r="B787" s="3">
        <v>4</v>
      </c>
      <c r="C787" s="3">
        <v>194</v>
      </c>
      <c r="D787" s="3" t="s">
        <v>271</v>
      </c>
      <c r="E787" s="3" t="str">
        <f>_xlfn.XLOOKUP(Tbl_BalanceHistory[[#This Row],[RespAgy]],Tbl_Agencies[Agy Code],Tbl_Agencies[Agy Sort])</f>
        <v>059000</v>
      </c>
      <c r="F787" s="2" t="str">
        <f>Tbl_BalanceHistory[[#This Row],[RespAgy]]&amp;": "&amp;Tbl_BalanceHistory[[#This Row],[RespAgency]]</f>
        <v>194: Department of General Services</v>
      </c>
      <c r="G787" s="3">
        <v>194</v>
      </c>
      <c r="H787" s="3" t="s">
        <v>271</v>
      </c>
      <c r="I787" s="3" t="str">
        <f>_xlfn.XLOOKUP(Tbl_BalanceHistory[[#This Row],[AgyCode]],Tbl_Agencies[Agy Code],Tbl_Agencies[Agy Sort])</f>
        <v>059000</v>
      </c>
      <c r="J787" s="2" t="str">
        <f>Tbl_BalanceHistory[[#This Row],[AgyCode]]&amp;": "&amp;Tbl_BalanceHistory[[#This Row],[Agency Name]]</f>
        <v>194: Department of General Services</v>
      </c>
      <c r="K787" s="1">
        <v>2017</v>
      </c>
      <c r="L787" s="3">
        <v>741</v>
      </c>
      <c r="M787" s="3" t="s">
        <v>279</v>
      </c>
      <c r="N787" s="2" t="str">
        <f>Tbl_BalanceHistory[[#This Row],[ProgramCode]]&amp;": "&amp;Tbl_BalanceHistory[[#This Row],[Program Name]]</f>
        <v>741: Physical Plant Management Services</v>
      </c>
      <c r="O787" s="3" t="s">
        <v>886</v>
      </c>
      <c r="P787" s="1" t="str">
        <f>IF(Tbl_BalanceHistory[[#This Row],[FundCode]]="0100","GF",IF(Tbl_BalanceHistory[[#This Row],[FundCode]]="01000","GF","Hi Ed / OCR"))</f>
        <v>GF</v>
      </c>
      <c r="Q787" s="5">
        <v>1131164</v>
      </c>
      <c r="R787" s="5">
        <v>1129696.17</v>
      </c>
      <c r="S787" s="5">
        <v>1467</v>
      </c>
      <c r="T787" s="5">
        <v>0</v>
      </c>
      <c r="U787" s="3"/>
      <c r="V787" s="5">
        <v>1467</v>
      </c>
      <c r="W787" s="5">
        <v>0</v>
      </c>
      <c r="X787" s="5"/>
      <c r="Y787" s="5"/>
      <c r="Z787" s="5">
        <f>Tbl_BalanceHistory[[#This Row],[Discretionary Recommended - Pre 2022]]+Tbl_BalanceHistory[[#This Row],[Discretionary Balance Recommended: Policy]]+Tbl_BalanceHistory[[#This Row],[Discretionary Balance Recommended: Commitments]]</f>
        <v>0</v>
      </c>
      <c r="AA787" s="5">
        <f>Tbl_BalanceHistory[[#This Row],[Discretionary Balance]]-Tbl_BalanceHistory[[#This Row],[Discretionary Reappropriation]]</f>
        <v>1467</v>
      </c>
      <c r="AB787" s="2"/>
      <c r="AC787" s="2"/>
      <c r="AD787" s="2"/>
      <c r="AE787" s="2"/>
    </row>
    <row r="788" spans="1:31" ht="30" x14ac:dyDescent="0.25">
      <c r="A788" s="2" t="s">
        <v>247</v>
      </c>
      <c r="B788" s="3">
        <v>4</v>
      </c>
      <c r="C788" s="3">
        <v>194</v>
      </c>
      <c r="D788" s="3" t="s">
        <v>271</v>
      </c>
      <c r="E788" s="3" t="str">
        <f>_xlfn.XLOOKUP(Tbl_BalanceHistory[[#This Row],[RespAgy]],Tbl_Agencies[Agy Code],Tbl_Agencies[Agy Sort])</f>
        <v>059000</v>
      </c>
      <c r="F788" s="2" t="str">
        <f>Tbl_BalanceHistory[[#This Row],[RespAgy]]&amp;": "&amp;Tbl_BalanceHistory[[#This Row],[RespAgency]]</f>
        <v>194: Department of General Services</v>
      </c>
      <c r="G788" s="3">
        <v>194</v>
      </c>
      <c r="H788" s="3" t="s">
        <v>271</v>
      </c>
      <c r="I788" s="3" t="str">
        <f>_xlfn.XLOOKUP(Tbl_BalanceHistory[[#This Row],[AgyCode]],Tbl_Agencies[Agy Code],Tbl_Agencies[Agy Sort])</f>
        <v>059000</v>
      </c>
      <c r="J788" s="2" t="str">
        <f>Tbl_BalanceHistory[[#This Row],[AgyCode]]&amp;": "&amp;Tbl_BalanceHistory[[#This Row],[Agency Name]]</f>
        <v>194: Department of General Services</v>
      </c>
      <c r="K788" s="1">
        <v>2018</v>
      </c>
      <c r="L788" s="3">
        <v>741</v>
      </c>
      <c r="M788" s="3" t="s">
        <v>279</v>
      </c>
      <c r="N788" s="2" t="str">
        <f>Tbl_BalanceHistory[[#This Row],[ProgramCode]]&amp;": "&amp;Tbl_BalanceHistory[[#This Row],[Program Name]]</f>
        <v>741: Physical Plant Management Services</v>
      </c>
      <c r="O788" s="3" t="s">
        <v>886</v>
      </c>
      <c r="P788" s="1" t="str">
        <f>IF(Tbl_BalanceHistory[[#This Row],[FundCode]]="0100","GF",IF(Tbl_BalanceHistory[[#This Row],[FundCode]]="01000","GF","Hi Ed / OCR"))</f>
        <v>GF</v>
      </c>
      <c r="Q788" s="5">
        <v>2244623</v>
      </c>
      <c r="R788" s="5">
        <v>2244621.5</v>
      </c>
      <c r="S788" s="5">
        <v>1</v>
      </c>
      <c r="T788" s="5">
        <v>0</v>
      </c>
      <c r="U788" s="3"/>
      <c r="V788" s="5">
        <v>1</v>
      </c>
      <c r="W788" s="5">
        <v>0</v>
      </c>
      <c r="X788" s="5"/>
      <c r="Y788" s="5"/>
      <c r="Z788" s="5">
        <f>Tbl_BalanceHistory[[#This Row],[Discretionary Recommended - Pre 2022]]+Tbl_BalanceHistory[[#This Row],[Discretionary Balance Recommended: Policy]]+Tbl_BalanceHistory[[#This Row],[Discretionary Balance Recommended: Commitments]]</f>
        <v>0</v>
      </c>
      <c r="AA788" s="5">
        <f>Tbl_BalanceHistory[[#This Row],[Discretionary Balance]]-Tbl_BalanceHistory[[#This Row],[Discretionary Reappropriation]]</f>
        <v>1</v>
      </c>
      <c r="AB788" s="2"/>
      <c r="AC788" s="2"/>
      <c r="AD788" s="2"/>
      <c r="AE788" s="2"/>
    </row>
    <row r="789" spans="1:31" ht="30" x14ac:dyDescent="0.25">
      <c r="A789" s="2" t="s">
        <v>247</v>
      </c>
      <c r="B789" s="3">
        <v>4</v>
      </c>
      <c r="C789" s="3">
        <v>194</v>
      </c>
      <c r="D789" s="3" t="s">
        <v>271</v>
      </c>
      <c r="E789" s="3" t="str">
        <f>_xlfn.XLOOKUP(Tbl_BalanceHistory[[#This Row],[RespAgy]],Tbl_Agencies[Agy Code],Tbl_Agencies[Agy Sort])</f>
        <v>059000</v>
      </c>
      <c r="F789" s="2" t="str">
        <f>Tbl_BalanceHistory[[#This Row],[RespAgy]]&amp;": "&amp;Tbl_BalanceHistory[[#This Row],[RespAgency]]</f>
        <v>194: Department of General Services</v>
      </c>
      <c r="G789" s="3">
        <v>194</v>
      </c>
      <c r="H789" s="3" t="s">
        <v>271</v>
      </c>
      <c r="I789" s="3" t="str">
        <f>_xlfn.XLOOKUP(Tbl_BalanceHistory[[#This Row],[AgyCode]],Tbl_Agencies[Agy Code],Tbl_Agencies[Agy Sort])</f>
        <v>059000</v>
      </c>
      <c r="J789" s="2" t="str">
        <f>Tbl_BalanceHistory[[#This Row],[AgyCode]]&amp;": "&amp;Tbl_BalanceHistory[[#This Row],[Agency Name]]</f>
        <v>194: Department of General Services</v>
      </c>
      <c r="K789" s="1">
        <v>2019</v>
      </c>
      <c r="L789" s="3">
        <v>741</v>
      </c>
      <c r="M789" s="3" t="s">
        <v>279</v>
      </c>
      <c r="N789" s="2" t="str">
        <f>Tbl_BalanceHistory[[#This Row],[ProgramCode]]&amp;": "&amp;Tbl_BalanceHistory[[#This Row],[Program Name]]</f>
        <v>741: Physical Plant Management Services</v>
      </c>
      <c r="O789" s="3" t="s">
        <v>886</v>
      </c>
      <c r="P789" s="1" t="str">
        <f>IF(Tbl_BalanceHistory[[#This Row],[FundCode]]="0100","GF",IF(Tbl_BalanceHistory[[#This Row],[FundCode]]="01000","GF","Hi Ed / OCR"))</f>
        <v>GF</v>
      </c>
      <c r="Q789" s="5">
        <v>1441550</v>
      </c>
      <c r="R789" s="5">
        <v>1441264.35</v>
      </c>
      <c r="S789" s="5">
        <v>285.64999999999998</v>
      </c>
      <c r="T789" s="5">
        <v>0</v>
      </c>
      <c r="U789" s="3"/>
      <c r="V789" s="5">
        <v>285.64999999999998</v>
      </c>
      <c r="W789" s="5">
        <v>0</v>
      </c>
      <c r="X789" s="5"/>
      <c r="Y789" s="5"/>
      <c r="Z789" s="5">
        <f>Tbl_BalanceHistory[[#This Row],[Discretionary Recommended - Pre 2022]]+Tbl_BalanceHistory[[#This Row],[Discretionary Balance Recommended: Policy]]+Tbl_BalanceHistory[[#This Row],[Discretionary Balance Recommended: Commitments]]</f>
        <v>0</v>
      </c>
      <c r="AA789" s="5">
        <f>Tbl_BalanceHistory[[#This Row],[Discretionary Balance]]-Tbl_BalanceHistory[[#This Row],[Discretionary Reappropriation]]</f>
        <v>285.64999999999998</v>
      </c>
      <c r="AB789" s="2"/>
      <c r="AC789" s="2"/>
      <c r="AD789" s="2"/>
      <c r="AE789" s="2"/>
    </row>
    <row r="790" spans="1:31" ht="30" x14ac:dyDescent="0.25">
      <c r="A790" s="2" t="s">
        <v>247</v>
      </c>
      <c r="B790" s="3">
        <v>4</v>
      </c>
      <c r="C790" s="3">
        <v>194</v>
      </c>
      <c r="D790" s="3" t="s">
        <v>271</v>
      </c>
      <c r="E790" s="3" t="str">
        <f>_xlfn.XLOOKUP(Tbl_BalanceHistory[[#This Row],[RespAgy]],Tbl_Agencies[Agy Code],Tbl_Agencies[Agy Sort])</f>
        <v>059000</v>
      </c>
      <c r="F790" s="2" t="str">
        <f>Tbl_BalanceHistory[[#This Row],[RespAgy]]&amp;": "&amp;Tbl_BalanceHistory[[#This Row],[RespAgency]]</f>
        <v>194: Department of General Services</v>
      </c>
      <c r="G790" s="3">
        <v>194</v>
      </c>
      <c r="H790" s="3" t="s">
        <v>271</v>
      </c>
      <c r="I790" s="3" t="str">
        <f>_xlfn.XLOOKUP(Tbl_BalanceHistory[[#This Row],[AgyCode]],Tbl_Agencies[Agy Code],Tbl_Agencies[Agy Sort])</f>
        <v>059000</v>
      </c>
      <c r="J790" s="2" t="str">
        <f>Tbl_BalanceHistory[[#This Row],[AgyCode]]&amp;": "&amp;Tbl_BalanceHistory[[#This Row],[Agency Name]]</f>
        <v>194: Department of General Services</v>
      </c>
      <c r="K790" s="1">
        <v>2020</v>
      </c>
      <c r="L790" s="3">
        <v>741</v>
      </c>
      <c r="M790" s="3" t="s">
        <v>279</v>
      </c>
      <c r="N790" s="2" t="str">
        <f>Tbl_BalanceHistory[[#This Row],[ProgramCode]]&amp;": "&amp;Tbl_BalanceHistory[[#This Row],[Program Name]]</f>
        <v>741: Physical Plant Management Services</v>
      </c>
      <c r="O790" s="3" t="s">
        <v>886</v>
      </c>
      <c r="P790" s="1" t="str">
        <f>IF(Tbl_BalanceHistory[[#This Row],[FundCode]]="0100","GF",IF(Tbl_BalanceHistory[[#This Row],[FundCode]]="01000","GF","Hi Ed / OCR"))</f>
        <v>GF</v>
      </c>
      <c r="Q790" s="5">
        <v>1472020</v>
      </c>
      <c r="R790" s="5">
        <v>1397274.29</v>
      </c>
      <c r="S790" s="5">
        <v>74745.710000000006</v>
      </c>
      <c r="T790" s="5">
        <v>0</v>
      </c>
      <c r="U790" s="3"/>
      <c r="V790" s="5">
        <v>74745.710000000006</v>
      </c>
      <c r="W790" s="5">
        <v>0</v>
      </c>
      <c r="X790" s="5"/>
      <c r="Y790" s="5"/>
      <c r="Z790" s="5">
        <f>Tbl_BalanceHistory[[#This Row],[Discretionary Recommended - Pre 2022]]+Tbl_BalanceHistory[[#This Row],[Discretionary Balance Recommended: Policy]]+Tbl_BalanceHistory[[#This Row],[Discretionary Balance Recommended: Commitments]]</f>
        <v>0</v>
      </c>
      <c r="AA790" s="5">
        <f>Tbl_BalanceHistory[[#This Row],[Discretionary Balance]]-Tbl_BalanceHistory[[#This Row],[Discretionary Reappropriation]]</f>
        <v>74745.710000000006</v>
      </c>
      <c r="AB790" s="2"/>
      <c r="AC790" s="2"/>
      <c r="AD790" s="2"/>
      <c r="AE790" s="2"/>
    </row>
    <row r="791" spans="1:31" ht="30" x14ac:dyDescent="0.25">
      <c r="A791" s="2" t="s">
        <v>247</v>
      </c>
      <c r="B791" s="3">
        <v>4</v>
      </c>
      <c r="C791" s="3">
        <v>194</v>
      </c>
      <c r="D791" s="3" t="s">
        <v>271</v>
      </c>
      <c r="E791" s="3" t="str">
        <f>_xlfn.XLOOKUP(Tbl_BalanceHistory[[#This Row],[RespAgy]],Tbl_Agencies[Agy Code],Tbl_Agencies[Agy Sort])</f>
        <v>059000</v>
      </c>
      <c r="F791" s="2" t="str">
        <f>Tbl_BalanceHistory[[#This Row],[RespAgy]]&amp;": "&amp;Tbl_BalanceHistory[[#This Row],[RespAgency]]</f>
        <v>194: Department of General Services</v>
      </c>
      <c r="G791" s="3">
        <v>194</v>
      </c>
      <c r="H791" s="3" t="s">
        <v>271</v>
      </c>
      <c r="I791" s="3" t="str">
        <f>_xlfn.XLOOKUP(Tbl_BalanceHistory[[#This Row],[AgyCode]],Tbl_Agencies[Agy Code],Tbl_Agencies[Agy Sort])</f>
        <v>059000</v>
      </c>
      <c r="J791" s="2" t="str">
        <f>Tbl_BalanceHistory[[#This Row],[AgyCode]]&amp;": "&amp;Tbl_BalanceHistory[[#This Row],[Agency Name]]</f>
        <v>194: Department of General Services</v>
      </c>
      <c r="K791" s="1">
        <v>2021</v>
      </c>
      <c r="L791" s="3">
        <v>741</v>
      </c>
      <c r="M791" s="3" t="s">
        <v>279</v>
      </c>
      <c r="N791" s="2" t="str">
        <f>Tbl_BalanceHistory[[#This Row],[ProgramCode]]&amp;": "&amp;Tbl_BalanceHistory[[#This Row],[Program Name]]</f>
        <v>741: Physical Plant Management Services</v>
      </c>
      <c r="O791" s="3" t="s">
        <v>886</v>
      </c>
      <c r="P791" s="1" t="str">
        <f>IF(Tbl_BalanceHistory[[#This Row],[FundCode]]="0100","GF",IF(Tbl_BalanceHistory[[#This Row],[FundCode]]="01000","GF","Hi Ed / OCR"))</f>
        <v>GF</v>
      </c>
      <c r="Q791" s="5">
        <v>2749623</v>
      </c>
      <c r="R791" s="5">
        <v>2749155.8</v>
      </c>
      <c r="S791" s="5">
        <v>467.2</v>
      </c>
      <c r="T791" s="5">
        <v>0</v>
      </c>
      <c r="U791" s="3"/>
      <c r="V791" s="5">
        <v>467.2</v>
      </c>
      <c r="W791" s="5">
        <v>0</v>
      </c>
      <c r="X791" s="5"/>
      <c r="Y791" s="5"/>
      <c r="Z791" s="5">
        <f>Tbl_BalanceHistory[[#This Row],[Discretionary Recommended - Pre 2022]]+Tbl_BalanceHistory[[#This Row],[Discretionary Balance Recommended: Policy]]+Tbl_BalanceHistory[[#This Row],[Discretionary Balance Recommended: Commitments]]</f>
        <v>0</v>
      </c>
      <c r="AA791" s="5">
        <f>Tbl_BalanceHistory[[#This Row],[Discretionary Balance]]-Tbl_BalanceHistory[[#This Row],[Discretionary Reappropriation]]</f>
        <v>467.2</v>
      </c>
      <c r="AB791" s="2"/>
      <c r="AC791" s="2"/>
      <c r="AD791" s="2"/>
      <c r="AE791" s="2"/>
    </row>
    <row r="792" spans="1:31" ht="60" x14ac:dyDescent="0.25">
      <c r="A792" s="2" t="s">
        <v>247</v>
      </c>
      <c r="B792" s="3">
        <v>4</v>
      </c>
      <c r="C792" s="3">
        <v>194</v>
      </c>
      <c r="D792" s="3" t="s">
        <v>271</v>
      </c>
      <c r="E792" s="3" t="str">
        <f>_xlfn.XLOOKUP(Tbl_BalanceHistory[[#This Row],[RespAgy]],Tbl_Agencies[Agy Code],Tbl_Agencies[Agy Sort])</f>
        <v>059000</v>
      </c>
      <c r="F792" s="2" t="str">
        <f>Tbl_BalanceHistory[[#This Row],[RespAgy]]&amp;": "&amp;Tbl_BalanceHistory[[#This Row],[RespAgency]]</f>
        <v>194: Department of General Services</v>
      </c>
      <c r="G792" s="3">
        <v>194</v>
      </c>
      <c r="H792" s="3" t="s">
        <v>271</v>
      </c>
      <c r="I792" s="3" t="str">
        <f>_xlfn.XLOOKUP(Tbl_BalanceHistory[[#This Row],[AgyCode]],Tbl_Agencies[Agy Code],Tbl_Agencies[Agy Sort])</f>
        <v>059000</v>
      </c>
      <c r="J792" s="2" t="str">
        <f>Tbl_BalanceHistory[[#This Row],[AgyCode]]&amp;": "&amp;Tbl_BalanceHistory[[#This Row],[Agency Name]]</f>
        <v>194: Department of General Services</v>
      </c>
      <c r="K792" s="1">
        <v>2022</v>
      </c>
      <c r="L792" s="3">
        <v>741</v>
      </c>
      <c r="M792" s="3" t="s">
        <v>279</v>
      </c>
      <c r="N792" s="2" t="str">
        <f>Tbl_BalanceHistory[[#This Row],[ProgramCode]]&amp;": "&amp;Tbl_BalanceHistory[[#This Row],[Program Name]]</f>
        <v>741: Physical Plant Management Services</v>
      </c>
      <c r="O792" s="3" t="s">
        <v>886</v>
      </c>
      <c r="P792" s="1" t="str">
        <f>IF(Tbl_BalanceHistory[[#This Row],[FundCode]]="0100","GF",IF(Tbl_BalanceHistory[[#This Row],[FundCode]]="01000","GF","Hi Ed / OCR"))</f>
        <v>GF</v>
      </c>
      <c r="Q792" s="5">
        <v>6587463</v>
      </c>
      <c r="R792" s="5">
        <v>5895959.9900000002</v>
      </c>
      <c r="S792" s="5">
        <v>691503.01</v>
      </c>
      <c r="T792" s="5">
        <v>0</v>
      </c>
      <c r="U792" s="3"/>
      <c r="V792" s="5">
        <v>691503.01</v>
      </c>
      <c r="W792" s="5"/>
      <c r="X792" s="5">
        <v>400000</v>
      </c>
      <c r="Y792" s="5">
        <v>0</v>
      </c>
      <c r="Z792" s="5">
        <f>Tbl_BalanceHistory[[#This Row],[Discretionary Recommended - Pre 2022]]+Tbl_BalanceHistory[[#This Row],[Discretionary Balance Recommended: Policy]]+Tbl_BalanceHistory[[#This Row],[Discretionary Balance Recommended: Commitments]]</f>
        <v>400000</v>
      </c>
      <c r="AA792" s="5">
        <f>Tbl_BalanceHistory[[#This Row],[Discretionary Balance]]-Tbl_BalanceHistory[[#This Row],[Discretionary Reappropriation]]</f>
        <v>291503.01</v>
      </c>
      <c r="AB792" s="2"/>
      <c r="AC792" s="2" t="s">
        <v>1790</v>
      </c>
      <c r="AD792" s="2"/>
      <c r="AE792" s="2"/>
    </row>
    <row r="793" spans="1:31" ht="30" x14ac:dyDescent="0.25">
      <c r="A793" s="2" t="s">
        <v>247</v>
      </c>
      <c r="B793" s="3">
        <v>4</v>
      </c>
      <c r="C793" s="3">
        <v>194</v>
      </c>
      <c r="D793" s="3" t="s">
        <v>271</v>
      </c>
      <c r="E793" s="3" t="str">
        <f>_xlfn.XLOOKUP(Tbl_BalanceHistory[[#This Row],[RespAgy]],Tbl_Agencies[Agy Code],Tbl_Agencies[Agy Sort])</f>
        <v>059000</v>
      </c>
      <c r="F793" s="2" t="str">
        <f>Tbl_BalanceHistory[[#This Row],[RespAgy]]&amp;": "&amp;Tbl_BalanceHistory[[#This Row],[RespAgency]]</f>
        <v>194: Department of General Services</v>
      </c>
      <c r="G793" s="3">
        <v>194</v>
      </c>
      <c r="H793" s="3" t="s">
        <v>271</v>
      </c>
      <c r="I793" s="3" t="str">
        <f>_xlfn.XLOOKUP(Tbl_BalanceHistory[[#This Row],[AgyCode]],Tbl_Agencies[Agy Code],Tbl_Agencies[Agy Sort])</f>
        <v>059000</v>
      </c>
      <c r="J793" s="2" t="str">
        <f>Tbl_BalanceHistory[[#This Row],[AgyCode]]&amp;": "&amp;Tbl_BalanceHistory[[#This Row],[Agency Name]]</f>
        <v>194: Department of General Services</v>
      </c>
      <c r="K793" s="1">
        <v>2023</v>
      </c>
      <c r="L793" s="3">
        <v>741</v>
      </c>
      <c r="M793" s="3" t="s">
        <v>279</v>
      </c>
      <c r="N793" s="2" t="str">
        <f>Tbl_BalanceHistory[[#This Row],[ProgramCode]]&amp;": "&amp;Tbl_BalanceHistory[[#This Row],[Program Name]]</f>
        <v>741: Physical Plant Management Services</v>
      </c>
      <c r="O793" s="3" t="s">
        <v>886</v>
      </c>
      <c r="P793" s="1" t="str">
        <f>IF(Tbl_BalanceHistory[[#This Row],[FundCode]]="0100","GF",IF(Tbl_BalanceHistory[[#This Row],[FundCode]]="01000","GF","Hi Ed / OCR"))</f>
        <v>GF</v>
      </c>
      <c r="Q793" s="5">
        <v>3271308</v>
      </c>
      <c r="R793" s="5">
        <v>2421320.5</v>
      </c>
      <c r="S793" s="5">
        <v>849987.5</v>
      </c>
      <c r="T793" s="5">
        <v>0</v>
      </c>
      <c r="U793" s="3"/>
      <c r="V793" s="5">
        <v>849987.5</v>
      </c>
      <c r="W793" s="5">
        <v>0</v>
      </c>
      <c r="X793" s="5">
        <v>0</v>
      </c>
      <c r="Y793" s="5">
        <v>0</v>
      </c>
      <c r="Z793" s="5">
        <v>0</v>
      </c>
      <c r="AA793" s="5">
        <v>849987.5</v>
      </c>
      <c r="AB793" s="2"/>
      <c r="AC793" s="2"/>
      <c r="AD793" s="2"/>
      <c r="AE793" s="2"/>
    </row>
    <row r="794" spans="1:31" ht="60" x14ac:dyDescent="0.25">
      <c r="A794" s="2" t="s">
        <v>247</v>
      </c>
      <c r="B794" s="3">
        <v>4</v>
      </c>
      <c r="C794" s="3">
        <v>194</v>
      </c>
      <c r="D794" s="3" t="s">
        <v>271</v>
      </c>
      <c r="E794" s="3" t="str">
        <f>_xlfn.XLOOKUP(Tbl_BalanceHistory[[#This Row],[RespAgy]],Tbl_Agencies[Agy Code],Tbl_Agencies[Agy Sort])</f>
        <v>059000</v>
      </c>
      <c r="F794" s="2" t="str">
        <f>Tbl_BalanceHistory[[#This Row],[RespAgy]]&amp;": "&amp;Tbl_BalanceHistory[[#This Row],[RespAgency]]</f>
        <v>194: Department of General Services</v>
      </c>
      <c r="G794" s="3">
        <v>194</v>
      </c>
      <c r="H794" s="3" t="s">
        <v>271</v>
      </c>
      <c r="I794" s="3" t="str">
        <f>_xlfn.XLOOKUP(Tbl_BalanceHistory[[#This Row],[AgyCode]],Tbl_Agencies[Agy Code],Tbl_Agencies[Agy Sort])</f>
        <v>059000</v>
      </c>
      <c r="J794" s="2" t="str">
        <f>Tbl_BalanceHistory[[#This Row],[AgyCode]]&amp;": "&amp;Tbl_BalanceHistory[[#This Row],[Agency Name]]</f>
        <v>194: Department of General Services</v>
      </c>
      <c r="K794" s="1">
        <v>2024</v>
      </c>
      <c r="L794" s="3">
        <v>741</v>
      </c>
      <c r="M794" s="3" t="s">
        <v>279</v>
      </c>
      <c r="N794" s="2" t="str">
        <f>Tbl_BalanceHistory[[#This Row],[ProgramCode]]&amp;": "&amp;Tbl_BalanceHistory[[#This Row],[Program Name]]</f>
        <v>741: Physical Plant Management Services</v>
      </c>
      <c r="O794" s="3" t="s">
        <v>886</v>
      </c>
      <c r="P794" s="1" t="str">
        <f>IF(Tbl_BalanceHistory[[#This Row],[FundCode]]="0100","GF",IF(Tbl_BalanceHistory[[#This Row],[FundCode]]="01000","GF","Hi Ed / OCR"))</f>
        <v>GF</v>
      </c>
      <c r="Q794" s="5">
        <v>2867257</v>
      </c>
      <c r="R794" s="5">
        <v>2100468.06</v>
      </c>
      <c r="S794" s="5">
        <v>766788.94</v>
      </c>
      <c r="T794" s="5">
        <v>0</v>
      </c>
      <c r="U794" s="3"/>
      <c r="V794" s="5">
        <v>766788.94</v>
      </c>
      <c r="W794" s="5">
        <v>0</v>
      </c>
      <c r="X794" s="5">
        <v>0</v>
      </c>
      <c r="Y794" s="5">
        <v>0</v>
      </c>
      <c r="Z794" s="5">
        <v>0</v>
      </c>
      <c r="AA794" s="5">
        <v>766788.94</v>
      </c>
      <c r="AB794" s="2"/>
      <c r="AC794" s="2" t="s">
        <v>2520</v>
      </c>
      <c r="AD794" s="2"/>
      <c r="AE794" s="2"/>
    </row>
    <row r="795" spans="1:31" ht="30" x14ac:dyDescent="0.25">
      <c r="A795" s="2" t="s">
        <v>247</v>
      </c>
      <c r="B795" s="3">
        <v>4</v>
      </c>
      <c r="C795" s="3">
        <v>194</v>
      </c>
      <c r="D795" s="3" t="s">
        <v>271</v>
      </c>
      <c r="E795" s="3" t="str">
        <f>_xlfn.XLOOKUP(Tbl_BalanceHistory[[#This Row],[RespAgy]],Tbl_Agencies[Agy Code],Tbl_Agencies[Agy Sort])</f>
        <v>059000</v>
      </c>
      <c r="F795" s="2" t="str">
        <f>Tbl_BalanceHistory[[#This Row],[RespAgy]]&amp;": "&amp;Tbl_BalanceHistory[[#This Row],[RespAgency]]</f>
        <v>194: Department of General Services</v>
      </c>
      <c r="G795" s="3">
        <v>194</v>
      </c>
      <c r="H795" s="3" t="s">
        <v>271</v>
      </c>
      <c r="I795" s="3" t="str">
        <f>_xlfn.XLOOKUP(Tbl_BalanceHistory[[#This Row],[AgyCode]],Tbl_Agencies[Agy Code],Tbl_Agencies[Agy Sort])</f>
        <v>059000</v>
      </c>
      <c r="J795" s="2" t="str">
        <f>Tbl_BalanceHistory[[#This Row],[AgyCode]]&amp;": "&amp;Tbl_BalanceHistory[[#This Row],[Agency Name]]</f>
        <v>194: Department of General Services</v>
      </c>
      <c r="K795" s="1">
        <v>2014</v>
      </c>
      <c r="L795" s="3">
        <v>799</v>
      </c>
      <c r="M795" s="3" t="s">
        <v>62</v>
      </c>
      <c r="N795" s="2" t="str">
        <f>Tbl_BalanceHistory[[#This Row],[ProgramCode]]&amp;": "&amp;Tbl_BalanceHistory[[#This Row],[Program Name]]</f>
        <v>799: Administrative and Support Services</v>
      </c>
      <c r="O795" s="3" t="s">
        <v>1730</v>
      </c>
      <c r="P795" s="1" t="str">
        <f>IF(Tbl_BalanceHistory[[#This Row],[FundCode]]="0100","GF",IF(Tbl_BalanceHistory[[#This Row],[FundCode]]="01000","GF","Hi Ed / OCR"))</f>
        <v>GF</v>
      </c>
      <c r="Q795" s="5">
        <v>5173187</v>
      </c>
      <c r="R795" s="5">
        <v>4834763.55</v>
      </c>
      <c r="S795" s="5">
        <v>338423</v>
      </c>
      <c r="T795" s="5">
        <v>0</v>
      </c>
      <c r="U795" s="3"/>
      <c r="V795" s="5">
        <v>338423</v>
      </c>
      <c r="W795" s="5">
        <v>321425</v>
      </c>
      <c r="X795" s="5"/>
      <c r="Y795" s="5"/>
      <c r="Z795" s="5">
        <f>Tbl_BalanceHistory[[#This Row],[Discretionary Recommended - Pre 2022]]+Tbl_BalanceHistory[[#This Row],[Discretionary Balance Recommended: Policy]]+Tbl_BalanceHistory[[#This Row],[Discretionary Balance Recommended: Commitments]]</f>
        <v>321425</v>
      </c>
      <c r="AA795" s="5">
        <f>Tbl_BalanceHistory[[#This Row],[Discretionary Balance]]-Tbl_BalanceHistory[[#This Row],[Discretionary Reappropriation]]</f>
        <v>16998</v>
      </c>
      <c r="AB795" s="2" t="s">
        <v>1791</v>
      </c>
      <c r="AC795" s="2"/>
      <c r="AD795" s="2"/>
      <c r="AE795" s="2"/>
    </row>
    <row r="796" spans="1:31" ht="30" x14ac:dyDescent="0.25">
      <c r="A796" s="2" t="s">
        <v>247</v>
      </c>
      <c r="B796" s="3">
        <v>4</v>
      </c>
      <c r="C796" s="3">
        <v>194</v>
      </c>
      <c r="D796" s="3" t="s">
        <v>271</v>
      </c>
      <c r="E796" s="3" t="str">
        <f>_xlfn.XLOOKUP(Tbl_BalanceHistory[[#This Row],[RespAgy]],Tbl_Agencies[Agy Code],Tbl_Agencies[Agy Sort])</f>
        <v>059000</v>
      </c>
      <c r="F796" s="2" t="str">
        <f>Tbl_BalanceHistory[[#This Row],[RespAgy]]&amp;": "&amp;Tbl_BalanceHistory[[#This Row],[RespAgency]]</f>
        <v>194: Department of General Services</v>
      </c>
      <c r="G796" s="3">
        <v>194</v>
      </c>
      <c r="H796" s="3" t="s">
        <v>271</v>
      </c>
      <c r="I796" s="3" t="str">
        <f>_xlfn.XLOOKUP(Tbl_BalanceHistory[[#This Row],[AgyCode]],Tbl_Agencies[Agy Code],Tbl_Agencies[Agy Sort])</f>
        <v>059000</v>
      </c>
      <c r="J796" s="2" t="str">
        <f>Tbl_BalanceHistory[[#This Row],[AgyCode]]&amp;": "&amp;Tbl_BalanceHistory[[#This Row],[Agency Name]]</f>
        <v>194: Department of General Services</v>
      </c>
      <c r="K796" s="1">
        <v>2015</v>
      </c>
      <c r="L796" s="3">
        <v>799</v>
      </c>
      <c r="M796" s="3" t="s">
        <v>62</v>
      </c>
      <c r="N796" s="2" t="str">
        <f>Tbl_BalanceHistory[[#This Row],[ProgramCode]]&amp;": "&amp;Tbl_BalanceHistory[[#This Row],[Program Name]]</f>
        <v>799: Administrative and Support Services</v>
      </c>
      <c r="O796" s="3" t="s">
        <v>1730</v>
      </c>
      <c r="P796" s="1" t="str">
        <f>IF(Tbl_BalanceHistory[[#This Row],[FundCode]]="0100","GF",IF(Tbl_BalanceHistory[[#This Row],[FundCode]]="01000","GF","Hi Ed / OCR"))</f>
        <v>GF</v>
      </c>
      <c r="Q796" s="5">
        <v>3550192</v>
      </c>
      <c r="R796" s="5">
        <v>3549823</v>
      </c>
      <c r="S796" s="5">
        <v>368</v>
      </c>
      <c r="T796" s="5">
        <v>0</v>
      </c>
      <c r="U796" s="3"/>
      <c r="V796" s="5">
        <v>368</v>
      </c>
      <c r="W796" s="5">
        <v>0</v>
      </c>
      <c r="X796" s="5"/>
      <c r="Y796" s="5"/>
      <c r="Z796" s="5">
        <f>Tbl_BalanceHistory[[#This Row],[Discretionary Recommended - Pre 2022]]+Tbl_BalanceHistory[[#This Row],[Discretionary Balance Recommended: Policy]]+Tbl_BalanceHistory[[#This Row],[Discretionary Balance Recommended: Commitments]]</f>
        <v>0</v>
      </c>
      <c r="AA796" s="5">
        <f>Tbl_BalanceHistory[[#This Row],[Discretionary Balance]]-Tbl_BalanceHistory[[#This Row],[Discretionary Reappropriation]]</f>
        <v>368</v>
      </c>
      <c r="AB796" s="2"/>
      <c r="AC796" s="2"/>
      <c r="AD796" s="2"/>
      <c r="AE796" s="2"/>
    </row>
    <row r="797" spans="1:31" ht="30" x14ac:dyDescent="0.25">
      <c r="A797" s="2" t="s">
        <v>247</v>
      </c>
      <c r="B797" s="3">
        <v>4</v>
      </c>
      <c r="C797" s="3">
        <v>194</v>
      </c>
      <c r="D797" s="3" t="s">
        <v>271</v>
      </c>
      <c r="E797" s="3" t="str">
        <f>_xlfn.XLOOKUP(Tbl_BalanceHistory[[#This Row],[RespAgy]],Tbl_Agencies[Agy Code],Tbl_Agencies[Agy Sort])</f>
        <v>059000</v>
      </c>
      <c r="F797" s="2" t="str">
        <f>Tbl_BalanceHistory[[#This Row],[RespAgy]]&amp;": "&amp;Tbl_BalanceHistory[[#This Row],[RespAgency]]</f>
        <v>194: Department of General Services</v>
      </c>
      <c r="G797" s="3">
        <v>194</v>
      </c>
      <c r="H797" s="3" t="s">
        <v>271</v>
      </c>
      <c r="I797" s="3" t="str">
        <f>_xlfn.XLOOKUP(Tbl_BalanceHistory[[#This Row],[AgyCode]],Tbl_Agencies[Agy Code],Tbl_Agencies[Agy Sort])</f>
        <v>059000</v>
      </c>
      <c r="J797" s="2" t="str">
        <f>Tbl_BalanceHistory[[#This Row],[AgyCode]]&amp;": "&amp;Tbl_BalanceHistory[[#This Row],[Agency Name]]</f>
        <v>194: Department of General Services</v>
      </c>
      <c r="K797" s="1">
        <v>2016</v>
      </c>
      <c r="L797" s="3">
        <v>799</v>
      </c>
      <c r="M797" s="3" t="s">
        <v>62</v>
      </c>
      <c r="N797" s="2" t="str">
        <f>Tbl_BalanceHistory[[#This Row],[ProgramCode]]&amp;": "&amp;Tbl_BalanceHistory[[#This Row],[Program Name]]</f>
        <v>799: Administrative and Support Services</v>
      </c>
      <c r="O797" s="3" t="s">
        <v>1730</v>
      </c>
      <c r="P797" s="1" t="str">
        <f>IF(Tbl_BalanceHistory[[#This Row],[FundCode]]="0100","GF",IF(Tbl_BalanceHistory[[#This Row],[FundCode]]="01000","GF","Hi Ed / OCR"))</f>
        <v>GF</v>
      </c>
      <c r="Q797" s="5">
        <v>4741985</v>
      </c>
      <c r="R797" s="5">
        <v>4741679.57</v>
      </c>
      <c r="S797" s="5">
        <v>305</v>
      </c>
      <c r="T797" s="5">
        <v>0</v>
      </c>
      <c r="U797" s="3"/>
      <c r="V797" s="5">
        <v>305</v>
      </c>
      <c r="W797" s="5">
        <v>0</v>
      </c>
      <c r="X797" s="5"/>
      <c r="Y797" s="5"/>
      <c r="Z797" s="5">
        <f>Tbl_BalanceHistory[[#This Row],[Discretionary Recommended - Pre 2022]]+Tbl_BalanceHistory[[#This Row],[Discretionary Balance Recommended: Policy]]+Tbl_BalanceHistory[[#This Row],[Discretionary Balance Recommended: Commitments]]</f>
        <v>0</v>
      </c>
      <c r="AA797" s="5">
        <f>Tbl_BalanceHistory[[#This Row],[Discretionary Balance]]-Tbl_BalanceHistory[[#This Row],[Discretionary Reappropriation]]</f>
        <v>305</v>
      </c>
      <c r="AB797" s="2"/>
      <c r="AC797" s="2"/>
      <c r="AD797" s="2"/>
      <c r="AE797" s="2"/>
    </row>
    <row r="798" spans="1:31" ht="30" x14ac:dyDescent="0.25">
      <c r="A798" s="2" t="s">
        <v>247</v>
      </c>
      <c r="B798" s="3">
        <v>4</v>
      </c>
      <c r="C798" s="3">
        <v>194</v>
      </c>
      <c r="D798" s="3" t="s">
        <v>271</v>
      </c>
      <c r="E798" s="3" t="str">
        <f>_xlfn.XLOOKUP(Tbl_BalanceHistory[[#This Row],[RespAgy]],Tbl_Agencies[Agy Code],Tbl_Agencies[Agy Sort])</f>
        <v>059000</v>
      </c>
      <c r="F798" s="2" t="str">
        <f>Tbl_BalanceHistory[[#This Row],[RespAgy]]&amp;": "&amp;Tbl_BalanceHistory[[#This Row],[RespAgency]]</f>
        <v>194: Department of General Services</v>
      </c>
      <c r="G798" s="3">
        <v>194</v>
      </c>
      <c r="H798" s="3" t="s">
        <v>271</v>
      </c>
      <c r="I798" s="3" t="str">
        <f>_xlfn.XLOOKUP(Tbl_BalanceHistory[[#This Row],[AgyCode]],Tbl_Agencies[Agy Code],Tbl_Agencies[Agy Sort])</f>
        <v>059000</v>
      </c>
      <c r="J798" s="2" t="str">
        <f>Tbl_BalanceHistory[[#This Row],[AgyCode]]&amp;": "&amp;Tbl_BalanceHistory[[#This Row],[Agency Name]]</f>
        <v>194: Department of General Services</v>
      </c>
      <c r="K798" s="1">
        <v>2017</v>
      </c>
      <c r="L798" s="3">
        <v>799</v>
      </c>
      <c r="M798" s="3" t="s">
        <v>62</v>
      </c>
      <c r="N798" s="2" t="str">
        <f>Tbl_BalanceHistory[[#This Row],[ProgramCode]]&amp;": "&amp;Tbl_BalanceHistory[[#This Row],[Program Name]]</f>
        <v>799: Administrative and Support Services</v>
      </c>
      <c r="O798" s="3" t="s">
        <v>886</v>
      </c>
      <c r="P798" s="1" t="str">
        <f>IF(Tbl_BalanceHistory[[#This Row],[FundCode]]="0100","GF",IF(Tbl_BalanceHistory[[#This Row],[FundCode]]="01000","GF","Hi Ed / OCR"))</f>
        <v>GF</v>
      </c>
      <c r="Q798" s="5">
        <v>4528938</v>
      </c>
      <c r="R798" s="5">
        <v>4527977.28</v>
      </c>
      <c r="S798" s="5">
        <v>960</v>
      </c>
      <c r="T798" s="5">
        <v>0</v>
      </c>
      <c r="U798" s="3"/>
      <c r="V798" s="5">
        <v>960</v>
      </c>
      <c r="W798" s="5">
        <v>0</v>
      </c>
      <c r="X798" s="5"/>
      <c r="Y798" s="5"/>
      <c r="Z798" s="5">
        <f>Tbl_BalanceHistory[[#This Row],[Discretionary Recommended - Pre 2022]]+Tbl_BalanceHistory[[#This Row],[Discretionary Balance Recommended: Policy]]+Tbl_BalanceHistory[[#This Row],[Discretionary Balance Recommended: Commitments]]</f>
        <v>0</v>
      </c>
      <c r="AA798" s="5">
        <f>Tbl_BalanceHistory[[#This Row],[Discretionary Balance]]-Tbl_BalanceHistory[[#This Row],[Discretionary Reappropriation]]</f>
        <v>960</v>
      </c>
      <c r="AB798" s="2"/>
      <c r="AC798" s="2"/>
      <c r="AD798" s="2"/>
      <c r="AE798" s="2"/>
    </row>
    <row r="799" spans="1:31" ht="30" x14ac:dyDescent="0.25">
      <c r="A799" s="2" t="s">
        <v>247</v>
      </c>
      <c r="B799" s="3">
        <v>4</v>
      </c>
      <c r="C799" s="3">
        <v>194</v>
      </c>
      <c r="D799" s="3" t="s">
        <v>271</v>
      </c>
      <c r="E799" s="3" t="str">
        <f>_xlfn.XLOOKUP(Tbl_BalanceHistory[[#This Row],[RespAgy]],Tbl_Agencies[Agy Code],Tbl_Agencies[Agy Sort])</f>
        <v>059000</v>
      </c>
      <c r="F799" s="2" t="str">
        <f>Tbl_BalanceHistory[[#This Row],[RespAgy]]&amp;": "&amp;Tbl_BalanceHistory[[#This Row],[RespAgency]]</f>
        <v>194: Department of General Services</v>
      </c>
      <c r="G799" s="3">
        <v>194</v>
      </c>
      <c r="H799" s="3" t="s">
        <v>271</v>
      </c>
      <c r="I799" s="3" t="str">
        <f>_xlfn.XLOOKUP(Tbl_BalanceHistory[[#This Row],[AgyCode]],Tbl_Agencies[Agy Code],Tbl_Agencies[Agy Sort])</f>
        <v>059000</v>
      </c>
      <c r="J799" s="2" t="str">
        <f>Tbl_BalanceHistory[[#This Row],[AgyCode]]&amp;": "&amp;Tbl_BalanceHistory[[#This Row],[Agency Name]]</f>
        <v>194: Department of General Services</v>
      </c>
      <c r="K799" s="1">
        <v>2018</v>
      </c>
      <c r="L799" s="3">
        <v>799</v>
      </c>
      <c r="M799" s="3" t="s">
        <v>62</v>
      </c>
      <c r="N799" s="2" t="str">
        <f>Tbl_BalanceHistory[[#This Row],[ProgramCode]]&amp;": "&amp;Tbl_BalanceHistory[[#This Row],[Program Name]]</f>
        <v>799: Administrative and Support Services</v>
      </c>
      <c r="O799" s="3" t="s">
        <v>886</v>
      </c>
      <c r="P799" s="1" t="str">
        <f>IF(Tbl_BalanceHistory[[#This Row],[FundCode]]="0100","GF",IF(Tbl_BalanceHistory[[#This Row],[FundCode]]="01000","GF","Hi Ed / OCR"))</f>
        <v>GF</v>
      </c>
      <c r="Q799" s="5">
        <v>4605106</v>
      </c>
      <c r="R799" s="5">
        <v>4604930.18</v>
      </c>
      <c r="S799" s="5">
        <v>175</v>
      </c>
      <c r="T799" s="5">
        <v>0</v>
      </c>
      <c r="U799" s="3"/>
      <c r="V799" s="5">
        <v>175</v>
      </c>
      <c r="W799" s="5">
        <v>0</v>
      </c>
      <c r="X799" s="5"/>
      <c r="Y799" s="5"/>
      <c r="Z799" s="5">
        <f>Tbl_BalanceHistory[[#This Row],[Discretionary Recommended - Pre 2022]]+Tbl_BalanceHistory[[#This Row],[Discretionary Balance Recommended: Policy]]+Tbl_BalanceHistory[[#This Row],[Discretionary Balance Recommended: Commitments]]</f>
        <v>0</v>
      </c>
      <c r="AA799" s="5">
        <f>Tbl_BalanceHistory[[#This Row],[Discretionary Balance]]-Tbl_BalanceHistory[[#This Row],[Discretionary Reappropriation]]</f>
        <v>175</v>
      </c>
      <c r="AB799" s="2"/>
      <c r="AC799" s="2"/>
      <c r="AD799" s="2"/>
      <c r="AE799" s="2"/>
    </row>
    <row r="800" spans="1:31" ht="30" x14ac:dyDescent="0.25">
      <c r="A800" s="2" t="s">
        <v>247</v>
      </c>
      <c r="B800" s="3">
        <v>4</v>
      </c>
      <c r="C800" s="3">
        <v>194</v>
      </c>
      <c r="D800" s="3" t="s">
        <v>271</v>
      </c>
      <c r="E800" s="3" t="str">
        <f>_xlfn.XLOOKUP(Tbl_BalanceHistory[[#This Row],[RespAgy]],Tbl_Agencies[Agy Code],Tbl_Agencies[Agy Sort])</f>
        <v>059000</v>
      </c>
      <c r="F800" s="2" t="str">
        <f>Tbl_BalanceHistory[[#This Row],[RespAgy]]&amp;": "&amp;Tbl_BalanceHistory[[#This Row],[RespAgency]]</f>
        <v>194: Department of General Services</v>
      </c>
      <c r="G800" s="3">
        <v>194</v>
      </c>
      <c r="H800" s="3" t="s">
        <v>271</v>
      </c>
      <c r="I800" s="3" t="str">
        <f>_xlfn.XLOOKUP(Tbl_BalanceHistory[[#This Row],[AgyCode]],Tbl_Agencies[Agy Code],Tbl_Agencies[Agy Sort])</f>
        <v>059000</v>
      </c>
      <c r="J800" s="2" t="str">
        <f>Tbl_BalanceHistory[[#This Row],[AgyCode]]&amp;": "&amp;Tbl_BalanceHistory[[#This Row],[Agency Name]]</f>
        <v>194: Department of General Services</v>
      </c>
      <c r="K800" s="1">
        <v>2019</v>
      </c>
      <c r="L800" s="3">
        <v>799</v>
      </c>
      <c r="M800" s="3" t="s">
        <v>62</v>
      </c>
      <c r="N800" s="2" t="str">
        <f>Tbl_BalanceHistory[[#This Row],[ProgramCode]]&amp;": "&amp;Tbl_BalanceHistory[[#This Row],[Program Name]]</f>
        <v>799: Administrative and Support Services</v>
      </c>
      <c r="O800" s="3" t="s">
        <v>886</v>
      </c>
      <c r="P800" s="1" t="str">
        <f>IF(Tbl_BalanceHistory[[#This Row],[FundCode]]="0100","GF",IF(Tbl_BalanceHistory[[#This Row],[FundCode]]="01000","GF","Hi Ed / OCR"))</f>
        <v>GF</v>
      </c>
      <c r="Q800" s="5">
        <v>5192314</v>
      </c>
      <c r="R800" s="5">
        <v>5191994.6500000004</v>
      </c>
      <c r="S800" s="5">
        <v>319.35000000000002</v>
      </c>
      <c r="T800" s="5">
        <v>0</v>
      </c>
      <c r="U800" s="3"/>
      <c r="V800" s="5">
        <v>319.35000000000002</v>
      </c>
      <c r="W800" s="5">
        <v>0</v>
      </c>
      <c r="X800" s="5"/>
      <c r="Y800" s="5"/>
      <c r="Z800" s="5">
        <f>Tbl_BalanceHistory[[#This Row],[Discretionary Recommended - Pre 2022]]+Tbl_BalanceHistory[[#This Row],[Discretionary Balance Recommended: Policy]]+Tbl_BalanceHistory[[#This Row],[Discretionary Balance Recommended: Commitments]]</f>
        <v>0</v>
      </c>
      <c r="AA800" s="5">
        <f>Tbl_BalanceHistory[[#This Row],[Discretionary Balance]]-Tbl_BalanceHistory[[#This Row],[Discretionary Reappropriation]]</f>
        <v>319.35000000000002</v>
      </c>
      <c r="AB800" s="2"/>
      <c r="AC800" s="2"/>
      <c r="AD800" s="2"/>
      <c r="AE800" s="2"/>
    </row>
    <row r="801" spans="1:31" ht="30" x14ac:dyDescent="0.25">
      <c r="A801" s="2" t="s">
        <v>247</v>
      </c>
      <c r="B801" s="3">
        <v>4</v>
      </c>
      <c r="C801" s="3">
        <v>194</v>
      </c>
      <c r="D801" s="3" t="s">
        <v>271</v>
      </c>
      <c r="E801" s="3" t="str">
        <f>_xlfn.XLOOKUP(Tbl_BalanceHistory[[#This Row],[RespAgy]],Tbl_Agencies[Agy Code],Tbl_Agencies[Agy Sort])</f>
        <v>059000</v>
      </c>
      <c r="F801" s="2" t="str">
        <f>Tbl_BalanceHistory[[#This Row],[RespAgy]]&amp;": "&amp;Tbl_BalanceHistory[[#This Row],[RespAgency]]</f>
        <v>194: Department of General Services</v>
      </c>
      <c r="G801" s="3">
        <v>194</v>
      </c>
      <c r="H801" s="3" t="s">
        <v>271</v>
      </c>
      <c r="I801" s="3" t="str">
        <f>_xlfn.XLOOKUP(Tbl_BalanceHistory[[#This Row],[AgyCode]],Tbl_Agencies[Agy Code],Tbl_Agencies[Agy Sort])</f>
        <v>059000</v>
      </c>
      <c r="J801" s="2" t="str">
        <f>Tbl_BalanceHistory[[#This Row],[AgyCode]]&amp;": "&amp;Tbl_BalanceHistory[[#This Row],[Agency Name]]</f>
        <v>194: Department of General Services</v>
      </c>
      <c r="K801" s="1">
        <v>2020</v>
      </c>
      <c r="L801" s="3">
        <v>799</v>
      </c>
      <c r="M801" s="3" t="s">
        <v>62</v>
      </c>
      <c r="N801" s="2" t="str">
        <f>Tbl_BalanceHistory[[#This Row],[ProgramCode]]&amp;": "&amp;Tbl_BalanceHistory[[#This Row],[Program Name]]</f>
        <v>799: Administrative and Support Services</v>
      </c>
      <c r="O801" s="3" t="s">
        <v>886</v>
      </c>
      <c r="P801" s="1" t="str">
        <f>IF(Tbl_BalanceHistory[[#This Row],[FundCode]]="0100","GF",IF(Tbl_BalanceHistory[[#This Row],[FundCode]]="01000","GF","Hi Ed / OCR"))</f>
        <v>GF</v>
      </c>
      <c r="Q801" s="5">
        <v>5400085</v>
      </c>
      <c r="R801" s="5">
        <v>5336272.05</v>
      </c>
      <c r="S801" s="5">
        <v>63812.95</v>
      </c>
      <c r="T801" s="5">
        <v>0</v>
      </c>
      <c r="U801" s="3"/>
      <c r="V801" s="5">
        <v>63812.95</v>
      </c>
      <c r="W801" s="5">
        <v>0</v>
      </c>
      <c r="X801" s="5"/>
      <c r="Y801" s="5"/>
      <c r="Z801" s="5">
        <f>Tbl_BalanceHistory[[#This Row],[Discretionary Recommended - Pre 2022]]+Tbl_BalanceHistory[[#This Row],[Discretionary Balance Recommended: Policy]]+Tbl_BalanceHistory[[#This Row],[Discretionary Balance Recommended: Commitments]]</f>
        <v>0</v>
      </c>
      <c r="AA801" s="5">
        <f>Tbl_BalanceHistory[[#This Row],[Discretionary Balance]]-Tbl_BalanceHistory[[#This Row],[Discretionary Reappropriation]]</f>
        <v>63812.95</v>
      </c>
      <c r="AB801" s="2"/>
      <c r="AC801" s="2"/>
      <c r="AD801" s="2"/>
      <c r="AE801" s="2"/>
    </row>
    <row r="802" spans="1:31" ht="30" x14ac:dyDescent="0.25">
      <c r="A802" s="2" t="s">
        <v>247</v>
      </c>
      <c r="B802" s="3">
        <v>4</v>
      </c>
      <c r="C802" s="3">
        <v>194</v>
      </c>
      <c r="D802" s="3" t="s">
        <v>271</v>
      </c>
      <c r="E802" s="3" t="str">
        <f>_xlfn.XLOOKUP(Tbl_BalanceHistory[[#This Row],[RespAgy]],Tbl_Agencies[Agy Code],Tbl_Agencies[Agy Sort])</f>
        <v>059000</v>
      </c>
      <c r="F802" s="2" t="str">
        <f>Tbl_BalanceHistory[[#This Row],[RespAgy]]&amp;": "&amp;Tbl_BalanceHistory[[#This Row],[RespAgency]]</f>
        <v>194: Department of General Services</v>
      </c>
      <c r="G802" s="3">
        <v>194</v>
      </c>
      <c r="H802" s="3" t="s">
        <v>271</v>
      </c>
      <c r="I802" s="3" t="str">
        <f>_xlfn.XLOOKUP(Tbl_BalanceHistory[[#This Row],[AgyCode]],Tbl_Agencies[Agy Code],Tbl_Agencies[Agy Sort])</f>
        <v>059000</v>
      </c>
      <c r="J802" s="2" t="str">
        <f>Tbl_BalanceHistory[[#This Row],[AgyCode]]&amp;": "&amp;Tbl_BalanceHistory[[#This Row],[Agency Name]]</f>
        <v>194: Department of General Services</v>
      </c>
      <c r="K802" s="1">
        <v>2021</v>
      </c>
      <c r="L802" s="3">
        <v>799</v>
      </c>
      <c r="M802" s="3" t="s">
        <v>62</v>
      </c>
      <c r="N802" s="2" t="str">
        <f>Tbl_BalanceHistory[[#This Row],[ProgramCode]]&amp;": "&amp;Tbl_BalanceHistory[[#This Row],[Program Name]]</f>
        <v>799: Administrative and Support Services</v>
      </c>
      <c r="O802" s="3" t="s">
        <v>886</v>
      </c>
      <c r="P802" s="1" t="str">
        <f>IF(Tbl_BalanceHistory[[#This Row],[FundCode]]="0100","GF",IF(Tbl_BalanceHistory[[#This Row],[FundCode]]="01000","GF","Hi Ed / OCR"))</f>
        <v>GF</v>
      </c>
      <c r="Q802" s="5">
        <v>4947377</v>
      </c>
      <c r="R802" s="5">
        <v>4945146.54</v>
      </c>
      <c r="S802" s="5">
        <v>2230.46</v>
      </c>
      <c r="T802" s="5">
        <v>0</v>
      </c>
      <c r="U802" s="3"/>
      <c r="V802" s="5">
        <v>2230.46</v>
      </c>
      <c r="W802" s="5">
        <v>0</v>
      </c>
      <c r="X802" s="5"/>
      <c r="Y802" s="5"/>
      <c r="Z802" s="5">
        <f>Tbl_BalanceHistory[[#This Row],[Discretionary Recommended - Pre 2022]]+Tbl_BalanceHistory[[#This Row],[Discretionary Balance Recommended: Policy]]+Tbl_BalanceHistory[[#This Row],[Discretionary Balance Recommended: Commitments]]</f>
        <v>0</v>
      </c>
      <c r="AA802" s="5">
        <f>Tbl_BalanceHistory[[#This Row],[Discretionary Balance]]-Tbl_BalanceHistory[[#This Row],[Discretionary Reappropriation]]</f>
        <v>2230.46</v>
      </c>
      <c r="AB802" s="2"/>
      <c r="AC802" s="2"/>
      <c r="AD802" s="2"/>
      <c r="AE802" s="2"/>
    </row>
    <row r="803" spans="1:31" ht="90" x14ac:dyDescent="0.25">
      <c r="A803" s="2" t="s">
        <v>247</v>
      </c>
      <c r="B803" s="3">
        <v>4</v>
      </c>
      <c r="C803" s="3">
        <v>194</v>
      </c>
      <c r="D803" s="3" t="s">
        <v>271</v>
      </c>
      <c r="E803" s="3" t="str">
        <f>_xlfn.XLOOKUP(Tbl_BalanceHistory[[#This Row],[RespAgy]],Tbl_Agencies[Agy Code],Tbl_Agencies[Agy Sort])</f>
        <v>059000</v>
      </c>
      <c r="F803" s="2" t="str">
        <f>Tbl_BalanceHistory[[#This Row],[RespAgy]]&amp;": "&amp;Tbl_BalanceHistory[[#This Row],[RespAgency]]</f>
        <v>194: Department of General Services</v>
      </c>
      <c r="G803" s="3">
        <v>194</v>
      </c>
      <c r="H803" s="3" t="s">
        <v>271</v>
      </c>
      <c r="I803" s="3" t="str">
        <f>_xlfn.XLOOKUP(Tbl_BalanceHistory[[#This Row],[AgyCode]],Tbl_Agencies[Agy Code],Tbl_Agencies[Agy Sort])</f>
        <v>059000</v>
      </c>
      <c r="J803" s="2" t="str">
        <f>Tbl_BalanceHistory[[#This Row],[AgyCode]]&amp;": "&amp;Tbl_BalanceHistory[[#This Row],[Agency Name]]</f>
        <v>194: Department of General Services</v>
      </c>
      <c r="K803" s="1">
        <v>2022</v>
      </c>
      <c r="L803" s="3">
        <v>799</v>
      </c>
      <c r="M803" s="3" t="s">
        <v>62</v>
      </c>
      <c r="N803" s="2" t="str">
        <f>Tbl_BalanceHistory[[#This Row],[ProgramCode]]&amp;": "&amp;Tbl_BalanceHistory[[#This Row],[Program Name]]</f>
        <v>799: Administrative and Support Services</v>
      </c>
      <c r="O803" s="3" t="s">
        <v>886</v>
      </c>
      <c r="P803" s="1" t="str">
        <f>IF(Tbl_BalanceHistory[[#This Row],[FundCode]]="0100","GF",IF(Tbl_BalanceHistory[[#This Row],[FundCode]]="01000","GF","Hi Ed / OCR"))</f>
        <v>GF</v>
      </c>
      <c r="Q803" s="5">
        <v>6007287</v>
      </c>
      <c r="R803" s="5">
        <v>5623256.6100000003</v>
      </c>
      <c r="S803" s="5">
        <v>384030.39</v>
      </c>
      <c r="T803" s="5">
        <v>0</v>
      </c>
      <c r="U803" s="3"/>
      <c r="V803" s="5">
        <v>384030.39</v>
      </c>
      <c r="W803" s="5"/>
      <c r="X803" s="5">
        <v>0</v>
      </c>
      <c r="Y803" s="5">
        <v>140000</v>
      </c>
      <c r="Z803" s="5">
        <f>Tbl_BalanceHistory[[#This Row],[Discretionary Recommended - Pre 2022]]+Tbl_BalanceHistory[[#This Row],[Discretionary Balance Recommended: Policy]]+Tbl_BalanceHistory[[#This Row],[Discretionary Balance Recommended: Commitments]]</f>
        <v>140000</v>
      </c>
      <c r="AA803" s="5">
        <f>Tbl_BalanceHistory[[#This Row],[Discretionary Balance]]-Tbl_BalanceHistory[[#This Row],[Discretionary Reappropriation]]</f>
        <v>244030.39</v>
      </c>
      <c r="AB803" s="2"/>
      <c r="AC803" s="2"/>
      <c r="AD803" s="2" t="s">
        <v>1792</v>
      </c>
      <c r="AE803" s="2" t="s">
        <v>1793</v>
      </c>
    </row>
    <row r="804" spans="1:31" ht="30" x14ac:dyDescent="0.25">
      <c r="A804" s="2" t="s">
        <v>247</v>
      </c>
      <c r="B804" s="3">
        <v>4</v>
      </c>
      <c r="C804" s="3">
        <v>194</v>
      </c>
      <c r="D804" s="3" t="s">
        <v>271</v>
      </c>
      <c r="E804" s="3" t="str">
        <f>_xlfn.XLOOKUP(Tbl_BalanceHistory[[#This Row],[RespAgy]],Tbl_Agencies[Agy Code],Tbl_Agencies[Agy Sort])</f>
        <v>059000</v>
      </c>
      <c r="F804" s="2" t="str">
        <f>Tbl_BalanceHistory[[#This Row],[RespAgy]]&amp;": "&amp;Tbl_BalanceHistory[[#This Row],[RespAgency]]</f>
        <v>194: Department of General Services</v>
      </c>
      <c r="G804" s="3">
        <v>194</v>
      </c>
      <c r="H804" s="3" t="s">
        <v>271</v>
      </c>
      <c r="I804" s="3" t="str">
        <f>_xlfn.XLOOKUP(Tbl_BalanceHistory[[#This Row],[AgyCode]],Tbl_Agencies[Agy Code],Tbl_Agencies[Agy Sort])</f>
        <v>059000</v>
      </c>
      <c r="J804" s="2" t="str">
        <f>Tbl_BalanceHistory[[#This Row],[AgyCode]]&amp;": "&amp;Tbl_BalanceHistory[[#This Row],[Agency Name]]</f>
        <v>194: Department of General Services</v>
      </c>
      <c r="K804" s="1">
        <v>2023</v>
      </c>
      <c r="L804" s="3">
        <v>799</v>
      </c>
      <c r="M804" s="3" t="s">
        <v>62</v>
      </c>
      <c r="N804" s="2" t="str">
        <f>Tbl_BalanceHistory[[#This Row],[ProgramCode]]&amp;": "&amp;Tbl_BalanceHistory[[#This Row],[Program Name]]</f>
        <v>799: Administrative and Support Services</v>
      </c>
      <c r="O804" s="3" t="s">
        <v>886</v>
      </c>
      <c r="P804" s="1" t="str">
        <f>IF(Tbl_BalanceHistory[[#This Row],[FundCode]]="0100","GF",IF(Tbl_BalanceHistory[[#This Row],[FundCode]]="01000","GF","Hi Ed / OCR"))</f>
        <v>GF</v>
      </c>
      <c r="Q804" s="5">
        <v>6852938</v>
      </c>
      <c r="R804" s="5">
        <v>6831934.9299999997</v>
      </c>
      <c r="S804" s="5">
        <v>21003.07</v>
      </c>
      <c r="T804" s="5">
        <v>0</v>
      </c>
      <c r="U804" s="3"/>
      <c r="V804" s="5">
        <v>21003.07</v>
      </c>
      <c r="W804" s="5">
        <v>0</v>
      </c>
      <c r="X804" s="5">
        <v>0</v>
      </c>
      <c r="Y804" s="5">
        <v>0</v>
      </c>
      <c r="Z804" s="5">
        <v>0</v>
      </c>
      <c r="AA804" s="5">
        <v>21003.07</v>
      </c>
      <c r="AB804" s="2"/>
      <c r="AC804" s="2"/>
      <c r="AD804" s="2"/>
      <c r="AE804" s="2"/>
    </row>
    <row r="805" spans="1:31" ht="60" x14ac:dyDescent="0.25">
      <c r="A805" s="2" t="s">
        <v>247</v>
      </c>
      <c r="B805" s="3">
        <v>4</v>
      </c>
      <c r="C805" s="3">
        <v>194</v>
      </c>
      <c r="D805" s="3" t="s">
        <v>271</v>
      </c>
      <c r="E805" s="3" t="str">
        <f>_xlfn.XLOOKUP(Tbl_BalanceHistory[[#This Row],[RespAgy]],Tbl_Agencies[Agy Code],Tbl_Agencies[Agy Sort])</f>
        <v>059000</v>
      </c>
      <c r="F805" s="2" t="str">
        <f>Tbl_BalanceHistory[[#This Row],[RespAgy]]&amp;": "&amp;Tbl_BalanceHistory[[#This Row],[RespAgency]]</f>
        <v>194: Department of General Services</v>
      </c>
      <c r="G805" s="3">
        <v>194</v>
      </c>
      <c r="H805" s="3" t="s">
        <v>271</v>
      </c>
      <c r="I805" s="3" t="str">
        <f>_xlfn.XLOOKUP(Tbl_BalanceHistory[[#This Row],[AgyCode]],Tbl_Agencies[Agy Code],Tbl_Agencies[Agy Sort])</f>
        <v>059000</v>
      </c>
      <c r="J805" s="2" t="str">
        <f>Tbl_BalanceHistory[[#This Row],[AgyCode]]&amp;": "&amp;Tbl_BalanceHistory[[#This Row],[Agency Name]]</f>
        <v>194: Department of General Services</v>
      </c>
      <c r="K805" s="1">
        <v>2024</v>
      </c>
      <c r="L805" s="3">
        <v>799</v>
      </c>
      <c r="M805" s="3" t="s">
        <v>62</v>
      </c>
      <c r="N805" s="2" t="str">
        <f>Tbl_BalanceHistory[[#This Row],[ProgramCode]]&amp;": "&amp;Tbl_BalanceHistory[[#This Row],[Program Name]]</f>
        <v>799: Administrative and Support Services</v>
      </c>
      <c r="O805" s="3" t="s">
        <v>886</v>
      </c>
      <c r="P805" s="1" t="str">
        <f>IF(Tbl_BalanceHistory[[#This Row],[FundCode]]="0100","GF",IF(Tbl_BalanceHistory[[#This Row],[FundCode]]="01000","GF","Hi Ed / OCR"))</f>
        <v>GF</v>
      </c>
      <c r="Q805" s="5">
        <v>21032328</v>
      </c>
      <c r="R805" s="5">
        <v>21030640.280000001</v>
      </c>
      <c r="S805" s="5">
        <v>1687.72</v>
      </c>
      <c r="T805" s="5">
        <v>0</v>
      </c>
      <c r="U805" s="3"/>
      <c r="V805" s="5">
        <v>1687.72</v>
      </c>
      <c r="W805" s="5">
        <v>0</v>
      </c>
      <c r="X805" s="5">
        <v>0</v>
      </c>
      <c r="Y805" s="5">
        <v>0</v>
      </c>
      <c r="Z805" s="5">
        <v>0</v>
      </c>
      <c r="AA805" s="5">
        <v>1687.72</v>
      </c>
      <c r="AB805" s="2"/>
      <c r="AC805" s="2" t="s">
        <v>2521</v>
      </c>
      <c r="AD805" s="2"/>
      <c r="AE805" s="2" t="s">
        <v>2522</v>
      </c>
    </row>
    <row r="806" spans="1:31" ht="45" x14ac:dyDescent="0.25">
      <c r="A806" s="2" t="s">
        <v>247</v>
      </c>
      <c r="B806" s="3">
        <v>4</v>
      </c>
      <c r="C806" s="3">
        <v>129</v>
      </c>
      <c r="D806" s="3" t="s">
        <v>282</v>
      </c>
      <c r="E806" s="3" t="str">
        <f>_xlfn.XLOOKUP(Tbl_BalanceHistory[[#This Row],[RespAgy]],Tbl_Agencies[Agy Code],Tbl_Agencies[Agy Sort])</f>
        <v>060000</v>
      </c>
      <c r="F806" s="2" t="str">
        <f>Tbl_BalanceHistory[[#This Row],[RespAgy]]&amp;": "&amp;Tbl_BalanceHistory[[#This Row],[RespAgency]]</f>
        <v>129: Department of Human Resource Management</v>
      </c>
      <c r="G806" s="3">
        <v>129</v>
      </c>
      <c r="H806" s="3" t="s">
        <v>282</v>
      </c>
      <c r="I806" s="3" t="str">
        <f>_xlfn.XLOOKUP(Tbl_BalanceHistory[[#This Row],[AgyCode]],Tbl_Agencies[Agy Code],Tbl_Agencies[Agy Sort])</f>
        <v>060000</v>
      </c>
      <c r="J806" s="2" t="str">
        <f>Tbl_BalanceHistory[[#This Row],[AgyCode]]&amp;": "&amp;Tbl_BalanceHistory[[#This Row],[Agency Name]]</f>
        <v>129: Department of Human Resource Management</v>
      </c>
      <c r="K806" s="1">
        <v>2014</v>
      </c>
      <c r="L806" s="3">
        <v>704</v>
      </c>
      <c r="M806" s="3" t="s">
        <v>127</v>
      </c>
      <c r="N806" s="2" t="str">
        <f>Tbl_BalanceHistory[[#This Row],[ProgramCode]]&amp;": "&amp;Tbl_BalanceHistory[[#This Row],[Program Name]]</f>
        <v>704: Personnel Management Services</v>
      </c>
      <c r="O806" s="3" t="s">
        <v>1730</v>
      </c>
      <c r="P806" s="1" t="str">
        <f>IF(Tbl_BalanceHistory[[#This Row],[FundCode]]="0100","GF",IF(Tbl_BalanceHistory[[#This Row],[FundCode]]="01000","GF","Hi Ed / OCR"))</f>
        <v>GF</v>
      </c>
      <c r="Q806" s="5">
        <v>4915886</v>
      </c>
      <c r="R806" s="5">
        <v>4915885.6900000004</v>
      </c>
      <c r="S806" s="5">
        <v>0</v>
      </c>
      <c r="T806" s="5">
        <v>0</v>
      </c>
      <c r="U806" s="3"/>
      <c r="V806" s="5">
        <v>0</v>
      </c>
      <c r="W806" s="5">
        <v>0</v>
      </c>
      <c r="X806" s="5"/>
      <c r="Y806" s="5"/>
      <c r="Z806" s="5">
        <f>Tbl_BalanceHistory[[#This Row],[Discretionary Recommended - Pre 2022]]+Tbl_BalanceHistory[[#This Row],[Discretionary Balance Recommended: Policy]]+Tbl_BalanceHistory[[#This Row],[Discretionary Balance Recommended: Commitments]]</f>
        <v>0</v>
      </c>
      <c r="AA806" s="5">
        <f>Tbl_BalanceHistory[[#This Row],[Discretionary Balance]]-Tbl_BalanceHistory[[#This Row],[Discretionary Reappropriation]]</f>
        <v>0</v>
      </c>
      <c r="AB806" s="2"/>
      <c r="AC806" s="2"/>
      <c r="AD806" s="2"/>
      <c r="AE806" s="2"/>
    </row>
    <row r="807" spans="1:31" ht="60" x14ac:dyDescent="0.25">
      <c r="A807" s="2" t="s">
        <v>247</v>
      </c>
      <c r="B807" s="3">
        <v>4</v>
      </c>
      <c r="C807" s="3">
        <v>129</v>
      </c>
      <c r="D807" s="3" t="s">
        <v>282</v>
      </c>
      <c r="E807" s="3" t="str">
        <f>_xlfn.XLOOKUP(Tbl_BalanceHistory[[#This Row],[RespAgy]],Tbl_Agencies[Agy Code],Tbl_Agencies[Agy Sort])</f>
        <v>060000</v>
      </c>
      <c r="F807" s="2" t="str">
        <f>Tbl_BalanceHistory[[#This Row],[RespAgy]]&amp;": "&amp;Tbl_BalanceHistory[[#This Row],[RespAgency]]</f>
        <v>129: Department of Human Resource Management</v>
      </c>
      <c r="G807" s="3">
        <v>129</v>
      </c>
      <c r="H807" s="3" t="s">
        <v>282</v>
      </c>
      <c r="I807" s="3" t="str">
        <f>_xlfn.XLOOKUP(Tbl_BalanceHistory[[#This Row],[AgyCode]],Tbl_Agencies[Agy Code],Tbl_Agencies[Agy Sort])</f>
        <v>060000</v>
      </c>
      <c r="J807" s="2" t="str">
        <f>Tbl_BalanceHistory[[#This Row],[AgyCode]]&amp;": "&amp;Tbl_BalanceHistory[[#This Row],[Agency Name]]</f>
        <v>129: Department of Human Resource Management</v>
      </c>
      <c r="K807" s="1">
        <v>2015</v>
      </c>
      <c r="L807" s="3">
        <v>704</v>
      </c>
      <c r="M807" s="3" t="s">
        <v>127</v>
      </c>
      <c r="N807" s="2" t="str">
        <f>Tbl_BalanceHistory[[#This Row],[ProgramCode]]&amp;": "&amp;Tbl_BalanceHistory[[#This Row],[Program Name]]</f>
        <v>704: Personnel Management Services</v>
      </c>
      <c r="O807" s="3" t="s">
        <v>1730</v>
      </c>
      <c r="P807" s="1" t="str">
        <f>IF(Tbl_BalanceHistory[[#This Row],[FundCode]]="0100","GF",IF(Tbl_BalanceHistory[[#This Row],[FundCode]]="01000","GF","Hi Ed / OCR"))</f>
        <v>GF</v>
      </c>
      <c r="Q807" s="5">
        <v>8224980</v>
      </c>
      <c r="R807" s="5">
        <v>6104383</v>
      </c>
      <c r="S807" s="5">
        <v>2120596</v>
      </c>
      <c r="T807" s="5">
        <v>1913647</v>
      </c>
      <c r="U807" s="3" t="s">
        <v>1794</v>
      </c>
      <c r="V807" s="5">
        <v>206949</v>
      </c>
      <c r="W807" s="5">
        <v>206949</v>
      </c>
      <c r="X807" s="5"/>
      <c r="Y807" s="5"/>
      <c r="Z807" s="5">
        <f>Tbl_BalanceHistory[[#This Row],[Discretionary Recommended - Pre 2022]]+Tbl_BalanceHistory[[#This Row],[Discretionary Balance Recommended: Policy]]+Tbl_BalanceHistory[[#This Row],[Discretionary Balance Recommended: Commitments]]</f>
        <v>206949</v>
      </c>
      <c r="AA807" s="5">
        <f>Tbl_BalanceHistory[[#This Row],[Discretionary Balance]]-Tbl_BalanceHistory[[#This Row],[Discretionary Reappropriation]]</f>
        <v>0</v>
      </c>
      <c r="AB807" s="2" t="s">
        <v>1795</v>
      </c>
      <c r="AC807" s="2"/>
      <c r="AD807" s="2"/>
      <c r="AE807" s="2"/>
    </row>
    <row r="808" spans="1:31" ht="120" x14ac:dyDescent="0.25">
      <c r="A808" s="2" t="s">
        <v>247</v>
      </c>
      <c r="B808" s="3">
        <v>4</v>
      </c>
      <c r="C808" s="3">
        <v>129</v>
      </c>
      <c r="D808" s="3" t="s">
        <v>282</v>
      </c>
      <c r="E808" s="3" t="str">
        <f>_xlfn.XLOOKUP(Tbl_BalanceHistory[[#This Row],[RespAgy]],Tbl_Agencies[Agy Code],Tbl_Agencies[Agy Sort])</f>
        <v>060000</v>
      </c>
      <c r="F808" s="2" t="str">
        <f>Tbl_BalanceHistory[[#This Row],[RespAgy]]&amp;": "&amp;Tbl_BalanceHistory[[#This Row],[RespAgency]]</f>
        <v>129: Department of Human Resource Management</v>
      </c>
      <c r="G808" s="3">
        <v>129</v>
      </c>
      <c r="H808" s="3" t="s">
        <v>282</v>
      </c>
      <c r="I808" s="3" t="str">
        <f>_xlfn.XLOOKUP(Tbl_BalanceHistory[[#This Row],[AgyCode]],Tbl_Agencies[Agy Code],Tbl_Agencies[Agy Sort])</f>
        <v>060000</v>
      </c>
      <c r="J808" s="2" t="str">
        <f>Tbl_BalanceHistory[[#This Row],[AgyCode]]&amp;": "&amp;Tbl_BalanceHistory[[#This Row],[Agency Name]]</f>
        <v>129: Department of Human Resource Management</v>
      </c>
      <c r="K808" s="1">
        <v>2016</v>
      </c>
      <c r="L808" s="3">
        <v>704</v>
      </c>
      <c r="M808" s="3" t="s">
        <v>127</v>
      </c>
      <c r="N808" s="2" t="str">
        <f>Tbl_BalanceHistory[[#This Row],[ProgramCode]]&amp;": "&amp;Tbl_BalanceHistory[[#This Row],[Program Name]]</f>
        <v>704: Personnel Management Services</v>
      </c>
      <c r="O808" s="3" t="s">
        <v>1730</v>
      </c>
      <c r="P808" s="1" t="str">
        <f>IF(Tbl_BalanceHistory[[#This Row],[FundCode]]="0100","GF",IF(Tbl_BalanceHistory[[#This Row],[FundCode]]="01000","GF","Hi Ed / OCR"))</f>
        <v>GF</v>
      </c>
      <c r="Q808" s="5">
        <v>10427375</v>
      </c>
      <c r="R808" s="5">
        <v>6549163.4800000004</v>
      </c>
      <c r="S808" s="5">
        <v>3878211</v>
      </c>
      <c r="T808" s="5">
        <v>0</v>
      </c>
      <c r="U808" s="3"/>
      <c r="V808" s="5">
        <v>3878211</v>
      </c>
      <c r="W808" s="5">
        <v>3553211</v>
      </c>
      <c r="X808" s="5"/>
      <c r="Y808" s="5"/>
      <c r="Z808" s="5">
        <f>Tbl_BalanceHistory[[#This Row],[Discretionary Recommended - Pre 2022]]+Tbl_BalanceHistory[[#This Row],[Discretionary Balance Recommended: Policy]]+Tbl_BalanceHistory[[#This Row],[Discretionary Balance Recommended: Commitments]]</f>
        <v>3553211</v>
      </c>
      <c r="AA808" s="5">
        <f>Tbl_BalanceHistory[[#This Row],[Discretionary Balance]]-Tbl_BalanceHistory[[#This Row],[Discretionary Reappropriation]]</f>
        <v>325000</v>
      </c>
      <c r="AB808" s="2" t="s">
        <v>1796</v>
      </c>
      <c r="AC808" s="2"/>
      <c r="AD808" s="2"/>
      <c r="AE808" s="2"/>
    </row>
    <row r="809" spans="1:31" ht="120" x14ac:dyDescent="0.25">
      <c r="A809" s="2" t="s">
        <v>247</v>
      </c>
      <c r="B809" s="3">
        <v>4</v>
      </c>
      <c r="C809" s="3">
        <v>129</v>
      </c>
      <c r="D809" s="3" t="s">
        <v>282</v>
      </c>
      <c r="E809" s="3" t="str">
        <f>_xlfn.XLOOKUP(Tbl_BalanceHistory[[#This Row],[RespAgy]],Tbl_Agencies[Agy Code],Tbl_Agencies[Agy Sort])</f>
        <v>060000</v>
      </c>
      <c r="F809" s="2" t="str">
        <f>Tbl_BalanceHistory[[#This Row],[RespAgy]]&amp;": "&amp;Tbl_BalanceHistory[[#This Row],[RespAgency]]</f>
        <v>129: Department of Human Resource Management</v>
      </c>
      <c r="G809" s="3">
        <v>129</v>
      </c>
      <c r="H809" s="3" t="s">
        <v>282</v>
      </c>
      <c r="I809" s="3" t="str">
        <f>_xlfn.XLOOKUP(Tbl_BalanceHistory[[#This Row],[AgyCode]],Tbl_Agencies[Agy Code],Tbl_Agencies[Agy Sort])</f>
        <v>060000</v>
      </c>
      <c r="J809" s="2" t="str">
        <f>Tbl_BalanceHistory[[#This Row],[AgyCode]]&amp;": "&amp;Tbl_BalanceHistory[[#This Row],[Agency Name]]</f>
        <v>129: Department of Human Resource Management</v>
      </c>
      <c r="K809" s="1">
        <v>2017</v>
      </c>
      <c r="L809" s="3">
        <v>704</v>
      </c>
      <c r="M809" s="3" t="s">
        <v>127</v>
      </c>
      <c r="N809" s="2" t="str">
        <f>Tbl_BalanceHistory[[#This Row],[ProgramCode]]&amp;": "&amp;Tbl_BalanceHistory[[#This Row],[Program Name]]</f>
        <v>704: Personnel Management Services</v>
      </c>
      <c r="O809" s="3" t="s">
        <v>886</v>
      </c>
      <c r="P809" s="1" t="str">
        <f>IF(Tbl_BalanceHistory[[#This Row],[FundCode]]="0100","GF",IF(Tbl_BalanceHistory[[#This Row],[FundCode]]="01000","GF","Hi Ed / OCR"))</f>
        <v>GF</v>
      </c>
      <c r="Q809" s="5">
        <v>11978263</v>
      </c>
      <c r="R809" s="5">
        <v>9956529.7599999998</v>
      </c>
      <c r="S809" s="5">
        <v>2021733</v>
      </c>
      <c r="T809" s="5">
        <v>0</v>
      </c>
      <c r="U809" s="3"/>
      <c r="V809" s="5">
        <v>2021733</v>
      </c>
      <c r="W809" s="5">
        <v>255087</v>
      </c>
      <c r="X809" s="5"/>
      <c r="Y809" s="5"/>
      <c r="Z809" s="5">
        <f>Tbl_BalanceHistory[[#This Row],[Discretionary Recommended - Pre 2022]]+Tbl_BalanceHistory[[#This Row],[Discretionary Balance Recommended: Policy]]+Tbl_BalanceHistory[[#This Row],[Discretionary Balance Recommended: Commitments]]</f>
        <v>255087</v>
      </c>
      <c r="AA809" s="5">
        <f>Tbl_BalanceHistory[[#This Row],[Discretionary Balance]]-Tbl_BalanceHistory[[#This Row],[Discretionary Reappropriation]]</f>
        <v>1766646</v>
      </c>
      <c r="AB809" s="2" t="s">
        <v>1797</v>
      </c>
      <c r="AC809" s="2"/>
      <c r="AD809" s="2"/>
      <c r="AE809" s="2"/>
    </row>
    <row r="810" spans="1:31" ht="45" x14ac:dyDescent="0.25">
      <c r="A810" s="2" t="s">
        <v>247</v>
      </c>
      <c r="B810" s="3">
        <v>4</v>
      </c>
      <c r="C810" s="3">
        <v>129</v>
      </c>
      <c r="D810" s="3" t="s">
        <v>282</v>
      </c>
      <c r="E810" s="3" t="str">
        <f>_xlfn.XLOOKUP(Tbl_BalanceHistory[[#This Row],[RespAgy]],Tbl_Agencies[Agy Code],Tbl_Agencies[Agy Sort])</f>
        <v>060000</v>
      </c>
      <c r="F810" s="2" t="str">
        <f>Tbl_BalanceHistory[[#This Row],[RespAgy]]&amp;": "&amp;Tbl_BalanceHistory[[#This Row],[RespAgency]]</f>
        <v>129: Department of Human Resource Management</v>
      </c>
      <c r="G810" s="3">
        <v>129</v>
      </c>
      <c r="H810" s="3" t="s">
        <v>282</v>
      </c>
      <c r="I810" s="3" t="str">
        <f>_xlfn.XLOOKUP(Tbl_BalanceHistory[[#This Row],[AgyCode]],Tbl_Agencies[Agy Code],Tbl_Agencies[Agy Sort])</f>
        <v>060000</v>
      </c>
      <c r="J810" s="2" t="str">
        <f>Tbl_BalanceHistory[[#This Row],[AgyCode]]&amp;": "&amp;Tbl_BalanceHistory[[#This Row],[Agency Name]]</f>
        <v>129: Department of Human Resource Management</v>
      </c>
      <c r="K810" s="1">
        <v>2018</v>
      </c>
      <c r="L810" s="3">
        <v>704</v>
      </c>
      <c r="M810" s="3" t="s">
        <v>127</v>
      </c>
      <c r="N810" s="2" t="str">
        <f>Tbl_BalanceHistory[[#This Row],[ProgramCode]]&amp;": "&amp;Tbl_BalanceHistory[[#This Row],[Program Name]]</f>
        <v>704: Personnel Management Services</v>
      </c>
      <c r="O810" s="3" t="s">
        <v>886</v>
      </c>
      <c r="P810" s="1" t="str">
        <f>IF(Tbl_BalanceHistory[[#This Row],[FundCode]]="0100","GF",IF(Tbl_BalanceHistory[[#This Row],[FundCode]]="01000","GF","Hi Ed / OCR"))</f>
        <v>GF</v>
      </c>
      <c r="Q810" s="5">
        <v>5314313</v>
      </c>
      <c r="R810" s="5">
        <v>5314279.34</v>
      </c>
      <c r="S810" s="5">
        <v>33</v>
      </c>
      <c r="T810" s="5">
        <v>0</v>
      </c>
      <c r="U810" s="3"/>
      <c r="V810" s="5">
        <v>33</v>
      </c>
      <c r="W810" s="5">
        <v>0</v>
      </c>
      <c r="X810" s="5"/>
      <c r="Y810" s="5"/>
      <c r="Z810" s="5">
        <f>Tbl_BalanceHistory[[#This Row],[Discretionary Recommended - Pre 2022]]+Tbl_BalanceHistory[[#This Row],[Discretionary Balance Recommended: Policy]]+Tbl_BalanceHistory[[#This Row],[Discretionary Balance Recommended: Commitments]]</f>
        <v>0</v>
      </c>
      <c r="AA810" s="5">
        <f>Tbl_BalanceHistory[[#This Row],[Discretionary Balance]]-Tbl_BalanceHistory[[#This Row],[Discretionary Reappropriation]]</f>
        <v>33</v>
      </c>
      <c r="AB810" s="2"/>
      <c r="AC810" s="2"/>
      <c r="AD810" s="2"/>
      <c r="AE810" s="2"/>
    </row>
    <row r="811" spans="1:31" ht="45" x14ac:dyDescent="0.25">
      <c r="A811" s="2" t="s">
        <v>247</v>
      </c>
      <c r="B811" s="3">
        <v>4</v>
      </c>
      <c r="C811" s="3">
        <v>129</v>
      </c>
      <c r="D811" s="3" t="s">
        <v>282</v>
      </c>
      <c r="E811" s="3" t="str">
        <f>_xlfn.XLOOKUP(Tbl_BalanceHistory[[#This Row],[RespAgy]],Tbl_Agencies[Agy Code],Tbl_Agencies[Agy Sort])</f>
        <v>060000</v>
      </c>
      <c r="F811" s="2" t="str">
        <f>Tbl_BalanceHistory[[#This Row],[RespAgy]]&amp;": "&amp;Tbl_BalanceHistory[[#This Row],[RespAgency]]</f>
        <v>129: Department of Human Resource Management</v>
      </c>
      <c r="G811" s="3">
        <v>129</v>
      </c>
      <c r="H811" s="3" t="s">
        <v>282</v>
      </c>
      <c r="I811" s="3" t="str">
        <f>_xlfn.XLOOKUP(Tbl_BalanceHistory[[#This Row],[AgyCode]],Tbl_Agencies[Agy Code],Tbl_Agencies[Agy Sort])</f>
        <v>060000</v>
      </c>
      <c r="J811" s="2" t="str">
        <f>Tbl_BalanceHistory[[#This Row],[AgyCode]]&amp;": "&amp;Tbl_BalanceHistory[[#This Row],[Agency Name]]</f>
        <v>129: Department of Human Resource Management</v>
      </c>
      <c r="K811" s="1">
        <v>2019</v>
      </c>
      <c r="L811" s="3">
        <v>704</v>
      </c>
      <c r="M811" s="3" t="s">
        <v>127</v>
      </c>
      <c r="N811" s="2" t="str">
        <f>Tbl_BalanceHistory[[#This Row],[ProgramCode]]&amp;": "&amp;Tbl_BalanceHistory[[#This Row],[Program Name]]</f>
        <v>704: Personnel Management Services</v>
      </c>
      <c r="O811" s="3" t="s">
        <v>886</v>
      </c>
      <c r="P811" s="1" t="str">
        <f>IF(Tbl_BalanceHistory[[#This Row],[FundCode]]="0100","GF",IF(Tbl_BalanceHistory[[#This Row],[FundCode]]="01000","GF","Hi Ed / OCR"))</f>
        <v>GF</v>
      </c>
      <c r="Q811" s="5">
        <v>5583315</v>
      </c>
      <c r="R811" s="5">
        <v>5583228.4199999999</v>
      </c>
      <c r="S811" s="5">
        <v>86.58</v>
      </c>
      <c r="T811" s="5">
        <v>0</v>
      </c>
      <c r="U811" s="3"/>
      <c r="V811" s="5">
        <v>86.58</v>
      </c>
      <c r="W811" s="5">
        <v>0</v>
      </c>
      <c r="X811" s="5"/>
      <c r="Y811" s="5"/>
      <c r="Z811" s="5">
        <f>Tbl_BalanceHistory[[#This Row],[Discretionary Recommended - Pre 2022]]+Tbl_BalanceHistory[[#This Row],[Discretionary Balance Recommended: Policy]]+Tbl_BalanceHistory[[#This Row],[Discretionary Balance Recommended: Commitments]]</f>
        <v>0</v>
      </c>
      <c r="AA811" s="5">
        <f>Tbl_BalanceHistory[[#This Row],[Discretionary Balance]]-Tbl_BalanceHistory[[#This Row],[Discretionary Reappropriation]]</f>
        <v>86.58</v>
      </c>
      <c r="AB811" s="2"/>
      <c r="AC811" s="2"/>
      <c r="AD811" s="2"/>
      <c r="AE811" s="2"/>
    </row>
    <row r="812" spans="1:31" ht="45" x14ac:dyDescent="0.25">
      <c r="A812" s="2" t="s">
        <v>247</v>
      </c>
      <c r="B812" s="3">
        <v>4</v>
      </c>
      <c r="C812" s="3">
        <v>129</v>
      </c>
      <c r="D812" s="3" t="s">
        <v>282</v>
      </c>
      <c r="E812" s="3" t="str">
        <f>_xlfn.XLOOKUP(Tbl_BalanceHistory[[#This Row],[RespAgy]],Tbl_Agencies[Agy Code],Tbl_Agencies[Agy Sort])</f>
        <v>060000</v>
      </c>
      <c r="F812" s="2" t="str">
        <f>Tbl_BalanceHistory[[#This Row],[RespAgy]]&amp;": "&amp;Tbl_BalanceHistory[[#This Row],[RespAgency]]</f>
        <v>129: Department of Human Resource Management</v>
      </c>
      <c r="G812" s="3">
        <v>129</v>
      </c>
      <c r="H812" s="3" t="s">
        <v>282</v>
      </c>
      <c r="I812" s="3" t="str">
        <f>_xlfn.XLOOKUP(Tbl_BalanceHistory[[#This Row],[AgyCode]],Tbl_Agencies[Agy Code],Tbl_Agencies[Agy Sort])</f>
        <v>060000</v>
      </c>
      <c r="J812" s="2" t="str">
        <f>Tbl_BalanceHistory[[#This Row],[AgyCode]]&amp;": "&amp;Tbl_BalanceHistory[[#This Row],[Agency Name]]</f>
        <v>129: Department of Human Resource Management</v>
      </c>
      <c r="K812" s="1">
        <v>2020</v>
      </c>
      <c r="L812" s="3">
        <v>704</v>
      </c>
      <c r="M812" s="3" t="s">
        <v>127</v>
      </c>
      <c r="N812" s="2" t="str">
        <f>Tbl_BalanceHistory[[#This Row],[ProgramCode]]&amp;": "&amp;Tbl_BalanceHistory[[#This Row],[Program Name]]</f>
        <v>704: Personnel Management Services</v>
      </c>
      <c r="O812" s="3" t="s">
        <v>886</v>
      </c>
      <c r="P812" s="1" t="str">
        <f>IF(Tbl_BalanceHistory[[#This Row],[FundCode]]="0100","GF",IF(Tbl_BalanceHistory[[#This Row],[FundCode]]="01000","GF","Hi Ed / OCR"))</f>
        <v>GF</v>
      </c>
      <c r="Q812" s="5">
        <v>6045336</v>
      </c>
      <c r="R812" s="5">
        <v>6041802.9100000001</v>
      </c>
      <c r="S812" s="5">
        <v>3533.09</v>
      </c>
      <c r="T812" s="5">
        <v>0</v>
      </c>
      <c r="U812" s="3"/>
      <c r="V812" s="5">
        <v>3533.09</v>
      </c>
      <c r="W812" s="5">
        <v>0</v>
      </c>
      <c r="X812" s="5"/>
      <c r="Y812" s="5"/>
      <c r="Z812" s="5">
        <f>Tbl_BalanceHistory[[#This Row],[Discretionary Recommended - Pre 2022]]+Tbl_BalanceHistory[[#This Row],[Discretionary Balance Recommended: Policy]]+Tbl_BalanceHistory[[#This Row],[Discretionary Balance Recommended: Commitments]]</f>
        <v>0</v>
      </c>
      <c r="AA812" s="5">
        <f>Tbl_BalanceHistory[[#This Row],[Discretionary Balance]]-Tbl_BalanceHistory[[#This Row],[Discretionary Reappropriation]]</f>
        <v>3533.09</v>
      </c>
      <c r="AB812" s="2"/>
      <c r="AC812" s="2"/>
      <c r="AD812" s="2"/>
      <c r="AE812" s="2"/>
    </row>
    <row r="813" spans="1:31" ht="45" x14ac:dyDescent="0.25">
      <c r="A813" s="2" t="s">
        <v>247</v>
      </c>
      <c r="B813" s="3">
        <v>4</v>
      </c>
      <c r="C813" s="3">
        <v>129</v>
      </c>
      <c r="D813" s="3" t="s">
        <v>282</v>
      </c>
      <c r="E813" s="3" t="str">
        <f>_xlfn.XLOOKUP(Tbl_BalanceHistory[[#This Row],[RespAgy]],Tbl_Agencies[Agy Code],Tbl_Agencies[Agy Sort])</f>
        <v>060000</v>
      </c>
      <c r="F813" s="2" t="str">
        <f>Tbl_BalanceHistory[[#This Row],[RespAgy]]&amp;": "&amp;Tbl_BalanceHistory[[#This Row],[RespAgency]]</f>
        <v>129: Department of Human Resource Management</v>
      </c>
      <c r="G813" s="3">
        <v>129</v>
      </c>
      <c r="H813" s="3" t="s">
        <v>282</v>
      </c>
      <c r="I813" s="3" t="str">
        <f>_xlfn.XLOOKUP(Tbl_BalanceHistory[[#This Row],[AgyCode]],Tbl_Agencies[Agy Code],Tbl_Agencies[Agy Sort])</f>
        <v>060000</v>
      </c>
      <c r="J813" s="2" t="str">
        <f>Tbl_BalanceHistory[[#This Row],[AgyCode]]&amp;": "&amp;Tbl_BalanceHistory[[#This Row],[Agency Name]]</f>
        <v>129: Department of Human Resource Management</v>
      </c>
      <c r="K813" s="1">
        <v>2021</v>
      </c>
      <c r="L813" s="3">
        <v>704</v>
      </c>
      <c r="M813" s="3" t="s">
        <v>127</v>
      </c>
      <c r="N813" s="2" t="str">
        <f>Tbl_BalanceHistory[[#This Row],[ProgramCode]]&amp;": "&amp;Tbl_BalanceHistory[[#This Row],[Program Name]]</f>
        <v>704: Personnel Management Services</v>
      </c>
      <c r="O813" s="3" t="s">
        <v>886</v>
      </c>
      <c r="P813" s="1" t="str">
        <f>IF(Tbl_BalanceHistory[[#This Row],[FundCode]]="0100","GF",IF(Tbl_BalanceHistory[[#This Row],[FundCode]]="01000","GF","Hi Ed / OCR"))</f>
        <v>GF</v>
      </c>
      <c r="Q813" s="5">
        <v>5185618</v>
      </c>
      <c r="R813" s="5">
        <v>5185618</v>
      </c>
      <c r="S813" s="5">
        <v>0</v>
      </c>
      <c r="T813" s="5">
        <v>0</v>
      </c>
      <c r="U813" s="3"/>
      <c r="V813" s="5">
        <v>0</v>
      </c>
      <c r="W813" s="5">
        <v>0</v>
      </c>
      <c r="X813" s="5"/>
      <c r="Y813" s="5"/>
      <c r="Z813" s="5">
        <f>Tbl_BalanceHistory[[#This Row],[Discretionary Recommended - Pre 2022]]+Tbl_BalanceHistory[[#This Row],[Discretionary Balance Recommended: Policy]]+Tbl_BalanceHistory[[#This Row],[Discretionary Balance Recommended: Commitments]]</f>
        <v>0</v>
      </c>
      <c r="AA813" s="5">
        <f>Tbl_BalanceHistory[[#This Row],[Discretionary Balance]]-Tbl_BalanceHistory[[#This Row],[Discretionary Reappropriation]]</f>
        <v>0</v>
      </c>
      <c r="AB813" s="2"/>
      <c r="AC813" s="2"/>
      <c r="AD813" s="2"/>
      <c r="AE813" s="2"/>
    </row>
    <row r="814" spans="1:31" ht="45" x14ac:dyDescent="0.25">
      <c r="A814" s="2" t="s">
        <v>247</v>
      </c>
      <c r="B814" s="3">
        <v>4</v>
      </c>
      <c r="C814" s="3">
        <v>129</v>
      </c>
      <c r="D814" s="3" t="s">
        <v>282</v>
      </c>
      <c r="E814" s="3" t="str">
        <f>_xlfn.XLOOKUP(Tbl_BalanceHistory[[#This Row],[RespAgy]],Tbl_Agencies[Agy Code],Tbl_Agencies[Agy Sort])</f>
        <v>060000</v>
      </c>
      <c r="F814" s="2" t="str">
        <f>Tbl_BalanceHistory[[#This Row],[RespAgy]]&amp;": "&amp;Tbl_BalanceHistory[[#This Row],[RespAgency]]</f>
        <v>129: Department of Human Resource Management</v>
      </c>
      <c r="G814" s="3">
        <v>129</v>
      </c>
      <c r="H814" s="3" t="s">
        <v>282</v>
      </c>
      <c r="I814" s="3" t="str">
        <f>_xlfn.XLOOKUP(Tbl_BalanceHistory[[#This Row],[AgyCode]],Tbl_Agencies[Agy Code],Tbl_Agencies[Agy Sort])</f>
        <v>060000</v>
      </c>
      <c r="J814" s="2" t="str">
        <f>Tbl_BalanceHistory[[#This Row],[AgyCode]]&amp;": "&amp;Tbl_BalanceHistory[[#This Row],[Agency Name]]</f>
        <v>129: Department of Human Resource Management</v>
      </c>
      <c r="K814" s="1">
        <v>2022</v>
      </c>
      <c r="L814" s="3">
        <v>704</v>
      </c>
      <c r="M814" s="3" t="s">
        <v>127</v>
      </c>
      <c r="N814" s="2" t="str">
        <f>Tbl_BalanceHistory[[#This Row],[ProgramCode]]&amp;": "&amp;Tbl_BalanceHistory[[#This Row],[Program Name]]</f>
        <v>704: Personnel Management Services</v>
      </c>
      <c r="O814" s="3" t="s">
        <v>886</v>
      </c>
      <c r="P814" s="1" t="str">
        <f>IF(Tbl_BalanceHistory[[#This Row],[FundCode]]="0100","GF",IF(Tbl_BalanceHistory[[#This Row],[FundCode]]="01000","GF","Hi Ed / OCR"))</f>
        <v>GF</v>
      </c>
      <c r="Q814" s="5">
        <v>6713816</v>
      </c>
      <c r="R814" s="5">
        <v>5709246.4000000004</v>
      </c>
      <c r="S814" s="5">
        <v>1004569.6</v>
      </c>
      <c r="T814" s="5">
        <v>0</v>
      </c>
      <c r="U814" s="3"/>
      <c r="V814" s="5">
        <v>1004569.6</v>
      </c>
      <c r="W814" s="5"/>
      <c r="X814" s="5">
        <v>0</v>
      </c>
      <c r="Y814" s="5">
        <v>0</v>
      </c>
      <c r="Z814" s="5">
        <f>Tbl_BalanceHistory[[#This Row],[Discretionary Recommended - Pre 2022]]+Tbl_BalanceHistory[[#This Row],[Discretionary Balance Recommended: Policy]]+Tbl_BalanceHistory[[#This Row],[Discretionary Balance Recommended: Commitments]]</f>
        <v>0</v>
      </c>
      <c r="AA814" s="5">
        <f>Tbl_BalanceHistory[[#This Row],[Discretionary Balance]]-Tbl_BalanceHistory[[#This Row],[Discretionary Reappropriation]]</f>
        <v>1004569.6</v>
      </c>
      <c r="AB814" s="2"/>
      <c r="AC814" s="2"/>
      <c r="AD814" s="2"/>
      <c r="AE814" s="2"/>
    </row>
    <row r="815" spans="1:31" ht="45" x14ac:dyDescent="0.25">
      <c r="A815" s="2" t="s">
        <v>247</v>
      </c>
      <c r="B815" s="3">
        <v>4</v>
      </c>
      <c r="C815" s="3">
        <v>129</v>
      </c>
      <c r="D815" s="3" t="s">
        <v>282</v>
      </c>
      <c r="E815" s="3" t="str">
        <f>_xlfn.XLOOKUP(Tbl_BalanceHistory[[#This Row],[RespAgy]],Tbl_Agencies[Agy Code],Tbl_Agencies[Agy Sort])</f>
        <v>060000</v>
      </c>
      <c r="F815" s="2" t="str">
        <f>Tbl_BalanceHistory[[#This Row],[RespAgy]]&amp;": "&amp;Tbl_BalanceHistory[[#This Row],[RespAgency]]</f>
        <v>129: Department of Human Resource Management</v>
      </c>
      <c r="G815" s="3">
        <v>129</v>
      </c>
      <c r="H815" s="3" t="s">
        <v>282</v>
      </c>
      <c r="I815" s="3" t="str">
        <f>_xlfn.XLOOKUP(Tbl_BalanceHistory[[#This Row],[AgyCode]],Tbl_Agencies[Agy Code],Tbl_Agencies[Agy Sort])</f>
        <v>060000</v>
      </c>
      <c r="J815" s="2" t="str">
        <f>Tbl_BalanceHistory[[#This Row],[AgyCode]]&amp;": "&amp;Tbl_BalanceHistory[[#This Row],[Agency Name]]</f>
        <v>129: Department of Human Resource Management</v>
      </c>
      <c r="K815" s="1">
        <v>2023</v>
      </c>
      <c r="L815" s="3">
        <v>704</v>
      </c>
      <c r="M815" s="3" t="s">
        <v>127</v>
      </c>
      <c r="N815" s="2" t="str">
        <f>Tbl_BalanceHistory[[#This Row],[ProgramCode]]&amp;": "&amp;Tbl_BalanceHistory[[#This Row],[Program Name]]</f>
        <v>704: Personnel Management Services</v>
      </c>
      <c r="O815" s="3" t="s">
        <v>886</v>
      </c>
      <c r="P815" s="1" t="str">
        <f>IF(Tbl_BalanceHistory[[#This Row],[FundCode]]="0100","GF",IF(Tbl_BalanceHistory[[#This Row],[FundCode]]="01000","GF","Hi Ed / OCR"))</f>
        <v>GF</v>
      </c>
      <c r="Q815" s="5">
        <v>8734196</v>
      </c>
      <c r="R815" s="5">
        <v>8270859.3200000003</v>
      </c>
      <c r="S815" s="5">
        <v>463336.68</v>
      </c>
      <c r="T815" s="5">
        <v>0</v>
      </c>
      <c r="U815" s="3"/>
      <c r="V815" s="5">
        <v>463336.68</v>
      </c>
      <c r="W815" s="5">
        <v>0</v>
      </c>
      <c r="X815" s="5">
        <v>0</v>
      </c>
      <c r="Y815" s="5">
        <v>0</v>
      </c>
      <c r="Z815" s="5">
        <v>0</v>
      </c>
      <c r="AA815" s="5">
        <v>463336.68</v>
      </c>
      <c r="AB815" s="2"/>
      <c r="AC815" s="2"/>
      <c r="AD815" s="2"/>
      <c r="AE815" s="2"/>
    </row>
    <row r="816" spans="1:31" ht="45" x14ac:dyDescent="0.25">
      <c r="A816" s="2" t="s">
        <v>247</v>
      </c>
      <c r="B816" s="3">
        <v>4</v>
      </c>
      <c r="C816" s="3">
        <v>129</v>
      </c>
      <c r="D816" s="3" t="s">
        <v>282</v>
      </c>
      <c r="E816" s="3" t="str">
        <f>_xlfn.XLOOKUP(Tbl_BalanceHistory[[#This Row],[RespAgy]],Tbl_Agencies[Agy Code],Tbl_Agencies[Agy Sort])</f>
        <v>060000</v>
      </c>
      <c r="F816" s="2" t="str">
        <f>Tbl_BalanceHistory[[#This Row],[RespAgy]]&amp;": "&amp;Tbl_BalanceHistory[[#This Row],[RespAgency]]</f>
        <v>129: Department of Human Resource Management</v>
      </c>
      <c r="G816" s="3">
        <v>129</v>
      </c>
      <c r="H816" s="3" t="s">
        <v>282</v>
      </c>
      <c r="I816" s="3" t="str">
        <f>_xlfn.XLOOKUP(Tbl_BalanceHistory[[#This Row],[AgyCode]],Tbl_Agencies[Agy Code],Tbl_Agencies[Agy Sort])</f>
        <v>060000</v>
      </c>
      <c r="J816" s="2" t="str">
        <f>Tbl_BalanceHistory[[#This Row],[AgyCode]]&amp;": "&amp;Tbl_BalanceHistory[[#This Row],[Agency Name]]</f>
        <v>129: Department of Human Resource Management</v>
      </c>
      <c r="K816" s="1">
        <v>2024</v>
      </c>
      <c r="L816" s="3">
        <v>704</v>
      </c>
      <c r="M816" s="3" t="s">
        <v>127</v>
      </c>
      <c r="N816" s="2" t="str">
        <f>Tbl_BalanceHistory[[#This Row],[ProgramCode]]&amp;": "&amp;Tbl_BalanceHistory[[#This Row],[Program Name]]</f>
        <v>704: Personnel Management Services</v>
      </c>
      <c r="O816" s="3" t="s">
        <v>886</v>
      </c>
      <c r="P816" s="1" t="str">
        <f>IF(Tbl_BalanceHistory[[#This Row],[FundCode]]="0100","GF",IF(Tbl_BalanceHistory[[#This Row],[FundCode]]="01000","GF","Hi Ed / OCR"))</f>
        <v>GF</v>
      </c>
      <c r="Q816" s="5">
        <v>8317359.1500000004</v>
      </c>
      <c r="R816" s="5">
        <v>8304131.0999999996</v>
      </c>
      <c r="S816" s="5">
        <v>13228.05</v>
      </c>
      <c r="T816" s="5">
        <v>0</v>
      </c>
      <c r="U816" s="3"/>
      <c r="V816" s="5">
        <v>13228.05</v>
      </c>
      <c r="W816" s="5">
        <v>0</v>
      </c>
      <c r="X816" s="5">
        <v>0</v>
      </c>
      <c r="Y816" s="5">
        <v>0</v>
      </c>
      <c r="Z816" s="5">
        <v>0</v>
      </c>
      <c r="AA816" s="5">
        <v>13228.05</v>
      </c>
      <c r="AB816" s="2"/>
      <c r="AC816" s="2"/>
      <c r="AD816" s="2"/>
      <c r="AE816" s="2"/>
    </row>
    <row r="817" spans="1:31" ht="45" x14ac:dyDescent="0.25">
      <c r="A817" s="2" t="s">
        <v>247</v>
      </c>
      <c r="B817" s="3">
        <v>4</v>
      </c>
      <c r="C817" s="3">
        <v>129</v>
      </c>
      <c r="D817" s="3" t="s">
        <v>282</v>
      </c>
      <c r="E817" s="3" t="str">
        <f>_xlfn.XLOOKUP(Tbl_BalanceHistory[[#This Row],[RespAgy]],Tbl_Agencies[Agy Code],Tbl_Agencies[Agy Sort])</f>
        <v>060000</v>
      </c>
      <c r="F817" s="2" t="str">
        <f>Tbl_BalanceHistory[[#This Row],[RespAgy]]&amp;": "&amp;Tbl_BalanceHistory[[#This Row],[RespAgency]]</f>
        <v>129: Department of Human Resource Management</v>
      </c>
      <c r="G817" s="3">
        <v>164</v>
      </c>
      <c r="H817" s="3" t="s">
        <v>285</v>
      </c>
      <c r="I817" s="3" t="str">
        <f>_xlfn.XLOOKUP(Tbl_BalanceHistory[[#This Row],[AgyCode]],Tbl_Agencies[Agy Code],Tbl_Agencies[Agy Sort])</f>
        <v>061001</v>
      </c>
      <c r="J817" s="2" t="str">
        <f>Tbl_BalanceHistory[[#This Row],[AgyCode]]&amp;": "&amp;Tbl_BalanceHistory[[#This Row],[Agency Name]]</f>
        <v>164: Virginia Management Fellows Program Administration</v>
      </c>
      <c r="K817" s="1">
        <v>2020</v>
      </c>
      <c r="L817" s="3">
        <v>799</v>
      </c>
      <c r="M817" s="3" t="s">
        <v>62</v>
      </c>
      <c r="N817" s="2" t="str">
        <f>Tbl_BalanceHistory[[#This Row],[ProgramCode]]&amp;": "&amp;Tbl_BalanceHistory[[#This Row],[Program Name]]</f>
        <v>799: Administrative and Support Services</v>
      </c>
      <c r="O817" s="3" t="s">
        <v>886</v>
      </c>
      <c r="P817" s="1" t="str">
        <f>IF(Tbl_BalanceHistory[[#This Row],[FundCode]]="0100","GF",IF(Tbl_BalanceHistory[[#This Row],[FundCode]]="01000","GF","Hi Ed / OCR"))</f>
        <v>GF</v>
      </c>
      <c r="Q817" s="5">
        <v>1495454.67</v>
      </c>
      <c r="R817" s="5">
        <v>938925.1</v>
      </c>
      <c r="S817" s="5">
        <v>556529.56999999995</v>
      </c>
      <c r="T817" s="5">
        <v>556529.56999999995</v>
      </c>
      <c r="U817" s="3" t="s">
        <v>1798</v>
      </c>
      <c r="V817" s="5">
        <v>0</v>
      </c>
      <c r="W817" s="5">
        <v>0</v>
      </c>
      <c r="X817" s="5"/>
      <c r="Y817" s="5"/>
      <c r="Z817" s="5">
        <f>Tbl_BalanceHistory[[#This Row],[Discretionary Recommended - Pre 2022]]+Tbl_BalanceHistory[[#This Row],[Discretionary Balance Recommended: Policy]]+Tbl_BalanceHistory[[#This Row],[Discretionary Balance Recommended: Commitments]]</f>
        <v>0</v>
      </c>
      <c r="AA817" s="5">
        <f>Tbl_BalanceHistory[[#This Row],[Discretionary Balance]]-Tbl_BalanceHistory[[#This Row],[Discretionary Reappropriation]]</f>
        <v>0</v>
      </c>
      <c r="AB817" s="2"/>
      <c r="AC817" s="2"/>
      <c r="AD817" s="2"/>
      <c r="AE817" s="2"/>
    </row>
    <row r="818" spans="1:31" ht="60" x14ac:dyDescent="0.25">
      <c r="A818" s="2" t="s">
        <v>247</v>
      </c>
      <c r="B818" s="3">
        <v>4</v>
      </c>
      <c r="C818" s="3">
        <v>164</v>
      </c>
      <c r="D818" s="3" t="s">
        <v>285</v>
      </c>
      <c r="E818" s="3" t="str">
        <f>_xlfn.XLOOKUP(Tbl_BalanceHistory[[#This Row],[RespAgy]],Tbl_Agencies[Agy Code],Tbl_Agencies[Agy Sort])</f>
        <v>061001</v>
      </c>
      <c r="F818" s="2" t="str">
        <f>Tbl_BalanceHistory[[#This Row],[RespAgy]]&amp;": "&amp;Tbl_BalanceHistory[[#This Row],[RespAgency]]</f>
        <v>164: Virginia Management Fellows Program Administration</v>
      </c>
      <c r="G818" s="3">
        <v>164</v>
      </c>
      <c r="H818" s="3" t="s">
        <v>285</v>
      </c>
      <c r="I818" s="3" t="str">
        <f>_xlfn.XLOOKUP(Tbl_BalanceHistory[[#This Row],[AgyCode]],Tbl_Agencies[Agy Code],Tbl_Agencies[Agy Sort])</f>
        <v>061001</v>
      </c>
      <c r="J818" s="2" t="str">
        <f>Tbl_BalanceHistory[[#This Row],[AgyCode]]&amp;": "&amp;Tbl_BalanceHistory[[#This Row],[Agency Name]]</f>
        <v>164: Virginia Management Fellows Program Administration</v>
      </c>
      <c r="K818" s="1">
        <v>2021</v>
      </c>
      <c r="L818" s="3">
        <v>799</v>
      </c>
      <c r="M818" s="3" t="s">
        <v>62</v>
      </c>
      <c r="N818" s="2" t="str">
        <f>Tbl_BalanceHistory[[#This Row],[ProgramCode]]&amp;": "&amp;Tbl_BalanceHistory[[#This Row],[Program Name]]</f>
        <v>799: Administrative and Support Services</v>
      </c>
      <c r="O818" s="3" t="s">
        <v>886</v>
      </c>
      <c r="P818" s="1" t="str">
        <f>IF(Tbl_BalanceHistory[[#This Row],[FundCode]]="0100","GF",IF(Tbl_BalanceHistory[[#This Row],[FundCode]]="01000","GF","Hi Ed / OCR"))</f>
        <v>GF</v>
      </c>
      <c r="Q818" s="5">
        <v>1723353.57</v>
      </c>
      <c r="R818" s="5">
        <v>594825.31000000006</v>
      </c>
      <c r="S818" s="5">
        <v>1128528.26</v>
      </c>
      <c r="T818" s="5">
        <v>1128528.26</v>
      </c>
      <c r="U818" s="3" t="s">
        <v>1799</v>
      </c>
      <c r="V818" s="5">
        <v>0</v>
      </c>
      <c r="W818" s="5">
        <v>0</v>
      </c>
      <c r="X818" s="5"/>
      <c r="Y818" s="5"/>
      <c r="Z818" s="5">
        <f>Tbl_BalanceHistory[[#This Row],[Discretionary Recommended - Pre 2022]]+Tbl_BalanceHistory[[#This Row],[Discretionary Balance Recommended: Policy]]+Tbl_BalanceHistory[[#This Row],[Discretionary Balance Recommended: Commitments]]</f>
        <v>0</v>
      </c>
      <c r="AA818" s="5">
        <f>Tbl_BalanceHistory[[#This Row],[Discretionary Balance]]-Tbl_BalanceHistory[[#This Row],[Discretionary Reappropriation]]</f>
        <v>0</v>
      </c>
      <c r="AB818" s="2"/>
      <c r="AC818" s="2"/>
      <c r="AD818" s="2"/>
      <c r="AE818" s="2"/>
    </row>
    <row r="819" spans="1:31" ht="60" x14ac:dyDescent="0.25">
      <c r="A819" s="2" t="s">
        <v>247</v>
      </c>
      <c r="B819" s="3">
        <v>4</v>
      </c>
      <c r="C819" s="3">
        <v>164</v>
      </c>
      <c r="D819" s="3" t="s">
        <v>285</v>
      </c>
      <c r="E819" s="3" t="str">
        <f>_xlfn.XLOOKUP(Tbl_BalanceHistory[[#This Row],[RespAgy]],Tbl_Agencies[Agy Code],Tbl_Agencies[Agy Sort])</f>
        <v>061001</v>
      </c>
      <c r="F819" s="2" t="str">
        <f>Tbl_BalanceHistory[[#This Row],[RespAgy]]&amp;": "&amp;Tbl_BalanceHistory[[#This Row],[RespAgency]]</f>
        <v>164: Virginia Management Fellows Program Administration</v>
      </c>
      <c r="G819" s="3">
        <v>164</v>
      </c>
      <c r="H819" s="3" t="s">
        <v>285</v>
      </c>
      <c r="I819" s="3" t="str">
        <f>_xlfn.XLOOKUP(Tbl_BalanceHistory[[#This Row],[AgyCode]],Tbl_Agencies[Agy Code],Tbl_Agencies[Agy Sort])</f>
        <v>061001</v>
      </c>
      <c r="J819" s="2" t="str">
        <f>Tbl_BalanceHistory[[#This Row],[AgyCode]]&amp;": "&amp;Tbl_BalanceHistory[[#This Row],[Agency Name]]</f>
        <v>164: Virginia Management Fellows Program Administration</v>
      </c>
      <c r="K819" s="1">
        <v>2022</v>
      </c>
      <c r="L819" s="3">
        <v>799</v>
      </c>
      <c r="M819" s="3" t="s">
        <v>62</v>
      </c>
      <c r="N819" s="2" t="str">
        <f>Tbl_BalanceHistory[[#This Row],[ProgramCode]]&amp;": "&amp;Tbl_BalanceHistory[[#This Row],[Program Name]]</f>
        <v>799: Administrative and Support Services</v>
      </c>
      <c r="O819" s="3" t="s">
        <v>886</v>
      </c>
      <c r="P819" s="1" t="str">
        <f>IF(Tbl_BalanceHistory[[#This Row],[FundCode]]="0100","GF",IF(Tbl_BalanceHistory[[#This Row],[FundCode]]="01000","GF","Hi Ed / OCR"))</f>
        <v>GF</v>
      </c>
      <c r="Q819" s="5">
        <v>2329800.2599999998</v>
      </c>
      <c r="R819" s="5">
        <v>981127.48</v>
      </c>
      <c r="S819" s="5">
        <v>1348672.78</v>
      </c>
      <c r="T819" s="5">
        <v>1348672.78</v>
      </c>
      <c r="U819" s="3" t="s">
        <v>1799</v>
      </c>
      <c r="V819" s="5">
        <v>0</v>
      </c>
      <c r="W819" s="5"/>
      <c r="X819" s="5">
        <v>0</v>
      </c>
      <c r="Y819" s="5">
        <v>0</v>
      </c>
      <c r="Z819" s="5">
        <f>Tbl_BalanceHistory[[#This Row],[Discretionary Recommended - Pre 2022]]+Tbl_BalanceHistory[[#This Row],[Discretionary Balance Recommended: Policy]]+Tbl_BalanceHistory[[#This Row],[Discretionary Balance Recommended: Commitments]]</f>
        <v>0</v>
      </c>
      <c r="AA819" s="5">
        <f>Tbl_BalanceHistory[[#This Row],[Discretionary Balance]]-Tbl_BalanceHistory[[#This Row],[Discretionary Reappropriation]]</f>
        <v>0</v>
      </c>
      <c r="AB819" s="2"/>
      <c r="AC819" s="2"/>
      <c r="AD819" s="2"/>
      <c r="AE819" s="2"/>
    </row>
    <row r="820" spans="1:31" ht="60" x14ac:dyDescent="0.25">
      <c r="A820" s="2" t="s">
        <v>247</v>
      </c>
      <c r="B820" s="3">
        <v>4</v>
      </c>
      <c r="C820" s="3">
        <v>164</v>
      </c>
      <c r="D820" s="3" t="s">
        <v>285</v>
      </c>
      <c r="E820" s="3" t="str">
        <f>_xlfn.XLOOKUP(Tbl_BalanceHistory[[#This Row],[RespAgy]],Tbl_Agencies[Agy Code],Tbl_Agencies[Agy Sort])</f>
        <v>061001</v>
      </c>
      <c r="F820" s="2" t="str">
        <f>Tbl_BalanceHistory[[#This Row],[RespAgy]]&amp;": "&amp;Tbl_BalanceHistory[[#This Row],[RespAgency]]</f>
        <v>164: Virginia Management Fellows Program Administration</v>
      </c>
      <c r="G820" s="3">
        <v>164</v>
      </c>
      <c r="H820" s="3" t="s">
        <v>285</v>
      </c>
      <c r="I820" s="3" t="str">
        <f>_xlfn.XLOOKUP(Tbl_BalanceHistory[[#This Row],[AgyCode]],Tbl_Agencies[Agy Code],Tbl_Agencies[Agy Sort])</f>
        <v>061001</v>
      </c>
      <c r="J820" s="2" t="str">
        <f>Tbl_BalanceHistory[[#This Row],[AgyCode]]&amp;": "&amp;Tbl_BalanceHistory[[#This Row],[Agency Name]]</f>
        <v>164: Virginia Management Fellows Program Administration</v>
      </c>
      <c r="K820" s="1">
        <v>2023</v>
      </c>
      <c r="L820" s="3">
        <v>799</v>
      </c>
      <c r="M820" s="3" t="s">
        <v>62</v>
      </c>
      <c r="N820" s="2" t="str">
        <f>Tbl_BalanceHistory[[#This Row],[ProgramCode]]&amp;": "&amp;Tbl_BalanceHistory[[#This Row],[Program Name]]</f>
        <v>799: Administrative and Support Services</v>
      </c>
      <c r="O820" s="3" t="s">
        <v>886</v>
      </c>
      <c r="P820" s="1" t="str">
        <f>IF(Tbl_BalanceHistory[[#This Row],[FundCode]]="0100","GF",IF(Tbl_BalanceHistory[[#This Row],[FundCode]]="01000","GF","Hi Ed / OCR"))</f>
        <v>GF</v>
      </c>
      <c r="Q820" s="5">
        <v>2440521.7799999998</v>
      </c>
      <c r="R820" s="5">
        <v>978125.31</v>
      </c>
      <c r="S820" s="5">
        <v>1462396.47</v>
      </c>
      <c r="T820" s="5">
        <v>1462396.47</v>
      </c>
      <c r="U820" s="3" t="s">
        <v>2363</v>
      </c>
      <c r="V820" s="5">
        <v>0</v>
      </c>
      <c r="W820" s="5">
        <v>0</v>
      </c>
      <c r="X820" s="5">
        <v>0</v>
      </c>
      <c r="Y820" s="5">
        <v>0</v>
      </c>
      <c r="Z820" s="5">
        <v>0</v>
      </c>
      <c r="AA820" s="5">
        <v>0</v>
      </c>
      <c r="AB820" s="2"/>
      <c r="AC820" s="2"/>
      <c r="AD820" s="2"/>
      <c r="AE820" s="2"/>
    </row>
    <row r="821" spans="1:31" ht="60" x14ac:dyDescent="0.25">
      <c r="A821" s="2" t="s">
        <v>247</v>
      </c>
      <c r="B821" s="3">
        <v>4</v>
      </c>
      <c r="C821" s="3">
        <v>164</v>
      </c>
      <c r="D821" s="3" t="s">
        <v>285</v>
      </c>
      <c r="E821" s="3" t="str">
        <f>_xlfn.XLOOKUP(Tbl_BalanceHistory[[#This Row],[RespAgy]],Tbl_Agencies[Agy Code],Tbl_Agencies[Agy Sort])</f>
        <v>061001</v>
      </c>
      <c r="F821" s="2" t="str">
        <f>Tbl_BalanceHistory[[#This Row],[RespAgy]]&amp;": "&amp;Tbl_BalanceHistory[[#This Row],[RespAgency]]</f>
        <v>164: Virginia Management Fellows Program Administration</v>
      </c>
      <c r="G821" s="3">
        <v>164</v>
      </c>
      <c r="H821" s="3" t="s">
        <v>285</v>
      </c>
      <c r="I821" s="3" t="str">
        <f>_xlfn.XLOOKUP(Tbl_BalanceHistory[[#This Row],[AgyCode]],Tbl_Agencies[Agy Code],Tbl_Agencies[Agy Sort])</f>
        <v>061001</v>
      </c>
      <c r="J821" s="2" t="str">
        <f>Tbl_BalanceHistory[[#This Row],[AgyCode]]&amp;": "&amp;Tbl_BalanceHistory[[#This Row],[Agency Name]]</f>
        <v>164: Virginia Management Fellows Program Administration</v>
      </c>
      <c r="K821" s="1">
        <v>2024</v>
      </c>
      <c r="L821" s="3">
        <v>799</v>
      </c>
      <c r="M821" s="3" t="s">
        <v>62</v>
      </c>
      <c r="N821" s="2" t="str">
        <f>Tbl_BalanceHistory[[#This Row],[ProgramCode]]&amp;": "&amp;Tbl_BalanceHistory[[#This Row],[Program Name]]</f>
        <v>799: Administrative and Support Services</v>
      </c>
      <c r="O821" s="3" t="s">
        <v>886</v>
      </c>
      <c r="P821" s="1" t="str">
        <f>IF(Tbl_BalanceHistory[[#This Row],[FundCode]]="0100","GF",IF(Tbl_BalanceHistory[[#This Row],[FundCode]]="01000","GF","Hi Ed / OCR"))</f>
        <v>GF</v>
      </c>
      <c r="Q821" s="5">
        <v>2667855.4700000002</v>
      </c>
      <c r="R821" s="5">
        <v>1002315.46</v>
      </c>
      <c r="S821" s="5">
        <v>1665540.01</v>
      </c>
      <c r="T821" s="5">
        <v>1665540.01</v>
      </c>
      <c r="U821" s="3" t="s">
        <v>2523</v>
      </c>
      <c r="V821" s="5">
        <v>0</v>
      </c>
      <c r="W821" s="5">
        <v>0</v>
      </c>
      <c r="X821" s="5">
        <v>0</v>
      </c>
      <c r="Y821" s="5">
        <v>0</v>
      </c>
      <c r="Z821" s="5">
        <v>0</v>
      </c>
      <c r="AA821" s="5">
        <v>0</v>
      </c>
      <c r="AB821" s="2"/>
      <c r="AC821" s="2"/>
      <c r="AD821" s="2"/>
      <c r="AE821" s="2"/>
    </row>
    <row r="822" spans="1:31" ht="30" x14ac:dyDescent="0.25">
      <c r="A822" s="2" t="s">
        <v>247</v>
      </c>
      <c r="B822" s="3">
        <v>4</v>
      </c>
      <c r="C822" s="3">
        <v>170</v>
      </c>
      <c r="D822" s="3" t="s">
        <v>1059</v>
      </c>
      <c r="E822" s="3" t="str">
        <f>_xlfn.XLOOKUP(Tbl_BalanceHistory[[#This Row],[RespAgy]],Tbl_Agencies[Agy Code],Tbl_Agencies[Agy Sort])</f>
        <v>062000</v>
      </c>
      <c r="F822" s="2" t="str">
        <f>Tbl_BalanceHistory[[#This Row],[RespAgy]]&amp;": "&amp;Tbl_BalanceHistory[[#This Row],[RespAgency]]</f>
        <v>170: Human Rights Council</v>
      </c>
      <c r="G822" s="3">
        <v>170</v>
      </c>
      <c r="H822" s="3" t="s">
        <v>1059</v>
      </c>
      <c r="I822" s="3" t="str">
        <f>_xlfn.XLOOKUP(Tbl_BalanceHistory[[#This Row],[AgyCode]],Tbl_Agencies[Agy Code],Tbl_Agencies[Agy Sort])</f>
        <v>062000</v>
      </c>
      <c r="J822" s="2" t="str">
        <f>Tbl_BalanceHistory[[#This Row],[AgyCode]]&amp;": "&amp;Tbl_BalanceHistory[[#This Row],[Agency Name]]</f>
        <v>170: Human Rights Council</v>
      </c>
      <c r="K822" s="1">
        <v>2014</v>
      </c>
      <c r="L822" s="3">
        <v>704</v>
      </c>
      <c r="M822" s="3" t="s">
        <v>127</v>
      </c>
      <c r="N822" s="2" t="str">
        <f>Tbl_BalanceHistory[[#This Row],[ProgramCode]]&amp;": "&amp;Tbl_BalanceHistory[[#This Row],[Program Name]]</f>
        <v>704: Personnel Management Services</v>
      </c>
      <c r="O822" s="3" t="s">
        <v>1730</v>
      </c>
      <c r="P822" s="1" t="str">
        <f>IF(Tbl_BalanceHistory[[#This Row],[FundCode]]="0100","GF",IF(Tbl_BalanceHistory[[#This Row],[FundCode]]="01000","GF","Hi Ed / OCR"))</f>
        <v>GF</v>
      </c>
      <c r="Q822" s="5">
        <v>0</v>
      </c>
      <c r="R822" s="5">
        <v>0</v>
      </c>
      <c r="S822" s="5">
        <v>0</v>
      </c>
      <c r="T822" s="5">
        <v>0</v>
      </c>
      <c r="U822" s="3"/>
      <c r="V822" s="5">
        <v>0</v>
      </c>
      <c r="W822" s="5">
        <v>0</v>
      </c>
      <c r="X822" s="5"/>
      <c r="Y822" s="5"/>
      <c r="Z822" s="5">
        <f>Tbl_BalanceHistory[[#This Row],[Discretionary Recommended - Pre 2022]]+Tbl_BalanceHistory[[#This Row],[Discretionary Balance Recommended: Policy]]+Tbl_BalanceHistory[[#This Row],[Discretionary Balance Recommended: Commitments]]</f>
        <v>0</v>
      </c>
      <c r="AA822" s="5">
        <f>Tbl_BalanceHistory[[#This Row],[Discretionary Balance]]-Tbl_BalanceHistory[[#This Row],[Discretionary Reappropriation]]</f>
        <v>0</v>
      </c>
      <c r="AB822" s="2"/>
      <c r="AC822" s="2"/>
      <c r="AD822" s="2"/>
      <c r="AE822" s="2"/>
    </row>
    <row r="823" spans="1:31" ht="45" x14ac:dyDescent="0.25">
      <c r="A823" s="2" t="s">
        <v>247</v>
      </c>
      <c r="B823" s="3">
        <v>4</v>
      </c>
      <c r="C823" s="3">
        <v>232</v>
      </c>
      <c r="D823" s="3" t="s">
        <v>1197</v>
      </c>
      <c r="E823" s="3" t="str">
        <f>_xlfn.XLOOKUP(Tbl_BalanceHistory[[#This Row],[RespAgy]],Tbl_Agencies[Agy Code],Tbl_Agencies[Agy Sort])</f>
        <v>063000</v>
      </c>
      <c r="F823" s="2" t="str">
        <f>Tbl_BalanceHistory[[#This Row],[RespAgy]]&amp;": "&amp;Tbl_BalanceHistory[[#This Row],[RespAgency]]</f>
        <v>232: Department of Minority Business Enterprise</v>
      </c>
      <c r="G823" s="3">
        <v>232</v>
      </c>
      <c r="H823" s="3" t="s">
        <v>1197</v>
      </c>
      <c r="I823" s="3" t="str">
        <f>_xlfn.XLOOKUP(Tbl_BalanceHistory[[#This Row],[AgyCode]],Tbl_Agencies[Agy Code],Tbl_Agencies[Agy Sort])</f>
        <v>063000</v>
      </c>
      <c r="J823" s="2" t="str">
        <f>Tbl_BalanceHistory[[#This Row],[AgyCode]]&amp;": "&amp;Tbl_BalanceHistory[[#This Row],[Agency Name]]</f>
        <v>232: Department of Minority Business Enterprise</v>
      </c>
      <c r="K823" s="1">
        <v>2014</v>
      </c>
      <c r="L823" s="3">
        <v>534</v>
      </c>
      <c r="M823" s="3" t="s">
        <v>82</v>
      </c>
      <c r="N823" s="2" t="str">
        <f>Tbl_BalanceHistory[[#This Row],[ProgramCode]]&amp;": "&amp;Tbl_BalanceHistory[[#This Row],[Program Name]]</f>
        <v>534: Economic Development Services</v>
      </c>
      <c r="O823" s="3" t="s">
        <v>1730</v>
      </c>
      <c r="P823" s="1" t="str">
        <f>IF(Tbl_BalanceHistory[[#This Row],[FundCode]]="0100","GF",IF(Tbl_BalanceHistory[[#This Row],[FundCode]]="01000","GF","Hi Ed / OCR"))</f>
        <v>GF</v>
      </c>
      <c r="Q823" s="5">
        <v>209876</v>
      </c>
      <c r="R823" s="5">
        <v>209875.67</v>
      </c>
      <c r="S823" s="5">
        <v>0</v>
      </c>
      <c r="T823" s="5">
        <v>0</v>
      </c>
      <c r="U823" s="3"/>
      <c r="V823" s="5">
        <v>0</v>
      </c>
      <c r="W823" s="5">
        <v>0</v>
      </c>
      <c r="X823" s="5"/>
      <c r="Y823" s="5"/>
      <c r="Z823" s="5">
        <f>Tbl_BalanceHistory[[#This Row],[Discretionary Recommended - Pre 2022]]+Tbl_BalanceHistory[[#This Row],[Discretionary Balance Recommended: Policy]]+Tbl_BalanceHistory[[#This Row],[Discretionary Balance Recommended: Commitments]]</f>
        <v>0</v>
      </c>
      <c r="AA823" s="5">
        <f>Tbl_BalanceHistory[[#This Row],[Discretionary Balance]]-Tbl_BalanceHistory[[#This Row],[Discretionary Reappropriation]]</f>
        <v>0</v>
      </c>
      <c r="AB823" s="2"/>
      <c r="AC823" s="2"/>
      <c r="AD823" s="2"/>
      <c r="AE823" s="2"/>
    </row>
    <row r="824" spans="1:31" ht="30" x14ac:dyDescent="0.25">
      <c r="A824" s="2" t="s">
        <v>247</v>
      </c>
      <c r="B824" s="3">
        <v>4</v>
      </c>
      <c r="C824" s="3">
        <v>132</v>
      </c>
      <c r="D824" s="3" t="s">
        <v>288</v>
      </c>
      <c r="E824" s="3" t="str">
        <f>_xlfn.XLOOKUP(Tbl_BalanceHistory[[#This Row],[RespAgy]],Tbl_Agencies[Agy Code],Tbl_Agencies[Agy Sort])</f>
        <v>064000</v>
      </c>
      <c r="F824" s="2" t="str">
        <f>Tbl_BalanceHistory[[#This Row],[RespAgy]]&amp;": "&amp;Tbl_BalanceHistory[[#This Row],[RespAgency]]</f>
        <v>132: Department of Elections</v>
      </c>
      <c r="G824" s="3">
        <v>132</v>
      </c>
      <c r="H824" s="3" t="s">
        <v>288</v>
      </c>
      <c r="I824" s="3" t="str">
        <f>_xlfn.XLOOKUP(Tbl_BalanceHistory[[#This Row],[AgyCode]],Tbl_Agencies[Agy Code],Tbl_Agencies[Agy Sort])</f>
        <v>064000</v>
      </c>
      <c r="J824" s="2" t="str">
        <f>Tbl_BalanceHistory[[#This Row],[AgyCode]]&amp;": "&amp;Tbl_BalanceHistory[[#This Row],[Agency Name]]</f>
        <v>132: Department of Elections</v>
      </c>
      <c r="K824" s="1">
        <v>2014</v>
      </c>
      <c r="L824" s="3">
        <v>723</v>
      </c>
      <c r="M824" s="3" t="s">
        <v>290</v>
      </c>
      <c r="N824" s="2" t="str">
        <f>Tbl_BalanceHistory[[#This Row],[ProgramCode]]&amp;": "&amp;Tbl_BalanceHistory[[#This Row],[Program Name]]</f>
        <v>723: Electoral Services</v>
      </c>
      <c r="O824" s="3" t="s">
        <v>1730</v>
      </c>
      <c r="P824" s="1" t="str">
        <f>IF(Tbl_BalanceHistory[[#This Row],[FundCode]]="0100","GF",IF(Tbl_BalanceHistory[[#This Row],[FundCode]]="01000","GF","Hi Ed / OCR"))</f>
        <v>GF</v>
      </c>
      <c r="Q824" s="5">
        <v>2863252</v>
      </c>
      <c r="R824" s="5">
        <v>2861012</v>
      </c>
      <c r="S824" s="5">
        <v>2240</v>
      </c>
      <c r="T824" s="5">
        <v>0</v>
      </c>
      <c r="U824" s="3"/>
      <c r="V824" s="5">
        <v>2240</v>
      </c>
      <c r="W824" s="5">
        <v>2240</v>
      </c>
      <c r="X824" s="5"/>
      <c r="Y824" s="5"/>
      <c r="Z824" s="5">
        <f>Tbl_BalanceHistory[[#This Row],[Discretionary Recommended - Pre 2022]]+Tbl_BalanceHistory[[#This Row],[Discretionary Balance Recommended: Policy]]+Tbl_BalanceHistory[[#This Row],[Discretionary Balance Recommended: Commitments]]</f>
        <v>2240</v>
      </c>
      <c r="AA824" s="5">
        <f>Tbl_BalanceHistory[[#This Row],[Discretionary Balance]]-Tbl_BalanceHistory[[#This Row],[Discretionary Reappropriation]]</f>
        <v>0</v>
      </c>
      <c r="AB824" s="2" t="s">
        <v>1791</v>
      </c>
      <c r="AC824" s="2"/>
      <c r="AD824" s="2"/>
      <c r="AE824" s="2"/>
    </row>
    <row r="825" spans="1:31" ht="30" x14ac:dyDescent="0.25">
      <c r="A825" s="2" t="s">
        <v>247</v>
      </c>
      <c r="B825" s="3">
        <v>4</v>
      </c>
      <c r="C825" s="3">
        <v>132</v>
      </c>
      <c r="D825" s="3" t="s">
        <v>288</v>
      </c>
      <c r="E825" s="3" t="str">
        <f>_xlfn.XLOOKUP(Tbl_BalanceHistory[[#This Row],[RespAgy]],Tbl_Agencies[Agy Code],Tbl_Agencies[Agy Sort])</f>
        <v>064000</v>
      </c>
      <c r="F825" s="2" t="str">
        <f>Tbl_BalanceHistory[[#This Row],[RespAgy]]&amp;": "&amp;Tbl_BalanceHistory[[#This Row],[RespAgency]]</f>
        <v>132: Department of Elections</v>
      </c>
      <c r="G825" s="3">
        <v>132</v>
      </c>
      <c r="H825" s="3" t="s">
        <v>288</v>
      </c>
      <c r="I825" s="3" t="str">
        <f>_xlfn.XLOOKUP(Tbl_BalanceHistory[[#This Row],[AgyCode]],Tbl_Agencies[Agy Code],Tbl_Agencies[Agy Sort])</f>
        <v>064000</v>
      </c>
      <c r="J825" s="2" t="str">
        <f>Tbl_BalanceHistory[[#This Row],[AgyCode]]&amp;": "&amp;Tbl_BalanceHistory[[#This Row],[Agency Name]]</f>
        <v>132: Department of Elections</v>
      </c>
      <c r="K825" s="1">
        <v>2015</v>
      </c>
      <c r="L825" s="3">
        <v>723</v>
      </c>
      <c r="M825" s="3" t="s">
        <v>290</v>
      </c>
      <c r="N825" s="2" t="str">
        <f>Tbl_BalanceHistory[[#This Row],[ProgramCode]]&amp;": "&amp;Tbl_BalanceHistory[[#This Row],[Program Name]]</f>
        <v>723: Electoral Services</v>
      </c>
      <c r="O825" s="3" t="s">
        <v>1730</v>
      </c>
      <c r="P825" s="1" t="str">
        <f>IF(Tbl_BalanceHistory[[#This Row],[FundCode]]="0100","GF",IF(Tbl_BalanceHistory[[#This Row],[FundCode]]="01000","GF","Hi Ed / OCR"))</f>
        <v>GF</v>
      </c>
      <c r="Q825" s="5">
        <v>3176177</v>
      </c>
      <c r="R825" s="5">
        <v>3174593</v>
      </c>
      <c r="S825" s="5">
        <v>1583</v>
      </c>
      <c r="T825" s="5">
        <v>0</v>
      </c>
      <c r="U825" s="3"/>
      <c r="V825" s="5">
        <v>1583</v>
      </c>
      <c r="W825" s="5">
        <v>0</v>
      </c>
      <c r="X825" s="5"/>
      <c r="Y825" s="5"/>
      <c r="Z825" s="5">
        <f>Tbl_BalanceHistory[[#This Row],[Discretionary Recommended - Pre 2022]]+Tbl_BalanceHistory[[#This Row],[Discretionary Balance Recommended: Policy]]+Tbl_BalanceHistory[[#This Row],[Discretionary Balance Recommended: Commitments]]</f>
        <v>0</v>
      </c>
      <c r="AA825" s="5">
        <f>Tbl_BalanceHistory[[#This Row],[Discretionary Balance]]-Tbl_BalanceHistory[[#This Row],[Discretionary Reappropriation]]</f>
        <v>1583</v>
      </c>
      <c r="AB825" s="2"/>
      <c r="AC825" s="2"/>
      <c r="AD825" s="2"/>
      <c r="AE825" s="2"/>
    </row>
    <row r="826" spans="1:31" ht="30" x14ac:dyDescent="0.25">
      <c r="A826" s="2" t="s">
        <v>247</v>
      </c>
      <c r="B826" s="3">
        <v>4</v>
      </c>
      <c r="C826" s="3">
        <v>132</v>
      </c>
      <c r="D826" s="3" t="s">
        <v>288</v>
      </c>
      <c r="E826" s="3" t="str">
        <f>_xlfn.XLOOKUP(Tbl_BalanceHistory[[#This Row],[RespAgy]],Tbl_Agencies[Agy Code],Tbl_Agencies[Agy Sort])</f>
        <v>064000</v>
      </c>
      <c r="F826" s="2" t="str">
        <f>Tbl_BalanceHistory[[#This Row],[RespAgy]]&amp;": "&amp;Tbl_BalanceHistory[[#This Row],[RespAgency]]</f>
        <v>132: Department of Elections</v>
      </c>
      <c r="G826" s="3">
        <v>132</v>
      </c>
      <c r="H826" s="3" t="s">
        <v>288</v>
      </c>
      <c r="I826" s="3" t="str">
        <f>_xlfn.XLOOKUP(Tbl_BalanceHistory[[#This Row],[AgyCode]],Tbl_Agencies[Agy Code],Tbl_Agencies[Agy Sort])</f>
        <v>064000</v>
      </c>
      <c r="J826" s="2" t="str">
        <f>Tbl_BalanceHistory[[#This Row],[AgyCode]]&amp;": "&amp;Tbl_BalanceHistory[[#This Row],[Agency Name]]</f>
        <v>132: Department of Elections</v>
      </c>
      <c r="K826" s="1">
        <v>2016</v>
      </c>
      <c r="L826" s="3">
        <v>723</v>
      </c>
      <c r="M826" s="3" t="s">
        <v>290</v>
      </c>
      <c r="N826" s="2" t="str">
        <f>Tbl_BalanceHistory[[#This Row],[ProgramCode]]&amp;": "&amp;Tbl_BalanceHistory[[#This Row],[Program Name]]</f>
        <v>723: Electoral Services</v>
      </c>
      <c r="O826" s="3" t="s">
        <v>1730</v>
      </c>
      <c r="P826" s="1" t="str">
        <f>IF(Tbl_BalanceHistory[[#This Row],[FundCode]]="0100","GF",IF(Tbl_BalanceHistory[[#This Row],[FundCode]]="01000","GF","Hi Ed / OCR"))</f>
        <v>GF</v>
      </c>
      <c r="Q826" s="5">
        <v>8141167</v>
      </c>
      <c r="R826" s="5">
        <v>8090354.5</v>
      </c>
      <c r="S826" s="5">
        <v>50812</v>
      </c>
      <c r="T826" s="5">
        <v>0</v>
      </c>
      <c r="U826" s="3"/>
      <c r="V826" s="5">
        <v>50812</v>
      </c>
      <c r="W826" s="5">
        <v>0</v>
      </c>
      <c r="X826" s="5"/>
      <c r="Y826" s="5"/>
      <c r="Z826" s="5">
        <f>Tbl_BalanceHistory[[#This Row],[Discretionary Recommended - Pre 2022]]+Tbl_BalanceHistory[[#This Row],[Discretionary Balance Recommended: Policy]]+Tbl_BalanceHistory[[#This Row],[Discretionary Balance Recommended: Commitments]]</f>
        <v>0</v>
      </c>
      <c r="AA826" s="5">
        <f>Tbl_BalanceHistory[[#This Row],[Discretionary Balance]]-Tbl_BalanceHistory[[#This Row],[Discretionary Reappropriation]]</f>
        <v>50812</v>
      </c>
      <c r="AB826" s="2"/>
      <c r="AC826" s="2"/>
      <c r="AD826" s="2"/>
      <c r="AE826" s="2"/>
    </row>
    <row r="827" spans="1:31" ht="120" x14ac:dyDescent="0.25">
      <c r="A827" s="2" t="s">
        <v>247</v>
      </c>
      <c r="B827" s="3">
        <v>4</v>
      </c>
      <c r="C827" s="3">
        <v>132</v>
      </c>
      <c r="D827" s="3" t="s">
        <v>288</v>
      </c>
      <c r="E827" s="3" t="str">
        <f>_xlfn.XLOOKUP(Tbl_BalanceHistory[[#This Row],[RespAgy]],Tbl_Agencies[Agy Code],Tbl_Agencies[Agy Sort])</f>
        <v>064000</v>
      </c>
      <c r="F827" s="2" t="str">
        <f>Tbl_BalanceHistory[[#This Row],[RespAgy]]&amp;": "&amp;Tbl_BalanceHistory[[#This Row],[RespAgency]]</f>
        <v>132: Department of Elections</v>
      </c>
      <c r="G827" s="3">
        <v>132</v>
      </c>
      <c r="H827" s="3" t="s">
        <v>288</v>
      </c>
      <c r="I827" s="3" t="str">
        <f>_xlfn.XLOOKUP(Tbl_BalanceHistory[[#This Row],[AgyCode]],Tbl_Agencies[Agy Code],Tbl_Agencies[Agy Sort])</f>
        <v>064000</v>
      </c>
      <c r="J827" s="2" t="str">
        <f>Tbl_BalanceHistory[[#This Row],[AgyCode]]&amp;": "&amp;Tbl_BalanceHistory[[#This Row],[Agency Name]]</f>
        <v>132: Department of Elections</v>
      </c>
      <c r="K827" s="1">
        <v>2017</v>
      </c>
      <c r="L827" s="3">
        <v>723</v>
      </c>
      <c r="M827" s="3" t="s">
        <v>290</v>
      </c>
      <c r="N827" s="2" t="str">
        <f>Tbl_BalanceHistory[[#This Row],[ProgramCode]]&amp;": "&amp;Tbl_BalanceHistory[[#This Row],[Program Name]]</f>
        <v>723: Electoral Services</v>
      </c>
      <c r="O827" s="3" t="s">
        <v>886</v>
      </c>
      <c r="P827" s="1" t="str">
        <f>IF(Tbl_BalanceHistory[[#This Row],[FundCode]]="0100","GF",IF(Tbl_BalanceHistory[[#This Row],[FundCode]]="01000","GF","Hi Ed / OCR"))</f>
        <v>GF</v>
      </c>
      <c r="Q827" s="5">
        <v>5788743</v>
      </c>
      <c r="R827" s="5">
        <v>5655150.0700000003</v>
      </c>
      <c r="S827" s="5">
        <v>133592</v>
      </c>
      <c r="T827" s="5">
        <v>0</v>
      </c>
      <c r="U827" s="3"/>
      <c r="V827" s="5">
        <v>133592</v>
      </c>
      <c r="W827" s="5">
        <v>133592</v>
      </c>
      <c r="X827" s="5"/>
      <c r="Y827" s="5"/>
      <c r="Z827" s="5">
        <f>Tbl_BalanceHistory[[#This Row],[Discretionary Recommended - Pre 2022]]+Tbl_BalanceHistory[[#This Row],[Discretionary Balance Recommended: Policy]]+Tbl_BalanceHistory[[#This Row],[Discretionary Balance Recommended: Commitments]]</f>
        <v>133592</v>
      </c>
      <c r="AA827" s="5">
        <f>Tbl_BalanceHistory[[#This Row],[Discretionary Balance]]-Tbl_BalanceHistory[[#This Row],[Discretionary Reappropriation]]</f>
        <v>0</v>
      </c>
      <c r="AB827" s="2" t="s">
        <v>1800</v>
      </c>
      <c r="AC827" s="2"/>
      <c r="AD827" s="2"/>
      <c r="AE827" s="2"/>
    </row>
    <row r="828" spans="1:31" ht="105" x14ac:dyDescent="0.25">
      <c r="A828" s="2" t="s">
        <v>247</v>
      </c>
      <c r="B828" s="3">
        <v>4</v>
      </c>
      <c r="C828" s="3">
        <v>132</v>
      </c>
      <c r="D828" s="3" t="s">
        <v>288</v>
      </c>
      <c r="E828" s="3" t="str">
        <f>_xlfn.XLOOKUP(Tbl_BalanceHistory[[#This Row],[RespAgy]],Tbl_Agencies[Agy Code],Tbl_Agencies[Agy Sort])</f>
        <v>064000</v>
      </c>
      <c r="F828" s="2" t="str">
        <f>Tbl_BalanceHistory[[#This Row],[RespAgy]]&amp;": "&amp;Tbl_BalanceHistory[[#This Row],[RespAgency]]</f>
        <v>132: Department of Elections</v>
      </c>
      <c r="G828" s="3">
        <v>132</v>
      </c>
      <c r="H828" s="3" t="s">
        <v>288</v>
      </c>
      <c r="I828" s="3" t="str">
        <f>_xlfn.XLOOKUP(Tbl_BalanceHistory[[#This Row],[AgyCode]],Tbl_Agencies[Agy Code],Tbl_Agencies[Agy Sort])</f>
        <v>064000</v>
      </c>
      <c r="J828" s="2" t="str">
        <f>Tbl_BalanceHistory[[#This Row],[AgyCode]]&amp;": "&amp;Tbl_BalanceHistory[[#This Row],[Agency Name]]</f>
        <v>132: Department of Elections</v>
      </c>
      <c r="K828" s="1">
        <v>2018</v>
      </c>
      <c r="L828" s="3">
        <v>723</v>
      </c>
      <c r="M828" s="3" t="s">
        <v>290</v>
      </c>
      <c r="N828" s="2" t="str">
        <f>Tbl_BalanceHistory[[#This Row],[ProgramCode]]&amp;": "&amp;Tbl_BalanceHistory[[#This Row],[Program Name]]</f>
        <v>723: Electoral Services</v>
      </c>
      <c r="O828" s="3" t="s">
        <v>886</v>
      </c>
      <c r="P828" s="1" t="str">
        <f>IF(Tbl_BalanceHistory[[#This Row],[FundCode]]="0100","GF",IF(Tbl_BalanceHistory[[#This Row],[FundCode]]="01000","GF","Hi Ed / OCR"))</f>
        <v>GF</v>
      </c>
      <c r="Q828" s="5">
        <v>7429674</v>
      </c>
      <c r="R828" s="5">
        <v>6867557.7999999998</v>
      </c>
      <c r="S828" s="5">
        <v>562116</v>
      </c>
      <c r="T828" s="5">
        <v>0</v>
      </c>
      <c r="U828" s="3"/>
      <c r="V828" s="5">
        <v>562116</v>
      </c>
      <c r="W828" s="5">
        <v>0</v>
      </c>
      <c r="X828" s="5"/>
      <c r="Y828" s="5"/>
      <c r="Z828" s="5">
        <f>Tbl_BalanceHistory[[#This Row],[Discretionary Recommended - Pre 2022]]+Tbl_BalanceHistory[[#This Row],[Discretionary Balance Recommended: Policy]]+Tbl_BalanceHistory[[#This Row],[Discretionary Balance Recommended: Commitments]]</f>
        <v>0</v>
      </c>
      <c r="AA828" s="5">
        <f>Tbl_BalanceHistory[[#This Row],[Discretionary Balance]]-Tbl_BalanceHistory[[#This Row],[Discretionary Reappropriation]]</f>
        <v>562116</v>
      </c>
      <c r="AB828" s="2" t="s">
        <v>1801</v>
      </c>
      <c r="AC828" s="2"/>
      <c r="AD828" s="2"/>
      <c r="AE828" s="2"/>
    </row>
    <row r="829" spans="1:31" ht="150" x14ac:dyDescent="0.25">
      <c r="A829" s="2" t="s">
        <v>247</v>
      </c>
      <c r="B829" s="3">
        <v>4</v>
      </c>
      <c r="C829" s="3">
        <v>132</v>
      </c>
      <c r="D829" s="3" t="s">
        <v>288</v>
      </c>
      <c r="E829" s="3" t="str">
        <f>_xlfn.XLOOKUP(Tbl_BalanceHistory[[#This Row],[RespAgy]],Tbl_Agencies[Agy Code],Tbl_Agencies[Agy Sort])</f>
        <v>064000</v>
      </c>
      <c r="F829" s="2" t="str">
        <f>Tbl_BalanceHistory[[#This Row],[RespAgy]]&amp;": "&amp;Tbl_BalanceHistory[[#This Row],[RespAgency]]</f>
        <v>132: Department of Elections</v>
      </c>
      <c r="G829" s="3">
        <v>132</v>
      </c>
      <c r="H829" s="3" t="s">
        <v>288</v>
      </c>
      <c r="I829" s="3" t="str">
        <f>_xlfn.XLOOKUP(Tbl_BalanceHistory[[#This Row],[AgyCode]],Tbl_Agencies[Agy Code],Tbl_Agencies[Agy Sort])</f>
        <v>064000</v>
      </c>
      <c r="J829" s="2" t="str">
        <f>Tbl_BalanceHistory[[#This Row],[AgyCode]]&amp;": "&amp;Tbl_BalanceHistory[[#This Row],[Agency Name]]</f>
        <v>132: Department of Elections</v>
      </c>
      <c r="K829" s="1">
        <v>2019</v>
      </c>
      <c r="L829" s="3">
        <v>723</v>
      </c>
      <c r="M829" s="3" t="s">
        <v>290</v>
      </c>
      <c r="N829" s="2" t="str">
        <f>Tbl_BalanceHistory[[#This Row],[ProgramCode]]&amp;": "&amp;Tbl_BalanceHistory[[#This Row],[Program Name]]</f>
        <v>723: Electoral Services</v>
      </c>
      <c r="O829" s="3" t="s">
        <v>886</v>
      </c>
      <c r="P829" s="1" t="str">
        <f>IF(Tbl_BalanceHistory[[#This Row],[FundCode]]="0100","GF",IF(Tbl_BalanceHistory[[#This Row],[FundCode]]="01000","GF","Hi Ed / OCR"))</f>
        <v>GF</v>
      </c>
      <c r="Q829" s="5">
        <v>13416318</v>
      </c>
      <c r="R829" s="5">
        <v>12796367.43</v>
      </c>
      <c r="S829" s="5">
        <v>619950.56999999995</v>
      </c>
      <c r="T829" s="5">
        <v>0</v>
      </c>
      <c r="U829" s="3"/>
      <c r="V829" s="5">
        <v>619950.56999999995</v>
      </c>
      <c r="W829" s="5">
        <v>619950.56999999995</v>
      </c>
      <c r="X829" s="5"/>
      <c r="Y829" s="5"/>
      <c r="Z829" s="5">
        <f>Tbl_BalanceHistory[[#This Row],[Discretionary Recommended - Pre 2022]]+Tbl_BalanceHistory[[#This Row],[Discretionary Balance Recommended: Policy]]+Tbl_BalanceHistory[[#This Row],[Discretionary Balance Recommended: Commitments]]</f>
        <v>619950.56999999995</v>
      </c>
      <c r="AA829" s="5">
        <f>Tbl_BalanceHistory[[#This Row],[Discretionary Balance]]-Tbl_BalanceHistory[[#This Row],[Discretionary Reappropriation]]</f>
        <v>0</v>
      </c>
      <c r="AB829" s="2" t="s">
        <v>1802</v>
      </c>
      <c r="AC829" s="2"/>
      <c r="AD829" s="2"/>
      <c r="AE829" s="2"/>
    </row>
    <row r="830" spans="1:31" ht="30" x14ac:dyDescent="0.25">
      <c r="A830" s="2" t="s">
        <v>247</v>
      </c>
      <c r="B830" s="3">
        <v>4</v>
      </c>
      <c r="C830" s="3">
        <v>132</v>
      </c>
      <c r="D830" s="3" t="s">
        <v>288</v>
      </c>
      <c r="E830" s="3" t="str">
        <f>_xlfn.XLOOKUP(Tbl_BalanceHistory[[#This Row],[RespAgy]],Tbl_Agencies[Agy Code],Tbl_Agencies[Agy Sort])</f>
        <v>064000</v>
      </c>
      <c r="F830" s="2" t="str">
        <f>Tbl_BalanceHistory[[#This Row],[RespAgy]]&amp;": "&amp;Tbl_BalanceHistory[[#This Row],[RespAgency]]</f>
        <v>132: Department of Elections</v>
      </c>
      <c r="G830" s="3">
        <v>132</v>
      </c>
      <c r="H830" s="3" t="s">
        <v>288</v>
      </c>
      <c r="I830" s="3" t="str">
        <f>_xlfn.XLOOKUP(Tbl_BalanceHistory[[#This Row],[AgyCode]],Tbl_Agencies[Agy Code],Tbl_Agencies[Agy Sort])</f>
        <v>064000</v>
      </c>
      <c r="J830" s="2" t="str">
        <f>Tbl_BalanceHistory[[#This Row],[AgyCode]]&amp;": "&amp;Tbl_BalanceHistory[[#This Row],[Agency Name]]</f>
        <v>132: Department of Elections</v>
      </c>
      <c r="K830" s="1">
        <v>2020</v>
      </c>
      <c r="L830" s="3">
        <v>723</v>
      </c>
      <c r="M830" s="3" t="s">
        <v>290</v>
      </c>
      <c r="N830" s="2" t="str">
        <f>Tbl_BalanceHistory[[#This Row],[ProgramCode]]&amp;": "&amp;Tbl_BalanceHistory[[#This Row],[Program Name]]</f>
        <v>723: Electoral Services</v>
      </c>
      <c r="O830" s="3" t="s">
        <v>886</v>
      </c>
      <c r="P830" s="1" t="str">
        <f>IF(Tbl_BalanceHistory[[#This Row],[FundCode]]="0100","GF",IF(Tbl_BalanceHistory[[#This Row],[FundCode]]="01000","GF","Hi Ed / OCR"))</f>
        <v>GF</v>
      </c>
      <c r="Q830" s="5">
        <v>18457271.57</v>
      </c>
      <c r="R830" s="5">
        <v>17700331.82</v>
      </c>
      <c r="S830" s="5">
        <v>756939.75</v>
      </c>
      <c r="T830" s="5">
        <v>0</v>
      </c>
      <c r="U830" s="3"/>
      <c r="V830" s="5">
        <v>756939.75</v>
      </c>
      <c r="W830" s="5">
        <v>0</v>
      </c>
      <c r="X830" s="5"/>
      <c r="Y830" s="5"/>
      <c r="Z830" s="5">
        <f>Tbl_BalanceHistory[[#This Row],[Discretionary Recommended - Pre 2022]]+Tbl_BalanceHistory[[#This Row],[Discretionary Balance Recommended: Policy]]+Tbl_BalanceHistory[[#This Row],[Discretionary Balance Recommended: Commitments]]</f>
        <v>0</v>
      </c>
      <c r="AA830" s="5">
        <f>Tbl_BalanceHistory[[#This Row],[Discretionary Balance]]-Tbl_BalanceHistory[[#This Row],[Discretionary Reappropriation]]</f>
        <v>756939.75</v>
      </c>
      <c r="AB830" s="2"/>
      <c r="AC830" s="2"/>
      <c r="AD830" s="2"/>
      <c r="AE830" s="2"/>
    </row>
    <row r="831" spans="1:31" ht="75" x14ac:dyDescent="0.25">
      <c r="A831" s="2" t="s">
        <v>247</v>
      </c>
      <c r="B831" s="3">
        <v>4</v>
      </c>
      <c r="C831" s="3">
        <v>132</v>
      </c>
      <c r="D831" s="3" t="s">
        <v>288</v>
      </c>
      <c r="E831" s="3" t="str">
        <f>_xlfn.XLOOKUP(Tbl_BalanceHistory[[#This Row],[RespAgy]],Tbl_Agencies[Agy Code],Tbl_Agencies[Agy Sort])</f>
        <v>064000</v>
      </c>
      <c r="F831" s="2" t="str">
        <f>Tbl_BalanceHistory[[#This Row],[RespAgy]]&amp;": "&amp;Tbl_BalanceHistory[[#This Row],[RespAgency]]</f>
        <v>132: Department of Elections</v>
      </c>
      <c r="G831" s="3">
        <v>132</v>
      </c>
      <c r="H831" s="3" t="s">
        <v>288</v>
      </c>
      <c r="I831" s="3" t="str">
        <f>_xlfn.XLOOKUP(Tbl_BalanceHistory[[#This Row],[AgyCode]],Tbl_Agencies[Agy Code],Tbl_Agencies[Agy Sort])</f>
        <v>064000</v>
      </c>
      <c r="J831" s="2" t="str">
        <f>Tbl_BalanceHistory[[#This Row],[AgyCode]]&amp;": "&amp;Tbl_BalanceHistory[[#This Row],[Agency Name]]</f>
        <v>132: Department of Elections</v>
      </c>
      <c r="K831" s="1">
        <v>2021</v>
      </c>
      <c r="L831" s="3">
        <v>723</v>
      </c>
      <c r="M831" s="3" t="s">
        <v>290</v>
      </c>
      <c r="N831" s="2" t="str">
        <f>Tbl_BalanceHistory[[#This Row],[ProgramCode]]&amp;": "&amp;Tbl_BalanceHistory[[#This Row],[Program Name]]</f>
        <v>723: Electoral Services</v>
      </c>
      <c r="O831" s="3" t="s">
        <v>886</v>
      </c>
      <c r="P831" s="1" t="str">
        <f>IF(Tbl_BalanceHistory[[#This Row],[FundCode]]="0100","GF",IF(Tbl_BalanceHistory[[#This Row],[FundCode]]="01000","GF","Hi Ed / OCR"))</f>
        <v>GF</v>
      </c>
      <c r="Q831" s="5">
        <v>36627167</v>
      </c>
      <c r="R831" s="5">
        <v>17304652.829999998</v>
      </c>
      <c r="S831" s="5">
        <v>19322514.170000002</v>
      </c>
      <c r="T831" s="5">
        <v>18770766</v>
      </c>
      <c r="U831" s="3" t="s">
        <v>1803</v>
      </c>
      <c r="V831" s="5">
        <v>551748.17000000097</v>
      </c>
      <c r="W831" s="5">
        <v>551748.17000000004</v>
      </c>
      <c r="X831" s="5"/>
      <c r="Y831" s="5"/>
      <c r="Z831" s="5">
        <f>Tbl_BalanceHistory[[#This Row],[Discretionary Recommended - Pre 2022]]+Tbl_BalanceHistory[[#This Row],[Discretionary Balance Recommended: Policy]]+Tbl_BalanceHistory[[#This Row],[Discretionary Balance Recommended: Commitments]]</f>
        <v>551748.17000000004</v>
      </c>
      <c r="AA831" s="5">
        <f>Tbl_BalanceHistory[[#This Row],[Discretionary Balance]]-Tbl_BalanceHistory[[#This Row],[Discretionary Reappropriation]]</f>
        <v>9.3132257461547852E-10</v>
      </c>
      <c r="AB831" s="2" t="s">
        <v>1804</v>
      </c>
      <c r="AC831" s="2"/>
      <c r="AD831" s="2"/>
      <c r="AE831" s="2"/>
    </row>
    <row r="832" spans="1:31" ht="120" x14ac:dyDescent="0.25">
      <c r="A832" s="2" t="s">
        <v>247</v>
      </c>
      <c r="B832" s="3">
        <v>4</v>
      </c>
      <c r="C832" s="3">
        <v>132</v>
      </c>
      <c r="D832" s="3" t="s">
        <v>288</v>
      </c>
      <c r="E832" s="3" t="str">
        <f>_xlfn.XLOOKUP(Tbl_BalanceHistory[[#This Row],[RespAgy]],Tbl_Agencies[Agy Code],Tbl_Agencies[Agy Sort])</f>
        <v>064000</v>
      </c>
      <c r="F832" s="2" t="str">
        <f>Tbl_BalanceHistory[[#This Row],[RespAgy]]&amp;": "&amp;Tbl_BalanceHistory[[#This Row],[RespAgency]]</f>
        <v>132: Department of Elections</v>
      </c>
      <c r="G832" s="3">
        <v>132</v>
      </c>
      <c r="H832" s="3" t="s">
        <v>288</v>
      </c>
      <c r="I832" s="3" t="str">
        <f>_xlfn.XLOOKUP(Tbl_BalanceHistory[[#This Row],[AgyCode]],Tbl_Agencies[Agy Code],Tbl_Agencies[Agy Sort])</f>
        <v>064000</v>
      </c>
      <c r="J832" s="2" t="str">
        <f>Tbl_BalanceHistory[[#This Row],[AgyCode]]&amp;": "&amp;Tbl_BalanceHistory[[#This Row],[Agency Name]]</f>
        <v>132: Department of Elections</v>
      </c>
      <c r="K832" s="1">
        <v>2022</v>
      </c>
      <c r="L832" s="3">
        <v>723</v>
      </c>
      <c r="M832" s="3" t="s">
        <v>290</v>
      </c>
      <c r="N832" s="2" t="str">
        <f>Tbl_BalanceHistory[[#This Row],[ProgramCode]]&amp;": "&amp;Tbl_BalanceHistory[[#This Row],[Program Name]]</f>
        <v>723: Electoral Services</v>
      </c>
      <c r="O832" s="3" t="s">
        <v>886</v>
      </c>
      <c r="P832" s="1" t="str">
        <f>IF(Tbl_BalanceHistory[[#This Row],[FundCode]]="0100","GF",IF(Tbl_BalanceHistory[[#This Row],[FundCode]]="01000","GF","Hi Ed / OCR"))</f>
        <v>GF</v>
      </c>
      <c r="Q832" s="5">
        <v>33909820.170000002</v>
      </c>
      <c r="R832" s="5">
        <v>13343361.880000001</v>
      </c>
      <c r="S832" s="5">
        <v>20566458.289999999</v>
      </c>
      <c r="T832" s="5">
        <v>18770766</v>
      </c>
      <c r="U832" s="3" t="s">
        <v>1805</v>
      </c>
      <c r="V832" s="5">
        <v>1795692.2899999991</v>
      </c>
      <c r="W832" s="5"/>
      <c r="X832" s="5">
        <v>0</v>
      </c>
      <c r="Y832" s="5">
        <v>1222222</v>
      </c>
      <c r="Z832" s="5">
        <f>Tbl_BalanceHistory[[#This Row],[Discretionary Recommended - Pre 2022]]+Tbl_BalanceHistory[[#This Row],[Discretionary Balance Recommended: Policy]]+Tbl_BalanceHistory[[#This Row],[Discretionary Balance Recommended: Commitments]]</f>
        <v>1222222</v>
      </c>
      <c r="AA832" s="5">
        <f>Tbl_BalanceHistory[[#This Row],[Discretionary Balance]]-Tbl_BalanceHistory[[#This Row],[Discretionary Reappropriation]]</f>
        <v>573470.28999999911</v>
      </c>
      <c r="AB832" s="2"/>
      <c r="AC832" s="2"/>
      <c r="AD832" s="2" t="s">
        <v>1806</v>
      </c>
      <c r="AE832" s="2"/>
    </row>
    <row r="833" spans="1:31" ht="30" x14ac:dyDescent="0.25">
      <c r="A833" s="2" t="s">
        <v>247</v>
      </c>
      <c r="B833" s="3">
        <v>4</v>
      </c>
      <c r="C833" s="3">
        <v>132</v>
      </c>
      <c r="D833" s="3" t="s">
        <v>288</v>
      </c>
      <c r="E833" s="3" t="str">
        <f>_xlfn.XLOOKUP(Tbl_BalanceHistory[[#This Row],[RespAgy]],Tbl_Agencies[Agy Code],Tbl_Agencies[Agy Sort])</f>
        <v>064000</v>
      </c>
      <c r="F833" s="2" t="str">
        <f>Tbl_BalanceHistory[[#This Row],[RespAgy]]&amp;": "&amp;Tbl_BalanceHistory[[#This Row],[RespAgency]]</f>
        <v>132: Department of Elections</v>
      </c>
      <c r="G833" s="3">
        <v>132</v>
      </c>
      <c r="H833" s="3" t="s">
        <v>288</v>
      </c>
      <c r="I833" s="3" t="str">
        <f>_xlfn.XLOOKUP(Tbl_BalanceHistory[[#This Row],[AgyCode]],Tbl_Agencies[Agy Code],Tbl_Agencies[Agy Sort])</f>
        <v>064000</v>
      </c>
      <c r="J833" s="2" t="str">
        <f>Tbl_BalanceHistory[[#This Row],[AgyCode]]&amp;": "&amp;Tbl_BalanceHistory[[#This Row],[Agency Name]]</f>
        <v>132: Department of Elections</v>
      </c>
      <c r="K833" s="1">
        <v>2023</v>
      </c>
      <c r="L833" s="3">
        <v>723</v>
      </c>
      <c r="M833" s="3" t="s">
        <v>290</v>
      </c>
      <c r="N833" s="2" t="str">
        <f>Tbl_BalanceHistory[[#This Row],[ProgramCode]]&amp;": "&amp;Tbl_BalanceHistory[[#This Row],[Program Name]]</f>
        <v>723: Electoral Services</v>
      </c>
      <c r="O833" s="3" t="s">
        <v>886</v>
      </c>
      <c r="P833" s="1" t="str">
        <f>IF(Tbl_BalanceHistory[[#This Row],[FundCode]]="0100","GF",IF(Tbl_BalanceHistory[[#This Row],[FundCode]]="01000","GF","Hi Ed / OCR"))</f>
        <v>GF</v>
      </c>
      <c r="Q833" s="5">
        <v>40310172</v>
      </c>
      <c r="R833" s="5">
        <v>18158882.41</v>
      </c>
      <c r="S833" s="5">
        <v>22151289.59</v>
      </c>
      <c r="T833" s="5">
        <v>17797392.469999999</v>
      </c>
      <c r="U833" s="3" t="s">
        <v>2364</v>
      </c>
      <c r="V833" s="5">
        <v>4353897.120000001</v>
      </c>
      <c r="W833" s="5">
        <v>0</v>
      </c>
      <c r="X833" s="5">
        <v>0</v>
      </c>
      <c r="Y833" s="5">
        <v>100000</v>
      </c>
      <c r="Z833" s="5">
        <v>100000</v>
      </c>
      <c r="AA833" s="5">
        <v>4253897.120000001</v>
      </c>
      <c r="AB833" s="2"/>
      <c r="AC833" s="2"/>
      <c r="AD833" s="2" t="s">
        <v>2365</v>
      </c>
      <c r="AE833" s="2"/>
    </row>
    <row r="834" spans="1:31" ht="30" x14ac:dyDescent="0.25">
      <c r="A834" s="2" t="s">
        <v>247</v>
      </c>
      <c r="B834" s="3">
        <v>4</v>
      </c>
      <c r="C834" s="3">
        <v>132</v>
      </c>
      <c r="D834" s="3" t="s">
        <v>288</v>
      </c>
      <c r="E834" s="3" t="str">
        <f>_xlfn.XLOOKUP(Tbl_BalanceHistory[[#This Row],[RespAgy]],Tbl_Agencies[Agy Code],Tbl_Agencies[Agy Sort])</f>
        <v>064000</v>
      </c>
      <c r="F834" s="2" t="str">
        <f>Tbl_BalanceHistory[[#This Row],[RespAgy]]&amp;": "&amp;Tbl_BalanceHistory[[#This Row],[RespAgency]]</f>
        <v>132: Department of Elections</v>
      </c>
      <c r="G834" s="3">
        <v>132</v>
      </c>
      <c r="H834" s="3" t="s">
        <v>288</v>
      </c>
      <c r="I834" s="3" t="str">
        <f>_xlfn.XLOOKUP(Tbl_BalanceHistory[[#This Row],[AgyCode]],Tbl_Agencies[Agy Code],Tbl_Agencies[Agy Sort])</f>
        <v>064000</v>
      </c>
      <c r="J834" s="2" t="str">
        <f>Tbl_BalanceHistory[[#This Row],[AgyCode]]&amp;": "&amp;Tbl_BalanceHistory[[#This Row],[Agency Name]]</f>
        <v>132: Department of Elections</v>
      </c>
      <c r="K834" s="1">
        <v>2024</v>
      </c>
      <c r="L834" s="3">
        <v>723</v>
      </c>
      <c r="M834" s="3" t="s">
        <v>290</v>
      </c>
      <c r="N834" s="2" t="str">
        <f>Tbl_BalanceHistory[[#This Row],[ProgramCode]]&amp;": "&amp;Tbl_BalanceHistory[[#This Row],[Program Name]]</f>
        <v>723: Electoral Services</v>
      </c>
      <c r="O834" s="3" t="s">
        <v>886</v>
      </c>
      <c r="P834" s="1" t="str">
        <f>IF(Tbl_BalanceHistory[[#This Row],[FundCode]]="0100","GF",IF(Tbl_BalanceHistory[[#This Row],[FundCode]]="01000","GF","Hi Ed / OCR"))</f>
        <v>GF</v>
      </c>
      <c r="Q834" s="5">
        <v>43800212.469999999</v>
      </c>
      <c r="R834" s="5">
        <v>26512214.02</v>
      </c>
      <c r="S834" s="5">
        <v>17287998.449999999</v>
      </c>
      <c r="T834" s="5">
        <v>16735624</v>
      </c>
      <c r="U834" s="3" t="s">
        <v>2524</v>
      </c>
      <c r="V834" s="5">
        <v>552374.44999999925</v>
      </c>
      <c r="W834" s="5">
        <v>0</v>
      </c>
      <c r="X834" s="5">
        <v>552374.44999999925</v>
      </c>
      <c r="Y834" s="5">
        <v>0</v>
      </c>
      <c r="Z834" s="5">
        <v>552374.44999999925</v>
      </c>
      <c r="AA834" s="5">
        <v>0</v>
      </c>
      <c r="AB834" s="2"/>
      <c r="AC834" s="2" t="s">
        <v>2525</v>
      </c>
      <c r="AD834" s="2"/>
      <c r="AE834" s="2" t="s">
        <v>2526</v>
      </c>
    </row>
    <row r="835" spans="1:31" ht="45" x14ac:dyDescent="0.25">
      <c r="A835" s="2" t="s">
        <v>247</v>
      </c>
      <c r="B835" s="3">
        <v>4</v>
      </c>
      <c r="C835" s="3">
        <v>132</v>
      </c>
      <c r="D835" s="3" t="s">
        <v>288</v>
      </c>
      <c r="E835" s="3" t="str">
        <f>_xlfn.XLOOKUP(Tbl_BalanceHistory[[#This Row],[RespAgy]],Tbl_Agencies[Agy Code],Tbl_Agencies[Agy Sort])</f>
        <v>064000</v>
      </c>
      <c r="F835" s="2" t="str">
        <f>Tbl_BalanceHistory[[#This Row],[RespAgy]]&amp;": "&amp;Tbl_BalanceHistory[[#This Row],[RespAgency]]</f>
        <v>132: Department of Elections</v>
      </c>
      <c r="G835" s="3">
        <v>132</v>
      </c>
      <c r="H835" s="3" t="s">
        <v>288</v>
      </c>
      <c r="I835" s="3" t="str">
        <f>_xlfn.XLOOKUP(Tbl_BalanceHistory[[#This Row],[AgyCode]],Tbl_Agencies[Agy Code],Tbl_Agencies[Agy Sort])</f>
        <v>064000</v>
      </c>
      <c r="J835" s="2" t="str">
        <f>Tbl_BalanceHistory[[#This Row],[AgyCode]]&amp;": "&amp;Tbl_BalanceHistory[[#This Row],[Agency Name]]</f>
        <v>132: Department of Elections</v>
      </c>
      <c r="K835" s="1">
        <v>2021</v>
      </c>
      <c r="L835" s="3">
        <v>728</v>
      </c>
      <c r="M835" s="3" t="s">
        <v>292</v>
      </c>
      <c r="N835" s="2" t="str">
        <f>Tbl_BalanceHistory[[#This Row],[ProgramCode]]&amp;": "&amp;Tbl_BalanceHistory[[#This Row],[Program Name]]</f>
        <v>728: Financial Assistance to Localities - General</v>
      </c>
      <c r="O835" s="3" t="s">
        <v>886</v>
      </c>
      <c r="P835" s="1" t="str">
        <f>IF(Tbl_BalanceHistory[[#This Row],[FundCode]]="0100","GF",IF(Tbl_BalanceHistory[[#This Row],[FundCode]]="01000","GF","Hi Ed / OCR"))</f>
        <v>GF</v>
      </c>
      <c r="Q835" s="5">
        <v>2000000</v>
      </c>
      <c r="R835" s="5">
        <v>658200.86</v>
      </c>
      <c r="S835" s="5">
        <v>1341799.1399999999</v>
      </c>
      <c r="T835" s="5">
        <v>1341799.1399999999</v>
      </c>
      <c r="U835" s="3" t="s">
        <v>1807</v>
      </c>
      <c r="V835" s="5">
        <v>0</v>
      </c>
      <c r="W835" s="5">
        <v>0</v>
      </c>
      <c r="X835" s="5"/>
      <c r="Y835" s="5"/>
      <c r="Z835" s="5">
        <f>Tbl_BalanceHistory[[#This Row],[Discretionary Recommended - Pre 2022]]+Tbl_BalanceHistory[[#This Row],[Discretionary Balance Recommended: Policy]]+Tbl_BalanceHistory[[#This Row],[Discretionary Balance Recommended: Commitments]]</f>
        <v>0</v>
      </c>
      <c r="AA835" s="5">
        <f>Tbl_BalanceHistory[[#This Row],[Discretionary Balance]]-Tbl_BalanceHistory[[#This Row],[Discretionary Reappropriation]]</f>
        <v>0</v>
      </c>
      <c r="AB835" s="2"/>
      <c r="AC835" s="2"/>
      <c r="AD835" s="2"/>
      <c r="AE835" s="2"/>
    </row>
    <row r="836" spans="1:31" ht="45" x14ac:dyDescent="0.25">
      <c r="A836" s="2" t="s">
        <v>247</v>
      </c>
      <c r="B836" s="3">
        <v>4</v>
      </c>
      <c r="C836" s="3">
        <v>132</v>
      </c>
      <c r="D836" s="3" t="s">
        <v>288</v>
      </c>
      <c r="E836" s="3" t="str">
        <f>_xlfn.XLOOKUP(Tbl_BalanceHistory[[#This Row],[RespAgy]],Tbl_Agencies[Agy Code],Tbl_Agencies[Agy Sort])</f>
        <v>064000</v>
      </c>
      <c r="F836" s="2" t="str">
        <f>Tbl_BalanceHistory[[#This Row],[RespAgy]]&amp;": "&amp;Tbl_BalanceHistory[[#This Row],[RespAgency]]</f>
        <v>132: Department of Elections</v>
      </c>
      <c r="G836" s="3">
        <v>132</v>
      </c>
      <c r="H836" s="3" t="s">
        <v>288</v>
      </c>
      <c r="I836" s="3" t="str">
        <f>_xlfn.XLOOKUP(Tbl_BalanceHistory[[#This Row],[AgyCode]],Tbl_Agencies[Agy Code],Tbl_Agencies[Agy Sort])</f>
        <v>064000</v>
      </c>
      <c r="J836" s="2" t="str">
        <f>Tbl_BalanceHistory[[#This Row],[AgyCode]]&amp;": "&amp;Tbl_BalanceHistory[[#This Row],[Agency Name]]</f>
        <v>132: Department of Elections</v>
      </c>
      <c r="K836" s="1">
        <v>2022</v>
      </c>
      <c r="L836" s="3">
        <v>728</v>
      </c>
      <c r="M836" s="3" t="s">
        <v>292</v>
      </c>
      <c r="N836" s="2" t="str">
        <f>Tbl_BalanceHistory[[#This Row],[ProgramCode]]&amp;": "&amp;Tbl_BalanceHistory[[#This Row],[Program Name]]</f>
        <v>728: Financial Assistance to Localities - General</v>
      </c>
      <c r="O836" s="3" t="s">
        <v>886</v>
      </c>
      <c r="P836" s="1" t="str">
        <f>IF(Tbl_BalanceHistory[[#This Row],[FundCode]]="0100","GF",IF(Tbl_BalanceHistory[[#This Row],[FundCode]]="01000","GF","Hi Ed / OCR"))</f>
        <v>GF</v>
      </c>
      <c r="Q836" s="5">
        <v>241799.14</v>
      </c>
      <c r="R836" s="5">
        <v>232696.01</v>
      </c>
      <c r="S836" s="5">
        <v>9103.1299999999992</v>
      </c>
      <c r="T836" s="5">
        <v>0</v>
      </c>
      <c r="U836" s="3"/>
      <c r="V836" s="5">
        <v>9103.1299999999992</v>
      </c>
      <c r="W836" s="5"/>
      <c r="X836" s="5">
        <v>0</v>
      </c>
      <c r="Y836" s="5">
        <v>0</v>
      </c>
      <c r="Z836" s="5">
        <f>Tbl_BalanceHistory[[#This Row],[Discretionary Recommended - Pre 2022]]+Tbl_BalanceHistory[[#This Row],[Discretionary Balance Recommended: Policy]]+Tbl_BalanceHistory[[#This Row],[Discretionary Balance Recommended: Commitments]]</f>
        <v>0</v>
      </c>
      <c r="AA836" s="5">
        <f>Tbl_BalanceHistory[[#This Row],[Discretionary Balance]]-Tbl_BalanceHistory[[#This Row],[Discretionary Reappropriation]]</f>
        <v>9103.1299999999992</v>
      </c>
      <c r="AB836" s="2"/>
      <c r="AC836" s="2"/>
      <c r="AD836" s="2"/>
      <c r="AE836" s="2"/>
    </row>
    <row r="837" spans="1:31" ht="45" x14ac:dyDescent="0.25">
      <c r="A837" s="2" t="s">
        <v>247</v>
      </c>
      <c r="B837" s="3">
        <v>4</v>
      </c>
      <c r="C837" s="3">
        <v>132</v>
      </c>
      <c r="D837" s="3" t="s">
        <v>288</v>
      </c>
      <c r="E837" s="3" t="str">
        <f>_xlfn.XLOOKUP(Tbl_BalanceHistory[[#This Row],[RespAgy]],Tbl_Agencies[Agy Code],Tbl_Agencies[Agy Sort])</f>
        <v>064000</v>
      </c>
      <c r="F837" s="2" t="str">
        <f>Tbl_BalanceHistory[[#This Row],[RespAgy]]&amp;": "&amp;Tbl_BalanceHistory[[#This Row],[RespAgency]]</f>
        <v>132: Department of Elections</v>
      </c>
      <c r="G837" s="3">
        <v>132</v>
      </c>
      <c r="H837" s="3" t="s">
        <v>288</v>
      </c>
      <c r="I837" s="3" t="str">
        <f>_xlfn.XLOOKUP(Tbl_BalanceHistory[[#This Row],[AgyCode]],Tbl_Agencies[Agy Code],Tbl_Agencies[Agy Sort])</f>
        <v>064000</v>
      </c>
      <c r="J837" s="2" t="str">
        <f>Tbl_BalanceHistory[[#This Row],[AgyCode]]&amp;": "&amp;Tbl_BalanceHistory[[#This Row],[Agency Name]]</f>
        <v>132: Department of Elections</v>
      </c>
      <c r="K837" s="1">
        <v>2014</v>
      </c>
      <c r="L837" s="3">
        <v>780</v>
      </c>
      <c r="M837" s="3" t="s">
        <v>294</v>
      </c>
      <c r="N837" s="2" t="str">
        <f>Tbl_BalanceHistory[[#This Row],[ProgramCode]]&amp;": "&amp;Tbl_BalanceHistory[[#This Row],[Program Name]]</f>
        <v>780: Financial Assistance for Electoral Services</v>
      </c>
      <c r="O837" s="3" t="s">
        <v>1730</v>
      </c>
      <c r="P837" s="1" t="str">
        <f>IF(Tbl_BalanceHistory[[#This Row],[FundCode]]="0100","GF",IF(Tbl_BalanceHistory[[#This Row],[FundCode]]="01000","GF","Hi Ed / OCR"))</f>
        <v>GF</v>
      </c>
      <c r="Q837" s="5">
        <v>5675041</v>
      </c>
      <c r="R837" s="5">
        <v>5629722.9699999997</v>
      </c>
      <c r="S837" s="5">
        <v>45318</v>
      </c>
      <c r="T837" s="5">
        <v>0</v>
      </c>
      <c r="U837" s="3"/>
      <c r="V837" s="5">
        <v>45318</v>
      </c>
      <c r="W837" s="5">
        <v>45318</v>
      </c>
      <c r="X837" s="5"/>
      <c r="Y837" s="5"/>
      <c r="Z837" s="5">
        <f>Tbl_BalanceHistory[[#This Row],[Discretionary Recommended - Pre 2022]]+Tbl_BalanceHistory[[#This Row],[Discretionary Balance Recommended: Policy]]+Tbl_BalanceHistory[[#This Row],[Discretionary Balance Recommended: Commitments]]</f>
        <v>45318</v>
      </c>
      <c r="AA837" s="5">
        <f>Tbl_BalanceHistory[[#This Row],[Discretionary Balance]]-Tbl_BalanceHistory[[#This Row],[Discretionary Reappropriation]]</f>
        <v>0</v>
      </c>
      <c r="AB837" s="2" t="s">
        <v>1791</v>
      </c>
      <c r="AC837" s="2"/>
      <c r="AD837" s="2"/>
      <c r="AE837" s="2"/>
    </row>
    <row r="838" spans="1:31" ht="45" x14ac:dyDescent="0.25">
      <c r="A838" s="2" t="s">
        <v>247</v>
      </c>
      <c r="B838" s="3">
        <v>4</v>
      </c>
      <c r="C838" s="3">
        <v>132</v>
      </c>
      <c r="D838" s="3" t="s">
        <v>288</v>
      </c>
      <c r="E838" s="3" t="str">
        <f>_xlfn.XLOOKUP(Tbl_BalanceHistory[[#This Row],[RespAgy]],Tbl_Agencies[Agy Code],Tbl_Agencies[Agy Sort])</f>
        <v>064000</v>
      </c>
      <c r="F838" s="2" t="str">
        <f>Tbl_BalanceHistory[[#This Row],[RespAgy]]&amp;": "&amp;Tbl_BalanceHistory[[#This Row],[RespAgency]]</f>
        <v>132: Department of Elections</v>
      </c>
      <c r="G838" s="3">
        <v>132</v>
      </c>
      <c r="H838" s="3" t="s">
        <v>288</v>
      </c>
      <c r="I838" s="3" t="str">
        <f>_xlfn.XLOOKUP(Tbl_BalanceHistory[[#This Row],[AgyCode]],Tbl_Agencies[Agy Code],Tbl_Agencies[Agy Sort])</f>
        <v>064000</v>
      </c>
      <c r="J838" s="2" t="str">
        <f>Tbl_BalanceHistory[[#This Row],[AgyCode]]&amp;": "&amp;Tbl_BalanceHistory[[#This Row],[Agency Name]]</f>
        <v>132: Department of Elections</v>
      </c>
      <c r="K838" s="1">
        <v>2015</v>
      </c>
      <c r="L838" s="3">
        <v>780</v>
      </c>
      <c r="M838" s="3" t="s">
        <v>294</v>
      </c>
      <c r="N838" s="2" t="str">
        <f>Tbl_BalanceHistory[[#This Row],[ProgramCode]]&amp;": "&amp;Tbl_BalanceHistory[[#This Row],[Program Name]]</f>
        <v>780: Financial Assistance for Electoral Services</v>
      </c>
      <c r="O838" s="3" t="s">
        <v>1730</v>
      </c>
      <c r="P838" s="1" t="str">
        <f>IF(Tbl_BalanceHistory[[#This Row],[FundCode]]="0100","GF",IF(Tbl_BalanceHistory[[#This Row],[FundCode]]="01000","GF","Hi Ed / OCR"))</f>
        <v>GF</v>
      </c>
      <c r="Q838" s="5">
        <v>5564343</v>
      </c>
      <c r="R838" s="5">
        <v>5564343</v>
      </c>
      <c r="S838" s="5">
        <v>0</v>
      </c>
      <c r="T838" s="5">
        <v>0</v>
      </c>
      <c r="U838" s="3"/>
      <c r="V838" s="5">
        <v>0</v>
      </c>
      <c r="W838" s="5">
        <v>0</v>
      </c>
      <c r="X838" s="5"/>
      <c r="Y838" s="5"/>
      <c r="Z838" s="5">
        <f>Tbl_BalanceHistory[[#This Row],[Discretionary Recommended - Pre 2022]]+Tbl_BalanceHistory[[#This Row],[Discretionary Balance Recommended: Policy]]+Tbl_BalanceHistory[[#This Row],[Discretionary Balance Recommended: Commitments]]</f>
        <v>0</v>
      </c>
      <c r="AA838" s="5">
        <f>Tbl_BalanceHistory[[#This Row],[Discretionary Balance]]-Tbl_BalanceHistory[[#This Row],[Discretionary Reappropriation]]</f>
        <v>0</v>
      </c>
      <c r="AB838" s="2"/>
      <c r="AC838" s="2"/>
      <c r="AD838" s="2"/>
      <c r="AE838" s="2"/>
    </row>
    <row r="839" spans="1:31" ht="120" x14ac:dyDescent="0.25">
      <c r="A839" s="2" t="s">
        <v>247</v>
      </c>
      <c r="B839" s="3">
        <v>4</v>
      </c>
      <c r="C839" s="3">
        <v>132</v>
      </c>
      <c r="D839" s="3" t="s">
        <v>288</v>
      </c>
      <c r="E839" s="3" t="str">
        <f>_xlfn.XLOOKUP(Tbl_BalanceHistory[[#This Row],[RespAgy]],Tbl_Agencies[Agy Code],Tbl_Agencies[Agy Sort])</f>
        <v>064000</v>
      </c>
      <c r="F839" s="2" t="str">
        <f>Tbl_BalanceHistory[[#This Row],[RespAgy]]&amp;": "&amp;Tbl_BalanceHistory[[#This Row],[RespAgency]]</f>
        <v>132: Department of Elections</v>
      </c>
      <c r="G839" s="3">
        <v>132</v>
      </c>
      <c r="H839" s="3" t="s">
        <v>288</v>
      </c>
      <c r="I839" s="3" t="str">
        <f>_xlfn.XLOOKUP(Tbl_BalanceHistory[[#This Row],[AgyCode]],Tbl_Agencies[Agy Code],Tbl_Agencies[Agy Sort])</f>
        <v>064000</v>
      </c>
      <c r="J839" s="2" t="str">
        <f>Tbl_BalanceHistory[[#This Row],[AgyCode]]&amp;": "&amp;Tbl_BalanceHistory[[#This Row],[Agency Name]]</f>
        <v>132: Department of Elections</v>
      </c>
      <c r="K839" s="1">
        <v>2016</v>
      </c>
      <c r="L839" s="3">
        <v>780</v>
      </c>
      <c r="M839" s="3" t="s">
        <v>294</v>
      </c>
      <c r="N839" s="2" t="str">
        <f>Tbl_BalanceHistory[[#This Row],[ProgramCode]]&amp;": "&amp;Tbl_BalanceHistory[[#This Row],[Program Name]]</f>
        <v>780: Financial Assistance for Electoral Services</v>
      </c>
      <c r="O839" s="3" t="s">
        <v>1730</v>
      </c>
      <c r="P839" s="1" t="str">
        <f>IF(Tbl_BalanceHistory[[#This Row],[FundCode]]="0100","GF",IF(Tbl_BalanceHistory[[#This Row],[FundCode]]="01000","GF","Hi Ed / OCR"))</f>
        <v>GF</v>
      </c>
      <c r="Q839" s="5">
        <v>5674969</v>
      </c>
      <c r="R839" s="5">
        <v>5584547</v>
      </c>
      <c r="S839" s="5">
        <v>90422</v>
      </c>
      <c r="T839" s="5">
        <v>0</v>
      </c>
      <c r="U839" s="3"/>
      <c r="V839" s="5">
        <v>90422</v>
      </c>
      <c r="W839" s="5">
        <v>74917</v>
      </c>
      <c r="X839" s="5"/>
      <c r="Y839" s="5"/>
      <c r="Z839" s="5">
        <f>Tbl_BalanceHistory[[#This Row],[Discretionary Recommended - Pre 2022]]+Tbl_BalanceHistory[[#This Row],[Discretionary Balance Recommended: Policy]]+Tbl_BalanceHistory[[#This Row],[Discretionary Balance Recommended: Commitments]]</f>
        <v>74917</v>
      </c>
      <c r="AA839" s="5">
        <f>Tbl_BalanceHistory[[#This Row],[Discretionary Balance]]-Tbl_BalanceHistory[[#This Row],[Discretionary Reappropriation]]</f>
        <v>15505</v>
      </c>
      <c r="AB839" s="2" t="s">
        <v>1808</v>
      </c>
      <c r="AC839" s="2"/>
      <c r="AD839" s="2"/>
      <c r="AE839" s="2"/>
    </row>
    <row r="840" spans="1:31" ht="45" x14ac:dyDescent="0.25">
      <c r="A840" s="2" t="s">
        <v>247</v>
      </c>
      <c r="B840" s="3">
        <v>4</v>
      </c>
      <c r="C840" s="3">
        <v>132</v>
      </c>
      <c r="D840" s="3" t="s">
        <v>288</v>
      </c>
      <c r="E840" s="3" t="str">
        <f>_xlfn.XLOOKUP(Tbl_BalanceHistory[[#This Row],[RespAgy]],Tbl_Agencies[Agy Code],Tbl_Agencies[Agy Sort])</f>
        <v>064000</v>
      </c>
      <c r="F840" s="2" t="str">
        <f>Tbl_BalanceHistory[[#This Row],[RespAgy]]&amp;": "&amp;Tbl_BalanceHistory[[#This Row],[RespAgency]]</f>
        <v>132: Department of Elections</v>
      </c>
      <c r="G840" s="3">
        <v>132</v>
      </c>
      <c r="H840" s="3" t="s">
        <v>288</v>
      </c>
      <c r="I840" s="3" t="str">
        <f>_xlfn.XLOOKUP(Tbl_BalanceHistory[[#This Row],[AgyCode]],Tbl_Agencies[Agy Code],Tbl_Agencies[Agy Sort])</f>
        <v>064000</v>
      </c>
      <c r="J840" s="2" t="str">
        <f>Tbl_BalanceHistory[[#This Row],[AgyCode]]&amp;": "&amp;Tbl_BalanceHistory[[#This Row],[Agency Name]]</f>
        <v>132: Department of Elections</v>
      </c>
      <c r="K840" s="1">
        <v>2017</v>
      </c>
      <c r="L840" s="3">
        <v>780</v>
      </c>
      <c r="M840" s="3" t="s">
        <v>294</v>
      </c>
      <c r="N840" s="2" t="str">
        <f>Tbl_BalanceHistory[[#This Row],[ProgramCode]]&amp;": "&amp;Tbl_BalanceHistory[[#This Row],[Program Name]]</f>
        <v>780: Financial Assistance for Electoral Services</v>
      </c>
      <c r="O840" s="3" t="s">
        <v>886</v>
      </c>
      <c r="P840" s="1" t="str">
        <f>IF(Tbl_BalanceHistory[[#This Row],[FundCode]]="0100","GF",IF(Tbl_BalanceHistory[[#This Row],[FundCode]]="01000","GF","Hi Ed / OCR"))</f>
        <v>GF</v>
      </c>
      <c r="Q840" s="5">
        <v>5907727</v>
      </c>
      <c r="R840" s="5">
        <v>5905544.5700000003</v>
      </c>
      <c r="S840" s="5">
        <v>2182</v>
      </c>
      <c r="T840" s="5">
        <v>0</v>
      </c>
      <c r="U840" s="3"/>
      <c r="V840" s="5">
        <v>2182</v>
      </c>
      <c r="W840" s="5">
        <v>0</v>
      </c>
      <c r="X840" s="5"/>
      <c r="Y840" s="5"/>
      <c r="Z840" s="5">
        <f>Tbl_BalanceHistory[[#This Row],[Discretionary Recommended - Pre 2022]]+Tbl_BalanceHistory[[#This Row],[Discretionary Balance Recommended: Policy]]+Tbl_BalanceHistory[[#This Row],[Discretionary Balance Recommended: Commitments]]</f>
        <v>0</v>
      </c>
      <c r="AA840" s="5">
        <f>Tbl_BalanceHistory[[#This Row],[Discretionary Balance]]-Tbl_BalanceHistory[[#This Row],[Discretionary Reappropriation]]</f>
        <v>2182</v>
      </c>
      <c r="AB840" s="2"/>
      <c r="AC840" s="2"/>
      <c r="AD840" s="2"/>
      <c r="AE840" s="2"/>
    </row>
    <row r="841" spans="1:31" ht="45" x14ac:dyDescent="0.25">
      <c r="A841" s="2" t="s">
        <v>247</v>
      </c>
      <c r="B841" s="3">
        <v>4</v>
      </c>
      <c r="C841" s="3">
        <v>132</v>
      </c>
      <c r="D841" s="3" t="s">
        <v>288</v>
      </c>
      <c r="E841" s="3" t="str">
        <f>_xlfn.XLOOKUP(Tbl_BalanceHistory[[#This Row],[RespAgy]],Tbl_Agencies[Agy Code],Tbl_Agencies[Agy Sort])</f>
        <v>064000</v>
      </c>
      <c r="F841" s="2" t="str">
        <f>Tbl_BalanceHistory[[#This Row],[RespAgy]]&amp;": "&amp;Tbl_BalanceHistory[[#This Row],[RespAgency]]</f>
        <v>132: Department of Elections</v>
      </c>
      <c r="G841" s="3">
        <v>132</v>
      </c>
      <c r="H841" s="3" t="s">
        <v>288</v>
      </c>
      <c r="I841" s="3" t="str">
        <f>_xlfn.XLOOKUP(Tbl_BalanceHistory[[#This Row],[AgyCode]],Tbl_Agencies[Agy Code],Tbl_Agencies[Agy Sort])</f>
        <v>064000</v>
      </c>
      <c r="J841" s="2" t="str">
        <f>Tbl_BalanceHistory[[#This Row],[AgyCode]]&amp;": "&amp;Tbl_BalanceHistory[[#This Row],[Agency Name]]</f>
        <v>132: Department of Elections</v>
      </c>
      <c r="K841" s="1">
        <v>2018</v>
      </c>
      <c r="L841" s="3">
        <v>780</v>
      </c>
      <c r="M841" s="3" t="s">
        <v>294</v>
      </c>
      <c r="N841" s="2" t="str">
        <f>Tbl_BalanceHistory[[#This Row],[ProgramCode]]&amp;": "&amp;Tbl_BalanceHistory[[#This Row],[Program Name]]</f>
        <v>780: Financial Assistance for Electoral Services</v>
      </c>
      <c r="O841" s="3" t="s">
        <v>886</v>
      </c>
      <c r="P841" s="1" t="str">
        <f>IF(Tbl_BalanceHistory[[#This Row],[FundCode]]="0100","GF",IF(Tbl_BalanceHistory[[#This Row],[FundCode]]="01000","GF","Hi Ed / OCR"))</f>
        <v>GF</v>
      </c>
      <c r="Q841" s="5">
        <v>5938998</v>
      </c>
      <c r="R841" s="5">
        <v>5922544</v>
      </c>
      <c r="S841" s="5">
        <v>16454</v>
      </c>
      <c r="T841" s="5">
        <v>0</v>
      </c>
      <c r="U841" s="3"/>
      <c r="V841" s="5">
        <v>16454</v>
      </c>
      <c r="W841" s="5">
        <v>0</v>
      </c>
      <c r="X841" s="5"/>
      <c r="Y841" s="5"/>
      <c r="Z841" s="5">
        <f>Tbl_BalanceHistory[[#This Row],[Discretionary Recommended - Pre 2022]]+Tbl_BalanceHistory[[#This Row],[Discretionary Balance Recommended: Policy]]+Tbl_BalanceHistory[[#This Row],[Discretionary Balance Recommended: Commitments]]</f>
        <v>0</v>
      </c>
      <c r="AA841" s="5">
        <f>Tbl_BalanceHistory[[#This Row],[Discretionary Balance]]-Tbl_BalanceHistory[[#This Row],[Discretionary Reappropriation]]</f>
        <v>16454</v>
      </c>
      <c r="AB841" s="2"/>
      <c r="AC841" s="2"/>
      <c r="AD841" s="2"/>
      <c r="AE841" s="2"/>
    </row>
    <row r="842" spans="1:31" ht="60" x14ac:dyDescent="0.25">
      <c r="A842" s="2" t="s">
        <v>247</v>
      </c>
      <c r="B842" s="3">
        <v>4</v>
      </c>
      <c r="C842" s="3">
        <v>132</v>
      </c>
      <c r="D842" s="3" t="s">
        <v>288</v>
      </c>
      <c r="E842" s="3" t="str">
        <f>_xlfn.XLOOKUP(Tbl_BalanceHistory[[#This Row],[RespAgy]],Tbl_Agencies[Agy Code],Tbl_Agencies[Agy Sort])</f>
        <v>064000</v>
      </c>
      <c r="F842" s="2" t="str">
        <f>Tbl_BalanceHistory[[#This Row],[RespAgy]]&amp;": "&amp;Tbl_BalanceHistory[[#This Row],[RespAgency]]</f>
        <v>132: Department of Elections</v>
      </c>
      <c r="G842" s="3">
        <v>132</v>
      </c>
      <c r="H842" s="3" t="s">
        <v>288</v>
      </c>
      <c r="I842" s="3" t="str">
        <f>_xlfn.XLOOKUP(Tbl_BalanceHistory[[#This Row],[AgyCode]],Tbl_Agencies[Agy Code],Tbl_Agencies[Agy Sort])</f>
        <v>064000</v>
      </c>
      <c r="J842" s="2" t="str">
        <f>Tbl_BalanceHistory[[#This Row],[AgyCode]]&amp;": "&amp;Tbl_BalanceHistory[[#This Row],[Agency Name]]</f>
        <v>132: Department of Elections</v>
      </c>
      <c r="K842" s="1">
        <v>2019</v>
      </c>
      <c r="L842" s="3">
        <v>780</v>
      </c>
      <c r="M842" s="3" t="s">
        <v>294</v>
      </c>
      <c r="N842" s="2" t="str">
        <f>Tbl_BalanceHistory[[#This Row],[ProgramCode]]&amp;": "&amp;Tbl_BalanceHistory[[#This Row],[Program Name]]</f>
        <v>780: Financial Assistance for Electoral Services</v>
      </c>
      <c r="O842" s="3" t="s">
        <v>886</v>
      </c>
      <c r="P842" s="1" t="str">
        <f>IF(Tbl_BalanceHistory[[#This Row],[FundCode]]="0100","GF",IF(Tbl_BalanceHistory[[#This Row],[FundCode]]="01000","GF","Hi Ed / OCR"))</f>
        <v>GF</v>
      </c>
      <c r="Q842" s="5">
        <v>5957836</v>
      </c>
      <c r="R842" s="5">
        <v>5735403.29</v>
      </c>
      <c r="S842" s="5">
        <v>222432.71</v>
      </c>
      <c r="T842" s="5">
        <v>0</v>
      </c>
      <c r="U842" s="3"/>
      <c r="V842" s="5">
        <v>222432.71</v>
      </c>
      <c r="W842" s="5">
        <v>220388</v>
      </c>
      <c r="X842" s="5"/>
      <c r="Y842" s="5"/>
      <c r="Z842" s="5">
        <f>Tbl_BalanceHistory[[#This Row],[Discretionary Recommended - Pre 2022]]+Tbl_BalanceHistory[[#This Row],[Discretionary Balance Recommended: Policy]]+Tbl_BalanceHistory[[#This Row],[Discretionary Balance Recommended: Commitments]]</f>
        <v>220388</v>
      </c>
      <c r="AA842" s="5">
        <f>Tbl_BalanceHistory[[#This Row],[Discretionary Balance]]-Tbl_BalanceHistory[[#This Row],[Discretionary Reappropriation]]</f>
        <v>2044.7099999999919</v>
      </c>
      <c r="AB842" s="2" t="s">
        <v>1809</v>
      </c>
      <c r="AC842" s="2"/>
      <c r="AD842" s="2"/>
      <c r="AE842" s="2"/>
    </row>
    <row r="843" spans="1:31" ht="45" x14ac:dyDescent="0.25">
      <c r="A843" s="2" t="s">
        <v>247</v>
      </c>
      <c r="B843" s="3">
        <v>4</v>
      </c>
      <c r="C843" s="3">
        <v>132</v>
      </c>
      <c r="D843" s="3" t="s">
        <v>288</v>
      </c>
      <c r="E843" s="3" t="str">
        <f>_xlfn.XLOOKUP(Tbl_BalanceHistory[[#This Row],[RespAgy]],Tbl_Agencies[Agy Code],Tbl_Agencies[Agy Sort])</f>
        <v>064000</v>
      </c>
      <c r="F843" s="2" t="str">
        <f>Tbl_BalanceHistory[[#This Row],[RespAgy]]&amp;": "&amp;Tbl_BalanceHistory[[#This Row],[RespAgency]]</f>
        <v>132: Department of Elections</v>
      </c>
      <c r="G843" s="3">
        <v>132</v>
      </c>
      <c r="H843" s="3" t="s">
        <v>288</v>
      </c>
      <c r="I843" s="3" t="str">
        <f>_xlfn.XLOOKUP(Tbl_BalanceHistory[[#This Row],[AgyCode]],Tbl_Agencies[Agy Code],Tbl_Agencies[Agy Sort])</f>
        <v>064000</v>
      </c>
      <c r="J843" s="2" t="str">
        <f>Tbl_BalanceHistory[[#This Row],[AgyCode]]&amp;": "&amp;Tbl_BalanceHistory[[#This Row],[Agency Name]]</f>
        <v>132: Department of Elections</v>
      </c>
      <c r="K843" s="1">
        <v>2020</v>
      </c>
      <c r="L843" s="3">
        <v>780</v>
      </c>
      <c r="M843" s="3" t="s">
        <v>294</v>
      </c>
      <c r="N843" s="2" t="str">
        <f>Tbl_BalanceHistory[[#This Row],[ProgramCode]]&amp;": "&amp;Tbl_BalanceHistory[[#This Row],[Program Name]]</f>
        <v>780: Financial Assistance for Electoral Services</v>
      </c>
      <c r="O843" s="3" t="s">
        <v>886</v>
      </c>
      <c r="P843" s="1" t="str">
        <f>IF(Tbl_BalanceHistory[[#This Row],[FundCode]]="0100","GF",IF(Tbl_BalanceHistory[[#This Row],[FundCode]]="01000","GF","Hi Ed / OCR"))</f>
        <v>GF</v>
      </c>
      <c r="Q843" s="5">
        <v>6481013</v>
      </c>
      <c r="R843" s="5">
        <v>6470766.1600000001</v>
      </c>
      <c r="S843" s="5">
        <v>10246.84</v>
      </c>
      <c r="T843" s="5">
        <v>0</v>
      </c>
      <c r="U843" s="3"/>
      <c r="V843" s="5">
        <v>10246.84</v>
      </c>
      <c r="W843" s="5">
        <v>0</v>
      </c>
      <c r="X843" s="5"/>
      <c r="Y843" s="5"/>
      <c r="Z843" s="5">
        <f>Tbl_BalanceHistory[[#This Row],[Discretionary Recommended - Pre 2022]]+Tbl_BalanceHistory[[#This Row],[Discretionary Balance Recommended: Policy]]+Tbl_BalanceHistory[[#This Row],[Discretionary Balance Recommended: Commitments]]</f>
        <v>0</v>
      </c>
      <c r="AA843" s="5">
        <f>Tbl_BalanceHistory[[#This Row],[Discretionary Balance]]-Tbl_BalanceHistory[[#This Row],[Discretionary Reappropriation]]</f>
        <v>10246.84</v>
      </c>
      <c r="AB843" s="2"/>
      <c r="AC843" s="2"/>
      <c r="AD843" s="2"/>
      <c r="AE843" s="2"/>
    </row>
    <row r="844" spans="1:31" ht="60" x14ac:dyDescent="0.25">
      <c r="A844" s="2" t="s">
        <v>247</v>
      </c>
      <c r="B844" s="3">
        <v>4</v>
      </c>
      <c r="C844" s="3">
        <v>132</v>
      </c>
      <c r="D844" s="3" t="s">
        <v>288</v>
      </c>
      <c r="E844" s="3" t="str">
        <f>_xlfn.XLOOKUP(Tbl_BalanceHistory[[#This Row],[RespAgy]],Tbl_Agencies[Agy Code],Tbl_Agencies[Agy Sort])</f>
        <v>064000</v>
      </c>
      <c r="F844" s="2" t="str">
        <f>Tbl_BalanceHistory[[#This Row],[RespAgy]]&amp;": "&amp;Tbl_BalanceHistory[[#This Row],[RespAgency]]</f>
        <v>132: Department of Elections</v>
      </c>
      <c r="G844" s="3">
        <v>132</v>
      </c>
      <c r="H844" s="3" t="s">
        <v>288</v>
      </c>
      <c r="I844" s="3" t="str">
        <f>_xlfn.XLOOKUP(Tbl_BalanceHistory[[#This Row],[AgyCode]],Tbl_Agencies[Agy Code],Tbl_Agencies[Agy Sort])</f>
        <v>064000</v>
      </c>
      <c r="J844" s="2" t="str">
        <f>Tbl_BalanceHistory[[#This Row],[AgyCode]]&amp;": "&amp;Tbl_BalanceHistory[[#This Row],[Agency Name]]</f>
        <v>132: Department of Elections</v>
      </c>
      <c r="K844" s="1">
        <v>2021</v>
      </c>
      <c r="L844" s="3">
        <v>780</v>
      </c>
      <c r="M844" s="3" t="s">
        <v>294</v>
      </c>
      <c r="N844" s="2" t="str">
        <f>Tbl_BalanceHistory[[#This Row],[ProgramCode]]&amp;": "&amp;Tbl_BalanceHistory[[#This Row],[Program Name]]</f>
        <v>780: Financial Assistance for Electoral Services</v>
      </c>
      <c r="O844" s="3" t="s">
        <v>886</v>
      </c>
      <c r="P844" s="1" t="str">
        <f>IF(Tbl_BalanceHistory[[#This Row],[FundCode]]="0100","GF",IF(Tbl_BalanceHistory[[#This Row],[FundCode]]="01000","GF","Hi Ed / OCR"))</f>
        <v>GF</v>
      </c>
      <c r="Q844" s="5">
        <v>6275378</v>
      </c>
      <c r="R844" s="5">
        <v>6189599.4000000004</v>
      </c>
      <c r="S844" s="5">
        <v>85778.6</v>
      </c>
      <c r="T844" s="5">
        <v>0</v>
      </c>
      <c r="U844" s="3"/>
      <c r="V844" s="5">
        <v>85778.6</v>
      </c>
      <c r="W844" s="5">
        <v>80599</v>
      </c>
      <c r="X844" s="5"/>
      <c r="Y844" s="5"/>
      <c r="Z844" s="5">
        <f>Tbl_BalanceHistory[[#This Row],[Discretionary Recommended - Pre 2022]]+Tbl_BalanceHistory[[#This Row],[Discretionary Balance Recommended: Policy]]+Tbl_BalanceHistory[[#This Row],[Discretionary Balance Recommended: Commitments]]</f>
        <v>80599</v>
      </c>
      <c r="AA844" s="5">
        <f>Tbl_BalanceHistory[[#This Row],[Discretionary Balance]]-Tbl_BalanceHistory[[#This Row],[Discretionary Reappropriation]]</f>
        <v>5179.6000000000058</v>
      </c>
      <c r="AB844" s="2" t="s">
        <v>1810</v>
      </c>
      <c r="AC844" s="2"/>
      <c r="AD844" s="2"/>
      <c r="AE844" s="2"/>
    </row>
    <row r="845" spans="1:31" ht="45" x14ac:dyDescent="0.25">
      <c r="A845" s="2" t="s">
        <v>247</v>
      </c>
      <c r="B845" s="3">
        <v>4</v>
      </c>
      <c r="C845" s="3">
        <v>132</v>
      </c>
      <c r="D845" s="3" t="s">
        <v>288</v>
      </c>
      <c r="E845" s="3" t="str">
        <f>_xlfn.XLOOKUP(Tbl_BalanceHistory[[#This Row],[RespAgy]],Tbl_Agencies[Agy Code],Tbl_Agencies[Agy Sort])</f>
        <v>064000</v>
      </c>
      <c r="F845" s="2" t="str">
        <f>Tbl_BalanceHistory[[#This Row],[RespAgy]]&amp;": "&amp;Tbl_BalanceHistory[[#This Row],[RespAgency]]</f>
        <v>132: Department of Elections</v>
      </c>
      <c r="G845" s="3">
        <v>132</v>
      </c>
      <c r="H845" s="3" t="s">
        <v>288</v>
      </c>
      <c r="I845" s="3" t="str">
        <f>_xlfn.XLOOKUP(Tbl_BalanceHistory[[#This Row],[AgyCode]],Tbl_Agencies[Agy Code],Tbl_Agencies[Agy Sort])</f>
        <v>064000</v>
      </c>
      <c r="J845" s="2" t="str">
        <f>Tbl_BalanceHistory[[#This Row],[AgyCode]]&amp;": "&amp;Tbl_BalanceHistory[[#This Row],[Agency Name]]</f>
        <v>132: Department of Elections</v>
      </c>
      <c r="K845" s="1">
        <v>2022</v>
      </c>
      <c r="L845" s="3">
        <v>780</v>
      </c>
      <c r="M845" s="3" t="s">
        <v>294</v>
      </c>
      <c r="N845" s="2" t="str">
        <f>Tbl_BalanceHistory[[#This Row],[ProgramCode]]&amp;": "&amp;Tbl_BalanceHistory[[#This Row],[Program Name]]</f>
        <v>780: Financial Assistance for Electoral Services</v>
      </c>
      <c r="O845" s="3" t="s">
        <v>886</v>
      </c>
      <c r="P845" s="1" t="str">
        <f>IF(Tbl_BalanceHistory[[#This Row],[FundCode]]="0100","GF",IF(Tbl_BalanceHistory[[#This Row],[FundCode]]="01000","GF","Hi Ed / OCR"))</f>
        <v>GF</v>
      </c>
      <c r="Q845" s="5">
        <v>10157879</v>
      </c>
      <c r="R845" s="5">
        <v>10144357.58</v>
      </c>
      <c r="S845" s="5">
        <v>13521.42</v>
      </c>
      <c r="T845" s="5">
        <v>0</v>
      </c>
      <c r="U845" s="3"/>
      <c r="V845" s="5">
        <v>13521.42</v>
      </c>
      <c r="W845" s="5"/>
      <c r="X845" s="5">
        <v>0</v>
      </c>
      <c r="Y845" s="5">
        <v>0</v>
      </c>
      <c r="Z845" s="5">
        <f>Tbl_BalanceHistory[[#This Row],[Discretionary Recommended - Pre 2022]]+Tbl_BalanceHistory[[#This Row],[Discretionary Balance Recommended: Policy]]+Tbl_BalanceHistory[[#This Row],[Discretionary Balance Recommended: Commitments]]</f>
        <v>0</v>
      </c>
      <c r="AA845" s="5">
        <f>Tbl_BalanceHistory[[#This Row],[Discretionary Balance]]-Tbl_BalanceHistory[[#This Row],[Discretionary Reappropriation]]</f>
        <v>13521.42</v>
      </c>
      <c r="AB845" s="2"/>
      <c r="AC845" s="2"/>
      <c r="AD845" s="2"/>
      <c r="AE845" s="2"/>
    </row>
    <row r="846" spans="1:31" ht="45" x14ac:dyDescent="0.25">
      <c r="A846" s="2" t="s">
        <v>247</v>
      </c>
      <c r="B846" s="3">
        <v>4</v>
      </c>
      <c r="C846" s="3">
        <v>132</v>
      </c>
      <c r="D846" s="3" t="s">
        <v>288</v>
      </c>
      <c r="E846" s="3" t="str">
        <f>_xlfn.XLOOKUP(Tbl_BalanceHistory[[#This Row],[RespAgy]],Tbl_Agencies[Agy Code],Tbl_Agencies[Agy Sort])</f>
        <v>064000</v>
      </c>
      <c r="F846" s="2" t="str">
        <f>Tbl_BalanceHistory[[#This Row],[RespAgy]]&amp;": "&amp;Tbl_BalanceHistory[[#This Row],[RespAgency]]</f>
        <v>132: Department of Elections</v>
      </c>
      <c r="G846" s="3">
        <v>132</v>
      </c>
      <c r="H846" s="3" t="s">
        <v>288</v>
      </c>
      <c r="I846" s="3" t="str">
        <f>_xlfn.XLOOKUP(Tbl_BalanceHistory[[#This Row],[AgyCode]],Tbl_Agencies[Agy Code],Tbl_Agencies[Agy Sort])</f>
        <v>064000</v>
      </c>
      <c r="J846" s="2" t="str">
        <f>Tbl_BalanceHistory[[#This Row],[AgyCode]]&amp;": "&amp;Tbl_BalanceHistory[[#This Row],[Agency Name]]</f>
        <v>132: Department of Elections</v>
      </c>
      <c r="K846" s="1">
        <v>2023</v>
      </c>
      <c r="L846" s="3">
        <v>780</v>
      </c>
      <c r="M846" s="3" t="s">
        <v>294</v>
      </c>
      <c r="N846" s="2" t="str">
        <f>Tbl_BalanceHistory[[#This Row],[ProgramCode]]&amp;": "&amp;Tbl_BalanceHistory[[#This Row],[Program Name]]</f>
        <v>780: Financial Assistance for Electoral Services</v>
      </c>
      <c r="O846" s="3" t="s">
        <v>886</v>
      </c>
      <c r="P846" s="1" t="str">
        <f>IF(Tbl_BalanceHistory[[#This Row],[FundCode]]="0100","GF",IF(Tbl_BalanceHistory[[#This Row],[FundCode]]="01000","GF","Hi Ed / OCR"))</f>
        <v>GF</v>
      </c>
      <c r="Q846" s="5">
        <v>10545616</v>
      </c>
      <c r="R846" s="5">
        <v>10540400.369999999</v>
      </c>
      <c r="S846" s="5">
        <v>5215.63</v>
      </c>
      <c r="T846" s="5">
        <v>0</v>
      </c>
      <c r="U846" s="3"/>
      <c r="V846" s="5">
        <v>5215.63</v>
      </c>
      <c r="W846" s="5">
        <v>0</v>
      </c>
      <c r="X846" s="5">
        <v>0</v>
      </c>
      <c r="Y846" s="5">
        <v>0</v>
      </c>
      <c r="Z846" s="5">
        <v>0</v>
      </c>
      <c r="AA846" s="5">
        <v>5215.63</v>
      </c>
      <c r="AB846" s="2"/>
      <c r="AC846" s="2"/>
      <c r="AD846" s="2"/>
      <c r="AE846" s="2"/>
    </row>
    <row r="847" spans="1:31" ht="45" x14ac:dyDescent="0.25">
      <c r="A847" s="2" t="s">
        <v>247</v>
      </c>
      <c r="B847" s="3">
        <v>4</v>
      </c>
      <c r="C847" s="3">
        <v>132</v>
      </c>
      <c r="D847" s="3" t="s">
        <v>288</v>
      </c>
      <c r="E847" s="3" t="str">
        <f>_xlfn.XLOOKUP(Tbl_BalanceHistory[[#This Row],[RespAgy]],Tbl_Agencies[Agy Code],Tbl_Agencies[Agy Sort])</f>
        <v>064000</v>
      </c>
      <c r="F847" s="2" t="str">
        <f>Tbl_BalanceHistory[[#This Row],[RespAgy]]&amp;": "&amp;Tbl_BalanceHistory[[#This Row],[RespAgency]]</f>
        <v>132: Department of Elections</v>
      </c>
      <c r="G847" s="3">
        <v>132</v>
      </c>
      <c r="H847" s="3" t="s">
        <v>288</v>
      </c>
      <c r="I847" s="3" t="str">
        <f>_xlfn.XLOOKUP(Tbl_BalanceHistory[[#This Row],[AgyCode]],Tbl_Agencies[Agy Code],Tbl_Agencies[Agy Sort])</f>
        <v>064000</v>
      </c>
      <c r="J847" s="2" t="str">
        <f>Tbl_BalanceHistory[[#This Row],[AgyCode]]&amp;": "&amp;Tbl_BalanceHistory[[#This Row],[Agency Name]]</f>
        <v>132: Department of Elections</v>
      </c>
      <c r="K847" s="1">
        <v>2024</v>
      </c>
      <c r="L847" s="3">
        <v>780</v>
      </c>
      <c r="M847" s="3" t="s">
        <v>294</v>
      </c>
      <c r="N847" s="2" t="str">
        <f>Tbl_BalanceHistory[[#This Row],[ProgramCode]]&amp;": "&amp;Tbl_BalanceHistory[[#This Row],[Program Name]]</f>
        <v>780: Financial Assistance for Electoral Services</v>
      </c>
      <c r="O847" s="3" t="s">
        <v>886</v>
      </c>
      <c r="P847" s="1" t="str">
        <f>IF(Tbl_BalanceHistory[[#This Row],[FundCode]]="0100","GF",IF(Tbl_BalanceHistory[[#This Row],[FundCode]]="01000","GF","Hi Ed / OCR"))</f>
        <v>GF</v>
      </c>
      <c r="Q847" s="5">
        <v>11237305</v>
      </c>
      <c r="R847" s="5">
        <v>11235637.810000001</v>
      </c>
      <c r="S847" s="5">
        <v>1667.19</v>
      </c>
      <c r="T847" s="5">
        <v>0</v>
      </c>
      <c r="U847" s="3"/>
      <c r="V847" s="5">
        <v>1667.19</v>
      </c>
      <c r="W847" s="5">
        <v>0</v>
      </c>
      <c r="X847" s="5">
        <v>0</v>
      </c>
      <c r="Y847" s="5">
        <v>0</v>
      </c>
      <c r="Z847" s="5">
        <v>0</v>
      </c>
      <c r="AA847" s="5">
        <v>1667.19</v>
      </c>
      <c r="AB847" s="2"/>
      <c r="AC847" s="2"/>
      <c r="AD847" s="2"/>
      <c r="AE847" s="2"/>
    </row>
    <row r="848" spans="1:31" ht="45" x14ac:dyDescent="0.25">
      <c r="A848" s="2" t="s">
        <v>247</v>
      </c>
      <c r="B848" s="3">
        <v>4</v>
      </c>
      <c r="C848" s="3">
        <v>136</v>
      </c>
      <c r="D848" s="3" t="s">
        <v>297</v>
      </c>
      <c r="E848" s="3" t="str">
        <f>_xlfn.XLOOKUP(Tbl_BalanceHistory[[#This Row],[RespAgy]],Tbl_Agencies[Agy Code],Tbl_Agencies[Agy Sort])</f>
        <v>174000</v>
      </c>
      <c r="F848" s="2" t="str">
        <f>Tbl_BalanceHistory[[#This Row],[RespAgy]]&amp;": "&amp;Tbl_BalanceHistory[[#This Row],[RespAgency]]</f>
        <v>136: Virginia Information Technologies Agency</v>
      </c>
      <c r="G848" s="3">
        <v>136</v>
      </c>
      <c r="H848" s="3" t="s">
        <v>297</v>
      </c>
      <c r="I848" s="3" t="str">
        <f>_xlfn.XLOOKUP(Tbl_BalanceHistory[[#This Row],[AgyCode]],Tbl_Agencies[Agy Code],Tbl_Agencies[Agy Sort])</f>
        <v>174000</v>
      </c>
      <c r="J848" s="2" t="str">
        <f>Tbl_BalanceHistory[[#This Row],[AgyCode]]&amp;": "&amp;Tbl_BalanceHistory[[#This Row],[Agency Name]]</f>
        <v>136: Virginia Information Technologies Agency</v>
      </c>
      <c r="K848" s="1">
        <v>2014</v>
      </c>
      <c r="L848" s="3">
        <v>828</v>
      </c>
      <c r="M848" s="3" t="s">
        <v>299</v>
      </c>
      <c r="N848" s="2" t="str">
        <f>Tbl_BalanceHistory[[#This Row],[ProgramCode]]&amp;": "&amp;Tbl_BalanceHistory[[#This Row],[Program Name]]</f>
        <v>828: Information Technology Planning and Quality Control</v>
      </c>
      <c r="O848" s="3" t="s">
        <v>1730</v>
      </c>
      <c r="P848" s="1" t="str">
        <f>IF(Tbl_BalanceHistory[[#This Row],[FundCode]]="0100","GF",IF(Tbl_BalanceHistory[[#This Row],[FundCode]]="01000","GF","Hi Ed / OCR"))</f>
        <v>GF</v>
      </c>
      <c r="Q848" s="5">
        <v>2000024</v>
      </c>
      <c r="R848" s="5">
        <v>2000024</v>
      </c>
      <c r="S848" s="5">
        <v>0</v>
      </c>
      <c r="T848" s="5">
        <v>0</v>
      </c>
      <c r="U848" s="3"/>
      <c r="V848" s="5">
        <v>0</v>
      </c>
      <c r="W848" s="5">
        <v>0</v>
      </c>
      <c r="X848" s="5"/>
      <c r="Y848" s="5"/>
      <c r="Z848" s="5">
        <f>Tbl_BalanceHistory[[#This Row],[Discretionary Recommended - Pre 2022]]+Tbl_BalanceHistory[[#This Row],[Discretionary Balance Recommended: Policy]]+Tbl_BalanceHistory[[#This Row],[Discretionary Balance Recommended: Commitments]]</f>
        <v>0</v>
      </c>
      <c r="AA848" s="5">
        <f>Tbl_BalanceHistory[[#This Row],[Discretionary Balance]]-Tbl_BalanceHistory[[#This Row],[Discretionary Reappropriation]]</f>
        <v>0</v>
      </c>
      <c r="AB848" s="2"/>
      <c r="AC848" s="2"/>
      <c r="AD848" s="2"/>
      <c r="AE848" s="2"/>
    </row>
    <row r="849" spans="1:31" ht="45" x14ac:dyDescent="0.25">
      <c r="A849" s="2" t="s">
        <v>247</v>
      </c>
      <c r="B849" s="3">
        <v>4</v>
      </c>
      <c r="C849" s="3">
        <v>136</v>
      </c>
      <c r="D849" s="3" t="s">
        <v>297</v>
      </c>
      <c r="E849" s="3" t="str">
        <f>_xlfn.XLOOKUP(Tbl_BalanceHistory[[#This Row],[RespAgy]],Tbl_Agencies[Agy Code],Tbl_Agencies[Agy Sort])</f>
        <v>174000</v>
      </c>
      <c r="F849" s="2" t="str">
        <f>Tbl_BalanceHistory[[#This Row],[RespAgy]]&amp;": "&amp;Tbl_BalanceHistory[[#This Row],[RespAgency]]</f>
        <v>136: Virginia Information Technologies Agency</v>
      </c>
      <c r="G849" s="3">
        <v>136</v>
      </c>
      <c r="H849" s="3" t="s">
        <v>297</v>
      </c>
      <c r="I849" s="3" t="str">
        <f>_xlfn.XLOOKUP(Tbl_BalanceHistory[[#This Row],[AgyCode]],Tbl_Agencies[Agy Code],Tbl_Agencies[Agy Sort])</f>
        <v>174000</v>
      </c>
      <c r="J849" s="2" t="str">
        <f>Tbl_BalanceHistory[[#This Row],[AgyCode]]&amp;": "&amp;Tbl_BalanceHistory[[#This Row],[Agency Name]]</f>
        <v>136: Virginia Information Technologies Agency</v>
      </c>
      <c r="K849" s="1">
        <v>2015</v>
      </c>
      <c r="L849" s="3">
        <v>828</v>
      </c>
      <c r="M849" s="3" t="s">
        <v>299</v>
      </c>
      <c r="N849" s="2" t="str">
        <f>Tbl_BalanceHistory[[#This Row],[ProgramCode]]&amp;": "&amp;Tbl_BalanceHistory[[#This Row],[Program Name]]</f>
        <v>828: Information Technology Planning and Quality Control</v>
      </c>
      <c r="O849" s="3" t="s">
        <v>1730</v>
      </c>
      <c r="P849" s="1" t="str">
        <f>IF(Tbl_BalanceHistory[[#This Row],[FundCode]]="0100","GF",IF(Tbl_BalanceHistory[[#This Row],[FundCode]]="01000","GF","Hi Ed / OCR"))</f>
        <v>GF</v>
      </c>
      <c r="Q849" s="5">
        <v>2003189</v>
      </c>
      <c r="R849" s="5">
        <v>2003189</v>
      </c>
      <c r="S849" s="5">
        <v>0</v>
      </c>
      <c r="T849" s="5">
        <v>0</v>
      </c>
      <c r="U849" s="3"/>
      <c r="V849" s="5">
        <v>0</v>
      </c>
      <c r="W849" s="5">
        <v>0</v>
      </c>
      <c r="X849" s="5"/>
      <c r="Y849" s="5"/>
      <c r="Z849" s="5">
        <f>Tbl_BalanceHistory[[#This Row],[Discretionary Recommended - Pre 2022]]+Tbl_BalanceHistory[[#This Row],[Discretionary Balance Recommended: Policy]]+Tbl_BalanceHistory[[#This Row],[Discretionary Balance Recommended: Commitments]]</f>
        <v>0</v>
      </c>
      <c r="AA849" s="5">
        <f>Tbl_BalanceHistory[[#This Row],[Discretionary Balance]]-Tbl_BalanceHistory[[#This Row],[Discretionary Reappropriation]]</f>
        <v>0</v>
      </c>
      <c r="AB849" s="2"/>
      <c r="AC849" s="2"/>
      <c r="AD849" s="2"/>
      <c r="AE849" s="2"/>
    </row>
    <row r="850" spans="1:31" ht="45" x14ac:dyDescent="0.25">
      <c r="A850" s="2" t="s">
        <v>247</v>
      </c>
      <c r="B850" s="3">
        <v>4</v>
      </c>
      <c r="C850" s="3">
        <v>136</v>
      </c>
      <c r="D850" s="3" t="s">
        <v>297</v>
      </c>
      <c r="E850" s="3" t="str">
        <f>_xlfn.XLOOKUP(Tbl_BalanceHistory[[#This Row],[RespAgy]],Tbl_Agencies[Agy Code],Tbl_Agencies[Agy Sort])</f>
        <v>174000</v>
      </c>
      <c r="F850" s="2" t="str">
        <f>Tbl_BalanceHistory[[#This Row],[RespAgy]]&amp;": "&amp;Tbl_BalanceHistory[[#This Row],[RespAgency]]</f>
        <v>136: Virginia Information Technologies Agency</v>
      </c>
      <c r="G850" s="3">
        <v>136</v>
      </c>
      <c r="H850" s="3" t="s">
        <v>297</v>
      </c>
      <c r="I850" s="3" t="str">
        <f>_xlfn.XLOOKUP(Tbl_BalanceHistory[[#This Row],[AgyCode]],Tbl_Agencies[Agy Code],Tbl_Agencies[Agy Sort])</f>
        <v>174000</v>
      </c>
      <c r="J850" s="2" t="str">
        <f>Tbl_BalanceHistory[[#This Row],[AgyCode]]&amp;": "&amp;Tbl_BalanceHistory[[#This Row],[Agency Name]]</f>
        <v>136: Virginia Information Technologies Agency</v>
      </c>
      <c r="K850" s="1">
        <v>2016</v>
      </c>
      <c r="L850" s="3">
        <v>828</v>
      </c>
      <c r="M850" s="3" t="s">
        <v>299</v>
      </c>
      <c r="N850" s="2" t="str">
        <f>Tbl_BalanceHistory[[#This Row],[ProgramCode]]&amp;": "&amp;Tbl_BalanceHistory[[#This Row],[Program Name]]</f>
        <v>828: Information Technology Planning and Quality Control</v>
      </c>
      <c r="O850" s="3" t="s">
        <v>1730</v>
      </c>
      <c r="P850" s="1" t="str">
        <f>IF(Tbl_BalanceHistory[[#This Row],[FundCode]]="0100","GF",IF(Tbl_BalanceHistory[[#This Row],[FundCode]]="01000","GF","Hi Ed / OCR"))</f>
        <v>GF</v>
      </c>
      <c r="Q850" s="5">
        <v>2012799</v>
      </c>
      <c r="R850" s="5">
        <v>1483082.59</v>
      </c>
      <c r="S850" s="5">
        <v>529716</v>
      </c>
      <c r="T850" s="5">
        <v>0</v>
      </c>
      <c r="U850" s="3"/>
      <c r="V850" s="5">
        <v>529716</v>
      </c>
      <c r="W850" s="5">
        <v>0</v>
      </c>
      <c r="X850" s="5"/>
      <c r="Y850" s="5"/>
      <c r="Z850" s="5">
        <f>Tbl_BalanceHistory[[#This Row],[Discretionary Recommended - Pre 2022]]+Tbl_BalanceHistory[[#This Row],[Discretionary Balance Recommended: Policy]]+Tbl_BalanceHistory[[#This Row],[Discretionary Balance Recommended: Commitments]]</f>
        <v>0</v>
      </c>
      <c r="AA850" s="5">
        <f>Tbl_BalanceHistory[[#This Row],[Discretionary Balance]]-Tbl_BalanceHistory[[#This Row],[Discretionary Reappropriation]]</f>
        <v>529716</v>
      </c>
      <c r="AB850" s="2"/>
      <c r="AC850" s="2"/>
      <c r="AD850" s="2"/>
      <c r="AE850" s="2"/>
    </row>
    <row r="851" spans="1:31" ht="45" x14ac:dyDescent="0.25">
      <c r="A851" s="2" t="s">
        <v>247</v>
      </c>
      <c r="B851" s="3">
        <v>4</v>
      </c>
      <c r="C851" s="3">
        <v>136</v>
      </c>
      <c r="D851" s="3" t="s">
        <v>297</v>
      </c>
      <c r="E851" s="3" t="str">
        <f>_xlfn.XLOOKUP(Tbl_BalanceHistory[[#This Row],[RespAgy]],Tbl_Agencies[Agy Code],Tbl_Agencies[Agy Sort])</f>
        <v>174000</v>
      </c>
      <c r="F851" s="2" t="str">
        <f>Tbl_BalanceHistory[[#This Row],[RespAgy]]&amp;": "&amp;Tbl_BalanceHistory[[#This Row],[RespAgency]]</f>
        <v>136: Virginia Information Technologies Agency</v>
      </c>
      <c r="G851" s="3">
        <v>136</v>
      </c>
      <c r="H851" s="3" t="s">
        <v>297</v>
      </c>
      <c r="I851" s="3" t="str">
        <f>_xlfn.XLOOKUP(Tbl_BalanceHistory[[#This Row],[AgyCode]],Tbl_Agencies[Agy Code],Tbl_Agencies[Agy Sort])</f>
        <v>174000</v>
      </c>
      <c r="J851" s="2" t="str">
        <f>Tbl_BalanceHistory[[#This Row],[AgyCode]]&amp;": "&amp;Tbl_BalanceHistory[[#This Row],[Agency Name]]</f>
        <v>136: Virginia Information Technologies Agency</v>
      </c>
      <c r="K851" s="1">
        <v>2017</v>
      </c>
      <c r="L851" s="3">
        <v>828</v>
      </c>
      <c r="M851" s="3" t="s">
        <v>299</v>
      </c>
      <c r="N851" s="2" t="str">
        <f>Tbl_BalanceHistory[[#This Row],[ProgramCode]]&amp;": "&amp;Tbl_BalanceHistory[[#This Row],[Program Name]]</f>
        <v>828: Information Technology Planning and Quality Control</v>
      </c>
      <c r="O851" s="3" t="s">
        <v>886</v>
      </c>
      <c r="P851" s="1" t="str">
        <f>IF(Tbl_BalanceHistory[[#This Row],[FundCode]]="0100","GF",IF(Tbl_BalanceHistory[[#This Row],[FundCode]]="01000","GF","Hi Ed / OCR"))</f>
        <v>GF</v>
      </c>
      <c r="Q851" s="5">
        <v>2041448</v>
      </c>
      <c r="R851" s="5">
        <v>2040692.18</v>
      </c>
      <c r="S851" s="5">
        <v>755</v>
      </c>
      <c r="T851" s="5">
        <v>0</v>
      </c>
      <c r="U851" s="3"/>
      <c r="V851" s="5">
        <v>755</v>
      </c>
      <c r="W851" s="5">
        <v>0</v>
      </c>
      <c r="X851" s="5"/>
      <c r="Y851" s="5"/>
      <c r="Z851" s="5">
        <f>Tbl_BalanceHistory[[#This Row],[Discretionary Recommended - Pre 2022]]+Tbl_BalanceHistory[[#This Row],[Discretionary Balance Recommended: Policy]]+Tbl_BalanceHistory[[#This Row],[Discretionary Balance Recommended: Commitments]]</f>
        <v>0</v>
      </c>
      <c r="AA851" s="5">
        <f>Tbl_BalanceHistory[[#This Row],[Discretionary Balance]]-Tbl_BalanceHistory[[#This Row],[Discretionary Reappropriation]]</f>
        <v>755</v>
      </c>
      <c r="AB851" s="2"/>
      <c r="AC851" s="2"/>
      <c r="AD851" s="2"/>
      <c r="AE851" s="2"/>
    </row>
    <row r="852" spans="1:31" ht="45" x14ac:dyDescent="0.25">
      <c r="A852" s="2" t="s">
        <v>247</v>
      </c>
      <c r="B852" s="3">
        <v>4</v>
      </c>
      <c r="C852" s="3">
        <v>136</v>
      </c>
      <c r="D852" s="3" t="s">
        <v>297</v>
      </c>
      <c r="E852" s="3" t="str">
        <f>_xlfn.XLOOKUP(Tbl_BalanceHistory[[#This Row],[RespAgy]],Tbl_Agencies[Agy Code],Tbl_Agencies[Agy Sort])</f>
        <v>174000</v>
      </c>
      <c r="F852" s="2" t="str">
        <f>Tbl_BalanceHistory[[#This Row],[RespAgy]]&amp;": "&amp;Tbl_BalanceHistory[[#This Row],[RespAgency]]</f>
        <v>136: Virginia Information Technologies Agency</v>
      </c>
      <c r="G852" s="3">
        <v>136</v>
      </c>
      <c r="H852" s="3" t="s">
        <v>297</v>
      </c>
      <c r="I852" s="3" t="str">
        <f>_xlfn.XLOOKUP(Tbl_BalanceHistory[[#This Row],[AgyCode]],Tbl_Agencies[Agy Code],Tbl_Agencies[Agy Sort])</f>
        <v>174000</v>
      </c>
      <c r="J852" s="2" t="str">
        <f>Tbl_BalanceHistory[[#This Row],[AgyCode]]&amp;": "&amp;Tbl_BalanceHistory[[#This Row],[Agency Name]]</f>
        <v>136: Virginia Information Technologies Agency</v>
      </c>
      <c r="K852" s="1">
        <v>2018</v>
      </c>
      <c r="L852" s="3">
        <v>828</v>
      </c>
      <c r="M852" s="3" t="s">
        <v>299</v>
      </c>
      <c r="N852" s="2" t="str">
        <f>Tbl_BalanceHistory[[#This Row],[ProgramCode]]&amp;": "&amp;Tbl_BalanceHistory[[#This Row],[Program Name]]</f>
        <v>828: Information Technology Planning and Quality Control</v>
      </c>
      <c r="O852" s="3" t="s">
        <v>886</v>
      </c>
      <c r="P852" s="1" t="str">
        <f>IF(Tbl_BalanceHistory[[#This Row],[FundCode]]="0100","GF",IF(Tbl_BalanceHistory[[#This Row],[FundCode]]="01000","GF","Hi Ed / OCR"))</f>
        <v>GF</v>
      </c>
      <c r="Q852" s="5">
        <v>0</v>
      </c>
      <c r="R852" s="5">
        <v>0</v>
      </c>
      <c r="S852" s="5">
        <v>0</v>
      </c>
      <c r="T852" s="5">
        <v>0</v>
      </c>
      <c r="U852" s="3"/>
      <c r="V852" s="5">
        <v>0</v>
      </c>
      <c r="W852" s="5">
        <v>0</v>
      </c>
      <c r="X852" s="5"/>
      <c r="Y852" s="5"/>
      <c r="Z852" s="5">
        <f>Tbl_BalanceHistory[[#This Row],[Discretionary Recommended - Pre 2022]]+Tbl_BalanceHistory[[#This Row],[Discretionary Balance Recommended: Policy]]+Tbl_BalanceHistory[[#This Row],[Discretionary Balance Recommended: Commitments]]</f>
        <v>0</v>
      </c>
      <c r="AA852" s="5">
        <f>Tbl_BalanceHistory[[#This Row],[Discretionary Balance]]-Tbl_BalanceHistory[[#This Row],[Discretionary Reappropriation]]</f>
        <v>0</v>
      </c>
      <c r="AB852" s="2"/>
      <c r="AC852" s="2"/>
      <c r="AD852" s="2"/>
      <c r="AE852" s="2"/>
    </row>
    <row r="853" spans="1:31" ht="45" x14ac:dyDescent="0.25">
      <c r="A853" s="2" t="s">
        <v>247</v>
      </c>
      <c r="B853" s="3">
        <v>4</v>
      </c>
      <c r="C853" s="3">
        <v>136</v>
      </c>
      <c r="D853" s="3" t="s">
        <v>297</v>
      </c>
      <c r="E853" s="3" t="str">
        <f>_xlfn.XLOOKUP(Tbl_BalanceHistory[[#This Row],[RespAgy]],Tbl_Agencies[Agy Code],Tbl_Agencies[Agy Sort])</f>
        <v>174000</v>
      </c>
      <c r="F853" s="2" t="str">
        <f>Tbl_BalanceHistory[[#This Row],[RespAgy]]&amp;": "&amp;Tbl_BalanceHistory[[#This Row],[RespAgency]]</f>
        <v>136: Virginia Information Technologies Agency</v>
      </c>
      <c r="G853" s="3">
        <v>136</v>
      </c>
      <c r="H853" s="3" t="s">
        <v>297</v>
      </c>
      <c r="I853" s="3" t="str">
        <f>_xlfn.XLOOKUP(Tbl_BalanceHistory[[#This Row],[AgyCode]],Tbl_Agencies[Agy Code],Tbl_Agencies[Agy Sort])</f>
        <v>174000</v>
      </c>
      <c r="J853" s="2" t="str">
        <f>Tbl_BalanceHistory[[#This Row],[AgyCode]]&amp;": "&amp;Tbl_BalanceHistory[[#This Row],[Agency Name]]</f>
        <v>136: Virginia Information Technologies Agency</v>
      </c>
      <c r="K853" s="1">
        <v>2014</v>
      </c>
      <c r="L853" s="3">
        <v>829</v>
      </c>
      <c r="M853" s="3" t="s">
        <v>301</v>
      </c>
      <c r="N853" s="2" t="str">
        <f>Tbl_BalanceHistory[[#This Row],[ProgramCode]]&amp;": "&amp;Tbl_BalanceHistory[[#This Row],[Program Name]]</f>
        <v>829: Information Technology Security Oversight</v>
      </c>
      <c r="O853" s="3" t="s">
        <v>1730</v>
      </c>
      <c r="P853" s="1" t="str">
        <f>IF(Tbl_BalanceHistory[[#This Row],[FundCode]]="0100","GF",IF(Tbl_BalanceHistory[[#This Row],[FundCode]]="01000","GF","Hi Ed / OCR"))</f>
        <v>GF</v>
      </c>
      <c r="Q853" s="5">
        <v>132582</v>
      </c>
      <c r="R853" s="5">
        <v>132582</v>
      </c>
      <c r="S853" s="5">
        <v>0</v>
      </c>
      <c r="T853" s="5">
        <v>0</v>
      </c>
      <c r="U853" s="3"/>
      <c r="V853" s="5">
        <v>0</v>
      </c>
      <c r="W853" s="5">
        <v>0</v>
      </c>
      <c r="X853" s="5"/>
      <c r="Y853" s="5"/>
      <c r="Z853" s="5">
        <f>Tbl_BalanceHistory[[#This Row],[Discretionary Recommended - Pre 2022]]+Tbl_BalanceHistory[[#This Row],[Discretionary Balance Recommended: Policy]]+Tbl_BalanceHistory[[#This Row],[Discretionary Balance Recommended: Commitments]]</f>
        <v>0</v>
      </c>
      <c r="AA853" s="5">
        <f>Tbl_BalanceHistory[[#This Row],[Discretionary Balance]]-Tbl_BalanceHistory[[#This Row],[Discretionary Reappropriation]]</f>
        <v>0</v>
      </c>
      <c r="AB853" s="2"/>
      <c r="AC853" s="2"/>
      <c r="AD853" s="2"/>
      <c r="AE853" s="2"/>
    </row>
    <row r="854" spans="1:31" ht="45" x14ac:dyDescent="0.25">
      <c r="A854" s="2" t="s">
        <v>247</v>
      </c>
      <c r="B854" s="3">
        <v>4</v>
      </c>
      <c r="C854" s="3">
        <v>136</v>
      </c>
      <c r="D854" s="3" t="s">
        <v>297</v>
      </c>
      <c r="E854" s="3" t="str">
        <f>_xlfn.XLOOKUP(Tbl_BalanceHistory[[#This Row],[RespAgy]],Tbl_Agencies[Agy Code],Tbl_Agencies[Agy Sort])</f>
        <v>174000</v>
      </c>
      <c r="F854" s="2" t="str">
        <f>Tbl_BalanceHistory[[#This Row],[RespAgy]]&amp;": "&amp;Tbl_BalanceHistory[[#This Row],[RespAgency]]</f>
        <v>136: Virginia Information Technologies Agency</v>
      </c>
      <c r="G854" s="3">
        <v>136</v>
      </c>
      <c r="H854" s="3" t="s">
        <v>297</v>
      </c>
      <c r="I854" s="3" t="str">
        <f>_xlfn.XLOOKUP(Tbl_BalanceHistory[[#This Row],[AgyCode]],Tbl_Agencies[Agy Code],Tbl_Agencies[Agy Sort])</f>
        <v>174000</v>
      </c>
      <c r="J854" s="2" t="str">
        <f>Tbl_BalanceHistory[[#This Row],[AgyCode]]&amp;": "&amp;Tbl_BalanceHistory[[#This Row],[Agency Name]]</f>
        <v>136: Virginia Information Technologies Agency</v>
      </c>
      <c r="K854" s="1">
        <v>2015</v>
      </c>
      <c r="L854" s="3">
        <v>829</v>
      </c>
      <c r="M854" s="3" t="s">
        <v>301</v>
      </c>
      <c r="N854" s="2" t="str">
        <f>Tbl_BalanceHistory[[#This Row],[ProgramCode]]&amp;": "&amp;Tbl_BalanceHistory[[#This Row],[Program Name]]</f>
        <v>829: Information Technology Security Oversight</v>
      </c>
      <c r="O854" s="3" t="s">
        <v>1730</v>
      </c>
      <c r="P854" s="1" t="str">
        <f>IF(Tbl_BalanceHistory[[#This Row],[FundCode]]="0100","GF",IF(Tbl_BalanceHistory[[#This Row],[FundCode]]="01000","GF","Hi Ed / OCR"))</f>
        <v>GF</v>
      </c>
      <c r="Q854" s="5">
        <v>139000</v>
      </c>
      <c r="R854" s="5">
        <v>139000</v>
      </c>
      <c r="S854" s="5">
        <v>0</v>
      </c>
      <c r="T854" s="5">
        <v>0</v>
      </c>
      <c r="U854" s="3"/>
      <c r="V854" s="5">
        <v>0</v>
      </c>
      <c r="W854" s="5">
        <v>0</v>
      </c>
      <c r="X854" s="5"/>
      <c r="Y854" s="5"/>
      <c r="Z854" s="5">
        <f>Tbl_BalanceHistory[[#This Row],[Discretionary Recommended - Pre 2022]]+Tbl_BalanceHistory[[#This Row],[Discretionary Balance Recommended: Policy]]+Tbl_BalanceHistory[[#This Row],[Discretionary Balance Recommended: Commitments]]</f>
        <v>0</v>
      </c>
      <c r="AA854" s="5">
        <f>Tbl_BalanceHistory[[#This Row],[Discretionary Balance]]-Tbl_BalanceHistory[[#This Row],[Discretionary Reappropriation]]</f>
        <v>0</v>
      </c>
      <c r="AB854" s="2"/>
      <c r="AC854" s="2"/>
      <c r="AD854" s="2"/>
      <c r="AE854" s="2"/>
    </row>
    <row r="855" spans="1:31" ht="45" x14ac:dyDescent="0.25">
      <c r="A855" s="2" t="s">
        <v>247</v>
      </c>
      <c r="B855" s="3">
        <v>4</v>
      </c>
      <c r="C855" s="3">
        <v>136</v>
      </c>
      <c r="D855" s="3" t="s">
        <v>297</v>
      </c>
      <c r="E855" s="3" t="str">
        <f>_xlfn.XLOOKUP(Tbl_BalanceHistory[[#This Row],[RespAgy]],Tbl_Agencies[Agy Code],Tbl_Agencies[Agy Sort])</f>
        <v>174000</v>
      </c>
      <c r="F855" s="2" t="str">
        <f>Tbl_BalanceHistory[[#This Row],[RespAgy]]&amp;": "&amp;Tbl_BalanceHistory[[#This Row],[RespAgency]]</f>
        <v>136: Virginia Information Technologies Agency</v>
      </c>
      <c r="G855" s="3">
        <v>136</v>
      </c>
      <c r="H855" s="3" t="s">
        <v>297</v>
      </c>
      <c r="I855" s="3" t="str">
        <f>_xlfn.XLOOKUP(Tbl_BalanceHistory[[#This Row],[AgyCode]],Tbl_Agencies[Agy Code],Tbl_Agencies[Agy Sort])</f>
        <v>174000</v>
      </c>
      <c r="J855" s="2" t="str">
        <f>Tbl_BalanceHistory[[#This Row],[AgyCode]]&amp;": "&amp;Tbl_BalanceHistory[[#This Row],[Agency Name]]</f>
        <v>136: Virginia Information Technologies Agency</v>
      </c>
      <c r="K855" s="1">
        <v>2016</v>
      </c>
      <c r="L855" s="3">
        <v>829</v>
      </c>
      <c r="M855" s="3" t="s">
        <v>301</v>
      </c>
      <c r="N855" s="2" t="str">
        <f>Tbl_BalanceHistory[[#This Row],[ProgramCode]]&amp;": "&amp;Tbl_BalanceHistory[[#This Row],[Program Name]]</f>
        <v>829: Information Technology Security Oversight</v>
      </c>
      <c r="O855" s="3" t="s">
        <v>1730</v>
      </c>
      <c r="P855" s="1" t="str">
        <f>IF(Tbl_BalanceHistory[[#This Row],[FundCode]]="0100","GF",IF(Tbl_BalanceHistory[[#This Row],[FundCode]]="01000","GF","Hi Ed / OCR"))</f>
        <v>GF</v>
      </c>
      <c r="Q855" s="5">
        <v>159567</v>
      </c>
      <c r="R855" s="5">
        <v>137161.92000000001</v>
      </c>
      <c r="S855" s="5">
        <v>22405</v>
      </c>
      <c r="T855" s="5">
        <v>0</v>
      </c>
      <c r="U855" s="3"/>
      <c r="V855" s="5">
        <v>22405</v>
      </c>
      <c r="W855" s="5">
        <v>0</v>
      </c>
      <c r="X855" s="5"/>
      <c r="Y855" s="5"/>
      <c r="Z855" s="5">
        <f>Tbl_BalanceHistory[[#This Row],[Discretionary Recommended - Pre 2022]]+Tbl_BalanceHistory[[#This Row],[Discretionary Balance Recommended: Policy]]+Tbl_BalanceHistory[[#This Row],[Discretionary Balance Recommended: Commitments]]</f>
        <v>0</v>
      </c>
      <c r="AA855" s="5">
        <f>Tbl_BalanceHistory[[#This Row],[Discretionary Balance]]-Tbl_BalanceHistory[[#This Row],[Discretionary Reappropriation]]</f>
        <v>22405</v>
      </c>
      <c r="AB855" s="2"/>
      <c r="AC855" s="2"/>
      <c r="AD855" s="2"/>
      <c r="AE855" s="2"/>
    </row>
    <row r="856" spans="1:31" ht="45" x14ac:dyDescent="0.25">
      <c r="A856" s="2" t="s">
        <v>247</v>
      </c>
      <c r="B856" s="3">
        <v>4</v>
      </c>
      <c r="C856" s="3">
        <v>136</v>
      </c>
      <c r="D856" s="3" t="s">
        <v>297</v>
      </c>
      <c r="E856" s="3" t="str">
        <f>_xlfn.XLOOKUP(Tbl_BalanceHistory[[#This Row],[RespAgy]],Tbl_Agencies[Agy Code],Tbl_Agencies[Agy Sort])</f>
        <v>174000</v>
      </c>
      <c r="F856" s="2" t="str">
        <f>Tbl_BalanceHistory[[#This Row],[RespAgy]]&amp;": "&amp;Tbl_BalanceHistory[[#This Row],[RespAgency]]</f>
        <v>136: Virginia Information Technologies Agency</v>
      </c>
      <c r="G856" s="3">
        <v>136</v>
      </c>
      <c r="H856" s="3" t="s">
        <v>297</v>
      </c>
      <c r="I856" s="3" t="str">
        <f>_xlfn.XLOOKUP(Tbl_BalanceHistory[[#This Row],[AgyCode]],Tbl_Agencies[Agy Code],Tbl_Agencies[Agy Sort])</f>
        <v>174000</v>
      </c>
      <c r="J856" s="2" t="str">
        <f>Tbl_BalanceHistory[[#This Row],[AgyCode]]&amp;": "&amp;Tbl_BalanceHistory[[#This Row],[Agency Name]]</f>
        <v>136: Virginia Information Technologies Agency</v>
      </c>
      <c r="K856" s="1">
        <v>2017</v>
      </c>
      <c r="L856" s="3">
        <v>829</v>
      </c>
      <c r="M856" s="3" t="s">
        <v>301</v>
      </c>
      <c r="N856" s="2" t="str">
        <f>Tbl_BalanceHistory[[#This Row],[ProgramCode]]&amp;": "&amp;Tbl_BalanceHistory[[#This Row],[Program Name]]</f>
        <v>829: Information Technology Security Oversight</v>
      </c>
      <c r="O856" s="3" t="s">
        <v>886</v>
      </c>
      <c r="P856" s="1" t="str">
        <f>IF(Tbl_BalanceHistory[[#This Row],[FundCode]]="0100","GF",IF(Tbl_BalanceHistory[[#This Row],[FundCode]]="01000","GF","Hi Ed / OCR"))</f>
        <v>GF</v>
      </c>
      <c r="Q856" s="5">
        <v>463587</v>
      </c>
      <c r="R856" s="5">
        <v>233041.92000000001</v>
      </c>
      <c r="S856" s="5">
        <v>230545</v>
      </c>
      <c r="T856" s="5">
        <v>0</v>
      </c>
      <c r="U856" s="3"/>
      <c r="V856" s="5">
        <v>230545</v>
      </c>
      <c r="W856" s="5">
        <v>0</v>
      </c>
      <c r="X856" s="5"/>
      <c r="Y856" s="5"/>
      <c r="Z856" s="5">
        <f>Tbl_BalanceHistory[[#This Row],[Discretionary Recommended - Pre 2022]]+Tbl_BalanceHistory[[#This Row],[Discretionary Balance Recommended: Policy]]+Tbl_BalanceHistory[[#This Row],[Discretionary Balance Recommended: Commitments]]</f>
        <v>0</v>
      </c>
      <c r="AA856" s="5">
        <f>Tbl_BalanceHistory[[#This Row],[Discretionary Balance]]-Tbl_BalanceHistory[[#This Row],[Discretionary Reappropriation]]</f>
        <v>230545</v>
      </c>
      <c r="AB856" s="2"/>
      <c r="AC856" s="2"/>
      <c r="AD856" s="2"/>
      <c r="AE856" s="2"/>
    </row>
    <row r="857" spans="1:31" ht="45" x14ac:dyDescent="0.25">
      <c r="A857" s="2" t="s">
        <v>247</v>
      </c>
      <c r="B857" s="3">
        <v>4</v>
      </c>
      <c r="C857" s="3">
        <v>136</v>
      </c>
      <c r="D857" s="3" t="s">
        <v>297</v>
      </c>
      <c r="E857" s="3" t="str">
        <f>_xlfn.XLOOKUP(Tbl_BalanceHistory[[#This Row],[RespAgy]],Tbl_Agencies[Agy Code],Tbl_Agencies[Agy Sort])</f>
        <v>174000</v>
      </c>
      <c r="F857" s="2" t="str">
        <f>Tbl_BalanceHistory[[#This Row],[RespAgy]]&amp;": "&amp;Tbl_BalanceHistory[[#This Row],[RespAgency]]</f>
        <v>136: Virginia Information Technologies Agency</v>
      </c>
      <c r="G857" s="3">
        <v>136</v>
      </c>
      <c r="H857" s="3" t="s">
        <v>297</v>
      </c>
      <c r="I857" s="3" t="str">
        <f>_xlfn.XLOOKUP(Tbl_BalanceHistory[[#This Row],[AgyCode]],Tbl_Agencies[Agy Code],Tbl_Agencies[Agy Sort])</f>
        <v>174000</v>
      </c>
      <c r="J857" s="2" t="str">
        <f>Tbl_BalanceHistory[[#This Row],[AgyCode]]&amp;": "&amp;Tbl_BalanceHistory[[#This Row],[Agency Name]]</f>
        <v>136: Virginia Information Technologies Agency</v>
      </c>
      <c r="K857" s="1">
        <v>2018</v>
      </c>
      <c r="L857" s="3">
        <v>829</v>
      </c>
      <c r="M857" s="3" t="s">
        <v>301</v>
      </c>
      <c r="N857" s="2" t="str">
        <f>Tbl_BalanceHistory[[#This Row],[ProgramCode]]&amp;": "&amp;Tbl_BalanceHistory[[#This Row],[Program Name]]</f>
        <v>829: Information Technology Security Oversight</v>
      </c>
      <c r="O857" s="3" t="s">
        <v>886</v>
      </c>
      <c r="P857" s="1" t="str">
        <f>IF(Tbl_BalanceHistory[[#This Row],[FundCode]]="0100","GF",IF(Tbl_BalanceHistory[[#This Row],[FundCode]]="01000","GF","Hi Ed / OCR"))</f>
        <v>GF</v>
      </c>
      <c r="Q857" s="5">
        <v>495005</v>
      </c>
      <c r="R857" s="5">
        <v>324023.61</v>
      </c>
      <c r="S857" s="5">
        <v>170981</v>
      </c>
      <c r="T857" s="5">
        <v>0</v>
      </c>
      <c r="U857" s="3"/>
      <c r="V857" s="5">
        <v>170981</v>
      </c>
      <c r="W857" s="5">
        <v>0</v>
      </c>
      <c r="X857" s="5"/>
      <c r="Y857" s="5"/>
      <c r="Z857" s="5">
        <f>Tbl_BalanceHistory[[#This Row],[Discretionary Recommended - Pre 2022]]+Tbl_BalanceHistory[[#This Row],[Discretionary Balance Recommended: Policy]]+Tbl_BalanceHistory[[#This Row],[Discretionary Balance Recommended: Commitments]]</f>
        <v>0</v>
      </c>
      <c r="AA857" s="5">
        <f>Tbl_BalanceHistory[[#This Row],[Discretionary Balance]]-Tbl_BalanceHistory[[#This Row],[Discretionary Reappropriation]]</f>
        <v>170981</v>
      </c>
      <c r="AB857" s="2"/>
      <c r="AC857" s="2"/>
      <c r="AD857" s="2"/>
      <c r="AE857" s="2"/>
    </row>
    <row r="858" spans="1:31" ht="45" x14ac:dyDescent="0.25">
      <c r="A858" s="2" t="s">
        <v>247</v>
      </c>
      <c r="B858" s="3">
        <v>4</v>
      </c>
      <c r="C858" s="3">
        <v>136</v>
      </c>
      <c r="D858" s="3" t="s">
        <v>297</v>
      </c>
      <c r="E858" s="3" t="str">
        <f>_xlfn.XLOOKUP(Tbl_BalanceHistory[[#This Row],[RespAgy]],Tbl_Agencies[Agy Code],Tbl_Agencies[Agy Sort])</f>
        <v>174000</v>
      </c>
      <c r="F858" s="2" t="str">
        <f>Tbl_BalanceHistory[[#This Row],[RespAgy]]&amp;": "&amp;Tbl_BalanceHistory[[#This Row],[RespAgency]]</f>
        <v>136: Virginia Information Technologies Agency</v>
      </c>
      <c r="G858" s="3">
        <v>136</v>
      </c>
      <c r="H858" s="3" t="s">
        <v>297</v>
      </c>
      <c r="I858" s="3" t="str">
        <f>_xlfn.XLOOKUP(Tbl_BalanceHistory[[#This Row],[AgyCode]],Tbl_Agencies[Agy Code],Tbl_Agencies[Agy Sort])</f>
        <v>174000</v>
      </c>
      <c r="J858" s="2" t="str">
        <f>Tbl_BalanceHistory[[#This Row],[AgyCode]]&amp;": "&amp;Tbl_BalanceHistory[[#This Row],[Agency Name]]</f>
        <v>136: Virginia Information Technologies Agency</v>
      </c>
      <c r="K858" s="1">
        <v>2019</v>
      </c>
      <c r="L858" s="3">
        <v>829</v>
      </c>
      <c r="M858" s="3" t="s">
        <v>301</v>
      </c>
      <c r="N858" s="2" t="str">
        <f>Tbl_BalanceHistory[[#This Row],[ProgramCode]]&amp;": "&amp;Tbl_BalanceHistory[[#This Row],[Program Name]]</f>
        <v>829: Information Technology Security Oversight</v>
      </c>
      <c r="O858" s="3" t="s">
        <v>886</v>
      </c>
      <c r="P858" s="1" t="str">
        <f>IF(Tbl_BalanceHistory[[#This Row],[FundCode]]="0100","GF",IF(Tbl_BalanceHistory[[#This Row],[FundCode]]="01000","GF","Hi Ed / OCR"))</f>
        <v>GF</v>
      </c>
      <c r="Q858" s="5">
        <v>424419</v>
      </c>
      <c r="R858" s="5">
        <v>406789.2</v>
      </c>
      <c r="S858" s="5">
        <v>17629.8</v>
      </c>
      <c r="T858" s="5">
        <v>0</v>
      </c>
      <c r="U858" s="3"/>
      <c r="V858" s="5">
        <v>17629.8</v>
      </c>
      <c r="W858" s="5">
        <v>0</v>
      </c>
      <c r="X858" s="5"/>
      <c r="Y858" s="5"/>
      <c r="Z858" s="5">
        <f>Tbl_BalanceHistory[[#This Row],[Discretionary Recommended - Pre 2022]]+Tbl_BalanceHistory[[#This Row],[Discretionary Balance Recommended: Policy]]+Tbl_BalanceHistory[[#This Row],[Discretionary Balance Recommended: Commitments]]</f>
        <v>0</v>
      </c>
      <c r="AA858" s="5">
        <f>Tbl_BalanceHistory[[#This Row],[Discretionary Balance]]-Tbl_BalanceHistory[[#This Row],[Discretionary Reappropriation]]</f>
        <v>17629.8</v>
      </c>
      <c r="AB858" s="2"/>
      <c r="AC858" s="2"/>
      <c r="AD858" s="2"/>
      <c r="AE858" s="2"/>
    </row>
    <row r="859" spans="1:31" ht="45" x14ac:dyDescent="0.25">
      <c r="A859" s="2" t="s">
        <v>247</v>
      </c>
      <c r="B859" s="3">
        <v>4</v>
      </c>
      <c r="C859" s="3">
        <v>136</v>
      </c>
      <c r="D859" s="3" t="s">
        <v>297</v>
      </c>
      <c r="E859" s="3" t="str">
        <f>_xlfn.XLOOKUP(Tbl_BalanceHistory[[#This Row],[RespAgy]],Tbl_Agencies[Agy Code],Tbl_Agencies[Agy Sort])</f>
        <v>174000</v>
      </c>
      <c r="F859" s="2" t="str">
        <f>Tbl_BalanceHistory[[#This Row],[RespAgy]]&amp;": "&amp;Tbl_BalanceHistory[[#This Row],[RespAgency]]</f>
        <v>136: Virginia Information Technologies Agency</v>
      </c>
      <c r="G859" s="3">
        <v>136</v>
      </c>
      <c r="H859" s="3" t="s">
        <v>297</v>
      </c>
      <c r="I859" s="3" t="str">
        <f>_xlfn.XLOOKUP(Tbl_BalanceHistory[[#This Row],[AgyCode]],Tbl_Agencies[Agy Code],Tbl_Agencies[Agy Sort])</f>
        <v>174000</v>
      </c>
      <c r="J859" s="2" t="str">
        <f>Tbl_BalanceHistory[[#This Row],[AgyCode]]&amp;": "&amp;Tbl_BalanceHistory[[#This Row],[Agency Name]]</f>
        <v>136: Virginia Information Technologies Agency</v>
      </c>
      <c r="K859" s="1">
        <v>2020</v>
      </c>
      <c r="L859" s="3">
        <v>829</v>
      </c>
      <c r="M859" s="3" t="s">
        <v>301</v>
      </c>
      <c r="N859" s="2" t="str">
        <f>Tbl_BalanceHistory[[#This Row],[ProgramCode]]&amp;": "&amp;Tbl_BalanceHistory[[#This Row],[Program Name]]</f>
        <v>829: Information Technology Security Oversight</v>
      </c>
      <c r="O859" s="3" t="s">
        <v>886</v>
      </c>
      <c r="P859" s="1" t="str">
        <f>IF(Tbl_BalanceHistory[[#This Row],[FundCode]]="0100","GF",IF(Tbl_BalanceHistory[[#This Row],[FundCode]]="01000","GF","Hi Ed / OCR"))</f>
        <v>GF</v>
      </c>
      <c r="Q859" s="5">
        <v>429443</v>
      </c>
      <c r="R859" s="5">
        <v>397033.8</v>
      </c>
      <c r="S859" s="5">
        <v>32409.200000000001</v>
      </c>
      <c r="T859" s="5">
        <v>0</v>
      </c>
      <c r="U859" s="3"/>
      <c r="V859" s="5">
        <v>32409.200000000001</v>
      </c>
      <c r="W859" s="5">
        <v>0</v>
      </c>
      <c r="X859" s="5"/>
      <c r="Y859" s="5"/>
      <c r="Z859" s="5">
        <f>Tbl_BalanceHistory[[#This Row],[Discretionary Recommended - Pre 2022]]+Tbl_BalanceHistory[[#This Row],[Discretionary Balance Recommended: Policy]]+Tbl_BalanceHistory[[#This Row],[Discretionary Balance Recommended: Commitments]]</f>
        <v>0</v>
      </c>
      <c r="AA859" s="5">
        <f>Tbl_BalanceHistory[[#This Row],[Discretionary Balance]]-Tbl_BalanceHistory[[#This Row],[Discretionary Reappropriation]]</f>
        <v>32409.200000000001</v>
      </c>
      <c r="AB859" s="2"/>
      <c r="AC859" s="2"/>
      <c r="AD859" s="2"/>
      <c r="AE859" s="2"/>
    </row>
    <row r="860" spans="1:31" ht="45" x14ac:dyDescent="0.25">
      <c r="A860" s="2" t="s">
        <v>247</v>
      </c>
      <c r="B860" s="3">
        <v>4</v>
      </c>
      <c r="C860" s="3">
        <v>136</v>
      </c>
      <c r="D860" s="3" t="s">
        <v>297</v>
      </c>
      <c r="E860" s="3" t="str">
        <f>_xlfn.XLOOKUP(Tbl_BalanceHistory[[#This Row],[RespAgy]],Tbl_Agencies[Agy Code],Tbl_Agencies[Agy Sort])</f>
        <v>174000</v>
      </c>
      <c r="F860" s="2" t="str">
        <f>Tbl_BalanceHistory[[#This Row],[RespAgy]]&amp;": "&amp;Tbl_BalanceHistory[[#This Row],[RespAgency]]</f>
        <v>136: Virginia Information Technologies Agency</v>
      </c>
      <c r="G860" s="3">
        <v>136</v>
      </c>
      <c r="H860" s="3" t="s">
        <v>297</v>
      </c>
      <c r="I860" s="3" t="str">
        <f>_xlfn.XLOOKUP(Tbl_BalanceHistory[[#This Row],[AgyCode]],Tbl_Agencies[Agy Code],Tbl_Agencies[Agy Sort])</f>
        <v>174000</v>
      </c>
      <c r="J860" s="2" t="str">
        <f>Tbl_BalanceHistory[[#This Row],[AgyCode]]&amp;": "&amp;Tbl_BalanceHistory[[#This Row],[Agency Name]]</f>
        <v>136: Virginia Information Technologies Agency</v>
      </c>
      <c r="K860" s="1">
        <v>2021</v>
      </c>
      <c r="L860" s="3">
        <v>829</v>
      </c>
      <c r="M860" s="3" t="s">
        <v>301</v>
      </c>
      <c r="N860" s="2" t="str">
        <f>Tbl_BalanceHistory[[#This Row],[ProgramCode]]&amp;": "&amp;Tbl_BalanceHistory[[#This Row],[Program Name]]</f>
        <v>829: Information Technology Security Oversight</v>
      </c>
      <c r="O860" s="3" t="s">
        <v>886</v>
      </c>
      <c r="P860" s="1" t="str">
        <f>IF(Tbl_BalanceHistory[[#This Row],[FundCode]]="0100","GF",IF(Tbl_BalanceHistory[[#This Row],[FundCode]]="01000","GF","Hi Ed / OCR"))</f>
        <v>GF</v>
      </c>
      <c r="Q860" s="5">
        <v>279183</v>
      </c>
      <c r="R860" s="5">
        <v>276993.38</v>
      </c>
      <c r="S860" s="5">
        <v>2189.62</v>
      </c>
      <c r="T860" s="5">
        <v>0</v>
      </c>
      <c r="U860" s="3"/>
      <c r="V860" s="5">
        <v>2189.62</v>
      </c>
      <c r="W860" s="5">
        <v>0</v>
      </c>
      <c r="X860" s="5"/>
      <c r="Y860" s="5"/>
      <c r="Z860" s="5">
        <f>Tbl_BalanceHistory[[#This Row],[Discretionary Recommended - Pre 2022]]+Tbl_BalanceHistory[[#This Row],[Discretionary Balance Recommended: Policy]]+Tbl_BalanceHistory[[#This Row],[Discretionary Balance Recommended: Commitments]]</f>
        <v>0</v>
      </c>
      <c r="AA860" s="5">
        <f>Tbl_BalanceHistory[[#This Row],[Discretionary Balance]]-Tbl_BalanceHistory[[#This Row],[Discretionary Reappropriation]]</f>
        <v>2189.62</v>
      </c>
      <c r="AB860" s="2"/>
      <c r="AC860" s="2"/>
      <c r="AD860" s="2"/>
      <c r="AE860" s="2"/>
    </row>
    <row r="861" spans="1:31" ht="45" x14ac:dyDescent="0.25">
      <c r="A861" s="2" t="s">
        <v>247</v>
      </c>
      <c r="B861" s="3">
        <v>4</v>
      </c>
      <c r="C861" s="3">
        <v>136</v>
      </c>
      <c r="D861" s="3" t="s">
        <v>297</v>
      </c>
      <c r="E861" s="3" t="str">
        <f>_xlfn.XLOOKUP(Tbl_BalanceHistory[[#This Row],[RespAgy]],Tbl_Agencies[Agy Code],Tbl_Agencies[Agy Sort])</f>
        <v>174000</v>
      </c>
      <c r="F861" s="2" t="str">
        <f>Tbl_BalanceHistory[[#This Row],[RespAgy]]&amp;": "&amp;Tbl_BalanceHistory[[#This Row],[RespAgency]]</f>
        <v>136: Virginia Information Technologies Agency</v>
      </c>
      <c r="G861" s="3">
        <v>136</v>
      </c>
      <c r="H861" s="3" t="s">
        <v>297</v>
      </c>
      <c r="I861" s="3" t="str">
        <f>_xlfn.XLOOKUP(Tbl_BalanceHistory[[#This Row],[AgyCode]],Tbl_Agencies[Agy Code],Tbl_Agencies[Agy Sort])</f>
        <v>174000</v>
      </c>
      <c r="J861" s="2" t="str">
        <f>Tbl_BalanceHistory[[#This Row],[AgyCode]]&amp;": "&amp;Tbl_BalanceHistory[[#This Row],[Agency Name]]</f>
        <v>136: Virginia Information Technologies Agency</v>
      </c>
      <c r="K861" s="1">
        <v>2022</v>
      </c>
      <c r="L861" s="3">
        <v>829</v>
      </c>
      <c r="M861" s="3" t="s">
        <v>301</v>
      </c>
      <c r="N861" s="2" t="str">
        <f>Tbl_BalanceHistory[[#This Row],[ProgramCode]]&amp;": "&amp;Tbl_BalanceHistory[[#This Row],[Program Name]]</f>
        <v>829: Information Technology Security Oversight</v>
      </c>
      <c r="O861" s="3" t="s">
        <v>886</v>
      </c>
      <c r="P861" s="1" t="str">
        <f>IF(Tbl_BalanceHistory[[#This Row],[FundCode]]="0100","GF",IF(Tbl_BalanceHistory[[#This Row],[FundCode]]="01000","GF","Hi Ed / OCR"))</f>
        <v>GF</v>
      </c>
      <c r="Q861" s="5">
        <v>290775</v>
      </c>
      <c r="R861" s="5">
        <v>290775</v>
      </c>
      <c r="S861" s="5">
        <v>0</v>
      </c>
      <c r="T861" s="5">
        <v>0</v>
      </c>
      <c r="U861" s="3"/>
      <c r="V861" s="5">
        <v>0</v>
      </c>
      <c r="W861" s="5"/>
      <c r="X861" s="5">
        <v>0</v>
      </c>
      <c r="Y861" s="5">
        <v>0</v>
      </c>
      <c r="Z861" s="5">
        <f>Tbl_BalanceHistory[[#This Row],[Discretionary Recommended - Pre 2022]]+Tbl_BalanceHistory[[#This Row],[Discretionary Balance Recommended: Policy]]+Tbl_BalanceHistory[[#This Row],[Discretionary Balance Recommended: Commitments]]</f>
        <v>0</v>
      </c>
      <c r="AA861" s="5">
        <f>Tbl_BalanceHistory[[#This Row],[Discretionary Balance]]-Tbl_BalanceHistory[[#This Row],[Discretionary Reappropriation]]</f>
        <v>0</v>
      </c>
      <c r="AB861" s="2"/>
      <c r="AC861" s="2"/>
      <c r="AD861" s="2"/>
      <c r="AE861" s="2"/>
    </row>
    <row r="862" spans="1:31" ht="45" x14ac:dyDescent="0.25">
      <c r="A862" s="2" t="s">
        <v>247</v>
      </c>
      <c r="B862" s="3">
        <v>4</v>
      </c>
      <c r="C862" s="3">
        <v>136</v>
      </c>
      <c r="D862" s="3" t="s">
        <v>297</v>
      </c>
      <c r="E862" s="3" t="str">
        <f>_xlfn.XLOOKUP(Tbl_BalanceHistory[[#This Row],[RespAgy]],Tbl_Agencies[Agy Code],Tbl_Agencies[Agy Sort])</f>
        <v>174000</v>
      </c>
      <c r="F862" s="2" t="str">
        <f>Tbl_BalanceHistory[[#This Row],[RespAgy]]&amp;": "&amp;Tbl_BalanceHistory[[#This Row],[RespAgency]]</f>
        <v>136: Virginia Information Technologies Agency</v>
      </c>
      <c r="G862" s="3">
        <v>136</v>
      </c>
      <c r="H862" s="3" t="s">
        <v>297</v>
      </c>
      <c r="I862" s="3" t="str">
        <f>_xlfn.XLOOKUP(Tbl_BalanceHistory[[#This Row],[AgyCode]],Tbl_Agencies[Agy Code],Tbl_Agencies[Agy Sort])</f>
        <v>174000</v>
      </c>
      <c r="J862" s="2" t="str">
        <f>Tbl_BalanceHistory[[#This Row],[AgyCode]]&amp;": "&amp;Tbl_BalanceHistory[[#This Row],[Agency Name]]</f>
        <v>136: Virginia Information Technologies Agency</v>
      </c>
      <c r="K862" s="1">
        <v>2023</v>
      </c>
      <c r="L862" s="3">
        <v>829</v>
      </c>
      <c r="M862" s="3" t="s">
        <v>301</v>
      </c>
      <c r="N862" s="2" t="str">
        <f>Tbl_BalanceHistory[[#This Row],[ProgramCode]]&amp;": "&amp;Tbl_BalanceHistory[[#This Row],[Program Name]]</f>
        <v>829: Information Technology Security Oversight</v>
      </c>
      <c r="O862" s="3" t="s">
        <v>886</v>
      </c>
      <c r="P862" s="1" t="str">
        <f>IF(Tbl_BalanceHistory[[#This Row],[FundCode]]="0100","GF",IF(Tbl_BalanceHistory[[#This Row],[FundCode]]="01000","GF","Hi Ed / OCR"))</f>
        <v>GF</v>
      </c>
      <c r="Q862" s="5">
        <v>8802184</v>
      </c>
      <c r="R862" s="5">
        <v>7759495.5</v>
      </c>
      <c r="S862" s="5">
        <v>1042688.5</v>
      </c>
      <c r="T862" s="5">
        <v>973684.49</v>
      </c>
      <c r="U862" s="3" t="s">
        <v>2366</v>
      </c>
      <c r="V862" s="5">
        <v>69004.010000000009</v>
      </c>
      <c r="W862" s="5">
        <v>0</v>
      </c>
      <c r="X862" s="5">
        <v>0</v>
      </c>
      <c r="Y862" s="5">
        <v>0</v>
      </c>
      <c r="Z862" s="5">
        <v>0</v>
      </c>
      <c r="AA862" s="5">
        <v>69004.010000000009</v>
      </c>
      <c r="AB862" s="2"/>
      <c r="AC862" s="2"/>
      <c r="AD862" s="2"/>
      <c r="AE862" s="2"/>
    </row>
    <row r="863" spans="1:31" ht="90" x14ac:dyDescent="0.25">
      <c r="A863" s="2" t="s">
        <v>247</v>
      </c>
      <c r="B863" s="3">
        <v>4</v>
      </c>
      <c r="C863" s="3">
        <v>136</v>
      </c>
      <c r="D863" s="3" t="s">
        <v>297</v>
      </c>
      <c r="E863" s="3" t="str">
        <f>_xlfn.XLOOKUP(Tbl_BalanceHistory[[#This Row],[RespAgy]],Tbl_Agencies[Agy Code],Tbl_Agencies[Agy Sort])</f>
        <v>174000</v>
      </c>
      <c r="F863" s="2" t="str">
        <f>Tbl_BalanceHistory[[#This Row],[RespAgy]]&amp;": "&amp;Tbl_BalanceHistory[[#This Row],[RespAgency]]</f>
        <v>136: Virginia Information Technologies Agency</v>
      </c>
      <c r="G863" s="3">
        <v>136</v>
      </c>
      <c r="H863" s="3" t="s">
        <v>297</v>
      </c>
      <c r="I863" s="3" t="str">
        <f>_xlfn.XLOOKUP(Tbl_BalanceHistory[[#This Row],[AgyCode]],Tbl_Agencies[Agy Code],Tbl_Agencies[Agy Sort])</f>
        <v>174000</v>
      </c>
      <c r="J863" s="2" t="str">
        <f>Tbl_BalanceHistory[[#This Row],[AgyCode]]&amp;": "&amp;Tbl_BalanceHistory[[#This Row],[Agency Name]]</f>
        <v>136: Virginia Information Technologies Agency</v>
      </c>
      <c r="K863" s="1">
        <v>2024</v>
      </c>
      <c r="L863" s="3">
        <v>829</v>
      </c>
      <c r="M863" s="3" t="s">
        <v>301</v>
      </c>
      <c r="N863" s="2" t="str">
        <f>Tbl_BalanceHistory[[#This Row],[ProgramCode]]&amp;": "&amp;Tbl_BalanceHistory[[#This Row],[Program Name]]</f>
        <v>829: Information Technology Security Oversight</v>
      </c>
      <c r="O863" s="3" t="s">
        <v>886</v>
      </c>
      <c r="P863" s="1" t="str">
        <f>IF(Tbl_BalanceHistory[[#This Row],[FundCode]]="0100","GF",IF(Tbl_BalanceHistory[[#This Row],[FundCode]]="01000","GF","Hi Ed / OCR"))</f>
        <v>GF</v>
      </c>
      <c r="Q863" s="5">
        <v>5289912.49</v>
      </c>
      <c r="R863" s="5">
        <v>2625104.4500000002</v>
      </c>
      <c r="S863" s="5">
        <v>2664808.04</v>
      </c>
      <c r="T863" s="5">
        <v>0</v>
      </c>
      <c r="U863" s="3"/>
      <c r="V863" s="5">
        <v>2664808.04</v>
      </c>
      <c r="W863" s="5">
        <v>0</v>
      </c>
      <c r="X863" s="5">
        <v>0</v>
      </c>
      <c r="Y863" s="5">
        <v>2664808.04</v>
      </c>
      <c r="Z863" s="5">
        <v>2664808.04</v>
      </c>
      <c r="AA863" s="5">
        <v>0</v>
      </c>
      <c r="AB863" s="2"/>
      <c r="AC863" s="2"/>
      <c r="AD863" s="2" t="s">
        <v>2527</v>
      </c>
      <c r="AE863" s="2"/>
    </row>
    <row r="864" spans="1:31" ht="45" x14ac:dyDescent="0.25">
      <c r="A864" s="2" t="s">
        <v>247</v>
      </c>
      <c r="B864" s="3">
        <v>4</v>
      </c>
      <c r="C864" s="3">
        <v>136</v>
      </c>
      <c r="D864" s="3" t="s">
        <v>297</v>
      </c>
      <c r="E864" s="3" t="str">
        <f>_xlfn.XLOOKUP(Tbl_BalanceHistory[[#This Row],[RespAgy]],Tbl_Agencies[Agy Code],Tbl_Agencies[Agy Sort])</f>
        <v>174000</v>
      </c>
      <c r="F864" s="2" t="str">
        <f>Tbl_BalanceHistory[[#This Row],[RespAgy]]&amp;": "&amp;Tbl_BalanceHistory[[#This Row],[RespAgency]]</f>
        <v>136: Virginia Information Technologies Agency</v>
      </c>
      <c r="G864" s="3">
        <v>136</v>
      </c>
      <c r="H864" s="3" t="s">
        <v>297</v>
      </c>
      <c r="I864" s="3" t="str">
        <f>_xlfn.XLOOKUP(Tbl_BalanceHistory[[#This Row],[AgyCode]],Tbl_Agencies[Agy Code],Tbl_Agencies[Agy Sort])</f>
        <v>174000</v>
      </c>
      <c r="J864" s="2" t="str">
        <f>Tbl_BalanceHistory[[#This Row],[AgyCode]]&amp;": "&amp;Tbl_BalanceHistory[[#This Row],[Agency Name]]</f>
        <v>136: Virginia Information Technologies Agency</v>
      </c>
      <c r="K864" s="1">
        <v>2014</v>
      </c>
      <c r="L864" s="3">
        <v>899</v>
      </c>
      <c r="M864" s="3" t="s">
        <v>62</v>
      </c>
      <c r="N864" s="2" t="str">
        <f>Tbl_BalanceHistory[[#This Row],[ProgramCode]]&amp;": "&amp;Tbl_BalanceHistory[[#This Row],[Program Name]]</f>
        <v>899: Administrative and Support Services</v>
      </c>
      <c r="O864" s="3" t="s">
        <v>1730</v>
      </c>
      <c r="P864" s="1" t="str">
        <f>IF(Tbl_BalanceHistory[[#This Row],[FundCode]]="0100","GF",IF(Tbl_BalanceHistory[[#This Row],[FundCode]]="01000","GF","Hi Ed / OCR"))</f>
        <v>GF</v>
      </c>
      <c r="Q864" s="5">
        <v>0</v>
      </c>
      <c r="R864" s="5">
        <v>0</v>
      </c>
      <c r="S864" s="5">
        <v>0</v>
      </c>
      <c r="T864" s="5">
        <v>0</v>
      </c>
      <c r="U864" s="3"/>
      <c r="V864" s="5">
        <v>0</v>
      </c>
      <c r="W864" s="5">
        <v>0</v>
      </c>
      <c r="X864" s="5"/>
      <c r="Y864" s="5"/>
      <c r="Z864" s="5">
        <f>Tbl_BalanceHistory[[#This Row],[Discretionary Recommended - Pre 2022]]+Tbl_BalanceHistory[[#This Row],[Discretionary Balance Recommended: Policy]]+Tbl_BalanceHistory[[#This Row],[Discretionary Balance Recommended: Commitments]]</f>
        <v>0</v>
      </c>
      <c r="AA864" s="5">
        <f>Tbl_BalanceHistory[[#This Row],[Discretionary Balance]]-Tbl_BalanceHistory[[#This Row],[Discretionary Reappropriation]]</f>
        <v>0</v>
      </c>
      <c r="AB864" s="2"/>
      <c r="AC864" s="2"/>
      <c r="AD864" s="2"/>
      <c r="AE864" s="2"/>
    </row>
    <row r="865" spans="1:31" ht="45" x14ac:dyDescent="0.25">
      <c r="A865" s="2" t="s">
        <v>247</v>
      </c>
      <c r="B865" s="3">
        <v>4</v>
      </c>
      <c r="C865" s="3">
        <v>136</v>
      </c>
      <c r="D865" s="3" t="s">
        <v>297</v>
      </c>
      <c r="E865" s="3" t="str">
        <f>_xlfn.XLOOKUP(Tbl_BalanceHistory[[#This Row],[RespAgy]],Tbl_Agencies[Agy Code],Tbl_Agencies[Agy Sort])</f>
        <v>174000</v>
      </c>
      <c r="F865" s="2" t="str">
        <f>Tbl_BalanceHistory[[#This Row],[RespAgy]]&amp;": "&amp;Tbl_BalanceHistory[[#This Row],[RespAgency]]</f>
        <v>136: Virginia Information Technologies Agency</v>
      </c>
      <c r="G865" s="3">
        <v>136</v>
      </c>
      <c r="H865" s="3" t="s">
        <v>297</v>
      </c>
      <c r="I865" s="3" t="str">
        <f>_xlfn.XLOOKUP(Tbl_BalanceHistory[[#This Row],[AgyCode]],Tbl_Agencies[Agy Code],Tbl_Agencies[Agy Sort])</f>
        <v>174000</v>
      </c>
      <c r="J865" s="2" t="str">
        <f>Tbl_BalanceHistory[[#This Row],[AgyCode]]&amp;": "&amp;Tbl_BalanceHistory[[#This Row],[Agency Name]]</f>
        <v>136: Virginia Information Technologies Agency</v>
      </c>
      <c r="K865" s="1">
        <v>2017</v>
      </c>
      <c r="L865" s="3">
        <v>899</v>
      </c>
      <c r="M865" s="3" t="s">
        <v>62</v>
      </c>
      <c r="N865" s="2" t="str">
        <f>Tbl_BalanceHistory[[#This Row],[ProgramCode]]&amp;": "&amp;Tbl_BalanceHistory[[#This Row],[Program Name]]</f>
        <v>899: Administrative and Support Services</v>
      </c>
      <c r="O865" s="3" t="s">
        <v>886</v>
      </c>
      <c r="P865" s="1" t="str">
        <f>IF(Tbl_BalanceHistory[[#This Row],[FundCode]]="0100","GF",IF(Tbl_BalanceHistory[[#This Row],[FundCode]]="01000","GF","Hi Ed / OCR"))</f>
        <v>GF</v>
      </c>
      <c r="Q865" s="5">
        <v>343706</v>
      </c>
      <c r="R865" s="5">
        <v>322375.56</v>
      </c>
      <c r="S865" s="5">
        <v>21330</v>
      </c>
      <c r="T865" s="5">
        <v>0</v>
      </c>
      <c r="U865" s="3"/>
      <c r="V865" s="5">
        <v>21330</v>
      </c>
      <c r="W865" s="5">
        <v>0</v>
      </c>
      <c r="X865" s="5"/>
      <c r="Y865" s="5"/>
      <c r="Z865" s="5">
        <f>Tbl_BalanceHistory[[#This Row],[Discretionary Recommended - Pre 2022]]+Tbl_BalanceHistory[[#This Row],[Discretionary Balance Recommended: Policy]]+Tbl_BalanceHistory[[#This Row],[Discretionary Balance Recommended: Commitments]]</f>
        <v>0</v>
      </c>
      <c r="AA865" s="5">
        <f>Tbl_BalanceHistory[[#This Row],[Discretionary Balance]]-Tbl_BalanceHistory[[#This Row],[Discretionary Reappropriation]]</f>
        <v>21330</v>
      </c>
      <c r="AB865" s="2"/>
      <c r="AC865" s="2"/>
      <c r="AD865" s="2"/>
      <c r="AE865" s="2"/>
    </row>
    <row r="866" spans="1:31" ht="45" x14ac:dyDescent="0.25">
      <c r="A866" s="2" t="s">
        <v>247</v>
      </c>
      <c r="B866" s="3">
        <v>4</v>
      </c>
      <c r="C866" s="3">
        <v>136</v>
      </c>
      <c r="D866" s="3" t="s">
        <v>297</v>
      </c>
      <c r="E866" s="3" t="str">
        <f>_xlfn.XLOOKUP(Tbl_BalanceHistory[[#This Row],[RespAgy]],Tbl_Agencies[Agy Code],Tbl_Agencies[Agy Sort])</f>
        <v>174000</v>
      </c>
      <c r="F866" s="2" t="str">
        <f>Tbl_BalanceHistory[[#This Row],[RespAgy]]&amp;": "&amp;Tbl_BalanceHistory[[#This Row],[RespAgency]]</f>
        <v>136: Virginia Information Technologies Agency</v>
      </c>
      <c r="G866" s="3">
        <v>136</v>
      </c>
      <c r="H866" s="3" t="s">
        <v>297</v>
      </c>
      <c r="I866" s="3" t="str">
        <f>_xlfn.XLOOKUP(Tbl_BalanceHistory[[#This Row],[AgyCode]],Tbl_Agencies[Agy Code],Tbl_Agencies[Agy Sort])</f>
        <v>174000</v>
      </c>
      <c r="J866" s="2" t="str">
        <f>Tbl_BalanceHistory[[#This Row],[AgyCode]]&amp;": "&amp;Tbl_BalanceHistory[[#This Row],[Agency Name]]</f>
        <v>136: Virginia Information Technologies Agency</v>
      </c>
      <c r="K866" s="1">
        <v>2018</v>
      </c>
      <c r="L866" s="3">
        <v>899</v>
      </c>
      <c r="M866" s="3" t="s">
        <v>62</v>
      </c>
      <c r="N866" s="2" t="str">
        <f>Tbl_BalanceHistory[[#This Row],[ProgramCode]]&amp;": "&amp;Tbl_BalanceHistory[[#This Row],[Program Name]]</f>
        <v>899: Administrative and Support Services</v>
      </c>
      <c r="O866" s="3" t="s">
        <v>886</v>
      </c>
      <c r="P866" s="1" t="str">
        <f>IF(Tbl_BalanceHistory[[#This Row],[FundCode]]="0100","GF",IF(Tbl_BalanceHistory[[#This Row],[FundCode]]="01000","GF","Hi Ed / OCR"))</f>
        <v>GF</v>
      </c>
      <c r="Q866" s="5">
        <v>1135638</v>
      </c>
      <c r="R866" s="5">
        <v>1072117.56</v>
      </c>
      <c r="S866" s="5">
        <v>63520</v>
      </c>
      <c r="T866" s="5">
        <v>0</v>
      </c>
      <c r="U866" s="3"/>
      <c r="V866" s="5">
        <v>63520</v>
      </c>
      <c r="W866" s="5">
        <v>0</v>
      </c>
      <c r="X866" s="5"/>
      <c r="Y866" s="5"/>
      <c r="Z866" s="5">
        <f>Tbl_BalanceHistory[[#This Row],[Discretionary Recommended - Pre 2022]]+Tbl_BalanceHistory[[#This Row],[Discretionary Balance Recommended: Policy]]+Tbl_BalanceHistory[[#This Row],[Discretionary Balance Recommended: Commitments]]</f>
        <v>0</v>
      </c>
      <c r="AA866" s="5">
        <f>Tbl_BalanceHistory[[#This Row],[Discretionary Balance]]-Tbl_BalanceHistory[[#This Row],[Discretionary Reappropriation]]</f>
        <v>63520</v>
      </c>
      <c r="AB866" s="2"/>
      <c r="AC866" s="2"/>
      <c r="AD866" s="2"/>
      <c r="AE866" s="2"/>
    </row>
    <row r="867" spans="1:31" ht="45" x14ac:dyDescent="0.25">
      <c r="A867" s="2" t="s">
        <v>247</v>
      </c>
      <c r="B867" s="3">
        <v>4</v>
      </c>
      <c r="C867" s="3">
        <v>136</v>
      </c>
      <c r="D867" s="3" t="s">
        <v>297</v>
      </c>
      <c r="E867" s="3" t="str">
        <f>_xlfn.XLOOKUP(Tbl_BalanceHistory[[#This Row],[RespAgy]],Tbl_Agencies[Agy Code],Tbl_Agencies[Agy Sort])</f>
        <v>174000</v>
      </c>
      <c r="F867" s="2" t="str">
        <f>Tbl_BalanceHistory[[#This Row],[RespAgy]]&amp;": "&amp;Tbl_BalanceHistory[[#This Row],[RespAgency]]</f>
        <v>136: Virginia Information Technologies Agency</v>
      </c>
      <c r="G867" s="3">
        <v>136</v>
      </c>
      <c r="H867" s="3" t="s">
        <v>297</v>
      </c>
      <c r="I867" s="3" t="str">
        <f>_xlfn.XLOOKUP(Tbl_BalanceHistory[[#This Row],[AgyCode]],Tbl_Agencies[Agy Code],Tbl_Agencies[Agy Sort])</f>
        <v>174000</v>
      </c>
      <c r="J867" s="2" t="str">
        <f>Tbl_BalanceHistory[[#This Row],[AgyCode]]&amp;": "&amp;Tbl_BalanceHistory[[#This Row],[Agency Name]]</f>
        <v>136: Virginia Information Technologies Agency</v>
      </c>
      <c r="K867" s="1">
        <v>2022</v>
      </c>
      <c r="L867" s="3">
        <v>899</v>
      </c>
      <c r="M867" s="3" t="s">
        <v>62</v>
      </c>
      <c r="N867" s="2" t="str">
        <f>Tbl_BalanceHistory[[#This Row],[ProgramCode]]&amp;": "&amp;Tbl_BalanceHistory[[#This Row],[Program Name]]</f>
        <v>899: Administrative and Support Services</v>
      </c>
      <c r="O867" s="3" t="s">
        <v>886</v>
      </c>
      <c r="P867" s="1" t="str">
        <f>IF(Tbl_BalanceHistory[[#This Row],[FundCode]]="0100","GF",IF(Tbl_BalanceHistory[[#This Row],[FundCode]]="01000","GF","Hi Ed / OCR"))</f>
        <v>GF</v>
      </c>
      <c r="Q867" s="5">
        <v>962783.7</v>
      </c>
      <c r="R867" s="5">
        <v>888113.89</v>
      </c>
      <c r="S867" s="5">
        <v>74669.81</v>
      </c>
      <c r="T867" s="5">
        <v>0</v>
      </c>
      <c r="U867" s="3"/>
      <c r="V867" s="5">
        <v>74669.81</v>
      </c>
      <c r="W867" s="5"/>
      <c r="X867" s="5">
        <v>0</v>
      </c>
      <c r="Y867" s="5">
        <v>0</v>
      </c>
      <c r="Z867" s="5">
        <f>Tbl_BalanceHistory[[#This Row],[Discretionary Recommended - Pre 2022]]+Tbl_BalanceHistory[[#This Row],[Discretionary Balance Recommended: Policy]]+Tbl_BalanceHistory[[#This Row],[Discretionary Balance Recommended: Commitments]]</f>
        <v>0</v>
      </c>
      <c r="AA867" s="5">
        <f>Tbl_BalanceHistory[[#This Row],[Discretionary Balance]]-Tbl_BalanceHistory[[#This Row],[Discretionary Reappropriation]]</f>
        <v>74669.81</v>
      </c>
      <c r="AB867" s="2"/>
      <c r="AC867" s="2"/>
      <c r="AD867" s="2"/>
      <c r="AE867" s="2"/>
    </row>
    <row r="868" spans="1:31" ht="45" x14ac:dyDescent="0.25">
      <c r="A868" s="2" t="s">
        <v>247</v>
      </c>
      <c r="B868" s="3">
        <v>4</v>
      </c>
      <c r="C868" s="3">
        <v>136</v>
      </c>
      <c r="D868" s="3" t="s">
        <v>297</v>
      </c>
      <c r="E868" s="3" t="str">
        <f>_xlfn.XLOOKUP(Tbl_BalanceHistory[[#This Row],[RespAgy]],Tbl_Agencies[Agy Code],Tbl_Agencies[Agy Sort])</f>
        <v>174000</v>
      </c>
      <c r="F868" s="2" t="str">
        <f>Tbl_BalanceHistory[[#This Row],[RespAgy]]&amp;": "&amp;Tbl_BalanceHistory[[#This Row],[RespAgency]]</f>
        <v>136: Virginia Information Technologies Agency</v>
      </c>
      <c r="G868" s="3">
        <v>136</v>
      </c>
      <c r="H868" s="3" t="s">
        <v>297</v>
      </c>
      <c r="I868" s="3" t="str">
        <f>_xlfn.XLOOKUP(Tbl_BalanceHistory[[#This Row],[AgyCode]],Tbl_Agencies[Agy Code],Tbl_Agencies[Agy Sort])</f>
        <v>174000</v>
      </c>
      <c r="J868" s="2" t="str">
        <f>Tbl_BalanceHistory[[#This Row],[AgyCode]]&amp;": "&amp;Tbl_BalanceHistory[[#This Row],[Agency Name]]</f>
        <v>136: Virginia Information Technologies Agency</v>
      </c>
      <c r="K868" s="1">
        <v>2023</v>
      </c>
      <c r="L868" s="3">
        <v>899</v>
      </c>
      <c r="M868" s="3" t="s">
        <v>62</v>
      </c>
      <c r="N868" s="2" t="str">
        <f>Tbl_BalanceHistory[[#This Row],[ProgramCode]]&amp;": "&amp;Tbl_BalanceHistory[[#This Row],[Program Name]]</f>
        <v>899: Administrative and Support Services</v>
      </c>
      <c r="O868" s="3" t="s">
        <v>886</v>
      </c>
      <c r="P868" s="1" t="str">
        <f>IF(Tbl_BalanceHistory[[#This Row],[FundCode]]="0100","GF",IF(Tbl_BalanceHistory[[#This Row],[FundCode]]="01000","GF","Hi Ed / OCR"))</f>
        <v>GF</v>
      </c>
      <c r="Q868" s="5">
        <v>4921400</v>
      </c>
      <c r="R868" s="5">
        <v>4006.12</v>
      </c>
      <c r="S868" s="5">
        <v>4917393.88</v>
      </c>
      <c r="T868" s="5">
        <v>4917393.88</v>
      </c>
      <c r="U868" s="3" t="s">
        <v>2367</v>
      </c>
      <c r="V868" s="5">
        <v>0</v>
      </c>
      <c r="W868" s="5">
        <v>0</v>
      </c>
      <c r="X868" s="5">
        <v>0</v>
      </c>
      <c r="Y868" s="5">
        <v>0</v>
      </c>
      <c r="Z868" s="5">
        <v>0</v>
      </c>
      <c r="AA868" s="5">
        <v>0</v>
      </c>
      <c r="AB868" s="2"/>
      <c r="AC868" s="2"/>
      <c r="AD868" s="2"/>
      <c r="AE868" s="2"/>
    </row>
    <row r="869" spans="1:31" ht="45" x14ac:dyDescent="0.25">
      <c r="A869" s="2" t="s">
        <v>247</v>
      </c>
      <c r="B869" s="3">
        <v>4</v>
      </c>
      <c r="C869" s="3">
        <v>136</v>
      </c>
      <c r="D869" s="3" t="s">
        <v>297</v>
      </c>
      <c r="E869" s="3" t="str">
        <f>_xlfn.XLOOKUP(Tbl_BalanceHistory[[#This Row],[RespAgy]],Tbl_Agencies[Agy Code],Tbl_Agencies[Agy Sort])</f>
        <v>174000</v>
      </c>
      <c r="F869" s="2" t="str">
        <f>Tbl_BalanceHistory[[#This Row],[RespAgy]]&amp;": "&amp;Tbl_BalanceHistory[[#This Row],[RespAgency]]</f>
        <v>136: Virginia Information Technologies Agency</v>
      </c>
      <c r="G869" s="3">
        <v>136</v>
      </c>
      <c r="H869" s="3" t="s">
        <v>297</v>
      </c>
      <c r="I869" s="3" t="str">
        <f>_xlfn.XLOOKUP(Tbl_BalanceHistory[[#This Row],[AgyCode]],Tbl_Agencies[Agy Code],Tbl_Agencies[Agy Sort])</f>
        <v>174000</v>
      </c>
      <c r="J869" s="2" t="str">
        <f>Tbl_BalanceHistory[[#This Row],[AgyCode]]&amp;": "&amp;Tbl_BalanceHistory[[#This Row],[Agency Name]]</f>
        <v>136: Virginia Information Technologies Agency</v>
      </c>
      <c r="K869" s="1">
        <v>2024</v>
      </c>
      <c r="L869" s="3">
        <v>899</v>
      </c>
      <c r="M869" s="3" t="s">
        <v>62</v>
      </c>
      <c r="N869" s="2" t="str">
        <f>Tbl_BalanceHistory[[#This Row],[ProgramCode]]&amp;": "&amp;Tbl_BalanceHistory[[#This Row],[Program Name]]</f>
        <v>899: Administrative and Support Services</v>
      </c>
      <c r="O869" s="3" t="s">
        <v>886</v>
      </c>
      <c r="P869" s="1" t="str">
        <f>IF(Tbl_BalanceHistory[[#This Row],[FundCode]]="0100","GF",IF(Tbl_BalanceHistory[[#This Row],[FundCode]]="01000","GF","Hi Ed / OCR"))</f>
        <v>GF</v>
      </c>
      <c r="Q869" s="5">
        <v>7417393.8799999999</v>
      </c>
      <c r="R869" s="5">
        <v>0</v>
      </c>
      <c r="S869" s="5">
        <v>7417393.8799999999</v>
      </c>
      <c r="T869" s="5">
        <v>7417393.8799999999</v>
      </c>
      <c r="U869" s="3" t="s">
        <v>2528</v>
      </c>
      <c r="V869" s="5">
        <v>0</v>
      </c>
      <c r="W869" s="5">
        <v>0</v>
      </c>
      <c r="X869" s="5">
        <v>0</v>
      </c>
      <c r="Y869" s="5">
        <v>0</v>
      </c>
      <c r="Z869" s="5">
        <v>0</v>
      </c>
      <c r="AA869" s="5">
        <v>0</v>
      </c>
      <c r="AB869" s="2"/>
      <c r="AC869" s="2"/>
      <c r="AD869" s="2"/>
      <c r="AE869" s="2"/>
    </row>
    <row r="870" spans="1:31" ht="45" x14ac:dyDescent="0.25">
      <c r="A870" s="2" t="s">
        <v>304</v>
      </c>
      <c r="B870" s="3">
        <v>5</v>
      </c>
      <c r="C870" s="3">
        <v>193</v>
      </c>
      <c r="D870" s="3" t="s">
        <v>306</v>
      </c>
      <c r="E870" s="3" t="str">
        <f>_xlfn.XLOOKUP(Tbl_BalanceHistory[[#This Row],[RespAgy]],Tbl_Agencies[Agy Code],Tbl_Agencies[Agy Sort])</f>
        <v>065000</v>
      </c>
      <c r="F870" s="2" t="str">
        <f>Tbl_BalanceHistory[[#This Row],[RespAgy]]&amp;": "&amp;Tbl_BalanceHistory[[#This Row],[RespAgency]]</f>
        <v>193: Secretary of Agriculture and Forestry</v>
      </c>
      <c r="G870" s="3">
        <v>193</v>
      </c>
      <c r="H870" s="3" t="s">
        <v>306</v>
      </c>
      <c r="I870" s="3" t="str">
        <f>_xlfn.XLOOKUP(Tbl_BalanceHistory[[#This Row],[AgyCode]],Tbl_Agencies[Agy Code],Tbl_Agencies[Agy Sort])</f>
        <v>065000</v>
      </c>
      <c r="J870" s="2" t="str">
        <f>Tbl_BalanceHistory[[#This Row],[AgyCode]]&amp;": "&amp;Tbl_BalanceHistory[[#This Row],[Agency Name]]</f>
        <v>193: Secretary of Agriculture and Forestry</v>
      </c>
      <c r="K870" s="1">
        <v>2014</v>
      </c>
      <c r="L870" s="3">
        <v>799</v>
      </c>
      <c r="M870" s="3" t="s">
        <v>62</v>
      </c>
      <c r="N870" s="2" t="str">
        <f>Tbl_BalanceHistory[[#This Row],[ProgramCode]]&amp;": "&amp;Tbl_BalanceHistory[[#This Row],[Program Name]]</f>
        <v>799: Administrative and Support Services</v>
      </c>
      <c r="O870" s="3" t="s">
        <v>1730</v>
      </c>
      <c r="P870" s="1" t="str">
        <f>IF(Tbl_BalanceHistory[[#This Row],[FundCode]]="0100","GF",IF(Tbl_BalanceHistory[[#This Row],[FundCode]]="01000","GF","Hi Ed / OCR"))</f>
        <v>GF</v>
      </c>
      <c r="Q870" s="5">
        <v>358604</v>
      </c>
      <c r="R870" s="5">
        <v>347640.96</v>
      </c>
      <c r="S870" s="5">
        <v>10963</v>
      </c>
      <c r="T870" s="5">
        <v>0</v>
      </c>
      <c r="U870" s="3"/>
      <c r="V870" s="5">
        <v>10963</v>
      </c>
      <c r="W870" s="5">
        <v>10963</v>
      </c>
      <c r="X870" s="5"/>
      <c r="Y870" s="5"/>
      <c r="Z870" s="5">
        <f>Tbl_BalanceHistory[[#This Row],[Discretionary Recommended - Pre 2022]]+Tbl_BalanceHistory[[#This Row],[Discretionary Balance Recommended: Policy]]+Tbl_BalanceHistory[[#This Row],[Discretionary Balance Recommended: Commitments]]</f>
        <v>10963</v>
      </c>
      <c r="AA870" s="5">
        <f>Tbl_BalanceHistory[[#This Row],[Discretionary Balance]]-Tbl_BalanceHistory[[#This Row],[Discretionary Reappropriation]]</f>
        <v>0</v>
      </c>
      <c r="AB870" s="2" t="s">
        <v>1758</v>
      </c>
      <c r="AC870" s="2"/>
      <c r="AD870" s="2"/>
      <c r="AE870" s="2"/>
    </row>
    <row r="871" spans="1:31" ht="45" x14ac:dyDescent="0.25">
      <c r="A871" s="2" t="s">
        <v>304</v>
      </c>
      <c r="B871" s="3">
        <v>5</v>
      </c>
      <c r="C871" s="3">
        <v>193</v>
      </c>
      <c r="D871" s="3" t="s">
        <v>306</v>
      </c>
      <c r="E871" s="3" t="str">
        <f>_xlfn.XLOOKUP(Tbl_BalanceHistory[[#This Row],[RespAgy]],Tbl_Agencies[Agy Code],Tbl_Agencies[Agy Sort])</f>
        <v>065000</v>
      </c>
      <c r="F871" s="2" t="str">
        <f>Tbl_BalanceHistory[[#This Row],[RespAgy]]&amp;": "&amp;Tbl_BalanceHistory[[#This Row],[RespAgency]]</f>
        <v>193: Secretary of Agriculture and Forestry</v>
      </c>
      <c r="G871" s="3">
        <v>193</v>
      </c>
      <c r="H871" s="3" t="s">
        <v>306</v>
      </c>
      <c r="I871" s="3" t="str">
        <f>_xlfn.XLOOKUP(Tbl_BalanceHistory[[#This Row],[AgyCode]],Tbl_Agencies[Agy Code],Tbl_Agencies[Agy Sort])</f>
        <v>065000</v>
      </c>
      <c r="J871" s="2" t="str">
        <f>Tbl_BalanceHistory[[#This Row],[AgyCode]]&amp;": "&amp;Tbl_BalanceHistory[[#This Row],[Agency Name]]</f>
        <v>193: Secretary of Agriculture and Forestry</v>
      </c>
      <c r="K871" s="1">
        <v>2015</v>
      </c>
      <c r="L871" s="3">
        <v>799</v>
      </c>
      <c r="M871" s="3" t="s">
        <v>62</v>
      </c>
      <c r="N871" s="2" t="str">
        <f>Tbl_BalanceHistory[[#This Row],[ProgramCode]]&amp;": "&amp;Tbl_BalanceHistory[[#This Row],[Program Name]]</f>
        <v>799: Administrative and Support Services</v>
      </c>
      <c r="O871" s="3" t="s">
        <v>1730</v>
      </c>
      <c r="P871" s="1" t="str">
        <f>IF(Tbl_BalanceHistory[[#This Row],[FundCode]]="0100","GF",IF(Tbl_BalanceHistory[[#This Row],[FundCode]]="01000","GF","Hi Ed / OCR"))</f>
        <v>GF</v>
      </c>
      <c r="Q871" s="5">
        <v>471148</v>
      </c>
      <c r="R871" s="5">
        <v>467935</v>
      </c>
      <c r="S871" s="5">
        <v>3212</v>
      </c>
      <c r="T871" s="5">
        <v>0</v>
      </c>
      <c r="U871" s="3"/>
      <c r="V871" s="5">
        <v>3212</v>
      </c>
      <c r="W871" s="5">
        <v>3212</v>
      </c>
      <c r="X871" s="5"/>
      <c r="Y871" s="5"/>
      <c r="Z871" s="5">
        <f>Tbl_BalanceHistory[[#This Row],[Discretionary Recommended - Pre 2022]]+Tbl_BalanceHistory[[#This Row],[Discretionary Balance Recommended: Policy]]+Tbl_BalanceHistory[[#This Row],[Discretionary Balance Recommended: Commitments]]</f>
        <v>3212</v>
      </c>
      <c r="AA871" s="5">
        <f>Tbl_BalanceHistory[[#This Row],[Discretionary Balance]]-Tbl_BalanceHistory[[#This Row],[Discretionary Reappropriation]]</f>
        <v>0</v>
      </c>
      <c r="AB871" s="2" t="s">
        <v>1736</v>
      </c>
      <c r="AC871" s="2"/>
      <c r="AD871" s="2"/>
      <c r="AE871" s="2"/>
    </row>
    <row r="872" spans="1:31" ht="60" x14ac:dyDescent="0.25">
      <c r="A872" s="2" t="s">
        <v>304</v>
      </c>
      <c r="B872" s="3">
        <v>5</v>
      </c>
      <c r="C872" s="3">
        <v>193</v>
      </c>
      <c r="D872" s="3" t="s">
        <v>306</v>
      </c>
      <c r="E872" s="3" t="str">
        <f>_xlfn.XLOOKUP(Tbl_BalanceHistory[[#This Row],[RespAgy]],Tbl_Agencies[Agy Code],Tbl_Agencies[Agy Sort])</f>
        <v>065000</v>
      </c>
      <c r="F872" s="2" t="str">
        <f>Tbl_BalanceHistory[[#This Row],[RespAgy]]&amp;": "&amp;Tbl_BalanceHistory[[#This Row],[RespAgency]]</f>
        <v>193: Secretary of Agriculture and Forestry</v>
      </c>
      <c r="G872" s="3">
        <v>193</v>
      </c>
      <c r="H872" s="3" t="s">
        <v>306</v>
      </c>
      <c r="I872" s="3" t="str">
        <f>_xlfn.XLOOKUP(Tbl_BalanceHistory[[#This Row],[AgyCode]],Tbl_Agencies[Agy Code],Tbl_Agencies[Agy Sort])</f>
        <v>065000</v>
      </c>
      <c r="J872" s="2" t="str">
        <f>Tbl_BalanceHistory[[#This Row],[AgyCode]]&amp;": "&amp;Tbl_BalanceHistory[[#This Row],[Agency Name]]</f>
        <v>193: Secretary of Agriculture and Forestry</v>
      </c>
      <c r="K872" s="1">
        <v>2016</v>
      </c>
      <c r="L872" s="3">
        <v>799</v>
      </c>
      <c r="M872" s="3" t="s">
        <v>62</v>
      </c>
      <c r="N872" s="2" t="str">
        <f>Tbl_BalanceHistory[[#This Row],[ProgramCode]]&amp;": "&amp;Tbl_BalanceHistory[[#This Row],[Program Name]]</f>
        <v>799: Administrative and Support Services</v>
      </c>
      <c r="O872" s="3" t="s">
        <v>1730</v>
      </c>
      <c r="P872" s="1" t="str">
        <f>IF(Tbl_BalanceHistory[[#This Row],[FundCode]]="0100","GF",IF(Tbl_BalanceHistory[[#This Row],[FundCode]]="01000","GF","Hi Ed / OCR"))</f>
        <v>GF</v>
      </c>
      <c r="Q872" s="5">
        <v>485090</v>
      </c>
      <c r="R872" s="5">
        <v>473643.26</v>
      </c>
      <c r="S872" s="5">
        <v>11446</v>
      </c>
      <c r="T872" s="5">
        <v>0</v>
      </c>
      <c r="U872" s="3"/>
      <c r="V872" s="5">
        <v>11446</v>
      </c>
      <c r="W872" s="5">
        <v>11446</v>
      </c>
      <c r="X872" s="5"/>
      <c r="Y872" s="5"/>
      <c r="Z872" s="5">
        <f>Tbl_BalanceHistory[[#This Row],[Discretionary Recommended - Pre 2022]]+Tbl_BalanceHistory[[#This Row],[Discretionary Balance Recommended: Policy]]+Tbl_BalanceHistory[[#This Row],[Discretionary Balance Recommended: Commitments]]</f>
        <v>11446</v>
      </c>
      <c r="AA872" s="5">
        <f>Tbl_BalanceHistory[[#This Row],[Discretionary Balance]]-Tbl_BalanceHistory[[#This Row],[Discretionary Reappropriation]]</f>
        <v>0</v>
      </c>
      <c r="AB872" s="2" t="s">
        <v>1811</v>
      </c>
      <c r="AC872" s="2"/>
      <c r="AD872" s="2"/>
      <c r="AE872" s="2"/>
    </row>
    <row r="873" spans="1:31" ht="45" x14ac:dyDescent="0.25">
      <c r="A873" s="2" t="s">
        <v>304</v>
      </c>
      <c r="B873" s="3">
        <v>5</v>
      </c>
      <c r="C873" s="3">
        <v>193</v>
      </c>
      <c r="D873" s="3" t="s">
        <v>306</v>
      </c>
      <c r="E873" s="3" t="str">
        <f>_xlfn.XLOOKUP(Tbl_BalanceHistory[[#This Row],[RespAgy]],Tbl_Agencies[Agy Code],Tbl_Agencies[Agy Sort])</f>
        <v>065000</v>
      </c>
      <c r="F873" s="2" t="str">
        <f>Tbl_BalanceHistory[[#This Row],[RespAgy]]&amp;": "&amp;Tbl_BalanceHistory[[#This Row],[RespAgency]]</f>
        <v>193: Secretary of Agriculture and Forestry</v>
      </c>
      <c r="G873" s="3">
        <v>193</v>
      </c>
      <c r="H873" s="3" t="s">
        <v>306</v>
      </c>
      <c r="I873" s="3" t="str">
        <f>_xlfn.XLOOKUP(Tbl_BalanceHistory[[#This Row],[AgyCode]],Tbl_Agencies[Agy Code],Tbl_Agencies[Agy Sort])</f>
        <v>065000</v>
      </c>
      <c r="J873" s="2" t="str">
        <f>Tbl_BalanceHistory[[#This Row],[AgyCode]]&amp;": "&amp;Tbl_BalanceHistory[[#This Row],[Agency Name]]</f>
        <v>193: Secretary of Agriculture and Forestry</v>
      </c>
      <c r="K873" s="1">
        <v>2017</v>
      </c>
      <c r="L873" s="3">
        <v>799</v>
      </c>
      <c r="M873" s="3" t="s">
        <v>62</v>
      </c>
      <c r="N873" s="2" t="str">
        <f>Tbl_BalanceHistory[[#This Row],[ProgramCode]]&amp;": "&amp;Tbl_BalanceHistory[[#This Row],[Program Name]]</f>
        <v>799: Administrative and Support Services</v>
      </c>
      <c r="O873" s="3" t="s">
        <v>886</v>
      </c>
      <c r="P873" s="1" t="str">
        <f>IF(Tbl_BalanceHistory[[#This Row],[FundCode]]="0100","GF",IF(Tbl_BalanceHistory[[#This Row],[FundCode]]="01000","GF","Hi Ed / OCR"))</f>
        <v>GF</v>
      </c>
      <c r="Q873" s="5">
        <v>490473</v>
      </c>
      <c r="R873" s="5">
        <v>434984.87</v>
      </c>
      <c r="S873" s="5">
        <v>55488</v>
      </c>
      <c r="T873" s="5">
        <v>0</v>
      </c>
      <c r="U873" s="3"/>
      <c r="V873" s="5">
        <v>55488</v>
      </c>
      <c r="W873" s="5">
        <v>55488</v>
      </c>
      <c r="X873" s="5"/>
      <c r="Y873" s="5"/>
      <c r="Z873" s="5">
        <f>Tbl_BalanceHistory[[#This Row],[Discretionary Recommended - Pre 2022]]+Tbl_BalanceHistory[[#This Row],[Discretionary Balance Recommended: Policy]]+Tbl_BalanceHistory[[#This Row],[Discretionary Balance Recommended: Commitments]]</f>
        <v>55488</v>
      </c>
      <c r="AA873" s="5">
        <f>Tbl_BalanceHistory[[#This Row],[Discretionary Balance]]-Tbl_BalanceHistory[[#This Row],[Discretionary Reappropriation]]</f>
        <v>0</v>
      </c>
      <c r="AB873" s="2" t="s">
        <v>1753</v>
      </c>
      <c r="AC873" s="2"/>
      <c r="AD873" s="2"/>
      <c r="AE873" s="2"/>
    </row>
    <row r="874" spans="1:31" ht="45" x14ac:dyDescent="0.25">
      <c r="A874" s="2" t="s">
        <v>304</v>
      </c>
      <c r="B874" s="3">
        <v>5</v>
      </c>
      <c r="C874" s="3">
        <v>193</v>
      </c>
      <c r="D874" s="3" t="s">
        <v>306</v>
      </c>
      <c r="E874" s="3" t="str">
        <f>_xlfn.XLOOKUP(Tbl_BalanceHistory[[#This Row],[RespAgy]],Tbl_Agencies[Agy Code],Tbl_Agencies[Agy Sort])</f>
        <v>065000</v>
      </c>
      <c r="F874" s="2" t="str">
        <f>Tbl_BalanceHistory[[#This Row],[RespAgy]]&amp;": "&amp;Tbl_BalanceHistory[[#This Row],[RespAgency]]</f>
        <v>193: Secretary of Agriculture and Forestry</v>
      </c>
      <c r="G874" s="3">
        <v>193</v>
      </c>
      <c r="H874" s="3" t="s">
        <v>306</v>
      </c>
      <c r="I874" s="3" t="str">
        <f>_xlfn.XLOOKUP(Tbl_BalanceHistory[[#This Row],[AgyCode]],Tbl_Agencies[Agy Code],Tbl_Agencies[Agy Sort])</f>
        <v>065000</v>
      </c>
      <c r="J874" s="2" t="str">
        <f>Tbl_BalanceHistory[[#This Row],[AgyCode]]&amp;": "&amp;Tbl_BalanceHistory[[#This Row],[Agency Name]]</f>
        <v>193: Secretary of Agriculture and Forestry</v>
      </c>
      <c r="K874" s="1">
        <v>2018</v>
      </c>
      <c r="L874" s="3">
        <v>799</v>
      </c>
      <c r="M874" s="3" t="s">
        <v>62</v>
      </c>
      <c r="N874" s="2" t="str">
        <f>Tbl_BalanceHistory[[#This Row],[ProgramCode]]&amp;": "&amp;Tbl_BalanceHistory[[#This Row],[Program Name]]</f>
        <v>799: Administrative and Support Services</v>
      </c>
      <c r="O874" s="3" t="s">
        <v>886</v>
      </c>
      <c r="P874" s="1" t="str">
        <f>IF(Tbl_BalanceHistory[[#This Row],[FundCode]]="0100","GF",IF(Tbl_BalanceHistory[[#This Row],[FundCode]]="01000","GF","Hi Ed / OCR"))</f>
        <v>GF</v>
      </c>
      <c r="Q874" s="5">
        <v>473871</v>
      </c>
      <c r="R874" s="5">
        <v>467664.57</v>
      </c>
      <c r="S874" s="5">
        <v>6206</v>
      </c>
      <c r="T874" s="5">
        <v>0</v>
      </c>
      <c r="U874" s="3"/>
      <c r="V874" s="5">
        <v>6206</v>
      </c>
      <c r="W874" s="5">
        <v>0</v>
      </c>
      <c r="X874" s="5"/>
      <c r="Y874" s="5"/>
      <c r="Z874" s="5">
        <f>Tbl_BalanceHistory[[#This Row],[Discretionary Recommended - Pre 2022]]+Tbl_BalanceHistory[[#This Row],[Discretionary Balance Recommended: Policy]]+Tbl_BalanceHistory[[#This Row],[Discretionary Balance Recommended: Commitments]]</f>
        <v>0</v>
      </c>
      <c r="AA874" s="5">
        <f>Tbl_BalanceHistory[[#This Row],[Discretionary Balance]]-Tbl_BalanceHistory[[#This Row],[Discretionary Reappropriation]]</f>
        <v>6206</v>
      </c>
      <c r="AB874" s="2" t="s">
        <v>1754</v>
      </c>
      <c r="AC874" s="2"/>
      <c r="AD874" s="2"/>
      <c r="AE874" s="2"/>
    </row>
    <row r="875" spans="1:31" ht="45" x14ac:dyDescent="0.25">
      <c r="A875" s="2" t="s">
        <v>304</v>
      </c>
      <c r="B875" s="3">
        <v>5</v>
      </c>
      <c r="C875" s="3">
        <v>193</v>
      </c>
      <c r="D875" s="3" t="s">
        <v>306</v>
      </c>
      <c r="E875" s="3" t="str">
        <f>_xlfn.XLOOKUP(Tbl_BalanceHistory[[#This Row],[RespAgy]],Tbl_Agencies[Agy Code],Tbl_Agencies[Agy Sort])</f>
        <v>065000</v>
      </c>
      <c r="F875" s="2" t="str">
        <f>Tbl_BalanceHistory[[#This Row],[RespAgy]]&amp;": "&amp;Tbl_BalanceHistory[[#This Row],[RespAgency]]</f>
        <v>193: Secretary of Agriculture and Forestry</v>
      </c>
      <c r="G875" s="3">
        <v>193</v>
      </c>
      <c r="H875" s="3" t="s">
        <v>306</v>
      </c>
      <c r="I875" s="3" t="str">
        <f>_xlfn.XLOOKUP(Tbl_BalanceHistory[[#This Row],[AgyCode]],Tbl_Agencies[Agy Code],Tbl_Agencies[Agy Sort])</f>
        <v>065000</v>
      </c>
      <c r="J875" s="2" t="str">
        <f>Tbl_BalanceHistory[[#This Row],[AgyCode]]&amp;": "&amp;Tbl_BalanceHistory[[#This Row],[Agency Name]]</f>
        <v>193: Secretary of Agriculture and Forestry</v>
      </c>
      <c r="K875" s="1">
        <v>2019</v>
      </c>
      <c r="L875" s="3">
        <v>799</v>
      </c>
      <c r="M875" s="3" t="s">
        <v>62</v>
      </c>
      <c r="N875" s="2" t="str">
        <f>Tbl_BalanceHistory[[#This Row],[ProgramCode]]&amp;": "&amp;Tbl_BalanceHistory[[#This Row],[Program Name]]</f>
        <v>799: Administrative and Support Services</v>
      </c>
      <c r="O875" s="3" t="s">
        <v>886</v>
      </c>
      <c r="P875" s="1" t="str">
        <f>IF(Tbl_BalanceHistory[[#This Row],[FundCode]]="0100","GF",IF(Tbl_BalanceHistory[[#This Row],[FundCode]]="01000","GF","Hi Ed / OCR"))</f>
        <v>GF</v>
      </c>
      <c r="Q875" s="5">
        <v>510552</v>
      </c>
      <c r="R875" s="5">
        <v>510343.73</v>
      </c>
      <c r="S875" s="5">
        <v>208.27</v>
      </c>
      <c r="T875" s="5">
        <v>0</v>
      </c>
      <c r="U875" s="3"/>
      <c r="V875" s="5">
        <v>208.27</v>
      </c>
      <c r="W875" s="5">
        <v>208.27</v>
      </c>
      <c r="X875" s="5"/>
      <c r="Y875" s="5"/>
      <c r="Z875" s="5">
        <f>Tbl_BalanceHistory[[#This Row],[Discretionary Recommended - Pre 2022]]+Tbl_BalanceHistory[[#This Row],[Discretionary Balance Recommended: Policy]]+Tbl_BalanceHistory[[#This Row],[Discretionary Balance Recommended: Commitments]]</f>
        <v>208.27</v>
      </c>
      <c r="AA875" s="5">
        <f>Tbl_BalanceHistory[[#This Row],[Discretionary Balance]]-Tbl_BalanceHistory[[#This Row],[Discretionary Reappropriation]]</f>
        <v>0</v>
      </c>
      <c r="AB875" s="2" t="s">
        <v>1755</v>
      </c>
      <c r="AC875" s="2"/>
      <c r="AD875" s="2"/>
      <c r="AE875" s="2"/>
    </row>
    <row r="876" spans="1:31" ht="45" x14ac:dyDescent="0.25">
      <c r="A876" s="2" t="s">
        <v>304</v>
      </c>
      <c r="B876" s="3">
        <v>5</v>
      </c>
      <c r="C876" s="3">
        <v>193</v>
      </c>
      <c r="D876" s="3" t="s">
        <v>306</v>
      </c>
      <c r="E876" s="3" t="str">
        <f>_xlfn.XLOOKUP(Tbl_BalanceHistory[[#This Row],[RespAgy]],Tbl_Agencies[Agy Code],Tbl_Agencies[Agy Sort])</f>
        <v>065000</v>
      </c>
      <c r="F876" s="2" t="str">
        <f>Tbl_BalanceHistory[[#This Row],[RespAgy]]&amp;": "&amp;Tbl_BalanceHistory[[#This Row],[RespAgency]]</f>
        <v>193: Secretary of Agriculture and Forestry</v>
      </c>
      <c r="G876" s="3">
        <v>193</v>
      </c>
      <c r="H876" s="3" t="s">
        <v>306</v>
      </c>
      <c r="I876" s="3" t="str">
        <f>_xlfn.XLOOKUP(Tbl_BalanceHistory[[#This Row],[AgyCode]],Tbl_Agencies[Agy Code],Tbl_Agencies[Agy Sort])</f>
        <v>065000</v>
      </c>
      <c r="J876" s="2" t="str">
        <f>Tbl_BalanceHistory[[#This Row],[AgyCode]]&amp;": "&amp;Tbl_BalanceHistory[[#This Row],[Agency Name]]</f>
        <v>193: Secretary of Agriculture and Forestry</v>
      </c>
      <c r="K876" s="1">
        <v>2020</v>
      </c>
      <c r="L876" s="3">
        <v>799</v>
      </c>
      <c r="M876" s="3" t="s">
        <v>62</v>
      </c>
      <c r="N876" s="2" t="str">
        <f>Tbl_BalanceHistory[[#This Row],[ProgramCode]]&amp;": "&amp;Tbl_BalanceHistory[[#This Row],[Program Name]]</f>
        <v>799: Administrative and Support Services</v>
      </c>
      <c r="O876" s="3" t="s">
        <v>886</v>
      </c>
      <c r="P876" s="1" t="str">
        <f>IF(Tbl_BalanceHistory[[#This Row],[FundCode]]="0100","GF",IF(Tbl_BalanceHistory[[#This Row],[FundCode]]="01000","GF","Hi Ed / OCR"))</f>
        <v>GF</v>
      </c>
      <c r="Q876" s="5">
        <v>516004.27</v>
      </c>
      <c r="R876" s="5">
        <v>515306.61</v>
      </c>
      <c r="S876" s="5">
        <v>697.66</v>
      </c>
      <c r="T876" s="5">
        <v>0</v>
      </c>
      <c r="U876" s="3"/>
      <c r="V876" s="5">
        <v>697.66</v>
      </c>
      <c r="W876" s="5">
        <v>0</v>
      </c>
      <c r="X876" s="5"/>
      <c r="Y876" s="5"/>
      <c r="Z876" s="5">
        <f>Tbl_BalanceHistory[[#This Row],[Discretionary Recommended - Pre 2022]]+Tbl_BalanceHistory[[#This Row],[Discretionary Balance Recommended: Policy]]+Tbl_BalanceHistory[[#This Row],[Discretionary Balance Recommended: Commitments]]</f>
        <v>0</v>
      </c>
      <c r="AA876" s="5">
        <f>Tbl_BalanceHistory[[#This Row],[Discretionary Balance]]-Tbl_BalanceHistory[[#This Row],[Discretionary Reappropriation]]</f>
        <v>697.66</v>
      </c>
      <c r="AB876" s="2"/>
      <c r="AC876" s="2"/>
      <c r="AD876" s="2"/>
      <c r="AE876" s="2"/>
    </row>
    <row r="877" spans="1:31" ht="45" x14ac:dyDescent="0.25">
      <c r="A877" s="2" t="s">
        <v>304</v>
      </c>
      <c r="B877" s="3">
        <v>5</v>
      </c>
      <c r="C877" s="3">
        <v>193</v>
      </c>
      <c r="D877" s="3" t="s">
        <v>306</v>
      </c>
      <c r="E877" s="3" t="str">
        <f>_xlfn.XLOOKUP(Tbl_BalanceHistory[[#This Row],[RespAgy]],Tbl_Agencies[Agy Code],Tbl_Agencies[Agy Sort])</f>
        <v>065000</v>
      </c>
      <c r="F877" s="2" t="str">
        <f>Tbl_BalanceHistory[[#This Row],[RespAgy]]&amp;": "&amp;Tbl_BalanceHistory[[#This Row],[RespAgency]]</f>
        <v>193: Secretary of Agriculture and Forestry</v>
      </c>
      <c r="G877" s="3">
        <v>193</v>
      </c>
      <c r="H877" s="3" t="s">
        <v>306</v>
      </c>
      <c r="I877" s="3" t="str">
        <f>_xlfn.XLOOKUP(Tbl_BalanceHistory[[#This Row],[AgyCode]],Tbl_Agencies[Agy Code],Tbl_Agencies[Agy Sort])</f>
        <v>065000</v>
      </c>
      <c r="J877" s="2" t="str">
        <f>Tbl_BalanceHistory[[#This Row],[AgyCode]]&amp;": "&amp;Tbl_BalanceHistory[[#This Row],[Agency Name]]</f>
        <v>193: Secretary of Agriculture and Forestry</v>
      </c>
      <c r="K877" s="1">
        <v>2021</v>
      </c>
      <c r="L877" s="3">
        <v>799</v>
      </c>
      <c r="M877" s="3" t="s">
        <v>62</v>
      </c>
      <c r="N877" s="2" t="str">
        <f>Tbl_BalanceHistory[[#This Row],[ProgramCode]]&amp;": "&amp;Tbl_BalanceHistory[[#This Row],[Program Name]]</f>
        <v>799: Administrative and Support Services</v>
      </c>
      <c r="O877" s="3" t="s">
        <v>886</v>
      </c>
      <c r="P877" s="1" t="str">
        <f>IF(Tbl_BalanceHistory[[#This Row],[FundCode]]="0100","GF",IF(Tbl_BalanceHistory[[#This Row],[FundCode]]="01000","GF","Hi Ed / OCR"))</f>
        <v>GF</v>
      </c>
      <c r="Q877" s="5">
        <v>523213</v>
      </c>
      <c r="R877" s="5">
        <v>465831.29</v>
      </c>
      <c r="S877" s="5">
        <v>57381.71</v>
      </c>
      <c r="T877" s="5">
        <v>0</v>
      </c>
      <c r="U877" s="3"/>
      <c r="V877" s="5">
        <v>57381.71</v>
      </c>
      <c r="W877" s="5">
        <v>57381.71</v>
      </c>
      <c r="X877" s="5"/>
      <c r="Y877" s="5"/>
      <c r="Z877" s="5">
        <f>Tbl_BalanceHistory[[#This Row],[Discretionary Recommended - Pre 2022]]+Tbl_BalanceHistory[[#This Row],[Discretionary Balance Recommended: Policy]]+Tbl_BalanceHistory[[#This Row],[Discretionary Balance Recommended: Commitments]]</f>
        <v>57381.71</v>
      </c>
      <c r="AA877" s="5">
        <f>Tbl_BalanceHistory[[#This Row],[Discretionary Balance]]-Tbl_BalanceHistory[[#This Row],[Discretionary Reappropriation]]</f>
        <v>0</v>
      </c>
      <c r="AB877" s="2" t="s">
        <v>1741</v>
      </c>
      <c r="AC877" s="2"/>
      <c r="AD877" s="2"/>
      <c r="AE877" s="2"/>
    </row>
    <row r="878" spans="1:31" ht="45" x14ac:dyDescent="0.25">
      <c r="A878" s="2" t="s">
        <v>304</v>
      </c>
      <c r="B878" s="3">
        <v>5</v>
      </c>
      <c r="C878" s="3">
        <v>193</v>
      </c>
      <c r="D878" s="3" t="s">
        <v>306</v>
      </c>
      <c r="E878" s="3" t="str">
        <f>_xlfn.XLOOKUP(Tbl_BalanceHistory[[#This Row],[RespAgy]],Tbl_Agencies[Agy Code],Tbl_Agencies[Agy Sort])</f>
        <v>065000</v>
      </c>
      <c r="F878" s="2" t="str">
        <f>Tbl_BalanceHistory[[#This Row],[RespAgy]]&amp;": "&amp;Tbl_BalanceHistory[[#This Row],[RespAgency]]</f>
        <v>193: Secretary of Agriculture and Forestry</v>
      </c>
      <c r="G878" s="3">
        <v>193</v>
      </c>
      <c r="H878" s="3" t="s">
        <v>306</v>
      </c>
      <c r="I878" s="3" t="str">
        <f>_xlfn.XLOOKUP(Tbl_BalanceHistory[[#This Row],[AgyCode]],Tbl_Agencies[Agy Code],Tbl_Agencies[Agy Sort])</f>
        <v>065000</v>
      </c>
      <c r="J878" s="2" t="str">
        <f>Tbl_BalanceHistory[[#This Row],[AgyCode]]&amp;": "&amp;Tbl_BalanceHistory[[#This Row],[Agency Name]]</f>
        <v>193: Secretary of Agriculture and Forestry</v>
      </c>
      <c r="K878" s="1">
        <v>2022</v>
      </c>
      <c r="L878" s="3">
        <v>799</v>
      </c>
      <c r="M878" s="3" t="s">
        <v>62</v>
      </c>
      <c r="N878" s="2" t="str">
        <f>Tbl_BalanceHistory[[#This Row],[ProgramCode]]&amp;": "&amp;Tbl_BalanceHistory[[#This Row],[Program Name]]</f>
        <v>799: Administrative and Support Services</v>
      </c>
      <c r="O878" s="3" t="s">
        <v>886</v>
      </c>
      <c r="P878" s="1" t="str">
        <f>IF(Tbl_BalanceHistory[[#This Row],[FundCode]]="0100","GF",IF(Tbl_BalanceHistory[[#This Row],[FundCode]]="01000","GF","Hi Ed / OCR"))</f>
        <v>GF</v>
      </c>
      <c r="Q878" s="5">
        <v>670264.43999999994</v>
      </c>
      <c r="R878" s="5">
        <v>520939.38</v>
      </c>
      <c r="S878" s="5">
        <v>149325.06</v>
      </c>
      <c r="T878" s="5">
        <v>0</v>
      </c>
      <c r="U878" s="3"/>
      <c r="V878" s="5">
        <v>149325.06</v>
      </c>
      <c r="W878" s="5"/>
      <c r="X878" s="5">
        <v>149325.06</v>
      </c>
      <c r="Y878" s="5">
        <v>0</v>
      </c>
      <c r="Z878" s="5">
        <f>Tbl_BalanceHistory[[#This Row],[Discretionary Recommended - Pre 2022]]+Tbl_BalanceHistory[[#This Row],[Discretionary Balance Recommended: Policy]]+Tbl_BalanceHistory[[#This Row],[Discretionary Balance Recommended: Commitments]]</f>
        <v>149325.06</v>
      </c>
      <c r="AA878" s="5">
        <f>Tbl_BalanceHistory[[#This Row],[Discretionary Balance]]-Tbl_BalanceHistory[[#This Row],[Discretionary Reappropriation]]</f>
        <v>0</v>
      </c>
      <c r="AB878" s="2"/>
      <c r="AC878" s="2" t="s">
        <v>1742</v>
      </c>
      <c r="AD878" s="2"/>
      <c r="AE878" s="2"/>
    </row>
    <row r="879" spans="1:31" ht="45" x14ac:dyDescent="0.25">
      <c r="A879" s="2" t="s">
        <v>304</v>
      </c>
      <c r="B879" s="3">
        <v>5</v>
      </c>
      <c r="C879" s="3">
        <v>193</v>
      </c>
      <c r="D879" s="3" t="s">
        <v>306</v>
      </c>
      <c r="E879" s="3" t="str">
        <f>_xlfn.XLOOKUP(Tbl_BalanceHistory[[#This Row],[RespAgy]],Tbl_Agencies[Agy Code],Tbl_Agencies[Agy Sort])</f>
        <v>065000</v>
      </c>
      <c r="F879" s="2" t="str">
        <f>Tbl_BalanceHistory[[#This Row],[RespAgy]]&amp;": "&amp;Tbl_BalanceHistory[[#This Row],[RespAgency]]</f>
        <v>193: Secretary of Agriculture and Forestry</v>
      </c>
      <c r="G879" s="3">
        <v>193</v>
      </c>
      <c r="H879" s="3" t="s">
        <v>306</v>
      </c>
      <c r="I879" s="3" t="str">
        <f>_xlfn.XLOOKUP(Tbl_BalanceHistory[[#This Row],[AgyCode]],Tbl_Agencies[Agy Code],Tbl_Agencies[Agy Sort])</f>
        <v>065000</v>
      </c>
      <c r="J879" s="2" t="str">
        <f>Tbl_BalanceHistory[[#This Row],[AgyCode]]&amp;": "&amp;Tbl_BalanceHistory[[#This Row],[Agency Name]]</f>
        <v>193: Secretary of Agriculture and Forestry</v>
      </c>
      <c r="K879" s="1">
        <v>2023</v>
      </c>
      <c r="L879" s="3">
        <v>799</v>
      </c>
      <c r="M879" s="3" t="s">
        <v>62</v>
      </c>
      <c r="N879" s="2" t="str">
        <f>Tbl_BalanceHistory[[#This Row],[ProgramCode]]&amp;": "&amp;Tbl_BalanceHistory[[#This Row],[Program Name]]</f>
        <v>799: Administrative and Support Services</v>
      </c>
      <c r="O879" s="3" t="s">
        <v>886</v>
      </c>
      <c r="P879" s="1" t="str">
        <f>IF(Tbl_BalanceHistory[[#This Row],[FundCode]]="0100","GF",IF(Tbl_BalanceHistory[[#This Row],[FundCode]]="01000","GF","Hi Ed / OCR"))</f>
        <v>GF</v>
      </c>
      <c r="Q879" s="5">
        <v>590022.06000000006</v>
      </c>
      <c r="R879" s="5">
        <v>553105.46</v>
      </c>
      <c r="S879" s="5">
        <v>36916.6</v>
      </c>
      <c r="T879" s="5">
        <v>0</v>
      </c>
      <c r="U879" s="3"/>
      <c r="V879" s="5">
        <v>36916.6</v>
      </c>
      <c r="W879" s="5">
        <v>0</v>
      </c>
      <c r="X879" s="5">
        <v>36916.6</v>
      </c>
      <c r="Y879" s="5">
        <v>0</v>
      </c>
      <c r="Z879" s="5">
        <v>36916.6</v>
      </c>
      <c r="AA879" s="5">
        <v>0</v>
      </c>
      <c r="AB879" s="2"/>
      <c r="AC879" s="2" t="s">
        <v>2353</v>
      </c>
      <c r="AD879" s="2"/>
      <c r="AE879" s="2"/>
    </row>
    <row r="880" spans="1:31" ht="45" x14ac:dyDescent="0.25">
      <c r="A880" s="2" t="s">
        <v>304</v>
      </c>
      <c r="B880" s="3">
        <v>5</v>
      </c>
      <c r="C880" s="3">
        <v>193</v>
      </c>
      <c r="D880" s="3" t="s">
        <v>306</v>
      </c>
      <c r="E880" s="3" t="str">
        <f>_xlfn.XLOOKUP(Tbl_BalanceHistory[[#This Row],[RespAgy]],Tbl_Agencies[Agy Code],Tbl_Agencies[Agy Sort])</f>
        <v>065000</v>
      </c>
      <c r="F880" s="2" t="str">
        <f>Tbl_BalanceHistory[[#This Row],[RespAgy]]&amp;": "&amp;Tbl_BalanceHistory[[#This Row],[RespAgency]]</f>
        <v>193: Secretary of Agriculture and Forestry</v>
      </c>
      <c r="G880" s="3">
        <v>193</v>
      </c>
      <c r="H880" s="3" t="s">
        <v>306</v>
      </c>
      <c r="I880" s="3" t="str">
        <f>_xlfn.XLOOKUP(Tbl_BalanceHistory[[#This Row],[AgyCode]],Tbl_Agencies[Agy Code],Tbl_Agencies[Agy Sort])</f>
        <v>065000</v>
      </c>
      <c r="J880" s="2" t="str">
        <f>Tbl_BalanceHistory[[#This Row],[AgyCode]]&amp;": "&amp;Tbl_BalanceHistory[[#This Row],[Agency Name]]</f>
        <v>193: Secretary of Agriculture and Forestry</v>
      </c>
      <c r="K880" s="1">
        <v>2024</v>
      </c>
      <c r="L880" s="3">
        <v>799</v>
      </c>
      <c r="M880" s="3" t="s">
        <v>62</v>
      </c>
      <c r="N880" s="2" t="str">
        <f>Tbl_BalanceHistory[[#This Row],[ProgramCode]]&amp;": "&amp;Tbl_BalanceHistory[[#This Row],[Program Name]]</f>
        <v>799: Administrative and Support Services</v>
      </c>
      <c r="O880" s="3" t="s">
        <v>886</v>
      </c>
      <c r="P880" s="1" t="str">
        <f>IF(Tbl_BalanceHistory[[#This Row],[FundCode]]="0100","GF",IF(Tbl_BalanceHistory[[#This Row],[FundCode]]="01000","GF","Hi Ed / OCR"))</f>
        <v>GF</v>
      </c>
      <c r="Q880" s="5">
        <v>631625.6</v>
      </c>
      <c r="R880" s="5">
        <v>628994.22</v>
      </c>
      <c r="S880" s="5">
        <v>2631.38</v>
      </c>
      <c r="T880" s="5">
        <v>0</v>
      </c>
      <c r="U880" s="3"/>
      <c r="V880" s="5">
        <v>2631.38</v>
      </c>
      <c r="W880" s="5">
        <v>0</v>
      </c>
      <c r="X880" s="5">
        <v>2631.38</v>
      </c>
      <c r="Y880" s="5">
        <v>0</v>
      </c>
      <c r="Z880" s="5">
        <v>2631.38</v>
      </c>
      <c r="AA880" s="5">
        <v>0</v>
      </c>
      <c r="AB880" s="2"/>
      <c r="AC880" s="2" t="s">
        <v>2353</v>
      </c>
      <c r="AD880" s="2"/>
      <c r="AE880" s="2"/>
    </row>
    <row r="881" spans="1:31" ht="45" x14ac:dyDescent="0.25">
      <c r="A881" s="2" t="s">
        <v>304</v>
      </c>
      <c r="B881" s="3">
        <v>5</v>
      </c>
      <c r="C881" s="3">
        <v>301</v>
      </c>
      <c r="D881" s="3" t="s">
        <v>309</v>
      </c>
      <c r="E881" s="3" t="str">
        <f>_xlfn.XLOOKUP(Tbl_BalanceHistory[[#This Row],[RespAgy]],Tbl_Agencies[Agy Code],Tbl_Agencies[Agy Sort])</f>
        <v>066000</v>
      </c>
      <c r="F881" s="2" t="str">
        <f>Tbl_BalanceHistory[[#This Row],[RespAgy]]&amp;": "&amp;Tbl_BalanceHistory[[#This Row],[RespAgency]]</f>
        <v>301: Department of Agriculture and Consumer Services</v>
      </c>
      <c r="G881" s="3">
        <v>301</v>
      </c>
      <c r="H881" s="3" t="s">
        <v>309</v>
      </c>
      <c r="I881" s="3" t="str">
        <f>_xlfn.XLOOKUP(Tbl_BalanceHistory[[#This Row],[AgyCode]],Tbl_Agencies[Agy Code],Tbl_Agencies[Agy Sort])</f>
        <v>066000</v>
      </c>
      <c r="J881" s="2" t="str">
        <f>Tbl_BalanceHistory[[#This Row],[AgyCode]]&amp;": "&amp;Tbl_BalanceHistory[[#This Row],[Agency Name]]</f>
        <v>301: Department of Agriculture and Consumer Services</v>
      </c>
      <c r="K881" s="1">
        <v>2014</v>
      </c>
      <c r="L881" s="3">
        <v>457</v>
      </c>
      <c r="M881" s="3" t="s">
        <v>311</v>
      </c>
      <c r="N881" s="2" t="str">
        <f>Tbl_BalanceHistory[[#This Row],[ProgramCode]]&amp;": "&amp;Tbl_BalanceHistory[[#This Row],[Program Name]]</f>
        <v>457: Nutritional Services</v>
      </c>
      <c r="O881" s="3" t="s">
        <v>1730</v>
      </c>
      <c r="P881" s="1" t="str">
        <f>IF(Tbl_BalanceHistory[[#This Row],[FundCode]]="0100","GF",IF(Tbl_BalanceHistory[[#This Row],[FundCode]]="01000","GF","Hi Ed / OCR"))</f>
        <v>GF</v>
      </c>
      <c r="Q881" s="5">
        <v>271740</v>
      </c>
      <c r="R881" s="5">
        <v>271740</v>
      </c>
      <c r="S881" s="5">
        <v>0</v>
      </c>
      <c r="T881" s="5">
        <v>0</v>
      </c>
      <c r="U881" s="3"/>
      <c r="V881" s="5">
        <v>0</v>
      </c>
      <c r="W881" s="5">
        <v>0</v>
      </c>
      <c r="X881" s="5"/>
      <c r="Y881" s="5"/>
      <c r="Z881" s="5">
        <f>Tbl_BalanceHistory[[#This Row],[Discretionary Recommended - Pre 2022]]+Tbl_BalanceHistory[[#This Row],[Discretionary Balance Recommended: Policy]]+Tbl_BalanceHistory[[#This Row],[Discretionary Balance Recommended: Commitments]]</f>
        <v>0</v>
      </c>
      <c r="AA881" s="5">
        <f>Tbl_BalanceHistory[[#This Row],[Discretionary Balance]]-Tbl_BalanceHistory[[#This Row],[Discretionary Reappropriation]]</f>
        <v>0</v>
      </c>
      <c r="AB881" s="2"/>
      <c r="AC881" s="2"/>
      <c r="AD881" s="2"/>
      <c r="AE881" s="2"/>
    </row>
    <row r="882" spans="1:31" ht="45" x14ac:dyDescent="0.25">
      <c r="A882" s="2" t="s">
        <v>304</v>
      </c>
      <c r="B882" s="3">
        <v>5</v>
      </c>
      <c r="C882" s="3">
        <v>301</v>
      </c>
      <c r="D882" s="3" t="s">
        <v>309</v>
      </c>
      <c r="E882" s="3" t="str">
        <f>_xlfn.XLOOKUP(Tbl_BalanceHistory[[#This Row],[RespAgy]],Tbl_Agencies[Agy Code],Tbl_Agencies[Agy Sort])</f>
        <v>066000</v>
      </c>
      <c r="F882" s="2" t="str">
        <f>Tbl_BalanceHistory[[#This Row],[RespAgy]]&amp;": "&amp;Tbl_BalanceHistory[[#This Row],[RespAgency]]</f>
        <v>301: Department of Agriculture and Consumer Services</v>
      </c>
      <c r="G882" s="3">
        <v>301</v>
      </c>
      <c r="H882" s="3" t="s">
        <v>309</v>
      </c>
      <c r="I882" s="3" t="str">
        <f>_xlfn.XLOOKUP(Tbl_BalanceHistory[[#This Row],[AgyCode]],Tbl_Agencies[Agy Code],Tbl_Agencies[Agy Sort])</f>
        <v>066000</v>
      </c>
      <c r="J882" s="2" t="str">
        <f>Tbl_BalanceHistory[[#This Row],[AgyCode]]&amp;": "&amp;Tbl_BalanceHistory[[#This Row],[Agency Name]]</f>
        <v>301: Department of Agriculture and Consumer Services</v>
      </c>
      <c r="K882" s="1">
        <v>2015</v>
      </c>
      <c r="L882" s="3">
        <v>457</v>
      </c>
      <c r="M882" s="3" t="s">
        <v>311</v>
      </c>
      <c r="N882" s="2" t="str">
        <f>Tbl_BalanceHistory[[#This Row],[ProgramCode]]&amp;": "&amp;Tbl_BalanceHistory[[#This Row],[Program Name]]</f>
        <v>457: Nutritional Services</v>
      </c>
      <c r="O882" s="3" t="s">
        <v>1730</v>
      </c>
      <c r="P882" s="1" t="str">
        <f>IF(Tbl_BalanceHistory[[#This Row],[FundCode]]="0100","GF",IF(Tbl_BalanceHistory[[#This Row],[FundCode]]="01000","GF","Hi Ed / OCR"))</f>
        <v>GF</v>
      </c>
      <c r="Q882" s="5">
        <v>282065</v>
      </c>
      <c r="R882" s="5">
        <v>282065</v>
      </c>
      <c r="S882" s="5">
        <v>0</v>
      </c>
      <c r="T882" s="5">
        <v>0</v>
      </c>
      <c r="U882" s="3"/>
      <c r="V882" s="5">
        <v>0</v>
      </c>
      <c r="W882" s="5">
        <v>0</v>
      </c>
      <c r="X882" s="5"/>
      <c r="Y882" s="5"/>
      <c r="Z882" s="5">
        <f>Tbl_BalanceHistory[[#This Row],[Discretionary Recommended - Pre 2022]]+Tbl_BalanceHistory[[#This Row],[Discretionary Balance Recommended: Policy]]+Tbl_BalanceHistory[[#This Row],[Discretionary Balance Recommended: Commitments]]</f>
        <v>0</v>
      </c>
      <c r="AA882" s="5">
        <f>Tbl_BalanceHistory[[#This Row],[Discretionary Balance]]-Tbl_BalanceHistory[[#This Row],[Discretionary Reappropriation]]</f>
        <v>0</v>
      </c>
      <c r="AB882" s="2"/>
      <c r="AC882" s="2"/>
      <c r="AD882" s="2"/>
      <c r="AE882" s="2"/>
    </row>
    <row r="883" spans="1:31" ht="45" x14ac:dyDescent="0.25">
      <c r="A883" s="2" t="s">
        <v>304</v>
      </c>
      <c r="B883" s="3">
        <v>5</v>
      </c>
      <c r="C883" s="3">
        <v>301</v>
      </c>
      <c r="D883" s="3" t="s">
        <v>309</v>
      </c>
      <c r="E883" s="3" t="str">
        <f>_xlfn.XLOOKUP(Tbl_BalanceHistory[[#This Row],[RespAgy]],Tbl_Agencies[Agy Code],Tbl_Agencies[Agy Sort])</f>
        <v>066000</v>
      </c>
      <c r="F883" s="2" t="str">
        <f>Tbl_BalanceHistory[[#This Row],[RespAgy]]&amp;": "&amp;Tbl_BalanceHistory[[#This Row],[RespAgency]]</f>
        <v>301: Department of Agriculture and Consumer Services</v>
      </c>
      <c r="G883" s="3">
        <v>301</v>
      </c>
      <c r="H883" s="3" t="s">
        <v>309</v>
      </c>
      <c r="I883" s="3" t="str">
        <f>_xlfn.XLOOKUP(Tbl_BalanceHistory[[#This Row],[AgyCode]],Tbl_Agencies[Agy Code],Tbl_Agencies[Agy Sort])</f>
        <v>066000</v>
      </c>
      <c r="J883" s="2" t="str">
        <f>Tbl_BalanceHistory[[#This Row],[AgyCode]]&amp;": "&amp;Tbl_BalanceHistory[[#This Row],[Agency Name]]</f>
        <v>301: Department of Agriculture and Consumer Services</v>
      </c>
      <c r="K883" s="1">
        <v>2016</v>
      </c>
      <c r="L883" s="3">
        <v>457</v>
      </c>
      <c r="M883" s="3" t="s">
        <v>311</v>
      </c>
      <c r="N883" s="2" t="str">
        <f>Tbl_BalanceHistory[[#This Row],[ProgramCode]]&amp;": "&amp;Tbl_BalanceHistory[[#This Row],[Program Name]]</f>
        <v>457: Nutritional Services</v>
      </c>
      <c r="O883" s="3" t="s">
        <v>1730</v>
      </c>
      <c r="P883" s="1" t="str">
        <f>IF(Tbl_BalanceHistory[[#This Row],[FundCode]]="0100","GF",IF(Tbl_BalanceHistory[[#This Row],[FundCode]]="01000","GF","Hi Ed / OCR"))</f>
        <v>GF</v>
      </c>
      <c r="Q883" s="5">
        <v>291289</v>
      </c>
      <c r="R883" s="5">
        <v>291289</v>
      </c>
      <c r="S883" s="5">
        <v>0</v>
      </c>
      <c r="T883" s="5">
        <v>0</v>
      </c>
      <c r="U883" s="3"/>
      <c r="V883" s="5">
        <v>0</v>
      </c>
      <c r="W883" s="5">
        <v>0</v>
      </c>
      <c r="X883" s="5"/>
      <c r="Y883" s="5"/>
      <c r="Z883" s="5">
        <f>Tbl_BalanceHistory[[#This Row],[Discretionary Recommended - Pre 2022]]+Tbl_BalanceHistory[[#This Row],[Discretionary Balance Recommended: Policy]]+Tbl_BalanceHistory[[#This Row],[Discretionary Balance Recommended: Commitments]]</f>
        <v>0</v>
      </c>
      <c r="AA883" s="5">
        <f>Tbl_BalanceHistory[[#This Row],[Discretionary Balance]]-Tbl_BalanceHistory[[#This Row],[Discretionary Reappropriation]]</f>
        <v>0</v>
      </c>
      <c r="AB883" s="2"/>
      <c r="AC883" s="2"/>
      <c r="AD883" s="2"/>
      <c r="AE883" s="2"/>
    </row>
    <row r="884" spans="1:31" ht="45" x14ac:dyDescent="0.25">
      <c r="A884" s="2" t="s">
        <v>304</v>
      </c>
      <c r="B884" s="3">
        <v>5</v>
      </c>
      <c r="C884" s="3">
        <v>301</v>
      </c>
      <c r="D884" s="3" t="s">
        <v>309</v>
      </c>
      <c r="E884" s="3" t="str">
        <f>_xlfn.XLOOKUP(Tbl_BalanceHistory[[#This Row],[RespAgy]],Tbl_Agencies[Agy Code],Tbl_Agencies[Agy Sort])</f>
        <v>066000</v>
      </c>
      <c r="F884" s="2" t="str">
        <f>Tbl_BalanceHistory[[#This Row],[RespAgy]]&amp;": "&amp;Tbl_BalanceHistory[[#This Row],[RespAgency]]</f>
        <v>301: Department of Agriculture and Consumer Services</v>
      </c>
      <c r="G884" s="3">
        <v>301</v>
      </c>
      <c r="H884" s="3" t="s">
        <v>309</v>
      </c>
      <c r="I884" s="3" t="str">
        <f>_xlfn.XLOOKUP(Tbl_BalanceHistory[[#This Row],[AgyCode]],Tbl_Agencies[Agy Code],Tbl_Agencies[Agy Sort])</f>
        <v>066000</v>
      </c>
      <c r="J884" s="2" t="str">
        <f>Tbl_BalanceHistory[[#This Row],[AgyCode]]&amp;": "&amp;Tbl_BalanceHistory[[#This Row],[Agency Name]]</f>
        <v>301: Department of Agriculture and Consumer Services</v>
      </c>
      <c r="K884" s="1">
        <v>2017</v>
      </c>
      <c r="L884" s="3">
        <v>457</v>
      </c>
      <c r="M884" s="3" t="s">
        <v>311</v>
      </c>
      <c r="N884" s="2" t="str">
        <f>Tbl_BalanceHistory[[#This Row],[ProgramCode]]&amp;": "&amp;Tbl_BalanceHistory[[#This Row],[Program Name]]</f>
        <v>457: Nutritional Services</v>
      </c>
      <c r="O884" s="3" t="s">
        <v>886</v>
      </c>
      <c r="P884" s="1" t="str">
        <f>IF(Tbl_BalanceHistory[[#This Row],[FundCode]]="0100","GF",IF(Tbl_BalanceHistory[[#This Row],[FundCode]]="01000","GF","Hi Ed / OCR"))</f>
        <v>GF</v>
      </c>
      <c r="Q884" s="5">
        <v>296206</v>
      </c>
      <c r="R884" s="5">
        <v>296206</v>
      </c>
      <c r="S884" s="5">
        <v>0</v>
      </c>
      <c r="T884" s="5">
        <v>0</v>
      </c>
      <c r="U884" s="3"/>
      <c r="V884" s="5">
        <v>0</v>
      </c>
      <c r="W884" s="5">
        <v>0</v>
      </c>
      <c r="X884" s="5"/>
      <c r="Y884" s="5"/>
      <c r="Z884" s="5">
        <f>Tbl_BalanceHistory[[#This Row],[Discretionary Recommended - Pre 2022]]+Tbl_BalanceHistory[[#This Row],[Discretionary Balance Recommended: Policy]]+Tbl_BalanceHistory[[#This Row],[Discretionary Balance Recommended: Commitments]]</f>
        <v>0</v>
      </c>
      <c r="AA884" s="5">
        <f>Tbl_BalanceHistory[[#This Row],[Discretionary Balance]]-Tbl_BalanceHistory[[#This Row],[Discretionary Reappropriation]]</f>
        <v>0</v>
      </c>
      <c r="AB884" s="2"/>
      <c r="AC884" s="2"/>
      <c r="AD884" s="2"/>
      <c r="AE884" s="2"/>
    </row>
    <row r="885" spans="1:31" ht="45" x14ac:dyDescent="0.25">
      <c r="A885" s="2" t="s">
        <v>304</v>
      </c>
      <c r="B885" s="3">
        <v>5</v>
      </c>
      <c r="C885" s="3">
        <v>301</v>
      </c>
      <c r="D885" s="3" t="s">
        <v>309</v>
      </c>
      <c r="E885" s="3" t="str">
        <f>_xlfn.XLOOKUP(Tbl_BalanceHistory[[#This Row],[RespAgy]],Tbl_Agencies[Agy Code],Tbl_Agencies[Agy Sort])</f>
        <v>066000</v>
      </c>
      <c r="F885" s="2" t="str">
        <f>Tbl_BalanceHistory[[#This Row],[RespAgy]]&amp;": "&amp;Tbl_BalanceHistory[[#This Row],[RespAgency]]</f>
        <v>301: Department of Agriculture and Consumer Services</v>
      </c>
      <c r="G885" s="3">
        <v>301</v>
      </c>
      <c r="H885" s="3" t="s">
        <v>309</v>
      </c>
      <c r="I885" s="3" t="str">
        <f>_xlfn.XLOOKUP(Tbl_BalanceHistory[[#This Row],[AgyCode]],Tbl_Agencies[Agy Code],Tbl_Agencies[Agy Sort])</f>
        <v>066000</v>
      </c>
      <c r="J885" s="2" t="str">
        <f>Tbl_BalanceHistory[[#This Row],[AgyCode]]&amp;": "&amp;Tbl_BalanceHistory[[#This Row],[Agency Name]]</f>
        <v>301: Department of Agriculture and Consumer Services</v>
      </c>
      <c r="K885" s="1">
        <v>2018</v>
      </c>
      <c r="L885" s="3">
        <v>457</v>
      </c>
      <c r="M885" s="3" t="s">
        <v>311</v>
      </c>
      <c r="N885" s="2" t="str">
        <f>Tbl_BalanceHistory[[#This Row],[ProgramCode]]&amp;": "&amp;Tbl_BalanceHistory[[#This Row],[Program Name]]</f>
        <v>457: Nutritional Services</v>
      </c>
      <c r="O885" s="3" t="s">
        <v>886</v>
      </c>
      <c r="P885" s="1" t="str">
        <f>IF(Tbl_BalanceHistory[[#This Row],[FundCode]]="0100","GF",IF(Tbl_BalanceHistory[[#This Row],[FundCode]]="01000","GF","Hi Ed / OCR"))</f>
        <v>GF</v>
      </c>
      <c r="Q885" s="5">
        <v>308192</v>
      </c>
      <c r="R885" s="5">
        <v>308192</v>
      </c>
      <c r="S885" s="5">
        <v>0</v>
      </c>
      <c r="T885" s="5">
        <v>0</v>
      </c>
      <c r="U885" s="3"/>
      <c r="V885" s="5">
        <v>0</v>
      </c>
      <c r="W885" s="5">
        <v>0</v>
      </c>
      <c r="X885" s="5"/>
      <c r="Y885" s="5"/>
      <c r="Z885" s="5">
        <f>Tbl_BalanceHistory[[#This Row],[Discretionary Recommended - Pre 2022]]+Tbl_BalanceHistory[[#This Row],[Discretionary Balance Recommended: Policy]]+Tbl_BalanceHistory[[#This Row],[Discretionary Balance Recommended: Commitments]]</f>
        <v>0</v>
      </c>
      <c r="AA885" s="5">
        <f>Tbl_BalanceHistory[[#This Row],[Discretionary Balance]]-Tbl_BalanceHistory[[#This Row],[Discretionary Reappropriation]]</f>
        <v>0</v>
      </c>
      <c r="AB885" s="2"/>
      <c r="AC885" s="2"/>
      <c r="AD885" s="2"/>
      <c r="AE885" s="2"/>
    </row>
    <row r="886" spans="1:31" ht="45" x14ac:dyDescent="0.25">
      <c r="A886" s="2" t="s">
        <v>304</v>
      </c>
      <c r="B886" s="3">
        <v>5</v>
      </c>
      <c r="C886" s="3">
        <v>301</v>
      </c>
      <c r="D886" s="3" t="s">
        <v>309</v>
      </c>
      <c r="E886" s="3" t="str">
        <f>_xlfn.XLOOKUP(Tbl_BalanceHistory[[#This Row],[RespAgy]],Tbl_Agencies[Agy Code],Tbl_Agencies[Agy Sort])</f>
        <v>066000</v>
      </c>
      <c r="F886" s="2" t="str">
        <f>Tbl_BalanceHistory[[#This Row],[RespAgy]]&amp;": "&amp;Tbl_BalanceHistory[[#This Row],[RespAgency]]</f>
        <v>301: Department of Agriculture and Consumer Services</v>
      </c>
      <c r="G886" s="3">
        <v>301</v>
      </c>
      <c r="H886" s="3" t="s">
        <v>309</v>
      </c>
      <c r="I886" s="3" t="str">
        <f>_xlfn.XLOOKUP(Tbl_BalanceHistory[[#This Row],[AgyCode]],Tbl_Agencies[Agy Code],Tbl_Agencies[Agy Sort])</f>
        <v>066000</v>
      </c>
      <c r="J886" s="2" t="str">
        <f>Tbl_BalanceHistory[[#This Row],[AgyCode]]&amp;": "&amp;Tbl_BalanceHistory[[#This Row],[Agency Name]]</f>
        <v>301: Department of Agriculture and Consumer Services</v>
      </c>
      <c r="K886" s="1">
        <v>2019</v>
      </c>
      <c r="L886" s="3">
        <v>457</v>
      </c>
      <c r="M886" s="3" t="s">
        <v>311</v>
      </c>
      <c r="N886" s="2" t="str">
        <f>Tbl_BalanceHistory[[#This Row],[ProgramCode]]&amp;": "&amp;Tbl_BalanceHistory[[#This Row],[Program Name]]</f>
        <v>457: Nutritional Services</v>
      </c>
      <c r="O886" s="3" t="s">
        <v>886</v>
      </c>
      <c r="P886" s="1" t="str">
        <f>IF(Tbl_BalanceHistory[[#This Row],[FundCode]]="0100","GF",IF(Tbl_BalanceHistory[[#This Row],[FundCode]]="01000","GF","Hi Ed / OCR"))</f>
        <v>GF</v>
      </c>
      <c r="Q886" s="5">
        <v>306295</v>
      </c>
      <c r="R886" s="5">
        <v>306295</v>
      </c>
      <c r="S886" s="5">
        <v>0</v>
      </c>
      <c r="T886" s="5">
        <v>0</v>
      </c>
      <c r="U886" s="3"/>
      <c r="V886" s="5">
        <v>0</v>
      </c>
      <c r="W886" s="5">
        <v>0</v>
      </c>
      <c r="X886" s="5"/>
      <c r="Y886" s="5"/>
      <c r="Z886" s="5">
        <f>Tbl_BalanceHistory[[#This Row],[Discretionary Recommended - Pre 2022]]+Tbl_BalanceHistory[[#This Row],[Discretionary Balance Recommended: Policy]]+Tbl_BalanceHistory[[#This Row],[Discretionary Balance Recommended: Commitments]]</f>
        <v>0</v>
      </c>
      <c r="AA886" s="5">
        <f>Tbl_BalanceHistory[[#This Row],[Discretionary Balance]]-Tbl_BalanceHistory[[#This Row],[Discretionary Reappropriation]]</f>
        <v>0</v>
      </c>
      <c r="AB886" s="2"/>
      <c r="AC886" s="2"/>
      <c r="AD886" s="2"/>
      <c r="AE886" s="2"/>
    </row>
    <row r="887" spans="1:31" ht="45" x14ac:dyDescent="0.25">
      <c r="A887" s="2" t="s">
        <v>304</v>
      </c>
      <c r="B887" s="3">
        <v>5</v>
      </c>
      <c r="C887" s="3">
        <v>301</v>
      </c>
      <c r="D887" s="3" t="s">
        <v>309</v>
      </c>
      <c r="E887" s="3" t="str">
        <f>_xlfn.XLOOKUP(Tbl_BalanceHistory[[#This Row],[RespAgy]],Tbl_Agencies[Agy Code],Tbl_Agencies[Agy Sort])</f>
        <v>066000</v>
      </c>
      <c r="F887" s="2" t="str">
        <f>Tbl_BalanceHistory[[#This Row],[RespAgy]]&amp;": "&amp;Tbl_BalanceHistory[[#This Row],[RespAgency]]</f>
        <v>301: Department of Agriculture and Consumer Services</v>
      </c>
      <c r="G887" s="3">
        <v>301</v>
      </c>
      <c r="H887" s="3" t="s">
        <v>309</v>
      </c>
      <c r="I887" s="3" t="str">
        <f>_xlfn.XLOOKUP(Tbl_BalanceHistory[[#This Row],[AgyCode]],Tbl_Agencies[Agy Code],Tbl_Agencies[Agy Sort])</f>
        <v>066000</v>
      </c>
      <c r="J887" s="2" t="str">
        <f>Tbl_BalanceHistory[[#This Row],[AgyCode]]&amp;": "&amp;Tbl_BalanceHistory[[#This Row],[Agency Name]]</f>
        <v>301: Department of Agriculture and Consumer Services</v>
      </c>
      <c r="K887" s="1">
        <v>2020</v>
      </c>
      <c r="L887" s="3">
        <v>457</v>
      </c>
      <c r="M887" s="3" t="s">
        <v>311</v>
      </c>
      <c r="N887" s="2" t="str">
        <f>Tbl_BalanceHistory[[#This Row],[ProgramCode]]&amp;": "&amp;Tbl_BalanceHistory[[#This Row],[Program Name]]</f>
        <v>457: Nutritional Services</v>
      </c>
      <c r="O887" s="3" t="s">
        <v>886</v>
      </c>
      <c r="P887" s="1" t="str">
        <f>IF(Tbl_BalanceHistory[[#This Row],[FundCode]]="0100","GF",IF(Tbl_BalanceHistory[[#This Row],[FundCode]]="01000","GF","Hi Ed / OCR"))</f>
        <v>GF</v>
      </c>
      <c r="Q887" s="5">
        <v>315551</v>
      </c>
      <c r="R887" s="5">
        <v>315551</v>
      </c>
      <c r="S887" s="5">
        <v>0</v>
      </c>
      <c r="T887" s="5">
        <v>0</v>
      </c>
      <c r="U887" s="3"/>
      <c r="V887" s="5">
        <v>0</v>
      </c>
      <c r="W887" s="5">
        <v>0</v>
      </c>
      <c r="X887" s="5"/>
      <c r="Y887" s="5"/>
      <c r="Z887" s="5">
        <f>Tbl_BalanceHistory[[#This Row],[Discretionary Recommended - Pre 2022]]+Tbl_BalanceHistory[[#This Row],[Discretionary Balance Recommended: Policy]]+Tbl_BalanceHistory[[#This Row],[Discretionary Balance Recommended: Commitments]]</f>
        <v>0</v>
      </c>
      <c r="AA887" s="5">
        <f>Tbl_BalanceHistory[[#This Row],[Discretionary Balance]]-Tbl_BalanceHistory[[#This Row],[Discretionary Reappropriation]]</f>
        <v>0</v>
      </c>
      <c r="AB887" s="2"/>
      <c r="AC887" s="2"/>
      <c r="AD887" s="2"/>
      <c r="AE887" s="2"/>
    </row>
    <row r="888" spans="1:31" ht="45" x14ac:dyDescent="0.25">
      <c r="A888" s="2" t="s">
        <v>304</v>
      </c>
      <c r="B888" s="3">
        <v>5</v>
      </c>
      <c r="C888" s="3">
        <v>301</v>
      </c>
      <c r="D888" s="3" t="s">
        <v>309</v>
      </c>
      <c r="E888" s="3" t="str">
        <f>_xlfn.XLOOKUP(Tbl_BalanceHistory[[#This Row],[RespAgy]],Tbl_Agencies[Agy Code],Tbl_Agencies[Agy Sort])</f>
        <v>066000</v>
      </c>
      <c r="F888" s="2" t="str">
        <f>Tbl_BalanceHistory[[#This Row],[RespAgy]]&amp;": "&amp;Tbl_BalanceHistory[[#This Row],[RespAgency]]</f>
        <v>301: Department of Agriculture and Consumer Services</v>
      </c>
      <c r="G888" s="3">
        <v>301</v>
      </c>
      <c r="H888" s="3" t="s">
        <v>309</v>
      </c>
      <c r="I888" s="3" t="str">
        <f>_xlfn.XLOOKUP(Tbl_BalanceHistory[[#This Row],[AgyCode]],Tbl_Agencies[Agy Code],Tbl_Agencies[Agy Sort])</f>
        <v>066000</v>
      </c>
      <c r="J888" s="2" t="str">
        <f>Tbl_BalanceHistory[[#This Row],[AgyCode]]&amp;": "&amp;Tbl_BalanceHistory[[#This Row],[Agency Name]]</f>
        <v>301: Department of Agriculture and Consumer Services</v>
      </c>
      <c r="K888" s="1">
        <v>2021</v>
      </c>
      <c r="L888" s="3">
        <v>457</v>
      </c>
      <c r="M888" s="3" t="s">
        <v>311</v>
      </c>
      <c r="N888" s="2" t="str">
        <f>Tbl_BalanceHistory[[#This Row],[ProgramCode]]&amp;": "&amp;Tbl_BalanceHistory[[#This Row],[Program Name]]</f>
        <v>457: Nutritional Services</v>
      </c>
      <c r="O888" s="3" t="s">
        <v>886</v>
      </c>
      <c r="P888" s="1" t="str">
        <f>IF(Tbl_BalanceHistory[[#This Row],[FundCode]]="0100","GF",IF(Tbl_BalanceHistory[[#This Row],[FundCode]]="01000","GF","Hi Ed / OCR"))</f>
        <v>GF</v>
      </c>
      <c r="Q888" s="5">
        <v>310158</v>
      </c>
      <c r="R888" s="5">
        <v>310158</v>
      </c>
      <c r="S888" s="5">
        <v>0</v>
      </c>
      <c r="T888" s="5">
        <v>0</v>
      </c>
      <c r="U888" s="3"/>
      <c r="V888" s="5">
        <v>0</v>
      </c>
      <c r="W888" s="5">
        <v>0</v>
      </c>
      <c r="X888" s="5"/>
      <c r="Y888" s="5"/>
      <c r="Z888" s="5">
        <f>Tbl_BalanceHistory[[#This Row],[Discretionary Recommended - Pre 2022]]+Tbl_BalanceHistory[[#This Row],[Discretionary Balance Recommended: Policy]]+Tbl_BalanceHistory[[#This Row],[Discretionary Balance Recommended: Commitments]]</f>
        <v>0</v>
      </c>
      <c r="AA888" s="5">
        <f>Tbl_BalanceHistory[[#This Row],[Discretionary Balance]]-Tbl_BalanceHistory[[#This Row],[Discretionary Reappropriation]]</f>
        <v>0</v>
      </c>
      <c r="AB888" s="2"/>
      <c r="AC888" s="2"/>
      <c r="AD888" s="2"/>
      <c r="AE888" s="2"/>
    </row>
    <row r="889" spans="1:31" ht="45" x14ac:dyDescent="0.25">
      <c r="A889" s="2" t="s">
        <v>304</v>
      </c>
      <c r="B889" s="3">
        <v>5</v>
      </c>
      <c r="C889" s="3">
        <v>301</v>
      </c>
      <c r="D889" s="3" t="s">
        <v>309</v>
      </c>
      <c r="E889" s="3" t="str">
        <f>_xlfn.XLOOKUP(Tbl_BalanceHistory[[#This Row],[RespAgy]],Tbl_Agencies[Agy Code],Tbl_Agencies[Agy Sort])</f>
        <v>066000</v>
      </c>
      <c r="F889" s="2" t="str">
        <f>Tbl_BalanceHistory[[#This Row],[RespAgy]]&amp;": "&amp;Tbl_BalanceHistory[[#This Row],[RespAgency]]</f>
        <v>301: Department of Agriculture and Consumer Services</v>
      </c>
      <c r="G889" s="3">
        <v>301</v>
      </c>
      <c r="H889" s="3" t="s">
        <v>309</v>
      </c>
      <c r="I889" s="3" t="str">
        <f>_xlfn.XLOOKUP(Tbl_BalanceHistory[[#This Row],[AgyCode]],Tbl_Agencies[Agy Code],Tbl_Agencies[Agy Sort])</f>
        <v>066000</v>
      </c>
      <c r="J889" s="2" t="str">
        <f>Tbl_BalanceHistory[[#This Row],[AgyCode]]&amp;": "&amp;Tbl_BalanceHistory[[#This Row],[Agency Name]]</f>
        <v>301: Department of Agriculture and Consumer Services</v>
      </c>
      <c r="K889" s="1">
        <v>2022</v>
      </c>
      <c r="L889" s="3">
        <v>457</v>
      </c>
      <c r="M889" s="3" t="s">
        <v>311</v>
      </c>
      <c r="N889" s="2" t="str">
        <f>Tbl_BalanceHistory[[#This Row],[ProgramCode]]&amp;": "&amp;Tbl_BalanceHistory[[#This Row],[Program Name]]</f>
        <v>457: Nutritional Services</v>
      </c>
      <c r="O889" s="3" t="s">
        <v>886</v>
      </c>
      <c r="P889" s="1" t="str">
        <f>IF(Tbl_BalanceHistory[[#This Row],[FundCode]]="0100","GF",IF(Tbl_BalanceHistory[[#This Row],[FundCode]]="01000","GF","Hi Ed / OCR"))</f>
        <v>GF</v>
      </c>
      <c r="Q889" s="5">
        <v>329910</v>
      </c>
      <c r="R889" s="5">
        <v>329910</v>
      </c>
      <c r="S889" s="5">
        <v>0</v>
      </c>
      <c r="T889" s="5">
        <v>0</v>
      </c>
      <c r="U889" s="3"/>
      <c r="V889" s="5">
        <v>0</v>
      </c>
      <c r="W889" s="5"/>
      <c r="X889" s="5">
        <v>0</v>
      </c>
      <c r="Y889" s="5">
        <v>0</v>
      </c>
      <c r="Z889" s="5">
        <f>Tbl_BalanceHistory[[#This Row],[Discretionary Recommended - Pre 2022]]+Tbl_BalanceHistory[[#This Row],[Discretionary Balance Recommended: Policy]]+Tbl_BalanceHistory[[#This Row],[Discretionary Balance Recommended: Commitments]]</f>
        <v>0</v>
      </c>
      <c r="AA889" s="5">
        <f>Tbl_BalanceHistory[[#This Row],[Discretionary Balance]]-Tbl_BalanceHistory[[#This Row],[Discretionary Reappropriation]]</f>
        <v>0</v>
      </c>
      <c r="AB889" s="2"/>
      <c r="AC889" s="2"/>
      <c r="AD889" s="2"/>
      <c r="AE889" s="2"/>
    </row>
    <row r="890" spans="1:31" ht="45" x14ac:dyDescent="0.25">
      <c r="A890" s="2" t="s">
        <v>304</v>
      </c>
      <c r="B890" s="3">
        <v>5</v>
      </c>
      <c r="C890" s="3">
        <v>301</v>
      </c>
      <c r="D890" s="3" t="s">
        <v>309</v>
      </c>
      <c r="E890" s="3" t="str">
        <f>_xlfn.XLOOKUP(Tbl_BalanceHistory[[#This Row],[RespAgy]],Tbl_Agencies[Agy Code],Tbl_Agencies[Agy Sort])</f>
        <v>066000</v>
      </c>
      <c r="F890" s="2" t="str">
        <f>Tbl_BalanceHistory[[#This Row],[RespAgy]]&amp;": "&amp;Tbl_BalanceHistory[[#This Row],[RespAgency]]</f>
        <v>301: Department of Agriculture and Consumer Services</v>
      </c>
      <c r="G890" s="3">
        <v>301</v>
      </c>
      <c r="H890" s="3" t="s">
        <v>309</v>
      </c>
      <c r="I890" s="3" t="str">
        <f>_xlfn.XLOOKUP(Tbl_BalanceHistory[[#This Row],[AgyCode]],Tbl_Agencies[Agy Code],Tbl_Agencies[Agy Sort])</f>
        <v>066000</v>
      </c>
      <c r="J890" s="2" t="str">
        <f>Tbl_BalanceHistory[[#This Row],[AgyCode]]&amp;": "&amp;Tbl_BalanceHistory[[#This Row],[Agency Name]]</f>
        <v>301: Department of Agriculture and Consumer Services</v>
      </c>
      <c r="K890" s="1">
        <v>2023</v>
      </c>
      <c r="L890" s="3">
        <v>457</v>
      </c>
      <c r="M890" s="3" t="s">
        <v>311</v>
      </c>
      <c r="N890" s="2" t="str">
        <f>Tbl_BalanceHistory[[#This Row],[ProgramCode]]&amp;": "&amp;Tbl_BalanceHistory[[#This Row],[Program Name]]</f>
        <v>457: Nutritional Services</v>
      </c>
      <c r="O890" s="3" t="s">
        <v>886</v>
      </c>
      <c r="P890" s="1" t="str">
        <f>IF(Tbl_BalanceHistory[[#This Row],[FundCode]]="0100","GF",IF(Tbl_BalanceHistory[[#This Row],[FundCode]]="01000","GF","Hi Ed / OCR"))</f>
        <v>GF</v>
      </c>
      <c r="Q890" s="5">
        <v>329910</v>
      </c>
      <c r="R890" s="5">
        <v>329910</v>
      </c>
      <c r="S890" s="5">
        <v>0</v>
      </c>
      <c r="T890" s="5">
        <v>0</v>
      </c>
      <c r="U890" s="3"/>
      <c r="V890" s="5">
        <v>0</v>
      </c>
      <c r="W890" s="5">
        <v>0</v>
      </c>
      <c r="X890" s="5">
        <v>0</v>
      </c>
      <c r="Y890" s="5">
        <v>0</v>
      </c>
      <c r="Z890" s="5">
        <v>0</v>
      </c>
      <c r="AA890" s="5">
        <v>0</v>
      </c>
      <c r="AB890" s="2"/>
      <c r="AC890" s="2"/>
      <c r="AD890" s="2"/>
      <c r="AE890" s="2"/>
    </row>
    <row r="891" spans="1:31" ht="45" x14ac:dyDescent="0.25">
      <c r="A891" s="2" t="s">
        <v>304</v>
      </c>
      <c r="B891" s="3">
        <v>5</v>
      </c>
      <c r="C891" s="3">
        <v>301</v>
      </c>
      <c r="D891" s="3" t="s">
        <v>309</v>
      </c>
      <c r="E891" s="3" t="str">
        <f>_xlfn.XLOOKUP(Tbl_BalanceHistory[[#This Row],[RespAgy]],Tbl_Agencies[Agy Code],Tbl_Agencies[Agy Sort])</f>
        <v>066000</v>
      </c>
      <c r="F891" s="2" t="str">
        <f>Tbl_BalanceHistory[[#This Row],[RespAgy]]&amp;": "&amp;Tbl_BalanceHistory[[#This Row],[RespAgency]]</f>
        <v>301: Department of Agriculture and Consumer Services</v>
      </c>
      <c r="G891" s="3">
        <v>301</v>
      </c>
      <c r="H891" s="3" t="s">
        <v>309</v>
      </c>
      <c r="I891" s="3" t="str">
        <f>_xlfn.XLOOKUP(Tbl_BalanceHistory[[#This Row],[AgyCode]],Tbl_Agencies[Agy Code],Tbl_Agencies[Agy Sort])</f>
        <v>066000</v>
      </c>
      <c r="J891" s="2" t="str">
        <f>Tbl_BalanceHistory[[#This Row],[AgyCode]]&amp;": "&amp;Tbl_BalanceHistory[[#This Row],[Agency Name]]</f>
        <v>301: Department of Agriculture and Consumer Services</v>
      </c>
      <c r="K891" s="1">
        <v>2024</v>
      </c>
      <c r="L891" s="3">
        <v>457</v>
      </c>
      <c r="M891" s="3" t="s">
        <v>311</v>
      </c>
      <c r="N891" s="2" t="str">
        <f>Tbl_BalanceHistory[[#This Row],[ProgramCode]]&amp;": "&amp;Tbl_BalanceHistory[[#This Row],[Program Name]]</f>
        <v>457: Nutritional Services</v>
      </c>
      <c r="O891" s="3" t="s">
        <v>886</v>
      </c>
      <c r="P891" s="1" t="str">
        <f>IF(Tbl_BalanceHistory[[#This Row],[FundCode]]="0100","GF",IF(Tbl_BalanceHistory[[#This Row],[FundCode]]="01000","GF","Hi Ed / OCR"))</f>
        <v>GF</v>
      </c>
      <c r="Q891" s="5">
        <v>329910</v>
      </c>
      <c r="R891" s="5">
        <v>329910</v>
      </c>
      <c r="S891" s="5">
        <v>0</v>
      </c>
      <c r="T891" s="5">
        <v>0</v>
      </c>
      <c r="U891" s="3"/>
      <c r="V891" s="5">
        <v>0</v>
      </c>
      <c r="W891" s="5">
        <v>0</v>
      </c>
      <c r="X891" s="5">
        <v>0</v>
      </c>
      <c r="Y891" s="5">
        <v>0</v>
      </c>
      <c r="Z891" s="5">
        <v>0</v>
      </c>
      <c r="AA891" s="5">
        <v>0</v>
      </c>
      <c r="AB891" s="2"/>
      <c r="AC891" s="2"/>
      <c r="AD891" s="2"/>
      <c r="AE891" s="2"/>
    </row>
    <row r="892" spans="1:31" ht="45" x14ac:dyDescent="0.25">
      <c r="A892" s="2" t="s">
        <v>304</v>
      </c>
      <c r="B892" s="3">
        <v>5</v>
      </c>
      <c r="C892" s="3">
        <v>301</v>
      </c>
      <c r="D892" s="3" t="s">
        <v>309</v>
      </c>
      <c r="E892" s="3" t="str">
        <f>_xlfn.XLOOKUP(Tbl_BalanceHistory[[#This Row],[RespAgy]],Tbl_Agencies[Agy Code],Tbl_Agencies[Agy Sort])</f>
        <v>066000</v>
      </c>
      <c r="F892" s="2" t="str">
        <f>Tbl_BalanceHistory[[#This Row],[RespAgy]]&amp;": "&amp;Tbl_BalanceHistory[[#This Row],[RespAgency]]</f>
        <v>301: Department of Agriculture and Consumer Services</v>
      </c>
      <c r="G892" s="3">
        <v>301</v>
      </c>
      <c r="H892" s="3" t="s">
        <v>309</v>
      </c>
      <c r="I892" s="3" t="str">
        <f>_xlfn.XLOOKUP(Tbl_BalanceHistory[[#This Row],[AgyCode]],Tbl_Agencies[Agy Code],Tbl_Agencies[Agy Sort])</f>
        <v>066000</v>
      </c>
      <c r="J892" s="2" t="str">
        <f>Tbl_BalanceHistory[[#This Row],[AgyCode]]&amp;": "&amp;Tbl_BalanceHistory[[#This Row],[Agency Name]]</f>
        <v>301: Department of Agriculture and Consumer Services</v>
      </c>
      <c r="K892" s="1">
        <v>2014</v>
      </c>
      <c r="L892" s="3">
        <v>531</v>
      </c>
      <c r="M892" s="3" t="s">
        <v>313</v>
      </c>
      <c r="N892" s="2" t="str">
        <f>Tbl_BalanceHistory[[#This Row],[ProgramCode]]&amp;": "&amp;Tbl_BalanceHistory[[#This Row],[Program Name]]</f>
        <v>531: Animal and Poultry Disease Control</v>
      </c>
      <c r="O892" s="3" t="s">
        <v>1730</v>
      </c>
      <c r="P892" s="1" t="str">
        <f>IF(Tbl_BalanceHistory[[#This Row],[FundCode]]="0100","GF",IF(Tbl_BalanceHistory[[#This Row],[FundCode]]="01000","GF","Hi Ed / OCR"))</f>
        <v>GF</v>
      </c>
      <c r="Q892" s="5">
        <v>4114323</v>
      </c>
      <c r="R892" s="5">
        <v>4114245.62</v>
      </c>
      <c r="S892" s="5">
        <v>77</v>
      </c>
      <c r="T892" s="5">
        <v>0</v>
      </c>
      <c r="U892" s="3"/>
      <c r="V892" s="5">
        <v>77</v>
      </c>
      <c r="W892" s="5">
        <v>0</v>
      </c>
      <c r="X892" s="5"/>
      <c r="Y892" s="5"/>
      <c r="Z892" s="5">
        <f>Tbl_BalanceHistory[[#This Row],[Discretionary Recommended - Pre 2022]]+Tbl_BalanceHistory[[#This Row],[Discretionary Balance Recommended: Policy]]+Tbl_BalanceHistory[[#This Row],[Discretionary Balance Recommended: Commitments]]</f>
        <v>0</v>
      </c>
      <c r="AA892" s="5">
        <f>Tbl_BalanceHistory[[#This Row],[Discretionary Balance]]-Tbl_BalanceHistory[[#This Row],[Discretionary Reappropriation]]</f>
        <v>77</v>
      </c>
      <c r="AB892" s="2"/>
      <c r="AC892" s="2"/>
      <c r="AD892" s="2"/>
      <c r="AE892" s="2"/>
    </row>
    <row r="893" spans="1:31" ht="45" x14ac:dyDescent="0.25">
      <c r="A893" s="2" t="s">
        <v>304</v>
      </c>
      <c r="B893" s="3">
        <v>5</v>
      </c>
      <c r="C893" s="3">
        <v>301</v>
      </c>
      <c r="D893" s="3" t="s">
        <v>309</v>
      </c>
      <c r="E893" s="3" t="str">
        <f>_xlfn.XLOOKUP(Tbl_BalanceHistory[[#This Row],[RespAgy]],Tbl_Agencies[Agy Code],Tbl_Agencies[Agy Sort])</f>
        <v>066000</v>
      </c>
      <c r="F893" s="2" t="str">
        <f>Tbl_BalanceHistory[[#This Row],[RespAgy]]&amp;": "&amp;Tbl_BalanceHistory[[#This Row],[RespAgency]]</f>
        <v>301: Department of Agriculture and Consumer Services</v>
      </c>
      <c r="G893" s="3">
        <v>301</v>
      </c>
      <c r="H893" s="3" t="s">
        <v>309</v>
      </c>
      <c r="I893" s="3" t="str">
        <f>_xlfn.XLOOKUP(Tbl_BalanceHistory[[#This Row],[AgyCode]],Tbl_Agencies[Agy Code],Tbl_Agencies[Agy Sort])</f>
        <v>066000</v>
      </c>
      <c r="J893" s="2" t="str">
        <f>Tbl_BalanceHistory[[#This Row],[AgyCode]]&amp;": "&amp;Tbl_BalanceHistory[[#This Row],[Agency Name]]</f>
        <v>301: Department of Agriculture and Consumer Services</v>
      </c>
      <c r="K893" s="1">
        <v>2015</v>
      </c>
      <c r="L893" s="3">
        <v>531</v>
      </c>
      <c r="M893" s="3" t="s">
        <v>313</v>
      </c>
      <c r="N893" s="2" t="str">
        <f>Tbl_BalanceHistory[[#This Row],[ProgramCode]]&amp;": "&amp;Tbl_BalanceHistory[[#This Row],[Program Name]]</f>
        <v>531: Animal and Poultry Disease Control</v>
      </c>
      <c r="O893" s="3" t="s">
        <v>1730</v>
      </c>
      <c r="P893" s="1" t="str">
        <f>IF(Tbl_BalanceHistory[[#This Row],[FundCode]]="0100","GF",IF(Tbl_BalanceHistory[[#This Row],[FundCode]]="01000","GF","Hi Ed / OCR"))</f>
        <v>GF</v>
      </c>
      <c r="Q893" s="5">
        <v>4251873</v>
      </c>
      <c r="R893" s="5">
        <v>4251873</v>
      </c>
      <c r="S893" s="5">
        <v>0</v>
      </c>
      <c r="T893" s="5">
        <v>0</v>
      </c>
      <c r="U893" s="3"/>
      <c r="V893" s="5">
        <v>0</v>
      </c>
      <c r="W893" s="5">
        <v>0</v>
      </c>
      <c r="X893" s="5"/>
      <c r="Y893" s="5"/>
      <c r="Z893" s="5">
        <f>Tbl_BalanceHistory[[#This Row],[Discretionary Recommended - Pre 2022]]+Tbl_BalanceHistory[[#This Row],[Discretionary Balance Recommended: Policy]]+Tbl_BalanceHistory[[#This Row],[Discretionary Balance Recommended: Commitments]]</f>
        <v>0</v>
      </c>
      <c r="AA893" s="5">
        <f>Tbl_BalanceHistory[[#This Row],[Discretionary Balance]]-Tbl_BalanceHistory[[#This Row],[Discretionary Reappropriation]]</f>
        <v>0</v>
      </c>
      <c r="AB893" s="2"/>
      <c r="AC893" s="2"/>
      <c r="AD893" s="2"/>
      <c r="AE893" s="2"/>
    </row>
    <row r="894" spans="1:31" ht="45" x14ac:dyDescent="0.25">
      <c r="A894" s="2" t="s">
        <v>304</v>
      </c>
      <c r="B894" s="3">
        <v>5</v>
      </c>
      <c r="C894" s="3">
        <v>301</v>
      </c>
      <c r="D894" s="3" t="s">
        <v>309</v>
      </c>
      <c r="E894" s="3" t="str">
        <f>_xlfn.XLOOKUP(Tbl_BalanceHistory[[#This Row],[RespAgy]],Tbl_Agencies[Agy Code],Tbl_Agencies[Agy Sort])</f>
        <v>066000</v>
      </c>
      <c r="F894" s="2" t="str">
        <f>Tbl_BalanceHistory[[#This Row],[RespAgy]]&amp;": "&amp;Tbl_BalanceHistory[[#This Row],[RespAgency]]</f>
        <v>301: Department of Agriculture and Consumer Services</v>
      </c>
      <c r="G894" s="3">
        <v>301</v>
      </c>
      <c r="H894" s="3" t="s">
        <v>309</v>
      </c>
      <c r="I894" s="3" t="str">
        <f>_xlfn.XLOOKUP(Tbl_BalanceHistory[[#This Row],[AgyCode]],Tbl_Agencies[Agy Code],Tbl_Agencies[Agy Sort])</f>
        <v>066000</v>
      </c>
      <c r="J894" s="2" t="str">
        <f>Tbl_BalanceHistory[[#This Row],[AgyCode]]&amp;": "&amp;Tbl_BalanceHistory[[#This Row],[Agency Name]]</f>
        <v>301: Department of Agriculture and Consumer Services</v>
      </c>
      <c r="K894" s="1">
        <v>2016</v>
      </c>
      <c r="L894" s="3">
        <v>531</v>
      </c>
      <c r="M894" s="3" t="s">
        <v>313</v>
      </c>
      <c r="N894" s="2" t="str">
        <f>Tbl_BalanceHistory[[#This Row],[ProgramCode]]&amp;": "&amp;Tbl_BalanceHistory[[#This Row],[Program Name]]</f>
        <v>531: Animal and Poultry Disease Control</v>
      </c>
      <c r="O894" s="3" t="s">
        <v>1730</v>
      </c>
      <c r="P894" s="1" t="str">
        <f>IF(Tbl_BalanceHistory[[#This Row],[FundCode]]="0100","GF",IF(Tbl_BalanceHistory[[#This Row],[FundCode]]="01000","GF","Hi Ed / OCR"))</f>
        <v>GF</v>
      </c>
      <c r="Q894" s="5">
        <v>4630706</v>
      </c>
      <c r="R894" s="5">
        <v>4630706</v>
      </c>
      <c r="S894" s="5">
        <v>0</v>
      </c>
      <c r="T894" s="5">
        <v>0</v>
      </c>
      <c r="U894" s="3"/>
      <c r="V894" s="5">
        <v>0</v>
      </c>
      <c r="W894" s="5">
        <v>0</v>
      </c>
      <c r="X894" s="5"/>
      <c r="Y894" s="5"/>
      <c r="Z894" s="5">
        <f>Tbl_BalanceHistory[[#This Row],[Discretionary Recommended - Pre 2022]]+Tbl_BalanceHistory[[#This Row],[Discretionary Balance Recommended: Policy]]+Tbl_BalanceHistory[[#This Row],[Discretionary Balance Recommended: Commitments]]</f>
        <v>0</v>
      </c>
      <c r="AA894" s="5">
        <f>Tbl_BalanceHistory[[#This Row],[Discretionary Balance]]-Tbl_BalanceHistory[[#This Row],[Discretionary Reappropriation]]</f>
        <v>0</v>
      </c>
      <c r="AB894" s="2"/>
      <c r="AC894" s="2"/>
      <c r="AD894" s="2"/>
      <c r="AE894" s="2"/>
    </row>
    <row r="895" spans="1:31" ht="45" x14ac:dyDescent="0.25">
      <c r="A895" s="2" t="s">
        <v>304</v>
      </c>
      <c r="B895" s="3">
        <v>5</v>
      </c>
      <c r="C895" s="3">
        <v>301</v>
      </c>
      <c r="D895" s="3" t="s">
        <v>309</v>
      </c>
      <c r="E895" s="3" t="str">
        <f>_xlfn.XLOOKUP(Tbl_BalanceHistory[[#This Row],[RespAgy]],Tbl_Agencies[Agy Code],Tbl_Agencies[Agy Sort])</f>
        <v>066000</v>
      </c>
      <c r="F895" s="2" t="str">
        <f>Tbl_BalanceHistory[[#This Row],[RespAgy]]&amp;": "&amp;Tbl_BalanceHistory[[#This Row],[RespAgency]]</f>
        <v>301: Department of Agriculture and Consumer Services</v>
      </c>
      <c r="G895" s="3">
        <v>301</v>
      </c>
      <c r="H895" s="3" t="s">
        <v>309</v>
      </c>
      <c r="I895" s="3" t="str">
        <f>_xlfn.XLOOKUP(Tbl_BalanceHistory[[#This Row],[AgyCode]],Tbl_Agencies[Agy Code],Tbl_Agencies[Agy Sort])</f>
        <v>066000</v>
      </c>
      <c r="J895" s="2" t="str">
        <f>Tbl_BalanceHistory[[#This Row],[AgyCode]]&amp;": "&amp;Tbl_BalanceHistory[[#This Row],[Agency Name]]</f>
        <v>301: Department of Agriculture and Consumer Services</v>
      </c>
      <c r="K895" s="1">
        <v>2017</v>
      </c>
      <c r="L895" s="3">
        <v>531</v>
      </c>
      <c r="M895" s="3" t="s">
        <v>313</v>
      </c>
      <c r="N895" s="2" t="str">
        <f>Tbl_BalanceHistory[[#This Row],[ProgramCode]]&amp;": "&amp;Tbl_BalanceHistory[[#This Row],[Program Name]]</f>
        <v>531: Animal and Poultry Disease Control</v>
      </c>
      <c r="O895" s="3" t="s">
        <v>886</v>
      </c>
      <c r="P895" s="1" t="str">
        <f>IF(Tbl_BalanceHistory[[#This Row],[FundCode]]="0100","GF",IF(Tbl_BalanceHistory[[#This Row],[FundCode]]="01000","GF","Hi Ed / OCR"))</f>
        <v>GF</v>
      </c>
      <c r="Q895" s="5">
        <v>4641879</v>
      </c>
      <c r="R895" s="5">
        <v>4641879</v>
      </c>
      <c r="S895" s="5">
        <v>0</v>
      </c>
      <c r="T895" s="5">
        <v>0</v>
      </c>
      <c r="U895" s="3"/>
      <c r="V895" s="5">
        <v>0</v>
      </c>
      <c r="W895" s="5">
        <v>0</v>
      </c>
      <c r="X895" s="5"/>
      <c r="Y895" s="5"/>
      <c r="Z895" s="5">
        <f>Tbl_BalanceHistory[[#This Row],[Discretionary Recommended - Pre 2022]]+Tbl_BalanceHistory[[#This Row],[Discretionary Balance Recommended: Policy]]+Tbl_BalanceHistory[[#This Row],[Discretionary Balance Recommended: Commitments]]</f>
        <v>0</v>
      </c>
      <c r="AA895" s="5">
        <f>Tbl_BalanceHistory[[#This Row],[Discretionary Balance]]-Tbl_BalanceHistory[[#This Row],[Discretionary Reappropriation]]</f>
        <v>0</v>
      </c>
      <c r="AB895" s="2"/>
      <c r="AC895" s="2"/>
      <c r="AD895" s="2"/>
      <c r="AE895" s="2"/>
    </row>
    <row r="896" spans="1:31" ht="45" x14ac:dyDescent="0.25">
      <c r="A896" s="2" t="s">
        <v>304</v>
      </c>
      <c r="B896" s="3">
        <v>5</v>
      </c>
      <c r="C896" s="3">
        <v>301</v>
      </c>
      <c r="D896" s="3" t="s">
        <v>309</v>
      </c>
      <c r="E896" s="3" t="str">
        <f>_xlfn.XLOOKUP(Tbl_BalanceHistory[[#This Row],[RespAgy]],Tbl_Agencies[Agy Code],Tbl_Agencies[Agy Sort])</f>
        <v>066000</v>
      </c>
      <c r="F896" s="2" t="str">
        <f>Tbl_BalanceHistory[[#This Row],[RespAgy]]&amp;": "&amp;Tbl_BalanceHistory[[#This Row],[RespAgency]]</f>
        <v>301: Department of Agriculture and Consumer Services</v>
      </c>
      <c r="G896" s="3">
        <v>301</v>
      </c>
      <c r="H896" s="3" t="s">
        <v>309</v>
      </c>
      <c r="I896" s="3" t="str">
        <f>_xlfn.XLOOKUP(Tbl_BalanceHistory[[#This Row],[AgyCode]],Tbl_Agencies[Agy Code],Tbl_Agencies[Agy Sort])</f>
        <v>066000</v>
      </c>
      <c r="J896" s="2" t="str">
        <f>Tbl_BalanceHistory[[#This Row],[AgyCode]]&amp;": "&amp;Tbl_BalanceHistory[[#This Row],[Agency Name]]</f>
        <v>301: Department of Agriculture and Consumer Services</v>
      </c>
      <c r="K896" s="1">
        <v>2018</v>
      </c>
      <c r="L896" s="3">
        <v>531</v>
      </c>
      <c r="M896" s="3" t="s">
        <v>313</v>
      </c>
      <c r="N896" s="2" t="str">
        <f>Tbl_BalanceHistory[[#This Row],[ProgramCode]]&amp;": "&amp;Tbl_BalanceHistory[[#This Row],[Program Name]]</f>
        <v>531: Animal and Poultry Disease Control</v>
      </c>
      <c r="O896" s="3" t="s">
        <v>886</v>
      </c>
      <c r="P896" s="1" t="str">
        <f>IF(Tbl_BalanceHistory[[#This Row],[FundCode]]="0100","GF",IF(Tbl_BalanceHistory[[#This Row],[FundCode]]="01000","GF","Hi Ed / OCR"))</f>
        <v>GF</v>
      </c>
      <c r="Q896" s="5">
        <v>4879859</v>
      </c>
      <c r="R896" s="5">
        <v>4879859</v>
      </c>
      <c r="S896" s="5">
        <v>0</v>
      </c>
      <c r="T896" s="5">
        <v>0</v>
      </c>
      <c r="U896" s="3"/>
      <c r="V896" s="5">
        <v>0</v>
      </c>
      <c r="W896" s="5">
        <v>0</v>
      </c>
      <c r="X896" s="5"/>
      <c r="Y896" s="5"/>
      <c r="Z896" s="5">
        <f>Tbl_BalanceHistory[[#This Row],[Discretionary Recommended - Pre 2022]]+Tbl_BalanceHistory[[#This Row],[Discretionary Balance Recommended: Policy]]+Tbl_BalanceHistory[[#This Row],[Discretionary Balance Recommended: Commitments]]</f>
        <v>0</v>
      </c>
      <c r="AA896" s="5">
        <f>Tbl_BalanceHistory[[#This Row],[Discretionary Balance]]-Tbl_BalanceHistory[[#This Row],[Discretionary Reappropriation]]</f>
        <v>0</v>
      </c>
      <c r="AB896" s="2"/>
      <c r="AC896" s="2"/>
      <c r="AD896" s="2"/>
      <c r="AE896" s="2"/>
    </row>
    <row r="897" spans="1:31" ht="45" x14ac:dyDescent="0.25">
      <c r="A897" s="2" t="s">
        <v>304</v>
      </c>
      <c r="B897" s="3">
        <v>5</v>
      </c>
      <c r="C897" s="3">
        <v>301</v>
      </c>
      <c r="D897" s="3" t="s">
        <v>309</v>
      </c>
      <c r="E897" s="3" t="str">
        <f>_xlfn.XLOOKUP(Tbl_BalanceHistory[[#This Row],[RespAgy]],Tbl_Agencies[Agy Code],Tbl_Agencies[Agy Sort])</f>
        <v>066000</v>
      </c>
      <c r="F897" s="2" t="str">
        <f>Tbl_BalanceHistory[[#This Row],[RespAgy]]&amp;": "&amp;Tbl_BalanceHistory[[#This Row],[RespAgency]]</f>
        <v>301: Department of Agriculture and Consumer Services</v>
      </c>
      <c r="G897" s="3">
        <v>301</v>
      </c>
      <c r="H897" s="3" t="s">
        <v>309</v>
      </c>
      <c r="I897" s="3" t="str">
        <f>_xlfn.XLOOKUP(Tbl_BalanceHistory[[#This Row],[AgyCode]],Tbl_Agencies[Agy Code],Tbl_Agencies[Agy Sort])</f>
        <v>066000</v>
      </c>
      <c r="J897" s="2" t="str">
        <f>Tbl_BalanceHistory[[#This Row],[AgyCode]]&amp;": "&amp;Tbl_BalanceHistory[[#This Row],[Agency Name]]</f>
        <v>301: Department of Agriculture and Consumer Services</v>
      </c>
      <c r="K897" s="1">
        <v>2019</v>
      </c>
      <c r="L897" s="3">
        <v>531</v>
      </c>
      <c r="M897" s="3" t="s">
        <v>313</v>
      </c>
      <c r="N897" s="2" t="str">
        <f>Tbl_BalanceHistory[[#This Row],[ProgramCode]]&amp;": "&amp;Tbl_BalanceHistory[[#This Row],[Program Name]]</f>
        <v>531: Animal and Poultry Disease Control</v>
      </c>
      <c r="O897" s="3" t="s">
        <v>886</v>
      </c>
      <c r="P897" s="1" t="str">
        <f>IF(Tbl_BalanceHistory[[#This Row],[FundCode]]="0100","GF",IF(Tbl_BalanceHistory[[#This Row],[FundCode]]="01000","GF","Hi Ed / OCR"))</f>
        <v>GF</v>
      </c>
      <c r="Q897" s="5">
        <v>4981319</v>
      </c>
      <c r="R897" s="5">
        <v>4981319</v>
      </c>
      <c r="S897" s="5">
        <v>0</v>
      </c>
      <c r="T897" s="5">
        <v>0</v>
      </c>
      <c r="U897" s="3"/>
      <c r="V897" s="5">
        <v>0</v>
      </c>
      <c r="W897" s="5">
        <v>0</v>
      </c>
      <c r="X897" s="5"/>
      <c r="Y897" s="5"/>
      <c r="Z897" s="5">
        <f>Tbl_BalanceHistory[[#This Row],[Discretionary Recommended - Pre 2022]]+Tbl_BalanceHistory[[#This Row],[Discretionary Balance Recommended: Policy]]+Tbl_BalanceHistory[[#This Row],[Discretionary Balance Recommended: Commitments]]</f>
        <v>0</v>
      </c>
      <c r="AA897" s="5">
        <f>Tbl_BalanceHistory[[#This Row],[Discretionary Balance]]-Tbl_BalanceHistory[[#This Row],[Discretionary Reappropriation]]</f>
        <v>0</v>
      </c>
      <c r="AB897" s="2"/>
      <c r="AC897" s="2"/>
      <c r="AD897" s="2"/>
      <c r="AE897" s="2"/>
    </row>
    <row r="898" spans="1:31" ht="45" x14ac:dyDescent="0.25">
      <c r="A898" s="2" t="s">
        <v>304</v>
      </c>
      <c r="B898" s="3">
        <v>5</v>
      </c>
      <c r="C898" s="3">
        <v>301</v>
      </c>
      <c r="D898" s="3" t="s">
        <v>309</v>
      </c>
      <c r="E898" s="3" t="str">
        <f>_xlfn.XLOOKUP(Tbl_BalanceHistory[[#This Row],[RespAgy]],Tbl_Agencies[Agy Code],Tbl_Agencies[Agy Sort])</f>
        <v>066000</v>
      </c>
      <c r="F898" s="2" t="str">
        <f>Tbl_BalanceHistory[[#This Row],[RespAgy]]&amp;": "&amp;Tbl_BalanceHistory[[#This Row],[RespAgency]]</f>
        <v>301: Department of Agriculture and Consumer Services</v>
      </c>
      <c r="G898" s="3">
        <v>301</v>
      </c>
      <c r="H898" s="3" t="s">
        <v>309</v>
      </c>
      <c r="I898" s="3" t="str">
        <f>_xlfn.XLOOKUP(Tbl_BalanceHistory[[#This Row],[AgyCode]],Tbl_Agencies[Agy Code],Tbl_Agencies[Agy Sort])</f>
        <v>066000</v>
      </c>
      <c r="J898" s="2" t="str">
        <f>Tbl_BalanceHistory[[#This Row],[AgyCode]]&amp;": "&amp;Tbl_BalanceHistory[[#This Row],[Agency Name]]</f>
        <v>301: Department of Agriculture and Consumer Services</v>
      </c>
      <c r="K898" s="1">
        <v>2020</v>
      </c>
      <c r="L898" s="3">
        <v>531</v>
      </c>
      <c r="M898" s="3" t="s">
        <v>313</v>
      </c>
      <c r="N898" s="2" t="str">
        <f>Tbl_BalanceHistory[[#This Row],[ProgramCode]]&amp;": "&amp;Tbl_BalanceHistory[[#This Row],[Program Name]]</f>
        <v>531: Animal and Poultry Disease Control</v>
      </c>
      <c r="O898" s="3" t="s">
        <v>886</v>
      </c>
      <c r="P898" s="1" t="str">
        <f>IF(Tbl_BalanceHistory[[#This Row],[FundCode]]="0100","GF",IF(Tbl_BalanceHistory[[#This Row],[FundCode]]="01000","GF","Hi Ed / OCR"))</f>
        <v>GF</v>
      </c>
      <c r="Q898" s="5">
        <v>5262568</v>
      </c>
      <c r="R898" s="5">
        <v>5262568</v>
      </c>
      <c r="S898" s="5">
        <v>0</v>
      </c>
      <c r="T898" s="5">
        <v>0</v>
      </c>
      <c r="U898" s="3"/>
      <c r="V898" s="5">
        <v>0</v>
      </c>
      <c r="W898" s="5">
        <v>0</v>
      </c>
      <c r="X898" s="5"/>
      <c r="Y898" s="5"/>
      <c r="Z898" s="5">
        <f>Tbl_BalanceHistory[[#This Row],[Discretionary Recommended - Pre 2022]]+Tbl_BalanceHistory[[#This Row],[Discretionary Balance Recommended: Policy]]+Tbl_BalanceHistory[[#This Row],[Discretionary Balance Recommended: Commitments]]</f>
        <v>0</v>
      </c>
      <c r="AA898" s="5">
        <f>Tbl_BalanceHistory[[#This Row],[Discretionary Balance]]-Tbl_BalanceHistory[[#This Row],[Discretionary Reappropriation]]</f>
        <v>0</v>
      </c>
      <c r="AB898" s="2"/>
      <c r="AC898" s="2"/>
      <c r="AD898" s="2"/>
      <c r="AE898" s="2"/>
    </row>
    <row r="899" spans="1:31" ht="45" x14ac:dyDescent="0.25">
      <c r="A899" s="2" t="s">
        <v>304</v>
      </c>
      <c r="B899" s="3">
        <v>5</v>
      </c>
      <c r="C899" s="3">
        <v>301</v>
      </c>
      <c r="D899" s="3" t="s">
        <v>309</v>
      </c>
      <c r="E899" s="3" t="str">
        <f>_xlfn.XLOOKUP(Tbl_BalanceHistory[[#This Row],[RespAgy]],Tbl_Agencies[Agy Code],Tbl_Agencies[Agy Sort])</f>
        <v>066000</v>
      </c>
      <c r="F899" s="2" t="str">
        <f>Tbl_BalanceHistory[[#This Row],[RespAgy]]&amp;": "&amp;Tbl_BalanceHistory[[#This Row],[RespAgency]]</f>
        <v>301: Department of Agriculture and Consumer Services</v>
      </c>
      <c r="G899" s="3">
        <v>301</v>
      </c>
      <c r="H899" s="3" t="s">
        <v>309</v>
      </c>
      <c r="I899" s="3" t="str">
        <f>_xlfn.XLOOKUP(Tbl_BalanceHistory[[#This Row],[AgyCode]],Tbl_Agencies[Agy Code],Tbl_Agencies[Agy Sort])</f>
        <v>066000</v>
      </c>
      <c r="J899" s="2" t="str">
        <f>Tbl_BalanceHistory[[#This Row],[AgyCode]]&amp;": "&amp;Tbl_BalanceHistory[[#This Row],[Agency Name]]</f>
        <v>301: Department of Agriculture and Consumer Services</v>
      </c>
      <c r="K899" s="1">
        <v>2021</v>
      </c>
      <c r="L899" s="3">
        <v>531</v>
      </c>
      <c r="M899" s="3" t="s">
        <v>313</v>
      </c>
      <c r="N899" s="2" t="str">
        <f>Tbl_BalanceHistory[[#This Row],[ProgramCode]]&amp;": "&amp;Tbl_BalanceHistory[[#This Row],[Program Name]]</f>
        <v>531: Animal and Poultry Disease Control</v>
      </c>
      <c r="O899" s="3" t="s">
        <v>886</v>
      </c>
      <c r="P899" s="1" t="str">
        <f>IF(Tbl_BalanceHistory[[#This Row],[FundCode]]="0100","GF",IF(Tbl_BalanceHistory[[#This Row],[FundCode]]="01000","GF","Hi Ed / OCR"))</f>
        <v>GF</v>
      </c>
      <c r="Q899" s="5">
        <v>5071569</v>
      </c>
      <c r="R899" s="5">
        <v>5071569</v>
      </c>
      <c r="S899" s="5">
        <v>0</v>
      </c>
      <c r="T899" s="5">
        <v>0</v>
      </c>
      <c r="U899" s="3"/>
      <c r="V899" s="5">
        <v>0</v>
      </c>
      <c r="W899" s="5">
        <v>0</v>
      </c>
      <c r="X899" s="5"/>
      <c r="Y899" s="5"/>
      <c r="Z899" s="5">
        <f>Tbl_BalanceHistory[[#This Row],[Discretionary Recommended - Pre 2022]]+Tbl_BalanceHistory[[#This Row],[Discretionary Balance Recommended: Policy]]+Tbl_BalanceHistory[[#This Row],[Discretionary Balance Recommended: Commitments]]</f>
        <v>0</v>
      </c>
      <c r="AA899" s="5">
        <f>Tbl_BalanceHistory[[#This Row],[Discretionary Balance]]-Tbl_BalanceHistory[[#This Row],[Discretionary Reappropriation]]</f>
        <v>0</v>
      </c>
      <c r="AB899" s="2"/>
      <c r="AC899" s="2"/>
      <c r="AD899" s="2"/>
      <c r="AE899" s="2"/>
    </row>
    <row r="900" spans="1:31" ht="45" x14ac:dyDescent="0.25">
      <c r="A900" s="2" t="s">
        <v>304</v>
      </c>
      <c r="B900" s="3">
        <v>5</v>
      </c>
      <c r="C900" s="3">
        <v>301</v>
      </c>
      <c r="D900" s="3" t="s">
        <v>309</v>
      </c>
      <c r="E900" s="3" t="str">
        <f>_xlfn.XLOOKUP(Tbl_BalanceHistory[[#This Row],[RespAgy]],Tbl_Agencies[Agy Code],Tbl_Agencies[Agy Sort])</f>
        <v>066000</v>
      </c>
      <c r="F900" s="2" t="str">
        <f>Tbl_BalanceHistory[[#This Row],[RespAgy]]&amp;": "&amp;Tbl_BalanceHistory[[#This Row],[RespAgency]]</f>
        <v>301: Department of Agriculture and Consumer Services</v>
      </c>
      <c r="G900" s="3">
        <v>301</v>
      </c>
      <c r="H900" s="3" t="s">
        <v>309</v>
      </c>
      <c r="I900" s="3" t="str">
        <f>_xlfn.XLOOKUP(Tbl_BalanceHistory[[#This Row],[AgyCode]],Tbl_Agencies[Agy Code],Tbl_Agencies[Agy Sort])</f>
        <v>066000</v>
      </c>
      <c r="J900" s="2" t="str">
        <f>Tbl_BalanceHistory[[#This Row],[AgyCode]]&amp;": "&amp;Tbl_BalanceHistory[[#This Row],[Agency Name]]</f>
        <v>301: Department of Agriculture and Consumer Services</v>
      </c>
      <c r="K900" s="1">
        <v>2022</v>
      </c>
      <c r="L900" s="3">
        <v>531</v>
      </c>
      <c r="M900" s="3" t="s">
        <v>313</v>
      </c>
      <c r="N900" s="2" t="str">
        <f>Tbl_BalanceHistory[[#This Row],[ProgramCode]]&amp;": "&amp;Tbl_BalanceHistory[[#This Row],[Program Name]]</f>
        <v>531: Animal and Poultry Disease Control</v>
      </c>
      <c r="O900" s="3" t="s">
        <v>886</v>
      </c>
      <c r="P900" s="1" t="str">
        <f>IF(Tbl_BalanceHistory[[#This Row],[FundCode]]="0100","GF",IF(Tbl_BalanceHistory[[#This Row],[FundCode]]="01000","GF","Hi Ed / OCR"))</f>
        <v>GF</v>
      </c>
      <c r="Q900" s="5">
        <v>5704121</v>
      </c>
      <c r="R900" s="5">
        <v>5704120.5700000003</v>
      </c>
      <c r="S900" s="5">
        <v>0.43</v>
      </c>
      <c r="T900" s="5">
        <v>0</v>
      </c>
      <c r="U900" s="3"/>
      <c r="V900" s="5">
        <v>0.43</v>
      </c>
      <c r="W900" s="5"/>
      <c r="X900" s="5">
        <v>0</v>
      </c>
      <c r="Y900" s="5">
        <v>0</v>
      </c>
      <c r="Z900" s="5">
        <f>Tbl_BalanceHistory[[#This Row],[Discretionary Recommended - Pre 2022]]+Tbl_BalanceHistory[[#This Row],[Discretionary Balance Recommended: Policy]]+Tbl_BalanceHistory[[#This Row],[Discretionary Balance Recommended: Commitments]]</f>
        <v>0</v>
      </c>
      <c r="AA900" s="5">
        <f>Tbl_BalanceHistory[[#This Row],[Discretionary Balance]]-Tbl_BalanceHistory[[#This Row],[Discretionary Reappropriation]]</f>
        <v>0.43</v>
      </c>
      <c r="AB900" s="2"/>
      <c r="AC900" s="2"/>
      <c r="AD900" s="2"/>
      <c r="AE900" s="2"/>
    </row>
    <row r="901" spans="1:31" ht="45" x14ac:dyDescent="0.25">
      <c r="A901" s="2" t="s">
        <v>304</v>
      </c>
      <c r="B901" s="3">
        <v>5</v>
      </c>
      <c r="C901" s="3">
        <v>301</v>
      </c>
      <c r="D901" s="3" t="s">
        <v>309</v>
      </c>
      <c r="E901" s="3" t="str">
        <f>_xlfn.XLOOKUP(Tbl_BalanceHistory[[#This Row],[RespAgy]],Tbl_Agencies[Agy Code],Tbl_Agencies[Agy Sort])</f>
        <v>066000</v>
      </c>
      <c r="F901" s="2" t="str">
        <f>Tbl_BalanceHistory[[#This Row],[RespAgy]]&amp;": "&amp;Tbl_BalanceHistory[[#This Row],[RespAgency]]</f>
        <v>301: Department of Agriculture and Consumer Services</v>
      </c>
      <c r="G901" s="3">
        <v>301</v>
      </c>
      <c r="H901" s="3" t="s">
        <v>309</v>
      </c>
      <c r="I901" s="3" t="str">
        <f>_xlfn.XLOOKUP(Tbl_BalanceHistory[[#This Row],[AgyCode]],Tbl_Agencies[Agy Code],Tbl_Agencies[Agy Sort])</f>
        <v>066000</v>
      </c>
      <c r="J901" s="2" t="str">
        <f>Tbl_BalanceHistory[[#This Row],[AgyCode]]&amp;": "&amp;Tbl_BalanceHistory[[#This Row],[Agency Name]]</f>
        <v>301: Department of Agriculture and Consumer Services</v>
      </c>
      <c r="K901" s="1">
        <v>2023</v>
      </c>
      <c r="L901" s="3">
        <v>531</v>
      </c>
      <c r="M901" s="3" t="s">
        <v>313</v>
      </c>
      <c r="N901" s="2" t="str">
        <f>Tbl_BalanceHistory[[#This Row],[ProgramCode]]&amp;": "&amp;Tbl_BalanceHistory[[#This Row],[Program Name]]</f>
        <v>531: Animal and Poultry Disease Control</v>
      </c>
      <c r="O901" s="3" t="s">
        <v>886</v>
      </c>
      <c r="P901" s="1" t="str">
        <f>IF(Tbl_BalanceHistory[[#This Row],[FundCode]]="0100","GF",IF(Tbl_BalanceHistory[[#This Row],[FundCode]]="01000","GF","Hi Ed / OCR"))</f>
        <v>GF</v>
      </c>
      <c r="Q901" s="5">
        <v>5963306</v>
      </c>
      <c r="R901" s="5">
        <v>5963295.5</v>
      </c>
      <c r="S901" s="5">
        <v>10.5</v>
      </c>
      <c r="T901" s="5">
        <v>0</v>
      </c>
      <c r="U901" s="3"/>
      <c r="V901" s="5">
        <v>10.5</v>
      </c>
      <c r="W901" s="5">
        <v>0</v>
      </c>
      <c r="X901" s="5">
        <v>0</v>
      </c>
      <c r="Y901" s="5">
        <v>0</v>
      </c>
      <c r="Z901" s="5">
        <v>0</v>
      </c>
      <c r="AA901" s="5">
        <v>10.5</v>
      </c>
      <c r="AB901" s="2"/>
      <c r="AC901" s="2"/>
      <c r="AD901" s="2"/>
      <c r="AE901" s="2"/>
    </row>
    <row r="902" spans="1:31" ht="45" x14ac:dyDescent="0.25">
      <c r="A902" s="2" t="s">
        <v>304</v>
      </c>
      <c r="B902" s="3">
        <v>5</v>
      </c>
      <c r="C902" s="3">
        <v>301</v>
      </c>
      <c r="D902" s="3" t="s">
        <v>309</v>
      </c>
      <c r="E902" s="3" t="str">
        <f>_xlfn.XLOOKUP(Tbl_BalanceHistory[[#This Row],[RespAgy]],Tbl_Agencies[Agy Code],Tbl_Agencies[Agy Sort])</f>
        <v>066000</v>
      </c>
      <c r="F902" s="2" t="str">
        <f>Tbl_BalanceHistory[[#This Row],[RespAgy]]&amp;": "&amp;Tbl_BalanceHistory[[#This Row],[RespAgency]]</f>
        <v>301: Department of Agriculture and Consumer Services</v>
      </c>
      <c r="G902" s="3">
        <v>301</v>
      </c>
      <c r="H902" s="3" t="s">
        <v>309</v>
      </c>
      <c r="I902" s="3" t="str">
        <f>_xlfn.XLOOKUP(Tbl_BalanceHistory[[#This Row],[AgyCode]],Tbl_Agencies[Agy Code],Tbl_Agencies[Agy Sort])</f>
        <v>066000</v>
      </c>
      <c r="J902" s="2" t="str">
        <f>Tbl_BalanceHistory[[#This Row],[AgyCode]]&amp;": "&amp;Tbl_BalanceHistory[[#This Row],[Agency Name]]</f>
        <v>301: Department of Agriculture and Consumer Services</v>
      </c>
      <c r="K902" s="1">
        <v>2024</v>
      </c>
      <c r="L902" s="3">
        <v>531</v>
      </c>
      <c r="M902" s="3" t="s">
        <v>313</v>
      </c>
      <c r="N902" s="2" t="str">
        <f>Tbl_BalanceHistory[[#This Row],[ProgramCode]]&amp;": "&amp;Tbl_BalanceHistory[[#This Row],[Program Name]]</f>
        <v>531: Animal and Poultry Disease Control</v>
      </c>
      <c r="O902" s="3" t="s">
        <v>886</v>
      </c>
      <c r="P902" s="1" t="str">
        <f>IF(Tbl_BalanceHistory[[#This Row],[FundCode]]="0100","GF",IF(Tbl_BalanceHistory[[#This Row],[FundCode]]="01000","GF","Hi Ed / OCR"))</f>
        <v>GF</v>
      </c>
      <c r="Q902" s="5">
        <v>5963306</v>
      </c>
      <c r="R902" s="5">
        <v>5963306</v>
      </c>
      <c r="S902" s="5">
        <v>0</v>
      </c>
      <c r="T902" s="5">
        <v>0</v>
      </c>
      <c r="U902" s="3"/>
      <c r="V902" s="5">
        <v>0</v>
      </c>
      <c r="W902" s="5">
        <v>0</v>
      </c>
      <c r="X902" s="5">
        <v>0</v>
      </c>
      <c r="Y902" s="5">
        <v>0</v>
      </c>
      <c r="Z902" s="5">
        <v>0</v>
      </c>
      <c r="AA902" s="5">
        <v>0</v>
      </c>
      <c r="AB902" s="2"/>
      <c r="AC902" s="2"/>
      <c r="AD902" s="2"/>
      <c r="AE902" s="2"/>
    </row>
    <row r="903" spans="1:31" ht="75" x14ac:dyDescent="0.25">
      <c r="A903" s="2" t="s">
        <v>304</v>
      </c>
      <c r="B903" s="3">
        <v>5</v>
      </c>
      <c r="C903" s="3">
        <v>301</v>
      </c>
      <c r="D903" s="3" t="s">
        <v>309</v>
      </c>
      <c r="E903" s="3" t="str">
        <f>_xlfn.XLOOKUP(Tbl_BalanceHistory[[#This Row],[RespAgy]],Tbl_Agencies[Agy Code],Tbl_Agencies[Agy Sort])</f>
        <v>066000</v>
      </c>
      <c r="F903" s="2" t="str">
        <f>Tbl_BalanceHistory[[#This Row],[RespAgy]]&amp;": "&amp;Tbl_BalanceHistory[[#This Row],[RespAgency]]</f>
        <v>301: Department of Agriculture and Consumer Services</v>
      </c>
      <c r="G903" s="3">
        <v>301</v>
      </c>
      <c r="H903" s="3" t="s">
        <v>309</v>
      </c>
      <c r="I903" s="3" t="str">
        <f>_xlfn.XLOOKUP(Tbl_BalanceHistory[[#This Row],[AgyCode]],Tbl_Agencies[Agy Code],Tbl_Agencies[Agy Sort])</f>
        <v>066000</v>
      </c>
      <c r="J903" s="2" t="str">
        <f>Tbl_BalanceHistory[[#This Row],[AgyCode]]&amp;": "&amp;Tbl_BalanceHistory[[#This Row],[Agency Name]]</f>
        <v>301: Department of Agriculture and Consumer Services</v>
      </c>
      <c r="K903" s="1">
        <v>2014</v>
      </c>
      <c r="L903" s="3">
        <v>532</v>
      </c>
      <c r="M903" s="3" t="s">
        <v>315</v>
      </c>
      <c r="N903" s="2" t="str">
        <f>Tbl_BalanceHistory[[#This Row],[ProgramCode]]&amp;": "&amp;Tbl_BalanceHistory[[#This Row],[Program Name]]</f>
        <v>532: Agricultural Industry Marketing, Development, Promotion, and Improvement</v>
      </c>
      <c r="O903" s="3" t="s">
        <v>1730</v>
      </c>
      <c r="P903" s="1" t="str">
        <f>IF(Tbl_BalanceHistory[[#This Row],[FundCode]]="0100","GF",IF(Tbl_BalanceHistory[[#This Row],[FundCode]]="01000","GF","Hi Ed / OCR"))</f>
        <v>GF</v>
      </c>
      <c r="Q903" s="5">
        <v>5147993</v>
      </c>
      <c r="R903" s="5">
        <v>5106993</v>
      </c>
      <c r="S903" s="5">
        <v>41000</v>
      </c>
      <c r="T903" s="5">
        <v>0</v>
      </c>
      <c r="U903" s="3"/>
      <c r="V903" s="5">
        <v>41000</v>
      </c>
      <c r="W903" s="5">
        <v>41000</v>
      </c>
      <c r="X903" s="5"/>
      <c r="Y903" s="5"/>
      <c r="Z903" s="5">
        <f>Tbl_BalanceHistory[[#This Row],[Discretionary Recommended - Pre 2022]]+Tbl_BalanceHistory[[#This Row],[Discretionary Balance Recommended: Policy]]+Tbl_BalanceHistory[[#This Row],[Discretionary Balance Recommended: Commitments]]</f>
        <v>41000</v>
      </c>
      <c r="AA903" s="5">
        <f>Tbl_BalanceHistory[[#This Row],[Discretionary Balance]]-Tbl_BalanceHistory[[#This Row],[Discretionary Reappropriation]]</f>
        <v>0</v>
      </c>
      <c r="AB903" s="2" t="s">
        <v>1791</v>
      </c>
      <c r="AC903" s="2"/>
      <c r="AD903" s="2"/>
      <c r="AE903" s="2"/>
    </row>
    <row r="904" spans="1:31" ht="75" x14ac:dyDescent="0.25">
      <c r="A904" s="2" t="s">
        <v>304</v>
      </c>
      <c r="B904" s="3">
        <v>5</v>
      </c>
      <c r="C904" s="3">
        <v>301</v>
      </c>
      <c r="D904" s="3" t="s">
        <v>309</v>
      </c>
      <c r="E904" s="3" t="str">
        <f>_xlfn.XLOOKUP(Tbl_BalanceHistory[[#This Row],[RespAgy]],Tbl_Agencies[Agy Code],Tbl_Agencies[Agy Sort])</f>
        <v>066000</v>
      </c>
      <c r="F904" s="2" t="str">
        <f>Tbl_BalanceHistory[[#This Row],[RespAgy]]&amp;": "&amp;Tbl_BalanceHistory[[#This Row],[RespAgency]]</f>
        <v>301: Department of Agriculture and Consumer Services</v>
      </c>
      <c r="G904" s="3">
        <v>301</v>
      </c>
      <c r="H904" s="3" t="s">
        <v>309</v>
      </c>
      <c r="I904" s="3" t="str">
        <f>_xlfn.XLOOKUP(Tbl_BalanceHistory[[#This Row],[AgyCode]],Tbl_Agencies[Agy Code],Tbl_Agencies[Agy Sort])</f>
        <v>066000</v>
      </c>
      <c r="J904" s="2" t="str">
        <f>Tbl_BalanceHistory[[#This Row],[AgyCode]]&amp;": "&amp;Tbl_BalanceHistory[[#This Row],[Agency Name]]</f>
        <v>301: Department of Agriculture and Consumer Services</v>
      </c>
      <c r="K904" s="1">
        <v>2015</v>
      </c>
      <c r="L904" s="3">
        <v>532</v>
      </c>
      <c r="M904" s="3" t="s">
        <v>315</v>
      </c>
      <c r="N904" s="2" t="str">
        <f>Tbl_BalanceHistory[[#This Row],[ProgramCode]]&amp;": "&amp;Tbl_BalanceHistory[[#This Row],[Program Name]]</f>
        <v>532: Agricultural Industry Marketing, Development, Promotion, and Improvement</v>
      </c>
      <c r="O904" s="3" t="s">
        <v>1730</v>
      </c>
      <c r="P904" s="1" t="str">
        <f>IF(Tbl_BalanceHistory[[#This Row],[FundCode]]="0100","GF",IF(Tbl_BalanceHistory[[#This Row],[FundCode]]="01000","GF","Hi Ed / OCR"))</f>
        <v>GF</v>
      </c>
      <c r="Q904" s="5">
        <v>5143472</v>
      </c>
      <c r="R904" s="5">
        <v>5143471</v>
      </c>
      <c r="S904" s="5">
        <v>0</v>
      </c>
      <c r="T904" s="5">
        <v>0</v>
      </c>
      <c r="U904" s="3"/>
      <c r="V904" s="5">
        <v>0</v>
      </c>
      <c r="W904" s="5">
        <v>0</v>
      </c>
      <c r="X904" s="5"/>
      <c r="Y904" s="5"/>
      <c r="Z904" s="5">
        <f>Tbl_BalanceHistory[[#This Row],[Discretionary Recommended - Pre 2022]]+Tbl_BalanceHistory[[#This Row],[Discretionary Balance Recommended: Policy]]+Tbl_BalanceHistory[[#This Row],[Discretionary Balance Recommended: Commitments]]</f>
        <v>0</v>
      </c>
      <c r="AA904" s="5">
        <f>Tbl_BalanceHistory[[#This Row],[Discretionary Balance]]-Tbl_BalanceHistory[[#This Row],[Discretionary Reappropriation]]</f>
        <v>0</v>
      </c>
      <c r="AB904" s="2"/>
      <c r="AC904" s="2"/>
      <c r="AD904" s="2"/>
      <c r="AE904" s="2"/>
    </row>
    <row r="905" spans="1:31" ht="120" x14ac:dyDescent="0.25">
      <c r="A905" s="2" t="s">
        <v>304</v>
      </c>
      <c r="B905" s="3">
        <v>5</v>
      </c>
      <c r="C905" s="3">
        <v>301</v>
      </c>
      <c r="D905" s="3" t="s">
        <v>309</v>
      </c>
      <c r="E905" s="3" t="str">
        <f>_xlfn.XLOOKUP(Tbl_BalanceHistory[[#This Row],[RespAgy]],Tbl_Agencies[Agy Code],Tbl_Agencies[Agy Sort])</f>
        <v>066000</v>
      </c>
      <c r="F905" s="2" t="str">
        <f>Tbl_BalanceHistory[[#This Row],[RespAgy]]&amp;": "&amp;Tbl_BalanceHistory[[#This Row],[RespAgency]]</f>
        <v>301: Department of Agriculture and Consumer Services</v>
      </c>
      <c r="G905" s="3">
        <v>301</v>
      </c>
      <c r="H905" s="3" t="s">
        <v>309</v>
      </c>
      <c r="I905" s="3" t="str">
        <f>_xlfn.XLOOKUP(Tbl_BalanceHistory[[#This Row],[AgyCode]],Tbl_Agencies[Agy Code],Tbl_Agencies[Agy Sort])</f>
        <v>066000</v>
      </c>
      <c r="J905" s="2" t="str">
        <f>Tbl_BalanceHistory[[#This Row],[AgyCode]]&amp;": "&amp;Tbl_BalanceHistory[[#This Row],[Agency Name]]</f>
        <v>301: Department of Agriculture and Consumer Services</v>
      </c>
      <c r="K905" s="1">
        <v>2016</v>
      </c>
      <c r="L905" s="3">
        <v>532</v>
      </c>
      <c r="M905" s="3" t="s">
        <v>315</v>
      </c>
      <c r="N905" s="2" t="str">
        <f>Tbl_BalanceHistory[[#This Row],[ProgramCode]]&amp;": "&amp;Tbl_BalanceHistory[[#This Row],[Program Name]]</f>
        <v>532: Agricultural Industry Marketing, Development, Promotion, and Improvement</v>
      </c>
      <c r="O905" s="3" t="s">
        <v>1730</v>
      </c>
      <c r="P905" s="1" t="str">
        <f>IF(Tbl_BalanceHistory[[#This Row],[FundCode]]="0100","GF",IF(Tbl_BalanceHistory[[#This Row],[FundCode]]="01000","GF","Hi Ed / OCR"))</f>
        <v>GF</v>
      </c>
      <c r="Q905" s="5">
        <v>5611913</v>
      </c>
      <c r="R905" s="5">
        <v>5211913</v>
      </c>
      <c r="S905" s="5">
        <v>400000</v>
      </c>
      <c r="T905" s="5">
        <v>0</v>
      </c>
      <c r="U905" s="3"/>
      <c r="V905" s="5">
        <v>400000</v>
      </c>
      <c r="W905" s="5">
        <v>0</v>
      </c>
      <c r="X905" s="5"/>
      <c r="Y905" s="5"/>
      <c r="Z905" s="5">
        <f>Tbl_BalanceHistory[[#This Row],[Discretionary Recommended - Pre 2022]]+Tbl_BalanceHistory[[#This Row],[Discretionary Balance Recommended: Policy]]+Tbl_BalanceHistory[[#This Row],[Discretionary Balance Recommended: Commitments]]</f>
        <v>0</v>
      </c>
      <c r="AA905" s="5">
        <f>Tbl_BalanceHistory[[#This Row],[Discretionary Balance]]-Tbl_BalanceHistory[[#This Row],[Discretionary Reappropriation]]</f>
        <v>400000</v>
      </c>
      <c r="AB905" s="2" t="s">
        <v>1812</v>
      </c>
      <c r="AC905" s="2"/>
      <c r="AD905" s="2"/>
      <c r="AE905" s="2"/>
    </row>
    <row r="906" spans="1:31" ht="75" x14ac:dyDescent="0.25">
      <c r="A906" s="2" t="s">
        <v>304</v>
      </c>
      <c r="B906" s="3">
        <v>5</v>
      </c>
      <c r="C906" s="3">
        <v>301</v>
      </c>
      <c r="D906" s="3" t="s">
        <v>309</v>
      </c>
      <c r="E906" s="3" t="str">
        <f>_xlfn.XLOOKUP(Tbl_BalanceHistory[[#This Row],[RespAgy]],Tbl_Agencies[Agy Code],Tbl_Agencies[Agy Sort])</f>
        <v>066000</v>
      </c>
      <c r="F906" s="2" t="str">
        <f>Tbl_BalanceHistory[[#This Row],[RespAgy]]&amp;": "&amp;Tbl_BalanceHistory[[#This Row],[RespAgency]]</f>
        <v>301: Department of Agriculture and Consumer Services</v>
      </c>
      <c r="G906" s="3">
        <v>301</v>
      </c>
      <c r="H906" s="3" t="s">
        <v>309</v>
      </c>
      <c r="I906" s="3" t="str">
        <f>_xlfn.XLOOKUP(Tbl_BalanceHistory[[#This Row],[AgyCode]],Tbl_Agencies[Agy Code],Tbl_Agencies[Agy Sort])</f>
        <v>066000</v>
      </c>
      <c r="J906" s="2" t="str">
        <f>Tbl_BalanceHistory[[#This Row],[AgyCode]]&amp;": "&amp;Tbl_BalanceHistory[[#This Row],[Agency Name]]</f>
        <v>301: Department of Agriculture and Consumer Services</v>
      </c>
      <c r="K906" s="1">
        <v>2017</v>
      </c>
      <c r="L906" s="3">
        <v>532</v>
      </c>
      <c r="M906" s="3" t="s">
        <v>315</v>
      </c>
      <c r="N906" s="2" t="str">
        <f>Tbl_BalanceHistory[[#This Row],[ProgramCode]]&amp;": "&amp;Tbl_BalanceHistory[[#This Row],[Program Name]]</f>
        <v>532: Agricultural Industry Marketing, Development, Promotion, and Improvement</v>
      </c>
      <c r="O906" s="3" t="s">
        <v>886</v>
      </c>
      <c r="P906" s="1" t="str">
        <f>IF(Tbl_BalanceHistory[[#This Row],[FundCode]]="0100","GF",IF(Tbl_BalanceHistory[[#This Row],[FundCode]]="01000","GF","Hi Ed / OCR"))</f>
        <v>GF</v>
      </c>
      <c r="Q906" s="5">
        <v>5621181</v>
      </c>
      <c r="R906" s="5">
        <v>5621181</v>
      </c>
      <c r="S906" s="5">
        <v>0</v>
      </c>
      <c r="T906" s="5">
        <v>0</v>
      </c>
      <c r="U906" s="3"/>
      <c r="V906" s="5">
        <v>0</v>
      </c>
      <c r="W906" s="5">
        <v>0</v>
      </c>
      <c r="X906" s="5"/>
      <c r="Y906" s="5"/>
      <c r="Z906" s="5">
        <f>Tbl_BalanceHistory[[#This Row],[Discretionary Recommended - Pre 2022]]+Tbl_BalanceHistory[[#This Row],[Discretionary Balance Recommended: Policy]]+Tbl_BalanceHistory[[#This Row],[Discretionary Balance Recommended: Commitments]]</f>
        <v>0</v>
      </c>
      <c r="AA906" s="5">
        <f>Tbl_BalanceHistory[[#This Row],[Discretionary Balance]]-Tbl_BalanceHistory[[#This Row],[Discretionary Reappropriation]]</f>
        <v>0</v>
      </c>
      <c r="AB906" s="2"/>
      <c r="AC906" s="2"/>
      <c r="AD906" s="2"/>
      <c r="AE906" s="2"/>
    </row>
    <row r="907" spans="1:31" ht="75" x14ac:dyDescent="0.25">
      <c r="A907" s="2" t="s">
        <v>304</v>
      </c>
      <c r="B907" s="3">
        <v>5</v>
      </c>
      <c r="C907" s="3">
        <v>301</v>
      </c>
      <c r="D907" s="3" t="s">
        <v>309</v>
      </c>
      <c r="E907" s="3" t="str">
        <f>_xlfn.XLOOKUP(Tbl_BalanceHistory[[#This Row],[RespAgy]],Tbl_Agencies[Agy Code],Tbl_Agencies[Agy Sort])</f>
        <v>066000</v>
      </c>
      <c r="F907" s="2" t="str">
        <f>Tbl_BalanceHistory[[#This Row],[RespAgy]]&amp;": "&amp;Tbl_BalanceHistory[[#This Row],[RespAgency]]</f>
        <v>301: Department of Agriculture and Consumer Services</v>
      </c>
      <c r="G907" s="3">
        <v>301</v>
      </c>
      <c r="H907" s="3" t="s">
        <v>309</v>
      </c>
      <c r="I907" s="3" t="str">
        <f>_xlfn.XLOOKUP(Tbl_BalanceHistory[[#This Row],[AgyCode]],Tbl_Agencies[Agy Code],Tbl_Agencies[Agy Sort])</f>
        <v>066000</v>
      </c>
      <c r="J907" s="2" t="str">
        <f>Tbl_BalanceHistory[[#This Row],[AgyCode]]&amp;": "&amp;Tbl_BalanceHistory[[#This Row],[Agency Name]]</f>
        <v>301: Department of Agriculture and Consumer Services</v>
      </c>
      <c r="K907" s="1">
        <v>2018</v>
      </c>
      <c r="L907" s="3">
        <v>532</v>
      </c>
      <c r="M907" s="3" t="s">
        <v>315</v>
      </c>
      <c r="N907" s="2" t="str">
        <f>Tbl_BalanceHistory[[#This Row],[ProgramCode]]&amp;": "&amp;Tbl_BalanceHistory[[#This Row],[Program Name]]</f>
        <v>532: Agricultural Industry Marketing, Development, Promotion, and Improvement</v>
      </c>
      <c r="O907" s="3" t="s">
        <v>886</v>
      </c>
      <c r="P907" s="1" t="str">
        <f>IF(Tbl_BalanceHistory[[#This Row],[FundCode]]="0100","GF",IF(Tbl_BalanceHistory[[#This Row],[FundCode]]="01000","GF","Hi Ed / OCR"))</f>
        <v>GF</v>
      </c>
      <c r="Q907" s="5">
        <v>5534711</v>
      </c>
      <c r="R907" s="5">
        <v>5534711</v>
      </c>
      <c r="S907" s="5">
        <v>0</v>
      </c>
      <c r="T907" s="5">
        <v>0</v>
      </c>
      <c r="U907" s="3"/>
      <c r="V907" s="5">
        <v>0</v>
      </c>
      <c r="W907" s="5">
        <v>0</v>
      </c>
      <c r="X907" s="5"/>
      <c r="Y907" s="5"/>
      <c r="Z907" s="5">
        <f>Tbl_BalanceHistory[[#This Row],[Discretionary Recommended - Pre 2022]]+Tbl_BalanceHistory[[#This Row],[Discretionary Balance Recommended: Policy]]+Tbl_BalanceHistory[[#This Row],[Discretionary Balance Recommended: Commitments]]</f>
        <v>0</v>
      </c>
      <c r="AA907" s="5">
        <f>Tbl_BalanceHistory[[#This Row],[Discretionary Balance]]-Tbl_BalanceHistory[[#This Row],[Discretionary Reappropriation]]</f>
        <v>0</v>
      </c>
      <c r="AB907" s="2"/>
      <c r="AC907" s="2"/>
      <c r="AD907" s="2"/>
      <c r="AE907" s="2"/>
    </row>
    <row r="908" spans="1:31" ht="75" x14ac:dyDescent="0.25">
      <c r="A908" s="2" t="s">
        <v>304</v>
      </c>
      <c r="B908" s="3">
        <v>5</v>
      </c>
      <c r="C908" s="3">
        <v>301</v>
      </c>
      <c r="D908" s="3" t="s">
        <v>309</v>
      </c>
      <c r="E908" s="3" t="str">
        <f>_xlfn.XLOOKUP(Tbl_BalanceHistory[[#This Row],[RespAgy]],Tbl_Agencies[Agy Code],Tbl_Agencies[Agy Sort])</f>
        <v>066000</v>
      </c>
      <c r="F908" s="2" t="str">
        <f>Tbl_BalanceHistory[[#This Row],[RespAgy]]&amp;": "&amp;Tbl_BalanceHistory[[#This Row],[RespAgency]]</f>
        <v>301: Department of Agriculture and Consumer Services</v>
      </c>
      <c r="G908" s="3">
        <v>301</v>
      </c>
      <c r="H908" s="3" t="s">
        <v>309</v>
      </c>
      <c r="I908" s="3" t="str">
        <f>_xlfn.XLOOKUP(Tbl_BalanceHistory[[#This Row],[AgyCode]],Tbl_Agencies[Agy Code],Tbl_Agencies[Agy Sort])</f>
        <v>066000</v>
      </c>
      <c r="J908" s="2" t="str">
        <f>Tbl_BalanceHistory[[#This Row],[AgyCode]]&amp;": "&amp;Tbl_BalanceHistory[[#This Row],[Agency Name]]</f>
        <v>301: Department of Agriculture and Consumer Services</v>
      </c>
      <c r="K908" s="1">
        <v>2019</v>
      </c>
      <c r="L908" s="3">
        <v>532</v>
      </c>
      <c r="M908" s="3" t="s">
        <v>315</v>
      </c>
      <c r="N908" s="2" t="str">
        <f>Tbl_BalanceHistory[[#This Row],[ProgramCode]]&amp;": "&amp;Tbl_BalanceHistory[[#This Row],[Program Name]]</f>
        <v>532: Agricultural Industry Marketing, Development, Promotion, and Improvement</v>
      </c>
      <c r="O908" s="3" t="s">
        <v>886</v>
      </c>
      <c r="P908" s="1" t="str">
        <f>IF(Tbl_BalanceHistory[[#This Row],[FundCode]]="0100","GF",IF(Tbl_BalanceHistory[[#This Row],[FundCode]]="01000","GF","Hi Ed / OCR"))</f>
        <v>GF</v>
      </c>
      <c r="Q908" s="5">
        <v>5361948</v>
      </c>
      <c r="R908" s="5">
        <v>5361948</v>
      </c>
      <c r="S908" s="5">
        <v>0</v>
      </c>
      <c r="T908" s="5">
        <v>0</v>
      </c>
      <c r="U908" s="3"/>
      <c r="V908" s="5">
        <v>0</v>
      </c>
      <c r="W908" s="5">
        <v>0</v>
      </c>
      <c r="X908" s="5"/>
      <c r="Y908" s="5"/>
      <c r="Z908" s="5">
        <f>Tbl_BalanceHistory[[#This Row],[Discretionary Recommended - Pre 2022]]+Tbl_BalanceHistory[[#This Row],[Discretionary Balance Recommended: Policy]]+Tbl_BalanceHistory[[#This Row],[Discretionary Balance Recommended: Commitments]]</f>
        <v>0</v>
      </c>
      <c r="AA908" s="5">
        <f>Tbl_BalanceHistory[[#This Row],[Discretionary Balance]]-Tbl_BalanceHistory[[#This Row],[Discretionary Reappropriation]]</f>
        <v>0</v>
      </c>
      <c r="AB908" s="2"/>
      <c r="AC908" s="2"/>
      <c r="AD908" s="2"/>
      <c r="AE908" s="2"/>
    </row>
    <row r="909" spans="1:31" ht="75" x14ac:dyDescent="0.25">
      <c r="A909" s="2" t="s">
        <v>304</v>
      </c>
      <c r="B909" s="3">
        <v>5</v>
      </c>
      <c r="C909" s="3">
        <v>301</v>
      </c>
      <c r="D909" s="3" t="s">
        <v>309</v>
      </c>
      <c r="E909" s="3" t="str">
        <f>_xlfn.XLOOKUP(Tbl_BalanceHistory[[#This Row],[RespAgy]],Tbl_Agencies[Agy Code],Tbl_Agencies[Agy Sort])</f>
        <v>066000</v>
      </c>
      <c r="F909" s="2" t="str">
        <f>Tbl_BalanceHistory[[#This Row],[RespAgy]]&amp;": "&amp;Tbl_BalanceHistory[[#This Row],[RespAgency]]</f>
        <v>301: Department of Agriculture and Consumer Services</v>
      </c>
      <c r="G909" s="3">
        <v>301</v>
      </c>
      <c r="H909" s="3" t="s">
        <v>309</v>
      </c>
      <c r="I909" s="3" t="str">
        <f>_xlfn.XLOOKUP(Tbl_BalanceHistory[[#This Row],[AgyCode]],Tbl_Agencies[Agy Code],Tbl_Agencies[Agy Sort])</f>
        <v>066000</v>
      </c>
      <c r="J909" s="2" t="str">
        <f>Tbl_BalanceHistory[[#This Row],[AgyCode]]&amp;": "&amp;Tbl_BalanceHistory[[#This Row],[Agency Name]]</f>
        <v>301: Department of Agriculture and Consumer Services</v>
      </c>
      <c r="K909" s="1">
        <v>2020</v>
      </c>
      <c r="L909" s="3">
        <v>532</v>
      </c>
      <c r="M909" s="3" t="s">
        <v>315</v>
      </c>
      <c r="N909" s="2" t="str">
        <f>Tbl_BalanceHistory[[#This Row],[ProgramCode]]&amp;": "&amp;Tbl_BalanceHistory[[#This Row],[Program Name]]</f>
        <v>532: Agricultural Industry Marketing, Development, Promotion, and Improvement</v>
      </c>
      <c r="O909" s="3" t="s">
        <v>886</v>
      </c>
      <c r="P909" s="1" t="str">
        <f>IF(Tbl_BalanceHistory[[#This Row],[FundCode]]="0100","GF",IF(Tbl_BalanceHistory[[#This Row],[FundCode]]="01000","GF","Hi Ed / OCR"))</f>
        <v>GF</v>
      </c>
      <c r="Q909" s="5">
        <v>5723668</v>
      </c>
      <c r="R909" s="5">
        <v>5423668</v>
      </c>
      <c r="S909" s="5">
        <v>300000</v>
      </c>
      <c r="T909" s="5">
        <v>0</v>
      </c>
      <c r="U909" s="3"/>
      <c r="V909" s="5">
        <v>300000</v>
      </c>
      <c r="W909" s="5">
        <v>0</v>
      </c>
      <c r="X909" s="5"/>
      <c r="Y909" s="5"/>
      <c r="Z909" s="5">
        <f>Tbl_BalanceHistory[[#This Row],[Discretionary Recommended - Pre 2022]]+Tbl_BalanceHistory[[#This Row],[Discretionary Balance Recommended: Policy]]+Tbl_BalanceHistory[[#This Row],[Discretionary Balance Recommended: Commitments]]</f>
        <v>0</v>
      </c>
      <c r="AA909" s="5">
        <f>Tbl_BalanceHistory[[#This Row],[Discretionary Balance]]-Tbl_BalanceHistory[[#This Row],[Discretionary Reappropriation]]</f>
        <v>300000</v>
      </c>
      <c r="AB909" s="2"/>
      <c r="AC909" s="2"/>
      <c r="AD909" s="2"/>
      <c r="AE909" s="2" t="s">
        <v>1813</v>
      </c>
    </row>
    <row r="910" spans="1:31" ht="90" x14ac:dyDescent="0.25">
      <c r="A910" s="2" t="s">
        <v>304</v>
      </c>
      <c r="B910" s="3">
        <v>5</v>
      </c>
      <c r="C910" s="3">
        <v>301</v>
      </c>
      <c r="D910" s="3" t="s">
        <v>309</v>
      </c>
      <c r="E910" s="3" t="str">
        <f>_xlfn.XLOOKUP(Tbl_BalanceHistory[[#This Row],[RespAgy]],Tbl_Agencies[Agy Code],Tbl_Agencies[Agy Sort])</f>
        <v>066000</v>
      </c>
      <c r="F910" s="2" t="str">
        <f>Tbl_BalanceHistory[[#This Row],[RespAgy]]&amp;": "&amp;Tbl_BalanceHistory[[#This Row],[RespAgency]]</f>
        <v>301: Department of Agriculture and Consumer Services</v>
      </c>
      <c r="G910" s="3">
        <v>301</v>
      </c>
      <c r="H910" s="3" t="s">
        <v>309</v>
      </c>
      <c r="I910" s="3" t="str">
        <f>_xlfn.XLOOKUP(Tbl_BalanceHistory[[#This Row],[AgyCode]],Tbl_Agencies[Agy Code],Tbl_Agencies[Agy Sort])</f>
        <v>066000</v>
      </c>
      <c r="J910" s="2" t="str">
        <f>Tbl_BalanceHistory[[#This Row],[AgyCode]]&amp;": "&amp;Tbl_BalanceHistory[[#This Row],[Agency Name]]</f>
        <v>301: Department of Agriculture and Consumer Services</v>
      </c>
      <c r="K910" s="1">
        <v>2021</v>
      </c>
      <c r="L910" s="3">
        <v>532</v>
      </c>
      <c r="M910" s="3" t="s">
        <v>315</v>
      </c>
      <c r="N910" s="2" t="str">
        <f>Tbl_BalanceHistory[[#This Row],[ProgramCode]]&amp;": "&amp;Tbl_BalanceHistory[[#This Row],[Program Name]]</f>
        <v>532: Agricultural Industry Marketing, Development, Promotion, and Improvement</v>
      </c>
      <c r="O910" s="3" t="s">
        <v>886</v>
      </c>
      <c r="P910" s="1" t="str">
        <f>IF(Tbl_BalanceHistory[[#This Row],[FundCode]]="0100","GF",IF(Tbl_BalanceHistory[[#This Row],[FundCode]]="01000","GF","Hi Ed / OCR"))</f>
        <v>GF</v>
      </c>
      <c r="Q910" s="5">
        <v>5027573</v>
      </c>
      <c r="R910" s="5">
        <v>4777573</v>
      </c>
      <c r="S910" s="5">
        <v>250000</v>
      </c>
      <c r="T910" s="5">
        <v>0</v>
      </c>
      <c r="U910" s="3"/>
      <c r="V910" s="5">
        <v>250000</v>
      </c>
      <c r="W910" s="5">
        <v>250000</v>
      </c>
      <c r="X910" s="5"/>
      <c r="Y910" s="5"/>
      <c r="Z910" s="5">
        <f>Tbl_BalanceHistory[[#This Row],[Discretionary Recommended - Pre 2022]]+Tbl_BalanceHistory[[#This Row],[Discretionary Balance Recommended: Policy]]+Tbl_BalanceHistory[[#This Row],[Discretionary Balance Recommended: Commitments]]</f>
        <v>250000</v>
      </c>
      <c r="AA910" s="5">
        <f>Tbl_BalanceHistory[[#This Row],[Discretionary Balance]]-Tbl_BalanceHistory[[#This Row],[Discretionary Reappropriation]]</f>
        <v>0</v>
      </c>
      <c r="AB910" s="2" t="s">
        <v>1814</v>
      </c>
      <c r="AC910" s="2"/>
      <c r="AD910" s="2"/>
      <c r="AE910" s="2" t="s">
        <v>1815</v>
      </c>
    </row>
    <row r="911" spans="1:31" ht="75" x14ac:dyDescent="0.25">
      <c r="A911" s="2" t="s">
        <v>304</v>
      </c>
      <c r="B911" s="3">
        <v>5</v>
      </c>
      <c r="C911" s="3">
        <v>301</v>
      </c>
      <c r="D911" s="3" t="s">
        <v>309</v>
      </c>
      <c r="E911" s="3" t="str">
        <f>_xlfn.XLOOKUP(Tbl_BalanceHistory[[#This Row],[RespAgy]],Tbl_Agencies[Agy Code],Tbl_Agencies[Agy Sort])</f>
        <v>066000</v>
      </c>
      <c r="F911" s="2" t="str">
        <f>Tbl_BalanceHistory[[#This Row],[RespAgy]]&amp;": "&amp;Tbl_BalanceHistory[[#This Row],[RespAgency]]</f>
        <v>301: Department of Agriculture and Consumer Services</v>
      </c>
      <c r="G911" s="3">
        <v>301</v>
      </c>
      <c r="H911" s="3" t="s">
        <v>309</v>
      </c>
      <c r="I911" s="3" t="str">
        <f>_xlfn.XLOOKUP(Tbl_BalanceHistory[[#This Row],[AgyCode]],Tbl_Agencies[Agy Code],Tbl_Agencies[Agy Sort])</f>
        <v>066000</v>
      </c>
      <c r="J911" s="2" t="str">
        <f>Tbl_BalanceHistory[[#This Row],[AgyCode]]&amp;": "&amp;Tbl_BalanceHistory[[#This Row],[Agency Name]]</f>
        <v>301: Department of Agriculture and Consumer Services</v>
      </c>
      <c r="K911" s="1">
        <v>2022</v>
      </c>
      <c r="L911" s="3">
        <v>532</v>
      </c>
      <c r="M911" s="3" t="s">
        <v>315</v>
      </c>
      <c r="N911" s="2" t="str">
        <f>Tbl_BalanceHistory[[#This Row],[ProgramCode]]&amp;": "&amp;Tbl_BalanceHistory[[#This Row],[Program Name]]</f>
        <v>532: Agricultural Industry Marketing, Development, Promotion, and Improvement</v>
      </c>
      <c r="O911" s="3" t="s">
        <v>886</v>
      </c>
      <c r="P911" s="1" t="str">
        <f>IF(Tbl_BalanceHistory[[#This Row],[FundCode]]="0100","GF",IF(Tbl_BalanceHistory[[#This Row],[FundCode]]="01000","GF","Hi Ed / OCR"))</f>
        <v>GF</v>
      </c>
      <c r="Q911" s="5">
        <v>6640040</v>
      </c>
      <c r="R911" s="5">
        <v>6317790.2999999998</v>
      </c>
      <c r="S911" s="5">
        <v>322249.7</v>
      </c>
      <c r="T911" s="5">
        <v>0</v>
      </c>
      <c r="U911" s="3"/>
      <c r="V911" s="5">
        <v>322249.7</v>
      </c>
      <c r="W911" s="5"/>
      <c r="X911" s="5">
        <v>0</v>
      </c>
      <c r="Y911" s="5">
        <v>0</v>
      </c>
      <c r="Z911" s="5">
        <f>Tbl_BalanceHistory[[#This Row],[Discretionary Recommended - Pre 2022]]+Tbl_BalanceHistory[[#This Row],[Discretionary Balance Recommended: Policy]]+Tbl_BalanceHistory[[#This Row],[Discretionary Balance Recommended: Commitments]]</f>
        <v>0</v>
      </c>
      <c r="AA911" s="5">
        <f>Tbl_BalanceHistory[[#This Row],[Discretionary Balance]]-Tbl_BalanceHistory[[#This Row],[Discretionary Reappropriation]]</f>
        <v>322249.7</v>
      </c>
      <c r="AB911" s="2"/>
      <c r="AC911" s="2"/>
      <c r="AD911" s="2"/>
      <c r="AE911" s="2"/>
    </row>
    <row r="912" spans="1:31" ht="315" x14ac:dyDescent="0.25">
      <c r="A912" s="2" t="s">
        <v>304</v>
      </c>
      <c r="B912" s="3">
        <v>5</v>
      </c>
      <c r="C912" s="3">
        <v>301</v>
      </c>
      <c r="D912" s="3" t="s">
        <v>309</v>
      </c>
      <c r="E912" s="3" t="str">
        <f>_xlfn.XLOOKUP(Tbl_BalanceHistory[[#This Row],[RespAgy]],Tbl_Agencies[Agy Code],Tbl_Agencies[Agy Sort])</f>
        <v>066000</v>
      </c>
      <c r="F912" s="2" t="str">
        <f>Tbl_BalanceHistory[[#This Row],[RespAgy]]&amp;": "&amp;Tbl_BalanceHistory[[#This Row],[RespAgency]]</f>
        <v>301: Department of Agriculture and Consumer Services</v>
      </c>
      <c r="G912" s="3">
        <v>301</v>
      </c>
      <c r="H912" s="3" t="s">
        <v>309</v>
      </c>
      <c r="I912" s="3" t="str">
        <f>_xlfn.XLOOKUP(Tbl_BalanceHistory[[#This Row],[AgyCode]],Tbl_Agencies[Agy Code],Tbl_Agencies[Agy Sort])</f>
        <v>066000</v>
      </c>
      <c r="J912" s="2" t="str">
        <f>Tbl_BalanceHistory[[#This Row],[AgyCode]]&amp;": "&amp;Tbl_BalanceHistory[[#This Row],[Agency Name]]</f>
        <v>301: Department of Agriculture and Consumer Services</v>
      </c>
      <c r="K912" s="1">
        <v>2023</v>
      </c>
      <c r="L912" s="3">
        <v>532</v>
      </c>
      <c r="M912" s="3" t="s">
        <v>315</v>
      </c>
      <c r="N912" s="2" t="str">
        <f>Tbl_BalanceHistory[[#This Row],[ProgramCode]]&amp;": "&amp;Tbl_BalanceHistory[[#This Row],[Program Name]]</f>
        <v>532: Agricultural Industry Marketing, Development, Promotion, and Improvement</v>
      </c>
      <c r="O912" s="3" t="s">
        <v>886</v>
      </c>
      <c r="P912" s="1" t="str">
        <f>IF(Tbl_BalanceHistory[[#This Row],[FundCode]]="0100","GF",IF(Tbl_BalanceHistory[[#This Row],[FundCode]]="01000","GF","Hi Ed / OCR"))</f>
        <v>GF</v>
      </c>
      <c r="Q912" s="5">
        <v>6970040</v>
      </c>
      <c r="R912" s="5">
        <v>6468384.8899999997</v>
      </c>
      <c r="S912" s="5">
        <v>501655.11</v>
      </c>
      <c r="T912" s="5">
        <v>0</v>
      </c>
      <c r="U912" s="3"/>
      <c r="V912" s="5">
        <v>501655.11</v>
      </c>
      <c r="W912" s="5">
        <v>0</v>
      </c>
      <c r="X912" s="5">
        <v>55121.31</v>
      </c>
      <c r="Y912" s="5">
        <v>48844.07</v>
      </c>
      <c r="Z912" s="5">
        <v>103965.38</v>
      </c>
      <c r="AA912" s="5">
        <v>397689.73</v>
      </c>
      <c r="AB912" s="2"/>
      <c r="AC912" s="2" t="s">
        <v>2368</v>
      </c>
      <c r="AD912" s="2" t="s">
        <v>2369</v>
      </c>
      <c r="AE912" s="2" t="s">
        <v>2370</v>
      </c>
    </row>
    <row r="913" spans="1:31" ht="90" x14ac:dyDescent="0.25">
      <c r="A913" s="2" t="s">
        <v>304</v>
      </c>
      <c r="B913" s="3">
        <v>5</v>
      </c>
      <c r="C913" s="3">
        <v>301</v>
      </c>
      <c r="D913" s="3" t="s">
        <v>309</v>
      </c>
      <c r="E913" s="3" t="str">
        <f>_xlfn.XLOOKUP(Tbl_BalanceHistory[[#This Row],[RespAgy]],Tbl_Agencies[Agy Code],Tbl_Agencies[Agy Sort])</f>
        <v>066000</v>
      </c>
      <c r="F913" s="2" t="str">
        <f>Tbl_BalanceHistory[[#This Row],[RespAgy]]&amp;": "&amp;Tbl_BalanceHistory[[#This Row],[RespAgency]]</f>
        <v>301: Department of Agriculture and Consumer Services</v>
      </c>
      <c r="G913" s="3">
        <v>301</v>
      </c>
      <c r="H913" s="3" t="s">
        <v>309</v>
      </c>
      <c r="I913" s="3" t="str">
        <f>_xlfn.XLOOKUP(Tbl_BalanceHistory[[#This Row],[AgyCode]],Tbl_Agencies[Agy Code],Tbl_Agencies[Agy Sort])</f>
        <v>066000</v>
      </c>
      <c r="J913" s="2" t="str">
        <f>Tbl_BalanceHistory[[#This Row],[AgyCode]]&amp;": "&amp;Tbl_BalanceHistory[[#This Row],[Agency Name]]</f>
        <v>301: Department of Agriculture and Consumer Services</v>
      </c>
      <c r="K913" s="1">
        <v>2024</v>
      </c>
      <c r="L913" s="3">
        <v>532</v>
      </c>
      <c r="M913" s="3" t="s">
        <v>315</v>
      </c>
      <c r="N913" s="2" t="str">
        <f>Tbl_BalanceHistory[[#This Row],[ProgramCode]]&amp;": "&amp;Tbl_BalanceHistory[[#This Row],[Program Name]]</f>
        <v>532: Agricultural Industry Marketing, Development, Promotion, and Improvement</v>
      </c>
      <c r="O913" s="3" t="s">
        <v>886</v>
      </c>
      <c r="P913" s="1" t="str">
        <f>IF(Tbl_BalanceHistory[[#This Row],[FundCode]]="0100","GF",IF(Tbl_BalanceHistory[[#This Row],[FundCode]]="01000","GF","Hi Ed / OCR"))</f>
        <v>GF</v>
      </c>
      <c r="Q913" s="5">
        <v>7707505.3799999999</v>
      </c>
      <c r="R913" s="5">
        <v>7428073.7699999996</v>
      </c>
      <c r="S913" s="5">
        <v>279431.61</v>
      </c>
      <c r="T913" s="5">
        <v>0</v>
      </c>
      <c r="U913" s="3"/>
      <c r="V913" s="5">
        <v>279431.61</v>
      </c>
      <c r="W913" s="5">
        <v>0</v>
      </c>
      <c r="X913" s="5">
        <v>0</v>
      </c>
      <c r="Y913" s="5">
        <v>230247</v>
      </c>
      <c r="Z913" s="5">
        <v>230247</v>
      </c>
      <c r="AA913" s="5">
        <v>49184.609999999986</v>
      </c>
      <c r="AB913" s="2"/>
      <c r="AC913" s="2"/>
      <c r="AD913" s="2" t="s">
        <v>2529</v>
      </c>
      <c r="AE913" s="2" t="s">
        <v>2530</v>
      </c>
    </row>
    <row r="914" spans="1:31" ht="45" x14ac:dyDescent="0.25">
      <c r="A914" s="2" t="s">
        <v>304</v>
      </c>
      <c r="B914" s="3">
        <v>5</v>
      </c>
      <c r="C914" s="3">
        <v>301</v>
      </c>
      <c r="D914" s="3" t="s">
        <v>309</v>
      </c>
      <c r="E914" s="3" t="str">
        <f>_xlfn.XLOOKUP(Tbl_BalanceHistory[[#This Row],[RespAgy]],Tbl_Agencies[Agy Code],Tbl_Agencies[Agy Sort])</f>
        <v>066000</v>
      </c>
      <c r="F914" s="2" t="str">
        <f>Tbl_BalanceHistory[[#This Row],[RespAgy]]&amp;": "&amp;Tbl_BalanceHistory[[#This Row],[RespAgency]]</f>
        <v>301: Department of Agriculture and Consumer Services</v>
      </c>
      <c r="G914" s="3">
        <v>301</v>
      </c>
      <c r="H914" s="3" t="s">
        <v>309</v>
      </c>
      <c r="I914" s="3" t="str">
        <f>_xlfn.XLOOKUP(Tbl_BalanceHistory[[#This Row],[AgyCode]],Tbl_Agencies[Agy Code],Tbl_Agencies[Agy Sort])</f>
        <v>066000</v>
      </c>
      <c r="J914" s="2" t="str">
        <f>Tbl_BalanceHistory[[#This Row],[AgyCode]]&amp;": "&amp;Tbl_BalanceHistory[[#This Row],[Agency Name]]</f>
        <v>301: Department of Agriculture and Consumer Services</v>
      </c>
      <c r="K914" s="1">
        <v>2014</v>
      </c>
      <c r="L914" s="3">
        <v>534</v>
      </c>
      <c r="M914" s="3" t="s">
        <v>82</v>
      </c>
      <c r="N914" s="2" t="str">
        <f>Tbl_BalanceHistory[[#This Row],[ProgramCode]]&amp;": "&amp;Tbl_BalanceHistory[[#This Row],[Program Name]]</f>
        <v>534: Economic Development Services</v>
      </c>
      <c r="O914" s="3" t="s">
        <v>1730</v>
      </c>
      <c r="P914" s="1" t="str">
        <f>IF(Tbl_BalanceHistory[[#This Row],[FundCode]]="0100","GF",IF(Tbl_BalanceHistory[[#This Row],[FundCode]]="01000","GF","Hi Ed / OCR"))</f>
        <v>GF</v>
      </c>
      <c r="Q914" s="5">
        <v>112965</v>
      </c>
      <c r="R914" s="5">
        <v>82472.58</v>
      </c>
      <c r="S914" s="5">
        <v>30492</v>
      </c>
      <c r="T914" s="5">
        <v>0</v>
      </c>
      <c r="U914" s="3"/>
      <c r="V914" s="5">
        <v>30492</v>
      </c>
      <c r="W914" s="5">
        <v>30000</v>
      </c>
      <c r="X914" s="5"/>
      <c r="Y914" s="5"/>
      <c r="Z914" s="5">
        <f>Tbl_BalanceHistory[[#This Row],[Discretionary Recommended - Pre 2022]]+Tbl_BalanceHistory[[#This Row],[Discretionary Balance Recommended: Policy]]+Tbl_BalanceHistory[[#This Row],[Discretionary Balance Recommended: Commitments]]</f>
        <v>30000</v>
      </c>
      <c r="AA914" s="5">
        <f>Tbl_BalanceHistory[[#This Row],[Discretionary Balance]]-Tbl_BalanceHistory[[#This Row],[Discretionary Reappropriation]]</f>
        <v>492</v>
      </c>
      <c r="AB914" s="2" t="s">
        <v>1791</v>
      </c>
      <c r="AC914" s="2"/>
      <c r="AD914" s="2"/>
      <c r="AE914" s="2"/>
    </row>
    <row r="915" spans="1:31" ht="45" x14ac:dyDescent="0.25">
      <c r="A915" s="2" t="s">
        <v>304</v>
      </c>
      <c r="B915" s="3">
        <v>5</v>
      </c>
      <c r="C915" s="3">
        <v>301</v>
      </c>
      <c r="D915" s="3" t="s">
        <v>309</v>
      </c>
      <c r="E915" s="3" t="str">
        <f>_xlfn.XLOOKUP(Tbl_BalanceHistory[[#This Row],[RespAgy]],Tbl_Agencies[Agy Code],Tbl_Agencies[Agy Sort])</f>
        <v>066000</v>
      </c>
      <c r="F915" s="2" t="str">
        <f>Tbl_BalanceHistory[[#This Row],[RespAgy]]&amp;": "&amp;Tbl_BalanceHistory[[#This Row],[RespAgency]]</f>
        <v>301: Department of Agriculture and Consumer Services</v>
      </c>
      <c r="G915" s="3">
        <v>301</v>
      </c>
      <c r="H915" s="3" t="s">
        <v>309</v>
      </c>
      <c r="I915" s="3" t="str">
        <f>_xlfn.XLOOKUP(Tbl_BalanceHistory[[#This Row],[AgyCode]],Tbl_Agencies[Agy Code],Tbl_Agencies[Agy Sort])</f>
        <v>066000</v>
      </c>
      <c r="J915" s="2" t="str">
        <f>Tbl_BalanceHistory[[#This Row],[AgyCode]]&amp;": "&amp;Tbl_BalanceHistory[[#This Row],[Agency Name]]</f>
        <v>301: Department of Agriculture and Consumer Services</v>
      </c>
      <c r="K915" s="1">
        <v>2015</v>
      </c>
      <c r="L915" s="3">
        <v>534</v>
      </c>
      <c r="M915" s="3" t="s">
        <v>82</v>
      </c>
      <c r="N915" s="2" t="str">
        <f>Tbl_BalanceHistory[[#This Row],[ProgramCode]]&amp;": "&amp;Tbl_BalanceHistory[[#This Row],[Program Name]]</f>
        <v>534: Economic Development Services</v>
      </c>
      <c r="O915" s="3" t="s">
        <v>1730</v>
      </c>
      <c r="P915" s="1" t="str">
        <f>IF(Tbl_BalanceHistory[[#This Row],[FundCode]]="0100","GF",IF(Tbl_BalanceHistory[[#This Row],[FundCode]]="01000","GF","Hi Ed / OCR"))</f>
        <v>GF</v>
      </c>
      <c r="Q915" s="5">
        <v>112963</v>
      </c>
      <c r="R915" s="5">
        <v>112963</v>
      </c>
      <c r="S915" s="5">
        <v>0</v>
      </c>
      <c r="T915" s="5">
        <v>0</v>
      </c>
      <c r="U915" s="3"/>
      <c r="V915" s="5">
        <v>0</v>
      </c>
      <c r="W915" s="5">
        <v>0</v>
      </c>
      <c r="X915" s="5"/>
      <c r="Y915" s="5"/>
      <c r="Z915" s="5">
        <f>Tbl_BalanceHistory[[#This Row],[Discretionary Recommended - Pre 2022]]+Tbl_BalanceHistory[[#This Row],[Discretionary Balance Recommended: Policy]]+Tbl_BalanceHistory[[#This Row],[Discretionary Balance Recommended: Commitments]]</f>
        <v>0</v>
      </c>
      <c r="AA915" s="5">
        <f>Tbl_BalanceHistory[[#This Row],[Discretionary Balance]]-Tbl_BalanceHistory[[#This Row],[Discretionary Reappropriation]]</f>
        <v>0</v>
      </c>
      <c r="AB915" s="2"/>
      <c r="AC915" s="2"/>
      <c r="AD915" s="2"/>
      <c r="AE915" s="2"/>
    </row>
    <row r="916" spans="1:31" ht="45" x14ac:dyDescent="0.25">
      <c r="A916" s="2" t="s">
        <v>304</v>
      </c>
      <c r="B916" s="3">
        <v>5</v>
      </c>
      <c r="C916" s="3">
        <v>301</v>
      </c>
      <c r="D916" s="3" t="s">
        <v>309</v>
      </c>
      <c r="E916" s="3" t="str">
        <f>_xlfn.XLOOKUP(Tbl_BalanceHistory[[#This Row],[RespAgy]],Tbl_Agencies[Agy Code],Tbl_Agencies[Agy Sort])</f>
        <v>066000</v>
      </c>
      <c r="F916" s="2" t="str">
        <f>Tbl_BalanceHistory[[#This Row],[RespAgy]]&amp;": "&amp;Tbl_BalanceHistory[[#This Row],[RespAgency]]</f>
        <v>301: Department of Agriculture and Consumer Services</v>
      </c>
      <c r="G916" s="3">
        <v>301</v>
      </c>
      <c r="H916" s="3" t="s">
        <v>309</v>
      </c>
      <c r="I916" s="3" t="str">
        <f>_xlfn.XLOOKUP(Tbl_BalanceHistory[[#This Row],[AgyCode]],Tbl_Agencies[Agy Code],Tbl_Agencies[Agy Sort])</f>
        <v>066000</v>
      </c>
      <c r="J916" s="2" t="str">
        <f>Tbl_BalanceHistory[[#This Row],[AgyCode]]&amp;": "&amp;Tbl_BalanceHistory[[#This Row],[Agency Name]]</f>
        <v>301: Department of Agriculture and Consumer Services</v>
      </c>
      <c r="K916" s="1">
        <v>2016</v>
      </c>
      <c r="L916" s="3">
        <v>534</v>
      </c>
      <c r="M916" s="3" t="s">
        <v>82</v>
      </c>
      <c r="N916" s="2" t="str">
        <f>Tbl_BalanceHistory[[#This Row],[ProgramCode]]&amp;": "&amp;Tbl_BalanceHistory[[#This Row],[Program Name]]</f>
        <v>534: Economic Development Services</v>
      </c>
      <c r="O916" s="3" t="s">
        <v>1730</v>
      </c>
      <c r="P916" s="1" t="str">
        <f>IF(Tbl_BalanceHistory[[#This Row],[FundCode]]="0100","GF",IF(Tbl_BalanceHistory[[#This Row],[FundCode]]="01000","GF","Hi Ed / OCR"))</f>
        <v>GF</v>
      </c>
      <c r="Q916" s="5">
        <v>117150</v>
      </c>
      <c r="R916" s="5">
        <v>117145.54</v>
      </c>
      <c r="S916" s="5">
        <v>4</v>
      </c>
      <c r="T916" s="5">
        <v>0</v>
      </c>
      <c r="U916" s="3"/>
      <c r="V916" s="5">
        <v>4</v>
      </c>
      <c r="W916" s="5">
        <v>0</v>
      </c>
      <c r="X916" s="5"/>
      <c r="Y916" s="5"/>
      <c r="Z916" s="5">
        <f>Tbl_BalanceHistory[[#This Row],[Discretionary Recommended - Pre 2022]]+Tbl_BalanceHistory[[#This Row],[Discretionary Balance Recommended: Policy]]+Tbl_BalanceHistory[[#This Row],[Discretionary Balance Recommended: Commitments]]</f>
        <v>0</v>
      </c>
      <c r="AA916" s="5">
        <f>Tbl_BalanceHistory[[#This Row],[Discretionary Balance]]-Tbl_BalanceHistory[[#This Row],[Discretionary Reappropriation]]</f>
        <v>4</v>
      </c>
      <c r="AB916" s="2" t="s">
        <v>1816</v>
      </c>
      <c r="AC916" s="2"/>
      <c r="AD916" s="2"/>
      <c r="AE916" s="2"/>
    </row>
    <row r="917" spans="1:31" ht="45" x14ac:dyDescent="0.25">
      <c r="A917" s="2" t="s">
        <v>304</v>
      </c>
      <c r="B917" s="3">
        <v>5</v>
      </c>
      <c r="C917" s="3">
        <v>301</v>
      </c>
      <c r="D917" s="3" t="s">
        <v>309</v>
      </c>
      <c r="E917" s="3" t="str">
        <f>_xlfn.XLOOKUP(Tbl_BalanceHistory[[#This Row],[RespAgy]],Tbl_Agencies[Agy Code],Tbl_Agencies[Agy Sort])</f>
        <v>066000</v>
      </c>
      <c r="F917" s="2" t="str">
        <f>Tbl_BalanceHistory[[#This Row],[RespAgy]]&amp;": "&amp;Tbl_BalanceHistory[[#This Row],[RespAgency]]</f>
        <v>301: Department of Agriculture and Consumer Services</v>
      </c>
      <c r="G917" s="3">
        <v>301</v>
      </c>
      <c r="H917" s="3" t="s">
        <v>309</v>
      </c>
      <c r="I917" s="3" t="str">
        <f>_xlfn.XLOOKUP(Tbl_BalanceHistory[[#This Row],[AgyCode]],Tbl_Agencies[Agy Code],Tbl_Agencies[Agy Sort])</f>
        <v>066000</v>
      </c>
      <c r="J917" s="2" t="str">
        <f>Tbl_BalanceHistory[[#This Row],[AgyCode]]&amp;": "&amp;Tbl_BalanceHistory[[#This Row],[Agency Name]]</f>
        <v>301: Department of Agriculture and Consumer Services</v>
      </c>
      <c r="K917" s="1">
        <v>2017</v>
      </c>
      <c r="L917" s="3">
        <v>534</v>
      </c>
      <c r="M917" s="3" t="s">
        <v>82</v>
      </c>
      <c r="N917" s="2" t="str">
        <f>Tbl_BalanceHistory[[#This Row],[ProgramCode]]&amp;": "&amp;Tbl_BalanceHistory[[#This Row],[Program Name]]</f>
        <v>534: Economic Development Services</v>
      </c>
      <c r="O917" s="3" t="s">
        <v>886</v>
      </c>
      <c r="P917" s="1" t="str">
        <f>IF(Tbl_BalanceHistory[[#This Row],[FundCode]]="0100","GF",IF(Tbl_BalanceHistory[[#This Row],[FundCode]]="01000","GF","Hi Ed / OCR"))</f>
        <v>GF</v>
      </c>
      <c r="Q917" s="5">
        <v>191849</v>
      </c>
      <c r="R917" s="5">
        <v>191845.06</v>
      </c>
      <c r="S917" s="5">
        <v>3</v>
      </c>
      <c r="T917" s="5">
        <v>0</v>
      </c>
      <c r="U917" s="3"/>
      <c r="V917" s="5">
        <v>3</v>
      </c>
      <c r="W917" s="5">
        <v>0</v>
      </c>
      <c r="X917" s="5"/>
      <c r="Y917" s="5"/>
      <c r="Z917" s="5">
        <f>Tbl_BalanceHistory[[#This Row],[Discretionary Recommended - Pre 2022]]+Tbl_BalanceHistory[[#This Row],[Discretionary Balance Recommended: Policy]]+Tbl_BalanceHistory[[#This Row],[Discretionary Balance Recommended: Commitments]]</f>
        <v>0</v>
      </c>
      <c r="AA917" s="5">
        <f>Tbl_BalanceHistory[[#This Row],[Discretionary Balance]]-Tbl_BalanceHistory[[#This Row],[Discretionary Reappropriation]]</f>
        <v>3</v>
      </c>
      <c r="AB917" s="2"/>
      <c r="AC917" s="2"/>
      <c r="AD917" s="2"/>
      <c r="AE917" s="2"/>
    </row>
    <row r="918" spans="1:31" ht="45" x14ac:dyDescent="0.25">
      <c r="A918" s="2" t="s">
        <v>304</v>
      </c>
      <c r="B918" s="3">
        <v>5</v>
      </c>
      <c r="C918" s="3">
        <v>301</v>
      </c>
      <c r="D918" s="3" t="s">
        <v>309</v>
      </c>
      <c r="E918" s="3" t="str">
        <f>_xlfn.XLOOKUP(Tbl_BalanceHistory[[#This Row],[RespAgy]],Tbl_Agencies[Agy Code],Tbl_Agencies[Agy Sort])</f>
        <v>066000</v>
      </c>
      <c r="F918" s="2" t="str">
        <f>Tbl_BalanceHistory[[#This Row],[RespAgy]]&amp;": "&amp;Tbl_BalanceHistory[[#This Row],[RespAgency]]</f>
        <v>301: Department of Agriculture and Consumer Services</v>
      </c>
      <c r="G918" s="3">
        <v>301</v>
      </c>
      <c r="H918" s="3" t="s">
        <v>309</v>
      </c>
      <c r="I918" s="3" t="str">
        <f>_xlfn.XLOOKUP(Tbl_BalanceHistory[[#This Row],[AgyCode]],Tbl_Agencies[Agy Code],Tbl_Agencies[Agy Sort])</f>
        <v>066000</v>
      </c>
      <c r="J918" s="2" t="str">
        <f>Tbl_BalanceHistory[[#This Row],[AgyCode]]&amp;": "&amp;Tbl_BalanceHistory[[#This Row],[Agency Name]]</f>
        <v>301: Department of Agriculture and Consumer Services</v>
      </c>
      <c r="K918" s="1">
        <v>2018</v>
      </c>
      <c r="L918" s="3">
        <v>534</v>
      </c>
      <c r="M918" s="3" t="s">
        <v>82</v>
      </c>
      <c r="N918" s="2" t="str">
        <f>Tbl_BalanceHistory[[#This Row],[ProgramCode]]&amp;": "&amp;Tbl_BalanceHistory[[#This Row],[Program Name]]</f>
        <v>534: Economic Development Services</v>
      </c>
      <c r="O918" s="3" t="s">
        <v>886</v>
      </c>
      <c r="P918" s="1" t="str">
        <f>IF(Tbl_BalanceHistory[[#This Row],[FundCode]]="0100","GF",IF(Tbl_BalanceHistory[[#This Row],[FundCode]]="01000","GF","Hi Ed / OCR"))</f>
        <v>GF</v>
      </c>
      <c r="Q918" s="5">
        <v>202480</v>
      </c>
      <c r="R918" s="5">
        <v>202480</v>
      </c>
      <c r="S918" s="5">
        <v>0</v>
      </c>
      <c r="T918" s="5">
        <v>0</v>
      </c>
      <c r="U918" s="3"/>
      <c r="V918" s="5">
        <v>0</v>
      </c>
      <c r="W918" s="5">
        <v>0</v>
      </c>
      <c r="X918" s="5"/>
      <c r="Y918" s="5"/>
      <c r="Z918" s="5">
        <f>Tbl_BalanceHistory[[#This Row],[Discretionary Recommended - Pre 2022]]+Tbl_BalanceHistory[[#This Row],[Discretionary Balance Recommended: Policy]]+Tbl_BalanceHistory[[#This Row],[Discretionary Balance Recommended: Commitments]]</f>
        <v>0</v>
      </c>
      <c r="AA918" s="5">
        <f>Tbl_BalanceHistory[[#This Row],[Discretionary Balance]]-Tbl_BalanceHistory[[#This Row],[Discretionary Reappropriation]]</f>
        <v>0</v>
      </c>
      <c r="AB918" s="2"/>
      <c r="AC918" s="2"/>
      <c r="AD918" s="2"/>
      <c r="AE918" s="2"/>
    </row>
    <row r="919" spans="1:31" ht="45" x14ac:dyDescent="0.25">
      <c r="A919" s="2" t="s">
        <v>304</v>
      </c>
      <c r="B919" s="3">
        <v>5</v>
      </c>
      <c r="C919" s="3">
        <v>301</v>
      </c>
      <c r="D919" s="3" t="s">
        <v>309</v>
      </c>
      <c r="E919" s="3" t="str">
        <f>_xlfn.XLOOKUP(Tbl_BalanceHistory[[#This Row],[RespAgy]],Tbl_Agencies[Agy Code],Tbl_Agencies[Agy Sort])</f>
        <v>066000</v>
      </c>
      <c r="F919" s="2" t="str">
        <f>Tbl_BalanceHistory[[#This Row],[RespAgy]]&amp;": "&amp;Tbl_BalanceHistory[[#This Row],[RespAgency]]</f>
        <v>301: Department of Agriculture and Consumer Services</v>
      </c>
      <c r="G919" s="3">
        <v>301</v>
      </c>
      <c r="H919" s="3" t="s">
        <v>309</v>
      </c>
      <c r="I919" s="3" t="str">
        <f>_xlfn.XLOOKUP(Tbl_BalanceHistory[[#This Row],[AgyCode]],Tbl_Agencies[Agy Code],Tbl_Agencies[Agy Sort])</f>
        <v>066000</v>
      </c>
      <c r="J919" s="2" t="str">
        <f>Tbl_BalanceHistory[[#This Row],[AgyCode]]&amp;": "&amp;Tbl_BalanceHistory[[#This Row],[Agency Name]]</f>
        <v>301: Department of Agriculture and Consumer Services</v>
      </c>
      <c r="K919" s="1">
        <v>2019</v>
      </c>
      <c r="L919" s="3">
        <v>534</v>
      </c>
      <c r="M919" s="3" t="s">
        <v>82</v>
      </c>
      <c r="N919" s="2" t="str">
        <f>Tbl_BalanceHistory[[#This Row],[ProgramCode]]&amp;": "&amp;Tbl_BalanceHistory[[#This Row],[Program Name]]</f>
        <v>534: Economic Development Services</v>
      </c>
      <c r="O919" s="3" t="s">
        <v>886</v>
      </c>
      <c r="P919" s="1" t="str">
        <f>IF(Tbl_BalanceHistory[[#This Row],[FundCode]]="0100","GF",IF(Tbl_BalanceHistory[[#This Row],[FundCode]]="01000","GF","Hi Ed / OCR"))</f>
        <v>GF</v>
      </c>
      <c r="Q919" s="5">
        <v>163894</v>
      </c>
      <c r="R919" s="5">
        <v>163894</v>
      </c>
      <c r="S919" s="5">
        <v>0</v>
      </c>
      <c r="T919" s="5">
        <v>0</v>
      </c>
      <c r="U919" s="3"/>
      <c r="V919" s="5">
        <v>0</v>
      </c>
      <c r="W919" s="5">
        <v>0</v>
      </c>
      <c r="X919" s="5"/>
      <c r="Y919" s="5"/>
      <c r="Z919" s="5">
        <f>Tbl_BalanceHistory[[#This Row],[Discretionary Recommended - Pre 2022]]+Tbl_BalanceHistory[[#This Row],[Discretionary Balance Recommended: Policy]]+Tbl_BalanceHistory[[#This Row],[Discretionary Balance Recommended: Commitments]]</f>
        <v>0</v>
      </c>
      <c r="AA919" s="5">
        <f>Tbl_BalanceHistory[[#This Row],[Discretionary Balance]]-Tbl_BalanceHistory[[#This Row],[Discretionary Reappropriation]]</f>
        <v>0</v>
      </c>
      <c r="AB919" s="2"/>
      <c r="AC919" s="2"/>
      <c r="AD919" s="2"/>
      <c r="AE919" s="2"/>
    </row>
    <row r="920" spans="1:31" ht="45" x14ac:dyDescent="0.25">
      <c r="A920" s="2" t="s">
        <v>304</v>
      </c>
      <c r="B920" s="3">
        <v>5</v>
      </c>
      <c r="C920" s="3">
        <v>301</v>
      </c>
      <c r="D920" s="3" t="s">
        <v>309</v>
      </c>
      <c r="E920" s="3" t="str">
        <f>_xlfn.XLOOKUP(Tbl_BalanceHistory[[#This Row],[RespAgy]],Tbl_Agencies[Agy Code],Tbl_Agencies[Agy Sort])</f>
        <v>066000</v>
      </c>
      <c r="F920" s="2" t="str">
        <f>Tbl_BalanceHistory[[#This Row],[RespAgy]]&amp;": "&amp;Tbl_BalanceHistory[[#This Row],[RespAgency]]</f>
        <v>301: Department of Agriculture and Consumer Services</v>
      </c>
      <c r="G920" s="3">
        <v>301</v>
      </c>
      <c r="H920" s="3" t="s">
        <v>309</v>
      </c>
      <c r="I920" s="3" t="str">
        <f>_xlfn.XLOOKUP(Tbl_BalanceHistory[[#This Row],[AgyCode]],Tbl_Agencies[Agy Code],Tbl_Agencies[Agy Sort])</f>
        <v>066000</v>
      </c>
      <c r="J920" s="2" t="str">
        <f>Tbl_BalanceHistory[[#This Row],[AgyCode]]&amp;": "&amp;Tbl_BalanceHistory[[#This Row],[Agency Name]]</f>
        <v>301: Department of Agriculture and Consumer Services</v>
      </c>
      <c r="K920" s="1">
        <v>2020</v>
      </c>
      <c r="L920" s="3">
        <v>534</v>
      </c>
      <c r="M920" s="3" t="s">
        <v>82</v>
      </c>
      <c r="N920" s="2" t="str">
        <f>Tbl_BalanceHistory[[#This Row],[ProgramCode]]&amp;": "&amp;Tbl_BalanceHistory[[#This Row],[Program Name]]</f>
        <v>534: Economic Development Services</v>
      </c>
      <c r="O920" s="3" t="s">
        <v>886</v>
      </c>
      <c r="P920" s="1" t="str">
        <f>IF(Tbl_BalanceHistory[[#This Row],[FundCode]]="0100","GF",IF(Tbl_BalanceHistory[[#This Row],[FundCode]]="01000","GF","Hi Ed / OCR"))</f>
        <v>GF</v>
      </c>
      <c r="Q920" s="5">
        <v>217372</v>
      </c>
      <c r="R920" s="5">
        <v>217372</v>
      </c>
      <c r="S920" s="5">
        <v>0</v>
      </c>
      <c r="T920" s="5">
        <v>0</v>
      </c>
      <c r="U920" s="3"/>
      <c r="V920" s="5">
        <v>0</v>
      </c>
      <c r="W920" s="5">
        <v>0</v>
      </c>
      <c r="X920" s="5"/>
      <c r="Y920" s="5"/>
      <c r="Z920" s="5">
        <f>Tbl_BalanceHistory[[#This Row],[Discretionary Recommended - Pre 2022]]+Tbl_BalanceHistory[[#This Row],[Discretionary Balance Recommended: Policy]]+Tbl_BalanceHistory[[#This Row],[Discretionary Balance Recommended: Commitments]]</f>
        <v>0</v>
      </c>
      <c r="AA920" s="5">
        <f>Tbl_BalanceHistory[[#This Row],[Discretionary Balance]]-Tbl_BalanceHistory[[#This Row],[Discretionary Reappropriation]]</f>
        <v>0</v>
      </c>
      <c r="AB920" s="2"/>
      <c r="AC920" s="2"/>
      <c r="AD920" s="2"/>
      <c r="AE920" s="2"/>
    </row>
    <row r="921" spans="1:31" ht="45" x14ac:dyDescent="0.25">
      <c r="A921" s="2" t="s">
        <v>304</v>
      </c>
      <c r="B921" s="3">
        <v>5</v>
      </c>
      <c r="C921" s="3">
        <v>301</v>
      </c>
      <c r="D921" s="3" t="s">
        <v>309</v>
      </c>
      <c r="E921" s="3" t="str">
        <f>_xlfn.XLOOKUP(Tbl_BalanceHistory[[#This Row],[RespAgy]],Tbl_Agencies[Agy Code],Tbl_Agencies[Agy Sort])</f>
        <v>066000</v>
      </c>
      <c r="F921" s="2" t="str">
        <f>Tbl_BalanceHistory[[#This Row],[RespAgy]]&amp;": "&amp;Tbl_BalanceHistory[[#This Row],[RespAgency]]</f>
        <v>301: Department of Agriculture and Consumer Services</v>
      </c>
      <c r="G921" s="3">
        <v>301</v>
      </c>
      <c r="H921" s="3" t="s">
        <v>309</v>
      </c>
      <c r="I921" s="3" t="str">
        <f>_xlfn.XLOOKUP(Tbl_BalanceHistory[[#This Row],[AgyCode]],Tbl_Agencies[Agy Code],Tbl_Agencies[Agy Sort])</f>
        <v>066000</v>
      </c>
      <c r="J921" s="2" t="str">
        <f>Tbl_BalanceHistory[[#This Row],[AgyCode]]&amp;": "&amp;Tbl_BalanceHistory[[#This Row],[Agency Name]]</f>
        <v>301: Department of Agriculture and Consumer Services</v>
      </c>
      <c r="K921" s="1">
        <v>2021</v>
      </c>
      <c r="L921" s="3">
        <v>534</v>
      </c>
      <c r="M921" s="3" t="s">
        <v>82</v>
      </c>
      <c r="N921" s="2" t="str">
        <f>Tbl_BalanceHistory[[#This Row],[ProgramCode]]&amp;": "&amp;Tbl_BalanceHistory[[#This Row],[Program Name]]</f>
        <v>534: Economic Development Services</v>
      </c>
      <c r="O921" s="3" t="s">
        <v>886</v>
      </c>
      <c r="P921" s="1" t="str">
        <f>IF(Tbl_BalanceHistory[[#This Row],[FundCode]]="0100","GF",IF(Tbl_BalanceHistory[[#This Row],[FundCode]]="01000","GF","Hi Ed / OCR"))</f>
        <v>GF</v>
      </c>
      <c r="Q921" s="5">
        <v>208329</v>
      </c>
      <c r="R921" s="5">
        <v>208329</v>
      </c>
      <c r="S921" s="5">
        <v>0</v>
      </c>
      <c r="T921" s="5">
        <v>0</v>
      </c>
      <c r="U921" s="3"/>
      <c r="V921" s="5">
        <v>0</v>
      </c>
      <c r="W921" s="5">
        <v>0</v>
      </c>
      <c r="X921" s="5"/>
      <c r="Y921" s="5"/>
      <c r="Z921" s="5">
        <f>Tbl_BalanceHistory[[#This Row],[Discretionary Recommended - Pre 2022]]+Tbl_BalanceHistory[[#This Row],[Discretionary Balance Recommended: Policy]]+Tbl_BalanceHistory[[#This Row],[Discretionary Balance Recommended: Commitments]]</f>
        <v>0</v>
      </c>
      <c r="AA921" s="5">
        <f>Tbl_BalanceHistory[[#This Row],[Discretionary Balance]]-Tbl_BalanceHistory[[#This Row],[Discretionary Reappropriation]]</f>
        <v>0</v>
      </c>
      <c r="AB921" s="2"/>
      <c r="AC921" s="2"/>
      <c r="AD921" s="2"/>
      <c r="AE921" s="2"/>
    </row>
    <row r="922" spans="1:31" ht="45" x14ac:dyDescent="0.25">
      <c r="A922" s="2" t="s">
        <v>304</v>
      </c>
      <c r="B922" s="3">
        <v>5</v>
      </c>
      <c r="C922" s="3">
        <v>301</v>
      </c>
      <c r="D922" s="3" t="s">
        <v>309</v>
      </c>
      <c r="E922" s="3" t="str">
        <f>_xlfn.XLOOKUP(Tbl_BalanceHistory[[#This Row],[RespAgy]],Tbl_Agencies[Agy Code],Tbl_Agencies[Agy Sort])</f>
        <v>066000</v>
      </c>
      <c r="F922" s="2" t="str">
        <f>Tbl_BalanceHistory[[#This Row],[RespAgy]]&amp;": "&amp;Tbl_BalanceHistory[[#This Row],[RespAgency]]</f>
        <v>301: Department of Agriculture and Consumer Services</v>
      </c>
      <c r="G922" s="3">
        <v>301</v>
      </c>
      <c r="H922" s="3" t="s">
        <v>309</v>
      </c>
      <c r="I922" s="3" t="str">
        <f>_xlfn.XLOOKUP(Tbl_BalanceHistory[[#This Row],[AgyCode]],Tbl_Agencies[Agy Code],Tbl_Agencies[Agy Sort])</f>
        <v>066000</v>
      </c>
      <c r="J922" s="2" t="str">
        <f>Tbl_BalanceHistory[[#This Row],[AgyCode]]&amp;": "&amp;Tbl_BalanceHistory[[#This Row],[Agency Name]]</f>
        <v>301: Department of Agriculture and Consumer Services</v>
      </c>
      <c r="K922" s="1">
        <v>2022</v>
      </c>
      <c r="L922" s="3">
        <v>534</v>
      </c>
      <c r="M922" s="3" t="s">
        <v>82</v>
      </c>
      <c r="N922" s="2" t="str">
        <f>Tbl_BalanceHistory[[#This Row],[ProgramCode]]&amp;": "&amp;Tbl_BalanceHistory[[#This Row],[Program Name]]</f>
        <v>534: Economic Development Services</v>
      </c>
      <c r="O922" s="3" t="s">
        <v>886</v>
      </c>
      <c r="P922" s="1" t="str">
        <f>IF(Tbl_BalanceHistory[[#This Row],[FundCode]]="0100","GF",IF(Tbl_BalanceHistory[[#This Row],[FundCode]]="01000","GF","Hi Ed / OCR"))</f>
        <v>GF</v>
      </c>
      <c r="Q922" s="5">
        <v>186607</v>
      </c>
      <c r="R922" s="5">
        <v>186607</v>
      </c>
      <c r="S922" s="5">
        <v>0</v>
      </c>
      <c r="T922" s="5">
        <v>0</v>
      </c>
      <c r="U922" s="3"/>
      <c r="V922" s="5">
        <v>0</v>
      </c>
      <c r="W922" s="5"/>
      <c r="X922" s="5">
        <v>0</v>
      </c>
      <c r="Y922" s="5">
        <v>0</v>
      </c>
      <c r="Z922" s="5">
        <f>Tbl_BalanceHistory[[#This Row],[Discretionary Recommended - Pre 2022]]+Tbl_BalanceHistory[[#This Row],[Discretionary Balance Recommended: Policy]]+Tbl_BalanceHistory[[#This Row],[Discretionary Balance Recommended: Commitments]]</f>
        <v>0</v>
      </c>
      <c r="AA922" s="5">
        <f>Tbl_BalanceHistory[[#This Row],[Discretionary Balance]]-Tbl_BalanceHistory[[#This Row],[Discretionary Reappropriation]]</f>
        <v>0</v>
      </c>
      <c r="AB922" s="2"/>
      <c r="AC922" s="2"/>
      <c r="AD922" s="2"/>
      <c r="AE922" s="2"/>
    </row>
    <row r="923" spans="1:31" ht="45" x14ac:dyDescent="0.25">
      <c r="A923" s="2" t="s">
        <v>304</v>
      </c>
      <c r="B923" s="3">
        <v>5</v>
      </c>
      <c r="C923" s="3">
        <v>301</v>
      </c>
      <c r="D923" s="3" t="s">
        <v>309</v>
      </c>
      <c r="E923" s="3" t="str">
        <f>_xlfn.XLOOKUP(Tbl_BalanceHistory[[#This Row],[RespAgy]],Tbl_Agencies[Agy Code],Tbl_Agencies[Agy Sort])</f>
        <v>066000</v>
      </c>
      <c r="F923" s="2" t="str">
        <f>Tbl_BalanceHistory[[#This Row],[RespAgy]]&amp;": "&amp;Tbl_BalanceHistory[[#This Row],[RespAgency]]</f>
        <v>301: Department of Agriculture and Consumer Services</v>
      </c>
      <c r="G923" s="3">
        <v>301</v>
      </c>
      <c r="H923" s="3" t="s">
        <v>309</v>
      </c>
      <c r="I923" s="3" t="str">
        <f>_xlfn.XLOOKUP(Tbl_BalanceHistory[[#This Row],[AgyCode]],Tbl_Agencies[Agy Code],Tbl_Agencies[Agy Sort])</f>
        <v>066000</v>
      </c>
      <c r="J923" s="2" t="str">
        <f>Tbl_BalanceHistory[[#This Row],[AgyCode]]&amp;": "&amp;Tbl_BalanceHistory[[#This Row],[Agency Name]]</f>
        <v>301: Department of Agriculture and Consumer Services</v>
      </c>
      <c r="K923" s="1">
        <v>2023</v>
      </c>
      <c r="L923" s="3">
        <v>534</v>
      </c>
      <c r="M923" s="3" t="s">
        <v>82</v>
      </c>
      <c r="N923" s="2" t="str">
        <f>Tbl_BalanceHistory[[#This Row],[ProgramCode]]&amp;": "&amp;Tbl_BalanceHistory[[#This Row],[Program Name]]</f>
        <v>534: Economic Development Services</v>
      </c>
      <c r="O923" s="3" t="s">
        <v>886</v>
      </c>
      <c r="P923" s="1" t="str">
        <f>IF(Tbl_BalanceHistory[[#This Row],[FundCode]]="0100","GF",IF(Tbl_BalanceHistory[[#This Row],[FundCode]]="01000","GF","Hi Ed / OCR"))</f>
        <v>GF</v>
      </c>
      <c r="Q923" s="5">
        <v>338820</v>
      </c>
      <c r="R923" s="5">
        <v>338820</v>
      </c>
      <c r="S923" s="5">
        <v>0</v>
      </c>
      <c r="T923" s="5">
        <v>0</v>
      </c>
      <c r="U923" s="3"/>
      <c r="V923" s="5">
        <v>0</v>
      </c>
      <c r="W923" s="5">
        <v>0</v>
      </c>
      <c r="X923" s="5">
        <v>0</v>
      </c>
      <c r="Y923" s="5">
        <v>0</v>
      </c>
      <c r="Z923" s="5">
        <v>0</v>
      </c>
      <c r="AA923" s="5">
        <v>0</v>
      </c>
      <c r="AB923" s="2"/>
      <c r="AC923" s="2"/>
      <c r="AD923" s="2"/>
      <c r="AE923" s="2"/>
    </row>
    <row r="924" spans="1:31" ht="60" x14ac:dyDescent="0.25">
      <c r="A924" s="2" t="s">
        <v>304</v>
      </c>
      <c r="B924" s="3">
        <v>5</v>
      </c>
      <c r="C924" s="3">
        <v>301</v>
      </c>
      <c r="D924" s="3" t="s">
        <v>309</v>
      </c>
      <c r="E924" s="3" t="str">
        <f>_xlfn.XLOOKUP(Tbl_BalanceHistory[[#This Row],[RespAgy]],Tbl_Agencies[Agy Code],Tbl_Agencies[Agy Sort])</f>
        <v>066000</v>
      </c>
      <c r="F924" s="2" t="str">
        <f>Tbl_BalanceHistory[[#This Row],[RespAgy]]&amp;": "&amp;Tbl_BalanceHistory[[#This Row],[RespAgency]]</f>
        <v>301: Department of Agriculture and Consumer Services</v>
      </c>
      <c r="G924" s="3">
        <v>301</v>
      </c>
      <c r="H924" s="3" t="s">
        <v>309</v>
      </c>
      <c r="I924" s="3" t="str">
        <f>_xlfn.XLOOKUP(Tbl_BalanceHistory[[#This Row],[AgyCode]],Tbl_Agencies[Agy Code],Tbl_Agencies[Agy Sort])</f>
        <v>066000</v>
      </c>
      <c r="J924" s="2" t="str">
        <f>Tbl_BalanceHistory[[#This Row],[AgyCode]]&amp;": "&amp;Tbl_BalanceHistory[[#This Row],[Agency Name]]</f>
        <v>301: Department of Agriculture and Consumer Services</v>
      </c>
      <c r="K924" s="1">
        <v>2024</v>
      </c>
      <c r="L924" s="3">
        <v>534</v>
      </c>
      <c r="M924" s="3" t="s">
        <v>82</v>
      </c>
      <c r="N924" s="2" t="str">
        <f>Tbl_BalanceHistory[[#This Row],[ProgramCode]]&amp;": "&amp;Tbl_BalanceHistory[[#This Row],[Program Name]]</f>
        <v>534: Economic Development Services</v>
      </c>
      <c r="O924" s="3" t="s">
        <v>886</v>
      </c>
      <c r="P924" s="1" t="str">
        <f>IF(Tbl_BalanceHistory[[#This Row],[FundCode]]="0100","GF",IF(Tbl_BalanceHistory[[#This Row],[FundCode]]="01000","GF","Hi Ed / OCR"))</f>
        <v>GF</v>
      </c>
      <c r="Q924" s="5">
        <v>488820</v>
      </c>
      <c r="R924" s="5">
        <v>377974.94</v>
      </c>
      <c r="S924" s="5">
        <v>110845.06</v>
      </c>
      <c r="T924" s="5">
        <v>0</v>
      </c>
      <c r="U924" s="3"/>
      <c r="V924" s="5">
        <v>110845.06</v>
      </c>
      <c r="W924" s="5">
        <v>0</v>
      </c>
      <c r="X924" s="5">
        <v>0</v>
      </c>
      <c r="Y924" s="5">
        <v>110845</v>
      </c>
      <c r="Z924" s="5">
        <v>110845</v>
      </c>
      <c r="AA924" s="5">
        <v>5.9999999997671694E-2</v>
      </c>
      <c r="AB924" s="2"/>
      <c r="AC924" s="2"/>
      <c r="AD924" s="2" t="s">
        <v>2531</v>
      </c>
      <c r="AE924" s="2" t="s">
        <v>2532</v>
      </c>
    </row>
    <row r="925" spans="1:31" ht="45" x14ac:dyDescent="0.25">
      <c r="A925" s="2" t="s">
        <v>304</v>
      </c>
      <c r="B925" s="3">
        <v>5</v>
      </c>
      <c r="C925" s="3">
        <v>301</v>
      </c>
      <c r="D925" s="3" t="s">
        <v>309</v>
      </c>
      <c r="E925" s="3" t="str">
        <f>_xlfn.XLOOKUP(Tbl_BalanceHistory[[#This Row],[RespAgy]],Tbl_Agencies[Agy Code],Tbl_Agencies[Agy Sort])</f>
        <v>066000</v>
      </c>
      <c r="F925" s="2" t="str">
        <f>Tbl_BalanceHistory[[#This Row],[RespAgy]]&amp;": "&amp;Tbl_BalanceHistory[[#This Row],[RespAgency]]</f>
        <v>301: Department of Agriculture and Consumer Services</v>
      </c>
      <c r="G925" s="3">
        <v>301</v>
      </c>
      <c r="H925" s="3" t="s">
        <v>309</v>
      </c>
      <c r="I925" s="3" t="str">
        <f>_xlfn.XLOOKUP(Tbl_BalanceHistory[[#This Row],[AgyCode]],Tbl_Agencies[Agy Code],Tbl_Agencies[Agy Sort])</f>
        <v>066000</v>
      </c>
      <c r="J925" s="2" t="str">
        <f>Tbl_BalanceHistory[[#This Row],[AgyCode]]&amp;": "&amp;Tbl_BalanceHistory[[#This Row],[Agency Name]]</f>
        <v>301: Department of Agriculture and Consumer Services</v>
      </c>
      <c r="K925" s="1">
        <v>2014</v>
      </c>
      <c r="L925" s="3">
        <v>535</v>
      </c>
      <c r="M925" s="3" t="s">
        <v>317</v>
      </c>
      <c r="N925" s="2" t="str">
        <f>Tbl_BalanceHistory[[#This Row],[ProgramCode]]&amp;": "&amp;Tbl_BalanceHistory[[#This Row],[Program Name]]</f>
        <v>535: Plant Pest and Disease Control</v>
      </c>
      <c r="O925" s="3" t="s">
        <v>1730</v>
      </c>
      <c r="P925" s="1" t="str">
        <f>IF(Tbl_BalanceHistory[[#This Row],[FundCode]]="0100","GF",IF(Tbl_BalanceHistory[[#This Row],[FundCode]]="01000","GF","Hi Ed / OCR"))</f>
        <v>GF</v>
      </c>
      <c r="Q925" s="5">
        <v>1891332</v>
      </c>
      <c r="R925" s="5">
        <v>1891332</v>
      </c>
      <c r="S925" s="5">
        <v>0</v>
      </c>
      <c r="T925" s="5">
        <v>0</v>
      </c>
      <c r="U925" s="3"/>
      <c r="V925" s="5">
        <v>0</v>
      </c>
      <c r="W925" s="5">
        <v>0</v>
      </c>
      <c r="X925" s="5"/>
      <c r="Y925" s="5"/>
      <c r="Z925" s="5">
        <f>Tbl_BalanceHistory[[#This Row],[Discretionary Recommended - Pre 2022]]+Tbl_BalanceHistory[[#This Row],[Discretionary Balance Recommended: Policy]]+Tbl_BalanceHistory[[#This Row],[Discretionary Balance Recommended: Commitments]]</f>
        <v>0</v>
      </c>
      <c r="AA925" s="5">
        <f>Tbl_BalanceHistory[[#This Row],[Discretionary Balance]]-Tbl_BalanceHistory[[#This Row],[Discretionary Reappropriation]]</f>
        <v>0</v>
      </c>
      <c r="AB925" s="2"/>
      <c r="AC925" s="2"/>
      <c r="AD925" s="2"/>
      <c r="AE925" s="2"/>
    </row>
    <row r="926" spans="1:31" ht="45" x14ac:dyDescent="0.25">
      <c r="A926" s="2" t="s">
        <v>304</v>
      </c>
      <c r="B926" s="3">
        <v>5</v>
      </c>
      <c r="C926" s="3">
        <v>301</v>
      </c>
      <c r="D926" s="3" t="s">
        <v>309</v>
      </c>
      <c r="E926" s="3" t="str">
        <f>_xlfn.XLOOKUP(Tbl_BalanceHistory[[#This Row],[RespAgy]],Tbl_Agencies[Agy Code],Tbl_Agencies[Agy Sort])</f>
        <v>066000</v>
      </c>
      <c r="F926" s="2" t="str">
        <f>Tbl_BalanceHistory[[#This Row],[RespAgy]]&amp;": "&amp;Tbl_BalanceHistory[[#This Row],[RespAgency]]</f>
        <v>301: Department of Agriculture and Consumer Services</v>
      </c>
      <c r="G926" s="3">
        <v>301</v>
      </c>
      <c r="H926" s="3" t="s">
        <v>309</v>
      </c>
      <c r="I926" s="3" t="str">
        <f>_xlfn.XLOOKUP(Tbl_BalanceHistory[[#This Row],[AgyCode]],Tbl_Agencies[Agy Code],Tbl_Agencies[Agy Sort])</f>
        <v>066000</v>
      </c>
      <c r="J926" s="2" t="str">
        <f>Tbl_BalanceHistory[[#This Row],[AgyCode]]&amp;": "&amp;Tbl_BalanceHistory[[#This Row],[Agency Name]]</f>
        <v>301: Department of Agriculture and Consumer Services</v>
      </c>
      <c r="K926" s="1">
        <v>2015</v>
      </c>
      <c r="L926" s="3">
        <v>535</v>
      </c>
      <c r="M926" s="3" t="s">
        <v>317</v>
      </c>
      <c r="N926" s="2" t="str">
        <f>Tbl_BalanceHistory[[#This Row],[ProgramCode]]&amp;": "&amp;Tbl_BalanceHistory[[#This Row],[Program Name]]</f>
        <v>535: Plant Pest and Disease Control</v>
      </c>
      <c r="O926" s="3" t="s">
        <v>1730</v>
      </c>
      <c r="P926" s="1" t="str">
        <f>IF(Tbl_BalanceHistory[[#This Row],[FundCode]]="0100","GF",IF(Tbl_BalanceHistory[[#This Row],[FundCode]]="01000","GF","Hi Ed / OCR"))</f>
        <v>GF</v>
      </c>
      <c r="Q926" s="5">
        <v>1898993</v>
      </c>
      <c r="R926" s="5">
        <v>1898993</v>
      </c>
      <c r="S926" s="5">
        <v>0</v>
      </c>
      <c r="T926" s="5">
        <v>0</v>
      </c>
      <c r="U926" s="3"/>
      <c r="V926" s="5">
        <v>0</v>
      </c>
      <c r="W926" s="5">
        <v>0</v>
      </c>
      <c r="X926" s="5"/>
      <c r="Y926" s="5"/>
      <c r="Z926" s="5">
        <f>Tbl_BalanceHistory[[#This Row],[Discretionary Recommended - Pre 2022]]+Tbl_BalanceHistory[[#This Row],[Discretionary Balance Recommended: Policy]]+Tbl_BalanceHistory[[#This Row],[Discretionary Balance Recommended: Commitments]]</f>
        <v>0</v>
      </c>
      <c r="AA926" s="5">
        <f>Tbl_BalanceHistory[[#This Row],[Discretionary Balance]]-Tbl_BalanceHistory[[#This Row],[Discretionary Reappropriation]]</f>
        <v>0</v>
      </c>
      <c r="AB926" s="2"/>
      <c r="AC926" s="2"/>
      <c r="AD926" s="2"/>
      <c r="AE926" s="2"/>
    </row>
    <row r="927" spans="1:31" ht="45" x14ac:dyDescent="0.25">
      <c r="A927" s="2" t="s">
        <v>304</v>
      </c>
      <c r="B927" s="3">
        <v>5</v>
      </c>
      <c r="C927" s="3">
        <v>301</v>
      </c>
      <c r="D927" s="3" t="s">
        <v>309</v>
      </c>
      <c r="E927" s="3" t="str">
        <f>_xlfn.XLOOKUP(Tbl_BalanceHistory[[#This Row],[RespAgy]],Tbl_Agencies[Agy Code],Tbl_Agencies[Agy Sort])</f>
        <v>066000</v>
      </c>
      <c r="F927" s="2" t="str">
        <f>Tbl_BalanceHistory[[#This Row],[RespAgy]]&amp;": "&amp;Tbl_BalanceHistory[[#This Row],[RespAgency]]</f>
        <v>301: Department of Agriculture and Consumer Services</v>
      </c>
      <c r="G927" s="3">
        <v>301</v>
      </c>
      <c r="H927" s="3" t="s">
        <v>309</v>
      </c>
      <c r="I927" s="3" t="str">
        <f>_xlfn.XLOOKUP(Tbl_BalanceHistory[[#This Row],[AgyCode]],Tbl_Agencies[Agy Code],Tbl_Agencies[Agy Sort])</f>
        <v>066000</v>
      </c>
      <c r="J927" s="2" t="str">
        <f>Tbl_BalanceHistory[[#This Row],[AgyCode]]&amp;": "&amp;Tbl_BalanceHistory[[#This Row],[Agency Name]]</f>
        <v>301: Department of Agriculture and Consumer Services</v>
      </c>
      <c r="K927" s="1">
        <v>2016</v>
      </c>
      <c r="L927" s="3">
        <v>535</v>
      </c>
      <c r="M927" s="3" t="s">
        <v>317</v>
      </c>
      <c r="N927" s="2" t="str">
        <f>Tbl_BalanceHistory[[#This Row],[ProgramCode]]&amp;": "&amp;Tbl_BalanceHistory[[#This Row],[Program Name]]</f>
        <v>535: Plant Pest and Disease Control</v>
      </c>
      <c r="O927" s="3" t="s">
        <v>1730</v>
      </c>
      <c r="P927" s="1" t="str">
        <f>IF(Tbl_BalanceHistory[[#This Row],[FundCode]]="0100","GF",IF(Tbl_BalanceHistory[[#This Row],[FundCode]]="01000","GF","Hi Ed / OCR"))</f>
        <v>GF</v>
      </c>
      <c r="Q927" s="5">
        <v>1960207</v>
      </c>
      <c r="R927" s="5">
        <v>1960207</v>
      </c>
      <c r="S927" s="5">
        <v>0</v>
      </c>
      <c r="T927" s="5">
        <v>0</v>
      </c>
      <c r="U927" s="3"/>
      <c r="V927" s="5">
        <v>0</v>
      </c>
      <c r="W927" s="5">
        <v>0</v>
      </c>
      <c r="X927" s="5"/>
      <c r="Y927" s="5"/>
      <c r="Z927" s="5">
        <f>Tbl_BalanceHistory[[#This Row],[Discretionary Recommended - Pre 2022]]+Tbl_BalanceHistory[[#This Row],[Discretionary Balance Recommended: Policy]]+Tbl_BalanceHistory[[#This Row],[Discretionary Balance Recommended: Commitments]]</f>
        <v>0</v>
      </c>
      <c r="AA927" s="5">
        <f>Tbl_BalanceHistory[[#This Row],[Discretionary Balance]]-Tbl_BalanceHistory[[#This Row],[Discretionary Reappropriation]]</f>
        <v>0</v>
      </c>
      <c r="AB927" s="2"/>
      <c r="AC927" s="2"/>
      <c r="AD927" s="2"/>
      <c r="AE927" s="2"/>
    </row>
    <row r="928" spans="1:31" ht="45" x14ac:dyDescent="0.25">
      <c r="A928" s="2" t="s">
        <v>304</v>
      </c>
      <c r="B928" s="3">
        <v>5</v>
      </c>
      <c r="C928" s="3">
        <v>301</v>
      </c>
      <c r="D928" s="3" t="s">
        <v>309</v>
      </c>
      <c r="E928" s="3" t="str">
        <f>_xlfn.XLOOKUP(Tbl_BalanceHistory[[#This Row],[RespAgy]],Tbl_Agencies[Agy Code],Tbl_Agencies[Agy Sort])</f>
        <v>066000</v>
      </c>
      <c r="F928" s="2" t="str">
        <f>Tbl_BalanceHistory[[#This Row],[RespAgy]]&amp;": "&amp;Tbl_BalanceHistory[[#This Row],[RespAgency]]</f>
        <v>301: Department of Agriculture and Consumer Services</v>
      </c>
      <c r="G928" s="3">
        <v>301</v>
      </c>
      <c r="H928" s="3" t="s">
        <v>309</v>
      </c>
      <c r="I928" s="3" t="str">
        <f>_xlfn.XLOOKUP(Tbl_BalanceHistory[[#This Row],[AgyCode]],Tbl_Agencies[Agy Code],Tbl_Agencies[Agy Sort])</f>
        <v>066000</v>
      </c>
      <c r="J928" s="2" t="str">
        <f>Tbl_BalanceHistory[[#This Row],[AgyCode]]&amp;": "&amp;Tbl_BalanceHistory[[#This Row],[Agency Name]]</f>
        <v>301: Department of Agriculture and Consumer Services</v>
      </c>
      <c r="K928" s="1">
        <v>2017</v>
      </c>
      <c r="L928" s="3">
        <v>535</v>
      </c>
      <c r="M928" s="3" t="s">
        <v>317</v>
      </c>
      <c r="N928" s="2" t="str">
        <f>Tbl_BalanceHistory[[#This Row],[ProgramCode]]&amp;": "&amp;Tbl_BalanceHistory[[#This Row],[Program Name]]</f>
        <v>535: Plant Pest and Disease Control</v>
      </c>
      <c r="O928" s="3" t="s">
        <v>886</v>
      </c>
      <c r="P928" s="1" t="str">
        <f>IF(Tbl_BalanceHistory[[#This Row],[FundCode]]="0100","GF",IF(Tbl_BalanceHistory[[#This Row],[FundCode]]="01000","GF","Hi Ed / OCR"))</f>
        <v>GF</v>
      </c>
      <c r="Q928" s="5">
        <v>1961245</v>
      </c>
      <c r="R928" s="5">
        <v>1961245</v>
      </c>
      <c r="S928" s="5">
        <v>0</v>
      </c>
      <c r="T928" s="5">
        <v>0</v>
      </c>
      <c r="U928" s="3"/>
      <c r="V928" s="5">
        <v>0</v>
      </c>
      <c r="W928" s="5">
        <v>0</v>
      </c>
      <c r="X928" s="5"/>
      <c r="Y928" s="5"/>
      <c r="Z928" s="5">
        <f>Tbl_BalanceHistory[[#This Row],[Discretionary Recommended - Pre 2022]]+Tbl_BalanceHistory[[#This Row],[Discretionary Balance Recommended: Policy]]+Tbl_BalanceHistory[[#This Row],[Discretionary Balance Recommended: Commitments]]</f>
        <v>0</v>
      </c>
      <c r="AA928" s="5">
        <f>Tbl_BalanceHistory[[#This Row],[Discretionary Balance]]-Tbl_BalanceHistory[[#This Row],[Discretionary Reappropriation]]</f>
        <v>0</v>
      </c>
      <c r="AB928" s="2"/>
      <c r="AC928" s="2"/>
      <c r="AD928" s="2"/>
      <c r="AE928" s="2"/>
    </row>
    <row r="929" spans="1:31" ht="45" x14ac:dyDescent="0.25">
      <c r="A929" s="2" t="s">
        <v>304</v>
      </c>
      <c r="B929" s="3">
        <v>5</v>
      </c>
      <c r="C929" s="3">
        <v>301</v>
      </c>
      <c r="D929" s="3" t="s">
        <v>309</v>
      </c>
      <c r="E929" s="3" t="str">
        <f>_xlfn.XLOOKUP(Tbl_BalanceHistory[[#This Row],[RespAgy]],Tbl_Agencies[Agy Code],Tbl_Agencies[Agy Sort])</f>
        <v>066000</v>
      </c>
      <c r="F929" s="2" t="str">
        <f>Tbl_BalanceHistory[[#This Row],[RespAgy]]&amp;": "&amp;Tbl_BalanceHistory[[#This Row],[RespAgency]]</f>
        <v>301: Department of Agriculture and Consumer Services</v>
      </c>
      <c r="G929" s="3">
        <v>301</v>
      </c>
      <c r="H929" s="3" t="s">
        <v>309</v>
      </c>
      <c r="I929" s="3" t="str">
        <f>_xlfn.XLOOKUP(Tbl_BalanceHistory[[#This Row],[AgyCode]],Tbl_Agencies[Agy Code],Tbl_Agencies[Agy Sort])</f>
        <v>066000</v>
      </c>
      <c r="J929" s="2" t="str">
        <f>Tbl_BalanceHistory[[#This Row],[AgyCode]]&amp;": "&amp;Tbl_BalanceHistory[[#This Row],[Agency Name]]</f>
        <v>301: Department of Agriculture and Consumer Services</v>
      </c>
      <c r="K929" s="1">
        <v>2018</v>
      </c>
      <c r="L929" s="3">
        <v>535</v>
      </c>
      <c r="M929" s="3" t="s">
        <v>317</v>
      </c>
      <c r="N929" s="2" t="str">
        <f>Tbl_BalanceHistory[[#This Row],[ProgramCode]]&amp;": "&amp;Tbl_BalanceHistory[[#This Row],[Program Name]]</f>
        <v>535: Plant Pest and Disease Control</v>
      </c>
      <c r="O929" s="3" t="s">
        <v>886</v>
      </c>
      <c r="P929" s="1" t="str">
        <f>IF(Tbl_BalanceHistory[[#This Row],[FundCode]]="0100","GF",IF(Tbl_BalanceHistory[[#This Row],[FundCode]]="01000","GF","Hi Ed / OCR"))</f>
        <v>GF</v>
      </c>
      <c r="Q929" s="5">
        <v>2061685</v>
      </c>
      <c r="R929" s="5">
        <v>2061685</v>
      </c>
      <c r="S929" s="5">
        <v>0</v>
      </c>
      <c r="T929" s="5">
        <v>0</v>
      </c>
      <c r="U929" s="3"/>
      <c r="V929" s="5">
        <v>0</v>
      </c>
      <c r="W929" s="5">
        <v>0</v>
      </c>
      <c r="X929" s="5"/>
      <c r="Y929" s="5"/>
      <c r="Z929" s="5">
        <f>Tbl_BalanceHistory[[#This Row],[Discretionary Recommended - Pre 2022]]+Tbl_BalanceHistory[[#This Row],[Discretionary Balance Recommended: Policy]]+Tbl_BalanceHistory[[#This Row],[Discretionary Balance Recommended: Commitments]]</f>
        <v>0</v>
      </c>
      <c r="AA929" s="5">
        <f>Tbl_BalanceHistory[[#This Row],[Discretionary Balance]]-Tbl_BalanceHistory[[#This Row],[Discretionary Reappropriation]]</f>
        <v>0</v>
      </c>
      <c r="AB929" s="2"/>
      <c r="AC929" s="2"/>
      <c r="AD929" s="2"/>
      <c r="AE929" s="2"/>
    </row>
    <row r="930" spans="1:31" ht="45" x14ac:dyDescent="0.25">
      <c r="A930" s="2" t="s">
        <v>304</v>
      </c>
      <c r="B930" s="3">
        <v>5</v>
      </c>
      <c r="C930" s="3">
        <v>301</v>
      </c>
      <c r="D930" s="3" t="s">
        <v>309</v>
      </c>
      <c r="E930" s="3" t="str">
        <f>_xlfn.XLOOKUP(Tbl_BalanceHistory[[#This Row],[RespAgy]],Tbl_Agencies[Agy Code],Tbl_Agencies[Agy Sort])</f>
        <v>066000</v>
      </c>
      <c r="F930" s="2" t="str">
        <f>Tbl_BalanceHistory[[#This Row],[RespAgy]]&amp;": "&amp;Tbl_BalanceHistory[[#This Row],[RespAgency]]</f>
        <v>301: Department of Agriculture and Consumer Services</v>
      </c>
      <c r="G930" s="3">
        <v>301</v>
      </c>
      <c r="H930" s="3" t="s">
        <v>309</v>
      </c>
      <c r="I930" s="3" t="str">
        <f>_xlfn.XLOOKUP(Tbl_BalanceHistory[[#This Row],[AgyCode]],Tbl_Agencies[Agy Code],Tbl_Agencies[Agy Sort])</f>
        <v>066000</v>
      </c>
      <c r="J930" s="2" t="str">
        <f>Tbl_BalanceHistory[[#This Row],[AgyCode]]&amp;": "&amp;Tbl_BalanceHistory[[#This Row],[Agency Name]]</f>
        <v>301: Department of Agriculture and Consumer Services</v>
      </c>
      <c r="K930" s="1">
        <v>2019</v>
      </c>
      <c r="L930" s="3">
        <v>535</v>
      </c>
      <c r="M930" s="3" t="s">
        <v>317</v>
      </c>
      <c r="N930" s="2" t="str">
        <f>Tbl_BalanceHistory[[#This Row],[ProgramCode]]&amp;": "&amp;Tbl_BalanceHistory[[#This Row],[Program Name]]</f>
        <v>535: Plant Pest and Disease Control</v>
      </c>
      <c r="O930" s="3" t="s">
        <v>886</v>
      </c>
      <c r="P930" s="1" t="str">
        <f>IF(Tbl_BalanceHistory[[#This Row],[FundCode]]="0100","GF",IF(Tbl_BalanceHistory[[#This Row],[FundCode]]="01000","GF","Hi Ed / OCR"))</f>
        <v>GF</v>
      </c>
      <c r="Q930" s="5">
        <v>1995235</v>
      </c>
      <c r="R930" s="5">
        <v>1995235</v>
      </c>
      <c r="S930" s="5">
        <v>0</v>
      </c>
      <c r="T930" s="5">
        <v>0</v>
      </c>
      <c r="U930" s="3"/>
      <c r="V930" s="5">
        <v>0</v>
      </c>
      <c r="W930" s="5">
        <v>0</v>
      </c>
      <c r="X930" s="5"/>
      <c r="Y930" s="5"/>
      <c r="Z930" s="5">
        <f>Tbl_BalanceHistory[[#This Row],[Discretionary Recommended - Pre 2022]]+Tbl_BalanceHistory[[#This Row],[Discretionary Balance Recommended: Policy]]+Tbl_BalanceHistory[[#This Row],[Discretionary Balance Recommended: Commitments]]</f>
        <v>0</v>
      </c>
      <c r="AA930" s="5">
        <f>Tbl_BalanceHistory[[#This Row],[Discretionary Balance]]-Tbl_BalanceHistory[[#This Row],[Discretionary Reappropriation]]</f>
        <v>0</v>
      </c>
      <c r="AB930" s="2"/>
      <c r="AC930" s="2"/>
      <c r="AD930" s="2"/>
      <c r="AE930" s="2"/>
    </row>
    <row r="931" spans="1:31" ht="45" x14ac:dyDescent="0.25">
      <c r="A931" s="2" t="s">
        <v>304</v>
      </c>
      <c r="B931" s="3">
        <v>5</v>
      </c>
      <c r="C931" s="3">
        <v>301</v>
      </c>
      <c r="D931" s="3" t="s">
        <v>309</v>
      </c>
      <c r="E931" s="3" t="str">
        <f>_xlfn.XLOOKUP(Tbl_BalanceHistory[[#This Row],[RespAgy]],Tbl_Agencies[Agy Code],Tbl_Agencies[Agy Sort])</f>
        <v>066000</v>
      </c>
      <c r="F931" s="2" t="str">
        <f>Tbl_BalanceHistory[[#This Row],[RespAgy]]&amp;": "&amp;Tbl_BalanceHistory[[#This Row],[RespAgency]]</f>
        <v>301: Department of Agriculture and Consumer Services</v>
      </c>
      <c r="G931" s="3">
        <v>301</v>
      </c>
      <c r="H931" s="3" t="s">
        <v>309</v>
      </c>
      <c r="I931" s="3" t="str">
        <f>_xlfn.XLOOKUP(Tbl_BalanceHistory[[#This Row],[AgyCode]],Tbl_Agencies[Agy Code],Tbl_Agencies[Agy Sort])</f>
        <v>066000</v>
      </c>
      <c r="J931" s="2" t="str">
        <f>Tbl_BalanceHistory[[#This Row],[AgyCode]]&amp;": "&amp;Tbl_BalanceHistory[[#This Row],[Agency Name]]</f>
        <v>301: Department of Agriculture and Consumer Services</v>
      </c>
      <c r="K931" s="1">
        <v>2020</v>
      </c>
      <c r="L931" s="3">
        <v>535</v>
      </c>
      <c r="M931" s="3" t="s">
        <v>317</v>
      </c>
      <c r="N931" s="2" t="str">
        <f>Tbl_BalanceHistory[[#This Row],[ProgramCode]]&amp;": "&amp;Tbl_BalanceHistory[[#This Row],[Program Name]]</f>
        <v>535: Plant Pest and Disease Control</v>
      </c>
      <c r="O931" s="3" t="s">
        <v>886</v>
      </c>
      <c r="P931" s="1" t="str">
        <f>IF(Tbl_BalanceHistory[[#This Row],[FundCode]]="0100","GF",IF(Tbl_BalanceHistory[[#This Row],[FundCode]]="01000","GF","Hi Ed / OCR"))</f>
        <v>GF</v>
      </c>
      <c r="Q931" s="5">
        <v>1938566</v>
      </c>
      <c r="R931" s="5">
        <v>1938566</v>
      </c>
      <c r="S931" s="5">
        <v>0</v>
      </c>
      <c r="T931" s="5">
        <v>0</v>
      </c>
      <c r="U931" s="3"/>
      <c r="V931" s="5">
        <v>0</v>
      </c>
      <c r="W931" s="5">
        <v>0</v>
      </c>
      <c r="X931" s="5"/>
      <c r="Y931" s="5"/>
      <c r="Z931" s="5">
        <f>Tbl_BalanceHistory[[#This Row],[Discretionary Recommended - Pre 2022]]+Tbl_BalanceHistory[[#This Row],[Discretionary Balance Recommended: Policy]]+Tbl_BalanceHistory[[#This Row],[Discretionary Balance Recommended: Commitments]]</f>
        <v>0</v>
      </c>
      <c r="AA931" s="5">
        <f>Tbl_BalanceHistory[[#This Row],[Discretionary Balance]]-Tbl_BalanceHistory[[#This Row],[Discretionary Reappropriation]]</f>
        <v>0</v>
      </c>
      <c r="AB931" s="2"/>
      <c r="AC931" s="2"/>
      <c r="AD931" s="2"/>
      <c r="AE931" s="2"/>
    </row>
    <row r="932" spans="1:31" ht="45" x14ac:dyDescent="0.25">
      <c r="A932" s="2" t="s">
        <v>304</v>
      </c>
      <c r="B932" s="3">
        <v>5</v>
      </c>
      <c r="C932" s="3">
        <v>301</v>
      </c>
      <c r="D932" s="3" t="s">
        <v>309</v>
      </c>
      <c r="E932" s="3" t="str">
        <f>_xlfn.XLOOKUP(Tbl_BalanceHistory[[#This Row],[RespAgy]],Tbl_Agencies[Agy Code],Tbl_Agencies[Agy Sort])</f>
        <v>066000</v>
      </c>
      <c r="F932" s="2" t="str">
        <f>Tbl_BalanceHistory[[#This Row],[RespAgy]]&amp;": "&amp;Tbl_BalanceHistory[[#This Row],[RespAgency]]</f>
        <v>301: Department of Agriculture and Consumer Services</v>
      </c>
      <c r="G932" s="3">
        <v>301</v>
      </c>
      <c r="H932" s="3" t="s">
        <v>309</v>
      </c>
      <c r="I932" s="3" t="str">
        <f>_xlfn.XLOOKUP(Tbl_BalanceHistory[[#This Row],[AgyCode]],Tbl_Agencies[Agy Code],Tbl_Agencies[Agy Sort])</f>
        <v>066000</v>
      </c>
      <c r="J932" s="2" t="str">
        <f>Tbl_BalanceHistory[[#This Row],[AgyCode]]&amp;": "&amp;Tbl_BalanceHistory[[#This Row],[Agency Name]]</f>
        <v>301: Department of Agriculture and Consumer Services</v>
      </c>
      <c r="K932" s="1">
        <v>2021</v>
      </c>
      <c r="L932" s="3">
        <v>535</v>
      </c>
      <c r="M932" s="3" t="s">
        <v>317</v>
      </c>
      <c r="N932" s="2" t="str">
        <f>Tbl_BalanceHistory[[#This Row],[ProgramCode]]&amp;": "&amp;Tbl_BalanceHistory[[#This Row],[Program Name]]</f>
        <v>535: Plant Pest and Disease Control</v>
      </c>
      <c r="O932" s="3" t="s">
        <v>886</v>
      </c>
      <c r="P932" s="1" t="str">
        <f>IF(Tbl_BalanceHistory[[#This Row],[FundCode]]="0100","GF",IF(Tbl_BalanceHistory[[#This Row],[FundCode]]="01000","GF","Hi Ed / OCR"))</f>
        <v>GF</v>
      </c>
      <c r="Q932" s="5">
        <v>2092287</v>
      </c>
      <c r="R932" s="5">
        <v>2092287</v>
      </c>
      <c r="S932" s="5">
        <v>0</v>
      </c>
      <c r="T932" s="5">
        <v>0</v>
      </c>
      <c r="U932" s="3"/>
      <c r="V932" s="5">
        <v>0</v>
      </c>
      <c r="W932" s="5">
        <v>0</v>
      </c>
      <c r="X932" s="5"/>
      <c r="Y932" s="5"/>
      <c r="Z932" s="5">
        <f>Tbl_BalanceHistory[[#This Row],[Discretionary Recommended - Pre 2022]]+Tbl_BalanceHistory[[#This Row],[Discretionary Balance Recommended: Policy]]+Tbl_BalanceHistory[[#This Row],[Discretionary Balance Recommended: Commitments]]</f>
        <v>0</v>
      </c>
      <c r="AA932" s="5">
        <f>Tbl_BalanceHistory[[#This Row],[Discretionary Balance]]-Tbl_BalanceHistory[[#This Row],[Discretionary Reappropriation]]</f>
        <v>0</v>
      </c>
      <c r="AB932" s="2"/>
      <c r="AC932" s="2"/>
      <c r="AD932" s="2"/>
      <c r="AE932" s="2"/>
    </row>
    <row r="933" spans="1:31" ht="45" x14ac:dyDescent="0.25">
      <c r="A933" s="2" t="s">
        <v>304</v>
      </c>
      <c r="B933" s="3">
        <v>5</v>
      </c>
      <c r="C933" s="3">
        <v>301</v>
      </c>
      <c r="D933" s="3" t="s">
        <v>309</v>
      </c>
      <c r="E933" s="3" t="str">
        <f>_xlfn.XLOOKUP(Tbl_BalanceHistory[[#This Row],[RespAgy]],Tbl_Agencies[Agy Code],Tbl_Agencies[Agy Sort])</f>
        <v>066000</v>
      </c>
      <c r="F933" s="2" t="str">
        <f>Tbl_BalanceHistory[[#This Row],[RespAgy]]&amp;": "&amp;Tbl_BalanceHistory[[#This Row],[RespAgency]]</f>
        <v>301: Department of Agriculture and Consumer Services</v>
      </c>
      <c r="G933" s="3">
        <v>301</v>
      </c>
      <c r="H933" s="3" t="s">
        <v>309</v>
      </c>
      <c r="I933" s="3" t="str">
        <f>_xlfn.XLOOKUP(Tbl_BalanceHistory[[#This Row],[AgyCode]],Tbl_Agencies[Agy Code],Tbl_Agencies[Agy Sort])</f>
        <v>066000</v>
      </c>
      <c r="J933" s="2" t="str">
        <f>Tbl_BalanceHistory[[#This Row],[AgyCode]]&amp;": "&amp;Tbl_BalanceHistory[[#This Row],[Agency Name]]</f>
        <v>301: Department of Agriculture and Consumer Services</v>
      </c>
      <c r="K933" s="1">
        <v>2022</v>
      </c>
      <c r="L933" s="3">
        <v>535</v>
      </c>
      <c r="M933" s="3" t="s">
        <v>317</v>
      </c>
      <c r="N933" s="2" t="str">
        <f>Tbl_BalanceHistory[[#This Row],[ProgramCode]]&amp;": "&amp;Tbl_BalanceHistory[[#This Row],[Program Name]]</f>
        <v>535: Plant Pest and Disease Control</v>
      </c>
      <c r="O933" s="3" t="s">
        <v>886</v>
      </c>
      <c r="P933" s="1" t="str">
        <f>IF(Tbl_BalanceHistory[[#This Row],[FundCode]]="0100","GF",IF(Tbl_BalanceHistory[[#This Row],[FundCode]]="01000","GF","Hi Ed / OCR"))</f>
        <v>GF</v>
      </c>
      <c r="Q933" s="5">
        <v>2292345</v>
      </c>
      <c r="R933" s="5">
        <v>2292345</v>
      </c>
      <c r="S933" s="5">
        <v>0</v>
      </c>
      <c r="T933" s="5">
        <v>0</v>
      </c>
      <c r="U933" s="3"/>
      <c r="V933" s="5">
        <v>0</v>
      </c>
      <c r="W933" s="5"/>
      <c r="X933" s="5">
        <v>0</v>
      </c>
      <c r="Y933" s="5">
        <v>0</v>
      </c>
      <c r="Z933" s="5">
        <f>Tbl_BalanceHistory[[#This Row],[Discretionary Recommended - Pre 2022]]+Tbl_BalanceHistory[[#This Row],[Discretionary Balance Recommended: Policy]]+Tbl_BalanceHistory[[#This Row],[Discretionary Balance Recommended: Commitments]]</f>
        <v>0</v>
      </c>
      <c r="AA933" s="5">
        <f>Tbl_BalanceHistory[[#This Row],[Discretionary Balance]]-Tbl_BalanceHistory[[#This Row],[Discretionary Reappropriation]]</f>
        <v>0</v>
      </c>
      <c r="AB933" s="2"/>
      <c r="AC933" s="2"/>
      <c r="AD933" s="2"/>
      <c r="AE933" s="2"/>
    </row>
    <row r="934" spans="1:31" ht="45" x14ac:dyDescent="0.25">
      <c r="A934" s="2" t="s">
        <v>304</v>
      </c>
      <c r="B934" s="3">
        <v>5</v>
      </c>
      <c r="C934" s="3">
        <v>301</v>
      </c>
      <c r="D934" s="3" t="s">
        <v>309</v>
      </c>
      <c r="E934" s="3" t="str">
        <f>_xlfn.XLOOKUP(Tbl_BalanceHistory[[#This Row],[RespAgy]],Tbl_Agencies[Agy Code],Tbl_Agencies[Agy Sort])</f>
        <v>066000</v>
      </c>
      <c r="F934" s="2" t="str">
        <f>Tbl_BalanceHistory[[#This Row],[RespAgy]]&amp;": "&amp;Tbl_BalanceHistory[[#This Row],[RespAgency]]</f>
        <v>301: Department of Agriculture and Consumer Services</v>
      </c>
      <c r="G934" s="3">
        <v>301</v>
      </c>
      <c r="H934" s="3" t="s">
        <v>309</v>
      </c>
      <c r="I934" s="3" t="str">
        <f>_xlfn.XLOOKUP(Tbl_BalanceHistory[[#This Row],[AgyCode]],Tbl_Agencies[Agy Code],Tbl_Agencies[Agy Sort])</f>
        <v>066000</v>
      </c>
      <c r="J934" s="2" t="str">
        <f>Tbl_BalanceHistory[[#This Row],[AgyCode]]&amp;": "&amp;Tbl_BalanceHistory[[#This Row],[Agency Name]]</f>
        <v>301: Department of Agriculture and Consumer Services</v>
      </c>
      <c r="K934" s="1">
        <v>2023</v>
      </c>
      <c r="L934" s="3">
        <v>535</v>
      </c>
      <c r="M934" s="3" t="s">
        <v>317</v>
      </c>
      <c r="N934" s="2" t="str">
        <f>Tbl_BalanceHistory[[#This Row],[ProgramCode]]&amp;": "&amp;Tbl_BalanceHistory[[#This Row],[Program Name]]</f>
        <v>535: Plant Pest and Disease Control</v>
      </c>
      <c r="O934" s="3" t="s">
        <v>886</v>
      </c>
      <c r="P934" s="1" t="str">
        <f>IF(Tbl_BalanceHistory[[#This Row],[FundCode]]="0100","GF",IF(Tbl_BalanceHistory[[#This Row],[FundCode]]="01000","GF","Hi Ed / OCR"))</f>
        <v>GF</v>
      </c>
      <c r="Q934" s="5">
        <v>2592345</v>
      </c>
      <c r="R934" s="5">
        <v>2512423.2999999998</v>
      </c>
      <c r="S934" s="5">
        <v>79921.7</v>
      </c>
      <c r="T934" s="5">
        <v>0</v>
      </c>
      <c r="U934" s="3"/>
      <c r="V934" s="5">
        <v>79921.7</v>
      </c>
      <c r="W934" s="5">
        <v>0</v>
      </c>
      <c r="X934" s="5">
        <v>0</v>
      </c>
      <c r="Y934" s="5">
        <v>79921.7</v>
      </c>
      <c r="Z934" s="5">
        <v>79921.7</v>
      </c>
      <c r="AA934" s="5">
        <v>0</v>
      </c>
      <c r="AB934" s="2"/>
      <c r="AC934" s="2"/>
      <c r="AD934" s="2" t="s">
        <v>2371</v>
      </c>
      <c r="AE934" s="2"/>
    </row>
    <row r="935" spans="1:31" ht="45" x14ac:dyDescent="0.25">
      <c r="A935" s="2" t="s">
        <v>304</v>
      </c>
      <c r="B935" s="3">
        <v>5</v>
      </c>
      <c r="C935" s="3">
        <v>301</v>
      </c>
      <c r="D935" s="3" t="s">
        <v>309</v>
      </c>
      <c r="E935" s="3" t="str">
        <f>_xlfn.XLOOKUP(Tbl_BalanceHistory[[#This Row],[RespAgy]],Tbl_Agencies[Agy Code],Tbl_Agencies[Agy Sort])</f>
        <v>066000</v>
      </c>
      <c r="F935" s="2" t="str">
        <f>Tbl_BalanceHistory[[#This Row],[RespAgy]]&amp;": "&amp;Tbl_BalanceHistory[[#This Row],[RespAgency]]</f>
        <v>301: Department of Agriculture and Consumer Services</v>
      </c>
      <c r="G935" s="3">
        <v>301</v>
      </c>
      <c r="H935" s="3" t="s">
        <v>309</v>
      </c>
      <c r="I935" s="3" t="str">
        <f>_xlfn.XLOOKUP(Tbl_BalanceHistory[[#This Row],[AgyCode]],Tbl_Agencies[Agy Code],Tbl_Agencies[Agy Sort])</f>
        <v>066000</v>
      </c>
      <c r="J935" s="2" t="str">
        <f>Tbl_BalanceHistory[[#This Row],[AgyCode]]&amp;": "&amp;Tbl_BalanceHistory[[#This Row],[Agency Name]]</f>
        <v>301: Department of Agriculture and Consumer Services</v>
      </c>
      <c r="K935" s="1">
        <v>2024</v>
      </c>
      <c r="L935" s="3">
        <v>535</v>
      </c>
      <c r="M935" s="3" t="s">
        <v>317</v>
      </c>
      <c r="N935" s="2" t="str">
        <f>Tbl_BalanceHistory[[#This Row],[ProgramCode]]&amp;": "&amp;Tbl_BalanceHistory[[#This Row],[Program Name]]</f>
        <v>535: Plant Pest and Disease Control</v>
      </c>
      <c r="O935" s="3" t="s">
        <v>886</v>
      </c>
      <c r="P935" s="1" t="str">
        <f>IF(Tbl_BalanceHistory[[#This Row],[FundCode]]="0100","GF",IF(Tbl_BalanceHistory[[#This Row],[FundCode]]="01000","GF","Hi Ed / OCR"))</f>
        <v>GF</v>
      </c>
      <c r="Q935" s="5">
        <v>2647266.7000000002</v>
      </c>
      <c r="R935" s="5">
        <v>2647266.7000000002</v>
      </c>
      <c r="S935" s="5">
        <v>0</v>
      </c>
      <c r="T935" s="5">
        <v>0</v>
      </c>
      <c r="U935" s="3"/>
      <c r="V935" s="5">
        <v>0</v>
      </c>
      <c r="W935" s="5">
        <v>0</v>
      </c>
      <c r="X935" s="5">
        <v>0</v>
      </c>
      <c r="Y935" s="5">
        <v>0</v>
      </c>
      <c r="Z935" s="5">
        <v>0</v>
      </c>
      <c r="AA935" s="5">
        <v>0</v>
      </c>
      <c r="AB935" s="2"/>
      <c r="AC935" s="2"/>
      <c r="AD935" s="2"/>
      <c r="AE935" s="2"/>
    </row>
    <row r="936" spans="1:31" ht="45" x14ac:dyDescent="0.25">
      <c r="A936" s="2" t="s">
        <v>304</v>
      </c>
      <c r="B936" s="3">
        <v>5</v>
      </c>
      <c r="C936" s="3">
        <v>301</v>
      </c>
      <c r="D936" s="3" t="s">
        <v>309</v>
      </c>
      <c r="E936" s="3" t="str">
        <f>_xlfn.XLOOKUP(Tbl_BalanceHistory[[#This Row],[RespAgy]],Tbl_Agencies[Agy Code],Tbl_Agencies[Agy Sort])</f>
        <v>066000</v>
      </c>
      <c r="F936" s="2" t="str">
        <f>Tbl_BalanceHistory[[#This Row],[RespAgy]]&amp;": "&amp;Tbl_BalanceHistory[[#This Row],[RespAgency]]</f>
        <v>301: Department of Agriculture and Consumer Services</v>
      </c>
      <c r="G936" s="3">
        <v>301</v>
      </c>
      <c r="H936" s="3" t="s">
        <v>309</v>
      </c>
      <c r="I936" s="3" t="str">
        <f>_xlfn.XLOOKUP(Tbl_BalanceHistory[[#This Row],[AgyCode]],Tbl_Agencies[Agy Code],Tbl_Agencies[Agy Sort])</f>
        <v>066000</v>
      </c>
      <c r="J936" s="2" t="str">
        <f>Tbl_BalanceHistory[[#This Row],[AgyCode]]&amp;": "&amp;Tbl_BalanceHistory[[#This Row],[Agency Name]]</f>
        <v>301: Department of Agriculture and Consumer Services</v>
      </c>
      <c r="K936" s="1">
        <v>2014</v>
      </c>
      <c r="L936" s="3">
        <v>541</v>
      </c>
      <c r="M936" s="3" t="s">
        <v>319</v>
      </c>
      <c r="N936" s="2" t="str">
        <f>Tbl_BalanceHistory[[#This Row],[ProgramCode]]&amp;": "&amp;Tbl_BalanceHistory[[#This Row],[Program Name]]</f>
        <v>541: Agriculture and Food Homeland Security</v>
      </c>
      <c r="O936" s="3" t="s">
        <v>1730</v>
      </c>
      <c r="P936" s="1" t="str">
        <f>IF(Tbl_BalanceHistory[[#This Row],[FundCode]]="0100","GF",IF(Tbl_BalanceHistory[[#This Row],[FundCode]]="01000","GF","Hi Ed / OCR"))</f>
        <v>GF</v>
      </c>
      <c r="Q936" s="5">
        <v>164160</v>
      </c>
      <c r="R936" s="5">
        <v>124954.73</v>
      </c>
      <c r="S936" s="5">
        <v>39205</v>
      </c>
      <c r="T936" s="5">
        <v>0</v>
      </c>
      <c r="U936" s="3"/>
      <c r="V936" s="5">
        <v>39205</v>
      </c>
      <c r="W936" s="5">
        <v>39000</v>
      </c>
      <c r="X936" s="5"/>
      <c r="Y936" s="5"/>
      <c r="Z936" s="5">
        <f>Tbl_BalanceHistory[[#This Row],[Discretionary Recommended - Pre 2022]]+Tbl_BalanceHistory[[#This Row],[Discretionary Balance Recommended: Policy]]+Tbl_BalanceHistory[[#This Row],[Discretionary Balance Recommended: Commitments]]</f>
        <v>39000</v>
      </c>
      <c r="AA936" s="5">
        <f>Tbl_BalanceHistory[[#This Row],[Discretionary Balance]]-Tbl_BalanceHistory[[#This Row],[Discretionary Reappropriation]]</f>
        <v>205</v>
      </c>
      <c r="AB936" s="2" t="s">
        <v>1791</v>
      </c>
      <c r="AC936" s="2"/>
      <c r="AD936" s="2"/>
      <c r="AE936" s="2"/>
    </row>
    <row r="937" spans="1:31" ht="45" x14ac:dyDescent="0.25">
      <c r="A937" s="2" t="s">
        <v>304</v>
      </c>
      <c r="B937" s="3">
        <v>5</v>
      </c>
      <c r="C937" s="3">
        <v>301</v>
      </c>
      <c r="D937" s="3" t="s">
        <v>309</v>
      </c>
      <c r="E937" s="3" t="str">
        <f>_xlfn.XLOOKUP(Tbl_BalanceHistory[[#This Row],[RespAgy]],Tbl_Agencies[Agy Code],Tbl_Agencies[Agy Sort])</f>
        <v>066000</v>
      </c>
      <c r="F937" s="2" t="str">
        <f>Tbl_BalanceHistory[[#This Row],[RespAgy]]&amp;": "&amp;Tbl_BalanceHistory[[#This Row],[RespAgency]]</f>
        <v>301: Department of Agriculture and Consumer Services</v>
      </c>
      <c r="G937" s="3">
        <v>301</v>
      </c>
      <c r="H937" s="3" t="s">
        <v>309</v>
      </c>
      <c r="I937" s="3" t="str">
        <f>_xlfn.XLOOKUP(Tbl_BalanceHistory[[#This Row],[AgyCode]],Tbl_Agencies[Agy Code],Tbl_Agencies[Agy Sort])</f>
        <v>066000</v>
      </c>
      <c r="J937" s="2" t="str">
        <f>Tbl_BalanceHistory[[#This Row],[AgyCode]]&amp;": "&amp;Tbl_BalanceHistory[[#This Row],[Agency Name]]</f>
        <v>301: Department of Agriculture and Consumer Services</v>
      </c>
      <c r="K937" s="1">
        <v>2015</v>
      </c>
      <c r="L937" s="3">
        <v>541</v>
      </c>
      <c r="M937" s="3" t="s">
        <v>319</v>
      </c>
      <c r="N937" s="2" t="str">
        <f>Tbl_BalanceHistory[[#This Row],[ProgramCode]]&amp;": "&amp;Tbl_BalanceHistory[[#This Row],[Program Name]]</f>
        <v>541: Agriculture and Food Homeland Security</v>
      </c>
      <c r="O937" s="3" t="s">
        <v>1730</v>
      </c>
      <c r="P937" s="1" t="str">
        <f>IF(Tbl_BalanceHistory[[#This Row],[FundCode]]="0100","GF",IF(Tbl_BalanceHistory[[#This Row],[FundCode]]="01000","GF","Hi Ed / OCR"))</f>
        <v>GF</v>
      </c>
      <c r="Q937" s="5">
        <v>69250</v>
      </c>
      <c r="R937" s="5">
        <v>69250</v>
      </c>
      <c r="S937" s="5">
        <v>0</v>
      </c>
      <c r="T937" s="5">
        <v>0</v>
      </c>
      <c r="U937" s="3"/>
      <c r="V937" s="5">
        <v>0</v>
      </c>
      <c r="W937" s="5">
        <v>0</v>
      </c>
      <c r="X937" s="5"/>
      <c r="Y937" s="5"/>
      <c r="Z937" s="5">
        <f>Tbl_BalanceHistory[[#This Row],[Discretionary Recommended - Pre 2022]]+Tbl_BalanceHistory[[#This Row],[Discretionary Balance Recommended: Policy]]+Tbl_BalanceHistory[[#This Row],[Discretionary Balance Recommended: Commitments]]</f>
        <v>0</v>
      </c>
      <c r="AA937" s="5">
        <f>Tbl_BalanceHistory[[#This Row],[Discretionary Balance]]-Tbl_BalanceHistory[[#This Row],[Discretionary Reappropriation]]</f>
        <v>0</v>
      </c>
      <c r="AB937" s="2"/>
      <c r="AC937" s="2"/>
      <c r="AD937" s="2"/>
      <c r="AE937" s="2"/>
    </row>
    <row r="938" spans="1:31" ht="45" x14ac:dyDescent="0.25">
      <c r="A938" s="2" t="s">
        <v>304</v>
      </c>
      <c r="B938" s="3">
        <v>5</v>
      </c>
      <c r="C938" s="3">
        <v>301</v>
      </c>
      <c r="D938" s="3" t="s">
        <v>309</v>
      </c>
      <c r="E938" s="3" t="str">
        <f>_xlfn.XLOOKUP(Tbl_BalanceHistory[[#This Row],[RespAgy]],Tbl_Agencies[Agy Code],Tbl_Agencies[Agy Sort])</f>
        <v>066000</v>
      </c>
      <c r="F938" s="2" t="str">
        <f>Tbl_BalanceHistory[[#This Row],[RespAgy]]&amp;": "&amp;Tbl_BalanceHistory[[#This Row],[RespAgency]]</f>
        <v>301: Department of Agriculture and Consumer Services</v>
      </c>
      <c r="G938" s="3">
        <v>301</v>
      </c>
      <c r="H938" s="3" t="s">
        <v>309</v>
      </c>
      <c r="I938" s="3" t="str">
        <f>_xlfn.XLOOKUP(Tbl_BalanceHistory[[#This Row],[AgyCode]],Tbl_Agencies[Agy Code],Tbl_Agencies[Agy Sort])</f>
        <v>066000</v>
      </c>
      <c r="J938" s="2" t="str">
        <f>Tbl_BalanceHistory[[#This Row],[AgyCode]]&amp;": "&amp;Tbl_BalanceHistory[[#This Row],[Agency Name]]</f>
        <v>301: Department of Agriculture and Consumer Services</v>
      </c>
      <c r="K938" s="1">
        <v>2016</v>
      </c>
      <c r="L938" s="3">
        <v>541</v>
      </c>
      <c r="M938" s="3" t="s">
        <v>319</v>
      </c>
      <c r="N938" s="2" t="str">
        <f>Tbl_BalanceHistory[[#This Row],[ProgramCode]]&amp;": "&amp;Tbl_BalanceHistory[[#This Row],[Program Name]]</f>
        <v>541: Agriculture and Food Homeland Security</v>
      </c>
      <c r="O938" s="3" t="s">
        <v>1730</v>
      </c>
      <c r="P938" s="1" t="str">
        <f>IF(Tbl_BalanceHistory[[#This Row],[FundCode]]="0100","GF",IF(Tbl_BalanceHistory[[#This Row],[FundCode]]="01000","GF","Hi Ed / OCR"))</f>
        <v>GF</v>
      </c>
      <c r="Q938" s="5">
        <v>172210</v>
      </c>
      <c r="R938" s="5">
        <v>137210</v>
      </c>
      <c r="S938" s="5">
        <v>35000</v>
      </c>
      <c r="T938" s="5">
        <v>0</v>
      </c>
      <c r="U938" s="3"/>
      <c r="V938" s="5">
        <v>35000</v>
      </c>
      <c r="W938" s="5">
        <v>0</v>
      </c>
      <c r="X938" s="5"/>
      <c r="Y938" s="5"/>
      <c r="Z938" s="5">
        <f>Tbl_BalanceHistory[[#This Row],[Discretionary Recommended - Pre 2022]]+Tbl_BalanceHistory[[#This Row],[Discretionary Balance Recommended: Policy]]+Tbl_BalanceHistory[[#This Row],[Discretionary Balance Recommended: Commitments]]</f>
        <v>0</v>
      </c>
      <c r="AA938" s="5">
        <f>Tbl_BalanceHistory[[#This Row],[Discretionary Balance]]-Tbl_BalanceHistory[[#This Row],[Discretionary Reappropriation]]</f>
        <v>35000</v>
      </c>
      <c r="AB938" s="2"/>
      <c r="AC938" s="2"/>
      <c r="AD938" s="2"/>
      <c r="AE938" s="2"/>
    </row>
    <row r="939" spans="1:31" ht="45" x14ac:dyDescent="0.25">
      <c r="A939" s="2" t="s">
        <v>304</v>
      </c>
      <c r="B939" s="3">
        <v>5</v>
      </c>
      <c r="C939" s="3">
        <v>301</v>
      </c>
      <c r="D939" s="3" t="s">
        <v>309</v>
      </c>
      <c r="E939" s="3" t="str">
        <f>_xlfn.XLOOKUP(Tbl_BalanceHistory[[#This Row],[RespAgy]],Tbl_Agencies[Agy Code],Tbl_Agencies[Agy Sort])</f>
        <v>066000</v>
      </c>
      <c r="F939" s="2" t="str">
        <f>Tbl_BalanceHistory[[#This Row],[RespAgy]]&amp;": "&amp;Tbl_BalanceHistory[[#This Row],[RespAgency]]</f>
        <v>301: Department of Agriculture and Consumer Services</v>
      </c>
      <c r="G939" s="3">
        <v>301</v>
      </c>
      <c r="H939" s="3" t="s">
        <v>309</v>
      </c>
      <c r="I939" s="3" t="str">
        <f>_xlfn.XLOOKUP(Tbl_BalanceHistory[[#This Row],[AgyCode]],Tbl_Agencies[Agy Code],Tbl_Agencies[Agy Sort])</f>
        <v>066000</v>
      </c>
      <c r="J939" s="2" t="str">
        <f>Tbl_BalanceHistory[[#This Row],[AgyCode]]&amp;": "&amp;Tbl_BalanceHistory[[#This Row],[Agency Name]]</f>
        <v>301: Department of Agriculture and Consumer Services</v>
      </c>
      <c r="K939" s="1">
        <v>2017</v>
      </c>
      <c r="L939" s="3">
        <v>541</v>
      </c>
      <c r="M939" s="3" t="s">
        <v>319</v>
      </c>
      <c r="N939" s="2" t="str">
        <f>Tbl_BalanceHistory[[#This Row],[ProgramCode]]&amp;": "&amp;Tbl_BalanceHistory[[#This Row],[Program Name]]</f>
        <v>541: Agriculture and Food Homeland Security</v>
      </c>
      <c r="O939" s="3" t="s">
        <v>886</v>
      </c>
      <c r="P939" s="1" t="str">
        <f>IF(Tbl_BalanceHistory[[#This Row],[FundCode]]="0100","GF",IF(Tbl_BalanceHistory[[#This Row],[FundCode]]="01000","GF","Hi Ed / OCR"))</f>
        <v>GF</v>
      </c>
      <c r="Q939" s="5">
        <v>64136</v>
      </c>
      <c r="R939" s="5">
        <v>64136</v>
      </c>
      <c r="S939" s="5">
        <v>0</v>
      </c>
      <c r="T939" s="5">
        <v>0</v>
      </c>
      <c r="U939" s="3"/>
      <c r="V939" s="5">
        <v>0</v>
      </c>
      <c r="W939" s="5">
        <v>0</v>
      </c>
      <c r="X939" s="5"/>
      <c r="Y939" s="5"/>
      <c r="Z939" s="5">
        <f>Tbl_BalanceHistory[[#This Row],[Discretionary Recommended - Pre 2022]]+Tbl_BalanceHistory[[#This Row],[Discretionary Balance Recommended: Policy]]+Tbl_BalanceHistory[[#This Row],[Discretionary Balance Recommended: Commitments]]</f>
        <v>0</v>
      </c>
      <c r="AA939" s="5">
        <f>Tbl_BalanceHistory[[#This Row],[Discretionary Balance]]-Tbl_BalanceHistory[[#This Row],[Discretionary Reappropriation]]</f>
        <v>0</v>
      </c>
      <c r="AB939" s="2"/>
      <c r="AC939" s="2"/>
      <c r="AD939" s="2"/>
      <c r="AE939" s="2"/>
    </row>
    <row r="940" spans="1:31" ht="45" x14ac:dyDescent="0.25">
      <c r="A940" s="2" t="s">
        <v>304</v>
      </c>
      <c r="B940" s="3">
        <v>5</v>
      </c>
      <c r="C940" s="3">
        <v>301</v>
      </c>
      <c r="D940" s="3" t="s">
        <v>309</v>
      </c>
      <c r="E940" s="3" t="str">
        <f>_xlfn.XLOOKUP(Tbl_BalanceHistory[[#This Row],[RespAgy]],Tbl_Agencies[Agy Code],Tbl_Agencies[Agy Sort])</f>
        <v>066000</v>
      </c>
      <c r="F940" s="2" t="str">
        <f>Tbl_BalanceHistory[[#This Row],[RespAgy]]&amp;": "&amp;Tbl_BalanceHistory[[#This Row],[RespAgency]]</f>
        <v>301: Department of Agriculture and Consumer Services</v>
      </c>
      <c r="G940" s="3">
        <v>301</v>
      </c>
      <c r="H940" s="3" t="s">
        <v>309</v>
      </c>
      <c r="I940" s="3" t="str">
        <f>_xlfn.XLOOKUP(Tbl_BalanceHistory[[#This Row],[AgyCode]],Tbl_Agencies[Agy Code],Tbl_Agencies[Agy Sort])</f>
        <v>066000</v>
      </c>
      <c r="J940" s="2" t="str">
        <f>Tbl_BalanceHistory[[#This Row],[AgyCode]]&amp;": "&amp;Tbl_BalanceHistory[[#This Row],[Agency Name]]</f>
        <v>301: Department of Agriculture and Consumer Services</v>
      </c>
      <c r="K940" s="1">
        <v>2018</v>
      </c>
      <c r="L940" s="3">
        <v>541</v>
      </c>
      <c r="M940" s="3" t="s">
        <v>319</v>
      </c>
      <c r="N940" s="2" t="str">
        <f>Tbl_BalanceHistory[[#This Row],[ProgramCode]]&amp;": "&amp;Tbl_BalanceHistory[[#This Row],[Program Name]]</f>
        <v>541: Agriculture and Food Homeland Security</v>
      </c>
      <c r="O940" s="3" t="s">
        <v>886</v>
      </c>
      <c r="P940" s="1" t="str">
        <f>IF(Tbl_BalanceHistory[[#This Row],[FundCode]]="0100","GF",IF(Tbl_BalanceHistory[[#This Row],[FundCode]]="01000","GF","Hi Ed / OCR"))</f>
        <v>GF</v>
      </c>
      <c r="Q940" s="5">
        <v>78552</v>
      </c>
      <c r="R940" s="5">
        <v>78547.06</v>
      </c>
      <c r="S940" s="5">
        <v>4</v>
      </c>
      <c r="T940" s="5">
        <v>0</v>
      </c>
      <c r="U940" s="3"/>
      <c r="V940" s="5">
        <v>4</v>
      </c>
      <c r="W940" s="5">
        <v>0</v>
      </c>
      <c r="X940" s="5"/>
      <c r="Y940" s="5"/>
      <c r="Z940" s="5">
        <f>Tbl_BalanceHistory[[#This Row],[Discretionary Recommended - Pre 2022]]+Tbl_BalanceHistory[[#This Row],[Discretionary Balance Recommended: Policy]]+Tbl_BalanceHistory[[#This Row],[Discretionary Balance Recommended: Commitments]]</f>
        <v>0</v>
      </c>
      <c r="AA940" s="5">
        <f>Tbl_BalanceHistory[[#This Row],[Discretionary Balance]]-Tbl_BalanceHistory[[#This Row],[Discretionary Reappropriation]]</f>
        <v>4</v>
      </c>
      <c r="AB940" s="2"/>
      <c r="AC940" s="2"/>
      <c r="AD940" s="2"/>
      <c r="AE940" s="2"/>
    </row>
    <row r="941" spans="1:31" ht="45" x14ac:dyDescent="0.25">
      <c r="A941" s="2" t="s">
        <v>304</v>
      </c>
      <c r="B941" s="3">
        <v>5</v>
      </c>
      <c r="C941" s="3">
        <v>301</v>
      </c>
      <c r="D941" s="3" t="s">
        <v>309</v>
      </c>
      <c r="E941" s="3" t="str">
        <f>_xlfn.XLOOKUP(Tbl_BalanceHistory[[#This Row],[RespAgy]],Tbl_Agencies[Agy Code],Tbl_Agencies[Agy Sort])</f>
        <v>066000</v>
      </c>
      <c r="F941" s="2" t="str">
        <f>Tbl_BalanceHistory[[#This Row],[RespAgy]]&amp;": "&amp;Tbl_BalanceHistory[[#This Row],[RespAgency]]</f>
        <v>301: Department of Agriculture and Consumer Services</v>
      </c>
      <c r="G941" s="3">
        <v>301</v>
      </c>
      <c r="H941" s="3" t="s">
        <v>309</v>
      </c>
      <c r="I941" s="3" t="str">
        <f>_xlfn.XLOOKUP(Tbl_BalanceHistory[[#This Row],[AgyCode]],Tbl_Agencies[Agy Code],Tbl_Agencies[Agy Sort])</f>
        <v>066000</v>
      </c>
      <c r="J941" s="2" t="str">
        <f>Tbl_BalanceHistory[[#This Row],[AgyCode]]&amp;": "&amp;Tbl_BalanceHistory[[#This Row],[Agency Name]]</f>
        <v>301: Department of Agriculture and Consumer Services</v>
      </c>
      <c r="K941" s="1">
        <v>2019</v>
      </c>
      <c r="L941" s="3">
        <v>541</v>
      </c>
      <c r="M941" s="3" t="s">
        <v>319</v>
      </c>
      <c r="N941" s="2" t="str">
        <f>Tbl_BalanceHistory[[#This Row],[ProgramCode]]&amp;": "&amp;Tbl_BalanceHistory[[#This Row],[Program Name]]</f>
        <v>541: Agriculture and Food Homeland Security</v>
      </c>
      <c r="O941" s="3" t="s">
        <v>886</v>
      </c>
      <c r="P941" s="1" t="str">
        <f>IF(Tbl_BalanceHistory[[#This Row],[FundCode]]="0100","GF",IF(Tbl_BalanceHistory[[#This Row],[FundCode]]="01000","GF","Hi Ed / OCR"))</f>
        <v>GF</v>
      </c>
      <c r="Q941" s="5">
        <v>80288</v>
      </c>
      <c r="R941" s="5">
        <v>80288</v>
      </c>
      <c r="S941" s="5">
        <v>0</v>
      </c>
      <c r="T941" s="5">
        <v>0</v>
      </c>
      <c r="U941" s="3"/>
      <c r="V941" s="5">
        <v>0</v>
      </c>
      <c r="W941" s="5">
        <v>0</v>
      </c>
      <c r="X941" s="5"/>
      <c r="Y941" s="5"/>
      <c r="Z941" s="5">
        <f>Tbl_BalanceHistory[[#This Row],[Discretionary Recommended - Pre 2022]]+Tbl_BalanceHistory[[#This Row],[Discretionary Balance Recommended: Policy]]+Tbl_BalanceHistory[[#This Row],[Discretionary Balance Recommended: Commitments]]</f>
        <v>0</v>
      </c>
      <c r="AA941" s="5">
        <f>Tbl_BalanceHistory[[#This Row],[Discretionary Balance]]-Tbl_BalanceHistory[[#This Row],[Discretionary Reappropriation]]</f>
        <v>0</v>
      </c>
      <c r="AB941" s="2"/>
      <c r="AC941" s="2"/>
      <c r="AD941" s="2"/>
      <c r="AE941" s="2"/>
    </row>
    <row r="942" spans="1:31" ht="45" x14ac:dyDescent="0.25">
      <c r="A942" s="2" t="s">
        <v>304</v>
      </c>
      <c r="B942" s="3">
        <v>5</v>
      </c>
      <c r="C942" s="3">
        <v>301</v>
      </c>
      <c r="D942" s="3" t="s">
        <v>309</v>
      </c>
      <c r="E942" s="3" t="str">
        <f>_xlfn.XLOOKUP(Tbl_BalanceHistory[[#This Row],[RespAgy]],Tbl_Agencies[Agy Code],Tbl_Agencies[Agy Sort])</f>
        <v>066000</v>
      </c>
      <c r="F942" s="2" t="str">
        <f>Tbl_BalanceHistory[[#This Row],[RespAgy]]&amp;": "&amp;Tbl_BalanceHistory[[#This Row],[RespAgency]]</f>
        <v>301: Department of Agriculture and Consumer Services</v>
      </c>
      <c r="G942" s="3">
        <v>301</v>
      </c>
      <c r="H942" s="3" t="s">
        <v>309</v>
      </c>
      <c r="I942" s="3" t="str">
        <f>_xlfn.XLOOKUP(Tbl_BalanceHistory[[#This Row],[AgyCode]],Tbl_Agencies[Agy Code],Tbl_Agencies[Agy Sort])</f>
        <v>066000</v>
      </c>
      <c r="J942" s="2" t="str">
        <f>Tbl_BalanceHistory[[#This Row],[AgyCode]]&amp;": "&amp;Tbl_BalanceHistory[[#This Row],[Agency Name]]</f>
        <v>301: Department of Agriculture and Consumer Services</v>
      </c>
      <c r="K942" s="1">
        <v>2020</v>
      </c>
      <c r="L942" s="3">
        <v>541</v>
      </c>
      <c r="M942" s="3" t="s">
        <v>319</v>
      </c>
      <c r="N942" s="2" t="str">
        <f>Tbl_BalanceHistory[[#This Row],[ProgramCode]]&amp;": "&amp;Tbl_BalanceHistory[[#This Row],[Program Name]]</f>
        <v>541: Agriculture and Food Homeland Security</v>
      </c>
      <c r="O942" s="3" t="s">
        <v>886</v>
      </c>
      <c r="P942" s="1" t="str">
        <f>IF(Tbl_BalanceHistory[[#This Row],[FundCode]]="0100","GF",IF(Tbl_BalanceHistory[[#This Row],[FundCode]]="01000","GF","Hi Ed / OCR"))</f>
        <v>GF</v>
      </c>
      <c r="Q942" s="5">
        <v>155116</v>
      </c>
      <c r="R942" s="5">
        <v>155116</v>
      </c>
      <c r="S942" s="5">
        <v>0</v>
      </c>
      <c r="T942" s="5">
        <v>0</v>
      </c>
      <c r="U942" s="3"/>
      <c r="V942" s="5">
        <v>0</v>
      </c>
      <c r="W942" s="5">
        <v>0</v>
      </c>
      <c r="X942" s="5"/>
      <c r="Y942" s="5"/>
      <c r="Z942" s="5">
        <f>Tbl_BalanceHistory[[#This Row],[Discretionary Recommended - Pre 2022]]+Tbl_BalanceHistory[[#This Row],[Discretionary Balance Recommended: Policy]]+Tbl_BalanceHistory[[#This Row],[Discretionary Balance Recommended: Commitments]]</f>
        <v>0</v>
      </c>
      <c r="AA942" s="5">
        <f>Tbl_BalanceHistory[[#This Row],[Discretionary Balance]]-Tbl_BalanceHistory[[#This Row],[Discretionary Reappropriation]]</f>
        <v>0</v>
      </c>
      <c r="AB942" s="2"/>
      <c r="AC942" s="2"/>
      <c r="AD942" s="2"/>
      <c r="AE942" s="2"/>
    </row>
    <row r="943" spans="1:31" ht="45" x14ac:dyDescent="0.25">
      <c r="A943" s="2" t="s">
        <v>304</v>
      </c>
      <c r="B943" s="3">
        <v>5</v>
      </c>
      <c r="C943" s="3">
        <v>301</v>
      </c>
      <c r="D943" s="3" t="s">
        <v>309</v>
      </c>
      <c r="E943" s="3" t="str">
        <f>_xlfn.XLOOKUP(Tbl_BalanceHistory[[#This Row],[RespAgy]],Tbl_Agencies[Agy Code],Tbl_Agencies[Agy Sort])</f>
        <v>066000</v>
      </c>
      <c r="F943" s="2" t="str">
        <f>Tbl_BalanceHistory[[#This Row],[RespAgy]]&amp;": "&amp;Tbl_BalanceHistory[[#This Row],[RespAgency]]</f>
        <v>301: Department of Agriculture and Consumer Services</v>
      </c>
      <c r="G943" s="3">
        <v>301</v>
      </c>
      <c r="H943" s="3" t="s">
        <v>309</v>
      </c>
      <c r="I943" s="3" t="str">
        <f>_xlfn.XLOOKUP(Tbl_BalanceHistory[[#This Row],[AgyCode]],Tbl_Agencies[Agy Code],Tbl_Agencies[Agy Sort])</f>
        <v>066000</v>
      </c>
      <c r="J943" s="2" t="str">
        <f>Tbl_BalanceHistory[[#This Row],[AgyCode]]&amp;": "&amp;Tbl_BalanceHistory[[#This Row],[Agency Name]]</f>
        <v>301: Department of Agriculture and Consumer Services</v>
      </c>
      <c r="K943" s="1">
        <v>2021</v>
      </c>
      <c r="L943" s="3">
        <v>541</v>
      </c>
      <c r="M943" s="3" t="s">
        <v>319</v>
      </c>
      <c r="N943" s="2" t="str">
        <f>Tbl_BalanceHistory[[#This Row],[ProgramCode]]&amp;": "&amp;Tbl_BalanceHistory[[#This Row],[Program Name]]</f>
        <v>541: Agriculture and Food Homeland Security</v>
      </c>
      <c r="O943" s="3" t="s">
        <v>886</v>
      </c>
      <c r="P943" s="1" t="str">
        <f>IF(Tbl_BalanceHistory[[#This Row],[FundCode]]="0100","GF",IF(Tbl_BalanceHistory[[#This Row],[FundCode]]="01000","GF","Hi Ed / OCR"))</f>
        <v>GF</v>
      </c>
      <c r="Q943" s="5">
        <v>10515</v>
      </c>
      <c r="R943" s="5">
        <v>10515</v>
      </c>
      <c r="S943" s="5">
        <v>0</v>
      </c>
      <c r="T943" s="5">
        <v>0</v>
      </c>
      <c r="U943" s="3"/>
      <c r="V943" s="5">
        <v>0</v>
      </c>
      <c r="W943" s="5">
        <v>0</v>
      </c>
      <c r="X943" s="5"/>
      <c r="Y943" s="5"/>
      <c r="Z943" s="5">
        <f>Tbl_BalanceHistory[[#This Row],[Discretionary Recommended - Pre 2022]]+Tbl_BalanceHistory[[#This Row],[Discretionary Balance Recommended: Policy]]+Tbl_BalanceHistory[[#This Row],[Discretionary Balance Recommended: Commitments]]</f>
        <v>0</v>
      </c>
      <c r="AA943" s="5">
        <f>Tbl_BalanceHistory[[#This Row],[Discretionary Balance]]-Tbl_BalanceHistory[[#This Row],[Discretionary Reappropriation]]</f>
        <v>0</v>
      </c>
      <c r="AB943" s="2"/>
      <c r="AC943" s="2"/>
      <c r="AD943" s="2"/>
      <c r="AE943" s="2"/>
    </row>
    <row r="944" spans="1:31" ht="45" x14ac:dyDescent="0.25">
      <c r="A944" s="2" t="s">
        <v>304</v>
      </c>
      <c r="B944" s="3">
        <v>5</v>
      </c>
      <c r="C944" s="3">
        <v>301</v>
      </c>
      <c r="D944" s="3" t="s">
        <v>309</v>
      </c>
      <c r="E944" s="3" t="str">
        <f>_xlfn.XLOOKUP(Tbl_BalanceHistory[[#This Row],[RespAgy]],Tbl_Agencies[Agy Code],Tbl_Agencies[Agy Sort])</f>
        <v>066000</v>
      </c>
      <c r="F944" s="2" t="str">
        <f>Tbl_BalanceHistory[[#This Row],[RespAgy]]&amp;": "&amp;Tbl_BalanceHistory[[#This Row],[RespAgency]]</f>
        <v>301: Department of Agriculture and Consumer Services</v>
      </c>
      <c r="G944" s="3">
        <v>301</v>
      </c>
      <c r="H944" s="3" t="s">
        <v>309</v>
      </c>
      <c r="I944" s="3" t="str">
        <f>_xlfn.XLOOKUP(Tbl_BalanceHistory[[#This Row],[AgyCode]],Tbl_Agencies[Agy Code],Tbl_Agencies[Agy Sort])</f>
        <v>066000</v>
      </c>
      <c r="J944" s="2" t="str">
        <f>Tbl_BalanceHistory[[#This Row],[AgyCode]]&amp;": "&amp;Tbl_BalanceHistory[[#This Row],[Agency Name]]</f>
        <v>301: Department of Agriculture and Consumer Services</v>
      </c>
      <c r="K944" s="1">
        <v>2022</v>
      </c>
      <c r="L944" s="3">
        <v>541</v>
      </c>
      <c r="M944" s="3" t="s">
        <v>319</v>
      </c>
      <c r="N944" s="2" t="str">
        <f>Tbl_BalanceHistory[[#This Row],[ProgramCode]]&amp;": "&amp;Tbl_BalanceHistory[[#This Row],[Program Name]]</f>
        <v>541: Agriculture and Food Homeland Security</v>
      </c>
      <c r="O944" s="3" t="s">
        <v>886</v>
      </c>
      <c r="P944" s="1" t="str">
        <f>IF(Tbl_BalanceHistory[[#This Row],[FundCode]]="0100","GF",IF(Tbl_BalanceHistory[[#This Row],[FundCode]]="01000","GF","Hi Ed / OCR"))</f>
        <v>GF</v>
      </c>
      <c r="Q944" s="5">
        <v>39021</v>
      </c>
      <c r="R944" s="5">
        <v>39021</v>
      </c>
      <c r="S944" s="5">
        <v>0</v>
      </c>
      <c r="T944" s="5">
        <v>0</v>
      </c>
      <c r="U944" s="3"/>
      <c r="V944" s="5">
        <v>0</v>
      </c>
      <c r="W944" s="5"/>
      <c r="X944" s="5">
        <v>0</v>
      </c>
      <c r="Y944" s="5">
        <v>0</v>
      </c>
      <c r="Z944" s="5">
        <f>Tbl_BalanceHistory[[#This Row],[Discretionary Recommended - Pre 2022]]+Tbl_BalanceHistory[[#This Row],[Discretionary Balance Recommended: Policy]]+Tbl_BalanceHistory[[#This Row],[Discretionary Balance Recommended: Commitments]]</f>
        <v>0</v>
      </c>
      <c r="AA944" s="5">
        <f>Tbl_BalanceHistory[[#This Row],[Discretionary Balance]]-Tbl_BalanceHistory[[#This Row],[Discretionary Reappropriation]]</f>
        <v>0</v>
      </c>
      <c r="AB944" s="2"/>
      <c r="AC944" s="2"/>
      <c r="AD944" s="2"/>
      <c r="AE944" s="2"/>
    </row>
    <row r="945" spans="1:31" ht="45" x14ac:dyDescent="0.25">
      <c r="A945" s="2" t="s">
        <v>304</v>
      </c>
      <c r="B945" s="3">
        <v>5</v>
      </c>
      <c r="C945" s="3">
        <v>301</v>
      </c>
      <c r="D945" s="3" t="s">
        <v>309</v>
      </c>
      <c r="E945" s="3" t="str">
        <f>_xlfn.XLOOKUP(Tbl_BalanceHistory[[#This Row],[RespAgy]],Tbl_Agencies[Agy Code],Tbl_Agencies[Agy Sort])</f>
        <v>066000</v>
      </c>
      <c r="F945" s="2" t="str">
        <f>Tbl_BalanceHistory[[#This Row],[RespAgy]]&amp;": "&amp;Tbl_BalanceHistory[[#This Row],[RespAgency]]</f>
        <v>301: Department of Agriculture and Consumer Services</v>
      </c>
      <c r="G945" s="3">
        <v>301</v>
      </c>
      <c r="H945" s="3" t="s">
        <v>309</v>
      </c>
      <c r="I945" s="3" t="str">
        <f>_xlfn.XLOOKUP(Tbl_BalanceHistory[[#This Row],[AgyCode]],Tbl_Agencies[Agy Code],Tbl_Agencies[Agy Sort])</f>
        <v>066000</v>
      </c>
      <c r="J945" s="2" t="str">
        <f>Tbl_BalanceHistory[[#This Row],[AgyCode]]&amp;": "&amp;Tbl_BalanceHistory[[#This Row],[Agency Name]]</f>
        <v>301: Department of Agriculture and Consumer Services</v>
      </c>
      <c r="K945" s="1">
        <v>2023</v>
      </c>
      <c r="L945" s="3">
        <v>541</v>
      </c>
      <c r="M945" s="3" t="s">
        <v>319</v>
      </c>
      <c r="N945" s="2" t="str">
        <f>Tbl_BalanceHistory[[#This Row],[ProgramCode]]&amp;": "&amp;Tbl_BalanceHistory[[#This Row],[Program Name]]</f>
        <v>541: Agriculture and Food Homeland Security</v>
      </c>
      <c r="O945" s="3" t="s">
        <v>886</v>
      </c>
      <c r="P945" s="1" t="str">
        <f>IF(Tbl_BalanceHistory[[#This Row],[FundCode]]="0100","GF",IF(Tbl_BalanceHistory[[#This Row],[FundCode]]="01000","GF","Hi Ed / OCR"))</f>
        <v>GF</v>
      </c>
      <c r="Q945" s="5">
        <v>29021</v>
      </c>
      <c r="R945" s="5">
        <v>26773.4</v>
      </c>
      <c r="S945" s="5">
        <v>2247.6</v>
      </c>
      <c r="T945" s="5">
        <v>0</v>
      </c>
      <c r="U945" s="3"/>
      <c r="V945" s="5">
        <v>2247.6</v>
      </c>
      <c r="W945" s="5">
        <v>0</v>
      </c>
      <c r="X945" s="5">
        <v>0</v>
      </c>
      <c r="Y945" s="5">
        <v>0</v>
      </c>
      <c r="Z945" s="5">
        <v>0</v>
      </c>
      <c r="AA945" s="5">
        <v>2247.6</v>
      </c>
      <c r="AB945" s="2"/>
      <c r="AC945" s="2"/>
      <c r="AD945" s="2"/>
      <c r="AE945" s="2"/>
    </row>
    <row r="946" spans="1:31" ht="45" x14ac:dyDescent="0.25">
      <c r="A946" s="2" t="s">
        <v>304</v>
      </c>
      <c r="B946" s="3">
        <v>5</v>
      </c>
      <c r="C946" s="3">
        <v>301</v>
      </c>
      <c r="D946" s="3" t="s">
        <v>309</v>
      </c>
      <c r="E946" s="3" t="str">
        <f>_xlfn.XLOOKUP(Tbl_BalanceHistory[[#This Row],[RespAgy]],Tbl_Agencies[Agy Code],Tbl_Agencies[Agy Sort])</f>
        <v>066000</v>
      </c>
      <c r="F946" s="2" t="str">
        <f>Tbl_BalanceHistory[[#This Row],[RespAgy]]&amp;": "&amp;Tbl_BalanceHistory[[#This Row],[RespAgency]]</f>
        <v>301: Department of Agriculture and Consumer Services</v>
      </c>
      <c r="G946" s="3">
        <v>301</v>
      </c>
      <c r="H946" s="3" t="s">
        <v>309</v>
      </c>
      <c r="I946" s="3" t="str">
        <f>_xlfn.XLOOKUP(Tbl_BalanceHistory[[#This Row],[AgyCode]],Tbl_Agencies[Agy Code],Tbl_Agencies[Agy Sort])</f>
        <v>066000</v>
      </c>
      <c r="J946" s="2" t="str">
        <f>Tbl_BalanceHistory[[#This Row],[AgyCode]]&amp;": "&amp;Tbl_BalanceHistory[[#This Row],[Agency Name]]</f>
        <v>301: Department of Agriculture and Consumer Services</v>
      </c>
      <c r="K946" s="1">
        <v>2024</v>
      </c>
      <c r="L946" s="3">
        <v>541</v>
      </c>
      <c r="M946" s="3" t="s">
        <v>319</v>
      </c>
      <c r="N946" s="2" t="str">
        <f>Tbl_BalanceHistory[[#This Row],[ProgramCode]]&amp;": "&amp;Tbl_BalanceHistory[[#This Row],[Program Name]]</f>
        <v>541: Agriculture and Food Homeland Security</v>
      </c>
      <c r="O946" s="3" t="s">
        <v>886</v>
      </c>
      <c r="P946" s="1" t="str">
        <f>IF(Tbl_BalanceHistory[[#This Row],[FundCode]]="0100","GF",IF(Tbl_BalanceHistory[[#This Row],[FundCode]]="01000","GF","Hi Ed / OCR"))</f>
        <v>GF</v>
      </c>
      <c r="Q946" s="5">
        <v>32021</v>
      </c>
      <c r="R946" s="5">
        <v>32021</v>
      </c>
      <c r="S946" s="5">
        <v>0</v>
      </c>
      <c r="T946" s="5">
        <v>0</v>
      </c>
      <c r="U946" s="3"/>
      <c r="V946" s="5">
        <v>0</v>
      </c>
      <c r="W946" s="5">
        <v>0</v>
      </c>
      <c r="X946" s="5">
        <v>0</v>
      </c>
      <c r="Y946" s="5">
        <v>0</v>
      </c>
      <c r="Z946" s="5">
        <v>0</v>
      </c>
      <c r="AA946" s="5">
        <v>0</v>
      </c>
      <c r="AB946" s="2"/>
      <c r="AC946" s="2"/>
      <c r="AD946" s="2"/>
      <c r="AE946" s="2"/>
    </row>
    <row r="947" spans="1:31" ht="45" x14ac:dyDescent="0.25">
      <c r="A947" s="2" t="s">
        <v>304</v>
      </c>
      <c r="B947" s="3">
        <v>5</v>
      </c>
      <c r="C947" s="3">
        <v>301</v>
      </c>
      <c r="D947" s="3" t="s">
        <v>309</v>
      </c>
      <c r="E947" s="3" t="str">
        <f>_xlfn.XLOOKUP(Tbl_BalanceHistory[[#This Row],[RespAgy]],Tbl_Agencies[Agy Code],Tbl_Agencies[Agy Sort])</f>
        <v>066000</v>
      </c>
      <c r="F947" s="2" t="str">
        <f>Tbl_BalanceHistory[[#This Row],[RespAgy]]&amp;": "&amp;Tbl_BalanceHistory[[#This Row],[RespAgency]]</f>
        <v>301: Department of Agriculture and Consumer Services</v>
      </c>
      <c r="G947" s="3">
        <v>301</v>
      </c>
      <c r="H947" s="3" t="s">
        <v>309</v>
      </c>
      <c r="I947" s="3" t="str">
        <f>_xlfn.XLOOKUP(Tbl_BalanceHistory[[#This Row],[AgyCode]],Tbl_Agencies[Agy Code],Tbl_Agencies[Agy Sort])</f>
        <v>066000</v>
      </c>
      <c r="J947" s="2" t="str">
        <f>Tbl_BalanceHistory[[#This Row],[AgyCode]]&amp;": "&amp;Tbl_BalanceHistory[[#This Row],[Agency Name]]</f>
        <v>301: Department of Agriculture and Consumer Services</v>
      </c>
      <c r="K947" s="1">
        <v>2014</v>
      </c>
      <c r="L947" s="3">
        <v>550</v>
      </c>
      <c r="M947" s="3" t="s">
        <v>84</v>
      </c>
      <c r="N947" s="2" t="str">
        <f>Tbl_BalanceHistory[[#This Row],[ProgramCode]]&amp;": "&amp;Tbl_BalanceHistory[[#This Row],[Program Name]]</f>
        <v>550: Consumer Affairs Services</v>
      </c>
      <c r="O947" s="3" t="s">
        <v>1730</v>
      </c>
      <c r="P947" s="1" t="str">
        <f>IF(Tbl_BalanceHistory[[#This Row],[FundCode]]="0100","GF",IF(Tbl_BalanceHistory[[#This Row],[FundCode]]="01000","GF","Hi Ed / OCR"))</f>
        <v>GF</v>
      </c>
      <c r="Q947" s="5">
        <v>33726</v>
      </c>
      <c r="R947" s="5">
        <v>33726</v>
      </c>
      <c r="S947" s="5">
        <v>0</v>
      </c>
      <c r="T947" s="5">
        <v>0</v>
      </c>
      <c r="U947" s="3"/>
      <c r="V947" s="5">
        <v>0</v>
      </c>
      <c r="W947" s="5">
        <v>0</v>
      </c>
      <c r="X947" s="5"/>
      <c r="Y947" s="5"/>
      <c r="Z947" s="5">
        <f>Tbl_BalanceHistory[[#This Row],[Discretionary Recommended - Pre 2022]]+Tbl_BalanceHistory[[#This Row],[Discretionary Balance Recommended: Policy]]+Tbl_BalanceHistory[[#This Row],[Discretionary Balance Recommended: Commitments]]</f>
        <v>0</v>
      </c>
      <c r="AA947" s="5">
        <f>Tbl_BalanceHistory[[#This Row],[Discretionary Balance]]-Tbl_BalanceHistory[[#This Row],[Discretionary Reappropriation]]</f>
        <v>0</v>
      </c>
      <c r="AB947" s="2"/>
      <c r="AC947" s="2"/>
      <c r="AD947" s="2"/>
      <c r="AE947" s="2"/>
    </row>
    <row r="948" spans="1:31" ht="45" x14ac:dyDescent="0.25">
      <c r="A948" s="2" t="s">
        <v>304</v>
      </c>
      <c r="B948" s="3">
        <v>5</v>
      </c>
      <c r="C948" s="3">
        <v>301</v>
      </c>
      <c r="D948" s="3" t="s">
        <v>309</v>
      </c>
      <c r="E948" s="3" t="str">
        <f>_xlfn.XLOOKUP(Tbl_BalanceHistory[[#This Row],[RespAgy]],Tbl_Agencies[Agy Code],Tbl_Agencies[Agy Sort])</f>
        <v>066000</v>
      </c>
      <c r="F948" s="2" t="str">
        <f>Tbl_BalanceHistory[[#This Row],[RespAgy]]&amp;": "&amp;Tbl_BalanceHistory[[#This Row],[RespAgency]]</f>
        <v>301: Department of Agriculture and Consumer Services</v>
      </c>
      <c r="G948" s="3">
        <v>301</v>
      </c>
      <c r="H948" s="3" t="s">
        <v>309</v>
      </c>
      <c r="I948" s="3" t="str">
        <f>_xlfn.XLOOKUP(Tbl_BalanceHistory[[#This Row],[AgyCode]],Tbl_Agencies[Agy Code],Tbl_Agencies[Agy Sort])</f>
        <v>066000</v>
      </c>
      <c r="J948" s="2" t="str">
        <f>Tbl_BalanceHistory[[#This Row],[AgyCode]]&amp;": "&amp;Tbl_BalanceHistory[[#This Row],[Agency Name]]</f>
        <v>301: Department of Agriculture and Consumer Services</v>
      </c>
      <c r="K948" s="1">
        <v>2015</v>
      </c>
      <c r="L948" s="3">
        <v>550</v>
      </c>
      <c r="M948" s="3" t="s">
        <v>84</v>
      </c>
      <c r="N948" s="2" t="str">
        <f>Tbl_BalanceHistory[[#This Row],[ProgramCode]]&amp;": "&amp;Tbl_BalanceHistory[[#This Row],[Program Name]]</f>
        <v>550: Consumer Affairs Services</v>
      </c>
      <c r="O948" s="3" t="s">
        <v>1730</v>
      </c>
      <c r="P948" s="1" t="str">
        <f>IF(Tbl_BalanceHistory[[#This Row],[FundCode]]="0100","GF",IF(Tbl_BalanceHistory[[#This Row],[FundCode]]="01000","GF","Hi Ed / OCR"))</f>
        <v>GF</v>
      </c>
      <c r="Q948" s="5">
        <v>33726</v>
      </c>
      <c r="R948" s="5">
        <v>33726</v>
      </c>
      <c r="S948" s="5">
        <v>0</v>
      </c>
      <c r="T948" s="5">
        <v>0</v>
      </c>
      <c r="U948" s="3"/>
      <c r="V948" s="5">
        <v>0</v>
      </c>
      <c r="W948" s="5">
        <v>0</v>
      </c>
      <c r="X948" s="5"/>
      <c r="Y948" s="5"/>
      <c r="Z948" s="5">
        <f>Tbl_BalanceHistory[[#This Row],[Discretionary Recommended - Pre 2022]]+Tbl_BalanceHistory[[#This Row],[Discretionary Balance Recommended: Policy]]+Tbl_BalanceHistory[[#This Row],[Discretionary Balance Recommended: Commitments]]</f>
        <v>0</v>
      </c>
      <c r="AA948" s="5">
        <f>Tbl_BalanceHistory[[#This Row],[Discretionary Balance]]-Tbl_BalanceHistory[[#This Row],[Discretionary Reappropriation]]</f>
        <v>0</v>
      </c>
      <c r="AB948" s="2"/>
      <c r="AC948" s="2"/>
      <c r="AD948" s="2"/>
      <c r="AE948" s="2"/>
    </row>
    <row r="949" spans="1:31" ht="45" x14ac:dyDescent="0.25">
      <c r="A949" s="2" t="s">
        <v>304</v>
      </c>
      <c r="B949" s="3">
        <v>5</v>
      </c>
      <c r="C949" s="3">
        <v>301</v>
      </c>
      <c r="D949" s="3" t="s">
        <v>309</v>
      </c>
      <c r="E949" s="3" t="str">
        <f>_xlfn.XLOOKUP(Tbl_BalanceHistory[[#This Row],[RespAgy]],Tbl_Agencies[Agy Code],Tbl_Agencies[Agy Sort])</f>
        <v>066000</v>
      </c>
      <c r="F949" s="2" t="str">
        <f>Tbl_BalanceHistory[[#This Row],[RespAgy]]&amp;": "&amp;Tbl_BalanceHistory[[#This Row],[RespAgency]]</f>
        <v>301: Department of Agriculture and Consumer Services</v>
      </c>
      <c r="G949" s="3">
        <v>301</v>
      </c>
      <c r="H949" s="3" t="s">
        <v>309</v>
      </c>
      <c r="I949" s="3" t="str">
        <f>_xlfn.XLOOKUP(Tbl_BalanceHistory[[#This Row],[AgyCode]],Tbl_Agencies[Agy Code],Tbl_Agencies[Agy Sort])</f>
        <v>066000</v>
      </c>
      <c r="J949" s="2" t="str">
        <f>Tbl_BalanceHistory[[#This Row],[AgyCode]]&amp;": "&amp;Tbl_BalanceHistory[[#This Row],[Agency Name]]</f>
        <v>301: Department of Agriculture and Consumer Services</v>
      </c>
      <c r="K949" s="1">
        <v>2016</v>
      </c>
      <c r="L949" s="3">
        <v>550</v>
      </c>
      <c r="M949" s="3" t="s">
        <v>84</v>
      </c>
      <c r="N949" s="2" t="str">
        <f>Tbl_BalanceHistory[[#This Row],[ProgramCode]]&amp;": "&amp;Tbl_BalanceHistory[[#This Row],[Program Name]]</f>
        <v>550: Consumer Affairs Services</v>
      </c>
      <c r="O949" s="3" t="s">
        <v>1730</v>
      </c>
      <c r="P949" s="1" t="str">
        <f>IF(Tbl_BalanceHistory[[#This Row],[FundCode]]="0100","GF",IF(Tbl_BalanceHistory[[#This Row],[FundCode]]="01000","GF","Hi Ed / OCR"))</f>
        <v>GF</v>
      </c>
      <c r="Q949" s="5">
        <v>33726</v>
      </c>
      <c r="R949" s="5">
        <v>25726</v>
      </c>
      <c r="S949" s="5">
        <v>8000</v>
      </c>
      <c r="T949" s="5">
        <v>0</v>
      </c>
      <c r="U949" s="3"/>
      <c r="V949" s="5">
        <v>8000</v>
      </c>
      <c r="W949" s="5">
        <v>0</v>
      </c>
      <c r="X949" s="5"/>
      <c r="Y949" s="5"/>
      <c r="Z949" s="5">
        <f>Tbl_BalanceHistory[[#This Row],[Discretionary Recommended - Pre 2022]]+Tbl_BalanceHistory[[#This Row],[Discretionary Balance Recommended: Policy]]+Tbl_BalanceHistory[[#This Row],[Discretionary Balance Recommended: Commitments]]</f>
        <v>0</v>
      </c>
      <c r="AA949" s="5">
        <f>Tbl_BalanceHistory[[#This Row],[Discretionary Balance]]-Tbl_BalanceHistory[[#This Row],[Discretionary Reappropriation]]</f>
        <v>8000</v>
      </c>
      <c r="AB949" s="2"/>
      <c r="AC949" s="2"/>
      <c r="AD949" s="2"/>
      <c r="AE949" s="2"/>
    </row>
    <row r="950" spans="1:31" ht="45" x14ac:dyDescent="0.25">
      <c r="A950" s="2" t="s">
        <v>304</v>
      </c>
      <c r="B950" s="3">
        <v>5</v>
      </c>
      <c r="C950" s="3">
        <v>301</v>
      </c>
      <c r="D950" s="3" t="s">
        <v>309</v>
      </c>
      <c r="E950" s="3" t="str">
        <f>_xlfn.XLOOKUP(Tbl_BalanceHistory[[#This Row],[RespAgy]],Tbl_Agencies[Agy Code],Tbl_Agencies[Agy Sort])</f>
        <v>066000</v>
      </c>
      <c r="F950" s="2" t="str">
        <f>Tbl_BalanceHistory[[#This Row],[RespAgy]]&amp;": "&amp;Tbl_BalanceHistory[[#This Row],[RespAgency]]</f>
        <v>301: Department of Agriculture and Consumer Services</v>
      </c>
      <c r="G950" s="3">
        <v>301</v>
      </c>
      <c r="H950" s="3" t="s">
        <v>309</v>
      </c>
      <c r="I950" s="3" t="str">
        <f>_xlfn.XLOOKUP(Tbl_BalanceHistory[[#This Row],[AgyCode]],Tbl_Agencies[Agy Code],Tbl_Agencies[Agy Sort])</f>
        <v>066000</v>
      </c>
      <c r="J950" s="2" t="str">
        <f>Tbl_BalanceHistory[[#This Row],[AgyCode]]&amp;": "&amp;Tbl_BalanceHistory[[#This Row],[Agency Name]]</f>
        <v>301: Department of Agriculture and Consumer Services</v>
      </c>
      <c r="K950" s="1">
        <v>2017</v>
      </c>
      <c r="L950" s="3">
        <v>550</v>
      </c>
      <c r="M950" s="3" t="s">
        <v>84</v>
      </c>
      <c r="N950" s="2" t="str">
        <f>Tbl_BalanceHistory[[#This Row],[ProgramCode]]&amp;": "&amp;Tbl_BalanceHistory[[#This Row],[Program Name]]</f>
        <v>550: Consumer Affairs Services</v>
      </c>
      <c r="O950" s="3" t="s">
        <v>886</v>
      </c>
      <c r="P950" s="1" t="str">
        <f>IF(Tbl_BalanceHistory[[#This Row],[FundCode]]="0100","GF",IF(Tbl_BalanceHistory[[#This Row],[FundCode]]="01000","GF","Hi Ed / OCR"))</f>
        <v>GF</v>
      </c>
      <c r="Q950" s="5">
        <v>11726</v>
      </c>
      <c r="R950" s="5">
        <v>11726</v>
      </c>
      <c r="S950" s="5">
        <v>0</v>
      </c>
      <c r="T950" s="5">
        <v>0</v>
      </c>
      <c r="U950" s="3"/>
      <c r="V950" s="5">
        <v>0</v>
      </c>
      <c r="W950" s="5">
        <v>0</v>
      </c>
      <c r="X950" s="5"/>
      <c r="Y950" s="5"/>
      <c r="Z950" s="5">
        <f>Tbl_BalanceHistory[[#This Row],[Discretionary Recommended - Pre 2022]]+Tbl_BalanceHistory[[#This Row],[Discretionary Balance Recommended: Policy]]+Tbl_BalanceHistory[[#This Row],[Discretionary Balance Recommended: Commitments]]</f>
        <v>0</v>
      </c>
      <c r="AA950" s="5">
        <f>Tbl_BalanceHistory[[#This Row],[Discretionary Balance]]-Tbl_BalanceHistory[[#This Row],[Discretionary Reappropriation]]</f>
        <v>0</v>
      </c>
      <c r="AB950" s="2"/>
      <c r="AC950" s="2"/>
      <c r="AD950" s="2"/>
      <c r="AE950" s="2"/>
    </row>
    <row r="951" spans="1:31" ht="45" x14ac:dyDescent="0.25">
      <c r="A951" s="2" t="s">
        <v>304</v>
      </c>
      <c r="B951" s="3">
        <v>5</v>
      </c>
      <c r="C951" s="3">
        <v>301</v>
      </c>
      <c r="D951" s="3" t="s">
        <v>309</v>
      </c>
      <c r="E951" s="3" t="str">
        <f>_xlfn.XLOOKUP(Tbl_BalanceHistory[[#This Row],[RespAgy]],Tbl_Agencies[Agy Code],Tbl_Agencies[Agy Sort])</f>
        <v>066000</v>
      </c>
      <c r="F951" s="2" t="str">
        <f>Tbl_BalanceHistory[[#This Row],[RespAgy]]&amp;": "&amp;Tbl_BalanceHistory[[#This Row],[RespAgency]]</f>
        <v>301: Department of Agriculture and Consumer Services</v>
      </c>
      <c r="G951" s="3">
        <v>301</v>
      </c>
      <c r="H951" s="3" t="s">
        <v>309</v>
      </c>
      <c r="I951" s="3" t="str">
        <f>_xlfn.XLOOKUP(Tbl_BalanceHistory[[#This Row],[AgyCode]],Tbl_Agencies[Agy Code],Tbl_Agencies[Agy Sort])</f>
        <v>066000</v>
      </c>
      <c r="J951" s="2" t="str">
        <f>Tbl_BalanceHistory[[#This Row],[AgyCode]]&amp;": "&amp;Tbl_BalanceHistory[[#This Row],[Agency Name]]</f>
        <v>301: Department of Agriculture and Consumer Services</v>
      </c>
      <c r="K951" s="1">
        <v>2018</v>
      </c>
      <c r="L951" s="3">
        <v>550</v>
      </c>
      <c r="M951" s="3" t="s">
        <v>84</v>
      </c>
      <c r="N951" s="2" t="str">
        <f>Tbl_BalanceHistory[[#This Row],[ProgramCode]]&amp;": "&amp;Tbl_BalanceHistory[[#This Row],[Program Name]]</f>
        <v>550: Consumer Affairs Services</v>
      </c>
      <c r="O951" s="3" t="s">
        <v>886</v>
      </c>
      <c r="P951" s="1" t="str">
        <f>IF(Tbl_BalanceHistory[[#This Row],[FundCode]]="0100","GF",IF(Tbl_BalanceHistory[[#This Row],[FundCode]]="01000","GF","Hi Ed / OCR"))</f>
        <v>GF</v>
      </c>
      <c r="Q951" s="5">
        <v>33726</v>
      </c>
      <c r="R951" s="5">
        <v>33726</v>
      </c>
      <c r="S951" s="5">
        <v>0</v>
      </c>
      <c r="T951" s="5">
        <v>0</v>
      </c>
      <c r="U951" s="3"/>
      <c r="V951" s="5">
        <v>0</v>
      </c>
      <c r="W951" s="5">
        <v>0</v>
      </c>
      <c r="X951" s="5"/>
      <c r="Y951" s="5"/>
      <c r="Z951" s="5">
        <f>Tbl_BalanceHistory[[#This Row],[Discretionary Recommended - Pre 2022]]+Tbl_BalanceHistory[[#This Row],[Discretionary Balance Recommended: Policy]]+Tbl_BalanceHistory[[#This Row],[Discretionary Balance Recommended: Commitments]]</f>
        <v>0</v>
      </c>
      <c r="AA951" s="5">
        <f>Tbl_BalanceHistory[[#This Row],[Discretionary Balance]]-Tbl_BalanceHistory[[#This Row],[Discretionary Reappropriation]]</f>
        <v>0</v>
      </c>
      <c r="AB951" s="2"/>
      <c r="AC951" s="2"/>
      <c r="AD951" s="2"/>
      <c r="AE951" s="2"/>
    </row>
    <row r="952" spans="1:31" ht="45" x14ac:dyDescent="0.25">
      <c r="A952" s="2" t="s">
        <v>304</v>
      </c>
      <c r="B952" s="3">
        <v>5</v>
      </c>
      <c r="C952" s="3">
        <v>301</v>
      </c>
      <c r="D952" s="3" t="s">
        <v>309</v>
      </c>
      <c r="E952" s="3" t="str">
        <f>_xlfn.XLOOKUP(Tbl_BalanceHistory[[#This Row],[RespAgy]],Tbl_Agencies[Agy Code],Tbl_Agencies[Agy Sort])</f>
        <v>066000</v>
      </c>
      <c r="F952" s="2" t="str">
        <f>Tbl_BalanceHistory[[#This Row],[RespAgy]]&amp;": "&amp;Tbl_BalanceHistory[[#This Row],[RespAgency]]</f>
        <v>301: Department of Agriculture and Consumer Services</v>
      </c>
      <c r="G952" s="3">
        <v>301</v>
      </c>
      <c r="H952" s="3" t="s">
        <v>309</v>
      </c>
      <c r="I952" s="3" t="str">
        <f>_xlfn.XLOOKUP(Tbl_BalanceHistory[[#This Row],[AgyCode]],Tbl_Agencies[Agy Code],Tbl_Agencies[Agy Sort])</f>
        <v>066000</v>
      </c>
      <c r="J952" s="2" t="str">
        <f>Tbl_BalanceHistory[[#This Row],[AgyCode]]&amp;": "&amp;Tbl_BalanceHistory[[#This Row],[Agency Name]]</f>
        <v>301: Department of Agriculture and Consumer Services</v>
      </c>
      <c r="K952" s="1">
        <v>2019</v>
      </c>
      <c r="L952" s="3">
        <v>550</v>
      </c>
      <c r="M952" s="3" t="s">
        <v>84</v>
      </c>
      <c r="N952" s="2" t="str">
        <f>Tbl_BalanceHistory[[#This Row],[ProgramCode]]&amp;": "&amp;Tbl_BalanceHistory[[#This Row],[Program Name]]</f>
        <v>550: Consumer Affairs Services</v>
      </c>
      <c r="O952" s="3" t="s">
        <v>886</v>
      </c>
      <c r="P952" s="1" t="str">
        <f>IF(Tbl_BalanceHistory[[#This Row],[FundCode]]="0100","GF",IF(Tbl_BalanceHistory[[#This Row],[FundCode]]="01000","GF","Hi Ed / OCR"))</f>
        <v>GF</v>
      </c>
      <c r="Q952" s="5">
        <v>18726</v>
      </c>
      <c r="R952" s="5">
        <v>18726</v>
      </c>
      <c r="S952" s="5">
        <v>0</v>
      </c>
      <c r="T952" s="5">
        <v>0</v>
      </c>
      <c r="U952" s="3"/>
      <c r="V952" s="5">
        <v>0</v>
      </c>
      <c r="W952" s="5">
        <v>0</v>
      </c>
      <c r="X952" s="5"/>
      <c r="Y952" s="5"/>
      <c r="Z952" s="5">
        <f>Tbl_BalanceHistory[[#This Row],[Discretionary Recommended - Pre 2022]]+Tbl_BalanceHistory[[#This Row],[Discretionary Balance Recommended: Policy]]+Tbl_BalanceHistory[[#This Row],[Discretionary Balance Recommended: Commitments]]</f>
        <v>0</v>
      </c>
      <c r="AA952" s="5">
        <f>Tbl_BalanceHistory[[#This Row],[Discretionary Balance]]-Tbl_BalanceHistory[[#This Row],[Discretionary Reappropriation]]</f>
        <v>0</v>
      </c>
      <c r="AB952" s="2"/>
      <c r="AC952" s="2"/>
      <c r="AD952" s="2"/>
      <c r="AE952" s="2"/>
    </row>
    <row r="953" spans="1:31" ht="45" x14ac:dyDescent="0.25">
      <c r="A953" s="2" t="s">
        <v>304</v>
      </c>
      <c r="B953" s="3">
        <v>5</v>
      </c>
      <c r="C953" s="3">
        <v>301</v>
      </c>
      <c r="D953" s="3" t="s">
        <v>309</v>
      </c>
      <c r="E953" s="3" t="str">
        <f>_xlfn.XLOOKUP(Tbl_BalanceHistory[[#This Row],[RespAgy]],Tbl_Agencies[Agy Code],Tbl_Agencies[Agy Sort])</f>
        <v>066000</v>
      </c>
      <c r="F953" s="2" t="str">
        <f>Tbl_BalanceHistory[[#This Row],[RespAgy]]&amp;": "&amp;Tbl_BalanceHistory[[#This Row],[RespAgency]]</f>
        <v>301: Department of Agriculture and Consumer Services</v>
      </c>
      <c r="G953" s="3">
        <v>301</v>
      </c>
      <c r="H953" s="3" t="s">
        <v>309</v>
      </c>
      <c r="I953" s="3" t="str">
        <f>_xlfn.XLOOKUP(Tbl_BalanceHistory[[#This Row],[AgyCode]],Tbl_Agencies[Agy Code],Tbl_Agencies[Agy Sort])</f>
        <v>066000</v>
      </c>
      <c r="J953" s="2" t="str">
        <f>Tbl_BalanceHistory[[#This Row],[AgyCode]]&amp;": "&amp;Tbl_BalanceHistory[[#This Row],[Agency Name]]</f>
        <v>301: Department of Agriculture and Consumer Services</v>
      </c>
      <c r="K953" s="1">
        <v>2020</v>
      </c>
      <c r="L953" s="3">
        <v>550</v>
      </c>
      <c r="M953" s="3" t="s">
        <v>84</v>
      </c>
      <c r="N953" s="2" t="str">
        <f>Tbl_BalanceHistory[[#This Row],[ProgramCode]]&amp;": "&amp;Tbl_BalanceHistory[[#This Row],[Program Name]]</f>
        <v>550: Consumer Affairs Services</v>
      </c>
      <c r="O953" s="3" t="s">
        <v>886</v>
      </c>
      <c r="P953" s="1" t="str">
        <f>IF(Tbl_BalanceHistory[[#This Row],[FundCode]]="0100","GF",IF(Tbl_BalanceHistory[[#This Row],[FundCode]]="01000","GF","Hi Ed / OCR"))</f>
        <v>GF</v>
      </c>
      <c r="Q953" s="5">
        <v>24726</v>
      </c>
      <c r="R953" s="5">
        <v>24726</v>
      </c>
      <c r="S953" s="5">
        <v>0</v>
      </c>
      <c r="T953" s="5">
        <v>0</v>
      </c>
      <c r="U953" s="3"/>
      <c r="V953" s="5">
        <v>0</v>
      </c>
      <c r="W953" s="5">
        <v>0</v>
      </c>
      <c r="X953" s="5"/>
      <c r="Y953" s="5"/>
      <c r="Z953" s="5">
        <f>Tbl_BalanceHistory[[#This Row],[Discretionary Recommended - Pre 2022]]+Tbl_BalanceHistory[[#This Row],[Discretionary Balance Recommended: Policy]]+Tbl_BalanceHistory[[#This Row],[Discretionary Balance Recommended: Commitments]]</f>
        <v>0</v>
      </c>
      <c r="AA953" s="5">
        <f>Tbl_BalanceHistory[[#This Row],[Discretionary Balance]]-Tbl_BalanceHistory[[#This Row],[Discretionary Reappropriation]]</f>
        <v>0</v>
      </c>
      <c r="AB953" s="2"/>
      <c r="AC953" s="2"/>
      <c r="AD953" s="2"/>
      <c r="AE953" s="2"/>
    </row>
    <row r="954" spans="1:31" ht="45" x14ac:dyDescent="0.25">
      <c r="A954" s="2" t="s">
        <v>304</v>
      </c>
      <c r="B954" s="3">
        <v>5</v>
      </c>
      <c r="C954" s="3">
        <v>301</v>
      </c>
      <c r="D954" s="3" t="s">
        <v>309</v>
      </c>
      <c r="E954" s="3" t="str">
        <f>_xlfn.XLOOKUP(Tbl_BalanceHistory[[#This Row],[RespAgy]],Tbl_Agencies[Agy Code],Tbl_Agencies[Agy Sort])</f>
        <v>066000</v>
      </c>
      <c r="F954" s="2" t="str">
        <f>Tbl_BalanceHistory[[#This Row],[RespAgy]]&amp;": "&amp;Tbl_BalanceHistory[[#This Row],[RespAgency]]</f>
        <v>301: Department of Agriculture and Consumer Services</v>
      </c>
      <c r="G954" s="3">
        <v>301</v>
      </c>
      <c r="H954" s="3" t="s">
        <v>309</v>
      </c>
      <c r="I954" s="3" t="str">
        <f>_xlfn.XLOOKUP(Tbl_BalanceHistory[[#This Row],[AgyCode]],Tbl_Agencies[Agy Code],Tbl_Agencies[Agy Sort])</f>
        <v>066000</v>
      </c>
      <c r="J954" s="2" t="str">
        <f>Tbl_BalanceHistory[[#This Row],[AgyCode]]&amp;": "&amp;Tbl_BalanceHistory[[#This Row],[Agency Name]]</f>
        <v>301: Department of Agriculture and Consumer Services</v>
      </c>
      <c r="K954" s="1">
        <v>2021</v>
      </c>
      <c r="L954" s="3">
        <v>550</v>
      </c>
      <c r="M954" s="3" t="s">
        <v>84</v>
      </c>
      <c r="N954" s="2" t="str">
        <f>Tbl_BalanceHistory[[#This Row],[ProgramCode]]&amp;": "&amp;Tbl_BalanceHistory[[#This Row],[Program Name]]</f>
        <v>550: Consumer Affairs Services</v>
      </c>
      <c r="O954" s="3" t="s">
        <v>886</v>
      </c>
      <c r="P954" s="1" t="str">
        <f>IF(Tbl_BalanceHistory[[#This Row],[FundCode]]="0100","GF",IF(Tbl_BalanceHistory[[#This Row],[FundCode]]="01000","GF","Hi Ed / OCR"))</f>
        <v>GF</v>
      </c>
      <c r="Q954" s="5">
        <v>18726</v>
      </c>
      <c r="R954" s="5">
        <v>18726</v>
      </c>
      <c r="S954" s="5">
        <v>0</v>
      </c>
      <c r="T954" s="5">
        <v>0</v>
      </c>
      <c r="U954" s="3"/>
      <c r="V954" s="5">
        <v>0</v>
      </c>
      <c r="W954" s="5">
        <v>0</v>
      </c>
      <c r="X954" s="5"/>
      <c r="Y954" s="5"/>
      <c r="Z954" s="5">
        <f>Tbl_BalanceHistory[[#This Row],[Discretionary Recommended - Pre 2022]]+Tbl_BalanceHistory[[#This Row],[Discretionary Balance Recommended: Policy]]+Tbl_BalanceHistory[[#This Row],[Discretionary Balance Recommended: Commitments]]</f>
        <v>0</v>
      </c>
      <c r="AA954" s="5">
        <f>Tbl_BalanceHistory[[#This Row],[Discretionary Balance]]-Tbl_BalanceHistory[[#This Row],[Discretionary Reappropriation]]</f>
        <v>0</v>
      </c>
      <c r="AB954" s="2"/>
      <c r="AC954" s="2"/>
      <c r="AD954" s="2"/>
      <c r="AE954" s="2"/>
    </row>
    <row r="955" spans="1:31" ht="45" x14ac:dyDescent="0.25">
      <c r="A955" s="2" t="s">
        <v>304</v>
      </c>
      <c r="B955" s="3">
        <v>5</v>
      </c>
      <c r="C955" s="3">
        <v>301</v>
      </c>
      <c r="D955" s="3" t="s">
        <v>309</v>
      </c>
      <c r="E955" s="3" t="str">
        <f>_xlfn.XLOOKUP(Tbl_BalanceHistory[[#This Row],[RespAgy]],Tbl_Agencies[Agy Code],Tbl_Agencies[Agy Sort])</f>
        <v>066000</v>
      </c>
      <c r="F955" s="2" t="str">
        <f>Tbl_BalanceHistory[[#This Row],[RespAgy]]&amp;": "&amp;Tbl_BalanceHistory[[#This Row],[RespAgency]]</f>
        <v>301: Department of Agriculture and Consumer Services</v>
      </c>
      <c r="G955" s="3">
        <v>301</v>
      </c>
      <c r="H955" s="3" t="s">
        <v>309</v>
      </c>
      <c r="I955" s="3" t="str">
        <f>_xlfn.XLOOKUP(Tbl_BalanceHistory[[#This Row],[AgyCode]],Tbl_Agencies[Agy Code],Tbl_Agencies[Agy Sort])</f>
        <v>066000</v>
      </c>
      <c r="J955" s="2" t="str">
        <f>Tbl_BalanceHistory[[#This Row],[AgyCode]]&amp;": "&amp;Tbl_BalanceHistory[[#This Row],[Agency Name]]</f>
        <v>301: Department of Agriculture and Consumer Services</v>
      </c>
      <c r="K955" s="1">
        <v>2022</v>
      </c>
      <c r="L955" s="3">
        <v>550</v>
      </c>
      <c r="M955" s="3" t="s">
        <v>84</v>
      </c>
      <c r="N955" s="2" t="str">
        <f>Tbl_BalanceHistory[[#This Row],[ProgramCode]]&amp;": "&amp;Tbl_BalanceHistory[[#This Row],[Program Name]]</f>
        <v>550: Consumer Affairs Services</v>
      </c>
      <c r="O955" s="3" t="s">
        <v>886</v>
      </c>
      <c r="P955" s="1" t="str">
        <f>IF(Tbl_BalanceHistory[[#This Row],[FundCode]]="0100","GF",IF(Tbl_BalanceHistory[[#This Row],[FundCode]]="01000","GF","Hi Ed / OCR"))</f>
        <v>GF</v>
      </c>
      <c r="Q955" s="5">
        <v>16726</v>
      </c>
      <c r="R955" s="5">
        <v>16726</v>
      </c>
      <c r="S955" s="5">
        <v>0</v>
      </c>
      <c r="T955" s="5">
        <v>0</v>
      </c>
      <c r="U955" s="3"/>
      <c r="V955" s="5">
        <v>0</v>
      </c>
      <c r="W955" s="5"/>
      <c r="X955" s="5">
        <v>0</v>
      </c>
      <c r="Y955" s="5">
        <v>0</v>
      </c>
      <c r="Z955" s="5">
        <f>Tbl_BalanceHistory[[#This Row],[Discretionary Recommended - Pre 2022]]+Tbl_BalanceHistory[[#This Row],[Discretionary Balance Recommended: Policy]]+Tbl_BalanceHistory[[#This Row],[Discretionary Balance Recommended: Commitments]]</f>
        <v>0</v>
      </c>
      <c r="AA955" s="5">
        <f>Tbl_BalanceHistory[[#This Row],[Discretionary Balance]]-Tbl_BalanceHistory[[#This Row],[Discretionary Reappropriation]]</f>
        <v>0</v>
      </c>
      <c r="AB955" s="2"/>
      <c r="AC955" s="2"/>
      <c r="AD955" s="2"/>
      <c r="AE955" s="2"/>
    </row>
    <row r="956" spans="1:31" ht="45" x14ac:dyDescent="0.25">
      <c r="A956" s="2" t="s">
        <v>304</v>
      </c>
      <c r="B956" s="3">
        <v>5</v>
      </c>
      <c r="C956" s="3">
        <v>301</v>
      </c>
      <c r="D956" s="3" t="s">
        <v>309</v>
      </c>
      <c r="E956" s="3" t="str">
        <f>_xlfn.XLOOKUP(Tbl_BalanceHistory[[#This Row],[RespAgy]],Tbl_Agencies[Agy Code],Tbl_Agencies[Agy Sort])</f>
        <v>066000</v>
      </c>
      <c r="F956" s="2" t="str">
        <f>Tbl_BalanceHistory[[#This Row],[RespAgy]]&amp;": "&amp;Tbl_BalanceHistory[[#This Row],[RespAgency]]</f>
        <v>301: Department of Agriculture and Consumer Services</v>
      </c>
      <c r="G956" s="3">
        <v>301</v>
      </c>
      <c r="H956" s="3" t="s">
        <v>309</v>
      </c>
      <c r="I956" s="3" t="str">
        <f>_xlfn.XLOOKUP(Tbl_BalanceHistory[[#This Row],[AgyCode]],Tbl_Agencies[Agy Code],Tbl_Agencies[Agy Sort])</f>
        <v>066000</v>
      </c>
      <c r="J956" s="2" t="str">
        <f>Tbl_BalanceHistory[[#This Row],[AgyCode]]&amp;": "&amp;Tbl_BalanceHistory[[#This Row],[Agency Name]]</f>
        <v>301: Department of Agriculture and Consumer Services</v>
      </c>
      <c r="K956" s="1">
        <v>2023</v>
      </c>
      <c r="L956" s="3">
        <v>550</v>
      </c>
      <c r="M956" s="3" t="s">
        <v>84</v>
      </c>
      <c r="N956" s="2" t="str">
        <f>Tbl_BalanceHistory[[#This Row],[ProgramCode]]&amp;": "&amp;Tbl_BalanceHistory[[#This Row],[Program Name]]</f>
        <v>550: Consumer Affairs Services</v>
      </c>
      <c r="O956" s="3" t="s">
        <v>886</v>
      </c>
      <c r="P956" s="1" t="str">
        <f>IF(Tbl_BalanceHistory[[#This Row],[FundCode]]="0100","GF",IF(Tbl_BalanceHistory[[#This Row],[FundCode]]="01000","GF","Hi Ed / OCR"))</f>
        <v>GF</v>
      </c>
      <c r="Q956" s="5">
        <v>16726</v>
      </c>
      <c r="R956" s="5">
        <v>16726</v>
      </c>
      <c r="S956" s="5">
        <v>0</v>
      </c>
      <c r="T956" s="5">
        <v>0</v>
      </c>
      <c r="U956" s="3"/>
      <c r="V956" s="5">
        <v>0</v>
      </c>
      <c r="W956" s="5">
        <v>0</v>
      </c>
      <c r="X956" s="5">
        <v>0</v>
      </c>
      <c r="Y956" s="5">
        <v>0</v>
      </c>
      <c r="Z956" s="5">
        <v>0</v>
      </c>
      <c r="AA956" s="5">
        <v>0</v>
      </c>
      <c r="AB956" s="2"/>
      <c r="AC956" s="2"/>
      <c r="AD956" s="2"/>
      <c r="AE956" s="2"/>
    </row>
    <row r="957" spans="1:31" ht="45" x14ac:dyDescent="0.25">
      <c r="A957" s="2" t="s">
        <v>304</v>
      </c>
      <c r="B957" s="3">
        <v>5</v>
      </c>
      <c r="C957" s="3">
        <v>301</v>
      </c>
      <c r="D957" s="3" t="s">
        <v>309</v>
      </c>
      <c r="E957" s="3" t="str">
        <f>_xlfn.XLOOKUP(Tbl_BalanceHistory[[#This Row],[RespAgy]],Tbl_Agencies[Agy Code],Tbl_Agencies[Agy Sort])</f>
        <v>066000</v>
      </c>
      <c r="F957" s="2" t="str">
        <f>Tbl_BalanceHistory[[#This Row],[RespAgy]]&amp;": "&amp;Tbl_BalanceHistory[[#This Row],[RespAgency]]</f>
        <v>301: Department of Agriculture and Consumer Services</v>
      </c>
      <c r="G957" s="3">
        <v>301</v>
      </c>
      <c r="H957" s="3" t="s">
        <v>309</v>
      </c>
      <c r="I957" s="3" t="str">
        <f>_xlfn.XLOOKUP(Tbl_BalanceHistory[[#This Row],[AgyCode]],Tbl_Agencies[Agy Code],Tbl_Agencies[Agy Sort])</f>
        <v>066000</v>
      </c>
      <c r="J957" s="2" t="str">
        <f>Tbl_BalanceHistory[[#This Row],[AgyCode]]&amp;": "&amp;Tbl_BalanceHistory[[#This Row],[Agency Name]]</f>
        <v>301: Department of Agriculture and Consumer Services</v>
      </c>
      <c r="K957" s="1">
        <v>2024</v>
      </c>
      <c r="L957" s="3">
        <v>550</v>
      </c>
      <c r="M957" s="3" t="s">
        <v>84</v>
      </c>
      <c r="N957" s="2" t="str">
        <f>Tbl_BalanceHistory[[#This Row],[ProgramCode]]&amp;": "&amp;Tbl_BalanceHistory[[#This Row],[Program Name]]</f>
        <v>550: Consumer Affairs Services</v>
      </c>
      <c r="O957" s="3" t="s">
        <v>886</v>
      </c>
      <c r="P957" s="1" t="str">
        <f>IF(Tbl_BalanceHistory[[#This Row],[FundCode]]="0100","GF",IF(Tbl_BalanceHistory[[#This Row],[FundCode]]="01000","GF","Hi Ed / OCR"))</f>
        <v>GF</v>
      </c>
      <c r="Q957" s="5">
        <v>18726</v>
      </c>
      <c r="R957" s="5">
        <v>18726</v>
      </c>
      <c r="S957" s="5">
        <v>0</v>
      </c>
      <c r="T957" s="5">
        <v>0</v>
      </c>
      <c r="U957" s="3"/>
      <c r="V957" s="5">
        <v>0</v>
      </c>
      <c r="W957" s="5">
        <v>0</v>
      </c>
      <c r="X957" s="5">
        <v>0</v>
      </c>
      <c r="Y957" s="5">
        <v>0</v>
      </c>
      <c r="Z957" s="5">
        <v>0</v>
      </c>
      <c r="AA957" s="5">
        <v>0</v>
      </c>
      <c r="AB957" s="2"/>
      <c r="AC957" s="2"/>
      <c r="AD957" s="2"/>
      <c r="AE957" s="2"/>
    </row>
    <row r="958" spans="1:31" ht="45" x14ac:dyDescent="0.25">
      <c r="A958" s="2" t="s">
        <v>304</v>
      </c>
      <c r="B958" s="3">
        <v>5</v>
      </c>
      <c r="C958" s="3">
        <v>301</v>
      </c>
      <c r="D958" s="3" t="s">
        <v>309</v>
      </c>
      <c r="E958" s="3" t="str">
        <f>_xlfn.XLOOKUP(Tbl_BalanceHistory[[#This Row],[RespAgy]],Tbl_Agencies[Agy Code],Tbl_Agencies[Agy Sort])</f>
        <v>066000</v>
      </c>
      <c r="F958" s="2" t="str">
        <f>Tbl_BalanceHistory[[#This Row],[RespAgy]]&amp;": "&amp;Tbl_BalanceHistory[[#This Row],[RespAgency]]</f>
        <v>301: Department of Agriculture and Consumer Services</v>
      </c>
      <c r="G958" s="3">
        <v>301</v>
      </c>
      <c r="H958" s="3" t="s">
        <v>309</v>
      </c>
      <c r="I958" s="3" t="str">
        <f>_xlfn.XLOOKUP(Tbl_BalanceHistory[[#This Row],[AgyCode]],Tbl_Agencies[Agy Code],Tbl_Agencies[Agy Sort])</f>
        <v>066000</v>
      </c>
      <c r="J958" s="2" t="str">
        <f>Tbl_BalanceHistory[[#This Row],[AgyCode]]&amp;": "&amp;Tbl_BalanceHistory[[#This Row],[Agency Name]]</f>
        <v>301: Department of Agriculture and Consumer Services</v>
      </c>
      <c r="K958" s="1">
        <v>2014</v>
      </c>
      <c r="L958" s="3">
        <v>552</v>
      </c>
      <c r="M958" s="3" t="s">
        <v>232</v>
      </c>
      <c r="N958" s="2" t="str">
        <f>Tbl_BalanceHistory[[#This Row],[ProgramCode]]&amp;": "&amp;Tbl_BalanceHistory[[#This Row],[Program Name]]</f>
        <v>552: Regulation of Business Practices</v>
      </c>
      <c r="O958" s="3" t="s">
        <v>1730</v>
      </c>
      <c r="P958" s="1" t="str">
        <f>IF(Tbl_BalanceHistory[[#This Row],[FundCode]]="0100","GF",IF(Tbl_BalanceHistory[[#This Row],[FundCode]]="01000","GF","Hi Ed / OCR"))</f>
        <v>GF</v>
      </c>
      <c r="Q958" s="5">
        <v>2653696</v>
      </c>
      <c r="R958" s="5">
        <v>2562404.0099999998</v>
      </c>
      <c r="S958" s="5">
        <v>91291</v>
      </c>
      <c r="T958" s="5">
        <v>0</v>
      </c>
      <c r="U958" s="3"/>
      <c r="V958" s="5">
        <v>91291</v>
      </c>
      <c r="W958" s="5">
        <v>90000</v>
      </c>
      <c r="X958" s="5"/>
      <c r="Y958" s="5"/>
      <c r="Z958" s="5">
        <f>Tbl_BalanceHistory[[#This Row],[Discretionary Recommended - Pre 2022]]+Tbl_BalanceHistory[[#This Row],[Discretionary Balance Recommended: Policy]]+Tbl_BalanceHistory[[#This Row],[Discretionary Balance Recommended: Commitments]]</f>
        <v>90000</v>
      </c>
      <c r="AA958" s="5">
        <f>Tbl_BalanceHistory[[#This Row],[Discretionary Balance]]-Tbl_BalanceHistory[[#This Row],[Discretionary Reappropriation]]</f>
        <v>1291</v>
      </c>
      <c r="AB958" s="2" t="s">
        <v>1791</v>
      </c>
      <c r="AC958" s="2"/>
      <c r="AD958" s="2"/>
      <c r="AE958" s="2"/>
    </row>
    <row r="959" spans="1:31" ht="45" x14ac:dyDescent="0.25">
      <c r="A959" s="2" t="s">
        <v>304</v>
      </c>
      <c r="B959" s="3">
        <v>5</v>
      </c>
      <c r="C959" s="3">
        <v>301</v>
      </c>
      <c r="D959" s="3" t="s">
        <v>309</v>
      </c>
      <c r="E959" s="3" t="str">
        <f>_xlfn.XLOOKUP(Tbl_BalanceHistory[[#This Row],[RespAgy]],Tbl_Agencies[Agy Code],Tbl_Agencies[Agy Sort])</f>
        <v>066000</v>
      </c>
      <c r="F959" s="2" t="str">
        <f>Tbl_BalanceHistory[[#This Row],[RespAgy]]&amp;": "&amp;Tbl_BalanceHistory[[#This Row],[RespAgency]]</f>
        <v>301: Department of Agriculture and Consumer Services</v>
      </c>
      <c r="G959" s="3">
        <v>301</v>
      </c>
      <c r="H959" s="3" t="s">
        <v>309</v>
      </c>
      <c r="I959" s="3" t="str">
        <f>_xlfn.XLOOKUP(Tbl_BalanceHistory[[#This Row],[AgyCode]],Tbl_Agencies[Agy Code],Tbl_Agencies[Agy Sort])</f>
        <v>066000</v>
      </c>
      <c r="J959" s="2" t="str">
        <f>Tbl_BalanceHistory[[#This Row],[AgyCode]]&amp;": "&amp;Tbl_BalanceHistory[[#This Row],[Agency Name]]</f>
        <v>301: Department of Agriculture and Consumer Services</v>
      </c>
      <c r="K959" s="1">
        <v>2015</v>
      </c>
      <c r="L959" s="3">
        <v>552</v>
      </c>
      <c r="M959" s="3" t="s">
        <v>232</v>
      </c>
      <c r="N959" s="2" t="str">
        <f>Tbl_BalanceHistory[[#This Row],[ProgramCode]]&amp;": "&amp;Tbl_BalanceHistory[[#This Row],[Program Name]]</f>
        <v>552: Regulation of Business Practices</v>
      </c>
      <c r="O959" s="3" t="s">
        <v>1730</v>
      </c>
      <c r="P959" s="1" t="str">
        <f>IF(Tbl_BalanceHistory[[#This Row],[FundCode]]="0100","GF",IF(Tbl_BalanceHistory[[#This Row],[FundCode]]="01000","GF","Hi Ed / OCR"))</f>
        <v>GF</v>
      </c>
      <c r="Q959" s="5">
        <v>2622549</v>
      </c>
      <c r="R959" s="5">
        <v>2622549</v>
      </c>
      <c r="S959" s="5">
        <v>0</v>
      </c>
      <c r="T959" s="5">
        <v>0</v>
      </c>
      <c r="U959" s="3"/>
      <c r="V959" s="5">
        <v>0</v>
      </c>
      <c r="W959" s="5">
        <v>0</v>
      </c>
      <c r="X959" s="5"/>
      <c r="Y959" s="5"/>
      <c r="Z959" s="5">
        <f>Tbl_BalanceHistory[[#This Row],[Discretionary Recommended - Pre 2022]]+Tbl_BalanceHistory[[#This Row],[Discretionary Balance Recommended: Policy]]+Tbl_BalanceHistory[[#This Row],[Discretionary Balance Recommended: Commitments]]</f>
        <v>0</v>
      </c>
      <c r="AA959" s="5">
        <f>Tbl_BalanceHistory[[#This Row],[Discretionary Balance]]-Tbl_BalanceHistory[[#This Row],[Discretionary Reappropriation]]</f>
        <v>0</v>
      </c>
      <c r="AB959" s="2"/>
      <c r="AC959" s="2"/>
      <c r="AD959" s="2"/>
      <c r="AE959" s="2"/>
    </row>
    <row r="960" spans="1:31" ht="45" x14ac:dyDescent="0.25">
      <c r="A960" s="2" t="s">
        <v>304</v>
      </c>
      <c r="B960" s="3">
        <v>5</v>
      </c>
      <c r="C960" s="3">
        <v>301</v>
      </c>
      <c r="D960" s="3" t="s">
        <v>309</v>
      </c>
      <c r="E960" s="3" t="str">
        <f>_xlfn.XLOOKUP(Tbl_BalanceHistory[[#This Row],[RespAgy]],Tbl_Agencies[Agy Code],Tbl_Agencies[Agy Sort])</f>
        <v>066000</v>
      </c>
      <c r="F960" s="2" t="str">
        <f>Tbl_BalanceHistory[[#This Row],[RespAgy]]&amp;": "&amp;Tbl_BalanceHistory[[#This Row],[RespAgency]]</f>
        <v>301: Department of Agriculture and Consumer Services</v>
      </c>
      <c r="G960" s="3">
        <v>301</v>
      </c>
      <c r="H960" s="3" t="s">
        <v>309</v>
      </c>
      <c r="I960" s="3" t="str">
        <f>_xlfn.XLOOKUP(Tbl_BalanceHistory[[#This Row],[AgyCode]],Tbl_Agencies[Agy Code],Tbl_Agencies[Agy Sort])</f>
        <v>066000</v>
      </c>
      <c r="J960" s="2" t="str">
        <f>Tbl_BalanceHistory[[#This Row],[AgyCode]]&amp;": "&amp;Tbl_BalanceHistory[[#This Row],[Agency Name]]</f>
        <v>301: Department of Agriculture and Consumer Services</v>
      </c>
      <c r="K960" s="1">
        <v>2016</v>
      </c>
      <c r="L960" s="3">
        <v>552</v>
      </c>
      <c r="M960" s="3" t="s">
        <v>232</v>
      </c>
      <c r="N960" s="2" t="str">
        <f>Tbl_BalanceHistory[[#This Row],[ProgramCode]]&amp;": "&amp;Tbl_BalanceHistory[[#This Row],[Program Name]]</f>
        <v>552: Regulation of Business Practices</v>
      </c>
      <c r="O960" s="3" t="s">
        <v>1730</v>
      </c>
      <c r="P960" s="1" t="str">
        <f>IF(Tbl_BalanceHistory[[#This Row],[FundCode]]="0100","GF",IF(Tbl_BalanceHistory[[#This Row],[FundCode]]="01000","GF","Hi Ed / OCR"))</f>
        <v>GF</v>
      </c>
      <c r="Q960" s="5">
        <v>2758763</v>
      </c>
      <c r="R960" s="5">
        <v>2758763</v>
      </c>
      <c r="S960" s="5">
        <v>0</v>
      </c>
      <c r="T960" s="5">
        <v>0</v>
      </c>
      <c r="U960" s="3"/>
      <c r="V960" s="5">
        <v>0</v>
      </c>
      <c r="W960" s="5">
        <v>0</v>
      </c>
      <c r="X960" s="5"/>
      <c r="Y960" s="5"/>
      <c r="Z960" s="5">
        <f>Tbl_BalanceHistory[[#This Row],[Discretionary Recommended - Pre 2022]]+Tbl_BalanceHistory[[#This Row],[Discretionary Balance Recommended: Policy]]+Tbl_BalanceHistory[[#This Row],[Discretionary Balance Recommended: Commitments]]</f>
        <v>0</v>
      </c>
      <c r="AA960" s="5">
        <f>Tbl_BalanceHistory[[#This Row],[Discretionary Balance]]-Tbl_BalanceHistory[[#This Row],[Discretionary Reappropriation]]</f>
        <v>0</v>
      </c>
      <c r="AB960" s="2"/>
      <c r="AC960" s="2"/>
      <c r="AD960" s="2"/>
      <c r="AE960" s="2"/>
    </row>
    <row r="961" spans="1:31" ht="45" x14ac:dyDescent="0.25">
      <c r="A961" s="2" t="s">
        <v>304</v>
      </c>
      <c r="B961" s="3">
        <v>5</v>
      </c>
      <c r="C961" s="3">
        <v>301</v>
      </c>
      <c r="D961" s="3" t="s">
        <v>309</v>
      </c>
      <c r="E961" s="3" t="str">
        <f>_xlfn.XLOOKUP(Tbl_BalanceHistory[[#This Row],[RespAgy]],Tbl_Agencies[Agy Code],Tbl_Agencies[Agy Sort])</f>
        <v>066000</v>
      </c>
      <c r="F961" s="2" t="str">
        <f>Tbl_BalanceHistory[[#This Row],[RespAgy]]&amp;": "&amp;Tbl_BalanceHistory[[#This Row],[RespAgency]]</f>
        <v>301: Department of Agriculture and Consumer Services</v>
      </c>
      <c r="G961" s="3">
        <v>301</v>
      </c>
      <c r="H961" s="3" t="s">
        <v>309</v>
      </c>
      <c r="I961" s="3" t="str">
        <f>_xlfn.XLOOKUP(Tbl_BalanceHistory[[#This Row],[AgyCode]],Tbl_Agencies[Agy Code],Tbl_Agencies[Agy Sort])</f>
        <v>066000</v>
      </c>
      <c r="J961" s="2" t="str">
        <f>Tbl_BalanceHistory[[#This Row],[AgyCode]]&amp;": "&amp;Tbl_BalanceHistory[[#This Row],[Agency Name]]</f>
        <v>301: Department of Agriculture and Consumer Services</v>
      </c>
      <c r="K961" s="1">
        <v>2017</v>
      </c>
      <c r="L961" s="3">
        <v>552</v>
      </c>
      <c r="M961" s="3" t="s">
        <v>232</v>
      </c>
      <c r="N961" s="2" t="str">
        <f>Tbl_BalanceHistory[[#This Row],[ProgramCode]]&amp;": "&amp;Tbl_BalanceHistory[[#This Row],[Program Name]]</f>
        <v>552: Regulation of Business Practices</v>
      </c>
      <c r="O961" s="3" t="s">
        <v>886</v>
      </c>
      <c r="P961" s="1" t="str">
        <f>IF(Tbl_BalanceHistory[[#This Row],[FundCode]]="0100","GF",IF(Tbl_BalanceHistory[[#This Row],[FundCode]]="01000","GF","Hi Ed / OCR"))</f>
        <v>GF</v>
      </c>
      <c r="Q961" s="5">
        <v>2836555</v>
      </c>
      <c r="R961" s="5">
        <v>2836555</v>
      </c>
      <c r="S961" s="5">
        <v>0</v>
      </c>
      <c r="T961" s="5">
        <v>0</v>
      </c>
      <c r="U961" s="3"/>
      <c r="V961" s="5">
        <v>0</v>
      </c>
      <c r="W961" s="5">
        <v>0</v>
      </c>
      <c r="X961" s="5"/>
      <c r="Y961" s="5"/>
      <c r="Z961" s="5">
        <f>Tbl_BalanceHistory[[#This Row],[Discretionary Recommended - Pre 2022]]+Tbl_BalanceHistory[[#This Row],[Discretionary Balance Recommended: Policy]]+Tbl_BalanceHistory[[#This Row],[Discretionary Balance Recommended: Commitments]]</f>
        <v>0</v>
      </c>
      <c r="AA961" s="5">
        <f>Tbl_BalanceHistory[[#This Row],[Discretionary Balance]]-Tbl_BalanceHistory[[#This Row],[Discretionary Reappropriation]]</f>
        <v>0</v>
      </c>
      <c r="AB961" s="2"/>
      <c r="AC961" s="2"/>
      <c r="AD961" s="2"/>
      <c r="AE961" s="2"/>
    </row>
    <row r="962" spans="1:31" ht="45" x14ac:dyDescent="0.25">
      <c r="A962" s="2" t="s">
        <v>304</v>
      </c>
      <c r="B962" s="3">
        <v>5</v>
      </c>
      <c r="C962" s="3">
        <v>301</v>
      </c>
      <c r="D962" s="3" t="s">
        <v>309</v>
      </c>
      <c r="E962" s="3" t="str">
        <f>_xlfn.XLOOKUP(Tbl_BalanceHistory[[#This Row],[RespAgy]],Tbl_Agencies[Agy Code],Tbl_Agencies[Agy Sort])</f>
        <v>066000</v>
      </c>
      <c r="F962" s="2" t="str">
        <f>Tbl_BalanceHistory[[#This Row],[RespAgy]]&amp;": "&amp;Tbl_BalanceHistory[[#This Row],[RespAgency]]</f>
        <v>301: Department of Agriculture and Consumer Services</v>
      </c>
      <c r="G962" s="3">
        <v>301</v>
      </c>
      <c r="H962" s="3" t="s">
        <v>309</v>
      </c>
      <c r="I962" s="3" t="str">
        <f>_xlfn.XLOOKUP(Tbl_BalanceHistory[[#This Row],[AgyCode]],Tbl_Agencies[Agy Code],Tbl_Agencies[Agy Sort])</f>
        <v>066000</v>
      </c>
      <c r="J962" s="2" t="str">
        <f>Tbl_BalanceHistory[[#This Row],[AgyCode]]&amp;": "&amp;Tbl_BalanceHistory[[#This Row],[Agency Name]]</f>
        <v>301: Department of Agriculture and Consumer Services</v>
      </c>
      <c r="K962" s="1">
        <v>2018</v>
      </c>
      <c r="L962" s="3">
        <v>552</v>
      </c>
      <c r="M962" s="3" t="s">
        <v>232</v>
      </c>
      <c r="N962" s="2" t="str">
        <f>Tbl_BalanceHistory[[#This Row],[ProgramCode]]&amp;": "&amp;Tbl_BalanceHistory[[#This Row],[Program Name]]</f>
        <v>552: Regulation of Business Practices</v>
      </c>
      <c r="O962" s="3" t="s">
        <v>886</v>
      </c>
      <c r="P962" s="1" t="str">
        <f>IF(Tbl_BalanceHistory[[#This Row],[FundCode]]="0100","GF",IF(Tbl_BalanceHistory[[#This Row],[FundCode]]="01000","GF","Hi Ed / OCR"))</f>
        <v>GF</v>
      </c>
      <c r="Q962" s="5">
        <v>2997889</v>
      </c>
      <c r="R962" s="5">
        <v>2997889</v>
      </c>
      <c r="S962" s="5">
        <v>0</v>
      </c>
      <c r="T962" s="5">
        <v>0</v>
      </c>
      <c r="U962" s="3"/>
      <c r="V962" s="5">
        <v>0</v>
      </c>
      <c r="W962" s="5">
        <v>0</v>
      </c>
      <c r="X962" s="5"/>
      <c r="Y962" s="5"/>
      <c r="Z962" s="5">
        <f>Tbl_BalanceHistory[[#This Row],[Discretionary Recommended - Pre 2022]]+Tbl_BalanceHistory[[#This Row],[Discretionary Balance Recommended: Policy]]+Tbl_BalanceHistory[[#This Row],[Discretionary Balance Recommended: Commitments]]</f>
        <v>0</v>
      </c>
      <c r="AA962" s="5">
        <f>Tbl_BalanceHistory[[#This Row],[Discretionary Balance]]-Tbl_BalanceHistory[[#This Row],[Discretionary Reappropriation]]</f>
        <v>0</v>
      </c>
      <c r="AB962" s="2"/>
      <c r="AC962" s="2"/>
      <c r="AD962" s="2"/>
      <c r="AE962" s="2"/>
    </row>
    <row r="963" spans="1:31" ht="45" x14ac:dyDescent="0.25">
      <c r="A963" s="2" t="s">
        <v>304</v>
      </c>
      <c r="B963" s="3">
        <v>5</v>
      </c>
      <c r="C963" s="3">
        <v>301</v>
      </c>
      <c r="D963" s="3" t="s">
        <v>309</v>
      </c>
      <c r="E963" s="3" t="str">
        <f>_xlfn.XLOOKUP(Tbl_BalanceHistory[[#This Row],[RespAgy]],Tbl_Agencies[Agy Code],Tbl_Agencies[Agy Sort])</f>
        <v>066000</v>
      </c>
      <c r="F963" s="2" t="str">
        <f>Tbl_BalanceHistory[[#This Row],[RespAgy]]&amp;": "&amp;Tbl_BalanceHistory[[#This Row],[RespAgency]]</f>
        <v>301: Department of Agriculture and Consumer Services</v>
      </c>
      <c r="G963" s="3">
        <v>301</v>
      </c>
      <c r="H963" s="3" t="s">
        <v>309</v>
      </c>
      <c r="I963" s="3" t="str">
        <f>_xlfn.XLOOKUP(Tbl_BalanceHistory[[#This Row],[AgyCode]],Tbl_Agencies[Agy Code],Tbl_Agencies[Agy Sort])</f>
        <v>066000</v>
      </c>
      <c r="J963" s="2" t="str">
        <f>Tbl_BalanceHistory[[#This Row],[AgyCode]]&amp;": "&amp;Tbl_BalanceHistory[[#This Row],[Agency Name]]</f>
        <v>301: Department of Agriculture and Consumer Services</v>
      </c>
      <c r="K963" s="1">
        <v>2019</v>
      </c>
      <c r="L963" s="3">
        <v>552</v>
      </c>
      <c r="M963" s="3" t="s">
        <v>232</v>
      </c>
      <c r="N963" s="2" t="str">
        <f>Tbl_BalanceHistory[[#This Row],[ProgramCode]]&amp;": "&amp;Tbl_BalanceHistory[[#This Row],[Program Name]]</f>
        <v>552: Regulation of Business Practices</v>
      </c>
      <c r="O963" s="3" t="s">
        <v>886</v>
      </c>
      <c r="P963" s="1" t="str">
        <f>IF(Tbl_BalanceHistory[[#This Row],[FundCode]]="0100","GF",IF(Tbl_BalanceHistory[[#This Row],[FundCode]]="01000","GF","Hi Ed / OCR"))</f>
        <v>GF</v>
      </c>
      <c r="Q963" s="5">
        <v>3082485</v>
      </c>
      <c r="R963" s="5">
        <v>3082485</v>
      </c>
      <c r="S963" s="5">
        <v>0</v>
      </c>
      <c r="T963" s="5">
        <v>0</v>
      </c>
      <c r="U963" s="3"/>
      <c r="V963" s="5">
        <v>0</v>
      </c>
      <c r="W963" s="5">
        <v>0</v>
      </c>
      <c r="X963" s="5"/>
      <c r="Y963" s="5"/>
      <c r="Z963" s="5">
        <f>Tbl_BalanceHistory[[#This Row],[Discretionary Recommended - Pre 2022]]+Tbl_BalanceHistory[[#This Row],[Discretionary Balance Recommended: Policy]]+Tbl_BalanceHistory[[#This Row],[Discretionary Balance Recommended: Commitments]]</f>
        <v>0</v>
      </c>
      <c r="AA963" s="5">
        <f>Tbl_BalanceHistory[[#This Row],[Discretionary Balance]]-Tbl_BalanceHistory[[#This Row],[Discretionary Reappropriation]]</f>
        <v>0</v>
      </c>
      <c r="AB963" s="2"/>
      <c r="AC963" s="2"/>
      <c r="AD963" s="2"/>
      <c r="AE963" s="2"/>
    </row>
    <row r="964" spans="1:31" ht="45" x14ac:dyDescent="0.25">
      <c r="A964" s="2" t="s">
        <v>304</v>
      </c>
      <c r="B964" s="3">
        <v>5</v>
      </c>
      <c r="C964" s="3">
        <v>301</v>
      </c>
      <c r="D964" s="3" t="s">
        <v>309</v>
      </c>
      <c r="E964" s="3" t="str">
        <f>_xlfn.XLOOKUP(Tbl_BalanceHistory[[#This Row],[RespAgy]],Tbl_Agencies[Agy Code],Tbl_Agencies[Agy Sort])</f>
        <v>066000</v>
      </c>
      <c r="F964" s="2" t="str">
        <f>Tbl_BalanceHistory[[#This Row],[RespAgy]]&amp;": "&amp;Tbl_BalanceHistory[[#This Row],[RespAgency]]</f>
        <v>301: Department of Agriculture and Consumer Services</v>
      </c>
      <c r="G964" s="3">
        <v>301</v>
      </c>
      <c r="H964" s="3" t="s">
        <v>309</v>
      </c>
      <c r="I964" s="3" t="str">
        <f>_xlfn.XLOOKUP(Tbl_BalanceHistory[[#This Row],[AgyCode]],Tbl_Agencies[Agy Code],Tbl_Agencies[Agy Sort])</f>
        <v>066000</v>
      </c>
      <c r="J964" s="2" t="str">
        <f>Tbl_BalanceHistory[[#This Row],[AgyCode]]&amp;": "&amp;Tbl_BalanceHistory[[#This Row],[Agency Name]]</f>
        <v>301: Department of Agriculture and Consumer Services</v>
      </c>
      <c r="K964" s="1">
        <v>2020</v>
      </c>
      <c r="L964" s="3">
        <v>552</v>
      </c>
      <c r="M964" s="3" t="s">
        <v>232</v>
      </c>
      <c r="N964" s="2" t="str">
        <f>Tbl_BalanceHistory[[#This Row],[ProgramCode]]&amp;": "&amp;Tbl_BalanceHistory[[#This Row],[Program Name]]</f>
        <v>552: Regulation of Business Practices</v>
      </c>
      <c r="O964" s="3" t="s">
        <v>886</v>
      </c>
      <c r="P964" s="1" t="str">
        <f>IF(Tbl_BalanceHistory[[#This Row],[FundCode]]="0100","GF",IF(Tbl_BalanceHistory[[#This Row],[FundCode]]="01000","GF","Hi Ed / OCR"))</f>
        <v>GF</v>
      </c>
      <c r="Q964" s="5">
        <v>3127483</v>
      </c>
      <c r="R964" s="5">
        <v>3127483</v>
      </c>
      <c r="S964" s="5">
        <v>0</v>
      </c>
      <c r="T964" s="5">
        <v>0</v>
      </c>
      <c r="U964" s="3"/>
      <c r="V964" s="5">
        <v>0</v>
      </c>
      <c r="W964" s="5">
        <v>0</v>
      </c>
      <c r="X964" s="5"/>
      <c r="Y964" s="5"/>
      <c r="Z964" s="5">
        <f>Tbl_BalanceHistory[[#This Row],[Discretionary Recommended - Pre 2022]]+Tbl_BalanceHistory[[#This Row],[Discretionary Balance Recommended: Policy]]+Tbl_BalanceHistory[[#This Row],[Discretionary Balance Recommended: Commitments]]</f>
        <v>0</v>
      </c>
      <c r="AA964" s="5">
        <f>Tbl_BalanceHistory[[#This Row],[Discretionary Balance]]-Tbl_BalanceHistory[[#This Row],[Discretionary Reappropriation]]</f>
        <v>0</v>
      </c>
      <c r="AB964" s="2"/>
      <c r="AC964" s="2"/>
      <c r="AD964" s="2"/>
      <c r="AE964" s="2"/>
    </row>
    <row r="965" spans="1:31" ht="45" x14ac:dyDescent="0.25">
      <c r="A965" s="2" t="s">
        <v>304</v>
      </c>
      <c r="B965" s="3">
        <v>5</v>
      </c>
      <c r="C965" s="3">
        <v>301</v>
      </c>
      <c r="D965" s="3" t="s">
        <v>309</v>
      </c>
      <c r="E965" s="3" t="str">
        <f>_xlfn.XLOOKUP(Tbl_BalanceHistory[[#This Row],[RespAgy]],Tbl_Agencies[Agy Code],Tbl_Agencies[Agy Sort])</f>
        <v>066000</v>
      </c>
      <c r="F965" s="2" t="str">
        <f>Tbl_BalanceHistory[[#This Row],[RespAgy]]&amp;": "&amp;Tbl_BalanceHistory[[#This Row],[RespAgency]]</f>
        <v>301: Department of Agriculture and Consumer Services</v>
      </c>
      <c r="G965" s="3">
        <v>301</v>
      </c>
      <c r="H965" s="3" t="s">
        <v>309</v>
      </c>
      <c r="I965" s="3" t="str">
        <f>_xlfn.XLOOKUP(Tbl_BalanceHistory[[#This Row],[AgyCode]],Tbl_Agencies[Agy Code],Tbl_Agencies[Agy Sort])</f>
        <v>066000</v>
      </c>
      <c r="J965" s="2" t="str">
        <f>Tbl_BalanceHistory[[#This Row],[AgyCode]]&amp;": "&amp;Tbl_BalanceHistory[[#This Row],[Agency Name]]</f>
        <v>301: Department of Agriculture and Consumer Services</v>
      </c>
      <c r="K965" s="1">
        <v>2021</v>
      </c>
      <c r="L965" s="3">
        <v>552</v>
      </c>
      <c r="M965" s="3" t="s">
        <v>232</v>
      </c>
      <c r="N965" s="2" t="str">
        <f>Tbl_BalanceHistory[[#This Row],[ProgramCode]]&amp;": "&amp;Tbl_BalanceHistory[[#This Row],[Program Name]]</f>
        <v>552: Regulation of Business Practices</v>
      </c>
      <c r="O965" s="3" t="s">
        <v>886</v>
      </c>
      <c r="P965" s="1" t="str">
        <f>IF(Tbl_BalanceHistory[[#This Row],[FundCode]]="0100","GF",IF(Tbl_BalanceHistory[[#This Row],[FundCode]]="01000","GF","Hi Ed / OCR"))</f>
        <v>GF</v>
      </c>
      <c r="Q965" s="5">
        <v>3224824</v>
      </c>
      <c r="R965" s="5">
        <v>3224824</v>
      </c>
      <c r="S965" s="5">
        <v>0</v>
      </c>
      <c r="T965" s="5">
        <v>0</v>
      </c>
      <c r="U965" s="3"/>
      <c r="V965" s="5">
        <v>0</v>
      </c>
      <c r="W965" s="5">
        <v>0</v>
      </c>
      <c r="X965" s="5"/>
      <c r="Y965" s="5"/>
      <c r="Z965" s="5">
        <f>Tbl_BalanceHistory[[#This Row],[Discretionary Recommended - Pre 2022]]+Tbl_BalanceHistory[[#This Row],[Discretionary Balance Recommended: Policy]]+Tbl_BalanceHistory[[#This Row],[Discretionary Balance Recommended: Commitments]]</f>
        <v>0</v>
      </c>
      <c r="AA965" s="5">
        <f>Tbl_BalanceHistory[[#This Row],[Discretionary Balance]]-Tbl_BalanceHistory[[#This Row],[Discretionary Reappropriation]]</f>
        <v>0</v>
      </c>
      <c r="AB965" s="2"/>
      <c r="AC965" s="2"/>
      <c r="AD965" s="2"/>
      <c r="AE965" s="2"/>
    </row>
    <row r="966" spans="1:31" ht="45" x14ac:dyDescent="0.25">
      <c r="A966" s="2" t="s">
        <v>304</v>
      </c>
      <c r="B966" s="3">
        <v>5</v>
      </c>
      <c r="C966" s="3">
        <v>301</v>
      </c>
      <c r="D966" s="3" t="s">
        <v>309</v>
      </c>
      <c r="E966" s="3" t="str">
        <f>_xlfn.XLOOKUP(Tbl_BalanceHistory[[#This Row],[RespAgy]],Tbl_Agencies[Agy Code],Tbl_Agencies[Agy Sort])</f>
        <v>066000</v>
      </c>
      <c r="F966" s="2" t="str">
        <f>Tbl_BalanceHistory[[#This Row],[RespAgy]]&amp;": "&amp;Tbl_BalanceHistory[[#This Row],[RespAgency]]</f>
        <v>301: Department of Agriculture and Consumer Services</v>
      </c>
      <c r="G966" s="3">
        <v>301</v>
      </c>
      <c r="H966" s="3" t="s">
        <v>309</v>
      </c>
      <c r="I966" s="3" t="str">
        <f>_xlfn.XLOOKUP(Tbl_BalanceHistory[[#This Row],[AgyCode]],Tbl_Agencies[Agy Code],Tbl_Agencies[Agy Sort])</f>
        <v>066000</v>
      </c>
      <c r="J966" s="2" t="str">
        <f>Tbl_BalanceHistory[[#This Row],[AgyCode]]&amp;": "&amp;Tbl_BalanceHistory[[#This Row],[Agency Name]]</f>
        <v>301: Department of Agriculture and Consumer Services</v>
      </c>
      <c r="K966" s="1">
        <v>2022</v>
      </c>
      <c r="L966" s="3">
        <v>552</v>
      </c>
      <c r="M966" s="3" t="s">
        <v>232</v>
      </c>
      <c r="N966" s="2" t="str">
        <f>Tbl_BalanceHistory[[#This Row],[ProgramCode]]&amp;": "&amp;Tbl_BalanceHistory[[#This Row],[Program Name]]</f>
        <v>552: Regulation of Business Practices</v>
      </c>
      <c r="O966" s="3" t="s">
        <v>886</v>
      </c>
      <c r="P966" s="1" t="str">
        <f>IF(Tbl_BalanceHistory[[#This Row],[FundCode]]="0100","GF",IF(Tbl_BalanceHistory[[#This Row],[FundCode]]="01000","GF","Hi Ed / OCR"))</f>
        <v>GF</v>
      </c>
      <c r="Q966" s="5">
        <v>3259730</v>
      </c>
      <c r="R966" s="5">
        <v>3259729.65</v>
      </c>
      <c r="S966" s="5">
        <v>0.35</v>
      </c>
      <c r="T966" s="5">
        <v>0</v>
      </c>
      <c r="U966" s="3"/>
      <c r="V966" s="5">
        <v>0.35</v>
      </c>
      <c r="W966" s="5"/>
      <c r="X966" s="5">
        <v>0</v>
      </c>
      <c r="Y966" s="5">
        <v>0</v>
      </c>
      <c r="Z966" s="5">
        <f>Tbl_BalanceHistory[[#This Row],[Discretionary Recommended - Pre 2022]]+Tbl_BalanceHistory[[#This Row],[Discretionary Balance Recommended: Policy]]+Tbl_BalanceHistory[[#This Row],[Discretionary Balance Recommended: Commitments]]</f>
        <v>0</v>
      </c>
      <c r="AA966" s="5">
        <f>Tbl_BalanceHistory[[#This Row],[Discretionary Balance]]-Tbl_BalanceHistory[[#This Row],[Discretionary Reappropriation]]</f>
        <v>0.35</v>
      </c>
      <c r="AB966" s="2"/>
      <c r="AC966" s="2"/>
      <c r="AD966" s="2"/>
      <c r="AE966" s="2"/>
    </row>
    <row r="967" spans="1:31" ht="45" x14ac:dyDescent="0.25">
      <c r="A967" s="2" t="s">
        <v>304</v>
      </c>
      <c r="B967" s="3">
        <v>5</v>
      </c>
      <c r="C967" s="3">
        <v>301</v>
      </c>
      <c r="D967" s="3" t="s">
        <v>309</v>
      </c>
      <c r="E967" s="3" t="str">
        <f>_xlfn.XLOOKUP(Tbl_BalanceHistory[[#This Row],[RespAgy]],Tbl_Agencies[Agy Code],Tbl_Agencies[Agy Sort])</f>
        <v>066000</v>
      </c>
      <c r="F967" s="2" t="str">
        <f>Tbl_BalanceHistory[[#This Row],[RespAgy]]&amp;": "&amp;Tbl_BalanceHistory[[#This Row],[RespAgency]]</f>
        <v>301: Department of Agriculture and Consumer Services</v>
      </c>
      <c r="G967" s="3">
        <v>301</v>
      </c>
      <c r="H967" s="3" t="s">
        <v>309</v>
      </c>
      <c r="I967" s="3" t="str">
        <f>_xlfn.XLOOKUP(Tbl_BalanceHistory[[#This Row],[AgyCode]],Tbl_Agencies[Agy Code],Tbl_Agencies[Agy Sort])</f>
        <v>066000</v>
      </c>
      <c r="J967" s="2" t="str">
        <f>Tbl_BalanceHistory[[#This Row],[AgyCode]]&amp;": "&amp;Tbl_BalanceHistory[[#This Row],[Agency Name]]</f>
        <v>301: Department of Agriculture and Consumer Services</v>
      </c>
      <c r="K967" s="1">
        <v>2023</v>
      </c>
      <c r="L967" s="3">
        <v>552</v>
      </c>
      <c r="M967" s="3" t="s">
        <v>232</v>
      </c>
      <c r="N967" s="2" t="str">
        <f>Tbl_BalanceHistory[[#This Row],[ProgramCode]]&amp;": "&amp;Tbl_BalanceHistory[[#This Row],[Program Name]]</f>
        <v>552: Regulation of Business Practices</v>
      </c>
      <c r="O967" s="3" t="s">
        <v>886</v>
      </c>
      <c r="P967" s="1" t="str">
        <f>IF(Tbl_BalanceHistory[[#This Row],[FundCode]]="0100","GF",IF(Tbl_BalanceHistory[[#This Row],[FundCode]]="01000","GF","Hi Ed / OCR"))</f>
        <v>GF</v>
      </c>
      <c r="Q967" s="5">
        <v>3664730</v>
      </c>
      <c r="R967" s="5">
        <v>3664730</v>
      </c>
      <c r="S967" s="5">
        <v>0</v>
      </c>
      <c r="T967" s="5">
        <v>0</v>
      </c>
      <c r="U967" s="3"/>
      <c r="V967" s="5">
        <v>0</v>
      </c>
      <c r="W967" s="5">
        <v>0</v>
      </c>
      <c r="X967" s="5">
        <v>0</v>
      </c>
      <c r="Y967" s="5">
        <v>0</v>
      </c>
      <c r="Z967" s="5">
        <v>0</v>
      </c>
      <c r="AA967" s="5">
        <v>0</v>
      </c>
      <c r="AB967" s="2"/>
      <c r="AC967" s="2"/>
      <c r="AD967" s="2"/>
      <c r="AE967" s="2"/>
    </row>
    <row r="968" spans="1:31" ht="45" x14ac:dyDescent="0.25">
      <c r="A968" s="2" t="s">
        <v>304</v>
      </c>
      <c r="B968" s="3">
        <v>5</v>
      </c>
      <c r="C968" s="3">
        <v>301</v>
      </c>
      <c r="D968" s="3" t="s">
        <v>309</v>
      </c>
      <c r="E968" s="3" t="str">
        <f>_xlfn.XLOOKUP(Tbl_BalanceHistory[[#This Row],[RespAgy]],Tbl_Agencies[Agy Code],Tbl_Agencies[Agy Sort])</f>
        <v>066000</v>
      </c>
      <c r="F968" s="2" t="str">
        <f>Tbl_BalanceHistory[[#This Row],[RespAgy]]&amp;": "&amp;Tbl_BalanceHistory[[#This Row],[RespAgency]]</f>
        <v>301: Department of Agriculture and Consumer Services</v>
      </c>
      <c r="G968" s="3">
        <v>301</v>
      </c>
      <c r="H968" s="3" t="s">
        <v>309</v>
      </c>
      <c r="I968" s="3" t="str">
        <f>_xlfn.XLOOKUP(Tbl_BalanceHistory[[#This Row],[AgyCode]],Tbl_Agencies[Agy Code],Tbl_Agencies[Agy Sort])</f>
        <v>066000</v>
      </c>
      <c r="J968" s="2" t="str">
        <f>Tbl_BalanceHistory[[#This Row],[AgyCode]]&amp;": "&amp;Tbl_BalanceHistory[[#This Row],[Agency Name]]</f>
        <v>301: Department of Agriculture and Consumer Services</v>
      </c>
      <c r="K968" s="1">
        <v>2024</v>
      </c>
      <c r="L968" s="3">
        <v>552</v>
      </c>
      <c r="M968" s="3" t="s">
        <v>232</v>
      </c>
      <c r="N968" s="2" t="str">
        <f>Tbl_BalanceHistory[[#This Row],[ProgramCode]]&amp;": "&amp;Tbl_BalanceHistory[[#This Row],[Program Name]]</f>
        <v>552: Regulation of Business Practices</v>
      </c>
      <c r="O968" s="3" t="s">
        <v>886</v>
      </c>
      <c r="P968" s="1" t="str">
        <f>IF(Tbl_BalanceHistory[[#This Row],[FundCode]]="0100","GF",IF(Tbl_BalanceHistory[[#This Row],[FundCode]]="01000","GF","Hi Ed / OCR"))</f>
        <v>GF</v>
      </c>
      <c r="Q968" s="5">
        <v>3424730</v>
      </c>
      <c r="R968" s="5">
        <v>3423534.01</v>
      </c>
      <c r="S968" s="5">
        <v>1195.99</v>
      </c>
      <c r="T968" s="5">
        <v>0</v>
      </c>
      <c r="U968" s="3"/>
      <c r="V968" s="5">
        <v>1195.99</v>
      </c>
      <c r="W968" s="5">
        <v>0</v>
      </c>
      <c r="X968" s="5">
        <v>0</v>
      </c>
      <c r="Y968" s="5">
        <v>0</v>
      </c>
      <c r="Z968" s="5">
        <v>0</v>
      </c>
      <c r="AA968" s="5">
        <v>1195.99</v>
      </c>
      <c r="AB968" s="2"/>
      <c r="AC968" s="2"/>
      <c r="AD968" s="2"/>
      <c r="AE968" s="2"/>
    </row>
    <row r="969" spans="1:31" ht="45" x14ac:dyDescent="0.25">
      <c r="A969" s="2" t="s">
        <v>304</v>
      </c>
      <c r="B969" s="3">
        <v>5</v>
      </c>
      <c r="C969" s="3">
        <v>301</v>
      </c>
      <c r="D969" s="3" t="s">
        <v>309</v>
      </c>
      <c r="E969" s="3" t="str">
        <f>_xlfn.XLOOKUP(Tbl_BalanceHistory[[#This Row],[RespAgy]],Tbl_Agencies[Agy Code],Tbl_Agencies[Agy Sort])</f>
        <v>066000</v>
      </c>
      <c r="F969" s="2" t="str">
        <f>Tbl_BalanceHistory[[#This Row],[RespAgy]]&amp;": "&amp;Tbl_BalanceHistory[[#This Row],[RespAgency]]</f>
        <v>301: Department of Agriculture and Consumer Services</v>
      </c>
      <c r="G969" s="3">
        <v>301</v>
      </c>
      <c r="H969" s="3" t="s">
        <v>309</v>
      </c>
      <c r="I969" s="3" t="str">
        <f>_xlfn.XLOOKUP(Tbl_BalanceHistory[[#This Row],[AgyCode]],Tbl_Agencies[Agy Code],Tbl_Agencies[Agy Sort])</f>
        <v>066000</v>
      </c>
      <c r="J969" s="2" t="str">
        <f>Tbl_BalanceHistory[[#This Row],[AgyCode]]&amp;": "&amp;Tbl_BalanceHistory[[#This Row],[Agency Name]]</f>
        <v>301: Department of Agriculture and Consumer Services</v>
      </c>
      <c r="K969" s="1">
        <v>2014</v>
      </c>
      <c r="L969" s="3">
        <v>554</v>
      </c>
      <c r="M969" s="3" t="s">
        <v>321</v>
      </c>
      <c r="N969" s="2" t="str">
        <f>Tbl_BalanceHistory[[#This Row],[ProgramCode]]&amp;": "&amp;Tbl_BalanceHistory[[#This Row],[Program Name]]</f>
        <v>554: Food Safety and Security</v>
      </c>
      <c r="O969" s="3" t="s">
        <v>1730</v>
      </c>
      <c r="P969" s="1" t="str">
        <f>IF(Tbl_BalanceHistory[[#This Row],[FundCode]]="0100","GF",IF(Tbl_BalanceHistory[[#This Row],[FundCode]]="01000","GF","Hi Ed / OCR"))</f>
        <v>GF</v>
      </c>
      <c r="Q969" s="5">
        <v>4598485</v>
      </c>
      <c r="R969" s="5">
        <v>4598485</v>
      </c>
      <c r="S969" s="5">
        <v>0</v>
      </c>
      <c r="T969" s="5">
        <v>0</v>
      </c>
      <c r="U969" s="3"/>
      <c r="V969" s="5">
        <v>0</v>
      </c>
      <c r="W969" s="5">
        <v>0</v>
      </c>
      <c r="X969" s="5"/>
      <c r="Y969" s="5"/>
      <c r="Z969" s="5">
        <f>Tbl_BalanceHistory[[#This Row],[Discretionary Recommended - Pre 2022]]+Tbl_BalanceHistory[[#This Row],[Discretionary Balance Recommended: Policy]]+Tbl_BalanceHistory[[#This Row],[Discretionary Balance Recommended: Commitments]]</f>
        <v>0</v>
      </c>
      <c r="AA969" s="5">
        <f>Tbl_BalanceHistory[[#This Row],[Discretionary Balance]]-Tbl_BalanceHistory[[#This Row],[Discretionary Reappropriation]]</f>
        <v>0</v>
      </c>
      <c r="AB969" s="2"/>
      <c r="AC969" s="2"/>
      <c r="AD969" s="2"/>
      <c r="AE969" s="2"/>
    </row>
    <row r="970" spans="1:31" ht="45" x14ac:dyDescent="0.25">
      <c r="A970" s="2" t="s">
        <v>304</v>
      </c>
      <c r="B970" s="3">
        <v>5</v>
      </c>
      <c r="C970" s="3">
        <v>301</v>
      </c>
      <c r="D970" s="3" t="s">
        <v>309</v>
      </c>
      <c r="E970" s="3" t="str">
        <f>_xlfn.XLOOKUP(Tbl_BalanceHistory[[#This Row],[RespAgy]],Tbl_Agencies[Agy Code],Tbl_Agencies[Agy Sort])</f>
        <v>066000</v>
      </c>
      <c r="F970" s="2" t="str">
        <f>Tbl_BalanceHistory[[#This Row],[RespAgy]]&amp;": "&amp;Tbl_BalanceHistory[[#This Row],[RespAgency]]</f>
        <v>301: Department of Agriculture and Consumer Services</v>
      </c>
      <c r="G970" s="3">
        <v>301</v>
      </c>
      <c r="H970" s="3" t="s">
        <v>309</v>
      </c>
      <c r="I970" s="3" t="str">
        <f>_xlfn.XLOOKUP(Tbl_BalanceHistory[[#This Row],[AgyCode]],Tbl_Agencies[Agy Code],Tbl_Agencies[Agy Sort])</f>
        <v>066000</v>
      </c>
      <c r="J970" s="2" t="str">
        <f>Tbl_BalanceHistory[[#This Row],[AgyCode]]&amp;": "&amp;Tbl_BalanceHistory[[#This Row],[Agency Name]]</f>
        <v>301: Department of Agriculture and Consumer Services</v>
      </c>
      <c r="K970" s="1">
        <v>2015</v>
      </c>
      <c r="L970" s="3">
        <v>554</v>
      </c>
      <c r="M970" s="3" t="s">
        <v>321</v>
      </c>
      <c r="N970" s="2" t="str">
        <f>Tbl_BalanceHistory[[#This Row],[ProgramCode]]&amp;": "&amp;Tbl_BalanceHistory[[#This Row],[Program Name]]</f>
        <v>554: Food Safety and Security</v>
      </c>
      <c r="O970" s="3" t="s">
        <v>1730</v>
      </c>
      <c r="P970" s="1" t="str">
        <f>IF(Tbl_BalanceHistory[[#This Row],[FundCode]]="0100","GF",IF(Tbl_BalanceHistory[[#This Row],[FundCode]]="01000","GF","Hi Ed / OCR"))</f>
        <v>GF</v>
      </c>
      <c r="Q970" s="5">
        <v>4740006</v>
      </c>
      <c r="R970" s="5">
        <v>4740006</v>
      </c>
      <c r="S970" s="5">
        <v>0</v>
      </c>
      <c r="T970" s="5">
        <v>0</v>
      </c>
      <c r="U970" s="3"/>
      <c r="V970" s="5">
        <v>0</v>
      </c>
      <c r="W970" s="5">
        <v>0</v>
      </c>
      <c r="X970" s="5"/>
      <c r="Y970" s="5"/>
      <c r="Z970" s="5">
        <f>Tbl_BalanceHistory[[#This Row],[Discretionary Recommended - Pre 2022]]+Tbl_BalanceHistory[[#This Row],[Discretionary Balance Recommended: Policy]]+Tbl_BalanceHistory[[#This Row],[Discretionary Balance Recommended: Commitments]]</f>
        <v>0</v>
      </c>
      <c r="AA970" s="5">
        <f>Tbl_BalanceHistory[[#This Row],[Discretionary Balance]]-Tbl_BalanceHistory[[#This Row],[Discretionary Reappropriation]]</f>
        <v>0</v>
      </c>
      <c r="AB970" s="2"/>
      <c r="AC970" s="2"/>
      <c r="AD970" s="2"/>
      <c r="AE970" s="2"/>
    </row>
    <row r="971" spans="1:31" ht="45" x14ac:dyDescent="0.25">
      <c r="A971" s="2" t="s">
        <v>304</v>
      </c>
      <c r="B971" s="3">
        <v>5</v>
      </c>
      <c r="C971" s="3">
        <v>301</v>
      </c>
      <c r="D971" s="3" t="s">
        <v>309</v>
      </c>
      <c r="E971" s="3" t="str">
        <f>_xlfn.XLOOKUP(Tbl_BalanceHistory[[#This Row],[RespAgy]],Tbl_Agencies[Agy Code],Tbl_Agencies[Agy Sort])</f>
        <v>066000</v>
      </c>
      <c r="F971" s="2" t="str">
        <f>Tbl_BalanceHistory[[#This Row],[RespAgy]]&amp;": "&amp;Tbl_BalanceHistory[[#This Row],[RespAgency]]</f>
        <v>301: Department of Agriculture and Consumer Services</v>
      </c>
      <c r="G971" s="3">
        <v>301</v>
      </c>
      <c r="H971" s="3" t="s">
        <v>309</v>
      </c>
      <c r="I971" s="3" t="str">
        <f>_xlfn.XLOOKUP(Tbl_BalanceHistory[[#This Row],[AgyCode]],Tbl_Agencies[Agy Code],Tbl_Agencies[Agy Sort])</f>
        <v>066000</v>
      </c>
      <c r="J971" s="2" t="str">
        <f>Tbl_BalanceHistory[[#This Row],[AgyCode]]&amp;": "&amp;Tbl_BalanceHistory[[#This Row],[Agency Name]]</f>
        <v>301: Department of Agriculture and Consumer Services</v>
      </c>
      <c r="K971" s="1">
        <v>2016</v>
      </c>
      <c r="L971" s="3">
        <v>554</v>
      </c>
      <c r="M971" s="3" t="s">
        <v>321</v>
      </c>
      <c r="N971" s="2" t="str">
        <f>Tbl_BalanceHistory[[#This Row],[ProgramCode]]&amp;": "&amp;Tbl_BalanceHistory[[#This Row],[Program Name]]</f>
        <v>554: Food Safety and Security</v>
      </c>
      <c r="O971" s="3" t="s">
        <v>1730</v>
      </c>
      <c r="P971" s="1" t="str">
        <f>IF(Tbl_BalanceHistory[[#This Row],[FundCode]]="0100","GF",IF(Tbl_BalanceHistory[[#This Row],[FundCode]]="01000","GF","Hi Ed / OCR"))</f>
        <v>GF</v>
      </c>
      <c r="Q971" s="5">
        <v>5181482</v>
      </c>
      <c r="R971" s="5">
        <v>5181482</v>
      </c>
      <c r="S971" s="5">
        <v>0</v>
      </c>
      <c r="T971" s="5">
        <v>0</v>
      </c>
      <c r="U971" s="3"/>
      <c r="V971" s="5">
        <v>0</v>
      </c>
      <c r="W971" s="5">
        <v>0</v>
      </c>
      <c r="X971" s="5"/>
      <c r="Y971" s="5"/>
      <c r="Z971" s="5">
        <f>Tbl_BalanceHistory[[#This Row],[Discretionary Recommended - Pre 2022]]+Tbl_BalanceHistory[[#This Row],[Discretionary Balance Recommended: Policy]]+Tbl_BalanceHistory[[#This Row],[Discretionary Balance Recommended: Commitments]]</f>
        <v>0</v>
      </c>
      <c r="AA971" s="5">
        <f>Tbl_BalanceHistory[[#This Row],[Discretionary Balance]]-Tbl_BalanceHistory[[#This Row],[Discretionary Reappropriation]]</f>
        <v>0</v>
      </c>
      <c r="AB971" s="2"/>
      <c r="AC971" s="2"/>
      <c r="AD971" s="2"/>
      <c r="AE971" s="2"/>
    </row>
    <row r="972" spans="1:31" ht="45" x14ac:dyDescent="0.25">
      <c r="A972" s="2" t="s">
        <v>304</v>
      </c>
      <c r="B972" s="3">
        <v>5</v>
      </c>
      <c r="C972" s="3">
        <v>301</v>
      </c>
      <c r="D972" s="3" t="s">
        <v>309</v>
      </c>
      <c r="E972" s="3" t="str">
        <f>_xlfn.XLOOKUP(Tbl_BalanceHistory[[#This Row],[RespAgy]],Tbl_Agencies[Agy Code],Tbl_Agencies[Agy Sort])</f>
        <v>066000</v>
      </c>
      <c r="F972" s="2" t="str">
        <f>Tbl_BalanceHistory[[#This Row],[RespAgy]]&amp;": "&amp;Tbl_BalanceHistory[[#This Row],[RespAgency]]</f>
        <v>301: Department of Agriculture and Consumer Services</v>
      </c>
      <c r="G972" s="3">
        <v>301</v>
      </c>
      <c r="H972" s="3" t="s">
        <v>309</v>
      </c>
      <c r="I972" s="3" t="str">
        <f>_xlfn.XLOOKUP(Tbl_BalanceHistory[[#This Row],[AgyCode]],Tbl_Agencies[Agy Code],Tbl_Agencies[Agy Sort])</f>
        <v>066000</v>
      </c>
      <c r="J972" s="2" t="str">
        <f>Tbl_BalanceHistory[[#This Row],[AgyCode]]&amp;": "&amp;Tbl_BalanceHistory[[#This Row],[Agency Name]]</f>
        <v>301: Department of Agriculture and Consumer Services</v>
      </c>
      <c r="K972" s="1">
        <v>2017</v>
      </c>
      <c r="L972" s="3">
        <v>554</v>
      </c>
      <c r="M972" s="3" t="s">
        <v>321</v>
      </c>
      <c r="N972" s="2" t="str">
        <f>Tbl_BalanceHistory[[#This Row],[ProgramCode]]&amp;": "&amp;Tbl_BalanceHistory[[#This Row],[Program Name]]</f>
        <v>554: Food Safety and Security</v>
      </c>
      <c r="O972" s="3" t="s">
        <v>886</v>
      </c>
      <c r="P972" s="1" t="str">
        <f>IF(Tbl_BalanceHistory[[#This Row],[FundCode]]="0100","GF",IF(Tbl_BalanceHistory[[#This Row],[FundCode]]="01000","GF","Hi Ed / OCR"))</f>
        <v>GF</v>
      </c>
      <c r="Q972" s="5">
        <v>5565689</v>
      </c>
      <c r="R972" s="5">
        <v>5565689</v>
      </c>
      <c r="S972" s="5">
        <v>0</v>
      </c>
      <c r="T972" s="5">
        <v>0</v>
      </c>
      <c r="U972" s="3"/>
      <c r="V972" s="5">
        <v>0</v>
      </c>
      <c r="W972" s="5">
        <v>0</v>
      </c>
      <c r="X972" s="5"/>
      <c r="Y972" s="5"/>
      <c r="Z972" s="5">
        <f>Tbl_BalanceHistory[[#This Row],[Discretionary Recommended - Pre 2022]]+Tbl_BalanceHistory[[#This Row],[Discretionary Balance Recommended: Policy]]+Tbl_BalanceHistory[[#This Row],[Discretionary Balance Recommended: Commitments]]</f>
        <v>0</v>
      </c>
      <c r="AA972" s="5">
        <f>Tbl_BalanceHistory[[#This Row],[Discretionary Balance]]-Tbl_BalanceHistory[[#This Row],[Discretionary Reappropriation]]</f>
        <v>0</v>
      </c>
      <c r="AB972" s="2"/>
      <c r="AC972" s="2"/>
      <c r="AD972" s="2"/>
      <c r="AE972" s="2"/>
    </row>
    <row r="973" spans="1:31" ht="45" x14ac:dyDescent="0.25">
      <c r="A973" s="2" t="s">
        <v>304</v>
      </c>
      <c r="B973" s="3">
        <v>5</v>
      </c>
      <c r="C973" s="3">
        <v>301</v>
      </c>
      <c r="D973" s="3" t="s">
        <v>309</v>
      </c>
      <c r="E973" s="3" t="str">
        <f>_xlfn.XLOOKUP(Tbl_BalanceHistory[[#This Row],[RespAgy]],Tbl_Agencies[Agy Code],Tbl_Agencies[Agy Sort])</f>
        <v>066000</v>
      </c>
      <c r="F973" s="2" t="str">
        <f>Tbl_BalanceHistory[[#This Row],[RespAgy]]&amp;": "&amp;Tbl_BalanceHistory[[#This Row],[RespAgency]]</f>
        <v>301: Department of Agriculture and Consumer Services</v>
      </c>
      <c r="G973" s="3">
        <v>301</v>
      </c>
      <c r="H973" s="3" t="s">
        <v>309</v>
      </c>
      <c r="I973" s="3" t="str">
        <f>_xlfn.XLOOKUP(Tbl_BalanceHistory[[#This Row],[AgyCode]],Tbl_Agencies[Agy Code],Tbl_Agencies[Agy Sort])</f>
        <v>066000</v>
      </c>
      <c r="J973" s="2" t="str">
        <f>Tbl_BalanceHistory[[#This Row],[AgyCode]]&amp;": "&amp;Tbl_BalanceHistory[[#This Row],[Agency Name]]</f>
        <v>301: Department of Agriculture and Consumer Services</v>
      </c>
      <c r="K973" s="1">
        <v>2018</v>
      </c>
      <c r="L973" s="3">
        <v>554</v>
      </c>
      <c r="M973" s="3" t="s">
        <v>321</v>
      </c>
      <c r="N973" s="2" t="str">
        <f>Tbl_BalanceHistory[[#This Row],[ProgramCode]]&amp;": "&amp;Tbl_BalanceHistory[[#This Row],[Program Name]]</f>
        <v>554: Food Safety and Security</v>
      </c>
      <c r="O973" s="3" t="s">
        <v>886</v>
      </c>
      <c r="P973" s="1" t="str">
        <f>IF(Tbl_BalanceHistory[[#This Row],[FundCode]]="0100","GF",IF(Tbl_BalanceHistory[[#This Row],[FundCode]]="01000","GF","Hi Ed / OCR"))</f>
        <v>GF</v>
      </c>
      <c r="Q973" s="5">
        <v>5714308</v>
      </c>
      <c r="R973" s="5">
        <v>5714308</v>
      </c>
      <c r="S973" s="5">
        <v>0</v>
      </c>
      <c r="T973" s="5">
        <v>0</v>
      </c>
      <c r="U973" s="3"/>
      <c r="V973" s="5">
        <v>0</v>
      </c>
      <c r="W973" s="5">
        <v>0</v>
      </c>
      <c r="X973" s="5"/>
      <c r="Y973" s="5"/>
      <c r="Z973" s="5">
        <f>Tbl_BalanceHistory[[#This Row],[Discretionary Recommended - Pre 2022]]+Tbl_BalanceHistory[[#This Row],[Discretionary Balance Recommended: Policy]]+Tbl_BalanceHistory[[#This Row],[Discretionary Balance Recommended: Commitments]]</f>
        <v>0</v>
      </c>
      <c r="AA973" s="5">
        <f>Tbl_BalanceHistory[[#This Row],[Discretionary Balance]]-Tbl_BalanceHistory[[#This Row],[Discretionary Reappropriation]]</f>
        <v>0</v>
      </c>
      <c r="AB973" s="2"/>
      <c r="AC973" s="2"/>
      <c r="AD973" s="2"/>
      <c r="AE973" s="2"/>
    </row>
    <row r="974" spans="1:31" ht="45" x14ac:dyDescent="0.25">
      <c r="A974" s="2" t="s">
        <v>304</v>
      </c>
      <c r="B974" s="3">
        <v>5</v>
      </c>
      <c r="C974" s="3">
        <v>301</v>
      </c>
      <c r="D974" s="3" t="s">
        <v>309</v>
      </c>
      <c r="E974" s="3" t="str">
        <f>_xlfn.XLOOKUP(Tbl_BalanceHistory[[#This Row],[RespAgy]],Tbl_Agencies[Agy Code],Tbl_Agencies[Agy Sort])</f>
        <v>066000</v>
      </c>
      <c r="F974" s="2" t="str">
        <f>Tbl_BalanceHistory[[#This Row],[RespAgy]]&amp;": "&amp;Tbl_BalanceHistory[[#This Row],[RespAgency]]</f>
        <v>301: Department of Agriculture and Consumer Services</v>
      </c>
      <c r="G974" s="3">
        <v>301</v>
      </c>
      <c r="H974" s="3" t="s">
        <v>309</v>
      </c>
      <c r="I974" s="3" t="str">
        <f>_xlfn.XLOOKUP(Tbl_BalanceHistory[[#This Row],[AgyCode]],Tbl_Agencies[Agy Code],Tbl_Agencies[Agy Sort])</f>
        <v>066000</v>
      </c>
      <c r="J974" s="2" t="str">
        <f>Tbl_BalanceHistory[[#This Row],[AgyCode]]&amp;": "&amp;Tbl_BalanceHistory[[#This Row],[Agency Name]]</f>
        <v>301: Department of Agriculture and Consumer Services</v>
      </c>
      <c r="K974" s="1">
        <v>2019</v>
      </c>
      <c r="L974" s="3">
        <v>554</v>
      </c>
      <c r="M974" s="3" t="s">
        <v>321</v>
      </c>
      <c r="N974" s="2" t="str">
        <f>Tbl_BalanceHistory[[#This Row],[ProgramCode]]&amp;": "&amp;Tbl_BalanceHistory[[#This Row],[Program Name]]</f>
        <v>554: Food Safety and Security</v>
      </c>
      <c r="O974" s="3" t="s">
        <v>886</v>
      </c>
      <c r="P974" s="1" t="str">
        <f>IF(Tbl_BalanceHistory[[#This Row],[FundCode]]="0100","GF",IF(Tbl_BalanceHistory[[#This Row],[FundCode]]="01000","GF","Hi Ed / OCR"))</f>
        <v>GF</v>
      </c>
      <c r="Q974" s="5">
        <v>5850607</v>
      </c>
      <c r="R974" s="5">
        <v>5850607</v>
      </c>
      <c r="S974" s="5">
        <v>0</v>
      </c>
      <c r="T974" s="5">
        <v>0</v>
      </c>
      <c r="U974" s="3"/>
      <c r="V974" s="5">
        <v>0</v>
      </c>
      <c r="W974" s="5">
        <v>0</v>
      </c>
      <c r="X974" s="5"/>
      <c r="Y974" s="5"/>
      <c r="Z974" s="5">
        <f>Tbl_BalanceHistory[[#This Row],[Discretionary Recommended - Pre 2022]]+Tbl_BalanceHistory[[#This Row],[Discretionary Balance Recommended: Policy]]+Tbl_BalanceHistory[[#This Row],[Discretionary Balance Recommended: Commitments]]</f>
        <v>0</v>
      </c>
      <c r="AA974" s="5">
        <f>Tbl_BalanceHistory[[#This Row],[Discretionary Balance]]-Tbl_BalanceHistory[[#This Row],[Discretionary Reappropriation]]</f>
        <v>0</v>
      </c>
      <c r="AB974" s="2"/>
      <c r="AC974" s="2"/>
      <c r="AD974" s="2"/>
      <c r="AE974" s="2"/>
    </row>
    <row r="975" spans="1:31" ht="45" x14ac:dyDescent="0.25">
      <c r="A975" s="2" t="s">
        <v>304</v>
      </c>
      <c r="B975" s="3">
        <v>5</v>
      </c>
      <c r="C975" s="3">
        <v>301</v>
      </c>
      <c r="D975" s="3" t="s">
        <v>309</v>
      </c>
      <c r="E975" s="3" t="str">
        <f>_xlfn.XLOOKUP(Tbl_BalanceHistory[[#This Row],[RespAgy]],Tbl_Agencies[Agy Code],Tbl_Agencies[Agy Sort])</f>
        <v>066000</v>
      </c>
      <c r="F975" s="2" t="str">
        <f>Tbl_BalanceHistory[[#This Row],[RespAgy]]&amp;": "&amp;Tbl_BalanceHistory[[#This Row],[RespAgency]]</f>
        <v>301: Department of Agriculture and Consumer Services</v>
      </c>
      <c r="G975" s="3">
        <v>301</v>
      </c>
      <c r="H975" s="3" t="s">
        <v>309</v>
      </c>
      <c r="I975" s="3" t="str">
        <f>_xlfn.XLOOKUP(Tbl_BalanceHistory[[#This Row],[AgyCode]],Tbl_Agencies[Agy Code],Tbl_Agencies[Agy Sort])</f>
        <v>066000</v>
      </c>
      <c r="J975" s="2" t="str">
        <f>Tbl_BalanceHistory[[#This Row],[AgyCode]]&amp;": "&amp;Tbl_BalanceHistory[[#This Row],[Agency Name]]</f>
        <v>301: Department of Agriculture and Consumer Services</v>
      </c>
      <c r="K975" s="1">
        <v>2020</v>
      </c>
      <c r="L975" s="3">
        <v>554</v>
      </c>
      <c r="M975" s="3" t="s">
        <v>321</v>
      </c>
      <c r="N975" s="2" t="str">
        <f>Tbl_BalanceHistory[[#This Row],[ProgramCode]]&amp;": "&amp;Tbl_BalanceHistory[[#This Row],[Program Name]]</f>
        <v>554: Food Safety and Security</v>
      </c>
      <c r="O975" s="3" t="s">
        <v>886</v>
      </c>
      <c r="P975" s="1" t="str">
        <f>IF(Tbl_BalanceHistory[[#This Row],[FundCode]]="0100","GF",IF(Tbl_BalanceHistory[[#This Row],[FundCode]]="01000","GF","Hi Ed / OCR"))</f>
        <v>GF</v>
      </c>
      <c r="Q975" s="5">
        <v>5794203</v>
      </c>
      <c r="R975" s="5">
        <v>5794203</v>
      </c>
      <c r="S975" s="5">
        <v>0</v>
      </c>
      <c r="T975" s="5">
        <v>0</v>
      </c>
      <c r="U975" s="3"/>
      <c r="V975" s="5">
        <v>0</v>
      </c>
      <c r="W975" s="5">
        <v>0</v>
      </c>
      <c r="X975" s="5"/>
      <c r="Y975" s="5"/>
      <c r="Z975" s="5">
        <f>Tbl_BalanceHistory[[#This Row],[Discretionary Recommended - Pre 2022]]+Tbl_BalanceHistory[[#This Row],[Discretionary Balance Recommended: Policy]]+Tbl_BalanceHistory[[#This Row],[Discretionary Balance Recommended: Commitments]]</f>
        <v>0</v>
      </c>
      <c r="AA975" s="5">
        <f>Tbl_BalanceHistory[[#This Row],[Discretionary Balance]]-Tbl_BalanceHistory[[#This Row],[Discretionary Reappropriation]]</f>
        <v>0</v>
      </c>
      <c r="AB975" s="2"/>
      <c r="AC975" s="2"/>
      <c r="AD975" s="2"/>
      <c r="AE975" s="2"/>
    </row>
    <row r="976" spans="1:31" ht="45" x14ac:dyDescent="0.25">
      <c r="A976" s="2" t="s">
        <v>304</v>
      </c>
      <c r="B976" s="3">
        <v>5</v>
      </c>
      <c r="C976" s="3">
        <v>301</v>
      </c>
      <c r="D976" s="3" t="s">
        <v>309</v>
      </c>
      <c r="E976" s="3" t="str">
        <f>_xlfn.XLOOKUP(Tbl_BalanceHistory[[#This Row],[RespAgy]],Tbl_Agencies[Agy Code],Tbl_Agencies[Agy Sort])</f>
        <v>066000</v>
      </c>
      <c r="F976" s="2" t="str">
        <f>Tbl_BalanceHistory[[#This Row],[RespAgy]]&amp;": "&amp;Tbl_BalanceHistory[[#This Row],[RespAgency]]</f>
        <v>301: Department of Agriculture and Consumer Services</v>
      </c>
      <c r="G976" s="3">
        <v>301</v>
      </c>
      <c r="H976" s="3" t="s">
        <v>309</v>
      </c>
      <c r="I976" s="3" t="str">
        <f>_xlfn.XLOOKUP(Tbl_BalanceHistory[[#This Row],[AgyCode]],Tbl_Agencies[Agy Code],Tbl_Agencies[Agy Sort])</f>
        <v>066000</v>
      </c>
      <c r="J976" s="2" t="str">
        <f>Tbl_BalanceHistory[[#This Row],[AgyCode]]&amp;": "&amp;Tbl_BalanceHistory[[#This Row],[Agency Name]]</f>
        <v>301: Department of Agriculture and Consumer Services</v>
      </c>
      <c r="K976" s="1">
        <v>2021</v>
      </c>
      <c r="L976" s="3">
        <v>554</v>
      </c>
      <c r="M976" s="3" t="s">
        <v>321</v>
      </c>
      <c r="N976" s="2" t="str">
        <f>Tbl_BalanceHistory[[#This Row],[ProgramCode]]&amp;": "&amp;Tbl_BalanceHistory[[#This Row],[Program Name]]</f>
        <v>554: Food Safety and Security</v>
      </c>
      <c r="O976" s="3" t="s">
        <v>886</v>
      </c>
      <c r="P976" s="1" t="str">
        <f>IF(Tbl_BalanceHistory[[#This Row],[FundCode]]="0100","GF",IF(Tbl_BalanceHistory[[#This Row],[FundCode]]="01000","GF","Hi Ed / OCR"))</f>
        <v>GF</v>
      </c>
      <c r="Q976" s="5">
        <v>5975677</v>
      </c>
      <c r="R976" s="5">
        <v>5975677</v>
      </c>
      <c r="S976" s="5">
        <v>0</v>
      </c>
      <c r="T976" s="5">
        <v>0</v>
      </c>
      <c r="U976" s="3"/>
      <c r="V976" s="5">
        <v>0</v>
      </c>
      <c r="W976" s="5">
        <v>0</v>
      </c>
      <c r="X976" s="5"/>
      <c r="Y976" s="5"/>
      <c r="Z976" s="5">
        <f>Tbl_BalanceHistory[[#This Row],[Discretionary Recommended - Pre 2022]]+Tbl_BalanceHistory[[#This Row],[Discretionary Balance Recommended: Policy]]+Tbl_BalanceHistory[[#This Row],[Discretionary Balance Recommended: Commitments]]</f>
        <v>0</v>
      </c>
      <c r="AA976" s="5">
        <f>Tbl_BalanceHistory[[#This Row],[Discretionary Balance]]-Tbl_BalanceHistory[[#This Row],[Discretionary Reappropriation]]</f>
        <v>0</v>
      </c>
      <c r="AB976" s="2"/>
      <c r="AC976" s="2"/>
      <c r="AD976" s="2"/>
      <c r="AE976" s="2"/>
    </row>
    <row r="977" spans="1:31" ht="45" x14ac:dyDescent="0.25">
      <c r="A977" s="2" t="s">
        <v>304</v>
      </c>
      <c r="B977" s="3">
        <v>5</v>
      </c>
      <c r="C977" s="3">
        <v>301</v>
      </c>
      <c r="D977" s="3" t="s">
        <v>309</v>
      </c>
      <c r="E977" s="3" t="str">
        <f>_xlfn.XLOOKUP(Tbl_BalanceHistory[[#This Row],[RespAgy]],Tbl_Agencies[Agy Code],Tbl_Agencies[Agy Sort])</f>
        <v>066000</v>
      </c>
      <c r="F977" s="2" t="str">
        <f>Tbl_BalanceHistory[[#This Row],[RespAgy]]&amp;": "&amp;Tbl_BalanceHistory[[#This Row],[RespAgency]]</f>
        <v>301: Department of Agriculture and Consumer Services</v>
      </c>
      <c r="G977" s="3">
        <v>301</v>
      </c>
      <c r="H977" s="3" t="s">
        <v>309</v>
      </c>
      <c r="I977" s="3" t="str">
        <f>_xlfn.XLOOKUP(Tbl_BalanceHistory[[#This Row],[AgyCode]],Tbl_Agencies[Agy Code],Tbl_Agencies[Agy Sort])</f>
        <v>066000</v>
      </c>
      <c r="J977" s="2" t="str">
        <f>Tbl_BalanceHistory[[#This Row],[AgyCode]]&amp;": "&amp;Tbl_BalanceHistory[[#This Row],[Agency Name]]</f>
        <v>301: Department of Agriculture and Consumer Services</v>
      </c>
      <c r="K977" s="1">
        <v>2022</v>
      </c>
      <c r="L977" s="3">
        <v>554</v>
      </c>
      <c r="M977" s="3" t="s">
        <v>321</v>
      </c>
      <c r="N977" s="2" t="str">
        <f>Tbl_BalanceHistory[[#This Row],[ProgramCode]]&amp;": "&amp;Tbl_BalanceHistory[[#This Row],[Program Name]]</f>
        <v>554: Food Safety and Security</v>
      </c>
      <c r="O977" s="3" t="s">
        <v>886</v>
      </c>
      <c r="P977" s="1" t="str">
        <f>IF(Tbl_BalanceHistory[[#This Row],[FundCode]]="0100","GF",IF(Tbl_BalanceHistory[[#This Row],[FundCode]]="01000","GF","Hi Ed / OCR"))</f>
        <v>GF</v>
      </c>
      <c r="Q977" s="5">
        <v>6614781</v>
      </c>
      <c r="R977" s="5">
        <v>6614781</v>
      </c>
      <c r="S977" s="5">
        <v>0</v>
      </c>
      <c r="T977" s="5">
        <v>0</v>
      </c>
      <c r="U977" s="3"/>
      <c r="V977" s="5">
        <v>0</v>
      </c>
      <c r="W977" s="5"/>
      <c r="X977" s="5">
        <v>0</v>
      </c>
      <c r="Y977" s="5">
        <v>0</v>
      </c>
      <c r="Z977" s="5">
        <f>Tbl_BalanceHistory[[#This Row],[Discretionary Recommended - Pre 2022]]+Tbl_BalanceHistory[[#This Row],[Discretionary Balance Recommended: Policy]]+Tbl_BalanceHistory[[#This Row],[Discretionary Balance Recommended: Commitments]]</f>
        <v>0</v>
      </c>
      <c r="AA977" s="5">
        <f>Tbl_BalanceHistory[[#This Row],[Discretionary Balance]]-Tbl_BalanceHistory[[#This Row],[Discretionary Reappropriation]]</f>
        <v>0</v>
      </c>
      <c r="AB977" s="2"/>
      <c r="AC977" s="2"/>
      <c r="AD977" s="2"/>
      <c r="AE977" s="2"/>
    </row>
    <row r="978" spans="1:31" ht="45" x14ac:dyDescent="0.25">
      <c r="A978" s="2" t="s">
        <v>304</v>
      </c>
      <c r="B978" s="3">
        <v>5</v>
      </c>
      <c r="C978" s="3">
        <v>301</v>
      </c>
      <c r="D978" s="3" t="s">
        <v>309</v>
      </c>
      <c r="E978" s="3" t="str">
        <f>_xlfn.XLOOKUP(Tbl_BalanceHistory[[#This Row],[RespAgy]],Tbl_Agencies[Agy Code],Tbl_Agencies[Agy Sort])</f>
        <v>066000</v>
      </c>
      <c r="F978" s="2" t="str">
        <f>Tbl_BalanceHistory[[#This Row],[RespAgy]]&amp;": "&amp;Tbl_BalanceHistory[[#This Row],[RespAgency]]</f>
        <v>301: Department of Agriculture and Consumer Services</v>
      </c>
      <c r="G978" s="3">
        <v>301</v>
      </c>
      <c r="H978" s="3" t="s">
        <v>309</v>
      </c>
      <c r="I978" s="3" t="str">
        <f>_xlfn.XLOOKUP(Tbl_BalanceHistory[[#This Row],[AgyCode]],Tbl_Agencies[Agy Code],Tbl_Agencies[Agy Sort])</f>
        <v>066000</v>
      </c>
      <c r="J978" s="2" t="str">
        <f>Tbl_BalanceHistory[[#This Row],[AgyCode]]&amp;": "&amp;Tbl_BalanceHistory[[#This Row],[Agency Name]]</f>
        <v>301: Department of Agriculture and Consumer Services</v>
      </c>
      <c r="K978" s="1">
        <v>2023</v>
      </c>
      <c r="L978" s="3">
        <v>554</v>
      </c>
      <c r="M978" s="3" t="s">
        <v>321</v>
      </c>
      <c r="N978" s="2" t="str">
        <f>Tbl_BalanceHistory[[#This Row],[ProgramCode]]&amp;": "&amp;Tbl_BalanceHistory[[#This Row],[Program Name]]</f>
        <v>554: Food Safety and Security</v>
      </c>
      <c r="O978" s="3" t="s">
        <v>886</v>
      </c>
      <c r="P978" s="1" t="str">
        <f>IF(Tbl_BalanceHistory[[#This Row],[FundCode]]="0100","GF",IF(Tbl_BalanceHistory[[#This Row],[FundCode]]="01000","GF","Hi Ed / OCR"))</f>
        <v>GF</v>
      </c>
      <c r="Q978" s="5">
        <v>7840596</v>
      </c>
      <c r="R978" s="5">
        <v>7840596</v>
      </c>
      <c r="S978" s="5">
        <v>0</v>
      </c>
      <c r="T978" s="5">
        <v>0</v>
      </c>
      <c r="U978" s="3"/>
      <c r="V978" s="5">
        <v>0</v>
      </c>
      <c r="W978" s="5">
        <v>0</v>
      </c>
      <c r="X978" s="5">
        <v>0</v>
      </c>
      <c r="Y978" s="5">
        <v>0</v>
      </c>
      <c r="Z978" s="5">
        <v>0</v>
      </c>
      <c r="AA978" s="5">
        <v>0</v>
      </c>
      <c r="AB978" s="2"/>
      <c r="AC978" s="2"/>
      <c r="AD978" s="2"/>
      <c r="AE978" s="2"/>
    </row>
    <row r="979" spans="1:31" ht="90" x14ac:dyDescent="0.25">
      <c r="A979" s="2" t="s">
        <v>304</v>
      </c>
      <c r="B979" s="3">
        <v>5</v>
      </c>
      <c r="C979" s="3">
        <v>301</v>
      </c>
      <c r="D979" s="3" t="s">
        <v>309</v>
      </c>
      <c r="E979" s="3" t="str">
        <f>_xlfn.XLOOKUP(Tbl_BalanceHistory[[#This Row],[RespAgy]],Tbl_Agencies[Agy Code],Tbl_Agencies[Agy Sort])</f>
        <v>066000</v>
      </c>
      <c r="F979" s="2" t="str">
        <f>Tbl_BalanceHistory[[#This Row],[RespAgy]]&amp;": "&amp;Tbl_BalanceHistory[[#This Row],[RespAgency]]</f>
        <v>301: Department of Agriculture and Consumer Services</v>
      </c>
      <c r="G979" s="3">
        <v>301</v>
      </c>
      <c r="H979" s="3" t="s">
        <v>309</v>
      </c>
      <c r="I979" s="3" t="str">
        <f>_xlfn.XLOOKUP(Tbl_BalanceHistory[[#This Row],[AgyCode]],Tbl_Agencies[Agy Code],Tbl_Agencies[Agy Sort])</f>
        <v>066000</v>
      </c>
      <c r="J979" s="2" t="str">
        <f>Tbl_BalanceHistory[[#This Row],[AgyCode]]&amp;": "&amp;Tbl_BalanceHistory[[#This Row],[Agency Name]]</f>
        <v>301: Department of Agriculture and Consumer Services</v>
      </c>
      <c r="K979" s="1">
        <v>2024</v>
      </c>
      <c r="L979" s="3">
        <v>554</v>
      </c>
      <c r="M979" s="3" t="s">
        <v>321</v>
      </c>
      <c r="N979" s="2" t="str">
        <f>Tbl_BalanceHistory[[#This Row],[ProgramCode]]&amp;": "&amp;Tbl_BalanceHistory[[#This Row],[Program Name]]</f>
        <v>554: Food Safety and Security</v>
      </c>
      <c r="O979" s="3" t="s">
        <v>886</v>
      </c>
      <c r="P979" s="1" t="str">
        <f>IF(Tbl_BalanceHistory[[#This Row],[FundCode]]="0100","GF",IF(Tbl_BalanceHistory[[#This Row],[FundCode]]="01000","GF","Hi Ed / OCR"))</f>
        <v>GF</v>
      </c>
      <c r="Q979" s="5">
        <v>8940596</v>
      </c>
      <c r="R979" s="5">
        <v>8766528</v>
      </c>
      <c r="S979" s="5">
        <v>174068</v>
      </c>
      <c r="T979" s="5">
        <v>0</v>
      </c>
      <c r="U979" s="3"/>
      <c r="V979" s="5">
        <v>174068</v>
      </c>
      <c r="W979" s="5">
        <v>0</v>
      </c>
      <c r="X979" s="5">
        <v>0</v>
      </c>
      <c r="Y979" s="5">
        <v>0</v>
      </c>
      <c r="Z979" s="5">
        <v>0</v>
      </c>
      <c r="AA979" s="5">
        <v>174068</v>
      </c>
      <c r="AB979" s="2"/>
      <c r="AC979" s="2" t="s">
        <v>2533</v>
      </c>
      <c r="AD979" s="2"/>
      <c r="AE979" s="2" t="s">
        <v>2534</v>
      </c>
    </row>
    <row r="980" spans="1:31" ht="45" x14ac:dyDescent="0.25">
      <c r="A980" s="2" t="s">
        <v>304</v>
      </c>
      <c r="B980" s="3">
        <v>5</v>
      </c>
      <c r="C980" s="3">
        <v>301</v>
      </c>
      <c r="D980" s="3" t="s">
        <v>309</v>
      </c>
      <c r="E980" s="3" t="str">
        <f>_xlfn.XLOOKUP(Tbl_BalanceHistory[[#This Row],[RespAgy]],Tbl_Agencies[Agy Code],Tbl_Agencies[Agy Sort])</f>
        <v>066000</v>
      </c>
      <c r="F980" s="2" t="str">
        <f>Tbl_BalanceHistory[[#This Row],[RespAgy]]&amp;": "&amp;Tbl_BalanceHistory[[#This Row],[RespAgency]]</f>
        <v>301: Department of Agriculture and Consumer Services</v>
      </c>
      <c r="G980" s="3">
        <v>301</v>
      </c>
      <c r="H980" s="3" t="s">
        <v>309</v>
      </c>
      <c r="I980" s="3" t="str">
        <f>_xlfn.XLOOKUP(Tbl_BalanceHistory[[#This Row],[AgyCode]],Tbl_Agencies[Agy Code],Tbl_Agencies[Agy Sort])</f>
        <v>066000</v>
      </c>
      <c r="J980" s="2" t="str">
        <f>Tbl_BalanceHistory[[#This Row],[AgyCode]]&amp;": "&amp;Tbl_BalanceHistory[[#This Row],[Agency Name]]</f>
        <v>301: Department of Agriculture and Consumer Services</v>
      </c>
      <c r="K980" s="1">
        <v>2014</v>
      </c>
      <c r="L980" s="3">
        <v>557</v>
      </c>
      <c r="M980" s="3" t="s">
        <v>323</v>
      </c>
      <c r="N980" s="2" t="str">
        <f>Tbl_BalanceHistory[[#This Row],[ProgramCode]]&amp;": "&amp;Tbl_BalanceHistory[[#This Row],[Program Name]]</f>
        <v>557: Regulation of Products</v>
      </c>
      <c r="O980" s="3" t="s">
        <v>1730</v>
      </c>
      <c r="P980" s="1" t="str">
        <f>IF(Tbl_BalanceHistory[[#This Row],[FundCode]]="0100","GF",IF(Tbl_BalanceHistory[[#This Row],[FundCode]]="01000","GF","Hi Ed / OCR"))</f>
        <v>GF</v>
      </c>
      <c r="Q980" s="5">
        <v>569149</v>
      </c>
      <c r="R980" s="5">
        <v>569149</v>
      </c>
      <c r="S980" s="5">
        <v>0</v>
      </c>
      <c r="T980" s="5">
        <v>0</v>
      </c>
      <c r="U980" s="3"/>
      <c r="V980" s="5">
        <v>0</v>
      </c>
      <c r="W980" s="5">
        <v>0</v>
      </c>
      <c r="X980" s="5"/>
      <c r="Y980" s="5"/>
      <c r="Z980" s="5">
        <f>Tbl_BalanceHistory[[#This Row],[Discretionary Recommended - Pre 2022]]+Tbl_BalanceHistory[[#This Row],[Discretionary Balance Recommended: Policy]]+Tbl_BalanceHistory[[#This Row],[Discretionary Balance Recommended: Commitments]]</f>
        <v>0</v>
      </c>
      <c r="AA980" s="5">
        <f>Tbl_BalanceHistory[[#This Row],[Discretionary Balance]]-Tbl_BalanceHistory[[#This Row],[Discretionary Reappropriation]]</f>
        <v>0</v>
      </c>
      <c r="AB980" s="2"/>
      <c r="AC980" s="2"/>
      <c r="AD980" s="2"/>
      <c r="AE980" s="2"/>
    </row>
    <row r="981" spans="1:31" ht="45" x14ac:dyDescent="0.25">
      <c r="A981" s="2" t="s">
        <v>304</v>
      </c>
      <c r="B981" s="3">
        <v>5</v>
      </c>
      <c r="C981" s="3">
        <v>301</v>
      </c>
      <c r="D981" s="3" t="s">
        <v>309</v>
      </c>
      <c r="E981" s="3" t="str">
        <f>_xlfn.XLOOKUP(Tbl_BalanceHistory[[#This Row],[RespAgy]],Tbl_Agencies[Agy Code],Tbl_Agencies[Agy Sort])</f>
        <v>066000</v>
      </c>
      <c r="F981" s="2" t="str">
        <f>Tbl_BalanceHistory[[#This Row],[RespAgy]]&amp;": "&amp;Tbl_BalanceHistory[[#This Row],[RespAgency]]</f>
        <v>301: Department of Agriculture and Consumer Services</v>
      </c>
      <c r="G981" s="3">
        <v>301</v>
      </c>
      <c r="H981" s="3" t="s">
        <v>309</v>
      </c>
      <c r="I981" s="3" t="str">
        <f>_xlfn.XLOOKUP(Tbl_BalanceHistory[[#This Row],[AgyCode]],Tbl_Agencies[Agy Code],Tbl_Agencies[Agy Sort])</f>
        <v>066000</v>
      </c>
      <c r="J981" s="2" t="str">
        <f>Tbl_BalanceHistory[[#This Row],[AgyCode]]&amp;": "&amp;Tbl_BalanceHistory[[#This Row],[Agency Name]]</f>
        <v>301: Department of Agriculture and Consumer Services</v>
      </c>
      <c r="K981" s="1">
        <v>2015</v>
      </c>
      <c r="L981" s="3">
        <v>557</v>
      </c>
      <c r="M981" s="3" t="s">
        <v>323</v>
      </c>
      <c r="N981" s="2" t="str">
        <f>Tbl_BalanceHistory[[#This Row],[ProgramCode]]&amp;": "&amp;Tbl_BalanceHistory[[#This Row],[Program Name]]</f>
        <v>557: Regulation of Products</v>
      </c>
      <c r="O981" s="3" t="s">
        <v>1730</v>
      </c>
      <c r="P981" s="1" t="str">
        <f>IF(Tbl_BalanceHistory[[#This Row],[FundCode]]="0100","GF",IF(Tbl_BalanceHistory[[#This Row],[FundCode]]="01000","GF","Hi Ed / OCR"))</f>
        <v>GF</v>
      </c>
      <c r="Q981" s="5">
        <v>536941</v>
      </c>
      <c r="R981" s="5">
        <v>536941</v>
      </c>
      <c r="S981" s="5">
        <v>0</v>
      </c>
      <c r="T981" s="5">
        <v>0</v>
      </c>
      <c r="U981" s="3"/>
      <c r="V981" s="5">
        <v>0</v>
      </c>
      <c r="W981" s="5">
        <v>0</v>
      </c>
      <c r="X981" s="5"/>
      <c r="Y981" s="5"/>
      <c r="Z981" s="5">
        <f>Tbl_BalanceHistory[[#This Row],[Discretionary Recommended - Pre 2022]]+Tbl_BalanceHistory[[#This Row],[Discretionary Balance Recommended: Policy]]+Tbl_BalanceHistory[[#This Row],[Discretionary Balance Recommended: Commitments]]</f>
        <v>0</v>
      </c>
      <c r="AA981" s="5">
        <f>Tbl_BalanceHistory[[#This Row],[Discretionary Balance]]-Tbl_BalanceHistory[[#This Row],[Discretionary Reappropriation]]</f>
        <v>0</v>
      </c>
      <c r="AB981" s="2"/>
      <c r="AC981" s="2"/>
      <c r="AD981" s="2"/>
      <c r="AE981" s="2"/>
    </row>
    <row r="982" spans="1:31" ht="45" x14ac:dyDescent="0.25">
      <c r="A982" s="2" t="s">
        <v>304</v>
      </c>
      <c r="B982" s="3">
        <v>5</v>
      </c>
      <c r="C982" s="3">
        <v>301</v>
      </c>
      <c r="D982" s="3" t="s">
        <v>309</v>
      </c>
      <c r="E982" s="3" t="str">
        <f>_xlfn.XLOOKUP(Tbl_BalanceHistory[[#This Row],[RespAgy]],Tbl_Agencies[Agy Code],Tbl_Agencies[Agy Sort])</f>
        <v>066000</v>
      </c>
      <c r="F982" s="2" t="str">
        <f>Tbl_BalanceHistory[[#This Row],[RespAgy]]&amp;": "&amp;Tbl_BalanceHistory[[#This Row],[RespAgency]]</f>
        <v>301: Department of Agriculture and Consumer Services</v>
      </c>
      <c r="G982" s="3">
        <v>301</v>
      </c>
      <c r="H982" s="3" t="s">
        <v>309</v>
      </c>
      <c r="I982" s="3" t="str">
        <f>_xlfn.XLOOKUP(Tbl_BalanceHistory[[#This Row],[AgyCode]],Tbl_Agencies[Agy Code],Tbl_Agencies[Agy Sort])</f>
        <v>066000</v>
      </c>
      <c r="J982" s="2" t="str">
        <f>Tbl_BalanceHistory[[#This Row],[AgyCode]]&amp;": "&amp;Tbl_BalanceHistory[[#This Row],[Agency Name]]</f>
        <v>301: Department of Agriculture and Consumer Services</v>
      </c>
      <c r="K982" s="1">
        <v>2016</v>
      </c>
      <c r="L982" s="3">
        <v>557</v>
      </c>
      <c r="M982" s="3" t="s">
        <v>323</v>
      </c>
      <c r="N982" s="2" t="str">
        <f>Tbl_BalanceHistory[[#This Row],[ProgramCode]]&amp;": "&amp;Tbl_BalanceHistory[[#This Row],[Program Name]]</f>
        <v>557: Regulation of Products</v>
      </c>
      <c r="O982" s="3" t="s">
        <v>1730</v>
      </c>
      <c r="P982" s="1" t="str">
        <f>IF(Tbl_BalanceHistory[[#This Row],[FundCode]]="0100","GF",IF(Tbl_BalanceHistory[[#This Row],[FundCode]]="01000","GF","Hi Ed / OCR"))</f>
        <v>GF</v>
      </c>
      <c r="Q982" s="5">
        <v>559183</v>
      </c>
      <c r="R982" s="5">
        <v>559183</v>
      </c>
      <c r="S982" s="5">
        <v>0</v>
      </c>
      <c r="T982" s="5">
        <v>0</v>
      </c>
      <c r="U982" s="3"/>
      <c r="V982" s="5">
        <v>0</v>
      </c>
      <c r="W982" s="5">
        <v>0</v>
      </c>
      <c r="X982" s="5"/>
      <c r="Y982" s="5"/>
      <c r="Z982" s="5">
        <f>Tbl_BalanceHistory[[#This Row],[Discretionary Recommended - Pre 2022]]+Tbl_BalanceHistory[[#This Row],[Discretionary Balance Recommended: Policy]]+Tbl_BalanceHistory[[#This Row],[Discretionary Balance Recommended: Commitments]]</f>
        <v>0</v>
      </c>
      <c r="AA982" s="5">
        <f>Tbl_BalanceHistory[[#This Row],[Discretionary Balance]]-Tbl_BalanceHistory[[#This Row],[Discretionary Reappropriation]]</f>
        <v>0</v>
      </c>
      <c r="AB982" s="2"/>
      <c r="AC982" s="2"/>
      <c r="AD982" s="2"/>
      <c r="AE982" s="2"/>
    </row>
    <row r="983" spans="1:31" ht="45" x14ac:dyDescent="0.25">
      <c r="A983" s="2" t="s">
        <v>304</v>
      </c>
      <c r="B983" s="3">
        <v>5</v>
      </c>
      <c r="C983" s="3">
        <v>301</v>
      </c>
      <c r="D983" s="3" t="s">
        <v>309</v>
      </c>
      <c r="E983" s="3" t="str">
        <f>_xlfn.XLOOKUP(Tbl_BalanceHistory[[#This Row],[RespAgy]],Tbl_Agencies[Agy Code],Tbl_Agencies[Agy Sort])</f>
        <v>066000</v>
      </c>
      <c r="F983" s="2" t="str">
        <f>Tbl_BalanceHistory[[#This Row],[RespAgy]]&amp;": "&amp;Tbl_BalanceHistory[[#This Row],[RespAgency]]</f>
        <v>301: Department of Agriculture and Consumer Services</v>
      </c>
      <c r="G983" s="3">
        <v>301</v>
      </c>
      <c r="H983" s="3" t="s">
        <v>309</v>
      </c>
      <c r="I983" s="3" t="str">
        <f>_xlfn.XLOOKUP(Tbl_BalanceHistory[[#This Row],[AgyCode]],Tbl_Agencies[Agy Code],Tbl_Agencies[Agy Sort])</f>
        <v>066000</v>
      </c>
      <c r="J983" s="2" t="str">
        <f>Tbl_BalanceHistory[[#This Row],[AgyCode]]&amp;": "&amp;Tbl_BalanceHistory[[#This Row],[Agency Name]]</f>
        <v>301: Department of Agriculture and Consumer Services</v>
      </c>
      <c r="K983" s="1">
        <v>2017</v>
      </c>
      <c r="L983" s="3">
        <v>557</v>
      </c>
      <c r="M983" s="3" t="s">
        <v>323</v>
      </c>
      <c r="N983" s="2" t="str">
        <f>Tbl_BalanceHistory[[#This Row],[ProgramCode]]&amp;": "&amp;Tbl_BalanceHistory[[#This Row],[Program Name]]</f>
        <v>557: Regulation of Products</v>
      </c>
      <c r="O983" s="3" t="s">
        <v>886</v>
      </c>
      <c r="P983" s="1" t="str">
        <f>IF(Tbl_BalanceHistory[[#This Row],[FundCode]]="0100","GF",IF(Tbl_BalanceHistory[[#This Row],[FundCode]]="01000","GF","Hi Ed / OCR"))</f>
        <v>GF</v>
      </c>
      <c r="Q983" s="5">
        <v>568196</v>
      </c>
      <c r="R983" s="5">
        <v>568196</v>
      </c>
      <c r="S983" s="5">
        <v>0</v>
      </c>
      <c r="T983" s="5">
        <v>0</v>
      </c>
      <c r="U983" s="3"/>
      <c r="V983" s="5">
        <v>0</v>
      </c>
      <c r="W983" s="5">
        <v>0</v>
      </c>
      <c r="X983" s="5"/>
      <c r="Y983" s="5"/>
      <c r="Z983" s="5">
        <f>Tbl_BalanceHistory[[#This Row],[Discretionary Recommended - Pre 2022]]+Tbl_BalanceHistory[[#This Row],[Discretionary Balance Recommended: Policy]]+Tbl_BalanceHistory[[#This Row],[Discretionary Balance Recommended: Commitments]]</f>
        <v>0</v>
      </c>
      <c r="AA983" s="5">
        <f>Tbl_BalanceHistory[[#This Row],[Discretionary Balance]]-Tbl_BalanceHistory[[#This Row],[Discretionary Reappropriation]]</f>
        <v>0</v>
      </c>
      <c r="AB983" s="2"/>
      <c r="AC983" s="2"/>
      <c r="AD983" s="2"/>
      <c r="AE983" s="2"/>
    </row>
    <row r="984" spans="1:31" ht="45" x14ac:dyDescent="0.25">
      <c r="A984" s="2" t="s">
        <v>304</v>
      </c>
      <c r="B984" s="3">
        <v>5</v>
      </c>
      <c r="C984" s="3">
        <v>301</v>
      </c>
      <c r="D984" s="3" t="s">
        <v>309</v>
      </c>
      <c r="E984" s="3" t="str">
        <f>_xlfn.XLOOKUP(Tbl_BalanceHistory[[#This Row],[RespAgy]],Tbl_Agencies[Agy Code],Tbl_Agencies[Agy Sort])</f>
        <v>066000</v>
      </c>
      <c r="F984" s="2" t="str">
        <f>Tbl_BalanceHistory[[#This Row],[RespAgy]]&amp;": "&amp;Tbl_BalanceHistory[[#This Row],[RespAgency]]</f>
        <v>301: Department of Agriculture and Consumer Services</v>
      </c>
      <c r="G984" s="3">
        <v>301</v>
      </c>
      <c r="H984" s="3" t="s">
        <v>309</v>
      </c>
      <c r="I984" s="3" t="str">
        <f>_xlfn.XLOOKUP(Tbl_BalanceHistory[[#This Row],[AgyCode]],Tbl_Agencies[Agy Code],Tbl_Agencies[Agy Sort])</f>
        <v>066000</v>
      </c>
      <c r="J984" s="2" t="str">
        <f>Tbl_BalanceHistory[[#This Row],[AgyCode]]&amp;": "&amp;Tbl_BalanceHistory[[#This Row],[Agency Name]]</f>
        <v>301: Department of Agriculture and Consumer Services</v>
      </c>
      <c r="K984" s="1">
        <v>2018</v>
      </c>
      <c r="L984" s="3">
        <v>557</v>
      </c>
      <c r="M984" s="3" t="s">
        <v>323</v>
      </c>
      <c r="N984" s="2" t="str">
        <f>Tbl_BalanceHistory[[#This Row],[ProgramCode]]&amp;": "&amp;Tbl_BalanceHistory[[#This Row],[Program Name]]</f>
        <v>557: Regulation of Products</v>
      </c>
      <c r="O984" s="3" t="s">
        <v>886</v>
      </c>
      <c r="P984" s="1" t="str">
        <f>IF(Tbl_BalanceHistory[[#This Row],[FundCode]]="0100","GF",IF(Tbl_BalanceHistory[[#This Row],[FundCode]]="01000","GF","Hi Ed / OCR"))</f>
        <v>GF</v>
      </c>
      <c r="Q984" s="5">
        <v>590030</v>
      </c>
      <c r="R984" s="5">
        <v>590030</v>
      </c>
      <c r="S984" s="5">
        <v>0</v>
      </c>
      <c r="T984" s="5">
        <v>0</v>
      </c>
      <c r="U984" s="3"/>
      <c r="V984" s="5">
        <v>0</v>
      </c>
      <c r="W984" s="5">
        <v>0</v>
      </c>
      <c r="X984" s="5"/>
      <c r="Y984" s="5"/>
      <c r="Z984" s="5">
        <f>Tbl_BalanceHistory[[#This Row],[Discretionary Recommended - Pre 2022]]+Tbl_BalanceHistory[[#This Row],[Discretionary Balance Recommended: Policy]]+Tbl_BalanceHistory[[#This Row],[Discretionary Balance Recommended: Commitments]]</f>
        <v>0</v>
      </c>
      <c r="AA984" s="5">
        <f>Tbl_BalanceHistory[[#This Row],[Discretionary Balance]]-Tbl_BalanceHistory[[#This Row],[Discretionary Reappropriation]]</f>
        <v>0</v>
      </c>
      <c r="AB984" s="2"/>
      <c r="AC984" s="2"/>
      <c r="AD984" s="2"/>
      <c r="AE984" s="2"/>
    </row>
    <row r="985" spans="1:31" ht="45" x14ac:dyDescent="0.25">
      <c r="A985" s="2" t="s">
        <v>304</v>
      </c>
      <c r="B985" s="3">
        <v>5</v>
      </c>
      <c r="C985" s="3">
        <v>301</v>
      </c>
      <c r="D985" s="3" t="s">
        <v>309</v>
      </c>
      <c r="E985" s="3" t="str">
        <f>_xlfn.XLOOKUP(Tbl_BalanceHistory[[#This Row],[RespAgy]],Tbl_Agencies[Agy Code],Tbl_Agencies[Agy Sort])</f>
        <v>066000</v>
      </c>
      <c r="F985" s="2" t="str">
        <f>Tbl_BalanceHistory[[#This Row],[RespAgy]]&amp;": "&amp;Tbl_BalanceHistory[[#This Row],[RespAgency]]</f>
        <v>301: Department of Agriculture and Consumer Services</v>
      </c>
      <c r="G985" s="3">
        <v>301</v>
      </c>
      <c r="H985" s="3" t="s">
        <v>309</v>
      </c>
      <c r="I985" s="3" t="str">
        <f>_xlfn.XLOOKUP(Tbl_BalanceHistory[[#This Row],[AgyCode]],Tbl_Agencies[Agy Code],Tbl_Agencies[Agy Sort])</f>
        <v>066000</v>
      </c>
      <c r="J985" s="2" t="str">
        <f>Tbl_BalanceHistory[[#This Row],[AgyCode]]&amp;": "&amp;Tbl_BalanceHistory[[#This Row],[Agency Name]]</f>
        <v>301: Department of Agriculture and Consumer Services</v>
      </c>
      <c r="K985" s="1">
        <v>2019</v>
      </c>
      <c r="L985" s="3">
        <v>557</v>
      </c>
      <c r="M985" s="3" t="s">
        <v>323</v>
      </c>
      <c r="N985" s="2" t="str">
        <f>Tbl_BalanceHistory[[#This Row],[ProgramCode]]&amp;": "&amp;Tbl_BalanceHistory[[#This Row],[Program Name]]</f>
        <v>557: Regulation of Products</v>
      </c>
      <c r="O985" s="3" t="s">
        <v>886</v>
      </c>
      <c r="P985" s="1" t="str">
        <f>IF(Tbl_BalanceHistory[[#This Row],[FundCode]]="0100","GF",IF(Tbl_BalanceHistory[[#This Row],[FundCode]]="01000","GF","Hi Ed / OCR"))</f>
        <v>GF</v>
      </c>
      <c r="Q985" s="5">
        <v>601155</v>
      </c>
      <c r="R985" s="5">
        <v>601155</v>
      </c>
      <c r="S985" s="5">
        <v>0</v>
      </c>
      <c r="T985" s="5">
        <v>0</v>
      </c>
      <c r="U985" s="3"/>
      <c r="V985" s="5">
        <v>0</v>
      </c>
      <c r="W985" s="5">
        <v>0</v>
      </c>
      <c r="X985" s="5"/>
      <c r="Y985" s="5"/>
      <c r="Z985" s="5">
        <f>Tbl_BalanceHistory[[#This Row],[Discretionary Recommended - Pre 2022]]+Tbl_BalanceHistory[[#This Row],[Discretionary Balance Recommended: Policy]]+Tbl_BalanceHistory[[#This Row],[Discretionary Balance Recommended: Commitments]]</f>
        <v>0</v>
      </c>
      <c r="AA985" s="5">
        <f>Tbl_BalanceHistory[[#This Row],[Discretionary Balance]]-Tbl_BalanceHistory[[#This Row],[Discretionary Reappropriation]]</f>
        <v>0</v>
      </c>
      <c r="AB985" s="2"/>
      <c r="AC985" s="2"/>
      <c r="AD985" s="2"/>
      <c r="AE985" s="2"/>
    </row>
    <row r="986" spans="1:31" ht="45" x14ac:dyDescent="0.25">
      <c r="A986" s="2" t="s">
        <v>304</v>
      </c>
      <c r="B986" s="3">
        <v>5</v>
      </c>
      <c r="C986" s="3">
        <v>301</v>
      </c>
      <c r="D986" s="3" t="s">
        <v>309</v>
      </c>
      <c r="E986" s="3" t="str">
        <f>_xlfn.XLOOKUP(Tbl_BalanceHistory[[#This Row],[RespAgy]],Tbl_Agencies[Agy Code],Tbl_Agencies[Agy Sort])</f>
        <v>066000</v>
      </c>
      <c r="F986" s="2" t="str">
        <f>Tbl_BalanceHistory[[#This Row],[RespAgy]]&amp;": "&amp;Tbl_BalanceHistory[[#This Row],[RespAgency]]</f>
        <v>301: Department of Agriculture and Consumer Services</v>
      </c>
      <c r="G986" s="3">
        <v>301</v>
      </c>
      <c r="H986" s="3" t="s">
        <v>309</v>
      </c>
      <c r="I986" s="3" t="str">
        <f>_xlfn.XLOOKUP(Tbl_BalanceHistory[[#This Row],[AgyCode]],Tbl_Agencies[Agy Code],Tbl_Agencies[Agy Sort])</f>
        <v>066000</v>
      </c>
      <c r="J986" s="2" t="str">
        <f>Tbl_BalanceHistory[[#This Row],[AgyCode]]&amp;": "&amp;Tbl_BalanceHistory[[#This Row],[Agency Name]]</f>
        <v>301: Department of Agriculture and Consumer Services</v>
      </c>
      <c r="K986" s="1">
        <v>2020</v>
      </c>
      <c r="L986" s="3">
        <v>557</v>
      </c>
      <c r="M986" s="3" t="s">
        <v>323</v>
      </c>
      <c r="N986" s="2" t="str">
        <f>Tbl_BalanceHistory[[#This Row],[ProgramCode]]&amp;": "&amp;Tbl_BalanceHistory[[#This Row],[Program Name]]</f>
        <v>557: Regulation of Products</v>
      </c>
      <c r="O986" s="3" t="s">
        <v>886</v>
      </c>
      <c r="P986" s="1" t="str">
        <f>IF(Tbl_BalanceHistory[[#This Row],[FundCode]]="0100","GF",IF(Tbl_BalanceHistory[[#This Row],[FundCode]]="01000","GF","Hi Ed / OCR"))</f>
        <v>GF</v>
      </c>
      <c r="Q986" s="5">
        <v>585113</v>
      </c>
      <c r="R986" s="5">
        <v>585113</v>
      </c>
      <c r="S986" s="5">
        <v>0</v>
      </c>
      <c r="T986" s="5">
        <v>0</v>
      </c>
      <c r="U986" s="3"/>
      <c r="V986" s="5">
        <v>0</v>
      </c>
      <c r="W986" s="5">
        <v>0</v>
      </c>
      <c r="X986" s="5"/>
      <c r="Y986" s="5"/>
      <c r="Z986" s="5">
        <f>Tbl_BalanceHistory[[#This Row],[Discretionary Recommended - Pre 2022]]+Tbl_BalanceHistory[[#This Row],[Discretionary Balance Recommended: Policy]]+Tbl_BalanceHistory[[#This Row],[Discretionary Balance Recommended: Commitments]]</f>
        <v>0</v>
      </c>
      <c r="AA986" s="5">
        <f>Tbl_BalanceHistory[[#This Row],[Discretionary Balance]]-Tbl_BalanceHistory[[#This Row],[Discretionary Reappropriation]]</f>
        <v>0</v>
      </c>
      <c r="AB986" s="2"/>
      <c r="AC986" s="2"/>
      <c r="AD986" s="2"/>
      <c r="AE986" s="2"/>
    </row>
    <row r="987" spans="1:31" ht="45" x14ac:dyDescent="0.25">
      <c r="A987" s="2" t="s">
        <v>304</v>
      </c>
      <c r="B987" s="3">
        <v>5</v>
      </c>
      <c r="C987" s="3">
        <v>301</v>
      </c>
      <c r="D987" s="3" t="s">
        <v>309</v>
      </c>
      <c r="E987" s="3" t="str">
        <f>_xlfn.XLOOKUP(Tbl_BalanceHistory[[#This Row],[RespAgy]],Tbl_Agencies[Agy Code],Tbl_Agencies[Agy Sort])</f>
        <v>066000</v>
      </c>
      <c r="F987" s="2" t="str">
        <f>Tbl_BalanceHistory[[#This Row],[RespAgy]]&amp;": "&amp;Tbl_BalanceHistory[[#This Row],[RespAgency]]</f>
        <v>301: Department of Agriculture and Consumer Services</v>
      </c>
      <c r="G987" s="3">
        <v>301</v>
      </c>
      <c r="H987" s="3" t="s">
        <v>309</v>
      </c>
      <c r="I987" s="3" t="str">
        <f>_xlfn.XLOOKUP(Tbl_BalanceHistory[[#This Row],[AgyCode]],Tbl_Agencies[Agy Code],Tbl_Agencies[Agy Sort])</f>
        <v>066000</v>
      </c>
      <c r="J987" s="2" t="str">
        <f>Tbl_BalanceHistory[[#This Row],[AgyCode]]&amp;": "&amp;Tbl_BalanceHistory[[#This Row],[Agency Name]]</f>
        <v>301: Department of Agriculture and Consumer Services</v>
      </c>
      <c r="K987" s="1">
        <v>2021</v>
      </c>
      <c r="L987" s="3">
        <v>557</v>
      </c>
      <c r="M987" s="3" t="s">
        <v>323</v>
      </c>
      <c r="N987" s="2" t="str">
        <f>Tbl_BalanceHistory[[#This Row],[ProgramCode]]&amp;": "&amp;Tbl_BalanceHistory[[#This Row],[Program Name]]</f>
        <v>557: Regulation of Products</v>
      </c>
      <c r="O987" s="3" t="s">
        <v>886</v>
      </c>
      <c r="P987" s="1" t="str">
        <f>IF(Tbl_BalanceHistory[[#This Row],[FundCode]]="0100","GF",IF(Tbl_BalanceHistory[[#This Row],[FundCode]]="01000","GF","Hi Ed / OCR"))</f>
        <v>GF</v>
      </c>
      <c r="Q987" s="5">
        <v>614682</v>
      </c>
      <c r="R987" s="5">
        <v>614682</v>
      </c>
      <c r="S987" s="5">
        <v>0</v>
      </c>
      <c r="T987" s="5">
        <v>0</v>
      </c>
      <c r="U987" s="3"/>
      <c r="V987" s="5">
        <v>0</v>
      </c>
      <c r="W987" s="5">
        <v>0</v>
      </c>
      <c r="X987" s="5"/>
      <c r="Y987" s="5"/>
      <c r="Z987" s="5">
        <f>Tbl_BalanceHistory[[#This Row],[Discretionary Recommended - Pre 2022]]+Tbl_BalanceHistory[[#This Row],[Discretionary Balance Recommended: Policy]]+Tbl_BalanceHistory[[#This Row],[Discretionary Balance Recommended: Commitments]]</f>
        <v>0</v>
      </c>
      <c r="AA987" s="5">
        <f>Tbl_BalanceHistory[[#This Row],[Discretionary Balance]]-Tbl_BalanceHistory[[#This Row],[Discretionary Reappropriation]]</f>
        <v>0</v>
      </c>
      <c r="AB987" s="2"/>
      <c r="AC987" s="2"/>
      <c r="AD987" s="2"/>
      <c r="AE987" s="2"/>
    </row>
    <row r="988" spans="1:31" ht="45" x14ac:dyDescent="0.25">
      <c r="A988" s="2" t="s">
        <v>304</v>
      </c>
      <c r="B988" s="3">
        <v>5</v>
      </c>
      <c r="C988" s="3">
        <v>301</v>
      </c>
      <c r="D988" s="3" t="s">
        <v>309</v>
      </c>
      <c r="E988" s="3" t="str">
        <f>_xlfn.XLOOKUP(Tbl_BalanceHistory[[#This Row],[RespAgy]],Tbl_Agencies[Agy Code],Tbl_Agencies[Agy Sort])</f>
        <v>066000</v>
      </c>
      <c r="F988" s="2" t="str">
        <f>Tbl_BalanceHistory[[#This Row],[RespAgy]]&amp;": "&amp;Tbl_BalanceHistory[[#This Row],[RespAgency]]</f>
        <v>301: Department of Agriculture and Consumer Services</v>
      </c>
      <c r="G988" s="3">
        <v>301</v>
      </c>
      <c r="H988" s="3" t="s">
        <v>309</v>
      </c>
      <c r="I988" s="3" t="str">
        <f>_xlfn.XLOOKUP(Tbl_BalanceHistory[[#This Row],[AgyCode]],Tbl_Agencies[Agy Code],Tbl_Agencies[Agy Sort])</f>
        <v>066000</v>
      </c>
      <c r="J988" s="2" t="str">
        <f>Tbl_BalanceHistory[[#This Row],[AgyCode]]&amp;": "&amp;Tbl_BalanceHistory[[#This Row],[Agency Name]]</f>
        <v>301: Department of Agriculture and Consumer Services</v>
      </c>
      <c r="K988" s="1">
        <v>2022</v>
      </c>
      <c r="L988" s="3">
        <v>557</v>
      </c>
      <c r="M988" s="3" t="s">
        <v>323</v>
      </c>
      <c r="N988" s="2" t="str">
        <f>Tbl_BalanceHistory[[#This Row],[ProgramCode]]&amp;": "&amp;Tbl_BalanceHistory[[#This Row],[Program Name]]</f>
        <v>557: Regulation of Products</v>
      </c>
      <c r="O988" s="3" t="s">
        <v>886</v>
      </c>
      <c r="P988" s="1" t="str">
        <f>IF(Tbl_BalanceHistory[[#This Row],[FundCode]]="0100","GF",IF(Tbl_BalanceHistory[[#This Row],[FundCode]]="01000","GF","Hi Ed / OCR"))</f>
        <v>GF</v>
      </c>
      <c r="Q988" s="5">
        <v>776440</v>
      </c>
      <c r="R988" s="5">
        <v>776440</v>
      </c>
      <c r="S988" s="5">
        <v>0</v>
      </c>
      <c r="T988" s="5">
        <v>0</v>
      </c>
      <c r="U988" s="3"/>
      <c r="V988" s="5">
        <v>0</v>
      </c>
      <c r="W988" s="5"/>
      <c r="X988" s="5">
        <v>0</v>
      </c>
      <c r="Y988" s="5">
        <v>0</v>
      </c>
      <c r="Z988" s="5">
        <f>Tbl_BalanceHistory[[#This Row],[Discretionary Recommended - Pre 2022]]+Tbl_BalanceHistory[[#This Row],[Discretionary Balance Recommended: Policy]]+Tbl_BalanceHistory[[#This Row],[Discretionary Balance Recommended: Commitments]]</f>
        <v>0</v>
      </c>
      <c r="AA988" s="5">
        <f>Tbl_BalanceHistory[[#This Row],[Discretionary Balance]]-Tbl_BalanceHistory[[#This Row],[Discretionary Reappropriation]]</f>
        <v>0</v>
      </c>
      <c r="AB988" s="2"/>
      <c r="AC988" s="2"/>
      <c r="AD988" s="2"/>
      <c r="AE988" s="2"/>
    </row>
    <row r="989" spans="1:31" ht="45" x14ac:dyDescent="0.25">
      <c r="A989" s="2" t="s">
        <v>304</v>
      </c>
      <c r="B989" s="3">
        <v>5</v>
      </c>
      <c r="C989" s="3">
        <v>301</v>
      </c>
      <c r="D989" s="3" t="s">
        <v>309</v>
      </c>
      <c r="E989" s="3" t="str">
        <f>_xlfn.XLOOKUP(Tbl_BalanceHistory[[#This Row],[RespAgy]],Tbl_Agencies[Agy Code],Tbl_Agencies[Agy Sort])</f>
        <v>066000</v>
      </c>
      <c r="F989" s="2" t="str">
        <f>Tbl_BalanceHistory[[#This Row],[RespAgy]]&amp;": "&amp;Tbl_BalanceHistory[[#This Row],[RespAgency]]</f>
        <v>301: Department of Agriculture and Consumer Services</v>
      </c>
      <c r="G989" s="3">
        <v>301</v>
      </c>
      <c r="H989" s="3" t="s">
        <v>309</v>
      </c>
      <c r="I989" s="3" t="str">
        <f>_xlfn.XLOOKUP(Tbl_BalanceHistory[[#This Row],[AgyCode]],Tbl_Agencies[Agy Code],Tbl_Agencies[Agy Sort])</f>
        <v>066000</v>
      </c>
      <c r="J989" s="2" t="str">
        <f>Tbl_BalanceHistory[[#This Row],[AgyCode]]&amp;": "&amp;Tbl_BalanceHistory[[#This Row],[Agency Name]]</f>
        <v>301: Department of Agriculture and Consumer Services</v>
      </c>
      <c r="K989" s="1">
        <v>2023</v>
      </c>
      <c r="L989" s="3">
        <v>557</v>
      </c>
      <c r="M989" s="3" t="s">
        <v>323</v>
      </c>
      <c r="N989" s="2" t="str">
        <f>Tbl_BalanceHistory[[#This Row],[ProgramCode]]&amp;": "&amp;Tbl_BalanceHistory[[#This Row],[Program Name]]</f>
        <v>557: Regulation of Products</v>
      </c>
      <c r="O989" s="3" t="s">
        <v>886</v>
      </c>
      <c r="P989" s="1" t="str">
        <f>IF(Tbl_BalanceHistory[[#This Row],[FundCode]]="0100","GF",IF(Tbl_BalanceHistory[[#This Row],[FundCode]]="01000","GF","Hi Ed / OCR"))</f>
        <v>GF</v>
      </c>
      <c r="Q989" s="5">
        <v>776440</v>
      </c>
      <c r="R989" s="5">
        <v>776440</v>
      </c>
      <c r="S989" s="5">
        <v>0</v>
      </c>
      <c r="T989" s="5">
        <v>0</v>
      </c>
      <c r="U989" s="3"/>
      <c r="V989" s="5">
        <v>0</v>
      </c>
      <c r="W989" s="5">
        <v>0</v>
      </c>
      <c r="X989" s="5">
        <v>0</v>
      </c>
      <c r="Y989" s="5">
        <v>0</v>
      </c>
      <c r="Z989" s="5">
        <v>0</v>
      </c>
      <c r="AA989" s="5">
        <v>0</v>
      </c>
      <c r="AB989" s="2"/>
      <c r="AC989" s="2"/>
      <c r="AD989" s="2"/>
      <c r="AE989" s="2"/>
    </row>
    <row r="990" spans="1:31" ht="45" x14ac:dyDescent="0.25">
      <c r="A990" s="2" t="s">
        <v>304</v>
      </c>
      <c r="B990" s="3">
        <v>5</v>
      </c>
      <c r="C990" s="3">
        <v>301</v>
      </c>
      <c r="D990" s="3" t="s">
        <v>309</v>
      </c>
      <c r="E990" s="3" t="str">
        <f>_xlfn.XLOOKUP(Tbl_BalanceHistory[[#This Row],[RespAgy]],Tbl_Agencies[Agy Code],Tbl_Agencies[Agy Sort])</f>
        <v>066000</v>
      </c>
      <c r="F990" s="2" t="str">
        <f>Tbl_BalanceHistory[[#This Row],[RespAgy]]&amp;": "&amp;Tbl_BalanceHistory[[#This Row],[RespAgency]]</f>
        <v>301: Department of Agriculture and Consumer Services</v>
      </c>
      <c r="G990" s="3">
        <v>301</v>
      </c>
      <c r="H990" s="3" t="s">
        <v>309</v>
      </c>
      <c r="I990" s="3" t="str">
        <f>_xlfn.XLOOKUP(Tbl_BalanceHistory[[#This Row],[AgyCode]],Tbl_Agencies[Agy Code],Tbl_Agencies[Agy Sort])</f>
        <v>066000</v>
      </c>
      <c r="J990" s="2" t="str">
        <f>Tbl_BalanceHistory[[#This Row],[AgyCode]]&amp;": "&amp;Tbl_BalanceHistory[[#This Row],[Agency Name]]</f>
        <v>301: Department of Agriculture and Consumer Services</v>
      </c>
      <c r="K990" s="1">
        <v>2024</v>
      </c>
      <c r="L990" s="3">
        <v>557</v>
      </c>
      <c r="M990" s="3" t="s">
        <v>323</v>
      </c>
      <c r="N990" s="2" t="str">
        <f>Tbl_BalanceHistory[[#This Row],[ProgramCode]]&amp;": "&amp;Tbl_BalanceHistory[[#This Row],[Program Name]]</f>
        <v>557: Regulation of Products</v>
      </c>
      <c r="O990" s="3" t="s">
        <v>886</v>
      </c>
      <c r="P990" s="1" t="str">
        <f>IF(Tbl_BalanceHistory[[#This Row],[FundCode]]="0100","GF",IF(Tbl_BalanceHistory[[#This Row],[FundCode]]="01000","GF","Hi Ed / OCR"))</f>
        <v>GF</v>
      </c>
      <c r="Q990" s="5">
        <v>776440</v>
      </c>
      <c r="R990" s="5">
        <v>776440</v>
      </c>
      <c r="S990" s="5">
        <v>0</v>
      </c>
      <c r="T990" s="5">
        <v>0</v>
      </c>
      <c r="U990" s="3"/>
      <c r="V990" s="5">
        <v>0</v>
      </c>
      <c r="W990" s="5">
        <v>0</v>
      </c>
      <c r="X990" s="5">
        <v>0</v>
      </c>
      <c r="Y990" s="5">
        <v>0</v>
      </c>
      <c r="Z990" s="5">
        <v>0</v>
      </c>
      <c r="AA990" s="5">
        <v>0</v>
      </c>
      <c r="AB990" s="2"/>
      <c r="AC990" s="2"/>
      <c r="AD990" s="2"/>
      <c r="AE990" s="2"/>
    </row>
    <row r="991" spans="1:31" ht="45" x14ac:dyDescent="0.25">
      <c r="A991" s="2" t="s">
        <v>304</v>
      </c>
      <c r="B991" s="3">
        <v>5</v>
      </c>
      <c r="C991" s="3">
        <v>301</v>
      </c>
      <c r="D991" s="3" t="s">
        <v>309</v>
      </c>
      <c r="E991" s="3" t="str">
        <f>_xlfn.XLOOKUP(Tbl_BalanceHistory[[#This Row],[RespAgy]],Tbl_Agencies[Agy Code],Tbl_Agencies[Agy Sort])</f>
        <v>066000</v>
      </c>
      <c r="F991" s="2" t="str">
        <f>Tbl_BalanceHistory[[#This Row],[RespAgy]]&amp;": "&amp;Tbl_BalanceHistory[[#This Row],[RespAgency]]</f>
        <v>301: Department of Agriculture and Consumer Services</v>
      </c>
      <c r="G991" s="3">
        <v>301</v>
      </c>
      <c r="H991" s="3" t="s">
        <v>309</v>
      </c>
      <c r="I991" s="3" t="str">
        <f>_xlfn.XLOOKUP(Tbl_BalanceHistory[[#This Row],[AgyCode]],Tbl_Agencies[Agy Code],Tbl_Agencies[Agy Sort])</f>
        <v>066000</v>
      </c>
      <c r="J991" s="2" t="str">
        <f>Tbl_BalanceHistory[[#This Row],[AgyCode]]&amp;": "&amp;Tbl_BalanceHistory[[#This Row],[Agency Name]]</f>
        <v>301: Department of Agriculture and Consumer Services</v>
      </c>
      <c r="K991" s="1">
        <v>2014</v>
      </c>
      <c r="L991" s="3">
        <v>559</v>
      </c>
      <c r="M991" s="3" t="s">
        <v>325</v>
      </c>
      <c r="N991" s="2" t="str">
        <f>Tbl_BalanceHistory[[#This Row],[ProgramCode]]&amp;": "&amp;Tbl_BalanceHistory[[#This Row],[Program Name]]</f>
        <v>559: Regulation of Charitable Gaming Organizations</v>
      </c>
      <c r="O991" s="3" t="s">
        <v>1730</v>
      </c>
      <c r="P991" s="1" t="str">
        <f>IF(Tbl_BalanceHistory[[#This Row],[FundCode]]="0100","GF",IF(Tbl_BalanceHistory[[#This Row],[FundCode]]="01000","GF","Hi Ed / OCR"))</f>
        <v>GF</v>
      </c>
      <c r="Q991" s="5">
        <v>1067183</v>
      </c>
      <c r="R991" s="5">
        <v>1067183</v>
      </c>
      <c r="S991" s="5">
        <v>0</v>
      </c>
      <c r="T991" s="5">
        <v>0</v>
      </c>
      <c r="U991" s="3"/>
      <c r="V991" s="5">
        <v>0</v>
      </c>
      <c r="W991" s="5">
        <v>0</v>
      </c>
      <c r="X991" s="5"/>
      <c r="Y991" s="5"/>
      <c r="Z991" s="5">
        <f>Tbl_BalanceHistory[[#This Row],[Discretionary Recommended - Pre 2022]]+Tbl_BalanceHistory[[#This Row],[Discretionary Balance Recommended: Policy]]+Tbl_BalanceHistory[[#This Row],[Discretionary Balance Recommended: Commitments]]</f>
        <v>0</v>
      </c>
      <c r="AA991" s="5">
        <f>Tbl_BalanceHistory[[#This Row],[Discretionary Balance]]-Tbl_BalanceHistory[[#This Row],[Discretionary Reappropriation]]</f>
        <v>0</v>
      </c>
      <c r="AB991" s="2"/>
      <c r="AC991" s="2"/>
      <c r="AD991" s="2"/>
      <c r="AE991" s="2"/>
    </row>
    <row r="992" spans="1:31" ht="45" x14ac:dyDescent="0.25">
      <c r="A992" s="2" t="s">
        <v>304</v>
      </c>
      <c r="B992" s="3">
        <v>5</v>
      </c>
      <c r="C992" s="3">
        <v>301</v>
      </c>
      <c r="D992" s="3" t="s">
        <v>309</v>
      </c>
      <c r="E992" s="3" t="str">
        <f>_xlfn.XLOOKUP(Tbl_BalanceHistory[[#This Row],[RespAgy]],Tbl_Agencies[Agy Code],Tbl_Agencies[Agy Sort])</f>
        <v>066000</v>
      </c>
      <c r="F992" s="2" t="str">
        <f>Tbl_BalanceHistory[[#This Row],[RespAgy]]&amp;": "&amp;Tbl_BalanceHistory[[#This Row],[RespAgency]]</f>
        <v>301: Department of Agriculture and Consumer Services</v>
      </c>
      <c r="G992" s="3">
        <v>301</v>
      </c>
      <c r="H992" s="3" t="s">
        <v>309</v>
      </c>
      <c r="I992" s="3" t="str">
        <f>_xlfn.XLOOKUP(Tbl_BalanceHistory[[#This Row],[AgyCode]],Tbl_Agencies[Agy Code],Tbl_Agencies[Agy Sort])</f>
        <v>066000</v>
      </c>
      <c r="J992" s="2" t="str">
        <f>Tbl_BalanceHistory[[#This Row],[AgyCode]]&amp;": "&amp;Tbl_BalanceHistory[[#This Row],[Agency Name]]</f>
        <v>301: Department of Agriculture and Consumer Services</v>
      </c>
      <c r="K992" s="1">
        <v>2015</v>
      </c>
      <c r="L992" s="3">
        <v>559</v>
      </c>
      <c r="M992" s="3" t="s">
        <v>325</v>
      </c>
      <c r="N992" s="2" t="str">
        <f>Tbl_BalanceHistory[[#This Row],[ProgramCode]]&amp;": "&amp;Tbl_BalanceHistory[[#This Row],[Program Name]]</f>
        <v>559: Regulation of Charitable Gaming Organizations</v>
      </c>
      <c r="O992" s="3" t="s">
        <v>1730</v>
      </c>
      <c r="P992" s="1" t="str">
        <f>IF(Tbl_BalanceHistory[[#This Row],[FundCode]]="0100","GF",IF(Tbl_BalanceHistory[[#This Row],[FundCode]]="01000","GF","Hi Ed / OCR"))</f>
        <v>GF</v>
      </c>
      <c r="Q992" s="5">
        <v>992066</v>
      </c>
      <c r="R992" s="5">
        <v>992066</v>
      </c>
      <c r="S992" s="5">
        <v>0</v>
      </c>
      <c r="T992" s="5">
        <v>0</v>
      </c>
      <c r="U992" s="3"/>
      <c r="V992" s="5">
        <v>0</v>
      </c>
      <c r="W992" s="5">
        <v>0</v>
      </c>
      <c r="X992" s="5"/>
      <c r="Y992" s="5"/>
      <c r="Z992" s="5">
        <f>Tbl_BalanceHistory[[#This Row],[Discretionary Recommended - Pre 2022]]+Tbl_BalanceHistory[[#This Row],[Discretionary Balance Recommended: Policy]]+Tbl_BalanceHistory[[#This Row],[Discretionary Balance Recommended: Commitments]]</f>
        <v>0</v>
      </c>
      <c r="AA992" s="5">
        <f>Tbl_BalanceHistory[[#This Row],[Discretionary Balance]]-Tbl_BalanceHistory[[#This Row],[Discretionary Reappropriation]]</f>
        <v>0</v>
      </c>
      <c r="AB992" s="2"/>
      <c r="AC992" s="2"/>
      <c r="AD992" s="2"/>
      <c r="AE992" s="2"/>
    </row>
    <row r="993" spans="1:31" ht="45" x14ac:dyDescent="0.25">
      <c r="A993" s="2" t="s">
        <v>304</v>
      </c>
      <c r="B993" s="3">
        <v>5</v>
      </c>
      <c r="C993" s="3">
        <v>301</v>
      </c>
      <c r="D993" s="3" t="s">
        <v>309</v>
      </c>
      <c r="E993" s="3" t="str">
        <f>_xlfn.XLOOKUP(Tbl_BalanceHistory[[#This Row],[RespAgy]],Tbl_Agencies[Agy Code],Tbl_Agencies[Agy Sort])</f>
        <v>066000</v>
      </c>
      <c r="F993" s="2" t="str">
        <f>Tbl_BalanceHistory[[#This Row],[RespAgy]]&amp;": "&amp;Tbl_BalanceHistory[[#This Row],[RespAgency]]</f>
        <v>301: Department of Agriculture and Consumer Services</v>
      </c>
      <c r="G993" s="3">
        <v>301</v>
      </c>
      <c r="H993" s="3" t="s">
        <v>309</v>
      </c>
      <c r="I993" s="3" t="str">
        <f>_xlfn.XLOOKUP(Tbl_BalanceHistory[[#This Row],[AgyCode]],Tbl_Agencies[Agy Code],Tbl_Agencies[Agy Sort])</f>
        <v>066000</v>
      </c>
      <c r="J993" s="2" t="str">
        <f>Tbl_BalanceHistory[[#This Row],[AgyCode]]&amp;": "&amp;Tbl_BalanceHistory[[#This Row],[Agency Name]]</f>
        <v>301: Department of Agriculture and Consumer Services</v>
      </c>
      <c r="K993" s="1">
        <v>2016</v>
      </c>
      <c r="L993" s="3">
        <v>559</v>
      </c>
      <c r="M993" s="3" t="s">
        <v>325</v>
      </c>
      <c r="N993" s="2" t="str">
        <f>Tbl_BalanceHistory[[#This Row],[ProgramCode]]&amp;": "&amp;Tbl_BalanceHistory[[#This Row],[Program Name]]</f>
        <v>559: Regulation of Charitable Gaming Organizations</v>
      </c>
      <c r="O993" s="3" t="s">
        <v>1730</v>
      </c>
      <c r="P993" s="1" t="str">
        <f>IF(Tbl_BalanceHistory[[#This Row],[FundCode]]="0100","GF",IF(Tbl_BalanceHistory[[#This Row],[FundCode]]="01000","GF","Hi Ed / OCR"))</f>
        <v>GF</v>
      </c>
      <c r="Q993" s="5">
        <v>1074403</v>
      </c>
      <c r="R993" s="5">
        <v>1072403</v>
      </c>
      <c r="S993" s="5">
        <v>2000</v>
      </c>
      <c r="T993" s="5">
        <v>0</v>
      </c>
      <c r="U993" s="3"/>
      <c r="V993" s="5">
        <v>2000</v>
      </c>
      <c r="W993" s="5">
        <v>0</v>
      </c>
      <c r="X993" s="5"/>
      <c r="Y993" s="5"/>
      <c r="Z993" s="5">
        <f>Tbl_BalanceHistory[[#This Row],[Discretionary Recommended - Pre 2022]]+Tbl_BalanceHistory[[#This Row],[Discretionary Balance Recommended: Policy]]+Tbl_BalanceHistory[[#This Row],[Discretionary Balance Recommended: Commitments]]</f>
        <v>0</v>
      </c>
      <c r="AA993" s="5">
        <f>Tbl_BalanceHistory[[#This Row],[Discretionary Balance]]-Tbl_BalanceHistory[[#This Row],[Discretionary Reappropriation]]</f>
        <v>2000</v>
      </c>
      <c r="AB993" s="2"/>
      <c r="AC993" s="2"/>
      <c r="AD993" s="2"/>
      <c r="AE993" s="2"/>
    </row>
    <row r="994" spans="1:31" ht="45" x14ac:dyDescent="0.25">
      <c r="A994" s="2" t="s">
        <v>304</v>
      </c>
      <c r="B994" s="3">
        <v>5</v>
      </c>
      <c r="C994" s="3">
        <v>301</v>
      </c>
      <c r="D994" s="3" t="s">
        <v>309</v>
      </c>
      <c r="E994" s="3" t="str">
        <f>_xlfn.XLOOKUP(Tbl_BalanceHistory[[#This Row],[RespAgy]],Tbl_Agencies[Agy Code],Tbl_Agencies[Agy Sort])</f>
        <v>066000</v>
      </c>
      <c r="F994" s="2" t="str">
        <f>Tbl_BalanceHistory[[#This Row],[RespAgy]]&amp;": "&amp;Tbl_BalanceHistory[[#This Row],[RespAgency]]</f>
        <v>301: Department of Agriculture and Consumer Services</v>
      </c>
      <c r="G994" s="3">
        <v>301</v>
      </c>
      <c r="H994" s="3" t="s">
        <v>309</v>
      </c>
      <c r="I994" s="3" t="str">
        <f>_xlfn.XLOOKUP(Tbl_BalanceHistory[[#This Row],[AgyCode]],Tbl_Agencies[Agy Code],Tbl_Agencies[Agy Sort])</f>
        <v>066000</v>
      </c>
      <c r="J994" s="2" t="str">
        <f>Tbl_BalanceHistory[[#This Row],[AgyCode]]&amp;": "&amp;Tbl_BalanceHistory[[#This Row],[Agency Name]]</f>
        <v>301: Department of Agriculture and Consumer Services</v>
      </c>
      <c r="K994" s="1">
        <v>2017</v>
      </c>
      <c r="L994" s="3">
        <v>559</v>
      </c>
      <c r="M994" s="3" t="s">
        <v>325</v>
      </c>
      <c r="N994" s="2" t="str">
        <f>Tbl_BalanceHistory[[#This Row],[ProgramCode]]&amp;": "&amp;Tbl_BalanceHistory[[#This Row],[Program Name]]</f>
        <v>559: Regulation of Charitable Gaming Organizations</v>
      </c>
      <c r="O994" s="3" t="s">
        <v>886</v>
      </c>
      <c r="P994" s="1" t="str">
        <f>IF(Tbl_BalanceHistory[[#This Row],[FundCode]]="0100","GF",IF(Tbl_BalanceHistory[[#This Row],[FundCode]]="01000","GF","Hi Ed / OCR"))</f>
        <v>GF</v>
      </c>
      <c r="Q994" s="5">
        <v>963084</v>
      </c>
      <c r="R994" s="5">
        <v>963084</v>
      </c>
      <c r="S994" s="5">
        <v>0</v>
      </c>
      <c r="T994" s="5">
        <v>0</v>
      </c>
      <c r="U994" s="3"/>
      <c r="V994" s="5">
        <v>0</v>
      </c>
      <c r="W994" s="5">
        <v>0</v>
      </c>
      <c r="X994" s="5"/>
      <c r="Y994" s="5"/>
      <c r="Z994" s="5">
        <f>Tbl_BalanceHistory[[#This Row],[Discretionary Recommended - Pre 2022]]+Tbl_BalanceHistory[[#This Row],[Discretionary Balance Recommended: Policy]]+Tbl_BalanceHistory[[#This Row],[Discretionary Balance Recommended: Commitments]]</f>
        <v>0</v>
      </c>
      <c r="AA994" s="5">
        <f>Tbl_BalanceHistory[[#This Row],[Discretionary Balance]]-Tbl_BalanceHistory[[#This Row],[Discretionary Reappropriation]]</f>
        <v>0</v>
      </c>
      <c r="AB994" s="2"/>
      <c r="AC994" s="2"/>
      <c r="AD994" s="2"/>
      <c r="AE994" s="2"/>
    </row>
    <row r="995" spans="1:31" ht="45" x14ac:dyDescent="0.25">
      <c r="A995" s="2" t="s">
        <v>304</v>
      </c>
      <c r="B995" s="3">
        <v>5</v>
      </c>
      <c r="C995" s="3">
        <v>301</v>
      </c>
      <c r="D995" s="3" t="s">
        <v>309</v>
      </c>
      <c r="E995" s="3" t="str">
        <f>_xlfn.XLOOKUP(Tbl_BalanceHistory[[#This Row],[RespAgy]],Tbl_Agencies[Agy Code],Tbl_Agencies[Agy Sort])</f>
        <v>066000</v>
      </c>
      <c r="F995" s="2" t="str">
        <f>Tbl_BalanceHistory[[#This Row],[RespAgy]]&amp;": "&amp;Tbl_BalanceHistory[[#This Row],[RespAgency]]</f>
        <v>301: Department of Agriculture and Consumer Services</v>
      </c>
      <c r="G995" s="3">
        <v>301</v>
      </c>
      <c r="H995" s="3" t="s">
        <v>309</v>
      </c>
      <c r="I995" s="3" t="str">
        <f>_xlfn.XLOOKUP(Tbl_BalanceHistory[[#This Row],[AgyCode]],Tbl_Agencies[Agy Code],Tbl_Agencies[Agy Sort])</f>
        <v>066000</v>
      </c>
      <c r="J995" s="2" t="str">
        <f>Tbl_BalanceHistory[[#This Row],[AgyCode]]&amp;": "&amp;Tbl_BalanceHistory[[#This Row],[Agency Name]]</f>
        <v>301: Department of Agriculture and Consumer Services</v>
      </c>
      <c r="K995" s="1">
        <v>2018</v>
      </c>
      <c r="L995" s="3">
        <v>559</v>
      </c>
      <c r="M995" s="3" t="s">
        <v>325</v>
      </c>
      <c r="N995" s="2" t="str">
        <f>Tbl_BalanceHistory[[#This Row],[ProgramCode]]&amp;": "&amp;Tbl_BalanceHistory[[#This Row],[Program Name]]</f>
        <v>559: Regulation of Charitable Gaming Organizations</v>
      </c>
      <c r="O995" s="3" t="s">
        <v>886</v>
      </c>
      <c r="P995" s="1" t="str">
        <f>IF(Tbl_BalanceHistory[[#This Row],[FundCode]]="0100","GF",IF(Tbl_BalanceHistory[[#This Row],[FundCode]]="01000","GF","Hi Ed / OCR"))</f>
        <v>GF</v>
      </c>
      <c r="Q995" s="5">
        <v>866864</v>
      </c>
      <c r="R995" s="5">
        <v>866864</v>
      </c>
      <c r="S995" s="5">
        <v>0</v>
      </c>
      <c r="T995" s="5">
        <v>0</v>
      </c>
      <c r="U995" s="3"/>
      <c r="V995" s="5">
        <v>0</v>
      </c>
      <c r="W995" s="5">
        <v>0</v>
      </c>
      <c r="X995" s="5"/>
      <c r="Y995" s="5"/>
      <c r="Z995" s="5">
        <f>Tbl_BalanceHistory[[#This Row],[Discretionary Recommended - Pre 2022]]+Tbl_BalanceHistory[[#This Row],[Discretionary Balance Recommended: Policy]]+Tbl_BalanceHistory[[#This Row],[Discretionary Balance Recommended: Commitments]]</f>
        <v>0</v>
      </c>
      <c r="AA995" s="5">
        <f>Tbl_BalanceHistory[[#This Row],[Discretionary Balance]]-Tbl_BalanceHistory[[#This Row],[Discretionary Reappropriation]]</f>
        <v>0</v>
      </c>
      <c r="AB995" s="2"/>
      <c r="AC995" s="2"/>
      <c r="AD995" s="2"/>
      <c r="AE995" s="2"/>
    </row>
    <row r="996" spans="1:31" ht="45" x14ac:dyDescent="0.25">
      <c r="A996" s="2" t="s">
        <v>304</v>
      </c>
      <c r="B996" s="3">
        <v>5</v>
      </c>
      <c r="C996" s="3">
        <v>301</v>
      </c>
      <c r="D996" s="3" t="s">
        <v>309</v>
      </c>
      <c r="E996" s="3" t="str">
        <f>_xlfn.XLOOKUP(Tbl_BalanceHistory[[#This Row],[RespAgy]],Tbl_Agencies[Agy Code],Tbl_Agencies[Agy Sort])</f>
        <v>066000</v>
      </c>
      <c r="F996" s="2" t="str">
        <f>Tbl_BalanceHistory[[#This Row],[RespAgy]]&amp;": "&amp;Tbl_BalanceHistory[[#This Row],[RespAgency]]</f>
        <v>301: Department of Agriculture and Consumer Services</v>
      </c>
      <c r="G996" s="3">
        <v>301</v>
      </c>
      <c r="H996" s="3" t="s">
        <v>309</v>
      </c>
      <c r="I996" s="3" t="str">
        <f>_xlfn.XLOOKUP(Tbl_BalanceHistory[[#This Row],[AgyCode]],Tbl_Agencies[Agy Code],Tbl_Agencies[Agy Sort])</f>
        <v>066000</v>
      </c>
      <c r="J996" s="2" t="str">
        <f>Tbl_BalanceHistory[[#This Row],[AgyCode]]&amp;": "&amp;Tbl_BalanceHistory[[#This Row],[Agency Name]]</f>
        <v>301: Department of Agriculture and Consumer Services</v>
      </c>
      <c r="K996" s="1">
        <v>2019</v>
      </c>
      <c r="L996" s="3">
        <v>559</v>
      </c>
      <c r="M996" s="3" t="s">
        <v>325</v>
      </c>
      <c r="N996" s="2" t="str">
        <f>Tbl_BalanceHistory[[#This Row],[ProgramCode]]&amp;": "&amp;Tbl_BalanceHistory[[#This Row],[Program Name]]</f>
        <v>559: Regulation of Charitable Gaming Organizations</v>
      </c>
      <c r="O996" s="3" t="s">
        <v>886</v>
      </c>
      <c r="P996" s="1" t="str">
        <f>IF(Tbl_BalanceHistory[[#This Row],[FundCode]]="0100","GF",IF(Tbl_BalanceHistory[[#This Row],[FundCode]]="01000","GF","Hi Ed / OCR"))</f>
        <v>GF</v>
      </c>
      <c r="Q996" s="5">
        <v>741993</v>
      </c>
      <c r="R996" s="5">
        <v>741993</v>
      </c>
      <c r="S996" s="5">
        <v>0</v>
      </c>
      <c r="T996" s="5">
        <v>0</v>
      </c>
      <c r="U996" s="3"/>
      <c r="V996" s="5">
        <v>0</v>
      </c>
      <c r="W996" s="5">
        <v>0</v>
      </c>
      <c r="X996" s="5"/>
      <c r="Y996" s="5"/>
      <c r="Z996" s="5">
        <f>Tbl_BalanceHistory[[#This Row],[Discretionary Recommended - Pre 2022]]+Tbl_BalanceHistory[[#This Row],[Discretionary Balance Recommended: Policy]]+Tbl_BalanceHistory[[#This Row],[Discretionary Balance Recommended: Commitments]]</f>
        <v>0</v>
      </c>
      <c r="AA996" s="5">
        <f>Tbl_BalanceHistory[[#This Row],[Discretionary Balance]]-Tbl_BalanceHistory[[#This Row],[Discretionary Reappropriation]]</f>
        <v>0</v>
      </c>
      <c r="AB996" s="2"/>
      <c r="AC996" s="2"/>
      <c r="AD996" s="2"/>
      <c r="AE996" s="2"/>
    </row>
    <row r="997" spans="1:31" ht="45" x14ac:dyDescent="0.25">
      <c r="A997" s="2" t="s">
        <v>304</v>
      </c>
      <c r="B997" s="3">
        <v>5</v>
      </c>
      <c r="C997" s="3">
        <v>301</v>
      </c>
      <c r="D997" s="3" t="s">
        <v>309</v>
      </c>
      <c r="E997" s="3" t="str">
        <f>_xlfn.XLOOKUP(Tbl_BalanceHistory[[#This Row],[RespAgy]],Tbl_Agencies[Agy Code],Tbl_Agencies[Agy Sort])</f>
        <v>066000</v>
      </c>
      <c r="F997" s="2" t="str">
        <f>Tbl_BalanceHistory[[#This Row],[RespAgy]]&amp;": "&amp;Tbl_BalanceHistory[[#This Row],[RespAgency]]</f>
        <v>301: Department of Agriculture and Consumer Services</v>
      </c>
      <c r="G997" s="3">
        <v>301</v>
      </c>
      <c r="H997" s="3" t="s">
        <v>309</v>
      </c>
      <c r="I997" s="3" t="str">
        <f>_xlfn.XLOOKUP(Tbl_BalanceHistory[[#This Row],[AgyCode]],Tbl_Agencies[Agy Code],Tbl_Agencies[Agy Sort])</f>
        <v>066000</v>
      </c>
      <c r="J997" s="2" t="str">
        <f>Tbl_BalanceHistory[[#This Row],[AgyCode]]&amp;": "&amp;Tbl_BalanceHistory[[#This Row],[Agency Name]]</f>
        <v>301: Department of Agriculture and Consumer Services</v>
      </c>
      <c r="K997" s="1">
        <v>2020</v>
      </c>
      <c r="L997" s="3">
        <v>559</v>
      </c>
      <c r="M997" s="3" t="s">
        <v>325</v>
      </c>
      <c r="N997" s="2" t="str">
        <f>Tbl_BalanceHistory[[#This Row],[ProgramCode]]&amp;": "&amp;Tbl_BalanceHistory[[#This Row],[Program Name]]</f>
        <v>559: Regulation of Charitable Gaming Organizations</v>
      </c>
      <c r="O997" s="3" t="s">
        <v>886</v>
      </c>
      <c r="P997" s="1" t="str">
        <f>IF(Tbl_BalanceHistory[[#This Row],[FundCode]]="0100","GF",IF(Tbl_BalanceHistory[[#This Row],[FundCode]]="01000","GF","Hi Ed / OCR"))</f>
        <v>GF</v>
      </c>
      <c r="Q997" s="5">
        <v>1055891</v>
      </c>
      <c r="R997" s="5">
        <v>755891</v>
      </c>
      <c r="S997" s="5">
        <v>300000</v>
      </c>
      <c r="T997" s="5">
        <v>0</v>
      </c>
      <c r="U997" s="3"/>
      <c r="V997" s="5">
        <v>300000</v>
      </c>
      <c r="W997" s="5">
        <v>0</v>
      </c>
      <c r="X997" s="5"/>
      <c r="Y997" s="5"/>
      <c r="Z997" s="5">
        <f>Tbl_BalanceHistory[[#This Row],[Discretionary Recommended - Pre 2022]]+Tbl_BalanceHistory[[#This Row],[Discretionary Balance Recommended: Policy]]+Tbl_BalanceHistory[[#This Row],[Discretionary Balance Recommended: Commitments]]</f>
        <v>0</v>
      </c>
      <c r="AA997" s="5">
        <f>Tbl_BalanceHistory[[#This Row],[Discretionary Balance]]-Tbl_BalanceHistory[[#This Row],[Discretionary Reappropriation]]</f>
        <v>300000</v>
      </c>
      <c r="AB997" s="2"/>
      <c r="AC997" s="2"/>
      <c r="AD997" s="2"/>
      <c r="AE997" s="2" t="s">
        <v>1813</v>
      </c>
    </row>
    <row r="998" spans="1:31" ht="45" x14ac:dyDescent="0.25">
      <c r="A998" s="2" t="s">
        <v>304</v>
      </c>
      <c r="B998" s="3">
        <v>5</v>
      </c>
      <c r="C998" s="3">
        <v>301</v>
      </c>
      <c r="D998" s="3" t="s">
        <v>309</v>
      </c>
      <c r="E998" s="3" t="str">
        <f>_xlfn.XLOOKUP(Tbl_BalanceHistory[[#This Row],[RespAgy]],Tbl_Agencies[Agy Code],Tbl_Agencies[Agy Sort])</f>
        <v>066000</v>
      </c>
      <c r="F998" s="2" t="str">
        <f>Tbl_BalanceHistory[[#This Row],[RespAgy]]&amp;": "&amp;Tbl_BalanceHistory[[#This Row],[RespAgency]]</f>
        <v>301: Department of Agriculture and Consumer Services</v>
      </c>
      <c r="G998" s="3">
        <v>301</v>
      </c>
      <c r="H998" s="3" t="s">
        <v>309</v>
      </c>
      <c r="I998" s="3" t="str">
        <f>_xlfn.XLOOKUP(Tbl_BalanceHistory[[#This Row],[AgyCode]],Tbl_Agencies[Agy Code],Tbl_Agencies[Agy Sort])</f>
        <v>066000</v>
      </c>
      <c r="J998" s="2" t="str">
        <f>Tbl_BalanceHistory[[#This Row],[AgyCode]]&amp;": "&amp;Tbl_BalanceHistory[[#This Row],[Agency Name]]</f>
        <v>301: Department of Agriculture and Consumer Services</v>
      </c>
      <c r="K998" s="1">
        <v>2021</v>
      </c>
      <c r="L998" s="3">
        <v>559</v>
      </c>
      <c r="M998" s="3" t="s">
        <v>325</v>
      </c>
      <c r="N998" s="2" t="str">
        <f>Tbl_BalanceHistory[[#This Row],[ProgramCode]]&amp;": "&amp;Tbl_BalanceHistory[[#This Row],[Program Name]]</f>
        <v>559: Regulation of Charitable Gaming Organizations</v>
      </c>
      <c r="O998" s="3" t="s">
        <v>886</v>
      </c>
      <c r="P998" s="1" t="str">
        <f>IF(Tbl_BalanceHistory[[#This Row],[FundCode]]="0100","GF",IF(Tbl_BalanceHistory[[#This Row],[FundCode]]="01000","GF","Hi Ed / OCR"))</f>
        <v>GF</v>
      </c>
      <c r="Q998" s="5">
        <v>741510</v>
      </c>
      <c r="R998" s="5">
        <v>741510</v>
      </c>
      <c r="S998" s="5">
        <v>0</v>
      </c>
      <c r="T998" s="5">
        <v>0</v>
      </c>
      <c r="U998" s="3"/>
      <c r="V998" s="5">
        <v>0</v>
      </c>
      <c r="W998" s="5">
        <v>0</v>
      </c>
      <c r="X998" s="5"/>
      <c r="Y998" s="5"/>
      <c r="Z998" s="5">
        <f>Tbl_BalanceHistory[[#This Row],[Discretionary Recommended - Pre 2022]]+Tbl_BalanceHistory[[#This Row],[Discretionary Balance Recommended: Policy]]+Tbl_BalanceHistory[[#This Row],[Discretionary Balance Recommended: Commitments]]</f>
        <v>0</v>
      </c>
      <c r="AA998" s="5">
        <f>Tbl_BalanceHistory[[#This Row],[Discretionary Balance]]-Tbl_BalanceHistory[[#This Row],[Discretionary Reappropriation]]</f>
        <v>0</v>
      </c>
      <c r="AB998" s="2"/>
      <c r="AC998" s="2"/>
      <c r="AD998" s="2"/>
      <c r="AE998" s="2"/>
    </row>
    <row r="999" spans="1:31" ht="45" x14ac:dyDescent="0.25">
      <c r="A999" s="2" t="s">
        <v>304</v>
      </c>
      <c r="B999" s="3">
        <v>5</v>
      </c>
      <c r="C999" s="3">
        <v>301</v>
      </c>
      <c r="D999" s="3" t="s">
        <v>309</v>
      </c>
      <c r="E999" s="3" t="str">
        <f>_xlfn.XLOOKUP(Tbl_BalanceHistory[[#This Row],[RespAgy]],Tbl_Agencies[Agy Code],Tbl_Agencies[Agy Sort])</f>
        <v>066000</v>
      </c>
      <c r="F999" s="2" t="str">
        <f>Tbl_BalanceHistory[[#This Row],[RespAgy]]&amp;": "&amp;Tbl_BalanceHistory[[#This Row],[RespAgency]]</f>
        <v>301: Department of Agriculture and Consumer Services</v>
      </c>
      <c r="G999" s="3">
        <v>301</v>
      </c>
      <c r="H999" s="3" t="s">
        <v>309</v>
      </c>
      <c r="I999" s="3" t="str">
        <f>_xlfn.XLOOKUP(Tbl_BalanceHistory[[#This Row],[AgyCode]],Tbl_Agencies[Agy Code],Tbl_Agencies[Agy Sort])</f>
        <v>066000</v>
      </c>
      <c r="J999" s="2" t="str">
        <f>Tbl_BalanceHistory[[#This Row],[AgyCode]]&amp;": "&amp;Tbl_BalanceHistory[[#This Row],[Agency Name]]</f>
        <v>301: Department of Agriculture and Consumer Services</v>
      </c>
      <c r="K999" s="1">
        <v>2022</v>
      </c>
      <c r="L999" s="3">
        <v>559</v>
      </c>
      <c r="M999" s="3" t="s">
        <v>325</v>
      </c>
      <c r="N999" s="2" t="str">
        <f>Tbl_BalanceHistory[[#This Row],[ProgramCode]]&amp;": "&amp;Tbl_BalanceHistory[[#This Row],[Program Name]]</f>
        <v>559: Regulation of Charitable Gaming Organizations</v>
      </c>
      <c r="O999" s="3" t="s">
        <v>886</v>
      </c>
      <c r="P999" s="1" t="str">
        <f>IF(Tbl_BalanceHistory[[#This Row],[FundCode]]="0100","GF",IF(Tbl_BalanceHistory[[#This Row],[FundCode]]="01000","GF","Hi Ed / OCR"))</f>
        <v>GF</v>
      </c>
      <c r="Q999" s="5">
        <v>868409</v>
      </c>
      <c r="R999" s="5">
        <v>868409</v>
      </c>
      <c r="S999" s="5">
        <v>0</v>
      </c>
      <c r="T999" s="5">
        <v>0</v>
      </c>
      <c r="U999" s="3"/>
      <c r="V999" s="5">
        <v>0</v>
      </c>
      <c r="W999" s="5"/>
      <c r="X999" s="5">
        <v>0</v>
      </c>
      <c r="Y999" s="5">
        <v>0</v>
      </c>
      <c r="Z999" s="5">
        <f>Tbl_BalanceHistory[[#This Row],[Discretionary Recommended - Pre 2022]]+Tbl_BalanceHistory[[#This Row],[Discretionary Balance Recommended: Policy]]+Tbl_BalanceHistory[[#This Row],[Discretionary Balance Recommended: Commitments]]</f>
        <v>0</v>
      </c>
      <c r="AA999" s="5">
        <f>Tbl_BalanceHistory[[#This Row],[Discretionary Balance]]-Tbl_BalanceHistory[[#This Row],[Discretionary Reappropriation]]</f>
        <v>0</v>
      </c>
      <c r="AB999" s="2"/>
      <c r="AC999" s="2"/>
      <c r="AD999" s="2"/>
      <c r="AE999" s="2"/>
    </row>
    <row r="1000" spans="1:31" ht="45" x14ac:dyDescent="0.25">
      <c r="A1000" s="2" t="s">
        <v>304</v>
      </c>
      <c r="B1000" s="3">
        <v>5</v>
      </c>
      <c r="C1000" s="3">
        <v>301</v>
      </c>
      <c r="D1000" s="3" t="s">
        <v>309</v>
      </c>
      <c r="E1000" s="3" t="str">
        <f>_xlfn.XLOOKUP(Tbl_BalanceHistory[[#This Row],[RespAgy]],Tbl_Agencies[Agy Code],Tbl_Agencies[Agy Sort])</f>
        <v>066000</v>
      </c>
      <c r="F1000" s="2" t="str">
        <f>Tbl_BalanceHistory[[#This Row],[RespAgy]]&amp;": "&amp;Tbl_BalanceHistory[[#This Row],[RespAgency]]</f>
        <v>301: Department of Agriculture and Consumer Services</v>
      </c>
      <c r="G1000" s="3">
        <v>301</v>
      </c>
      <c r="H1000" s="3" t="s">
        <v>309</v>
      </c>
      <c r="I1000" s="3" t="str">
        <f>_xlfn.XLOOKUP(Tbl_BalanceHistory[[#This Row],[AgyCode]],Tbl_Agencies[Agy Code],Tbl_Agencies[Agy Sort])</f>
        <v>066000</v>
      </c>
      <c r="J1000" s="2" t="str">
        <f>Tbl_BalanceHistory[[#This Row],[AgyCode]]&amp;": "&amp;Tbl_BalanceHistory[[#This Row],[Agency Name]]</f>
        <v>301: Department of Agriculture and Consumer Services</v>
      </c>
      <c r="K1000" s="1">
        <v>2023</v>
      </c>
      <c r="L1000" s="3">
        <v>559</v>
      </c>
      <c r="M1000" s="3" t="s">
        <v>325</v>
      </c>
      <c r="N1000" s="2" t="str">
        <f>Tbl_BalanceHistory[[#This Row],[ProgramCode]]&amp;": "&amp;Tbl_BalanceHistory[[#This Row],[Program Name]]</f>
        <v>559: Regulation of Charitable Gaming Organizations</v>
      </c>
      <c r="O1000" s="3" t="s">
        <v>886</v>
      </c>
      <c r="P1000" s="1" t="str">
        <f>IF(Tbl_BalanceHistory[[#This Row],[FundCode]]="0100","GF",IF(Tbl_BalanceHistory[[#This Row],[FundCode]]="01000","GF","Hi Ed / OCR"))</f>
        <v>GF</v>
      </c>
      <c r="Q1000" s="5">
        <v>1273409</v>
      </c>
      <c r="R1000" s="5">
        <v>1273409</v>
      </c>
      <c r="S1000" s="5">
        <v>0</v>
      </c>
      <c r="T1000" s="5">
        <v>0</v>
      </c>
      <c r="U1000" s="3"/>
      <c r="V1000" s="5">
        <v>0</v>
      </c>
      <c r="W1000" s="5">
        <v>0</v>
      </c>
      <c r="X1000" s="5">
        <v>0</v>
      </c>
      <c r="Y1000" s="5">
        <v>0</v>
      </c>
      <c r="Z1000" s="5">
        <v>0</v>
      </c>
      <c r="AA1000" s="5">
        <v>0</v>
      </c>
      <c r="AB1000" s="2"/>
      <c r="AC1000" s="2"/>
      <c r="AD1000" s="2"/>
      <c r="AE1000" s="2"/>
    </row>
    <row r="1001" spans="1:31" ht="45" x14ac:dyDescent="0.25">
      <c r="A1001" s="2" t="s">
        <v>304</v>
      </c>
      <c r="B1001" s="3">
        <v>5</v>
      </c>
      <c r="C1001" s="3">
        <v>301</v>
      </c>
      <c r="D1001" s="3" t="s">
        <v>309</v>
      </c>
      <c r="E1001" s="3" t="str">
        <f>_xlfn.XLOOKUP(Tbl_BalanceHistory[[#This Row],[RespAgy]],Tbl_Agencies[Agy Code],Tbl_Agencies[Agy Sort])</f>
        <v>066000</v>
      </c>
      <c r="F1001" s="2" t="str">
        <f>Tbl_BalanceHistory[[#This Row],[RespAgy]]&amp;": "&amp;Tbl_BalanceHistory[[#This Row],[RespAgency]]</f>
        <v>301: Department of Agriculture and Consumer Services</v>
      </c>
      <c r="G1001" s="3">
        <v>301</v>
      </c>
      <c r="H1001" s="3" t="s">
        <v>309</v>
      </c>
      <c r="I1001" s="3" t="str">
        <f>_xlfn.XLOOKUP(Tbl_BalanceHistory[[#This Row],[AgyCode]],Tbl_Agencies[Agy Code],Tbl_Agencies[Agy Sort])</f>
        <v>066000</v>
      </c>
      <c r="J1001" s="2" t="str">
        <f>Tbl_BalanceHistory[[#This Row],[AgyCode]]&amp;": "&amp;Tbl_BalanceHistory[[#This Row],[Agency Name]]</f>
        <v>301: Department of Agriculture and Consumer Services</v>
      </c>
      <c r="K1001" s="1">
        <v>2024</v>
      </c>
      <c r="L1001" s="3">
        <v>559</v>
      </c>
      <c r="M1001" s="3" t="s">
        <v>325</v>
      </c>
      <c r="N1001" s="2" t="str">
        <f>Tbl_BalanceHistory[[#This Row],[ProgramCode]]&amp;": "&amp;Tbl_BalanceHistory[[#This Row],[Program Name]]</f>
        <v>559: Regulation of Charitable Gaming Organizations</v>
      </c>
      <c r="O1001" s="3" t="s">
        <v>886</v>
      </c>
      <c r="P1001" s="1" t="str">
        <f>IF(Tbl_BalanceHistory[[#This Row],[FundCode]]="0100","GF",IF(Tbl_BalanceHistory[[#This Row],[FundCode]]="01000","GF","Hi Ed / OCR"))</f>
        <v>GF</v>
      </c>
      <c r="Q1001" s="5">
        <v>1688409</v>
      </c>
      <c r="R1001" s="5">
        <v>1688409</v>
      </c>
      <c r="S1001" s="5">
        <v>0</v>
      </c>
      <c r="T1001" s="5">
        <v>0</v>
      </c>
      <c r="U1001" s="3"/>
      <c r="V1001" s="5">
        <v>0</v>
      </c>
      <c r="W1001" s="5">
        <v>0</v>
      </c>
      <c r="X1001" s="5">
        <v>0</v>
      </c>
      <c r="Y1001" s="5">
        <v>0</v>
      </c>
      <c r="Z1001" s="5">
        <v>0</v>
      </c>
      <c r="AA1001" s="5">
        <v>0</v>
      </c>
      <c r="AB1001" s="2"/>
      <c r="AC1001" s="2"/>
      <c r="AD1001" s="2"/>
      <c r="AE1001" s="2"/>
    </row>
    <row r="1002" spans="1:31" ht="45" x14ac:dyDescent="0.25">
      <c r="A1002" s="2" t="s">
        <v>304</v>
      </c>
      <c r="B1002" s="3">
        <v>5</v>
      </c>
      <c r="C1002" s="3">
        <v>301</v>
      </c>
      <c r="D1002" s="3" t="s">
        <v>309</v>
      </c>
      <c r="E1002" s="3" t="str">
        <f>_xlfn.XLOOKUP(Tbl_BalanceHistory[[#This Row],[RespAgy]],Tbl_Agencies[Agy Code],Tbl_Agencies[Agy Sort])</f>
        <v>066000</v>
      </c>
      <c r="F1002" s="2" t="str">
        <f>Tbl_BalanceHistory[[#This Row],[RespAgy]]&amp;": "&amp;Tbl_BalanceHistory[[#This Row],[RespAgency]]</f>
        <v>301: Department of Agriculture and Consumer Services</v>
      </c>
      <c r="G1002" s="3">
        <v>301</v>
      </c>
      <c r="H1002" s="3" t="s">
        <v>309</v>
      </c>
      <c r="I1002" s="3" t="str">
        <f>_xlfn.XLOOKUP(Tbl_BalanceHistory[[#This Row],[AgyCode]],Tbl_Agencies[Agy Code],Tbl_Agencies[Agy Sort])</f>
        <v>066000</v>
      </c>
      <c r="J1002" s="2" t="str">
        <f>Tbl_BalanceHistory[[#This Row],[AgyCode]]&amp;": "&amp;Tbl_BalanceHistory[[#This Row],[Agency Name]]</f>
        <v>301: Department of Agriculture and Consumer Services</v>
      </c>
      <c r="K1002" s="1">
        <v>2014</v>
      </c>
      <c r="L1002" s="3">
        <v>599</v>
      </c>
      <c r="M1002" s="3" t="s">
        <v>62</v>
      </c>
      <c r="N1002" s="2" t="str">
        <f>Tbl_BalanceHistory[[#This Row],[ProgramCode]]&amp;": "&amp;Tbl_BalanceHistory[[#This Row],[Program Name]]</f>
        <v>599: Administrative and Support Services</v>
      </c>
      <c r="O1002" s="3" t="s">
        <v>1730</v>
      </c>
      <c r="P1002" s="1" t="str">
        <f>IF(Tbl_BalanceHistory[[#This Row],[FundCode]]="0100","GF",IF(Tbl_BalanceHistory[[#This Row],[FundCode]]="01000","GF","Hi Ed / OCR"))</f>
        <v>GF</v>
      </c>
      <c r="Q1002" s="5">
        <v>7604166</v>
      </c>
      <c r="R1002" s="5">
        <v>7604166</v>
      </c>
      <c r="S1002" s="5">
        <v>0</v>
      </c>
      <c r="T1002" s="5">
        <v>0</v>
      </c>
      <c r="U1002" s="3"/>
      <c r="V1002" s="5">
        <v>0</v>
      </c>
      <c r="W1002" s="5">
        <v>0</v>
      </c>
      <c r="X1002" s="5"/>
      <c r="Y1002" s="5"/>
      <c r="Z1002" s="5">
        <f>Tbl_BalanceHistory[[#This Row],[Discretionary Recommended - Pre 2022]]+Tbl_BalanceHistory[[#This Row],[Discretionary Balance Recommended: Policy]]+Tbl_BalanceHistory[[#This Row],[Discretionary Balance Recommended: Commitments]]</f>
        <v>0</v>
      </c>
      <c r="AA1002" s="5">
        <f>Tbl_BalanceHistory[[#This Row],[Discretionary Balance]]-Tbl_BalanceHistory[[#This Row],[Discretionary Reappropriation]]</f>
        <v>0</v>
      </c>
      <c r="AB1002" s="2"/>
      <c r="AC1002" s="2"/>
      <c r="AD1002" s="2"/>
      <c r="AE1002" s="2"/>
    </row>
    <row r="1003" spans="1:31" ht="45" x14ac:dyDescent="0.25">
      <c r="A1003" s="2" t="s">
        <v>304</v>
      </c>
      <c r="B1003" s="3">
        <v>5</v>
      </c>
      <c r="C1003" s="3">
        <v>301</v>
      </c>
      <c r="D1003" s="3" t="s">
        <v>309</v>
      </c>
      <c r="E1003" s="3" t="str">
        <f>_xlfn.XLOOKUP(Tbl_BalanceHistory[[#This Row],[RespAgy]],Tbl_Agencies[Agy Code],Tbl_Agencies[Agy Sort])</f>
        <v>066000</v>
      </c>
      <c r="F1003" s="2" t="str">
        <f>Tbl_BalanceHistory[[#This Row],[RespAgy]]&amp;": "&amp;Tbl_BalanceHistory[[#This Row],[RespAgency]]</f>
        <v>301: Department of Agriculture and Consumer Services</v>
      </c>
      <c r="G1003" s="3">
        <v>301</v>
      </c>
      <c r="H1003" s="3" t="s">
        <v>309</v>
      </c>
      <c r="I1003" s="3" t="str">
        <f>_xlfn.XLOOKUP(Tbl_BalanceHistory[[#This Row],[AgyCode]],Tbl_Agencies[Agy Code],Tbl_Agencies[Agy Sort])</f>
        <v>066000</v>
      </c>
      <c r="J1003" s="2" t="str">
        <f>Tbl_BalanceHistory[[#This Row],[AgyCode]]&amp;": "&amp;Tbl_BalanceHistory[[#This Row],[Agency Name]]</f>
        <v>301: Department of Agriculture and Consumer Services</v>
      </c>
      <c r="K1003" s="1">
        <v>2015</v>
      </c>
      <c r="L1003" s="3">
        <v>599</v>
      </c>
      <c r="M1003" s="3" t="s">
        <v>62</v>
      </c>
      <c r="N1003" s="2" t="str">
        <f>Tbl_BalanceHistory[[#This Row],[ProgramCode]]&amp;": "&amp;Tbl_BalanceHistory[[#This Row],[Program Name]]</f>
        <v>599: Administrative and Support Services</v>
      </c>
      <c r="O1003" s="3" t="s">
        <v>1730</v>
      </c>
      <c r="P1003" s="1" t="str">
        <f>IF(Tbl_BalanceHistory[[#This Row],[FundCode]]="0100","GF",IF(Tbl_BalanceHistory[[#This Row],[FundCode]]="01000","GF","Hi Ed / OCR"))</f>
        <v>GF</v>
      </c>
      <c r="Q1003" s="5">
        <v>8720702</v>
      </c>
      <c r="R1003" s="5">
        <v>8720697</v>
      </c>
      <c r="S1003" s="5">
        <v>4</v>
      </c>
      <c r="T1003" s="5">
        <v>0</v>
      </c>
      <c r="U1003" s="3"/>
      <c r="V1003" s="5">
        <v>4</v>
      </c>
      <c r="W1003" s="5">
        <v>0</v>
      </c>
      <c r="X1003" s="5"/>
      <c r="Y1003" s="5"/>
      <c r="Z1003" s="5">
        <f>Tbl_BalanceHistory[[#This Row],[Discretionary Recommended - Pre 2022]]+Tbl_BalanceHistory[[#This Row],[Discretionary Balance Recommended: Policy]]+Tbl_BalanceHistory[[#This Row],[Discretionary Balance Recommended: Commitments]]</f>
        <v>0</v>
      </c>
      <c r="AA1003" s="5">
        <f>Tbl_BalanceHistory[[#This Row],[Discretionary Balance]]-Tbl_BalanceHistory[[#This Row],[Discretionary Reappropriation]]</f>
        <v>4</v>
      </c>
      <c r="AB1003" s="2" t="s">
        <v>1817</v>
      </c>
      <c r="AC1003" s="2"/>
      <c r="AD1003" s="2"/>
      <c r="AE1003" s="2"/>
    </row>
    <row r="1004" spans="1:31" ht="45" x14ac:dyDescent="0.25">
      <c r="A1004" s="2" t="s">
        <v>304</v>
      </c>
      <c r="B1004" s="3">
        <v>5</v>
      </c>
      <c r="C1004" s="3">
        <v>301</v>
      </c>
      <c r="D1004" s="3" t="s">
        <v>309</v>
      </c>
      <c r="E1004" s="3" t="str">
        <f>_xlfn.XLOOKUP(Tbl_BalanceHistory[[#This Row],[RespAgy]],Tbl_Agencies[Agy Code],Tbl_Agencies[Agy Sort])</f>
        <v>066000</v>
      </c>
      <c r="F1004" s="2" t="str">
        <f>Tbl_BalanceHistory[[#This Row],[RespAgy]]&amp;": "&amp;Tbl_BalanceHistory[[#This Row],[RespAgency]]</f>
        <v>301: Department of Agriculture and Consumer Services</v>
      </c>
      <c r="G1004" s="3">
        <v>301</v>
      </c>
      <c r="H1004" s="3" t="s">
        <v>309</v>
      </c>
      <c r="I1004" s="3" t="str">
        <f>_xlfn.XLOOKUP(Tbl_BalanceHistory[[#This Row],[AgyCode]],Tbl_Agencies[Agy Code],Tbl_Agencies[Agy Sort])</f>
        <v>066000</v>
      </c>
      <c r="J1004" s="2" t="str">
        <f>Tbl_BalanceHistory[[#This Row],[AgyCode]]&amp;": "&amp;Tbl_BalanceHistory[[#This Row],[Agency Name]]</f>
        <v>301: Department of Agriculture and Consumer Services</v>
      </c>
      <c r="K1004" s="1">
        <v>2016</v>
      </c>
      <c r="L1004" s="3">
        <v>599</v>
      </c>
      <c r="M1004" s="3" t="s">
        <v>62</v>
      </c>
      <c r="N1004" s="2" t="str">
        <f>Tbl_BalanceHistory[[#This Row],[ProgramCode]]&amp;": "&amp;Tbl_BalanceHistory[[#This Row],[Program Name]]</f>
        <v>599: Administrative and Support Services</v>
      </c>
      <c r="O1004" s="3" t="s">
        <v>1730</v>
      </c>
      <c r="P1004" s="1" t="str">
        <f>IF(Tbl_BalanceHistory[[#This Row],[FundCode]]="0100","GF",IF(Tbl_BalanceHistory[[#This Row],[FundCode]]="01000","GF","Hi Ed / OCR"))</f>
        <v>GF</v>
      </c>
      <c r="Q1004" s="5">
        <v>8369248</v>
      </c>
      <c r="R1004" s="5">
        <v>8339248</v>
      </c>
      <c r="S1004" s="5">
        <v>30000</v>
      </c>
      <c r="T1004" s="5">
        <v>0</v>
      </c>
      <c r="U1004" s="3"/>
      <c r="V1004" s="5">
        <v>30000</v>
      </c>
      <c r="W1004" s="5">
        <v>0</v>
      </c>
      <c r="X1004" s="5"/>
      <c r="Y1004" s="5"/>
      <c r="Z1004" s="5">
        <f>Tbl_BalanceHistory[[#This Row],[Discretionary Recommended - Pre 2022]]+Tbl_BalanceHistory[[#This Row],[Discretionary Balance Recommended: Policy]]+Tbl_BalanceHistory[[#This Row],[Discretionary Balance Recommended: Commitments]]</f>
        <v>0</v>
      </c>
      <c r="AA1004" s="5">
        <f>Tbl_BalanceHistory[[#This Row],[Discretionary Balance]]-Tbl_BalanceHistory[[#This Row],[Discretionary Reappropriation]]</f>
        <v>30000</v>
      </c>
      <c r="AB1004" s="2"/>
      <c r="AC1004" s="2"/>
      <c r="AD1004" s="2"/>
      <c r="AE1004" s="2"/>
    </row>
    <row r="1005" spans="1:31" ht="45" x14ac:dyDescent="0.25">
      <c r="A1005" s="2" t="s">
        <v>304</v>
      </c>
      <c r="B1005" s="3">
        <v>5</v>
      </c>
      <c r="C1005" s="3">
        <v>301</v>
      </c>
      <c r="D1005" s="3" t="s">
        <v>309</v>
      </c>
      <c r="E1005" s="3" t="str">
        <f>_xlfn.XLOOKUP(Tbl_BalanceHistory[[#This Row],[RespAgy]],Tbl_Agencies[Agy Code],Tbl_Agencies[Agy Sort])</f>
        <v>066000</v>
      </c>
      <c r="F1005" s="2" t="str">
        <f>Tbl_BalanceHistory[[#This Row],[RespAgy]]&amp;": "&amp;Tbl_BalanceHistory[[#This Row],[RespAgency]]</f>
        <v>301: Department of Agriculture and Consumer Services</v>
      </c>
      <c r="G1005" s="3">
        <v>301</v>
      </c>
      <c r="H1005" s="3" t="s">
        <v>309</v>
      </c>
      <c r="I1005" s="3" t="str">
        <f>_xlfn.XLOOKUP(Tbl_BalanceHistory[[#This Row],[AgyCode]],Tbl_Agencies[Agy Code],Tbl_Agencies[Agy Sort])</f>
        <v>066000</v>
      </c>
      <c r="J1005" s="2" t="str">
        <f>Tbl_BalanceHistory[[#This Row],[AgyCode]]&amp;": "&amp;Tbl_BalanceHistory[[#This Row],[Agency Name]]</f>
        <v>301: Department of Agriculture and Consumer Services</v>
      </c>
      <c r="K1005" s="1">
        <v>2017</v>
      </c>
      <c r="L1005" s="3">
        <v>599</v>
      </c>
      <c r="M1005" s="3" t="s">
        <v>62</v>
      </c>
      <c r="N1005" s="2" t="str">
        <f>Tbl_BalanceHistory[[#This Row],[ProgramCode]]&amp;": "&amp;Tbl_BalanceHistory[[#This Row],[Program Name]]</f>
        <v>599: Administrative and Support Services</v>
      </c>
      <c r="O1005" s="3" t="s">
        <v>886</v>
      </c>
      <c r="P1005" s="1" t="str">
        <f>IF(Tbl_BalanceHistory[[#This Row],[FundCode]]="0100","GF",IF(Tbl_BalanceHistory[[#This Row],[FundCode]]="01000","GF","Hi Ed / OCR"))</f>
        <v>GF</v>
      </c>
      <c r="Q1005" s="5">
        <v>9759646</v>
      </c>
      <c r="R1005" s="5">
        <v>9759646</v>
      </c>
      <c r="S1005" s="5">
        <v>0</v>
      </c>
      <c r="T1005" s="5">
        <v>0</v>
      </c>
      <c r="U1005" s="3"/>
      <c r="V1005" s="5">
        <v>0</v>
      </c>
      <c r="W1005" s="5">
        <v>0</v>
      </c>
      <c r="X1005" s="5"/>
      <c r="Y1005" s="5"/>
      <c r="Z1005" s="5">
        <f>Tbl_BalanceHistory[[#This Row],[Discretionary Recommended - Pre 2022]]+Tbl_BalanceHistory[[#This Row],[Discretionary Balance Recommended: Policy]]+Tbl_BalanceHistory[[#This Row],[Discretionary Balance Recommended: Commitments]]</f>
        <v>0</v>
      </c>
      <c r="AA1005" s="5">
        <f>Tbl_BalanceHistory[[#This Row],[Discretionary Balance]]-Tbl_BalanceHistory[[#This Row],[Discretionary Reappropriation]]</f>
        <v>0</v>
      </c>
      <c r="AB1005" s="2"/>
      <c r="AC1005" s="2"/>
      <c r="AD1005" s="2"/>
      <c r="AE1005" s="2"/>
    </row>
    <row r="1006" spans="1:31" ht="45" x14ac:dyDescent="0.25">
      <c r="A1006" s="2" t="s">
        <v>304</v>
      </c>
      <c r="B1006" s="3">
        <v>5</v>
      </c>
      <c r="C1006" s="3">
        <v>301</v>
      </c>
      <c r="D1006" s="3" t="s">
        <v>309</v>
      </c>
      <c r="E1006" s="3" t="str">
        <f>_xlfn.XLOOKUP(Tbl_BalanceHistory[[#This Row],[RespAgy]],Tbl_Agencies[Agy Code],Tbl_Agencies[Agy Sort])</f>
        <v>066000</v>
      </c>
      <c r="F1006" s="2" t="str">
        <f>Tbl_BalanceHistory[[#This Row],[RespAgy]]&amp;": "&amp;Tbl_BalanceHistory[[#This Row],[RespAgency]]</f>
        <v>301: Department of Agriculture and Consumer Services</v>
      </c>
      <c r="G1006" s="3">
        <v>301</v>
      </c>
      <c r="H1006" s="3" t="s">
        <v>309</v>
      </c>
      <c r="I1006" s="3" t="str">
        <f>_xlfn.XLOOKUP(Tbl_BalanceHistory[[#This Row],[AgyCode]],Tbl_Agencies[Agy Code],Tbl_Agencies[Agy Sort])</f>
        <v>066000</v>
      </c>
      <c r="J1006" s="2" t="str">
        <f>Tbl_BalanceHistory[[#This Row],[AgyCode]]&amp;": "&amp;Tbl_BalanceHistory[[#This Row],[Agency Name]]</f>
        <v>301: Department of Agriculture and Consumer Services</v>
      </c>
      <c r="K1006" s="1">
        <v>2018</v>
      </c>
      <c r="L1006" s="3">
        <v>599</v>
      </c>
      <c r="M1006" s="3" t="s">
        <v>62</v>
      </c>
      <c r="N1006" s="2" t="str">
        <f>Tbl_BalanceHistory[[#This Row],[ProgramCode]]&amp;": "&amp;Tbl_BalanceHistory[[#This Row],[Program Name]]</f>
        <v>599: Administrative and Support Services</v>
      </c>
      <c r="O1006" s="3" t="s">
        <v>886</v>
      </c>
      <c r="P1006" s="1" t="str">
        <f>IF(Tbl_BalanceHistory[[#This Row],[FundCode]]="0100","GF",IF(Tbl_BalanceHistory[[#This Row],[FundCode]]="01000","GF","Hi Ed / OCR"))</f>
        <v>GF</v>
      </c>
      <c r="Q1006" s="5">
        <v>9902115</v>
      </c>
      <c r="R1006" s="5">
        <v>9902115</v>
      </c>
      <c r="S1006" s="5">
        <v>0</v>
      </c>
      <c r="T1006" s="5">
        <v>0</v>
      </c>
      <c r="U1006" s="3"/>
      <c r="V1006" s="5">
        <v>0</v>
      </c>
      <c r="W1006" s="5">
        <v>0</v>
      </c>
      <c r="X1006" s="5"/>
      <c r="Y1006" s="5"/>
      <c r="Z1006" s="5">
        <f>Tbl_BalanceHistory[[#This Row],[Discretionary Recommended - Pre 2022]]+Tbl_BalanceHistory[[#This Row],[Discretionary Balance Recommended: Policy]]+Tbl_BalanceHistory[[#This Row],[Discretionary Balance Recommended: Commitments]]</f>
        <v>0</v>
      </c>
      <c r="AA1006" s="5">
        <f>Tbl_BalanceHistory[[#This Row],[Discretionary Balance]]-Tbl_BalanceHistory[[#This Row],[Discretionary Reappropriation]]</f>
        <v>0</v>
      </c>
      <c r="AB1006" s="2"/>
      <c r="AC1006" s="2"/>
      <c r="AD1006" s="2"/>
      <c r="AE1006" s="2"/>
    </row>
    <row r="1007" spans="1:31" ht="45" x14ac:dyDescent="0.25">
      <c r="A1007" s="2" t="s">
        <v>304</v>
      </c>
      <c r="B1007" s="3">
        <v>5</v>
      </c>
      <c r="C1007" s="3">
        <v>301</v>
      </c>
      <c r="D1007" s="3" t="s">
        <v>309</v>
      </c>
      <c r="E1007" s="3" t="str">
        <f>_xlfn.XLOOKUP(Tbl_BalanceHistory[[#This Row],[RespAgy]],Tbl_Agencies[Agy Code],Tbl_Agencies[Agy Sort])</f>
        <v>066000</v>
      </c>
      <c r="F1007" s="2" t="str">
        <f>Tbl_BalanceHistory[[#This Row],[RespAgy]]&amp;": "&amp;Tbl_BalanceHistory[[#This Row],[RespAgency]]</f>
        <v>301: Department of Agriculture and Consumer Services</v>
      </c>
      <c r="G1007" s="3">
        <v>301</v>
      </c>
      <c r="H1007" s="3" t="s">
        <v>309</v>
      </c>
      <c r="I1007" s="3" t="str">
        <f>_xlfn.XLOOKUP(Tbl_BalanceHistory[[#This Row],[AgyCode]],Tbl_Agencies[Agy Code],Tbl_Agencies[Agy Sort])</f>
        <v>066000</v>
      </c>
      <c r="J1007" s="2" t="str">
        <f>Tbl_BalanceHistory[[#This Row],[AgyCode]]&amp;": "&amp;Tbl_BalanceHistory[[#This Row],[Agency Name]]</f>
        <v>301: Department of Agriculture and Consumer Services</v>
      </c>
      <c r="K1007" s="1">
        <v>2019</v>
      </c>
      <c r="L1007" s="3">
        <v>599</v>
      </c>
      <c r="M1007" s="3" t="s">
        <v>62</v>
      </c>
      <c r="N1007" s="2" t="str">
        <f>Tbl_BalanceHistory[[#This Row],[ProgramCode]]&amp;": "&amp;Tbl_BalanceHistory[[#This Row],[Program Name]]</f>
        <v>599: Administrative and Support Services</v>
      </c>
      <c r="O1007" s="3" t="s">
        <v>886</v>
      </c>
      <c r="P1007" s="1" t="str">
        <f>IF(Tbl_BalanceHistory[[#This Row],[FundCode]]="0100","GF",IF(Tbl_BalanceHistory[[#This Row],[FundCode]]="01000","GF","Hi Ed / OCR"))</f>
        <v>GF</v>
      </c>
      <c r="Q1007" s="5">
        <v>10472997</v>
      </c>
      <c r="R1007" s="5">
        <v>10472994.039999999</v>
      </c>
      <c r="S1007" s="5">
        <v>2.96</v>
      </c>
      <c r="T1007" s="5">
        <v>0</v>
      </c>
      <c r="U1007" s="3"/>
      <c r="V1007" s="5">
        <v>2.96</v>
      </c>
      <c r="W1007" s="5">
        <v>0</v>
      </c>
      <c r="X1007" s="5"/>
      <c r="Y1007" s="5"/>
      <c r="Z1007" s="5">
        <f>Tbl_BalanceHistory[[#This Row],[Discretionary Recommended - Pre 2022]]+Tbl_BalanceHistory[[#This Row],[Discretionary Balance Recommended: Policy]]+Tbl_BalanceHistory[[#This Row],[Discretionary Balance Recommended: Commitments]]</f>
        <v>0</v>
      </c>
      <c r="AA1007" s="5">
        <f>Tbl_BalanceHistory[[#This Row],[Discretionary Balance]]-Tbl_BalanceHistory[[#This Row],[Discretionary Reappropriation]]</f>
        <v>2.96</v>
      </c>
      <c r="AB1007" s="2"/>
      <c r="AC1007" s="2"/>
      <c r="AD1007" s="2"/>
      <c r="AE1007" s="2"/>
    </row>
    <row r="1008" spans="1:31" ht="45" x14ac:dyDescent="0.25">
      <c r="A1008" s="2" t="s">
        <v>304</v>
      </c>
      <c r="B1008" s="3">
        <v>5</v>
      </c>
      <c r="C1008" s="3">
        <v>301</v>
      </c>
      <c r="D1008" s="3" t="s">
        <v>309</v>
      </c>
      <c r="E1008" s="3" t="str">
        <f>_xlfn.XLOOKUP(Tbl_BalanceHistory[[#This Row],[RespAgy]],Tbl_Agencies[Agy Code],Tbl_Agencies[Agy Sort])</f>
        <v>066000</v>
      </c>
      <c r="F1008" s="2" t="str">
        <f>Tbl_BalanceHistory[[#This Row],[RespAgy]]&amp;": "&amp;Tbl_BalanceHistory[[#This Row],[RespAgency]]</f>
        <v>301: Department of Agriculture and Consumer Services</v>
      </c>
      <c r="G1008" s="3">
        <v>301</v>
      </c>
      <c r="H1008" s="3" t="s">
        <v>309</v>
      </c>
      <c r="I1008" s="3" t="str">
        <f>_xlfn.XLOOKUP(Tbl_BalanceHistory[[#This Row],[AgyCode]],Tbl_Agencies[Agy Code],Tbl_Agencies[Agy Sort])</f>
        <v>066000</v>
      </c>
      <c r="J1008" s="2" t="str">
        <f>Tbl_BalanceHistory[[#This Row],[AgyCode]]&amp;": "&amp;Tbl_BalanceHistory[[#This Row],[Agency Name]]</f>
        <v>301: Department of Agriculture and Consumer Services</v>
      </c>
      <c r="K1008" s="1">
        <v>2020</v>
      </c>
      <c r="L1008" s="3">
        <v>599</v>
      </c>
      <c r="M1008" s="3" t="s">
        <v>62</v>
      </c>
      <c r="N1008" s="2" t="str">
        <f>Tbl_BalanceHistory[[#This Row],[ProgramCode]]&amp;": "&amp;Tbl_BalanceHistory[[#This Row],[Program Name]]</f>
        <v>599: Administrative and Support Services</v>
      </c>
      <c r="O1008" s="3" t="s">
        <v>886</v>
      </c>
      <c r="P1008" s="1" t="str">
        <f>IF(Tbl_BalanceHistory[[#This Row],[FundCode]]="0100","GF",IF(Tbl_BalanceHistory[[#This Row],[FundCode]]="01000","GF","Hi Ed / OCR"))</f>
        <v>GF</v>
      </c>
      <c r="Q1008" s="5">
        <v>10555907</v>
      </c>
      <c r="R1008" s="5">
        <v>10555904.050000001</v>
      </c>
      <c r="S1008" s="5">
        <v>2.95</v>
      </c>
      <c r="T1008" s="5">
        <v>0</v>
      </c>
      <c r="U1008" s="3"/>
      <c r="V1008" s="5">
        <v>2.95</v>
      </c>
      <c r="W1008" s="5">
        <v>0</v>
      </c>
      <c r="X1008" s="5"/>
      <c r="Y1008" s="5"/>
      <c r="Z1008" s="5">
        <f>Tbl_BalanceHistory[[#This Row],[Discretionary Recommended - Pre 2022]]+Tbl_BalanceHistory[[#This Row],[Discretionary Balance Recommended: Policy]]+Tbl_BalanceHistory[[#This Row],[Discretionary Balance Recommended: Commitments]]</f>
        <v>0</v>
      </c>
      <c r="AA1008" s="5">
        <f>Tbl_BalanceHistory[[#This Row],[Discretionary Balance]]-Tbl_BalanceHistory[[#This Row],[Discretionary Reappropriation]]</f>
        <v>2.95</v>
      </c>
      <c r="AB1008" s="2"/>
      <c r="AC1008" s="2"/>
      <c r="AD1008" s="2"/>
      <c r="AE1008" s="2"/>
    </row>
    <row r="1009" spans="1:31" ht="45" x14ac:dyDescent="0.25">
      <c r="A1009" s="2" t="s">
        <v>304</v>
      </c>
      <c r="B1009" s="3">
        <v>5</v>
      </c>
      <c r="C1009" s="3">
        <v>301</v>
      </c>
      <c r="D1009" s="3" t="s">
        <v>309</v>
      </c>
      <c r="E1009" s="3" t="str">
        <f>_xlfn.XLOOKUP(Tbl_BalanceHistory[[#This Row],[RespAgy]],Tbl_Agencies[Agy Code],Tbl_Agencies[Agy Sort])</f>
        <v>066000</v>
      </c>
      <c r="F1009" s="2" t="str">
        <f>Tbl_BalanceHistory[[#This Row],[RespAgy]]&amp;": "&amp;Tbl_BalanceHistory[[#This Row],[RespAgency]]</f>
        <v>301: Department of Agriculture and Consumer Services</v>
      </c>
      <c r="G1009" s="3">
        <v>301</v>
      </c>
      <c r="H1009" s="3" t="s">
        <v>309</v>
      </c>
      <c r="I1009" s="3" t="str">
        <f>_xlfn.XLOOKUP(Tbl_BalanceHistory[[#This Row],[AgyCode]],Tbl_Agencies[Agy Code],Tbl_Agencies[Agy Sort])</f>
        <v>066000</v>
      </c>
      <c r="J1009" s="2" t="str">
        <f>Tbl_BalanceHistory[[#This Row],[AgyCode]]&amp;": "&amp;Tbl_BalanceHistory[[#This Row],[Agency Name]]</f>
        <v>301: Department of Agriculture and Consumer Services</v>
      </c>
      <c r="K1009" s="1">
        <v>2021</v>
      </c>
      <c r="L1009" s="3">
        <v>599</v>
      </c>
      <c r="M1009" s="3" t="s">
        <v>62</v>
      </c>
      <c r="N1009" s="2" t="str">
        <f>Tbl_BalanceHistory[[#This Row],[ProgramCode]]&amp;": "&amp;Tbl_BalanceHistory[[#This Row],[Program Name]]</f>
        <v>599: Administrative and Support Services</v>
      </c>
      <c r="O1009" s="3" t="s">
        <v>886</v>
      </c>
      <c r="P1009" s="1" t="str">
        <f>IF(Tbl_BalanceHistory[[#This Row],[FundCode]]="0100","GF",IF(Tbl_BalanceHistory[[#This Row],[FundCode]]="01000","GF","Hi Ed / OCR"))</f>
        <v>GF</v>
      </c>
      <c r="Q1009" s="5">
        <v>12556037</v>
      </c>
      <c r="R1009" s="5">
        <v>12556034.060000001</v>
      </c>
      <c r="S1009" s="5">
        <v>2.94</v>
      </c>
      <c r="T1009" s="5">
        <v>0</v>
      </c>
      <c r="U1009" s="3"/>
      <c r="V1009" s="5">
        <v>2.94</v>
      </c>
      <c r="W1009" s="5">
        <v>0</v>
      </c>
      <c r="X1009" s="5"/>
      <c r="Y1009" s="5"/>
      <c r="Z1009" s="5">
        <f>Tbl_BalanceHistory[[#This Row],[Discretionary Recommended - Pre 2022]]+Tbl_BalanceHistory[[#This Row],[Discretionary Balance Recommended: Policy]]+Tbl_BalanceHistory[[#This Row],[Discretionary Balance Recommended: Commitments]]</f>
        <v>0</v>
      </c>
      <c r="AA1009" s="5">
        <f>Tbl_BalanceHistory[[#This Row],[Discretionary Balance]]-Tbl_BalanceHistory[[#This Row],[Discretionary Reappropriation]]</f>
        <v>2.94</v>
      </c>
      <c r="AB1009" s="2"/>
      <c r="AC1009" s="2"/>
      <c r="AD1009" s="2"/>
      <c r="AE1009" s="2"/>
    </row>
    <row r="1010" spans="1:31" ht="45" x14ac:dyDescent="0.25">
      <c r="A1010" s="2" t="s">
        <v>304</v>
      </c>
      <c r="B1010" s="3">
        <v>5</v>
      </c>
      <c r="C1010" s="3">
        <v>301</v>
      </c>
      <c r="D1010" s="3" t="s">
        <v>309</v>
      </c>
      <c r="E1010" s="3" t="str">
        <f>_xlfn.XLOOKUP(Tbl_BalanceHistory[[#This Row],[RespAgy]],Tbl_Agencies[Agy Code],Tbl_Agencies[Agy Sort])</f>
        <v>066000</v>
      </c>
      <c r="F1010" s="2" t="str">
        <f>Tbl_BalanceHistory[[#This Row],[RespAgy]]&amp;": "&amp;Tbl_BalanceHistory[[#This Row],[RespAgency]]</f>
        <v>301: Department of Agriculture and Consumer Services</v>
      </c>
      <c r="G1010" s="3">
        <v>301</v>
      </c>
      <c r="H1010" s="3" t="s">
        <v>309</v>
      </c>
      <c r="I1010" s="3" t="str">
        <f>_xlfn.XLOOKUP(Tbl_BalanceHistory[[#This Row],[AgyCode]],Tbl_Agencies[Agy Code],Tbl_Agencies[Agy Sort])</f>
        <v>066000</v>
      </c>
      <c r="J1010" s="2" t="str">
        <f>Tbl_BalanceHistory[[#This Row],[AgyCode]]&amp;": "&amp;Tbl_BalanceHistory[[#This Row],[Agency Name]]</f>
        <v>301: Department of Agriculture and Consumer Services</v>
      </c>
      <c r="K1010" s="1">
        <v>2022</v>
      </c>
      <c r="L1010" s="3">
        <v>599</v>
      </c>
      <c r="M1010" s="3" t="s">
        <v>62</v>
      </c>
      <c r="N1010" s="2" t="str">
        <f>Tbl_BalanceHistory[[#This Row],[ProgramCode]]&amp;": "&amp;Tbl_BalanceHistory[[#This Row],[Program Name]]</f>
        <v>599: Administrative and Support Services</v>
      </c>
      <c r="O1010" s="3" t="s">
        <v>886</v>
      </c>
      <c r="P1010" s="1" t="str">
        <f>IF(Tbl_BalanceHistory[[#This Row],[FundCode]]="0100","GF",IF(Tbl_BalanceHistory[[#This Row],[FundCode]]="01000","GF","Hi Ed / OCR"))</f>
        <v>GF</v>
      </c>
      <c r="Q1010" s="5">
        <v>12643334</v>
      </c>
      <c r="R1010" s="5">
        <v>12643331.85</v>
      </c>
      <c r="S1010" s="5">
        <v>2.15</v>
      </c>
      <c r="T1010" s="5">
        <v>0</v>
      </c>
      <c r="U1010" s="3"/>
      <c r="V1010" s="5">
        <v>2.15</v>
      </c>
      <c r="W1010" s="5"/>
      <c r="X1010" s="5">
        <v>0</v>
      </c>
      <c r="Y1010" s="5">
        <v>0</v>
      </c>
      <c r="Z1010" s="5">
        <f>Tbl_BalanceHistory[[#This Row],[Discretionary Recommended - Pre 2022]]+Tbl_BalanceHistory[[#This Row],[Discretionary Balance Recommended: Policy]]+Tbl_BalanceHistory[[#This Row],[Discretionary Balance Recommended: Commitments]]</f>
        <v>0</v>
      </c>
      <c r="AA1010" s="5">
        <f>Tbl_BalanceHistory[[#This Row],[Discretionary Balance]]-Tbl_BalanceHistory[[#This Row],[Discretionary Reappropriation]]</f>
        <v>2.15</v>
      </c>
      <c r="AB1010" s="2"/>
      <c r="AC1010" s="2"/>
      <c r="AD1010" s="2"/>
      <c r="AE1010" s="2"/>
    </row>
    <row r="1011" spans="1:31" ht="45" x14ac:dyDescent="0.25">
      <c r="A1011" s="2" t="s">
        <v>304</v>
      </c>
      <c r="B1011" s="3">
        <v>5</v>
      </c>
      <c r="C1011" s="3">
        <v>301</v>
      </c>
      <c r="D1011" s="3" t="s">
        <v>309</v>
      </c>
      <c r="E1011" s="3" t="str">
        <f>_xlfn.XLOOKUP(Tbl_BalanceHistory[[#This Row],[RespAgy]],Tbl_Agencies[Agy Code],Tbl_Agencies[Agy Sort])</f>
        <v>066000</v>
      </c>
      <c r="F1011" s="2" t="str">
        <f>Tbl_BalanceHistory[[#This Row],[RespAgy]]&amp;": "&amp;Tbl_BalanceHistory[[#This Row],[RespAgency]]</f>
        <v>301: Department of Agriculture and Consumer Services</v>
      </c>
      <c r="G1011" s="3">
        <v>301</v>
      </c>
      <c r="H1011" s="3" t="s">
        <v>309</v>
      </c>
      <c r="I1011" s="3" t="str">
        <f>_xlfn.XLOOKUP(Tbl_BalanceHistory[[#This Row],[AgyCode]],Tbl_Agencies[Agy Code],Tbl_Agencies[Agy Sort])</f>
        <v>066000</v>
      </c>
      <c r="J1011" s="2" t="str">
        <f>Tbl_BalanceHistory[[#This Row],[AgyCode]]&amp;": "&amp;Tbl_BalanceHistory[[#This Row],[Agency Name]]</f>
        <v>301: Department of Agriculture and Consumer Services</v>
      </c>
      <c r="K1011" s="1">
        <v>2023</v>
      </c>
      <c r="L1011" s="3">
        <v>599</v>
      </c>
      <c r="M1011" s="3" t="s">
        <v>62</v>
      </c>
      <c r="N1011" s="2" t="str">
        <f>Tbl_BalanceHistory[[#This Row],[ProgramCode]]&amp;": "&amp;Tbl_BalanceHistory[[#This Row],[Program Name]]</f>
        <v>599: Administrative and Support Services</v>
      </c>
      <c r="O1011" s="3" t="s">
        <v>886</v>
      </c>
      <c r="P1011" s="1" t="str">
        <f>IF(Tbl_BalanceHistory[[#This Row],[FundCode]]="0100","GF",IF(Tbl_BalanceHistory[[#This Row],[FundCode]]="01000","GF","Hi Ed / OCR"))</f>
        <v>GF</v>
      </c>
      <c r="Q1011" s="5">
        <v>13483362</v>
      </c>
      <c r="R1011" s="5">
        <v>13483362</v>
      </c>
      <c r="S1011" s="5">
        <v>0</v>
      </c>
      <c r="T1011" s="5">
        <v>0</v>
      </c>
      <c r="U1011" s="3"/>
      <c r="V1011" s="5">
        <v>0</v>
      </c>
      <c r="W1011" s="5">
        <v>0</v>
      </c>
      <c r="X1011" s="5">
        <v>0</v>
      </c>
      <c r="Y1011" s="5">
        <v>0</v>
      </c>
      <c r="Z1011" s="5">
        <v>0</v>
      </c>
      <c r="AA1011" s="5">
        <v>0</v>
      </c>
      <c r="AB1011" s="2"/>
      <c r="AC1011" s="2"/>
      <c r="AD1011" s="2"/>
      <c r="AE1011" s="2"/>
    </row>
    <row r="1012" spans="1:31" ht="45" x14ac:dyDescent="0.25">
      <c r="A1012" s="2" t="s">
        <v>304</v>
      </c>
      <c r="B1012" s="3">
        <v>5</v>
      </c>
      <c r="C1012" s="3">
        <v>301</v>
      </c>
      <c r="D1012" s="3" t="s">
        <v>309</v>
      </c>
      <c r="E1012" s="3" t="str">
        <f>_xlfn.XLOOKUP(Tbl_BalanceHistory[[#This Row],[RespAgy]],Tbl_Agencies[Agy Code],Tbl_Agencies[Agy Sort])</f>
        <v>066000</v>
      </c>
      <c r="F1012" s="2" t="str">
        <f>Tbl_BalanceHistory[[#This Row],[RespAgy]]&amp;": "&amp;Tbl_BalanceHistory[[#This Row],[RespAgency]]</f>
        <v>301: Department of Agriculture and Consumer Services</v>
      </c>
      <c r="G1012" s="3">
        <v>301</v>
      </c>
      <c r="H1012" s="3" t="s">
        <v>309</v>
      </c>
      <c r="I1012" s="3" t="str">
        <f>_xlfn.XLOOKUP(Tbl_BalanceHistory[[#This Row],[AgyCode]],Tbl_Agencies[Agy Code],Tbl_Agencies[Agy Sort])</f>
        <v>066000</v>
      </c>
      <c r="J1012" s="2" t="str">
        <f>Tbl_BalanceHistory[[#This Row],[AgyCode]]&amp;": "&amp;Tbl_BalanceHistory[[#This Row],[Agency Name]]</f>
        <v>301: Department of Agriculture and Consumer Services</v>
      </c>
      <c r="K1012" s="1">
        <v>2024</v>
      </c>
      <c r="L1012" s="3">
        <v>599</v>
      </c>
      <c r="M1012" s="3" t="s">
        <v>62</v>
      </c>
      <c r="N1012" s="2" t="str">
        <f>Tbl_BalanceHistory[[#This Row],[ProgramCode]]&amp;": "&amp;Tbl_BalanceHistory[[#This Row],[Program Name]]</f>
        <v>599: Administrative and Support Services</v>
      </c>
      <c r="O1012" s="3" t="s">
        <v>886</v>
      </c>
      <c r="P1012" s="1" t="str">
        <f>IF(Tbl_BalanceHistory[[#This Row],[FundCode]]="0100","GF",IF(Tbl_BalanceHistory[[#This Row],[FundCode]]="01000","GF","Hi Ed / OCR"))</f>
        <v>GF</v>
      </c>
      <c r="Q1012" s="5">
        <v>14144470</v>
      </c>
      <c r="R1012" s="5">
        <v>14108262.07</v>
      </c>
      <c r="S1012" s="5">
        <v>36207.93</v>
      </c>
      <c r="T1012" s="5">
        <v>0</v>
      </c>
      <c r="U1012" s="3"/>
      <c r="V1012" s="5">
        <v>36207.93</v>
      </c>
      <c r="W1012" s="5">
        <v>0</v>
      </c>
      <c r="X1012" s="5">
        <v>0</v>
      </c>
      <c r="Y1012" s="5">
        <v>0</v>
      </c>
      <c r="Z1012" s="5">
        <v>0</v>
      </c>
      <c r="AA1012" s="5">
        <v>36207.93</v>
      </c>
      <c r="AB1012" s="2"/>
      <c r="AC1012" s="2"/>
      <c r="AD1012" s="2"/>
      <c r="AE1012" s="2" t="s">
        <v>2535</v>
      </c>
    </row>
    <row r="1013" spans="1:31" ht="30" x14ac:dyDescent="0.25">
      <c r="A1013" s="2" t="s">
        <v>304</v>
      </c>
      <c r="B1013" s="3">
        <v>5</v>
      </c>
      <c r="C1013" s="3">
        <v>411</v>
      </c>
      <c r="D1013" s="3" t="s">
        <v>329</v>
      </c>
      <c r="E1013" s="3" t="str">
        <f>_xlfn.XLOOKUP(Tbl_BalanceHistory[[#This Row],[RespAgy]],Tbl_Agencies[Agy Code],Tbl_Agencies[Agy Sort])</f>
        <v>067000</v>
      </c>
      <c r="F1013" s="2" t="str">
        <f>Tbl_BalanceHistory[[#This Row],[RespAgy]]&amp;": "&amp;Tbl_BalanceHistory[[#This Row],[RespAgency]]</f>
        <v>411: Department of Forestry</v>
      </c>
      <c r="G1013" s="3">
        <v>411</v>
      </c>
      <c r="H1013" s="3" t="s">
        <v>329</v>
      </c>
      <c r="I1013" s="3" t="str">
        <f>_xlfn.XLOOKUP(Tbl_BalanceHistory[[#This Row],[AgyCode]],Tbl_Agencies[Agy Code],Tbl_Agencies[Agy Sort])</f>
        <v>067000</v>
      </c>
      <c r="J1013" s="2" t="str">
        <f>Tbl_BalanceHistory[[#This Row],[AgyCode]]&amp;": "&amp;Tbl_BalanceHistory[[#This Row],[Agency Name]]</f>
        <v>411: Department of Forestry</v>
      </c>
      <c r="K1013" s="1">
        <v>2014</v>
      </c>
      <c r="L1013" s="3">
        <v>501</v>
      </c>
      <c r="M1013" s="3" t="s">
        <v>331</v>
      </c>
      <c r="N1013" s="2" t="str">
        <f>Tbl_BalanceHistory[[#This Row],[ProgramCode]]&amp;": "&amp;Tbl_BalanceHistory[[#This Row],[Program Name]]</f>
        <v>501: Forest Management</v>
      </c>
      <c r="O1013" s="3" t="s">
        <v>1730</v>
      </c>
      <c r="P1013" s="1" t="str">
        <f>IF(Tbl_BalanceHistory[[#This Row],[FundCode]]="0100","GF",IF(Tbl_BalanceHistory[[#This Row],[FundCode]]="01000","GF","Hi Ed / OCR"))</f>
        <v>GF</v>
      </c>
      <c r="Q1013" s="5">
        <v>15836791</v>
      </c>
      <c r="R1013" s="5">
        <v>15796793</v>
      </c>
      <c r="S1013" s="5">
        <v>39998</v>
      </c>
      <c r="T1013" s="5">
        <v>0</v>
      </c>
      <c r="U1013" s="3"/>
      <c r="V1013" s="5">
        <v>39998</v>
      </c>
      <c r="W1013" s="5">
        <v>39998</v>
      </c>
      <c r="X1013" s="5"/>
      <c r="Y1013" s="5"/>
      <c r="Z1013" s="5">
        <f>Tbl_BalanceHistory[[#This Row],[Discretionary Recommended - Pre 2022]]+Tbl_BalanceHistory[[#This Row],[Discretionary Balance Recommended: Policy]]+Tbl_BalanceHistory[[#This Row],[Discretionary Balance Recommended: Commitments]]</f>
        <v>39998</v>
      </c>
      <c r="AA1013" s="5">
        <f>Tbl_BalanceHistory[[#This Row],[Discretionary Balance]]-Tbl_BalanceHistory[[#This Row],[Discretionary Reappropriation]]</f>
        <v>0</v>
      </c>
      <c r="AB1013" s="2" t="s">
        <v>1791</v>
      </c>
      <c r="AC1013" s="2"/>
      <c r="AD1013" s="2"/>
      <c r="AE1013" s="2"/>
    </row>
    <row r="1014" spans="1:31" ht="75" x14ac:dyDescent="0.25">
      <c r="A1014" s="2" t="s">
        <v>304</v>
      </c>
      <c r="B1014" s="3">
        <v>5</v>
      </c>
      <c r="C1014" s="3">
        <v>411</v>
      </c>
      <c r="D1014" s="3" t="s">
        <v>329</v>
      </c>
      <c r="E1014" s="3" t="str">
        <f>_xlfn.XLOOKUP(Tbl_BalanceHistory[[#This Row],[RespAgy]],Tbl_Agencies[Agy Code],Tbl_Agencies[Agy Sort])</f>
        <v>067000</v>
      </c>
      <c r="F1014" s="2" t="str">
        <f>Tbl_BalanceHistory[[#This Row],[RespAgy]]&amp;": "&amp;Tbl_BalanceHistory[[#This Row],[RespAgency]]</f>
        <v>411: Department of Forestry</v>
      </c>
      <c r="G1014" s="3">
        <v>411</v>
      </c>
      <c r="H1014" s="3" t="s">
        <v>329</v>
      </c>
      <c r="I1014" s="3" t="str">
        <f>_xlfn.XLOOKUP(Tbl_BalanceHistory[[#This Row],[AgyCode]],Tbl_Agencies[Agy Code],Tbl_Agencies[Agy Sort])</f>
        <v>067000</v>
      </c>
      <c r="J1014" s="2" t="str">
        <f>Tbl_BalanceHistory[[#This Row],[AgyCode]]&amp;": "&amp;Tbl_BalanceHistory[[#This Row],[Agency Name]]</f>
        <v>411: Department of Forestry</v>
      </c>
      <c r="K1014" s="1">
        <v>2015</v>
      </c>
      <c r="L1014" s="3">
        <v>501</v>
      </c>
      <c r="M1014" s="3" t="s">
        <v>331</v>
      </c>
      <c r="N1014" s="2" t="str">
        <f>Tbl_BalanceHistory[[#This Row],[ProgramCode]]&amp;": "&amp;Tbl_BalanceHistory[[#This Row],[Program Name]]</f>
        <v>501: Forest Management</v>
      </c>
      <c r="O1014" s="3" t="s">
        <v>1730</v>
      </c>
      <c r="P1014" s="1" t="str">
        <f>IF(Tbl_BalanceHistory[[#This Row],[FundCode]]="0100","GF",IF(Tbl_BalanceHistory[[#This Row],[FundCode]]="01000","GF","Hi Ed / OCR"))</f>
        <v>GF</v>
      </c>
      <c r="Q1014" s="5">
        <v>15627814</v>
      </c>
      <c r="R1014" s="5">
        <v>15480314</v>
      </c>
      <c r="S1014" s="5">
        <v>147500</v>
      </c>
      <c r="T1014" s="5">
        <v>0</v>
      </c>
      <c r="U1014" s="3"/>
      <c r="V1014" s="5">
        <v>147500</v>
      </c>
      <c r="W1014" s="5">
        <v>147500</v>
      </c>
      <c r="X1014" s="5"/>
      <c r="Y1014" s="5"/>
      <c r="Z1014" s="5">
        <f>Tbl_BalanceHistory[[#This Row],[Discretionary Recommended - Pre 2022]]+Tbl_BalanceHistory[[#This Row],[Discretionary Balance Recommended: Policy]]+Tbl_BalanceHistory[[#This Row],[Discretionary Balance Recommended: Commitments]]</f>
        <v>147500</v>
      </c>
      <c r="AA1014" s="5">
        <f>Tbl_BalanceHistory[[#This Row],[Discretionary Balance]]-Tbl_BalanceHistory[[#This Row],[Discretionary Reappropriation]]</f>
        <v>0</v>
      </c>
      <c r="AB1014" s="2" t="s">
        <v>1818</v>
      </c>
      <c r="AC1014" s="2"/>
      <c r="AD1014" s="2"/>
      <c r="AE1014" s="2"/>
    </row>
    <row r="1015" spans="1:31" ht="150" x14ac:dyDescent="0.25">
      <c r="A1015" s="2" t="s">
        <v>304</v>
      </c>
      <c r="B1015" s="3">
        <v>5</v>
      </c>
      <c r="C1015" s="3">
        <v>411</v>
      </c>
      <c r="D1015" s="3" t="s">
        <v>329</v>
      </c>
      <c r="E1015" s="3" t="str">
        <f>_xlfn.XLOOKUP(Tbl_BalanceHistory[[#This Row],[RespAgy]],Tbl_Agencies[Agy Code],Tbl_Agencies[Agy Sort])</f>
        <v>067000</v>
      </c>
      <c r="F1015" s="2" t="str">
        <f>Tbl_BalanceHistory[[#This Row],[RespAgy]]&amp;": "&amp;Tbl_BalanceHistory[[#This Row],[RespAgency]]</f>
        <v>411: Department of Forestry</v>
      </c>
      <c r="G1015" s="3">
        <v>411</v>
      </c>
      <c r="H1015" s="3" t="s">
        <v>329</v>
      </c>
      <c r="I1015" s="3" t="str">
        <f>_xlfn.XLOOKUP(Tbl_BalanceHistory[[#This Row],[AgyCode]],Tbl_Agencies[Agy Code],Tbl_Agencies[Agy Sort])</f>
        <v>067000</v>
      </c>
      <c r="J1015" s="2" t="str">
        <f>Tbl_BalanceHistory[[#This Row],[AgyCode]]&amp;": "&amp;Tbl_BalanceHistory[[#This Row],[Agency Name]]</f>
        <v>411: Department of Forestry</v>
      </c>
      <c r="K1015" s="1">
        <v>2016</v>
      </c>
      <c r="L1015" s="3">
        <v>501</v>
      </c>
      <c r="M1015" s="3" t="s">
        <v>331</v>
      </c>
      <c r="N1015" s="2" t="str">
        <f>Tbl_BalanceHistory[[#This Row],[ProgramCode]]&amp;": "&amp;Tbl_BalanceHistory[[#This Row],[Program Name]]</f>
        <v>501: Forest Management</v>
      </c>
      <c r="O1015" s="3" t="s">
        <v>1730</v>
      </c>
      <c r="P1015" s="1" t="str">
        <f>IF(Tbl_BalanceHistory[[#This Row],[FundCode]]="0100","GF",IF(Tbl_BalanceHistory[[#This Row],[FundCode]]="01000","GF","Hi Ed / OCR"))</f>
        <v>GF</v>
      </c>
      <c r="Q1015" s="5">
        <v>16296478</v>
      </c>
      <c r="R1015" s="5">
        <v>16191085.560000001</v>
      </c>
      <c r="S1015" s="5">
        <v>105392</v>
      </c>
      <c r="T1015" s="5">
        <v>0</v>
      </c>
      <c r="U1015" s="3"/>
      <c r="V1015" s="5">
        <v>105392</v>
      </c>
      <c r="W1015" s="5">
        <v>0</v>
      </c>
      <c r="X1015" s="5"/>
      <c r="Y1015" s="5"/>
      <c r="Z1015" s="5">
        <f>Tbl_BalanceHistory[[#This Row],[Discretionary Recommended - Pre 2022]]+Tbl_BalanceHistory[[#This Row],[Discretionary Balance Recommended: Policy]]+Tbl_BalanceHistory[[#This Row],[Discretionary Balance Recommended: Commitments]]</f>
        <v>0</v>
      </c>
      <c r="AA1015" s="5">
        <f>Tbl_BalanceHistory[[#This Row],[Discretionary Balance]]-Tbl_BalanceHistory[[#This Row],[Discretionary Reappropriation]]</f>
        <v>105392</v>
      </c>
      <c r="AB1015" s="2" t="s">
        <v>1819</v>
      </c>
      <c r="AC1015" s="2"/>
      <c r="AD1015" s="2"/>
      <c r="AE1015" s="2" t="s">
        <v>1819</v>
      </c>
    </row>
    <row r="1016" spans="1:31" ht="30" x14ac:dyDescent="0.25">
      <c r="A1016" s="2" t="s">
        <v>304</v>
      </c>
      <c r="B1016" s="3">
        <v>5</v>
      </c>
      <c r="C1016" s="3">
        <v>411</v>
      </c>
      <c r="D1016" s="3" t="s">
        <v>329</v>
      </c>
      <c r="E1016" s="3" t="str">
        <f>_xlfn.XLOOKUP(Tbl_BalanceHistory[[#This Row],[RespAgy]],Tbl_Agencies[Agy Code],Tbl_Agencies[Agy Sort])</f>
        <v>067000</v>
      </c>
      <c r="F1016" s="2" t="str">
        <f>Tbl_BalanceHistory[[#This Row],[RespAgy]]&amp;": "&amp;Tbl_BalanceHistory[[#This Row],[RespAgency]]</f>
        <v>411: Department of Forestry</v>
      </c>
      <c r="G1016" s="3">
        <v>411</v>
      </c>
      <c r="H1016" s="3" t="s">
        <v>329</v>
      </c>
      <c r="I1016" s="3" t="str">
        <f>_xlfn.XLOOKUP(Tbl_BalanceHistory[[#This Row],[AgyCode]],Tbl_Agencies[Agy Code],Tbl_Agencies[Agy Sort])</f>
        <v>067000</v>
      </c>
      <c r="J1016" s="2" t="str">
        <f>Tbl_BalanceHistory[[#This Row],[AgyCode]]&amp;": "&amp;Tbl_BalanceHistory[[#This Row],[Agency Name]]</f>
        <v>411: Department of Forestry</v>
      </c>
      <c r="K1016" s="1">
        <v>2017</v>
      </c>
      <c r="L1016" s="3">
        <v>501</v>
      </c>
      <c r="M1016" s="3" t="s">
        <v>331</v>
      </c>
      <c r="N1016" s="2" t="str">
        <f>Tbl_BalanceHistory[[#This Row],[ProgramCode]]&amp;": "&amp;Tbl_BalanceHistory[[#This Row],[Program Name]]</f>
        <v>501: Forest Management</v>
      </c>
      <c r="O1016" s="3" t="s">
        <v>886</v>
      </c>
      <c r="P1016" s="1" t="str">
        <f>IF(Tbl_BalanceHistory[[#This Row],[FundCode]]="0100","GF",IF(Tbl_BalanceHistory[[#This Row],[FundCode]]="01000","GF","Hi Ed / OCR"))</f>
        <v>GF</v>
      </c>
      <c r="Q1016" s="5">
        <v>18080760</v>
      </c>
      <c r="R1016" s="5">
        <v>17429739</v>
      </c>
      <c r="S1016" s="5">
        <v>651021</v>
      </c>
      <c r="T1016" s="5">
        <v>0</v>
      </c>
      <c r="U1016" s="3"/>
      <c r="V1016" s="5">
        <v>651021</v>
      </c>
      <c r="W1016" s="5">
        <v>0</v>
      </c>
      <c r="X1016" s="5"/>
      <c r="Y1016" s="5"/>
      <c r="Z1016" s="5">
        <f>Tbl_BalanceHistory[[#This Row],[Discretionary Recommended - Pre 2022]]+Tbl_BalanceHistory[[#This Row],[Discretionary Balance Recommended: Policy]]+Tbl_BalanceHistory[[#This Row],[Discretionary Balance Recommended: Commitments]]</f>
        <v>0</v>
      </c>
      <c r="AA1016" s="5">
        <f>Tbl_BalanceHistory[[#This Row],[Discretionary Balance]]-Tbl_BalanceHistory[[#This Row],[Discretionary Reappropriation]]</f>
        <v>651021</v>
      </c>
      <c r="AB1016" s="2"/>
      <c r="AC1016" s="2"/>
      <c r="AD1016" s="2"/>
      <c r="AE1016" s="2"/>
    </row>
    <row r="1017" spans="1:31" ht="75" x14ac:dyDescent="0.25">
      <c r="A1017" s="2" t="s">
        <v>304</v>
      </c>
      <c r="B1017" s="3">
        <v>5</v>
      </c>
      <c r="C1017" s="3">
        <v>411</v>
      </c>
      <c r="D1017" s="3" t="s">
        <v>329</v>
      </c>
      <c r="E1017" s="3" t="str">
        <f>_xlfn.XLOOKUP(Tbl_BalanceHistory[[#This Row],[RespAgy]],Tbl_Agencies[Agy Code],Tbl_Agencies[Agy Sort])</f>
        <v>067000</v>
      </c>
      <c r="F1017" s="2" t="str">
        <f>Tbl_BalanceHistory[[#This Row],[RespAgy]]&amp;": "&amp;Tbl_BalanceHistory[[#This Row],[RespAgency]]</f>
        <v>411: Department of Forestry</v>
      </c>
      <c r="G1017" s="3">
        <v>411</v>
      </c>
      <c r="H1017" s="3" t="s">
        <v>329</v>
      </c>
      <c r="I1017" s="3" t="str">
        <f>_xlfn.XLOOKUP(Tbl_BalanceHistory[[#This Row],[AgyCode]],Tbl_Agencies[Agy Code],Tbl_Agencies[Agy Sort])</f>
        <v>067000</v>
      </c>
      <c r="J1017" s="2" t="str">
        <f>Tbl_BalanceHistory[[#This Row],[AgyCode]]&amp;": "&amp;Tbl_BalanceHistory[[#This Row],[Agency Name]]</f>
        <v>411: Department of Forestry</v>
      </c>
      <c r="K1017" s="1">
        <v>2018</v>
      </c>
      <c r="L1017" s="3">
        <v>501</v>
      </c>
      <c r="M1017" s="3" t="s">
        <v>331</v>
      </c>
      <c r="N1017" s="2" t="str">
        <f>Tbl_BalanceHistory[[#This Row],[ProgramCode]]&amp;": "&amp;Tbl_BalanceHistory[[#This Row],[Program Name]]</f>
        <v>501: Forest Management</v>
      </c>
      <c r="O1017" s="3" t="s">
        <v>886</v>
      </c>
      <c r="P1017" s="1" t="str">
        <f>IF(Tbl_BalanceHistory[[#This Row],[FundCode]]="0100","GF",IF(Tbl_BalanceHistory[[#This Row],[FundCode]]="01000","GF","Hi Ed / OCR"))</f>
        <v>GF</v>
      </c>
      <c r="Q1017" s="5">
        <v>18934393</v>
      </c>
      <c r="R1017" s="5">
        <v>18217529.530000001</v>
      </c>
      <c r="S1017" s="5">
        <v>716863</v>
      </c>
      <c r="T1017" s="5">
        <v>0</v>
      </c>
      <c r="U1017" s="3"/>
      <c r="V1017" s="5">
        <v>716863</v>
      </c>
      <c r="W1017" s="5">
        <v>0</v>
      </c>
      <c r="X1017" s="5"/>
      <c r="Y1017" s="5"/>
      <c r="Z1017" s="5">
        <f>Tbl_BalanceHistory[[#This Row],[Discretionary Recommended - Pre 2022]]+Tbl_BalanceHistory[[#This Row],[Discretionary Balance Recommended: Policy]]+Tbl_BalanceHistory[[#This Row],[Discretionary Balance Recommended: Commitments]]</f>
        <v>0</v>
      </c>
      <c r="AA1017" s="5">
        <f>Tbl_BalanceHistory[[#This Row],[Discretionary Balance]]-Tbl_BalanceHistory[[#This Row],[Discretionary Reappropriation]]</f>
        <v>716863</v>
      </c>
      <c r="AB1017" s="2" t="s">
        <v>1820</v>
      </c>
      <c r="AC1017" s="2"/>
      <c r="AD1017" s="2"/>
      <c r="AE1017" s="2"/>
    </row>
    <row r="1018" spans="1:31" ht="270" x14ac:dyDescent="0.25">
      <c r="A1018" s="2" t="s">
        <v>304</v>
      </c>
      <c r="B1018" s="3">
        <v>5</v>
      </c>
      <c r="C1018" s="3">
        <v>411</v>
      </c>
      <c r="D1018" s="3" t="s">
        <v>329</v>
      </c>
      <c r="E1018" s="3" t="str">
        <f>_xlfn.XLOOKUP(Tbl_BalanceHistory[[#This Row],[RespAgy]],Tbl_Agencies[Agy Code],Tbl_Agencies[Agy Sort])</f>
        <v>067000</v>
      </c>
      <c r="F1018" s="2" t="str">
        <f>Tbl_BalanceHistory[[#This Row],[RespAgy]]&amp;": "&amp;Tbl_BalanceHistory[[#This Row],[RespAgency]]</f>
        <v>411: Department of Forestry</v>
      </c>
      <c r="G1018" s="3">
        <v>411</v>
      </c>
      <c r="H1018" s="3" t="s">
        <v>329</v>
      </c>
      <c r="I1018" s="3" t="str">
        <f>_xlfn.XLOOKUP(Tbl_BalanceHistory[[#This Row],[AgyCode]],Tbl_Agencies[Agy Code],Tbl_Agencies[Agy Sort])</f>
        <v>067000</v>
      </c>
      <c r="J1018" s="2" t="str">
        <f>Tbl_BalanceHistory[[#This Row],[AgyCode]]&amp;": "&amp;Tbl_BalanceHistory[[#This Row],[Agency Name]]</f>
        <v>411: Department of Forestry</v>
      </c>
      <c r="K1018" s="1">
        <v>2019</v>
      </c>
      <c r="L1018" s="3">
        <v>501</v>
      </c>
      <c r="M1018" s="3" t="s">
        <v>331</v>
      </c>
      <c r="N1018" s="2" t="str">
        <f>Tbl_BalanceHistory[[#This Row],[ProgramCode]]&amp;": "&amp;Tbl_BalanceHistory[[#This Row],[Program Name]]</f>
        <v>501: Forest Management</v>
      </c>
      <c r="O1018" s="3" t="s">
        <v>886</v>
      </c>
      <c r="P1018" s="1" t="str">
        <f>IF(Tbl_BalanceHistory[[#This Row],[FundCode]]="0100","GF",IF(Tbl_BalanceHistory[[#This Row],[FundCode]]="01000","GF","Hi Ed / OCR"))</f>
        <v>GF</v>
      </c>
      <c r="Q1018" s="5">
        <v>19599671</v>
      </c>
      <c r="R1018" s="5">
        <v>19480947.449999999</v>
      </c>
      <c r="S1018" s="5">
        <v>118723.55</v>
      </c>
      <c r="T1018" s="5">
        <v>0</v>
      </c>
      <c r="U1018" s="3"/>
      <c r="V1018" s="5">
        <v>118723.55</v>
      </c>
      <c r="W1018" s="5">
        <v>0</v>
      </c>
      <c r="X1018" s="5"/>
      <c r="Y1018" s="5"/>
      <c r="Z1018" s="5">
        <f>Tbl_BalanceHistory[[#This Row],[Discretionary Recommended - Pre 2022]]+Tbl_BalanceHistory[[#This Row],[Discretionary Balance Recommended: Policy]]+Tbl_BalanceHistory[[#This Row],[Discretionary Balance Recommended: Commitments]]</f>
        <v>0</v>
      </c>
      <c r="AA1018" s="5">
        <f>Tbl_BalanceHistory[[#This Row],[Discretionary Balance]]-Tbl_BalanceHistory[[#This Row],[Discretionary Reappropriation]]</f>
        <v>118723.55</v>
      </c>
      <c r="AB1018" s="2" t="s">
        <v>1821</v>
      </c>
      <c r="AC1018" s="2"/>
      <c r="AD1018" s="2"/>
      <c r="AE1018" s="2"/>
    </row>
    <row r="1019" spans="1:31" ht="60" x14ac:dyDescent="0.25">
      <c r="A1019" s="2" t="s">
        <v>304</v>
      </c>
      <c r="B1019" s="3">
        <v>5</v>
      </c>
      <c r="C1019" s="3">
        <v>411</v>
      </c>
      <c r="D1019" s="3" t="s">
        <v>329</v>
      </c>
      <c r="E1019" s="3" t="str">
        <f>_xlfn.XLOOKUP(Tbl_BalanceHistory[[#This Row],[RespAgy]],Tbl_Agencies[Agy Code],Tbl_Agencies[Agy Sort])</f>
        <v>067000</v>
      </c>
      <c r="F1019" s="2" t="str">
        <f>Tbl_BalanceHistory[[#This Row],[RespAgy]]&amp;": "&amp;Tbl_BalanceHistory[[#This Row],[RespAgency]]</f>
        <v>411: Department of Forestry</v>
      </c>
      <c r="G1019" s="3">
        <v>411</v>
      </c>
      <c r="H1019" s="3" t="s">
        <v>329</v>
      </c>
      <c r="I1019" s="3" t="str">
        <f>_xlfn.XLOOKUP(Tbl_BalanceHistory[[#This Row],[AgyCode]],Tbl_Agencies[Agy Code],Tbl_Agencies[Agy Sort])</f>
        <v>067000</v>
      </c>
      <c r="J1019" s="2" t="str">
        <f>Tbl_BalanceHistory[[#This Row],[AgyCode]]&amp;": "&amp;Tbl_BalanceHistory[[#This Row],[Agency Name]]</f>
        <v>411: Department of Forestry</v>
      </c>
      <c r="K1019" s="1">
        <v>2020</v>
      </c>
      <c r="L1019" s="3">
        <v>501</v>
      </c>
      <c r="M1019" s="3" t="s">
        <v>331</v>
      </c>
      <c r="N1019" s="2" t="str">
        <f>Tbl_BalanceHistory[[#This Row],[ProgramCode]]&amp;": "&amp;Tbl_BalanceHistory[[#This Row],[Program Name]]</f>
        <v>501: Forest Management</v>
      </c>
      <c r="O1019" s="3" t="s">
        <v>886</v>
      </c>
      <c r="P1019" s="1" t="str">
        <f>IF(Tbl_BalanceHistory[[#This Row],[FundCode]]="0100","GF",IF(Tbl_BalanceHistory[[#This Row],[FundCode]]="01000","GF","Hi Ed / OCR"))</f>
        <v>GF</v>
      </c>
      <c r="Q1019" s="5">
        <v>20199323</v>
      </c>
      <c r="R1019" s="5">
        <v>19838534</v>
      </c>
      <c r="S1019" s="5">
        <v>360789</v>
      </c>
      <c r="T1019" s="5">
        <v>0</v>
      </c>
      <c r="U1019" s="3"/>
      <c r="V1019" s="5">
        <v>360789</v>
      </c>
      <c r="W1019" s="5">
        <v>0</v>
      </c>
      <c r="X1019" s="5"/>
      <c r="Y1019" s="5"/>
      <c r="Z1019" s="5">
        <f>Tbl_BalanceHistory[[#This Row],[Discretionary Recommended - Pre 2022]]+Tbl_BalanceHistory[[#This Row],[Discretionary Balance Recommended: Policy]]+Tbl_BalanceHistory[[#This Row],[Discretionary Balance Recommended: Commitments]]</f>
        <v>0</v>
      </c>
      <c r="AA1019" s="5">
        <f>Tbl_BalanceHistory[[#This Row],[Discretionary Balance]]-Tbl_BalanceHistory[[#This Row],[Discretionary Reappropriation]]</f>
        <v>360789</v>
      </c>
      <c r="AB1019" s="2"/>
      <c r="AC1019" s="2"/>
      <c r="AD1019" s="2"/>
      <c r="AE1019" s="2" t="s">
        <v>1822</v>
      </c>
    </row>
    <row r="1020" spans="1:31" ht="90" x14ac:dyDescent="0.25">
      <c r="A1020" s="2" t="s">
        <v>304</v>
      </c>
      <c r="B1020" s="3">
        <v>5</v>
      </c>
      <c r="C1020" s="3">
        <v>411</v>
      </c>
      <c r="D1020" s="3" t="s">
        <v>329</v>
      </c>
      <c r="E1020" s="3" t="str">
        <f>_xlfn.XLOOKUP(Tbl_BalanceHistory[[#This Row],[RespAgy]],Tbl_Agencies[Agy Code],Tbl_Agencies[Agy Sort])</f>
        <v>067000</v>
      </c>
      <c r="F1020" s="2" t="str">
        <f>Tbl_BalanceHistory[[#This Row],[RespAgy]]&amp;": "&amp;Tbl_BalanceHistory[[#This Row],[RespAgency]]</f>
        <v>411: Department of Forestry</v>
      </c>
      <c r="G1020" s="3">
        <v>411</v>
      </c>
      <c r="H1020" s="3" t="s">
        <v>329</v>
      </c>
      <c r="I1020" s="3" t="str">
        <f>_xlfn.XLOOKUP(Tbl_BalanceHistory[[#This Row],[AgyCode]],Tbl_Agencies[Agy Code],Tbl_Agencies[Agy Sort])</f>
        <v>067000</v>
      </c>
      <c r="J1020" s="2" t="str">
        <f>Tbl_BalanceHistory[[#This Row],[AgyCode]]&amp;": "&amp;Tbl_BalanceHistory[[#This Row],[Agency Name]]</f>
        <v>411: Department of Forestry</v>
      </c>
      <c r="K1020" s="1">
        <v>2021</v>
      </c>
      <c r="L1020" s="3">
        <v>501</v>
      </c>
      <c r="M1020" s="3" t="s">
        <v>331</v>
      </c>
      <c r="N1020" s="2" t="str">
        <f>Tbl_BalanceHistory[[#This Row],[ProgramCode]]&amp;": "&amp;Tbl_BalanceHistory[[#This Row],[Program Name]]</f>
        <v>501: Forest Management</v>
      </c>
      <c r="O1020" s="3" t="s">
        <v>886</v>
      </c>
      <c r="P1020" s="1" t="str">
        <f>IF(Tbl_BalanceHistory[[#This Row],[FundCode]]="0100","GF",IF(Tbl_BalanceHistory[[#This Row],[FundCode]]="01000","GF","Hi Ed / OCR"))</f>
        <v>GF</v>
      </c>
      <c r="Q1020" s="5">
        <v>19764913</v>
      </c>
      <c r="R1020" s="5">
        <v>19681987.149999999</v>
      </c>
      <c r="S1020" s="5">
        <v>82925.850000000006</v>
      </c>
      <c r="T1020" s="5">
        <v>0</v>
      </c>
      <c r="U1020" s="3"/>
      <c r="V1020" s="5">
        <v>82925.850000000006</v>
      </c>
      <c r="W1020" s="5">
        <v>0</v>
      </c>
      <c r="X1020" s="5"/>
      <c r="Y1020" s="5"/>
      <c r="Z1020" s="5">
        <f>Tbl_BalanceHistory[[#This Row],[Discretionary Recommended - Pre 2022]]+Tbl_BalanceHistory[[#This Row],[Discretionary Balance Recommended: Policy]]+Tbl_BalanceHistory[[#This Row],[Discretionary Balance Recommended: Commitments]]</f>
        <v>0</v>
      </c>
      <c r="AA1020" s="5">
        <f>Tbl_BalanceHistory[[#This Row],[Discretionary Balance]]-Tbl_BalanceHistory[[#This Row],[Discretionary Reappropriation]]</f>
        <v>82925.850000000006</v>
      </c>
      <c r="AB1020" s="2" t="s">
        <v>1823</v>
      </c>
      <c r="AC1020" s="2"/>
      <c r="AD1020" s="2"/>
      <c r="AE1020" s="2" t="s">
        <v>1824</v>
      </c>
    </row>
    <row r="1021" spans="1:31" ht="45" x14ac:dyDescent="0.25">
      <c r="A1021" s="2" t="s">
        <v>304</v>
      </c>
      <c r="B1021" s="3">
        <v>5</v>
      </c>
      <c r="C1021" s="3">
        <v>411</v>
      </c>
      <c r="D1021" s="3" t="s">
        <v>329</v>
      </c>
      <c r="E1021" s="3" t="str">
        <f>_xlfn.XLOOKUP(Tbl_BalanceHistory[[#This Row],[RespAgy]],Tbl_Agencies[Agy Code],Tbl_Agencies[Agy Sort])</f>
        <v>067000</v>
      </c>
      <c r="F1021" s="2" t="str">
        <f>Tbl_BalanceHistory[[#This Row],[RespAgy]]&amp;": "&amp;Tbl_BalanceHistory[[#This Row],[RespAgency]]</f>
        <v>411: Department of Forestry</v>
      </c>
      <c r="G1021" s="3">
        <v>411</v>
      </c>
      <c r="H1021" s="3" t="s">
        <v>329</v>
      </c>
      <c r="I1021" s="3" t="str">
        <f>_xlfn.XLOOKUP(Tbl_BalanceHistory[[#This Row],[AgyCode]],Tbl_Agencies[Agy Code],Tbl_Agencies[Agy Sort])</f>
        <v>067000</v>
      </c>
      <c r="J1021" s="2" t="str">
        <f>Tbl_BalanceHistory[[#This Row],[AgyCode]]&amp;": "&amp;Tbl_BalanceHistory[[#This Row],[Agency Name]]</f>
        <v>411: Department of Forestry</v>
      </c>
      <c r="K1021" s="1">
        <v>2022</v>
      </c>
      <c r="L1021" s="3">
        <v>501</v>
      </c>
      <c r="M1021" s="3" t="s">
        <v>331</v>
      </c>
      <c r="N1021" s="2" t="str">
        <f>Tbl_BalanceHistory[[#This Row],[ProgramCode]]&amp;": "&amp;Tbl_BalanceHistory[[#This Row],[Program Name]]</f>
        <v>501: Forest Management</v>
      </c>
      <c r="O1021" s="3" t="s">
        <v>886</v>
      </c>
      <c r="P1021" s="1" t="str">
        <f>IF(Tbl_BalanceHistory[[#This Row],[FundCode]]="0100","GF",IF(Tbl_BalanceHistory[[#This Row],[FundCode]]="01000","GF","Hi Ed / OCR"))</f>
        <v>GF</v>
      </c>
      <c r="Q1021" s="5">
        <v>22078192</v>
      </c>
      <c r="R1021" s="5">
        <v>21391491.309999999</v>
      </c>
      <c r="S1021" s="5">
        <v>686700.69</v>
      </c>
      <c r="T1021" s="5">
        <v>0</v>
      </c>
      <c r="U1021" s="3"/>
      <c r="V1021" s="5">
        <v>686700.69</v>
      </c>
      <c r="W1021" s="5"/>
      <c r="X1021" s="5">
        <v>0</v>
      </c>
      <c r="Y1021" s="5">
        <v>76182</v>
      </c>
      <c r="Z1021" s="5">
        <f>Tbl_BalanceHistory[[#This Row],[Discretionary Recommended - Pre 2022]]+Tbl_BalanceHistory[[#This Row],[Discretionary Balance Recommended: Policy]]+Tbl_BalanceHistory[[#This Row],[Discretionary Balance Recommended: Commitments]]</f>
        <v>76182</v>
      </c>
      <c r="AA1021" s="5">
        <f>Tbl_BalanceHistory[[#This Row],[Discretionary Balance]]-Tbl_BalanceHistory[[#This Row],[Discretionary Reappropriation]]</f>
        <v>610518.68999999994</v>
      </c>
      <c r="AB1021" s="2"/>
      <c r="AC1021" s="2"/>
      <c r="AD1021" s="2" t="s">
        <v>1825</v>
      </c>
      <c r="AE1021" s="2"/>
    </row>
    <row r="1022" spans="1:31" ht="285" x14ac:dyDescent="0.25">
      <c r="A1022" s="2" t="s">
        <v>304</v>
      </c>
      <c r="B1022" s="3">
        <v>5</v>
      </c>
      <c r="C1022" s="3">
        <v>411</v>
      </c>
      <c r="D1022" s="3" t="s">
        <v>329</v>
      </c>
      <c r="E1022" s="3" t="str">
        <f>_xlfn.XLOOKUP(Tbl_BalanceHistory[[#This Row],[RespAgy]],Tbl_Agencies[Agy Code],Tbl_Agencies[Agy Sort])</f>
        <v>067000</v>
      </c>
      <c r="F1022" s="2" t="str">
        <f>Tbl_BalanceHistory[[#This Row],[RespAgy]]&amp;": "&amp;Tbl_BalanceHistory[[#This Row],[RespAgency]]</f>
        <v>411: Department of Forestry</v>
      </c>
      <c r="G1022" s="3">
        <v>411</v>
      </c>
      <c r="H1022" s="3" t="s">
        <v>329</v>
      </c>
      <c r="I1022" s="3" t="str">
        <f>_xlfn.XLOOKUP(Tbl_BalanceHistory[[#This Row],[AgyCode]],Tbl_Agencies[Agy Code],Tbl_Agencies[Agy Sort])</f>
        <v>067000</v>
      </c>
      <c r="J1022" s="2" t="str">
        <f>Tbl_BalanceHistory[[#This Row],[AgyCode]]&amp;": "&amp;Tbl_BalanceHistory[[#This Row],[Agency Name]]</f>
        <v>411: Department of Forestry</v>
      </c>
      <c r="K1022" s="1">
        <v>2023</v>
      </c>
      <c r="L1022" s="3">
        <v>501</v>
      </c>
      <c r="M1022" s="3" t="s">
        <v>331</v>
      </c>
      <c r="N1022" s="2" t="str">
        <f>Tbl_BalanceHistory[[#This Row],[ProgramCode]]&amp;": "&amp;Tbl_BalanceHistory[[#This Row],[Program Name]]</f>
        <v>501: Forest Management</v>
      </c>
      <c r="O1022" s="3" t="s">
        <v>886</v>
      </c>
      <c r="P1022" s="1" t="str">
        <f>IF(Tbl_BalanceHistory[[#This Row],[FundCode]]="0100","GF",IF(Tbl_BalanceHistory[[#This Row],[FundCode]]="01000","GF","Hi Ed / OCR"))</f>
        <v>GF</v>
      </c>
      <c r="Q1022" s="5">
        <v>29518482</v>
      </c>
      <c r="R1022" s="5">
        <v>25659380.68</v>
      </c>
      <c r="S1022" s="5">
        <v>3859101.32</v>
      </c>
      <c r="T1022" s="5">
        <v>0</v>
      </c>
      <c r="U1022" s="3"/>
      <c r="V1022" s="5">
        <v>3859101.32</v>
      </c>
      <c r="W1022" s="5">
        <v>0</v>
      </c>
      <c r="X1022" s="5">
        <v>1756869</v>
      </c>
      <c r="Y1022" s="5">
        <v>0</v>
      </c>
      <c r="Z1022" s="5">
        <v>1756869</v>
      </c>
      <c r="AA1022" s="5">
        <v>2102232.3199999998</v>
      </c>
      <c r="AB1022" s="2"/>
      <c r="AC1022" s="2" t="s">
        <v>2372</v>
      </c>
      <c r="AD1022" s="2"/>
      <c r="AE1022" s="2" t="s">
        <v>2373</v>
      </c>
    </row>
    <row r="1023" spans="1:31" ht="60" x14ac:dyDescent="0.25">
      <c r="A1023" s="2" t="s">
        <v>304</v>
      </c>
      <c r="B1023" s="3">
        <v>5</v>
      </c>
      <c r="C1023" s="3">
        <v>411</v>
      </c>
      <c r="D1023" s="3" t="s">
        <v>329</v>
      </c>
      <c r="E1023" s="3" t="str">
        <f>_xlfn.XLOOKUP(Tbl_BalanceHistory[[#This Row],[RespAgy]],Tbl_Agencies[Agy Code],Tbl_Agencies[Agy Sort])</f>
        <v>067000</v>
      </c>
      <c r="F1023" s="2" t="str">
        <f>Tbl_BalanceHistory[[#This Row],[RespAgy]]&amp;": "&amp;Tbl_BalanceHistory[[#This Row],[RespAgency]]</f>
        <v>411: Department of Forestry</v>
      </c>
      <c r="G1023" s="3">
        <v>411</v>
      </c>
      <c r="H1023" s="3" t="s">
        <v>329</v>
      </c>
      <c r="I1023" s="3" t="str">
        <f>_xlfn.XLOOKUP(Tbl_BalanceHistory[[#This Row],[AgyCode]],Tbl_Agencies[Agy Code],Tbl_Agencies[Agy Sort])</f>
        <v>067000</v>
      </c>
      <c r="J1023" s="2" t="str">
        <f>Tbl_BalanceHistory[[#This Row],[AgyCode]]&amp;": "&amp;Tbl_BalanceHistory[[#This Row],[Agency Name]]</f>
        <v>411: Department of Forestry</v>
      </c>
      <c r="K1023" s="1">
        <v>2024</v>
      </c>
      <c r="L1023" s="3">
        <v>501</v>
      </c>
      <c r="M1023" s="3" t="s">
        <v>331</v>
      </c>
      <c r="N1023" s="2" t="str">
        <f>Tbl_BalanceHistory[[#This Row],[ProgramCode]]&amp;": "&amp;Tbl_BalanceHistory[[#This Row],[Program Name]]</f>
        <v>501: Forest Management</v>
      </c>
      <c r="O1023" s="3" t="s">
        <v>886</v>
      </c>
      <c r="P1023" s="1" t="str">
        <f>IF(Tbl_BalanceHistory[[#This Row],[FundCode]]="0100","GF",IF(Tbl_BalanceHistory[[#This Row],[FundCode]]="01000","GF","Hi Ed / OCR"))</f>
        <v>GF</v>
      </c>
      <c r="Q1023" s="5">
        <v>26907947</v>
      </c>
      <c r="R1023" s="5">
        <v>25422450.859999999</v>
      </c>
      <c r="S1023" s="5">
        <v>1485496.14</v>
      </c>
      <c r="T1023" s="5">
        <v>0</v>
      </c>
      <c r="U1023" s="3"/>
      <c r="V1023" s="5">
        <v>1485496.14</v>
      </c>
      <c r="W1023" s="5">
        <v>0</v>
      </c>
      <c r="X1023" s="5">
        <v>701572.89</v>
      </c>
      <c r="Y1023" s="5">
        <v>0</v>
      </c>
      <c r="Z1023" s="5">
        <v>701572.89</v>
      </c>
      <c r="AA1023" s="5">
        <v>783923.24999999988</v>
      </c>
      <c r="AB1023" s="2"/>
      <c r="AC1023" s="2" t="s">
        <v>2536</v>
      </c>
      <c r="AD1023" s="2"/>
      <c r="AE1023" s="2"/>
    </row>
    <row r="1024" spans="1:31" ht="30" x14ac:dyDescent="0.25">
      <c r="A1024" s="2" t="s">
        <v>333</v>
      </c>
      <c r="B1024" s="3">
        <v>6</v>
      </c>
      <c r="C1024" s="3">
        <v>330</v>
      </c>
      <c r="D1024" s="3" t="s">
        <v>132</v>
      </c>
      <c r="E1024" s="3" t="str">
        <f>_xlfn.XLOOKUP(Tbl_BalanceHistory[[#This Row],[RespAgy]],Tbl_Agencies[Agy Code],Tbl_Agencies[Agy Sort])</f>
        <v>030566</v>
      </c>
      <c r="F1024" s="2" t="str">
        <f>Tbl_BalanceHistory[[#This Row],[RespAgy]]&amp;": "&amp;Tbl_BalanceHistory[[#This Row],[RespAgency]]</f>
        <v>330: Virginia-Israel Advisory Board</v>
      </c>
      <c r="G1024" s="3">
        <v>330</v>
      </c>
      <c r="H1024" s="3" t="s">
        <v>132</v>
      </c>
      <c r="I1024" s="3" t="str">
        <f>_xlfn.XLOOKUP(Tbl_BalanceHistory[[#This Row],[AgyCode]],Tbl_Agencies[Agy Code],Tbl_Agencies[Agy Sort])</f>
        <v>030566</v>
      </c>
      <c r="J1024" s="2" t="str">
        <f>Tbl_BalanceHistory[[#This Row],[AgyCode]]&amp;": "&amp;Tbl_BalanceHistory[[#This Row],[Agency Name]]</f>
        <v>330: Virginia-Israel Advisory Board</v>
      </c>
      <c r="K1024" s="1">
        <v>2014</v>
      </c>
      <c r="L1024" s="3">
        <v>534</v>
      </c>
      <c r="M1024" s="3" t="s">
        <v>82</v>
      </c>
      <c r="N1024" s="2" t="str">
        <f>Tbl_BalanceHistory[[#This Row],[ProgramCode]]&amp;": "&amp;Tbl_BalanceHistory[[#This Row],[Program Name]]</f>
        <v>534: Economic Development Services</v>
      </c>
      <c r="O1024" s="3" t="s">
        <v>1730</v>
      </c>
      <c r="P1024" s="1" t="str">
        <f>IF(Tbl_BalanceHistory[[#This Row],[FundCode]]="0100","GF",IF(Tbl_BalanceHistory[[#This Row],[FundCode]]="01000","GF","Hi Ed / OCR"))</f>
        <v>GF</v>
      </c>
      <c r="Q1024" s="5">
        <v>177873</v>
      </c>
      <c r="R1024" s="5">
        <v>176247.3</v>
      </c>
      <c r="S1024" s="5">
        <v>1625</v>
      </c>
      <c r="T1024" s="5">
        <v>0</v>
      </c>
      <c r="U1024" s="3"/>
      <c r="V1024" s="5">
        <v>1625</v>
      </c>
      <c r="W1024" s="5">
        <v>0</v>
      </c>
      <c r="X1024" s="5"/>
      <c r="Y1024" s="5"/>
      <c r="Z1024" s="5">
        <f>Tbl_BalanceHistory[[#This Row],[Discretionary Recommended - Pre 2022]]+Tbl_BalanceHistory[[#This Row],[Discretionary Balance Recommended: Policy]]+Tbl_BalanceHistory[[#This Row],[Discretionary Balance Recommended: Commitments]]</f>
        <v>0</v>
      </c>
      <c r="AA1024" s="5">
        <f>Tbl_BalanceHistory[[#This Row],[Discretionary Balance]]-Tbl_BalanceHistory[[#This Row],[Discretionary Reappropriation]]</f>
        <v>1625</v>
      </c>
      <c r="AB1024" s="2"/>
      <c r="AC1024" s="2"/>
      <c r="AD1024" s="2"/>
      <c r="AE1024" s="2"/>
    </row>
    <row r="1025" spans="1:31" ht="30" x14ac:dyDescent="0.25">
      <c r="A1025" s="2" t="s">
        <v>333</v>
      </c>
      <c r="B1025" s="3">
        <v>6</v>
      </c>
      <c r="C1025" s="3">
        <v>330</v>
      </c>
      <c r="D1025" s="3" t="s">
        <v>132</v>
      </c>
      <c r="E1025" s="3" t="str">
        <f>_xlfn.XLOOKUP(Tbl_BalanceHistory[[#This Row],[RespAgy]],Tbl_Agencies[Agy Code],Tbl_Agencies[Agy Sort])</f>
        <v>030566</v>
      </c>
      <c r="F1025" s="2" t="str">
        <f>Tbl_BalanceHistory[[#This Row],[RespAgy]]&amp;": "&amp;Tbl_BalanceHistory[[#This Row],[RespAgency]]</f>
        <v>330: Virginia-Israel Advisory Board</v>
      </c>
      <c r="G1025" s="3">
        <v>330</v>
      </c>
      <c r="H1025" s="3" t="s">
        <v>132</v>
      </c>
      <c r="I1025" s="3" t="str">
        <f>_xlfn.XLOOKUP(Tbl_BalanceHistory[[#This Row],[AgyCode]],Tbl_Agencies[Agy Code],Tbl_Agencies[Agy Sort])</f>
        <v>030566</v>
      </c>
      <c r="J1025" s="2" t="str">
        <f>Tbl_BalanceHistory[[#This Row],[AgyCode]]&amp;": "&amp;Tbl_BalanceHistory[[#This Row],[Agency Name]]</f>
        <v>330: Virginia-Israel Advisory Board</v>
      </c>
      <c r="K1025" s="1">
        <v>2015</v>
      </c>
      <c r="L1025" s="3">
        <v>534</v>
      </c>
      <c r="M1025" s="3" t="s">
        <v>82</v>
      </c>
      <c r="N1025" s="2" t="str">
        <f>Tbl_BalanceHistory[[#This Row],[ProgramCode]]&amp;": "&amp;Tbl_BalanceHistory[[#This Row],[Program Name]]</f>
        <v>534: Economic Development Services</v>
      </c>
      <c r="O1025" s="3" t="s">
        <v>1730</v>
      </c>
      <c r="P1025" s="1" t="str">
        <f>IF(Tbl_BalanceHistory[[#This Row],[FundCode]]="0100","GF",IF(Tbl_BalanceHistory[[#This Row],[FundCode]]="01000","GF","Hi Ed / OCR"))</f>
        <v>GF</v>
      </c>
      <c r="Q1025" s="5">
        <v>204227</v>
      </c>
      <c r="R1025" s="5">
        <v>202788</v>
      </c>
      <c r="S1025" s="5">
        <v>1438</v>
      </c>
      <c r="T1025" s="5">
        <v>0</v>
      </c>
      <c r="U1025" s="3"/>
      <c r="V1025" s="5">
        <v>1438</v>
      </c>
      <c r="W1025" s="5">
        <v>0</v>
      </c>
      <c r="X1025" s="5"/>
      <c r="Y1025" s="5"/>
      <c r="Z1025" s="5">
        <f>Tbl_BalanceHistory[[#This Row],[Discretionary Recommended - Pre 2022]]+Tbl_BalanceHistory[[#This Row],[Discretionary Balance Recommended: Policy]]+Tbl_BalanceHistory[[#This Row],[Discretionary Balance Recommended: Commitments]]</f>
        <v>0</v>
      </c>
      <c r="AA1025" s="5">
        <f>Tbl_BalanceHistory[[#This Row],[Discretionary Balance]]-Tbl_BalanceHistory[[#This Row],[Discretionary Reappropriation]]</f>
        <v>1438</v>
      </c>
      <c r="AB1025" s="2" t="s">
        <v>1898</v>
      </c>
      <c r="AC1025" s="2"/>
      <c r="AD1025" s="2"/>
      <c r="AE1025" s="2"/>
    </row>
    <row r="1026" spans="1:31" ht="120" x14ac:dyDescent="0.25">
      <c r="A1026" s="2" t="s">
        <v>333</v>
      </c>
      <c r="B1026" s="3">
        <v>6</v>
      </c>
      <c r="C1026" s="3">
        <v>330</v>
      </c>
      <c r="D1026" s="3" t="s">
        <v>132</v>
      </c>
      <c r="E1026" s="3" t="str">
        <f>_xlfn.XLOOKUP(Tbl_BalanceHistory[[#This Row],[RespAgy]],Tbl_Agencies[Agy Code],Tbl_Agencies[Agy Sort])</f>
        <v>030566</v>
      </c>
      <c r="F1026" s="2" t="str">
        <f>Tbl_BalanceHistory[[#This Row],[RespAgy]]&amp;": "&amp;Tbl_BalanceHistory[[#This Row],[RespAgency]]</f>
        <v>330: Virginia-Israel Advisory Board</v>
      </c>
      <c r="G1026" s="3">
        <v>330</v>
      </c>
      <c r="H1026" s="3" t="s">
        <v>132</v>
      </c>
      <c r="I1026" s="3" t="str">
        <f>_xlfn.XLOOKUP(Tbl_BalanceHistory[[#This Row],[AgyCode]],Tbl_Agencies[Agy Code],Tbl_Agencies[Agy Sort])</f>
        <v>030566</v>
      </c>
      <c r="J1026" s="2" t="str">
        <f>Tbl_BalanceHistory[[#This Row],[AgyCode]]&amp;": "&amp;Tbl_BalanceHistory[[#This Row],[Agency Name]]</f>
        <v>330: Virginia-Israel Advisory Board</v>
      </c>
      <c r="K1026" s="1">
        <v>2016</v>
      </c>
      <c r="L1026" s="3">
        <v>534</v>
      </c>
      <c r="M1026" s="3" t="s">
        <v>82</v>
      </c>
      <c r="N1026" s="2" t="str">
        <f>Tbl_BalanceHistory[[#This Row],[ProgramCode]]&amp;": "&amp;Tbl_BalanceHistory[[#This Row],[Program Name]]</f>
        <v>534: Economic Development Services</v>
      </c>
      <c r="O1026" s="3" t="s">
        <v>1730</v>
      </c>
      <c r="P1026" s="1" t="str">
        <f>IF(Tbl_BalanceHistory[[#This Row],[FundCode]]="0100","GF",IF(Tbl_BalanceHistory[[#This Row],[FundCode]]="01000","GF","Hi Ed / OCR"))</f>
        <v>GF</v>
      </c>
      <c r="Q1026" s="5">
        <v>208925</v>
      </c>
      <c r="R1026" s="5">
        <v>195084.09</v>
      </c>
      <c r="S1026" s="5">
        <v>13840</v>
      </c>
      <c r="T1026" s="5">
        <v>0</v>
      </c>
      <c r="U1026" s="3"/>
      <c r="V1026" s="5">
        <v>13840</v>
      </c>
      <c r="W1026" s="5">
        <v>13840</v>
      </c>
      <c r="X1026" s="5"/>
      <c r="Y1026" s="5"/>
      <c r="Z1026" s="5">
        <f>Tbl_BalanceHistory[[#This Row],[Discretionary Recommended - Pre 2022]]+Tbl_BalanceHistory[[#This Row],[Discretionary Balance Recommended: Policy]]+Tbl_BalanceHistory[[#This Row],[Discretionary Balance Recommended: Commitments]]</f>
        <v>13840</v>
      </c>
      <c r="AA1026" s="5">
        <f>Tbl_BalanceHistory[[#This Row],[Discretionary Balance]]-Tbl_BalanceHistory[[#This Row],[Discretionary Reappropriation]]</f>
        <v>0</v>
      </c>
      <c r="AB1026" s="2" t="s">
        <v>1899</v>
      </c>
      <c r="AC1026" s="2"/>
      <c r="AD1026" s="2"/>
      <c r="AE1026" s="2"/>
    </row>
    <row r="1027" spans="1:31" ht="105" x14ac:dyDescent="0.25">
      <c r="A1027" s="2" t="s">
        <v>333</v>
      </c>
      <c r="B1027" s="3">
        <v>6</v>
      </c>
      <c r="C1027" s="3">
        <v>330</v>
      </c>
      <c r="D1027" s="3" t="s">
        <v>132</v>
      </c>
      <c r="E1027" s="3" t="str">
        <f>_xlfn.XLOOKUP(Tbl_BalanceHistory[[#This Row],[RespAgy]],Tbl_Agencies[Agy Code],Tbl_Agencies[Agy Sort])</f>
        <v>030566</v>
      </c>
      <c r="F1027" s="2" t="str">
        <f>Tbl_BalanceHistory[[#This Row],[RespAgy]]&amp;": "&amp;Tbl_BalanceHistory[[#This Row],[RespAgency]]</f>
        <v>330: Virginia-Israel Advisory Board</v>
      </c>
      <c r="G1027" s="3">
        <v>330</v>
      </c>
      <c r="H1027" s="3" t="s">
        <v>132</v>
      </c>
      <c r="I1027" s="3" t="str">
        <f>_xlfn.XLOOKUP(Tbl_BalanceHistory[[#This Row],[AgyCode]],Tbl_Agencies[Agy Code],Tbl_Agencies[Agy Sort])</f>
        <v>030566</v>
      </c>
      <c r="J1027" s="2" t="str">
        <f>Tbl_BalanceHistory[[#This Row],[AgyCode]]&amp;": "&amp;Tbl_BalanceHistory[[#This Row],[Agency Name]]</f>
        <v>330: Virginia-Israel Advisory Board</v>
      </c>
      <c r="K1027" s="1">
        <v>2017</v>
      </c>
      <c r="L1027" s="3">
        <v>534</v>
      </c>
      <c r="M1027" s="3" t="s">
        <v>82</v>
      </c>
      <c r="N1027" s="2" t="str">
        <f>Tbl_BalanceHistory[[#This Row],[ProgramCode]]&amp;": "&amp;Tbl_BalanceHistory[[#This Row],[Program Name]]</f>
        <v>534: Economic Development Services</v>
      </c>
      <c r="O1027" s="3" t="s">
        <v>886</v>
      </c>
      <c r="P1027" s="1" t="str">
        <f>IF(Tbl_BalanceHistory[[#This Row],[FundCode]]="0100","GF",IF(Tbl_BalanceHistory[[#This Row],[FundCode]]="01000","GF","Hi Ed / OCR"))</f>
        <v>GF</v>
      </c>
      <c r="Q1027" s="5">
        <v>224360</v>
      </c>
      <c r="R1027" s="5">
        <v>194519.3</v>
      </c>
      <c r="S1027" s="5">
        <v>29840</v>
      </c>
      <c r="T1027" s="5">
        <v>0</v>
      </c>
      <c r="U1027" s="3"/>
      <c r="V1027" s="5">
        <v>29840</v>
      </c>
      <c r="W1027" s="5">
        <v>29840</v>
      </c>
      <c r="X1027" s="5"/>
      <c r="Y1027" s="5"/>
      <c r="Z1027" s="5">
        <f>Tbl_BalanceHistory[[#This Row],[Discretionary Recommended - Pre 2022]]+Tbl_BalanceHistory[[#This Row],[Discretionary Balance Recommended: Policy]]+Tbl_BalanceHistory[[#This Row],[Discretionary Balance Recommended: Commitments]]</f>
        <v>29840</v>
      </c>
      <c r="AA1027" s="5">
        <f>Tbl_BalanceHistory[[#This Row],[Discretionary Balance]]-Tbl_BalanceHistory[[#This Row],[Discretionary Reappropriation]]</f>
        <v>0</v>
      </c>
      <c r="AB1027" s="2" t="s">
        <v>1900</v>
      </c>
      <c r="AC1027" s="2"/>
      <c r="AD1027" s="2"/>
      <c r="AE1027" s="2"/>
    </row>
    <row r="1028" spans="1:31" ht="240" x14ac:dyDescent="0.25">
      <c r="A1028" s="2" t="s">
        <v>333</v>
      </c>
      <c r="B1028" s="3">
        <v>6</v>
      </c>
      <c r="C1028" s="3">
        <v>330</v>
      </c>
      <c r="D1028" s="3" t="s">
        <v>132</v>
      </c>
      <c r="E1028" s="3" t="str">
        <f>_xlfn.XLOOKUP(Tbl_BalanceHistory[[#This Row],[RespAgy]],Tbl_Agencies[Agy Code],Tbl_Agencies[Agy Sort])</f>
        <v>030566</v>
      </c>
      <c r="F1028" s="2" t="str">
        <f>Tbl_BalanceHistory[[#This Row],[RespAgy]]&amp;": "&amp;Tbl_BalanceHistory[[#This Row],[RespAgency]]</f>
        <v>330: Virginia-Israel Advisory Board</v>
      </c>
      <c r="G1028" s="3">
        <v>330</v>
      </c>
      <c r="H1028" s="3" t="s">
        <v>132</v>
      </c>
      <c r="I1028" s="3" t="str">
        <f>_xlfn.XLOOKUP(Tbl_BalanceHistory[[#This Row],[AgyCode]],Tbl_Agencies[Agy Code],Tbl_Agencies[Agy Sort])</f>
        <v>030566</v>
      </c>
      <c r="J1028" s="2" t="str">
        <f>Tbl_BalanceHistory[[#This Row],[AgyCode]]&amp;": "&amp;Tbl_BalanceHistory[[#This Row],[Agency Name]]</f>
        <v>330: Virginia-Israel Advisory Board</v>
      </c>
      <c r="K1028" s="1">
        <v>2018</v>
      </c>
      <c r="L1028" s="3">
        <v>534</v>
      </c>
      <c r="M1028" s="3" t="s">
        <v>82</v>
      </c>
      <c r="N1028" s="2" t="str">
        <f>Tbl_BalanceHistory[[#This Row],[ProgramCode]]&amp;": "&amp;Tbl_BalanceHistory[[#This Row],[Program Name]]</f>
        <v>534: Economic Development Services</v>
      </c>
      <c r="O1028" s="3" t="s">
        <v>886</v>
      </c>
      <c r="P1028" s="1" t="str">
        <f>IF(Tbl_BalanceHistory[[#This Row],[FundCode]]="0100","GF",IF(Tbl_BalanceHistory[[#This Row],[FundCode]]="01000","GF","Hi Ed / OCR"))</f>
        <v>GF</v>
      </c>
      <c r="Q1028" s="5">
        <v>244723</v>
      </c>
      <c r="R1028" s="5">
        <v>113060.92</v>
      </c>
      <c r="S1028" s="5">
        <v>131662</v>
      </c>
      <c r="T1028" s="5">
        <v>0</v>
      </c>
      <c r="U1028" s="3"/>
      <c r="V1028" s="5">
        <v>131662</v>
      </c>
      <c r="W1028" s="5">
        <v>0</v>
      </c>
      <c r="X1028" s="5"/>
      <c r="Y1028" s="5"/>
      <c r="Z1028" s="5">
        <f>Tbl_BalanceHistory[[#This Row],[Discretionary Recommended - Pre 2022]]+Tbl_BalanceHistory[[#This Row],[Discretionary Balance Recommended: Policy]]+Tbl_BalanceHistory[[#This Row],[Discretionary Balance Recommended: Commitments]]</f>
        <v>0</v>
      </c>
      <c r="AA1028" s="5">
        <f>Tbl_BalanceHistory[[#This Row],[Discretionary Balance]]-Tbl_BalanceHistory[[#This Row],[Discretionary Reappropriation]]</f>
        <v>131662</v>
      </c>
      <c r="AB1028" s="2" t="s">
        <v>1901</v>
      </c>
      <c r="AC1028" s="2"/>
      <c r="AD1028" s="2"/>
      <c r="AE1028" s="2"/>
    </row>
    <row r="1029" spans="1:31" ht="30" x14ac:dyDescent="0.25">
      <c r="A1029" s="2" t="s">
        <v>333</v>
      </c>
      <c r="B1029" s="3">
        <v>6</v>
      </c>
      <c r="C1029" s="3">
        <v>330</v>
      </c>
      <c r="D1029" s="3" t="s">
        <v>132</v>
      </c>
      <c r="E1029" s="3" t="str">
        <f>_xlfn.XLOOKUP(Tbl_BalanceHistory[[#This Row],[RespAgy]],Tbl_Agencies[Agy Code],Tbl_Agencies[Agy Sort])</f>
        <v>030566</v>
      </c>
      <c r="F1029" s="2" t="str">
        <f>Tbl_BalanceHistory[[#This Row],[RespAgy]]&amp;": "&amp;Tbl_BalanceHistory[[#This Row],[RespAgency]]</f>
        <v>330: Virginia-Israel Advisory Board</v>
      </c>
      <c r="G1029" s="3">
        <v>330</v>
      </c>
      <c r="H1029" s="3" t="s">
        <v>132</v>
      </c>
      <c r="I1029" s="3" t="str">
        <f>_xlfn.XLOOKUP(Tbl_BalanceHistory[[#This Row],[AgyCode]],Tbl_Agencies[Agy Code],Tbl_Agencies[Agy Sort])</f>
        <v>030566</v>
      </c>
      <c r="J1029" s="2" t="str">
        <f>Tbl_BalanceHistory[[#This Row],[AgyCode]]&amp;": "&amp;Tbl_BalanceHistory[[#This Row],[Agency Name]]</f>
        <v>330: Virginia-Israel Advisory Board</v>
      </c>
      <c r="K1029" s="1">
        <v>2019</v>
      </c>
      <c r="L1029" s="3">
        <v>534</v>
      </c>
      <c r="M1029" s="3" t="s">
        <v>82</v>
      </c>
      <c r="N1029" s="2" t="str">
        <f>Tbl_BalanceHistory[[#This Row],[ProgramCode]]&amp;": "&amp;Tbl_BalanceHistory[[#This Row],[Program Name]]</f>
        <v>534: Economic Development Services</v>
      </c>
      <c r="O1029" s="3" t="s">
        <v>886</v>
      </c>
      <c r="P1029" s="1" t="str">
        <f>IF(Tbl_BalanceHistory[[#This Row],[FundCode]]="0100","GF",IF(Tbl_BalanceHistory[[#This Row],[FundCode]]="01000","GF","Hi Ed / OCR"))</f>
        <v>GF</v>
      </c>
      <c r="Q1029" s="5">
        <v>347645</v>
      </c>
      <c r="R1029" s="5">
        <v>217406.02</v>
      </c>
      <c r="S1029" s="5">
        <v>130238.98</v>
      </c>
      <c r="T1029" s="5">
        <v>130238.98</v>
      </c>
      <c r="U1029" s="3" t="s">
        <v>1733</v>
      </c>
      <c r="V1029" s="5">
        <v>0</v>
      </c>
      <c r="W1029" s="5">
        <v>0</v>
      </c>
      <c r="X1029" s="5"/>
      <c r="Y1029" s="5"/>
      <c r="Z1029" s="5">
        <f>Tbl_BalanceHistory[[#This Row],[Discretionary Recommended - Pre 2022]]+Tbl_BalanceHistory[[#This Row],[Discretionary Balance Recommended: Policy]]+Tbl_BalanceHistory[[#This Row],[Discretionary Balance Recommended: Commitments]]</f>
        <v>0</v>
      </c>
      <c r="AA1029" s="5">
        <f>Tbl_BalanceHistory[[#This Row],[Discretionary Balance]]-Tbl_BalanceHistory[[#This Row],[Discretionary Reappropriation]]</f>
        <v>0</v>
      </c>
      <c r="AB1029" s="2"/>
      <c r="AC1029" s="2"/>
      <c r="AD1029" s="2"/>
      <c r="AE1029" s="2"/>
    </row>
    <row r="1030" spans="1:31" ht="30" x14ac:dyDescent="0.25">
      <c r="A1030" s="2" t="s">
        <v>333</v>
      </c>
      <c r="B1030" s="3">
        <v>6</v>
      </c>
      <c r="C1030" s="3">
        <v>192</v>
      </c>
      <c r="D1030" s="3" t="s">
        <v>335</v>
      </c>
      <c r="E1030" s="3" t="str">
        <f>_xlfn.XLOOKUP(Tbl_BalanceHistory[[#This Row],[RespAgy]],Tbl_Agencies[Agy Code],Tbl_Agencies[Agy Sort])</f>
        <v>069000</v>
      </c>
      <c r="F1030" s="2" t="str">
        <f>Tbl_BalanceHistory[[#This Row],[RespAgy]]&amp;": "&amp;Tbl_BalanceHistory[[#This Row],[RespAgency]]</f>
        <v>192: Secretary of Commerce and Trade</v>
      </c>
      <c r="G1030" s="3">
        <v>192</v>
      </c>
      <c r="H1030" s="3" t="s">
        <v>335</v>
      </c>
      <c r="I1030" s="3" t="str">
        <f>_xlfn.XLOOKUP(Tbl_BalanceHistory[[#This Row],[AgyCode]],Tbl_Agencies[Agy Code],Tbl_Agencies[Agy Sort])</f>
        <v>069000</v>
      </c>
      <c r="J1030" s="2" t="str">
        <f>Tbl_BalanceHistory[[#This Row],[AgyCode]]&amp;": "&amp;Tbl_BalanceHistory[[#This Row],[Agency Name]]</f>
        <v>192: Secretary of Commerce and Trade</v>
      </c>
      <c r="K1030" s="1">
        <v>2014</v>
      </c>
      <c r="L1030" s="3">
        <v>534</v>
      </c>
      <c r="M1030" s="3" t="s">
        <v>82</v>
      </c>
      <c r="N1030" s="2" t="str">
        <f>Tbl_BalanceHistory[[#This Row],[ProgramCode]]&amp;": "&amp;Tbl_BalanceHistory[[#This Row],[Program Name]]</f>
        <v>534: Economic Development Services</v>
      </c>
      <c r="O1030" s="3" t="s">
        <v>1730</v>
      </c>
      <c r="P1030" s="1" t="str">
        <f>IF(Tbl_BalanceHistory[[#This Row],[FundCode]]="0100","GF",IF(Tbl_BalanceHistory[[#This Row],[FundCode]]="01000","GF","Hi Ed / OCR"))</f>
        <v>GF</v>
      </c>
      <c r="Q1030" s="5">
        <v>5000000</v>
      </c>
      <c r="R1030" s="5">
        <v>5000000</v>
      </c>
      <c r="S1030" s="5">
        <v>0</v>
      </c>
      <c r="T1030" s="5">
        <v>0</v>
      </c>
      <c r="U1030" s="3"/>
      <c r="V1030" s="5">
        <v>0</v>
      </c>
      <c r="W1030" s="5">
        <v>0</v>
      </c>
      <c r="X1030" s="5"/>
      <c r="Y1030" s="5"/>
      <c r="Z1030" s="5">
        <f>Tbl_BalanceHistory[[#This Row],[Discretionary Recommended - Pre 2022]]+Tbl_BalanceHistory[[#This Row],[Discretionary Balance Recommended: Policy]]+Tbl_BalanceHistory[[#This Row],[Discretionary Balance Recommended: Commitments]]</f>
        <v>0</v>
      </c>
      <c r="AA1030" s="5">
        <f>Tbl_BalanceHistory[[#This Row],[Discretionary Balance]]-Tbl_BalanceHistory[[#This Row],[Discretionary Reappropriation]]</f>
        <v>0</v>
      </c>
      <c r="AB1030" s="2"/>
      <c r="AC1030" s="2"/>
      <c r="AD1030" s="2"/>
      <c r="AE1030" s="2"/>
    </row>
    <row r="1031" spans="1:31" ht="30" x14ac:dyDescent="0.25">
      <c r="A1031" s="2" t="s">
        <v>333</v>
      </c>
      <c r="B1031" s="3">
        <v>6</v>
      </c>
      <c r="C1031" s="3">
        <v>192</v>
      </c>
      <c r="D1031" s="3" t="s">
        <v>335</v>
      </c>
      <c r="E1031" s="3" t="str">
        <f>_xlfn.XLOOKUP(Tbl_BalanceHistory[[#This Row],[RespAgy]],Tbl_Agencies[Agy Code],Tbl_Agencies[Agy Sort])</f>
        <v>069000</v>
      </c>
      <c r="F1031" s="2" t="str">
        <f>Tbl_BalanceHistory[[#This Row],[RespAgy]]&amp;": "&amp;Tbl_BalanceHistory[[#This Row],[RespAgency]]</f>
        <v>192: Secretary of Commerce and Trade</v>
      </c>
      <c r="G1031" s="3">
        <v>192</v>
      </c>
      <c r="H1031" s="3" t="s">
        <v>335</v>
      </c>
      <c r="I1031" s="3" t="str">
        <f>_xlfn.XLOOKUP(Tbl_BalanceHistory[[#This Row],[AgyCode]],Tbl_Agencies[Agy Code],Tbl_Agencies[Agy Sort])</f>
        <v>069000</v>
      </c>
      <c r="J1031" s="2" t="str">
        <f>Tbl_BalanceHistory[[#This Row],[AgyCode]]&amp;": "&amp;Tbl_BalanceHistory[[#This Row],[Agency Name]]</f>
        <v>192: Secretary of Commerce and Trade</v>
      </c>
      <c r="K1031" s="1">
        <v>2015</v>
      </c>
      <c r="L1031" s="3">
        <v>534</v>
      </c>
      <c r="M1031" s="3" t="s">
        <v>82</v>
      </c>
      <c r="N1031" s="2" t="str">
        <f>Tbl_BalanceHistory[[#This Row],[ProgramCode]]&amp;": "&amp;Tbl_BalanceHistory[[#This Row],[Program Name]]</f>
        <v>534: Economic Development Services</v>
      </c>
      <c r="O1031" s="3" t="s">
        <v>1730</v>
      </c>
      <c r="P1031" s="1" t="str">
        <f>IF(Tbl_BalanceHistory[[#This Row],[FundCode]]="0100","GF",IF(Tbl_BalanceHistory[[#This Row],[FundCode]]="01000","GF","Hi Ed / OCR"))</f>
        <v>GF</v>
      </c>
      <c r="Q1031" s="5">
        <v>0</v>
      </c>
      <c r="R1031" s="5">
        <v>0</v>
      </c>
      <c r="S1031" s="5">
        <v>0</v>
      </c>
      <c r="T1031" s="5">
        <v>0</v>
      </c>
      <c r="U1031" s="3"/>
      <c r="V1031" s="5">
        <v>0</v>
      </c>
      <c r="W1031" s="5">
        <v>0</v>
      </c>
      <c r="X1031" s="5"/>
      <c r="Y1031" s="5"/>
      <c r="Z1031" s="5">
        <f>Tbl_BalanceHistory[[#This Row],[Discretionary Recommended - Pre 2022]]+Tbl_BalanceHistory[[#This Row],[Discretionary Balance Recommended: Policy]]+Tbl_BalanceHistory[[#This Row],[Discretionary Balance Recommended: Commitments]]</f>
        <v>0</v>
      </c>
      <c r="AA1031" s="5">
        <f>Tbl_BalanceHistory[[#This Row],[Discretionary Balance]]-Tbl_BalanceHistory[[#This Row],[Discretionary Reappropriation]]</f>
        <v>0</v>
      </c>
      <c r="AB1031" s="2" t="s">
        <v>1736</v>
      </c>
      <c r="AC1031" s="2"/>
      <c r="AD1031" s="2"/>
      <c r="AE1031" s="2"/>
    </row>
    <row r="1032" spans="1:31" ht="105" x14ac:dyDescent="0.25">
      <c r="A1032" s="2" t="s">
        <v>333</v>
      </c>
      <c r="B1032" s="3">
        <v>6</v>
      </c>
      <c r="C1032" s="3">
        <v>192</v>
      </c>
      <c r="D1032" s="3" t="s">
        <v>335</v>
      </c>
      <c r="E1032" s="3" t="str">
        <f>_xlfn.XLOOKUP(Tbl_BalanceHistory[[#This Row],[RespAgy]],Tbl_Agencies[Agy Code],Tbl_Agencies[Agy Sort])</f>
        <v>069000</v>
      </c>
      <c r="F1032" s="2" t="str">
        <f>Tbl_BalanceHistory[[#This Row],[RespAgy]]&amp;": "&amp;Tbl_BalanceHistory[[#This Row],[RespAgency]]</f>
        <v>192: Secretary of Commerce and Trade</v>
      </c>
      <c r="G1032" s="3">
        <v>192</v>
      </c>
      <c r="H1032" s="3" t="s">
        <v>335</v>
      </c>
      <c r="I1032" s="3" t="str">
        <f>_xlfn.XLOOKUP(Tbl_BalanceHistory[[#This Row],[AgyCode]],Tbl_Agencies[Agy Code],Tbl_Agencies[Agy Sort])</f>
        <v>069000</v>
      </c>
      <c r="J1032" s="2" t="str">
        <f>Tbl_BalanceHistory[[#This Row],[AgyCode]]&amp;": "&amp;Tbl_BalanceHistory[[#This Row],[Agency Name]]</f>
        <v>192: Secretary of Commerce and Trade</v>
      </c>
      <c r="K1032" s="1">
        <v>2016</v>
      </c>
      <c r="L1032" s="3">
        <v>534</v>
      </c>
      <c r="M1032" s="3" t="s">
        <v>82</v>
      </c>
      <c r="N1032" s="2" t="str">
        <f>Tbl_BalanceHistory[[#This Row],[ProgramCode]]&amp;": "&amp;Tbl_BalanceHistory[[#This Row],[Program Name]]</f>
        <v>534: Economic Development Services</v>
      </c>
      <c r="O1032" s="3" t="s">
        <v>1730</v>
      </c>
      <c r="P1032" s="1" t="str">
        <f>IF(Tbl_BalanceHistory[[#This Row],[FundCode]]="0100","GF",IF(Tbl_BalanceHistory[[#This Row],[FundCode]]="01000","GF","Hi Ed / OCR"))</f>
        <v>GF</v>
      </c>
      <c r="Q1032" s="5">
        <v>4300000</v>
      </c>
      <c r="R1032" s="5">
        <v>3500000</v>
      </c>
      <c r="S1032" s="5">
        <v>800000</v>
      </c>
      <c r="T1032" s="5">
        <v>0</v>
      </c>
      <c r="U1032" s="3"/>
      <c r="V1032" s="5">
        <v>800000</v>
      </c>
      <c r="W1032" s="5">
        <v>0</v>
      </c>
      <c r="X1032" s="5"/>
      <c r="Y1032" s="5"/>
      <c r="Z1032" s="5">
        <f>Tbl_BalanceHistory[[#This Row],[Discretionary Recommended - Pre 2022]]+Tbl_BalanceHistory[[#This Row],[Discretionary Balance Recommended: Policy]]+Tbl_BalanceHistory[[#This Row],[Discretionary Balance Recommended: Commitments]]</f>
        <v>0</v>
      </c>
      <c r="AA1032" s="5">
        <f>Tbl_BalanceHistory[[#This Row],[Discretionary Balance]]-Tbl_BalanceHistory[[#This Row],[Discretionary Reappropriation]]</f>
        <v>800000</v>
      </c>
      <c r="AB1032" s="2" t="s">
        <v>1826</v>
      </c>
      <c r="AC1032" s="2"/>
      <c r="AD1032" s="2"/>
      <c r="AE1032" s="2"/>
    </row>
    <row r="1033" spans="1:31" ht="30" x14ac:dyDescent="0.25">
      <c r="A1033" s="2" t="s">
        <v>333</v>
      </c>
      <c r="B1033" s="3">
        <v>6</v>
      </c>
      <c r="C1033" s="3">
        <v>192</v>
      </c>
      <c r="D1033" s="3" t="s">
        <v>335</v>
      </c>
      <c r="E1033" s="3" t="str">
        <f>_xlfn.XLOOKUP(Tbl_BalanceHistory[[#This Row],[RespAgy]],Tbl_Agencies[Agy Code],Tbl_Agencies[Agy Sort])</f>
        <v>069000</v>
      </c>
      <c r="F1033" s="2" t="str">
        <f>Tbl_BalanceHistory[[#This Row],[RespAgy]]&amp;": "&amp;Tbl_BalanceHistory[[#This Row],[RespAgency]]</f>
        <v>192: Secretary of Commerce and Trade</v>
      </c>
      <c r="G1033" s="3">
        <v>192</v>
      </c>
      <c r="H1033" s="3" t="s">
        <v>335</v>
      </c>
      <c r="I1033" s="3" t="str">
        <f>_xlfn.XLOOKUP(Tbl_BalanceHistory[[#This Row],[AgyCode]],Tbl_Agencies[Agy Code],Tbl_Agencies[Agy Sort])</f>
        <v>069000</v>
      </c>
      <c r="J1033" s="2" t="str">
        <f>Tbl_BalanceHistory[[#This Row],[AgyCode]]&amp;": "&amp;Tbl_BalanceHistory[[#This Row],[Agency Name]]</f>
        <v>192: Secretary of Commerce and Trade</v>
      </c>
      <c r="K1033" s="1">
        <v>2017</v>
      </c>
      <c r="L1033" s="3">
        <v>534</v>
      </c>
      <c r="M1033" s="3" t="s">
        <v>82</v>
      </c>
      <c r="N1033" s="2" t="str">
        <f>Tbl_BalanceHistory[[#This Row],[ProgramCode]]&amp;": "&amp;Tbl_BalanceHistory[[#This Row],[Program Name]]</f>
        <v>534: Economic Development Services</v>
      </c>
      <c r="O1033" s="3" t="s">
        <v>886</v>
      </c>
      <c r="P1033" s="1" t="str">
        <f>IF(Tbl_BalanceHistory[[#This Row],[FundCode]]="0100","GF",IF(Tbl_BalanceHistory[[#This Row],[FundCode]]="01000","GF","Hi Ed / OCR"))</f>
        <v>GF</v>
      </c>
      <c r="Q1033" s="5">
        <v>3300000</v>
      </c>
      <c r="R1033" s="5">
        <v>3300000</v>
      </c>
      <c r="S1033" s="5">
        <v>0</v>
      </c>
      <c r="T1033" s="5">
        <v>0</v>
      </c>
      <c r="U1033" s="3"/>
      <c r="V1033" s="5">
        <v>0</v>
      </c>
      <c r="W1033" s="5">
        <v>0</v>
      </c>
      <c r="X1033" s="5"/>
      <c r="Y1033" s="5"/>
      <c r="Z1033" s="5">
        <f>Tbl_BalanceHistory[[#This Row],[Discretionary Recommended - Pre 2022]]+Tbl_BalanceHistory[[#This Row],[Discretionary Balance Recommended: Policy]]+Tbl_BalanceHistory[[#This Row],[Discretionary Balance Recommended: Commitments]]</f>
        <v>0</v>
      </c>
      <c r="AA1033" s="5">
        <f>Tbl_BalanceHistory[[#This Row],[Discretionary Balance]]-Tbl_BalanceHistory[[#This Row],[Discretionary Reappropriation]]</f>
        <v>0</v>
      </c>
      <c r="AB1033" s="2" t="s">
        <v>1753</v>
      </c>
      <c r="AC1033" s="2"/>
      <c r="AD1033" s="2"/>
      <c r="AE1033" s="2"/>
    </row>
    <row r="1034" spans="1:31" ht="30" x14ac:dyDescent="0.25">
      <c r="A1034" s="2" t="s">
        <v>333</v>
      </c>
      <c r="B1034" s="3">
        <v>6</v>
      </c>
      <c r="C1034" s="3">
        <v>192</v>
      </c>
      <c r="D1034" s="3" t="s">
        <v>335</v>
      </c>
      <c r="E1034" s="3" t="str">
        <f>_xlfn.XLOOKUP(Tbl_BalanceHistory[[#This Row],[RespAgy]],Tbl_Agencies[Agy Code],Tbl_Agencies[Agy Sort])</f>
        <v>069000</v>
      </c>
      <c r="F1034" s="2" t="str">
        <f>Tbl_BalanceHistory[[#This Row],[RespAgy]]&amp;": "&amp;Tbl_BalanceHistory[[#This Row],[RespAgency]]</f>
        <v>192: Secretary of Commerce and Trade</v>
      </c>
      <c r="G1034" s="3">
        <v>192</v>
      </c>
      <c r="H1034" s="3" t="s">
        <v>335</v>
      </c>
      <c r="I1034" s="3" t="str">
        <f>_xlfn.XLOOKUP(Tbl_BalanceHistory[[#This Row],[AgyCode]],Tbl_Agencies[Agy Code],Tbl_Agencies[Agy Sort])</f>
        <v>069000</v>
      </c>
      <c r="J1034" s="2" t="str">
        <f>Tbl_BalanceHistory[[#This Row],[AgyCode]]&amp;": "&amp;Tbl_BalanceHistory[[#This Row],[Agency Name]]</f>
        <v>192: Secretary of Commerce and Trade</v>
      </c>
      <c r="K1034" s="1">
        <v>2018</v>
      </c>
      <c r="L1034" s="3">
        <v>534</v>
      </c>
      <c r="M1034" s="3" t="s">
        <v>82</v>
      </c>
      <c r="N1034" s="2" t="str">
        <f>Tbl_BalanceHistory[[#This Row],[ProgramCode]]&amp;": "&amp;Tbl_BalanceHistory[[#This Row],[Program Name]]</f>
        <v>534: Economic Development Services</v>
      </c>
      <c r="O1034" s="3" t="s">
        <v>886</v>
      </c>
      <c r="P1034" s="1" t="str">
        <f>IF(Tbl_BalanceHistory[[#This Row],[FundCode]]="0100","GF",IF(Tbl_BalanceHistory[[#This Row],[FundCode]]="01000","GF","Hi Ed / OCR"))</f>
        <v>GF</v>
      </c>
      <c r="Q1034" s="5">
        <v>3150000</v>
      </c>
      <c r="R1034" s="5">
        <v>3150000</v>
      </c>
      <c r="S1034" s="5">
        <v>0</v>
      </c>
      <c r="T1034" s="5">
        <v>0</v>
      </c>
      <c r="U1034" s="3"/>
      <c r="V1034" s="5">
        <v>0</v>
      </c>
      <c r="W1034" s="5">
        <v>0</v>
      </c>
      <c r="X1034" s="5"/>
      <c r="Y1034" s="5"/>
      <c r="Z1034" s="5">
        <f>Tbl_BalanceHistory[[#This Row],[Discretionary Recommended - Pre 2022]]+Tbl_BalanceHistory[[#This Row],[Discretionary Balance Recommended: Policy]]+Tbl_BalanceHistory[[#This Row],[Discretionary Balance Recommended: Commitments]]</f>
        <v>0</v>
      </c>
      <c r="AA1034" s="5">
        <f>Tbl_BalanceHistory[[#This Row],[Discretionary Balance]]-Tbl_BalanceHistory[[#This Row],[Discretionary Reappropriation]]</f>
        <v>0</v>
      </c>
      <c r="AB1034" s="2"/>
      <c r="AC1034" s="2"/>
      <c r="AD1034" s="2"/>
      <c r="AE1034" s="2"/>
    </row>
    <row r="1035" spans="1:31" ht="30" x14ac:dyDescent="0.25">
      <c r="A1035" s="2" t="s">
        <v>333</v>
      </c>
      <c r="B1035" s="3">
        <v>6</v>
      </c>
      <c r="C1035" s="3">
        <v>192</v>
      </c>
      <c r="D1035" s="3" t="s">
        <v>335</v>
      </c>
      <c r="E1035" s="3" t="str">
        <f>_xlfn.XLOOKUP(Tbl_BalanceHistory[[#This Row],[RespAgy]],Tbl_Agencies[Agy Code],Tbl_Agencies[Agy Sort])</f>
        <v>069000</v>
      </c>
      <c r="F1035" s="2" t="str">
        <f>Tbl_BalanceHistory[[#This Row],[RespAgy]]&amp;": "&amp;Tbl_BalanceHistory[[#This Row],[RespAgency]]</f>
        <v>192: Secretary of Commerce and Trade</v>
      </c>
      <c r="G1035" s="3">
        <v>192</v>
      </c>
      <c r="H1035" s="3" t="s">
        <v>335</v>
      </c>
      <c r="I1035" s="3" t="str">
        <f>_xlfn.XLOOKUP(Tbl_BalanceHistory[[#This Row],[AgyCode]],Tbl_Agencies[Agy Code],Tbl_Agencies[Agy Sort])</f>
        <v>069000</v>
      </c>
      <c r="J1035" s="2" t="str">
        <f>Tbl_BalanceHistory[[#This Row],[AgyCode]]&amp;": "&amp;Tbl_BalanceHistory[[#This Row],[Agency Name]]</f>
        <v>192: Secretary of Commerce and Trade</v>
      </c>
      <c r="K1035" s="1">
        <v>2019</v>
      </c>
      <c r="L1035" s="3">
        <v>534</v>
      </c>
      <c r="M1035" s="3" t="s">
        <v>82</v>
      </c>
      <c r="N1035" s="2" t="str">
        <f>Tbl_BalanceHistory[[#This Row],[ProgramCode]]&amp;": "&amp;Tbl_BalanceHistory[[#This Row],[Program Name]]</f>
        <v>534: Economic Development Services</v>
      </c>
      <c r="O1035" s="3" t="s">
        <v>886</v>
      </c>
      <c r="P1035" s="1" t="str">
        <f>IF(Tbl_BalanceHistory[[#This Row],[FundCode]]="0100","GF",IF(Tbl_BalanceHistory[[#This Row],[FundCode]]="01000","GF","Hi Ed / OCR"))</f>
        <v>GF</v>
      </c>
      <c r="Q1035" s="5">
        <v>3750000</v>
      </c>
      <c r="R1035" s="5">
        <v>3750000</v>
      </c>
      <c r="S1035" s="5">
        <v>0</v>
      </c>
      <c r="T1035" s="5">
        <v>0</v>
      </c>
      <c r="U1035" s="3"/>
      <c r="V1035" s="5">
        <v>0</v>
      </c>
      <c r="W1035" s="5">
        <v>0</v>
      </c>
      <c r="X1035" s="5"/>
      <c r="Y1035" s="5"/>
      <c r="Z1035" s="5">
        <f>Tbl_BalanceHistory[[#This Row],[Discretionary Recommended - Pre 2022]]+Tbl_BalanceHistory[[#This Row],[Discretionary Balance Recommended: Policy]]+Tbl_BalanceHistory[[#This Row],[Discretionary Balance Recommended: Commitments]]</f>
        <v>0</v>
      </c>
      <c r="AA1035" s="5">
        <f>Tbl_BalanceHistory[[#This Row],[Discretionary Balance]]-Tbl_BalanceHistory[[#This Row],[Discretionary Reappropriation]]</f>
        <v>0</v>
      </c>
      <c r="AB1035" s="2"/>
      <c r="AC1035" s="2"/>
      <c r="AD1035" s="2"/>
      <c r="AE1035" s="2"/>
    </row>
    <row r="1036" spans="1:31" ht="30" x14ac:dyDescent="0.25">
      <c r="A1036" s="2" t="s">
        <v>333</v>
      </c>
      <c r="B1036" s="3">
        <v>6</v>
      </c>
      <c r="C1036" s="3">
        <v>192</v>
      </c>
      <c r="D1036" s="3" t="s">
        <v>335</v>
      </c>
      <c r="E1036" s="3" t="str">
        <f>_xlfn.XLOOKUP(Tbl_BalanceHistory[[#This Row],[RespAgy]],Tbl_Agencies[Agy Code],Tbl_Agencies[Agy Sort])</f>
        <v>069000</v>
      </c>
      <c r="F1036" s="2" t="str">
        <f>Tbl_BalanceHistory[[#This Row],[RespAgy]]&amp;": "&amp;Tbl_BalanceHistory[[#This Row],[RespAgency]]</f>
        <v>192: Secretary of Commerce and Trade</v>
      </c>
      <c r="G1036" s="3">
        <v>192</v>
      </c>
      <c r="H1036" s="3" t="s">
        <v>335</v>
      </c>
      <c r="I1036" s="3" t="str">
        <f>_xlfn.XLOOKUP(Tbl_BalanceHistory[[#This Row],[AgyCode]],Tbl_Agencies[Agy Code],Tbl_Agencies[Agy Sort])</f>
        <v>069000</v>
      </c>
      <c r="J1036" s="2" t="str">
        <f>Tbl_BalanceHistory[[#This Row],[AgyCode]]&amp;": "&amp;Tbl_BalanceHistory[[#This Row],[Agency Name]]</f>
        <v>192: Secretary of Commerce and Trade</v>
      </c>
      <c r="K1036" s="1">
        <v>2020</v>
      </c>
      <c r="L1036" s="3">
        <v>534</v>
      </c>
      <c r="M1036" s="3" t="s">
        <v>82</v>
      </c>
      <c r="N1036" s="2" t="str">
        <f>Tbl_BalanceHistory[[#This Row],[ProgramCode]]&amp;": "&amp;Tbl_BalanceHistory[[#This Row],[Program Name]]</f>
        <v>534: Economic Development Services</v>
      </c>
      <c r="O1036" s="3" t="s">
        <v>886</v>
      </c>
      <c r="P1036" s="1" t="str">
        <f>IF(Tbl_BalanceHistory[[#This Row],[FundCode]]="0100","GF",IF(Tbl_BalanceHistory[[#This Row],[FundCode]]="01000","GF","Hi Ed / OCR"))</f>
        <v>GF</v>
      </c>
      <c r="Q1036" s="5">
        <v>3750000</v>
      </c>
      <c r="R1036" s="5">
        <v>3750000</v>
      </c>
      <c r="S1036" s="5">
        <v>0</v>
      </c>
      <c r="T1036" s="5">
        <v>0</v>
      </c>
      <c r="U1036" s="3"/>
      <c r="V1036" s="5">
        <v>0</v>
      </c>
      <c r="W1036" s="5">
        <v>0</v>
      </c>
      <c r="X1036" s="5"/>
      <c r="Y1036" s="5"/>
      <c r="Z1036" s="5">
        <f>Tbl_BalanceHistory[[#This Row],[Discretionary Recommended - Pre 2022]]+Tbl_BalanceHistory[[#This Row],[Discretionary Balance Recommended: Policy]]+Tbl_BalanceHistory[[#This Row],[Discretionary Balance Recommended: Commitments]]</f>
        <v>0</v>
      </c>
      <c r="AA1036" s="5">
        <f>Tbl_BalanceHistory[[#This Row],[Discretionary Balance]]-Tbl_BalanceHistory[[#This Row],[Discretionary Reappropriation]]</f>
        <v>0</v>
      </c>
      <c r="AB1036" s="2"/>
      <c r="AC1036" s="2"/>
      <c r="AD1036" s="2"/>
      <c r="AE1036" s="2"/>
    </row>
    <row r="1037" spans="1:31" ht="30" x14ac:dyDescent="0.25">
      <c r="A1037" s="2" t="s">
        <v>333</v>
      </c>
      <c r="B1037" s="3">
        <v>6</v>
      </c>
      <c r="C1037" s="3">
        <v>192</v>
      </c>
      <c r="D1037" s="3" t="s">
        <v>335</v>
      </c>
      <c r="E1037" s="3" t="str">
        <f>_xlfn.XLOOKUP(Tbl_BalanceHistory[[#This Row],[RespAgy]],Tbl_Agencies[Agy Code],Tbl_Agencies[Agy Sort])</f>
        <v>069000</v>
      </c>
      <c r="F1037" s="2" t="str">
        <f>Tbl_BalanceHistory[[#This Row],[RespAgy]]&amp;": "&amp;Tbl_BalanceHistory[[#This Row],[RespAgency]]</f>
        <v>192: Secretary of Commerce and Trade</v>
      </c>
      <c r="G1037" s="3">
        <v>192</v>
      </c>
      <c r="H1037" s="3" t="s">
        <v>335</v>
      </c>
      <c r="I1037" s="3" t="str">
        <f>_xlfn.XLOOKUP(Tbl_BalanceHistory[[#This Row],[AgyCode]],Tbl_Agencies[Agy Code],Tbl_Agencies[Agy Sort])</f>
        <v>069000</v>
      </c>
      <c r="J1037" s="2" t="str">
        <f>Tbl_BalanceHistory[[#This Row],[AgyCode]]&amp;": "&amp;Tbl_BalanceHistory[[#This Row],[Agency Name]]</f>
        <v>192: Secretary of Commerce and Trade</v>
      </c>
      <c r="K1037" s="1">
        <v>2023</v>
      </c>
      <c r="L1037" s="3">
        <v>534</v>
      </c>
      <c r="M1037" s="3" t="s">
        <v>82</v>
      </c>
      <c r="N1037" s="2" t="str">
        <f>Tbl_BalanceHistory[[#This Row],[ProgramCode]]&amp;": "&amp;Tbl_BalanceHistory[[#This Row],[Program Name]]</f>
        <v>534: Economic Development Services</v>
      </c>
      <c r="O1037" s="3" t="s">
        <v>886</v>
      </c>
      <c r="P1037" s="1" t="str">
        <f>IF(Tbl_BalanceHistory[[#This Row],[FundCode]]="0100","GF",IF(Tbl_BalanceHistory[[#This Row],[FundCode]]="01000","GF","Hi Ed / OCR"))</f>
        <v>GF</v>
      </c>
      <c r="Q1037" s="5">
        <v>5000000</v>
      </c>
      <c r="R1037" s="5">
        <v>5000000</v>
      </c>
      <c r="S1037" s="5">
        <v>0</v>
      </c>
      <c r="T1037" s="5">
        <v>0</v>
      </c>
      <c r="U1037" s="3"/>
      <c r="V1037" s="5">
        <v>0</v>
      </c>
      <c r="W1037" s="5">
        <v>0</v>
      </c>
      <c r="X1037" s="5">
        <v>0</v>
      </c>
      <c r="Y1037" s="5">
        <v>0</v>
      </c>
      <c r="Z1037" s="5">
        <v>0</v>
      </c>
      <c r="AA1037" s="5">
        <v>0</v>
      </c>
      <c r="AB1037" s="2"/>
      <c r="AC1037" s="2"/>
      <c r="AD1037" s="2"/>
      <c r="AE1037" s="2" t="s">
        <v>2374</v>
      </c>
    </row>
    <row r="1038" spans="1:31" ht="45" x14ac:dyDescent="0.25">
      <c r="A1038" s="2" t="s">
        <v>333</v>
      </c>
      <c r="B1038" s="3">
        <v>6</v>
      </c>
      <c r="C1038" s="3">
        <v>192</v>
      </c>
      <c r="D1038" s="3" t="s">
        <v>335</v>
      </c>
      <c r="E1038" s="3" t="str">
        <f>_xlfn.XLOOKUP(Tbl_BalanceHistory[[#This Row],[RespAgy]],Tbl_Agencies[Agy Code],Tbl_Agencies[Agy Sort])</f>
        <v>069000</v>
      </c>
      <c r="F1038" s="2" t="str">
        <f>Tbl_BalanceHistory[[#This Row],[RespAgy]]&amp;": "&amp;Tbl_BalanceHistory[[#This Row],[RespAgency]]</f>
        <v>192: Secretary of Commerce and Trade</v>
      </c>
      <c r="G1038" s="3">
        <v>192</v>
      </c>
      <c r="H1038" s="3" t="s">
        <v>335</v>
      </c>
      <c r="I1038" s="3" t="str">
        <f>_xlfn.XLOOKUP(Tbl_BalanceHistory[[#This Row],[AgyCode]],Tbl_Agencies[Agy Code],Tbl_Agencies[Agy Sort])</f>
        <v>069000</v>
      </c>
      <c r="J1038" s="2" t="str">
        <f>Tbl_BalanceHistory[[#This Row],[AgyCode]]&amp;": "&amp;Tbl_BalanceHistory[[#This Row],[Agency Name]]</f>
        <v>192: Secretary of Commerce and Trade</v>
      </c>
      <c r="K1038" s="1">
        <v>2014</v>
      </c>
      <c r="L1038" s="3">
        <v>799</v>
      </c>
      <c r="M1038" s="3" t="s">
        <v>62</v>
      </c>
      <c r="N1038" s="2" t="str">
        <f>Tbl_BalanceHistory[[#This Row],[ProgramCode]]&amp;": "&amp;Tbl_BalanceHistory[[#This Row],[Program Name]]</f>
        <v>799: Administrative and Support Services</v>
      </c>
      <c r="O1038" s="3" t="s">
        <v>1730</v>
      </c>
      <c r="P1038" s="1" t="str">
        <f>IF(Tbl_BalanceHistory[[#This Row],[FundCode]]="0100","GF",IF(Tbl_BalanceHistory[[#This Row],[FundCode]]="01000","GF","Hi Ed / OCR"))</f>
        <v>GF</v>
      </c>
      <c r="Q1038" s="5">
        <v>753560</v>
      </c>
      <c r="R1038" s="5">
        <v>526169.43000000005</v>
      </c>
      <c r="S1038" s="5">
        <v>227390</v>
      </c>
      <c r="T1038" s="5">
        <v>0</v>
      </c>
      <c r="U1038" s="3"/>
      <c r="V1038" s="5">
        <v>227390</v>
      </c>
      <c r="W1038" s="5">
        <v>227390</v>
      </c>
      <c r="X1038" s="5"/>
      <c r="Y1038" s="5"/>
      <c r="Z1038" s="5">
        <f>Tbl_BalanceHistory[[#This Row],[Discretionary Recommended - Pre 2022]]+Tbl_BalanceHistory[[#This Row],[Discretionary Balance Recommended: Policy]]+Tbl_BalanceHistory[[#This Row],[Discretionary Balance Recommended: Commitments]]</f>
        <v>227390</v>
      </c>
      <c r="AA1038" s="5">
        <f>Tbl_BalanceHistory[[#This Row],[Discretionary Balance]]-Tbl_BalanceHistory[[#This Row],[Discretionary Reappropriation]]</f>
        <v>0</v>
      </c>
      <c r="AB1038" s="2" t="s">
        <v>1758</v>
      </c>
      <c r="AC1038" s="2"/>
      <c r="AD1038" s="2"/>
      <c r="AE1038" s="2"/>
    </row>
    <row r="1039" spans="1:31" ht="30" x14ac:dyDescent="0.25">
      <c r="A1039" s="2" t="s">
        <v>333</v>
      </c>
      <c r="B1039" s="3">
        <v>6</v>
      </c>
      <c r="C1039" s="3">
        <v>192</v>
      </c>
      <c r="D1039" s="3" t="s">
        <v>335</v>
      </c>
      <c r="E1039" s="3" t="str">
        <f>_xlfn.XLOOKUP(Tbl_BalanceHistory[[#This Row],[RespAgy]],Tbl_Agencies[Agy Code],Tbl_Agencies[Agy Sort])</f>
        <v>069000</v>
      </c>
      <c r="F1039" s="2" t="str">
        <f>Tbl_BalanceHistory[[#This Row],[RespAgy]]&amp;": "&amp;Tbl_BalanceHistory[[#This Row],[RespAgency]]</f>
        <v>192: Secretary of Commerce and Trade</v>
      </c>
      <c r="G1039" s="3">
        <v>192</v>
      </c>
      <c r="H1039" s="3" t="s">
        <v>335</v>
      </c>
      <c r="I1039" s="3" t="str">
        <f>_xlfn.XLOOKUP(Tbl_BalanceHistory[[#This Row],[AgyCode]],Tbl_Agencies[Agy Code],Tbl_Agencies[Agy Sort])</f>
        <v>069000</v>
      </c>
      <c r="J1039" s="2" t="str">
        <f>Tbl_BalanceHistory[[#This Row],[AgyCode]]&amp;": "&amp;Tbl_BalanceHistory[[#This Row],[Agency Name]]</f>
        <v>192: Secretary of Commerce and Trade</v>
      </c>
      <c r="K1039" s="1">
        <v>2015</v>
      </c>
      <c r="L1039" s="3">
        <v>799</v>
      </c>
      <c r="M1039" s="3" t="s">
        <v>62</v>
      </c>
      <c r="N1039" s="2" t="str">
        <f>Tbl_BalanceHistory[[#This Row],[ProgramCode]]&amp;": "&amp;Tbl_BalanceHistory[[#This Row],[Program Name]]</f>
        <v>799: Administrative and Support Services</v>
      </c>
      <c r="O1039" s="3" t="s">
        <v>1730</v>
      </c>
      <c r="P1039" s="1" t="str">
        <f>IF(Tbl_BalanceHistory[[#This Row],[FundCode]]="0100","GF",IF(Tbl_BalanceHistory[[#This Row],[FundCode]]="01000","GF","Hi Ed / OCR"))</f>
        <v>GF</v>
      </c>
      <c r="Q1039" s="5">
        <v>834244</v>
      </c>
      <c r="R1039" s="5">
        <v>653927</v>
      </c>
      <c r="S1039" s="5">
        <v>180316</v>
      </c>
      <c r="T1039" s="5">
        <v>0</v>
      </c>
      <c r="U1039" s="3"/>
      <c r="V1039" s="5">
        <v>180316</v>
      </c>
      <c r="W1039" s="5">
        <v>180316</v>
      </c>
      <c r="X1039" s="5"/>
      <c r="Y1039" s="5"/>
      <c r="Z1039" s="5">
        <f>Tbl_BalanceHistory[[#This Row],[Discretionary Recommended - Pre 2022]]+Tbl_BalanceHistory[[#This Row],[Discretionary Balance Recommended: Policy]]+Tbl_BalanceHistory[[#This Row],[Discretionary Balance Recommended: Commitments]]</f>
        <v>180316</v>
      </c>
      <c r="AA1039" s="5">
        <f>Tbl_BalanceHistory[[#This Row],[Discretionary Balance]]-Tbl_BalanceHistory[[#This Row],[Discretionary Reappropriation]]</f>
        <v>0</v>
      </c>
      <c r="AB1039" s="2" t="s">
        <v>1736</v>
      </c>
      <c r="AC1039" s="2"/>
      <c r="AD1039" s="2"/>
      <c r="AE1039" s="2"/>
    </row>
    <row r="1040" spans="1:31" ht="60" x14ac:dyDescent="0.25">
      <c r="A1040" s="2" t="s">
        <v>333</v>
      </c>
      <c r="B1040" s="3">
        <v>6</v>
      </c>
      <c r="C1040" s="3">
        <v>192</v>
      </c>
      <c r="D1040" s="3" t="s">
        <v>335</v>
      </c>
      <c r="E1040" s="3" t="str">
        <f>_xlfn.XLOOKUP(Tbl_BalanceHistory[[#This Row],[RespAgy]],Tbl_Agencies[Agy Code],Tbl_Agencies[Agy Sort])</f>
        <v>069000</v>
      </c>
      <c r="F1040" s="2" t="str">
        <f>Tbl_BalanceHistory[[#This Row],[RespAgy]]&amp;": "&amp;Tbl_BalanceHistory[[#This Row],[RespAgency]]</f>
        <v>192: Secretary of Commerce and Trade</v>
      </c>
      <c r="G1040" s="3">
        <v>192</v>
      </c>
      <c r="H1040" s="3" t="s">
        <v>335</v>
      </c>
      <c r="I1040" s="3" t="str">
        <f>_xlfn.XLOOKUP(Tbl_BalanceHistory[[#This Row],[AgyCode]],Tbl_Agencies[Agy Code],Tbl_Agencies[Agy Sort])</f>
        <v>069000</v>
      </c>
      <c r="J1040" s="2" t="str">
        <f>Tbl_BalanceHistory[[#This Row],[AgyCode]]&amp;": "&amp;Tbl_BalanceHistory[[#This Row],[Agency Name]]</f>
        <v>192: Secretary of Commerce and Trade</v>
      </c>
      <c r="K1040" s="1">
        <v>2016</v>
      </c>
      <c r="L1040" s="3">
        <v>799</v>
      </c>
      <c r="M1040" s="3" t="s">
        <v>62</v>
      </c>
      <c r="N1040" s="2" t="str">
        <f>Tbl_BalanceHistory[[#This Row],[ProgramCode]]&amp;": "&amp;Tbl_BalanceHistory[[#This Row],[Program Name]]</f>
        <v>799: Administrative and Support Services</v>
      </c>
      <c r="O1040" s="3" t="s">
        <v>1730</v>
      </c>
      <c r="P1040" s="1" t="str">
        <f>IF(Tbl_BalanceHistory[[#This Row],[FundCode]]="0100","GF",IF(Tbl_BalanceHistory[[#This Row],[FundCode]]="01000","GF","Hi Ed / OCR"))</f>
        <v>GF</v>
      </c>
      <c r="Q1040" s="5">
        <v>773603</v>
      </c>
      <c r="R1040" s="5">
        <v>645512.61</v>
      </c>
      <c r="S1040" s="5">
        <v>128090</v>
      </c>
      <c r="T1040" s="5">
        <v>0</v>
      </c>
      <c r="U1040" s="3"/>
      <c r="V1040" s="5">
        <v>128090</v>
      </c>
      <c r="W1040" s="5">
        <v>128090</v>
      </c>
      <c r="X1040" s="5"/>
      <c r="Y1040" s="5"/>
      <c r="Z1040" s="5">
        <f>Tbl_BalanceHistory[[#This Row],[Discretionary Recommended - Pre 2022]]+Tbl_BalanceHistory[[#This Row],[Discretionary Balance Recommended: Policy]]+Tbl_BalanceHistory[[#This Row],[Discretionary Balance Recommended: Commitments]]</f>
        <v>128090</v>
      </c>
      <c r="AA1040" s="5">
        <f>Tbl_BalanceHistory[[#This Row],[Discretionary Balance]]-Tbl_BalanceHistory[[#This Row],[Discretionary Reappropriation]]</f>
        <v>0</v>
      </c>
      <c r="AB1040" s="2" t="s">
        <v>1827</v>
      </c>
      <c r="AC1040" s="2"/>
      <c r="AD1040" s="2"/>
      <c r="AE1040" s="2"/>
    </row>
    <row r="1041" spans="1:31" ht="30" x14ac:dyDescent="0.25">
      <c r="A1041" s="2" t="s">
        <v>333</v>
      </c>
      <c r="B1041" s="3">
        <v>6</v>
      </c>
      <c r="C1041" s="3">
        <v>192</v>
      </c>
      <c r="D1041" s="3" t="s">
        <v>335</v>
      </c>
      <c r="E1041" s="3" t="str">
        <f>_xlfn.XLOOKUP(Tbl_BalanceHistory[[#This Row],[RespAgy]],Tbl_Agencies[Agy Code],Tbl_Agencies[Agy Sort])</f>
        <v>069000</v>
      </c>
      <c r="F1041" s="2" t="str">
        <f>Tbl_BalanceHistory[[#This Row],[RespAgy]]&amp;": "&amp;Tbl_BalanceHistory[[#This Row],[RespAgency]]</f>
        <v>192: Secretary of Commerce and Trade</v>
      </c>
      <c r="G1041" s="3">
        <v>192</v>
      </c>
      <c r="H1041" s="3" t="s">
        <v>335</v>
      </c>
      <c r="I1041" s="3" t="str">
        <f>_xlfn.XLOOKUP(Tbl_BalanceHistory[[#This Row],[AgyCode]],Tbl_Agencies[Agy Code],Tbl_Agencies[Agy Sort])</f>
        <v>069000</v>
      </c>
      <c r="J1041" s="2" t="str">
        <f>Tbl_BalanceHistory[[#This Row],[AgyCode]]&amp;": "&amp;Tbl_BalanceHistory[[#This Row],[Agency Name]]</f>
        <v>192: Secretary of Commerce and Trade</v>
      </c>
      <c r="K1041" s="1">
        <v>2017</v>
      </c>
      <c r="L1041" s="3">
        <v>799</v>
      </c>
      <c r="M1041" s="3" t="s">
        <v>62</v>
      </c>
      <c r="N1041" s="2" t="str">
        <f>Tbl_BalanceHistory[[#This Row],[ProgramCode]]&amp;": "&amp;Tbl_BalanceHistory[[#This Row],[Program Name]]</f>
        <v>799: Administrative and Support Services</v>
      </c>
      <c r="O1041" s="3" t="s">
        <v>886</v>
      </c>
      <c r="P1041" s="1" t="str">
        <f>IF(Tbl_BalanceHistory[[#This Row],[FundCode]]="0100","GF",IF(Tbl_BalanceHistory[[#This Row],[FundCode]]="01000","GF","Hi Ed / OCR"))</f>
        <v>GF</v>
      </c>
      <c r="Q1041" s="5">
        <v>837433</v>
      </c>
      <c r="R1041" s="5">
        <v>708879.55</v>
      </c>
      <c r="S1041" s="5">
        <v>128553</v>
      </c>
      <c r="T1041" s="5">
        <v>0</v>
      </c>
      <c r="U1041" s="3"/>
      <c r="V1041" s="5">
        <v>128553</v>
      </c>
      <c r="W1041" s="5">
        <v>128553</v>
      </c>
      <c r="X1041" s="5"/>
      <c r="Y1041" s="5"/>
      <c r="Z1041" s="5">
        <f>Tbl_BalanceHistory[[#This Row],[Discretionary Recommended - Pre 2022]]+Tbl_BalanceHistory[[#This Row],[Discretionary Balance Recommended: Policy]]+Tbl_BalanceHistory[[#This Row],[Discretionary Balance Recommended: Commitments]]</f>
        <v>128553</v>
      </c>
      <c r="AA1041" s="5">
        <f>Tbl_BalanceHistory[[#This Row],[Discretionary Balance]]-Tbl_BalanceHistory[[#This Row],[Discretionary Reappropriation]]</f>
        <v>0</v>
      </c>
      <c r="AB1041" s="2" t="s">
        <v>1753</v>
      </c>
      <c r="AC1041" s="2"/>
      <c r="AD1041" s="2"/>
      <c r="AE1041" s="2"/>
    </row>
    <row r="1042" spans="1:31" ht="30" x14ac:dyDescent="0.25">
      <c r="A1042" s="2" t="s">
        <v>333</v>
      </c>
      <c r="B1042" s="3">
        <v>6</v>
      </c>
      <c r="C1042" s="3">
        <v>192</v>
      </c>
      <c r="D1042" s="3" t="s">
        <v>335</v>
      </c>
      <c r="E1042" s="3" t="str">
        <f>_xlfn.XLOOKUP(Tbl_BalanceHistory[[#This Row],[RespAgy]],Tbl_Agencies[Agy Code],Tbl_Agencies[Agy Sort])</f>
        <v>069000</v>
      </c>
      <c r="F1042" s="2" t="str">
        <f>Tbl_BalanceHistory[[#This Row],[RespAgy]]&amp;": "&amp;Tbl_BalanceHistory[[#This Row],[RespAgency]]</f>
        <v>192: Secretary of Commerce and Trade</v>
      </c>
      <c r="G1042" s="3">
        <v>192</v>
      </c>
      <c r="H1042" s="3" t="s">
        <v>335</v>
      </c>
      <c r="I1042" s="3" t="str">
        <f>_xlfn.XLOOKUP(Tbl_BalanceHistory[[#This Row],[AgyCode]],Tbl_Agencies[Agy Code],Tbl_Agencies[Agy Sort])</f>
        <v>069000</v>
      </c>
      <c r="J1042" s="2" t="str">
        <f>Tbl_BalanceHistory[[#This Row],[AgyCode]]&amp;": "&amp;Tbl_BalanceHistory[[#This Row],[Agency Name]]</f>
        <v>192: Secretary of Commerce and Trade</v>
      </c>
      <c r="K1042" s="1">
        <v>2018</v>
      </c>
      <c r="L1042" s="3">
        <v>799</v>
      </c>
      <c r="M1042" s="3" t="s">
        <v>62</v>
      </c>
      <c r="N1042" s="2" t="str">
        <f>Tbl_BalanceHistory[[#This Row],[ProgramCode]]&amp;": "&amp;Tbl_BalanceHistory[[#This Row],[Program Name]]</f>
        <v>799: Administrative and Support Services</v>
      </c>
      <c r="O1042" s="3" t="s">
        <v>886</v>
      </c>
      <c r="P1042" s="1" t="str">
        <f>IF(Tbl_BalanceHistory[[#This Row],[FundCode]]="0100","GF",IF(Tbl_BalanceHistory[[#This Row],[FundCode]]="01000","GF","Hi Ed / OCR"))</f>
        <v>GF</v>
      </c>
      <c r="Q1042" s="5">
        <v>936466</v>
      </c>
      <c r="R1042" s="5">
        <v>761764.56</v>
      </c>
      <c r="S1042" s="5">
        <v>174701</v>
      </c>
      <c r="T1042" s="5">
        <v>0</v>
      </c>
      <c r="U1042" s="3"/>
      <c r="V1042" s="5">
        <v>174701</v>
      </c>
      <c r="W1042" s="5">
        <v>0</v>
      </c>
      <c r="X1042" s="5"/>
      <c r="Y1042" s="5"/>
      <c r="Z1042" s="5">
        <f>Tbl_BalanceHistory[[#This Row],[Discretionary Recommended - Pre 2022]]+Tbl_BalanceHistory[[#This Row],[Discretionary Balance Recommended: Policy]]+Tbl_BalanceHistory[[#This Row],[Discretionary Balance Recommended: Commitments]]</f>
        <v>0</v>
      </c>
      <c r="AA1042" s="5">
        <f>Tbl_BalanceHistory[[#This Row],[Discretionary Balance]]-Tbl_BalanceHistory[[#This Row],[Discretionary Reappropriation]]</f>
        <v>174701</v>
      </c>
      <c r="AB1042" s="2" t="s">
        <v>1754</v>
      </c>
      <c r="AC1042" s="2"/>
      <c r="AD1042" s="2"/>
      <c r="AE1042" s="2"/>
    </row>
    <row r="1043" spans="1:31" ht="30" x14ac:dyDescent="0.25">
      <c r="A1043" s="2" t="s">
        <v>333</v>
      </c>
      <c r="B1043" s="3">
        <v>6</v>
      </c>
      <c r="C1043" s="3">
        <v>192</v>
      </c>
      <c r="D1043" s="3" t="s">
        <v>335</v>
      </c>
      <c r="E1043" s="3" t="str">
        <f>_xlfn.XLOOKUP(Tbl_BalanceHistory[[#This Row],[RespAgy]],Tbl_Agencies[Agy Code],Tbl_Agencies[Agy Sort])</f>
        <v>069000</v>
      </c>
      <c r="F1043" s="2" t="str">
        <f>Tbl_BalanceHistory[[#This Row],[RespAgy]]&amp;": "&amp;Tbl_BalanceHistory[[#This Row],[RespAgency]]</f>
        <v>192: Secretary of Commerce and Trade</v>
      </c>
      <c r="G1043" s="3">
        <v>192</v>
      </c>
      <c r="H1043" s="3" t="s">
        <v>335</v>
      </c>
      <c r="I1043" s="3" t="str">
        <f>_xlfn.XLOOKUP(Tbl_BalanceHistory[[#This Row],[AgyCode]],Tbl_Agencies[Agy Code],Tbl_Agencies[Agy Sort])</f>
        <v>069000</v>
      </c>
      <c r="J1043" s="2" t="str">
        <f>Tbl_BalanceHistory[[#This Row],[AgyCode]]&amp;": "&amp;Tbl_BalanceHistory[[#This Row],[Agency Name]]</f>
        <v>192: Secretary of Commerce and Trade</v>
      </c>
      <c r="K1043" s="1">
        <v>2019</v>
      </c>
      <c r="L1043" s="3">
        <v>799</v>
      </c>
      <c r="M1043" s="3" t="s">
        <v>62</v>
      </c>
      <c r="N1043" s="2" t="str">
        <f>Tbl_BalanceHistory[[#This Row],[ProgramCode]]&amp;": "&amp;Tbl_BalanceHistory[[#This Row],[Program Name]]</f>
        <v>799: Administrative and Support Services</v>
      </c>
      <c r="O1043" s="3" t="s">
        <v>886</v>
      </c>
      <c r="P1043" s="1" t="str">
        <f>IF(Tbl_BalanceHistory[[#This Row],[FundCode]]="0100","GF",IF(Tbl_BalanceHistory[[#This Row],[FundCode]]="01000","GF","Hi Ed / OCR"))</f>
        <v>GF</v>
      </c>
      <c r="Q1043" s="5">
        <v>1116968</v>
      </c>
      <c r="R1043" s="5">
        <v>942979.86</v>
      </c>
      <c r="S1043" s="5">
        <v>173988.14</v>
      </c>
      <c r="T1043" s="5">
        <v>0</v>
      </c>
      <c r="U1043" s="3"/>
      <c r="V1043" s="5">
        <v>173988.14</v>
      </c>
      <c r="W1043" s="5">
        <v>173988.14</v>
      </c>
      <c r="X1043" s="5"/>
      <c r="Y1043" s="5"/>
      <c r="Z1043" s="5">
        <f>Tbl_BalanceHistory[[#This Row],[Discretionary Recommended - Pre 2022]]+Tbl_BalanceHistory[[#This Row],[Discretionary Balance Recommended: Policy]]+Tbl_BalanceHistory[[#This Row],[Discretionary Balance Recommended: Commitments]]</f>
        <v>173988.14</v>
      </c>
      <c r="AA1043" s="5">
        <f>Tbl_BalanceHistory[[#This Row],[Discretionary Balance]]-Tbl_BalanceHistory[[#This Row],[Discretionary Reappropriation]]</f>
        <v>0</v>
      </c>
      <c r="AB1043" s="2" t="s">
        <v>1755</v>
      </c>
      <c r="AC1043" s="2"/>
      <c r="AD1043" s="2"/>
      <c r="AE1043" s="2"/>
    </row>
    <row r="1044" spans="1:31" ht="30" x14ac:dyDescent="0.25">
      <c r="A1044" s="2" t="s">
        <v>333</v>
      </c>
      <c r="B1044" s="3">
        <v>6</v>
      </c>
      <c r="C1044" s="3">
        <v>192</v>
      </c>
      <c r="D1044" s="3" t="s">
        <v>335</v>
      </c>
      <c r="E1044" s="3" t="str">
        <f>_xlfn.XLOOKUP(Tbl_BalanceHistory[[#This Row],[RespAgy]],Tbl_Agencies[Agy Code],Tbl_Agencies[Agy Sort])</f>
        <v>069000</v>
      </c>
      <c r="F1044" s="2" t="str">
        <f>Tbl_BalanceHistory[[#This Row],[RespAgy]]&amp;": "&amp;Tbl_BalanceHistory[[#This Row],[RespAgency]]</f>
        <v>192: Secretary of Commerce and Trade</v>
      </c>
      <c r="G1044" s="3">
        <v>192</v>
      </c>
      <c r="H1044" s="3" t="s">
        <v>335</v>
      </c>
      <c r="I1044" s="3" t="str">
        <f>_xlfn.XLOOKUP(Tbl_BalanceHistory[[#This Row],[AgyCode]],Tbl_Agencies[Agy Code],Tbl_Agencies[Agy Sort])</f>
        <v>069000</v>
      </c>
      <c r="J1044" s="2" t="str">
        <f>Tbl_BalanceHistory[[#This Row],[AgyCode]]&amp;": "&amp;Tbl_BalanceHistory[[#This Row],[Agency Name]]</f>
        <v>192: Secretary of Commerce and Trade</v>
      </c>
      <c r="K1044" s="1">
        <v>2020</v>
      </c>
      <c r="L1044" s="3">
        <v>799</v>
      </c>
      <c r="M1044" s="3" t="s">
        <v>62</v>
      </c>
      <c r="N1044" s="2" t="str">
        <f>Tbl_BalanceHistory[[#This Row],[ProgramCode]]&amp;": "&amp;Tbl_BalanceHistory[[#This Row],[Program Name]]</f>
        <v>799: Administrative and Support Services</v>
      </c>
      <c r="O1044" s="3" t="s">
        <v>886</v>
      </c>
      <c r="P1044" s="1" t="str">
        <f>IF(Tbl_BalanceHistory[[#This Row],[FundCode]]="0100","GF",IF(Tbl_BalanceHistory[[#This Row],[FundCode]]="01000","GF","Hi Ed / OCR"))</f>
        <v>GF</v>
      </c>
      <c r="Q1044" s="5">
        <v>1275668.1399999999</v>
      </c>
      <c r="R1044" s="5">
        <v>979975.38</v>
      </c>
      <c r="S1044" s="5">
        <v>295692.76</v>
      </c>
      <c r="T1044" s="5">
        <v>0</v>
      </c>
      <c r="U1044" s="3"/>
      <c r="V1044" s="5">
        <v>295692.76</v>
      </c>
      <c r="W1044" s="5">
        <v>0</v>
      </c>
      <c r="X1044" s="5"/>
      <c r="Y1044" s="5"/>
      <c r="Z1044" s="5">
        <f>Tbl_BalanceHistory[[#This Row],[Discretionary Recommended - Pre 2022]]+Tbl_BalanceHistory[[#This Row],[Discretionary Balance Recommended: Policy]]+Tbl_BalanceHistory[[#This Row],[Discretionary Balance Recommended: Commitments]]</f>
        <v>0</v>
      </c>
      <c r="AA1044" s="5">
        <f>Tbl_BalanceHistory[[#This Row],[Discretionary Balance]]-Tbl_BalanceHistory[[#This Row],[Discretionary Reappropriation]]</f>
        <v>295692.76</v>
      </c>
      <c r="AB1044" s="2"/>
      <c r="AC1044" s="2"/>
      <c r="AD1044" s="2"/>
      <c r="AE1044" s="2"/>
    </row>
    <row r="1045" spans="1:31" ht="30" x14ac:dyDescent="0.25">
      <c r="A1045" s="2" t="s">
        <v>333</v>
      </c>
      <c r="B1045" s="3">
        <v>6</v>
      </c>
      <c r="C1045" s="3">
        <v>192</v>
      </c>
      <c r="D1045" s="3" t="s">
        <v>335</v>
      </c>
      <c r="E1045" s="3" t="str">
        <f>_xlfn.XLOOKUP(Tbl_BalanceHistory[[#This Row],[RespAgy]],Tbl_Agencies[Agy Code],Tbl_Agencies[Agy Sort])</f>
        <v>069000</v>
      </c>
      <c r="F1045" s="2" t="str">
        <f>Tbl_BalanceHistory[[#This Row],[RespAgy]]&amp;": "&amp;Tbl_BalanceHistory[[#This Row],[RespAgency]]</f>
        <v>192: Secretary of Commerce and Trade</v>
      </c>
      <c r="G1045" s="3">
        <v>192</v>
      </c>
      <c r="H1045" s="3" t="s">
        <v>335</v>
      </c>
      <c r="I1045" s="3" t="str">
        <f>_xlfn.XLOOKUP(Tbl_BalanceHistory[[#This Row],[AgyCode]],Tbl_Agencies[Agy Code],Tbl_Agencies[Agy Sort])</f>
        <v>069000</v>
      </c>
      <c r="J1045" s="2" t="str">
        <f>Tbl_BalanceHistory[[#This Row],[AgyCode]]&amp;": "&amp;Tbl_BalanceHistory[[#This Row],[Agency Name]]</f>
        <v>192: Secretary of Commerce and Trade</v>
      </c>
      <c r="K1045" s="1">
        <v>2021</v>
      </c>
      <c r="L1045" s="3">
        <v>799</v>
      </c>
      <c r="M1045" s="3" t="s">
        <v>62</v>
      </c>
      <c r="N1045" s="2" t="str">
        <f>Tbl_BalanceHistory[[#This Row],[ProgramCode]]&amp;": "&amp;Tbl_BalanceHistory[[#This Row],[Program Name]]</f>
        <v>799: Administrative and Support Services</v>
      </c>
      <c r="O1045" s="3" t="s">
        <v>886</v>
      </c>
      <c r="P1045" s="1" t="str">
        <f>IF(Tbl_BalanceHistory[[#This Row],[FundCode]]="0100","GF",IF(Tbl_BalanceHistory[[#This Row],[FundCode]]="01000","GF","Hi Ed / OCR"))</f>
        <v>GF</v>
      </c>
      <c r="Q1045" s="5">
        <v>1107779</v>
      </c>
      <c r="R1045" s="5">
        <v>705464.74</v>
      </c>
      <c r="S1045" s="5">
        <v>402314.26</v>
      </c>
      <c r="T1045" s="5">
        <v>0</v>
      </c>
      <c r="U1045" s="3"/>
      <c r="V1045" s="5">
        <v>402314.26</v>
      </c>
      <c r="W1045" s="5">
        <v>402314.26</v>
      </c>
      <c r="X1045" s="5"/>
      <c r="Y1045" s="5"/>
      <c r="Z1045" s="5">
        <f>Tbl_BalanceHistory[[#This Row],[Discretionary Recommended - Pre 2022]]+Tbl_BalanceHistory[[#This Row],[Discretionary Balance Recommended: Policy]]+Tbl_BalanceHistory[[#This Row],[Discretionary Balance Recommended: Commitments]]</f>
        <v>402314.26</v>
      </c>
      <c r="AA1045" s="5">
        <f>Tbl_BalanceHistory[[#This Row],[Discretionary Balance]]-Tbl_BalanceHistory[[#This Row],[Discretionary Reappropriation]]</f>
        <v>0</v>
      </c>
      <c r="AB1045" s="2" t="s">
        <v>1741</v>
      </c>
      <c r="AC1045" s="2"/>
      <c r="AD1045" s="2"/>
      <c r="AE1045" s="2"/>
    </row>
    <row r="1046" spans="1:31" ht="30" x14ac:dyDescent="0.25">
      <c r="A1046" s="2" t="s">
        <v>333</v>
      </c>
      <c r="B1046" s="3">
        <v>6</v>
      </c>
      <c r="C1046" s="3">
        <v>192</v>
      </c>
      <c r="D1046" s="3" t="s">
        <v>335</v>
      </c>
      <c r="E1046" s="3" t="str">
        <f>_xlfn.XLOOKUP(Tbl_BalanceHistory[[#This Row],[RespAgy]],Tbl_Agencies[Agy Code],Tbl_Agencies[Agy Sort])</f>
        <v>069000</v>
      </c>
      <c r="F1046" s="2" t="str">
        <f>Tbl_BalanceHistory[[#This Row],[RespAgy]]&amp;": "&amp;Tbl_BalanceHistory[[#This Row],[RespAgency]]</f>
        <v>192: Secretary of Commerce and Trade</v>
      </c>
      <c r="G1046" s="3">
        <v>192</v>
      </c>
      <c r="H1046" s="3" t="s">
        <v>335</v>
      </c>
      <c r="I1046" s="3" t="str">
        <f>_xlfn.XLOOKUP(Tbl_BalanceHistory[[#This Row],[AgyCode]],Tbl_Agencies[Agy Code],Tbl_Agencies[Agy Sort])</f>
        <v>069000</v>
      </c>
      <c r="J1046" s="2" t="str">
        <f>Tbl_BalanceHistory[[#This Row],[AgyCode]]&amp;": "&amp;Tbl_BalanceHistory[[#This Row],[Agency Name]]</f>
        <v>192: Secretary of Commerce and Trade</v>
      </c>
      <c r="K1046" s="1">
        <v>2022</v>
      </c>
      <c r="L1046" s="3">
        <v>799</v>
      </c>
      <c r="M1046" s="3" t="s">
        <v>62</v>
      </c>
      <c r="N1046" s="2" t="str">
        <f>Tbl_BalanceHistory[[#This Row],[ProgramCode]]&amp;": "&amp;Tbl_BalanceHistory[[#This Row],[Program Name]]</f>
        <v>799: Administrative and Support Services</v>
      </c>
      <c r="O1046" s="3" t="s">
        <v>886</v>
      </c>
      <c r="P1046" s="1" t="str">
        <f>IF(Tbl_BalanceHistory[[#This Row],[FundCode]]="0100","GF",IF(Tbl_BalanceHistory[[#This Row],[FundCode]]="01000","GF","Hi Ed / OCR"))</f>
        <v>GF</v>
      </c>
      <c r="Q1046" s="5">
        <v>1632147.42</v>
      </c>
      <c r="R1046" s="5">
        <v>833332.61</v>
      </c>
      <c r="S1046" s="5">
        <v>798814.81</v>
      </c>
      <c r="T1046" s="5">
        <v>0</v>
      </c>
      <c r="U1046" s="3"/>
      <c r="V1046" s="5">
        <v>798814.81</v>
      </c>
      <c r="W1046" s="5"/>
      <c r="X1046" s="5">
        <v>798814.81</v>
      </c>
      <c r="Y1046" s="5">
        <v>0</v>
      </c>
      <c r="Z1046" s="5">
        <f>Tbl_BalanceHistory[[#This Row],[Discretionary Recommended - Pre 2022]]+Tbl_BalanceHistory[[#This Row],[Discretionary Balance Recommended: Policy]]+Tbl_BalanceHistory[[#This Row],[Discretionary Balance Recommended: Commitments]]</f>
        <v>798814.81</v>
      </c>
      <c r="AA1046" s="5">
        <f>Tbl_BalanceHistory[[#This Row],[Discretionary Balance]]-Tbl_BalanceHistory[[#This Row],[Discretionary Reappropriation]]</f>
        <v>0</v>
      </c>
      <c r="AB1046" s="2"/>
      <c r="AC1046" s="2" t="s">
        <v>1742</v>
      </c>
      <c r="AD1046" s="2"/>
      <c r="AE1046" s="2"/>
    </row>
    <row r="1047" spans="1:31" ht="30" x14ac:dyDescent="0.25">
      <c r="A1047" s="2" t="s">
        <v>333</v>
      </c>
      <c r="B1047" s="3">
        <v>6</v>
      </c>
      <c r="C1047" s="3">
        <v>192</v>
      </c>
      <c r="D1047" s="3" t="s">
        <v>335</v>
      </c>
      <c r="E1047" s="3" t="str">
        <f>_xlfn.XLOOKUP(Tbl_BalanceHistory[[#This Row],[RespAgy]],Tbl_Agencies[Agy Code],Tbl_Agencies[Agy Sort])</f>
        <v>069000</v>
      </c>
      <c r="F1047" s="2" t="str">
        <f>Tbl_BalanceHistory[[#This Row],[RespAgy]]&amp;": "&amp;Tbl_BalanceHistory[[#This Row],[RespAgency]]</f>
        <v>192: Secretary of Commerce and Trade</v>
      </c>
      <c r="G1047" s="3">
        <v>192</v>
      </c>
      <c r="H1047" s="3" t="s">
        <v>335</v>
      </c>
      <c r="I1047" s="3" t="str">
        <f>_xlfn.XLOOKUP(Tbl_BalanceHistory[[#This Row],[AgyCode]],Tbl_Agencies[Agy Code],Tbl_Agencies[Agy Sort])</f>
        <v>069000</v>
      </c>
      <c r="J1047" s="2" t="str">
        <f>Tbl_BalanceHistory[[#This Row],[AgyCode]]&amp;": "&amp;Tbl_BalanceHistory[[#This Row],[Agency Name]]</f>
        <v>192: Secretary of Commerce and Trade</v>
      </c>
      <c r="K1047" s="1">
        <v>2023</v>
      </c>
      <c r="L1047" s="3">
        <v>799</v>
      </c>
      <c r="M1047" s="3" t="s">
        <v>62</v>
      </c>
      <c r="N1047" s="2" t="str">
        <f>Tbl_BalanceHistory[[#This Row],[ProgramCode]]&amp;": "&amp;Tbl_BalanceHistory[[#This Row],[Program Name]]</f>
        <v>799: Administrative and Support Services</v>
      </c>
      <c r="O1047" s="3" t="s">
        <v>886</v>
      </c>
      <c r="P1047" s="1" t="str">
        <f>IF(Tbl_BalanceHistory[[#This Row],[FundCode]]="0100","GF",IF(Tbl_BalanceHistory[[#This Row],[FundCode]]="01000","GF","Hi Ed / OCR"))</f>
        <v>GF</v>
      </c>
      <c r="Q1047" s="5">
        <v>1264170.81</v>
      </c>
      <c r="R1047" s="5">
        <v>1177064.26</v>
      </c>
      <c r="S1047" s="5">
        <v>87106.55</v>
      </c>
      <c r="T1047" s="5">
        <v>0</v>
      </c>
      <c r="U1047" s="3"/>
      <c r="V1047" s="5">
        <v>87106.55</v>
      </c>
      <c r="W1047" s="5">
        <v>0</v>
      </c>
      <c r="X1047" s="5">
        <v>87106.55</v>
      </c>
      <c r="Y1047" s="5">
        <v>0</v>
      </c>
      <c r="Z1047" s="5">
        <v>87106.55</v>
      </c>
      <c r="AA1047" s="5">
        <v>0</v>
      </c>
      <c r="AB1047" s="2"/>
      <c r="AC1047" s="2" t="s">
        <v>2353</v>
      </c>
      <c r="AD1047" s="2"/>
      <c r="AE1047" s="2"/>
    </row>
    <row r="1048" spans="1:31" ht="30" x14ac:dyDescent="0.25">
      <c r="A1048" s="2" t="s">
        <v>333</v>
      </c>
      <c r="B1048" s="3">
        <v>6</v>
      </c>
      <c r="C1048" s="3">
        <v>192</v>
      </c>
      <c r="D1048" s="3" t="s">
        <v>335</v>
      </c>
      <c r="E1048" s="3" t="str">
        <f>_xlfn.XLOOKUP(Tbl_BalanceHistory[[#This Row],[RespAgy]],Tbl_Agencies[Agy Code],Tbl_Agencies[Agy Sort])</f>
        <v>069000</v>
      </c>
      <c r="F1048" s="2" t="str">
        <f>Tbl_BalanceHistory[[#This Row],[RespAgy]]&amp;": "&amp;Tbl_BalanceHistory[[#This Row],[RespAgency]]</f>
        <v>192: Secretary of Commerce and Trade</v>
      </c>
      <c r="G1048" s="3">
        <v>192</v>
      </c>
      <c r="H1048" s="3" t="s">
        <v>335</v>
      </c>
      <c r="I1048" s="3" t="str">
        <f>_xlfn.XLOOKUP(Tbl_BalanceHistory[[#This Row],[AgyCode]],Tbl_Agencies[Agy Code],Tbl_Agencies[Agy Sort])</f>
        <v>069000</v>
      </c>
      <c r="J1048" s="2" t="str">
        <f>Tbl_BalanceHistory[[#This Row],[AgyCode]]&amp;": "&amp;Tbl_BalanceHistory[[#This Row],[Agency Name]]</f>
        <v>192: Secretary of Commerce and Trade</v>
      </c>
      <c r="K1048" s="1">
        <v>2024</v>
      </c>
      <c r="L1048" s="3">
        <v>799</v>
      </c>
      <c r="M1048" s="3" t="s">
        <v>62</v>
      </c>
      <c r="N1048" s="2" t="str">
        <f>Tbl_BalanceHistory[[#This Row],[ProgramCode]]&amp;": "&amp;Tbl_BalanceHistory[[#This Row],[Program Name]]</f>
        <v>799: Administrative and Support Services</v>
      </c>
      <c r="O1048" s="3" t="s">
        <v>886</v>
      </c>
      <c r="P1048" s="1" t="str">
        <f>IF(Tbl_BalanceHistory[[#This Row],[FundCode]]="0100","GF",IF(Tbl_BalanceHistory[[#This Row],[FundCode]]="01000","GF","Hi Ed / OCR"))</f>
        <v>GF</v>
      </c>
      <c r="Q1048" s="5">
        <v>1315228.55</v>
      </c>
      <c r="R1048" s="5">
        <v>1159433.8999999999</v>
      </c>
      <c r="S1048" s="5">
        <v>155794.65</v>
      </c>
      <c r="T1048" s="5">
        <v>0</v>
      </c>
      <c r="U1048" s="3"/>
      <c r="V1048" s="5">
        <v>155794.65</v>
      </c>
      <c r="W1048" s="5">
        <v>0</v>
      </c>
      <c r="X1048" s="5">
        <v>155794.65</v>
      </c>
      <c r="Y1048" s="5">
        <v>0</v>
      </c>
      <c r="Z1048" s="5">
        <v>155794.65</v>
      </c>
      <c r="AA1048" s="5">
        <v>0</v>
      </c>
      <c r="AB1048" s="2"/>
      <c r="AC1048" s="2" t="s">
        <v>2353</v>
      </c>
      <c r="AD1048" s="2"/>
      <c r="AE1048" s="2"/>
    </row>
    <row r="1049" spans="1:31" ht="30" x14ac:dyDescent="0.25">
      <c r="A1049" s="2" t="s">
        <v>333</v>
      </c>
      <c r="B1049" s="3">
        <v>6</v>
      </c>
      <c r="C1049" s="3">
        <v>192</v>
      </c>
      <c r="D1049" s="3" t="s">
        <v>335</v>
      </c>
      <c r="E1049" s="3" t="str">
        <f>_xlfn.XLOOKUP(Tbl_BalanceHistory[[#This Row],[RespAgy]],Tbl_Agencies[Agy Code],Tbl_Agencies[Agy Sort])</f>
        <v>069000</v>
      </c>
      <c r="F1049" s="2" t="str">
        <f>Tbl_BalanceHistory[[#This Row],[RespAgy]]&amp;": "&amp;Tbl_BalanceHistory[[#This Row],[RespAgency]]</f>
        <v>192: Secretary of Commerce and Trade</v>
      </c>
      <c r="G1049" s="3">
        <v>312</v>
      </c>
      <c r="H1049" s="3" t="s">
        <v>338</v>
      </c>
      <c r="I1049" s="3" t="str">
        <f>_xlfn.XLOOKUP(Tbl_BalanceHistory[[#This Row],[AgyCode]],Tbl_Agencies[Agy Code],Tbl_Agencies[Agy Sort])</f>
        <v>070000</v>
      </c>
      <c r="J1049" s="2" t="str">
        <f>Tbl_BalanceHistory[[#This Row],[AgyCode]]&amp;": "&amp;Tbl_BalanceHistory[[#This Row],[Agency Name]]</f>
        <v>312: Economic Development Incentive Payments</v>
      </c>
      <c r="K1049" s="1">
        <v>2014</v>
      </c>
      <c r="L1049" s="3">
        <v>534</v>
      </c>
      <c r="M1049" s="3" t="s">
        <v>82</v>
      </c>
      <c r="N1049" s="2" t="str">
        <f>Tbl_BalanceHistory[[#This Row],[ProgramCode]]&amp;": "&amp;Tbl_BalanceHistory[[#This Row],[Program Name]]</f>
        <v>534: Economic Development Services</v>
      </c>
      <c r="O1049" s="3" t="s">
        <v>1730</v>
      </c>
      <c r="P1049" s="1" t="str">
        <f>IF(Tbl_BalanceHistory[[#This Row],[FundCode]]="0100","GF",IF(Tbl_BalanceHistory[[#This Row],[FundCode]]="01000","GF","Hi Ed / OCR"))</f>
        <v>GF</v>
      </c>
      <c r="Q1049" s="5">
        <v>4618</v>
      </c>
      <c r="R1049" s="5">
        <v>4618</v>
      </c>
      <c r="S1049" s="5">
        <v>0</v>
      </c>
      <c r="T1049" s="5">
        <v>0</v>
      </c>
      <c r="U1049" s="3"/>
      <c r="V1049" s="5">
        <v>0</v>
      </c>
      <c r="W1049" s="5">
        <v>0</v>
      </c>
      <c r="X1049" s="5"/>
      <c r="Y1049" s="5"/>
      <c r="Z1049" s="5">
        <f>Tbl_BalanceHistory[[#This Row],[Discretionary Recommended - Pre 2022]]+Tbl_BalanceHistory[[#This Row],[Discretionary Balance Recommended: Policy]]+Tbl_BalanceHistory[[#This Row],[Discretionary Balance Recommended: Commitments]]</f>
        <v>0</v>
      </c>
      <c r="AA1049" s="5">
        <f>Tbl_BalanceHistory[[#This Row],[Discretionary Balance]]-Tbl_BalanceHistory[[#This Row],[Discretionary Reappropriation]]</f>
        <v>0</v>
      </c>
      <c r="AB1049" s="2"/>
      <c r="AC1049" s="2"/>
      <c r="AD1049" s="2"/>
      <c r="AE1049" s="2"/>
    </row>
    <row r="1050" spans="1:31" ht="30" x14ac:dyDescent="0.25">
      <c r="A1050" s="2" t="s">
        <v>333</v>
      </c>
      <c r="B1050" s="3">
        <v>6</v>
      </c>
      <c r="C1050" s="3">
        <v>192</v>
      </c>
      <c r="D1050" s="3" t="s">
        <v>335</v>
      </c>
      <c r="E1050" s="3" t="str">
        <f>_xlfn.XLOOKUP(Tbl_BalanceHistory[[#This Row],[RespAgy]],Tbl_Agencies[Agy Code],Tbl_Agencies[Agy Sort])</f>
        <v>069000</v>
      </c>
      <c r="F1050" s="2" t="str">
        <f>Tbl_BalanceHistory[[#This Row],[RespAgy]]&amp;": "&amp;Tbl_BalanceHistory[[#This Row],[RespAgency]]</f>
        <v>192: Secretary of Commerce and Trade</v>
      </c>
      <c r="G1050" s="3">
        <v>312</v>
      </c>
      <c r="H1050" s="3" t="s">
        <v>338</v>
      </c>
      <c r="I1050" s="3" t="str">
        <f>_xlfn.XLOOKUP(Tbl_BalanceHistory[[#This Row],[AgyCode]],Tbl_Agencies[Agy Code],Tbl_Agencies[Agy Sort])</f>
        <v>070000</v>
      </c>
      <c r="J1050" s="2" t="str">
        <f>Tbl_BalanceHistory[[#This Row],[AgyCode]]&amp;": "&amp;Tbl_BalanceHistory[[#This Row],[Agency Name]]</f>
        <v>312: Economic Development Incentive Payments</v>
      </c>
      <c r="K1050" s="1">
        <v>2015</v>
      </c>
      <c r="L1050" s="3">
        <v>534</v>
      </c>
      <c r="M1050" s="3" t="s">
        <v>82</v>
      </c>
      <c r="N1050" s="2" t="str">
        <f>Tbl_BalanceHistory[[#This Row],[ProgramCode]]&amp;": "&amp;Tbl_BalanceHistory[[#This Row],[Program Name]]</f>
        <v>534: Economic Development Services</v>
      </c>
      <c r="O1050" s="3" t="s">
        <v>1730</v>
      </c>
      <c r="P1050" s="1" t="str">
        <f>IF(Tbl_BalanceHistory[[#This Row],[FundCode]]="0100","GF",IF(Tbl_BalanceHistory[[#This Row],[FundCode]]="01000","GF","Hi Ed / OCR"))</f>
        <v>GF</v>
      </c>
      <c r="Q1050" s="5">
        <v>5719</v>
      </c>
      <c r="R1050" s="5">
        <v>5719</v>
      </c>
      <c r="S1050" s="5">
        <v>0</v>
      </c>
      <c r="T1050" s="5">
        <v>0</v>
      </c>
      <c r="U1050" s="3"/>
      <c r="V1050" s="5">
        <v>0</v>
      </c>
      <c r="W1050" s="5">
        <v>0</v>
      </c>
      <c r="X1050" s="5"/>
      <c r="Y1050" s="5"/>
      <c r="Z1050" s="5">
        <f>Tbl_BalanceHistory[[#This Row],[Discretionary Recommended - Pre 2022]]+Tbl_BalanceHistory[[#This Row],[Discretionary Balance Recommended: Policy]]+Tbl_BalanceHistory[[#This Row],[Discretionary Balance Recommended: Commitments]]</f>
        <v>0</v>
      </c>
      <c r="AA1050" s="5">
        <f>Tbl_BalanceHistory[[#This Row],[Discretionary Balance]]-Tbl_BalanceHistory[[#This Row],[Discretionary Reappropriation]]</f>
        <v>0</v>
      </c>
      <c r="AB1050" s="2"/>
      <c r="AC1050" s="2"/>
      <c r="AD1050" s="2"/>
      <c r="AE1050" s="2"/>
    </row>
    <row r="1051" spans="1:31" ht="90" x14ac:dyDescent="0.25">
      <c r="A1051" s="2" t="s">
        <v>333</v>
      </c>
      <c r="B1051" s="3">
        <v>6</v>
      </c>
      <c r="C1051" s="3">
        <v>192</v>
      </c>
      <c r="D1051" s="3" t="s">
        <v>335</v>
      </c>
      <c r="E1051" s="3" t="str">
        <f>_xlfn.XLOOKUP(Tbl_BalanceHistory[[#This Row],[RespAgy]],Tbl_Agencies[Agy Code],Tbl_Agencies[Agy Sort])</f>
        <v>069000</v>
      </c>
      <c r="F1051" s="2" t="str">
        <f>Tbl_BalanceHistory[[#This Row],[RespAgy]]&amp;": "&amp;Tbl_BalanceHistory[[#This Row],[RespAgency]]</f>
        <v>192: Secretary of Commerce and Trade</v>
      </c>
      <c r="G1051" s="3">
        <v>312</v>
      </c>
      <c r="H1051" s="3" t="s">
        <v>338</v>
      </c>
      <c r="I1051" s="3" t="str">
        <f>_xlfn.XLOOKUP(Tbl_BalanceHistory[[#This Row],[AgyCode]],Tbl_Agencies[Agy Code],Tbl_Agencies[Agy Sort])</f>
        <v>070000</v>
      </c>
      <c r="J1051" s="2" t="str">
        <f>Tbl_BalanceHistory[[#This Row],[AgyCode]]&amp;": "&amp;Tbl_BalanceHistory[[#This Row],[Agency Name]]</f>
        <v>312: Economic Development Incentive Payments</v>
      </c>
      <c r="K1051" s="1">
        <v>2016</v>
      </c>
      <c r="L1051" s="3">
        <v>534</v>
      </c>
      <c r="M1051" s="3" t="s">
        <v>82</v>
      </c>
      <c r="N1051" s="2" t="str">
        <f>Tbl_BalanceHistory[[#This Row],[ProgramCode]]&amp;": "&amp;Tbl_BalanceHistory[[#This Row],[Program Name]]</f>
        <v>534: Economic Development Services</v>
      </c>
      <c r="O1051" s="3" t="s">
        <v>1730</v>
      </c>
      <c r="P1051" s="1" t="str">
        <f>IF(Tbl_BalanceHistory[[#This Row],[FundCode]]="0100","GF",IF(Tbl_BalanceHistory[[#This Row],[FundCode]]="01000","GF","Hi Ed / OCR"))</f>
        <v>GF</v>
      </c>
      <c r="Q1051" s="5">
        <v>255768</v>
      </c>
      <c r="R1051" s="5">
        <v>5556</v>
      </c>
      <c r="S1051" s="5">
        <v>250212</v>
      </c>
      <c r="T1051" s="5">
        <v>0</v>
      </c>
      <c r="U1051" s="3"/>
      <c r="V1051" s="5">
        <v>250212</v>
      </c>
      <c r="W1051" s="5">
        <v>0</v>
      </c>
      <c r="X1051" s="5"/>
      <c r="Y1051" s="5"/>
      <c r="Z1051" s="5">
        <f>Tbl_BalanceHistory[[#This Row],[Discretionary Recommended - Pre 2022]]+Tbl_BalanceHistory[[#This Row],[Discretionary Balance Recommended: Policy]]+Tbl_BalanceHistory[[#This Row],[Discretionary Balance Recommended: Commitments]]</f>
        <v>0</v>
      </c>
      <c r="AA1051" s="5">
        <f>Tbl_BalanceHistory[[#This Row],[Discretionary Balance]]-Tbl_BalanceHistory[[#This Row],[Discretionary Reappropriation]]</f>
        <v>250212</v>
      </c>
      <c r="AB1051" s="2" t="s">
        <v>1828</v>
      </c>
      <c r="AC1051" s="2"/>
      <c r="AD1051" s="2"/>
      <c r="AE1051" s="2"/>
    </row>
    <row r="1052" spans="1:31" ht="30" x14ac:dyDescent="0.25">
      <c r="A1052" s="2" t="s">
        <v>333</v>
      </c>
      <c r="B1052" s="3">
        <v>6</v>
      </c>
      <c r="C1052" s="3">
        <v>192</v>
      </c>
      <c r="D1052" s="3" t="s">
        <v>335</v>
      </c>
      <c r="E1052" s="3" t="str">
        <f>_xlfn.XLOOKUP(Tbl_BalanceHistory[[#This Row],[RespAgy]],Tbl_Agencies[Agy Code],Tbl_Agencies[Agy Sort])</f>
        <v>069000</v>
      </c>
      <c r="F1052" s="2" t="str">
        <f>Tbl_BalanceHistory[[#This Row],[RespAgy]]&amp;": "&amp;Tbl_BalanceHistory[[#This Row],[RespAgency]]</f>
        <v>192: Secretary of Commerce and Trade</v>
      </c>
      <c r="G1052" s="3">
        <v>312</v>
      </c>
      <c r="H1052" s="3" t="s">
        <v>338</v>
      </c>
      <c r="I1052" s="3" t="str">
        <f>_xlfn.XLOOKUP(Tbl_BalanceHistory[[#This Row],[AgyCode]],Tbl_Agencies[Agy Code],Tbl_Agencies[Agy Sort])</f>
        <v>070000</v>
      </c>
      <c r="J1052" s="2" t="str">
        <f>Tbl_BalanceHistory[[#This Row],[AgyCode]]&amp;": "&amp;Tbl_BalanceHistory[[#This Row],[Agency Name]]</f>
        <v>312: Economic Development Incentive Payments</v>
      </c>
      <c r="K1052" s="1">
        <v>2017</v>
      </c>
      <c r="L1052" s="3">
        <v>534</v>
      </c>
      <c r="M1052" s="3" t="s">
        <v>82</v>
      </c>
      <c r="N1052" s="2" t="str">
        <f>Tbl_BalanceHistory[[#This Row],[ProgramCode]]&amp;": "&amp;Tbl_BalanceHistory[[#This Row],[Program Name]]</f>
        <v>534: Economic Development Services</v>
      </c>
      <c r="O1052" s="3" t="s">
        <v>886</v>
      </c>
      <c r="P1052" s="1" t="str">
        <f>IF(Tbl_BalanceHistory[[#This Row],[FundCode]]="0100","GF",IF(Tbl_BalanceHistory[[#This Row],[FundCode]]="01000","GF","Hi Ed / OCR"))</f>
        <v>GF</v>
      </c>
      <c r="Q1052" s="5">
        <v>5755</v>
      </c>
      <c r="R1052" s="5">
        <v>5450</v>
      </c>
      <c r="S1052" s="5">
        <v>305</v>
      </c>
      <c r="T1052" s="5">
        <v>0</v>
      </c>
      <c r="U1052" s="3"/>
      <c r="V1052" s="5">
        <v>305</v>
      </c>
      <c r="W1052" s="5">
        <v>0</v>
      </c>
      <c r="X1052" s="5"/>
      <c r="Y1052" s="5"/>
      <c r="Z1052" s="5">
        <f>Tbl_BalanceHistory[[#This Row],[Discretionary Recommended - Pre 2022]]+Tbl_BalanceHistory[[#This Row],[Discretionary Balance Recommended: Policy]]+Tbl_BalanceHistory[[#This Row],[Discretionary Balance Recommended: Commitments]]</f>
        <v>0</v>
      </c>
      <c r="AA1052" s="5">
        <f>Tbl_BalanceHistory[[#This Row],[Discretionary Balance]]-Tbl_BalanceHistory[[#This Row],[Discretionary Reappropriation]]</f>
        <v>305</v>
      </c>
      <c r="AB1052" s="2"/>
      <c r="AC1052" s="2"/>
      <c r="AD1052" s="2"/>
      <c r="AE1052" s="2"/>
    </row>
    <row r="1053" spans="1:31" ht="30" x14ac:dyDescent="0.25">
      <c r="A1053" s="2" t="s">
        <v>333</v>
      </c>
      <c r="B1053" s="3">
        <v>6</v>
      </c>
      <c r="C1053" s="3">
        <v>192</v>
      </c>
      <c r="D1053" s="3" t="s">
        <v>335</v>
      </c>
      <c r="E1053" s="3" t="str">
        <f>_xlfn.XLOOKUP(Tbl_BalanceHistory[[#This Row],[RespAgy]],Tbl_Agencies[Agy Code],Tbl_Agencies[Agy Sort])</f>
        <v>069000</v>
      </c>
      <c r="F1053" s="2" t="str">
        <f>Tbl_BalanceHistory[[#This Row],[RespAgy]]&amp;": "&amp;Tbl_BalanceHistory[[#This Row],[RespAgency]]</f>
        <v>192: Secretary of Commerce and Trade</v>
      </c>
      <c r="G1053" s="3">
        <v>312</v>
      </c>
      <c r="H1053" s="3" t="s">
        <v>338</v>
      </c>
      <c r="I1053" s="3" t="str">
        <f>_xlfn.XLOOKUP(Tbl_BalanceHistory[[#This Row],[AgyCode]],Tbl_Agencies[Agy Code],Tbl_Agencies[Agy Sort])</f>
        <v>070000</v>
      </c>
      <c r="J1053" s="2" t="str">
        <f>Tbl_BalanceHistory[[#This Row],[AgyCode]]&amp;": "&amp;Tbl_BalanceHistory[[#This Row],[Agency Name]]</f>
        <v>312: Economic Development Incentive Payments</v>
      </c>
      <c r="K1053" s="1">
        <v>2018</v>
      </c>
      <c r="L1053" s="3">
        <v>534</v>
      </c>
      <c r="M1053" s="3" t="s">
        <v>82</v>
      </c>
      <c r="N1053" s="2" t="str">
        <f>Tbl_BalanceHistory[[#This Row],[ProgramCode]]&amp;": "&amp;Tbl_BalanceHistory[[#This Row],[Program Name]]</f>
        <v>534: Economic Development Services</v>
      </c>
      <c r="O1053" s="3" t="s">
        <v>886</v>
      </c>
      <c r="P1053" s="1" t="str">
        <f>IF(Tbl_BalanceHistory[[#This Row],[FundCode]]="0100","GF",IF(Tbl_BalanceHistory[[#This Row],[FundCode]]="01000","GF","Hi Ed / OCR"))</f>
        <v>GF</v>
      </c>
      <c r="Q1053" s="5">
        <v>5765</v>
      </c>
      <c r="R1053" s="5">
        <v>5635</v>
      </c>
      <c r="S1053" s="5">
        <v>130</v>
      </c>
      <c r="T1053" s="5">
        <v>0</v>
      </c>
      <c r="U1053" s="3"/>
      <c r="V1053" s="5">
        <v>130</v>
      </c>
      <c r="W1053" s="5">
        <v>0</v>
      </c>
      <c r="X1053" s="5"/>
      <c r="Y1053" s="5"/>
      <c r="Z1053" s="5">
        <f>Tbl_BalanceHistory[[#This Row],[Discretionary Recommended - Pre 2022]]+Tbl_BalanceHistory[[#This Row],[Discretionary Balance Recommended: Policy]]+Tbl_BalanceHistory[[#This Row],[Discretionary Balance Recommended: Commitments]]</f>
        <v>0</v>
      </c>
      <c r="AA1053" s="5">
        <f>Tbl_BalanceHistory[[#This Row],[Discretionary Balance]]-Tbl_BalanceHistory[[#This Row],[Discretionary Reappropriation]]</f>
        <v>130</v>
      </c>
      <c r="AB1053" s="2"/>
      <c r="AC1053" s="2"/>
      <c r="AD1053" s="2"/>
      <c r="AE1053" s="2"/>
    </row>
    <row r="1054" spans="1:31" ht="60" x14ac:dyDescent="0.25">
      <c r="A1054" s="2" t="s">
        <v>333</v>
      </c>
      <c r="B1054" s="3">
        <v>6</v>
      </c>
      <c r="C1054" s="3">
        <v>192</v>
      </c>
      <c r="D1054" s="3" t="s">
        <v>335</v>
      </c>
      <c r="E1054" s="3" t="str">
        <f>_xlfn.XLOOKUP(Tbl_BalanceHistory[[#This Row],[RespAgy]],Tbl_Agencies[Agy Code],Tbl_Agencies[Agy Sort])</f>
        <v>069000</v>
      </c>
      <c r="F1054" s="2" t="str">
        <f>Tbl_BalanceHistory[[#This Row],[RespAgy]]&amp;": "&amp;Tbl_BalanceHistory[[#This Row],[RespAgency]]</f>
        <v>192: Secretary of Commerce and Trade</v>
      </c>
      <c r="G1054" s="3">
        <v>312</v>
      </c>
      <c r="H1054" s="3" t="s">
        <v>338</v>
      </c>
      <c r="I1054" s="3" t="str">
        <f>_xlfn.XLOOKUP(Tbl_BalanceHistory[[#This Row],[AgyCode]],Tbl_Agencies[Agy Code],Tbl_Agencies[Agy Sort])</f>
        <v>070000</v>
      </c>
      <c r="J1054" s="2" t="str">
        <f>Tbl_BalanceHistory[[#This Row],[AgyCode]]&amp;": "&amp;Tbl_BalanceHistory[[#This Row],[Agency Name]]</f>
        <v>312: Economic Development Incentive Payments</v>
      </c>
      <c r="K1054" s="1">
        <v>2019</v>
      </c>
      <c r="L1054" s="3">
        <v>534</v>
      </c>
      <c r="M1054" s="3" t="s">
        <v>82</v>
      </c>
      <c r="N1054" s="2" t="str">
        <f>Tbl_BalanceHistory[[#This Row],[ProgramCode]]&amp;": "&amp;Tbl_BalanceHistory[[#This Row],[Program Name]]</f>
        <v>534: Economic Development Services</v>
      </c>
      <c r="O1054" s="3" t="s">
        <v>886</v>
      </c>
      <c r="P1054" s="1" t="str">
        <f>IF(Tbl_BalanceHistory[[#This Row],[FundCode]]="0100","GF",IF(Tbl_BalanceHistory[[#This Row],[FundCode]]="01000","GF","Hi Ed / OCR"))</f>
        <v>GF</v>
      </c>
      <c r="Q1054" s="5">
        <v>258747</v>
      </c>
      <c r="R1054" s="5">
        <v>5879</v>
      </c>
      <c r="S1054" s="5">
        <v>252868</v>
      </c>
      <c r="T1054" s="5">
        <v>0</v>
      </c>
      <c r="U1054" s="3"/>
      <c r="V1054" s="5">
        <v>252868</v>
      </c>
      <c r="W1054" s="5">
        <v>0</v>
      </c>
      <c r="X1054" s="5"/>
      <c r="Y1054" s="5"/>
      <c r="Z1054" s="5">
        <f>Tbl_BalanceHistory[[#This Row],[Discretionary Recommended - Pre 2022]]+Tbl_BalanceHistory[[#This Row],[Discretionary Balance Recommended: Policy]]+Tbl_BalanceHistory[[#This Row],[Discretionary Balance Recommended: Commitments]]</f>
        <v>0</v>
      </c>
      <c r="AA1054" s="5">
        <f>Tbl_BalanceHistory[[#This Row],[Discretionary Balance]]-Tbl_BalanceHistory[[#This Row],[Discretionary Reappropriation]]</f>
        <v>252868</v>
      </c>
      <c r="AB1054" s="2" t="s">
        <v>1829</v>
      </c>
      <c r="AC1054" s="2"/>
      <c r="AD1054" s="2"/>
      <c r="AE1054" s="2"/>
    </row>
    <row r="1055" spans="1:31" ht="30" x14ac:dyDescent="0.25">
      <c r="A1055" s="2" t="s">
        <v>333</v>
      </c>
      <c r="B1055" s="3">
        <v>6</v>
      </c>
      <c r="C1055" s="3">
        <v>192</v>
      </c>
      <c r="D1055" s="3" t="s">
        <v>335</v>
      </c>
      <c r="E1055" s="3" t="str">
        <f>_xlfn.XLOOKUP(Tbl_BalanceHistory[[#This Row],[RespAgy]],Tbl_Agencies[Agy Code],Tbl_Agencies[Agy Sort])</f>
        <v>069000</v>
      </c>
      <c r="F1055" s="2" t="str">
        <f>Tbl_BalanceHistory[[#This Row],[RespAgy]]&amp;": "&amp;Tbl_BalanceHistory[[#This Row],[RespAgency]]</f>
        <v>192: Secretary of Commerce and Trade</v>
      </c>
      <c r="G1055" s="3">
        <v>312</v>
      </c>
      <c r="H1055" s="3" t="s">
        <v>338</v>
      </c>
      <c r="I1055" s="3" t="str">
        <f>_xlfn.XLOOKUP(Tbl_BalanceHistory[[#This Row],[AgyCode]],Tbl_Agencies[Agy Code],Tbl_Agencies[Agy Sort])</f>
        <v>070000</v>
      </c>
      <c r="J1055" s="2" t="str">
        <f>Tbl_BalanceHistory[[#This Row],[AgyCode]]&amp;": "&amp;Tbl_BalanceHistory[[#This Row],[Agency Name]]</f>
        <v>312: Economic Development Incentive Payments</v>
      </c>
      <c r="K1055" s="1">
        <v>2020</v>
      </c>
      <c r="L1055" s="3">
        <v>534</v>
      </c>
      <c r="M1055" s="3" t="s">
        <v>82</v>
      </c>
      <c r="N1055" s="2" t="str">
        <f>Tbl_BalanceHistory[[#This Row],[ProgramCode]]&amp;": "&amp;Tbl_BalanceHistory[[#This Row],[Program Name]]</f>
        <v>534: Economic Development Services</v>
      </c>
      <c r="O1055" s="3" t="s">
        <v>886</v>
      </c>
      <c r="P1055" s="1" t="str">
        <f>IF(Tbl_BalanceHistory[[#This Row],[FundCode]]="0100","GF",IF(Tbl_BalanceHistory[[#This Row],[FundCode]]="01000","GF","Hi Ed / OCR"))</f>
        <v>GF</v>
      </c>
      <c r="Q1055" s="5">
        <v>504243</v>
      </c>
      <c r="R1055" s="5">
        <v>5942</v>
      </c>
      <c r="S1055" s="5">
        <v>498301</v>
      </c>
      <c r="T1055" s="5">
        <v>0</v>
      </c>
      <c r="U1055" s="3"/>
      <c r="V1055" s="5">
        <v>498301</v>
      </c>
      <c r="W1055" s="5">
        <v>0</v>
      </c>
      <c r="X1055" s="5"/>
      <c r="Y1055" s="5"/>
      <c r="Z1055" s="5">
        <f>Tbl_BalanceHistory[[#This Row],[Discretionary Recommended - Pre 2022]]+Tbl_BalanceHistory[[#This Row],[Discretionary Balance Recommended: Policy]]+Tbl_BalanceHistory[[#This Row],[Discretionary Balance Recommended: Commitments]]</f>
        <v>0</v>
      </c>
      <c r="AA1055" s="5">
        <f>Tbl_BalanceHistory[[#This Row],[Discretionary Balance]]-Tbl_BalanceHistory[[#This Row],[Discretionary Reappropriation]]</f>
        <v>498301</v>
      </c>
      <c r="AB1055" s="2"/>
      <c r="AC1055" s="2"/>
      <c r="AD1055" s="2"/>
      <c r="AE1055" s="2" t="s">
        <v>1830</v>
      </c>
    </row>
    <row r="1056" spans="1:31" ht="75" x14ac:dyDescent="0.25">
      <c r="A1056" s="2" t="s">
        <v>333</v>
      </c>
      <c r="B1056" s="3">
        <v>6</v>
      </c>
      <c r="C1056" s="3">
        <v>312</v>
      </c>
      <c r="D1056" s="3" t="s">
        <v>338</v>
      </c>
      <c r="E1056" s="3" t="str">
        <f>_xlfn.XLOOKUP(Tbl_BalanceHistory[[#This Row],[RespAgy]],Tbl_Agencies[Agy Code],Tbl_Agencies[Agy Sort])</f>
        <v>070000</v>
      </c>
      <c r="F1056" s="2" t="str">
        <f>Tbl_BalanceHistory[[#This Row],[RespAgy]]&amp;": "&amp;Tbl_BalanceHistory[[#This Row],[RespAgency]]</f>
        <v>312: Economic Development Incentive Payments</v>
      </c>
      <c r="G1056" s="3">
        <v>312</v>
      </c>
      <c r="H1056" s="3" t="s">
        <v>338</v>
      </c>
      <c r="I1056" s="3" t="str">
        <f>_xlfn.XLOOKUP(Tbl_BalanceHistory[[#This Row],[AgyCode]],Tbl_Agencies[Agy Code],Tbl_Agencies[Agy Sort])</f>
        <v>070000</v>
      </c>
      <c r="J1056" s="2" t="str">
        <f>Tbl_BalanceHistory[[#This Row],[AgyCode]]&amp;": "&amp;Tbl_BalanceHistory[[#This Row],[Agency Name]]</f>
        <v>312: Economic Development Incentive Payments</v>
      </c>
      <c r="K1056" s="1">
        <v>2021</v>
      </c>
      <c r="L1056" s="3">
        <v>534</v>
      </c>
      <c r="M1056" s="3" t="s">
        <v>82</v>
      </c>
      <c r="N1056" s="2" t="str">
        <f>Tbl_BalanceHistory[[#This Row],[ProgramCode]]&amp;": "&amp;Tbl_BalanceHistory[[#This Row],[Program Name]]</f>
        <v>534: Economic Development Services</v>
      </c>
      <c r="O1056" s="3" t="s">
        <v>886</v>
      </c>
      <c r="P1056" s="1" t="str">
        <f>IF(Tbl_BalanceHistory[[#This Row],[FundCode]]="0100","GF",IF(Tbl_BalanceHistory[[#This Row],[FundCode]]="01000","GF","Hi Ed / OCR"))</f>
        <v>GF</v>
      </c>
      <c r="Q1056" s="5">
        <v>426850</v>
      </c>
      <c r="R1056" s="5">
        <v>0</v>
      </c>
      <c r="S1056" s="5">
        <v>426850</v>
      </c>
      <c r="T1056" s="5">
        <v>0</v>
      </c>
      <c r="U1056" s="3"/>
      <c r="V1056" s="5">
        <v>426850</v>
      </c>
      <c r="W1056" s="5">
        <v>0</v>
      </c>
      <c r="X1056" s="5"/>
      <c r="Y1056" s="5"/>
      <c r="Z1056" s="5">
        <f>Tbl_BalanceHistory[[#This Row],[Discretionary Recommended - Pre 2022]]+Tbl_BalanceHistory[[#This Row],[Discretionary Balance Recommended: Policy]]+Tbl_BalanceHistory[[#This Row],[Discretionary Balance Recommended: Commitments]]</f>
        <v>0</v>
      </c>
      <c r="AA1056" s="5">
        <f>Tbl_BalanceHistory[[#This Row],[Discretionary Balance]]-Tbl_BalanceHistory[[#This Row],[Discretionary Reappropriation]]</f>
        <v>426850</v>
      </c>
      <c r="AB1056" s="2" t="s">
        <v>1831</v>
      </c>
      <c r="AC1056" s="2"/>
      <c r="AD1056" s="2"/>
      <c r="AE1056" s="2" t="s">
        <v>1832</v>
      </c>
    </row>
    <row r="1057" spans="1:31" ht="75" x14ac:dyDescent="0.25">
      <c r="A1057" s="2" t="s">
        <v>333</v>
      </c>
      <c r="B1057" s="3">
        <v>6</v>
      </c>
      <c r="C1057" s="3">
        <v>312</v>
      </c>
      <c r="D1057" s="3" t="s">
        <v>338</v>
      </c>
      <c r="E1057" s="3" t="str">
        <f>_xlfn.XLOOKUP(Tbl_BalanceHistory[[#This Row],[RespAgy]],Tbl_Agencies[Agy Code],Tbl_Agencies[Agy Sort])</f>
        <v>070000</v>
      </c>
      <c r="F1057" s="2" t="str">
        <f>Tbl_BalanceHistory[[#This Row],[RespAgy]]&amp;": "&amp;Tbl_BalanceHistory[[#This Row],[RespAgency]]</f>
        <v>312: Economic Development Incentive Payments</v>
      </c>
      <c r="G1057" s="3">
        <v>312</v>
      </c>
      <c r="H1057" s="3" t="s">
        <v>338</v>
      </c>
      <c r="I1057" s="3" t="str">
        <f>_xlfn.XLOOKUP(Tbl_BalanceHistory[[#This Row],[AgyCode]],Tbl_Agencies[Agy Code],Tbl_Agencies[Agy Sort])</f>
        <v>070000</v>
      </c>
      <c r="J1057" s="2" t="str">
        <f>Tbl_BalanceHistory[[#This Row],[AgyCode]]&amp;": "&amp;Tbl_BalanceHistory[[#This Row],[Agency Name]]</f>
        <v>312: Economic Development Incentive Payments</v>
      </c>
      <c r="K1057" s="1">
        <v>2022</v>
      </c>
      <c r="L1057" s="3">
        <v>534</v>
      </c>
      <c r="M1057" s="3" t="s">
        <v>82</v>
      </c>
      <c r="N1057" s="2" t="str">
        <f>Tbl_BalanceHistory[[#This Row],[ProgramCode]]&amp;": "&amp;Tbl_BalanceHistory[[#This Row],[Program Name]]</f>
        <v>534: Economic Development Services</v>
      </c>
      <c r="O1057" s="3" t="s">
        <v>886</v>
      </c>
      <c r="P1057" s="1" t="str">
        <f>IF(Tbl_BalanceHistory[[#This Row],[FundCode]]="0100","GF",IF(Tbl_BalanceHistory[[#This Row],[FundCode]]="01000","GF","Hi Ed / OCR"))</f>
        <v>GF</v>
      </c>
      <c r="Q1057" s="5">
        <v>24000000</v>
      </c>
      <c r="R1057" s="5">
        <v>0</v>
      </c>
      <c r="S1057" s="5">
        <v>24000000</v>
      </c>
      <c r="T1057" s="5">
        <v>0</v>
      </c>
      <c r="U1057" s="3"/>
      <c r="V1057" s="5">
        <v>24000000</v>
      </c>
      <c r="W1057" s="5"/>
      <c r="X1057" s="5">
        <v>115150</v>
      </c>
      <c r="Y1057" s="5">
        <v>23500000</v>
      </c>
      <c r="Z1057" s="5">
        <f>Tbl_BalanceHistory[[#This Row],[Discretionary Recommended - Pre 2022]]+Tbl_BalanceHistory[[#This Row],[Discretionary Balance Recommended: Policy]]+Tbl_BalanceHistory[[#This Row],[Discretionary Balance Recommended: Commitments]]</f>
        <v>23615150</v>
      </c>
      <c r="AA1057" s="5">
        <f>Tbl_BalanceHistory[[#This Row],[Discretionary Balance]]-Tbl_BalanceHistory[[#This Row],[Discretionary Reappropriation]]</f>
        <v>384850</v>
      </c>
      <c r="AB1057" s="2"/>
      <c r="AC1057" s="2" t="s">
        <v>1833</v>
      </c>
      <c r="AD1057" s="2" t="s">
        <v>1834</v>
      </c>
      <c r="AE1057" s="2"/>
    </row>
    <row r="1058" spans="1:31" ht="195" x14ac:dyDescent="0.25">
      <c r="A1058" s="2" t="s">
        <v>333</v>
      </c>
      <c r="B1058" s="3">
        <v>6</v>
      </c>
      <c r="C1058" s="3">
        <v>312</v>
      </c>
      <c r="D1058" s="3" t="s">
        <v>338</v>
      </c>
      <c r="E1058" s="3" t="str">
        <f>_xlfn.XLOOKUP(Tbl_BalanceHistory[[#This Row],[RespAgy]],Tbl_Agencies[Agy Code],Tbl_Agencies[Agy Sort])</f>
        <v>070000</v>
      </c>
      <c r="F1058" s="2" t="str">
        <f>Tbl_BalanceHistory[[#This Row],[RespAgy]]&amp;": "&amp;Tbl_BalanceHistory[[#This Row],[RespAgency]]</f>
        <v>312: Economic Development Incentive Payments</v>
      </c>
      <c r="G1058" s="3">
        <v>312</v>
      </c>
      <c r="H1058" s="3" t="s">
        <v>338</v>
      </c>
      <c r="I1058" s="3" t="str">
        <f>_xlfn.XLOOKUP(Tbl_BalanceHistory[[#This Row],[AgyCode]],Tbl_Agencies[Agy Code],Tbl_Agencies[Agy Sort])</f>
        <v>070000</v>
      </c>
      <c r="J1058" s="2" t="str">
        <f>Tbl_BalanceHistory[[#This Row],[AgyCode]]&amp;": "&amp;Tbl_BalanceHistory[[#This Row],[Agency Name]]</f>
        <v>312: Economic Development Incentive Payments</v>
      </c>
      <c r="K1058" s="1">
        <v>2023</v>
      </c>
      <c r="L1058" s="3">
        <v>534</v>
      </c>
      <c r="M1058" s="3" t="s">
        <v>82</v>
      </c>
      <c r="N1058" s="2" t="str">
        <f>Tbl_BalanceHistory[[#This Row],[ProgramCode]]&amp;": "&amp;Tbl_BalanceHistory[[#This Row],[Program Name]]</f>
        <v>534: Economic Development Services</v>
      </c>
      <c r="O1058" s="3" t="s">
        <v>886</v>
      </c>
      <c r="P1058" s="1" t="str">
        <f>IF(Tbl_BalanceHistory[[#This Row],[FundCode]]="0100","GF",IF(Tbl_BalanceHistory[[#This Row],[FundCode]]="01000","GF","Hi Ed / OCR"))</f>
        <v>GF</v>
      </c>
      <c r="Q1058" s="5">
        <v>24115150</v>
      </c>
      <c r="R1058" s="5">
        <v>0</v>
      </c>
      <c r="S1058" s="5">
        <v>24115150</v>
      </c>
      <c r="T1058" s="5">
        <v>0</v>
      </c>
      <c r="U1058" s="3"/>
      <c r="V1058" s="5">
        <v>24115150</v>
      </c>
      <c r="W1058" s="5">
        <v>0</v>
      </c>
      <c r="X1058" s="5">
        <v>0</v>
      </c>
      <c r="Y1058" s="5">
        <v>15000000</v>
      </c>
      <c r="Z1058" s="5">
        <v>15000000</v>
      </c>
      <c r="AA1058" s="5">
        <v>9115150</v>
      </c>
      <c r="AB1058" s="2"/>
      <c r="AC1058" s="2"/>
      <c r="AD1058" s="2" t="s">
        <v>2375</v>
      </c>
      <c r="AE1058" s="2" t="s">
        <v>2376</v>
      </c>
    </row>
    <row r="1059" spans="1:31" ht="105" x14ac:dyDescent="0.25">
      <c r="A1059" s="2" t="s">
        <v>333</v>
      </c>
      <c r="B1059" s="3">
        <v>6</v>
      </c>
      <c r="C1059" s="3">
        <v>312</v>
      </c>
      <c r="D1059" s="3" t="s">
        <v>338</v>
      </c>
      <c r="E1059" s="3" t="str">
        <f>_xlfn.XLOOKUP(Tbl_BalanceHistory[[#This Row],[RespAgy]],Tbl_Agencies[Agy Code],Tbl_Agencies[Agy Sort])</f>
        <v>070000</v>
      </c>
      <c r="F1059" s="2" t="str">
        <f>Tbl_BalanceHistory[[#This Row],[RespAgy]]&amp;": "&amp;Tbl_BalanceHistory[[#This Row],[RespAgency]]</f>
        <v>312: Economic Development Incentive Payments</v>
      </c>
      <c r="G1059" s="3">
        <v>312</v>
      </c>
      <c r="H1059" s="3" t="s">
        <v>338</v>
      </c>
      <c r="I1059" s="3" t="str">
        <f>_xlfn.XLOOKUP(Tbl_BalanceHistory[[#This Row],[AgyCode]],Tbl_Agencies[Agy Code],Tbl_Agencies[Agy Sort])</f>
        <v>070000</v>
      </c>
      <c r="J1059" s="2" t="str">
        <f>Tbl_BalanceHistory[[#This Row],[AgyCode]]&amp;": "&amp;Tbl_BalanceHistory[[#This Row],[Agency Name]]</f>
        <v>312: Economic Development Incentive Payments</v>
      </c>
      <c r="K1059" s="1">
        <v>2024</v>
      </c>
      <c r="L1059" s="3">
        <v>534</v>
      </c>
      <c r="M1059" s="3" t="s">
        <v>82</v>
      </c>
      <c r="N1059" s="2" t="str">
        <f>Tbl_BalanceHistory[[#This Row],[ProgramCode]]&amp;": "&amp;Tbl_BalanceHistory[[#This Row],[Program Name]]</f>
        <v>534: Economic Development Services</v>
      </c>
      <c r="O1059" s="3" t="s">
        <v>886</v>
      </c>
      <c r="P1059" s="1" t="str">
        <f>IF(Tbl_BalanceHistory[[#This Row],[FundCode]]="0100","GF",IF(Tbl_BalanceHistory[[#This Row],[FundCode]]="01000","GF","Hi Ed / OCR"))</f>
        <v>GF</v>
      </c>
      <c r="Q1059" s="5">
        <v>24895725.25</v>
      </c>
      <c r="R1059" s="5">
        <v>0</v>
      </c>
      <c r="S1059" s="5">
        <v>24895725.25</v>
      </c>
      <c r="T1059" s="5">
        <v>15000000</v>
      </c>
      <c r="U1059" s="3" t="s">
        <v>2537</v>
      </c>
      <c r="V1059" s="5">
        <v>9895725.25</v>
      </c>
      <c r="W1059" s="5">
        <v>0</v>
      </c>
      <c r="X1059" s="5">
        <v>0</v>
      </c>
      <c r="Y1059" s="5">
        <v>9395725.25</v>
      </c>
      <c r="Z1059" s="5">
        <v>9395725.25</v>
      </c>
      <c r="AA1059" s="5">
        <v>500000</v>
      </c>
      <c r="AB1059" s="2"/>
      <c r="AC1059" s="2"/>
      <c r="AD1059" s="2" t="s">
        <v>2538</v>
      </c>
      <c r="AE1059" s="2" t="s">
        <v>2539</v>
      </c>
    </row>
    <row r="1060" spans="1:31" ht="30" x14ac:dyDescent="0.25">
      <c r="A1060" s="2" t="s">
        <v>333</v>
      </c>
      <c r="B1060" s="3">
        <v>6</v>
      </c>
      <c r="C1060" s="3">
        <v>325</v>
      </c>
      <c r="D1060" s="3" t="s">
        <v>1246</v>
      </c>
      <c r="E1060" s="3" t="str">
        <f>_xlfn.XLOOKUP(Tbl_BalanceHistory[[#This Row],[RespAgy]],Tbl_Agencies[Agy Code],Tbl_Agencies[Agy Sort])</f>
        <v>072000</v>
      </c>
      <c r="F1060" s="2" t="str">
        <f>Tbl_BalanceHistory[[#This Row],[RespAgy]]&amp;": "&amp;Tbl_BalanceHistory[[#This Row],[RespAgency]]</f>
        <v>325: Department of Business Assistance</v>
      </c>
      <c r="G1060" s="3">
        <v>325</v>
      </c>
      <c r="H1060" s="3" t="s">
        <v>1246</v>
      </c>
      <c r="I1060" s="3" t="str">
        <f>_xlfn.XLOOKUP(Tbl_BalanceHistory[[#This Row],[AgyCode]],Tbl_Agencies[Agy Code],Tbl_Agencies[Agy Sort])</f>
        <v>072000</v>
      </c>
      <c r="J1060" s="2" t="str">
        <f>Tbl_BalanceHistory[[#This Row],[AgyCode]]&amp;": "&amp;Tbl_BalanceHistory[[#This Row],[Agency Name]]</f>
        <v>325: Department of Business Assistance</v>
      </c>
      <c r="K1060" s="1">
        <v>2014</v>
      </c>
      <c r="L1060" s="3">
        <v>534</v>
      </c>
      <c r="M1060" s="3" t="s">
        <v>82</v>
      </c>
      <c r="N1060" s="2" t="str">
        <f>Tbl_BalanceHistory[[#This Row],[ProgramCode]]&amp;": "&amp;Tbl_BalanceHistory[[#This Row],[Program Name]]</f>
        <v>534: Economic Development Services</v>
      </c>
      <c r="O1060" s="3" t="s">
        <v>1730</v>
      </c>
      <c r="P1060" s="1" t="str">
        <f>IF(Tbl_BalanceHistory[[#This Row],[FundCode]]="0100","GF",IF(Tbl_BalanceHistory[[#This Row],[FundCode]]="01000","GF","Hi Ed / OCR"))</f>
        <v>GF</v>
      </c>
      <c r="Q1060" s="5">
        <v>1375241</v>
      </c>
      <c r="R1060" s="5">
        <v>1375240.57</v>
      </c>
      <c r="S1060" s="5">
        <v>0</v>
      </c>
      <c r="T1060" s="5">
        <v>0</v>
      </c>
      <c r="U1060" s="3"/>
      <c r="V1060" s="5">
        <v>0</v>
      </c>
      <c r="W1060" s="5">
        <v>0</v>
      </c>
      <c r="X1060" s="5"/>
      <c r="Y1060" s="5"/>
      <c r="Z1060" s="5">
        <f>Tbl_BalanceHistory[[#This Row],[Discretionary Recommended - Pre 2022]]+Tbl_BalanceHistory[[#This Row],[Discretionary Balance Recommended: Policy]]+Tbl_BalanceHistory[[#This Row],[Discretionary Balance Recommended: Commitments]]</f>
        <v>0</v>
      </c>
      <c r="AA1060" s="5">
        <f>Tbl_BalanceHistory[[#This Row],[Discretionary Balance]]-Tbl_BalanceHistory[[#This Row],[Discretionary Reappropriation]]</f>
        <v>0</v>
      </c>
      <c r="AB1060" s="2"/>
      <c r="AC1060" s="2"/>
      <c r="AD1060" s="2"/>
      <c r="AE1060" s="2"/>
    </row>
    <row r="1061" spans="1:31" ht="60" x14ac:dyDescent="0.25">
      <c r="A1061" s="2" t="s">
        <v>333</v>
      </c>
      <c r="B1061" s="3">
        <v>6</v>
      </c>
      <c r="C1061" s="3">
        <v>165</v>
      </c>
      <c r="D1061" s="3" t="s">
        <v>341</v>
      </c>
      <c r="E1061" s="3" t="str">
        <f>_xlfn.XLOOKUP(Tbl_BalanceHistory[[#This Row],[RespAgy]],Tbl_Agencies[Agy Code],Tbl_Agencies[Agy Sort])</f>
        <v>073000</v>
      </c>
      <c r="F1061" s="2" t="str">
        <f>Tbl_BalanceHistory[[#This Row],[RespAgy]]&amp;": "&amp;Tbl_BalanceHistory[[#This Row],[RespAgency]]</f>
        <v>165: Department of Housing and Community Development</v>
      </c>
      <c r="G1061" s="3">
        <v>165</v>
      </c>
      <c r="H1061" s="3" t="s">
        <v>341</v>
      </c>
      <c r="I1061" s="3" t="str">
        <f>_xlfn.XLOOKUP(Tbl_BalanceHistory[[#This Row],[AgyCode]],Tbl_Agencies[Agy Code],Tbl_Agencies[Agy Sort])</f>
        <v>073000</v>
      </c>
      <c r="J1061" s="2" t="str">
        <f>Tbl_BalanceHistory[[#This Row],[AgyCode]]&amp;": "&amp;Tbl_BalanceHistory[[#This Row],[Agency Name]]</f>
        <v>165: Department of Housing and Community Development</v>
      </c>
      <c r="K1061" s="1">
        <v>2014</v>
      </c>
      <c r="L1061" s="3">
        <v>458</v>
      </c>
      <c r="M1061" s="3" t="s">
        <v>119</v>
      </c>
      <c r="N1061" s="2" t="str">
        <f>Tbl_BalanceHistory[[#This Row],[ProgramCode]]&amp;": "&amp;Tbl_BalanceHistory[[#This Row],[Program Name]]</f>
        <v>458: Housing Assistance Services</v>
      </c>
      <c r="O1061" s="3" t="s">
        <v>1730</v>
      </c>
      <c r="P1061" s="1" t="str">
        <f>IF(Tbl_BalanceHistory[[#This Row],[FundCode]]="0100","GF",IF(Tbl_BalanceHistory[[#This Row],[FundCode]]="01000","GF","Hi Ed / OCR"))</f>
        <v>GF</v>
      </c>
      <c r="Q1061" s="5">
        <v>14642796</v>
      </c>
      <c r="R1061" s="5">
        <v>13642794.48</v>
      </c>
      <c r="S1061" s="5">
        <v>1000001</v>
      </c>
      <c r="T1061" s="5">
        <v>1000000</v>
      </c>
      <c r="U1061" s="3" t="s">
        <v>1835</v>
      </c>
      <c r="V1061" s="5">
        <v>1</v>
      </c>
      <c r="W1061" s="5">
        <v>0</v>
      </c>
      <c r="X1061" s="5"/>
      <c r="Y1061" s="5"/>
      <c r="Z1061" s="5">
        <f>Tbl_BalanceHistory[[#This Row],[Discretionary Recommended - Pre 2022]]+Tbl_BalanceHistory[[#This Row],[Discretionary Balance Recommended: Policy]]+Tbl_BalanceHistory[[#This Row],[Discretionary Balance Recommended: Commitments]]</f>
        <v>0</v>
      </c>
      <c r="AA1061" s="5">
        <f>Tbl_BalanceHistory[[#This Row],[Discretionary Balance]]-Tbl_BalanceHistory[[#This Row],[Discretionary Reappropriation]]</f>
        <v>1</v>
      </c>
      <c r="AB1061" s="2"/>
      <c r="AC1061" s="2"/>
      <c r="AD1061" s="2"/>
      <c r="AE1061" s="2"/>
    </row>
    <row r="1062" spans="1:31" ht="60" x14ac:dyDescent="0.25">
      <c r="A1062" s="2" t="s">
        <v>333</v>
      </c>
      <c r="B1062" s="3">
        <v>6</v>
      </c>
      <c r="C1062" s="3">
        <v>165</v>
      </c>
      <c r="D1062" s="3" t="s">
        <v>341</v>
      </c>
      <c r="E1062" s="3" t="str">
        <f>_xlfn.XLOOKUP(Tbl_BalanceHistory[[#This Row],[RespAgy]],Tbl_Agencies[Agy Code],Tbl_Agencies[Agy Sort])</f>
        <v>073000</v>
      </c>
      <c r="F1062" s="2" t="str">
        <f>Tbl_BalanceHistory[[#This Row],[RespAgy]]&amp;": "&amp;Tbl_BalanceHistory[[#This Row],[RespAgency]]</f>
        <v>165: Department of Housing and Community Development</v>
      </c>
      <c r="G1062" s="3">
        <v>165</v>
      </c>
      <c r="H1062" s="3" t="s">
        <v>341</v>
      </c>
      <c r="I1062" s="3" t="str">
        <f>_xlfn.XLOOKUP(Tbl_BalanceHistory[[#This Row],[AgyCode]],Tbl_Agencies[Agy Code],Tbl_Agencies[Agy Sort])</f>
        <v>073000</v>
      </c>
      <c r="J1062" s="2" t="str">
        <f>Tbl_BalanceHistory[[#This Row],[AgyCode]]&amp;": "&amp;Tbl_BalanceHistory[[#This Row],[Agency Name]]</f>
        <v>165: Department of Housing and Community Development</v>
      </c>
      <c r="K1062" s="1">
        <v>2015</v>
      </c>
      <c r="L1062" s="3">
        <v>458</v>
      </c>
      <c r="M1062" s="3" t="s">
        <v>119</v>
      </c>
      <c r="N1062" s="2" t="str">
        <f>Tbl_BalanceHistory[[#This Row],[ProgramCode]]&amp;": "&amp;Tbl_BalanceHistory[[#This Row],[Program Name]]</f>
        <v>458: Housing Assistance Services</v>
      </c>
      <c r="O1062" s="3" t="s">
        <v>1730</v>
      </c>
      <c r="P1062" s="1" t="str">
        <f>IF(Tbl_BalanceHistory[[#This Row],[FundCode]]="0100","GF",IF(Tbl_BalanceHistory[[#This Row],[FundCode]]="01000","GF","Hi Ed / OCR"))</f>
        <v>GF</v>
      </c>
      <c r="Q1062" s="5">
        <v>13762343</v>
      </c>
      <c r="R1062" s="5">
        <v>13030447</v>
      </c>
      <c r="S1062" s="5">
        <v>731895</v>
      </c>
      <c r="T1062" s="5">
        <v>731895</v>
      </c>
      <c r="U1062" s="3" t="s">
        <v>1836</v>
      </c>
      <c r="V1062" s="5">
        <v>0</v>
      </c>
      <c r="W1062" s="5">
        <v>0</v>
      </c>
      <c r="X1062" s="5"/>
      <c r="Y1062" s="5"/>
      <c r="Z1062" s="5">
        <f>Tbl_BalanceHistory[[#This Row],[Discretionary Recommended - Pre 2022]]+Tbl_BalanceHistory[[#This Row],[Discretionary Balance Recommended: Policy]]+Tbl_BalanceHistory[[#This Row],[Discretionary Balance Recommended: Commitments]]</f>
        <v>0</v>
      </c>
      <c r="AA1062" s="5">
        <f>Tbl_BalanceHistory[[#This Row],[Discretionary Balance]]-Tbl_BalanceHistory[[#This Row],[Discretionary Reappropriation]]</f>
        <v>0</v>
      </c>
      <c r="AB1062" s="2"/>
      <c r="AC1062" s="2"/>
      <c r="AD1062" s="2"/>
      <c r="AE1062" s="2"/>
    </row>
    <row r="1063" spans="1:31" ht="60" x14ac:dyDescent="0.25">
      <c r="A1063" s="2" t="s">
        <v>333</v>
      </c>
      <c r="B1063" s="3">
        <v>6</v>
      </c>
      <c r="C1063" s="3">
        <v>165</v>
      </c>
      <c r="D1063" s="3" t="s">
        <v>341</v>
      </c>
      <c r="E1063" s="3" t="str">
        <f>_xlfn.XLOOKUP(Tbl_BalanceHistory[[#This Row],[RespAgy]],Tbl_Agencies[Agy Code],Tbl_Agencies[Agy Sort])</f>
        <v>073000</v>
      </c>
      <c r="F1063" s="2" t="str">
        <f>Tbl_BalanceHistory[[#This Row],[RespAgy]]&amp;": "&amp;Tbl_BalanceHistory[[#This Row],[RespAgency]]</f>
        <v>165: Department of Housing and Community Development</v>
      </c>
      <c r="G1063" s="3">
        <v>165</v>
      </c>
      <c r="H1063" s="3" t="s">
        <v>341</v>
      </c>
      <c r="I1063" s="3" t="str">
        <f>_xlfn.XLOOKUP(Tbl_BalanceHistory[[#This Row],[AgyCode]],Tbl_Agencies[Agy Code],Tbl_Agencies[Agy Sort])</f>
        <v>073000</v>
      </c>
      <c r="J1063" s="2" t="str">
        <f>Tbl_BalanceHistory[[#This Row],[AgyCode]]&amp;": "&amp;Tbl_BalanceHistory[[#This Row],[Agency Name]]</f>
        <v>165: Department of Housing and Community Development</v>
      </c>
      <c r="K1063" s="1">
        <v>2016</v>
      </c>
      <c r="L1063" s="3">
        <v>458</v>
      </c>
      <c r="M1063" s="3" t="s">
        <v>119</v>
      </c>
      <c r="N1063" s="2" t="str">
        <f>Tbl_BalanceHistory[[#This Row],[ProgramCode]]&amp;": "&amp;Tbl_BalanceHistory[[#This Row],[Program Name]]</f>
        <v>458: Housing Assistance Services</v>
      </c>
      <c r="O1063" s="3" t="s">
        <v>1730</v>
      </c>
      <c r="P1063" s="1" t="str">
        <f>IF(Tbl_BalanceHistory[[#This Row],[FundCode]]="0100","GF",IF(Tbl_BalanceHistory[[#This Row],[FundCode]]="01000","GF","Hi Ed / OCR"))</f>
        <v>GF</v>
      </c>
      <c r="Q1063" s="5">
        <v>14495180</v>
      </c>
      <c r="R1063" s="5">
        <v>13505005.560000001</v>
      </c>
      <c r="S1063" s="5">
        <v>990174</v>
      </c>
      <c r="T1063" s="5">
        <v>990171</v>
      </c>
      <c r="U1063" s="3" t="s">
        <v>1837</v>
      </c>
      <c r="V1063" s="5">
        <v>3</v>
      </c>
      <c r="W1063" s="5">
        <v>0</v>
      </c>
      <c r="X1063" s="5"/>
      <c r="Y1063" s="5"/>
      <c r="Z1063" s="5">
        <f>Tbl_BalanceHistory[[#This Row],[Discretionary Recommended - Pre 2022]]+Tbl_BalanceHistory[[#This Row],[Discretionary Balance Recommended: Policy]]+Tbl_BalanceHistory[[#This Row],[Discretionary Balance Recommended: Commitments]]</f>
        <v>0</v>
      </c>
      <c r="AA1063" s="5">
        <f>Tbl_BalanceHistory[[#This Row],[Discretionary Balance]]-Tbl_BalanceHistory[[#This Row],[Discretionary Reappropriation]]</f>
        <v>3</v>
      </c>
      <c r="AB1063" s="2" t="s">
        <v>1838</v>
      </c>
      <c r="AC1063" s="2"/>
      <c r="AD1063" s="2"/>
      <c r="AE1063" s="2" t="s">
        <v>1839</v>
      </c>
    </row>
    <row r="1064" spans="1:31" ht="60" x14ac:dyDescent="0.25">
      <c r="A1064" s="2" t="s">
        <v>333</v>
      </c>
      <c r="B1064" s="3">
        <v>6</v>
      </c>
      <c r="C1064" s="3">
        <v>165</v>
      </c>
      <c r="D1064" s="3" t="s">
        <v>341</v>
      </c>
      <c r="E1064" s="3" t="str">
        <f>_xlfn.XLOOKUP(Tbl_BalanceHistory[[#This Row],[RespAgy]],Tbl_Agencies[Agy Code],Tbl_Agencies[Agy Sort])</f>
        <v>073000</v>
      </c>
      <c r="F1064" s="2" t="str">
        <f>Tbl_BalanceHistory[[#This Row],[RespAgy]]&amp;": "&amp;Tbl_BalanceHistory[[#This Row],[RespAgency]]</f>
        <v>165: Department of Housing and Community Development</v>
      </c>
      <c r="G1064" s="3">
        <v>165</v>
      </c>
      <c r="H1064" s="3" t="s">
        <v>341</v>
      </c>
      <c r="I1064" s="3" t="str">
        <f>_xlfn.XLOOKUP(Tbl_BalanceHistory[[#This Row],[AgyCode]],Tbl_Agencies[Agy Code],Tbl_Agencies[Agy Sort])</f>
        <v>073000</v>
      </c>
      <c r="J1064" s="2" t="str">
        <f>Tbl_BalanceHistory[[#This Row],[AgyCode]]&amp;": "&amp;Tbl_BalanceHistory[[#This Row],[Agency Name]]</f>
        <v>165: Department of Housing and Community Development</v>
      </c>
      <c r="K1064" s="1">
        <v>2017</v>
      </c>
      <c r="L1064" s="3">
        <v>458</v>
      </c>
      <c r="M1064" s="3" t="s">
        <v>119</v>
      </c>
      <c r="N1064" s="2" t="str">
        <f>Tbl_BalanceHistory[[#This Row],[ProgramCode]]&amp;": "&amp;Tbl_BalanceHistory[[#This Row],[Program Name]]</f>
        <v>458: Housing Assistance Services</v>
      </c>
      <c r="O1064" s="3" t="s">
        <v>886</v>
      </c>
      <c r="P1064" s="1" t="str">
        <f>IF(Tbl_BalanceHistory[[#This Row],[FundCode]]="0100","GF",IF(Tbl_BalanceHistory[[#This Row],[FundCode]]="01000","GF","Hi Ed / OCR"))</f>
        <v>GF</v>
      </c>
      <c r="Q1064" s="5">
        <v>14752456</v>
      </c>
      <c r="R1064" s="5">
        <v>13363225.699999999</v>
      </c>
      <c r="S1064" s="5">
        <v>1389230</v>
      </c>
      <c r="T1064" s="5">
        <v>1389230</v>
      </c>
      <c r="U1064" s="3" t="s">
        <v>1840</v>
      </c>
      <c r="V1064" s="5">
        <v>0</v>
      </c>
      <c r="W1064" s="5">
        <v>0</v>
      </c>
      <c r="X1064" s="5"/>
      <c r="Y1064" s="5"/>
      <c r="Z1064" s="5">
        <f>Tbl_BalanceHistory[[#This Row],[Discretionary Recommended - Pre 2022]]+Tbl_BalanceHistory[[#This Row],[Discretionary Balance Recommended: Policy]]+Tbl_BalanceHistory[[#This Row],[Discretionary Balance Recommended: Commitments]]</f>
        <v>0</v>
      </c>
      <c r="AA1064" s="5">
        <f>Tbl_BalanceHistory[[#This Row],[Discretionary Balance]]-Tbl_BalanceHistory[[#This Row],[Discretionary Reappropriation]]</f>
        <v>0</v>
      </c>
      <c r="AB1064" s="2"/>
      <c r="AC1064" s="2"/>
      <c r="AD1064" s="2"/>
      <c r="AE1064" s="2"/>
    </row>
    <row r="1065" spans="1:31" ht="60" x14ac:dyDescent="0.25">
      <c r="A1065" s="2" t="s">
        <v>333</v>
      </c>
      <c r="B1065" s="3">
        <v>6</v>
      </c>
      <c r="C1065" s="3">
        <v>165</v>
      </c>
      <c r="D1065" s="3" t="s">
        <v>341</v>
      </c>
      <c r="E1065" s="3" t="str">
        <f>_xlfn.XLOOKUP(Tbl_BalanceHistory[[#This Row],[RespAgy]],Tbl_Agencies[Agy Code],Tbl_Agencies[Agy Sort])</f>
        <v>073000</v>
      </c>
      <c r="F1065" s="2" t="str">
        <f>Tbl_BalanceHistory[[#This Row],[RespAgy]]&amp;": "&amp;Tbl_BalanceHistory[[#This Row],[RespAgency]]</f>
        <v>165: Department of Housing and Community Development</v>
      </c>
      <c r="G1065" s="3">
        <v>165</v>
      </c>
      <c r="H1065" s="3" t="s">
        <v>341</v>
      </c>
      <c r="I1065" s="3" t="str">
        <f>_xlfn.XLOOKUP(Tbl_BalanceHistory[[#This Row],[AgyCode]],Tbl_Agencies[Agy Code],Tbl_Agencies[Agy Sort])</f>
        <v>073000</v>
      </c>
      <c r="J1065" s="2" t="str">
        <f>Tbl_BalanceHistory[[#This Row],[AgyCode]]&amp;": "&amp;Tbl_BalanceHistory[[#This Row],[Agency Name]]</f>
        <v>165: Department of Housing and Community Development</v>
      </c>
      <c r="K1065" s="1">
        <v>2018</v>
      </c>
      <c r="L1065" s="3">
        <v>458</v>
      </c>
      <c r="M1065" s="3" t="s">
        <v>119</v>
      </c>
      <c r="N1065" s="2" t="str">
        <f>Tbl_BalanceHistory[[#This Row],[ProgramCode]]&amp;": "&amp;Tbl_BalanceHistory[[#This Row],[Program Name]]</f>
        <v>458: Housing Assistance Services</v>
      </c>
      <c r="O1065" s="3" t="s">
        <v>886</v>
      </c>
      <c r="P1065" s="1" t="str">
        <f>IF(Tbl_BalanceHistory[[#This Row],[FundCode]]="0100","GF",IF(Tbl_BalanceHistory[[#This Row],[FundCode]]="01000","GF","Hi Ed / OCR"))</f>
        <v>GF</v>
      </c>
      <c r="Q1065" s="5">
        <v>15152515</v>
      </c>
      <c r="R1065" s="5">
        <v>13746765.33</v>
      </c>
      <c r="S1065" s="5">
        <v>1405749</v>
      </c>
      <c r="T1065" s="5">
        <v>1405749</v>
      </c>
      <c r="U1065" s="3" t="s">
        <v>1841</v>
      </c>
      <c r="V1065" s="5">
        <v>0</v>
      </c>
      <c r="W1065" s="5">
        <v>0</v>
      </c>
      <c r="X1065" s="5"/>
      <c r="Y1065" s="5"/>
      <c r="Z1065" s="5">
        <f>Tbl_BalanceHistory[[#This Row],[Discretionary Recommended - Pre 2022]]+Tbl_BalanceHistory[[#This Row],[Discretionary Balance Recommended: Policy]]+Tbl_BalanceHistory[[#This Row],[Discretionary Balance Recommended: Commitments]]</f>
        <v>0</v>
      </c>
      <c r="AA1065" s="5">
        <f>Tbl_BalanceHistory[[#This Row],[Discretionary Balance]]-Tbl_BalanceHistory[[#This Row],[Discretionary Reappropriation]]</f>
        <v>0</v>
      </c>
      <c r="AB1065" s="2"/>
      <c r="AC1065" s="2"/>
      <c r="AD1065" s="2"/>
      <c r="AE1065" s="2"/>
    </row>
    <row r="1066" spans="1:31" ht="60" x14ac:dyDescent="0.25">
      <c r="A1066" s="2" t="s">
        <v>333</v>
      </c>
      <c r="B1066" s="3">
        <v>6</v>
      </c>
      <c r="C1066" s="3">
        <v>165</v>
      </c>
      <c r="D1066" s="3" t="s">
        <v>341</v>
      </c>
      <c r="E1066" s="3" t="str">
        <f>_xlfn.XLOOKUP(Tbl_BalanceHistory[[#This Row],[RespAgy]],Tbl_Agencies[Agy Code],Tbl_Agencies[Agy Sort])</f>
        <v>073000</v>
      </c>
      <c r="F1066" s="2" t="str">
        <f>Tbl_BalanceHistory[[#This Row],[RespAgy]]&amp;": "&amp;Tbl_BalanceHistory[[#This Row],[RespAgency]]</f>
        <v>165: Department of Housing and Community Development</v>
      </c>
      <c r="G1066" s="3">
        <v>165</v>
      </c>
      <c r="H1066" s="3" t="s">
        <v>341</v>
      </c>
      <c r="I1066" s="3" t="str">
        <f>_xlfn.XLOOKUP(Tbl_BalanceHistory[[#This Row],[AgyCode]],Tbl_Agencies[Agy Code],Tbl_Agencies[Agy Sort])</f>
        <v>073000</v>
      </c>
      <c r="J1066" s="2" t="str">
        <f>Tbl_BalanceHistory[[#This Row],[AgyCode]]&amp;": "&amp;Tbl_BalanceHistory[[#This Row],[Agency Name]]</f>
        <v>165: Department of Housing and Community Development</v>
      </c>
      <c r="K1066" s="1">
        <v>2019</v>
      </c>
      <c r="L1066" s="3">
        <v>458</v>
      </c>
      <c r="M1066" s="3" t="s">
        <v>119</v>
      </c>
      <c r="N1066" s="2" t="str">
        <f>Tbl_BalanceHistory[[#This Row],[ProgramCode]]&amp;": "&amp;Tbl_BalanceHistory[[#This Row],[Program Name]]</f>
        <v>458: Housing Assistance Services</v>
      </c>
      <c r="O1066" s="3" t="s">
        <v>886</v>
      </c>
      <c r="P1066" s="1" t="str">
        <f>IF(Tbl_BalanceHistory[[#This Row],[FundCode]]="0100","GF",IF(Tbl_BalanceHistory[[#This Row],[FundCode]]="01000","GF","Hi Ed / OCR"))</f>
        <v>GF</v>
      </c>
      <c r="Q1066" s="5">
        <v>15286104</v>
      </c>
      <c r="R1066" s="5">
        <v>14373993.199999999</v>
      </c>
      <c r="S1066" s="5">
        <v>912110.8</v>
      </c>
      <c r="T1066" s="5">
        <v>912110.8</v>
      </c>
      <c r="U1066" s="3" t="s">
        <v>1842</v>
      </c>
      <c r="V1066" s="5">
        <v>0</v>
      </c>
      <c r="W1066" s="5">
        <v>0</v>
      </c>
      <c r="X1066" s="5"/>
      <c r="Y1066" s="5"/>
      <c r="Z1066" s="5">
        <f>Tbl_BalanceHistory[[#This Row],[Discretionary Recommended - Pre 2022]]+Tbl_BalanceHistory[[#This Row],[Discretionary Balance Recommended: Policy]]+Tbl_BalanceHistory[[#This Row],[Discretionary Balance Recommended: Commitments]]</f>
        <v>0</v>
      </c>
      <c r="AA1066" s="5">
        <f>Tbl_BalanceHistory[[#This Row],[Discretionary Balance]]-Tbl_BalanceHistory[[#This Row],[Discretionary Reappropriation]]</f>
        <v>0</v>
      </c>
      <c r="AB1066" s="2"/>
      <c r="AC1066" s="2"/>
      <c r="AD1066" s="2"/>
      <c r="AE1066" s="2" t="s">
        <v>1843</v>
      </c>
    </row>
    <row r="1067" spans="1:31" ht="60" x14ac:dyDescent="0.25">
      <c r="A1067" s="2" t="s">
        <v>333</v>
      </c>
      <c r="B1067" s="3">
        <v>6</v>
      </c>
      <c r="C1067" s="3">
        <v>165</v>
      </c>
      <c r="D1067" s="3" t="s">
        <v>341</v>
      </c>
      <c r="E1067" s="3" t="str">
        <f>_xlfn.XLOOKUP(Tbl_BalanceHistory[[#This Row],[RespAgy]],Tbl_Agencies[Agy Code],Tbl_Agencies[Agy Sort])</f>
        <v>073000</v>
      </c>
      <c r="F1067" s="2" t="str">
        <f>Tbl_BalanceHistory[[#This Row],[RespAgy]]&amp;": "&amp;Tbl_BalanceHistory[[#This Row],[RespAgency]]</f>
        <v>165: Department of Housing and Community Development</v>
      </c>
      <c r="G1067" s="3">
        <v>165</v>
      </c>
      <c r="H1067" s="3" t="s">
        <v>341</v>
      </c>
      <c r="I1067" s="3" t="str">
        <f>_xlfn.XLOOKUP(Tbl_BalanceHistory[[#This Row],[AgyCode]],Tbl_Agencies[Agy Code],Tbl_Agencies[Agy Sort])</f>
        <v>073000</v>
      </c>
      <c r="J1067" s="2" t="str">
        <f>Tbl_BalanceHistory[[#This Row],[AgyCode]]&amp;": "&amp;Tbl_BalanceHistory[[#This Row],[Agency Name]]</f>
        <v>165: Department of Housing and Community Development</v>
      </c>
      <c r="K1067" s="1">
        <v>2020</v>
      </c>
      <c r="L1067" s="3">
        <v>458</v>
      </c>
      <c r="M1067" s="3" t="s">
        <v>119</v>
      </c>
      <c r="N1067" s="2" t="str">
        <f>Tbl_BalanceHistory[[#This Row],[ProgramCode]]&amp;": "&amp;Tbl_BalanceHistory[[#This Row],[Program Name]]</f>
        <v>458: Housing Assistance Services</v>
      </c>
      <c r="O1067" s="3" t="s">
        <v>886</v>
      </c>
      <c r="P1067" s="1" t="str">
        <f>IF(Tbl_BalanceHistory[[#This Row],[FundCode]]="0100","GF",IF(Tbl_BalanceHistory[[#This Row],[FundCode]]="01000","GF","Hi Ed / OCR"))</f>
        <v>GF</v>
      </c>
      <c r="Q1067" s="5">
        <v>16563181.800000001</v>
      </c>
      <c r="R1067" s="5">
        <v>15334292.109999999</v>
      </c>
      <c r="S1067" s="5">
        <v>1228889.69</v>
      </c>
      <c r="T1067" s="5">
        <v>1222789.69</v>
      </c>
      <c r="U1067" s="3" t="s">
        <v>1844</v>
      </c>
      <c r="V1067" s="5">
        <v>6100</v>
      </c>
      <c r="W1067" s="5">
        <v>0</v>
      </c>
      <c r="X1067" s="5"/>
      <c r="Y1067" s="5"/>
      <c r="Z1067" s="5">
        <f>Tbl_BalanceHistory[[#This Row],[Discretionary Recommended - Pre 2022]]+Tbl_BalanceHistory[[#This Row],[Discretionary Balance Recommended: Policy]]+Tbl_BalanceHistory[[#This Row],[Discretionary Balance Recommended: Commitments]]</f>
        <v>0</v>
      </c>
      <c r="AA1067" s="5">
        <f>Tbl_BalanceHistory[[#This Row],[Discretionary Balance]]-Tbl_BalanceHistory[[#This Row],[Discretionary Reappropriation]]</f>
        <v>6100</v>
      </c>
      <c r="AB1067" s="2"/>
      <c r="AC1067" s="2"/>
      <c r="AD1067" s="2"/>
      <c r="AE1067" s="2" t="s">
        <v>1845</v>
      </c>
    </row>
    <row r="1068" spans="1:31" ht="120" x14ac:dyDescent="0.25">
      <c r="A1068" s="2" t="s">
        <v>333</v>
      </c>
      <c r="B1068" s="3">
        <v>6</v>
      </c>
      <c r="C1068" s="3">
        <v>165</v>
      </c>
      <c r="D1068" s="3" t="s">
        <v>341</v>
      </c>
      <c r="E1068" s="3" t="str">
        <f>_xlfn.XLOOKUP(Tbl_BalanceHistory[[#This Row],[RespAgy]],Tbl_Agencies[Agy Code],Tbl_Agencies[Agy Sort])</f>
        <v>073000</v>
      </c>
      <c r="F1068" s="2" t="str">
        <f>Tbl_BalanceHistory[[#This Row],[RespAgy]]&amp;": "&amp;Tbl_BalanceHistory[[#This Row],[RespAgency]]</f>
        <v>165: Department of Housing and Community Development</v>
      </c>
      <c r="G1068" s="3">
        <v>165</v>
      </c>
      <c r="H1068" s="3" t="s">
        <v>341</v>
      </c>
      <c r="I1068" s="3" t="str">
        <f>_xlfn.XLOOKUP(Tbl_BalanceHistory[[#This Row],[AgyCode]],Tbl_Agencies[Agy Code],Tbl_Agencies[Agy Sort])</f>
        <v>073000</v>
      </c>
      <c r="J1068" s="2" t="str">
        <f>Tbl_BalanceHistory[[#This Row],[AgyCode]]&amp;": "&amp;Tbl_BalanceHistory[[#This Row],[Agency Name]]</f>
        <v>165: Department of Housing and Community Development</v>
      </c>
      <c r="K1068" s="1">
        <v>2021</v>
      </c>
      <c r="L1068" s="3">
        <v>458</v>
      </c>
      <c r="M1068" s="3" t="s">
        <v>119</v>
      </c>
      <c r="N1068" s="2" t="str">
        <f>Tbl_BalanceHistory[[#This Row],[ProgramCode]]&amp;": "&amp;Tbl_BalanceHistory[[#This Row],[Program Name]]</f>
        <v>458: Housing Assistance Services</v>
      </c>
      <c r="O1068" s="3" t="s">
        <v>886</v>
      </c>
      <c r="P1068" s="1" t="str">
        <f>IF(Tbl_BalanceHistory[[#This Row],[FundCode]]="0100","GF",IF(Tbl_BalanceHistory[[#This Row],[FundCode]]="01000","GF","Hi Ed / OCR"))</f>
        <v>GF</v>
      </c>
      <c r="Q1068" s="5">
        <v>20198686.690000001</v>
      </c>
      <c r="R1068" s="5">
        <v>16064405.560000001</v>
      </c>
      <c r="S1068" s="5">
        <v>4134281.13</v>
      </c>
      <c r="T1068" s="5">
        <v>1111944.1000000001</v>
      </c>
      <c r="U1068" s="3" t="s">
        <v>1846</v>
      </c>
      <c r="V1068" s="5">
        <v>3022337.03</v>
      </c>
      <c r="W1068" s="5">
        <v>3019142.69</v>
      </c>
      <c r="X1068" s="5"/>
      <c r="Y1068" s="5"/>
      <c r="Z1068" s="5">
        <f>Tbl_BalanceHistory[[#This Row],[Discretionary Recommended - Pre 2022]]+Tbl_BalanceHistory[[#This Row],[Discretionary Balance Recommended: Policy]]+Tbl_BalanceHistory[[#This Row],[Discretionary Balance Recommended: Commitments]]</f>
        <v>3019142.69</v>
      </c>
      <c r="AA1068" s="5">
        <f>Tbl_BalanceHistory[[#This Row],[Discretionary Balance]]-Tbl_BalanceHistory[[#This Row],[Discretionary Reappropriation]]</f>
        <v>3194.339999999851</v>
      </c>
      <c r="AB1068" s="2" t="s">
        <v>1847</v>
      </c>
      <c r="AC1068" s="2"/>
      <c r="AD1068" s="2"/>
      <c r="AE1068" s="2" t="s">
        <v>1848</v>
      </c>
    </row>
    <row r="1069" spans="1:31" ht="60" x14ac:dyDescent="0.25">
      <c r="A1069" s="2" t="s">
        <v>333</v>
      </c>
      <c r="B1069" s="3">
        <v>6</v>
      </c>
      <c r="C1069" s="3">
        <v>165</v>
      </c>
      <c r="D1069" s="3" t="s">
        <v>341</v>
      </c>
      <c r="E1069" s="3" t="str">
        <f>_xlfn.XLOOKUP(Tbl_BalanceHistory[[#This Row],[RespAgy]],Tbl_Agencies[Agy Code],Tbl_Agencies[Agy Sort])</f>
        <v>073000</v>
      </c>
      <c r="F1069" s="2" t="str">
        <f>Tbl_BalanceHistory[[#This Row],[RespAgy]]&amp;": "&amp;Tbl_BalanceHistory[[#This Row],[RespAgency]]</f>
        <v>165: Department of Housing and Community Development</v>
      </c>
      <c r="G1069" s="3">
        <v>165</v>
      </c>
      <c r="H1069" s="3" t="s">
        <v>341</v>
      </c>
      <c r="I1069" s="3" t="str">
        <f>_xlfn.XLOOKUP(Tbl_BalanceHistory[[#This Row],[AgyCode]],Tbl_Agencies[Agy Code],Tbl_Agencies[Agy Sort])</f>
        <v>073000</v>
      </c>
      <c r="J1069" s="2" t="str">
        <f>Tbl_BalanceHistory[[#This Row],[AgyCode]]&amp;": "&amp;Tbl_BalanceHistory[[#This Row],[Agency Name]]</f>
        <v>165: Department of Housing and Community Development</v>
      </c>
      <c r="K1069" s="1">
        <v>2022</v>
      </c>
      <c r="L1069" s="3">
        <v>458</v>
      </c>
      <c r="M1069" s="3" t="s">
        <v>119</v>
      </c>
      <c r="N1069" s="2" t="str">
        <f>Tbl_BalanceHistory[[#This Row],[ProgramCode]]&amp;": "&amp;Tbl_BalanceHistory[[#This Row],[Program Name]]</f>
        <v>458: Housing Assistance Services</v>
      </c>
      <c r="O1069" s="3" t="s">
        <v>886</v>
      </c>
      <c r="P1069" s="1" t="str">
        <f>IF(Tbl_BalanceHistory[[#This Row],[FundCode]]="0100","GF",IF(Tbl_BalanceHistory[[#This Row],[FundCode]]="01000","GF","Hi Ed / OCR"))</f>
        <v>GF</v>
      </c>
      <c r="Q1069" s="5">
        <v>23156983.789999999</v>
      </c>
      <c r="R1069" s="5">
        <v>20076496.489999998</v>
      </c>
      <c r="S1069" s="5">
        <v>3080487.3</v>
      </c>
      <c r="T1069" s="5">
        <v>8450.48</v>
      </c>
      <c r="U1069" s="3" t="s">
        <v>1846</v>
      </c>
      <c r="V1069" s="5">
        <v>3072036.82</v>
      </c>
      <c r="W1069" s="5"/>
      <c r="X1069" s="5">
        <v>0</v>
      </c>
      <c r="Y1069" s="5">
        <v>3059364.92</v>
      </c>
      <c r="Z1069" s="5">
        <f>Tbl_BalanceHistory[[#This Row],[Discretionary Recommended - Pre 2022]]+Tbl_BalanceHistory[[#This Row],[Discretionary Balance Recommended: Policy]]+Tbl_BalanceHistory[[#This Row],[Discretionary Balance Recommended: Commitments]]</f>
        <v>3059364.92</v>
      </c>
      <c r="AA1069" s="5">
        <f>Tbl_BalanceHistory[[#This Row],[Discretionary Balance]]-Tbl_BalanceHistory[[#This Row],[Discretionary Reappropriation]]</f>
        <v>12671.899999999907</v>
      </c>
      <c r="AB1069" s="2"/>
      <c r="AC1069" s="2"/>
      <c r="AD1069" s="2" t="s">
        <v>1849</v>
      </c>
      <c r="AE1069" s="2"/>
    </row>
    <row r="1070" spans="1:31" ht="105" x14ac:dyDescent="0.25">
      <c r="A1070" s="2" t="s">
        <v>333</v>
      </c>
      <c r="B1070" s="3">
        <v>6</v>
      </c>
      <c r="C1070" s="3">
        <v>165</v>
      </c>
      <c r="D1070" s="3" t="s">
        <v>341</v>
      </c>
      <c r="E1070" s="3" t="str">
        <f>_xlfn.XLOOKUP(Tbl_BalanceHistory[[#This Row],[RespAgy]],Tbl_Agencies[Agy Code],Tbl_Agencies[Agy Sort])</f>
        <v>073000</v>
      </c>
      <c r="F1070" s="2" t="str">
        <f>Tbl_BalanceHistory[[#This Row],[RespAgy]]&amp;": "&amp;Tbl_BalanceHistory[[#This Row],[RespAgency]]</f>
        <v>165: Department of Housing and Community Development</v>
      </c>
      <c r="G1070" s="3">
        <v>165</v>
      </c>
      <c r="H1070" s="3" t="s">
        <v>341</v>
      </c>
      <c r="I1070" s="3" t="str">
        <f>_xlfn.XLOOKUP(Tbl_BalanceHistory[[#This Row],[AgyCode]],Tbl_Agencies[Agy Code],Tbl_Agencies[Agy Sort])</f>
        <v>073000</v>
      </c>
      <c r="J1070" s="2" t="str">
        <f>Tbl_BalanceHistory[[#This Row],[AgyCode]]&amp;": "&amp;Tbl_BalanceHistory[[#This Row],[Agency Name]]</f>
        <v>165: Department of Housing and Community Development</v>
      </c>
      <c r="K1070" s="1">
        <v>2023</v>
      </c>
      <c r="L1070" s="3">
        <v>458</v>
      </c>
      <c r="M1070" s="3" t="s">
        <v>119</v>
      </c>
      <c r="N1070" s="2" t="str">
        <f>Tbl_BalanceHistory[[#This Row],[ProgramCode]]&amp;": "&amp;Tbl_BalanceHistory[[#This Row],[Program Name]]</f>
        <v>458: Housing Assistance Services</v>
      </c>
      <c r="O1070" s="3" t="s">
        <v>886</v>
      </c>
      <c r="P1070" s="1" t="str">
        <f>IF(Tbl_BalanceHistory[[#This Row],[FundCode]]="0100","GF",IF(Tbl_BalanceHistory[[#This Row],[FundCode]]="01000","GF","Hi Ed / OCR"))</f>
        <v>GF</v>
      </c>
      <c r="Q1070" s="5">
        <v>22666297.399999999</v>
      </c>
      <c r="R1070" s="5">
        <v>20112914.649999999</v>
      </c>
      <c r="S1070" s="5">
        <v>2553382.75</v>
      </c>
      <c r="T1070" s="5">
        <v>0</v>
      </c>
      <c r="U1070" s="3" t="s">
        <v>2377</v>
      </c>
      <c r="V1070" s="5">
        <v>2553382.75</v>
      </c>
      <c r="W1070" s="5">
        <v>0</v>
      </c>
      <c r="X1070" s="5">
        <v>0</v>
      </c>
      <c r="Y1070" s="5">
        <v>2553382.75</v>
      </c>
      <c r="Z1070" s="5">
        <v>2553382.75</v>
      </c>
      <c r="AA1070" s="5">
        <v>0</v>
      </c>
      <c r="AB1070" s="2"/>
      <c r="AC1070" s="2"/>
      <c r="AD1070" s="2" t="s">
        <v>2378</v>
      </c>
      <c r="AE1070" s="2"/>
    </row>
    <row r="1071" spans="1:31" ht="60" x14ac:dyDescent="0.25">
      <c r="A1071" s="2" t="s">
        <v>333</v>
      </c>
      <c r="B1071" s="3">
        <v>6</v>
      </c>
      <c r="C1071" s="3">
        <v>165</v>
      </c>
      <c r="D1071" s="3" t="s">
        <v>341</v>
      </c>
      <c r="E1071" s="3" t="str">
        <f>_xlfn.XLOOKUP(Tbl_BalanceHistory[[#This Row],[RespAgy]],Tbl_Agencies[Agy Code],Tbl_Agencies[Agy Sort])</f>
        <v>073000</v>
      </c>
      <c r="F1071" s="2" t="str">
        <f>Tbl_BalanceHistory[[#This Row],[RespAgy]]&amp;": "&amp;Tbl_BalanceHistory[[#This Row],[RespAgency]]</f>
        <v>165: Department of Housing and Community Development</v>
      </c>
      <c r="G1071" s="3">
        <v>165</v>
      </c>
      <c r="H1071" s="3" t="s">
        <v>341</v>
      </c>
      <c r="I1071" s="3" t="str">
        <f>_xlfn.XLOOKUP(Tbl_BalanceHistory[[#This Row],[AgyCode]],Tbl_Agencies[Agy Code],Tbl_Agencies[Agy Sort])</f>
        <v>073000</v>
      </c>
      <c r="J1071" s="2" t="str">
        <f>Tbl_BalanceHistory[[#This Row],[AgyCode]]&amp;": "&amp;Tbl_BalanceHistory[[#This Row],[Agency Name]]</f>
        <v>165: Department of Housing and Community Development</v>
      </c>
      <c r="K1071" s="1">
        <v>2024</v>
      </c>
      <c r="L1071" s="3">
        <v>458</v>
      </c>
      <c r="M1071" s="3" t="s">
        <v>119</v>
      </c>
      <c r="N1071" s="2" t="str">
        <f>Tbl_BalanceHistory[[#This Row],[ProgramCode]]&amp;": "&amp;Tbl_BalanceHistory[[#This Row],[Program Name]]</f>
        <v>458: Housing Assistance Services</v>
      </c>
      <c r="O1071" s="3" t="s">
        <v>886</v>
      </c>
      <c r="P1071" s="1" t="str">
        <f>IF(Tbl_BalanceHistory[[#This Row],[FundCode]]="0100","GF",IF(Tbl_BalanceHistory[[#This Row],[FundCode]]="01000","GF","Hi Ed / OCR"))</f>
        <v>GF</v>
      </c>
      <c r="Q1071" s="5">
        <v>22351864.75</v>
      </c>
      <c r="R1071" s="5">
        <v>19753045.149999999</v>
      </c>
      <c r="S1071" s="5">
        <v>2598819.6</v>
      </c>
      <c r="T1071" s="5">
        <v>3777.43</v>
      </c>
      <c r="U1071" s="3" t="s">
        <v>2540</v>
      </c>
      <c r="V1071" s="5">
        <v>2595042.17</v>
      </c>
      <c r="W1071" s="5">
        <v>0</v>
      </c>
      <c r="X1071" s="5">
        <v>0</v>
      </c>
      <c r="Y1071" s="5">
        <v>2594579.7000000002</v>
      </c>
      <c r="Z1071" s="5">
        <v>2594579.7000000002</v>
      </c>
      <c r="AA1071" s="5">
        <v>462.46999999973923</v>
      </c>
      <c r="AB1071" s="2"/>
      <c r="AC1071" s="2"/>
      <c r="AD1071" s="2" t="s">
        <v>2541</v>
      </c>
      <c r="AE1071" s="2" t="s">
        <v>2542</v>
      </c>
    </row>
    <row r="1072" spans="1:31" ht="75" x14ac:dyDescent="0.25">
      <c r="A1072" s="2" t="s">
        <v>333</v>
      </c>
      <c r="B1072" s="3">
        <v>6</v>
      </c>
      <c r="C1072" s="3">
        <v>165</v>
      </c>
      <c r="D1072" s="3" t="s">
        <v>341</v>
      </c>
      <c r="E1072" s="3" t="str">
        <f>_xlfn.XLOOKUP(Tbl_BalanceHistory[[#This Row],[RespAgy]],Tbl_Agencies[Agy Code],Tbl_Agencies[Agy Sort])</f>
        <v>073000</v>
      </c>
      <c r="F1072" s="2" t="str">
        <f>Tbl_BalanceHistory[[#This Row],[RespAgy]]&amp;": "&amp;Tbl_BalanceHistory[[#This Row],[RespAgency]]</f>
        <v>165: Department of Housing and Community Development</v>
      </c>
      <c r="G1072" s="3">
        <v>165</v>
      </c>
      <c r="H1072" s="3" t="s">
        <v>341</v>
      </c>
      <c r="I1072" s="3" t="str">
        <f>_xlfn.XLOOKUP(Tbl_BalanceHistory[[#This Row],[AgyCode]],Tbl_Agencies[Agy Code],Tbl_Agencies[Agy Sort])</f>
        <v>073000</v>
      </c>
      <c r="J1072" s="2" t="str">
        <f>Tbl_BalanceHistory[[#This Row],[AgyCode]]&amp;": "&amp;Tbl_BalanceHistory[[#This Row],[Agency Name]]</f>
        <v>165: Department of Housing and Community Development</v>
      </c>
      <c r="K1072" s="1">
        <v>2014</v>
      </c>
      <c r="L1072" s="3">
        <v>533</v>
      </c>
      <c r="M1072" s="3" t="s">
        <v>343</v>
      </c>
      <c r="N1072" s="2" t="str">
        <f>Tbl_BalanceHistory[[#This Row],[ProgramCode]]&amp;": "&amp;Tbl_BalanceHistory[[#This Row],[Program Name]]</f>
        <v>533: Community Development Services</v>
      </c>
      <c r="O1072" s="3" t="s">
        <v>1730</v>
      </c>
      <c r="P1072" s="1" t="str">
        <f>IF(Tbl_BalanceHistory[[#This Row],[FundCode]]="0100","GF",IF(Tbl_BalanceHistory[[#This Row],[FundCode]]="01000","GF","Hi Ed / OCR"))</f>
        <v>GF</v>
      </c>
      <c r="Q1072" s="5">
        <v>18722322</v>
      </c>
      <c r="R1072" s="5">
        <v>16979840.260000002</v>
      </c>
      <c r="S1072" s="5">
        <v>1742481</v>
      </c>
      <c r="T1072" s="5">
        <v>0</v>
      </c>
      <c r="U1072" s="3"/>
      <c r="V1072" s="5">
        <v>1742481</v>
      </c>
      <c r="W1072" s="5">
        <v>1742481</v>
      </c>
      <c r="X1072" s="5"/>
      <c r="Y1072" s="5"/>
      <c r="Z1072" s="5">
        <f>Tbl_BalanceHistory[[#This Row],[Discretionary Recommended - Pre 2022]]+Tbl_BalanceHistory[[#This Row],[Discretionary Balance Recommended: Policy]]+Tbl_BalanceHistory[[#This Row],[Discretionary Balance Recommended: Commitments]]</f>
        <v>1742481</v>
      </c>
      <c r="AA1072" s="5">
        <f>Tbl_BalanceHistory[[#This Row],[Discretionary Balance]]-Tbl_BalanceHistory[[#This Row],[Discretionary Reappropriation]]</f>
        <v>0</v>
      </c>
      <c r="AB1072" s="2" t="s">
        <v>1850</v>
      </c>
      <c r="AC1072" s="2"/>
      <c r="AD1072" s="2"/>
      <c r="AE1072" s="2"/>
    </row>
    <row r="1073" spans="1:31" ht="75" x14ac:dyDescent="0.25">
      <c r="A1073" s="2" t="s">
        <v>333</v>
      </c>
      <c r="B1073" s="3">
        <v>6</v>
      </c>
      <c r="C1073" s="3">
        <v>165</v>
      </c>
      <c r="D1073" s="3" t="s">
        <v>341</v>
      </c>
      <c r="E1073" s="3" t="str">
        <f>_xlfn.XLOOKUP(Tbl_BalanceHistory[[#This Row],[RespAgy]],Tbl_Agencies[Agy Code],Tbl_Agencies[Agy Sort])</f>
        <v>073000</v>
      </c>
      <c r="F1073" s="2" t="str">
        <f>Tbl_BalanceHistory[[#This Row],[RespAgy]]&amp;": "&amp;Tbl_BalanceHistory[[#This Row],[RespAgency]]</f>
        <v>165: Department of Housing and Community Development</v>
      </c>
      <c r="G1073" s="3">
        <v>165</v>
      </c>
      <c r="H1073" s="3" t="s">
        <v>341</v>
      </c>
      <c r="I1073" s="3" t="str">
        <f>_xlfn.XLOOKUP(Tbl_BalanceHistory[[#This Row],[AgyCode]],Tbl_Agencies[Agy Code],Tbl_Agencies[Agy Sort])</f>
        <v>073000</v>
      </c>
      <c r="J1073" s="2" t="str">
        <f>Tbl_BalanceHistory[[#This Row],[AgyCode]]&amp;": "&amp;Tbl_BalanceHistory[[#This Row],[Agency Name]]</f>
        <v>165: Department of Housing and Community Development</v>
      </c>
      <c r="K1073" s="1">
        <v>2015</v>
      </c>
      <c r="L1073" s="3">
        <v>533</v>
      </c>
      <c r="M1073" s="3" t="s">
        <v>343</v>
      </c>
      <c r="N1073" s="2" t="str">
        <f>Tbl_BalanceHistory[[#This Row],[ProgramCode]]&amp;": "&amp;Tbl_BalanceHistory[[#This Row],[Program Name]]</f>
        <v>533: Community Development Services</v>
      </c>
      <c r="O1073" s="3" t="s">
        <v>1730</v>
      </c>
      <c r="P1073" s="1" t="str">
        <f>IF(Tbl_BalanceHistory[[#This Row],[FundCode]]="0100","GF",IF(Tbl_BalanceHistory[[#This Row],[FundCode]]="01000","GF","Hi Ed / OCR"))</f>
        <v>GF</v>
      </c>
      <c r="Q1073" s="5">
        <v>12859647</v>
      </c>
      <c r="R1073" s="5">
        <v>10530139</v>
      </c>
      <c r="S1073" s="5">
        <v>2329507</v>
      </c>
      <c r="T1073" s="5">
        <v>0</v>
      </c>
      <c r="U1073" s="3"/>
      <c r="V1073" s="5">
        <v>2329507</v>
      </c>
      <c r="W1073" s="5">
        <v>2329507</v>
      </c>
      <c r="X1073" s="5"/>
      <c r="Y1073" s="5"/>
      <c r="Z1073" s="5">
        <f>Tbl_BalanceHistory[[#This Row],[Discretionary Recommended - Pre 2022]]+Tbl_BalanceHistory[[#This Row],[Discretionary Balance Recommended: Policy]]+Tbl_BalanceHistory[[#This Row],[Discretionary Balance Recommended: Commitments]]</f>
        <v>2329507</v>
      </c>
      <c r="AA1073" s="5">
        <f>Tbl_BalanceHistory[[#This Row],[Discretionary Balance]]-Tbl_BalanceHistory[[#This Row],[Discretionary Reappropriation]]</f>
        <v>0</v>
      </c>
      <c r="AB1073" s="2" t="s">
        <v>1851</v>
      </c>
      <c r="AC1073" s="2"/>
      <c r="AD1073" s="2"/>
      <c r="AE1073" s="2"/>
    </row>
    <row r="1074" spans="1:31" ht="195" x14ac:dyDescent="0.25">
      <c r="A1074" s="2" t="s">
        <v>333</v>
      </c>
      <c r="B1074" s="3">
        <v>6</v>
      </c>
      <c r="C1074" s="3">
        <v>165</v>
      </c>
      <c r="D1074" s="3" t="s">
        <v>341</v>
      </c>
      <c r="E1074" s="3" t="str">
        <f>_xlfn.XLOOKUP(Tbl_BalanceHistory[[#This Row],[RespAgy]],Tbl_Agencies[Agy Code],Tbl_Agencies[Agy Sort])</f>
        <v>073000</v>
      </c>
      <c r="F1074" s="2" t="str">
        <f>Tbl_BalanceHistory[[#This Row],[RespAgy]]&amp;": "&amp;Tbl_BalanceHistory[[#This Row],[RespAgency]]</f>
        <v>165: Department of Housing and Community Development</v>
      </c>
      <c r="G1074" s="3">
        <v>165</v>
      </c>
      <c r="H1074" s="3" t="s">
        <v>341</v>
      </c>
      <c r="I1074" s="3" t="str">
        <f>_xlfn.XLOOKUP(Tbl_BalanceHistory[[#This Row],[AgyCode]],Tbl_Agencies[Agy Code],Tbl_Agencies[Agy Sort])</f>
        <v>073000</v>
      </c>
      <c r="J1074" s="2" t="str">
        <f>Tbl_BalanceHistory[[#This Row],[AgyCode]]&amp;": "&amp;Tbl_BalanceHistory[[#This Row],[Agency Name]]</f>
        <v>165: Department of Housing and Community Development</v>
      </c>
      <c r="K1074" s="1">
        <v>2016</v>
      </c>
      <c r="L1074" s="3">
        <v>533</v>
      </c>
      <c r="M1074" s="3" t="s">
        <v>343</v>
      </c>
      <c r="N1074" s="2" t="str">
        <f>Tbl_BalanceHistory[[#This Row],[ProgramCode]]&amp;": "&amp;Tbl_BalanceHistory[[#This Row],[Program Name]]</f>
        <v>533: Community Development Services</v>
      </c>
      <c r="O1074" s="3" t="s">
        <v>1730</v>
      </c>
      <c r="P1074" s="1" t="str">
        <f>IF(Tbl_BalanceHistory[[#This Row],[FundCode]]="0100","GF",IF(Tbl_BalanceHistory[[#This Row],[FundCode]]="01000","GF","Hi Ed / OCR"))</f>
        <v>GF</v>
      </c>
      <c r="Q1074" s="5">
        <v>13971673</v>
      </c>
      <c r="R1074" s="5">
        <v>12609510.789999999</v>
      </c>
      <c r="S1074" s="5">
        <v>1362162</v>
      </c>
      <c r="T1074" s="5">
        <v>0</v>
      </c>
      <c r="U1074" s="3"/>
      <c r="V1074" s="5">
        <v>1362162</v>
      </c>
      <c r="W1074" s="5">
        <v>1361957</v>
      </c>
      <c r="X1074" s="5"/>
      <c r="Y1074" s="5"/>
      <c r="Z1074" s="5">
        <f>Tbl_BalanceHistory[[#This Row],[Discretionary Recommended - Pre 2022]]+Tbl_BalanceHistory[[#This Row],[Discretionary Balance Recommended: Policy]]+Tbl_BalanceHistory[[#This Row],[Discretionary Balance Recommended: Commitments]]</f>
        <v>1361957</v>
      </c>
      <c r="AA1074" s="5">
        <f>Tbl_BalanceHistory[[#This Row],[Discretionary Balance]]-Tbl_BalanceHistory[[#This Row],[Discretionary Reappropriation]]</f>
        <v>205</v>
      </c>
      <c r="AB1074" s="2" t="s">
        <v>1852</v>
      </c>
      <c r="AC1074" s="2"/>
      <c r="AD1074" s="2"/>
      <c r="AE1074" s="2" t="s">
        <v>1853</v>
      </c>
    </row>
    <row r="1075" spans="1:31" ht="180" x14ac:dyDescent="0.25">
      <c r="A1075" s="2" t="s">
        <v>333</v>
      </c>
      <c r="B1075" s="3">
        <v>6</v>
      </c>
      <c r="C1075" s="3">
        <v>165</v>
      </c>
      <c r="D1075" s="3" t="s">
        <v>341</v>
      </c>
      <c r="E1075" s="3" t="str">
        <f>_xlfn.XLOOKUP(Tbl_BalanceHistory[[#This Row],[RespAgy]],Tbl_Agencies[Agy Code],Tbl_Agencies[Agy Sort])</f>
        <v>073000</v>
      </c>
      <c r="F1075" s="2" t="str">
        <f>Tbl_BalanceHistory[[#This Row],[RespAgy]]&amp;": "&amp;Tbl_BalanceHistory[[#This Row],[RespAgency]]</f>
        <v>165: Department of Housing and Community Development</v>
      </c>
      <c r="G1075" s="3">
        <v>165</v>
      </c>
      <c r="H1075" s="3" t="s">
        <v>341</v>
      </c>
      <c r="I1075" s="3" t="str">
        <f>_xlfn.XLOOKUP(Tbl_BalanceHistory[[#This Row],[AgyCode]],Tbl_Agencies[Agy Code],Tbl_Agencies[Agy Sort])</f>
        <v>073000</v>
      </c>
      <c r="J1075" s="2" t="str">
        <f>Tbl_BalanceHistory[[#This Row],[AgyCode]]&amp;": "&amp;Tbl_BalanceHistory[[#This Row],[Agency Name]]</f>
        <v>165: Department of Housing and Community Development</v>
      </c>
      <c r="K1075" s="1">
        <v>2017</v>
      </c>
      <c r="L1075" s="3">
        <v>533</v>
      </c>
      <c r="M1075" s="3" t="s">
        <v>343</v>
      </c>
      <c r="N1075" s="2" t="str">
        <f>Tbl_BalanceHistory[[#This Row],[ProgramCode]]&amp;": "&amp;Tbl_BalanceHistory[[#This Row],[Program Name]]</f>
        <v>533: Community Development Services</v>
      </c>
      <c r="O1075" s="3" t="s">
        <v>886</v>
      </c>
      <c r="P1075" s="1" t="str">
        <f>IF(Tbl_BalanceHistory[[#This Row],[FundCode]]="0100","GF",IF(Tbl_BalanceHistory[[#This Row],[FundCode]]="01000","GF","Hi Ed / OCR"))</f>
        <v>GF</v>
      </c>
      <c r="Q1075" s="5">
        <v>14525899</v>
      </c>
      <c r="R1075" s="5">
        <v>13474343.279999999</v>
      </c>
      <c r="S1075" s="5">
        <v>1051555</v>
      </c>
      <c r="T1075" s="5">
        <v>0</v>
      </c>
      <c r="U1075" s="3"/>
      <c r="V1075" s="5">
        <v>1051555</v>
      </c>
      <c r="W1075" s="5">
        <v>1051493</v>
      </c>
      <c r="X1075" s="5"/>
      <c r="Y1075" s="5"/>
      <c r="Z1075" s="5">
        <f>Tbl_BalanceHistory[[#This Row],[Discretionary Recommended - Pre 2022]]+Tbl_BalanceHistory[[#This Row],[Discretionary Balance Recommended: Policy]]+Tbl_BalanceHistory[[#This Row],[Discretionary Balance Recommended: Commitments]]</f>
        <v>1051493</v>
      </c>
      <c r="AA1075" s="5">
        <f>Tbl_BalanceHistory[[#This Row],[Discretionary Balance]]-Tbl_BalanceHistory[[#This Row],[Discretionary Reappropriation]]</f>
        <v>62</v>
      </c>
      <c r="AB1075" s="2" t="s">
        <v>1854</v>
      </c>
      <c r="AC1075" s="2"/>
      <c r="AD1075" s="2"/>
      <c r="AE1075" s="2"/>
    </row>
    <row r="1076" spans="1:31" ht="195" x14ac:dyDescent="0.25">
      <c r="A1076" s="2" t="s">
        <v>333</v>
      </c>
      <c r="B1076" s="3">
        <v>6</v>
      </c>
      <c r="C1076" s="3">
        <v>165</v>
      </c>
      <c r="D1076" s="3" t="s">
        <v>341</v>
      </c>
      <c r="E1076" s="3" t="str">
        <f>_xlfn.XLOOKUP(Tbl_BalanceHistory[[#This Row],[RespAgy]],Tbl_Agencies[Agy Code],Tbl_Agencies[Agy Sort])</f>
        <v>073000</v>
      </c>
      <c r="F1076" s="2" t="str">
        <f>Tbl_BalanceHistory[[#This Row],[RespAgy]]&amp;": "&amp;Tbl_BalanceHistory[[#This Row],[RespAgency]]</f>
        <v>165: Department of Housing and Community Development</v>
      </c>
      <c r="G1076" s="3">
        <v>165</v>
      </c>
      <c r="H1076" s="3" t="s">
        <v>341</v>
      </c>
      <c r="I1076" s="3" t="str">
        <f>_xlfn.XLOOKUP(Tbl_BalanceHistory[[#This Row],[AgyCode]],Tbl_Agencies[Agy Code],Tbl_Agencies[Agy Sort])</f>
        <v>073000</v>
      </c>
      <c r="J1076" s="2" t="str">
        <f>Tbl_BalanceHistory[[#This Row],[AgyCode]]&amp;": "&amp;Tbl_BalanceHistory[[#This Row],[Agency Name]]</f>
        <v>165: Department of Housing and Community Development</v>
      </c>
      <c r="K1076" s="1">
        <v>2018</v>
      </c>
      <c r="L1076" s="3">
        <v>533</v>
      </c>
      <c r="M1076" s="3" t="s">
        <v>343</v>
      </c>
      <c r="N1076" s="2" t="str">
        <f>Tbl_BalanceHistory[[#This Row],[ProgramCode]]&amp;": "&amp;Tbl_BalanceHistory[[#This Row],[Program Name]]</f>
        <v>533: Community Development Services</v>
      </c>
      <c r="O1076" s="3" t="s">
        <v>886</v>
      </c>
      <c r="P1076" s="1" t="str">
        <f>IF(Tbl_BalanceHistory[[#This Row],[FundCode]]="0100","GF",IF(Tbl_BalanceHistory[[#This Row],[FundCode]]="01000","GF","Hi Ed / OCR"))</f>
        <v>GF</v>
      </c>
      <c r="Q1076" s="5">
        <v>13702306</v>
      </c>
      <c r="R1076" s="5">
        <v>11504463</v>
      </c>
      <c r="S1076" s="5">
        <v>2197843</v>
      </c>
      <c r="T1076" s="5">
        <v>0</v>
      </c>
      <c r="U1076" s="3"/>
      <c r="V1076" s="5">
        <v>2197843</v>
      </c>
      <c r="W1076" s="5">
        <v>0</v>
      </c>
      <c r="X1076" s="5"/>
      <c r="Y1076" s="5"/>
      <c r="Z1076" s="5">
        <f>Tbl_BalanceHistory[[#This Row],[Discretionary Recommended - Pre 2022]]+Tbl_BalanceHistory[[#This Row],[Discretionary Balance Recommended: Policy]]+Tbl_BalanceHistory[[#This Row],[Discretionary Balance Recommended: Commitments]]</f>
        <v>0</v>
      </c>
      <c r="AA1076" s="5">
        <f>Tbl_BalanceHistory[[#This Row],[Discretionary Balance]]-Tbl_BalanceHistory[[#This Row],[Discretionary Reappropriation]]</f>
        <v>2197843</v>
      </c>
      <c r="AB1076" s="2" t="s">
        <v>1855</v>
      </c>
      <c r="AC1076" s="2"/>
      <c r="AD1076" s="2"/>
      <c r="AE1076" s="2"/>
    </row>
    <row r="1077" spans="1:31" ht="135" x14ac:dyDescent="0.25">
      <c r="A1077" s="2" t="s">
        <v>333</v>
      </c>
      <c r="B1077" s="3">
        <v>6</v>
      </c>
      <c r="C1077" s="3">
        <v>165</v>
      </c>
      <c r="D1077" s="3" t="s">
        <v>341</v>
      </c>
      <c r="E1077" s="3" t="str">
        <f>_xlfn.XLOOKUP(Tbl_BalanceHistory[[#This Row],[RespAgy]],Tbl_Agencies[Agy Code],Tbl_Agencies[Agy Sort])</f>
        <v>073000</v>
      </c>
      <c r="F1077" s="2" t="str">
        <f>Tbl_BalanceHistory[[#This Row],[RespAgy]]&amp;": "&amp;Tbl_BalanceHistory[[#This Row],[RespAgency]]</f>
        <v>165: Department of Housing and Community Development</v>
      </c>
      <c r="G1077" s="3">
        <v>165</v>
      </c>
      <c r="H1077" s="3" t="s">
        <v>341</v>
      </c>
      <c r="I1077" s="3" t="str">
        <f>_xlfn.XLOOKUP(Tbl_BalanceHistory[[#This Row],[AgyCode]],Tbl_Agencies[Agy Code],Tbl_Agencies[Agy Sort])</f>
        <v>073000</v>
      </c>
      <c r="J1077" s="2" t="str">
        <f>Tbl_BalanceHistory[[#This Row],[AgyCode]]&amp;": "&amp;Tbl_BalanceHistory[[#This Row],[Agency Name]]</f>
        <v>165: Department of Housing and Community Development</v>
      </c>
      <c r="K1077" s="1">
        <v>2019</v>
      </c>
      <c r="L1077" s="3">
        <v>533</v>
      </c>
      <c r="M1077" s="3" t="s">
        <v>343</v>
      </c>
      <c r="N1077" s="2" t="str">
        <f>Tbl_BalanceHistory[[#This Row],[ProgramCode]]&amp;": "&amp;Tbl_BalanceHistory[[#This Row],[Program Name]]</f>
        <v>533: Community Development Services</v>
      </c>
      <c r="O1077" s="3" t="s">
        <v>886</v>
      </c>
      <c r="P1077" s="1" t="str">
        <f>IF(Tbl_BalanceHistory[[#This Row],[FundCode]]="0100","GF",IF(Tbl_BalanceHistory[[#This Row],[FundCode]]="01000","GF","Hi Ed / OCR"))</f>
        <v>GF</v>
      </c>
      <c r="Q1077" s="5">
        <v>17929694</v>
      </c>
      <c r="R1077" s="5">
        <v>12453429.5</v>
      </c>
      <c r="S1077" s="5">
        <v>5476264.5</v>
      </c>
      <c r="T1077" s="5">
        <v>3170507</v>
      </c>
      <c r="U1077" s="3" t="s">
        <v>1856</v>
      </c>
      <c r="V1077" s="5">
        <v>2305757.5</v>
      </c>
      <c r="W1077" s="5">
        <v>2305757.5</v>
      </c>
      <c r="X1077" s="5"/>
      <c r="Y1077" s="5"/>
      <c r="Z1077" s="5">
        <f>Tbl_BalanceHistory[[#This Row],[Discretionary Recommended - Pre 2022]]+Tbl_BalanceHistory[[#This Row],[Discretionary Balance Recommended: Policy]]+Tbl_BalanceHistory[[#This Row],[Discretionary Balance Recommended: Commitments]]</f>
        <v>2305757.5</v>
      </c>
      <c r="AA1077" s="5">
        <f>Tbl_BalanceHistory[[#This Row],[Discretionary Balance]]-Tbl_BalanceHistory[[#This Row],[Discretionary Reappropriation]]</f>
        <v>0</v>
      </c>
      <c r="AB1077" s="2" t="s">
        <v>1857</v>
      </c>
      <c r="AC1077" s="2"/>
      <c r="AD1077" s="2"/>
      <c r="AE1077" s="2" t="s">
        <v>1858</v>
      </c>
    </row>
    <row r="1078" spans="1:31" ht="60" x14ac:dyDescent="0.25">
      <c r="A1078" s="2" t="s">
        <v>333</v>
      </c>
      <c r="B1078" s="3">
        <v>6</v>
      </c>
      <c r="C1078" s="3">
        <v>165</v>
      </c>
      <c r="D1078" s="3" t="s">
        <v>341</v>
      </c>
      <c r="E1078" s="3" t="str">
        <f>_xlfn.XLOOKUP(Tbl_BalanceHistory[[#This Row],[RespAgy]],Tbl_Agencies[Agy Code],Tbl_Agencies[Agy Sort])</f>
        <v>073000</v>
      </c>
      <c r="F1078" s="2" t="str">
        <f>Tbl_BalanceHistory[[#This Row],[RespAgy]]&amp;": "&amp;Tbl_BalanceHistory[[#This Row],[RespAgency]]</f>
        <v>165: Department of Housing and Community Development</v>
      </c>
      <c r="G1078" s="3">
        <v>165</v>
      </c>
      <c r="H1078" s="3" t="s">
        <v>341</v>
      </c>
      <c r="I1078" s="3" t="str">
        <f>_xlfn.XLOOKUP(Tbl_BalanceHistory[[#This Row],[AgyCode]],Tbl_Agencies[Agy Code],Tbl_Agencies[Agy Sort])</f>
        <v>073000</v>
      </c>
      <c r="J1078" s="2" t="str">
        <f>Tbl_BalanceHistory[[#This Row],[AgyCode]]&amp;": "&amp;Tbl_BalanceHistory[[#This Row],[Agency Name]]</f>
        <v>165: Department of Housing and Community Development</v>
      </c>
      <c r="K1078" s="1">
        <v>2020</v>
      </c>
      <c r="L1078" s="3">
        <v>533</v>
      </c>
      <c r="M1078" s="3" t="s">
        <v>343</v>
      </c>
      <c r="N1078" s="2" t="str">
        <f>Tbl_BalanceHistory[[#This Row],[ProgramCode]]&amp;": "&amp;Tbl_BalanceHistory[[#This Row],[Program Name]]</f>
        <v>533: Community Development Services</v>
      </c>
      <c r="O1078" s="3" t="s">
        <v>886</v>
      </c>
      <c r="P1078" s="1" t="str">
        <f>IF(Tbl_BalanceHistory[[#This Row],[FundCode]]="0100","GF",IF(Tbl_BalanceHistory[[#This Row],[FundCode]]="01000","GF","Hi Ed / OCR"))</f>
        <v>GF</v>
      </c>
      <c r="Q1078" s="5">
        <v>36558154.5</v>
      </c>
      <c r="R1078" s="5">
        <v>15785069.33</v>
      </c>
      <c r="S1078" s="5">
        <v>20773085.170000002</v>
      </c>
      <c r="T1078" s="5">
        <v>20533067.829999998</v>
      </c>
      <c r="U1078" s="3" t="s">
        <v>1859</v>
      </c>
      <c r="V1078" s="5">
        <v>240017.34</v>
      </c>
      <c r="W1078" s="5">
        <v>204055.42</v>
      </c>
      <c r="X1078" s="5"/>
      <c r="Y1078" s="5"/>
      <c r="Z1078" s="5">
        <f>Tbl_BalanceHistory[[#This Row],[Discretionary Recommended - Pre 2022]]+Tbl_BalanceHistory[[#This Row],[Discretionary Balance Recommended: Policy]]+Tbl_BalanceHistory[[#This Row],[Discretionary Balance Recommended: Commitments]]</f>
        <v>204055.42</v>
      </c>
      <c r="AA1078" s="5">
        <f>Tbl_BalanceHistory[[#This Row],[Discretionary Balance]]-Tbl_BalanceHistory[[#This Row],[Discretionary Reappropriation]]</f>
        <v>35961.919999999984</v>
      </c>
      <c r="AB1078" s="2" t="s">
        <v>1860</v>
      </c>
      <c r="AC1078" s="2"/>
      <c r="AD1078" s="2"/>
      <c r="AE1078" s="2" t="s">
        <v>1861</v>
      </c>
    </row>
    <row r="1079" spans="1:31" ht="60" x14ac:dyDescent="0.25">
      <c r="A1079" s="2" t="s">
        <v>333</v>
      </c>
      <c r="B1079" s="3">
        <v>6</v>
      </c>
      <c r="C1079" s="3">
        <v>165</v>
      </c>
      <c r="D1079" s="3" t="s">
        <v>341</v>
      </c>
      <c r="E1079" s="3" t="str">
        <f>_xlfn.XLOOKUP(Tbl_BalanceHistory[[#This Row],[RespAgy]],Tbl_Agencies[Agy Code],Tbl_Agencies[Agy Sort])</f>
        <v>073000</v>
      </c>
      <c r="F1079" s="2" t="str">
        <f>Tbl_BalanceHistory[[#This Row],[RespAgy]]&amp;": "&amp;Tbl_BalanceHistory[[#This Row],[RespAgency]]</f>
        <v>165: Department of Housing and Community Development</v>
      </c>
      <c r="G1079" s="3">
        <v>165</v>
      </c>
      <c r="H1079" s="3" t="s">
        <v>341</v>
      </c>
      <c r="I1079" s="3" t="str">
        <f>_xlfn.XLOOKUP(Tbl_BalanceHistory[[#This Row],[AgyCode]],Tbl_Agencies[Agy Code],Tbl_Agencies[Agy Sort])</f>
        <v>073000</v>
      </c>
      <c r="J1079" s="2" t="str">
        <f>Tbl_BalanceHistory[[#This Row],[AgyCode]]&amp;": "&amp;Tbl_BalanceHistory[[#This Row],[Agency Name]]</f>
        <v>165: Department of Housing and Community Development</v>
      </c>
      <c r="K1079" s="1">
        <v>2021</v>
      </c>
      <c r="L1079" s="3">
        <v>533</v>
      </c>
      <c r="M1079" s="3" t="s">
        <v>343</v>
      </c>
      <c r="N1079" s="2" t="str">
        <f>Tbl_BalanceHistory[[#This Row],[ProgramCode]]&amp;": "&amp;Tbl_BalanceHistory[[#This Row],[Program Name]]</f>
        <v>533: Community Development Services</v>
      </c>
      <c r="O1079" s="3" t="s">
        <v>886</v>
      </c>
      <c r="P1079" s="1" t="str">
        <f>IF(Tbl_BalanceHistory[[#This Row],[FundCode]]="0100","GF",IF(Tbl_BalanceHistory[[#This Row],[FundCode]]="01000","GF","Hi Ed / OCR"))</f>
        <v>GF</v>
      </c>
      <c r="Q1079" s="5">
        <v>83554713.25</v>
      </c>
      <c r="R1079" s="5">
        <v>16218998.25</v>
      </c>
      <c r="S1079" s="5">
        <v>67335715</v>
      </c>
      <c r="T1079" s="5">
        <v>67087168.359999999</v>
      </c>
      <c r="U1079" s="3" t="s">
        <v>1862</v>
      </c>
      <c r="V1079" s="5">
        <v>248546.64</v>
      </c>
      <c r="W1079" s="5">
        <v>248546.64</v>
      </c>
      <c r="X1079" s="5"/>
      <c r="Y1079" s="5"/>
      <c r="Z1079" s="5">
        <f>Tbl_BalanceHistory[[#This Row],[Discretionary Recommended - Pre 2022]]+Tbl_BalanceHistory[[#This Row],[Discretionary Balance Recommended: Policy]]+Tbl_BalanceHistory[[#This Row],[Discretionary Balance Recommended: Commitments]]</f>
        <v>248546.64</v>
      </c>
      <c r="AA1079" s="5">
        <f>Tbl_BalanceHistory[[#This Row],[Discretionary Balance]]-Tbl_BalanceHistory[[#This Row],[Discretionary Reappropriation]]</f>
        <v>0</v>
      </c>
      <c r="AB1079" s="2" t="s">
        <v>1863</v>
      </c>
      <c r="AC1079" s="2"/>
      <c r="AD1079" s="2"/>
      <c r="AE1079" s="2" t="s">
        <v>1864</v>
      </c>
    </row>
    <row r="1080" spans="1:31" ht="60" x14ac:dyDescent="0.25">
      <c r="A1080" s="2" t="s">
        <v>333</v>
      </c>
      <c r="B1080" s="3">
        <v>6</v>
      </c>
      <c r="C1080" s="3">
        <v>165</v>
      </c>
      <c r="D1080" s="3" t="s">
        <v>341</v>
      </c>
      <c r="E1080" s="3" t="str">
        <f>_xlfn.XLOOKUP(Tbl_BalanceHistory[[#This Row],[RespAgy]],Tbl_Agencies[Agy Code],Tbl_Agencies[Agy Sort])</f>
        <v>073000</v>
      </c>
      <c r="F1080" s="2" t="str">
        <f>Tbl_BalanceHistory[[#This Row],[RespAgy]]&amp;": "&amp;Tbl_BalanceHistory[[#This Row],[RespAgency]]</f>
        <v>165: Department of Housing and Community Development</v>
      </c>
      <c r="G1080" s="3">
        <v>165</v>
      </c>
      <c r="H1080" s="3" t="s">
        <v>341</v>
      </c>
      <c r="I1080" s="3" t="str">
        <f>_xlfn.XLOOKUP(Tbl_BalanceHistory[[#This Row],[AgyCode]],Tbl_Agencies[Agy Code],Tbl_Agencies[Agy Sort])</f>
        <v>073000</v>
      </c>
      <c r="J1080" s="2" t="str">
        <f>Tbl_BalanceHistory[[#This Row],[AgyCode]]&amp;": "&amp;Tbl_BalanceHistory[[#This Row],[Agency Name]]</f>
        <v>165: Department of Housing and Community Development</v>
      </c>
      <c r="K1080" s="1">
        <v>2022</v>
      </c>
      <c r="L1080" s="3">
        <v>533</v>
      </c>
      <c r="M1080" s="3" t="s">
        <v>343</v>
      </c>
      <c r="N1080" s="2" t="str">
        <f>Tbl_BalanceHistory[[#This Row],[ProgramCode]]&amp;": "&amp;Tbl_BalanceHistory[[#This Row],[Program Name]]</f>
        <v>533: Community Development Services</v>
      </c>
      <c r="O1080" s="3" t="s">
        <v>886</v>
      </c>
      <c r="P1080" s="1" t="str">
        <f>IF(Tbl_BalanceHistory[[#This Row],[FundCode]]="0100","GF",IF(Tbl_BalanceHistory[[#This Row],[FundCode]]="01000","GF","Hi Ed / OCR"))</f>
        <v>GF</v>
      </c>
      <c r="Q1080" s="5">
        <v>146141305</v>
      </c>
      <c r="R1080" s="5">
        <v>44482584.350000001</v>
      </c>
      <c r="S1080" s="5">
        <v>101658720.65000001</v>
      </c>
      <c r="T1080" s="5">
        <v>100523387.97</v>
      </c>
      <c r="U1080" s="3" t="s">
        <v>1865</v>
      </c>
      <c r="V1080" s="5">
        <v>1135332.6800000072</v>
      </c>
      <c r="W1080" s="5"/>
      <c r="X1080" s="5">
        <v>0</v>
      </c>
      <c r="Y1080" s="5">
        <v>481772.08</v>
      </c>
      <c r="Z1080" s="5">
        <f>Tbl_BalanceHistory[[#This Row],[Discretionary Recommended - Pre 2022]]+Tbl_BalanceHistory[[#This Row],[Discretionary Balance Recommended: Policy]]+Tbl_BalanceHistory[[#This Row],[Discretionary Balance Recommended: Commitments]]</f>
        <v>481772.08</v>
      </c>
      <c r="AA1080" s="5">
        <f>Tbl_BalanceHistory[[#This Row],[Discretionary Balance]]-Tbl_BalanceHistory[[#This Row],[Discretionary Reappropriation]]</f>
        <v>653560.60000000708</v>
      </c>
      <c r="AB1080" s="2"/>
      <c r="AC1080" s="2"/>
      <c r="AD1080" s="2" t="s">
        <v>1866</v>
      </c>
      <c r="AE1080" s="2"/>
    </row>
    <row r="1081" spans="1:31" ht="180" x14ac:dyDescent="0.25">
      <c r="A1081" s="2" t="s">
        <v>333</v>
      </c>
      <c r="B1081" s="3">
        <v>6</v>
      </c>
      <c r="C1081" s="3">
        <v>165</v>
      </c>
      <c r="D1081" s="3" t="s">
        <v>341</v>
      </c>
      <c r="E1081" s="3" t="str">
        <f>_xlfn.XLOOKUP(Tbl_BalanceHistory[[#This Row],[RespAgy]],Tbl_Agencies[Agy Code],Tbl_Agencies[Agy Sort])</f>
        <v>073000</v>
      </c>
      <c r="F1081" s="2" t="str">
        <f>Tbl_BalanceHistory[[#This Row],[RespAgy]]&amp;": "&amp;Tbl_BalanceHistory[[#This Row],[RespAgency]]</f>
        <v>165: Department of Housing and Community Development</v>
      </c>
      <c r="G1081" s="3">
        <v>165</v>
      </c>
      <c r="H1081" s="3" t="s">
        <v>341</v>
      </c>
      <c r="I1081" s="3" t="str">
        <f>_xlfn.XLOOKUP(Tbl_BalanceHistory[[#This Row],[AgyCode]],Tbl_Agencies[Agy Code],Tbl_Agencies[Agy Sort])</f>
        <v>073000</v>
      </c>
      <c r="J1081" s="2" t="str">
        <f>Tbl_BalanceHistory[[#This Row],[AgyCode]]&amp;": "&amp;Tbl_BalanceHistory[[#This Row],[Agency Name]]</f>
        <v>165: Department of Housing and Community Development</v>
      </c>
      <c r="K1081" s="1">
        <v>2023</v>
      </c>
      <c r="L1081" s="3">
        <v>533</v>
      </c>
      <c r="M1081" s="3" t="s">
        <v>343</v>
      </c>
      <c r="N1081" s="2" t="str">
        <f>Tbl_BalanceHistory[[#This Row],[ProgramCode]]&amp;": "&amp;Tbl_BalanceHistory[[#This Row],[Program Name]]</f>
        <v>533: Community Development Services</v>
      </c>
      <c r="O1081" s="3" t="s">
        <v>886</v>
      </c>
      <c r="P1081" s="1" t="str">
        <f>IF(Tbl_BalanceHistory[[#This Row],[FundCode]]="0100","GF",IF(Tbl_BalanceHistory[[#This Row],[FundCode]]="01000","GF","Hi Ed / OCR"))</f>
        <v>GF</v>
      </c>
      <c r="Q1081" s="5">
        <v>197101643.05000001</v>
      </c>
      <c r="R1081" s="5">
        <v>66750770.93</v>
      </c>
      <c r="S1081" s="5">
        <v>130350872.12</v>
      </c>
      <c r="T1081" s="5">
        <v>117464691.95</v>
      </c>
      <c r="U1081" s="3" t="s">
        <v>2379</v>
      </c>
      <c r="V1081" s="5">
        <v>12886180.170000002</v>
      </c>
      <c r="W1081" s="5">
        <v>0</v>
      </c>
      <c r="X1081" s="5">
        <v>0</v>
      </c>
      <c r="Y1081" s="5">
        <v>12866893.09</v>
      </c>
      <c r="Z1081" s="5">
        <v>12866893.09</v>
      </c>
      <c r="AA1081" s="5">
        <v>19287.080000001937</v>
      </c>
      <c r="AB1081" s="2"/>
      <c r="AC1081" s="2"/>
      <c r="AD1081" s="2" t="s">
        <v>2380</v>
      </c>
      <c r="AE1081" s="2" t="s">
        <v>2381</v>
      </c>
    </row>
    <row r="1082" spans="1:31" ht="75" x14ac:dyDescent="0.25">
      <c r="A1082" s="2" t="s">
        <v>333</v>
      </c>
      <c r="B1082" s="3">
        <v>6</v>
      </c>
      <c r="C1082" s="3">
        <v>165</v>
      </c>
      <c r="D1082" s="3" t="s">
        <v>341</v>
      </c>
      <c r="E1082" s="3" t="str">
        <f>_xlfn.XLOOKUP(Tbl_BalanceHistory[[#This Row],[RespAgy]],Tbl_Agencies[Agy Code],Tbl_Agencies[Agy Sort])</f>
        <v>073000</v>
      </c>
      <c r="F1082" s="2" t="str">
        <f>Tbl_BalanceHistory[[#This Row],[RespAgy]]&amp;": "&amp;Tbl_BalanceHistory[[#This Row],[RespAgency]]</f>
        <v>165: Department of Housing and Community Development</v>
      </c>
      <c r="G1082" s="3">
        <v>165</v>
      </c>
      <c r="H1082" s="3" t="s">
        <v>341</v>
      </c>
      <c r="I1082" s="3" t="str">
        <f>_xlfn.XLOOKUP(Tbl_BalanceHistory[[#This Row],[AgyCode]],Tbl_Agencies[Agy Code],Tbl_Agencies[Agy Sort])</f>
        <v>073000</v>
      </c>
      <c r="J1082" s="2" t="str">
        <f>Tbl_BalanceHistory[[#This Row],[AgyCode]]&amp;": "&amp;Tbl_BalanceHistory[[#This Row],[Agency Name]]</f>
        <v>165: Department of Housing and Community Development</v>
      </c>
      <c r="K1082" s="1">
        <v>2024</v>
      </c>
      <c r="L1082" s="3">
        <v>533</v>
      </c>
      <c r="M1082" s="3" t="s">
        <v>343</v>
      </c>
      <c r="N1082" s="2" t="str">
        <f>Tbl_BalanceHistory[[#This Row],[ProgramCode]]&amp;": "&amp;Tbl_BalanceHistory[[#This Row],[Program Name]]</f>
        <v>533: Community Development Services</v>
      </c>
      <c r="O1082" s="3" t="s">
        <v>886</v>
      </c>
      <c r="P1082" s="1" t="str">
        <f>IF(Tbl_BalanceHistory[[#This Row],[FundCode]]="0100","GF",IF(Tbl_BalanceHistory[[#This Row],[FundCode]]="01000","GF","Hi Ed / OCR"))</f>
        <v>GF</v>
      </c>
      <c r="Q1082" s="5">
        <v>201361724.09</v>
      </c>
      <c r="R1082" s="5">
        <v>52656970.939999998</v>
      </c>
      <c r="S1082" s="5">
        <v>148704753.15000001</v>
      </c>
      <c r="T1082" s="5">
        <v>144764838.75</v>
      </c>
      <c r="U1082" s="3" t="s">
        <v>2543</v>
      </c>
      <c r="V1082" s="5">
        <v>3939914.400000006</v>
      </c>
      <c r="W1082" s="5">
        <v>0</v>
      </c>
      <c r="X1082" s="5">
        <v>0</v>
      </c>
      <c r="Y1082" s="5">
        <v>3937925.7</v>
      </c>
      <c r="Z1082" s="5">
        <v>3937925.7</v>
      </c>
      <c r="AA1082" s="5">
        <v>1988.7000000057742</v>
      </c>
      <c r="AB1082" s="2"/>
      <c r="AC1082" s="2"/>
      <c r="AD1082" s="2" t="s">
        <v>2544</v>
      </c>
      <c r="AE1082" s="2" t="s">
        <v>2545</v>
      </c>
    </row>
    <row r="1083" spans="1:31" ht="60" x14ac:dyDescent="0.25">
      <c r="A1083" s="2" t="s">
        <v>333</v>
      </c>
      <c r="B1083" s="3">
        <v>6</v>
      </c>
      <c r="C1083" s="3">
        <v>165</v>
      </c>
      <c r="D1083" s="3" t="s">
        <v>341</v>
      </c>
      <c r="E1083" s="3" t="str">
        <f>_xlfn.XLOOKUP(Tbl_BalanceHistory[[#This Row],[RespAgy]],Tbl_Agencies[Agy Code],Tbl_Agencies[Agy Sort])</f>
        <v>073000</v>
      </c>
      <c r="F1083" s="2" t="str">
        <f>Tbl_BalanceHistory[[#This Row],[RespAgy]]&amp;": "&amp;Tbl_BalanceHistory[[#This Row],[RespAgency]]</f>
        <v>165: Department of Housing and Community Development</v>
      </c>
      <c r="G1083" s="3">
        <v>165</v>
      </c>
      <c r="H1083" s="3" t="s">
        <v>341</v>
      </c>
      <c r="I1083" s="3" t="str">
        <f>_xlfn.XLOOKUP(Tbl_BalanceHistory[[#This Row],[AgyCode]],Tbl_Agencies[Agy Code],Tbl_Agencies[Agy Sort])</f>
        <v>073000</v>
      </c>
      <c r="J1083" s="2" t="str">
        <f>Tbl_BalanceHistory[[#This Row],[AgyCode]]&amp;": "&amp;Tbl_BalanceHistory[[#This Row],[Agency Name]]</f>
        <v>165: Department of Housing and Community Development</v>
      </c>
      <c r="K1083" s="1">
        <v>2014</v>
      </c>
      <c r="L1083" s="3">
        <v>534</v>
      </c>
      <c r="M1083" s="3" t="s">
        <v>82</v>
      </c>
      <c r="N1083" s="2" t="str">
        <f>Tbl_BalanceHistory[[#This Row],[ProgramCode]]&amp;": "&amp;Tbl_BalanceHistory[[#This Row],[Program Name]]</f>
        <v>534: Economic Development Services</v>
      </c>
      <c r="O1083" s="3" t="s">
        <v>1730</v>
      </c>
      <c r="P1083" s="1" t="str">
        <f>IF(Tbl_BalanceHistory[[#This Row],[FundCode]]="0100","GF",IF(Tbl_BalanceHistory[[#This Row],[FundCode]]="01000","GF","Hi Ed / OCR"))</f>
        <v>GF</v>
      </c>
      <c r="Q1083" s="5">
        <v>14423354</v>
      </c>
      <c r="R1083" s="5">
        <v>14423353.52</v>
      </c>
      <c r="S1083" s="5">
        <v>0</v>
      </c>
      <c r="T1083" s="5">
        <v>0</v>
      </c>
      <c r="U1083" s="3"/>
      <c r="V1083" s="5">
        <v>0</v>
      </c>
      <c r="W1083" s="5">
        <v>0</v>
      </c>
      <c r="X1083" s="5"/>
      <c r="Y1083" s="5"/>
      <c r="Z1083" s="5">
        <f>Tbl_BalanceHistory[[#This Row],[Discretionary Recommended - Pre 2022]]+Tbl_BalanceHistory[[#This Row],[Discretionary Balance Recommended: Policy]]+Tbl_BalanceHistory[[#This Row],[Discretionary Balance Recommended: Commitments]]</f>
        <v>0</v>
      </c>
      <c r="AA1083" s="5">
        <f>Tbl_BalanceHistory[[#This Row],[Discretionary Balance]]-Tbl_BalanceHistory[[#This Row],[Discretionary Reappropriation]]</f>
        <v>0</v>
      </c>
      <c r="AB1083" s="2"/>
      <c r="AC1083" s="2"/>
      <c r="AD1083" s="2"/>
      <c r="AE1083" s="2"/>
    </row>
    <row r="1084" spans="1:31" ht="60" x14ac:dyDescent="0.25">
      <c r="A1084" s="2" t="s">
        <v>333</v>
      </c>
      <c r="B1084" s="3">
        <v>6</v>
      </c>
      <c r="C1084" s="3">
        <v>165</v>
      </c>
      <c r="D1084" s="3" t="s">
        <v>341</v>
      </c>
      <c r="E1084" s="3" t="str">
        <f>_xlfn.XLOOKUP(Tbl_BalanceHistory[[#This Row],[RespAgy]],Tbl_Agencies[Agy Code],Tbl_Agencies[Agy Sort])</f>
        <v>073000</v>
      </c>
      <c r="F1084" s="2" t="str">
        <f>Tbl_BalanceHistory[[#This Row],[RespAgy]]&amp;": "&amp;Tbl_BalanceHistory[[#This Row],[RespAgency]]</f>
        <v>165: Department of Housing and Community Development</v>
      </c>
      <c r="G1084" s="3">
        <v>165</v>
      </c>
      <c r="H1084" s="3" t="s">
        <v>341</v>
      </c>
      <c r="I1084" s="3" t="str">
        <f>_xlfn.XLOOKUP(Tbl_BalanceHistory[[#This Row],[AgyCode]],Tbl_Agencies[Agy Code],Tbl_Agencies[Agy Sort])</f>
        <v>073000</v>
      </c>
      <c r="J1084" s="2" t="str">
        <f>Tbl_BalanceHistory[[#This Row],[AgyCode]]&amp;": "&amp;Tbl_BalanceHistory[[#This Row],[Agency Name]]</f>
        <v>165: Department of Housing and Community Development</v>
      </c>
      <c r="K1084" s="1">
        <v>2015</v>
      </c>
      <c r="L1084" s="3">
        <v>534</v>
      </c>
      <c r="M1084" s="3" t="s">
        <v>82</v>
      </c>
      <c r="N1084" s="2" t="str">
        <f>Tbl_BalanceHistory[[#This Row],[ProgramCode]]&amp;": "&amp;Tbl_BalanceHistory[[#This Row],[Program Name]]</f>
        <v>534: Economic Development Services</v>
      </c>
      <c r="O1084" s="3" t="s">
        <v>1730</v>
      </c>
      <c r="P1084" s="1" t="str">
        <f>IF(Tbl_BalanceHistory[[#This Row],[FundCode]]="0100","GF",IF(Tbl_BalanceHistory[[#This Row],[FundCode]]="01000","GF","Hi Ed / OCR"))</f>
        <v>GF</v>
      </c>
      <c r="Q1084" s="5">
        <v>12423354</v>
      </c>
      <c r="R1084" s="5">
        <v>12423353</v>
      </c>
      <c r="S1084" s="5">
        <v>0</v>
      </c>
      <c r="T1084" s="5">
        <v>0</v>
      </c>
      <c r="U1084" s="3"/>
      <c r="V1084" s="5">
        <v>0</v>
      </c>
      <c r="W1084" s="5">
        <v>0</v>
      </c>
      <c r="X1084" s="5"/>
      <c r="Y1084" s="5"/>
      <c r="Z1084" s="5">
        <f>Tbl_BalanceHistory[[#This Row],[Discretionary Recommended - Pre 2022]]+Tbl_BalanceHistory[[#This Row],[Discretionary Balance Recommended: Policy]]+Tbl_BalanceHistory[[#This Row],[Discretionary Balance Recommended: Commitments]]</f>
        <v>0</v>
      </c>
      <c r="AA1084" s="5">
        <f>Tbl_BalanceHistory[[#This Row],[Discretionary Balance]]-Tbl_BalanceHistory[[#This Row],[Discretionary Reappropriation]]</f>
        <v>0</v>
      </c>
      <c r="AB1084" s="2"/>
      <c r="AC1084" s="2"/>
      <c r="AD1084" s="2"/>
      <c r="AE1084" s="2"/>
    </row>
    <row r="1085" spans="1:31" ht="60" x14ac:dyDescent="0.25">
      <c r="A1085" s="2" t="s">
        <v>333</v>
      </c>
      <c r="B1085" s="3">
        <v>6</v>
      </c>
      <c r="C1085" s="3">
        <v>165</v>
      </c>
      <c r="D1085" s="3" t="s">
        <v>341</v>
      </c>
      <c r="E1085" s="3" t="str">
        <f>_xlfn.XLOOKUP(Tbl_BalanceHistory[[#This Row],[RespAgy]],Tbl_Agencies[Agy Code],Tbl_Agencies[Agy Sort])</f>
        <v>073000</v>
      </c>
      <c r="F1085" s="2" t="str">
        <f>Tbl_BalanceHistory[[#This Row],[RespAgy]]&amp;": "&amp;Tbl_BalanceHistory[[#This Row],[RespAgency]]</f>
        <v>165: Department of Housing and Community Development</v>
      </c>
      <c r="G1085" s="3">
        <v>165</v>
      </c>
      <c r="H1085" s="3" t="s">
        <v>341</v>
      </c>
      <c r="I1085" s="3" t="str">
        <f>_xlfn.XLOOKUP(Tbl_BalanceHistory[[#This Row],[AgyCode]],Tbl_Agencies[Agy Code],Tbl_Agencies[Agy Sort])</f>
        <v>073000</v>
      </c>
      <c r="J1085" s="2" t="str">
        <f>Tbl_BalanceHistory[[#This Row],[AgyCode]]&amp;": "&amp;Tbl_BalanceHistory[[#This Row],[Agency Name]]</f>
        <v>165: Department of Housing and Community Development</v>
      </c>
      <c r="K1085" s="1">
        <v>2016</v>
      </c>
      <c r="L1085" s="3">
        <v>534</v>
      </c>
      <c r="M1085" s="3" t="s">
        <v>82</v>
      </c>
      <c r="N1085" s="2" t="str">
        <f>Tbl_BalanceHistory[[#This Row],[ProgramCode]]&amp;": "&amp;Tbl_BalanceHistory[[#This Row],[Program Name]]</f>
        <v>534: Economic Development Services</v>
      </c>
      <c r="O1085" s="3" t="s">
        <v>1730</v>
      </c>
      <c r="P1085" s="1" t="str">
        <f>IF(Tbl_BalanceHistory[[#This Row],[FundCode]]="0100","GF",IF(Tbl_BalanceHistory[[#This Row],[FundCode]]="01000","GF","Hi Ed / OCR"))</f>
        <v>GF</v>
      </c>
      <c r="Q1085" s="5">
        <v>12423354</v>
      </c>
      <c r="R1085" s="5">
        <v>12423343.24</v>
      </c>
      <c r="S1085" s="5">
        <v>10</v>
      </c>
      <c r="T1085" s="5">
        <v>0</v>
      </c>
      <c r="U1085" s="3"/>
      <c r="V1085" s="5">
        <v>10</v>
      </c>
      <c r="W1085" s="5">
        <v>0</v>
      </c>
      <c r="X1085" s="5"/>
      <c r="Y1085" s="5"/>
      <c r="Z1085" s="5">
        <f>Tbl_BalanceHistory[[#This Row],[Discretionary Recommended - Pre 2022]]+Tbl_BalanceHistory[[#This Row],[Discretionary Balance Recommended: Policy]]+Tbl_BalanceHistory[[#This Row],[Discretionary Balance Recommended: Commitments]]</f>
        <v>0</v>
      </c>
      <c r="AA1085" s="5">
        <f>Tbl_BalanceHistory[[#This Row],[Discretionary Balance]]-Tbl_BalanceHistory[[#This Row],[Discretionary Reappropriation]]</f>
        <v>10</v>
      </c>
      <c r="AB1085" s="2" t="s">
        <v>1838</v>
      </c>
      <c r="AC1085" s="2"/>
      <c r="AD1085" s="2"/>
      <c r="AE1085" s="2" t="s">
        <v>1867</v>
      </c>
    </row>
    <row r="1086" spans="1:31" ht="60" x14ac:dyDescent="0.25">
      <c r="A1086" s="2" t="s">
        <v>333</v>
      </c>
      <c r="B1086" s="3">
        <v>6</v>
      </c>
      <c r="C1086" s="3">
        <v>165</v>
      </c>
      <c r="D1086" s="3" t="s">
        <v>341</v>
      </c>
      <c r="E1086" s="3" t="str">
        <f>_xlfn.XLOOKUP(Tbl_BalanceHistory[[#This Row],[RespAgy]],Tbl_Agencies[Agy Code],Tbl_Agencies[Agy Sort])</f>
        <v>073000</v>
      </c>
      <c r="F1086" s="2" t="str">
        <f>Tbl_BalanceHistory[[#This Row],[RespAgy]]&amp;": "&amp;Tbl_BalanceHistory[[#This Row],[RespAgency]]</f>
        <v>165: Department of Housing and Community Development</v>
      </c>
      <c r="G1086" s="3">
        <v>165</v>
      </c>
      <c r="H1086" s="3" t="s">
        <v>341</v>
      </c>
      <c r="I1086" s="3" t="str">
        <f>_xlfn.XLOOKUP(Tbl_BalanceHistory[[#This Row],[AgyCode]],Tbl_Agencies[Agy Code],Tbl_Agencies[Agy Sort])</f>
        <v>073000</v>
      </c>
      <c r="J1086" s="2" t="str">
        <f>Tbl_BalanceHistory[[#This Row],[AgyCode]]&amp;": "&amp;Tbl_BalanceHistory[[#This Row],[Agency Name]]</f>
        <v>165: Department of Housing and Community Development</v>
      </c>
      <c r="K1086" s="1">
        <v>2017</v>
      </c>
      <c r="L1086" s="3">
        <v>534</v>
      </c>
      <c r="M1086" s="3" t="s">
        <v>82</v>
      </c>
      <c r="N1086" s="2" t="str">
        <f>Tbl_BalanceHistory[[#This Row],[ProgramCode]]&amp;": "&amp;Tbl_BalanceHistory[[#This Row],[Program Name]]</f>
        <v>534: Economic Development Services</v>
      </c>
      <c r="O1086" s="3" t="s">
        <v>886</v>
      </c>
      <c r="P1086" s="1" t="str">
        <f>IF(Tbl_BalanceHistory[[#This Row],[FundCode]]="0100","GF",IF(Tbl_BalanceHistory[[#This Row],[FundCode]]="01000","GF","Hi Ed / OCR"))</f>
        <v>GF</v>
      </c>
      <c r="Q1086" s="5">
        <v>12923354</v>
      </c>
      <c r="R1086" s="5">
        <v>12923353.67</v>
      </c>
      <c r="S1086" s="5">
        <v>0</v>
      </c>
      <c r="T1086" s="5">
        <v>0</v>
      </c>
      <c r="U1086" s="3" t="s">
        <v>1868</v>
      </c>
      <c r="V1086" s="5">
        <v>0</v>
      </c>
      <c r="W1086" s="5">
        <v>0</v>
      </c>
      <c r="X1086" s="5"/>
      <c r="Y1086" s="5"/>
      <c r="Z1086" s="5">
        <f>Tbl_BalanceHistory[[#This Row],[Discretionary Recommended - Pre 2022]]+Tbl_BalanceHistory[[#This Row],[Discretionary Balance Recommended: Policy]]+Tbl_BalanceHistory[[#This Row],[Discretionary Balance Recommended: Commitments]]</f>
        <v>0</v>
      </c>
      <c r="AA1086" s="5">
        <f>Tbl_BalanceHistory[[#This Row],[Discretionary Balance]]-Tbl_BalanceHistory[[#This Row],[Discretionary Reappropriation]]</f>
        <v>0</v>
      </c>
      <c r="AB1086" s="2"/>
      <c r="AC1086" s="2"/>
      <c r="AD1086" s="2"/>
      <c r="AE1086" s="2"/>
    </row>
    <row r="1087" spans="1:31" ht="60" x14ac:dyDescent="0.25">
      <c r="A1087" s="2" t="s">
        <v>333</v>
      </c>
      <c r="B1087" s="3">
        <v>6</v>
      </c>
      <c r="C1087" s="3">
        <v>165</v>
      </c>
      <c r="D1087" s="3" t="s">
        <v>341</v>
      </c>
      <c r="E1087" s="3" t="str">
        <f>_xlfn.XLOOKUP(Tbl_BalanceHistory[[#This Row],[RespAgy]],Tbl_Agencies[Agy Code],Tbl_Agencies[Agy Sort])</f>
        <v>073000</v>
      </c>
      <c r="F1087" s="2" t="str">
        <f>Tbl_BalanceHistory[[#This Row],[RespAgy]]&amp;": "&amp;Tbl_BalanceHistory[[#This Row],[RespAgency]]</f>
        <v>165: Department of Housing and Community Development</v>
      </c>
      <c r="G1087" s="3">
        <v>165</v>
      </c>
      <c r="H1087" s="3" t="s">
        <v>341</v>
      </c>
      <c r="I1087" s="3" t="str">
        <f>_xlfn.XLOOKUP(Tbl_BalanceHistory[[#This Row],[AgyCode]],Tbl_Agencies[Agy Code],Tbl_Agencies[Agy Sort])</f>
        <v>073000</v>
      </c>
      <c r="J1087" s="2" t="str">
        <f>Tbl_BalanceHistory[[#This Row],[AgyCode]]&amp;": "&amp;Tbl_BalanceHistory[[#This Row],[Agency Name]]</f>
        <v>165: Department of Housing and Community Development</v>
      </c>
      <c r="K1087" s="1">
        <v>2018</v>
      </c>
      <c r="L1087" s="3">
        <v>534</v>
      </c>
      <c r="M1087" s="3" t="s">
        <v>82</v>
      </c>
      <c r="N1087" s="2" t="str">
        <f>Tbl_BalanceHistory[[#This Row],[ProgramCode]]&amp;": "&amp;Tbl_BalanceHistory[[#This Row],[Program Name]]</f>
        <v>534: Economic Development Services</v>
      </c>
      <c r="O1087" s="3" t="s">
        <v>886</v>
      </c>
      <c r="P1087" s="1" t="str">
        <f>IF(Tbl_BalanceHistory[[#This Row],[FundCode]]="0100","GF",IF(Tbl_BalanceHistory[[#This Row],[FundCode]]="01000","GF","Hi Ed / OCR"))</f>
        <v>GF</v>
      </c>
      <c r="Q1087" s="5">
        <v>13087821</v>
      </c>
      <c r="R1087" s="5">
        <v>13087820.300000001</v>
      </c>
      <c r="S1087" s="5">
        <v>0</v>
      </c>
      <c r="T1087" s="5">
        <v>0</v>
      </c>
      <c r="U1087" s="3" t="s">
        <v>1869</v>
      </c>
      <c r="V1087" s="5">
        <v>0</v>
      </c>
      <c r="W1087" s="5">
        <v>0</v>
      </c>
      <c r="X1087" s="5"/>
      <c r="Y1087" s="5"/>
      <c r="Z1087" s="5">
        <f>Tbl_BalanceHistory[[#This Row],[Discretionary Recommended - Pre 2022]]+Tbl_BalanceHistory[[#This Row],[Discretionary Balance Recommended: Policy]]+Tbl_BalanceHistory[[#This Row],[Discretionary Balance Recommended: Commitments]]</f>
        <v>0</v>
      </c>
      <c r="AA1087" s="5">
        <f>Tbl_BalanceHistory[[#This Row],[Discretionary Balance]]-Tbl_BalanceHistory[[#This Row],[Discretionary Reappropriation]]</f>
        <v>0</v>
      </c>
      <c r="AB1087" s="2"/>
      <c r="AC1087" s="2"/>
      <c r="AD1087" s="2"/>
      <c r="AE1087" s="2"/>
    </row>
    <row r="1088" spans="1:31" ht="60" x14ac:dyDescent="0.25">
      <c r="A1088" s="2" t="s">
        <v>333</v>
      </c>
      <c r="B1088" s="3">
        <v>6</v>
      </c>
      <c r="C1088" s="3">
        <v>165</v>
      </c>
      <c r="D1088" s="3" t="s">
        <v>341</v>
      </c>
      <c r="E1088" s="3" t="str">
        <f>_xlfn.XLOOKUP(Tbl_BalanceHistory[[#This Row],[RespAgy]],Tbl_Agencies[Agy Code],Tbl_Agencies[Agy Sort])</f>
        <v>073000</v>
      </c>
      <c r="F1088" s="2" t="str">
        <f>Tbl_BalanceHistory[[#This Row],[RespAgy]]&amp;": "&amp;Tbl_BalanceHistory[[#This Row],[RespAgency]]</f>
        <v>165: Department of Housing and Community Development</v>
      </c>
      <c r="G1088" s="3">
        <v>165</v>
      </c>
      <c r="H1088" s="3" t="s">
        <v>341</v>
      </c>
      <c r="I1088" s="3" t="str">
        <f>_xlfn.XLOOKUP(Tbl_BalanceHistory[[#This Row],[AgyCode]],Tbl_Agencies[Agy Code],Tbl_Agencies[Agy Sort])</f>
        <v>073000</v>
      </c>
      <c r="J1088" s="2" t="str">
        <f>Tbl_BalanceHistory[[#This Row],[AgyCode]]&amp;": "&amp;Tbl_BalanceHistory[[#This Row],[Agency Name]]</f>
        <v>165: Department of Housing and Community Development</v>
      </c>
      <c r="K1088" s="1">
        <v>2019</v>
      </c>
      <c r="L1088" s="3">
        <v>534</v>
      </c>
      <c r="M1088" s="3" t="s">
        <v>82</v>
      </c>
      <c r="N1088" s="2" t="str">
        <f>Tbl_BalanceHistory[[#This Row],[ProgramCode]]&amp;": "&amp;Tbl_BalanceHistory[[#This Row],[Program Name]]</f>
        <v>534: Economic Development Services</v>
      </c>
      <c r="O1088" s="3" t="s">
        <v>886</v>
      </c>
      <c r="P1088" s="1" t="str">
        <f>IF(Tbl_BalanceHistory[[#This Row],[FundCode]]="0100","GF",IF(Tbl_BalanceHistory[[#This Row],[FundCode]]="01000","GF","Hi Ed / OCR"))</f>
        <v>GF</v>
      </c>
      <c r="Q1088" s="5">
        <v>13773354</v>
      </c>
      <c r="R1088" s="5">
        <v>13731965.220000001</v>
      </c>
      <c r="S1088" s="5">
        <v>41388.78</v>
      </c>
      <c r="T1088" s="5">
        <v>41388.78</v>
      </c>
      <c r="U1088" s="3" t="s">
        <v>1869</v>
      </c>
      <c r="V1088" s="5">
        <v>0</v>
      </c>
      <c r="W1088" s="5">
        <v>0</v>
      </c>
      <c r="X1088" s="5"/>
      <c r="Y1088" s="5"/>
      <c r="Z1088" s="5">
        <f>Tbl_BalanceHistory[[#This Row],[Discretionary Recommended - Pre 2022]]+Tbl_BalanceHistory[[#This Row],[Discretionary Balance Recommended: Policy]]+Tbl_BalanceHistory[[#This Row],[Discretionary Balance Recommended: Commitments]]</f>
        <v>0</v>
      </c>
      <c r="AA1088" s="5">
        <f>Tbl_BalanceHistory[[#This Row],[Discretionary Balance]]-Tbl_BalanceHistory[[#This Row],[Discretionary Reappropriation]]</f>
        <v>0</v>
      </c>
      <c r="AB1088" s="2"/>
      <c r="AC1088" s="2"/>
      <c r="AD1088" s="2"/>
      <c r="AE1088" s="2"/>
    </row>
    <row r="1089" spans="1:31" ht="60" x14ac:dyDescent="0.25">
      <c r="A1089" s="2" t="s">
        <v>333</v>
      </c>
      <c r="B1089" s="3">
        <v>6</v>
      </c>
      <c r="C1089" s="3">
        <v>165</v>
      </c>
      <c r="D1089" s="3" t="s">
        <v>341</v>
      </c>
      <c r="E1089" s="3" t="str">
        <f>_xlfn.XLOOKUP(Tbl_BalanceHistory[[#This Row],[RespAgy]],Tbl_Agencies[Agy Code],Tbl_Agencies[Agy Sort])</f>
        <v>073000</v>
      </c>
      <c r="F1089" s="2" t="str">
        <f>Tbl_BalanceHistory[[#This Row],[RespAgy]]&amp;": "&amp;Tbl_BalanceHistory[[#This Row],[RespAgency]]</f>
        <v>165: Department of Housing and Community Development</v>
      </c>
      <c r="G1089" s="3">
        <v>165</v>
      </c>
      <c r="H1089" s="3" t="s">
        <v>341</v>
      </c>
      <c r="I1089" s="3" t="str">
        <f>_xlfn.XLOOKUP(Tbl_BalanceHistory[[#This Row],[AgyCode]],Tbl_Agencies[Agy Code],Tbl_Agencies[Agy Sort])</f>
        <v>073000</v>
      </c>
      <c r="J1089" s="2" t="str">
        <f>Tbl_BalanceHistory[[#This Row],[AgyCode]]&amp;": "&amp;Tbl_BalanceHistory[[#This Row],[Agency Name]]</f>
        <v>165: Department of Housing and Community Development</v>
      </c>
      <c r="K1089" s="1">
        <v>2020</v>
      </c>
      <c r="L1089" s="3">
        <v>534</v>
      </c>
      <c r="M1089" s="3" t="s">
        <v>82</v>
      </c>
      <c r="N1089" s="2" t="str">
        <f>Tbl_BalanceHistory[[#This Row],[ProgramCode]]&amp;": "&amp;Tbl_BalanceHistory[[#This Row],[Program Name]]</f>
        <v>534: Economic Development Services</v>
      </c>
      <c r="O1089" s="3" t="s">
        <v>886</v>
      </c>
      <c r="P1089" s="1" t="str">
        <f>IF(Tbl_BalanceHistory[[#This Row],[FundCode]]="0100","GF",IF(Tbl_BalanceHistory[[#This Row],[FundCode]]="01000","GF","Hi Ed / OCR"))</f>
        <v>GF</v>
      </c>
      <c r="Q1089" s="5">
        <v>14814742.779999999</v>
      </c>
      <c r="R1089" s="5">
        <v>14773163.609999999</v>
      </c>
      <c r="S1089" s="5">
        <v>41579.17</v>
      </c>
      <c r="T1089" s="5">
        <v>41579.17</v>
      </c>
      <c r="U1089" s="3" t="s">
        <v>1870</v>
      </c>
      <c r="V1089" s="5">
        <v>0</v>
      </c>
      <c r="W1089" s="5">
        <v>0</v>
      </c>
      <c r="X1089" s="5"/>
      <c r="Y1089" s="5"/>
      <c r="Z1089" s="5">
        <f>Tbl_BalanceHistory[[#This Row],[Discretionary Recommended - Pre 2022]]+Tbl_BalanceHistory[[#This Row],[Discretionary Balance Recommended: Policy]]+Tbl_BalanceHistory[[#This Row],[Discretionary Balance Recommended: Commitments]]</f>
        <v>0</v>
      </c>
      <c r="AA1089" s="5">
        <f>Tbl_BalanceHistory[[#This Row],[Discretionary Balance]]-Tbl_BalanceHistory[[#This Row],[Discretionary Reappropriation]]</f>
        <v>0</v>
      </c>
      <c r="AB1089" s="2"/>
      <c r="AC1089" s="2"/>
      <c r="AD1089" s="2"/>
      <c r="AE1089" s="2" t="s">
        <v>1871</v>
      </c>
    </row>
    <row r="1090" spans="1:31" ht="60" x14ac:dyDescent="0.25">
      <c r="A1090" s="2" t="s">
        <v>333</v>
      </c>
      <c r="B1090" s="3">
        <v>6</v>
      </c>
      <c r="C1090" s="3">
        <v>165</v>
      </c>
      <c r="D1090" s="3" t="s">
        <v>341</v>
      </c>
      <c r="E1090" s="3" t="str">
        <f>_xlfn.XLOOKUP(Tbl_BalanceHistory[[#This Row],[RespAgy]],Tbl_Agencies[Agy Code],Tbl_Agencies[Agy Sort])</f>
        <v>073000</v>
      </c>
      <c r="F1090" s="2" t="str">
        <f>Tbl_BalanceHistory[[#This Row],[RespAgy]]&amp;": "&amp;Tbl_BalanceHistory[[#This Row],[RespAgency]]</f>
        <v>165: Department of Housing and Community Development</v>
      </c>
      <c r="G1090" s="3">
        <v>165</v>
      </c>
      <c r="H1090" s="3" t="s">
        <v>341</v>
      </c>
      <c r="I1090" s="3" t="str">
        <f>_xlfn.XLOOKUP(Tbl_BalanceHistory[[#This Row],[AgyCode]],Tbl_Agencies[Agy Code],Tbl_Agencies[Agy Sort])</f>
        <v>073000</v>
      </c>
      <c r="J1090" s="2" t="str">
        <f>Tbl_BalanceHistory[[#This Row],[AgyCode]]&amp;": "&amp;Tbl_BalanceHistory[[#This Row],[Agency Name]]</f>
        <v>165: Department of Housing and Community Development</v>
      </c>
      <c r="K1090" s="1">
        <v>2021</v>
      </c>
      <c r="L1090" s="3">
        <v>534</v>
      </c>
      <c r="M1090" s="3" t="s">
        <v>82</v>
      </c>
      <c r="N1090" s="2" t="str">
        <f>Tbl_BalanceHistory[[#This Row],[ProgramCode]]&amp;": "&amp;Tbl_BalanceHistory[[#This Row],[Program Name]]</f>
        <v>534: Economic Development Services</v>
      </c>
      <c r="O1090" s="3" t="s">
        <v>886</v>
      </c>
      <c r="P1090" s="1" t="str">
        <f>IF(Tbl_BalanceHistory[[#This Row],[FundCode]]="0100","GF",IF(Tbl_BalanceHistory[[#This Row],[FundCode]]="01000","GF","Hi Ed / OCR"))</f>
        <v>GF</v>
      </c>
      <c r="Q1090" s="5">
        <v>14830693.17</v>
      </c>
      <c r="R1090" s="5">
        <v>13761962.9</v>
      </c>
      <c r="S1090" s="5">
        <v>1068730.27</v>
      </c>
      <c r="T1090" s="5">
        <v>1068730.27</v>
      </c>
      <c r="U1090" s="3" t="s">
        <v>1872</v>
      </c>
      <c r="V1090" s="5">
        <v>0</v>
      </c>
      <c r="W1090" s="5">
        <v>0</v>
      </c>
      <c r="X1090" s="5"/>
      <c r="Y1090" s="5"/>
      <c r="Z1090" s="5">
        <f>Tbl_BalanceHistory[[#This Row],[Discretionary Recommended - Pre 2022]]+Tbl_BalanceHistory[[#This Row],[Discretionary Balance Recommended: Policy]]+Tbl_BalanceHistory[[#This Row],[Discretionary Balance Recommended: Commitments]]</f>
        <v>0</v>
      </c>
      <c r="AA1090" s="5">
        <f>Tbl_BalanceHistory[[#This Row],[Discretionary Balance]]-Tbl_BalanceHistory[[#This Row],[Discretionary Reappropriation]]</f>
        <v>0</v>
      </c>
      <c r="AB1090" s="2"/>
      <c r="AC1090" s="2"/>
      <c r="AD1090" s="2"/>
      <c r="AE1090" s="2"/>
    </row>
    <row r="1091" spans="1:31" ht="60" x14ac:dyDescent="0.25">
      <c r="A1091" s="2" t="s">
        <v>333</v>
      </c>
      <c r="B1091" s="3">
        <v>6</v>
      </c>
      <c r="C1091" s="3">
        <v>165</v>
      </c>
      <c r="D1091" s="3" t="s">
        <v>341</v>
      </c>
      <c r="E1091" s="3" t="str">
        <f>_xlfn.XLOOKUP(Tbl_BalanceHistory[[#This Row],[RespAgy]],Tbl_Agencies[Agy Code],Tbl_Agencies[Agy Sort])</f>
        <v>073000</v>
      </c>
      <c r="F1091" s="2" t="str">
        <f>Tbl_BalanceHistory[[#This Row],[RespAgy]]&amp;": "&amp;Tbl_BalanceHistory[[#This Row],[RespAgency]]</f>
        <v>165: Department of Housing and Community Development</v>
      </c>
      <c r="G1091" s="3">
        <v>165</v>
      </c>
      <c r="H1091" s="3" t="s">
        <v>341</v>
      </c>
      <c r="I1091" s="3" t="str">
        <f>_xlfn.XLOOKUP(Tbl_BalanceHistory[[#This Row],[AgyCode]],Tbl_Agencies[Agy Code],Tbl_Agencies[Agy Sort])</f>
        <v>073000</v>
      </c>
      <c r="J1091" s="2" t="str">
        <f>Tbl_BalanceHistory[[#This Row],[AgyCode]]&amp;": "&amp;Tbl_BalanceHistory[[#This Row],[Agency Name]]</f>
        <v>165: Department of Housing and Community Development</v>
      </c>
      <c r="K1091" s="1">
        <v>2022</v>
      </c>
      <c r="L1091" s="3">
        <v>534</v>
      </c>
      <c r="M1091" s="3" t="s">
        <v>82</v>
      </c>
      <c r="N1091" s="2" t="str">
        <f>Tbl_BalanceHistory[[#This Row],[ProgramCode]]&amp;": "&amp;Tbl_BalanceHistory[[#This Row],[Program Name]]</f>
        <v>534: Economic Development Services</v>
      </c>
      <c r="O1091" s="3" t="s">
        <v>886</v>
      </c>
      <c r="P1091" s="1" t="str">
        <f>IF(Tbl_BalanceHistory[[#This Row],[FundCode]]="0100","GF",IF(Tbl_BalanceHistory[[#This Row],[FundCode]]="01000","GF","Hi Ed / OCR"))</f>
        <v>GF</v>
      </c>
      <c r="Q1091" s="5">
        <v>16107844.27</v>
      </c>
      <c r="R1091" s="5">
        <v>12741115.369999999</v>
      </c>
      <c r="S1091" s="5">
        <v>3366728.9</v>
      </c>
      <c r="T1091" s="5">
        <v>3366728.9</v>
      </c>
      <c r="U1091" s="3" t="s">
        <v>1872</v>
      </c>
      <c r="V1091" s="5">
        <v>0</v>
      </c>
      <c r="W1091" s="5"/>
      <c r="X1091" s="5">
        <v>0</v>
      </c>
      <c r="Y1091" s="5">
        <v>0</v>
      </c>
      <c r="Z1091" s="5">
        <f>Tbl_BalanceHistory[[#This Row],[Discretionary Recommended - Pre 2022]]+Tbl_BalanceHistory[[#This Row],[Discretionary Balance Recommended: Policy]]+Tbl_BalanceHistory[[#This Row],[Discretionary Balance Recommended: Commitments]]</f>
        <v>0</v>
      </c>
      <c r="AA1091" s="5">
        <f>Tbl_BalanceHistory[[#This Row],[Discretionary Balance]]-Tbl_BalanceHistory[[#This Row],[Discretionary Reappropriation]]</f>
        <v>0</v>
      </c>
      <c r="AB1091" s="2"/>
      <c r="AC1091" s="2"/>
      <c r="AD1091" s="2"/>
      <c r="AE1091" s="2"/>
    </row>
    <row r="1092" spans="1:31" ht="60" x14ac:dyDescent="0.25">
      <c r="A1092" s="2" t="s">
        <v>333</v>
      </c>
      <c r="B1092" s="3">
        <v>6</v>
      </c>
      <c r="C1092" s="3">
        <v>165</v>
      </c>
      <c r="D1092" s="3" t="s">
        <v>341</v>
      </c>
      <c r="E1092" s="3" t="str">
        <f>_xlfn.XLOOKUP(Tbl_BalanceHistory[[#This Row],[RespAgy]],Tbl_Agencies[Agy Code],Tbl_Agencies[Agy Sort])</f>
        <v>073000</v>
      </c>
      <c r="F1092" s="2" t="str">
        <f>Tbl_BalanceHistory[[#This Row],[RespAgy]]&amp;": "&amp;Tbl_BalanceHistory[[#This Row],[RespAgency]]</f>
        <v>165: Department of Housing and Community Development</v>
      </c>
      <c r="G1092" s="3">
        <v>165</v>
      </c>
      <c r="H1092" s="3" t="s">
        <v>341</v>
      </c>
      <c r="I1092" s="3" t="str">
        <f>_xlfn.XLOOKUP(Tbl_BalanceHistory[[#This Row],[AgyCode]],Tbl_Agencies[Agy Code],Tbl_Agencies[Agy Sort])</f>
        <v>073000</v>
      </c>
      <c r="J1092" s="2" t="str">
        <f>Tbl_BalanceHistory[[#This Row],[AgyCode]]&amp;": "&amp;Tbl_BalanceHistory[[#This Row],[Agency Name]]</f>
        <v>165: Department of Housing and Community Development</v>
      </c>
      <c r="K1092" s="1">
        <v>2023</v>
      </c>
      <c r="L1092" s="3">
        <v>534</v>
      </c>
      <c r="M1092" s="3" t="s">
        <v>82</v>
      </c>
      <c r="N1092" s="2" t="str">
        <f>Tbl_BalanceHistory[[#This Row],[ProgramCode]]&amp;": "&amp;Tbl_BalanceHistory[[#This Row],[Program Name]]</f>
        <v>534: Economic Development Services</v>
      </c>
      <c r="O1092" s="3" t="s">
        <v>886</v>
      </c>
      <c r="P1092" s="1" t="str">
        <f>IF(Tbl_BalanceHistory[[#This Row],[FundCode]]="0100","GF",IF(Tbl_BalanceHistory[[#This Row],[FundCode]]="01000","GF","Hi Ed / OCR"))</f>
        <v>GF</v>
      </c>
      <c r="Q1092" s="5">
        <v>20121159.899999999</v>
      </c>
      <c r="R1092" s="5">
        <v>13609194.609999999</v>
      </c>
      <c r="S1092" s="5">
        <v>6511965.29</v>
      </c>
      <c r="T1092" s="5">
        <v>6511965.29</v>
      </c>
      <c r="U1092" s="3" t="s">
        <v>2382</v>
      </c>
      <c r="V1092" s="5">
        <v>0</v>
      </c>
      <c r="W1092" s="5">
        <v>0</v>
      </c>
      <c r="X1092" s="5">
        <v>0</v>
      </c>
      <c r="Y1092" s="5">
        <v>0</v>
      </c>
      <c r="Z1092" s="5">
        <v>0</v>
      </c>
      <c r="AA1092" s="5">
        <v>0</v>
      </c>
      <c r="AB1092" s="2"/>
      <c r="AC1092" s="2"/>
      <c r="AD1092" s="2" t="s">
        <v>2383</v>
      </c>
      <c r="AE1092" s="2" t="s">
        <v>2384</v>
      </c>
    </row>
    <row r="1093" spans="1:31" ht="60" x14ac:dyDescent="0.25">
      <c r="A1093" s="2" t="s">
        <v>333</v>
      </c>
      <c r="B1093" s="3">
        <v>6</v>
      </c>
      <c r="C1093" s="3">
        <v>165</v>
      </c>
      <c r="D1093" s="3" t="s">
        <v>341</v>
      </c>
      <c r="E1093" s="3" t="str">
        <f>_xlfn.XLOOKUP(Tbl_BalanceHistory[[#This Row],[RespAgy]],Tbl_Agencies[Agy Code],Tbl_Agencies[Agy Sort])</f>
        <v>073000</v>
      </c>
      <c r="F1093" s="2" t="str">
        <f>Tbl_BalanceHistory[[#This Row],[RespAgy]]&amp;": "&amp;Tbl_BalanceHistory[[#This Row],[RespAgency]]</f>
        <v>165: Department of Housing and Community Development</v>
      </c>
      <c r="G1093" s="3">
        <v>165</v>
      </c>
      <c r="H1093" s="3" t="s">
        <v>341</v>
      </c>
      <c r="I1093" s="3" t="str">
        <f>_xlfn.XLOOKUP(Tbl_BalanceHistory[[#This Row],[AgyCode]],Tbl_Agencies[Agy Code],Tbl_Agencies[Agy Sort])</f>
        <v>073000</v>
      </c>
      <c r="J1093" s="2" t="str">
        <f>Tbl_BalanceHistory[[#This Row],[AgyCode]]&amp;": "&amp;Tbl_BalanceHistory[[#This Row],[Agency Name]]</f>
        <v>165: Department of Housing and Community Development</v>
      </c>
      <c r="K1093" s="1">
        <v>2024</v>
      </c>
      <c r="L1093" s="3">
        <v>534</v>
      </c>
      <c r="M1093" s="3" t="s">
        <v>82</v>
      </c>
      <c r="N1093" s="2" t="str">
        <f>Tbl_BalanceHistory[[#This Row],[ProgramCode]]&amp;": "&amp;Tbl_BalanceHistory[[#This Row],[Program Name]]</f>
        <v>534: Economic Development Services</v>
      </c>
      <c r="O1093" s="3" t="s">
        <v>886</v>
      </c>
      <c r="P1093" s="1" t="str">
        <f>IF(Tbl_BalanceHistory[[#This Row],[FundCode]]="0100","GF",IF(Tbl_BalanceHistory[[#This Row],[FundCode]]="01000","GF","Hi Ed / OCR"))</f>
        <v>GF</v>
      </c>
      <c r="Q1093" s="5">
        <v>22201715.289999999</v>
      </c>
      <c r="R1093" s="5">
        <v>15806411.960000001</v>
      </c>
      <c r="S1093" s="5">
        <v>6395303.3300000001</v>
      </c>
      <c r="T1093" s="5">
        <v>6395303.3300000001</v>
      </c>
      <c r="U1093" s="3" t="s">
        <v>2546</v>
      </c>
      <c r="V1093" s="5">
        <v>0</v>
      </c>
      <c r="W1093" s="5">
        <v>0</v>
      </c>
      <c r="X1093" s="5">
        <v>0</v>
      </c>
      <c r="Y1093" s="5">
        <v>0</v>
      </c>
      <c r="Z1093" s="5">
        <v>0</v>
      </c>
      <c r="AA1093" s="5">
        <v>0</v>
      </c>
      <c r="AB1093" s="2"/>
      <c r="AC1093" s="2"/>
      <c r="AD1093" s="2"/>
      <c r="AE1093" s="2" t="s">
        <v>2547</v>
      </c>
    </row>
    <row r="1094" spans="1:31" ht="60" x14ac:dyDescent="0.25">
      <c r="A1094" s="2" t="s">
        <v>333</v>
      </c>
      <c r="B1094" s="3">
        <v>6</v>
      </c>
      <c r="C1094" s="3">
        <v>165</v>
      </c>
      <c r="D1094" s="3" t="s">
        <v>341</v>
      </c>
      <c r="E1094" s="3" t="str">
        <f>_xlfn.XLOOKUP(Tbl_BalanceHistory[[#This Row],[RespAgy]],Tbl_Agencies[Agy Code],Tbl_Agencies[Agy Sort])</f>
        <v>073000</v>
      </c>
      <c r="F1094" s="2" t="str">
        <f>Tbl_BalanceHistory[[#This Row],[RespAgy]]&amp;": "&amp;Tbl_BalanceHistory[[#This Row],[RespAgency]]</f>
        <v>165: Department of Housing and Community Development</v>
      </c>
      <c r="G1094" s="3">
        <v>165</v>
      </c>
      <c r="H1094" s="3" t="s">
        <v>341</v>
      </c>
      <c r="I1094" s="3" t="str">
        <f>_xlfn.XLOOKUP(Tbl_BalanceHistory[[#This Row],[AgyCode]],Tbl_Agencies[Agy Code],Tbl_Agencies[Agy Sort])</f>
        <v>073000</v>
      </c>
      <c r="J1094" s="2" t="str">
        <f>Tbl_BalanceHistory[[#This Row],[AgyCode]]&amp;": "&amp;Tbl_BalanceHistory[[#This Row],[Agency Name]]</f>
        <v>165: Department of Housing and Community Development</v>
      </c>
      <c r="K1094" s="1">
        <v>2014</v>
      </c>
      <c r="L1094" s="3">
        <v>562</v>
      </c>
      <c r="M1094" s="3" t="s">
        <v>345</v>
      </c>
      <c r="N1094" s="2" t="str">
        <f>Tbl_BalanceHistory[[#This Row],[ProgramCode]]&amp;": "&amp;Tbl_BalanceHistory[[#This Row],[Program Name]]</f>
        <v>562: Regulation of Structure Safety</v>
      </c>
      <c r="O1094" s="3" t="s">
        <v>1730</v>
      </c>
      <c r="P1094" s="1" t="str">
        <f>IF(Tbl_BalanceHistory[[#This Row],[FundCode]]="0100","GF",IF(Tbl_BalanceHistory[[#This Row],[FundCode]]="01000","GF","Hi Ed / OCR"))</f>
        <v>GF</v>
      </c>
      <c r="Q1094" s="5">
        <v>483706</v>
      </c>
      <c r="R1094" s="5">
        <v>483705.93</v>
      </c>
      <c r="S1094" s="5">
        <v>0</v>
      </c>
      <c r="T1094" s="5">
        <v>0</v>
      </c>
      <c r="U1094" s="3"/>
      <c r="V1094" s="5">
        <v>0</v>
      </c>
      <c r="W1094" s="5">
        <v>0</v>
      </c>
      <c r="X1094" s="5"/>
      <c r="Y1094" s="5"/>
      <c r="Z1094" s="5">
        <f>Tbl_BalanceHistory[[#This Row],[Discretionary Recommended - Pre 2022]]+Tbl_BalanceHistory[[#This Row],[Discretionary Balance Recommended: Policy]]+Tbl_BalanceHistory[[#This Row],[Discretionary Balance Recommended: Commitments]]</f>
        <v>0</v>
      </c>
      <c r="AA1094" s="5">
        <f>Tbl_BalanceHistory[[#This Row],[Discretionary Balance]]-Tbl_BalanceHistory[[#This Row],[Discretionary Reappropriation]]</f>
        <v>0</v>
      </c>
      <c r="AB1094" s="2"/>
      <c r="AC1094" s="2"/>
      <c r="AD1094" s="2"/>
      <c r="AE1094" s="2"/>
    </row>
    <row r="1095" spans="1:31" ht="60" x14ac:dyDescent="0.25">
      <c r="A1095" s="2" t="s">
        <v>333</v>
      </c>
      <c r="B1095" s="3">
        <v>6</v>
      </c>
      <c r="C1095" s="3">
        <v>165</v>
      </c>
      <c r="D1095" s="3" t="s">
        <v>341</v>
      </c>
      <c r="E1095" s="3" t="str">
        <f>_xlfn.XLOOKUP(Tbl_BalanceHistory[[#This Row],[RespAgy]],Tbl_Agencies[Agy Code],Tbl_Agencies[Agy Sort])</f>
        <v>073000</v>
      </c>
      <c r="F1095" s="2" t="str">
        <f>Tbl_BalanceHistory[[#This Row],[RespAgy]]&amp;": "&amp;Tbl_BalanceHistory[[#This Row],[RespAgency]]</f>
        <v>165: Department of Housing and Community Development</v>
      </c>
      <c r="G1095" s="3">
        <v>165</v>
      </c>
      <c r="H1095" s="3" t="s">
        <v>341</v>
      </c>
      <c r="I1095" s="3" t="str">
        <f>_xlfn.XLOOKUP(Tbl_BalanceHistory[[#This Row],[AgyCode]],Tbl_Agencies[Agy Code],Tbl_Agencies[Agy Sort])</f>
        <v>073000</v>
      </c>
      <c r="J1095" s="2" t="str">
        <f>Tbl_BalanceHistory[[#This Row],[AgyCode]]&amp;": "&amp;Tbl_BalanceHistory[[#This Row],[Agency Name]]</f>
        <v>165: Department of Housing and Community Development</v>
      </c>
      <c r="K1095" s="1">
        <v>2015</v>
      </c>
      <c r="L1095" s="3">
        <v>562</v>
      </c>
      <c r="M1095" s="3" t="s">
        <v>345</v>
      </c>
      <c r="N1095" s="2" t="str">
        <f>Tbl_BalanceHistory[[#This Row],[ProgramCode]]&amp;": "&amp;Tbl_BalanceHistory[[#This Row],[Program Name]]</f>
        <v>562: Regulation of Structure Safety</v>
      </c>
      <c r="O1095" s="3" t="s">
        <v>1730</v>
      </c>
      <c r="P1095" s="1" t="str">
        <f>IF(Tbl_BalanceHistory[[#This Row],[FundCode]]="0100","GF",IF(Tbl_BalanceHistory[[#This Row],[FundCode]]="01000","GF","Hi Ed / OCR"))</f>
        <v>GF</v>
      </c>
      <c r="Q1095" s="5">
        <v>483706</v>
      </c>
      <c r="R1095" s="5">
        <v>483705</v>
      </c>
      <c r="S1095" s="5">
        <v>0</v>
      </c>
      <c r="T1095" s="5">
        <v>0</v>
      </c>
      <c r="U1095" s="3"/>
      <c r="V1095" s="5">
        <v>0</v>
      </c>
      <c r="W1095" s="5">
        <v>0</v>
      </c>
      <c r="X1095" s="5"/>
      <c r="Y1095" s="5"/>
      <c r="Z1095" s="5">
        <f>Tbl_BalanceHistory[[#This Row],[Discretionary Recommended - Pre 2022]]+Tbl_BalanceHistory[[#This Row],[Discretionary Balance Recommended: Policy]]+Tbl_BalanceHistory[[#This Row],[Discretionary Balance Recommended: Commitments]]</f>
        <v>0</v>
      </c>
      <c r="AA1095" s="5">
        <f>Tbl_BalanceHistory[[#This Row],[Discretionary Balance]]-Tbl_BalanceHistory[[#This Row],[Discretionary Reappropriation]]</f>
        <v>0</v>
      </c>
      <c r="AB1095" s="2"/>
      <c r="AC1095" s="2"/>
      <c r="AD1095" s="2"/>
      <c r="AE1095" s="2"/>
    </row>
    <row r="1096" spans="1:31" ht="60" x14ac:dyDescent="0.25">
      <c r="A1096" s="2" t="s">
        <v>333</v>
      </c>
      <c r="B1096" s="3">
        <v>6</v>
      </c>
      <c r="C1096" s="3">
        <v>165</v>
      </c>
      <c r="D1096" s="3" t="s">
        <v>341</v>
      </c>
      <c r="E1096" s="3" t="str">
        <f>_xlfn.XLOOKUP(Tbl_BalanceHistory[[#This Row],[RespAgy]],Tbl_Agencies[Agy Code],Tbl_Agencies[Agy Sort])</f>
        <v>073000</v>
      </c>
      <c r="F1096" s="2" t="str">
        <f>Tbl_BalanceHistory[[#This Row],[RespAgy]]&amp;": "&amp;Tbl_BalanceHistory[[#This Row],[RespAgency]]</f>
        <v>165: Department of Housing and Community Development</v>
      </c>
      <c r="G1096" s="3">
        <v>165</v>
      </c>
      <c r="H1096" s="3" t="s">
        <v>341</v>
      </c>
      <c r="I1096" s="3" t="str">
        <f>_xlfn.XLOOKUP(Tbl_BalanceHistory[[#This Row],[AgyCode]],Tbl_Agencies[Agy Code],Tbl_Agencies[Agy Sort])</f>
        <v>073000</v>
      </c>
      <c r="J1096" s="2" t="str">
        <f>Tbl_BalanceHistory[[#This Row],[AgyCode]]&amp;": "&amp;Tbl_BalanceHistory[[#This Row],[Agency Name]]</f>
        <v>165: Department of Housing and Community Development</v>
      </c>
      <c r="K1096" s="1">
        <v>2016</v>
      </c>
      <c r="L1096" s="3">
        <v>562</v>
      </c>
      <c r="M1096" s="3" t="s">
        <v>345</v>
      </c>
      <c r="N1096" s="2" t="str">
        <f>Tbl_BalanceHistory[[#This Row],[ProgramCode]]&amp;": "&amp;Tbl_BalanceHistory[[#This Row],[Program Name]]</f>
        <v>562: Regulation of Structure Safety</v>
      </c>
      <c r="O1096" s="3" t="s">
        <v>1730</v>
      </c>
      <c r="P1096" s="1" t="str">
        <f>IF(Tbl_BalanceHistory[[#This Row],[FundCode]]="0100","GF",IF(Tbl_BalanceHistory[[#This Row],[FundCode]]="01000","GF","Hi Ed / OCR"))</f>
        <v>GF</v>
      </c>
      <c r="Q1096" s="5">
        <v>483706</v>
      </c>
      <c r="R1096" s="5">
        <v>483706</v>
      </c>
      <c r="S1096" s="5">
        <v>0</v>
      </c>
      <c r="T1096" s="5">
        <v>0</v>
      </c>
      <c r="U1096" s="3"/>
      <c r="V1096" s="5">
        <v>0</v>
      </c>
      <c r="W1096" s="5">
        <v>0</v>
      </c>
      <c r="X1096" s="5"/>
      <c r="Y1096" s="5"/>
      <c r="Z1096" s="5">
        <f>Tbl_BalanceHistory[[#This Row],[Discretionary Recommended - Pre 2022]]+Tbl_BalanceHistory[[#This Row],[Discretionary Balance Recommended: Policy]]+Tbl_BalanceHistory[[#This Row],[Discretionary Balance Recommended: Commitments]]</f>
        <v>0</v>
      </c>
      <c r="AA1096" s="5">
        <f>Tbl_BalanceHistory[[#This Row],[Discretionary Balance]]-Tbl_BalanceHistory[[#This Row],[Discretionary Reappropriation]]</f>
        <v>0</v>
      </c>
      <c r="AB1096" s="2"/>
      <c r="AC1096" s="2"/>
      <c r="AD1096" s="2"/>
      <c r="AE1096" s="2"/>
    </row>
    <row r="1097" spans="1:31" ht="60" x14ac:dyDescent="0.25">
      <c r="A1097" s="2" t="s">
        <v>333</v>
      </c>
      <c r="B1097" s="3">
        <v>6</v>
      </c>
      <c r="C1097" s="3">
        <v>165</v>
      </c>
      <c r="D1097" s="3" t="s">
        <v>341</v>
      </c>
      <c r="E1097" s="3" t="str">
        <f>_xlfn.XLOOKUP(Tbl_BalanceHistory[[#This Row],[RespAgy]],Tbl_Agencies[Agy Code],Tbl_Agencies[Agy Sort])</f>
        <v>073000</v>
      </c>
      <c r="F1097" s="2" t="str">
        <f>Tbl_BalanceHistory[[#This Row],[RespAgy]]&amp;": "&amp;Tbl_BalanceHistory[[#This Row],[RespAgency]]</f>
        <v>165: Department of Housing and Community Development</v>
      </c>
      <c r="G1097" s="3">
        <v>165</v>
      </c>
      <c r="H1097" s="3" t="s">
        <v>341</v>
      </c>
      <c r="I1097" s="3" t="str">
        <f>_xlfn.XLOOKUP(Tbl_BalanceHistory[[#This Row],[AgyCode]],Tbl_Agencies[Agy Code],Tbl_Agencies[Agy Sort])</f>
        <v>073000</v>
      </c>
      <c r="J1097" s="2" t="str">
        <f>Tbl_BalanceHistory[[#This Row],[AgyCode]]&amp;": "&amp;Tbl_BalanceHistory[[#This Row],[Agency Name]]</f>
        <v>165: Department of Housing and Community Development</v>
      </c>
      <c r="K1097" s="1">
        <v>2017</v>
      </c>
      <c r="L1097" s="3">
        <v>562</v>
      </c>
      <c r="M1097" s="3" t="s">
        <v>345</v>
      </c>
      <c r="N1097" s="2" t="str">
        <f>Tbl_BalanceHistory[[#This Row],[ProgramCode]]&amp;": "&amp;Tbl_BalanceHistory[[#This Row],[Program Name]]</f>
        <v>562: Regulation of Structure Safety</v>
      </c>
      <c r="O1097" s="3" t="s">
        <v>886</v>
      </c>
      <c r="P1097" s="1" t="str">
        <f>IF(Tbl_BalanceHistory[[#This Row],[FundCode]]="0100","GF",IF(Tbl_BalanceHistory[[#This Row],[FundCode]]="01000","GF","Hi Ed / OCR"))</f>
        <v>GF</v>
      </c>
      <c r="Q1097" s="5">
        <v>483706</v>
      </c>
      <c r="R1097" s="5">
        <v>483706</v>
      </c>
      <c r="S1097" s="5">
        <v>0</v>
      </c>
      <c r="T1097" s="5">
        <v>0</v>
      </c>
      <c r="U1097" s="3"/>
      <c r="V1097" s="5">
        <v>0</v>
      </c>
      <c r="W1097" s="5">
        <v>0</v>
      </c>
      <c r="X1097" s="5"/>
      <c r="Y1097" s="5"/>
      <c r="Z1097" s="5">
        <f>Tbl_BalanceHistory[[#This Row],[Discretionary Recommended - Pre 2022]]+Tbl_BalanceHistory[[#This Row],[Discretionary Balance Recommended: Policy]]+Tbl_BalanceHistory[[#This Row],[Discretionary Balance Recommended: Commitments]]</f>
        <v>0</v>
      </c>
      <c r="AA1097" s="5">
        <f>Tbl_BalanceHistory[[#This Row],[Discretionary Balance]]-Tbl_BalanceHistory[[#This Row],[Discretionary Reappropriation]]</f>
        <v>0</v>
      </c>
      <c r="AB1097" s="2"/>
      <c r="AC1097" s="2"/>
      <c r="AD1097" s="2"/>
      <c r="AE1097" s="2"/>
    </row>
    <row r="1098" spans="1:31" ht="60" x14ac:dyDescent="0.25">
      <c r="A1098" s="2" t="s">
        <v>333</v>
      </c>
      <c r="B1098" s="3">
        <v>6</v>
      </c>
      <c r="C1098" s="3">
        <v>165</v>
      </c>
      <c r="D1098" s="3" t="s">
        <v>341</v>
      </c>
      <c r="E1098" s="3" t="str">
        <f>_xlfn.XLOOKUP(Tbl_BalanceHistory[[#This Row],[RespAgy]],Tbl_Agencies[Agy Code],Tbl_Agencies[Agy Sort])</f>
        <v>073000</v>
      </c>
      <c r="F1098" s="2" t="str">
        <f>Tbl_BalanceHistory[[#This Row],[RespAgy]]&amp;": "&amp;Tbl_BalanceHistory[[#This Row],[RespAgency]]</f>
        <v>165: Department of Housing and Community Development</v>
      </c>
      <c r="G1098" s="3">
        <v>165</v>
      </c>
      <c r="H1098" s="3" t="s">
        <v>341</v>
      </c>
      <c r="I1098" s="3" t="str">
        <f>_xlfn.XLOOKUP(Tbl_BalanceHistory[[#This Row],[AgyCode]],Tbl_Agencies[Agy Code],Tbl_Agencies[Agy Sort])</f>
        <v>073000</v>
      </c>
      <c r="J1098" s="2" t="str">
        <f>Tbl_BalanceHistory[[#This Row],[AgyCode]]&amp;": "&amp;Tbl_BalanceHistory[[#This Row],[Agency Name]]</f>
        <v>165: Department of Housing and Community Development</v>
      </c>
      <c r="K1098" s="1">
        <v>2018</v>
      </c>
      <c r="L1098" s="3">
        <v>562</v>
      </c>
      <c r="M1098" s="3" t="s">
        <v>345</v>
      </c>
      <c r="N1098" s="2" t="str">
        <f>Tbl_BalanceHistory[[#This Row],[ProgramCode]]&amp;": "&amp;Tbl_BalanceHistory[[#This Row],[Program Name]]</f>
        <v>562: Regulation of Structure Safety</v>
      </c>
      <c r="O1098" s="3" t="s">
        <v>886</v>
      </c>
      <c r="P1098" s="1" t="str">
        <f>IF(Tbl_BalanceHistory[[#This Row],[FundCode]]="0100","GF",IF(Tbl_BalanceHistory[[#This Row],[FundCode]]="01000","GF","Hi Ed / OCR"))</f>
        <v>GF</v>
      </c>
      <c r="Q1098" s="5">
        <v>483706</v>
      </c>
      <c r="R1098" s="5">
        <v>483705.32</v>
      </c>
      <c r="S1098" s="5">
        <v>0</v>
      </c>
      <c r="T1098" s="5">
        <v>0</v>
      </c>
      <c r="U1098" s="3"/>
      <c r="V1098" s="5">
        <v>0</v>
      </c>
      <c r="W1098" s="5">
        <v>0</v>
      </c>
      <c r="X1098" s="5"/>
      <c r="Y1098" s="5"/>
      <c r="Z1098" s="5">
        <f>Tbl_BalanceHistory[[#This Row],[Discretionary Recommended - Pre 2022]]+Tbl_BalanceHistory[[#This Row],[Discretionary Balance Recommended: Policy]]+Tbl_BalanceHistory[[#This Row],[Discretionary Balance Recommended: Commitments]]</f>
        <v>0</v>
      </c>
      <c r="AA1098" s="5">
        <f>Tbl_BalanceHistory[[#This Row],[Discretionary Balance]]-Tbl_BalanceHistory[[#This Row],[Discretionary Reappropriation]]</f>
        <v>0</v>
      </c>
      <c r="AB1098" s="2"/>
      <c r="AC1098" s="2"/>
      <c r="AD1098" s="2"/>
      <c r="AE1098" s="2"/>
    </row>
    <row r="1099" spans="1:31" ht="60" x14ac:dyDescent="0.25">
      <c r="A1099" s="2" t="s">
        <v>333</v>
      </c>
      <c r="B1099" s="3">
        <v>6</v>
      </c>
      <c r="C1099" s="3">
        <v>165</v>
      </c>
      <c r="D1099" s="3" t="s">
        <v>341</v>
      </c>
      <c r="E1099" s="3" t="str">
        <f>_xlfn.XLOOKUP(Tbl_BalanceHistory[[#This Row],[RespAgy]],Tbl_Agencies[Agy Code],Tbl_Agencies[Agy Sort])</f>
        <v>073000</v>
      </c>
      <c r="F1099" s="2" t="str">
        <f>Tbl_BalanceHistory[[#This Row],[RespAgy]]&amp;": "&amp;Tbl_BalanceHistory[[#This Row],[RespAgency]]</f>
        <v>165: Department of Housing and Community Development</v>
      </c>
      <c r="G1099" s="3">
        <v>165</v>
      </c>
      <c r="H1099" s="3" t="s">
        <v>341</v>
      </c>
      <c r="I1099" s="3" t="str">
        <f>_xlfn.XLOOKUP(Tbl_BalanceHistory[[#This Row],[AgyCode]],Tbl_Agencies[Agy Code],Tbl_Agencies[Agy Sort])</f>
        <v>073000</v>
      </c>
      <c r="J1099" s="2" t="str">
        <f>Tbl_BalanceHistory[[#This Row],[AgyCode]]&amp;": "&amp;Tbl_BalanceHistory[[#This Row],[Agency Name]]</f>
        <v>165: Department of Housing and Community Development</v>
      </c>
      <c r="K1099" s="1">
        <v>2019</v>
      </c>
      <c r="L1099" s="3">
        <v>562</v>
      </c>
      <c r="M1099" s="3" t="s">
        <v>345</v>
      </c>
      <c r="N1099" s="2" t="str">
        <f>Tbl_BalanceHistory[[#This Row],[ProgramCode]]&amp;": "&amp;Tbl_BalanceHistory[[#This Row],[Program Name]]</f>
        <v>562: Regulation of Structure Safety</v>
      </c>
      <c r="O1099" s="3" t="s">
        <v>886</v>
      </c>
      <c r="P1099" s="1" t="str">
        <f>IF(Tbl_BalanceHistory[[#This Row],[FundCode]]="0100","GF",IF(Tbl_BalanceHistory[[#This Row],[FundCode]]="01000","GF","Hi Ed / OCR"))</f>
        <v>GF</v>
      </c>
      <c r="Q1099" s="5">
        <v>498640</v>
      </c>
      <c r="R1099" s="5">
        <v>498635.07</v>
      </c>
      <c r="S1099" s="5">
        <v>4.93</v>
      </c>
      <c r="T1099" s="5">
        <v>0</v>
      </c>
      <c r="U1099" s="3"/>
      <c r="V1099" s="5">
        <v>4.93</v>
      </c>
      <c r="W1099" s="5">
        <v>0</v>
      </c>
      <c r="X1099" s="5"/>
      <c r="Y1099" s="5"/>
      <c r="Z1099" s="5">
        <f>Tbl_BalanceHistory[[#This Row],[Discretionary Recommended - Pre 2022]]+Tbl_BalanceHistory[[#This Row],[Discretionary Balance Recommended: Policy]]+Tbl_BalanceHistory[[#This Row],[Discretionary Balance Recommended: Commitments]]</f>
        <v>0</v>
      </c>
      <c r="AA1099" s="5">
        <f>Tbl_BalanceHistory[[#This Row],[Discretionary Balance]]-Tbl_BalanceHistory[[#This Row],[Discretionary Reappropriation]]</f>
        <v>4.93</v>
      </c>
      <c r="AB1099" s="2"/>
      <c r="AC1099" s="2"/>
      <c r="AD1099" s="2"/>
      <c r="AE1099" s="2"/>
    </row>
    <row r="1100" spans="1:31" ht="60" x14ac:dyDescent="0.25">
      <c r="A1100" s="2" t="s">
        <v>333</v>
      </c>
      <c r="B1100" s="3">
        <v>6</v>
      </c>
      <c r="C1100" s="3">
        <v>165</v>
      </c>
      <c r="D1100" s="3" t="s">
        <v>341</v>
      </c>
      <c r="E1100" s="3" t="str">
        <f>_xlfn.XLOOKUP(Tbl_BalanceHistory[[#This Row],[RespAgy]],Tbl_Agencies[Agy Code],Tbl_Agencies[Agy Sort])</f>
        <v>073000</v>
      </c>
      <c r="F1100" s="2" t="str">
        <f>Tbl_BalanceHistory[[#This Row],[RespAgy]]&amp;": "&amp;Tbl_BalanceHistory[[#This Row],[RespAgency]]</f>
        <v>165: Department of Housing and Community Development</v>
      </c>
      <c r="G1100" s="3">
        <v>165</v>
      </c>
      <c r="H1100" s="3" t="s">
        <v>341</v>
      </c>
      <c r="I1100" s="3" t="str">
        <f>_xlfn.XLOOKUP(Tbl_BalanceHistory[[#This Row],[AgyCode]],Tbl_Agencies[Agy Code],Tbl_Agencies[Agy Sort])</f>
        <v>073000</v>
      </c>
      <c r="J1100" s="2" t="str">
        <f>Tbl_BalanceHistory[[#This Row],[AgyCode]]&amp;": "&amp;Tbl_BalanceHistory[[#This Row],[Agency Name]]</f>
        <v>165: Department of Housing and Community Development</v>
      </c>
      <c r="K1100" s="1">
        <v>2020</v>
      </c>
      <c r="L1100" s="3">
        <v>562</v>
      </c>
      <c r="M1100" s="3" t="s">
        <v>345</v>
      </c>
      <c r="N1100" s="2" t="str">
        <f>Tbl_BalanceHistory[[#This Row],[ProgramCode]]&amp;": "&amp;Tbl_BalanceHistory[[#This Row],[Program Name]]</f>
        <v>562: Regulation of Structure Safety</v>
      </c>
      <c r="O1100" s="3" t="s">
        <v>886</v>
      </c>
      <c r="P1100" s="1" t="str">
        <f>IF(Tbl_BalanceHistory[[#This Row],[FundCode]]="0100","GF",IF(Tbl_BalanceHistory[[#This Row],[FundCode]]="01000","GF","Hi Ed / OCR"))</f>
        <v>GF</v>
      </c>
      <c r="Q1100" s="5">
        <v>498640</v>
      </c>
      <c r="R1100" s="5">
        <v>489740</v>
      </c>
      <c r="S1100" s="5">
        <v>8900</v>
      </c>
      <c r="T1100" s="5">
        <v>0</v>
      </c>
      <c r="U1100" s="3"/>
      <c r="V1100" s="5">
        <v>8900</v>
      </c>
      <c r="W1100" s="5">
        <v>0</v>
      </c>
      <c r="X1100" s="5"/>
      <c r="Y1100" s="5"/>
      <c r="Z1100" s="5">
        <f>Tbl_BalanceHistory[[#This Row],[Discretionary Recommended - Pre 2022]]+Tbl_BalanceHistory[[#This Row],[Discretionary Balance Recommended: Policy]]+Tbl_BalanceHistory[[#This Row],[Discretionary Balance Recommended: Commitments]]</f>
        <v>0</v>
      </c>
      <c r="AA1100" s="5">
        <f>Tbl_BalanceHistory[[#This Row],[Discretionary Balance]]-Tbl_BalanceHistory[[#This Row],[Discretionary Reappropriation]]</f>
        <v>8900</v>
      </c>
      <c r="AB1100" s="2"/>
      <c r="AC1100" s="2"/>
      <c r="AD1100" s="2"/>
      <c r="AE1100" s="2" t="s">
        <v>1813</v>
      </c>
    </row>
    <row r="1101" spans="1:31" ht="60" x14ac:dyDescent="0.25">
      <c r="A1101" s="2" t="s">
        <v>333</v>
      </c>
      <c r="B1101" s="3">
        <v>6</v>
      </c>
      <c r="C1101" s="3">
        <v>165</v>
      </c>
      <c r="D1101" s="3" t="s">
        <v>341</v>
      </c>
      <c r="E1101" s="3" t="str">
        <f>_xlfn.XLOOKUP(Tbl_BalanceHistory[[#This Row],[RespAgy]],Tbl_Agencies[Agy Code],Tbl_Agencies[Agy Sort])</f>
        <v>073000</v>
      </c>
      <c r="F1101" s="2" t="str">
        <f>Tbl_BalanceHistory[[#This Row],[RespAgy]]&amp;": "&amp;Tbl_BalanceHistory[[#This Row],[RespAgency]]</f>
        <v>165: Department of Housing and Community Development</v>
      </c>
      <c r="G1101" s="3">
        <v>165</v>
      </c>
      <c r="H1101" s="3" t="s">
        <v>341</v>
      </c>
      <c r="I1101" s="3" t="str">
        <f>_xlfn.XLOOKUP(Tbl_BalanceHistory[[#This Row],[AgyCode]],Tbl_Agencies[Agy Code],Tbl_Agencies[Agy Sort])</f>
        <v>073000</v>
      </c>
      <c r="J1101" s="2" t="str">
        <f>Tbl_BalanceHistory[[#This Row],[AgyCode]]&amp;": "&amp;Tbl_BalanceHistory[[#This Row],[Agency Name]]</f>
        <v>165: Department of Housing and Community Development</v>
      </c>
      <c r="K1101" s="1">
        <v>2021</v>
      </c>
      <c r="L1101" s="3">
        <v>562</v>
      </c>
      <c r="M1101" s="3" t="s">
        <v>345</v>
      </c>
      <c r="N1101" s="2" t="str">
        <f>Tbl_BalanceHistory[[#This Row],[ProgramCode]]&amp;": "&amp;Tbl_BalanceHistory[[#This Row],[Program Name]]</f>
        <v>562: Regulation of Structure Safety</v>
      </c>
      <c r="O1101" s="3" t="s">
        <v>886</v>
      </c>
      <c r="P1101" s="1" t="str">
        <f>IF(Tbl_BalanceHistory[[#This Row],[FundCode]]="0100","GF",IF(Tbl_BalanceHistory[[#This Row],[FundCode]]="01000","GF","Hi Ed / OCR"))</f>
        <v>GF</v>
      </c>
      <c r="Q1101" s="5">
        <v>517160</v>
      </c>
      <c r="R1101" s="5">
        <v>517080.94</v>
      </c>
      <c r="S1101" s="5">
        <v>79.06</v>
      </c>
      <c r="T1101" s="5">
        <v>0</v>
      </c>
      <c r="U1101" s="3"/>
      <c r="V1101" s="5">
        <v>79.06</v>
      </c>
      <c r="W1101" s="5">
        <v>0</v>
      </c>
      <c r="X1101" s="5"/>
      <c r="Y1101" s="5"/>
      <c r="Z1101" s="5">
        <f>Tbl_BalanceHistory[[#This Row],[Discretionary Recommended - Pre 2022]]+Tbl_BalanceHistory[[#This Row],[Discretionary Balance Recommended: Policy]]+Tbl_BalanceHistory[[#This Row],[Discretionary Balance Recommended: Commitments]]</f>
        <v>0</v>
      </c>
      <c r="AA1101" s="5">
        <f>Tbl_BalanceHistory[[#This Row],[Discretionary Balance]]-Tbl_BalanceHistory[[#This Row],[Discretionary Reappropriation]]</f>
        <v>79.06</v>
      </c>
      <c r="AB1101" s="2" t="s">
        <v>1831</v>
      </c>
      <c r="AC1101" s="2"/>
      <c r="AD1101" s="2"/>
      <c r="AE1101" s="2"/>
    </row>
    <row r="1102" spans="1:31" ht="60" x14ac:dyDescent="0.25">
      <c r="A1102" s="2" t="s">
        <v>333</v>
      </c>
      <c r="B1102" s="3">
        <v>6</v>
      </c>
      <c r="C1102" s="3">
        <v>165</v>
      </c>
      <c r="D1102" s="3" t="s">
        <v>341</v>
      </c>
      <c r="E1102" s="3" t="str">
        <f>_xlfn.XLOOKUP(Tbl_BalanceHistory[[#This Row],[RespAgy]],Tbl_Agencies[Agy Code],Tbl_Agencies[Agy Sort])</f>
        <v>073000</v>
      </c>
      <c r="F1102" s="2" t="str">
        <f>Tbl_BalanceHistory[[#This Row],[RespAgy]]&amp;": "&amp;Tbl_BalanceHistory[[#This Row],[RespAgency]]</f>
        <v>165: Department of Housing and Community Development</v>
      </c>
      <c r="G1102" s="3">
        <v>165</v>
      </c>
      <c r="H1102" s="3" t="s">
        <v>341</v>
      </c>
      <c r="I1102" s="3" t="str">
        <f>_xlfn.XLOOKUP(Tbl_BalanceHistory[[#This Row],[AgyCode]],Tbl_Agencies[Agy Code],Tbl_Agencies[Agy Sort])</f>
        <v>073000</v>
      </c>
      <c r="J1102" s="2" t="str">
        <f>Tbl_BalanceHistory[[#This Row],[AgyCode]]&amp;": "&amp;Tbl_BalanceHistory[[#This Row],[Agency Name]]</f>
        <v>165: Department of Housing and Community Development</v>
      </c>
      <c r="K1102" s="1">
        <v>2022</v>
      </c>
      <c r="L1102" s="3">
        <v>562</v>
      </c>
      <c r="M1102" s="3" t="s">
        <v>345</v>
      </c>
      <c r="N1102" s="2" t="str">
        <f>Tbl_BalanceHistory[[#This Row],[ProgramCode]]&amp;": "&amp;Tbl_BalanceHistory[[#This Row],[Program Name]]</f>
        <v>562: Regulation of Structure Safety</v>
      </c>
      <c r="O1102" s="3" t="s">
        <v>886</v>
      </c>
      <c r="P1102" s="1" t="str">
        <f>IF(Tbl_BalanceHistory[[#This Row],[FundCode]]="0100","GF",IF(Tbl_BalanceHistory[[#This Row],[FundCode]]="01000","GF","Hi Ed / OCR"))</f>
        <v>GF</v>
      </c>
      <c r="Q1102" s="5">
        <v>517160</v>
      </c>
      <c r="R1102" s="5">
        <v>517084.08</v>
      </c>
      <c r="S1102" s="5">
        <v>75.92</v>
      </c>
      <c r="T1102" s="5">
        <v>0</v>
      </c>
      <c r="U1102" s="3"/>
      <c r="V1102" s="5">
        <v>75.92</v>
      </c>
      <c r="W1102" s="5"/>
      <c r="X1102" s="5">
        <v>0</v>
      </c>
      <c r="Y1102" s="5">
        <v>0</v>
      </c>
      <c r="Z1102" s="5">
        <f>Tbl_BalanceHistory[[#This Row],[Discretionary Recommended - Pre 2022]]+Tbl_BalanceHistory[[#This Row],[Discretionary Balance Recommended: Policy]]+Tbl_BalanceHistory[[#This Row],[Discretionary Balance Recommended: Commitments]]</f>
        <v>0</v>
      </c>
      <c r="AA1102" s="5">
        <f>Tbl_BalanceHistory[[#This Row],[Discretionary Balance]]-Tbl_BalanceHistory[[#This Row],[Discretionary Reappropriation]]</f>
        <v>75.92</v>
      </c>
      <c r="AB1102" s="2"/>
      <c r="AC1102" s="2"/>
      <c r="AD1102" s="2"/>
      <c r="AE1102" s="2"/>
    </row>
    <row r="1103" spans="1:31" ht="60" x14ac:dyDescent="0.25">
      <c r="A1103" s="2" t="s">
        <v>333</v>
      </c>
      <c r="B1103" s="3">
        <v>6</v>
      </c>
      <c r="C1103" s="3">
        <v>165</v>
      </c>
      <c r="D1103" s="3" t="s">
        <v>341</v>
      </c>
      <c r="E1103" s="3" t="str">
        <f>_xlfn.XLOOKUP(Tbl_BalanceHistory[[#This Row],[RespAgy]],Tbl_Agencies[Agy Code],Tbl_Agencies[Agy Sort])</f>
        <v>073000</v>
      </c>
      <c r="F1103" s="2" t="str">
        <f>Tbl_BalanceHistory[[#This Row],[RespAgy]]&amp;": "&amp;Tbl_BalanceHistory[[#This Row],[RespAgency]]</f>
        <v>165: Department of Housing and Community Development</v>
      </c>
      <c r="G1103" s="3">
        <v>165</v>
      </c>
      <c r="H1103" s="3" t="s">
        <v>341</v>
      </c>
      <c r="I1103" s="3" t="str">
        <f>_xlfn.XLOOKUP(Tbl_BalanceHistory[[#This Row],[AgyCode]],Tbl_Agencies[Agy Code],Tbl_Agencies[Agy Sort])</f>
        <v>073000</v>
      </c>
      <c r="J1103" s="2" t="str">
        <f>Tbl_BalanceHistory[[#This Row],[AgyCode]]&amp;": "&amp;Tbl_BalanceHistory[[#This Row],[Agency Name]]</f>
        <v>165: Department of Housing and Community Development</v>
      </c>
      <c r="K1103" s="1">
        <v>2023</v>
      </c>
      <c r="L1103" s="3">
        <v>562</v>
      </c>
      <c r="M1103" s="3" t="s">
        <v>345</v>
      </c>
      <c r="N1103" s="2" t="str">
        <f>Tbl_BalanceHistory[[#This Row],[ProgramCode]]&amp;": "&amp;Tbl_BalanceHistory[[#This Row],[Program Name]]</f>
        <v>562: Regulation of Structure Safety</v>
      </c>
      <c r="O1103" s="3" t="s">
        <v>886</v>
      </c>
      <c r="P1103" s="1" t="str">
        <f>IF(Tbl_BalanceHistory[[#This Row],[FundCode]]="0100","GF",IF(Tbl_BalanceHistory[[#This Row],[FundCode]]="01000","GF","Hi Ed / OCR"))</f>
        <v>GF</v>
      </c>
      <c r="Q1103" s="5">
        <v>735155</v>
      </c>
      <c r="R1103" s="5">
        <v>522717.15</v>
      </c>
      <c r="S1103" s="5">
        <v>212437.85</v>
      </c>
      <c r="T1103" s="5">
        <v>0</v>
      </c>
      <c r="U1103" s="3"/>
      <c r="V1103" s="5">
        <v>212437.85</v>
      </c>
      <c r="W1103" s="5">
        <v>0</v>
      </c>
      <c r="X1103" s="5">
        <v>0</v>
      </c>
      <c r="Y1103" s="5">
        <v>0</v>
      </c>
      <c r="Z1103" s="5">
        <v>0</v>
      </c>
      <c r="AA1103" s="5">
        <v>212437.85</v>
      </c>
      <c r="AB1103" s="2"/>
      <c r="AC1103" s="2"/>
      <c r="AD1103" s="2"/>
      <c r="AE1103" s="2" t="s">
        <v>2385</v>
      </c>
    </row>
    <row r="1104" spans="1:31" ht="60" x14ac:dyDescent="0.25">
      <c r="A1104" s="2" t="s">
        <v>333</v>
      </c>
      <c r="B1104" s="3">
        <v>6</v>
      </c>
      <c r="C1104" s="3">
        <v>165</v>
      </c>
      <c r="D1104" s="3" t="s">
        <v>341</v>
      </c>
      <c r="E1104" s="3" t="str">
        <f>_xlfn.XLOOKUP(Tbl_BalanceHistory[[#This Row],[RespAgy]],Tbl_Agencies[Agy Code],Tbl_Agencies[Agy Sort])</f>
        <v>073000</v>
      </c>
      <c r="F1104" s="2" t="str">
        <f>Tbl_BalanceHistory[[#This Row],[RespAgy]]&amp;": "&amp;Tbl_BalanceHistory[[#This Row],[RespAgency]]</f>
        <v>165: Department of Housing and Community Development</v>
      </c>
      <c r="G1104" s="3">
        <v>165</v>
      </c>
      <c r="H1104" s="3" t="s">
        <v>341</v>
      </c>
      <c r="I1104" s="3" t="str">
        <f>_xlfn.XLOOKUP(Tbl_BalanceHistory[[#This Row],[AgyCode]],Tbl_Agencies[Agy Code],Tbl_Agencies[Agy Sort])</f>
        <v>073000</v>
      </c>
      <c r="J1104" s="2" t="str">
        <f>Tbl_BalanceHistory[[#This Row],[AgyCode]]&amp;": "&amp;Tbl_BalanceHistory[[#This Row],[Agency Name]]</f>
        <v>165: Department of Housing and Community Development</v>
      </c>
      <c r="K1104" s="1">
        <v>2024</v>
      </c>
      <c r="L1104" s="3">
        <v>562</v>
      </c>
      <c r="M1104" s="3" t="s">
        <v>345</v>
      </c>
      <c r="N1104" s="2" t="str">
        <f>Tbl_BalanceHistory[[#This Row],[ProgramCode]]&amp;": "&amp;Tbl_BalanceHistory[[#This Row],[Program Name]]</f>
        <v>562: Regulation of Structure Safety</v>
      </c>
      <c r="O1104" s="3" t="s">
        <v>886</v>
      </c>
      <c r="P1104" s="1" t="str">
        <f>IF(Tbl_BalanceHistory[[#This Row],[FundCode]]="0100","GF",IF(Tbl_BalanceHistory[[#This Row],[FundCode]]="01000","GF","Hi Ed / OCR"))</f>
        <v>GF</v>
      </c>
      <c r="Q1104" s="5">
        <v>735155</v>
      </c>
      <c r="R1104" s="5">
        <v>729194.52</v>
      </c>
      <c r="S1104" s="5">
        <v>5960.48</v>
      </c>
      <c r="T1104" s="5">
        <v>0</v>
      </c>
      <c r="U1104" s="3"/>
      <c r="V1104" s="5">
        <v>5960.48</v>
      </c>
      <c r="W1104" s="5">
        <v>0</v>
      </c>
      <c r="X1104" s="5">
        <v>0</v>
      </c>
      <c r="Y1104" s="5">
        <v>0</v>
      </c>
      <c r="Z1104" s="5">
        <v>0</v>
      </c>
      <c r="AA1104" s="5">
        <v>5960.48</v>
      </c>
      <c r="AB1104" s="2"/>
      <c r="AC1104" s="2"/>
      <c r="AD1104" s="2"/>
      <c r="AE1104" s="2"/>
    </row>
    <row r="1105" spans="1:31" ht="60" x14ac:dyDescent="0.25">
      <c r="A1105" s="2" t="s">
        <v>333</v>
      </c>
      <c r="B1105" s="3">
        <v>6</v>
      </c>
      <c r="C1105" s="3">
        <v>165</v>
      </c>
      <c r="D1105" s="3" t="s">
        <v>341</v>
      </c>
      <c r="E1105" s="3" t="str">
        <f>_xlfn.XLOOKUP(Tbl_BalanceHistory[[#This Row],[RespAgy]],Tbl_Agencies[Agy Code],Tbl_Agencies[Agy Sort])</f>
        <v>073000</v>
      </c>
      <c r="F1105" s="2" t="str">
        <f>Tbl_BalanceHistory[[#This Row],[RespAgy]]&amp;": "&amp;Tbl_BalanceHistory[[#This Row],[RespAgency]]</f>
        <v>165: Department of Housing and Community Development</v>
      </c>
      <c r="G1105" s="3">
        <v>165</v>
      </c>
      <c r="H1105" s="3" t="s">
        <v>341</v>
      </c>
      <c r="I1105" s="3" t="str">
        <f>_xlfn.XLOOKUP(Tbl_BalanceHistory[[#This Row],[AgyCode]],Tbl_Agencies[Agy Code],Tbl_Agencies[Agy Sort])</f>
        <v>073000</v>
      </c>
      <c r="J1105" s="2" t="str">
        <f>Tbl_BalanceHistory[[#This Row],[AgyCode]]&amp;": "&amp;Tbl_BalanceHistory[[#This Row],[Agency Name]]</f>
        <v>165: Department of Housing and Community Development</v>
      </c>
      <c r="K1105" s="1">
        <v>2014</v>
      </c>
      <c r="L1105" s="3">
        <v>599</v>
      </c>
      <c r="M1105" s="3" t="s">
        <v>62</v>
      </c>
      <c r="N1105" s="2" t="str">
        <f>Tbl_BalanceHistory[[#This Row],[ProgramCode]]&amp;": "&amp;Tbl_BalanceHistory[[#This Row],[Program Name]]</f>
        <v>599: Administrative and Support Services</v>
      </c>
      <c r="O1105" s="3" t="s">
        <v>1730</v>
      </c>
      <c r="P1105" s="1" t="str">
        <f>IF(Tbl_BalanceHistory[[#This Row],[FundCode]]="0100","GF",IF(Tbl_BalanceHistory[[#This Row],[FundCode]]="01000","GF","Hi Ed / OCR"))</f>
        <v>GF</v>
      </c>
      <c r="Q1105" s="5">
        <v>2241008</v>
      </c>
      <c r="R1105" s="5">
        <v>2241007.85</v>
      </c>
      <c r="S1105" s="5">
        <v>0</v>
      </c>
      <c r="T1105" s="5">
        <v>0</v>
      </c>
      <c r="U1105" s="3"/>
      <c r="V1105" s="5">
        <v>0</v>
      </c>
      <c r="W1105" s="5">
        <v>0</v>
      </c>
      <c r="X1105" s="5"/>
      <c r="Y1105" s="5"/>
      <c r="Z1105" s="5">
        <f>Tbl_BalanceHistory[[#This Row],[Discretionary Recommended - Pre 2022]]+Tbl_BalanceHistory[[#This Row],[Discretionary Balance Recommended: Policy]]+Tbl_BalanceHistory[[#This Row],[Discretionary Balance Recommended: Commitments]]</f>
        <v>0</v>
      </c>
      <c r="AA1105" s="5">
        <f>Tbl_BalanceHistory[[#This Row],[Discretionary Balance]]-Tbl_BalanceHistory[[#This Row],[Discretionary Reappropriation]]</f>
        <v>0</v>
      </c>
      <c r="AB1105" s="2"/>
      <c r="AC1105" s="2"/>
      <c r="AD1105" s="2"/>
      <c r="AE1105" s="2"/>
    </row>
    <row r="1106" spans="1:31" ht="60" x14ac:dyDescent="0.25">
      <c r="A1106" s="2" t="s">
        <v>333</v>
      </c>
      <c r="B1106" s="3">
        <v>6</v>
      </c>
      <c r="C1106" s="3">
        <v>165</v>
      </c>
      <c r="D1106" s="3" t="s">
        <v>341</v>
      </c>
      <c r="E1106" s="3" t="str">
        <f>_xlfn.XLOOKUP(Tbl_BalanceHistory[[#This Row],[RespAgy]],Tbl_Agencies[Agy Code],Tbl_Agencies[Agy Sort])</f>
        <v>073000</v>
      </c>
      <c r="F1106" s="2" t="str">
        <f>Tbl_BalanceHistory[[#This Row],[RespAgy]]&amp;": "&amp;Tbl_BalanceHistory[[#This Row],[RespAgency]]</f>
        <v>165: Department of Housing and Community Development</v>
      </c>
      <c r="G1106" s="3">
        <v>165</v>
      </c>
      <c r="H1106" s="3" t="s">
        <v>341</v>
      </c>
      <c r="I1106" s="3" t="str">
        <f>_xlfn.XLOOKUP(Tbl_BalanceHistory[[#This Row],[AgyCode]],Tbl_Agencies[Agy Code],Tbl_Agencies[Agy Sort])</f>
        <v>073000</v>
      </c>
      <c r="J1106" s="2" t="str">
        <f>Tbl_BalanceHistory[[#This Row],[AgyCode]]&amp;": "&amp;Tbl_BalanceHistory[[#This Row],[Agency Name]]</f>
        <v>165: Department of Housing and Community Development</v>
      </c>
      <c r="K1106" s="1">
        <v>2015</v>
      </c>
      <c r="L1106" s="3">
        <v>599</v>
      </c>
      <c r="M1106" s="3" t="s">
        <v>62</v>
      </c>
      <c r="N1106" s="2" t="str">
        <f>Tbl_BalanceHistory[[#This Row],[ProgramCode]]&amp;": "&amp;Tbl_BalanceHistory[[#This Row],[Program Name]]</f>
        <v>599: Administrative and Support Services</v>
      </c>
      <c r="O1106" s="3" t="s">
        <v>1730</v>
      </c>
      <c r="P1106" s="1" t="str">
        <f>IF(Tbl_BalanceHistory[[#This Row],[FundCode]]="0100","GF",IF(Tbl_BalanceHistory[[#This Row],[FundCode]]="01000","GF","Hi Ed / OCR"))</f>
        <v>GF</v>
      </c>
      <c r="Q1106" s="5">
        <v>2457859</v>
      </c>
      <c r="R1106" s="5">
        <v>2457859</v>
      </c>
      <c r="S1106" s="5">
        <v>0</v>
      </c>
      <c r="T1106" s="5">
        <v>0</v>
      </c>
      <c r="U1106" s="3"/>
      <c r="V1106" s="5">
        <v>0</v>
      </c>
      <c r="W1106" s="5">
        <v>0</v>
      </c>
      <c r="X1106" s="5"/>
      <c r="Y1106" s="5"/>
      <c r="Z1106" s="5">
        <f>Tbl_BalanceHistory[[#This Row],[Discretionary Recommended - Pre 2022]]+Tbl_BalanceHistory[[#This Row],[Discretionary Balance Recommended: Policy]]+Tbl_BalanceHistory[[#This Row],[Discretionary Balance Recommended: Commitments]]</f>
        <v>0</v>
      </c>
      <c r="AA1106" s="5">
        <f>Tbl_BalanceHistory[[#This Row],[Discretionary Balance]]-Tbl_BalanceHistory[[#This Row],[Discretionary Reappropriation]]</f>
        <v>0</v>
      </c>
      <c r="AB1106" s="2"/>
      <c r="AC1106" s="2"/>
      <c r="AD1106" s="2"/>
      <c r="AE1106" s="2"/>
    </row>
    <row r="1107" spans="1:31" ht="60" x14ac:dyDescent="0.25">
      <c r="A1107" s="2" t="s">
        <v>333</v>
      </c>
      <c r="B1107" s="3">
        <v>6</v>
      </c>
      <c r="C1107" s="3">
        <v>165</v>
      </c>
      <c r="D1107" s="3" t="s">
        <v>341</v>
      </c>
      <c r="E1107" s="3" t="str">
        <f>_xlfn.XLOOKUP(Tbl_BalanceHistory[[#This Row],[RespAgy]],Tbl_Agencies[Agy Code],Tbl_Agencies[Agy Sort])</f>
        <v>073000</v>
      </c>
      <c r="F1107" s="2" t="str">
        <f>Tbl_BalanceHistory[[#This Row],[RespAgy]]&amp;": "&amp;Tbl_BalanceHistory[[#This Row],[RespAgency]]</f>
        <v>165: Department of Housing and Community Development</v>
      </c>
      <c r="G1107" s="3">
        <v>165</v>
      </c>
      <c r="H1107" s="3" t="s">
        <v>341</v>
      </c>
      <c r="I1107" s="3" t="str">
        <f>_xlfn.XLOOKUP(Tbl_BalanceHistory[[#This Row],[AgyCode]],Tbl_Agencies[Agy Code],Tbl_Agencies[Agy Sort])</f>
        <v>073000</v>
      </c>
      <c r="J1107" s="2" t="str">
        <f>Tbl_BalanceHistory[[#This Row],[AgyCode]]&amp;": "&amp;Tbl_BalanceHistory[[#This Row],[Agency Name]]</f>
        <v>165: Department of Housing and Community Development</v>
      </c>
      <c r="K1107" s="1">
        <v>2016</v>
      </c>
      <c r="L1107" s="3">
        <v>599</v>
      </c>
      <c r="M1107" s="3" t="s">
        <v>62</v>
      </c>
      <c r="N1107" s="2" t="str">
        <f>Tbl_BalanceHistory[[#This Row],[ProgramCode]]&amp;": "&amp;Tbl_BalanceHistory[[#This Row],[Program Name]]</f>
        <v>599: Administrative and Support Services</v>
      </c>
      <c r="O1107" s="3" t="s">
        <v>1730</v>
      </c>
      <c r="P1107" s="1" t="str">
        <f>IF(Tbl_BalanceHistory[[#This Row],[FundCode]]="0100","GF",IF(Tbl_BalanceHistory[[#This Row],[FundCode]]="01000","GF","Hi Ed / OCR"))</f>
        <v>GF</v>
      </c>
      <c r="Q1107" s="5">
        <v>2655178</v>
      </c>
      <c r="R1107" s="5">
        <v>2655177.5099999998</v>
      </c>
      <c r="S1107" s="5">
        <v>0</v>
      </c>
      <c r="T1107" s="5">
        <v>0</v>
      </c>
      <c r="U1107" s="3"/>
      <c r="V1107" s="5">
        <v>0</v>
      </c>
      <c r="W1107" s="5">
        <v>0</v>
      </c>
      <c r="X1107" s="5"/>
      <c r="Y1107" s="5"/>
      <c r="Z1107" s="5">
        <f>Tbl_BalanceHistory[[#This Row],[Discretionary Recommended - Pre 2022]]+Tbl_BalanceHistory[[#This Row],[Discretionary Balance Recommended: Policy]]+Tbl_BalanceHistory[[#This Row],[Discretionary Balance Recommended: Commitments]]</f>
        <v>0</v>
      </c>
      <c r="AA1107" s="5">
        <f>Tbl_BalanceHistory[[#This Row],[Discretionary Balance]]-Tbl_BalanceHistory[[#This Row],[Discretionary Reappropriation]]</f>
        <v>0</v>
      </c>
      <c r="AB1107" s="2"/>
      <c r="AC1107" s="2"/>
      <c r="AD1107" s="2"/>
      <c r="AE1107" s="2"/>
    </row>
    <row r="1108" spans="1:31" ht="60" x14ac:dyDescent="0.25">
      <c r="A1108" s="2" t="s">
        <v>333</v>
      </c>
      <c r="B1108" s="3">
        <v>6</v>
      </c>
      <c r="C1108" s="3">
        <v>165</v>
      </c>
      <c r="D1108" s="3" t="s">
        <v>341</v>
      </c>
      <c r="E1108" s="3" t="str">
        <f>_xlfn.XLOOKUP(Tbl_BalanceHistory[[#This Row],[RespAgy]],Tbl_Agencies[Agy Code],Tbl_Agencies[Agy Sort])</f>
        <v>073000</v>
      </c>
      <c r="F1108" s="2" t="str">
        <f>Tbl_BalanceHistory[[#This Row],[RespAgy]]&amp;": "&amp;Tbl_BalanceHistory[[#This Row],[RespAgency]]</f>
        <v>165: Department of Housing and Community Development</v>
      </c>
      <c r="G1108" s="3">
        <v>165</v>
      </c>
      <c r="H1108" s="3" t="s">
        <v>341</v>
      </c>
      <c r="I1108" s="3" t="str">
        <f>_xlfn.XLOOKUP(Tbl_BalanceHistory[[#This Row],[AgyCode]],Tbl_Agencies[Agy Code],Tbl_Agencies[Agy Sort])</f>
        <v>073000</v>
      </c>
      <c r="J1108" s="2" t="str">
        <f>Tbl_BalanceHistory[[#This Row],[AgyCode]]&amp;": "&amp;Tbl_BalanceHistory[[#This Row],[Agency Name]]</f>
        <v>165: Department of Housing and Community Development</v>
      </c>
      <c r="K1108" s="1">
        <v>2017</v>
      </c>
      <c r="L1108" s="3">
        <v>599</v>
      </c>
      <c r="M1108" s="3" t="s">
        <v>62</v>
      </c>
      <c r="N1108" s="2" t="str">
        <f>Tbl_BalanceHistory[[#This Row],[ProgramCode]]&amp;": "&amp;Tbl_BalanceHistory[[#This Row],[Program Name]]</f>
        <v>599: Administrative and Support Services</v>
      </c>
      <c r="O1108" s="3" t="s">
        <v>886</v>
      </c>
      <c r="P1108" s="1" t="str">
        <f>IF(Tbl_BalanceHistory[[#This Row],[FundCode]]="0100","GF",IF(Tbl_BalanceHistory[[#This Row],[FundCode]]="01000","GF","Hi Ed / OCR"))</f>
        <v>GF</v>
      </c>
      <c r="Q1108" s="5">
        <v>2645960</v>
      </c>
      <c r="R1108" s="5">
        <v>2645959.9500000002</v>
      </c>
      <c r="S1108" s="5">
        <v>0</v>
      </c>
      <c r="T1108" s="5">
        <v>0</v>
      </c>
      <c r="U1108" s="3"/>
      <c r="V1108" s="5">
        <v>0</v>
      </c>
      <c r="W1108" s="5">
        <v>0</v>
      </c>
      <c r="X1108" s="5"/>
      <c r="Y1108" s="5"/>
      <c r="Z1108" s="5">
        <f>Tbl_BalanceHistory[[#This Row],[Discretionary Recommended - Pre 2022]]+Tbl_BalanceHistory[[#This Row],[Discretionary Balance Recommended: Policy]]+Tbl_BalanceHistory[[#This Row],[Discretionary Balance Recommended: Commitments]]</f>
        <v>0</v>
      </c>
      <c r="AA1108" s="5">
        <f>Tbl_BalanceHistory[[#This Row],[Discretionary Balance]]-Tbl_BalanceHistory[[#This Row],[Discretionary Reappropriation]]</f>
        <v>0</v>
      </c>
      <c r="AB1108" s="2"/>
      <c r="AC1108" s="2"/>
      <c r="AD1108" s="2"/>
      <c r="AE1108" s="2"/>
    </row>
    <row r="1109" spans="1:31" ht="60" x14ac:dyDescent="0.25">
      <c r="A1109" s="2" t="s">
        <v>333</v>
      </c>
      <c r="B1109" s="3">
        <v>6</v>
      </c>
      <c r="C1109" s="3">
        <v>165</v>
      </c>
      <c r="D1109" s="3" t="s">
        <v>341</v>
      </c>
      <c r="E1109" s="3" t="str">
        <f>_xlfn.XLOOKUP(Tbl_BalanceHistory[[#This Row],[RespAgy]],Tbl_Agencies[Agy Code],Tbl_Agencies[Agy Sort])</f>
        <v>073000</v>
      </c>
      <c r="F1109" s="2" t="str">
        <f>Tbl_BalanceHistory[[#This Row],[RespAgy]]&amp;": "&amp;Tbl_BalanceHistory[[#This Row],[RespAgency]]</f>
        <v>165: Department of Housing and Community Development</v>
      </c>
      <c r="G1109" s="3">
        <v>165</v>
      </c>
      <c r="H1109" s="3" t="s">
        <v>341</v>
      </c>
      <c r="I1109" s="3" t="str">
        <f>_xlfn.XLOOKUP(Tbl_BalanceHistory[[#This Row],[AgyCode]],Tbl_Agencies[Agy Code],Tbl_Agencies[Agy Sort])</f>
        <v>073000</v>
      </c>
      <c r="J1109" s="2" t="str">
        <f>Tbl_BalanceHistory[[#This Row],[AgyCode]]&amp;": "&amp;Tbl_BalanceHistory[[#This Row],[Agency Name]]</f>
        <v>165: Department of Housing and Community Development</v>
      </c>
      <c r="K1109" s="1">
        <v>2018</v>
      </c>
      <c r="L1109" s="3">
        <v>599</v>
      </c>
      <c r="M1109" s="3" t="s">
        <v>62</v>
      </c>
      <c r="N1109" s="2" t="str">
        <f>Tbl_BalanceHistory[[#This Row],[ProgramCode]]&amp;": "&amp;Tbl_BalanceHistory[[#This Row],[Program Name]]</f>
        <v>599: Administrative and Support Services</v>
      </c>
      <c r="O1109" s="3" t="s">
        <v>886</v>
      </c>
      <c r="P1109" s="1" t="str">
        <f>IF(Tbl_BalanceHistory[[#This Row],[FundCode]]="0100","GF",IF(Tbl_BalanceHistory[[#This Row],[FundCode]]="01000","GF","Hi Ed / OCR"))</f>
        <v>GF</v>
      </c>
      <c r="Q1109" s="5">
        <v>2820833</v>
      </c>
      <c r="R1109" s="5">
        <v>2820833</v>
      </c>
      <c r="S1109" s="5">
        <v>0</v>
      </c>
      <c r="T1109" s="5">
        <v>0</v>
      </c>
      <c r="U1109" s="3"/>
      <c r="V1109" s="5">
        <v>0</v>
      </c>
      <c r="W1109" s="5">
        <v>0</v>
      </c>
      <c r="X1109" s="5"/>
      <c r="Y1109" s="5"/>
      <c r="Z1109" s="5">
        <f>Tbl_BalanceHistory[[#This Row],[Discretionary Recommended - Pre 2022]]+Tbl_BalanceHistory[[#This Row],[Discretionary Balance Recommended: Policy]]+Tbl_BalanceHistory[[#This Row],[Discretionary Balance Recommended: Commitments]]</f>
        <v>0</v>
      </c>
      <c r="AA1109" s="5">
        <f>Tbl_BalanceHistory[[#This Row],[Discretionary Balance]]-Tbl_BalanceHistory[[#This Row],[Discretionary Reappropriation]]</f>
        <v>0</v>
      </c>
      <c r="AB1109" s="2"/>
      <c r="AC1109" s="2"/>
      <c r="AD1109" s="2"/>
      <c r="AE1109" s="2"/>
    </row>
    <row r="1110" spans="1:31" ht="60" x14ac:dyDescent="0.25">
      <c r="A1110" s="2" t="s">
        <v>333</v>
      </c>
      <c r="B1110" s="3">
        <v>6</v>
      </c>
      <c r="C1110" s="3">
        <v>165</v>
      </c>
      <c r="D1110" s="3" t="s">
        <v>341</v>
      </c>
      <c r="E1110" s="3" t="str">
        <f>_xlfn.XLOOKUP(Tbl_BalanceHistory[[#This Row],[RespAgy]],Tbl_Agencies[Agy Code],Tbl_Agencies[Agy Sort])</f>
        <v>073000</v>
      </c>
      <c r="F1110" s="2" t="str">
        <f>Tbl_BalanceHistory[[#This Row],[RespAgy]]&amp;": "&amp;Tbl_BalanceHistory[[#This Row],[RespAgency]]</f>
        <v>165: Department of Housing and Community Development</v>
      </c>
      <c r="G1110" s="3">
        <v>165</v>
      </c>
      <c r="H1110" s="3" t="s">
        <v>341</v>
      </c>
      <c r="I1110" s="3" t="str">
        <f>_xlfn.XLOOKUP(Tbl_BalanceHistory[[#This Row],[AgyCode]],Tbl_Agencies[Agy Code],Tbl_Agencies[Agy Sort])</f>
        <v>073000</v>
      </c>
      <c r="J1110" s="2" t="str">
        <f>Tbl_BalanceHistory[[#This Row],[AgyCode]]&amp;": "&amp;Tbl_BalanceHistory[[#This Row],[Agency Name]]</f>
        <v>165: Department of Housing and Community Development</v>
      </c>
      <c r="K1110" s="1">
        <v>2019</v>
      </c>
      <c r="L1110" s="3">
        <v>599</v>
      </c>
      <c r="M1110" s="3" t="s">
        <v>62</v>
      </c>
      <c r="N1110" s="2" t="str">
        <f>Tbl_BalanceHistory[[#This Row],[ProgramCode]]&amp;": "&amp;Tbl_BalanceHistory[[#This Row],[Program Name]]</f>
        <v>599: Administrative and Support Services</v>
      </c>
      <c r="O1110" s="3" t="s">
        <v>886</v>
      </c>
      <c r="P1110" s="1" t="str">
        <f>IF(Tbl_BalanceHistory[[#This Row],[FundCode]]="0100","GF",IF(Tbl_BalanceHistory[[#This Row],[FundCode]]="01000","GF","Hi Ed / OCR"))</f>
        <v>GF</v>
      </c>
      <c r="Q1110" s="5">
        <v>2895198</v>
      </c>
      <c r="R1110" s="5">
        <v>2895193.92</v>
      </c>
      <c r="S1110" s="5">
        <v>4.08</v>
      </c>
      <c r="T1110" s="5">
        <v>0</v>
      </c>
      <c r="U1110" s="3"/>
      <c r="V1110" s="5">
        <v>4.08</v>
      </c>
      <c r="W1110" s="5">
        <v>0</v>
      </c>
      <c r="X1110" s="5"/>
      <c r="Y1110" s="5"/>
      <c r="Z1110" s="5">
        <f>Tbl_BalanceHistory[[#This Row],[Discretionary Recommended - Pre 2022]]+Tbl_BalanceHistory[[#This Row],[Discretionary Balance Recommended: Policy]]+Tbl_BalanceHistory[[#This Row],[Discretionary Balance Recommended: Commitments]]</f>
        <v>0</v>
      </c>
      <c r="AA1110" s="5">
        <f>Tbl_BalanceHistory[[#This Row],[Discretionary Balance]]-Tbl_BalanceHistory[[#This Row],[Discretionary Reappropriation]]</f>
        <v>4.08</v>
      </c>
      <c r="AB1110" s="2"/>
      <c r="AC1110" s="2"/>
      <c r="AD1110" s="2"/>
      <c r="AE1110" s="2"/>
    </row>
    <row r="1111" spans="1:31" ht="60" x14ac:dyDescent="0.25">
      <c r="A1111" s="2" t="s">
        <v>333</v>
      </c>
      <c r="B1111" s="3">
        <v>6</v>
      </c>
      <c r="C1111" s="3">
        <v>165</v>
      </c>
      <c r="D1111" s="3" t="s">
        <v>341</v>
      </c>
      <c r="E1111" s="3" t="str">
        <f>_xlfn.XLOOKUP(Tbl_BalanceHistory[[#This Row],[RespAgy]],Tbl_Agencies[Agy Code],Tbl_Agencies[Agy Sort])</f>
        <v>073000</v>
      </c>
      <c r="F1111" s="2" t="str">
        <f>Tbl_BalanceHistory[[#This Row],[RespAgy]]&amp;": "&amp;Tbl_BalanceHistory[[#This Row],[RespAgency]]</f>
        <v>165: Department of Housing and Community Development</v>
      </c>
      <c r="G1111" s="3">
        <v>165</v>
      </c>
      <c r="H1111" s="3" t="s">
        <v>341</v>
      </c>
      <c r="I1111" s="3" t="str">
        <f>_xlfn.XLOOKUP(Tbl_BalanceHistory[[#This Row],[AgyCode]],Tbl_Agencies[Agy Code],Tbl_Agencies[Agy Sort])</f>
        <v>073000</v>
      </c>
      <c r="J1111" s="2" t="str">
        <f>Tbl_BalanceHistory[[#This Row],[AgyCode]]&amp;": "&amp;Tbl_BalanceHistory[[#This Row],[Agency Name]]</f>
        <v>165: Department of Housing and Community Development</v>
      </c>
      <c r="K1111" s="1">
        <v>2020</v>
      </c>
      <c r="L1111" s="3">
        <v>599</v>
      </c>
      <c r="M1111" s="3" t="s">
        <v>62</v>
      </c>
      <c r="N1111" s="2" t="str">
        <f>Tbl_BalanceHistory[[#This Row],[ProgramCode]]&amp;": "&amp;Tbl_BalanceHistory[[#This Row],[Program Name]]</f>
        <v>599: Administrative and Support Services</v>
      </c>
      <c r="O1111" s="3" t="s">
        <v>886</v>
      </c>
      <c r="P1111" s="1" t="str">
        <f>IF(Tbl_BalanceHistory[[#This Row],[FundCode]]="0100","GF",IF(Tbl_BalanceHistory[[#This Row],[FundCode]]="01000","GF","Hi Ed / OCR"))</f>
        <v>GF</v>
      </c>
      <c r="Q1111" s="5">
        <v>3124148</v>
      </c>
      <c r="R1111" s="5">
        <v>3065434.07</v>
      </c>
      <c r="S1111" s="5">
        <v>58713.93</v>
      </c>
      <c r="T1111" s="5">
        <v>0</v>
      </c>
      <c r="U1111" s="3"/>
      <c r="V1111" s="5">
        <v>58713.93</v>
      </c>
      <c r="W1111" s="5">
        <v>0</v>
      </c>
      <c r="X1111" s="5"/>
      <c r="Y1111" s="5"/>
      <c r="Z1111" s="5">
        <f>Tbl_BalanceHistory[[#This Row],[Discretionary Recommended - Pre 2022]]+Tbl_BalanceHistory[[#This Row],[Discretionary Balance Recommended: Policy]]+Tbl_BalanceHistory[[#This Row],[Discretionary Balance Recommended: Commitments]]</f>
        <v>0</v>
      </c>
      <c r="AA1111" s="5">
        <f>Tbl_BalanceHistory[[#This Row],[Discretionary Balance]]-Tbl_BalanceHistory[[#This Row],[Discretionary Reappropriation]]</f>
        <v>58713.93</v>
      </c>
      <c r="AB1111" s="2"/>
      <c r="AC1111" s="2"/>
      <c r="AD1111" s="2"/>
      <c r="AE1111" s="2" t="s">
        <v>1873</v>
      </c>
    </row>
    <row r="1112" spans="1:31" ht="60" x14ac:dyDescent="0.25">
      <c r="A1112" s="2" t="s">
        <v>333</v>
      </c>
      <c r="B1112" s="3">
        <v>6</v>
      </c>
      <c r="C1112" s="3">
        <v>165</v>
      </c>
      <c r="D1112" s="3" t="s">
        <v>341</v>
      </c>
      <c r="E1112" s="3" t="str">
        <f>_xlfn.XLOOKUP(Tbl_BalanceHistory[[#This Row],[RespAgy]],Tbl_Agencies[Agy Code],Tbl_Agencies[Agy Sort])</f>
        <v>073000</v>
      </c>
      <c r="F1112" s="2" t="str">
        <f>Tbl_BalanceHistory[[#This Row],[RespAgy]]&amp;": "&amp;Tbl_BalanceHistory[[#This Row],[RespAgency]]</f>
        <v>165: Department of Housing and Community Development</v>
      </c>
      <c r="G1112" s="3">
        <v>165</v>
      </c>
      <c r="H1112" s="3" t="s">
        <v>341</v>
      </c>
      <c r="I1112" s="3" t="str">
        <f>_xlfn.XLOOKUP(Tbl_BalanceHistory[[#This Row],[AgyCode]],Tbl_Agencies[Agy Code],Tbl_Agencies[Agy Sort])</f>
        <v>073000</v>
      </c>
      <c r="J1112" s="2" t="str">
        <f>Tbl_BalanceHistory[[#This Row],[AgyCode]]&amp;": "&amp;Tbl_BalanceHistory[[#This Row],[Agency Name]]</f>
        <v>165: Department of Housing and Community Development</v>
      </c>
      <c r="K1112" s="1">
        <v>2021</v>
      </c>
      <c r="L1112" s="3">
        <v>599</v>
      </c>
      <c r="M1112" s="3" t="s">
        <v>62</v>
      </c>
      <c r="N1112" s="2" t="str">
        <f>Tbl_BalanceHistory[[#This Row],[ProgramCode]]&amp;": "&amp;Tbl_BalanceHistory[[#This Row],[Program Name]]</f>
        <v>599: Administrative and Support Services</v>
      </c>
      <c r="O1112" s="3" t="s">
        <v>886</v>
      </c>
      <c r="P1112" s="1" t="str">
        <f>IF(Tbl_BalanceHistory[[#This Row],[FundCode]]="0100","GF",IF(Tbl_BalanceHistory[[#This Row],[FundCode]]="01000","GF","Hi Ed / OCR"))</f>
        <v>GF</v>
      </c>
      <c r="Q1112" s="5">
        <v>2921026</v>
      </c>
      <c r="R1112" s="5">
        <v>2920212.33</v>
      </c>
      <c r="S1112" s="5">
        <v>813.67</v>
      </c>
      <c r="T1112" s="5">
        <v>0</v>
      </c>
      <c r="U1112" s="3"/>
      <c r="V1112" s="5">
        <v>813.67</v>
      </c>
      <c r="W1112" s="5">
        <v>0</v>
      </c>
      <c r="X1112" s="5"/>
      <c r="Y1112" s="5"/>
      <c r="Z1112" s="5">
        <f>Tbl_BalanceHistory[[#This Row],[Discretionary Recommended - Pre 2022]]+Tbl_BalanceHistory[[#This Row],[Discretionary Balance Recommended: Policy]]+Tbl_BalanceHistory[[#This Row],[Discretionary Balance Recommended: Commitments]]</f>
        <v>0</v>
      </c>
      <c r="AA1112" s="5">
        <f>Tbl_BalanceHistory[[#This Row],[Discretionary Balance]]-Tbl_BalanceHistory[[#This Row],[Discretionary Reappropriation]]</f>
        <v>813.67</v>
      </c>
      <c r="AB1112" s="2" t="s">
        <v>1831</v>
      </c>
      <c r="AC1112" s="2"/>
      <c r="AD1112" s="2"/>
      <c r="AE1112" s="2"/>
    </row>
    <row r="1113" spans="1:31" ht="60" x14ac:dyDescent="0.25">
      <c r="A1113" s="2" t="s">
        <v>333</v>
      </c>
      <c r="B1113" s="3">
        <v>6</v>
      </c>
      <c r="C1113" s="3">
        <v>165</v>
      </c>
      <c r="D1113" s="3" t="s">
        <v>341</v>
      </c>
      <c r="E1113" s="3" t="str">
        <f>_xlfn.XLOOKUP(Tbl_BalanceHistory[[#This Row],[RespAgy]],Tbl_Agencies[Agy Code],Tbl_Agencies[Agy Sort])</f>
        <v>073000</v>
      </c>
      <c r="F1113" s="2" t="str">
        <f>Tbl_BalanceHistory[[#This Row],[RespAgy]]&amp;": "&amp;Tbl_BalanceHistory[[#This Row],[RespAgency]]</f>
        <v>165: Department of Housing and Community Development</v>
      </c>
      <c r="G1113" s="3">
        <v>165</v>
      </c>
      <c r="H1113" s="3" t="s">
        <v>341</v>
      </c>
      <c r="I1113" s="3" t="str">
        <f>_xlfn.XLOOKUP(Tbl_BalanceHistory[[#This Row],[AgyCode]],Tbl_Agencies[Agy Code],Tbl_Agencies[Agy Sort])</f>
        <v>073000</v>
      </c>
      <c r="J1113" s="2" t="str">
        <f>Tbl_BalanceHistory[[#This Row],[AgyCode]]&amp;": "&amp;Tbl_BalanceHistory[[#This Row],[Agency Name]]</f>
        <v>165: Department of Housing and Community Development</v>
      </c>
      <c r="K1113" s="1">
        <v>2022</v>
      </c>
      <c r="L1113" s="3">
        <v>599</v>
      </c>
      <c r="M1113" s="3" t="s">
        <v>62</v>
      </c>
      <c r="N1113" s="2" t="str">
        <f>Tbl_BalanceHistory[[#This Row],[ProgramCode]]&amp;": "&amp;Tbl_BalanceHistory[[#This Row],[Program Name]]</f>
        <v>599: Administrative and Support Services</v>
      </c>
      <c r="O1113" s="3" t="s">
        <v>886</v>
      </c>
      <c r="P1113" s="1" t="str">
        <f>IF(Tbl_BalanceHistory[[#This Row],[FundCode]]="0100","GF",IF(Tbl_BalanceHistory[[#This Row],[FundCode]]="01000","GF","Hi Ed / OCR"))</f>
        <v>GF</v>
      </c>
      <c r="Q1113" s="5">
        <v>3342287</v>
      </c>
      <c r="R1113" s="5">
        <v>3297086.73</v>
      </c>
      <c r="S1113" s="5">
        <v>45200.27</v>
      </c>
      <c r="T1113" s="5">
        <v>0</v>
      </c>
      <c r="U1113" s="3"/>
      <c r="V1113" s="5">
        <v>45200.27</v>
      </c>
      <c r="W1113" s="5"/>
      <c r="X1113" s="5">
        <v>0</v>
      </c>
      <c r="Y1113" s="5">
        <v>0</v>
      </c>
      <c r="Z1113" s="5">
        <f>Tbl_BalanceHistory[[#This Row],[Discretionary Recommended - Pre 2022]]+Tbl_BalanceHistory[[#This Row],[Discretionary Balance Recommended: Policy]]+Tbl_BalanceHistory[[#This Row],[Discretionary Balance Recommended: Commitments]]</f>
        <v>0</v>
      </c>
      <c r="AA1113" s="5">
        <f>Tbl_BalanceHistory[[#This Row],[Discretionary Balance]]-Tbl_BalanceHistory[[#This Row],[Discretionary Reappropriation]]</f>
        <v>45200.27</v>
      </c>
      <c r="AB1113" s="2"/>
      <c r="AC1113" s="2"/>
      <c r="AD1113" s="2"/>
      <c r="AE1113" s="2"/>
    </row>
    <row r="1114" spans="1:31" ht="60" x14ac:dyDescent="0.25">
      <c r="A1114" s="2" t="s">
        <v>333</v>
      </c>
      <c r="B1114" s="3">
        <v>6</v>
      </c>
      <c r="C1114" s="3">
        <v>165</v>
      </c>
      <c r="D1114" s="3" t="s">
        <v>341</v>
      </c>
      <c r="E1114" s="3" t="str">
        <f>_xlfn.XLOOKUP(Tbl_BalanceHistory[[#This Row],[RespAgy]],Tbl_Agencies[Agy Code],Tbl_Agencies[Agy Sort])</f>
        <v>073000</v>
      </c>
      <c r="F1114" s="2" t="str">
        <f>Tbl_BalanceHistory[[#This Row],[RespAgy]]&amp;": "&amp;Tbl_BalanceHistory[[#This Row],[RespAgency]]</f>
        <v>165: Department of Housing and Community Development</v>
      </c>
      <c r="G1114" s="3">
        <v>165</v>
      </c>
      <c r="H1114" s="3" t="s">
        <v>341</v>
      </c>
      <c r="I1114" s="3" t="str">
        <f>_xlfn.XLOOKUP(Tbl_BalanceHistory[[#This Row],[AgyCode]],Tbl_Agencies[Agy Code],Tbl_Agencies[Agy Sort])</f>
        <v>073000</v>
      </c>
      <c r="J1114" s="2" t="str">
        <f>Tbl_BalanceHistory[[#This Row],[AgyCode]]&amp;": "&amp;Tbl_BalanceHistory[[#This Row],[Agency Name]]</f>
        <v>165: Department of Housing and Community Development</v>
      </c>
      <c r="K1114" s="1">
        <v>2023</v>
      </c>
      <c r="L1114" s="3">
        <v>599</v>
      </c>
      <c r="M1114" s="3" t="s">
        <v>62</v>
      </c>
      <c r="N1114" s="2" t="str">
        <f>Tbl_BalanceHistory[[#This Row],[ProgramCode]]&amp;": "&amp;Tbl_BalanceHistory[[#This Row],[Program Name]]</f>
        <v>599: Administrative and Support Services</v>
      </c>
      <c r="O1114" s="3" t="s">
        <v>886</v>
      </c>
      <c r="P1114" s="1" t="str">
        <f>IF(Tbl_BalanceHistory[[#This Row],[FundCode]]="0100","GF",IF(Tbl_BalanceHistory[[#This Row],[FundCode]]="01000","GF","Hi Ed / OCR"))</f>
        <v>GF</v>
      </c>
      <c r="Q1114" s="5">
        <v>5279392</v>
      </c>
      <c r="R1114" s="5">
        <v>4882961.5199999996</v>
      </c>
      <c r="S1114" s="5">
        <v>396430.48</v>
      </c>
      <c r="T1114" s="5">
        <v>0</v>
      </c>
      <c r="U1114" s="3"/>
      <c r="V1114" s="5">
        <v>396430.48</v>
      </c>
      <c r="W1114" s="5">
        <v>0</v>
      </c>
      <c r="X1114" s="5">
        <v>0</v>
      </c>
      <c r="Y1114" s="5">
        <v>0</v>
      </c>
      <c r="Z1114" s="5">
        <v>0</v>
      </c>
      <c r="AA1114" s="5">
        <v>396430.48</v>
      </c>
      <c r="AB1114" s="2"/>
      <c r="AC1114" s="2"/>
      <c r="AD1114" s="2"/>
      <c r="AE1114" s="2" t="s">
        <v>2385</v>
      </c>
    </row>
    <row r="1115" spans="1:31" ht="60" x14ac:dyDescent="0.25">
      <c r="A1115" s="2" t="s">
        <v>333</v>
      </c>
      <c r="B1115" s="3">
        <v>6</v>
      </c>
      <c r="C1115" s="3">
        <v>165</v>
      </c>
      <c r="D1115" s="3" t="s">
        <v>341</v>
      </c>
      <c r="E1115" s="3" t="str">
        <f>_xlfn.XLOOKUP(Tbl_BalanceHistory[[#This Row],[RespAgy]],Tbl_Agencies[Agy Code],Tbl_Agencies[Agy Sort])</f>
        <v>073000</v>
      </c>
      <c r="F1115" s="2" t="str">
        <f>Tbl_BalanceHistory[[#This Row],[RespAgy]]&amp;": "&amp;Tbl_BalanceHistory[[#This Row],[RespAgency]]</f>
        <v>165: Department of Housing and Community Development</v>
      </c>
      <c r="G1115" s="3">
        <v>165</v>
      </c>
      <c r="H1115" s="3" t="s">
        <v>341</v>
      </c>
      <c r="I1115" s="3" t="str">
        <f>_xlfn.XLOOKUP(Tbl_BalanceHistory[[#This Row],[AgyCode]],Tbl_Agencies[Agy Code],Tbl_Agencies[Agy Sort])</f>
        <v>073000</v>
      </c>
      <c r="J1115" s="2" t="str">
        <f>Tbl_BalanceHistory[[#This Row],[AgyCode]]&amp;": "&amp;Tbl_BalanceHistory[[#This Row],[Agency Name]]</f>
        <v>165: Department of Housing and Community Development</v>
      </c>
      <c r="K1115" s="1">
        <v>2024</v>
      </c>
      <c r="L1115" s="3">
        <v>599</v>
      </c>
      <c r="M1115" s="3" t="s">
        <v>62</v>
      </c>
      <c r="N1115" s="2" t="str">
        <f>Tbl_BalanceHistory[[#This Row],[ProgramCode]]&amp;": "&amp;Tbl_BalanceHistory[[#This Row],[Program Name]]</f>
        <v>599: Administrative and Support Services</v>
      </c>
      <c r="O1115" s="3" t="s">
        <v>886</v>
      </c>
      <c r="P1115" s="1" t="str">
        <f>IF(Tbl_BalanceHistory[[#This Row],[FundCode]]="0100","GF",IF(Tbl_BalanceHistory[[#This Row],[FundCode]]="01000","GF","Hi Ed / OCR"))</f>
        <v>GF</v>
      </c>
      <c r="Q1115" s="5">
        <v>5701516</v>
      </c>
      <c r="R1115" s="5">
        <v>5700916.6299999999</v>
      </c>
      <c r="S1115" s="5">
        <v>599.37</v>
      </c>
      <c r="T1115" s="5">
        <v>0</v>
      </c>
      <c r="U1115" s="3"/>
      <c r="V1115" s="5">
        <v>599.37</v>
      </c>
      <c r="W1115" s="5">
        <v>0</v>
      </c>
      <c r="X1115" s="5">
        <v>0</v>
      </c>
      <c r="Y1115" s="5">
        <v>0</v>
      </c>
      <c r="Z1115" s="5">
        <v>0</v>
      </c>
      <c r="AA1115" s="5">
        <v>599.37</v>
      </c>
      <c r="AB1115" s="2"/>
      <c r="AC1115" s="2"/>
      <c r="AD1115" s="2"/>
      <c r="AE1115" s="2"/>
    </row>
    <row r="1116" spans="1:31" ht="60" x14ac:dyDescent="0.25">
      <c r="A1116" s="2" t="s">
        <v>333</v>
      </c>
      <c r="B1116" s="3">
        <v>6</v>
      </c>
      <c r="C1116" s="3">
        <v>165</v>
      </c>
      <c r="D1116" s="3" t="s">
        <v>341</v>
      </c>
      <c r="E1116" s="3" t="str">
        <f>_xlfn.XLOOKUP(Tbl_BalanceHistory[[#This Row],[RespAgy]],Tbl_Agencies[Agy Code],Tbl_Agencies[Agy Sort])</f>
        <v>073000</v>
      </c>
      <c r="F1116" s="2" t="str">
        <f>Tbl_BalanceHistory[[#This Row],[RespAgy]]&amp;": "&amp;Tbl_BalanceHistory[[#This Row],[RespAgency]]</f>
        <v>165: Department of Housing and Community Development</v>
      </c>
      <c r="G1116" s="3">
        <v>165</v>
      </c>
      <c r="H1116" s="3" t="s">
        <v>341</v>
      </c>
      <c r="I1116" s="3" t="str">
        <f>_xlfn.XLOOKUP(Tbl_BalanceHistory[[#This Row],[AgyCode]],Tbl_Agencies[Agy Code],Tbl_Agencies[Agy Sort])</f>
        <v>073000</v>
      </c>
      <c r="J1116" s="2" t="str">
        <f>Tbl_BalanceHistory[[#This Row],[AgyCode]]&amp;": "&amp;Tbl_BalanceHistory[[#This Row],[Agency Name]]</f>
        <v>165: Department of Housing and Community Development</v>
      </c>
      <c r="K1116" s="1">
        <v>2014</v>
      </c>
      <c r="L1116" s="3">
        <v>701</v>
      </c>
      <c r="M1116" s="3" t="s">
        <v>88</v>
      </c>
      <c r="N1116" s="2" t="str">
        <f>Tbl_BalanceHistory[[#This Row],[ProgramCode]]&amp;": "&amp;Tbl_BalanceHistory[[#This Row],[Program Name]]</f>
        <v>701: Governmental Affairs Services</v>
      </c>
      <c r="O1116" s="3" t="s">
        <v>1730</v>
      </c>
      <c r="P1116" s="1" t="str">
        <f>IF(Tbl_BalanceHistory[[#This Row],[FundCode]]="0100","GF",IF(Tbl_BalanceHistory[[#This Row],[FundCode]]="01000","GF","Hi Ed / OCR"))</f>
        <v>GF</v>
      </c>
      <c r="Q1116" s="5">
        <v>339624</v>
      </c>
      <c r="R1116" s="5">
        <v>339623.76</v>
      </c>
      <c r="S1116" s="5">
        <v>0</v>
      </c>
      <c r="T1116" s="5">
        <v>0</v>
      </c>
      <c r="U1116" s="3"/>
      <c r="V1116" s="5">
        <v>0</v>
      </c>
      <c r="W1116" s="5">
        <v>0</v>
      </c>
      <c r="X1116" s="5"/>
      <c r="Y1116" s="5"/>
      <c r="Z1116" s="5">
        <f>Tbl_BalanceHistory[[#This Row],[Discretionary Recommended - Pre 2022]]+Tbl_BalanceHistory[[#This Row],[Discretionary Balance Recommended: Policy]]+Tbl_BalanceHistory[[#This Row],[Discretionary Balance Recommended: Commitments]]</f>
        <v>0</v>
      </c>
      <c r="AA1116" s="5">
        <f>Tbl_BalanceHistory[[#This Row],[Discretionary Balance]]-Tbl_BalanceHistory[[#This Row],[Discretionary Reappropriation]]</f>
        <v>0</v>
      </c>
      <c r="AB1116" s="2"/>
      <c r="AC1116" s="2"/>
      <c r="AD1116" s="2"/>
      <c r="AE1116" s="2"/>
    </row>
    <row r="1117" spans="1:31" ht="60" x14ac:dyDescent="0.25">
      <c r="A1117" s="2" t="s">
        <v>333</v>
      </c>
      <c r="B1117" s="3">
        <v>6</v>
      </c>
      <c r="C1117" s="3">
        <v>165</v>
      </c>
      <c r="D1117" s="3" t="s">
        <v>341</v>
      </c>
      <c r="E1117" s="3" t="str">
        <f>_xlfn.XLOOKUP(Tbl_BalanceHistory[[#This Row],[RespAgy]],Tbl_Agencies[Agy Code],Tbl_Agencies[Agy Sort])</f>
        <v>073000</v>
      </c>
      <c r="F1117" s="2" t="str">
        <f>Tbl_BalanceHistory[[#This Row],[RespAgy]]&amp;": "&amp;Tbl_BalanceHistory[[#This Row],[RespAgency]]</f>
        <v>165: Department of Housing and Community Development</v>
      </c>
      <c r="G1117" s="3">
        <v>165</v>
      </c>
      <c r="H1117" s="3" t="s">
        <v>341</v>
      </c>
      <c r="I1117" s="3" t="str">
        <f>_xlfn.XLOOKUP(Tbl_BalanceHistory[[#This Row],[AgyCode]],Tbl_Agencies[Agy Code],Tbl_Agencies[Agy Sort])</f>
        <v>073000</v>
      </c>
      <c r="J1117" s="2" t="str">
        <f>Tbl_BalanceHistory[[#This Row],[AgyCode]]&amp;": "&amp;Tbl_BalanceHistory[[#This Row],[Agency Name]]</f>
        <v>165: Department of Housing and Community Development</v>
      </c>
      <c r="K1117" s="1">
        <v>2015</v>
      </c>
      <c r="L1117" s="3">
        <v>701</v>
      </c>
      <c r="M1117" s="3" t="s">
        <v>88</v>
      </c>
      <c r="N1117" s="2" t="str">
        <f>Tbl_BalanceHistory[[#This Row],[ProgramCode]]&amp;": "&amp;Tbl_BalanceHistory[[#This Row],[Program Name]]</f>
        <v>701: Governmental Affairs Services</v>
      </c>
      <c r="O1117" s="3" t="s">
        <v>1730</v>
      </c>
      <c r="P1117" s="1" t="str">
        <f>IF(Tbl_BalanceHistory[[#This Row],[FundCode]]="0100","GF",IF(Tbl_BalanceHistory[[#This Row],[FundCode]]="01000","GF","Hi Ed / OCR"))</f>
        <v>GF</v>
      </c>
      <c r="Q1117" s="5">
        <v>374624</v>
      </c>
      <c r="R1117" s="5">
        <v>374623</v>
      </c>
      <c r="S1117" s="5">
        <v>0</v>
      </c>
      <c r="T1117" s="5">
        <v>0</v>
      </c>
      <c r="U1117" s="3"/>
      <c r="V1117" s="5">
        <v>0</v>
      </c>
      <c r="W1117" s="5">
        <v>0</v>
      </c>
      <c r="X1117" s="5"/>
      <c r="Y1117" s="5"/>
      <c r="Z1117" s="5">
        <f>Tbl_BalanceHistory[[#This Row],[Discretionary Recommended - Pre 2022]]+Tbl_BalanceHistory[[#This Row],[Discretionary Balance Recommended: Policy]]+Tbl_BalanceHistory[[#This Row],[Discretionary Balance Recommended: Commitments]]</f>
        <v>0</v>
      </c>
      <c r="AA1117" s="5">
        <f>Tbl_BalanceHistory[[#This Row],[Discretionary Balance]]-Tbl_BalanceHistory[[#This Row],[Discretionary Reappropriation]]</f>
        <v>0</v>
      </c>
      <c r="AB1117" s="2"/>
      <c r="AC1117" s="2"/>
      <c r="AD1117" s="2"/>
      <c r="AE1117" s="2"/>
    </row>
    <row r="1118" spans="1:31" ht="60" x14ac:dyDescent="0.25">
      <c r="A1118" s="2" t="s">
        <v>333</v>
      </c>
      <c r="B1118" s="3">
        <v>6</v>
      </c>
      <c r="C1118" s="3">
        <v>165</v>
      </c>
      <c r="D1118" s="3" t="s">
        <v>341</v>
      </c>
      <c r="E1118" s="3" t="str">
        <f>_xlfn.XLOOKUP(Tbl_BalanceHistory[[#This Row],[RespAgy]],Tbl_Agencies[Agy Code],Tbl_Agencies[Agy Sort])</f>
        <v>073000</v>
      </c>
      <c r="F1118" s="2" t="str">
        <f>Tbl_BalanceHistory[[#This Row],[RespAgy]]&amp;": "&amp;Tbl_BalanceHistory[[#This Row],[RespAgency]]</f>
        <v>165: Department of Housing and Community Development</v>
      </c>
      <c r="G1118" s="3">
        <v>165</v>
      </c>
      <c r="H1118" s="3" t="s">
        <v>341</v>
      </c>
      <c r="I1118" s="3" t="str">
        <f>_xlfn.XLOOKUP(Tbl_BalanceHistory[[#This Row],[AgyCode]],Tbl_Agencies[Agy Code],Tbl_Agencies[Agy Sort])</f>
        <v>073000</v>
      </c>
      <c r="J1118" s="2" t="str">
        <f>Tbl_BalanceHistory[[#This Row],[AgyCode]]&amp;": "&amp;Tbl_BalanceHistory[[#This Row],[Agency Name]]</f>
        <v>165: Department of Housing and Community Development</v>
      </c>
      <c r="K1118" s="1">
        <v>2016</v>
      </c>
      <c r="L1118" s="3">
        <v>701</v>
      </c>
      <c r="M1118" s="3" t="s">
        <v>88</v>
      </c>
      <c r="N1118" s="2" t="str">
        <f>Tbl_BalanceHistory[[#This Row],[ProgramCode]]&amp;": "&amp;Tbl_BalanceHistory[[#This Row],[Program Name]]</f>
        <v>701: Governmental Affairs Services</v>
      </c>
      <c r="O1118" s="3" t="s">
        <v>1730</v>
      </c>
      <c r="P1118" s="1" t="str">
        <f>IF(Tbl_BalanceHistory[[#This Row],[FundCode]]="0100","GF",IF(Tbl_BalanceHistory[[#This Row],[FundCode]]="01000","GF","Hi Ed / OCR"))</f>
        <v>GF</v>
      </c>
      <c r="Q1118" s="5">
        <v>339624</v>
      </c>
      <c r="R1118" s="5">
        <v>339623.61</v>
      </c>
      <c r="S1118" s="5">
        <v>0</v>
      </c>
      <c r="T1118" s="5">
        <v>0</v>
      </c>
      <c r="U1118" s="3"/>
      <c r="V1118" s="5">
        <v>0</v>
      </c>
      <c r="W1118" s="5">
        <v>0</v>
      </c>
      <c r="X1118" s="5"/>
      <c r="Y1118" s="5"/>
      <c r="Z1118" s="5">
        <f>Tbl_BalanceHistory[[#This Row],[Discretionary Recommended - Pre 2022]]+Tbl_BalanceHistory[[#This Row],[Discretionary Balance Recommended: Policy]]+Tbl_BalanceHistory[[#This Row],[Discretionary Balance Recommended: Commitments]]</f>
        <v>0</v>
      </c>
      <c r="AA1118" s="5">
        <f>Tbl_BalanceHistory[[#This Row],[Discretionary Balance]]-Tbl_BalanceHistory[[#This Row],[Discretionary Reappropriation]]</f>
        <v>0</v>
      </c>
      <c r="AB1118" s="2"/>
      <c r="AC1118" s="2"/>
      <c r="AD1118" s="2"/>
      <c r="AE1118" s="2"/>
    </row>
    <row r="1119" spans="1:31" ht="60" x14ac:dyDescent="0.25">
      <c r="A1119" s="2" t="s">
        <v>333</v>
      </c>
      <c r="B1119" s="3">
        <v>6</v>
      </c>
      <c r="C1119" s="3">
        <v>165</v>
      </c>
      <c r="D1119" s="3" t="s">
        <v>341</v>
      </c>
      <c r="E1119" s="3" t="str">
        <f>_xlfn.XLOOKUP(Tbl_BalanceHistory[[#This Row],[RespAgy]],Tbl_Agencies[Agy Code],Tbl_Agencies[Agy Sort])</f>
        <v>073000</v>
      </c>
      <c r="F1119" s="2" t="str">
        <f>Tbl_BalanceHistory[[#This Row],[RespAgy]]&amp;": "&amp;Tbl_BalanceHistory[[#This Row],[RespAgency]]</f>
        <v>165: Department of Housing and Community Development</v>
      </c>
      <c r="G1119" s="3">
        <v>165</v>
      </c>
      <c r="H1119" s="3" t="s">
        <v>341</v>
      </c>
      <c r="I1119" s="3" t="str">
        <f>_xlfn.XLOOKUP(Tbl_BalanceHistory[[#This Row],[AgyCode]],Tbl_Agencies[Agy Code],Tbl_Agencies[Agy Sort])</f>
        <v>073000</v>
      </c>
      <c r="J1119" s="2" t="str">
        <f>Tbl_BalanceHistory[[#This Row],[AgyCode]]&amp;": "&amp;Tbl_BalanceHistory[[#This Row],[Agency Name]]</f>
        <v>165: Department of Housing and Community Development</v>
      </c>
      <c r="K1119" s="1">
        <v>2017</v>
      </c>
      <c r="L1119" s="3">
        <v>701</v>
      </c>
      <c r="M1119" s="3" t="s">
        <v>88</v>
      </c>
      <c r="N1119" s="2" t="str">
        <f>Tbl_BalanceHistory[[#This Row],[ProgramCode]]&amp;": "&amp;Tbl_BalanceHistory[[#This Row],[Program Name]]</f>
        <v>701: Governmental Affairs Services</v>
      </c>
      <c r="O1119" s="3" t="s">
        <v>886</v>
      </c>
      <c r="P1119" s="1" t="str">
        <f>IF(Tbl_BalanceHistory[[#This Row],[FundCode]]="0100","GF",IF(Tbl_BalanceHistory[[#This Row],[FundCode]]="01000","GF","Hi Ed / OCR"))</f>
        <v>GF</v>
      </c>
      <c r="Q1119" s="5">
        <v>339624</v>
      </c>
      <c r="R1119" s="5">
        <v>339623.6</v>
      </c>
      <c r="S1119" s="5">
        <v>0</v>
      </c>
      <c r="T1119" s="5">
        <v>0</v>
      </c>
      <c r="U1119" s="3"/>
      <c r="V1119" s="5">
        <v>0</v>
      </c>
      <c r="W1119" s="5">
        <v>0</v>
      </c>
      <c r="X1119" s="5"/>
      <c r="Y1119" s="5"/>
      <c r="Z1119" s="5">
        <f>Tbl_BalanceHistory[[#This Row],[Discretionary Recommended - Pre 2022]]+Tbl_BalanceHistory[[#This Row],[Discretionary Balance Recommended: Policy]]+Tbl_BalanceHistory[[#This Row],[Discretionary Balance Recommended: Commitments]]</f>
        <v>0</v>
      </c>
      <c r="AA1119" s="5">
        <f>Tbl_BalanceHistory[[#This Row],[Discretionary Balance]]-Tbl_BalanceHistory[[#This Row],[Discretionary Reappropriation]]</f>
        <v>0</v>
      </c>
      <c r="AB1119" s="2"/>
      <c r="AC1119" s="2"/>
      <c r="AD1119" s="2"/>
      <c r="AE1119" s="2"/>
    </row>
    <row r="1120" spans="1:31" ht="60" x14ac:dyDescent="0.25">
      <c r="A1120" s="2" t="s">
        <v>333</v>
      </c>
      <c r="B1120" s="3">
        <v>6</v>
      </c>
      <c r="C1120" s="3">
        <v>165</v>
      </c>
      <c r="D1120" s="3" t="s">
        <v>341</v>
      </c>
      <c r="E1120" s="3" t="str">
        <f>_xlfn.XLOOKUP(Tbl_BalanceHistory[[#This Row],[RespAgy]],Tbl_Agencies[Agy Code],Tbl_Agencies[Agy Sort])</f>
        <v>073000</v>
      </c>
      <c r="F1120" s="2" t="str">
        <f>Tbl_BalanceHistory[[#This Row],[RespAgy]]&amp;": "&amp;Tbl_BalanceHistory[[#This Row],[RespAgency]]</f>
        <v>165: Department of Housing and Community Development</v>
      </c>
      <c r="G1120" s="3">
        <v>165</v>
      </c>
      <c r="H1120" s="3" t="s">
        <v>341</v>
      </c>
      <c r="I1120" s="3" t="str">
        <f>_xlfn.XLOOKUP(Tbl_BalanceHistory[[#This Row],[AgyCode]],Tbl_Agencies[Agy Code],Tbl_Agencies[Agy Sort])</f>
        <v>073000</v>
      </c>
      <c r="J1120" s="2" t="str">
        <f>Tbl_BalanceHistory[[#This Row],[AgyCode]]&amp;": "&amp;Tbl_BalanceHistory[[#This Row],[Agency Name]]</f>
        <v>165: Department of Housing and Community Development</v>
      </c>
      <c r="K1120" s="1">
        <v>2018</v>
      </c>
      <c r="L1120" s="3">
        <v>701</v>
      </c>
      <c r="M1120" s="3" t="s">
        <v>88</v>
      </c>
      <c r="N1120" s="2" t="str">
        <f>Tbl_BalanceHistory[[#This Row],[ProgramCode]]&amp;": "&amp;Tbl_BalanceHistory[[#This Row],[Program Name]]</f>
        <v>701: Governmental Affairs Services</v>
      </c>
      <c r="O1120" s="3" t="s">
        <v>886</v>
      </c>
      <c r="P1120" s="1" t="str">
        <f>IF(Tbl_BalanceHistory[[#This Row],[FundCode]]="0100","GF",IF(Tbl_BalanceHistory[[#This Row],[FundCode]]="01000","GF","Hi Ed / OCR"))</f>
        <v>GF</v>
      </c>
      <c r="Q1120" s="5">
        <v>339624</v>
      </c>
      <c r="R1120" s="5">
        <v>339623.71</v>
      </c>
      <c r="S1120" s="5">
        <v>0</v>
      </c>
      <c r="T1120" s="5">
        <v>0</v>
      </c>
      <c r="U1120" s="3"/>
      <c r="V1120" s="5">
        <v>0</v>
      </c>
      <c r="W1120" s="5">
        <v>0</v>
      </c>
      <c r="X1120" s="5"/>
      <c r="Y1120" s="5"/>
      <c r="Z1120" s="5">
        <f>Tbl_BalanceHistory[[#This Row],[Discretionary Recommended - Pre 2022]]+Tbl_BalanceHistory[[#This Row],[Discretionary Balance Recommended: Policy]]+Tbl_BalanceHistory[[#This Row],[Discretionary Balance Recommended: Commitments]]</f>
        <v>0</v>
      </c>
      <c r="AA1120" s="5">
        <f>Tbl_BalanceHistory[[#This Row],[Discretionary Balance]]-Tbl_BalanceHistory[[#This Row],[Discretionary Reappropriation]]</f>
        <v>0</v>
      </c>
      <c r="AB1120" s="2"/>
      <c r="AC1120" s="2"/>
      <c r="AD1120" s="2"/>
      <c r="AE1120" s="2"/>
    </row>
    <row r="1121" spans="1:31" ht="60" x14ac:dyDescent="0.25">
      <c r="A1121" s="2" t="s">
        <v>333</v>
      </c>
      <c r="B1121" s="3">
        <v>6</v>
      </c>
      <c r="C1121" s="3">
        <v>165</v>
      </c>
      <c r="D1121" s="3" t="s">
        <v>341</v>
      </c>
      <c r="E1121" s="3" t="str">
        <f>_xlfn.XLOOKUP(Tbl_BalanceHistory[[#This Row],[RespAgy]],Tbl_Agencies[Agy Code],Tbl_Agencies[Agy Sort])</f>
        <v>073000</v>
      </c>
      <c r="F1121" s="2" t="str">
        <f>Tbl_BalanceHistory[[#This Row],[RespAgy]]&amp;": "&amp;Tbl_BalanceHistory[[#This Row],[RespAgency]]</f>
        <v>165: Department of Housing and Community Development</v>
      </c>
      <c r="G1121" s="3">
        <v>165</v>
      </c>
      <c r="H1121" s="3" t="s">
        <v>341</v>
      </c>
      <c r="I1121" s="3" t="str">
        <f>_xlfn.XLOOKUP(Tbl_BalanceHistory[[#This Row],[AgyCode]],Tbl_Agencies[Agy Code],Tbl_Agencies[Agy Sort])</f>
        <v>073000</v>
      </c>
      <c r="J1121" s="2" t="str">
        <f>Tbl_BalanceHistory[[#This Row],[AgyCode]]&amp;": "&amp;Tbl_BalanceHistory[[#This Row],[Agency Name]]</f>
        <v>165: Department of Housing and Community Development</v>
      </c>
      <c r="K1121" s="1">
        <v>2019</v>
      </c>
      <c r="L1121" s="3">
        <v>701</v>
      </c>
      <c r="M1121" s="3" t="s">
        <v>88</v>
      </c>
      <c r="N1121" s="2" t="str">
        <f>Tbl_BalanceHistory[[#This Row],[ProgramCode]]&amp;": "&amp;Tbl_BalanceHistory[[#This Row],[Program Name]]</f>
        <v>701: Governmental Affairs Services</v>
      </c>
      <c r="O1121" s="3" t="s">
        <v>886</v>
      </c>
      <c r="P1121" s="1" t="str">
        <f>IF(Tbl_BalanceHistory[[#This Row],[FundCode]]="0100","GF",IF(Tbl_BalanceHistory[[#This Row],[FundCode]]="01000","GF","Hi Ed / OCR"))</f>
        <v>GF</v>
      </c>
      <c r="Q1121" s="5">
        <v>350291</v>
      </c>
      <c r="R1121" s="5">
        <v>350290.97</v>
      </c>
      <c r="S1121" s="5">
        <v>0.03</v>
      </c>
      <c r="T1121" s="5">
        <v>0</v>
      </c>
      <c r="U1121" s="3"/>
      <c r="V1121" s="5">
        <v>0.03</v>
      </c>
      <c r="W1121" s="5">
        <v>0</v>
      </c>
      <c r="X1121" s="5"/>
      <c r="Y1121" s="5"/>
      <c r="Z1121" s="5">
        <f>Tbl_BalanceHistory[[#This Row],[Discretionary Recommended - Pre 2022]]+Tbl_BalanceHistory[[#This Row],[Discretionary Balance Recommended: Policy]]+Tbl_BalanceHistory[[#This Row],[Discretionary Balance Recommended: Commitments]]</f>
        <v>0</v>
      </c>
      <c r="AA1121" s="5">
        <f>Tbl_BalanceHistory[[#This Row],[Discretionary Balance]]-Tbl_BalanceHistory[[#This Row],[Discretionary Reappropriation]]</f>
        <v>0.03</v>
      </c>
      <c r="AB1121" s="2"/>
      <c r="AC1121" s="2"/>
      <c r="AD1121" s="2"/>
      <c r="AE1121" s="2"/>
    </row>
    <row r="1122" spans="1:31" ht="60" x14ac:dyDescent="0.25">
      <c r="A1122" s="2" t="s">
        <v>333</v>
      </c>
      <c r="B1122" s="3">
        <v>6</v>
      </c>
      <c r="C1122" s="3">
        <v>165</v>
      </c>
      <c r="D1122" s="3" t="s">
        <v>341</v>
      </c>
      <c r="E1122" s="3" t="str">
        <f>_xlfn.XLOOKUP(Tbl_BalanceHistory[[#This Row],[RespAgy]],Tbl_Agencies[Agy Code],Tbl_Agencies[Agy Sort])</f>
        <v>073000</v>
      </c>
      <c r="F1122" s="2" t="str">
        <f>Tbl_BalanceHistory[[#This Row],[RespAgy]]&amp;": "&amp;Tbl_BalanceHistory[[#This Row],[RespAgency]]</f>
        <v>165: Department of Housing and Community Development</v>
      </c>
      <c r="G1122" s="3">
        <v>165</v>
      </c>
      <c r="H1122" s="3" t="s">
        <v>341</v>
      </c>
      <c r="I1122" s="3" t="str">
        <f>_xlfn.XLOOKUP(Tbl_BalanceHistory[[#This Row],[AgyCode]],Tbl_Agencies[Agy Code],Tbl_Agencies[Agy Sort])</f>
        <v>073000</v>
      </c>
      <c r="J1122" s="2" t="str">
        <f>Tbl_BalanceHistory[[#This Row],[AgyCode]]&amp;": "&amp;Tbl_BalanceHistory[[#This Row],[Agency Name]]</f>
        <v>165: Department of Housing and Community Development</v>
      </c>
      <c r="K1122" s="1">
        <v>2020</v>
      </c>
      <c r="L1122" s="3">
        <v>701</v>
      </c>
      <c r="M1122" s="3" t="s">
        <v>88</v>
      </c>
      <c r="N1122" s="2" t="str">
        <f>Tbl_BalanceHistory[[#This Row],[ProgramCode]]&amp;": "&amp;Tbl_BalanceHistory[[#This Row],[Program Name]]</f>
        <v>701: Governmental Affairs Services</v>
      </c>
      <c r="O1122" s="3" t="s">
        <v>886</v>
      </c>
      <c r="P1122" s="1" t="str">
        <f>IF(Tbl_BalanceHistory[[#This Row],[FundCode]]="0100","GF",IF(Tbl_BalanceHistory[[#This Row],[FundCode]]="01000","GF","Hi Ed / OCR"))</f>
        <v>GF</v>
      </c>
      <c r="Q1122" s="5">
        <v>350291</v>
      </c>
      <c r="R1122" s="5">
        <v>348470.39</v>
      </c>
      <c r="S1122" s="5">
        <v>1820.61</v>
      </c>
      <c r="T1122" s="5">
        <v>0</v>
      </c>
      <c r="U1122" s="3"/>
      <c r="V1122" s="5">
        <v>1820.61</v>
      </c>
      <c r="W1122" s="5">
        <v>0</v>
      </c>
      <c r="X1122" s="5"/>
      <c r="Y1122" s="5"/>
      <c r="Z1122" s="5">
        <f>Tbl_BalanceHistory[[#This Row],[Discretionary Recommended - Pre 2022]]+Tbl_BalanceHistory[[#This Row],[Discretionary Balance Recommended: Policy]]+Tbl_BalanceHistory[[#This Row],[Discretionary Balance Recommended: Commitments]]</f>
        <v>0</v>
      </c>
      <c r="AA1122" s="5">
        <f>Tbl_BalanceHistory[[#This Row],[Discretionary Balance]]-Tbl_BalanceHistory[[#This Row],[Discretionary Reappropriation]]</f>
        <v>1820.61</v>
      </c>
      <c r="AB1122" s="2"/>
      <c r="AC1122" s="2"/>
      <c r="AD1122" s="2"/>
      <c r="AE1122" s="2" t="s">
        <v>1874</v>
      </c>
    </row>
    <row r="1123" spans="1:31" ht="60" x14ac:dyDescent="0.25">
      <c r="A1123" s="2" t="s">
        <v>333</v>
      </c>
      <c r="B1123" s="3">
        <v>6</v>
      </c>
      <c r="C1123" s="3">
        <v>165</v>
      </c>
      <c r="D1123" s="3" t="s">
        <v>341</v>
      </c>
      <c r="E1123" s="3" t="str">
        <f>_xlfn.XLOOKUP(Tbl_BalanceHistory[[#This Row],[RespAgy]],Tbl_Agencies[Agy Code],Tbl_Agencies[Agy Sort])</f>
        <v>073000</v>
      </c>
      <c r="F1123" s="2" t="str">
        <f>Tbl_BalanceHistory[[#This Row],[RespAgy]]&amp;": "&amp;Tbl_BalanceHistory[[#This Row],[RespAgency]]</f>
        <v>165: Department of Housing and Community Development</v>
      </c>
      <c r="G1123" s="3">
        <v>165</v>
      </c>
      <c r="H1123" s="3" t="s">
        <v>341</v>
      </c>
      <c r="I1123" s="3" t="str">
        <f>_xlfn.XLOOKUP(Tbl_BalanceHistory[[#This Row],[AgyCode]],Tbl_Agencies[Agy Code],Tbl_Agencies[Agy Sort])</f>
        <v>073000</v>
      </c>
      <c r="J1123" s="2" t="str">
        <f>Tbl_BalanceHistory[[#This Row],[AgyCode]]&amp;": "&amp;Tbl_BalanceHistory[[#This Row],[Agency Name]]</f>
        <v>165: Department of Housing and Community Development</v>
      </c>
      <c r="K1123" s="1">
        <v>2021</v>
      </c>
      <c r="L1123" s="3">
        <v>701</v>
      </c>
      <c r="M1123" s="3" t="s">
        <v>88</v>
      </c>
      <c r="N1123" s="2" t="str">
        <f>Tbl_BalanceHistory[[#This Row],[ProgramCode]]&amp;": "&amp;Tbl_BalanceHistory[[#This Row],[Program Name]]</f>
        <v>701: Governmental Affairs Services</v>
      </c>
      <c r="O1123" s="3" t="s">
        <v>886</v>
      </c>
      <c r="P1123" s="1" t="str">
        <f>IF(Tbl_BalanceHistory[[#This Row],[FundCode]]="0100","GF",IF(Tbl_BalanceHistory[[#This Row],[FundCode]]="01000","GF","Hi Ed / OCR"))</f>
        <v>GF</v>
      </c>
      <c r="Q1123" s="5">
        <v>364081</v>
      </c>
      <c r="R1123" s="5">
        <v>335352.18</v>
      </c>
      <c r="S1123" s="5">
        <v>28728.82</v>
      </c>
      <c r="T1123" s="5">
        <v>0</v>
      </c>
      <c r="U1123" s="3"/>
      <c r="V1123" s="5">
        <v>28728.82</v>
      </c>
      <c r="W1123" s="5">
        <v>0</v>
      </c>
      <c r="X1123" s="5"/>
      <c r="Y1123" s="5"/>
      <c r="Z1123" s="5">
        <f>Tbl_BalanceHistory[[#This Row],[Discretionary Recommended - Pre 2022]]+Tbl_BalanceHistory[[#This Row],[Discretionary Balance Recommended: Policy]]+Tbl_BalanceHistory[[#This Row],[Discretionary Balance Recommended: Commitments]]</f>
        <v>0</v>
      </c>
      <c r="AA1123" s="5">
        <f>Tbl_BalanceHistory[[#This Row],[Discretionary Balance]]-Tbl_BalanceHistory[[#This Row],[Discretionary Reappropriation]]</f>
        <v>28728.82</v>
      </c>
      <c r="AB1123" s="2" t="s">
        <v>1831</v>
      </c>
      <c r="AC1123" s="2"/>
      <c r="AD1123" s="2"/>
      <c r="AE1123" s="2"/>
    </row>
    <row r="1124" spans="1:31" ht="60" x14ac:dyDescent="0.25">
      <c r="A1124" s="2" t="s">
        <v>333</v>
      </c>
      <c r="B1124" s="3">
        <v>6</v>
      </c>
      <c r="C1124" s="3">
        <v>165</v>
      </c>
      <c r="D1124" s="3" t="s">
        <v>341</v>
      </c>
      <c r="E1124" s="3" t="str">
        <f>_xlfn.XLOOKUP(Tbl_BalanceHistory[[#This Row],[RespAgy]],Tbl_Agencies[Agy Code],Tbl_Agencies[Agy Sort])</f>
        <v>073000</v>
      </c>
      <c r="F1124" s="2" t="str">
        <f>Tbl_BalanceHistory[[#This Row],[RespAgy]]&amp;": "&amp;Tbl_BalanceHistory[[#This Row],[RespAgency]]</f>
        <v>165: Department of Housing and Community Development</v>
      </c>
      <c r="G1124" s="3">
        <v>165</v>
      </c>
      <c r="H1124" s="3" t="s">
        <v>341</v>
      </c>
      <c r="I1124" s="3" t="str">
        <f>_xlfn.XLOOKUP(Tbl_BalanceHistory[[#This Row],[AgyCode]],Tbl_Agencies[Agy Code],Tbl_Agencies[Agy Sort])</f>
        <v>073000</v>
      </c>
      <c r="J1124" s="2" t="str">
        <f>Tbl_BalanceHistory[[#This Row],[AgyCode]]&amp;": "&amp;Tbl_BalanceHistory[[#This Row],[Agency Name]]</f>
        <v>165: Department of Housing and Community Development</v>
      </c>
      <c r="K1124" s="1">
        <v>2022</v>
      </c>
      <c r="L1124" s="3">
        <v>701</v>
      </c>
      <c r="M1124" s="3" t="s">
        <v>88</v>
      </c>
      <c r="N1124" s="2" t="str">
        <f>Tbl_BalanceHistory[[#This Row],[ProgramCode]]&amp;": "&amp;Tbl_BalanceHistory[[#This Row],[Program Name]]</f>
        <v>701: Governmental Affairs Services</v>
      </c>
      <c r="O1124" s="3" t="s">
        <v>886</v>
      </c>
      <c r="P1124" s="1" t="str">
        <f>IF(Tbl_BalanceHistory[[#This Row],[FundCode]]="0100","GF",IF(Tbl_BalanceHistory[[#This Row],[FundCode]]="01000","GF","Hi Ed / OCR"))</f>
        <v>GF</v>
      </c>
      <c r="Q1124" s="5">
        <v>364081</v>
      </c>
      <c r="R1124" s="5">
        <v>342326.09</v>
      </c>
      <c r="S1124" s="5">
        <v>21754.91</v>
      </c>
      <c r="T1124" s="5">
        <v>0</v>
      </c>
      <c r="U1124" s="3"/>
      <c r="V1124" s="5">
        <v>21754.91</v>
      </c>
      <c r="W1124" s="5"/>
      <c r="X1124" s="5">
        <v>0</v>
      </c>
      <c r="Y1124" s="5">
        <v>0</v>
      </c>
      <c r="Z1124" s="5">
        <f>Tbl_BalanceHistory[[#This Row],[Discretionary Recommended - Pre 2022]]+Tbl_BalanceHistory[[#This Row],[Discretionary Balance Recommended: Policy]]+Tbl_BalanceHistory[[#This Row],[Discretionary Balance Recommended: Commitments]]</f>
        <v>0</v>
      </c>
      <c r="AA1124" s="5">
        <f>Tbl_BalanceHistory[[#This Row],[Discretionary Balance]]-Tbl_BalanceHistory[[#This Row],[Discretionary Reappropriation]]</f>
        <v>21754.91</v>
      </c>
      <c r="AB1124" s="2"/>
      <c r="AC1124" s="2"/>
      <c r="AD1124" s="2"/>
      <c r="AE1124" s="2"/>
    </row>
    <row r="1125" spans="1:31" ht="60" x14ac:dyDescent="0.25">
      <c r="A1125" s="2" t="s">
        <v>333</v>
      </c>
      <c r="B1125" s="3">
        <v>6</v>
      </c>
      <c r="C1125" s="3">
        <v>165</v>
      </c>
      <c r="D1125" s="3" t="s">
        <v>341</v>
      </c>
      <c r="E1125" s="3" t="str">
        <f>_xlfn.XLOOKUP(Tbl_BalanceHistory[[#This Row],[RespAgy]],Tbl_Agencies[Agy Code],Tbl_Agencies[Agy Sort])</f>
        <v>073000</v>
      </c>
      <c r="F1125" s="2" t="str">
        <f>Tbl_BalanceHistory[[#This Row],[RespAgy]]&amp;": "&amp;Tbl_BalanceHistory[[#This Row],[RespAgency]]</f>
        <v>165: Department of Housing and Community Development</v>
      </c>
      <c r="G1125" s="3">
        <v>165</v>
      </c>
      <c r="H1125" s="3" t="s">
        <v>341</v>
      </c>
      <c r="I1125" s="3" t="str">
        <f>_xlfn.XLOOKUP(Tbl_BalanceHistory[[#This Row],[AgyCode]],Tbl_Agencies[Agy Code],Tbl_Agencies[Agy Sort])</f>
        <v>073000</v>
      </c>
      <c r="J1125" s="2" t="str">
        <f>Tbl_BalanceHistory[[#This Row],[AgyCode]]&amp;": "&amp;Tbl_BalanceHistory[[#This Row],[Agency Name]]</f>
        <v>165: Department of Housing and Community Development</v>
      </c>
      <c r="K1125" s="1">
        <v>2023</v>
      </c>
      <c r="L1125" s="3">
        <v>701</v>
      </c>
      <c r="M1125" s="3" t="s">
        <v>88</v>
      </c>
      <c r="N1125" s="2" t="str">
        <f>Tbl_BalanceHistory[[#This Row],[ProgramCode]]&amp;": "&amp;Tbl_BalanceHistory[[#This Row],[Program Name]]</f>
        <v>701: Governmental Affairs Services</v>
      </c>
      <c r="O1125" s="3" t="s">
        <v>886</v>
      </c>
      <c r="P1125" s="1" t="str">
        <f>IF(Tbl_BalanceHistory[[#This Row],[FundCode]]="0100","GF",IF(Tbl_BalanceHistory[[#This Row],[FundCode]]="01000","GF","Hi Ed / OCR"))</f>
        <v>GF</v>
      </c>
      <c r="Q1125" s="5">
        <v>377482</v>
      </c>
      <c r="R1125" s="5">
        <v>333350.88</v>
      </c>
      <c r="S1125" s="5">
        <v>44131.12</v>
      </c>
      <c r="T1125" s="5">
        <v>0</v>
      </c>
      <c r="U1125" s="3"/>
      <c r="V1125" s="5">
        <v>44131.12</v>
      </c>
      <c r="W1125" s="5">
        <v>0</v>
      </c>
      <c r="X1125" s="5">
        <v>0</v>
      </c>
      <c r="Y1125" s="5">
        <v>0</v>
      </c>
      <c r="Z1125" s="5">
        <v>0</v>
      </c>
      <c r="AA1125" s="5">
        <v>44131.12</v>
      </c>
      <c r="AB1125" s="2"/>
      <c r="AC1125" s="2"/>
      <c r="AD1125" s="2"/>
      <c r="AE1125" s="2" t="s">
        <v>2385</v>
      </c>
    </row>
    <row r="1126" spans="1:31" ht="60" x14ac:dyDescent="0.25">
      <c r="A1126" s="2" t="s">
        <v>333</v>
      </c>
      <c r="B1126" s="3">
        <v>6</v>
      </c>
      <c r="C1126" s="3">
        <v>165</v>
      </c>
      <c r="D1126" s="3" t="s">
        <v>341</v>
      </c>
      <c r="E1126" s="3" t="str">
        <f>_xlfn.XLOOKUP(Tbl_BalanceHistory[[#This Row],[RespAgy]],Tbl_Agencies[Agy Code],Tbl_Agencies[Agy Sort])</f>
        <v>073000</v>
      </c>
      <c r="F1126" s="2" t="str">
        <f>Tbl_BalanceHistory[[#This Row],[RespAgy]]&amp;": "&amp;Tbl_BalanceHistory[[#This Row],[RespAgency]]</f>
        <v>165: Department of Housing and Community Development</v>
      </c>
      <c r="G1126" s="3">
        <v>165</v>
      </c>
      <c r="H1126" s="3" t="s">
        <v>341</v>
      </c>
      <c r="I1126" s="3" t="str">
        <f>_xlfn.XLOOKUP(Tbl_BalanceHistory[[#This Row],[AgyCode]],Tbl_Agencies[Agy Code],Tbl_Agencies[Agy Sort])</f>
        <v>073000</v>
      </c>
      <c r="J1126" s="2" t="str">
        <f>Tbl_BalanceHistory[[#This Row],[AgyCode]]&amp;": "&amp;Tbl_BalanceHistory[[#This Row],[Agency Name]]</f>
        <v>165: Department of Housing and Community Development</v>
      </c>
      <c r="K1126" s="1">
        <v>2024</v>
      </c>
      <c r="L1126" s="3">
        <v>701</v>
      </c>
      <c r="M1126" s="3" t="s">
        <v>88</v>
      </c>
      <c r="N1126" s="2" t="str">
        <f>Tbl_BalanceHistory[[#This Row],[ProgramCode]]&amp;": "&amp;Tbl_BalanceHistory[[#This Row],[Program Name]]</f>
        <v>701: Governmental Affairs Services</v>
      </c>
      <c r="O1126" s="3" t="s">
        <v>886</v>
      </c>
      <c r="P1126" s="1" t="str">
        <f>IF(Tbl_BalanceHistory[[#This Row],[FundCode]]="0100","GF",IF(Tbl_BalanceHistory[[#This Row],[FundCode]]="01000","GF","Hi Ed / OCR"))</f>
        <v>GF</v>
      </c>
      <c r="Q1126" s="5">
        <v>377482</v>
      </c>
      <c r="R1126" s="5">
        <v>377481.13</v>
      </c>
      <c r="S1126" s="5">
        <v>0.87</v>
      </c>
      <c r="T1126" s="5">
        <v>0</v>
      </c>
      <c r="U1126" s="3"/>
      <c r="V1126" s="5">
        <v>0.87</v>
      </c>
      <c r="W1126" s="5">
        <v>0</v>
      </c>
      <c r="X1126" s="5">
        <v>0</v>
      </c>
      <c r="Y1126" s="5">
        <v>0</v>
      </c>
      <c r="Z1126" s="5">
        <v>0</v>
      </c>
      <c r="AA1126" s="5">
        <v>0.87</v>
      </c>
      <c r="AB1126" s="2"/>
      <c r="AC1126" s="2"/>
      <c r="AD1126" s="2"/>
      <c r="AE1126" s="2"/>
    </row>
    <row r="1127" spans="1:31" ht="45" x14ac:dyDescent="0.25">
      <c r="A1127" s="2" t="s">
        <v>333</v>
      </c>
      <c r="B1127" s="3">
        <v>6</v>
      </c>
      <c r="C1127" s="3">
        <v>409</v>
      </c>
      <c r="D1127" s="3" t="s">
        <v>1881</v>
      </c>
      <c r="E1127" s="3" t="str">
        <f>_xlfn.XLOOKUP(Tbl_BalanceHistory[[#This Row],[RespAgy]],Tbl_Agencies[Agy Code],Tbl_Agencies[Agy Sort])</f>
        <v>075000</v>
      </c>
      <c r="F1127" s="2" t="str">
        <f>Tbl_BalanceHistory[[#This Row],[RespAgy]]&amp;": "&amp;Tbl_BalanceHistory[[#This Row],[RespAgency]]</f>
        <v>409: Department of Mines, Minerals and Energy</v>
      </c>
      <c r="G1127" s="3">
        <v>409</v>
      </c>
      <c r="H1127" s="3" t="s">
        <v>1881</v>
      </c>
      <c r="I1127" s="3" t="str">
        <f>_xlfn.XLOOKUP(Tbl_BalanceHistory[[#This Row],[AgyCode]],Tbl_Agencies[Agy Code],Tbl_Agencies[Agy Sort])</f>
        <v>075000</v>
      </c>
      <c r="J1127" s="2" t="str">
        <f>Tbl_BalanceHistory[[#This Row],[AgyCode]]&amp;": "&amp;Tbl_BalanceHistory[[#This Row],[Agency Name]]</f>
        <v>409: Department of Mines, Minerals and Energy</v>
      </c>
      <c r="K1127" s="1">
        <v>2014</v>
      </c>
      <c r="L1127" s="3">
        <v>506</v>
      </c>
      <c r="M1127" s="3" t="s">
        <v>350</v>
      </c>
      <c r="N1127" s="2" t="str">
        <f>Tbl_BalanceHistory[[#This Row],[ProgramCode]]&amp;": "&amp;Tbl_BalanceHistory[[#This Row],[Program Name]]</f>
        <v>506: Minerals Management</v>
      </c>
      <c r="O1127" s="3" t="s">
        <v>1730</v>
      </c>
      <c r="P1127" s="1" t="str">
        <f>IF(Tbl_BalanceHistory[[#This Row],[FundCode]]="0100","GF",IF(Tbl_BalanceHistory[[#This Row],[FundCode]]="01000","GF","Hi Ed / OCR"))</f>
        <v>GF</v>
      </c>
      <c r="Q1127" s="5">
        <v>9376737</v>
      </c>
      <c r="R1127" s="5">
        <v>9326737</v>
      </c>
      <c r="S1127" s="5">
        <v>50000</v>
      </c>
      <c r="T1127" s="5">
        <v>0</v>
      </c>
      <c r="U1127" s="3"/>
      <c r="V1127" s="5">
        <v>50000</v>
      </c>
      <c r="W1127" s="5">
        <v>50000</v>
      </c>
      <c r="X1127" s="5"/>
      <c r="Y1127" s="5"/>
      <c r="Z1127" s="5">
        <f>Tbl_BalanceHistory[[#This Row],[Discretionary Recommended - Pre 2022]]+Tbl_BalanceHistory[[#This Row],[Discretionary Balance Recommended: Policy]]+Tbl_BalanceHistory[[#This Row],[Discretionary Balance Recommended: Commitments]]</f>
        <v>50000</v>
      </c>
      <c r="AA1127" s="5">
        <f>Tbl_BalanceHistory[[#This Row],[Discretionary Balance]]-Tbl_BalanceHistory[[#This Row],[Discretionary Reappropriation]]</f>
        <v>0</v>
      </c>
      <c r="AB1127" s="2" t="s">
        <v>1791</v>
      </c>
      <c r="AC1127" s="2"/>
      <c r="AD1127" s="2"/>
      <c r="AE1127" s="2"/>
    </row>
    <row r="1128" spans="1:31" ht="45" x14ac:dyDescent="0.25">
      <c r="A1128" s="2" t="s">
        <v>333</v>
      </c>
      <c r="B1128" s="3">
        <v>6</v>
      </c>
      <c r="C1128" s="3">
        <v>409</v>
      </c>
      <c r="D1128" s="3" t="s">
        <v>1881</v>
      </c>
      <c r="E1128" s="3" t="str">
        <f>_xlfn.XLOOKUP(Tbl_BalanceHistory[[#This Row],[RespAgy]],Tbl_Agencies[Agy Code],Tbl_Agencies[Agy Sort])</f>
        <v>075000</v>
      </c>
      <c r="F1128" s="2" t="str">
        <f>Tbl_BalanceHistory[[#This Row],[RespAgy]]&amp;": "&amp;Tbl_BalanceHistory[[#This Row],[RespAgency]]</f>
        <v>409: Department of Mines, Minerals and Energy</v>
      </c>
      <c r="G1128" s="3">
        <v>409</v>
      </c>
      <c r="H1128" s="3" t="s">
        <v>1881</v>
      </c>
      <c r="I1128" s="3" t="str">
        <f>_xlfn.XLOOKUP(Tbl_BalanceHistory[[#This Row],[AgyCode]],Tbl_Agencies[Agy Code],Tbl_Agencies[Agy Sort])</f>
        <v>075000</v>
      </c>
      <c r="J1128" s="2" t="str">
        <f>Tbl_BalanceHistory[[#This Row],[AgyCode]]&amp;": "&amp;Tbl_BalanceHistory[[#This Row],[Agency Name]]</f>
        <v>409: Department of Mines, Minerals and Energy</v>
      </c>
      <c r="K1128" s="1">
        <v>2015</v>
      </c>
      <c r="L1128" s="3">
        <v>506</v>
      </c>
      <c r="M1128" s="3" t="s">
        <v>350</v>
      </c>
      <c r="N1128" s="2" t="str">
        <f>Tbl_BalanceHistory[[#This Row],[ProgramCode]]&amp;": "&amp;Tbl_BalanceHistory[[#This Row],[Program Name]]</f>
        <v>506: Minerals Management</v>
      </c>
      <c r="O1128" s="3" t="s">
        <v>1730</v>
      </c>
      <c r="P1128" s="1" t="str">
        <f>IF(Tbl_BalanceHistory[[#This Row],[FundCode]]="0100","GF",IF(Tbl_BalanceHistory[[#This Row],[FundCode]]="01000","GF","Hi Ed / OCR"))</f>
        <v>GF</v>
      </c>
      <c r="Q1128" s="5">
        <v>9757062</v>
      </c>
      <c r="R1128" s="5">
        <v>9751720</v>
      </c>
      <c r="S1128" s="5">
        <v>5341</v>
      </c>
      <c r="T1128" s="5">
        <v>0</v>
      </c>
      <c r="U1128" s="3"/>
      <c r="V1128" s="5">
        <v>5341</v>
      </c>
      <c r="W1128" s="5">
        <v>0</v>
      </c>
      <c r="X1128" s="5"/>
      <c r="Y1128" s="5"/>
      <c r="Z1128" s="5">
        <f>Tbl_BalanceHistory[[#This Row],[Discretionary Recommended - Pre 2022]]+Tbl_BalanceHistory[[#This Row],[Discretionary Balance Recommended: Policy]]+Tbl_BalanceHistory[[#This Row],[Discretionary Balance Recommended: Commitments]]</f>
        <v>0</v>
      </c>
      <c r="AA1128" s="5">
        <f>Tbl_BalanceHistory[[#This Row],[Discretionary Balance]]-Tbl_BalanceHistory[[#This Row],[Discretionary Reappropriation]]</f>
        <v>5341</v>
      </c>
      <c r="AB1128" s="2" t="s">
        <v>1882</v>
      </c>
      <c r="AC1128" s="2"/>
      <c r="AD1128" s="2"/>
      <c r="AE1128" s="2"/>
    </row>
    <row r="1129" spans="1:31" ht="45" x14ac:dyDescent="0.25">
      <c r="A1129" s="2" t="s">
        <v>333</v>
      </c>
      <c r="B1129" s="3">
        <v>6</v>
      </c>
      <c r="C1129" s="3">
        <v>409</v>
      </c>
      <c r="D1129" s="3" t="s">
        <v>1881</v>
      </c>
      <c r="E1129" s="3" t="str">
        <f>_xlfn.XLOOKUP(Tbl_BalanceHistory[[#This Row],[RespAgy]],Tbl_Agencies[Agy Code],Tbl_Agencies[Agy Sort])</f>
        <v>075000</v>
      </c>
      <c r="F1129" s="2" t="str">
        <f>Tbl_BalanceHistory[[#This Row],[RespAgy]]&amp;": "&amp;Tbl_BalanceHistory[[#This Row],[RespAgency]]</f>
        <v>409: Department of Mines, Minerals and Energy</v>
      </c>
      <c r="G1129" s="3">
        <v>409</v>
      </c>
      <c r="H1129" s="3" t="s">
        <v>1881</v>
      </c>
      <c r="I1129" s="3" t="str">
        <f>_xlfn.XLOOKUP(Tbl_BalanceHistory[[#This Row],[AgyCode]],Tbl_Agencies[Agy Code],Tbl_Agencies[Agy Sort])</f>
        <v>075000</v>
      </c>
      <c r="J1129" s="2" t="str">
        <f>Tbl_BalanceHistory[[#This Row],[AgyCode]]&amp;": "&amp;Tbl_BalanceHistory[[#This Row],[Agency Name]]</f>
        <v>409: Department of Mines, Minerals and Energy</v>
      </c>
      <c r="K1129" s="1">
        <v>2016</v>
      </c>
      <c r="L1129" s="3">
        <v>506</v>
      </c>
      <c r="M1129" s="3" t="s">
        <v>350</v>
      </c>
      <c r="N1129" s="2" t="str">
        <f>Tbl_BalanceHistory[[#This Row],[ProgramCode]]&amp;": "&amp;Tbl_BalanceHistory[[#This Row],[Program Name]]</f>
        <v>506: Minerals Management</v>
      </c>
      <c r="O1129" s="3" t="s">
        <v>1730</v>
      </c>
      <c r="P1129" s="1" t="str">
        <f>IF(Tbl_BalanceHistory[[#This Row],[FundCode]]="0100","GF",IF(Tbl_BalanceHistory[[#This Row],[FundCode]]="01000","GF","Hi Ed / OCR"))</f>
        <v>GF</v>
      </c>
      <c r="Q1129" s="5">
        <v>9209388</v>
      </c>
      <c r="R1129" s="5">
        <v>9159388</v>
      </c>
      <c r="S1129" s="5">
        <v>50000</v>
      </c>
      <c r="T1129" s="5">
        <v>0</v>
      </c>
      <c r="U1129" s="3"/>
      <c r="V1129" s="5">
        <v>50000</v>
      </c>
      <c r="W1129" s="5">
        <v>0</v>
      </c>
      <c r="X1129" s="5"/>
      <c r="Y1129" s="5"/>
      <c r="Z1129" s="5">
        <f>Tbl_BalanceHistory[[#This Row],[Discretionary Recommended - Pre 2022]]+Tbl_BalanceHistory[[#This Row],[Discretionary Balance Recommended: Policy]]+Tbl_BalanceHistory[[#This Row],[Discretionary Balance Recommended: Commitments]]</f>
        <v>0</v>
      </c>
      <c r="AA1129" s="5">
        <f>Tbl_BalanceHistory[[#This Row],[Discretionary Balance]]-Tbl_BalanceHistory[[#This Row],[Discretionary Reappropriation]]</f>
        <v>50000</v>
      </c>
      <c r="AB1129" s="2" t="s">
        <v>1883</v>
      </c>
      <c r="AC1129" s="2"/>
      <c r="AD1129" s="2"/>
      <c r="AE1129" s="2"/>
    </row>
    <row r="1130" spans="1:31" ht="45" x14ac:dyDescent="0.25">
      <c r="A1130" s="2" t="s">
        <v>333</v>
      </c>
      <c r="B1130" s="3">
        <v>6</v>
      </c>
      <c r="C1130" s="3">
        <v>409</v>
      </c>
      <c r="D1130" s="3" t="s">
        <v>1881</v>
      </c>
      <c r="E1130" s="3" t="str">
        <f>_xlfn.XLOOKUP(Tbl_BalanceHistory[[#This Row],[RespAgy]],Tbl_Agencies[Agy Code],Tbl_Agencies[Agy Sort])</f>
        <v>075000</v>
      </c>
      <c r="F1130" s="2" t="str">
        <f>Tbl_BalanceHistory[[#This Row],[RespAgy]]&amp;": "&amp;Tbl_BalanceHistory[[#This Row],[RespAgency]]</f>
        <v>409: Department of Mines, Minerals and Energy</v>
      </c>
      <c r="G1130" s="3">
        <v>409</v>
      </c>
      <c r="H1130" s="3" t="s">
        <v>1881</v>
      </c>
      <c r="I1130" s="3" t="str">
        <f>_xlfn.XLOOKUP(Tbl_BalanceHistory[[#This Row],[AgyCode]],Tbl_Agencies[Agy Code],Tbl_Agencies[Agy Sort])</f>
        <v>075000</v>
      </c>
      <c r="J1130" s="2" t="str">
        <f>Tbl_BalanceHistory[[#This Row],[AgyCode]]&amp;": "&amp;Tbl_BalanceHistory[[#This Row],[Agency Name]]</f>
        <v>409: Department of Mines, Minerals and Energy</v>
      </c>
      <c r="K1130" s="1">
        <v>2017</v>
      </c>
      <c r="L1130" s="3">
        <v>506</v>
      </c>
      <c r="M1130" s="3" t="s">
        <v>350</v>
      </c>
      <c r="N1130" s="2" t="str">
        <f>Tbl_BalanceHistory[[#This Row],[ProgramCode]]&amp;": "&amp;Tbl_BalanceHistory[[#This Row],[Program Name]]</f>
        <v>506: Minerals Management</v>
      </c>
      <c r="O1130" s="3" t="s">
        <v>886</v>
      </c>
      <c r="P1130" s="1" t="str">
        <f>IF(Tbl_BalanceHistory[[#This Row],[FundCode]]="0100","GF",IF(Tbl_BalanceHistory[[#This Row],[FundCode]]="01000","GF","Hi Ed / OCR"))</f>
        <v>GF</v>
      </c>
      <c r="Q1130" s="5">
        <v>10118389</v>
      </c>
      <c r="R1130" s="5">
        <v>10106559.470000001</v>
      </c>
      <c r="S1130" s="5">
        <v>11829</v>
      </c>
      <c r="T1130" s="5">
        <v>0</v>
      </c>
      <c r="U1130" s="3"/>
      <c r="V1130" s="5">
        <v>11829</v>
      </c>
      <c r="W1130" s="5">
        <v>0</v>
      </c>
      <c r="X1130" s="5"/>
      <c r="Y1130" s="5"/>
      <c r="Z1130" s="5">
        <f>Tbl_BalanceHistory[[#This Row],[Discretionary Recommended - Pre 2022]]+Tbl_BalanceHistory[[#This Row],[Discretionary Balance Recommended: Policy]]+Tbl_BalanceHistory[[#This Row],[Discretionary Balance Recommended: Commitments]]</f>
        <v>0</v>
      </c>
      <c r="AA1130" s="5">
        <f>Tbl_BalanceHistory[[#This Row],[Discretionary Balance]]-Tbl_BalanceHistory[[#This Row],[Discretionary Reappropriation]]</f>
        <v>11829</v>
      </c>
      <c r="AB1130" s="2"/>
      <c r="AC1130" s="2"/>
      <c r="AD1130" s="2"/>
      <c r="AE1130" s="2"/>
    </row>
    <row r="1131" spans="1:31" ht="45" x14ac:dyDescent="0.25">
      <c r="A1131" s="2" t="s">
        <v>333</v>
      </c>
      <c r="B1131" s="3">
        <v>6</v>
      </c>
      <c r="C1131" s="3">
        <v>409</v>
      </c>
      <c r="D1131" s="3" t="s">
        <v>1881</v>
      </c>
      <c r="E1131" s="3" t="str">
        <f>_xlfn.XLOOKUP(Tbl_BalanceHistory[[#This Row],[RespAgy]],Tbl_Agencies[Agy Code],Tbl_Agencies[Agy Sort])</f>
        <v>075000</v>
      </c>
      <c r="F1131" s="2" t="str">
        <f>Tbl_BalanceHistory[[#This Row],[RespAgy]]&amp;": "&amp;Tbl_BalanceHistory[[#This Row],[RespAgency]]</f>
        <v>409: Department of Mines, Minerals and Energy</v>
      </c>
      <c r="G1131" s="3">
        <v>409</v>
      </c>
      <c r="H1131" s="3" t="s">
        <v>1881</v>
      </c>
      <c r="I1131" s="3" t="str">
        <f>_xlfn.XLOOKUP(Tbl_BalanceHistory[[#This Row],[AgyCode]],Tbl_Agencies[Agy Code],Tbl_Agencies[Agy Sort])</f>
        <v>075000</v>
      </c>
      <c r="J1131" s="2" t="str">
        <f>Tbl_BalanceHistory[[#This Row],[AgyCode]]&amp;": "&amp;Tbl_BalanceHistory[[#This Row],[Agency Name]]</f>
        <v>409: Department of Mines, Minerals and Energy</v>
      </c>
      <c r="K1131" s="1">
        <v>2018</v>
      </c>
      <c r="L1131" s="3">
        <v>506</v>
      </c>
      <c r="M1131" s="3" t="s">
        <v>350</v>
      </c>
      <c r="N1131" s="2" t="str">
        <f>Tbl_BalanceHistory[[#This Row],[ProgramCode]]&amp;": "&amp;Tbl_BalanceHistory[[#This Row],[Program Name]]</f>
        <v>506: Minerals Management</v>
      </c>
      <c r="O1131" s="3" t="s">
        <v>886</v>
      </c>
      <c r="P1131" s="1" t="str">
        <f>IF(Tbl_BalanceHistory[[#This Row],[FundCode]]="0100","GF",IF(Tbl_BalanceHistory[[#This Row],[FundCode]]="01000","GF","Hi Ed / OCR"))</f>
        <v>GF</v>
      </c>
      <c r="Q1131" s="5">
        <v>10318619</v>
      </c>
      <c r="R1131" s="5">
        <v>10318619</v>
      </c>
      <c r="S1131" s="5">
        <v>0</v>
      </c>
      <c r="T1131" s="5">
        <v>0</v>
      </c>
      <c r="U1131" s="3"/>
      <c r="V1131" s="5">
        <v>0</v>
      </c>
      <c r="W1131" s="5">
        <v>0</v>
      </c>
      <c r="X1131" s="5"/>
      <c r="Y1131" s="5"/>
      <c r="Z1131" s="5">
        <f>Tbl_BalanceHistory[[#This Row],[Discretionary Recommended - Pre 2022]]+Tbl_BalanceHistory[[#This Row],[Discretionary Balance Recommended: Policy]]+Tbl_BalanceHistory[[#This Row],[Discretionary Balance Recommended: Commitments]]</f>
        <v>0</v>
      </c>
      <c r="AA1131" s="5">
        <f>Tbl_BalanceHistory[[#This Row],[Discretionary Balance]]-Tbl_BalanceHistory[[#This Row],[Discretionary Reappropriation]]</f>
        <v>0</v>
      </c>
      <c r="AB1131" s="2"/>
      <c r="AC1131" s="2"/>
      <c r="AD1131" s="2"/>
      <c r="AE1131" s="2"/>
    </row>
    <row r="1132" spans="1:31" ht="45" x14ac:dyDescent="0.25">
      <c r="A1132" s="2" t="s">
        <v>333</v>
      </c>
      <c r="B1132" s="3">
        <v>6</v>
      </c>
      <c r="C1132" s="3">
        <v>409</v>
      </c>
      <c r="D1132" s="3" t="s">
        <v>1881</v>
      </c>
      <c r="E1132" s="3" t="str">
        <f>_xlfn.XLOOKUP(Tbl_BalanceHistory[[#This Row],[RespAgy]],Tbl_Agencies[Agy Code],Tbl_Agencies[Agy Sort])</f>
        <v>075000</v>
      </c>
      <c r="F1132" s="2" t="str">
        <f>Tbl_BalanceHistory[[#This Row],[RespAgy]]&amp;": "&amp;Tbl_BalanceHistory[[#This Row],[RespAgency]]</f>
        <v>409: Department of Mines, Minerals and Energy</v>
      </c>
      <c r="G1132" s="3">
        <v>409</v>
      </c>
      <c r="H1132" s="3" t="s">
        <v>1881</v>
      </c>
      <c r="I1132" s="3" t="str">
        <f>_xlfn.XLOOKUP(Tbl_BalanceHistory[[#This Row],[AgyCode]],Tbl_Agencies[Agy Code],Tbl_Agencies[Agy Sort])</f>
        <v>075000</v>
      </c>
      <c r="J1132" s="2" t="str">
        <f>Tbl_BalanceHistory[[#This Row],[AgyCode]]&amp;": "&amp;Tbl_BalanceHistory[[#This Row],[Agency Name]]</f>
        <v>409: Department of Mines, Minerals and Energy</v>
      </c>
      <c r="K1132" s="1">
        <v>2019</v>
      </c>
      <c r="L1132" s="3">
        <v>506</v>
      </c>
      <c r="M1132" s="3" t="s">
        <v>350</v>
      </c>
      <c r="N1132" s="2" t="str">
        <f>Tbl_BalanceHistory[[#This Row],[ProgramCode]]&amp;": "&amp;Tbl_BalanceHistory[[#This Row],[Program Name]]</f>
        <v>506: Minerals Management</v>
      </c>
      <c r="O1132" s="3" t="s">
        <v>886</v>
      </c>
      <c r="P1132" s="1" t="str">
        <f>IF(Tbl_BalanceHistory[[#This Row],[FundCode]]="0100","GF",IF(Tbl_BalanceHistory[[#This Row],[FundCode]]="01000","GF","Hi Ed / OCR"))</f>
        <v>GF</v>
      </c>
      <c r="Q1132" s="5">
        <v>10272741</v>
      </c>
      <c r="R1132" s="5">
        <v>10272741</v>
      </c>
      <c r="S1132" s="5">
        <v>0</v>
      </c>
      <c r="T1132" s="5">
        <v>0</v>
      </c>
      <c r="U1132" s="3"/>
      <c r="V1132" s="5">
        <v>0</v>
      </c>
      <c r="W1132" s="5">
        <v>0</v>
      </c>
      <c r="X1132" s="5"/>
      <c r="Y1132" s="5"/>
      <c r="Z1132" s="5">
        <f>Tbl_BalanceHistory[[#This Row],[Discretionary Recommended - Pre 2022]]+Tbl_BalanceHistory[[#This Row],[Discretionary Balance Recommended: Policy]]+Tbl_BalanceHistory[[#This Row],[Discretionary Balance Recommended: Commitments]]</f>
        <v>0</v>
      </c>
      <c r="AA1132" s="5">
        <f>Tbl_BalanceHistory[[#This Row],[Discretionary Balance]]-Tbl_BalanceHistory[[#This Row],[Discretionary Reappropriation]]</f>
        <v>0</v>
      </c>
      <c r="AB1132" s="2"/>
      <c r="AC1132" s="2"/>
      <c r="AD1132" s="2"/>
      <c r="AE1132" s="2"/>
    </row>
    <row r="1133" spans="1:31" ht="45" x14ac:dyDescent="0.25">
      <c r="A1133" s="2" t="s">
        <v>333</v>
      </c>
      <c r="B1133" s="3">
        <v>6</v>
      </c>
      <c r="C1133" s="3">
        <v>409</v>
      </c>
      <c r="D1133" s="3" t="s">
        <v>1881</v>
      </c>
      <c r="E1133" s="3" t="str">
        <f>_xlfn.XLOOKUP(Tbl_BalanceHistory[[#This Row],[RespAgy]],Tbl_Agencies[Agy Code],Tbl_Agencies[Agy Sort])</f>
        <v>075000</v>
      </c>
      <c r="F1133" s="2" t="str">
        <f>Tbl_BalanceHistory[[#This Row],[RespAgy]]&amp;": "&amp;Tbl_BalanceHistory[[#This Row],[RespAgency]]</f>
        <v>409: Department of Mines, Minerals and Energy</v>
      </c>
      <c r="G1133" s="3">
        <v>409</v>
      </c>
      <c r="H1133" s="3" t="s">
        <v>1881</v>
      </c>
      <c r="I1133" s="3" t="str">
        <f>_xlfn.XLOOKUP(Tbl_BalanceHistory[[#This Row],[AgyCode]],Tbl_Agencies[Agy Code],Tbl_Agencies[Agy Sort])</f>
        <v>075000</v>
      </c>
      <c r="J1133" s="2" t="str">
        <f>Tbl_BalanceHistory[[#This Row],[AgyCode]]&amp;": "&amp;Tbl_BalanceHistory[[#This Row],[Agency Name]]</f>
        <v>409: Department of Mines, Minerals and Energy</v>
      </c>
      <c r="K1133" s="1">
        <v>2020</v>
      </c>
      <c r="L1133" s="3">
        <v>506</v>
      </c>
      <c r="M1133" s="3" t="s">
        <v>350</v>
      </c>
      <c r="N1133" s="2" t="str">
        <f>Tbl_BalanceHistory[[#This Row],[ProgramCode]]&amp;": "&amp;Tbl_BalanceHistory[[#This Row],[Program Name]]</f>
        <v>506: Minerals Management</v>
      </c>
      <c r="O1133" s="3" t="s">
        <v>886</v>
      </c>
      <c r="P1133" s="1" t="str">
        <f>IF(Tbl_BalanceHistory[[#This Row],[FundCode]]="0100","GF",IF(Tbl_BalanceHistory[[#This Row],[FundCode]]="01000","GF","Hi Ed / OCR"))</f>
        <v>GF</v>
      </c>
      <c r="Q1133" s="5">
        <v>11344688.1</v>
      </c>
      <c r="R1133" s="5">
        <v>11127713.1</v>
      </c>
      <c r="S1133" s="5">
        <v>216975</v>
      </c>
      <c r="T1133" s="5">
        <v>0</v>
      </c>
      <c r="U1133" s="3"/>
      <c r="V1133" s="5">
        <v>216975</v>
      </c>
      <c r="W1133" s="5">
        <v>0</v>
      </c>
      <c r="X1133" s="5"/>
      <c r="Y1133" s="5"/>
      <c r="Z1133" s="5">
        <f>Tbl_BalanceHistory[[#This Row],[Discretionary Recommended - Pre 2022]]+Tbl_BalanceHistory[[#This Row],[Discretionary Balance Recommended: Policy]]+Tbl_BalanceHistory[[#This Row],[Discretionary Balance Recommended: Commitments]]</f>
        <v>0</v>
      </c>
      <c r="AA1133" s="5">
        <f>Tbl_BalanceHistory[[#This Row],[Discretionary Balance]]-Tbl_BalanceHistory[[#This Row],[Discretionary Reappropriation]]</f>
        <v>216975</v>
      </c>
      <c r="AB1133" s="2"/>
      <c r="AC1133" s="2"/>
      <c r="AD1133" s="2"/>
      <c r="AE1133" s="2" t="s">
        <v>1884</v>
      </c>
    </row>
    <row r="1134" spans="1:31" ht="30" x14ac:dyDescent="0.25">
      <c r="A1134" s="2" t="s">
        <v>333</v>
      </c>
      <c r="B1134" s="3">
        <v>6</v>
      </c>
      <c r="C1134" s="3">
        <v>409</v>
      </c>
      <c r="D1134" s="3" t="s">
        <v>348</v>
      </c>
      <c r="E1134" s="3" t="str">
        <f>_xlfn.XLOOKUP(Tbl_BalanceHistory[[#This Row],[RespAgy]],Tbl_Agencies[Agy Code],Tbl_Agencies[Agy Sort])</f>
        <v>075000</v>
      </c>
      <c r="F1134" s="2" t="str">
        <f>Tbl_BalanceHistory[[#This Row],[RespAgy]]&amp;": "&amp;Tbl_BalanceHistory[[#This Row],[RespAgency]]</f>
        <v>409: Department of Energy</v>
      </c>
      <c r="G1134" s="3">
        <v>409</v>
      </c>
      <c r="H1134" s="3" t="s">
        <v>348</v>
      </c>
      <c r="I1134" s="3" t="str">
        <f>_xlfn.XLOOKUP(Tbl_BalanceHistory[[#This Row],[AgyCode]],Tbl_Agencies[Agy Code],Tbl_Agencies[Agy Sort])</f>
        <v>075000</v>
      </c>
      <c r="J1134" s="2" t="str">
        <f>Tbl_BalanceHistory[[#This Row],[AgyCode]]&amp;": "&amp;Tbl_BalanceHistory[[#This Row],[Agency Name]]</f>
        <v>409: Department of Energy</v>
      </c>
      <c r="K1134" s="1">
        <v>2021</v>
      </c>
      <c r="L1134" s="3">
        <v>506</v>
      </c>
      <c r="M1134" s="3" t="s">
        <v>350</v>
      </c>
      <c r="N1134" s="2" t="str">
        <f>Tbl_BalanceHistory[[#This Row],[ProgramCode]]&amp;": "&amp;Tbl_BalanceHistory[[#This Row],[Program Name]]</f>
        <v>506: Minerals Management</v>
      </c>
      <c r="O1134" s="3" t="s">
        <v>886</v>
      </c>
      <c r="P1134" s="1" t="str">
        <f>IF(Tbl_BalanceHistory[[#This Row],[FundCode]]="0100","GF",IF(Tbl_BalanceHistory[[#This Row],[FundCode]]="01000","GF","Hi Ed / OCR"))</f>
        <v>GF</v>
      </c>
      <c r="Q1134" s="5">
        <v>10541363.630000001</v>
      </c>
      <c r="R1134" s="5">
        <v>10541363.630000001</v>
      </c>
      <c r="S1134" s="5">
        <v>0</v>
      </c>
      <c r="T1134" s="5">
        <v>0</v>
      </c>
      <c r="U1134" s="3"/>
      <c r="V1134" s="5">
        <v>0</v>
      </c>
      <c r="W1134" s="5">
        <v>0</v>
      </c>
      <c r="X1134" s="5"/>
      <c r="Y1134" s="5"/>
      <c r="Z1134" s="5">
        <f>Tbl_BalanceHistory[[#This Row],[Discretionary Recommended - Pre 2022]]+Tbl_BalanceHistory[[#This Row],[Discretionary Balance Recommended: Policy]]+Tbl_BalanceHistory[[#This Row],[Discretionary Balance Recommended: Commitments]]</f>
        <v>0</v>
      </c>
      <c r="AA1134" s="5">
        <f>Tbl_BalanceHistory[[#This Row],[Discretionary Balance]]-Tbl_BalanceHistory[[#This Row],[Discretionary Reappropriation]]</f>
        <v>0</v>
      </c>
      <c r="AB1134" s="2"/>
      <c r="AC1134" s="2"/>
      <c r="AD1134" s="2"/>
      <c r="AE1134" s="2"/>
    </row>
    <row r="1135" spans="1:31" ht="30" x14ac:dyDescent="0.25">
      <c r="A1135" s="2" t="s">
        <v>333</v>
      </c>
      <c r="B1135" s="3">
        <v>6</v>
      </c>
      <c r="C1135" s="3">
        <v>409</v>
      </c>
      <c r="D1135" s="3" t="s">
        <v>348</v>
      </c>
      <c r="E1135" s="3" t="str">
        <f>_xlfn.XLOOKUP(Tbl_BalanceHistory[[#This Row],[RespAgy]],Tbl_Agencies[Agy Code],Tbl_Agencies[Agy Sort])</f>
        <v>075000</v>
      </c>
      <c r="F1135" s="2" t="str">
        <f>Tbl_BalanceHistory[[#This Row],[RespAgy]]&amp;": "&amp;Tbl_BalanceHistory[[#This Row],[RespAgency]]</f>
        <v>409: Department of Energy</v>
      </c>
      <c r="G1135" s="3">
        <v>409</v>
      </c>
      <c r="H1135" s="3" t="s">
        <v>348</v>
      </c>
      <c r="I1135" s="3" t="str">
        <f>_xlfn.XLOOKUP(Tbl_BalanceHistory[[#This Row],[AgyCode]],Tbl_Agencies[Agy Code],Tbl_Agencies[Agy Sort])</f>
        <v>075000</v>
      </c>
      <c r="J1135" s="2" t="str">
        <f>Tbl_BalanceHistory[[#This Row],[AgyCode]]&amp;": "&amp;Tbl_BalanceHistory[[#This Row],[Agency Name]]</f>
        <v>409: Department of Energy</v>
      </c>
      <c r="K1135" s="1">
        <v>2022</v>
      </c>
      <c r="L1135" s="3">
        <v>506</v>
      </c>
      <c r="M1135" s="3" t="s">
        <v>350</v>
      </c>
      <c r="N1135" s="2" t="str">
        <f>Tbl_BalanceHistory[[#This Row],[ProgramCode]]&amp;": "&amp;Tbl_BalanceHistory[[#This Row],[Program Name]]</f>
        <v>506: Minerals Management</v>
      </c>
      <c r="O1135" s="3" t="s">
        <v>886</v>
      </c>
      <c r="P1135" s="1" t="str">
        <f>IF(Tbl_BalanceHistory[[#This Row],[FundCode]]="0100","GF",IF(Tbl_BalanceHistory[[#This Row],[FundCode]]="01000","GF","Hi Ed / OCR"))</f>
        <v>GF</v>
      </c>
      <c r="Q1135" s="5">
        <v>9654503</v>
      </c>
      <c r="R1135" s="5">
        <v>9357631.1699999999</v>
      </c>
      <c r="S1135" s="5">
        <v>296871.83</v>
      </c>
      <c r="T1135" s="5">
        <v>0</v>
      </c>
      <c r="U1135" s="3"/>
      <c r="V1135" s="5">
        <v>296871.83</v>
      </c>
      <c r="W1135" s="5"/>
      <c r="X1135" s="5">
        <v>0</v>
      </c>
      <c r="Y1135" s="5">
        <v>250000</v>
      </c>
      <c r="Z1135" s="5">
        <f>Tbl_BalanceHistory[[#This Row],[Discretionary Recommended - Pre 2022]]+Tbl_BalanceHistory[[#This Row],[Discretionary Balance Recommended: Policy]]+Tbl_BalanceHistory[[#This Row],[Discretionary Balance Recommended: Commitments]]</f>
        <v>250000</v>
      </c>
      <c r="AA1135" s="5">
        <f>Tbl_BalanceHistory[[#This Row],[Discretionary Balance]]-Tbl_BalanceHistory[[#This Row],[Discretionary Reappropriation]]</f>
        <v>46871.830000000016</v>
      </c>
      <c r="AB1135" s="2"/>
      <c r="AC1135" s="2"/>
      <c r="AD1135" s="2" t="s">
        <v>1885</v>
      </c>
      <c r="AE1135" s="2"/>
    </row>
    <row r="1136" spans="1:31" ht="30" x14ac:dyDescent="0.25">
      <c r="A1136" s="2" t="s">
        <v>333</v>
      </c>
      <c r="B1136" s="3">
        <v>6</v>
      </c>
      <c r="C1136" s="3">
        <v>409</v>
      </c>
      <c r="D1136" s="3" t="s">
        <v>348</v>
      </c>
      <c r="E1136" s="3" t="str">
        <f>_xlfn.XLOOKUP(Tbl_BalanceHistory[[#This Row],[RespAgy]],Tbl_Agencies[Agy Code],Tbl_Agencies[Agy Sort])</f>
        <v>075000</v>
      </c>
      <c r="F1136" s="2" t="str">
        <f>Tbl_BalanceHistory[[#This Row],[RespAgy]]&amp;": "&amp;Tbl_BalanceHistory[[#This Row],[RespAgency]]</f>
        <v>409: Department of Energy</v>
      </c>
      <c r="G1136" s="3">
        <v>409</v>
      </c>
      <c r="H1136" s="3" t="s">
        <v>348</v>
      </c>
      <c r="I1136" s="3" t="str">
        <f>_xlfn.XLOOKUP(Tbl_BalanceHistory[[#This Row],[AgyCode]],Tbl_Agencies[Agy Code],Tbl_Agencies[Agy Sort])</f>
        <v>075000</v>
      </c>
      <c r="J1136" s="2" t="str">
        <f>Tbl_BalanceHistory[[#This Row],[AgyCode]]&amp;": "&amp;Tbl_BalanceHistory[[#This Row],[Agency Name]]</f>
        <v>409: Department of Energy</v>
      </c>
      <c r="K1136" s="1">
        <v>2023</v>
      </c>
      <c r="L1136" s="3">
        <v>506</v>
      </c>
      <c r="M1136" s="3" t="s">
        <v>350</v>
      </c>
      <c r="N1136" s="2" t="str">
        <f>Tbl_BalanceHistory[[#This Row],[ProgramCode]]&amp;": "&amp;Tbl_BalanceHistory[[#This Row],[Program Name]]</f>
        <v>506: Minerals Management</v>
      </c>
      <c r="O1136" s="3" t="s">
        <v>886</v>
      </c>
      <c r="P1136" s="1" t="str">
        <f>IF(Tbl_BalanceHistory[[#This Row],[FundCode]]="0100","GF",IF(Tbl_BalanceHistory[[#This Row],[FundCode]]="01000","GF","Hi Ed / OCR"))</f>
        <v>GF</v>
      </c>
      <c r="Q1136" s="5">
        <v>10530703</v>
      </c>
      <c r="R1136" s="5">
        <v>10279206.949999999</v>
      </c>
      <c r="S1136" s="5">
        <v>251496.05</v>
      </c>
      <c r="T1136" s="5">
        <v>0</v>
      </c>
      <c r="U1136" s="3"/>
      <c r="V1136" s="5">
        <v>251496.05</v>
      </c>
      <c r="W1136" s="5">
        <v>0</v>
      </c>
      <c r="X1136" s="5">
        <v>0</v>
      </c>
      <c r="Y1136" s="5">
        <v>0</v>
      </c>
      <c r="Z1136" s="5">
        <v>0</v>
      </c>
      <c r="AA1136" s="5">
        <v>251496.05</v>
      </c>
      <c r="AB1136" s="2"/>
      <c r="AC1136" s="2"/>
      <c r="AD1136" s="2"/>
      <c r="AE1136" s="2" t="s">
        <v>2385</v>
      </c>
    </row>
    <row r="1137" spans="1:31" ht="30" x14ac:dyDescent="0.25">
      <c r="A1137" s="2" t="s">
        <v>333</v>
      </c>
      <c r="B1137" s="3">
        <v>6</v>
      </c>
      <c r="C1137" s="3">
        <v>409</v>
      </c>
      <c r="D1137" s="3" t="s">
        <v>348</v>
      </c>
      <c r="E1137" s="3" t="str">
        <f>_xlfn.XLOOKUP(Tbl_BalanceHistory[[#This Row],[RespAgy]],Tbl_Agencies[Agy Code],Tbl_Agencies[Agy Sort])</f>
        <v>075000</v>
      </c>
      <c r="F1137" s="2" t="str">
        <f>Tbl_BalanceHistory[[#This Row],[RespAgy]]&amp;": "&amp;Tbl_BalanceHistory[[#This Row],[RespAgency]]</f>
        <v>409: Department of Energy</v>
      </c>
      <c r="G1137" s="3">
        <v>409</v>
      </c>
      <c r="H1137" s="3" t="s">
        <v>348</v>
      </c>
      <c r="I1137" s="3" t="str">
        <f>_xlfn.XLOOKUP(Tbl_BalanceHistory[[#This Row],[AgyCode]],Tbl_Agencies[Agy Code],Tbl_Agencies[Agy Sort])</f>
        <v>075000</v>
      </c>
      <c r="J1137" s="2" t="str">
        <f>Tbl_BalanceHistory[[#This Row],[AgyCode]]&amp;": "&amp;Tbl_BalanceHistory[[#This Row],[Agency Name]]</f>
        <v>409: Department of Energy</v>
      </c>
      <c r="K1137" s="1">
        <v>2024</v>
      </c>
      <c r="L1137" s="3">
        <v>506</v>
      </c>
      <c r="M1137" s="3" t="s">
        <v>350</v>
      </c>
      <c r="N1137" s="2" t="str">
        <f>Tbl_BalanceHistory[[#This Row],[ProgramCode]]&amp;": "&amp;Tbl_BalanceHistory[[#This Row],[Program Name]]</f>
        <v>506: Minerals Management</v>
      </c>
      <c r="O1137" s="3" t="s">
        <v>886</v>
      </c>
      <c r="P1137" s="1" t="str">
        <f>IF(Tbl_BalanceHistory[[#This Row],[FundCode]]="0100","GF",IF(Tbl_BalanceHistory[[#This Row],[FundCode]]="01000","GF","Hi Ed / OCR"))</f>
        <v>GF</v>
      </c>
      <c r="Q1137" s="5">
        <v>10655643</v>
      </c>
      <c r="R1137" s="5">
        <v>10216184.59</v>
      </c>
      <c r="S1137" s="5">
        <v>439458.41</v>
      </c>
      <c r="T1137" s="5">
        <v>0</v>
      </c>
      <c r="U1137" s="3"/>
      <c r="V1137" s="5">
        <v>439458.41</v>
      </c>
      <c r="W1137" s="5">
        <v>0</v>
      </c>
      <c r="X1137" s="5">
        <v>0</v>
      </c>
      <c r="Y1137" s="5">
        <v>0</v>
      </c>
      <c r="Z1137" s="5">
        <v>0</v>
      </c>
      <c r="AA1137" s="5">
        <v>439458.41</v>
      </c>
      <c r="AB1137" s="2"/>
      <c r="AC1137" s="2"/>
      <c r="AD1137" s="2"/>
      <c r="AE1137" s="2"/>
    </row>
    <row r="1138" spans="1:31" ht="60" x14ac:dyDescent="0.25">
      <c r="A1138" s="2" t="s">
        <v>333</v>
      </c>
      <c r="B1138" s="3">
        <v>6</v>
      </c>
      <c r="C1138" s="3">
        <v>409</v>
      </c>
      <c r="D1138" s="3" t="s">
        <v>1881</v>
      </c>
      <c r="E1138" s="3" t="str">
        <f>_xlfn.XLOOKUP(Tbl_BalanceHistory[[#This Row],[RespAgy]],Tbl_Agencies[Agy Code],Tbl_Agencies[Agy Sort])</f>
        <v>075000</v>
      </c>
      <c r="F1138" s="2" t="str">
        <f>Tbl_BalanceHistory[[#This Row],[RespAgy]]&amp;": "&amp;Tbl_BalanceHistory[[#This Row],[RespAgency]]</f>
        <v>409: Department of Mines, Minerals and Energy</v>
      </c>
      <c r="G1138" s="3">
        <v>409</v>
      </c>
      <c r="H1138" s="3" t="s">
        <v>1881</v>
      </c>
      <c r="I1138" s="3" t="str">
        <f>_xlfn.XLOOKUP(Tbl_BalanceHistory[[#This Row],[AgyCode]],Tbl_Agencies[Agy Code],Tbl_Agencies[Agy Sort])</f>
        <v>075000</v>
      </c>
      <c r="J1138" s="2" t="str">
        <f>Tbl_BalanceHistory[[#This Row],[AgyCode]]&amp;": "&amp;Tbl_BalanceHistory[[#This Row],[Agency Name]]</f>
        <v>409: Department of Mines, Minerals and Energy</v>
      </c>
      <c r="K1138" s="1">
        <v>2014</v>
      </c>
      <c r="L1138" s="3">
        <v>507</v>
      </c>
      <c r="M1138" s="3" t="s">
        <v>78</v>
      </c>
      <c r="N1138" s="2" t="str">
        <f>Tbl_BalanceHistory[[#This Row],[ProgramCode]]&amp;": "&amp;Tbl_BalanceHistory[[#This Row],[Program Name]]</f>
        <v>507: Resource Management Research, Planning, and Coordination</v>
      </c>
      <c r="O1138" s="3" t="s">
        <v>1730</v>
      </c>
      <c r="P1138" s="1" t="str">
        <f>IF(Tbl_BalanceHistory[[#This Row],[FundCode]]="0100","GF",IF(Tbl_BalanceHistory[[#This Row],[FundCode]]="01000","GF","Hi Ed / OCR"))</f>
        <v>GF</v>
      </c>
      <c r="Q1138" s="5">
        <v>1404101</v>
      </c>
      <c r="R1138" s="5">
        <v>1086804.8899999999</v>
      </c>
      <c r="S1138" s="5">
        <v>317296</v>
      </c>
      <c r="T1138" s="5">
        <v>0</v>
      </c>
      <c r="U1138" s="3"/>
      <c r="V1138" s="5">
        <v>317296</v>
      </c>
      <c r="W1138" s="5">
        <v>0</v>
      </c>
      <c r="X1138" s="5"/>
      <c r="Y1138" s="5"/>
      <c r="Z1138" s="5">
        <f>Tbl_BalanceHistory[[#This Row],[Discretionary Recommended - Pre 2022]]+Tbl_BalanceHistory[[#This Row],[Discretionary Balance Recommended: Policy]]+Tbl_BalanceHistory[[#This Row],[Discretionary Balance Recommended: Commitments]]</f>
        <v>0</v>
      </c>
      <c r="AA1138" s="5">
        <f>Tbl_BalanceHistory[[#This Row],[Discretionary Balance]]-Tbl_BalanceHistory[[#This Row],[Discretionary Reappropriation]]</f>
        <v>317296</v>
      </c>
      <c r="AB1138" s="2" t="s">
        <v>1886</v>
      </c>
      <c r="AC1138" s="2"/>
      <c r="AD1138" s="2"/>
      <c r="AE1138" s="2"/>
    </row>
    <row r="1139" spans="1:31" ht="60" x14ac:dyDescent="0.25">
      <c r="A1139" s="2" t="s">
        <v>333</v>
      </c>
      <c r="B1139" s="3">
        <v>6</v>
      </c>
      <c r="C1139" s="3">
        <v>409</v>
      </c>
      <c r="D1139" s="3" t="s">
        <v>1881</v>
      </c>
      <c r="E1139" s="3" t="str">
        <f>_xlfn.XLOOKUP(Tbl_BalanceHistory[[#This Row],[RespAgy]],Tbl_Agencies[Agy Code],Tbl_Agencies[Agy Sort])</f>
        <v>075000</v>
      </c>
      <c r="F1139" s="2" t="str">
        <f>Tbl_BalanceHistory[[#This Row],[RespAgy]]&amp;": "&amp;Tbl_BalanceHistory[[#This Row],[RespAgency]]</f>
        <v>409: Department of Mines, Minerals and Energy</v>
      </c>
      <c r="G1139" s="3">
        <v>409</v>
      </c>
      <c r="H1139" s="3" t="s">
        <v>1881</v>
      </c>
      <c r="I1139" s="3" t="str">
        <f>_xlfn.XLOOKUP(Tbl_BalanceHistory[[#This Row],[AgyCode]],Tbl_Agencies[Agy Code],Tbl_Agencies[Agy Sort])</f>
        <v>075000</v>
      </c>
      <c r="J1139" s="2" t="str">
        <f>Tbl_BalanceHistory[[#This Row],[AgyCode]]&amp;": "&amp;Tbl_BalanceHistory[[#This Row],[Agency Name]]</f>
        <v>409: Department of Mines, Minerals and Energy</v>
      </c>
      <c r="K1139" s="1">
        <v>2015</v>
      </c>
      <c r="L1139" s="3">
        <v>507</v>
      </c>
      <c r="M1139" s="3" t="s">
        <v>78</v>
      </c>
      <c r="N1139" s="2" t="str">
        <f>Tbl_BalanceHistory[[#This Row],[ProgramCode]]&amp;": "&amp;Tbl_BalanceHistory[[#This Row],[Program Name]]</f>
        <v>507: Resource Management Research, Planning, and Coordination</v>
      </c>
      <c r="O1139" s="3" t="s">
        <v>1730</v>
      </c>
      <c r="P1139" s="1" t="str">
        <f>IF(Tbl_BalanceHistory[[#This Row],[FundCode]]="0100","GF",IF(Tbl_BalanceHistory[[#This Row],[FundCode]]="01000","GF","Hi Ed / OCR"))</f>
        <v>GF</v>
      </c>
      <c r="Q1139" s="5">
        <v>1553539</v>
      </c>
      <c r="R1139" s="5">
        <v>1213973</v>
      </c>
      <c r="S1139" s="5">
        <v>339565</v>
      </c>
      <c r="T1139" s="5">
        <v>0</v>
      </c>
      <c r="U1139" s="3"/>
      <c r="V1139" s="5">
        <v>339565</v>
      </c>
      <c r="W1139" s="5">
        <v>339565</v>
      </c>
      <c r="X1139" s="5"/>
      <c r="Y1139" s="5"/>
      <c r="Z1139" s="5">
        <f>Tbl_BalanceHistory[[#This Row],[Discretionary Recommended - Pre 2022]]+Tbl_BalanceHistory[[#This Row],[Discretionary Balance Recommended: Policy]]+Tbl_BalanceHistory[[#This Row],[Discretionary Balance Recommended: Commitments]]</f>
        <v>339565</v>
      </c>
      <c r="AA1139" s="5">
        <f>Tbl_BalanceHistory[[#This Row],[Discretionary Balance]]-Tbl_BalanceHistory[[#This Row],[Discretionary Reappropriation]]</f>
        <v>0</v>
      </c>
      <c r="AB1139" s="2"/>
      <c r="AC1139" s="2"/>
      <c r="AD1139" s="2"/>
      <c r="AE1139" s="2"/>
    </row>
    <row r="1140" spans="1:31" ht="255" x14ac:dyDescent="0.25">
      <c r="A1140" s="2" t="s">
        <v>333</v>
      </c>
      <c r="B1140" s="3">
        <v>6</v>
      </c>
      <c r="C1140" s="3">
        <v>409</v>
      </c>
      <c r="D1140" s="3" t="s">
        <v>1881</v>
      </c>
      <c r="E1140" s="3" t="str">
        <f>_xlfn.XLOOKUP(Tbl_BalanceHistory[[#This Row],[RespAgy]],Tbl_Agencies[Agy Code],Tbl_Agencies[Agy Sort])</f>
        <v>075000</v>
      </c>
      <c r="F1140" s="2" t="str">
        <f>Tbl_BalanceHistory[[#This Row],[RespAgy]]&amp;": "&amp;Tbl_BalanceHistory[[#This Row],[RespAgency]]</f>
        <v>409: Department of Mines, Minerals and Energy</v>
      </c>
      <c r="G1140" s="3">
        <v>409</v>
      </c>
      <c r="H1140" s="3" t="s">
        <v>1881</v>
      </c>
      <c r="I1140" s="3" t="str">
        <f>_xlfn.XLOOKUP(Tbl_BalanceHistory[[#This Row],[AgyCode]],Tbl_Agencies[Agy Code],Tbl_Agencies[Agy Sort])</f>
        <v>075000</v>
      </c>
      <c r="J1140" s="2" t="str">
        <f>Tbl_BalanceHistory[[#This Row],[AgyCode]]&amp;": "&amp;Tbl_BalanceHistory[[#This Row],[Agency Name]]</f>
        <v>409: Department of Mines, Minerals and Energy</v>
      </c>
      <c r="K1140" s="1">
        <v>2016</v>
      </c>
      <c r="L1140" s="3">
        <v>507</v>
      </c>
      <c r="M1140" s="3" t="s">
        <v>78</v>
      </c>
      <c r="N1140" s="2" t="str">
        <f>Tbl_BalanceHistory[[#This Row],[ProgramCode]]&amp;": "&amp;Tbl_BalanceHistory[[#This Row],[Program Name]]</f>
        <v>507: Resource Management Research, Planning, and Coordination</v>
      </c>
      <c r="O1140" s="3" t="s">
        <v>1730</v>
      </c>
      <c r="P1140" s="1" t="str">
        <f>IF(Tbl_BalanceHistory[[#This Row],[FundCode]]="0100","GF",IF(Tbl_BalanceHistory[[#This Row],[FundCode]]="01000","GF","Hi Ed / OCR"))</f>
        <v>GF</v>
      </c>
      <c r="Q1140" s="5">
        <v>1162899</v>
      </c>
      <c r="R1140" s="5">
        <v>856352.3</v>
      </c>
      <c r="S1140" s="5">
        <v>306546</v>
      </c>
      <c r="T1140" s="5">
        <v>0</v>
      </c>
      <c r="U1140" s="3"/>
      <c r="V1140" s="5">
        <v>306546</v>
      </c>
      <c r="W1140" s="5">
        <v>0</v>
      </c>
      <c r="X1140" s="5"/>
      <c r="Y1140" s="5"/>
      <c r="Z1140" s="5">
        <f>Tbl_BalanceHistory[[#This Row],[Discretionary Recommended - Pre 2022]]+Tbl_BalanceHistory[[#This Row],[Discretionary Balance Recommended: Policy]]+Tbl_BalanceHistory[[#This Row],[Discretionary Balance Recommended: Commitments]]</f>
        <v>0</v>
      </c>
      <c r="AA1140" s="5">
        <f>Tbl_BalanceHistory[[#This Row],[Discretionary Balance]]-Tbl_BalanceHistory[[#This Row],[Discretionary Reappropriation]]</f>
        <v>306546</v>
      </c>
      <c r="AB1140" s="2" t="s">
        <v>1887</v>
      </c>
      <c r="AC1140" s="2"/>
      <c r="AD1140" s="2"/>
      <c r="AE1140" s="2"/>
    </row>
    <row r="1141" spans="1:31" ht="60" x14ac:dyDescent="0.25">
      <c r="A1141" s="2" t="s">
        <v>333</v>
      </c>
      <c r="B1141" s="3">
        <v>6</v>
      </c>
      <c r="C1141" s="3">
        <v>409</v>
      </c>
      <c r="D1141" s="3" t="s">
        <v>1881</v>
      </c>
      <c r="E1141" s="3" t="str">
        <f>_xlfn.XLOOKUP(Tbl_BalanceHistory[[#This Row],[RespAgy]],Tbl_Agencies[Agy Code],Tbl_Agencies[Agy Sort])</f>
        <v>075000</v>
      </c>
      <c r="F1141" s="2" t="str">
        <f>Tbl_BalanceHistory[[#This Row],[RespAgy]]&amp;": "&amp;Tbl_BalanceHistory[[#This Row],[RespAgency]]</f>
        <v>409: Department of Mines, Minerals and Energy</v>
      </c>
      <c r="G1141" s="3">
        <v>409</v>
      </c>
      <c r="H1141" s="3" t="s">
        <v>1881</v>
      </c>
      <c r="I1141" s="3" t="str">
        <f>_xlfn.XLOOKUP(Tbl_BalanceHistory[[#This Row],[AgyCode]],Tbl_Agencies[Agy Code],Tbl_Agencies[Agy Sort])</f>
        <v>075000</v>
      </c>
      <c r="J1141" s="2" t="str">
        <f>Tbl_BalanceHistory[[#This Row],[AgyCode]]&amp;": "&amp;Tbl_BalanceHistory[[#This Row],[Agency Name]]</f>
        <v>409: Department of Mines, Minerals and Energy</v>
      </c>
      <c r="K1141" s="1">
        <v>2017</v>
      </c>
      <c r="L1141" s="3">
        <v>507</v>
      </c>
      <c r="M1141" s="3" t="s">
        <v>78</v>
      </c>
      <c r="N1141" s="2" t="str">
        <f>Tbl_BalanceHistory[[#This Row],[ProgramCode]]&amp;": "&amp;Tbl_BalanceHistory[[#This Row],[Program Name]]</f>
        <v>507: Resource Management Research, Planning, and Coordination</v>
      </c>
      <c r="O1141" s="3" t="s">
        <v>886</v>
      </c>
      <c r="P1141" s="1" t="str">
        <f>IF(Tbl_BalanceHistory[[#This Row],[FundCode]]="0100","GF",IF(Tbl_BalanceHistory[[#This Row],[FundCode]]="01000","GF","Hi Ed / OCR"))</f>
        <v>GF</v>
      </c>
      <c r="Q1141" s="5">
        <v>932012</v>
      </c>
      <c r="R1141" s="5">
        <v>857591.86</v>
      </c>
      <c r="S1141" s="5">
        <v>74420</v>
      </c>
      <c r="T1141" s="5">
        <v>0</v>
      </c>
      <c r="U1141" s="3"/>
      <c r="V1141" s="5">
        <v>74420</v>
      </c>
      <c r="W1141" s="5">
        <v>74420</v>
      </c>
      <c r="X1141" s="5"/>
      <c r="Y1141" s="5"/>
      <c r="Z1141" s="5">
        <f>Tbl_BalanceHistory[[#This Row],[Discretionary Recommended - Pre 2022]]+Tbl_BalanceHistory[[#This Row],[Discretionary Balance Recommended: Policy]]+Tbl_BalanceHistory[[#This Row],[Discretionary Balance Recommended: Commitments]]</f>
        <v>74420</v>
      </c>
      <c r="AA1141" s="5">
        <f>Tbl_BalanceHistory[[#This Row],[Discretionary Balance]]-Tbl_BalanceHistory[[#This Row],[Discretionary Reappropriation]]</f>
        <v>0</v>
      </c>
      <c r="AB1141" s="2" t="s">
        <v>1888</v>
      </c>
      <c r="AC1141" s="2"/>
      <c r="AD1141" s="2"/>
      <c r="AE1141" s="2"/>
    </row>
    <row r="1142" spans="1:31" ht="60" x14ac:dyDescent="0.25">
      <c r="A1142" s="2" t="s">
        <v>333</v>
      </c>
      <c r="B1142" s="3">
        <v>6</v>
      </c>
      <c r="C1142" s="3">
        <v>409</v>
      </c>
      <c r="D1142" s="3" t="s">
        <v>1881</v>
      </c>
      <c r="E1142" s="3" t="str">
        <f>_xlfn.XLOOKUP(Tbl_BalanceHistory[[#This Row],[RespAgy]],Tbl_Agencies[Agy Code],Tbl_Agencies[Agy Sort])</f>
        <v>075000</v>
      </c>
      <c r="F1142" s="2" t="str">
        <f>Tbl_BalanceHistory[[#This Row],[RespAgy]]&amp;": "&amp;Tbl_BalanceHistory[[#This Row],[RespAgency]]</f>
        <v>409: Department of Mines, Minerals and Energy</v>
      </c>
      <c r="G1142" s="3">
        <v>409</v>
      </c>
      <c r="H1142" s="3" t="s">
        <v>1881</v>
      </c>
      <c r="I1142" s="3" t="str">
        <f>_xlfn.XLOOKUP(Tbl_BalanceHistory[[#This Row],[AgyCode]],Tbl_Agencies[Agy Code],Tbl_Agencies[Agy Sort])</f>
        <v>075000</v>
      </c>
      <c r="J1142" s="2" t="str">
        <f>Tbl_BalanceHistory[[#This Row],[AgyCode]]&amp;": "&amp;Tbl_BalanceHistory[[#This Row],[Agency Name]]</f>
        <v>409: Department of Mines, Minerals and Energy</v>
      </c>
      <c r="K1142" s="1">
        <v>2018</v>
      </c>
      <c r="L1142" s="3">
        <v>507</v>
      </c>
      <c r="M1142" s="3" t="s">
        <v>78</v>
      </c>
      <c r="N1142" s="2" t="str">
        <f>Tbl_BalanceHistory[[#This Row],[ProgramCode]]&amp;": "&amp;Tbl_BalanceHistory[[#This Row],[Program Name]]</f>
        <v>507: Resource Management Research, Planning, and Coordination</v>
      </c>
      <c r="O1142" s="3" t="s">
        <v>886</v>
      </c>
      <c r="P1142" s="1" t="str">
        <f>IF(Tbl_BalanceHistory[[#This Row],[FundCode]]="0100","GF",IF(Tbl_BalanceHistory[[#This Row],[FundCode]]="01000","GF","Hi Ed / OCR"))</f>
        <v>GF</v>
      </c>
      <c r="Q1142" s="5">
        <v>999389</v>
      </c>
      <c r="R1142" s="5">
        <v>999389</v>
      </c>
      <c r="S1142" s="5">
        <v>0</v>
      </c>
      <c r="T1142" s="5">
        <v>0</v>
      </c>
      <c r="U1142" s="3"/>
      <c r="V1142" s="5">
        <v>0</v>
      </c>
      <c r="W1142" s="5">
        <v>0</v>
      </c>
      <c r="X1142" s="5"/>
      <c r="Y1142" s="5"/>
      <c r="Z1142" s="5">
        <f>Tbl_BalanceHistory[[#This Row],[Discretionary Recommended - Pre 2022]]+Tbl_BalanceHistory[[#This Row],[Discretionary Balance Recommended: Policy]]+Tbl_BalanceHistory[[#This Row],[Discretionary Balance Recommended: Commitments]]</f>
        <v>0</v>
      </c>
      <c r="AA1142" s="5">
        <f>Tbl_BalanceHistory[[#This Row],[Discretionary Balance]]-Tbl_BalanceHistory[[#This Row],[Discretionary Reappropriation]]</f>
        <v>0</v>
      </c>
      <c r="AB1142" s="2"/>
      <c r="AC1142" s="2"/>
      <c r="AD1142" s="2"/>
      <c r="AE1142" s="2"/>
    </row>
    <row r="1143" spans="1:31" ht="60" x14ac:dyDescent="0.25">
      <c r="A1143" s="2" t="s">
        <v>333</v>
      </c>
      <c r="B1143" s="3">
        <v>6</v>
      </c>
      <c r="C1143" s="3">
        <v>409</v>
      </c>
      <c r="D1143" s="3" t="s">
        <v>1881</v>
      </c>
      <c r="E1143" s="3" t="str">
        <f>_xlfn.XLOOKUP(Tbl_BalanceHistory[[#This Row],[RespAgy]],Tbl_Agencies[Agy Code],Tbl_Agencies[Agy Sort])</f>
        <v>075000</v>
      </c>
      <c r="F1143" s="2" t="str">
        <f>Tbl_BalanceHistory[[#This Row],[RespAgy]]&amp;": "&amp;Tbl_BalanceHistory[[#This Row],[RespAgency]]</f>
        <v>409: Department of Mines, Minerals and Energy</v>
      </c>
      <c r="G1143" s="3">
        <v>409</v>
      </c>
      <c r="H1143" s="3" t="s">
        <v>1881</v>
      </c>
      <c r="I1143" s="3" t="str">
        <f>_xlfn.XLOOKUP(Tbl_BalanceHistory[[#This Row],[AgyCode]],Tbl_Agencies[Agy Code],Tbl_Agencies[Agy Sort])</f>
        <v>075000</v>
      </c>
      <c r="J1143" s="2" t="str">
        <f>Tbl_BalanceHistory[[#This Row],[AgyCode]]&amp;": "&amp;Tbl_BalanceHistory[[#This Row],[Agency Name]]</f>
        <v>409: Department of Mines, Minerals and Energy</v>
      </c>
      <c r="K1143" s="1">
        <v>2019</v>
      </c>
      <c r="L1143" s="3">
        <v>507</v>
      </c>
      <c r="M1143" s="3" t="s">
        <v>78</v>
      </c>
      <c r="N1143" s="2" t="str">
        <f>Tbl_BalanceHistory[[#This Row],[ProgramCode]]&amp;": "&amp;Tbl_BalanceHistory[[#This Row],[Program Name]]</f>
        <v>507: Resource Management Research, Planning, and Coordination</v>
      </c>
      <c r="O1143" s="3" t="s">
        <v>886</v>
      </c>
      <c r="P1143" s="1" t="str">
        <f>IF(Tbl_BalanceHistory[[#This Row],[FundCode]]="0100","GF",IF(Tbl_BalanceHistory[[#This Row],[FundCode]]="01000","GF","Hi Ed / OCR"))</f>
        <v>GF</v>
      </c>
      <c r="Q1143" s="5">
        <v>1002560</v>
      </c>
      <c r="R1143" s="5">
        <v>1002560</v>
      </c>
      <c r="S1143" s="5">
        <v>0</v>
      </c>
      <c r="T1143" s="5">
        <v>0</v>
      </c>
      <c r="U1143" s="3"/>
      <c r="V1143" s="5">
        <v>0</v>
      </c>
      <c r="W1143" s="5">
        <v>0</v>
      </c>
      <c r="X1143" s="5"/>
      <c r="Y1143" s="5"/>
      <c r="Z1143" s="5">
        <f>Tbl_BalanceHistory[[#This Row],[Discretionary Recommended - Pre 2022]]+Tbl_BalanceHistory[[#This Row],[Discretionary Balance Recommended: Policy]]+Tbl_BalanceHistory[[#This Row],[Discretionary Balance Recommended: Commitments]]</f>
        <v>0</v>
      </c>
      <c r="AA1143" s="5">
        <f>Tbl_BalanceHistory[[#This Row],[Discretionary Balance]]-Tbl_BalanceHistory[[#This Row],[Discretionary Reappropriation]]</f>
        <v>0</v>
      </c>
      <c r="AB1143" s="2"/>
      <c r="AC1143" s="2"/>
      <c r="AD1143" s="2"/>
      <c r="AE1143" s="2"/>
    </row>
    <row r="1144" spans="1:31" ht="105" x14ac:dyDescent="0.25">
      <c r="A1144" s="2" t="s">
        <v>333</v>
      </c>
      <c r="B1144" s="3">
        <v>6</v>
      </c>
      <c r="C1144" s="3">
        <v>409</v>
      </c>
      <c r="D1144" s="3" t="s">
        <v>1881</v>
      </c>
      <c r="E1144" s="3" t="str">
        <f>_xlfn.XLOOKUP(Tbl_BalanceHistory[[#This Row],[RespAgy]],Tbl_Agencies[Agy Code],Tbl_Agencies[Agy Sort])</f>
        <v>075000</v>
      </c>
      <c r="F1144" s="2" t="str">
        <f>Tbl_BalanceHistory[[#This Row],[RespAgy]]&amp;": "&amp;Tbl_BalanceHistory[[#This Row],[RespAgency]]</f>
        <v>409: Department of Mines, Minerals and Energy</v>
      </c>
      <c r="G1144" s="3">
        <v>409</v>
      </c>
      <c r="H1144" s="3" t="s">
        <v>1881</v>
      </c>
      <c r="I1144" s="3" t="str">
        <f>_xlfn.XLOOKUP(Tbl_BalanceHistory[[#This Row],[AgyCode]],Tbl_Agencies[Agy Code],Tbl_Agencies[Agy Sort])</f>
        <v>075000</v>
      </c>
      <c r="J1144" s="2" t="str">
        <f>Tbl_BalanceHistory[[#This Row],[AgyCode]]&amp;": "&amp;Tbl_BalanceHistory[[#This Row],[Agency Name]]</f>
        <v>409: Department of Mines, Minerals and Energy</v>
      </c>
      <c r="K1144" s="1">
        <v>2020</v>
      </c>
      <c r="L1144" s="3">
        <v>507</v>
      </c>
      <c r="M1144" s="3" t="s">
        <v>78</v>
      </c>
      <c r="N1144" s="2" t="str">
        <f>Tbl_BalanceHistory[[#This Row],[ProgramCode]]&amp;": "&amp;Tbl_BalanceHistory[[#This Row],[Program Name]]</f>
        <v>507: Resource Management Research, Planning, and Coordination</v>
      </c>
      <c r="O1144" s="3" t="s">
        <v>886</v>
      </c>
      <c r="P1144" s="1" t="str">
        <f>IF(Tbl_BalanceHistory[[#This Row],[FundCode]]="0100","GF",IF(Tbl_BalanceHistory[[#This Row],[FundCode]]="01000","GF","Hi Ed / OCR"))</f>
        <v>GF</v>
      </c>
      <c r="Q1144" s="5">
        <v>1139560</v>
      </c>
      <c r="R1144" s="5">
        <v>1103150</v>
      </c>
      <c r="S1144" s="5">
        <v>36410</v>
      </c>
      <c r="T1144" s="5">
        <v>0</v>
      </c>
      <c r="U1144" s="3"/>
      <c r="V1144" s="5">
        <v>36410</v>
      </c>
      <c r="W1144" s="5">
        <v>36410</v>
      </c>
      <c r="X1144" s="5"/>
      <c r="Y1144" s="5"/>
      <c r="Z1144" s="5">
        <f>Tbl_BalanceHistory[[#This Row],[Discretionary Recommended - Pre 2022]]+Tbl_BalanceHistory[[#This Row],[Discretionary Balance Recommended: Policy]]+Tbl_BalanceHistory[[#This Row],[Discretionary Balance Recommended: Commitments]]</f>
        <v>36410</v>
      </c>
      <c r="AA1144" s="5">
        <f>Tbl_BalanceHistory[[#This Row],[Discretionary Balance]]-Tbl_BalanceHistory[[#This Row],[Discretionary Reappropriation]]</f>
        <v>0</v>
      </c>
      <c r="AB1144" s="2" t="s">
        <v>1889</v>
      </c>
      <c r="AC1144" s="2"/>
      <c r="AD1144" s="2"/>
      <c r="AE1144" s="2" t="s">
        <v>1889</v>
      </c>
    </row>
    <row r="1145" spans="1:31" ht="60" x14ac:dyDescent="0.25">
      <c r="A1145" s="2" t="s">
        <v>333</v>
      </c>
      <c r="B1145" s="3">
        <v>6</v>
      </c>
      <c r="C1145" s="3">
        <v>409</v>
      </c>
      <c r="D1145" s="3" t="s">
        <v>348</v>
      </c>
      <c r="E1145" s="3" t="str">
        <f>_xlfn.XLOOKUP(Tbl_BalanceHistory[[#This Row],[RespAgy]],Tbl_Agencies[Agy Code],Tbl_Agencies[Agy Sort])</f>
        <v>075000</v>
      </c>
      <c r="F1145" s="2" t="str">
        <f>Tbl_BalanceHistory[[#This Row],[RespAgy]]&amp;": "&amp;Tbl_BalanceHistory[[#This Row],[RespAgency]]</f>
        <v>409: Department of Energy</v>
      </c>
      <c r="G1145" s="3">
        <v>409</v>
      </c>
      <c r="H1145" s="3" t="s">
        <v>348</v>
      </c>
      <c r="I1145" s="3" t="str">
        <f>_xlfn.XLOOKUP(Tbl_BalanceHistory[[#This Row],[AgyCode]],Tbl_Agencies[Agy Code],Tbl_Agencies[Agy Sort])</f>
        <v>075000</v>
      </c>
      <c r="J1145" s="2" t="str">
        <f>Tbl_BalanceHistory[[#This Row],[AgyCode]]&amp;": "&amp;Tbl_BalanceHistory[[#This Row],[Agency Name]]</f>
        <v>409: Department of Energy</v>
      </c>
      <c r="K1145" s="1">
        <v>2021</v>
      </c>
      <c r="L1145" s="3">
        <v>507</v>
      </c>
      <c r="M1145" s="3" t="s">
        <v>78</v>
      </c>
      <c r="N1145" s="2" t="str">
        <f>Tbl_BalanceHistory[[#This Row],[ProgramCode]]&amp;": "&amp;Tbl_BalanceHistory[[#This Row],[Program Name]]</f>
        <v>507: Resource Management Research, Planning, and Coordination</v>
      </c>
      <c r="O1145" s="3" t="s">
        <v>886</v>
      </c>
      <c r="P1145" s="1" t="str">
        <f>IF(Tbl_BalanceHistory[[#This Row],[FundCode]]="0100","GF",IF(Tbl_BalanceHistory[[#This Row],[FundCode]]="01000","GF","Hi Ed / OCR"))</f>
        <v>GF</v>
      </c>
      <c r="Q1145" s="5">
        <v>1577915</v>
      </c>
      <c r="R1145" s="5">
        <v>1577915</v>
      </c>
      <c r="S1145" s="5">
        <v>0</v>
      </c>
      <c r="T1145" s="5">
        <v>0</v>
      </c>
      <c r="U1145" s="3"/>
      <c r="V1145" s="5">
        <v>0</v>
      </c>
      <c r="W1145" s="5">
        <v>0</v>
      </c>
      <c r="X1145" s="5"/>
      <c r="Y1145" s="5"/>
      <c r="Z1145" s="5">
        <f>Tbl_BalanceHistory[[#This Row],[Discretionary Recommended - Pre 2022]]+Tbl_BalanceHistory[[#This Row],[Discretionary Balance Recommended: Policy]]+Tbl_BalanceHistory[[#This Row],[Discretionary Balance Recommended: Commitments]]</f>
        <v>0</v>
      </c>
      <c r="AA1145" s="5">
        <f>Tbl_BalanceHistory[[#This Row],[Discretionary Balance]]-Tbl_BalanceHistory[[#This Row],[Discretionary Reappropriation]]</f>
        <v>0</v>
      </c>
      <c r="AB1145" s="2"/>
      <c r="AC1145" s="2"/>
      <c r="AD1145" s="2"/>
      <c r="AE1145" s="2"/>
    </row>
    <row r="1146" spans="1:31" ht="60" x14ac:dyDescent="0.25">
      <c r="A1146" s="2" t="s">
        <v>333</v>
      </c>
      <c r="B1146" s="3">
        <v>6</v>
      </c>
      <c r="C1146" s="3">
        <v>409</v>
      </c>
      <c r="D1146" s="3" t="s">
        <v>348</v>
      </c>
      <c r="E1146" s="3" t="str">
        <f>_xlfn.XLOOKUP(Tbl_BalanceHistory[[#This Row],[RespAgy]],Tbl_Agencies[Agy Code],Tbl_Agencies[Agy Sort])</f>
        <v>075000</v>
      </c>
      <c r="F1146" s="2" t="str">
        <f>Tbl_BalanceHistory[[#This Row],[RespAgy]]&amp;": "&amp;Tbl_BalanceHistory[[#This Row],[RespAgency]]</f>
        <v>409: Department of Energy</v>
      </c>
      <c r="G1146" s="3">
        <v>409</v>
      </c>
      <c r="H1146" s="3" t="s">
        <v>348</v>
      </c>
      <c r="I1146" s="3" t="str">
        <f>_xlfn.XLOOKUP(Tbl_BalanceHistory[[#This Row],[AgyCode]],Tbl_Agencies[Agy Code],Tbl_Agencies[Agy Sort])</f>
        <v>075000</v>
      </c>
      <c r="J1146" s="2" t="str">
        <f>Tbl_BalanceHistory[[#This Row],[AgyCode]]&amp;": "&amp;Tbl_BalanceHistory[[#This Row],[Agency Name]]</f>
        <v>409: Department of Energy</v>
      </c>
      <c r="K1146" s="1">
        <v>2022</v>
      </c>
      <c r="L1146" s="3">
        <v>507</v>
      </c>
      <c r="M1146" s="3" t="s">
        <v>78</v>
      </c>
      <c r="N1146" s="2" t="str">
        <f>Tbl_BalanceHistory[[#This Row],[ProgramCode]]&amp;": "&amp;Tbl_BalanceHistory[[#This Row],[Program Name]]</f>
        <v>507: Resource Management Research, Planning, and Coordination</v>
      </c>
      <c r="O1146" s="3" t="s">
        <v>886</v>
      </c>
      <c r="P1146" s="1" t="str">
        <f>IF(Tbl_BalanceHistory[[#This Row],[FundCode]]="0100","GF",IF(Tbl_BalanceHistory[[#This Row],[FundCode]]="01000","GF","Hi Ed / OCR"))</f>
        <v>GF</v>
      </c>
      <c r="Q1146" s="5">
        <v>2078627</v>
      </c>
      <c r="R1146" s="5">
        <v>2065310.27</v>
      </c>
      <c r="S1146" s="5">
        <v>13316.73</v>
      </c>
      <c r="T1146" s="5">
        <v>0</v>
      </c>
      <c r="U1146" s="3"/>
      <c r="V1146" s="5">
        <v>13316.73</v>
      </c>
      <c r="W1146" s="5"/>
      <c r="X1146" s="5">
        <v>0</v>
      </c>
      <c r="Y1146" s="5">
        <v>0</v>
      </c>
      <c r="Z1146" s="5">
        <f>Tbl_BalanceHistory[[#This Row],[Discretionary Recommended - Pre 2022]]+Tbl_BalanceHistory[[#This Row],[Discretionary Balance Recommended: Policy]]+Tbl_BalanceHistory[[#This Row],[Discretionary Balance Recommended: Commitments]]</f>
        <v>0</v>
      </c>
      <c r="AA1146" s="5">
        <f>Tbl_BalanceHistory[[#This Row],[Discretionary Balance]]-Tbl_BalanceHistory[[#This Row],[Discretionary Reappropriation]]</f>
        <v>13316.73</v>
      </c>
      <c r="AB1146" s="2"/>
      <c r="AC1146" s="2"/>
      <c r="AD1146" s="2"/>
      <c r="AE1146" s="2"/>
    </row>
    <row r="1147" spans="1:31" ht="60" x14ac:dyDescent="0.25">
      <c r="A1147" s="2" t="s">
        <v>333</v>
      </c>
      <c r="B1147" s="3">
        <v>6</v>
      </c>
      <c r="C1147" s="3">
        <v>409</v>
      </c>
      <c r="D1147" s="3" t="s">
        <v>348</v>
      </c>
      <c r="E1147" s="3" t="str">
        <f>_xlfn.XLOOKUP(Tbl_BalanceHistory[[#This Row],[RespAgy]],Tbl_Agencies[Agy Code],Tbl_Agencies[Agy Sort])</f>
        <v>075000</v>
      </c>
      <c r="F1147" s="2" t="str">
        <f>Tbl_BalanceHistory[[#This Row],[RespAgy]]&amp;": "&amp;Tbl_BalanceHistory[[#This Row],[RespAgency]]</f>
        <v>409: Department of Energy</v>
      </c>
      <c r="G1147" s="3">
        <v>409</v>
      </c>
      <c r="H1147" s="3" t="s">
        <v>348</v>
      </c>
      <c r="I1147" s="3" t="str">
        <f>_xlfn.XLOOKUP(Tbl_BalanceHistory[[#This Row],[AgyCode]],Tbl_Agencies[Agy Code],Tbl_Agencies[Agy Sort])</f>
        <v>075000</v>
      </c>
      <c r="J1147" s="2" t="str">
        <f>Tbl_BalanceHistory[[#This Row],[AgyCode]]&amp;": "&amp;Tbl_BalanceHistory[[#This Row],[Agency Name]]</f>
        <v>409: Department of Energy</v>
      </c>
      <c r="K1147" s="1">
        <v>2023</v>
      </c>
      <c r="L1147" s="3">
        <v>507</v>
      </c>
      <c r="M1147" s="3" t="s">
        <v>78</v>
      </c>
      <c r="N1147" s="2" t="str">
        <f>Tbl_BalanceHistory[[#This Row],[ProgramCode]]&amp;": "&amp;Tbl_BalanceHistory[[#This Row],[Program Name]]</f>
        <v>507: Resource Management Research, Planning, and Coordination</v>
      </c>
      <c r="O1147" s="3" t="s">
        <v>886</v>
      </c>
      <c r="P1147" s="1" t="str">
        <f>IF(Tbl_BalanceHistory[[#This Row],[FundCode]]="0100","GF",IF(Tbl_BalanceHistory[[#This Row],[FundCode]]="01000","GF","Hi Ed / OCR"))</f>
        <v>GF</v>
      </c>
      <c r="Q1147" s="5">
        <v>2367485</v>
      </c>
      <c r="R1147" s="5">
        <v>2215758.91</v>
      </c>
      <c r="S1147" s="5">
        <v>151726.09</v>
      </c>
      <c r="T1147" s="5">
        <v>0</v>
      </c>
      <c r="U1147" s="3"/>
      <c r="V1147" s="5">
        <v>151726.09</v>
      </c>
      <c r="W1147" s="5">
        <v>0</v>
      </c>
      <c r="X1147" s="5">
        <v>0</v>
      </c>
      <c r="Y1147" s="5">
        <v>0</v>
      </c>
      <c r="Z1147" s="5">
        <v>0</v>
      </c>
      <c r="AA1147" s="5">
        <v>151726.09</v>
      </c>
      <c r="AB1147" s="2"/>
      <c r="AC1147" s="2"/>
      <c r="AD1147" s="2"/>
      <c r="AE1147" s="2" t="s">
        <v>2385</v>
      </c>
    </row>
    <row r="1148" spans="1:31" ht="60" x14ac:dyDescent="0.25">
      <c r="A1148" s="2" t="s">
        <v>333</v>
      </c>
      <c r="B1148" s="3">
        <v>6</v>
      </c>
      <c r="C1148" s="3">
        <v>409</v>
      </c>
      <c r="D1148" s="3" t="s">
        <v>348</v>
      </c>
      <c r="E1148" s="3" t="str">
        <f>_xlfn.XLOOKUP(Tbl_BalanceHistory[[#This Row],[RespAgy]],Tbl_Agencies[Agy Code],Tbl_Agencies[Agy Sort])</f>
        <v>075000</v>
      </c>
      <c r="F1148" s="2" t="str">
        <f>Tbl_BalanceHistory[[#This Row],[RespAgy]]&amp;": "&amp;Tbl_BalanceHistory[[#This Row],[RespAgency]]</f>
        <v>409: Department of Energy</v>
      </c>
      <c r="G1148" s="3">
        <v>409</v>
      </c>
      <c r="H1148" s="3" t="s">
        <v>348</v>
      </c>
      <c r="I1148" s="3" t="str">
        <f>_xlfn.XLOOKUP(Tbl_BalanceHistory[[#This Row],[AgyCode]],Tbl_Agencies[Agy Code],Tbl_Agencies[Agy Sort])</f>
        <v>075000</v>
      </c>
      <c r="J1148" s="2" t="str">
        <f>Tbl_BalanceHistory[[#This Row],[AgyCode]]&amp;": "&amp;Tbl_BalanceHistory[[#This Row],[Agency Name]]</f>
        <v>409: Department of Energy</v>
      </c>
      <c r="K1148" s="1">
        <v>2024</v>
      </c>
      <c r="L1148" s="3">
        <v>507</v>
      </c>
      <c r="M1148" s="3" t="s">
        <v>78</v>
      </c>
      <c r="N1148" s="2" t="str">
        <f>Tbl_BalanceHistory[[#This Row],[ProgramCode]]&amp;": "&amp;Tbl_BalanceHistory[[#This Row],[Program Name]]</f>
        <v>507: Resource Management Research, Planning, and Coordination</v>
      </c>
      <c r="O1148" s="3" t="s">
        <v>886</v>
      </c>
      <c r="P1148" s="1" t="str">
        <f>IF(Tbl_BalanceHistory[[#This Row],[FundCode]]="0100","GF",IF(Tbl_BalanceHistory[[#This Row],[FundCode]]="01000","GF","Hi Ed / OCR"))</f>
        <v>GF</v>
      </c>
      <c r="Q1148" s="5">
        <v>2206245</v>
      </c>
      <c r="R1148" s="5">
        <v>2199311.5699999998</v>
      </c>
      <c r="S1148" s="5">
        <v>6933.43</v>
      </c>
      <c r="T1148" s="5">
        <v>0</v>
      </c>
      <c r="U1148" s="3"/>
      <c r="V1148" s="5">
        <v>6933.43</v>
      </c>
      <c r="W1148" s="5">
        <v>0</v>
      </c>
      <c r="X1148" s="5">
        <v>0</v>
      </c>
      <c r="Y1148" s="5">
        <v>0</v>
      </c>
      <c r="Z1148" s="5">
        <v>0</v>
      </c>
      <c r="AA1148" s="5">
        <v>6933.43</v>
      </c>
      <c r="AB1148" s="2"/>
      <c r="AC1148" s="2"/>
      <c r="AD1148" s="2"/>
      <c r="AE1148" s="2"/>
    </row>
    <row r="1149" spans="1:31" ht="45" x14ac:dyDescent="0.25">
      <c r="A1149" s="2" t="s">
        <v>333</v>
      </c>
      <c r="B1149" s="3">
        <v>6</v>
      </c>
      <c r="C1149" s="3">
        <v>409</v>
      </c>
      <c r="D1149" s="3" t="s">
        <v>1881</v>
      </c>
      <c r="E1149" s="3" t="str">
        <f>_xlfn.XLOOKUP(Tbl_BalanceHistory[[#This Row],[RespAgy]],Tbl_Agencies[Agy Code],Tbl_Agencies[Agy Sort])</f>
        <v>075000</v>
      </c>
      <c r="F1149" s="2" t="str">
        <f>Tbl_BalanceHistory[[#This Row],[RespAgy]]&amp;": "&amp;Tbl_BalanceHistory[[#This Row],[RespAgency]]</f>
        <v>409: Department of Mines, Minerals and Energy</v>
      </c>
      <c r="G1149" s="3">
        <v>409</v>
      </c>
      <c r="H1149" s="3" t="s">
        <v>1881</v>
      </c>
      <c r="I1149" s="3" t="str">
        <f>_xlfn.XLOOKUP(Tbl_BalanceHistory[[#This Row],[AgyCode]],Tbl_Agencies[Agy Code],Tbl_Agencies[Agy Sort])</f>
        <v>075000</v>
      </c>
      <c r="J1149" s="2" t="str">
        <f>Tbl_BalanceHistory[[#This Row],[AgyCode]]&amp;": "&amp;Tbl_BalanceHistory[[#This Row],[Agency Name]]</f>
        <v>409: Department of Mines, Minerals and Energy</v>
      </c>
      <c r="K1149" s="1">
        <v>2014</v>
      </c>
      <c r="L1149" s="3">
        <v>599</v>
      </c>
      <c r="M1149" s="3" t="s">
        <v>62</v>
      </c>
      <c r="N1149" s="2" t="str">
        <f>Tbl_BalanceHistory[[#This Row],[ProgramCode]]&amp;": "&amp;Tbl_BalanceHistory[[#This Row],[Program Name]]</f>
        <v>599: Administrative and Support Services</v>
      </c>
      <c r="O1149" s="3" t="s">
        <v>1730</v>
      </c>
      <c r="P1149" s="1" t="str">
        <f>IF(Tbl_BalanceHistory[[#This Row],[FundCode]]="0100","GF",IF(Tbl_BalanceHistory[[#This Row],[FundCode]]="01000","GF","Hi Ed / OCR"))</f>
        <v>GF</v>
      </c>
      <c r="Q1149" s="5">
        <v>1706687</v>
      </c>
      <c r="R1149" s="5">
        <v>1666199.72</v>
      </c>
      <c r="S1149" s="5">
        <v>40487</v>
      </c>
      <c r="T1149" s="5">
        <v>0</v>
      </c>
      <c r="U1149" s="3"/>
      <c r="V1149" s="5">
        <v>40487</v>
      </c>
      <c r="W1149" s="5">
        <v>40000</v>
      </c>
      <c r="X1149" s="5"/>
      <c r="Y1149" s="5"/>
      <c r="Z1149" s="5">
        <f>Tbl_BalanceHistory[[#This Row],[Discretionary Recommended - Pre 2022]]+Tbl_BalanceHistory[[#This Row],[Discretionary Balance Recommended: Policy]]+Tbl_BalanceHistory[[#This Row],[Discretionary Balance Recommended: Commitments]]</f>
        <v>40000</v>
      </c>
      <c r="AA1149" s="5">
        <f>Tbl_BalanceHistory[[#This Row],[Discretionary Balance]]-Tbl_BalanceHistory[[#This Row],[Discretionary Reappropriation]]</f>
        <v>487</v>
      </c>
      <c r="AB1149" s="2" t="s">
        <v>1791</v>
      </c>
      <c r="AC1149" s="2"/>
      <c r="AD1149" s="2"/>
      <c r="AE1149" s="2"/>
    </row>
    <row r="1150" spans="1:31" ht="45" x14ac:dyDescent="0.25">
      <c r="A1150" s="2" t="s">
        <v>333</v>
      </c>
      <c r="B1150" s="3">
        <v>6</v>
      </c>
      <c r="C1150" s="3">
        <v>409</v>
      </c>
      <c r="D1150" s="3" t="s">
        <v>1881</v>
      </c>
      <c r="E1150" s="3" t="str">
        <f>_xlfn.XLOOKUP(Tbl_BalanceHistory[[#This Row],[RespAgy]],Tbl_Agencies[Agy Code],Tbl_Agencies[Agy Sort])</f>
        <v>075000</v>
      </c>
      <c r="F1150" s="2" t="str">
        <f>Tbl_BalanceHistory[[#This Row],[RespAgy]]&amp;": "&amp;Tbl_BalanceHistory[[#This Row],[RespAgency]]</f>
        <v>409: Department of Mines, Minerals and Energy</v>
      </c>
      <c r="G1150" s="3">
        <v>409</v>
      </c>
      <c r="H1150" s="3" t="s">
        <v>1881</v>
      </c>
      <c r="I1150" s="3" t="str">
        <f>_xlfn.XLOOKUP(Tbl_BalanceHistory[[#This Row],[AgyCode]],Tbl_Agencies[Agy Code],Tbl_Agencies[Agy Sort])</f>
        <v>075000</v>
      </c>
      <c r="J1150" s="2" t="str">
        <f>Tbl_BalanceHistory[[#This Row],[AgyCode]]&amp;": "&amp;Tbl_BalanceHistory[[#This Row],[Agency Name]]</f>
        <v>409: Department of Mines, Minerals and Energy</v>
      </c>
      <c r="K1150" s="1">
        <v>2015</v>
      </c>
      <c r="L1150" s="3">
        <v>599</v>
      </c>
      <c r="M1150" s="3" t="s">
        <v>62</v>
      </c>
      <c r="N1150" s="2" t="str">
        <f>Tbl_BalanceHistory[[#This Row],[ProgramCode]]&amp;": "&amp;Tbl_BalanceHistory[[#This Row],[Program Name]]</f>
        <v>599: Administrative and Support Services</v>
      </c>
      <c r="O1150" s="3" t="s">
        <v>1730</v>
      </c>
      <c r="P1150" s="1" t="str">
        <f>IF(Tbl_BalanceHistory[[#This Row],[FundCode]]="0100","GF",IF(Tbl_BalanceHistory[[#This Row],[FundCode]]="01000","GF","Hi Ed / OCR"))</f>
        <v>GF</v>
      </c>
      <c r="Q1150" s="5">
        <v>1902226</v>
      </c>
      <c r="R1150" s="5">
        <v>1902225</v>
      </c>
      <c r="S1150" s="5">
        <v>0</v>
      </c>
      <c r="T1150" s="5">
        <v>0</v>
      </c>
      <c r="U1150" s="3"/>
      <c r="V1150" s="5">
        <v>0</v>
      </c>
      <c r="W1150" s="5">
        <v>0</v>
      </c>
      <c r="X1150" s="5"/>
      <c r="Y1150" s="5"/>
      <c r="Z1150" s="5">
        <f>Tbl_BalanceHistory[[#This Row],[Discretionary Recommended - Pre 2022]]+Tbl_BalanceHistory[[#This Row],[Discretionary Balance Recommended: Policy]]+Tbl_BalanceHistory[[#This Row],[Discretionary Balance Recommended: Commitments]]</f>
        <v>0</v>
      </c>
      <c r="AA1150" s="5">
        <f>Tbl_BalanceHistory[[#This Row],[Discretionary Balance]]-Tbl_BalanceHistory[[#This Row],[Discretionary Reappropriation]]</f>
        <v>0</v>
      </c>
      <c r="AB1150" s="2"/>
      <c r="AC1150" s="2"/>
      <c r="AD1150" s="2"/>
      <c r="AE1150" s="2"/>
    </row>
    <row r="1151" spans="1:31" ht="45" x14ac:dyDescent="0.25">
      <c r="A1151" s="2" t="s">
        <v>333</v>
      </c>
      <c r="B1151" s="3">
        <v>6</v>
      </c>
      <c r="C1151" s="3">
        <v>409</v>
      </c>
      <c r="D1151" s="3" t="s">
        <v>1881</v>
      </c>
      <c r="E1151" s="3" t="str">
        <f>_xlfn.XLOOKUP(Tbl_BalanceHistory[[#This Row],[RespAgy]],Tbl_Agencies[Agy Code],Tbl_Agencies[Agy Sort])</f>
        <v>075000</v>
      </c>
      <c r="F1151" s="2" t="str">
        <f>Tbl_BalanceHistory[[#This Row],[RespAgy]]&amp;": "&amp;Tbl_BalanceHistory[[#This Row],[RespAgency]]</f>
        <v>409: Department of Mines, Minerals and Energy</v>
      </c>
      <c r="G1151" s="3">
        <v>409</v>
      </c>
      <c r="H1151" s="3" t="s">
        <v>1881</v>
      </c>
      <c r="I1151" s="3" t="str">
        <f>_xlfn.XLOOKUP(Tbl_BalanceHistory[[#This Row],[AgyCode]],Tbl_Agencies[Agy Code],Tbl_Agencies[Agy Sort])</f>
        <v>075000</v>
      </c>
      <c r="J1151" s="2" t="str">
        <f>Tbl_BalanceHistory[[#This Row],[AgyCode]]&amp;": "&amp;Tbl_BalanceHistory[[#This Row],[Agency Name]]</f>
        <v>409: Department of Mines, Minerals and Energy</v>
      </c>
      <c r="K1151" s="1">
        <v>2016</v>
      </c>
      <c r="L1151" s="3">
        <v>599</v>
      </c>
      <c r="M1151" s="3" t="s">
        <v>62</v>
      </c>
      <c r="N1151" s="2" t="str">
        <f>Tbl_BalanceHistory[[#This Row],[ProgramCode]]&amp;": "&amp;Tbl_BalanceHistory[[#This Row],[Program Name]]</f>
        <v>599: Administrative and Support Services</v>
      </c>
      <c r="O1151" s="3" t="s">
        <v>1730</v>
      </c>
      <c r="P1151" s="1" t="str">
        <f>IF(Tbl_BalanceHistory[[#This Row],[FundCode]]="0100","GF",IF(Tbl_BalanceHistory[[#This Row],[FundCode]]="01000","GF","Hi Ed / OCR"))</f>
        <v>GF</v>
      </c>
      <c r="Q1151" s="5">
        <v>2505386</v>
      </c>
      <c r="R1151" s="5">
        <v>2455424.25</v>
      </c>
      <c r="S1151" s="5">
        <v>49961</v>
      </c>
      <c r="T1151" s="5">
        <v>0</v>
      </c>
      <c r="U1151" s="3"/>
      <c r="V1151" s="5">
        <v>49961</v>
      </c>
      <c r="W1151" s="5">
        <v>0</v>
      </c>
      <c r="X1151" s="5"/>
      <c r="Y1151" s="5"/>
      <c r="Z1151" s="5">
        <f>Tbl_BalanceHistory[[#This Row],[Discretionary Recommended - Pre 2022]]+Tbl_BalanceHistory[[#This Row],[Discretionary Balance Recommended: Policy]]+Tbl_BalanceHistory[[#This Row],[Discretionary Balance Recommended: Commitments]]</f>
        <v>0</v>
      </c>
      <c r="AA1151" s="5">
        <f>Tbl_BalanceHistory[[#This Row],[Discretionary Balance]]-Tbl_BalanceHistory[[#This Row],[Discretionary Reappropriation]]</f>
        <v>49961</v>
      </c>
      <c r="AB1151" s="2" t="s">
        <v>1890</v>
      </c>
      <c r="AC1151" s="2"/>
      <c r="AD1151" s="2"/>
      <c r="AE1151" s="2"/>
    </row>
    <row r="1152" spans="1:31" ht="45" x14ac:dyDescent="0.25">
      <c r="A1152" s="2" t="s">
        <v>333</v>
      </c>
      <c r="B1152" s="3">
        <v>6</v>
      </c>
      <c r="C1152" s="3">
        <v>409</v>
      </c>
      <c r="D1152" s="3" t="s">
        <v>1881</v>
      </c>
      <c r="E1152" s="3" t="str">
        <f>_xlfn.XLOOKUP(Tbl_BalanceHistory[[#This Row],[RespAgy]],Tbl_Agencies[Agy Code],Tbl_Agencies[Agy Sort])</f>
        <v>075000</v>
      </c>
      <c r="F1152" s="2" t="str">
        <f>Tbl_BalanceHistory[[#This Row],[RespAgy]]&amp;": "&amp;Tbl_BalanceHistory[[#This Row],[RespAgency]]</f>
        <v>409: Department of Mines, Minerals and Energy</v>
      </c>
      <c r="G1152" s="3">
        <v>409</v>
      </c>
      <c r="H1152" s="3" t="s">
        <v>1881</v>
      </c>
      <c r="I1152" s="3" t="str">
        <f>_xlfn.XLOOKUP(Tbl_BalanceHistory[[#This Row],[AgyCode]],Tbl_Agencies[Agy Code],Tbl_Agencies[Agy Sort])</f>
        <v>075000</v>
      </c>
      <c r="J1152" s="2" t="str">
        <f>Tbl_BalanceHistory[[#This Row],[AgyCode]]&amp;": "&amp;Tbl_BalanceHistory[[#This Row],[Agency Name]]</f>
        <v>409: Department of Mines, Minerals and Energy</v>
      </c>
      <c r="K1152" s="1">
        <v>2017</v>
      </c>
      <c r="L1152" s="3">
        <v>599</v>
      </c>
      <c r="M1152" s="3" t="s">
        <v>62</v>
      </c>
      <c r="N1152" s="2" t="str">
        <f>Tbl_BalanceHistory[[#This Row],[ProgramCode]]&amp;": "&amp;Tbl_BalanceHistory[[#This Row],[Program Name]]</f>
        <v>599: Administrative and Support Services</v>
      </c>
      <c r="O1152" s="3" t="s">
        <v>886</v>
      </c>
      <c r="P1152" s="1" t="str">
        <f>IF(Tbl_BalanceHistory[[#This Row],[FundCode]]="0100","GF",IF(Tbl_BalanceHistory[[#This Row],[FundCode]]="01000","GF","Hi Ed / OCR"))</f>
        <v>GF</v>
      </c>
      <c r="Q1152" s="5">
        <v>2239038</v>
      </c>
      <c r="R1152" s="5">
        <v>2239038</v>
      </c>
      <c r="S1152" s="5">
        <v>0</v>
      </c>
      <c r="T1152" s="5">
        <v>0</v>
      </c>
      <c r="U1152" s="3"/>
      <c r="V1152" s="5">
        <v>0</v>
      </c>
      <c r="W1152" s="5">
        <v>0</v>
      </c>
      <c r="X1152" s="5"/>
      <c r="Y1152" s="5"/>
      <c r="Z1152" s="5">
        <f>Tbl_BalanceHistory[[#This Row],[Discretionary Recommended - Pre 2022]]+Tbl_BalanceHistory[[#This Row],[Discretionary Balance Recommended: Policy]]+Tbl_BalanceHistory[[#This Row],[Discretionary Balance Recommended: Commitments]]</f>
        <v>0</v>
      </c>
      <c r="AA1152" s="5">
        <f>Tbl_BalanceHistory[[#This Row],[Discretionary Balance]]-Tbl_BalanceHistory[[#This Row],[Discretionary Reappropriation]]</f>
        <v>0</v>
      </c>
      <c r="AB1152" s="2"/>
      <c r="AC1152" s="2"/>
      <c r="AD1152" s="2"/>
      <c r="AE1152" s="2"/>
    </row>
    <row r="1153" spans="1:31" ht="45" x14ac:dyDescent="0.25">
      <c r="A1153" s="2" t="s">
        <v>333</v>
      </c>
      <c r="B1153" s="3">
        <v>6</v>
      </c>
      <c r="C1153" s="3">
        <v>409</v>
      </c>
      <c r="D1153" s="3" t="s">
        <v>1881</v>
      </c>
      <c r="E1153" s="3" t="str">
        <f>_xlfn.XLOOKUP(Tbl_BalanceHistory[[#This Row],[RespAgy]],Tbl_Agencies[Agy Code],Tbl_Agencies[Agy Sort])</f>
        <v>075000</v>
      </c>
      <c r="F1153" s="2" t="str">
        <f>Tbl_BalanceHistory[[#This Row],[RespAgy]]&amp;": "&amp;Tbl_BalanceHistory[[#This Row],[RespAgency]]</f>
        <v>409: Department of Mines, Minerals and Energy</v>
      </c>
      <c r="G1153" s="3">
        <v>409</v>
      </c>
      <c r="H1153" s="3" t="s">
        <v>1881</v>
      </c>
      <c r="I1153" s="3" t="str">
        <f>_xlfn.XLOOKUP(Tbl_BalanceHistory[[#This Row],[AgyCode]],Tbl_Agencies[Agy Code],Tbl_Agencies[Agy Sort])</f>
        <v>075000</v>
      </c>
      <c r="J1153" s="2" t="str">
        <f>Tbl_BalanceHistory[[#This Row],[AgyCode]]&amp;": "&amp;Tbl_BalanceHistory[[#This Row],[Agency Name]]</f>
        <v>409: Department of Mines, Minerals and Energy</v>
      </c>
      <c r="K1153" s="1">
        <v>2018</v>
      </c>
      <c r="L1153" s="3">
        <v>599</v>
      </c>
      <c r="M1153" s="3" t="s">
        <v>62</v>
      </c>
      <c r="N1153" s="2" t="str">
        <f>Tbl_BalanceHistory[[#This Row],[ProgramCode]]&amp;": "&amp;Tbl_BalanceHistory[[#This Row],[Program Name]]</f>
        <v>599: Administrative and Support Services</v>
      </c>
      <c r="O1153" s="3" t="s">
        <v>886</v>
      </c>
      <c r="P1153" s="1" t="str">
        <f>IF(Tbl_BalanceHistory[[#This Row],[FundCode]]="0100","GF",IF(Tbl_BalanceHistory[[#This Row],[FundCode]]="01000","GF","Hi Ed / OCR"))</f>
        <v>GF</v>
      </c>
      <c r="Q1153" s="5">
        <v>2280121</v>
      </c>
      <c r="R1153" s="5">
        <v>2280121</v>
      </c>
      <c r="S1153" s="5">
        <v>0</v>
      </c>
      <c r="T1153" s="5">
        <v>0</v>
      </c>
      <c r="U1153" s="3"/>
      <c r="V1153" s="5">
        <v>0</v>
      </c>
      <c r="W1153" s="5">
        <v>0</v>
      </c>
      <c r="X1153" s="5"/>
      <c r="Y1153" s="5"/>
      <c r="Z1153" s="5">
        <f>Tbl_BalanceHistory[[#This Row],[Discretionary Recommended - Pre 2022]]+Tbl_BalanceHistory[[#This Row],[Discretionary Balance Recommended: Policy]]+Tbl_BalanceHistory[[#This Row],[Discretionary Balance Recommended: Commitments]]</f>
        <v>0</v>
      </c>
      <c r="AA1153" s="5">
        <f>Tbl_BalanceHistory[[#This Row],[Discretionary Balance]]-Tbl_BalanceHistory[[#This Row],[Discretionary Reappropriation]]</f>
        <v>0</v>
      </c>
      <c r="AB1153" s="2"/>
      <c r="AC1153" s="2"/>
      <c r="AD1153" s="2"/>
      <c r="AE1153" s="2"/>
    </row>
    <row r="1154" spans="1:31" ht="45" x14ac:dyDescent="0.25">
      <c r="A1154" s="2" t="s">
        <v>333</v>
      </c>
      <c r="B1154" s="3">
        <v>6</v>
      </c>
      <c r="C1154" s="3">
        <v>409</v>
      </c>
      <c r="D1154" s="3" t="s">
        <v>1881</v>
      </c>
      <c r="E1154" s="3" t="str">
        <f>_xlfn.XLOOKUP(Tbl_BalanceHistory[[#This Row],[RespAgy]],Tbl_Agencies[Agy Code],Tbl_Agencies[Agy Sort])</f>
        <v>075000</v>
      </c>
      <c r="F1154" s="2" t="str">
        <f>Tbl_BalanceHistory[[#This Row],[RespAgy]]&amp;": "&amp;Tbl_BalanceHistory[[#This Row],[RespAgency]]</f>
        <v>409: Department of Mines, Minerals and Energy</v>
      </c>
      <c r="G1154" s="3">
        <v>409</v>
      </c>
      <c r="H1154" s="3" t="s">
        <v>1881</v>
      </c>
      <c r="I1154" s="3" t="str">
        <f>_xlfn.XLOOKUP(Tbl_BalanceHistory[[#This Row],[AgyCode]],Tbl_Agencies[Agy Code],Tbl_Agencies[Agy Sort])</f>
        <v>075000</v>
      </c>
      <c r="J1154" s="2" t="str">
        <f>Tbl_BalanceHistory[[#This Row],[AgyCode]]&amp;": "&amp;Tbl_BalanceHistory[[#This Row],[Agency Name]]</f>
        <v>409: Department of Mines, Minerals and Energy</v>
      </c>
      <c r="K1154" s="1">
        <v>2019</v>
      </c>
      <c r="L1154" s="3">
        <v>599</v>
      </c>
      <c r="M1154" s="3" t="s">
        <v>62</v>
      </c>
      <c r="N1154" s="2" t="str">
        <f>Tbl_BalanceHistory[[#This Row],[ProgramCode]]&amp;": "&amp;Tbl_BalanceHistory[[#This Row],[Program Name]]</f>
        <v>599: Administrative and Support Services</v>
      </c>
      <c r="O1154" s="3" t="s">
        <v>886</v>
      </c>
      <c r="P1154" s="1" t="str">
        <f>IF(Tbl_BalanceHistory[[#This Row],[FundCode]]="0100","GF",IF(Tbl_BalanceHistory[[#This Row],[FundCode]]="01000","GF","Hi Ed / OCR"))</f>
        <v>GF</v>
      </c>
      <c r="Q1154" s="5">
        <v>2362750</v>
      </c>
      <c r="R1154" s="5">
        <v>2362750</v>
      </c>
      <c r="S1154" s="5">
        <v>0</v>
      </c>
      <c r="T1154" s="5">
        <v>0</v>
      </c>
      <c r="U1154" s="3"/>
      <c r="V1154" s="5">
        <v>0</v>
      </c>
      <c r="W1154" s="5">
        <v>0</v>
      </c>
      <c r="X1154" s="5"/>
      <c r="Y1154" s="5"/>
      <c r="Z1154" s="5">
        <f>Tbl_BalanceHistory[[#This Row],[Discretionary Recommended - Pre 2022]]+Tbl_BalanceHistory[[#This Row],[Discretionary Balance Recommended: Policy]]+Tbl_BalanceHistory[[#This Row],[Discretionary Balance Recommended: Commitments]]</f>
        <v>0</v>
      </c>
      <c r="AA1154" s="5">
        <f>Tbl_BalanceHistory[[#This Row],[Discretionary Balance]]-Tbl_BalanceHistory[[#This Row],[Discretionary Reappropriation]]</f>
        <v>0</v>
      </c>
      <c r="AB1154" s="2"/>
      <c r="AC1154" s="2"/>
      <c r="AD1154" s="2"/>
      <c r="AE1154" s="2"/>
    </row>
    <row r="1155" spans="1:31" ht="45" x14ac:dyDescent="0.25">
      <c r="A1155" s="2" t="s">
        <v>333</v>
      </c>
      <c r="B1155" s="3">
        <v>6</v>
      </c>
      <c r="C1155" s="3">
        <v>409</v>
      </c>
      <c r="D1155" s="3" t="s">
        <v>1881</v>
      </c>
      <c r="E1155" s="3" t="str">
        <f>_xlfn.XLOOKUP(Tbl_BalanceHistory[[#This Row],[RespAgy]],Tbl_Agencies[Agy Code],Tbl_Agencies[Agy Sort])</f>
        <v>075000</v>
      </c>
      <c r="F1155" s="2" t="str">
        <f>Tbl_BalanceHistory[[#This Row],[RespAgy]]&amp;": "&amp;Tbl_BalanceHistory[[#This Row],[RespAgency]]</f>
        <v>409: Department of Mines, Minerals and Energy</v>
      </c>
      <c r="G1155" s="3">
        <v>409</v>
      </c>
      <c r="H1155" s="3" t="s">
        <v>1881</v>
      </c>
      <c r="I1155" s="3" t="str">
        <f>_xlfn.XLOOKUP(Tbl_BalanceHistory[[#This Row],[AgyCode]],Tbl_Agencies[Agy Code],Tbl_Agencies[Agy Sort])</f>
        <v>075000</v>
      </c>
      <c r="J1155" s="2" t="str">
        <f>Tbl_BalanceHistory[[#This Row],[AgyCode]]&amp;": "&amp;Tbl_BalanceHistory[[#This Row],[Agency Name]]</f>
        <v>409: Department of Mines, Minerals and Energy</v>
      </c>
      <c r="K1155" s="1">
        <v>2020</v>
      </c>
      <c r="L1155" s="3">
        <v>599</v>
      </c>
      <c r="M1155" s="3" t="s">
        <v>62</v>
      </c>
      <c r="N1155" s="2" t="str">
        <f>Tbl_BalanceHistory[[#This Row],[ProgramCode]]&amp;": "&amp;Tbl_BalanceHistory[[#This Row],[Program Name]]</f>
        <v>599: Administrative and Support Services</v>
      </c>
      <c r="O1155" s="3" t="s">
        <v>886</v>
      </c>
      <c r="P1155" s="1" t="str">
        <f>IF(Tbl_BalanceHistory[[#This Row],[FundCode]]="0100","GF",IF(Tbl_BalanceHistory[[#This Row],[FundCode]]="01000","GF","Hi Ed / OCR"))</f>
        <v>GF</v>
      </c>
      <c r="Q1155" s="5">
        <v>2337142</v>
      </c>
      <c r="R1155" s="5">
        <v>2337142</v>
      </c>
      <c r="S1155" s="5">
        <v>0</v>
      </c>
      <c r="T1155" s="5">
        <v>0</v>
      </c>
      <c r="U1155" s="3"/>
      <c r="V1155" s="5">
        <v>0</v>
      </c>
      <c r="W1155" s="5">
        <v>0</v>
      </c>
      <c r="X1155" s="5"/>
      <c r="Y1155" s="5"/>
      <c r="Z1155" s="5">
        <f>Tbl_BalanceHistory[[#This Row],[Discretionary Recommended - Pre 2022]]+Tbl_BalanceHistory[[#This Row],[Discretionary Balance Recommended: Policy]]+Tbl_BalanceHistory[[#This Row],[Discretionary Balance Recommended: Commitments]]</f>
        <v>0</v>
      </c>
      <c r="AA1155" s="5">
        <f>Tbl_BalanceHistory[[#This Row],[Discretionary Balance]]-Tbl_BalanceHistory[[#This Row],[Discretionary Reappropriation]]</f>
        <v>0</v>
      </c>
      <c r="AB1155" s="2"/>
      <c r="AC1155" s="2"/>
      <c r="AD1155" s="2"/>
      <c r="AE1155" s="2"/>
    </row>
    <row r="1156" spans="1:31" ht="30" x14ac:dyDescent="0.25">
      <c r="A1156" s="2" t="s">
        <v>333</v>
      </c>
      <c r="B1156" s="3">
        <v>6</v>
      </c>
      <c r="C1156" s="3">
        <v>409</v>
      </c>
      <c r="D1156" s="3" t="s">
        <v>348</v>
      </c>
      <c r="E1156" s="3" t="str">
        <f>_xlfn.XLOOKUP(Tbl_BalanceHistory[[#This Row],[RespAgy]],Tbl_Agencies[Agy Code],Tbl_Agencies[Agy Sort])</f>
        <v>075000</v>
      </c>
      <c r="F1156" s="2" t="str">
        <f>Tbl_BalanceHistory[[#This Row],[RespAgy]]&amp;": "&amp;Tbl_BalanceHistory[[#This Row],[RespAgency]]</f>
        <v>409: Department of Energy</v>
      </c>
      <c r="G1156" s="3">
        <v>409</v>
      </c>
      <c r="H1156" s="3" t="s">
        <v>348</v>
      </c>
      <c r="I1156" s="3" t="str">
        <f>_xlfn.XLOOKUP(Tbl_BalanceHistory[[#This Row],[AgyCode]],Tbl_Agencies[Agy Code],Tbl_Agencies[Agy Sort])</f>
        <v>075000</v>
      </c>
      <c r="J1156" s="2" t="str">
        <f>Tbl_BalanceHistory[[#This Row],[AgyCode]]&amp;": "&amp;Tbl_BalanceHistory[[#This Row],[Agency Name]]</f>
        <v>409: Department of Energy</v>
      </c>
      <c r="K1156" s="1">
        <v>2021</v>
      </c>
      <c r="L1156" s="3">
        <v>599</v>
      </c>
      <c r="M1156" s="3" t="s">
        <v>62</v>
      </c>
      <c r="N1156" s="2" t="str">
        <f>Tbl_BalanceHistory[[#This Row],[ProgramCode]]&amp;": "&amp;Tbl_BalanceHistory[[#This Row],[Program Name]]</f>
        <v>599: Administrative and Support Services</v>
      </c>
      <c r="O1156" s="3" t="s">
        <v>886</v>
      </c>
      <c r="P1156" s="1" t="str">
        <f>IF(Tbl_BalanceHistory[[#This Row],[FundCode]]="0100","GF",IF(Tbl_BalanceHistory[[#This Row],[FundCode]]="01000","GF","Hi Ed / OCR"))</f>
        <v>GF</v>
      </c>
      <c r="Q1156" s="5">
        <v>2486063</v>
      </c>
      <c r="R1156" s="5">
        <v>2486063</v>
      </c>
      <c r="S1156" s="5">
        <v>0</v>
      </c>
      <c r="T1156" s="5">
        <v>0</v>
      </c>
      <c r="U1156" s="3"/>
      <c r="V1156" s="5">
        <v>0</v>
      </c>
      <c r="W1156" s="5">
        <v>0</v>
      </c>
      <c r="X1156" s="5"/>
      <c r="Y1156" s="5"/>
      <c r="Z1156" s="5">
        <f>Tbl_BalanceHistory[[#This Row],[Discretionary Recommended - Pre 2022]]+Tbl_BalanceHistory[[#This Row],[Discretionary Balance Recommended: Policy]]+Tbl_BalanceHistory[[#This Row],[Discretionary Balance Recommended: Commitments]]</f>
        <v>0</v>
      </c>
      <c r="AA1156" s="5">
        <f>Tbl_BalanceHistory[[#This Row],[Discretionary Balance]]-Tbl_BalanceHistory[[#This Row],[Discretionary Reappropriation]]</f>
        <v>0</v>
      </c>
      <c r="AB1156" s="2"/>
      <c r="AC1156" s="2"/>
      <c r="AD1156" s="2"/>
      <c r="AE1156" s="2"/>
    </row>
    <row r="1157" spans="1:31" ht="30" x14ac:dyDescent="0.25">
      <c r="A1157" s="2" t="s">
        <v>333</v>
      </c>
      <c r="B1157" s="3">
        <v>6</v>
      </c>
      <c r="C1157" s="3">
        <v>409</v>
      </c>
      <c r="D1157" s="3" t="s">
        <v>348</v>
      </c>
      <c r="E1157" s="3" t="str">
        <f>_xlfn.XLOOKUP(Tbl_BalanceHistory[[#This Row],[RespAgy]],Tbl_Agencies[Agy Code],Tbl_Agencies[Agy Sort])</f>
        <v>075000</v>
      </c>
      <c r="F1157" s="2" t="str">
        <f>Tbl_BalanceHistory[[#This Row],[RespAgy]]&amp;": "&amp;Tbl_BalanceHistory[[#This Row],[RespAgency]]</f>
        <v>409: Department of Energy</v>
      </c>
      <c r="G1157" s="3">
        <v>409</v>
      </c>
      <c r="H1157" s="3" t="s">
        <v>348</v>
      </c>
      <c r="I1157" s="3" t="str">
        <f>_xlfn.XLOOKUP(Tbl_BalanceHistory[[#This Row],[AgyCode]],Tbl_Agencies[Agy Code],Tbl_Agencies[Agy Sort])</f>
        <v>075000</v>
      </c>
      <c r="J1157" s="2" t="str">
        <f>Tbl_BalanceHistory[[#This Row],[AgyCode]]&amp;": "&amp;Tbl_BalanceHistory[[#This Row],[Agency Name]]</f>
        <v>409: Department of Energy</v>
      </c>
      <c r="K1157" s="1">
        <v>2022</v>
      </c>
      <c r="L1157" s="3">
        <v>599</v>
      </c>
      <c r="M1157" s="3" t="s">
        <v>62</v>
      </c>
      <c r="N1157" s="2" t="str">
        <f>Tbl_BalanceHistory[[#This Row],[ProgramCode]]&amp;": "&amp;Tbl_BalanceHistory[[#This Row],[Program Name]]</f>
        <v>599: Administrative and Support Services</v>
      </c>
      <c r="O1157" s="3" t="s">
        <v>886</v>
      </c>
      <c r="P1157" s="1" t="str">
        <f>IF(Tbl_BalanceHistory[[#This Row],[FundCode]]="0100","GF",IF(Tbl_BalanceHistory[[#This Row],[FundCode]]="01000","GF","Hi Ed / OCR"))</f>
        <v>GF</v>
      </c>
      <c r="Q1157" s="5">
        <v>2864185</v>
      </c>
      <c r="R1157" s="5">
        <v>2813532.65</v>
      </c>
      <c r="S1157" s="5">
        <v>50652.35</v>
      </c>
      <c r="T1157" s="5">
        <v>0</v>
      </c>
      <c r="U1157" s="3"/>
      <c r="V1157" s="5">
        <v>50652.35</v>
      </c>
      <c r="W1157" s="5"/>
      <c r="X1157" s="5">
        <v>0</v>
      </c>
      <c r="Y1157" s="5">
        <v>0</v>
      </c>
      <c r="Z1157" s="5">
        <f>Tbl_BalanceHistory[[#This Row],[Discretionary Recommended - Pre 2022]]+Tbl_BalanceHistory[[#This Row],[Discretionary Balance Recommended: Policy]]+Tbl_BalanceHistory[[#This Row],[Discretionary Balance Recommended: Commitments]]</f>
        <v>0</v>
      </c>
      <c r="AA1157" s="5">
        <f>Tbl_BalanceHistory[[#This Row],[Discretionary Balance]]-Tbl_BalanceHistory[[#This Row],[Discretionary Reappropriation]]</f>
        <v>50652.35</v>
      </c>
      <c r="AB1157" s="2"/>
      <c r="AC1157" s="2"/>
      <c r="AD1157" s="2"/>
      <c r="AE1157" s="2"/>
    </row>
    <row r="1158" spans="1:31" ht="30" x14ac:dyDescent="0.25">
      <c r="A1158" s="2" t="s">
        <v>333</v>
      </c>
      <c r="B1158" s="3">
        <v>6</v>
      </c>
      <c r="C1158" s="3">
        <v>409</v>
      </c>
      <c r="D1158" s="3" t="s">
        <v>348</v>
      </c>
      <c r="E1158" s="3" t="str">
        <f>_xlfn.XLOOKUP(Tbl_BalanceHistory[[#This Row],[RespAgy]],Tbl_Agencies[Agy Code],Tbl_Agencies[Agy Sort])</f>
        <v>075000</v>
      </c>
      <c r="F1158" s="2" t="str">
        <f>Tbl_BalanceHistory[[#This Row],[RespAgy]]&amp;": "&amp;Tbl_BalanceHistory[[#This Row],[RespAgency]]</f>
        <v>409: Department of Energy</v>
      </c>
      <c r="G1158" s="3">
        <v>409</v>
      </c>
      <c r="H1158" s="3" t="s">
        <v>348</v>
      </c>
      <c r="I1158" s="3" t="str">
        <f>_xlfn.XLOOKUP(Tbl_BalanceHistory[[#This Row],[AgyCode]],Tbl_Agencies[Agy Code],Tbl_Agencies[Agy Sort])</f>
        <v>075000</v>
      </c>
      <c r="J1158" s="2" t="str">
        <f>Tbl_BalanceHistory[[#This Row],[AgyCode]]&amp;": "&amp;Tbl_BalanceHistory[[#This Row],[Agency Name]]</f>
        <v>409: Department of Energy</v>
      </c>
      <c r="K1158" s="1">
        <v>2023</v>
      </c>
      <c r="L1158" s="3">
        <v>599</v>
      </c>
      <c r="M1158" s="3" t="s">
        <v>62</v>
      </c>
      <c r="N1158" s="2" t="str">
        <f>Tbl_BalanceHistory[[#This Row],[ProgramCode]]&amp;": "&amp;Tbl_BalanceHistory[[#This Row],[Program Name]]</f>
        <v>599: Administrative and Support Services</v>
      </c>
      <c r="O1158" s="3" t="s">
        <v>886</v>
      </c>
      <c r="P1158" s="1" t="str">
        <f>IF(Tbl_BalanceHistory[[#This Row],[FundCode]]="0100","GF",IF(Tbl_BalanceHistory[[#This Row],[FundCode]]="01000","GF","Hi Ed / OCR"))</f>
        <v>GF</v>
      </c>
      <c r="Q1158" s="5">
        <v>3138749</v>
      </c>
      <c r="R1158" s="5">
        <v>3118093.2</v>
      </c>
      <c r="S1158" s="5">
        <v>20655.8</v>
      </c>
      <c r="T1158" s="5">
        <v>0</v>
      </c>
      <c r="U1158" s="3"/>
      <c r="V1158" s="5">
        <v>20655.8</v>
      </c>
      <c r="W1158" s="5">
        <v>0</v>
      </c>
      <c r="X1158" s="5">
        <v>0</v>
      </c>
      <c r="Y1158" s="5">
        <v>0</v>
      </c>
      <c r="Z1158" s="5">
        <v>0</v>
      </c>
      <c r="AA1158" s="5">
        <v>20655.8</v>
      </c>
      <c r="AB1158" s="2"/>
      <c r="AC1158" s="2"/>
      <c r="AD1158" s="2"/>
      <c r="AE1158" s="2" t="s">
        <v>2385</v>
      </c>
    </row>
    <row r="1159" spans="1:31" ht="30" x14ac:dyDescent="0.25">
      <c r="A1159" s="2" t="s">
        <v>333</v>
      </c>
      <c r="B1159" s="3">
        <v>6</v>
      </c>
      <c r="C1159" s="3">
        <v>409</v>
      </c>
      <c r="D1159" s="3" t="s">
        <v>348</v>
      </c>
      <c r="E1159" s="3" t="str">
        <f>_xlfn.XLOOKUP(Tbl_BalanceHistory[[#This Row],[RespAgy]],Tbl_Agencies[Agy Code],Tbl_Agencies[Agy Sort])</f>
        <v>075000</v>
      </c>
      <c r="F1159" s="2" t="str">
        <f>Tbl_BalanceHistory[[#This Row],[RespAgy]]&amp;": "&amp;Tbl_BalanceHistory[[#This Row],[RespAgency]]</f>
        <v>409: Department of Energy</v>
      </c>
      <c r="G1159" s="3">
        <v>409</v>
      </c>
      <c r="H1159" s="3" t="s">
        <v>348</v>
      </c>
      <c r="I1159" s="3" t="str">
        <f>_xlfn.XLOOKUP(Tbl_BalanceHistory[[#This Row],[AgyCode]],Tbl_Agencies[Agy Code],Tbl_Agencies[Agy Sort])</f>
        <v>075000</v>
      </c>
      <c r="J1159" s="2" t="str">
        <f>Tbl_BalanceHistory[[#This Row],[AgyCode]]&amp;": "&amp;Tbl_BalanceHistory[[#This Row],[Agency Name]]</f>
        <v>409: Department of Energy</v>
      </c>
      <c r="K1159" s="1">
        <v>2024</v>
      </c>
      <c r="L1159" s="3">
        <v>599</v>
      </c>
      <c r="M1159" s="3" t="s">
        <v>62</v>
      </c>
      <c r="N1159" s="2" t="str">
        <f>Tbl_BalanceHistory[[#This Row],[ProgramCode]]&amp;": "&amp;Tbl_BalanceHistory[[#This Row],[Program Name]]</f>
        <v>599: Administrative and Support Services</v>
      </c>
      <c r="O1159" s="3" t="s">
        <v>886</v>
      </c>
      <c r="P1159" s="1" t="str">
        <f>IF(Tbl_BalanceHistory[[#This Row],[FundCode]]="0100","GF",IF(Tbl_BalanceHistory[[#This Row],[FundCode]]="01000","GF","Hi Ed / OCR"))</f>
        <v>GF</v>
      </c>
      <c r="Q1159" s="5">
        <v>3131557</v>
      </c>
      <c r="R1159" s="5">
        <v>3131003.29</v>
      </c>
      <c r="S1159" s="5">
        <v>553.71</v>
      </c>
      <c r="T1159" s="5">
        <v>0</v>
      </c>
      <c r="U1159" s="3"/>
      <c r="V1159" s="5">
        <v>553.71</v>
      </c>
      <c r="W1159" s="5">
        <v>0</v>
      </c>
      <c r="X1159" s="5">
        <v>0</v>
      </c>
      <c r="Y1159" s="5">
        <v>0</v>
      </c>
      <c r="Z1159" s="5">
        <v>0</v>
      </c>
      <c r="AA1159" s="5">
        <v>553.71</v>
      </c>
      <c r="AB1159" s="2"/>
      <c r="AC1159" s="2"/>
      <c r="AD1159" s="2"/>
      <c r="AE1159" s="2"/>
    </row>
    <row r="1160" spans="1:31" ht="45" x14ac:dyDescent="0.25">
      <c r="A1160" s="2" t="s">
        <v>333</v>
      </c>
      <c r="B1160" s="3">
        <v>6</v>
      </c>
      <c r="C1160" s="3">
        <v>350</v>
      </c>
      <c r="D1160" s="3" t="s">
        <v>353</v>
      </c>
      <c r="E1160" s="3" t="str">
        <f>_xlfn.XLOOKUP(Tbl_BalanceHistory[[#This Row],[RespAgy]],Tbl_Agencies[Agy Code],Tbl_Agencies[Agy Sort])</f>
        <v>076050</v>
      </c>
      <c r="F1160" s="2" t="str">
        <f>Tbl_BalanceHistory[[#This Row],[RespAgy]]&amp;": "&amp;Tbl_BalanceHistory[[#This Row],[RespAgency]]</f>
        <v>350: Department of Small Business and Supplier Diversity</v>
      </c>
      <c r="G1160" s="3">
        <v>350</v>
      </c>
      <c r="H1160" s="3" t="s">
        <v>353</v>
      </c>
      <c r="I1160" s="3" t="str">
        <f>_xlfn.XLOOKUP(Tbl_BalanceHistory[[#This Row],[AgyCode]],Tbl_Agencies[Agy Code],Tbl_Agencies[Agy Sort])</f>
        <v>076050</v>
      </c>
      <c r="J1160" s="2" t="str">
        <f>Tbl_BalanceHistory[[#This Row],[AgyCode]]&amp;": "&amp;Tbl_BalanceHistory[[#This Row],[Agency Name]]</f>
        <v>350: Department of Small Business and Supplier Diversity</v>
      </c>
      <c r="K1160" s="1">
        <v>2014</v>
      </c>
      <c r="L1160" s="3">
        <v>534</v>
      </c>
      <c r="M1160" s="3" t="s">
        <v>82</v>
      </c>
      <c r="N1160" s="2" t="str">
        <f>Tbl_BalanceHistory[[#This Row],[ProgramCode]]&amp;": "&amp;Tbl_BalanceHistory[[#This Row],[Program Name]]</f>
        <v>534: Economic Development Services</v>
      </c>
      <c r="O1160" s="3" t="s">
        <v>1730</v>
      </c>
      <c r="P1160" s="1" t="str">
        <f>IF(Tbl_BalanceHistory[[#This Row],[FundCode]]="0100","GF",IF(Tbl_BalanceHistory[[#This Row],[FundCode]]="01000","GF","Hi Ed / OCR"))</f>
        <v>GF</v>
      </c>
      <c r="Q1160" s="5">
        <v>1998286</v>
      </c>
      <c r="R1160" s="5">
        <v>1445328.7</v>
      </c>
      <c r="S1160" s="5">
        <v>552957</v>
      </c>
      <c r="T1160" s="5">
        <v>0</v>
      </c>
      <c r="U1160" s="3"/>
      <c r="V1160" s="5">
        <v>552957</v>
      </c>
      <c r="W1160" s="5">
        <v>182693</v>
      </c>
      <c r="X1160" s="5"/>
      <c r="Y1160" s="5"/>
      <c r="Z1160" s="5">
        <f>Tbl_BalanceHistory[[#This Row],[Discretionary Recommended - Pre 2022]]+Tbl_BalanceHistory[[#This Row],[Discretionary Balance Recommended: Policy]]+Tbl_BalanceHistory[[#This Row],[Discretionary Balance Recommended: Commitments]]</f>
        <v>182693</v>
      </c>
      <c r="AA1160" s="5">
        <f>Tbl_BalanceHistory[[#This Row],[Discretionary Balance]]-Tbl_BalanceHistory[[#This Row],[Discretionary Reappropriation]]</f>
        <v>370264</v>
      </c>
      <c r="AB1160" s="2" t="s">
        <v>1891</v>
      </c>
      <c r="AC1160" s="2"/>
      <c r="AD1160" s="2"/>
      <c r="AE1160" s="2"/>
    </row>
    <row r="1161" spans="1:31" ht="90" x14ac:dyDescent="0.25">
      <c r="A1161" s="2" t="s">
        <v>333</v>
      </c>
      <c r="B1161" s="3">
        <v>6</v>
      </c>
      <c r="C1161" s="3">
        <v>350</v>
      </c>
      <c r="D1161" s="3" t="s">
        <v>353</v>
      </c>
      <c r="E1161" s="3" t="str">
        <f>_xlfn.XLOOKUP(Tbl_BalanceHistory[[#This Row],[RespAgy]],Tbl_Agencies[Agy Code],Tbl_Agencies[Agy Sort])</f>
        <v>076050</v>
      </c>
      <c r="F1161" s="2" t="str">
        <f>Tbl_BalanceHistory[[#This Row],[RespAgy]]&amp;": "&amp;Tbl_BalanceHistory[[#This Row],[RespAgency]]</f>
        <v>350: Department of Small Business and Supplier Diversity</v>
      </c>
      <c r="G1161" s="3">
        <v>350</v>
      </c>
      <c r="H1161" s="3" t="s">
        <v>353</v>
      </c>
      <c r="I1161" s="3" t="str">
        <f>_xlfn.XLOOKUP(Tbl_BalanceHistory[[#This Row],[AgyCode]],Tbl_Agencies[Agy Code],Tbl_Agencies[Agy Sort])</f>
        <v>076050</v>
      </c>
      <c r="J1161" s="2" t="str">
        <f>Tbl_BalanceHistory[[#This Row],[AgyCode]]&amp;": "&amp;Tbl_BalanceHistory[[#This Row],[Agency Name]]</f>
        <v>350: Department of Small Business and Supplier Diversity</v>
      </c>
      <c r="K1161" s="1">
        <v>2015</v>
      </c>
      <c r="L1161" s="3">
        <v>534</v>
      </c>
      <c r="M1161" s="3" t="s">
        <v>82</v>
      </c>
      <c r="N1161" s="2" t="str">
        <f>Tbl_BalanceHistory[[#This Row],[ProgramCode]]&amp;": "&amp;Tbl_BalanceHistory[[#This Row],[Program Name]]</f>
        <v>534: Economic Development Services</v>
      </c>
      <c r="O1161" s="3" t="s">
        <v>1730</v>
      </c>
      <c r="P1161" s="1" t="str">
        <f>IF(Tbl_BalanceHistory[[#This Row],[FundCode]]="0100","GF",IF(Tbl_BalanceHistory[[#This Row],[FundCode]]="01000","GF","Hi Ed / OCR"))</f>
        <v>GF</v>
      </c>
      <c r="Q1161" s="5">
        <v>3722173</v>
      </c>
      <c r="R1161" s="5">
        <v>2649274</v>
      </c>
      <c r="S1161" s="5">
        <v>1072898</v>
      </c>
      <c r="T1161" s="5">
        <v>0</v>
      </c>
      <c r="U1161" s="3"/>
      <c r="V1161" s="5">
        <v>1072898</v>
      </c>
      <c r="W1161" s="5">
        <v>550000</v>
      </c>
      <c r="X1161" s="5"/>
      <c r="Y1161" s="5"/>
      <c r="Z1161" s="5">
        <f>Tbl_BalanceHistory[[#This Row],[Discretionary Recommended - Pre 2022]]+Tbl_BalanceHistory[[#This Row],[Discretionary Balance Recommended: Policy]]+Tbl_BalanceHistory[[#This Row],[Discretionary Balance Recommended: Commitments]]</f>
        <v>550000</v>
      </c>
      <c r="AA1161" s="5">
        <f>Tbl_BalanceHistory[[#This Row],[Discretionary Balance]]-Tbl_BalanceHistory[[#This Row],[Discretionary Reappropriation]]</f>
        <v>522898</v>
      </c>
      <c r="AB1161" s="2" t="s">
        <v>1892</v>
      </c>
      <c r="AC1161" s="2"/>
      <c r="AD1161" s="2"/>
      <c r="AE1161" s="2"/>
    </row>
    <row r="1162" spans="1:31" ht="45" x14ac:dyDescent="0.25">
      <c r="A1162" s="2" t="s">
        <v>333</v>
      </c>
      <c r="B1162" s="3">
        <v>6</v>
      </c>
      <c r="C1162" s="3">
        <v>350</v>
      </c>
      <c r="D1162" s="3" t="s">
        <v>353</v>
      </c>
      <c r="E1162" s="3" t="str">
        <f>_xlfn.XLOOKUP(Tbl_BalanceHistory[[#This Row],[RespAgy]],Tbl_Agencies[Agy Code],Tbl_Agencies[Agy Sort])</f>
        <v>076050</v>
      </c>
      <c r="F1162" s="2" t="str">
        <f>Tbl_BalanceHistory[[#This Row],[RespAgy]]&amp;": "&amp;Tbl_BalanceHistory[[#This Row],[RespAgency]]</f>
        <v>350: Department of Small Business and Supplier Diversity</v>
      </c>
      <c r="G1162" s="3">
        <v>350</v>
      </c>
      <c r="H1162" s="3" t="s">
        <v>353</v>
      </c>
      <c r="I1162" s="3" t="str">
        <f>_xlfn.XLOOKUP(Tbl_BalanceHistory[[#This Row],[AgyCode]],Tbl_Agencies[Agy Code],Tbl_Agencies[Agy Sort])</f>
        <v>076050</v>
      </c>
      <c r="J1162" s="2" t="str">
        <f>Tbl_BalanceHistory[[#This Row],[AgyCode]]&amp;": "&amp;Tbl_BalanceHistory[[#This Row],[Agency Name]]</f>
        <v>350: Department of Small Business and Supplier Diversity</v>
      </c>
      <c r="K1162" s="1">
        <v>2016</v>
      </c>
      <c r="L1162" s="3">
        <v>534</v>
      </c>
      <c r="M1162" s="3" t="s">
        <v>82</v>
      </c>
      <c r="N1162" s="2" t="str">
        <f>Tbl_BalanceHistory[[#This Row],[ProgramCode]]&amp;": "&amp;Tbl_BalanceHistory[[#This Row],[Program Name]]</f>
        <v>534: Economic Development Services</v>
      </c>
      <c r="O1162" s="3" t="s">
        <v>1730</v>
      </c>
      <c r="P1162" s="1" t="str">
        <f>IF(Tbl_BalanceHistory[[#This Row],[FundCode]]="0100","GF",IF(Tbl_BalanceHistory[[#This Row],[FundCode]]="01000","GF","Hi Ed / OCR"))</f>
        <v>GF</v>
      </c>
      <c r="Q1162" s="5">
        <v>4074424</v>
      </c>
      <c r="R1162" s="5">
        <v>2958270.9</v>
      </c>
      <c r="S1162" s="5">
        <v>1116153</v>
      </c>
      <c r="T1162" s="5">
        <v>0</v>
      </c>
      <c r="U1162" s="3"/>
      <c r="V1162" s="5">
        <v>1116153</v>
      </c>
      <c r="W1162" s="5">
        <v>0</v>
      </c>
      <c r="X1162" s="5"/>
      <c r="Y1162" s="5"/>
      <c r="Z1162" s="5">
        <f>Tbl_BalanceHistory[[#This Row],[Discretionary Recommended - Pre 2022]]+Tbl_BalanceHistory[[#This Row],[Discretionary Balance Recommended: Policy]]+Tbl_BalanceHistory[[#This Row],[Discretionary Balance Recommended: Commitments]]</f>
        <v>0</v>
      </c>
      <c r="AA1162" s="5">
        <f>Tbl_BalanceHistory[[#This Row],[Discretionary Balance]]-Tbl_BalanceHistory[[#This Row],[Discretionary Reappropriation]]</f>
        <v>1116153</v>
      </c>
      <c r="AB1162" s="2" t="s">
        <v>1893</v>
      </c>
      <c r="AC1162" s="2"/>
      <c r="AD1162" s="2"/>
      <c r="AE1162" s="2"/>
    </row>
    <row r="1163" spans="1:31" ht="45" x14ac:dyDescent="0.25">
      <c r="A1163" s="2" t="s">
        <v>333</v>
      </c>
      <c r="B1163" s="3">
        <v>6</v>
      </c>
      <c r="C1163" s="3">
        <v>350</v>
      </c>
      <c r="D1163" s="3" t="s">
        <v>353</v>
      </c>
      <c r="E1163" s="3" t="str">
        <f>_xlfn.XLOOKUP(Tbl_BalanceHistory[[#This Row],[RespAgy]],Tbl_Agencies[Agy Code],Tbl_Agencies[Agy Sort])</f>
        <v>076050</v>
      </c>
      <c r="F1163" s="2" t="str">
        <f>Tbl_BalanceHistory[[#This Row],[RespAgy]]&amp;": "&amp;Tbl_BalanceHistory[[#This Row],[RespAgency]]</f>
        <v>350: Department of Small Business and Supplier Diversity</v>
      </c>
      <c r="G1163" s="3">
        <v>350</v>
      </c>
      <c r="H1163" s="3" t="s">
        <v>353</v>
      </c>
      <c r="I1163" s="3" t="str">
        <f>_xlfn.XLOOKUP(Tbl_BalanceHistory[[#This Row],[AgyCode]],Tbl_Agencies[Agy Code],Tbl_Agencies[Agy Sort])</f>
        <v>076050</v>
      </c>
      <c r="J1163" s="2" t="str">
        <f>Tbl_BalanceHistory[[#This Row],[AgyCode]]&amp;": "&amp;Tbl_BalanceHistory[[#This Row],[Agency Name]]</f>
        <v>350: Department of Small Business and Supplier Diversity</v>
      </c>
      <c r="K1163" s="1">
        <v>2017</v>
      </c>
      <c r="L1163" s="3">
        <v>534</v>
      </c>
      <c r="M1163" s="3" t="s">
        <v>82</v>
      </c>
      <c r="N1163" s="2" t="str">
        <f>Tbl_BalanceHistory[[#This Row],[ProgramCode]]&amp;": "&amp;Tbl_BalanceHistory[[#This Row],[Program Name]]</f>
        <v>534: Economic Development Services</v>
      </c>
      <c r="O1163" s="3" t="s">
        <v>886</v>
      </c>
      <c r="P1163" s="1" t="str">
        <f>IF(Tbl_BalanceHistory[[#This Row],[FundCode]]="0100","GF",IF(Tbl_BalanceHistory[[#This Row],[FundCode]]="01000","GF","Hi Ed / OCR"))</f>
        <v>GF</v>
      </c>
      <c r="Q1163" s="5">
        <v>3355433</v>
      </c>
      <c r="R1163" s="5">
        <v>3355433</v>
      </c>
      <c r="S1163" s="5">
        <v>0</v>
      </c>
      <c r="T1163" s="5">
        <v>0</v>
      </c>
      <c r="U1163" s="3"/>
      <c r="V1163" s="5">
        <v>0</v>
      </c>
      <c r="W1163" s="5">
        <v>0</v>
      </c>
      <c r="X1163" s="5"/>
      <c r="Y1163" s="5"/>
      <c r="Z1163" s="5">
        <f>Tbl_BalanceHistory[[#This Row],[Discretionary Recommended - Pre 2022]]+Tbl_BalanceHistory[[#This Row],[Discretionary Balance Recommended: Policy]]+Tbl_BalanceHistory[[#This Row],[Discretionary Balance Recommended: Commitments]]</f>
        <v>0</v>
      </c>
      <c r="AA1163" s="5">
        <f>Tbl_BalanceHistory[[#This Row],[Discretionary Balance]]-Tbl_BalanceHistory[[#This Row],[Discretionary Reappropriation]]</f>
        <v>0</v>
      </c>
      <c r="AB1163" s="2"/>
      <c r="AC1163" s="2"/>
      <c r="AD1163" s="2"/>
      <c r="AE1163" s="2"/>
    </row>
    <row r="1164" spans="1:31" ht="45" x14ac:dyDescent="0.25">
      <c r="A1164" s="2" t="s">
        <v>333</v>
      </c>
      <c r="B1164" s="3">
        <v>6</v>
      </c>
      <c r="C1164" s="3">
        <v>350</v>
      </c>
      <c r="D1164" s="3" t="s">
        <v>353</v>
      </c>
      <c r="E1164" s="3" t="str">
        <f>_xlfn.XLOOKUP(Tbl_BalanceHistory[[#This Row],[RespAgy]],Tbl_Agencies[Agy Code],Tbl_Agencies[Agy Sort])</f>
        <v>076050</v>
      </c>
      <c r="F1164" s="2" t="str">
        <f>Tbl_BalanceHistory[[#This Row],[RespAgy]]&amp;": "&amp;Tbl_BalanceHistory[[#This Row],[RespAgency]]</f>
        <v>350: Department of Small Business and Supplier Diversity</v>
      </c>
      <c r="G1164" s="3">
        <v>350</v>
      </c>
      <c r="H1164" s="3" t="s">
        <v>353</v>
      </c>
      <c r="I1164" s="3" t="str">
        <f>_xlfn.XLOOKUP(Tbl_BalanceHistory[[#This Row],[AgyCode]],Tbl_Agencies[Agy Code],Tbl_Agencies[Agy Sort])</f>
        <v>076050</v>
      </c>
      <c r="J1164" s="2" t="str">
        <f>Tbl_BalanceHistory[[#This Row],[AgyCode]]&amp;": "&amp;Tbl_BalanceHistory[[#This Row],[Agency Name]]</f>
        <v>350: Department of Small Business and Supplier Diversity</v>
      </c>
      <c r="K1164" s="1">
        <v>2018</v>
      </c>
      <c r="L1164" s="3">
        <v>534</v>
      </c>
      <c r="M1164" s="3" t="s">
        <v>82</v>
      </c>
      <c r="N1164" s="2" t="str">
        <f>Tbl_BalanceHistory[[#This Row],[ProgramCode]]&amp;": "&amp;Tbl_BalanceHistory[[#This Row],[Program Name]]</f>
        <v>534: Economic Development Services</v>
      </c>
      <c r="O1164" s="3" t="s">
        <v>886</v>
      </c>
      <c r="P1164" s="1" t="str">
        <f>IF(Tbl_BalanceHistory[[#This Row],[FundCode]]="0100","GF",IF(Tbl_BalanceHistory[[#This Row],[FundCode]]="01000","GF","Hi Ed / OCR"))</f>
        <v>GF</v>
      </c>
      <c r="Q1164" s="5">
        <v>3451633</v>
      </c>
      <c r="R1164" s="5">
        <v>3451633</v>
      </c>
      <c r="S1164" s="5">
        <v>0</v>
      </c>
      <c r="T1164" s="5">
        <v>0</v>
      </c>
      <c r="U1164" s="3"/>
      <c r="V1164" s="5">
        <v>0</v>
      </c>
      <c r="W1164" s="5">
        <v>0</v>
      </c>
      <c r="X1164" s="5"/>
      <c r="Y1164" s="5"/>
      <c r="Z1164" s="5">
        <f>Tbl_BalanceHistory[[#This Row],[Discretionary Recommended - Pre 2022]]+Tbl_BalanceHistory[[#This Row],[Discretionary Balance Recommended: Policy]]+Tbl_BalanceHistory[[#This Row],[Discretionary Balance Recommended: Commitments]]</f>
        <v>0</v>
      </c>
      <c r="AA1164" s="5">
        <f>Tbl_BalanceHistory[[#This Row],[Discretionary Balance]]-Tbl_BalanceHistory[[#This Row],[Discretionary Reappropriation]]</f>
        <v>0</v>
      </c>
      <c r="AB1164" s="2"/>
      <c r="AC1164" s="2"/>
      <c r="AD1164" s="2"/>
      <c r="AE1164" s="2"/>
    </row>
    <row r="1165" spans="1:31" ht="45" x14ac:dyDescent="0.25">
      <c r="A1165" s="2" t="s">
        <v>333</v>
      </c>
      <c r="B1165" s="3">
        <v>6</v>
      </c>
      <c r="C1165" s="3">
        <v>350</v>
      </c>
      <c r="D1165" s="3" t="s">
        <v>353</v>
      </c>
      <c r="E1165" s="3" t="str">
        <f>_xlfn.XLOOKUP(Tbl_BalanceHistory[[#This Row],[RespAgy]],Tbl_Agencies[Agy Code],Tbl_Agencies[Agy Sort])</f>
        <v>076050</v>
      </c>
      <c r="F1165" s="2" t="str">
        <f>Tbl_BalanceHistory[[#This Row],[RespAgy]]&amp;": "&amp;Tbl_BalanceHistory[[#This Row],[RespAgency]]</f>
        <v>350: Department of Small Business and Supplier Diversity</v>
      </c>
      <c r="G1165" s="3">
        <v>350</v>
      </c>
      <c r="H1165" s="3" t="s">
        <v>353</v>
      </c>
      <c r="I1165" s="3" t="str">
        <f>_xlfn.XLOOKUP(Tbl_BalanceHistory[[#This Row],[AgyCode]],Tbl_Agencies[Agy Code],Tbl_Agencies[Agy Sort])</f>
        <v>076050</v>
      </c>
      <c r="J1165" s="2" t="str">
        <f>Tbl_BalanceHistory[[#This Row],[AgyCode]]&amp;": "&amp;Tbl_BalanceHistory[[#This Row],[Agency Name]]</f>
        <v>350: Department of Small Business and Supplier Diversity</v>
      </c>
      <c r="K1165" s="1">
        <v>2019</v>
      </c>
      <c r="L1165" s="3">
        <v>534</v>
      </c>
      <c r="M1165" s="3" t="s">
        <v>82</v>
      </c>
      <c r="N1165" s="2" t="str">
        <f>Tbl_BalanceHistory[[#This Row],[ProgramCode]]&amp;": "&amp;Tbl_BalanceHistory[[#This Row],[Program Name]]</f>
        <v>534: Economic Development Services</v>
      </c>
      <c r="O1165" s="3" t="s">
        <v>886</v>
      </c>
      <c r="P1165" s="1" t="str">
        <f>IF(Tbl_BalanceHistory[[#This Row],[FundCode]]="0100","GF",IF(Tbl_BalanceHistory[[#This Row],[FundCode]]="01000","GF","Hi Ed / OCR"))</f>
        <v>GF</v>
      </c>
      <c r="Q1165" s="5">
        <v>3741436</v>
      </c>
      <c r="R1165" s="5">
        <v>3741436</v>
      </c>
      <c r="S1165" s="5">
        <v>0</v>
      </c>
      <c r="T1165" s="5">
        <v>0</v>
      </c>
      <c r="U1165" s="3"/>
      <c r="V1165" s="5">
        <v>0</v>
      </c>
      <c r="W1165" s="5">
        <v>0</v>
      </c>
      <c r="X1165" s="5"/>
      <c r="Y1165" s="5"/>
      <c r="Z1165" s="5">
        <f>Tbl_BalanceHistory[[#This Row],[Discretionary Recommended - Pre 2022]]+Tbl_BalanceHistory[[#This Row],[Discretionary Balance Recommended: Policy]]+Tbl_BalanceHistory[[#This Row],[Discretionary Balance Recommended: Commitments]]</f>
        <v>0</v>
      </c>
      <c r="AA1165" s="5">
        <f>Tbl_BalanceHistory[[#This Row],[Discretionary Balance]]-Tbl_BalanceHistory[[#This Row],[Discretionary Reappropriation]]</f>
        <v>0</v>
      </c>
      <c r="AB1165" s="2"/>
      <c r="AC1165" s="2"/>
      <c r="AD1165" s="2"/>
      <c r="AE1165" s="2"/>
    </row>
    <row r="1166" spans="1:31" ht="45" x14ac:dyDescent="0.25">
      <c r="A1166" s="2" t="s">
        <v>333</v>
      </c>
      <c r="B1166" s="3">
        <v>6</v>
      </c>
      <c r="C1166" s="3">
        <v>350</v>
      </c>
      <c r="D1166" s="3" t="s">
        <v>353</v>
      </c>
      <c r="E1166" s="3" t="str">
        <f>_xlfn.XLOOKUP(Tbl_BalanceHistory[[#This Row],[RespAgy]],Tbl_Agencies[Agy Code],Tbl_Agencies[Agy Sort])</f>
        <v>076050</v>
      </c>
      <c r="F1166" s="2" t="str">
        <f>Tbl_BalanceHistory[[#This Row],[RespAgy]]&amp;": "&amp;Tbl_BalanceHistory[[#This Row],[RespAgency]]</f>
        <v>350: Department of Small Business and Supplier Diversity</v>
      </c>
      <c r="G1166" s="3">
        <v>350</v>
      </c>
      <c r="H1166" s="3" t="s">
        <v>353</v>
      </c>
      <c r="I1166" s="3" t="str">
        <f>_xlfn.XLOOKUP(Tbl_BalanceHistory[[#This Row],[AgyCode]],Tbl_Agencies[Agy Code],Tbl_Agencies[Agy Sort])</f>
        <v>076050</v>
      </c>
      <c r="J1166" s="2" t="str">
        <f>Tbl_BalanceHistory[[#This Row],[AgyCode]]&amp;": "&amp;Tbl_BalanceHistory[[#This Row],[Agency Name]]</f>
        <v>350: Department of Small Business and Supplier Diversity</v>
      </c>
      <c r="K1166" s="1">
        <v>2020</v>
      </c>
      <c r="L1166" s="3">
        <v>534</v>
      </c>
      <c r="M1166" s="3" t="s">
        <v>82</v>
      </c>
      <c r="N1166" s="2" t="str">
        <f>Tbl_BalanceHistory[[#This Row],[ProgramCode]]&amp;": "&amp;Tbl_BalanceHistory[[#This Row],[Program Name]]</f>
        <v>534: Economic Development Services</v>
      </c>
      <c r="O1166" s="3" t="s">
        <v>886</v>
      </c>
      <c r="P1166" s="1" t="str">
        <f>IF(Tbl_BalanceHistory[[#This Row],[FundCode]]="0100","GF",IF(Tbl_BalanceHistory[[#This Row],[FundCode]]="01000","GF","Hi Ed / OCR"))</f>
        <v>GF</v>
      </c>
      <c r="Q1166" s="5">
        <v>3541688</v>
      </c>
      <c r="R1166" s="5">
        <v>3531000</v>
      </c>
      <c r="S1166" s="5">
        <v>10688</v>
      </c>
      <c r="T1166" s="5">
        <v>0</v>
      </c>
      <c r="U1166" s="3"/>
      <c r="V1166" s="5">
        <v>10688</v>
      </c>
      <c r="W1166" s="5">
        <v>0</v>
      </c>
      <c r="X1166" s="5"/>
      <c r="Y1166" s="5"/>
      <c r="Z1166" s="5">
        <f>Tbl_BalanceHistory[[#This Row],[Discretionary Recommended - Pre 2022]]+Tbl_BalanceHistory[[#This Row],[Discretionary Balance Recommended: Policy]]+Tbl_BalanceHistory[[#This Row],[Discretionary Balance Recommended: Commitments]]</f>
        <v>0</v>
      </c>
      <c r="AA1166" s="5">
        <f>Tbl_BalanceHistory[[#This Row],[Discretionary Balance]]-Tbl_BalanceHistory[[#This Row],[Discretionary Reappropriation]]</f>
        <v>10688</v>
      </c>
      <c r="AB1166" s="2"/>
      <c r="AC1166" s="2"/>
      <c r="AD1166" s="2"/>
      <c r="AE1166" s="2"/>
    </row>
    <row r="1167" spans="1:31" ht="45" x14ac:dyDescent="0.25">
      <c r="A1167" s="2" t="s">
        <v>333</v>
      </c>
      <c r="B1167" s="3">
        <v>6</v>
      </c>
      <c r="C1167" s="3">
        <v>350</v>
      </c>
      <c r="D1167" s="3" t="s">
        <v>353</v>
      </c>
      <c r="E1167" s="3" t="str">
        <f>_xlfn.XLOOKUP(Tbl_BalanceHistory[[#This Row],[RespAgy]],Tbl_Agencies[Agy Code],Tbl_Agencies[Agy Sort])</f>
        <v>076050</v>
      </c>
      <c r="F1167" s="2" t="str">
        <f>Tbl_BalanceHistory[[#This Row],[RespAgy]]&amp;": "&amp;Tbl_BalanceHistory[[#This Row],[RespAgency]]</f>
        <v>350: Department of Small Business and Supplier Diversity</v>
      </c>
      <c r="G1167" s="3">
        <v>350</v>
      </c>
      <c r="H1167" s="3" t="s">
        <v>353</v>
      </c>
      <c r="I1167" s="3" t="str">
        <f>_xlfn.XLOOKUP(Tbl_BalanceHistory[[#This Row],[AgyCode]],Tbl_Agencies[Agy Code],Tbl_Agencies[Agy Sort])</f>
        <v>076050</v>
      </c>
      <c r="J1167" s="2" t="str">
        <f>Tbl_BalanceHistory[[#This Row],[AgyCode]]&amp;": "&amp;Tbl_BalanceHistory[[#This Row],[Agency Name]]</f>
        <v>350: Department of Small Business and Supplier Diversity</v>
      </c>
      <c r="K1167" s="1">
        <v>2021</v>
      </c>
      <c r="L1167" s="3">
        <v>534</v>
      </c>
      <c r="M1167" s="3" t="s">
        <v>82</v>
      </c>
      <c r="N1167" s="2" t="str">
        <f>Tbl_BalanceHistory[[#This Row],[ProgramCode]]&amp;": "&amp;Tbl_BalanceHistory[[#This Row],[Program Name]]</f>
        <v>534: Economic Development Services</v>
      </c>
      <c r="O1167" s="3" t="s">
        <v>886</v>
      </c>
      <c r="P1167" s="1" t="str">
        <f>IF(Tbl_BalanceHistory[[#This Row],[FundCode]]="0100","GF",IF(Tbl_BalanceHistory[[#This Row],[FundCode]]="01000","GF","Hi Ed / OCR"))</f>
        <v>GF</v>
      </c>
      <c r="Q1167" s="5">
        <v>4229498</v>
      </c>
      <c r="R1167" s="5">
        <v>4229498</v>
      </c>
      <c r="S1167" s="5">
        <v>0</v>
      </c>
      <c r="T1167" s="5">
        <v>0</v>
      </c>
      <c r="U1167" s="3"/>
      <c r="V1167" s="5">
        <v>0</v>
      </c>
      <c r="W1167" s="5">
        <v>0</v>
      </c>
      <c r="X1167" s="5"/>
      <c r="Y1167" s="5"/>
      <c r="Z1167" s="5">
        <f>Tbl_BalanceHistory[[#This Row],[Discretionary Recommended - Pre 2022]]+Tbl_BalanceHistory[[#This Row],[Discretionary Balance Recommended: Policy]]+Tbl_BalanceHistory[[#This Row],[Discretionary Balance Recommended: Commitments]]</f>
        <v>0</v>
      </c>
      <c r="AA1167" s="5">
        <f>Tbl_BalanceHistory[[#This Row],[Discretionary Balance]]-Tbl_BalanceHistory[[#This Row],[Discretionary Reappropriation]]</f>
        <v>0</v>
      </c>
      <c r="AB1167" s="2"/>
      <c r="AC1167" s="2"/>
      <c r="AD1167" s="2"/>
      <c r="AE1167" s="2"/>
    </row>
    <row r="1168" spans="1:31" ht="45" x14ac:dyDescent="0.25">
      <c r="A1168" s="2" t="s">
        <v>333</v>
      </c>
      <c r="B1168" s="3">
        <v>6</v>
      </c>
      <c r="C1168" s="3">
        <v>350</v>
      </c>
      <c r="D1168" s="3" t="s">
        <v>353</v>
      </c>
      <c r="E1168" s="3" t="str">
        <f>_xlfn.XLOOKUP(Tbl_BalanceHistory[[#This Row],[RespAgy]],Tbl_Agencies[Agy Code],Tbl_Agencies[Agy Sort])</f>
        <v>076050</v>
      </c>
      <c r="F1168" s="2" t="str">
        <f>Tbl_BalanceHistory[[#This Row],[RespAgy]]&amp;": "&amp;Tbl_BalanceHistory[[#This Row],[RespAgency]]</f>
        <v>350: Department of Small Business and Supplier Diversity</v>
      </c>
      <c r="G1168" s="3">
        <v>350</v>
      </c>
      <c r="H1168" s="3" t="s">
        <v>353</v>
      </c>
      <c r="I1168" s="3" t="str">
        <f>_xlfn.XLOOKUP(Tbl_BalanceHistory[[#This Row],[AgyCode]],Tbl_Agencies[Agy Code],Tbl_Agencies[Agy Sort])</f>
        <v>076050</v>
      </c>
      <c r="J1168" s="2" t="str">
        <f>Tbl_BalanceHistory[[#This Row],[AgyCode]]&amp;": "&amp;Tbl_BalanceHistory[[#This Row],[Agency Name]]</f>
        <v>350: Department of Small Business and Supplier Diversity</v>
      </c>
      <c r="K1168" s="1">
        <v>2022</v>
      </c>
      <c r="L1168" s="3">
        <v>534</v>
      </c>
      <c r="M1168" s="3" t="s">
        <v>82</v>
      </c>
      <c r="N1168" s="2" t="str">
        <f>Tbl_BalanceHistory[[#This Row],[ProgramCode]]&amp;": "&amp;Tbl_BalanceHistory[[#This Row],[Program Name]]</f>
        <v>534: Economic Development Services</v>
      </c>
      <c r="O1168" s="3" t="s">
        <v>886</v>
      </c>
      <c r="P1168" s="1" t="str">
        <f>IF(Tbl_BalanceHistory[[#This Row],[FundCode]]="0100","GF",IF(Tbl_BalanceHistory[[#This Row],[FundCode]]="01000","GF","Hi Ed / OCR"))</f>
        <v>GF</v>
      </c>
      <c r="Q1168" s="5">
        <v>5065379</v>
      </c>
      <c r="R1168" s="5">
        <v>4758567.8</v>
      </c>
      <c r="S1168" s="5">
        <v>306811.2</v>
      </c>
      <c r="T1168" s="5">
        <v>0</v>
      </c>
      <c r="U1168" s="3"/>
      <c r="V1168" s="5">
        <v>306811.2</v>
      </c>
      <c r="W1168" s="5"/>
      <c r="X1168" s="5">
        <v>0</v>
      </c>
      <c r="Y1168" s="5">
        <v>0</v>
      </c>
      <c r="Z1168" s="5">
        <f>Tbl_BalanceHistory[[#This Row],[Discretionary Recommended - Pre 2022]]+Tbl_BalanceHistory[[#This Row],[Discretionary Balance Recommended: Policy]]+Tbl_BalanceHistory[[#This Row],[Discretionary Balance Recommended: Commitments]]</f>
        <v>0</v>
      </c>
      <c r="AA1168" s="5">
        <f>Tbl_BalanceHistory[[#This Row],[Discretionary Balance]]-Tbl_BalanceHistory[[#This Row],[Discretionary Reappropriation]]</f>
        <v>306811.2</v>
      </c>
      <c r="AB1168" s="2"/>
      <c r="AC1168" s="2"/>
      <c r="AD1168" s="2"/>
      <c r="AE1168" s="2"/>
    </row>
    <row r="1169" spans="1:31" ht="45" x14ac:dyDescent="0.25">
      <c r="A1169" s="2" t="s">
        <v>333</v>
      </c>
      <c r="B1169" s="3">
        <v>6</v>
      </c>
      <c r="C1169" s="3">
        <v>350</v>
      </c>
      <c r="D1169" s="3" t="s">
        <v>353</v>
      </c>
      <c r="E1169" s="3" t="str">
        <f>_xlfn.XLOOKUP(Tbl_BalanceHistory[[#This Row],[RespAgy]],Tbl_Agencies[Agy Code],Tbl_Agencies[Agy Sort])</f>
        <v>076050</v>
      </c>
      <c r="F1169" s="2" t="str">
        <f>Tbl_BalanceHistory[[#This Row],[RespAgy]]&amp;": "&amp;Tbl_BalanceHistory[[#This Row],[RespAgency]]</f>
        <v>350: Department of Small Business and Supplier Diversity</v>
      </c>
      <c r="G1169" s="3">
        <v>350</v>
      </c>
      <c r="H1169" s="3" t="s">
        <v>353</v>
      </c>
      <c r="I1169" s="3" t="str">
        <f>_xlfn.XLOOKUP(Tbl_BalanceHistory[[#This Row],[AgyCode]],Tbl_Agencies[Agy Code],Tbl_Agencies[Agy Sort])</f>
        <v>076050</v>
      </c>
      <c r="J1169" s="2" t="str">
        <f>Tbl_BalanceHistory[[#This Row],[AgyCode]]&amp;": "&amp;Tbl_BalanceHistory[[#This Row],[Agency Name]]</f>
        <v>350: Department of Small Business and Supplier Diversity</v>
      </c>
      <c r="K1169" s="1">
        <v>2023</v>
      </c>
      <c r="L1169" s="3">
        <v>534</v>
      </c>
      <c r="M1169" s="3" t="s">
        <v>82</v>
      </c>
      <c r="N1169" s="2" t="str">
        <f>Tbl_BalanceHistory[[#This Row],[ProgramCode]]&amp;": "&amp;Tbl_BalanceHistory[[#This Row],[Program Name]]</f>
        <v>534: Economic Development Services</v>
      </c>
      <c r="O1169" s="3" t="s">
        <v>886</v>
      </c>
      <c r="P1169" s="1" t="str">
        <f>IF(Tbl_BalanceHistory[[#This Row],[FundCode]]="0100","GF",IF(Tbl_BalanceHistory[[#This Row],[FundCode]]="01000","GF","Hi Ed / OCR"))</f>
        <v>GF</v>
      </c>
      <c r="Q1169" s="5">
        <v>5292945</v>
      </c>
      <c r="R1169" s="5">
        <v>4651083.21</v>
      </c>
      <c r="S1169" s="5">
        <v>641861.79</v>
      </c>
      <c r="T1169" s="5">
        <v>0</v>
      </c>
      <c r="U1169" s="3"/>
      <c r="V1169" s="5">
        <v>641861.79</v>
      </c>
      <c r="W1169" s="5">
        <v>0</v>
      </c>
      <c r="X1169" s="5">
        <v>0</v>
      </c>
      <c r="Y1169" s="5">
        <v>0</v>
      </c>
      <c r="Z1169" s="5">
        <v>0</v>
      </c>
      <c r="AA1169" s="5">
        <v>641861.79</v>
      </c>
      <c r="AB1169" s="2"/>
      <c r="AC1169" s="2"/>
      <c r="AD1169" s="2"/>
      <c r="AE1169" s="2" t="s">
        <v>2385</v>
      </c>
    </row>
    <row r="1170" spans="1:31" ht="45" x14ac:dyDescent="0.25">
      <c r="A1170" s="2" t="s">
        <v>333</v>
      </c>
      <c r="B1170" s="3">
        <v>6</v>
      </c>
      <c r="C1170" s="3">
        <v>350</v>
      </c>
      <c r="D1170" s="3" t="s">
        <v>353</v>
      </c>
      <c r="E1170" s="3" t="str">
        <f>_xlfn.XLOOKUP(Tbl_BalanceHistory[[#This Row],[RespAgy]],Tbl_Agencies[Agy Code],Tbl_Agencies[Agy Sort])</f>
        <v>076050</v>
      </c>
      <c r="F1170" s="2" t="str">
        <f>Tbl_BalanceHistory[[#This Row],[RespAgy]]&amp;": "&amp;Tbl_BalanceHistory[[#This Row],[RespAgency]]</f>
        <v>350: Department of Small Business and Supplier Diversity</v>
      </c>
      <c r="G1170" s="3">
        <v>350</v>
      </c>
      <c r="H1170" s="3" t="s">
        <v>353</v>
      </c>
      <c r="I1170" s="3" t="str">
        <f>_xlfn.XLOOKUP(Tbl_BalanceHistory[[#This Row],[AgyCode]],Tbl_Agencies[Agy Code],Tbl_Agencies[Agy Sort])</f>
        <v>076050</v>
      </c>
      <c r="J1170" s="2" t="str">
        <f>Tbl_BalanceHistory[[#This Row],[AgyCode]]&amp;": "&amp;Tbl_BalanceHistory[[#This Row],[Agency Name]]</f>
        <v>350: Department of Small Business and Supplier Diversity</v>
      </c>
      <c r="K1170" s="1">
        <v>2024</v>
      </c>
      <c r="L1170" s="3">
        <v>534</v>
      </c>
      <c r="M1170" s="3" t="s">
        <v>82</v>
      </c>
      <c r="N1170" s="2" t="str">
        <f>Tbl_BalanceHistory[[#This Row],[ProgramCode]]&amp;": "&amp;Tbl_BalanceHistory[[#This Row],[Program Name]]</f>
        <v>534: Economic Development Services</v>
      </c>
      <c r="O1170" s="3" t="s">
        <v>886</v>
      </c>
      <c r="P1170" s="1" t="str">
        <f>IF(Tbl_BalanceHistory[[#This Row],[FundCode]]="0100","GF",IF(Tbl_BalanceHistory[[#This Row],[FundCode]]="01000","GF","Hi Ed / OCR"))</f>
        <v>GF</v>
      </c>
      <c r="Q1170" s="5">
        <v>5425109</v>
      </c>
      <c r="R1170" s="5">
        <v>5425109</v>
      </c>
      <c r="S1170" s="5">
        <v>0</v>
      </c>
      <c r="T1170" s="5">
        <v>0</v>
      </c>
      <c r="U1170" s="3"/>
      <c r="V1170" s="5">
        <v>0</v>
      </c>
      <c r="W1170" s="5">
        <v>0</v>
      </c>
      <c r="X1170" s="5">
        <v>0</v>
      </c>
      <c r="Y1170" s="5">
        <v>0</v>
      </c>
      <c r="Z1170" s="5">
        <v>0</v>
      </c>
      <c r="AA1170" s="5">
        <v>0</v>
      </c>
      <c r="AB1170" s="2"/>
      <c r="AC1170" s="2"/>
      <c r="AD1170" s="2"/>
      <c r="AE1170" s="2"/>
    </row>
    <row r="1171" spans="1:31" ht="30" x14ac:dyDescent="0.25">
      <c r="A1171" s="2" t="s">
        <v>333</v>
      </c>
      <c r="B1171" s="3">
        <v>6</v>
      </c>
      <c r="C1171" s="3">
        <v>360</v>
      </c>
      <c r="D1171" s="3" t="s">
        <v>356</v>
      </c>
      <c r="E1171" s="3" t="str">
        <f>_xlfn.XLOOKUP(Tbl_BalanceHistory[[#This Row],[RespAgy]],Tbl_Agencies[Agy Code],Tbl_Agencies[Agy Sort])</f>
        <v>076055</v>
      </c>
      <c r="F1171" s="2" t="str">
        <f>Tbl_BalanceHistory[[#This Row],[RespAgy]]&amp;": "&amp;Tbl_BalanceHistory[[#This Row],[RespAgency]]</f>
        <v>360: Fort Monroe Authority</v>
      </c>
      <c r="G1171" s="3">
        <v>360</v>
      </c>
      <c r="H1171" s="3" t="s">
        <v>356</v>
      </c>
      <c r="I1171" s="3" t="str">
        <f>_xlfn.XLOOKUP(Tbl_BalanceHistory[[#This Row],[AgyCode]],Tbl_Agencies[Agy Code],Tbl_Agencies[Agy Sort])</f>
        <v>076055</v>
      </c>
      <c r="J1171" s="2" t="str">
        <f>Tbl_BalanceHistory[[#This Row],[AgyCode]]&amp;": "&amp;Tbl_BalanceHistory[[#This Row],[Agency Name]]</f>
        <v>360: Fort Monroe Authority</v>
      </c>
      <c r="K1171" s="1">
        <v>2015</v>
      </c>
      <c r="L1171" s="3">
        <v>534</v>
      </c>
      <c r="M1171" s="3" t="s">
        <v>82</v>
      </c>
      <c r="N1171" s="2" t="str">
        <f>Tbl_BalanceHistory[[#This Row],[ProgramCode]]&amp;": "&amp;Tbl_BalanceHistory[[#This Row],[Program Name]]</f>
        <v>534: Economic Development Services</v>
      </c>
      <c r="O1171" s="3" t="s">
        <v>1730</v>
      </c>
      <c r="P1171" s="1" t="str">
        <f>IF(Tbl_BalanceHistory[[#This Row],[FundCode]]="0100","GF",IF(Tbl_BalanceHistory[[#This Row],[FundCode]]="01000","GF","Hi Ed / OCR"))</f>
        <v>GF</v>
      </c>
      <c r="Q1171" s="5">
        <v>6476759</v>
      </c>
      <c r="R1171" s="5">
        <v>6476759</v>
      </c>
      <c r="S1171" s="5">
        <v>0</v>
      </c>
      <c r="T1171" s="5">
        <v>0</v>
      </c>
      <c r="U1171" s="3"/>
      <c r="V1171" s="5">
        <v>0</v>
      </c>
      <c r="W1171" s="5">
        <v>0</v>
      </c>
      <c r="X1171" s="5"/>
      <c r="Y1171" s="5"/>
      <c r="Z1171" s="5">
        <f>Tbl_BalanceHistory[[#This Row],[Discretionary Recommended - Pre 2022]]+Tbl_BalanceHistory[[#This Row],[Discretionary Balance Recommended: Policy]]+Tbl_BalanceHistory[[#This Row],[Discretionary Balance Recommended: Commitments]]</f>
        <v>0</v>
      </c>
      <c r="AA1171" s="5">
        <f>Tbl_BalanceHistory[[#This Row],[Discretionary Balance]]-Tbl_BalanceHistory[[#This Row],[Discretionary Reappropriation]]</f>
        <v>0</v>
      </c>
      <c r="AB1171" s="2"/>
      <c r="AC1171" s="2"/>
      <c r="AD1171" s="2"/>
      <c r="AE1171" s="2"/>
    </row>
    <row r="1172" spans="1:31" ht="30" x14ac:dyDescent="0.25">
      <c r="A1172" s="2" t="s">
        <v>333</v>
      </c>
      <c r="B1172" s="3">
        <v>6</v>
      </c>
      <c r="C1172" s="3">
        <v>360</v>
      </c>
      <c r="D1172" s="3" t="s">
        <v>356</v>
      </c>
      <c r="E1172" s="3" t="str">
        <f>_xlfn.XLOOKUP(Tbl_BalanceHistory[[#This Row],[RespAgy]],Tbl_Agencies[Agy Code],Tbl_Agencies[Agy Sort])</f>
        <v>076055</v>
      </c>
      <c r="F1172" s="2" t="str">
        <f>Tbl_BalanceHistory[[#This Row],[RespAgy]]&amp;": "&amp;Tbl_BalanceHistory[[#This Row],[RespAgency]]</f>
        <v>360: Fort Monroe Authority</v>
      </c>
      <c r="G1172" s="3">
        <v>360</v>
      </c>
      <c r="H1172" s="3" t="s">
        <v>356</v>
      </c>
      <c r="I1172" s="3" t="str">
        <f>_xlfn.XLOOKUP(Tbl_BalanceHistory[[#This Row],[AgyCode]],Tbl_Agencies[Agy Code],Tbl_Agencies[Agy Sort])</f>
        <v>076055</v>
      </c>
      <c r="J1172" s="2" t="str">
        <f>Tbl_BalanceHistory[[#This Row],[AgyCode]]&amp;": "&amp;Tbl_BalanceHistory[[#This Row],[Agency Name]]</f>
        <v>360: Fort Monroe Authority</v>
      </c>
      <c r="K1172" s="1">
        <v>2016</v>
      </c>
      <c r="L1172" s="3">
        <v>534</v>
      </c>
      <c r="M1172" s="3" t="s">
        <v>82</v>
      </c>
      <c r="N1172" s="2" t="str">
        <f>Tbl_BalanceHistory[[#This Row],[ProgramCode]]&amp;": "&amp;Tbl_BalanceHistory[[#This Row],[Program Name]]</f>
        <v>534: Economic Development Services</v>
      </c>
      <c r="O1172" s="3" t="s">
        <v>1730</v>
      </c>
      <c r="P1172" s="1" t="str">
        <f>IF(Tbl_BalanceHistory[[#This Row],[FundCode]]="0100","GF",IF(Tbl_BalanceHistory[[#This Row],[FundCode]]="01000","GF","Hi Ed / OCR"))</f>
        <v>GF</v>
      </c>
      <c r="Q1172" s="5">
        <v>5285036</v>
      </c>
      <c r="R1172" s="5">
        <v>5285036</v>
      </c>
      <c r="S1172" s="5">
        <v>0</v>
      </c>
      <c r="T1172" s="5">
        <v>0</v>
      </c>
      <c r="U1172" s="3"/>
      <c r="V1172" s="5">
        <v>0</v>
      </c>
      <c r="W1172" s="5">
        <v>0</v>
      </c>
      <c r="X1172" s="5"/>
      <c r="Y1172" s="5"/>
      <c r="Z1172" s="5">
        <f>Tbl_BalanceHistory[[#This Row],[Discretionary Recommended - Pre 2022]]+Tbl_BalanceHistory[[#This Row],[Discretionary Balance Recommended: Policy]]+Tbl_BalanceHistory[[#This Row],[Discretionary Balance Recommended: Commitments]]</f>
        <v>0</v>
      </c>
      <c r="AA1172" s="5">
        <f>Tbl_BalanceHistory[[#This Row],[Discretionary Balance]]-Tbl_BalanceHistory[[#This Row],[Discretionary Reappropriation]]</f>
        <v>0</v>
      </c>
      <c r="AB1172" s="2"/>
      <c r="AC1172" s="2"/>
      <c r="AD1172" s="2"/>
      <c r="AE1172" s="2"/>
    </row>
    <row r="1173" spans="1:31" ht="30" x14ac:dyDescent="0.25">
      <c r="A1173" s="2" t="s">
        <v>333</v>
      </c>
      <c r="B1173" s="3">
        <v>6</v>
      </c>
      <c r="C1173" s="3">
        <v>360</v>
      </c>
      <c r="D1173" s="3" t="s">
        <v>356</v>
      </c>
      <c r="E1173" s="3" t="str">
        <f>_xlfn.XLOOKUP(Tbl_BalanceHistory[[#This Row],[RespAgy]],Tbl_Agencies[Agy Code],Tbl_Agencies[Agy Sort])</f>
        <v>076055</v>
      </c>
      <c r="F1173" s="2" t="str">
        <f>Tbl_BalanceHistory[[#This Row],[RespAgy]]&amp;": "&amp;Tbl_BalanceHistory[[#This Row],[RespAgency]]</f>
        <v>360: Fort Monroe Authority</v>
      </c>
      <c r="G1173" s="3">
        <v>360</v>
      </c>
      <c r="H1173" s="3" t="s">
        <v>356</v>
      </c>
      <c r="I1173" s="3" t="str">
        <f>_xlfn.XLOOKUP(Tbl_BalanceHistory[[#This Row],[AgyCode]],Tbl_Agencies[Agy Code],Tbl_Agencies[Agy Sort])</f>
        <v>076055</v>
      </c>
      <c r="J1173" s="2" t="str">
        <f>Tbl_BalanceHistory[[#This Row],[AgyCode]]&amp;": "&amp;Tbl_BalanceHistory[[#This Row],[Agency Name]]</f>
        <v>360: Fort Monroe Authority</v>
      </c>
      <c r="K1173" s="1">
        <v>2017</v>
      </c>
      <c r="L1173" s="3">
        <v>534</v>
      </c>
      <c r="M1173" s="3" t="s">
        <v>82</v>
      </c>
      <c r="N1173" s="2" t="str">
        <f>Tbl_BalanceHistory[[#This Row],[ProgramCode]]&amp;": "&amp;Tbl_BalanceHistory[[#This Row],[Program Name]]</f>
        <v>534: Economic Development Services</v>
      </c>
      <c r="O1173" s="3" t="s">
        <v>886</v>
      </c>
      <c r="P1173" s="1" t="str">
        <f>IF(Tbl_BalanceHistory[[#This Row],[FundCode]]="0100","GF",IF(Tbl_BalanceHistory[[#This Row],[FundCode]]="01000","GF","Hi Ed / OCR"))</f>
        <v>GF</v>
      </c>
      <c r="Q1173" s="5">
        <v>5096059</v>
      </c>
      <c r="R1173" s="5">
        <v>5096059</v>
      </c>
      <c r="S1173" s="5">
        <v>0</v>
      </c>
      <c r="T1173" s="5">
        <v>0</v>
      </c>
      <c r="U1173" s="3"/>
      <c r="V1173" s="5">
        <v>0</v>
      </c>
      <c r="W1173" s="5">
        <v>0</v>
      </c>
      <c r="X1173" s="5"/>
      <c r="Y1173" s="5"/>
      <c r="Z1173" s="5">
        <f>Tbl_BalanceHistory[[#This Row],[Discretionary Recommended - Pre 2022]]+Tbl_BalanceHistory[[#This Row],[Discretionary Balance Recommended: Policy]]+Tbl_BalanceHistory[[#This Row],[Discretionary Balance Recommended: Commitments]]</f>
        <v>0</v>
      </c>
      <c r="AA1173" s="5">
        <f>Tbl_BalanceHistory[[#This Row],[Discretionary Balance]]-Tbl_BalanceHistory[[#This Row],[Discretionary Reappropriation]]</f>
        <v>0</v>
      </c>
      <c r="AB1173" s="2"/>
      <c r="AC1173" s="2"/>
      <c r="AD1173" s="2"/>
      <c r="AE1173" s="2"/>
    </row>
    <row r="1174" spans="1:31" ht="30" x14ac:dyDescent="0.25">
      <c r="A1174" s="2" t="s">
        <v>333</v>
      </c>
      <c r="B1174" s="3">
        <v>6</v>
      </c>
      <c r="C1174" s="3">
        <v>360</v>
      </c>
      <c r="D1174" s="3" t="s">
        <v>356</v>
      </c>
      <c r="E1174" s="3" t="str">
        <f>_xlfn.XLOOKUP(Tbl_BalanceHistory[[#This Row],[RespAgy]],Tbl_Agencies[Agy Code],Tbl_Agencies[Agy Sort])</f>
        <v>076055</v>
      </c>
      <c r="F1174" s="2" t="str">
        <f>Tbl_BalanceHistory[[#This Row],[RespAgy]]&amp;": "&amp;Tbl_BalanceHistory[[#This Row],[RespAgency]]</f>
        <v>360: Fort Monroe Authority</v>
      </c>
      <c r="G1174" s="3">
        <v>360</v>
      </c>
      <c r="H1174" s="3" t="s">
        <v>356</v>
      </c>
      <c r="I1174" s="3" t="str">
        <f>_xlfn.XLOOKUP(Tbl_BalanceHistory[[#This Row],[AgyCode]],Tbl_Agencies[Agy Code],Tbl_Agencies[Agy Sort])</f>
        <v>076055</v>
      </c>
      <c r="J1174" s="2" t="str">
        <f>Tbl_BalanceHistory[[#This Row],[AgyCode]]&amp;": "&amp;Tbl_BalanceHistory[[#This Row],[Agency Name]]</f>
        <v>360: Fort Monroe Authority</v>
      </c>
      <c r="K1174" s="1">
        <v>2018</v>
      </c>
      <c r="L1174" s="3">
        <v>534</v>
      </c>
      <c r="M1174" s="3" t="s">
        <v>82</v>
      </c>
      <c r="N1174" s="2" t="str">
        <f>Tbl_BalanceHistory[[#This Row],[ProgramCode]]&amp;": "&amp;Tbl_BalanceHistory[[#This Row],[Program Name]]</f>
        <v>534: Economic Development Services</v>
      </c>
      <c r="O1174" s="3" t="s">
        <v>886</v>
      </c>
      <c r="P1174" s="1" t="str">
        <f>IF(Tbl_BalanceHistory[[#This Row],[FundCode]]="0100","GF",IF(Tbl_BalanceHistory[[#This Row],[FundCode]]="01000","GF","Hi Ed / OCR"))</f>
        <v>GF</v>
      </c>
      <c r="Q1174" s="5">
        <v>5054594</v>
      </c>
      <c r="R1174" s="5">
        <v>5054594</v>
      </c>
      <c r="S1174" s="5">
        <v>0</v>
      </c>
      <c r="T1174" s="5">
        <v>0</v>
      </c>
      <c r="U1174" s="3"/>
      <c r="V1174" s="5">
        <v>0</v>
      </c>
      <c r="W1174" s="5">
        <v>0</v>
      </c>
      <c r="X1174" s="5"/>
      <c r="Y1174" s="5"/>
      <c r="Z1174" s="5">
        <f>Tbl_BalanceHistory[[#This Row],[Discretionary Recommended - Pre 2022]]+Tbl_BalanceHistory[[#This Row],[Discretionary Balance Recommended: Policy]]+Tbl_BalanceHistory[[#This Row],[Discretionary Balance Recommended: Commitments]]</f>
        <v>0</v>
      </c>
      <c r="AA1174" s="5">
        <f>Tbl_BalanceHistory[[#This Row],[Discretionary Balance]]-Tbl_BalanceHistory[[#This Row],[Discretionary Reappropriation]]</f>
        <v>0</v>
      </c>
      <c r="AB1174" s="2"/>
      <c r="AC1174" s="2"/>
      <c r="AD1174" s="2"/>
      <c r="AE1174" s="2"/>
    </row>
    <row r="1175" spans="1:31" ht="30" x14ac:dyDescent="0.25">
      <c r="A1175" s="2" t="s">
        <v>333</v>
      </c>
      <c r="B1175" s="3">
        <v>6</v>
      </c>
      <c r="C1175" s="3">
        <v>360</v>
      </c>
      <c r="D1175" s="3" t="s">
        <v>356</v>
      </c>
      <c r="E1175" s="3" t="str">
        <f>_xlfn.XLOOKUP(Tbl_BalanceHistory[[#This Row],[RespAgy]],Tbl_Agencies[Agy Code],Tbl_Agencies[Agy Sort])</f>
        <v>076055</v>
      </c>
      <c r="F1175" s="2" t="str">
        <f>Tbl_BalanceHistory[[#This Row],[RespAgy]]&amp;": "&amp;Tbl_BalanceHistory[[#This Row],[RespAgency]]</f>
        <v>360: Fort Monroe Authority</v>
      </c>
      <c r="G1175" s="3">
        <v>360</v>
      </c>
      <c r="H1175" s="3" t="s">
        <v>356</v>
      </c>
      <c r="I1175" s="3" t="str">
        <f>_xlfn.XLOOKUP(Tbl_BalanceHistory[[#This Row],[AgyCode]],Tbl_Agencies[Agy Code],Tbl_Agencies[Agy Sort])</f>
        <v>076055</v>
      </c>
      <c r="J1175" s="2" t="str">
        <f>Tbl_BalanceHistory[[#This Row],[AgyCode]]&amp;": "&amp;Tbl_BalanceHistory[[#This Row],[Agency Name]]</f>
        <v>360: Fort Monroe Authority</v>
      </c>
      <c r="K1175" s="1">
        <v>2019</v>
      </c>
      <c r="L1175" s="3">
        <v>534</v>
      </c>
      <c r="M1175" s="3" t="s">
        <v>82</v>
      </c>
      <c r="N1175" s="2" t="str">
        <f>Tbl_BalanceHistory[[#This Row],[ProgramCode]]&amp;": "&amp;Tbl_BalanceHistory[[#This Row],[Program Name]]</f>
        <v>534: Economic Development Services</v>
      </c>
      <c r="O1175" s="3" t="s">
        <v>886</v>
      </c>
      <c r="P1175" s="1" t="str">
        <f>IF(Tbl_BalanceHistory[[#This Row],[FundCode]]="0100","GF",IF(Tbl_BalanceHistory[[#This Row],[FundCode]]="01000","GF","Hi Ed / OCR"))</f>
        <v>GF</v>
      </c>
      <c r="Q1175" s="5">
        <v>6335259</v>
      </c>
      <c r="R1175" s="5">
        <v>6335259</v>
      </c>
      <c r="S1175" s="5">
        <v>0</v>
      </c>
      <c r="T1175" s="5">
        <v>0</v>
      </c>
      <c r="U1175" s="3"/>
      <c r="V1175" s="5">
        <v>0</v>
      </c>
      <c r="W1175" s="5">
        <v>0</v>
      </c>
      <c r="X1175" s="5"/>
      <c r="Y1175" s="5"/>
      <c r="Z1175" s="5">
        <f>Tbl_BalanceHistory[[#This Row],[Discretionary Recommended - Pre 2022]]+Tbl_BalanceHistory[[#This Row],[Discretionary Balance Recommended: Policy]]+Tbl_BalanceHistory[[#This Row],[Discretionary Balance Recommended: Commitments]]</f>
        <v>0</v>
      </c>
      <c r="AA1175" s="5">
        <f>Tbl_BalanceHistory[[#This Row],[Discretionary Balance]]-Tbl_BalanceHistory[[#This Row],[Discretionary Reappropriation]]</f>
        <v>0</v>
      </c>
      <c r="AB1175" s="2"/>
      <c r="AC1175" s="2"/>
      <c r="AD1175" s="2"/>
      <c r="AE1175" s="2"/>
    </row>
    <row r="1176" spans="1:31" ht="30" x14ac:dyDescent="0.25">
      <c r="A1176" s="2" t="s">
        <v>333</v>
      </c>
      <c r="B1176" s="3">
        <v>6</v>
      </c>
      <c r="C1176" s="3">
        <v>360</v>
      </c>
      <c r="D1176" s="3" t="s">
        <v>356</v>
      </c>
      <c r="E1176" s="3" t="str">
        <f>_xlfn.XLOOKUP(Tbl_BalanceHistory[[#This Row],[RespAgy]],Tbl_Agencies[Agy Code],Tbl_Agencies[Agy Sort])</f>
        <v>076055</v>
      </c>
      <c r="F1176" s="2" t="str">
        <f>Tbl_BalanceHistory[[#This Row],[RespAgy]]&amp;": "&amp;Tbl_BalanceHistory[[#This Row],[RespAgency]]</f>
        <v>360: Fort Monroe Authority</v>
      </c>
      <c r="G1176" s="3">
        <v>360</v>
      </c>
      <c r="H1176" s="3" t="s">
        <v>356</v>
      </c>
      <c r="I1176" s="3" t="str">
        <f>_xlfn.XLOOKUP(Tbl_BalanceHistory[[#This Row],[AgyCode]],Tbl_Agencies[Agy Code],Tbl_Agencies[Agy Sort])</f>
        <v>076055</v>
      </c>
      <c r="J1176" s="2" t="str">
        <f>Tbl_BalanceHistory[[#This Row],[AgyCode]]&amp;": "&amp;Tbl_BalanceHistory[[#This Row],[Agency Name]]</f>
        <v>360: Fort Monroe Authority</v>
      </c>
      <c r="K1176" s="1">
        <v>2020</v>
      </c>
      <c r="L1176" s="3">
        <v>534</v>
      </c>
      <c r="M1176" s="3" t="s">
        <v>82</v>
      </c>
      <c r="N1176" s="2" t="str">
        <f>Tbl_BalanceHistory[[#This Row],[ProgramCode]]&amp;": "&amp;Tbl_BalanceHistory[[#This Row],[Program Name]]</f>
        <v>534: Economic Development Services</v>
      </c>
      <c r="O1176" s="3" t="s">
        <v>886</v>
      </c>
      <c r="P1176" s="1" t="str">
        <f>IF(Tbl_BalanceHistory[[#This Row],[FundCode]]="0100","GF",IF(Tbl_BalanceHistory[[#This Row],[FundCode]]="01000","GF","Hi Ed / OCR"))</f>
        <v>GF</v>
      </c>
      <c r="Q1176" s="5">
        <v>6148545</v>
      </c>
      <c r="R1176" s="5">
        <v>6148545</v>
      </c>
      <c r="S1176" s="5">
        <v>0</v>
      </c>
      <c r="T1176" s="5">
        <v>0</v>
      </c>
      <c r="U1176" s="3"/>
      <c r="V1176" s="5">
        <v>0</v>
      </c>
      <c r="W1176" s="5">
        <v>0</v>
      </c>
      <c r="X1176" s="5"/>
      <c r="Y1176" s="5"/>
      <c r="Z1176" s="5">
        <f>Tbl_BalanceHistory[[#This Row],[Discretionary Recommended - Pre 2022]]+Tbl_BalanceHistory[[#This Row],[Discretionary Balance Recommended: Policy]]+Tbl_BalanceHistory[[#This Row],[Discretionary Balance Recommended: Commitments]]</f>
        <v>0</v>
      </c>
      <c r="AA1176" s="5">
        <f>Tbl_BalanceHistory[[#This Row],[Discretionary Balance]]-Tbl_BalanceHistory[[#This Row],[Discretionary Reappropriation]]</f>
        <v>0</v>
      </c>
      <c r="AB1176" s="2"/>
      <c r="AC1176" s="2"/>
      <c r="AD1176" s="2"/>
      <c r="AE1176" s="2"/>
    </row>
    <row r="1177" spans="1:31" ht="30" x14ac:dyDescent="0.25">
      <c r="A1177" s="2" t="s">
        <v>333</v>
      </c>
      <c r="B1177" s="3">
        <v>6</v>
      </c>
      <c r="C1177" s="3">
        <v>360</v>
      </c>
      <c r="D1177" s="3" t="s">
        <v>356</v>
      </c>
      <c r="E1177" s="3" t="str">
        <f>_xlfn.XLOOKUP(Tbl_BalanceHistory[[#This Row],[RespAgy]],Tbl_Agencies[Agy Code],Tbl_Agencies[Agy Sort])</f>
        <v>076055</v>
      </c>
      <c r="F1177" s="2" t="str">
        <f>Tbl_BalanceHistory[[#This Row],[RespAgy]]&amp;": "&amp;Tbl_BalanceHistory[[#This Row],[RespAgency]]</f>
        <v>360: Fort Monroe Authority</v>
      </c>
      <c r="G1177" s="3">
        <v>360</v>
      </c>
      <c r="H1177" s="3" t="s">
        <v>356</v>
      </c>
      <c r="I1177" s="3" t="str">
        <f>_xlfn.XLOOKUP(Tbl_BalanceHistory[[#This Row],[AgyCode]],Tbl_Agencies[Agy Code],Tbl_Agencies[Agy Sort])</f>
        <v>076055</v>
      </c>
      <c r="J1177" s="2" t="str">
        <f>Tbl_BalanceHistory[[#This Row],[AgyCode]]&amp;": "&amp;Tbl_BalanceHistory[[#This Row],[Agency Name]]</f>
        <v>360: Fort Monroe Authority</v>
      </c>
      <c r="K1177" s="1">
        <v>2021</v>
      </c>
      <c r="L1177" s="3">
        <v>534</v>
      </c>
      <c r="M1177" s="3" t="s">
        <v>82</v>
      </c>
      <c r="N1177" s="2" t="str">
        <f>Tbl_BalanceHistory[[#This Row],[ProgramCode]]&amp;": "&amp;Tbl_BalanceHistory[[#This Row],[Program Name]]</f>
        <v>534: Economic Development Services</v>
      </c>
      <c r="O1177" s="3" t="s">
        <v>886</v>
      </c>
      <c r="P1177" s="1" t="str">
        <f>IF(Tbl_BalanceHistory[[#This Row],[FundCode]]="0100","GF",IF(Tbl_BalanceHistory[[#This Row],[FundCode]]="01000","GF","Hi Ed / OCR"))</f>
        <v>GF</v>
      </c>
      <c r="Q1177" s="5">
        <v>6162694</v>
      </c>
      <c r="R1177" s="5">
        <v>6162694</v>
      </c>
      <c r="S1177" s="5">
        <v>0</v>
      </c>
      <c r="T1177" s="5">
        <v>0</v>
      </c>
      <c r="U1177" s="3"/>
      <c r="V1177" s="5">
        <v>0</v>
      </c>
      <c r="W1177" s="5">
        <v>0</v>
      </c>
      <c r="X1177" s="5"/>
      <c r="Y1177" s="5"/>
      <c r="Z1177" s="5">
        <f>Tbl_BalanceHistory[[#This Row],[Discretionary Recommended - Pre 2022]]+Tbl_BalanceHistory[[#This Row],[Discretionary Balance Recommended: Policy]]+Tbl_BalanceHistory[[#This Row],[Discretionary Balance Recommended: Commitments]]</f>
        <v>0</v>
      </c>
      <c r="AA1177" s="5">
        <f>Tbl_BalanceHistory[[#This Row],[Discretionary Balance]]-Tbl_BalanceHistory[[#This Row],[Discretionary Reappropriation]]</f>
        <v>0</v>
      </c>
      <c r="AB1177" s="2"/>
      <c r="AC1177" s="2"/>
      <c r="AD1177" s="2"/>
      <c r="AE1177" s="2"/>
    </row>
    <row r="1178" spans="1:31" ht="30" x14ac:dyDescent="0.25">
      <c r="A1178" s="2" t="s">
        <v>333</v>
      </c>
      <c r="B1178" s="3">
        <v>6</v>
      </c>
      <c r="C1178" s="3">
        <v>360</v>
      </c>
      <c r="D1178" s="3" t="s">
        <v>356</v>
      </c>
      <c r="E1178" s="3" t="str">
        <f>_xlfn.XLOOKUP(Tbl_BalanceHistory[[#This Row],[RespAgy]],Tbl_Agencies[Agy Code],Tbl_Agencies[Agy Sort])</f>
        <v>076055</v>
      </c>
      <c r="F1178" s="2" t="str">
        <f>Tbl_BalanceHistory[[#This Row],[RespAgy]]&amp;": "&amp;Tbl_BalanceHistory[[#This Row],[RespAgency]]</f>
        <v>360: Fort Monroe Authority</v>
      </c>
      <c r="G1178" s="3">
        <v>360</v>
      </c>
      <c r="H1178" s="3" t="s">
        <v>356</v>
      </c>
      <c r="I1178" s="3" t="str">
        <f>_xlfn.XLOOKUP(Tbl_BalanceHistory[[#This Row],[AgyCode]],Tbl_Agencies[Agy Code],Tbl_Agencies[Agy Sort])</f>
        <v>076055</v>
      </c>
      <c r="J1178" s="2" t="str">
        <f>Tbl_BalanceHistory[[#This Row],[AgyCode]]&amp;": "&amp;Tbl_BalanceHistory[[#This Row],[Agency Name]]</f>
        <v>360: Fort Monroe Authority</v>
      </c>
      <c r="K1178" s="1">
        <v>2022</v>
      </c>
      <c r="L1178" s="3">
        <v>534</v>
      </c>
      <c r="M1178" s="3" t="s">
        <v>82</v>
      </c>
      <c r="N1178" s="2" t="str">
        <f>Tbl_BalanceHistory[[#This Row],[ProgramCode]]&amp;": "&amp;Tbl_BalanceHistory[[#This Row],[Program Name]]</f>
        <v>534: Economic Development Services</v>
      </c>
      <c r="O1178" s="3" t="s">
        <v>886</v>
      </c>
      <c r="P1178" s="1" t="str">
        <f>IF(Tbl_BalanceHistory[[#This Row],[FundCode]]="0100","GF",IF(Tbl_BalanceHistory[[#This Row],[FundCode]]="01000","GF","Hi Ed / OCR"))</f>
        <v>GF</v>
      </c>
      <c r="Q1178" s="5">
        <v>6295555</v>
      </c>
      <c r="R1178" s="5">
        <v>6295555</v>
      </c>
      <c r="S1178" s="5">
        <v>0</v>
      </c>
      <c r="T1178" s="5">
        <v>0</v>
      </c>
      <c r="U1178" s="3"/>
      <c r="V1178" s="5">
        <v>0</v>
      </c>
      <c r="W1178" s="5"/>
      <c r="X1178" s="5">
        <v>0</v>
      </c>
      <c r="Y1178" s="5">
        <v>0</v>
      </c>
      <c r="Z1178" s="5">
        <f>Tbl_BalanceHistory[[#This Row],[Discretionary Recommended - Pre 2022]]+Tbl_BalanceHistory[[#This Row],[Discretionary Balance Recommended: Policy]]+Tbl_BalanceHistory[[#This Row],[Discretionary Balance Recommended: Commitments]]</f>
        <v>0</v>
      </c>
      <c r="AA1178" s="5">
        <f>Tbl_BalanceHistory[[#This Row],[Discretionary Balance]]-Tbl_BalanceHistory[[#This Row],[Discretionary Reappropriation]]</f>
        <v>0</v>
      </c>
      <c r="AB1178" s="2"/>
      <c r="AC1178" s="2"/>
      <c r="AD1178" s="2"/>
      <c r="AE1178" s="2"/>
    </row>
    <row r="1179" spans="1:31" ht="30" x14ac:dyDescent="0.25">
      <c r="A1179" s="2" t="s">
        <v>333</v>
      </c>
      <c r="B1179" s="3">
        <v>6</v>
      </c>
      <c r="C1179" s="3">
        <v>360</v>
      </c>
      <c r="D1179" s="3" t="s">
        <v>356</v>
      </c>
      <c r="E1179" s="3" t="str">
        <f>_xlfn.XLOOKUP(Tbl_BalanceHistory[[#This Row],[RespAgy]],Tbl_Agencies[Agy Code],Tbl_Agencies[Agy Sort])</f>
        <v>076055</v>
      </c>
      <c r="F1179" s="2" t="str">
        <f>Tbl_BalanceHistory[[#This Row],[RespAgy]]&amp;": "&amp;Tbl_BalanceHistory[[#This Row],[RespAgency]]</f>
        <v>360: Fort Monroe Authority</v>
      </c>
      <c r="G1179" s="3">
        <v>360</v>
      </c>
      <c r="H1179" s="3" t="s">
        <v>356</v>
      </c>
      <c r="I1179" s="3" t="str">
        <f>_xlfn.XLOOKUP(Tbl_BalanceHistory[[#This Row],[AgyCode]],Tbl_Agencies[Agy Code],Tbl_Agencies[Agy Sort])</f>
        <v>076055</v>
      </c>
      <c r="J1179" s="2" t="str">
        <f>Tbl_BalanceHistory[[#This Row],[AgyCode]]&amp;": "&amp;Tbl_BalanceHistory[[#This Row],[Agency Name]]</f>
        <v>360: Fort Monroe Authority</v>
      </c>
      <c r="K1179" s="1">
        <v>2023</v>
      </c>
      <c r="L1179" s="3">
        <v>534</v>
      </c>
      <c r="M1179" s="3" t="s">
        <v>82</v>
      </c>
      <c r="N1179" s="2" t="str">
        <f>Tbl_BalanceHistory[[#This Row],[ProgramCode]]&amp;": "&amp;Tbl_BalanceHistory[[#This Row],[Program Name]]</f>
        <v>534: Economic Development Services</v>
      </c>
      <c r="O1179" s="3" t="s">
        <v>886</v>
      </c>
      <c r="P1179" s="1" t="str">
        <f>IF(Tbl_BalanceHistory[[#This Row],[FundCode]]="0100","GF",IF(Tbl_BalanceHistory[[#This Row],[FundCode]]="01000","GF","Hi Ed / OCR"))</f>
        <v>GF</v>
      </c>
      <c r="Q1179" s="5">
        <v>7124850</v>
      </c>
      <c r="R1179" s="5">
        <v>7124850</v>
      </c>
      <c r="S1179" s="5">
        <v>0</v>
      </c>
      <c r="T1179" s="5">
        <v>0</v>
      </c>
      <c r="U1179" s="3"/>
      <c r="V1179" s="5">
        <v>0</v>
      </c>
      <c r="W1179" s="5">
        <v>0</v>
      </c>
      <c r="X1179" s="5">
        <v>0</v>
      </c>
      <c r="Y1179" s="5">
        <v>0</v>
      </c>
      <c r="Z1179" s="5">
        <v>0</v>
      </c>
      <c r="AA1179" s="5">
        <v>0</v>
      </c>
      <c r="AB1179" s="2"/>
      <c r="AC1179" s="2"/>
      <c r="AD1179" s="2"/>
      <c r="AE1179" s="2"/>
    </row>
    <row r="1180" spans="1:31" ht="30" x14ac:dyDescent="0.25">
      <c r="A1180" s="2" t="s">
        <v>333</v>
      </c>
      <c r="B1180" s="3">
        <v>6</v>
      </c>
      <c r="C1180" s="3">
        <v>360</v>
      </c>
      <c r="D1180" s="3" t="s">
        <v>356</v>
      </c>
      <c r="E1180" s="3" t="str">
        <f>_xlfn.XLOOKUP(Tbl_BalanceHistory[[#This Row],[RespAgy]],Tbl_Agencies[Agy Code],Tbl_Agencies[Agy Sort])</f>
        <v>076055</v>
      </c>
      <c r="F1180" s="2" t="str">
        <f>Tbl_BalanceHistory[[#This Row],[RespAgy]]&amp;": "&amp;Tbl_BalanceHistory[[#This Row],[RespAgency]]</f>
        <v>360: Fort Monroe Authority</v>
      </c>
      <c r="G1180" s="3">
        <v>360</v>
      </c>
      <c r="H1180" s="3" t="s">
        <v>356</v>
      </c>
      <c r="I1180" s="3" t="str">
        <f>_xlfn.XLOOKUP(Tbl_BalanceHistory[[#This Row],[AgyCode]],Tbl_Agencies[Agy Code],Tbl_Agencies[Agy Sort])</f>
        <v>076055</v>
      </c>
      <c r="J1180" s="2" t="str">
        <f>Tbl_BalanceHistory[[#This Row],[AgyCode]]&amp;": "&amp;Tbl_BalanceHistory[[#This Row],[Agency Name]]</f>
        <v>360: Fort Monroe Authority</v>
      </c>
      <c r="K1180" s="1">
        <v>2024</v>
      </c>
      <c r="L1180" s="3">
        <v>534</v>
      </c>
      <c r="M1180" s="3" t="s">
        <v>82</v>
      </c>
      <c r="N1180" s="2" t="str">
        <f>Tbl_BalanceHistory[[#This Row],[ProgramCode]]&amp;": "&amp;Tbl_BalanceHistory[[#This Row],[Program Name]]</f>
        <v>534: Economic Development Services</v>
      </c>
      <c r="O1180" s="3" t="s">
        <v>886</v>
      </c>
      <c r="P1180" s="1" t="str">
        <f>IF(Tbl_BalanceHistory[[#This Row],[FundCode]]="0100","GF",IF(Tbl_BalanceHistory[[#This Row],[FundCode]]="01000","GF","Hi Ed / OCR"))</f>
        <v>GF</v>
      </c>
      <c r="Q1180" s="5">
        <v>9500175</v>
      </c>
      <c r="R1180" s="5">
        <v>9500175</v>
      </c>
      <c r="S1180" s="5">
        <v>0</v>
      </c>
      <c r="T1180" s="5">
        <v>0</v>
      </c>
      <c r="U1180" s="3"/>
      <c r="V1180" s="5">
        <v>0</v>
      </c>
      <c r="W1180" s="5">
        <v>0</v>
      </c>
      <c r="X1180" s="5">
        <v>0</v>
      </c>
      <c r="Y1180" s="5">
        <v>0</v>
      </c>
      <c r="Z1180" s="5">
        <v>0</v>
      </c>
      <c r="AA1180" s="5">
        <v>0</v>
      </c>
      <c r="AB1180" s="2"/>
      <c r="AC1180" s="2"/>
      <c r="AD1180" s="2"/>
      <c r="AE1180" s="2"/>
    </row>
    <row r="1181" spans="1:31" ht="45" x14ac:dyDescent="0.25">
      <c r="A1181" s="2" t="s">
        <v>333</v>
      </c>
      <c r="B1181" s="3">
        <v>6</v>
      </c>
      <c r="C1181" s="3">
        <v>310</v>
      </c>
      <c r="D1181" s="3" t="s">
        <v>359</v>
      </c>
      <c r="E1181" s="3" t="str">
        <f>_xlfn.XLOOKUP(Tbl_BalanceHistory[[#This Row],[RespAgy]],Tbl_Agencies[Agy Code],Tbl_Agencies[Agy Sort])</f>
        <v>077000</v>
      </c>
      <c r="F1181" s="2" t="str">
        <f>Tbl_BalanceHistory[[#This Row],[RespAgy]]&amp;": "&amp;Tbl_BalanceHistory[[#This Row],[RespAgency]]</f>
        <v>310: Virginia Economic Development Partnership</v>
      </c>
      <c r="G1181" s="3">
        <v>310</v>
      </c>
      <c r="H1181" s="3" t="s">
        <v>359</v>
      </c>
      <c r="I1181" s="3" t="str">
        <f>_xlfn.XLOOKUP(Tbl_BalanceHistory[[#This Row],[AgyCode]],Tbl_Agencies[Agy Code],Tbl_Agencies[Agy Sort])</f>
        <v>077000</v>
      </c>
      <c r="J1181" s="2" t="str">
        <f>Tbl_BalanceHistory[[#This Row],[AgyCode]]&amp;": "&amp;Tbl_BalanceHistory[[#This Row],[Agency Name]]</f>
        <v>310: Virginia Economic Development Partnership</v>
      </c>
      <c r="K1181" s="1">
        <v>2014</v>
      </c>
      <c r="L1181" s="3">
        <v>534</v>
      </c>
      <c r="M1181" s="3" t="s">
        <v>82</v>
      </c>
      <c r="N1181" s="2" t="str">
        <f>Tbl_BalanceHistory[[#This Row],[ProgramCode]]&amp;": "&amp;Tbl_BalanceHistory[[#This Row],[Program Name]]</f>
        <v>534: Economic Development Services</v>
      </c>
      <c r="O1181" s="3" t="s">
        <v>1730</v>
      </c>
      <c r="P1181" s="1" t="str">
        <f>IF(Tbl_BalanceHistory[[#This Row],[FundCode]]="0100","GF",IF(Tbl_BalanceHistory[[#This Row],[FundCode]]="01000","GF","Hi Ed / OCR"))</f>
        <v>GF</v>
      </c>
      <c r="Q1181" s="5">
        <v>18386481</v>
      </c>
      <c r="R1181" s="5">
        <v>18386481</v>
      </c>
      <c r="S1181" s="5">
        <v>0</v>
      </c>
      <c r="T1181" s="5">
        <v>0</v>
      </c>
      <c r="U1181" s="3"/>
      <c r="V1181" s="5">
        <v>0</v>
      </c>
      <c r="W1181" s="5">
        <v>0</v>
      </c>
      <c r="X1181" s="5"/>
      <c r="Y1181" s="5"/>
      <c r="Z1181" s="5">
        <f>Tbl_BalanceHistory[[#This Row],[Discretionary Recommended - Pre 2022]]+Tbl_BalanceHistory[[#This Row],[Discretionary Balance Recommended: Policy]]+Tbl_BalanceHistory[[#This Row],[Discretionary Balance Recommended: Commitments]]</f>
        <v>0</v>
      </c>
      <c r="AA1181" s="5">
        <f>Tbl_BalanceHistory[[#This Row],[Discretionary Balance]]-Tbl_BalanceHistory[[#This Row],[Discretionary Reappropriation]]</f>
        <v>0</v>
      </c>
      <c r="AB1181" s="2"/>
      <c r="AC1181" s="2"/>
      <c r="AD1181" s="2"/>
      <c r="AE1181" s="2"/>
    </row>
    <row r="1182" spans="1:31" ht="45" x14ac:dyDescent="0.25">
      <c r="A1182" s="2" t="s">
        <v>333</v>
      </c>
      <c r="B1182" s="3">
        <v>6</v>
      </c>
      <c r="C1182" s="3">
        <v>310</v>
      </c>
      <c r="D1182" s="3" t="s">
        <v>359</v>
      </c>
      <c r="E1182" s="3" t="str">
        <f>_xlfn.XLOOKUP(Tbl_BalanceHistory[[#This Row],[RespAgy]],Tbl_Agencies[Agy Code],Tbl_Agencies[Agy Sort])</f>
        <v>077000</v>
      </c>
      <c r="F1182" s="2" t="str">
        <f>Tbl_BalanceHistory[[#This Row],[RespAgy]]&amp;": "&amp;Tbl_BalanceHistory[[#This Row],[RespAgency]]</f>
        <v>310: Virginia Economic Development Partnership</v>
      </c>
      <c r="G1182" s="3">
        <v>310</v>
      </c>
      <c r="H1182" s="3" t="s">
        <v>359</v>
      </c>
      <c r="I1182" s="3" t="str">
        <f>_xlfn.XLOOKUP(Tbl_BalanceHistory[[#This Row],[AgyCode]],Tbl_Agencies[Agy Code],Tbl_Agencies[Agy Sort])</f>
        <v>077000</v>
      </c>
      <c r="J1182" s="2" t="str">
        <f>Tbl_BalanceHistory[[#This Row],[AgyCode]]&amp;": "&amp;Tbl_BalanceHistory[[#This Row],[Agency Name]]</f>
        <v>310: Virginia Economic Development Partnership</v>
      </c>
      <c r="K1182" s="1">
        <v>2015</v>
      </c>
      <c r="L1182" s="3">
        <v>534</v>
      </c>
      <c r="M1182" s="3" t="s">
        <v>82</v>
      </c>
      <c r="N1182" s="2" t="str">
        <f>Tbl_BalanceHistory[[#This Row],[ProgramCode]]&amp;": "&amp;Tbl_BalanceHistory[[#This Row],[Program Name]]</f>
        <v>534: Economic Development Services</v>
      </c>
      <c r="O1182" s="3" t="s">
        <v>1730</v>
      </c>
      <c r="P1182" s="1" t="str">
        <f>IF(Tbl_BalanceHistory[[#This Row],[FundCode]]="0100","GF",IF(Tbl_BalanceHistory[[#This Row],[FundCode]]="01000","GF","Hi Ed / OCR"))</f>
        <v>GF</v>
      </c>
      <c r="Q1182" s="5">
        <v>21506114</v>
      </c>
      <c r="R1182" s="5">
        <v>21506114</v>
      </c>
      <c r="S1182" s="5">
        <v>0</v>
      </c>
      <c r="T1182" s="5">
        <v>0</v>
      </c>
      <c r="U1182" s="3"/>
      <c r="V1182" s="5">
        <v>0</v>
      </c>
      <c r="W1182" s="5">
        <v>0</v>
      </c>
      <c r="X1182" s="5"/>
      <c r="Y1182" s="5"/>
      <c r="Z1182" s="5">
        <f>Tbl_BalanceHistory[[#This Row],[Discretionary Recommended - Pre 2022]]+Tbl_BalanceHistory[[#This Row],[Discretionary Balance Recommended: Policy]]+Tbl_BalanceHistory[[#This Row],[Discretionary Balance Recommended: Commitments]]</f>
        <v>0</v>
      </c>
      <c r="AA1182" s="5">
        <f>Tbl_BalanceHistory[[#This Row],[Discretionary Balance]]-Tbl_BalanceHistory[[#This Row],[Discretionary Reappropriation]]</f>
        <v>0</v>
      </c>
      <c r="AB1182" s="2"/>
      <c r="AC1182" s="2"/>
      <c r="AD1182" s="2"/>
      <c r="AE1182" s="2"/>
    </row>
    <row r="1183" spans="1:31" ht="45" x14ac:dyDescent="0.25">
      <c r="A1183" s="2" t="s">
        <v>333</v>
      </c>
      <c r="B1183" s="3">
        <v>6</v>
      </c>
      <c r="C1183" s="3">
        <v>310</v>
      </c>
      <c r="D1183" s="3" t="s">
        <v>359</v>
      </c>
      <c r="E1183" s="3" t="str">
        <f>_xlfn.XLOOKUP(Tbl_BalanceHistory[[#This Row],[RespAgy]],Tbl_Agencies[Agy Code],Tbl_Agencies[Agy Sort])</f>
        <v>077000</v>
      </c>
      <c r="F1183" s="2" t="str">
        <f>Tbl_BalanceHistory[[#This Row],[RespAgy]]&amp;": "&amp;Tbl_BalanceHistory[[#This Row],[RespAgency]]</f>
        <v>310: Virginia Economic Development Partnership</v>
      </c>
      <c r="G1183" s="3">
        <v>310</v>
      </c>
      <c r="H1183" s="3" t="s">
        <v>359</v>
      </c>
      <c r="I1183" s="3" t="str">
        <f>_xlfn.XLOOKUP(Tbl_BalanceHistory[[#This Row],[AgyCode]],Tbl_Agencies[Agy Code],Tbl_Agencies[Agy Sort])</f>
        <v>077000</v>
      </c>
      <c r="J1183" s="2" t="str">
        <f>Tbl_BalanceHistory[[#This Row],[AgyCode]]&amp;": "&amp;Tbl_BalanceHistory[[#This Row],[Agency Name]]</f>
        <v>310: Virginia Economic Development Partnership</v>
      </c>
      <c r="K1183" s="1">
        <v>2016</v>
      </c>
      <c r="L1183" s="3">
        <v>534</v>
      </c>
      <c r="M1183" s="3" t="s">
        <v>82</v>
      </c>
      <c r="N1183" s="2" t="str">
        <f>Tbl_BalanceHistory[[#This Row],[ProgramCode]]&amp;": "&amp;Tbl_BalanceHistory[[#This Row],[Program Name]]</f>
        <v>534: Economic Development Services</v>
      </c>
      <c r="O1183" s="3" t="s">
        <v>1730</v>
      </c>
      <c r="P1183" s="1" t="str">
        <f>IF(Tbl_BalanceHistory[[#This Row],[FundCode]]="0100","GF",IF(Tbl_BalanceHistory[[#This Row],[FundCode]]="01000","GF","Hi Ed / OCR"))</f>
        <v>GF</v>
      </c>
      <c r="Q1183" s="5">
        <v>20766050</v>
      </c>
      <c r="R1183" s="5">
        <v>20766050</v>
      </c>
      <c r="S1183" s="5">
        <v>0</v>
      </c>
      <c r="T1183" s="5">
        <v>0</v>
      </c>
      <c r="U1183" s="3"/>
      <c r="V1183" s="5">
        <v>0</v>
      </c>
      <c r="W1183" s="5">
        <v>0</v>
      </c>
      <c r="X1183" s="5"/>
      <c r="Y1183" s="5"/>
      <c r="Z1183" s="5">
        <f>Tbl_BalanceHistory[[#This Row],[Discretionary Recommended - Pre 2022]]+Tbl_BalanceHistory[[#This Row],[Discretionary Balance Recommended: Policy]]+Tbl_BalanceHistory[[#This Row],[Discretionary Balance Recommended: Commitments]]</f>
        <v>0</v>
      </c>
      <c r="AA1183" s="5">
        <f>Tbl_BalanceHistory[[#This Row],[Discretionary Balance]]-Tbl_BalanceHistory[[#This Row],[Discretionary Reappropriation]]</f>
        <v>0</v>
      </c>
      <c r="AB1183" s="2"/>
      <c r="AC1183" s="2"/>
      <c r="AD1183" s="2"/>
      <c r="AE1183" s="2"/>
    </row>
    <row r="1184" spans="1:31" ht="45" x14ac:dyDescent="0.25">
      <c r="A1184" s="2" t="s">
        <v>333</v>
      </c>
      <c r="B1184" s="3">
        <v>6</v>
      </c>
      <c r="C1184" s="3">
        <v>310</v>
      </c>
      <c r="D1184" s="3" t="s">
        <v>359</v>
      </c>
      <c r="E1184" s="3" t="str">
        <f>_xlfn.XLOOKUP(Tbl_BalanceHistory[[#This Row],[RespAgy]],Tbl_Agencies[Agy Code],Tbl_Agencies[Agy Sort])</f>
        <v>077000</v>
      </c>
      <c r="F1184" s="2" t="str">
        <f>Tbl_BalanceHistory[[#This Row],[RespAgy]]&amp;": "&amp;Tbl_BalanceHistory[[#This Row],[RespAgency]]</f>
        <v>310: Virginia Economic Development Partnership</v>
      </c>
      <c r="G1184" s="3">
        <v>310</v>
      </c>
      <c r="H1184" s="3" t="s">
        <v>359</v>
      </c>
      <c r="I1184" s="3" t="str">
        <f>_xlfn.XLOOKUP(Tbl_BalanceHistory[[#This Row],[AgyCode]],Tbl_Agencies[Agy Code],Tbl_Agencies[Agy Sort])</f>
        <v>077000</v>
      </c>
      <c r="J1184" s="2" t="str">
        <f>Tbl_BalanceHistory[[#This Row],[AgyCode]]&amp;": "&amp;Tbl_BalanceHistory[[#This Row],[Agency Name]]</f>
        <v>310: Virginia Economic Development Partnership</v>
      </c>
      <c r="K1184" s="1">
        <v>2017</v>
      </c>
      <c r="L1184" s="3">
        <v>534</v>
      </c>
      <c r="M1184" s="3" t="s">
        <v>82</v>
      </c>
      <c r="N1184" s="2" t="str">
        <f>Tbl_BalanceHistory[[#This Row],[ProgramCode]]&amp;": "&amp;Tbl_BalanceHistory[[#This Row],[Program Name]]</f>
        <v>534: Economic Development Services</v>
      </c>
      <c r="O1184" s="3" t="s">
        <v>886</v>
      </c>
      <c r="P1184" s="1" t="str">
        <f>IF(Tbl_BalanceHistory[[#This Row],[FundCode]]="0100","GF",IF(Tbl_BalanceHistory[[#This Row],[FundCode]]="01000","GF","Hi Ed / OCR"))</f>
        <v>GF</v>
      </c>
      <c r="Q1184" s="5">
        <v>26098449</v>
      </c>
      <c r="R1184" s="5">
        <v>26098449</v>
      </c>
      <c r="S1184" s="5">
        <v>0</v>
      </c>
      <c r="T1184" s="5">
        <v>0</v>
      </c>
      <c r="U1184" s="3"/>
      <c r="V1184" s="5">
        <v>0</v>
      </c>
      <c r="W1184" s="5">
        <v>0</v>
      </c>
      <c r="X1184" s="5"/>
      <c r="Y1184" s="5"/>
      <c r="Z1184" s="5">
        <f>Tbl_BalanceHistory[[#This Row],[Discretionary Recommended - Pre 2022]]+Tbl_BalanceHistory[[#This Row],[Discretionary Balance Recommended: Policy]]+Tbl_BalanceHistory[[#This Row],[Discretionary Balance Recommended: Commitments]]</f>
        <v>0</v>
      </c>
      <c r="AA1184" s="5">
        <f>Tbl_BalanceHistory[[#This Row],[Discretionary Balance]]-Tbl_BalanceHistory[[#This Row],[Discretionary Reappropriation]]</f>
        <v>0</v>
      </c>
      <c r="AB1184" s="2"/>
      <c r="AC1184" s="2"/>
      <c r="AD1184" s="2"/>
      <c r="AE1184" s="2"/>
    </row>
    <row r="1185" spans="1:31" ht="45" x14ac:dyDescent="0.25">
      <c r="A1185" s="2" t="s">
        <v>333</v>
      </c>
      <c r="B1185" s="3">
        <v>6</v>
      </c>
      <c r="C1185" s="3">
        <v>310</v>
      </c>
      <c r="D1185" s="3" t="s">
        <v>359</v>
      </c>
      <c r="E1185" s="3" t="str">
        <f>_xlfn.XLOOKUP(Tbl_BalanceHistory[[#This Row],[RespAgy]],Tbl_Agencies[Agy Code],Tbl_Agencies[Agy Sort])</f>
        <v>077000</v>
      </c>
      <c r="F1185" s="2" t="str">
        <f>Tbl_BalanceHistory[[#This Row],[RespAgy]]&amp;": "&amp;Tbl_BalanceHistory[[#This Row],[RespAgency]]</f>
        <v>310: Virginia Economic Development Partnership</v>
      </c>
      <c r="G1185" s="3">
        <v>310</v>
      </c>
      <c r="H1185" s="3" t="s">
        <v>359</v>
      </c>
      <c r="I1185" s="3" t="str">
        <f>_xlfn.XLOOKUP(Tbl_BalanceHistory[[#This Row],[AgyCode]],Tbl_Agencies[Agy Code],Tbl_Agencies[Agy Sort])</f>
        <v>077000</v>
      </c>
      <c r="J1185" s="2" t="str">
        <f>Tbl_BalanceHistory[[#This Row],[AgyCode]]&amp;": "&amp;Tbl_BalanceHistory[[#This Row],[Agency Name]]</f>
        <v>310: Virginia Economic Development Partnership</v>
      </c>
      <c r="K1185" s="1">
        <v>2018</v>
      </c>
      <c r="L1185" s="3">
        <v>534</v>
      </c>
      <c r="M1185" s="3" t="s">
        <v>82</v>
      </c>
      <c r="N1185" s="2" t="str">
        <f>Tbl_BalanceHistory[[#This Row],[ProgramCode]]&amp;": "&amp;Tbl_BalanceHistory[[#This Row],[Program Name]]</f>
        <v>534: Economic Development Services</v>
      </c>
      <c r="O1185" s="3" t="s">
        <v>886</v>
      </c>
      <c r="P1185" s="1" t="str">
        <f>IF(Tbl_BalanceHistory[[#This Row],[FundCode]]="0100","GF",IF(Tbl_BalanceHistory[[#This Row],[FundCode]]="01000","GF","Hi Ed / OCR"))</f>
        <v>GF</v>
      </c>
      <c r="Q1185" s="5">
        <v>28498140</v>
      </c>
      <c r="R1185" s="5">
        <v>28498140</v>
      </c>
      <c r="S1185" s="5">
        <v>0</v>
      </c>
      <c r="T1185" s="5">
        <v>0</v>
      </c>
      <c r="U1185" s="3"/>
      <c r="V1185" s="5">
        <v>0</v>
      </c>
      <c r="W1185" s="5">
        <v>0</v>
      </c>
      <c r="X1185" s="5"/>
      <c r="Y1185" s="5"/>
      <c r="Z1185" s="5">
        <f>Tbl_BalanceHistory[[#This Row],[Discretionary Recommended - Pre 2022]]+Tbl_BalanceHistory[[#This Row],[Discretionary Balance Recommended: Policy]]+Tbl_BalanceHistory[[#This Row],[Discretionary Balance Recommended: Commitments]]</f>
        <v>0</v>
      </c>
      <c r="AA1185" s="5">
        <f>Tbl_BalanceHistory[[#This Row],[Discretionary Balance]]-Tbl_BalanceHistory[[#This Row],[Discretionary Reappropriation]]</f>
        <v>0</v>
      </c>
      <c r="AB1185" s="2"/>
      <c r="AC1185" s="2"/>
      <c r="AD1185" s="2"/>
      <c r="AE1185" s="2"/>
    </row>
    <row r="1186" spans="1:31" ht="45" x14ac:dyDescent="0.25">
      <c r="A1186" s="2" t="s">
        <v>333</v>
      </c>
      <c r="B1186" s="3">
        <v>6</v>
      </c>
      <c r="C1186" s="3">
        <v>310</v>
      </c>
      <c r="D1186" s="3" t="s">
        <v>359</v>
      </c>
      <c r="E1186" s="3" t="str">
        <f>_xlfn.XLOOKUP(Tbl_BalanceHistory[[#This Row],[RespAgy]],Tbl_Agencies[Agy Code],Tbl_Agencies[Agy Sort])</f>
        <v>077000</v>
      </c>
      <c r="F1186" s="2" t="str">
        <f>Tbl_BalanceHistory[[#This Row],[RespAgy]]&amp;": "&amp;Tbl_BalanceHistory[[#This Row],[RespAgency]]</f>
        <v>310: Virginia Economic Development Partnership</v>
      </c>
      <c r="G1186" s="3">
        <v>310</v>
      </c>
      <c r="H1186" s="3" t="s">
        <v>359</v>
      </c>
      <c r="I1186" s="3" t="str">
        <f>_xlfn.XLOOKUP(Tbl_BalanceHistory[[#This Row],[AgyCode]],Tbl_Agencies[Agy Code],Tbl_Agencies[Agy Sort])</f>
        <v>077000</v>
      </c>
      <c r="J1186" s="2" t="str">
        <f>Tbl_BalanceHistory[[#This Row],[AgyCode]]&amp;": "&amp;Tbl_BalanceHistory[[#This Row],[Agency Name]]</f>
        <v>310: Virginia Economic Development Partnership</v>
      </c>
      <c r="K1186" s="1">
        <v>2019</v>
      </c>
      <c r="L1186" s="3">
        <v>534</v>
      </c>
      <c r="M1186" s="3" t="s">
        <v>82</v>
      </c>
      <c r="N1186" s="2" t="str">
        <f>Tbl_BalanceHistory[[#This Row],[ProgramCode]]&amp;": "&amp;Tbl_BalanceHistory[[#This Row],[Program Name]]</f>
        <v>534: Economic Development Services</v>
      </c>
      <c r="O1186" s="3" t="s">
        <v>886</v>
      </c>
      <c r="P1186" s="1" t="str">
        <f>IF(Tbl_BalanceHistory[[#This Row],[FundCode]]="0100","GF",IF(Tbl_BalanceHistory[[#This Row],[FundCode]]="01000","GF","Hi Ed / OCR"))</f>
        <v>GF</v>
      </c>
      <c r="Q1186" s="5">
        <v>33947633</v>
      </c>
      <c r="R1186" s="5">
        <v>33947633</v>
      </c>
      <c r="S1186" s="5">
        <v>0</v>
      </c>
      <c r="T1186" s="5">
        <v>0</v>
      </c>
      <c r="U1186" s="3" t="s">
        <v>1894</v>
      </c>
      <c r="V1186" s="5">
        <v>0</v>
      </c>
      <c r="W1186" s="5">
        <v>0</v>
      </c>
      <c r="X1186" s="5"/>
      <c r="Y1186" s="5"/>
      <c r="Z1186" s="5">
        <f>Tbl_BalanceHistory[[#This Row],[Discretionary Recommended - Pre 2022]]+Tbl_BalanceHistory[[#This Row],[Discretionary Balance Recommended: Policy]]+Tbl_BalanceHistory[[#This Row],[Discretionary Balance Recommended: Commitments]]</f>
        <v>0</v>
      </c>
      <c r="AA1186" s="5">
        <f>Tbl_BalanceHistory[[#This Row],[Discretionary Balance]]-Tbl_BalanceHistory[[#This Row],[Discretionary Reappropriation]]</f>
        <v>0</v>
      </c>
      <c r="AB1186" s="2"/>
      <c r="AC1186" s="2"/>
      <c r="AD1186" s="2"/>
      <c r="AE1186" s="2"/>
    </row>
    <row r="1187" spans="1:31" ht="45" x14ac:dyDescent="0.25">
      <c r="A1187" s="2" t="s">
        <v>333</v>
      </c>
      <c r="B1187" s="3">
        <v>6</v>
      </c>
      <c r="C1187" s="3">
        <v>310</v>
      </c>
      <c r="D1187" s="3" t="s">
        <v>359</v>
      </c>
      <c r="E1187" s="3" t="str">
        <f>_xlfn.XLOOKUP(Tbl_BalanceHistory[[#This Row],[RespAgy]],Tbl_Agencies[Agy Code],Tbl_Agencies[Agy Sort])</f>
        <v>077000</v>
      </c>
      <c r="F1187" s="2" t="str">
        <f>Tbl_BalanceHistory[[#This Row],[RespAgy]]&amp;": "&amp;Tbl_BalanceHistory[[#This Row],[RespAgency]]</f>
        <v>310: Virginia Economic Development Partnership</v>
      </c>
      <c r="G1187" s="3">
        <v>310</v>
      </c>
      <c r="H1187" s="3" t="s">
        <v>359</v>
      </c>
      <c r="I1187" s="3" t="str">
        <f>_xlfn.XLOOKUP(Tbl_BalanceHistory[[#This Row],[AgyCode]],Tbl_Agencies[Agy Code],Tbl_Agencies[Agy Sort])</f>
        <v>077000</v>
      </c>
      <c r="J1187" s="2" t="str">
        <f>Tbl_BalanceHistory[[#This Row],[AgyCode]]&amp;": "&amp;Tbl_BalanceHistory[[#This Row],[Agency Name]]</f>
        <v>310: Virginia Economic Development Partnership</v>
      </c>
      <c r="K1187" s="1">
        <v>2020</v>
      </c>
      <c r="L1187" s="3">
        <v>534</v>
      </c>
      <c r="M1187" s="3" t="s">
        <v>82</v>
      </c>
      <c r="N1187" s="2" t="str">
        <f>Tbl_BalanceHistory[[#This Row],[ProgramCode]]&amp;": "&amp;Tbl_BalanceHistory[[#This Row],[Program Name]]</f>
        <v>534: Economic Development Services</v>
      </c>
      <c r="O1187" s="3" t="s">
        <v>886</v>
      </c>
      <c r="P1187" s="1" t="str">
        <f>IF(Tbl_BalanceHistory[[#This Row],[FundCode]]="0100","GF",IF(Tbl_BalanceHistory[[#This Row],[FundCode]]="01000","GF","Hi Ed / OCR"))</f>
        <v>GF</v>
      </c>
      <c r="Q1187" s="5">
        <v>38493009</v>
      </c>
      <c r="R1187" s="5">
        <v>38493009</v>
      </c>
      <c r="S1187" s="5">
        <v>0</v>
      </c>
      <c r="T1187" s="5">
        <v>0</v>
      </c>
      <c r="U1187" s="3" t="s">
        <v>1895</v>
      </c>
      <c r="V1187" s="5">
        <v>0</v>
      </c>
      <c r="W1187" s="5">
        <v>0</v>
      </c>
      <c r="X1187" s="5"/>
      <c r="Y1187" s="5"/>
      <c r="Z1187" s="5">
        <f>Tbl_BalanceHistory[[#This Row],[Discretionary Recommended - Pre 2022]]+Tbl_BalanceHistory[[#This Row],[Discretionary Balance Recommended: Policy]]+Tbl_BalanceHistory[[#This Row],[Discretionary Balance Recommended: Commitments]]</f>
        <v>0</v>
      </c>
      <c r="AA1187" s="5">
        <f>Tbl_BalanceHistory[[#This Row],[Discretionary Balance]]-Tbl_BalanceHistory[[#This Row],[Discretionary Reappropriation]]</f>
        <v>0</v>
      </c>
      <c r="AB1187" s="2"/>
      <c r="AC1187" s="2"/>
      <c r="AD1187" s="2"/>
      <c r="AE1187" s="2"/>
    </row>
    <row r="1188" spans="1:31" ht="45" x14ac:dyDescent="0.25">
      <c r="A1188" s="2" t="s">
        <v>333</v>
      </c>
      <c r="B1188" s="3">
        <v>6</v>
      </c>
      <c r="C1188" s="3">
        <v>310</v>
      </c>
      <c r="D1188" s="3" t="s">
        <v>359</v>
      </c>
      <c r="E1188" s="3" t="str">
        <f>_xlfn.XLOOKUP(Tbl_BalanceHistory[[#This Row],[RespAgy]],Tbl_Agencies[Agy Code],Tbl_Agencies[Agy Sort])</f>
        <v>077000</v>
      </c>
      <c r="F1188" s="2" t="str">
        <f>Tbl_BalanceHistory[[#This Row],[RespAgy]]&amp;": "&amp;Tbl_BalanceHistory[[#This Row],[RespAgency]]</f>
        <v>310: Virginia Economic Development Partnership</v>
      </c>
      <c r="G1188" s="3">
        <v>310</v>
      </c>
      <c r="H1188" s="3" t="s">
        <v>359</v>
      </c>
      <c r="I1188" s="3" t="str">
        <f>_xlfn.XLOOKUP(Tbl_BalanceHistory[[#This Row],[AgyCode]],Tbl_Agencies[Agy Code],Tbl_Agencies[Agy Sort])</f>
        <v>077000</v>
      </c>
      <c r="J1188" s="2" t="str">
        <f>Tbl_BalanceHistory[[#This Row],[AgyCode]]&amp;": "&amp;Tbl_BalanceHistory[[#This Row],[Agency Name]]</f>
        <v>310: Virginia Economic Development Partnership</v>
      </c>
      <c r="K1188" s="1">
        <v>2021</v>
      </c>
      <c r="L1188" s="3">
        <v>534</v>
      </c>
      <c r="M1188" s="3" t="s">
        <v>82</v>
      </c>
      <c r="N1188" s="2" t="str">
        <f>Tbl_BalanceHistory[[#This Row],[ProgramCode]]&amp;": "&amp;Tbl_BalanceHistory[[#This Row],[Program Name]]</f>
        <v>534: Economic Development Services</v>
      </c>
      <c r="O1188" s="3" t="s">
        <v>886</v>
      </c>
      <c r="P1188" s="1" t="str">
        <f>IF(Tbl_BalanceHistory[[#This Row],[FundCode]]="0100","GF",IF(Tbl_BalanceHistory[[#This Row],[FundCode]]="01000","GF","Hi Ed / OCR"))</f>
        <v>GF</v>
      </c>
      <c r="Q1188" s="5">
        <v>34855189</v>
      </c>
      <c r="R1188" s="5">
        <v>34855189</v>
      </c>
      <c r="S1188" s="5">
        <v>0</v>
      </c>
      <c r="T1188" s="5">
        <v>0</v>
      </c>
      <c r="U1188" s="3"/>
      <c r="V1188" s="5">
        <v>0</v>
      </c>
      <c r="W1188" s="5">
        <v>0</v>
      </c>
      <c r="X1188" s="5"/>
      <c r="Y1188" s="5"/>
      <c r="Z1188" s="5">
        <f>Tbl_BalanceHistory[[#This Row],[Discretionary Recommended - Pre 2022]]+Tbl_BalanceHistory[[#This Row],[Discretionary Balance Recommended: Policy]]+Tbl_BalanceHistory[[#This Row],[Discretionary Balance Recommended: Commitments]]</f>
        <v>0</v>
      </c>
      <c r="AA1188" s="5">
        <f>Tbl_BalanceHistory[[#This Row],[Discretionary Balance]]-Tbl_BalanceHistory[[#This Row],[Discretionary Reappropriation]]</f>
        <v>0</v>
      </c>
      <c r="AB1188" s="2"/>
      <c r="AC1188" s="2"/>
      <c r="AD1188" s="2"/>
      <c r="AE1188" s="2"/>
    </row>
    <row r="1189" spans="1:31" ht="45" x14ac:dyDescent="0.25">
      <c r="A1189" s="2" t="s">
        <v>333</v>
      </c>
      <c r="B1189" s="3">
        <v>6</v>
      </c>
      <c r="C1189" s="3">
        <v>310</v>
      </c>
      <c r="D1189" s="3" t="s">
        <v>359</v>
      </c>
      <c r="E1189" s="3" t="str">
        <f>_xlfn.XLOOKUP(Tbl_BalanceHistory[[#This Row],[RespAgy]],Tbl_Agencies[Agy Code],Tbl_Agencies[Agy Sort])</f>
        <v>077000</v>
      </c>
      <c r="F1189" s="2" t="str">
        <f>Tbl_BalanceHistory[[#This Row],[RespAgy]]&amp;": "&amp;Tbl_BalanceHistory[[#This Row],[RespAgency]]</f>
        <v>310: Virginia Economic Development Partnership</v>
      </c>
      <c r="G1189" s="3">
        <v>310</v>
      </c>
      <c r="H1189" s="3" t="s">
        <v>359</v>
      </c>
      <c r="I1189" s="3" t="str">
        <f>_xlfn.XLOOKUP(Tbl_BalanceHistory[[#This Row],[AgyCode]],Tbl_Agencies[Agy Code],Tbl_Agencies[Agy Sort])</f>
        <v>077000</v>
      </c>
      <c r="J1189" s="2" t="str">
        <f>Tbl_BalanceHistory[[#This Row],[AgyCode]]&amp;": "&amp;Tbl_BalanceHistory[[#This Row],[Agency Name]]</f>
        <v>310: Virginia Economic Development Partnership</v>
      </c>
      <c r="K1189" s="1">
        <v>2022</v>
      </c>
      <c r="L1189" s="3">
        <v>534</v>
      </c>
      <c r="M1189" s="3" t="s">
        <v>82</v>
      </c>
      <c r="N1189" s="2" t="str">
        <f>Tbl_BalanceHistory[[#This Row],[ProgramCode]]&amp;": "&amp;Tbl_BalanceHistory[[#This Row],[Program Name]]</f>
        <v>534: Economic Development Services</v>
      </c>
      <c r="O1189" s="3" t="s">
        <v>886</v>
      </c>
      <c r="P1189" s="1" t="str">
        <f>IF(Tbl_BalanceHistory[[#This Row],[FundCode]]="0100","GF",IF(Tbl_BalanceHistory[[#This Row],[FundCode]]="01000","GF","Hi Ed / OCR"))</f>
        <v>GF</v>
      </c>
      <c r="Q1189" s="5">
        <v>45941561</v>
      </c>
      <c r="R1189" s="5">
        <v>45941561</v>
      </c>
      <c r="S1189" s="5">
        <v>0</v>
      </c>
      <c r="T1189" s="5">
        <v>0</v>
      </c>
      <c r="U1189" s="3"/>
      <c r="V1189" s="5">
        <v>0</v>
      </c>
      <c r="W1189" s="5"/>
      <c r="X1189" s="5">
        <v>0</v>
      </c>
      <c r="Y1189" s="5">
        <v>0</v>
      </c>
      <c r="Z1189" s="5">
        <f>Tbl_BalanceHistory[[#This Row],[Discretionary Recommended - Pre 2022]]+Tbl_BalanceHistory[[#This Row],[Discretionary Balance Recommended: Policy]]+Tbl_BalanceHistory[[#This Row],[Discretionary Balance Recommended: Commitments]]</f>
        <v>0</v>
      </c>
      <c r="AA1189" s="5">
        <f>Tbl_BalanceHistory[[#This Row],[Discretionary Balance]]-Tbl_BalanceHistory[[#This Row],[Discretionary Reappropriation]]</f>
        <v>0</v>
      </c>
      <c r="AB1189" s="2"/>
      <c r="AC1189" s="2"/>
      <c r="AD1189" s="2"/>
      <c r="AE1189" s="2"/>
    </row>
    <row r="1190" spans="1:31" ht="45" x14ac:dyDescent="0.25">
      <c r="A1190" s="2" t="s">
        <v>333</v>
      </c>
      <c r="B1190" s="3">
        <v>6</v>
      </c>
      <c r="C1190" s="3">
        <v>310</v>
      </c>
      <c r="D1190" s="3" t="s">
        <v>359</v>
      </c>
      <c r="E1190" s="3" t="str">
        <f>_xlfn.XLOOKUP(Tbl_BalanceHistory[[#This Row],[RespAgy]],Tbl_Agencies[Agy Code],Tbl_Agencies[Agy Sort])</f>
        <v>077000</v>
      </c>
      <c r="F1190" s="2" t="str">
        <f>Tbl_BalanceHistory[[#This Row],[RespAgy]]&amp;": "&amp;Tbl_BalanceHistory[[#This Row],[RespAgency]]</f>
        <v>310: Virginia Economic Development Partnership</v>
      </c>
      <c r="G1190" s="3">
        <v>310</v>
      </c>
      <c r="H1190" s="3" t="s">
        <v>359</v>
      </c>
      <c r="I1190" s="3" t="str">
        <f>_xlfn.XLOOKUP(Tbl_BalanceHistory[[#This Row],[AgyCode]],Tbl_Agencies[Agy Code],Tbl_Agencies[Agy Sort])</f>
        <v>077000</v>
      </c>
      <c r="J1190" s="2" t="str">
        <f>Tbl_BalanceHistory[[#This Row],[AgyCode]]&amp;": "&amp;Tbl_BalanceHistory[[#This Row],[Agency Name]]</f>
        <v>310: Virginia Economic Development Partnership</v>
      </c>
      <c r="K1190" s="1">
        <v>2023</v>
      </c>
      <c r="L1190" s="3">
        <v>534</v>
      </c>
      <c r="M1190" s="3" t="s">
        <v>82</v>
      </c>
      <c r="N1190" s="2" t="str">
        <f>Tbl_BalanceHistory[[#This Row],[ProgramCode]]&amp;": "&amp;Tbl_BalanceHistory[[#This Row],[Program Name]]</f>
        <v>534: Economic Development Services</v>
      </c>
      <c r="O1190" s="3" t="s">
        <v>886</v>
      </c>
      <c r="P1190" s="1" t="str">
        <f>IF(Tbl_BalanceHistory[[#This Row],[FundCode]]="0100","GF",IF(Tbl_BalanceHistory[[#This Row],[FundCode]]="01000","GF","Hi Ed / OCR"))</f>
        <v>GF</v>
      </c>
      <c r="Q1190" s="5">
        <v>50416888</v>
      </c>
      <c r="R1190" s="5">
        <v>50416888</v>
      </c>
      <c r="S1190" s="5">
        <v>0</v>
      </c>
      <c r="T1190" s="5">
        <v>0</v>
      </c>
      <c r="U1190" s="3"/>
      <c r="V1190" s="5">
        <v>0</v>
      </c>
      <c r="W1190" s="5">
        <v>0</v>
      </c>
      <c r="X1190" s="5">
        <v>0</v>
      </c>
      <c r="Y1190" s="5">
        <v>0</v>
      </c>
      <c r="Z1190" s="5">
        <v>0</v>
      </c>
      <c r="AA1190" s="5">
        <v>0</v>
      </c>
      <c r="AB1190" s="2"/>
      <c r="AC1190" s="2"/>
      <c r="AD1190" s="2"/>
      <c r="AE1190" s="2"/>
    </row>
    <row r="1191" spans="1:31" ht="60" x14ac:dyDescent="0.25">
      <c r="A1191" s="2" t="s">
        <v>333</v>
      </c>
      <c r="B1191" s="3">
        <v>6</v>
      </c>
      <c r="C1191" s="3">
        <v>310</v>
      </c>
      <c r="D1191" s="3" t="s">
        <v>359</v>
      </c>
      <c r="E1191" s="3" t="str">
        <f>_xlfn.XLOOKUP(Tbl_BalanceHistory[[#This Row],[RespAgy]],Tbl_Agencies[Agy Code],Tbl_Agencies[Agy Sort])</f>
        <v>077000</v>
      </c>
      <c r="F1191" s="2" t="str">
        <f>Tbl_BalanceHistory[[#This Row],[RespAgy]]&amp;": "&amp;Tbl_BalanceHistory[[#This Row],[RespAgency]]</f>
        <v>310: Virginia Economic Development Partnership</v>
      </c>
      <c r="G1191" s="3">
        <v>310</v>
      </c>
      <c r="H1191" s="3" t="s">
        <v>359</v>
      </c>
      <c r="I1191" s="3" t="str">
        <f>_xlfn.XLOOKUP(Tbl_BalanceHistory[[#This Row],[AgyCode]],Tbl_Agencies[Agy Code],Tbl_Agencies[Agy Sort])</f>
        <v>077000</v>
      </c>
      <c r="J1191" s="2" t="str">
        <f>Tbl_BalanceHistory[[#This Row],[AgyCode]]&amp;": "&amp;Tbl_BalanceHistory[[#This Row],[Agency Name]]</f>
        <v>310: Virginia Economic Development Partnership</v>
      </c>
      <c r="K1191" s="1">
        <v>2024</v>
      </c>
      <c r="L1191" s="3">
        <v>534</v>
      </c>
      <c r="M1191" s="3" t="s">
        <v>82</v>
      </c>
      <c r="N1191" s="2" t="str">
        <f>Tbl_BalanceHistory[[#This Row],[ProgramCode]]&amp;": "&amp;Tbl_BalanceHistory[[#This Row],[Program Name]]</f>
        <v>534: Economic Development Services</v>
      </c>
      <c r="O1191" s="3" t="s">
        <v>886</v>
      </c>
      <c r="P1191" s="1" t="str">
        <f>IF(Tbl_BalanceHistory[[#This Row],[FundCode]]="0100","GF",IF(Tbl_BalanceHistory[[#This Row],[FundCode]]="01000","GF","Hi Ed / OCR"))</f>
        <v>GF</v>
      </c>
      <c r="Q1191" s="5">
        <v>52022755</v>
      </c>
      <c r="R1191" s="5">
        <v>50522755</v>
      </c>
      <c r="S1191" s="5">
        <v>1500000</v>
      </c>
      <c r="T1191" s="5">
        <v>0</v>
      </c>
      <c r="U1191" s="3"/>
      <c r="V1191" s="5">
        <v>1500000</v>
      </c>
      <c r="W1191" s="5">
        <v>0</v>
      </c>
      <c r="X1191" s="5">
        <v>0</v>
      </c>
      <c r="Y1191" s="5">
        <v>0</v>
      </c>
      <c r="Z1191" s="5">
        <v>0</v>
      </c>
      <c r="AA1191" s="5">
        <v>1500000</v>
      </c>
      <c r="AB1191" s="2"/>
      <c r="AC1191" s="2"/>
      <c r="AD1191" s="2"/>
      <c r="AE1191" s="2" t="s">
        <v>2548</v>
      </c>
    </row>
    <row r="1192" spans="1:31" ht="30" x14ac:dyDescent="0.25">
      <c r="A1192" s="2" t="s">
        <v>333</v>
      </c>
      <c r="B1192" s="3">
        <v>6</v>
      </c>
      <c r="C1192" s="3">
        <v>320</v>
      </c>
      <c r="D1192" s="3" t="s">
        <v>362</v>
      </c>
      <c r="E1192" s="3" t="str">
        <f>_xlfn.XLOOKUP(Tbl_BalanceHistory[[#This Row],[RespAgy]],Tbl_Agencies[Agy Code],Tbl_Agencies[Agy Sort])</f>
        <v>080000</v>
      </c>
      <c r="F1192" s="2" t="str">
        <f>Tbl_BalanceHistory[[#This Row],[RespAgy]]&amp;": "&amp;Tbl_BalanceHistory[[#This Row],[RespAgency]]</f>
        <v>320: Virginia Tourism Authority</v>
      </c>
      <c r="G1192" s="3">
        <v>320</v>
      </c>
      <c r="H1192" s="3" t="s">
        <v>362</v>
      </c>
      <c r="I1192" s="3" t="str">
        <f>_xlfn.XLOOKUP(Tbl_BalanceHistory[[#This Row],[AgyCode]],Tbl_Agencies[Agy Code],Tbl_Agencies[Agy Sort])</f>
        <v>080000</v>
      </c>
      <c r="J1192" s="2" t="str">
        <f>Tbl_BalanceHistory[[#This Row],[AgyCode]]&amp;": "&amp;Tbl_BalanceHistory[[#This Row],[Agency Name]]</f>
        <v>320: Virginia Tourism Authority</v>
      </c>
      <c r="K1192" s="1">
        <v>2014</v>
      </c>
      <c r="L1192" s="3">
        <v>536</v>
      </c>
      <c r="M1192" s="3" t="s">
        <v>364</v>
      </c>
      <c r="N1192" s="2" t="str">
        <f>Tbl_BalanceHistory[[#This Row],[ProgramCode]]&amp;": "&amp;Tbl_BalanceHistory[[#This Row],[Program Name]]</f>
        <v>536: Tourist Promotion</v>
      </c>
      <c r="O1192" s="3" t="s">
        <v>1730</v>
      </c>
      <c r="P1192" s="1" t="str">
        <f>IF(Tbl_BalanceHistory[[#This Row],[FundCode]]="0100","GF",IF(Tbl_BalanceHistory[[#This Row],[FundCode]]="01000","GF","Hi Ed / OCR"))</f>
        <v>GF</v>
      </c>
      <c r="Q1192" s="5">
        <v>20201423</v>
      </c>
      <c r="R1192" s="5">
        <v>20201423</v>
      </c>
      <c r="S1192" s="5">
        <v>0</v>
      </c>
      <c r="T1192" s="5">
        <v>0</v>
      </c>
      <c r="U1192" s="3"/>
      <c r="V1192" s="5">
        <v>0</v>
      </c>
      <c r="W1192" s="5">
        <v>0</v>
      </c>
      <c r="X1192" s="5"/>
      <c r="Y1192" s="5"/>
      <c r="Z1192" s="5">
        <f>Tbl_BalanceHistory[[#This Row],[Discretionary Recommended - Pre 2022]]+Tbl_BalanceHistory[[#This Row],[Discretionary Balance Recommended: Policy]]+Tbl_BalanceHistory[[#This Row],[Discretionary Balance Recommended: Commitments]]</f>
        <v>0</v>
      </c>
      <c r="AA1192" s="5">
        <f>Tbl_BalanceHistory[[#This Row],[Discretionary Balance]]-Tbl_BalanceHistory[[#This Row],[Discretionary Reappropriation]]</f>
        <v>0</v>
      </c>
      <c r="AB1192" s="2"/>
      <c r="AC1192" s="2"/>
      <c r="AD1192" s="2"/>
      <c r="AE1192" s="2"/>
    </row>
    <row r="1193" spans="1:31" ht="30" x14ac:dyDescent="0.25">
      <c r="A1193" s="2" t="s">
        <v>333</v>
      </c>
      <c r="B1193" s="3">
        <v>6</v>
      </c>
      <c r="C1193" s="3">
        <v>320</v>
      </c>
      <c r="D1193" s="3" t="s">
        <v>362</v>
      </c>
      <c r="E1193" s="3" t="str">
        <f>_xlfn.XLOOKUP(Tbl_BalanceHistory[[#This Row],[RespAgy]],Tbl_Agencies[Agy Code],Tbl_Agencies[Agy Sort])</f>
        <v>080000</v>
      </c>
      <c r="F1193" s="2" t="str">
        <f>Tbl_BalanceHistory[[#This Row],[RespAgy]]&amp;": "&amp;Tbl_BalanceHistory[[#This Row],[RespAgency]]</f>
        <v>320: Virginia Tourism Authority</v>
      </c>
      <c r="G1193" s="3">
        <v>320</v>
      </c>
      <c r="H1193" s="3" t="s">
        <v>362</v>
      </c>
      <c r="I1193" s="3" t="str">
        <f>_xlfn.XLOOKUP(Tbl_BalanceHistory[[#This Row],[AgyCode]],Tbl_Agencies[Agy Code],Tbl_Agencies[Agy Sort])</f>
        <v>080000</v>
      </c>
      <c r="J1193" s="2" t="str">
        <f>Tbl_BalanceHistory[[#This Row],[AgyCode]]&amp;": "&amp;Tbl_BalanceHistory[[#This Row],[Agency Name]]</f>
        <v>320: Virginia Tourism Authority</v>
      </c>
      <c r="K1193" s="1">
        <v>2015</v>
      </c>
      <c r="L1193" s="3">
        <v>536</v>
      </c>
      <c r="M1193" s="3" t="s">
        <v>364</v>
      </c>
      <c r="N1193" s="2" t="str">
        <f>Tbl_BalanceHistory[[#This Row],[ProgramCode]]&amp;": "&amp;Tbl_BalanceHistory[[#This Row],[Program Name]]</f>
        <v>536: Tourist Promotion</v>
      </c>
      <c r="O1193" s="3" t="s">
        <v>1730</v>
      </c>
      <c r="P1193" s="1" t="str">
        <f>IF(Tbl_BalanceHistory[[#This Row],[FundCode]]="0100","GF",IF(Tbl_BalanceHistory[[#This Row],[FundCode]]="01000","GF","Hi Ed / OCR"))</f>
        <v>GF</v>
      </c>
      <c r="Q1193" s="5">
        <v>20009088</v>
      </c>
      <c r="R1193" s="5">
        <v>20009088</v>
      </c>
      <c r="S1193" s="5">
        <v>0</v>
      </c>
      <c r="T1193" s="5">
        <v>0</v>
      </c>
      <c r="U1193" s="3"/>
      <c r="V1193" s="5">
        <v>0</v>
      </c>
      <c r="W1193" s="5">
        <v>0</v>
      </c>
      <c r="X1193" s="5"/>
      <c r="Y1193" s="5"/>
      <c r="Z1193" s="5">
        <f>Tbl_BalanceHistory[[#This Row],[Discretionary Recommended - Pre 2022]]+Tbl_BalanceHistory[[#This Row],[Discretionary Balance Recommended: Policy]]+Tbl_BalanceHistory[[#This Row],[Discretionary Balance Recommended: Commitments]]</f>
        <v>0</v>
      </c>
      <c r="AA1193" s="5">
        <f>Tbl_BalanceHistory[[#This Row],[Discretionary Balance]]-Tbl_BalanceHistory[[#This Row],[Discretionary Reappropriation]]</f>
        <v>0</v>
      </c>
      <c r="AB1193" s="2"/>
      <c r="AC1193" s="2"/>
      <c r="AD1193" s="2"/>
      <c r="AE1193" s="2"/>
    </row>
    <row r="1194" spans="1:31" ht="30" x14ac:dyDescent="0.25">
      <c r="A1194" s="2" t="s">
        <v>333</v>
      </c>
      <c r="B1194" s="3">
        <v>6</v>
      </c>
      <c r="C1194" s="3">
        <v>320</v>
      </c>
      <c r="D1194" s="3" t="s">
        <v>362</v>
      </c>
      <c r="E1194" s="3" t="str">
        <f>_xlfn.XLOOKUP(Tbl_BalanceHistory[[#This Row],[RespAgy]],Tbl_Agencies[Agy Code],Tbl_Agencies[Agy Sort])</f>
        <v>080000</v>
      </c>
      <c r="F1194" s="2" t="str">
        <f>Tbl_BalanceHistory[[#This Row],[RespAgy]]&amp;": "&amp;Tbl_BalanceHistory[[#This Row],[RespAgency]]</f>
        <v>320: Virginia Tourism Authority</v>
      </c>
      <c r="G1194" s="3">
        <v>320</v>
      </c>
      <c r="H1194" s="3" t="s">
        <v>362</v>
      </c>
      <c r="I1194" s="3" t="str">
        <f>_xlfn.XLOOKUP(Tbl_BalanceHistory[[#This Row],[AgyCode]],Tbl_Agencies[Agy Code],Tbl_Agencies[Agy Sort])</f>
        <v>080000</v>
      </c>
      <c r="J1194" s="2" t="str">
        <f>Tbl_BalanceHistory[[#This Row],[AgyCode]]&amp;": "&amp;Tbl_BalanceHistory[[#This Row],[Agency Name]]</f>
        <v>320: Virginia Tourism Authority</v>
      </c>
      <c r="K1194" s="1">
        <v>2016</v>
      </c>
      <c r="L1194" s="3">
        <v>536</v>
      </c>
      <c r="M1194" s="3" t="s">
        <v>364</v>
      </c>
      <c r="N1194" s="2" t="str">
        <f>Tbl_BalanceHistory[[#This Row],[ProgramCode]]&amp;": "&amp;Tbl_BalanceHistory[[#This Row],[Program Name]]</f>
        <v>536: Tourist Promotion</v>
      </c>
      <c r="O1194" s="3" t="s">
        <v>1730</v>
      </c>
      <c r="P1194" s="1" t="str">
        <f>IF(Tbl_BalanceHistory[[#This Row],[FundCode]]="0100","GF",IF(Tbl_BalanceHistory[[#This Row],[FundCode]]="01000","GF","Hi Ed / OCR"))</f>
        <v>GF</v>
      </c>
      <c r="Q1194" s="5">
        <v>23002965</v>
      </c>
      <c r="R1194" s="5">
        <v>23002965</v>
      </c>
      <c r="S1194" s="5">
        <v>0</v>
      </c>
      <c r="T1194" s="5">
        <v>0</v>
      </c>
      <c r="U1194" s="3"/>
      <c r="V1194" s="5">
        <v>0</v>
      </c>
      <c r="W1194" s="5">
        <v>0</v>
      </c>
      <c r="X1194" s="5"/>
      <c r="Y1194" s="5"/>
      <c r="Z1194" s="5">
        <f>Tbl_BalanceHistory[[#This Row],[Discretionary Recommended - Pre 2022]]+Tbl_BalanceHistory[[#This Row],[Discretionary Balance Recommended: Policy]]+Tbl_BalanceHistory[[#This Row],[Discretionary Balance Recommended: Commitments]]</f>
        <v>0</v>
      </c>
      <c r="AA1194" s="5">
        <f>Tbl_BalanceHistory[[#This Row],[Discretionary Balance]]-Tbl_BalanceHistory[[#This Row],[Discretionary Reappropriation]]</f>
        <v>0</v>
      </c>
      <c r="AB1194" s="2"/>
      <c r="AC1194" s="2"/>
      <c r="AD1194" s="2"/>
      <c r="AE1194" s="2"/>
    </row>
    <row r="1195" spans="1:31" ht="30" x14ac:dyDescent="0.25">
      <c r="A1195" s="2" t="s">
        <v>333</v>
      </c>
      <c r="B1195" s="3">
        <v>6</v>
      </c>
      <c r="C1195" s="3">
        <v>320</v>
      </c>
      <c r="D1195" s="3" t="s">
        <v>362</v>
      </c>
      <c r="E1195" s="3" t="str">
        <f>_xlfn.XLOOKUP(Tbl_BalanceHistory[[#This Row],[RespAgy]],Tbl_Agencies[Agy Code],Tbl_Agencies[Agy Sort])</f>
        <v>080000</v>
      </c>
      <c r="F1195" s="2" t="str">
        <f>Tbl_BalanceHistory[[#This Row],[RespAgy]]&amp;": "&amp;Tbl_BalanceHistory[[#This Row],[RespAgency]]</f>
        <v>320: Virginia Tourism Authority</v>
      </c>
      <c r="G1195" s="3">
        <v>320</v>
      </c>
      <c r="H1195" s="3" t="s">
        <v>362</v>
      </c>
      <c r="I1195" s="3" t="str">
        <f>_xlfn.XLOOKUP(Tbl_BalanceHistory[[#This Row],[AgyCode]],Tbl_Agencies[Agy Code],Tbl_Agencies[Agy Sort])</f>
        <v>080000</v>
      </c>
      <c r="J1195" s="2" t="str">
        <f>Tbl_BalanceHistory[[#This Row],[AgyCode]]&amp;": "&amp;Tbl_BalanceHistory[[#This Row],[Agency Name]]</f>
        <v>320: Virginia Tourism Authority</v>
      </c>
      <c r="K1195" s="1">
        <v>2017</v>
      </c>
      <c r="L1195" s="3">
        <v>536</v>
      </c>
      <c r="M1195" s="3" t="s">
        <v>364</v>
      </c>
      <c r="N1195" s="2" t="str">
        <f>Tbl_BalanceHistory[[#This Row],[ProgramCode]]&amp;": "&amp;Tbl_BalanceHistory[[#This Row],[Program Name]]</f>
        <v>536: Tourist Promotion</v>
      </c>
      <c r="O1195" s="3" t="s">
        <v>886</v>
      </c>
      <c r="P1195" s="1" t="str">
        <f>IF(Tbl_BalanceHistory[[#This Row],[FundCode]]="0100","GF",IF(Tbl_BalanceHistory[[#This Row],[FundCode]]="01000","GF","Hi Ed / OCR"))</f>
        <v>GF</v>
      </c>
      <c r="Q1195" s="5">
        <v>21580453</v>
      </c>
      <c r="R1195" s="5">
        <v>21580453</v>
      </c>
      <c r="S1195" s="5">
        <v>0</v>
      </c>
      <c r="T1195" s="5">
        <v>0</v>
      </c>
      <c r="U1195" s="3"/>
      <c r="V1195" s="5">
        <v>0</v>
      </c>
      <c r="W1195" s="5">
        <v>0</v>
      </c>
      <c r="X1195" s="5"/>
      <c r="Y1195" s="5"/>
      <c r="Z1195" s="5">
        <f>Tbl_BalanceHistory[[#This Row],[Discretionary Recommended - Pre 2022]]+Tbl_BalanceHistory[[#This Row],[Discretionary Balance Recommended: Policy]]+Tbl_BalanceHistory[[#This Row],[Discretionary Balance Recommended: Commitments]]</f>
        <v>0</v>
      </c>
      <c r="AA1195" s="5">
        <f>Tbl_BalanceHistory[[#This Row],[Discretionary Balance]]-Tbl_BalanceHistory[[#This Row],[Discretionary Reappropriation]]</f>
        <v>0</v>
      </c>
      <c r="AB1195" s="2"/>
      <c r="AC1195" s="2"/>
      <c r="AD1195" s="2"/>
      <c r="AE1195" s="2"/>
    </row>
    <row r="1196" spans="1:31" ht="30" x14ac:dyDescent="0.25">
      <c r="A1196" s="2" t="s">
        <v>333</v>
      </c>
      <c r="B1196" s="3">
        <v>6</v>
      </c>
      <c r="C1196" s="3">
        <v>320</v>
      </c>
      <c r="D1196" s="3" t="s">
        <v>362</v>
      </c>
      <c r="E1196" s="3" t="str">
        <f>_xlfn.XLOOKUP(Tbl_BalanceHistory[[#This Row],[RespAgy]],Tbl_Agencies[Agy Code],Tbl_Agencies[Agy Sort])</f>
        <v>080000</v>
      </c>
      <c r="F1196" s="2" t="str">
        <f>Tbl_BalanceHistory[[#This Row],[RespAgy]]&amp;": "&amp;Tbl_BalanceHistory[[#This Row],[RespAgency]]</f>
        <v>320: Virginia Tourism Authority</v>
      </c>
      <c r="G1196" s="3">
        <v>320</v>
      </c>
      <c r="H1196" s="3" t="s">
        <v>362</v>
      </c>
      <c r="I1196" s="3" t="str">
        <f>_xlfn.XLOOKUP(Tbl_BalanceHistory[[#This Row],[AgyCode]],Tbl_Agencies[Agy Code],Tbl_Agencies[Agy Sort])</f>
        <v>080000</v>
      </c>
      <c r="J1196" s="2" t="str">
        <f>Tbl_BalanceHistory[[#This Row],[AgyCode]]&amp;": "&amp;Tbl_BalanceHistory[[#This Row],[Agency Name]]</f>
        <v>320: Virginia Tourism Authority</v>
      </c>
      <c r="K1196" s="1">
        <v>2018</v>
      </c>
      <c r="L1196" s="3">
        <v>536</v>
      </c>
      <c r="M1196" s="3" t="s">
        <v>364</v>
      </c>
      <c r="N1196" s="2" t="str">
        <f>Tbl_BalanceHistory[[#This Row],[ProgramCode]]&amp;": "&amp;Tbl_BalanceHistory[[#This Row],[Program Name]]</f>
        <v>536: Tourist Promotion</v>
      </c>
      <c r="O1196" s="3" t="s">
        <v>886</v>
      </c>
      <c r="P1196" s="1" t="str">
        <f>IF(Tbl_BalanceHistory[[#This Row],[FundCode]]="0100","GF",IF(Tbl_BalanceHistory[[#This Row],[FundCode]]="01000","GF","Hi Ed / OCR"))</f>
        <v>GF</v>
      </c>
      <c r="Q1196" s="5">
        <v>20046456</v>
      </c>
      <c r="R1196" s="5">
        <v>20046456</v>
      </c>
      <c r="S1196" s="5">
        <v>0</v>
      </c>
      <c r="T1196" s="5">
        <v>0</v>
      </c>
      <c r="U1196" s="3"/>
      <c r="V1196" s="5">
        <v>0</v>
      </c>
      <c r="W1196" s="5">
        <v>0</v>
      </c>
      <c r="X1196" s="5"/>
      <c r="Y1196" s="5"/>
      <c r="Z1196" s="5">
        <f>Tbl_BalanceHistory[[#This Row],[Discretionary Recommended - Pre 2022]]+Tbl_BalanceHistory[[#This Row],[Discretionary Balance Recommended: Policy]]+Tbl_BalanceHistory[[#This Row],[Discretionary Balance Recommended: Commitments]]</f>
        <v>0</v>
      </c>
      <c r="AA1196" s="5">
        <f>Tbl_BalanceHistory[[#This Row],[Discretionary Balance]]-Tbl_BalanceHistory[[#This Row],[Discretionary Reappropriation]]</f>
        <v>0</v>
      </c>
      <c r="AB1196" s="2"/>
      <c r="AC1196" s="2"/>
      <c r="AD1196" s="2"/>
      <c r="AE1196" s="2"/>
    </row>
    <row r="1197" spans="1:31" ht="30" x14ac:dyDescent="0.25">
      <c r="A1197" s="2" t="s">
        <v>333</v>
      </c>
      <c r="B1197" s="3">
        <v>6</v>
      </c>
      <c r="C1197" s="3">
        <v>320</v>
      </c>
      <c r="D1197" s="3" t="s">
        <v>362</v>
      </c>
      <c r="E1197" s="3" t="str">
        <f>_xlfn.XLOOKUP(Tbl_BalanceHistory[[#This Row],[RespAgy]],Tbl_Agencies[Agy Code],Tbl_Agencies[Agy Sort])</f>
        <v>080000</v>
      </c>
      <c r="F1197" s="2" t="str">
        <f>Tbl_BalanceHistory[[#This Row],[RespAgy]]&amp;": "&amp;Tbl_BalanceHistory[[#This Row],[RespAgency]]</f>
        <v>320: Virginia Tourism Authority</v>
      </c>
      <c r="G1197" s="3">
        <v>320</v>
      </c>
      <c r="H1197" s="3" t="s">
        <v>362</v>
      </c>
      <c r="I1197" s="3" t="str">
        <f>_xlfn.XLOOKUP(Tbl_BalanceHistory[[#This Row],[AgyCode]],Tbl_Agencies[Agy Code],Tbl_Agencies[Agy Sort])</f>
        <v>080000</v>
      </c>
      <c r="J1197" s="2" t="str">
        <f>Tbl_BalanceHistory[[#This Row],[AgyCode]]&amp;": "&amp;Tbl_BalanceHistory[[#This Row],[Agency Name]]</f>
        <v>320: Virginia Tourism Authority</v>
      </c>
      <c r="K1197" s="1">
        <v>2019</v>
      </c>
      <c r="L1197" s="3">
        <v>536</v>
      </c>
      <c r="M1197" s="3" t="s">
        <v>364</v>
      </c>
      <c r="N1197" s="2" t="str">
        <f>Tbl_BalanceHistory[[#This Row],[ProgramCode]]&amp;": "&amp;Tbl_BalanceHistory[[#This Row],[Program Name]]</f>
        <v>536: Tourist Promotion</v>
      </c>
      <c r="O1197" s="3" t="s">
        <v>886</v>
      </c>
      <c r="P1197" s="1" t="str">
        <f>IF(Tbl_BalanceHistory[[#This Row],[FundCode]]="0100","GF",IF(Tbl_BalanceHistory[[#This Row],[FundCode]]="01000","GF","Hi Ed / OCR"))</f>
        <v>GF</v>
      </c>
      <c r="Q1197" s="5">
        <v>21087373</v>
      </c>
      <c r="R1197" s="5">
        <v>21087373</v>
      </c>
      <c r="S1197" s="5">
        <v>0</v>
      </c>
      <c r="T1197" s="5">
        <v>0</v>
      </c>
      <c r="U1197" s="3"/>
      <c r="V1197" s="5">
        <v>0</v>
      </c>
      <c r="W1197" s="5">
        <v>0</v>
      </c>
      <c r="X1197" s="5"/>
      <c r="Y1197" s="5"/>
      <c r="Z1197" s="5">
        <f>Tbl_BalanceHistory[[#This Row],[Discretionary Recommended - Pre 2022]]+Tbl_BalanceHistory[[#This Row],[Discretionary Balance Recommended: Policy]]+Tbl_BalanceHistory[[#This Row],[Discretionary Balance Recommended: Commitments]]</f>
        <v>0</v>
      </c>
      <c r="AA1197" s="5">
        <f>Tbl_BalanceHistory[[#This Row],[Discretionary Balance]]-Tbl_BalanceHistory[[#This Row],[Discretionary Reappropriation]]</f>
        <v>0</v>
      </c>
      <c r="AB1197" s="2"/>
      <c r="AC1197" s="2"/>
      <c r="AD1197" s="2"/>
      <c r="AE1197" s="2"/>
    </row>
    <row r="1198" spans="1:31" ht="30" x14ac:dyDescent="0.25">
      <c r="A1198" s="2" t="s">
        <v>333</v>
      </c>
      <c r="B1198" s="3">
        <v>6</v>
      </c>
      <c r="C1198" s="3">
        <v>320</v>
      </c>
      <c r="D1198" s="3" t="s">
        <v>362</v>
      </c>
      <c r="E1198" s="3" t="str">
        <f>_xlfn.XLOOKUP(Tbl_BalanceHistory[[#This Row],[RespAgy]],Tbl_Agencies[Agy Code],Tbl_Agencies[Agy Sort])</f>
        <v>080000</v>
      </c>
      <c r="F1198" s="2" t="str">
        <f>Tbl_BalanceHistory[[#This Row],[RespAgy]]&amp;": "&amp;Tbl_BalanceHistory[[#This Row],[RespAgency]]</f>
        <v>320: Virginia Tourism Authority</v>
      </c>
      <c r="G1198" s="3">
        <v>320</v>
      </c>
      <c r="H1198" s="3" t="s">
        <v>362</v>
      </c>
      <c r="I1198" s="3" t="str">
        <f>_xlfn.XLOOKUP(Tbl_BalanceHistory[[#This Row],[AgyCode]],Tbl_Agencies[Agy Code],Tbl_Agencies[Agy Sort])</f>
        <v>080000</v>
      </c>
      <c r="J1198" s="2" t="str">
        <f>Tbl_BalanceHistory[[#This Row],[AgyCode]]&amp;": "&amp;Tbl_BalanceHistory[[#This Row],[Agency Name]]</f>
        <v>320: Virginia Tourism Authority</v>
      </c>
      <c r="K1198" s="1">
        <v>2020</v>
      </c>
      <c r="L1198" s="3">
        <v>536</v>
      </c>
      <c r="M1198" s="3" t="s">
        <v>364</v>
      </c>
      <c r="N1198" s="2" t="str">
        <f>Tbl_BalanceHistory[[#This Row],[ProgramCode]]&amp;": "&amp;Tbl_BalanceHistory[[#This Row],[Program Name]]</f>
        <v>536: Tourist Promotion</v>
      </c>
      <c r="O1198" s="3" t="s">
        <v>886</v>
      </c>
      <c r="P1198" s="1" t="str">
        <f>IF(Tbl_BalanceHistory[[#This Row],[FundCode]]="0100","GF",IF(Tbl_BalanceHistory[[#This Row],[FundCode]]="01000","GF","Hi Ed / OCR"))</f>
        <v>GF</v>
      </c>
      <c r="Q1198" s="5">
        <v>21586302</v>
      </c>
      <c r="R1198" s="5">
        <v>21586302</v>
      </c>
      <c r="S1198" s="5">
        <v>0</v>
      </c>
      <c r="T1198" s="5">
        <v>0</v>
      </c>
      <c r="U1198" s="3"/>
      <c r="V1198" s="5">
        <v>0</v>
      </c>
      <c r="W1198" s="5">
        <v>0</v>
      </c>
      <c r="X1198" s="5"/>
      <c r="Y1198" s="5"/>
      <c r="Z1198" s="5">
        <f>Tbl_BalanceHistory[[#This Row],[Discretionary Recommended - Pre 2022]]+Tbl_BalanceHistory[[#This Row],[Discretionary Balance Recommended: Policy]]+Tbl_BalanceHistory[[#This Row],[Discretionary Balance Recommended: Commitments]]</f>
        <v>0</v>
      </c>
      <c r="AA1198" s="5">
        <f>Tbl_BalanceHistory[[#This Row],[Discretionary Balance]]-Tbl_BalanceHistory[[#This Row],[Discretionary Reappropriation]]</f>
        <v>0</v>
      </c>
      <c r="AB1198" s="2"/>
      <c r="AC1198" s="2"/>
      <c r="AD1198" s="2"/>
      <c r="AE1198" s="2"/>
    </row>
    <row r="1199" spans="1:31" ht="30" x14ac:dyDescent="0.25">
      <c r="A1199" s="2" t="s">
        <v>333</v>
      </c>
      <c r="B1199" s="3">
        <v>6</v>
      </c>
      <c r="C1199" s="3">
        <v>320</v>
      </c>
      <c r="D1199" s="3" t="s">
        <v>362</v>
      </c>
      <c r="E1199" s="3" t="str">
        <f>_xlfn.XLOOKUP(Tbl_BalanceHistory[[#This Row],[RespAgy]],Tbl_Agencies[Agy Code],Tbl_Agencies[Agy Sort])</f>
        <v>080000</v>
      </c>
      <c r="F1199" s="2" t="str">
        <f>Tbl_BalanceHistory[[#This Row],[RespAgy]]&amp;": "&amp;Tbl_BalanceHistory[[#This Row],[RespAgency]]</f>
        <v>320: Virginia Tourism Authority</v>
      </c>
      <c r="G1199" s="3">
        <v>320</v>
      </c>
      <c r="H1199" s="3" t="s">
        <v>362</v>
      </c>
      <c r="I1199" s="3" t="str">
        <f>_xlfn.XLOOKUP(Tbl_BalanceHistory[[#This Row],[AgyCode]],Tbl_Agencies[Agy Code],Tbl_Agencies[Agy Sort])</f>
        <v>080000</v>
      </c>
      <c r="J1199" s="2" t="str">
        <f>Tbl_BalanceHistory[[#This Row],[AgyCode]]&amp;": "&amp;Tbl_BalanceHistory[[#This Row],[Agency Name]]</f>
        <v>320: Virginia Tourism Authority</v>
      </c>
      <c r="K1199" s="1">
        <v>2021</v>
      </c>
      <c r="L1199" s="3">
        <v>536</v>
      </c>
      <c r="M1199" s="3" t="s">
        <v>364</v>
      </c>
      <c r="N1199" s="2" t="str">
        <f>Tbl_BalanceHistory[[#This Row],[ProgramCode]]&amp;": "&amp;Tbl_BalanceHistory[[#This Row],[Program Name]]</f>
        <v>536: Tourist Promotion</v>
      </c>
      <c r="O1199" s="3" t="s">
        <v>886</v>
      </c>
      <c r="P1199" s="1" t="str">
        <f>IF(Tbl_BalanceHistory[[#This Row],[FundCode]]="0100","GF",IF(Tbl_BalanceHistory[[#This Row],[FundCode]]="01000","GF","Hi Ed / OCR"))</f>
        <v>GF</v>
      </c>
      <c r="Q1199" s="5">
        <v>20961763</v>
      </c>
      <c r="R1199" s="5">
        <v>20961763</v>
      </c>
      <c r="S1199" s="5">
        <v>0</v>
      </c>
      <c r="T1199" s="5">
        <v>0</v>
      </c>
      <c r="U1199" s="3"/>
      <c r="V1199" s="5">
        <v>0</v>
      </c>
      <c r="W1199" s="5">
        <v>0</v>
      </c>
      <c r="X1199" s="5"/>
      <c r="Y1199" s="5"/>
      <c r="Z1199" s="5">
        <f>Tbl_BalanceHistory[[#This Row],[Discretionary Recommended - Pre 2022]]+Tbl_BalanceHistory[[#This Row],[Discretionary Balance Recommended: Policy]]+Tbl_BalanceHistory[[#This Row],[Discretionary Balance Recommended: Commitments]]</f>
        <v>0</v>
      </c>
      <c r="AA1199" s="5">
        <f>Tbl_BalanceHistory[[#This Row],[Discretionary Balance]]-Tbl_BalanceHistory[[#This Row],[Discretionary Reappropriation]]</f>
        <v>0</v>
      </c>
      <c r="AB1199" s="2"/>
      <c r="AC1199" s="2"/>
      <c r="AD1199" s="2"/>
      <c r="AE1199" s="2"/>
    </row>
    <row r="1200" spans="1:31" ht="30" x14ac:dyDescent="0.25">
      <c r="A1200" s="2" t="s">
        <v>333</v>
      </c>
      <c r="B1200" s="3">
        <v>6</v>
      </c>
      <c r="C1200" s="3">
        <v>320</v>
      </c>
      <c r="D1200" s="3" t="s">
        <v>362</v>
      </c>
      <c r="E1200" s="3" t="str">
        <f>_xlfn.XLOOKUP(Tbl_BalanceHistory[[#This Row],[RespAgy]],Tbl_Agencies[Agy Code],Tbl_Agencies[Agy Sort])</f>
        <v>080000</v>
      </c>
      <c r="F1200" s="2" t="str">
        <f>Tbl_BalanceHistory[[#This Row],[RespAgy]]&amp;": "&amp;Tbl_BalanceHistory[[#This Row],[RespAgency]]</f>
        <v>320: Virginia Tourism Authority</v>
      </c>
      <c r="G1200" s="3">
        <v>320</v>
      </c>
      <c r="H1200" s="3" t="s">
        <v>362</v>
      </c>
      <c r="I1200" s="3" t="str">
        <f>_xlfn.XLOOKUP(Tbl_BalanceHistory[[#This Row],[AgyCode]],Tbl_Agencies[Agy Code],Tbl_Agencies[Agy Sort])</f>
        <v>080000</v>
      </c>
      <c r="J1200" s="2" t="str">
        <f>Tbl_BalanceHistory[[#This Row],[AgyCode]]&amp;": "&amp;Tbl_BalanceHistory[[#This Row],[Agency Name]]</f>
        <v>320: Virginia Tourism Authority</v>
      </c>
      <c r="K1200" s="1">
        <v>2022</v>
      </c>
      <c r="L1200" s="3">
        <v>536</v>
      </c>
      <c r="M1200" s="3" t="s">
        <v>364</v>
      </c>
      <c r="N1200" s="2" t="str">
        <f>Tbl_BalanceHistory[[#This Row],[ProgramCode]]&amp;": "&amp;Tbl_BalanceHistory[[#This Row],[Program Name]]</f>
        <v>536: Tourist Promotion</v>
      </c>
      <c r="O1200" s="3" t="s">
        <v>886</v>
      </c>
      <c r="P1200" s="1" t="str">
        <f>IF(Tbl_BalanceHistory[[#This Row],[FundCode]]="0100","GF",IF(Tbl_BalanceHistory[[#This Row],[FundCode]]="01000","GF","Hi Ed / OCR"))</f>
        <v>GF</v>
      </c>
      <c r="Q1200" s="5">
        <v>23664856</v>
      </c>
      <c r="R1200" s="5">
        <v>23664856</v>
      </c>
      <c r="S1200" s="5">
        <v>0</v>
      </c>
      <c r="T1200" s="5">
        <v>0</v>
      </c>
      <c r="U1200" s="3"/>
      <c r="V1200" s="5">
        <v>0</v>
      </c>
      <c r="W1200" s="5"/>
      <c r="X1200" s="5">
        <v>0</v>
      </c>
      <c r="Y1200" s="5">
        <v>0</v>
      </c>
      <c r="Z1200" s="5">
        <f>Tbl_BalanceHistory[[#This Row],[Discretionary Recommended - Pre 2022]]+Tbl_BalanceHistory[[#This Row],[Discretionary Balance Recommended: Policy]]+Tbl_BalanceHistory[[#This Row],[Discretionary Balance Recommended: Commitments]]</f>
        <v>0</v>
      </c>
      <c r="AA1200" s="5">
        <f>Tbl_BalanceHistory[[#This Row],[Discretionary Balance]]-Tbl_BalanceHistory[[#This Row],[Discretionary Reappropriation]]</f>
        <v>0</v>
      </c>
      <c r="AB1200" s="2"/>
      <c r="AC1200" s="2"/>
      <c r="AD1200" s="2"/>
      <c r="AE1200" s="2"/>
    </row>
    <row r="1201" spans="1:31" ht="30" x14ac:dyDescent="0.25">
      <c r="A1201" s="2" t="s">
        <v>333</v>
      </c>
      <c r="B1201" s="3">
        <v>6</v>
      </c>
      <c r="C1201" s="3">
        <v>320</v>
      </c>
      <c r="D1201" s="3" t="s">
        <v>362</v>
      </c>
      <c r="E1201" s="3" t="str">
        <f>_xlfn.XLOOKUP(Tbl_BalanceHistory[[#This Row],[RespAgy]],Tbl_Agencies[Agy Code],Tbl_Agencies[Agy Sort])</f>
        <v>080000</v>
      </c>
      <c r="F1201" s="2" t="str">
        <f>Tbl_BalanceHistory[[#This Row],[RespAgy]]&amp;": "&amp;Tbl_BalanceHistory[[#This Row],[RespAgency]]</f>
        <v>320: Virginia Tourism Authority</v>
      </c>
      <c r="G1201" s="3">
        <v>320</v>
      </c>
      <c r="H1201" s="3" t="s">
        <v>362</v>
      </c>
      <c r="I1201" s="3" t="str">
        <f>_xlfn.XLOOKUP(Tbl_BalanceHistory[[#This Row],[AgyCode]],Tbl_Agencies[Agy Code],Tbl_Agencies[Agy Sort])</f>
        <v>080000</v>
      </c>
      <c r="J1201" s="2" t="str">
        <f>Tbl_BalanceHistory[[#This Row],[AgyCode]]&amp;": "&amp;Tbl_BalanceHistory[[#This Row],[Agency Name]]</f>
        <v>320: Virginia Tourism Authority</v>
      </c>
      <c r="K1201" s="1">
        <v>2023</v>
      </c>
      <c r="L1201" s="3">
        <v>536</v>
      </c>
      <c r="M1201" s="3" t="s">
        <v>364</v>
      </c>
      <c r="N1201" s="2" t="str">
        <f>Tbl_BalanceHistory[[#This Row],[ProgramCode]]&amp;": "&amp;Tbl_BalanceHistory[[#This Row],[Program Name]]</f>
        <v>536: Tourist Promotion</v>
      </c>
      <c r="O1201" s="3" t="s">
        <v>886</v>
      </c>
      <c r="P1201" s="1" t="str">
        <f>IF(Tbl_BalanceHistory[[#This Row],[FundCode]]="0100","GF",IF(Tbl_BalanceHistory[[#This Row],[FundCode]]="01000","GF","Hi Ed / OCR"))</f>
        <v>GF</v>
      </c>
      <c r="Q1201" s="5">
        <v>27464750</v>
      </c>
      <c r="R1201" s="5">
        <v>27464750</v>
      </c>
      <c r="S1201" s="5">
        <v>0</v>
      </c>
      <c r="T1201" s="5">
        <v>0</v>
      </c>
      <c r="U1201" s="3"/>
      <c r="V1201" s="5">
        <v>0</v>
      </c>
      <c r="W1201" s="5">
        <v>0</v>
      </c>
      <c r="X1201" s="5">
        <v>0</v>
      </c>
      <c r="Y1201" s="5">
        <v>0</v>
      </c>
      <c r="Z1201" s="5">
        <v>0</v>
      </c>
      <c r="AA1201" s="5">
        <v>0</v>
      </c>
      <c r="AB1201" s="2"/>
      <c r="AC1201" s="2"/>
      <c r="AD1201" s="2"/>
      <c r="AE1201" s="2"/>
    </row>
    <row r="1202" spans="1:31" ht="30" x14ac:dyDescent="0.25">
      <c r="A1202" s="2" t="s">
        <v>333</v>
      </c>
      <c r="B1202" s="3">
        <v>6</v>
      </c>
      <c r="C1202" s="3">
        <v>320</v>
      </c>
      <c r="D1202" s="3" t="s">
        <v>362</v>
      </c>
      <c r="E1202" s="3" t="str">
        <f>_xlfn.XLOOKUP(Tbl_BalanceHistory[[#This Row],[RespAgy]],Tbl_Agencies[Agy Code],Tbl_Agencies[Agy Sort])</f>
        <v>080000</v>
      </c>
      <c r="F1202" s="2" t="str">
        <f>Tbl_BalanceHistory[[#This Row],[RespAgy]]&amp;": "&amp;Tbl_BalanceHistory[[#This Row],[RespAgency]]</f>
        <v>320: Virginia Tourism Authority</v>
      </c>
      <c r="G1202" s="3">
        <v>320</v>
      </c>
      <c r="H1202" s="3" t="s">
        <v>362</v>
      </c>
      <c r="I1202" s="3" t="str">
        <f>_xlfn.XLOOKUP(Tbl_BalanceHistory[[#This Row],[AgyCode]],Tbl_Agencies[Agy Code],Tbl_Agencies[Agy Sort])</f>
        <v>080000</v>
      </c>
      <c r="J1202" s="2" t="str">
        <f>Tbl_BalanceHistory[[#This Row],[AgyCode]]&amp;": "&amp;Tbl_BalanceHistory[[#This Row],[Agency Name]]</f>
        <v>320: Virginia Tourism Authority</v>
      </c>
      <c r="K1202" s="1">
        <v>2024</v>
      </c>
      <c r="L1202" s="3">
        <v>536</v>
      </c>
      <c r="M1202" s="3" t="s">
        <v>364</v>
      </c>
      <c r="N1202" s="2" t="str">
        <f>Tbl_BalanceHistory[[#This Row],[ProgramCode]]&amp;": "&amp;Tbl_BalanceHistory[[#This Row],[Program Name]]</f>
        <v>536: Tourist Promotion</v>
      </c>
      <c r="O1202" s="3" t="s">
        <v>886</v>
      </c>
      <c r="P1202" s="1" t="str">
        <f>IF(Tbl_BalanceHistory[[#This Row],[FundCode]]="0100","GF",IF(Tbl_BalanceHistory[[#This Row],[FundCode]]="01000","GF","Hi Ed / OCR"))</f>
        <v>GF</v>
      </c>
      <c r="Q1202" s="5">
        <v>25284821</v>
      </c>
      <c r="R1202" s="5">
        <v>25284821</v>
      </c>
      <c r="S1202" s="5">
        <v>0</v>
      </c>
      <c r="T1202" s="5">
        <v>0</v>
      </c>
      <c r="U1202" s="3"/>
      <c r="V1202" s="5">
        <v>0</v>
      </c>
      <c r="W1202" s="5">
        <v>0</v>
      </c>
      <c r="X1202" s="5">
        <v>0</v>
      </c>
      <c r="Y1202" s="5">
        <v>0</v>
      </c>
      <c r="Z1202" s="5">
        <v>0</v>
      </c>
      <c r="AA1202" s="5">
        <v>0</v>
      </c>
      <c r="AB1202" s="2"/>
      <c r="AC1202" s="2"/>
      <c r="AD1202" s="2"/>
      <c r="AE1202" s="2"/>
    </row>
    <row r="1203" spans="1:31" ht="30" x14ac:dyDescent="0.25">
      <c r="A1203" s="2" t="s">
        <v>333</v>
      </c>
      <c r="B1203" s="3">
        <v>6</v>
      </c>
      <c r="C1203" s="3">
        <v>309</v>
      </c>
      <c r="D1203" s="3" t="s">
        <v>367</v>
      </c>
      <c r="E1203" s="3" t="str">
        <f>_xlfn.XLOOKUP(Tbl_BalanceHistory[[#This Row],[RespAgy]],Tbl_Agencies[Agy Code],Tbl_Agencies[Agy Sort])</f>
        <v>080010</v>
      </c>
      <c r="F1203" s="2" t="str">
        <f>Tbl_BalanceHistory[[#This Row],[RespAgy]]&amp;": "&amp;Tbl_BalanceHistory[[#This Row],[RespAgency]]</f>
        <v>309: Virginia Innovation Partnership Authority</v>
      </c>
      <c r="G1203" s="3">
        <v>309</v>
      </c>
      <c r="H1203" s="3" t="s">
        <v>367</v>
      </c>
      <c r="I1203" s="3" t="str">
        <f>_xlfn.XLOOKUP(Tbl_BalanceHistory[[#This Row],[AgyCode]],Tbl_Agencies[Agy Code],Tbl_Agencies[Agy Sort])</f>
        <v>080010</v>
      </c>
      <c r="J1203" s="2" t="str">
        <f>Tbl_BalanceHistory[[#This Row],[AgyCode]]&amp;": "&amp;Tbl_BalanceHistory[[#This Row],[Agency Name]]</f>
        <v>309: Virginia Innovation Partnership Authority</v>
      </c>
      <c r="K1203" s="1">
        <v>2021</v>
      </c>
      <c r="L1203" s="3">
        <v>534</v>
      </c>
      <c r="M1203" s="3" t="s">
        <v>82</v>
      </c>
      <c r="N1203" s="2" t="str">
        <f>Tbl_BalanceHistory[[#This Row],[ProgramCode]]&amp;": "&amp;Tbl_BalanceHistory[[#This Row],[Program Name]]</f>
        <v>534: Economic Development Services</v>
      </c>
      <c r="O1203" s="3" t="s">
        <v>886</v>
      </c>
      <c r="P1203" s="1" t="str">
        <f>IF(Tbl_BalanceHistory[[#This Row],[FundCode]]="0100","GF",IF(Tbl_BalanceHistory[[#This Row],[FundCode]]="01000","GF","Hi Ed / OCR"))</f>
        <v>GF</v>
      </c>
      <c r="Q1203" s="5">
        <v>26027244</v>
      </c>
      <c r="R1203" s="5">
        <v>26027244</v>
      </c>
      <c r="S1203" s="5">
        <v>0</v>
      </c>
      <c r="T1203" s="5">
        <v>0</v>
      </c>
      <c r="U1203" s="3"/>
      <c r="V1203" s="5">
        <v>0</v>
      </c>
      <c r="W1203" s="5">
        <v>0</v>
      </c>
      <c r="X1203" s="5"/>
      <c r="Y1203" s="5"/>
      <c r="Z1203" s="5">
        <f>Tbl_BalanceHistory[[#This Row],[Discretionary Recommended - Pre 2022]]+Tbl_BalanceHistory[[#This Row],[Discretionary Balance Recommended: Policy]]+Tbl_BalanceHistory[[#This Row],[Discretionary Balance Recommended: Commitments]]</f>
        <v>0</v>
      </c>
      <c r="AA1203" s="5">
        <f>Tbl_BalanceHistory[[#This Row],[Discretionary Balance]]-Tbl_BalanceHistory[[#This Row],[Discretionary Reappropriation]]</f>
        <v>0</v>
      </c>
      <c r="AB1203" s="2"/>
      <c r="AC1203" s="2"/>
      <c r="AD1203" s="2"/>
      <c r="AE1203" s="2"/>
    </row>
    <row r="1204" spans="1:31" ht="30" x14ac:dyDescent="0.25">
      <c r="A1204" s="2" t="s">
        <v>333</v>
      </c>
      <c r="B1204" s="3">
        <v>6</v>
      </c>
      <c r="C1204" s="3">
        <v>309</v>
      </c>
      <c r="D1204" s="3" t="s">
        <v>367</v>
      </c>
      <c r="E1204" s="3" t="str">
        <f>_xlfn.XLOOKUP(Tbl_BalanceHistory[[#This Row],[RespAgy]],Tbl_Agencies[Agy Code],Tbl_Agencies[Agy Sort])</f>
        <v>080010</v>
      </c>
      <c r="F1204" s="2" t="str">
        <f>Tbl_BalanceHistory[[#This Row],[RespAgy]]&amp;": "&amp;Tbl_BalanceHistory[[#This Row],[RespAgency]]</f>
        <v>309: Virginia Innovation Partnership Authority</v>
      </c>
      <c r="G1204" s="3">
        <v>309</v>
      </c>
      <c r="H1204" s="3" t="s">
        <v>367</v>
      </c>
      <c r="I1204" s="3" t="str">
        <f>_xlfn.XLOOKUP(Tbl_BalanceHistory[[#This Row],[AgyCode]],Tbl_Agencies[Agy Code],Tbl_Agencies[Agy Sort])</f>
        <v>080010</v>
      </c>
      <c r="J1204" s="2" t="str">
        <f>Tbl_BalanceHistory[[#This Row],[AgyCode]]&amp;": "&amp;Tbl_BalanceHistory[[#This Row],[Agency Name]]</f>
        <v>309: Virginia Innovation Partnership Authority</v>
      </c>
      <c r="K1204" s="1">
        <v>2022</v>
      </c>
      <c r="L1204" s="3">
        <v>534</v>
      </c>
      <c r="M1204" s="3" t="s">
        <v>82</v>
      </c>
      <c r="N1204" s="2" t="str">
        <f>Tbl_BalanceHistory[[#This Row],[ProgramCode]]&amp;": "&amp;Tbl_BalanceHistory[[#This Row],[Program Name]]</f>
        <v>534: Economic Development Services</v>
      </c>
      <c r="O1204" s="3" t="s">
        <v>886</v>
      </c>
      <c r="P1204" s="1" t="str">
        <f>IF(Tbl_BalanceHistory[[#This Row],[FundCode]]="0100","GF",IF(Tbl_BalanceHistory[[#This Row],[FundCode]]="01000","GF","Hi Ed / OCR"))</f>
        <v>GF</v>
      </c>
      <c r="Q1204" s="5">
        <v>41495561</v>
      </c>
      <c r="R1204" s="5">
        <v>41495561</v>
      </c>
      <c r="S1204" s="5">
        <v>0</v>
      </c>
      <c r="T1204" s="5">
        <v>0</v>
      </c>
      <c r="U1204" s="3"/>
      <c r="V1204" s="5">
        <v>0</v>
      </c>
      <c r="W1204" s="5"/>
      <c r="X1204" s="5">
        <v>0</v>
      </c>
      <c r="Y1204" s="5">
        <v>0</v>
      </c>
      <c r="Z1204" s="5">
        <f>Tbl_BalanceHistory[[#This Row],[Discretionary Recommended - Pre 2022]]+Tbl_BalanceHistory[[#This Row],[Discretionary Balance Recommended: Policy]]+Tbl_BalanceHistory[[#This Row],[Discretionary Balance Recommended: Commitments]]</f>
        <v>0</v>
      </c>
      <c r="AA1204" s="5">
        <f>Tbl_BalanceHistory[[#This Row],[Discretionary Balance]]-Tbl_BalanceHistory[[#This Row],[Discretionary Reappropriation]]</f>
        <v>0</v>
      </c>
      <c r="AB1204" s="2"/>
      <c r="AC1204" s="2"/>
      <c r="AD1204" s="2"/>
      <c r="AE1204" s="2"/>
    </row>
    <row r="1205" spans="1:31" ht="30" x14ac:dyDescent="0.25">
      <c r="A1205" s="2" t="s">
        <v>333</v>
      </c>
      <c r="B1205" s="3">
        <v>6</v>
      </c>
      <c r="C1205" s="3">
        <v>309</v>
      </c>
      <c r="D1205" s="3" t="s">
        <v>367</v>
      </c>
      <c r="E1205" s="3" t="str">
        <f>_xlfn.XLOOKUP(Tbl_BalanceHistory[[#This Row],[RespAgy]],Tbl_Agencies[Agy Code],Tbl_Agencies[Agy Sort])</f>
        <v>080010</v>
      </c>
      <c r="F1205" s="2" t="str">
        <f>Tbl_BalanceHistory[[#This Row],[RespAgy]]&amp;": "&amp;Tbl_BalanceHistory[[#This Row],[RespAgency]]</f>
        <v>309: Virginia Innovation Partnership Authority</v>
      </c>
      <c r="G1205" s="3">
        <v>309</v>
      </c>
      <c r="H1205" s="3" t="s">
        <v>367</v>
      </c>
      <c r="I1205" s="3" t="str">
        <f>_xlfn.XLOOKUP(Tbl_BalanceHistory[[#This Row],[AgyCode]],Tbl_Agencies[Agy Code],Tbl_Agencies[Agy Sort])</f>
        <v>080010</v>
      </c>
      <c r="J1205" s="2" t="str">
        <f>Tbl_BalanceHistory[[#This Row],[AgyCode]]&amp;": "&amp;Tbl_BalanceHistory[[#This Row],[Agency Name]]</f>
        <v>309: Virginia Innovation Partnership Authority</v>
      </c>
      <c r="K1205" s="1">
        <v>2023</v>
      </c>
      <c r="L1205" s="3">
        <v>534</v>
      </c>
      <c r="M1205" s="3" t="s">
        <v>82</v>
      </c>
      <c r="N1205" s="2" t="str">
        <f>Tbl_BalanceHistory[[#This Row],[ProgramCode]]&amp;": "&amp;Tbl_BalanceHistory[[#This Row],[Program Name]]</f>
        <v>534: Economic Development Services</v>
      </c>
      <c r="O1205" s="3" t="s">
        <v>886</v>
      </c>
      <c r="P1205" s="1" t="str">
        <f>IF(Tbl_BalanceHistory[[#This Row],[FundCode]]="0100","GF",IF(Tbl_BalanceHistory[[#This Row],[FundCode]]="01000","GF","Hi Ed / OCR"))</f>
        <v>GF</v>
      </c>
      <c r="Q1205" s="5">
        <v>47860006</v>
      </c>
      <c r="R1205" s="5">
        <v>47860006</v>
      </c>
      <c r="S1205" s="5">
        <v>0</v>
      </c>
      <c r="T1205" s="5">
        <v>0</v>
      </c>
      <c r="U1205" s="3" t="s">
        <v>2386</v>
      </c>
      <c r="V1205" s="5">
        <v>0</v>
      </c>
      <c r="W1205" s="5">
        <v>0</v>
      </c>
      <c r="X1205" s="5">
        <v>0</v>
      </c>
      <c r="Y1205" s="5">
        <v>0</v>
      </c>
      <c r="Z1205" s="5">
        <v>0</v>
      </c>
      <c r="AA1205" s="5">
        <v>0</v>
      </c>
      <c r="AB1205" s="2"/>
      <c r="AC1205" s="2"/>
      <c r="AD1205" s="2"/>
      <c r="AE1205" s="2" t="s">
        <v>2387</v>
      </c>
    </row>
    <row r="1206" spans="1:31" ht="30" x14ac:dyDescent="0.25">
      <c r="A1206" s="2" t="s">
        <v>333</v>
      </c>
      <c r="B1206" s="3">
        <v>6</v>
      </c>
      <c r="C1206" s="3">
        <v>309</v>
      </c>
      <c r="D1206" s="3" t="s">
        <v>367</v>
      </c>
      <c r="E1206" s="3" t="str">
        <f>_xlfn.XLOOKUP(Tbl_BalanceHistory[[#This Row],[RespAgy]],Tbl_Agencies[Agy Code],Tbl_Agencies[Agy Sort])</f>
        <v>080010</v>
      </c>
      <c r="F1206" s="2" t="str">
        <f>Tbl_BalanceHistory[[#This Row],[RespAgy]]&amp;": "&amp;Tbl_BalanceHistory[[#This Row],[RespAgency]]</f>
        <v>309: Virginia Innovation Partnership Authority</v>
      </c>
      <c r="G1206" s="3">
        <v>309</v>
      </c>
      <c r="H1206" s="3" t="s">
        <v>367</v>
      </c>
      <c r="I1206" s="3" t="str">
        <f>_xlfn.XLOOKUP(Tbl_BalanceHistory[[#This Row],[AgyCode]],Tbl_Agencies[Agy Code],Tbl_Agencies[Agy Sort])</f>
        <v>080010</v>
      </c>
      <c r="J1206" s="2" t="str">
        <f>Tbl_BalanceHistory[[#This Row],[AgyCode]]&amp;": "&amp;Tbl_BalanceHistory[[#This Row],[Agency Name]]</f>
        <v>309: Virginia Innovation Partnership Authority</v>
      </c>
      <c r="K1206" s="1">
        <v>2024</v>
      </c>
      <c r="L1206" s="3">
        <v>534</v>
      </c>
      <c r="M1206" s="3" t="s">
        <v>82</v>
      </c>
      <c r="N1206" s="2" t="str">
        <f>Tbl_BalanceHistory[[#This Row],[ProgramCode]]&amp;": "&amp;Tbl_BalanceHistory[[#This Row],[Program Name]]</f>
        <v>534: Economic Development Services</v>
      </c>
      <c r="O1206" s="3" t="s">
        <v>886</v>
      </c>
      <c r="P1206" s="1" t="str">
        <f>IF(Tbl_BalanceHistory[[#This Row],[FundCode]]="0100","GF",IF(Tbl_BalanceHistory[[#This Row],[FundCode]]="01000","GF","Hi Ed / OCR"))</f>
        <v>GF</v>
      </c>
      <c r="Q1206" s="5">
        <v>42486085</v>
      </c>
      <c r="R1206" s="5">
        <v>42486085</v>
      </c>
      <c r="S1206" s="5">
        <v>0</v>
      </c>
      <c r="T1206" s="5">
        <v>0</v>
      </c>
      <c r="U1206" s="3"/>
      <c r="V1206" s="5">
        <v>0</v>
      </c>
      <c r="W1206" s="5">
        <v>0</v>
      </c>
      <c r="X1206" s="5">
        <v>0</v>
      </c>
      <c r="Y1206" s="5">
        <v>0</v>
      </c>
      <c r="Z1206" s="5">
        <v>0</v>
      </c>
      <c r="AA1206" s="5">
        <v>0</v>
      </c>
      <c r="AB1206" s="2"/>
      <c r="AC1206" s="2"/>
      <c r="AD1206" s="2"/>
      <c r="AE1206" s="2"/>
    </row>
    <row r="1207" spans="1:31" ht="30" x14ac:dyDescent="0.25">
      <c r="A1207" s="2" t="s">
        <v>333</v>
      </c>
      <c r="B1207" s="3">
        <v>6</v>
      </c>
      <c r="C1207" s="3">
        <v>181</v>
      </c>
      <c r="D1207" s="3" t="s">
        <v>701</v>
      </c>
      <c r="E1207" s="3" t="str">
        <f>_xlfn.XLOOKUP(Tbl_BalanceHistory[[#This Row],[RespAgy]],Tbl_Agencies[Agy Code],Tbl_Agencies[Agy Sort])</f>
        <v>148200</v>
      </c>
      <c r="F1207" s="2" t="str">
        <f>Tbl_BalanceHistory[[#This Row],[RespAgy]]&amp;": "&amp;Tbl_BalanceHistory[[#This Row],[RespAgency]]</f>
        <v>181: Department of Labor and Industry</v>
      </c>
      <c r="G1207" s="3">
        <v>181</v>
      </c>
      <c r="H1207" s="3" t="s">
        <v>701</v>
      </c>
      <c r="I1207" s="3" t="str">
        <f>_xlfn.XLOOKUP(Tbl_BalanceHistory[[#This Row],[AgyCode]],Tbl_Agencies[Agy Code],Tbl_Agencies[Agy Sort])</f>
        <v>148200</v>
      </c>
      <c r="J1207" s="2" t="str">
        <f>Tbl_BalanceHistory[[#This Row],[AgyCode]]&amp;": "&amp;Tbl_BalanceHistory[[#This Row],[Agency Name]]</f>
        <v>181: Department of Labor and Industry</v>
      </c>
      <c r="K1207" s="1">
        <v>2014</v>
      </c>
      <c r="L1207" s="3">
        <v>534</v>
      </c>
      <c r="M1207" s="3" t="s">
        <v>82</v>
      </c>
      <c r="N1207" s="2" t="str">
        <f>Tbl_BalanceHistory[[#This Row],[ProgramCode]]&amp;": "&amp;Tbl_BalanceHistory[[#This Row],[Program Name]]</f>
        <v>534: Economic Development Services</v>
      </c>
      <c r="O1207" s="3" t="s">
        <v>1730</v>
      </c>
      <c r="P1207" s="1" t="str">
        <f>IF(Tbl_BalanceHistory[[#This Row],[FundCode]]="0100","GF",IF(Tbl_BalanceHistory[[#This Row],[FundCode]]="01000","GF","Hi Ed / OCR"))</f>
        <v>GF</v>
      </c>
      <c r="Q1207" s="5">
        <v>907546</v>
      </c>
      <c r="R1207" s="5">
        <v>906592.88</v>
      </c>
      <c r="S1207" s="5">
        <v>953</v>
      </c>
      <c r="T1207" s="5">
        <v>0</v>
      </c>
      <c r="U1207" s="3"/>
      <c r="V1207" s="5">
        <v>953</v>
      </c>
      <c r="W1207" s="5">
        <v>0</v>
      </c>
      <c r="X1207" s="5"/>
      <c r="Y1207" s="5"/>
      <c r="Z1207" s="5">
        <f>Tbl_BalanceHistory[[#This Row],[Discretionary Recommended - Pre 2022]]+Tbl_BalanceHistory[[#This Row],[Discretionary Balance Recommended: Policy]]+Tbl_BalanceHistory[[#This Row],[Discretionary Balance Recommended: Commitments]]</f>
        <v>0</v>
      </c>
      <c r="AA1207" s="5">
        <f>Tbl_BalanceHistory[[#This Row],[Discretionary Balance]]-Tbl_BalanceHistory[[#This Row],[Discretionary Reappropriation]]</f>
        <v>953</v>
      </c>
      <c r="AB1207" s="2"/>
      <c r="AC1207" s="2"/>
      <c r="AD1207" s="2"/>
      <c r="AE1207" s="2"/>
    </row>
    <row r="1208" spans="1:31" ht="45" x14ac:dyDescent="0.25">
      <c r="A1208" s="2" t="s">
        <v>333</v>
      </c>
      <c r="B1208" s="3">
        <v>6</v>
      </c>
      <c r="C1208" s="3">
        <v>181</v>
      </c>
      <c r="D1208" s="3" t="s">
        <v>701</v>
      </c>
      <c r="E1208" s="3" t="str">
        <f>_xlfn.XLOOKUP(Tbl_BalanceHistory[[#This Row],[RespAgy]],Tbl_Agencies[Agy Code],Tbl_Agencies[Agy Sort])</f>
        <v>148200</v>
      </c>
      <c r="F1208" s="2" t="str">
        <f>Tbl_BalanceHistory[[#This Row],[RespAgy]]&amp;": "&amp;Tbl_BalanceHistory[[#This Row],[RespAgency]]</f>
        <v>181: Department of Labor and Industry</v>
      </c>
      <c r="G1208" s="3">
        <v>181</v>
      </c>
      <c r="H1208" s="3" t="s">
        <v>701</v>
      </c>
      <c r="I1208" s="3" t="str">
        <f>_xlfn.XLOOKUP(Tbl_BalanceHistory[[#This Row],[AgyCode]],Tbl_Agencies[Agy Code],Tbl_Agencies[Agy Sort])</f>
        <v>148200</v>
      </c>
      <c r="J1208" s="2" t="str">
        <f>Tbl_BalanceHistory[[#This Row],[AgyCode]]&amp;": "&amp;Tbl_BalanceHistory[[#This Row],[Agency Name]]</f>
        <v>181: Department of Labor and Industry</v>
      </c>
      <c r="K1208" s="1">
        <v>2015</v>
      </c>
      <c r="L1208" s="3">
        <v>534</v>
      </c>
      <c r="M1208" s="3" t="s">
        <v>82</v>
      </c>
      <c r="N1208" s="2" t="str">
        <f>Tbl_BalanceHistory[[#This Row],[ProgramCode]]&amp;": "&amp;Tbl_BalanceHistory[[#This Row],[Program Name]]</f>
        <v>534: Economic Development Services</v>
      </c>
      <c r="O1208" s="3" t="s">
        <v>1730</v>
      </c>
      <c r="P1208" s="1" t="str">
        <f>IF(Tbl_BalanceHistory[[#This Row],[FundCode]]="0100","GF",IF(Tbl_BalanceHistory[[#This Row],[FundCode]]="01000","GF","Hi Ed / OCR"))</f>
        <v>GF</v>
      </c>
      <c r="Q1208" s="5">
        <v>935999</v>
      </c>
      <c r="R1208" s="5">
        <v>935991</v>
      </c>
      <c r="S1208" s="5">
        <v>7</v>
      </c>
      <c r="T1208" s="5">
        <v>0</v>
      </c>
      <c r="U1208" s="3"/>
      <c r="V1208" s="5">
        <v>7</v>
      </c>
      <c r="W1208" s="5">
        <v>0</v>
      </c>
      <c r="X1208" s="5"/>
      <c r="Y1208" s="5"/>
      <c r="Z1208" s="5">
        <f>Tbl_BalanceHistory[[#This Row],[Discretionary Recommended - Pre 2022]]+Tbl_BalanceHistory[[#This Row],[Discretionary Balance Recommended: Policy]]+Tbl_BalanceHistory[[#This Row],[Discretionary Balance Recommended: Commitments]]</f>
        <v>0</v>
      </c>
      <c r="AA1208" s="5">
        <f>Tbl_BalanceHistory[[#This Row],[Discretionary Balance]]-Tbl_BalanceHistory[[#This Row],[Discretionary Reappropriation]]</f>
        <v>7</v>
      </c>
      <c r="AB1208" s="2" t="s">
        <v>1875</v>
      </c>
      <c r="AC1208" s="2"/>
      <c r="AD1208" s="2"/>
      <c r="AE1208" s="2"/>
    </row>
    <row r="1209" spans="1:31" ht="195" x14ac:dyDescent="0.25">
      <c r="A1209" s="2" t="s">
        <v>333</v>
      </c>
      <c r="B1209" s="3">
        <v>6</v>
      </c>
      <c r="C1209" s="3">
        <v>181</v>
      </c>
      <c r="D1209" s="3" t="s">
        <v>701</v>
      </c>
      <c r="E1209" s="3" t="str">
        <f>_xlfn.XLOOKUP(Tbl_BalanceHistory[[#This Row],[RespAgy]],Tbl_Agencies[Agy Code],Tbl_Agencies[Agy Sort])</f>
        <v>148200</v>
      </c>
      <c r="F1209" s="2" t="str">
        <f>Tbl_BalanceHistory[[#This Row],[RespAgy]]&amp;": "&amp;Tbl_BalanceHistory[[#This Row],[RespAgency]]</f>
        <v>181: Department of Labor and Industry</v>
      </c>
      <c r="G1209" s="3">
        <v>181</v>
      </c>
      <c r="H1209" s="3" t="s">
        <v>701</v>
      </c>
      <c r="I1209" s="3" t="str">
        <f>_xlfn.XLOOKUP(Tbl_BalanceHistory[[#This Row],[AgyCode]],Tbl_Agencies[Agy Code],Tbl_Agencies[Agy Sort])</f>
        <v>148200</v>
      </c>
      <c r="J1209" s="2" t="str">
        <f>Tbl_BalanceHistory[[#This Row],[AgyCode]]&amp;": "&amp;Tbl_BalanceHistory[[#This Row],[Agency Name]]</f>
        <v>181: Department of Labor and Industry</v>
      </c>
      <c r="K1209" s="1">
        <v>2016</v>
      </c>
      <c r="L1209" s="3">
        <v>534</v>
      </c>
      <c r="M1209" s="3" t="s">
        <v>82</v>
      </c>
      <c r="N1209" s="2" t="str">
        <f>Tbl_BalanceHistory[[#This Row],[ProgramCode]]&amp;": "&amp;Tbl_BalanceHistory[[#This Row],[Program Name]]</f>
        <v>534: Economic Development Services</v>
      </c>
      <c r="O1209" s="3" t="s">
        <v>1730</v>
      </c>
      <c r="P1209" s="1" t="str">
        <f>IF(Tbl_BalanceHistory[[#This Row],[FundCode]]="0100","GF",IF(Tbl_BalanceHistory[[#This Row],[FundCode]]="01000","GF","Hi Ed / OCR"))</f>
        <v>GF</v>
      </c>
      <c r="Q1209" s="5">
        <v>1842830</v>
      </c>
      <c r="R1209" s="5">
        <v>1403804.97</v>
      </c>
      <c r="S1209" s="5">
        <v>439025</v>
      </c>
      <c r="T1209" s="5">
        <v>0</v>
      </c>
      <c r="U1209" s="3" t="s">
        <v>1876</v>
      </c>
      <c r="V1209" s="5">
        <v>439025</v>
      </c>
      <c r="W1209" s="5">
        <v>41349</v>
      </c>
      <c r="X1209" s="5"/>
      <c r="Y1209" s="5"/>
      <c r="Z1209" s="5">
        <f>Tbl_BalanceHistory[[#This Row],[Discretionary Recommended - Pre 2022]]+Tbl_BalanceHistory[[#This Row],[Discretionary Balance Recommended: Policy]]+Tbl_BalanceHistory[[#This Row],[Discretionary Balance Recommended: Commitments]]</f>
        <v>41349</v>
      </c>
      <c r="AA1209" s="5">
        <f>Tbl_BalanceHistory[[#This Row],[Discretionary Balance]]-Tbl_BalanceHistory[[#This Row],[Discretionary Reappropriation]]</f>
        <v>397676</v>
      </c>
      <c r="AB1209" s="2" t="s">
        <v>1877</v>
      </c>
      <c r="AC1209" s="2"/>
      <c r="AD1209" s="2"/>
      <c r="AE1209" s="2" t="s">
        <v>1878</v>
      </c>
    </row>
    <row r="1210" spans="1:31" ht="30" x14ac:dyDescent="0.25">
      <c r="A1210" s="2" t="s">
        <v>333</v>
      </c>
      <c r="B1210" s="3">
        <v>6</v>
      </c>
      <c r="C1210" s="3">
        <v>181</v>
      </c>
      <c r="D1210" s="3" t="s">
        <v>701</v>
      </c>
      <c r="E1210" s="3" t="str">
        <f>_xlfn.XLOOKUP(Tbl_BalanceHistory[[#This Row],[RespAgy]],Tbl_Agencies[Agy Code],Tbl_Agencies[Agy Sort])</f>
        <v>148200</v>
      </c>
      <c r="F1210" s="2" t="str">
        <f>Tbl_BalanceHistory[[#This Row],[RespAgy]]&amp;": "&amp;Tbl_BalanceHistory[[#This Row],[RespAgency]]</f>
        <v>181: Department of Labor and Industry</v>
      </c>
      <c r="G1210" s="3">
        <v>181</v>
      </c>
      <c r="H1210" s="3" t="s">
        <v>701</v>
      </c>
      <c r="I1210" s="3" t="str">
        <f>_xlfn.XLOOKUP(Tbl_BalanceHistory[[#This Row],[AgyCode]],Tbl_Agencies[Agy Code],Tbl_Agencies[Agy Sort])</f>
        <v>148200</v>
      </c>
      <c r="J1210" s="2" t="str">
        <f>Tbl_BalanceHistory[[#This Row],[AgyCode]]&amp;": "&amp;Tbl_BalanceHistory[[#This Row],[Agency Name]]</f>
        <v>181: Department of Labor and Industry</v>
      </c>
      <c r="K1210" s="1">
        <v>2017</v>
      </c>
      <c r="L1210" s="3">
        <v>534</v>
      </c>
      <c r="M1210" s="3" t="s">
        <v>82</v>
      </c>
      <c r="N1210" s="2" t="str">
        <f>Tbl_BalanceHistory[[#This Row],[ProgramCode]]&amp;": "&amp;Tbl_BalanceHistory[[#This Row],[Program Name]]</f>
        <v>534: Economic Development Services</v>
      </c>
      <c r="O1210" s="3" t="s">
        <v>886</v>
      </c>
      <c r="P1210" s="1" t="str">
        <f>IF(Tbl_BalanceHistory[[#This Row],[FundCode]]="0100","GF",IF(Tbl_BalanceHistory[[#This Row],[FundCode]]="01000","GF","Hi Ed / OCR"))</f>
        <v>GF</v>
      </c>
      <c r="Q1210" s="5">
        <v>1518624</v>
      </c>
      <c r="R1210" s="5">
        <v>1518623.5</v>
      </c>
      <c r="S1210" s="5">
        <v>0</v>
      </c>
      <c r="T1210" s="5">
        <v>0</v>
      </c>
      <c r="U1210" s="3"/>
      <c r="V1210" s="5">
        <v>0</v>
      </c>
      <c r="W1210" s="5">
        <v>0</v>
      </c>
      <c r="X1210" s="5"/>
      <c r="Y1210" s="5"/>
      <c r="Z1210" s="5">
        <f>Tbl_BalanceHistory[[#This Row],[Discretionary Recommended - Pre 2022]]+Tbl_BalanceHistory[[#This Row],[Discretionary Balance Recommended: Policy]]+Tbl_BalanceHistory[[#This Row],[Discretionary Balance Recommended: Commitments]]</f>
        <v>0</v>
      </c>
      <c r="AA1210" s="5">
        <f>Tbl_BalanceHistory[[#This Row],[Discretionary Balance]]-Tbl_BalanceHistory[[#This Row],[Discretionary Reappropriation]]</f>
        <v>0</v>
      </c>
      <c r="AB1210" s="2"/>
      <c r="AC1210" s="2"/>
      <c r="AD1210" s="2"/>
      <c r="AE1210" s="2"/>
    </row>
    <row r="1211" spans="1:31" ht="30" x14ac:dyDescent="0.25">
      <c r="A1211" s="2" t="s">
        <v>333</v>
      </c>
      <c r="B1211" s="3">
        <v>6</v>
      </c>
      <c r="C1211" s="3">
        <v>181</v>
      </c>
      <c r="D1211" s="3" t="s">
        <v>701</v>
      </c>
      <c r="E1211" s="3" t="str">
        <f>_xlfn.XLOOKUP(Tbl_BalanceHistory[[#This Row],[RespAgy]],Tbl_Agencies[Agy Code],Tbl_Agencies[Agy Sort])</f>
        <v>148200</v>
      </c>
      <c r="F1211" s="2" t="str">
        <f>Tbl_BalanceHistory[[#This Row],[RespAgy]]&amp;": "&amp;Tbl_BalanceHistory[[#This Row],[RespAgency]]</f>
        <v>181: Department of Labor and Industry</v>
      </c>
      <c r="G1211" s="3">
        <v>181</v>
      </c>
      <c r="H1211" s="3" t="s">
        <v>701</v>
      </c>
      <c r="I1211" s="3" t="str">
        <f>_xlfn.XLOOKUP(Tbl_BalanceHistory[[#This Row],[AgyCode]],Tbl_Agencies[Agy Code],Tbl_Agencies[Agy Sort])</f>
        <v>148200</v>
      </c>
      <c r="J1211" s="2" t="str">
        <f>Tbl_BalanceHistory[[#This Row],[AgyCode]]&amp;": "&amp;Tbl_BalanceHistory[[#This Row],[Agency Name]]</f>
        <v>181: Department of Labor and Industry</v>
      </c>
      <c r="K1211" s="1">
        <v>2018</v>
      </c>
      <c r="L1211" s="3">
        <v>534</v>
      </c>
      <c r="M1211" s="3" t="s">
        <v>82</v>
      </c>
      <c r="N1211" s="2" t="str">
        <f>Tbl_BalanceHistory[[#This Row],[ProgramCode]]&amp;": "&amp;Tbl_BalanceHistory[[#This Row],[Program Name]]</f>
        <v>534: Economic Development Services</v>
      </c>
      <c r="O1211" s="3" t="s">
        <v>886</v>
      </c>
      <c r="P1211" s="1" t="str">
        <f>IF(Tbl_BalanceHistory[[#This Row],[FundCode]]="0100","GF",IF(Tbl_BalanceHistory[[#This Row],[FundCode]]="01000","GF","Hi Ed / OCR"))</f>
        <v>GF</v>
      </c>
      <c r="Q1211" s="5">
        <v>1650819</v>
      </c>
      <c r="R1211" s="5">
        <v>1650819</v>
      </c>
      <c r="S1211" s="5">
        <v>0</v>
      </c>
      <c r="T1211" s="5">
        <v>0</v>
      </c>
      <c r="U1211" s="3"/>
      <c r="V1211" s="5">
        <v>0</v>
      </c>
      <c r="W1211" s="5">
        <v>0</v>
      </c>
      <c r="X1211" s="5"/>
      <c r="Y1211" s="5"/>
      <c r="Z1211" s="5">
        <f>Tbl_BalanceHistory[[#This Row],[Discretionary Recommended - Pre 2022]]+Tbl_BalanceHistory[[#This Row],[Discretionary Balance Recommended: Policy]]+Tbl_BalanceHistory[[#This Row],[Discretionary Balance Recommended: Commitments]]</f>
        <v>0</v>
      </c>
      <c r="AA1211" s="5">
        <f>Tbl_BalanceHistory[[#This Row],[Discretionary Balance]]-Tbl_BalanceHistory[[#This Row],[Discretionary Reappropriation]]</f>
        <v>0</v>
      </c>
      <c r="AB1211" s="2"/>
      <c r="AC1211" s="2"/>
      <c r="AD1211" s="2"/>
      <c r="AE1211" s="2"/>
    </row>
    <row r="1212" spans="1:31" ht="30" x14ac:dyDescent="0.25">
      <c r="A1212" s="2" t="s">
        <v>333</v>
      </c>
      <c r="B1212" s="3">
        <v>6</v>
      </c>
      <c r="C1212" s="3">
        <v>181</v>
      </c>
      <c r="D1212" s="3" t="s">
        <v>701</v>
      </c>
      <c r="E1212" s="3" t="str">
        <f>_xlfn.XLOOKUP(Tbl_BalanceHistory[[#This Row],[RespAgy]],Tbl_Agencies[Agy Code],Tbl_Agencies[Agy Sort])</f>
        <v>148200</v>
      </c>
      <c r="F1212" s="2" t="str">
        <f>Tbl_BalanceHistory[[#This Row],[RespAgy]]&amp;": "&amp;Tbl_BalanceHistory[[#This Row],[RespAgency]]</f>
        <v>181: Department of Labor and Industry</v>
      </c>
      <c r="G1212" s="3">
        <v>181</v>
      </c>
      <c r="H1212" s="3" t="s">
        <v>701</v>
      </c>
      <c r="I1212" s="3" t="str">
        <f>_xlfn.XLOOKUP(Tbl_BalanceHistory[[#This Row],[AgyCode]],Tbl_Agencies[Agy Code],Tbl_Agencies[Agy Sort])</f>
        <v>148200</v>
      </c>
      <c r="J1212" s="2" t="str">
        <f>Tbl_BalanceHistory[[#This Row],[AgyCode]]&amp;": "&amp;Tbl_BalanceHistory[[#This Row],[Agency Name]]</f>
        <v>181: Department of Labor and Industry</v>
      </c>
      <c r="K1212" s="1">
        <v>2019</v>
      </c>
      <c r="L1212" s="3">
        <v>534</v>
      </c>
      <c r="M1212" s="3" t="s">
        <v>82</v>
      </c>
      <c r="N1212" s="2" t="str">
        <f>Tbl_BalanceHistory[[#This Row],[ProgramCode]]&amp;": "&amp;Tbl_BalanceHistory[[#This Row],[Program Name]]</f>
        <v>534: Economic Development Services</v>
      </c>
      <c r="O1212" s="3" t="s">
        <v>886</v>
      </c>
      <c r="P1212" s="1" t="str">
        <f>IF(Tbl_BalanceHistory[[#This Row],[FundCode]]="0100","GF",IF(Tbl_BalanceHistory[[#This Row],[FundCode]]="01000","GF","Hi Ed / OCR"))</f>
        <v>GF</v>
      </c>
      <c r="Q1212" s="5">
        <v>1624046</v>
      </c>
      <c r="R1212" s="5">
        <v>1624046</v>
      </c>
      <c r="S1212" s="5">
        <v>0</v>
      </c>
      <c r="T1212" s="5">
        <v>0</v>
      </c>
      <c r="U1212" s="3"/>
      <c r="V1212" s="5">
        <v>0</v>
      </c>
      <c r="W1212" s="5">
        <v>0</v>
      </c>
      <c r="X1212" s="5"/>
      <c r="Y1212" s="5"/>
      <c r="Z1212" s="5">
        <f>Tbl_BalanceHistory[[#This Row],[Discretionary Recommended - Pre 2022]]+Tbl_BalanceHistory[[#This Row],[Discretionary Balance Recommended: Policy]]+Tbl_BalanceHistory[[#This Row],[Discretionary Balance Recommended: Commitments]]</f>
        <v>0</v>
      </c>
      <c r="AA1212" s="5">
        <f>Tbl_BalanceHistory[[#This Row],[Discretionary Balance]]-Tbl_BalanceHistory[[#This Row],[Discretionary Reappropriation]]</f>
        <v>0</v>
      </c>
      <c r="AB1212" s="2"/>
      <c r="AC1212" s="2"/>
      <c r="AD1212" s="2"/>
      <c r="AE1212" s="2"/>
    </row>
    <row r="1213" spans="1:31" ht="30" x14ac:dyDescent="0.25">
      <c r="A1213" s="2" t="s">
        <v>333</v>
      </c>
      <c r="B1213" s="3">
        <v>6</v>
      </c>
      <c r="C1213" s="3">
        <v>181</v>
      </c>
      <c r="D1213" s="3" t="s">
        <v>701</v>
      </c>
      <c r="E1213" s="3" t="str">
        <f>_xlfn.XLOOKUP(Tbl_BalanceHistory[[#This Row],[RespAgy]],Tbl_Agencies[Agy Code],Tbl_Agencies[Agy Sort])</f>
        <v>148200</v>
      </c>
      <c r="F1213" s="2" t="str">
        <f>Tbl_BalanceHistory[[#This Row],[RespAgy]]&amp;": "&amp;Tbl_BalanceHistory[[#This Row],[RespAgency]]</f>
        <v>181: Department of Labor and Industry</v>
      </c>
      <c r="G1213" s="3">
        <v>181</v>
      </c>
      <c r="H1213" s="3" t="s">
        <v>701</v>
      </c>
      <c r="I1213" s="3" t="str">
        <f>_xlfn.XLOOKUP(Tbl_BalanceHistory[[#This Row],[AgyCode]],Tbl_Agencies[Agy Code],Tbl_Agencies[Agy Sort])</f>
        <v>148200</v>
      </c>
      <c r="J1213" s="2" t="str">
        <f>Tbl_BalanceHistory[[#This Row],[AgyCode]]&amp;": "&amp;Tbl_BalanceHistory[[#This Row],[Agency Name]]</f>
        <v>181: Department of Labor and Industry</v>
      </c>
      <c r="K1213" s="1">
        <v>2020</v>
      </c>
      <c r="L1213" s="3">
        <v>534</v>
      </c>
      <c r="M1213" s="3" t="s">
        <v>82</v>
      </c>
      <c r="N1213" s="2" t="str">
        <f>Tbl_BalanceHistory[[#This Row],[ProgramCode]]&amp;": "&amp;Tbl_BalanceHistory[[#This Row],[Program Name]]</f>
        <v>534: Economic Development Services</v>
      </c>
      <c r="O1213" s="3" t="s">
        <v>886</v>
      </c>
      <c r="P1213" s="1" t="str">
        <f>IF(Tbl_BalanceHistory[[#This Row],[FundCode]]="0100","GF",IF(Tbl_BalanceHistory[[#This Row],[FundCode]]="01000","GF","Hi Ed / OCR"))</f>
        <v>GF</v>
      </c>
      <c r="Q1213" s="5">
        <v>1874054</v>
      </c>
      <c r="R1213" s="5">
        <v>1624054</v>
      </c>
      <c r="S1213" s="5">
        <v>250000</v>
      </c>
      <c r="T1213" s="5">
        <v>0</v>
      </c>
      <c r="U1213" s="3"/>
      <c r="V1213" s="5">
        <v>250000</v>
      </c>
      <c r="W1213" s="5">
        <v>0</v>
      </c>
      <c r="X1213" s="5"/>
      <c r="Y1213" s="5"/>
      <c r="Z1213" s="5">
        <f>Tbl_BalanceHistory[[#This Row],[Discretionary Recommended - Pre 2022]]+Tbl_BalanceHistory[[#This Row],[Discretionary Balance Recommended: Policy]]+Tbl_BalanceHistory[[#This Row],[Discretionary Balance Recommended: Commitments]]</f>
        <v>0</v>
      </c>
      <c r="AA1213" s="5">
        <f>Tbl_BalanceHistory[[#This Row],[Discretionary Balance]]-Tbl_BalanceHistory[[#This Row],[Discretionary Reappropriation]]</f>
        <v>250000</v>
      </c>
      <c r="AB1213" s="2"/>
      <c r="AC1213" s="2"/>
      <c r="AD1213" s="2"/>
      <c r="AE1213" s="2"/>
    </row>
    <row r="1214" spans="1:31" ht="75" x14ac:dyDescent="0.25">
      <c r="A1214" s="2" t="s">
        <v>333</v>
      </c>
      <c r="B1214" s="3">
        <v>6</v>
      </c>
      <c r="C1214" s="3">
        <v>181</v>
      </c>
      <c r="D1214" s="3" t="s">
        <v>701</v>
      </c>
      <c r="E1214" s="3" t="str">
        <f>_xlfn.XLOOKUP(Tbl_BalanceHistory[[#This Row],[RespAgy]],Tbl_Agencies[Agy Code],Tbl_Agencies[Agy Sort])</f>
        <v>148200</v>
      </c>
      <c r="F1214" s="2" t="str">
        <f>Tbl_BalanceHistory[[#This Row],[RespAgy]]&amp;": "&amp;Tbl_BalanceHistory[[#This Row],[RespAgency]]</f>
        <v>181: Department of Labor and Industry</v>
      </c>
      <c r="G1214" s="3">
        <v>181</v>
      </c>
      <c r="H1214" s="3" t="s">
        <v>701</v>
      </c>
      <c r="I1214" s="3" t="str">
        <f>_xlfn.XLOOKUP(Tbl_BalanceHistory[[#This Row],[AgyCode]],Tbl_Agencies[Agy Code],Tbl_Agencies[Agy Sort])</f>
        <v>148200</v>
      </c>
      <c r="J1214" s="2" t="str">
        <f>Tbl_BalanceHistory[[#This Row],[AgyCode]]&amp;": "&amp;Tbl_BalanceHistory[[#This Row],[Agency Name]]</f>
        <v>181: Department of Labor and Industry</v>
      </c>
      <c r="K1214" s="1">
        <v>2014</v>
      </c>
      <c r="L1214" s="3">
        <v>552</v>
      </c>
      <c r="M1214" s="3" t="s">
        <v>232</v>
      </c>
      <c r="N1214" s="2" t="str">
        <f>Tbl_BalanceHistory[[#This Row],[ProgramCode]]&amp;": "&amp;Tbl_BalanceHistory[[#This Row],[Program Name]]</f>
        <v>552: Regulation of Business Practices</v>
      </c>
      <c r="O1214" s="3" t="s">
        <v>1730</v>
      </c>
      <c r="P1214" s="1" t="str">
        <f>IF(Tbl_BalanceHistory[[#This Row],[FundCode]]="0100","GF",IF(Tbl_BalanceHistory[[#This Row],[FundCode]]="01000","GF","Hi Ed / OCR"))</f>
        <v>GF</v>
      </c>
      <c r="Q1214" s="5">
        <v>740504</v>
      </c>
      <c r="R1214" s="5">
        <v>641679.21</v>
      </c>
      <c r="S1214" s="5">
        <v>98824</v>
      </c>
      <c r="T1214" s="5">
        <v>0</v>
      </c>
      <c r="U1214" s="3"/>
      <c r="V1214" s="5">
        <v>98824</v>
      </c>
      <c r="W1214" s="5">
        <v>23806</v>
      </c>
      <c r="X1214" s="5"/>
      <c r="Y1214" s="5"/>
      <c r="Z1214" s="5">
        <f>Tbl_BalanceHistory[[#This Row],[Discretionary Recommended - Pre 2022]]+Tbl_BalanceHistory[[#This Row],[Discretionary Balance Recommended: Policy]]+Tbl_BalanceHistory[[#This Row],[Discretionary Balance Recommended: Commitments]]</f>
        <v>23806</v>
      </c>
      <c r="AA1214" s="5">
        <f>Tbl_BalanceHistory[[#This Row],[Discretionary Balance]]-Tbl_BalanceHistory[[#This Row],[Discretionary Reappropriation]]</f>
        <v>75018</v>
      </c>
      <c r="AB1214" s="2" t="s">
        <v>1879</v>
      </c>
      <c r="AC1214" s="2"/>
      <c r="AD1214" s="2"/>
      <c r="AE1214" s="2"/>
    </row>
    <row r="1215" spans="1:31" ht="45" x14ac:dyDescent="0.25">
      <c r="A1215" s="2" t="s">
        <v>333</v>
      </c>
      <c r="B1215" s="3">
        <v>6</v>
      </c>
      <c r="C1215" s="3">
        <v>181</v>
      </c>
      <c r="D1215" s="3" t="s">
        <v>701</v>
      </c>
      <c r="E1215" s="3" t="str">
        <f>_xlfn.XLOOKUP(Tbl_BalanceHistory[[#This Row],[RespAgy]],Tbl_Agencies[Agy Code],Tbl_Agencies[Agy Sort])</f>
        <v>148200</v>
      </c>
      <c r="F1215" s="2" t="str">
        <f>Tbl_BalanceHistory[[#This Row],[RespAgy]]&amp;": "&amp;Tbl_BalanceHistory[[#This Row],[RespAgency]]</f>
        <v>181: Department of Labor and Industry</v>
      </c>
      <c r="G1215" s="3">
        <v>181</v>
      </c>
      <c r="H1215" s="3" t="s">
        <v>701</v>
      </c>
      <c r="I1215" s="3" t="str">
        <f>_xlfn.XLOOKUP(Tbl_BalanceHistory[[#This Row],[AgyCode]],Tbl_Agencies[Agy Code],Tbl_Agencies[Agy Sort])</f>
        <v>148200</v>
      </c>
      <c r="J1215" s="2" t="str">
        <f>Tbl_BalanceHistory[[#This Row],[AgyCode]]&amp;": "&amp;Tbl_BalanceHistory[[#This Row],[Agency Name]]</f>
        <v>181: Department of Labor and Industry</v>
      </c>
      <c r="K1215" s="1">
        <v>2015</v>
      </c>
      <c r="L1215" s="3">
        <v>552</v>
      </c>
      <c r="M1215" s="3" t="s">
        <v>232</v>
      </c>
      <c r="N1215" s="2" t="str">
        <f>Tbl_BalanceHistory[[#This Row],[ProgramCode]]&amp;": "&amp;Tbl_BalanceHistory[[#This Row],[Program Name]]</f>
        <v>552: Regulation of Business Practices</v>
      </c>
      <c r="O1215" s="3" t="s">
        <v>1730</v>
      </c>
      <c r="P1215" s="1" t="str">
        <f>IF(Tbl_BalanceHistory[[#This Row],[FundCode]]="0100","GF",IF(Tbl_BalanceHistory[[#This Row],[FundCode]]="01000","GF","Hi Ed / OCR"))</f>
        <v>GF</v>
      </c>
      <c r="Q1215" s="5">
        <v>878901</v>
      </c>
      <c r="R1215" s="5">
        <v>878857</v>
      </c>
      <c r="S1215" s="5">
        <v>43</v>
      </c>
      <c r="T1215" s="5">
        <v>0</v>
      </c>
      <c r="U1215" s="3"/>
      <c r="V1215" s="5">
        <v>43</v>
      </c>
      <c r="W1215" s="5">
        <v>0</v>
      </c>
      <c r="X1215" s="5"/>
      <c r="Y1215" s="5"/>
      <c r="Z1215" s="5">
        <f>Tbl_BalanceHistory[[#This Row],[Discretionary Recommended - Pre 2022]]+Tbl_BalanceHistory[[#This Row],[Discretionary Balance Recommended: Policy]]+Tbl_BalanceHistory[[#This Row],[Discretionary Balance Recommended: Commitments]]</f>
        <v>0</v>
      </c>
      <c r="AA1215" s="5">
        <f>Tbl_BalanceHistory[[#This Row],[Discretionary Balance]]-Tbl_BalanceHistory[[#This Row],[Discretionary Reappropriation]]</f>
        <v>43</v>
      </c>
      <c r="AB1215" s="2" t="s">
        <v>1875</v>
      </c>
      <c r="AC1215" s="2"/>
      <c r="AD1215" s="2"/>
      <c r="AE1215" s="2"/>
    </row>
    <row r="1216" spans="1:31" ht="30" x14ac:dyDescent="0.25">
      <c r="A1216" s="2" t="s">
        <v>333</v>
      </c>
      <c r="B1216" s="3">
        <v>6</v>
      </c>
      <c r="C1216" s="3">
        <v>181</v>
      </c>
      <c r="D1216" s="3" t="s">
        <v>701</v>
      </c>
      <c r="E1216" s="3" t="str">
        <f>_xlfn.XLOOKUP(Tbl_BalanceHistory[[#This Row],[RespAgy]],Tbl_Agencies[Agy Code],Tbl_Agencies[Agy Sort])</f>
        <v>148200</v>
      </c>
      <c r="F1216" s="2" t="str">
        <f>Tbl_BalanceHistory[[#This Row],[RespAgy]]&amp;": "&amp;Tbl_BalanceHistory[[#This Row],[RespAgency]]</f>
        <v>181: Department of Labor and Industry</v>
      </c>
      <c r="G1216" s="3">
        <v>181</v>
      </c>
      <c r="H1216" s="3" t="s">
        <v>701</v>
      </c>
      <c r="I1216" s="3" t="str">
        <f>_xlfn.XLOOKUP(Tbl_BalanceHistory[[#This Row],[AgyCode]],Tbl_Agencies[Agy Code],Tbl_Agencies[Agy Sort])</f>
        <v>148200</v>
      </c>
      <c r="J1216" s="2" t="str">
        <f>Tbl_BalanceHistory[[#This Row],[AgyCode]]&amp;": "&amp;Tbl_BalanceHistory[[#This Row],[Agency Name]]</f>
        <v>181: Department of Labor and Industry</v>
      </c>
      <c r="K1216" s="1">
        <v>2016</v>
      </c>
      <c r="L1216" s="3">
        <v>552</v>
      </c>
      <c r="M1216" s="3" t="s">
        <v>232</v>
      </c>
      <c r="N1216" s="2" t="str">
        <f>Tbl_BalanceHistory[[#This Row],[ProgramCode]]&amp;": "&amp;Tbl_BalanceHistory[[#This Row],[Program Name]]</f>
        <v>552: Regulation of Business Practices</v>
      </c>
      <c r="O1216" s="3" t="s">
        <v>1730</v>
      </c>
      <c r="P1216" s="1" t="str">
        <f>IF(Tbl_BalanceHistory[[#This Row],[FundCode]]="0100","GF",IF(Tbl_BalanceHistory[[#This Row],[FundCode]]="01000","GF","Hi Ed / OCR"))</f>
        <v>GF</v>
      </c>
      <c r="Q1216" s="5">
        <v>929762</v>
      </c>
      <c r="R1216" s="5">
        <v>929736.75</v>
      </c>
      <c r="S1216" s="5">
        <v>25</v>
      </c>
      <c r="T1216" s="5">
        <v>0</v>
      </c>
      <c r="U1216" s="3"/>
      <c r="V1216" s="5">
        <v>25</v>
      </c>
      <c r="W1216" s="5">
        <v>0</v>
      </c>
      <c r="X1216" s="5"/>
      <c r="Y1216" s="5"/>
      <c r="Z1216" s="5">
        <f>Tbl_BalanceHistory[[#This Row],[Discretionary Recommended - Pre 2022]]+Tbl_BalanceHistory[[#This Row],[Discretionary Balance Recommended: Policy]]+Tbl_BalanceHistory[[#This Row],[Discretionary Balance Recommended: Commitments]]</f>
        <v>0</v>
      </c>
      <c r="AA1216" s="5">
        <f>Tbl_BalanceHistory[[#This Row],[Discretionary Balance]]-Tbl_BalanceHistory[[#This Row],[Discretionary Reappropriation]]</f>
        <v>25</v>
      </c>
      <c r="AB1216" s="2" t="s">
        <v>1880</v>
      </c>
      <c r="AC1216" s="2"/>
      <c r="AD1216" s="2"/>
      <c r="AE1216" s="2" t="s">
        <v>1880</v>
      </c>
    </row>
    <row r="1217" spans="1:31" ht="30" x14ac:dyDescent="0.25">
      <c r="A1217" s="2" t="s">
        <v>333</v>
      </c>
      <c r="B1217" s="3">
        <v>6</v>
      </c>
      <c r="C1217" s="3">
        <v>181</v>
      </c>
      <c r="D1217" s="3" t="s">
        <v>701</v>
      </c>
      <c r="E1217" s="3" t="str">
        <f>_xlfn.XLOOKUP(Tbl_BalanceHistory[[#This Row],[RespAgy]],Tbl_Agencies[Agy Code],Tbl_Agencies[Agy Sort])</f>
        <v>148200</v>
      </c>
      <c r="F1217" s="2" t="str">
        <f>Tbl_BalanceHistory[[#This Row],[RespAgy]]&amp;": "&amp;Tbl_BalanceHistory[[#This Row],[RespAgency]]</f>
        <v>181: Department of Labor and Industry</v>
      </c>
      <c r="G1217" s="3">
        <v>181</v>
      </c>
      <c r="H1217" s="3" t="s">
        <v>701</v>
      </c>
      <c r="I1217" s="3" t="str">
        <f>_xlfn.XLOOKUP(Tbl_BalanceHistory[[#This Row],[AgyCode]],Tbl_Agencies[Agy Code],Tbl_Agencies[Agy Sort])</f>
        <v>148200</v>
      </c>
      <c r="J1217" s="2" t="str">
        <f>Tbl_BalanceHistory[[#This Row],[AgyCode]]&amp;": "&amp;Tbl_BalanceHistory[[#This Row],[Agency Name]]</f>
        <v>181: Department of Labor and Industry</v>
      </c>
      <c r="K1217" s="1">
        <v>2017</v>
      </c>
      <c r="L1217" s="3">
        <v>552</v>
      </c>
      <c r="M1217" s="3" t="s">
        <v>232</v>
      </c>
      <c r="N1217" s="2" t="str">
        <f>Tbl_BalanceHistory[[#This Row],[ProgramCode]]&amp;": "&amp;Tbl_BalanceHistory[[#This Row],[Program Name]]</f>
        <v>552: Regulation of Business Practices</v>
      </c>
      <c r="O1217" s="3" t="s">
        <v>886</v>
      </c>
      <c r="P1217" s="1" t="str">
        <f>IF(Tbl_BalanceHistory[[#This Row],[FundCode]]="0100","GF",IF(Tbl_BalanceHistory[[#This Row],[FundCode]]="01000","GF","Hi Ed / OCR"))</f>
        <v>GF</v>
      </c>
      <c r="Q1217" s="5">
        <v>770119</v>
      </c>
      <c r="R1217" s="5">
        <v>770118.94</v>
      </c>
      <c r="S1217" s="5">
        <v>0</v>
      </c>
      <c r="T1217" s="5">
        <v>0</v>
      </c>
      <c r="U1217" s="3"/>
      <c r="V1217" s="5">
        <v>0</v>
      </c>
      <c r="W1217" s="5">
        <v>0</v>
      </c>
      <c r="X1217" s="5"/>
      <c r="Y1217" s="5"/>
      <c r="Z1217" s="5">
        <f>Tbl_BalanceHistory[[#This Row],[Discretionary Recommended - Pre 2022]]+Tbl_BalanceHistory[[#This Row],[Discretionary Balance Recommended: Policy]]+Tbl_BalanceHistory[[#This Row],[Discretionary Balance Recommended: Commitments]]</f>
        <v>0</v>
      </c>
      <c r="AA1217" s="5">
        <f>Tbl_BalanceHistory[[#This Row],[Discretionary Balance]]-Tbl_BalanceHistory[[#This Row],[Discretionary Reappropriation]]</f>
        <v>0</v>
      </c>
      <c r="AB1217" s="2"/>
      <c r="AC1217" s="2"/>
      <c r="AD1217" s="2"/>
      <c r="AE1217" s="2"/>
    </row>
    <row r="1218" spans="1:31" ht="30" x14ac:dyDescent="0.25">
      <c r="A1218" s="2" t="s">
        <v>333</v>
      </c>
      <c r="B1218" s="3">
        <v>6</v>
      </c>
      <c r="C1218" s="3">
        <v>181</v>
      </c>
      <c r="D1218" s="3" t="s">
        <v>701</v>
      </c>
      <c r="E1218" s="3" t="str">
        <f>_xlfn.XLOOKUP(Tbl_BalanceHistory[[#This Row],[RespAgy]],Tbl_Agencies[Agy Code],Tbl_Agencies[Agy Sort])</f>
        <v>148200</v>
      </c>
      <c r="F1218" s="2" t="str">
        <f>Tbl_BalanceHistory[[#This Row],[RespAgy]]&amp;": "&amp;Tbl_BalanceHistory[[#This Row],[RespAgency]]</f>
        <v>181: Department of Labor and Industry</v>
      </c>
      <c r="G1218" s="3">
        <v>181</v>
      </c>
      <c r="H1218" s="3" t="s">
        <v>701</v>
      </c>
      <c r="I1218" s="3" t="str">
        <f>_xlfn.XLOOKUP(Tbl_BalanceHistory[[#This Row],[AgyCode]],Tbl_Agencies[Agy Code],Tbl_Agencies[Agy Sort])</f>
        <v>148200</v>
      </c>
      <c r="J1218" s="2" t="str">
        <f>Tbl_BalanceHistory[[#This Row],[AgyCode]]&amp;": "&amp;Tbl_BalanceHistory[[#This Row],[Agency Name]]</f>
        <v>181: Department of Labor and Industry</v>
      </c>
      <c r="K1218" s="1">
        <v>2018</v>
      </c>
      <c r="L1218" s="3">
        <v>552</v>
      </c>
      <c r="M1218" s="3" t="s">
        <v>232</v>
      </c>
      <c r="N1218" s="2" t="str">
        <f>Tbl_BalanceHistory[[#This Row],[ProgramCode]]&amp;": "&amp;Tbl_BalanceHistory[[#This Row],[Program Name]]</f>
        <v>552: Regulation of Business Practices</v>
      </c>
      <c r="O1218" s="3" t="s">
        <v>886</v>
      </c>
      <c r="P1218" s="1" t="str">
        <f>IF(Tbl_BalanceHistory[[#This Row],[FundCode]]="0100","GF",IF(Tbl_BalanceHistory[[#This Row],[FundCode]]="01000","GF","Hi Ed / OCR"))</f>
        <v>GF</v>
      </c>
      <c r="Q1218" s="5">
        <v>855371</v>
      </c>
      <c r="R1218" s="5">
        <v>855371</v>
      </c>
      <c r="S1218" s="5">
        <v>0</v>
      </c>
      <c r="T1218" s="5">
        <v>0</v>
      </c>
      <c r="U1218" s="3"/>
      <c r="V1218" s="5">
        <v>0</v>
      </c>
      <c r="W1218" s="5">
        <v>0</v>
      </c>
      <c r="X1218" s="5"/>
      <c r="Y1218" s="5"/>
      <c r="Z1218" s="5">
        <f>Tbl_BalanceHistory[[#This Row],[Discretionary Recommended - Pre 2022]]+Tbl_BalanceHistory[[#This Row],[Discretionary Balance Recommended: Policy]]+Tbl_BalanceHistory[[#This Row],[Discretionary Balance Recommended: Commitments]]</f>
        <v>0</v>
      </c>
      <c r="AA1218" s="5">
        <f>Tbl_BalanceHistory[[#This Row],[Discretionary Balance]]-Tbl_BalanceHistory[[#This Row],[Discretionary Reappropriation]]</f>
        <v>0</v>
      </c>
      <c r="AB1218" s="2"/>
      <c r="AC1218" s="2"/>
      <c r="AD1218" s="2"/>
      <c r="AE1218" s="2"/>
    </row>
    <row r="1219" spans="1:31" ht="30" x14ac:dyDescent="0.25">
      <c r="A1219" s="2" t="s">
        <v>333</v>
      </c>
      <c r="B1219" s="3">
        <v>6</v>
      </c>
      <c r="C1219" s="3">
        <v>181</v>
      </c>
      <c r="D1219" s="3" t="s">
        <v>701</v>
      </c>
      <c r="E1219" s="3" t="str">
        <f>_xlfn.XLOOKUP(Tbl_BalanceHistory[[#This Row],[RespAgy]],Tbl_Agencies[Agy Code],Tbl_Agencies[Agy Sort])</f>
        <v>148200</v>
      </c>
      <c r="F1219" s="2" t="str">
        <f>Tbl_BalanceHistory[[#This Row],[RespAgy]]&amp;": "&amp;Tbl_BalanceHistory[[#This Row],[RespAgency]]</f>
        <v>181: Department of Labor and Industry</v>
      </c>
      <c r="G1219" s="3">
        <v>181</v>
      </c>
      <c r="H1219" s="3" t="s">
        <v>701</v>
      </c>
      <c r="I1219" s="3" t="str">
        <f>_xlfn.XLOOKUP(Tbl_BalanceHistory[[#This Row],[AgyCode]],Tbl_Agencies[Agy Code],Tbl_Agencies[Agy Sort])</f>
        <v>148200</v>
      </c>
      <c r="J1219" s="2" t="str">
        <f>Tbl_BalanceHistory[[#This Row],[AgyCode]]&amp;": "&amp;Tbl_BalanceHistory[[#This Row],[Agency Name]]</f>
        <v>181: Department of Labor and Industry</v>
      </c>
      <c r="K1219" s="1">
        <v>2019</v>
      </c>
      <c r="L1219" s="3">
        <v>552</v>
      </c>
      <c r="M1219" s="3" t="s">
        <v>232</v>
      </c>
      <c r="N1219" s="2" t="str">
        <f>Tbl_BalanceHistory[[#This Row],[ProgramCode]]&amp;": "&amp;Tbl_BalanceHistory[[#This Row],[Program Name]]</f>
        <v>552: Regulation of Business Practices</v>
      </c>
      <c r="O1219" s="3" t="s">
        <v>886</v>
      </c>
      <c r="P1219" s="1" t="str">
        <f>IF(Tbl_BalanceHistory[[#This Row],[FundCode]]="0100","GF",IF(Tbl_BalanceHistory[[#This Row],[FundCode]]="01000","GF","Hi Ed / OCR"))</f>
        <v>GF</v>
      </c>
      <c r="Q1219" s="5">
        <v>806331</v>
      </c>
      <c r="R1219" s="5">
        <v>806331</v>
      </c>
      <c r="S1219" s="5">
        <v>0</v>
      </c>
      <c r="T1219" s="5">
        <v>0</v>
      </c>
      <c r="U1219" s="3"/>
      <c r="V1219" s="5">
        <v>0</v>
      </c>
      <c r="W1219" s="5">
        <v>0</v>
      </c>
      <c r="X1219" s="5"/>
      <c r="Y1219" s="5"/>
      <c r="Z1219" s="5">
        <f>Tbl_BalanceHistory[[#This Row],[Discretionary Recommended - Pre 2022]]+Tbl_BalanceHistory[[#This Row],[Discretionary Balance Recommended: Policy]]+Tbl_BalanceHistory[[#This Row],[Discretionary Balance Recommended: Commitments]]</f>
        <v>0</v>
      </c>
      <c r="AA1219" s="5">
        <f>Tbl_BalanceHistory[[#This Row],[Discretionary Balance]]-Tbl_BalanceHistory[[#This Row],[Discretionary Reappropriation]]</f>
        <v>0</v>
      </c>
      <c r="AB1219" s="2"/>
      <c r="AC1219" s="2"/>
      <c r="AD1219" s="2"/>
      <c r="AE1219" s="2"/>
    </row>
    <row r="1220" spans="1:31" ht="30" x14ac:dyDescent="0.25">
      <c r="A1220" s="2" t="s">
        <v>333</v>
      </c>
      <c r="B1220" s="3">
        <v>6</v>
      </c>
      <c r="C1220" s="3">
        <v>181</v>
      </c>
      <c r="D1220" s="3" t="s">
        <v>701</v>
      </c>
      <c r="E1220" s="3" t="str">
        <f>_xlfn.XLOOKUP(Tbl_BalanceHistory[[#This Row],[RespAgy]],Tbl_Agencies[Agy Code],Tbl_Agencies[Agy Sort])</f>
        <v>148200</v>
      </c>
      <c r="F1220" s="2" t="str">
        <f>Tbl_BalanceHistory[[#This Row],[RespAgy]]&amp;": "&amp;Tbl_BalanceHistory[[#This Row],[RespAgency]]</f>
        <v>181: Department of Labor and Industry</v>
      </c>
      <c r="G1220" s="3">
        <v>181</v>
      </c>
      <c r="H1220" s="3" t="s">
        <v>701</v>
      </c>
      <c r="I1220" s="3" t="str">
        <f>_xlfn.XLOOKUP(Tbl_BalanceHistory[[#This Row],[AgyCode]],Tbl_Agencies[Agy Code],Tbl_Agencies[Agy Sort])</f>
        <v>148200</v>
      </c>
      <c r="J1220" s="2" t="str">
        <f>Tbl_BalanceHistory[[#This Row],[AgyCode]]&amp;": "&amp;Tbl_BalanceHistory[[#This Row],[Agency Name]]</f>
        <v>181: Department of Labor and Industry</v>
      </c>
      <c r="K1220" s="1">
        <v>2020</v>
      </c>
      <c r="L1220" s="3">
        <v>552</v>
      </c>
      <c r="M1220" s="3" t="s">
        <v>232</v>
      </c>
      <c r="N1220" s="2" t="str">
        <f>Tbl_BalanceHistory[[#This Row],[ProgramCode]]&amp;": "&amp;Tbl_BalanceHistory[[#This Row],[Program Name]]</f>
        <v>552: Regulation of Business Practices</v>
      </c>
      <c r="O1220" s="3" t="s">
        <v>886</v>
      </c>
      <c r="P1220" s="1" t="str">
        <f>IF(Tbl_BalanceHistory[[#This Row],[FundCode]]="0100","GF",IF(Tbl_BalanceHistory[[#This Row],[FundCode]]="01000","GF","Hi Ed / OCR"))</f>
        <v>GF</v>
      </c>
      <c r="Q1220" s="5">
        <v>919706</v>
      </c>
      <c r="R1220" s="5">
        <v>919706</v>
      </c>
      <c r="S1220" s="5">
        <v>0</v>
      </c>
      <c r="T1220" s="5">
        <v>0</v>
      </c>
      <c r="U1220" s="3"/>
      <c r="V1220" s="5">
        <v>0</v>
      </c>
      <c r="W1220" s="5">
        <v>0</v>
      </c>
      <c r="X1220" s="5"/>
      <c r="Y1220" s="5"/>
      <c r="Z1220" s="5">
        <f>Tbl_BalanceHistory[[#This Row],[Discretionary Recommended - Pre 2022]]+Tbl_BalanceHistory[[#This Row],[Discretionary Balance Recommended: Policy]]+Tbl_BalanceHistory[[#This Row],[Discretionary Balance Recommended: Commitments]]</f>
        <v>0</v>
      </c>
      <c r="AA1220" s="5">
        <f>Tbl_BalanceHistory[[#This Row],[Discretionary Balance]]-Tbl_BalanceHistory[[#This Row],[Discretionary Reappropriation]]</f>
        <v>0</v>
      </c>
      <c r="AB1220" s="2"/>
      <c r="AC1220" s="2"/>
      <c r="AD1220" s="2"/>
      <c r="AE1220" s="2"/>
    </row>
    <row r="1221" spans="1:31" ht="30" x14ac:dyDescent="0.25">
      <c r="A1221" s="2" t="s">
        <v>333</v>
      </c>
      <c r="B1221" s="3">
        <v>6</v>
      </c>
      <c r="C1221" s="3">
        <v>181</v>
      </c>
      <c r="D1221" s="3" t="s">
        <v>701</v>
      </c>
      <c r="E1221" s="3" t="str">
        <f>_xlfn.XLOOKUP(Tbl_BalanceHistory[[#This Row],[RespAgy]],Tbl_Agencies[Agy Code],Tbl_Agencies[Agy Sort])</f>
        <v>148200</v>
      </c>
      <c r="F1221" s="2" t="str">
        <f>Tbl_BalanceHistory[[#This Row],[RespAgy]]&amp;": "&amp;Tbl_BalanceHistory[[#This Row],[RespAgency]]</f>
        <v>181: Department of Labor and Industry</v>
      </c>
      <c r="G1221" s="3">
        <v>181</v>
      </c>
      <c r="H1221" s="3" t="s">
        <v>701</v>
      </c>
      <c r="I1221" s="3" t="str">
        <f>_xlfn.XLOOKUP(Tbl_BalanceHistory[[#This Row],[AgyCode]],Tbl_Agencies[Agy Code],Tbl_Agencies[Agy Sort])</f>
        <v>148200</v>
      </c>
      <c r="J1221" s="2" t="str">
        <f>Tbl_BalanceHistory[[#This Row],[AgyCode]]&amp;": "&amp;Tbl_BalanceHistory[[#This Row],[Agency Name]]</f>
        <v>181: Department of Labor and Industry</v>
      </c>
      <c r="K1221" s="1">
        <v>2014</v>
      </c>
      <c r="L1221" s="3">
        <v>555</v>
      </c>
      <c r="M1221" s="3" t="s">
        <v>703</v>
      </c>
      <c r="N1221" s="2" t="str">
        <f>Tbl_BalanceHistory[[#This Row],[ProgramCode]]&amp;": "&amp;Tbl_BalanceHistory[[#This Row],[Program Name]]</f>
        <v>555: Regulation of Individual Safety</v>
      </c>
      <c r="O1221" s="3" t="s">
        <v>1730</v>
      </c>
      <c r="P1221" s="1" t="str">
        <f>IF(Tbl_BalanceHistory[[#This Row],[FundCode]]="0100","GF",IF(Tbl_BalanceHistory[[#This Row],[FundCode]]="01000","GF","Hi Ed / OCR"))</f>
        <v>GF</v>
      </c>
      <c r="Q1221" s="5">
        <v>3360888</v>
      </c>
      <c r="R1221" s="5">
        <v>3360294.77</v>
      </c>
      <c r="S1221" s="5">
        <v>593</v>
      </c>
      <c r="T1221" s="5">
        <v>0</v>
      </c>
      <c r="U1221" s="3"/>
      <c r="V1221" s="5">
        <v>593</v>
      </c>
      <c r="W1221" s="5">
        <v>0</v>
      </c>
      <c r="X1221" s="5"/>
      <c r="Y1221" s="5"/>
      <c r="Z1221" s="5">
        <f>Tbl_BalanceHistory[[#This Row],[Discretionary Recommended - Pre 2022]]+Tbl_BalanceHistory[[#This Row],[Discretionary Balance Recommended: Policy]]+Tbl_BalanceHistory[[#This Row],[Discretionary Balance Recommended: Commitments]]</f>
        <v>0</v>
      </c>
      <c r="AA1221" s="5">
        <f>Tbl_BalanceHistory[[#This Row],[Discretionary Balance]]-Tbl_BalanceHistory[[#This Row],[Discretionary Reappropriation]]</f>
        <v>593</v>
      </c>
      <c r="AB1221" s="2"/>
      <c r="AC1221" s="2"/>
      <c r="AD1221" s="2"/>
      <c r="AE1221" s="2"/>
    </row>
    <row r="1222" spans="1:31" ht="45" x14ac:dyDescent="0.25">
      <c r="A1222" s="2" t="s">
        <v>333</v>
      </c>
      <c r="B1222" s="3">
        <v>6</v>
      </c>
      <c r="C1222" s="3">
        <v>181</v>
      </c>
      <c r="D1222" s="3" t="s">
        <v>701</v>
      </c>
      <c r="E1222" s="3" t="str">
        <f>_xlfn.XLOOKUP(Tbl_BalanceHistory[[#This Row],[RespAgy]],Tbl_Agencies[Agy Code],Tbl_Agencies[Agy Sort])</f>
        <v>148200</v>
      </c>
      <c r="F1222" s="2" t="str">
        <f>Tbl_BalanceHistory[[#This Row],[RespAgy]]&amp;": "&amp;Tbl_BalanceHistory[[#This Row],[RespAgency]]</f>
        <v>181: Department of Labor and Industry</v>
      </c>
      <c r="G1222" s="3">
        <v>181</v>
      </c>
      <c r="H1222" s="3" t="s">
        <v>701</v>
      </c>
      <c r="I1222" s="3" t="str">
        <f>_xlfn.XLOOKUP(Tbl_BalanceHistory[[#This Row],[AgyCode]],Tbl_Agencies[Agy Code],Tbl_Agencies[Agy Sort])</f>
        <v>148200</v>
      </c>
      <c r="J1222" s="2" t="str">
        <f>Tbl_BalanceHistory[[#This Row],[AgyCode]]&amp;": "&amp;Tbl_BalanceHistory[[#This Row],[Agency Name]]</f>
        <v>181: Department of Labor and Industry</v>
      </c>
      <c r="K1222" s="1">
        <v>2015</v>
      </c>
      <c r="L1222" s="3">
        <v>555</v>
      </c>
      <c r="M1222" s="3" t="s">
        <v>703</v>
      </c>
      <c r="N1222" s="2" t="str">
        <f>Tbl_BalanceHistory[[#This Row],[ProgramCode]]&amp;": "&amp;Tbl_BalanceHistory[[#This Row],[Program Name]]</f>
        <v>555: Regulation of Individual Safety</v>
      </c>
      <c r="O1222" s="3" t="s">
        <v>1730</v>
      </c>
      <c r="P1222" s="1" t="str">
        <f>IF(Tbl_BalanceHistory[[#This Row],[FundCode]]="0100","GF",IF(Tbl_BalanceHistory[[#This Row],[FundCode]]="01000","GF","Hi Ed / OCR"))</f>
        <v>GF</v>
      </c>
      <c r="Q1222" s="5">
        <v>3398248</v>
      </c>
      <c r="R1222" s="5">
        <v>3398199</v>
      </c>
      <c r="S1222" s="5">
        <v>48</v>
      </c>
      <c r="T1222" s="5">
        <v>0</v>
      </c>
      <c r="U1222" s="3"/>
      <c r="V1222" s="5">
        <v>48</v>
      </c>
      <c r="W1222" s="5">
        <v>0</v>
      </c>
      <c r="X1222" s="5"/>
      <c r="Y1222" s="5"/>
      <c r="Z1222" s="5">
        <f>Tbl_BalanceHistory[[#This Row],[Discretionary Recommended - Pre 2022]]+Tbl_BalanceHistory[[#This Row],[Discretionary Balance Recommended: Policy]]+Tbl_BalanceHistory[[#This Row],[Discretionary Balance Recommended: Commitments]]</f>
        <v>0</v>
      </c>
      <c r="AA1222" s="5">
        <f>Tbl_BalanceHistory[[#This Row],[Discretionary Balance]]-Tbl_BalanceHistory[[#This Row],[Discretionary Reappropriation]]</f>
        <v>48</v>
      </c>
      <c r="AB1222" s="2" t="s">
        <v>1875</v>
      </c>
      <c r="AC1222" s="2"/>
      <c r="AD1222" s="2"/>
      <c r="AE1222" s="2"/>
    </row>
    <row r="1223" spans="1:31" ht="30" x14ac:dyDescent="0.25">
      <c r="A1223" s="2" t="s">
        <v>333</v>
      </c>
      <c r="B1223" s="3">
        <v>6</v>
      </c>
      <c r="C1223" s="3">
        <v>181</v>
      </c>
      <c r="D1223" s="3" t="s">
        <v>701</v>
      </c>
      <c r="E1223" s="3" t="str">
        <f>_xlfn.XLOOKUP(Tbl_BalanceHistory[[#This Row],[RespAgy]],Tbl_Agencies[Agy Code],Tbl_Agencies[Agy Sort])</f>
        <v>148200</v>
      </c>
      <c r="F1223" s="2" t="str">
        <f>Tbl_BalanceHistory[[#This Row],[RespAgy]]&amp;": "&amp;Tbl_BalanceHistory[[#This Row],[RespAgency]]</f>
        <v>181: Department of Labor and Industry</v>
      </c>
      <c r="G1223" s="3">
        <v>181</v>
      </c>
      <c r="H1223" s="3" t="s">
        <v>701</v>
      </c>
      <c r="I1223" s="3" t="str">
        <f>_xlfn.XLOOKUP(Tbl_BalanceHistory[[#This Row],[AgyCode]],Tbl_Agencies[Agy Code],Tbl_Agencies[Agy Sort])</f>
        <v>148200</v>
      </c>
      <c r="J1223" s="2" t="str">
        <f>Tbl_BalanceHistory[[#This Row],[AgyCode]]&amp;": "&amp;Tbl_BalanceHistory[[#This Row],[Agency Name]]</f>
        <v>181: Department of Labor and Industry</v>
      </c>
      <c r="K1223" s="1">
        <v>2016</v>
      </c>
      <c r="L1223" s="3">
        <v>555</v>
      </c>
      <c r="M1223" s="3" t="s">
        <v>703</v>
      </c>
      <c r="N1223" s="2" t="str">
        <f>Tbl_BalanceHistory[[#This Row],[ProgramCode]]&amp;": "&amp;Tbl_BalanceHistory[[#This Row],[Program Name]]</f>
        <v>555: Regulation of Individual Safety</v>
      </c>
      <c r="O1223" s="3" t="s">
        <v>1730</v>
      </c>
      <c r="P1223" s="1" t="str">
        <f>IF(Tbl_BalanceHistory[[#This Row],[FundCode]]="0100","GF",IF(Tbl_BalanceHistory[[#This Row],[FundCode]]="01000","GF","Hi Ed / OCR"))</f>
        <v>GF</v>
      </c>
      <c r="Q1223" s="5">
        <v>3674578</v>
      </c>
      <c r="R1223" s="5">
        <v>3674366.37</v>
      </c>
      <c r="S1223" s="5">
        <v>211</v>
      </c>
      <c r="T1223" s="5">
        <v>0</v>
      </c>
      <c r="U1223" s="3"/>
      <c r="V1223" s="5">
        <v>211</v>
      </c>
      <c r="W1223" s="5">
        <v>0</v>
      </c>
      <c r="X1223" s="5"/>
      <c r="Y1223" s="5"/>
      <c r="Z1223" s="5">
        <f>Tbl_BalanceHistory[[#This Row],[Discretionary Recommended - Pre 2022]]+Tbl_BalanceHistory[[#This Row],[Discretionary Balance Recommended: Policy]]+Tbl_BalanceHistory[[#This Row],[Discretionary Balance Recommended: Commitments]]</f>
        <v>0</v>
      </c>
      <c r="AA1223" s="5">
        <f>Tbl_BalanceHistory[[#This Row],[Discretionary Balance]]-Tbl_BalanceHistory[[#This Row],[Discretionary Reappropriation]]</f>
        <v>211</v>
      </c>
      <c r="AB1223" s="2" t="s">
        <v>1880</v>
      </c>
      <c r="AC1223" s="2"/>
      <c r="AD1223" s="2"/>
      <c r="AE1223" s="2" t="s">
        <v>1880</v>
      </c>
    </row>
    <row r="1224" spans="1:31" ht="30" x14ac:dyDescent="0.25">
      <c r="A1224" s="2" t="s">
        <v>333</v>
      </c>
      <c r="B1224" s="3">
        <v>6</v>
      </c>
      <c r="C1224" s="3">
        <v>181</v>
      </c>
      <c r="D1224" s="3" t="s">
        <v>701</v>
      </c>
      <c r="E1224" s="3" t="str">
        <f>_xlfn.XLOOKUP(Tbl_BalanceHistory[[#This Row],[RespAgy]],Tbl_Agencies[Agy Code],Tbl_Agencies[Agy Sort])</f>
        <v>148200</v>
      </c>
      <c r="F1224" s="2" t="str">
        <f>Tbl_BalanceHistory[[#This Row],[RespAgy]]&amp;": "&amp;Tbl_BalanceHistory[[#This Row],[RespAgency]]</f>
        <v>181: Department of Labor and Industry</v>
      </c>
      <c r="G1224" s="3">
        <v>181</v>
      </c>
      <c r="H1224" s="3" t="s">
        <v>701</v>
      </c>
      <c r="I1224" s="3" t="str">
        <f>_xlfn.XLOOKUP(Tbl_BalanceHistory[[#This Row],[AgyCode]],Tbl_Agencies[Agy Code],Tbl_Agencies[Agy Sort])</f>
        <v>148200</v>
      </c>
      <c r="J1224" s="2" t="str">
        <f>Tbl_BalanceHistory[[#This Row],[AgyCode]]&amp;": "&amp;Tbl_BalanceHistory[[#This Row],[Agency Name]]</f>
        <v>181: Department of Labor and Industry</v>
      </c>
      <c r="K1224" s="1">
        <v>2017</v>
      </c>
      <c r="L1224" s="3">
        <v>555</v>
      </c>
      <c r="M1224" s="3" t="s">
        <v>703</v>
      </c>
      <c r="N1224" s="2" t="str">
        <f>Tbl_BalanceHistory[[#This Row],[ProgramCode]]&amp;": "&amp;Tbl_BalanceHistory[[#This Row],[Program Name]]</f>
        <v>555: Regulation of Individual Safety</v>
      </c>
      <c r="O1224" s="3" t="s">
        <v>886</v>
      </c>
      <c r="P1224" s="1" t="str">
        <f>IF(Tbl_BalanceHistory[[#This Row],[FundCode]]="0100","GF",IF(Tbl_BalanceHistory[[#This Row],[FundCode]]="01000","GF","Hi Ed / OCR"))</f>
        <v>GF</v>
      </c>
      <c r="Q1224" s="5">
        <v>3700255</v>
      </c>
      <c r="R1224" s="5">
        <v>3700177.43</v>
      </c>
      <c r="S1224" s="5">
        <v>77</v>
      </c>
      <c r="T1224" s="5">
        <v>0</v>
      </c>
      <c r="U1224" s="3"/>
      <c r="V1224" s="5">
        <v>77</v>
      </c>
      <c r="W1224" s="5">
        <v>0</v>
      </c>
      <c r="X1224" s="5"/>
      <c r="Y1224" s="5"/>
      <c r="Z1224" s="5">
        <f>Tbl_BalanceHistory[[#This Row],[Discretionary Recommended - Pre 2022]]+Tbl_BalanceHistory[[#This Row],[Discretionary Balance Recommended: Policy]]+Tbl_BalanceHistory[[#This Row],[Discretionary Balance Recommended: Commitments]]</f>
        <v>0</v>
      </c>
      <c r="AA1224" s="5">
        <f>Tbl_BalanceHistory[[#This Row],[Discretionary Balance]]-Tbl_BalanceHistory[[#This Row],[Discretionary Reappropriation]]</f>
        <v>77</v>
      </c>
      <c r="AB1224" s="2"/>
      <c r="AC1224" s="2"/>
      <c r="AD1224" s="2"/>
      <c r="AE1224" s="2"/>
    </row>
    <row r="1225" spans="1:31" ht="30" x14ac:dyDescent="0.25">
      <c r="A1225" s="2" t="s">
        <v>333</v>
      </c>
      <c r="B1225" s="3">
        <v>6</v>
      </c>
      <c r="C1225" s="3">
        <v>181</v>
      </c>
      <c r="D1225" s="3" t="s">
        <v>701</v>
      </c>
      <c r="E1225" s="3" t="str">
        <f>_xlfn.XLOOKUP(Tbl_BalanceHistory[[#This Row],[RespAgy]],Tbl_Agencies[Agy Code],Tbl_Agencies[Agy Sort])</f>
        <v>148200</v>
      </c>
      <c r="F1225" s="2" t="str">
        <f>Tbl_BalanceHistory[[#This Row],[RespAgy]]&amp;": "&amp;Tbl_BalanceHistory[[#This Row],[RespAgency]]</f>
        <v>181: Department of Labor and Industry</v>
      </c>
      <c r="G1225" s="3">
        <v>181</v>
      </c>
      <c r="H1225" s="3" t="s">
        <v>701</v>
      </c>
      <c r="I1225" s="3" t="str">
        <f>_xlfn.XLOOKUP(Tbl_BalanceHistory[[#This Row],[AgyCode]],Tbl_Agencies[Agy Code],Tbl_Agencies[Agy Sort])</f>
        <v>148200</v>
      </c>
      <c r="J1225" s="2" t="str">
        <f>Tbl_BalanceHistory[[#This Row],[AgyCode]]&amp;": "&amp;Tbl_BalanceHistory[[#This Row],[Agency Name]]</f>
        <v>181: Department of Labor and Industry</v>
      </c>
      <c r="K1225" s="1">
        <v>2018</v>
      </c>
      <c r="L1225" s="3">
        <v>555</v>
      </c>
      <c r="M1225" s="3" t="s">
        <v>703</v>
      </c>
      <c r="N1225" s="2" t="str">
        <f>Tbl_BalanceHistory[[#This Row],[ProgramCode]]&amp;": "&amp;Tbl_BalanceHistory[[#This Row],[Program Name]]</f>
        <v>555: Regulation of Individual Safety</v>
      </c>
      <c r="O1225" s="3" t="s">
        <v>886</v>
      </c>
      <c r="P1225" s="1" t="str">
        <f>IF(Tbl_BalanceHistory[[#This Row],[FundCode]]="0100","GF",IF(Tbl_BalanceHistory[[#This Row],[FundCode]]="01000","GF","Hi Ed / OCR"))</f>
        <v>GF</v>
      </c>
      <c r="Q1225" s="5">
        <v>4049305</v>
      </c>
      <c r="R1225" s="5">
        <v>4048926.12</v>
      </c>
      <c r="S1225" s="5">
        <v>378</v>
      </c>
      <c r="T1225" s="5">
        <v>0</v>
      </c>
      <c r="U1225" s="3"/>
      <c r="V1225" s="5">
        <v>378</v>
      </c>
      <c r="W1225" s="5">
        <v>0</v>
      </c>
      <c r="X1225" s="5"/>
      <c r="Y1225" s="5"/>
      <c r="Z1225" s="5">
        <f>Tbl_BalanceHistory[[#This Row],[Discretionary Recommended - Pre 2022]]+Tbl_BalanceHistory[[#This Row],[Discretionary Balance Recommended: Policy]]+Tbl_BalanceHistory[[#This Row],[Discretionary Balance Recommended: Commitments]]</f>
        <v>0</v>
      </c>
      <c r="AA1225" s="5">
        <f>Tbl_BalanceHistory[[#This Row],[Discretionary Balance]]-Tbl_BalanceHistory[[#This Row],[Discretionary Reappropriation]]</f>
        <v>378</v>
      </c>
      <c r="AB1225" s="2"/>
      <c r="AC1225" s="2"/>
      <c r="AD1225" s="2"/>
      <c r="AE1225" s="2"/>
    </row>
    <row r="1226" spans="1:31" ht="30" x14ac:dyDescent="0.25">
      <c r="A1226" s="2" t="s">
        <v>333</v>
      </c>
      <c r="B1226" s="3">
        <v>6</v>
      </c>
      <c r="C1226" s="3">
        <v>181</v>
      </c>
      <c r="D1226" s="3" t="s">
        <v>701</v>
      </c>
      <c r="E1226" s="3" t="str">
        <f>_xlfn.XLOOKUP(Tbl_BalanceHistory[[#This Row],[RespAgy]],Tbl_Agencies[Agy Code],Tbl_Agencies[Agy Sort])</f>
        <v>148200</v>
      </c>
      <c r="F1226" s="2" t="str">
        <f>Tbl_BalanceHistory[[#This Row],[RespAgy]]&amp;": "&amp;Tbl_BalanceHistory[[#This Row],[RespAgency]]</f>
        <v>181: Department of Labor and Industry</v>
      </c>
      <c r="G1226" s="3">
        <v>181</v>
      </c>
      <c r="H1226" s="3" t="s">
        <v>701</v>
      </c>
      <c r="I1226" s="3" t="str">
        <f>_xlfn.XLOOKUP(Tbl_BalanceHistory[[#This Row],[AgyCode]],Tbl_Agencies[Agy Code],Tbl_Agencies[Agy Sort])</f>
        <v>148200</v>
      </c>
      <c r="J1226" s="2" t="str">
        <f>Tbl_BalanceHistory[[#This Row],[AgyCode]]&amp;": "&amp;Tbl_BalanceHistory[[#This Row],[Agency Name]]</f>
        <v>181: Department of Labor and Industry</v>
      </c>
      <c r="K1226" s="1">
        <v>2019</v>
      </c>
      <c r="L1226" s="3">
        <v>555</v>
      </c>
      <c r="M1226" s="3" t="s">
        <v>703</v>
      </c>
      <c r="N1226" s="2" t="str">
        <f>Tbl_BalanceHistory[[#This Row],[ProgramCode]]&amp;": "&amp;Tbl_BalanceHistory[[#This Row],[Program Name]]</f>
        <v>555: Regulation of Individual Safety</v>
      </c>
      <c r="O1226" s="3" t="s">
        <v>886</v>
      </c>
      <c r="P1226" s="1" t="str">
        <f>IF(Tbl_BalanceHistory[[#This Row],[FundCode]]="0100","GF",IF(Tbl_BalanceHistory[[#This Row],[FundCode]]="01000","GF","Hi Ed / OCR"))</f>
        <v>GF</v>
      </c>
      <c r="Q1226" s="5">
        <v>3944092</v>
      </c>
      <c r="R1226" s="5">
        <v>3943960.54</v>
      </c>
      <c r="S1226" s="5">
        <v>131.46</v>
      </c>
      <c r="T1226" s="5">
        <v>0</v>
      </c>
      <c r="U1226" s="3"/>
      <c r="V1226" s="5">
        <v>131.46</v>
      </c>
      <c r="W1226" s="5">
        <v>0</v>
      </c>
      <c r="X1226" s="5"/>
      <c r="Y1226" s="5"/>
      <c r="Z1226" s="5">
        <f>Tbl_BalanceHistory[[#This Row],[Discretionary Recommended - Pre 2022]]+Tbl_BalanceHistory[[#This Row],[Discretionary Balance Recommended: Policy]]+Tbl_BalanceHistory[[#This Row],[Discretionary Balance Recommended: Commitments]]</f>
        <v>0</v>
      </c>
      <c r="AA1226" s="5">
        <f>Tbl_BalanceHistory[[#This Row],[Discretionary Balance]]-Tbl_BalanceHistory[[#This Row],[Discretionary Reappropriation]]</f>
        <v>131.46</v>
      </c>
      <c r="AB1226" s="2"/>
      <c r="AC1226" s="2"/>
      <c r="AD1226" s="2"/>
      <c r="AE1226" s="2"/>
    </row>
    <row r="1227" spans="1:31" ht="30" x14ac:dyDescent="0.25">
      <c r="A1227" s="2" t="s">
        <v>333</v>
      </c>
      <c r="B1227" s="3">
        <v>6</v>
      </c>
      <c r="C1227" s="3">
        <v>181</v>
      </c>
      <c r="D1227" s="3" t="s">
        <v>701</v>
      </c>
      <c r="E1227" s="3" t="str">
        <f>_xlfn.XLOOKUP(Tbl_BalanceHistory[[#This Row],[RespAgy]],Tbl_Agencies[Agy Code],Tbl_Agencies[Agy Sort])</f>
        <v>148200</v>
      </c>
      <c r="F1227" s="2" t="str">
        <f>Tbl_BalanceHistory[[#This Row],[RespAgy]]&amp;": "&amp;Tbl_BalanceHistory[[#This Row],[RespAgency]]</f>
        <v>181: Department of Labor and Industry</v>
      </c>
      <c r="G1227" s="3">
        <v>181</v>
      </c>
      <c r="H1227" s="3" t="s">
        <v>701</v>
      </c>
      <c r="I1227" s="3" t="str">
        <f>_xlfn.XLOOKUP(Tbl_BalanceHistory[[#This Row],[AgyCode]],Tbl_Agencies[Agy Code],Tbl_Agencies[Agy Sort])</f>
        <v>148200</v>
      </c>
      <c r="J1227" s="2" t="str">
        <f>Tbl_BalanceHistory[[#This Row],[AgyCode]]&amp;": "&amp;Tbl_BalanceHistory[[#This Row],[Agency Name]]</f>
        <v>181: Department of Labor and Industry</v>
      </c>
      <c r="K1227" s="1">
        <v>2020</v>
      </c>
      <c r="L1227" s="3">
        <v>555</v>
      </c>
      <c r="M1227" s="3" t="s">
        <v>703</v>
      </c>
      <c r="N1227" s="2" t="str">
        <f>Tbl_BalanceHistory[[#This Row],[ProgramCode]]&amp;": "&amp;Tbl_BalanceHistory[[#This Row],[Program Name]]</f>
        <v>555: Regulation of Individual Safety</v>
      </c>
      <c r="O1227" s="3" t="s">
        <v>886</v>
      </c>
      <c r="P1227" s="1" t="str">
        <f>IF(Tbl_BalanceHistory[[#This Row],[FundCode]]="0100","GF",IF(Tbl_BalanceHistory[[#This Row],[FundCode]]="01000","GF","Hi Ed / OCR"))</f>
        <v>GF</v>
      </c>
      <c r="Q1227" s="5">
        <v>3976456</v>
      </c>
      <c r="R1227" s="5">
        <v>3976388.38</v>
      </c>
      <c r="S1227" s="5">
        <v>67.62</v>
      </c>
      <c r="T1227" s="5">
        <v>0</v>
      </c>
      <c r="U1227" s="3"/>
      <c r="V1227" s="5">
        <v>67.62</v>
      </c>
      <c r="W1227" s="5">
        <v>0</v>
      </c>
      <c r="X1227" s="5"/>
      <c r="Y1227" s="5"/>
      <c r="Z1227" s="5">
        <f>Tbl_BalanceHistory[[#This Row],[Discretionary Recommended - Pre 2022]]+Tbl_BalanceHistory[[#This Row],[Discretionary Balance Recommended: Policy]]+Tbl_BalanceHistory[[#This Row],[Discretionary Balance Recommended: Commitments]]</f>
        <v>0</v>
      </c>
      <c r="AA1227" s="5">
        <f>Tbl_BalanceHistory[[#This Row],[Discretionary Balance]]-Tbl_BalanceHistory[[#This Row],[Discretionary Reappropriation]]</f>
        <v>67.62</v>
      </c>
      <c r="AB1227" s="2"/>
      <c r="AC1227" s="2"/>
      <c r="AD1227" s="2"/>
      <c r="AE1227" s="2"/>
    </row>
    <row r="1228" spans="1:31" ht="30" x14ac:dyDescent="0.25">
      <c r="A1228" s="2" t="s">
        <v>333</v>
      </c>
      <c r="B1228" s="3">
        <v>6</v>
      </c>
      <c r="C1228" s="3">
        <v>181</v>
      </c>
      <c r="D1228" s="3" t="s">
        <v>701</v>
      </c>
      <c r="E1228" s="3" t="str">
        <f>_xlfn.XLOOKUP(Tbl_BalanceHistory[[#This Row],[RespAgy]],Tbl_Agencies[Agy Code],Tbl_Agencies[Agy Sort])</f>
        <v>148200</v>
      </c>
      <c r="F1228" s="2" t="str">
        <f>Tbl_BalanceHistory[[#This Row],[RespAgy]]&amp;": "&amp;Tbl_BalanceHistory[[#This Row],[RespAgency]]</f>
        <v>181: Department of Labor and Industry</v>
      </c>
      <c r="G1228" s="3">
        <v>181</v>
      </c>
      <c r="H1228" s="3" t="s">
        <v>701</v>
      </c>
      <c r="I1228" s="3" t="str">
        <f>_xlfn.XLOOKUP(Tbl_BalanceHistory[[#This Row],[AgyCode]],Tbl_Agencies[Agy Code],Tbl_Agencies[Agy Sort])</f>
        <v>148200</v>
      </c>
      <c r="J1228" s="2" t="str">
        <f>Tbl_BalanceHistory[[#This Row],[AgyCode]]&amp;": "&amp;Tbl_BalanceHistory[[#This Row],[Agency Name]]</f>
        <v>181: Department of Labor and Industry</v>
      </c>
      <c r="K1228" s="1">
        <v>2014</v>
      </c>
      <c r="L1228" s="3">
        <v>562</v>
      </c>
      <c r="M1228" s="3" t="s">
        <v>345</v>
      </c>
      <c r="N1228" s="2" t="str">
        <f>Tbl_BalanceHistory[[#This Row],[ProgramCode]]&amp;": "&amp;Tbl_BalanceHistory[[#This Row],[Program Name]]</f>
        <v>562: Regulation of Structure Safety</v>
      </c>
      <c r="O1228" s="3" t="s">
        <v>1730</v>
      </c>
      <c r="P1228" s="1" t="str">
        <f>IF(Tbl_BalanceHistory[[#This Row],[FundCode]]="0100","GF",IF(Tbl_BalanceHistory[[#This Row],[FundCode]]="01000","GF","Hi Ed / OCR"))</f>
        <v>GF</v>
      </c>
      <c r="Q1228" s="5">
        <v>455605</v>
      </c>
      <c r="R1228" s="5">
        <v>455222.23</v>
      </c>
      <c r="S1228" s="5">
        <v>382</v>
      </c>
      <c r="T1228" s="5">
        <v>0</v>
      </c>
      <c r="U1228" s="3"/>
      <c r="V1228" s="5">
        <v>382</v>
      </c>
      <c r="W1228" s="5">
        <v>0</v>
      </c>
      <c r="X1228" s="5"/>
      <c r="Y1228" s="5"/>
      <c r="Z1228" s="5">
        <f>Tbl_BalanceHistory[[#This Row],[Discretionary Recommended - Pre 2022]]+Tbl_BalanceHistory[[#This Row],[Discretionary Balance Recommended: Policy]]+Tbl_BalanceHistory[[#This Row],[Discretionary Balance Recommended: Commitments]]</f>
        <v>0</v>
      </c>
      <c r="AA1228" s="5">
        <f>Tbl_BalanceHistory[[#This Row],[Discretionary Balance]]-Tbl_BalanceHistory[[#This Row],[Discretionary Reappropriation]]</f>
        <v>382</v>
      </c>
      <c r="AB1228" s="2"/>
      <c r="AC1228" s="2"/>
      <c r="AD1228" s="2"/>
      <c r="AE1228" s="2"/>
    </row>
    <row r="1229" spans="1:31" ht="45" x14ac:dyDescent="0.25">
      <c r="A1229" s="2" t="s">
        <v>333</v>
      </c>
      <c r="B1229" s="3">
        <v>6</v>
      </c>
      <c r="C1229" s="3">
        <v>181</v>
      </c>
      <c r="D1229" s="3" t="s">
        <v>701</v>
      </c>
      <c r="E1229" s="3" t="str">
        <f>_xlfn.XLOOKUP(Tbl_BalanceHistory[[#This Row],[RespAgy]],Tbl_Agencies[Agy Code],Tbl_Agencies[Agy Sort])</f>
        <v>148200</v>
      </c>
      <c r="F1229" s="2" t="str">
        <f>Tbl_BalanceHistory[[#This Row],[RespAgy]]&amp;": "&amp;Tbl_BalanceHistory[[#This Row],[RespAgency]]</f>
        <v>181: Department of Labor and Industry</v>
      </c>
      <c r="G1229" s="3">
        <v>181</v>
      </c>
      <c r="H1229" s="3" t="s">
        <v>701</v>
      </c>
      <c r="I1229" s="3" t="str">
        <f>_xlfn.XLOOKUP(Tbl_BalanceHistory[[#This Row],[AgyCode]],Tbl_Agencies[Agy Code],Tbl_Agencies[Agy Sort])</f>
        <v>148200</v>
      </c>
      <c r="J1229" s="2" t="str">
        <f>Tbl_BalanceHistory[[#This Row],[AgyCode]]&amp;": "&amp;Tbl_BalanceHistory[[#This Row],[Agency Name]]</f>
        <v>181: Department of Labor and Industry</v>
      </c>
      <c r="K1229" s="1">
        <v>2015</v>
      </c>
      <c r="L1229" s="3">
        <v>562</v>
      </c>
      <c r="M1229" s="3" t="s">
        <v>345</v>
      </c>
      <c r="N1229" s="2" t="str">
        <f>Tbl_BalanceHistory[[#This Row],[ProgramCode]]&amp;": "&amp;Tbl_BalanceHistory[[#This Row],[Program Name]]</f>
        <v>562: Regulation of Structure Safety</v>
      </c>
      <c r="O1229" s="3" t="s">
        <v>1730</v>
      </c>
      <c r="P1229" s="1" t="str">
        <f>IF(Tbl_BalanceHistory[[#This Row],[FundCode]]="0100","GF",IF(Tbl_BalanceHistory[[#This Row],[FundCode]]="01000","GF","Hi Ed / OCR"))</f>
        <v>GF</v>
      </c>
      <c r="Q1229" s="5">
        <v>469980</v>
      </c>
      <c r="R1229" s="5">
        <v>469977</v>
      </c>
      <c r="S1229" s="5">
        <v>2</v>
      </c>
      <c r="T1229" s="5">
        <v>0</v>
      </c>
      <c r="U1229" s="3"/>
      <c r="V1229" s="5">
        <v>2</v>
      </c>
      <c r="W1229" s="5">
        <v>0</v>
      </c>
      <c r="X1229" s="5"/>
      <c r="Y1229" s="5"/>
      <c r="Z1229" s="5">
        <f>Tbl_BalanceHistory[[#This Row],[Discretionary Recommended - Pre 2022]]+Tbl_BalanceHistory[[#This Row],[Discretionary Balance Recommended: Policy]]+Tbl_BalanceHistory[[#This Row],[Discretionary Balance Recommended: Commitments]]</f>
        <v>0</v>
      </c>
      <c r="AA1229" s="5">
        <f>Tbl_BalanceHistory[[#This Row],[Discretionary Balance]]-Tbl_BalanceHistory[[#This Row],[Discretionary Reappropriation]]</f>
        <v>2</v>
      </c>
      <c r="AB1229" s="2" t="s">
        <v>1875</v>
      </c>
      <c r="AC1229" s="2"/>
      <c r="AD1229" s="2"/>
      <c r="AE1229" s="2"/>
    </row>
    <row r="1230" spans="1:31" ht="30" x14ac:dyDescent="0.25">
      <c r="A1230" s="2" t="s">
        <v>333</v>
      </c>
      <c r="B1230" s="3">
        <v>6</v>
      </c>
      <c r="C1230" s="3">
        <v>181</v>
      </c>
      <c r="D1230" s="3" t="s">
        <v>701</v>
      </c>
      <c r="E1230" s="3" t="str">
        <f>_xlfn.XLOOKUP(Tbl_BalanceHistory[[#This Row],[RespAgy]],Tbl_Agencies[Agy Code],Tbl_Agencies[Agy Sort])</f>
        <v>148200</v>
      </c>
      <c r="F1230" s="2" t="str">
        <f>Tbl_BalanceHistory[[#This Row],[RespAgy]]&amp;": "&amp;Tbl_BalanceHistory[[#This Row],[RespAgency]]</f>
        <v>181: Department of Labor and Industry</v>
      </c>
      <c r="G1230" s="3">
        <v>181</v>
      </c>
      <c r="H1230" s="3" t="s">
        <v>701</v>
      </c>
      <c r="I1230" s="3" t="str">
        <f>_xlfn.XLOOKUP(Tbl_BalanceHistory[[#This Row],[AgyCode]],Tbl_Agencies[Agy Code],Tbl_Agencies[Agy Sort])</f>
        <v>148200</v>
      </c>
      <c r="J1230" s="2" t="str">
        <f>Tbl_BalanceHistory[[#This Row],[AgyCode]]&amp;": "&amp;Tbl_BalanceHistory[[#This Row],[Agency Name]]</f>
        <v>181: Department of Labor and Industry</v>
      </c>
      <c r="K1230" s="1">
        <v>2016</v>
      </c>
      <c r="L1230" s="3">
        <v>562</v>
      </c>
      <c r="M1230" s="3" t="s">
        <v>345</v>
      </c>
      <c r="N1230" s="2" t="str">
        <f>Tbl_BalanceHistory[[#This Row],[ProgramCode]]&amp;": "&amp;Tbl_BalanceHistory[[#This Row],[Program Name]]</f>
        <v>562: Regulation of Structure Safety</v>
      </c>
      <c r="O1230" s="3" t="s">
        <v>1730</v>
      </c>
      <c r="P1230" s="1" t="str">
        <f>IF(Tbl_BalanceHistory[[#This Row],[FundCode]]="0100","GF",IF(Tbl_BalanceHistory[[#This Row],[FundCode]]="01000","GF","Hi Ed / OCR"))</f>
        <v>GF</v>
      </c>
      <c r="Q1230" s="5">
        <v>525036</v>
      </c>
      <c r="R1230" s="5">
        <v>525011.46</v>
      </c>
      <c r="S1230" s="5">
        <v>24</v>
      </c>
      <c r="T1230" s="5">
        <v>0</v>
      </c>
      <c r="U1230" s="3"/>
      <c r="V1230" s="5">
        <v>24</v>
      </c>
      <c r="W1230" s="5">
        <v>0</v>
      </c>
      <c r="X1230" s="5"/>
      <c r="Y1230" s="5"/>
      <c r="Z1230" s="5">
        <f>Tbl_BalanceHistory[[#This Row],[Discretionary Recommended - Pre 2022]]+Tbl_BalanceHistory[[#This Row],[Discretionary Balance Recommended: Policy]]+Tbl_BalanceHistory[[#This Row],[Discretionary Balance Recommended: Commitments]]</f>
        <v>0</v>
      </c>
      <c r="AA1230" s="5">
        <f>Tbl_BalanceHistory[[#This Row],[Discretionary Balance]]-Tbl_BalanceHistory[[#This Row],[Discretionary Reappropriation]]</f>
        <v>24</v>
      </c>
      <c r="AB1230" s="2" t="s">
        <v>1880</v>
      </c>
      <c r="AC1230" s="2"/>
      <c r="AD1230" s="2"/>
      <c r="AE1230" s="2" t="s">
        <v>1880</v>
      </c>
    </row>
    <row r="1231" spans="1:31" ht="30" x14ac:dyDescent="0.25">
      <c r="A1231" s="2" t="s">
        <v>333</v>
      </c>
      <c r="B1231" s="3">
        <v>6</v>
      </c>
      <c r="C1231" s="3">
        <v>181</v>
      </c>
      <c r="D1231" s="3" t="s">
        <v>701</v>
      </c>
      <c r="E1231" s="3" t="str">
        <f>_xlfn.XLOOKUP(Tbl_BalanceHistory[[#This Row],[RespAgy]],Tbl_Agencies[Agy Code],Tbl_Agencies[Agy Sort])</f>
        <v>148200</v>
      </c>
      <c r="F1231" s="2" t="str">
        <f>Tbl_BalanceHistory[[#This Row],[RespAgy]]&amp;": "&amp;Tbl_BalanceHistory[[#This Row],[RespAgency]]</f>
        <v>181: Department of Labor and Industry</v>
      </c>
      <c r="G1231" s="3">
        <v>181</v>
      </c>
      <c r="H1231" s="3" t="s">
        <v>701</v>
      </c>
      <c r="I1231" s="3" t="str">
        <f>_xlfn.XLOOKUP(Tbl_BalanceHistory[[#This Row],[AgyCode]],Tbl_Agencies[Agy Code],Tbl_Agencies[Agy Sort])</f>
        <v>148200</v>
      </c>
      <c r="J1231" s="2" t="str">
        <f>Tbl_BalanceHistory[[#This Row],[AgyCode]]&amp;": "&amp;Tbl_BalanceHistory[[#This Row],[Agency Name]]</f>
        <v>181: Department of Labor and Industry</v>
      </c>
      <c r="K1231" s="1">
        <v>2017</v>
      </c>
      <c r="L1231" s="3">
        <v>562</v>
      </c>
      <c r="M1231" s="3" t="s">
        <v>345</v>
      </c>
      <c r="N1231" s="2" t="str">
        <f>Tbl_BalanceHistory[[#This Row],[ProgramCode]]&amp;": "&amp;Tbl_BalanceHistory[[#This Row],[Program Name]]</f>
        <v>562: Regulation of Structure Safety</v>
      </c>
      <c r="O1231" s="3" t="s">
        <v>886</v>
      </c>
      <c r="P1231" s="1" t="str">
        <f>IF(Tbl_BalanceHistory[[#This Row],[FundCode]]="0100","GF",IF(Tbl_BalanceHistory[[#This Row],[FundCode]]="01000","GF","Hi Ed / OCR"))</f>
        <v>GF</v>
      </c>
      <c r="Q1231" s="5">
        <v>520702</v>
      </c>
      <c r="R1231" s="5">
        <v>520701.59</v>
      </c>
      <c r="S1231" s="5">
        <v>0</v>
      </c>
      <c r="T1231" s="5">
        <v>0</v>
      </c>
      <c r="U1231" s="3"/>
      <c r="V1231" s="5">
        <v>0</v>
      </c>
      <c r="W1231" s="5">
        <v>0</v>
      </c>
      <c r="X1231" s="5"/>
      <c r="Y1231" s="5"/>
      <c r="Z1231" s="5">
        <f>Tbl_BalanceHistory[[#This Row],[Discretionary Recommended - Pre 2022]]+Tbl_BalanceHistory[[#This Row],[Discretionary Balance Recommended: Policy]]+Tbl_BalanceHistory[[#This Row],[Discretionary Balance Recommended: Commitments]]</f>
        <v>0</v>
      </c>
      <c r="AA1231" s="5">
        <f>Tbl_BalanceHistory[[#This Row],[Discretionary Balance]]-Tbl_BalanceHistory[[#This Row],[Discretionary Reappropriation]]</f>
        <v>0</v>
      </c>
      <c r="AB1231" s="2"/>
      <c r="AC1231" s="2"/>
      <c r="AD1231" s="2"/>
      <c r="AE1231" s="2"/>
    </row>
    <row r="1232" spans="1:31" ht="30" x14ac:dyDescent="0.25">
      <c r="A1232" s="2" t="s">
        <v>333</v>
      </c>
      <c r="B1232" s="3">
        <v>6</v>
      </c>
      <c r="C1232" s="3">
        <v>181</v>
      </c>
      <c r="D1232" s="3" t="s">
        <v>701</v>
      </c>
      <c r="E1232" s="3" t="str">
        <f>_xlfn.XLOOKUP(Tbl_BalanceHistory[[#This Row],[RespAgy]],Tbl_Agencies[Agy Code],Tbl_Agencies[Agy Sort])</f>
        <v>148200</v>
      </c>
      <c r="F1232" s="2" t="str">
        <f>Tbl_BalanceHistory[[#This Row],[RespAgy]]&amp;": "&amp;Tbl_BalanceHistory[[#This Row],[RespAgency]]</f>
        <v>181: Department of Labor and Industry</v>
      </c>
      <c r="G1232" s="3">
        <v>181</v>
      </c>
      <c r="H1232" s="3" t="s">
        <v>701</v>
      </c>
      <c r="I1232" s="3" t="str">
        <f>_xlfn.XLOOKUP(Tbl_BalanceHistory[[#This Row],[AgyCode]],Tbl_Agencies[Agy Code],Tbl_Agencies[Agy Sort])</f>
        <v>148200</v>
      </c>
      <c r="J1232" s="2" t="str">
        <f>Tbl_BalanceHistory[[#This Row],[AgyCode]]&amp;": "&amp;Tbl_BalanceHistory[[#This Row],[Agency Name]]</f>
        <v>181: Department of Labor and Industry</v>
      </c>
      <c r="K1232" s="1">
        <v>2018</v>
      </c>
      <c r="L1232" s="3">
        <v>562</v>
      </c>
      <c r="M1232" s="3" t="s">
        <v>345</v>
      </c>
      <c r="N1232" s="2" t="str">
        <f>Tbl_BalanceHistory[[#This Row],[ProgramCode]]&amp;": "&amp;Tbl_BalanceHistory[[#This Row],[Program Name]]</f>
        <v>562: Regulation of Structure Safety</v>
      </c>
      <c r="O1232" s="3" t="s">
        <v>886</v>
      </c>
      <c r="P1232" s="1" t="str">
        <f>IF(Tbl_BalanceHistory[[#This Row],[FundCode]]="0100","GF",IF(Tbl_BalanceHistory[[#This Row],[FundCode]]="01000","GF","Hi Ed / OCR"))</f>
        <v>GF</v>
      </c>
      <c r="Q1232" s="5">
        <v>539360</v>
      </c>
      <c r="R1232" s="5">
        <v>539360</v>
      </c>
      <c r="S1232" s="5">
        <v>0</v>
      </c>
      <c r="T1232" s="5">
        <v>0</v>
      </c>
      <c r="U1232" s="3"/>
      <c r="V1232" s="5">
        <v>0</v>
      </c>
      <c r="W1232" s="5">
        <v>0</v>
      </c>
      <c r="X1232" s="5"/>
      <c r="Y1232" s="5"/>
      <c r="Z1232" s="5">
        <f>Tbl_BalanceHistory[[#This Row],[Discretionary Recommended - Pre 2022]]+Tbl_BalanceHistory[[#This Row],[Discretionary Balance Recommended: Policy]]+Tbl_BalanceHistory[[#This Row],[Discretionary Balance Recommended: Commitments]]</f>
        <v>0</v>
      </c>
      <c r="AA1232" s="5">
        <f>Tbl_BalanceHistory[[#This Row],[Discretionary Balance]]-Tbl_BalanceHistory[[#This Row],[Discretionary Reappropriation]]</f>
        <v>0</v>
      </c>
      <c r="AB1232" s="2"/>
      <c r="AC1232" s="2"/>
      <c r="AD1232" s="2"/>
      <c r="AE1232" s="2"/>
    </row>
    <row r="1233" spans="1:31" ht="30" x14ac:dyDescent="0.25">
      <c r="A1233" s="2" t="s">
        <v>333</v>
      </c>
      <c r="B1233" s="3">
        <v>6</v>
      </c>
      <c r="C1233" s="3">
        <v>181</v>
      </c>
      <c r="D1233" s="3" t="s">
        <v>701</v>
      </c>
      <c r="E1233" s="3" t="str">
        <f>_xlfn.XLOOKUP(Tbl_BalanceHistory[[#This Row],[RespAgy]],Tbl_Agencies[Agy Code],Tbl_Agencies[Agy Sort])</f>
        <v>148200</v>
      </c>
      <c r="F1233" s="2" t="str">
        <f>Tbl_BalanceHistory[[#This Row],[RespAgy]]&amp;": "&amp;Tbl_BalanceHistory[[#This Row],[RespAgency]]</f>
        <v>181: Department of Labor and Industry</v>
      </c>
      <c r="G1233" s="3">
        <v>181</v>
      </c>
      <c r="H1233" s="3" t="s">
        <v>701</v>
      </c>
      <c r="I1233" s="3" t="str">
        <f>_xlfn.XLOOKUP(Tbl_BalanceHistory[[#This Row],[AgyCode]],Tbl_Agencies[Agy Code],Tbl_Agencies[Agy Sort])</f>
        <v>148200</v>
      </c>
      <c r="J1233" s="2" t="str">
        <f>Tbl_BalanceHistory[[#This Row],[AgyCode]]&amp;": "&amp;Tbl_BalanceHistory[[#This Row],[Agency Name]]</f>
        <v>181: Department of Labor and Industry</v>
      </c>
      <c r="K1233" s="1">
        <v>2019</v>
      </c>
      <c r="L1233" s="3">
        <v>562</v>
      </c>
      <c r="M1233" s="3" t="s">
        <v>345</v>
      </c>
      <c r="N1233" s="2" t="str">
        <f>Tbl_BalanceHistory[[#This Row],[ProgramCode]]&amp;": "&amp;Tbl_BalanceHistory[[#This Row],[Program Name]]</f>
        <v>562: Regulation of Structure Safety</v>
      </c>
      <c r="O1233" s="3" t="s">
        <v>886</v>
      </c>
      <c r="P1233" s="1" t="str">
        <f>IF(Tbl_BalanceHistory[[#This Row],[FundCode]]="0100","GF",IF(Tbl_BalanceHistory[[#This Row],[FundCode]]="01000","GF","Hi Ed / OCR"))</f>
        <v>GF</v>
      </c>
      <c r="Q1233" s="5">
        <v>534671</v>
      </c>
      <c r="R1233" s="5">
        <v>534671</v>
      </c>
      <c r="S1233" s="5">
        <v>0</v>
      </c>
      <c r="T1233" s="5">
        <v>0</v>
      </c>
      <c r="U1233" s="3"/>
      <c r="V1233" s="5">
        <v>0</v>
      </c>
      <c r="W1233" s="5">
        <v>0</v>
      </c>
      <c r="X1233" s="5"/>
      <c r="Y1233" s="5"/>
      <c r="Z1233" s="5">
        <f>Tbl_BalanceHistory[[#This Row],[Discretionary Recommended - Pre 2022]]+Tbl_BalanceHistory[[#This Row],[Discretionary Balance Recommended: Policy]]+Tbl_BalanceHistory[[#This Row],[Discretionary Balance Recommended: Commitments]]</f>
        <v>0</v>
      </c>
      <c r="AA1233" s="5">
        <f>Tbl_BalanceHistory[[#This Row],[Discretionary Balance]]-Tbl_BalanceHistory[[#This Row],[Discretionary Reappropriation]]</f>
        <v>0</v>
      </c>
      <c r="AB1233" s="2"/>
      <c r="AC1233" s="2"/>
      <c r="AD1233" s="2"/>
      <c r="AE1233" s="2"/>
    </row>
    <row r="1234" spans="1:31" ht="30" x14ac:dyDescent="0.25">
      <c r="A1234" s="2" t="s">
        <v>333</v>
      </c>
      <c r="B1234" s="3">
        <v>6</v>
      </c>
      <c r="C1234" s="3">
        <v>181</v>
      </c>
      <c r="D1234" s="3" t="s">
        <v>701</v>
      </c>
      <c r="E1234" s="3" t="str">
        <f>_xlfn.XLOOKUP(Tbl_BalanceHistory[[#This Row],[RespAgy]],Tbl_Agencies[Agy Code],Tbl_Agencies[Agy Sort])</f>
        <v>148200</v>
      </c>
      <c r="F1234" s="2" t="str">
        <f>Tbl_BalanceHistory[[#This Row],[RespAgy]]&amp;": "&amp;Tbl_BalanceHistory[[#This Row],[RespAgency]]</f>
        <v>181: Department of Labor and Industry</v>
      </c>
      <c r="G1234" s="3">
        <v>181</v>
      </c>
      <c r="H1234" s="3" t="s">
        <v>701</v>
      </c>
      <c r="I1234" s="3" t="str">
        <f>_xlfn.XLOOKUP(Tbl_BalanceHistory[[#This Row],[AgyCode]],Tbl_Agencies[Agy Code],Tbl_Agencies[Agy Sort])</f>
        <v>148200</v>
      </c>
      <c r="J1234" s="2" t="str">
        <f>Tbl_BalanceHistory[[#This Row],[AgyCode]]&amp;": "&amp;Tbl_BalanceHistory[[#This Row],[Agency Name]]</f>
        <v>181: Department of Labor and Industry</v>
      </c>
      <c r="K1234" s="1">
        <v>2020</v>
      </c>
      <c r="L1234" s="3">
        <v>562</v>
      </c>
      <c r="M1234" s="3" t="s">
        <v>345</v>
      </c>
      <c r="N1234" s="2" t="str">
        <f>Tbl_BalanceHistory[[#This Row],[ProgramCode]]&amp;": "&amp;Tbl_BalanceHistory[[#This Row],[Program Name]]</f>
        <v>562: Regulation of Structure Safety</v>
      </c>
      <c r="O1234" s="3" t="s">
        <v>886</v>
      </c>
      <c r="P1234" s="1" t="str">
        <f>IF(Tbl_BalanceHistory[[#This Row],[FundCode]]="0100","GF",IF(Tbl_BalanceHistory[[#This Row],[FundCode]]="01000","GF","Hi Ed / OCR"))</f>
        <v>GF</v>
      </c>
      <c r="Q1234" s="5">
        <v>542371</v>
      </c>
      <c r="R1234" s="5">
        <v>542371</v>
      </c>
      <c r="S1234" s="5">
        <v>0</v>
      </c>
      <c r="T1234" s="5">
        <v>0</v>
      </c>
      <c r="U1234" s="3"/>
      <c r="V1234" s="5">
        <v>0</v>
      </c>
      <c r="W1234" s="5">
        <v>0</v>
      </c>
      <c r="X1234" s="5"/>
      <c r="Y1234" s="5"/>
      <c r="Z1234" s="5">
        <f>Tbl_BalanceHistory[[#This Row],[Discretionary Recommended - Pre 2022]]+Tbl_BalanceHistory[[#This Row],[Discretionary Balance Recommended: Policy]]+Tbl_BalanceHistory[[#This Row],[Discretionary Balance Recommended: Commitments]]</f>
        <v>0</v>
      </c>
      <c r="AA1234" s="5">
        <f>Tbl_BalanceHistory[[#This Row],[Discretionary Balance]]-Tbl_BalanceHistory[[#This Row],[Discretionary Reappropriation]]</f>
        <v>0</v>
      </c>
      <c r="AB1234" s="2"/>
      <c r="AC1234" s="2"/>
      <c r="AD1234" s="2"/>
      <c r="AE1234" s="2"/>
    </row>
    <row r="1235" spans="1:31" ht="30" x14ac:dyDescent="0.25">
      <c r="A1235" s="2" t="s">
        <v>333</v>
      </c>
      <c r="B1235" s="3">
        <v>6</v>
      </c>
      <c r="C1235" s="3">
        <v>181</v>
      </c>
      <c r="D1235" s="3" t="s">
        <v>701</v>
      </c>
      <c r="E1235" s="3" t="str">
        <f>_xlfn.XLOOKUP(Tbl_BalanceHistory[[#This Row],[RespAgy]],Tbl_Agencies[Agy Code],Tbl_Agencies[Agy Sort])</f>
        <v>148200</v>
      </c>
      <c r="F1235" s="2" t="str">
        <f>Tbl_BalanceHistory[[#This Row],[RespAgy]]&amp;": "&amp;Tbl_BalanceHistory[[#This Row],[RespAgency]]</f>
        <v>181: Department of Labor and Industry</v>
      </c>
      <c r="G1235" s="3">
        <v>181</v>
      </c>
      <c r="H1235" s="3" t="s">
        <v>701</v>
      </c>
      <c r="I1235" s="3" t="str">
        <f>_xlfn.XLOOKUP(Tbl_BalanceHistory[[#This Row],[AgyCode]],Tbl_Agencies[Agy Code],Tbl_Agencies[Agy Sort])</f>
        <v>148200</v>
      </c>
      <c r="J1235" s="2" t="str">
        <f>Tbl_BalanceHistory[[#This Row],[AgyCode]]&amp;": "&amp;Tbl_BalanceHistory[[#This Row],[Agency Name]]</f>
        <v>181: Department of Labor and Industry</v>
      </c>
      <c r="K1235" s="1">
        <v>2014</v>
      </c>
      <c r="L1235" s="3">
        <v>599</v>
      </c>
      <c r="M1235" s="3" t="s">
        <v>62</v>
      </c>
      <c r="N1235" s="2" t="str">
        <f>Tbl_BalanceHistory[[#This Row],[ProgramCode]]&amp;": "&amp;Tbl_BalanceHistory[[#This Row],[Program Name]]</f>
        <v>599: Administrative and Support Services</v>
      </c>
      <c r="O1235" s="3" t="s">
        <v>1730</v>
      </c>
      <c r="P1235" s="1" t="str">
        <f>IF(Tbl_BalanceHistory[[#This Row],[FundCode]]="0100","GF",IF(Tbl_BalanceHistory[[#This Row],[FundCode]]="01000","GF","Hi Ed / OCR"))</f>
        <v>GF</v>
      </c>
      <c r="Q1235" s="5">
        <v>2310704</v>
      </c>
      <c r="R1235" s="5">
        <v>2310097.2000000002</v>
      </c>
      <c r="S1235" s="5">
        <v>606</v>
      </c>
      <c r="T1235" s="5">
        <v>0</v>
      </c>
      <c r="U1235" s="3"/>
      <c r="V1235" s="5">
        <v>606</v>
      </c>
      <c r="W1235" s="5">
        <v>0</v>
      </c>
      <c r="X1235" s="5"/>
      <c r="Y1235" s="5"/>
      <c r="Z1235" s="5">
        <f>Tbl_BalanceHistory[[#This Row],[Discretionary Recommended - Pre 2022]]+Tbl_BalanceHistory[[#This Row],[Discretionary Balance Recommended: Policy]]+Tbl_BalanceHistory[[#This Row],[Discretionary Balance Recommended: Commitments]]</f>
        <v>0</v>
      </c>
      <c r="AA1235" s="5">
        <f>Tbl_BalanceHistory[[#This Row],[Discretionary Balance]]-Tbl_BalanceHistory[[#This Row],[Discretionary Reappropriation]]</f>
        <v>606</v>
      </c>
      <c r="AB1235" s="2"/>
      <c r="AC1235" s="2"/>
      <c r="AD1235" s="2"/>
      <c r="AE1235" s="2"/>
    </row>
    <row r="1236" spans="1:31" ht="45" x14ac:dyDescent="0.25">
      <c r="A1236" s="2" t="s">
        <v>333</v>
      </c>
      <c r="B1236" s="3">
        <v>6</v>
      </c>
      <c r="C1236" s="3">
        <v>181</v>
      </c>
      <c r="D1236" s="3" t="s">
        <v>701</v>
      </c>
      <c r="E1236" s="3" t="str">
        <f>_xlfn.XLOOKUP(Tbl_BalanceHistory[[#This Row],[RespAgy]],Tbl_Agencies[Agy Code],Tbl_Agencies[Agy Sort])</f>
        <v>148200</v>
      </c>
      <c r="F1236" s="2" t="str">
        <f>Tbl_BalanceHistory[[#This Row],[RespAgy]]&amp;": "&amp;Tbl_BalanceHistory[[#This Row],[RespAgency]]</f>
        <v>181: Department of Labor and Industry</v>
      </c>
      <c r="G1236" s="3">
        <v>181</v>
      </c>
      <c r="H1236" s="3" t="s">
        <v>701</v>
      </c>
      <c r="I1236" s="3" t="str">
        <f>_xlfn.XLOOKUP(Tbl_BalanceHistory[[#This Row],[AgyCode]],Tbl_Agencies[Agy Code],Tbl_Agencies[Agy Sort])</f>
        <v>148200</v>
      </c>
      <c r="J1236" s="2" t="str">
        <f>Tbl_BalanceHistory[[#This Row],[AgyCode]]&amp;": "&amp;Tbl_BalanceHistory[[#This Row],[Agency Name]]</f>
        <v>181: Department of Labor and Industry</v>
      </c>
      <c r="K1236" s="1">
        <v>2015</v>
      </c>
      <c r="L1236" s="3">
        <v>599</v>
      </c>
      <c r="M1236" s="3" t="s">
        <v>62</v>
      </c>
      <c r="N1236" s="2" t="str">
        <f>Tbl_BalanceHistory[[#This Row],[ProgramCode]]&amp;": "&amp;Tbl_BalanceHistory[[#This Row],[Program Name]]</f>
        <v>599: Administrative and Support Services</v>
      </c>
      <c r="O1236" s="3" t="s">
        <v>1730</v>
      </c>
      <c r="P1236" s="1" t="str">
        <f>IF(Tbl_BalanceHistory[[#This Row],[FundCode]]="0100","GF",IF(Tbl_BalanceHistory[[#This Row],[FundCode]]="01000","GF","Hi Ed / OCR"))</f>
        <v>GF</v>
      </c>
      <c r="Q1236" s="5">
        <v>2127159</v>
      </c>
      <c r="R1236" s="5">
        <v>2127152</v>
      </c>
      <c r="S1236" s="5">
        <v>6</v>
      </c>
      <c r="T1236" s="5">
        <v>0</v>
      </c>
      <c r="U1236" s="3"/>
      <c r="V1236" s="5">
        <v>6</v>
      </c>
      <c r="W1236" s="5">
        <v>0</v>
      </c>
      <c r="X1236" s="5"/>
      <c r="Y1236" s="5"/>
      <c r="Z1236" s="5">
        <f>Tbl_BalanceHistory[[#This Row],[Discretionary Recommended - Pre 2022]]+Tbl_BalanceHistory[[#This Row],[Discretionary Balance Recommended: Policy]]+Tbl_BalanceHistory[[#This Row],[Discretionary Balance Recommended: Commitments]]</f>
        <v>0</v>
      </c>
      <c r="AA1236" s="5">
        <f>Tbl_BalanceHistory[[#This Row],[Discretionary Balance]]-Tbl_BalanceHistory[[#This Row],[Discretionary Reappropriation]]</f>
        <v>6</v>
      </c>
      <c r="AB1236" s="2" t="s">
        <v>1875</v>
      </c>
      <c r="AC1236" s="2"/>
      <c r="AD1236" s="2"/>
      <c r="AE1236" s="2"/>
    </row>
    <row r="1237" spans="1:31" ht="30" x14ac:dyDescent="0.25">
      <c r="A1237" s="2" t="s">
        <v>333</v>
      </c>
      <c r="B1237" s="3">
        <v>6</v>
      </c>
      <c r="C1237" s="3">
        <v>181</v>
      </c>
      <c r="D1237" s="3" t="s">
        <v>701</v>
      </c>
      <c r="E1237" s="3" t="str">
        <f>_xlfn.XLOOKUP(Tbl_BalanceHistory[[#This Row],[RespAgy]],Tbl_Agencies[Agy Code],Tbl_Agencies[Agy Sort])</f>
        <v>148200</v>
      </c>
      <c r="F1237" s="2" t="str">
        <f>Tbl_BalanceHistory[[#This Row],[RespAgy]]&amp;": "&amp;Tbl_BalanceHistory[[#This Row],[RespAgency]]</f>
        <v>181: Department of Labor and Industry</v>
      </c>
      <c r="G1237" s="3">
        <v>181</v>
      </c>
      <c r="H1237" s="3" t="s">
        <v>701</v>
      </c>
      <c r="I1237" s="3" t="str">
        <f>_xlfn.XLOOKUP(Tbl_BalanceHistory[[#This Row],[AgyCode]],Tbl_Agencies[Agy Code],Tbl_Agencies[Agy Sort])</f>
        <v>148200</v>
      </c>
      <c r="J1237" s="2" t="str">
        <f>Tbl_BalanceHistory[[#This Row],[AgyCode]]&amp;": "&amp;Tbl_BalanceHistory[[#This Row],[Agency Name]]</f>
        <v>181: Department of Labor and Industry</v>
      </c>
      <c r="K1237" s="1">
        <v>2016</v>
      </c>
      <c r="L1237" s="3">
        <v>599</v>
      </c>
      <c r="M1237" s="3" t="s">
        <v>62</v>
      </c>
      <c r="N1237" s="2" t="str">
        <f>Tbl_BalanceHistory[[#This Row],[ProgramCode]]&amp;": "&amp;Tbl_BalanceHistory[[#This Row],[Program Name]]</f>
        <v>599: Administrative and Support Services</v>
      </c>
      <c r="O1237" s="3" t="s">
        <v>1730</v>
      </c>
      <c r="P1237" s="1" t="str">
        <f>IF(Tbl_BalanceHistory[[#This Row],[FundCode]]="0100","GF",IF(Tbl_BalanceHistory[[#This Row],[FundCode]]="01000","GF","Hi Ed / OCR"))</f>
        <v>GF</v>
      </c>
      <c r="Q1237" s="5">
        <v>2205500</v>
      </c>
      <c r="R1237" s="5">
        <v>2205393.4500000002</v>
      </c>
      <c r="S1237" s="5">
        <v>106</v>
      </c>
      <c r="T1237" s="5">
        <v>0</v>
      </c>
      <c r="U1237" s="3"/>
      <c r="V1237" s="5">
        <v>106</v>
      </c>
      <c r="W1237" s="5">
        <v>0</v>
      </c>
      <c r="X1237" s="5"/>
      <c r="Y1237" s="5"/>
      <c r="Z1237" s="5">
        <f>Tbl_BalanceHistory[[#This Row],[Discretionary Recommended - Pre 2022]]+Tbl_BalanceHistory[[#This Row],[Discretionary Balance Recommended: Policy]]+Tbl_BalanceHistory[[#This Row],[Discretionary Balance Recommended: Commitments]]</f>
        <v>0</v>
      </c>
      <c r="AA1237" s="5">
        <f>Tbl_BalanceHistory[[#This Row],[Discretionary Balance]]-Tbl_BalanceHistory[[#This Row],[Discretionary Reappropriation]]</f>
        <v>106</v>
      </c>
      <c r="AB1237" s="2" t="s">
        <v>1880</v>
      </c>
      <c r="AC1237" s="2"/>
      <c r="AD1237" s="2"/>
      <c r="AE1237" s="2" t="s">
        <v>1880</v>
      </c>
    </row>
    <row r="1238" spans="1:31" ht="30" x14ac:dyDescent="0.25">
      <c r="A1238" s="2" t="s">
        <v>333</v>
      </c>
      <c r="B1238" s="3">
        <v>6</v>
      </c>
      <c r="C1238" s="3">
        <v>181</v>
      </c>
      <c r="D1238" s="3" t="s">
        <v>701</v>
      </c>
      <c r="E1238" s="3" t="str">
        <f>_xlfn.XLOOKUP(Tbl_BalanceHistory[[#This Row],[RespAgy]],Tbl_Agencies[Agy Code],Tbl_Agencies[Agy Sort])</f>
        <v>148200</v>
      </c>
      <c r="F1238" s="2" t="str">
        <f>Tbl_BalanceHistory[[#This Row],[RespAgy]]&amp;": "&amp;Tbl_BalanceHistory[[#This Row],[RespAgency]]</f>
        <v>181: Department of Labor and Industry</v>
      </c>
      <c r="G1238" s="3">
        <v>181</v>
      </c>
      <c r="H1238" s="3" t="s">
        <v>701</v>
      </c>
      <c r="I1238" s="3" t="str">
        <f>_xlfn.XLOOKUP(Tbl_BalanceHistory[[#This Row],[AgyCode]],Tbl_Agencies[Agy Code],Tbl_Agencies[Agy Sort])</f>
        <v>148200</v>
      </c>
      <c r="J1238" s="2" t="str">
        <f>Tbl_BalanceHistory[[#This Row],[AgyCode]]&amp;": "&amp;Tbl_BalanceHistory[[#This Row],[Agency Name]]</f>
        <v>181: Department of Labor and Industry</v>
      </c>
      <c r="K1238" s="1">
        <v>2017</v>
      </c>
      <c r="L1238" s="3">
        <v>599</v>
      </c>
      <c r="M1238" s="3" t="s">
        <v>62</v>
      </c>
      <c r="N1238" s="2" t="str">
        <f>Tbl_BalanceHistory[[#This Row],[ProgramCode]]&amp;": "&amp;Tbl_BalanceHistory[[#This Row],[Program Name]]</f>
        <v>599: Administrative and Support Services</v>
      </c>
      <c r="O1238" s="3" t="s">
        <v>886</v>
      </c>
      <c r="P1238" s="1" t="str">
        <f>IF(Tbl_BalanceHistory[[#This Row],[FundCode]]="0100","GF",IF(Tbl_BalanceHistory[[#This Row],[FundCode]]="01000","GF","Hi Ed / OCR"))</f>
        <v>GF</v>
      </c>
      <c r="Q1238" s="5">
        <v>2559409</v>
      </c>
      <c r="R1238" s="5">
        <v>2558979.9</v>
      </c>
      <c r="S1238" s="5">
        <v>429</v>
      </c>
      <c r="T1238" s="5">
        <v>0</v>
      </c>
      <c r="U1238" s="3"/>
      <c r="V1238" s="5">
        <v>429</v>
      </c>
      <c r="W1238" s="5">
        <v>0</v>
      </c>
      <c r="X1238" s="5"/>
      <c r="Y1238" s="5"/>
      <c r="Z1238" s="5">
        <f>Tbl_BalanceHistory[[#This Row],[Discretionary Recommended - Pre 2022]]+Tbl_BalanceHistory[[#This Row],[Discretionary Balance Recommended: Policy]]+Tbl_BalanceHistory[[#This Row],[Discretionary Balance Recommended: Commitments]]</f>
        <v>0</v>
      </c>
      <c r="AA1238" s="5">
        <f>Tbl_BalanceHistory[[#This Row],[Discretionary Balance]]-Tbl_BalanceHistory[[#This Row],[Discretionary Reappropriation]]</f>
        <v>429</v>
      </c>
      <c r="AB1238" s="2"/>
      <c r="AC1238" s="2"/>
      <c r="AD1238" s="2"/>
      <c r="AE1238" s="2"/>
    </row>
    <row r="1239" spans="1:31" ht="30" x14ac:dyDescent="0.25">
      <c r="A1239" s="2" t="s">
        <v>333</v>
      </c>
      <c r="B1239" s="3">
        <v>6</v>
      </c>
      <c r="C1239" s="3">
        <v>181</v>
      </c>
      <c r="D1239" s="3" t="s">
        <v>701</v>
      </c>
      <c r="E1239" s="3" t="str">
        <f>_xlfn.XLOOKUP(Tbl_BalanceHistory[[#This Row],[RespAgy]],Tbl_Agencies[Agy Code],Tbl_Agencies[Agy Sort])</f>
        <v>148200</v>
      </c>
      <c r="F1239" s="2" t="str">
        <f>Tbl_BalanceHistory[[#This Row],[RespAgy]]&amp;": "&amp;Tbl_BalanceHistory[[#This Row],[RespAgency]]</f>
        <v>181: Department of Labor and Industry</v>
      </c>
      <c r="G1239" s="3">
        <v>181</v>
      </c>
      <c r="H1239" s="3" t="s">
        <v>701</v>
      </c>
      <c r="I1239" s="3" t="str">
        <f>_xlfn.XLOOKUP(Tbl_BalanceHistory[[#This Row],[AgyCode]],Tbl_Agencies[Agy Code],Tbl_Agencies[Agy Sort])</f>
        <v>148200</v>
      </c>
      <c r="J1239" s="2" t="str">
        <f>Tbl_BalanceHistory[[#This Row],[AgyCode]]&amp;": "&amp;Tbl_BalanceHistory[[#This Row],[Agency Name]]</f>
        <v>181: Department of Labor and Industry</v>
      </c>
      <c r="K1239" s="1">
        <v>2018</v>
      </c>
      <c r="L1239" s="3">
        <v>599</v>
      </c>
      <c r="M1239" s="3" t="s">
        <v>62</v>
      </c>
      <c r="N1239" s="2" t="str">
        <f>Tbl_BalanceHistory[[#This Row],[ProgramCode]]&amp;": "&amp;Tbl_BalanceHistory[[#This Row],[Program Name]]</f>
        <v>599: Administrative and Support Services</v>
      </c>
      <c r="O1239" s="3" t="s">
        <v>886</v>
      </c>
      <c r="P1239" s="1" t="str">
        <f>IF(Tbl_BalanceHistory[[#This Row],[FundCode]]="0100","GF",IF(Tbl_BalanceHistory[[#This Row],[FundCode]]="01000","GF","Hi Ed / OCR"))</f>
        <v>GF</v>
      </c>
      <c r="Q1239" s="5">
        <v>3074508</v>
      </c>
      <c r="R1239" s="5">
        <v>3074508</v>
      </c>
      <c r="S1239" s="5">
        <v>0</v>
      </c>
      <c r="T1239" s="5">
        <v>0</v>
      </c>
      <c r="U1239" s="3"/>
      <c r="V1239" s="5">
        <v>0</v>
      </c>
      <c r="W1239" s="5">
        <v>0</v>
      </c>
      <c r="X1239" s="5"/>
      <c r="Y1239" s="5"/>
      <c r="Z1239" s="5">
        <f>Tbl_BalanceHistory[[#This Row],[Discretionary Recommended - Pre 2022]]+Tbl_BalanceHistory[[#This Row],[Discretionary Balance Recommended: Policy]]+Tbl_BalanceHistory[[#This Row],[Discretionary Balance Recommended: Commitments]]</f>
        <v>0</v>
      </c>
      <c r="AA1239" s="5">
        <f>Tbl_BalanceHistory[[#This Row],[Discretionary Balance]]-Tbl_BalanceHistory[[#This Row],[Discretionary Reappropriation]]</f>
        <v>0</v>
      </c>
      <c r="AB1239" s="2"/>
      <c r="AC1239" s="2"/>
      <c r="AD1239" s="2"/>
      <c r="AE1239" s="2"/>
    </row>
    <row r="1240" spans="1:31" ht="30" x14ac:dyDescent="0.25">
      <c r="A1240" s="2" t="s">
        <v>333</v>
      </c>
      <c r="B1240" s="3">
        <v>6</v>
      </c>
      <c r="C1240" s="3">
        <v>181</v>
      </c>
      <c r="D1240" s="3" t="s">
        <v>701</v>
      </c>
      <c r="E1240" s="3" t="str">
        <f>_xlfn.XLOOKUP(Tbl_BalanceHistory[[#This Row],[RespAgy]],Tbl_Agencies[Agy Code],Tbl_Agencies[Agy Sort])</f>
        <v>148200</v>
      </c>
      <c r="F1240" s="2" t="str">
        <f>Tbl_BalanceHistory[[#This Row],[RespAgy]]&amp;": "&amp;Tbl_BalanceHistory[[#This Row],[RespAgency]]</f>
        <v>181: Department of Labor and Industry</v>
      </c>
      <c r="G1240" s="3">
        <v>181</v>
      </c>
      <c r="H1240" s="3" t="s">
        <v>701</v>
      </c>
      <c r="I1240" s="3" t="str">
        <f>_xlfn.XLOOKUP(Tbl_BalanceHistory[[#This Row],[AgyCode]],Tbl_Agencies[Agy Code],Tbl_Agencies[Agy Sort])</f>
        <v>148200</v>
      </c>
      <c r="J1240" s="2" t="str">
        <f>Tbl_BalanceHistory[[#This Row],[AgyCode]]&amp;": "&amp;Tbl_BalanceHistory[[#This Row],[Agency Name]]</f>
        <v>181: Department of Labor and Industry</v>
      </c>
      <c r="K1240" s="1">
        <v>2019</v>
      </c>
      <c r="L1240" s="3">
        <v>599</v>
      </c>
      <c r="M1240" s="3" t="s">
        <v>62</v>
      </c>
      <c r="N1240" s="2" t="str">
        <f>Tbl_BalanceHistory[[#This Row],[ProgramCode]]&amp;": "&amp;Tbl_BalanceHistory[[#This Row],[Program Name]]</f>
        <v>599: Administrative and Support Services</v>
      </c>
      <c r="O1240" s="3" t="s">
        <v>886</v>
      </c>
      <c r="P1240" s="1" t="str">
        <f>IF(Tbl_BalanceHistory[[#This Row],[FundCode]]="0100","GF",IF(Tbl_BalanceHistory[[#This Row],[FundCode]]="01000","GF","Hi Ed / OCR"))</f>
        <v>GF</v>
      </c>
      <c r="Q1240" s="5">
        <v>3473248</v>
      </c>
      <c r="R1240" s="5">
        <v>3473248</v>
      </c>
      <c r="S1240" s="5">
        <v>0</v>
      </c>
      <c r="T1240" s="5">
        <v>0</v>
      </c>
      <c r="U1240" s="3"/>
      <c r="V1240" s="5">
        <v>0</v>
      </c>
      <c r="W1240" s="5">
        <v>0</v>
      </c>
      <c r="X1240" s="5"/>
      <c r="Y1240" s="5"/>
      <c r="Z1240" s="5">
        <f>Tbl_BalanceHistory[[#This Row],[Discretionary Recommended - Pre 2022]]+Tbl_BalanceHistory[[#This Row],[Discretionary Balance Recommended: Policy]]+Tbl_BalanceHistory[[#This Row],[Discretionary Balance Recommended: Commitments]]</f>
        <v>0</v>
      </c>
      <c r="AA1240" s="5">
        <f>Tbl_BalanceHistory[[#This Row],[Discretionary Balance]]-Tbl_BalanceHistory[[#This Row],[Discretionary Reappropriation]]</f>
        <v>0</v>
      </c>
      <c r="AB1240" s="2"/>
      <c r="AC1240" s="2"/>
      <c r="AD1240" s="2"/>
      <c r="AE1240" s="2"/>
    </row>
    <row r="1241" spans="1:31" ht="30" x14ac:dyDescent="0.25">
      <c r="A1241" s="2" t="s">
        <v>333</v>
      </c>
      <c r="B1241" s="3">
        <v>6</v>
      </c>
      <c r="C1241" s="3">
        <v>181</v>
      </c>
      <c r="D1241" s="3" t="s">
        <v>701</v>
      </c>
      <c r="E1241" s="3" t="str">
        <f>_xlfn.XLOOKUP(Tbl_BalanceHistory[[#This Row],[RespAgy]],Tbl_Agencies[Agy Code],Tbl_Agencies[Agy Sort])</f>
        <v>148200</v>
      </c>
      <c r="F1241" s="2" t="str">
        <f>Tbl_BalanceHistory[[#This Row],[RespAgy]]&amp;": "&amp;Tbl_BalanceHistory[[#This Row],[RespAgency]]</f>
        <v>181: Department of Labor and Industry</v>
      </c>
      <c r="G1241" s="3">
        <v>181</v>
      </c>
      <c r="H1241" s="3" t="s">
        <v>701</v>
      </c>
      <c r="I1241" s="3" t="str">
        <f>_xlfn.XLOOKUP(Tbl_BalanceHistory[[#This Row],[AgyCode]],Tbl_Agencies[Agy Code],Tbl_Agencies[Agy Sort])</f>
        <v>148200</v>
      </c>
      <c r="J1241" s="2" t="str">
        <f>Tbl_BalanceHistory[[#This Row],[AgyCode]]&amp;": "&amp;Tbl_BalanceHistory[[#This Row],[Agency Name]]</f>
        <v>181: Department of Labor and Industry</v>
      </c>
      <c r="K1241" s="1">
        <v>2020</v>
      </c>
      <c r="L1241" s="3">
        <v>599</v>
      </c>
      <c r="M1241" s="3" t="s">
        <v>62</v>
      </c>
      <c r="N1241" s="2" t="str">
        <f>Tbl_BalanceHistory[[#This Row],[ProgramCode]]&amp;": "&amp;Tbl_BalanceHistory[[#This Row],[Program Name]]</f>
        <v>599: Administrative and Support Services</v>
      </c>
      <c r="O1241" s="3" t="s">
        <v>886</v>
      </c>
      <c r="P1241" s="1" t="str">
        <f>IF(Tbl_BalanceHistory[[#This Row],[FundCode]]="0100","GF",IF(Tbl_BalanceHistory[[#This Row],[FundCode]]="01000","GF","Hi Ed / OCR"))</f>
        <v>GF</v>
      </c>
      <c r="Q1241" s="5">
        <v>3361148</v>
      </c>
      <c r="R1241" s="5">
        <v>3361148</v>
      </c>
      <c r="S1241" s="5">
        <v>0</v>
      </c>
      <c r="T1241" s="5">
        <v>0</v>
      </c>
      <c r="U1241" s="3"/>
      <c r="V1241" s="5">
        <v>0</v>
      </c>
      <c r="W1241" s="5">
        <v>0</v>
      </c>
      <c r="X1241" s="5"/>
      <c r="Y1241" s="5"/>
      <c r="Z1241" s="5">
        <f>Tbl_BalanceHistory[[#This Row],[Discretionary Recommended - Pre 2022]]+Tbl_BalanceHistory[[#This Row],[Discretionary Balance Recommended: Policy]]+Tbl_BalanceHistory[[#This Row],[Discretionary Balance Recommended: Commitments]]</f>
        <v>0</v>
      </c>
      <c r="AA1241" s="5">
        <f>Tbl_BalanceHistory[[#This Row],[Discretionary Balance]]-Tbl_BalanceHistory[[#This Row],[Discretionary Reappropriation]]</f>
        <v>0</v>
      </c>
      <c r="AB1241" s="2"/>
      <c r="AC1241" s="2"/>
      <c r="AD1241" s="2"/>
      <c r="AE1241" s="2"/>
    </row>
    <row r="1242" spans="1:31" ht="75" x14ac:dyDescent="0.25">
      <c r="A1242" s="2" t="s">
        <v>333</v>
      </c>
      <c r="B1242" s="3">
        <v>6</v>
      </c>
      <c r="C1242" s="3">
        <v>182</v>
      </c>
      <c r="D1242" s="3" t="s">
        <v>706</v>
      </c>
      <c r="E1242" s="3" t="str">
        <f>_xlfn.XLOOKUP(Tbl_BalanceHistory[[#This Row],[RespAgy]],Tbl_Agencies[Agy Code],Tbl_Agencies[Agy Sort])</f>
        <v>148400</v>
      </c>
      <c r="F1242" s="2" t="str">
        <f>Tbl_BalanceHistory[[#This Row],[RespAgy]]&amp;": "&amp;Tbl_BalanceHistory[[#This Row],[RespAgency]]</f>
        <v>182: Virginia Employment Commission</v>
      </c>
      <c r="G1242" s="3">
        <v>182</v>
      </c>
      <c r="H1242" s="3" t="s">
        <v>706</v>
      </c>
      <c r="I1242" s="3" t="str">
        <f>_xlfn.XLOOKUP(Tbl_BalanceHistory[[#This Row],[AgyCode]],Tbl_Agencies[Agy Code],Tbl_Agencies[Agy Sort])</f>
        <v>148400</v>
      </c>
      <c r="J1242" s="2" t="str">
        <f>Tbl_BalanceHistory[[#This Row],[AgyCode]]&amp;": "&amp;Tbl_BalanceHistory[[#This Row],[Agency Name]]</f>
        <v>182: Virginia Employment Commission</v>
      </c>
      <c r="K1242" s="1">
        <v>2015</v>
      </c>
      <c r="L1242" s="3">
        <v>470</v>
      </c>
      <c r="M1242" s="3" t="s">
        <v>708</v>
      </c>
      <c r="N1242" s="2" t="str">
        <f>Tbl_BalanceHistory[[#This Row],[ProgramCode]]&amp;": "&amp;Tbl_BalanceHistory[[#This Row],[Program Name]]</f>
        <v>470: Workforce Systems Services</v>
      </c>
      <c r="O1242" s="3" t="s">
        <v>1730</v>
      </c>
      <c r="P1242" s="1" t="str">
        <f>IF(Tbl_BalanceHistory[[#This Row],[FundCode]]="0100","GF",IF(Tbl_BalanceHistory[[#This Row],[FundCode]]="01000","GF","Hi Ed / OCR"))</f>
        <v>GF</v>
      </c>
      <c r="Q1242" s="5">
        <v>1000000</v>
      </c>
      <c r="R1242" s="5">
        <v>0</v>
      </c>
      <c r="S1242" s="5">
        <v>1000000</v>
      </c>
      <c r="T1242" s="5">
        <v>0</v>
      </c>
      <c r="U1242" s="3"/>
      <c r="V1242" s="5">
        <v>1000000</v>
      </c>
      <c r="W1242" s="5">
        <v>1000000</v>
      </c>
      <c r="X1242" s="5"/>
      <c r="Y1242" s="5"/>
      <c r="Z1242" s="5">
        <f>Tbl_BalanceHistory[[#This Row],[Discretionary Recommended - Pre 2022]]+Tbl_BalanceHistory[[#This Row],[Discretionary Balance Recommended: Policy]]+Tbl_BalanceHistory[[#This Row],[Discretionary Balance Recommended: Commitments]]</f>
        <v>1000000</v>
      </c>
      <c r="AA1242" s="5">
        <f>Tbl_BalanceHistory[[#This Row],[Discretionary Balance]]-Tbl_BalanceHistory[[#This Row],[Discretionary Reappropriation]]</f>
        <v>0</v>
      </c>
      <c r="AB1242" s="2" t="s">
        <v>1896</v>
      </c>
      <c r="AC1242" s="2"/>
      <c r="AD1242" s="2"/>
      <c r="AE1242" s="2"/>
    </row>
    <row r="1243" spans="1:31" ht="105" x14ac:dyDescent="0.25">
      <c r="A1243" s="2" t="s">
        <v>333</v>
      </c>
      <c r="B1243" s="3">
        <v>6</v>
      </c>
      <c r="C1243" s="3">
        <v>182</v>
      </c>
      <c r="D1243" s="3" t="s">
        <v>706</v>
      </c>
      <c r="E1243" s="3" t="str">
        <f>_xlfn.XLOOKUP(Tbl_BalanceHistory[[#This Row],[RespAgy]],Tbl_Agencies[Agy Code],Tbl_Agencies[Agy Sort])</f>
        <v>148400</v>
      </c>
      <c r="F1243" s="2" t="str">
        <f>Tbl_BalanceHistory[[#This Row],[RespAgy]]&amp;": "&amp;Tbl_BalanceHistory[[#This Row],[RespAgency]]</f>
        <v>182: Virginia Employment Commission</v>
      </c>
      <c r="G1243" s="3">
        <v>182</v>
      </c>
      <c r="H1243" s="3" t="s">
        <v>706</v>
      </c>
      <c r="I1243" s="3" t="str">
        <f>_xlfn.XLOOKUP(Tbl_BalanceHistory[[#This Row],[AgyCode]],Tbl_Agencies[Agy Code],Tbl_Agencies[Agy Sort])</f>
        <v>148400</v>
      </c>
      <c r="J1243" s="2" t="str">
        <f>Tbl_BalanceHistory[[#This Row],[AgyCode]]&amp;": "&amp;Tbl_BalanceHistory[[#This Row],[Agency Name]]</f>
        <v>182: Virginia Employment Commission</v>
      </c>
      <c r="K1243" s="1">
        <v>2016</v>
      </c>
      <c r="L1243" s="3">
        <v>470</v>
      </c>
      <c r="M1243" s="3" t="s">
        <v>708</v>
      </c>
      <c r="N1243" s="2" t="str">
        <f>Tbl_BalanceHistory[[#This Row],[ProgramCode]]&amp;": "&amp;Tbl_BalanceHistory[[#This Row],[Program Name]]</f>
        <v>470: Workforce Systems Services</v>
      </c>
      <c r="O1243" s="3" t="s">
        <v>1730</v>
      </c>
      <c r="P1243" s="1" t="str">
        <f>IF(Tbl_BalanceHistory[[#This Row],[FundCode]]="0100","GF",IF(Tbl_BalanceHistory[[#This Row],[FundCode]]="01000","GF","Hi Ed / OCR"))</f>
        <v>GF</v>
      </c>
      <c r="Q1243" s="5">
        <v>1000000</v>
      </c>
      <c r="R1243" s="5">
        <v>373959.43</v>
      </c>
      <c r="S1243" s="5">
        <v>626040</v>
      </c>
      <c r="T1243" s="5">
        <v>0</v>
      </c>
      <c r="U1243" s="3"/>
      <c r="V1243" s="5">
        <v>626040</v>
      </c>
      <c r="W1243" s="5">
        <v>448178</v>
      </c>
      <c r="X1243" s="5"/>
      <c r="Y1243" s="5"/>
      <c r="Z1243" s="5">
        <f>Tbl_BalanceHistory[[#This Row],[Discretionary Recommended - Pre 2022]]+Tbl_BalanceHistory[[#This Row],[Discretionary Balance Recommended: Policy]]+Tbl_BalanceHistory[[#This Row],[Discretionary Balance Recommended: Commitments]]</f>
        <v>448178</v>
      </c>
      <c r="AA1243" s="5">
        <f>Tbl_BalanceHistory[[#This Row],[Discretionary Balance]]-Tbl_BalanceHistory[[#This Row],[Discretionary Reappropriation]]</f>
        <v>177862</v>
      </c>
      <c r="AB1243" s="2" t="s">
        <v>1897</v>
      </c>
      <c r="AC1243" s="2"/>
      <c r="AD1243" s="2"/>
      <c r="AE1243" s="2"/>
    </row>
    <row r="1244" spans="1:31" ht="45" x14ac:dyDescent="0.25">
      <c r="A1244" s="2" t="s">
        <v>333</v>
      </c>
      <c r="B1244" s="3">
        <v>6</v>
      </c>
      <c r="C1244" s="3">
        <v>182</v>
      </c>
      <c r="D1244" s="3" t="s">
        <v>706</v>
      </c>
      <c r="E1244" s="3" t="str">
        <f>_xlfn.XLOOKUP(Tbl_BalanceHistory[[#This Row],[RespAgy]],Tbl_Agencies[Agy Code],Tbl_Agencies[Agy Sort])</f>
        <v>148400</v>
      </c>
      <c r="F1244" s="2" t="str">
        <f>Tbl_BalanceHistory[[#This Row],[RespAgy]]&amp;": "&amp;Tbl_BalanceHistory[[#This Row],[RespAgency]]</f>
        <v>182: Virginia Employment Commission</v>
      </c>
      <c r="G1244" s="3">
        <v>182</v>
      </c>
      <c r="H1244" s="3" t="s">
        <v>706</v>
      </c>
      <c r="I1244" s="3" t="str">
        <f>_xlfn.XLOOKUP(Tbl_BalanceHistory[[#This Row],[AgyCode]],Tbl_Agencies[Agy Code],Tbl_Agencies[Agy Sort])</f>
        <v>148400</v>
      </c>
      <c r="J1244" s="2" t="str">
        <f>Tbl_BalanceHistory[[#This Row],[AgyCode]]&amp;": "&amp;Tbl_BalanceHistory[[#This Row],[Agency Name]]</f>
        <v>182: Virginia Employment Commission</v>
      </c>
      <c r="K1244" s="1">
        <v>2017</v>
      </c>
      <c r="L1244" s="3">
        <v>470</v>
      </c>
      <c r="M1244" s="3" t="s">
        <v>708</v>
      </c>
      <c r="N1244" s="2" t="str">
        <f>Tbl_BalanceHistory[[#This Row],[ProgramCode]]&amp;": "&amp;Tbl_BalanceHistory[[#This Row],[Program Name]]</f>
        <v>470: Workforce Systems Services</v>
      </c>
      <c r="O1244" s="3" t="s">
        <v>886</v>
      </c>
      <c r="P1244" s="1" t="str">
        <f>IF(Tbl_BalanceHistory[[#This Row],[FundCode]]="0100","GF",IF(Tbl_BalanceHistory[[#This Row],[FundCode]]="01000","GF","Hi Ed / OCR"))</f>
        <v>GF</v>
      </c>
      <c r="Q1244" s="5">
        <v>448178</v>
      </c>
      <c r="R1244" s="5">
        <v>448175.62</v>
      </c>
      <c r="S1244" s="5">
        <v>2</v>
      </c>
      <c r="T1244" s="5">
        <v>0</v>
      </c>
      <c r="U1244" s="3"/>
      <c r="V1244" s="5">
        <v>2</v>
      </c>
      <c r="W1244" s="5">
        <v>0</v>
      </c>
      <c r="X1244" s="5"/>
      <c r="Y1244" s="5"/>
      <c r="Z1244" s="5">
        <f>Tbl_BalanceHistory[[#This Row],[Discretionary Recommended - Pre 2022]]+Tbl_BalanceHistory[[#This Row],[Discretionary Balance Recommended: Policy]]+Tbl_BalanceHistory[[#This Row],[Discretionary Balance Recommended: Commitments]]</f>
        <v>0</v>
      </c>
      <c r="AA1244" s="5">
        <f>Tbl_BalanceHistory[[#This Row],[Discretionary Balance]]-Tbl_BalanceHistory[[#This Row],[Discretionary Reappropriation]]</f>
        <v>2</v>
      </c>
      <c r="AB1244" s="2"/>
      <c r="AC1244" s="2"/>
      <c r="AD1244" s="2"/>
      <c r="AE1244" s="2"/>
    </row>
    <row r="1245" spans="1:31" ht="45" x14ac:dyDescent="0.25">
      <c r="A1245" s="2" t="s">
        <v>333</v>
      </c>
      <c r="B1245" s="3">
        <v>6</v>
      </c>
      <c r="C1245" s="3">
        <v>934</v>
      </c>
      <c r="D1245" s="3" t="s">
        <v>370</v>
      </c>
      <c r="E1245" s="3" t="str">
        <f>_xlfn.XLOOKUP(Tbl_BalanceHistory[[#This Row],[RespAgy]],Tbl_Agencies[Agy Code],Tbl_Agencies[Agy Sort])</f>
        <v>173000</v>
      </c>
      <c r="F1245" s="2" t="str">
        <f>Tbl_BalanceHistory[[#This Row],[RespAgy]]&amp;": "&amp;Tbl_BalanceHistory[[#This Row],[RespAgency]]</f>
        <v>934: Innovation and Entrepreneurship Investment Authority</v>
      </c>
      <c r="G1245" s="3">
        <v>934</v>
      </c>
      <c r="H1245" s="3" t="s">
        <v>370</v>
      </c>
      <c r="I1245" s="3" t="str">
        <f>_xlfn.XLOOKUP(Tbl_BalanceHistory[[#This Row],[AgyCode]],Tbl_Agencies[Agy Code],Tbl_Agencies[Agy Sort])</f>
        <v>173000</v>
      </c>
      <c r="J1245" s="2" t="str">
        <f>Tbl_BalanceHistory[[#This Row],[AgyCode]]&amp;": "&amp;Tbl_BalanceHistory[[#This Row],[Agency Name]]</f>
        <v>934: Innovation and Entrepreneurship Investment Authority</v>
      </c>
      <c r="K1245" s="1">
        <v>2014</v>
      </c>
      <c r="L1245" s="3">
        <v>534</v>
      </c>
      <c r="M1245" s="3" t="s">
        <v>82</v>
      </c>
      <c r="N1245" s="2" t="str">
        <f>Tbl_BalanceHistory[[#This Row],[ProgramCode]]&amp;": "&amp;Tbl_BalanceHistory[[#This Row],[Program Name]]</f>
        <v>534: Economic Development Services</v>
      </c>
      <c r="O1245" s="3" t="s">
        <v>1730</v>
      </c>
      <c r="P1245" s="1" t="str">
        <f>IF(Tbl_BalanceHistory[[#This Row],[FundCode]]="0100","GF",IF(Tbl_BalanceHistory[[#This Row],[FundCode]]="01000","GF","Hi Ed / OCR"))</f>
        <v>GF</v>
      </c>
      <c r="Q1245" s="5">
        <v>11320028</v>
      </c>
      <c r="R1245" s="5">
        <v>11320028</v>
      </c>
      <c r="S1245" s="5">
        <v>0</v>
      </c>
      <c r="T1245" s="5">
        <v>0</v>
      </c>
      <c r="U1245" s="3"/>
      <c r="V1245" s="5">
        <v>0</v>
      </c>
      <c r="W1245" s="5">
        <v>0</v>
      </c>
      <c r="X1245" s="5"/>
      <c r="Y1245" s="5"/>
      <c r="Z1245" s="5">
        <f>Tbl_BalanceHistory[[#This Row],[Discretionary Recommended - Pre 2022]]+Tbl_BalanceHistory[[#This Row],[Discretionary Balance Recommended: Policy]]+Tbl_BalanceHistory[[#This Row],[Discretionary Balance Recommended: Commitments]]</f>
        <v>0</v>
      </c>
      <c r="AA1245" s="5">
        <f>Tbl_BalanceHistory[[#This Row],[Discretionary Balance]]-Tbl_BalanceHistory[[#This Row],[Discretionary Reappropriation]]</f>
        <v>0</v>
      </c>
      <c r="AB1245" s="2"/>
      <c r="AC1245" s="2"/>
      <c r="AD1245" s="2"/>
      <c r="AE1245" s="2"/>
    </row>
    <row r="1246" spans="1:31" ht="45" x14ac:dyDescent="0.25">
      <c r="A1246" s="2" t="s">
        <v>333</v>
      </c>
      <c r="B1246" s="3">
        <v>6</v>
      </c>
      <c r="C1246" s="3">
        <v>934</v>
      </c>
      <c r="D1246" s="3" t="s">
        <v>370</v>
      </c>
      <c r="E1246" s="3" t="str">
        <f>_xlfn.XLOOKUP(Tbl_BalanceHistory[[#This Row],[RespAgy]],Tbl_Agencies[Agy Code],Tbl_Agencies[Agy Sort])</f>
        <v>173000</v>
      </c>
      <c r="F1246" s="2" t="str">
        <f>Tbl_BalanceHistory[[#This Row],[RespAgy]]&amp;": "&amp;Tbl_BalanceHistory[[#This Row],[RespAgency]]</f>
        <v>934: Innovation and Entrepreneurship Investment Authority</v>
      </c>
      <c r="G1246" s="3">
        <v>934</v>
      </c>
      <c r="H1246" s="3" t="s">
        <v>370</v>
      </c>
      <c r="I1246" s="3" t="str">
        <f>_xlfn.XLOOKUP(Tbl_BalanceHistory[[#This Row],[AgyCode]],Tbl_Agencies[Agy Code],Tbl_Agencies[Agy Sort])</f>
        <v>173000</v>
      </c>
      <c r="J1246" s="2" t="str">
        <f>Tbl_BalanceHistory[[#This Row],[AgyCode]]&amp;": "&amp;Tbl_BalanceHistory[[#This Row],[Agency Name]]</f>
        <v>934: Innovation and Entrepreneurship Investment Authority</v>
      </c>
      <c r="K1246" s="1">
        <v>2015</v>
      </c>
      <c r="L1246" s="3">
        <v>534</v>
      </c>
      <c r="M1246" s="3" t="s">
        <v>82</v>
      </c>
      <c r="N1246" s="2" t="str">
        <f>Tbl_BalanceHistory[[#This Row],[ProgramCode]]&amp;": "&amp;Tbl_BalanceHistory[[#This Row],[Program Name]]</f>
        <v>534: Economic Development Services</v>
      </c>
      <c r="O1246" s="3" t="s">
        <v>1730</v>
      </c>
      <c r="P1246" s="1" t="str">
        <f>IF(Tbl_BalanceHistory[[#This Row],[FundCode]]="0100","GF",IF(Tbl_BalanceHistory[[#This Row],[FundCode]]="01000","GF","Hi Ed / OCR"))</f>
        <v>GF</v>
      </c>
      <c r="Q1246" s="5">
        <v>5476275</v>
      </c>
      <c r="R1246" s="5">
        <v>5476275</v>
      </c>
      <c r="S1246" s="5">
        <v>0</v>
      </c>
      <c r="T1246" s="5">
        <v>0</v>
      </c>
      <c r="U1246" s="3"/>
      <c r="V1246" s="5">
        <v>0</v>
      </c>
      <c r="W1246" s="5">
        <v>0</v>
      </c>
      <c r="X1246" s="5"/>
      <c r="Y1246" s="5"/>
      <c r="Z1246" s="5">
        <f>Tbl_BalanceHistory[[#This Row],[Discretionary Recommended - Pre 2022]]+Tbl_BalanceHistory[[#This Row],[Discretionary Balance Recommended: Policy]]+Tbl_BalanceHistory[[#This Row],[Discretionary Balance Recommended: Commitments]]</f>
        <v>0</v>
      </c>
      <c r="AA1246" s="5">
        <f>Tbl_BalanceHistory[[#This Row],[Discretionary Balance]]-Tbl_BalanceHistory[[#This Row],[Discretionary Reappropriation]]</f>
        <v>0</v>
      </c>
      <c r="AB1246" s="2"/>
      <c r="AC1246" s="2"/>
      <c r="AD1246" s="2"/>
      <c r="AE1246" s="2"/>
    </row>
    <row r="1247" spans="1:31" ht="45" x14ac:dyDescent="0.25">
      <c r="A1247" s="2" t="s">
        <v>333</v>
      </c>
      <c r="B1247" s="3">
        <v>6</v>
      </c>
      <c r="C1247" s="3">
        <v>934</v>
      </c>
      <c r="D1247" s="3" t="s">
        <v>370</v>
      </c>
      <c r="E1247" s="3" t="str">
        <f>_xlfn.XLOOKUP(Tbl_BalanceHistory[[#This Row],[RespAgy]],Tbl_Agencies[Agy Code],Tbl_Agencies[Agy Sort])</f>
        <v>173000</v>
      </c>
      <c r="F1247" s="2" t="str">
        <f>Tbl_BalanceHistory[[#This Row],[RespAgy]]&amp;": "&amp;Tbl_BalanceHistory[[#This Row],[RespAgency]]</f>
        <v>934: Innovation and Entrepreneurship Investment Authority</v>
      </c>
      <c r="G1247" s="3">
        <v>934</v>
      </c>
      <c r="H1247" s="3" t="s">
        <v>370</v>
      </c>
      <c r="I1247" s="3" t="str">
        <f>_xlfn.XLOOKUP(Tbl_BalanceHistory[[#This Row],[AgyCode]],Tbl_Agencies[Agy Code],Tbl_Agencies[Agy Sort])</f>
        <v>173000</v>
      </c>
      <c r="J1247" s="2" t="str">
        <f>Tbl_BalanceHistory[[#This Row],[AgyCode]]&amp;": "&amp;Tbl_BalanceHistory[[#This Row],[Agency Name]]</f>
        <v>934: Innovation and Entrepreneurship Investment Authority</v>
      </c>
      <c r="K1247" s="1">
        <v>2016</v>
      </c>
      <c r="L1247" s="3">
        <v>534</v>
      </c>
      <c r="M1247" s="3" t="s">
        <v>82</v>
      </c>
      <c r="N1247" s="2" t="str">
        <f>Tbl_BalanceHistory[[#This Row],[ProgramCode]]&amp;": "&amp;Tbl_BalanceHistory[[#This Row],[Program Name]]</f>
        <v>534: Economic Development Services</v>
      </c>
      <c r="O1247" s="3" t="s">
        <v>1730</v>
      </c>
      <c r="P1247" s="1" t="str">
        <f>IF(Tbl_BalanceHistory[[#This Row],[FundCode]]="0100","GF",IF(Tbl_BalanceHistory[[#This Row],[FundCode]]="01000","GF","Hi Ed / OCR"))</f>
        <v>GF</v>
      </c>
      <c r="Q1247" s="5">
        <v>7962679</v>
      </c>
      <c r="R1247" s="5">
        <v>7962679</v>
      </c>
      <c r="S1247" s="5">
        <v>0</v>
      </c>
      <c r="T1247" s="5">
        <v>0</v>
      </c>
      <c r="U1247" s="3"/>
      <c r="V1247" s="5">
        <v>0</v>
      </c>
      <c r="W1247" s="5">
        <v>0</v>
      </c>
      <c r="X1247" s="5"/>
      <c r="Y1247" s="5"/>
      <c r="Z1247" s="5">
        <f>Tbl_BalanceHistory[[#This Row],[Discretionary Recommended - Pre 2022]]+Tbl_BalanceHistory[[#This Row],[Discretionary Balance Recommended: Policy]]+Tbl_BalanceHistory[[#This Row],[Discretionary Balance Recommended: Commitments]]</f>
        <v>0</v>
      </c>
      <c r="AA1247" s="5">
        <f>Tbl_BalanceHistory[[#This Row],[Discretionary Balance]]-Tbl_BalanceHistory[[#This Row],[Discretionary Reappropriation]]</f>
        <v>0</v>
      </c>
      <c r="AB1247" s="2"/>
      <c r="AC1247" s="2"/>
      <c r="AD1247" s="2"/>
      <c r="AE1247" s="2"/>
    </row>
    <row r="1248" spans="1:31" ht="45" x14ac:dyDescent="0.25">
      <c r="A1248" s="2" t="s">
        <v>333</v>
      </c>
      <c r="B1248" s="3">
        <v>6</v>
      </c>
      <c r="C1248" s="3">
        <v>934</v>
      </c>
      <c r="D1248" s="3" t="s">
        <v>370</v>
      </c>
      <c r="E1248" s="3" t="str">
        <f>_xlfn.XLOOKUP(Tbl_BalanceHistory[[#This Row],[RespAgy]],Tbl_Agencies[Agy Code],Tbl_Agencies[Agy Sort])</f>
        <v>173000</v>
      </c>
      <c r="F1248" s="2" t="str">
        <f>Tbl_BalanceHistory[[#This Row],[RespAgy]]&amp;": "&amp;Tbl_BalanceHistory[[#This Row],[RespAgency]]</f>
        <v>934: Innovation and Entrepreneurship Investment Authority</v>
      </c>
      <c r="G1248" s="3">
        <v>934</v>
      </c>
      <c r="H1248" s="3" t="s">
        <v>370</v>
      </c>
      <c r="I1248" s="3" t="str">
        <f>_xlfn.XLOOKUP(Tbl_BalanceHistory[[#This Row],[AgyCode]],Tbl_Agencies[Agy Code],Tbl_Agencies[Agy Sort])</f>
        <v>173000</v>
      </c>
      <c r="J1248" s="2" t="str">
        <f>Tbl_BalanceHistory[[#This Row],[AgyCode]]&amp;": "&amp;Tbl_BalanceHistory[[#This Row],[Agency Name]]</f>
        <v>934: Innovation and Entrepreneurship Investment Authority</v>
      </c>
      <c r="K1248" s="1">
        <v>2017</v>
      </c>
      <c r="L1248" s="3">
        <v>534</v>
      </c>
      <c r="M1248" s="3" t="s">
        <v>82</v>
      </c>
      <c r="N1248" s="2" t="str">
        <f>Tbl_BalanceHistory[[#This Row],[ProgramCode]]&amp;": "&amp;Tbl_BalanceHistory[[#This Row],[Program Name]]</f>
        <v>534: Economic Development Services</v>
      </c>
      <c r="O1248" s="3" t="s">
        <v>886</v>
      </c>
      <c r="P1248" s="1" t="str">
        <f>IF(Tbl_BalanceHistory[[#This Row],[FundCode]]="0100","GF",IF(Tbl_BalanceHistory[[#This Row],[FundCode]]="01000","GF","Hi Ed / OCR"))</f>
        <v>GF</v>
      </c>
      <c r="Q1248" s="5">
        <v>8415793</v>
      </c>
      <c r="R1248" s="5">
        <v>8415793</v>
      </c>
      <c r="S1248" s="5">
        <v>0</v>
      </c>
      <c r="T1248" s="5">
        <v>0</v>
      </c>
      <c r="U1248" s="3"/>
      <c r="V1248" s="5">
        <v>0</v>
      </c>
      <c r="W1248" s="5">
        <v>0</v>
      </c>
      <c r="X1248" s="5"/>
      <c r="Y1248" s="5"/>
      <c r="Z1248" s="5">
        <f>Tbl_BalanceHistory[[#This Row],[Discretionary Recommended - Pre 2022]]+Tbl_BalanceHistory[[#This Row],[Discretionary Balance Recommended: Policy]]+Tbl_BalanceHistory[[#This Row],[Discretionary Balance Recommended: Commitments]]</f>
        <v>0</v>
      </c>
      <c r="AA1248" s="5">
        <f>Tbl_BalanceHistory[[#This Row],[Discretionary Balance]]-Tbl_BalanceHistory[[#This Row],[Discretionary Reappropriation]]</f>
        <v>0</v>
      </c>
      <c r="AB1248" s="2"/>
      <c r="AC1248" s="2"/>
      <c r="AD1248" s="2"/>
      <c r="AE1248" s="2"/>
    </row>
    <row r="1249" spans="1:31" ht="45" x14ac:dyDescent="0.25">
      <c r="A1249" s="2" t="s">
        <v>333</v>
      </c>
      <c r="B1249" s="3">
        <v>6</v>
      </c>
      <c r="C1249" s="3">
        <v>934</v>
      </c>
      <c r="D1249" s="3" t="s">
        <v>370</v>
      </c>
      <c r="E1249" s="3" t="str">
        <f>_xlfn.XLOOKUP(Tbl_BalanceHistory[[#This Row],[RespAgy]],Tbl_Agencies[Agy Code],Tbl_Agencies[Agy Sort])</f>
        <v>173000</v>
      </c>
      <c r="F1249" s="2" t="str">
        <f>Tbl_BalanceHistory[[#This Row],[RespAgy]]&amp;": "&amp;Tbl_BalanceHistory[[#This Row],[RespAgency]]</f>
        <v>934: Innovation and Entrepreneurship Investment Authority</v>
      </c>
      <c r="G1249" s="3">
        <v>934</v>
      </c>
      <c r="H1249" s="3" t="s">
        <v>370</v>
      </c>
      <c r="I1249" s="3" t="str">
        <f>_xlfn.XLOOKUP(Tbl_BalanceHistory[[#This Row],[AgyCode]],Tbl_Agencies[Agy Code],Tbl_Agencies[Agy Sort])</f>
        <v>173000</v>
      </c>
      <c r="J1249" s="2" t="str">
        <f>Tbl_BalanceHistory[[#This Row],[AgyCode]]&amp;": "&amp;Tbl_BalanceHistory[[#This Row],[Agency Name]]</f>
        <v>934: Innovation and Entrepreneurship Investment Authority</v>
      </c>
      <c r="K1249" s="1">
        <v>2018</v>
      </c>
      <c r="L1249" s="3">
        <v>534</v>
      </c>
      <c r="M1249" s="3" t="s">
        <v>82</v>
      </c>
      <c r="N1249" s="2" t="str">
        <f>Tbl_BalanceHistory[[#This Row],[ProgramCode]]&amp;": "&amp;Tbl_BalanceHistory[[#This Row],[Program Name]]</f>
        <v>534: Economic Development Services</v>
      </c>
      <c r="O1249" s="3" t="s">
        <v>886</v>
      </c>
      <c r="P1249" s="1" t="str">
        <f>IF(Tbl_BalanceHistory[[#This Row],[FundCode]]="0100","GF",IF(Tbl_BalanceHistory[[#This Row],[FundCode]]="01000","GF","Hi Ed / OCR"))</f>
        <v>GF</v>
      </c>
      <c r="Q1249" s="5">
        <v>8209589</v>
      </c>
      <c r="R1249" s="5">
        <v>8209589</v>
      </c>
      <c r="S1249" s="5">
        <v>0</v>
      </c>
      <c r="T1249" s="5">
        <v>0</v>
      </c>
      <c r="U1249" s="3"/>
      <c r="V1249" s="5">
        <v>0</v>
      </c>
      <c r="W1249" s="5">
        <v>0</v>
      </c>
      <c r="X1249" s="5"/>
      <c r="Y1249" s="5"/>
      <c r="Z1249" s="5">
        <f>Tbl_BalanceHistory[[#This Row],[Discretionary Recommended - Pre 2022]]+Tbl_BalanceHistory[[#This Row],[Discretionary Balance Recommended: Policy]]+Tbl_BalanceHistory[[#This Row],[Discretionary Balance Recommended: Commitments]]</f>
        <v>0</v>
      </c>
      <c r="AA1249" s="5">
        <f>Tbl_BalanceHistory[[#This Row],[Discretionary Balance]]-Tbl_BalanceHistory[[#This Row],[Discretionary Reappropriation]]</f>
        <v>0</v>
      </c>
      <c r="AB1249" s="2"/>
      <c r="AC1249" s="2"/>
      <c r="AD1249" s="2"/>
      <c r="AE1249" s="2"/>
    </row>
    <row r="1250" spans="1:31" ht="45" x14ac:dyDescent="0.25">
      <c r="A1250" s="2" t="s">
        <v>333</v>
      </c>
      <c r="B1250" s="3">
        <v>6</v>
      </c>
      <c r="C1250" s="3">
        <v>934</v>
      </c>
      <c r="D1250" s="3" t="s">
        <v>370</v>
      </c>
      <c r="E1250" s="3" t="str">
        <f>_xlfn.XLOOKUP(Tbl_BalanceHistory[[#This Row],[RespAgy]],Tbl_Agencies[Agy Code],Tbl_Agencies[Agy Sort])</f>
        <v>173000</v>
      </c>
      <c r="F1250" s="2" t="str">
        <f>Tbl_BalanceHistory[[#This Row],[RespAgy]]&amp;": "&amp;Tbl_BalanceHistory[[#This Row],[RespAgency]]</f>
        <v>934: Innovation and Entrepreneurship Investment Authority</v>
      </c>
      <c r="G1250" s="3">
        <v>934</v>
      </c>
      <c r="H1250" s="3" t="s">
        <v>370</v>
      </c>
      <c r="I1250" s="3" t="str">
        <f>_xlfn.XLOOKUP(Tbl_BalanceHistory[[#This Row],[AgyCode]],Tbl_Agencies[Agy Code],Tbl_Agencies[Agy Sort])</f>
        <v>173000</v>
      </c>
      <c r="J1250" s="2" t="str">
        <f>Tbl_BalanceHistory[[#This Row],[AgyCode]]&amp;": "&amp;Tbl_BalanceHistory[[#This Row],[Agency Name]]</f>
        <v>934: Innovation and Entrepreneurship Investment Authority</v>
      </c>
      <c r="K1250" s="1">
        <v>2019</v>
      </c>
      <c r="L1250" s="3">
        <v>534</v>
      </c>
      <c r="M1250" s="3" t="s">
        <v>82</v>
      </c>
      <c r="N1250" s="2" t="str">
        <f>Tbl_BalanceHistory[[#This Row],[ProgramCode]]&amp;": "&amp;Tbl_BalanceHistory[[#This Row],[Program Name]]</f>
        <v>534: Economic Development Services</v>
      </c>
      <c r="O1250" s="3" t="s">
        <v>886</v>
      </c>
      <c r="P1250" s="1" t="str">
        <f>IF(Tbl_BalanceHistory[[#This Row],[FundCode]]="0100","GF",IF(Tbl_BalanceHistory[[#This Row],[FundCode]]="01000","GF","Hi Ed / OCR"))</f>
        <v>GF</v>
      </c>
      <c r="Q1250" s="5">
        <v>8238327</v>
      </c>
      <c r="R1250" s="5">
        <v>8238327</v>
      </c>
      <c r="S1250" s="5">
        <v>0</v>
      </c>
      <c r="T1250" s="5">
        <v>0</v>
      </c>
      <c r="U1250" s="3"/>
      <c r="V1250" s="5">
        <v>0</v>
      </c>
      <c r="W1250" s="5">
        <v>0</v>
      </c>
      <c r="X1250" s="5"/>
      <c r="Y1250" s="5"/>
      <c r="Z1250" s="5">
        <f>Tbl_BalanceHistory[[#This Row],[Discretionary Recommended - Pre 2022]]+Tbl_BalanceHistory[[#This Row],[Discretionary Balance Recommended: Policy]]+Tbl_BalanceHistory[[#This Row],[Discretionary Balance Recommended: Commitments]]</f>
        <v>0</v>
      </c>
      <c r="AA1250" s="5">
        <f>Tbl_BalanceHistory[[#This Row],[Discretionary Balance]]-Tbl_BalanceHistory[[#This Row],[Discretionary Reappropriation]]</f>
        <v>0</v>
      </c>
      <c r="AB1250" s="2"/>
      <c r="AC1250" s="2"/>
      <c r="AD1250" s="2"/>
      <c r="AE1250" s="2"/>
    </row>
    <row r="1251" spans="1:31" ht="45" x14ac:dyDescent="0.25">
      <c r="A1251" s="2" t="s">
        <v>333</v>
      </c>
      <c r="B1251" s="3">
        <v>6</v>
      </c>
      <c r="C1251" s="3">
        <v>934</v>
      </c>
      <c r="D1251" s="3" t="s">
        <v>370</v>
      </c>
      <c r="E1251" s="3" t="str">
        <f>_xlfn.XLOOKUP(Tbl_BalanceHistory[[#This Row],[RespAgy]],Tbl_Agencies[Agy Code],Tbl_Agencies[Agy Sort])</f>
        <v>173000</v>
      </c>
      <c r="F1251" s="2" t="str">
        <f>Tbl_BalanceHistory[[#This Row],[RespAgy]]&amp;": "&amp;Tbl_BalanceHistory[[#This Row],[RespAgency]]</f>
        <v>934: Innovation and Entrepreneurship Investment Authority</v>
      </c>
      <c r="G1251" s="3">
        <v>934</v>
      </c>
      <c r="H1251" s="3" t="s">
        <v>370</v>
      </c>
      <c r="I1251" s="3" t="str">
        <f>_xlfn.XLOOKUP(Tbl_BalanceHistory[[#This Row],[AgyCode]],Tbl_Agencies[Agy Code],Tbl_Agencies[Agy Sort])</f>
        <v>173000</v>
      </c>
      <c r="J1251" s="2" t="str">
        <f>Tbl_BalanceHistory[[#This Row],[AgyCode]]&amp;": "&amp;Tbl_BalanceHistory[[#This Row],[Agency Name]]</f>
        <v>934: Innovation and Entrepreneurship Investment Authority</v>
      </c>
      <c r="K1251" s="1">
        <v>2020</v>
      </c>
      <c r="L1251" s="3">
        <v>534</v>
      </c>
      <c r="M1251" s="3" t="s">
        <v>82</v>
      </c>
      <c r="N1251" s="2" t="str">
        <f>Tbl_BalanceHistory[[#This Row],[ProgramCode]]&amp;": "&amp;Tbl_BalanceHistory[[#This Row],[Program Name]]</f>
        <v>534: Economic Development Services</v>
      </c>
      <c r="O1251" s="3" t="s">
        <v>886</v>
      </c>
      <c r="P1251" s="1" t="str">
        <f>IF(Tbl_BalanceHistory[[#This Row],[FundCode]]="0100","GF",IF(Tbl_BalanceHistory[[#This Row],[FundCode]]="01000","GF","Hi Ed / OCR"))</f>
        <v>GF</v>
      </c>
      <c r="Q1251" s="5">
        <v>8531910</v>
      </c>
      <c r="R1251" s="5">
        <v>8531910</v>
      </c>
      <c r="S1251" s="5">
        <v>0</v>
      </c>
      <c r="T1251" s="5">
        <v>0</v>
      </c>
      <c r="U1251" s="3"/>
      <c r="V1251" s="5">
        <v>0</v>
      </c>
      <c r="W1251" s="5">
        <v>0</v>
      </c>
      <c r="X1251" s="5"/>
      <c r="Y1251" s="5"/>
      <c r="Z1251" s="5">
        <f>Tbl_BalanceHistory[[#This Row],[Discretionary Recommended - Pre 2022]]+Tbl_BalanceHistory[[#This Row],[Discretionary Balance Recommended: Policy]]+Tbl_BalanceHistory[[#This Row],[Discretionary Balance Recommended: Commitments]]</f>
        <v>0</v>
      </c>
      <c r="AA1251" s="5">
        <f>Tbl_BalanceHistory[[#This Row],[Discretionary Balance]]-Tbl_BalanceHistory[[#This Row],[Discretionary Reappropriation]]</f>
        <v>0</v>
      </c>
      <c r="AB1251" s="2"/>
      <c r="AC1251" s="2"/>
      <c r="AD1251" s="2"/>
      <c r="AE1251" s="2"/>
    </row>
    <row r="1252" spans="1:31" ht="45" x14ac:dyDescent="0.25">
      <c r="A1252" s="2" t="s">
        <v>10</v>
      </c>
      <c r="B1252" s="3">
        <v>7</v>
      </c>
      <c r="C1252" s="3">
        <v>185</v>
      </c>
      <c r="D1252" s="3" t="s">
        <v>373</v>
      </c>
      <c r="E1252" s="3" t="str">
        <f>_xlfn.XLOOKUP(Tbl_BalanceHistory[[#This Row],[RespAgy]],Tbl_Agencies[Agy Code],Tbl_Agencies[Agy Sort])</f>
        <v>081000</v>
      </c>
      <c r="F1252" s="2" t="str">
        <f>Tbl_BalanceHistory[[#This Row],[RespAgy]]&amp;": "&amp;Tbl_BalanceHistory[[#This Row],[RespAgency]]</f>
        <v>185: Secretary of Education</v>
      </c>
      <c r="G1252" s="3">
        <v>185</v>
      </c>
      <c r="H1252" s="3" t="s">
        <v>373</v>
      </c>
      <c r="I1252" s="3" t="str">
        <f>_xlfn.XLOOKUP(Tbl_BalanceHistory[[#This Row],[AgyCode]],Tbl_Agencies[Agy Code],Tbl_Agencies[Agy Sort])</f>
        <v>081000</v>
      </c>
      <c r="J1252" s="2" t="str">
        <f>Tbl_BalanceHistory[[#This Row],[AgyCode]]&amp;": "&amp;Tbl_BalanceHistory[[#This Row],[Agency Name]]</f>
        <v>185: Secretary of Education</v>
      </c>
      <c r="K1252" s="1">
        <v>2014</v>
      </c>
      <c r="L1252" s="3">
        <v>799</v>
      </c>
      <c r="M1252" s="3" t="s">
        <v>62</v>
      </c>
      <c r="N1252" s="2" t="str">
        <f>Tbl_BalanceHistory[[#This Row],[ProgramCode]]&amp;": "&amp;Tbl_BalanceHistory[[#This Row],[Program Name]]</f>
        <v>799: Administrative and Support Services</v>
      </c>
      <c r="O1252" s="3" t="s">
        <v>1730</v>
      </c>
      <c r="P1252" s="1" t="str">
        <f>IF(Tbl_BalanceHistory[[#This Row],[FundCode]]="0100","GF",IF(Tbl_BalanceHistory[[#This Row],[FundCode]]="01000","GF","Hi Ed / OCR"))</f>
        <v>GF</v>
      </c>
      <c r="Q1252" s="5">
        <v>857564</v>
      </c>
      <c r="R1252" s="5">
        <v>828593.75</v>
      </c>
      <c r="S1252" s="5">
        <v>28970</v>
      </c>
      <c r="T1252" s="5">
        <v>0</v>
      </c>
      <c r="U1252" s="3"/>
      <c r="V1252" s="5">
        <v>28970</v>
      </c>
      <c r="W1252" s="5">
        <v>28970</v>
      </c>
      <c r="X1252" s="5"/>
      <c r="Y1252" s="5"/>
      <c r="Z1252" s="5">
        <f>Tbl_BalanceHistory[[#This Row],[Discretionary Recommended - Pre 2022]]+Tbl_BalanceHistory[[#This Row],[Discretionary Balance Recommended: Policy]]+Tbl_BalanceHistory[[#This Row],[Discretionary Balance Recommended: Commitments]]</f>
        <v>28970</v>
      </c>
      <c r="AA1252" s="5">
        <f>Tbl_BalanceHistory[[#This Row],[Discretionary Balance]]-Tbl_BalanceHistory[[#This Row],[Discretionary Reappropriation]]</f>
        <v>0</v>
      </c>
      <c r="AB1252" s="2" t="s">
        <v>1758</v>
      </c>
      <c r="AC1252" s="2"/>
      <c r="AD1252" s="2"/>
      <c r="AE1252" s="2"/>
    </row>
    <row r="1253" spans="1:31" ht="30" x14ac:dyDescent="0.25">
      <c r="A1253" s="2" t="s">
        <v>10</v>
      </c>
      <c r="B1253" s="3">
        <v>7</v>
      </c>
      <c r="C1253" s="3">
        <v>185</v>
      </c>
      <c r="D1253" s="3" t="s">
        <v>373</v>
      </c>
      <c r="E1253" s="3" t="str">
        <f>_xlfn.XLOOKUP(Tbl_BalanceHistory[[#This Row],[RespAgy]],Tbl_Agencies[Agy Code],Tbl_Agencies[Agy Sort])</f>
        <v>081000</v>
      </c>
      <c r="F1253" s="2" t="str">
        <f>Tbl_BalanceHistory[[#This Row],[RespAgy]]&amp;": "&amp;Tbl_BalanceHistory[[#This Row],[RespAgency]]</f>
        <v>185: Secretary of Education</v>
      </c>
      <c r="G1253" s="3">
        <v>185</v>
      </c>
      <c r="H1253" s="3" t="s">
        <v>373</v>
      </c>
      <c r="I1253" s="3" t="str">
        <f>_xlfn.XLOOKUP(Tbl_BalanceHistory[[#This Row],[AgyCode]],Tbl_Agencies[Agy Code],Tbl_Agencies[Agy Sort])</f>
        <v>081000</v>
      </c>
      <c r="J1253" s="2" t="str">
        <f>Tbl_BalanceHistory[[#This Row],[AgyCode]]&amp;": "&amp;Tbl_BalanceHistory[[#This Row],[Agency Name]]</f>
        <v>185: Secretary of Education</v>
      </c>
      <c r="K1253" s="1">
        <v>2015</v>
      </c>
      <c r="L1253" s="3">
        <v>799</v>
      </c>
      <c r="M1253" s="3" t="s">
        <v>62</v>
      </c>
      <c r="N1253" s="2" t="str">
        <f>Tbl_BalanceHistory[[#This Row],[ProgramCode]]&amp;": "&amp;Tbl_BalanceHistory[[#This Row],[Program Name]]</f>
        <v>799: Administrative and Support Services</v>
      </c>
      <c r="O1253" s="3" t="s">
        <v>1730</v>
      </c>
      <c r="P1253" s="1" t="str">
        <f>IF(Tbl_BalanceHistory[[#This Row],[FundCode]]="0100","GF",IF(Tbl_BalanceHistory[[#This Row],[FundCode]]="01000","GF","Hi Ed / OCR"))</f>
        <v>GF</v>
      </c>
      <c r="Q1253" s="5">
        <v>662388</v>
      </c>
      <c r="R1253" s="5">
        <v>657666</v>
      </c>
      <c r="S1253" s="5">
        <v>4721</v>
      </c>
      <c r="T1253" s="5">
        <v>0</v>
      </c>
      <c r="U1253" s="3"/>
      <c r="V1253" s="5">
        <v>4721</v>
      </c>
      <c r="W1253" s="5">
        <v>4721</v>
      </c>
      <c r="X1253" s="5"/>
      <c r="Y1253" s="5"/>
      <c r="Z1253" s="5">
        <f>Tbl_BalanceHistory[[#This Row],[Discretionary Recommended - Pre 2022]]+Tbl_BalanceHistory[[#This Row],[Discretionary Balance Recommended: Policy]]+Tbl_BalanceHistory[[#This Row],[Discretionary Balance Recommended: Commitments]]</f>
        <v>4721</v>
      </c>
      <c r="AA1253" s="5">
        <f>Tbl_BalanceHistory[[#This Row],[Discretionary Balance]]-Tbl_BalanceHistory[[#This Row],[Discretionary Reappropriation]]</f>
        <v>0</v>
      </c>
      <c r="AB1253" s="2" t="s">
        <v>1736</v>
      </c>
      <c r="AC1253" s="2"/>
      <c r="AD1253" s="2"/>
      <c r="AE1253" s="2"/>
    </row>
    <row r="1254" spans="1:31" ht="30" x14ac:dyDescent="0.25">
      <c r="A1254" s="2" t="s">
        <v>10</v>
      </c>
      <c r="B1254" s="3">
        <v>7</v>
      </c>
      <c r="C1254" s="3">
        <v>185</v>
      </c>
      <c r="D1254" s="3" t="s">
        <v>373</v>
      </c>
      <c r="E1254" s="3" t="str">
        <f>_xlfn.XLOOKUP(Tbl_BalanceHistory[[#This Row],[RespAgy]],Tbl_Agencies[Agy Code],Tbl_Agencies[Agy Sort])</f>
        <v>081000</v>
      </c>
      <c r="F1254" s="2" t="str">
        <f>Tbl_BalanceHistory[[#This Row],[RespAgy]]&amp;": "&amp;Tbl_BalanceHistory[[#This Row],[RespAgency]]</f>
        <v>185: Secretary of Education</v>
      </c>
      <c r="G1254" s="3">
        <v>185</v>
      </c>
      <c r="H1254" s="3" t="s">
        <v>373</v>
      </c>
      <c r="I1254" s="3" t="str">
        <f>_xlfn.XLOOKUP(Tbl_BalanceHistory[[#This Row],[AgyCode]],Tbl_Agencies[Agy Code],Tbl_Agencies[Agy Sort])</f>
        <v>081000</v>
      </c>
      <c r="J1254" s="2" t="str">
        <f>Tbl_BalanceHistory[[#This Row],[AgyCode]]&amp;": "&amp;Tbl_BalanceHistory[[#This Row],[Agency Name]]</f>
        <v>185: Secretary of Education</v>
      </c>
      <c r="K1254" s="1">
        <v>2016</v>
      </c>
      <c r="L1254" s="3">
        <v>799</v>
      </c>
      <c r="M1254" s="3" t="s">
        <v>62</v>
      </c>
      <c r="N1254" s="2" t="str">
        <f>Tbl_BalanceHistory[[#This Row],[ProgramCode]]&amp;": "&amp;Tbl_BalanceHistory[[#This Row],[Program Name]]</f>
        <v>799: Administrative and Support Services</v>
      </c>
      <c r="O1254" s="3" t="s">
        <v>1730</v>
      </c>
      <c r="P1254" s="1" t="str">
        <f>IF(Tbl_BalanceHistory[[#This Row],[FundCode]]="0100","GF",IF(Tbl_BalanceHistory[[#This Row],[FundCode]]="01000","GF","Hi Ed / OCR"))</f>
        <v>GF</v>
      </c>
      <c r="Q1254" s="5">
        <v>675058</v>
      </c>
      <c r="R1254" s="5">
        <v>671141.74</v>
      </c>
      <c r="S1254" s="5">
        <v>3916</v>
      </c>
      <c r="T1254" s="5">
        <v>0</v>
      </c>
      <c r="U1254" s="3"/>
      <c r="V1254" s="5">
        <v>3916</v>
      </c>
      <c r="W1254" s="5">
        <v>3916</v>
      </c>
      <c r="X1254" s="5"/>
      <c r="Y1254" s="5"/>
      <c r="Z1254" s="5">
        <f>Tbl_BalanceHistory[[#This Row],[Discretionary Recommended - Pre 2022]]+Tbl_BalanceHistory[[#This Row],[Discretionary Balance Recommended: Policy]]+Tbl_BalanceHistory[[#This Row],[Discretionary Balance Recommended: Commitments]]</f>
        <v>3916</v>
      </c>
      <c r="AA1254" s="5">
        <f>Tbl_BalanceHistory[[#This Row],[Discretionary Balance]]-Tbl_BalanceHistory[[#This Row],[Discretionary Reappropriation]]</f>
        <v>0</v>
      </c>
      <c r="AB1254" s="2" t="s">
        <v>1737</v>
      </c>
      <c r="AC1254" s="2"/>
      <c r="AD1254" s="2"/>
      <c r="AE1254" s="2"/>
    </row>
    <row r="1255" spans="1:31" ht="30" x14ac:dyDescent="0.25">
      <c r="A1255" s="2" t="s">
        <v>10</v>
      </c>
      <c r="B1255" s="3">
        <v>7</v>
      </c>
      <c r="C1255" s="3">
        <v>185</v>
      </c>
      <c r="D1255" s="3" t="s">
        <v>373</v>
      </c>
      <c r="E1255" s="3" t="str">
        <f>_xlfn.XLOOKUP(Tbl_BalanceHistory[[#This Row],[RespAgy]],Tbl_Agencies[Agy Code],Tbl_Agencies[Agy Sort])</f>
        <v>081000</v>
      </c>
      <c r="F1255" s="2" t="str">
        <f>Tbl_BalanceHistory[[#This Row],[RespAgy]]&amp;": "&amp;Tbl_BalanceHistory[[#This Row],[RespAgency]]</f>
        <v>185: Secretary of Education</v>
      </c>
      <c r="G1255" s="3">
        <v>185</v>
      </c>
      <c r="H1255" s="3" t="s">
        <v>373</v>
      </c>
      <c r="I1255" s="3" t="str">
        <f>_xlfn.XLOOKUP(Tbl_BalanceHistory[[#This Row],[AgyCode]],Tbl_Agencies[Agy Code],Tbl_Agencies[Agy Sort])</f>
        <v>081000</v>
      </c>
      <c r="J1255" s="2" t="str">
        <f>Tbl_BalanceHistory[[#This Row],[AgyCode]]&amp;": "&amp;Tbl_BalanceHistory[[#This Row],[Agency Name]]</f>
        <v>185: Secretary of Education</v>
      </c>
      <c r="K1255" s="1">
        <v>2017</v>
      </c>
      <c r="L1255" s="3">
        <v>799</v>
      </c>
      <c r="M1255" s="3" t="s">
        <v>62</v>
      </c>
      <c r="N1255" s="2" t="str">
        <f>Tbl_BalanceHistory[[#This Row],[ProgramCode]]&amp;": "&amp;Tbl_BalanceHistory[[#This Row],[Program Name]]</f>
        <v>799: Administrative and Support Services</v>
      </c>
      <c r="O1255" s="3" t="s">
        <v>886</v>
      </c>
      <c r="P1255" s="1" t="str">
        <f>IF(Tbl_BalanceHistory[[#This Row],[FundCode]]="0100","GF",IF(Tbl_BalanceHistory[[#This Row],[FundCode]]="01000","GF","Hi Ed / OCR"))</f>
        <v>GF</v>
      </c>
      <c r="Q1255" s="5">
        <v>679628</v>
      </c>
      <c r="R1255" s="5">
        <v>662751.26</v>
      </c>
      <c r="S1255" s="5">
        <v>16876</v>
      </c>
      <c r="T1255" s="5">
        <v>0</v>
      </c>
      <c r="U1255" s="3"/>
      <c r="V1255" s="5">
        <v>16876</v>
      </c>
      <c r="W1255" s="5">
        <v>16876</v>
      </c>
      <c r="X1255" s="5"/>
      <c r="Y1255" s="5"/>
      <c r="Z1255" s="5">
        <f>Tbl_BalanceHistory[[#This Row],[Discretionary Recommended - Pre 2022]]+Tbl_BalanceHistory[[#This Row],[Discretionary Balance Recommended: Policy]]+Tbl_BalanceHistory[[#This Row],[Discretionary Balance Recommended: Commitments]]</f>
        <v>16876</v>
      </c>
      <c r="AA1255" s="5">
        <f>Tbl_BalanceHistory[[#This Row],[Discretionary Balance]]-Tbl_BalanceHistory[[#This Row],[Discretionary Reappropriation]]</f>
        <v>0</v>
      </c>
      <c r="AB1255" s="2" t="s">
        <v>1753</v>
      </c>
      <c r="AC1255" s="2"/>
      <c r="AD1255" s="2"/>
      <c r="AE1255" s="2"/>
    </row>
    <row r="1256" spans="1:31" ht="30" x14ac:dyDescent="0.25">
      <c r="A1256" s="2" t="s">
        <v>10</v>
      </c>
      <c r="B1256" s="3">
        <v>7</v>
      </c>
      <c r="C1256" s="3">
        <v>185</v>
      </c>
      <c r="D1256" s="3" t="s">
        <v>373</v>
      </c>
      <c r="E1256" s="3" t="str">
        <f>_xlfn.XLOOKUP(Tbl_BalanceHistory[[#This Row],[RespAgy]],Tbl_Agencies[Agy Code],Tbl_Agencies[Agy Sort])</f>
        <v>081000</v>
      </c>
      <c r="F1256" s="2" t="str">
        <f>Tbl_BalanceHistory[[#This Row],[RespAgy]]&amp;": "&amp;Tbl_BalanceHistory[[#This Row],[RespAgency]]</f>
        <v>185: Secretary of Education</v>
      </c>
      <c r="G1256" s="3">
        <v>185</v>
      </c>
      <c r="H1256" s="3" t="s">
        <v>373</v>
      </c>
      <c r="I1256" s="3" t="str">
        <f>_xlfn.XLOOKUP(Tbl_BalanceHistory[[#This Row],[AgyCode]],Tbl_Agencies[Agy Code],Tbl_Agencies[Agy Sort])</f>
        <v>081000</v>
      </c>
      <c r="J1256" s="2" t="str">
        <f>Tbl_BalanceHistory[[#This Row],[AgyCode]]&amp;": "&amp;Tbl_BalanceHistory[[#This Row],[Agency Name]]</f>
        <v>185: Secretary of Education</v>
      </c>
      <c r="K1256" s="1">
        <v>2018</v>
      </c>
      <c r="L1256" s="3">
        <v>799</v>
      </c>
      <c r="M1256" s="3" t="s">
        <v>62</v>
      </c>
      <c r="N1256" s="2" t="str">
        <f>Tbl_BalanceHistory[[#This Row],[ProgramCode]]&amp;": "&amp;Tbl_BalanceHistory[[#This Row],[Program Name]]</f>
        <v>799: Administrative and Support Services</v>
      </c>
      <c r="O1256" s="3" t="s">
        <v>886</v>
      </c>
      <c r="P1256" s="1" t="str">
        <f>IF(Tbl_BalanceHistory[[#This Row],[FundCode]]="0100","GF",IF(Tbl_BalanceHistory[[#This Row],[FundCode]]="01000","GF","Hi Ed / OCR"))</f>
        <v>GF</v>
      </c>
      <c r="Q1256" s="5">
        <v>768782</v>
      </c>
      <c r="R1256" s="5">
        <v>756038.89</v>
      </c>
      <c r="S1256" s="5">
        <v>12743</v>
      </c>
      <c r="T1256" s="5">
        <v>0</v>
      </c>
      <c r="U1256" s="3"/>
      <c r="V1256" s="5">
        <v>12743</v>
      </c>
      <c r="W1256" s="5">
        <v>0</v>
      </c>
      <c r="X1256" s="5"/>
      <c r="Y1256" s="5"/>
      <c r="Z1256" s="5">
        <f>Tbl_BalanceHistory[[#This Row],[Discretionary Recommended - Pre 2022]]+Tbl_BalanceHistory[[#This Row],[Discretionary Balance Recommended: Policy]]+Tbl_BalanceHistory[[#This Row],[Discretionary Balance Recommended: Commitments]]</f>
        <v>0</v>
      </c>
      <c r="AA1256" s="5">
        <f>Tbl_BalanceHistory[[#This Row],[Discretionary Balance]]-Tbl_BalanceHistory[[#This Row],[Discretionary Reappropriation]]</f>
        <v>12743</v>
      </c>
      <c r="AB1256" s="2" t="s">
        <v>1754</v>
      </c>
      <c r="AC1256" s="2"/>
      <c r="AD1256" s="2"/>
      <c r="AE1256" s="2"/>
    </row>
    <row r="1257" spans="1:31" ht="30" x14ac:dyDescent="0.25">
      <c r="A1257" s="2" t="s">
        <v>10</v>
      </c>
      <c r="B1257" s="3">
        <v>7</v>
      </c>
      <c r="C1257" s="3">
        <v>185</v>
      </c>
      <c r="D1257" s="3" t="s">
        <v>373</v>
      </c>
      <c r="E1257" s="3" t="str">
        <f>_xlfn.XLOOKUP(Tbl_BalanceHistory[[#This Row],[RespAgy]],Tbl_Agencies[Agy Code],Tbl_Agencies[Agy Sort])</f>
        <v>081000</v>
      </c>
      <c r="F1257" s="2" t="str">
        <f>Tbl_BalanceHistory[[#This Row],[RespAgy]]&amp;": "&amp;Tbl_BalanceHistory[[#This Row],[RespAgency]]</f>
        <v>185: Secretary of Education</v>
      </c>
      <c r="G1257" s="3">
        <v>185</v>
      </c>
      <c r="H1257" s="3" t="s">
        <v>373</v>
      </c>
      <c r="I1257" s="3" t="str">
        <f>_xlfn.XLOOKUP(Tbl_BalanceHistory[[#This Row],[AgyCode]],Tbl_Agencies[Agy Code],Tbl_Agencies[Agy Sort])</f>
        <v>081000</v>
      </c>
      <c r="J1257" s="2" t="str">
        <f>Tbl_BalanceHistory[[#This Row],[AgyCode]]&amp;": "&amp;Tbl_BalanceHistory[[#This Row],[Agency Name]]</f>
        <v>185: Secretary of Education</v>
      </c>
      <c r="K1257" s="1">
        <v>2019</v>
      </c>
      <c r="L1257" s="3">
        <v>799</v>
      </c>
      <c r="M1257" s="3" t="s">
        <v>62</v>
      </c>
      <c r="N1257" s="2" t="str">
        <f>Tbl_BalanceHistory[[#This Row],[ProgramCode]]&amp;": "&amp;Tbl_BalanceHistory[[#This Row],[Program Name]]</f>
        <v>799: Administrative and Support Services</v>
      </c>
      <c r="O1257" s="3" t="s">
        <v>886</v>
      </c>
      <c r="P1257" s="1" t="str">
        <f>IF(Tbl_BalanceHistory[[#This Row],[FundCode]]="0100","GF",IF(Tbl_BalanceHistory[[#This Row],[FundCode]]="01000","GF","Hi Ed / OCR"))</f>
        <v>GF</v>
      </c>
      <c r="Q1257" s="5">
        <v>714597</v>
      </c>
      <c r="R1257" s="5">
        <v>714159.08</v>
      </c>
      <c r="S1257" s="5">
        <v>437.92</v>
      </c>
      <c r="T1257" s="5">
        <v>0</v>
      </c>
      <c r="U1257" s="3"/>
      <c r="V1257" s="5">
        <v>437.92</v>
      </c>
      <c r="W1257" s="5">
        <v>437.92</v>
      </c>
      <c r="X1257" s="5"/>
      <c r="Y1257" s="5"/>
      <c r="Z1257" s="5">
        <f>Tbl_BalanceHistory[[#This Row],[Discretionary Recommended - Pre 2022]]+Tbl_BalanceHistory[[#This Row],[Discretionary Balance Recommended: Policy]]+Tbl_BalanceHistory[[#This Row],[Discretionary Balance Recommended: Commitments]]</f>
        <v>437.92</v>
      </c>
      <c r="AA1257" s="5">
        <f>Tbl_BalanceHistory[[#This Row],[Discretionary Balance]]-Tbl_BalanceHistory[[#This Row],[Discretionary Reappropriation]]</f>
        <v>0</v>
      </c>
      <c r="AB1257" s="2" t="s">
        <v>1755</v>
      </c>
      <c r="AC1257" s="2"/>
      <c r="AD1257" s="2"/>
      <c r="AE1257" s="2"/>
    </row>
    <row r="1258" spans="1:31" ht="60" x14ac:dyDescent="0.25">
      <c r="A1258" s="2" t="s">
        <v>10</v>
      </c>
      <c r="B1258" s="3">
        <v>7</v>
      </c>
      <c r="C1258" s="3">
        <v>185</v>
      </c>
      <c r="D1258" s="3" t="s">
        <v>373</v>
      </c>
      <c r="E1258" s="3" t="str">
        <f>_xlfn.XLOOKUP(Tbl_BalanceHistory[[#This Row],[RespAgy]],Tbl_Agencies[Agy Code],Tbl_Agencies[Agy Sort])</f>
        <v>081000</v>
      </c>
      <c r="F1258" s="2" t="str">
        <f>Tbl_BalanceHistory[[#This Row],[RespAgy]]&amp;": "&amp;Tbl_BalanceHistory[[#This Row],[RespAgency]]</f>
        <v>185: Secretary of Education</v>
      </c>
      <c r="G1258" s="3">
        <v>185</v>
      </c>
      <c r="H1258" s="3" t="s">
        <v>373</v>
      </c>
      <c r="I1258" s="3" t="str">
        <f>_xlfn.XLOOKUP(Tbl_BalanceHistory[[#This Row],[AgyCode]],Tbl_Agencies[Agy Code],Tbl_Agencies[Agy Sort])</f>
        <v>081000</v>
      </c>
      <c r="J1258" s="2" t="str">
        <f>Tbl_BalanceHistory[[#This Row],[AgyCode]]&amp;": "&amp;Tbl_BalanceHistory[[#This Row],[Agency Name]]</f>
        <v>185: Secretary of Education</v>
      </c>
      <c r="K1258" s="1">
        <v>2020</v>
      </c>
      <c r="L1258" s="3">
        <v>799</v>
      </c>
      <c r="M1258" s="3" t="s">
        <v>62</v>
      </c>
      <c r="N1258" s="2" t="str">
        <f>Tbl_BalanceHistory[[#This Row],[ProgramCode]]&amp;": "&amp;Tbl_BalanceHistory[[#This Row],[Program Name]]</f>
        <v>799: Administrative and Support Services</v>
      </c>
      <c r="O1258" s="3" t="s">
        <v>886</v>
      </c>
      <c r="P1258" s="1" t="str">
        <f>IF(Tbl_BalanceHistory[[#This Row],[FundCode]]="0100","GF",IF(Tbl_BalanceHistory[[#This Row],[FundCode]]="01000","GF","Hi Ed / OCR"))</f>
        <v>GF</v>
      </c>
      <c r="Q1258" s="5">
        <v>722743.92</v>
      </c>
      <c r="R1258" s="5">
        <v>715279.79</v>
      </c>
      <c r="S1258" s="5">
        <v>7464.13</v>
      </c>
      <c r="T1258" s="5">
        <v>0</v>
      </c>
      <c r="U1258" s="3"/>
      <c r="V1258" s="5">
        <v>7464.13</v>
      </c>
      <c r="W1258" s="5">
        <v>7464.13</v>
      </c>
      <c r="X1258" s="5"/>
      <c r="Y1258" s="5"/>
      <c r="Z1258" s="5">
        <f>Tbl_BalanceHistory[[#This Row],[Discretionary Recommended - Pre 2022]]+Tbl_BalanceHistory[[#This Row],[Discretionary Balance Recommended: Policy]]+Tbl_BalanceHistory[[#This Row],[Discretionary Balance Recommended: Commitments]]</f>
        <v>7464.13</v>
      </c>
      <c r="AA1258" s="5">
        <f>Tbl_BalanceHistory[[#This Row],[Discretionary Balance]]-Tbl_BalanceHistory[[#This Row],[Discretionary Reappropriation]]</f>
        <v>0</v>
      </c>
      <c r="AB1258" s="2" t="s">
        <v>1902</v>
      </c>
      <c r="AC1258" s="2"/>
      <c r="AD1258" s="2"/>
      <c r="AE1258" s="2"/>
    </row>
    <row r="1259" spans="1:31" ht="30" x14ac:dyDescent="0.25">
      <c r="A1259" s="2" t="s">
        <v>10</v>
      </c>
      <c r="B1259" s="3">
        <v>7</v>
      </c>
      <c r="C1259" s="3">
        <v>185</v>
      </c>
      <c r="D1259" s="3" t="s">
        <v>373</v>
      </c>
      <c r="E1259" s="3" t="str">
        <f>_xlfn.XLOOKUP(Tbl_BalanceHistory[[#This Row],[RespAgy]],Tbl_Agencies[Agy Code],Tbl_Agencies[Agy Sort])</f>
        <v>081000</v>
      </c>
      <c r="F1259" s="2" t="str">
        <f>Tbl_BalanceHistory[[#This Row],[RespAgy]]&amp;": "&amp;Tbl_BalanceHistory[[#This Row],[RespAgency]]</f>
        <v>185: Secretary of Education</v>
      </c>
      <c r="G1259" s="3">
        <v>185</v>
      </c>
      <c r="H1259" s="3" t="s">
        <v>373</v>
      </c>
      <c r="I1259" s="3" t="str">
        <f>_xlfn.XLOOKUP(Tbl_BalanceHistory[[#This Row],[AgyCode]],Tbl_Agencies[Agy Code],Tbl_Agencies[Agy Sort])</f>
        <v>081000</v>
      </c>
      <c r="J1259" s="2" t="str">
        <f>Tbl_BalanceHistory[[#This Row],[AgyCode]]&amp;": "&amp;Tbl_BalanceHistory[[#This Row],[Agency Name]]</f>
        <v>185: Secretary of Education</v>
      </c>
      <c r="K1259" s="1">
        <v>2021</v>
      </c>
      <c r="L1259" s="3">
        <v>799</v>
      </c>
      <c r="M1259" s="3" t="s">
        <v>62</v>
      </c>
      <c r="N1259" s="2" t="str">
        <f>Tbl_BalanceHistory[[#This Row],[ProgramCode]]&amp;": "&amp;Tbl_BalanceHistory[[#This Row],[Program Name]]</f>
        <v>799: Administrative and Support Services</v>
      </c>
      <c r="O1259" s="3" t="s">
        <v>886</v>
      </c>
      <c r="P1259" s="1" t="str">
        <f>IF(Tbl_BalanceHistory[[#This Row],[FundCode]]="0100","GF",IF(Tbl_BalanceHistory[[#This Row],[FundCode]]="01000","GF","Hi Ed / OCR"))</f>
        <v>GF</v>
      </c>
      <c r="Q1259" s="5">
        <v>746730.13</v>
      </c>
      <c r="R1259" s="5">
        <v>652578.68000000005</v>
      </c>
      <c r="S1259" s="5">
        <v>94151.45</v>
      </c>
      <c r="T1259" s="5">
        <v>0</v>
      </c>
      <c r="U1259" s="3"/>
      <c r="V1259" s="5">
        <v>94151.45</v>
      </c>
      <c r="W1259" s="5">
        <v>94151.45</v>
      </c>
      <c r="X1259" s="5"/>
      <c r="Y1259" s="5"/>
      <c r="Z1259" s="5">
        <f>Tbl_BalanceHistory[[#This Row],[Discretionary Recommended - Pre 2022]]+Tbl_BalanceHistory[[#This Row],[Discretionary Balance Recommended: Policy]]+Tbl_BalanceHistory[[#This Row],[Discretionary Balance Recommended: Commitments]]</f>
        <v>94151.45</v>
      </c>
      <c r="AA1259" s="5">
        <f>Tbl_BalanceHistory[[#This Row],[Discretionary Balance]]-Tbl_BalanceHistory[[#This Row],[Discretionary Reappropriation]]</f>
        <v>0</v>
      </c>
      <c r="AB1259" s="2" t="s">
        <v>1741</v>
      </c>
      <c r="AC1259" s="2"/>
      <c r="AD1259" s="2"/>
      <c r="AE1259" s="2"/>
    </row>
    <row r="1260" spans="1:31" ht="30" x14ac:dyDescent="0.25">
      <c r="A1260" s="2" t="s">
        <v>10</v>
      </c>
      <c r="B1260" s="3">
        <v>7</v>
      </c>
      <c r="C1260" s="3">
        <v>185</v>
      </c>
      <c r="D1260" s="3" t="s">
        <v>373</v>
      </c>
      <c r="E1260" s="3" t="str">
        <f>_xlfn.XLOOKUP(Tbl_BalanceHistory[[#This Row],[RespAgy]],Tbl_Agencies[Agy Code],Tbl_Agencies[Agy Sort])</f>
        <v>081000</v>
      </c>
      <c r="F1260" s="2" t="str">
        <f>Tbl_BalanceHistory[[#This Row],[RespAgy]]&amp;": "&amp;Tbl_BalanceHistory[[#This Row],[RespAgency]]</f>
        <v>185: Secretary of Education</v>
      </c>
      <c r="G1260" s="3">
        <v>185</v>
      </c>
      <c r="H1260" s="3" t="s">
        <v>373</v>
      </c>
      <c r="I1260" s="3" t="str">
        <f>_xlfn.XLOOKUP(Tbl_BalanceHistory[[#This Row],[AgyCode]],Tbl_Agencies[Agy Code],Tbl_Agencies[Agy Sort])</f>
        <v>081000</v>
      </c>
      <c r="J1260" s="2" t="str">
        <f>Tbl_BalanceHistory[[#This Row],[AgyCode]]&amp;": "&amp;Tbl_BalanceHistory[[#This Row],[Agency Name]]</f>
        <v>185: Secretary of Education</v>
      </c>
      <c r="K1260" s="1">
        <v>2022</v>
      </c>
      <c r="L1260" s="3">
        <v>799</v>
      </c>
      <c r="M1260" s="3" t="s">
        <v>62</v>
      </c>
      <c r="N1260" s="2" t="str">
        <f>Tbl_BalanceHistory[[#This Row],[ProgramCode]]&amp;": "&amp;Tbl_BalanceHistory[[#This Row],[Program Name]]</f>
        <v>799: Administrative and Support Services</v>
      </c>
      <c r="O1260" s="3" t="s">
        <v>886</v>
      </c>
      <c r="P1260" s="1" t="str">
        <f>IF(Tbl_BalanceHistory[[#This Row],[FundCode]]="0100","GF",IF(Tbl_BalanceHistory[[#This Row],[FundCode]]="01000","GF","Hi Ed / OCR"))</f>
        <v>GF</v>
      </c>
      <c r="Q1260" s="5">
        <v>1026830.04</v>
      </c>
      <c r="R1260" s="5">
        <v>716675.97</v>
      </c>
      <c r="S1260" s="5">
        <v>310154.07</v>
      </c>
      <c r="T1260" s="5">
        <v>0</v>
      </c>
      <c r="U1260" s="3"/>
      <c r="V1260" s="5">
        <v>310154.07</v>
      </c>
      <c r="W1260" s="5"/>
      <c r="X1260" s="5">
        <v>310154.07</v>
      </c>
      <c r="Y1260" s="5">
        <v>0</v>
      </c>
      <c r="Z1260" s="5">
        <f>Tbl_BalanceHistory[[#This Row],[Discretionary Recommended - Pre 2022]]+Tbl_BalanceHistory[[#This Row],[Discretionary Balance Recommended: Policy]]+Tbl_BalanceHistory[[#This Row],[Discretionary Balance Recommended: Commitments]]</f>
        <v>310154.07</v>
      </c>
      <c r="AA1260" s="5">
        <f>Tbl_BalanceHistory[[#This Row],[Discretionary Balance]]-Tbl_BalanceHistory[[#This Row],[Discretionary Reappropriation]]</f>
        <v>0</v>
      </c>
      <c r="AB1260" s="2"/>
      <c r="AC1260" s="2" t="s">
        <v>1742</v>
      </c>
      <c r="AD1260" s="2"/>
      <c r="AE1260" s="2"/>
    </row>
    <row r="1261" spans="1:31" ht="30" x14ac:dyDescent="0.25">
      <c r="A1261" s="2" t="s">
        <v>10</v>
      </c>
      <c r="B1261" s="3">
        <v>7</v>
      </c>
      <c r="C1261" s="3">
        <v>185</v>
      </c>
      <c r="D1261" s="3" t="s">
        <v>373</v>
      </c>
      <c r="E1261" s="3" t="str">
        <f>_xlfn.XLOOKUP(Tbl_BalanceHistory[[#This Row],[RespAgy]],Tbl_Agencies[Agy Code],Tbl_Agencies[Agy Sort])</f>
        <v>081000</v>
      </c>
      <c r="F1261" s="2" t="str">
        <f>Tbl_BalanceHistory[[#This Row],[RespAgy]]&amp;": "&amp;Tbl_BalanceHistory[[#This Row],[RespAgency]]</f>
        <v>185: Secretary of Education</v>
      </c>
      <c r="G1261" s="3">
        <v>185</v>
      </c>
      <c r="H1261" s="3" t="s">
        <v>373</v>
      </c>
      <c r="I1261" s="3" t="str">
        <f>_xlfn.XLOOKUP(Tbl_BalanceHistory[[#This Row],[AgyCode]],Tbl_Agencies[Agy Code],Tbl_Agencies[Agy Sort])</f>
        <v>081000</v>
      </c>
      <c r="J1261" s="2" t="str">
        <f>Tbl_BalanceHistory[[#This Row],[AgyCode]]&amp;": "&amp;Tbl_BalanceHistory[[#This Row],[Agency Name]]</f>
        <v>185: Secretary of Education</v>
      </c>
      <c r="K1261" s="1">
        <v>2023</v>
      </c>
      <c r="L1261" s="3">
        <v>799</v>
      </c>
      <c r="M1261" s="3" t="s">
        <v>62</v>
      </c>
      <c r="N1261" s="2" t="str">
        <f>Tbl_BalanceHistory[[#This Row],[ProgramCode]]&amp;": "&amp;Tbl_BalanceHistory[[#This Row],[Program Name]]</f>
        <v>799: Administrative and Support Services</v>
      </c>
      <c r="O1261" s="3" t="s">
        <v>886</v>
      </c>
      <c r="P1261" s="1" t="str">
        <f>IF(Tbl_BalanceHistory[[#This Row],[FundCode]]="0100","GF",IF(Tbl_BalanceHistory[[#This Row],[FundCode]]="01000","GF","Hi Ed / OCR"))</f>
        <v>GF</v>
      </c>
      <c r="Q1261" s="5">
        <v>840002.07</v>
      </c>
      <c r="R1261" s="5">
        <v>839740.81</v>
      </c>
      <c r="S1261" s="5">
        <v>261.26</v>
      </c>
      <c r="T1261" s="5">
        <v>0</v>
      </c>
      <c r="U1261" s="3"/>
      <c r="V1261" s="5">
        <v>261.26</v>
      </c>
      <c r="W1261" s="5">
        <v>0</v>
      </c>
      <c r="X1261" s="5">
        <v>261.26</v>
      </c>
      <c r="Y1261" s="5">
        <v>0</v>
      </c>
      <c r="Z1261" s="5">
        <v>261.26</v>
      </c>
      <c r="AA1261" s="5">
        <v>0</v>
      </c>
      <c r="AB1261" s="2"/>
      <c r="AC1261" s="2" t="s">
        <v>2353</v>
      </c>
      <c r="AD1261" s="2"/>
      <c r="AE1261" s="2"/>
    </row>
    <row r="1262" spans="1:31" ht="30" x14ac:dyDescent="0.25">
      <c r="A1262" s="2" t="s">
        <v>10</v>
      </c>
      <c r="B1262" s="3">
        <v>7</v>
      </c>
      <c r="C1262" s="3">
        <v>185</v>
      </c>
      <c r="D1262" s="3" t="s">
        <v>373</v>
      </c>
      <c r="E1262" s="3" t="str">
        <f>_xlfn.XLOOKUP(Tbl_BalanceHistory[[#This Row],[RespAgy]],Tbl_Agencies[Agy Code],Tbl_Agencies[Agy Sort])</f>
        <v>081000</v>
      </c>
      <c r="F1262" s="2" t="str">
        <f>Tbl_BalanceHistory[[#This Row],[RespAgy]]&amp;": "&amp;Tbl_BalanceHistory[[#This Row],[RespAgency]]</f>
        <v>185: Secretary of Education</v>
      </c>
      <c r="G1262" s="3">
        <v>185</v>
      </c>
      <c r="H1262" s="3" t="s">
        <v>373</v>
      </c>
      <c r="I1262" s="3" t="str">
        <f>_xlfn.XLOOKUP(Tbl_BalanceHistory[[#This Row],[AgyCode]],Tbl_Agencies[Agy Code],Tbl_Agencies[Agy Sort])</f>
        <v>081000</v>
      </c>
      <c r="J1262" s="2" t="str">
        <f>Tbl_BalanceHistory[[#This Row],[AgyCode]]&amp;": "&amp;Tbl_BalanceHistory[[#This Row],[Agency Name]]</f>
        <v>185: Secretary of Education</v>
      </c>
      <c r="K1262" s="1">
        <v>2024</v>
      </c>
      <c r="L1262" s="3">
        <v>799</v>
      </c>
      <c r="M1262" s="3" t="s">
        <v>62</v>
      </c>
      <c r="N1262" s="2" t="str">
        <f>Tbl_BalanceHistory[[#This Row],[ProgramCode]]&amp;": "&amp;Tbl_BalanceHistory[[#This Row],[Program Name]]</f>
        <v>799: Administrative and Support Services</v>
      </c>
      <c r="O1262" s="3" t="s">
        <v>886</v>
      </c>
      <c r="P1262" s="1" t="str">
        <f>IF(Tbl_BalanceHistory[[#This Row],[FundCode]]="0100","GF",IF(Tbl_BalanceHistory[[#This Row],[FundCode]]="01000","GF","Hi Ed / OCR"))</f>
        <v>GF</v>
      </c>
      <c r="Q1262" s="5">
        <v>1074577.26</v>
      </c>
      <c r="R1262" s="5">
        <v>971464.38</v>
      </c>
      <c r="S1262" s="5">
        <v>103112.88</v>
      </c>
      <c r="T1262" s="5">
        <v>0</v>
      </c>
      <c r="U1262" s="3"/>
      <c r="V1262" s="5">
        <v>103112.88</v>
      </c>
      <c r="W1262" s="5">
        <v>0</v>
      </c>
      <c r="X1262" s="5">
        <v>103112.88</v>
      </c>
      <c r="Y1262" s="5">
        <v>0</v>
      </c>
      <c r="Z1262" s="5">
        <v>103112.88</v>
      </c>
      <c r="AA1262" s="5">
        <v>0</v>
      </c>
      <c r="AB1262" s="2"/>
      <c r="AC1262" s="2" t="s">
        <v>2353</v>
      </c>
      <c r="AD1262" s="2"/>
      <c r="AE1262" s="2"/>
    </row>
    <row r="1263" spans="1:31" ht="45" x14ac:dyDescent="0.25">
      <c r="A1263" s="2" t="s">
        <v>10</v>
      </c>
      <c r="B1263" s="3">
        <v>7</v>
      </c>
      <c r="C1263" s="3">
        <v>201</v>
      </c>
      <c r="D1263" s="3" t="s">
        <v>376</v>
      </c>
      <c r="E1263" s="3" t="str">
        <f>_xlfn.XLOOKUP(Tbl_BalanceHistory[[#This Row],[RespAgy]],Tbl_Agencies[Agy Code],Tbl_Agencies[Agy Sort])</f>
        <v>082000</v>
      </c>
      <c r="F1263" s="2" t="str">
        <f>Tbl_BalanceHistory[[#This Row],[RespAgy]]&amp;": "&amp;Tbl_BalanceHistory[[#This Row],[RespAgency]]</f>
        <v>201: Department of Education, Central Office Operations</v>
      </c>
      <c r="G1263" s="3">
        <v>201</v>
      </c>
      <c r="H1263" s="3" t="s">
        <v>376</v>
      </c>
      <c r="I1263" s="3" t="str">
        <f>_xlfn.XLOOKUP(Tbl_BalanceHistory[[#This Row],[AgyCode]],Tbl_Agencies[Agy Code],Tbl_Agencies[Agy Sort])</f>
        <v>082000</v>
      </c>
      <c r="J1263" s="2" t="str">
        <f>Tbl_BalanceHistory[[#This Row],[AgyCode]]&amp;": "&amp;Tbl_BalanceHistory[[#This Row],[Agency Name]]</f>
        <v>201: Department of Education, Central Office Operations</v>
      </c>
      <c r="K1263" s="1">
        <v>2014</v>
      </c>
      <c r="L1263" s="3">
        <v>181</v>
      </c>
      <c r="M1263" s="3" t="s">
        <v>378</v>
      </c>
      <c r="N1263" s="2" t="str">
        <f>Tbl_BalanceHistory[[#This Row],[ProgramCode]]&amp;": "&amp;Tbl_BalanceHistory[[#This Row],[Program Name]]</f>
        <v>181: Instructional Services</v>
      </c>
      <c r="O1263" s="3" t="s">
        <v>1730</v>
      </c>
      <c r="P1263" s="1" t="str">
        <f>IF(Tbl_BalanceHistory[[#This Row],[FundCode]]="0100","GF",IF(Tbl_BalanceHistory[[#This Row],[FundCode]]="01000","GF","Hi Ed / OCR"))</f>
        <v>GF</v>
      </c>
      <c r="Q1263" s="5">
        <v>5759896</v>
      </c>
      <c r="R1263" s="5">
        <v>5440066.3899999997</v>
      </c>
      <c r="S1263" s="5">
        <v>319829</v>
      </c>
      <c r="T1263" s="5">
        <v>0</v>
      </c>
      <c r="U1263" s="3"/>
      <c r="V1263" s="5">
        <v>319829</v>
      </c>
      <c r="W1263" s="5">
        <v>312301</v>
      </c>
      <c r="X1263" s="5"/>
      <c r="Y1263" s="5"/>
      <c r="Z1263" s="5">
        <f>Tbl_BalanceHistory[[#This Row],[Discretionary Recommended - Pre 2022]]+Tbl_BalanceHistory[[#This Row],[Discretionary Balance Recommended: Policy]]+Tbl_BalanceHistory[[#This Row],[Discretionary Balance Recommended: Commitments]]</f>
        <v>312301</v>
      </c>
      <c r="AA1263" s="5">
        <f>Tbl_BalanceHistory[[#This Row],[Discretionary Balance]]-Tbl_BalanceHistory[[#This Row],[Discretionary Reappropriation]]</f>
        <v>7528</v>
      </c>
      <c r="AB1263" s="2" t="s">
        <v>1791</v>
      </c>
      <c r="AC1263" s="2"/>
      <c r="AD1263" s="2"/>
      <c r="AE1263" s="2"/>
    </row>
    <row r="1264" spans="1:31" ht="75" x14ac:dyDescent="0.25">
      <c r="A1264" s="2" t="s">
        <v>10</v>
      </c>
      <c r="B1264" s="3">
        <v>7</v>
      </c>
      <c r="C1264" s="3">
        <v>201</v>
      </c>
      <c r="D1264" s="3" t="s">
        <v>376</v>
      </c>
      <c r="E1264" s="3" t="str">
        <f>_xlfn.XLOOKUP(Tbl_BalanceHistory[[#This Row],[RespAgy]],Tbl_Agencies[Agy Code],Tbl_Agencies[Agy Sort])</f>
        <v>082000</v>
      </c>
      <c r="F1264" s="2" t="str">
        <f>Tbl_BalanceHistory[[#This Row],[RespAgy]]&amp;": "&amp;Tbl_BalanceHistory[[#This Row],[RespAgency]]</f>
        <v>201: Department of Education, Central Office Operations</v>
      </c>
      <c r="G1264" s="3">
        <v>201</v>
      </c>
      <c r="H1264" s="3" t="s">
        <v>376</v>
      </c>
      <c r="I1264" s="3" t="str">
        <f>_xlfn.XLOOKUP(Tbl_BalanceHistory[[#This Row],[AgyCode]],Tbl_Agencies[Agy Code],Tbl_Agencies[Agy Sort])</f>
        <v>082000</v>
      </c>
      <c r="J1264" s="2" t="str">
        <f>Tbl_BalanceHistory[[#This Row],[AgyCode]]&amp;": "&amp;Tbl_BalanceHistory[[#This Row],[Agency Name]]</f>
        <v>201: Department of Education, Central Office Operations</v>
      </c>
      <c r="K1264" s="1">
        <v>2015</v>
      </c>
      <c r="L1264" s="3">
        <v>181</v>
      </c>
      <c r="M1264" s="3" t="s">
        <v>378</v>
      </c>
      <c r="N1264" s="2" t="str">
        <f>Tbl_BalanceHistory[[#This Row],[ProgramCode]]&amp;": "&amp;Tbl_BalanceHistory[[#This Row],[Program Name]]</f>
        <v>181: Instructional Services</v>
      </c>
      <c r="O1264" s="3" t="s">
        <v>1730</v>
      </c>
      <c r="P1264" s="1" t="str">
        <f>IF(Tbl_BalanceHistory[[#This Row],[FundCode]]="0100","GF",IF(Tbl_BalanceHistory[[#This Row],[FundCode]]="01000","GF","Hi Ed / OCR"))</f>
        <v>GF</v>
      </c>
      <c r="Q1264" s="5">
        <v>6103447</v>
      </c>
      <c r="R1264" s="5">
        <v>5817712</v>
      </c>
      <c r="S1264" s="5">
        <v>285734</v>
      </c>
      <c r="T1264" s="5">
        <v>0</v>
      </c>
      <c r="U1264" s="3"/>
      <c r="V1264" s="5">
        <v>285734</v>
      </c>
      <c r="W1264" s="5">
        <v>285734</v>
      </c>
      <c r="X1264" s="5"/>
      <c r="Y1264" s="5"/>
      <c r="Z1264" s="5">
        <f>Tbl_BalanceHistory[[#This Row],[Discretionary Recommended - Pre 2022]]+Tbl_BalanceHistory[[#This Row],[Discretionary Balance Recommended: Policy]]+Tbl_BalanceHistory[[#This Row],[Discretionary Balance Recommended: Commitments]]</f>
        <v>285734</v>
      </c>
      <c r="AA1264" s="5">
        <f>Tbl_BalanceHistory[[#This Row],[Discretionary Balance]]-Tbl_BalanceHistory[[#This Row],[Discretionary Reappropriation]]</f>
        <v>0</v>
      </c>
      <c r="AB1264" s="2" t="s">
        <v>1903</v>
      </c>
      <c r="AC1264" s="2"/>
      <c r="AD1264" s="2"/>
      <c r="AE1264" s="2"/>
    </row>
    <row r="1265" spans="1:31" ht="45" x14ac:dyDescent="0.25">
      <c r="A1265" s="2" t="s">
        <v>10</v>
      </c>
      <c r="B1265" s="3">
        <v>7</v>
      </c>
      <c r="C1265" s="3">
        <v>201</v>
      </c>
      <c r="D1265" s="3" t="s">
        <v>376</v>
      </c>
      <c r="E1265" s="3" t="str">
        <f>_xlfn.XLOOKUP(Tbl_BalanceHistory[[#This Row],[RespAgy]],Tbl_Agencies[Agy Code],Tbl_Agencies[Agy Sort])</f>
        <v>082000</v>
      </c>
      <c r="F1265" s="2" t="str">
        <f>Tbl_BalanceHistory[[#This Row],[RespAgy]]&amp;": "&amp;Tbl_BalanceHistory[[#This Row],[RespAgency]]</f>
        <v>201: Department of Education, Central Office Operations</v>
      </c>
      <c r="G1265" s="3">
        <v>201</v>
      </c>
      <c r="H1265" s="3" t="s">
        <v>376</v>
      </c>
      <c r="I1265" s="3" t="str">
        <f>_xlfn.XLOOKUP(Tbl_BalanceHistory[[#This Row],[AgyCode]],Tbl_Agencies[Agy Code],Tbl_Agencies[Agy Sort])</f>
        <v>082000</v>
      </c>
      <c r="J1265" s="2" t="str">
        <f>Tbl_BalanceHistory[[#This Row],[AgyCode]]&amp;": "&amp;Tbl_BalanceHistory[[#This Row],[Agency Name]]</f>
        <v>201: Department of Education, Central Office Operations</v>
      </c>
      <c r="K1265" s="1">
        <v>2016</v>
      </c>
      <c r="L1265" s="3">
        <v>181</v>
      </c>
      <c r="M1265" s="3" t="s">
        <v>378</v>
      </c>
      <c r="N1265" s="2" t="str">
        <f>Tbl_BalanceHistory[[#This Row],[ProgramCode]]&amp;": "&amp;Tbl_BalanceHistory[[#This Row],[Program Name]]</f>
        <v>181: Instructional Services</v>
      </c>
      <c r="O1265" s="3" t="s">
        <v>1730</v>
      </c>
      <c r="P1265" s="1" t="str">
        <f>IF(Tbl_BalanceHistory[[#This Row],[FundCode]]="0100","GF",IF(Tbl_BalanceHistory[[#This Row],[FundCode]]="01000","GF","Hi Ed / OCR"))</f>
        <v>GF</v>
      </c>
      <c r="Q1265" s="5">
        <v>8056789</v>
      </c>
      <c r="R1265" s="5">
        <v>7959365.9699999997</v>
      </c>
      <c r="S1265" s="5">
        <v>97423</v>
      </c>
      <c r="T1265" s="5">
        <v>0</v>
      </c>
      <c r="U1265" s="3"/>
      <c r="V1265" s="5">
        <v>97423</v>
      </c>
      <c r="W1265" s="5">
        <v>0</v>
      </c>
      <c r="X1265" s="5"/>
      <c r="Y1265" s="5"/>
      <c r="Z1265" s="5">
        <f>Tbl_BalanceHistory[[#This Row],[Discretionary Recommended - Pre 2022]]+Tbl_BalanceHistory[[#This Row],[Discretionary Balance Recommended: Policy]]+Tbl_BalanceHistory[[#This Row],[Discretionary Balance Recommended: Commitments]]</f>
        <v>0</v>
      </c>
      <c r="AA1265" s="5">
        <f>Tbl_BalanceHistory[[#This Row],[Discretionary Balance]]-Tbl_BalanceHistory[[#This Row],[Discretionary Reappropriation]]</f>
        <v>97423</v>
      </c>
      <c r="AB1265" s="2"/>
      <c r="AC1265" s="2"/>
      <c r="AD1265" s="2"/>
      <c r="AE1265" s="2"/>
    </row>
    <row r="1266" spans="1:31" ht="45" x14ac:dyDescent="0.25">
      <c r="A1266" s="2" t="s">
        <v>10</v>
      </c>
      <c r="B1266" s="3">
        <v>7</v>
      </c>
      <c r="C1266" s="3">
        <v>201</v>
      </c>
      <c r="D1266" s="3" t="s">
        <v>376</v>
      </c>
      <c r="E1266" s="3" t="str">
        <f>_xlfn.XLOOKUP(Tbl_BalanceHistory[[#This Row],[RespAgy]],Tbl_Agencies[Agy Code],Tbl_Agencies[Agy Sort])</f>
        <v>082000</v>
      </c>
      <c r="F1266" s="2" t="str">
        <f>Tbl_BalanceHistory[[#This Row],[RespAgy]]&amp;": "&amp;Tbl_BalanceHistory[[#This Row],[RespAgency]]</f>
        <v>201: Department of Education, Central Office Operations</v>
      </c>
      <c r="G1266" s="3">
        <v>201</v>
      </c>
      <c r="H1266" s="3" t="s">
        <v>376</v>
      </c>
      <c r="I1266" s="3" t="str">
        <f>_xlfn.XLOOKUP(Tbl_BalanceHistory[[#This Row],[AgyCode]],Tbl_Agencies[Agy Code],Tbl_Agencies[Agy Sort])</f>
        <v>082000</v>
      </c>
      <c r="J1266" s="2" t="str">
        <f>Tbl_BalanceHistory[[#This Row],[AgyCode]]&amp;": "&amp;Tbl_BalanceHistory[[#This Row],[Agency Name]]</f>
        <v>201: Department of Education, Central Office Operations</v>
      </c>
      <c r="K1266" s="1">
        <v>2017</v>
      </c>
      <c r="L1266" s="3">
        <v>181</v>
      </c>
      <c r="M1266" s="3" t="s">
        <v>378</v>
      </c>
      <c r="N1266" s="2" t="str">
        <f>Tbl_BalanceHistory[[#This Row],[ProgramCode]]&amp;": "&amp;Tbl_BalanceHistory[[#This Row],[Program Name]]</f>
        <v>181: Instructional Services</v>
      </c>
      <c r="O1266" s="3" t="s">
        <v>886</v>
      </c>
      <c r="P1266" s="1" t="str">
        <f>IF(Tbl_BalanceHistory[[#This Row],[FundCode]]="0100","GF",IF(Tbl_BalanceHistory[[#This Row],[FundCode]]="01000","GF","Hi Ed / OCR"))</f>
        <v>GF</v>
      </c>
      <c r="Q1266" s="5">
        <v>7691074</v>
      </c>
      <c r="R1266" s="5">
        <v>7691073.6399999997</v>
      </c>
      <c r="S1266" s="5">
        <v>0</v>
      </c>
      <c r="T1266" s="5">
        <v>0</v>
      </c>
      <c r="U1266" s="3"/>
      <c r="V1266" s="5">
        <v>0</v>
      </c>
      <c r="W1266" s="5">
        <v>0</v>
      </c>
      <c r="X1266" s="5"/>
      <c r="Y1266" s="5"/>
      <c r="Z1266" s="5">
        <f>Tbl_BalanceHistory[[#This Row],[Discretionary Recommended - Pre 2022]]+Tbl_BalanceHistory[[#This Row],[Discretionary Balance Recommended: Policy]]+Tbl_BalanceHistory[[#This Row],[Discretionary Balance Recommended: Commitments]]</f>
        <v>0</v>
      </c>
      <c r="AA1266" s="5">
        <f>Tbl_BalanceHistory[[#This Row],[Discretionary Balance]]-Tbl_BalanceHistory[[#This Row],[Discretionary Reappropriation]]</f>
        <v>0</v>
      </c>
      <c r="AB1266" s="2"/>
      <c r="AC1266" s="2"/>
      <c r="AD1266" s="2"/>
      <c r="AE1266" s="2"/>
    </row>
    <row r="1267" spans="1:31" ht="45" x14ac:dyDescent="0.25">
      <c r="A1267" s="2" t="s">
        <v>10</v>
      </c>
      <c r="B1267" s="3">
        <v>7</v>
      </c>
      <c r="C1267" s="3">
        <v>201</v>
      </c>
      <c r="D1267" s="3" t="s">
        <v>376</v>
      </c>
      <c r="E1267" s="3" t="str">
        <f>_xlfn.XLOOKUP(Tbl_BalanceHistory[[#This Row],[RespAgy]],Tbl_Agencies[Agy Code],Tbl_Agencies[Agy Sort])</f>
        <v>082000</v>
      </c>
      <c r="F1267" s="2" t="str">
        <f>Tbl_BalanceHistory[[#This Row],[RespAgy]]&amp;": "&amp;Tbl_BalanceHistory[[#This Row],[RespAgency]]</f>
        <v>201: Department of Education, Central Office Operations</v>
      </c>
      <c r="G1267" s="3">
        <v>201</v>
      </c>
      <c r="H1267" s="3" t="s">
        <v>376</v>
      </c>
      <c r="I1267" s="3" t="str">
        <f>_xlfn.XLOOKUP(Tbl_BalanceHistory[[#This Row],[AgyCode]],Tbl_Agencies[Agy Code],Tbl_Agencies[Agy Sort])</f>
        <v>082000</v>
      </c>
      <c r="J1267" s="2" t="str">
        <f>Tbl_BalanceHistory[[#This Row],[AgyCode]]&amp;": "&amp;Tbl_BalanceHistory[[#This Row],[Agency Name]]</f>
        <v>201: Department of Education, Central Office Operations</v>
      </c>
      <c r="K1267" s="1">
        <v>2018</v>
      </c>
      <c r="L1267" s="3">
        <v>181</v>
      </c>
      <c r="M1267" s="3" t="s">
        <v>378</v>
      </c>
      <c r="N1267" s="2" t="str">
        <f>Tbl_BalanceHistory[[#This Row],[ProgramCode]]&amp;": "&amp;Tbl_BalanceHistory[[#This Row],[Program Name]]</f>
        <v>181: Instructional Services</v>
      </c>
      <c r="O1267" s="3" t="s">
        <v>886</v>
      </c>
      <c r="P1267" s="1" t="str">
        <f>IF(Tbl_BalanceHistory[[#This Row],[FundCode]]="0100","GF",IF(Tbl_BalanceHistory[[#This Row],[FundCode]]="01000","GF","Hi Ed / OCR"))</f>
        <v>GF</v>
      </c>
      <c r="Q1267" s="5">
        <v>7489637</v>
      </c>
      <c r="R1267" s="5">
        <v>7489636.5499999998</v>
      </c>
      <c r="S1267" s="5">
        <v>0</v>
      </c>
      <c r="T1267" s="5">
        <v>0</v>
      </c>
      <c r="U1267" s="3"/>
      <c r="V1267" s="5">
        <v>0</v>
      </c>
      <c r="W1267" s="5">
        <v>0</v>
      </c>
      <c r="X1267" s="5"/>
      <c r="Y1267" s="5"/>
      <c r="Z1267" s="5">
        <f>Tbl_BalanceHistory[[#This Row],[Discretionary Recommended - Pre 2022]]+Tbl_BalanceHistory[[#This Row],[Discretionary Balance Recommended: Policy]]+Tbl_BalanceHistory[[#This Row],[Discretionary Balance Recommended: Commitments]]</f>
        <v>0</v>
      </c>
      <c r="AA1267" s="5">
        <f>Tbl_BalanceHistory[[#This Row],[Discretionary Balance]]-Tbl_BalanceHistory[[#This Row],[Discretionary Reappropriation]]</f>
        <v>0</v>
      </c>
      <c r="AB1267" s="2"/>
      <c r="AC1267" s="2"/>
      <c r="AD1267" s="2"/>
      <c r="AE1267" s="2"/>
    </row>
    <row r="1268" spans="1:31" ht="45" x14ac:dyDescent="0.25">
      <c r="A1268" s="2" t="s">
        <v>10</v>
      </c>
      <c r="B1268" s="3">
        <v>7</v>
      </c>
      <c r="C1268" s="3">
        <v>201</v>
      </c>
      <c r="D1268" s="3" t="s">
        <v>376</v>
      </c>
      <c r="E1268" s="3" t="str">
        <f>_xlfn.XLOOKUP(Tbl_BalanceHistory[[#This Row],[RespAgy]],Tbl_Agencies[Agy Code],Tbl_Agencies[Agy Sort])</f>
        <v>082000</v>
      </c>
      <c r="F1268" s="2" t="str">
        <f>Tbl_BalanceHistory[[#This Row],[RespAgy]]&amp;": "&amp;Tbl_BalanceHistory[[#This Row],[RespAgency]]</f>
        <v>201: Department of Education, Central Office Operations</v>
      </c>
      <c r="G1268" s="3">
        <v>201</v>
      </c>
      <c r="H1268" s="3" t="s">
        <v>376</v>
      </c>
      <c r="I1268" s="3" t="str">
        <f>_xlfn.XLOOKUP(Tbl_BalanceHistory[[#This Row],[AgyCode]],Tbl_Agencies[Agy Code],Tbl_Agencies[Agy Sort])</f>
        <v>082000</v>
      </c>
      <c r="J1268" s="2" t="str">
        <f>Tbl_BalanceHistory[[#This Row],[AgyCode]]&amp;": "&amp;Tbl_BalanceHistory[[#This Row],[Agency Name]]</f>
        <v>201: Department of Education, Central Office Operations</v>
      </c>
      <c r="K1268" s="1">
        <v>2019</v>
      </c>
      <c r="L1268" s="3">
        <v>181</v>
      </c>
      <c r="M1268" s="3" t="s">
        <v>378</v>
      </c>
      <c r="N1268" s="2" t="str">
        <f>Tbl_BalanceHistory[[#This Row],[ProgramCode]]&amp;": "&amp;Tbl_BalanceHistory[[#This Row],[Program Name]]</f>
        <v>181: Instructional Services</v>
      </c>
      <c r="O1268" s="3" t="s">
        <v>886</v>
      </c>
      <c r="P1268" s="1" t="str">
        <f>IF(Tbl_BalanceHistory[[#This Row],[FundCode]]="0100","GF",IF(Tbl_BalanceHistory[[#This Row],[FundCode]]="01000","GF","Hi Ed / OCR"))</f>
        <v>GF</v>
      </c>
      <c r="Q1268" s="5">
        <v>7065425</v>
      </c>
      <c r="R1268" s="5">
        <v>7065425</v>
      </c>
      <c r="S1268" s="5">
        <v>0</v>
      </c>
      <c r="T1268" s="5">
        <v>0</v>
      </c>
      <c r="U1268" s="3"/>
      <c r="V1268" s="5">
        <v>0</v>
      </c>
      <c r="W1268" s="5">
        <v>0</v>
      </c>
      <c r="X1268" s="5"/>
      <c r="Y1268" s="5"/>
      <c r="Z1268" s="5">
        <f>Tbl_BalanceHistory[[#This Row],[Discretionary Recommended - Pre 2022]]+Tbl_BalanceHistory[[#This Row],[Discretionary Balance Recommended: Policy]]+Tbl_BalanceHistory[[#This Row],[Discretionary Balance Recommended: Commitments]]</f>
        <v>0</v>
      </c>
      <c r="AA1268" s="5">
        <f>Tbl_BalanceHistory[[#This Row],[Discretionary Balance]]-Tbl_BalanceHistory[[#This Row],[Discretionary Reappropriation]]</f>
        <v>0</v>
      </c>
      <c r="AB1268" s="2"/>
      <c r="AC1268" s="2"/>
      <c r="AD1268" s="2"/>
      <c r="AE1268" s="2"/>
    </row>
    <row r="1269" spans="1:31" ht="45" x14ac:dyDescent="0.25">
      <c r="A1269" s="2" t="s">
        <v>10</v>
      </c>
      <c r="B1269" s="3">
        <v>7</v>
      </c>
      <c r="C1269" s="3">
        <v>201</v>
      </c>
      <c r="D1269" s="3" t="s">
        <v>376</v>
      </c>
      <c r="E1269" s="3" t="str">
        <f>_xlfn.XLOOKUP(Tbl_BalanceHistory[[#This Row],[RespAgy]],Tbl_Agencies[Agy Code],Tbl_Agencies[Agy Sort])</f>
        <v>082000</v>
      </c>
      <c r="F1269" s="2" t="str">
        <f>Tbl_BalanceHistory[[#This Row],[RespAgy]]&amp;": "&amp;Tbl_BalanceHistory[[#This Row],[RespAgency]]</f>
        <v>201: Department of Education, Central Office Operations</v>
      </c>
      <c r="G1269" s="3">
        <v>201</v>
      </c>
      <c r="H1269" s="3" t="s">
        <v>376</v>
      </c>
      <c r="I1269" s="3" t="str">
        <f>_xlfn.XLOOKUP(Tbl_BalanceHistory[[#This Row],[AgyCode]],Tbl_Agencies[Agy Code],Tbl_Agencies[Agy Sort])</f>
        <v>082000</v>
      </c>
      <c r="J1269" s="2" t="str">
        <f>Tbl_BalanceHistory[[#This Row],[AgyCode]]&amp;": "&amp;Tbl_BalanceHistory[[#This Row],[Agency Name]]</f>
        <v>201: Department of Education, Central Office Operations</v>
      </c>
      <c r="K1269" s="1">
        <v>2020</v>
      </c>
      <c r="L1269" s="3">
        <v>181</v>
      </c>
      <c r="M1269" s="3" t="s">
        <v>378</v>
      </c>
      <c r="N1269" s="2" t="str">
        <f>Tbl_BalanceHistory[[#This Row],[ProgramCode]]&amp;": "&amp;Tbl_BalanceHistory[[#This Row],[Program Name]]</f>
        <v>181: Instructional Services</v>
      </c>
      <c r="O1269" s="3" t="s">
        <v>886</v>
      </c>
      <c r="P1269" s="1" t="str">
        <f>IF(Tbl_BalanceHistory[[#This Row],[FundCode]]="0100","GF",IF(Tbl_BalanceHistory[[#This Row],[FundCode]]="01000","GF","Hi Ed / OCR"))</f>
        <v>GF</v>
      </c>
      <c r="Q1269" s="5">
        <v>7991582.1500000004</v>
      </c>
      <c r="R1269" s="5">
        <v>6754175.5999999996</v>
      </c>
      <c r="S1269" s="5">
        <v>1237406.55</v>
      </c>
      <c r="T1269" s="5">
        <v>0</v>
      </c>
      <c r="U1269" s="3"/>
      <c r="V1269" s="5">
        <v>1237406.55</v>
      </c>
      <c r="W1269" s="5">
        <v>0</v>
      </c>
      <c r="X1269" s="5"/>
      <c r="Y1269" s="5"/>
      <c r="Z1269" s="5">
        <f>Tbl_BalanceHistory[[#This Row],[Discretionary Recommended - Pre 2022]]+Tbl_BalanceHistory[[#This Row],[Discretionary Balance Recommended: Policy]]+Tbl_BalanceHistory[[#This Row],[Discretionary Balance Recommended: Commitments]]</f>
        <v>0</v>
      </c>
      <c r="AA1269" s="5">
        <f>Tbl_BalanceHistory[[#This Row],[Discretionary Balance]]-Tbl_BalanceHistory[[#This Row],[Discretionary Reappropriation]]</f>
        <v>1237406.55</v>
      </c>
      <c r="AB1269" s="2"/>
      <c r="AC1269" s="2"/>
      <c r="AD1269" s="2"/>
      <c r="AE1269" s="2"/>
    </row>
    <row r="1270" spans="1:31" ht="75" x14ac:dyDescent="0.25">
      <c r="A1270" s="2" t="s">
        <v>10</v>
      </c>
      <c r="B1270" s="3">
        <v>7</v>
      </c>
      <c r="C1270" s="3">
        <v>201</v>
      </c>
      <c r="D1270" s="3" t="s">
        <v>376</v>
      </c>
      <c r="E1270" s="3" t="str">
        <f>_xlfn.XLOOKUP(Tbl_BalanceHistory[[#This Row],[RespAgy]],Tbl_Agencies[Agy Code],Tbl_Agencies[Agy Sort])</f>
        <v>082000</v>
      </c>
      <c r="F1270" s="2" t="str">
        <f>Tbl_BalanceHistory[[#This Row],[RespAgy]]&amp;": "&amp;Tbl_BalanceHistory[[#This Row],[RespAgency]]</f>
        <v>201: Department of Education, Central Office Operations</v>
      </c>
      <c r="G1270" s="3">
        <v>201</v>
      </c>
      <c r="H1270" s="3" t="s">
        <v>376</v>
      </c>
      <c r="I1270" s="3" t="str">
        <f>_xlfn.XLOOKUP(Tbl_BalanceHistory[[#This Row],[AgyCode]],Tbl_Agencies[Agy Code],Tbl_Agencies[Agy Sort])</f>
        <v>082000</v>
      </c>
      <c r="J1270" s="2" t="str">
        <f>Tbl_BalanceHistory[[#This Row],[AgyCode]]&amp;": "&amp;Tbl_BalanceHistory[[#This Row],[Agency Name]]</f>
        <v>201: Department of Education, Central Office Operations</v>
      </c>
      <c r="K1270" s="1">
        <v>2021</v>
      </c>
      <c r="L1270" s="3">
        <v>181</v>
      </c>
      <c r="M1270" s="3" t="s">
        <v>378</v>
      </c>
      <c r="N1270" s="2" t="str">
        <f>Tbl_BalanceHistory[[#This Row],[ProgramCode]]&amp;": "&amp;Tbl_BalanceHistory[[#This Row],[Program Name]]</f>
        <v>181: Instructional Services</v>
      </c>
      <c r="O1270" s="3" t="s">
        <v>886</v>
      </c>
      <c r="P1270" s="1" t="str">
        <f>IF(Tbl_BalanceHistory[[#This Row],[FundCode]]="0100","GF",IF(Tbl_BalanceHistory[[#This Row],[FundCode]]="01000","GF","Hi Ed / OCR"))</f>
        <v>GF</v>
      </c>
      <c r="Q1270" s="5">
        <v>7026376.2199999997</v>
      </c>
      <c r="R1270" s="5">
        <v>6499250.3899999997</v>
      </c>
      <c r="S1270" s="5">
        <v>527125.82999999996</v>
      </c>
      <c r="T1270" s="5">
        <v>0</v>
      </c>
      <c r="U1270" s="3"/>
      <c r="V1270" s="5">
        <v>527125.82999999996</v>
      </c>
      <c r="W1270" s="5">
        <v>55000</v>
      </c>
      <c r="X1270" s="5"/>
      <c r="Y1270" s="5"/>
      <c r="Z1270" s="5">
        <f>Tbl_BalanceHistory[[#This Row],[Discretionary Recommended - Pre 2022]]+Tbl_BalanceHistory[[#This Row],[Discretionary Balance Recommended: Policy]]+Tbl_BalanceHistory[[#This Row],[Discretionary Balance Recommended: Commitments]]</f>
        <v>55000</v>
      </c>
      <c r="AA1270" s="5">
        <f>Tbl_BalanceHistory[[#This Row],[Discretionary Balance]]-Tbl_BalanceHistory[[#This Row],[Discretionary Reappropriation]]</f>
        <v>472125.82999999996</v>
      </c>
      <c r="AB1270" s="2" t="s">
        <v>1904</v>
      </c>
      <c r="AC1270" s="2"/>
      <c r="AD1270" s="2"/>
      <c r="AE1270" s="2"/>
    </row>
    <row r="1271" spans="1:31" ht="45" x14ac:dyDescent="0.25">
      <c r="A1271" s="2" t="s">
        <v>10</v>
      </c>
      <c r="B1271" s="3">
        <v>7</v>
      </c>
      <c r="C1271" s="3">
        <v>201</v>
      </c>
      <c r="D1271" s="3" t="s">
        <v>376</v>
      </c>
      <c r="E1271" s="3" t="str">
        <f>_xlfn.XLOOKUP(Tbl_BalanceHistory[[#This Row],[RespAgy]],Tbl_Agencies[Agy Code],Tbl_Agencies[Agy Sort])</f>
        <v>082000</v>
      </c>
      <c r="F1271" s="2" t="str">
        <f>Tbl_BalanceHistory[[#This Row],[RespAgy]]&amp;": "&amp;Tbl_BalanceHistory[[#This Row],[RespAgency]]</f>
        <v>201: Department of Education, Central Office Operations</v>
      </c>
      <c r="G1271" s="3">
        <v>201</v>
      </c>
      <c r="H1271" s="3" t="s">
        <v>376</v>
      </c>
      <c r="I1271" s="3" t="str">
        <f>_xlfn.XLOOKUP(Tbl_BalanceHistory[[#This Row],[AgyCode]],Tbl_Agencies[Agy Code],Tbl_Agencies[Agy Sort])</f>
        <v>082000</v>
      </c>
      <c r="J1271" s="2" t="str">
        <f>Tbl_BalanceHistory[[#This Row],[AgyCode]]&amp;": "&amp;Tbl_BalanceHistory[[#This Row],[Agency Name]]</f>
        <v>201: Department of Education, Central Office Operations</v>
      </c>
      <c r="K1271" s="1">
        <v>2022</v>
      </c>
      <c r="L1271" s="3">
        <v>181</v>
      </c>
      <c r="M1271" s="3" t="s">
        <v>378</v>
      </c>
      <c r="N1271" s="2" t="str">
        <f>Tbl_BalanceHistory[[#This Row],[ProgramCode]]&amp;": "&amp;Tbl_BalanceHistory[[#This Row],[Program Name]]</f>
        <v>181: Instructional Services</v>
      </c>
      <c r="O1271" s="3" t="s">
        <v>886</v>
      </c>
      <c r="P1271" s="1" t="str">
        <f>IF(Tbl_BalanceHistory[[#This Row],[FundCode]]="0100","GF",IF(Tbl_BalanceHistory[[#This Row],[FundCode]]="01000","GF","Hi Ed / OCR"))</f>
        <v>GF</v>
      </c>
      <c r="Q1271" s="5">
        <v>7329479</v>
      </c>
      <c r="R1271" s="5">
        <v>7266061.5999999996</v>
      </c>
      <c r="S1271" s="5">
        <v>63417.4</v>
      </c>
      <c r="T1271" s="5">
        <v>0</v>
      </c>
      <c r="U1271" s="3"/>
      <c r="V1271" s="5">
        <v>63417.4</v>
      </c>
      <c r="W1271" s="5"/>
      <c r="X1271" s="5">
        <v>0</v>
      </c>
      <c r="Y1271" s="5">
        <v>0</v>
      </c>
      <c r="Z1271" s="5">
        <f>Tbl_BalanceHistory[[#This Row],[Discretionary Recommended - Pre 2022]]+Tbl_BalanceHistory[[#This Row],[Discretionary Balance Recommended: Policy]]+Tbl_BalanceHistory[[#This Row],[Discretionary Balance Recommended: Commitments]]</f>
        <v>0</v>
      </c>
      <c r="AA1271" s="5">
        <f>Tbl_BalanceHistory[[#This Row],[Discretionary Balance]]-Tbl_BalanceHistory[[#This Row],[Discretionary Reappropriation]]</f>
        <v>63417.4</v>
      </c>
      <c r="AB1271" s="2"/>
      <c r="AC1271" s="2"/>
      <c r="AD1271" s="2"/>
      <c r="AE1271" s="2"/>
    </row>
    <row r="1272" spans="1:31" ht="120" x14ac:dyDescent="0.25">
      <c r="A1272" s="2" t="s">
        <v>10</v>
      </c>
      <c r="B1272" s="3">
        <v>7</v>
      </c>
      <c r="C1272" s="3">
        <v>201</v>
      </c>
      <c r="D1272" s="3" t="s">
        <v>376</v>
      </c>
      <c r="E1272" s="3" t="str">
        <f>_xlfn.XLOOKUP(Tbl_BalanceHistory[[#This Row],[RespAgy]],Tbl_Agencies[Agy Code],Tbl_Agencies[Agy Sort])</f>
        <v>082000</v>
      </c>
      <c r="F1272" s="2" t="str">
        <f>Tbl_BalanceHistory[[#This Row],[RespAgy]]&amp;": "&amp;Tbl_BalanceHistory[[#This Row],[RespAgency]]</f>
        <v>201: Department of Education, Central Office Operations</v>
      </c>
      <c r="G1272" s="3">
        <v>201</v>
      </c>
      <c r="H1272" s="3" t="s">
        <v>376</v>
      </c>
      <c r="I1272" s="3" t="str">
        <f>_xlfn.XLOOKUP(Tbl_BalanceHistory[[#This Row],[AgyCode]],Tbl_Agencies[Agy Code],Tbl_Agencies[Agy Sort])</f>
        <v>082000</v>
      </c>
      <c r="J1272" s="2" t="str">
        <f>Tbl_BalanceHistory[[#This Row],[AgyCode]]&amp;": "&amp;Tbl_BalanceHistory[[#This Row],[Agency Name]]</f>
        <v>201: Department of Education, Central Office Operations</v>
      </c>
      <c r="K1272" s="1">
        <v>2023</v>
      </c>
      <c r="L1272" s="3">
        <v>181</v>
      </c>
      <c r="M1272" s="3" t="s">
        <v>378</v>
      </c>
      <c r="N1272" s="2" t="str">
        <f>Tbl_BalanceHistory[[#This Row],[ProgramCode]]&amp;": "&amp;Tbl_BalanceHistory[[#This Row],[Program Name]]</f>
        <v>181: Instructional Services</v>
      </c>
      <c r="O1272" s="3" t="s">
        <v>886</v>
      </c>
      <c r="P1272" s="1" t="str">
        <f>IF(Tbl_BalanceHistory[[#This Row],[FundCode]]="0100","GF",IF(Tbl_BalanceHistory[[#This Row],[FundCode]]="01000","GF","Hi Ed / OCR"))</f>
        <v>GF</v>
      </c>
      <c r="Q1272" s="5">
        <v>13287147</v>
      </c>
      <c r="R1272" s="5">
        <v>10921732.48</v>
      </c>
      <c r="S1272" s="5">
        <v>2365414.52</v>
      </c>
      <c r="T1272" s="5">
        <v>0</v>
      </c>
      <c r="U1272" s="3"/>
      <c r="V1272" s="5">
        <v>2365414.52</v>
      </c>
      <c r="W1272" s="5">
        <v>0</v>
      </c>
      <c r="X1272" s="5">
        <v>16549</v>
      </c>
      <c r="Y1272" s="5">
        <v>2143657</v>
      </c>
      <c r="Z1272" s="5">
        <v>2160206</v>
      </c>
      <c r="AA1272" s="5">
        <v>205208.52000000002</v>
      </c>
      <c r="AB1272" s="2"/>
      <c r="AC1272" s="2" t="s">
        <v>2388</v>
      </c>
      <c r="AD1272" s="2" t="s">
        <v>2389</v>
      </c>
      <c r="AE1272" s="2"/>
    </row>
    <row r="1273" spans="1:31" ht="210" x14ac:dyDescent="0.25">
      <c r="A1273" s="2" t="s">
        <v>10</v>
      </c>
      <c r="B1273" s="3">
        <v>7</v>
      </c>
      <c r="C1273" s="3">
        <v>201</v>
      </c>
      <c r="D1273" s="3" t="s">
        <v>376</v>
      </c>
      <c r="E1273" s="3" t="str">
        <f>_xlfn.XLOOKUP(Tbl_BalanceHistory[[#This Row],[RespAgy]],Tbl_Agencies[Agy Code],Tbl_Agencies[Agy Sort])</f>
        <v>082000</v>
      </c>
      <c r="F1273" s="2" t="str">
        <f>Tbl_BalanceHistory[[#This Row],[RespAgy]]&amp;": "&amp;Tbl_BalanceHistory[[#This Row],[RespAgency]]</f>
        <v>201: Department of Education, Central Office Operations</v>
      </c>
      <c r="G1273" s="3">
        <v>201</v>
      </c>
      <c r="H1273" s="3" t="s">
        <v>376</v>
      </c>
      <c r="I1273" s="3" t="str">
        <f>_xlfn.XLOOKUP(Tbl_BalanceHistory[[#This Row],[AgyCode]],Tbl_Agencies[Agy Code],Tbl_Agencies[Agy Sort])</f>
        <v>082000</v>
      </c>
      <c r="J1273" s="2" t="str">
        <f>Tbl_BalanceHistory[[#This Row],[AgyCode]]&amp;": "&amp;Tbl_BalanceHistory[[#This Row],[Agency Name]]</f>
        <v>201: Department of Education, Central Office Operations</v>
      </c>
      <c r="K1273" s="1">
        <v>2024</v>
      </c>
      <c r="L1273" s="3">
        <v>181</v>
      </c>
      <c r="M1273" s="3" t="s">
        <v>378</v>
      </c>
      <c r="N1273" s="2" t="str">
        <f>Tbl_BalanceHistory[[#This Row],[ProgramCode]]&amp;": "&amp;Tbl_BalanceHistory[[#This Row],[Program Name]]</f>
        <v>181: Instructional Services</v>
      </c>
      <c r="O1273" s="3" t="s">
        <v>886</v>
      </c>
      <c r="P1273" s="1" t="str">
        <f>IF(Tbl_BalanceHistory[[#This Row],[FundCode]]="0100","GF",IF(Tbl_BalanceHistory[[#This Row],[FundCode]]="01000","GF","Hi Ed / OCR"))</f>
        <v>GF</v>
      </c>
      <c r="Q1273" s="5">
        <v>15250724.439999999</v>
      </c>
      <c r="R1273" s="5">
        <v>13009333.699999999</v>
      </c>
      <c r="S1273" s="5">
        <v>2241390.7400000002</v>
      </c>
      <c r="T1273" s="5">
        <v>0</v>
      </c>
      <c r="U1273" s="3"/>
      <c r="V1273" s="5">
        <v>2241390.7400000002</v>
      </c>
      <c r="W1273" s="5">
        <v>0</v>
      </c>
      <c r="X1273" s="5">
        <v>2027000</v>
      </c>
      <c r="Y1273" s="5">
        <v>0</v>
      </c>
      <c r="Z1273" s="5">
        <v>2027000</v>
      </c>
      <c r="AA1273" s="5">
        <v>214390.74000000022</v>
      </c>
      <c r="AB1273" s="2"/>
      <c r="AC1273" s="2" t="s">
        <v>2549</v>
      </c>
      <c r="AD1273" s="2"/>
      <c r="AE1273" s="2"/>
    </row>
    <row r="1274" spans="1:31" ht="45" x14ac:dyDescent="0.25">
      <c r="A1274" s="2" t="s">
        <v>10</v>
      </c>
      <c r="B1274" s="3">
        <v>7</v>
      </c>
      <c r="C1274" s="3">
        <v>201</v>
      </c>
      <c r="D1274" s="3" t="s">
        <v>376</v>
      </c>
      <c r="E1274" s="3" t="str">
        <f>_xlfn.XLOOKUP(Tbl_BalanceHistory[[#This Row],[RespAgy]],Tbl_Agencies[Agy Code],Tbl_Agencies[Agy Sort])</f>
        <v>082000</v>
      </c>
      <c r="F1274" s="2" t="str">
        <f>Tbl_BalanceHistory[[#This Row],[RespAgy]]&amp;": "&amp;Tbl_BalanceHistory[[#This Row],[RespAgency]]</f>
        <v>201: Department of Education, Central Office Operations</v>
      </c>
      <c r="G1274" s="3">
        <v>201</v>
      </c>
      <c r="H1274" s="3" t="s">
        <v>376</v>
      </c>
      <c r="I1274" s="3" t="str">
        <f>_xlfn.XLOOKUP(Tbl_BalanceHistory[[#This Row],[AgyCode]],Tbl_Agencies[Agy Code],Tbl_Agencies[Agy Sort])</f>
        <v>082000</v>
      </c>
      <c r="J1274" s="2" t="str">
        <f>Tbl_BalanceHistory[[#This Row],[AgyCode]]&amp;": "&amp;Tbl_BalanceHistory[[#This Row],[Agency Name]]</f>
        <v>201: Department of Education, Central Office Operations</v>
      </c>
      <c r="K1274" s="1">
        <v>2014</v>
      </c>
      <c r="L1274" s="3">
        <v>182</v>
      </c>
      <c r="M1274" s="3" t="s">
        <v>380</v>
      </c>
      <c r="N1274" s="2" t="str">
        <f>Tbl_BalanceHistory[[#This Row],[ProgramCode]]&amp;": "&amp;Tbl_BalanceHistory[[#This Row],[Program Name]]</f>
        <v>182: Special Education and Student Services</v>
      </c>
      <c r="O1274" s="3" t="s">
        <v>1730</v>
      </c>
      <c r="P1274" s="1" t="str">
        <f>IF(Tbl_BalanceHistory[[#This Row],[FundCode]]="0100","GF",IF(Tbl_BalanceHistory[[#This Row],[FundCode]]="01000","GF","Hi Ed / OCR"))</f>
        <v>GF</v>
      </c>
      <c r="Q1274" s="5">
        <v>0</v>
      </c>
      <c r="R1274" s="5">
        <v>0</v>
      </c>
      <c r="S1274" s="5">
        <v>0</v>
      </c>
      <c r="T1274" s="5">
        <v>0</v>
      </c>
      <c r="U1274" s="3"/>
      <c r="V1274" s="5">
        <v>0</v>
      </c>
      <c r="W1274" s="5">
        <v>0</v>
      </c>
      <c r="X1274" s="5"/>
      <c r="Y1274" s="5"/>
      <c r="Z1274" s="5">
        <f>Tbl_BalanceHistory[[#This Row],[Discretionary Recommended - Pre 2022]]+Tbl_BalanceHistory[[#This Row],[Discretionary Balance Recommended: Policy]]+Tbl_BalanceHistory[[#This Row],[Discretionary Balance Recommended: Commitments]]</f>
        <v>0</v>
      </c>
      <c r="AA1274" s="5">
        <f>Tbl_BalanceHistory[[#This Row],[Discretionary Balance]]-Tbl_BalanceHistory[[#This Row],[Discretionary Reappropriation]]</f>
        <v>0</v>
      </c>
      <c r="AB1274" s="2" t="s">
        <v>1905</v>
      </c>
      <c r="AC1274" s="2"/>
      <c r="AD1274" s="2"/>
      <c r="AE1274" s="2"/>
    </row>
    <row r="1275" spans="1:31" ht="45" x14ac:dyDescent="0.25">
      <c r="A1275" s="2" t="s">
        <v>10</v>
      </c>
      <c r="B1275" s="3">
        <v>7</v>
      </c>
      <c r="C1275" s="3">
        <v>201</v>
      </c>
      <c r="D1275" s="3" t="s">
        <v>376</v>
      </c>
      <c r="E1275" s="3" t="str">
        <f>_xlfn.XLOOKUP(Tbl_BalanceHistory[[#This Row],[RespAgy]],Tbl_Agencies[Agy Code],Tbl_Agencies[Agy Sort])</f>
        <v>082000</v>
      </c>
      <c r="F1275" s="2" t="str">
        <f>Tbl_BalanceHistory[[#This Row],[RespAgy]]&amp;": "&amp;Tbl_BalanceHistory[[#This Row],[RespAgency]]</f>
        <v>201: Department of Education, Central Office Operations</v>
      </c>
      <c r="G1275" s="3">
        <v>201</v>
      </c>
      <c r="H1275" s="3" t="s">
        <v>376</v>
      </c>
      <c r="I1275" s="3" t="str">
        <f>_xlfn.XLOOKUP(Tbl_BalanceHistory[[#This Row],[AgyCode]],Tbl_Agencies[Agy Code],Tbl_Agencies[Agy Sort])</f>
        <v>082000</v>
      </c>
      <c r="J1275" s="2" t="str">
        <f>Tbl_BalanceHistory[[#This Row],[AgyCode]]&amp;": "&amp;Tbl_BalanceHistory[[#This Row],[Agency Name]]</f>
        <v>201: Department of Education, Central Office Operations</v>
      </c>
      <c r="K1275" s="1">
        <v>2015</v>
      </c>
      <c r="L1275" s="3">
        <v>182</v>
      </c>
      <c r="M1275" s="3" t="s">
        <v>380</v>
      </c>
      <c r="N1275" s="2" t="str">
        <f>Tbl_BalanceHistory[[#This Row],[ProgramCode]]&amp;": "&amp;Tbl_BalanceHistory[[#This Row],[Program Name]]</f>
        <v>182: Special Education and Student Services</v>
      </c>
      <c r="O1275" s="3" t="s">
        <v>1730</v>
      </c>
      <c r="P1275" s="1" t="str">
        <f>IF(Tbl_BalanceHistory[[#This Row],[FundCode]]="0100","GF",IF(Tbl_BalanceHistory[[#This Row],[FundCode]]="01000","GF","Hi Ed / OCR"))</f>
        <v>GF</v>
      </c>
      <c r="Q1275" s="5">
        <v>402000</v>
      </c>
      <c r="R1275" s="5">
        <v>402000</v>
      </c>
      <c r="S1275" s="5">
        <v>0</v>
      </c>
      <c r="T1275" s="5">
        <v>0</v>
      </c>
      <c r="U1275" s="3"/>
      <c r="V1275" s="5">
        <v>0</v>
      </c>
      <c r="W1275" s="5">
        <v>0</v>
      </c>
      <c r="X1275" s="5"/>
      <c r="Y1275" s="5"/>
      <c r="Z1275" s="5">
        <f>Tbl_BalanceHistory[[#This Row],[Discretionary Recommended - Pre 2022]]+Tbl_BalanceHistory[[#This Row],[Discretionary Balance Recommended: Policy]]+Tbl_BalanceHistory[[#This Row],[Discretionary Balance Recommended: Commitments]]</f>
        <v>0</v>
      </c>
      <c r="AA1275" s="5">
        <f>Tbl_BalanceHistory[[#This Row],[Discretionary Balance]]-Tbl_BalanceHistory[[#This Row],[Discretionary Reappropriation]]</f>
        <v>0</v>
      </c>
      <c r="AB1275" s="2" t="s">
        <v>1906</v>
      </c>
      <c r="AC1275" s="2"/>
      <c r="AD1275" s="2"/>
      <c r="AE1275" s="2"/>
    </row>
    <row r="1276" spans="1:31" ht="45" x14ac:dyDescent="0.25">
      <c r="A1276" s="2" t="s">
        <v>10</v>
      </c>
      <c r="B1276" s="3">
        <v>7</v>
      </c>
      <c r="C1276" s="3">
        <v>201</v>
      </c>
      <c r="D1276" s="3" t="s">
        <v>376</v>
      </c>
      <c r="E1276" s="3" t="str">
        <f>_xlfn.XLOOKUP(Tbl_BalanceHistory[[#This Row],[RespAgy]],Tbl_Agencies[Agy Code],Tbl_Agencies[Agy Sort])</f>
        <v>082000</v>
      </c>
      <c r="F1276" s="2" t="str">
        <f>Tbl_BalanceHistory[[#This Row],[RespAgy]]&amp;": "&amp;Tbl_BalanceHistory[[#This Row],[RespAgency]]</f>
        <v>201: Department of Education, Central Office Operations</v>
      </c>
      <c r="G1276" s="3">
        <v>201</v>
      </c>
      <c r="H1276" s="3" t="s">
        <v>376</v>
      </c>
      <c r="I1276" s="3" t="str">
        <f>_xlfn.XLOOKUP(Tbl_BalanceHistory[[#This Row],[AgyCode]],Tbl_Agencies[Agy Code],Tbl_Agencies[Agy Sort])</f>
        <v>082000</v>
      </c>
      <c r="J1276" s="2" t="str">
        <f>Tbl_BalanceHistory[[#This Row],[AgyCode]]&amp;": "&amp;Tbl_BalanceHistory[[#This Row],[Agency Name]]</f>
        <v>201: Department of Education, Central Office Operations</v>
      </c>
      <c r="K1276" s="1">
        <v>2016</v>
      </c>
      <c r="L1276" s="3">
        <v>182</v>
      </c>
      <c r="M1276" s="3" t="s">
        <v>380</v>
      </c>
      <c r="N1276" s="2" t="str">
        <f>Tbl_BalanceHistory[[#This Row],[ProgramCode]]&amp;": "&amp;Tbl_BalanceHistory[[#This Row],[Program Name]]</f>
        <v>182: Special Education and Student Services</v>
      </c>
      <c r="O1276" s="3" t="s">
        <v>1730</v>
      </c>
      <c r="P1276" s="1" t="str">
        <f>IF(Tbl_BalanceHistory[[#This Row],[FundCode]]="0100","GF",IF(Tbl_BalanceHistory[[#This Row],[FundCode]]="01000","GF","Hi Ed / OCR"))</f>
        <v>GF</v>
      </c>
      <c r="Q1276" s="5">
        <v>197417</v>
      </c>
      <c r="R1276" s="5">
        <v>197416.18</v>
      </c>
      <c r="S1276" s="5">
        <v>0</v>
      </c>
      <c r="T1276" s="5">
        <v>0</v>
      </c>
      <c r="U1276" s="3"/>
      <c r="V1276" s="5">
        <v>0</v>
      </c>
      <c r="W1276" s="5">
        <v>0</v>
      </c>
      <c r="X1276" s="5"/>
      <c r="Y1276" s="5"/>
      <c r="Z1276" s="5">
        <f>Tbl_BalanceHistory[[#This Row],[Discretionary Recommended - Pre 2022]]+Tbl_BalanceHistory[[#This Row],[Discretionary Balance Recommended: Policy]]+Tbl_BalanceHistory[[#This Row],[Discretionary Balance Recommended: Commitments]]</f>
        <v>0</v>
      </c>
      <c r="AA1276" s="5">
        <f>Tbl_BalanceHistory[[#This Row],[Discretionary Balance]]-Tbl_BalanceHistory[[#This Row],[Discretionary Reappropriation]]</f>
        <v>0</v>
      </c>
      <c r="AB1276" s="2"/>
      <c r="AC1276" s="2"/>
      <c r="AD1276" s="2"/>
      <c r="AE1276" s="2"/>
    </row>
    <row r="1277" spans="1:31" ht="45" x14ac:dyDescent="0.25">
      <c r="A1277" s="2" t="s">
        <v>10</v>
      </c>
      <c r="B1277" s="3">
        <v>7</v>
      </c>
      <c r="C1277" s="3">
        <v>201</v>
      </c>
      <c r="D1277" s="3" t="s">
        <v>376</v>
      </c>
      <c r="E1277" s="3" t="str">
        <f>_xlfn.XLOOKUP(Tbl_BalanceHistory[[#This Row],[RespAgy]],Tbl_Agencies[Agy Code],Tbl_Agencies[Agy Sort])</f>
        <v>082000</v>
      </c>
      <c r="F1277" s="2" t="str">
        <f>Tbl_BalanceHistory[[#This Row],[RespAgy]]&amp;": "&amp;Tbl_BalanceHistory[[#This Row],[RespAgency]]</f>
        <v>201: Department of Education, Central Office Operations</v>
      </c>
      <c r="G1277" s="3">
        <v>201</v>
      </c>
      <c r="H1277" s="3" t="s">
        <v>376</v>
      </c>
      <c r="I1277" s="3" t="str">
        <f>_xlfn.XLOOKUP(Tbl_BalanceHistory[[#This Row],[AgyCode]],Tbl_Agencies[Agy Code],Tbl_Agencies[Agy Sort])</f>
        <v>082000</v>
      </c>
      <c r="J1277" s="2" t="str">
        <f>Tbl_BalanceHistory[[#This Row],[AgyCode]]&amp;": "&amp;Tbl_BalanceHistory[[#This Row],[Agency Name]]</f>
        <v>201: Department of Education, Central Office Operations</v>
      </c>
      <c r="K1277" s="1">
        <v>2017</v>
      </c>
      <c r="L1277" s="3">
        <v>182</v>
      </c>
      <c r="M1277" s="3" t="s">
        <v>380</v>
      </c>
      <c r="N1277" s="2" t="str">
        <f>Tbl_BalanceHistory[[#This Row],[ProgramCode]]&amp;": "&amp;Tbl_BalanceHistory[[#This Row],[Program Name]]</f>
        <v>182: Special Education and Student Services</v>
      </c>
      <c r="O1277" s="3" t="s">
        <v>886</v>
      </c>
      <c r="P1277" s="1" t="str">
        <f>IF(Tbl_BalanceHistory[[#This Row],[FundCode]]="0100","GF",IF(Tbl_BalanceHistory[[#This Row],[FundCode]]="01000","GF","Hi Ed / OCR"))</f>
        <v>GF</v>
      </c>
      <c r="Q1277" s="5">
        <v>408675</v>
      </c>
      <c r="R1277" s="5">
        <v>408674.46</v>
      </c>
      <c r="S1277" s="5">
        <v>0</v>
      </c>
      <c r="T1277" s="5">
        <v>0</v>
      </c>
      <c r="U1277" s="3"/>
      <c r="V1277" s="5">
        <v>0</v>
      </c>
      <c r="W1277" s="5">
        <v>0</v>
      </c>
      <c r="X1277" s="5"/>
      <c r="Y1277" s="5"/>
      <c r="Z1277" s="5">
        <f>Tbl_BalanceHistory[[#This Row],[Discretionary Recommended - Pre 2022]]+Tbl_BalanceHistory[[#This Row],[Discretionary Balance Recommended: Policy]]+Tbl_BalanceHistory[[#This Row],[Discretionary Balance Recommended: Commitments]]</f>
        <v>0</v>
      </c>
      <c r="AA1277" s="5">
        <f>Tbl_BalanceHistory[[#This Row],[Discretionary Balance]]-Tbl_BalanceHistory[[#This Row],[Discretionary Reappropriation]]</f>
        <v>0</v>
      </c>
      <c r="AB1277" s="2"/>
      <c r="AC1277" s="2"/>
      <c r="AD1277" s="2"/>
      <c r="AE1277" s="2"/>
    </row>
    <row r="1278" spans="1:31" ht="45" x14ac:dyDescent="0.25">
      <c r="A1278" s="2" t="s">
        <v>10</v>
      </c>
      <c r="B1278" s="3">
        <v>7</v>
      </c>
      <c r="C1278" s="3">
        <v>201</v>
      </c>
      <c r="D1278" s="3" t="s">
        <v>376</v>
      </c>
      <c r="E1278" s="3" t="str">
        <f>_xlfn.XLOOKUP(Tbl_BalanceHistory[[#This Row],[RespAgy]],Tbl_Agencies[Agy Code],Tbl_Agencies[Agy Sort])</f>
        <v>082000</v>
      </c>
      <c r="F1278" s="2" t="str">
        <f>Tbl_BalanceHistory[[#This Row],[RespAgy]]&amp;": "&amp;Tbl_BalanceHistory[[#This Row],[RespAgency]]</f>
        <v>201: Department of Education, Central Office Operations</v>
      </c>
      <c r="G1278" s="3">
        <v>201</v>
      </c>
      <c r="H1278" s="3" t="s">
        <v>376</v>
      </c>
      <c r="I1278" s="3" t="str">
        <f>_xlfn.XLOOKUP(Tbl_BalanceHistory[[#This Row],[AgyCode]],Tbl_Agencies[Agy Code],Tbl_Agencies[Agy Sort])</f>
        <v>082000</v>
      </c>
      <c r="J1278" s="2" t="str">
        <f>Tbl_BalanceHistory[[#This Row],[AgyCode]]&amp;": "&amp;Tbl_BalanceHistory[[#This Row],[Agency Name]]</f>
        <v>201: Department of Education, Central Office Operations</v>
      </c>
      <c r="K1278" s="1">
        <v>2018</v>
      </c>
      <c r="L1278" s="3">
        <v>182</v>
      </c>
      <c r="M1278" s="3" t="s">
        <v>380</v>
      </c>
      <c r="N1278" s="2" t="str">
        <f>Tbl_BalanceHistory[[#This Row],[ProgramCode]]&amp;": "&amp;Tbl_BalanceHistory[[#This Row],[Program Name]]</f>
        <v>182: Special Education and Student Services</v>
      </c>
      <c r="O1278" s="3" t="s">
        <v>886</v>
      </c>
      <c r="P1278" s="1" t="str">
        <f>IF(Tbl_BalanceHistory[[#This Row],[FundCode]]="0100","GF",IF(Tbl_BalanceHistory[[#This Row],[FundCode]]="01000","GF","Hi Ed / OCR"))</f>
        <v>GF</v>
      </c>
      <c r="Q1278" s="5">
        <v>153142</v>
      </c>
      <c r="R1278" s="5">
        <v>153141.57999999999</v>
      </c>
      <c r="S1278" s="5">
        <v>0</v>
      </c>
      <c r="T1278" s="5">
        <v>0</v>
      </c>
      <c r="U1278" s="3"/>
      <c r="V1278" s="5">
        <v>0</v>
      </c>
      <c r="W1278" s="5">
        <v>0</v>
      </c>
      <c r="X1278" s="5"/>
      <c r="Y1278" s="5"/>
      <c r="Z1278" s="5">
        <f>Tbl_BalanceHistory[[#This Row],[Discretionary Recommended - Pre 2022]]+Tbl_BalanceHistory[[#This Row],[Discretionary Balance Recommended: Policy]]+Tbl_BalanceHistory[[#This Row],[Discretionary Balance Recommended: Commitments]]</f>
        <v>0</v>
      </c>
      <c r="AA1278" s="5">
        <f>Tbl_BalanceHistory[[#This Row],[Discretionary Balance]]-Tbl_BalanceHistory[[#This Row],[Discretionary Reappropriation]]</f>
        <v>0</v>
      </c>
      <c r="AB1278" s="2"/>
      <c r="AC1278" s="2"/>
      <c r="AD1278" s="2"/>
      <c r="AE1278" s="2"/>
    </row>
    <row r="1279" spans="1:31" ht="45" x14ac:dyDescent="0.25">
      <c r="A1279" s="2" t="s">
        <v>10</v>
      </c>
      <c r="B1279" s="3">
        <v>7</v>
      </c>
      <c r="C1279" s="3">
        <v>201</v>
      </c>
      <c r="D1279" s="3" t="s">
        <v>376</v>
      </c>
      <c r="E1279" s="3" t="str">
        <f>_xlfn.XLOOKUP(Tbl_BalanceHistory[[#This Row],[RespAgy]],Tbl_Agencies[Agy Code],Tbl_Agencies[Agy Sort])</f>
        <v>082000</v>
      </c>
      <c r="F1279" s="2" t="str">
        <f>Tbl_BalanceHistory[[#This Row],[RespAgy]]&amp;": "&amp;Tbl_BalanceHistory[[#This Row],[RespAgency]]</f>
        <v>201: Department of Education, Central Office Operations</v>
      </c>
      <c r="G1279" s="3">
        <v>201</v>
      </c>
      <c r="H1279" s="3" t="s">
        <v>376</v>
      </c>
      <c r="I1279" s="3" t="str">
        <f>_xlfn.XLOOKUP(Tbl_BalanceHistory[[#This Row],[AgyCode]],Tbl_Agencies[Agy Code],Tbl_Agencies[Agy Sort])</f>
        <v>082000</v>
      </c>
      <c r="J1279" s="2" t="str">
        <f>Tbl_BalanceHistory[[#This Row],[AgyCode]]&amp;": "&amp;Tbl_BalanceHistory[[#This Row],[Agency Name]]</f>
        <v>201: Department of Education, Central Office Operations</v>
      </c>
      <c r="K1279" s="1">
        <v>2019</v>
      </c>
      <c r="L1279" s="3">
        <v>182</v>
      </c>
      <c r="M1279" s="3" t="s">
        <v>380</v>
      </c>
      <c r="N1279" s="2" t="str">
        <f>Tbl_BalanceHistory[[#This Row],[ProgramCode]]&amp;": "&amp;Tbl_BalanceHistory[[#This Row],[Program Name]]</f>
        <v>182: Special Education and Student Services</v>
      </c>
      <c r="O1279" s="3" t="s">
        <v>886</v>
      </c>
      <c r="P1279" s="1" t="str">
        <f>IF(Tbl_BalanceHistory[[#This Row],[FundCode]]="0100","GF",IF(Tbl_BalanceHistory[[#This Row],[FundCode]]="01000","GF","Hi Ed / OCR"))</f>
        <v>GF</v>
      </c>
      <c r="Q1279" s="5">
        <v>820950</v>
      </c>
      <c r="R1279" s="5">
        <v>820949.17</v>
      </c>
      <c r="S1279" s="5">
        <v>0.83</v>
      </c>
      <c r="T1279" s="5">
        <v>0</v>
      </c>
      <c r="U1279" s="3"/>
      <c r="V1279" s="5">
        <v>0.83</v>
      </c>
      <c r="W1279" s="5">
        <v>0</v>
      </c>
      <c r="X1279" s="5"/>
      <c r="Y1279" s="5"/>
      <c r="Z1279" s="5">
        <f>Tbl_BalanceHistory[[#This Row],[Discretionary Recommended - Pre 2022]]+Tbl_BalanceHistory[[#This Row],[Discretionary Balance Recommended: Policy]]+Tbl_BalanceHistory[[#This Row],[Discretionary Balance Recommended: Commitments]]</f>
        <v>0</v>
      </c>
      <c r="AA1279" s="5">
        <f>Tbl_BalanceHistory[[#This Row],[Discretionary Balance]]-Tbl_BalanceHistory[[#This Row],[Discretionary Reappropriation]]</f>
        <v>0.83</v>
      </c>
      <c r="AB1279" s="2"/>
      <c r="AC1279" s="2"/>
      <c r="AD1279" s="2"/>
      <c r="AE1279" s="2"/>
    </row>
    <row r="1280" spans="1:31" ht="45" x14ac:dyDescent="0.25">
      <c r="A1280" s="2" t="s">
        <v>10</v>
      </c>
      <c r="B1280" s="3">
        <v>7</v>
      </c>
      <c r="C1280" s="3">
        <v>201</v>
      </c>
      <c r="D1280" s="3" t="s">
        <v>376</v>
      </c>
      <c r="E1280" s="3" t="str">
        <f>_xlfn.XLOOKUP(Tbl_BalanceHistory[[#This Row],[RespAgy]],Tbl_Agencies[Agy Code],Tbl_Agencies[Agy Sort])</f>
        <v>082000</v>
      </c>
      <c r="F1280" s="2" t="str">
        <f>Tbl_BalanceHistory[[#This Row],[RespAgy]]&amp;": "&amp;Tbl_BalanceHistory[[#This Row],[RespAgency]]</f>
        <v>201: Department of Education, Central Office Operations</v>
      </c>
      <c r="G1280" s="3">
        <v>201</v>
      </c>
      <c r="H1280" s="3" t="s">
        <v>376</v>
      </c>
      <c r="I1280" s="3" t="str">
        <f>_xlfn.XLOOKUP(Tbl_BalanceHistory[[#This Row],[AgyCode]],Tbl_Agencies[Agy Code],Tbl_Agencies[Agy Sort])</f>
        <v>082000</v>
      </c>
      <c r="J1280" s="2" t="str">
        <f>Tbl_BalanceHistory[[#This Row],[AgyCode]]&amp;": "&amp;Tbl_BalanceHistory[[#This Row],[Agency Name]]</f>
        <v>201: Department of Education, Central Office Operations</v>
      </c>
      <c r="K1280" s="1">
        <v>2020</v>
      </c>
      <c r="L1280" s="3">
        <v>182</v>
      </c>
      <c r="M1280" s="3" t="s">
        <v>380</v>
      </c>
      <c r="N1280" s="2" t="str">
        <f>Tbl_BalanceHistory[[#This Row],[ProgramCode]]&amp;": "&amp;Tbl_BalanceHistory[[#This Row],[Program Name]]</f>
        <v>182: Special Education and Student Services</v>
      </c>
      <c r="O1280" s="3" t="s">
        <v>886</v>
      </c>
      <c r="P1280" s="1" t="str">
        <f>IF(Tbl_BalanceHistory[[#This Row],[FundCode]]="0100","GF",IF(Tbl_BalanceHistory[[#This Row],[FundCode]]="01000","GF","Hi Ed / OCR"))</f>
        <v>GF</v>
      </c>
      <c r="Q1280" s="5">
        <v>1934813.36</v>
      </c>
      <c r="R1280" s="5">
        <v>1405121.93</v>
      </c>
      <c r="S1280" s="5">
        <v>529691.43000000005</v>
      </c>
      <c r="T1280" s="5">
        <v>0</v>
      </c>
      <c r="U1280" s="3"/>
      <c r="V1280" s="5">
        <v>529691.43000000005</v>
      </c>
      <c r="W1280" s="5">
        <v>0</v>
      </c>
      <c r="X1280" s="5"/>
      <c r="Y1280" s="5"/>
      <c r="Z1280" s="5">
        <f>Tbl_BalanceHistory[[#This Row],[Discretionary Recommended - Pre 2022]]+Tbl_BalanceHistory[[#This Row],[Discretionary Balance Recommended: Policy]]+Tbl_BalanceHistory[[#This Row],[Discretionary Balance Recommended: Commitments]]</f>
        <v>0</v>
      </c>
      <c r="AA1280" s="5">
        <f>Tbl_BalanceHistory[[#This Row],[Discretionary Balance]]-Tbl_BalanceHistory[[#This Row],[Discretionary Reappropriation]]</f>
        <v>529691.43000000005</v>
      </c>
      <c r="AB1280" s="2"/>
      <c r="AC1280" s="2"/>
      <c r="AD1280" s="2"/>
      <c r="AE1280" s="2"/>
    </row>
    <row r="1281" spans="1:31" ht="45" x14ac:dyDescent="0.25">
      <c r="A1281" s="2" t="s">
        <v>10</v>
      </c>
      <c r="B1281" s="3">
        <v>7</v>
      </c>
      <c r="C1281" s="3">
        <v>201</v>
      </c>
      <c r="D1281" s="3" t="s">
        <v>376</v>
      </c>
      <c r="E1281" s="3" t="str">
        <f>_xlfn.XLOOKUP(Tbl_BalanceHistory[[#This Row],[RespAgy]],Tbl_Agencies[Agy Code],Tbl_Agencies[Agy Sort])</f>
        <v>082000</v>
      </c>
      <c r="F1281" s="2" t="str">
        <f>Tbl_BalanceHistory[[#This Row],[RespAgy]]&amp;": "&amp;Tbl_BalanceHistory[[#This Row],[RespAgency]]</f>
        <v>201: Department of Education, Central Office Operations</v>
      </c>
      <c r="G1281" s="3">
        <v>201</v>
      </c>
      <c r="H1281" s="3" t="s">
        <v>376</v>
      </c>
      <c r="I1281" s="3" t="str">
        <f>_xlfn.XLOOKUP(Tbl_BalanceHistory[[#This Row],[AgyCode]],Tbl_Agencies[Agy Code],Tbl_Agencies[Agy Sort])</f>
        <v>082000</v>
      </c>
      <c r="J1281" s="2" t="str">
        <f>Tbl_BalanceHistory[[#This Row],[AgyCode]]&amp;": "&amp;Tbl_BalanceHistory[[#This Row],[Agency Name]]</f>
        <v>201: Department of Education, Central Office Operations</v>
      </c>
      <c r="K1281" s="1">
        <v>2021</v>
      </c>
      <c r="L1281" s="3">
        <v>182</v>
      </c>
      <c r="M1281" s="3" t="s">
        <v>380</v>
      </c>
      <c r="N1281" s="2" t="str">
        <f>Tbl_BalanceHistory[[#This Row],[ProgramCode]]&amp;": "&amp;Tbl_BalanceHistory[[#This Row],[Program Name]]</f>
        <v>182: Special Education and Student Services</v>
      </c>
      <c r="O1281" s="3" t="s">
        <v>886</v>
      </c>
      <c r="P1281" s="1" t="str">
        <f>IF(Tbl_BalanceHistory[[#This Row],[FundCode]]="0100","GF",IF(Tbl_BalanceHistory[[#This Row],[FundCode]]="01000","GF","Hi Ed / OCR"))</f>
        <v>GF</v>
      </c>
      <c r="Q1281" s="5">
        <v>4252048.5599999996</v>
      </c>
      <c r="R1281" s="5">
        <v>3754789.4</v>
      </c>
      <c r="S1281" s="5">
        <v>497259.16</v>
      </c>
      <c r="T1281" s="5">
        <v>0</v>
      </c>
      <c r="U1281" s="3"/>
      <c r="V1281" s="5">
        <v>497259.16</v>
      </c>
      <c r="W1281" s="5">
        <v>0</v>
      </c>
      <c r="X1281" s="5"/>
      <c r="Y1281" s="5"/>
      <c r="Z1281" s="5">
        <f>Tbl_BalanceHistory[[#This Row],[Discretionary Recommended - Pre 2022]]+Tbl_BalanceHistory[[#This Row],[Discretionary Balance Recommended: Policy]]+Tbl_BalanceHistory[[#This Row],[Discretionary Balance Recommended: Commitments]]</f>
        <v>0</v>
      </c>
      <c r="AA1281" s="5">
        <f>Tbl_BalanceHistory[[#This Row],[Discretionary Balance]]-Tbl_BalanceHistory[[#This Row],[Discretionary Reappropriation]]</f>
        <v>497259.16</v>
      </c>
      <c r="AB1281" s="2"/>
      <c r="AC1281" s="2"/>
      <c r="AD1281" s="2"/>
      <c r="AE1281" s="2"/>
    </row>
    <row r="1282" spans="1:31" ht="45" x14ac:dyDescent="0.25">
      <c r="A1282" s="2" t="s">
        <v>10</v>
      </c>
      <c r="B1282" s="3">
        <v>7</v>
      </c>
      <c r="C1282" s="3">
        <v>201</v>
      </c>
      <c r="D1282" s="3" t="s">
        <v>376</v>
      </c>
      <c r="E1282" s="3" t="str">
        <f>_xlfn.XLOOKUP(Tbl_BalanceHistory[[#This Row],[RespAgy]],Tbl_Agencies[Agy Code],Tbl_Agencies[Agy Sort])</f>
        <v>082000</v>
      </c>
      <c r="F1282" s="2" t="str">
        <f>Tbl_BalanceHistory[[#This Row],[RespAgy]]&amp;": "&amp;Tbl_BalanceHistory[[#This Row],[RespAgency]]</f>
        <v>201: Department of Education, Central Office Operations</v>
      </c>
      <c r="G1282" s="3">
        <v>201</v>
      </c>
      <c r="H1282" s="3" t="s">
        <v>376</v>
      </c>
      <c r="I1282" s="3" t="str">
        <f>_xlfn.XLOOKUP(Tbl_BalanceHistory[[#This Row],[AgyCode]],Tbl_Agencies[Agy Code],Tbl_Agencies[Agy Sort])</f>
        <v>082000</v>
      </c>
      <c r="J1282" s="2" t="str">
        <f>Tbl_BalanceHistory[[#This Row],[AgyCode]]&amp;": "&amp;Tbl_BalanceHistory[[#This Row],[Agency Name]]</f>
        <v>201: Department of Education, Central Office Operations</v>
      </c>
      <c r="K1282" s="1">
        <v>2022</v>
      </c>
      <c r="L1282" s="3">
        <v>182</v>
      </c>
      <c r="M1282" s="3" t="s">
        <v>380</v>
      </c>
      <c r="N1282" s="2" t="str">
        <f>Tbl_BalanceHistory[[#This Row],[ProgramCode]]&amp;": "&amp;Tbl_BalanceHistory[[#This Row],[Program Name]]</f>
        <v>182: Special Education and Student Services</v>
      </c>
      <c r="O1282" s="3" t="s">
        <v>886</v>
      </c>
      <c r="P1282" s="1" t="str">
        <f>IF(Tbl_BalanceHistory[[#This Row],[FundCode]]="0100","GF",IF(Tbl_BalanceHistory[[#This Row],[FundCode]]="01000","GF","Hi Ed / OCR"))</f>
        <v>GF</v>
      </c>
      <c r="Q1282" s="5">
        <v>1879738.37</v>
      </c>
      <c r="R1282" s="5">
        <v>1879736.53</v>
      </c>
      <c r="S1282" s="5">
        <v>1.84</v>
      </c>
      <c r="T1282" s="5">
        <v>0</v>
      </c>
      <c r="U1282" s="3"/>
      <c r="V1282" s="5">
        <v>1.84</v>
      </c>
      <c r="W1282" s="5"/>
      <c r="X1282" s="5">
        <v>0</v>
      </c>
      <c r="Y1282" s="5">
        <v>0</v>
      </c>
      <c r="Z1282" s="5">
        <f>Tbl_BalanceHistory[[#This Row],[Discretionary Recommended - Pre 2022]]+Tbl_BalanceHistory[[#This Row],[Discretionary Balance Recommended: Policy]]+Tbl_BalanceHistory[[#This Row],[Discretionary Balance Recommended: Commitments]]</f>
        <v>0</v>
      </c>
      <c r="AA1282" s="5">
        <f>Tbl_BalanceHistory[[#This Row],[Discretionary Balance]]-Tbl_BalanceHistory[[#This Row],[Discretionary Reappropriation]]</f>
        <v>1.84</v>
      </c>
      <c r="AB1282" s="2"/>
      <c r="AC1282" s="2"/>
      <c r="AD1282" s="2"/>
      <c r="AE1282" s="2"/>
    </row>
    <row r="1283" spans="1:31" ht="45" x14ac:dyDescent="0.25">
      <c r="A1283" s="2" t="s">
        <v>10</v>
      </c>
      <c r="B1283" s="3">
        <v>7</v>
      </c>
      <c r="C1283" s="3">
        <v>201</v>
      </c>
      <c r="D1283" s="3" t="s">
        <v>376</v>
      </c>
      <c r="E1283" s="3" t="str">
        <f>_xlfn.XLOOKUP(Tbl_BalanceHistory[[#This Row],[RespAgy]],Tbl_Agencies[Agy Code],Tbl_Agencies[Agy Sort])</f>
        <v>082000</v>
      </c>
      <c r="F1283" s="2" t="str">
        <f>Tbl_BalanceHistory[[#This Row],[RespAgy]]&amp;": "&amp;Tbl_BalanceHistory[[#This Row],[RespAgency]]</f>
        <v>201: Department of Education, Central Office Operations</v>
      </c>
      <c r="G1283" s="3">
        <v>201</v>
      </c>
      <c r="H1283" s="3" t="s">
        <v>376</v>
      </c>
      <c r="I1283" s="3" t="str">
        <f>_xlfn.XLOOKUP(Tbl_BalanceHistory[[#This Row],[AgyCode]],Tbl_Agencies[Agy Code],Tbl_Agencies[Agy Sort])</f>
        <v>082000</v>
      </c>
      <c r="J1283" s="2" t="str">
        <f>Tbl_BalanceHistory[[#This Row],[AgyCode]]&amp;": "&amp;Tbl_BalanceHistory[[#This Row],[Agency Name]]</f>
        <v>201: Department of Education, Central Office Operations</v>
      </c>
      <c r="K1283" s="1">
        <v>2023</v>
      </c>
      <c r="L1283" s="3">
        <v>182</v>
      </c>
      <c r="M1283" s="3" t="s">
        <v>380</v>
      </c>
      <c r="N1283" s="2" t="str">
        <f>Tbl_BalanceHistory[[#This Row],[ProgramCode]]&amp;": "&amp;Tbl_BalanceHistory[[#This Row],[Program Name]]</f>
        <v>182: Special Education and Student Services</v>
      </c>
      <c r="O1283" s="3" t="s">
        <v>886</v>
      </c>
      <c r="P1283" s="1" t="str">
        <f>IF(Tbl_BalanceHistory[[#This Row],[FundCode]]="0100","GF",IF(Tbl_BalanceHistory[[#This Row],[FundCode]]="01000","GF","Hi Ed / OCR"))</f>
        <v>GF</v>
      </c>
      <c r="Q1283" s="5">
        <v>2589326.7599999998</v>
      </c>
      <c r="R1283" s="5">
        <v>2234629.36</v>
      </c>
      <c r="S1283" s="5">
        <v>354697.4</v>
      </c>
      <c r="T1283" s="5">
        <v>0</v>
      </c>
      <c r="U1283" s="3"/>
      <c r="V1283" s="5">
        <v>354697.4</v>
      </c>
      <c r="W1283" s="5">
        <v>0</v>
      </c>
      <c r="X1283" s="5">
        <v>0</v>
      </c>
      <c r="Y1283" s="5">
        <v>0</v>
      </c>
      <c r="Z1283" s="5">
        <v>0</v>
      </c>
      <c r="AA1283" s="5">
        <v>354697.4</v>
      </c>
      <c r="AB1283" s="2"/>
      <c r="AC1283" s="2"/>
      <c r="AD1283" s="2"/>
      <c r="AE1283" s="2"/>
    </row>
    <row r="1284" spans="1:31" ht="45" x14ac:dyDescent="0.25">
      <c r="A1284" s="2" t="s">
        <v>10</v>
      </c>
      <c r="B1284" s="3">
        <v>7</v>
      </c>
      <c r="C1284" s="3">
        <v>201</v>
      </c>
      <c r="D1284" s="3" t="s">
        <v>376</v>
      </c>
      <c r="E1284" s="3" t="str">
        <f>_xlfn.XLOOKUP(Tbl_BalanceHistory[[#This Row],[RespAgy]],Tbl_Agencies[Agy Code],Tbl_Agencies[Agy Sort])</f>
        <v>082000</v>
      </c>
      <c r="F1284" s="2" t="str">
        <f>Tbl_BalanceHistory[[#This Row],[RespAgy]]&amp;": "&amp;Tbl_BalanceHistory[[#This Row],[RespAgency]]</f>
        <v>201: Department of Education, Central Office Operations</v>
      </c>
      <c r="G1284" s="3">
        <v>201</v>
      </c>
      <c r="H1284" s="3" t="s">
        <v>376</v>
      </c>
      <c r="I1284" s="3" t="str">
        <f>_xlfn.XLOOKUP(Tbl_BalanceHistory[[#This Row],[AgyCode]],Tbl_Agencies[Agy Code],Tbl_Agencies[Agy Sort])</f>
        <v>082000</v>
      </c>
      <c r="J1284" s="2" t="str">
        <f>Tbl_BalanceHistory[[#This Row],[AgyCode]]&amp;": "&amp;Tbl_BalanceHistory[[#This Row],[Agency Name]]</f>
        <v>201: Department of Education, Central Office Operations</v>
      </c>
      <c r="K1284" s="1">
        <v>2024</v>
      </c>
      <c r="L1284" s="3">
        <v>182</v>
      </c>
      <c r="M1284" s="3" t="s">
        <v>380</v>
      </c>
      <c r="N1284" s="2" t="str">
        <f>Tbl_BalanceHistory[[#This Row],[ProgramCode]]&amp;": "&amp;Tbl_BalanceHistory[[#This Row],[Program Name]]</f>
        <v>182: Special Education and Student Services</v>
      </c>
      <c r="O1284" s="3" t="s">
        <v>886</v>
      </c>
      <c r="P1284" s="1" t="str">
        <f>IF(Tbl_BalanceHistory[[#This Row],[FundCode]]="0100","GF",IF(Tbl_BalanceHistory[[#This Row],[FundCode]]="01000","GF","Hi Ed / OCR"))</f>
        <v>GF</v>
      </c>
      <c r="Q1284" s="5">
        <v>1540860.93</v>
      </c>
      <c r="R1284" s="5">
        <v>1531852.33</v>
      </c>
      <c r="S1284" s="5">
        <v>9008.6</v>
      </c>
      <c r="T1284" s="5">
        <v>0</v>
      </c>
      <c r="U1284" s="3"/>
      <c r="V1284" s="5">
        <v>9008.6</v>
      </c>
      <c r="W1284" s="5">
        <v>0</v>
      </c>
      <c r="X1284" s="5">
        <v>0</v>
      </c>
      <c r="Y1284" s="5">
        <v>0</v>
      </c>
      <c r="Z1284" s="5">
        <v>0</v>
      </c>
      <c r="AA1284" s="5">
        <v>9008.6</v>
      </c>
      <c r="AB1284" s="2"/>
      <c r="AC1284" s="2"/>
      <c r="AD1284" s="2"/>
      <c r="AE1284" s="2"/>
    </row>
    <row r="1285" spans="1:31" ht="45" x14ac:dyDescent="0.25">
      <c r="A1285" s="2" t="s">
        <v>10</v>
      </c>
      <c r="B1285" s="3">
        <v>7</v>
      </c>
      <c r="C1285" s="3">
        <v>201</v>
      </c>
      <c r="D1285" s="3" t="s">
        <v>376</v>
      </c>
      <c r="E1285" s="3" t="str">
        <f>_xlfn.XLOOKUP(Tbl_BalanceHistory[[#This Row],[RespAgy]],Tbl_Agencies[Agy Code],Tbl_Agencies[Agy Sort])</f>
        <v>082000</v>
      </c>
      <c r="F1285" s="2" t="str">
        <f>Tbl_BalanceHistory[[#This Row],[RespAgy]]&amp;": "&amp;Tbl_BalanceHistory[[#This Row],[RespAgency]]</f>
        <v>201: Department of Education, Central Office Operations</v>
      </c>
      <c r="G1285" s="3">
        <v>201</v>
      </c>
      <c r="H1285" s="3" t="s">
        <v>376</v>
      </c>
      <c r="I1285" s="3" t="str">
        <f>_xlfn.XLOOKUP(Tbl_BalanceHistory[[#This Row],[AgyCode]],Tbl_Agencies[Agy Code],Tbl_Agencies[Agy Sort])</f>
        <v>082000</v>
      </c>
      <c r="J1285" s="2" t="str">
        <f>Tbl_BalanceHistory[[#This Row],[AgyCode]]&amp;": "&amp;Tbl_BalanceHistory[[#This Row],[Agency Name]]</f>
        <v>201: Department of Education, Central Office Operations</v>
      </c>
      <c r="K1285" s="1">
        <v>2014</v>
      </c>
      <c r="L1285" s="3">
        <v>184</v>
      </c>
      <c r="M1285" s="3" t="s">
        <v>382</v>
      </c>
      <c r="N1285" s="2" t="str">
        <f>Tbl_BalanceHistory[[#This Row],[ProgramCode]]&amp;": "&amp;Tbl_BalanceHistory[[#This Row],[Program Name]]</f>
        <v>184: Pupil Assessment Services</v>
      </c>
      <c r="O1285" s="3" t="s">
        <v>1730</v>
      </c>
      <c r="P1285" s="1" t="str">
        <f>IF(Tbl_BalanceHistory[[#This Row],[FundCode]]="0100","GF",IF(Tbl_BalanceHistory[[#This Row],[FundCode]]="01000","GF","Hi Ed / OCR"))</f>
        <v>GF</v>
      </c>
      <c r="Q1285" s="5">
        <v>29404611</v>
      </c>
      <c r="R1285" s="5">
        <v>29359414.760000002</v>
      </c>
      <c r="S1285" s="5">
        <v>45196</v>
      </c>
      <c r="T1285" s="5">
        <v>0</v>
      </c>
      <c r="U1285" s="3"/>
      <c r="V1285" s="5">
        <v>45196</v>
      </c>
      <c r="W1285" s="5">
        <v>45196</v>
      </c>
      <c r="X1285" s="5"/>
      <c r="Y1285" s="5"/>
      <c r="Z1285" s="5">
        <f>Tbl_BalanceHistory[[#This Row],[Discretionary Recommended - Pre 2022]]+Tbl_BalanceHistory[[#This Row],[Discretionary Balance Recommended: Policy]]+Tbl_BalanceHistory[[#This Row],[Discretionary Balance Recommended: Commitments]]</f>
        <v>45196</v>
      </c>
      <c r="AA1285" s="5">
        <f>Tbl_BalanceHistory[[#This Row],[Discretionary Balance]]-Tbl_BalanceHistory[[#This Row],[Discretionary Reappropriation]]</f>
        <v>0</v>
      </c>
      <c r="AB1285" s="2" t="s">
        <v>1791</v>
      </c>
      <c r="AC1285" s="2"/>
      <c r="AD1285" s="2"/>
      <c r="AE1285" s="2"/>
    </row>
    <row r="1286" spans="1:31" ht="75" x14ac:dyDescent="0.25">
      <c r="A1286" s="2" t="s">
        <v>10</v>
      </c>
      <c r="B1286" s="3">
        <v>7</v>
      </c>
      <c r="C1286" s="3">
        <v>201</v>
      </c>
      <c r="D1286" s="3" t="s">
        <v>376</v>
      </c>
      <c r="E1286" s="3" t="str">
        <f>_xlfn.XLOOKUP(Tbl_BalanceHistory[[#This Row],[RespAgy]],Tbl_Agencies[Agy Code],Tbl_Agencies[Agy Sort])</f>
        <v>082000</v>
      </c>
      <c r="F1286" s="2" t="str">
        <f>Tbl_BalanceHistory[[#This Row],[RespAgy]]&amp;": "&amp;Tbl_BalanceHistory[[#This Row],[RespAgency]]</f>
        <v>201: Department of Education, Central Office Operations</v>
      </c>
      <c r="G1286" s="3">
        <v>201</v>
      </c>
      <c r="H1286" s="3" t="s">
        <v>376</v>
      </c>
      <c r="I1286" s="3" t="str">
        <f>_xlfn.XLOOKUP(Tbl_BalanceHistory[[#This Row],[AgyCode]],Tbl_Agencies[Agy Code],Tbl_Agencies[Agy Sort])</f>
        <v>082000</v>
      </c>
      <c r="J1286" s="2" t="str">
        <f>Tbl_BalanceHistory[[#This Row],[AgyCode]]&amp;": "&amp;Tbl_BalanceHistory[[#This Row],[Agency Name]]</f>
        <v>201: Department of Education, Central Office Operations</v>
      </c>
      <c r="K1286" s="1">
        <v>2015</v>
      </c>
      <c r="L1286" s="3">
        <v>184</v>
      </c>
      <c r="M1286" s="3" t="s">
        <v>382</v>
      </c>
      <c r="N1286" s="2" t="str">
        <f>Tbl_BalanceHistory[[#This Row],[ProgramCode]]&amp;": "&amp;Tbl_BalanceHistory[[#This Row],[Program Name]]</f>
        <v>184: Pupil Assessment Services</v>
      </c>
      <c r="O1286" s="3" t="s">
        <v>1730</v>
      </c>
      <c r="P1286" s="1" t="str">
        <f>IF(Tbl_BalanceHistory[[#This Row],[FundCode]]="0100","GF",IF(Tbl_BalanceHistory[[#This Row],[FundCode]]="01000","GF","Hi Ed / OCR"))</f>
        <v>GF</v>
      </c>
      <c r="Q1286" s="5">
        <v>26901027</v>
      </c>
      <c r="R1286" s="5">
        <v>26901025</v>
      </c>
      <c r="S1286" s="5">
        <v>1</v>
      </c>
      <c r="T1286" s="5">
        <v>0</v>
      </c>
      <c r="U1286" s="3"/>
      <c r="V1286" s="5">
        <v>1</v>
      </c>
      <c r="W1286" s="5">
        <v>0</v>
      </c>
      <c r="X1286" s="5"/>
      <c r="Y1286" s="5"/>
      <c r="Z1286" s="5">
        <f>Tbl_BalanceHistory[[#This Row],[Discretionary Recommended - Pre 2022]]+Tbl_BalanceHistory[[#This Row],[Discretionary Balance Recommended: Policy]]+Tbl_BalanceHistory[[#This Row],[Discretionary Balance Recommended: Commitments]]</f>
        <v>0</v>
      </c>
      <c r="AA1286" s="5">
        <f>Tbl_BalanceHistory[[#This Row],[Discretionary Balance]]-Tbl_BalanceHistory[[#This Row],[Discretionary Reappropriation]]</f>
        <v>1</v>
      </c>
      <c r="AB1286" s="2" t="s">
        <v>1907</v>
      </c>
      <c r="AC1286" s="2"/>
      <c r="AD1286" s="2"/>
      <c r="AE1286" s="2"/>
    </row>
    <row r="1287" spans="1:31" ht="45" x14ac:dyDescent="0.25">
      <c r="A1287" s="2" t="s">
        <v>10</v>
      </c>
      <c r="B1287" s="3">
        <v>7</v>
      </c>
      <c r="C1287" s="3">
        <v>201</v>
      </c>
      <c r="D1287" s="3" t="s">
        <v>376</v>
      </c>
      <c r="E1287" s="3" t="str">
        <f>_xlfn.XLOOKUP(Tbl_BalanceHistory[[#This Row],[RespAgy]],Tbl_Agencies[Agy Code],Tbl_Agencies[Agy Sort])</f>
        <v>082000</v>
      </c>
      <c r="F1287" s="2" t="str">
        <f>Tbl_BalanceHistory[[#This Row],[RespAgy]]&amp;": "&amp;Tbl_BalanceHistory[[#This Row],[RespAgency]]</f>
        <v>201: Department of Education, Central Office Operations</v>
      </c>
      <c r="G1287" s="3">
        <v>201</v>
      </c>
      <c r="H1287" s="3" t="s">
        <v>376</v>
      </c>
      <c r="I1287" s="3" t="str">
        <f>_xlfn.XLOOKUP(Tbl_BalanceHistory[[#This Row],[AgyCode]],Tbl_Agencies[Agy Code],Tbl_Agencies[Agy Sort])</f>
        <v>082000</v>
      </c>
      <c r="J1287" s="2" t="str">
        <f>Tbl_BalanceHistory[[#This Row],[AgyCode]]&amp;": "&amp;Tbl_BalanceHistory[[#This Row],[Agency Name]]</f>
        <v>201: Department of Education, Central Office Operations</v>
      </c>
      <c r="K1287" s="1">
        <v>2016</v>
      </c>
      <c r="L1287" s="3">
        <v>184</v>
      </c>
      <c r="M1287" s="3" t="s">
        <v>382</v>
      </c>
      <c r="N1287" s="2" t="str">
        <f>Tbl_BalanceHistory[[#This Row],[ProgramCode]]&amp;": "&amp;Tbl_BalanceHistory[[#This Row],[Program Name]]</f>
        <v>184: Pupil Assessment Services</v>
      </c>
      <c r="O1287" s="3" t="s">
        <v>1730</v>
      </c>
      <c r="P1287" s="1" t="str">
        <f>IF(Tbl_BalanceHistory[[#This Row],[FundCode]]="0100","GF",IF(Tbl_BalanceHistory[[#This Row],[FundCode]]="01000","GF","Hi Ed / OCR"))</f>
        <v>GF</v>
      </c>
      <c r="Q1287" s="5">
        <v>28940142</v>
      </c>
      <c r="R1287" s="5">
        <v>28884049.129999999</v>
      </c>
      <c r="S1287" s="5">
        <v>56092</v>
      </c>
      <c r="T1287" s="5">
        <v>0</v>
      </c>
      <c r="U1287" s="3"/>
      <c r="V1287" s="5">
        <v>56092</v>
      </c>
      <c r="W1287" s="5">
        <v>0</v>
      </c>
      <c r="X1287" s="5"/>
      <c r="Y1287" s="5"/>
      <c r="Z1287" s="5">
        <f>Tbl_BalanceHistory[[#This Row],[Discretionary Recommended - Pre 2022]]+Tbl_BalanceHistory[[#This Row],[Discretionary Balance Recommended: Policy]]+Tbl_BalanceHistory[[#This Row],[Discretionary Balance Recommended: Commitments]]</f>
        <v>0</v>
      </c>
      <c r="AA1287" s="5">
        <f>Tbl_BalanceHistory[[#This Row],[Discretionary Balance]]-Tbl_BalanceHistory[[#This Row],[Discretionary Reappropriation]]</f>
        <v>56092</v>
      </c>
      <c r="AB1287" s="2"/>
      <c r="AC1287" s="2"/>
      <c r="AD1287" s="2"/>
      <c r="AE1287" s="2"/>
    </row>
    <row r="1288" spans="1:31" ht="45" x14ac:dyDescent="0.25">
      <c r="A1288" s="2" t="s">
        <v>10</v>
      </c>
      <c r="B1288" s="3">
        <v>7</v>
      </c>
      <c r="C1288" s="3">
        <v>201</v>
      </c>
      <c r="D1288" s="3" t="s">
        <v>376</v>
      </c>
      <c r="E1288" s="3" t="str">
        <f>_xlfn.XLOOKUP(Tbl_BalanceHistory[[#This Row],[RespAgy]],Tbl_Agencies[Agy Code],Tbl_Agencies[Agy Sort])</f>
        <v>082000</v>
      </c>
      <c r="F1288" s="2" t="str">
        <f>Tbl_BalanceHistory[[#This Row],[RespAgy]]&amp;": "&amp;Tbl_BalanceHistory[[#This Row],[RespAgency]]</f>
        <v>201: Department of Education, Central Office Operations</v>
      </c>
      <c r="G1288" s="3">
        <v>201</v>
      </c>
      <c r="H1288" s="3" t="s">
        <v>376</v>
      </c>
      <c r="I1288" s="3" t="str">
        <f>_xlfn.XLOOKUP(Tbl_BalanceHistory[[#This Row],[AgyCode]],Tbl_Agencies[Agy Code],Tbl_Agencies[Agy Sort])</f>
        <v>082000</v>
      </c>
      <c r="J1288" s="2" t="str">
        <f>Tbl_BalanceHistory[[#This Row],[AgyCode]]&amp;": "&amp;Tbl_BalanceHistory[[#This Row],[Agency Name]]</f>
        <v>201: Department of Education, Central Office Operations</v>
      </c>
      <c r="K1288" s="1">
        <v>2017</v>
      </c>
      <c r="L1288" s="3">
        <v>184</v>
      </c>
      <c r="M1288" s="3" t="s">
        <v>382</v>
      </c>
      <c r="N1288" s="2" t="str">
        <f>Tbl_BalanceHistory[[#This Row],[ProgramCode]]&amp;": "&amp;Tbl_BalanceHistory[[#This Row],[Program Name]]</f>
        <v>184: Pupil Assessment Services</v>
      </c>
      <c r="O1288" s="3" t="s">
        <v>886</v>
      </c>
      <c r="P1288" s="1" t="str">
        <f>IF(Tbl_BalanceHistory[[#This Row],[FundCode]]="0100","GF",IF(Tbl_BalanceHistory[[#This Row],[FundCode]]="01000","GF","Hi Ed / OCR"))</f>
        <v>GF</v>
      </c>
      <c r="Q1288" s="5">
        <v>30729963</v>
      </c>
      <c r="R1288" s="5">
        <v>30729961.859999999</v>
      </c>
      <c r="S1288" s="5">
        <v>1</v>
      </c>
      <c r="T1288" s="5">
        <v>0</v>
      </c>
      <c r="U1288" s="3"/>
      <c r="V1288" s="5">
        <v>1</v>
      </c>
      <c r="W1288" s="5">
        <v>0</v>
      </c>
      <c r="X1288" s="5"/>
      <c r="Y1288" s="5"/>
      <c r="Z1288" s="5">
        <f>Tbl_BalanceHistory[[#This Row],[Discretionary Recommended - Pre 2022]]+Tbl_BalanceHistory[[#This Row],[Discretionary Balance Recommended: Policy]]+Tbl_BalanceHistory[[#This Row],[Discretionary Balance Recommended: Commitments]]</f>
        <v>0</v>
      </c>
      <c r="AA1288" s="5">
        <f>Tbl_BalanceHistory[[#This Row],[Discretionary Balance]]-Tbl_BalanceHistory[[#This Row],[Discretionary Reappropriation]]</f>
        <v>1</v>
      </c>
      <c r="AB1288" s="2"/>
      <c r="AC1288" s="2"/>
      <c r="AD1288" s="2"/>
      <c r="AE1288" s="2"/>
    </row>
    <row r="1289" spans="1:31" ht="45" x14ac:dyDescent="0.25">
      <c r="A1289" s="2" t="s">
        <v>10</v>
      </c>
      <c r="B1289" s="3">
        <v>7</v>
      </c>
      <c r="C1289" s="3">
        <v>201</v>
      </c>
      <c r="D1289" s="3" t="s">
        <v>376</v>
      </c>
      <c r="E1289" s="3" t="str">
        <f>_xlfn.XLOOKUP(Tbl_BalanceHistory[[#This Row],[RespAgy]],Tbl_Agencies[Agy Code],Tbl_Agencies[Agy Sort])</f>
        <v>082000</v>
      </c>
      <c r="F1289" s="2" t="str">
        <f>Tbl_BalanceHistory[[#This Row],[RespAgy]]&amp;": "&amp;Tbl_BalanceHistory[[#This Row],[RespAgency]]</f>
        <v>201: Department of Education, Central Office Operations</v>
      </c>
      <c r="G1289" s="3">
        <v>201</v>
      </c>
      <c r="H1289" s="3" t="s">
        <v>376</v>
      </c>
      <c r="I1289" s="3" t="str">
        <f>_xlfn.XLOOKUP(Tbl_BalanceHistory[[#This Row],[AgyCode]],Tbl_Agencies[Agy Code],Tbl_Agencies[Agy Sort])</f>
        <v>082000</v>
      </c>
      <c r="J1289" s="2" t="str">
        <f>Tbl_BalanceHistory[[#This Row],[AgyCode]]&amp;": "&amp;Tbl_BalanceHistory[[#This Row],[Agency Name]]</f>
        <v>201: Department of Education, Central Office Operations</v>
      </c>
      <c r="K1289" s="1">
        <v>2018</v>
      </c>
      <c r="L1289" s="3">
        <v>184</v>
      </c>
      <c r="M1289" s="3" t="s">
        <v>382</v>
      </c>
      <c r="N1289" s="2" t="str">
        <f>Tbl_BalanceHistory[[#This Row],[ProgramCode]]&amp;": "&amp;Tbl_BalanceHistory[[#This Row],[Program Name]]</f>
        <v>184: Pupil Assessment Services</v>
      </c>
      <c r="O1289" s="3" t="s">
        <v>886</v>
      </c>
      <c r="P1289" s="1" t="str">
        <f>IF(Tbl_BalanceHistory[[#This Row],[FundCode]]="0100","GF",IF(Tbl_BalanceHistory[[#This Row],[FundCode]]="01000","GF","Hi Ed / OCR"))</f>
        <v>GF</v>
      </c>
      <c r="Q1289" s="5">
        <v>29371870</v>
      </c>
      <c r="R1289" s="5">
        <v>29371869.789999999</v>
      </c>
      <c r="S1289" s="5">
        <v>0</v>
      </c>
      <c r="T1289" s="5">
        <v>0</v>
      </c>
      <c r="U1289" s="3"/>
      <c r="V1289" s="5">
        <v>0</v>
      </c>
      <c r="W1289" s="5">
        <v>0</v>
      </c>
      <c r="X1289" s="5"/>
      <c r="Y1289" s="5"/>
      <c r="Z1289" s="5">
        <f>Tbl_BalanceHistory[[#This Row],[Discretionary Recommended - Pre 2022]]+Tbl_BalanceHistory[[#This Row],[Discretionary Balance Recommended: Policy]]+Tbl_BalanceHistory[[#This Row],[Discretionary Balance Recommended: Commitments]]</f>
        <v>0</v>
      </c>
      <c r="AA1289" s="5">
        <f>Tbl_BalanceHistory[[#This Row],[Discretionary Balance]]-Tbl_BalanceHistory[[#This Row],[Discretionary Reappropriation]]</f>
        <v>0</v>
      </c>
      <c r="AB1289" s="2"/>
      <c r="AC1289" s="2"/>
      <c r="AD1289" s="2"/>
      <c r="AE1289" s="2"/>
    </row>
    <row r="1290" spans="1:31" ht="45" x14ac:dyDescent="0.25">
      <c r="A1290" s="2" t="s">
        <v>10</v>
      </c>
      <c r="B1290" s="3">
        <v>7</v>
      </c>
      <c r="C1290" s="3">
        <v>201</v>
      </c>
      <c r="D1290" s="3" t="s">
        <v>376</v>
      </c>
      <c r="E1290" s="3" t="str">
        <f>_xlfn.XLOOKUP(Tbl_BalanceHistory[[#This Row],[RespAgy]],Tbl_Agencies[Agy Code],Tbl_Agencies[Agy Sort])</f>
        <v>082000</v>
      </c>
      <c r="F1290" s="2" t="str">
        <f>Tbl_BalanceHistory[[#This Row],[RespAgy]]&amp;": "&amp;Tbl_BalanceHistory[[#This Row],[RespAgency]]</f>
        <v>201: Department of Education, Central Office Operations</v>
      </c>
      <c r="G1290" s="3">
        <v>201</v>
      </c>
      <c r="H1290" s="3" t="s">
        <v>376</v>
      </c>
      <c r="I1290" s="3" t="str">
        <f>_xlfn.XLOOKUP(Tbl_BalanceHistory[[#This Row],[AgyCode]],Tbl_Agencies[Agy Code],Tbl_Agencies[Agy Sort])</f>
        <v>082000</v>
      </c>
      <c r="J1290" s="2" t="str">
        <f>Tbl_BalanceHistory[[#This Row],[AgyCode]]&amp;": "&amp;Tbl_BalanceHistory[[#This Row],[Agency Name]]</f>
        <v>201: Department of Education, Central Office Operations</v>
      </c>
      <c r="K1290" s="1">
        <v>2019</v>
      </c>
      <c r="L1290" s="3">
        <v>184</v>
      </c>
      <c r="M1290" s="3" t="s">
        <v>382</v>
      </c>
      <c r="N1290" s="2" t="str">
        <f>Tbl_BalanceHistory[[#This Row],[ProgramCode]]&amp;": "&amp;Tbl_BalanceHistory[[#This Row],[Program Name]]</f>
        <v>184: Pupil Assessment Services</v>
      </c>
      <c r="O1290" s="3" t="s">
        <v>886</v>
      </c>
      <c r="P1290" s="1" t="str">
        <f>IF(Tbl_BalanceHistory[[#This Row],[FundCode]]="0100","GF",IF(Tbl_BalanceHistory[[#This Row],[FundCode]]="01000","GF","Hi Ed / OCR"))</f>
        <v>GF</v>
      </c>
      <c r="Q1290" s="5">
        <v>28269589</v>
      </c>
      <c r="R1290" s="5">
        <v>28269589</v>
      </c>
      <c r="S1290" s="5">
        <v>0</v>
      </c>
      <c r="T1290" s="5">
        <v>0</v>
      </c>
      <c r="U1290" s="3"/>
      <c r="V1290" s="5">
        <v>0</v>
      </c>
      <c r="W1290" s="5">
        <v>0</v>
      </c>
      <c r="X1290" s="5"/>
      <c r="Y1290" s="5"/>
      <c r="Z1290" s="5">
        <f>Tbl_BalanceHistory[[#This Row],[Discretionary Recommended - Pre 2022]]+Tbl_BalanceHistory[[#This Row],[Discretionary Balance Recommended: Policy]]+Tbl_BalanceHistory[[#This Row],[Discretionary Balance Recommended: Commitments]]</f>
        <v>0</v>
      </c>
      <c r="AA1290" s="5">
        <f>Tbl_BalanceHistory[[#This Row],[Discretionary Balance]]-Tbl_BalanceHistory[[#This Row],[Discretionary Reappropriation]]</f>
        <v>0</v>
      </c>
      <c r="AB1290" s="2"/>
      <c r="AC1290" s="2"/>
      <c r="AD1290" s="2"/>
      <c r="AE1290" s="2"/>
    </row>
    <row r="1291" spans="1:31" ht="45" x14ac:dyDescent="0.25">
      <c r="A1291" s="2" t="s">
        <v>10</v>
      </c>
      <c r="B1291" s="3">
        <v>7</v>
      </c>
      <c r="C1291" s="3">
        <v>201</v>
      </c>
      <c r="D1291" s="3" t="s">
        <v>376</v>
      </c>
      <c r="E1291" s="3" t="str">
        <f>_xlfn.XLOOKUP(Tbl_BalanceHistory[[#This Row],[RespAgy]],Tbl_Agencies[Agy Code],Tbl_Agencies[Agy Sort])</f>
        <v>082000</v>
      </c>
      <c r="F1291" s="2" t="str">
        <f>Tbl_BalanceHistory[[#This Row],[RespAgy]]&amp;": "&amp;Tbl_BalanceHistory[[#This Row],[RespAgency]]</f>
        <v>201: Department of Education, Central Office Operations</v>
      </c>
      <c r="G1291" s="3">
        <v>201</v>
      </c>
      <c r="H1291" s="3" t="s">
        <v>376</v>
      </c>
      <c r="I1291" s="3" t="str">
        <f>_xlfn.XLOOKUP(Tbl_BalanceHistory[[#This Row],[AgyCode]],Tbl_Agencies[Agy Code],Tbl_Agencies[Agy Sort])</f>
        <v>082000</v>
      </c>
      <c r="J1291" s="2" t="str">
        <f>Tbl_BalanceHistory[[#This Row],[AgyCode]]&amp;": "&amp;Tbl_BalanceHistory[[#This Row],[Agency Name]]</f>
        <v>201: Department of Education, Central Office Operations</v>
      </c>
      <c r="K1291" s="1">
        <v>2020</v>
      </c>
      <c r="L1291" s="3">
        <v>184</v>
      </c>
      <c r="M1291" s="3" t="s">
        <v>382</v>
      </c>
      <c r="N1291" s="2" t="str">
        <f>Tbl_BalanceHistory[[#This Row],[ProgramCode]]&amp;": "&amp;Tbl_BalanceHistory[[#This Row],[Program Name]]</f>
        <v>184: Pupil Assessment Services</v>
      </c>
      <c r="O1291" s="3" t="s">
        <v>886</v>
      </c>
      <c r="P1291" s="1" t="str">
        <f>IF(Tbl_BalanceHistory[[#This Row],[FundCode]]="0100","GF",IF(Tbl_BalanceHistory[[#This Row],[FundCode]]="01000","GF","Hi Ed / OCR"))</f>
        <v>GF</v>
      </c>
      <c r="Q1291" s="5">
        <v>28941841.530000001</v>
      </c>
      <c r="R1291" s="5">
        <v>27047051.710000001</v>
      </c>
      <c r="S1291" s="5">
        <v>1894789.82</v>
      </c>
      <c r="T1291" s="5">
        <v>0</v>
      </c>
      <c r="U1291" s="3"/>
      <c r="V1291" s="5">
        <v>1894789.82</v>
      </c>
      <c r="W1291" s="5">
        <v>0</v>
      </c>
      <c r="X1291" s="5"/>
      <c r="Y1291" s="5"/>
      <c r="Z1291" s="5">
        <f>Tbl_BalanceHistory[[#This Row],[Discretionary Recommended - Pre 2022]]+Tbl_BalanceHistory[[#This Row],[Discretionary Balance Recommended: Policy]]+Tbl_BalanceHistory[[#This Row],[Discretionary Balance Recommended: Commitments]]</f>
        <v>0</v>
      </c>
      <c r="AA1291" s="5">
        <f>Tbl_BalanceHistory[[#This Row],[Discretionary Balance]]-Tbl_BalanceHistory[[#This Row],[Discretionary Reappropriation]]</f>
        <v>1894789.82</v>
      </c>
      <c r="AB1291" s="2"/>
      <c r="AC1291" s="2"/>
      <c r="AD1291" s="2"/>
      <c r="AE1291" s="2"/>
    </row>
    <row r="1292" spans="1:31" ht="45" x14ac:dyDescent="0.25">
      <c r="A1292" s="2" t="s">
        <v>10</v>
      </c>
      <c r="B1292" s="3">
        <v>7</v>
      </c>
      <c r="C1292" s="3">
        <v>201</v>
      </c>
      <c r="D1292" s="3" t="s">
        <v>376</v>
      </c>
      <c r="E1292" s="3" t="str">
        <f>_xlfn.XLOOKUP(Tbl_BalanceHistory[[#This Row],[RespAgy]],Tbl_Agencies[Agy Code],Tbl_Agencies[Agy Sort])</f>
        <v>082000</v>
      </c>
      <c r="F1292" s="2" t="str">
        <f>Tbl_BalanceHistory[[#This Row],[RespAgy]]&amp;": "&amp;Tbl_BalanceHistory[[#This Row],[RespAgency]]</f>
        <v>201: Department of Education, Central Office Operations</v>
      </c>
      <c r="G1292" s="3">
        <v>201</v>
      </c>
      <c r="H1292" s="3" t="s">
        <v>376</v>
      </c>
      <c r="I1292" s="3" t="str">
        <f>_xlfn.XLOOKUP(Tbl_BalanceHistory[[#This Row],[AgyCode]],Tbl_Agencies[Agy Code],Tbl_Agencies[Agy Sort])</f>
        <v>082000</v>
      </c>
      <c r="J1292" s="2" t="str">
        <f>Tbl_BalanceHistory[[#This Row],[AgyCode]]&amp;": "&amp;Tbl_BalanceHistory[[#This Row],[Agency Name]]</f>
        <v>201: Department of Education, Central Office Operations</v>
      </c>
      <c r="K1292" s="1">
        <v>2021</v>
      </c>
      <c r="L1292" s="3">
        <v>184</v>
      </c>
      <c r="M1292" s="3" t="s">
        <v>382</v>
      </c>
      <c r="N1292" s="2" t="str">
        <f>Tbl_BalanceHistory[[#This Row],[ProgramCode]]&amp;": "&amp;Tbl_BalanceHistory[[#This Row],[Program Name]]</f>
        <v>184: Pupil Assessment Services</v>
      </c>
      <c r="O1292" s="3" t="s">
        <v>886</v>
      </c>
      <c r="P1292" s="1" t="str">
        <f>IF(Tbl_BalanceHistory[[#This Row],[FundCode]]="0100","GF",IF(Tbl_BalanceHistory[[#This Row],[FundCode]]="01000","GF","Hi Ed / OCR"))</f>
        <v>GF</v>
      </c>
      <c r="Q1292" s="5">
        <v>28243099.16</v>
      </c>
      <c r="R1292" s="5">
        <v>28243099.16</v>
      </c>
      <c r="S1292" s="5">
        <v>0</v>
      </c>
      <c r="T1292" s="5">
        <v>0</v>
      </c>
      <c r="U1292" s="3"/>
      <c r="V1292" s="5">
        <v>0</v>
      </c>
      <c r="W1292" s="5">
        <v>0</v>
      </c>
      <c r="X1292" s="5"/>
      <c r="Y1292" s="5"/>
      <c r="Z1292" s="5">
        <f>Tbl_BalanceHistory[[#This Row],[Discretionary Recommended - Pre 2022]]+Tbl_BalanceHistory[[#This Row],[Discretionary Balance Recommended: Policy]]+Tbl_BalanceHistory[[#This Row],[Discretionary Balance Recommended: Commitments]]</f>
        <v>0</v>
      </c>
      <c r="AA1292" s="5">
        <f>Tbl_BalanceHistory[[#This Row],[Discretionary Balance]]-Tbl_BalanceHistory[[#This Row],[Discretionary Reappropriation]]</f>
        <v>0</v>
      </c>
      <c r="AB1292" s="2"/>
      <c r="AC1292" s="2"/>
      <c r="AD1292" s="2"/>
      <c r="AE1292" s="2"/>
    </row>
    <row r="1293" spans="1:31" ht="45" x14ac:dyDescent="0.25">
      <c r="A1293" s="2" t="s">
        <v>10</v>
      </c>
      <c r="B1293" s="3">
        <v>7</v>
      </c>
      <c r="C1293" s="3">
        <v>201</v>
      </c>
      <c r="D1293" s="3" t="s">
        <v>376</v>
      </c>
      <c r="E1293" s="3" t="str">
        <f>_xlfn.XLOOKUP(Tbl_BalanceHistory[[#This Row],[RespAgy]],Tbl_Agencies[Agy Code],Tbl_Agencies[Agy Sort])</f>
        <v>082000</v>
      </c>
      <c r="F1293" s="2" t="str">
        <f>Tbl_BalanceHistory[[#This Row],[RespAgy]]&amp;": "&amp;Tbl_BalanceHistory[[#This Row],[RespAgency]]</f>
        <v>201: Department of Education, Central Office Operations</v>
      </c>
      <c r="G1293" s="3">
        <v>201</v>
      </c>
      <c r="H1293" s="3" t="s">
        <v>376</v>
      </c>
      <c r="I1293" s="3" t="str">
        <f>_xlfn.XLOOKUP(Tbl_BalanceHistory[[#This Row],[AgyCode]],Tbl_Agencies[Agy Code],Tbl_Agencies[Agy Sort])</f>
        <v>082000</v>
      </c>
      <c r="J1293" s="2" t="str">
        <f>Tbl_BalanceHistory[[#This Row],[AgyCode]]&amp;": "&amp;Tbl_BalanceHistory[[#This Row],[Agency Name]]</f>
        <v>201: Department of Education, Central Office Operations</v>
      </c>
      <c r="K1293" s="1">
        <v>2022</v>
      </c>
      <c r="L1293" s="3">
        <v>184</v>
      </c>
      <c r="M1293" s="3" t="s">
        <v>382</v>
      </c>
      <c r="N1293" s="2" t="str">
        <f>Tbl_BalanceHistory[[#This Row],[ProgramCode]]&amp;": "&amp;Tbl_BalanceHistory[[#This Row],[Program Name]]</f>
        <v>184: Pupil Assessment Services</v>
      </c>
      <c r="O1293" s="3" t="s">
        <v>886</v>
      </c>
      <c r="P1293" s="1" t="str">
        <f>IF(Tbl_BalanceHistory[[#This Row],[FundCode]]="0100","GF",IF(Tbl_BalanceHistory[[#This Row],[FundCode]]="01000","GF","Hi Ed / OCR"))</f>
        <v>GF</v>
      </c>
      <c r="Q1293" s="5">
        <v>28386691</v>
      </c>
      <c r="R1293" s="5">
        <v>28386654.829999998</v>
      </c>
      <c r="S1293" s="5">
        <v>36.17</v>
      </c>
      <c r="T1293" s="5">
        <v>0</v>
      </c>
      <c r="U1293" s="3"/>
      <c r="V1293" s="5">
        <v>36.17</v>
      </c>
      <c r="W1293" s="5"/>
      <c r="X1293" s="5">
        <v>0</v>
      </c>
      <c r="Y1293" s="5">
        <v>0</v>
      </c>
      <c r="Z1293" s="5">
        <f>Tbl_BalanceHistory[[#This Row],[Discretionary Recommended - Pre 2022]]+Tbl_BalanceHistory[[#This Row],[Discretionary Balance Recommended: Policy]]+Tbl_BalanceHistory[[#This Row],[Discretionary Balance Recommended: Commitments]]</f>
        <v>0</v>
      </c>
      <c r="AA1293" s="5">
        <f>Tbl_BalanceHistory[[#This Row],[Discretionary Balance]]-Tbl_BalanceHistory[[#This Row],[Discretionary Reappropriation]]</f>
        <v>36.17</v>
      </c>
      <c r="AB1293" s="2"/>
      <c r="AC1293" s="2"/>
      <c r="AD1293" s="2"/>
      <c r="AE1293" s="2"/>
    </row>
    <row r="1294" spans="1:31" ht="45" x14ac:dyDescent="0.25">
      <c r="A1294" s="2" t="s">
        <v>10</v>
      </c>
      <c r="B1294" s="3">
        <v>7</v>
      </c>
      <c r="C1294" s="3">
        <v>201</v>
      </c>
      <c r="D1294" s="3" t="s">
        <v>376</v>
      </c>
      <c r="E1294" s="3" t="str">
        <f>_xlfn.XLOOKUP(Tbl_BalanceHistory[[#This Row],[RespAgy]],Tbl_Agencies[Agy Code],Tbl_Agencies[Agy Sort])</f>
        <v>082000</v>
      </c>
      <c r="F1294" s="2" t="str">
        <f>Tbl_BalanceHistory[[#This Row],[RespAgy]]&amp;": "&amp;Tbl_BalanceHistory[[#This Row],[RespAgency]]</f>
        <v>201: Department of Education, Central Office Operations</v>
      </c>
      <c r="G1294" s="3">
        <v>201</v>
      </c>
      <c r="H1294" s="3" t="s">
        <v>376</v>
      </c>
      <c r="I1294" s="3" t="str">
        <f>_xlfn.XLOOKUP(Tbl_BalanceHistory[[#This Row],[AgyCode]],Tbl_Agencies[Agy Code],Tbl_Agencies[Agy Sort])</f>
        <v>082000</v>
      </c>
      <c r="J1294" s="2" t="str">
        <f>Tbl_BalanceHistory[[#This Row],[AgyCode]]&amp;": "&amp;Tbl_BalanceHistory[[#This Row],[Agency Name]]</f>
        <v>201: Department of Education, Central Office Operations</v>
      </c>
      <c r="K1294" s="1">
        <v>2023</v>
      </c>
      <c r="L1294" s="3">
        <v>184</v>
      </c>
      <c r="M1294" s="3" t="s">
        <v>382</v>
      </c>
      <c r="N1294" s="2" t="str">
        <f>Tbl_BalanceHistory[[#This Row],[ProgramCode]]&amp;": "&amp;Tbl_BalanceHistory[[#This Row],[Program Name]]</f>
        <v>184: Pupil Assessment Services</v>
      </c>
      <c r="O1294" s="3" t="s">
        <v>886</v>
      </c>
      <c r="P1294" s="1" t="str">
        <f>IF(Tbl_BalanceHistory[[#This Row],[FundCode]]="0100","GF",IF(Tbl_BalanceHistory[[#This Row],[FundCode]]="01000","GF","Hi Ed / OCR"))</f>
        <v>GF</v>
      </c>
      <c r="Q1294" s="5">
        <v>28729097</v>
      </c>
      <c r="R1294" s="5">
        <v>28723870.59</v>
      </c>
      <c r="S1294" s="5">
        <v>5226.41</v>
      </c>
      <c r="T1294" s="5">
        <v>0</v>
      </c>
      <c r="U1294" s="3"/>
      <c r="V1294" s="5">
        <v>5226.41</v>
      </c>
      <c r="W1294" s="5">
        <v>0</v>
      </c>
      <c r="X1294" s="5">
        <v>0</v>
      </c>
      <c r="Y1294" s="5">
        <v>0</v>
      </c>
      <c r="Z1294" s="5">
        <v>0</v>
      </c>
      <c r="AA1294" s="5">
        <v>5226.41</v>
      </c>
      <c r="AB1294" s="2"/>
      <c r="AC1294" s="2"/>
      <c r="AD1294" s="2"/>
      <c r="AE1294" s="2"/>
    </row>
    <row r="1295" spans="1:31" ht="45" x14ac:dyDescent="0.25">
      <c r="A1295" s="2" t="s">
        <v>10</v>
      </c>
      <c r="B1295" s="3">
        <v>7</v>
      </c>
      <c r="C1295" s="3">
        <v>201</v>
      </c>
      <c r="D1295" s="3" t="s">
        <v>376</v>
      </c>
      <c r="E1295" s="3" t="str">
        <f>_xlfn.XLOOKUP(Tbl_BalanceHistory[[#This Row],[RespAgy]],Tbl_Agencies[Agy Code],Tbl_Agencies[Agy Sort])</f>
        <v>082000</v>
      </c>
      <c r="F1295" s="2" t="str">
        <f>Tbl_BalanceHistory[[#This Row],[RespAgy]]&amp;": "&amp;Tbl_BalanceHistory[[#This Row],[RespAgency]]</f>
        <v>201: Department of Education, Central Office Operations</v>
      </c>
      <c r="G1295" s="3">
        <v>201</v>
      </c>
      <c r="H1295" s="3" t="s">
        <v>376</v>
      </c>
      <c r="I1295" s="3" t="str">
        <f>_xlfn.XLOOKUP(Tbl_BalanceHistory[[#This Row],[AgyCode]],Tbl_Agencies[Agy Code],Tbl_Agencies[Agy Sort])</f>
        <v>082000</v>
      </c>
      <c r="J1295" s="2" t="str">
        <f>Tbl_BalanceHistory[[#This Row],[AgyCode]]&amp;": "&amp;Tbl_BalanceHistory[[#This Row],[Agency Name]]</f>
        <v>201: Department of Education, Central Office Operations</v>
      </c>
      <c r="K1295" s="1">
        <v>2024</v>
      </c>
      <c r="L1295" s="3">
        <v>184</v>
      </c>
      <c r="M1295" s="3" t="s">
        <v>382</v>
      </c>
      <c r="N1295" s="2" t="str">
        <f>Tbl_BalanceHistory[[#This Row],[ProgramCode]]&amp;": "&amp;Tbl_BalanceHistory[[#This Row],[Program Name]]</f>
        <v>184: Pupil Assessment Services</v>
      </c>
      <c r="O1295" s="3" t="s">
        <v>886</v>
      </c>
      <c r="P1295" s="1" t="str">
        <f>IF(Tbl_BalanceHistory[[#This Row],[FundCode]]="0100","GF",IF(Tbl_BalanceHistory[[#This Row],[FundCode]]="01000","GF","Hi Ed / OCR"))</f>
        <v>GF</v>
      </c>
      <c r="Q1295" s="5">
        <v>28714014.23</v>
      </c>
      <c r="R1295" s="5">
        <v>28711198.969999999</v>
      </c>
      <c r="S1295" s="5">
        <v>2815.26</v>
      </c>
      <c r="T1295" s="5">
        <v>0</v>
      </c>
      <c r="U1295" s="3"/>
      <c r="V1295" s="5">
        <v>2815.26</v>
      </c>
      <c r="W1295" s="5">
        <v>0</v>
      </c>
      <c r="X1295" s="5">
        <v>0</v>
      </c>
      <c r="Y1295" s="5">
        <v>0</v>
      </c>
      <c r="Z1295" s="5">
        <v>0</v>
      </c>
      <c r="AA1295" s="5">
        <v>2815.26</v>
      </c>
      <c r="AB1295" s="2"/>
      <c r="AC1295" s="2"/>
      <c r="AD1295" s="2"/>
      <c r="AE1295" s="2"/>
    </row>
    <row r="1296" spans="1:31" ht="45" x14ac:dyDescent="0.25">
      <c r="A1296" s="2" t="s">
        <v>10</v>
      </c>
      <c r="B1296" s="3">
        <v>7</v>
      </c>
      <c r="C1296" s="3">
        <v>201</v>
      </c>
      <c r="D1296" s="3" t="s">
        <v>376</v>
      </c>
      <c r="E1296" s="3" t="str">
        <f>_xlfn.XLOOKUP(Tbl_BalanceHistory[[#This Row],[RespAgy]],Tbl_Agencies[Agy Code],Tbl_Agencies[Agy Sort])</f>
        <v>082000</v>
      </c>
      <c r="F1296" s="2" t="str">
        <f>Tbl_BalanceHistory[[#This Row],[RespAgy]]&amp;": "&amp;Tbl_BalanceHistory[[#This Row],[RespAgency]]</f>
        <v>201: Department of Education, Central Office Operations</v>
      </c>
      <c r="G1296" s="3">
        <v>201</v>
      </c>
      <c r="H1296" s="3" t="s">
        <v>376</v>
      </c>
      <c r="I1296" s="3" t="str">
        <f>_xlfn.XLOOKUP(Tbl_BalanceHistory[[#This Row],[AgyCode]],Tbl_Agencies[Agy Code],Tbl_Agencies[Agy Sort])</f>
        <v>082000</v>
      </c>
      <c r="J1296" s="2" t="str">
        <f>Tbl_BalanceHistory[[#This Row],[AgyCode]]&amp;": "&amp;Tbl_BalanceHistory[[#This Row],[Agency Name]]</f>
        <v>201: Department of Education, Central Office Operations</v>
      </c>
      <c r="K1296" s="1">
        <v>2014</v>
      </c>
      <c r="L1296" s="3">
        <v>185</v>
      </c>
      <c r="M1296" s="3" t="s">
        <v>384</v>
      </c>
      <c r="N1296" s="2" t="str">
        <f>Tbl_BalanceHistory[[#This Row],[ProgramCode]]&amp;": "&amp;Tbl_BalanceHistory[[#This Row],[Program Name]]</f>
        <v>185: School and Division Assistance</v>
      </c>
      <c r="O1296" s="3" t="s">
        <v>1730</v>
      </c>
      <c r="P1296" s="1" t="str">
        <f>IF(Tbl_BalanceHistory[[#This Row],[FundCode]]="0100","GF",IF(Tbl_BalanceHistory[[#This Row],[FundCode]]="01000","GF","Hi Ed / OCR"))</f>
        <v>GF</v>
      </c>
      <c r="Q1296" s="5">
        <v>1559336</v>
      </c>
      <c r="R1296" s="5">
        <v>1491631.25</v>
      </c>
      <c r="S1296" s="5">
        <v>67704</v>
      </c>
      <c r="T1296" s="5">
        <v>0</v>
      </c>
      <c r="U1296" s="3"/>
      <c r="V1296" s="5">
        <v>67704</v>
      </c>
      <c r="W1296" s="5">
        <v>67704</v>
      </c>
      <c r="X1296" s="5"/>
      <c r="Y1296" s="5"/>
      <c r="Z1296" s="5">
        <f>Tbl_BalanceHistory[[#This Row],[Discretionary Recommended - Pre 2022]]+Tbl_BalanceHistory[[#This Row],[Discretionary Balance Recommended: Policy]]+Tbl_BalanceHistory[[#This Row],[Discretionary Balance Recommended: Commitments]]</f>
        <v>67704</v>
      </c>
      <c r="AA1296" s="5">
        <f>Tbl_BalanceHistory[[#This Row],[Discretionary Balance]]-Tbl_BalanceHistory[[#This Row],[Discretionary Reappropriation]]</f>
        <v>0</v>
      </c>
      <c r="AB1296" s="2" t="s">
        <v>1791</v>
      </c>
      <c r="AC1296" s="2"/>
      <c r="AD1296" s="2"/>
      <c r="AE1296" s="2"/>
    </row>
    <row r="1297" spans="1:31" ht="75" x14ac:dyDescent="0.25">
      <c r="A1297" s="2" t="s">
        <v>10</v>
      </c>
      <c r="B1297" s="3">
        <v>7</v>
      </c>
      <c r="C1297" s="3">
        <v>201</v>
      </c>
      <c r="D1297" s="3" t="s">
        <v>376</v>
      </c>
      <c r="E1297" s="3" t="str">
        <f>_xlfn.XLOOKUP(Tbl_BalanceHistory[[#This Row],[RespAgy]],Tbl_Agencies[Agy Code],Tbl_Agencies[Agy Sort])</f>
        <v>082000</v>
      </c>
      <c r="F1297" s="2" t="str">
        <f>Tbl_BalanceHistory[[#This Row],[RespAgy]]&amp;": "&amp;Tbl_BalanceHistory[[#This Row],[RespAgency]]</f>
        <v>201: Department of Education, Central Office Operations</v>
      </c>
      <c r="G1297" s="3">
        <v>201</v>
      </c>
      <c r="H1297" s="3" t="s">
        <v>376</v>
      </c>
      <c r="I1297" s="3" t="str">
        <f>_xlfn.XLOOKUP(Tbl_BalanceHistory[[#This Row],[AgyCode]],Tbl_Agencies[Agy Code],Tbl_Agencies[Agy Sort])</f>
        <v>082000</v>
      </c>
      <c r="J1297" s="2" t="str">
        <f>Tbl_BalanceHistory[[#This Row],[AgyCode]]&amp;": "&amp;Tbl_BalanceHistory[[#This Row],[Agency Name]]</f>
        <v>201: Department of Education, Central Office Operations</v>
      </c>
      <c r="K1297" s="1">
        <v>2015</v>
      </c>
      <c r="L1297" s="3">
        <v>185</v>
      </c>
      <c r="M1297" s="3" t="s">
        <v>384</v>
      </c>
      <c r="N1297" s="2" t="str">
        <f>Tbl_BalanceHistory[[#This Row],[ProgramCode]]&amp;": "&amp;Tbl_BalanceHistory[[#This Row],[Program Name]]</f>
        <v>185: School and Division Assistance</v>
      </c>
      <c r="O1297" s="3" t="s">
        <v>1730</v>
      </c>
      <c r="P1297" s="1" t="str">
        <f>IF(Tbl_BalanceHistory[[#This Row],[FundCode]]="0100","GF",IF(Tbl_BalanceHistory[[#This Row],[FundCode]]="01000","GF","Hi Ed / OCR"))</f>
        <v>GF</v>
      </c>
      <c r="Q1297" s="5">
        <v>1736318</v>
      </c>
      <c r="R1297" s="5">
        <v>1375543</v>
      </c>
      <c r="S1297" s="5">
        <v>360774</v>
      </c>
      <c r="T1297" s="5">
        <v>0</v>
      </c>
      <c r="U1297" s="3"/>
      <c r="V1297" s="5">
        <v>360774</v>
      </c>
      <c r="W1297" s="5">
        <v>360774</v>
      </c>
      <c r="X1297" s="5"/>
      <c r="Y1297" s="5"/>
      <c r="Z1297" s="5">
        <f>Tbl_BalanceHistory[[#This Row],[Discretionary Recommended - Pre 2022]]+Tbl_BalanceHistory[[#This Row],[Discretionary Balance Recommended: Policy]]+Tbl_BalanceHistory[[#This Row],[Discretionary Balance Recommended: Commitments]]</f>
        <v>360774</v>
      </c>
      <c r="AA1297" s="5">
        <f>Tbl_BalanceHistory[[#This Row],[Discretionary Balance]]-Tbl_BalanceHistory[[#This Row],[Discretionary Reappropriation]]</f>
        <v>0</v>
      </c>
      <c r="AB1297" s="2" t="s">
        <v>1903</v>
      </c>
      <c r="AC1297" s="2"/>
      <c r="AD1297" s="2"/>
      <c r="AE1297" s="2"/>
    </row>
    <row r="1298" spans="1:31" ht="45" x14ac:dyDescent="0.25">
      <c r="A1298" s="2" t="s">
        <v>10</v>
      </c>
      <c r="B1298" s="3">
        <v>7</v>
      </c>
      <c r="C1298" s="3">
        <v>201</v>
      </c>
      <c r="D1298" s="3" t="s">
        <v>376</v>
      </c>
      <c r="E1298" s="3" t="str">
        <f>_xlfn.XLOOKUP(Tbl_BalanceHistory[[#This Row],[RespAgy]],Tbl_Agencies[Agy Code],Tbl_Agencies[Agy Sort])</f>
        <v>082000</v>
      </c>
      <c r="F1298" s="2" t="str">
        <f>Tbl_BalanceHistory[[#This Row],[RespAgy]]&amp;": "&amp;Tbl_BalanceHistory[[#This Row],[RespAgency]]</f>
        <v>201: Department of Education, Central Office Operations</v>
      </c>
      <c r="G1298" s="3">
        <v>201</v>
      </c>
      <c r="H1298" s="3" t="s">
        <v>376</v>
      </c>
      <c r="I1298" s="3" t="str">
        <f>_xlfn.XLOOKUP(Tbl_BalanceHistory[[#This Row],[AgyCode]],Tbl_Agencies[Agy Code],Tbl_Agencies[Agy Sort])</f>
        <v>082000</v>
      </c>
      <c r="J1298" s="2" t="str">
        <f>Tbl_BalanceHistory[[#This Row],[AgyCode]]&amp;": "&amp;Tbl_BalanceHistory[[#This Row],[Agency Name]]</f>
        <v>201: Department of Education, Central Office Operations</v>
      </c>
      <c r="K1298" s="1">
        <v>2016</v>
      </c>
      <c r="L1298" s="3">
        <v>185</v>
      </c>
      <c r="M1298" s="3" t="s">
        <v>384</v>
      </c>
      <c r="N1298" s="2" t="str">
        <f>Tbl_BalanceHistory[[#This Row],[ProgramCode]]&amp;": "&amp;Tbl_BalanceHistory[[#This Row],[Program Name]]</f>
        <v>185: School and Division Assistance</v>
      </c>
      <c r="O1298" s="3" t="s">
        <v>1730</v>
      </c>
      <c r="P1298" s="1" t="str">
        <f>IF(Tbl_BalanceHistory[[#This Row],[FundCode]]="0100","GF",IF(Tbl_BalanceHistory[[#This Row],[FundCode]]="01000","GF","Hi Ed / OCR"))</f>
        <v>GF</v>
      </c>
      <c r="Q1298" s="5">
        <v>2002200</v>
      </c>
      <c r="R1298" s="5">
        <v>1986066.72</v>
      </c>
      <c r="S1298" s="5">
        <v>16133</v>
      </c>
      <c r="T1298" s="5">
        <v>0</v>
      </c>
      <c r="U1298" s="3"/>
      <c r="V1298" s="5">
        <v>16133</v>
      </c>
      <c r="W1298" s="5">
        <v>0</v>
      </c>
      <c r="X1298" s="5"/>
      <c r="Y1298" s="5"/>
      <c r="Z1298" s="5">
        <f>Tbl_BalanceHistory[[#This Row],[Discretionary Recommended - Pre 2022]]+Tbl_BalanceHistory[[#This Row],[Discretionary Balance Recommended: Policy]]+Tbl_BalanceHistory[[#This Row],[Discretionary Balance Recommended: Commitments]]</f>
        <v>0</v>
      </c>
      <c r="AA1298" s="5">
        <f>Tbl_BalanceHistory[[#This Row],[Discretionary Balance]]-Tbl_BalanceHistory[[#This Row],[Discretionary Reappropriation]]</f>
        <v>16133</v>
      </c>
      <c r="AB1298" s="2"/>
      <c r="AC1298" s="2"/>
      <c r="AD1298" s="2"/>
      <c r="AE1298" s="2"/>
    </row>
    <row r="1299" spans="1:31" ht="45" x14ac:dyDescent="0.25">
      <c r="A1299" s="2" t="s">
        <v>10</v>
      </c>
      <c r="B1299" s="3">
        <v>7</v>
      </c>
      <c r="C1299" s="3">
        <v>201</v>
      </c>
      <c r="D1299" s="3" t="s">
        <v>376</v>
      </c>
      <c r="E1299" s="3" t="str">
        <f>_xlfn.XLOOKUP(Tbl_BalanceHistory[[#This Row],[RespAgy]],Tbl_Agencies[Agy Code],Tbl_Agencies[Agy Sort])</f>
        <v>082000</v>
      </c>
      <c r="F1299" s="2" t="str">
        <f>Tbl_BalanceHistory[[#This Row],[RespAgy]]&amp;": "&amp;Tbl_BalanceHistory[[#This Row],[RespAgency]]</f>
        <v>201: Department of Education, Central Office Operations</v>
      </c>
      <c r="G1299" s="3">
        <v>201</v>
      </c>
      <c r="H1299" s="3" t="s">
        <v>376</v>
      </c>
      <c r="I1299" s="3" t="str">
        <f>_xlfn.XLOOKUP(Tbl_BalanceHistory[[#This Row],[AgyCode]],Tbl_Agencies[Agy Code],Tbl_Agencies[Agy Sort])</f>
        <v>082000</v>
      </c>
      <c r="J1299" s="2" t="str">
        <f>Tbl_BalanceHistory[[#This Row],[AgyCode]]&amp;": "&amp;Tbl_BalanceHistory[[#This Row],[Agency Name]]</f>
        <v>201: Department of Education, Central Office Operations</v>
      </c>
      <c r="K1299" s="1">
        <v>2017</v>
      </c>
      <c r="L1299" s="3">
        <v>185</v>
      </c>
      <c r="M1299" s="3" t="s">
        <v>384</v>
      </c>
      <c r="N1299" s="2" t="str">
        <f>Tbl_BalanceHistory[[#This Row],[ProgramCode]]&amp;": "&amp;Tbl_BalanceHistory[[#This Row],[Program Name]]</f>
        <v>185: School and Division Assistance</v>
      </c>
      <c r="O1299" s="3" t="s">
        <v>886</v>
      </c>
      <c r="P1299" s="1" t="str">
        <f>IF(Tbl_BalanceHistory[[#This Row],[FundCode]]="0100","GF",IF(Tbl_BalanceHistory[[#This Row],[FundCode]]="01000","GF","Hi Ed / OCR"))</f>
        <v>GF</v>
      </c>
      <c r="Q1299" s="5">
        <v>2028252</v>
      </c>
      <c r="R1299" s="5">
        <v>2028251.95</v>
      </c>
      <c r="S1299" s="5">
        <v>0</v>
      </c>
      <c r="T1299" s="5">
        <v>0</v>
      </c>
      <c r="U1299" s="3"/>
      <c r="V1299" s="5">
        <v>0</v>
      </c>
      <c r="W1299" s="5">
        <v>0</v>
      </c>
      <c r="X1299" s="5"/>
      <c r="Y1299" s="5"/>
      <c r="Z1299" s="5">
        <f>Tbl_BalanceHistory[[#This Row],[Discretionary Recommended - Pre 2022]]+Tbl_BalanceHistory[[#This Row],[Discretionary Balance Recommended: Policy]]+Tbl_BalanceHistory[[#This Row],[Discretionary Balance Recommended: Commitments]]</f>
        <v>0</v>
      </c>
      <c r="AA1299" s="5">
        <f>Tbl_BalanceHistory[[#This Row],[Discretionary Balance]]-Tbl_BalanceHistory[[#This Row],[Discretionary Reappropriation]]</f>
        <v>0</v>
      </c>
      <c r="AB1299" s="2"/>
      <c r="AC1299" s="2"/>
      <c r="AD1299" s="2"/>
      <c r="AE1299" s="2"/>
    </row>
    <row r="1300" spans="1:31" ht="45" x14ac:dyDescent="0.25">
      <c r="A1300" s="2" t="s">
        <v>10</v>
      </c>
      <c r="B1300" s="3">
        <v>7</v>
      </c>
      <c r="C1300" s="3">
        <v>201</v>
      </c>
      <c r="D1300" s="3" t="s">
        <v>376</v>
      </c>
      <c r="E1300" s="3" t="str">
        <f>_xlfn.XLOOKUP(Tbl_BalanceHistory[[#This Row],[RespAgy]],Tbl_Agencies[Agy Code],Tbl_Agencies[Agy Sort])</f>
        <v>082000</v>
      </c>
      <c r="F1300" s="2" t="str">
        <f>Tbl_BalanceHistory[[#This Row],[RespAgy]]&amp;": "&amp;Tbl_BalanceHistory[[#This Row],[RespAgency]]</f>
        <v>201: Department of Education, Central Office Operations</v>
      </c>
      <c r="G1300" s="3">
        <v>201</v>
      </c>
      <c r="H1300" s="3" t="s">
        <v>376</v>
      </c>
      <c r="I1300" s="3" t="str">
        <f>_xlfn.XLOOKUP(Tbl_BalanceHistory[[#This Row],[AgyCode]],Tbl_Agencies[Agy Code],Tbl_Agencies[Agy Sort])</f>
        <v>082000</v>
      </c>
      <c r="J1300" s="2" t="str">
        <f>Tbl_BalanceHistory[[#This Row],[AgyCode]]&amp;": "&amp;Tbl_BalanceHistory[[#This Row],[Agency Name]]</f>
        <v>201: Department of Education, Central Office Operations</v>
      </c>
      <c r="K1300" s="1">
        <v>2018</v>
      </c>
      <c r="L1300" s="3">
        <v>185</v>
      </c>
      <c r="M1300" s="3" t="s">
        <v>384</v>
      </c>
      <c r="N1300" s="2" t="str">
        <f>Tbl_BalanceHistory[[#This Row],[ProgramCode]]&amp;": "&amp;Tbl_BalanceHistory[[#This Row],[Program Name]]</f>
        <v>185: School and Division Assistance</v>
      </c>
      <c r="O1300" s="3" t="s">
        <v>886</v>
      </c>
      <c r="P1300" s="1" t="str">
        <f>IF(Tbl_BalanceHistory[[#This Row],[FundCode]]="0100","GF",IF(Tbl_BalanceHistory[[#This Row],[FundCode]]="01000","GF","Hi Ed / OCR"))</f>
        <v>GF</v>
      </c>
      <c r="Q1300" s="5">
        <v>1812682</v>
      </c>
      <c r="R1300" s="5">
        <v>1812681.29</v>
      </c>
      <c r="S1300" s="5">
        <v>0</v>
      </c>
      <c r="T1300" s="5">
        <v>0</v>
      </c>
      <c r="U1300" s="3"/>
      <c r="V1300" s="5">
        <v>0</v>
      </c>
      <c r="W1300" s="5">
        <v>0</v>
      </c>
      <c r="X1300" s="5"/>
      <c r="Y1300" s="5"/>
      <c r="Z1300" s="5">
        <f>Tbl_BalanceHistory[[#This Row],[Discretionary Recommended - Pre 2022]]+Tbl_BalanceHistory[[#This Row],[Discretionary Balance Recommended: Policy]]+Tbl_BalanceHistory[[#This Row],[Discretionary Balance Recommended: Commitments]]</f>
        <v>0</v>
      </c>
      <c r="AA1300" s="5">
        <f>Tbl_BalanceHistory[[#This Row],[Discretionary Balance]]-Tbl_BalanceHistory[[#This Row],[Discretionary Reappropriation]]</f>
        <v>0</v>
      </c>
      <c r="AB1300" s="2"/>
      <c r="AC1300" s="2"/>
      <c r="AD1300" s="2"/>
      <c r="AE1300" s="2"/>
    </row>
    <row r="1301" spans="1:31" ht="45" x14ac:dyDescent="0.25">
      <c r="A1301" s="2" t="s">
        <v>10</v>
      </c>
      <c r="B1301" s="3">
        <v>7</v>
      </c>
      <c r="C1301" s="3">
        <v>201</v>
      </c>
      <c r="D1301" s="3" t="s">
        <v>376</v>
      </c>
      <c r="E1301" s="3" t="str">
        <f>_xlfn.XLOOKUP(Tbl_BalanceHistory[[#This Row],[RespAgy]],Tbl_Agencies[Agy Code],Tbl_Agencies[Agy Sort])</f>
        <v>082000</v>
      </c>
      <c r="F1301" s="2" t="str">
        <f>Tbl_BalanceHistory[[#This Row],[RespAgy]]&amp;": "&amp;Tbl_BalanceHistory[[#This Row],[RespAgency]]</f>
        <v>201: Department of Education, Central Office Operations</v>
      </c>
      <c r="G1301" s="3">
        <v>201</v>
      </c>
      <c r="H1301" s="3" t="s">
        <v>376</v>
      </c>
      <c r="I1301" s="3" t="str">
        <f>_xlfn.XLOOKUP(Tbl_BalanceHistory[[#This Row],[AgyCode]],Tbl_Agencies[Agy Code],Tbl_Agencies[Agy Sort])</f>
        <v>082000</v>
      </c>
      <c r="J1301" s="2" t="str">
        <f>Tbl_BalanceHistory[[#This Row],[AgyCode]]&amp;": "&amp;Tbl_BalanceHistory[[#This Row],[Agency Name]]</f>
        <v>201: Department of Education, Central Office Operations</v>
      </c>
      <c r="K1301" s="1">
        <v>2019</v>
      </c>
      <c r="L1301" s="3">
        <v>185</v>
      </c>
      <c r="M1301" s="3" t="s">
        <v>384</v>
      </c>
      <c r="N1301" s="2" t="str">
        <f>Tbl_BalanceHistory[[#This Row],[ProgramCode]]&amp;": "&amp;Tbl_BalanceHistory[[#This Row],[Program Name]]</f>
        <v>185: School and Division Assistance</v>
      </c>
      <c r="O1301" s="3" t="s">
        <v>886</v>
      </c>
      <c r="P1301" s="1" t="str">
        <f>IF(Tbl_BalanceHistory[[#This Row],[FundCode]]="0100","GF",IF(Tbl_BalanceHistory[[#This Row],[FundCode]]="01000","GF","Hi Ed / OCR"))</f>
        <v>GF</v>
      </c>
      <c r="Q1301" s="5">
        <v>2237658</v>
      </c>
      <c r="R1301" s="5">
        <v>2237656.29</v>
      </c>
      <c r="S1301" s="5">
        <v>1.71</v>
      </c>
      <c r="T1301" s="5">
        <v>0</v>
      </c>
      <c r="U1301" s="3"/>
      <c r="V1301" s="5">
        <v>1.71</v>
      </c>
      <c r="W1301" s="5">
        <v>0</v>
      </c>
      <c r="X1301" s="5"/>
      <c r="Y1301" s="5"/>
      <c r="Z1301" s="5">
        <f>Tbl_BalanceHistory[[#This Row],[Discretionary Recommended - Pre 2022]]+Tbl_BalanceHistory[[#This Row],[Discretionary Balance Recommended: Policy]]+Tbl_BalanceHistory[[#This Row],[Discretionary Balance Recommended: Commitments]]</f>
        <v>0</v>
      </c>
      <c r="AA1301" s="5">
        <f>Tbl_BalanceHistory[[#This Row],[Discretionary Balance]]-Tbl_BalanceHistory[[#This Row],[Discretionary Reappropriation]]</f>
        <v>1.71</v>
      </c>
      <c r="AB1301" s="2"/>
      <c r="AC1301" s="2"/>
      <c r="AD1301" s="2"/>
      <c r="AE1301" s="2"/>
    </row>
    <row r="1302" spans="1:31" ht="45" x14ac:dyDescent="0.25">
      <c r="A1302" s="2" t="s">
        <v>10</v>
      </c>
      <c r="B1302" s="3">
        <v>7</v>
      </c>
      <c r="C1302" s="3">
        <v>201</v>
      </c>
      <c r="D1302" s="3" t="s">
        <v>376</v>
      </c>
      <c r="E1302" s="3" t="str">
        <f>_xlfn.XLOOKUP(Tbl_BalanceHistory[[#This Row],[RespAgy]],Tbl_Agencies[Agy Code],Tbl_Agencies[Agy Sort])</f>
        <v>082000</v>
      </c>
      <c r="F1302" s="2" t="str">
        <f>Tbl_BalanceHistory[[#This Row],[RespAgy]]&amp;": "&amp;Tbl_BalanceHistory[[#This Row],[RespAgency]]</f>
        <v>201: Department of Education, Central Office Operations</v>
      </c>
      <c r="G1302" s="3">
        <v>201</v>
      </c>
      <c r="H1302" s="3" t="s">
        <v>376</v>
      </c>
      <c r="I1302" s="3" t="str">
        <f>_xlfn.XLOOKUP(Tbl_BalanceHistory[[#This Row],[AgyCode]],Tbl_Agencies[Agy Code],Tbl_Agencies[Agy Sort])</f>
        <v>082000</v>
      </c>
      <c r="J1302" s="2" t="str">
        <f>Tbl_BalanceHistory[[#This Row],[AgyCode]]&amp;": "&amp;Tbl_BalanceHistory[[#This Row],[Agency Name]]</f>
        <v>201: Department of Education, Central Office Operations</v>
      </c>
      <c r="K1302" s="1">
        <v>2020</v>
      </c>
      <c r="L1302" s="3">
        <v>185</v>
      </c>
      <c r="M1302" s="3" t="s">
        <v>384</v>
      </c>
      <c r="N1302" s="2" t="str">
        <f>Tbl_BalanceHistory[[#This Row],[ProgramCode]]&amp;": "&amp;Tbl_BalanceHistory[[#This Row],[Program Name]]</f>
        <v>185: School and Division Assistance</v>
      </c>
      <c r="O1302" s="3" t="s">
        <v>886</v>
      </c>
      <c r="P1302" s="1" t="str">
        <f>IF(Tbl_BalanceHistory[[#This Row],[FundCode]]="0100","GF",IF(Tbl_BalanceHistory[[#This Row],[FundCode]]="01000","GF","Hi Ed / OCR"))</f>
        <v>GF</v>
      </c>
      <c r="Q1302" s="5">
        <v>2384540.44</v>
      </c>
      <c r="R1302" s="5">
        <v>1885686.77</v>
      </c>
      <c r="S1302" s="5">
        <v>498853.67</v>
      </c>
      <c r="T1302" s="5">
        <v>0</v>
      </c>
      <c r="U1302" s="3"/>
      <c r="V1302" s="5">
        <v>498853.67</v>
      </c>
      <c r="W1302" s="5">
        <v>0</v>
      </c>
      <c r="X1302" s="5"/>
      <c r="Y1302" s="5"/>
      <c r="Z1302" s="5">
        <f>Tbl_BalanceHistory[[#This Row],[Discretionary Recommended - Pre 2022]]+Tbl_BalanceHistory[[#This Row],[Discretionary Balance Recommended: Policy]]+Tbl_BalanceHistory[[#This Row],[Discretionary Balance Recommended: Commitments]]</f>
        <v>0</v>
      </c>
      <c r="AA1302" s="5">
        <f>Tbl_BalanceHistory[[#This Row],[Discretionary Balance]]-Tbl_BalanceHistory[[#This Row],[Discretionary Reappropriation]]</f>
        <v>498853.67</v>
      </c>
      <c r="AB1302" s="2"/>
      <c r="AC1302" s="2"/>
      <c r="AD1302" s="2"/>
      <c r="AE1302" s="2"/>
    </row>
    <row r="1303" spans="1:31" ht="45" x14ac:dyDescent="0.25">
      <c r="A1303" s="2" t="s">
        <v>10</v>
      </c>
      <c r="B1303" s="3">
        <v>7</v>
      </c>
      <c r="C1303" s="3">
        <v>201</v>
      </c>
      <c r="D1303" s="3" t="s">
        <v>376</v>
      </c>
      <c r="E1303" s="3" t="str">
        <f>_xlfn.XLOOKUP(Tbl_BalanceHistory[[#This Row],[RespAgy]],Tbl_Agencies[Agy Code],Tbl_Agencies[Agy Sort])</f>
        <v>082000</v>
      </c>
      <c r="F1303" s="2" t="str">
        <f>Tbl_BalanceHistory[[#This Row],[RespAgy]]&amp;": "&amp;Tbl_BalanceHistory[[#This Row],[RespAgency]]</f>
        <v>201: Department of Education, Central Office Operations</v>
      </c>
      <c r="G1303" s="3">
        <v>201</v>
      </c>
      <c r="H1303" s="3" t="s">
        <v>376</v>
      </c>
      <c r="I1303" s="3" t="str">
        <f>_xlfn.XLOOKUP(Tbl_BalanceHistory[[#This Row],[AgyCode]],Tbl_Agencies[Agy Code],Tbl_Agencies[Agy Sort])</f>
        <v>082000</v>
      </c>
      <c r="J1303" s="2" t="str">
        <f>Tbl_BalanceHistory[[#This Row],[AgyCode]]&amp;": "&amp;Tbl_BalanceHistory[[#This Row],[Agency Name]]</f>
        <v>201: Department of Education, Central Office Operations</v>
      </c>
      <c r="K1303" s="1">
        <v>2021</v>
      </c>
      <c r="L1303" s="3">
        <v>185</v>
      </c>
      <c r="M1303" s="3" t="s">
        <v>384</v>
      </c>
      <c r="N1303" s="2" t="str">
        <f>Tbl_BalanceHistory[[#This Row],[ProgramCode]]&amp;": "&amp;Tbl_BalanceHistory[[#This Row],[Program Name]]</f>
        <v>185: School and Division Assistance</v>
      </c>
      <c r="O1303" s="3" t="s">
        <v>886</v>
      </c>
      <c r="P1303" s="1" t="str">
        <f>IF(Tbl_BalanceHistory[[#This Row],[FundCode]]="0100","GF",IF(Tbl_BalanceHistory[[#This Row],[FundCode]]="01000","GF","Hi Ed / OCR"))</f>
        <v>GF</v>
      </c>
      <c r="Q1303" s="5">
        <v>1934042.59</v>
      </c>
      <c r="R1303" s="5">
        <v>1839306.38</v>
      </c>
      <c r="S1303" s="5">
        <v>94736.21</v>
      </c>
      <c r="T1303" s="5">
        <v>0</v>
      </c>
      <c r="U1303" s="3"/>
      <c r="V1303" s="5">
        <v>94736.21</v>
      </c>
      <c r="W1303" s="5">
        <v>0</v>
      </c>
      <c r="X1303" s="5"/>
      <c r="Y1303" s="5"/>
      <c r="Z1303" s="5">
        <f>Tbl_BalanceHistory[[#This Row],[Discretionary Recommended - Pre 2022]]+Tbl_BalanceHistory[[#This Row],[Discretionary Balance Recommended: Policy]]+Tbl_BalanceHistory[[#This Row],[Discretionary Balance Recommended: Commitments]]</f>
        <v>0</v>
      </c>
      <c r="AA1303" s="5">
        <f>Tbl_BalanceHistory[[#This Row],[Discretionary Balance]]-Tbl_BalanceHistory[[#This Row],[Discretionary Reappropriation]]</f>
        <v>94736.21</v>
      </c>
      <c r="AB1303" s="2"/>
      <c r="AC1303" s="2"/>
      <c r="AD1303" s="2"/>
      <c r="AE1303" s="2"/>
    </row>
    <row r="1304" spans="1:31" ht="45" x14ac:dyDescent="0.25">
      <c r="A1304" s="2" t="s">
        <v>10</v>
      </c>
      <c r="B1304" s="3">
        <v>7</v>
      </c>
      <c r="C1304" s="3">
        <v>201</v>
      </c>
      <c r="D1304" s="3" t="s">
        <v>376</v>
      </c>
      <c r="E1304" s="3" t="str">
        <f>_xlfn.XLOOKUP(Tbl_BalanceHistory[[#This Row],[RespAgy]],Tbl_Agencies[Agy Code],Tbl_Agencies[Agy Sort])</f>
        <v>082000</v>
      </c>
      <c r="F1304" s="2" t="str">
        <f>Tbl_BalanceHistory[[#This Row],[RespAgy]]&amp;": "&amp;Tbl_BalanceHistory[[#This Row],[RespAgency]]</f>
        <v>201: Department of Education, Central Office Operations</v>
      </c>
      <c r="G1304" s="3">
        <v>201</v>
      </c>
      <c r="H1304" s="3" t="s">
        <v>376</v>
      </c>
      <c r="I1304" s="3" t="str">
        <f>_xlfn.XLOOKUP(Tbl_BalanceHistory[[#This Row],[AgyCode]],Tbl_Agencies[Agy Code],Tbl_Agencies[Agy Sort])</f>
        <v>082000</v>
      </c>
      <c r="J1304" s="2" t="str">
        <f>Tbl_BalanceHistory[[#This Row],[AgyCode]]&amp;": "&amp;Tbl_BalanceHistory[[#This Row],[Agency Name]]</f>
        <v>201: Department of Education, Central Office Operations</v>
      </c>
      <c r="K1304" s="1">
        <v>2022</v>
      </c>
      <c r="L1304" s="3">
        <v>185</v>
      </c>
      <c r="M1304" s="3" t="s">
        <v>384</v>
      </c>
      <c r="N1304" s="2" t="str">
        <f>Tbl_BalanceHistory[[#This Row],[ProgramCode]]&amp;": "&amp;Tbl_BalanceHistory[[#This Row],[Program Name]]</f>
        <v>185: School and Division Assistance</v>
      </c>
      <c r="O1304" s="3" t="s">
        <v>886</v>
      </c>
      <c r="P1304" s="1" t="str">
        <f>IF(Tbl_BalanceHistory[[#This Row],[FundCode]]="0100","GF",IF(Tbl_BalanceHistory[[#This Row],[FundCode]]="01000","GF","Hi Ed / OCR"))</f>
        <v>GF</v>
      </c>
      <c r="Q1304" s="5">
        <v>2198414</v>
      </c>
      <c r="R1304" s="5">
        <v>2197726.0699999998</v>
      </c>
      <c r="S1304" s="5">
        <v>687.93</v>
      </c>
      <c r="T1304" s="5">
        <v>0</v>
      </c>
      <c r="U1304" s="3"/>
      <c r="V1304" s="5">
        <v>687.93</v>
      </c>
      <c r="W1304" s="5"/>
      <c r="X1304" s="5">
        <v>0</v>
      </c>
      <c r="Y1304" s="5">
        <v>0</v>
      </c>
      <c r="Z1304" s="5">
        <f>Tbl_BalanceHistory[[#This Row],[Discretionary Recommended - Pre 2022]]+Tbl_BalanceHistory[[#This Row],[Discretionary Balance Recommended: Policy]]+Tbl_BalanceHistory[[#This Row],[Discretionary Balance Recommended: Commitments]]</f>
        <v>0</v>
      </c>
      <c r="AA1304" s="5">
        <f>Tbl_BalanceHistory[[#This Row],[Discretionary Balance]]-Tbl_BalanceHistory[[#This Row],[Discretionary Reappropriation]]</f>
        <v>687.93</v>
      </c>
      <c r="AB1304" s="2"/>
      <c r="AC1304" s="2"/>
      <c r="AD1304" s="2"/>
      <c r="AE1304" s="2"/>
    </row>
    <row r="1305" spans="1:31" ht="45" x14ac:dyDescent="0.25">
      <c r="A1305" s="2" t="s">
        <v>10</v>
      </c>
      <c r="B1305" s="3">
        <v>7</v>
      </c>
      <c r="C1305" s="3">
        <v>201</v>
      </c>
      <c r="D1305" s="3" t="s">
        <v>376</v>
      </c>
      <c r="E1305" s="3" t="str">
        <f>_xlfn.XLOOKUP(Tbl_BalanceHistory[[#This Row],[RespAgy]],Tbl_Agencies[Agy Code],Tbl_Agencies[Agy Sort])</f>
        <v>082000</v>
      </c>
      <c r="F1305" s="2" t="str">
        <f>Tbl_BalanceHistory[[#This Row],[RespAgy]]&amp;": "&amp;Tbl_BalanceHistory[[#This Row],[RespAgency]]</f>
        <v>201: Department of Education, Central Office Operations</v>
      </c>
      <c r="G1305" s="3">
        <v>201</v>
      </c>
      <c r="H1305" s="3" t="s">
        <v>376</v>
      </c>
      <c r="I1305" s="3" t="str">
        <f>_xlfn.XLOOKUP(Tbl_BalanceHistory[[#This Row],[AgyCode]],Tbl_Agencies[Agy Code],Tbl_Agencies[Agy Sort])</f>
        <v>082000</v>
      </c>
      <c r="J1305" s="2" t="str">
        <f>Tbl_BalanceHistory[[#This Row],[AgyCode]]&amp;": "&amp;Tbl_BalanceHistory[[#This Row],[Agency Name]]</f>
        <v>201: Department of Education, Central Office Operations</v>
      </c>
      <c r="K1305" s="1">
        <v>2023</v>
      </c>
      <c r="L1305" s="3">
        <v>185</v>
      </c>
      <c r="M1305" s="3" t="s">
        <v>384</v>
      </c>
      <c r="N1305" s="2" t="str">
        <f>Tbl_BalanceHistory[[#This Row],[ProgramCode]]&amp;": "&amp;Tbl_BalanceHistory[[#This Row],[Program Name]]</f>
        <v>185: School and Division Assistance</v>
      </c>
      <c r="O1305" s="3" t="s">
        <v>886</v>
      </c>
      <c r="P1305" s="1" t="str">
        <f>IF(Tbl_BalanceHistory[[#This Row],[FundCode]]="0100","GF",IF(Tbl_BalanceHistory[[#This Row],[FundCode]]="01000","GF","Hi Ed / OCR"))</f>
        <v>GF</v>
      </c>
      <c r="Q1305" s="5">
        <v>2220441</v>
      </c>
      <c r="R1305" s="5">
        <v>2218064.29</v>
      </c>
      <c r="S1305" s="5">
        <v>2376.71</v>
      </c>
      <c r="T1305" s="5">
        <v>0</v>
      </c>
      <c r="U1305" s="3"/>
      <c r="V1305" s="5">
        <v>2376.71</v>
      </c>
      <c r="W1305" s="5">
        <v>0</v>
      </c>
      <c r="X1305" s="5">
        <v>0</v>
      </c>
      <c r="Y1305" s="5">
        <v>0</v>
      </c>
      <c r="Z1305" s="5">
        <v>0</v>
      </c>
      <c r="AA1305" s="5">
        <v>2376.71</v>
      </c>
      <c r="AB1305" s="2"/>
      <c r="AC1305" s="2"/>
      <c r="AD1305" s="2"/>
      <c r="AE1305" s="2"/>
    </row>
    <row r="1306" spans="1:31" ht="45" x14ac:dyDescent="0.25">
      <c r="A1306" s="2" t="s">
        <v>10</v>
      </c>
      <c r="B1306" s="3">
        <v>7</v>
      </c>
      <c r="C1306" s="3">
        <v>201</v>
      </c>
      <c r="D1306" s="3" t="s">
        <v>376</v>
      </c>
      <c r="E1306" s="3" t="str">
        <f>_xlfn.XLOOKUP(Tbl_BalanceHistory[[#This Row],[RespAgy]],Tbl_Agencies[Agy Code],Tbl_Agencies[Agy Sort])</f>
        <v>082000</v>
      </c>
      <c r="F1306" s="2" t="str">
        <f>Tbl_BalanceHistory[[#This Row],[RespAgy]]&amp;": "&amp;Tbl_BalanceHistory[[#This Row],[RespAgency]]</f>
        <v>201: Department of Education, Central Office Operations</v>
      </c>
      <c r="G1306" s="3">
        <v>201</v>
      </c>
      <c r="H1306" s="3" t="s">
        <v>376</v>
      </c>
      <c r="I1306" s="3" t="str">
        <f>_xlfn.XLOOKUP(Tbl_BalanceHistory[[#This Row],[AgyCode]],Tbl_Agencies[Agy Code],Tbl_Agencies[Agy Sort])</f>
        <v>082000</v>
      </c>
      <c r="J1306" s="2" t="str">
        <f>Tbl_BalanceHistory[[#This Row],[AgyCode]]&amp;": "&amp;Tbl_BalanceHistory[[#This Row],[Agency Name]]</f>
        <v>201: Department of Education, Central Office Operations</v>
      </c>
      <c r="K1306" s="1">
        <v>2024</v>
      </c>
      <c r="L1306" s="3">
        <v>185</v>
      </c>
      <c r="M1306" s="3" t="s">
        <v>384</v>
      </c>
      <c r="N1306" s="2" t="str">
        <f>Tbl_BalanceHistory[[#This Row],[ProgramCode]]&amp;": "&amp;Tbl_BalanceHistory[[#This Row],[Program Name]]</f>
        <v>185: School and Division Assistance</v>
      </c>
      <c r="O1306" s="3" t="s">
        <v>886</v>
      </c>
      <c r="P1306" s="1" t="str">
        <f>IF(Tbl_BalanceHistory[[#This Row],[FundCode]]="0100","GF",IF(Tbl_BalanceHistory[[#This Row],[FundCode]]="01000","GF","Hi Ed / OCR"))</f>
        <v>GF</v>
      </c>
      <c r="Q1306" s="5">
        <v>2110168.64</v>
      </c>
      <c r="R1306" s="5">
        <v>2103395.98</v>
      </c>
      <c r="S1306" s="5">
        <v>6772.66</v>
      </c>
      <c r="T1306" s="5">
        <v>0</v>
      </c>
      <c r="U1306" s="3"/>
      <c r="V1306" s="5">
        <v>6772.66</v>
      </c>
      <c r="W1306" s="5">
        <v>0</v>
      </c>
      <c r="X1306" s="5">
        <v>0</v>
      </c>
      <c r="Y1306" s="5">
        <v>0</v>
      </c>
      <c r="Z1306" s="5">
        <v>0</v>
      </c>
      <c r="AA1306" s="5">
        <v>6772.66</v>
      </c>
      <c r="AB1306" s="2"/>
      <c r="AC1306" s="2"/>
      <c r="AD1306" s="2"/>
      <c r="AE1306" s="2"/>
    </row>
    <row r="1307" spans="1:31" ht="45" x14ac:dyDescent="0.25">
      <c r="A1307" s="2" t="s">
        <v>10</v>
      </c>
      <c r="B1307" s="3">
        <v>7</v>
      </c>
      <c r="C1307" s="3">
        <v>201</v>
      </c>
      <c r="D1307" s="3" t="s">
        <v>376</v>
      </c>
      <c r="E1307" s="3" t="str">
        <f>_xlfn.XLOOKUP(Tbl_BalanceHistory[[#This Row],[RespAgy]],Tbl_Agencies[Agy Code],Tbl_Agencies[Agy Sort])</f>
        <v>082000</v>
      </c>
      <c r="F1307" s="2" t="str">
        <f>Tbl_BalanceHistory[[#This Row],[RespAgy]]&amp;": "&amp;Tbl_BalanceHistory[[#This Row],[RespAgency]]</f>
        <v>201: Department of Education, Central Office Operations</v>
      </c>
      <c r="G1307" s="3">
        <v>201</v>
      </c>
      <c r="H1307" s="3" t="s">
        <v>376</v>
      </c>
      <c r="I1307" s="3" t="str">
        <f>_xlfn.XLOOKUP(Tbl_BalanceHistory[[#This Row],[AgyCode]],Tbl_Agencies[Agy Code],Tbl_Agencies[Agy Sort])</f>
        <v>082000</v>
      </c>
      <c r="J1307" s="2" t="str">
        <f>Tbl_BalanceHistory[[#This Row],[AgyCode]]&amp;": "&amp;Tbl_BalanceHistory[[#This Row],[Agency Name]]</f>
        <v>201: Department of Education, Central Office Operations</v>
      </c>
      <c r="K1307" s="1">
        <v>2014</v>
      </c>
      <c r="L1307" s="3">
        <v>186</v>
      </c>
      <c r="M1307" s="3" t="s">
        <v>386</v>
      </c>
      <c r="N1307" s="2" t="str">
        <f>Tbl_BalanceHistory[[#This Row],[ProgramCode]]&amp;": "&amp;Tbl_BalanceHistory[[#This Row],[Program Name]]</f>
        <v>186: Technology Assistance Services</v>
      </c>
      <c r="O1307" s="3" t="s">
        <v>1730</v>
      </c>
      <c r="P1307" s="1" t="str">
        <f>IF(Tbl_BalanceHistory[[#This Row],[FundCode]]="0100","GF",IF(Tbl_BalanceHistory[[#This Row],[FundCode]]="01000","GF","Hi Ed / OCR"))</f>
        <v>GF</v>
      </c>
      <c r="Q1307" s="5">
        <v>1351239</v>
      </c>
      <c r="R1307" s="5">
        <v>1202330.58</v>
      </c>
      <c r="S1307" s="5">
        <v>148908</v>
      </c>
      <c r="T1307" s="5">
        <v>0</v>
      </c>
      <c r="U1307" s="3"/>
      <c r="V1307" s="5">
        <v>148908</v>
      </c>
      <c r="W1307" s="5">
        <v>148908</v>
      </c>
      <c r="X1307" s="5"/>
      <c r="Y1307" s="5"/>
      <c r="Z1307" s="5">
        <f>Tbl_BalanceHistory[[#This Row],[Discretionary Recommended - Pre 2022]]+Tbl_BalanceHistory[[#This Row],[Discretionary Balance Recommended: Policy]]+Tbl_BalanceHistory[[#This Row],[Discretionary Balance Recommended: Commitments]]</f>
        <v>148908</v>
      </c>
      <c r="AA1307" s="5">
        <f>Tbl_BalanceHistory[[#This Row],[Discretionary Balance]]-Tbl_BalanceHistory[[#This Row],[Discretionary Reappropriation]]</f>
        <v>0</v>
      </c>
      <c r="AB1307" s="2" t="s">
        <v>1791</v>
      </c>
      <c r="AC1307" s="2"/>
      <c r="AD1307" s="2"/>
      <c r="AE1307" s="2"/>
    </row>
    <row r="1308" spans="1:31" ht="75" x14ac:dyDescent="0.25">
      <c r="A1308" s="2" t="s">
        <v>10</v>
      </c>
      <c r="B1308" s="3">
        <v>7</v>
      </c>
      <c r="C1308" s="3">
        <v>201</v>
      </c>
      <c r="D1308" s="3" t="s">
        <v>376</v>
      </c>
      <c r="E1308" s="3" t="str">
        <f>_xlfn.XLOOKUP(Tbl_BalanceHistory[[#This Row],[RespAgy]],Tbl_Agencies[Agy Code],Tbl_Agencies[Agy Sort])</f>
        <v>082000</v>
      </c>
      <c r="F1308" s="2" t="str">
        <f>Tbl_BalanceHistory[[#This Row],[RespAgy]]&amp;": "&amp;Tbl_BalanceHistory[[#This Row],[RespAgency]]</f>
        <v>201: Department of Education, Central Office Operations</v>
      </c>
      <c r="G1308" s="3">
        <v>201</v>
      </c>
      <c r="H1308" s="3" t="s">
        <v>376</v>
      </c>
      <c r="I1308" s="3" t="str">
        <f>_xlfn.XLOOKUP(Tbl_BalanceHistory[[#This Row],[AgyCode]],Tbl_Agencies[Agy Code],Tbl_Agencies[Agy Sort])</f>
        <v>082000</v>
      </c>
      <c r="J1308" s="2" t="str">
        <f>Tbl_BalanceHistory[[#This Row],[AgyCode]]&amp;": "&amp;Tbl_BalanceHistory[[#This Row],[Agency Name]]</f>
        <v>201: Department of Education, Central Office Operations</v>
      </c>
      <c r="K1308" s="1">
        <v>2015</v>
      </c>
      <c r="L1308" s="3">
        <v>186</v>
      </c>
      <c r="M1308" s="3" t="s">
        <v>386</v>
      </c>
      <c r="N1308" s="2" t="str">
        <f>Tbl_BalanceHistory[[#This Row],[ProgramCode]]&amp;": "&amp;Tbl_BalanceHistory[[#This Row],[Program Name]]</f>
        <v>186: Technology Assistance Services</v>
      </c>
      <c r="O1308" s="3" t="s">
        <v>1730</v>
      </c>
      <c r="P1308" s="1" t="str">
        <f>IF(Tbl_BalanceHistory[[#This Row],[FundCode]]="0100","GF",IF(Tbl_BalanceHistory[[#This Row],[FundCode]]="01000","GF","Hi Ed / OCR"))</f>
        <v>GF</v>
      </c>
      <c r="Q1308" s="5">
        <v>1469122</v>
      </c>
      <c r="R1308" s="5">
        <v>1211053</v>
      </c>
      <c r="S1308" s="5">
        <v>258068</v>
      </c>
      <c r="T1308" s="5">
        <v>0</v>
      </c>
      <c r="U1308" s="3"/>
      <c r="V1308" s="5">
        <v>258068</v>
      </c>
      <c r="W1308" s="5">
        <v>258068</v>
      </c>
      <c r="X1308" s="5"/>
      <c r="Y1308" s="5"/>
      <c r="Z1308" s="5">
        <f>Tbl_BalanceHistory[[#This Row],[Discretionary Recommended - Pre 2022]]+Tbl_BalanceHistory[[#This Row],[Discretionary Balance Recommended: Policy]]+Tbl_BalanceHistory[[#This Row],[Discretionary Balance Recommended: Commitments]]</f>
        <v>258068</v>
      </c>
      <c r="AA1308" s="5">
        <f>Tbl_BalanceHistory[[#This Row],[Discretionary Balance]]-Tbl_BalanceHistory[[#This Row],[Discretionary Reappropriation]]</f>
        <v>0</v>
      </c>
      <c r="AB1308" s="2" t="s">
        <v>1903</v>
      </c>
      <c r="AC1308" s="2"/>
      <c r="AD1308" s="2"/>
      <c r="AE1308" s="2"/>
    </row>
    <row r="1309" spans="1:31" ht="45" x14ac:dyDescent="0.25">
      <c r="A1309" s="2" t="s">
        <v>10</v>
      </c>
      <c r="B1309" s="3">
        <v>7</v>
      </c>
      <c r="C1309" s="3">
        <v>201</v>
      </c>
      <c r="D1309" s="3" t="s">
        <v>376</v>
      </c>
      <c r="E1309" s="3" t="str">
        <f>_xlfn.XLOOKUP(Tbl_BalanceHistory[[#This Row],[RespAgy]],Tbl_Agencies[Agy Code],Tbl_Agencies[Agy Sort])</f>
        <v>082000</v>
      </c>
      <c r="F1309" s="2" t="str">
        <f>Tbl_BalanceHistory[[#This Row],[RespAgy]]&amp;": "&amp;Tbl_BalanceHistory[[#This Row],[RespAgency]]</f>
        <v>201: Department of Education, Central Office Operations</v>
      </c>
      <c r="G1309" s="3">
        <v>201</v>
      </c>
      <c r="H1309" s="3" t="s">
        <v>376</v>
      </c>
      <c r="I1309" s="3" t="str">
        <f>_xlfn.XLOOKUP(Tbl_BalanceHistory[[#This Row],[AgyCode]],Tbl_Agencies[Agy Code],Tbl_Agencies[Agy Sort])</f>
        <v>082000</v>
      </c>
      <c r="J1309" s="2" t="str">
        <f>Tbl_BalanceHistory[[#This Row],[AgyCode]]&amp;": "&amp;Tbl_BalanceHistory[[#This Row],[Agency Name]]</f>
        <v>201: Department of Education, Central Office Operations</v>
      </c>
      <c r="K1309" s="1">
        <v>2016</v>
      </c>
      <c r="L1309" s="3">
        <v>186</v>
      </c>
      <c r="M1309" s="3" t="s">
        <v>386</v>
      </c>
      <c r="N1309" s="2" t="str">
        <f>Tbl_BalanceHistory[[#This Row],[ProgramCode]]&amp;": "&amp;Tbl_BalanceHistory[[#This Row],[Program Name]]</f>
        <v>186: Technology Assistance Services</v>
      </c>
      <c r="O1309" s="3" t="s">
        <v>1730</v>
      </c>
      <c r="P1309" s="1" t="str">
        <f>IF(Tbl_BalanceHistory[[#This Row],[FundCode]]="0100","GF",IF(Tbl_BalanceHistory[[#This Row],[FundCode]]="01000","GF","Hi Ed / OCR"))</f>
        <v>GF</v>
      </c>
      <c r="Q1309" s="5">
        <v>1062612</v>
      </c>
      <c r="R1309" s="5">
        <v>1036532.04</v>
      </c>
      <c r="S1309" s="5">
        <v>26079</v>
      </c>
      <c r="T1309" s="5">
        <v>0</v>
      </c>
      <c r="U1309" s="3"/>
      <c r="V1309" s="5">
        <v>26079</v>
      </c>
      <c r="W1309" s="5">
        <v>0</v>
      </c>
      <c r="X1309" s="5"/>
      <c r="Y1309" s="5"/>
      <c r="Z1309" s="5">
        <f>Tbl_BalanceHistory[[#This Row],[Discretionary Recommended - Pre 2022]]+Tbl_BalanceHistory[[#This Row],[Discretionary Balance Recommended: Policy]]+Tbl_BalanceHistory[[#This Row],[Discretionary Balance Recommended: Commitments]]</f>
        <v>0</v>
      </c>
      <c r="AA1309" s="5">
        <f>Tbl_BalanceHistory[[#This Row],[Discretionary Balance]]-Tbl_BalanceHistory[[#This Row],[Discretionary Reappropriation]]</f>
        <v>26079</v>
      </c>
      <c r="AB1309" s="2"/>
      <c r="AC1309" s="2"/>
      <c r="AD1309" s="2"/>
      <c r="AE1309" s="2"/>
    </row>
    <row r="1310" spans="1:31" ht="45" x14ac:dyDescent="0.25">
      <c r="A1310" s="2" t="s">
        <v>10</v>
      </c>
      <c r="B1310" s="3">
        <v>7</v>
      </c>
      <c r="C1310" s="3">
        <v>201</v>
      </c>
      <c r="D1310" s="3" t="s">
        <v>376</v>
      </c>
      <c r="E1310" s="3" t="str">
        <f>_xlfn.XLOOKUP(Tbl_BalanceHistory[[#This Row],[RespAgy]],Tbl_Agencies[Agy Code],Tbl_Agencies[Agy Sort])</f>
        <v>082000</v>
      </c>
      <c r="F1310" s="2" t="str">
        <f>Tbl_BalanceHistory[[#This Row],[RespAgy]]&amp;": "&amp;Tbl_BalanceHistory[[#This Row],[RespAgency]]</f>
        <v>201: Department of Education, Central Office Operations</v>
      </c>
      <c r="G1310" s="3">
        <v>201</v>
      </c>
      <c r="H1310" s="3" t="s">
        <v>376</v>
      </c>
      <c r="I1310" s="3" t="str">
        <f>_xlfn.XLOOKUP(Tbl_BalanceHistory[[#This Row],[AgyCode]],Tbl_Agencies[Agy Code],Tbl_Agencies[Agy Sort])</f>
        <v>082000</v>
      </c>
      <c r="J1310" s="2" t="str">
        <f>Tbl_BalanceHistory[[#This Row],[AgyCode]]&amp;": "&amp;Tbl_BalanceHistory[[#This Row],[Agency Name]]</f>
        <v>201: Department of Education, Central Office Operations</v>
      </c>
      <c r="K1310" s="1">
        <v>2017</v>
      </c>
      <c r="L1310" s="3">
        <v>186</v>
      </c>
      <c r="M1310" s="3" t="s">
        <v>386</v>
      </c>
      <c r="N1310" s="2" t="str">
        <f>Tbl_BalanceHistory[[#This Row],[ProgramCode]]&amp;": "&amp;Tbl_BalanceHistory[[#This Row],[Program Name]]</f>
        <v>186: Technology Assistance Services</v>
      </c>
      <c r="O1310" s="3" t="s">
        <v>886</v>
      </c>
      <c r="P1310" s="1" t="str">
        <f>IF(Tbl_BalanceHistory[[#This Row],[FundCode]]="0100","GF",IF(Tbl_BalanceHistory[[#This Row],[FundCode]]="01000","GF","Hi Ed / OCR"))</f>
        <v>GF</v>
      </c>
      <c r="Q1310" s="5">
        <v>1629508</v>
      </c>
      <c r="R1310" s="5">
        <v>1629507.48</v>
      </c>
      <c r="S1310" s="5">
        <v>0</v>
      </c>
      <c r="T1310" s="5">
        <v>0</v>
      </c>
      <c r="U1310" s="3"/>
      <c r="V1310" s="5">
        <v>0</v>
      </c>
      <c r="W1310" s="5">
        <v>0</v>
      </c>
      <c r="X1310" s="5"/>
      <c r="Y1310" s="5"/>
      <c r="Z1310" s="5">
        <f>Tbl_BalanceHistory[[#This Row],[Discretionary Recommended - Pre 2022]]+Tbl_BalanceHistory[[#This Row],[Discretionary Balance Recommended: Policy]]+Tbl_BalanceHistory[[#This Row],[Discretionary Balance Recommended: Commitments]]</f>
        <v>0</v>
      </c>
      <c r="AA1310" s="5">
        <f>Tbl_BalanceHistory[[#This Row],[Discretionary Balance]]-Tbl_BalanceHistory[[#This Row],[Discretionary Reappropriation]]</f>
        <v>0</v>
      </c>
      <c r="AB1310" s="2"/>
      <c r="AC1310" s="2"/>
      <c r="AD1310" s="2"/>
      <c r="AE1310" s="2"/>
    </row>
    <row r="1311" spans="1:31" ht="45" x14ac:dyDescent="0.25">
      <c r="A1311" s="2" t="s">
        <v>10</v>
      </c>
      <c r="B1311" s="3">
        <v>7</v>
      </c>
      <c r="C1311" s="3">
        <v>201</v>
      </c>
      <c r="D1311" s="3" t="s">
        <v>376</v>
      </c>
      <c r="E1311" s="3" t="str">
        <f>_xlfn.XLOOKUP(Tbl_BalanceHistory[[#This Row],[RespAgy]],Tbl_Agencies[Agy Code],Tbl_Agencies[Agy Sort])</f>
        <v>082000</v>
      </c>
      <c r="F1311" s="2" t="str">
        <f>Tbl_BalanceHistory[[#This Row],[RespAgy]]&amp;": "&amp;Tbl_BalanceHistory[[#This Row],[RespAgency]]</f>
        <v>201: Department of Education, Central Office Operations</v>
      </c>
      <c r="G1311" s="3">
        <v>201</v>
      </c>
      <c r="H1311" s="3" t="s">
        <v>376</v>
      </c>
      <c r="I1311" s="3" t="str">
        <f>_xlfn.XLOOKUP(Tbl_BalanceHistory[[#This Row],[AgyCode]],Tbl_Agencies[Agy Code],Tbl_Agencies[Agy Sort])</f>
        <v>082000</v>
      </c>
      <c r="J1311" s="2" t="str">
        <f>Tbl_BalanceHistory[[#This Row],[AgyCode]]&amp;": "&amp;Tbl_BalanceHistory[[#This Row],[Agency Name]]</f>
        <v>201: Department of Education, Central Office Operations</v>
      </c>
      <c r="K1311" s="1">
        <v>2018</v>
      </c>
      <c r="L1311" s="3">
        <v>186</v>
      </c>
      <c r="M1311" s="3" t="s">
        <v>386</v>
      </c>
      <c r="N1311" s="2" t="str">
        <f>Tbl_BalanceHistory[[#This Row],[ProgramCode]]&amp;": "&amp;Tbl_BalanceHistory[[#This Row],[Program Name]]</f>
        <v>186: Technology Assistance Services</v>
      </c>
      <c r="O1311" s="3" t="s">
        <v>886</v>
      </c>
      <c r="P1311" s="1" t="str">
        <f>IF(Tbl_BalanceHistory[[#This Row],[FundCode]]="0100","GF",IF(Tbl_BalanceHistory[[#This Row],[FundCode]]="01000","GF","Hi Ed / OCR"))</f>
        <v>GF</v>
      </c>
      <c r="Q1311" s="5">
        <v>1512272</v>
      </c>
      <c r="R1311" s="5">
        <v>1512271.68</v>
      </c>
      <c r="S1311" s="5">
        <v>0</v>
      </c>
      <c r="T1311" s="5">
        <v>0</v>
      </c>
      <c r="U1311" s="3"/>
      <c r="V1311" s="5">
        <v>0</v>
      </c>
      <c r="W1311" s="5">
        <v>0</v>
      </c>
      <c r="X1311" s="5"/>
      <c r="Y1311" s="5"/>
      <c r="Z1311" s="5">
        <f>Tbl_BalanceHistory[[#This Row],[Discretionary Recommended - Pre 2022]]+Tbl_BalanceHistory[[#This Row],[Discretionary Balance Recommended: Policy]]+Tbl_BalanceHistory[[#This Row],[Discretionary Balance Recommended: Commitments]]</f>
        <v>0</v>
      </c>
      <c r="AA1311" s="5">
        <f>Tbl_BalanceHistory[[#This Row],[Discretionary Balance]]-Tbl_BalanceHistory[[#This Row],[Discretionary Reappropriation]]</f>
        <v>0</v>
      </c>
      <c r="AB1311" s="2"/>
      <c r="AC1311" s="2"/>
      <c r="AD1311" s="2"/>
      <c r="AE1311" s="2"/>
    </row>
    <row r="1312" spans="1:31" ht="45" x14ac:dyDescent="0.25">
      <c r="A1312" s="2" t="s">
        <v>10</v>
      </c>
      <c r="B1312" s="3">
        <v>7</v>
      </c>
      <c r="C1312" s="3">
        <v>201</v>
      </c>
      <c r="D1312" s="3" t="s">
        <v>376</v>
      </c>
      <c r="E1312" s="3" t="str">
        <f>_xlfn.XLOOKUP(Tbl_BalanceHistory[[#This Row],[RespAgy]],Tbl_Agencies[Agy Code],Tbl_Agencies[Agy Sort])</f>
        <v>082000</v>
      </c>
      <c r="F1312" s="2" t="str">
        <f>Tbl_BalanceHistory[[#This Row],[RespAgy]]&amp;": "&amp;Tbl_BalanceHistory[[#This Row],[RespAgency]]</f>
        <v>201: Department of Education, Central Office Operations</v>
      </c>
      <c r="G1312" s="3">
        <v>201</v>
      </c>
      <c r="H1312" s="3" t="s">
        <v>376</v>
      </c>
      <c r="I1312" s="3" t="str">
        <f>_xlfn.XLOOKUP(Tbl_BalanceHistory[[#This Row],[AgyCode]],Tbl_Agencies[Agy Code],Tbl_Agencies[Agy Sort])</f>
        <v>082000</v>
      </c>
      <c r="J1312" s="2" t="str">
        <f>Tbl_BalanceHistory[[#This Row],[AgyCode]]&amp;": "&amp;Tbl_BalanceHistory[[#This Row],[Agency Name]]</f>
        <v>201: Department of Education, Central Office Operations</v>
      </c>
      <c r="K1312" s="1">
        <v>2019</v>
      </c>
      <c r="L1312" s="3">
        <v>186</v>
      </c>
      <c r="M1312" s="3" t="s">
        <v>386</v>
      </c>
      <c r="N1312" s="2" t="str">
        <f>Tbl_BalanceHistory[[#This Row],[ProgramCode]]&amp;": "&amp;Tbl_BalanceHistory[[#This Row],[Program Name]]</f>
        <v>186: Technology Assistance Services</v>
      </c>
      <c r="O1312" s="3" t="s">
        <v>886</v>
      </c>
      <c r="P1312" s="1" t="str">
        <f>IF(Tbl_BalanceHistory[[#This Row],[FundCode]]="0100","GF",IF(Tbl_BalanceHistory[[#This Row],[FundCode]]="01000","GF","Hi Ed / OCR"))</f>
        <v>GF</v>
      </c>
      <c r="Q1312" s="5">
        <v>1758851</v>
      </c>
      <c r="R1312" s="5">
        <v>1758851</v>
      </c>
      <c r="S1312" s="5">
        <v>0</v>
      </c>
      <c r="T1312" s="5">
        <v>0</v>
      </c>
      <c r="U1312" s="3"/>
      <c r="V1312" s="5">
        <v>0</v>
      </c>
      <c r="W1312" s="5">
        <v>0</v>
      </c>
      <c r="X1312" s="5"/>
      <c r="Y1312" s="5"/>
      <c r="Z1312" s="5">
        <f>Tbl_BalanceHistory[[#This Row],[Discretionary Recommended - Pre 2022]]+Tbl_BalanceHistory[[#This Row],[Discretionary Balance Recommended: Policy]]+Tbl_BalanceHistory[[#This Row],[Discretionary Balance Recommended: Commitments]]</f>
        <v>0</v>
      </c>
      <c r="AA1312" s="5">
        <f>Tbl_BalanceHistory[[#This Row],[Discretionary Balance]]-Tbl_BalanceHistory[[#This Row],[Discretionary Reappropriation]]</f>
        <v>0</v>
      </c>
      <c r="AB1312" s="2"/>
      <c r="AC1312" s="2"/>
      <c r="AD1312" s="2"/>
      <c r="AE1312" s="2"/>
    </row>
    <row r="1313" spans="1:31" ht="45" x14ac:dyDescent="0.25">
      <c r="A1313" s="2" t="s">
        <v>10</v>
      </c>
      <c r="B1313" s="3">
        <v>7</v>
      </c>
      <c r="C1313" s="3">
        <v>201</v>
      </c>
      <c r="D1313" s="3" t="s">
        <v>376</v>
      </c>
      <c r="E1313" s="3" t="str">
        <f>_xlfn.XLOOKUP(Tbl_BalanceHistory[[#This Row],[RespAgy]],Tbl_Agencies[Agy Code],Tbl_Agencies[Agy Sort])</f>
        <v>082000</v>
      </c>
      <c r="F1313" s="2" t="str">
        <f>Tbl_BalanceHistory[[#This Row],[RespAgy]]&amp;": "&amp;Tbl_BalanceHistory[[#This Row],[RespAgency]]</f>
        <v>201: Department of Education, Central Office Operations</v>
      </c>
      <c r="G1313" s="3">
        <v>201</v>
      </c>
      <c r="H1313" s="3" t="s">
        <v>376</v>
      </c>
      <c r="I1313" s="3" t="str">
        <f>_xlfn.XLOOKUP(Tbl_BalanceHistory[[#This Row],[AgyCode]],Tbl_Agencies[Agy Code],Tbl_Agencies[Agy Sort])</f>
        <v>082000</v>
      </c>
      <c r="J1313" s="2" t="str">
        <f>Tbl_BalanceHistory[[#This Row],[AgyCode]]&amp;": "&amp;Tbl_BalanceHistory[[#This Row],[Agency Name]]</f>
        <v>201: Department of Education, Central Office Operations</v>
      </c>
      <c r="K1313" s="1">
        <v>2020</v>
      </c>
      <c r="L1313" s="3">
        <v>186</v>
      </c>
      <c r="M1313" s="3" t="s">
        <v>386</v>
      </c>
      <c r="N1313" s="2" t="str">
        <f>Tbl_BalanceHistory[[#This Row],[ProgramCode]]&amp;": "&amp;Tbl_BalanceHistory[[#This Row],[Program Name]]</f>
        <v>186: Technology Assistance Services</v>
      </c>
      <c r="O1313" s="3" t="s">
        <v>886</v>
      </c>
      <c r="P1313" s="1" t="str">
        <f>IF(Tbl_BalanceHistory[[#This Row],[FundCode]]="0100","GF",IF(Tbl_BalanceHistory[[#This Row],[FundCode]]="01000","GF","Hi Ed / OCR"))</f>
        <v>GF</v>
      </c>
      <c r="Q1313" s="5">
        <v>1993664.24</v>
      </c>
      <c r="R1313" s="5">
        <v>1891428.72</v>
      </c>
      <c r="S1313" s="5">
        <v>102235.52</v>
      </c>
      <c r="T1313" s="5">
        <v>0</v>
      </c>
      <c r="U1313" s="3"/>
      <c r="V1313" s="5">
        <v>102235.52</v>
      </c>
      <c r="W1313" s="5">
        <v>0</v>
      </c>
      <c r="X1313" s="5"/>
      <c r="Y1313" s="5"/>
      <c r="Z1313" s="5">
        <f>Tbl_BalanceHistory[[#This Row],[Discretionary Recommended - Pre 2022]]+Tbl_BalanceHistory[[#This Row],[Discretionary Balance Recommended: Policy]]+Tbl_BalanceHistory[[#This Row],[Discretionary Balance Recommended: Commitments]]</f>
        <v>0</v>
      </c>
      <c r="AA1313" s="5">
        <f>Tbl_BalanceHistory[[#This Row],[Discretionary Balance]]-Tbl_BalanceHistory[[#This Row],[Discretionary Reappropriation]]</f>
        <v>102235.52</v>
      </c>
      <c r="AB1313" s="2"/>
      <c r="AC1313" s="2"/>
      <c r="AD1313" s="2"/>
      <c r="AE1313" s="2"/>
    </row>
    <row r="1314" spans="1:31" ht="45" x14ac:dyDescent="0.25">
      <c r="A1314" s="2" t="s">
        <v>10</v>
      </c>
      <c r="B1314" s="3">
        <v>7</v>
      </c>
      <c r="C1314" s="3">
        <v>201</v>
      </c>
      <c r="D1314" s="3" t="s">
        <v>376</v>
      </c>
      <c r="E1314" s="3" t="str">
        <f>_xlfn.XLOOKUP(Tbl_BalanceHistory[[#This Row],[RespAgy]],Tbl_Agencies[Agy Code],Tbl_Agencies[Agy Sort])</f>
        <v>082000</v>
      </c>
      <c r="F1314" s="2" t="str">
        <f>Tbl_BalanceHistory[[#This Row],[RespAgy]]&amp;": "&amp;Tbl_BalanceHistory[[#This Row],[RespAgency]]</f>
        <v>201: Department of Education, Central Office Operations</v>
      </c>
      <c r="G1314" s="3">
        <v>201</v>
      </c>
      <c r="H1314" s="3" t="s">
        <v>376</v>
      </c>
      <c r="I1314" s="3" t="str">
        <f>_xlfn.XLOOKUP(Tbl_BalanceHistory[[#This Row],[AgyCode]],Tbl_Agencies[Agy Code],Tbl_Agencies[Agy Sort])</f>
        <v>082000</v>
      </c>
      <c r="J1314" s="2" t="str">
        <f>Tbl_BalanceHistory[[#This Row],[AgyCode]]&amp;": "&amp;Tbl_BalanceHistory[[#This Row],[Agency Name]]</f>
        <v>201: Department of Education, Central Office Operations</v>
      </c>
      <c r="K1314" s="1">
        <v>2021</v>
      </c>
      <c r="L1314" s="3">
        <v>186</v>
      </c>
      <c r="M1314" s="3" t="s">
        <v>386</v>
      </c>
      <c r="N1314" s="2" t="str">
        <f>Tbl_BalanceHistory[[#This Row],[ProgramCode]]&amp;": "&amp;Tbl_BalanceHistory[[#This Row],[Program Name]]</f>
        <v>186: Technology Assistance Services</v>
      </c>
      <c r="O1314" s="3" t="s">
        <v>886</v>
      </c>
      <c r="P1314" s="1" t="str">
        <f>IF(Tbl_BalanceHistory[[#This Row],[FundCode]]="0100","GF",IF(Tbl_BalanceHistory[[#This Row],[FundCode]]="01000","GF","Hi Ed / OCR"))</f>
        <v>GF</v>
      </c>
      <c r="Q1314" s="5">
        <v>6930133.8300000001</v>
      </c>
      <c r="R1314" s="5">
        <v>6843439.1900000004</v>
      </c>
      <c r="S1314" s="5">
        <v>86694.64</v>
      </c>
      <c r="T1314" s="5">
        <v>0</v>
      </c>
      <c r="U1314" s="3"/>
      <c r="V1314" s="5">
        <v>86694.64</v>
      </c>
      <c r="W1314" s="5">
        <v>0</v>
      </c>
      <c r="X1314" s="5"/>
      <c r="Y1314" s="5"/>
      <c r="Z1314" s="5">
        <f>Tbl_BalanceHistory[[#This Row],[Discretionary Recommended - Pre 2022]]+Tbl_BalanceHistory[[#This Row],[Discretionary Balance Recommended: Policy]]+Tbl_BalanceHistory[[#This Row],[Discretionary Balance Recommended: Commitments]]</f>
        <v>0</v>
      </c>
      <c r="AA1314" s="5">
        <f>Tbl_BalanceHistory[[#This Row],[Discretionary Balance]]-Tbl_BalanceHistory[[#This Row],[Discretionary Reappropriation]]</f>
        <v>86694.64</v>
      </c>
      <c r="AB1314" s="2"/>
      <c r="AC1314" s="2"/>
      <c r="AD1314" s="2"/>
      <c r="AE1314" s="2"/>
    </row>
    <row r="1315" spans="1:31" ht="45" x14ac:dyDescent="0.25">
      <c r="A1315" s="2" t="s">
        <v>10</v>
      </c>
      <c r="B1315" s="3">
        <v>7</v>
      </c>
      <c r="C1315" s="3">
        <v>201</v>
      </c>
      <c r="D1315" s="3" t="s">
        <v>376</v>
      </c>
      <c r="E1315" s="3" t="str">
        <f>_xlfn.XLOOKUP(Tbl_BalanceHistory[[#This Row],[RespAgy]],Tbl_Agencies[Agy Code],Tbl_Agencies[Agy Sort])</f>
        <v>082000</v>
      </c>
      <c r="F1315" s="2" t="str">
        <f>Tbl_BalanceHistory[[#This Row],[RespAgy]]&amp;": "&amp;Tbl_BalanceHistory[[#This Row],[RespAgency]]</f>
        <v>201: Department of Education, Central Office Operations</v>
      </c>
      <c r="G1315" s="3">
        <v>201</v>
      </c>
      <c r="H1315" s="3" t="s">
        <v>376</v>
      </c>
      <c r="I1315" s="3" t="str">
        <f>_xlfn.XLOOKUP(Tbl_BalanceHistory[[#This Row],[AgyCode]],Tbl_Agencies[Agy Code],Tbl_Agencies[Agy Sort])</f>
        <v>082000</v>
      </c>
      <c r="J1315" s="2" t="str">
        <f>Tbl_BalanceHistory[[#This Row],[AgyCode]]&amp;": "&amp;Tbl_BalanceHistory[[#This Row],[Agency Name]]</f>
        <v>201: Department of Education, Central Office Operations</v>
      </c>
      <c r="K1315" s="1">
        <v>2022</v>
      </c>
      <c r="L1315" s="3">
        <v>186</v>
      </c>
      <c r="M1315" s="3" t="s">
        <v>386</v>
      </c>
      <c r="N1315" s="2" t="str">
        <f>Tbl_BalanceHistory[[#This Row],[ProgramCode]]&amp;": "&amp;Tbl_BalanceHistory[[#This Row],[Program Name]]</f>
        <v>186: Technology Assistance Services</v>
      </c>
      <c r="O1315" s="3" t="s">
        <v>886</v>
      </c>
      <c r="P1315" s="1" t="str">
        <f>IF(Tbl_BalanceHistory[[#This Row],[FundCode]]="0100","GF",IF(Tbl_BalanceHistory[[#This Row],[FundCode]]="01000","GF","Hi Ed / OCR"))</f>
        <v>GF</v>
      </c>
      <c r="Q1315" s="5">
        <v>6043589</v>
      </c>
      <c r="R1315" s="5">
        <v>6035690.6399999997</v>
      </c>
      <c r="S1315" s="5">
        <v>7898.36</v>
      </c>
      <c r="T1315" s="5">
        <v>0</v>
      </c>
      <c r="U1315" s="3"/>
      <c r="V1315" s="5">
        <v>7898.36</v>
      </c>
      <c r="W1315" s="5"/>
      <c r="X1315" s="5">
        <v>0</v>
      </c>
      <c r="Y1315" s="5">
        <v>0</v>
      </c>
      <c r="Z1315" s="5">
        <f>Tbl_BalanceHistory[[#This Row],[Discretionary Recommended - Pre 2022]]+Tbl_BalanceHistory[[#This Row],[Discretionary Balance Recommended: Policy]]+Tbl_BalanceHistory[[#This Row],[Discretionary Balance Recommended: Commitments]]</f>
        <v>0</v>
      </c>
      <c r="AA1315" s="5">
        <f>Tbl_BalanceHistory[[#This Row],[Discretionary Balance]]-Tbl_BalanceHistory[[#This Row],[Discretionary Reappropriation]]</f>
        <v>7898.36</v>
      </c>
      <c r="AB1315" s="2"/>
      <c r="AC1315" s="2"/>
      <c r="AD1315" s="2"/>
      <c r="AE1315" s="2"/>
    </row>
    <row r="1316" spans="1:31" ht="45" x14ac:dyDescent="0.25">
      <c r="A1316" s="2" t="s">
        <v>10</v>
      </c>
      <c r="B1316" s="3">
        <v>7</v>
      </c>
      <c r="C1316" s="3">
        <v>201</v>
      </c>
      <c r="D1316" s="3" t="s">
        <v>376</v>
      </c>
      <c r="E1316" s="3" t="str">
        <f>_xlfn.XLOOKUP(Tbl_BalanceHistory[[#This Row],[RespAgy]],Tbl_Agencies[Agy Code],Tbl_Agencies[Agy Sort])</f>
        <v>082000</v>
      </c>
      <c r="F1316" s="2" t="str">
        <f>Tbl_BalanceHistory[[#This Row],[RespAgy]]&amp;": "&amp;Tbl_BalanceHistory[[#This Row],[RespAgency]]</f>
        <v>201: Department of Education, Central Office Operations</v>
      </c>
      <c r="G1316" s="3">
        <v>201</v>
      </c>
      <c r="H1316" s="3" t="s">
        <v>376</v>
      </c>
      <c r="I1316" s="3" t="str">
        <f>_xlfn.XLOOKUP(Tbl_BalanceHistory[[#This Row],[AgyCode]],Tbl_Agencies[Agy Code],Tbl_Agencies[Agy Sort])</f>
        <v>082000</v>
      </c>
      <c r="J1316" s="2" t="str">
        <f>Tbl_BalanceHistory[[#This Row],[AgyCode]]&amp;": "&amp;Tbl_BalanceHistory[[#This Row],[Agency Name]]</f>
        <v>201: Department of Education, Central Office Operations</v>
      </c>
      <c r="K1316" s="1">
        <v>2023</v>
      </c>
      <c r="L1316" s="3">
        <v>186</v>
      </c>
      <c r="M1316" s="3" t="s">
        <v>386</v>
      </c>
      <c r="N1316" s="2" t="str">
        <f>Tbl_BalanceHistory[[#This Row],[ProgramCode]]&amp;": "&amp;Tbl_BalanceHistory[[#This Row],[Program Name]]</f>
        <v>186: Technology Assistance Services</v>
      </c>
      <c r="O1316" s="3" t="s">
        <v>886</v>
      </c>
      <c r="P1316" s="1" t="str">
        <f>IF(Tbl_BalanceHistory[[#This Row],[FundCode]]="0100","GF",IF(Tbl_BalanceHistory[[#This Row],[FundCode]]="01000","GF","Hi Ed / OCR"))</f>
        <v>GF</v>
      </c>
      <c r="Q1316" s="5">
        <v>5929691</v>
      </c>
      <c r="R1316" s="5">
        <v>5911029.2400000002</v>
      </c>
      <c r="S1316" s="5">
        <v>18661.759999999998</v>
      </c>
      <c r="T1316" s="5">
        <v>0</v>
      </c>
      <c r="U1316" s="3"/>
      <c r="V1316" s="5">
        <v>18661.759999999998</v>
      </c>
      <c r="W1316" s="5">
        <v>0</v>
      </c>
      <c r="X1316" s="5">
        <v>0</v>
      </c>
      <c r="Y1316" s="5">
        <v>0</v>
      </c>
      <c r="Z1316" s="5">
        <v>0</v>
      </c>
      <c r="AA1316" s="5">
        <v>18661.759999999998</v>
      </c>
      <c r="AB1316" s="2"/>
      <c r="AC1316" s="2"/>
      <c r="AD1316" s="2"/>
      <c r="AE1316" s="2"/>
    </row>
    <row r="1317" spans="1:31" ht="45" x14ac:dyDescent="0.25">
      <c r="A1317" s="2" t="s">
        <v>10</v>
      </c>
      <c r="B1317" s="3">
        <v>7</v>
      </c>
      <c r="C1317" s="3">
        <v>201</v>
      </c>
      <c r="D1317" s="3" t="s">
        <v>376</v>
      </c>
      <c r="E1317" s="3" t="str">
        <f>_xlfn.XLOOKUP(Tbl_BalanceHistory[[#This Row],[RespAgy]],Tbl_Agencies[Agy Code],Tbl_Agencies[Agy Sort])</f>
        <v>082000</v>
      </c>
      <c r="F1317" s="2" t="str">
        <f>Tbl_BalanceHistory[[#This Row],[RespAgy]]&amp;": "&amp;Tbl_BalanceHistory[[#This Row],[RespAgency]]</f>
        <v>201: Department of Education, Central Office Operations</v>
      </c>
      <c r="G1317" s="3">
        <v>201</v>
      </c>
      <c r="H1317" s="3" t="s">
        <v>376</v>
      </c>
      <c r="I1317" s="3" t="str">
        <f>_xlfn.XLOOKUP(Tbl_BalanceHistory[[#This Row],[AgyCode]],Tbl_Agencies[Agy Code],Tbl_Agencies[Agy Sort])</f>
        <v>082000</v>
      </c>
      <c r="J1317" s="2" t="str">
        <f>Tbl_BalanceHistory[[#This Row],[AgyCode]]&amp;": "&amp;Tbl_BalanceHistory[[#This Row],[Agency Name]]</f>
        <v>201: Department of Education, Central Office Operations</v>
      </c>
      <c r="K1317" s="1">
        <v>2024</v>
      </c>
      <c r="L1317" s="3">
        <v>186</v>
      </c>
      <c r="M1317" s="3" t="s">
        <v>386</v>
      </c>
      <c r="N1317" s="2" t="str">
        <f>Tbl_BalanceHistory[[#This Row],[ProgramCode]]&amp;": "&amp;Tbl_BalanceHistory[[#This Row],[Program Name]]</f>
        <v>186: Technology Assistance Services</v>
      </c>
      <c r="O1317" s="3" t="s">
        <v>886</v>
      </c>
      <c r="P1317" s="1" t="str">
        <f>IF(Tbl_BalanceHistory[[#This Row],[FundCode]]="0100","GF",IF(Tbl_BalanceHistory[[#This Row],[FundCode]]="01000","GF","Hi Ed / OCR"))</f>
        <v>GF</v>
      </c>
      <c r="Q1317" s="5">
        <v>5868780.7599999998</v>
      </c>
      <c r="R1317" s="5">
        <v>5847756.7999999998</v>
      </c>
      <c r="S1317" s="5">
        <v>21023.96</v>
      </c>
      <c r="T1317" s="5">
        <v>0</v>
      </c>
      <c r="U1317" s="3"/>
      <c r="V1317" s="5">
        <v>21023.96</v>
      </c>
      <c r="W1317" s="5">
        <v>0</v>
      </c>
      <c r="X1317" s="5">
        <v>0</v>
      </c>
      <c r="Y1317" s="5">
        <v>0</v>
      </c>
      <c r="Z1317" s="5">
        <v>0</v>
      </c>
      <c r="AA1317" s="5">
        <v>21023.96</v>
      </c>
      <c r="AB1317" s="2"/>
      <c r="AC1317" s="2"/>
      <c r="AD1317" s="2"/>
      <c r="AE1317" s="2"/>
    </row>
    <row r="1318" spans="1:31" ht="60" x14ac:dyDescent="0.25">
      <c r="A1318" s="2" t="s">
        <v>10</v>
      </c>
      <c r="B1318" s="3">
        <v>7</v>
      </c>
      <c r="C1318" s="3">
        <v>201</v>
      </c>
      <c r="D1318" s="3" t="s">
        <v>376</v>
      </c>
      <c r="E1318" s="3" t="str">
        <f>_xlfn.XLOOKUP(Tbl_BalanceHistory[[#This Row],[RespAgy]],Tbl_Agencies[Agy Code],Tbl_Agencies[Agy Sort])</f>
        <v>082000</v>
      </c>
      <c r="F1318" s="2" t="str">
        <f>Tbl_BalanceHistory[[#This Row],[RespAgy]]&amp;": "&amp;Tbl_BalanceHistory[[#This Row],[RespAgency]]</f>
        <v>201: Department of Education, Central Office Operations</v>
      </c>
      <c r="G1318" s="3">
        <v>201</v>
      </c>
      <c r="H1318" s="3" t="s">
        <v>376</v>
      </c>
      <c r="I1318" s="3" t="str">
        <f>_xlfn.XLOOKUP(Tbl_BalanceHistory[[#This Row],[AgyCode]],Tbl_Agencies[Agy Code],Tbl_Agencies[Agy Sort])</f>
        <v>082000</v>
      </c>
      <c r="J1318" s="2" t="str">
        <f>Tbl_BalanceHistory[[#This Row],[AgyCode]]&amp;": "&amp;Tbl_BalanceHistory[[#This Row],[Agency Name]]</f>
        <v>201: Department of Education, Central Office Operations</v>
      </c>
      <c r="K1318" s="1">
        <v>2014</v>
      </c>
      <c r="L1318" s="3">
        <v>199</v>
      </c>
      <c r="M1318" s="3" t="s">
        <v>62</v>
      </c>
      <c r="N1318" s="2" t="str">
        <f>Tbl_BalanceHistory[[#This Row],[ProgramCode]]&amp;": "&amp;Tbl_BalanceHistory[[#This Row],[Program Name]]</f>
        <v>199: Administrative and Support Services</v>
      </c>
      <c r="O1318" s="3" t="s">
        <v>1730</v>
      </c>
      <c r="P1318" s="1" t="str">
        <f>IF(Tbl_BalanceHistory[[#This Row],[FundCode]]="0100","GF",IF(Tbl_BalanceHistory[[#This Row],[FundCode]]="01000","GF","Hi Ed / OCR"))</f>
        <v>GF</v>
      </c>
      <c r="Q1318" s="5">
        <v>14362882</v>
      </c>
      <c r="R1318" s="5">
        <v>13458208.029999999</v>
      </c>
      <c r="S1318" s="5">
        <v>904673</v>
      </c>
      <c r="T1318" s="5">
        <v>0</v>
      </c>
      <c r="U1318" s="3"/>
      <c r="V1318" s="5">
        <v>904673</v>
      </c>
      <c r="W1318" s="5">
        <v>715969</v>
      </c>
      <c r="X1318" s="5"/>
      <c r="Y1318" s="5"/>
      <c r="Z1318" s="5">
        <f>Tbl_BalanceHistory[[#This Row],[Discretionary Recommended - Pre 2022]]+Tbl_BalanceHistory[[#This Row],[Discretionary Balance Recommended: Policy]]+Tbl_BalanceHistory[[#This Row],[Discretionary Balance Recommended: Commitments]]</f>
        <v>715969</v>
      </c>
      <c r="AA1318" s="5">
        <f>Tbl_BalanceHistory[[#This Row],[Discretionary Balance]]-Tbl_BalanceHistory[[#This Row],[Discretionary Reappropriation]]</f>
        <v>188704</v>
      </c>
      <c r="AB1318" s="2" t="s">
        <v>1908</v>
      </c>
      <c r="AC1318" s="2"/>
      <c r="AD1318" s="2"/>
      <c r="AE1318" s="2"/>
    </row>
    <row r="1319" spans="1:31" ht="75" x14ac:dyDescent="0.25">
      <c r="A1319" s="2" t="s">
        <v>10</v>
      </c>
      <c r="B1319" s="3">
        <v>7</v>
      </c>
      <c r="C1319" s="3">
        <v>201</v>
      </c>
      <c r="D1319" s="3" t="s">
        <v>376</v>
      </c>
      <c r="E1319" s="3" t="str">
        <f>_xlfn.XLOOKUP(Tbl_BalanceHistory[[#This Row],[RespAgy]],Tbl_Agencies[Agy Code],Tbl_Agencies[Agy Sort])</f>
        <v>082000</v>
      </c>
      <c r="F1319" s="2" t="str">
        <f>Tbl_BalanceHistory[[#This Row],[RespAgy]]&amp;": "&amp;Tbl_BalanceHistory[[#This Row],[RespAgency]]</f>
        <v>201: Department of Education, Central Office Operations</v>
      </c>
      <c r="G1319" s="3">
        <v>201</v>
      </c>
      <c r="H1319" s="3" t="s">
        <v>376</v>
      </c>
      <c r="I1319" s="3" t="str">
        <f>_xlfn.XLOOKUP(Tbl_BalanceHistory[[#This Row],[AgyCode]],Tbl_Agencies[Agy Code],Tbl_Agencies[Agy Sort])</f>
        <v>082000</v>
      </c>
      <c r="J1319" s="2" t="str">
        <f>Tbl_BalanceHistory[[#This Row],[AgyCode]]&amp;": "&amp;Tbl_BalanceHistory[[#This Row],[Agency Name]]</f>
        <v>201: Department of Education, Central Office Operations</v>
      </c>
      <c r="K1319" s="1">
        <v>2015</v>
      </c>
      <c r="L1319" s="3">
        <v>199</v>
      </c>
      <c r="M1319" s="3" t="s">
        <v>62</v>
      </c>
      <c r="N1319" s="2" t="str">
        <f>Tbl_BalanceHistory[[#This Row],[ProgramCode]]&amp;": "&amp;Tbl_BalanceHistory[[#This Row],[Program Name]]</f>
        <v>199: Administrative and Support Services</v>
      </c>
      <c r="O1319" s="3" t="s">
        <v>1730</v>
      </c>
      <c r="P1319" s="1" t="str">
        <f>IF(Tbl_BalanceHistory[[#This Row],[FundCode]]="0100","GF",IF(Tbl_BalanceHistory[[#This Row],[FundCode]]="01000","GF","Hi Ed / OCR"))</f>
        <v>GF</v>
      </c>
      <c r="Q1319" s="5">
        <v>14583400</v>
      </c>
      <c r="R1319" s="5">
        <v>13832024</v>
      </c>
      <c r="S1319" s="5">
        <v>751375</v>
      </c>
      <c r="T1319" s="5">
        <v>0</v>
      </c>
      <c r="U1319" s="3"/>
      <c r="V1319" s="5">
        <v>751375</v>
      </c>
      <c r="W1319" s="5">
        <v>751375</v>
      </c>
      <c r="X1319" s="5"/>
      <c r="Y1319" s="5"/>
      <c r="Z1319" s="5">
        <f>Tbl_BalanceHistory[[#This Row],[Discretionary Recommended - Pre 2022]]+Tbl_BalanceHistory[[#This Row],[Discretionary Balance Recommended: Policy]]+Tbl_BalanceHistory[[#This Row],[Discretionary Balance Recommended: Commitments]]</f>
        <v>751375</v>
      </c>
      <c r="AA1319" s="5">
        <f>Tbl_BalanceHistory[[#This Row],[Discretionary Balance]]-Tbl_BalanceHistory[[#This Row],[Discretionary Reappropriation]]</f>
        <v>0</v>
      </c>
      <c r="AB1319" s="2" t="s">
        <v>1909</v>
      </c>
      <c r="AC1319" s="2"/>
      <c r="AD1319" s="2"/>
      <c r="AE1319" s="2"/>
    </row>
    <row r="1320" spans="1:31" ht="45" x14ac:dyDescent="0.25">
      <c r="A1320" s="2" t="s">
        <v>10</v>
      </c>
      <c r="B1320" s="3">
        <v>7</v>
      </c>
      <c r="C1320" s="3">
        <v>201</v>
      </c>
      <c r="D1320" s="3" t="s">
        <v>376</v>
      </c>
      <c r="E1320" s="3" t="str">
        <f>_xlfn.XLOOKUP(Tbl_BalanceHistory[[#This Row],[RespAgy]],Tbl_Agencies[Agy Code],Tbl_Agencies[Agy Sort])</f>
        <v>082000</v>
      </c>
      <c r="F1320" s="2" t="str">
        <f>Tbl_BalanceHistory[[#This Row],[RespAgy]]&amp;": "&amp;Tbl_BalanceHistory[[#This Row],[RespAgency]]</f>
        <v>201: Department of Education, Central Office Operations</v>
      </c>
      <c r="G1320" s="3">
        <v>201</v>
      </c>
      <c r="H1320" s="3" t="s">
        <v>376</v>
      </c>
      <c r="I1320" s="3" t="str">
        <f>_xlfn.XLOOKUP(Tbl_BalanceHistory[[#This Row],[AgyCode]],Tbl_Agencies[Agy Code],Tbl_Agencies[Agy Sort])</f>
        <v>082000</v>
      </c>
      <c r="J1320" s="2" t="str">
        <f>Tbl_BalanceHistory[[#This Row],[AgyCode]]&amp;": "&amp;Tbl_BalanceHistory[[#This Row],[Agency Name]]</f>
        <v>201: Department of Education, Central Office Operations</v>
      </c>
      <c r="K1320" s="1">
        <v>2016</v>
      </c>
      <c r="L1320" s="3">
        <v>199</v>
      </c>
      <c r="M1320" s="3" t="s">
        <v>62</v>
      </c>
      <c r="N1320" s="2" t="str">
        <f>Tbl_BalanceHistory[[#This Row],[ProgramCode]]&amp;": "&amp;Tbl_BalanceHistory[[#This Row],[Program Name]]</f>
        <v>199: Administrative and Support Services</v>
      </c>
      <c r="O1320" s="3" t="s">
        <v>1730</v>
      </c>
      <c r="P1320" s="1" t="str">
        <f>IF(Tbl_BalanceHistory[[#This Row],[FundCode]]="0100","GF",IF(Tbl_BalanceHistory[[#This Row],[FundCode]]="01000","GF","Hi Ed / OCR"))</f>
        <v>GF</v>
      </c>
      <c r="Q1320" s="5">
        <v>15678687</v>
      </c>
      <c r="R1320" s="5">
        <v>14986291.26</v>
      </c>
      <c r="S1320" s="5">
        <v>692395</v>
      </c>
      <c r="T1320" s="5">
        <v>0</v>
      </c>
      <c r="U1320" s="3"/>
      <c r="V1320" s="5">
        <v>692395</v>
      </c>
      <c r="W1320" s="5">
        <v>0</v>
      </c>
      <c r="X1320" s="5"/>
      <c r="Y1320" s="5"/>
      <c r="Z1320" s="5">
        <f>Tbl_BalanceHistory[[#This Row],[Discretionary Recommended - Pre 2022]]+Tbl_BalanceHistory[[#This Row],[Discretionary Balance Recommended: Policy]]+Tbl_BalanceHistory[[#This Row],[Discretionary Balance Recommended: Commitments]]</f>
        <v>0</v>
      </c>
      <c r="AA1320" s="5">
        <f>Tbl_BalanceHistory[[#This Row],[Discretionary Balance]]-Tbl_BalanceHistory[[#This Row],[Discretionary Reappropriation]]</f>
        <v>692395</v>
      </c>
      <c r="AB1320" s="2"/>
      <c r="AC1320" s="2"/>
      <c r="AD1320" s="2"/>
      <c r="AE1320" s="2"/>
    </row>
    <row r="1321" spans="1:31" ht="45" x14ac:dyDescent="0.25">
      <c r="A1321" s="2" t="s">
        <v>10</v>
      </c>
      <c r="B1321" s="3">
        <v>7</v>
      </c>
      <c r="C1321" s="3">
        <v>201</v>
      </c>
      <c r="D1321" s="3" t="s">
        <v>376</v>
      </c>
      <c r="E1321" s="3" t="str">
        <f>_xlfn.XLOOKUP(Tbl_BalanceHistory[[#This Row],[RespAgy]],Tbl_Agencies[Agy Code],Tbl_Agencies[Agy Sort])</f>
        <v>082000</v>
      </c>
      <c r="F1321" s="2" t="str">
        <f>Tbl_BalanceHistory[[#This Row],[RespAgy]]&amp;": "&amp;Tbl_BalanceHistory[[#This Row],[RespAgency]]</f>
        <v>201: Department of Education, Central Office Operations</v>
      </c>
      <c r="G1321" s="3">
        <v>201</v>
      </c>
      <c r="H1321" s="3" t="s">
        <v>376</v>
      </c>
      <c r="I1321" s="3" t="str">
        <f>_xlfn.XLOOKUP(Tbl_BalanceHistory[[#This Row],[AgyCode]],Tbl_Agencies[Agy Code],Tbl_Agencies[Agy Sort])</f>
        <v>082000</v>
      </c>
      <c r="J1321" s="2" t="str">
        <f>Tbl_BalanceHistory[[#This Row],[AgyCode]]&amp;": "&amp;Tbl_BalanceHistory[[#This Row],[Agency Name]]</f>
        <v>201: Department of Education, Central Office Operations</v>
      </c>
      <c r="K1321" s="1">
        <v>2017</v>
      </c>
      <c r="L1321" s="3">
        <v>199</v>
      </c>
      <c r="M1321" s="3" t="s">
        <v>62</v>
      </c>
      <c r="N1321" s="2" t="str">
        <f>Tbl_BalanceHistory[[#This Row],[ProgramCode]]&amp;": "&amp;Tbl_BalanceHistory[[#This Row],[Program Name]]</f>
        <v>199: Administrative and Support Services</v>
      </c>
      <c r="O1321" s="3" t="s">
        <v>886</v>
      </c>
      <c r="P1321" s="1" t="str">
        <f>IF(Tbl_BalanceHistory[[#This Row],[FundCode]]="0100","GF",IF(Tbl_BalanceHistory[[#This Row],[FundCode]]="01000","GF","Hi Ed / OCR"))</f>
        <v>GF</v>
      </c>
      <c r="Q1321" s="5">
        <v>17812430</v>
      </c>
      <c r="R1321" s="5">
        <v>17812429.870000001</v>
      </c>
      <c r="S1321" s="5">
        <v>0</v>
      </c>
      <c r="T1321" s="5">
        <v>0</v>
      </c>
      <c r="U1321" s="3"/>
      <c r="V1321" s="5">
        <v>0</v>
      </c>
      <c r="W1321" s="5">
        <v>0</v>
      </c>
      <c r="X1321" s="5"/>
      <c r="Y1321" s="5"/>
      <c r="Z1321" s="5">
        <f>Tbl_BalanceHistory[[#This Row],[Discretionary Recommended - Pre 2022]]+Tbl_BalanceHistory[[#This Row],[Discretionary Balance Recommended: Policy]]+Tbl_BalanceHistory[[#This Row],[Discretionary Balance Recommended: Commitments]]</f>
        <v>0</v>
      </c>
      <c r="AA1321" s="5">
        <f>Tbl_BalanceHistory[[#This Row],[Discretionary Balance]]-Tbl_BalanceHistory[[#This Row],[Discretionary Reappropriation]]</f>
        <v>0</v>
      </c>
      <c r="AB1321" s="2"/>
      <c r="AC1321" s="2"/>
      <c r="AD1321" s="2"/>
      <c r="AE1321" s="2"/>
    </row>
    <row r="1322" spans="1:31" ht="45" x14ac:dyDescent="0.25">
      <c r="A1322" s="2" t="s">
        <v>10</v>
      </c>
      <c r="B1322" s="3">
        <v>7</v>
      </c>
      <c r="C1322" s="3">
        <v>201</v>
      </c>
      <c r="D1322" s="3" t="s">
        <v>376</v>
      </c>
      <c r="E1322" s="3" t="str">
        <f>_xlfn.XLOOKUP(Tbl_BalanceHistory[[#This Row],[RespAgy]],Tbl_Agencies[Agy Code],Tbl_Agencies[Agy Sort])</f>
        <v>082000</v>
      </c>
      <c r="F1322" s="2" t="str">
        <f>Tbl_BalanceHistory[[#This Row],[RespAgy]]&amp;": "&amp;Tbl_BalanceHistory[[#This Row],[RespAgency]]</f>
        <v>201: Department of Education, Central Office Operations</v>
      </c>
      <c r="G1322" s="3">
        <v>201</v>
      </c>
      <c r="H1322" s="3" t="s">
        <v>376</v>
      </c>
      <c r="I1322" s="3" t="str">
        <f>_xlfn.XLOOKUP(Tbl_BalanceHistory[[#This Row],[AgyCode]],Tbl_Agencies[Agy Code],Tbl_Agencies[Agy Sort])</f>
        <v>082000</v>
      </c>
      <c r="J1322" s="2" t="str">
        <f>Tbl_BalanceHistory[[#This Row],[AgyCode]]&amp;": "&amp;Tbl_BalanceHistory[[#This Row],[Agency Name]]</f>
        <v>201: Department of Education, Central Office Operations</v>
      </c>
      <c r="K1322" s="1">
        <v>2018</v>
      </c>
      <c r="L1322" s="3">
        <v>199</v>
      </c>
      <c r="M1322" s="3" t="s">
        <v>62</v>
      </c>
      <c r="N1322" s="2" t="str">
        <f>Tbl_BalanceHistory[[#This Row],[ProgramCode]]&amp;": "&amp;Tbl_BalanceHistory[[#This Row],[Program Name]]</f>
        <v>199: Administrative and Support Services</v>
      </c>
      <c r="O1322" s="3" t="s">
        <v>886</v>
      </c>
      <c r="P1322" s="1" t="str">
        <f>IF(Tbl_BalanceHistory[[#This Row],[FundCode]]="0100","GF",IF(Tbl_BalanceHistory[[#This Row],[FundCode]]="01000","GF","Hi Ed / OCR"))</f>
        <v>GF</v>
      </c>
      <c r="Q1322" s="5">
        <v>17980704</v>
      </c>
      <c r="R1322" s="5">
        <v>17980702.600000001</v>
      </c>
      <c r="S1322" s="5">
        <v>1</v>
      </c>
      <c r="T1322" s="5">
        <v>0</v>
      </c>
      <c r="U1322" s="3"/>
      <c r="V1322" s="5">
        <v>1</v>
      </c>
      <c r="W1322" s="5">
        <v>0</v>
      </c>
      <c r="X1322" s="5"/>
      <c r="Y1322" s="5"/>
      <c r="Z1322" s="5">
        <f>Tbl_BalanceHistory[[#This Row],[Discretionary Recommended - Pre 2022]]+Tbl_BalanceHistory[[#This Row],[Discretionary Balance Recommended: Policy]]+Tbl_BalanceHistory[[#This Row],[Discretionary Balance Recommended: Commitments]]</f>
        <v>0</v>
      </c>
      <c r="AA1322" s="5">
        <f>Tbl_BalanceHistory[[#This Row],[Discretionary Balance]]-Tbl_BalanceHistory[[#This Row],[Discretionary Reappropriation]]</f>
        <v>1</v>
      </c>
      <c r="AB1322" s="2"/>
      <c r="AC1322" s="2"/>
      <c r="AD1322" s="2"/>
      <c r="AE1322" s="2"/>
    </row>
    <row r="1323" spans="1:31" ht="45" x14ac:dyDescent="0.25">
      <c r="A1323" s="2" t="s">
        <v>10</v>
      </c>
      <c r="B1323" s="3">
        <v>7</v>
      </c>
      <c r="C1323" s="3">
        <v>201</v>
      </c>
      <c r="D1323" s="3" t="s">
        <v>376</v>
      </c>
      <c r="E1323" s="3" t="str">
        <f>_xlfn.XLOOKUP(Tbl_BalanceHistory[[#This Row],[RespAgy]],Tbl_Agencies[Agy Code],Tbl_Agencies[Agy Sort])</f>
        <v>082000</v>
      </c>
      <c r="F1323" s="2" t="str">
        <f>Tbl_BalanceHistory[[#This Row],[RespAgy]]&amp;": "&amp;Tbl_BalanceHistory[[#This Row],[RespAgency]]</f>
        <v>201: Department of Education, Central Office Operations</v>
      </c>
      <c r="G1323" s="3">
        <v>201</v>
      </c>
      <c r="H1323" s="3" t="s">
        <v>376</v>
      </c>
      <c r="I1323" s="3" t="str">
        <f>_xlfn.XLOOKUP(Tbl_BalanceHistory[[#This Row],[AgyCode]],Tbl_Agencies[Agy Code],Tbl_Agencies[Agy Sort])</f>
        <v>082000</v>
      </c>
      <c r="J1323" s="2" t="str">
        <f>Tbl_BalanceHistory[[#This Row],[AgyCode]]&amp;": "&amp;Tbl_BalanceHistory[[#This Row],[Agency Name]]</f>
        <v>201: Department of Education, Central Office Operations</v>
      </c>
      <c r="K1323" s="1">
        <v>2019</v>
      </c>
      <c r="L1323" s="3">
        <v>199</v>
      </c>
      <c r="M1323" s="3" t="s">
        <v>62</v>
      </c>
      <c r="N1323" s="2" t="str">
        <f>Tbl_BalanceHistory[[#This Row],[ProgramCode]]&amp;": "&amp;Tbl_BalanceHistory[[#This Row],[Program Name]]</f>
        <v>199: Administrative and Support Services</v>
      </c>
      <c r="O1323" s="3" t="s">
        <v>886</v>
      </c>
      <c r="P1323" s="1" t="str">
        <f>IF(Tbl_BalanceHistory[[#This Row],[FundCode]]="0100","GF",IF(Tbl_BalanceHistory[[#This Row],[FundCode]]="01000","GF","Hi Ed / OCR"))</f>
        <v>GF</v>
      </c>
      <c r="Q1323" s="5">
        <v>19720897</v>
      </c>
      <c r="R1323" s="5">
        <v>19720897</v>
      </c>
      <c r="S1323" s="5">
        <v>0</v>
      </c>
      <c r="T1323" s="5">
        <v>0</v>
      </c>
      <c r="U1323" s="3"/>
      <c r="V1323" s="5">
        <v>0</v>
      </c>
      <c r="W1323" s="5">
        <v>0</v>
      </c>
      <c r="X1323" s="5"/>
      <c r="Y1323" s="5"/>
      <c r="Z1323" s="5">
        <f>Tbl_BalanceHistory[[#This Row],[Discretionary Recommended - Pre 2022]]+Tbl_BalanceHistory[[#This Row],[Discretionary Balance Recommended: Policy]]+Tbl_BalanceHistory[[#This Row],[Discretionary Balance Recommended: Commitments]]</f>
        <v>0</v>
      </c>
      <c r="AA1323" s="5">
        <f>Tbl_BalanceHistory[[#This Row],[Discretionary Balance]]-Tbl_BalanceHistory[[#This Row],[Discretionary Reappropriation]]</f>
        <v>0</v>
      </c>
      <c r="AB1323" s="2"/>
      <c r="AC1323" s="2"/>
      <c r="AD1323" s="2"/>
      <c r="AE1323" s="2"/>
    </row>
    <row r="1324" spans="1:31" ht="45" x14ac:dyDescent="0.25">
      <c r="A1324" s="2" t="s">
        <v>10</v>
      </c>
      <c r="B1324" s="3">
        <v>7</v>
      </c>
      <c r="C1324" s="3">
        <v>201</v>
      </c>
      <c r="D1324" s="3" t="s">
        <v>376</v>
      </c>
      <c r="E1324" s="3" t="str">
        <f>_xlfn.XLOOKUP(Tbl_BalanceHistory[[#This Row],[RespAgy]],Tbl_Agencies[Agy Code],Tbl_Agencies[Agy Sort])</f>
        <v>082000</v>
      </c>
      <c r="F1324" s="2" t="str">
        <f>Tbl_BalanceHistory[[#This Row],[RespAgy]]&amp;": "&amp;Tbl_BalanceHistory[[#This Row],[RespAgency]]</f>
        <v>201: Department of Education, Central Office Operations</v>
      </c>
      <c r="G1324" s="3">
        <v>201</v>
      </c>
      <c r="H1324" s="3" t="s">
        <v>376</v>
      </c>
      <c r="I1324" s="3" t="str">
        <f>_xlfn.XLOOKUP(Tbl_BalanceHistory[[#This Row],[AgyCode]],Tbl_Agencies[Agy Code],Tbl_Agencies[Agy Sort])</f>
        <v>082000</v>
      </c>
      <c r="J1324" s="2" t="str">
        <f>Tbl_BalanceHistory[[#This Row],[AgyCode]]&amp;": "&amp;Tbl_BalanceHistory[[#This Row],[Agency Name]]</f>
        <v>201: Department of Education, Central Office Operations</v>
      </c>
      <c r="K1324" s="1">
        <v>2020</v>
      </c>
      <c r="L1324" s="3">
        <v>199</v>
      </c>
      <c r="M1324" s="3" t="s">
        <v>62</v>
      </c>
      <c r="N1324" s="2" t="str">
        <f>Tbl_BalanceHistory[[#This Row],[ProgramCode]]&amp;": "&amp;Tbl_BalanceHistory[[#This Row],[Program Name]]</f>
        <v>199: Administrative and Support Services</v>
      </c>
      <c r="O1324" s="3" t="s">
        <v>886</v>
      </c>
      <c r="P1324" s="1" t="str">
        <f>IF(Tbl_BalanceHistory[[#This Row],[FundCode]]="0100","GF",IF(Tbl_BalanceHistory[[#This Row],[FundCode]]="01000","GF","Hi Ed / OCR"))</f>
        <v>GF</v>
      </c>
      <c r="Q1324" s="5">
        <v>19509202.59</v>
      </c>
      <c r="R1324" s="5">
        <v>19509198.449999999</v>
      </c>
      <c r="S1324" s="5">
        <v>4.1399999999999997</v>
      </c>
      <c r="T1324" s="5">
        <v>0</v>
      </c>
      <c r="U1324" s="3"/>
      <c r="V1324" s="5">
        <v>4.1399999999999997</v>
      </c>
      <c r="W1324" s="5">
        <v>0</v>
      </c>
      <c r="X1324" s="5"/>
      <c r="Y1324" s="5"/>
      <c r="Z1324" s="5">
        <f>Tbl_BalanceHistory[[#This Row],[Discretionary Recommended - Pre 2022]]+Tbl_BalanceHistory[[#This Row],[Discretionary Balance Recommended: Policy]]+Tbl_BalanceHistory[[#This Row],[Discretionary Balance Recommended: Commitments]]</f>
        <v>0</v>
      </c>
      <c r="AA1324" s="5">
        <f>Tbl_BalanceHistory[[#This Row],[Discretionary Balance]]-Tbl_BalanceHistory[[#This Row],[Discretionary Reappropriation]]</f>
        <v>4.1399999999999997</v>
      </c>
      <c r="AB1324" s="2"/>
      <c r="AC1324" s="2"/>
      <c r="AD1324" s="2"/>
      <c r="AE1324" s="2"/>
    </row>
    <row r="1325" spans="1:31" ht="135" x14ac:dyDescent="0.25">
      <c r="A1325" s="2" t="s">
        <v>10</v>
      </c>
      <c r="B1325" s="3">
        <v>7</v>
      </c>
      <c r="C1325" s="3">
        <v>201</v>
      </c>
      <c r="D1325" s="3" t="s">
        <v>376</v>
      </c>
      <c r="E1325" s="3" t="str">
        <f>_xlfn.XLOOKUP(Tbl_BalanceHistory[[#This Row],[RespAgy]],Tbl_Agencies[Agy Code],Tbl_Agencies[Agy Sort])</f>
        <v>082000</v>
      </c>
      <c r="F1325" s="2" t="str">
        <f>Tbl_BalanceHistory[[#This Row],[RespAgy]]&amp;": "&amp;Tbl_BalanceHistory[[#This Row],[RespAgency]]</f>
        <v>201: Department of Education, Central Office Operations</v>
      </c>
      <c r="G1325" s="3">
        <v>201</v>
      </c>
      <c r="H1325" s="3" t="s">
        <v>376</v>
      </c>
      <c r="I1325" s="3" t="str">
        <f>_xlfn.XLOOKUP(Tbl_BalanceHistory[[#This Row],[AgyCode]],Tbl_Agencies[Agy Code],Tbl_Agencies[Agy Sort])</f>
        <v>082000</v>
      </c>
      <c r="J1325" s="2" t="str">
        <f>Tbl_BalanceHistory[[#This Row],[AgyCode]]&amp;": "&amp;Tbl_BalanceHistory[[#This Row],[Agency Name]]</f>
        <v>201: Department of Education, Central Office Operations</v>
      </c>
      <c r="K1325" s="1">
        <v>2021</v>
      </c>
      <c r="L1325" s="3">
        <v>199</v>
      </c>
      <c r="M1325" s="3" t="s">
        <v>62</v>
      </c>
      <c r="N1325" s="2" t="str">
        <f>Tbl_BalanceHistory[[#This Row],[ProgramCode]]&amp;": "&amp;Tbl_BalanceHistory[[#This Row],[Program Name]]</f>
        <v>199: Administrative and Support Services</v>
      </c>
      <c r="O1325" s="3" t="s">
        <v>886</v>
      </c>
      <c r="P1325" s="1" t="str">
        <f>IF(Tbl_BalanceHistory[[#This Row],[FundCode]]="0100","GF",IF(Tbl_BalanceHistory[[#This Row],[FundCode]]="01000","GF","Hi Ed / OCR"))</f>
        <v>GF</v>
      </c>
      <c r="Q1325" s="5">
        <v>22450810</v>
      </c>
      <c r="R1325" s="5">
        <v>20254393.41</v>
      </c>
      <c r="S1325" s="5">
        <v>2196416.59</v>
      </c>
      <c r="T1325" s="5">
        <v>0</v>
      </c>
      <c r="U1325" s="3"/>
      <c r="V1325" s="5">
        <v>2196416.59</v>
      </c>
      <c r="W1325" s="5">
        <v>2125000</v>
      </c>
      <c r="X1325" s="5"/>
      <c r="Y1325" s="5"/>
      <c r="Z1325" s="5">
        <f>Tbl_BalanceHistory[[#This Row],[Discretionary Recommended - Pre 2022]]+Tbl_BalanceHistory[[#This Row],[Discretionary Balance Recommended: Policy]]+Tbl_BalanceHistory[[#This Row],[Discretionary Balance Recommended: Commitments]]</f>
        <v>2125000</v>
      </c>
      <c r="AA1325" s="5">
        <f>Tbl_BalanceHistory[[#This Row],[Discretionary Balance]]-Tbl_BalanceHistory[[#This Row],[Discretionary Reappropriation]]</f>
        <v>71416.589999999851</v>
      </c>
      <c r="AB1325" s="2" t="s">
        <v>1910</v>
      </c>
      <c r="AC1325" s="2"/>
      <c r="AD1325" s="2"/>
      <c r="AE1325" s="2"/>
    </row>
    <row r="1326" spans="1:31" ht="285" x14ac:dyDescent="0.25">
      <c r="A1326" s="2" t="s">
        <v>10</v>
      </c>
      <c r="B1326" s="3">
        <v>7</v>
      </c>
      <c r="C1326" s="3">
        <v>201</v>
      </c>
      <c r="D1326" s="3" t="s">
        <v>376</v>
      </c>
      <c r="E1326" s="3" t="str">
        <f>_xlfn.XLOOKUP(Tbl_BalanceHistory[[#This Row],[RespAgy]],Tbl_Agencies[Agy Code],Tbl_Agencies[Agy Sort])</f>
        <v>082000</v>
      </c>
      <c r="F1326" s="2" t="str">
        <f>Tbl_BalanceHistory[[#This Row],[RespAgy]]&amp;": "&amp;Tbl_BalanceHistory[[#This Row],[RespAgency]]</f>
        <v>201: Department of Education, Central Office Operations</v>
      </c>
      <c r="G1326" s="3">
        <v>201</v>
      </c>
      <c r="H1326" s="3" t="s">
        <v>376</v>
      </c>
      <c r="I1326" s="3" t="str">
        <f>_xlfn.XLOOKUP(Tbl_BalanceHistory[[#This Row],[AgyCode]],Tbl_Agencies[Agy Code],Tbl_Agencies[Agy Sort])</f>
        <v>082000</v>
      </c>
      <c r="J1326" s="2" t="str">
        <f>Tbl_BalanceHistory[[#This Row],[AgyCode]]&amp;": "&amp;Tbl_BalanceHistory[[#This Row],[Agency Name]]</f>
        <v>201: Department of Education, Central Office Operations</v>
      </c>
      <c r="K1326" s="1">
        <v>2022</v>
      </c>
      <c r="L1326" s="3">
        <v>199</v>
      </c>
      <c r="M1326" s="3" t="s">
        <v>62</v>
      </c>
      <c r="N1326" s="2" t="str">
        <f>Tbl_BalanceHistory[[#This Row],[ProgramCode]]&amp;": "&amp;Tbl_BalanceHistory[[#This Row],[Program Name]]</f>
        <v>199: Administrative and Support Services</v>
      </c>
      <c r="O1326" s="3" t="s">
        <v>886</v>
      </c>
      <c r="P1326" s="1" t="str">
        <f>IF(Tbl_BalanceHistory[[#This Row],[FundCode]]="0100","GF",IF(Tbl_BalanceHistory[[#This Row],[FundCode]]="01000","GF","Hi Ed / OCR"))</f>
        <v>GF</v>
      </c>
      <c r="Q1326" s="5">
        <v>24083856.170000002</v>
      </c>
      <c r="R1326" s="5">
        <v>22848944.579999998</v>
      </c>
      <c r="S1326" s="5">
        <v>1234911.5900000001</v>
      </c>
      <c r="T1326" s="5">
        <v>0</v>
      </c>
      <c r="U1326" s="3"/>
      <c r="V1326" s="5">
        <v>1234911.5900000001</v>
      </c>
      <c r="W1326" s="5"/>
      <c r="X1326" s="5">
        <v>67000</v>
      </c>
      <c r="Y1326" s="5">
        <v>425686</v>
      </c>
      <c r="Z1326" s="5">
        <f>Tbl_BalanceHistory[[#This Row],[Discretionary Recommended - Pre 2022]]+Tbl_BalanceHistory[[#This Row],[Discretionary Balance Recommended: Policy]]+Tbl_BalanceHistory[[#This Row],[Discretionary Balance Recommended: Commitments]]</f>
        <v>492686</v>
      </c>
      <c r="AA1326" s="5">
        <f>Tbl_BalanceHistory[[#This Row],[Discretionary Balance]]-Tbl_BalanceHistory[[#This Row],[Discretionary Reappropriation]]</f>
        <v>742225.59000000008</v>
      </c>
      <c r="AB1326" s="2"/>
      <c r="AC1326" s="2" t="s">
        <v>1911</v>
      </c>
      <c r="AD1326" s="2" t="s">
        <v>1912</v>
      </c>
      <c r="AE1326" s="2"/>
    </row>
    <row r="1327" spans="1:31" ht="45" x14ac:dyDescent="0.25">
      <c r="A1327" s="2" t="s">
        <v>10</v>
      </c>
      <c r="B1327" s="3">
        <v>7</v>
      </c>
      <c r="C1327" s="3">
        <v>201</v>
      </c>
      <c r="D1327" s="3" t="s">
        <v>376</v>
      </c>
      <c r="E1327" s="3" t="str">
        <f>_xlfn.XLOOKUP(Tbl_BalanceHistory[[#This Row],[RespAgy]],Tbl_Agencies[Agy Code],Tbl_Agencies[Agy Sort])</f>
        <v>082000</v>
      </c>
      <c r="F1327" s="2" t="str">
        <f>Tbl_BalanceHistory[[#This Row],[RespAgy]]&amp;": "&amp;Tbl_BalanceHistory[[#This Row],[RespAgency]]</f>
        <v>201: Department of Education, Central Office Operations</v>
      </c>
      <c r="G1327" s="3">
        <v>201</v>
      </c>
      <c r="H1327" s="3" t="s">
        <v>376</v>
      </c>
      <c r="I1327" s="3" t="str">
        <f>_xlfn.XLOOKUP(Tbl_BalanceHistory[[#This Row],[AgyCode]],Tbl_Agencies[Agy Code],Tbl_Agencies[Agy Sort])</f>
        <v>082000</v>
      </c>
      <c r="J1327" s="2" t="str">
        <f>Tbl_BalanceHistory[[#This Row],[AgyCode]]&amp;": "&amp;Tbl_BalanceHistory[[#This Row],[Agency Name]]</f>
        <v>201: Department of Education, Central Office Operations</v>
      </c>
      <c r="K1327" s="1">
        <v>2023</v>
      </c>
      <c r="L1327" s="3">
        <v>199</v>
      </c>
      <c r="M1327" s="3" t="s">
        <v>62</v>
      </c>
      <c r="N1327" s="2" t="str">
        <f>Tbl_BalanceHistory[[#This Row],[ProgramCode]]&amp;": "&amp;Tbl_BalanceHistory[[#This Row],[Program Name]]</f>
        <v>199: Administrative and Support Services</v>
      </c>
      <c r="O1327" s="3" t="s">
        <v>886</v>
      </c>
      <c r="P1327" s="1" t="str">
        <f>IF(Tbl_BalanceHistory[[#This Row],[FundCode]]="0100","GF",IF(Tbl_BalanceHistory[[#This Row],[FundCode]]="01000","GF","Hi Ed / OCR"))</f>
        <v>GF</v>
      </c>
      <c r="Q1327" s="5">
        <v>24682571.289999999</v>
      </c>
      <c r="R1327" s="5">
        <v>23449652.829999998</v>
      </c>
      <c r="S1327" s="5">
        <v>1232918.46</v>
      </c>
      <c r="T1327" s="5">
        <v>0</v>
      </c>
      <c r="U1327" s="3"/>
      <c r="V1327" s="5">
        <v>1232918.46</v>
      </c>
      <c r="W1327" s="5">
        <v>0</v>
      </c>
      <c r="X1327" s="5">
        <v>0</v>
      </c>
      <c r="Y1327" s="5">
        <v>0</v>
      </c>
      <c r="Z1327" s="5">
        <v>0</v>
      </c>
      <c r="AA1327" s="5">
        <v>1232918.46</v>
      </c>
      <c r="AB1327" s="2"/>
      <c r="AC1327" s="2"/>
      <c r="AD1327" s="2"/>
      <c r="AE1327" s="2"/>
    </row>
    <row r="1328" spans="1:31" ht="45" x14ac:dyDescent="0.25">
      <c r="A1328" s="2" t="s">
        <v>10</v>
      </c>
      <c r="B1328" s="3">
        <v>7</v>
      </c>
      <c r="C1328" s="3">
        <v>201</v>
      </c>
      <c r="D1328" s="3" t="s">
        <v>376</v>
      </c>
      <c r="E1328" s="3" t="str">
        <f>_xlfn.XLOOKUP(Tbl_BalanceHistory[[#This Row],[RespAgy]],Tbl_Agencies[Agy Code],Tbl_Agencies[Agy Sort])</f>
        <v>082000</v>
      </c>
      <c r="F1328" s="2" t="str">
        <f>Tbl_BalanceHistory[[#This Row],[RespAgy]]&amp;": "&amp;Tbl_BalanceHistory[[#This Row],[RespAgency]]</f>
        <v>201: Department of Education, Central Office Operations</v>
      </c>
      <c r="G1328" s="3">
        <v>201</v>
      </c>
      <c r="H1328" s="3" t="s">
        <v>376</v>
      </c>
      <c r="I1328" s="3" t="str">
        <f>_xlfn.XLOOKUP(Tbl_BalanceHistory[[#This Row],[AgyCode]],Tbl_Agencies[Agy Code],Tbl_Agencies[Agy Sort])</f>
        <v>082000</v>
      </c>
      <c r="J1328" s="2" t="str">
        <f>Tbl_BalanceHistory[[#This Row],[AgyCode]]&amp;": "&amp;Tbl_BalanceHistory[[#This Row],[Agency Name]]</f>
        <v>201: Department of Education, Central Office Operations</v>
      </c>
      <c r="K1328" s="1">
        <v>2024</v>
      </c>
      <c r="L1328" s="3">
        <v>199</v>
      </c>
      <c r="M1328" s="3" t="s">
        <v>62</v>
      </c>
      <c r="N1328" s="2" t="str">
        <f>Tbl_BalanceHistory[[#This Row],[ProgramCode]]&amp;": "&amp;Tbl_BalanceHistory[[#This Row],[Program Name]]</f>
        <v>199: Administrative and Support Services</v>
      </c>
      <c r="O1328" s="3" t="s">
        <v>886</v>
      </c>
      <c r="P1328" s="1" t="str">
        <f>IF(Tbl_BalanceHistory[[#This Row],[FundCode]]="0100","GF",IF(Tbl_BalanceHistory[[#This Row],[FundCode]]="01000","GF","Hi Ed / OCR"))</f>
        <v>GF</v>
      </c>
      <c r="Q1328" s="5">
        <v>29355896.920000002</v>
      </c>
      <c r="R1328" s="5">
        <v>28938723.699999999</v>
      </c>
      <c r="S1328" s="5">
        <v>417173.22</v>
      </c>
      <c r="T1328" s="5">
        <v>0</v>
      </c>
      <c r="U1328" s="3"/>
      <c r="V1328" s="5">
        <v>417173.22</v>
      </c>
      <c r="W1328" s="5">
        <v>0</v>
      </c>
      <c r="X1328" s="5">
        <v>0</v>
      </c>
      <c r="Y1328" s="5">
        <v>0</v>
      </c>
      <c r="Z1328" s="5">
        <v>0</v>
      </c>
      <c r="AA1328" s="5">
        <v>417173.22</v>
      </c>
      <c r="AB1328" s="2"/>
      <c r="AC1328" s="2"/>
      <c r="AD1328" s="2"/>
      <c r="AE1328" s="2"/>
    </row>
    <row r="1329" spans="1:31" ht="45" x14ac:dyDescent="0.25">
      <c r="A1329" s="2" t="s">
        <v>10</v>
      </c>
      <c r="B1329" s="3">
        <v>7</v>
      </c>
      <c r="C1329" s="3">
        <v>201</v>
      </c>
      <c r="D1329" s="3" t="s">
        <v>376</v>
      </c>
      <c r="E1329" s="3" t="str">
        <f>_xlfn.XLOOKUP(Tbl_BalanceHistory[[#This Row],[RespAgy]],Tbl_Agencies[Agy Code],Tbl_Agencies[Agy Sort])</f>
        <v>082000</v>
      </c>
      <c r="F1329" s="2" t="str">
        <f>Tbl_BalanceHistory[[#This Row],[RespAgy]]&amp;": "&amp;Tbl_BalanceHistory[[#This Row],[RespAgency]]</f>
        <v>201: Department of Education, Central Office Operations</v>
      </c>
      <c r="G1329" s="3">
        <v>201</v>
      </c>
      <c r="H1329" s="3" t="s">
        <v>376</v>
      </c>
      <c r="I1329" s="3" t="str">
        <f>_xlfn.XLOOKUP(Tbl_BalanceHistory[[#This Row],[AgyCode]],Tbl_Agencies[Agy Code],Tbl_Agencies[Agy Sort])</f>
        <v>082000</v>
      </c>
      <c r="J1329" s="2" t="str">
        <f>Tbl_BalanceHistory[[#This Row],[AgyCode]]&amp;": "&amp;Tbl_BalanceHistory[[#This Row],[Agency Name]]</f>
        <v>201: Department of Education, Central Office Operations</v>
      </c>
      <c r="K1329" s="1">
        <v>2014</v>
      </c>
      <c r="L1329" s="3">
        <v>566</v>
      </c>
      <c r="M1329" s="3" t="s">
        <v>389</v>
      </c>
      <c r="N1329" s="2" t="str">
        <f>Tbl_BalanceHistory[[#This Row],[ProgramCode]]&amp;": "&amp;Tbl_BalanceHistory[[#This Row],[Program Name]]</f>
        <v>566: Teacher Licensure and Education</v>
      </c>
      <c r="O1329" s="3" t="s">
        <v>1730</v>
      </c>
      <c r="P1329" s="1" t="str">
        <f>IF(Tbl_BalanceHistory[[#This Row],[FundCode]]="0100","GF",IF(Tbl_BalanceHistory[[#This Row],[FundCode]]="01000","GF","Hi Ed / OCR"))</f>
        <v>GF</v>
      </c>
      <c r="Q1329" s="5">
        <v>205591</v>
      </c>
      <c r="R1329" s="5">
        <v>200214.98</v>
      </c>
      <c r="S1329" s="5">
        <v>5376</v>
      </c>
      <c r="T1329" s="5">
        <v>0</v>
      </c>
      <c r="U1329" s="3"/>
      <c r="V1329" s="5">
        <v>5376</v>
      </c>
      <c r="W1329" s="5">
        <v>5376</v>
      </c>
      <c r="X1329" s="5"/>
      <c r="Y1329" s="5"/>
      <c r="Z1329" s="5">
        <f>Tbl_BalanceHistory[[#This Row],[Discretionary Recommended - Pre 2022]]+Tbl_BalanceHistory[[#This Row],[Discretionary Balance Recommended: Policy]]+Tbl_BalanceHistory[[#This Row],[Discretionary Balance Recommended: Commitments]]</f>
        <v>5376</v>
      </c>
      <c r="AA1329" s="5">
        <f>Tbl_BalanceHistory[[#This Row],[Discretionary Balance]]-Tbl_BalanceHistory[[#This Row],[Discretionary Reappropriation]]</f>
        <v>0</v>
      </c>
      <c r="AB1329" s="2" t="s">
        <v>1791</v>
      </c>
      <c r="AC1329" s="2"/>
      <c r="AD1329" s="2"/>
      <c r="AE1329" s="2"/>
    </row>
    <row r="1330" spans="1:31" ht="45" x14ac:dyDescent="0.25">
      <c r="A1330" s="2" t="s">
        <v>10</v>
      </c>
      <c r="B1330" s="3">
        <v>7</v>
      </c>
      <c r="C1330" s="3">
        <v>201</v>
      </c>
      <c r="D1330" s="3" t="s">
        <v>376</v>
      </c>
      <c r="E1330" s="3" t="str">
        <f>_xlfn.XLOOKUP(Tbl_BalanceHistory[[#This Row],[RespAgy]],Tbl_Agencies[Agy Code],Tbl_Agencies[Agy Sort])</f>
        <v>082000</v>
      </c>
      <c r="F1330" s="2" t="str">
        <f>Tbl_BalanceHistory[[#This Row],[RespAgy]]&amp;": "&amp;Tbl_BalanceHistory[[#This Row],[RespAgency]]</f>
        <v>201: Department of Education, Central Office Operations</v>
      </c>
      <c r="G1330" s="3">
        <v>201</v>
      </c>
      <c r="H1330" s="3" t="s">
        <v>376</v>
      </c>
      <c r="I1330" s="3" t="str">
        <f>_xlfn.XLOOKUP(Tbl_BalanceHistory[[#This Row],[AgyCode]],Tbl_Agencies[Agy Code],Tbl_Agencies[Agy Sort])</f>
        <v>082000</v>
      </c>
      <c r="J1330" s="2" t="str">
        <f>Tbl_BalanceHistory[[#This Row],[AgyCode]]&amp;": "&amp;Tbl_BalanceHistory[[#This Row],[Agency Name]]</f>
        <v>201: Department of Education, Central Office Operations</v>
      </c>
      <c r="K1330" s="1">
        <v>2015</v>
      </c>
      <c r="L1330" s="3">
        <v>566</v>
      </c>
      <c r="M1330" s="3" t="s">
        <v>389</v>
      </c>
      <c r="N1330" s="2" t="str">
        <f>Tbl_BalanceHistory[[#This Row],[ProgramCode]]&amp;": "&amp;Tbl_BalanceHistory[[#This Row],[Program Name]]</f>
        <v>566: Teacher Licensure and Education</v>
      </c>
      <c r="O1330" s="3" t="s">
        <v>1730</v>
      </c>
      <c r="P1330" s="1" t="str">
        <f>IF(Tbl_BalanceHistory[[#This Row],[FundCode]]="0100","GF",IF(Tbl_BalanceHistory[[#This Row],[FundCode]]="01000","GF","Hi Ed / OCR"))</f>
        <v>GF</v>
      </c>
      <c r="Q1330" s="5">
        <v>213903</v>
      </c>
      <c r="R1330" s="5">
        <v>213902</v>
      </c>
      <c r="S1330" s="5">
        <v>0</v>
      </c>
      <c r="T1330" s="5">
        <v>0</v>
      </c>
      <c r="U1330" s="3"/>
      <c r="V1330" s="5">
        <v>0</v>
      </c>
      <c r="W1330" s="5">
        <v>0</v>
      </c>
      <c r="X1330" s="5"/>
      <c r="Y1330" s="5"/>
      <c r="Z1330" s="5">
        <f>Tbl_BalanceHistory[[#This Row],[Discretionary Recommended - Pre 2022]]+Tbl_BalanceHistory[[#This Row],[Discretionary Balance Recommended: Policy]]+Tbl_BalanceHistory[[#This Row],[Discretionary Balance Recommended: Commitments]]</f>
        <v>0</v>
      </c>
      <c r="AA1330" s="5">
        <f>Tbl_BalanceHistory[[#This Row],[Discretionary Balance]]-Tbl_BalanceHistory[[#This Row],[Discretionary Reappropriation]]</f>
        <v>0</v>
      </c>
      <c r="AB1330" s="2" t="s">
        <v>1906</v>
      </c>
      <c r="AC1330" s="2"/>
      <c r="AD1330" s="2"/>
      <c r="AE1330" s="2"/>
    </row>
    <row r="1331" spans="1:31" ht="45" x14ac:dyDescent="0.25">
      <c r="A1331" s="2" t="s">
        <v>10</v>
      </c>
      <c r="B1331" s="3">
        <v>7</v>
      </c>
      <c r="C1331" s="3">
        <v>201</v>
      </c>
      <c r="D1331" s="3" t="s">
        <v>376</v>
      </c>
      <c r="E1331" s="3" t="str">
        <f>_xlfn.XLOOKUP(Tbl_BalanceHistory[[#This Row],[RespAgy]],Tbl_Agencies[Agy Code],Tbl_Agencies[Agy Sort])</f>
        <v>082000</v>
      </c>
      <c r="F1331" s="2" t="str">
        <f>Tbl_BalanceHistory[[#This Row],[RespAgy]]&amp;": "&amp;Tbl_BalanceHistory[[#This Row],[RespAgency]]</f>
        <v>201: Department of Education, Central Office Operations</v>
      </c>
      <c r="G1331" s="3">
        <v>201</v>
      </c>
      <c r="H1331" s="3" t="s">
        <v>376</v>
      </c>
      <c r="I1331" s="3" t="str">
        <f>_xlfn.XLOOKUP(Tbl_BalanceHistory[[#This Row],[AgyCode]],Tbl_Agencies[Agy Code],Tbl_Agencies[Agy Sort])</f>
        <v>082000</v>
      </c>
      <c r="J1331" s="2" t="str">
        <f>Tbl_BalanceHistory[[#This Row],[AgyCode]]&amp;": "&amp;Tbl_BalanceHistory[[#This Row],[Agency Name]]</f>
        <v>201: Department of Education, Central Office Operations</v>
      </c>
      <c r="K1331" s="1">
        <v>2016</v>
      </c>
      <c r="L1331" s="3">
        <v>566</v>
      </c>
      <c r="M1331" s="3" t="s">
        <v>389</v>
      </c>
      <c r="N1331" s="2" t="str">
        <f>Tbl_BalanceHistory[[#This Row],[ProgramCode]]&amp;": "&amp;Tbl_BalanceHistory[[#This Row],[Program Name]]</f>
        <v>566: Teacher Licensure and Education</v>
      </c>
      <c r="O1331" s="3" t="s">
        <v>1730</v>
      </c>
      <c r="P1331" s="1" t="str">
        <f>IF(Tbl_BalanceHistory[[#This Row],[FundCode]]="0100","GF",IF(Tbl_BalanceHistory[[#This Row],[FundCode]]="01000","GF","Hi Ed / OCR"))</f>
        <v>GF</v>
      </c>
      <c r="Q1331" s="5">
        <v>242710</v>
      </c>
      <c r="R1331" s="5">
        <v>242708.25</v>
      </c>
      <c r="S1331" s="5">
        <v>1</v>
      </c>
      <c r="T1331" s="5">
        <v>0</v>
      </c>
      <c r="U1331" s="3"/>
      <c r="V1331" s="5">
        <v>1</v>
      </c>
      <c r="W1331" s="5">
        <v>0</v>
      </c>
      <c r="X1331" s="5"/>
      <c r="Y1331" s="5"/>
      <c r="Z1331" s="5">
        <f>Tbl_BalanceHistory[[#This Row],[Discretionary Recommended - Pre 2022]]+Tbl_BalanceHistory[[#This Row],[Discretionary Balance Recommended: Policy]]+Tbl_BalanceHistory[[#This Row],[Discretionary Balance Recommended: Commitments]]</f>
        <v>0</v>
      </c>
      <c r="AA1331" s="5">
        <f>Tbl_BalanceHistory[[#This Row],[Discretionary Balance]]-Tbl_BalanceHistory[[#This Row],[Discretionary Reappropriation]]</f>
        <v>1</v>
      </c>
      <c r="AB1331" s="2"/>
      <c r="AC1331" s="2"/>
      <c r="AD1331" s="2"/>
      <c r="AE1331" s="2"/>
    </row>
    <row r="1332" spans="1:31" ht="45" x14ac:dyDescent="0.25">
      <c r="A1332" s="2" t="s">
        <v>10</v>
      </c>
      <c r="B1332" s="3">
        <v>7</v>
      </c>
      <c r="C1332" s="3">
        <v>201</v>
      </c>
      <c r="D1332" s="3" t="s">
        <v>376</v>
      </c>
      <c r="E1332" s="3" t="str">
        <f>_xlfn.XLOOKUP(Tbl_BalanceHistory[[#This Row],[RespAgy]],Tbl_Agencies[Agy Code],Tbl_Agencies[Agy Sort])</f>
        <v>082000</v>
      </c>
      <c r="F1332" s="2" t="str">
        <f>Tbl_BalanceHistory[[#This Row],[RespAgy]]&amp;": "&amp;Tbl_BalanceHistory[[#This Row],[RespAgency]]</f>
        <v>201: Department of Education, Central Office Operations</v>
      </c>
      <c r="G1332" s="3">
        <v>201</v>
      </c>
      <c r="H1332" s="3" t="s">
        <v>376</v>
      </c>
      <c r="I1332" s="3" t="str">
        <f>_xlfn.XLOOKUP(Tbl_BalanceHistory[[#This Row],[AgyCode]],Tbl_Agencies[Agy Code],Tbl_Agencies[Agy Sort])</f>
        <v>082000</v>
      </c>
      <c r="J1332" s="2" t="str">
        <f>Tbl_BalanceHistory[[#This Row],[AgyCode]]&amp;": "&amp;Tbl_BalanceHistory[[#This Row],[Agency Name]]</f>
        <v>201: Department of Education, Central Office Operations</v>
      </c>
      <c r="K1332" s="1">
        <v>2017</v>
      </c>
      <c r="L1332" s="3">
        <v>566</v>
      </c>
      <c r="M1332" s="3" t="s">
        <v>389</v>
      </c>
      <c r="N1332" s="2" t="str">
        <f>Tbl_BalanceHistory[[#This Row],[ProgramCode]]&amp;": "&amp;Tbl_BalanceHistory[[#This Row],[Program Name]]</f>
        <v>566: Teacher Licensure and Education</v>
      </c>
      <c r="O1332" s="3" t="s">
        <v>886</v>
      </c>
      <c r="P1332" s="1" t="str">
        <f>IF(Tbl_BalanceHistory[[#This Row],[FundCode]]="0100","GF",IF(Tbl_BalanceHistory[[#This Row],[FundCode]]="01000","GF","Hi Ed / OCR"))</f>
        <v>GF</v>
      </c>
      <c r="Q1332" s="5">
        <v>233688</v>
      </c>
      <c r="R1332" s="5">
        <v>233687.95</v>
      </c>
      <c r="S1332" s="5">
        <v>0</v>
      </c>
      <c r="T1332" s="5">
        <v>0</v>
      </c>
      <c r="U1332" s="3"/>
      <c r="V1332" s="5">
        <v>0</v>
      </c>
      <c r="W1332" s="5">
        <v>0</v>
      </c>
      <c r="X1332" s="5"/>
      <c r="Y1332" s="5"/>
      <c r="Z1332" s="5">
        <f>Tbl_BalanceHistory[[#This Row],[Discretionary Recommended - Pre 2022]]+Tbl_BalanceHistory[[#This Row],[Discretionary Balance Recommended: Policy]]+Tbl_BalanceHistory[[#This Row],[Discretionary Balance Recommended: Commitments]]</f>
        <v>0</v>
      </c>
      <c r="AA1332" s="5">
        <f>Tbl_BalanceHistory[[#This Row],[Discretionary Balance]]-Tbl_BalanceHistory[[#This Row],[Discretionary Reappropriation]]</f>
        <v>0</v>
      </c>
      <c r="AB1332" s="2"/>
      <c r="AC1332" s="2"/>
      <c r="AD1332" s="2"/>
      <c r="AE1332" s="2"/>
    </row>
    <row r="1333" spans="1:31" ht="45" x14ac:dyDescent="0.25">
      <c r="A1333" s="2" t="s">
        <v>10</v>
      </c>
      <c r="B1333" s="3">
        <v>7</v>
      </c>
      <c r="C1333" s="3">
        <v>201</v>
      </c>
      <c r="D1333" s="3" t="s">
        <v>376</v>
      </c>
      <c r="E1333" s="3" t="str">
        <f>_xlfn.XLOOKUP(Tbl_BalanceHistory[[#This Row],[RespAgy]],Tbl_Agencies[Agy Code],Tbl_Agencies[Agy Sort])</f>
        <v>082000</v>
      </c>
      <c r="F1333" s="2" t="str">
        <f>Tbl_BalanceHistory[[#This Row],[RespAgy]]&amp;": "&amp;Tbl_BalanceHistory[[#This Row],[RespAgency]]</f>
        <v>201: Department of Education, Central Office Operations</v>
      </c>
      <c r="G1333" s="3">
        <v>201</v>
      </c>
      <c r="H1333" s="3" t="s">
        <v>376</v>
      </c>
      <c r="I1333" s="3" t="str">
        <f>_xlfn.XLOOKUP(Tbl_BalanceHistory[[#This Row],[AgyCode]],Tbl_Agencies[Agy Code],Tbl_Agencies[Agy Sort])</f>
        <v>082000</v>
      </c>
      <c r="J1333" s="2" t="str">
        <f>Tbl_BalanceHistory[[#This Row],[AgyCode]]&amp;": "&amp;Tbl_BalanceHistory[[#This Row],[Agency Name]]</f>
        <v>201: Department of Education, Central Office Operations</v>
      </c>
      <c r="K1333" s="1">
        <v>2018</v>
      </c>
      <c r="L1333" s="3">
        <v>566</v>
      </c>
      <c r="M1333" s="3" t="s">
        <v>389</v>
      </c>
      <c r="N1333" s="2" t="str">
        <f>Tbl_BalanceHistory[[#This Row],[ProgramCode]]&amp;": "&amp;Tbl_BalanceHistory[[#This Row],[Program Name]]</f>
        <v>566: Teacher Licensure and Education</v>
      </c>
      <c r="O1333" s="3" t="s">
        <v>886</v>
      </c>
      <c r="P1333" s="1" t="str">
        <f>IF(Tbl_BalanceHistory[[#This Row],[FundCode]]="0100","GF",IF(Tbl_BalanceHistory[[#This Row],[FundCode]]="01000","GF","Hi Ed / OCR"))</f>
        <v>GF</v>
      </c>
      <c r="Q1333" s="5">
        <v>279629</v>
      </c>
      <c r="R1333" s="5">
        <v>279628.78999999998</v>
      </c>
      <c r="S1333" s="5">
        <v>0</v>
      </c>
      <c r="T1333" s="5">
        <v>0</v>
      </c>
      <c r="U1333" s="3"/>
      <c r="V1333" s="5">
        <v>0</v>
      </c>
      <c r="W1333" s="5">
        <v>0</v>
      </c>
      <c r="X1333" s="5"/>
      <c r="Y1333" s="5"/>
      <c r="Z1333" s="5">
        <f>Tbl_BalanceHistory[[#This Row],[Discretionary Recommended - Pre 2022]]+Tbl_BalanceHistory[[#This Row],[Discretionary Balance Recommended: Policy]]+Tbl_BalanceHistory[[#This Row],[Discretionary Balance Recommended: Commitments]]</f>
        <v>0</v>
      </c>
      <c r="AA1333" s="5">
        <f>Tbl_BalanceHistory[[#This Row],[Discretionary Balance]]-Tbl_BalanceHistory[[#This Row],[Discretionary Reappropriation]]</f>
        <v>0</v>
      </c>
      <c r="AB1333" s="2"/>
      <c r="AC1333" s="2"/>
      <c r="AD1333" s="2"/>
      <c r="AE1333" s="2"/>
    </row>
    <row r="1334" spans="1:31" ht="45" x14ac:dyDescent="0.25">
      <c r="A1334" s="2" t="s">
        <v>10</v>
      </c>
      <c r="B1334" s="3">
        <v>7</v>
      </c>
      <c r="C1334" s="3">
        <v>201</v>
      </c>
      <c r="D1334" s="3" t="s">
        <v>376</v>
      </c>
      <c r="E1334" s="3" t="str">
        <f>_xlfn.XLOOKUP(Tbl_BalanceHistory[[#This Row],[RespAgy]],Tbl_Agencies[Agy Code],Tbl_Agencies[Agy Sort])</f>
        <v>082000</v>
      </c>
      <c r="F1334" s="2" t="str">
        <f>Tbl_BalanceHistory[[#This Row],[RespAgy]]&amp;": "&amp;Tbl_BalanceHistory[[#This Row],[RespAgency]]</f>
        <v>201: Department of Education, Central Office Operations</v>
      </c>
      <c r="G1334" s="3">
        <v>201</v>
      </c>
      <c r="H1334" s="3" t="s">
        <v>376</v>
      </c>
      <c r="I1334" s="3" t="str">
        <f>_xlfn.XLOOKUP(Tbl_BalanceHistory[[#This Row],[AgyCode]],Tbl_Agencies[Agy Code],Tbl_Agencies[Agy Sort])</f>
        <v>082000</v>
      </c>
      <c r="J1334" s="2" t="str">
        <f>Tbl_BalanceHistory[[#This Row],[AgyCode]]&amp;": "&amp;Tbl_BalanceHistory[[#This Row],[Agency Name]]</f>
        <v>201: Department of Education, Central Office Operations</v>
      </c>
      <c r="K1334" s="1">
        <v>2019</v>
      </c>
      <c r="L1334" s="3">
        <v>566</v>
      </c>
      <c r="M1334" s="3" t="s">
        <v>389</v>
      </c>
      <c r="N1334" s="2" t="str">
        <f>Tbl_BalanceHistory[[#This Row],[ProgramCode]]&amp;": "&amp;Tbl_BalanceHistory[[#This Row],[Program Name]]</f>
        <v>566: Teacher Licensure and Education</v>
      </c>
      <c r="O1334" s="3" t="s">
        <v>886</v>
      </c>
      <c r="P1334" s="1" t="str">
        <f>IF(Tbl_BalanceHistory[[#This Row],[FundCode]]="0100","GF",IF(Tbl_BalanceHistory[[#This Row],[FundCode]]="01000","GF","Hi Ed / OCR"))</f>
        <v>GF</v>
      </c>
      <c r="Q1334" s="5">
        <v>319466</v>
      </c>
      <c r="R1334" s="5">
        <v>319465.96000000002</v>
      </c>
      <c r="S1334" s="5">
        <v>0.04</v>
      </c>
      <c r="T1334" s="5">
        <v>0</v>
      </c>
      <c r="U1334" s="3"/>
      <c r="V1334" s="5">
        <v>0.04</v>
      </c>
      <c r="W1334" s="5">
        <v>0</v>
      </c>
      <c r="X1334" s="5"/>
      <c r="Y1334" s="5"/>
      <c r="Z1334" s="5">
        <f>Tbl_BalanceHistory[[#This Row],[Discretionary Recommended - Pre 2022]]+Tbl_BalanceHistory[[#This Row],[Discretionary Balance Recommended: Policy]]+Tbl_BalanceHistory[[#This Row],[Discretionary Balance Recommended: Commitments]]</f>
        <v>0</v>
      </c>
      <c r="AA1334" s="5">
        <f>Tbl_BalanceHistory[[#This Row],[Discretionary Balance]]-Tbl_BalanceHistory[[#This Row],[Discretionary Reappropriation]]</f>
        <v>0.04</v>
      </c>
      <c r="AB1334" s="2"/>
      <c r="AC1334" s="2"/>
      <c r="AD1334" s="2"/>
      <c r="AE1334" s="2"/>
    </row>
    <row r="1335" spans="1:31" ht="45" x14ac:dyDescent="0.25">
      <c r="A1335" s="2" t="s">
        <v>10</v>
      </c>
      <c r="B1335" s="3">
        <v>7</v>
      </c>
      <c r="C1335" s="3">
        <v>201</v>
      </c>
      <c r="D1335" s="3" t="s">
        <v>376</v>
      </c>
      <c r="E1335" s="3" t="str">
        <f>_xlfn.XLOOKUP(Tbl_BalanceHistory[[#This Row],[RespAgy]],Tbl_Agencies[Agy Code],Tbl_Agencies[Agy Sort])</f>
        <v>082000</v>
      </c>
      <c r="F1335" s="2" t="str">
        <f>Tbl_BalanceHistory[[#This Row],[RespAgy]]&amp;": "&amp;Tbl_BalanceHistory[[#This Row],[RespAgency]]</f>
        <v>201: Department of Education, Central Office Operations</v>
      </c>
      <c r="G1335" s="3">
        <v>201</v>
      </c>
      <c r="H1335" s="3" t="s">
        <v>376</v>
      </c>
      <c r="I1335" s="3" t="str">
        <f>_xlfn.XLOOKUP(Tbl_BalanceHistory[[#This Row],[AgyCode]],Tbl_Agencies[Agy Code],Tbl_Agencies[Agy Sort])</f>
        <v>082000</v>
      </c>
      <c r="J1335" s="2" t="str">
        <f>Tbl_BalanceHistory[[#This Row],[AgyCode]]&amp;": "&amp;Tbl_BalanceHistory[[#This Row],[Agency Name]]</f>
        <v>201: Department of Education, Central Office Operations</v>
      </c>
      <c r="K1335" s="1">
        <v>2020</v>
      </c>
      <c r="L1335" s="3">
        <v>566</v>
      </c>
      <c r="M1335" s="3" t="s">
        <v>389</v>
      </c>
      <c r="N1335" s="2" t="str">
        <f>Tbl_BalanceHistory[[#This Row],[ProgramCode]]&amp;": "&amp;Tbl_BalanceHistory[[#This Row],[Program Name]]</f>
        <v>566: Teacher Licensure and Education</v>
      </c>
      <c r="O1335" s="3" t="s">
        <v>886</v>
      </c>
      <c r="P1335" s="1" t="str">
        <f>IF(Tbl_BalanceHistory[[#This Row],[FundCode]]="0100","GF",IF(Tbl_BalanceHistory[[#This Row],[FundCode]]="01000","GF","Hi Ed / OCR"))</f>
        <v>GF</v>
      </c>
      <c r="Q1335" s="5">
        <v>714239.88</v>
      </c>
      <c r="R1335" s="5">
        <v>595895.21</v>
      </c>
      <c r="S1335" s="5">
        <v>118344.67</v>
      </c>
      <c r="T1335" s="5">
        <v>0</v>
      </c>
      <c r="U1335" s="3"/>
      <c r="V1335" s="5">
        <v>118344.67</v>
      </c>
      <c r="W1335" s="5">
        <v>0</v>
      </c>
      <c r="X1335" s="5"/>
      <c r="Y1335" s="5"/>
      <c r="Z1335" s="5">
        <f>Tbl_BalanceHistory[[#This Row],[Discretionary Recommended - Pre 2022]]+Tbl_BalanceHistory[[#This Row],[Discretionary Balance Recommended: Policy]]+Tbl_BalanceHistory[[#This Row],[Discretionary Balance Recommended: Commitments]]</f>
        <v>0</v>
      </c>
      <c r="AA1335" s="5">
        <f>Tbl_BalanceHistory[[#This Row],[Discretionary Balance]]-Tbl_BalanceHistory[[#This Row],[Discretionary Reappropriation]]</f>
        <v>118344.67</v>
      </c>
      <c r="AB1335" s="2"/>
      <c r="AC1335" s="2"/>
      <c r="AD1335" s="2"/>
      <c r="AE1335" s="2"/>
    </row>
    <row r="1336" spans="1:31" ht="90" x14ac:dyDescent="0.25">
      <c r="A1336" s="2" t="s">
        <v>10</v>
      </c>
      <c r="B1336" s="3">
        <v>7</v>
      </c>
      <c r="C1336" s="3">
        <v>201</v>
      </c>
      <c r="D1336" s="3" t="s">
        <v>376</v>
      </c>
      <c r="E1336" s="3" t="str">
        <f>_xlfn.XLOOKUP(Tbl_BalanceHistory[[#This Row],[RespAgy]],Tbl_Agencies[Agy Code],Tbl_Agencies[Agy Sort])</f>
        <v>082000</v>
      </c>
      <c r="F1336" s="2" t="str">
        <f>Tbl_BalanceHistory[[#This Row],[RespAgy]]&amp;": "&amp;Tbl_BalanceHistory[[#This Row],[RespAgency]]</f>
        <v>201: Department of Education, Central Office Operations</v>
      </c>
      <c r="G1336" s="3">
        <v>201</v>
      </c>
      <c r="H1336" s="3" t="s">
        <v>376</v>
      </c>
      <c r="I1336" s="3" t="str">
        <f>_xlfn.XLOOKUP(Tbl_BalanceHistory[[#This Row],[AgyCode]],Tbl_Agencies[Agy Code],Tbl_Agencies[Agy Sort])</f>
        <v>082000</v>
      </c>
      <c r="J1336" s="2" t="str">
        <f>Tbl_BalanceHistory[[#This Row],[AgyCode]]&amp;": "&amp;Tbl_BalanceHistory[[#This Row],[Agency Name]]</f>
        <v>201: Department of Education, Central Office Operations</v>
      </c>
      <c r="K1336" s="1">
        <v>2021</v>
      </c>
      <c r="L1336" s="3">
        <v>566</v>
      </c>
      <c r="M1336" s="3" t="s">
        <v>389</v>
      </c>
      <c r="N1336" s="2" t="str">
        <f>Tbl_BalanceHistory[[#This Row],[ProgramCode]]&amp;": "&amp;Tbl_BalanceHistory[[#This Row],[Program Name]]</f>
        <v>566: Teacher Licensure and Education</v>
      </c>
      <c r="O1336" s="3" t="s">
        <v>886</v>
      </c>
      <c r="P1336" s="1" t="str">
        <f>IF(Tbl_BalanceHistory[[#This Row],[FundCode]]="0100","GF",IF(Tbl_BalanceHistory[[#This Row],[FundCode]]="01000","GF","Hi Ed / OCR"))</f>
        <v>GF</v>
      </c>
      <c r="Q1336" s="5">
        <v>804691.44</v>
      </c>
      <c r="R1336" s="5">
        <v>560372.31000000006</v>
      </c>
      <c r="S1336" s="5">
        <v>244319.13</v>
      </c>
      <c r="T1336" s="5">
        <v>0</v>
      </c>
      <c r="U1336" s="3"/>
      <c r="V1336" s="5">
        <v>244319.13</v>
      </c>
      <c r="W1336" s="5">
        <v>244319</v>
      </c>
      <c r="X1336" s="5"/>
      <c r="Y1336" s="5"/>
      <c r="Z1336" s="5">
        <f>Tbl_BalanceHistory[[#This Row],[Discretionary Recommended - Pre 2022]]+Tbl_BalanceHistory[[#This Row],[Discretionary Balance Recommended: Policy]]+Tbl_BalanceHistory[[#This Row],[Discretionary Balance Recommended: Commitments]]</f>
        <v>244319</v>
      </c>
      <c r="AA1336" s="5">
        <f>Tbl_BalanceHistory[[#This Row],[Discretionary Balance]]-Tbl_BalanceHistory[[#This Row],[Discretionary Reappropriation]]</f>
        <v>0.13000000000465661</v>
      </c>
      <c r="AB1336" s="2" t="s">
        <v>1913</v>
      </c>
      <c r="AC1336" s="2"/>
      <c r="AD1336" s="2"/>
      <c r="AE1336" s="2"/>
    </row>
    <row r="1337" spans="1:31" ht="45" x14ac:dyDescent="0.25">
      <c r="A1337" s="2" t="s">
        <v>10</v>
      </c>
      <c r="B1337" s="3">
        <v>7</v>
      </c>
      <c r="C1337" s="3">
        <v>201</v>
      </c>
      <c r="D1337" s="3" t="s">
        <v>376</v>
      </c>
      <c r="E1337" s="3" t="str">
        <f>_xlfn.XLOOKUP(Tbl_BalanceHistory[[#This Row],[RespAgy]],Tbl_Agencies[Agy Code],Tbl_Agencies[Agy Sort])</f>
        <v>082000</v>
      </c>
      <c r="F1337" s="2" t="str">
        <f>Tbl_BalanceHistory[[#This Row],[RespAgy]]&amp;": "&amp;Tbl_BalanceHistory[[#This Row],[RespAgency]]</f>
        <v>201: Department of Education, Central Office Operations</v>
      </c>
      <c r="G1337" s="3">
        <v>201</v>
      </c>
      <c r="H1337" s="3" t="s">
        <v>376</v>
      </c>
      <c r="I1337" s="3" t="str">
        <f>_xlfn.XLOOKUP(Tbl_BalanceHistory[[#This Row],[AgyCode]],Tbl_Agencies[Agy Code],Tbl_Agencies[Agy Sort])</f>
        <v>082000</v>
      </c>
      <c r="J1337" s="2" t="str">
        <f>Tbl_BalanceHistory[[#This Row],[AgyCode]]&amp;": "&amp;Tbl_BalanceHistory[[#This Row],[Agency Name]]</f>
        <v>201: Department of Education, Central Office Operations</v>
      </c>
      <c r="K1337" s="1">
        <v>2022</v>
      </c>
      <c r="L1337" s="3">
        <v>566</v>
      </c>
      <c r="M1337" s="3" t="s">
        <v>389</v>
      </c>
      <c r="N1337" s="2" t="str">
        <f>Tbl_BalanceHistory[[#This Row],[ProgramCode]]&amp;": "&amp;Tbl_BalanceHistory[[#This Row],[Program Name]]</f>
        <v>566: Teacher Licensure and Education</v>
      </c>
      <c r="O1337" s="3" t="s">
        <v>886</v>
      </c>
      <c r="P1337" s="1" t="str">
        <f>IF(Tbl_BalanceHistory[[#This Row],[FundCode]]="0100","GF",IF(Tbl_BalanceHistory[[#This Row],[FundCode]]="01000","GF","Hi Ed / OCR"))</f>
        <v>GF</v>
      </c>
      <c r="Q1337" s="5">
        <v>941167</v>
      </c>
      <c r="R1337" s="5">
        <v>770475.09</v>
      </c>
      <c r="S1337" s="5">
        <v>170691.91</v>
      </c>
      <c r="T1337" s="5">
        <v>0</v>
      </c>
      <c r="U1337" s="3"/>
      <c r="V1337" s="5">
        <v>170691.91</v>
      </c>
      <c r="W1337" s="5"/>
      <c r="X1337" s="5">
        <v>0</v>
      </c>
      <c r="Y1337" s="5">
        <v>170691.91</v>
      </c>
      <c r="Z1337" s="5">
        <f>Tbl_BalanceHistory[[#This Row],[Discretionary Recommended - Pre 2022]]+Tbl_BalanceHistory[[#This Row],[Discretionary Balance Recommended: Policy]]+Tbl_BalanceHistory[[#This Row],[Discretionary Balance Recommended: Commitments]]</f>
        <v>170691.91</v>
      </c>
      <c r="AA1337" s="5">
        <f>Tbl_BalanceHistory[[#This Row],[Discretionary Balance]]-Tbl_BalanceHistory[[#This Row],[Discretionary Reappropriation]]</f>
        <v>0</v>
      </c>
      <c r="AB1337" s="2"/>
      <c r="AC1337" s="2"/>
      <c r="AD1337" s="2" t="s">
        <v>1914</v>
      </c>
      <c r="AE1337" s="2"/>
    </row>
    <row r="1338" spans="1:31" ht="45" x14ac:dyDescent="0.25">
      <c r="A1338" s="2" t="s">
        <v>10</v>
      </c>
      <c r="B1338" s="3">
        <v>7</v>
      </c>
      <c r="C1338" s="3">
        <v>201</v>
      </c>
      <c r="D1338" s="3" t="s">
        <v>376</v>
      </c>
      <c r="E1338" s="3" t="str">
        <f>_xlfn.XLOOKUP(Tbl_BalanceHistory[[#This Row],[RespAgy]],Tbl_Agencies[Agy Code],Tbl_Agencies[Agy Sort])</f>
        <v>082000</v>
      </c>
      <c r="F1338" s="2" t="str">
        <f>Tbl_BalanceHistory[[#This Row],[RespAgy]]&amp;": "&amp;Tbl_BalanceHistory[[#This Row],[RespAgency]]</f>
        <v>201: Department of Education, Central Office Operations</v>
      </c>
      <c r="G1338" s="3">
        <v>201</v>
      </c>
      <c r="H1338" s="3" t="s">
        <v>376</v>
      </c>
      <c r="I1338" s="3" t="str">
        <f>_xlfn.XLOOKUP(Tbl_BalanceHistory[[#This Row],[AgyCode]],Tbl_Agencies[Agy Code],Tbl_Agencies[Agy Sort])</f>
        <v>082000</v>
      </c>
      <c r="J1338" s="2" t="str">
        <f>Tbl_BalanceHistory[[#This Row],[AgyCode]]&amp;": "&amp;Tbl_BalanceHistory[[#This Row],[Agency Name]]</f>
        <v>201: Department of Education, Central Office Operations</v>
      </c>
      <c r="K1338" s="1">
        <v>2023</v>
      </c>
      <c r="L1338" s="3">
        <v>566</v>
      </c>
      <c r="M1338" s="3" t="s">
        <v>389</v>
      </c>
      <c r="N1338" s="2" t="str">
        <f>Tbl_BalanceHistory[[#This Row],[ProgramCode]]&amp;": "&amp;Tbl_BalanceHistory[[#This Row],[Program Name]]</f>
        <v>566: Teacher Licensure and Education</v>
      </c>
      <c r="O1338" s="3" t="s">
        <v>886</v>
      </c>
      <c r="P1338" s="1" t="str">
        <f>IF(Tbl_BalanceHistory[[#This Row],[FundCode]]="0100","GF",IF(Tbl_BalanceHistory[[#This Row],[FundCode]]="01000","GF","Hi Ed / OCR"))</f>
        <v>GF</v>
      </c>
      <c r="Q1338" s="5">
        <v>1201419.9099999999</v>
      </c>
      <c r="R1338" s="5">
        <v>701702.47</v>
      </c>
      <c r="S1338" s="5">
        <v>499717.44</v>
      </c>
      <c r="T1338" s="5">
        <v>0</v>
      </c>
      <c r="U1338" s="3"/>
      <c r="V1338" s="5">
        <v>499717.44</v>
      </c>
      <c r="W1338" s="5">
        <v>0</v>
      </c>
      <c r="X1338" s="5">
        <v>0</v>
      </c>
      <c r="Y1338" s="5">
        <v>64500</v>
      </c>
      <c r="Z1338" s="5">
        <v>64500</v>
      </c>
      <c r="AA1338" s="5">
        <v>435217.44</v>
      </c>
      <c r="AB1338" s="2"/>
      <c r="AC1338" s="2"/>
      <c r="AD1338" s="2" t="s">
        <v>2390</v>
      </c>
      <c r="AE1338" s="2"/>
    </row>
    <row r="1339" spans="1:31" ht="45" x14ac:dyDescent="0.25">
      <c r="A1339" s="2" t="s">
        <v>10</v>
      </c>
      <c r="B1339" s="3">
        <v>7</v>
      </c>
      <c r="C1339" s="3">
        <v>201</v>
      </c>
      <c r="D1339" s="3" t="s">
        <v>376</v>
      </c>
      <c r="E1339" s="3" t="str">
        <f>_xlfn.XLOOKUP(Tbl_BalanceHistory[[#This Row],[RespAgy]],Tbl_Agencies[Agy Code],Tbl_Agencies[Agy Sort])</f>
        <v>082000</v>
      </c>
      <c r="F1339" s="2" t="str">
        <f>Tbl_BalanceHistory[[#This Row],[RespAgy]]&amp;": "&amp;Tbl_BalanceHistory[[#This Row],[RespAgency]]</f>
        <v>201: Department of Education, Central Office Operations</v>
      </c>
      <c r="G1339" s="3">
        <v>201</v>
      </c>
      <c r="H1339" s="3" t="s">
        <v>376</v>
      </c>
      <c r="I1339" s="3" t="str">
        <f>_xlfn.XLOOKUP(Tbl_BalanceHistory[[#This Row],[AgyCode]],Tbl_Agencies[Agy Code],Tbl_Agencies[Agy Sort])</f>
        <v>082000</v>
      </c>
      <c r="J1339" s="2" t="str">
        <f>Tbl_BalanceHistory[[#This Row],[AgyCode]]&amp;": "&amp;Tbl_BalanceHistory[[#This Row],[Agency Name]]</f>
        <v>201: Department of Education, Central Office Operations</v>
      </c>
      <c r="K1339" s="1">
        <v>2024</v>
      </c>
      <c r="L1339" s="3">
        <v>566</v>
      </c>
      <c r="M1339" s="3" t="s">
        <v>389</v>
      </c>
      <c r="N1339" s="2" t="str">
        <f>Tbl_BalanceHistory[[#This Row],[ProgramCode]]&amp;": "&amp;Tbl_BalanceHistory[[#This Row],[Program Name]]</f>
        <v>566: Teacher Licensure and Education</v>
      </c>
      <c r="O1339" s="3" t="s">
        <v>886</v>
      </c>
      <c r="P1339" s="1" t="str">
        <f>IF(Tbl_BalanceHistory[[#This Row],[FundCode]]="0100","GF",IF(Tbl_BalanceHistory[[#This Row],[FundCode]]="01000","GF","Hi Ed / OCR"))</f>
        <v>GF</v>
      </c>
      <c r="Q1339" s="5">
        <v>662071.91</v>
      </c>
      <c r="R1339" s="5">
        <v>661998.80000000005</v>
      </c>
      <c r="S1339" s="5">
        <v>73.11</v>
      </c>
      <c r="T1339" s="5">
        <v>0</v>
      </c>
      <c r="U1339" s="3"/>
      <c r="V1339" s="5">
        <v>73.11</v>
      </c>
      <c r="W1339" s="5">
        <v>0</v>
      </c>
      <c r="X1339" s="5">
        <v>0</v>
      </c>
      <c r="Y1339" s="5">
        <v>0</v>
      </c>
      <c r="Z1339" s="5">
        <v>0</v>
      </c>
      <c r="AA1339" s="5">
        <v>73.11</v>
      </c>
      <c r="AB1339" s="2"/>
      <c r="AC1339" s="2"/>
      <c r="AD1339" s="2"/>
      <c r="AE1339" s="2"/>
    </row>
    <row r="1340" spans="1:31" ht="75" x14ac:dyDescent="0.25">
      <c r="A1340" s="2" t="s">
        <v>10</v>
      </c>
      <c r="B1340" s="3">
        <v>7</v>
      </c>
      <c r="C1340" s="3">
        <v>201</v>
      </c>
      <c r="D1340" s="3" t="s">
        <v>376</v>
      </c>
      <c r="E1340" s="3" t="str">
        <f>_xlfn.XLOOKUP(Tbl_BalanceHistory[[#This Row],[RespAgy]],Tbl_Agencies[Agy Code],Tbl_Agencies[Agy Sort])</f>
        <v>082000</v>
      </c>
      <c r="F1340" s="2" t="str">
        <f>Tbl_BalanceHistory[[#This Row],[RespAgy]]&amp;": "&amp;Tbl_BalanceHistory[[#This Row],[RespAgency]]</f>
        <v>201: Department of Education, Central Office Operations</v>
      </c>
      <c r="G1340" s="3">
        <v>197</v>
      </c>
      <c r="H1340" s="3" t="s">
        <v>392</v>
      </c>
      <c r="I1340" s="3" t="str">
        <f>_xlfn.XLOOKUP(Tbl_BalanceHistory[[#This Row],[AgyCode]],Tbl_Agencies[Agy Code],Tbl_Agencies[Agy Sort])</f>
        <v>083000</v>
      </c>
      <c r="J1340" s="2" t="str">
        <f>Tbl_BalanceHistory[[#This Row],[AgyCode]]&amp;": "&amp;Tbl_BalanceHistory[[#This Row],[Agency Name]]</f>
        <v>197: Direct Aid to Public Education</v>
      </c>
      <c r="K1340" s="1">
        <v>2014</v>
      </c>
      <c r="L1340" s="3">
        <v>143</v>
      </c>
      <c r="M1340" s="3" t="s">
        <v>394</v>
      </c>
      <c r="N1340" s="2" t="str">
        <f>Tbl_BalanceHistory[[#This Row],[ProgramCode]]&amp;": "&amp;Tbl_BalanceHistory[[#This Row],[Program Name]]</f>
        <v>143: Financial Assistance for Educational, Cultural, Community, and Artistic Affairs</v>
      </c>
      <c r="O1340" s="3" t="s">
        <v>1730</v>
      </c>
      <c r="P1340" s="1" t="str">
        <f>IF(Tbl_BalanceHistory[[#This Row],[FundCode]]="0100","GF",IF(Tbl_BalanceHistory[[#This Row],[FundCode]]="01000","GF","Hi Ed / OCR"))</f>
        <v>GF</v>
      </c>
      <c r="Q1340" s="5">
        <v>10778413</v>
      </c>
      <c r="R1340" s="5">
        <v>10325595.65</v>
      </c>
      <c r="S1340" s="5">
        <v>452817</v>
      </c>
      <c r="T1340" s="5">
        <v>105000</v>
      </c>
      <c r="U1340" s="3" t="s">
        <v>1915</v>
      </c>
      <c r="V1340" s="5">
        <v>347817</v>
      </c>
      <c r="W1340" s="5">
        <v>0</v>
      </c>
      <c r="X1340" s="5"/>
      <c r="Y1340" s="5"/>
      <c r="Z1340" s="5">
        <f>Tbl_BalanceHistory[[#This Row],[Discretionary Recommended - Pre 2022]]+Tbl_BalanceHistory[[#This Row],[Discretionary Balance Recommended: Policy]]+Tbl_BalanceHistory[[#This Row],[Discretionary Balance Recommended: Commitments]]</f>
        <v>0</v>
      </c>
      <c r="AA1340" s="5">
        <f>Tbl_BalanceHistory[[#This Row],[Discretionary Balance]]-Tbl_BalanceHistory[[#This Row],[Discretionary Reappropriation]]</f>
        <v>347817</v>
      </c>
      <c r="AB1340" s="2"/>
      <c r="AC1340" s="2"/>
      <c r="AD1340" s="2"/>
      <c r="AE1340" s="2"/>
    </row>
    <row r="1341" spans="1:31" ht="75" x14ac:dyDescent="0.25">
      <c r="A1341" s="2" t="s">
        <v>10</v>
      </c>
      <c r="B1341" s="3">
        <v>7</v>
      </c>
      <c r="C1341" s="3">
        <v>201</v>
      </c>
      <c r="D1341" s="3" t="s">
        <v>376</v>
      </c>
      <c r="E1341" s="3" t="str">
        <f>_xlfn.XLOOKUP(Tbl_BalanceHistory[[#This Row],[RespAgy]],Tbl_Agencies[Agy Code],Tbl_Agencies[Agy Sort])</f>
        <v>082000</v>
      </c>
      <c r="F1341" s="2" t="str">
        <f>Tbl_BalanceHistory[[#This Row],[RespAgy]]&amp;": "&amp;Tbl_BalanceHistory[[#This Row],[RespAgency]]</f>
        <v>201: Department of Education, Central Office Operations</v>
      </c>
      <c r="G1341" s="3">
        <v>197</v>
      </c>
      <c r="H1341" s="3" t="s">
        <v>392</v>
      </c>
      <c r="I1341" s="3" t="str">
        <f>_xlfn.XLOOKUP(Tbl_BalanceHistory[[#This Row],[AgyCode]],Tbl_Agencies[Agy Code],Tbl_Agencies[Agy Sort])</f>
        <v>083000</v>
      </c>
      <c r="J1341" s="2" t="str">
        <f>Tbl_BalanceHistory[[#This Row],[AgyCode]]&amp;": "&amp;Tbl_BalanceHistory[[#This Row],[Agency Name]]</f>
        <v>197: Direct Aid to Public Education</v>
      </c>
      <c r="K1341" s="1">
        <v>2015</v>
      </c>
      <c r="L1341" s="3">
        <v>143</v>
      </c>
      <c r="M1341" s="3" t="s">
        <v>394</v>
      </c>
      <c r="N1341" s="2" t="str">
        <f>Tbl_BalanceHistory[[#This Row],[ProgramCode]]&amp;": "&amp;Tbl_BalanceHistory[[#This Row],[Program Name]]</f>
        <v>143: Financial Assistance for Educational, Cultural, Community, and Artistic Affairs</v>
      </c>
      <c r="O1341" s="3" t="s">
        <v>1730</v>
      </c>
      <c r="P1341" s="1" t="str">
        <f>IF(Tbl_BalanceHistory[[#This Row],[FundCode]]="0100","GF",IF(Tbl_BalanceHistory[[#This Row],[FundCode]]="01000","GF","Hi Ed / OCR"))</f>
        <v>GF</v>
      </c>
      <c r="Q1341" s="5">
        <v>13819084</v>
      </c>
      <c r="R1341" s="5">
        <v>12984616</v>
      </c>
      <c r="S1341" s="5">
        <v>834467</v>
      </c>
      <c r="T1341" s="5">
        <v>500000</v>
      </c>
      <c r="U1341" s="3" t="s">
        <v>1916</v>
      </c>
      <c r="V1341" s="5">
        <v>334467</v>
      </c>
      <c r="W1341" s="5">
        <v>0</v>
      </c>
      <c r="X1341" s="5"/>
      <c r="Y1341" s="5"/>
      <c r="Z1341" s="5">
        <f>Tbl_BalanceHistory[[#This Row],[Discretionary Recommended - Pre 2022]]+Tbl_BalanceHistory[[#This Row],[Discretionary Balance Recommended: Policy]]+Tbl_BalanceHistory[[#This Row],[Discretionary Balance Recommended: Commitments]]</f>
        <v>0</v>
      </c>
      <c r="AA1341" s="5">
        <f>Tbl_BalanceHistory[[#This Row],[Discretionary Balance]]-Tbl_BalanceHistory[[#This Row],[Discretionary Reappropriation]]</f>
        <v>334467</v>
      </c>
      <c r="AB1341" s="2" t="s">
        <v>1917</v>
      </c>
      <c r="AC1341" s="2"/>
      <c r="AD1341" s="2"/>
      <c r="AE1341" s="2"/>
    </row>
    <row r="1342" spans="1:31" ht="90" x14ac:dyDescent="0.25">
      <c r="A1342" s="2" t="s">
        <v>10</v>
      </c>
      <c r="B1342" s="3">
        <v>7</v>
      </c>
      <c r="C1342" s="3">
        <v>201</v>
      </c>
      <c r="D1342" s="3" t="s">
        <v>376</v>
      </c>
      <c r="E1342" s="3" t="str">
        <f>_xlfn.XLOOKUP(Tbl_BalanceHistory[[#This Row],[RespAgy]],Tbl_Agencies[Agy Code],Tbl_Agencies[Agy Sort])</f>
        <v>082000</v>
      </c>
      <c r="F1342" s="2" t="str">
        <f>Tbl_BalanceHistory[[#This Row],[RespAgy]]&amp;": "&amp;Tbl_BalanceHistory[[#This Row],[RespAgency]]</f>
        <v>201: Department of Education, Central Office Operations</v>
      </c>
      <c r="G1342" s="3">
        <v>197</v>
      </c>
      <c r="H1342" s="3" t="s">
        <v>392</v>
      </c>
      <c r="I1342" s="3" t="str">
        <f>_xlfn.XLOOKUP(Tbl_BalanceHistory[[#This Row],[AgyCode]],Tbl_Agencies[Agy Code],Tbl_Agencies[Agy Sort])</f>
        <v>083000</v>
      </c>
      <c r="J1342" s="2" t="str">
        <f>Tbl_BalanceHistory[[#This Row],[AgyCode]]&amp;": "&amp;Tbl_BalanceHistory[[#This Row],[Agency Name]]</f>
        <v>197: Direct Aid to Public Education</v>
      </c>
      <c r="K1342" s="1">
        <v>2016</v>
      </c>
      <c r="L1342" s="3">
        <v>143</v>
      </c>
      <c r="M1342" s="3" t="s">
        <v>394</v>
      </c>
      <c r="N1342" s="2" t="str">
        <f>Tbl_BalanceHistory[[#This Row],[ProgramCode]]&amp;": "&amp;Tbl_BalanceHistory[[#This Row],[Program Name]]</f>
        <v>143: Financial Assistance for Educational, Cultural, Community, and Artistic Affairs</v>
      </c>
      <c r="O1342" s="3" t="s">
        <v>1730</v>
      </c>
      <c r="P1342" s="1" t="str">
        <f>IF(Tbl_BalanceHistory[[#This Row],[FundCode]]="0100","GF",IF(Tbl_BalanceHistory[[#This Row],[FundCode]]="01000","GF","Hi Ed / OCR"))</f>
        <v>GF</v>
      </c>
      <c r="Q1342" s="5">
        <v>21484384</v>
      </c>
      <c r="R1342" s="5">
        <v>20672926.960000001</v>
      </c>
      <c r="S1342" s="5">
        <v>811457</v>
      </c>
      <c r="T1342" s="5">
        <v>500000</v>
      </c>
      <c r="U1342" s="3" t="s">
        <v>1918</v>
      </c>
      <c r="V1342" s="5">
        <v>311457</v>
      </c>
      <c r="W1342" s="5">
        <v>0</v>
      </c>
      <c r="X1342" s="5"/>
      <c r="Y1342" s="5"/>
      <c r="Z1342" s="5">
        <f>Tbl_BalanceHistory[[#This Row],[Discretionary Recommended - Pre 2022]]+Tbl_BalanceHistory[[#This Row],[Discretionary Balance Recommended: Policy]]+Tbl_BalanceHistory[[#This Row],[Discretionary Balance Recommended: Commitments]]</f>
        <v>0</v>
      </c>
      <c r="AA1342" s="5">
        <f>Tbl_BalanceHistory[[#This Row],[Discretionary Balance]]-Tbl_BalanceHistory[[#This Row],[Discretionary Reappropriation]]</f>
        <v>311457</v>
      </c>
      <c r="AB1342" s="2" t="s">
        <v>1919</v>
      </c>
      <c r="AC1342" s="2"/>
      <c r="AD1342" s="2"/>
      <c r="AE1342" s="2" t="s">
        <v>1919</v>
      </c>
    </row>
    <row r="1343" spans="1:31" ht="165" x14ac:dyDescent="0.25">
      <c r="A1343" s="2" t="s">
        <v>10</v>
      </c>
      <c r="B1343" s="3">
        <v>7</v>
      </c>
      <c r="C1343" s="3">
        <v>201</v>
      </c>
      <c r="D1343" s="3" t="s">
        <v>376</v>
      </c>
      <c r="E1343" s="3" t="str">
        <f>_xlfn.XLOOKUP(Tbl_BalanceHistory[[#This Row],[RespAgy]],Tbl_Agencies[Agy Code],Tbl_Agencies[Agy Sort])</f>
        <v>082000</v>
      </c>
      <c r="F1343" s="2" t="str">
        <f>Tbl_BalanceHistory[[#This Row],[RespAgy]]&amp;": "&amp;Tbl_BalanceHistory[[#This Row],[RespAgency]]</f>
        <v>201: Department of Education, Central Office Operations</v>
      </c>
      <c r="G1343" s="3">
        <v>197</v>
      </c>
      <c r="H1343" s="3" t="s">
        <v>392</v>
      </c>
      <c r="I1343" s="3" t="str">
        <f>_xlfn.XLOOKUP(Tbl_BalanceHistory[[#This Row],[AgyCode]],Tbl_Agencies[Agy Code],Tbl_Agencies[Agy Sort])</f>
        <v>083000</v>
      </c>
      <c r="J1343" s="2" t="str">
        <f>Tbl_BalanceHistory[[#This Row],[AgyCode]]&amp;": "&amp;Tbl_BalanceHistory[[#This Row],[Agency Name]]</f>
        <v>197: Direct Aid to Public Education</v>
      </c>
      <c r="K1343" s="1">
        <v>2017</v>
      </c>
      <c r="L1343" s="3">
        <v>143</v>
      </c>
      <c r="M1343" s="3" t="s">
        <v>394</v>
      </c>
      <c r="N1343" s="2" t="str">
        <f>Tbl_BalanceHistory[[#This Row],[ProgramCode]]&amp;": "&amp;Tbl_BalanceHistory[[#This Row],[Program Name]]</f>
        <v>143: Financial Assistance for Educational, Cultural, Community, and Artistic Affairs</v>
      </c>
      <c r="O1343" s="3" t="s">
        <v>886</v>
      </c>
      <c r="P1343" s="1" t="str">
        <f>IF(Tbl_BalanceHistory[[#This Row],[FundCode]]="0100","GF",IF(Tbl_BalanceHistory[[#This Row],[FundCode]]="01000","GF","Hi Ed / OCR"))</f>
        <v>GF</v>
      </c>
      <c r="Q1343" s="5">
        <v>25018330</v>
      </c>
      <c r="R1343" s="5">
        <v>24813412.469999999</v>
      </c>
      <c r="S1343" s="5">
        <v>204917</v>
      </c>
      <c r="T1343" s="5">
        <v>0</v>
      </c>
      <c r="U1343" s="3"/>
      <c r="V1343" s="5">
        <v>204917</v>
      </c>
      <c r="W1343" s="5">
        <v>184076</v>
      </c>
      <c r="X1343" s="5"/>
      <c r="Y1343" s="5"/>
      <c r="Z1343" s="5">
        <f>Tbl_BalanceHistory[[#This Row],[Discretionary Recommended - Pre 2022]]+Tbl_BalanceHistory[[#This Row],[Discretionary Balance Recommended: Policy]]+Tbl_BalanceHistory[[#This Row],[Discretionary Balance Recommended: Commitments]]</f>
        <v>184076</v>
      </c>
      <c r="AA1343" s="5">
        <f>Tbl_BalanceHistory[[#This Row],[Discretionary Balance]]-Tbl_BalanceHistory[[#This Row],[Discretionary Reappropriation]]</f>
        <v>20841</v>
      </c>
      <c r="AB1343" s="2" t="s">
        <v>1920</v>
      </c>
      <c r="AC1343" s="2"/>
      <c r="AD1343" s="2"/>
      <c r="AE1343" s="2"/>
    </row>
    <row r="1344" spans="1:31" ht="75" x14ac:dyDescent="0.25">
      <c r="A1344" s="2" t="s">
        <v>10</v>
      </c>
      <c r="B1344" s="3">
        <v>7</v>
      </c>
      <c r="C1344" s="3">
        <v>201</v>
      </c>
      <c r="D1344" s="3" t="s">
        <v>376</v>
      </c>
      <c r="E1344" s="3" t="str">
        <f>_xlfn.XLOOKUP(Tbl_BalanceHistory[[#This Row],[RespAgy]],Tbl_Agencies[Agy Code],Tbl_Agencies[Agy Sort])</f>
        <v>082000</v>
      </c>
      <c r="F1344" s="2" t="str">
        <f>Tbl_BalanceHistory[[#This Row],[RespAgy]]&amp;": "&amp;Tbl_BalanceHistory[[#This Row],[RespAgency]]</f>
        <v>201: Department of Education, Central Office Operations</v>
      </c>
      <c r="G1344" s="3">
        <v>197</v>
      </c>
      <c r="H1344" s="3" t="s">
        <v>392</v>
      </c>
      <c r="I1344" s="3" t="str">
        <f>_xlfn.XLOOKUP(Tbl_BalanceHistory[[#This Row],[AgyCode]],Tbl_Agencies[Agy Code],Tbl_Agencies[Agy Sort])</f>
        <v>083000</v>
      </c>
      <c r="J1344" s="2" t="str">
        <f>Tbl_BalanceHistory[[#This Row],[AgyCode]]&amp;": "&amp;Tbl_BalanceHistory[[#This Row],[Agency Name]]</f>
        <v>197: Direct Aid to Public Education</v>
      </c>
      <c r="K1344" s="1">
        <v>2018</v>
      </c>
      <c r="L1344" s="3">
        <v>143</v>
      </c>
      <c r="M1344" s="3" t="s">
        <v>394</v>
      </c>
      <c r="N1344" s="2" t="str">
        <f>Tbl_BalanceHistory[[#This Row],[ProgramCode]]&amp;": "&amp;Tbl_BalanceHistory[[#This Row],[Program Name]]</f>
        <v>143: Financial Assistance for Educational, Cultural, Community, and Artistic Affairs</v>
      </c>
      <c r="O1344" s="3" t="s">
        <v>886</v>
      </c>
      <c r="P1344" s="1" t="str">
        <f>IF(Tbl_BalanceHistory[[#This Row],[FundCode]]="0100","GF",IF(Tbl_BalanceHistory[[#This Row],[FundCode]]="01000","GF","Hi Ed / OCR"))</f>
        <v>GF</v>
      </c>
      <c r="Q1344" s="5">
        <v>25632680</v>
      </c>
      <c r="R1344" s="5">
        <v>25475113.739999998</v>
      </c>
      <c r="S1344" s="5">
        <v>157566</v>
      </c>
      <c r="T1344" s="5">
        <v>0</v>
      </c>
      <c r="U1344" s="3"/>
      <c r="V1344" s="5">
        <v>157566</v>
      </c>
      <c r="W1344" s="5">
        <v>0</v>
      </c>
      <c r="X1344" s="5"/>
      <c r="Y1344" s="5"/>
      <c r="Z1344" s="5">
        <f>Tbl_BalanceHistory[[#This Row],[Discretionary Recommended - Pre 2022]]+Tbl_BalanceHistory[[#This Row],[Discretionary Balance Recommended: Policy]]+Tbl_BalanceHistory[[#This Row],[Discretionary Balance Recommended: Commitments]]</f>
        <v>0</v>
      </c>
      <c r="AA1344" s="5">
        <f>Tbl_BalanceHistory[[#This Row],[Discretionary Balance]]-Tbl_BalanceHistory[[#This Row],[Discretionary Reappropriation]]</f>
        <v>157566</v>
      </c>
      <c r="AB1344" s="2"/>
      <c r="AC1344" s="2"/>
      <c r="AD1344" s="2"/>
      <c r="AE1344" s="2"/>
    </row>
    <row r="1345" spans="1:31" ht="75" x14ac:dyDescent="0.25">
      <c r="A1345" s="2" t="s">
        <v>10</v>
      </c>
      <c r="B1345" s="3">
        <v>7</v>
      </c>
      <c r="C1345" s="3">
        <v>201</v>
      </c>
      <c r="D1345" s="3" t="s">
        <v>376</v>
      </c>
      <c r="E1345" s="3" t="str">
        <f>_xlfn.XLOOKUP(Tbl_BalanceHistory[[#This Row],[RespAgy]],Tbl_Agencies[Agy Code],Tbl_Agencies[Agy Sort])</f>
        <v>082000</v>
      </c>
      <c r="F1345" s="2" t="str">
        <f>Tbl_BalanceHistory[[#This Row],[RespAgy]]&amp;": "&amp;Tbl_BalanceHistory[[#This Row],[RespAgency]]</f>
        <v>201: Department of Education, Central Office Operations</v>
      </c>
      <c r="G1345" s="3">
        <v>197</v>
      </c>
      <c r="H1345" s="3" t="s">
        <v>392</v>
      </c>
      <c r="I1345" s="3" t="str">
        <f>_xlfn.XLOOKUP(Tbl_BalanceHistory[[#This Row],[AgyCode]],Tbl_Agencies[Agy Code],Tbl_Agencies[Agy Sort])</f>
        <v>083000</v>
      </c>
      <c r="J1345" s="2" t="str">
        <f>Tbl_BalanceHistory[[#This Row],[AgyCode]]&amp;": "&amp;Tbl_BalanceHistory[[#This Row],[Agency Name]]</f>
        <v>197: Direct Aid to Public Education</v>
      </c>
      <c r="K1345" s="1">
        <v>2019</v>
      </c>
      <c r="L1345" s="3">
        <v>143</v>
      </c>
      <c r="M1345" s="3" t="s">
        <v>394</v>
      </c>
      <c r="N1345" s="2" t="str">
        <f>Tbl_BalanceHistory[[#This Row],[ProgramCode]]&amp;": "&amp;Tbl_BalanceHistory[[#This Row],[Program Name]]</f>
        <v>143: Financial Assistance for Educational, Cultural, Community, and Artistic Affairs</v>
      </c>
      <c r="O1345" s="3" t="s">
        <v>886</v>
      </c>
      <c r="P1345" s="1" t="str">
        <f>IF(Tbl_BalanceHistory[[#This Row],[FundCode]]="0100","GF",IF(Tbl_BalanceHistory[[#This Row],[FundCode]]="01000","GF","Hi Ed / OCR"))</f>
        <v>GF</v>
      </c>
      <c r="Q1345" s="5">
        <v>29867180</v>
      </c>
      <c r="R1345" s="5">
        <v>28570684.300000001</v>
      </c>
      <c r="S1345" s="5">
        <v>1296495.7</v>
      </c>
      <c r="T1345" s="5">
        <v>0</v>
      </c>
      <c r="U1345" s="3"/>
      <c r="V1345" s="5">
        <v>1296495.7</v>
      </c>
      <c r="W1345" s="5">
        <v>0</v>
      </c>
      <c r="X1345" s="5"/>
      <c r="Y1345" s="5"/>
      <c r="Z1345" s="5">
        <f>Tbl_BalanceHistory[[#This Row],[Discretionary Recommended - Pre 2022]]+Tbl_BalanceHistory[[#This Row],[Discretionary Balance Recommended: Policy]]+Tbl_BalanceHistory[[#This Row],[Discretionary Balance Recommended: Commitments]]</f>
        <v>0</v>
      </c>
      <c r="AA1345" s="5">
        <f>Tbl_BalanceHistory[[#This Row],[Discretionary Balance]]-Tbl_BalanceHistory[[#This Row],[Discretionary Reappropriation]]</f>
        <v>1296495.7</v>
      </c>
      <c r="AB1345" s="2"/>
      <c r="AC1345" s="2"/>
      <c r="AD1345" s="2"/>
      <c r="AE1345" s="2"/>
    </row>
    <row r="1346" spans="1:31" ht="75" x14ac:dyDescent="0.25">
      <c r="A1346" s="2" t="s">
        <v>10</v>
      </c>
      <c r="B1346" s="3">
        <v>7</v>
      </c>
      <c r="C1346" s="3">
        <v>201</v>
      </c>
      <c r="D1346" s="3" t="s">
        <v>376</v>
      </c>
      <c r="E1346" s="3" t="str">
        <f>_xlfn.XLOOKUP(Tbl_BalanceHistory[[#This Row],[RespAgy]],Tbl_Agencies[Agy Code],Tbl_Agencies[Agy Sort])</f>
        <v>082000</v>
      </c>
      <c r="F1346" s="2" t="str">
        <f>Tbl_BalanceHistory[[#This Row],[RespAgy]]&amp;": "&amp;Tbl_BalanceHistory[[#This Row],[RespAgency]]</f>
        <v>201: Department of Education, Central Office Operations</v>
      </c>
      <c r="G1346" s="3">
        <v>197</v>
      </c>
      <c r="H1346" s="3" t="s">
        <v>392</v>
      </c>
      <c r="I1346" s="3" t="str">
        <f>_xlfn.XLOOKUP(Tbl_BalanceHistory[[#This Row],[AgyCode]],Tbl_Agencies[Agy Code],Tbl_Agencies[Agy Sort])</f>
        <v>083000</v>
      </c>
      <c r="J1346" s="2" t="str">
        <f>Tbl_BalanceHistory[[#This Row],[AgyCode]]&amp;": "&amp;Tbl_BalanceHistory[[#This Row],[Agency Name]]</f>
        <v>197: Direct Aid to Public Education</v>
      </c>
      <c r="K1346" s="1">
        <v>2020</v>
      </c>
      <c r="L1346" s="3">
        <v>143</v>
      </c>
      <c r="M1346" s="3" t="s">
        <v>394</v>
      </c>
      <c r="N1346" s="2" t="str">
        <f>Tbl_BalanceHistory[[#This Row],[ProgramCode]]&amp;": "&amp;Tbl_BalanceHistory[[#This Row],[Program Name]]</f>
        <v>143: Financial Assistance for Educational, Cultural, Community, and Artistic Affairs</v>
      </c>
      <c r="O1346" s="3" t="s">
        <v>886</v>
      </c>
      <c r="P1346" s="1" t="str">
        <f>IF(Tbl_BalanceHistory[[#This Row],[FundCode]]="0100","GF",IF(Tbl_BalanceHistory[[#This Row],[FundCode]]="01000","GF","Hi Ed / OCR"))</f>
        <v>GF</v>
      </c>
      <c r="Q1346" s="5">
        <v>34085441</v>
      </c>
      <c r="R1346" s="5">
        <v>33006562.010000002</v>
      </c>
      <c r="S1346" s="5">
        <v>1078878.99</v>
      </c>
      <c r="T1346" s="5">
        <v>0</v>
      </c>
      <c r="U1346" s="3"/>
      <c r="V1346" s="5">
        <v>1078878.99</v>
      </c>
      <c r="W1346" s="5">
        <v>0</v>
      </c>
      <c r="X1346" s="5"/>
      <c r="Y1346" s="5"/>
      <c r="Z1346" s="5">
        <f>Tbl_BalanceHistory[[#This Row],[Discretionary Recommended - Pre 2022]]+Tbl_BalanceHistory[[#This Row],[Discretionary Balance Recommended: Policy]]+Tbl_BalanceHistory[[#This Row],[Discretionary Balance Recommended: Commitments]]</f>
        <v>0</v>
      </c>
      <c r="AA1346" s="5">
        <f>Tbl_BalanceHistory[[#This Row],[Discretionary Balance]]-Tbl_BalanceHistory[[#This Row],[Discretionary Reappropriation]]</f>
        <v>1078878.99</v>
      </c>
      <c r="AB1346" s="2"/>
      <c r="AC1346" s="2"/>
      <c r="AD1346" s="2"/>
      <c r="AE1346" s="2"/>
    </row>
    <row r="1347" spans="1:31" ht="45" x14ac:dyDescent="0.25">
      <c r="A1347" s="2" t="s">
        <v>10</v>
      </c>
      <c r="B1347" s="3">
        <v>7</v>
      </c>
      <c r="C1347" s="3">
        <v>201</v>
      </c>
      <c r="D1347" s="3" t="s">
        <v>376</v>
      </c>
      <c r="E1347" s="3" t="str">
        <f>_xlfn.XLOOKUP(Tbl_BalanceHistory[[#This Row],[RespAgy]],Tbl_Agencies[Agy Code],Tbl_Agencies[Agy Sort])</f>
        <v>082000</v>
      </c>
      <c r="F1347" s="2" t="str">
        <f>Tbl_BalanceHistory[[#This Row],[RespAgy]]&amp;": "&amp;Tbl_BalanceHistory[[#This Row],[RespAgency]]</f>
        <v>201: Department of Education, Central Office Operations</v>
      </c>
      <c r="G1347" s="3">
        <v>197</v>
      </c>
      <c r="H1347" s="3" t="s">
        <v>392</v>
      </c>
      <c r="I1347" s="3" t="str">
        <f>_xlfn.XLOOKUP(Tbl_BalanceHistory[[#This Row],[AgyCode]],Tbl_Agencies[Agy Code],Tbl_Agencies[Agy Sort])</f>
        <v>083000</v>
      </c>
      <c r="J1347" s="2" t="str">
        <f>Tbl_BalanceHistory[[#This Row],[AgyCode]]&amp;": "&amp;Tbl_BalanceHistory[[#This Row],[Agency Name]]</f>
        <v>197: Direct Aid to Public Education</v>
      </c>
      <c r="K1347" s="1">
        <v>2014</v>
      </c>
      <c r="L1347" s="3">
        <v>178</v>
      </c>
      <c r="M1347" s="3" t="s">
        <v>396</v>
      </c>
      <c r="N1347" s="2" t="str">
        <f>Tbl_BalanceHistory[[#This Row],[ProgramCode]]&amp;": "&amp;Tbl_BalanceHistory[[#This Row],[Program Name]]</f>
        <v>178: State Education Assistance Programs</v>
      </c>
      <c r="O1347" s="3" t="s">
        <v>1730</v>
      </c>
      <c r="P1347" s="1" t="str">
        <f>IF(Tbl_BalanceHistory[[#This Row],[FundCode]]="0100","GF",IF(Tbl_BalanceHistory[[#This Row],[FundCode]]="01000","GF","Hi Ed / OCR"))</f>
        <v>GF</v>
      </c>
      <c r="Q1347" s="5">
        <v>5222494040</v>
      </c>
      <c r="R1347" s="5">
        <v>5204009030.75</v>
      </c>
      <c r="S1347" s="5">
        <v>18485009</v>
      </c>
      <c r="T1347" s="5">
        <v>0</v>
      </c>
      <c r="U1347" s="3"/>
      <c r="V1347" s="5">
        <v>18485009</v>
      </c>
      <c r="W1347" s="5">
        <v>0</v>
      </c>
      <c r="X1347" s="5"/>
      <c r="Y1347" s="5"/>
      <c r="Z1347" s="5">
        <f>Tbl_BalanceHistory[[#This Row],[Discretionary Recommended - Pre 2022]]+Tbl_BalanceHistory[[#This Row],[Discretionary Balance Recommended: Policy]]+Tbl_BalanceHistory[[#This Row],[Discretionary Balance Recommended: Commitments]]</f>
        <v>0</v>
      </c>
      <c r="AA1347" s="5">
        <f>Tbl_BalanceHistory[[#This Row],[Discretionary Balance]]-Tbl_BalanceHistory[[#This Row],[Discretionary Reappropriation]]</f>
        <v>18485009</v>
      </c>
      <c r="AB1347" s="2"/>
      <c r="AC1347" s="2"/>
      <c r="AD1347" s="2"/>
      <c r="AE1347" s="2"/>
    </row>
    <row r="1348" spans="1:31" ht="45" x14ac:dyDescent="0.25">
      <c r="A1348" s="2" t="s">
        <v>10</v>
      </c>
      <c r="B1348" s="3">
        <v>7</v>
      </c>
      <c r="C1348" s="3">
        <v>201</v>
      </c>
      <c r="D1348" s="3" t="s">
        <v>376</v>
      </c>
      <c r="E1348" s="3" t="str">
        <f>_xlfn.XLOOKUP(Tbl_BalanceHistory[[#This Row],[RespAgy]],Tbl_Agencies[Agy Code],Tbl_Agencies[Agy Sort])</f>
        <v>082000</v>
      </c>
      <c r="F1348" s="2" t="str">
        <f>Tbl_BalanceHistory[[#This Row],[RespAgy]]&amp;": "&amp;Tbl_BalanceHistory[[#This Row],[RespAgency]]</f>
        <v>201: Department of Education, Central Office Operations</v>
      </c>
      <c r="G1348" s="3">
        <v>197</v>
      </c>
      <c r="H1348" s="3" t="s">
        <v>392</v>
      </c>
      <c r="I1348" s="3" t="str">
        <f>_xlfn.XLOOKUP(Tbl_BalanceHistory[[#This Row],[AgyCode]],Tbl_Agencies[Agy Code],Tbl_Agencies[Agy Sort])</f>
        <v>083000</v>
      </c>
      <c r="J1348" s="2" t="str">
        <f>Tbl_BalanceHistory[[#This Row],[AgyCode]]&amp;": "&amp;Tbl_BalanceHistory[[#This Row],[Agency Name]]</f>
        <v>197: Direct Aid to Public Education</v>
      </c>
      <c r="K1348" s="1">
        <v>2015</v>
      </c>
      <c r="L1348" s="3">
        <v>178</v>
      </c>
      <c r="M1348" s="3" t="s">
        <v>396</v>
      </c>
      <c r="N1348" s="2" t="str">
        <f>Tbl_BalanceHistory[[#This Row],[ProgramCode]]&amp;": "&amp;Tbl_BalanceHistory[[#This Row],[Program Name]]</f>
        <v>178: State Education Assistance Programs</v>
      </c>
      <c r="O1348" s="3" t="s">
        <v>1730</v>
      </c>
      <c r="P1348" s="1" t="str">
        <f>IF(Tbl_BalanceHistory[[#This Row],[FundCode]]="0100","GF",IF(Tbl_BalanceHistory[[#This Row],[FundCode]]="01000","GF","Hi Ed / OCR"))</f>
        <v>GF</v>
      </c>
      <c r="Q1348" s="5">
        <v>5388510484</v>
      </c>
      <c r="R1348" s="5">
        <v>5380813262</v>
      </c>
      <c r="S1348" s="5">
        <v>7697221</v>
      </c>
      <c r="T1348" s="5">
        <v>0</v>
      </c>
      <c r="U1348" s="3"/>
      <c r="V1348" s="5">
        <v>7697221</v>
      </c>
      <c r="W1348" s="5">
        <v>0</v>
      </c>
      <c r="X1348" s="5"/>
      <c r="Y1348" s="5"/>
      <c r="Z1348" s="5">
        <f>Tbl_BalanceHistory[[#This Row],[Discretionary Recommended - Pre 2022]]+Tbl_BalanceHistory[[#This Row],[Discretionary Balance Recommended: Policy]]+Tbl_BalanceHistory[[#This Row],[Discretionary Balance Recommended: Commitments]]</f>
        <v>0</v>
      </c>
      <c r="AA1348" s="5">
        <f>Tbl_BalanceHistory[[#This Row],[Discretionary Balance]]-Tbl_BalanceHistory[[#This Row],[Discretionary Reappropriation]]</f>
        <v>7697221</v>
      </c>
      <c r="AB1348" s="2" t="s">
        <v>1917</v>
      </c>
      <c r="AC1348" s="2"/>
      <c r="AD1348" s="2"/>
      <c r="AE1348" s="2"/>
    </row>
    <row r="1349" spans="1:31" ht="45" x14ac:dyDescent="0.25">
      <c r="A1349" s="2" t="s">
        <v>10</v>
      </c>
      <c r="B1349" s="3">
        <v>7</v>
      </c>
      <c r="C1349" s="3">
        <v>201</v>
      </c>
      <c r="D1349" s="3" t="s">
        <v>376</v>
      </c>
      <c r="E1349" s="3" t="str">
        <f>_xlfn.XLOOKUP(Tbl_BalanceHistory[[#This Row],[RespAgy]],Tbl_Agencies[Agy Code],Tbl_Agencies[Agy Sort])</f>
        <v>082000</v>
      </c>
      <c r="F1349" s="2" t="str">
        <f>Tbl_BalanceHistory[[#This Row],[RespAgy]]&amp;": "&amp;Tbl_BalanceHistory[[#This Row],[RespAgency]]</f>
        <v>201: Department of Education, Central Office Operations</v>
      </c>
      <c r="G1349" s="3">
        <v>197</v>
      </c>
      <c r="H1349" s="3" t="s">
        <v>392</v>
      </c>
      <c r="I1349" s="3" t="str">
        <f>_xlfn.XLOOKUP(Tbl_BalanceHistory[[#This Row],[AgyCode]],Tbl_Agencies[Agy Code],Tbl_Agencies[Agy Sort])</f>
        <v>083000</v>
      </c>
      <c r="J1349" s="2" t="str">
        <f>Tbl_BalanceHistory[[#This Row],[AgyCode]]&amp;": "&amp;Tbl_BalanceHistory[[#This Row],[Agency Name]]</f>
        <v>197: Direct Aid to Public Education</v>
      </c>
      <c r="K1349" s="1">
        <v>2016</v>
      </c>
      <c r="L1349" s="3">
        <v>178</v>
      </c>
      <c r="M1349" s="3" t="s">
        <v>396</v>
      </c>
      <c r="N1349" s="2" t="str">
        <f>Tbl_BalanceHistory[[#This Row],[ProgramCode]]&amp;": "&amp;Tbl_BalanceHistory[[#This Row],[Program Name]]</f>
        <v>178: State Education Assistance Programs</v>
      </c>
      <c r="O1349" s="3" t="s">
        <v>1730</v>
      </c>
      <c r="P1349" s="1" t="str">
        <f>IF(Tbl_BalanceHistory[[#This Row],[FundCode]]="0100","GF",IF(Tbl_BalanceHistory[[#This Row],[FundCode]]="01000","GF","Hi Ed / OCR"))</f>
        <v>GF</v>
      </c>
      <c r="Q1349" s="5">
        <v>5503591151</v>
      </c>
      <c r="R1349" s="5">
        <v>5500071096.1000004</v>
      </c>
      <c r="S1349" s="5">
        <v>3520054</v>
      </c>
      <c r="T1349" s="5">
        <v>0</v>
      </c>
      <c r="U1349" s="3"/>
      <c r="V1349" s="5">
        <v>3520054</v>
      </c>
      <c r="W1349" s="5">
        <v>0</v>
      </c>
      <c r="X1349" s="5"/>
      <c r="Y1349" s="5"/>
      <c r="Z1349" s="5">
        <f>Tbl_BalanceHistory[[#This Row],[Discretionary Recommended - Pre 2022]]+Tbl_BalanceHistory[[#This Row],[Discretionary Balance Recommended: Policy]]+Tbl_BalanceHistory[[#This Row],[Discretionary Balance Recommended: Commitments]]</f>
        <v>0</v>
      </c>
      <c r="AA1349" s="5">
        <f>Tbl_BalanceHistory[[#This Row],[Discretionary Balance]]-Tbl_BalanceHistory[[#This Row],[Discretionary Reappropriation]]</f>
        <v>3520054</v>
      </c>
      <c r="AB1349" s="2"/>
      <c r="AC1349" s="2"/>
      <c r="AD1349" s="2"/>
      <c r="AE1349" s="2"/>
    </row>
    <row r="1350" spans="1:31" ht="60" x14ac:dyDescent="0.25">
      <c r="A1350" s="2" t="s">
        <v>10</v>
      </c>
      <c r="B1350" s="3">
        <v>7</v>
      </c>
      <c r="C1350" s="3">
        <v>201</v>
      </c>
      <c r="D1350" s="3" t="s">
        <v>376</v>
      </c>
      <c r="E1350" s="3" t="str">
        <f>_xlfn.XLOOKUP(Tbl_BalanceHistory[[#This Row],[RespAgy]],Tbl_Agencies[Agy Code],Tbl_Agencies[Agy Sort])</f>
        <v>082000</v>
      </c>
      <c r="F1350" s="2" t="str">
        <f>Tbl_BalanceHistory[[#This Row],[RespAgy]]&amp;": "&amp;Tbl_BalanceHistory[[#This Row],[RespAgency]]</f>
        <v>201: Department of Education, Central Office Operations</v>
      </c>
      <c r="G1350" s="3">
        <v>197</v>
      </c>
      <c r="H1350" s="3" t="s">
        <v>392</v>
      </c>
      <c r="I1350" s="3" t="str">
        <f>_xlfn.XLOOKUP(Tbl_BalanceHistory[[#This Row],[AgyCode]],Tbl_Agencies[Agy Code],Tbl_Agencies[Agy Sort])</f>
        <v>083000</v>
      </c>
      <c r="J1350" s="2" t="str">
        <f>Tbl_BalanceHistory[[#This Row],[AgyCode]]&amp;": "&amp;Tbl_BalanceHistory[[#This Row],[Agency Name]]</f>
        <v>197: Direct Aid to Public Education</v>
      </c>
      <c r="K1350" s="1">
        <v>2017</v>
      </c>
      <c r="L1350" s="3">
        <v>178</v>
      </c>
      <c r="M1350" s="3" t="s">
        <v>396</v>
      </c>
      <c r="N1350" s="2" t="str">
        <f>Tbl_BalanceHistory[[#This Row],[ProgramCode]]&amp;": "&amp;Tbl_BalanceHistory[[#This Row],[Program Name]]</f>
        <v>178: State Education Assistance Programs</v>
      </c>
      <c r="O1350" s="3" t="s">
        <v>886</v>
      </c>
      <c r="P1350" s="1" t="str">
        <f>IF(Tbl_BalanceHistory[[#This Row],[FundCode]]="0100","GF",IF(Tbl_BalanceHistory[[#This Row],[FundCode]]="01000","GF","Hi Ed / OCR"))</f>
        <v>GF</v>
      </c>
      <c r="Q1350" s="5">
        <v>5647530681</v>
      </c>
      <c r="R1350" s="5">
        <v>5646801215.1700001</v>
      </c>
      <c r="S1350" s="5">
        <v>729465</v>
      </c>
      <c r="T1350" s="5">
        <v>0</v>
      </c>
      <c r="U1350" s="3"/>
      <c r="V1350" s="5">
        <v>729465</v>
      </c>
      <c r="W1350" s="5">
        <v>87226</v>
      </c>
      <c r="X1350" s="5"/>
      <c r="Y1350" s="5"/>
      <c r="Z1350" s="5">
        <f>Tbl_BalanceHistory[[#This Row],[Discretionary Recommended - Pre 2022]]+Tbl_BalanceHistory[[#This Row],[Discretionary Balance Recommended: Policy]]+Tbl_BalanceHistory[[#This Row],[Discretionary Balance Recommended: Commitments]]</f>
        <v>87226</v>
      </c>
      <c r="AA1350" s="5">
        <f>Tbl_BalanceHistory[[#This Row],[Discretionary Balance]]-Tbl_BalanceHistory[[#This Row],[Discretionary Reappropriation]]</f>
        <v>642239</v>
      </c>
      <c r="AB1350" s="2" t="s">
        <v>1921</v>
      </c>
      <c r="AC1350" s="2"/>
      <c r="AD1350" s="2"/>
      <c r="AE1350" s="2"/>
    </row>
    <row r="1351" spans="1:31" ht="165" x14ac:dyDescent="0.25">
      <c r="A1351" s="2" t="s">
        <v>10</v>
      </c>
      <c r="B1351" s="3">
        <v>7</v>
      </c>
      <c r="C1351" s="3">
        <v>201</v>
      </c>
      <c r="D1351" s="3" t="s">
        <v>376</v>
      </c>
      <c r="E1351" s="3" t="str">
        <f>_xlfn.XLOOKUP(Tbl_BalanceHistory[[#This Row],[RespAgy]],Tbl_Agencies[Agy Code],Tbl_Agencies[Agy Sort])</f>
        <v>082000</v>
      </c>
      <c r="F1351" s="2" t="str">
        <f>Tbl_BalanceHistory[[#This Row],[RespAgy]]&amp;": "&amp;Tbl_BalanceHistory[[#This Row],[RespAgency]]</f>
        <v>201: Department of Education, Central Office Operations</v>
      </c>
      <c r="G1351" s="3">
        <v>197</v>
      </c>
      <c r="H1351" s="3" t="s">
        <v>392</v>
      </c>
      <c r="I1351" s="3" t="str">
        <f>_xlfn.XLOOKUP(Tbl_BalanceHistory[[#This Row],[AgyCode]],Tbl_Agencies[Agy Code],Tbl_Agencies[Agy Sort])</f>
        <v>083000</v>
      </c>
      <c r="J1351" s="2" t="str">
        <f>Tbl_BalanceHistory[[#This Row],[AgyCode]]&amp;": "&amp;Tbl_BalanceHistory[[#This Row],[Agency Name]]</f>
        <v>197: Direct Aid to Public Education</v>
      </c>
      <c r="K1351" s="1">
        <v>2018</v>
      </c>
      <c r="L1351" s="3">
        <v>178</v>
      </c>
      <c r="M1351" s="3" t="s">
        <v>396</v>
      </c>
      <c r="N1351" s="2" t="str">
        <f>Tbl_BalanceHistory[[#This Row],[ProgramCode]]&amp;": "&amp;Tbl_BalanceHistory[[#This Row],[Program Name]]</f>
        <v>178: State Education Assistance Programs</v>
      </c>
      <c r="O1351" s="3" t="s">
        <v>886</v>
      </c>
      <c r="P1351" s="1" t="str">
        <f>IF(Tbl_BalanceHistory[[#This Row],[FundCode]]="0100","GF",IF(Tbl_BalanceHistory[[#This Row],[FundCode]]="01000","GF","Hi Ed / OCR"))</f>
        <v>GF</v>
      </c>
      <c r="Q1351" s="5">
        <v>5931249190</v>
      </c>
      <c r="R1351" s="5">
        <v>5923867046.9399996</v>
      </c>
      <c r="S1351" s="5">
        <v>7382143</v>
      </c>
      <c r="T1351" s="5">
        <v>0</v>
      </c>
      <c r="U1351" s="3"/>
      <c r="V1351" s="5">
        <v>7382143</v>
      </c>
      <c r="W1351" s="5">
        <v>0</v>
      </c>
      <c r="X1351" s="5"/>
      <c r="Y1351" s="5"/>
      <c r="Z1351" s="5">
        <f>Tbl_BalanceHistory[[#This Row],[Discretionary Recommended - Pre 2022]]+Tbl_BalanceHistory[[#This Row],[Discretionary Balance Recommended: Policy]]+Tbl_BalanceHistory[[#This Row],[Discretionary Balance Recommended: Commitments]]</f>
        <v>0</v>
      </c>
      <c r="AA1351" s="5">
        <f>Tbl_BalanceHistory[[#This Row],[Discretionary Balance]]-Tbl_BalanceHistory[[#This Row],[Discretionary Reappropriation]]</f>
        <v>7382143</v>
      </c>
      <c r="AB1351" s="2" t="s">
        <v>1922</v>
      </c>
      <c r="AC1351" s="2"/>
      <c r="AD1351" s="2"/>
      <c r="AE1351" s="2"/>
    </row>
    <row r="1352" spans="1:31" ht="409.5" x14ac:dyDescent="0.25">
      <c r="A1352" s="2" t="s">
        <v>10</v>
      </c>
      <c r="B1352" s="3">
        <v>7</v>
      </c>
      <c r="C1352" s="3">
        <v>201</v>
      </c>
      <c r="D1352" s="3" t="s">
        <v>376</v>
      </c>
      <c r="E1352" s="3" t="str">
        <f>_xlfn.XLOOKUP(Tbl_BalanceHistory[[#This Row],[RespAgy]],Tbl_Agencies[Agy Code],Tbl_Agencies[Agy Sort])</f>
        <v>082000</v>
      </c>
      <c r="F1352" s="2" t="str">
        <f>Tbl_BalanceHistory[[#This Row],[RespAgy]]&amp;": "&amp;Tbl_BalanceHistory[[#This Row],[RespAgency]]</f>
        <v>201: Department of Education, Central Office Operations</v>
      </c>
      <c r="G1352" s="3">
        <v>197</v>
      </c>
      <c r="H1352" s="3" t="s">
        <v>392</v>
      </c>
      <c r="I1352" s="3" t="str">
        <f>_xlfn.XLOOKUP(Tbl_BalanceHistory[[#This Row],[AgyCode]],Tbl_Agencies[Agy Code],Tbl_Agencies[Agy Sort])</f>
        <v>083000</v>
      </c>
      <c r="J1352" s="2" t="str">
        <f>Tbl_BalanceHistory[[#This Row],[AgyCode]]&amp;": "&amp;Tbl_BalanceHistory[[#This Row],[Agency Name]]</f>
        <v>197: Direct Aid to Public Education</v>
      </c>
      <c r="K1352" s="1">
        <v>2019</v>
      </c>
      <c r="L1352" s="3">
        <v>178</v>
      </c>
      <c r="M1352" s="3" t="s">
        <v>396</v>
      </c>
      <c r="N1352" s="2" t="str">
        <f>Tbl_BalanceHistory[[#This Row],[ProgramCode]]&amp;": "&amp;Tbl_BalanceHistory[[#This Row],[Program Name]]</f>
        <v>178: State Education Assistance Programs</v>
      </c>
      <c r="O1352" s="3" t="s">
        <v>886</v>
      </c>
      <c r="P1352" s="1" t="str">
        <f>IF(Tbl_BalanceHistory[[#This Row],[FundCode]]="0100","GF",IF(Tbl_BalanceHistory[[#This Row],[FundCode]]="01000","GF","Hi Ed / OCR"))</f>
        <v>GF</v>
      </c>
      <c r="Q1352" s="5">
        <v>6229436359</v>
      </c>
      <c r="R1352" s="5">
        <v>6221605195.9300003</v>
      </c>
      <c r="S1352" s="5">
        <v>7831163.0700000003</v>
      </c>
      <c r="T1352" s="5">
        <v>0</v>
      </c>
      <c r="U1352" s="3"/>
      <c r="V1352" s="5">
        <v>7831163.0700000003</v>
      </c>
      <c r="W1352" s="5">
        <v>413098</v>
      </c>
      <c r="X1352" s="5"/>
      <c r="Y1352" s="5"/>
      <c r="Z1352" s="5">
        <f>Tbl_BalanceHistory[[#This Row],[Discretionary Recommended - Pre 2022]]+Tbl_BalanceHistory[[#This Row],[Discretionary Balance Recommended: Policy]]+Tbl_BalanceHistory[[#This Row],[Discretionary Balance Recommended: Commitments]]</f>
        <v>413098</v>
      </c>
      <c r="AA1352" s="5">
        <f>Tbl_BalanceHistory[[#This Row],[Discretionary Balance]]-Tbl_BalanceHistory[[#This Row],[Discretionary Reappropriation]]</f>
        <v>7418065.0700000003</v>
      </c>
      <c r="AB1352" s="2" t="s">
        <v>1923</v>
      </c>
      <c r="AC1352" s="2"/>
      <c r="AD1352" s="2"/>
      <c r="AE1352" s="2" t="s">
        <v>1924</v>
      </c>
    </row>
    <row r="1353" spans="1:31" ht="45" x14ac:dyDescent="0.25">
      <c r="A1353" s="2" t="s">
        <v>10</v>
      </c>
      <c r="B1353" s="3">
        <v>7</v>
      </c>
      <c r="C1353" s="3">
        <v>201</v>
      </c>
      <c r="D1353" s="3" t="s">
        <v>376</v>
      </c>
      <c r="E1353" s="3" t="str">
        <f>_xlfn.XLOOKUP(Tbl_BalanceHistory[[#This Row],[RespAgy]],Tbl_Agencies[Agy Code],Tbl_Agencies[Agy Sort])</f>
        <v>082000</v>
      </c>
      <c r="F1353" s="2" t="str">
        <f>Tbl_BalanceHistory[[#This Row],[RespAgy]]&amp;": "&amp;Tbl_BalanceHistory[[#This Row],[RespAgency]]</f>
        <v>201: Department of Education, Central Office Operations</v>
      </c>
      <c r="G1353" s="3">
        <v>197</v>
      </c>
      <c r="H1353" s="3" t="s">
        <v>392</v>
      </c>
      <c r="I1353" s="3" t="str">
        <f>_xlfn.XLOOKUP(Tbl_BalanceHistory[[#This Row],[AgyCode]],Tbl_Agencies[Agy Code],Tbl_Agencies[Agy Sort])</f>
        <v>083000</v>
      </c>
      <c r="J1353" s="2" t="str">
        <f>Tbl_BalanceHistory[[#This Row],[AgyCode]]&amp;": "&amp;Tbl_BalanceHistory[[#This Row],[Agency Name]]</f>
        <v>197: Direct Aid to Public Education</v>
      </c>
      <c r="K1353" s="1">
        <v>2020</v>
      </c>
      <c r="L1353" s="3">
        <v>178</v>
      </c>
      <c r="M1353" s="3" t="s">
        <v>396</v>
      </c>
      <c r="N1353" s="2" t="str">
        <f>Tbl_BalanceHistory[[#This Row],[ProgramCode]]&amp;": "&amp;Tbl_BalanceHistory[[#This Row],[Program Name]]</f>
        <v>178: State Education Assistance Programs</v>
      </c>
      <c r="O1353" s="3" t="s">
        <v>886</v>
      </c>
      <c r="P1353" s="1" t="str">
        <f>IF(Tbl_BalanceHistory[[#This Row],[FundCode]]="0100","GF",IF(Tbl_BalanceHistory[[#This Row],[FundCode]]="01000","GF","Hi Ed / OCR"))</f>
        <v>GF</v>
      </c>
      <c r="Q1353" s="5">
        <v>6519132301</v>
      </c>
      <c r="R1353" s="5">
        <v>6495484717</v>
      </c>
      <c r="S1353" s="5">
        <v>23647584.100000001</v>
      </c>
      <c r="T1353" s="5">
        <v>0</v>
      </c>
      <c r="U1353" s="3"/>
      <c r="V1353" s="5">
        <v>23647584.100000001</v>
      </c>
      <c r="W1353" s="5">
        <v>0</v>
      </c>
      <c r="X1353" s="5"/>
      <c r="Y1353" s="5"/>
      <c r="Z1353" s="5">
        <f>Tbl_BalanceHistory[[#This Row],[Discretionary Recommended - Pre 2022]]+Tbl_BalanceHistory[[#This Row],[Discretionary Balance Recommended: Policy]]+Tbl_BalanceHistory[[#This Row],[Discretionary Balance Recommended: Commitments]]</f>
        <v>0</v>
      </c>
      <c r="AA1353" s="5">
        <f>Tbl_BalanceHistory[[#This Row],[Discretionary Balance]]-Tbl_BalanceHistory[[#This Row],[Discretionary Reappropriation]]</f>
        <v>23647584.100000001</v>
      </c>
      <c r="AB1353" s="2"/>
      <c r="AC1353" s="2"/>
      <c r="AD1353" s="2"/>
      <c r="AE1353" s="2"/>
    </row>
    <row r="1354" spans="1:31" ht="75" x14ac:dyDescent="0.25">
      <c r="A1354" s="2" t="s">
        <v>10</v>
      </c>
      <c r="B1354" s="3">
        <v>7</v>
      </c>
      <c r="C1354" s="3">
        <v>197</v>
      </c>
      <c r="D1354" s="3" t="s">
        <v>392</v>
      </c>
      <c r="E1354" s="3" t="str">
        <f>_xlfn.XLOOKUP(Tbl_BalanceHistory[[#This Row],[RespAgy]],Tbl_Agencies[Agy Code],Tbl_Agencies[Agy Sort])</f>
        <v>083000</v>
      </c>
      <c r="F1354" s="2" t="str">
        <f>Tbl_BalanceHistory[[#This Row],[RespAgy]]&amp;": "&amp;Tbl_BalanceHistory[[#This Row],[RespAgency]]</f>
        <v>197: Direct Aid to Public Education</v>
      </c>
      <c r="G1354" s="3">
        <v>197</v>
      </c>
      <c r="H1354" s="3" t="s">
        <v>392</v>
      </c>
      <c r="I1354" s="3" t="str">
        <f>_xlfn.XLOOKUP(Tbl_BalanceHistory[[#This Row],[AgyCode]],Tbl_Agencies[Agy Code],Tbl_Agencies[Agy Sort])</f>
        <v>083000</v>
      </c>
      <c r="J1354" s="2" t="str">
        <f>Tbl_BalanceHistory[[#This Row],[AgyCode]]&amp;": "&amp;Tbl_BalanceHistory[[#This Row],[Agency Name]]</f>
        <v>197: Direct Aid to Public Education</v>
      </c>
      <c r="K1354" s="1">
        <v>2021</v>
      </c>
      <c r="L1354" s="3">
        <v>143</v>
      </c>
      <c r="M1354" s="3" t="s">
        <v>394</v>
      </c>
      <c r="N1354" s="2" t="str">
        <f>Tbl_BalanceHistory[[#This Row],[ProgramCode]]&amp;": "&amp;Tbl_BalanceHistory[[#This Row],[Program Name]]</f>
        <v>143: Financial Assistance for Educational, Cultural, Community, and Artistic Affairs</v>
      </c>
      <c r="O1354" s="3" t="s">
        <v>886</v>
      </c>
      <c r="P1354" s="1" t="str">
        <f>IF(Tbl_BalanceHistory[[#This Row],[FundCode]]="0100","GF",IF(Tbl_BalanceHistory[[#This Row],[FundCode]]="01000","GF","Hi Ed / OCR"))</f>
        <v>GF</v>
      </c>
      <c r="Q1354" s="5">
        <v>40722654</v>
      </c>
      <c r="R1354" s="5">
        <v>36895350.090000004</v>
      </c>
      <c r="S1354" s="5">
        <v>3827303.91</v>
      </c>
      <c r="T1354" s="5">
        <v>0</v>
      </c>
      <c r="U1354" s="3"/>
      <c r="V1354" s="5">
        <v>3827303.91</v>
      </c>
      <c r="W1354" s="5">
        <v>1750000</v>
      </c>
      <c r="X1354" s="5"/>
      <c r="Y1354" s="5"/>
      <c r="Z1354" s="5">
        <f>Tbl_BalanceHistory[[#This Row],[Discretionary Recommended - Pre 2022]]+Tbl_BalanceHistory[[#This Row],[Discretionary Balance Recommended: Policy]]+Tbl_BalanceHistory[[#This Row],[Discretionary Balance Recommended: Commitments]]</f>
        <v>1750000</v>
      </c>
      <c r="AA1354" s="5">
        <f>Tbl_BalanceHistory[[#This Row],[Discretionary Balance]]-Tbl_BalanceHistory[[#This Row],[Discretionary Reappropriation]]</f>
        <v>2077303.9100000001</v>
      </c>
      <c r="AB1354" s="2" t="s">
        <v>1925</v>
      </c>
      <c r="AC1354" s="2"/>
      <c r="AD1354" s="2"/>
      <c r="AE1354" s="2"/>
    </row>
    <row r="1355" spans="1:31" ht="195" x14ac:dyDescent="0.25">
      <c r="A1355" s="2" t="s">
        <v>10</v>
      </c>
      <c r="B1355" s="3">
        <v>7</v>
      </c>
      <c r="C1355" s="3">
        <v>197</v>
      </c>
      <c r="D1355" s="3" t="s">
        <v>392</v>
      </c>
      <c r="E1355" s="3" t="str">
        <f>_xlfn.XLOOKUP(Tbl_BalanceHistory[[#This Row],[RespAgy]],Tbl_Agencies[Agy Code],Tbl_Agencies[Agy Sort])</f>
        <v>083000</v>
      </c>
      <c r="F1355" s="2" t="str">
        <f>Tbl_BalanceHistory[[#This Row],[RespAgy]]&amp;": "&amp;Tbl_BalanceHistory[[#This Row],[RespAgency]]</f>
        <v>197: Direct Aid to Public Education</v>
      </c>
      <c r="G1355" s="3">
        <v>197</v>
      </c>
      <c r="H1355" s="3" t="s">
        <v>392</v>
      </c>
      <c r="I1355" s="3" t="str">
        <f>_xlfn.XLOOKUP(Tbl_BalanceHistory[[#This Row],[AgyCode]],Tbl_Agencies[Agy Code],Tbl_Agencies[Agy Sort])</f>
        <v>083000</v>
      </c>
      <c r="J1355" s="2" t="str">
        <f>Tbl_BalanceHistory[[#This Row],[AgyCode]]&amp;": "&amp;Tbl_BalanceHistory[[#This Row],[Agency Name]]</f>
        <v>197: Direct Aid to Public Education</v>
      </c>
      <c r="K1355" s="1">
        <v>2022</v>
      </c>
      <c r="L1355" s="3">
        <v>143</v>
      </c>
      <c r="M1355" s="3" t="s">
        <v>394</v>
      </c>
      <c r="N1355" s="2" t="str">
        <f>Tbl_BalanceHistory[[#This Row],[ProgramCode]]&amp;": "&amp;Tbl_BalanceHistory[[#This Row],[Program Name]]</f>
        <v>143: Financial Assistance for Educational, Cultural, Community, and Artistic Affairs</v>
      </c>
      <c r="O1355" s="3" t="s">
        <v>886</v>
      </c>
      <c r="P1355" s="1" t="str">
        <f>IF(Tbl_BalanceHistory[[#This Row],[FundCode]]="0100","GF",IF(Tbl_BalanceHistory[[#This Row],[FundCode]]="01000","GF","Hi Ed / OCR"))</f>
        <v>GF</v>
      </c>
      <c r="Q1355" s="5">
        <v>38800685</v>
      </c>
      <c r="R1355" s="5">
        <v>35691047.020000003</v>
      </c>
      <c r="S1355" s="5">
        <v>3109637.98</v>
      </c>
      <c r="T1355" s="5">
        <v>0</v>
      </c>
      <c r="U1355" s="3"/>
      <c r="V1355" s="5">
        <v>3109637.98</v>
      </c>
      <c r="W1355" s="5"/>
      <c r="X1355" s="5">
        <v>3000732</v>
      </c>
      <c r="Y1355" s="5">
        <v>108905.98</v>
      </c>
      <c r="Z1355" s="5">
        <f>Tbl_BalanceHistory[[#This Row],[Discretionary Recommended - Pre 2022]]+Tbl_BalanceHistory[[#This Row],[Discretionary Balance Recommended: Policy]]+Tbl_BalanceHistory[[#This Row],[Discretionary Balance Recommended: Commitments]]</f>
        <v>3109637.98</v>
      </c>
      <c r="AA1355" s="5">
        <f>Tbl_BalanceHistory[[#This Row],[Discretionary Balance]]-Tbl_BalanceHistory[[#This Row],[Discretionary Reappropriation]]</f>
        <v>0</v>
      </c>
      <c r="AB1355" s="2"/>
      <c r="AC1355" s="2" t="s">
        <v>1926</v>
      </c>
      <c r="AD1355" s="2" t="s">
        <v>1927</v>
      </c>
      <c r="AE1355" s="2" t="s">
        <v>1928</v>
      </c>
    </row>
    <row r="1356" spans="1:31" ht="135" x14ac:dyDescent="0.25">
      <c r="A1356" s="2" t="s">
        <v>10</v>
      </c>
      <c r="B1356" s="3">
        <v>7</v>
      </c>
      <c r="C1356" s="3">
        <v>197</v>
      </c>
      <c r="D1356" s="3" t="s">
        <v>392</v>
      </c>
      <c r="E1356" s="3" t="str">
        <f>_xlfn.XLOOKUP(Tbl_BalanceHistory[[#This Row],[RespAgy]],Tbl_Agencies[Agy Code],Tbl_Agencies[Agy Sort])</f>
        <v>083000</v>
      </c>
      <c r="F1356" s="2" t="str">
        <f>Tbl_BalanceHistory[[#This Row],[RespAgy]]&amp;": "&amp;Tbl_BalanceHistory[[#This Row],[RespAgency]]</f>
        <v>197: Direct Aid to Public Education</v>
      </c>
      <c r="G1356" s="3">
        <v>197</v>
      </c>
      <c r="H1356" s="3" t="s">
        <v>392</v>
      </c>
      <c r="I1356" s="3" t="str">
        <f>_xlfn.XLOOKUP(Tbl_BalanceHistory[[#This Row],[AgyCode]],Tbl_Agencies[Agy Code],Tbl_Agencies[Agy Sort])</f>
        <v>083000</v>
      </c>
      <c r="J1356" s="2" t="str">
        <f>Tbl_BalanceHistory[[#This Row],[AgyCode]]&amp;": "&amp;Tbl_BalanceHistory[[#This Row],[Agency Name]]</f>
        <v>197: Direct Aid to Public Education</v>
      </c>
      <c r="K1356" s="1">
        <v>2023</v>
      </c>
      <c r="L1356" s="3">
        <v>143</v>
      </c>
      <c r="M1356" s="3" t="s">
        <v>394</v>
      </c>
      <c r="N1356" s="2" t="str">
        <f>Tbl_BalanceHistory[[#This Row],[ProgramCode]]&amp;": "&amp;Tbl_BalanceHistory[[#This Row],[Program Name]]</f>
        <v>143: Financial Assistance for Educational, Cultural, Community, and Artistic Affairs</v>
      </c>
      <c r="O1356" s="3" t="s">
        <v>886</v>
      </c>
      <c r="P1356" s="1" t="str">
        <f>IF(Tbl_BalanceHistory[[#This Row],[FundCode]]="0100","GF",IF(Tbl_BalanceHistory[[#This Row],[FundCode]]="01000","GF","Hi Ed / OCR"))</f>
        <v>GF</v>
      </c>
      <c r="Q1356" s="5">
        <v>77960301.489999995</v>
      </c>
      <c r="R1356" s="5">
        <v>70181484.769999996</v>
      </c>
      <c r="S1356" s="5">
        <v>7778816.7199999997</v>
      </c>
      <c r="T1356" s="5">
        <v>5029411.76</v>
      </c>
      <c r="U1356" s="3" t="s">
        <v>2391</v>
      </c>
      <c r="V1356" s="5">
        <v>2749404.96</v>
      </c>
      <c r="W1356" s="5">
        <v>0</v>
      </c>
      <c r="X1356" s="5">
        <v>50000</v>
      </c>
      <c r="Y1356" s="5">
        <v>903967</v>
      </c>
      <c r="Z1356" s="5">
        <v>953967</v>
      </c>
      <c r="AA1356" s="5">
        <v>1795437.96</v>
      </c>
      <c r="AB1356" s="2"/>
      <c r="AC1356" s="2" t="s">
        <v>2392</v>
      </c>
      <c r="AD1356" s="2" t="s">
        <v>2393</v>
      </c>
      <c r="AE1356" s="2" t="s">
        <v>2394</v>
      </c>
    </row>
    <row r="1357" spans="1:31" ht="150" x14ac:dyDescent="0.25">
      <c r="A1357" s="2" t="s">
        <v>10</v>
      </c>
      <c r="B1357" s="3">
        <v>7</v>
      </c>
      <c r="C1357" s="3">
        <v>197</v>
      </c>
      <c r="D1357" s="3" t="s">
        <v>392</v>
      </c>
      <c r="E1357" s="3" t="str">
        <f>_xlfn.XLOOKUP(Tbl_BalanceHistory[[#This Row],[RespAgy]],Tbl_Agencies[Agy Code],Tbl_Agencies[Agy Sort])</f>
        <v>083000</v>
      </c>
      <c r="F1357" s="2" t="str">
        <f>Tbl_BalanceHistory[[#This Row],[RespAgy]]&amp;": "&amp;Tbl_BalanceHistory[[#This Row],[RespAgency]]</f>
        <v>197: Direct Aid to Public Education</v>
      </c>
      <c r="G1357" s="3">
        <v>197</v>
      </c>
      <c r="H1357" s="3" t="s">
        <v>392</v>
      </c>
      <c r="I1357" s="3" t="str">
        <f>_xlfn.XLOOKUP(Tbl_BalanceHistory[[#This Row],[AgyCode]],Tbl_Agencies[Agy Code],Tbl_Agencies[Agy Sort])</f>
        <v>083000</v>
      </c>
      <c r="J1357" s="2" t="str">
        <f>Tbl_BalanceHistory[[#This Row],[AgyCode]]&amp;": "&amp;Tbl_BalanceHistory[[#This Row],[Agency Name]]</f>
        <v>197: Direct Aid to Public Education</v>
      </c>
      <c r="K1357" s="1">
        <v>2024</v>
      </c>
      <c r="L1357" s="3">
        <v>143</v>
      </c>
      <c r="M1357" s="3" t="s">
        <v>394</v>
      </c>
      <c r="N1357" s="2" t="str">
        <f>Tbl_BalanceHistory[[#This Row],[ProgramCode]]&amp;": "&amp;Tbl_BalanceHistory[[#This Row],[Program Name]]</f>
        <v>143: Financial Assistance for Educational, Cultural, Community, and Artistic Affairs</v>
      </c>
      <c r="O1357" s="3" t="s">
        <v>886</v>
      </c>
      <c r="P1357" s="1" t="str">
        <f>IF(Tbl_BalanceHistory[[#This Row],[FundCode]]="0100","GF",IF(Tbl_BalanceHistory[[#This Row],[FundCode]]="01000","GF","Hi Ed / OCR"))</f>
        <v>GF</v>
      </c>
      <c r="Q1357" s="5">
        <v>81122709.760000005</v>
      </c>
      <c r="R1357" s="5">
        <v>78051513.180000007</v>
      </c>
      <c r="S1357" s="5">
        <v>3071196.58</v>
      </c>
      <c r="T1357" s="5">
        <v>0</v>
      </c>
      <c r="U1357" s="3"/>
      <c r="V1357" s="5">
        <v>3071196.58</v>
      </c>
      <c r="W1357" s="5">
        <v>0</v>
      </c>
      <c r="X1357" s="5">
        <v>349000</v>
      </c>
      <c r="Y1357" s="5">
        <v>9879</v>
      </c>
      <c r="Z1357" s="5">
        <v>358879</v>
      </c>
      <c r="AA1357" s="5">
        <v>2712317.58</v>
      </c>
      <c r="AB1357" s="2"/>
      <c r="AC1357" s="2" t="s">
        <v>2550</v>
      </c>
      <c r="AD1357" s="2" t="s">
        <v>2551</v>
      </c>
      <c r="AE1357" s="2"/>
    </row>
    <row r="1358" spans="1:31" ht="30" x14ac:dyDescent="0.25">
      <c r="A1358" s="2" t="s">
        <v>10</v>
      </c>
      <c r="B1358" s="3">
        <v>7</v>
      </c>
      <c r="C1358" s="3">
        <v>197</v>
      </c>
      <c r="D1358" s="3" t="s">
        <v>392</v>
      </c>
      <c r="E1358" s="3" t="str">
        <f>_xlfn.XLOOKUP(Tbl_BalanceHistory[[#This Row],[RespAgy]],Tbl_Agencies[Agy Code],Tbl_Agencies[Agy Sort])</f>
        <v>083000</v>
      </c>
      <c r="F1358" s="2" t="str">
        <f>Tbl_BalanceHistory[[#This Row],[RespAgy]]&amp;": "&amp;Tbl_BalanceHistory[[#This Row],[RespAgency]]</f>
        <v>197: Direct Aid to Public Education</v>
      </c>
      <c r="G1358" s="3">
        <v>197</v>
      </c>
      <c r="H1358" s="3" t="s">
        <v>392</v>
      </c>
      <c r="I1358" s="3" t="str">
        <f>_xlfn.XLOOKUP(Tbl_BalanceHistory[[#This Row],[AgyCode]],Tbl_Agencies[Agy Code],Tbl_Agencies[Agy Sort])</f>
        <v>083000</v>
      </c>
      <c r="J1358" s="2" t="str">
        <f>Tbl_BalanceHistory[[#This Row],[AgyCode]]&amp;": "&amp;Tbl_BalanceHistory[[#This Row],[Agency Name]]</f>
        <v>197: Direct Aid to Public Education</v>
      </c>
      <c r="K1358" s="1">
        <v>2021</v>
      </c>
      <c r="L1358" s="3">
        <v>178</v>
      </c>
      <c r="M1358" s="3" t="s">
        <v>396</v>
      </c>
      <c r="N1358" s="2" t="str">
        <f>Tbl_BalanceHistory[[#This Row],[ProgramCode]]&amp;": "&amp;Tbl_BalanceHistory[[#This Row],[Program Name]]</f>
        <v>178: State Education Assistance Programs</v>
      </c>
      <c r="O1358" s="3" t="s">
        <v>886</v>
      </c>
      <c r="P1358" s="1" t="str">
        <f>IF(Tbl_BalanceHistory[[#This Row],[FundCode]]="0100","GF",IF(Tbl_BalanceHistory[[#This Row],[FundCode]]="01000","GF","Hi Ed / OCR"))</f>
        <v>GF</v>
      </c>
      <c r="Q1358" s="5">
        <v>6933632130.4200001</v>
      </c>
      <c r="R1358" s="5">
        <v>6811873441.8999996</v>
      </c>
      <c r="S1358" s="5">
        <v>121758688.52</v>
      </c>
      <c r="T1358" s="5">
        <v>0</v>
      </c>
      <c r="U1358" s="3"/>
      <c r="V1358" s="5">
        <v>121758688.52</v>
      </c>
      <c r="W1358" s="5">
        <v>19148</v>
      </c>
      <c r="X1358" s="5"/>
      <c r="Y1358" s="5"/>
      <c r="Z1358" s="5">
        <f>Tbl_BalanceHistory[[#This Row],[Discretionary Recommended - Pre 2022]]+Tbl_BalanceHistory[[#This Row],[Discretionary Balance Recommended: Policy]]+Tbl_BalanceHistory[[#This Row],[Discretionary Balance Recommended: Commitments]]</f>
        <v>19148</v>
      </c>
      <c r="AA1358" s="5">
        <f>Tbl_BalanceHistory[[#This Row],[Discretionary Balance]]-Tbl_BalanceHistory[[#This Row],[Discretionary Reappropriation]]</f>
        <v>121739540.52</v>
      </c>
      <c r="AB1358" s="2" t="s">
        <v>1929</v>
      </c>
      <c r="AC1358" s="2"/>
      <c r="AD1358" s="2"/>
      <c r="AE1358" s="2"/>
    </row>
    <row r="1359" spans="1:31" ht="195" x14ac:dyDescent="0.25">
      <c r="A1359" s="2" t="s">
        <v>10</v>
      </c>
      <c r="B1359" s="3">
        <v>7</v>
      </c>
      <c r="C1359" s="3">
        <v>197</v>
      </c>
      <c r="D1359" s="3" t="s">
        <v>392</v>
      </c>
      <c r="E1359" s="3" t="str">
        <f>_xlfn.XLOOKUP(Tbl_BalanceHistory[[#This Row],[RespAgy]],Tbl_Agencies[Agy Code],Tbl_Agencies[Agy Sort])</f>
        <v>083000</v>
      </c>
      <c r="F1359" s="2" t="str">
        <f>Tbl_BalanceHistory[[#This Row],[RespAgy]]&amp;": "&amp;Tbl_BalanceHistory[[#This Row],[RespAgency]]</f>
        <v>197: Direct Aid to Public Education</v>
      </c>
      <c r="G1359" s="3">
        <v>197</v>
      </c>
      <c r="H1359" s="3" t="s">
        <v>392</v>
      </c>
      <c r="I1359" s="3" t="str">
        <f>_xlfn.XLOOKUP(Tbl_BalanceHistory[[#This Row],[AgyCode]],Tbl_Agencies[Agy Code],Tbl_Agencies[Agy Sort])</f>
        <v>083000</v>
      </c>
      <c r="J1359" s="2" t="str">
        <f>Tbl_BalanceHistory[[#This Row],[AgyCode]]&amp;": "&amp;Tbl_BalanceHistory[[#This Row],[Agency Name]]</f>
        <v>197: Direct Aid to Public Education</v>
      </c>
      <c r="K1359" s="1">
        <v>2022</v>
      </c>
      <c r="L1359" s="3">
        <v>178</v>
      </c>
      <c r="M1359" s="3" t="s">
        <v>396</v>
      </c>
      <c r="N1359" s="2" t="str">
        <f>Tbl_BalanceHistory[[#This Row],[ProgramCode]]&amp;": "&amp;Tbl_BalanceHistory[[#This Row],[Program Name]]</f>
        <v>178: State Education Assistance Programs</v>
      </c>
      <c r="O1359" s="3" t="s">
        <v>886</v>
      </c>
      <c r="P1359" s="1" t="str">
        <f>IF(Tbl_BalanceHistory[[#This Row],[FundCode]]="0100","GF",IF(Tbl_BalanceHistory[[#This Row],[FundCode]]="01000","GF","Hi Ed / OCR"))</f>
        <v>GF</v>
      </c>
      <c r="Q1359" s="5">
        <v>7142041110.5200005</v>
      </c>
      <c r="R1359" s="5">
        <v>7138706667.4200001</v>
      </c>
      <c r="S1359" s="5">
        <v>3334443.1</v>
      </c>
      <c r="T1359" s="5">
        <v>0</v>
      </c>
      <c r="U1359" s="3"/>
      <c r="V1359" s="5">
        <v>3334443.1</v>
      </c>
      <c r="W1359" s="5"/>
      <c r="X1359" s="5">
        <v>532098</v>
      </c>
      <c r="Y1359" s="5">
        <v>291064</v>
      </c>
      <c r="Z1359" s="5">
        <f>Tbl_BalanceHistory[[#This Row],[Discretionary Recommended - Pre 2022]]+Tbl_BalanceHistory[[#This Row],[Discretionary Balance Recommended: Policy]]+Tbl_BalanceHistory[[#This Row],[Discretionary Balance Recommended: Commitments]]</f>
        <v>823162</v>
      </c>
      <c r="AA1359" s="5">
        <f>Tbl_BalanceHistory[[#This Row],[Discretionary Balance]]-Tbl_BalanceHistory[[#This Row],[Discretionary Reappropriation]]</f>
        <v>2511281.1</v>
      </c>
      <c r="AB1359" s="2"/>
      <c r="AC1359" s="2" t="s">
        <v>1930</v>
      </c>
      <c r="AD1359" s="2" t="s">
        <v>1931</v>
      </c>
      <c r="AE1359" s="2"/>
    </row>
    <row r="1360" spans="1:31" ht="45" x14ac:dyDescent="0.25">
      <c r="A1360" s="2" t="s">
        <v>10</v>
      </c>
      <c r="B1360" s="3">
        <v>7</v>
      </c>
      <c r="C1360" s="3">
        <v>197</v>
      </c>
      <c r="D1360" s="3" t="s">
        <v>392</v>
      </c>
      <c r="E1360" s="3" t="str">
        <f>_xlfn.XLOOKUP(Tbl_BalanceHistory[[#This Row],[RespAgy]],Tbl_Agencies[Agy Code],Tbl_Agencies[Agy Sort])</f>
        <v>083000</v>
      </c>
      <c r="F1360" s="2" t="str">
        <f>Tbl_BalanceHistory[[#This Row],[RespAgy]]&amp;": "&amp;Tbl_BalanceHistory[[#This Row],[RespAgency]]</f>
        <v>197: Direct Aid to Public Education</v>
      </c>
      <c r="G1360" s="3">
        <v>197</v>
      </c>
      <c r="H1360" s="3" t="s">
        <v>392</v>
      </c>
      <c r="I1360" s="3" t="str">
        <f>_xlfn.XLOOKUP(Tbl_BalanceHistory[[#This Row],[AgyCode]],Tbl_Agencies[Agy Code],Tbl_Agencies[Agy Sort])</f>
        <v>083000</v>
      </c>
      <c r="J1360" s="2" t="str">
        <f>Tbl_BalanceHistory[[#This Row],[AgyCode]]&amp;": "&amp;Tbl_BalanceHistory[[#This Row],[Agency Name]]</f>
        <v>197: Direct Aid to Public Education</v>
      </c>
      <c r="K1360" s="1">
        <v>2023</v>
      </c>
      <c r="L1360" s="3">
        <v>178</v>
      </c>
      <c r="M1360" s="3" t="s">
        <v>396</v>
      </c>
      <c r="N1360" s="2" t="str">
        <f>Tbl_BalanceHistory[[#This Row],[ProgramCode]]&amp;": "&amp;Tbl_BalanceHistory[[#This Row],[Program Name]]</f>
        <v>178: State Education Assistance Programs</v>
      </c>
      <c r="O1360" s="3" t="s">
        <v>886</v>
      </c>
      <c r="P1360" s="1" t="str">
        <f>IF(Tbl_BalanceHistory[[#This Row],[FundCode]]="0100","GF",IF(Tbl_BalanceHistory[[#This Row],[FundCode]]="01000","GF","Hi Ed / OCR"))</f>
        <v>GF</v>
      </c>
      <c r="Q1360" s="5">
        <v>8566581702.3400002</v>
      </c>
      <c r="R1360" s="5">
        <v>8451151788.25</v>
      </c>
      <c r="S1360" s="5">
        <v>115429914.09</v>
      </c>
      <c r="T1360" s="5">
        <v>0</v>
      </c>
      <c r="U1360" s="3"/>
      <c r="V1360" s="5">
        <v>115429914.09</v>
      </c>
      <c r="W1360" s="5">
        <v>0</v>
      </c>
      <c r="X1360" s="5">
        <v>0</v>
      </c>
      <c r="Y1360" s="5">
        <v>0</v>
      </c>
      <c r="Z1360" s="5">
        <v>0</v>
      </c>
      <c r="AA1360" s="5">
        <v>115429914.09</v>
      </c>
      <c r="AB1360" s="2"/>
      <c r="AC1360" s="2"/>
      <c r="AD1360" s="2"/>
      <c r="AE1360" s="2" t="s">
        <v>2395</v>
      </c>
    </row>
    <row r="1361" spans="1:31" ht="180" x14ac:dyDescent="0.25">
      <c r="A1361" s="2" t="s">
        <v>10</v>
      </c>
      <c r="B1361" s="3">
        <v>7</v>
      </c>
      <c r="C1361" s="3">
        <v>197</v>
      </c>
      <c r="D1361" s="3" t="s">
        <v>392</v>
      </c>
      <c r="E1361" s="3" t="str">
        <f>_xlfn.XLOOKUP(Tbl_BalanceHistory[[#This Row],[RespAgy]],Tbl_Agencies[Agy Code],Tbl_Agencies[Agy Sort])</f>
        <v>083000</v>
      </c>
      <c r="F1361" s="2" t="str">
        <f>Tbl_BalanceHistory[[#This Row],[RespAgy]]&amp;": "&amp;Tbl_BalanceHistory[[#This Row],[RespAgency]]</f>
        <v>197: Direct Aid to Public Education</v>
      </c>
      <c r="G1361" s="3">
        <v>197</v>
      </c>
      <c r="H1361" s="3" t="s">
        <v>392</v>
      </c>
      <c r="I1361" s="3" t="str">
        <f>_xlfn.XLOOKUP(Tbl_BalanceHistory[[#This Row],[AgyCode]],Tbl_Agencies[Agy Code],Tbl_Agencies[Agy Sort])</f>
        <v>083000</v>
      </c>
      <c r="J1361" s="2" t="str">
        <f>Tbl_BalanceHistory[[#This Row],[AgyCode]]&amp;": "&amp;Tbl_BalanceHistory[[#This Row],[Agency Name]]</f>
        <v>197: Direct Aid to Public Education</v>
      </c>
      <c r="K1361" s="1">
        <v>2024</v>
      </c>
      <c r="L1361" s="3">
        <v>178</v>
      </c>
      <c r="M1361" s="3" t="s">
        <v>396</v>
      </c>
      <c r="N1361" s="2" t="str">
        <f>Tbl_BalanceHistory[[#This Row],[ProgramCode]]&amp;": "&amp;Tbl_BalanceHistory[[#This Row],[Program Name]]</f>
        <v>178: State Education Assistance Programs</v>
      </c>
      <c r="O1361" s="3" t="s">
        <v>886</v>
      </c>
      <c r="P1361" s="1" t="str">
        <f>IF(Tbl_BalanceHistory[[#This Row],[FundCode]]="0100","GF",IF(Tbl_BalanceHistory[[#This Row],[FundCode]]="01000","GF","Hi Ed / OCR"))</f>
        <v>GF</v>
      </c>
      <c r="Q1361" s="5">
        <v>8915620741.5</v>
      </c>
      <c r="R1361" s="5">
        <v>8904327348.2800007</v>
      </c>
      <c r="S1361" s="5">
        <v>11293393.220000001</v>
      </c>
      <c r="T1361" s="5">
        <v>0</v>
      </c>
      <c r="U1361" s="3"/>
      <c r="V1361" s="5">
        <v>11293393.220000001</v>
      </c>
      <c r="W1361" s="5">
        <v>0</v>
      </c>
      <c r="X1361" s="5">
        <v>0</v>
      </c>
      <c r="Y1361" s="5">
        <v>0</v>
      </c>
      <c r="Z1361" s="5">
        <v>0</v>
      </c>
      <c r="AA1361" s="5">
        <v>11293393.220000001</v>
      </c>
      <c r="AB1361" s="2"/>
      <c r="AC1361" s="2" t="s">
        <v>2552</v>
      </c>
      <c r="AD1361" s="2"/>
      <c r="AE1361" s="2"/>
    </row>
    <row r="1362" spans="1:31" ht="60" x14ac:dyDescent="0.25">
      <c r="A1362" s="2" t="s">
        <v>10</v>
      </c>
      <c r="B1362" s="3">
        <v>7</v>
      </c>
      <c r="C1362" s="3">
        <v>920</v>
      </c>
      <c r="D1362" s="3" t="s">
        <v>1531</v>
      </c>
      <c r="E1362" s="3" t="str">
        <f>_xlfn.XLOOKUP(Tbl_BalanceHistory[[#This Row],[RespAgy]],Tbl_Agencies[Agy Code],Tbl_Agencies[Agy Sort])</f>
        <v>084000</v>
      </c>
      <c r="F1362" s="2" t="str">
        <f>Tbl_BalanceHistory[[#This Row],[RespAgy]]&amp;": "&amp;Tbl_BalanceHistory[[#This Row],[RespAgency]]</f>
        <v>920: Opportunity Educational Institution</v>
      </c>
      <c r="G1362" s="3">
        <v>920</v>
      </c>
      <c r="H1362" s="3" t="s">
        <v>1531</v>
      </c>
      <c r="I1362" s="3" t="str">
        <f>_xlfn.XLOOKUP(Tbl_BalanceHistory[[#This Row],[AgyCode]],Tbl_Agencies[Agy Code],Tbl_Agencies[Agy Sort])</f>
        <v>084000</v>
      </c>
      <c r="J1362" s="2" t="str">
        <f>Tbl_BalanceHistory[[#This Row],[AgyCode]]&amp;": "&amp;Tbl_BalanceHistory[[#This Row],[Agency Name]]</f>
        <v>920: Opportunity Educational Institution</v>
      </c>
      <c r="K1362" s="1">
        <v>2014</v>
      </c>
      <c r="L1362" s="3">
        <v>181</v>
      </c>
      <c r="M1362" s="3" t="s">
        <v>378</v>
      </c>
      <c r="N1362" s="2" t="str">
        <f>Tbl_BalanceHistory[[#This Row],[ProgramCode]]&amp;": "&amp;Tbl_BalanceHistory[[#This Row],[Program Name]]</f>
        <v>181: Instructional Services</v>
      </c>
      <c r="O1362" s="3" t="s">
        <v>1730</v>
      </c>
      <c r="P1362" s="1" t="str">
        <f>IF(Tbl_BalanceHistory[[#This Row],[FundCode]]="0100","GF",IF(Tbl_BalanceHistory[[#This Row],[FundCode]]="01000","GF","Hi Ed / OCR"))</f>
        <v>GF</v>
      </c>
      <c r="Q1362" s="5">
        <v>150000</v>
      </c>
      <c r="R1362" s="5">
        <v>132225.17000000001</v>
      </c>
      <c r="S1362" s="5">
        <v>17774</v>
      </c>
      <c r="T1362" s="5">
        <v>0</v>
      </c>
      <c r="U1362" s="3"/>
      <c r="V1362" s="5">
        <v>17774</v>
      </c>
      <c r="W1362" s="5">
        <v>17774</v>
      </c>
      <c r="X1362" s="5"/>
      <c r="Y1362" s="5"/>
      <c r="Z1362" s="5">
        <f>Tbl_BalanceHistory[[#This Row],[Discretionary Recommended - Pre 2022]]+Tbl_BalanceHistory[[#This Row],[Discretionary Balance Recommended: Policy]]+Tbl_BalanceHistory[[#This Row],[Discretionary Balance Recommended: Commitments]]</f>
        <v>17774</v>
      </c>
      <c r="AA1362" s="5">
        <f>Tbl_BalanceHistory[[#This Row],[Discretionary Balance]]-Tbl_BalanceHistory[[#This Row],[Discretionary Reappropriation]]</f>
        <v>0</v>
      </c>
      <c r="AB1362" s="2" t="s">
        <v>2005</v>
      </c>
      <c r="AC1362" s="2"/>
      <c r="AD1362" s="2"/>
      <c r="AE1362" s="2"/>
    </row>
    <row r="1363" spans="1:31" ht="60" x14ac:dyDescent="0.25">
      <c r="A1363" s="2" t="s">
        <v>10</v>
      </c>
      <c r="B1363" s="3">
        <v>7</v>
      </c>
      <c r="C1363" s="3">
        <v>920</v>
      </c>
      <c r="D1363" s="3" t="s">
        <v>1531</v>
      </c>
      <c r="E1363" s="3" t="str">
        <f>_xlfn.XLOOKUP(Tbl_BalanceHistory[[#This Row],[RespAgy]],Tbl_Agencies[Agy Code],Tbl_Agencies[Agy Sort])</f>
        <v>084000</v>
      </c>
      <c r="F1363" s="2" t="str">
        <f>Tbl_BalanceHistory[[#This Row],[RespAgy]]&amp;": "&amp;Tbl_BalanceHistory[[#This Row],[RespAgency]]</f>
        <v>920: Opportunity Educational Institution</v>
      </c>
      <c r="G1363" s="3">
        <v>920</v>
      </c>
      <c r="H1363" s="3" t="s">
        <v>1531</v>
      </c>
      <c r="I1363" s="3" t="str">
        <f>_xlfn.XLOOKUP(Tbl_BalanceHistory[[#This Row],[AgyCode]],Tbl_Agencies[Agy Code],Tbl_Agencies[Agy Sort])</f>
        <v>084000</v>
      </c>
      <c r="J1363" s="2" t="str">
        <f>Tbl_BalanceHistory[[#This Row],[AgyCode]]&amp;": "&amp;Tbl_BalanceHistory[[#This Row],[Agency Name]]</f>
        <v>920: Opportunity Educational Institution</v>
      </c>
      <c r="K1363" s="1">
        <v>2015</v>
      </c>
      <c r="L1363" s="3">
        <v>181</v>
      </c>
      <c r="M1363" s="3" t="s">
        <v>378</v>
      </c>
      <c r="N1363" s="2" t="str">
        <f>Tbl_BalanceHistory[[#This Row],[ProgramCode]]&amp;": "&amp;Tbl_BalanceHistory[[#This Row],[Program Name]]</f>
        <v>181: Instructional Services</v>
      </c>
      <c r="O1363" s="3" t="s">
        <v>1730</v>
      </c>
      <c r="P1363" s="1" t="str">
        <f>IF(Tbl_BalanceHistory[[#This Row],[FundCode]]="0100","GF",IF(Tbl_BalanceHistory[[#This Row],[FundCode]]="01000","GF","Hi Ed / OCR"))</f>
        <v>GF</v>
      </c>
      <c r="Q1363" s="5">
        <v>65174</v>
      </c>
      <c r="R1363" s="5">
        <v>64243</v>
      </c>
      <c r="S1363" s="5">
        <v>930</v>
      </c>
      <c r="T1363" s="5">
        <v>0</v>
      </c>
      <c r="U1363" s="3"/>
      <c r="V1363" s="5">
        <v>930</v>
      </c>
      <c r="W1363" s="5">
        <v>930</v>
      </c>
      <c r="X1363" s="5"/>
      <c r="Y1363" s="5"/>
      <c r="Z1363" s="5">
        <f>Tbl_BalanceHistory[[#This Row],[Discretionary Recommended - Pre 2022]]+Tbl_BalanceHistory[[#This Row],[Discretionary Balance Recommended: Policy]]+Tbl_BalanceHistory[[#This Row],[Discretionary Balance Recommended: Commitments]]</f>
        <v>930</v>
      </c>
      <c r="AA1363" s="5">
        <f>Tbl_BalanceHistory[[#This Row],[Discretionary Balance]]-Tbl_BalanceHistory[[#This Row],[Discretionary Reappropriation]]</f>
        <v>0</v>
      </c>
      <c r="AB1363" s="2" t="s">
        <v>2006</v>
      </c>
      <c r="AC1363" s="2"/>
      <c r="AD1363" s="2"/>
      <c r="AE1363" s="2"/>
    </row>
    <row r="1364" spans="1:31" ht="30" x14ac:dyDescent="0.25">
      <c r="A1364" s="2" t="s">
        <v>10</v>
      </c>
      <c r="B1364" s="3">
        <v>7</v>
      </c>
      <c r="C1364" s="3">
        <v>920</v>
      </c>
      <c r="D1364" s="3" t="s">
        <v>1531</v>
      </c>
      <c r="E1364" s="3" t="str">
        <f>_xlfn.XLOOKUP(Tbl_BalanceHistory[[#This Row],[RespAgy]],Tbl_Agencies[Agy Code],Tbl_Agencies[Agy Sort])</f>
        <v>084000</v>
      </c>
      <c r="F1364" s="2" t="str">
        <f>Tbl_BalanceHistory[[#This Row],[RespAgy]]&amp;": "&amp;Tbl_BalanceHistory[[#This Row],[RespAgency]]</f>
        <v>920: Opportunity Educational Institution</v>
      </c>
      <c r="G1364" s="3">
        <v>920</v>
      </c>
      <c r="H1364" s="3" t="s">
        <v>1531</v>
      </c>
      <c r="I1364" s="3" t="str">
        <f>_xlfn.XLOOKUP(Tbl_BalanceHistory[[#This Row],[AgyCode]],Tbl_Agencies[Agy Code],Tbl_Agencies[Agy Sort])</f>
        <v>084000</v>
      </c>
      <c r="J1364" s="2" t="str">
        <f>Tbl_BalanceHistory[[#This Row],[AgyCode]]&amp;": "&amp;Tbl_BalanceHistory[[#This Row],[Agency Name]]</f>
        <v>920: Opportunity Educational Institution</v>
      </c>
      <c r="K1364" s="1">
        <v>2016</v>
      </c>
      <c r="L1364" s="3">
        <v>181</v>
      </c>
      <c r="M1364" s="3" t="s">
        <v>378</v>
      </c>
      <c r="N1364" s="2" t="str">
        <f>Tbl_BalanceHistory[[#This Row],[ProgramCode]]&amp;": "&amp;Tbl_BalanceHistory[[#This Row],[Program Name]]</f>
        <v>181: Instructional Services</v>
      </c>
      <c r="O1364" s="3" t="s">
        <v>1730</v>
      </c>
      <c r="P1364" s="1" t="str">
        <f>IF(Tbl_BalanceHistory[[#This Row],[FundCode]]="0100","GF",IF(Tbl_BalanceHistory[[#This Row],[FundCode]]="01000","GF","Hi Ed / OCR"))</f>
        <v>GF</v>
      </c>
      <c r="Q1364" s="5">
        <v>12817</v>
      </c>
      <c r="R1364" s="5">
        <v>12816.34</v>
      </c>
      <c r="S1364" s="5">
        <v>0</v>
      </c>
      <c r="T1364" s="5">
        <v>0</v>
      </c>
      <c r="U1364" s="3"/>
      <c r="V1364" s="5">
        <v>0</v>
      </c>
      <c r="W1364" s="5">
        <v>0</v>
      </c>
      <c r="X1364" s="5"/>
      <c r="Y1364" s="5"/>
      <c r="Z1364" s="5">
        <f>Tbl_BalanceHistory[[#This Row],[Discretionary Recommended - Pre 2022]]+Tbl_BalanceHistory[[#This Row],[Discretionary Balance Recommended: Policy]]+Tbl_BalanceHistory[[#This Row],[Discretionary Balance Recommended: Commitments]]</f>
        <v>0</v>
      </c>
      <c r="AA1364" s="5">
        <f>Tbl_BalanceHistory[[#This Row],[Discretionary Balance]]-Tbl_BalanceHistory[[#This Row],[Discretionary Reappropriation]]</f>
        <v>0</v>
      </c>
      <c r="AB1364" s="2"/>
      <c r="AC1364" s="2"/>
      <c r="AD1364" s="2"/>
      <c r="AE1364" s="2"/>
    </row>
    <row r="1365" spans="1:31" ht="30" x14ac:dyDescent="0.25">
      <c r="A1365" s="2" t="s">
        <v>10</v>
      </c>
      <c r="B1365" s="3">
        <v>7</v>
      </c>
      <c r="C1365" s="3">
        <v>218</v>
      </c>
      <c r="D1365" s="3" t="s">
        <v>399</v>
      </c>
      <c r="E1365" s="3" t="str">
        <f>_xlfn.XLOOKUP(Tbl_BalanceHistory[[#This Row],[RespAgy]],Tbl_Agencies[Agy Code],Tbl_Agencies[Agy Sort])</f>
        <v>085000</v>
      </c>
      <c r="F1365" s="2" t="str">
        <f>Tbl_BalanceHistory[[#This Row],[RespAgy]]&amp;": "&amp;Tbl_BalanceHistory[[#This Row],[RespAgency]]</f>
        <v>218: Virginia School for the Deaf and the Blind</v>
      </c>
      <c r="G1365" s="3">
        <v>218</v>
      </c>
      <c r="H1365" s="3" t="s">
        <v>399</v>
      </c>
      <c r="I1365" s="3" t="str">
        <f>_xlfn.XLOOKUP(Tbl_BalanceHistory[[#This Row],[AgyCode]],Tbl_Agencies[Agy Code],Tbl_Agencies[Agy Sort])</f>
        <v>085000</v>
      </c>
      <c r="J1365" s="2" t="str">
        <f>Tbl_BalanceHistory[[#This Row],[AgyCode]]&amp;": "&amp;Tbl_BalanceHistory[[#This Row],[Agency Name]]</f>
        <v>218: Virginia School for the Deaf and the Blind</v>
      </c>
      <c r="K1365" s="1">
        <v>2014</v>
      </c>
      <c r="L1365" s="3">
        <v>197</v>
      </c>
      <c r="M1365" s="3" t="s">
        <v>401</v>
      </c>
      <c r="N1365" s="2" t="str">
        <f>Tbl_BalanceHistory[[#This Row],[ProgramCode]]&amp;": "&amp;Tbl_BalanceHistory[[#This Row],[Program Name]]</f>
        <v>197: Instruction</v>
      </c>
      <c r="O1365" s="3" t="s">
        <v>1730</v>
      </c>
      <c r="P1365" s="1" t="str">
        <f>IF(Tbl_BalanceHistory[[#This Row],[FundCode]]="0100","GF",IF(Tbl_BalanceHistory[[#This Row],[FundCode]]="01000","GF","Hi Ed / OCR"))</f>
        <v>GF</v>
      </c>
      <c r="Q1365" s="5">
        <v>4157917</v>
      </c>
      <c r="R1365" s="5">
        <v>4157766.04</v>
      </c>
      <c r="S1365" s="5">
        <v>150</v>
      </c>
      <c r="T1365" s="5">
        <v>0</v>
      </c>
      <c r="U1365" s="3"/>
      <c r="V1365" s="5">
        <v>150</v>
      </c>
      <c r="W1365" s="5">
        <v>0</v>
      </c>
      <c r="X1365" s="5"/>
      <c r="Y1365" s="5"/>
      <c r="Z1365" s="5">
        <f>Tbl_BalanceHistory[[#This Row],[Discretionary Recommended - Pre 2022]]+Tbl_BalanceHistory[[#This Row],[Discretionary Balance Recommended: Policy]]+Tbl_BalanceHistory[[#This Row],[Discretionary Balance Recommended: Commitments]]</f>
        <v>0</v>
      </c>
      <c r="AA1365" s="5">
        <f>Tbl_BalanceHistory[[#This Row],[Discretionary Balance]]-Tbl_BalanceHistory[[#This Row],[Discretionary Reappropriation]]</f>
        <v>150</v>
      </c>
      <c r="AB1365" s="2" t="s">
        <v>1932</v>
      </c>
      <c r="AC1365" s="2"/>
      <c r="AD1365" s="2"/>
      <c r="AE1365" s="2"/>
    </row>
    <row r="1366" spans="1:31" ht="30" x14ac:dyDescent="0.25">
      <c r="A1366" s="2" t="s">
        <v>10</v>
      </c>
      <c r="B1366" s="3">
        <v>7</v>
      </c>
      <c r="C1366" s="3">
        <v>218</v>
      </c>
      <c r="D1366" s="3" t="s">
        <v>399</v>
      </c>
      <c r="E1366" s="3" t="str">
        <f>_xlfn.XLOOKUP(Tbl_BalanceHistory[[#This Row],[RespAgy]],Tbl_Agencies[Agy Code],Tbl_Agencies[Agy Sort])</f>
        <v>085000</v>
      </c>
      <c r="F1366" s="2" t="str">
        <f>Tbl_BalanceHistory[[#This Row],[RespAgy]]&amp;": "&amp;Tbl_BalanceHistory[[#This Row],[RespAgency]]</f>
        <v>218: Virginia School for the Deaf and the Blind</v>
      </c>
      <c r="G1366" s="3">
        <v>218</v>
      </c>
      <c r="H1366" s="3" t="s">
        <v>399</v>
      </c>
      <c r="I1366" s="3" t="str">
        <f>_xlfn.XLOOKUP(Tbl_BalanceHistory[[#This Row],[AgyCode]],Tbl_Agencies[Agy Code],Tbl_Agencies[Agy Sort])</f>
        <v>085000</v>
      </c>
      <c r="J1366" s="2" t="str">
        <f>Tbl_BalanceHistory[[#This Row],[AgyCode]]&amp;": "&amp;Tbl_BalanceHistory[[#This Row],[Agency Name]]</f>
        <v>218: Virginia School for the Deaf and the Blind</v>
      </c>
      <c r="K1366" s="1">
        <v>2015</v>
      </c>
      <c r="L1366" s="3">
        <v>197</v>
      </c>
      <c r="M1366" s="3" t="s">
        <v>401</v>
      </c>
      <c r="N1366" s="2" t="str">
        <f>Tbl_BalanceHistory[[#This Row],[ProgramCode]]&amp;": "&amp;Tbl_BalanceHistory[[#This Row],[Program Name]]</f>
        <v>197: Instruction</v>
      </c>
      <c r="O1366" s="3" t="s">
        <v>1730</v>
      </c>
      <c r="P1366" s="1" t="str">
        <f>IF(Tbl_BalanceHistory[[#This Row],[FundCode]]="0100","GF",IF(Tbl_BalanceHistory[[#This Row],[FundCode]]="01000","GF","Hi Ed / OCR"))</f>
        <v>GF</v>
      </c>
      <c r="Q1366" s="5">
        <v>4075083</v>
      </c>
      <c r="R1366" s="5">
        <v>4056866</v>
      </c>
      <c r="S1366" s="5">
        <v>18216</v>
      </c>
      <c r="T1366" s="5">
        <v>0</v>
      </c>
      <c r="U1366" s="3"/>
      <c r="V1366" s="5">
        <v>18216</v>
      </c>
      <c r="W1366" s="5">
        <v>18216</v>
      </c>
      <c r="X1366" s="5"/>
      <c r="Y1366" s="5"/>
      <c r="Z1366" s="5">
        <f>Tbl_BalanceHistory[[#This Row],[Discretionary Recommended - Pre 2022]]+Tbl_BalanceHistory[[#This Row],[Discretionary Balance Recommended: Policy]]+Tbl_BalanceHistory[[#This Row],[Discretionary Balance Recommended: Commitments]]</f>
        <v>18216</v>
      </c>
      <c r="AA1366" s="5">
        <f>Tbl_BalanceHistory[[#This Row],[Discretionary Balance]]-Tbl_BalanceHistory[[#This Row],[Discretionary Reappropriation]]</f>
        <v>0</v>
      </c>
      <c r="AB1366" s="2" t="s">
        <v>1933</v>
      </c>
      <c r="AC1366" s="2"/>
      <c r="AD1366" s="2"/>
      <c r="AE1366" s="2"/>
    </row>
    <row r="1367" spans="1:31" ht="30" x14ac:dyDescent="0.25">
      <c r="A1367" s="2" t="s">
        <v>10</v>
      </c>
      <c r="B1367" s="3">
        <v>7</v>
      </c>
      <c r="C1367" s="3">
        <v>218</v>
      </c>
      <c r="D1367" s="3" t="s">
        <v>399</v>
      </c>
      <c r="E1367" s="3" t="str">
        <f>_xlfn.XLOOKUP(Tbl_BalanceHistory[[#This Row],[RespAgy]],Tbl_Agencies[Agy Code],Tbl_Agencies[Agy Sort])</f>
        <v>085000</v>
      </c>
      <c r="F1367" s="2" t="str">
        <f>Tbl_BalanceHistory[[#This Row],[RespAgy]]&amp;": "&amp;Tbl_BalanceHistory[[#This Row],[RespAgency]]</f>
        <v>218: Virginia School for the Deaf and the Blind</v>
      </c>
      <c r="G1367" s="3">
        <v>218</v>
      </c>
      <c r="H1367" s="3" t="s">
        <v>399</v>
      </c>
      <c r="I1367" s="3" t="str">
        <f>_xlfn.XLOOKUP(Tbl_BalanceHistory[[#This Row],[AgyCode]],Tbl_Agencies[Agy Code],Tbl_Agencies[Agy Sort])</f>
        <v>085000</v>
      </c>
      <c r="J1367" s="2" t="str">
        <f>Tbl_BalanceHistory[[#This Row],[AgyCode]]&amp;": "&amp;Tbl_BalanceHistory[[#This Row],[Agency Name]]</f>
        <v>218: Virginia School for the Deaf and the Blind</v>
      </c>
      <c r="K1367" s="1">
        <v>2016</v>
      </c>
      <c r="L1367" s="3">
        <v>197</v>
      </c>
      <c r="M1367" s="3" t="s">
        <v>401</v>
      </c>
      <c r="N1367" s="2" t="str">
        <f>Tbl_BalanceHistory[[#This Row],[ProgramCode]]&amp;": "&amp;Tbl_BalanceHistory[[#This Row],[Program Name]]</f>
        <v>197: Instruction</v>
      </c>
      <c r="O1367" s="3" t="s">
        <v>1730</v>
      </c>
      <c r="P1367" s="1" t="str">
        <f>IF(Tbl_BalanceHistory[[#This Row],[FundCode]]="0100","GF",IF(Tbl_BalanceHistory[[#This Row],[FundCode]]="01000","GF","Hi Ed / OCR"))</f>
        <v>GF</v>
      </c>
      <c r="Q1367" s="5">
        <v>3989619</v>
      </c>
      <c r="R1367" s="5">
        <v>3788340.84</v>
      </c>
      <c r="S1367" s="5">
        <v>201278</v>
      </c>
      <c r="T1367" s="5">
        <v>0</v>
      </c>
      <c r="U1367" s="3"/>
      <c r="V1367" s="5">
        <v>201278</v>
      </c>
      <c r="W1367" s="5">
        <v>0</v>
      </c>
      <c r="X1367" s="5"/>
      <c r="Y1367" s="5"/>
      <c r="Z1367" s="5">
        <f>Tbl_BalanceHistory[[#This Row],[Discretionary Recommended - Pre 2022]]+Tbl_BalanceHistory[[#This Row],[Discretionary Balance Recommended: Policy]]+Tbl_BalanceHistory[[#This Row],[Discretionary Balance Recommended: Commitments]]</f>
        <v>0</v>
      </c>
      <c r="AA1367" s="5">
        <f>Tbl_BalanceHistory[[#This Row],[Discretionary Balance]]-Tbl_BalanceHistory[[#This Row],[Discretionary Reappropriation]]</f>
        <v>201278</v>
      </c>
      <c r="AB1367" s="2"/>
      <c r="AC1367" s="2"/>
      <c r="AD1367" s="2"/>
      <c r="AE1367" s="2"/>
    </row>
    <row r="1368" spans="1:31" ht="30" x14ac:dyDescent="0.25">
      <c r="A1368" s="2" t="s">
        <v>10</v>
      </c>
      <c r="B1368" s="3">
        <v>7</v>
      </c>
      <c r="C1368" s="3">
        <v>218</v>
      </c>
      <c r="D1368" s="3" t="s">
        <v>399</v>
      </c>
      <c r="E1368" s="3" t="str">
        <f>_xlfn.XLOOKUP(Tbl_BalanceHistory[[#This Row],[RespAgy]],Tbl_Agencies[Agy Code],Tbl_Agencies[Agy Sort])</f>
        <v>085000</v>
      </c>
      <c r="F1368" s="2" t="str">
        <f>Tbl_BalanceHistory[[#This Row],[RespAgy]]&amp;": "&amp;Tbl_BalanceHistory[[#This Row],[RespAgency]]</f>
        <v>218: Virginia School for the Deaf and the Blind</v>
      </c>
      <c r="G1368" s="3">
        <v>218</v>
      </c>
      <c r="H1368" s="3" t="s">
        <v>399</v>
      </c>
      <c r="I1368" s="3" t="str">
        <f>_xlfn.XLOOKUP(Tbl_BalanceHistory[[#This Row],[AgyCode]],Tbl_Agencies[Agy Code],Tbl_Agencies[Agy Sort])</f>
        <v>085000</v>
      </c>
      <c r="J1368" s="2" t="str">
        <f>Tbl_BalanceHistory[[#This Row],[AgyCode]]&amp;": "&amp;Tbl_BalanceHistory[[#This Row],[Agency Name]]</f>
        <v>218: Virginia School for the Deaf and the Blind</v>
      </c>
      <c r="K1368" s="1">
        <v>2017</v>
      </c>
      <c r="L1368" s="3">
        <v>197</v>
      </c>
      <c r="M1368" s="3" t="s">
        <v>401</v>
      </c>
      <c r="N1368" s="2" t="str">
        <f>Tbl_BalanceHistory[[#This Row],[ProgramCode]]&amp;": "&amp;Tbl_BalanceHistory[[#This Row],[Program Name]]</f>
        <v>197: Instruction</v>
      </c>
      <c r="O1368" s="3" t="s">
        <v>886</v>
      </c>
      <c r="P1368" s="1" t="str">
        <f>IF(Tbl_BalanceHistory[[#This Row],[FundCode]]="0100","GF",IF(Tbl_BalanceHistory[[#This Row],[FundCode]]="01000","GF","Hi Ed / OCR"))</f>
        <v>GF</v>
      </c>
      <c r="Q1368" s="5">
        <v>4326081</v>
      </c>
      <c r="R1368" s="5">
        <v>4325314.4400000004</v>
      </c>
      <c r="S1368" s="5">
        <v>766</v>
      </c>
      <c r="T1368" s="5">
        <v>0</v>
      </c>
      <c r="U1368" s="3"/>
      <c r="V1368" s="5">
        <v>766</v>
      </c>
      <c r="W1368" s="5">
        <v>0</v>
      </c>
      <c r="X1368" s="5"/>
      <c r="Y1368" s="5"/>
      <c r="Z1368" s="5">
        <f>Tbl_BalanceHistory[[#This Row],[Discretionary Recommended - Pre 2022]]+Tbl_BalanceHistory[[#This Row],[Discretionary Balance Recommended: Policy]]+Tbl_BalanceHistory[[#This Row],[Discretionary Balance Recommended: Commitments]]</f>
        <v>0</v>
      </c>
      <c r="AA1368" s="5">
        <f>Tbl_BalanceHistory[[#This Row],[Discretionary Balance]]-Tbl_BalanceHistory[[#This Row],[Discretionary Reappropriation]]</f>
        <v>766</v>
      </c>
      <c r="AB1368" s="2"/>
      <c r="AC1368" s="2"/>
      <c r="AD1368" s="2"/>
      <c r="AE1368" s="2"/>
    </row>
    <row r="1369" spans="1:31" ht="30" x14ac:dyDescent="0.25">
      <c r="A1369" s="2" t="s">
        <v>10</v>
      </c>
      <c r="B1369" s="3">
        <v>7</v>
      </c>
      <c r="C1369" s="3">
        <v>218</v>
      </c>
      <c r="D1369" s="3" t="s">
        <v>399</v>
      </c>
      <c r="E1369" s="3" t="str">
        <f>_xlfn.XLOOKUP(Tbl_BalanceHistory[[#This Row],[RespAgy]],Tbl_Agencies[Agy Code],Tbl_Agencies[Agy Sort])</f>
        <v>085000</v>
      </c>
      <c r="F1369" s="2" t="str">
        <f>Tbl_BalanceHistory[[#This Row],[RespAgy]]&amp;": "&amp;Tbl_BalanceHistory[[#This Row],[RespAgency]]</f>
        <v>218: Virginia School for the Deaf and the Blind</v>
      </c>
      <c r="G1369" s="3">
        <v>218</v>
      </c>
      <c r="H1369" s="3" t="s">
        <v>399</v>
      </c>
      <c r="I1369" s="3" t="str">
        <f>_xlfn.XLOOKUP(Tbl_BalanceHistory[[#This Row],[AgyCode]],Tbl_Agencies[Agy Code],Tbl_Agencies[Agy Sort])</f>
        <v>085000</v>
      </c>
      <c r="J1369" s="2" t="str">
        <f>Tbl_BalanceHistory[[#This Row],[AgyCode]]&amp;": "&amp;Tbl_BalanceHistory[[#This Row],[Agency Name]]</f>
        <v>218: Virginia School for the Deaf and the Blind</v>
      </c>
      <c r="K1369" s="1">
        <v>2018</v>
      </c>
      <c r="L1369" s="3">
        <v>197</v>
      </c>
      <c r="M1369" s="3" t="s">
        <v>401</v>
      </c>
      <c r="N1369" s="2" t="str">
        <f>Tbl_BalanceHistory[[#This Row],[ProgramCode]]&amp;": "&amp;Tbl_BalanceHistory[[#This Row],[Program Name]]</f>
        <v>197: Instruction</v>
      </c>
      <c r="O1369" s="3" t="s">
        <v>886</v>
      </c>
      <c r="P1369" s="1" t="str">
        <f>IF(Tbl_BalanceHistory[[#This Row],[FundCode]]="0100","GF",IF(Tbl_BalanceHistory[[#This Row],[FundCode]]="01000","GF","Hi Ed / OCR"))</f>
        <v>GF</v>
      </c>
      <c r="Q1369" s="5">
        <v>4064641</v>
      </c>
      <c r="R1369" s="5">
        <v>4064506.35</v>
      </c>
      <c r="S1369" s="5">
        <v>134</v>
      </c>
      <c r="T1369" s="5">
        <v>0</v>
      </c>
      <c r="U1369" s="3"/>
      <c r="V1369" s="5">
        <v>134</v>
      </c>
      <c r="W1369" s="5">
        <v>0</v>
      </c>
      <c r="X1369" s="5"/>
      <c r="Y1369" s="5"/>
      <c r="Z1369" s="5">
        <f>Tbl_BalanceHistory[[#This Row],[Discretionary Recommended - Pre 2022]]+Tbl_BalanceHistory[[#This Row],[Discretionary Balance Recommended: Policy]]+Tbl_BalanceHistory[[#This Row],[Discretionary Balance Recommended: Commitments]]</f>
        <v>0</v>
      </c>
      <c r="AA1369" s="5">
        <f>Tbl_BalanceHistory[[#This Row],[Discretionary Balance]]-Tbl_BalanceHistory[[#This Row],[Discretionary Reappropriation]]</f>
        <v>134</v>
      </c>
      <c r="AB1369" s="2"/>
      <c r="AC1369" s="2"/>
      <c r="AD1369" s="2"/>
      <c r="AE1369" s="2"/>
    </row>
    <row r="1370" spans="1:31" ht="30" x14ac:dyDescent="0.25">
      <c r="A1370" s="2" t="s">
        <v>10</v>
      </c>
      <c r="B1370" s="3">
        <v>7</v>
      </c>
      <c r="C1370" s="3">
        <v>218</v>
      </c>
      <c r="D1370" s="3" t="s">
        <v>399</v>
      </c>
      <c r="E1370" s="3" t="str">
        <f>_xlfn.XLOOKUP(Tbl_BalanceHistory[[#This Row],[RespAgy]],Tbl_Agencies[Agy Code],Tbl_Agencies[Agy Sort])</f>
        <v>085000</v>
      </c>
      <c r="F1370" s="2" t="str">
        <f>Tbl_BalanceHistory[[#This Row],[RespAgy]]&amp;": "&amp;Tbl_BalanceHistory[[#This Row],[RespAgency]]</f>
        <v>218: Virginia School for the Deaf and the Blind</v>
      </c>
      <c r="G1370" s="3">
        <v>218</v>
      </c>
      <c r="H1370" s="3" t="s">
        <v>399</v>
      </c>
      <c r="I1370" s="3" t="str">
        <f>_xlfn.XLOOKUP(Tbl_BalanceHistory[[#This Row],[AgyCode]],Tbl_Agencies[Agy Code],Tbl_Agencies[Agy Sort])</f>
        <v>085000</v>
      </c>
      <c r="J1370" s="2" t="str">
        <f>Tbl_BalanceHistory[[#This Row],[AgyCode]]&amp;": "&amp;Tbl_BalanceHistory[[#This Row],[Agency Name]]</f>
        <v>218: Virginia School for the Deaf and the Blind</v>
      </c>
      <c r="K1370" s="1">
        <v>2019</v>
      </c>
      <c r="L1370" s="3">
        <v>197</v>
      </c>
      <c r="M1370" s="3" t="s">
        <v>401</v>
      </c>
      <c r="N1370" s="2" t="str">
        <f>Tbl_BalanceHistory[[#This Row],[ProgramCode]]&amp;": "&amp;Tbl_BalanceHistory[[#This Row],[Program Name]]</f>
        <v>197: Instruction</v>
      </c>
      <c r="O1370" s="3" t="s">
        <v>886</v>
      </c>
      <c r="P1370" s="1" t="str">
        <f>IF(Tbl_BalanceHistory[[#This Row],[FundCode]]="0100","GF",IF(Tbl_BalanceHistory[[#This Row],[FundCode]]="01000","GF","Hi Ed / OCR"))</f>
        <v>GF</v>
      </c>
      <c r="Q1370" s="5">
        <v>4013128</v>
      </c>
      <c r="R1370" s="5">
        <v>4012006.49</v>
      </c>
      <c r="S1370" s="5">
        <v>1121.51</v>
      </c>
      <c r="T1370" s="5">
        <v>0</v>
      </c>
      <c r="U1370" s="3"/>
      <c r="V1370" s="5">
        <v>1121.51</v>
      </c>
      <c r="W1370" s="5">
        <v>0</v>
      </c>
      <c r="X1370" s="5"/>
      <c r="Y1370" s="5"/>
      <c r="Z1370" s="5">
        <f>Tbl_BalanceHistory[[#This Row],[Discretionary Recommended - Pre 2022]]+Tbl_BalanceHistory[[#This Row],[Discretionary Balance Recommended: Policy]]+Tbl_BalanceHistory[[#This Row],[Discretionary Balance Recommended: Commitments]]</f>
        <v>0</v>
      </c>
      <c r="AA1370" s="5">
        <f>Tbl_BalanceHistory[[#This Row],[Discretionary Balance]]-Tbl_BalanceHistory[[#This Row],[Discretionary Reappropriation]]</f>
        <v>1121.51</v>
      </c>
      <c r="AB1370" s="2"/>
      <c r="AC1370" s="2"/>
      <c r="AD1370" s="2"/>
      <c r="AE1370" s="2"/>
    </row>
    <row r="1371" spans="1:31" ht="30" x14ac:dyDescent="0.25">
      <c r="A1371" s="2" t="s">
        <v>10</v>
      </c>
      <c r="B1371" s="3">
        <v>7</v>
      </c>
      <c r="C1371" s="3">
        <v>218</v>
      </c>
      <c r="D1371" s="3" t="s">
        <v>399</v>
      </c>
      <c r="E1371" s="3" t="str">
        <f>_xlfn.XLOOKUP(Tbl_BalanceHistory[[#This Row],[RespAgy]],Tbl_Agencies[Agy Code],Tbl_Agencies[Agy Sort])</f>
        <v>085000</v>
      </c>
      <c r="F1371" s="2" t="str">
        <f>Tbl_BalanceHistory[[#This Row],[RespAgy]]&amp;": "&amp;Tbl_BalanceHistory[[#This Row],[RespAgency]]</f>
        <v>218: Virginia School for the Deaf and the Blind</v>
      </c>
      <c r="G1371" s="3">
        <v>218</v>
      </c>
      <c r="H1371" s="3" t="s">
        <v>399</v>
      </c>
      <c r="I1371" s="3" t="str">
        <f>_xlfn.XLOOKUP(Tbl_BalanceHistory[[#This Row],[AgyCode]],Tbl_Agencies[Agy Code],Tbl_Agencies[Agy Sort])</f>
        <v>085000</v>
      </c>
      <c r="J1371" s="2" t="str">
        <f>Tbl_BalanceHistory[[#This Row],[AgyCode]]&amp;": "&amp;Tbl_BalanceHistory[[#This Row],[Agency Name]]</f>
        <v>218: Virginia School for the Deaf and the Blind</v>
      </c>
      <c r="K1371" s="1">
        <v>2020</v>
      </c>
      <c r="L1371" s="3">
        <v>197</v>
      </c>
      <c r="M1371" s="3" t="s">
        <v>401</v>
      </c>
      <c r="N1371" s="2" t="str">
        <f>Tbl_BalanceHistory[[#This Row],[ProgramCode]]&amp;": "&amp;Tbl_BalanceHistory[[#This Row],[Program Name]]</f>
        <v>197: Instruction</v>
      </c>
      <c r="O1371" s="3" t="s">
        <v>886</v>
      </c>
      <c r="P1371" s="1" t="str">
        <f>IF(Tbl_BalanceHistory[[#This Row],[FundCode]]="0100","GF",IF(Tbl_BalanceHistory[[#This Row],[FundCode]]="01000","GF","Hi Ed / OCR"))</f>
        <v>GF</v>
      </c>
      <c r="Q1371" s="5">
        <v>4611128</v>
      </c>
      <c r="R1371" s="5">
        <v>4344092.4800000004</v>
      </c>
      <c r="S1371" s="5">
        <v>267035.52000000002</v>
      </c>
      <c r="T1371" s="5">
        <v>0</v>
      </c>
      <c r="U1371" s="3"/>
      <c r="V1371" s="5">
        <v>267035.52000000002</v>
      </c>
      <c r="W1371" s="5">
        <v>0</v>
      </c>
      <c r="X1371" s="5"/>
      <c r="Y1371" s="5"/>
      <c r="Z1371" s="5">
        <f>Tbl_BalanceHistory[[#This Row],[Discretionary Recommended - Pre 2022]]+Tbl_BalanceHistory[[#This Row],[Discretionary Balance Recommended: Policy]]+Tbl_BalanceHistory[[#This Row],[Discretionary Balance Recommended: Commitments]]</f>
        <v>0</v>
      </c>
      <c r="AA1371" s="5">
        <f>Tbl_BalanceHistory[[#This Row],[Discretionary Balance]]-Tbl_BalanceHistory[[#This Row],[Discretionary Reappropriation]]</f>
        <v>267035.52000000002</v>
      </c>
      <c r="AB1371" s="2"/>
      <c r="AC1371" s="2"/>
      <c r="AD1371" s="2"/>
      <c r="AE1371" s="2"/>
    </row>
    <row r="1372" spans="1:31" ht="135" x14ac:dyDescent="0.25">
      <c r="A1372" s="2" t="s">
        <v>10</v>
      </c>
      <c r="B1372" s="3">
        <v>7</v>
      </c>
      <c r="C1372" s="3">
        <v>218</v>
      </c>
      <c r="D1372" s="3" t="s">
        <v>399</v>
      </c>
      <c r="E1372" s="3" t="str">
        <f>_xlfn.XLOOKUP(Tbl_BalanceHistory[[#This Row],[RespAgy]],Tbl_Agencies[Agy Code],Tbl_Agencies[Agy Sort])</f>
        <v>085000</v>
      </c>
      <c r="F1372" s="2" t="str">
        <f>Tbl_BalanceHistory[[#This Row],[RespAgy]]&amp;": "&amp;Tbl_BalanceHistory[[#This Row],[RespAgency]]</f>
        <v>218: Virginia School for the Deaf and the Blind</v>
      </c>
      <c r="G1372" s="3">
        <v>218</v>
      </c>
      <c r="H1372" s="3" t="s">
        <v>399</v>
      </c>
      <c r="I1372" s="3" t="str">
        <f>_xlfn.XLOOKUP(Tbl_BalanceHistory[[#This Row],[AgyCode]],Tbl_Agencies[Agy Code],Tbl_Agencies[Agy Sort])</f>
        <v>085000</v>
      </c>
      <c r="J1372" s="2" t="str">
        <f>Tbl_BalanceHistory[[#This Row],[AgyCode]]&amp;": "&amp;Tbl_BalanceHistory[[#This Row],[Agency Name]]</f>
        <v>218: Virginia School for the Deaf and the Blind</v>
      </c>
      <c r="K1372" s="1">
        <v>2021</v>
      </c>
      <c r="L1372" s="3">
        <v>197</v>
      </c>
      <c r="M1372" s="3" t="s">
        <v>401</v>
      </c>
      <c r="N1372" s="2" t="str">
        <f>Tbl_BalanceHistory[[#This Row],[ProgramCode]]&amp;": "&amp;Tbl_BalanceHistory[[#This Row],[Program Name]]</f>
        <v>197: Instruction</v>
      </c>
      <c r="O1372" s="3" t="s">
        <v>886</v>
      </c>
      <c r="P1372" s="1" t="str">
        <f>IF(Tbl_BalanceHistory[[#This Row],[FundCode]]="0100","GF",IF(Tbl_BalanceHistory[[#This Row],[FundCode]]="01000","GF","Hi Ed / OCR"))</f>
        <v>GF</v>
      </c>
      <c r="Q1372" s="5">
        <v>4383872</v>
      </c>
      <c r="R1372" s="5">
        <v>4329597.87</v>
      </c>
      <c r="S1372" s="5">
        <v>54274.13</v>
      </c>
      <c r="T1372" s="5">
        <v>0</v>
      </c>
      <c r="U1372" s="3"/>
      <c r="V1372" s="5">
        <v>54274.13</v>
      </c>
      <c r="W1372" s="5">
        <v>54274.13</v>
      </c>
      <c r="X1372" s="5"/>
      <c r="Y1372" s="5"/>
      <c r="Z1372" s="5">
        <f>Tbl_BalanceHistory[[#This Row],[Discretionary Recommended - Pre 2022]]+Tbl_BalanceHistory[[#This Row],[Discretionary Balance Recommended: Policy]]+Tbl_BalanceHistory[[#This Row],[Discretionary Balance Recommended: Commitments]]</f>
        <v>54274.13</v>
      </c>
      <c r="AA1372" s="5">
        <f>Tbl_BalanceHistory[[#This Row],[Discretionary Balance]]-Tbl_BalanceHistory[[#This Row],[Discretionary Reappropriation]]</f>
        <v>0</v>
      </c>
      <c r="AB1372" s="2" t="s">
        <v>1934</v>
      </c>
      <c r="AC1372" s="2"/>
      <c r="AD1372" s="2"/>
      <c r="AE1372" s="2" t="s">
        <v>1935</v>
      </c>
    </row>
    <row r="1373" spans="1:31" ht="75" x14ac:dyDescent="0.25">
      <c r="A1373" s="2" t="s">
        <v>10</v>
      </c>
      <c r="B1373" s="3">
        <v>7</v>
      </c>
      <c r="C1373" s="3">
        <v>218</v>
      </c>
      <c r="D1373" s="3" t="s">
        <v>399</v>
      </c>
      <c r="E1373" s="3" t="str">
        <f>_xlfn.XLOOKUP(Tbl_BalanceHistory[[#This Row],[RespAgy]],Tbl_Agencies[Agy Code],Tbl_Agencies[Agy Sort])</f>
        <v>085000</v>
      </c>
      <c r="F1373" s="2" t="str">
        <f>Tbl_BalanceHistory[[#This Row],[RespAgy]]&amp;": "&amp;Tbl_BalanceHistory[[#This Row],[RespAgency]]</f>
        <v>218: Virginia School for the Deaf and the Blind</v>
      </c>
      <c r="G1373" s="3">
        <v>218</v>
      </c>
      <c r="H1373" s="3" t="s">
        <v>399</v>
      </c>
      <c r="I1373" s="3" t="str">
        <f>_xlfn.XLOOKUP(Tbl_BalanceHistory[[#This Row],[AgyCode]],Tbl_Agencies[Agy Code],Tbl_Agencies[Agy Sort])</f>
        <v>085000</v>
      </c>
      <c r="J1373" s="2" t="str">
        <f>Tbl_BalanceHistory[[#This Row],[AgyCode]]&amp;": "&amp;Tbl_BalanceHistory[[#This Row],[Agency Name]]</f>
        <v>218: Virginia School for the Deaf and the Blind</v>
      </c>
      <c r="K1373" s="1">
        <v>2022</v>
      </c>
      <c r="L1373" s="3">
        <v>197</v>
      </c>
      <c r="M1373" s="3" t="s">
        <v>401</v>
      </c>
      <c r="N1373" s="2" t="str">
        <f>Tbl_BalanceHistory[[#This Row],[ProgramCode]]&amp;": "&amp;Tbl_BalanceHistory[[#This Row],[Program Name]]</f>
        <v>197: Instruction</v>
      </c>
      <c r="O1373" s="3" t="s">
        <v>886</v>
      </c>
      <c r="P1373" s="1" t="str">
        <f>IF(Tbl_BalanceHistory[[#This Row],[FundCode]]="0100","GF",IF(Tbl_BalanceHistory[[#This Row],[FundCode]]="01000","GF","Hi Ed / OCR"))</f>
        <v>GF</v>
      </c>
      <c r="Q1373" s="5">
        <v>4639646.13</v>
      </c>
      <c r="R1373" s="5">
        <v>4639062.71</v>
      </c>
      <c r="S1373" s="5">
        <v>583.41999999999996</v>
      </c>
      <c r="T1373" s="5">
        <v>0</v>
      </c>
      <c r="U1373" s="3"/>
      <c r="V1373" s="5">
        <v>583.41999999999996</v>
      </c>
      <c r="W1373" s="5"/>
      <c r="X1373" s="5">
        <v>0</v>
      </c>
      <c r="Y1373" s="5">
        <v>583.41999999999996</v>
      </c>
      <c r="Z1373" s="5">
        <f>Tbl_BalanceHistory[[#This Row],[Discretionary Recommended - Pre 2022]]+Tbl_BalanceHistory[[#This Row],[Discretionary Balance Recommended: Policy]]+Tbl_BalanceHistory[[#This Row],[Discretionary Balance Recommended: Commitments]]</f>
        <v>583.41999999999996</v>
      </c>
      <c r="AA1373" s="5">
        <f>Tbl_BalanceHistory[[#This Row],[Discretionary Balance]]-Tbl_BalanceHistory[[#This Row],[Discretionary Reappropriation]]</f>
        <v>0</v>
      </c>
      <c r="AB1373" s="2"/>
      <c r="AC1373" s="2"/>
      <c r="AD1373" s="2" t="s">
        <v>1936</v>
      </c>
      <c r="AE1373" s="2" t="s">
        <v>1937</v>
      </c>
    </row>
    <row r="1374" spans="1:31" ht="30" x14ac:dyDescent="0.25">
      <c r="A1374" s="2" t="s">
        <v>10</v>
      </c>
      <c r="B1374" s="3">
        <v>7</v>
      </c>
      <c r="C1374" s="3">
        <v>218</v>
      </c>
      <c r="D1374" s="3" t="s">
        <v>399</v>
      </c>
      <c r="E1374" s="3" t="str">
        <f>_xlfn.XLOOKUP(Tbl_BalanceHistory[[#This Row],[RespAgy]],Tbl_Agencies[Agy Code],Tbl_Agencies[Agy Sort])</f>
        <v>085000</v>
      </c>
      <c r="F1374" s="2" t="str">
        <f>Tbl_BalanceHistory[[#This Row],[RespAgy]]&amp;": "&amp;Tbl_BalanceHistory[[#This Row],[RespAgency]]</f>
        <v>218: Virginia School for the Deaf and the Blind</v>
      </c>
      <c r="G1374" s="3">
        <v>218</v>
      </c>
      <c r="H1374" s="3" t="s">
        <v>399</v>
      </c>
      <c r="I1374" s="3" t="str">
        <f>_xlfn.XLOOKUP(Tbl_BalanceHistory[[#This Row],[AgyCode]],Tbl_Agencies[Agy Code],Tbl_Agencies[Agy Sort])</f>
        <v>085000</v>
      </c>
      <c r="J1374" s="2" t="str">
        <f>Tbl_BalanceHistory[[#This Row],[AgyCode]]&amp;": "&amp;Tbl_BalanceHistory[[#This Row],[Agency Name]]</f>
        <v>218: Virginia School for the Deaf and the Blind</v>
      </c>
      <c r="K1374" s="1">
        <v>2023</v>
      </c>
      <c r="L1374" s="3">
        <v>197</v>
      </c>
      <c r="M1374" s="3" t="s">
        <v>401</v>
      </c>
      <c r="N1374" s="2" t="str">
        <f>Tbl_BalanceHistory[[#This Row],[ProgramCode]]&amp;": "&amp;Tbl_BalanceHistory[[#This Row],[Program Name]]</f>
        <v>197: Instruction</v>
      </c>
      <c r="O1374" s="3" t="s">
        <v>886</v>
      </c>
      <c r="P1374" s="1" t="str">
        <f>IF(Tbl_BalanceHistory[[#This Row],[FundCode]]="0100","GF",IF(Tbl_BalanceHistory[[#This Row],[FundCode]]="01000","GF","Hi Ed / OCR"))</f>
        <v>GF</v>
      </c>
      <c r="Q1374" s="5">
        <v>4789244.42</v>
      </c>
      <c r="R1374" s="5">
        <v>4764982.9800000004</v>
      </c>
      <c r="S1374" s="5">
        <v>24261.439999999999</v>
      </c>
      <c r="T1374" s="5">
        <v>0</v>
      </c>
      <c r="U1374" s="3"/>
      <c r="V1374" s="5">
        <v>24261.439999999999</v>
      </c>
      <c r="W1374" s="5">
        <v>0</v>
      </c>
      <c r="X1374" s="5">
        <v>0</v>
      </c>
      <c r="Y1374" s="5">
        <v>0</v>
      </c>
      <c r="Z1374" s="5">
        <v>0</v>
      </c>
      <c r="AA1374" s="5">
        <v>24261.439999999999</v>
      </c>
      <c r="AB1374" s="2"/>
      <c r="AC1374" s="2"/>
      <c r="AD1374" s="2"/>
      <c r="AE1374" s="2"/>
    </row>
    <row r="1375" spans="1:31" ht="45" x14ac:dyDescent="0.25">
      <c r="A1375" s="2" t="s">
        <v>10</v>
      </c>
      <c r="B1375" s="3">
        <v>7</v>
      </c>
      <c r="C1375" s="3">
        <v>218</v>
      </c>
      <c r="D1375" s="3" t="s">
        <v>399</v>
      </c>
      <c r="E1375" s="3" t="str">
        <f>_xlfn.XLOOKUP(Tbl_BalanceHistory[[#This Row],[RespAgy]],Tbl_Agencies[Agy Code],Tbl_Agencies[Agy Sort])</f>
        <v>085000</v>
      </c>
      <c r="F1375" s="2" t="str">
        <f>Tbl_BalanceHistory[[#This Row],[RespAgy]]&amp;": "&amp;Tbl_BalanceHistory[[#This Row],[RespAgency]]</f>
        <v>218: Virginia School for the Deaf and the Blind</v>
      </c>
      <c r="G1375" s="3">
        <v>218</v>
      </c>
      <c r="H1375" s="3" t="s">
        <v>399</v>
      </c>
      <c r="I1375" s="3" t="str">
        <f>_xlfn.XLOOKUP(Tbl_BalanceHistory[[#This Row],[AgyCode]],Tbl_Agencies[Agy Code],Tbl_Agencies[Agy Sort])</f>
        <v>085000</v>
      </c>
      <c r="J1375" s="2" t="str">
        <f>Tbl_BalanceHistory[[#This Row],[AgyCode]]&amp;": "&amp;Tbl_BalanceHistory[[#This Row],[Agency Name]]</f>
        <v>218: Virginia School for the Deaf and the Blind</v>
      </c>
      <c r="K1375" s="1">
        <v>2024</v>
      </c>
      <c r="L1375" s="3">
        <v>197</v>
      </c>
      <c r="M1375" s="3" t="s">
        <v>401</v>
      </c>
      <c r="N1375" s="2" t="str">
        <f>Tbl_BalanceHistory[[#This Row],[ProgramCode]]&amp;": "&amp;Tbl_BalanceHistory[[#This Row],[Program Name]]</f>
        <v>197: Instruction</v>
      </c>
      <c r="O1375" s="3" t="s">
        <v>886</v>
      </c>
      <c r="P1375" s="1" t="str">
        <f>IF(Tbl_BalanceHistory[[#This Row],[FundCode]]="0100","GF",IF(Tbl_BalanceHistory[[#This Row],[FundCode]]="01000","GF","Hi Ed / OCR"))</f>
        <v>GF</v>
      </c>
      <c r="Q1375" s="5">
        <v>5082161</v>
      </c>
      <c r="R1375" s="5">
        <v>5062374.0999999996</v>
      </c>
      <c r="S1375" s="5">
        <v>19786.900000000001</v>
      </c>
      <c r="T1375" s="5">
        <v>0</v>
      </c>
      <c r="U1375" s="3"/>
      <c r="V1375" s="5">
        <v>19786.900000000001</v>
      </c>
      <c r="W1375" s="5">
        <v>0</v>
      </c>
      <c r="X1375" s="5">
        <v>0</v>
      </c>
      <c r="Y1375" s="5">
        <v>19786.900000000001</v>
      </c>
      <c r="Z1375" s="5">
        <v>19786.900000000001</v>
      </c>
      <c r="AA1375" s="5">
        <v>0</v>
      </c>
      <c r="AB1375" s="2"/>
      <c r="AC1375" s="2"/>
      <c r="AD1375" s="2" t="s">
        <v>2553</v>
      </c>
      <c r="AE1375" s="2"/>
    </row>
    <row r="1376" spans="1:31" ht="30" x14ac:dyDescent="0.25">
      <c r="A1376" s="2" t="s">
        <v>10</v>
      </c>
      <c r="B1376" s="3">
        <v>7</v>
      </c>
      <c r="C1376" s="3">
        <v>218</v>
      </c>
      <c r="D1376" s="3" t="s">
        <v>399</v>
      </c>
      <c r="E1376" s="3" t="str">
        <f>_xlfn.XLOOKUP(Tbl_BalanceHistory[[#This Row],[RespAgy]],Tbl_Agencies[Agy Code],Tbl_Agencies[Agy Sort])</f>
        <v>085000</v>
      </c>
      <c r="F1376" s="2" t="str">
        <f>Tbl_BalanceHistory[[#This Row],[RespAgy]]&amp;": "&amp;Tbl_BalanceHistory[[#This Row],[RespAgency]]</f>
        <v>218: Virginia School for the Deaf and the Blind</v>
      </c>
      <c r="G1376" s="3">
        <v>218</v>
      </c>
      <c r="H1376" s="3" t="s">
        <v>399</v>
      </c>
      <c r="I1376" s="3" t="str">
        <f>_xlfn.XLOOKUP(Tbl_BalanceHistory[[#This Row],[AgyCode]],Tbl_Agencies[Agy Code],Tbl_Agencies[Agy Sort])</f>
        <v>085000</v>
      </c>
      <c r="J1376" s="2" t="str">
        <f>Tbl_BalanceHistory[[#This Row],[AgyCode]]&amp;": "&amp;Tbl_BalanceHistory[[#This Row],[Agency Name]]</f>
        <v>218: Virginia School for the Deaf and the Blind</v>
      </c>
      <c r="K1376" s="1">
        <v>2014</v>
      </c>
      <c r="L1376" s="3">
        <v>198</v>
      </c>
      <c r="M1376" s="3" t="s">
        <v>403</v>
      </c>
      <c r="N1376" s="2" t="str">
        <f>Tbl_BalanceHistory[[#This Row],[ProgramCode]]&amp;": "&amp;Tbl_BalanceHistory[[#This Row],[Program Name]]</f>
        <v>198: Residential Support</v>
      </c>
      <c r="O1376" s="3" t="s">
        <v>1730</v>
      </c>
      <c r="P1376" s="1" t="str">
        <f>IF(Tbl_BalanceHistory[[#This Row],[FundCode]]="0100","GF",IF(Tbl_BalanceHistory[[#This Row],[FundCode]]="01000","GF","Hi Ed / OCR"))</f>
        <v>GF</v>
      </c>
      <c r="Q1376" s="5">
        <v>4736368</v>
      </c>
      <c r="R1376" s="5">
        <v>4736306.0199999996</v>
      </c>
      <c r="S1376" s="5">
        <v>61</v>
      </c>
      <c r="T1376" s="5">
        <v>0</v>
      </c>
      <c r="U1376" s="3"/>
      <c r="V1376" s="5">
        <v>61</v>
      </c>
      <c r="W1376" s="5">
        <v>0</v>
      </c>
      <c r="X1376" s="5"/>
      <c r="Y1376" s="5"/>
      <c r="Z1376" s="5">
        <f>Tbl_BalanceHistory[[#This Row],[Discretionary Recommended - Pre 2022]]+Tbl_BalanceHistory[[#This Row],[Discretionary Balance Recommended: Policy]]+Tbl_BalanceHistory[[#This Row],[Discretionary Balance Recommended: Commitments]]</f>
        <v>0</v>
      </c>
      <c r="AA1376" s="5">
        <f>Tbl_BalanceHistory[[#This Row],[Discretionary Balance]]-Tbl_BalanceHistory[[#This Row],[Discretionary Reappropriation]]</f>
        <v>61</v>
      </c>
      <c r="AB1376" s="2" t="s">
        <v>1932</v>
      </c>
      <c r="AC1376" s="2"/>
      <c r="AD1376" s="2"/>
      <c r="AE1376" s="2"/>
    </row>
    <row r="1377" spans="1:31" ht="30" x14ac:dyDescent="0.25">
      <c r="A1377" s="2" t="s">
        <v>10</v>
      </c>
      <c r="B1377" s="3">
        <v>7</v>
      </c>
      <c r="C1377" s="3">
        <v>218</v>
      </c>
      <c r="D1377" s="3" t="s">
        <v>399</v>
      </c>
      <c r="E1377" s="3" t="str">
        <f>_xlfn.XLOOKUP(Tbl_BalanceHistory[[#This Row],[RespAgy]],Tbl_Agencies[Agy Code],Tbl_Agencies[Agy Sort])</f>
        <v>085000</v>
      </c>
      <c r="F1377" s="2" t="str">
        <f>Tbl_BalanceHistory[[#This Row],[RespAgy]]&amp;": "&amp;Tbl_BalanceHistory[[#This Row],[RespAgency]]</f>
        <v>218: Virginia School for the Deaf and the Blind</v>
      </c>
      <c r="G1377" s="3">
        <v>218</v>
      </c>
      <c r="H1377" s="3" t="s">
        <v>399</v>
      </c>
      <c r="I1377" s="3" t="str">
        <f>_xlfn.XLOOKUP(Tbl_BalanceHistory[[#This Row],[AgyCode]],Tbl_Agencies[Agy Code],Tbl_Agencies[Agy Sort])</f>
        <v>085000</v>
      </c>
      <c r="J1377" s="2" t="str">
        <f>Tbl_BalanceHistory[[#This Row],[AgyCode]]&amp;": "&amp;Tbl_BalanceHistory[[#This Row],[Agency Name]]</f>
        <v>218: Virginia School for the Deaf and the Blind</v>
      </c>
      <c r="K1377" s="1">
        <v>2015</v>
      </c>
      <c r="L1377" s="3">
        <v>198</v>
      </c>
      <c r="M1377" s="3" t="s">
        <v>403</v>
      </c>
      <c r="N1377" s="2" t="str">
        <f>Tbl_BalanceHistory[[#This Row],[ProgramCode]]&amp;": "&amp;Tbl_BalanceHistory[[#This Row],[Program Name]]</f>
        <v>198: Residential Support</v>
      </c>
      <c r="O1377" s="3" t="s">
        <v>1730</v>
      </c>
      <c r="P1377" s="1" t="str">
        <f>IF(Tbl_BalanceHistory[[#This Row],[FundCode]]="0100","GF",IF(Tbl_BalanceHistory[[#This Row],[FundCode]]="01000","GF","Hi Ed / OCR"))</f>
        <v>GF</v>
      </c>
      <c r="Q1377" s="5">
        <v>5042158</v>
      </c>
      <c r="R1377" s="5">
        <v>4886658</v>
      </c>
      <c r="S1377" s="5">
        <v>155499</v>
      </c>
      <c r="T1377" s="5">
        <v>0</v>
      </c>
      <c r="U1377" s="3"/>
      <c r="V1377" s="5">
        <v>155499</v>
      </c>
      <c r="W1377" s="5">
        <v>155499</v>
      </c>
      <c r="X1377" s="5"/>
      <c r="Y1377" s="5"/>
      <c r="Z1377" s="5">
        <f>Tbl_BalanceHistory[[#This Row],[Discretionary Recommended - Pre 2022]]+Tbl_BalanceHistory[[#This Row],[Discretionary Balance Recommended: Policy]]+Tbl_BalanceHistory[[#This Row],[Discretionary Balance Recommended: Commitments]]</f>
        <v>155499</v>
      </c>
      <c r="AA1377" s="5">
        <f>Tbl_BalanceHistory[[#This Row],[Discretionary Balance]]-Tbl_BalanceHistory[[#This Row],[Discretionary Reappropriation]]</f>
        <v>0</v>
      </c>
      <c r="AB1377" s="2" t="s">
        <v>1938</v>
      </c>
      <c r="AC1377" s="2"/>
      <c r="AD1377" s="2"/>
      <c r="AE1377" s="2"/>
    </row>
    <row r="1378" spans="1:31" ht="30" x14ac:dyDescent="0.25">
      <c r="A1378" s="2" t="s">
        <v>10</v>
      </c>
      <c r="B1378" s="3">
        <v>7</v>
      </c>
      <c r="C1378" s="3">
        <v>218</v>
      </c>
      <c r="D1378" s="3" t="s">
        <v>399</v>
      </c>
      <c r="E1378" s="3" t="str">
        <f>_xlfn.XLOOKUP(Tbl_BalanceHistory[[#This Row],[RespAgy]],Tbl_Agencies[Agy Code],Tbl_Agencies[Agy Sort])</f>
        <v>085000</v>
      </c>
      <c r="F1378" s="2" t="str">
        <f>Tbl_BalanceHistory[[#This Row],[RespAgy]]&amp;": "&amp;Tbl_BalanceHistory[[#This Row],[RespAgency]]</f>
        <v>218: Virginia School for the Deaf and the Blind</v>
      </c>
      <c r="G1378" s="3">
        <v>218</v>
      </c>
      <c r="H1378" s="3" t="s">
        <v>399</v>
      </c>
      <c r="I1378" s="3" t="str">
        <f>_xlfn.XLOOKUP(Tbl_BalanceHistory[[#This Row],[AgyCode]],Tbl_Agencies[Agy Code],Tbl_Agencies[Agy Sort])</f>
        <v>085000</v>
      </c>
      <c r="J1378" s="2" t="str">
        <f>Tbl_BalanceHistory[[#This Row],[AgyCode]]&amp;": "&amp;Tbl_BalanceHistory[[#This Row],[Agency Name]]</f>
        <v>218: Virginia School for the Deaf and the Blind</v>
      </c>
      <c r="K1378" s="1">
        <v>2016</v>
      </c>
      <c r="L1378" s="3">
        <v>198</v>
      </c>
      <c r="M1378" s="3" t="s">
        <v>403</v>
      </c>
      <c r="N1378" s="2" t="str">
        <f>Tbl_BalanceHistory[[#This Row],[ProgramCode]]&amp;": "&amp;Tbl_BalanceHistory[[#This Row],[Program Name]]</f>
        <v>198: Residential Support</v>
      </c>
      <c r="O1378" s="3" t="s">
        <v>1730</v>
      </c>
      <c r="P1378" s="1" t="str">
        <f>IF(Tbl_BalanceHistory[[#This Row],[FundCode]]="0100","GF",IF(Tbl_BalanceHistory[[#This Row],[FundCode]]="01000","GF","Hi Ed / OCR"))</f>
        <v>GF</v>
      </c>
      <c r="Q1378" s="5">
        <v>5298607</v>
      </c>
      <c r="R1378" s="5">
        <v>4938115.59</v>
      </c>
      <c r="S1378" s="5">
        <v>360491</v>
      </c>
      <c r="T1378" s="5">
        <v>0</v>
      </c>
      <c r="U1378" s="3"/>
      <c r="V1378" s="5">
        <v>360491</v>
      </c>
      <c r="W1378" s="5">
        <v>0</v>
      </c>
      <c r="X1378" s="5"/>
      <c r="Y1378" s="5"/>
      <c r="Z1378" s="5">
        <f>Tbl_BalanceHistory[[#This Row],[Discretionary Recommended - Pre 2022]]+Tbl_BalanceHistory[[#This Row],[Discretionary Balance Recommended: Policy]]+Tbl_BalanceHistory[[#This Row],[Discretionary Balance Recommended: Commitments]]</f>
        <v>0</v>
      </c>
      <c r="AA1378" s="5">
        <f>Tbl_BalanceHistory[[#This Row],[Discretionary Balance]]-Tbl_BalanceHistory[[#This Row],[Discretionary Reappropriation]]</f>
        <v>360491</v>
      </c>
      <c r="AB1378" s="2"/>
      <c r="AC1378" s="2"/>
      <c r="AD1378" s="2"/>
      <c r="AE1378" s="2"/>
    </row>
    <row r="1379" spans="1:31" ht="30" x14ac:dyDescent="0.25">
      <c r="A1379" s="2" t="s">
        <v>10</v>
      </c>
      <c r="B1379" s="3">
        <v>7</v>
      </c>
      <c r="C1379" s="3">
        <v>218</v>
      </c>
      <c r="D1379" s="3" t="s">
        <v>399</v>
      </c>
      <c r="E1379" s="3" t="str">
        <f>_xlfn.XLOOKUP(Tbl_BalanceHistory[[#This Row],[RespAgy]],Tbl_Agencies[Agy Code],Tbl_Agencies[Agy Sort])</f>
        <v>085000</v>
      </c>
      <c r="F1379" s="2" t="str">
        <f>Tbl_BalanceHistory[[#This Row],[RespAgy]]&amp;": "&amp;Tbl_BalanceHistory[[#This Row],[RespAgency]]</f>
        <v>218: Virginia School for the Deaf and the Blind</v>
      </c>
      <c r="G1379" s="3">
        <v>218</v>
      </c>
      <c r="H1379" s="3" t="s">
        <v>399</v>
      </c>
      <c r="I1379" s="3" t="str">
        <f>_xlfn.XLOOKUP(Tbl_BalanceHistory[[#This Row],[AgyCode]],Tbl_Agencies[Agy Code],Tbl_Agencies[Agy Sort])</f>
        <v>085000</v>
      </c>
      <c r="J1379" s="2" t="str">
        <f>Tbl_BalanceHistory[[#This Row],[AgyCode]]&amp;": "&amp;Tbl_BalanceHistory[[#This Row],[Agency Name]]</f>
        <v>218: Virginia School for the Deaf and the Blind</v>
      </c>
      <c r="K1379" s="1">
        <v>2017</v>
      </c>
      <c r="L1379" s="3">
        <v>198</v>
      </c>
      <c r="M1379" s="3" t="s">
        <v>403</v>
      </c>
      <c r="N1379" s="2" t="str">
        <f>Tbl_BalanceHistory[[#This Row],[ProgramCode]]&amp;": "&amp;Tbl_BalanceHistory[[#This Row],[Program Name]]</f>
        <v>198: Residential Support</v>
      </c>
      <c r="O1379" s="3" t="s">
        <v>886</v>
      </c>
      <c r="P1379" s="1" t="str">
        <f>IF(Tbl_BalanceHistory[[#This Row],[FundCode]]="0100","GF",IF(Tbl_BalanceHistory[[#This Row],[FundCode]]="01000","GF","Hi Ed / OCR"))</f>
        <v>GF</v>
      </c>
      <c r="Q1379" s="5">
        <v>5410170</v>
      </c>
      <c r="R1379" s="5">
        <v>5177555.5999999996</v>
      </c>
      <c r="S1379" s="5">
        <v>232614</v>
      </c>
      <c r="T1379" s="5">
        <v>0</v>
      </c>
      <c r="U1379" s="3"/>
      <c r="V1379" s="5">
        <v>232614</v>
      </c>
      <c r="W1379" s="5">
        <v>0</v>
      </c>
      <c r="X1379" s="5"/>
      <c r="Y1379" s="5"/>
      <c r="Z1379" s="5">
        <f>Tbl_BalanceHistory[[#This Row],[Discretionary Recommended - Pre 2022]]+Tbl_BalanceHistory[[#This Row],[Discretionary Balance Recommended: Policy]]+Tbl_BalanceHistory[[#This Row],[Discretionary Balance Recommended: Commitments]]</f>
        <v>0</v>
      </c>
      <c r="AA1379" s="5">
        <f>Tbl_BalanceHistory[[#This Row],[Discretionary Balance]]-Tbl_BalanceHistory[[#This Row],[Discretionary Reappropriation]]</f>
        <v>232614</v>
      </c>
      <c r="AB1379" s="2"/>
      <c r="AC1379" s="2"/>
      <c r="AD1379" s="2"/>
      <c r="AE1379" s="2"/>
    </row>
    <row r="1380" spans="1:31" ht="30" x14ac:dyDescent="0.25">
      <c r="A1380" s="2" t="s">
        <v>10</v>
      </c>
      <c r="B1380" s="3">
        <v>7</v>
      </c>
      <c r="C1380" s="3">
        <v>218</v>
      </c>
      <c r="D1380" s="3" t="s">
        <v>399</v>
      </c>
      <c r="E1380" s="3" t="str">
        <f>_xlfn.XLOOKUP(Tbl_BalanceHistory[[#This Row],[RespAgy]],Tbl_Agencies[Agy Code],Tbl_Agencies[Agy Sort])</f>
        <v>085000</v>
      </c>
      <c r="F1380" s="2" t="str">
        <f>Tbl_BalanceHistory[[#This Row],[RespAgy]]&amp;": "&amp;Tbl_BalanceHistory[[#This Row],[RespAgency]]</f>
        <v>218: Virginia School for the Deaf and the Blind</v>
      </c>
      <c r="G1380" s="3">
        <v>218</v>
      </c>
      <c r="H1380" s="3" t="s">
        <v>399</v>
      </c>
      <c r="I1380" s="3" t="str">
        <f>_xlfn.XLOOKUP(Tbl_BalanceHistory[[#This Row],[AgyCode]],Tbl_Agencies[Agy Code],Tbl_Agencies[Agy Sort])</f>
        <v>085000</v>
      </c>
      <c r="J1380" s="2" t="str">
        <f>Tbl_BalanceHistory[[#This Row],[AgyCode]]&amp;": "&amp;Tbl_BalanceHistory[[#This Row],[Agency Name]]</f>
        <v>218: Virginia School for the Deaf and the Blind</v>
      </c>
      <c r="K1380" s="1">
        <v>2018</v>
      </c>
      <c r="L1380" s="3">
        <v>198</v>
      </c>
      <c r="M1380" s="3" t="s">
        <v>403</v>
      </c>
      <c r="N1380" s="2" t="str">
        <f>Tbl_BalanceHistory[[#This Row],[ProgramCode]]&amp;": "&amp;Tbl_BalanceHistory[[#This Row],[Program Name]]</f>
        <v>198: Residential Support</v>
      </c>
      <c r="O1380" s="3" t="s">
        <v>886</v>
      </c>
      <c r="P1380" s="1" t="str">
        <f>IF(Tbl_BalanceHistory[[#This Row],[FundCode]]="0100","GF",IF(Tbl_BalanceHistory[[#This Row],[FundCode]]="01000","GF","Hi Ed / OCR"))</f>
        <v>GF</v>
      </c>
      <c r="Q1380" s="5">
        <v>5665567</v>
      </c>
      <c r="R1380" s="5">
        <v>5415925.0300000003</v>
      </c>
      <c r="S1380" s="5">
        <v>249641</v>
      </c>
      <c r="T1380" s="5">
        <v>0</v>
      </c>
      <c r="U1380" s="3"/>
      <c r="V1380" s="5">
        <v>249641</v>
      </c>
      <c r="W1380" s="5">
        <v>0</v>
      </c>
      <c r="X1380" s="5"/>
      <c r="Y1380" s="5"/>
      <c r="Z1380" s="5">
        <f>Tbl_BalanceHistory[[#This Row],[Discretionary Recommended - Pre 2022]]+Tbl_BalanceHistory[[#This Row],[Discretionary Balance Recommended: Policy]]+Tbl_BalanceHistory[[#This Row],[Discretionary Balance Recommended: Commitments]]</f>
        <v>0</v>
      </c>
      <c r="AA1380" s="5">
        <f>Tbl_BalanceHistory[[#This Row],[Discretionary Balance]]-Tbl_BalanceHistory[[#This Row],[Discretionary Reappropriation]]</f>
        <v>249641</v>
      </c>
      <c r="AB1380" s="2"/>
      <c r="AC1380" s="2"/>
      <c r="AD1380" s="2"/>
      <c r="AE1380" s="2"/>
    </row>
    <row r="1381" spans="1:31" ht="30" x14ac:dyDescent="0.25">
      <c r="A1381" s="2" t="s">
        <v>10</v>
      </c>
      <c r="B1381" s="3">
        <v>7</v>
      </c>
      <c r="C1381" s="3">
        <v>218</v>
      </c>
      <c r="D1381" s="3" t="s">
        <v>399</v>
      </c>
      <c r="E1381" s="3" t="str">
        <f>_xlfn.XLOOKUP(Tbl_BalanceHistory[[#This Row],[RespAgy]],Tbl_Agencies[Agy Code],Tbl_Agencies[Agy Sort])</f>
        <v>085000</v>
      </c>
      <c r="F1381" s="2" t="str">
        <f>Tbl_BalanceHistory[[#This Row],[RespAgy]]&amp;": "&amp;Tbl_BalanceHistory[[#This Row],[RespAgency]]</f>
        <v>218: Virginia School for the Deaf and the Blind</v>
      </c>
      <c r="G1381" s="3">
        <v>218</v>
      </c>
      <c r="H1381" s="3" t="s">
        <v>399</v>
      </c>
      <c r="I1381" s="3" t="str">
        <f>_xlfn.XLOOKUP(Tbl_BalanceHistory[[#This Row],[AgyCode]],Tbl_Agencies[Agy Code],Tbl_Agencies[Agy Sort])</f>
        <v>085000</v>
      </c>
      <c r="J1381" s="2" t="str">
        <f>Tbl_BalanceHistory[[#This Row],[AgyCode]]&amp;": "&amp;Tbl_BalanceHistory[[#This Row],[Agency Name]]</f>
        <v>218: Virginia School for the Deaf and the Blind</v>
      </c>
      <c r="K1381" s="1">
        <v>2019</v>
      </c>
      <c r="L1381" s="3">
        <v>198</v>
      </c>
      <c r="M1381" s="3" t="s">
        <v>403</v>
      </c>
      <c r="N1381" s="2" t="str">
        <f>Tbl_BalanceHistory[[#This Row],[ProgramCode]]&amp;": "&amp;Tbl_BalanceHistory[[#This Row],[Program Name]]</f>
        <v>198: Residential Support</v>
      </c>
      <c r="O1381" s="3" t="s">
        <v>886</v>
      </c>
      <c r="P1381" s="1" t="str">
        <f>IF(Tbl_BalanceHistory[[#This Row],[FundCode]]="0100","GF",IF(Tbl_BalanceHistory[[#This Row],[FundCode]]="01000","GF","Hi Ed / OCR"))</f>
        <v>GF</v>
      </c>
      <c r="Q1381" s="5">
        <v>5692458</v>
      </c>
      <c r="R1381" s="5">
        <v>5690947.6600000001</v>
      </c>
      <c r="S1381" s="5">
        <v>1510.34</v>
      </c>
      <c r="T1381" s="5">
        <v>0</v>
      </c>
      <c r="U1381" s="3"/>
      <c r="V1381" s="5">
        <v>1510.34</v>
      </c>
      <c r="W1381" s="5">
        <v>0</v>
      </c>
      <c r="X1381" s="5"/>
      <c r="Y1381" s="5"/>
      <c r="Z1381" s="5">
        <f>Tbl_BalanceHistory[[#This Row],[Discretionary Recommended - Pre 2022]]+Tbl_BalanceHistory[[#This Row],[Discretionary Balance Recommended: Policy]]+Tbl_BalanceHistory[[#This Row],[Discretionary Balance Recommended: Commitments]]</f>
        <v>0</v>
      </c>
      <c r="AA1381" s="5">
        <f>Tbl_BalanceHistory[[#This Row],[Discretionary Balance]]-Tbl_BalanceHistory[[#This Row],[Discretionary Reappropriation]]</f>
        <v>1510.34</v>
      </c>
      <c r="AB1381" s="2"/>
      <c r="AC1381" s="2"/>
      <c r="AD1381" s="2"/>
      <c r="AE1381" s="2"/>
    </row>
    <row r="1382" spans="1:31" ht="30" x14ac:dyDescent="0.25">
      <c r="A1382" s="2" t="s">
        <v>10</v>
      </c>
      <c r="B1382" s="3">
        <v>7</v>
      </c>
      <c r="C1382" s="3">
        <v>218</v>
      </c>
      <c r="D1382" s="3" t="s">
        <v>399</v>
      </c>
      <c r="E1382" s="3" t="str">
        <f>_xlfn.XLOOKUP(Tbl_BalanceHistory[[#This Row],[RespAgy]],Tbl_Agencies[Agy Code],Tbl_Agencies[Agy Sort])</f>
        <v>085000</v>
      </c>
      <c r="F1382" s="2" t="str">
        <f>Tbl_BalanceHistory[[#This Row],[RespAgy]]&amp;": "&amp;Tbl_BalanceHistory[[#This Row],[RespAgency]]</f>
        <v>218: Virginia School for the Deaf and the Blind</v>
      </c>
      <c r="G1382" s="3">
        <v>218</v>
      </c>
      <c r="H1382" s="3" t="s">
        <v>399</v>
      </c>
      <c r="I1382" s="3" t="str">
        <f>_xlfn.XLOOKUP(Tbl_BalanceHistory[[#This Row],[AgyCode]],Tbl_Agencies[Agy Code],Tbl_Agencies[Agy Sort])</f>
        <v>085000</v>
      </c>
      <c r="J1382" s="2" t="str">
        <f>Tbl_BalanceHistory[[#This Row],[AgyCode]]&amp;": "&amp;Tbl_BalanceHistory[[#This Row],[Agency Name]]</f>
        <v>218: Virginia School for the Deaf and the Blind</v>
      </c>
      <c r="K1382" s="1">
        <v>2020</v>
      </c>
      <c r="L1382" s="3">
        <v>198</v>
      </c>
      <c r="M1382" s="3" t="s">
        <v>403</v>
      </c>
      <c r="N1382" s="2" t="str">
        <f>Tbl_BalanceHistory[[#This Row],[ProgramCode]]&amp;": "&amp;Tbl_BalanceHistory[[#This Row],[Program Name]]</f>
        <v>198: Residential Support</v>
      </c>
      <c r="O1382" s="3" t="s">
        <v>886</v>
      </c>
      <c r="P1382" s="1" t="str">
        <f>IF(Tbl_BalanceHistory[[#This Row],[FundCode]]="0100","GF",IF(Tbl_BalanceHistory[[#This Row],[FundCode]]="01000","GF","Hi Ed / OCR"))</f>
        <v>GF</v>
      </c>
      <c r="Q1382" s="5">
        <v>5324991</v>
      </c>
      <c r="R1382" s="5">
        <v>5272757.1100000003</v>
      </c>
      <c r="S1382" s="5">
        <v>52233.89</v>
      </c>
      <c r="T1382" s="5">
        <v>0</v>
      </c>
      <c r="U1382" s="3"/>
      <c r="V1382" s="5">
        <v>52233.89</v>
      </c>
      <c r="W1382" s="5">
        <v>0</v>
      </c>
      <c r="X1382" s="5"/>
      <c r="Y1382" s="5"/>
      <c r="Z1382" s="5">
        <f>Tbl_BalanceHistory[[#This Row],[Discretionary Recommended - Pre 2022]]+Tbl_BalanceHistory[[#This Row],[Discretionary Balance Recommended: Policy]]+Tbl_BalanceHistory[[#This Row],[Discretionary Balance Recommended: Commitments]]</f>
        <v>0</v>
      </c>
      <c r="AA1382" s="5">
        <f>Tbl_BalanceHistory[[#This Row],[Discretionary Balance]]-Tbl_BalanceHistory[[#This Row],[Discretionary Reappropriation]]</f>
        <v>52233.89</v>
      </c>
      <c r="AB1382" s="2"/>
      <c r="AC1382" s="2"/>
      <c r="AD1382" s="2"/>
      <c r="AE1382" s="2"/>
    </row>
    <row r="1383" spans="1:31" ht="135" x14ac:dyDescent="0.25">
      <c r="A1383" s="2" t="s">
        <v>10</v>
      </c>
      <c r="B1383" s="3">
        <v>7</v>
      </c>
      <c r="C1383" s="3">
        <v>218</v>
      </c>
      <c r="D1383" s="3" t="s">
        <v>399</v>
      </c>
      <c r="E1383" s="3" t="str">
        <f>_xlfn.XLOOKUP(Tbl_BalanceHistory[[#This Row],[RespAgy]],Tbl_Agencies[Agy Code],Tbl_Agencies[Agy Sort])</f>
        <v>085000</v>
      </c>
      <c r="F1383" s="2" t="str">
        <f>Tbl_BalanceHistory[[#This Row],[RespAgy]]&amp;": "&amp;Tbl_BalanceHistory[[#This Row],[RespAgency]]</f>
        <v>218: Virginia School for the Deaf and the Blind</v>
      </c>
      <c r="G1383" s="3">
        <v>218</v>
      </c>
      <c r="H1383" s="3" t="s">
        <v>399</v>
      </c>
      <c r="I1383" s="3" t="str">
        <f>_xlfn.XLOOKUP(Tbl_BalanceHistory[[#This Row],[AgyCode]],Tbl_Agencies[Agy Code],Tbl_Agencies[Agy Sort])</f>
        <v>085000</v>
      </c>
      <c r="J1383" s="2" t="str">
        <f>Tbl_BalanceHistory[[#This Row],[AgyCode]]&amp;": "&amp;Tbl_BalanceHistory[[#This Row],[Agency Name]]</f>
        <v>218: Virginia School for the Deaf and the Blind</v>
      </c>
      <c r="K1383" s="1">
        <v>2021</v>
      </c>
      <c r="L1383" s="3">
        <v>198</v>
      </c>
      <c r="M1383" s="3" t="s">
        <v>403</v>
      </c>
      <c r="N1383" s="2" t="str">
        <f>Tbl_BalanceHistory[[#This Row],[ProgramCode]]&amp;": "&amp;Tbl_BalanceHistory[[#This Row],[Program Name]]</f>
        <v>198: Residential Support</v>
      </c>
      <c r="O1383" s="3" t="s">
        <v>886</v>
      </c>
      <c r="P1383" s="1" t="str">
        <f>IF(Tbl_BalanceHistory[[#This Row],[FundCode]]="0100","GF",IF(Tbl_BalanceHistory[[#This Row],[FundCode]]="01000","GF","Hi Ed / OCR"))</f>
        <v>GF</v>
      </c>
      <c r="Q1383" s="5">
        <v>5595924</v>
      </c>
      <c r="R1383" s="5">
        <v>5563978.8300000001</v>
      </c>
      <c r="S1383" s="5">
        <v>31945.17</v>
      </c>
      <c r="T1383" s="5">
        <v>0</v>
      </c>
      <c r="U1383" s="3"/>
      <c r="V1383" s="5">
        <v>31945.17</v>
      </c>
      <c r="W1383" s="5">
        <v>31945.17</v>
      </c>
      <c r="X1383" s="5"/>
      <c r="Y1383" s="5"/>
      <c r="Z1383" s="5">
        <f>Tbl_BalanceHistory[[#This Row],[Discretionary Recommended - Pre 2022]]+Tbl_BalanceHistory[[#This Row],[Discretionary Balance Recommended: Policy]]+Tbl_BalanceHistory[[#This Row],[Discretionary Balance Recommended: Commitments]]</f>
        <v>31945.17</v>
      </c>
      <c r="AA1383" s="5">
        <f>Tbl_BalanceHistory[[#This Row],[Discretionary Balance]]-Tbl_BalanceHistory[[#This Row],[Discretionary Reappropriation]]</f>
        <v>0</v>
      </c>
      <c r="AB1383" s="2" t="s">
        <v>1934</v>
      </c>
      <c r="AC1383" s="2"/>
      <c r="AD1383" s="2"/>
      <c r="AE1383" s="2" t="s">
        <v>1935</v>
      </c>
    </row>
    <row r="1384" spans="1:31" ht="75" x14ac:dyDescent="0.25">
      <c r="A1384" s="2" t="s">
        <v>10</v>
      </c>
      <c r="B1384" s="3">
        <v>7</v>
      </c>
      <c r="C1384" s="3">
        <v>218</v>
      </c>
      <c r="D1384" s="3" t="s">
        <v>399</v>
      </c>
      <c r="E1384" s="3" t="str">
        <f>_xlfn.XLOOKUP(Tbl_BalanceHistory[[#This Row],[RespAgy]],Tbl_Agencies[Agy Code],Tbl_Agencies[Agy Sort])</f>
        <v>085000</v>
      </c>
      <c r="F1384" s="2" t="str">
        <f>Tbl_BalanceHistory[[#This Row],[RespAgy]]&amp;": "&amp;Tbl_BalanceHistory[[#This Row],[RespAgency]]</f>
        <v>218: Virginia School for the Deaf and the Blind</v>
      </c>
      <c r="G1384" s="3">
        <v>218</v>
      </c>
      <c r="H1384" s="3" t="s">
        <v>399</v>
      </c>
      <c r="I1384" s="3" t="str">
        <f>_xlfn.XLOOKUP(Tbl_BalanceHistory[[#This Row],[AgyCode]],Tbl_Agencies[Agy Code],Tbl_Agencies[Agy Sort])</f>
        <v>085000</v>
      </c>
      <c r="J1384" s="2" t="str">
        <f>Tbl_BalanceHistory[[#This Row],[AgyCode]]&amp;": "&amp;Tbl_BalanceHistory[[#This Row],[Agency Name]]</f>
        <v>218: Virginia School for the Deaf and the Blind</v>
      </c>
      <c r="K1384" s="1">
        <v>2022</v>
      </c>
      <c r="L1384" s="3">
        <v>198</v>
      </c>
      <c r="M1384" s="3" t="s">
        <v>403</v>
      </c>
      <c r="N1384" s="2" t="str">
        <f>Tbl_BalanceHistory[[#This Row],[ProgramCode]]&amp;": "&amp;Tbl_BalanceHistory[[#This Row],[Program Name]]</f>
        <v>198: Residential Support</v>
      </c>
      <c r="O1384" s="3" t="s">
        <v>886</v>
      </c>
      <c r="P1384" s="1" t="str">
        <f>IF(Tbl_BalanceHistory[[#This Row],[FundCode]]="0100","GF",IF(Tbl_BalanceHistory[[#This Row],[FundCode]]="01000","GF","Hi Ed / OCR"))</f>
        <v>GF</v>
      </c>
      <c r="Q1384" s="5">
        <v>5862922.1699999999</v>
      </c>
      <c r="R1384" s="5">
        <v>5817607.9000000004</v>
      </c>
      <c r="S1384" s="5">
        <v>45314.27</v>
      </c>
      <c r="T1384" s="5">
        <v>0</v>
      </c>
      <c r="U1384" s="3"/>
      <c r="V1384" s="5">
        <v>45314.27</v>
      </c>
      <c r="W1384" s="5"/>
      <c r="X1384" s="5">
        <v>0</v>
      </c>
      <c r="Y1384" s="5">
        <v>45314.27</v>
      </c>
      <c r="Z1384" s="5">
        <f>Tbl_BalanceHistory[[#This Row],[Discretionary Recommended - Pre 2022]]+Tbl_BalanceHistory[[#This Row],[Discretionary Balance Recommended: Policy]]+Tbl_BalanceHistory[[#This Row],[Discretionary Balance Recommended: Commitments]]</f>
        <v>45314.27</v>
      </c>
      <c r="AA1384" s="5">
        <f>Tbl_BalanceHistory[[#This Row],[Discretionary Balance]]-Tbl_BalanceHistory[[#This Row],[Discretionary Reappropriation]]</f>
        <v>0</v>
      </c>
      <c r="AB1384" s="2"/>
      <c r="AC1384" s="2"/>
      <c r="AD1384" s="2" t="s">
        <v>1936</v>
      </c>
      <c r="AE1384" s="2"/>
    </row>
    <row r="1385" spans="1:31" ht="30" x14ac:dyDescent="0.25">
      <c r="A1385" s="2" t="s">
        <v>10</v>
      </c>
      <c r="B1385" s="3">
        <v>7</v>
      </c>
      <c r="C1385" s="3">
        <v>218</v>
      </c>
      <c r="D1385" s="3" t="s">
        <v>399</v>
      </c>
      <c r="E1385" s="3" t="str">
        <f>_xlfn.XLOOKUP(Tbl_BalanceHistory[[#This Row],[RespAgy]],Tbl_Agencies[Agy Code],Tbl_Agencies[Agy Sort])</f>
        <v>085000</v>
      </c>
      <c r="F1385" s="2" t="str">
        <f>Tbl_BalanceHistory[[#This Row],[RespAgy]]&amp;": "&amp;Tbl_BalanceHistory[[#This Row],[RespAgency]]</f>
        <v>218: Virginia School for the Deaf and the Blind</v>
      </c>
      <c r="G1385" s="3">
        <v>218</v>
      </c>
      <c r="H1385" s="3" t="s">
        <v>399</v>
      </c>
      <c r="I1385" s="3" t="str">
        <f>_xlfn.XLOOKUP(Tbl_BalanceHistory[[#This Row],[AgyCode]],Tbl_Agencies[Agy Code],Tbl_Agencies[Agy Sort])</f>
        <v>085000</v>
      </c>
      <c r="J1385" s="2" t="str">
        <f>Tbl_BalanceHistory[[#This Row],[AgyCode]]&amp;": "&amp;Tbl_BalanceHistory[[#This Row],[Agency Name]]</f>
        <v>218: Virginia School for the Deaf and the Blind</v>
      </c>
      <c r="K1385" s="1">
        <v>2023</v>
      </c>
      <c r="L1385" s="3">
        <v>198</v>
      </c>
      <c r="M1385" s="3" t="s">
        <v>403</v>
      </c>
      <c r="N1385" s="2" t="str">
        <f>Tbl_BalanceHistory[[#This Row],[ProgramCode]]&amp;": "&amp;Tbl_BalanceHistory[[#This Row],[Program Name]]</f>
        <v>198: Residential Support</v>
      </c>
      <c r="O1385" s="3" t="s">
        <v>886</v>
      </c>
      <c r="P1385" s="1" t="str">
        <f>IF(Tbl_BalanceHistory[[#This Row],[FundCode]]="0100","GF",IF(Tbl_BalanceHistory[[#This Row],[FundCode]]="01000","GF","Hi Ed / OCR"))</f>
        <v>GF</v>
      </c>
      <c r="Q1385" s="5">
        <v>6106437.2699999996</v>
      </c>
      <c r="R1385" s="5">
        <v>6084787.4800000004</v>
      </c>
      <c r="S1385" s="5">
        <v>21649.79</v>
      </c>
      <c r="T1385" s="5">
        <v>0</v>
      </c>
      <c r="U1385" s="3"/>
      <c r="V1385" s="5">
        <v>21649.79</v>
      </c>
      <c r="W1385" s="5">
        <v>0</v>
      </c>
      <c r="X1385" s="5">
        <v>0</v>
      </c>
      <c r="Y1385" s="5">
        <v>0</v>
      </c>
      <c r="Z1385" s="5">
        <v>0</v>
      </c>
      <c r="AA1385" s="5">
        <v>21649.79</v>
      </c>
      <c r="AB1385" s="2"/>
      <c r="AC1385" s="2"/>
      <c r="AD1385" s="2"/>
      <c r="AE1385" s="2"/>
    </row>
    <row r="1386" spans="1:31" ht="90" x14ac:dyDescent="0.25">
      <c r="A1386" s="2" t="s">
        <v>10</v>
      </c>
      <c r="B1386" s="3">
        <v>7</v>
      </c>
      <c r="C1386" s="3">
        <v>218</v>
      </c>
      <c r="D1386" s="3" t="s">
        <v>399</v>
      </c>
      <c r="E1386" s="3" t="str">
        <f>_xlfn.XLOOKUP(Tbl_BalanceHistory[[#This Row],[RespAgy]],Tbl_Agencies[Agy Code],Tbl_Agencies[Agy Sort])</f>
        <v>085000</v>
      </c>
      <c r="F1386" s="2" t="str">
        <f>Tbl_BalanceHistory[[#This Row],[RespAgy]]&amp;": "&amp;Tbl_BalanceHistory[[#This Row],[RespAgency]]</f>
        <v>218: Virginia School for the Deaf and the Blind</v>
      </c>
      <c r="G1386" s="3">
        <v>218</v>
      </c>
      <c r="H1386" s="3" t="s">
        <v>399</v>
      </c>
      <c r="I1386" s="3" t="str">
        <f>_xlfn.XLOOKUP(Tbl_BalanceHistory[[#This Row],[AgyCode]],Tbl_Agencies[Agy Code],Tbl_Agencies[Agy Sort])</f>
        <v>085000</v>
      </c>
      <c r="J1386" s="2" t="str">
        <f>Tbl_BalanceHistory[[#This Row],[AgyCode]]&amp;": "&amp;Tbl_BalanceHistory[[#This Row],[Agency Name]]</f>
        <v>218: Virginia School for the Deaf and the Blind</v>
      </c>
      <c r="K1386" s="1">
        <v>2024</v>
      </c>
      <c r="L1386" s="3">
        <v>198</v>
      </c>
      <c r="M1386" s="3" t="s">
        <v>403</v>
      </c>
      <c r="N1386" s="2" t="str">
        <f>Tbl_BalanceHistory[[#This Row],[ProgramCode]]&amp;": "&amp;Tbl_BalanceHistory[[#This Row],[Program Name]]</f>
        <v>198: Residential Support</v>
      </c>
      <c r="O1386" s="3" t="s">
        <v>886</v>
      </c>
      <c r="P1386" s="1" t="str">
        <f>IF(Tbl_BalanceHistory[[#This Row],[FundCode]]="0100","GF",IF(Tbl_BalanceHistory[[#This Row],[FundCode]]="01000","GF","Hi Ed / OCR"))</f>
        <v>GF</v>
      </c>
      <c r="Q1386" s="5">
        <v>6151482</v>
      </c>
      <c r="R1386" s="5">
        <v>6054109.0099999998</v>
      </c>
      <c r="S1386" s="5">
        <v>97372.99</v>
      </c>
      <c r="T1386" s="5">
        <v>0</v>
      </c>
      <c r="U1386" s="3"/>
      <c r="V1386" s="5">
        <v>97372.99</v>
      </c>
      <c r="W1386" s="5">
        <v>0</v>
      </c>
      <c r="X1386" s="5">
        <v>0</v>
      </c>
      <c r="Y1386" s="5">
        <v>97372.99</v>
      </c>
      <c r="Z1386" s="5">
        <v>97372.99</v>
      </c>
      <c r="AA1386" s="5">
        <v>0</v>
      </c>
      <c r="AB1386" s="2"/>
      <c r="AC1386" s="2"/>
      <c r="AD1386" s="2" t="s">
        <v>2554</v>
      </c>
      <c r="AE1386" s="2"/>
    </row>
    <row r="1387" spans="1:31" ht="30" x14ac:dyDescent="0.25">
      <c r="A1387" s="2" t="s">
        <v>10</v>
      </c>
      <c r="B1387" s="3">
        <v>7</v>
      </c>
      <c r="C1387" s="3">
        <v>218</v>
      </c>
      <c r="D1387" s="3" t="s">
        <v>399</v>
      </c>
      <c r="E1387" s="3" t="str">
        <f>_xlfn.XLOOKUP(Tbl_BalanceHistory[[#This Row],[RespAgy]],Tbl_Agencies[Agy Code],Tbl_Agencies[Agy Sort])</f>
        <v>085000</v>
      </c>
      <c r="F1387" s="2" t="str">
        <f>Tbl_BalanceHistory[[#This Row],[RespAgy]]&amp;": "&amp;Tbl_BalanceHistory[[#This Row],[RespAgency]]</f>
        <v>218: Virginia School for the Deaf and the Blind</v>
      </c>
      <c r="G1387" s="3">
        <v>218</v>
      </c>
      <c r="H1387" s="3" t="s">
        <v>399</v>
      </c>
      <c r="I1387" s="3" t="str">
        <f>_xlfn.XLOOKUP(Tbl_BalanceHistory[[#This Row],[AgyCode]],Tbl_Agencies[Agy Code],Tbl_Agencies[Agy Sort])</f>
        <v>085000</v>
      </c>
      <c r="J1387" s="2" t="str">
        <f>Tbl_BalanceHistory[[#This Row],[AgyCode]]&amp;": "&amp;Tbl_BalanceHistory[[#This Row],[Agency Name]]</f>
        <v>218: Virginia School for the Deaf and the Blind</v>
      </c>
      <c r="K1387" s="1">
        <v>2014</v>
      </c>
      <c r="L1387" s="3">
        <v>199</v>
      </c>
      <c r="M1387" s="3" t="s">
        <v>62</v>
      </c>
      <c r="N1387" s="2" t="str">
        <f>Tbl_BalanceHistory[[#This Row],[ProgramCode]]&amp;": "&amp;Tbl_BalanceHistory[[#This Row],[Program Name]]</f>
        <v>199: Administrative and Support Services</v>
      </c>
      <c r="O1387" s="3" t="s">
        <v>1730</v>
      </c>
      <c r="P1387" s="1" t="str">
        <f>IF(Tbl_BalanceHistory[[#This Row],[FundCode]]="0100","GF",IF(Tbl_BalanceHistory[[#This Row],[FundCode]]="01000","GF","Hi Ed / OCR"))</f>
        <v>GF</v>
      </c>
      <c r="Q1387" s="5">
        <v>1416306</v>
      </c>
      <c r="R1387" s="5">
        <v>1416074.18</v>
      </c>
      <c r="S1387" s="5">
        <v>231</v>
      </c>
      <c r="T1387" s="5">
        <v>0</v>
      </c>
      <c r="U1387" s="3"/>
      <c r="V1387" s="5">
        <v>231</v>
      </c>
      <c r="W1387" s="5">
        <v>0</v>
      </c>
      <c r="X1387" s="5"/>
      <c r="Y1387" s="5"/>
      <c r="Z1387" s="5">
        <f>Tbl_BalanceHistory[[#This Row],[Discretionary Recommended - Pre 2022]]+Tbl_BalanceHistory[[#This Row],[Discretionary Balance Recommended: Policy]]+Tbl_BalanceHistory[[#This Row],[Discretionary Balance Recommended: Commitments]]</f>
        <v>0</v>
      </c>
      <c r="AA1387" s="5">
        <f>Tbl_BalanceHistory[[#This Row],[Discretionary Balance]]-Tbl_BalanceHistory[[#This Row],[Discretionary Reappropriation]]</f>
        <v>231</v>
      </c>
      <c r="AB1387" s="2" t="s">
        <v>1932</v>
      </c>
      <c r="AC1387" s="2"/>
      <c r="AD1387" s="2"/>
      <c r="AE1387" s="2"/>
    </row>
    <row r="1388" spans="1:31" ht="45" x14ac:dyDescent="0.25">
      <c r="A1388" s="2" t="s">
        <v>10</v>
      </c>
      <c r="B1388" s="3">
        <v>7</v>
      </c>
      <c r="C1388" s="3">
        <v>218</v>
      </c>
      <c r="D1388" s="3" t="s">
        <v>399</v>
      </c>
      <c r="E1388" s="3" t="str">
        <f>_xlfn.XLOOKUP(Tbl_BalanceHistory[[#This Row],[RespAgy]],Tbl_Agencies[Agy Code],Tbl_Agencies[Agy Sort])</f>
        <v>085000</v>
      </c>
      <c r="F1388" s="2" t="str">
        <f>Tbl_BalanceHistory[[#This Row],[RespAgy]]&amp;": "&amp;Tbl_BalanceHistory[[#This Row],[RespAgency]]</f>
        <v>218: Virginia School for the Deaf and the Blind</v>
      </c>
      <c r="G1388" s="3">
        <v>218</v>
      </c>
      <c r="H1388" s="3" t="s">
        <v>399</v>
      </c>
      <c r="I1388" s="3" t="str">
        <f>_xlfn.XLOOKUP(Tbl_BalanceHistory[[#This Row],[AgyCode]],Tbl_Agencies[Agy Code],Tbl_Agencies[Agy Sort])</f>
        <v>085000</v>
      </c>
      <c r="J1388" s="2" t="str">
        <f>Tbl_BalanceHistory[[#This Row],[AgyCode]]&amp;": "&amp;Tbl_BalanceHistory[[#This Row],[Agency Name]]</f>
        <v>218: Virginia School for the Deaf and the Blind</v>
      </c>
      <c r="K1388" s="1">
        <v>2015</v>
      </c>
      <c r="L1388" s="3">
        <v>199</v>
      </c>
      <c r="M1388" s="3" t="s">
        <v>62</v>
      </c>
      <c r="N1388" s="2" t="str">
        <f>Tbl_BalanceHistory[[#This Row],[ProgramCode]]&amp;": "&amp;Tbl_BalanceHistory[[#This Row],[Program Name]]</f>
        <v>199: Administrative and Support Services</v>
      </c>
      <c r="O1388" s="3" t="s">
        <v>1730</v>
      </c>
      <c r="P1388" s="1" t="str">
        <f>IF(Tbl_BalanceHistory[[#This Row],[FundCode]]="0100","GF",IF(Tbl_BalanceHistory[[#This Row],[FundCode]]="01000","GF","Hi Ed / OCR"))</f>
        <v>GF</v>
      </c>
      <c r="Q1388" s="5">
        <v>1220103</v>
      </c>
      <c r="R1388" s="5">
        <v>1210710</v>
      </c>
      <c r="S1388" s="5">
        <v>9392</v>
      </c>
      <c r="T1388" s="5">
        <v>0</v>
      </c>
      <c r="U1388" s="3"/>
      <c r="V1388" s="5">
        <v>9392</v>
      </c>
      <c r="W1388" s="5">
        <v>9392</v>
      </c>
      <c r="X1388" s="5"/>
      <c r="Y1388" s="5"/>
      <c r="Z1388" s="5">
        <f>Tbl_BalanceHistory[[#This Row],[Discretionary Recommended - Pre 2022]]+Tbl_BalanceHistory[[#This Row],[Discretionary Balance Recommended: Policy]]+Tbl_BalanceHistory[[#This Row],[Discretionary Balance Recommended: Commitments]]</f>
        <v>9392</v>
      </c>
      <c r="AA1388" s="5">
        <f>Tbl_BalanceHistory[[#This Row],[Discretionary Balance]]-Tbl_BalanceHistory[[#This Row],[Discretionary Reappropriation]]</f>
        <v>0</v>
      </c>
      <c r="AB1388" s="2" t="s">
        <v>1939</v>
      </c>
      <c r="AC1388" s="2"/>
      <c r="AD1388" s="2"/>
      <c r="AE1388" s="2"/>
    </row>
    <row r="1389" spans="1:31" ht="30" x14ac:dyDescent="0.25">
      <c r="A1389" s="2" t="s">
        <v>10</v>
      </c>
      <c r="B1389" s="3">
        <v>7</v>
      </c>
      <c r="C1389" s="3">
        <v>218</v>
      </c>
      <c r="D1389" s="3" t="s">
        <v>399</v>
      </c>
      <c r="E1389" s="3" t="str">
        <f>_xlfn.XLOOKUP(Tbl_BalanceHistory[[#This Row],[RespAgy]],Tbl_Agencies[Agy Code],Tbl_Agencies[Agy Sort])</f>
        <v>085000</v>
      </c>
      <c r="F1389" s="2" t="str">
        <f>Tbl_BalanceHistory[[#This Row],[RespAgy]]&amp;": "&amp;Tbl_BalanceHistory[[#This Row],[RespAgency]]</f>
        <v>218: Virginia School for the Deaf and the Blind</v>
      </c>
      <c r="G1389" s="3">
        <v>218</v>
      </c>
      <c r="H1389" s="3" t="s">
        <v>399</v>
      </c>
      <c r="I1389" s="3" t="str">
        <f>_xlfn.XLOOKUP(Tbl_BalanceHistory[[#This Row],[AgyCode]],Tbl_Agencies[Agy Code],Tbl_Agencies[Agy Sort])</f>
        <v>085000</v>
      </c>
      <c r="J1389" s="2" t="str">
        <f>Tbl_BalanceHistory[[#This Row],[AgyCode]]&amp;": "&amp;Tbl_BalanceHistory[[#This Row],[Agency Name]]</f>
        <v>218: Virginia School for the Deaf and the Blind</v>
      </c>
      <c r="K1389" s="1">
        <v>2016</v>
      </c>
      <c r="L1389" s="3">
        <v>199</v>
      </c>
      <c r="M1389" s="3" t="s">
        <v>62</v>
      </c>
      <c r="N1389" s="2" t="str">
        <f>Tbl_BalanceHistory[[#This Row],[ProgramCode]]&amp;": "&amp;Tbl_BalanceHistory[[#This Row],[Program Name]]</f>
        <v>199: Administrative and Support Services</v>
      </c>
      <c r="O1389" s="3" t="s">
        <v>1730</v>
      </c>
      <c r="P1389" s="1" t="str">
        <f>IF(Tbl_BalanceHistory[[#This Row],[FundCode]]="0100","GF",IF(Tbl_BalanceHistory[[#This Row],[FundCode]]="01000","GF","Hi Ed / OCR"))</f>
        <v>GF</v>
      </c>
      <c r="Q1389" s="5">
        <v>1603570</v>
      </c>
      <c r="R1389" s="5">
        <v>1403752.14</v>
      </c>
      <c r="S1389" s="5">
        <v>199817</v>
      </c>
      <c r="T1389" s="5">
        <v>0</v>
      </c>
      <c r="U1389" s="3"/>
      <c r="V1389" s="5">
        <v>199817</v>
      </c>
      <c r="W1389" s="5">
        <v>0</v>
      </c>
      <c r="X1389" s="5"/>
      <c r="Y1389" s="5"/>
      <c r="Z1389" s="5">
        <f>Tbl_BalanceHistory[[#This Row],[Discretionary Recommended - Pre 2022]]+Tbl_BalanceHistory[[#This Row],[Discretionary Balance Recommended: Policy]]+Tbl_BalanceHistory[[#This Row],[Discretionary Balance Recommended: Commitments]]</f>
        <v>0</v>
      </c>
      <c r="AA1389" s="5">
        <f>Tbl_BalanceHistory[[#This Row],[Discretionary Balance]]-Tbl_BalanceHistory[[#This Row],[Discretionary Reappropriation]]</f>
        <v>199817</v>
      </c>
      <c r="AB1389" s="2"/>
      <c r="AC1389" s="2"/>
      <c r="AD1389" s="2"/>
      <c r="AE1389" s="2"/>
    </row>
    <row r="1390" spans="1:31" ht="30" x14ac:dyDescent="0.25">
      <c r="A1390" s="2" t="s">
        <v>10</v>
      </c>
      <c r="B1390" s="3">
        <v>7</v>
      </c>
      <c r="C1390" s="3">
        <v>218</v>
      </c>
      <c r="D1390" s="3" t="s">
        <v>399</v>
      </c>
      <c r="E1390" s="3" t="str">
        <f>_xlfn.XLOOKUP(Tbl_BalanceHistory[[#This Row],[RespAgy]],Tbl_Agencies[Agy Code],Tbl_Agencies[Agy Sort])</f>
        <v>085000</v>
      </c>
      <c r="F1390" s="2" t="str">
        <f>Tbl_BalanceHistory[[#This Row],[RespAgy]]&amp;": "&amp;Tbl_BalanceHistory[[#This Row],[RespAgency]]</f>
        <v>218: Virginia School for the Deaf and the Blind</v>
      </c>
      <c r="G1390" s="3">
        <v>218</v>
      </c>
      <c r="H1390" s="3" t="s">
        <v>399</v>
      </c>
      <c r="I1390" s="3" t="str">
        <f>_xlfn.XLOOKUP(Tbl_BalanceHistory[[#This Row],[AgyCode]],Tbl_Agencies[Agy Code],Tbl_Agencies[Agy Sort])</f>
        <v>085000</v>
      </c>
      <c r="J1390" s="2" t="str">
        <f>Tbl_BalanceHistory[[#This Row],[AgyCode]]&amp;": "&amp;Tbl_BalanceHistory[[#This Row],[Agency Name]]</f>
        <v>218: Virginia School for the Deaf and the Blind</v>
      </c>
      <c r="K1390" s="1">
        <v>2017</v>
      </c>
      <c r="L1390" s="3">
        <v>199</v>
      </c>
      <c r="M1390" s="3" t="s">
        <v>62</v>
      </c>
      <c r="N1390" s="2" t="str">
        <f>Tbl_BalanceHistory[[#This Row],[ProgramCode]]&amp;": "&amp;Tbl_BalanceHistory[[#This Row],[Program Name]]</f>
        <v>199: Administrative and Support Services</v>
      </c>
      <c r="O1390" s="3" t="s">
        <v>886</v>
      </c>
      <c r="P1390" s="1" t="str">
        <f>IF(Tbl_BalanceHistory[[#This Row],[FundCode]]="0100","GF",IF(Tbl_BalanceHistory[[#This Row],[FundCode]]="01000","GF","Hi Ed / OCR"))</f>
        <v>GF</v>
      </c>
      <c r="Q1390" s="5">
        <v>1494914</v>
      </c>
      <c r="R1390" s="5">
        <v>1493483.99</v>
      </c>
      <c r="S1390" s="5">
        <v>1430</v>
      </c>
      <c r="T1390" s="5">
        <v>0</v>
      </c>
      <c r="U1390" s="3"/>
      <c r="V1390" s="5">
        <v>1430</v>
      </c>
      <c r="W1390" s="5">
        <v>0</v>
      </c>
      <c r="X1390" s="5"/>
      <c r="Y1390" s="5"/>
      <c r="Z1390" s="5">
        <f>Tbl_BalanceHistory[[#This Row],[Discretionary Recommended - Pre 2022]]+Tbl_BalanceHistory[[#This Row],[Discretionary Balance Recommended: Policy]]+Tbl_BalanceHistory[[#This Row],[Discretionary Balance Recommended: Commitments]]</f>
        <v>0</v>
      </c>
      <c r="AA1390" s="5">
        <f>Tbl_BalanceHistory[[#This Row],[Discretionary Balance]]-Tbl_BalanceHistory[[#This Row],[Discretionary Reappropriation]]</f>
        <v>1430</v>
      </c>
      <c r="AB1390" s="2"/>
      <c r="AC1390" s="2"/>
      <c r="AD1390" s="2"/>
      <c r="AE1390" s="2"/>
    </row>
    <row r="1391" spans="1:31" ht="30" x14ac:dyDescent="0.25">
      <c r="A1391" s="2" t="s">
        <v>10</v>
      </c>
      <c r="B1391" s="3">
        <v>7</v>
      </c>
      <c r="C1391" s="3">
        <v>218</v>
      </c>
      <c r="D1391" s="3" t="s">
        <v>399</v>
      </c>
      <c r="E1391" s="3" t="str">
        <f>_xlfn.XLOOKUP(Tbl_BalanceHistory[[#This Row],[RespAgy]],Tbl_Agencies[Agy Code],Tbl_Agencies[Agy Sort])</f>
        <v>085000</v>
      </c>
      <c r="F1391" s="2" t="str">
        <f>Tbl_BalanceHistory[[#This Row],[RespAgy]]&amp;": "&amp;Tbl_BalanceHistory[[#This Row],[RespAgency]]</f>
        <v>218: Virginia School for the Deaf and the Blind</v>
      </c>
      <c r="G1391" s="3">
        <v>218</v>
      </c>
      <c r="H1391" s="3" t="s">
        <v>399</v>
      </c>
      <c r="I1391" s="3" t="str">
        <f>_xlfn.XLOOKUP(Tbl_BalanceHistory[[#This Row],[AgyCode]],Tbl_Agencies[Agy Code],Tbl_Agencies[Agy Sort])</f>
        <v>085000</v>
      </c>
      <c r="J1391" s="2" t="str">
        <f>Tbl_BalanceHistory[[#This Row],[AgyCode]]&amp;": "&amp;Tbl_BalanceHistory[[#This Row],[Agency Name]]</f>
        <v>218: Virginia School for the Deaf and the Blind</v>
      </c>
      <c r="K1391" s="1">
        <v>2018</v>
      </c>
      <c r="L1391" s="3">
        <v>199</v>
      </c>
      <c r="M1391" s="3" t="s">
        <v>62</v>
      </c>
      <c r="N1391" s="2" t="str">
        <f>Tbl_BalanceHistory[[#This Row],[ProgramCode]]&amp;": "&amp;Tbl_BalanceHistory[[#This Row],[Program Name]]</f>
        <v>199: Administrative and Support Services</v>
      </c>
      <c r="O1391" s="3" t="s">
        <v>886</v>
      </c>
      <c r="P1391" s="1" t="str">
        <f>IF(Tbl_BalanceHistory[[#This Row],[FundCode]]="0100","GF",IF(Tbl_BalanceHistory[[#This Row],[FundCode]]="01000","GF","Hi Ed / OCR"))</f>
        <v>GF</v>
      </c>
      <c r="Q1391" s="5">
        <v>1524354</v>
      </c>
      <c r="R1391" s="5">
        <v>1520830.67</v>
      </c>
      <c r="S1391" s="5">
        <v>3523</v>
      </c>
      <c r="T1391" s="5">
        <v>0</v>
      </c>
      <c r="U1391" s="3"/>
      <c r="V1391" s="5">
        <v>3523</v>
      </c>
      <c r="W1391" s="5">
        <v>0</v>
      </c>
      <c r="X1391" s="5"/>
      <c r="Y1391" s="5"/>
      <c r="Z1391" s="5">
        <f>Tbl_BalanceHistory[[#This Row],[Discretionary Recommended - Pre 2022]]+Tbl_BalanceHistory[[#This Row],[Discretionary Balance Recommended: Policy]]+Tbl_BalanceHistory[[#This Row],[Discretionary Balance Recommended: Commitments]]</f>
        <v>0</v>
      </c>
      <c r="AA1391" s="5">
        <f>Tbl_BalanceHistory[[#This Row],[Discretionary Balance]]-Tbl_BalanceHistory[[#This Row],[Discretionary Reappropriation]]</f>
        <v>3523</v>
      </c>
      <c r="AB1391" s="2"/>
      <c r="AC1391" s="2"/>
      <c r="AD1391" s="2"/>
      <c r="AE1391" s="2"/>
    </row>
    <row r="1392" spans="1:31" ht="30" x14ac:dyDescent="0.25">
      <c r="A1392" s="2" t="s">
        <v>10</v>
      </c>
      <c r="B1392" s="3">
        <v>7</v>
      </c>
      <c r="C1392" s="3">
        <v>218</v>
      </c>
      <c r="D1392" s="3" t="s">
        <v>399</v>
      </c>
      <c r="E1392" s="3" t="str">
        <f>_xlfn.XLOOKUP(Tbl_BalanceHistory[[#This Row],[RespAgy]],Tbl_Agencies[Agy Code],Tbl_Agencies[Agy Sort])</f>
        <v>085000</v>
      </c>
      <c r="F1392" s="2" t="str">
        <f>Tbl_BalanceHistory[[#This Row],[RespAgy]]&amp;": "&amp;Tbl_BalanceHistory[[#This Row],[RespAgency]]</f>
        <v>218: Virginia School for the Deaf and the Blind</v>
      </c>
      <c r="G1392" s="3">
        <v>218</v>
      </c>
      <c r="H1392" s="3" t="s">
        <v>399</v>
      </c>
      <c r="I1392" s="3" t="str">
        <f>_xlfn.XLOOKUP(Tbl_BalanceHistory[[#This Row],[AgyCode]],Tbl_Agencies[Agy Code],Tbl_Agencies[Agy Sort])</f>
        <v>085000</v>
      </c>
      <c r="J1392" s="2" t="str">
        <f>Tbl_BalanceHistory[[#This Row],[AgyCode]]&amp;": "&amp;Tbl_BalanceHistory[[#This Row],[Agency Name]]</f>
        <v>218: Virginia School for the Deaf and the Blind</v>
      </c>
      <c r="K1392" s="1">
        <v>2019</v>
      </c>
      <c r="L1392" s="3">
        <v>199</v>
      </c>
      <c r="M1392" s="3" t="s">
        <v>62</v>
      </c>
      <c r="N1392" s="2" t="str">
        <f>Tbl_BalanceHistory[[#This Row],[ProgramCode]]&amp;": "&amp;Tbl_BalanceHistory[[#This Row],[Program Name]]</f>
        <v>199: Administrative and Support Services</v>
      </c>
      <c r="O1392" s="3" t="s">
        <v>886</v>
      </c>
      <c r="P1392" s="1" t="str">
        <f>IF(Tbl_BalanceHistory[[#This Row],[FundCode]]="0100","GF",IF(Tbl_BalanceHistory[[#This Row],[FundCode]]="01000","GF","Hi Ed / OCR"))</f>
        <v>GF</v>
      </c>
      <c r="Q1392" s="5">
        <v>1739994</v>
      </c>
      <c r="R1392" s="5">
        <v>1739982.14</v>
      </c>
      <c r="S1392" s="5">
        <v>11.86</v>
      </c>
      <c r="T1392" s="5">
        <v>0</v>
      </c>
      <c r="U1392" s="3"/>
      <c r="V1392" s="5">
        <v>11.86</v>
      </c>
      <c r="W1392" s="5">
        <v>0</v>
      </c>
      <c r="X1392" s="5"/>
      <c r="Y1392" s="5"/>
      <c r="Z1392" s="5">
        <f>Tbl_BalanceHistory[[#This Row],[Discretionary Recommended - Pre 2022]]+Tbl_BalanceHistory[[#This Row],[Discretionary Balance Recommended: Policy]]+Tbl_BalanceHistory[[#This Row],[Discretionary Balance Recommended: Commitments]]</f>
        <v>0</v>
      </c>
      <c r="AA1392" s="5">
        <f>Tbl_BalanceHistory[[#This Row],[Discretionary Balance]]-Tbl_BalanceHistory[[#This Row],[Discretionary Reappropriation]]</f>
        <v>11.86</v>
      </c>
      <c r="AB1392" s="2"/>
      <c r="AC1392" s="2"/>
      <c r="AD1392" s="2"/>
      <c r="AE1392" s="2"/>
    </row>
    <row r="1393" spans="1:31" ht="30" x14ac:dyDescent="0.25">
      <c r="A1393" s="2" t="s">
        <v>10</v>
      </c>
      <c r="B1393" s="3">
        <v>7</v>
      </c>
      <c r="C1393" s="3">
        <v>218</v>
      </c>
      <c r="D1393" s="3" t="s">
        <v>399</v>
      </c>
      <c r="E1393" s="3" t="str">
        <f>_xlfn.XLOOKUP(Tbl_BalanceHistory[[#This Row],[RespAgy]],Tbl_Agencies[Agy Code],Tbl_Agencies[Agy Sort])</f>
        <v>085000</v>
      </c>
      <c r="F1393" s="2" t="str">
        <f>Tbl_BalanceHistory[[#This Row],[RespAgy]]&amp;": "&amp;Tbl_BalanceHistory[[#This Row],[RespAgency]]</f>
        <v>218: Virginia School for the Deaf and the Blind</v>
      </c>
      <c r="G1393" s="3">
        <v>218</v>
      </c>
      <c r="H1393" s="3" t="s">
        <v>399</v>
      </c>
      <c r="I1393" s="3" t="str">
        <f>_xlfn.XLOOKUP(Tbl_BalanceHistory[[#This Row],[AgyCode]],Tbl_Agencies[Agy Code],Tbl_Agencies[Agy Sort])</f>
        <v>085000</v>
      </c>
      <c r="J1393" s="2" t="str">
        <f>Tbl_BalanceHistory[[#This Row],[AgyCode]]&amp;": "&amp;Tbl_BalanceHistory[[#This Row],[Agency Name]]</f>
        <v>218: Virginia School for the Deaf and the Blind</v>
      </c>
      <c r="K1393" s="1">
        <v>2020</v>
      </c>
      <c r="L1393" s="3">
        <v>199</v>
      </c>
      <c r="M1393" s="3" t="s">
        <v>62</v>
      </c>
      <c r="N1393" s="2" t="str">
        <f>Tbl_BalanceHistory[[#This Row],[ProgramCode]]&amp;": "&amp;Tbl_BalanceHistory[[#This Row],[Program Name]]</f>
        <v>199: Administrative and Support Services</v>
      </c>
      <c r="O1393" s="3" t="s">
        <v>886</v>
      </c>
      <c r="P1393" s="1" t="str">
        <f>IF(Tbl_BalanceHistory[[#This Row],[FundCode]]="0100","GF",IF(Tbl_BalanceHistory[[#This Row],[FundCode]]="01000","GF","Hi Ed / OCR"))</f>
        <v>GF</v>
      </c>
      <c r="Q1393" s="5">
        <v>1774167</v>
      </c>
      <c r="R1393" s="5">
        <v>1644162.06</v>
      </c>
      <c r="S1393" s="5">
        <v>130004.94</v>
      </c>
      <c r="T1393" s="5">
        <v>0</v>
      </c>
      <c r="U1393" s="3"/>
      <c r="V1393" s="5">
        <v>130004.94</v>
      </c>
      <c r="W1393" s="5">
        <v>0</v>
      </c>
      <c r="X1393" s="5"/>
      <c r="Y1393" s="5"/>
      <c r="Z1393" s="5">
        <f>Tbl_BalanceHistory[[#This Row],[Discretionary Recommended - Pre 2022]]+Tbl_BalanceHistory[[#This Row],[Discretionary Balance Recommended: Policy]]+Tbl_BalanceHistory[[#This Row],[Discretionary Balance Recommended: Commitments]]</f>
        <v>0</v>
      </c>
      <c r="AA1393" s="5">
        <f>Tbl_BalanceHistory[[#This Row],[Discretionary Balance]]-Tbl_BalanceHistory[[#This Row],[Discretionary Reappropriation]]</f>
        <v>130004.94</v>
      </c>
      <c r="AB1393" s="2"/>
      <c r="AC1393" s="2"/>
      <c r="AD1393" s="2"/>
      <c r="AE1393" s="2"/>
    </row>
    <row r="1394" spans="1:31" ht="135" x14ac:dyDescent="0.25">
      <c r="A1394" s="2" t="s">
        <v>10</v>
      </c>
      <c r="B1394" s="3">
        <v>7</v>
      </c>
      <c r="C1394" s="3">
        <v>218</v>
      </c>
      <c r="D1394" s="3" t="s">
        <v>399</v>
      </c>
      <c r="E1394" s="3" t="str">
        <f>_xlfn.XLOOKUP(Tbl_BalanceHistory[[#This Row],[RespAgy]],Tbl_Agencies[Agy Code],Tbl_Agencies[Agy Sort])</f>
        <v>085000</v>
      </c>
      <c r="F1394" s="2" t="str">
        <f>Tbl_BalanceHistory[[#This Row],[RespAgy]]&amp;": "&amp;Tbl_BalanceHistory[[#This Row],[RespAgency]]</f>
        <v>218: Virginia School for the Deaf and the Blind</v>
      </c>
      <c r="G1394" s="3">
        <v>218</v>
      </c>
      <c r="H1394" s="3" t="s">
        <v>399</v>
      </c>
      <c r="I1394" s="3" t="str">
        <f>_xlfn.XLOOKUP(Tbl_BalanceHistory[[#This Row],[AgyCode]],Tbl_Agencies[Agy Code],Tbl_Agencies[Agy Sort])</f>
        <v>085000</v>
      </c>
      <c r="J1394" s="2" t="str">
        <f>Tbl_BalanceHistory[[#This Row],[AgyCode]]&amp;": "&amp;Tbl_BalanceHistory[[#This Row],[Agency Name]]</f>
        <v>218: Virginia School for the Deaf and the Blind</v>
      </c>
      <c r="K1394" s="1">
        <v>2021</v>
      </c>
      <c r="L1394" s="3">
        <v>199</v>
      </c>
      <c r="M1394" s="3" t="s">
        <v>62</v>
      </c>
      <c r="N1394" s="2" t="str">
        <f>Tbl_BalanceHistory[[#This Row],[ProgramCode]]&amp;": "&amp;Tbl_BalanceHistory[[#This Row],[Program Name]]</f>
        <v>199: Administrative and Support Services</v>
      </c>
      <c r="O1394" s="3" t="s">
        <v>886</v>
      </c>
      <c r="P1394" s="1" t="str">
        <f>IF(Tbl_BalanceHistory[[#This Row],[FundCode]]="0100","GF",IF(Tbl_BalanceHistory[[#This Row],[FundCode]]="01000","GF","Hi Ed / OCR"))</f>
        <v>GF</v>
      </c>
      <c r="Q1394" s="5">
        <v>1698443</v>
      </c>
      <c r="R1394" s="5">
        <v>1680070.03</v>
      </c>
      <c r="S1394" s="5">
        <v>18372.97</v>
      </c>
      <c r="T1394" s="5">
        <v>0</v>
      </c>
      <c r="U1394" s="3"/>
      <c r="V1394" s="5">
        <v>18372.97</v>
      </c>
      <c r="W1394" s="5">
        <v>18372.97</v>
      </c>
      <c r="X1394" s="5"/>
      <c r="Y1394" s="5"/>
      <c r="Z1394" s="5">
        <f>Tbl_BalanceHistory[[#This Row],[Discretionary Recommended - Pre 2022]]+Tbl_BalanceHistory[[#This Row],[Discretionary Balance Recommended: Policy]]+Tbl_BalanceHistory[[#This Row],[Discretionary Balance Recommended: Commitments]]</f>
        <v>18372.97</v>
      </c>
      <c r="AA1394" s="5">
        <f>Tbl_BalanceHistory[[#This Row],[Discretionary Balance]]-Tbl_BalanceHistory[[#This Row],[Discretionary Reappropriation]]</f>
        <v>0</v>
      </c>
      <c r="AB1394" s="2" t="s">
        <v>1934</v>
      </c>
      <c r="AC1394" s="2"/>
      <c r="AD1394" s="2"/>
      <c r="AE1394" s="2" t="s">
        <v>1935</v>
      </c>
    </row>
    <row r="1395" spans="1:31" ht="75" x14ac:dyDescent="0.25">
      <c r="A1395" s="2" t="s">
        <v>10</v>
      </c>
      <c r="B1395" s="3">
        <v>7</v>
      </c>
      <c r="C1395" s="3">
        <v>218</v>
      </c>
      <c r="D1395" s="3" t="s">
        <v>399</v>
      </c>
      <c r="E1395" s="3" t="str">
        <f>_xlfn.XLOOKUP(Tbl_BalanceHistory[[#This Row],[RespAgy]],Tbl_Agencies[Agy Code],Tbl_Agencies[Agy Sort])</f>
        <v>085000</v>
      </c>
      <c r="F1395" s="2" t="str">
        <f>Tbl_BalanceHistory[[#This Row],[RespAgy]]&amp;": "&amp;Tbl_BalanceHistory[[#This Row],[RespAgency]]</f>
        <v>218: Virginia School for the Deaf and the Blind</v>
      </c>
      <c r="G1395" s="3">
        <v>218</v>
      </c>
      <c r="H1395" s="3" t="s">
        <v>399</v>
      </c>
      <c r="I1395" s="3" t="str">
        <f>_xlfn.XLOOKUP(Tbl_BalanceHistory[[#This Row],[AgyCode]],Tbl_Agencies[Agy Code],Tbl_Agencies[Agy Sort])</f>
        <v>085000</v>
      </c>
      <c r="J1395" s="2" t="str">
        <f>Tbl_BalanceHistory[[#This Row],[AgyCode]]&amp;": "&amp;Tbl_BalanceHistory[[#This Row],[Agency Name]]</f>
        <v>218: Virginia School for the Deaf and the Blind</v>
      </c>
      <c r="K1395" s="1">
        <v>2022</v>
      </c>
      <c r="L1395" s="3">
        <v>199</v>
      </c>
      <c r="M1395" s="3" t="s">
        <v>62</v>
      </c>
      <c r="N1395" s="2" t="str">
        <f>Tbl_BalanceHistory[[#This Row],[ProgramCode]]&amp;": "&amp;Tbl_BalanceHistory[[#This Row],[Program Name]]</f>
        <v>199: Administrative and Support Services</v>
      </c>
      <c r="O1395" s="3" t="s">
        <v>886</v>
      </c>
      <c r="P1395" s="1" t="str">
        <f>IF(Tbl_BalanceHistory[[#This Row],[FundCode]]="0100","GF",IF(Tbl_BalanceHistory[[#This Row],[FundCode]]="01000","GF","Hi Ed / OCR"))</f>
        <v>GF</v>
      </c>
      <c r="Q1395" s="5">
        <v>1857201.97</v>
      </c>
      <c r="R1395" s="5">
        <v>1856813.17</v>
      </c>
      <c r="S1395" s="5">
        <v>388.8</v>
      </c>
      <c r="T1395" s="5">
        <v>0</v>
      </c>
      <c r="U1395" s="3"/>
      <c r="V1395" s="5">
        <v>388.8</v>
      </c>
      <c r="W1395" s="5"/>
      <c r="X1395" s="5">
        <v>0</v>
      </c>
      <c r="Y1395" s="5">
        <v>388.8</v>
      </c>
      <c r="Z1395" s="5">
        <f>Tbl_BalanceHistory[[#This Row],[Discretionary Recommended - Pre 2022]]+Tbl_BalanceHistory[[#This Row],[Discretionary Balance Recommended: Policy]]+Tbl_BalanceHistory[[#This Row],[Discretionary Balance Recommended: Commitments]]</f>
        <v>388.8</v>
      </c>
      <c r="AA1395" s="5">
        <f>Tbl_BalanceHistory[[#This Row],[Discretionary Balance]]-Tbl_BalanceHistory[[#This Row],[Discretionary Reappropriation]]</f>
        <v>0</v>
      </c>
      <c r="AB1395" s="2"/>
      <c r="AC1395" s="2"/>
      <c r="AD1395" s="2" t="s">
        <v>1936</v>
      </c>
      <c r="AE1395" s="2"/>
    </row>
    <row r="1396" spans="1:31" ht="30" x14ac:dyDescent="0.25">
      <c r="A1396" s="2" t="s">
        <v>10</v>
      </c>
      <c r="B1396" s="3">
        <v>7</v>
      </c>
      <c r="C1396" s="3">
        <v>218</v>
      </c>
      <c r="D1396" s="3" t="s">
        <v>399</v>
      </c>
      <c r="E1396" s="3" t="str">
        <f>_xlfn.XLOOKUP(Tbl_BalanceHistory[[#This Row],[RespAgy]],Tbl_Agencies[Agy Code],Tbl_Agencies[Agy Sort])</f>
        <v>085000</v>
      </c>
      <c r="F1396" s="2" t="str">
        <f>Tbl_BalanceHistory[[#This Row],[RespAgy]]&amp;": "&amp;Tbl_BalanceHistory[[#This Row],[RespAgency]]</f>
        <v>218: Virginia School for the Deaf and the Blind</v>
      </c>
      <c r="G1396" s="3">
        <v>218</v>
      </c>
      <c r="H1396" s="3" t="s">
        <v>399</v>
      </c>
      <c r="I1396" s="3" t="str">
        <f>_xlfn.XLOOKUP(Tbl_BalanceHistory[[#This Row],[AgyCode]],Tbl_Agencies[Agy Code],Tbl_Agencies[Agy Sort])</f>
        <v>085000</v>
      </c>
      <c r="J1396" s="2" t="str">
        <f>Tbl_BalanceHistory[[#This Row],[AgyCode]]&amp;": "&amp;Tbl_BalanceHistory[[#This Row],[Agency Name]]</f>
        <v>218: Virginia School for the Deaf and the Blind</v>
      </c>
      <c r="K1396" s="1">
        <v>2023</v>
      </c>
      <c r="L1396" s="3">
        <v>199</v>
      </c>
      <c r="M1396" s="3" t="s">
        <v>62</v>
      </c>
      <c r="N1396" s="2" t="str">
        <f>Tbl_BalanceHistory[[#This Row],[ProgramCode]]&amp;": "&amp;Tbl_BalanceHistory[[#This Row],[Program Name]]</f>
        <v>199: Administrative and Support Services</v>
      </c>
      <c r="O1396" s="3" t="s">
        <v>886</v>
      </c>
      <c r="P1396" s="1" t="str">
        <f>IF(Tbl_BalanceHistory[[#This Row],[FundCode]]="0100","GF",IF(Tbl_BalanceHistory[[#This Row],[FundCode]]="01000","GF","Hi Ed / OCR"))</f>
        <v>GF</v>
      </c>
      <c r="Q1396" s="5">
        <v>2490059.7999999998</v>
      </c>
      <c r="R1396" s="5">
        <v>2489300.64</v>
      </c>
      <c r="S1396" s="5">
        <v>759.16</v>
      </c>
      <c r="T1396" s="5">
        <v>0</v>
      </c>
      <c r="U1396" s="3"/>
      <c r="V1396" s="5">
        <v>759.16</v>
      </c>
      <c r="W1396" s="5">
        <v>0</v>
      </c>
      <c r="X1396" s="5">
        <v>0</v>
      </c>
      <c r="Y1396" s="5">
        <v>0</v>
      </c>
      <c r="Z1396" s="5">
        <v>0</v>
      </c>
      <c r="AA1396" s="5">
        <v>759.16</v>
      </c>
      <c r="AB1396" s="2"/>
      <c r="AC1396" s="2"/>
      <c r="AD1396" s="2"/>
      <c r="AE1396" s="2"/>
    </row>
    <row r="1397" spans="1:31" ht="90" x14ac:dyDescent="0.25">
      <c r="A1397" s="2" t="s">
        <v>10</v>
      </c>
      <c r="B1397" s="3">
        <v>7</v>
      </c>
      <c r="C1397" s="3">
        <v>218</v>
      </c>
      <c r="D1397" s="3" t="s">
        <v>399</v>
      </c>
      <c r="E1397" s="3" t="str">
        <f>_xlfn.XLOOKUP(Tbl_BalanceHistory[[#This Row],[RespAgy]],Tbl_Agencies[Agy Code],Tbl_Agencies[Agy Sort])</f>
        <v>085000</v>
      </c>
      <c r="F1397" s="2" t="str">
        <f>Tbl_BalanceHistory[[#This Row],[RespAgy]]&amp;": "&amp;Tbl_BalanceHistory[[#This Row],[RespAgency]]</f>
        <v>218: Virginia School for the Deaf and the Blind</v>
      </c>
      <c r="G1397" s="3">
        <v>218</v>
      </c>
      <c r="H1397" s="3" t="s">
        <v>399</v>
      </c>
      <c r="I1397" s="3" t="str">
        <f>_xlfn.XLOOKUP(Tbl_BalanceHistory[[#This Row],[AgyCode]],Tbl_Agencies[Agy Code],Tbl_Agencies[Agy Sort])</f>
        <v>085000</v>
      </c>
      <c r="J1397" s="2" t="str">
        <f>Tbl_BalanceHistory[[#This Row],[AgyCode]]&amp;": "&amp;Tbl_BalanceHistory[[#This Row],[Agency Name]]</f>
        <v>218: Virginia School for the Deaf and the Blind</v>
      </c>
      <c r="K1397" s="1">
        <v>2024</v>
      </c>
      <c r="L1397" s="3">
        <v>199</v>
      </c>
      <c r="M1397" s="3" t="s">
        <v>62</v>
      </c>
      <c r="N1397" s="2" t="str">
        <f>Tbl_BalanceHistory[[#This Row],[ProgramCode]]&amp;": "&amp;Tbl_BalanceHistory[[#This Row],[Program Name]]</f>
        <v>199: Administrative and Support Services</v>
      </c>
      <c r="O1397" s="3" t="s">
        <v>886</v>
      </c>
      <c r="P1397" s="1" t="str">
        <f>IF(Tbl_BalanceHistory[[#This Row],[FundCode]]="0100","GF",IF(Tbl_BalanceHistory[[#This Row],[FundCode]]="01000","GF","Hi Ed / OCR"))</f>
        <v>GF</v>
      </c>
      <c r="Q1397" s="5">
        <v>2123332</v>
      </c>
      <c r="R1397" s="5">
        <v>2017277.22</v>
      </c>
      <c r="S1397" s="5">
        <v>106054.78</v>
      </c>
      <c r="T1397" s="5">
        <v>0</v>
      </c>
      <c r="U1397" s="3"/>
      <c r="V1397" s="5">
        <v>106054.78</v>
      </c>
      <c r="W1397" s="5">
        <v>0</v>
      </c>
      <c r="X1397" s="5">
        <v>0</v>
      </c>
      <c r="Y1397" s="5">
        <v>106054.78</v>
      </c>
      <c r="Z1397" s="5">
        <v>106054.78</v>
      </c>
      <c r="AA1397" s="5">
        <v>0</v>
      </c>
      <c r="AB1397" s="2"/>
      <c r="AC1397" s="2"/>
      <c r="AD1397" s="2" t="s">
        <v>2554</v>
      </c>
      <c r="AE1397" s="2"/>
    </row>
    <row r="1398" spans="1:31" ht="45" x14ac:dyDescent="0.25">
      <c r="A1398" s="2" t="s">
        <v>10</v>
      </c>
      <c r="B1398" s="3">
        <v>7</v>
      </c>
      <c r="C1398" s="3">
        <v>245</v>
      </c>
      <c r="D1398" s="3" t="s">
        <v>406</v>
      </c>
      <c r="E1398" s="3" t="str">
        <f>_xlfn.XLOOKUP(Tbl_BalanceHistory[[#This Row],[RespAgy]],Tbl_Agencies[Agy Code],Tbl_Agencies[Agy Sort])</f>
        <v>086000</v>
      </c>
      <c r="F1398" s="2" t="str">
        <f>Tbl_BalanceHistory[[#This Row],[RespAgy]]&amp;": "&amp;Tbl_BalanceHistory[[#This Row],[RespAgency]]</f>
        <v>245: State Council of Higher Education for Virginia</v>
      </c>
      <c r="G1398" s="3">
        <v>245</v>
      </c>
      <c r="H1398" s="3" t="s">
        <v>406</v>
      </c>
      <c r="I1398" s="3" t="str">
        <f>_xlfn.XLOOKUP(Tbl_BalanceHistory[[#This Row],[AgyCode]],Tbl_Agencies[Agy Code],Tbl_Agencies[Agy Sort])</f>
        <v>086000</v>
      </c>
      <c r="J1398" s="2" t="str">
        <f>Tbl_BalanceHistory[[#This Row],[AgyCode]]&amp;": "&amp;Tbl_BalanceHistory[[#This Row],[Agency Name]]</f>
        <v>245: State Council of Higher Education for Virginia</v>
      </c>
      <c r="K1398" s="1">
        <v>2014</v>
      </c>
      <c r="L1398" s="3">
        <v>108</v>
      </c>
      <c r="M1398" s="3" t="s">
        <v>408</v>
      </c>
      <c r="N1398" s="2" t="str">
        <f>Tbl_BalanceHistory[[#This Row],[ProgramCode]]&amp;": "&amp;Tbl_BalanceHistory[[#This Row],[Program Name]]</f>
        <v>108: Higher Education Student Financial Assistance</v>
      </c>
      <c r="O1398" s="3" t="s">
        <v>1730</v>
      </c>
      <c r="P1398" s="1" t="str">
        <f>IF(Tbl_BalanceHistory[[#This Row],[FundCode]]="0100","GF",IF(Tbl_BalanceHistory[[#This Row],[FundCode]]="01000","GF","Hi Ed / OCR"))</f>
        <v>GF</v>
      </c>
      <c r="Q1398" s="5">
        <v>66374068</v>
      </c>
      <c r="R1398" s="5">
        <v>64991832</v>
      </c>
      <c r="S1398" s="5">
        <v>1382236</v>
      </c>
      <c r="T1398" s="5">
        <v>0</v>
      </c>
      <c r="U1398" s="3"/>
      <c r="V1398" s="5">
        <v>1382236</v>
      </c>
      <c r="W1398" s="5">
        <v>0</v>
      </c>
      <c r="X1398" s="5"/>
      <c r="Y1398" s="5"/>
      <c r="Z1398" s="5">
        <f>Tbl_BalanceHistory[[#This Row],[Discretionary Recommended - Pre 2022]]+Tbl_BalanceHistory[[#This Row],[Discretionary Balance Recommended: Policy]]+Tbl_BalanceHistory[[#This Row],[Discretionary Balance Recommended: Commitments]]</f>
        <v>0</v>
      </c>
      <c r="AA1398" s="5">
        <f>Tbl_BalanceHistory[[#This Row],[Discretionary Balance]]-Tbl_BalanceHistory[[#This Row],[Discretionary Reappropriation]]</f>
        <v>1382236</v>
      </c>
      <c r="AB1398" s="2" t="s">
        <v>1940</v>
      </c>
      <c r="AC1398" s="2"/>
      <c r="AD1398" s="2"/>
      <c r="AE1398" s="2"/>
    </row>
    <row r="1399" spans="1:31" ht="75" x14ac:dyDescent="0.25">
      <c r="A1399" s="2" t="s">
        <v>10</v>
      </c>
      <c r="B1399" s="3">
        <v>7</v>
      </c>
      <c r="C1399" s="3">
        <v>245</v>
      </c>
      <c r="D1399" s="3" t="s">
        <v>406</v>
      </c>
      <c r="E1399" s="3" t="str">
        <f>_xlfn.XLOOKUP(Tbl_BalanceHistory[[#This Row],[RespAgy]],Tbl_Agencies[Agy Code],Tbl_Agencies[Agy Sort])</f>
        <v>086000</v>
      </c>
      <c r="F1399" s="2" t="str">
        <f>Tbl_BalanceHistory[[#This Row],[RespAgy]]&amp;": "&amp;Tbl_BalanceHistory[[#This Row],[RespAgency]]</f>
        <v>245: State Council of Higher Education for Virginia</v>
      </c>
      <c r="G1399" s="3">
        <v>245</v>
      </c>
      <c r="H1399" s="3" t="s">
        <v>406</v>
      </c>
      <c r="I1399" s="3" t="str">
        <f>_xlfn.XLOOKUP(Tbl_BalanceHistory[[#This Row],[AgyCode]],Tbl_Agencies[Agy Code],Tbl_Agencies[Agy Sort])</f>
        <v>086000</v>
      </c>
      <c r="J1399" s="2" t="str">
        <f>Tbl_BalanceHistory[[#This Row],[AgyCode]]&amp;": "&amp;Tbl_BalanceHistory[[#This Row],[Agency Name]]</f>
        <v>245: State Council of Higher Education for Virginia</v>
      </c>
      <c r="K1399" s="1">
        <v>2015</v>
      </c>
      <c r="L1399" s="3">
        <v>108</v>
      </c>
      <c r="M1399" s="3" t="s">
        <v>408</v>
      </c>
      <c r="N1399" s="2" t="str">
        <f>Tbl_BalanceHistory[[#This Row],[ProgramCode]]&amp;": "&amp;Tbl_BalanceHistory[[#This Row],[Program Name]]</f>
        <v>108: Higher Education Student Financial Assistance</v>
      </c>
      <c r="O1399" s="3" t="s">
        <v>1730</v>
      </c>
      <c r="P1399" s="1" t="str">
        <f>IF(Tbl_BalanceHistory[[#This Row],[FundCode]]="0100","GF",IF(Tbl_BalanceHistory[[#This Row],[FundCode]]="01000","GF","Hi Ed / OCR"))</f>
        <v>GF</v>
      </c>
      <c r="Q1399" s="5">
        <v>66060996</v>
      </c>
      <c r="R1399" s="5">
        <v>63884054</v>
      </c>
      <c r="S1399" s="5">
        <v>2176942</v>
      </c>
      <c r="T1399" s="5">
        <v>1998511</v>
      </c>
      <c r="U1399" s="3" t="s">
        <v>1941</v>
      </c>
      <c r="V1399" s="5">
        <v>178431</v>
      </c>
      <c r="W1399" s="5">
        <v>178431</v>
      </c>
      <c r="X1399" s="5"/>
      <c r="Y1399" s="5"/>
      <c r="Z1399" s="5">
        <f>Tbl_BalanceHistory[[#This Row],[Discretionary Recommended - Pre 2022]]+Tbl_BalanceHistory[[#This Row],[Discretionary Balance Recommended: Policy]]+Tbl_BalanceHistory[[#This Row],[Discretionary Balance Recommended: Commitments]]</f>
        <v>178431</v>
      </c>
      <c r="AA1399" s="5">
        <f>Tbl_BalanceHistory[[#This Row],[Discretionary Balance]]-Tbl_BalanceHistory[[#This Row],[Discretionary Reappropriation]]</f>
        <v>0</v>
      </c>
      <c r="AB1399" s="2" t="s">
        <v>1942</v>
      </c>
      <c r="AC1399" s="2"/>
      <c r="AD1399" s="2"/>
      <c r="AE1399" s="2"/>
    </row>
    <row r="1400" spans="1:31" ht="45" x14ac:dyDescent="0.25">
      <c r="A1400" s="2" t="s">
        <v>10</v>
      </c>
      <c r="B1400" s="3">
        <v>7</v>
      </c>
      <c r="C1400" s="3">
        <v>245</v>
      </c>
      <c r="D1400" s="3" t="s">
        <v>406</v>
      </c>
      <c r="E1400" s="3" t="str">
        <f>_xlfn.XLOOKUP(Tbl_BalanceHistory[[#This Row],[RespAgy]],Tbl_Agencies[Agy Code],Tbl_Agencies[Agy Sort])</f>
        <v>086000</v>
      </c>
      <c r="F1400" s="2" t="str">
        <f>Tbl_BalanceHistory[[#This Row],[RespAgy]]&amp;": "&amp;Tbl_BalanceHistory[[#This Row],[RespAgency]]</f>
        <v>245: State Council of Higher Education for Virginia</v>
      </c>
      <c r="G1400" s="3">
        <v>245</v>
      </c>
      <c r="H1400" s="3" t="s">
        <v>406</v>
      </c>
      <c r="I1400" s="3" t="str">
        <f>_xlfn.XLOOKUP(Tbl_BalanceHistory[[#This Row],[AgyCode]],Tbl_Agencies[Agy Code],Tbl_Agencies[Agy Sort])</f>
        <v>086000</v>
      </c>
      <c r="J1400" s="2" t="str">
        <f>Tbl_BalanceHistory[[#This Row],[AgyCode]]&amp;": "&amp;Tbl_BalanceHistory[[#This Row],[Agency Name]]</f>
        <v>245: State Council of Higher Education for Virginia</v>
      </c>
      <c r="K1400" s="1">
        <v>2016</v>
      </c>
      <c r="L1400" s="3">
        <v>108</v>
      </c>
      <c r="M1400" s="3" t="s">
        <v>408</v>
      </c>
      <c r="N1400" s="2" t="str">
        <f>Tbl_BalanceHistory[[#This Row],[ProgramCode]]&amp;": "&amp;Tbl_BalanceHistory[[#This Row],[Program Name]]</f>
        <v>108: Higher Education Student Financial Assistance</v>
      </c>
      <c r="O1400" s="3" t="s">
        <v>1730</v>
      </c>
      <c r="P1400" s="1" t="str">
        <f>IF(Tbl_BalanceHistory[[#This Row],[FundCode]]="0100","GF",IF(Tbl_BalanceHistory[[#This Row],[FundCode]]="01000","GF","Hi Ed / OCR"))</f>
        <v>GF</v>
      </c>
      <c r="Q1400" s="5">
        <v>68168598</v>
      </c>
      <c r="R1400" s="5">
        <v>64577894</v>
      </c>
      <c r="S1400" s="5">
        <v>3590704</v>
      </c>
      <c r="T1400" s="5">
        <v>3328182</v>
      </c>
      <c r="U1400" s="3" t="s">
        <v>1943</v>
      </c>
      <c r="V1400" s="5">
        <v>262522</v>
      </c>
      <c r="W1400" s="5">
        <v>0</v>
      </c>
      <c r="X1400" s="5"/>
      <c r="Y1400" s="5"/>
      <c r="Z1400" s="5">
        <f>Tbl_BalanceHistory[[#This Row],[Discretionary Recommended - Pre 2022]]+Tbl_BalanceHistory[[#This Row],[Discretionary Balance Recommended: Policy]]+Tbl_BalanceHistory[[#This Row],[Discretionary Balance Recommended: Commitments]]</f>
        <v>0</v>
      </c>
      <c r="AA1400" s="5">
        <f>Tbl_BalanceHistory[[#This Row],[Discretionary Balance]]-Tbl_BalanceHistory[[#This Row],[Discretionary Reappropriation]]</f>
        <v>262522</v>
      </c>
      <c r="AB1400" s="2" t="s">
        <v>1944</v>
      </c>
      <c r="AC1400" s="2"/>
      <c r="AD1400" s="2"/>
      <c r="AE1400" s="2" t="s">
        <v>1944</v>
      </c>
    </row>
    <row r="1401" spans="1:31" ht="75" x14ac:dyDescent="0.25">
      <c r="A1401" s="2" t="s">
        <v>10</v>
      </c>
      <c r="B1401" s="3">
        <v>7</v>
      </c>
      <c r="C1401" s="3">
        <v>245</v>
      </c>
      <c r="D1401" s="3" t="s">
        <v>406</v>
      </c>
      <c r="E1401" s="3" t="str">
        <f>_xlfn.XLOOKUP(Tbl_BalanceHistory[[#This Row],[RespAgy]],Tbl_Agencies[Agy Code],Tbl_Agencies[Agy Sort])</f>
        <v>086000</v>
      </c>
      <c r="F1401" s="2" t="str">
        <f>Tbl_BalanceHistory[[#This Row],[RespAgy]]&amp;": "&amp;Tbl_BalanceHistory[[#This Row],[RespAgency]]</f>
        <v>245: State Council of Higher Education for Virginia</v>
      </c>
      <c r="G1401" s="3">
        <v>245</v>
      </c>
      <c r="H1401" s="3" t="s">
        <v>406</v>
      </c>
      <c r="I1401" s="3" t="str">
        <f>_xlfn.XLOOKUP(Tbl_BalanceHistory[[#This Row],[AgyCode]],Tbl_Agencies[Agy Code],Tbl_Agencies[Agy Sort])</f>
        <v>086000</v>
      </c>
      <c r="J1401" s="2" t="str">
        <f>Tbl_BalanceHistory[[#This Row],[AgyCode]]&amp;": "&amp;Tbl_BalanceHistory[[#This Row],[Agency Name]]</f>
        <v>245: State Council of Higher Education for Virginia</v>
      </c>
      <c r="K1401" s="1">
        <v>2017</v>
      </c>
      <c r="L1401" s="3">
        <v>108</v>
      </c>
      <c r="M1401" s="3" t="s">
        <v>408</v>
      </c>
      <c r="N1401" s="2" t="str">
        <f>Tbl_BalanceHistory[[#This Row],[ProgramCode]]&amp;": "&amp;Tbl_BalanceHistory[[#This Row],[Program Name]]</f>
        <v>108: Higher Education Student Financial Assistance</v>
      </c>
      <c r="O1401" s="3" t="s">
        <v>886</v>
      </c>
      <c r="P1401" s="1" t="str">
        <f>IF(Tbl_BalanceHistory[[#This Row],[FundCode]]="0100","GF",IF(Tbl_BalanceHistory[[#This Row],[FundCode]]="01000","GF","Hi Ed / OCR"))</f>
        <v>GF</v>
      </c>
      <c r="Q1401" s="5">
        <v>70899172</v>
      </c>
      <c r="R1401" s="5">
        <v>65886200</v>
      </c>
      <c r="S1401" s="5">
        <v>5012972</v>
      </c>
      <c r="T1401" s="5">
        <v>4631756</v>
      </c>
      <c r="U1401" s="3" t="s">
        <v>1945</v>
      </c>
      <c r="V1401" s="5">
        <v>381216</v>
      </c>
      <c r="W1401" s="5">
        <v>0</v>
      </c>
      <c r="X1401" s="5"/>
      <c r="Y1401" s="5"/>
      <c r="Z1401" s="5">
        <f>Tbl_BalanceHistory[[#This Row],[Discretionary Recommended - Pre 2022]]+Tbl_BalanceHistory[[#This Row],[Discretionary Balance Recommended: Policy]]+Tbl_BalanceHistory[[#This Row],[Discretionary Balance Recommended: Commitments]]</f>
        <v>0</v>
      </c>
      <c r="AA1401" s="5">
        <f>Tbl_BalanceHistory[[#This Row],[Discretionary Balance]]-Tbl_BalanceHistory[[#This Row],[Discretionary Reappropriation]]</f>
        <v>381216</v>
      </c>
      <c r="AB1401" s="2" t="s">
        <v>1946</v>
      </c>
      <c r="AC1401" s="2"/>
      <c r="AD1401" s="2"/>
      <c r="AE1401" s="2"/>
    </row>
    <row r="1402" spans="1:31" ht="180" x14ac:dyDescent="0.25">
      <c r="A1402" s="2" t="s">
        <v>10</v>
      </c>
      <c r="B1402" s="3">
        <v>7</v>
      </c>
      <c r="C1402" s="3">
        <v>245</v>
      </c>
      <c r="D1402" s="3" t="s">
        <v>406</v>
      </c>
      <c r="E1402" s="3" t="str">
        <f>_xlfn.XLOOKUP(Tbl_BalanceHistory[[#This Row],[RespAgy]],Tbl_Agencies[Agy Code],Tbl_Agencies[Agy Sort])</f>
        <v>086000</v>
      </c>
      <c r="F1402" s="2" t="str">
        <f>Tbl_BalanceHistory[[#This Row],[RespAgy]]&amp;": "&amp;Tbl_BalanceHistory[[#This Row],[RespAgency]]</f>
        <v>245: State Council of Higher Education for Virginia</v>
      </c>
      <c r="G1402" s="3">
        <v>245</v>
      </c>
      <c r="H1402" s="3" t="s">
        <v>406</v>
      </c>
      <c r="I1402" s="3" t="str">
        <f>_xlfn.XLOOKUP(Tbl_BalanceHistory[[#This Row],[AgyCode]],Tbl_Agencies[Agy Code],Tbl_Agencies[Agy Sort])</f>
        <v>086000</v>
      </c>
      <c r="J1402" s="2" t="str">
        <f>Tbl_BalanceHistory[[#This Row],[AgyCode]]&amp;": "&amp;Tbl_BalanceHistory[[#This Row],[Agency Name]]</f>
        <v>245: State Council of Higher Education for Virginia</v>
      </c>
      <c r="K1402" s="1">
        <v>2018</v>
      </c>
      <c r="L1402" s="3">
        <v>108</v>
      </c>
      <c r="M1402" s="3" t="s">
        <v>408</v>
      </c>
      <c r="N1402" s="2" t="str">
        <f>Tbl_BalanceHistory[[#This Row],[ProgramCode]]&amp;": "&amp;Tbl_BalanceHistory[[#This Row],[Program Name]]</f>
        <v>108: Higher Education Student Financial Assistance</v>
      </c>
      <c r="O1402" s="3" t="s">
        <v>886</v>
      </c>
      <c r="P1402" s="1" t="str">
        <f>IF(Tbl_BalanceHistory[[#This Row],[FundCode]]="0100","GF",IF(Tbl_BalanceHistory[[#This Row],[FundCode]]="01000","GF","Hi Ed / OCR"))</f>
        <v>GF</v>
      </c>
      <c r="Q1402" s="5">
        <v>72774183</v>
      </c>
      <c r="R1402" s="5">
        <v>69228379</v>
      </c>
      <c r="S1402" s="5">
        <v>3545804</v>
      </c>
      <c r="T1402" s="5">
        <v>3140894</v>
      </c>
      <c r="U1402" s="3" t="s">
        <v>1947</v>
      </c>
      <c r="V1402" s="5">
        <v>404910</v>
      </c>
      <c r="W1402" s="5">
        <v>0</v>
      </c>
      <c r="X1402" s="5"/>
      <c r="Y1402" s="5"/>
      <c r="Z1402" s="5">
        <f>Tbl_BalanceHistory[[#This Row],[Discretionary Recommended - Pre 2022]]+Tbl_BalanceHistory[[#This Row],[Discretionary Balance Recommended: Policy]]+Tbl_BalanceHistory[[#This Row],[Discretionary Balance Recommended: Commitments]]</f>
        <v>0</v>
      </c>
      <c r="AA1402" s="5">
        <f>Tbl_BalanceHistory[[#This Row],[Discretionary Balance]]-Tbl_BalanceHistory[[#This Row],[Discretionary Reappropriation]]</f>
        <v>404910</v>
      </c>
      <c r="AB1402" s="2" t="s">
        <v>1948</v>
      </c>
      <c r="AC1402" s="2"/>
      <c r="AD1402" s="2"/>
      <c r="AE1402" s="2"/>
    </row>
    <row r="1403" spans="1:31" ht="45" x14ac:dyDescent="0.25">
      <c r="A1403" s="2" t="s">
        <v>10</v>
      </c>
      <c r="B1403" s="3">
        <v>7</v>
      </c>
      <c r="C1403" s="3">
        <v>245</v>
      </c>
      <c r="D1403" s="3" t="s">
        <v>406</v>
      </c>
      <c r="E1403" s="3" t="str">
        <f>_xlfn.XLOOKUP(Tbl_BalanceHistory[[#This Row],[RespAgy]],Tbl_Agencies[Agy Code],Tbl_Agencies[Agy Sort])</f>
        <v>086000</v>
      </c>
      <c r="F1403" s="2" t="str">
        <f>Tbl_BalanceHistory[[#This Row],[RespAgy]]&amp;": "&amp;Tbl_BalanceHistory[[#This Row],[RespAgency]]</f>
        <v>245: State Council of Higher Education for Virginia</v>
      </c>
      <c r="G1403" s="3">
        <v>245</v>
      </c>
      <c r="H1403" s="3" t="s">
        <v>406</v>
      </c>
      <c r="I1403" s="3" t="str">
        <f>_xlfn.XLOOKUP(Tbl_BalanceHistory[[#This Row],[AgyCode]],Tbl_Agencies[Agy Code],Tbl_Agencies[Agy Sort])</f>
        <v>086000</v>
      </c>
      <c r="J1403" s="2" t="str">
        <f>Tbl_BalanceHistory[[#This Row],[AgyCode]]&amp;": "&amp;Tbl_BalanceHistory[[#This Row],[Agency Name]]</f>
        <v>245: State Council of Higher Education for Virginia</v>
      </c>
      <c r="K1403" s="1">
        <v>2019</v>
      </c>
      <c r="L1403" s="3">
        <v>108</v>
      </c>
      <c r="M1403" s="3" t="s">
        <v>408</v>
      </c>
      <c r="N1403" s="2" t="str">
        <f>Tbl_BalanceHistory[[#This Row],[ProgramCode]]&amp;": "&amp;Tbl_BalanceHistory[[#This Row],[Program Name]]</f>
        <v>108: Higher Education Student Financial Assistance</v>
      </c>
      <c r="O1403" s="3" t="s">
        <v>886</v>
      </c>
      <c r="P1403" s="1" t="str">
        <f>IF(Tbl_BalanceHistory[[#This Row],[FundCode]]="0100","GF",IF(Tbl_BalanceHistory[[#This Row],[FundCode]]="01000","GF","Hi Ed / OCR"))</f>
        <v>GF</v>
      </c>
      <c r="Q1403" s="5">
        <v>75373171</v>
      </c>
      <c r="R1403" s="5">
        <v>68798005</v>
      </c>
      <c r="S1403" s="5">
        <v>6575166</v>
      </c>
      <c r="T1403" s="5">
        <v>5661021</v>
      </c>
      <c r="U1403" s="3" t="s">
        <v>1949</v>
      </c>
      <c r="V1403" s="5">
        <v>914145</v>
      </c>
      <c r="W1403" s="5">
        <v>346147</v>
      </c>
      <c r="X1403" s="5"/>
      <c r="Y1403" s="5"/>
      <c r="Z1403" s="5">
        <f>Tbl_BalanceHistory[[#This Row],[Discretionary Recommended - Pre 2022]]+Tbl_BalanceHistory[[#This Row],[Discretionary Balance Recommended: Policy]]+Tbl_BalanceHistory[[#This Row],[Discretionary Balance Recommended: Commitments]]</f>
        <v>346147</v>
      </c>
      <c r="AA1403" s="5">
        <f>Tbl_BalanceHistory[[#This Row],[Discretionary Balance]]-Tbl_BalanceHistory[[#This Row],[Discretionary Reappropriation]]</f>
        <v>567998</v>
      </c>
      <c r="AB1403" s="2" t="s">
        <v>1950</v>
      </c>
      <c r="AC1403" s="2"/>
      <c r="AD1403" s="2"/>
      <c r="AE1403" s="2" t="s">
        <v>1951</v>
      </c>
    </row>
    <row r="1404" spans="1:31" ht="60" x14ac:dyDescent="0.25">
      <c r="A1404" s="2" t="s">
        <v>10</v>
      </c>
      <c r="B1404" s="3">
        <v>7</v>
      </c>
      <c r="C1404" s="3">
        <v>245</v>
      </c>
      <c r="D1404" s="3" t="s">
        <v>406</v>
      </c>
      <c r="E1404" s="3" t="str">
        <f>_xlfn.XLOOKUP(Tbl_BalanceHistory[[#This Row],[RespAgy]],Tbl_Agencies[Agy Code],Tbl_Agencies[Agy Sort])</f>
        <v>086000</v>
      </c>
      <c r="F1404" s="2" t="str">
        <f>Tbl_BalanceHistory[[#This Row],[RespAgy]]&amp;": "&amp;Tbl_BalanceHistory[[#This Row],[RespAgency]]</f>
        <v>245: State Council of Higher Education for Virginia</v>
      </c>
      <c r="G1404" s="3">
        <v>245</v>
      </c>
      <c r="H1404" s="3" t="s">
        <v>406</v>
      </c>
      <c r="I1404" s="3" t="str">
        <f>_xlfn.XLOOKUP(Tbl_BalanceHistory[[#This Row],[AgyCode]],Tbl_Agencies[Agy Code],Tbl_Agencies[Agy Sort])</f>
        <v>086000</v>
      </c>
      <c r="J1404" s="2" t="str">
        <f>Tbl_BalanceHistory[[#This Row],[AgyCode]]&amp;": "&amp;Tbl_BalanceHistory[[#This Row],[Agency Name]]</f>
        <v>245: State Council of Higher Education for Virginia</v>
      </c>
      <c r="K1404" s="1">
        <v>2020</v>
      </c>
      <c r="L1404" s="3">
        <v>108</v>
      </c>
      <c r="M1404" s="3" t="s">
        <v>408</v>
      </c>
      <c r="N1404" s="2" t="str">
        <f>Tbl_BalanceHistory[[#This Row],[ProgramCode]]&amp;": "&amp;Tbl_BalanceHistory[[#This Row],[Program Name]]</f>
        <v>108: Higher Education Student Financial Assistance</v>
      </c>
      <c r="O1404" s="3" t="s">
        <v>886</v>
      </c>
      <c r="P1404" s="1" t="str">
        <f>IF(Tbl_BalanceHistory[[#This Row],[FundCode]]="0100","GF",IF(Tbl_BalanceHistory[[#This Row],[FundCode]]="01000","GF","Hi Ed / OCR"))</f>
        <v>GF</v>
      </c>
      <c r="Q1404" s="5">
        <v>81023847</v>
      </c>
      <c r="R1404" s="5">
        <v>70709931.329999998</v>
      </c>
      <c r="S1404" s="5">
        <v>10313915.67</v>
      </c>
      <c r="T1404" s="5">
        <v>7553855</v>
      </c>
      <c r="U1404" s="3" t="s">
        <v>1952</v>
      </c>
      <c r="V1404" s="5">
        <v>2760060.67</v>
      </c>
      <c r="W1404" s="5">
        <v>217676</v>
      </c>
      <c r="X1404" s="5"/>
      <c r="Y1404" s="5"/>
      <c r="Z1404" s="5">
        <f>Tbl_BalanceHistory[[#This Row],[Discretionary Recommended - Pre 2022]]+Tbl_BalanceHistory[[#This Row],[Discretionary Balance Recommended: Policy]]+Tbl_BalanceHistory[[#This Row],[Discretionary Balance Recommended: Commitments]]</f>
        <v>217676</v>
      </c>
      <c r="AA1404" s="5">
        <f>Tbl_BalanceHistory[[#This Row],[Discretionary Balance]]-Tbl_BalanceHistory[[#This Row],[Discretionary Reappropriation]]</f>
        <v>2542384.67</v>
      </c>
      <c r="AB1404" s="2" t="s">
        <v>1953</v>
      </c>
      <c r="AC1404" s="2"/>
      <c r="AD1404" s="2"/>
      <c r="AE1404" s="2" t="s">
        <v>1954</v>
      </c>
    </row>
    <row r="1405" spans="1:31" ht="225" x14ac:dyDescent="0.25">
      <c r="A1405" s="2" t="s">
        <v>10</v>
      </c>
      <c r="B1405" s="3">
        <v>7</v>
      </c>
      <c r="C1405" s="3">
        <v>245</v>
      </c>
      <c r="D1405" s="3" t="s">
        <v>406</v>
      </c>
      <c r="E1405" s="3" t="str">
        <f>_xlfn.XLOOKUP(Tbl_BalanceHistory[[#This Row],[RespAgy]],Tbl_Agencies[Agy Code],Tbl_Agencies[Agy Sort])</f>
        <v>086000</v>
      </c>
      <c r="F1405" s="2" t="str">
        <f>Tbl_BalanceHistory[[#This Row],[RespAgy]]&amp;": "&amp;Tbl_BalanceHistory[[#This Row],[RespAgency]]</f>
        <v>245: State Council of Higher Education for Virginia</v>
      </c>
      <c r="G1405" s="3">
        <v>245</v>
      </c>
      <c r="H1405" s="3" t="s">
        <v>406</v>
      </c>
      <c r="I1405" s="3" t="str">
        <f>_xlfn.XLOOKUP(Tbl_BalanceHistory[[#This Row],[AgyCode]],Tbl_Agencies[Agy Code],Tbl_Agencies[Agy Sort])</f>
        <v>086000</v>
      </c>
      <c r="J1405" s="2" t="str">
        <f>Tbl_BalanceHistory[[#This Row],[AgyCode]]&amp;": "&amp;Tbl_BalanceHistory[[#This Row],[Agency Name]]</f>
        <v>245: State Council of Higher Education for Virginia</v>
      </c>
      <c r="K1405" s="1">
        <v>2021</v>
      </c>
      <c r="L1405" s="3">
        <v>108</v>
      </c>
      <c r="M1405" s="3" t="s">
        <v>408</v>
      </c>
      <c r="N1405" s="2" t="str">
        <f>Tbl_BalanceHistory[[#This Row],[ProgramCode]]&amp;": "&amp;Tbl_BalanceHistory[[#This Row],[Program Name]]</f>
        <v>108: Higher Education Student Financial Assistance</v>
      </c>
      <c r="O1405" s="3" t="s">
        <v>886</v>
      </c>
      <c r="P1405" s="1" t="str">
        <f>IF(Tbl_BalanceHistory[[#This Row],[FundCode]]="0100","GF",IF(Tbl_BalanceHistory[[#This Row],[FundCode]]="01000","GF","Hi Ed / OCR"))</f>
        <v>GF</v>
      </c>
      <c r="Q1405" s="5">
        <v>85375925</v>
      </c>
      <c r="R1405" s="5">
        <v>72229001</v>
      </c>
      <c r="S1405" s="5">
        <v>13146924</v>
      </c>
      <c r="T1405" s="5">
        <v>11706651</v>
      </c>
      <c r="U1405" s="3" t="s">
        <v>1955</v>
      </c>
      <c r="V1405" s="5">
        <v>1440273</v>
      </c>
      <c r="W1405" s="5">
        <v>1440273</v>
      </c>
      <c r="X1405" s="5"/>
      <c r="Y1405" s="5"/>
      <c r="Z1405" s="5">
        <f>Tbl_BalanceHistory[[#This Row],[Discretionary Recommended - Pre 2022]]+Tbl_BalanceHistory[[#This Row],[Discretionary Balance Recommended: Policy]]+Tbl_BalanceHistory[[#This Row],[Discretionary Balance Recommended: Commitments]]</f>
        <v>1440273</v>
      </c>
      <c r="AA1405" s="5">
        <f>Tbl_BalanceHistory[[#This Row],[Discretionary Balance]]-Tbl_BalanceHistory[[#This Row],[Discretionary Reappropriation]]</f>
        <v>0</v>
      </c>
      <c r="AB1405" s="2" t="s">
        <v>1956</v>
      </c>
      <c r="AC1405" s="2"/>
      <c r="AD1405" s="2"/>
      <c r="AE1405" s="2" t="s">
        <v>1957</v>
      </c>
    </row>
    <row r="1406" spans="1:31" ht="45" x14ac:dyDescent="0.25">
      <c r="A1406" s="2" t="s">
        <v>10</v>
      </c>
      <c r="B1406" s="3">
        <v>7</v>
      </c>
      <c r="C1406" s="3">
        <v>245</v>
      </c>
      <c r="D1406" s="3" t="s">
        <v>406</v>
      </c>
      <c r="E1406" s="3" t="str">
        <f>_xlfn.XLOOKUP(Tbl_BalanceHistory[[#This Row],[RespAgy]],Tbl_Agencies[Agy Code],Tbl_Agencies[Agy Sort])</f>
        <v>086000</v>
      </c>
      <c r="F1406" s="2" t="str">
        <f>Tbl_BalanceHistory[[#This Row],[RespAgy]]&amp;": "&amp;Tbl_BalanceHistory[[#This Row],[RespAgency]]</f>
        <v>245: State Council of Higher Education for Virginia</v>
      </c>
      <c r="G1406" s="3">
        <v>245</v>
      </c>
      <c r="H1406" s="3" t="s">
        <v>406</v>
      </c>
      <c r="I1406" s="3" t="str">
        <f>_xlfn.XLOOKUP(Tbl_BalanceHistory[[#This Row],[AgyCode]],Tbl_Agencies[Agy Code],Tbl_Agencies[Agy Sort])</f>
        <v>086000</v>
      </c>
      <c r="J1406" s="2" t="str">
        <f>Tbl_BalanceHistory[[#This Row],[AgyCode]]&amp;": "&amp;Tbl_BalanceHistory[[#This Row],[Agency Name]]</f>
        <v>245: State Council of Higher Education for Virginia</v>
      </c>
      <c r="K1406" s="1">
        <v>2022</v>
      </c>
      <c r="L1406" s="3">
        <v>108</v>
      </c>
      <c r="M1406" s="3" t="s">
        <v>408</v>
      </c>
      <c r="N1406" s="2" t="str">
        <f>Tbl_BalanceHistory[[#This Row],[ProgramCode]]&amp;": "&amp;Tbl_BalanceHistory[[#This Row],[Program Name]]</f>
        <v>108: Higher Education Student Financial Assistance</v>
      </c>
      <c r="O1406" s="3" t="s">
        <v>886</v>
      </c>
      <c r="P1406" s="1" t="str">
        <f>IF(Tbl_BalanceHistory[[#This Row],[FundCode]]="0100","GF",IF(Tbl_BalanceHistory[[#This Row],[FundCode]]="01000","GF","Hi Ed / OCR"))</f>
        <v>GF</v>
      </c>
      <c r="Q1406" s="5">
        <v>93927899</v>
      </c>
      <c r="R1406" s="5">
        <v>71435063</v>
      </c>
      <c r="S1406" s="5">
        <v>22492836</v>
      </c>
      <c r="T1406" s="5">
        <v>20391159</v>
      </c>
      <c r="U1406" s="3" t="s">
        <v>1958</v>
      </c>
      <c r="V1406" s="5">
        <v>2101677</v>
      </c>
      <c r="W1406" s="5"/>
      <c r="X1406" s="5">
        <v>0</v>
      </c>
      <c r="Y1406" s="5">
        <v>0</v>
      </c>
      <c r="Z1406" s="5">
        <f>Tbl_BalanceHistory[[#This Row],[Discretionary Recommended - Pre 2022]]+Tbl_BalanceHistory[[#This Row],[Discretionary Balance Recommended: Policy]]+Tbl_BalanceHistory[[#This Row],[Discretionary Balance Recommended: Commitments]]</f>
        <v>0</v>
      </c>
      <c r="AA1406" s="5">
        <f>Tbl_BalanceHistory[[#This Row],[Discretionary Balance]]-Tbl_BalanceHistory[[#This Row],[Discretionary Reappropriation]]</f>
        <v>2101677</v>
      </c>
      <c r="AB1406" s="2"/>
      <c r="AC1406" s="2"/>
      <c r="AD1406" s="2"/>
      <c r="AE1406" s="2"/>
    </row>
    <row r="1407" spans="1:31" ht="135" x14ac:dyDescent="0.25">
      <c r="A1407" s="2" t="s">
        <v>10</v>
      </c>
      <c r="B1407" s="3">
        <v>7</v>
      </c>
      <c r="C1407" s="3">
        <v>245</v>
      </c>
      <c r="D1407" s="3" t="s">
        <v>406</v>
      </c>
      <c r="E1407" s="3" t="str">
        <f>_xlfn.XLOOKUP(Tbl_BalanceHistory[[#This Row],[RespAgy]],Tbl_Agencies[Agy Code],Tbl_Agencies[Agy Sort])</f>
        <v>086000</v>
      </c>
      <c r="F1407" s="2" t="str">
        <f>Tbl_BalanceHistory[[#This Row],[RespAgy]]&amp;": "&amp;Tbl_BalanceHistory[[#This Row],[RespAgency]]</f>
        <v>245: State Council of Higher Education for Virginia</v>
      </c>
      <c r="G1407" s="3">
        <v>245</v>
      </c>
      <c r="H1407" s="3" t="s">
        <v>406</v>
      </c>
      <c r="I1407" s="3" t="str">
        <f>_xlfn.XLOOKUP(Tbl_BalanceHistory[[#This Row],[AgyCode]],Tbl_Agencies[Agy Code],Tbl_Agencies[Agy Sort])</f>
        <v>086000</v>
      </c>
      <c r="J1407" s="2" t="str">
        <f>Tbl_BalanceHistory[[#This Row],[AgyCode]]&amp;": "&amp;Tbl_BalanceHistory[[#This Row],[Agency Name]]</f>
        <v>245: State Council of Higher Education for Virginia</v>
      </c>
      <c r="K1407" s="1">
        <v>2023</v>
      </c>
      <c r="L1407" s="3">
        <v>108</v>
      </c>
      <c r="M1407" s="3" t="s">
        <v>408</v>
      </c>
      <c r="N1407" s="2" t="str">
        <f>Tbl_BalanceHistory[[#This Row],[ProgramCode]]&amp;": "&amp;Tbl_BalanceHistory[[#This Row],[Program Name]]</f>
        <v>108: Higher Education Student Financial Assistance</v>
      </c>
      <c r="O1407" s="3" t="s">
        <v>886</v>
      </c>
      <c r="P1407" s="1" t="str">
        <f>IF(Tbl_BalanceHistory[[#This Row],[FundCode]]="0100","GF",IF(Tbl_BalanceHistory[[#This Row],[FundCode]]="01000","GF","Hi Ed / OCR"))</f>
        <v>GF</v>
      </c>
      <c r="Q1407" s="5">
        <v>109234845</v>
      </c>
      <c r="R1407" s="5">
        <v>88411071.5</v>
      </c>
      <c r="S1407" s="5">
        <v>20823773.5</v>
      </c>
      <c r="T1407" s="5">
        <v>17710407</v>
      </c>
      <c r="U1407" s="3" t="s">
        <v>2396</v>
      </c>
      <c r="V1407" s="5">
        <v>3113366.5</v>
      </c>
      <c r="W1407" s="5">
        <v>0</v>
      </c>
      <c r="X1407" s="5">
        <v>0</v>
      </c>
      <c r="Y1407" s="5">
        <v>69897</v>
      </c>
      <c r="Z1407" s="5">
        <v>69897</v>
      </c>
      <c r="AA1407" s="5">
        <v>3043469.5</v>
      </c>
      <c r="AB1407" s="2"/>
      <c r="AC1407" s="2"/>
      <c r="AD1407" s="2" t="s">
        <v>2397</v>
      </c>
      <c r="AE1407" s="2" t="s">
        <v>2398</v>
      </c>
    </row>
    <row r="1408" spans="1:31" ht="135" x14ac:dyDescent="0.25">
      <c r="A1408" s="2" t="s">
        <v>10</v>
      </c>
      <c r="B1408" s="3">
        <v>7</v>
      </c>
      <c r="C1408" s="3">
        <v>245</v>
      </c>
      <c r="D1408" s="3" t="s">
        <v>406</v>
      </c>
      <c r="E1408" s="3" t="str">
        <f>_xlfn.XLOOKUP(Tbl_BalanceHistory[[#This Row],[RespAgy]],Tbl_Agencies[Agy Code],Tbl_Agencies[Agy Sort])</f>
        <v>086000</v>
      </c>
      <c r="F1408" s="2" t="str">
        <f>Tbl_BalanceHistory[[#This Row],[RespAgy]]&amp;": "&amp;Tbl_BalanceHistory[[#This Row],[RespAgency]]</f>
        <v>245: State Council of Higher Education for Virginia</v>
      </c>
      <c r="G1408" s="3">
        <v>245</v>
      </c>
      <c r="H1408" s="3" t="s">
        <v>406</v>
      </c>
      <c r="I1408" s="3" t="str">
        <f>_xlfn.XLOOKUP(Tbl_BalanceHistory[[#This Row],[AgyCode]],Tbl_Agencies[Agy Code],Tbl_Agencies[Agy Sort])</f>
        <v>086000</v>
      </c>
      <c r="J1408" s="2" t="str">
        <f>Tbl_BalanceHistory[[#This Row],[AgyCode]]&amp;": "&amp;Tbl_BalanceHistory[[#This Row],[Agency Name]]</f>
        <v>245: State Council of Higher Education for Virginia</v>
      </c>
      <c r="K1408" s="1">
        <v>2024</v>
      </c>
      <c r="L1408" s="3">
        <v>108</v>
      </c>
      <c r="M1408" s="3" t="s">
        <v>408</v>
      </c>
      <c r="N1408" s="2" t="str">
        <f>Tbl_BalanceHistory[[#This Row],[ProgramCode]]&amp;": "&amp;Tbl_BalanceHistory[[#This Row],[Program Name]]</f>
        <v>108: Higher Education Student Financial Assistance</v>
      </c>
      <c r="O1408" s="3" t="s">
        <v>886</v>
      </c>
      <c r="P1408" s="1" t="str">
        <f>IF(Tbl_BalanceHistory[[#This Row],[FundCode]]="0100","GF",IF(Tbl_BalanceHistory[[#This Row],[FundCode]]="01000","GF","Hi Ed / OCR"))</f>
        <v>GF</v>
      </c>
      <c r="Q1408" s="5">
        <v>153174185</v>
      </c>
      <c r="R1408" s="5">
        <v>103452129.5</v>
      </c>
      <c r="S1408" s="5">
        <v>49722055.5</v>
      </c>
      <c r="T1408" s="5">
        <v>47737881</v>
      </c>
      <c r="U1408" s="3" t="s">
        <v>2555</v>
      </c>
      <c r="V1408" s="5">
        <v>1984174.5</v>
      </c>
      <c r="W1408" s="5">
        <v>0</v>
      </c>
      <c r="X1408" s="5">
        <v>33287</v>
      </c>
      <c r="Y1408" s="5">
        <v>2000</v>
      </c>
      <c r="Z1408" s="5">
        <v>35287</v>
      </c>
      <c r="AA1408" s="5">
        <v>1948887.5</v>
      </c>
      <c r="AB1408" s="2"/>
      <c r="AC1408" s="2" t="s">
        <v>2556</v>
      </c>
      <c r="AD1408" s="2" t="s">
        <v>2557</v>
      </c>
      <c r="AE1408" s="2" t="s">
        <v>2558</v>
      </c>
    </row>
    <row r="1409" spans="1:31" ht="75" x14ac:dyDescent="0.25">
      <c r="A1409" s="2" t="s">
        <v>10</v>
      </c>
      <c r="B1409" s="3">
        <v>7</v>
      </c>
      <c r="C1409" s="3">
        <v>245</v>
      </c>
      <c r="D1409" s="3" t="s">
        <v>406</v>
      </c>
      <c r="E1409" s="3" t="str">
        <f>_xlfn.XLOOKUP(Tbl_BalanceHistory[[#This Row],[RespAgy]],Tbl_Agencies[Agy Code],Tbl_Agencies[Agy Sort])</f>
        <v>086000</v>
      </c>
      <c r="F1409" s="2" t="str">
        <f>Tbl_BalanceHistory[[#This Row],[RespAgy]]&amp;": "&amp;Tbl_BalanceHistory[[#This Row],[RespAgency]]</f>
        <v>245: State Council of Higher Education for Virginia</v>
      </c>
      <c r="G1409" s="3">
        <v>245</v>
      </c>
      <c r="H1409" s="3" t="s">
        <v>406</v>
      </c>
      <c r="I1409" s="3" t="str">
        <f>_xlfn.XLOOKUP(Tbl_BalanceHistory[[#This Row],[AgyCode]],Tbl_Agencies[Agy Code],Tbl_Agencies[Agy Sort])</f>
        <v>086000</v>
      </c>
      <c r="J1409" s="2" t="str">
        <f>Tbl_BalanceHistory[[#This Row],[AgyCode]]&amp;": "&amp;Tbl_BalanceHistory[[#This Row],[Agency Name]]</f>
        <v>245: State Council of Higher Education for Virginia</v>
      </c>
      <c r="K1409" s="1">
        <v>2023</v>
      </c>
      <c r="L1409" s="3">
        <v>110</v>
      </c>
      <c r="M1409" s="3" t="s">
        <v>409</v>
      </c>
      <c r="N1409" s="2" t="str">
        <f>Tbl_BalanceHistory[[#This Row],[ProgramCode]]&amp;": "&amp;Tbl_BalanceHistory[[#This Row],[Program Name]]</f>
        <v>110: Financial Assistance For Educational and General Services</v>
      </c>
      <c r="O1409" s="3" t="s">
        <v>886</v>
      </c>
      <c r="P1409" s="1" t="str">
        <f>IF(Tbl_BalanceHistory[[#This Row],[FundCode]]="0100","GF",IF(Tbl_BalanceHistory[[#This Row],[FundCode]]="01000","GF","Hi Ed / OCR"))</f>
        <v>GF</v>
      </c>
      <c r="Q1409" s="5">
        <v>350000</v>
      </c>
      <c r="R1409" s="5">
        <v>0</v>
      </c>
      <c r="S1409" s="5">
        <v>350000</v>
      </c>
      <c r="T1409" s="5">
        <v>0</v>
      </c>
      <c r="U1409" s="3"/>
      <c r="V1409" s="5">
        <v>350000</v>
      </c>
      <c r="W1409" s="5">
        <v>0</v>
      </c>
      <c r="X1409" s="5"/>
      <c r="Y1409" s="5">
        <v>350000</v>
      </c>
      <c r="Z1409" s="5">
        <v>350000</v>
      </c>
      <c r="AA1409" s="5">
        <v>0</v>
      </c>
      <c r="AB1409" s="2"/>
      <c r="AC1409" s="2"/>
      <c r="AD1409" s="2" t="s">
        <v>2399</v>
      </c>
      <c r="AE1409" s="2"/>
    </row>
    <row r="1410" spans="1:31" ht="60" x14ac:dyDescent="0.25">
      <c r="A1410" s="2" t="s">
        <v>10</v>
      </c>
      <c r="B1410" s="3">
        <v>7</v>
      </c>
      <c r="C1410" s="3">
        <v>245</v>
      </c>
      <c r="D1410" s="3" t="s">
        <v>406</v>
      </c>
      <c r="E1410" s="3" t="str">
        <f>_xlfn.XLOOKUP(Tbl_BalanceHistory[[#This Row],[RespAgy]],Tbl_Agencies[Agy Code],Tbl_Agencies[Agy Sort])</f>
        <v>086000</v>
      </c>
      <c r="F1410" s="2" t="str">
        <f>Tbl_BalanceHistory[[#This Row],[RespAgy]]&amp;": "&amp;Tbl_BalanceHistory[[#This Row],[RespAgency]]</f>
        <v>245: State Council of Higher Education for Virginia</v>
      </c>
      <c r="G1410" s="3">
        <v>245</v>
      </c>
      <c r="H1410" s="3" t="s">
        <v>406</v>
      </c>
      <c r="I1410" s="3" t="str">
        <f>_xlfn.XLOOKUP(Tbl_BalanceHistory[[#This Row],[AgyCode]],Tbl_Agencies[Agy Code],Tbl_Agencies[Agy Sort])</f>
        <v>086000</v>
      </c>
      <c r="J1410" s="2" t="str">
        <f>Tbl_BalanceHistory[[#This Row],[AgyCode]]&amp;": "&amp;Tbl_BalanceHistory[[#This Row],[Agency Name]]</f>
        <v>245: State Council of Higher Education for Virginia</v>
      </c>
      <c r="K1410" s="1">
        <v>2024</v>
      </c>
      <c r="L1410" s="3">
        <v>110</v>
      </c>
      <c r="M1410" s="3" t="s">
        <v>409</v>
      </c>
      <c r="N1410" s="2" t="str">
        <f>Tbl_BalanceHistory[[#This Row],[ProgramCode]]&amp;": "&amp;Tbl_BalanceHistory[[#This Row],[Program Name]]</f>
        <v>110: Financial Assistance For Educational and General Services</v>
      </c>
      <c r="O1410" s="3" t="s">
        <v>886</v>
      </c>
      <c r="P1410" s="1" t="str">
        <f>IF(Tbl_BalanceHistory[[#This Row],[FundCode]]="0100","GF",IF(Tbl_BalanceHistory[[#This Row],[FundCode]]="01000","GF","Hi Ed / OCR"))</f>
        <v>GF</v>
      </c>
      <c r="Q1410" s="5">
        <v>350000</v>
      </c>
      <c r="R1410" s="5">
        <v>324929</v>
      </c>
      <c r="S1410" s="5">
        <v>25071</v>
      </c>
      <c r="T1410" s="5">
        <v>0</v>
      </c>
      <c r="U1410" s="3"/>
      <c r="V1410" s="5">
        <v>25071</v>
      </c>
      <c r="W1410" s="5">
        <v>0</v>
      </c>
      <c r="X1410" s="5">
        <v>0</v>
      </c>
      <c r="Y1410" s="5">
        <v>0</v>
      </c>
      <c r="Z1410" s="5">
        <v>0</v>
      </c>
      <c r="AA1410" s="5">
        <v>25071</v>
      </c>
      <c r="AB1410" s="2"/>
      <c r="AC1410" s="2"/>
      <c r="AD1410" s="2"/>
      <c r="AE1410" s="2"/>
    </row>
    <row r="1411" spans="1:31" ht="60" x14ac:dyDescent="0.25">
      <c r="A1411" s="2" t="s">
        <v>10</v>
      </c>
      <c r="B1411" s="3">
        <v>7</v>
      </c>
      <c r="C1411" s="3">
        <v>245</v>
      </c>
      <c r="D1411" s="3" t="s">
        <v>406</v>
      </c>
      <c r="E1411" s="3" t="str">
        <f>_xlfn.XLOOKUP(Tbl_BalanceHistory[[#This Row],[RespAgy]],Tbl_Agencies[Agy Code],Tbl_Agencies[Agy Sort])</f>
        <v>086000</v>
      </c>
      <c r="F1411" s="2" t="str">
        <f>Tbl_BalanceHistory[[#This Row],[RespAgy]]&amp;": "&amp;Tbl_BalanceHistory[[#This Row],[RespAgency]]</f>
        <v>245: State Council of Higher Education for Virginia</v>
      </c>
      <c r="G1411" s="3">
        <v>245</v>
      </c>
      <c r="H1411" s="3" t="s">
        <v>406</v>
      </c>
      <c r="I1411" s="3" t="str">
        <f>_xlfn.XLOOKUP(Tbl_BalanceHistory[[#This Row],[AgyCode]],Tbl_Agencies[Agy Code],Tbl_Agencies[Agy Sort])</f>
        <v>086000</v>
      </c>
      <c r="J1411" s="2" t="str">
        <f>Tbl_BalanceHistory[[#This Row],[AgyCode]]&amp;": "&amp;Tbl_BalanceHistory[[#This Row],[Agency Name]]</f>
        <v>245: State Council of Higher Education for Virginia</v>
      </c>
      <c r="K1411" s="1">
        <v>2014</v>
      </c>
      <c r="L1411" s="3">
        <v>111</v>
      </c>
      <c r="M1411" s="3" t="s">
        <v>410</v>
      </c>
      <c r="N1411" s="2" t="str">
        <f>Tbl_BalanceHistory[[#This Row],[ProgramCode]]&amp;": "&amp;Tbl_BalanceHistory[[#This Row],[Program Name]]</f>
        <v>111: Higher Education Academic, Fiscal, and Facility Planning and Coordination</v>
      </c>
      <c r="O1411" s="3" t="s">
        <v>1730</v>
      </c>
      <c r="P1411" s="1" t="str">
        <f>IF(Tbl_BalanceHistory[[#This Row],[FundCode]]="0100","GF",IF(Tbl_BalanceHistory[[#This Row],[FundCode]]="01000","GF","Hi Ed / OCR"))</f>
        <v>GF</v>
      </c>
      <c r="Q1411" s="5">
        <v>4462102</v>
      </c>
      <c r="R1411" s="5">
        <v>4378320</v>
      </c>
      <c r="S1411" s="5">
        <v>83782</v>
      </c>
      <c r="T1411" s="5">
        <v>0</v>
      </c>
      <c r="U1411" s="3"/>
      <c r="V1411" s="5">
        <v>83782</v>
      </c>
      <c r="W1411" s="5">
        <v>83782</v>
      </c>
      <c r="X1411" s="5"/>
      <c r="Y1411" s="5"/>
      <c r="Z1411" s="5">
        <f>Tbl_BalanceHistory[[#This Row],[Discretionary Recommended - Pre 2022]]+Tbl_BalanceHistory[[#This Row],[Discretionary Balance Recommended: Policy]]+Tbl_BalanceHistory[[#This Row],[Discretionary Balance Recommended: Commitments]]</f>
        <v>83782</v>
      </c>
      <c r="AA1411" s="5">
        <f>Tbl_BalanceHistory[[#This Row],[Discretionary Balance]]-Tbl_BalanceHistory[[#This Row],[Discretionary Reappropriation]]</f>
        <v>0</v>
      </c>
      <c r="AB1411" s="2" t="s">
        <v>1791</v>
      </c>
      <c r="AC1411" s="2"/>
      <c r="AD1411" s="2"/>
      <c r="AE1411" s="2"/>
    </row>
    <row r="1412" spans="1:31" ht="60" x14ac:dyDescent="0.25">
      <c r="A1412" s="2" t="s">
        <v>10</v>
      </c>
      <c r="B1412" s="3">
        <v>7</v>
      </c>
      <c r="C1412" s="3">
        <v>245</v>
      </c>
      <c r="D1412" s="3" t="s">
        <v>406</v>
      </c>
      <c r="E1412" s="3" t="str">
        <f>_xlfn.XLOOKUP(Tbl_BalanceHistory[[#This Row],[RespAgy]],Tbl_Agencies[Agy Code],Tbl_Agencies[Agy Sort])</f>
        <v>086000</v>
      </c>
      <c r="F1412" s="2" t="str">
        <f>Tbl_BalanceHistory[[#This Row],[RespAgy]]&amp;": "&amp;Tbl_BalanceHistory[[#This Row],[RespAgency]]</f>
        <v>245: State Council of Higher Education for Virginia</v>
      </c>
      <c r="G1412" s="3">
        <v>245</v>
      </c>
      <c r="H1412" s="3" t="s">
        <v>406</v>
      </c>
      <c r="I1412" s="3" t="str">
        <f>_xlfn.XLOOKUP(Tbl_BalanceHistory[[#This Row],[AgyCode]],Tbl_Agencies[Agy Code],Tbl_Agencies[Agy Sort])</f>
        <v>086000</v>
      </c>
      <c r="J1412" s="2" t="str">
        <f>Tbl_BalanceHistory[[#This Row],[AgyCode]]&amp;": "&amp;Tbl_BalanceHistory[[#This Row],[Agency Name]]</f>
        <v>245: State Council of Higher Education for Virginia</v>
      </c>
      <c r="K1412" s="1">
        <v>2015</v>
      </c>
      <c r="L1412" s="3">
        <v>111</v>
      </c>
      <c r="M1412" s="3" t="s">
        <v>410</v>
      </c>
      <c r="N1412" s="2" t="str">
        <f>Tbl_BalanceHistory[[#This Row],[ProgramCode]]&amp;": "&amp;Tbl_BalanceHistory[[#This Row],[Program Name]]</f>
        <v>111: Higher Education Academic, Fiscal, and Facility Planning and Coordination</v>
      </c>
      <c r="O1412" s="3" t="s">
        <v>1730</v>
      </c>
      <c r="P1412" s="1" t="str">
        <f>IF(Tbl_BalanceHistory[[#This Row],[FundCode]]="0100","GF",IF(Tbl_BalanceHistory[[#This Row],[FundCode]]="01000","GF","Hi Ed / OCR"))</f>
        <v>GF</v>
      </c>
      <c r="Q1412" s="5">
        <v>4503261</v>
      </c>
      <c r="R1412" s="5">
        <v>4503261</v>
      </c>
      <c r="S1412" s="5">
        <v>0</v>
      </c>
      <c r="T1412" s="5">
        <v>0</v>
      </c>
      <c r="U1412" s="3"/>
      <c r="V1412" s="5">
        <v>0</v>
      </c>
      <c r="W1412" s="5">
        <v>0</v>
      </c>
      <c r="X1412" s="5"/>
      <c r="Y1412" s="5"/>
      <c r="Z1412" s="5">
        <f>Tbl_BalanceHistory[[#This Row],[Discretionary Recommended - Pre 2022]]+Tbl_BalanceHistory[[#This Row],[Discretionary Balance Recommended: Policy]]+Tbl_BalanceHistory[[#This Row],[Discretionary Balance Recommended: Commitments]]</f>
        <v>0</v>
      </c>
      <c r="AA1412" s="5">
        <f>Tbl_BalanceHistory[[#This Row],[Discretionary Balance]]-Tbl_BalanceHistory[[#This Row],[Discretionary Reappropriation]]</f>
        <v>0</v>
      </c>
      <c r="AB1412" s="2"/>
      <c r="AC1412" s="2"/>
      <c r="AD1412" s="2"/>
      <c r="AE1412" s="2"/>
    </row>
    <row r="1413" spans="1:31" ht="60" x14ac:dyDescent="0.25">
      <c r="A1413" s="2" t="s">
        <v>10</v>
      </c>
      <c r="B1413" s="3">
        <v>7</v>
      </c>
      <c r="C1413" s="3">
        <v>245</v>
      </c>
      <c r="D1413" s="3" t="s">
        <v>406</v>
      </c>
      <c r="E1413" s="3" t="str">
        <f>_xlfn.XLOOKUP(Tbl_BalanceHistory[[#This Row],[RespAgy]],Tbl_Agencies[Agy Code],Tbl_Agencies[Agy Sort])</f>
        <v>086000</v>
      </c>
      <c r="F1413" s="2" t="str">
        <f>Tbl_BalanceHistory[[#This Row],[RespAgy]]&amp;": "&amp;Tbl_BalanceHistory[[#This Row],[RespAgency]]</f>
        <v>245: State Council of Higher Education for Virginia</v>
      </c>
      <c r="G1413" s="3">
        <v>245</v>
      </c>
      <c r="H1413" s="3" t="s">
        <v>406</v>
      </c>
      <c r="I1413" s="3" t="str">
        <f>_xlfn.XLOOKUP(Tbl_BalanceHistory[[#This Row],[AgyCode]],Tbl_Agencies[Agy Code],Tbl_Agencies[Agy Sort])</f>
        <v>086000</v>
      </c>
      <c r="J1413" s="2" t="str">
        <f>Tbl_BalanceHistory[[#This Row],[AgyCode]]&amp;": "&amp;Tbl_BalanceHistory[[#This Row],[Agency Name]]</f>
        <v>245: State Council of Higher Education for Virginia</v>
      </c>
      <c r="K1413" s="1">
        <v>2016</v>
      </c>
      <c r="L1413" s="3">
        <v>111</v>
      </c>
      <c r="M1413" s="3" t="s">
        <v>410</v>
      </c>
      <c r="N1413" s="2" t="str">
        <f>Tbl_BalanceHistory[[#This Row],[ProgramCode]]&amp;": "&amp;Tbl_BalanceHistory[[#This Row],[Program Name]]</f>
        <v>111: Higher Education Academic, Fiscal, and Facility Planning and Coordination</v>
      </c>
      <c r="O1413" s="3" t="s">
        <v>1730</v>
      </c>
      <c r="P1413" s="1" t="str">
        <f>IF(Tbl_BalanceHistory[[#This Row],[FundCode]]="0100","GF",IF(Tbl_BalanceHistory[[#This Row],[FundCode]]="01000","GF","Hi Ed / OCR"))</f>
        <v>GF</v>
      </c>
      <c r="Q1413" s="5">
        <v>4827521</v>
      </c>
      <c r="R1413" s="5">
        <v>4740867.1900000004</v>
      </c>
      <c r="S1413" s="5">
        <v>86653</v>
      </c>
      <c r="T1413" s="5">
        <v>0</v>
      </c>
      <c r="U1413" s="3"/>
      <c r="V1413" s="5">
        <v>86653</v>
      </c>
      <c r="W1413" s="5">
        <v>0</v>
      </c>
      <c r="X1413" s="5"/>
      <c r="Y1413" s="5"/>
      <c r="Z1413" s="5">
        <f>Tbl_BalanceHistory[[#This Row],[Discretionary Recommended - Pre 2022]]+Tbl_BalanceHistory[[#This Row],[Discretionary Balance Recommended: Policy]]+Tbl_BalanceHistory[[#This Row],[Discretionary Balance Recommended: Commitments]]</f>
        <v>0</v>
      </c>
      <c r="AA1413" s="5">
        <f>Tbl_BalanceHistory[[#This Row],[Discretionary Balance]]-Tbl_BalanceHistory[[#This Row],[Discretionary Reappropriation]]</f>
        <v>86653</v>
      </c>
      <c r="AB1413" s="2"/>
      <c r="AC1413" s="2"/>
      <c r="AD1413" s="2"/>
      <c r="AE1413" s="2"/>
    </row>
    <row r="1414" spans="1:31" ht="75" x14ac:dyDescent="0.25">
      <c r="A1414" s="2" t="s">
        <v>10</v>
      </c>
      <c r="B1414" s="3">
        <v>7</v>
      </c>
      <c r="C1414" s="3">
        <v>245</v>
      </c>
      <c r="D1414" s="3" t="s">
        <v>406</v>
      </c>
      <c r="E1414" s="3" t="str">
        <f>_xlfn.XLOOKUP(Tbl_BalanceHistory[[#This Row],[RespAgy]],Tbl_Agencies[Agy Code],Tbl_Agencies[Agy Sort])</f>
        <v>086000</v>
      </c>
      <c r="F1414" s="2" t="str">
        <f>Tbl_BalanceHistory[[#This Row],[RespAgy]]&amp;": "&amp;Tbl_BalanceHistory[[#This Row],[RespAgency]]</f>
        <v>245: State Council of Higher Education for Virginia</v>
      </c>
      <c r="G1414" s="3">
        <v>245</v>
      </c>
      <c r="H1414" s="3" t="s">
        <v>406</v>
      </c>
      <c r="I1414" s="3" t="str">
        <f>_xlfn.XLOOKUP(Tbl_BalanceHistory[[#This Row],[AgyCode]],Tbl_Agencies[Agy Code],Tbl_Agencies[Agy Sort])</f>
        <v>086000</v>
      </c>
      <c r="J1414" s="2" t="str">
        <f>Tbl_BalanceHistory[[#This Row],[AgyCode]]&amp;": "&amp;Tbl_BalanceHistory[[#This Row],[Agency Name]]</f>
        <v>245: State Council of Higher Education for Virginia</v>
      </c>
      <c r="K1414" s="1">
        <v>2017</v>
      </c>
      <c r="L1414" s="3">
        <v>111</v>
      </c>
      <c r="M1414" s="3" t="s">
        <v>410</v>
      </c>
      <c r="N1414" s="2" t="str">
        <f>Tbl_BalanceHistory[[#This Row],[ProgramCode]]&amp;": "&amp;Tbl_BalanceHistory[[#This Row],[Program Name]]</f>
        <v>111: Higher Education Academic, Fiscal, and Facility Planning and Coordination</v>
      </c>
      <c r="O1414" s="3" t="s">
        <v>886</v>
      </c>
      <c r="P1414" s="1" t="str">
        <f>IF(Tbl_BalanceHistory[[#This Row],[FundCode]]="0100","GF",IF(Tbl_BalanceHistory[[#This Row],[FundCode]]="01000","GF","Hi Ed / OCR"))</f>
        <v>GF</v>
      </c>
      <c r="Q1414" s="5">
        <v>5703625</v>
      </c>
      <c r="R1414" s="5">
        <v>5672458.54</v>
      </c>
      <c r="S1414" s="5">
        <v>31166</v>
      </c>
      <c r="T1414" s="5">
        <v>0</v>
      </c>
      <c r="U1414" s="3"/>
      <c r="V1414" s="5">
        <v>31166</v>
      </c>
      <c r="W1414" s="5">
        <v>31166</v>
      </c>
      <c r="X1414" s="5"/>
      <c r="Y1414" s="5"/>
      <c r="Z1414" s="5">
        <f>Tbl_BalanceHistory[[#This Row],[Discretionary Recommended - Pre 2022]]+Tbl_BalanceHistory[[#This Row],[Discretionary Balance Recommended: Policy]]+Tbl_BalanceHistory[[#This Row],[Discretionary Balance Recommended: Commitments]]</f>
        <v>31166</v>
      </c>
      <c r="AA1414" s="5">
        <f>Tbl_BalanceHistory[[#This Row],[Discretionary Balance]]-Tbl_BalanceHistory[[#This Row],[Discretionary Reappropriation]]</f>
        <v>0</v>
      </c>
      <c r="AB1414" s="2" t="s">
        <v>1959</v>
      </c>
      <c r="AC1414" s="2"/>
      <c r="AD1414" s="2"/>
      <c r="AE1414" s="2"/>
    </row>
    <row r="1415" spans="1:31" ht="60" x14ac:dyDescent="0.25">
      <c r="A1415" s="2" t="s">
        <v>10</v>
      </c>
      <c r="B1415" s="3">
        <v>7</v>
      </c>
      <c r="C1415" s="3">
        <v>245</v>
      </c>
      <c r="D1415" s="3" t="s">
        <v>406</v>
      </c>
      <c r="E1415" s="3" t="str">
        <f>_xlfn.XLOOKUP(Tbl_BalanceHistory[[#This Row],[RespAgy]],Tbl_Agencies[Agy Code],Tbl_Agencies[Agy Sort])</f>
        <v>086000</v>
      </c>
      <c r="F1415" s="2" t="str">
        <f>Tbl_BalanceHistory[[#This Row],[RespAgy]]&amp;": "&amp;Tbl_BalanceHistory[[#This Row],[RespAgency]]</f>
        <v>245: State Council of Higher Education for Virginia</v>
      </c>
      <c r="G1415" s="3">
        <v>245</v>
      </c>
      <c r="H1415" s="3" t="s">
        <v>406</v>
      </c>
      <c r="I1415" s="3" t="str">
        <f>_xlfn.XLOOKUP(Tbl_BalanceHistory[[#This Row],[AgyCode]],Tbl_Agencies[Agy Code],Tbl_Agencies[Agy Sort])</f>
        <v>086000</v>
      </c>
      <c r="J1415" s="2" t="str">
        <f>Tbl_BalanceHistory[[#This Row],[AgyCode]]&amp;": "&amp;Tbl_BalanceHistory[[#This Row],[Agency Name]]</f>
        <v>245: State Council of Higher Education for Virginia</v>
      </c>
      <c r="K1415" s="1">
        <v>2018</v>
      </c>
      <c r="L1415" s="3">
        <v>111</v>
      </c>
      <c r="M1415" s="3" t="s">
        <v>410</v>
      </c>
      <c r="N1415" s="2" t="str">
        <f>Tbl_BalanceHistory[[#This Row],[ProgramCode]]&amp;": "&amp;Tbl_BalanceHistory[[#This Row],[Program Name]]</f>
        <v>111: Higher Education Academic, Fiscal, and Facility Planning and Coordination</v>
      </c>
      <c r="O1415" s="3" t="s">
        <v>886</v>
      </c>
      <c r="P1415" s="1" t="str">
        <f>IF(Tbl_BalanceHistory[[#This Row],[FundCode]]="0100","GF",IF(Tbl_BalanceHistory[[#This Row],[FundCode]]="01000","GF","Hi Ed / OCR"))</f>
        <v>GF</v>
      </c>
      <c r="Q1415" s="5">
        <v>6031608</v>
      </c>
      <c r="R1415" s="5">
        <v>6031608</v>
      </c>
      <c r="S1415" s="5">
        <v>0</v>
      </c>
      <c r="T1415" s="5">
        <v>0</v>
      </c>
      <c r="U1415" s="3"/>
      <c r="V1415" s="5">
        <v>0</v>
      </c>
      <c r="W1415" s="5">
        <v>0</v>
      </c>
      <c r="X1415" s="5"/>
      <c r="Y1415" s="5"/>
      <c r="Z1415" s="5">
        <f>Tbl_BalanceHistory[[#This Row],[Discretionary Recommended - Pre 2022]]+Tbl_BalanceHistory[[#This Row],[Discretionary Balance Recommended: Policy]]+Tbl_BalanceHistory[[#This Row],[Discretionary Balance Recommended: Commitments]]</f>
        <v>0</v>
      </c>
      <c r="AA1415" s="5">
        <f>Tbl_BalanceHistory[[#This Row],[Discretionary Balance]]-Tbl_BalanceHistory[[#This Row],[Discretionary Reappropriation]]</f>
        <v>0</v>
      </c>
      <c r="AB1415" s="2"/>
      <c r="AC1415" s="2"/>
      <c r="AD1415" s="2"/>
      <c r="AE1415" s="2"/>
    </row>
    <row r="1416" spans="1:31" ht="60" x14ac:dyDescent="0.25">
      <c r="A1416" s="2" t="s">
        <v>10</v>
      </c>
      <c r="B1416" s="3">
        <v>7</v>
      </c>
      <c r="C1416" s="3">
        <v>245</v>
      </c>
      <c r="D1416" s="3" t="s">
        <v>406</v>
      </c>
      <c r="E1416" s="3" t="str">
        <f>_xlfn.XLOOKUP(Tbl_BalanceHistory[[#This Row],[RespAgy]],Tbl_Agencies[Agy Code],Tbl_Agencies[Agy Sort])</f>
        <v>086000</v>
      </c>
      <c r="F1416" s="2" t="str">
        <f>Tbl_BalanceHistory[[#This Row],[RespAgy]]&amp;": "&amp;Tbl_BalanceHistory[[#This Row],[RespAgency]]</f>
        <v>245: State Council of Higher Education for Virginia</v>
      </c>
      <c r="G1416" s="3">
        <v>245</v>
      </c>
      <c r="H1416" s="3" t="s">
        <v>406</v>
      </c>
      <c r="I1416" s="3" t="str">
        <f>_xlfn.XLOOKUP(Tbl_BalanceHistory[[#This Row],[AgyCode]],Tbl_Agencies[Agy Code],Tbl_Agencies[Agy Sort])</f>
        <v>086000</v>
      </c>
      <c r="J1416" s="2" t="str">
        <f>Tbl_BalanceHistory[[#This Row],[AgyCode]]&amp;": "&amp;Tbl_BalanceHistory[[#This Row],[Agency Name]]</f>
        <v>245: State Council of Higher Education for Virginia</v>
      </c>
      <c r="K1416" s="1">
        <v>2019</v>
      </c>
      <c r="L1416" s="3">
        <v>111</v>
      </c>
      <c r="M1416" s="3" t="s">
        <v>410</v>
      </c>
      <c r="N1416" s="2" t="str">
        <f>Tbl_BalanceHistory[[#This Row],[ProgramCode]]&amp;": "&amp;Tbl_BalanceHistory[[#This Row],[Program Name]]</f>
        <v>111: Higher Education Academic, Fiscal, and Facility Planning and Coordination</v>
      </c>
      <c r="O1416" s="3" t="s">
        <v>886</v>
      </c>
      <c r="P1416" s="1" t="str">
        <f>IF(Tbl_BalanceHistory[[#This Row],[FundCode]]="0100","GF",IF(Tbl_BalanceHistory[[#This Row],[FundCode]]="01000","GF","Hi Ed / OCR"))</f>
        <v>GF</v>
      </c>
      <c r="Q1416" s="5">
        <v>6333077</v>
      </c>
      <c r="R1416" s="5">
        <v>6332250.9000000004</v>
      </c>
      <c r="S1416" s="5">
        <v>826.1</v>
      </c>
      <c r="T1416" s="5">
        <v>0</v>
      </c>
      <c r="U1416" s="3"/>
      <c r="V1416" s="5">
        <v>826.1</v>
      </c>
      <c r="W1416" s="5">
        <v>0</v>
      </c>
      <c r="X1416" s="5"/>
      <c r="Y1416" s="5"/>
      <c r="Z1416" s="5">
        <f>Tbl_BalanceHistory[[#This Row],[Discretionary Recommended - Pre 2022]]+Tbl_BalanceHistory[[#This Row],[Discretionary Balance Recommended: Policy]]+Tbl_BalanceHistory[[#This Row],[Discretionary Balance Recommended: Commitments]]</f>
        <v>0</v>
      </c>
      <c r="AA1416" s="5">
        <f>Tbl_BalanceHistory[[#This Row],[Discretionary Balance]]-Tbl_BalanceHistory[[#This Row],[Discretionary Reappropriation]]</f>
        <v>826.1</v>
      </c>
      <c r="AB1416" s="2"/>
      <c r="AC1416" s="2"/>
      <c r="AD1416" s="2"/>
      <c r="AE1416" s="2"/>
    </row>
    <row r="1417" spans="1:31" ht="90" x14ac:dyDescent="0.25">
      <c r="A1417" s="2" t="s">
        <v>10</v>
      </c>
      <c r="B1417" s="3">
        <v>7</v>
      </c>
      <c r="C1417" s="3">
        <v>245</v>
      </c>
      <c r="D1417" s="3" t="s">
        <v>406</v>
      </c>
      <c r="E1417" s="3" t="str">
        <f>_xlfn.XLOOKUP(Tbl_BalanceHistory[[#This Row],[RespAgy]],Tbl_Agencies[Agy Code],Tbl_Agencies[Agy Sort])</f>
        <v>086000</v>
      </c>
      <c r="F1417" s="2" t="str">
        <f>Tbl_BalanceHistory[[#This Row],[RespAgy]]&amp;": "&amp;Tbl_BalanceHistory[[#This Row],[RespAgency]]</f>
        <v>245: State Council of Higher Education for Virginia</v>
      </c>
      <c r="G1417" s="3">
        <v>245</v>
      </c>
      <c r="H1417" s="3" t="s">
        <v>406</v>
      </c>
      <c r="I1417" s="3" t="str">
        <f>_xlfn.XLOOKUP(Tbl_BalanceHistory[[#This Row],[AgyCode]],Tbl_Agencies[Agy Code],Tbl_Agencies[Agy Sort])</f>
        <v>086000</v>
      </c>
      <c r="J1417" s="2" t="str">
        <f>Tbl_BalanceHistory[[#This Row],[AgyCode]]&amp;": "&amp;Tbl_BalanceHistory[[#This Row],[Agency Name]]</f>
        <v>245: State Council of Higher Education for Virginia</v>
      </c>
      <c r="K1417" s="1">
        <v>2020</v>
      </c>
      <c r="L1417" s="3">
        <v>111</v>
      </c>
      <c r="M1417" s="3" t="s">
        <v>410</v>
      </c>
      <c r="N1417" s="2" t="str">
        <f>Tbl_BalanceHistory[[#This Row],[ProgramCode]]&amp;": "&amp;Tbl_BalanceHistory[[#This Row],[Program Name]]</f>
        <v>111: Higher Education Academic, Fiscal, and Facility Planning and Coordination</v>
      </c>
      <c r="O1417" s="3" t="s">
        <v>886</v>
      </c>
      <c r="P1417" s="1" t="str">
        <f>IF(Tbl_BalanceHistory[[#This Row],[FundCode]]="0100","GF",IF(Tbl_BalanceHistory[[#This Row],[FundCode]]="01000","GF","Hi Ed / OCR"))</f>
        <v>GF</v>
      </c>
      <c r="Q1417" s="5">
        <v>7953774</v>
      </c>
      <c r="R1417" s="5">
        <v>7315836.7300000004</v>
      </c>
      <c r="S1417" s="5">
        <v>637937.27</v>
      </c>
      <c r="T1417" s="5">
        <v>0</v>
      </c>
      <c r="U1417" s="3"/>
      <c r="V1417" s="5">
        <v>637937.27</v>
      </c>
      <c r="W1417" s="5">
        <v>454816</v>
      </c>
      <c r="X1417" s="5"/>
      <c r="Y1417" s="5"/>
      <c r="Z1417" s="5">
        <f>Tbl_BalanceHistory[[#This Row],[Discretionary Recommended - Pre 2022]]+Tbl_BalanceHistory[[#This Row],[Discretionary Balance Recommended: Policy]]+Tbl_BalanceHistory[[#This Row],[Discretionary Balance Recommended: Commitments]]</f>
        <v>454816</v>
      </c>
      <c r="AA1417" s="5">
        <f>Tbl_BalanceHistory[[#This Row],[Discretionary Balance]]-Tbl_BalanceHistory[[#This Row],[Discretionary Reappropriation]]</f>
        <v>183121.27000000002</v>
      </c>
      <c r="AB1417" s="2" t="s">
        <v>1960</v>
      </c>
      <c r="AC1417" s="2"/>
      <c r="AD1417" s="2"/>
      <c r="AE1417" s="2"/>
    </row>
    <row r="1418" spans="1:31" ht="60" x14ac:dyDescent="0.25">
      <c r="A1418" s="2" t="s">
        <v>10</v>
      </c>
      <c r="B1418" s="3">
        <v>7</v>
      </c>
      <c r="C1418" s="3">
        <v>245</v>
      </c>
      <c r="D1418" s="3" t="s">
        <v>406</v>
      </c>
      <c r="E1418" s="3" t="str">
        <f>_xlfn.XLOOKUP(Tbl_BalanceHistory[[#This Row],[RespAgy]],Tbl_Agencies[Agy Code],Tbl_Agencies[Agy Sort])</f>
        <v>086000</v>
      </c>
      <c r="F1418" s="2" t="str">
        <f>Tbl_BalanceHistory[[#This Row],[RespAgy]]&amp;": "&amp;Tbl_BalanceHistory[[#This Row],[RespAgency]]</f>
        <v>245: State Council of Higher Education for Virginia</v>
      </c>
      <c r="G1418" s="3">
        <v>245</v>
      </c>
      <c r="H1418" s="3" t="s">
        <v>406</v>
      </c>
      <c r="I1418" s="3" t="str">
        <f>_xlfn.XLOOKUP(Tbl_BalanceHistory[[#This Row],[AgyCode]],Tbl_Agencies[Agy Code],Tbl_Agencies[Agy Sort])</f>
        <v>086000</v>
      </c>
      <c r="J1418" s="2" t="str">
        <f>Tbl_BalanceHistory[[#This Row],[AgyCode]]&amp;": "&amp;Tbl_BalanceHistory[[#This Row],[Agency Name]]</f>
        <v>245: State Council of Higher Education for Virginia</v>
      </c>
      <c r="K1418" s="1">
        <v>2021</v>
      </c>
      <c r="L1418" s="3">
        <v>111</v>
      </c>
      <c r="M1418" s="3" t="s">
        <v>410</v>
      </c>
      <c r="N1418" s="2" t="str">
        <f>Tbl_BalanceHistory[[#This Row],[ProgramCode]]&amp;": "&amp;Tbl_BalanceHistory[[#This Row],[Program Name]]</f>
        <v>111: Higher Education Academic, Fiscal, and Facility Planning and Coordination</v>
      </c>
      <c r="O1418" s="3" t="s">
        <v>886</v>
      </c>
      <c r="P1418" s="1" t="str">
        <f>IF(Tbl_BalanceHistory[[#This Row],[FundCode]]="0100","GF",IF(Tbl_BalanceHistory[[#This Row],[FundCode]]="01000","GF","Hi Ed / OCR"))</f>
        <v>GF</v>
      </c>
      <c r="Q1418" s="5">
        <v>8195025</v>
      </c>
      <c r="R1418" s="5">
        <v>8143732</v>
      </c>
      <c r="S1418" s="5">
        <v>51293</v>
      </c>
      <c r="T1418" s="5">
        <v>51293</v>
      </c>
      <c r="U1418" s="3" t="s">
        <v>1961</v>
      </c>
      <c r="V1418" s="5">
        <v>0</v>
      </c>
      <c r="W1418" s="5">
        <v>0</v>
      </c>
      <c r="X1418" s="5"/>
      <c r="Y1418" s="5"/>
      <c r="Z1418" s="5">
        <f>Tbl_BalanceHistory[[#This Row],[Discretionary Recommended - Pre 2022]]+Tbl_BalanceHistory[[#This Row],[Discretionary Balance Recommended: Policy]]+Tbl_BalanceHistory[[#This Row],[Discretionary Balance Recommended: Commitments]]</f>
        <v>0</v>
      </c>
      <c r="AA1418" s="5">
        <f>Tbl_BalanceHistory[[#This Row],[Discretionary Balance]]-Tbl_BalanceHistory[[#This Row],[Discretionary Reappropriation]]</f>
        <v>0</v>
      </c>
      <c r="AB1418" s="2"/>
      <c r="AC1418" s="2"/>
      <c r="AD1418" s="2"/>
      <c r="AE1418" s="2" t="s">
        <v>1962</v>
      </c>
    </row>
    <row r="1419" spans="1:31" ht="60" x14ac:dyDescent="0.25">
      <c r="A1419" s="2" t="s">
        <v>10</v>
      </c>
      <c r="B1419" s="3">
        <v>7</v>
      </c>
      <c r="C1419" s="3">
        <v>245</v>
      </c>
      <c r="D1419" s="3" t="s">
        <v>406</v>
      </c>
      <c r="E1419" s="3" t="str">
        <f>_xlfn.XLOOKUP(Tbl_BalanceHistory[[#This Row],[RespAgy]],Tbl_Agencies[Agy Code],Tbl_Agencies[Agy Sort])</f>
        <v>086000</v>
      </c>
      <c r="F1419" s="2" t="str">
        <f>Tbl_BalanceHistory[[#This Row],[RespAgy]]&amp;": "&amp;Tbl_BalanceHistory[[#This Row],[RespAgency]]</f>
        <v>245: State Council of Higher Education for Virginia</v>
      </c>
      <c r="G1419" s="3">
        <v>245</v>
      </c>
      <c r="H1419" s="3" t="s">
        <v>406</v>
      </c>
      <c r="I1419" s="3" t="str">
        <f>_xlfn.XLOOKUP(Tbl_BalanceHistory[[#This Row],[AgyCode]],Tbl_Agencies[Agy Code],Tbl_Agencies[Agy Sort])</f>
        <v>086000</v>
      </c>
      <c r="J1419" s="2" t="str">
        <f>Tbl_BalanceHistory[[#This Row],[AgyCode]]&amp;": "&amp;Tbl_BalanceHistory[[#This Row],[Agency Name]]</f>
        <v>245: State Council of Higher Education for Virginia</v>
      </c>
      <c r="K1419" s="1">
        <v>2022</v>
      </c>
      <c r="L1419" s="3">
        <v>111</v>
      </c>
      <c r="M1419" s="3" t="s">
        <v>410</v>
      </c>
      <c r="N1419" s="2" t="str">
        <f>Tbl_BalanceHistory[[#This Row],[ProgramCode]]&amp;": "&amp;Tbl_BalanceHistory[[#This Row],[Program Name]]</f>
        <v>111: Higher Education Academic, Fiscal, and Facility Planning and Coordination</v>
      </c>
      <c r="O1419" s="3" t="s">
        <v>886</v>
      </c>
      <c r="P1419" s="1" t="str">
        <f>IF(Tbl_BalanceHistory[[#This Row],[FundCode]]="0100","GF",IF(Tbl_BalanceHistory[[#This Row],[FundCode]]="01000","GF","Hi Ed / OCR"))</f>
        <v>GF</v>
      </c>
      <c r="Q1419" s="5">
        <v>9421112</v>
      </c>
      <c r="R1419" s="5">
        <v>8083521.29</v>
      </c>
      <c r="S1419" s="5">
        <v>1337590.71</v>
      </c>
      <c r="T1419" s="5">
        <v>1282838</v>
      </c>
      <c r="U1419" s="3" t="s">
        <v>1961</v>
      </c>
      <c r="V1419" s="5">
        <v>54752.709999999963</v>
      </c>
      <c r="W1419" s="5"/>
      <c r="X1419" s="5">
        <v>0</v>
      </c>
      <c r="Y1419" s="5">
        <v>0</v>
      </c>
      <c r="Z1419" s="5">
        <f>Tbl_BalanceHistory[[#This Row],[Discretionary Recommended - Pre 2022]]+Tbl_BalanceHistory[[#This Row],[Discretionary Balance Recommended: Policy]]+Tbl_BalanceHistory[[#This Row],[Discretionary Balance Recommended: Commitments]]</f>
        <v>0</v>
      </c>
      <c r="AA1419" s="5">
        <f>Tbl_BalanceHistory[[#This Row],[Discretionary Balance]]-Tbl_BalanceHistory[[#This Row],[Discretionary Reappropriation]]</f>
        <v>54752.709999999963</v>
      </c>
      <c r="AB1419" s="2"/>
      <c r="AC1419" s="2"/>
      <c r="AD1419" s="2"/>
      <c r="AE1419" s="2"/>
    </row>
    <row r="1420" spans="1:31" ht="90" x14ac:dyDescent="0.25">
      <c r="A1420" s="2" t="s">
        <v>10</v>
      </c>
      <c r="B1420" s="3">
        <v>7</v>
      </c>
      <c r="C1420" s="3">
        <v>245</v>
      </c>
      <c r="D1420" s="3" t="s">
        <v>406</v>
      </c>
      <c r="E1420" s="3" t="str">
        <f>_xlfn.XLOOKUP(Tbl_BalanceHistory[[#This Row],[RespAgy]],Tbl_Agencies[Agy Code],Tbl_Agencies[Agy Sort])</f>
        <v>086000</v>
      </c>
      <c r="F1420" s="2" t="str">
        <f>Tbl_BalanceHistory[[#This Row],[RespAgy]]&amp;": "&amp;Tbl_BalanceHistory[[#This Row],[RespAgency]]</f>
        <v>245: State Council of Higher Education for Virginia</v>
      </c>
      <c r="G1420" s="3">
        <v>245</v>
      </c>
      <c r="H1420" s="3" t="s">
        <v>406</v>
      </c>
      <c r="I1420" s="3" t="str">
        <f>_xlfn.XLOOKUP(Tbl_BalanceHistory[[#This Row],[AgyCode]],Tbl_Agencies[Agy Code],Tbl_Agencies[Agy Sort])</f>
        <v>086000</v>
      </c>
      <c r="J1420" s="2" t="str">
        <f>Tbl_BalanceHistory[[#This Row],[AgyCode]]&amp;": "&amp;Tbl_BalanceHistory[[#This Row],[Agency Name]]</f>
        <v>245: State Council of Higher Education for Virginia</v>
      </c>
      <c r="K1420" s="1">
        <v>2023</v>
      </c>
      <c r="L1420" s="3">
        <v>111</v>
      </c>
      <c r="M1420" s="3" t="s">
        <v>410</v>
      </c>
      <c r="N1420" s="2" t="str">
        <f>Tbl_BalanceHistory[[#This Row],[ProgramCode]]&amp;": "&amp;Tbl_BalanceHistory[[#This Row],[Program Name]]</f>
        <v>111: Higher Education Academic, Fiscal, and Facility Planning and Coordination</v>
      </c>
      <c r="O1420" s="3" t="s">
        <v>886</v>
      </c>
      <c r="P1420" s="1" t="str">
        <f>IF(Tbl_BalanceHistory[[#This Row],[FundCode]]="0100","GF",IF(Tbl_BalanceHistory[[#This Row],[FundCode]]="01000","GF","Hi Ed / OCR"))</f>
        <v>GF</v>
      </c>
      <c r="Q1420" s="5">
        <v>11663738</v>
      </c>
      <c r="R1420" s="5">
        <v>11573046.279999999</v>
      </c>
      <c r="S1420" s="5">
        <v>90691.72</v>
      </c>
      <c r="T1420" s="5">
        <v>0</v>
      </c>
      <c r="U1420" s="3"/>
      <c r="V1420" s="5">
        <v>90691.72</v>
      </c>
      <c r="W1420" s="5">
        <v>0</v>
      </c>
      <c r="X1420" s="5">
        <v>0</v>
      </c>
      <c r="Y1420" s="5">
        <v>68750</v>
      </c>
      <c r="Z1420" s="5">
        <v>68750</v>
      </c>
      <c r="AA1420" s="5">
        <v>21941.72</v>
      </c>
      <c r="AB1420" s="2"/>
      <c r="AC1420" s="2"/>
      <c r="AD1420" s="2" t="s">
        <v>2400</v>
      </c>
      <c r="AE1420" s="2" t="s">
        <v>2401</v>
      </c>
    </row>
    <row r="1421" spans="1:31" ht="60" x14ac:dyDescent="0.25">
      <c r="A1421" s="2" t="s">
        <v>10</v>
      </c>
      <c r="B1421" s="3">
        <v>7</v>
      </c>
      <c r="C1421" s="3">
        <v>245</v>
      </c>
      <c r="D1421" s="3" t="s">
        <v>406</v>
      </c>
      <c r="E1421" s="3" t="str">
        <f>_xlfn.XLOOKUP(Tbl_BalanceHistory[[#This Row],[RespAgy]],Tbl_Agencies[Agy Code],Tbl_Agencies[Agy Sort])</f>
        <v>086000</v>
      </c>
      <c r="F1421" s="2" t="str">
        <f>Tbl_BalanceHistory[[#This Row],[RespAgy]]&amp;": "&amp;Tbl_BalanceHistory[[#This Row],[RespAgency]]</f>
        <v>245: State Council of Higher Education for Virginia</v>
      </c>
      <c r="G1421" s="3">
        <v>245</v>
      </c>
      <c r="H1421" s="3" t="s">
        <v>406</v>
      </c>
      <c r="I1421" s="3" t="str">
        <f>_xlfn.XLOOKUP(Tbl_BalanceHistory[[#This Row],[AgyCode]],Tbl_Agencies[Agy Code],Tbl_Agencies[Agy Sort])</f>
        <v>086000</v>
      </c>
      <c r="J1421" s="2" t="str">
        <f>Tbl_BalanceHistory[[#This Row],[AgyCode]]&amp;": "&amp;Tbl_BalanceHistory[[#This Row],[Agency Name]]</f>
        <v>245: State Council of Higher Education for Virginia</v>
      </c>
      <c r="K1421" s="1">
        <v>2024</v>
      </c>
      <c r="L1421" s="3">
        <v>111</v>
      </c>
      <c r="M1421" s="3" t="s">
        <v>410</v>
      </c>
      <c r="N1421" s="2" t="str">
        <f>Tbl_BalanceHistory[[#This Row],[ProgramCode]]&amp;": "&amp;Tbl_BalanceHistory[[#This Row],[Program Name]]</f>
        <v>111: Higher Education Academic, Fiscal, and Facility Planning and Coordination</v>
      </c>
      <c r="O1421" s="3" t="s">
        <v>886</v>
      </c>
      <c r="P1421" s="1" t="str">
        <f>IF(Tbl_BalanceHistory[[#This Row],[FundCode]]="0100","GF",IF(Tbl_BalanceHistory[[#This Row],[FundCode]]="01000","GF","Hi Ed / OCR"))</f>
        <v>GF</v>
      </c>
      <c r="Q1421" s="5">
        <v>8783951.3300000001</v>
      </c>
      <c r="R1421" s="5">
        <v>8782091.3300000001</v>
      </c>
      <c r="S1421" s="5">
        <v>1860</v>
      </c>
      <c r="T1421" s="5">
        <v>0</v>
      </c>
      <c r="U1421" s="3"/>
      <c r="V1421" s="5">
        <v>1860</v>
      </c>
      <c r="W1421" s="5">
        <v>0</v>
      </c>
      <c r="X1421" s="5">
        <v>0</v>
      </c>
      <c r="Y1421" s="5">
        <v>0</v>
      </c>
      <c r="Z1421" s="5">
        <v>0</v>
      </c>
      <c r="AA1421" s="5">
        <v>1860</v>
      </c>
      <c r="AB1421" s="2"/>
      <c r="AC1421" s="2"/>
      <c r="AD1421" s="2"/>
      <c r="AE1421" s="2"/>
    </row>
    <row r="1422" spans="1:31" ht="45" x14ac:dyDescent="0.25">
      <c r="A1422" s="2" t="s">
        <v>10</v>
      </c>
      <c r="B1422" s="3">
        <v>7</v>
      </c>
      <c r="C1422" s="3">
        <v>245</v>
      </c>
      <c r="D1422" s="3" t="s">
        <v>406</v>
      </c>
      <c r="E1422" s="3" t="str">
        <f>_xlfn.XLOOKUP(Tbl_BalanceHistory[[#This Row],[RespAgy]],Tbl_Agencies[Agy Code],Tbl_Agencies[Agy Sort])</f>
        <v>086000</v>
      </c>
      <c r="F1422" s="2" t="str">
        <f>Tbl_BalanceHistory[[#This Row],[RespAgy]]&amp;": "&amp;Tbl_BalanceHistory[[#This Row],[RespAgency]]</f>
        <v>245: State Council of Higher Education for Virginia</v>
      </c>
      <c r="G1422" s="3">
        <v>245</v>
      </c>
      <c r="H1422" s="3" t="s">
        <v>406</v>
      </c>
      <c r="I1422" s="3" t="str">
        <f>_xlfn.XLOOKUP(Tbl_BalanceHistory[[#This Row],[AgyCode]],Tbl_Agencies[Agy Code],Tbl_Agencies[Agy Sort])</f>
        <v>086000</v>
      </c>
      <c r="J1422" s="2" t="str">
        <f>Tbl_BalanceHistory[[#This Row],[AgyCode]]&amp;": "&amp;Tbl_BalanceHistory[[#This Row],[Agency Name]]</f>
        <v>245: State Council of Higher Education for Virginia</v>
      </c>
      <c r="K1422" s="1">
        <v>2016</v>
      </c>
      <c r="L1422" s="3">
        <v>115</v>
      </c>
      <c r="M1422" s="3" t="s">
        <v>1646</v>
      </c>
      <c r="N1422" s="2" t="str">
        <f>Tbl_BalanceHistory[[#This Row],[ProgramCode]]&amp;": "&amp;Tbl_BalanceHistory[[#This Row],[Program Name]]</f>
        <v>115: Two-Year College Transfer Grant</v>
      </c>
      <c r="O1422" s="3" t="s">
        <v>1730</v>
      </c>
      <c r="P1422" s="1" t="str">
        <f>IF(Tbl_BalanceHistory[[#This Row],[FundCode]]="0100","GF",IF(Tbl_BalanceHistory[[#This Row],[FundCode]]="01000","GF","Hi Ed / OCR"))</f>
        <v>GF</v>
      </c>
      <c r="Q1422" s="5">
        <v>320500</v>
      </c>
      <c r="R1422" s="5">
        <v>0</v>
      </c>
      <c r="S1422" s="5">
        <v>320500</v>
      </c>
      <c r="T1422" s="5">
        <v>0</v>
      </c>
      <c r="U1422" s="3"/>
      <c r="V1422" s="5">
        <v>320500</v>
      </c>
      <c r="W1422" s="5">
        <v>0</v>
      </c>
      <c r="X1422" s="5"/>
      <c r="Y1422" s="5"/>
      <c r="Z1422" s="5">
        <f>Tbl_BalanceHistory[[#This Row],[Discretionary Recommended - Pre 2022]]+Tbl_BalanceHistory[[#This Row],[Discretionary Balance Recommended: Policy]]+Tbl_BalanceHistory[[#This Row],[Discretionary Balance Recommended: Commitments]]</f>
        <v>0</v>
      </c>
      <c r="AA1422" s="5">
        <f>Tbl_BalanceHistory[[#This Row],[Discretionary Balance]]-Tbl_BalanceHistory[[#This Row],[Discretionary Reappropriation]]</f>
        <v>320500</v>
      </c>
      <c r="AB1422" s="2"/>
      <c r="AC1422" s="2"/>
      <c r="AD1422" s="2"/>
      <c r="AE1422" s="2"/>
    </row>
    <row r="1423" spans="1:31" ht="30" x14ac:dyDescent="0.25">
      <c r="A1423" s="2" t="s">
        <v>10</v>
      </c>
      <c r="B1423" s="3">
        <v>7</v>
      </c>
      <c r="C1423" s="3">
        <v>242</v>
      </c>
      <c r="D1423" s="3" t="s">
        <v>413</v>
      </c>
      <c r="E1423" s="3" t="str">
        <f>_xlfn.XLOOKUP(Tbl_BalanceHistory[[#This Row],[RespAgy]],Tbl_Agencies[Agy Code],Tbl_Agencies[Agy Sort])</f>
        <v>087000</v>
      </c>
      <c r="F1423" s="2" t="str">
        <f>Tbl_BalanceHistory[[#This Row],[RespAgy]]&amp;": "&amp;Tbl_BalanceHistory[[#This Row],[RespAgency]]</f>
        <v>242: Christopher Newport University</v>
      </c>
      <c r="G1423" s="3">
        <v>242</v>
      </c>
      <c r="H1423" s="3" t="s">
        <v>413</v>
      </c>
      <c r="I1423" s="3" t="str">
        <f>_xlfn.XLOOKUP(Tbl_BalanceHistory[[#This Row],[AgyCode]],Tbl_Agencies[Agy Code],Tbl_Agencies[Agy Sort])</f>
        <v>087000</v>
      </c>
      <c r="J1423" s="2" t="str">
        <f>Tbl_BalanceHistory[[#This Row],[AgyCode]]&amp;": "&amp;Tbl_BalanceHistory[[#This Row],[Agency Name]]</f>
        <v>242: Christopher Newport University</v>
      </c>
      <c r="K1423" s="1">
        <v>2014</v>
      </c>
      <c r="L1423" s="3">
        <v>100</v>
      </c>
      <c r="M1423" s="3" t="s">
        <v>416</v>
      </c>
      <c r="N1423" s="2" t="str">
        <f>Tbl_BalanceHistory[[#This Row],[ProgramCode]]&amp;": "&amp;Tbl_BalanceHistory[[#This Row],[Program Name]]</f>
        <v>100: Educational and General Programs</v>
      </c>
      <c r="O1423" s="3" t="s">
        <v>1730</v>
      </c>
      <c r="P1423" s="1" t="str">
        <f>IF(Tbl_BalanceHistory[[#This Row],[FundCode]]="0100","GF",IF(Tbl_BalanceHistory[[#This Row],[FundCode]]="01000","GF","Hi Ed / OCR"))</f>
        <v>GF</v>
      </c>
      <c r="Q1423" s="5">
        <v>24214</v>
      </c>
      <c r="R1423" s="5">
        <v>18768.75</v>
      </c>
      <c r="S1423" s="5">
        <v>5445</v>
      </c>
      <c r="T1423" s="5">
        <v>5445</v>
      </c>
      <c r="U1423" s="3" t="s">
        <v>1731</v>
      </c>
      <c r="V1423" s="5">
        <v>0</v>
      </c>
      <c r="W1423" s="5">
        <v>0</v>
      </c>
      <c r="X1423" s="5"/>
      <c r="Y1423" s="5"/>
      <c r="Z1423" s="5">
        <f>Tbl_BalanceHistory[[#This Row],[Discretionary Recommended - Pre 2022]]+Tbl_BalanceHistory[[#This Row],[Discretionary Balance Recommended: Policy]]+Tbl_BalanceHistory[[#This Row],[Discretionary Balance Recommended: Commitments]]</f>
        <v>0</v>
      </c>
      <c r="AA1423" s="5">
        <f>Tbl_BalanceHistory[[#This Row],[Discretionary Balance]]-Tbl_BalanceHistory[[#This Row],[Discretionary Reappropriation]]</f>
        <v>0</v>
      </c>
      <c r="AB1423" s="2"/>
      <c r="AC1423" s="2"/>
      <c r="AD1423" s="2"/>
      <c r="AE1423" s="2"/>
    </row>
    <row r="1424" spans="1:31" ht="30" x14ac:dyDescent="0.25">
      <c r="A1424" s="2" t="s">
        <v>10</v>
      </c>
      <c r="B1424" s="3">
        <v>7</v>
      </c>
      <c r="C1424" s="3">
        <v>242</v>
      </c>
      <c r="D1424" s="3" t="s">
        <v>413</v>
      </c>
      <c r="E1424" s="3" t="str">
        <f>_xlfn.XLOOKUP(Tbl_BalanceHistory[[#This Row],[RespAgy]],Tbl_Agencies[Agy Code],Tbl_Agencies[Agy Sort])</f>
        <v>087000</v>
      </c>
      <c r="F1424" s="2" t="str">
        <f>Tbl_BalanceHistory[[#This Row],[RespAgy]]&amp;": "&amp;Tbl_BalanceHistory[[#This Row],[RespAgency]]</f>
        <v>242: Christopher Newport University</v>
      </c>
      <c r="G1424" s="3">
        <v>242</v>
      </c>
      <c r="H1424" s="3" t="s">
        <v>413</v>
      </c>
      <c r="I1424" s="3" t="str">
        <f>_xlfn.XLOOKUP(Tbl_BalanceHistory[[#This Row],[AgyCode]],Tbl_Agencies[Agy Code],Tbl_Agencies[Agy Sort])</f>
        <v>087000</v>
      </c>
      <c r="J1424" s="2" t="str">
        <f>Tbl_BalanceHistory[[#This Row],[AgyCode]]&amp;": "&amp;Tbl_BalanceHistory[[#This Row],[Agency Name]]</f>
        <v>242: Christopher Newport University</v>
      </c>
      <c r="K1424" s="1">
        <v>2015</v>
      </c>
      <c r="L1424" s="3">
        <v>100</v>
      </c>
      <c r="M1424" s="3" t="s">
        <v>416</v>
      </c>
      <c r="N1424" s="2" t="str">
        <f>Tbl_BalanceHistory[[#This Row],[ProgramCode]]&amp;": "&amp;Tbl_BalanceHistory[[#This Row],[Program Name]]</f>
        <v>100: Educational and General Programs</v>
      </c>
      <c r="O1424" s="3" t="s">
        <v>1730</v>
      </c>
      <c r="P1424" s="1" t="str">
        <f>IF(Tbl_BalanceHistory[[#This Row],[FundCode]]="0100","GF",IF(Tbl_BalanceHistory[[#This Row],[FundCode]]="01000","GF","Hi Ed / OCR"))</f>
        <v>GF</v>
      </c>
      <c r="Q1424" s="5">
        <v>5445</v>
      </c>
      <c r="R1424" s="5">
        <v>4894</v>
      </c>
      <c r="S1424" s="5">
        <v>550</v>
      </c>
      <c r="T1424" s="5">
        <v>550</v>
      </c>
      <c r="U1424" s="3" t="s">
        <v>1731</v>
      </c>
      <c r="V1424" s="5">
        <v>0</v>
      </c>
      <c r="W1424" s="5">
        <v>0</v>
      </c>
      <c r="X1424" s="5"/>
      <c r="Y1424" s="5"/>
      <c r="Z1424" s="5">
        <f>Tbl_BalanceHistory[[#This Row],[Discretionary Recommended - Pre 2022]]+Tbl_BalanceHistory[[#This Row],[Discretionary Balance Recommended: Policy]]+Tbl_BalanceHistory[[#This Row],[Discretionary Balance Recommended: Commitments]]</f>
        <v>0</v>
      </c>
      <c r="AA1424" s="5">
        <f>Tbl_BalanceHistory[[#This Row],[Discretionary Balance]]-Tbl_BalanceHistory[[#This Row],[Discretionary Reappropriation]]</f>
        <v>0</v>
      </c>
      <c r="AB1424" s="2"/>
      <c r="AC1424" s="2"/>
      <c r="AD1424" s="2"/>
      <c r="AE1424" s="2"/>
    </row>
    <row r="1425" spans="1:31" ht="30" x14ac:dyDescent="0.25">
      <c r="A1425" s="2" t="s">
        <v>10</v>
      </c>
      <c r="B1425" s="3">
        <v>7</v>
      </c>
      <c r="C1425" s="3">
        <v>242</v>
      </c>
      <c r="D1425" s="3" t="s">
        <v>413</v>
      </c>
      <c r="E1425" s="3" t="str">
        <f>_xlfn.XLOOKUP(Tbl_BalanceHistory[[#This Row],[RespAgy]],Tbl_Agencies[Agy Code],Tbl_Agencies[Agy Sort])</f>
        <v>087000</v>
      </c>
      <c r="F1425" s="2" t="str">
        <f>Tbl_BalanceHistory[[#This Row],[RespAgy]]&amp;": "&amp;Tbl_BalanceHistory[[#This Row],[RespAgency]]</f>
        <v>242: Christopher Newport University</v>
      </c>
      <c r="G1425" s="3">
        <v>242</v>
      </c>
      <c r="H1425" s="3" t="s">
        <v>413</v>
      </c>
      <c r="I1425" s="3" t="str">
        <f>_xlfn.XLOOKUP(Tbl_BalanceHistory[[#This Row],[AgyCode]],Tbl_Agencies[Agy Code],Tbl_Agencies[Agy Sort])</f>
        <v>087000</v>
      </c>
      <c r="J1425" s="2" t="str">
        <f>Tbl_BalanceHistory[[#This Row],[AgyCode]]&amp;": "&amp;Tbl_BalanceHistory[[#This Row],[Agency Name]]</f>
        <v>242: Christopher Newport University</v>
      </c>
      <c r="K1425" s="1">
        <v>2016</v>
      </c>
      <c r="L1425" s="3">
        <v>100</v>
      </c>
      <c r="M1425" s="3" t="s">
        <v>416</v>
      </c>
      <c r="N1425" s="2" t="str">
        <f>Tbl_BalanceHistory[[#This Row],[ProgramCode]]&amp;": "&amp;Tbl_BalanceHistory[[#This Row],[Program Name]]</f>
        <v>100: Educational and General Programs</v>
      </c>
      <c r="O1425" s="3" t="s">
        <v>1730</v>
      </c>
      <c r="P1425" s="1" t="str">
        <f>IF(Tbl_BalanceHistory[[#This Row],[FundCode]]="0100","GF",IF(Tbl_BalanceHistory[[#This Row],[FundCode]]="01000","GF","Hi Ed / OCR"))</f>
        <v>GF</v>
      </c>
      <c r="Q1425" s="5">
        <v>19616</v>
      </c>
      <c r="R1425" s="5">
        <v>12432.65</v>
      </c>
      <c r="S1425" s="5">
        <v>7183</v>
      </c>
      <c r="T1425" s="5">
        <v>7183</v>
      </c>
      <c r="U1425" s="3" t="s">
        <v>1731</v>
      </c>
      <c r="V1425" s="5">
        <v>0</v>
      </c>
      <c r="W1425" s="5">
        <v>0</v>
      </c>
      <c r="X1425" s="5"/>
      <c r="Y1425" s="5"/>
      <c r="Z1425" s="5">
        <f>Tbl_BalanceHistory[[#This Row],[Discretionary Recommended - Pre 2022]]+Tbl_BalanceHistory[[#This Row],[Discretionary Balance Recommended: Policy]]+Tbl_BalanceHistory[[#This Row],[Discretionary Balance Recommended: Commitments]]</f>
        <v>0</v>
      </c>
      <c r="AA1425" s="5">
        <f>Tbl_BalanceHistory[[#This Row],[Discretionary Balance]]-Tbl_BalanceHistory[[#This Row],[Discretionary Reappropriation]]</f>
        <v>0</v>
      </c>
      <c r="AB1425" s="2"/>
      <c r="AC1425" s="2"/>
      <c r="AD1425" s="2"/>
      <c r="AE1425" s="2"/>
    </row>
    <row r="1426" spans="1:31" ht="30" x14ac:dyDescent="0.25">
      <c r="A1426" s="2" t="s">
        <v>10</v>
      </c>
      <c r="B1426" s="3">
        <v>7</v>
      </c>
      <c r="C1426" s="3">
        <v>242</v>
      </c>
      <c r="D1426" s="3" t="s">
        <v>413</v>
      </c>
      <c r="E1426" s="3" t="str">
        <f>_xlfn.XLOOKUP(Tbl_BalanceHistory[[#This Row],[RespAgy]],Tbl_Agencies[Agy Code],Tbl_Agencies[Agy Sort])</f>
        <v>087000</v>
      </c>
      <c r="F1426" s="2" t="str">
        <f>Tbl_BalanceHistory[[#This Row],[RespAgy]]&amp;": "&amp;Tbl_BalanceHistory[[#This Row],[RespAgency]]</f>
        <v>242: Christopher Newport University</v>
      </c>
      <c r="G1426" s="3">
        <v>242</v>
      </c>
      <c r="H1426" s="3" t="s">
        <v>413</v>
      </c>
      <c r="I1426" s="3" t="str">
        <f>_xlfn.XLOOKUP(Tbl_BalanceHistory[[#This Row],[AgyCode]],Tbl_Agencies[Agy Code],Tbl_Agencies[Agy Sort])</f>
        <v>087000</v>
      </c>
      <c r="J1426" s="2" t="str">
        <f>Tbl_BalanceHistory[[#This Row],[AgyCode]]&amp;": "&amp;Tbl_BalanceHistory[[#This Row],[Agency Name]]</f>
        <v>242: Christopher Newport University</v>
      </c>
      <c r="K1426" s="1">
        <v>2017</v>
      </c>
      <c r="L1426" s="3">
        <v>100</v>
      </c>
      <c r="M1426" s="3" t="s">
        <v>416</v>
      </c>
      <c r="N1426" s="2" t="str">
        <f>Tbl_BalanceHistory[[#This Row],[ProgramCode]]&amp;": "&amp;Tbl_BalanceHistory[[#This Row],[Program Name]]</f>
        <v>100: Educational and General Programs</v>
      </c>
      <c r="O1426" s="3" t="s">
        <v>886</v>
      </c>
      <c r="P1426" s="1" t="str">
        <f>IF(Tbl_BalanceHistory[[#This Row],[FundCode]]="0100","GF",IF(Tbl_BalanceHistory[[#This Row],[FundCode]]="01000","GF","Hi Ed / OCR"))</f>
        <v>GF</v>
      </c>
      <c r="Q1426" s="5">
        <v>30603</v>
      </c>
      <c r="R1426" s="5">
        <v>24532.25</v>
      </c>
      <c r="S1426" s="5">
        <v>6070</v>
      </c>
      <c r="T1426" s="5">
        <v>6070</v>
      </c>
      <c r="U1426" s="3" t="s">
        <v>1732</v>
      </c>
      <c r="V1426" s="5">
        <v>0</v>
      </c>
      <c r="W1426" s="5">
        <v>0</v>
      </c>
      <c r="X1426" s="5"/>
      <c r="Y1426" s="5"/>
      <c r="Z1426" s="5">
        <f>Tbl_BalanceHistory[[#This Row],[Discretionary Recommended - Pre 2022]]+Tbl_BalanceHistory[[#This Row],[Discretionary Balance Recommended: Policy]]+Tbl_BalanceHistory[[#This Row],[Discretionary Balance Recommended: Commitments]]</f>
        <v>0</v>
      </c>
      <c r="AA1426" s="5">
        <f>Tbl_BalanceHistory[[#This Row],[Discretionary Balance]]-Tbl_BalanceHistory[[#This Row],[Discretionary Reappropriation]]</f>
        <v>0</v>
      </c>
      <c r="AB1426" s="2"/>
      <c r="AC1426" s="2"/>
      <c r="AD1426" s="2"/>
      <c r="AE1426" s="2"/>
    </row>
    <row r="1427" spans="1:31" ht="30" x14ac:dyDescent="0.25">
      <c r="A1427" s="2" t="s">
        <v>10</v>
      </c>
      <c r="B1427" s="3">
        <v>7</v>
      </c>
      <c r="C1427" s="3">
        <v>242</v>
      </c>
      <c r="D1427" s="3" t="s">
        <v>413</v>
      </c>
      <c r="E1427" s="3" t="str">
        <f>_xlfn.XLOOKUP(Tbl_BalanceHistory[[#This Row],[RespAgy]],Tbl_Agencies[Agy Code],Tbl_Agencies[Agy Sort])</f>
        <v>087000</v>
      </c>
      <c r="F1427" s="2" t="str">
        <f>Tbl_BalanceHistory[[#This Row],[RespAgy]]&amp;": "&amp;Tbl_BalanceHistory[[#This Row],[RespAgency]]</f>
        <v>242: Christopher Newport University</v>
      </c>
      <c r="G1427" s="3">
        <v>242</v>
      </c>
      <c r="H1427" s="3" t="s">
        <v>413</v>
      </c>
      <c r="I1427" s="3" t="str">
        <f>_xlfn.XLOOKUP(Tbl_BalanceHistory[[#This Row],[AgyCode]],Tbl_Agencies[Agy Code],Tbl_Agencies[Agy Sort])</f>
        <v>087000</v>
      </c>
      <c r="J1427" s="2" t="str">
        <f>Tbl_BalanceHistory[[#This Row],[AgyCode]]&amp;": "&amp;Tbl_BalanceHistory[[#This Row],[Agency Name]]</f>
        <v>242: Christopher Newport University</v>
      </c>
      <c r="K1427" s="1">
        <v>2018</v>
      </c>
      <c r="L1427" s="3">
        <v>100</v>
      </c>
      <c r="M1427" s="3" t="s">
        <v>416</v>
      </c>
      <c r="N1427" s="2" t="str">
        <f>Tbl_BalanceHistory[[#This Row],[ProgramCode]]&amp;": "&amp;Tbl_BalanceHistory[[#This Row],[Program Name]]</f>
        <v>100: Educational and General Programs</v>
      </c>
      <c r="O1427" s="3" t="s">
        <v>886</v>
      </c>
      <c r="P1427" s="1" t="str">
        <f>IF(Tbl_BalanceHistory[[#This Row],[FundCode]]="0100","GF",IF(Tbl_BalanceHistory[[#This Row],[FundCode]]="01000","GF","Hi Ed / OCR"))</f>
        <v>GF</v>
      </c>
      <c r="Q1427" s="5">
        <v>30472</v>
      </c>
      <c r="R1427" s="5">
        <v>9758.9</v>
      </c>
      <c r="S1427" s="5">
        <v>20713</v>
      </c>
      <c r="T1427" s="5">
        <v>20713</v>
      </c>
      <c r="U1427" s="3" t="s">
        <v>1733</v>
      </c>
      <c r="V1427" s="5">
        <v>0</v>
      </c>
      <c r="W1427" s="5">
        <v>0</v>
      </c>
      <c r="X1427" s="5"/>
      <c r="Y1427" s="5"/>
      <c r="Z1427" s="5">
        <f>Tbl_BalanceHistory[[#This Row],[Discretionary Recommended - Pre 2022]]+Tbl_BalanceHistory[[#This Row],[Discretionary Balance Recommended: Policy]]+Tbl_BalanceHistory[[#This Row],[Discretionary Balance Recommended: Commitments]]</f>
        <v>0</v>
      </c>
      <c r="AA1427" s="5">
        <f>Tbl_BalanceHistory[[#This Row],[Discretionary Balance]]-Tbl_BalanceHistory[[#This Row],[Discretionary Reappropriation]]</f>
        <v>0</v>
      </c>
      <c r="AB1427" s="2"/>
      <c r="AC1427" s="2"/>
      <c r="AD1427" s="2"/>
      <c r="AE1427" s="2"/>
    </row>
    <row r="1428" spans="1:31" ht="30" x14ac:dyDescent="0.25">
      <c r="A1428" s="2" t="s">
        <v>10</v>
      </c>
      <c r="B1428" s="3">
        <v>7</v>
      </c>
      <c r="C1428" s="3">
        <v>242</v>
      </c>
      <c r="D1428" s="3" t="s">
        <v>413</v>
      </c>
      <c r="E1428" s="3" t="str">
        <f>_xlfn.XLOOKUP(Tbl_BalanceHistory[[#This Row],[RespAgy]],Tbl_Agencies[Agy Code],Tbl_Agencies[Agy Sort])</f>
        <v>087000</v>
      </c>
      <c r="F1428" s="2" t="str">
        <f>Tbl_BalanceHistory[[#This Row],[RespAgy]]&amp;": "&amp;Tbl_BalanceHistory[[#This Row],[RespAgency]]</f>
        <v>242: Christopher Newport University</v>
      </c>
      <c r="G1428" s="3">
        <v>242</v>
      </c>
      <c r="H1428" s="3" t="s">
        <v>413</v>
      </c>
      <c r="I1428" s="3" t="str">
        <f>_xlfn.XLOOKUP(Tbl_BalanceHistory[[#This Row],[AgyCode]],Tbl_Agencies[Agy Code],Tbl_Agencies[Agy Sort])</f>
        <v>087000</v>
      </c>
      <c r="J1428" s="2" t="str">
        <f>Tbl_BalanceHistory[[#This Row],[AgyCode]]&amp;": "&amp;Tbl_BalanceHistory[[#This Row],[Agency Name]]</f>
        <v>242: Christopher Newport University</v>
      </c>
      <c r="K1428" s="1">
        <v>2019</v>
      </c>
      <c r="L1428" s="3">
        <v>100</v>
      </c>
      <c r="M1428" s="3" t="s">
        <v>416</v>
      </c>
      <c r="N1428" s="2" t="str">
        <f>Tbl_BalanceHistory[[#This Row],[ProgramCode]]&amp;": "&amp;Tbl_BalanceHistory[[#This Row],[Program Name]]</f>
        <v>100: Educational and General Programs</v>
      </c>
      <c r="O1428" s="3" t="s">
        <v>886</v>
      </c>
      <c r="P1428" s="1" t="str">
        <f>IF(Tbl_BalanceHistory[[#This Row],[FundCode]]="0100","GF",IF(Tbl_BalanceHistory[[#This Row],[FundCode]]="01000","GF","Hi Ed / OCR"))</f>
        <v>GF</v>
      </c>
      <c r="Q1428" s="5">
        <v>20713</v>
      </c>
      <c r="R1428" s="5">
        <v>20713</v>
      </c>
      <c r="S1428" s="5">
        <v>0</v>
      </c>
      <c r="T1428" s="5">
        <v>0</v>
      </c>
      <c r="U1428" s="3" t="s">
        <v>1733</v>
      </c>
      <c r="V1428" s="5">
        <v>0</v>
      </c>
      <c r="W1428" s="5">
        <v>0</v>
      </c>
      <c r="X1428" s="5"/>
      <c r="Y1428" s="5"/>
      <c r="Z1428" s="5">
        <f>Tbl_BalanceHistory[[#This Row],[Discretionary Recommended - Pre 2022]]+Tbl_BalanceHistory[[#This Row],[Discretionary Balance Recommended: Policy]]+Tbl_BalanceHistory[[#This Row],[Discretionary Balance Recommended: Commitments]]</f>
        <v>0</v>
      </c>
      <c r="AA1428" s="5">
        <f>Tbl_BalanceHistory[[#This Row],[Discretionary Balance]]-Tbl_BalanceHistory[[#This Row],[Discretionary Reappropriation]]</f>
        <v>0</v>
      </c>
      <c r="AB1428" s="2"/>
      <c r="AC1428" s="2"/>
      <c r="AD1428" s="2"/>
      <c r="AE1428" s="2"/>
    </row>
    <row r="1429" spans="1:31" ht="30" x14ac:dyDescent="0.25">
      <c r="A1429" s="2" t="s">
        <v>10</v>
      </c>
      <c r="B1429" s="3">
        <v>7</v>
      </c>
      <c r="C1429" s="3">
        <v>242</v>
      </c>
      <c r="D1429" s="3" t="s">
        <v>413</v>
      </c>
      <c r="E1429" s="3" t="str">
        <f>_xlfn.XLOOKUP(Tbl_BalanceHistory[[#This Row],[RespAgy]],Tbl_Agencies[Agy Code],Tbl_Agencies[Agy Sort])</f>
        <v>087000</v>
      </c>
      <c r="F1429" s="2" t="str">
        <f>Tbl_BalanceHistory[[#This Row],[RespAgy]]&amp;": "&amp;Tbl_BalanceHistory[[#This Row],[RespAgency]]</f>
        <v>242: Christopher Newport University</v>
      </c>
      <c r="G1429" s="3">
        <v>242</v>
      </c>
      <c r="H1429" s="3" t="s">
        <v>413</v>
      </c>
      <c r="I1429" s="3" t="str">
        <f>_xlfn.XLOOKUP(Tbl_BalanceHistory[[#This Row],[AgyCode]],Tbl_Agencies[Agy Code],Tbl_Agencies[Agy Sort])</f>
        <v>087000</v>
      </c>
      <c r="J1429" s="2" t="str">
        <f>Tbl_BalanceHistory[[#This Row],[AgyCode]]&amp;": "&amp;Tbl_BalanceHistory[[#This Row],[Agency Name]]</f>
        <v>242: Christopher Newport University</v>
      </c>
      <c r="K1429" s="1">
        <v>2021</v>
      </c>
      <c r="L1429" s="3">
        <v>101</v>
      </c>
      <c r="M1429" s="3" t="s">
        <v>1636</v>
      </c>
      <c r="N1429" s="2" t="str">
        <f>Tbl_BalanceHistory[[#This Row],[ProgramCode]]&amp;": "&amp;Tbl_BalanceHistory[[#This Row],[Program Name]]</f>
        <v>101: Higher Education Instruction</v>
      </c>
      <c r="O1429" s="3" t="s">
        <v>1963</v>
      </c>
      <c r="P1429" s="1" t="str">
        <f>IF(Tbl_BalanceHistory[[#This Row],[FundCode]]="0100","GF",IF(Tbl_BalanceHistory[[#This Row],[FundCode]]="01000","GF","Hi Ed / OCR"))</f>
        <v>Hi Ed / OCR</v>
      </c>
      <c r="Q1429" s="5">
        <v>0</v>
      </c>
      <c r="R1429" s="5">
        <v>0</v>
      </c>
      <c r="S1429" s="5">
        <v>2300000</v>
      </c>
      <c r="T1429" s="5">
        <v>2300000</v>
      </c>
      <c r="U1429" s="3" t="s">
        <v>1733</v>
      </c>
      <c r="V1429" s="5">
        <v>0</v>
      </c>
      <c r="W1429" s="5">
        <v>0</v>
      </c>
      <c r="X1429" s="5"/>
      <c r="Y1429" s="5"/>
      <c r="Z1429" s="5">
        <f>Tbl_BalanceHistory[[#This Row],[Discretionary Recommended - Pre 2022]]+Tbl_BalanceHistory[[#This Row],[Discretionary Balance Recommended: Policy]]+Tbl_BalanceHistory[[#This Row],[Discretionary Balance Recommended: Commitments]]</f>
        <v>0</v>
      </c>
      <c r="AA1429" s="5">
        <f>Tbl_BalanceHistory[[#This Row],[Discretionary Balance]]-Tbl_BalanceHistory[[#This Row],[Discretionary Reappropriation]]</f>
        <v>0</v>
      </c>
      <c r="AB1429" s="2"/>
      <c r="AC1429" s="2"/>
      <c r="AD1429" s="2"/>
      <c r="AE1429" s="2"/>
    </row>
    <row r="1430" spans="1:31" ht="45" x14ac:dyDescent="0.25">
      <c r="A1430" s="2" t="s">
        <v>10</v>
      </c>
      <c r="B1430" s="3">
        <v>7</v>
      </c>
      <c r="C1430" s="3">
        <v>242</v>
      </c>
      <c r="D1430" s="3" t="s">
        <v>413</v>
      </c>
      <c r="E1430" s="3" t="str">
        <f>_xlfn.XLOOKUP(Tbl_BalanceHistory[[#This Row],[RespAgy]],Tbl_Agencies[Agy Code],Tbl_Agencies[Agy Sort])</f>
        <v>087000</v>
      </c>
      <c r="F1430" s="2" t="str">
        <f>Tbl_BalanceHistory[[#This Row],[RespAgy]]&amp;": "&amp;Tbl_BalanceHistory[[#This Row],[RespAgency]]</f>
        <v>242: Christopher Newport University</v>
      </c>
      <c r="G1430" s="3">
        <v>242</v>
      </c>
      <c r="H1430" s="3" t="s">
        <v>413</v>
      </c>
      <c r="I1430" s="3" t="str">
        <f>_xlfn.XLOOKUP(Tbl_BalanceHistory[[#This Row],[AgyCode]],Tbl_Agencies[Agy Code],Tbl_Agencies[Agy Sort])</f>
        <v>087000</v>
      </c>
      <c r="J1430" s="2" t="str">
        <f>Tbl_BalanceHistory[[#This Row],[AgyCode]]&amp;": "&amp;Tbl_BalanceHistory[[#This Row],[Agency Name]]</f>
        <v>242: Christopher Newport University</v>
      </c>
      <c r="K1430" s="1">
        <v>2014</v>
      </c>
      <c r="L1430" s="3">
        <v>108</v>
      </c>
      <c r="M1430" s="3" t="s">
        <v>408</v>
      </c>
      <c r="N1430" s="2" t="str">
        <f>Tbl_BalanceHistory[[#This Row],[ProgramCode]]&amp;": "&amp;Tbl_BalanceHistory[[#This Row],[Program Name]]</f>
        <v>108: Higher Education Student Financial Assistance</v>
      </c>
      <c r="O1430" s="3" t="s">
        <v>1730</v>
      </c>
      <c r="P1430" s="1" t="str">
        <f>IF(Tbl_BalanceHistory[[#This Row],[FundCode]]="0100","GF",IF(Tbl_BalanceHistory[[#This Row],[FundCode]]="01000","GF","Hi Ed / OCR"))</f>
        <v>GF</v>
      </c>
      <c r="Q1430" s="5">
        <v>4620047</v>
      </c>
      <c r="R1430" s="5">
        <v>4620047</v>
      </c>
      <c r="S1430" s="5">
        <v>0</v>
      </c>
      <c r="T1430" s="5">
        <v>0</v>
      </c>
      <c r="U1430" s="3"/>
      <c r="V1430" s="5">
        <v>0</v>
      </c>
      <c r="W1430" s="5">
        <v>0</v>
      </c>
      <c r="X1430" s="5"/>
      <c r="Y1430" s="5"/>
      <c r="Z1430" s="5">
        <f>Tbl_BalanceHistory[[#This Row],[Discretionary Recommended - Pre 2022]]+Tbl_BalanceHistory[[#This Row],[Discretionary Balance Recommended: Policy]]+Tbl_BalanceHistory[[#This Row],[Discretionary Balance Recommended: Commitments]]</f>
        <v>0</v>
      </c>
      <c r="AA1430" s="5">
        <f>Tbl_BalanceHistory[[#This Row],[Discretionary Balance]]-Tbl_BalanceHistory[[#This Row],[Discretionary Reappropriation]]</f>
        <v>0</v>
      </c>
      <c r="AB1430" s="2"/>
      <c r="AC1430" s="2"/>
      <c r="AD1430" s="2"/>
      <c r="AE1430" s="2"/>
    </row>
    <row r="1431" spans="1:31" ht="45" x14ac:dyDescent="0.25">
      <c r="A1431" s="2" t="s">
        <v>10</v>
      </c>
      <c r="B1431" s="3">
        <v>7</v>
      </c>
      <c r="C1431" s="3">
        <v>242</v>
      </c>
      <c r="D1431" s="3" t="s">
        <v>413</v>
      </c>
      <c r="E1431" s="3" t="str">
        <f>_xlfn.XLOOKUP(Tbl_BalanceHistory[[#This Row],[RespAgy]],Tbl_Agencies[Agy Code],Tbl_Agencies[Agy Sort])</f>
        <v>087000</v>
      </c>
      <c r="F1431" s="2" t="str">
        <f>Tbl_BalanceHistory[[#This Row],[RespAgy]]&amp;": "&amp;Tbl_BalanceHistory[[#This Row],[RespAgency]]</f>
        <v>242: Christopher Newport University</v>
      </c>
      <c r="G1431" s="3">
        <v>242</v>
      </c>
      <c r="H1431" s="3" t="s">
        <v>413</v>
      </c>
      <c r="I1431" s="3" t="str">
        <f>_xlfn.XLOOKUP(Tbl_BalanceHistory[[#This Row],[AgyCode]],Tbl_Agencies[Agy Code],Tbl_Agencies[Agy Sort])</f>
        <v>087000</v>
      </c>
      <c r="J1431" s="2" t="str">
        <f>Tbl_BalanceHistory[[#This Row],[AgyCode]]&amp;": "&amp;Tbl_BalanceHistory[[#This Row],[Agency Name]]</f>
        <v>242: Christopher Newport University</v>
      </c>
      <c r="K1431" s="1">
        <v>2015</v>
      </c>
      <c r="L1431" s="3">
        <v>108</v>
      </c>
      <c r="M1431" s="3" t="s">
        <v>408</v>
      </c>
      <c r="N1431" s="2" t="str">
        <f>Tbl_BalanceHistory[[#This Row],[ProgramCode]]&amp;": "&amp;Tbl_BalanceHistory[[#This Row],[Program Name]]</f>
        <v>108: Higher Education Student Financial Assistance</v>
      </c>
      <c r="O1431" s="3" t="s">
        <v>1730</v>
      </c>
      <c r="P1431" s="1" t="str">
        <f>IF(Tbl_BalanceHistory[[#This Row],[FundCode]]="0100","GF",IF(Tbl_BalanceHistory[[#This Row],[FundCode]]="01000","GF","Hi Ed / OCR"))</f>
        <v>GF</v>
      </c>
      <c r="Q1431" s="5">
        <v>4628369</v>
      </c>
      <c r="R1431" s="5">
        <v>4628369</v>
      </c>
      <c r="S1431" s="5">
        <v>0</v>
      </c>
      <c r="T1431" s="5">
        <v>0</v>
      </c>
      <c r="U1431" s="3"/>
      <c r="V1431" s="5">
        <v>0</v>
      </c>
      <c r="W1431" s="5">
        <v>0</v>
      </c>
      <c r="X1431" s="5"/>
      <c r="Y1431" s="5"/>
      <c r="Z1431" s="5">
        <f>Tbl_BalanceHistory[[#This Row],[Discretionary Recommended - Pre 2022]]+Tbl_BalanceHistory[[#This Row],[Discretionary Balance Recommended: Policy]]+Tbl_BalanceHistory[[#This Row],[Discretionary Balance Recommended: Commitments]]</f>
        <v>0</v>
      </c>
      <c r="AA1431" s="5">
        <f>Tbl_BalanceHistory[[#This Row],[Discretionary Balance]]-Tbl_BalanceHistory[[#This Row],[Discretionary Reappropriation]]</f>
        <v>0</v>
      </c>
      <c r="AB1431" s="2"/>
      <c r="AC1431" s="2"/>
      <c r="AD1431" s="2"/>
      <c r="AE1431" s="2"/>
    </row>
    <row r="1432" spans="1:31" ht="45" x14ac:dyDescent="0.25">
      <c r="A1432" s="2" t="s">
        <v>10</v>
      </c>
      <c r="B1432" s="3">
        <v>7</v>
      </c>
      <c r="C1432" s="3">
        <v>242</v>
      </c>
      <c r="D1432" s="3" t="s">
        <v>413</v>
      </c>
      <c r="E1432" s="3" t="str">
        <f>_xlfn.XLOOKUP(Tbl_BalanceHistory[[#This Row],[RespAgy]],Tbl_Agencies[Agy Code],Tbl_Agencies[Agy Sort])</f>
        <v>087000</v>
      </c>
      <c r="F1432" s="2" t="str">
        <f>Tbl_BalanceHistory[[#This Row],[RespAgy]]&amp;": "&amp;Tbl_BalanceHistory[[#This Row],[RespAgency]]</f>
        <v>242: Christopher Newport University</v>
      </c>
      <c r="G1432" s="3">
        <v>242</v>
      </c>
      <c r="H1432" s="3" t="s">
        <v>413</v>
      </c>
      <c r="I1432" s="3" t="str">
        <f>_xlfn.XLOOKUP(Tbl_BalanceHistory[[#This Row],[AgyCode]],Tbl_Agencies[Agy Code],Tbl_Agencies[Agy Sort])</f>
        <v>087000</v>
      </c>
      <c r="J1432" s="2" t="str">
        <f>Tbl_BalanceHistory[[#This Row],[AgyCode]]&amp;": "&amp;Tbl_BalanceHistory[[#This Row],[Agency Name]]</f>
        <v>242: Christopher Newport University</v>
      </c>
      <c r="K1432" s="1">
        <v>2016</v>
      </c>
      <c r="L1432" s="3">
        <v>108</v>
      </c>
      <c r="M1432" s="3" t="s">
        <v>408</v>
      </c>
      <c r="N1432" s="2" t="str">
        <f>Tbl_BalanceHistory[[#This Row],[ProgramCode]]&amp;": "&amp;Tbl_BalanceHistory[[#This Row],[Program Name]]</f>
        <v>108: Higher Education Student Financial Assistance</v>
      </c>
      <c r="O1432" s="3" t="s">
        <v>1730</v>
      </c>
      <c r="P1432" s="1" t="str">
        <f>IF(Tbl_BalanceHistory[[#This Row],[FundCode]]="0100","GF",IF(Tbl_BalanceHistory[[#This Row],[FundCode]]="01000","GF","Hi Ed / OCR"))</f>
        <v>GF</v>
      </c>
      <c r="Q1432" s="5">
        <v>4747107</v>
      </c>
      <c r="R1432" s="5">
        <v>4747107</v>
      </c>
      <c r="S1432" s="5">
        <v>0</v>
      </c>
      <c r="T1432" s="5">
        <v>0</v>
      </c>
      <c r="U1432" s="3"/>
      <c r="V1432" s="5">
        <v>0</v>
      </c>
      <c r="W1432" s="5">
        <v>0</v>
      </c>
      <c r="X1432" s="5"/>
      <c r="Y1432" s="5"/>
      <c r="Z1432" s="5">
        <f>Tbl_BalanceHistory[[#This Row],[Discretionary Recommended - Pre 2022]]+Tbl_BalanceHistory[[#This Row],[Discretionary Balance Recommended: Policy]]+Tbl_BalanceHistory[[#This Row],[Discretionary Balance Recommended: Commitments]]</f>
        <v>0</v>
      </c>
      <c r="AA1432" s="5">
        <f>Tbl_BalanceHistory[[#This Row],[Discretionary Balance]]-Tbl_BalanceHistory[[#This Row],[Discretionary Reappropriation]]</f>
        <v>0</v>
      </c>
      <c r="AB1432" s="2"/>
      <c r="AC1432" s="2"/>
      <c r="AD1432" s="2"/>
      <c r="AE1432" s="2"/>
    </row>
    <row r="1433" spans="1:31" ht="45" x14ac:dyDescent="0.25">
      <c r="A1433" s="2" t="s">
        <v>10</v>
      </c>
      <c r="B1433" s="3">
        <v>7</v>
      </c>
      <c r="C1433" s="3">
        <v>242</v>
      </c>
      <c r="D1433" s="3" t="s">
        <v>413</v>
      </c>
      <c r="E1433" s="3" t="str">
        <f>_xlfn.XLOOKUP(Tbl_BalanceHistory[[#This Row],[RespAgy]],Tbl_Agencies[Agy Code],Tbl_Agencies[Agy Sort])</f>
        <v>087000</v>
      </c>
      <c r="F1433" s="2" t="str">
        <f>Tbl_BalanceHistory[[#This Row],[RespAgy]]&amp;": "&amp;Tbl_BalanceHistory[[#This Row],[RespAgency]]</f>
        <v>242: Christopher Newport University</v>
      </c>
      <c r="G1433" s="3">
        <v>242</v>
      </c>
      <c r="H1433" s="3" t="s">
        <v>413</v>
      </c>
      <c r="I1433" s="3" t="str">
        <f>_xlfn.XLOOKUP(Tbl_BalanceHistory[[#This Row],[AgyCode]],Tbl_Agencies[Agy Code],Tbl_Agencies[Agy Sort])</f>
        <v>087000</v>
      </c>
      <c r="J1433" s="2" t="str">
        <f>Tbl_BalanceHistory[[#This Row],[AgyCode]]&amp;": "&amp;Tbl_BalanceHistory[[#This Row],[Agency Name]]</f>
        <v>242: Christopher Newport University</v>
      </c>
      <c r="K1433" s="1">
        <v>2017</v>
      </c>
      <c r="L1433" s="3">
        <v>108</v>
      </c>
      <c r="M1433" s="3" t="s">
        <v>408</v>
      </c>
      <c r="N1433" s="2" t="str">
        <f>Tbl_BalanceHistory[[#This Row],[ProgramCode]]&amp;": "&amp;Tbl_BalanceHistory[[#This Row],[Program Name]]</f>
        <v>108: Higher Education Student Financial Assistance</v>
      </c>
      <c r="O1433" s="3" t="s">
        <v>886</v>
      </c>
      <c r="P1433" s="1" t="str">
        <f>IF(Tbl_BalanceHistory[[#This Row],[FundCode]]="0100","GF",IF(Tbl_BalanceHistory[[#This Row],[FundCode]]="01000","GF","Hi Ed / OCR"))</f>
        <v>GF</v>
      </c>
      <c r="Q1433" s="5">
        <v>4935356</v>
      </c>
      <c r="R1433" s="5">
        <v>4935356</v>
      </c>
      <c r="S1433" s="5">
        <v>0</v>
      </c>
      <c r="T1433" s="5">
        <v>0</v>
      </c>
      <c r="U1433" s="3" t="s">
        <v>1732</v>
      </c>
      <c r="V1433" s="5">
        <v>0</v>
      </c>
      <c r="W1433" s="5">
        <v>0</v>
      </c>
      <c r="X1433" s="5"/>
      <c r="Y1433" s="5"/>
      <c r="Z1433" s="5">
        <f>Tbl_BalanceHistory[[#This Row],[Discretionary Recommended - Pre 2022]]+Tbl_BalanceHistory[[#This Row],[Discretionary Balance Recommended: Policy]]+Tbl_BalanceHistory[[#This Row],[Discretionary Balance Recommended: Commitments]]</f>
        <v>0</v>
      </c>
      <c r="AA1433" s="5">
        <f>Tbl_BalanceHistory[[#This Row],[Discretionary Balance]]-Tbl_BalanceHistory[[#This Row],[Discretionary Reappropriation]]</f>
        <v>0</v>
      </c>
      <c r="AB1433" s="2"/>
      <c r="AC1433" s="2"/>
      <c r="AD1433" s="2"/>
      <c r="AE1433" s="2"/>
    </row>
    <row r="1434" spans="1:31" ht="45" x14ac:dyDescent="0.25">
      <c r="A1434" s="2" t="s">
        <v>10</v>
      </c>
      <c r="B1434" s="3">
        <v>7</v>
      </c>
      <c r="C1434" s="3">
        <v>242</v>
      </c>
      <c r="D1434" s="3" t="s">
        <v>413</v>
      </c>
      <c r="E1434" s="3" t="str">
        <f>_xlfn.XLOOKUP(Tbl_BalanceHistory[[#This Row],[RespAgy]],Tbl_Agencies[Agy Code],Tbl_Agencies[Agy Sort])</f>
        <v>087000</v>
      </c>
      <c r="F1434" s="2" t="str">
        <f>Tbl_BalanceHistory[[#This Row],[RespAgy]]&amp;": "&amp;Tbl_BalanceHistory[[#This Row],[RespAgency]]</f>
        <v>242: Christopher Newport University</v>
      </c>
      <c r="G1434" s="3">
        <v>242</v>
      </c>
      <c r="H1434" s="3" t="s">
        <v>413</v>
      </c>
      <c r="I1434" s="3" t="str">
        <f>_xlfn.XLOOKUP(Tbl_BalanceHistory[[#This Row],[AgyCode]],Tbl_Agencies[Agy Code],Tbl_Agencies[Agy Sort])</f>
        <v>087000</v>
      </c>
      <c r="J1434" s="2" t="str">
        <f>Tbl_BalanceHistory[[#This Row],[AgyCode]]&amp;": "&amp;Tbl_BalanceHistory[[#This Row],[Agency Name]]</f>
        <v>242: Christopher Newport University</v>
      </c>
      <c r="K1434" s="1">
        <v>2018</v>
      </c>
      <c r="L1434" s="3">
        <v>108</v>
      </c>
      <c r="M1434" s="3" t="s">
        <v>408</v>
      </c>
      <c r="N1434" s="2" t="str">
        <f>Tbl_BalanceHistory[[#This Row],[ProgramCode]]&amp;": "&amp;Tbl_BalanceHistory[[#This Row],[Program Name]]</f>
        <v>108: Higher Education Student Financial Assistance</v>
      </c>
      <c r="O1434" s="3" t="s">
        <v>886</v>
      </c>
      <c r="P1434" s="1" t="str">
        <f>IF(Tbl_BalanceHistory[[#This Row],[FundCode]]="0100","GF",IF(Tbl_BalanceHistory[[#This Row],[FundCode]]="01000","GF","Hi Ed / OCR"))</f>
        <v>GF</v>
      </c>
      <c r="Q1434" s="5">
        <v>4950082</v>
      </c>
      <c r="R1434" s="5">
        <v>4950082</v>
      </c>
      <c r="S1434" s="5">
        <v>0</v>
      </c>
      <c r="T1434" s="5">
        <v>0</v>
      </c>
      <c r="U1434" s="3" t="s">
        <v>1733</v>
      </c>
      <c r="V1434" s="5">
        <v>0</v>
      </c>
      <c r="W1434" s="5">
        <v>0</v>
      </c>
      <c r="X1434" s="5"/>
      <c r="Y1434" s="5"/>
      <c r="Z1434" s="5">
        <f>Tbl_BalanceHistory[[#This Row],[Discretionary Recommended - Pre 2022]]+Tbl_BalanceHistory[[#This Row],[Discretionary Balance Recommended: Policy]]+Tbl_BalanceHistory[[#This Row],[Discretionary Balance Recommended: Commitments]]</f>
        <v>0</v>
      </c>
      <c r="AA1434" s="5">
        <f>Tbl_BalanceHistory[[#This Row],[Discretionary Balance]]-Tbl_BalanceHistory[[#This Row],[Discretionary Reappropriation]]</f>
        <v>0</v>
      </c>
      <c r="AB1434" s="2"/>
      <c r="AC1434" s="2"/>
      <c r="AD1434" s="2"/>
      <c r="AE1434" s="2"/>
    </row>
    <row r="1435" spans="1:31" ht="45" x14ac:dyDescent="0.25">
      <c r="A1435" s="2" t="s">
        <v>10</v>
      </c>
      <c r="B1435" s="3">
        <v>7</v>
      </c>
      <c r="C1435" s="3">
        <v>242</v>
      </c>
      <c r="D1435" s="3" t="s">
        <v>413</v>
      </c>
      <c r="E1435" s="3" t="str">
        <f>_xlfn.XLOOKUP(Tbl_BalanceHistory[[#This Row],[RespAgy]],Tbl_Agencies[Agy Code],Tbl_Agencies[Agy Sort])</f>
        <v>087000</v>
      </c>
      <c r="F1435" s="2" t="str">
        <f>Tbl_BalanceHistory[[#This Row],[RespAgy]]&amp;": "&amp;Tbl_BalanceHistory[[#This Row],[RespAgency]]</f>
        <v>242: Christopher Newport University</v>
      </c>
      <c r="G1435" s="3">
        <v>242</v>
      </c>
      <c r="H1435" s="3" t="s">
        <v>413</v>
      </c>
      <c r="I1435" s="3" t="str">
        <f>_xlfn.XLOOKUP(Tbl_BalanceHistory[[#This Row],[AgyCode]],Tbl_Agencies[Agy Code],Tbl_Agencies[Agy Sort])</f>
        <v>087000</v>
      </c>
      <c r="J1435" s="2" t="str">
        <f>Tbl_BalanceHistory[[#This Row],[AgyCode]]&amp;": "&amp;Tbl_BalanceHistory[[#This Row],[Agency Name]]</f>
        <v>242: Christopher Newport University</v>
      </c>
      <c r="K1435" s="1">
        <v>2019</v>
      </c>
      <c r="L1435" s="3">
        <v>108</v>
      </c>
      <c r="M1435" s="3" t="s">
        <v>408</v>
      </c>
      <c r="N1435" s="2" t="str">
        <f>Tbl_BalanceHistory[[#This Row],[ProgramCode]]&amp;": "&amp;Tbl_BalanceHistory[[#This Row],[Program Name]]</f>
        <v>108: Higher Education Student Financial Assistance</v>
      </c>
      <c r="O1435" s="3" t="s">
        <v>886</v>
      </c>
      <c r="P1435" s="1" t="str">
        <f>IF(Tbl_BalanceHistory[[#This Row],[FundCode]]="0100","GF",IF(Tbl_BalanceHistory[[#This Row],[FundCode]]="01000","GF","Hi Ed / OCR"))</f>
        <v>GF</v>
      </c>
      <c r="Q1435" s="5">
        <v>5041956</v>
      </c>
      <c r="R1435" s="5">
        <v>5041956</v>
      </c>
      <c r="S1435" s="5">
        <v>0</v>
      </c>
      <c r="T1435" s="5">
        <v>0</v>
      </c>
      <c r="U1435" s="3" t="s">
        <v>1733</v>
      </c>
      <c r="V1435" s="5">
        <v>0</v>
      </c>
      <c r="W1435" s="5">
        <v>0</v>
      </c>
      <c r="X1435" s="5"/>
      <c r="Y1435" s="5"/>
      <c r="Z1435" s="5">
        <f>Tbl_BalanceHistory[[#This Row],[Discretionary Recommended - Pre 2022]]+Tbl_BalanceHistory[[#This Row],[Discretionary Balance Recommended: Policy]]+Tbl_BalanceHistory[[#This Row],[Discretionary Balance Recommended: Commitments]]</f>
        <v>0</v>
      </c>
      <c r="AA1435" s="5">
        <f>Tbl_BalanceHistory[[#This Row],[Discretionary Balance]]-Tbl_BalanceHistory[[#This Row],[Discretionary Reappropriation]]</f>
        <v>0</v>
      </c>
      <c r="AB1435" s="2"/>
      <c r="AC1435" s="2"/>
      <c r="AD1435" s="2"/>
      <c r="AE1435" s="2"/>
    </row>
    <row r="1436" spans="1:31" ht="45" x14ac:dyDescent="0.25">
      <c r="A1436" s="2" t="s">
        <v>10</v>
      </c>
      <c r="B1436" s="3">
        <v>7</v>
      </c>
      <c r="C1436" s="3">
        <v>242</v>
      </c>
      <c r="D1436" s="3" t="s">
        <v>413</v>
      </c>
      <c r="E1436" s="3" t="str">
        <f>_xlfn.XLOOKUP(Tbl_BalanceHistory[[#This Row],[RespAgy]],Tbl_Agencies[Agy Code],Tbl_Agencies[Agy Sort])</f>
        <v>087000</v>
      </c>
      <c r="F1436" s="2" t="str">
        <f>Tbl_BalanceHistory[[#This Row],[RespAgy]]&amp;": "&amp;Tbl_BalanceHistory[[#This Row],[RespAgency]]</f>
        <v>242: Christopher Newport University</v>
      </c>
      <c r="G1436" s="3">
        <v>242</v>
      </c>
      <c r="H1436" s="3" t="s">
        <v>413</v>
      </c>
      <c r="I1436" s="3" t="str">
        <f>_xlfn.XLOOKUP(Tbl_BalanceHistory[[#This Row],[AgyCode]],Tbl_Agencies[Agy Code],Tbl_Agencies[Agy Sort])</f>
        <v>087000</v>
      </c>
      <c r="J1436" s="2" t="str">
        <f>Tbl_BalanceHistory[[#This Row],[AgyCode]]&amp;": "&amp;Tbl_BalanceHistory[[#This Row],[Agency Name]]</f>
        <v>242: Christopher Newport University</v>
      </c>
      <c r="K1436" s="1">
        <v>2020</v>
      </c>
      <c r="L1436" s="3">
        <v>108</v>
      </c>
      <c r="M1436" s="3" t="s">
        <v>408</v>
      </c>
      <c r="N1436" s="2" t="str">
        <f>Tbl_BalanceHistory[[#This Row],[ProgramCode]]&amp;": "&amp;Tbl_BalanceHistory[[#This Row],[Program Name]]</f>
        <v>108: Higher Education Student Financial Assistance</v>
      </c>
      <c r="O1436" s="3" t="s">
        <v>886</v>
      </c>
      <c r="P1436" s="1" t="str">
        <f>IF(Tbl_BalanceHistory[[#This Row],[FundCode]]="0100","GF",IF(Tbl_BalanceHistory[[#This Row],[FundCode]]="01000","GF","Hi Ed / OCR"))</f>
        <v>GF</v>
      </c>
      <c r="Q1436" s="5">
        <v>6015240</v>
      </c>
      <c r="R1436" s="5">
        <v>6015240</v>
      </c>
      <c r="S1436" s="5">
        <v>0</v>
      </c>
      <c r="T1436" s="5">
        <v>0</v>
      </c>
      <c r="U1436" s="3" t="s">
        <v>1733</v>
      </c>
      <c r="V1436" s="5">
        <v>0</v>
      </c>
      <c r="W1436" s="5">
        <v>0</v>
      </c>
      <c r="X1436" s="5"/>
      <c r="Y1436" s="5"/>
      <c r="Z1436" s="5">
        <f>Tbl_BalanceHistory[[#This Row],[Discretionary Recommended - Pre 2022]]+Tbl_BalanceHistory[[#This Row],[Discretionary Balance Recommended: Policy]]+Tbl_BalanceHistory[[#This Row],[Discretionary Balance Recommended: Commitments]]</f>
        <v>0</v>
      </c>
      <c r="AA1436" s="5">
        <f>Tbl_BalanceHistory[[#This Row],[Discretionary Balance]]-Tbl_BalanceHistory[[#This Row],[Discretionary Reappropriation]]</f>
        <v>0</v>
      </c>
      <c r="AB1436" s="2"/>
      <c r="AC1436" s="2"/>
      <c r="AD1436" s="2"/>
      <c r="AE1436" s="2"/>
    </row>
    <row r="1437" spans="1:31" ht="45" x14ac:dyDescent="0.25">
      <c r="A1437" s="2" t="s">
        <v>10</v>
      </c>
      <c r="B1437" s="3">
        <v>7</v>
      </c>
      <c r="C1437" s="3">
        <v>242</v>
      </c>
      <c r="D1437" s="3" t="s">
        <v>413</v>
      </c>
      <c r="E1437" s="3" t="str">
        <f>_xlfn.XLOOKUP(Tbl_BalanceHistory[[#This Row],[RespAgy]],Tbl_Agencies[Agy Code],Tbl_Agencies[Agy Sort])</f>
        <v>087000</v>
      </c>
      <c r="F1437" s="2" t="str">
        <f>Tbl_BalanceHistory[[#This Row],[RespAgy]]&amp;": "&amp;Tbl_BalanceHistory[[#This Row],[RespAgency]]</f>
        <v>242: Christopher Newport University</v>
      </c>
      <c r="G1437" s="3">
        <v>242</v>
      </c>
      <c r="H1437" s="3" t="s">
        <v>413</v>
      </c>
      <c r="I1437" s="3" t="str">
        <f>_xlfn.XLOOKUP(Tbl_BalanceHistory[[#This Row],[AgyCode]],Tbl_Agencies[Agy Code],Tbl_Agencies[Agy Sort])</f>
        <v>087000</v>
      </c>
      <c r="J1437" s="2" t="str">
        <f>Tbl_BalanceHistory[[#This Row],[AgyCode]]&amp;": "&amp;Tbl_BalanceHistory[[#This Row],[Agency Name]]</f>
        <v>242: Christopher Newport University</v>
      </c>
      <c r="K1437" s="1">
        <v>2021</v>
      </c>
      <c r="L1437" s="3">
        <v>108</v>
      </c>
      <c r="M1437" s="3" t="s">
        <v>408</v>
      </c>
      <c r="N1437" s="2" t="str">
        <f>Tbl_BalanceHistory[[#This Row],[ProgramCode]]&amp;": "&amp;Tbl_BalanceHistory[[#This Row],[Program Name]]</f>
        <v>108: Higher Education Student Financial Assistance</v>
      </c>
      <c r="O1437" s="3" t="s">
        <v>886</v>
      </c>
      <c r="P1437" s="1" t="str">
        <f>IF(Tbl_BalanceHistory[[#This Row],[FundCode]]="0100","GF",IF(Tbl_BalanceHistory[[#This Row],[FundCode]]="01000","GF","Hi Ed / OCR"))</f>
        <v>GF</v>
      </c>
      <c r="Q1437" s="5">
        <v>6125947</v>
      </c>
      <c r="R1437" s="5">
        <v>6025947</v>
      </c>
      <c r="S1437" s="5">
        <v>100000</v>
      </c>
      <c r="T1437" s="5">
        <v>100000</v>
      </c>
      <c r="U1437" s="3" t="s">
        <v>1733</v>
      </c>
      <c r="V1437" s="5">
        <v>0</v>
      </c>
      <c r="W1437" s="5">
        <v>0</v>
      </c>
      <c r="X1437" s="5"/>
      <c r="Y1437" s="5"/>
      <c r="Z1437" s="5">
        <f>Tbl_BalanceHistory[[#This Row],[Discretionary Recommended - Pre 2022]]+Tbl_BalanceHistory[[#This Row],[Discretionary Balance Recommended: Policy]]+Tbl_BalanceHistory[[#This Row],[Discretionary Balance Recommended: Commitments]]</f>
        <v>0</v>
      </c>
      <c r="AA1437" s="5">
        <f>Tbl_BalanceHistory[[#This Row],[Discretionary Balance]]-Tbl_BalanceHistory[[#This Row],[Discretionary Reappropriation]]</f>
        <v>0</v>
      </c>
      <c r="AB1437" s="2"/>
      <c r="AC1437" s="2"/>
      <c r="AD1437" s="2"/>
      <c r="AE1437" s="2"/>
    </row>
    <row r="1438" spans="1:31" ht="45" x14ac:dyDescent="0.25">
      <c r="A1438" s="2" t="s">
        <v>10</v>
      </c>
      <c r="B1438" s="3">
        <v>7</v>
      </c>
      <c r="C1438" s="3">
        <v>242</v>
      </c>
      <c r="D1438" s="3" t="s">
        <v>413</v>
      </c>
      <c r="E1438" s="3" t="str">
        <f>_xlfn.XLOOKUP(Tbl_BalanceHistory[[#This Row],[RespAgy]],Tbl_Agencies[Agy Code],Tbl_Agencies[Agy Sort])</f>
        <v>087000</v>
      </c>
      <c r="F1438" s="2" t="str">
        <f>Tbl_BalanceHistory[[#This Row],[RespAgy]]&amp;": "&amp;Tbl_BalanceHistory[[#This Row],[RespAgency]]</f>
        <v>242: Christopher Newport University</v>
      </c>
      <c r="G1438" s="3">
        <v>242</v>
      </c>
      <c r="H1438" s="3" t="s">
        <v>413</v>
      </c>
      <c r="I1438" s="3" t="str">
        <f>_xlfn.XLOOKUP(Tbl_BalanceHistory[[#This Row],[AgyCode]],Tbl_Agencies[Agy Code],Tbl_Agencies[Agy Sort])</f>
        <v>087000</v>
      </c>
      <c r="J1438" s="2" t="str">
        <f>Tbl_BalanceHistory[[#This Row],[AgyCode]]&amp;": "&amp;Tbl_BalanceHistory[[#This Row],[Agency Name]]</f>
        <v>242: Christopher Newport University</v>
      </c>
      <c r="K1438" s="1">
        <v>2022</v>
      </c>
      <c r="L1438" s="3">
        <v>108</v>
      </c>
      <c r="M1438" s="3" t="s">
        <v>408</v>
      </c>
      <c r="N1438" s="2" t="str">
        <f>Tbl_BalanceHistory[[#This Row],[ProgramCode]]&amp;": "&amp;Tbl_BalanceHistory[[#This Row],[Program Name]]</f>
        <v>108: Higher Education Student Financial Assistance</v>
      </c>
      <c r="O1438" s="3" t="s">
        <v>886</v>
      </c>
      <c r="P1438" s="1" t="str">
        <f>IF(Tbl_BalanceHistory[[#This Row],[FundCode]]="0100","GF",IF(Tbl_BalanceHistory[[#This Row],[FundCode]]="01000","GF","Hi Ed / OCR"))</f>
        <v>GF</v>
      </c>
      <c r="Q1438" s="5">
        <v>6414030</v>
      </c>
      <c r="R1438" s="5">
        <v>6414030</v>
      </c>
      <c r="S1438" s="5">
        <v>0</v>
      </c>
      <c r="T1438" s="5">
        <v>0</v>
      </c>
      <c r="U1438" s="3" t="s">
        <v>1733</v>
      </c>
      <c r="V1438" s="5">
        <v>0</v>
      </c>
      <c r="W1438" s="5"/>
      <c r="X1438" s="5">
        <v>0</v>
      </c>
      <c r="Y1438" s="5">
        <v>0</v>
      </c>
      <c r="Z1438" s="5">
        <f>Tbl_BalanceHistory[[#This Row],[Discretionary Recommended - Pre 2022]]+Tbl_BalanceHistory[[#This Row],[Discretionary Balance Recommended: Policy]]+Tbl_BalanceHistory[[#This Row],[Discretionary Balance Recommended: Commitments]]</f>
        <v>0</v>
      </c>
      <c r="AA1438" s="5">
        <f>Tbl_BalanceHistory[[#This Row],[Discretionary Balance]]-Tbl_BalanceHistory[[#This Row],[Discretionary Reappropriation]]</f>
        <v>0</v>
      </c>
      <c r="AB1438" s="2"/>
      <c r="AC1438" s="2"/>
      <c r="AD1438" s="2"/>
      <c r="AE1438" s="2"/>
    </row>
    <row r="1439" spans="1:31" ht="45" x14ac:dyDescent="0.25">
      <c r="A1439" s="2" t="s">
        <v>10</v>
      </c>
      <c r="B1439" s="3">
        <v>7</v>
      </c>
      <c r="C1439" s="3">
        <v>242</v>
      </c>
      <c r="D1439" s="3" t="s">
        <v>413</v>
      </c>
      <c r="E1439" s="3" t="str">
        <f>_xlfn.XLOOKUP(Tbl_BalanceHistory[[#This Row],[RespAgy]],Tbl_Agencies[Agy Code],Tbl_Agencies[Agy Sort])</f>
        <v>087000</v>
      </c>
      <c r="F1439" s="2" t="str">
        <f>Tbl_BalanceHistory[[#This Row],[RespAgy]]&amp;": "&amp;Tbl_BalanceHistory[[#This Row],[RespAgency]]</f>
        <v>242: Christopher Newport University</v>
      </c>
      <c r="G1439" s="3">
        <v>242</v>
      </c>
      <c r="H1439" s="3" t="s">
        <v>413</v>
      </c>
      <c r="I1439" s="3" t="str">
        <f>_xlfn.XLOOKUP(Tbl_BalanceHistory[[#This Row],[AgyCode]],Tbl_Agencies[Agy Code],Tbl_Agencies[Agy Sort])</f>
        <v>087000</v>
      </c>
      <c r="J1439" s="2" t="str">
        <f>Tbl_BalanceHistory[[#This Row],[AgyCode]]&amp;": "&amp;Tbl_BalanceHistory[[#This Row],[Agency Name]]</f>
        <v>242: Christopher Newport University</v>
      </c>
      <c r="K1439" s="1">
        <v>2023</v>
      </c>
      <c r="L1439" s="3">
        <v>108</v>
      </c>
      <c r="M1439" s="3" t="s">
        <v>408</v>
      </c>
      <c r="N1439" s="2" t="str">
        <f>Tbl_BalanceHistory[[#This Row],[ProgramCode]]&amp;": "&amp;Tbl_BalanceHistory[[#This Row],[Program Name]]</f>
        <v>108: Higher Education Student Financial Assistance</v>
      </c>
      <c r="O1439" s="3" t="s">
        <v>886</v>
      </c>
      <c r="P1439" s="1" t="str">
        <f>IF(Tbl_BalanceHistory[[#This Row],[FundCode]]="0100","GF",IF(Tbl_BalanceHistory[[#This Row],[FundCode]]="01000","GF","Hi Ed / OCR"))</f>
        <v>GF</v>
      </c>
      <c r="Q1439" s="5">
        <v>6754119</v>
      </c>
      <c r="R1439" s="5">
        <v>6754119</v>
      </c>
      <c r="S1439" s="5">
        <v>0</v>
      </c>
      <c r="T1439" s="5">
        <v>0</v>
      </c>
      <c r="U1439" s="3" t="s">
        <v>1733</v>
      </c>
      <c r="V1439" s="5">
        <v>0</v>
      </c>
      <c r="W1439" s="5">
        <v>0</v>
      </c>
      <c r="X1439" s="5">
        <v>0</v>
      </c>
      <c r="Y1439" s="5">
        <v>0</v>
      </c>
      <c r="Z1439" s="5">
        <v>0</v>
      </c>
      <c r="AA1439" s="5">
        <v>0</v>
      </c>
      <c r="AB1439" s="2"/>
      <c r="AC1439" s="2"/>
      <c r="AD1439" s="2"/>
      <c r="AE1439" s="2"/>
    </row>
    <row r="1440" spans="1:31" ht="45" x14ac:dyDescent="0.25">
      <c r="A1440" s="2" t="s">
        <v>10</v>
      </c>
      <c r="B1440" s="3">
        <v>7</v>
      </c>
      <c r="C1440" s="3">
        <v>242</v>
      </c>
      <c r="D1440" s="3" t="s">
        <v>413</v>
      </c>
      <c r="E1440" s="3" t="str">
        <f>_xlfn.XLOOKUP(Tbl_BalanceHistory[[#This Row],[RespAgy]],Tbl_Agencies[Agy Code],Tbl_Agencies[Agy Sort])</f>
        <v>087000</v>
      </c>
      <c r="F1440" s="2" t="str">
        <f>Tbl_BalanceHistory[[#This Row],[RespAgy]]&amp;": "&amp;Tbl_BalanceHistory[[#This Row],[RespAgency]]</f>
        <v>242: Christopher Newport University</v>
      </c>
      <c r="G1440" s="3">
        <v>242</v>
      </c>
      <c r="H1440" s="3" t="s">
        <v>413</v>
      </c>
      <c r="I1440" s="3" t="str">
        <f>_xlfn.XLOOKUP(Tbl_BalanceHistory[[#This Row],[AgyCode]],Tbl_Agencies[Agy Code],Tbl_Agencies[Agy Sort])</f>
        <v>087000</v>
      </c>
      <c r="J1440" s="2" t="str">
        <f>Tbl_BalanceHistory[[#This Row],[AgyCode]]&amp;": "&amp;Tbl_BalanceHistory[[#This Row],[Agency Name]]</f>
        <v>242: Christopher Newport University</v>
      </c>
      <c r="K1440" s="1">
        <v>2024</v>
      </c>
      <c r="L1440" s="3">
        <v>108</v>
      </c>
      <c r="M1440" s="3" t="s">
        <v>408</v>
      </c>
      <c r="N1440" s="2" t="str">
        <f>Tbl_BalanceHistory[[#This Row],[ProgramCode]]&amp;": "&amp;Tbl_BalanceHistory[[#This Row],[Program Name]]</f>
        <v>108: Higher Education Student Financial Assistance</v>
      </c>
      <c r="O1440" s="3" t="s">
        <v>886</v>
      </c>
      <c r="P1440" s="1" t="str">
        <f>IF(Tbl_BalanceHistory[[#This Row],[FundCode]]="0100","GF",IF(Tbl_BalanceHistory[[#This Row],[FundCode]]="01000","GF","Hi Ed / OCR"))</f>
        <v>GF</v>
      </c>
      <c r="Q1440" s="5">
        <v>8349060</v>
      </c>
      <c r="R1440" s="5">
        <v>8346805.8799999999</v>
      </c>
      <c r="S1440" s="5">
        <v>2254.12</v>
      </c>
      <c r="T1440" s="5">
        <v>2254.12</v>
      </c>
      <c r="U1440" s="3" t="s">
        <v>1733</v>
      </c>
      <c r="V1440" s="5">
        <v>0</v>
      </c>
      <c r="W1440" s="5">
        <v>0</v>
      </c>
      <c r="X1440" s="5">
        <v>0</v>
      </c>
      <c r="Y1440" s="5">
        <v>0</v>
      </c>
      <c r="Z1440" s="5">
        <v>0</v>
      </c>
      <c r="AA1440" s="5">
        <v>0</v>
      </c>
      <c r="AB1440" s="2"/>
      <c r="AC1440" s="2"/>
      <c r="AD1440" s="2"/>
      <c r="AE1440" s="2"/>
    </row>
    <row r="1441" spans="1:31" ht="60" x14ac:dyDescent="0.25">
      <c r="A1441" s="2" t="s">
        <v>10</v>
      </c>
      <c r="B1441" s="3">
        <v>7</v>
      </c>
      <c r="C1441" s="3">
        <v>242</v>
      </c>
      <c r="D1441" s="3" t="s">
        <v>413</v>
      </c>
      <c r="E1441" s="3" t="str">
        <f>_xlfn.XLOOKUP(Tbl_BalanceHistory[[#This Row],[RespAgy]],Tbl_Agencies[Agy Code],Tbl_Agencies[Agy Sort])</f>
        <v>087000</v>
      </c>
      <c r="F1441" s="2" t="str">
        <f>Tbl_BalanceHistory[[#This Row],[RespAgy]]&amp;": "&amp;Tbl_BalanceHistory[[#This Row],[RespAgency]]</f>
        <v>242: Christopher Newport University</v>
      </c>
      <c r="G1441" s="3">
        <v>242</v>
      </c>
      <c r="H1441" s="3" t="s">
        <v>413</v>
      </c>
      <c r="I1441" s="3" t="str">
        <f>_xlfn.XLOOKUP(Tbl_BalanceHistory[[#This Row],[AgyCode]],Tbl_Agencies[Agy Code],Tbl_Agencies[Agy Sort])</f>
        <v>087000</v>
      </c>
      <c r="J1441" s="2" t="str">
        <f>Tbl_BalanceHistory[[#This Row],[AgyCode]]&amp;": "&amp;Tbl_BalanceHistory[[#This Row],[Agency Name]]</f>
        <v>242: Christopher Newport University</v>
      </c>
      <c r="K1441" s="1">
        <v>2023</v>
      </c>
      <c r="L1441" s="3">
        <v>110</v>
      </c>
      <c r="M1441" s="3" t="s">
        <v>409</v>
      </c>
      <c r="N1441" s="2" t="str">
        <f>Tbl_BalanceHistory[[#This Row],[ProgramCode]]&amp;": "&amp;Tbl_BalanceHistory[[#This Row],[Program Name]]</f>
        <v>110: Financial Assistance For Educational and General Services</v>
      </c>
      <c r="O1441" s="3" t="s">
        <v>886</v>
      </c>
      <c r="P1441" s="1" t="str">
        <f>IF(Tbl_BalanceHistory[[#This Row],[FundCode]]="0100","GF",IF(Tbl_BalanceHistory[[#This Row],[FundCode]]="01000","GF","Hi Ed / OCR"))</f>
        <v>GF</v>
      </c>
      <c r="Q1441" s="5">
        <v>102500</v>
      </c>
      <c r="R1441" s="5">
        <v>34696.92</v>
      </c>
      <c r="S1441" s="5">
        <v>67803.08</v>
      </c>
      <c r="T1441" s="5">
        <v>67803.08</v>
      </c>
      <c r="U1441" s="3" t="s">
        <v>1733</v>
      </c>
      <c r="V1441" s="5">
        <v>0</v>
      </c>
      <c r="W1441" s="5">
        <v>0</v>
      </c>
      <c r="X1441" s="5">
        <v>0</v>
      </c>
      <c r="Y1441" s="5">
        <v>0</v>
      </c>
      <c r="Z1441" s="5">
        <v>0</v>
      </c>
      <c r="AA1441" s="5">
        <v>0</v>
      </c>
      <c r="AB1441" s="2"/>
      <c r="AC1441" s="2"/>
      <c r="AD1441" s="2"/>
      <c r="AE1441" s="2"/>
    </row>
    <row r="1442" spans="1:31" ht="60" x14ac:dyDescent="0.25">
      <c r="A1442" s="2" t="s">
        <v>10</v>
      </c>
      <c r="B1442" s="3">
        <v>7</v>
      </c>
      <c r="C1442" s="3">
        <v>242</v>
      </c>
      <c r="D1442" s="3" t="s">
        <v>413</v>
      </c>
      <c r="E1442" s="3" t="str">
        <f>_xlfn.XLOOKUP(Tbl_BalanceHistory[[#This Row],[RespAgy]],Tbl_Agencies[Agy Code],Tbl_Agencies[Agy Sort])</f>
        <v>087000</v>
      </c>
      <c r="F1442" s="2" t="str">
        <f>Tbl_BalanceHistory[[#This Row],[RespAgy]]&amp;": "&amp;Tbl_BalanceHistory[[#This Row],[RespAgency]]</f>
        <v>242: Christopher Newport University</v>
      </c>
      <c r="G1442" s="3">
        <v>242</v>
      </c>
      <c r="H1442" s="3" t="s">
        <v>413</v>
      </c>
      <c r="I1442" s="3" t="str">
        <f>_xlfn.XLOOKUP(Tbl_BalanceHistory[[#This Row],[AgyCode]],Tbl_Agencies[Agy Code],Tbl_Agencies[Agy Sort])</f>
        <v>087000</v>
      </c>
      <c r="J1442" s="2" t="str">
        <f>Tbl_BalanceHistory[[#This Row],[AgyCode]]&amp;": "&amp;Tbl_BalanceHistory[[#This Row],[Agency Name]]</f>
        <v>242: Christopher Newport University</v>
      </c>
      <c r="K1442" s="1">
        <v>2024</v>
      </c>
      <c r="L1442" s="3">
        <v>110</v>
      </c>
      <c r="M1442" s="3" t="s">
        <v>409</v>
      </c>
      <c r="N1442" s="2" t="str">
        <f>Tbl_BalanceHistory[[#This Row],[ProgramCode]]&amp;": "&amp;Tbl_BalanceHistory[[#This Row],[Program Name]]</f>
        <v>110: Financial Assistance For Educational and General Services</v>
      </c>
      <c r="O1442" s="3" t="s">
        <v>886</v>
      </c>
      <c r="P1442" s="1" t="str">
        <f>IF(Tbl_BalanceHistory[[#This Row],[FundCode]]="0100","GF",IF(Tbl_BalanceHistory[[#This Row],[FundCode]]="01000","GF","Hi Ed / OCR"))</f>
        <v>GF</v>
      </c>
      <c r="Q1442" s="5">
        <v>169470.07999999999</v>
      </c>
      <c r="R1442" s="5">
        <v>80752.570000000007</v>
      </c>
      <c r="S1442" s="5">
        <v>88717.51</v>
      </c>
      <c r="T1442" s="5">
        <v>88717.51</v>
      </c>
      <c r="U1442" s="3" t="s">
        <v>1733</v>
      </c>
      <c r="V1442" s="5">
        <v>0</v>
      </c>
      <c r="W1442" s="5">
        <v>0</v>
      </c>
      <c r="X1442" s="5">
        <v>0</v>
      </c>
      <c r="Y1442" s="5">
        <v>0</v>
      </c>
      <c r="Z1442" s="5">
        <v>0</v>
      </c>
      <c r="AA1442" s="5">
        <v>0</v>
      </c>
      <c r="AB1442" s="2"/>
      <c r="AC1442" s="2"/>
      <c r="AD1442" s="2"/>
      <c r="AE1442" s="2"/>
    </row>
    <row r="1443" spans="1:31" ht="45" x14ac:dyDescent="0.25">
      <c r="A1443" s="2" t="s">
        <v>10</v>
      </c>
      <c r="B1443" s="3">
        <v>7</v>
      </c>
      <c r="C1443" s="3">
        <v>204</v>
      </c>
      <c r="D1443" s="3" t="s">
        <v>418</v>
      </c>
      <c r="E1443" s="3" t="str">
        <f>_xlfn.XLOOKUP(Tbl_BalanceHistory[[#This Row],[RespAgy]],Tbl_Agencies[Agy Code],Tbl_Agencies[Agy Sort])</f>
        <v>088000</v>
      </c>
      <c r="F1443" s="2" t="str">
        <f>Tbl_BalanceHistory[[#This Row],[RespAgy]]&amp;": "&amp;Tbl_BalanceHistory[[#This Row],[RespAgency]]</f>
        <v>204: The College of William and Mary in Virginia</v>
      </c>
      <c r="G1443" s="3">
        <v>204</v>
      </c>
      <c r="H1443" s="3" t="s">
        <v>418</v>
      </c>
      <c r="I1443" s="3" t="str">
        <f>_xlfn.XLOOKUP(Tbl_BalanceHistory[[#This Row],[AgyCode]],Tbl_Agencies[Agy Code],Tbl_Agencies[Agy Sort])</f>
        <v>088000</v>
      </c>
      <c r="J1443" s="2" t="str">
        <f>Tbl_BalanceHistory[[#This Row],[AgyCode]]&amp;": "&amp;Tbl_BalanceHistory[[#This Row],[Agency Name]]</f>
        <v>204: The College of William and Mary in Virginia</v>
      </c>
      <c r="K1443" s="1">
        <v>2014</v>
      </c>
      <c r="L1443" s="3">
        <v>100</v>
      </c>
      <c r="M1443" s="3" t="s">
        <v>416</v>
      </c>
      <c r="N1443" s="2" t="str">
        <f>Tbl_BalanceHistory[[#This Row],[ProgramCode]]&amp;": "&amp;Tbl_BalanceHistory[[#This Row],[Program Name]]</f>
        <v>100: Educational and General Programs</v>
      </c>
      <c r="O1443" s="3" t="s">
        <v>1730</v>
      </c>
      <c r="P1443" s="1" t="str">
        <f>IF(Tbl_BalanceHistory[[#This Row],[FundCode]]="0100","GF",IF(Tbl_BalanceHistory[[#This Row],[FundCode]]="01000","GF","Hi Ed / OCR"))</f>
        <v>GF</v>
      </c>
      <c r="Q1443" s="5">
        <v>0</v>
      </c>
      <c r="R1443" s="5">
        <v>0</v>
      </c>
      <c r="S1443" s="5">
        <v>0</v>
      </c>
      <c r="T1443" s="5">
        <v>0</v>
      </c>
      <c r="U1443" s="3"/>
      <c r="V1443" s="5">
        <v>0</v>
      </c>
      <c r="W1443" s="5">
        <v>0</v>
      </c>
      <c r="X1443" s="5"/>
      <c r="Y1443" s="5"/>
      <c r="Z1443" s="5">
        <f>Tbl_BalanceHistory[[#This Row],[Discretionary Recommended - Pre 2022]]+Tbl_BalanceHistory[[#This Row],[Discretionary Balance Recommended: Policy]]+Tbl_BalanceHistory[[#This Row],[Discretionary Balance Recommended: Commitments]]</f>
        <v>0</v>
      </c>
      <c r="AA1443" s="5">
        <f>Tbl_BalanceHistory[[#This Row],[Discretionary Balance]]-Tbl_BalanceHistory[[#This Row],[Discretionary Reappropriation]]</f>
        <v>0</v>
      </c>
      <c r="AB1443" s="2"/>
      <c r="AC1443" s="2"/>
      <c r="AD1443" s="2"/>
      <c r="AE1443" s="2"/>
    </row>
    <row r="1444" spans="1:31" ht="45" x14ac:dyDescent="0.25">
      <c r="A1444" s="2" t="s">
        <v>10</v>
      </c>
      <c r="B1444" s="3">
        <v>7</v>
      </c>
      <c r="C1444" s="3">
        <v>204</v>
      </c>
      <c r="D1444" s="3" t="s">
        <v>418</v>
      </c>
      <c r="E1444" s="3" t="str">
        <f>_xlfn.XLOOKUP(Tbl_BalanceHistory[[#This Row],[RespAgy]],Tbl_Agencies[Agy Code],Tbl_Agencies[Agy Sort])</f>
        <v>088000</v>
      </c>
      <c r="F1444" s="2" t="str">
        <f>Tbl_BalanceHistory[[#This Row],[RespAgy]]&amp;": "&amp;Tbl_BalanceHistory[[#This Row],[RespAgency]]</f>
        <v>204: The College of William and Mary in Virginia</v>
      </c>
      <c r="G1444" s="3">
        <v>204</v>
      </c>
      <c r="H1444" s="3" t="s">
        <v>418</v>
      </c>
      <c r="I1444" s="3" t="str">
        <f>_xlfn.XLOOKUP(Tbl_BalanceHistory[[#This Row],[AgyCode]],Tbl_Agencies[Agy Code],Tbl_Agencies[Agy Sort])</f>
        <v>088000</v>
      </c>
      <c r="J1444" s="2" t="str">
        <f>Tbl_BalanceHistory[[#This Row],[AgyCode]]&amp;": "&amp;Tbl_BalanceHistory[[#This Row],[Agency Name]]</f>
        <v>204: The College of William and Mary in Virginia</v>
      </c>
      <c r="K1444" s="1">
        <v>2015</v>
      </c>
      <c r="L1444" s="3">
        <v>100</v>
      </c>
      <c r="M1444" s="3" t="s">
        <v>416</v>
      </c>
      <c r="N1444" s="2" t="str">
        <f>Tbl_BalanceHistory[[#This Row],[ProgramCode]]&amp;": "&amp;Tbl_BalanceHistory[[#This Row],[Program Name]]</f>
        <v>100: Educational and General Programs</v>
      </c>
      <c r="O1444" s="3" t="s">
        <v>1730</v>
      </c>
      <c r="P1444" s="1" t="str">
        <f>IF(Tbl_BalanceHistory[[#This Row],[FundCode]]="0100","GF",IF(Tbl_BalanceHistory[[#This Row],[FundCode]]="01000","GF","Hi Ed / OCR"))</f>
        <v>GF</v>
      </c>
      <c r="Q1444" s="5">
        <v>0</v>
      </c>
      <c r="R1444" s="5">
        <v>0</v>
      </c>
      <c r="S1444" s="5">
        <v>0</v>
      </c>
      <c r="T1444" s="5">
        <v>0</v>
      </c>
      <c r="U1444" s="3"/>
      <c r="V1444" s="5">
        <v>0</v>
      </c>
      <c r="W1444" s="5">
        <v>0</v>
      </c>
      <c r="X1444" s="5"/>
      <c r="Y1444" s="5"/>
      <c r="Z1444" s="5">
        <f>Tbl_BalanceHistory[[#This Row],[Discretionary Recommended - Pre 2022]]+Tbl_BalanceHistory[[#This Row],[Discretionary Balance Recommended: Policy]]+Tbl_BalanceHistory[[#This Row],[Discretionary Balance Recommended: Commitments]]</f>
        <v>0</v>
      </c>
      <c r="AA1444" s="5">
        <f>Tbl_BalanceHistory[[#This Row],[Discretionary Balance]]-Tbl_BalanceHistory[[#This Row],[Discretionary Reappropriation]]</f>
        <v>0</v>
      </c>
      <c r="AB1444" s="2"/>
      <c r="AC1444" s="2"/>
      <c r="AD1444" s="2"/>
      <c r="AE1444" s="2"/>
    </row>
    <row r="1445" spans="1:31" ht="45" x14ac:dyDescent="0.25">
      <c r="A1445" s="2" t="s">
        <v>10</v>
      </c>
      <c r="B1445" s="3">
        <v>7</v>
      </c>
      <c r="C1445" s="3">
        <v>204</v>
      </c>
      <c r="D1445" s="3" t="s">
        <v>418</v>
      </c>
      <c r="E1445" s="3" t="str">
        <f>_xlfn.XLOOKUP(Tbl_BalanceHistory[[#This Row],[RespAgy]],Tbl_Agencies[Agy Code],Tbl_Agencies[Agy Sort])</f>
        <v>088000</v>
      </c>
      <c r="F1445" s="2" t="str">
        <f>Tbl_BalanceHistory[[#This Row],[RespAgy]]&amp;": "&amp;Tbl_BalanceHistory[[#This Row],[RespAgency]]</f>
        <v>204: The College of William and Mary in Virginia</v>
      </c>
      <c r="G1445" s="3">
        <v>204</v>
      </c>
      <c r="H1445" s="3" t="s">
        <v>418</v>
      </c>
      <c r="I1445" s="3" t="str">
        <f>_xlfn.XLOOKUP(Tbl_BalanceHistory[[#This Row],[AgyCode]],Tbl_Agencies[Agy Code],Tbl_Agencies[Agy Sort])</f>
        <v>088000</v>
      </c>
      <c r="J1445" s="2" t="str">
        <f>Tbl_BalanceHistory[[#This Row],[AgyCode]]&amp;": "&amp;Tbl_BalanceHistory[[#This Row],[Agency Name]]</f>
        <v>204: The College of William and Mary in Virginia</v>
      </c>
      <c r="K1445" s="1">
        <v>2016</v>
      </c>
      <c r="L1445" s="3">
        <v>100</v>
      </c>
      <c r="M1445" s="3" t="s">
        <v>416</v>
      </c>
      <c r="N1445" s="2" t="str">
        <f>Tbl_BalanceHistory[[#This Row],[ProgramCode]]&amp;": "&amp;Tbl_BalanceHistory[[#This Row],[Program Name]]</f>
        <v>100: Educational and General Programs</v>
      </c>
      <c r="O1445" s="3" t="s">
        <v>1730</v>
      </c>
      <c r="P1445" s="1" t="str">
        <f>IF(Tbl_BalanceHistory[[#This Row],[FundCode]]="0100","GF",IF(Tbl_BalanceHistory[[#This Row],[FundCode]]="01000","GF","Hi Ed / OCR"))</f>
        <v>GF</v>
      </c>
      <c r="Q1445" s="5">
        <v>0</v>
      </c>
      <c r="R1445" s="5">
        <v>0</v>
      </c>
      <c r="S1445" s="5">
        <v>0</v>
      </c>
      <c r="T1445" s="5">
        <v>0</v>
      </c>
      <c r="U1445" s="3"/>
      <c r="V1445" s="5">
        <v>0</v>
      </c>
      <c r="W1445" s="5">
        <v>0</v>
      </c>
      <c r="X1445" s="5"/>
      <c r="Y1445" s="5"/>
      <c r="Z1445" s="5">
        <f>Tbl_BalanceHistory[[#This Row],[Discretionary Recommended - Pre 2022]]+Tbl_BalanceHistory[[#This Row],[Discretionary Balance Recommended: Policy]]+Tbl_BalanceHistory[[#This Row],[Discretionary Balance Recommended: Commitments]]</f>
        <v>0</v>
      </c>
      <c r="AA1445" s="5">
        <f>Tbl_BalanceHistory[[#This Row],[Discretionary Balance]]-Tbl_BalanceHistory[[#This Row],[Discretionary Reappropriation]]</f>
        <v>0</v>
      </c>
      <c r="AB1445" s="2"/>
      <c r="AC1445" s="2"/>
      <c r="AD1445" s="2"/>
      <c r="AE1445" s="2"/>
    </row>
    <row r="1446" spans="1:31" ht="45" x14ac:dyDescent="0.25">
      <c r="A1446" s="2" t="s">
        <v>10</v>
      </c>
      <c r="B1446" s="3">
        <v>7</v>
      </c>
      <c r="C1446" s="3">
        <v>204</v>
      </c>
      <c r="D1446" s="3" t="s">
        <v>418</v>
      </c>
      <c r="E1446" s="3" t="str">
        <f>_xlfn.XLOOKUP(Tbl_BalanceHistory[[#This Row],[RespAgy]],Tbl_Agencies[Agy Code],Tbl_Agencies[Agy Sort])</f>
        <v>088000</v>
      </c>
      <c r="F1446" s="2" t="str">
        <f>Tbl_BalanceHistory[[#This Row],[RespAgy]]&amp;": "&amp;Tbl_BalanceHistory[[#This Row],[RespAgency]]</f>
        <v>204: The College of William and Mary in Virginia</v>
      </c>
      <c r="G1446" s="3">
        <v>204</v>
      </c>
      <c r="H1446" s="3" t="s">
        <v>418</v>
      </c>
      <c r="I1446" s="3" t="str">
        <f>_xlfn.XLOOKUP(Tbl_BalanceHistory[[#This Row],[AgyCode]],Tbl_Agencies[Agy Code],Tbl_Agencies[Agy Sort])</f>
        <v>088000</v>
      </c>
      <c r="J1446" s="2" t="str">
        <f>Tbl_BalanceHistory[[#This Row],[AgyCode]]&amp;": "&amp;Tbl_BalanceHistory[[#This Row],[Agency Name]]</f>
        <v>204: The College of William and Mary in Virginia</v>
      </c>
      <c r="K1446" s="1">
        <v>2018</v>
      </c>
      <c r="L1446" s="3">
        <v>100</v>
      </c>
      <c r="M1446" s="3" t="s">
        <v>416</v>
      </c>
      <c r="N1446" s="2" t="str">
        <f>Tbl_BalanceHistory[[#This Row],[ProgramCode]]&amp;": "&amp;Tbl_BalanceHistory[[#This Row],[Program Name]]</f>
        <v>100: Educational and General Programs</v>
      </c>
      <c r="O1446" s="3" t="s">
        <v>886</v>
      </c>
      <c r="P1446" s="1" t="str">
        <f>IF(Tbl_BalanceHistory[[#This Row],[FundCode]]="0100","GF",IF(Tbl_BalanceHistory[[#This Row],[FundCode]]="01000","GF","Hi Ed / OCR"))</f>
        <v>GF</v>
      </c>
      <c r="Q1446" s="5">
        <v>0</v>
      </c>
      <c r="R1446" s="5">
        <v>0</v>
      </c>
      <c r="S1446" s="5">
        <v>0</v>
      </c>
      <c r="T1446" s="5">
        <v>0</v>
      </c>
      <c r="U1446" s="3" t="s">
        <v>1733</v>
      </c>
      <c r="V1446" s="5">
        <v>0</v>
      </c>
      <c r="W1446" s="5">
        <v>0</v>
      </c>
      <c r="X1446" s="5"/>
      <c r="Y1446" s="5"/>
      <c r="Z1446" s="5">
        <f>Tbl_BalanceHistory[[#This Row],[Discretionary Recommended - Pre 2022]]+Tbl_BalanceHistory[[#This Row],[Discretionary Balance Recommended: Policy]]+Tbl_BalanceHistory[[#This Row],[Discretionary Balance Recommended: Commitments]]</f>
        <v>0</v>
      </c>
      <c r="AA1446" s="5">
        <f>Tbl_BalanceHistory[[#This Row],[Discretionary Balance]]-Tbl_BalanceHistory[[#This Row],[Discretionary Reappropriation]]</f>
        <v>0</v>
      </c>
      <c r="AB1446" s="2"/>
      <c r="AC1446" s="2"/>
      <c r="AD1446" s="2"/>
      <c r="AE1446" s="2"/>
    </row>
    <row r="1447" spans="1:31" ht="45" x14ac:dyDescent="0.25">
      <c r="A1447" s="2" t="s">
        <v>10</v>
      </c>
      <c r="B1447" s="3">
        <v>7</v>
      </c>
      <c r="C1447" s="3">
        <v>204</v>
      </c>
      <c r="D1447" s="3" t="s">
        <v>418</v>
      </c>
      <c r="E1447" s="3" t="str">
        <f>_xlfn.XLOOKUP(Tbl_BalanceHistory[[#This Row],[RespAgy]],Tbl_Agencies[Agy Code],Tbl_Agencies[Agy Sort])</f>
        <v>088000</v>
      </c>
      <c r="F1447" s="2" t="str">
        <f>Tbl_BalanceHistory[[#This Row],[RespAgy]]&amp;": "&amp;Tbl_BalanceHistory[[#This Row],[RespAgency]]</f>
        <v>204: The College of William and Mary in Virginia</v>
      </c>
      <c r="G1447" s="3">
        <v>204</v>
      </c>
      <c r="H1447" s="3" t="s">
        <v>418</v>
      </c>
      <c r="I1447" s="3" t="str">
        <f>_xlfn.XLOOKUP(Tbl_BalanceHistory[[#This Row],[AgyCode]],Tbl_Agencies[Agy Code],Tbl_Agencies[Agy Sort])</f>
        <v>088000</v>
      </c>
      <c r="J1447" s="2" t="str">
        <f>Tbl_BalanceHistory[[#This Row],[AgyCode]]&amp;": "&amp;Tbl_BalanceHistory[[#This Row],[Agency Name]]</f>
        <v>204: The College of William and Mary in Virginia</v>
      </c>
      <c r="K1447" s="1">
        <v>2019</v>
      </c>
      <c r="L1447" s="3">
        <v>100</v>
      </c>
      <c r="M1447" s="3" t="s">
        <v>416</v>
      </c>
      <c r="N1447" s="2" t="str">
        <f>Tbl_BalanceHistory[[#This Row],[ProgramCode]]&amp;": "&amp;Tbl_BalanceHistory[[#This Row],[Program Name]]</f>
        <v>100: Educational and General Programs</v>
      </c>
      <c r="O1447" s="3" t="s">
        <v>886</v>
      </c>
      <c r="P1447" s="1" t="str">
        <f>IF(Tbl_BalanceHistory[[#This Row],[FundCode]]="0100","GF",IF(Tbl_BalanceHistory[[#This Row],[FundCode]]="01000","GF","Hi Ed / OCR"))</f>
        <v>GF</v>
      </c>
      <c r="Q1447" s="5">
        <v>0</v>
      </c>
      <c r="R1447" s="5">
        <v>0</v>
      </c>
      <c r="S1447" s="5">
        <v>0</v>
      </c>
      <c r="T1447" s="5">
        <v>0</v>
      </c>
      <c r="U1447" s="3" t="s">
        <v>1733</v>
      </c>
      <c r="V1447" s="5">
        <v>0</v>
      </c>
      <c r="W1447" s="5">
        <v>0</v>
      </c>
      <c r="X1447" s="5"/>
      <c r="Y1447" s="5"/>
      <c r="Z1447" s="5">
        <f>Tbl_BalanceHistory[[#This Row],[Discretionary Recommended - Pre 2022]]+Tbl_BalanceHistory[[#This Row],[Discretionary Balance Recommended: Policy]]+Tbl_BalanceHistory[[#This Row],[Discretionary Balance Recommended: Commitments]]</f>
        <v>0</v>
      </c>
      <c r="AA1447" s="5">
        <f>Tbl_BalanceHistory[[#This Row],[Discretionary Balance]]-Tbl_BalanceHistory[[#This Row],[Discretionary Reappropriation]]</f>
        <v>0</v>
      </c>
      <c r="AB1447" s="2"/>
      <c r="AC1447" s="2"/>
      <c r="AD1447" s="2"/>
      <c r="AE1447" s="2"/>
    </row>
    <row r="1448" spans="1:31" ht="45" x14ac:dyDescent="0.25">
      <c r="A1448" s="2" t="s">
        <v>10</v>
      </c>
      <c r="B1448" s="3">
        <v>7</v>
      </c>
      <c r="C1448" s="3">
        <v>204</v>
      </c>
      <c r="D1448" s="3" t="s">
        <v>418</v>
      </c>
      <c r="E1448" s="3" t="str">
        <f>_xlfn.XLOOKUP(Tbl_BalanceHistory[[#This Row],[RespAgy]],Tbl_Agencies[Agy Code],Tbl_Agencies[Agy Sort])</f>
        <v>088000</v>
      </c>
      <c r="F1448" s="2" t="str">
        <f>Tbl_BalanceHistory[[#This Row],[RespAgy]]&amp;": "&amp;Tbl_BalanceHistory[[#This Row],[RespAgency]]</f>
        <v>204: The College of William and Mary in Virginia</v>
      </c>
      <c r="G1448" s="3">
        <v>204</v>
      </c>
      <c r="H1448" s="3" t="s">
        <v>418</v>
      </c>
      <c r="I1448" s="3" t="str">
        <f>_xlfn.XLOOKUP(Tbl_BalanceHistory[[#This Row],[AgyCode]],Tbl_Agencies[Agy Code],Tbl_Agencies[Agy Sort])</f>
        <v>088000</v>
      </c>
      <c r="J1448" s="2" t="str">
        <f>Tbl_BalanceHistory[[#This Row],[AgyCode]]&amp;": "&amp;Tbl_BalanceHistory[[#This Row],[Agency Name]]</f>
        <v>204: The College of William and Mary in Virginia</v>
      </c>
      <c r="K1448" s="1">
        <v>2014</v>
      </c>
      <c r="L1448" s="3">
        <v>108</v>
      </c>
      <c r="M1448" s="3" t="s">
        <v>408</v>
      </c>
      <c r="N1448" s="2" t="str">
        <f>Tbl_BalanceHistory[[#This Row],[ProgramCode]]&amp;": "&amp;Tbl_BalanceHistory[[#This Row],[Program Name]]</f>
        <v>108: Higher Education Student Financial Assistance</v>
      </c>
      <c r="O1448" s="3" t="s">
        <v>1730</v>
      </c>
      <c r="P1448" s="1" t="str">
        <f>IF(Tbl_BalanceHistory[[#This Row],[FundCode]]="0100","GF",IF(Tbl_BalanceHistory[[#This Row],[FundCode]]="01000","GF","Hi Ed / OCR"))</f>
        <v>GF</v>
      </c>
      <c r="Q1448" s="5">
        <v>4019711</v>
      </c>
      <c r="R1448" s="5">
        <v>4019711</v>
      </c>
      <c r="S1448" s="5">
        <v>0</v>
      </c>
      <c r="T1448" s="5">
        <v>0</v>
      </c>
      <c r="U1448" s="3"/>
      <c r="V1448" s="5">
        <v>0</v>
      </c>
      <c r="W1448" s="5">
        <v>0</v>
      </c>
      <c r="X1448" s="5"/>
      <c r="Y1448" s="5"/>
      <c r="Z1448" s="5">
        <f>Tbl_BalanceHistory[[#This Row],[Discretionary Recommended - Pre 2022]]+Tbl_BalanceHistory[[#This Row],[Discretionary Balance Recommended: Policy]]+Tbl_BalanceHistory[[#This Row],[Discretionary Balance Recommended: Commitments]]</f>
        <v>0</v>
      </c>
      <c r="AA1448" s="5">
        <f>Tbl_BalanceHistory[[#This Row],[Discretionary Balance]]-Tbl_BalanceHistory[[#This Row],[Discretionary Reappropriation]]</f>
        <v>0</v>
      </c>
      <c r="AB1448" s="2"/>
      <c r="AC1448" s="2"/>
      <c r="AD1448" s="2"/>
      <c r="AE1448" s="2"/>
    </row>
    <row r="1449" spans="1:31" ht="45" x14ac:dyDescent="0.25">
      <c r="A1449" s="2" t="s">
        <v>10</v>
      </c>
      <c r="B1449" s="3">
        <v>7</v>
      </c>
      <c r="C1449" s="3">
        <v>204</v>
      </c>
      <c r="D1449" s="3" t="s">
        <v>418</v>
      </c>
      <c r="E1449" s="3" t="str">
        <f>_xlfn.XLOOKUP(Tbl_BalanceHistory[[#This Row],[RespAgy]],Tbl_Agencies[Agy Code],Tbl_Agencies[Agy Sort])</f>
        <v>088000</v>
      </c>
      <c r="F1449" s="2" t="str">
        <f>Tbl_BalanceHistory[[#This Row],[RespAgy]]&amp;": "&amp;Tbl_BalanceHistory[[#This Row],[RespAgency]]</f>
        <v>204: The College of William and Mary in Virginia</v>
      </c>
      <c r="G1449" s="3">
        <v>204</v>
      </c>
      <c r="H1449" s="3" t="s">
        <v>418</v>
      </c>
      <c r="I1449" s="3" t="str">
        <f>_xlfn.XLOOKUP(Tbl_BalanceHistory[[#This Row],[AgyCode]],Tbl_Agencies[Agy Code],Tbl_Agencies[Agy Sort])</f>
        <v>088000</v>
      </c>
      <c r="J1449" s="2" t="str">
        <f>Tbl_BalanceHistory[[#This Row],[AgyCode]]&amp;": "&amp;Tbl_BalanceHistory[[#This Row],[Agency Name]]</f>
        <v>204: The College of William and Mary in Virginia</v>
      </c>
      <c r="K1449" s="1">
        <v>2015</v>
      </c>
      <c r="L1449" s="3">
        <v>108</v>
      </c>
      <c r="M1449" s="3" t="s">
        <v>408</v>
      </c>
      <c r="N1449" s="2" t="str">
        <f>Tbl_BalanceHistory[[#This Row],[ProgramCode]]&amp;": "&amp;Tbl_BalanceHistory[[#This Row],[Program Name]]</f>
        <v>108: Higher Education Student Financial Assistance</v>
      </c>
      <c r="O1449" s="3" t="s">
        <v>1730</v>
      </c>
      <c r="P1449" s="1" t="str">
        <f>IF(Tbl_BalanceHistory[[#This Row],[FundCode]]="0100","GF",IF(Tbl_BalanceHistory[[#This Row],[FundCode]]="01000","GF","Hi Ed / OCR"))</f>
        <v>GF</v>
      </c>
      <c r="Q1449" s="5">
        <v>4005811</v>
      </c>
      <c r="R1449" s="5">
        <v>4005811</v>
      </c>
      <c r="S1449" s="5">
        <v>0</v>
      </c>
      <c r="T1449" s="5">
        <v>0</v>
      </c>
      <c r="U1449" s="3"/>
      <c r="V1449" s="5">
        <v>0</v>
      </c>
      <c r="W1449" s="5">
        <v>0</v>
      </c>
      <c r="X1449" s="5"/>
      <c r="Y1449" s="5"/>
      <c r="Z1449" s="5">
        <f>Tbl_BalanceHistory[[#This Row],[Discretionary Recommended - Pre 2022]]+Tbl_BalanceHistory[[#This Row],[Discretionary Balance Recommended: Policy]]+Tbl_BalanceHistory[[#This Row],[Discretionary Balance Recommended: Commitments]]</f>
        <v>0</v>
      </c>
      <c r="AA1449" s="5">
        <f>Tbl_BalanceHistory[[#This Row],[Discretionary Balance]]-Tbl_BalanceHistory[[#This Row],[Discretionary Reappropriation]]</f>
        <v>0</v>
      </c>
      <c r="AB1449" s="2"/>
      <c r="AC1449" s="2"/>
      <c r="AD1449" s="2"/>
      <c r="AE1449" s="2"/>
    </row>
    <row r="1450" spans="1:31" ht="45" x14ac:dyDescent="0.25">
      <c r="A1450" s="2" t="s">
        <v>10</v>
      </c>
      <c r="B1450" s="3">
        <v>7</v>
      </c>
      <c r="C1450" s="3">
        <v>204</v>
      </c>
      <c r="D1450" s="3" t="s">
        <v>418</v>
      </c>
      <c r="E1450" s="3" t="str">
        <f>_xlfn.XLOOKUP(Tbl_BalanceHistory[[#This Row],[RespAgy]],Tbl_Agencies[Agy Code],Tbl_Agencies[Agy Sort])</f>
        <v>088000</v>
      </c>
      <c r="F1450" s="2" t="str">
        <f>Tbl_BalanceHistory[[#This Row],[RespAgy]]&amp;": "&amp;Tbl_BalanceHistory[[#This Row],[RespAgency]]</f>
        <v>204: The College of William and Mary in Virginia</v>
      </c>
      <c r="G1450" s="3">
        <v>204</v>
      </c>
      <c r="H1450" s="3" t="s">
        <v>418</v>
      </c>
      <c r="I1450" s="3" t="str">
        <f>_xlfn.XLOOKUP(Tbl_BalanceHistory[[#This Row],[AgyCode]],Tbl_Agencies[Agy Code],Tbl_Agencies[Agy Sort])</f>
        <v>088000</v>
      </c>
      <c r="J1450" s="2" t="str">
        <f>Tbl_BalanceHistory[[#This Row],[AgyCode]]&amp;": "&amp;Tbl_BalanceHistory[[#This Row],[Agency Name]]</f>
        <v>204: The College of William and Mary in Virginia</v>
      </c>
      <c r="K1450" s="1">
        <v>2016</v>
      </c>
      <c r="L1450" s="3">
        <v>108</v>
      </c>
      <c r="M1450" s="3" t="s">
        <v>408</v>
      </c>
      <c r="N1450" s="2" t="str">
        <f>Tbl_BalanceHistory[[#This Row],[ProgramCode]]&amp;": "&amp;Tbl_BalanceHistory[[#This Row],[Program Name]]</f>
        <v>108: Higher Education Student Financial Assistance</v>
      </c>
      <c r="O1450" s="3" t="s">
        <v>1730</v>
      </c>
      <c r="P1450" s="1" t="str">
        <f>IF(Tbl_BalanceHistory[[#This Row],[FundCode]]="0100","GF",IF(Tbl_BalanceHistory[[#This Row],[FundCode]]="01000","GF","Hi Ed / OCR"))</f>
        <v>GF</v>
      </c>
      <c r="Q1450" s="5">
        <v>4129711</v>
      </c>
      <c r="R1450" s="5">
        <v>4129711</v>
      </c>
      <c r="S1450" s="5">
        <v>0</v>
      </c>
      <c r="T1450" s="5">
        <v>0</v>
      </c>
      <c r="U1450" s="3"/>
      <c r="V1450" s="5">
        <v>0</v>
      </c>
      <c r="W1450" s="5">
        <v>0</v>
      </c>
      <c r="X1450" s="5"/>
      <c r="Y1450" s="5"/>
      <c r="Z1450" s="5">
        <f>Tbl_BalanceHistory[[#This Row],[Discretionary Recommended - Pre 2022]]+Tbl_BalanceHistory[[#This Row],[Discretionary Balance Recommended: Policy]]+Tbl_BalanceHistory[[#This Row],[Discretionary Balance Recommended: Commitments]]</f>
        <v>0</v>
      </c>
      <c r="AA1450" s="5">
        <f>Tbl_BalanceHistory[[#This Row],[Discretionary Balance]]-Tbl_BalanceHistory[[#This Row],[Discretionary Reappropriation]]</f>
        <v>0</v>
      </c>
      <c r="AB1450" s="2"/>
      <c r="AC1450" s="2"/>
      <c r="AD1450" s="2"/>
      <c r="AE1450" s="2"/>
    </row>
    <row r="1451" spans="1:31" ht="45" x14ac:dyDescent="0.25">
      <c r="A1451" s="2" t="s">
        <v>10</v>
      </c>
      <c r="B1451" s="3">
        <v>7</v>
      </c>
      <c r="C1451" s="3">
        <v>204</v>
      </c>
      <c r="D1451" s="3" t="s">
        <v>418</v>
      </c>
      <c r="E1451" s="3" t="str">
        <f>_xlfn.XLOOKUP(Tbl_BalanceHistory[[#This Row],[RespAgy]],Tbl_Agencies[Agy Code],Tbl_Agencies[Agy Sort])</f>
        <v>088000</v>
      </c>
      <c r="F1451" s="2" t="str">
        <f>Tbl_BalanceHistory[[#This Row],[RespAgy]]&amp;": "&amp;Tbl_BalanceHistory[[#This Row],[RespAgency]]</f>
        <v>204: The College of William and Mary in Virginia</v>
      </c>
      <c r="G1451" s="3">
        <v>204</v>
      </c>
      <c r="H1451" s="3" t="s">
        <v>418</v>
      </c>
      <c r="I1451" s="3" t="str">
        <f>_xlfn.XLOOKUP(Tbl_BalanceHistory[[#This Row],[AgyCode]],Tbl_Agencies[Agy Code],Tbl_Agencies[Agy Sort])</f>
        <v>088000</v>
      </c>
      <c r="J1451" s="2" t="str">
        <f>Tbl_BalanceHistory[[#This Row],[AgyCode]]&amp;": "&amp;Tbl_BalanceHistory[[#This Row],[Agency Name]]</f>
        <v>204: The College of William and Mary in Virginia</v>
      </c>
      <c r="K1451" s="1">
        <v>2017</v>
      </c>
      <c r="L1451" s="3">
        <v>108</v>
      </c>
      <c r="M1451" s="3" t="s">
        <v>408</v>
      </c>
      <c r="N1451" s="2" t="str">
        <f>Tbl_BalanceHistory[[#This Row],[ProgramCode]]&amp;": "&amp;Tbl_BalanceHistory[[#This Row],[Program Name]]</f>
        <v>108: Higher Education Student Financial Assistance</v>
      </c>
      <c r="O1451" s="3" t="s">
        <v>886</v>
      </c>
      <c r="P1451" s="1" t="str">
        <f>IF(Tbl_BalanceHistory[[#This Row],[FundCode]]="0100","GF",IF(Tbl_BalanceHistory[[#This Row],[FundCode]]="01000","GF","Hi Ed / OCR"))</f>
        <v>GF</v>
      </c>
      <c r="Q1451" s="5">
        <v>4377651</v>
      </c>
      <c r="R1451" s="5">
        <v>4377651</v>
      </c>
      <c r="S1451" s="5">
        <v>0</v>
      </c>
      <c r="T1451" s="5">
        <v>0</v>
      </c>
      <c r="U1451" s="3" t="s">
        <v>1732</v>
      </c>
      <c r="V1451" s="5">
        <v>0</v>
      </c>
      <c r="W1451" s="5">
        <v>0</v>
      </c>
      <c r="X1451" s="5"/>
      <c r="Y1451" s="5"/>
      <c r="Z1451" s="5">
        <f>Tbl_BalanceHistory[[#This Row],[Discretionary Recommended - Pre 2022]]+Tbl_BalanceHistory[[#This Row],[Discretionary Balance Recommended: Policy]]+Tbl_BalanceHistory[[#This Row],[Discretionary Balance Recommended: Commitments]]</f>
        <v>0</v>
      </c>
      <c r="AA1451" s="5">
        <f>Tbl_BalanceHistory[[#This Row],[Discretionary Balance]]-Tbl_BalanceHistory[[#This Row],[Discretionary Reappropriation]]</f>
        <v>0</v>
      </c>
      <c r="AB1451" s="2"/>
      <c r="AC1451" s="2"/>
      <c r="AD1451" s="2"/>
      <c r="AE1451" s="2"/>
    </row>
    <row r="1452" spans="1:31" ht="45" x14ac:dyDescent="0.25">
      <c r="A1452" s="2" t="s">
        <v>10</v>
      </c>
      <c r="B1452" s="3">
        <v>7</v>
      </c>
      <c r="C1452" s="3">
        <v>204</v>
      </c>
      <c r="D1452" s="3" t="s">
        <v>418</v>
      </c>
      <c r="E1452" s="3" t="str">
        <f>_xlfn.XLOOKUP(Tbl_BalanceHistory[[#This Row],[RespAgy]],Tbl_Agencies[Agy Code],Tbl_Agencies[Agy Sort])</f>
        <v>088000</v>
      </c>
      <c r="F1452" s="2" t="str">
        <f>Tbl_BalanceHistory[[#This Row],[RespAgy]]&amp;": "&amp;Tbl_BalanceHistory[[#This Row],[RespAgency]]</f>
        <v>204: The College of William and Mary in Virginia</v>
      </c>
      <c r="G1452" s="3">
        <v>204</v>
      </c>
      <c r="H1452" s="3" t="s">
        <v>418</v>
      </c>
      <c r="I1452" s="3" t="str">
        <f>_xlfn.XLOOKUP(Tbl_BalanceHistory[[#This Row],[AgyCode]],Tbl_Agencies[Agy Code],Tbl_Agencies[Agy Sort])</f>
        <v>088000</v>
      </c>
      <c r="J1452" s="2" t="str">
        <f>Tbl_BalanceHistory[[#This Row],[AgyCode]]&amp;": "&amp;Tbl_BalanceHistory[[#This Row],[Agency Name]]</f>
        <v>204: The College of William and Mary in Virginia</v>
      </c>
      <c r="K1452" s="1">
        <v>2018</v>
      </c>
      <c r="L1452" s="3">
        <v>108</v>
      </c>
      <c r="M1452" s="3" t="s">
        <v>408</v>
      </c>
      <c r="N1452" s="2" t="str">
        <f>Tbl_BalanceHistory[[#This Row],[ProgramCode]]&amp;": "&amp;Tbl_BalanceHistory[[#This Row],[Program Name]]</f>
        <v>108: Higher Education Student Financial Assistance</v>
      </c>
      <c r="O1452" s="3" t="s">
        <v>886</v>
      </c>
      <c r="P1452" s="1" t="str">
        <f>IF(Tbl_BalanceHistory[[#This Row],[FundCode]]="0100","GF",IF(Tbl_BalanceHistory[[#This Row],[FundCode]]="01000","GF","Hi Ed / OCR"))</f>
        <v>GF</v>
      </c>
      <c r="Q1452" s="5">
        <v>4447597</v>
      </c>
      <c r="R1452" s="5">
        <v>4447597</v>
      </c>
      <c r="S1452" s="5">
        <v>0</v>
      </c>
      <c r="T1452" s="5">
        <v>0</v>
      </c>
      <c r="U1452" s="3" t="s">
        <v>1733</v>
      </c>
      <c r="V1452" s="5">
        <v>0</v>
      </c>
      <c r="W1452" s="5">
        <v>0</v>
      </c>
      <c r="X1452" s="5"/>
      <c r="Y1452" s="5"/>
      <c r="Z1452" s="5">
        <f>Tbl_BalanceHistory[[#This Row],[Discretionary Recommended - Pre 2022]]+Tbl_BalanceHistory[[#This Row],[Discretionary Balance Recommended: Policy]]+Tbl_BalanceHistory[[#This Row],[Discretionary Balance Recommended: Commitments]]</f>
        <v>0</v>
      </c>
      <c r="AA1452" s="5">
        <f>Tbl_BalanceHistory[[#This Row],[Discretionary Balance]]-Tbl_BalanceHistory[[#This Row],[Discretionary Reappropriation]]</f>
        <v>0</v>
      </c>
      <c r="AB1452" s="2"/>
      <c r="AC1452" s="2"/>
      <c r="AD1452" s="2"/>
      <c r="AE1452" s="2"/>
    </row>
    <row r="1453" spans="1:31" ht="45" x14ac:dyDescent="0.25">
      <c r="A1453" s="2" t="s">
        <v>10</v>
      </c>
      <c r="B1453" s="3">
        <v>7</v>
      </c>
      <c r="C1453" s="3">
        <v>204</v>
      </c>
      <c r="D1453" s="3" t="s">
        <v>418</v>
      </c>
      <c r="E1453" s="3" t="str">
        <f>_xlfn.XLOOKUP(Tbl_BalanceHistory[[#This Row],[RespAgy]],Tbl_Agencies[Agy Code],Tbl_Agencies[Agy Sort])</f>
        <v>088000</v>
      </c>
      <c r="F1453" s="2" t="str">
        <f>Tbl_BalanceHistory[[#This Row],[RespAgy]]&amp;": "&amp;Tbl_BalanceHistory[[#This Row],[RespAgency]]</f>
        <v>204: The College of William and Mary in Virginia</v>
      </c>
      <c r="G1453" s="3">
        <v>204</v>
      </c>
      <c r="H1453" s="3" t="s">
        <v>418</v>
      </c>
      <c r="I1453" s="3" t="str">
        <f>_xlfn.XLOOKUP(Tbl_BalanceHistory[[#This Row],[AgyCode]],Tbl_Agencies[Agy Code],Tbl_Agencies[Agy Sort])</f>
        <v>088000</v>
      </c>
      <c r="J1453" s="2" t="str">
        <f>Tbl_BalanceHistory[[#This Row],[AgyCode]]&amp;": "&amp;Tbl_BalanceHistory[[#This Row],[Agency Name]]</f>
        <v>204: The College of William and Mary in Virginia</v>
      </c>
      <c r="K1453" s="1">
        <v>2019</v>
      </c>
      <c r="L1453" s="3">
        <v>108</v>
      </c>
      <c r="M1453" s="3" t="s">
        <v>408</v>
      </c>
      <c r="N1453" s="2" t="str">
        <f>Tbl_BalanceHistory[[#This Row],[ProgramCode]]&amp;": "&amp;Tbl_BalanceHistory[[#This Row],[Program Name]]</f>
        <v>108: Higher Education Student Financial Assistance</v>
      </c>
      <c r="O1453" s="3" t="s">
        <v>886</v>
      </c>
      <c r="P1453" s="1" t="str">
        <f>IF(Tbl_BalanceHistory[[#This Row],[FundCode]]="0100","GF",IF(Tbl_BalanceHistory[[#This Row],[FundCode]]="01000","GF","Hi Ed / OCR"))</f>
        <v>GF</v>
      </c>
      <c r="Q1453" s="5">
        <v>4517322</v>
      </c>
      <c r="R1453" s="5">
        <v>4517322</v>
      </c>
      <c r="S1453" s="5">
        <v>0</v>
      </c>
      <c r="T1453" s="5">
        <v>0</v>
      </c>
      <c r="U1453" s="3" t="s">
        <v>1733</v>
      </c>
      <c r="V1453" s="5">
        <v>0</v>
      </c>
      <c r="W1453" s="5">
        <v>0</v>
      </c>
      <c r="X1453" s="5"/>
      <c r="Y1453" s="5"/>
      <c r="Z1453" s="5">
        <f>Tbl_BalanceHistory[[#This Row],[Discretionary Recommended - Pre 2022]]+Tbl_BalanceHistory[[#This Row],[Discretionary Balance Recommended: Policy]]+Tbl_BalanceHistory[[#This Row],[Discretionary Balance Recommended: Commitments]]</f>
        <v>0</v>
      </c>
      <c r="AA1453" s="5">
        <f>Tbl_BalanceHistory[[#This Row],[Discretionary Balance]]-Tbl_BalanceHistory[[#This Row],[Discretionary Reappropriation]]</f>
        <v>0</v>
      </c>
      <c r="AB1453" s="2"/>
      <c r="AC1453" s="2"/>
      <c r="AD1453" s="2"/>
      <c r="AE1453" s="2"/>
    </row>
    <row r="1454" spans="1:31" ht="45" x14ac:dyDescent="0.25">
      <c r="A1454" s="2" t="s">
        <v>10</v>
      </c>
      <c r="B1454" s="3">
        <v>7</v>
      </c>
      <c r="C1454" s="3">
        <v>204</v>
      </c>
      <c r="D1454" s="3" t="s">
        <v>418</v>
      </c>
      <c r="E1454" s="3" t="str">
        <f>_xlfn.XLOOKUP(Tbl_BalanceHistory[[#This Row],[RespAgy]],Tbl_Agencies[Agy Code],Tbl_Agencies[Agy Sort])</f>
        <v>088000</v>
      </c>
      <c r="F1454" s="2" t="str">
        <f>Tbl_BalanceHistory[[#This Row],[RespAgy]]&amp;": "&amp;Tbl_BalanceHistory[[#This Row],[RespAgency]]</f>
        <v>204: The College of William and Mary in Virginia</v>
      </c>
      <c r="G1454" s="3">
        <v>204</v>
      </c>
      <c r="H1454" s="3" t="s">
        <v>418</v>
      </c>
      <c r="I1454" s="3" t="str">
        <f>_xlfn.XLOOKUP(Tbl_BalanceHistory[[#This Row],[AgyCode]],Tbl_Agencies[Agy Code],Tbl_Agencies[Agy Sort])</f>
        <v>088000</v>
      </c>
      <c r="J1454" s="2" t="str">
        <f>Tbl_BalanceHistory[[#This Row],[AgyCode]]&amp;": "&amp;Tbl_BalanceHistory[[#This Row],[Agency Name]]</f>
        <v>204: The College of William and Mary in Virginia</v>
      </c>
      <c r="K1454" s="1">
        <v>2020</v>
      </c>
      <c r="L1454" s="3">
        <v>108</v>
      </c>
      <c r="M1454" s="3" t="s">
        <v>408</v>
      </c>
      <c r="N1454" s="2" t="str">
        <f>Tbl_BalanceHistory[[#This Row],[ProgramCode]]&amp;": "&amp;Tbl_BalanceHistory[[#This Row],[Program Name]]</f>
        <v>108: Higher Education Student Financial Assistance</v>
      </c>
      <c r="O1454" s="3" t="s">
        <v>886</v>
      </c>
      <c r="P1454" s="1" t="str">
        <f>IF(Tbl_BalanceHistory[[#This Row],[FundCode]]="0100","GF",IF(Tbl_BalanceHistory[[#This Row],[FundCode]]="01000","GF","Hi Ed / OCR"))</f>
        <v>GF</v>
      </c>
      <c r="Q1454" s="5">
        <v>4907326</v>
      </c>
      <c r="R1454" s="5">
        <v>4907326</v>
      </c>
      <c r="S1454" s="5">
        <v>0</v>
      </c>
      <c r="T1454" s="5">
        <v>0</v>
      </c>
      <c r="U1454" s="3" t="s">
        <v>1733</v>
      </c>
      <c r="V1454" s="5">
        <v>0</v>
      </c>
      <c r="W1454" s="5">
        <v>0</v>
      </c>
      <c r="X1454" s="5"/>
      <c r="Y1454" s="5"/>
      <c r="Z1454" s="5">
        <f>Tbl_BalanceHistory[[#This Row],[Discretionary Recommended - Pre 2022]]+Tbl_BalanceHistory[[#This Row],[Discretionary Balance Recommended: Policy]]+Tbl_BalanceHistory[[#This Row],[Discretionary Balance Recommended: Commitments]]</f>
        <v>0</v>
      </c>
      <c r="AA1454" s="5">
        <f>Tbl_BalanceHistory[[#This Row],[Discretionary Balance]]-Tbl_BalanceHistory[[#This Row],[Discretionary Reappropriation]]</f>
        <v>0</v>
      </c>
      <c r="AB1454" s="2"/>
      <c r="AC1454" s="2"/>
      <c r="AD1454" s="2"/>
      <c r="AE1454" s="2"/>
    </row>
    <row r="1455" spans="1:31" ht="45" x14ac:dyDescent="0.25">
      <c r="A1455" s="2" t="s">
        <v>10</v>
      </c>
      <c r="B1455" s="3">
        <v>7</v>
      </c>
      <c r="C1455" s="3">
        <v>204</v>
      </c>
      <c r="D1455" s="3" t="s">
        <v>418</v>
      </c>
      <c r="E1455" s="3" t="str">
        <f>_xlfn.XLOOKUP(Tbl_BalanceHistory[[#This Row],[RespAgy]],Tbl_Agencies[Agy Code],Tbl_Agencies[Agy Sort])</f>
        <v>088000</v>
      </c>
      <c r="F1455" s="2" t="str">
        <f>Tbl_BalanceHistory[[#This Row],[RespAgy]]&amp;": "&amp;Tbl_BalanceHistory[[#This Row],[RespAgency]]</f>
        <v>204: The College of William and Mary in Virginia</v>
      </c>
      <c r="G1455" s="3">
        <v>204</v>
      </c>
      <c r="H1455" s="3" t="s">
        <v>418</v>
      </c>
      <c r="I1455" s="3" t="str">
        <f>_xlfn.XLOOKUP(Tbl_BalanceHistory[[#This Row],[AgyCode]],Tbl_Agencies[Agy Code],Tbl_Agencies[Agy Sort])</f>
        <v>088000</v>
      </c>
      <c r="J1455" s="2" t="str">
        <f>Tbl_BalanceHistory[[#This Row],[AgyCode]]&amp;": "&amp;Tbl_BalanceHistory[[#This Row],[Agency Name]]</f>
        <v>204: The College of William and Mary in Virginia</v>
      </c>
      <c r="K1455" s="1">
        <v>2021</v>
      </c>
      <c r="L1455" s="3">
        <v>108</v>
      </c>
      <c r="M1455" s="3" t="s">
        <v>408</v>
      </c>
      <c r="N1455" s="2" t="str">
        <f>Tbl_BalanceHistory[[#This Row],[ProgramCode]]&amp;": "&amp;Tbl_BalanceHistory[[#This Row],[Program Name]]</f>
        <v>108: Higher Education Student Financial Assistance</v>
      </c>
      <c r="O1455" s="3" t="s">
        <v>886</v>
      </c>
      <c r="P1455" s="1" t="str">
        <f>IF(Tbl_BalanceHistory[[#This Row],[FundCode]]="0100","GF",IF(Tbl_BalanceHistory[[#This Row],[FundCode]]="01000","GF","Hi Ed / OCR"))</f>
        <v>GF</v>
      </c>
      <c r="Q1455" s="5">
        <v>4933326</v>
      </c>
      <c r="R1455" s="5">
        <v>4933326</v>
      </c>
      <c r="S1455" s="5">
        <v>0</v>
      </c>
      <c r="T1455" s="5">
        <v>0</v>
      </c>
      <c r="U1455" s="3" t="s">
        <v>1733</v>
      </c>
      <c r="V1455" s="5">
        <v>0</v>
      </c>
      <c r="W1455" s="5">
        <v>0</v>
      </c>
      <c r="X1455" s="5"/>
      <c r="Y1455" s="5"/>
      <c r="Z1455" s="5">
        <f>Tbl_BalanceHistory[[#This Row],[Discretionary Recommended - Pre 2022]]+Tbl_BalanceHistory[[#This Row],[Discretionary Balance Recommended: Policy]]+Tbl_BalanceHistory[[#This Row],[Discretionary Balance Recommended: Commitments]]</f>
        <v>0</v>
      </c>
      <c r="AA1455" s="5">
        <f>Tbl_BalanceHistory[[#This Row],[Discretionary Balance]]-Tbl_BalanceHistory[[#This Row],[Discretionary Reappropriation]]</f>
        <v>0</v>
      </c>
      <c r="AB1455" s="2"/>
      <c r="AC1455" s="2"/>
      <c r="AD1455" s="2"/>
      <c r="AE1455" s="2"/>
    </row>
    <row r="1456" spans="1:31" ht="45" x14ac:dyDescent="0.25">
      <c r="A1456" s="2" t="s">
        <v>10</v>
      </c>
      <c r="B1456" s="3">
        <v>7</v>
      </c>
      <c r="C1456" s="3">
        <v>204</v>
      </c>
      <c r="D1456" s="3" t="s">
        <v>418</v>
      </c>
      <c r="E1456" s="3" t="str">
        <f>_xlfn.XLOOKUP(Tbl_BalanceHistory[[#This Row],[RespAgy]],Tbl_Agencies[Agy Code],Tbl_Agencies[Agy Sort])</f>
        <v>088000</v>
      </c>
      <c r="F1456" s="2" t="str">
        <f>Tbl_BalanceHistory[[#This Row],[RespAgy]]&amp;": "&amp;Tbl_BalanceHistory[[#This Row],[RespAgency]]</f>
        <v>204: The College of William and Mary in Virginia</v>
      </c>
      <c r="G1456" s="3">
        <v>204</v>
      </c>
      <c r="H1456" s="3" t="s">
        <v>418</v>
      </c>
      <c r="I1456" s="3" t="str">
        <f>_xlfn.XLOOKUP(Tbl_BalanceHistory[[#This Row],[AgyCode]],Tbl_Agencies[Agy Code],Tbl_Agencies[Agy Sort])</f>
        <v>088000</v>
      </c>
      <c r="J1456" s="2" t="str">
        <f>Tbl_BalanceHistory[[#This Row],[AgyCode]]&amp;": "&amp;Tbl_BalanceHistory[[#This Row],[Agency Name]]</f>
        <v>204: The College of William and Mary in Virginia</v>
      </c>
      <c r="K1456" s="1">
        <v>2022</v>
      </c>
      <c r="L1456" s="3">
        <v>108</v>
      </c>
      <c r="M1456" s="3" t="s">
        <v>408</v>
      </c>
      <c r="N1456" s="2" t="str">
        <f>Tbl_BalanceHistory[[#This Row],[ProgramCode]]&amp;": "&amp;Tbl_BalanceHistory[[#This Row],[Program Name]]</f>
        <v>108: Higher Education Student Financial Assistance</v>
      </c>
      <c r="O1456" s="3" t="s">
        <v>886</v>
      </c>
      <c r="P1456" s="1" t="str">
        <f>IF(Tbl_BalanceHistory[[#This Row],[FundCode]]="0100","GF",IF(Tbl_BalanceHistory[[#This Row],[FundCode]]="01000","GF","Hi Ed / OCR"))</f>
        <v>GF</v>
      </c>
      <c r="Q1456" s="5">
        <v>5117006</v>
      </c>
      <c r="R1456" s="5">
        <v>5117006</v>
      </c>
      <c r="S1456" s="5">
        <v>0</v>
      </c>
      <c r="T1456" s="5">
        <v>0</v>
      </c>
      <c r="U1456" s="3" t="s">
        <v>1733</v>
      </c>
      <c r="V1456" s="5">
        <v>0</v>
      </c>
      <c r="W1456" s="5"/>
      <c r="X1456" s="5">
        <v>0</v>
      </c>
      <c r="Y1456" s="5">
        <v>0</v>
      </c>
      <c r="Z1456" s="5">
        <f>Tbl_BalanceHistory[[#This Row],[Discretionary Recommended - Pre 2022]]+Tbl_BalanceHistory[[#This Row],[Discretionary Balance Recommended: Policy]]+Tbl_BalanceHistory[[#This Row],[Discretionary Balance Recommended: Commitments]]</f>
        <v>0</v>
      </c>
      <c r="AA1456" s="5">
        <f>Tbl_BalanceHistory[[#This Row],[Discretionary Balance]]-Tbl_BalanceHistory[[#This Row],[Discretionary Reappropriation]]</f>
        <v>0</v>
      </c>
      <c r="AB1456" s="2"/>
      <c r="AC1456" s="2"/>
      <c r="AD1456" s="2"/>
      <c r="AE1456" s="2"/>
    </row>
    <row r="1457" spans="1:31" ht="45" x14ac:dyDescent="0.25">
      <c r="A1457" s="2" t="s">
        <v>10</v>
      </c>
      <c r="B1457" s="3">
        <v>7</v>
      </c>
      <c r="C1457" s="3">
        <v>204</v>
      </c>
      <c r="D1457" s="3" t="s">
        <v>418</v>
      </c>
      <c r="E1457" s="3" t="str">
        <f>_xlfn.XLOOKUP(Tbl_BalanceHistory[[#This Row],[RespAgy]],Tbl_Agencies[Agy Code],Tbl_Agencies[Agy Sort])</f>
        <v>088000</v>
      </c>
      <c r="F1457" s="2" t="str">
        <f>Tbl_BalanceHistory[[#This Row],[RespAgy]]&amp;": "&amp;Tbl_BalanceHistory[[#This Row],[RespAgency]]</f>
        <v>204: The College of William and Mary in Virginia</v>
      </c>
      <c r="G1457" s="3">
        <v>204</v>
      </c>
      <c r="H1457" s="3" t="s">
        <v>418</v>
      </c>
      <c r="I1457" s="3" t="str">
        <f>_xlfn.XLOOKUP(Tbl_BalanceHistory[[#This Row],[AgyCode]],Tbl_Agencies[Agy Code],Tbl_Agencies[Agy Sort])</f>
        <v>088000</v>
      </c>
      <c r="J1457" s="2" t="str">
        <f>Tbl_BalanceHistory[[#This Row],[AgyCode]]&amp;": "&amp;Tbl_BalanceHistory[[#This Row],[Agency Name]]</f>
        <v>204: The College of William and Mary in Virginia</v>
      </c>
      <c r="K1457" s="1">
        <v>2023</v>
      </c>
      <c r="L1457" s="3">
        <v>108</v>
      </c>
      <c r="M1457" s="3" t="s">
        <v>408</v>
      </c>
      <c r="N1457" s="2" t="str">
        <f>Tbl_BalanceHistory[[#This Row],[ProgramCode]]&amp;": "&amp;Tbl_BalanceHistory[[#This Row],[Program Name]]</f>
        <v>108: Higher Education Student Financial Assistance</v>
      </c>
      <c r="O1457" s="3" t="s">
        <v>886</v>
      </c>
      <c r="P1457" s="1" t="str">
        <f>IF(Tbl_BalanceHistory[[#This Row],[FundCode]]="0100","GF",IF(Tbl_BalanceHistory[[#This Row],[FundCode]]="01000","GF","Hi Ed / OCR"))</f>
        <v>GF</v>
      </c>
      <c r="Q1457" s="5">
        <v>5398706</v>
      </c>
      <c r="R1457" s="5">
        <v>5398706</v>
      </c>
      <c r="S1457" s="5">
        <v>0</v>
      </c>
      <c r="T1457" s="5">
        <v>0</v>
      </c>
      <c r="U1457" s="3" t="s">
        <v>1733</v>
      </c>
      <c r="V1457" s="5">
        <v>0</v>
      </c>
      <c r="W1457" s="5">
        <v>0</v>
      </c>
      <c r="X1457" s="5">
        <v>0</v>
      </c>
      <c r="Y1457" s="5">
        <v>0</v>
      </c>
      <c r="Z1457" s="5">
        <v>0</v>
      </c>
      <c r="AA1457" s="5">
        <v>0</v>
      </c>
      <c r="AB1457" s="2"/>
      <c r="AC1457" s="2"/>
      <c r="AD1457" s="2"/>
      <c r="AE1457" s="2"/>
    </row>
    <row r="1458" spans="1:31" ht="45" x14ac:dyDescent="0.25">
      <c r="A1458" s="2" t="s">
        <v>10</v>
      </c>
      <c r="B1458" s="3">
        <v>7</v>
      </c>
      <c r="C1458" s="3">
        <v>204</v>
      </c>
      <c r="D1458" s="3" t="s">
        <v>418</v>
      </c>
      <c r="E1458" s="3" t="str">
        <f>_xlfn.XLOOKUP(Tbl_BalanceHistory[[#This Row],[RespAgy]],Tbl_Agencies[Agy Code],Tbl_Agencies[Agy Sort])</f>
        <v>088000</v>
      </c>
      <c r="F1458" s="2" t="str">
        <f>Tbl_BalanceHistory[[#This Row],[RespAgy]]&amp;": "&amp;Tbl_BalanceHistory[[#This Row],[RespAgency]]</f>
        <v>204: The College of William and Mary in Virginia</v>
      </c>
      <c r="G1458" s="3">
        <v>204</v>
      </c>
      <c r="H1458" s="3" t="s">
        <v>418</v>
      </c>
      <c r="I1458" s="3" t="str">
        <f>_xlfn.XLOOKUP(Tbl_BalanceHistory[[#This Row],[AgyCode]],Tbl_Agencies[Agy Code],Tbl_Agencies[Agy Sort])</f>
        <v>088000</v>
      </c>
      <c r="J1458" s="2" t="str">
        <f>Tbl_BalanceHistory[[#This Row],[AgyCode]]&amp;": "&amp;Tbl_BalanceHistory[[#This Row],[Agency Name]]</f>
        <v>204: The College of William and Mary in Virginia</v>
      </c>
      <c r="K1458" s="1">
        <v>2024</v>
      </c>
      <c r="L1458" s="3">
        <v>108</v>
      </c>
      <c r="M1458" s="3" t="s">
        <v>408</v>
      </c>
      <c r="N1458" s="2" t="str">
        <f>Tbl_BalanceHistory[[#This Row],[ProgramCode]]&amp;": "&amp;Tbl_BalanceHistory[[#This Row],[Program Name]]</f>
        <v>108: Higher Education Student Financial Assistance</v>
      </c>
      <c r="O1458" s="3" t="s">
        <v>886</v>
      </c>
      <c r="P1458" s="1" t="str">
        <f>IF(Tbl_BalanceHistory[[#This Row],[FundCode]]="0100","GF",IF(Tbl_BalanceHistory[[#This Row],[FundCode]]="01000","GF","Hi Ed / OCR"))</f>
        <v>GF</v>
      </c>
      <c r="Q1458" s="5">
        <v>6725493</v>
      </c>
      <c r="R1458" s="5">
        <v>6725493</v>
      </c>
      <c r="S1458" s="5">
        <v>0</v>
      </c>
      <c r="T1458" s="5">
        <v>0</v>
      </c>
      <c r="U1458" s="3" t="s">
        <v>1733</v>
      </c>
      <c r="V1458" s="5">
        <v>0</v>
      </c>
      <c r="W1458" s="5">
        <v>0</v>
      </c>
      <c r="X1458" s="5">
        <v>0</v>
      </c>
      <c r="Y1458" s="5">
        <v>0</v>
      </c>
      <c r="Z1458" s="5">
        <v>0</v>
      </c>
      <c r="AA1458" s="5">
        <v>0</v>
      </c>
      <c r="AB1458" s="2"/>
      <c r="AC1458" s="2"/>
      <c r="AD1458" s="2"/>
      <c r="AE1458" s="2"/>
    </row>
    <row r="1459" spans="1:31" ht="60" x14ac:dyDescent="0.25">
      <c r="A1459" s="2" t="s">
        <v>10</v>
      </c>
      <c r="B1459" s="3">
        <v>7</v>
      </c>
      <c r="C1459" s="3">
        <v>204</v>
      </c>
      <c r="D1459" s="3" t="s">
        <v>418</v>
      </c>
      <c r="E1459" s="3" t="str">
        <f>_xlfn.XLOOKUP(Tbl_BalanceHistory[[#This Row],[RespAgy]],Tbl_Agencies[Agy Code],Tbl_Agencies[Agy Sort])</f>
        <v>088000</v>
      </c>
      <c r="F1459" s="2" t="str">
        <f>Tbl_BalanceHistory[[#This Row],[RespAgy]]&amp;": "&amp;Tbl_BalanceHistory[[#This Row],[RespAgency]]</f>
        <v>204: The College of William and Mary in Virginia</v>
      </c>
      <c r="G1459" s="3">
        <v>204</v>
      </c>
      <c r="H1459" s="3" t="s">
        <v>418</v>
      </c>
      <c r="I1459" s="3" t="str">
        <f>_xlfn.XLOOKUP(Tbl_BalanceHistory[[#This Row],[AgyCode]],Tbl_Agencies[Agy Code],Tbl_Agencies[Agy Sort])</f>
        <v>088000</v>
      </c>
      <c r="J1459" s="2" t="str">
        <f>Tbl_BalanceHistory[[#This Row],[AgyCode]]&amp;": "&amp;Tbl_BalanceHistory[[#This Row],[Agency Name]]</f>
        <v>204: The College of William and Mary in Virginia</v>
      </c>
      <c r="K1459" s="1">
        <v>2014</v>
      </c>
      <c r="L1459" s="3">
        <v>110</v>
      </c>
      <c r="M1459" s="3" t="s">
        <v>409</v>
      </c>
      <c r="N1459" s="2" t="str">
        <f>Tbl_BalanceHistory[[#This Row],[ProgramCode]]&amp;": "&amp;Tbl_BalanceHistory[[#This Row],[Program Name]]</f>
        <v>110: Financial Assistance For Educational and General Services</v>
      </c>
      <c r="O1459" s="3" t="s">
        <v>1730</v>
      </c>
      <c r="P1459" s="1" t="str">
        <f>IF(Tbl_BalanceHistory[[#This Row],[FundCode]]="0100","GF",IF(Tbl_BalanceHistory[[#This Row],[FundCode]]="01000","GF","Hi Ed / OCR"))</f>
        <v>GF</v>
      </c>
      <c r="Q1459" s="5">
        <v>75000</v>
      </c>
      <c r="R1459" s="5">
        <v>75000</v>
      </c>
      <c r="S1459" s="5">
        <v>0</v>
      </c>
      <c r="T1459" s="5">
        <v>0</v>
      </c>
      <c r="U1459" s="3"/>
      <c r="V1459" s="5">
        <v>0</v>
      </c>
      <c r="W1459" s="5">
        <v>0</v>
      </c>
      <c r="X1459" s="5"/>
      <c r="Y1459" s="5"/>
      <c r="Z1459" s="5">
        <f>Tbl_BalanceHistory[[#This Row],[Discretionary Recommended - Pre 2022]]+Tbl_BalanceHistory[[#This Row],[Discretionary Balance Recommended: Policy]]+Tbl_BalanceHistory[[#This Row],[Discretionary Balance Recommended: Commitments]]</f>
        <v>0</v>
      </c>
      <c r="AA1459" s="5">
        <f>Tbl_BalanceHistory[[#This Row],[Discretionary Balance]]-Tbl_BalanceHistory[[#This Row],[Discretionary Reappropriation]]</f>
        <v>0</v>
      </c>
      <c r="AB1459" s="2"/>
      <c r="AC1459" s="2"/>
      <c r="AD1459" s="2"/>
      <c r="AE1459" s="2"/>
    </row>
    <row r="1460" spans="1:31" ht="60" x14ac:dyDescent="0.25">
      <c r="A1460" s="2" t="s">
        <v>10</v>
      </c>
      <c r="B1460" s="3">
        <v>7</v>
      </c>
      <c r="C1460" s="3">
        <v>204</v>
      </c>
      <c r="D1460" s="3" t="s">
        <v>418</v>
      </c>
      <c r="E1460" s="3" t="str">
        <f>_xlfn.XLOOKUP(Tbl_BalanceHistory[[#This Row],[RespAgy]],Tbl_Agencies[Agy Code],Tbl_Agencies[Agy Sort])</f>
        <v>088000</v>
      </c>
      <c r="F1460" s="2" t="str">
        <f>Tbl_BalanceHistory[[#This Row],[RespAgy]]&amp;": "&amp;Tbl_BalanceHistory[[#This Row],[RespAgency]]</f>
        <v>204: The College of William and Mary in Virginia</v>
      </c>
      <c r="G1460" s="3">
        <v>204</v>
      </c>
      <c r="H1460" s="3" t="s">
        <v>418</v>
      </c>
      <c r="I1460" s="3" t="str">
        <f>_xlfn.XLOOKUP(Tbl_BalanceHistory[[#This Row],[AgyCode]],Tbl_Agencies[Agy Code],Tbl_Agencies[Agy Sort])</f>
        <v>088000</v>
      </c>
      <c r="J1460" s="2" t="str">
        <f>Tbl_BalanceHistory[[#This Row],[AgyCode]]&amp;": "&amp;Tbl_BalanceHistory[[#This Row],[Agency Name]]</f>
        <v>204: The College of William and Mary in Virginia</v>
      </c>
      <c r="K1460" s="1">
        <v>2015</v>
      </c>
      <c r="L1460" s="3">
        <v>110</v>
      </c>
      <c r="M1460" s="3" t="s">
        <v>409</v>
      </c>
      <c r="N1460" s="2" t="str">
        <f>Tbl_BalanceHistory[[#This Row],[ProgramCode]]&amp;": "&amp;Tbl_BalanceHistory[[#This Row],[Program Name]]</f>
        <v>110: Financial Assistance For Educational and General Services</v>
      </c>
      <c r="O1460" s="3" t="s">
        <v>1730</v>
      </c>
      <c r="P1460" s="1" t="str">
        <f>IF(Tbl_BalanceHistory[[#This Row],[FundCode]]="0100","GF",IF(Tbl_BalanceHistory[[#This Row],[FundCode]]="01000","GF","Hi Ed / OCR"))</f>
        <v>GF</v>
      </c>
      <c r="Q1460" s="5">
        <v>75000</v>
      </c>
      <c r="R1460" s="5">
        <v>75000</v>
      </c>
      <c r="S1460" s="5">
        <v>0</v>
      </c>
      <c r="T1460" s="5">
        <v>0</v>
      </c>
      <c r="U1460" s="3"/>
      <c r="V1460" s="5">
        <v>0</v>
      </c>
      <c r="W1460" s="5">
        <v>0</v>
      </c>
      <c r="X1460" s="5"/>
      <c r="Y1460" s="5"/>
      <c r="Z1460" s="5">
        <f>Tbl_BalanceHistory[[#This Row],[Discretionary Recommended - Pre 2022]]+Tbl_BalanceHistory[[#This Row],[Discretionary Balance Recommended: Policy]]+Tbl_BalanceHistory[[#This Row],[Discretionary Balance Recommended: Commitments]]</f>
        <v>0</v>
      </c>
      <c r="AA1460" s="5">
        <f>Tbl_BalanceHistory[[#This Row],[Discretionary Balance]]-Tbl_BalanceHistory[[#This Row],[Discretionary Reappropriation]]</f>
        <v>0</v>
      </c>
      <c r="AB1460" s="2"/>
      <c r="AC1460" s="2"/>
      <c r="AD1460" s="2"/>
      <c r="AE1460" s="2"/>
    </row>
    <row r="1461" spans="1:31" ht="60" x14ac:dyDescent="0.25">
      <c r="A1461" s="2" t="s">
        <v>10</v>
      </c>
      <c r="B1461" s="3">
        <v>7</v>
      </c>
      <c r="C1461" s="3">
        <v>204</v>
      </c>
      <c r="D1461" s="3" t="s">
        <v>418</v>
      </c>
      <c r="E1461" s="3" t="str">
        <f>_xlfn.XLOOKUP(Tbl_BalanceHistory[[#This Row],[RespAgy]],Tbl_Agencies[Agy Code],Tbl_Agencies[Agy Sort])</f>
        <v>088000</v>
      </c>
      <c r="F1461" s="2" t="str">
        <f>Tbl_BalanceHistory[[#This Row],[RespAgy]]&amp;": "&amp;Tbl_BalanceHistory[[#This Row],[RespAgency]]</f>
        <v>204: The College of William and Mary in Virginia</v>
      </c>
      <c r="G1461" s="3">
        <v>204</v>
      </c>
      <c r="H1461" s="3" t="s">
        <v>418</v>
      </c>
      <c r="I1461" s="3" t="str">
        <f>_xlfn.XLOOKUP(Tbl_BalanceHistory[[#This Row],[AgyCode]],Tbl_Agencies[Agy Code],Tbl_Agencies[Agy Sort])</f>
        <v>088000</v>
      </c>
      <c r="J1461" s="2" t="str">
        <f>Tbl_BalanceHistory[[#This Row],[AgyCode]]&amp;": "&amp;Tbl_BalanceHistory[[#This Row],[Agency Name]]</f>
        <v>204: The College of William and Mary in Virginia</v>
      </c>
      <c r="K1461" s="1">
        <v>2016</v>
      </c>
      <c r="L1461" s="3">
        <v>110</v>
      </c>
      <c r="M1461" s="3" t="s">
        <v>409</v>
      </c>
      <c r="N1461" s="2" t="str">
        <f>Tbl_BalanceHistory[[#This Row],[ProgramCode]]&amp;": "&amp;Tbl_BalanceHistory[[#This Row],[Program Name]]</f>
        <v>110: Financial Assistance For Educational and General Services</v>
      </c>
      <c r="O1461" s="3" t="s">
        <v>1730</v>
      </c>
      <c r="P1461" s="1" t="str">
        <f>IF(Tbl_BalanceHistory[[#This Row],[FundCode]]="0100","GF",IF(Tbl_BalanceHistory[[#This Row],[FundCode]]="01000","GF","Hi Ed / OCR"))</f>
        <v>GF</v>
      </c>
      <c r="Q1461" s="5">
        <v>75000</v>
      </c>
      <c r="R1461" s="5">
        <v>75000</v>
      </c>
      <c r="S1461" s="5">
        <v>0</v>
      </c>
      <c r="T1461" s="5">
        <v>0</v>
      </c>
      <c r="U1461" s="3"/>
      <c r="V1461" s="5">
        <v>0</v>
      </c>
      <c r="W1461" s="5">
        <v>0</v>
      </c>
      <c r="X1461" s="5"/>
      <c r="Y1461" s="5"/>
      <c r="Z1461" s="5">
        <f>Tbl_BalanceHistory[[#This Row],[Discretionary Recommended - Pre 2022]]+Tbl_BalanceHistory[[#This Row],[Discretionary Balance Recommended: Policy]]+Tbl_BalanceHistory[[#This Row],[Discretionary Balance Recommended: Commitments]]</f>
        <v>0</v>
      </c>
      <c r="AA1461" s="5">
        <f>Tbl_BalanceHistory[[#This Row],[Discretionary Balance]]-Tbl_BalanceHistory[[#This Row],[Discretionary Reappropriation]]</f>
        <v>0</v>
      </c>
      <c r="AB1461" s="2"/>
      <c r="AC1461" s="2"/>
      <c r="AD1461" s="2"/>
      <c r="AE1461" s="2"/>
    </row>
    <row r="1462" spans="1:31" ht="60" x14ac:dyDescent="0.25">
      <c r="A1462" s="2" t="s">
        <v>10</v>
      </c>
      <c r="B1462" s="3">
        <v>7</v>
      </c>
      <c r="C1462" s="3">
        <v>204</v>
      </c>
      <c r="D1462" s="3" t="s">
        <v>418</v>
      </c>
      <c r="E1462" s="3" t="str">
        <f>_xlfn.XLOOKUP(Tbl_BalanceHistory[[#This Row],[RespAgy]],Tbl_Agencies[Agy Code],Tbl_Agencies[Agy Sort])</f>
        <v>088000</v>
      </c>
      <c r="F1462" s="2" t="str">
        <f>Tbl_BalanceHistory[[#This Row],[RespAgy]]&amp;": "&amp;Tbl_BalanceHistory[[#This Row],[RespAgency]]</f>
        <v>204: The College of William and Mary in Virginia</v>
      </c>
      <c r="G1462" s="3">
        <v>204</v>
      </c>
      <c r="H1462" s="3" t="s">
        <v>418</v>
      </c>
      <c r="I1462" s="3" t="str">
        <f>_xlfn.XLOOKUP(Tbl_BalanceHistory[[#This Row],[AgyCode]],Tbl_Agencies[Agy Code],Tbl_Agencies[Agy Sort])</f>
        <v>088000</v>
      </c>
      <c r="J1462" s="2" t="str">
        <f>Tbl_BalanceHistory[[#This Row],[AgyCode]]&amp;": "&amp;Tbl_BalanceHistory[[#This Row],[Agency Name]]</f>
        <v>204: The College of William and Mary in Virginia</v>
      </c>
      <c r="K1462" s="1">
        <v>2017</v>
      </c>
      <c r="L1462" s="3">
        <v>110</v>
      </c>
      <c r="M1462" s="3" t="s">
        <v>409</v>
      </c>
      <c r="N1462" s="2" t="str">
        <f>Tbl_BalanceHistory[[#This Row],[ProgramCode]]&amp;": "&amp;Tbl_BalanceHistory[[#This Row],[Program Name]]</f>
        <v>110: Financial Assistance For Educational and General Services</v>
      </c>
      <c r="O1462" s="3" t="s">
        <v>886</v>
      </c>
      <c r="P1462" s="1" t="str">
        <f>IF(Tbl_BalanceHistory[[#This Row],[FundCode]]="0100","GF",IF(Tbl_BalanceHistory[[#This Row],[FundCode]]="01000","GF","Hi Ed / OCR"))</f>
        <v>GF</v>
      </c>
      <c r="Q1462" s="5">
        <v>75000</v>
      </c>
      <c r="R1462" s="5">
        <v>75000</v>
      </c>
      <c r="S1462" s="5">
        <v>0</v>
      </c>
      <c r="T1462" s="5">
        <v>0</v>
      </c>
      <c r="U1462" s="3" t="s">
        <v>1732</v>
      </c>
      <c r="V1462" s="5">
        <v>0</v>
      </c>
      <c r="W1462" s="5">
        <v>0</v>
      </c>
      <c r="X1462" s="5"/>
      <c r="Y1462" s="5"/>
      <c r="Z1462" s="5">
        <f>Tbl_BalanceHistory[[#This Row],[Discretionary Recommended - Pre 2022]]+Tbl_BalanceHistory[[#This Row],[Discretionary Balance Recommended: Policy]]+Tbl_BalanceHistory[[#This Row],[Discretionary Balance Recommended: Commitments]]</f>
        <v>0</v>
      </c>
      <c r="AA1462" s="5">
        <f>Tbl_BalanceHistory[[#This Row],[Discretionary Balance]]-Tbl_BalanceHistory[[#This Row],[Discretionary Reappropriation]]</f>
        <v>0</v>
      </c>
      <c r="AB1462" s="2"/>
      <c r="AC1462" s="2"/>
      <c r="AD1462" s="2"/>
      <c r="AE1462" s="2"/>
    </row>
    <row r="1463" spans="1:31" ht="60" x14ac:dyDescent="0.25">
      <c r="A1463" s="2" t="s">
        <v>10</v>
      </c>
      <c r="B1463" s="3">
        <v>7</v>
      </c>
      <c r="C1463" s="3">
        <v>204</v>
      </c>
      <c r="D1463" s="3" t="s">
        <v>418</v>
      </c>
      <c r="E1463" s="3" t="str">
        <f>_xlfn.XLOOKUP(Tbl_BalanceHistory[[#This Row],[RespAgy]],Tbl_Agencies[Agy Code],Tbl_Agencies[Agy Sort])</f>
        <v>088000</v>
      </c>
      <c r="F1463" s="2" t="str">
        <f>Tbl_BalanceHistory[[#This Row],[RespAgy]]&amp;": "&amp;Tbl_BalanceHistory[[#This Row],[RespAgency]]</f>
        <v>204: The College of William and Mary in Virginia</v>
      </c>
      <c r="G1463" s="3">
        <v>204</v>
      </c>
      <c r="H1463" s="3" t="s">
        <v>418</v>
      </c>
      <c r="I1463" s="3" t="str">
        <f>_xlfn.XLOOKUP(Tbl_BalanceHistory[[#This Row],[AgyCode]],Tbl_Agencies[Agy Code],Tbl_Agencies[Agy Sort])</f>
        <v>088000</v>
      </c>
      <c r="J1463" s="2" t="str">
        <f>Tbl_BalanceHistory[[#This Row],[AgyCode]]&amp;": "&amp;Tbl_BalanceHistory[[#This Row],[Agency Name]]</f>
        <v>204: The College of William and Mary in Virginia</v>
      </c>
      <c r="K1463" s="1">
        <v>2018</v>
      </c>
      <c r="L1463" s="3">
        <v>110</v>
      </c>
      <c r="M1463" s="3" t="s">
        <v>409</v>
      </c>
      <c r="N1463" s="2" t="str">
        <f>Tbl_BalanceHistory[[#This Row],[ProgramCode]]&amp;": "&amp;Tbl_BalanceHistory[[#This Row],[Program Name]]</f>
        <v>110: Financial Assistance For Educational and General Services</v>
      </c>
      <c r="O1463" s="3" t="s">
        <v>886</v>
      </c>
      <c r="P1463" s="1" t="str">
        <f>IF(Tbl_BalanceHistory[[#This Row],[FundCode]]="0100","GF",IF(Tbl_BalanceHistory[[#This Row],[FundCode]]="01000","GF","Hi Ed / OCR"))</f>
        <v>GF</v>
      </c>
      <c r="Q1463" s="5">
        <v>122470</v>
      </c>
      <c r="R1463" s="5">
        <v>79205.56</v>
      </c>
      <c r="S1463" s="5">
        <v>43264</v>
      </c>
      <c r="T1463" s="5">
        <v>43264</v>
      </c>
      <c r="U1463" s="3" t="s">
        <v>1733</v>
      </c>
      <c r="V1463" s="5">
        <v>0</v>
      </c>
      <c r="W1463" s="5">
        <v>0</v>
      </c>
      <c r="X1463" s="5"/>
      <c r="Y1463" s="5"/>
      <c r="Z1463" s="5">
        <f>Tbl_BalanceHistory[[#This Row],[Discretionary Recommended - Pre 2022]]+Tbl_BalanceHistory[[#This Row],[Discretionary Balance Recommended: Policy]]+Tbl_BalanceHistory[[#This Row],[Discretionary Balance Recommended: Commitments]]</f>
        <v>0</v>
      </c>
      <c r="AA1463" s="5">
        <f>Tbl_BalanceHistory[[#This Row],[Discretionary Balance]]-Tbl_BalanceHistory[[#This Row],[Discretionary Reappropriation]]</f>
        <v>0</v>
      </c>
      <c r="AB1463" s="2"/>
      <c r="AC1463" s="2"/>
      <c r="AD1463" s="2"/>
      <c r="AE1463" s="2"/>
    </row>
    <row r="1464" spans="1:31" ht="60" x14ac:dyDescent="0.25">
      <c r="A1464" s="2" t="s">
        <v>10</v>
      </c>
      <c r="B1464" s="3">
        <v>7</v>
      </c>
      <c r="C1464" s="3">
        <v>204</v>
      </c>
      <c r="D1464" s="3" t="s">
        <v>418</v>
      </c>
      <c r="E1464" s="3" t="str">
        <f>_xlfn.XLOOKUP(Tbl_BalanceHistory[[#This Row],[RespAgy]],Tbl_Agencies[Agy Code],Tbl_Agencies[Agy Sort])</f>
        <v>088000</v>
      </c>
      <c r="F1464" s="2" t="str">
        <f>Tbl_BalanceHistory[[#This Row],[RespAgy]]&amp;": "&amp;Tbl_BalanceHistory[[#This Row],[RespAgency]]</f>
        <v>204: The College of William and Mary in Virginia</v>
      </c>
      <c r="G1464" s="3">
        <v>204</v>
      </c>
      <c r="H1464" s="3" t="s">
        <v>418</v>
      </c>
      <c r="I1464" s="3" t="str">
        <f>_xlfn.XLOOKUP(Tbl_BalanceHistory[[#This Row],[AgyCode]],Tbl_Agencies[Agy Code],Tbl_Agencies[Agy Sort])</f>
        <v>088000</v>
      </c>
      <c r="J1464" s="2" t="str">
        <f>Tbl_BalanceHistory[[#This Row],[AgyCode]]&amp;": "&amp;Tbl_BalanceHistory[[#This Row],[Agency Name]]</f>
        <v>204: The College of William and Mary in Virginia</v>
      </c>
      <c r="K1464" s="1">
        <v>2019</v>
      </c>
      <c r="L1464" s="3">
        <v>110</v>
      </c>
      <c r="M1464" s="3" t="s">
        <v>409</v>
      </c>
      <c r="N1464" s="2" t="str">
        <f>Tbl_BalanceHistory[[#This Row],[ProgramCode]]&amp;": "&amp;Tbl_BalanceHistory[[#This Row],[Program Name]]</f>
        <v>110: Financial Assistance For Educational and General Services</v>
      </c>
      <c r="O1464" s="3" t="s">
        <v>886</v>
      </c>
      <c r="P1464" s="1" t="str">
        <f>IF(Tbl_BalanceHistory[[#This Row],[FundCode]]="0100","GF",IF(Tbl_BalanceHistory[[#This Row],[FundCode]]="01000","GF","Hi Ed / OCR"))</f>
        <v>GF</v>
      </c>
      <c r="Q1464" s="5">
        <v>167604</v>
      </c>
      <c r="R1464" s="5">
        <v>167604</v>
      </c>
      <c r="S1464" s="5">
        <v>0</v>
      </c>
      <c r="T1464" s="5">
        <v>0</v>
      </c>
      <c r="U1464" s="3" t="s">
        <v>1733</v>
      </c>
      <c r="V1464" s="5">
        <v>0</v>
      </c>
      <c r="W1464" s="5">
        <v>0</v>
      </c>
      <c r="X1464" s="5"/>
      <c r="Y1464" s="5"/>
      <c r="Z1464" s="5">
        <f>Tbl_BalanceHistory[[#This Row],[Discretionary Recommended - Pre 2022]]+Tbl_BalanceHistory[[#This Row],[Discretionary Balance Recommended: Policy]]+Tbl_BalanceHistory[[#This Row],[Discretionary Balance Recommended: Commitments]]</f>
        <v>0</v>
      </c>
      <c r="AA1464" s="5">
        <f>Tbl_BalanceHistory[[#This Row],[Discretionary Balance]]-Tbl_BalanceHistory[[#This Row],[Discretionary Reappropriation]]</f>
        <v>0</v>
      </c>
      <c r="AB1464" s="2"/>
      <c r="AC1464" s="2"/>
      <c r="AD1464" s="2"/>
      <c r="AE1464" s="2"/>
    </row>
    <row r="1465" spans="1:31" ht="60" x14ac:dyDescent="0.25">
      <c r="A1465" s="2" t="s">
        <v>10</v>
      </c>
      <c r="B1465" s="3">
        <v>7</v>
      </c>
      <c r="C1465" s="3">
        <v>204</v>
      </c>
      <c r="D1465" s="3" t="s">
        <v>418</v>
      </c>
      <c r="E1465" s="3" t="str">
        <f>_xlfn.XLOOKUP(Tbl_BalanceHistory[[#This Row],[RespAgy]],Tbl_Agencies[Agy Code],Tbl_Agencies[Agy Sort])</f>
        <v>088000</v>
      </c>
      <c r="F1465" s="2" t="str">
        <f>Tbl_BalanceHistory[[#This Row],[RespAgy]]&amp;": "&amp;Tbl_BalanceHistory[[#This Row],[RespAgency]]</f>
        <v>204: The College of William and Mary in Virginia</v>
      </c>
      <c r="G1465" s="3">
        <v>204</v>
      </c>
      <c r="H1465" s="3" t="s">
        <v>418</v>
      </c>
      <c r="I1465" s="3" t="str">
        <f>_xlfn.XLOOKUP(Tbl_BalanceHistory[[#This Row],[AgyCode]],Tbl_Agencies[Agy Code],Tbl_Agencies[Agy Sort])</f>
        <v>088000</v>
      </c>
      <c r="J1465" s="2" t="str">
        <f>Tbl_BalanceHistory[[#This Row],[AgyCode]]&amp;": "&amp;Tbl_BalanceHistory[[#This Row],[Agency Name]]</f>
        <v>204: The College of William and Mary in Virginia</v>
      </c>
      <c r="K1465" s="1">
        <v>2020</v>
      </c>
      <c r="L1465" s="3">
        <v>110</v>
      </c>
      <c r="M1465" s="3" t="s">
        <v>409</v>
      </c>
      <c r="N1465" s="2" t="str">
        <f>Tbl_BalanceHistory[[#This Row],[ProgramCode]]&amp;": "&amp;Tbl_BalanceHistory[[#This Row],[Program Name]]</f>
        <v>110: Financial Assistance For Educational and General Services</v>
      </c>
      <c r="O1465" s="3" t="s">
        <v>886</v>
      </c>
      <c r="P1465" s="1" t="str">
        <f>IF(Tbl_BalanceHistory[[#This Row],[FundCode]]="0100","GF",IF(Tbl_BalanceHistory[[#This Row],[FundCode]]="01000","GF","Hi Ed / OCR"))</f>
        <v>GF</v>
      </c>
      <c r="Q1465" s="5">
        <v>131886</v>
      </c>
      <c r="R1465" s="5">
        <v>131886</v>
      </c>
      <c r="S1465" s="5">
        <v>0</v>
      </c>
      <c r="T1465" s="5">
        <v>0</v>
      </c>
      <c r="U1465" s="3" t="s">
        <v>1733</v>
      </c>
      <c r="V1465" s="5">
        <v>0</v>
      </c>
      <c r="W1465" s="5">
        <v>0</v>
      </c>
      <c r="X1465" s="5"/>
      <c r="Y1465" s="5"/>
      <c r="Z1465" s="5">
        <f>Tbl_BalanceHistory[[#This Row],[Discretionary Recommended - Pre 2022]]+Tbl_BalanceHistory[[#This Row],[Discretionary Balance Recommended: Policy]]+Tbl_BalanceHistory[[#This Row],[Discretionary Balance Recommended: Commitments]]</f>
        <v>0</v>
      </c>
      <c r="AA1465" s="5">
        <f>Tbl_BalanceHistory[[#This Row],[Discretionary Balance]]-Tbl_BalanceHistory[[#This Row],[Discretionary Reappropriation]]</f>
        <v>0</v>
      </c>
      <c r="AB1465" s="2"/>
      <c r="AC1465" s="2"/>
      <c r="AD1465" s="2"/>
      <c r="AE1465" s="2"/>
    </row>
    <row r="1466" spans="1:31" ht="60" x14ac:dyDescent="0.25">
      <c r="A1466" s="2" t="s">
        <v>10</v>
      </c>
      <c r="B1466" s="3">
        <v>7</v>
      </c>
      <c r="C1466" s="3">
        <v>204</v>
      </c>
      <c r="D1466" s="3" t="s">
        <v>418</v>
      </c>
      <c r="E1466" s="3" t="str">
        <f>_xlfn.XLOOKUP(Tbl_BalanceHistory[[#This Row],[RespAgy]],Tbl_Agencies[Agy Code],Tbl_Agencies[Agy Sort])</f>
        <v>088000</v>
      </c>
      <c r="F1466" s="2" t="str">
        <f>Tbl_BalanceHistory[[#This Row],[RespAgy]]&amp;": "&amp;Tbl_BalanceHistory[[#This Row],[RespAgency]]</f>
        <v>204: The College of William and Mary in Virginia</v>
      </c>
      <c r="G1466" s="3">
        <v>204</v>
      </c>
      <c r="H1466" s="3" t="s">
        <v>418</v>
      </c>
      <c r="I1466" s="3" t="str">
        <f>_xlfn.XLOOKUP(Tbl_BalanceHistory[[#This Row],[AgyCode]],Tbl_Agencies[Agy Code],Tbl_Agencies[Agy Sort])</f>
        <v>088000</v>
      </c>
      <c r="J1466" s="2" t="str">
        <f>Tbl_BalanceHistory[[#This Row],[AgyCode]]&amp;": "&amp;Tbl_BalanceHistory[[#This Row],[Agency Name]]</f>
        <v>204: The College of William and Mary in Virginia</v>
      </c>
      <c r="K1466" s="1">
        <v>2021</v>
      </c>
      <c r="L1466" s="3">
        <v>110</v>
      </c>
      <c r="M1466" s="3" t="s">
        <v>409</v>
      </c>
      <c r="N1466" s="2" t="str">
        <f>Tbl_BalanceHistory[[#This Row],[ProgramCode]]&amp;": "&amp;Tbl_BalanceHistory[[#This Row],[Program Name]]</f>
        <v>110: Financial Assistance For Educational and General Services</v>
      </c>
      <c r="O1466" s="3" t="s">
        <v>886</v>
      </c>
      <c r="P1466" s="1" t="str">
        <f>IF(Tbl_BalanceHistory[[#This Row],[FundCode]]="0100","GF",IF(Tbl_BalanceHistory[[#This Row],[FundCode]]="01000","GF","Hi Ed / OCR"))</f>
        <v>GF</v>
      </c>
      <c r="Q1466" s="5">
        <v>129435</v>
      </c>
      <c r="R1466" s="5">
        <v>129435</v>
      </c>
      <c r="S1466" s="5">
        <v>0</v>
      </c>
      <c r="T1466" s="5">
        <v>0</v>
      </c>
      <c r="U1466" s="3" t="s">
        <v>1733</v>
      </c>
      <c r="V1466" s="5">
        <v>0</v>
      </c>
      <c r="W1466" s="5">
        <v>0</v>
      </c>
      <c r="X1466" s="5"/>
      <c r="Y1466" s="5"/>
      <c r="Z1466" s="5">
        <f>Tbl_BalanceHistory[[#This Row],[Discretionary Recommended - Pre 2022]]+Tbl_BalanceHistory[[#This Row],[Discretionary Balance Recommended: Policy]]+Tbl_BalanceHistory[[#This Row],[Discretionary Balance Recommended: Commitments]]</f>
        <v>0</v>
      </c>
      <c r="AA1466" s="5">
        <f>Tbl_BalanceHistory[[#This Row],[Discretionary Balance]]-Tbl_BalanceHistory[[#This Row],[Discretionary Reappropriation]]</f>
        <v>0</v>
      </c>
      <c r="AB1466" s="2"/>
      <c r="AC1466" s="2"/>
      <c r="AD1466" s="2"/>
      <c r="AE1466" s="2"/>
    </row>
    <row r="1467" spans="1:31" ht="60" x14ac:dyDescent="0.25">
      <c r="A1467" s="2" t="s">
        <v>10</v>
      </c>
      <c r="B1467" s="3">
        <v>7</v>
      </c>
      <c r="C1467" s="3">
        <v>204</v>
      </c>
      <c r="D1467" s="3" t="s">
        <v>418</v>
      </c>
      <c r="E1467" s="3" t="str">
        <f>_xlfn.XLOOKUP(Tbl_BalanceHistory[[#This Row],[RespAgy]],Tbl_Agencies[Agy Code],Tbl_Agencies[Agy Sort])</f>
        <v>088000</v>
      </c>
      <c r="F1467" s="2" t="str">
        <f>Tbl_BalanceHistory[[#This Row],[RespAgy]]&amp;": "&amp;Tbl_BalanceHistory[[#This Row],[RespAgency]]</f>
        <v>204: The College of William and Mary in Virginia</v>
      </c>
      <c r="G1467" s="3">
        <v>204</v>
      </c>
      <c r="H1467" s="3" t="s">
        <v>418</v>
      </c>
      <c r="I1467" s="3" t="str">
        <f>_xlfn.XLOOKUP(Tbl_BalanceHistory[[#This Row],[AgyCode]],Tbl_Agencies[Agy Code],Tbl_Agencies[Agy Sort])</f>
        <v>088000</v>
      </c>
      <c r="J1467" s="2" t="str">
        <f>Tbl_BalanceHistory[[#This Row],[AgyCode]]&amp;": "&amp;Tbl_BalanceHistory[[#This Row],[Agency Name]]</f>
        <v>204: The College of William and Mary in Virginia</v>
      </c>
      <c r="K1467" s="1">
        <v>2022</v>
      </c>
      <c r="L1467" s="3">
        <v>110</v>
      </c>
      <c r="M1467" s="3" t="s">
        <v>409</v>
      </c>
      <c r="N1467" s="2" t="str">
        <f>Tbl_BalanceHistory[[#This Row],[ProgramCode]]&amp;": "&amp;Tbl_BalanceHistory[[#This Row],[Program Name]]</f>
        <v>110: Financial Assistance For Educational and General Services</v>
      </c>
      <c r="O1467" s="3" t="s">
        <v>886</v>
      </c>
      <c r="P1467" s="1" t="str">
        <f>IF(Tbl_BalanceHistory[[#This Row],[FundCode]]="0100","GF",IF(Tbl_BalanceHistory[[#This Row],[FundCode]]="01000","GF","Hi Ed / OCR"))</f>
        <v>GF</v>
      </c>
      <c r="Q1467" s="5">
        <v>120320</v>
      </c>
      <c r="R1467" s="5">
        <v>120320</v>
      </c>
      <c r="S1467" s="5">
        <v>0</v>
      </c>
      <c r="T1467" s="5">
        <v>0</v>
      </c>
      <c r="U1467" s="3" t="s">
        <v>1733</v>
      </c>
      <c r="V1467" s="5">
        <v>0</v>
      </c>
      <c r="W1467" s="5"/>
      <c r="X1467" s="5">
        <v>0</v>
      </c>
      <c r="Y1467" s="5">
        <v>0</v>
      </c>
      <c r="Z1467" s="5">
        <f>Tbl_BalanceHistory[[#This Row],[Discretionary Recommended - Pre 2022]]+Tbl_BalanceHistory[[#This Row],[Discretionary Balance Recommended: Policy]]+Tbl_BalanceHistory[[#This Row],[Discretionary Balance Recommended: Commitments]]</f>
        <v>0</v>
      </c>
      <c r="AA1467" s="5">
        <f>Tbl_BalanceHistory[[#This Row],[Discretionary Balance]]-Tbl_BalanceHistory[[#This Row],[Discretionary Reappropriation]]</f>
        <v>0</v>
      </c>
      <c r="AB1467" s="2"/>
      <c r="AC1467" s="2"/>
      <c r="AD1467" s="2"/>
      <c r="AE1467" s="2"/>
    </row>
    <row r="1468" spans="1:31" ht="60" x14ac:dyDescent="0.25">
      <c r="A1468" s="2" t="s">
        <v>10</v>
      </c>
      <c r="B1468" s="3">
        <v>7</v>
      </c>
      <c r="C1468" s="3">
        <v>204</v>
      </c>
      <c r="D1468" s="3" t="s">
        <v>418</v>
      </c>
      <c r="E1468" s="3" t="str">
        <f>_xlfn.XLOOKUP(Tbl_BalanceHistory[[#This Row],[RespAgy]],Tbl_Agencies[Agy Code],Tbl_Agencies[Agy Sort])</f>
        <v>088000</v>
      </c>
      <c r="F1468" s="2" t="str">
        <f>Tbl_BalanceHistory[[#This Row],[RespAgy]]&amp;": "&amp;Tbl_BalanceHistory[[#This Row],[RespAgency]]</f>
        <v>204: The College of William and Mary in Virginia</v>
      </c>
      <c r="G1468" s="3">
        <v>204</v>
      </c>
      <c r="H1468" s="3" t="s">
        <v>418</v>
      </c>
      <c r="I1468" s="3" t="str">
        <f>_xlfn.XLOOKUP(Tbl_BalanceHistory[[#This Row],[AgyCode]],Tbl_Agencies[Agy Code],Tbl_Agencies[Agy Sort])</f>
        <v>088000</v>
      </c>
      <c r="J1468" s="2" t="str">
        <f>Tbl_BalanceHistory[[#This Row],[AgyCode]]&amp;": "&amp;Tbl_BalanceHistory[[#This Row],[Agency Name]]</f>
        <v>204: The College of William and Mary in Virginia</v>
      </c>
      <c r="K1468" s="1">
        <v>2023</v>
      </c>
      <c r="L1468" s="3">
        <v>110</v>
      </c>
      <c r="M1468" s="3" t="s">
        <v>409</v>
      </c>
      <c r="N1468" s="2" t="str">
        <f>Tbl_BalanceHistory[[#This Row],[ProgramCode]]&amp;": "&amp;Tbl_BalanceHistory[[#This Row],[Program Name]]</f>
        <v>110: Financial Assistance For Educational and General Services</v>
      </c>
      <c r="O1468" s="3" t="s">
        <v>886</v>
      </c>
      <c r="P1468" s="1" t="str">
        <f>IF(Tbl_BalanceHistory[[#This Row],[FundCode]]="0100","GF",IF(Tbl_BalanceHistory[[#This Row],[FundCode]]="01000","GF","Hi Ed / OCR"))</f>
        <v>GF</v>
      </c>
      <c r="Q1468" s="5">
        <v>129900.4</v>
      </c>
      <c r="R1468" s="5">
        <v>129900.4</v>
      </c>
      <c r="S1468" s="5">
        <v>0</v>
      </c>
      <c r="T1468" s="5">
        <v>0</v>
      </c>
      <c r="U1468" s="3" t="s">
        <v>1733</v>
      </c>
      <c r="V1468" s="5">
        <v>0</v>
      </c>
      <c r="W1468" s="5">
        <v>0</v>
      </c>
      <c r="X1468" s="5">
        <v>0</v>
      </c>
      <c r="Y1468" s="5">
        <v>0</v>
      </c>
      <c r="Z1468" s="5">
        <v>0</v>
      </c>
      <c r="AA1468" s="5">
        <v>0</v>
      </c>
      <c r="AB1468" s="2"/>
      <c r="AC1468" s="2"/>
      <c r="AD1468" s="2"/>
      <c r="AE1468" s="2"/>
    </row>
    <row r="1469" spans="1:31" ht="60" x14ac:dyDescent="0.25">
      <c r="A1469" s="2" t="s">
        <v>10</v>
      </c>
      <c r="B1469" s="3">
        <v>7</v>
      </c>
      <c r="C1469" s="3">
        <v>204</v>
      </c>
      <c r="D1469" s="3" t="s">
        <v>418</v>
      </c>
      <c r="E1469" s="3" t="str">
        <f>_xlfn.XLOOKUP(Tbl_BalanceHistory[[#This Row],[RespAgy]],Tbl_Agencies[Agy Code],Tbl_Agencies[Agy Sort])</f>
        <v>088000</v>
      </c>
      <c r="F1469" s="2" t="str">
        <f>Tbl_BalanceHistory[[#This Row],[RespAgy]]&amp;": "&amp;Tbl_BalanceHistory[[#This Row],[RespAgency]]</f>
        <v>204: The College of William and Mary in Virginia</v>
      </c>
      <c r="G1469" s="3">
        <v>204</v>
      </c>
      <c r="H1469" s="3" t="s">
        <v>418</v>
      </c>
      <c r="I1469" s="3" t="str">
        <f>_xlfn.XLOOKUP(Tbl_BalanceHistory[[#This Row],[AgyCode]],Tbl_Agencies[Agy Code],Tbl_Agencies[Agy Sort])</f>
        <v>088000</v>
      </c>
      <c r="J1469" s="2" t="str">
        <f>Tbl_BalanceHistory[[#This Row],[AgyCode]]&amp;": "&amp;Tbl_BalanceHistory[[#This Row],[Agency Name]]</f>
        <v>204: The College of William and Mary in Virginia</v>
      </c>
      <c r="K1469" s="1">
        <v>2024</v>
      </c>
      <c r="L1469" s="3">
        <v>110</v>
      </c>
      <c r="M1469" s="3" t="s">
        <v>409</v>
      </c>
      <c r="N1469" s="2" t="str">
        <f>Tbl_BalanceHistory[[#This Row],[ProgramCode]]&amp;": "&amp;Tbl_BalanceHistory[[#This Row],[Program Name]]</f>
        <v>110: Financial Assistance For Educational and General Services</v>
      </c>
      <c r="O1469" s="3" t="s">
        <v>886</v>
      </c>
      <c r="P1469" s="1" t="str">
        <f>IF(Tbl_BalanceHistory[[#This Row],[FundCode]]="0100","GF",IF(Tbl_BalanceHistory[[#This Row],[FundCode]]="01000","GF","Hi Ed / OCR"))</f>
        <v>GF</v>
      </c>
      <c r="Q1469" s="5">
        <v>78333</v>
      </c>
      <c r="R1469" s="5">
        <v>78333</v>
      </c>
      <c r="S1469" s="5">
        <v>0</v>
      </c>
      <c r="T1469" s="5">
        <v>0</v>
      </c>
      <c r="U1469" s="3" t="s">
        <v>1733</v>
      </c>
      <c r="V1469" s="5">
        <v>0</v>
      </c>
      <c r="W1469" s="5">
        <v>0</v>
      </c>
      <c r="X1469" s="5">
        <v>0</v>
      </c>
      <c r="Y1469" s="5">
        <v>0</v>
      </c>
      <c r="Z1469" s="5">
        <v>0</v>
      </c>
      <c r="AA1469" s="5">
        <v>0</v>
      </c>
      <c r="AB1469" s="2"/>
      <c r="AC1469" s="2"/>
      <c r="AD1469" s="2"/>
      <c r="AE1469" s="2"/>
    </row>
    <row r="1470" spans="1:31" ht="45" x14ac:dyDescent="0.25">
      <c r="A1470" s="2" t="s">
        <v>10</v>
      </c>
      <c r="B1470" s="3">
        <v>7</v>
      </c>
      <c r="C1470" s="3">
        <v>204</v>
      </c>
      <c r="D1470" s="3" t="s">
        <v>418</v>
      </c>
      <c r="E1470" s="3" t="str">
        <f>_xlfn.XLOOKUP(Tbl_BalanceHistory[[#This Row],[RespAgy]],Tbl_Agencies[Agy Code],Tbl_Agencies[Agy Sort])</f>
        <v>088000</v>
      </c>
      <c r="F1470" s="2" t="str">
        <f>Tbl_BalanceHistory[[#This Row],[RespAgy]]&amp;": "&amp;Tbl_BalanceHistory[[#This Row],[RespAgency]]</f>
        <v>204: The College of William and Mary in Virginia</v>
      </c>
      <c r="G1470" s="3">
        <v>241</v>
      </c>
      <c r="H1470" s="3" t="s">
        <v>421</v>
      </c>
      <c r="I1470" s="3" t="str">
        <f>_xlfn.XLOOKUP(Tbl_BalanceHistory[[#This Row],[AgyCode]],Tbl_Agencies[Agy Code],Tbl_Agencies[Agy Sort])</f>
        <v>089000</v>
      </c>
      <c r="J1470" s="2" t="str">
        <f>Tbl_BalanceHistory[[#This Row],[AgyCode]]&amp;": "&amp;Tbl_BalanceHistory[[#This Row],[Agency Name]]</f>
        <v>241: Richard Bland College</v>
      </c>
      <c r="K1470" s="1">
        <v>2014</v>
      </c>
      <c r="L1470" s="3">
        <v>100</v>
      </c>
      <c r="M1470" s="3" t="s">
        <v>416</v>
      </c>
      <c r="N1470" s="2" t="str">
        <f>Tbl_BalanceHistory[[#This Row],[ProgramCode]]&amp;": "&amp;Tbl_BalanceHistory[[#This Row],[Program Name]]</f>
        <v>100: Educational and General Programs</v>
      </c>
      <c r="O1470" s="3" t="s">
        <v>1730</v>
      </c>
      <c r="P1470" s="1" t="str">
        <f>IF(Tbl_BalanceHistory[[#This Row],[FundCode]]="0100","GF",IF(Tbl_BalanceHistory[[#This Row],[FundCode]]="01000","GF","Hi Ed / OCR"))</f>
        <v>GF</v>
      </c>
      <c r="Q1470" s="5">
        <v>0</v>
      </c>
      <c r="R1470" s="5">
        <v>0</v>
      </c>
      <c r="S1470" s="5">
        <v>0</v>
      </c>
      <c r="T1470" s="5">
        <v>0</v>
      </c>
      <c r="U1470" s="3"/>
      <c r="V1470" s="5">
        <v>0</v>
      </c>
      <c r="W1470" s="5">
        <v>0</v>
      </c>
      <c r="X1470" s="5"/>
      <c r="Y1470" s="5"/>
      <c r="Z1470" s="5">
        <f>Tbl_BalanceHistory[[#This Row],[Discretionary Recommended - Pre 2022]]+Tbl_BalanceHistory[[#This Row],[Discretionary Balance Recommended: Policy]]+Tbl_BalanceHistory[[#This Row],[Discretionary Balance Recommended: Commitments]]</f>
        <v>0</v>
      </c>
      <c r="AA1470" s="5">
        <f>Tbl_BalanceHistory[[#This Row],[Discretionary Balance]]-Tbl_BalanceHistory[[#This Row],[Discretionary Reappropriation]]</f>
        <v>0</v>
      </c>
      <c r="AB1470" s="2"/>
      <c r="AC1470" s="2"/>
      <c r="AD1470" s="2"/>
      <c r="AE1470" s="2"/>
    </row>
    <row r="1471" spans="1:31" ht="45" x14ac:dyDescent="0.25">
      <c r="A1471" s="2" t="s">
        <v>10</v>
      </c>
      <c r="B1471" s="3">
        <v>7</v>
      </c>
      <c r="C1471" s="3">
        <v>204</v>
      </c>
      <c r="D1471" s="3" t="s">
        <v>418</v>
      </c>
      <c r="E1471" s="3" t="str">
        <f>_xlfn.XLOOKUP(Tbl_BalanceHistory[[#This Row],[RespAgy]],Tbl_Agencies[Agy Code],Tbl_Agencies[Agy Sort])</f>
        <v>088000</v>
      </c>
      <c r="F1471" s="2" t="str">
        <f>Tbl_BalanceHistory[[#This Row],[RespAgy]]&amp;": "&amp;Tbl_BalanceHistory[[#This Row],[RespAgency]]</f>
        <v>204: The College of William and Mary in Virginia</v>
      </c>
      <c r="G1471" s="3">
        <v>241</v>
      </c>
      <c r="H1471" s="3" t="s">
        <v>421</v>
      </c>
      <c r="I1471" s="3" t="str">
        <f>_xlfn.XLOOKUP(Tbl_BalanceHistory[[#This Row],[AgyCode]],Tbl_Agencies[Agy Code],Tbl_Agencies[Agy Sort])</f>
        <v>089000</v>
      </c>
      <c r="J1471" s="2" t="str">
        <f>Tbl_BalanceHistory[[#This Row],[AgyCode]]&amp;": "&amp;Tbl_BalanceHistory[[#This Row],[Agency Name]]</f>
        <v>241: Richard Bland College</v>
      </c>
      <c r="K1471" s="1">
        <v>2015</v>
      </c>
      <c r="L1471" s="3">
        <v>100</v>
      </c>
      <c r="M1471" s="3" t="s">
        <v>416</v>
      </c>
      <c r="N1471" s="2" t="str">
        <f>Tbl_BalanceHistory[[#This Row],[ProgramCode]]&amp;": "&amp;Tbl_BalanceHistory[[#This Row],[Program Name]]</f>
        <v>100: Educational and General Programs</v>
      </c>
      <c r="O1471" s="3" t="s">
        <v>1730</v>
      </c>
      <c r="P1471" s="1" t="str">
        <f>IF(Tbl_BalanceHistory[[#This Row],[FundCode]]="0100","GF",IF(Tbl_BalanceHistory[[#This Row],[FundCode]]="01000","GF","Hi Ed / OCR"))</f>
        <v>GF</v>
      </c>
      <c r="Q1471" s="5">
        <v>0</v>
      </c>
      <c r="R1471" s="5">
        <v>0</v>
      </c>
      <c r="S1471" s="5">
        <v>0</v>
      </c>
      <c r="T1471" s="5">
        <v>0</v>
      </c>
      <c r="U1471" s="3"/>
      <c r="V1471" s="5">
        <v>0</v>
      </c>
      <c r="W1471" s="5">
        <v>0</v>
      </c>
      <c r="X1471" s="5"/>
      <c r="Y1471" s="5"/>
      <c r="Z1471" s="5">
        <f>Tbl_BalanceHistory[[#This Row],[Discretionary Recommended - Pre 2022]]+Tbl_BalanceHistory[[#This Row],[Discretionary Balance Recommended: Policy]]+Tbl_BalanceHistory[[#This Row],[Discretionary Balance Recommended: Commitments]]</f>
        <v>0</v>
      </c>
      <c r="AA1471" s="5">
        <f>Tbl_BalanceHistory[[#This Row],[Discretionary Balance]]-Tbl_BalanceHistory[[#This Row],[Discretionary Reappropriation]]</f>
        <v>0</v>
      </c>
      <c r="AB1471" s="2"/>
      <c r="AC1471" s="2"/>
      <c r="AD1471" s="2"/>
      <c r="AE1471" s="2"/>
    </row>
    <row r="1472" spans="1:31" ht="45" x14ac:dyDescent="0.25">
      <c r="A1472" s="2" t="s">
        <v>10</v>
      </c>
      <c r="B1472" s="3">
        <v>7</v>
      </c>
      <c r="C1472" s="3">
        <v>204</v>
      </c>
      <c r="D1472" s="3" t="s">
        <v>418</v>
      </c>
      <c r="E1472" s="3" t="str">
        <f>_xlfn.XLOOKUP(Tbl_BalanceHistory[[#This Row],[RespAgy]],Tbl_Agencies[Agy Code],Tbl_Agencies[Agy Sort])</f>
        <v>088000</v>
      </c>
      <c r="F1472" s="2" t="str">
        <f>Tbl_BalanceHistory[[#This Row],[RespAgy]]&amp;": "&amp;Tbl_BalanceHistory[[#This Row],[RespAgency]]</f>
        <v>204: The College of William and Mary in Virginia</v>
      </c>
      <c r="G1472" s="3">
        <v>241</v>
      </c>
      <c r="H1472" s="3" t="s">
        <v>421</v>
      </c>
      <c r="I1472" s="3" t="str">
        <f>_xlfn.XLOOKUP(Tbl_BalanceHistory[[#This Row],[AgyCode]],Tbl_Agencies[Agy Code],Tbl_Agencies[Agy Sort])</f>
        <v>089000</v>
      </c>
      <c r="J1472" s="2" t="str">
        <f>Tbl_BalanceHistory[[#This Row],[AgyCode]]&amp;": "&amp;Tbl_BalanceHistory[[#This Row],[Agency Name]]</f>
        <v>241: Richard Bland College</v>
      </c>
      <c r="K1472" s="1">
        <v>2016</v>
      </c>
      <c r="L1472" s="3">
        <v>100</v>
      </c>
      <c r="M1472" s="3" t="s">
        <v>416</v>
      </c>
      <c r="N1472" s="2" t="str">
        <f>Tbl_BalanceHistory[[#This Row],[ProgramCode]]&amp;": "&amp;Tbl_BalanceHistory[[#This Row],[Program Name]]</f>
        <v>100: Educational and General Programs</v>
      </c>
      <c r="O1472" s="3" t="s">
        <v>1730</v>
      </c>
      <c r="P1472" s="1" t="str">
        <f>IF(Tbl_BalanceHistory[[#This Row],[FundCode]]="0100","GF",IF(Tbl_BalanceHistory[[#This Row],[FundCode]]="01000","GF","Hi Ed / OCR"))</f>
        <v>GF</v>
      </c>
      <c r="Q1472" s="5">
        <v>0</v>
      </c>
      <c r="R1472" s="5">
        <v>0</v>
      </c>
      <c r="S1472" s="5">
        <v>0</v>
      </c>
      <c r="T1472" s="5">
        <v>0</v>
      </c>
      <c r="U1472" s="3"/>
      <c r="V1472" s="5">
        <v>0</v>
      </c>
      <c r="W1472" s="5">
        <v>0</v>
      </c>
      <c r="X1472" s="5"/>
      <c r="Y1472" s="5"/>
      <c r="Z1472" s="5">
        <f>Tbl_BalanceHistory[[#This Row],[Discretionary Recommended - Pre 2022]]+Tbl_BalanceHistory[[#This Row],[Discretionary Balance Recommended: Policy]]+Tbl_BalanceHistory[[#This Row],[Discretionary Balance Recommended: Commitments]]</f>
        <v>0</v>
      </c>
      <c r="AA1472" s="5">
        <f>Tbl_BalanceHistory[[#This Row],[Discretionary Balance]]-Tbl_BalanceHistory[[#This Row],[Discretionary Reappropriation]]</f>
        <v>0</v>
      </c>
      <c r="AB1472" s="2"/>
      <c r="AC1472" s="2"/>
      <c r="AD1472" s="2"/>
      <c r="AE1472" s="2"/>
    </row>
    <row r="1473" spans="1:31" ht="45" x14ac:dyDescent="0.25">
      <c r="A1473" s="2" t="s">
        <v>10</v>
      </c>
      <c r="B1473" s="3">
        <v>7</v>
      </c>
      <c r="C1473" s="3">
        <v>204</v>
      </c>
      <c r="D1473" s="3" t="s">
        <v>418</v>
      </c>
      <c r="E1473" s="3" t="str">
        <f>_xlfn.XLOOKUP(Tbl_BalanceHistory[[#This Row],[RespAgy]],Tbl_Agencies[Agy Code],Tbl_Agencies[Agy Sort])</f>
        <v>088000</v>
      </c>
      <c r="F1473" s="2" t="str">
        <f>Tbl_BalanceHistory[[#This Row],[RespAgy]]&amp;": "&amp;Tbl_BalanceHistory[[#This Row],[RespAgency]]</f>
        <v>204: The College of William and Mary in Virginia</v>
      </c>
      <c r="G1473" s="3">
        <v>241</v>
      </c>
      <c r="H1473" s="3" t="s">
        <v>421</v>
      </c>
      <c r="I1473" s="3" t="str">
        <f>_xlfn.XLOOKUP(Tbl_BalanceHistory[[#This Row],[AgyCode]],Tbl_Agencies[Agy Code],Tbl_Agencies[Agy Sort])</f>
        <v>089000</v>
      </c>
      <c r="J1473" s="2" t="str">
        <f>Tbl_BalanceHistory[[#This Row],[AgyCode]]&amp;": "&amp;Tbl_BalanceHistory[[#This Row],[Agency Name]]</f>
        <v>241: Richard Bland College</v>
      </c>
      <c r="K1473" s="1">
        <v>2018</v>
      </c>
      <c r="L1473" s="3">
        <v>100</v>
      </c>
      <c r="M1473" s="3" t="s">
        <v>416</v>
      </c>
      <c r="N1473" s="2" t="str">
        <f>Tbl_BalanceHistory[[#This Row],[ProgramCode]]&amp;": "&amp;Tbl_BalanceHistory[[#This Row],[Program Name]]</f>
        <v>100: Educational and General Programs</v>
      </c>
      <c r="O1473" s="3" t="s">
        <v>886</v>
      </c>
      <c r="P1473" s="1" t="str">
        <f>IF(Tbl_BalanceHistory[[#This Row],[FundCode]]="0100","GF",IF(Tbl_BalanceHistory[[#This Row],[FundCode]]="01000","GF","Hi Ed / OCR"))</f>
        <v>GF</v>
      </c>
      <c r="Q1473" s="5">
        <v>0</v>
      </c>
      <c r="R1473" s="5">
        <v>0</v>
      </c>
      <c r="S1473" s="5">
        <v>0</v>
      </c>
      <c r="T1473" s="5">
        <v>0</v>
      </c>
      <c r="U1473" s="3" t="s">
        <v>1733</v>
      </c>
      <c r="V1473" s="5">
        <v>0</v>
      </c>
      <c r="W1473" s="5">
        <v>0</v>
      </c>
      <c r="X1473" s="5"/>
      <c r="Y1473" s="5"/>
      <c r="Z1473" s="5">
        <f>Tbl_BalanceHistory[[#This Row],[Discretionary Recommended - Pre 2022]]+Tbl_BalanceHistory[[#This Row],[Discretionary Balance Recommended: Policy]]+Tbl_BalanceHistory[[#This Row],[Discretionary Balance Recommended: Commitments]]</f>
        <v>0</v>
      </c>
      <c r="AA1473" s="5">
        <f>Tbl_BalanceHistory[[#This Row],[Discretionary Balance]]-Tbl_BalanceHistory[[#This Row],[Discretionary Reappropriation]]</f>
        <v>0</v>
      </c>
      <c r="AB1473" s="2"/>
      <c r="AC1473" s="2"/>
      <c r="AD1473" s="2"/>
      <c r="AE1473" s="2"/>
    </row>
    <row r="1474" spans="1:31" ht="45" x14ac:dyDescent="0.25">
      <c r="A1474" s="2" t="s">
        <v>10</v>
      </c>
      <c r="B1474" s="3">
        <v>7</v>
      </c>
      <c r="C1474" s="3">
        <v>204</v>
      </c>
      <c r="D1474" s="3" t="s">
        <v>418</v>
      </c>
      <c r="E1474" s="3" t="str">
        <f>_xlfn.XLOOKUP(Tbl_BalanceHistory[[#This Row],[RespAgy]],Tbl_Agencies[Agy Code],Tbl_Agencies[Agy Sort])</f>
        <v>088000</v>
      </c>
      <c r="F1474" s="2" t="str">
        <f>Tbl_BalanceHistory[[#This Row],[RespAgy]]&amp;": "&amp;Tbl_BalanceHistory[[#This Row],[RespAgency]]</f>
        <v>204: The College of William and Mary in Virginia</v>
      </c>
      <c r="G1474" s="3">
        <v>241</v>
      </c>
      <c r="H1474" s="3" t="s">
        <v>421</v>
      </c>
      <c r="I1474" s="3" t="str">
        <f>_xlfn.XLOOKUP(Tbl_BalanceHistory[[#This Row],[AgyCode]],Tbl_Agencies[Agy Code],Tbl_Agencies[Agy Sort])</f>
        <v>089000</v>
      </c>
      <c r="J1474" s="2" t="str">
        <f>Tbl_BalanceHistory[[#This Row],[AgyCode]]&amp;": "&amp;Tbl_BalanceHistory[[#This Row],[Agency Name]]</f>
        <v>241: Richard Bland College</v>
      </c>
      <c r="K1474" s="1">
        <v>2019</v>
      </c>
      <c r="L1474" s="3">
        <v>100</v>
      </c>
      <c r="M1474" s="3" t="s">
        <v>416</v>
      </c>
      <c r="N1474" s="2" t="str">
        <f>Tbl_BalanceHistory[[#This Row],[ProgramCode]]&amp;": "&amp;Tbl_BalanceHistory[[#This Row],[Program Name]]</f>
        <v>100: Educational and General Programs</v>
      </c>
      <c r="O1474" s="3" t="s">
        <v>886</v>
      </c>
      <c r="P1474" s="1" t="str">
        <f>IF(Tbl_BalanceHistory[[#This Row],[FundCode]]="0100","GF",IF(Tbl_BalanceHistory[[#This Row],[FundCode]]="01000","GF","Hi Ed / OCR"))</f>
        <v>GF</v>
      </c>
      <c r="Q1474" s="5">
        <v>0</v>
      </c>
      <c r="R1474" s="5">
        <v>0</v>
      </c>
      <c r="S1474" s="5">
        <v>0</v>
      </c>
      <c r="T1474" s="5">
        <v>0</v>
      </c>
      <c r="U1474" s="3" t="s">
        <v>1733</v>
      </c>
      <c r="V1474" s="5">
        <v>0</v>
      </c>
      <c r="W1474" s="5">
        <v>0</v>
      </c>
      <c r="X1474" s="5"/>
      <c r="Y1474" s="5"/>
      <c r="Z1474" s="5">
        <f>Tbl_BalanceHistory[[#This Row],[Discretionary Recommended - Pre 2022]]+Tbl_BalanceHistory[[#This Row],[Discretionary Balance Recommended: Policy]]+Tbl_BalanceHistory[[#This Row],[Discretionary Balance Recommended: Commitments]]</f>
        <v>0</v>
      </c>
      <c r="AA1474" s="5">
        <f>Tbl_BalanceHistory[[#This Row],[Discretionary Balance]]-Tbl_BalanceHistory[[#This Row],[Discretionary Reappropriation]]</f>
        <v>0</v>
      </c>
      <c r="AB1474" s="2"/>
      <c r="AC1474" s="2"/>
      <c r="AD1474" s="2"/>
      <c r="AE1474" s="2"/>
    </row>
    <row r="1475" spans="1:31" ht="45" x14ac:dyDescent="0.25">
      <c r="A1475" s="2" t="s">
        <v>10</v>
      </c>
      <c r="B1475" s="3">
        <v>7</v>
      </c>
      <c r="C1475" s="3">
        <v>204</v>
      </c>
      <c r="D1475" s="3" t="s">
        <v>418</v>
      </c>
      <c r="E1475" s="3" t="str">
        <f>_xlfn.XLOOKUP(Tbl_BalanceHistory[[#This Row],[RespAgy]],Tbl_Agencies[Agy Code],Tbl_Agencies[Agy Sort])</f>
        <v>088000</v>
      </c>
      <c r="F1475" s="2" t="str">
        <f>Tbl_BalanceHistory[[#This Row],[RespAgy]]&amp;": "&amp;Tbl_BalanceHistory[[#This Row],[RespAgency]]</f>
        <v>204: The College of William and Mary in Virginia</v>
      </c>
      <c r="G1475" s="3">
        <v>241</v>
      </c>
      <c r="H1475" s="3" t="s">
        <v>421</v>
      </c>
      <c r="I1475" s="3" t="str">
        <f>_xlfn.XLOOKUP(Tbl_BalanceHistory[[#This Row],[AgyCode]],Tbl_Agencies[Agy Code],Tbl_Agencies[Agy Sort])</f>
        <v>089000</v>
      </c>
      <c r="J1475" s="2" t="str">
        <f>Tbl_BalanceHistory[[#This Row],[AgyCode]]&amp;": "&amp;Tbl_BalanceHistory[[#This Row],[Agency Name]]</f>
        <v>241: Richard Bland College</v>
      </c>
      <c r="K1475" s="1">
        <v>2020</v>
      </c>
      <c r="L1475" s="3">
        <v>100</v>
      </c>
      <c r="M1475" s="3" t="s">
        <v>416</v>
      </c>
      <c r="N1475" s="2" t="str">
        <f>Tbl_BalanceHistory[[#This Row],[ProgramCode]]&amp;": "&amp;Tbl_BalanceHistory[[#This Row],[Program Name]]</f>
        <v>100: Educational and General Programs</v>
      </c>
      <c r="O1475" s="3" t="s">
        <v>886</v>
      </c>
      <c r="P1475" s="1" t="str">
        <f>IF(Tbl_BalanceHistory[[#This Row],[FundCode]]="0100","GF",IF(Tbl_BalanceHistory[[#This Row],[FundCode]]="01000","GF","Hi Ed / OCR"))</f>
        <v>GF</v>
      </c>
      <c r="Q1475" s="5">
        <v>101504.48</v>
      </c>
      <c r="R1475" s="5">
        <v>101504.48</v>
      </c>
      <c r="S1475" s="5">
        <v>0</v>
      </c>
      <c r="T1475" s="5">
        <v>0</v>
      </c>
      <c r="U1475" s="3" t="s">
        <v>1733</v>
      </c>
      <c r="V1475" s="5">
        <v>0</v>
      </c>
      <c r="W1475" s="5">
        <v>0</v>
      </c>
      <c r="X1475" s="5"/>
      <c r="Y1475" s="5"/>
      <c r="Z1475" s="5">
        <f>Tbl_BalanceHistory[[#This Row],[Discretionary Recommended - Pre 2022]]+Tbl_BalanceHistory[[#This Row],[Discretionary Balance Recommended: Policy]]+Tbl_BalanceHistory[[#This Row],[Discretionary Balance Recommended: Commitments]]</f>
        <v>0</v>
      </c>
      <c r="AA1475" s="5">
        <f>Tbl_BalanceHistory[[#This Row],[Discretionary Balance]]-Tbl_BalanceHistory[[#This Row],[Discretionary Reappropriation]]</f>
        <v>0</v>
      </c>
      <c r="AB1475" s="2"/>
      <c r="AC1475" s="2"/>
      <c r="AD1475" s="2"/>
      <c r="AE1475" s="2"/>
    </row>
    <row r="1476" spans="1:31" ht="45" x14ac:dyDescent="0.25">
      <c r="A1476" s="2" t="s">
        <v>10</v>
      </c>
      <c r="B1476" s="3">
        <v>7</v>
      </c>
      <c r="C1476" s="3">
        <v>204</v>
      </c>
      <c r="D1476" s="3" t="s">
        <v>418</v>
      </c>
      <c r="E1476" s="3" t="str">
        <f>_xlfn.XLOOKUP(Tbl_BalanceHistory[[#This Row],[RespAgy]],Tbl_Agencies[Agy Code],Tbl_Agencies[Agy Sort])</f>
        <v>088000</v>
      </c>
      <c r="F1476" s="2" t="str">
        <f>Tbl_BalanceHistory[[#This Row],[RespAgy]]&amp;": "&amp;Tbl_BalanceHistory[[#This Row],[RespAgency]]</f>
        <v>204: The College of William and Mary in Virginia</v>
      </c>
      <c r="G1476" s="3">
        <v>241</v>
      </c>
      <c r="H1476" s="3" t="s">
        <v>421</v>
      </c>
      <c r="I1476" s="3" t="str">
        <f>_xlfn.XLOOKUP(Tbl_BalanceHistory[[#This Row],[AgyCode]],Tbl_Agencies[Agy Code],Tbl_Agencies[Agy Sort])</f>
        <v>089000</v>
      </c>
      <c r="J1476" s="2" t="str">
        <f>Tbl_BalanceHistory[[#This Row],[AgyCode]]&amp;": "&amp;Tbl_BalanceHistory[[#This Row],[Agency Name]]</f>
        <v>241: Richard Bland College</v>
      </c>
      <c r="K1476" s="1">
        <v>2014</v>
      </c>
      <c r="L1476" s="3">
        <v>101</v>
      </c>
      <c r="M1476" s="3" t="s">
        <v>1636</v>
      </c>
      <c r="N1476" s="2" t="str">
        <f>Tbl_BalanceHistory[[#This Row],[ProgramCode]]&amp;": "&amp;Tbl_BalanceHistory[[#This Row],[Program Name]]</f>
        <v>101: Higher Education Instruction</v>
      </c>
      <c r="O1476" s="3" t="s">
        <v>1964</v>
      </c>
      <c r="P1476" s="1" t="str">
        <f>IF(Tbl_BalanceHistory[[#This Row],[FundCode]]="0100","GF",IF(Tbl_BalanceHistory[[#This Row],[FundCode]]="01000","GF","Hi Ed / OCR"))</f>
        <v>Hi Ed / OCR</v>
      </c>
      <c r="Q1476" s="5">
        <v>0</v>
      </c>
      <c r="R1476" s="5">
        <v>0</v>
      </c>
      <c r="S1476" s="5">
        <v>46522</v>
      </c>
      <c r="T1476" s="5">
        <v>46522</v>
      </c>
      <c r="U1476" s="3" t="s">
        <v>1731</v>
      </c>
      <c r="V1476" s="5">
        <v>0</v>
      </c>
      <c r="W1476" s="5">
        <v>0</v>
      </c>
      <c r="X1476" s="5"/>
      <c r="Y1476" s="5"/>
      <c r="Z1476" s="5">
        <f>Tbl_BalanceHistory[[#This Row],[Discretionary Recommended - Pre 2022]]+Tbl_BalanceHistory[[#This Row],[Discretionary Balance Recommended: Policy]]+Tbl_BalanceHistory[[#This Row],[Discretionary Balance Recommended: Commitments]]</f>
        <v>0</v>
      </c>
      <c r="AA1476" s="5">
        <f>Tbl_BalanceHistory[[#This Row],[Discretionary Balance]]-Tbl_BalanceHistory[[#This Row],[Discretionary Reappropriation]]</f>
        <v>0</v>
      </c>
      <c r="AB1476" s="2"/>
      <c r="AC1476" s="2"/>
      <c r="AD1476" s="2"/>
      <c r="AE1476" s="2"/>
    </row>
    <row r="1477" spans="1:31" ht="45" x14ac:dyDescent="0.25">
      <c r="A1477" s="2" t="s">
        <v>10</v>
      </c>
      <c r="B1477" s="3">
        <v>7</v>
      </c>
      <c r="C1477" s="3">
        <v>204</v>
      </c>
      <c r="D1477" s="3" t="s">
        <v>418</v>
      </c>
      <c r="E1477" s="3" t="str">
        <f>_xlfn.XLOOKUP(Tbl_BalanceHistory[[#This Row],[RespAgy]],Tbl_Agencies[Agy Code],Tbl_Agencies[Agy Sort])</f>
        <v>088000</v>
      </c>
      <c r="F1477" s="2" t="str">
        <f>Tbl_BalanceHistory[[#This Row],[RespAgy]]&amp;": "&amp;Tbl_BalanceHistory[[#This Row],[RespAgency]]</f>
        <v>204: The College of William and Mary in Virginia</v>
      </c>
      <c r="G1477" s="3">
        <v>241</v>
      </c>
      <c r="H1477" s="3" t="s">
        <v>421</v>
      </c>
      <c r="I1477" s="3" t="str">
        <f>_xlfn.XLOOKUP(Tbl_BalanceHistory[[#This Row],[AgyCode]],Tbl_Agencies[Agy Code],Tbl_Agencies[Agy Sort])</f>
        <v>089000</v>
      </c>
      <c r="J1477" s="2" t="str">
        <f>Tbl_BalanceHistory[[#This Row],[AgyCode]]&amp;": "&amp;Tbl_BalanceHistory[[#This Row],[Agency Name]]</f>
        <v>241: Richard Bland College</v>
      </c>
      <c r="K1477" s="1">
        <v>2015</v>
      </c>
      <c r="L1477" s="3">
        <v>101</v>
      </c>
      <c r="M1477" s="3" t="s">
        <v>1636</v>
      </c>
      <c r="N1477" s="2" t="str">
        <f>Tbl_BalanceHistory[[#This Row],[ProgramCode]]&amp;": "&amp;Tbl_BalanceHistory[[#This Row],[Program Name]]</f>
        <v>101: Higher Education Instruction</v>
      </c>
      <c r="O1477" s="3" t="s">
        <v>1964</v>
      </c>
      <c r="P1477" s="1" t="str">
        <f>IF(Tbl_BalanceHistory[[#This Row],[FundCode]]="0100","GF",IF(Tbl_BalanceHistory[[#This Row],[FundCode]]="01000","GF","Hi Ed / OCR"))</f>
        <v>Hi Ed / OCR</v>
      </c>
      <c r="Q1477" s="5">
        <v>0</v>
      </c>
      <c r="R1477" s="5">
        <v>0</v>
      </c>
      <c r="S1477" s="5">
        <v>27210</v>
      </c>
      <c r="T1477" s="5">
        <v>27210</v>
      </c>
      <c r="U1477" s="3" t="s">
        <v>1731</v>
      </c>
      <c r="V1477" s="5">
        <v>0</v>
      </c>
      <c r="W1477" s="5">
        <v>0</v>
      </c>
      <c r="X1477" s="5"/>
      <c r="Y1477" s="5"/>
      <c r="Z1477" s="5">
        <f>Tbl_BalanceHistory[[#This Row],[Discretionary Recommended - Pre 2022]]+Tbl_BalanceHistory[[#This Row],[Discretionary Balance Recommended: Policy]]+Tbl_BalanceHistory[[#This Row],[Discretionary Balance Recommended: Commitments]]</f>
        <v>0</v>
      </c>
      <c r="AA1477" s="5">
        <f>Tbl_BalanceHistory[[#This Row],[Discretionary Balance]]-Tbl_BalanceHistory[[#This Row],[Discretionary Reappropriation]]</f>
        <v>0</v>
      </c>
      <c r="AB1477" s="2"/>
      <c r="AC1477" s="2"/>
      <c r="AD1477" s="2"/>
      <c r="AE1477" s="2"/>
    </row>
    <row r="1478" spans="1:31" ht="45" x14ac:dyDescent="0.25">
      <c r="A1478" s="2" t="s">
        <v>10</v>
      </c>
      <c r="B1478" s="3">
        <v>7</v>
      </c>
      <c r="C1478" s="3">
        <v>204</v>
      </c>
      <c r="D1478" s="3" t="s">
        <v>418</v>
      </c>
      <c r="E1478" s="3" t="str">
        <f>_xlfn.XLOOKUP(Tbl_BalanceHistory[[#This Row],[RespAgy]],Tbl_Agencies[Agy Code],Tbl_Agencies[Agy Sort])</f>
        <v>088000</v>
      </c>
      <c r="F1478" s="2" t="str">
        <f>Tbl_BalanceHistory[[#This Row],[RespAgy]]&amp;": "&amp;Tbl_BalanceHistory[[#This Row],[RespAgency]]</f>
        <v>204: The College of William and Mary in Virginia</v>
      </c>
      <c r="G1478" s="3">
        <v>241</v>
      </c>
      <c r="H1478" s="3" t="s">
        <v>421</v>
      </c>
      <c r="I1478" s="3" t="str">
        <f>_xlfn.XLOOKUP(Tbl_BalanceHistory[[#This Row],[AgyCode]],Tbl_Agencies[Agy Code],Tbl_Agencies[Agy Sort])</f>
        <v>089000</v>
      </c>
      <c r="J1478" s="2" t="str">
        <f>Tbl_BalanceHistory[[#This Row],[AgyCode]]&amp;": "&amp;Tbl_BalanceHistory[[#This Row],[Agency Name]]</f>
        <v>241: Richard Bland College</v>
      </c>
      <c r="K1478" s="1">
        <v>2016</v>
      </c>
      <c r="L1478" s="3">
        <v>101</v>
      </c>
      <c r="M1478" s="3" t="s">
        <v>1636</v>
      </c>
      <c r="N1478" s="2" t="str">
        <f>Tbl_BalanceHistory[[#This Row],[ProgramCode]]&amp;": "&amp;Tbl_BalanceHistory[[#This Row],[Program Name]]</f>
        <v>101: Higher Education Instruction</v>
      </c>
      <c r="O1478" s="3" t="s">
        <v>1964</v>
      </c>
      <c r="P1478" s="1" t="str">
        <f>IF(Tbl_BalanceHistory[[#This Row],[FundCode]]="0100","GF",IF(Tbl_BalanceHistory[[#This Row],[FundCode]]="01000","GF","Hi Ed / OCR"))</f>
        <v>Hi Ed / OCR</v>
      </c>
      <c r="Q1478" s="5">
        <v>0</v>
      </c>
      <c r="R1478" s="5">
        <v>0</v>
      </c>
      <c r="S1478" s="5">
        <v>130228</v>
      </c>
      <c r="T1478" s="5">
        <v>130228</v>
      </c>
      <c r="U1478" s="3" t="s">
        <v>1965</v>
      </c>
      <c r="V1478" s="5">
        <v>0</v>
      </c>
      <c r="W1478" s="5">
        <v>0</v>
      </c>
      <c r="X1478" s="5"/>
      <c r="Y1478" s="5"/>
      <c r="Z1478" s="5">
        <f>Tbl_BalanceHistory[[#This Row],[Discretionary Recommended - Pre 2022]]+Tbl_BalanceHistory[[#This Row],[Discretionary Balance Recommended: Policy]]+Tbl_BalanceHistory[[#This Row],[Discretionary Balance Recommended: Commitments]]</f>
        <v>0</v>
      </c>
      <c r="AA1478" s="5">
        <f>Tbl_BalanceHistory[[#This Row],[Discretionary Balance]]-Tbl_BalanceHistory[[#This Row],[Discretionary Reappropriation]]</f>
        <v>0</v>
      </c>
      <c r="AB1478" s="2"/>
      <c r="AC1478" s="2"/>
      <c r="AD1478" s="2"/>
      <c r="AE1478" s="2"/>
    </row>
    <row r="1479" spans="1:31" ht="45" x14ac:dyDescent="0.25">
      <c r="A1479" s="2" t="s">
        <v>10</v>
      </c>
      <c r="B1479" s="3">
        <v>7</v>
      </c>
      <c r="C1479" s="3">
        <v>204</v>
      </c>
      <c r="D1479" s="3" t="s">
        <v>418</v>
      </c>
      <c r="E1479" s="3" t="str">
        <f>_xlfn.XLOOKUP(Tbl_BalanceHistory[[#This Row],[RespAgy]],Tbl_Agencies[Agy Code],Tbl_Agencies[Agy Sort])</f>
        <v>088000</v>
      </c>
      <c r="F1479" s="2" t="str">
        <f>Tbl_BalanceHistory[[#This Row],[RespAgy]]&amp;": "&amp;Tbl_BalanceHistory[[#This Row],[RespAgency]]</f>
        <v>204: The College of William and Mary in Virginia</v>
      </c>
      <c r="G1479" s="3">
        <v>241</v>
      </c>
      <c r="H1479" s="3" t="s">
        <v>421</v>
      </c>
      <c r="I1479" s="3" t="str">
        <f>_xlfn.XLOOKUP(Tbl_BalanceHistory[[#This Row],[AgyCode]],Tbl_Agencies[Agy Code],Tbl_Agencies[Agy Sort])</f>
        <v>089000</v>
      </c>
      <c r="J1479" s="2" t="str">
        <f>Tbl_BalanceHistory[[#This Row],[AgyCode]]&amp;": "&amp;Tbl_BalanceHistory[[#This Row],[Agency Name]]</f>
        <v>241: Richard Bland College</v>
      </c>
      <c r="K1479" s="1">
        <v>2017</v>
      </c>
      <c r="L1479" s="3">
        <v>101</v>
      </c>
      <c r="M1479" s="3" t="s">
        <v>1636</v>
      </c>
      <c r="N1479" s="2" t="str">
        <f>Tbl_BalanceHistory[[#This Row],[ProgramCode]]&amp;": "&amp;Tbl_BalanceHistory[[#This Row],[Program Name]]</f>
        <v>101: Higher Education Instruction</v>
      </c>
      <c r="O1479" s="3" t="s">
        <v>1963</v>
      </c>
      <c r="P1479" s="1" t="str">
        <f>IF(Tbl_BalanceHistory[[#This Row],[FundCode]]="0100","GF",IF(Tbl_BalanceHistory[[#This Row],[FundCode]]="01000","GF","Hi Ed / OCR"))</f>
        <v>Hi Ed / OCR</v>
      </c>
      <c r="Q1479" s="5">
        <v>0</v>
      </c>
      <c r="R1479" s="5">
        <v>0</v>
      </c>
      <c r="S1479" s="5">
        <v>536991</v>
      </c>
      <c r="T1479" s="5">
        <v>536991</v>
      </c>
      <c r="U1479" s="3" t="s">
        <v>1732</v>
      </c>
      <c r="V1479" s="5">
        <v>0</v>
      </c>
      <c r="W1479" s="5">
        <v>0</v>
      </c>
      <c r="X1479" s="5"/>
      <c r="Y1479" s="5"/>
      <c r="Z1479" s="5">
        <f>Tbl_BalanceHistory[[#This Row],[Discretionary Recommended - Pre 2022]]+Tbl_BalanceHistory[[#This Row],[Discretionary Balance Recommended: Policy]]+Tbl_BalanceHistory[[#This Row],[Discretionary Balance Recommended: Commitments]]</f>
        <v>0</v>
      </c>
      <c r="AA1479" s="5">
        <f>Tbl_BalanceHistory[[#This Row],[Discretionary Balance]]-Tbl_BalanceHistory[[#This Row],[Discretionary Reappropriation]]</f>
        <v>0</v>
      </c>
      <c r="AB1479" s="2"/>
      <c r="AC1479" s="2"/>
      <c r="AD1479" s="2"/>
      <c r="AE1479" s="2"/>
    </row>
    <row r="1480" spans="1:31" ht="45" x14ac:dyDescent="0.25">
      <c r="A1480" s="2" t="s">
        <v>10</v>
      </c>
      <c r="B1480" s="3">
        <v>7</v>
      </c>
      <c r="C1480" s="3">
        <v>204</v>
      </c>
      <c r="D1480" s="3" t="s">
        <v>418</v>
      </c>
      <c r="E1480" s="3" t="str">
        <f>_xlfn.XLOOKUP(Tbl_BalanceHistory[[#This Row],[RespAgy]],Tbl_Agencies[Agy Code],Tbl_Agencies[Agy Sort])</f>
        <v>088000</v>
      </c>
      <c r="F1480" s="2" t="str">
        <f>Tbl_BalanceHistory[[#This Row],[RespAgy]]&amp;": "&amp;Tbl_BalanceHistory[[#This Row],[RespAgency]]</f>
        <v>204: The College of William and Mary in Virginia</v>
      </c>
      <c r="G1480" s="3">
        <v>241</v>
      </c>
      <c r="H1480" s="3" t="s">
        <v>421</v>
      </c>
      <c r="I1480" s="3" t="str">
        <f>_xlfn.XLOOKUP(Tbl_BalanceHistory[[#This Row],[AgyCode]],Tbl_Agencies[Agy Code],Tbl_Agencies[Agy Sort])</f>
        <v>089000</v>
      </c>
      <c r="J1480" s="2" t="str">
        <f>Tbl_BalanceHistory[[#This Row],[AgyCode]]&amp;": "&amp;Tbl_BalanceHistory[[#This Row],[Agency Name]]</f>
        <v>241: Richard Bland College</v>
      </c>
      <c r="K1480" s="1">
        <v>2019</v>
      </c>
      <c r="L1480" s="3">
        <v>101</v>
      </c>
      <c r="M1480" s="3" t="s">
        <v>1636</v>
      </c>
      <c r="N1480" s="2" t="str">
        <f>Tbl_BalanceHistory[[#This Row],[ProgramCode]]&amp;": "&amp;Tbl_BalanceHistory[[#This Row],[Program Name]]</f>
        <v>101: Higher Education Instruction</v>
      </c>
      <c r="O1480" s="3" t="s">
        <v>1963</v>
      </c>
      <c r="P1480" s="1" t="str">
        <f>IF(Tbl_BalanceHistory[[#This Row],[FundCode]]="0100","GF",IF(Tbl_BalanceHistory[[#This Row],[FundCode]]="01000","GF","Hi Ed / OCR"))</f>
        <v>Hi Ed / OCR</v>
      </c>
      <c r="Q1480" s="5">
        <v>0</v>
      </c>
      <c r="R1480" s="5">
        <v>0</v>
      </c>
      <c r="S1480" s="5">
        <v>101504.48</v>
      </c>
      <c r="T1480" s="5">
        <v>101504.48</v>
      </c>
      <c r="U1480" s="3" t="s">
        <v>1733</v>
      </c>
      <c r="V1480" s="5">
        <v>0</v>
      </c>
      <c r="W1480" s="5">
        <v>0</v>
      </c>
      <c r="X1480" s="5"/>
      <c r="Y1480" s="5"/>
      <c r="Z1480" s="5">
        <f>Tbl_BalanceHistory[[#This Row],[Discretionary Recommended - Pre 2022]]+Tbl_BalanceHistory[[#This Row],[Discretionary Balance Recommended: Policy]]+Tbl_BalanceHistory[[#This Row],[Discretionary Balance Recommended: Commitments]]</f>
        <v>0</v>
      </c>
      <c r="AA1480" s="5">
        <f>Tbl_BalanceHistory[[#This Row],[Discretionary Balance]]-Tbl_BalanceHistory[[#This Row],[Discretionary Reappropriation]]</f>
        <v>0</v>
      </c>
      <c r="AB1480" s="2"/>
      <c r="AC1480" s="2"/>
      <c r="AD1480" s="2"/>
      <c r="AE1480" s="2"/>
    </row>
    <row r="1481" spans="1:31" ht="45" x14ac:dyDescent="0.25">
      <c r="A1481" s="2" t="s">
        <v>10</v>
      </c>
      <c r="B1481" s="3">
        <v>7</v>
      </c>
      <c r="C1481" s="3">
        <v>204</v>
      </c>
      <c r="D1481" s="3" t="s">
        <v>418</v>
      </c>
      <c r="E1481" s="3" t="str">
        <f>_xlfn.XLOOKUP(Tbl_BalanceHistory[[#This Row],[RespAgy]],Tbl_Agencies[Agy Code],Tbl_Agencies[Agy Sort])</f>
        <v>088000</v>
      </c>
      <c r="F1481" s="2" t="str">
        <f>Tbl_BalanceHistory[[#This Row],[RespAgy]]&amp;": "&amp;Tbl_BalanceHistory[[#This Row],[RespAgency]]</f>
        <v>204: The College of William and Mary in Virginia</v>
      </c>
      <c r="G1481" s="3">
        <v>241</v>
      </c>
      <c r="H1481" s="3" t="s">
        <v>421</v>
      </c>
      <c r="I1481" s="3" t="str">
        <f>_xlfn.XLOOKUP(Tbl_BalanceHistory[[#This Row],[AgyCode]],Tbl_Agencies[Agy Code],Tbl_Agencies[Agy Sort])</f>
        <v>089000</v>
      </c>
      <c r="J1481" s="2" t="str">
        <f>Tbl_BalanceHistory[[#This Row],[AgyCode]]&amp;": "&amp;Tbl_BalanceHistory[[#This Row],[Agency Name]]</f>
        <v>241: Richard Bland College</v>
      </c>
      <c r="K1481" s="1">
        <v>2014</v>
      </c>
      <c r="L1481" s="3">
        <v>108</v>
      </c>
      <c r="M1481" s="3" t="s">
        <v>408</v>
      </c>
      <c r="N1481" s="2" t="str">
        <f>Tbl_BalanceHistory[[#This Row],[ProgramCode]]&amp;": "&amp;Tbl_BalanceHistory[[#This Row],[Program Name]]</f>
        <v>108: Higher Education Student Financial Assistance</v>
      </c>
      <c r="O1481" s="3" t="s">
        <v>1730</v>
      </c>
      <c r="P1481" s="1" t="str">
        <f>IF(Tbl_BalanceHistory[[#This Row],[FundCode]]="0100","GF",IF(Tbl_BalanceHistory[[#This Row],[FundCode]]="01000","GF","Hi Ed / OCR"))</f>
        <v>GF</v>
      </c>
      <c r="Q1481" s="5">
        <v>459507</v>
      </c>
      <c r="R1481" s="5">
        <v>459507</v>
      </c>
      <c r="S1481" s="5">
        <v>0</v>
      </c>
      <c r="T1481" s="5">
        <v>0</v>
      </c>
      <c r="U1481" s="3"/>
      <c r="V1481" s="5">
        <v>0</v>
      </c>
      <c r="W1481" s="5">
        <v>0</v>
      </c>
      <c r="X1481" s="5"/>
      <c r="Y1481" s="5"/>
      <c r="Z1481" s="5">
        <f>Tbl_BalanceHistory[[#This Row],[Discretionary Recommended - Pre 2022]]+Tbl_BalanceHistory[[#This Row],[Discretionary Balance Recommended: Policy]]+Tbl_BalanceHistory[[#This Row],[Discretionary Balance Recommended: Commitments]]</f>
        <v>0</v>
      </c>
      <c r="AA1481" s="5">
        <f>Tbl_BalanceHistory[[#This Row],[Discretionary Balance]]-Tbl_BalanceHistory[[#This Row],[Discretionary Reappropriation]]</f>
        <v>0</v>
      </c>
      <c r="AB1481" s="2"/>
      <c r="AC1481" s="2"/>
      <c r="AD1481" s="2"/>
      <c r="AE1481" s="2"/>
    </row>
    <row r="1482" spans="1:31" ht="45" x14ac:dyDescent="0.25">
      <c r="A1482" s="2" t="s">
        <v>10</v>
      </c>
      <c r="B1482" s="3">
        <v>7</v>
      </c>
      <c r="C1482" s="3">
        <v>204</v>
      </c>
      <c r="D1482" s="3" t="s">
        <v>418</v>
      </c>
      <c r="E1482" s="3" t="str">
        <f>_xlfn.XLOOKUP(Tbl_BalanceHistory[[#This Row],[RespAgy]],Tbl_Agencies[Agy Code],Tbl_Agencies[Agy Sort])</f>
        <v>088000</v>
      </c>
      <c r="F1482" s="2" t="str">
        <f>Tbl_BalanceHistory[[#This Row],[RespAgy]]&amp;": "&amp;Tbl_BalanceHistory[[#This Row],[RespAgency]]</f>
        <v>204: The College of William and Mary in Virginia</v>
      </c>
      <c r="G1482" s="3">
        <v>241</v>
      </c>
      <c r="H1482" s="3" t="s">
        <v>421</v>
      </c>
      <c r="I1482" s="3" t="str">
        <f>_xlfn.XLOOKUP(Tbl_BalanceHistory[[#This Row],[AgyCode]],Tbl_Agencies[Agy Code],Tbl_Agencies[Agy Sort])</f>
        <v>089000</v>
      </c>
      <c r="J1482" s="2" t="str">
        <f>Tbl_BalanceHistory[[#This Row],[AgyCode]]&amp;": "&amp;Tbl_BalanceHistory[[#This Row],[Agency Name]]</f>
        <v>241: Richard Bland College</v>
      </c>
      <c r="K1482" s="1">
        <v>2015</v>
      </c>
      <c r="L1482" s="3">
        <v>108</v>
      </c>
      <c r="M1482" s="3" t="s">
        <v>408</v>
      </c>
      <c r="N1482" s="2" t="str">
        <f>Tbl_BalanceHistory[[#This Row],[ProgramCode]]&amp;": "&amp;Tbl_BalanceHistory[[#This Row],[Program Name]]</f>
        <v>108: Higher Education Student Financial Assistance</v>
      </c>
      <c r="O1482" s="3" t="s">
        <v>1730</v>
      </c>
      <c r="P1482" s="1" t="str">
        <f>IF(Tbl_BalanceHistory[[#This Row],[FundCode]]="0100","GF",IF(Tbl_BalanceHistory[[#This Row],[FundCode]]="01000","GF","Hi Ed / OCR"))</f>
        <v>GF</v>
      </c>
      <c r="Q1482" s="5">
        <v>463107</v>
      </c>
      <c r="R1482" s="5">
        <v>463107</v>
      </c>
      <c r="S1482" s="5">
        <v>0</v>
      </c>
      <c r="T1482" s="5">
        <v>0</v>
      </c>
      <c r="U1482" s="3"/>
      <c r="V1482" s="5">
        <v>0</v>
      </c>
      <c r="W1482" s="5">
        <v>0</v>
      </c>
      <c r="X1482" s="5"/>
      <c r="Y1482" s="5"/>
      <c r="Z1482" s="5">
        <f>Tbl_BalanceHistory[[#This Row],[Discretionary Recommended - Pre 2022]]+Tbl_BalanceHistory[[#This Row],[Discretionary Balance Recommended: Policy]]+Tbl_BalanceHistory[[#This Row],[Discretionary Balance Recommended: Commitments]]</f>
        <v>0</v>
      </c>
      <c r="AA1482" s="5">
        <f>Tbl_BalanceHistory[[#This Row],[Discretionary Balance]]-Tbl_BalanceHistory[[#This Row],[Discretionary Reappropriation]]</f>
        <v>0</v>
      </c>
      <c r="AB1482" s="2"/>
      <c r="AC1482" s="2"/>
      <c r="AD1482" s="2"/>
      <c r="AE1482" s="2"/>
    </row>
    <row r="1483" spans="1:31" ht="45" x14ac:dyDescent="0.25">
      <c r="A1483" s="2" t="s">
        <v>10</v>
      </c>
      <c r="B1483" s="3">
        <v>7</v>
      </c>
      <c r="C1483" s="3">
        <v>204</v>
      </c>
      <c r="D1483" s="3" t="s">
        <v>418</v>
      </c>
      <c r="E1483" s="3" t="str">
        <f>_xlfn.XLOOKUP(Tbl_BalanceHistory[[#This Row],[RespAgy]],Tbl_Agencies[Agy Code],Tbl_Agencies[Agy Sort])</f>
        <v>088000</v>
      </c>
      <c r="F1483" s="2" t="str">
        <f>Tbl_BalanceHistory[[#This Row],[RespAgy]]&amp;": "&amp;Tbl_BalanceHistory[[#This Row],[RespAgency]]</f>
        <v>204: The College of William and Mary in Virginia</v>
      </c>
      <c r="G1483" s="3">
        <v>241</v>
      </c>
      <c r="H1483" s="3" t="s">
        <v>421</v>
      </c>
      <c r="I1483" s="3" t="str">
        <f>_xlfn.XLOOKUP(Tbl_BalanceHistory[[#This Row],[AgyCode]],Tbl_Agencies[Agy Code],Tbl_Agencies[Agy Sort])</f>
        <v>089000</v>
      </c>
      <c r="J1483" s="2" t="str">
        <f>Tbl_BalanceHistory[[#This Row],[AgyCode]]&amp;": "&amp;Tbl_BalanceHistory[[#This Row],[Agency Name]]</f>
        <v>241: Richard Bland College</v>
      </c>
      <c r="K1483" s="1">
        <v>2016</v>
      </c>
      <c r="L1483" s="3">
        <v>108</v>
      </c>
      <c r="M1483" s="3" t="s">
        <v>408</v>
      </c>
      <c r="N1483" s="2" t="str">
        <f>Tbl_BalanceHistory[[#This Row],[ProgramCode]]&amp;": "&amp;Tbl_BalanceHistory[[#This Row],[Program Name]]</f>
        <v>108: Higher Education Student Financial Assistance</v>
      </c>
      <c r="O1483" s="3" t="s">
        <v>1730</v>
      </c>
      <c r="P1483" s="1" t="str">
        <f>IF(Tbl_BalanceHistory[[#This Row],[FundCode]]="0100","GF",IF(Tbl_BalanceHistory[[#This Row],[FundCode]]="01000","GF","Hi Ed / OCR"))</f>
        <v>GF</v>
      </c>
      <c r="Q1483" s="5">
        <v>593957</v>
      </c>
      <c r="R1483" s="5">
        <v>593957</v>
      </c>
      <c r="S1483" s="5">
        <v>0</v>
      </c>
      <c r="T1483" s="5">
        <v>0</v>
      </c>
      <c r="U1483" s="3"/>
      <c r="V1483" s="5">
        <v>0</v>
      </c>
      <c r="W1483" s="5">
        <v>0</v>
      </c>
      <c r="X1483" s="5"/>
      <c r="Y1483" s="5"/>
      <c r="Z1483" s="5">
        <f>Tbl_BalanceHistory[[#This Row],[Discretionary Recommended - Pre 2022]]+Tbl_BalanceHistory[[#This Row],[Discretionary Balance Recommended: Policy]]+Tbl_BalanceHistory[[#This Row],[Discretionary Balance Recommended: Commitments]]</f>
        <v>0</v>
      </c>
      <c r="AA1483" s="5">
        <f>Tbl_BalanceHistory[[#This Row],[Discretionary Balance]]-Tbl_BalanceHistory[[#This Row],[Discretionary Reappropriation]]</f>
        <v>0</v>
      </c>
      <c r="AB1483" s="2"/>
      <c r="AC1483" s="2"/>
      <c r="AD1483" s="2"/>
      <c r="AE1483" s="2"/>
    </row>
    <row r="1484" spans="1:31" ht="45" x14ac:dyDescent="0.25">
      <c r="A1484" s="2" t="s">
        <v>10</v>
      </c>
      <c r="B1484" s="3">
        <v>7</v>
      </c>
      <c r="C1484" s="3">
        <v>204</v>
      </c>
      <c r="D1484" s="3" t="s">
        <v>418</v>
      </c>
      <c r="E1484" s="3" t="str">
        <f>_xlfn.XLOOKUP(Tbl_BalanceHistory[[#This Row],[RespAgy]],Tbl_Agencies[Agy Code],Tbl_Agencies[Agy Sort])</f>
        <v>088000</v>
      </c>
      <c r="F1484" s="2" t="str">
        <f>Tbl_BalanceHistory[[#This Row],[RespAgy]]&amp;": "&amp;Tbl_BalanceHistory[[#This Row],[RespAgency]]</f>
        <v>204: The College of William and Mary in Virginia</v>
      </c>
      <c r="G1484" s="3">
        <v>241</v>
      </c>
      <c r="H1484" s="3" t="s">
        <v>421</v>
      </c>
      <c r="I1484" s="3" t="str">
        <f>_xlfn.XLOOKUP(Tbl_BalanceHistory[[#This Row],[AgyCode]],Tbl_Agencies[Agy Code],Tbl_Agencies[Agy Sort])</f>
        <v>089000</v>
      </c>
      <c r="J1484" s="2" t="str">
        <f>Tbl_BalanceHistory[[#This Row],[AgyCode]]&amp;": "&amp;Tbl_BalanceHistory[[#This Row],[Agency Name]]</f>
        <v>241: Richard Bland College</v>
      </c>
      <c r="K1484" s="1">
        <v>2017</v>
      </c>
      <c r="L1484" s="3">
        <v>108</v>
      </c>
      <c r="M1484" s="3" t="s">
        <v>408</v>
      </c>
      <c r="N1484" s="2" t="str">
        <f>Tbl_BalanceHistory[[#This Row],[ProgramCode]]&amp;": "&amp;Tbl_BalanceHistory[[#This Row],[Program Name]]</f>
        <v>108: Higher Education Student Financial Assistance</v>
      </c>
      <c r="O1484" s="3" t="s">
        <v>886</v>
      </c>
      <c r="P1484" s="1" t="str">
        <f>IF(Tbl_BalanceHistory[[#This Row],[FundCode]]="0100","GF",IF(Tbl_BalanceHistory[[#This Row],[FundCode]]="01000","GF","Hi Ed / OCR"))</f>
        <v>GF</v>
      </c>
      <c r="Q1484" s="5">
        <v>649393</v>
      </c>
      <c r="R1484" s="5">
        <v>649393</v>
      </c>
      <c r="S1484" s="5">
        <v>0</v>
      </c>
      <c r="T1484" s="5">
        <v>0</v>
      </c>
      <c r="U1484" s="3" t="s">
        <v>1732</v>
      </c>
      <c r="V1484" s="5">
        <v>0</v>
      </c>
      <c r="W1484" s="5">
        <v>0</v>
      </c>
      <c r="X1484" s="5"/>
      <c r="Y1484" s="5"/>
      <c r="Z1484" s="5">
        <f>Tbl_BalanceHistory[[#This Row],[Discretionary Recommended - Pre 2022]]+Tbl_BalanceHistory[[#This Row],[Discretionary Balance Recommended: Policy]]+Tbl_BalanceHistory[[#This Row],[Discretionary Balance Recommended: Commitments]]</f>
        <v>0</v>
      </c>
      <c r="AA1484" s="5">
        <f>Tbl_BalanceHistory[[#This Row],[Discretionary Balance]]-Tbl_BalanceHistory[[#This Row],[Discretionary Reappropriation]]</f>
        <v>0</v>
      </c>
      <c r="AB1484" s="2"/>
      <c r="AC1484" s="2"/>
      <c r="AD1484" s="2"/>
      <c r="AE1484" s="2"/>
    </row>
    <row r="1485" spans="1:31" ht="45" x14ac:dyDescent="0.25">
      <c r="A1485" s="2" t="s">
        <v>10</v>
      </c>
      <c r="B1485" s="3">
        <v>7</v>
      </c>
      <c r="C1485" s="3">
        <v>204</v>
      </c>
      <c r="D1485" s="3" t="s">
        <v>418</v>
      </c>
      <c r="E1485" s="3" t="str">
        <f>_xlfn.XLOOKUP(Tbl_BalanceHistory[[#This Row],[RespAgy]],Tbl_Agencies[Agy Code],Tbl_Agencies[Agy Sort])</f>
        <v>088000</v>
      </c>
      <c r="F1485" s="2" t="str">
        <f>Tbl_BalanceHistory[[#This Row],[RespAgy]]&amp;": "&amp;Tbl_BalanceHistory[[#This Row],[RespAgency]]</f>
        <v>204: The College of William and Mary in Virginia</v>
      </c>
      <c r="G1485" s="3">
        <v>241</v>
      </c>
      <c r="H1485" s="3" t="s">
        <v>421</v>
      </c>
      <c r="I1485" s="3" t="str">
        <f>_xlfn.XLOOKUP(Tbl_BalanceHistory[[#This Row],[AgyCode]],Tbl_Agencies[Agy Code],Tbl_Agencies[Agy Sort])</f>
        <v>089000</v>
      </c>
      <c r="J1485" s="2" t="str">
        <f>Tbl_BalanceHistory[[#This Row],[AgyCode]]&amp;": "&amp;Tbl_BalanceHistory[[#This Row],[Agency Name]]</f>
        <v>241: Richard Bland College</v>
      </c>
      <c r="K1485" s="1">
        <v>2018</v>
      </c>
      <c r="L1485" s="3">
        <v>108</v>
      </c>
      <c r="M1485" s="3" t="s">
        <v>408</v>
      </c>
      <c r="N1485" s="2" t="str">
        <f>Tbl_BalanceHistory[[#This Row],[ProgramCode]]&amp;": "&amp;Tbl_BalanceHistory[[#This Row],[Program Name]]</f>
        <v>108: Higher Education Student Financial Assistance</v>
      </c>
      <c r="O1485" s="3" t="s">
        <v>886</v>
      </c>
      <c r="P1485" s="1" t="str">
        <f>IF(Tbl_BalanceHistory[[#This Row],[FundCode]]="0100","GF",IF(Tbl_BalanceHistory[[#This Row],[FundCode]]="01000","GF","Hi Ed / OCR"))</f>
        <v>GF</v>
      </c>
      <c r="Q1485" s="5">
        <v>649843</v>
      </c>
      <c r="R1485" s="5">
        <v>649843</v>
      </c>
      <c r="S1485" s="5">
        <v>0</v>
      </c>
      <c r="T1485" s="5">
        <v>0</v>
      </c>
      <c r="U1485" s="3" t="s">
        <v>1733</v>
      </c>
      <c r="V1485" s="5">
        <v>0</v>
      </c>
      <c r="W1485" s="5">
        <v>0</v>
      </c>
      <c r="X1485" s="5"/>
      <c r="Y1485" s="5"/>
      <c r="Z1485" s="5">
        <f>Tbl_BalanceHistory[[#This Row],[Discretionary Recommended - Pre 2022]]+Tbl_BalanceHistory[[#This Row],[Discretionary Balance Recommended: Policy]]+Tbl_BalanceHistory[[#This Row],[Discretionary Balance Recommended: Commitments]]</f>
        <v>0</v>
      </c>
      <c r="AA1485" s="5">
        <f>Tbl_BalanceHistory[[#This Row],[Discretionary Balance]]-Tbl_BalanceHistory[[#This Row],[Discretionary Reappropriation]]</f>
        <v>0</v>
      </c>
      <c r="AB1485" s="2"/>
      <c r="AC1485" s="2"/>
      <c r="AD1485" s="2"/>
      <c r="AE1485" s="2"/>
    </row>
    <row r="1486" spans="1:31" ht="45" x14ac:dyDescent="0.25">
      <c r="A1486" s="2" t="s">
        <v>10</v>
      </c>
      <c r="B1486" s="3">
        <v>7</v>
      </c>
      <c r="C1486" s="3">
        <v>204</v>
      </c>
      <c r="D1486" s="3" t="s">
        <v>418</v>
      </c>
      <c r="E1486" s="3" t="str">
        <f>_xlfn.XLOOKUP(Tbl_BalanceHistory[[#This Row],[RespAgy]],Tbl_Agencies[Agy Code],Tbl_Agencies[Agy Sort])</f>
        <v>088000</v>
      </c>
      <c r="F1486" s="2" t="str">
        <f>Tbl_BalanceHistory[[#This Row],[RespAgy]]&amp;": "&amp;Tbl_BalanceHistory[[#This Row],[RespAgency]]</f>
        <v>204: The College of William and Mary in Virginia</v>
      </c>
      <c r="G1486" s="3">
        <v>241</v>
      </c>
      <c r="H1486" s="3" t="s">
        <v>421</v>
      </c>
      <c r="I1486" s="3" t="str">
        <f>_xlfn.XLOOKUP(Tbl_BalanceHistory[[#This Row],[AgyCode]],Tbl_Agencies[Agy Code],Tbl_Agencies[Agy Sort])</f>
        <v>089000</v>
      </c>
      <c r="J1486" s="2" t="str">
        <f>Tbl_BalanceHistory[[#This Row],[AgyCode]]&amp;": "&amp;Tbl_BalanceHistory[[#This Row],[Agency Name]]</f>
        <v>241: Richard Bland College</v>
      </c>
      <c r="K1486" s="1">
        <v>2019</v>
      </c>
      <c r="L1486" s="3">
        <v>108</v>
      </c>
      <c r="M1486" s="3" t="s">
        <v>408</v>
      </c>
      <c r="N1486" s="2" t="str">
        <f>Tbl_BalanceHistory[[#This Row],[ProgramCode]]&amp;": "&amp;Tbl_BalanceHistory[[#This Row],[Program Name]]</f>
        <v>108: Higher Education Student Financial Assistance</v>
      </c>
      <c r="O1486" s="3" t="s">
        <v>886</v>
      </c>
      <c r="P1486" s="1" t="str">
        <f>IF(Tbl_BalanceHistory[[#This Row],[FundCode]]="0100","GF",IF(Tbl_BalanceHistory[[#This Row],[FundCode]]="01000","GF","Hi Ed / OCR"))</f>
        <v>GF</v>
      </c>
      <c r="Q1486" s="5">
        <v>1007047</v>
      </c>
      <c r="R1486" s="5">
        <v>1007047</v>
      </c>
      <c r="S1486" s="5">
        <v>0</v>
      </c>
      <c r="T1486" s="5">
        <v>0</v>
      </c>
      <c r="U1486" s="3" t="s">
        <v>1733</v>
      </c>
      <c r="V1486" s="5">
        <v>0</v>
      </c>
      <c r="W1486" s="5">
        <v>0</v>
      </c>
      <c r="X1486" s="5"/>
      <c r="Y1486" s="5"/>
      <c r="Z1486" s="5">
        <f>Tbl_BalanceHistory[[#This Row],[Discretionary Recommended - Pre 2022]]+Tbl_BalanceHistory[[#This Row],[Discretionary Balance Recommended: Policy]]+Tbl_BalanceHistory[[#This Row],[Discretionary Balance Recommended: Commitments]]</f>
        <v>0</v>
      </c>
      <c r="AA1486" s="5">
        <f>Tbl_BalanceHistory[[#This Row],[Discretionary Balance]]-Tbl_BalanceHistory[[#This Row],[Discretionary Reappropriation]]</f>
        <v>0</v>
      </c>
      <c r="AB1486" s="2"/>
      <c r="AC1486" s="2"/>
      <c r="AD1486" s="2"/>
      <c r="AE1486" s="2"/>
    </row>
    <row r="1487" spans="1:31" ht="45" x14ac:dyDescent="0.25">
      <c r="A1487" s="2" t="s">
        <v>10</v>
      </c>
      <c r="B1487" s="3">
        <v>7</v>
      </c>
      <c r="C1487" s="3">
        <v>204</v>
      </c>
      <c r="D1487" s="3" t="s">
        <v>418</v>
      </c>
      <c r="E1487" s="3" t="str">
        <f>_xlfn.XLOOKUP(Tbl_BalanceHistory[[#This Row],[RespAgy]],Tbl_Agencies[Agy Code],Tbl_Agencies[Agy Sort])</f>
        <v>088000</v>
      </c>
      <c r="F1487" s="2" t="str">
        <f>Tbl_BalanceHistory[[#This Row],[RespAgy]]&amp;": "&amp;Tbl_BalanceHistory[[#This Row],[RespAgency]]</f>
        <v>204: The College of William and Mary in Virginia</v>
      </c>
      <c r="G1487" s="3">
        <v>241</v>
      </c>
      <c r="H1487" s="3" t="s">
        <v>421</v>
      </c>
      <c r="I1487" s="3" t="str">
        <f>_xlfn.XLOOKUP(Tbl_BalanceHistory[[#This Row],[AgyCode]],Tbl_Agencies[Agy Code],Tbl_Agencies[Agy Sort])</f>
        <v>089000</v>
      </c>
      <c r="J1487" s="2" t="str">
        <f>Tbl_BalanceHistory[[#This Row],[AgyCode]]&amp;": "&amp;Tbl_BalanceHistory[[#This Row],[Agency Name]]</f>
        <v>241: Richard Bland College</v>
      </c>
      <c r="K1487" s="1">
        <v>2020</v>
      </c>
      <c r="L1487" s="3">
        <v>108</v>
      </c>
      <c r="M1487" s="3" t="s">
        <v>408</v>
      </c>
      <c r="N1487" s="2" t="str">
        <f>Tbl_BalanceHistory[[#This Row],[ProgramCode]]&amp;": "&amp;Tbl_BalanceHistory[[#This Row],[Program Name]]</f>
        <v>108: Higher Education Student Financial Assistance</v>
      </c>
      <c r="O1487" s="3" t="s">
        <v>886</v>
      </c>
      <c r="P1487" s="1" t="str">
        <f>IF(Tbl_BalanceHistory[[#This Row],[FundCode]]="0100","GF",IF(Tbl_BalanceHistory[[#This Row],[FundCode]]="01000","GF","Hi Ed / OCR"))</f>
        <v>GF</v>
      </c>
      <c r="Q1487" s="5">
        <v>1328530</v>
      </c>
      <c r="R1487" s="5">
        <v>1321346.97</v>
      </c>
      <c r="S1487" s="5">
        <v>7183.03</v>
      </c>
      <c r="T1487" s="5">
        <v>7183.03</v>
      </c>
      <c r="U1487" s="3" t="s">
        <v>1733</v>
      </c>
      <c r="V1487" s="5">
        <v>0</v>
      </c>
      <c r="W1487" s="5">
        <v>0</v>
      </c>
      <c r="X1487" s="5"/>
      <c r="Y1487" s="5"/>
      <c r="Z1487" s="5">
        <f>Tbl_BalanceHistory[[#This Row],[Discretionary Recommended - Pre 2022]]+Tbl_BalanceHistory[[#This Row],[Discretionary Balance Recommended: Policy]]+Tbl_BalanceHistory[[#This Row],[Discretionary Balance Recommended: Commitments]]</f>
        <v>0</v>
      </c>
      <c r="AA1487" s="5">
        <f>Tbl_BalanceHistory[[#This Row],[Discretionary Balance]]-Tbl_BalanceHistory[[#This Row],[Discretionary Reappropriation]]</f>
        <v>0</v>
      </c>
      <c r="AB1487" s="2"/>
      <c r="AC1487" s="2"/>
      <c r="AD1487" s="2"/>
      <c r="AE1487" s="2"/>
    </row>
    <row r="1488" spans="1:31" ht="60" x14ac:dyDescent="0.25">
      <c r="A1488" s="2" t="s">
        <v>10</v>
      </c>
      <c r="B1488" s="3">
        <v>7</v>
      </c>
      <c r="C1488" s="3">
        <v>204</v>
      </c>
      <c r="D1488" s="3" t="s">
        <v>418</v>
      </c>
      <c r="E1488" s="3" t="str">
        <f>_xlfn.XLOOKUP(Tbl_BalanceHistory[[#This Row],[RespAgy]],Tbl_Agencies[Agy Code],Tbl_Agencies[Agy Sort])</f>
        <v>088000</v>
      </c>
      <c r="F1488" s="2" t="str">
        <f>Tbl_BalanceHistory[[#This Row],[RespAgy]]&amp;": "&amp;Tbl_BalanceHistory[[#This Row],[RespAgency]]</f>
        <v>204: The College of William and Mary in Virginia</v>
      </c>
      <c r="G1488" s="3">
        <v>241</v>
      </c>
      <c r="H1488" s="3" t="s">
        <v>421</v>
      </c>
      <c r="I1488" s="3" t="str">
        <f>_xlfn.XLOOKUP(Tbl_BalanceHistory[[#This Row],[AgyCode]],Tbl_Agencies[Agy Code],Tbl_Agencies[Agy Sort])</f>
        <v>089000</v>
      </c>
      <c r="J1488" s="2" t="str">
        <f>Tbl_BalanceHistory[[#This Row],[AgyCode]]&amp;": "&amp;Tbl_BalanceHistory[[#This Row],[Agency Name]]</f>
        <v>241: Richard Bland College</v>
      </c>
      <c r="K1488" s="1">
        <v>2020</v>
      </c>
      <c r="L1488" s="3">
        <v>110</v>
      </c>
      <c r="M1488" s="3" t="s">
        <v>409</v>
      </c>
      <c r="N1488" s="2" t="str">
        <f>Tbl_BalanceHistory[[#This Row],[ProgramCode]]&amp;": "&amp;Tbl_BalanceHistory[[#This Row],[Program Name]]</f>
        <v>110: Financial Assistance For Educational and General Services</v>
      </c>
      <c r="O1488" s="3" t="s">
        <v>886</v>
      </c>
      <c r="P1488" s="1" t="str">
        <f>IF(Tbl_BalanceHistory[[#This Row],[FundCode]]="0100","GF",IF(Tbl_BalanceHistory[[#This Row],[FundCode]]="01000","GF","Hi Ed / OCR"))</f>
        <v>GF</v>
      </c>
      <c r="Q1488" s="5">
        <v>20000</v>
      </c>
      <c r="R1488" s="5">
        <v>19552.810000000001</v>
      </c>
      <c r="S1488" s="5">
        <v>447.19</v>
      </c>
      <c r="T1488" s="5">
        <v>447.19</v>
      </c>
      <c r="U1488" s="3" t="s">
        <v>1733</v>
      </c>
      <c r="V1488" s="5">
        <v>0</v>
      </c>
      <c r="W1488" s="5">
        <v>0</v>
      </c>
      <c r="X1488" s="5"/>
      <c r="Y1488" s="5"/>
      <c r="Z1488" s="5">
        <f>Tbl_BalanceHistory[[#This Row],[Discretionary Recommended - Pre 2022]]+Tbl_BalanceHistory[[#This Row],[Discretionary Balance Recommended: Policy]]+Tbl_BalanceHistory[[#This Row],[Discretionary Balance Recommended: Commitments]]</f>
        <v>0</v>
      </c>
      <c r="AA1488" s="5">
        <f>Tbl_BalanceHistory[[#This Row],[Discretionary Balance]]-Tbl_BalanceHistory[[#This Row],[Discretionary Reappropriation]]</f>
        <v>0</v>
      </c>
      <c r="AB1488" s="2"/>
      <c r="AC1488" s="2"/>
      <c r="AD1488" s="2"/>
      <c r="AE1488" s="2"/>
    </row>
    <row r="1489" spans="1:31" ht="45" x14ac:dyDescent="0.25">
      <c r="A1489" s="2" t="s">
        <v>10</v>
      </c>
      <c r="B1489" s="3">
        <v>7</v>
      </c>
      <c r="C1489" s="3">
        <v>204</v>
      </c>
      <c r="D1489" s="3" t="s">
        <v>418</v>
      </c>
      <c r="E1489" s="3" t="str">
        <f>_xlfn.XLOOKUP(Tbl_BalanceHistory[[#This Row],[RespAgy]],Tbl_Agencies[Agy Code],Tbl_Agencies[Agy Sort])</f>
        <v>088000</v>
      </c>
      <c r="F1489" s="2" t="str">
        <f>Tbl_BalanceHistory[[#This Row],[RespAgy]]&amp;": "&amp;Tbl_BalanceHistory[[#This Row],[RespAgency]]</f>
        <v>204: The College of William and Mary in Virginia</v>
      </c>
      <c r="G1489" s="3">
        <v>268</v>
      </c>
      <c r="H1489" s="3" t="s">
        <v>424</v>
      </c>
      <c r="I1489" s="3" t="str">
        <f>_xlfn.XLOOKUP(Tbl_BalanceHistory[[#This Row],[AgyCode]],Tbl_Agencies[Agy Code],Tbl_Agencies[Agy Sort])</f>
        <v>090000</v>
      </c>
      <c r="J1489" s="2" t="str">
        <f>Tbl_BalanceHistory[[#This Row],[AgyCode]]&amp;": "&amp;Tbl_BalanceHistory[[#This Row],[Agency Name]]</f>
        <v>268: Virginia Institute of Marine Science</v>
      </c>
      <c r="K1489" s="1">
        <v>2014</v>
      </c>
      <c r="L1489" s="3">
        <v>100</v>
      </c>
      <c r="M1489" s="3" t="s">
        <v>416</v>
      </c>
      <c r="N1489" s="2" t="str">
        <f>Tbl_BalanceHistory[[#This Row],[ProgramCode]]&amp;": "&amp;Tbl_BalanceHistory[[#This Row],[Program Name]]</f>
        <v>100: Educational and General Programs</v>
      </c>
      <c r="O1489" s="3" t="s">
        <v>1730</v>
      </c>
      <c r="P1489" s="1" t="str">
        <f>IF(Tbl_BalanceHistory[[#This Row],[FundCode]]="0100","GF",IF(Tbl_BalanceHistory[[#This Row],[FundCode]]="01000","GF","Hi Ed / OCR"))</f>
        <v>GF</v>
      </c>
      <c r="Q1489" s="5">
        <v>0</v>
      </c>
      <c r="R1489" s="5">
        <v>0</v>
      </c>
      <c r="S1489" s="5">
        <v>0</v>
      </c>
      <c r="T1489" s="5">
        <v>0</v>
      </c>
      <c r="U1489" s="3"/>
      <c r="V1489" s="5">
        <v>0</v>
      </c>
      <c r="W1489" s="5">
        <v>0</v>
      </c>
      <c r="X1489" s="5"/>
      <c r="Y1489" s="5"/>
      <c r="Z1489" s="5">
        <f>Tbl_BalanceHistory[[#This Row],[Discretionary Recommended - Pre 2022]]+Tbl_BalanceHistory[[#This Row],[Discretionary Balance Recommended: Policy]]+Tbl_BalanceHistory[[#This Row],[Discretionary Balance Recommended: Commitments]]</f>
        <v>0</v>
      </c>
      <c r="AA1489" s="5">
        <f>Tbl_BalanceHistory[[#This Row],[Discretionary Balance]]-Tbl_BalanceHistory[[#This Row],[Discretionary Reappropriation]]</f>
        <v>0</v>
      </c>
      <c r="AB1489" s="2"/>
      <c r="AC1489" s="2"/>
      <c r="AD1489" s="2"/>
      <c r="AE1489" s="2"/>
    </row>
    <row r="1490" spans="1:31" ht="45" x14ac:dyDescent="0.25">
      <c r="A1490" s="2" t="s">
        <v>10</v>
      </c>
      <c r="B1490" s="3">
        <v>7</v>
      </c>
      <c r="C1490" s="3">
        <v>204</v>
      </c>
      <c r="D1490" s="3" t="s">
        <v>418</v>
      </c>
      <c r="E1490" s="3" t="str">
        <f>_xlfn.XLOOKUP(Tbl_BalanceHistory[[#This Row],[RespAgy]],Tbl_Agencies[Agy Code],Tbl_Agencies[Agy Sort])</f>
        <v>088000</v>
      </c>
      <c r="F1490" s="2" t="str">
        <f>Tbl_BalanceHistory[[#This Row],[RespAgy]]&amp;": "&amp;Tbl_BalanceHistory[[#This Row],[RespAgency]]</f>
        <v>204: The College of William and Mary in Virginia</v>
      </c>
      <c r="G1490" s="3">
        <v>268</v>
      </c>
      <c r="H1490" s="3" t="s">
        <v>424</v>
      </c>
      <c r="I1490" s="3" t="str">
        <f>_xlfn.XLOOKUP(Tbl_BalanceHistory[[#This Row],[AgyCode]],Tbl_Agencies[Agy Code],Tbl_Agencies[Agy Sort])</f>
        <v>090000</v>
      </c>
      <c r="J1490" s="2" t="str">
        <f>Tbl_BalanceHistory[[#This Row],[AgyCode]]&amp;": "&amp;Tbl_BalanceHistory[[#This Row],[Agency Name]]</f>
        <v>268: Virginia Institute of Marine Science</v>
      </c>
      <c r="K1490" s="1">
        <v>2015</v>
      </c>
      <c r="L1490" s="3">
        <v>100</v>
      </c>
      <c r="M1490" s="3" t="s">
        <v>416</v>
      </c>
      <c r="N1490" s="2" t="str">
        <f>Tbl_BalanceHistory[[#This Row],[ProgramCode]]&amp;": "&amp;Tbl_BalanceHistory[[#This Row],[Program Name]]</f>
        <v>100: Educational and General Programs</v>
      </c>
      <c r="O1490" s="3" t="s">
        <v>1730</v>
      </c>
      <c r="P1490" s="1" t="str">
        <f>IF(Tbl_BalanceHistory[[#This Row],[FundCode]]="0100","GF",IF(Tbl_BalanceHistory[[#This Row],[FundCode]]="01000","GF","Hi Ed / OCR"))</f>
        <v>GF</v>
      </c>
      <c r="Q1490" s="5">
        <v>0</v>
      </c>
      <c r="R1490" s="5">
        <v>0</v>
      </c>
      <c r="S1490" s="5">
        <v>0</v>
      </c>
      <c r="T1490" s="5">
        <v>0</v>
      </c>
      <c r="U1490" s="3"/>
      <c r="V1490" s="5">
        <v>0</v>
      </c>
      <c r="W1490" s="5">
        <v>0</v>
      </c>
      <c r="X1490" s="5"/>
      <c r="Y1490" s="5"/>
      <c r="Z1490" s="5">
        <f>Tbl_BalanceHistory[[#This Row],[Discretionary Recommended - Pre 2022]]+Tbl_BalanceHistory[[#This Row],[Discretionary Balance Recommended: Policy]]+Tbl_BalanceHistory[[#This Row],[Discretionary Balance Recommended: Commitments]]</f>
        <v>0</v>
      </c>
      <c r="AA1490" s="5">
        <f>Tbl_BalanceHistory[[#This Row],[Discretionary Balance]]-Tbl_BalanceHistory[[#This Row],[Discretionary Reappropriation]]</f>
        <v>0</v>
      </c>
      <c r="AB1490" s="2"/>
      <c r="AC1490" s="2"/>
      <c r="AD1490" s="2"/>
      <c r="AE1490" s="2"/>
    </row>
    <row r="1491" spans="1:31" ht="45" x14ac:dyDescent="0.25">
      <c r="A1491" s="2" t="s">
        <v>10</v>
      </c>
      <c r="B1491" s="3">
        <v>7</v>
      </c>
      <c r="C1491" s="3">
        <v>204</v>
      </c>
      <c r="D1491" s="3" t="s">
        <v>418</v>
      </c>
      <c r="E1491" s="3" t="str">
        <f>_xlfn.XLOOKUP(Tbl_BalanceHistory[[#This Row],[RespAgy]],Tbl_Agencies[Agy Code],Tbl_Agencies[Agy Sort])</f>
        <v>088000</v>
      </c>
      <c r="F1491" s="2" t="str">
        <f>Tbl_BalanceHistory[[#This Row],[RespAgy]]&amp;": "&amp;Tbl_BalanceHistory[[#This Row],[RespAgency]]</f>
        <v>204: The College of William and Mary in Virginia</v>
      </c>
      <c r="G1491" s="3">
        <v>268</v>
      </c>
      <c r="H1491" s="3" t="s">
        <v>424</v>
      </c>
      <c r="I1491" s="3" t="str">
        <f>_xlfn.XLOOKUP(Tbl_BalanceHistory[[#This Row],[AgyCode]],Tbl_Agencies[Agy Code],Tbl_Agencies[Agy Sort])</f>
        <v>090000</v>
      </c>
      <c r="J1491" s="2" t="str">
        <f>Tbl_BalanceHistory[[#This Row],[AgyCode]]&amp;": "&amp;Tbl_BalanceHistory[[#This Row],[Agency Name]]</f>
        <v>268: Virginia Institute of Marine Science</v>
      </c>
      <c r="K1491" s="1">
        <v>2016</v>
      </c>
      <c r="L1491" s="3">
        <v>100</v>
      </c>
      <c r="M1491" s="3" t="s">
        <v>416</v>
      </c>
      <c r="N1491" s="2" t="str">
        <f>Tbl_BalanceHistory[[#This Row],[ProgramCode]]&amp;": "&amp;Tbl_BalanceHistory[[#This Row],[Program Name]]</f>
        <v>100: Educational and General Programs</v>
      </c>
      <c r="O1491" s="3" t="s">
        <v>1730</v>
      </c>
      <c r="P1491" s="1" t="str">
        <f>IF(Tbl_BalanceHistory[[#This Row],[FundCode]]="0100","GF",IF(Tbl_BalanceHistory[[#This Row],[FundCode]]="01000","GF","Hi Ed / OCR"))</f>
        <v>GF</v>
      </c>
      <c r="Q1491" s="5">
        <v>0</v>
      </c>
      <c r="R1491" s="5">
        <v>0</v>
      </c>
      <c r="S1491" s="5">
        <v>0</v>
      </c>
      <c r="T1491" s="5">
        <v>0</v>
      </c>
      <c r="U1491" s="3"/>
      <c r="V1491" s="5">
        <v>0</v>
      </c>
      <c r="W1491" s="5">
        <v>0</v>
      </c>
      <c r="X1491" s="5"/>
      <c r="Y1491" s="5"/>
      <c r="Z1491" s="5">
        <f>Tbl_BalanceHistory[[#This Row],[Discretionary Recommended - Pre 2022]]+Tbl_BalanceHistory[[#This Row],[Discretionary Balance Recommended: Policy]]+Tbl_BalanceHistory[[#This Row],[Discretionary Balance Recommended: Commitments]]</f>
        <v>0</v>
      </c>
      <c r="AA1491" s="5">
        <f>Tbl_BalanceHistory[[#This Row],[Discretionary Balance]]-Tbl_BalanceHistory[[#This Row],[Discretionary Reappropriation]]</f>
        <v>0</v>
      </c>
      <c r="AB1491" s="2"/>
      <c r="AC1491" s="2"/>
      <c r="AD1491" s="2"/>
      <c r="AE1491" s="2"/>
    </row>
    <row r="1492" spans="1:31" ht="45" x14ac:dyDescent="0.25">
      <c r="A1492" s="2" t="s">
        <v>10</v>
      </c>
      <c r="B1492" s="3">
        <v>7</v>
      </c>
      <c r="C1492" s="3">
        <v>204</v>
      </c>
      <c r="D1492" s="3" t="s">
        <v>418</v>
      </c>
      <c r="E1492" s="3" t="str">
        <f>_xlfn.XLOOKUP(Tbl_BalanceHistory[[#This Row],[RespAgy]],Tbl_Agencies[Agy Code],Tbl_Agencies[Agy Sort])</f>
        <v>088000</v>
      </c>
      <c r="F1492" s="2" t="str">
        <f>Tbl_BalanceHistory[[#This Row],[RespAgy]]&amp;": "&amp;Tbl_BalanceHistory[[#This Row],[RespAgency]]</f>
        <v>204: The College of William and Mary in Virginia</v>
      </c>
      <c r="G1492" s="3">
        <v>268</v>
      </c>
      <c r="H1492" s="3" t="s">
        <v>424</v>
      </c>
      <c r="I1492" s="3" t="str">
        <f>_xlfn.XLOOKUP(Tbl_BalanceHistory[[#This Row],[AgyCode]],Tbl_Agencies[Agy Code],Tbl_Agencies[Agy Sort])</f>
        <v>090000</v>
      </c>
      <c r="J1492" s="2" t="str">
        <f>Tbl_BalanceHistory[[#This Row],[AgyCode]]&amp;": "&amp;Tbl_BalanceHistory[[#This Row],[Agency Name]]</f>
        <v>268: Virginia Institute of Marine Science</v>
      </c>
      <c r="K1492" s="1">
        <v>2018</v>
      </c>
      <c r="L1492" s="3">
        <v>100</v>
      </c>
      <c r="M1492" s="3" t="s">
        <v>416</v>
      </c>
      <c r="N1492" s="2" t="str">
        <f>Tbl_BalanceHistory[[#This Row],[ProgramCode]]&amp;": "&amp;Tbl_BalanceHistory[[#This Row],[Program Name]]</f>
        <v>100: Educational and General Programs</v>
      </c>
      <c r="O1492" s="3" t="s">
        <v>886</v>
      </c>
      <c r="P1492" s="1" t="str">
        <f>IF(Tbl_BalanceHistory[[#This Row],[FundCode]]="0100","GF",IF(Tbl_BalanceHistory[[#This Row],[FundCode]]="01000","GF","Hi Ed / OCR"))</f>
        <v>GF</v>
      </c>
      <c r="Q1492" s="5">
        <v>0</v>
      </c>
      <c r="R1492" s="5">
        <v>0</v>
      </c>
      <c r="S1492" s="5">
        <v>0</v>
      </c>
      <c r="T1492" s="5">
        <v>0</v>
      </c>
      <c r="U1492" s="3" t="s">
        <v>1733</v>
      </c>
      <c r="V1492" s="5">
        <v>0</v>
      </c>
      <c r="W1492" s="5">
        <v>0</v>
      </c>
      <c r="X1492" s="5"/>
      <c r="Y1492" s="5"/>
      <c r="Z1492" s="5">
        <f>Tbl_BalanceHistory[[#This Row],[Discretionary Recommended - Pre 2022]]+Tbl_BalanceHistory[[#This Row],[Discretionary Balance Recommended: Policy]]+Tbl_BalanceHistory[[#This Row],[Discretionary Balance Recommended: Commitments]]</f>
        <v>0</v>
      </c>
      <c r="AA1492" s="5">
        <f>Tbl_BalanceHistory[[#This Row],[Discretionary Balance]]-Tbl_BalanceHistory[[#This Row],[Discretionary Reappropriation]]</f>
        <v>0</v>
      </c>
      <c r="AB1492" s="2"/>
      <c r="AC1492" s="2"/>
      <c r="AD1492" s="2"/>
      <c r="AE1492" s="2"/>
    </row>
    <row r="1493" spans="1:31" ht="45" x14ac:dyDescent="0.25">
      <c r="A1493" s="2" t="s">
        <v>10</v>
      </c>
      <c r="B1493" s="3">
        <v>7</v>
      </c>
      <c r="C1493" s="3">
        <v>204</v>
      </c>
      <c r="D1493" s="3" t="s">
        <v>418</v>
      </c>
      <c r="E1493" s="3" t="str">
        <f>_xlfn.XLOOKUP(Tbl_BalanceHistory[[#This Row],[RespAgy]],Tbl_Agencies[Agy Code],Tbl_Agencies[Agy Sort])</f>
        <v>088000</v>
      </c>
      <c r="F1493" s="2" t="str">
        <f>Tbl_BalanceHistory[[#This Row],[RespAgy]]&amp;": "&amp;Tbl_BalanceHistory[[#This Row],[RespAgency]]</f>
        <v>204: The College of William and Mary in Virginia</v>
      </c>
      <c r="G1493" s="3">
        <v>268</v>
      </c>
      <c r="H1493" s="3" t="s">
        <v>424</v>
      </c>
      <c r="I1493" s="3" t="str">
        <f>_xlfn.XLOOKUP(Tbl_BalanceHistory[[#This Row],[AgyCode]],Tbl_Agencies[Agy Code],Tbl_Agencies[Agy Sort])</f>
        <v>090000</v>
      </c>
      <c r="J1493" s="2" t="str">
        <f>Tbl_BalanceHistory[[#This Row],[AgyCode]]&amp;": "&amp;Tbl_BalanceHistory[[#This Row],[Agency Name]]</f>
        <v>268: Virginia Institute of Marine Science</v>
      </c>
      <c r="K1493" s="1">
        <v>2019</v>
      </c>
      <c r="L1493" s="3">
        <v>100</v>
      </c>
      <c r="M1493" s="3" t="s">
        <v>416</v>
      </c>
      <c r="N1493" s="2" t="str">
        <f>Tbl_BalanceHistory[[#This Row],[ProgramCode]]&amp;": "&amp;Tbl_BalanceHistory[[#This Row],[Program Name]]</f>
        <v>100: Educational and General Programs</v>
      </c>
      <c r="O1493" s="3" t="s">
        <v>886</v>
      </c>
      <c r="P1493" s="1" t="str">
        <f>IF(Tbl_BalanceHistory[[#This Row],[FundCode]]="0100","GF",IF(Tbl_BalanceHistory[[#This Row],[FundCode]]="01000","GF","Hi Ed / OCR"))</f>
        <v>GF</v>
      </c>
      <c r="Q1493" s="5">
        <v>0</v>
      </c>
      <c r="R1493" s="5">
        <v>0</v>
      </c>
      <c r="S1493" s="5">
        <v>0</v>
      </c>
      <c r="T1493" s="5">
        <v>0</v>
      </c>
      <c r="U1493" s="3" t="s">
        <v>1733</v>
      </c>
      <c r="V1493" s="5">
        <v>0</v>
      </c>
      <c r="W1493" s="5">
        <v>0</v>
      </c>
      <c r="X1493" s="5"/>
      <c r="Y1493" s="5"/>
      <c r="Z1493" s="5">
        <f>Tbl_BalanceHistory[[#This Row],[Discretionary Recommended - Pre 2022]]+Tbl_BalanceHistory[[#This Row],[Discretionary Balance Recommended: Policy]]+Tbl_BalanceHistory[[#This Row],[Discretionary Balance Recommended: Commitments]]</f>
        <v>0</v>
      </c>
      <c r="AA1493" s="5">
        <f>Tbl_BalanceHistory[[#This Row],[Discretionary Balance]]-Tbl_BalanceHistory[[#This Row],[Discretionary Reappropriation]]</f>
        <v>0</v>
      </c>
      <c r="AB1493" s="2"/>
      <c r="AC1493" s="2"/>
      <c r="AD1493" s="2"/>
      <c r="AE1493" s="2"/>
    </row>
    <row r="1494" spans="1:31" ht="45" x14ac:dyDescent="0.25">
      <c r="A1494" s="2" t="s">
        <v>10</v>
      </c>
      <c r="B1494" s="3">
        <v>7</v>
      </c>
      <c r="C1494" s="3">
        <v>204</v>
      </c>
      <c r="D1494" s="3" t="s">
        <v>418</v>
      </c>
      <c r="E1494" s="3" t="str">
        <f>_xlfn.XLOOKUP(Tbl_BalanceHistory[[#This Row],[RespAgy]],Tbl_Agencies[Agy Code],Tbl_Agencies[Agy Sort])</f>
        <v>088000</v>
      </c>
      <c r="F1494" s="2" t="str">
        <f>Tbl_BalanceHistory[[#This Row],[RespAgy]]&amp;": "&amp;Tbl_BalanceHistory[[#This Row],[RespAgency]]</f>
        <v>204: The College of William and Mary in Virginia</v>
      </c>
      <c r="G1494" s="3">
        <v>268</v>
      </c>
      <c r="H1494" s="3" t="s">
        <v>424</v>
      </c>
      <c r="I1494" s="3" t="str">
        <f>_xlfn.XLOOKUP(Tbl_BalanceHistory[[#This Row],[AgyCode]],Tbl_Agencies[Agy Code],Tbl_Agencies[Agy Sort])</f>
        <v>090000</v>
      </c>
      <c r="J1494" s="2" t="str">
        <f>Tbl_BalanceHistory[[#This Row],[AgyCode]]&amp;": "&amp;Tbl_BalanceHistory[[#This Row],[Agency Name]]</f>
        <v>268: Virginia Institute of Marine Science</v>
      </c>
      <c r="K1494" s="1">
        <v>2014</v>
      </c>
      <c r="L1494" s="3">
        <v>108</v>
      </c>
      <c r="M1494" s="3" t="s">
        <v>408</v>
      </c>
      <c r="N1494" s="2" t="str">
        <f>Tbl_BalanceHistory[[#This Row],[ProgramCode]]&amp;": "&amp;Tbl_BalanceHistory[[#This Row],[Program Name]]</f>
        <v>108: Higher Education Student Financial Assistance</v>
      </c>
      <c r="O1494" s="3" t="s">
        <v>1730</v>
      </c>
      <c r="P1494" s="1" t="str">
        <f>IF(Tbl_BalanceHistory[[#This Row],[FundCode]]="0100","GF",IF(Tbl_BalanceHistory[[#This Row],[FundCode]]="01000","GF","Hi Ed / OCR"))</f>
        <v>GF</v>
      </c>
      <c r="Q1494" s="5">
        <v>241540</v>
      </c>
      <c r="R1494" s="5">
        <v>241540</v>
      </c>
      <c r="S1494" s="5">
        <v>0</v>
      </c>
      <c r="T1494" s="5">
        <v>0</v>
      </c>
      <c r="U1494" s="3"/>
      <c r="V1494" s="5">
        <v>0</v>
      </c>
      <c r="W1494" s="5">
        <v>0</v>
      </c>
      <c r="X1494" s="5"/>
      <c r="Y1494" s="5"/>
      <c r="Z1494" s="5">
        <f>Tbl_BalanceHistory[[#This Row],[Discretionary Recommended - Pre 2022]]+Tbl_BalanceHistory[[#This Row],[Discretionary Balance Recommended: Policy]]+Tbl_BalanceHistory[[#This Row],[Discretionary Balance Recommended: Commitments]]</f>
        <v>0</v>
      </c>
      <c r="AA1494" s="5">
        <f>Tbl_BalanceHistory[[#This Row],[Discretionary Balance]]-Tbl_BalanceHistory[[#This Row],[Discretionary Reappropriation]]</f>
        <v>0</v>
      </c>
      <c r="AB1494" s="2"/>
      <c r="AC1494" s="2"/>
      <c r="AD1494" s="2"/>
      <c r="AE1494" s="2"/>
    </row>
    <row r="1495" spans="1:31" ht="45" x14ac:dyDescent="0.25">
      <c r="A1495" s="2" t="s">
        <v>10</v>
      </c>
      <c r="B1495" s="3">
        <v>7</v>
      </c>
      <c r="C1495" s="3">
        <v>204</v>
      </c>
      <c r="D1495" s="3" t="s">
        <v>418</v>
      </c>
      <c r="E1495" s="3" t="str">
        <f>_xlfn.XLOOKUP(Tbl_BalanceHistory[[#This Row],[RespAgy]],Tbl_Agencies[Agy Code],Tbl_Agencies[Agy Sort])</f>
        <v>088000</v>
      </c>
      <c r="F1495" s="2" t="str">
        <f>Tbl_BalanceHistory[[#This Row],[RespAgy]]&amp;": "&amp;Tbl_BalanceHistory[[#This Row],[RespAgency]]</f>
        <v>204: The College of William and Mary in Virginia</v>
      </c>
      <c r="G1495" s="3">
        <v>268</v>
      </c>
      <c r="H1495" s="3" t="s">
        <v>424</v>
      </c>
      <c r="I1495" s="3" t="str">
        <f>_xlfn.XLOOKUP(Tbl_BalanceHistory[[#This Row],[AgyCode]],Tbl_Agencies[Agy Code],Tbl_Agencies[Agy Sort])</f>
        <v>090000</v>
      </c>
      <c r="J1495" s="2" t="str">
        <f>Tbl_BalanceHistory[[#This Row],[AgyCode]]&amp;": "&amp;Tbl_BalanceHistory[[#This Row],[Agency Name]]</f>
        <v>268: Virginia Institute of Marine Science</v>
      </c>
      <c r="K1495" s="1">
        <v>2015</v>
      </c>
      <c r="L1495" s="3">
        <v>108</v>
      </c>
      <c r="M1495" s="3" t="s">
        <v>408</v>
      </c>
      <c r="N1495" s="2" t="str">
        <f>Tbl_BalanceHistory[[#This Row],[ProgramCode]]&amp;": "&amp;Tbl_BalanceHistory[[#This Row],[Program Name]]</f>
        <v>108: Higher Education Student Financial Assistance</v>
      </c>
      <c r="O1495" s="3" t="s">
        <v>1730</v>
      </c>
      <c r="P1495" s="1" t="str">
        <f>IF(Tbl_BalanceHistory[[#This Row],[FundCode]]="0100","GF",IF(Tbl_BalanceHistory[[#This Row],[FundCode]]="01000","GF","Hi Ed / OCR"))</f>
        <v>GF</v>
      </c>
      <c r="Q1495" s="5">
        <v>124013</v>
      </c>
      <c r="R1495" s="5">
        <v>124013</v>
      </c>
      <c r="S1495" s="5">
        <v>0</v>
      </c>
      <c r="T1495" s="5">
        <v>0</v>
      </c>
      <c r="U1495" s="3"/>
      <c r="V1495" s="5">
        <v>0</v>
      </c>
      <c r="W1495" s="5">
        <v>0</v>
      </c>
      <c r="X1495" s="5"/>
      <c r="Y1495" s="5"/>
      <c r="Z1495" s="5">
        <f>Tbl_BalanceHistory[[#This Row],[Discretionary Recommended - Pre 2022]]+Tbl_BalanceHistory[[#This Row],[Discretionary Balance Recommended: Policy]]+Tbl_BalanceHistory[[#This Row],[Discretionary Balance Recommended: Commitments]]</f>
        <v>0</v>
      </c>
      <c r="AA1495" s="5">
        <f>Tbl_BalanceHistory[[#This Row],[Discretionary Balance]]-Tbl_BalanceHistory[[#This Row],[Discretionary Reappropriation]]</f>
        <v>0</v>
      </c>
      <c r="AB1495" s="2"/>
      <c r="AC1495" s="2"/>
      <c r="AD1495" s="2"/>
      <c r="AE1495" s="2"/>
    </row>
    <row r="1496" spans="1:31" ht="45" x14ac:dyDescent="0.25">
      <c r="A1496" s="2" t="s">
        <v>10</v>
      </c>
      <c r="B1496" s="3">
        <v>7</v>
      </c>
      <c r="C1496" s="3">
        <v>204</v>
      </c>
      <c r="D1496" s="3" t="s">
        <v>418</v>
      </c>
      <c r="E1496" s="3" t="str">
        <f>_xlfn.XLOOKUP(Tbl_BalanceHistory[[#This Row],[RespAgy]],Tbl_Agencies[Agy Code],Tbl_Agencies[Agy Sort])</f>
        <v>088000</v>
      </c>
      <c r="F1496" s="2" t="str">
        <f>Tbl_BalanceHistory[[#This Row],[RespAgy]]&amp;": "&amp;Tbl_BalanceHistory[[#This Row],[RespAgency]]</f>
        <v>204: The College of William and Mary in Virginia</v>
      </c>
      <c r="G1496" s="3">
        <v>268</v>
      </c>
      <c r="H1496" s="3" t="s">
        <v>424</v>
      </c>
      <c r="I1496" s="3" t="str">
        <f>_xlfn.XLOOKUP(Tbl_BalanceHistory[[#This Row],[AgyCode]],Tbl_Agencies[Agy Code],Tbl_Agencies[Agy Sort])</f>
        <v>090000</v>
      </c>
      <c r="J1496" s="2" t="str">
        <f>Tbl_BalanceHistory[[#This Row],[AgyCode]]&amp;": "&amp;Tbl_BalanceHistory[[#This Row],[Agency Name]]</f>
        <v>268: Virginia Institute of Marine Science</v>
      </c>
      <c r="K1496" s="1">
        <v>2016</v>
      </c>
      <c r="L1496" s="3">
        <v>108</v>
      </c>
      <c r="M1496" s="3" t="s">
        <v>408</v>
      </c>
      <c r="N1496" s="2" t="str">
        <f>Tbl_BalanceHistory[[#This Row],[ProgramCode]]&amp;": "&amp;Tbl_BalanceHistory[[#This Row],[Program Name]]</f>
        <v>108: Higher Education Student Financial Assistance</v>
      </c>
      <c r="O1496" s="3" t="s">
        <v>1730</v>
      </c>
      <c r="P1496" s="1" t="str">
        <f>IF(Tbl_BalanceHistory[[#This Row],[FundCode]]="0100","GF",IF(Tbl_BalanceHistory[[#This Row],[FundCode]]="01000","GF","Hi Ed / OCR"))</f>
        <v>GF</v>
      </c>
      <c r="Q1496" s="5">
        <v>130449</v>
      </c>
      <c r="R1496" s="5">
        <v>130449</v>
      </c>
      <c r="S1496" s="5">
        <v>0</v>
      </c>
      <c r="T1496" s="5">
        <v>0</v>
      </c>
      <c r="U1496" s="3"/>
      <c r="V1496" s="5">
        <v>0</v>
      </c>
      <c r="W1496" s="5">
        <v>0</v>
      </c>
      <c r="X1496" s="5"/>
      <c r="Y1496" s="5"/>
      <c r="Z1496" s="5">
        <f>Tbl_BalanceHistory[[#This Row],[Discretionary Recommended - Pre 2022]]+Tbl_BalanceHistory[[#This Row],[Discretionary Balance Recommended: Policy]]+Tbl_BalanceHistory[[#This Row],[Discretionary Balance Recommended: Commitments]]</f>
        <v>0</v>
      </c>
      <c r="AA1496" s="5">
        <f>Tbl_BalanceHistory[[#This Row],[Discretionary Balance]]-Tbl_BalanceHistory[[#This Row],[Discretionary Reappropriation]]</f>
        <v>0</v>
      </c>
      <c r="AB1496" s="2"/>
      <c r="AC1496" s="2"/>
      <c r="AD1496" s="2"/>
      <c r="AE1496" s="2"/>
    </row>
    <row r="1497" spans="1:31" ht="45" x14ac:dyDescent="0.25">
      <c r="A1497" s="2" t="s">
        <v>10</v>
      </c>
      <c r="B1497" s="3">
        <v>7</v>
      </c>
      <c r="C1497" s="3">
        <v>204</v>
      </c>
      <c r="D1497" s="3" t="s">
        <v>418</v>
      </c>
      <c r="E1497" s="3" t="str">
        <f>_xlfn.XLOOKUP(Tbl_BalanceHistory[[#This Row],[RespAgy]],Tbl_Agencies[Agy Code],Tbl_Agencies[Agy Sort])</f>
        <v>088000</v>
      </c>
      <c r="F1497" s="2" t="str">
        <f>Tbl_BalanceHistory[[#This Row],[RespAgy]]&amp;": "&amp;Tbl_BalanceHistory[[#This Row],[RespAgency]]</f>
        <v>204: The College of William and Mary in Virginia</v>
      </c>
      <c r="G1497" s="3">
        <v>268</v>
      </c>
      <c r="H1497" s="3" t="s">
        <v>424</v>
      </c>
      <c r="I1497" s="3" t="str">
        <f>_xlfn.XLOOKUP(Tbl_BalanceHistory[[#This Row],[AgyCode]],Tbl_Agencies[Agy Code],Tbl_Agencies[Agy Sort])</f>
        <v>090000</v>
      </c>
      <c r="J1497" s="2" t="str">
        <f>Tbl_BalanceHistory[[#This Row],[AgyCode]]&amp;": "&amp;Tbl_BalanceHistory[[#This Row],[Agency Name]]</f>
        <v>268: Virginia Institute of Marine Science</v>
      </c>
      <c r="K1497" s="1">
        <v>2017</v>
      </c>
      <c r="L1497" s="3">
        <v>108</v>
      </c>
      <c r="M1497" s="3" t="s">
        <v>408</v>
      </c>
      <c r="N1497" s="2" t="str">
        <f>Tbl_BalanceHistory[[#This Row],[ProgramCode]]&amp;": "&amp;Tbl_BalanceHistory[[#This Row],[Program Name]]</f>
        <v>108: Higher Education Student Financial Assistance</v>
      </c>
      <c r="O1497" s="3" t="s">
        <v>886</v>
      </c>
      <c r="P1497" s="1" t="str">
        <f>IF(Tbl_BalanceHistory[[#This Row],[FundCode]]="0100","GF",IF(Tbl_BalanceHistory[[#This Row],[FundCode]]="01000","GF","Hi Ed / OCR"))</f>
        <v>GF</v>
      </c>
      <c r="Q1497" s="5">
        <v>160391</v>
      </c>
      <c r="R1497" s="5">
        <v>160391</v>
      </c>
      <c r="S1497" s="5">
        <v>0</v>
      </c>
      <c r="T1497" s="5">
        <v>0</v>
      </c>
      <c r="U1497" s="3" t="s">
        <v>1732</v>
      </c>
      <c r="V1497" s="5">
        <v>0</v>
      </c>
      <c r="W1497" s="5">
        <v>0</v>
      </c>
      <c r="X1497" s="5"/>
      <c r="Y1497" s="5"/>
      <c r="Z1497" s="5">
        <f>Tbl_BalanceHistory[[#This Row],[Discretionary Recommended - Pre 2022]]+Tbl_BalanceHistory[[#This Row],[Discretionary Balance Recommended: Policy]]+Tbl_BalanceHistory[[#This Row],[Discretionary Balance Recommended: Commitments]]</f>
        <v>0</v>
      </c>
      <c r="AA1497" s="5">
        <f>Tbl_BalanceHistory[[#This Row],[Discretionary Balance]]-Tbl_BalanceHistory[[#This Row],[Discretionary Reappropriation]]</f>
        <v>0</v>
      </c>
      <c r="AB1497" s="2"/>
      <c r="AC1497" s="2"/>
      <c r="AD1497" s="2"/>
      <c r="AE1497" s="2"/>
    </row>
    <row r="1498" spans="1:31" ht="45" x14ac:dyDescent="0.25">
      <c r="A1498" s="2" t="s">
        <v>10</v>
      </c>
      <c r="B1498" s="3">
        <v>7</v>
      </c>
      <c r="C1498" s="3">
        <v>204</v>
      </c>
      <c r="D1498" s="3" t="s">
        <v>418</v>
      </c>
      <c r="E1498" s="3" t="str">
        <f>_xlfn.XLOOKUP(Tbl_BalanceHistory[[#This Row],[RespAgy]],Tbl_Agencies[Agy Code],Tbl_Agencies[Agy Sort])</f>
        <v>088000</v>
      </c>
      <c r="F1498" s="2" t="str">
        <f>Tbl_BalanceHistory[[#This Row],[RespAgy]]&amp;": "&amp;Tbl_BalanceHistory[[#This Row],[RespAgency]]</f>
        <v>204: The College of William and Mary in Virginia</v>
      </c>
      <c r="G1498" s="3">
        <v>268</v>
      </c>
      <c r="H1498" s="3" t="s">
        <v>424</v>
      </c>
      <c r="I1498" s="3" t="str">
        <f>_xlfn.XLOOKUP(Tbl_BalanceHistory[[#This Row],[AgyCode]],Tbl_Agencies[Agy Code],Tbl_Agencies[Agy Sort])</f>
        <v>090000</v>
      </c>
      <c r="J1498" s="2" t="str">
        <f>Tbl_BalanceHistory[[#This Row],[AgyCode]]&amp;": "&amp;Tbl_BalanceHistory[[#This Row],[Agency Name]]</f>
        <v>268: Virginia Institute of Marine Science</v>
      </c>
      <c r="K1498" s="1">
        <v>2018</v>
      </c>
      <c r="L1498" s="3">
        <v>108</v>
      </c>
      <c r="M1498" s="3" t="s">
        <v>408</v>
      </c>
      <c r="N1498" s="2" t="str">
        <f>Tbl_BalanceHistory[[#This Row],[ProgramCode]]&amp;": "&amp;Tbl_BalanceHistory[[#This Row],[Program Name]]</f>
        <v>108: Higher Education Student Financial Assistance</v>
      </c>
      <c r="O1498" s="3" t="s">
        <v>886</v>
      </c>
      <c r="P1498" s="1" t="str">
        <f>IF(Tbl_BalanceHistory[[#This Row],[FundCode]]="0100","GF",IF(Tbl_BalanceHistory[[#This Row],[FundCode]]="01000","GF","Hi Ed / OCR"))</f>
        <v>GF</v>
      </c>
      <c r="Q1498" s="5">
        <v>160501</v>
      </c>
      <c r="R1498" s="5">
        <v>160501</v>
      </c>
      <c r="S1498" s="5">
        <v>0</v>
      </c>
      <c r="T1498" s="5">
        <v>0</v>
      </c>
      <c r="U1498" s="3" t="s">
        <v>1733</v>
      </c>
      <c r="V1498" s="5">
        <v>0</v>
      </c>
      <c r="W1498" s="5">
        <v>0</v>
      </c>
      <c r="X1498" s="5"/>
      <c r="Y1498" s="5"/>
      <c r="Z1498" s="5">
        <f>Tbl_BalanceHistory[[#This Row],[Discretionary Recommended - Pre 2022]]+Tbl_BalanceHistory[[#This Row],[Discretionary Balance Recommended: Policy]]+Tbl_BalanceHistory[[#This Row],[Discretionary Balance Recommended: Commitments]]</f>
        <v>0</v>
      </c>
      <c r="AA1498" s="5">
        <f>Tbl_BalanceHistory[[#This Row],[Discretionary Balance]]-Tbl_BalanceHistory[[#This Row],[Discretionary Reappropriation]]</f>
        <v>0</v>
      </c>
      <c r="AB1498" s="2"/>
      <c r="AC1498" s="2"/>
      <c r="AD1498" s="2"/>
      <c r="AE1498" s="2"/>
    </row>
    <row r="1499" spans="1:31" ht="45" x14ac:dyDescent="0.25">
      <c r="A1499" s="2" t="s">
        <v>10</v>
      </c>
      <c r="B1499" s="3">
        <v>7</v>
      </c>
      <c r="C1499" s="3">
        <v>204</v>
      </c>
      <c r="D1499" s="3" t="s">
        <v>418</v>
      </c>
      <c r="E1499" s="3" t="str">
        <f>_xlfn.XLOOKUP(Tbl_BalanceHistory[[#This Row],[RespAgy]],Tbl_Agencies[Agy Code],Tbl_Agencies[Agy Sort])</f>
        <v>088000</v>
      </c>
      <c r="F1499" s="2" t="str">
        <f>Tbl_BalanceHistory[[#This Row],[RespAgy]]&amp;": "&amp;Tbl_BalanceHistory[[#This Row],[RespAgency]]</f>
        <v>204: The College of William and Mary in Virginia</v>
      </c>
      <c r="G1499" s="3">
        <v>268</v>
      </c>
      <c r="H1499" s="3" t="s">
        <v>424</v>
      </c>
      <c r="I1499" s="3" t="str">
        <f>_xlfn.XLOOKUP(Tbl_BalanceHistory[[#This Row],[AgyCode]],Tbl_Agencies[Agy Code],Tbl_Agencies[Agy Sort])</f>
        <v>090000</v>
      </c>
      <c r="J1499" s="2" t="str">
        <f>Tbl_BalanceHistory[[#This Row],[AgyCode]]&amp;": "&amp;Tbl_BalanceHistory[[#This Row],[Agency Name]]</f>
        <v>268: Virginia Institute of Marine Science</v>
      </c>
      <c r="K1499" s="1">
        <v>2019</v>
      </c>
      <c r="L1499" s="3">
        <v>108</v>
      </c>
      <c r="M1499" s="3" t="s">
        <v>408</v>
      </c>
      <c r="N1499" s="2" t="str">
        <f>Tbl_BalanceHistory[[#This Row],[ProgramCode]]&amp;": "&amp;Tbl_BalanceHistory[[#This Row],[Program Name]]</f>
        <v>108: Higher Education Student Financial Assistance</v>
      </c>
      <c r="O1499" s="3" t="s">
        <v>886</v>
      </c>
      <c r="P1499" s="1" t="str">
        <f>IF(Tbl_BalanceHistory[[#This Row],[FundCode]]="0100","GF",IF(Tbl_BalanceHistory[[#This Row],[FundCode]]="01000","GF","Hi Ed / OCR"))</f>
        <v>GF</v>
      </c>
      <c r="Q1499" s="5">
        <v>160501</v>
      </c>
      <c r="R1499" s="5">
        <v>160501</v>
      </c>
      <c r="S1499" s="5">
        <v>0</v>
      </c>
      <c r="T1499" s="5">
        <v>0</v>
      </c>
      <c r="U1499" s="3" t="s">
        <v>1733</v>
      </c>
      <c r="V1499" s="5">
        <v>0</v>
      </c>
      <c r="W1499" s="5">
        <v>0</v>
      </c>
      <c r="X1499" s="5"/>
      <c r="Y1499" s="5"/>
      <c r="Z1499" s="5">
        <f>Tbl_BalanceHistory[[#This Row],[Discretionary Recommended - Pre 2022]]+Tbl_BalanceHistory[[#This Row],[Discretionary Balance Recommended: Policy]]+Tbl_BalanceHistory[[#This Row],[Discretionary Balance Recommended: Commitments]]</f>
        <v>0</v>
      </c>
      <c r="AA1499" s="5">
        <f>Tbl_BalanceHistory[[#This Row],[Discretionary Balance]]-Tbl_BalanceHistory[[#This Row],[Discretionary Reappropriation]]</f>
        <v>0</v>
      </c>
      <c r="AB1499" s="2"/>
      <c r="AC1499" s="2"/>
      <c r="AD1499" s="2"/>
      <c r="AE1499" s="2"/>
    </row>
    <row r="1500" spans="1:31" ht="45" x14ac:dyDescent="0.25">
      <c r="A1500" s="2" t="s">
        <v>10</v>
      </c>
      <c r="B1500" s="3">
        <v>7</v>
      </c>
      <c r="C1500" s="3">
        <v>204</v>
      </c>
      <c r="D1500" s="3" t="s">
        <v>418</v>
      </c>
      <c r="E1500" s="3" t="str">
        <f>_xlfn.XLOOKUP(Tbl_BalanceHistory[[#This Row],[RespAgy]],Tbl_Agencies[Agy Code],Tbl_Agencies[Agy Sort])</f>
        <v>088000</v>
      </c>
      <c r="F1500" s="2" t="str">
        <f>Tbl_BalanceHistory[[#This Row],[RespAgy]]&amp;": "&amp;Tbl_BalanceHistory[[#This Row],[RespAgency]]</f>
        <v>204: The College of William and Mary in Virginia</v>
      </c>
      <c r="G1500" s="3">
        <v>268</v>
      </c>
      <c r="H1500" s="3" t="s">
        <v>424</v>
      </c>
      <c r="I1500" s="3" t="str">
        <f>_xlfn.XLOOKUP(Tbl_BalanceHistory[[#This Row],[AgyCode]],Tbl_Agencies[Agy Code],Tbl_Agencies[Agy Sort])</f>
        <v>090000</v>
      </c>
      <c r="J1500" s="2" t="str">
        <f>Tbl_BalanceHistory[[#This Row],[AgyCode]]&amp;": "&amp;Tbl_BalanceHistory[[#This Row],[Agency Name]]</f>
        <v>268: Virginia Institute of Marine Science</v>
      </c>
      <c r="K1500" s="1">
        <v>2020</v>
      </c>
      <c r="L1500" s="3">
        <v>108</v>
      </c>
      <c r="M1500" s="3" t="s">
        <v>408</v>
      </c>
      <c r="N1500" s="2" t="str">
        <f>Tbl_BalanceHistory[[#This Row],[ProgramCode]]&amp;": "&amp;Tbl_BalanceHistory[[#This Row],[Program Name]]</f>
        <v>108: Higher Education Student Financial Assistance</v>
      </c>
      <c r="O1500" s="3" t="s">
        <v>886</v>
      </c>
      <c r="P1500" s="1" t="str">
        <f>IF(Tbl_BalanceHistory[[#This Row],[FundCode]]="0100","GF",IF(Tbl_BalanceHistory[[#This Row],[FundCode]]="01000","GF","Hi Ed / OCR"))</f>
        <v>GF</v>
      </c>
      <c r="Q1500" s="5">
        <v>160501</v>
      </c>
      <c r="R1500" s="5">
        <v>160501</v>
      </c>
      <c r="S1500" s="5">
        <v>0</v>
      </c>
      <c r="T1500" s="5">
        <v>0</v>
      </c>
      <c r="U1500" s="3" t="s">
        <v>1733</v>
      </c>
      <c r="V1500" s="5">
        <v>0</v>
      </c>
      <c r="W1500" s="5">
        <v>0</v>
      </c>
      <c r="X1500" s="5"/>
      <c r="Y1500" s="5"/>
      <c r="Z1500" s="5">
        <f>Tbl_BalanceHistory[[#This Row],[Discretionary Recommended - Pre 2022]]+Tbl_BalanceHistory[[#This Row],[Discretionary Balance Recommended: Policy]]+Tbl_BalanceHistory[[#This Row],[Discretionary Balance Recommended: Commitments]]</f>
        <v>0</v>
      </c>
      <c r="AA1500" s="5">
        <f>Tbl_BalanceHistory[[#This Row],[Discretionary Balance]]-Tbl_BalanceHistory[[#This Row],[Discretionary Reappropriation]]</f>
        <v>0</v>
      </c>
      <c r="AB1500" s="2"/>
      <c r="AC1500" s="2"/>
      <c r="AD1500" s="2"/>
      <c r="AE1500" s="2"/>
    </row>
    <row r="1501" spans="1:31" ht="30" x14ac:dyDescent="0.25">
      <c r="A1501" s="2" t="s">
        <v>10</v>
      </c>
      <c r="B1501" s="3">
        <v>7</v>
      </c>
      <c r="C1501" s="3">
        <v>241</v>
      </c>
      <c r="D1501" s="3" t="s">
        <v>421</v>
      </c>
      <c r="E1501" s="3" t="str">
        <f>_xlfn.XLOOKUP(Tbl_BalanceHistory[[#This Row],[RespAgy]],Tbl_Agencies[Agy Code],Tbl_Agencies[Agy Sort])</f>
        <v>089000</v>
      </c>
      <c r="F1501" s="2" t="str">
        <f>Tbl_BalanceHistory[[#This Row],[RespAgy]]&amp;": "&amp;Tbl_BalanceHistory[[#This Row],[RespAgency]]</f>
        <v>241: Richard Bland College</v>
      </c>
      <c r="G1501" s="3">
        <v>241</v>
      </c>
      <c r="H1501" s="3" t="s">
        <v>421</v>
      </c>
      <c r="I1501" s="3" t="str">
        <f>_xlfn.XLOOKUP(Tbl_BalanceHistory[[#This Row],[AgyCode]],Tbl_Agencies[Agy Code],Tbl_Agencies[Agy Sort])</f>
        <v>089000</v>
      </c>
      <c r="J1501" s="2" t="str">
        <f>Tbl_BalanceHistory[[#This Row],[AgyCode]]&amp;": "&amp;Tbl_BalanceHistory[[#This Row],[Agency Name]]</f>
        <v>241: Richard Bland College</v>
      </c>
      <c r="K1501" s="1">
        <v>2023</v>
      </c>
      <c r="L1501" s="3">
        <v>100</v>
      </c>
      <c r="M1501" s="3" t="s">
        <v>416</v>
      </c>
      <c r="N1501" s="2" t="str">
        <f>Tbl_BalanceHistory[[#This Row],[ProgramCode]]&amp;": "&amp;Tbl_BalanceHistory[[#This Row],[Program Name]]</f>
        <v>100: Educational and General Programs</v>
      </c>
      <c r="O1501" s="3" t="s">
        <v>1963</v>
      </c>
      <c r="P1501" s="1" t="str">
        <f>IF(Tbl_BalanceHistory[[#This Row],[FundCode]]="0100","GF",IF(Tbl_BalanceHistory[[#This Row],[FundCode]]="01000","GF","Hi Ed / OCR"))</f>
        <v>Hi Ed / OCR</v>
      </c>
      <c r="Q1501" s="5">
        <v>0</v>
      </c>
      <c r="R1501" s="5">
        <v>0</v>
      </c>
      <c r="S1501" s="5">
        <v>157709.79999999999</v>
      </c>
      <c r="T1501" s="5">
        <v>157709.79999999999</v>
      </c>
      <c r="U1501" s="3" t="s">
        <v>1733</v>
      </c>
      <c r="V1501" s="5">
        <v>0</v>
      </c>
      <c r="W1501" s="5">
        <v>0</v>
      </c>
      <c r="X1501" s="5">
        <v>0</v>
      </c>
      <c r="Y1501" s="5">
        <v>0</v>
      </c>
      <c r="Z1501" s="5">
        <v>0</v>
      </c>
      <c r="AA1501" s="5">
        <v>0</v>
      </c>
      <c r="AB1501" s="2"/>
      <c r="AC1501" s="2"/>
      <c r="AD1501" s="2"/>
      <c r="AE1501" s="2"/>
    </row>
    <row r="1502" spans="1:31" ht="30" x14ac:dyDescent="0.25">
      <c r="A1502" s="2" t="s">
        <v>10</v>
      </c>
      <c r="B1502" s="3">
        <v>7</v>
      </c>
      <c r="C1502" s="3">
        <v>241</v>
      </c>
      <c r="D1502" s="3" t="s">
        <v>421</v>
      </c>
      <c r="E1502" s="3" t="str">
        <f>_xlfn.XLOOKUP(Tbl_BalanceHistory[[#This Row],[RespAgy]],Tbl_Agencies[Agy Code],Tbl_Agencies[Agy Sort])</f>
        <v>089000</v>
      </c>
      <c r="F1502" s="2" t="str">
        <f>Tbl_BalanceHistory[[#This Row],[RespAgy]]&amp;": "&amp;Tbl_BalanceHistory[[#This Row],[RespAgency]]</f>
        <v>241: Richard Bland College</v>
      </c>
      <c r="G1502" s="3">
        <v>241</v>
      </c>
      <c r="H1502" s="3" t="s">
        <v>421</v>
      </c>
      <c r="I1502" s="3" t="str">
        <f>_xlfn.XLOOKUP(Tbl_BalanceHistory[[#This Row],[AgyCode]],Tbl_Agencies[Agy Code],Tbl_Agencies[Agy Sort])</f>
        <v>089000</v>
      </c>
      <c r="J1502" s="2" t="str">
        <f>Tbl_BalanceHistory[[#This Row],[AgyCode]]&amp;": "&amp;Tbl_BalanceHistory[[#This Row],[Agency Name]]</f>
        <v>241: Richard Bland College</v>
      </c>
      <c r="K1502" s="1">
        <v>2024</v>
      </c>
      <c r="L1502" s="3">
        <v>100</v>
      </c>
      <c r="M1502" s="3" t="s">
        <v>416</v>
      </c>
      <c r="N1502" s="2" t="str">
        <f>Tbl_BalanceHistory[[#This Row],[ProgramCode]]&amp;": "&amp;Tbl_BalanceHistory[[#This Row],[Program Name]]</f>
        <v>100: Educational and General Programs</v>
      </c>
      <c r="O1502" s="3" t="s">
        <v>886</v>
      </c>
      <c r="P1502" s="1" t="str">
        <f>IF(Tbl_BalanceHistory[[#This Row],[FundCode]]="0100","GF",IF(Tbl_BalanceHistory[[#This Row],[FundCode]]="01000","GF","Hi Ed / OCR"))</f>
        <v>GF</v>
      </c>
      <c r="Q1502" s="5">
        <v>0</v>
      </c>
      <c r="R1502" s="5">
        <v>0</v>
      </c>
      <c r="S1502" s="5">
        <v>0</v>
      </c>
      <c r="T1502" s="5">
        <v>0</v>
      </c>
      <c r="U1502" s="3" t="s">
        <v>1733</v>
      </c>
      <c r="V1502" s="5">
        <v>0</v>
      </c>
      <c r="W1502" s="5">
        <v>0</v>
      </c>
      <c r="X1502" s="5">
        <v>0</v>
      </c>
      <c r="Y1502" s="5">
        <v>0</v>
      </c>
      <c r="Z1502" s="5">
        <v>0</v>
      </c>
      <c r="AA1502" s="5">
        <v>0</v>
      </c>
      <c r="AB1502" s="2"/>
      <c r="AC1502" s="2"/>
      <c r="AD1502" s="2"/>
      <c r="AE1502" s="2"/>
    </row>
    <row r="1503" spans="1:31" ht="30" x14ac:dyDescent="0.25">
      <c r="A1503" s="2" t="s">
        <v>10</v>
      </c>
      <c r="B1503" s="3">
        <v>7</v>
      </c>
      <c r="C1503" s="3">
        <v>241</v>
      </c>
      <c r="D1503" s="3" t="s">
        <v>421</v>
      </c>
      <c r="E1503" s="3" t="str">
        <f>_xlfn.XLOOKUP(Tbl_BalanceHistory[[#This Row],[RespAgy]],Tbl_Agencies[Agy Code],Tbl_Agencies[Agy Sort])</f>
        <v>089000</v>
      </c>
      <c r="F1503" s="2" t="str">
        <f>Tbl_BalanceHistory[[#This Row],[RespAgy]]&amp;": "&amp;Tbl_BalanceHistory[[#This Row],[RespAgency]]</f>
        <v>241: Richard Bland College</v>
      </c>
      <c r="G1503" s="3">
        <v>241</v>
      </c>
      <c r="H1503" s="3" t="s">
        <v>421</v>
      </c>
      <c r="I1503" s="3" t="str">
        <f>_xlfn.XLOOKUP(Tbl_BalanceHistory[[#This Row],[AgyCode]],Tbl_Agencies[Agy Code],Tbl_Agencies[Agy Sort])</f>
        <v>089000</v>
      </c>
      <c r="J1503" s="2" t="str">
        <f>Tbl_BalanceHistory[[#This Row],[AgyCode]]&amp;": "&amp;Tbl_BalanceHistory[[#This Row],[Agency Name]]</f>
        <v>241: Richard Bland College</v>
      </c>
      <c r="K1503" s="1">
        <v>2021</v>
      </c>
      <c r="L1503" s="3">
        <v>101</v>
      </c>
      <c r="M1503" s="3" t="s">
        <v>1636</v>
      </c>
      <c r="N1503" s="2" t="str">
        <f>Tbl_BalanceHistory[[#This Row],[ProgramCode]]&amp;": "&amp;Tbl_BalanceHistory[[#This Row],[Program Name]]</f>
        <v>101: Higher Education Instruction</v>
      </c>
      <c r="O1503" s="3" t="s">
        <v>1963</v>
      </c>
      <c r="P1503" s="1" t="str">
        <f>IF(Tbl_BalanceHistory[[#This Row],[FundCode]]="0100","GF",IF(Tbl_BalanceHistory[[#This Row],[FundCode]]="01000","GF","Hi Ed / OCR"))</f>
        <v>Hi Ed / OCR</v>
      </c>
      <c r="Q1503" s="5">
        <v>0</v>
      </c>
      <c r="R1503" s="5">
        <v>0</v>
      </c>
      <c r="S1503" s="5">
        <v>840035.81</v>
      </c>
      <c r="T1503" s="5">
        <v>840035.81</v>
      </c>
      <c r="U1503" s="3" t="s">
        <v>1733</v>
      </c>
      <c r="V1503" s="5">
        <v>0</v>
      </c>
      <c r="W1503" s="5">
        <v>0</v>
      </c>
      <c r="X1503" s="5"/>
      <c r="Y1503" s="5"/>
      <c r="Z1503" s="5">
        <f>Tbl_BalanceHistory[[#This Row],[Discretionary Recommended - Pre 2022]]+Tbl_BalanceHistory[[#This Row],[Discretionary Balance Recommended: Policy]]+Tbl_BalanceHistory[[#This Row],[Discretionary Balance Recommended: Commitments]]</f>
        <v>0</v>
      </c>
      <c r="AA1503" s="5">
        <f>Tbl_BalanceHistory[[#This Row],[Discretionary Balance]]-Tbl_BalanceHistory[[#This Row],[Discretionary Reappropriation]]</f>
        <v>0</v>
      </c>
      <c r="AB1503" s="2"/>
      <c r="AC1503" s="2"/>
      <c r="AD1503" s="2"/>
      <c r="AE1503" s="2"/>
    </row>
    <row r="1504" spans="1:31" ht="45" x14ac:dyDescent="0.25">
      <c r="A1504" s="2" t="s">
        <v>10</v>
      </c>
      <c r="B1504" s="3">
        <v>7</v>
      </c>
      <c r="C1504" s="3">
        <v>241</v>
      </c>
      <c r="D1504" s="3" t="s">
        <v>421</v>
      </c>
      <c r="E1504" s="3" t="str">
        <f>_xlfn.XLOOKUP(Tbl_BalanceHistory[[#This Row],[RespAgy]],Tbl_Agencies[Agy Code],Tbl_Agencies[Agy Sort])</f>
        <v>089000</v>
      </c>
      <c r="F1504" s="2" t="str">
        <f>Tbl_BalanceHistory[[#This Row],[RespAgy]]&amp;": "&amp;Tbl_BalanceHistory[[#This Row],[RespAgency]]</f>
        <v>241: Richard Bland College</v>
      </c>
      <c r="G1504" s="3">
        <v>241</v>
      </c>
      <c r="H1504" s="3" t="s">
        <v>421</v>
      </c>
      <c r="I1504" s="3" t="str">
        <f>_xlfn.XLOOKUP(Tbl_BalanceHistory[[#This Row],[AgyCode]],Tbl_Agencies[Agy Code],Tbl_Agencies[Agy Sort])</f>
        <v>089000</v>
      </c>
      <c r="J1504" s="2" t="str">
        <f>Tbl_BalanceHistory[[#This Row],[AgyCode]]&amp;": "&amp;Tbl_BalanceHistory[[#This Row],[Agency Name]]</f>
        <v>241: Richard Bland College</v>
      </c>
      <c r="K1504" s="1">
        <v>2021</v>
      </c>
      <c r="L1504" s="3">
        <v>108</v>
      </c>
      <c r="M1504" s="3" t="s">
        <v>408</v>
      </c>
      <c r="N1504" s="2" t="str">
        <f>Tbl_BalanceHistory[[#This Row],[ProgramCode]]&amp;": "&amp;Tbl_BalanceHistory[[#This Row],[Program Name]]</f>
        <v>108: Higher Education Student Financial Assistance</v>
      </c>
      <c r="O1504" s="3" t="s">
        <v>886</v>
      </c>
      <c r="P1504" s="1" t="str">
        <f>IF(Tbl_BalanceHistory[[#This Row],[FundCode]]="0100","GF",IF(Tbl_BalanceHistory[[#This Row],[FundCode]]="01000","GF","Hi Ed / OCR"))</f>
        <v>GF</v>
      </c>
      <c r="Q1504" s="5">
        <v>1331893.03</v>
      </c>
      <c r="R1504" s="5">
        <v>970796.07</v>
      </c>
      <c r="S1504" s="5">
        <v>361096.96000000002</v>
      </c>
      <c r="T1504" s="5">
        <v>361096.96000000002</v>
      </c>
      <c r="U1504" s="3" t="s">
        <v>1733</v>
      </c>
      <c r="V1504" s="5">
        <v>0</v>
      </c>
      <c r="W1504" s="5">
        <v>0</v>
      </c>
      <c r="X1504" s="5"/>
      <c r="Y1504" s="5"/>
      <c r="Z1504" s="5">
        <f>Tbl_BalanceHistory[[#This Row],[Discretionary Recommended - Pre 2022]]+Tbl_BalanceHistory[[#This Row],[Discretionary Balance Recommended: Policy]]+Tbl_BalanceHistory[[#This Row],[Discretionary Balance Recommended: Commitments]]</f>
        <v>0</v>
      </c>
      <c r="AA1504" s="5">
        <f>Tbl_BalanceHistory[[#This Row],[Discretionary Balance]]-Tbl_BalanceHistory[[#This Row],[Discretionary Reappropriation]]</f>
        <v>0</v>
      </c>
      <c r="AB1504" s="2"/>
      <c r="AC1504" s="2"/>
      <c r="AD1504" s="2"/>
      <c r="AE1504" s="2"/>
    </row>
    <row r="1505" spans="1:31" ht="45" x14ac:dyDescent="0.25">
      <c r="A1505" s="2" t="s">
        <v>10</v>
      </c>
      <c r="B1505" s="3">
        <v>7</v>
      </c>
      <c r="C1505" s="3">
        <v>241</v>
      </c>
      <c r="D1505" s="3" t="s">
        <v>421</v>
      </c>
      <c r="E1505" s="3" t="str">
        <f>_xlfn.XLOOKUP(Tbl_BalanceHistory[[#This Row],[RespAgy]],Tbl_Agencies[Agy Code],Tbl_Agencies[Agy Sort])</f>
        <v>089000</v>
      </c>
      <c r="F1505" s="2" t="str">
        <f>Tbl_BalanceHistory[[#This Row],[RespAgy]]&amp;": "&amp;Tbl_BalanceHistory[[#This Row],[RespAgency]]</f>
        <v>241: Richard Bland College</v>
      </c>
      <c r="G1505" s="3">
        <v>241</v>
      </c>
      <c r="H1505" s="3" t="s">
        <v>421</v>
      </c>
      <c r="I1505" s="3" t="str">
        <f>_xlfn.XLOOKUP(Tbl_BalanceHistory[[#This Row],[AgyCode]],Tbl_Agencies[Agy Code],Tbl_Agencies[Agy Sort])</f>
        <v>089000</v>
      </c>
      <c r="J1505" s="2" t="str">
        <f>Tbl_BalanceHistory[[#This Row],[AgyCode]]&amp;": "&amp;Tbl_BalanceHistory[[#This Row],[Agency Name]]</f>
        <v>241: Richard Bland College</v>
      </c>
      <c r="K1505" s="1">
        <v>2022</v>
      </c>
      <c r="L1505" s="3">
        <v>108</v>
      </c>
      <c r="M1505" s="3" t="s">
        <v>408</v>
      </c>
      <c r="N1505" s="2" t="str">
        <f>Tbl_BalanceHistory[[#This Row],[ProgramCode]]&amp;": "&amp;Tbl_BalanceHistory[[#This Row],[Program Name]]</f>
        <v>108: Higher Education Student Financial Assistance</v>
      </c>
      <c r="O1505" s="3" t="s">
        <v>886</v>
      </c>
      <c r="P1505" s="1" t="str">
        <f>IF(Tbl_BalanceHistory[[#This Row],[FundCode]]="0100","GF",IF(Tbl_BalanceHistory[[#This Row],[FundCode]]="01000","GF","Hi Ed / OCR"))</f>
        <v>GF</v>
      </c>
      <c r="Q1505" s="5">
        <v>1835846.96</v>
      </c>
      <c r="R1505" s="5">
        <v>1117726.57</v>
      </c>
      <c r="S1505" s="5">
        <v>718120.39</v>
      </c>
      <c r="T1505" s="5">
        <v>718120.39</v>
      </c>
      <c r="U1505" s="3" t="s">
        <v>1733</v>
      </c>
      <c r="V1505" s="5">
        <v>0</v>
      </c>
      <c r="W1505" s="5"/>
      <c r="X1505" s="5">
        <v>0</v>
      </c>
      <c r="Y1505" s="5">
        <v>0</v>
      </c>
      <c r="Z1505" s="5">
        <f>Tbl_BalanceHistory[[#This Row],[Discretionary Recommended - Pre 2022]]+Tbl_BalanceHistory[[#This Row],[Discretionary Balance Recommended: Policy]]+Tbl_BalanceHistory[[#This Row],[Discretionary Balance Recommended: Commitments]]</f>
        <v>0</v>
      </c>
      <c r="AA1505" s="5">
        <f>Tbl_BalanceHistory[[#This Row],[Discretionary Balance]]-Tbl_BalanceHistory[[#This Row],[Discretionary Reappropriation]]</f>
        <v>0</v>
      </c>
      <c r="AB1505" s="2"/>
      <c r="AC1505" s="2"/>
      <c r="AD1505" s="2"/>
      <c r="AE1505" s="2"/>
    </row>
    <row r="1506" spans="1:31" ht="45" x14ac:dyDescent="0.25">
      <c r="A1506" s="2" t="s">
        <v>10</v>
      </c>
      <c r="B1506" s="3">
        <v>7</v>
      </c>
      <c r="C1506" s="3">
        <v>241</v>
      </c>
      <c r="D1506" s="3" t="s">
        <v>421</v>
      </c>
      <c r="E1506" s="3" t="str">
        <f>_xlfn.XLOOKUP(Tbl_BalanceHistory[[#This Row],[RespAgy]],Tbl_Agencies[Agy Code],Tbl_Agencies[Agy Sort])</f>
        <v>089000</v>
      </c>
      <c r="F1506" s="2" t="str">
        <f>Tbl_BalanceHistory[[#This Row],[RespAgy]]&amp;": "&amp;Tbl_BalanceHistory[[#This Row],[RespAgency]]</f>
        <v>241: Richard Bland College</v>
      </c>
      <c r="G1506" s="3">
        <v>241</v>
      </c>
      <c r="H1506" s="3" t="s">
        <v>421</v>
      </c>
      <c r="I1506" s="3" t="str">
        <f>_xlfn.XLOOKUP(Tbl_BalanceHistory[[#This Row],[AgyCode]],Tbl_Agencies[Agy Code],Tbl_Agencies[Agy Sort])</f>
        <v>089000</v>
      </c>
      <c r="J1506" s="2" t="str">
        <f>Tbl_BalanceHistory[[#This Row],[AgyCode]]&amp;": "&amp;Tbl_BalanceHistory[[#This Row],[Agency Name]]</f>
        <v>241: Richard Bland College</v>
      </c>
      <c r="K1506" s="1">
        <v>2023</v>
      </c>
      <c r="L1506" s="3">
        <v>108</v>
      </c>
      <c r="M1506" s="3" t="s">
        <v>408</v>
      </c>
      <c r="N1506" s="2" t="str">
        <f>Tbl_BalanceHistory[[#This Row],[ProgramCode]]&amp;": "&amp;Tbl_BalanceHistory[[#This Row],[Program Name]]</f>
        <v>108: Higher Education Student Financial Assistance</v>
      </c>
      <c r="O1506" s="3" t="s">
        <v>886</v>
      </c>
      <c r="P1506" s="1" t="str">
        <f>IF(Tbl_BalanceHistory[[#This Row],[FundCode]]="0100","GF",IF(Tbl_BalanceHistory[[#This Row],[FundCode]]="01000","GF","Hi Ed / OCR"))</f>
        <v>GF</v>
      </c>
      <c r="Q1506" s="5">
        <v>2290910.39</v>
      </c>
      <c r="R1506" s="5">
        <v>2205597</v>
      </c>
      <c r="S1506" s="5">
        <v>85313.39</v>
      </c>
      <c r="T1506" s="5">
        <v>85313.39</v>
      </c>
      <c r="U1506" s="3" t="s">
        <v>1733</v>
      </c>
      <c r="V1506" s="5">
        <v>0</v>
      </c>
      <c r="W1506" s="5">
        <v>0</v>
      </c>
      <c r="X1506" s="5">
        <v>0</v>
      </c>
      <c r="Y1506" s="5">
        <v>0</v>
      </c>
      <c r="Z1506" s="5">
        <v>0</v>
      </c>
      <c r="AA1506" s="5">
        <v>0</v>
      </c>
      <c r="AB1506" s="2"/>
      <c r="AC1506" s="2"/>
      <c r="AD1506" s="2"/>
      <c r="AE1506" s="2"/>
    </row>
    <row r="1507" spans="1:31" ht="45" x14ac:dyDescent="0.25">
      <c r="A1507" s="2" t="s">
        <v>10</v>
      </c>
      <c r="B1507" s="3">
        <v>7</v>
      </c>
      <c r="C1507" s="3">
        <v>241</v>
      </c>
      <c r="D1507" s="3" t="s">
        <v>421</v>
      </c>
      <c r="E1507" s="3" t="str">
        <f>_xlfn.XLOOKUP(Tbl_BalanceHistory[[#This Row],[RespAgy]],Tbl_Agencies[Agy Code],Tbl_Agencies[Agy Sort])</f>
        <v>089000</v>
      </c>
      <c r="F1507" s="2" t="str">
        <f>Tbl_BalanceHistory[[#This Row],[RespAgy]]&amp;": "&amp;Tbl_BalanceHistory[[#This Row],[RespAgency]]</f>
        <v>241: Richard Bland College</v>
      </c>
      <c r="G1507" s="3">
        <v>241</v>
      </c>
      <c r="H1507" s="3" t="s">
        <v>421</v>
      </c>
      <c r="I1507" s="3" t="str">
        <f>_xlfn.XLOOKUP(Tbl_BalanceHistory[[#This Row],[AgyCode]],Tbl_Agencies[Agy Code],Tbl_Agencies[Agy Sort])</f>
        <v>089000</v>
      </c>
      <c r="J1507" s="2" t="str">
        <f>Tbl_BalanceHistory[[#This Row],[AgyCode]]&amp;": "&amp;Tbl_BalanceHistory[[#This Row],[Agency Name]]</f>
        <v>241: Richard Bland College</v>
      </c>
      <c r="K1507" s="1">
        <v>2024</v>
      </c>
      <c r="L1507" s="3">
        <v>108</v>
      </c>
      <c r="M1507" s="3" t="s">
        <v>408</v>
      </c>
      <c r="N1507" s="2" t="str">
        <f>Tbl_BalanceHistory[[#This Row],[ProgramCode]]&amp;": "&amp;Tbl_BalanceHistory[[#This Row],[Program Name]]</f>
        <v>108: Higher Education Student Financial Assistance</v>
      </c>
      <c r="O1507" s="3" t="s">
        <v>886</v>
      </c>
      <c r="P1507" s="1" t="str">
        <f>IF(Tbl_BalanceHistory[[#This Row],[FundCode]]="0100","GF",IF(Tbl_BalanceHistory[[#This Row],[FundCode]]="01000","GF","Hi Ed / OCR"))</f>
        <v>GF</v>
      </c>
      <c r="Q1507" s="5">
        <v>2468953.39</v>
      </c>
      <c r="R1507" s="5">
        <v>2358882</v>
      </c>
      <c r="S1507" s="5">
        <v>110071.39</v>
      </c>
      <c r="T1507" s="5">
        <v>110071.39</v>
      </c>
      <c r="U1507" s="3" t="s">
        <v>1733</v>
      </c>
      <c r="V1507" s="5">
        <v>0</v>
      </c>
      <c r="W1507" s="5">
        <v>0</v>
      </c>
      <c r="X1507" s="5">
        <v>0</v>
      </c>
      <c r="Y1507" s="5">
        <v>0</v>
      </c>
      <c r="Z1507" s="5">
        <v>0</v>
      </c>
      <c r="AA1507" s="5">
        <v>0</v>
      </c>
      <c r="AB1507" s="2"/>
      <c r="AC1507" s="2"/>
      <c r="AD1507" s="2"/>
      <c r="AE1507" s="2"/>
    </row>
    <row r="1508" spans="1:31" ht="60" x14ac:dyDescent="0.25">
      <c r="A1508" s="2" t="s">
        <v>10</v>
      </c>
      <c r="B1508" s="3">
        <v>7</v>
      </c>
      <c r="C1508" s="3">
        <v>241</v>
      </c>
      <c r="D1508" s="3" t="s">
        <v>421</v>
      </c>
      <c r="E1508" s="3" t="str">
        <f>_xlfn.XLOOKUP(Tbl_BalanceHistory[[#This Row],[RespAgy]],Tbl_Agencies[Agy Code],Tbl_Agencies[Agy Sort])</f>
        <v>089000</v>
      </c>
      <c r="F1508" s="2" t="str">
        <f>Tbl_BalanceHistory[[#This Row],[RespAgy]]&amp;": "&amp;Tbl_BalanceHistory[[#This Row],[RespAgency]]</f>
        <v>241: Richard Bland College</v>
      </c>
      <c r="G1508" s="3">
        <v>241</v>
      </c>
      <c r="H1508" s="3" t="s">
        <v>421</v>
      </c>
      <c r="I1508" s="3" t="str">
        <f>_xlfn.XLOOKUP(Tbl_BalanceHistory[[#This Row],[AgyCode]],Tbl_Agencies[Agy Code],Tbl_Agencies[Agy Sort])</f>
        <v>089000</v>
      </c>
      <c r="J1508" s="2" t="str">
        <f>Tbl_BalanceHistory[[#This Row],[AgyCode]]&amp;": "&amp;Tbl_BalanceHistory[[#This Row],[Agency Name]]</f>
        <v>241: Richard Bland College</v>
      </c>
      <c r="K1508" s="1">
        <v>2021</v>
      </c>
      <c r="L1508" s="3">
        <v>110</v>
      </c>
      <c r="M1508" s="3" t="s">
        <v>409</v>
      </c>
      <c r="N1508" s="2" t="str">
        <f>Tbl_BalanceHistory[[#This Row],[ProgramCode]]&amp;": "&amp;Tbl_BalanceHistory[[#This Row],[Program Name]]</f>
        <v>110: Financial Assistance For Educational and General Services</v>
      </c>
      <c r="O1508" s="3" t="s">
        <v>886</v>
      </c>
      <c r="P1508" s="1" t="str">
        <f>IF(Tbl_BalanceHistory[[#This Row],[FundCode]]="0100","GF",IF(Tbl_BalanceHistory[[#This Row],[FundCode]]="01000","GF","Hi Ed / OCR"))</f>
        <v>GF</v>
      </c>
      <c r="Q1508" s="5">
        <v>447.19</v>
      </c>
      <c r="R1508" s="5">
        <v>0</v>
      </c>
      <c r="S1508" s="5">
        <v>447.19</v>
      </c>
      <c r="T1508" s="5">
        <v>447.19</v>
      </c>
      <c r="U1508" s="3" t="s">
        <v>1733</v>
      </c>
      <c r="V1508" s="5">
        <v>0</v>
      </c>
      <c r="W1508" s="5">
        <v>0</v>
      </c>
      <c r="X1508" s="5"/>
      <c r="Y1508" s="5"/>
      <c r="Z1508" s="5">
        <f>Tbl_BalanceHistory[[#This Row],[Discretionary Recommended - Pre 2022]]+Tbl_BalanceHistory[[#This Row],[Discretionary Balance Recommended: Policy]]+Tbl_BalanceHistory[[#This Row],[Discretionary Balance Recommended: Commitments]]</f>
        <v>0</v>
      </c>
      <c r="AA1508" s="5">
        <f>Tbl_BalanceHistory[[#This Row],[Discretionary Balance]]-Tbl_BalanceHistory[[#This Row],[Discretionary Reappropriation]]</f>
        <v>0</v>
      </c>
      <c r="AB1508" s="2"/>
      <c r="AC1508" s="2"/>
      <c r="AD1508" s="2"/>
      <c r="AE1508" s="2"/>
    </row>
    <row r="1509" spans="1:31" ht="60" x14ac:dyDescent="0.25">
      <c r="A1509" s="2" t="s">
        <v>10</v>
      </c>
      <c r="B1509" s="3">
        <v>7</v>
      </c>
      <c r="C1509" s="3">
        <v>241</v>
      </c>
      <c r="D1509" s="3" t="s">
        <v>421</v>
      </c>
      <c r="E1509" s="3" t="str">
        <f>_xlfn.XLOOKUP(Tbl_BalanceHistory[[#This Row],[RespAgy]],Tbl_Agencies[Agy Code],Tbl_Agencies[Agy Sort])</f>
        <v>089000</v>
      </c>
      <c r="F1509" s="2" t="str">
        <f>Tbl_BalanceHistory[[#This Row],[RespAgy]]&amp;": "&amp;Tbl_BalanceHistory[[#This Row],[RespAgency]]</f>
        <v>241: Richard Bland College</v>
      </c>
      <c r="G1509" s="3">
        <v>241</v>
      </c>
      <c r="H1509" s="3" t="s">
        <v>421</v>
      </c>
      <c r="I1509" s="3" t="str">
        <f>_xlfn.XLOOKUP(Tbl_BalanceHistory[[#This Row],[AgyCode]],Tbl_Agencies[Agy Code],Tbl_Agencies[Agy Sort])</f>
        <v>089000</v>
      </c>
      <c r="J1509" s="2" t="str">
        <f>Tbl_BalanceHistory[[#This Row],[AgyCode]]&amp;": "&amp;Tbl_BalanceHistory[[#This Row],[Agency Name]]</f>
        <v>241: Richard Bland College</v>
      </c>
      <c r="K1509" s="1">
        <v>2022</v>
      </c>
      <c r="L1509" s="3">
        <v>110</v>
      </c>
      <c r="M1509" s="3" t="s">
        <v>409</v>
      </c>
      <c r="N1509" s="2" t="str">
        <f>Tbl_BalanceHistory[[#This Row],[ProgramCode]]&amp;": "&amp;Tbl_BalanceHistory[[#This Row],[Program Name]]</f>
        <v>110: Financial Assistance For Educational and General Services</v>
      </c>
      <c r="O1509" s="3" t="s">
        <v>886</v>
      </c>
      <c r="P1509" s="1" t="str">
        <f>IF(Tbl_BalanceHistory[[#This Row],[FundCode]]="0100","GF",IF(Tbl_BalanceHistory[[#This Row],[FundCode]]="01000","GF","Hi Ed / OCR"))</f>
        <v>GF</v>
      </c>
      <c r="Q1509" s="5">
        <v>447.19</v>
      </c>
      <c r="R1509" s="5">
        <v>0</v>
      </c>
      <c r="S1509" s="5">
        <v>447.19</v>
      </c>
      <c r="T1509" s="5">
        <v>447.19</v>
      </c>
      <c r="U1509" s="3" t="s">
        <v>1733</v>
      </c>
      <c r="V1509" s="5">
        <v>0</v>
      </c>
      <c r="W1509" s="5"/>
      <c r="X1509" s="5">
        <v>0</v>
      </c>
      <c r="Y1509" s="5">
        <v>0</v>
      </c>
      <c r="Z1509" s="5">
        <f>Tbl_BalanceHistory[[#This Row],[Discretionary Recommended - Pre 2022]]+Tbl_BalanceHistory[[#This Row],[Discretionary Balance Recommended: Policy]]+Tbl_BalanceHistory[[#This Row],[Discretionary Balance Recommended: Commitments]]</f>
        <v>0</v>
      </c>
      <c r="AA1509" s="5">
        <f>Tbl_BalanceHistory[[#This Row],[Discretionary Balance]]-Tbl_BalanceHistory[[#This Row],[Discretionary Reappropriation]]</f>
        <v>0</v>
      </c>
      <c r="AB1509" s="2"/>
      <c r="AC1509" s="2"/>
      <c r="AD1509" s="2"/>
      <c r="AE1509" s="2"/>
    </row>
    <row r="1510" spans="1:31" ht="60" x14ac:dyDescent="0.25">
      <c r="A1510" s="2" t="s">
        <v>10</v>
      </c>
      <c r="B1510" s="3">
        <v>7</v>
      </c>
      <c r="C1510" s="3">
        <v>241</v>
      </c>
      <c r="D1510" s="3" t="s">
        <v>421</v>
      </c>
      <c r="E1510" s="3" t="str">
        <f>_xlfn.XLOOKUP(Tbl_BalanceHistory[[#This Row],[RespAgy]],Tbl_Agencies[Agy Code],Tbl_Agencies[Agy Sort])</f>
        <v>089000</v>
      </c>
      <c r="F1510" s="2" t="str">
        <f>Tbl_BalanceHistory[[#This Row],[RespAgy]]&amp;": "&amp;Tbl_BalanceHistory[[#This Row],[RespAgency]]</f>
        <v>241: Richard Bland College</v>
      </c>
      <c r="G1510" s="3">
        <v>241</v>
      </c>
      <c r="H1510" s="3" t="s">
        <v>421</v>
      </c>
      <c r="I1510" s="3" t="str">
        <f>_xlfn.XLOOKUP(Tbl_BalanceHistory[[#This Row],[AgyCode]],Tbl_Agencies[Agy Code],Tbl_Agencies[Agy Sort])</f>
        <v>089000</v>
      </c>
      <c r="J1510" s="2" t="str">
        <f>Tbl_BalanceHistory[[#This Row],[AgyCode]]&amp;": "&amp;Tbl_BalanceHistory[[#This Row],[Agency Name]]</f>
        <v>241: Richard Bland College</v>
      </c>
      <c r="K1510" s="1">
        <v>2023</v>
      </c>
      <c r="L1510" s="3">
        <v>110</v>
      </c>
      <c r="M1510" s="3" t="s">
        <v>409</v>
      </c>
      <c r="N1510" s="2" t="str">
        <f>Tbl_BalanceHistory[[#This Row],[ProgramCode]]&amp;": "&amp;Tbl_BalanceHistory[[#This Row],[Program Name]]</f>
        <v>110: Financial Assistance For Educational and General Services</v>
      </c>
      <c r="O1510" s="3" t="s">
        <v>886</v>
      </c>
      <c r="P1510" s="1" t="str">
        <f>IF(Tbl_BalanceHistory[[#This Row],[FundCode]]="0100","GF",IF(Tbl_BalanceHistory[[#This Row],[FundCode]]="01000","GF","Hi Ed / OCR"))</f>
        <v>GF</v>
      </c>
      <c r="Q1510" s="5">
        <v>2947.19</v>
      </c>
      <c r="R1510" s="5">
        <v>0</v>
      </c>
      <c r="S1510" s="5">
        <v>2947.19</v>
      </c>
      <c r="T1510" s="5">
        <v>2947.19</v>
      </c>
      <c r="U1510" s="3" t="s">
        <v>1733</v>
      </c>
      <c r="V1510" s="5">
        <v>0</v>
      </c>
      <c r="W1510" s="5">
        <v>0</v>
      </c>
      <c r="X1510" s="5">
        <v>0</v>
      </c>
      <c r="Y1510" s="5">
        <v>0</v>
      </c>
      <c r="Z1510" s="5">
        <v>0</v>
      </c>
      <c r="AA1510" s="5">
        <v>0</v>
      </c>
      <c r="AB1510" s="2"/>
      <c r="AC1510" s="2"/>
      <c r="AD1510" s="2"/>
      <c r="AE1510" s="2"/>
    </row>
    <row r="1511" spans="1:31" ht="60" x14ac:dyDescent="0.25">
      <c r="A1511" s="2" t="s">
        <v>10</v>
      </c>
      <c r="B1511" s="3">
        <v>7</v>
      </c>
      <c r="C1511" s="3">
        <v>241</v>
      </c>
      <c r="D1511" s="3" t="s">
        <v>421</v>
      </c>
      <c r="E1511" s="3" t="str">
        <f>_xlfn.XLOOKUP(Tbl_BalanceHistory[[#This Row],[RespAgy]],Tbl_Agencies[Agy Code],Tbl_Agencies[Agy Sort])</f>
        <v>089000</v>
      </c>
      <c r="F1511" s="2" t="str">
        <f>Tbl_BalanceHistory[[#This Row],[RespAgy]]&amp;": "&amp;Tbl_BalanceHistory[[#This Row],[RespAgency]]</f>
        <v>241: Richard Bland College</v>
      </c>
      <c r="G1511" s="3">
        <v>241</v>
      </c>
      <c r="H1511" s="3" t="s">
        <v>421</v>
      </c>
      <c r="I1511" s="3" t="str">
        <f>_xlfn.XLOOKUP(Tbl_BalanceHistory[[#This Row],[AgyCode]],Tbl_Agencies[Agy Code],Tbl_Agencies[Agy Sort])</f>
        <v>089000</v>
      </c>
      <c r="J1511" s="2" t="str">
        <f>Tbl_BalanceHistory[[#This Row],[AgyCode]]&amp;": "&amp;Tbl_BalanceHistory[[#This Row],[Agency Name]]</f>
        <v>241: Richard Bland College</v>
      </c>
      <c r="K1511" s="1">
        <v>2024</v>
      </c>
      <c r="L1511" s="3">
        <v>110</v>
      </c>
      <c r="M1511" s="3" t="s">
        <v>409</v>
      </c>
      <c r="N1511" s="2" t="str">
        <f>Tbl_BalanceHistory[[#This Row],[ProgramCode]]&amp;": "&amp;Tbl_BalanceHistory[[#This Row],[Program Name]]</f>
        <v>110: Financial Assistance For Educational and General Services</v>
      </c>
      <c r="O1511" s="3" t="s">
        <v>886</v>
      </c>
      <c r="P1511" s="1" t="str">
        <f>IF(Tbl_BalanceHistory[[#This Row],[FundCode]]="0100","GF",IF(Tbl_BalanceHistory[[#This Row],[FundCode]]="01000","GF","Hi Ed / OCR"))</f>
        <v>GF</v>
      </c>
      <c r="Q1511" s="5">
        <v>4614.1899999999996</v>
      </c>
      <c r="R1511" s="5">
        <v>0</v>
      </c>
      <c r="S1511" s="5">
        <v>4614.1899999999996</v>
      </c>
      <c r="T1511" s="5">
        <v>4614.1899999999996</v>
      </c>
      <c r="U1511" s="3" t="s">
        <v>1733</v>
      </c>
      <c r="V1511" s="5">
        <v>0</v>
      </c>
      <c r="W1511" s="5">
        <v>0</v>
      </c>
      <c r="X1511" s="5">
        <v>0</v>
      </c>
      <c r="Y1511" s="5">
        <v>0</v>
      </c>
      <c r="Z1511" s="5">
        <v>0</v>
      </c>
      <c r="AA1511" s="5">
        <v>0</v>
      </c>
      <c r="AB1511" s="2"/>
      <c r="AC1511" s="2"/>
      <c r="AD1511" s="2"/>
      <c r="AE1511" s="2"/>
    </row>
    <row r="1512" spans="1:31" ht="45" x14ac:dyDescent="0.25">
      <c r="A1512" s="2" t="s">
        <v>10</v>
      </c>
      <c r="B1512" s="3">
        <v>7</v>
      </c>
      <c r="C1512" s="3">
        <v>268</v>
      </c>
      <c r="D1512" s="3" t="s">
        <v>424</v>
      </c>
      <c r="E1512" s="3" t="str">
        <f>_xlfn.XLOOKUP(Tbl_BalanceHistory[[#This Row],[RespAgy]],Tbl_Agencies[Agy Code],Tbl_Agencies[Agy Sort])</f>
        <v>090000</v>
      </c>
      <c r="F1512" s="2" t="str">
        <f>Tbl_BalanceHistory[[#This Row],[RespAgy]]&amp;": "&amp;Tbl_BalanceHistory[[#This Row],[RespAgency]]</f>
        <v>268: Virginia Institute of Marine Science</v>
      </c>
      <c r="G1512" s="3">
        <v>268</v>
      </c>
      <c r="H1512" s="3" t="s">
        <v>424</v>
      </c>
      <c r="I1512" s="3" t="str">
        <f>_xlfn.XLOOKUP(Tbl_BalanceHistory[[#This Row],[AgyCode]],Tbl_Agencies[Agy Code],Tbl_Agencies[Agy Sort])</f>
        <v>090000</v>
      </c>
      <c r="J1512" s="2" t="str">
        <f>Tbl_BalanceHistory[[#This Row],[AgyCode]]&amp;": "&amp;Tbl_BalanceHistory[[#This Row],[Agency Name]]</f>
        <v>268: Virginia Institute of Marine Science</v>
      </c>
      <c r="K1512" s="1">
        <v>2021</v>
      </c>
      <c r="L1512" s="3">
        <v>108</v>
      </c>
      <c r="M1512" s="3" t="s">
        <v>408</v>
      </c>
      <c r="N1512" s="2" t="str">
        <f>Tbl_BalanceHistory[[#This Row],[ProgramCode]]&amp;": "&amp;Tbl_BalanceHistory[[#This Row],[Program Name]]</f>
        <v>108: Higher Education Student Financial Assistance</v>
      </c>
      <c r="O1512" s="3" t="s">
        <v>886</v>
      </c>
      <c r="P1512" s="1" t="str">
        <f>IF(Tbl_BalanceHistory[[#This Row],[FundCode]]="0100","GF",IF(Tbl_BalanceHistory[[#This Row],[FundCode]]="01000","GF","Hi Ed / OCR"))</f>
        <v>GF</v>
      </c>
      <c r="Q1512" s="5">
        <v>160501</v>
      </c>
      <c r="R1512" s="5">
        <v>160501</v>
      </c>
      <c r="S1512" s="5">
        <v>0</v>
      </c>
      <c r="T1512" s="5">
        <v>0</v>
      </c>
      <c r="U1512" s="3" t="s">
        <v>1733</v>
      </c>
      <c r="V1512" s="5">
        <v>0</v>
      </c>
      <c r="W1512" s="5">
        <v>0</v>
      </c>
      <c r="X1512" s="5"/>
      <c r="Y1512" s="5"/>
      <c r="Z1512" s="5">
        <f>Tbl_BalanceHistory[[#This Row],[Discretionary Recommended - Pre 2022]]+Tbl_BalanceHistory[[#This Row],[Discretionary Balance Recommended: Policy]]+Tbl_BalanceHistory[[#This Row],[Discretionary Balance Recommended: Commitments]]</f>
        <v>0</v>
      </c>
      <c r="AA1512" s="5">
        <f>Tbl_BalanceHistory[[#This Row],[Discretionary Balance]]-Tbl_BalanceHistory[[#This Row],[Discretionary Reappropriation]]</f>
        <v>0</v>
      </c>
      <c r="AB1512" s="2"/>
      <c r="AC1512" s="2"/>
      <c r="AD1512" s="2"/>
      <c r="AE1512" s="2"/>
    </row>
    <row r="1513" spans="1:31" ht="45" x14ac:dyDescent="0.25">
      <c r="A1513" s="2" t="s">
        <v>10</v>
      </c>
      <c r="B1513" s="3">
        <v>7</v>
      </c>
      <c r="C1513" s="3">
        <v>268</v>
      </c>
      <c r="D1513" s="3" t="s">
        <v>424</v>
      </c>
      <c r="E1513" s="3" t="str">
        <f>_xlfn.XLOOKUP(Tbl_BalanceHistory[[#This Row],[RespAgy]],Tbl_Agencies[Agy Code],Tbl_Agencies[Agy Sort])</f>
        <v>090000</v>
      </c>
      <c r="F1513" s="2" t="str">
        <f>Tbl_BalanceHistory[[#This Row],[RespAgy]]&amp;": "&amp;Tbl_BalanceHistory[[#This Row],[RespAgency]]</f>
        <v>268: Virginia Institute of Marine Science</v>
      </c>
      <c r="G1513" s="3">
        <v>268</v>
      </c>
      <c r="H1513" s="3" t="s">
        <v>424</v>
      </c>
      <c r="I1513" s="3" t="str">
        <f>_xlfn.XLOOKUP(Tbl_BalanceHistory[[#This Row],[AgyCode]],Tbl_Agencies[Agy Code],Tbl_Agencies[Agy Sort])</f>
        <v>090000</v>
      </c>
      <c r="J1513" s="2" t="str">
        <f>Tbl_BalanceHistory[[#This Row],[AgyCode]]&amp;": "&amp;Tbl_BalanceHistory[[#This Row],[Agency Name]]</f>
        <v>268: Virginia Institute of Marine Science</v>
      </c>
      <c r="K1513" s="1">
        <v>2022</v>
      </c>
      <c r="L1513" s="3">
        <v>108</v>
      </c>
      <c r="M1513" s="3" t="s">
        <v>408</v>
      </c>
      <c r="N1513" s="2" t="str">
        <f>Tbl_BalanceHistory[[#This Row],[ProgramCode]]&amp;": "&amp;Tbl_BalanceHistory[[#This Row],[Program Name]]</f>
        <v>108: Higher Education Student Financial Assistance</v>
      </c>
      <c r="O1513" s="3" t="s">
        <v>886</v>
      </c>
      <c r="P1513" s="1" t="str">
        <f>IF(Tbl_BalanceHistory[[#This Row],[FundCode]]="0100","GF",IF(Tbl_BalanceHistory[[#This Row],[FundCode]]="01000","GF","Hi Ed / OCR"))</f>
        <v>GF</v>
      </c>
      <c r="Q1513" s="5">
        <v>160501</v>
      </c>
      <c r="R1513" s="5">
        <v>160501</v>
      </c>
      <c r="S1513" s="5">
        <v>0</v>
      </c>
      <c r="T1513" s="5">
        <v>0</v>
      </c>
      <c r="U1513" s="3" t="s">
        <v>1733</v>
      </c>
      <c r="V1513" s="5">
        <v>0</v>
      </c>
      <c r="W1513" s="5"/>
      <c r="X1513" s="5">
        <v>0</v>
      </c>
      <c r="Y1513" s="5">
        <v>0</v>
      </c>
      <c r="Z1513" s="5">
        <f>Tbl_BalanceHistory[[#This Row],[Discretionary Recommended - Pre 2022]]+Tbl_BalanceHistory[[#This Row],[Discretionary Balance Recommended: Policy]]+Tbl_BalanceHistory[[#This Row],[Discretionary Balance Recommended: Commitments]]</f>
        <v>0</v>
      </c>
      <c r="AA1513" s="5">
        <f>Tbl_BalanceHistory[[#This Row],[Discretionary Balance]]-Tbl_BalanceHistory[[#This Row],[Discretionary Reappropriation]]</f>
        <v>0</v>
      </c>
      <c r="AB1513" s="2"/>
      <c r="AC1513" s="2"/>
      <c r="AD1513" s="2"/>
      <c r="AE1513" s="2"/>
    </row>
    <row r="1514" spans="1:31" ht="45" x14ac:dyDescent="0.25">
      <c r="A1514" s="2" t="s">
        <v>10</v>
      </c>
      <c r="B1514" s="3">
        <v>7</v>
      </c>
      <c r="C1514" s="3">
        <v>268</v>
      </c>
      <c r="D1514" s="3" t="s">
        <v>424</v>
      </c>
      <c r="E1514" s="3" t="str">
        <f>_xlfn.XLOOKUP(Tbl_BalanceHistory[[#This Row],[RespAgy]],Tbl_Agencies[Agy Code],Tbl_Agencies[Agy Sort])</f>
        <v>090000</v>
      </c>
      <c r="F1514" s="2" t="str">
        <f>Tbl_BalanceHistory[[#This Row],[RespAgy]]&amp;": "&amp;Tbl_BalanceHistory[[#This Row],[RespAgency]]</f>
        <v>268: Virginia Institute of Marine Science</v>
      </c>
      <c r="G1514" s="3">
        <v>268</v>
      </c>
      <c r="H1514" s="3" t="s">
        <v>424</v>
      </c>
      <c r="I1514" s="3" t="str">
        <f>_xlfn.XLOOKUP(Tbl_BalanceHistory[[#This Row],[AgyCode]],Tbl_Agencies[Agy Code],Tbl_Agencies[Agy Sort])</f>
        <v>090000</v>
      </c>
      <c r="J1514" s="2" t="str">
        <f>Tbl_BalanceHistory[[#This Row],[AgyCode]]&amp;": "&amp;Tbl_BalanceHistory[[#This Row],[Agency Name]]</f>
        <v>268: Virginia Institute of Marine Science</v>
      </c>
      <c r="K1514" s="1">
        <v>2023</v>
      </c>
      <c r="L1514" s="3">
        <v>108</v>
      </c>
      <c r="M1514" s="3" t="s">
        <v>408</v>
      </c>
      <c r="N1514" s="2" t="str">
        <f>Tbl_BalanceHistory[[#This Row],[ProgramCode]]&amp;": "&amp;Tbl_BalanceHistory[[#This Row],[Program Name]]</f>
        <v>108: Higher Education Student Financial Assistance</v>
      </c>
      <c r="O1514" s="3" t="s">
        <v>886</v>
      </c>
      <c r="P1514" s="1" t="str">
        <f>IF(Tbl_BalanceHistory[[#This Row],[FundCode]]="0100","GF",IF(Tbl_BalanceHistory[[#This Row],[FundCode]]="01000","GF","Hi Ed / OCR"))</f>
        <v>GF</v>
      </c>
      <c r="Q1514" s="5">
        <v>191001</v>
      </c>
      <c r="R1514" s="5">
        <v>191001</v>
      </c>
      <c r="S1514" s="5">
        <v>0</v>
      </c>
      <c r="T1514" s="5">
        <v>0</v>
      </c>
      <c r="U1514" s="3" t="s">
        <v>1733</v>
      </c>
      <c r="V1514" s="5">
        <v>0</v>
      </c>
      <c r="W1514" s="5">
        <v>0</v>
      </c>
      <c r="X1514" s="5">
        <v>0</v>
      </c>
      <c r="Y1514" s="5">
        <v>0</v>
      </c>
      <c r="Z1514" s="5">
        <v>0</v>
      </c>
      <c r="AA1514" s="5">
        <v>0</v>
      </c>
      <c r="AB1514" s="2"/>
      <c r="AC1514" s="2"/>
      <c r="AD1514" s="2"/>
      <c r="AE1514" s="2"/>
    </row>
    <row r="1515" spans="1:31" ht="45" x14ac:dyDescent="0.25">
      <c r="A1515" s="2" t="s">
        <v>10</v>
      </c>
      <c r="B1515" s="3">
        <v>7</v>
      </c>
      <c r="C1515" s="3">
        <v>268</v>
      </c>
      <c r="D1515" s="3" t="s">
        <v>424</v>
      </c>
      <c r="E1515" s="3" t="str">
        <f>_xlfn.XLOOKUP(Tbl_BalanceHistory[[#This Row],[RespAgy]],Tbl_Agencies[Agy Code],Tbl_Agencies[Agy Sort])</f>
        <v>090000</v>
      </c>
      <c r="F1515" s="2" t="str">
        <f>Tbl_BalanceHistory[[#This Row],[RespAgy]]&amp;": "&amp;Tbl_BalanceHistory[[#This Row],[RespAgency]]</f>
        <v>268: Virginia Institute of Marine Science</v>
      </c>
      <c r="G1515" s="3">
        <v>268</v>
      </c>
      <c r="H1515" s="3" t="s">
        <v>424</v>
      </c>
      <c r="I1515" s="3" t="str">
        <f>_xlfn.XLOOKUP(Tbl_BalanceHistory[[#This Row],[AgyCode]],Tbl_Agencies[Agy Code],Tbl_Agencies[Agy Sort])</f>
        <v>090000</v>
      </c>
      <c r="J1515" s="2" t="str">
        <f>Tbl_BalanceHistory[[#This Row],[AgyCode]]&amp;": "&amp;Tbl_BalanceHistory[[#This Row],[Agency Name]]</f>
        <v>268: Virginia Institute of Marine Science</v>
      </c>
      <c r="K1515" s="1">
        <v>2024</v>
      </c>
      <c r="L1515" s="3">
        <v>108</v>
      </c>
      <c r="M1515" s="3" t="s">
        <v>408</v>
      </c>
      <c r="N1515" s="2" t="str">
        <f>Tbl_BalanceHistory[[#This Row],[ProgramCode]]&amp;": "&amp;Tbl_BalanceHistory[[#This Row],[Program Name]]</f>
        <v>108: Higher Education Student Financial Assistance</v>
      </c>
      <c r="O1515" s="3" t="s">
        <v>886</v>
      </c>
      <c r="P1515" s="1" t="str">
        <f>IF(Tbl_BalanceHistory[[#This Row],[FundCode]]="0100","GF",IF(Tbl_BalanceHistory[[#This Row],[FundCode]]="01000","GF","Hi Ed / OCR"))</f>
        <v>GF</v>
      </c>
      <c r="Q1515" s="5">
        <v>206251</v>
      </c>
      <c r="R1515" s="5">
        <v>206251</v>
      </c>
      <c r="S1515" s="5">
        <v>0</v>
      </c>
      <c r="T1515" s="5">
        <v>0</v>
      </c>
      <c r="U1515" s="3" t="s">
        <v>1733</v>
      </c>
      <c r="V1515" s="5">
        <v>0</v>
      </c>
      <c r="W1515" s="5">
        <v>0</v>
      </c>
      <c r="X1515" s="5">
        <v>0</v>
      </c>
      <c r="Y1515" s="5">
        <v>0</v>
      </c>
      <c r="Z1515" s="5">
        <v>0</v>
      </c>
      <c r="AA1515" s="5">
        <v>0</v>
      </c>
      <c r="AB1515" s="2"/>
      <c r="AC1515" s="2"/>
      <c r="AD1515" s="2"/>
      <c r="AE1515" s="2"/>
    </row>
    <row r="1516" spans="1:31" ht="30" x14ac:dyDescent="0.25">
      <c r="A1516" s="2" t="s">
        <v>10</v>
      </c>
      <c r="B1516" s="3">
        <v>7</v>
      </c>
      <c r="C1516" s="3">
        <v>247</v>
      </c>
      <c r="D1516" s="3" t="s">
        <v>427</v>
      </c>
      <c r="E1516" s="3" t="str">
        <f>_xlfn.XLOOKUP(Tbl_BalanceHistory[[#This Row],[RespAgy]],Tbl_Agencies[Agy Code],Tbl_Agencies[Agy Sort])</f>
        <v>091000</v>
      </c>
      <c r="F1516" s="2" t="str">
        <f>Tbl_BalanceHistory[[#This Row],[RespAgy]]&amp;": "&amp;Tbl_BalanceHistory[[#This Row],[RespAgency]]</f>
        <v>247: George Mason University</v>
      </c>
      <c r="G1516" s="3">
        <v>247</v>
      </c>
      <c r="H1516" s="3" t="s">
        <v>427</v>
      </c>
      <c r="I1516" s="3" t="str">
        <f>_xlfn.XLOOKUP(Tbl_BalanceHistory[[#This Row],[AgyCode]],Tbl_Agencies[Agy Code],Tbl_Agencies[Agy Sort])</f>
        <v>091000</v>
      </c>
      <c r="J1516" s="2" t="str">
        <f>Tbl_BalanceHistory[[#This Row],[AgyCode]]&amp;": "&amp;Tbl_BalanceHistory[[#This Row],[Agency Name]]</f>
        <v>247: George Mason University</v>
      </c>
      <c r="K1516" s="1">
        <v>2014</v>
      </c>
      <c r="L1516" s="3">
        <v>100</v>
      </c>
      <c r="M1516" s="3" t="s">
        <v>416</v>
      </c>
      <c r="N1516" s="2" t="str">
        <f>Tbl_BalanceHistory[[#This Row],[ProgramCode]]&amp;": "&amp;Tbl_BalanceHistory[[#This Row],[Program Name]]</f>
        <v>100: Educational and General Programs</v>
      </c>
      <c r="O1516" s="3" t="s">
        <v>1730</v>
      </c>
      <c r="P1516" s="1" t="str">
        <f>IF(Tbl_BalanceHistory[[#This Row],[FundCode]]="0100","GF",IF(Tbl_BalanceHistory[[#This Row],[FundCode]]="01000","GF","Hi Ed / OCR"))</f>
        <v>GF</v>
      </c>
      <c r="Q1516" s="5">
        <v>0</v>
      </c>
      <c r="R1516" s="5">
        <v>0</v>
      </c>
      <c r="S1516" s="5">
        <v>0</v>
      </c>
      <c r="T1516" s="5">
        <v>0</v>
      </c>
      <c r="U1516" s="3"/>
      <c r="V1516" s="5">
        <v>0</v>
      </c>
      <c r="W1516" s="5">
        <v>0</v>
      </c>
      <c r="X1516" s="5"/>
      <c r="Y1516" s="5"/>
      <c r="Z1516" s="5">
        <f>Tbl_BalanceHistory[[#This Row],[Discretionary Recommended - Pre 2022]]+Tbl_BalanceHistory[[#This Row],[Discretionary Balance Recommended: Policy]]+Tbl_BalanceHistory[[#This Row],[Discretionary Balance Recommended: Commitments]]</f>
        <v>0</v>
      </c>
      <c r="AA1516" s="5">
        <f>Tbl_BalanceHistory[[#This Row],[Discretionary Balance]]-Tbl_BalanceHistory[[#This Row],[Discretionary Reappropriation]]</f>
        <v>0</v>
      </c>
      <c r="AB1516" s="2"/>
      <c r="AC1516" s="2"/>
      <c r="AD1516" s="2"/>
      <c r="AE1516" s="2"/>
    </row>
    <row r="1517" spans="1:31" ht="30" x14ac:dyDescent="0.25">
      <c r="A1517" s="2" t="s">
        <v>10</v>
      </c>
      <c r="B1517" s="3">
        <v>7</v>
      </c>
      <c r="C1517" s="3">
        <v>247</v>
      </c>
      <c r="D1517" s="3" t="s">
        <v>427</v>
      </c>
      <c r="E1517" s="3" t="str">
        <f>_xlfn.XLOOKUP(Tbl_BalanceHistory[[#This Row],[RespAgy]],Tbl_Agencies[Agy Code],Tbl_Agencies[Agy Sort])</f>
        <v>091000</v>
      </c>
      <c r="F1517" s="2" t="str">
        <f>Tbl_BalanceHistory[[#This Row],[RespAgy]]&amp;": "&amp;Tbl_BalanceHistory[[#This Row],[RespAgency]]</f>
        <v>247: George Mason University</v>
      </c>
      <c r="G1517" s="3">
        <v>247</v>
      </c>
      <c r="H1517" s="3" t="s">
        <v>427</v>
      </c>
      <c r="I1517" s="3" t="str">
        <f>_xlfn.XLOOKUP(Tbl_BalanceHistory[[#This Row],[AgyCode]],Tbl_Agencies[Agy Code],Tbl_Agencies[Agy Sort])</f>
        <v>091000</v>
      </c>
      <c r="J1517" s="2" t="str">
        <f>Tbl_BalanceHistory[[#This Row],[AgyCode]]&amp;": "&amp;Tbl_BalanceHistory[[#This Row],[Agency Name]]</f>
        <v>247: George Mason University</v>
      </c>
      <c r="K1517" s="1">
        <v>2015</v>
      </c>
      <c r="L1517" s="3">
        <v>100</v>
      </c>
      <c r="M1517" s="3" t="s">
        <v>416</v>
      </c>
      <c r="N1517" s="2" t="str">
        <f>Tbl_BalanceHistory[[#This Row],[ProgramCode]]&amp;": "&amp;Tbl_BalanceHistory[[#This Row],[Program Name]]</f>
        <v>100: Educational and General Programs</v>
      </c>
      <c r="O1517" s="3" t="s">
        <v>1730</v>
      </c>
      <c r="P1517" s="1" t="str">
        <f>IF(Tbl_BalanceHistory[[#This Row],[FundCode]]="0100","GF",IF(Tbl_BalanceHistory[[#This Row],[FundCode]]="01000","GF","Hi Ed / OCR"))</f>
        <v>GF</v>
      </c>
      <c r="Q1517" s="5">
        <v>0</v>
      </c>
      <c r="R1517" s="5">
        <v>0</v>
      </c>
      <c r="S1517" s="5">
        <v>0</v>
      </c>
      <c r="T1517" s="5">
        <v>0</v>
      </c>
      <c r="U1517" s="3"/>
      <c r="V1517" s="5">
        <v>0</v>
      </c>
      <c r="W1517" s="5">
        <v>0</v>
      </c>
      <c r="X1517" s="5"/>
      <c r="Y1517" s="5"/>
      <c r="Z1517" s="5">
        <f>Tbl_BalanceHistory[[#This Row],[Discretionary Recommended - Pre 2022]]+Tbl_BalanceHistory[[#This Row],[Discretionary Balance Recommended: Policy]]+Tbl_BalanceHistory[[#This Row],[Discretionary Balance Recommended: Commitments]]</f>
        <v>0</v>
      </c>
      <c r="AA1517" s="5">
        <f>Tbl_BalanceHistory[[#This Row],[Discretionary Balance]]-Tbl_BalanceHistory[[#This Row],[Discretionary Reappropriation]]</f>
        <v>0</v>
      </c>
      <c r="AB1517" s="2"/>
      <c r="AC1517" s="2"/>
      <c r="AD1517" s="2"/>
      <c r="AE1517" s="2"/>
    </row>
    <row r="1518" spans="1:31" ht="30" x14ac:dyDescent="0.25">
      <c r="A1518" s="2" t="s">
        <v>10</v>
      </c>
      <c r="B1518" s="3">
        <v>7</v>
      </c>
      <c r="C1518" s="3">
        <v>247</v>
      </c>
      <c r="D1518" s="3" t="s">
        <v>427</v>
      </c>
      <c r="E1518" s="3" t="str">
        <f>_xlfn.XLOOKUP(Tbl_BalanceHistory[[#This Row],[RespAgy]],Tbl_Agencies[Agy Code],Tbl_Agencies[Agy Sort])</f>
        <v>091000</v>
      </c>
      <c r="F1518" s="2" t="str">
        <f>Tbl_BalanceHistory[[#This Row],[RespAgy]]&amp;": "&amp;Tbl_BalanceHistory[[#This Row],[RespAgency]]</f>
        <v>247: George Mason University</v>
      </c>
      <c r="G1518" s="3">
        <v>247</v>
      </c>
      <c r="H1518" s="3" t="s">
        <v>427</v>
      </c>
      <c r="I1518" s="3" t="str">
        <f>_xlfn.XLOOKUP(Tbl_BalanceHistory[[#This Row],[AgyCode]],Tbl_Agencies[Agy Code],Tbl_Agencies[Agy Sort])</f>
        <v>091000</v>
      </c>
      <c r="J1518" s="2" t="str">
        <f>Tbl_BalanceHistory[[#This Row],[AgyCode]]&amp;": "&amp;Tbl_BalanceHistory[[#This Row],[Agency Name]]</f>
        <v>247: George Mason University</v>
      </c>
      <c r="K1518" s="1">
        <v>2016</v>
      </c>
      <c r="L1518" s="3">
        <v>100</v>
      </c>
      <c r="M1518" s="3" t="s">
        <v>416</v>
      </c>
      <c r="N1518" s="2" t="str">
        <f>Tbl_BalanceHistory[[#This Row],[ProgramCode]]&amp;": "&amp;Tbl_BalanceHistory[[#This Row],[Program Name]]</f>
        <v>100: Educational and General Programs</v>
      </c>
      <c r="O1518" s="3" t="s">
        <v>1730</v>
      </c>
      <c r="P1518" s="1" t="str">
        <f>IF(Tbl_BalanceHistory[[#This Row],[FundCode]]="0100","GF",IF(Tbl_BalanceHistory[[#This Row],[FundCode]]="01000","GF","Hi Ed / OCR"))</f>
        <v>GF</v>
      </c>
      <c r="Q1518" s="5">
        <v>0</v>
      </c>
      <c r="R1518" s="5">
        <v>0</v>
      </c>
      <c r="S1518" s="5">
        <v>0</v>
      </c>
      <c r="T1518" s="5">
        <v>0</v>
      </c>
      <c r="U1518" s="3"/>
      <c r="V1518" s="5">
        <v>0</v>
      </c>
      <c r="W1518" s="5">
        <v>0</v>
      </c>
      <c r="X1518" s="5"/>
      <c r="Y1518" s="5"/>
      <c r="Z1518" s="5">
        <f>Tbl_BalanceHistory[[#This Row],[Discretionary Recommended - Pre 2022]]+Tbl_BalanceHistory[[#This Row],[Discretionary Balance Recommended: Policy]]+Tbl_BalanceHistory[[#This Row],[Discretionary Balance Recommended: Commitments]]</f>
        <v>0</v>
      </c>
      <c r="AA1518" s="5">
        <f>Tbl_BalanceHistory[[#This Row],[Discretionary Balance]]-Tbl_BalanceHistory[[#This Row],[Discretionary Reappropriation]]</f>
        <v>0</v>
      </c>
      <c r="AB1518" s="2"/>
      <c r="AC1518" s="2"/>
      <c r="AD1518" s="2"/>
      <c r="AE1518" s="2"/>
    </row>
    <row r="1519" spans="1:31" ht="30" x14ac:dyDescent="0.25">
      <c r="A1519" s="2" t="s">
        <v>10</v>
      </c>
      <c r="B1519" s="3">
        <v>7</v>
      </c>
      <c r="C1519" s="3">
        <v>247</v>
      </c>
      <c r="D1519" s="3" t="s">
        <v>427</v>
      </c>
      <c r="E1519" s="3" t="str">
        <f>_xlfn.XLOOKUP(Tbl_BalanceHistory[[#This Row],[RespAgy]],Tbl_Agencies[Agy Code],Tbl_Agencies[Agy Sort])</f>
        <v>091000</v>
      </c>
      <c r="F1519" s="2" t="str">
        <f>Tbl_BalanceHistory[[#This Row],[RespAgy]]&amp;": "&amp;Tbl_BalanceHistory[[#This Row],[RespAgency]]</f>
        <v>247: George Mason University</v>
      </c>
      <c r="G1519" s="3">
        <v>247</v>
      </c>
      <c r="H1519" s="3" t="s">
        <v>427</v>
      </c>
      <c r="I1519" s="3" t="str">
        <f>_xlfn.XLOOKUP(Tbl_BalanceHistory[[#This Row],[AgyCode]],Tbl_Agencies[Agy Code],Tbl_Agencies[Agy Sort])</f>
        <v>091000</v>
      </c>
      <c r="J1519" s="2" t="str">
        <f>Tbl_BalanceHistory[[#This Row],[AgyCode]]&amp;": "&amp;Tbl_BalanceHistory[[#This Row],[Agency Name]]</f>
        <v>247: George Mason University</v>
      </c>
      <c r="K1519" s="1">
        <v>2018</v>
      </c>
      <c r="L1519" s="3">
        <v>100</v>
      </c>
      <c r="M1519" s="3" t="s">
        <v>416</v>
      </c>
      <c r="N1519" s="2" t="str">
        <f>Tbl_BalanceHistory[[#This Row],[ProgramCode]]&amp;": "&amp;Tbl_BalanceHistory[[#This Row],[Program Name]]</f>
        <v>100: Educational and General Programs</v>
      </c>
      <c r="O1519" s="3" t="s">
        <v>886</v>
      </c>
      <c r="P1519" s="1" t="str">
        <f>IF(Tbl_BalanceHistory[[#This Row],[FundCode]]="0100","GF",IF(Tbl_BalanceHistory[[#This Row],[FundCode]]="01000","GF","Hi Ed / OCR"))</f>
        <v>GF</v>
      </c>
      <c r="Q1519" s="5">
        <v>0</v>
      </c>
      <c r="R1519" s="5">
        <v>0</v>
      </c>
      <c r="S1519" s="5">
        <v>0</v>
      </c>
      <c r="T1519" s="5">
        <v>0</v>
      </c>
      <c r="U1519" s="3" t="s">
        <v>1733</v>
      </c>
      <c r="V1519" s="5">
        <v>0</v>
      </c>
      <c r="W1519" s="5">
        <v>0</v>
      </c>
      <c r="X1519" s="5"/>
      <c r="Y1519" s="5"/>
      <c r="Z1519" s="5">
        <f>Tbl_BalanceHistory[[#This Row],[Discretionary Recommended - Pre 2022]]+Tbl_BalanceHistory[[#This Row],[Discretionary Balance Recommended: Policy]]+Tbl_BalanceHistory[[#This Row],[Discretionary Balance Recommended: Commitments]]</f>
        <v>0</v>
      </c>
      <c r="AA1519" s="5">
        <f>Tbl_BalanceHistory[[#This Row],[Discretionary Balance]]-Tbl_BalanceHistory[[#This Row],[Discretionary Reappropriation]]</f>
        <v>0</v>
      </c>
      <c r="AB1519" s="2"/>
      <c r="AC1519" s="2"/>
      <c r="AD1519" s="2"/>
      <c r="AE1519" s="2"/>
    </row>
    <row r="1520" spans="1:31" ht="30" x14ac:dyDescent="0.25">
      <c r="A1520" s="2" t="s">
        <v>10</v>
      </c>
      <c r="B1520" s="3">
        <v>7</v>
      </c>
      <c r="C1520" s="3">
        <v>247</v>
      </c>
      <c r="D1520" s="3" t="s">
        <v>427</v>
      </c>
      <c r="E1520" s="3" t="str">
        <f>_xlfn.XLOOKUP(Tbl_BalanceHistory[[#This Row],[RespAgy]],Tbl_Agencies[Agy Code],Tbl_Agencies[Agy Sort])</f>
        <v>091000</v>
      </c>
      <c r="F1520" s="2" t="str">
        <f>Tbl_BalanceHistory[[#This Row],[RespAgy]]&amp;": "&amp;Tbl_BalanceHistory[[#This Row],[RespAgency]]</f>
        <v>247: George Mason University</v>
      </c>
      <c r="G1520" s="3">
        <v>247</v>
      </c>
      <c r="H1520" s="3" t="s">
        <v>427</v>
      </c>
      <c r="I1520" s="3" t="str">
        <f>_xlfn.XLOOKUP(Tbl_BalanceHistory[[#This Row],[AgyCode]],Tbl_Agencies[Agy Code],Tbl_Agencies[Agy Sort])</f>
        <v>091000</v>
      </c>
      <c r="J1520" s="2" t="str">
        <f>Tbl_BalanceHistory[[#This Row],[AgyCode]]&amp;": "&amp;Tbl_BalanceHistory[[#This Row],[Agency Name]]</f>
        <v>247: George Mason University</v>
      </c>
      <c r="K1520" s="1">
        <v>2019</v>
      </c>
      <c r="L1520" s="3">
        <v>100</v>
      </c>
      <c r="M1520" s="3" t="s">
        <v>416</v>
      </c>
      <c r="N1520" s="2" t="str">
        <f>Tbl_BalanceHistory[[#This Row],[ProgramCode]]&amp;": "&amp;Tbl_BalanceHistory[[#This Row],[Program Name]]</f>
        <v>100: Educational and General Programs</v>
      </c>
      <c r="O1520" s="3" t="s">
        <v>886</v>
      </c>
      <c r="P1520" s="1" t="str">
        <f>IF(Tbl_BalanceHistory[[#This Row],[FundCode]]="0100","GF",IF(Tbl_BalanceHistory[[#This Row],[FundCode]]="01000","GF","Hi Ed / OCR"))</f>
        <v>GF</v>
      </c>
      <c r="Q1520" s="5">
        <v>0</v>
      </c>
      <c r="R1520" s="5">
        <v>0</v>
      </c>
      <c r="S1520" s="5">
        <v>0</v>
      </c>
      <c r="T1520" s="5">
        <v>0</v>
      </c>
      <c r="U1520" s="3" t="s">
        <v>1733</v>
      </c>
      <c r="V1520" s="5">
        <v>0</v>
      </c>
      <c r="W1520" s="5">
        <v>0</v>
      </c>
      <c r="X1520" s="5"/>
      <c r="Y1520" s="5"/>
      <c r="Z1520" s="5">
        <f>Tbl_BalanceHistory[[#This Row],[Discretionary Recommended - Pre 2022]]+Tbl_BalanceHistory[[#This Row],[Discretionary Balance Recommended: Policy]]+Tbl_BalanceHistory[[#This Row],[Discretionary Balance Recommended: Commitments]]</f>
        <v>0</v>
      </c>
      <c r="AA1520" s="5">
        <f>Tbl_BalanceHistory[[#This Row],[Discretionary Balance]]-Tbl_BalanceHistory[[#This Row],[Discretionary Reappropriation]]</f>
        <v>0</v>
      </c>
      <c r="AB1520" s="2"/>
      <c r="AC1520" s="2"/>
      <c r="AD1520" s="2"/>
      <c r="AE1520" s="2"/>
    </row>
    <row r="1521" spans="1:31" ht="30" x14ac:dyDescent="0.25">
      <c r="A1521" s="2" t="s">
        <v>10</v>
      </c>
      <c r="B1521" s="3">
        <v>7</v>
      </c>
      <c r="C1521" s="3">
        <v>247</v>
      </c>
      <c r="D1521" s="3" t="s">
        <v>427</v>
      </c>
      <c r="E1521" s="3" t="str">
        <f>_xlfn.XLOOKUP(Tbl_BalanceHistory[[#This Row],[RespAgy]],Tbl_Agencies[Agy Code],Tbl_Agencies[Agy Sort])</f>
        <v>091000</v>
      </c>
      <c r="F1521" s="2" t="str">
        <f>Tbl_BalanceHistory[[#This Row],[RespAgy]]&amp;": "&amp;Tbl_BalanceHistory[[#This Row],[RespAgency]]</f>
        <v>247: George Mason University</v>
      </c>
      <c r="G1521" s="3">
        <v>247</v>
      </c>
      <c r="H1521" s="3" t="s">
        <v>427</v>
      </c>
      <c r="I1521" s="3" t="str">
        <f>_xlfn.XLOOKUP(Tbl_BalanceHistory[[#This Row],[AgyCode]],Tbl_Agencies[Agy Code],Tbl_Agencies[Agy Sort])</f>
        <v>091000</v>
      </c>
      <c r="J1521" s="2" t="str">
        <f>Tbl_BalanceHistory[[#This Row],[AgyCode]]&amp;": "&amp;Tbl_BalanceHistory[[#This Row],[Agency Name]]</f>
        <v>247: George Mason University</v>
      </c>
      <c r="K1521" s="1">
        <v>2014</v>
      </c>
      <c r="L1521" s="3">
        <v>101</v>
      </c>
      <c r="M1521" s="3" t="s">
        <v>1636</v>
      </c>
      <c r="N1521" s="2" t="str">
        <f>Tbl_BalanceHistory[[#This Row],[ProgramCode]]&amp;": "&amp;Tbl_BalanceHistory[[#This Row],[Program Name]]</f>
        <v>101: Higher Education Instruction</v>
      </c>
      <c r="O1521" s="3" t="s">
        <v>1964</v>
      </c>
      <c r="P1521" s="1" t="str">
        <f>IF(Tbl_BalanceHistory[[#This Row],[FundCode]]="0100","GF",IF(Tbl_BalanceHistory[[#This Row],[FundCode]]="01000","GF","Hi Ed / OCR"))</f>
        <v>Hi Ed / OCR</v>
      </c>
      <c r="Q1521" s="5">
        <v>0</v>
      </c>
      <c r="R1521" s="5">
        <v>0</v>
      </c>
      <c r="S1521" s="5">
        <v>0</v>
      </c>
      <c r="T1521" s="5">
        <v>0</v>
      </c>
      <c r="U1521" s="3"/>
      <c r="V1521" s="5">
        <v>0</v>
      </c>
      <c r="W1521" s="5">
        <v>0</v>
      </c>
      <c r="X1521" s="5"/>
      <c r="Y1521" s="5"/>
      <c r="Z1521" s="5">
        <f>Tbl_BalanceHistory[[#This Row],[Discretionary Recommended - Pre 2022]]+Tbl_BalanceHistory[[#This Row],[Discretionary Balance Recommended: Policy]]+Tbl_BalanceHistory[[#This Row],[Discretionary Balance Recommended: Commitments]]</f>
        <v>0</v>
      </c>
      <c r="AA1521" s="5">
        <f>Tbl_BalanceHistory[[#This Row],[Discretionary Balance]]-Tbl_BalanceHistory[[#This Row],[Discretionary Reappropriation]]</f>
        <v>0</v>
      </c>
      <c r="AB1521" s="2"/>
      <c r="AC1521" s="2"/>
      <c r="AD1521" s="2"/>
      <c r="AE1521" s="2"/>
    </row>
    <row r="1522" spans="1:31" ht="30" x14ac:dyDescent="0.25">
      <c r="A1522" s="2" t="s">
        <v>10</v>
      </c>
      <c r="B1522" s="3">
        <v>7</v>
      </c>
      <c r="C1522" s="3">
        <v>247</v>
      </c>
      <c r="D1522" s="3" t="s">
        <v>427</v>
      </c>
      <c r="E1522" s="3" t="str">
        <f>_xlfn.XLOOKUP(Tbl_BalanceHistory[[#This Row],[RespAgy]],Tbl_Agencies[Agy Code],Tbl_Agencies[Agy Sort])</f>
        <v>091000</v>
      </c>
      <c r="F1522" s="2" t="str">
        <f>Tbl_BalanceHistory[[#This Row],[RespAgy]]&amp;": "&amp;Tbl_BalanceHistory[[#This Row],[RespAgency]]</f>
        <v>247: George Mason University</v>
      </c>
      <c r="G1522" s="3">
        <v>247</v>
      </c>
      <c r="H1522" s="3" t="s">
        <v>427</v>
      </c>
      <c r="I1522" s="3" t="str">
        <f>_xlfn.XLOOKUP(Tbl_BalanceHistory[[#This Row],[AgyCode]],Tbl_Agencies[Agy Code],Tbl_Agencies[Agy Sort])</f>
        <v>091000</v>
      </c>
      <c r="J1522" s="2" t="str">
        <f>Tbl_BalanceHistory[[#This Row],[AgyCode]]&amp;": "&amp;Tbl_BalanceHistory[[#This Row],[Agency Name]]</f>
        <v>247: George Mason University</v>
      </c>
      <c r="K1522" s="1">
        <v>2015</v>
      </c>
      <c r="L1522" s="3">
        <v>101</v>
      </c>
      <c r="M1522" s="3" t="s">
        <v>1636</v>
      </c>
      <c r="N1522" s="2" t="str">
        <f>Tbl_BalanceHistory[[#This Row],[ProgramCode]]&amp;": "&amp;Tbl_BalanceHistory[[#This Row],[Program Name]]</f>
        <v>101: Higher Education Instruction</v>
      </c>
      <c r="O1522" s="3" t="s">
        <v>1964</v>
      </c>
      <c r="P1522" s="1" t="str">
        <f>IF(Tbl_BalanceHistory[[#This Row],[FundCode]]="0100","GF",IF(Tbl_BalanceHistory[[#This Row],[FundCode]]="01000","GF","Hi Ed / OCR"))</f>
        <v>Hi Ed / OCR</v>
      </c>
      <c r="Q1522" s="5">
        <v>0</v>
      </c>
      <c r="R1522" s="5">
        <v>0</v>
      </c>
      <c r="S1522" s="5">
        <v>0</v>
      </c>
      <c r="T1522" s="5">
        <v>0</v>
      </c>
      <c r="U1522" s="3"/>
      <c r="V1522" s="5">
        <v>0</v>
      </c>
      <c r="W1522" s="5">
        <v>0</v>
      </c>
      <c r="X1522" s="5"/>
      <c r="Y1522" s="5"/>
      <c r="Z1522" s="5">
        <f>Tbl_BalanceHistory[[#This Row],[Discretionary Recommended - Pre 2022]]+Tbl_BalanceHistory[[#This Row],[Discretionary Balance Recommended: Policy]]+Tbl_BalanceHistory[[#This Row],[Discretionary Balance Recommended: Commitments]]</f>
        <v>0</v>
      </c>
      <c r="AA1522" s="5">
        <f>Tbl_BalanceHistory[[#This Row],[Discretionary Balance]]-Tbl_BalanceHistory[[#This Row],[Discretionary Reappropriation]]</f>
        <v>0</v>
      </c>
      <c r="AB1522" s="2"/>
      <c r="AC1522" s="2"/>
      <c r="AD1522" s="2"/>
      <c r="AE1522" s="2"/>
    </row>
    <row r="1523" spans="1:31" ht="30" x14ac:dyDescent="0.25">
      <c r="A1523" s="2" t="s">
        <v>10</v>
      </c>
      <c r="B1523" s="3">
        <v>7</v>
      </c>
      <c r="C1523" s="3">
        <v>247</v>
      </c>
      <c r="D1523" s="3" t="s">
        <v>427</v>
      </c>
      <c r="E1523" s="3" t="str">
        <f>_xlfn.XLOOKUP(Tbl_BalanceHistory[[#This Row],[RespAgy]],Tbl_Agencies[Agy Code],Tbl_Agencies[Agy Sort])</f>
        <v>091000</v>
      </c>
      <c r="F1523" s="2" t="str">
        <f>Tbl_BalanceHistory[[#This Row],[RespAgy]]&amp;": "&amp;Tbl_BalanceHistory[[#This Row],[RespAgency]]</f>
        <v>247: George Mason University</v>
      </c>
      <c r="G1523" s="3">
        <v>247</v>
      </c>
      <c r="H1523" s="3" t="s">
        <v>427</v>
      </c>
      <c r="I1523" s="3" t="str">
        <f>_xlfn.XLOOKUP(Tbl_BalanceHistory[[#This Row],[AgyCode]],Tbl_Agencies[Agy Code],Tbl_Agencies[Agy Sort])</f>
        <v>091000</v>
      </c>
      <c r="J1523" s="2" t="str">
        <f>Tbl_BalanceHistory[[#This Row],[AgyCode]]&amp;": "&amp;Tbl_BalanceHistory[[#This Row],[Agency Name]]</f>
        <v>247: George Mason University</v>
      </c>
      <c r="K1523" s="1">
        <v>2019</v>
      </c>
      <c r="L1523" s="3">
        <v>101</v>
      </c>
      <c r="M1523" s="3" t="s">
        <v>1636</v>
      </c>
      <c r="N1523" s="2" t="str">
        <f>Tbl_BalanceHistory[[#This Row],[ProgramCode]]&amp;": "&amp;Tbl_BalanceHistory[[#This Row],[Program Name]]</f>
        <v>101: Higher Education Instruction</v>
      </c>
      <c r="O1523" s="3" t="s">
        <v>1963</v>
      </c>
      <c r="P1523" s="1" t="str">
        <f>IF(Tbl_BalanceHistory[[#This Row],[FundCode]]="0100","GF",IF(Tbl_BalanceHistory[[#This Row],[FundCode]]="01000","GF","Hi Ed / OCR"))</f>
        <v>Hi Ed / OCR</v>
      </c>
      <c r="Q1523" s="5">
        <v>0</v>
      </c>
      <c r="R1523" s="5">
        <v>0</v>
      </c>
      <c r="S1523" s="5">
        <v>1032431.9</v>
      </c>
      <c r="T1523" s="5">
        <v>1032431.9</v>
      </c>
      <c r="U1523" s="3" t="s">
        <v>1733</v>
      </c>
      <c r="V1523" s="5">
        <v>0</v>
      </c>
      <c r="W1523" s="5">
        <v>0</v>
      </c>
      <c r="X1523" s="5"/>
      <c r="Y1523" s="5"/>
      <c r="Z1523" s="5">
        <f>Tbl_BalanceHistory[[#This Row],[Discretionary Recommended - Pre 2022]]+Tbl_BalanceHistory[[#This Row],[Discretionary Balance Recommended: Policy]]+Tbl_BalanceHistory[[#This Row],[Discretionary Balance Recommended: Commitments]]</f>
        <v>0</v>
      </c>
      <c r="AA1523" s="5">
        <f>Tbl_BalanceHistory[[#This Row],[Discretionary Balance]]-Tbl_BalanceHistory[[#This Row],[Discretionary Reappropriation]]</f>
        <v>0</v>
      </c>
      <c r="AB1523" s="2"/>
      <c r="AC1523" s="2"/>
      <c r="AD1523" s="2"/>
      <c r="AE1523" s="2"/>
    </row>
    <row r="1524" spans="1:31" ht="30" x14ac:dyDescent="0.25">
      <c r="A1524" s="2" t="s">
        <v>10</v>
      </c>
      <c r="B1524" s="3">
        <v>7</v>
      </c>
      <c r="C1524" s="3">
        <v>247</v>
      </c>
      <c r="D1524" s="3" t="s">
        <v>427</v>
      </c>
      <c r="E1524" s="3" t="str">
        <f>_xlfn.XLOOKUP(Tbl_BalanceHistory[[#This Row],[RespAgy]],Tbl_Agencies[Agy Code],Tbl_Agencies[Agy Sort])</f>
        <v>091000</v>
      </c>
      <c r="F1524" s="2" t="str">
        <f>Tbl_BalanceHistory[[#This Row],[RespAgy]]&amp;": "&amp;Tbl_BalanceHistory[[#This Row],[RespAgency]]</f>
        <v>247: George Mason University</v>
      </c>
      <c r="G1524" s="3">
        <v>247</v>
      </c>
      <c r="H1524" s="3" t="s">
        <v>427</v>
      </c>
      <c r="I1524" s="3" t="str">
        <f>_xlfn.XLOOKUP(Tbl_BalanceHistory[[#This Row],[AgyCode]],Tbl_Agencies[Agy Code],Tbl_Agencies[Agy Sort])</f>
        <v>091000</v>
      </c>
      <c r="J1524" s="2" t="str">
        <f>Tbl_BalanceHistory[[#This Row],[AgyCode]]&amp;": "&amp;Tbl_BalanceHistory[[#This Row],[Agency Name]]</f>
        <v>247: George Mason University</v>
      </c>
      <c r="K1524" s="1">
        <v>2020</v>
      </c>
      <c r="L1524" s="3">
        <v>101</v>
      </c>
      <c r="M1524" s="3" t="s">
        <v>1636</v>
      </c>
      <c r="N1524" s="2" t="str">
        <f>Tbl_BalanceHistory[[#This Row],[ProgramCode]]&amp;": "&amp;Tbl_BalanceHistory[[#This Row],[Program Name]]</f>
        <v>101: Higher Education Instruction</v>
      </c>
      <c r="O1524" s="3" t="s">
        <v>1963</v>
      </c>
      <c r="P1524" s="1" t="str">
        <f>IF(Tbl_BalanceHistory[[#This Row],[FundCode]]="0100","GF",IF(Tbl_BalanceHistory[[#This Row],[FundCode]]="01000","GF","Hi Ed / OCR"))</f>
        <v>Hi Ed / OCR</v>
      </c>
      <c r="Q1524" s="5">
        <v>0</v>
      </c>
      <c r="R1524" s="5">
        <v>0</v>
      </c>
      <c r="S1524" s="5">
        <v>11134139.41</v>
      </c>
      <c r="T1524" s="5">
        <v>11134139.41</v>
      </c>
      <c r="U1524" s="3" t="s">
        <v>1733</v>
      </c>
      <c r="V1524" s="5">
        <v>0</v>
      </c>
      <c r="W1524" s="5">
        <v>0</v>
      </c>
      <c r="X1524" s="5"/>
      <c r="Y1524" s="5"/>
      <c r="Z1524" s="5">
        <f>Tbl_BalanceHistory[[#This Row],[Discretionary Recommended - Pre 2022]]+Tbl_BalanceHistory[[#This Row],[Discretionary Balance Recommended: Policy]]+Tbl_BalanceHistory[[#This Row],[Discretionary Balance Recommended: Commitments]]</f>
        <v>0</v>
      </c>
      <c r="AA1524" s="5">
        <f>Tbl_BalanceHistory[[#This Row],[Discretionary Balance]]-Tbl_BalanceHistory[[#This Row],[Discretionary Reappropriation]]</f>
        <v>0</v>
      </c>
      <c r="AB1524" s="2"/>
      <c r="AC1524" s="2"/>
      <c r="AD1524" s="2"/>
      <c r="AE1524" s="2"/>
    </row>
    <row r="1525" spans="1:31" ht="30" x14ac:dyDescent="0.25">
      <c r="A1525" s="2" t="s">
        <v>10</v>
      </c>
      <c r="B1525" s="3">
        <v>7</v>
      </c>
      <c r="C1525" s="3">
        <v>247</v>
      </c>
      <c r="D1525" s="3" t="s">
        <v>427</v>
      </c>
      <c r="E1525" s="3" t="str">
        <f>_xlfn.XLOOKUP(Tbl_BalanceHistory[[#This Row],[RespAgy]],Tbl_Agencies[Agy Code],Tbl_Agencies[Agy Sort])</f>
        <v>091000</v>
      </c>
      <c r="F1525" s="2" t="str">
        <f>Tbl_BalanceHistory[[#This Row],[RespAgy]]&amp;": "&amp;Tbl_BalanceHistory[[#This Row],[RespAgency]]</f>
        <v>247: George Mason University</v>
      </c>
      <c r="G1525" s="3">
        <v>247</v>
      </c>
      <c r="H1525" s="3" t="s">
        <v>427</v>
      </c>
      <c r="I1525" s="3" t="str">
        <f>_xlfn.XLOOKUP(Tbl_BalanceHistory[[#This Row],[AgyCode]],Tbl_Agencies[Agy Code],Tbl_Agencies[Agy Sort])</f>
        <v>091000</v>
      </c>
      <c r="J1525" s="2" t="str">
        <f>Tbl_BalanceHistory[[#This Row],[AgyCode]]&amp;": "&amp;Tbl_BalanceHistory[[#This Row],[Agency Name]]</f>
        <v>247: George Mason University</v>
      </c>
      <c r="K1525" s="1">
        <v>2021</v>
      </c>
      <c r="L1525" s="3">
        <v>101</v>
      </c>
      <c r="M1525" s="3" t="s">
        <v>1636</v>
      </c>
      <c r="N1525" s="2" t="str">
        <f>Tbl_BalanceHistory[[#This Row],[ProgramCode]]&amp;": "&amp;Tbl_BalanceHistory[[#This Row],[Program Name]]</f>
        <v>101: Higher Education Instruction</v>
      </c>
      <c r="O1525" s="3" t="s">
        <v>1963</v>
      </c>
      <c r="P1525" s="1" t="str">
        <f>IF(Tbl_BalanceHistory[[#This Row],[FundCode]]="0100","GF",IF(Tbl_BalanceHistory[[#This Row],[FundCode]]="01000","GF","Hi Ed / OCR"))</f>
        <v>Hi Ed / OCR</v>
      </c>
      <c r="Q1525" s="5">
        <v>0</v>
      </c>
      <c r="R1525" s="5">
        <v>0</v>
      </c>
      <c r="S1525" s="5">
        <v>18276289.030000001</v>
      </c>
      <c r="T1525" s="5">
        <v>18276289.030000001</v>
      </c>
      <c r="U1525" s="3" t="s">
        <v>1733</v>
      </c>
      <c r="V1525" s="5">
        <v>0</v>
      </c>
      <c r="W1525" s="5">
        <v>0</v>
      </c>
      <c r="X1525" s="5"/>
      <c r="Y1525" s="5"/>
      <c r="Z1525" s="5">
        <f>Tbl_BalanceHistory[[#This Row],[Discretionary Recommended - Pre 2022]]+Tbl_BalanceHistory[[#This Row],[Discretionary Balance Recommended: Policy]]+Tbl_BalanceHistory[[#This Row],[Discretionary Balance Recommended: Commitments]]</f>
        <v>0</v>
      </c>
      <c r="AA1525" s="5">
        <f>Tbl_BalanceHistory[[#This Row],[Discretionary Balance]]-Tbl_BalanceHistory[[#This Row],[Discretionary Reappropriation]]</f>
        <v>0</v>
      </c>
      <c r="AB1525" s="2"/>
      <c r="AC1525" s="2"/>
      <c r="AD1525" s="2"/>
      <c r="AE1525" s="2"/>
    </row>
    <row r="1526" spans="1:31" ht="30" x14ac:dyDescent="0.25">
      <c r="A1526" s="2" t="s">
        <v>10</v>
      </c>
      <c r="B1526" s="3">
        <v>7</v>
      </c>
      <c r="C1526" s="3">
        <v>247</v>
      </c>
      <c r="D1526" s="3" t="s">
        <v>427</v>
      </c>
      <c r="E1526" s="3" t="str">
        <f>_xlfn.XLOOKUP(Tbl_BalanceHistory[[#This Row],[RespAgy]],Tbl_Agencies[Agy Code],Tbl_Agencies[Agy Sort])</f>
        <v>091000</v>
      </c>
      <c r="F1526" s="2" t="str">
        <f>Tbl_BalanceHistory[[#This Row],[RespAgy]]&amp;": "&amp;Tbl_BalanceHistory[[#This Row],[RespAgency]]</f>
        <v>247: George Mason University</v>
      </c>
      <c r="G1526" s="3">
        <v>247</v>
      </c>
      <c r="H1526" s="3" t="s">
        <v>427</v>
      </c>
      <c r="I1526" s="3" t="str">
        <f>_xlfn.XLOOKUP(Tbl_BalanceHistory[[#This Row],[AgyCode]],Tbl_Agencies[Agy Code],Tbl_Agencies[Agy Sort])</f>
        <v>091000</v>
      </c>
      <c r="J1526" s="2" t="str">
        <f>Tbl_BalanceHistory[[#This Row],[AgyCode]]&amp;": "&amp;Tbl_BalanceHistory[[#This Row],[Agency Name]]</f>
        <v>247: George Mason University</v>
      </c>
      <c r="K1526" s="1">
        <v>2022</v>
      </c>
      <c r="L1526" s="3">
        <v>101</v>
      </c>
      <c r="M1526" s="3" t="s">
        <v>1636</v>
      </c>
      <c r="N1526" s="2" t="str">
        <f>Tbl_BalanceHistory[[#This Row],[ProgramCode]]&amp;": "&amp;Tbl_BalanceHistory[[#This Row],[Program Name]]</f>
        <v>101: Higher Education Instruction</v>
      </c>
      <c r="O1526" s="3" t="s">
        <v>1963</v>
      </c>
      <c r="P1526" s="1" t="str">
        <f>IF(Tbl_BalanceHistory[[#This Row],[FundCode]]="0100","GF",IF(Tbl_BalanceHistory[[#This Row],[FundCode]]="01000","GF","Hi Ed / OCR"))</f>
        <v>Hi Ed / OCR</v>
      </c>
      <c r="Q1526" s="5">
        <v>0</v>
      </c>
      <c r="R1526" s="5">
        <v>0</v>
      </c>
      <c r="S1526" s="5">
        <v>3164689.56</v>
      </c>
      <c r="T1526" s="5">
        <v>3164689.56</v>
      </c>
      <c r="U1526" s="3" t="s">
        <v>1733</v>
      </c>
      <c r="V1526" s="5">
        <v>0</v>
      </c>
      <c r="W1526" s="5"/>
      <c r="X1526" s="5">
        <v>0</v>
      </c>
      <c r="Y1526" s="5">
        <v>0</v>
      </c>
      <c r="Z1526" s="5">
        <f>Tbl_BalanceHistory[[#This Row],[Discretionary Recommended - Pre 2022]]+Tbl_BalanceHistory[[#This Row],[Discretionary Balance Recommended: Policy]]+Tbl_BalanceHistory[[#This Row],[Discretionary Balance Recommended: Commitments]]</f>
        <v>0</v>
      </c>
      <c r="AA1526" s="5">
        <f>Tbl_BalanceHistory[[#This Row],[Discretionary Balance]]-Tbl_BalanceHistory[[#This Row],[Discretionary Reappropriation]]</f>
        <v>0</v>
      </c>
      <c r="AB1526" s="2"/>
      <c r="AC1526" s="2"/>
      <c r="AD1526" s="2"/>
      <c r="AE1526" s="2"/>
    </row>
    <row r="1527" spans="1:31" ht="45" x14ac:dyDescent="0.25">
      <c r="A1527" s="2" t="s">
        <v>10</v>
      </c>
      <c r="B1527" s="3">
        <v>7</v>
      </c>
      <c r="C1527" s="3">
        <v>247</v>
      </c>
      <c r="D1527" s="3" t="s">
        <v>427</v>
      </c>
      <c r="E1527" s="3" t="str">
        <f>_xlfn.XLOOKUP(Tbl_BalanceHistory[[#This Row],[RespAgy]],Tbl_Agencies[Agy Code],Tbl_Agencies[Agy Sort])</f>
        <v>091000</v>
      </c>
      <c r="F1527" s="2" t="str">
        <f>Tbl_BalanceHistory[[#This Row],[RespAgy]]&amp;": "&amp;Tbl_BalanceHistory[[#This Row],[RespAgency]]</f>
        <v>247: George Mason University</v>
      </c>
      <c r="G1527" s="3">
        <v>247</v>
      </c>
      <c r="H1527" s="3" t="s">
        <v>427</v>
      </c>
      <c r="I1527" s="3" t="str">
        <f>_xlfn.XLOOKUP(Tbl_BalanceHistory[[#This Row],[AgyCode]],Tbl_Agencies[Agy Code],Tbl_Agencies[Agy Sort])</f>
        <v>091000</v>
      </c>
      <c r="J1527" s="2" t="str">
        <f>Tbl_BalanceHistory[[#This Row],[AgyCode]]&amp;": "&amp;Tbl_BalanceHistory[[#This Row],[Agency Name]]</f>
        <v>247: George Mason University</v>
      </c>
      <c r="K1527" s="1">
        <v>2014</v>
      </c>
      <c r="L1527" s="3">
        <v>108</v>
      </c>
      <c r="M1527" s="3" t="s">
        <v>408</v>
      </c>
      <c r="N1527" s="2" t="str">
        <f>Tbl_BalanceHistory[[#This Row],[ProgramCode]]&amp;": "&amp;Tbl_BalanceHistory[[#This Row],[Program Name]]</f>
        <v>108: Higher Education Student Financial Assistance</v>
      </c>
      <c r="O1527" s="3" t="s">
        <v>1730</v>
      </c>
      <c r="P1527" s="1" t="str">
        <f>IF(Tbl_BalanceHistory[[#This Row],[FundCode]]="0100","GF",IF(Tbl_BalanceHistory[[#This Row],[FundCode]]="01000","GF","Hi Ed / OCR"))</f>
        <v>GF</v>
      </c>
      <c r="Q1527" s="5">
        <v>17837143</v>
      </c>
      <c r="R1527" s="5">
        <v>17837142.93</v>
      </c>
      <c r="S1527" s="5">
        <v>0</v>
      </c>
      <c r="T1527" s="5">
        <v>0</v>
      </c>
      <c r="U1527" s="3"/>
      <c r="V1527" s="5">
        <v>0</v>
      </c>
      <c r="W1527" s="5">
        <v>0</v>
      </c>
      <c r="X1527" s="5"/>
      <c r="Y1527" s="5"/>
      <c r="Z1527" s="5">
        <f>Tbl_BalanceHistory[[#This Row],[Discretionary Recommended - Pre 2022]]+Tbl_BalanceHistory[[#This Row],[Discretionary Balance Recommended: Policy]]+Tbl_BalanceHistory[[#This Row],[Discretionary Balance Recommended: Commitments]]</f>
        <v>0</v>
      </c>
      <c r="AA1527" s="5">
        <f>Tbl_BalanceHistory[[#This Row],[Discretionary Balance]]-Tbl_BalanceHistory[[#This Row],[Discretionary Reappropriation]]</f>
        <v>0</v>
      </c>
      <c r="AB1527" s="2"/>
      <c r="AC1527" s="2"/>
      <c r="AD1527" s="2"/>
      <c r="AE1527" s="2"/>
    </row>
    <row r="1528" spans="1:31" ht="45" x14ac:dyDescent="0.25">
      <c r="A1528" s="2" t="s">
        <v>10</v>
      </c>
      <c r="B1528" s="3">
        <v>7</v>
      </c>
      <c r="C1528" s="3">
        <v>247</v>
      </c>
      <c r="D1528" s="3" t="s">
        <v>427</v>
      </c>
      <c r="E1528" s="3" t="str">
        <f>_xlfn.XLOOKUP(Tbl_BalanceHistory[[#This Row],[RespAgy]],Tbl_Agencies[Agy Code],Tbl_Agencies[Agy Sort])</f>
        <v>091000</v>
      </c>
      <c r="F1528" s="2" t="str">
        <f>Tbl_BalanceHistory[[#This Row],[RespAgy]]&amp;": "&amp;Tbl_BalanceHistory[[#This Row],[RespAgency]]</f>
        <v>247: George Mason University</v>
      </c>
      <c r="G1528" s="3">
        <v>247</v>
      </c>
      <c r="H1528" s="3" t="s">
        <v>427</v>
      </c>
      <c r="I1528" s="3" t="str">
        <f>_xlfn.XLOOKUP(Tbl_BalanceHistory[[#This Row],[AgyCode]],Tbl_Agencies[Agy Code],Tbl_Agencies[Agy Sort])</f>
        <v>091000</v>
      </c>
      <c r="J1528" s="2" t="str">
        <f>Tbl_BalanceHistory[[#This Row],[AgyCode]]&amp;": "&amp;Tbl_BalanceHistory[[#This Row],[Agency Name]]</f>
        <v>247: George Mason University</v>
      </c>
      <c r="K1528" s="1">
        <v>2015</v>
      </c>
      <c r="L1528" s="3">
        <v>108</v>
      </c>
      <c r="M1528" s="3" t="s">
        <v>408</v>
      </c>
      <c r="N1528" s="2" t="str">
        <f>Tbl_BalanceHistory[[#This Row],[ProgramCode]]&amp;": "&amp;Tbl_BalanceHistory[[#This Row],[Program Name]]</f>
        <v>108: Higher Education Student Financial Assistance</v>
      </c>
      <c r="O1528" s="3" t="s">
        <v>1730</v>
      </c>
      <c r="P1528" s="1" t="str">
        <f>IF(Tbl_BalanceHistory[[#This Row],[FundCode]]="0100","GF",IF(Tbl_BalanceHistory[[#This Row],[FundCode]]="01000","GF","Hi Ed / OCR"))</f>
        <v>GF</v>
      </c>
      <c r="Q1528" s="5">
        <v>18055329</v>
      </c>
      <c r="R1528" s="5">
        <v>18055329</v>
      </c>
      <c r="S1528" s="5">
        <v>0</v>
      </c>
      <c r="T1528" s="5">
        <v>0</v>
      </c>
      <c r="U1528" s="3"/>
      <c r="V1528" s="5">
        <v>0</v>
      </c>
      <c r="W1528" s="5">
        <v>0</v>
      </c>
      <c r="X1528" s="5"/>
      <c r="Y1528" s="5"/>
      <c r="Z1528" s="5">
        <f>Tbl_BalanceHistory[[#This Row],[Discretionary Recommended - Pre 2022]]+Tbl_BalanceHistory[[#This Row],[Discretionary Balance Recommended: Policy]]+Tbl_BalanceHistory[[#This Row],[Discretionary Balance Recommended: Commitments]]</f>
        <v>0</v>
      </c>
      <c r="AA1528" s="5">
        <f>Tbl_BalanceHistory[[#This Row],[Discretionary Balance]]-Tbl_BalanceHistory[[#This Row],[Discretionary Reappropriation]]</f>
        <v>0</v>
      </c>
      <c r="AB1528" s="2"/>
      <c r="AC1528" s="2"/>
      <c r="AD1528" s="2"/>
      <c r="AE1528" s="2"/>
    </row>
    <row r="1529" spans="1:31" ht="45" x14ac:dyDescent="0.25">
      <c r="A1529" s="2" t="s">
        <v>10</v>
      </c>
      <c r="B1529" s="3">
        <v>7</v>
      </c>
      <c r="C1529" s="3">
        <v>247</v>
      </c>
      <c r="D1529" s="3" t="s">
        <v>427</v>
      </c>
      <c r="E1529" s="3" t="str">
        <f>_xlfn.XLOOKUP(Tbl_BalanceHistory[[#This Row],[RespAgy]],Tbl_Agencies[Agy Code],Tbl_Agencies[Agy Sort])</f>
        <v>091000</v>
      </c>
      <c r="F1529" s="2" t="str">
        <f>Tbl_BalanceHistory[[#This Row],[RespAgy]]&amp;": "&amp;Tbl_BalanceHistory[[#This Row],[RespAgency]]</f>
        <v>247: George Mason University</v>
      </c>
      <c r="G1529" s="3">
        <v>247</v>
      </c>
      <c r="H1529" s="3" t="s">
        <v>427</v>
      </c>
      <c r="I1529" s="3" t="str">
        <f>_xlfn.XLOOKUP(Tbl_BalanceHistory[[#This Row],[AgyCode]],Tbl_Agencies[Agy Code],Tbl_Agencies[Agy Sort])</f>
        <v>091000</v>
      </c>
      <c r="J1529" s="2" t="str">
        <f>Tbl_BalanceHistory[[#This Row],[AgyCode]]&amp;": "&amp;Tbl_BalanceHistory[[#This Row],[Agency Name]]</f>
        <v>247: George Mason University</v>
      </c>
      <c r="K1529" s="1">
        <v>2016</v>
      </c>
      <c r="L1529" s="3">
        <v>108</v>
      </c>
      <c r="M1529" s="3" t="s">
        <v>408</v>
      </c>
      <c r="N1529" s="2" t="str">
        <f>Tbl_BalanceHistory[[#This Row],[ProgramCode]]&amp;": "&amp;Tbl_BalanceHistory[[#This Row],[Program Name]]</f>
        <v>108: Higher Education Student Financial Assistance</v>
      </c>
      <c r="O1529" s="3" t="s">
        <v>1730</v>
      </c>
      <c r="P1529" s="1" t="str">
        <f>IF(Tbl_BalanceHistory[[#This Row],[FundCode]]="0100","GF",IF(Tbl_BalanceHistory[[#This Row],[FundCode]]="01000","GF","Hi Ed / OCR"))</f>
        <v>GF</v>
      </c>
      <c r="Q1529" s="5">
        <v>19551035</v>
      </c>
      <c r="R1529" s="5">
        <v>19551035</v>
      </c>
      <c r="S1529" s="5">
        <v>0</v>
      </c>
      <c r="T1529" s="5">
        <v>0</v>
      </c>
      <c r="U1529" s="3"/>
      <c r="V1529" s="5">
        <v>0</v>
      </c>
      <c r="W1529" s="5">
        <v>0</v>
      </c>
      <c r="X1529" s="5"/>
      <c r="Y1529" s="5"/>
      <c r="Z1529" s="5">
        <f>Tbl_BalanceHistory[[#This Row],[Discretionary Recommended - Pre 2022]]+Tbl_BalanceHistory[[#This Row],[Discretionary Balance Recommended: Policy]]+Tbl_BalanceHistory[[#This Row],[Discretionary Balance Recommended: Commitments]]</f>
        <v>0</v>
      </c>
      <c r="AA1529" s="5">
        <f>Tbl_BalanceHistory[[#This Row],[Discretionary Balance]]-Tbl_BalanceHistory[[#This Row],[Discretionary Reappropriation]]</f>
        <v>0</v>
      </c>
      <c r="AB1529" s="2"/>
      <c r="AC1529" s="2"/>
      <c r="AD1529" s="2"/>
      <c r="AE1529" s="2"/>
    </row>
    <row r="1530" spans="1:31" ht="45" x14ac:dyDescent="0.25">
      <c r="A1530" s="2" t="s">
        <v>10</v>
      </c>
      <c r="B1530" s="3">
        <v>7</v>
      </c>
      <c r="C1530" s="3">
        <v>247</v>
      </c>
      <c r="D1530" s="3" t="s">
        <v>427</v>
      </c>
      <c r="E1530" s="3" t="str">
        <f>_xlfn.XLOOKUP(Tbl_BalanceHistory[[#This Row],[RespAgy]],Tbl_Agencies[Agy Code],Tbl_Agencies[Agy Sort])</f>
        <v>091000</v>
      </c>
      <c r="F1530" s="2" t="str">
        <f>Tbl_BalanceHistory[[#This Row],[RespAgy]]&amp;": "&amp;Tbl_BalanceHistory[[#This Row],[RespAgency]]</f>
        <v>247: George Mason University</v>
      </c>
      <c r="G1530" s="3">
        <v>247</v>
      </c>
      <c r="H1530" s="3" t="s">
        <v>427</v>
      </c>
      <c r="I1530" s="3" t="str">
        <f>_xlfn.XLOOKUP(Tbl_BalanceHistory[[#This Row],[AgyCode]],Tbl_Agencies[Agy Code],Tbl_Agencies[Agy Sort])</f>
        <v>091000</v>
      </c>
      <c r="J1530" s="2" t="str">
        <f>Tbl_BalanceHistory[[#This Row],[AgyCode]]&amp;": "&amp;Tbl_BalanceHistory[[#This Row],[Agency Name]]</f>
        <v>247: George Mason University</v>
      </c>
      <c r="K1530" s="1">
        <v>2017</v>
      </c>
      <c r="L1530" s="3">
        <v>108</v>
      </c>
      <c r="M1530" s="3" t="s">
        <v>408</v>
      </c>
      <c r="N1530" s="2" t="str">
        <f>Tbl_BalanceHistory[[#This Row],[ProgramCode]]&amp;": "&amp;Tbl_BalanceHistory[[#This Row],[Program Name]]</f>
        <v>108: Higher Education Student Financial Assistance</v>
      </c>
      <c r="O1530" s="3" t="s">
        <v>886</v>
      </c>
      <c r="P1530" s="1" t="str">
        <f>IF(Tbl_BalanceHistory[[#This Row],[FundCode]]="0100","GF",IF(Tbl_BalanceHistory[[#This Row],[FundCode]]="01000","GF","Hi Ed / OCR"))</f>
        <v>GF</v>
      </c>
      <c r="Q1530" s="5">
        <v>23561525</v>
      </c>
      <c r="R1530" s="5">
        <v>23561525</v>
      </c>
      <c r="S1530" s="5">
        <v>0</v>
      </c>
      <c r="T1530" s="5">
        <v>0</v>
      </c>
      <c r="U1530" s="3" t="s">
        <v>1732</v>
      </c>
      <c r="V1530" s="5">
        <v>0</v>
      </c>
      <c r="W1530" s="5">
        <v>0</v>
      </c>
      <c r="X1530" s="5"/>
      <c r="Y1530" s="5"/>
      <c r="Z1530" s="5">
        <f>Tbl_BalanceHistory[[#This Row],[Discretionary Recommended - Pre 2022]]+Tbl_BalanceHistory[[#This Row],[Discretionary Balance Recommended: Policy]]+Tbl_BalanceHistory[[#This Row],[Discretionary Balance Recommended: Commitments]]</f>
        <v>0</v>
      </c>
      <c r="AA1530" s="5">
        <f>Tbl_BalanceHistory[[#This Row],[Discretionary Balance]]-Tbl_BalanceHistory[[#This Row],[Discretionary Reappropriation]]</f>
        <v>0</v>
      </c>
      <c r="AB1530" s="2"/>
      <c r="AC1530" s="2"/>
      <c r="AD1530" s="2"/>
      <c r="AE1530" s="2"/>
    </row>
    <row r="1531" spans="1:31" ht="45" x14ac:dyDescent="0.25">
      <c r="A1531" s="2" t="s">
        <v>10</v>
      </c>
      <c r="B1531" s="3">
        <v>7</v>
      </c>
      <c r="C1531" s="3">
        <v>247</v>
      </c>
      <c r="D1531" s="3" t="s">
        <v>427</v>
      </c>
      <c r="E1531" s="3" t="str">
        <f>_xlfn.XLOOKUP(Tbl_BalanceHistory[[#This Row],[RespAgy]],Tbl_Agencies[Agy Code],Tbl_Agencies[Agy Sort])</f>
        <v>091000</v>
      </c>
      <c r="F1531" s="2" t="str">
        <f>Tbl_BalanceHistory[[#This Row],[RespAgy]]&amp;": "&amp;Tbl_BalanceHistory[[#This Row],[RespAgency]]</f>
        <v>247: George Mason University</v>
      </c>
      <c r="G1531" s="3">
        <v>247</v>
      </c>
      <c r="H1531" s="3" t="s">
        <v>427</v>
      </c>
      <c r="I1531" s="3" t="str">
        <f>_xlfn.XLOOKUP(Tbl_BalanceHistory[[#This Row],[AgyCode]],Tbl_Agencies[Agy Code],Tbl_Agencies[Agy Sort])</f>
        <v>091000</v>
      </c>
      <c r="J1531" s="2" t="str">
        <f>Tbl_BalanceHistory[[#This Row],[AgyCode]]&amp;": "&amp;Tbl_BalanceHistory[[#This Row],[Agency Name]]</f>
        <v>247: George Mason University</v>
      </c>
      <c r="K1531" s="1">
        <v>2018</v>
      </c>
      <c r="L1531" s="3">
        <v>108</v>
      </c>
      <c r="M1531" s="3" t="s">
        <v>408</v>
      </c>
      <c r="N1531" s="2" t="str">
        <f>Tbl_BalanceHistory[[#This Row],[ProgramCode]]&amp;": "&amp;Tbl_BalanceHistory[[#This Row],[Program Name]]</f>
        <v>108: Higher Education Student Financial Assistance</v>
      </c>
      <c r="O1531" s="3" t="s">
        <v>886</v>
      </c>
      <c r="P1531" s="1" t="str">
        <f>IF(Tbl_BalanceHistory[[#This Row],[FundCode]]="0100","GF",IF(Tbl_BalanceHistory[[#This Row],[FundCode]]="01000","GF","Hi Ed / OCR"))</f>
        <v>GF</v>
      </c>
      <c r="Q1531" s="5">
        <v>23860477</v>
      </c>
      <c r="R1531" s="5">
        <v>23860477</v>
      </c>
      <c r="S1531" s="5">
        <v>0</v>
      </c>
      <c r="T1531" s="5">
        <v>0</v>
      </c>
      <c r="U1531" s="3" t="s">
        <v>1733</v>
      </c>
      <c r="V1531" s="5">
        <v>0</v>
      </c>
      <c r="W1531" s="5">
        <v>0</v>
      </c>
      <c r="X1531" s="5"/>
      <c r="Y1531" s="5"/>
      <c r="Z1531" s="5">
        <f>Tbl_BalanceHistory[[#This Row],[Discretionary Recommended - Pre 2022]]+Tbl_BalanceHistory[[#This Row],[Discretionary Balance Recommended: Policy]]+Tbl_BalanceHistory[[#This Row],[Discretionary Balance Recommended: Commitments]]</f>
        <v>0</v>
      </c>
      <c r="AA1531" s="5">
        <f>Tbl_BalanceHistory[[#This Row],[Discretionary Balance]]-Tbl_BalanceHistory[[#This Row],[Discretionary Reappropriation]]</f>
        <v>0</v>
      </c>
      <c r="AB1531" s="2"/>
      <c r="AC1531" s="2"/>
      <c r="AD1531" s="2"/>
      <c r="AE1531" s="2"/>
    </row>
    <row r="1532" spans="1:31" ht="45" x14ac:dyDescent="0.25">
      <c r="A1532" s="2" t="s">
        <v>10</v>
      </c>
      <c r="B1532" s="3">
        <v>7</v>
      </c>
      <c r="C1532" s="3">
        <v>247</v>
      </c>
      <c r="D1532" s="3" t="s">
        <v>427</v>
      </c>
      <c r="E1532" s="3" t="str">
        <f>_xlfn.XLOOKUP(Tbl_BalanceHistory[[#This Row],[RespAgy]],Tbl_Agencies[Agy Code],Tbl_Agencies[Agy Sort])</f>
        <v>091000</v>
      </c>
      <c r="F1532" s="2" t="str">
        <f>Tbl_BalanceHistory[[#This Row],[RespAgy]]&amp;": "&amp;Tbl_BalanceHistory[[#This Row],[RespAgency]]</f>
        <v>247: George Mason University</v>
      </c>
      <c r="G1532" s="3">
        <v>247</v>
      </c>
      <c r="H1532" s="3" t="s">
        <v>427</v>
      </c>
      <c r="I1532" s="3" t="str">
        <f>_xlfn.XLOOKUP(Tbl_BalanceHistory[[#This Row],[AgyCode]],Tbl_Agencies[Agy Code],Tbl_Agencies[Agy Sort])</f>
        <v>091000</v>
      </c>
      <c r="J1532" s="2" t="str">
        <f>Tbl_BalanceHistory[[#This Row],[AgyCode]]&amp;": "&amp;Tbl_BalanceHistory[[#This Row],[Agency Name]]</f>
        <v>247: George Mason University</v>
      </c>
      <c r="K1532" s="1">
        <v>2019</v>
      </c>
      <c r="L1532" s="3">
        <v>108</v>
      </c>
      <c r="M1532" s="3" t="s">
        <v>408</v>
      </c>
      <c r="N1532" s="2" t="str">
        <f>Tbl_BalanceHistory[[#This Row],[ProgramCode]]&amp;": "&amp;Tbl_BalanceHistory[[#This Row],[Program Name]]</f>
        <v>108: Higher Education Student Financial Assistance</v>
      </c>
      <c r="O1532" s="3" t="s">
        <v>886</v>
      </c>
      <c r="P1532" s="1" t="str">
        <f>IF(Tbl_BalanceHistory[[#This Row],[FundCode]]="0100","GF",IF(Tbl_BalanceHistory[[#This Row],[FundCode]]="01000","GF","Hi Ed / OCR"))</f>
        <v>GF</v>
      </c>
      <c r="Q1532" s="5">
        <v>27844936</v>
      </c>
      <c r="R1532" s="5">
        <v>27844936</v>
      </c>
      <c r="S1532" s="5">
        <v>0</v>
      </c>
      <c r="T1532" s="5">
        <v>0</v>
      </c>
      <c r="U1532" s="3" t="s">
        <v>1733</v>
      </c>
      <c r="V1532" s="5">
        <v>0</v>
      </c>
      <c r="W1532" s="5">
        <v>0</v>
      </c>
      <c r="X1532" s="5"/>
      <c r="Y1532" s="5"/>
      <c r="Z1532" s="5">
        <f>Tbl_BalanceHistory[[#This Row],[Discretionary Recommended - Pre 2022]]+Tbl_BalanceHistory[[#This Row],[Discretionary Balance Recommended: Policy]]+Tbl_BalanceHistory[[#This Row],[Discretionary Balance Recommended: Commitments]]</f>
        <v>0</v>
      </c>
      <c r="AA1532" s="5">
        <f>Tbl_BalanceHistory[[#This Row],[Discretionary Balance]]-Tbl_BalanceHistory[[#This Row],[Discretionary Reappropriation]]</f>
        <v>0</v>
      </c>
      <c r="AB1532" s="2"/>
      <c r="AC1532" s="2"/>
      <c r="AD1532" s="2"/>
      <c r="AE1532" s="2"/>
    </row>
    <row r="1533" spans="1:31" ht="45" x14ac:dyDescent="0.25">
      <c r="A1533" s="2" t="s">
        <v>10</v>
      </c>
      <c r="B1533" s="3">
        <v>7</v>
      </c>
      <c r="C1533" s="3">
        <v>247</v>
      </c>
      <c r="D1533" s="3" t="s">
        <v>427</v>
      </c>
      <c r="E1533" s="3" t="str">
        <f>_xlfn.XLOOKUP(Tbl_BalanceHistory[[#This Row],[RespAgy]],Tbl_Agencies[Agy Code],Tbl_Agencies[Agy Sort])</f>
        <v>091000</v>
      </c>
      <c r="F1533" s="2" t="str">
        <f>Tbl_BalanceHistory[[#This Row],[RespAgy]]&amp;": "&amp;Tbl_BalanceHistory[[#This Row],[RespAgency]]</f>
        <v>247: George Mason University</v>
      </c>
      <c r="G1533" s="3">
        <v>247</v>
      </c>
      <c r="H1533" s="3" t="s">
        <v>427</v>
      </c>
      <c r="I1533" s="3" t="str">
        <f>_xlfn.XLOOKUP(Tbl_BalanceHistory[[#This Row],[AgyCode]],Tbl_Agencies[Agy Code],Tbl_Agencies[Agy Sort])</f>
        <v>091000</v>
      </c>
      <c r="J1533" s="2" t="str">
        <f>Tbl_BalanceHistory[[#This Row],[AgyCode]]&amp;": "&amp;Tbl_BalanceHistory[[#This Row],[Agency Name]]</f>
        <v>247: George Mason University</v>
      </c>
      <c r="K1533" s="1">
        <v>2020</v>
      </c>
      <c r="L1533" s="3">
        <v>108</v>
      </c>
      <c r="M1533" s="3" t="s">
        <v>408</v>
      </c>
      <c r="N1533" s="2" t="str">
        <f>Tbl_BalanceHistory[[#This Row],[ProgramCode]]&amp;": "&amp;Tbl_BalanceHistory[[#This Row],[Program Name]]</f>
        <v>108: Higher Education Student Financial Assistance</v>
      </c>
      <c r="O1533" s="3" t="s">
        <v>886</v>
      </c>
      <c r="P1533" s="1" t="str">
        <f>IF(Tbl_BalanceHistory[[#This Row],[FundCode]]="0100","GF",IF(Tbl_BalanceHistory[[#This Row],[FundCode]]="01000","GF","Hi Ed / OCR"))</f>
        <v>GF</v>
      </c>
      <c r="Q1533" s="5">
        <v>31869644</v>
      </c>
      <c r="R1533" s="5">
        <v>31869644</v>
      </c>
      <c r="S1533" s="5">
        <v>0</v>
      </c>
      <c r="T1533" s="5">
        <v>0</v>
      </c>
      <c r="U1533" s="3" t="s">
        <v>1733</v>
      </c>
      <c r="V1533" s="5">
        <v>0</v>
      </c>
      <c r="W1533" s="5">
        <v>0</v>
      </c>
      <c r="X1533" s="5"/>
      <c r="Y1533" s="5"/>
      <c r="Z1533" s="5">
        <f>Tbl_BalanceHistory[[#This Row],[Discretionary Recommended - Pre 2022]]+Tbl_BalanceHistory[[#This Row],[Discretionary Balance Recommended: Policy]]+Tbl_BalanceHistory[[#This Row],[Discretionary Balance Recommended: Commitments]]</f>
        <v>0</v>
      </c>
      <c r="AA1533" s="5">
        <f>Tbl_BalanceHistory[[#This Row],[Discretionary Balance]]-Tbl_BalanceHistory[[#This Row],[Discretionary Reappropriation]]</f>
        <v>0</v>
      </c>
      <c r="AB1533" s="2"/>
      <c r="AC1533" s="2"/>
      <c r="AD1533" s="2"/>
      <c r="AE1533" s="2"/>
    </row>
    <row r="1534" spans="1:31" ht="45" x14ac:dyDescent="0.25">
      <c r="A1534" s="2" t="s">
        <v>10</v>
      </c>
      <c r="B1534" s="3">
        <v>7</v>
      </c>
      <c r="C1534" s="3">
        <v>247</v>
      </c>
      <c r="D1534" s="3" t="s">
        <v>427</v>
      </c>
      <c r="E1534" s="3" t="str">
        <f>_xlfn.XLOOKUP(Tbl_BalanceHistory[[#This Row],[RespAgy]],Tbl_Agencies[Agy Code],Tbl_Agencies[Agy Sort])</f>
        <v>091000</v>
      </c>
      <c r="F1534" s="2" t="str">
        <f>Tbl_BalanceHistory[[#This Row],[RespAgy]]&amp;": "&amp;Tbl_BalanceHistory[[#This Row],[RespAgency]]</f>
        <v>247: George Mason University</v>
      </c>
      <c r="G1534" s="3">
        <v>247</v>
      </c>
      <c r="H1534" s="3" t="s">
        <v>427</v>
      </c>
      <c r="I1534" s="3" t="str">
        <f>_xlfn.XLOOKUP(Tbl_BalanceHistory[[#This Row],[AgyCode]],Tbl_Agencies[Agy Code],Tbl_Agencies[Agy Sort])</f>
        <v>091000</v>
      </c>
      <c r="J1534" s="2" t="str">
        <f>Tbl_BalanceHistory[[#This Row],[AgyCode]]&amp;": "&amp;Tbl_BalanceHistory[[#This Row],[Agency Name]]</f>
        <v>247: George Mason University</v>
      </c>
      <c r="K1534" s="1">
        <v>2021</v>
      </c>
      <c r="L1534" s="3">
        <v>108</v>
      </c>
      <c r="M1534" s="3" t="s">
        <v>408</v>
      </c>
      <c r="N1534" s="2" t="str">
        <f>Tbl_BalanceHistory[[#This Row],[ProgramCode]]&amp;": "&amp;Tbl_BalanceHistory[[#This Row],[Program Name]]</f>
        <v>108: Higher Education Student Financial Assistance</v>
      </c>
      <c r="O1534" s="3" t="s">
        <v>886</v>
      </c>
      <c r="P1534" s="1" t="str">
        <f>IF(Tbl_BalanceHistory[[#This Row],[FundCode]]="0100","GF",IF(Tbl_BalanceHistory[[#This Row],[FundCode]]="01000","GF","Hi Ed / OCR"))</f>
        <v>GF</v>
      </c>
      <c r="Q1534" s="5">
        <v>31892704</v>
      </c>
      <c r="R1534" s="5">
        <v>31892704</v>
      </c>
      <c r="S1534" s="5">
        <v>0</v>
      </c>
      <c r="T1534" s="5">
        <v>0</v>
      </c>
      <c r="U1534" s="3" t="s">
        <v>1733</v>
      </c>
      <c r="V1534" s="5">
        <v>0</v>
      </c>
      <c r="W1534" s="5">
        <v>0</v>
      </c>
      <c r="X1534" s="5"/>
      <c r="Y1534" s="5"/>
      <c r="Z1534" s="5">
        <f>Tbl_BalanceHistory[[#This Row],[Discretionary Recommended - Pre 2022]]+Tbl_BalanceHistory[[#This Row],[Discretionary Balance Recommended: Policy]]+Tbl_BalanceHistory[[#This Row],[Discretionary Balance Recommended: Commitments]]</f>
        <v>0</v>
      </c>
      <c r="AA1534" s="5">
        <f>Tbl_BalanceHistory[[#This Row],[Discretionary Balance]]-Tbl_BalanceHistory[[#This Row],[Discretionary Reappropriation]]</f>
        <v>0</v>
      </c>
      <c r="AB1534" s="2"/>
      <c r="AC1534" s="2"/>
      <c r="AD1534" s="2"/>
      <c r="AE1534" s="2"/>
    </row>
    <row r="1535" spans="1:31" ht="45" x14ac:dyDescent="0.25">
      <c r="A1535" s="2" t="s">
        <v>10</v>
      </c>
      <c r="B1535" s="3">
        <v>7</v>
      </c>
      <c r="C1535" s="3">
        <v>247</v>
      </c>
      <c r="D1535" s="3" t="s">
        <v>427</v>
      </c>
      <c r="E1535" s="3" t="str">
        <f>_xlfn.XLOOKUP(Tbl_BalanceHistory[[#This Row],[RespAgy]],Tbl_Agencies[Agy Code],Tbl_Agencies[Agy Sort])</f>
        <v>091000</v>
      </c>
      <c r="F1535" s="2" t="str">
        <f>Tbl_BalanceHistory[[#This Row],[RespAgy]]&amp;": "&amp;Tbl_BalanceHistory[[#This Row],[RespAgency]]</f>
        <v>247: George Mason University</v>
      </c>
      <c r="G1535" s="3">
        <v>247</v>
      </c>
      <c r="H1535" s="3" t="s">
        <v>427</v>
      </c>
      <c r="I1535" s="3" t="str">
        <f>_xlfn.XLOOKUP(Tbl_BalanceHistory[[#This Row],[AgyCode]],Tbl_Agencies[Agy Code],Tbl_Agencies[Agy Sort])</f>
        <v>091000</v>
      </c>
      <c r="J1535" s="2" t="str">
        <f>Tbl_BalanceHistory[[#This Row],[AgyCode]]&amp;": "&amp;Tbl_BalanceHistory[[#This Row],[Agency Name]]</f>
        <v>247: George Mason University</v>
      </c>
      <c r="K1535" s="1">
        <v>2022</v>
      </c>
      <c r="L1535" s="3">
        <v>108</v>
      </c>
      <c r="M1535" s="3" t="s">
        <v>408</v>
      </c>
      <c r="N1535" s="2" t="str">
        <f>Tbl_BalanceHistory[[#This Row],[ProgramCode]]&amp;": "&amp;Tbl_BalanceHistory[[#This Row],[Program Name]]</f>
        <v>108: Higher Education Student Financial Assistance</v>
      </c>
      <c r="O1535" s="3" t="s">
        <v>886</v>
      </c>
      <c r="P1535" s="1" t="str">
        <f>IF(Tbl_BalanceHistory[[#This Row],[FundCode]]="0100","GF",IF(Tbl_BalanceHistory[[#This Row],[FundCode]]="01000","GF","Hi Ed / OCR"))</f>
        <v>GF</v>
      </c>
      <c r="Q1535" s="5">
        <v>38861864</v>
      </c>
      <c r="R1535" s="5">
        <v>38861864</v>
      </c>
      <c r="S1535" s="5">
        <v>0</v>
      </c>
      <c r="T1535" s="5">
        <v>0</v>
      </c>
      <c r="U1535" s="3" t="s">
        <v>1733</v>
      </c>
      <c r="V1535" s="5">
        <v>0</v>
      </c>
      <c r="W1535" s="5"/>
      <c r="X1535" s="5">
        <v>0</v>
      </c>
      <c r="Y1535" s="5">
        <v>0</v>
      </c>
      <c r="Z1535" s="5">
        <f>Tbl_BalanceHistory[[#This Row],[Discretionary Recommended - Pre 2022]]+Tbl_BalanceHistory[[#This Row],[Discretionary Balance Recommended: Policy]]+Tbl_BalanceHistory[[#This Row],[Discretionary Balance Recommended: Commitments]]</f>
        <v>0</v>
      </c>
      <c r="AA1535" s="5">
        <f>Tbl_BalanceHistory[[#This Row],[Discretionary Balance]]-Tbl_BalanceHistory[[#This Row],[Discretionary Reappropriation]]</f>
        <v>0</v>
      </c>
      <c r="AB1535" s="2"/>
      <c r="AC1535" s="2"/>
      <c r="AD1535" s="2"/>
      <c r="AE1535" s="2"/>
    </row>
    <row r="1536" spans="1:31" ht="45" x14ac:dyDescent="0.25">
      <c r="A1536" s="2" t="s">
        <v>10</v>
      </c>
      <c r="B1536" s="3">
        <v>7</v>
      </c>
      <c r="C1536" s="3">
        <v>247</v>
      </c>
      <c r="D1536" s="3" t="s">
        <v>427</v>
      </c>
      <c r="E1536" s="3" t="str">
        <f>_xlfn.XLOOKUP(Tbl_BalanceHistory[[#This Row],[RespAgy]],Tbl_Agencies[Agy Code],Tbl_Agencies[Agy Sort])</f>
        <v>091000</v>
      </c>
      <c r="F1536" s="2" t="str">
        <f>Tbl_BalanceHistory[[#This Row],[RespAgy]]&amp;": "&amp;Tbl_BalanceHistory[[#This Row],[RespAgency]]</f>
        <v>247: George Mason University</v>
      </c>
      <c r="G1536" s="3">
        <v>247</v>
      </c>
      <c r="H1536" s="3" t="s">
        <v>427</v>
      </c>
      <c r="I1536" s="3" t="str">
        <f>_xlfn.XLOOKUP(Tbl_BalanceHistory[[#This Row],[AgyCode]],Tbl_Agencies[Agy Code],Tbl_Agencies[Agy Sort])</f>
        <v>091000</v>
      </c>
      <c r="J1536" s="2" t="str">
        <f>Tbl_BalanceHistory[[#This Row],[AgyCode]]&amp;": "&amp;Tbl_BalanceHistory[[#This Row],[Agency Name]]</f>
        <v>247: George Mason University</v>
      </c>
      <c r="K1536" s="1">
        <v>2023</v>
      </c>
      <c r="L1536" s="3">
        <v>108</v>
      </c>
      <c r="M1536" s="3" t="s">
        <v>408</v>
      </c>
      <c r="N1536" s="2" t="str">
        <f>Tbl_BalanceHistory[[#This Row],[ProgramCode]]&amp;": "&amp;Tbl_BalanceHistory[[#This Row],[Program Name]]</f>
        <v>108: Higher Education Student Financial Assistance</v>
      </c>
      <c r="O1536" s="3" t="s">
        <v>886</v>
      </c>
      <c r="P1536" s="1" t="str">
        <f>IF(Tbl_BalanceHistory[[#This Row],[FundCode]]="0100","GF",IF(Tbl_BalanceHistory[[#This Row],[FundCode]]="01000","GF","Hi Ed / OCR"))</f>
        <v>GF</v>
      </c>
      <c r="Q1536" s="5">
        <v>43773524</v>
      </c>
      <c r="R1536" s="5">
        <v>43773524</v>
      </c>
      <c r="S1536" s="5">
        <v>0</v>
      </c>
      <c r="T1536" s="5">
        <v>0</v>
      </c>
      <c r="U1536" s="3" t="s">
        <v>1733</v>
      </c>
      <c r="V1536" s="5">
        <v>0</v>
      </c>
      <c r="W1536" s="5">
        <v>0</v>
      </c>
      <c r="X1536" s="5">
        <v>0</v>
      </c>
      <c r="Y1536" s="5">
        <v>0</v>
      </c>
      <c r="Z1536" s="5">
        <v>0</v>
      </c>
      <c r="AA1536" s="5">
        <v>0</v>
      </c>
      <c r="AB1536" s="2"/>
      <c r="AC1536" s="2"/>
      <c r="AD1536" s="2"/>
      <c r="AE1536" s="2"/>
    </row>
    <row r="1537" spans="1:31" ht="45" x14ac:dyDescent="0.25">
      <c r="A1537" s="2" t="s">
        <v>10</v>
      </c>
      <c r="B1537" s="3">
        <v>7</v>
      </c>
      <c r="C1537" s="3">
        <v>247</v>
      </c>
      <c r="D1537" s="3" t="s">
        <v>427</v>
      </c>
      <c r="E1537" s="3" t="str">
        <f>_xlfn.XLOOKUP(Tbl_BalanceHistory[[#This Row],[RespAgy]],Tbl_Agencies[Agy Code],Tbl_Agencies[Agy Sort])</f>
        <v>091000</v>
      </c>
      <c r="F1537" s="2" t="str">
        <f>Tbl_BalanceHistory[[#This Row],[RespAgy]]&amp;": "&amp;Tbl_BalanceHistory[[#This Row],[RespAgency]]</f>
        <v>247: George Mason University</v>
      </c>
      <c r="G1537" s="3">
        <v>247</v>
      </c>
      <c r="H1537" s="3" t="s">
        <v>427</v>
      </c>
      <c r="I1537" s="3" t="str">
        <f>_xlfn.XLOOKUP(Tbl_BalanceHistory[[#This Row],[AgyCode]],Tbl_Agencies[Agy Code],Tbl_Agencies[Agy Sort])</f>
        <v>091000</v>
      </c>
      <c r="J1537" s="2" t="str">
        <f>Tbl_BalanceHistory[[#This Row],[AgyCode]]&amp;": "&amp;Tbl_BalanceHistory[[#This Row],[Agency Name]]</f>
        <v>247: George Mason University</v>
      </c>
      <c r="K1537" s="1">
        <v>2024</v>
      </c>
      <c r="L1537" s="3">
        <v>108</v>
      </c>
      <c r="M1537" s="3" t="s">
        <v>408</v>
      </c>
      <c r="N1537" s="2" t="str">
        <f>Tbl_BalanceHistory[[#This Row],[ProgramCode]]&amp;": "&amp;Tbl_BalanceHistory[[#This Row],[Program Name]]</f>
        <v>108: Higher Education Student Financial Assistance</v>
      </c>
      <c r="O1537" s="3" t="s">
        <v>886</v>
      </c>
      <c r="P1537" s="1" t="str">
        <f>IF(Tbl_BalanceHistory[[#This Row],[FundCode]]="0100","GF",IF(Tbl_BalanceHistory[[#This Row],[FundCode]]="01000","GF","Hi Ed / OCR"))</f>
        <v>GF</v>
      </c>
      <c r="Q1537" s="5">
        <v>80122640</v>
      </c>
      <c r="R1537" s="5">
        <v>80122640</v>
      </c>
      <c r="S1537" s="5">
        <v>0</v>
      </c>
      <c r="T1537" s="5">
        <v>0</v>
      </c>
      <c r="U1537" s="3" t="s">
        <v>1733</v>
      </c>
      <c r="V1537" s="5">
        <v>0</v>
      </c>
      <c r="W1537" s="5">
        <v>0</v>
      </c>
      <c r="X1537" s="5">
        <v>0</v>
      </c>
      <c r="Y1537" s="5">
        <v>0</v>
      </c>
      <c r="Z1537" s="5">
        <v>0</v>
      </c>
      <c r="AA1537" s="5">
        <v>0</v>
      </c>
      <c r="AB1537" s="2"/>
      <c r="AC1537" s="2"/>
      <c r="AD1537" s="2"/>
      <c r="AE1537" s="2"/>
    </row>
    <row r="1538" spans="1:31" ht="60" x14ac:dyDescent="0.25">
      <c r="A1538" s="2" t="s">
        <v>10</v>
      </c>
      <c r="B1538" s="3">
        <v>7</v>
      </c>
      <c r="C1538" s="3">
        <v>247</v>
      </c>
      <c r="D1538" s="3" t="s">
        <v>427</v>
      </c>
      <c r="E1538" s="3" t="str">
        <f>_xlfn.XLOOKUP(Tbl_BalanceHistory[[#This Row],[RespAgy]],Tbl_Agencies[Agy Code],Tbl_Agencies[Agy Sort])</f>
        <v>091000</v>
      </c>
      <c r="F1538" s="2" t="str">
        <f>Tbl_BalanceHistory[[#This Row],[RespAgy]]&amp;": "&amp;Tbl_BalanceHistory[[#This Row],[RespAgency]]</f>
        <v>247: George Mason University</v>
      </c>
      <c r="G1538" s="3">
        <v>247</v>
      </c>
      <c r="H1538" s="3" t="s">
        <v>427</v>
      </c>
      <c r="I1538" s="3" t="str">
        <f>_xlfn.XLOOKUP(Tbl_BalanceHistory[[#This Row],[AgyCode]],Tbl_Agencies[Agy Code],Tbl_Agencies[Agy Sort])</f>
        <v>091000</v>
      </c>
      <c r="J1538" s="2" t="str">
        <f>Tbl_BalanceHistory[[#This Row],[AgyCode]]&amp;": "&amp;Tbl_BalanceHistory[[#This Row],[Agency Name]]</f>
        <v>247: George Mason University</v>
      </c>
      <c r="K1538" s="1">
        <v>2014</v>
      </c>
      <c r="L1538" s="3">
        <v>110</v>
      </c>
      <c r="M1538" s="3" t="s">
        <v>409</v>
      </c>
      <c r="N1538" s="2" t="str">
        <f>Tbl_BalanceHistory[[#This Row],[ProgramCode]]&amp;": "&amp;Tbl_BalanceHistory[[#This Row],[Program Name]]</f>
        <v>110: Financial Assistance For Educational and General Services</v>
      </c>
      <c r="O1538" s="3" t="s">
        <v>1730</v>
      </c>
      <c r="P1538" s="1" t="str">
        <f>IF(Tbl_BalanceHistory[[#This Row],[FundCode]]="0100","GF",IF(Tbl_BalanceHistory[[#This Row],[FundCode]]="01000","GF","Hi Ed / OCR"))</f>
        <v>GF</v>
      </c>
      <c r="Q1538" s="5">
        <v>1392293</v>
      </c>
      <c r="R1538" s="5">
        <v>1392293</v>
      </c>
      <c r="S1538" s="5">
        <v>0</v>
      </c>
      <c r="T1538" s="5">
        <v>0</v>
      </c>
      <c r="U1538" s="3"/>
      <c r="V1538" s="5">
        <v>0</v>
      </c>
      <c r="W1538" s="5">
        <v>0</v>
      </c>
      <c r="X1538" s="5"/>
      <c r="Y1538" s="5"/>
      <c r="Z1538" s="5">
        <f>Tbl_BalanceHistory[[#This Row],[Discretionary Recommended - Pre 2022]]+Tbl_BalanceHistory[[#This Row],[Discretionary Balance Recommended: Policy]]+Tbl_BalanceHistory[[#This Row],[Discretionary Balance Recommended: Commitments]]</f>
        <v>0</v>
      </c>
      <c r="AA1538" s="5">
        <f>Tbl_BalanceHistory[[#This Row],[Discretionary Balance]]-Tbl_BalanceHistory[[#This Row],[Discretionary Reappropriation]]</f>
        <v>0</v>
      </c>
      <c r="AB1538" s="2"/>
      <c r="AC1538" s="2"/>
      <c r="AD1538" s="2"/>
      <c r="AE1538" s="2"/>
    </row>
    <row r="1539" spans="1:31" ht="60" x14ac:dyDescent="0.25">
      <c r="A1539" s="2" t="s">
        <v>10</v>
      </c>
      <c r="B1539" s="3">
        <v>7</v>
      </c>
      <c r="C1539" s="3">
        <v>247</v>
      </c>
      <c r="D1539" s="3" t="s">
        <v>427</v>
      </c>
      <c r="E1539" s="3" t="str">
        <f>_xlfn.XLOOKUP(Tbl_BalanceHistory[[#This Row],[RespAgy]],Tbl_Agencies[Agy Code],Tbl_Agencies[Agy Sort])</f>
        <v>091000</v>
      </c>
      <c r="F1539" s="2" t="str">
        <f>Tbl_BalanceHistory[[#This Row],[RespAgy]]&amp;": "&amp;Tbl_BalanceHistory[[#This Row],[RespAgency]]</f>
        <v>247: George Mason University</v>
      </c>
      <c r="G1539" s="3">
        <v>247</v>
      </c>
      <c r="H1539" s="3" t="s">
        <v>427</v>
      </c>
      <c r="I1539" s="3" t="str">
        <f>_xlfn.XLOOKUP(Tbl_BalanceHistory[[#This Row],[AgyCode]],Tbl_Agencies[Agy Code],Tbl_Agencies[Agy Sort])</f>
        <v>091000</v>
      </c>
      <c r="J1539" s="2" t="str">
        <f>Tbl_BalanceHistory[[#This Row],[AgyCode]]&amp;": "&amp;Tbl_BalanceHistory[[#This Row],[Agency Name]]</f>
        <v>247: George Mason University</v>
      </c>
      <c r="K1539" s="1">
        <v>2015</v>
      </c>
      <c r="L1539" s="3">
        <v>110</v>
      </c>
      <c r="M1539" s="3" t="s">
        <v>409</v>
      </c>
      <c r="N1539" s="2" t="str">
        <f>Tbl_BalanceHistory[[#This Row],[ProgramCode]]&amp;": "&amp;Tbl_BalanceHistory[[#This Row],[Program Name]]</f>
        <v>110: Financial Assistance For Educational and General Services</v>
      </c>
      <c r="O1539" s="3" t="s">
        <v>1730</v>
      </c>
      <c r="P1539" s="1" t="str">
        <f>IF(Tbl_BalanceHistory[[#This Row],[FundCode]]="0100","GF",IF(Tbl_BalanceHistory[[#This Row],[FundCode]]="01000","GF","Hi Ed / OCR"))</f>
        <v>GF</v>
      </c>
      <c r="Q1539" s="5">
        <v>1318120</v>
      </c>
      <c r="R1539" s="5">
        <v>1318109</v>
      </c>
      <c r="S1539" s="5">
        <v>10</v>
      </c>
      <c r="T1539" s="5">
        <v>10</v>
      </c>
      <c r="U1539" s="3" t="s">
        <v>1731</v>
      </c>
      <c r="V1539" s="5">
        <v>0</v>
      </c>
      <c r="W1539" s="5">
        <v>0</v>
      </c>
      <c r="X1539" s="5"/>
      <c r="Y1539" s="5"/>
      <c r="Z1539" s="5">
        <f>Tbl_BalanceHistory[[#This Row],[Discretionary Recommended - Pre 2022]]+Tbl_BalanceHistory[[#This Row],[Discretionary Balance Recommended: Policy]]+Tbl_BalanceHistory[[#This Row],[Discretionary Balance Recommended: Commitments]]</f>
        <v>0</v>
      </c>
      <c r="AA1539" s="5">
        <f>Tbl_BalanceHistory[[#This Row],[Discretionary Balance]]-Tbl_BalanceHistory[[#This Row],[Discretionary Reappropriation]]</f>
        <v>0</v>
      </c>
      <c r="AB1539" s="2"/>
      <c r="AC1539" s="2"/>
      <c r="AD1539" s="2"/>
      <c r="AE1539" s="2"/>
    </row>
    <row r="1540" spans="1:31" ht="60" x14ac:dyDescent="0.25">
      <c r="A1540" s="2" t="s">
        <v>10</v>
      </c>
      <c r="B1540" s="3">
        <v>7</v>
      </c>
      <c r="C1540" s="3">
        <v>247</v>
      </c>
      <c r="D1540" s="3" t="s">
        <v>427</v>
      </c>
      <c r="E1540" s="3" t="str">
        <f>_xlfn.XLOOKUP(Tbl_BalanceHistory[[#This Row],[RespAgy]],Tbl_Agencies[Agy Code],Tbl_Agencies[Agy Sort])</f>
        <v>091000</v>
      </c>
      <c r="F1540" s="2" t="str">
        <f>Tbl_BalanceHistory[[#This Row],[RespAgy]]&amp;": "&amp;Tbl_BalanceHistory[[#This Row],[RespAgency]]</f>
        <v>247: George Mason University</v>
      </c>
      <c r="G1540" s="3">
        <v>247</v>
      </c>
      <c r="H1540" s="3" t="s">
        <v>427</v>
      </c>
      <c r="I1540" s="3" t="str">
        <f>_xlfn.XLOOKUP(Tbl_BalanceHistory[[#This Row],[AgyCode]],Tbl_Agencies[Agy Code],Tbl_Agencies[Agy Sort])</f>
        <v>091000</v>
      </c>
      <c r="J1540" s="2" t="str">
        <f>Tbl_BalanceHistory[[#This Row],[AgyCode]]&amp;": "&amp;Tbl_BalanceHistory[[#This Row],[Agency Name]]</f>
        <v>247: George Mason University</v>
      </c>
      <c r="K1540" s="1">
        <v>2016</v>
      </c>
      <c r="L1540" s="3">
        <v>110</v>
      </c>
      <c r="M1540" s="3" t="s">
        <v>409</v>
      </c>
      <c r="N1540" s="2" t="str">
        <f>Tbl_BalanceHistory[[#This Row],[ProgramCode]]&amp;": "&amp;Tbl_BalanceHistory[[#This Row],[Program Name]]</f>
        <v>110: Financial Assistance For Educational and General Services</v>
      </c>
      <c r="O1540" s="3" t="s">
        <v>1730</v>
      </c>
      <c r="P1540" s="1" t="str">
        <f>IF(Tbl_BalanceHistory[[#This Row],[FundCode]]="0100","GF",IF(Tbl_BalanceHistory[[#This Row],[FundCode]]="01000","GF","Hi Ed / OCR"))</f>
        <v>GF</v>
      </c>
      <c r="Q1540" s="5">
        <v>1953159</v>
      </c>
      <c r="R1540" s="5">
        <v>1953148.49</v>
      </c>
      <c r="S1540" s="5">
        <v>10</v>
      </c>
      <c r="T1540" s="5">
        <v>10</v>
      </c>
      <c r="U1540" s="3" t="s">
        <v>1731</v>
      </c>
      <c r="V1540" s="5">
        <v>0</v>
      </c>
      <c r="W1540" s="5">
        <v>0</v>
      </c>
      <c r="X1540" s="5"/>
      <c r="Y1540" s="5"/>
      <c r="Z1540" s="5">
        <f>Tbl_BalanceHistory[[#This Row],[Discretionary Recommended - Pre 2022]]+Tbl_BalanceHistory[[#This Row],[Discretionary Balance Recommended: Policy]]+Tbl_BalanceHistory[[#This Row],[Discretionary Balance Recommended: Commitments]]</f>
        <v>0</v>
      </c>
      <c r="AA1540" s="5">
        <f>Tbl_BalanceHistory[[#This Row],[Discretionary Balance]]-Tbl_BalanceHistory[[#This Row],[Discretionary Reappropriation]]</f>
        <v>0</v>
      </c>
      <c r="AB1540" s="2"/>
      <c r="AC1540" s="2"/>
      <c r="AD1540" s="2"/>
      <c r="AE1540" s="2"/>
    </row>
    <row r="1541" spans="1:31" ht="60" x14ac:dyDescent="0.25">
      <c r="A1541" s="2" t="s">
        <v>10</v>
      </c>
      <c r="B1541" s="3">
        <v>7</v>
      </c>
      <c r="C1541" s="3">
        <v>247</v>
      </c>
      <c r="D1541" s="3" t="s">
        <v>427</v>
      </c>
      <c r="E1541" s="3" t="str">
        <f>_xlfn.XLOOKUP(Tbl_BalanceHistory[[#This Row],[RespAgy]],Tbl_Agencies[Agy Code],Tbl_Agencies[Agy Sort])</f>
        <v>091000</v>
      </c>
      <c r="F1541" s="2" t="str">
        <f>Tbl_BalanceHistory[[#This Row],[RespAgy]]&amp;": "&amp;Tbl_BalanceHistory[[#This Row],[RespAgency]]</f>
        <v>247: George Mason University</v>
      </c>
      <c r="G1541" s="3">
        <v>247</v>
      </c>
      <c r="H1541" s="3" t="s">
        <v>427</v>
      </c>
      <c r="I1541" s="3" t="str">
        <f>_xlfn.XLOOKUP(Tbl_BalanceHistory[[#This Row],[AgyCode]],Tbl_Agencies[Agy Code],Tbl_Agencies[Agy Sort])</f>
        <v>091000</v>
      </c>
      <c r="J1541" s="2" t="str">
        <f>Tbl_BalanceHistory[[#This Row],[AgyCode]]&amp;": "&amp;Tbl_BalanceHistory[[#This Row],[Agency Name]]</f>
        <v>247: George Mason University</v>
      </c>
      <c r="K1541" s="1">
        <v>2017</v>
      </c>
      <c r="L1541" s="3">
        <v>110</v>
      </c>
      <c r="M1541" s="3" t="s">
        <v>409</v>
      </c>
      <c r="N1541" s="2" t="str">
        <f>Tbl_BalanceHistory[[#This Row],[ProgramCode]]&amp;": "&amp;Tbl_BalanceHistory[[#This Row],[Program Name]]</f>
        <v>110: Financial Assistance For Educational and General Services</v>
      </c>
      <c r="O1541" s="3" t="s">
        <v>886</v>
      </c>
      <c r="P1541" s="1" t="str">
        <f>IF(Tbl_BalanceHistory[[#This Row],[FundCode]]="0100","GF",IF(Tbl_BalanceHistory[[#This Row],[FundCode]]="01000","GF","Hi Ed / OCR"))</f>
        <v>GF</v>
      </c>
      <c r="Q1541" s="5">
        <v>1983218</v>
      </c>
      <c r="R1541" s="5">
        <v>1983207.49</v>
      </c>
      <c r="S1541" s="5">
        <v>10</v>
      </c>
      <c r="T1541" s="5">
        <v>10</v>
      </c>
      <c r="U1541" s="3" t="s">
        <v>1732</v>
      </c>
      <c r="V1541" s="5">
        <v>0</v>
      </c>
      <c r="W1541" s="5">
        <v>0</v>
      </c>
      <c r="X1541" s="5"/>
      <c r="Y1541" s="5"/>
      <c r="Z1541" s="5">
        <f>Tbl_BalanceHistory[[#This Row],[Discretionary Recommended - Pre 2022]]+Tbl_BalanceHistory[[#This Row],[Discretionary Balance Recommended: Policy]]+Tbl_BalanceHistory[[#This Row],[Discretionary Balance Recommended: Commitments]]</f>
        <v>0</v>
      </c>
      <c r="AA1541" s="5">
        <f>Tbl_BalanceHistory[[#This Row],[Discretionary Balance]]-Tbl_BalanceHistory[[#This Row],[Discretionary Reappropriation]]</f>
        <v>0</v>
      </c>
      <c r="AB1541" s="2"/>
      <c r="AC1541" s="2"/>
      <c r="AD1541" s="2"/>
      <c r="AE1541" s="2"/>
    </row>
    <row r="1542" spans="1:31" ht="60" x14ac:dyDescent="0.25">
      <c r="A1542" s="2" t="s">
        <v>10</v>
      </c>
      <c r="B1542" s="3">
        <v>7</v>
      </c>
      <c r="C1542" s="3">
        <v>247</v>
      </c>
      <c r="D1542" s="3" t="s">
        <v>427</v>
      </c>
      <c r="E1542" s="3" t="str">
        <f>_xlfn.XLOOKUP(Tbl_BalanceHistory[[#This Row],[RespAgy]],Tbl_Agencies[Agy Code],Tbl_Agencies[Agy Sort])</f>
        <v>091000</v>
      </c>
      <c r="F1542" s="2" t="str">
        <f>Tbl_BalanceHistory[[#This Row],[RespAgy]]&amp;": "&amp;Tbl_BalanceHistory[[#This Row],[RespAgency]]</f>
        <v>247: George Mason University</v>
      </c>
      <c r="G1542" s="3">
        <v>247</v>
      </c>
      <c r="H1542" s="3" t="s">
        <v>427</v>
      </c>
      <c r="I1542" s="3" t="str">
        <f>_xlfn.XLOOKUP(Tbl_BalanceHistory[[#This Row],[AgyCode]],Tbl_Agencies[Agy Code],Tbl_Agencies[Agy Sort])</f>
        <v>091000</v>
      </c>
      <c r="J1542" s="2" t="str">
        <f>Tbl_BalanceHistory[[#This Row],[AgyCode]]&amp;": "&amp;Tbl_BalanceHistory[[#This Row],[Agency Name]]</f>
        <v>247: George Mason University</v>
      </c>
      <c r="K1542" s="1">
        <v>2018</v>
      </c>
      <c r="L1542" s="3">
        <v>110</v>
      </c>
      <c r="M1542" s="3" t="s">
        <v>409</v>
      </c>
      <c r="N1542" s="2" t="str">
        <f>Tbl_BalanceHistory[[#This Row],[ProgramCode]]&amp;": "&amp;Tbl_BalanceHistory[[#This Row],[Program Name]]</f>
        <v>110: Financial Assistance For Educational and General Services</v>
      </c>
      <c r="O1542" s="3" t="s">
        <v>886</v>
      </c>
      <c r="P1542" s="1" t="str">
        <f>IF(Tbl_BalanceHistory[[#This Row],[FundCode]]="0100","GF",IF(Tbl_BalanceHistory[[#This Row],[FundCode]]="01000","GF","Hi Ed / OCR"))</f>
        <v>GF</v>
      </c>
      <c r="Q1542" s="5">
        <v>1979580</v>
      </c>
      <c r="R1542" s="5">
        <v>1979580</v>
      </c>
      <c r="S1542" s="5">
        <v>0</v>
      </c>
      <c r="T1542" s="5">
        <v>0</v>
      </c>
      <c r="U1542" s="3" t="s">
        <v>1733</v>
      </c>
      <c r="V1542" s="5">
        <v>0</v>
      </c>
      <c r="W1542" s="5">
        <v>0</v>
      </c>
      <c r="X1542" s="5"/>
      <c r="Y1542" s="5"/>
      <c r="Z1542" s="5">
        <f>Tbl_BalanceHistory[[#This Row],[Discretionary Recommended - Pre 2022]]+Tbl_BalanceHistory[[#This Row],[Discretionary Balance Recommended: Policy]]+Tbl_BalanceHistory[[#This Row],[Discretionary Balance Recommended: Commitments]]</f>
        <v>0</v>
      </c>
      <c r="AA1542" s="5">
        <f>Tbl_BalanceHistory[[#This Row],[Discretionary Balance]]-Tbl_BalanceHistory[[#This Row],[Discretionary Reappropriation]]</f>
        <v>0</v>
      </c>
      <c r="AB1542" s="2"/>
      <c r="AC1542" s="2"/>
      <c r="AD1542" s="2"/>
      <c r="AE1542" s="2"/>
    </row>
    <row r="1543" spans="1:31" ht="60" x14ac:dyDescent="0.25">
      <c r="A1543" s="2" t="s">
        <v>10</v>
      </c>
      <c r="B1543" s="3">
        <v>7</v>
      </c>
      <c r="C1543" s="3">
        <v>247</v>
      </c>
      <c r="D1543" s="3" t="s">
        <v>427</v>
      </c>
      <c r="E1543" s="3" t="str">
        <f>_xlfn.XLOOKUP(Tbl_BalanceHistory[[#This Row],[RespAgy]],Tbl_Agencies[Agy Code],Tbl_Agencies[Agy Sort])</f>
        <v>091000</v>
      </c>
      <c r="F1543" s="2" t="str">
        <f>Tbl_BalanceHistory[[#This Row],[RespAgy]]&amp;": "&amp;Tbl_BalanceHistory[[#This Row],[RespAgency]]</f>
        <v>247: George Mason University</v>
      </c>
      <c r="G1543" s="3">
        <v>247</v>
      </c>
      <c r="H1543" s="3" t="s">
        <v>427</v>
      </c>
      <c r="I1543" s="3" t="str">
        <f>_xlfn.XLOOKUP(Tbl_BalanceHistory[[#This Row],[AgyCode]],Tbl_Agencies[Agy Code],Tbl_Agencies[Agy Sort])</f>
        <v>091000</v>
      </c>
      <c r="J1543" s="2" t="str">
        <f>Tbl_BalanceHistory[[#This Row],[AgyCode]]&amp;": "&amp;Tbl_BalanceHistory[[#This Row],[Agency Name]]</f>
        <v>247: George Mason University</v>
      </c>
      <c r="K1543" s="1">
        <v>2019</v>
      </c>
      <c r="L1543" s="3">
        <v>110</v>
      </c>
      <c r="M1543" s="3" t="s">
        <v>409</v>
      </c>
      <c r="N1543" s="2" t="str">
        <f>Tbl_BalanceHistory[[#This Row],[ProgramCode]]&amp;": "&amp;Tbl_BalanceHistory[[#This Row],[Program Name]]</f>
        <v>110: Financial Assistance For Educational and General Services</v>
      </c>
      <c r="O1543" s="3" t="s">
        <v>886</v>
      </c>
      <c r="P1543" s="1" t="str">
        <f>IF(Tbl_BalanceHistory[[#This Row],[FundCode]]="0100","GF",IF(Tbl_BalanceHistory[[#This Row],[FundCode]]="01000","GF","Hi Ed / OCR"))</f>
        <v>GF</v>
      </c>
      <c r="Q1543" s="5">
        <v>1943511</v>
      </c>
      <c r="R1543" s="5">
        <v>1943511</v>
      </c>
      <c r="S1543" s="5">
        <v>0</v>
      </c>
      <c r="T1543" s="5">
        <v>0</v>
      </c>
      <c r="U1543" s="3" t="s">
        <v>1733</v>
      </c>
      <c r="V1543" s="5">
        <v>0</v>
      </c>
      <c r="W1543" s="5">
        <v>0</v>
      </c>
      <c r="X1543" s="5"/>
      <c r="Y1543" s="5"/>
      <c r="Z1543" s="5">
        <f>Tbl_BalanceHistory[[#This Row],[Discretionary Recommended - Pre 2022]]+Tbl_BalanceHistory[[#This Row],[Discretionary Balance Recommended: Policy]]+Tbl_BalanceHistory[[#This Row],[Discretionary Balance Recommended: Commitments]]</f>
        <v>0</v>
      </c>
      <c r="AA1543" s="5">
        <f>Tbl_BalanceHistory[[#This Row],[Discretionary Balance]]-Tbl_BalanceHistory[[#This Row],[Discretionary Reappropriation]]</f>
        <v>0</v>
      </c>
      <c r="AB1543" s="2"/>
      <c r="AC1543" s="2"/>
      <c r="AD1543" s="2"/>
      <c r="AE1543" s="2"/>
    </row>
    <row r="1544" spans="1:31" ht="60" x14ac:dyDescent="0.25">
      <c r="A1544" s="2" t="s">
        <v>10</v>
      </c>
      <c r="B1544" s="3">
        <v>7</v>
      </c>
      <c r="C1544" s="3">
        <v>247</v>
      </c>
      <c r="D1544" s="3" t="s">
        <v>427</v>
      </c>
      <c r="E1544" s="3" t="str">
        <f>_xlfn.XLOOKUP(Tbl_BalanceHistory[[#This Row],[RespAgy]],Tbl_Agencies[Agy Code],Tbl_Agencies[Agy Sort])</f>
        <v>091000</v>
      </c>
      <c r="F1544" s="2" t="str">
        <f>Tbl_BalanceHistory[[#This Row],[RespAgy]]&amp;": "&amp;Tbl_BalanceHistory[[#This Row],[RespAgency]]</f>
        <v>247: George Mason University</v>
      </c>
      <c r="G1544" s="3">
        <v>247</v>
      </c>
      <c r="H1544" s="3" t="s">
        <v>427</v>
      </c>
      <c r="I1544" s="3" t="str">
        <f>_xlfn.XLOOKUP(Tbl_BalanceHistory[[#This Row],[AgyCode]],Tbl_Agencies[Agy Code],Tbl_Agencies[Agy Sort])</f>
        <v>091000</v>
      </c>
      <c r="J1544" s="2" t="str">
        <f>Tbl_BalanceHistory[[#This Row],[AgyCode]]&amp;": "&amp;Tbl_BalanceHistory[[#This Row],[Agency Name]]</f>
        <v>247: George Mason University</v>
      </c>
      <c r="K1544" s="1">
        <v>2020</v>
      </c>
      <c r="L1544" s="3">
        <v>110</v>
      </c>
      <c r="M1544" s="3" t="s">
        <v>409</v>
      </c>
      <c r="N1544" s="2" t="str">
        <f>Tbl_BalanceHistory[[#This Row],[ProgramCode]]&amp;": "&amp;Tbl_BalanceHistory[[#This Row],[Program Name]]</f>
        <v>110: Financial Assistance For Educational and General Services</v>
      </c>
      <c r="O1544" s="3" t="s">
        <v>886</v>
      </c>
      <c r="P1544" s="1" t="str">
        <f>IF(Tbl_BalanceHistory[[#This Row],[FundCode]]="0100","GF",IF(Tbl_BalanceHistory[[#This Row],[FundCode]]="01000","GF","Hi Ed / OCR"))</f>
        <v>GF</v>
      </c>
      <c r="Q1544" s="5">
        <v>2289883</v>
      </c>
      <c r="R1544" s="5">
        <v>2289883</v>
      </c>
      <c r="S1544" s="5">
        <v>0</v>
      </c>
      <c r="T1544" s="5">
        <v>0</v>
      </c>
      <c r="U1544" s="3" t="s">
        <v>1733</v>
      </c>
      <c r="V1544" s="5">
        <v>0</v>
      </c>
      <c r="W1544" s="5">
        <v>0</v>
      </c>
      <c r="X1544" s="5"/>
      <c r="Y1544" s="5"/>
      <c r="Z1544" s="5">
        <f>Tbl_BalanceHistory[[#This Row],[Discretionary Recommended - Pre 2022]]+Tbl_BalanceHistory[[#This Row],[Discretionary Balance Recommended: Policy]]+Tbl_BalanceHistory[[#This Row],[Discretionary Balance Recommended: Commitments]]</f>
        <v>0</v>
      </c>
      <c r="AA1544" s="5">
        <f>Tbl_BalanceHistory[[#This Row],[Discretionary Balance]]-Tbl_BalanceHistory[[#This Row],[Discretionary Reappropriation]]</f>
        <v>0</v>
      </c>
      <c r="AB1544" s="2"/>
      <c r="AC1544" s="2"/>
      <c r="AD1544" s="2"/>
      <c r="AE1544" s="2"/>
    </row>
    <row r="1545" spans="1:31" ht="60" x14ac:dyDescent="0.25">
      <c r="A1545" s="2" t="s">
        <v>10</v>
      </c>
      <c r="B1545" s="3">
        <v>7</v>
      </c>
      <c r="C1545" s="3">
        <v>247</v>
      </c>
      <c r="D1545" s="3" t="s">
        <v>427</v>
      </c>
      <c r="E1545" s="3" t="str">
        <f>_xlfn.XLOOKUP(Tbl_BalanceHistory[[#This Row],[RespAgy]],Tbl_Agencies[Agy Code],Tbl_Agencies[Agy Sort])</f>
        <v>091000</v>
      </c>
      <c r="F1545" s="2" t="str">
        <f>Tbl_BalanceHistory[[#This Row],[RespAgy]]&amp;": "&amp;Tbl_BalanceHistory[[#This Row],[RespAgency]]</f>
        <v>247: George Mason University</v>
      </c>
      <c r="G1545" s="3">
        <v>247</v>
      </c>
      <c r="H1545" s="3" t="s">
        <v>427</v>
      </c>
      <c r="I1545" s="3" t="str">
        <f>_xlfn.XLOOKUP(Tbl_BalanceHistory[[#This Row],[AgyCode]],Tbl_Agencies[Agy Code],Tbl_Agencies[Agy Sort])</f>
        <v>091000</v>
      </c>
      <c r="J1545" s="2" t="str">
        <f>Tbl_BalanceHistory[[#This Row],[AgyCode]]&amp;": "&amp;Tbl_BalanceHistory[[#This Row],[Agency Name]]</f>
        <v>247: George Mason University</v>
      </c>
      <c r="K1545" s="1">
        <v>2021</v>
      </c>
      <c r="L1545" s="3">
        <v>110</v>
      </c>
      <c r="M1545" s="3" t="s">
        <v>409</v>
      </c>
      <c r="N1545" s="2" t="str">
        <f>Tbl_BalanceHistory[[#This Row],[ProgramCode]]&amp;": "&amp;Tbl_BalanceHistory[[#This Row],[Program Name]]</f>
        <v>110: Financial Assistance For Educational and General Services</v>
      </c>
      <c r="O1545" s="3" t="s">
        <v>886</v>
      </c>
      <c r="P1545" s="1" t="str">
        <f>IF(Tbl_BalanceHistory[[#This Row],[FundCode]]="0100","GF",IF(Tbl_BalanceHistory[[#This Row],[FundCode]]="01000","GF","Hi Ed / OCR"))</f>
        <v>GF</v>
      </c>
      <c r="Q1545" s="5">
        <v>2341464</v>
      </c>
      <c r="R1545" s="5">
        <v>2067833.72</v>
      </c>
      <c r="S1545" s="5">
        <v>273630.28000000003</v>
      </c>
      <c r="T1545" s="5">
        <v>273630.28000000003</v>
      </c>
      <c r="U1545" s="3" t="s">
        <v>1733</v>
      </c>
      <c r="V1545" s="5">
        <v>0</v>
      </c>
      <c r="W1545" s="5">
        <v>0</v>
      </c>
      <c r="X1545" s="5"/>
      <c r="Y1545" s="5"/>
      <c r="Z1545" s="5">
        <f>Tbl_BalanceHistory[[#This Row],[Discretionary Recommended - Pre 2022]]+Tbl_BalanceHistory[[#This Row],[Discretionary Balance Recommended: Policy]]+Tbl_BalanceHistory[[#This Row],[Discretionary Balance Recommended: Commitments]]</f>
        <v>0</v>
      </c>
      <c r="AA1545" s="5">
        <f>Tbl_BalanceHistory[[#This Row],[Discretionary Balance]]-Tbl_BalanceHistory[[#This Row],[Discretionary Reappropriation]]</f>
        <v>0</v>
      </c>
      <c r="AB1545" s="2"/>
      <c r="AC1545" s="2"/>
      <c r="AD1545" s="2"/>
      <c r="AE1545" s="2"/>
    </row>
    <row r="1546" spans="1:31" ht="60" x14ac:dyDescent="0.25">
      <c r="A1546" s="2" t="s">
        <v>10</v>
      </c>
      <c r="B1546" s="3">
        <v>7</v>
      </c>
      <c r="C1546" s="3">
        <v>247</v>
      </c>
      <c r="D1546" s="3" t="s">
        <v>427</v>
      </c>
      <c r="E1546" s="3" t="str">
        <f>_xlfn.XLOOKUP(Tbl_BalanceHistory[[#This Row],[RespAgy]],Tbl_Agencies[Agy Code],Tbl_Agencies[Agy Sort])</f>
        <v>091000</v>
      </c>
      <c r="F1546" s="2" t="str">
        <f>Tbl_BalanceHistory[[#This Row],[RespAgy]]&amp;": "&amp;Tbl_BalanceHistory[[#This Row],[RespAgency]]</f>
        <v>247: George Mason University</v>
      </c>
      <c r="G1546" s="3">
        <v>247</v>
      </c>
      <c r="H1546" s="3" t="s">
        <v>427</v>
      </c>
      <c r="I1546" s="3" t="str">
        <f>_xlfn.XLOOKUP(Tbl_BalanceHistory[[#This Row],[AgyCode]],Tbl_Agencies[Agy Code],Tbl_Agencies[Agy Sort])</f>
        <v>091000</v>
      </c>
      <c r="J1546" s="2" t="str">
        <f>Tbl_BalanceHistory[[#This Row],[AgyCode]]&amp;": "&amp;Tbl_BalanceHistory[[#This Row],[Agency Name]]</f>
        <v>247: George Mason University</v>
      </c>
      <c r="K1546" s="1">
        <v>2022</v>
      </c>
      <c r="L1546" s="3">
        <v>110</v>
      </c>
      <c r="M1546" s="3" t="s">
        <v>409</v>
      </c>
      <c r="N1546" s="2" t="str">
        <f>Tbl_BalanceHistory[[#This Row],[ProgramCode]]&amp;": "&amp;Tbl_BalanceHistory[[#This Row],[Program Name]]</f>
        <v>110: Financial Assistance For Educational and General Services</v>
      </c>
      <c r="O1546" s="3" t="s">
        <v>886</v>
      </c>
      <c r="P1546" s="1" t="str">
        <f>IF(Tbl_BalanceHistory[[#This Row],[FundCode]]="0100","GF",IF(Tbl_BalanceHistory[[#This Row],[FundCode]]="01000","GF","Hi Ed / OCR"))</f>
        <v>GF</v>
      </c>
      <c r="Q1546" s="5">
        <v>2610115.2799999998</v>
      </c>
      <c r="R1546" s="5">
        <v>2264014.2599999998</v>
      </c>
      <c r="S1546" s="5">
        <v>346101.02</v>
      </c>
      <c r="T1546" s="5">
        <v>346101.02</v>
      </c>
      <c r="U1546" s="3" t="s">
        <v>1733</v>
      </c>
      <c r="V1546" s="5">
        <v>0</v>
      </c>
      <c r="W1546" s="5"/>
      <c r="X1546" s="5">
        <v>0</v>
      </c>
      <c r="Y1546" s="5">
        <v>0</v>
      </c>
      <c r="Z1546" s="5">
        <f>Tbl_BalanceHistory[[#This Row],[Discretionary Recommended - Pre 2022]]+Tbl_BalanceHistory[[#This Row],[Discretionary Balance Recommended: Policy]]+Tbl_BalanceHistory[[#This Row],[Discretionary Balance Recommended: Commitments]]</f>
        <v>0</v>
      </c>
      <c r="AA1546" s="5">
        <f>Tbl_BalanceHistory[[#This Row],[Discretionary Balance]]-Tbl_BalanceHistory[[#This Row],[Discretionary Reappropriation]]</f>
        <v>0</v>
      </c>
      <c r="AB1546" s="2"/>
      <c r="AC1546" s="2"/>
      <c r="AD1546" s="2"/>
      <c r="AE1546" s="2"/>
    </row>
    <row r="1547" spans="1:31" ht="60" x14ac:dyDescent="0.25">
      <c r="A1547" s="2" t="s">
        <v>10</v>
      </c>
      <c r="B1547" s="3">
        <v>7</v>
      </c>
      <c r="C1547" s="3">
        <v>247</v>
      </c>
      <c r="D1547" s="3" t="s">
        <v>427</v>
      </c>
      <c r="E1547" s="3" t="str">
        <f>_xlfn.XLOOKUP(Tbl_BalanceHistory[[#This Row],[RespAgy]],Tbl_Agencies[Agy Code],Tbl_Agencies[Agy Sort])</f>
        <v>091000</v>
      </c>
      <c r="F1547" s="2" t="str">
        <f>Tbl_BalanceHistory[[#This Row],[RespAgy]]&amp;": "&amp;Tbl_BalanceHistory[[#This Row],[RespAgency]]</f>
        <v>247: George Mason University</v>
      </c>
      <c r="G1547" s="3">
        <v>247</v>
      </c>
      <c r="H1547" s="3" t="s">
        <v>427</v>
      </c>
      <c r="I1547" s="3" t="str">
        <f>_xlfn.XLOOKUP(Tbl_BalanceHistory[[#This Row],[AgyCode]],Tbl_Agencies[Agy Code],Tbl_Agencies[Agy Sort])</f>
        <v>091000</v>
      </c>
      <c r="J1547" s="2" t="str">
        <f>Tbl_BalanceHistory[[#This Row],[AgyCode]]&amp;": "&amp;Tbl_BalanceHistory[[#This Row],[Agency Name]]</f>
        <v>247: George Mason University</v>
      </c>
      <c r="K1547" s="1">
        <v>2023</v>
      </c>
      <c r="L1547" s="3">
        <v>110</v>
      </c>
      <c r="M1547" s="3" t="s">
        <v>409</v>
      </c>
      <c r="N1547" s="2" t="str">
        <f>Tbl_BalanceHistory[[#This Row],[ProgramCode]]&amp;": "&amp;Tbl_BalanceHistory[[#This Row],[Program Name]]</f>
        <v>110: Financial Assistance For Educational and General Services</v>
      </c>
      <c r="O1547" s="3" t="s">
        <v>886</v>
      </c>
      <c r="P1547" s="1" t="str">
        <f>IF(Tbl_BalanceHistory[[#This Row],[FundCode]]="0100","GF",IF(Tbl_BalanceHistory[[#This Row],[FundCode]]="01000","GF","Hi Ed / OCR"))</f>
        <v>GF</v>
      </c>
      <c r="Q1547" s="5">
        <v>2911823.02</v>
      </c>
      <c r="R1547" s="5">
        <v>2307484.5</v>
      </c>
      <c r="S1547" s="5">
        <v>604338.52</v>
      </c>
      <c r="T1547" s="5">
        <v>604338.52</v>
      </c>
      <c r="U1547" s="3" t="s">
        <v>1733</v>
      </c>
      <c r="V1547" s="5">
        <v>0</v>
      </c>
      <c r="W1547" s="5">
        <v>0</v>
      </c>
      <c r="X1547" s="5">
        <v>0</v>
      </c>
      <c r="Y1547" s="5">
        <v>0</v>
      </c>
      <c r="Z1547" s="5">
        <v>0</v>
      </c>
      <c r="AA1547" s="5">
        <v>0</v>
      </c>
      <c r="AB1547" s="2"/>
      <c r="AC1547" s="2"/>
      <c r="AD1547" s="2"/>
      <c r="AE1547" s="2"/>
    </row>
    <row r="1548" spans="1:31" ht="60" x14ac:dyDescent="0.25">
      <c r="A1548" s="2" t="s">
        <v>10</v>
      </c>
      <c r="B1548" s="3">
        <v>7</v>
      </c>
      <c r="C1548" s="3">
        <v>247</v>
      </c>
      <c r="D1548" s="3" t="s">
        <v>427</v>
      </c>
      <c r="E1548" s="3" t="str">
        <f>_xlfn.XLOOKUP(Tbl_BalanceHistory[[#This Row],[RespAgy]],Tbl_Agencies[Agy Code],Tbl_Agencies[Agy Sort])</f>
        <v>091000</v>
      </c>
      <c r="F1548" s="2" t="str">
        <f>Tbl_BalanceHistory[[#This Row],[RespAgy]]&amp;": "&amp;Tbl_BalanceHistory[[#This Row],[RespAgency]]</f>
        <v>247: George Mason University</v>
      </c>
      <c r="G1548" s="3">
        <v>247</v>
      </c>
      <c r="H1548" s="3" t="s">
        <v>427</v>
      </c>
      <c r="I1548" s="3" t="str">
        <f>_xlfn.XLOOKUP(Tbl_BalanceHistory[[#This Row],[AgyCode]],Tbl_Agencies[Agy Code],Tbl_Agencies[Agy Sort])</f>
        <v>091000</v>
      </c>
      <c r="J1548" s="2" t="str">
        <f>Tbl_BalanceHistory[[#This Row],[AgyCode]]&amp;": "&amp;Tbl_BalanceHistory[[#This Row],[Agency Name]]</f>
        <v>247: George Mason University</v>
      </c>
      <c r="K1548" s="1">
        <v>2024</v>
      </c>
      <c r="L1548" s="3">
        <v>110</v>
      </c>
      <c r="M1548" s="3" t="s">
        <v>409</v>
      </c>
      <c r="N1548" s="2" t="str">
        <f>Tbl_BalanceHistory[[#This Row],[ProgramCode]]&amp;": "&amp;Tbl_BalanceHistory[[#This Row],[Program Name]]</f>
        <v>110: Financial Assistance For Educational and General Services</v>
      </c>
      <c r="O1548" s="3" t="s">
        <v>886</v>
      </c>
      <c r="P1548" s="1" t="str">
        <f>IF(Tbl_BalanceHistory[[#This Row],[FundCode]]="0100","GF",IF(Tbl_BalanceHistory[[#This Row],[FundCode]]="01000","GF","Hi Ed / OCR"))</f>
        <v>GF</v>
      </c>
      <c r="Q1548" s="5">
        <v>3145491.51</v>
      </c>
      <c r="R1548" s="5">
        <v>2463605.2599999998</v>
      </c>
      <c r="S1548" s="5">
        <v>681886.25</v>
      </c>
      <c r="T1548" s="5">
        <v>681886.25</v>
      </c>
      <c r="U1548" s="3" t="s">
        <v>1733</v>
      </c>
      <c r="V1548" s="5">
        <v>0</v>
      </c>
      <c r="W1548" s="5">
        <v>0</v>
      </c>
      <c r="X1548" s="5">
        <v>0</v>
      </c>
      <c r="Y1548" s="5">
        <v>0</v>
      </c>
      <c r="Z1548" s="5">
        <v>0</v>
      </c>
      <c r="AA1548" s="5">
        <v>0</v>
      </c>
      <c r="AB1548" s="2"/>
      <c r="AC1548" s="2"/>
      <c r="AD1548" s="2"/>
      <c r="AE1548" s="2"/>
    </row>
    <row r="1549" spans="1:31" ht="30" x14ac:dyDescent="0.25">
      <c r="A1549" s="2" t="s">
        <v>10</v>
      </c>
      <c r="B1549" s="3">
        <v>7</v>
      </c>
      <c r="C1549" s="3">
        <v>216</v>
      </c>
      <c r="D1549" s="3" t="s">
        <v>430</v>
      </c>
      <c r="E1549" s="3" t="str">
        <f>_xlfn.XLOOKUP(Tbl_BalanceHistory[[#This Row],[RespAgy]],Tbl_Agencies[Agy Code],Tbl_Agencies[Agy Sort])</f>
        <v>092000</v>
      </c>
      <c r="F1549" s="2" t="str">
        <f>Tbl_BalanceHistory[[#This Row],[RespAgy]]&amp;": "&amp;Tbl_BalanceHistory[[#This Row],[RespAgency]]</f>
        <v>216: James Madison University</v>
      </c>
      <c r="G1549" s="3">
        <v>216</v>
      </c>
      <c r="H1549" s="3" t="s">
        <v>430</v>
      </c>
      <c r="I1549" s="3" t="str">
        <f>_xlfn.XLOOKUP(Tbl_BalanceHistory[[#This Row],[AgyCode]],Tbl_Agencies[Agy Code],Tbl_Agencies[Agy Sort])</f>
        <v>092000</v>
      </c>
      <c r="J1549" s="2" t="str">
        <f>Tbl_BalanceHistory[[#This Row],[AgyCode]]&amp;": "&amp;Tbl_BalanceHistory[[#This Row],[Agency Name]]</f>
        <v>216: James Madison University</v>
      </c>
      <c r="K1549" s="1">
        <v>2014</v>
      </c>
      <c r="L1549" s="3">
        <v>100</v>
      </c>
      <c r="M1549" s="3" t="s">
        <v>416</v>
      </c>
      <c r="N1549" s="2" t="str">
        <f>Tbl_BalanceHistory[[#This Row],[ProgramCode]]&amp;": "&amp;Tbl_BalanceHistory[[#This Row],[Program Name]]</f>
        <v>100: Educational and General Programs</v>
      </c>
      <c r="O1549" s="3" t="s">
        <v>1730</v>
      </c>
      <c r="P1549" s="1" t="str">
        <f>IF(Tbl_BalanceHistory[[#This Row],[FundCode]]="0100","GF",IF(Tbl_BalanceHistory[[#This Row],[FundCode]]="01000","GF","Hi Ed / OCR"))</f>
        <v>GF</v>
      </c>
      <c r="Q1549" s="5">
        <v>1200</v>
      </c>
      <c r="R1549" s="5">
        <v>0</v>
      </c>
      <c r="S1549" s="5">
        <v>1200</v>
      </c>
      <c r="T1549" s="5">
        <v>1200</v>
      </c>
      <c r="U1549" s="3" t="s">
        <v>1731</v>
      </c>
      <c r="V1549" s="5">
        <v>0</v>
      </c>
      <c r="W1549" s="5">
        <v>0</v>
      </c>
      <c r="X1549" s="5"/>
      <c r="Y1549" s="5"/>
      <c r="Z1549" s="5">
        <f>Tbl_BalanceHistory[[#This Row],[Discretionary Recommended - Pre 2022]]+Tbl_BalanceHistory[[#This Row],[Discretionary Balance Recommended: Policy]]+Tbl_BalanceHistory[[#This Row],[Discretionary Balance Recommended: Commitments]]</f>
        <v>0</v>
      </c>
      <c r="AA1549" s="5">
        <f>Tbl_BalanceHistory[[#This Row],[Discretionary Balance]]-Tbl_BalanceHistory[[#This Row],[Discretionary Reappropriation]]</f>
        <v>0</v>
      </c>
      <c r="AB1549" s="2"/>
      <c r="AC1549" s="2"/>
      <c r="AD1549" s="2"/>
      <c r="AE1549" s="2"/>
    </row>
    <row r="1550" spans="1:31" ht="30" x14ac:dyDescent="0.25">
      <c r="A1550" s="2" t="s">
        <v>10</v>
      </c>
      <c r="B1550" s="3">
        <v>7</v>
      </c>
      <c r="C1550" s="3">
        <v>216</v>
      </c>
      <c r="D1550" s="3" t="s">
        <v>430</v>
      </c>
      <c r="E1550" s="3" t="str">
        <f>_xlfn.XLOOKUP(Tbl_BalanceHistory[[#This Row],[RespAgy]],Tbl_Agencies[Agy Code],Tbl_Agencies[Agy Sort])</f>
        <v>092000</v>
      </c>
      <c r="F1550" s="2" t="str">
        <f>Tbl_BalanceHistory[[#This Row],[RespAgy]]&amp;": "&amp;Tbl_BalanceHistory[[#This Row],[RespAgency]]</f>
        <v>216: James Madison University</v>
      </c>
      <c r="G1550" s="3">
        <v>216</v>
      </c>
      <c r="H1550" s="3" t="s">
        <v>430</v>
      </c>
      <c r="I1550" s="3" t="str">
        <f>_xlfn.XLOOKUP(Tbl_BalanceHistory[[#This Row],[AgyCode]],Tbl_Agencies[Agy Code],Tbl_Agencies[Agy Sort])</f>
        <v>092000</v>
      </c>
      <c r="J1550" s="2" t="str">
        <f>Tbl_BalanceHistory[[#This Row],[AgyCode]]&amp;": "&amp;Tbl_BalanceHistory[[#This Row],[Agency Name]]</f>
        <v>216: James Madison University</v>
      </c>
      <c r="K1550" s="1">
        <v>2015</v>
      </c>
      <c r="L1550" s="3">
        <v>100</v>
      </c>
      <c r="M1550" s="3" t="s">
        <v>416</v>
      </c>
      <c r="N1550" s="2" t="str">
        <f>Tbl_BalanceHistory[[#This Row],[ProgramCode]]&amp;": "&amp;Tbl_BalanceHistory[[#This Row],[Program Name]]</f>
        <v>100: Educational and General Programs</v>
      </c>
      <c r="O1550" s="3" t="s">
        <v>1730</v>
      </c>
      <c r="P1550" s="1" t="str">
        <f>IF(Tbl_BalanceHistory[[#This Row],[FundCode]]="0100","GF",IF(Tbl_BalanceHistory[[#This Row],[FundCode]]="01000","GF","Hi Ed / OCR"))</f>
        <v>GF</v>
      </c>
      <c r="Q1550" s="5">
        <v>0</v>
      </c>
      <c r="R1550" s="5">
        <v>0</v>
      </c>
      <c r="S1550" s="5">
        <v>0</v>
      </c>
      <c r="T1550" s="5">
        <v>0</v>
      </c>
      <c r="U1550" s="3"/>
      <c r="V1550" s="5">
        <v>0</v>
      </c>
      <c r="W1550" s="5">
        <v>0</v>
      </c>
      <c r="X1550" s="5"/>
      <c r="Y1550" s="5"/>
      <c r="Z1550" s="5">
        <f>Tbl_BalanceHistory[[#This Row],[Discretionary Recommended - Pre 2022]]+Tbl_BalanceHistory[[#This Row],[Discretionary Balance Recommended: Policy]]+Tbl_BalanceHistory[[#This Row],[Discretionary Balance Recommended: Commitments]]</f>
        <v>0</v>
      </c>
      <c r="AA1550" s="5">
        <f>Tbl_BalanceHistory[[#This Row],[Discretionary Balance]]-Tbl_BalanceHistory[[#This Row],[Discretionary Reappropriation]]</f>
        <v>0</v>
      </c>
      <c r="AB1550" s="2"/>
      <c r="AC1550" s="2"/>
      <c r="AD1550" s="2"/>
      <c r="AE1550" s="2"/>
    </row>
    <row r="1551" spans="1:31" ht="30" x14ac:dyDescent="0.25">
      <c r="A1551" s="2" t="s">
        <v>10</v>
      </c>
      <c r="B1551" s="3">
        <v>7</v>
      </c>
      <c r="C1551" s="3">
        <v>216</v>
      </c>
      <c r="D1551" s="3" t="s">
        <v>430</v>
      </c>
      <c r="E1551" s="3" t="str">
        <f>_xlfn.XLOOKUP(Tbl_BalanceHistory[[#This Row],[RespAgy]],Tbl_Agencies[Agy Code],Tbl_Agencies[Agy Sort])</f>
        <v>092000</v>
      </c>
      <c r="F1551" s="2" t="str">
        <f>Tbl_BalanceHistory[[#This Row],[RespAgy]]&amp;": "&amp;Tbl_BalanceHistory[[#This Row],[RespAgency]]</f>
        <v>216: James Madison University</v>
      </c>
      <c r="G1551" s="3">
        <v>216</v>
      </c>
      <c r="H1551" s="3" t="s">
        <v>430</v>
      </c>
      <c r="I1551" s="3" t="str">
        <f>_xlfn.XLOOKUP(Tbl_BalanceHistory[[#This Row],[AgyCode]],Tbl_Agencies[Agy Code],Tbl_Agencies[Agy Sort])</f>
        <v>092000</v>
      </c>
      <c r="J1551" s="2" t="str">
        <f>Tbl_BalanceHistory[[#This Row],[AgyCode]]&amp;": "&amp;Tbl_BalanceHistory[[#This Row],[Agency Name]]</f>
        <v>216: James Madison University</v>
      </c>
      <c r="K1551" s="1">
        <v>2016</v>
      </c>
      <c r="L1551" s="3">
        <v>100</v>
      </c>
      <c r="M1551" s="3" t="s">
        <v>416</v>
      </c>
      <c r="N1551" s="2" t="str">
        <f>Tbl_BalanceHistory[[#This Row],[ProgramCode]]&amp;": "&amp;Tbl_BalanceHistory[[#This Row],[Program Name]]</f>
        <v>100: Educational and General Programs</v>
      </c>
      <c r="O1551" s="3" t="s">
        <v>1730</v>
      </c>
      <c r="P1551" s="1" t="str">
        <f>IF(Tbl_BalanceHistory[[#This Row],[FundCode]]="0100","GF",IF(Tbl_BalanceHistory[[#This Row],[FundCode]]="01000","GF","Hi Ed / OCR"))</f>
        <v>GF</v>
      </c>
      <c r="Q1551" s="5">
        <v>0</v>
      </c>
      <c r="R1551" s="5">
        <v>0</v>
      </c>
      <c r="S1551" s="5">
        <v>0</v>
      </c>
      <c r="T1551" s="5">
        <v>0</v>
      </c>
      <c r="U1551" s="3"/>
      <c r="V1551" s="5">
        <v>0</v>
      </c>
      <c r="W1551" s="5">
        <v>0</v>
      </c>
      <c r="X1551" s="5"/>
      <c r="Y1551" s="5"/>
      <c r="Z1551" s="5">
        <f>Tbl_BalanceHistory[[#This Row],[Discretionary Recommended - Pre 2022]]+Tbl_BalanceHistory[[#This Row],[Discretionary Balance Recommended: Policy]]+Tbl_BalanceHistory[[#This Row],[Discretionary Balance Recommended: Commitments]]</f>
        <v>0</v>
      </c>
      <c r="AA1551" s="5">
        <f>Tbl_BalanceHistory[[#This Row],[Discretionary Balance]]-Tbl_BalanceHistory[[#This Row],[Discretionary Reappropriation]]</f>
        <v>0</v>
      </c>
      <c r="AB1551" s="2"/>
      <c r="AC1551" s="2"/>
      <c r="AD1551" s="2"/>
      <c r="AE1551" s="2"/>
    </row>
    <row r="1552" spans="1:31" ht="30" x14ac:dyDescent="0.25">
      <c r="A1552" s="2" t="s">
        <v>10</v>
      </c>
      <c r="B1552" s="3">
        <v>7</v>
      </c>
      <c r="C1552" s="3">
        <v>216</v>
      </c>
      <c r="D1552" s="3" t="s">
        <v>430</v>
      </c>
      <c r="E1552" s="3" t="str">
        <f>_xlfn.XLOOKUP(Tbl_BalanceHistory[[#This Row],[RespAgy]],Tbl_Agencies[Agy Code],Tbl_Agencies[Agy Sort])</f>
        <v>092000</v>
      </c>
      <c r="F1552" s="2" t="str">
        <f>Tbl_BalanceHistory[[#This Row],[RespAgy]]&amp;": "&amp;Tbl_BalanceHistory[[#This Row],[RespAgency]]</f>
        <v>216: James Madison University</v>
      </c>
      <c r="G1552" s="3">
        <v>216</v>
      </c>
      <c r="H1552" s="3" t="s">
        <v>430</v>
      </c>
      <c r="I1552" s="3" t="str">
        <f>_xlfn.XLOOKUP(Tbl_BalanceHistory[[#This Row],[AgyCode]],Tbl_Agencies[Agy Code],Tbl_Agencies[Agy Sort])</f>
        <v>092000</v>
      </c>
      <c r="J1552" s="2" t="str">
        <f>Tbl_BalanceHistory[[#This Row],[AgyCode]]&amp;": "&amp;Tbl_BalanceHistory[[#This Row],[Agency Name]]</f>
        <v>216: James Madison University</v>
      </c>
      <c r="K1552" s="1">
        <v>2018</v>
      </c>
      <c r="L1552" s="3">
        <v>100</v>
      </c>
      <c r="M1552" s="3" t="s">
        <v>416</v>
      </c>
      <c r="N1552" s="2" t="str">
        <f>Tbl_BalanceHistory[[#This Row],[ProgramCode]]&amp;": "&amp;Tbl_BalanceHistory[[#This Row],[Program Name]]</f>
        <v>100: Educational and General Programs</v>
      </c>
      <c r="O1552" s="3" t="s">
        <v>886</v>
      </c>
      <c r="P1552" s="1" t="str">
        <f>IF(Tbl_BalanceHistory[[#This Row],[FundCode]]="0100","GF",IF(Tbl_BalanceHistory[[#This Row],[FundCode]]="01000","GF","Hi Ed / OCR"))</f>
        <v>GF</v>
      </c>
      <c r="Q1552" s="5">
        <v>0</v>
      </c>
      <c r="R1552" s="5">
        <v>0</v>
      </c>
      <c r="S1552" s="5">
        <v>0</v>
      </c>
      <c r="T1552" s="5">
        <v>0</v>
      </c>
      <c r="U1552" s="3" t="s">
        <v>1733</v>
      </c>
      <c r="V1552" s="5">
        <v>0</v>
      </c>
      <c r="W1552" s="5">
        <v>0</v>
      </c>
      <c r="X1552" s="5"/>
      <c r="Y1552" s="5"/>
      <c r="Z1552" s="5">
        <f>Tbl_BalanceHistory[[#This Row],[Discretionary Recommended - Pre 2022]]+Tbl_BalanceHistory[[#This Row],[Discretionary Balance Recommended: Policy]]+Tbl_BalanceHistory[[#This Row],[Discretionary Balance Recommended: Commitments]]</f>
        <v>0</v>
      </c>
      <c r="AA1552" s="5">
        <f>Tbl_BalanceHistory[[#This Row],[Discretionary Balance]]-Tbl_BalanceHistory[[#This Row],[Discretionary Reappropriation]]</f>
        <v>0</v>
      </c>
      <c r="AB1552" s="2"/>
      <c r="AC1552" s="2"/>
      <c r="AD1552" s="2"/>
      <c r="AE1552" s="2"/>
    </row>
    <row r="1553" spans="1:31" ht="30" x14ac:dyDescent="0.25">
      <c r="A1553" s="2" t="s">
        <v>10</v>
      </c>
      <c r="B1553" s="3">
        <v>7</v>
      </c>
      <c r="C1553" s="3">
        <v>216</v>
      </c>
      <c r="D1553" s="3" t="s">
        <v>430</v>
      </c>
      <c r="E1553" s="3" t="str">
        <f>_xlfn.XLOOKUP(Tbl_BalanceHistory[[#This Row],[RespAgy]],Tbl_Agencies[Agy Code],Tbl_Agencies[Agy Sort])</f>
        <v>092000</v>
      </c>
      <c r="F1553" s="2" t="str">
        <f>Tbl_BalanceHistory[[#This Row],[RespAgy]]&amp;": "&amp;Tbl_BalanceHistory[[#This Row],[RespAgency]]</f>
        <v>216: James Madison University</v>
      </c>
      <c r="G1553" s="3">
        <v>216</v>
      </c>
      <c r="H1553" s="3" t="s">
        <v>430</v>
      </c>
      <c r="I1553" s="3" t="str">
        <f>_xlfn.XLOOKUP(Tbl_BalanceHistory[[#This Row],[AgyCode]],Tbl_Agencies[Agy Code],Tbl_Agencies[Agy Sort])</f>
        <v>092000</v>
      </c>
      <c r="J1553" s="2" t="str">
        <f>Tbl_BalanceHistory[[#This Row],[AgyCode]]&amp;": "&amp;Tbl_BalanceHistory[[#This Row],[Agency Name]]</f>
        <v>216: James Madison University</v>
      </c>
      <c r="K1553" s="1">
        <v>2019</v>
      </c>
      <c r="L1553" s="3">
        <v>100</v>
      </c>
      <c r="M1553" s="3" t="s">
        <v>416</v>
      </c>
      <c r="N1553" s="2" t="str">
        <f>Tbl_BalanceHistory[[#This Row],[ProgramCode]]&amp;": "&amp;Tbl_BalanceHistory[[#This Row],[Program Name]]</f>
        <v>100: Educational and General Programs</v>
      </c>
      <c r="O1553" s="3" t="s">
        <v>886</v>
      </c>
      <c r="P1553" s="1" t="str">
        <f>IF(Tbl_BalanceHistory[[#This Row],[FundCode]]="0100","GF",IF(Tbl_BalanceHistory[[#This Row],[FundCode]]="01000","GF","Hi Ed / OCR"))</f>
        <v>GF</v>
      </c>
      <c r="Q1553" s="5">
        <v>0</v>
      </c>
      <c r="R1553" s="5">
        <v>0</v>
      </c>
      <c r="S1553" s="5">
        <v>0</v>
      </c>
      <c r="T1553" s="5">
        <v>0</v>
      </c>
      <c r="U1553" s="3" t="s">
        <v>1733</v>
      </c>
      <c r="V1553" s="5">
        <v>0</v>
      </c>
      <c r="W1553" s="5">
        <v>0</v>
      </c>
      <c r="X1553" s="5"/>
      <c r="Y1553" s="5"/>
      <c r="Z1553" s="5">
        <f>Tbl_BalanceHistory[[#This Row],[Discretionary Recommended - Pre 2022]]+Tbl_BalanceHistory[[#This Row],[Discretionary Balance Recommended: Policy]]+Tbl_BalanceHistory[[#This Row],[Discretionary Balance Recommended: Commitments]]</f>
        <v>0</v>
      </c>
      <c r="AA1553" s="5">
        <f>Tbl_BalanceHistory[[#This Row],[Discretionary Balance]]-Tbl_BalanceHistory[[#This Row],[Discretionary Reappropriation]]</f>
        <v>0</v>
      </c>
      <c r="AB1553" s="2"/>
      <c r="AC1553" s="2"/>
      <c r="AD1553" s="2"/>
      <c r="AE1553" s="2"/>
    </row>
    <row r="1554" spans="1:31" ht="30" x14ac:dyDescent="0.25">
      <c r="A1554" s="2" t="s">
        <v>10</v>
      </c>
      <c r="B1554" s="3">
        <v>7</v>
      </c>
      <c r="C1554" s="3">
        <v>216</v>
      </c>
      <c r="D1554" s="3" t="s">
        <v>430</v>
      </c>
      <c r="E1554" s="3" t="str">
        <f>_xlfn.XLOOKUP(Tbl_BalanceHistory[[#This Row],[RespAgy]],Tbl_Agencies[Agy Code],Tbl_Agencies[Agy Sort])</f>
        <v>092000</v>
      </c>
      <c r="F1554" s="2" t="str">
        <f>Tbl_BalanceHistory[[#This Row],[RespAgy]]&amp;": "&amp;Tbl_BalanceHistory[[#This Row],[RespAgency]]</f>
        <v>216: James Madison University</v>
      </c>
      <c r="G1554" s="3">
        <v>216</v>
      </c>
      <c r="H1554" s="3" t="s">
        <v>430</v>
      </c>
      <c r="I1554" s="3" t="str">
        <f>_xlfn.XLOOKUP(Tbl_BalanceHistory[[#This Row],[AgyCode]],Tbl_Agencies[Agy Code],Tbl_Agencies[Agy Sort])</f>
        <v>092000</v>
      </c>
      <c r="J1554" s="2" t="str">
        <f>Tbl_BalanceHistory[[#This Row],[AgyCode]]&amp;": "&amp;Tbl_BalanceHistory[[#This Row],[Agency Name]]</f>
        <v>216: James Madison University</v>
      </c>
      <c r="K1554" s="1">
        <v>2023</v>
      </c>
      <c r="L1554" s="3">
        <v>100</v>
      </c>
      <c r="M1554" s="3" t="s">
        <v>416</v>
      </c>
      <c r="N1554" s="2" t="str">
        <f>Tbl_BalanceHistory[[#This Row],[ProgramCode]]&amp;": "&amp;Tbl_BalanceHistory[[#This Row],[Program Name]]</f>
        <v>100: Educational and General Programs</v>
      </c>
      <c r="O1554" s="3" t="s">
        <v>1963</v>
      </c>
      <c r="P1554" s="1" t="str">
        <f>IF(Tbl_BalanceHistory[[#This Row],[FundCode]]="0100","GF",IF(Tbl_BalanceHistory[[#This Row],[FundCode]]="01000","GF","Hi Ed / OCR"))</f>
        <v>Hi Ed / OCR</v>
      </c>
      <c r="Q1554" s="5">
        <v>0</v>
      </c>
      <c r="R1554" s="5">
        <v>0</v>
      </c>
      <c r="S1554" s="5">
        <v>23215191.129999999</v>
      </c>
      <c r="T1554" s="5">
        <v>23215191.129999999</v>
      </c>
      <c r="U1554" s="3" t="s">
        <v>1733</v>
      </c>
      <c r="V1554" s="5">
        <v>0</v>
      </c>
      <c r="W1554" s="5">
        <v>0</v>
      </c>
      <c r="X1554" s="5">
        <v>0</v>
      </c>
      <c r="Y1554" s="5">
        <v>0</v>
      </c>
      <c r="Z1554" s="5">
        <v>0</v>
      </c>
      <c r="AA1554" s="5">
        <v>0</v>
      </c>
      <c r="AB1554" s="2"/>
      <c r="AC1554" s="2"/>
      <c r="AD1554" s="2"/>
      <c r="AE1554" s="2"/>
    </row>
    <row r="1555" spans="1:31" ht="30" x14ac:dyDescent="0.25">
      <c r="A1555" s="2" t="s">
        <v>10</v>
      </c>
      <c r="B1555" s="3">
        <v>7</v>
      </c>
      <c r="C1555" s="3">
        <v>216</v>
      </c>
      <c r="D1555" s="3" t="s">
        <v>430</v>
      </c>
      <c r="E1555" s="3" t="str">
        <f>_xlfn.XLOOKUP(Tbl_BalanceHistory[[#This Row],[RespAgy]],Tbl_Agencies[Agy Code],Tbl_Agencies[Agy Sort])</f>
        <v>092000</v>
      </c>
      <c r="F1555" s="2" t="str">
        <f>Tbl_BalanceHistory[[#This Row],[RespAgy]]&amp;": "&amp;Tbl_BalanceHistory[[#This Row],[RespAgency]]</f>
        <v>216: James Madison University</v>
      </c>
      <c r="G1555" s="3">
        <v>216</v>
      </c>
      <c r="H1555" s="3" t="s">
        <v>430</v>
      </c>
      <c r="I1555" s="3" t="str">
        <f>_xlfn.XLOOKUP(Tbl_BalanceHistory[[#This Row],[AgyCode]],Tbl_Agencies[Agy Code],Tbl_Agencies[Agy Sort])</f>
        <v>092000</v>
      </c>
      <c r="J1555" s="2" t="str">
        <f>Tbl_BalanceHistory[[#This Row],[AgyCode]]&amp;": "&amp;Tbl_BalanceHistory[[#This Row],[Agency Name]]</f>
        <v>216: James Madison University</v>
      </c>
      <c r="K1555" s="1">
        <v>2024</v>
      </c>
      <c r="L1555" s="3">
        <v>100</v>
      </c>
      <c r="M1555" s="3" t="s">
        <v>416</v>
      </c>
      <c r="N1555" s="2" t="str">
        <f>Tbl_BalanceHistory[[#This Row],[ProgramCode]]&amp;": "&amp;Tbl_BalanceHistory[[#This Row],[Program Name]]</f>
        <v>100: Educational and General Programs</v>
      </c>
      <c r="O1555" s="3" t="s">
        <v>1963</v>
      </c>
      <c r="P1555" s="1" t="str">
        <f>IF(Tbl_BalanceHistory[[#This Row],[FundCode]]="0100","GF",IF(Tbl_BalanceHistory[[#This Row],[FundCode]]="01000","GF","Hi Ed / OCR"))</f>
        <v>Hi Ed / OCR</v>
      </c>
      <c r="Q1555" s="5">
        <v>0</v>
      </c>
      <c r="R1555" s="5">
        <v>0</v>
      </c>
      <c r="S1555" s="5">
        <v>31812166.93</v>
      </c>
      <c r="T1555" s="5">
        <v>31812166.93</v>
      </c>
      <c r="U1555" s="3" t="s">
        <v>1733</v>
      </c>
      <c r="V1555" s="5">
        <v>0</v>
      </c>
      <c r="W1555" s="5">
        <v>0</v>
      </c>
      <c r="X1555" s="5">
        <v>0</v>
      </c>
      <c r="Y1555" s="5">
        <v>0</v>
      </c>
      <c r="Z1555" s="5">
        <v>0</v>
      </c>
      <c r="AA1555" s="5">
        <v>0</v>
      </c>
      <c r="AB1555" s="2"/>
      <c r="AC1555" s="2"/>
      <c r="AD1555" s="2"/>
      <c r="AE1555" s="2"/>
    </row>
    <row r="1556" spans="1:31" ht="30" x14ac:dyDescent="0.25">
      <c r="A1556" s="2" t="s">
        <v>10</v>
      </c>
      <c r="B1556" s="3">
        <v>7</v>
      </c>
      <c r="C1556" s="3">
        <v>216</v>
      </c>
      <c r="D1556" s="3" t="s">
        <v>430</v>
      </c>
      <c r="E1556" s="3" t="str">
        <f>_xlfn.XLOOKUP(Tbl_BalanceHistory[[#This Row],[RespAgy]],Tbl_Agencies[Agy Code],Tbl_Agencies[Agy Sort])</f>
        <v>092000</v>
      </c>
      <c r="F1556" s="2" t="str">
        <f>Tbl_BalanceHistory[[#This Row],[RespAgy]]&amp;": "&amp;Tbl_BalanceHistory[[#This Row],[RespAgency]]</f>
        <v>216: James Madison University</v>
      </c>
      <c r="G1556" s="3">
        <v>216</v>
      </c>
      <c r="H1556" s="3" t="s">
        <v>430</v>
      </c>
      <c r="I1556" s="3" t="str">
        <f>_xlfn.XLOOKUP(Tbl_BalanceHistory[[#This Row],[AgyCode]],Tbl_Agencies[Agy Code],Tbl_Agencies[Agy Sort])</f>
        <v>092000</v>
      </c>
      <c r="J1556" s="2" t="str">
        <f>Tbl_BalanceHistory[[#This Row],[AgyCode]]&amp;": "&amp;Tbl_BalanceHistory[[#This Row],[Agency Name]]</f>
        <v>216: James Madison University</v>
      </c>
      <c r="K1556" s="1">
        <v>2014</v>
      </c>
      <c r="L1556" s="3">
        <v>101</v>
      </c>
      <c r="M1556" s="3" t="s">
        <v>1636</v>
      </c>
      <c r="N1556" s="2" t="str">
        <f>Tbl_BalanceHistory[[#This Row],[ProgramCode]]&amp;": "&amp;Tbl_BalanceHistory[[#This Row],[Program Name]]</f>
        <v>101: Higher Education Instruction</v>
      </c>
      <c r="O1556" s="3" t="s">
        <v>1964</v>
      </c>
      <c r="P1556" s="1" t="str">
        <f>IF(Tbl_BalanceHistory[[#This Row],[FundCode]]="0100","GF",IF(Tbl_BalanceHistory[[#This Row],[FundCode]]="01000","GF","Hi Ed / OCR"))</f>
        <v>Hi Ed / OCR</v>
      </c>
      <c r="Q1556" s="5">
        <v>0</v>
      </c>
      <c r="R1556" s="5">
        <v>0</v>
      </c>
      <c r="S1556" s="5">
        <v>862</v>
      </c>
      <c r="T1556" s="5">
        <v>862</v>
      </c>
      <c r="U1556" s="3" t="s">
        <v>1731</v>
      </c>
      <c r="V1556" s="5">
        <v>0</v>
      </c>
      <c r="W1556" s="5">
        <v>0</v>
      </c>
      <c r="X1556" s="5"/>
      <c r="Y1556" s="5"/>
      <c r="Z1556" s="5">
        <f>Tbl_BalanceHistory[[#This Row],[Discretionary Recommended - Pre 2022]]+Tbl_BalanceHistory[[#This Row],[Discretionary Balance Recommended: Policy]]+Tbl_BalanceHistory[[#This Row],[Discretionary Balance Recommended: Commitments]]</f>
        <v>0</v>
      </c>
      <c r="AA1556" s="5">
        <f>Tbl_BalanceHistory[[#This Row],[Discretionary Balance]]-Tbl_BalanceHistory[[#This Row],[Discretionary Reappropriation]]</f>
        <v>0</v>
      </c>
      <c r="AB1556" s="2"/>
      <c r="AC1556" s="2"/>
      <c r="AD1556" s="2"/>
      <c r="AE1556" s="2"/>
    </row>
    <row r="1557" spans="1:31" ht="30" x14ac:dyDescent="0.25">
      <c r="A1557" s="2" t="s">
        <v>10</v>
      </c>
      <c r="B1557" s="3">
        <v>7</v>
      </c>
      <c r="C1557" s="3">
        <v>216</v>
      </c>
      <c r="D1557" s="3" t="s">
        <v>430</v>
      </c>
      <c r="E1557" s="3" t="str">
        <f>_xlfn.XLOOKUP(Tbl_BalanceHistory[[#This Row],[RespAgy]],Tbl_Agencies[Agy Code],Tbl_Agencies[Agy Sort])</f>
        <v>092000</v>
      </c>
      <c r="F1557" s="2" t="str">
        <f>Tbl_BalanceHistory[[#This Row],[RespAgy]]&amp;": "&amp;Tbl_BalanceHistory[[#This Row],[RespAgency]]</f>
        <v>216: James Madison University</v>
      </c>
      <c r="G1557" s="3">
        <v>216</v>
      </c>
      <c r="H1557" s="3" t="s">
        <v>430</v>
      </c>
      <c r="I1557" s="3" t="str">
        <f>_xlfn.XLOOKUP(Tbl_BalanceHistory[[#This Row],[AgyCode]],Tbl_Agencies[Agy Code],Tbl_Agencies[Agy Sort])</f>
        <v>092000</v>
      </c>
      <c r="J1557" s="2" t="str">
        <f>Tbl_BalanceHistory[[#This Row],[AgyCode]]&amp;": "&amp;Tbl_BalanceHistory[[#This Row],[Agency Name]]</f>
        <v>216: James Madison University</v>
      </c>
      <c r="K1557" s="1">
        <v>2015</v>
      </c>
      <c r="L1557" s="3">
        <v>101</v>
      </c>
      <c r="M1557" s="3" t="s">
        <v>1636</v>
      </c>
      <c r="N1557" s="2" t="str">
        <f>Tbl_BalanceHistory[[#This Row],[ProgramCode]]&amp;": "&amp;Tbl_BalanceHistory[[#This Row],[Program Name]]</f>
        <v>101: Higher Education Instruction</v>
      </c>
      <c r="O1557" s="3" t="s">
        <v>1964</v>
      </c>
      <c r="P1557" s="1" t="str">
        <f>IF(Tbl_BalanceHistory[[#This Row],[FundCode]]="0100","GF",IF(Tbl_BalanceHistory[[#This Row],[FundCode]]="01000","GF","Hi Ed / OCR"))</f>
        <v>Hi Ed / OCR</v>
      </c>
      <c r="Q1557" s="5">
        <v>0</v>
      </c>
      <c r="R1557" s="5">
        <v>0</v>
      </c>
      <c r="S1557" s="5">
        <v>266</v>
      </c>
      <c r="T1557" s="5">
        <v>266</v>
      </c>
      <c r="U1557" s="3" t="s">
        <v>1731</v>
      </c>
      <c r="V1557" s="5">
        <v>0</v>
      </c>
      <c r="W1557" s="5">
        <v>0</v>
      </c>
      <c r="X1557" s="5"/>
      <c r="Y1557" s="5"/>
      <c r="Z1557" s="5">
        <f>Tbl_BalanceHistory[[#This Row],[Discretionary Recommended - Pre 2022]]+Tbl_BalanceHistory[[#This Row],[Discretionary Balance Recommended: Policy]]+Tbl_BalanceHistory[[#This Row],[Discretionary Balance Recommended: Commitments]]</f>
        <v>0</v>
      </c>
      <c r="AA1557" s="5">
        <f>Tbl_BalanceHistory[[#This Row],[Discretionary Balance]]-Tbl_BalanceHistory[[#This Row],[Discretionary Reappropriation]]</f>
        <v>0</v>
      </c>
      <c r="AB1557" s="2"/>
      <c r="AC1557" s="2"/>
      <c r="AD1557" s="2"/>
      <c r="AE1557" s="2"/>
    </row>
    <row r="1558" spans="1:31" ht="30" x14ac:dyDescent="0.25">
      <c r="A1558" s="2" t="s">
        <v>10</v>
      </c>
      <c r="B1558" s="3">
        <v>7</v>
      </c>
      <c r="C1558" s="3">
        <v>216</v>
      </c>
      <c r="D1558" s="3" t="s">
        <v>430</v>
      </c>
      <c r="E1558" s="3" t="str">
        <f>_xlfn.XLOOKUP(Tbl_BalanceHistory[[#This Row],[RespAgy]],Tbl_Agencies[Agy Code],Tbl_Agencies[Agy Sort])</f>
        <v>092000</v>
      </c>
      <c r="F1558" s="2" t="str">
        <f>Tbl_BalanceHistory[[#This Row],[RespAgy]]&amp;": "&amp;Tbl_BalanceHistory[[#This Row],[RespAgency]]</f>
        <v>216: James Madison University</v>
      </c>
      <c r="G1558" s="3">
        <v>216</v>
      </c>
      <c r="H1558" s="3" t="s">
        <v>430</v>
      </c>
      <c r="I1558" s="3" t="str">
        <f>_xlfn.XLOOKUP(Tbl_BalanceHistory[[#This Row],[AgyCode]],Tbl_Agencies[Agy Code],Tbl_Agencies[Agy Sort])</f>
        <v>092000</v>
      </c>
      <c r="J1558" s="2" t="str">
        <f>Tbl_BalanceHistory[[#This Row],[AgyCode]]&amp;": "&amp;Tbl_BalanceHistory[[#This Row],[Agency Name]]</f>
        <v>216: James Madison University</v>
      </c>
      <c r="K1558" s="1">
        <v>2016</v>
      </c>
      <c r="L1558" s="3">
        <v>101</v>
      </c>
      <c r="M1558" s="3" t="s">
        <v>1636</v>
      </c>
      <c r="N1558" s="2" t="str">
        <f>Tbl_BalanceHistory[[#This Row],[ProgramCode]]&amp;": "&amp;Tbl_BalanceHistory[[#This Row],[Program Name]]</f>
        <v>101: Higher Education Instruction</v>
      </c>
      <c r="O1558" s="3" t="s">
        <v>1964</v>
      </c>
      <c r="P1558" s="1" t="str">
        <f>IF(Tbl_BalanceHistory[[#This Row],[FundCode]]="0100","GF",IF(Tbl_BalanceHistory[[#This Row],[FundCode]]="01000","GF","Hi Ed / OCR"))</f>
        <v>Hi Ed / OCR</v>
      </c>
      <c r="Q1558" s="5">
        <v>0</v>
      </c>
      <c r="R1558" s="5">
        <v>0</v>
      </c>
      <c r="S1558" s="5">
        <v>4530</v>
      </c>
      <c r="T1558" s="5">
        <v>4530</v>
      </c>
      <c r="U1558" s="3" t="s">
        <v>1731</v>
      </c>
      <c r="V1558" s="5">
        <v>0</v>
      </c>
      <c r="W1558" s="5">
        <v>0</v>
      </c>
      <c r="X1558" s="5"/>
      <c r="Y1558" s="5"/>
      <c r="Z1558" s="5">
        <f>Tbl_BalanceHistory[[#This Row],[Discretionary Recommended - Pre 2022]]+Tbl_BalanceHistory[[#This Row],[Discretionary Balance Recommended: Policy]]+Tbl_BalanceHistory[[#This Row],[Discretionary Balance Recommended: Commitments]]</f>
        <v>0</v>
      </c>
      <c r="AA1558" s="5">
        <f>Tbl_BalanceHistory[[#This Row],[Discretionary Balance]]-Tbl_BalanceHistory[[#This Row],[Discretionary Reappropriation]]</f>
        <v>0</v>
      </c>
      <c r="AB1558" s="2"/>
      <c r="AC1558" s="2"/>
      <c r="AD1558" s="2"/>
      <c r="AE1558" s="2"/>
    </row>
    <row r="1559" spans="1:31" ht="30" x14ac:dyDescent="0.25">
      <c r="A1559" s="2" t="s">
        <v>10</v>
      </c>
      <c r="B1559" s="3">
        <v>7</v>
      </c>
      <c r="C1559" s="3">
        <v>216</v>
      </c>
      <c r="D1559" s="3" t="s">
        <v>430</v>
      </c>
      <c r="E1559" s="3" t="str">
        <f>_xlfn.XLOOKUP(Tbl_BalanceHistory[[#This Row],[RespAgy]],Tbl_Agencies[Agy Code],Tbl_Agencies[Agy Sort])</f>
        <v>092000</v>
      </c>
      <c r="F1559" s="2" t="str">
        <f>Tbl_BalanceHistory[[#This Row],[RespAgy]]&amp;": "&amp;Tbl_BalanceHistory[[#This Row],[RespAgency]]</f>
        <v>216: James Madison University</v>
      </c>
      <c r="G1559" s="3">
        <v>216</v>
      </c>
      <c r="H1559" s="3" t="s">
        <v>430</v>
      </c>
      <c r="I1559" s="3" t="str">
        <f>_xlfn.XLOOKUP(Tbl_BalanceHistory[[#This Row],[AgyCode]],Tbl_Agencies[Agy Code],Tbl_Agencies[Agy Sort])</f>
        <v>092000</v>
      </c>
      <c r="J1559" s="2" t="str">
        <f>Tbl_BalanceHistory[[#This Row],[AgyCode]]&amp;": "&amp;Tbl_BalanceHistory[[#This Row],[Agency Name]]</f>
        <v>216: James Madison University</v>
      </c>
      <c r="K1559" s="1">
        <v>2017</v>
      </c>
      <c r="L1559" s="3">
        <v>101</v>
      </c>
      <c r="M1559" s="3" t="s">
        <v>1636</v>
      </c>
      <c r="N1559" s="2" t="str">
        <f>Tbl_BalanceHistory[[#This Row],[ProgramCode]]&amp;": "&amp;Tbl_BalanceHistory[[#This Row],[Program Name]]</f>
        <v>101: Higher Education Instruction</v>
      </c>
      <c r="O1559" s="3" t="s">
        <v>1963</v>
      </c>
      <c r="P1559" s="1" t="str">
        <f>IF(Tbl_BalanceHistory[[#This Row],[FundCode]]="0100","GF",IF(Tbl_BalanceHistory[[#This Row],[FundCode]]="01000","GF","Hi Ed / OCR"))</f>
        <v>Hi Ed / OCR</v>
      </c>
      <c r="Q1559" s="5">
        <v>0</v>
      </c>
      <c r="R1559" s="5">
        <v>0</v>
      </c>
      <c r="S1559" s="5">
        <v>16029</v>
      </c>
      <c r="T1559" s="5">
        <v>16029</v>
      </c>
      <c r="U1559" s="3" t="s">
        <v>1732</v>
      </c>
      <c r="V1559" s="5">
        <v>0</v>
      </c>
      <c r="W1559" s="5">
        <v>0</v>
      </c>
      <c r="X1559" s="5"/>
      <c r="Y1559" s="5"/>
      <c r="Z1559" s="5">
        <f>Tbl_BalanceHistory[[#This Row],[Discretionary Recommended - Pre 2022]]+Tbl_BalanceHistory[[#This Row],[Discretionary Balance Recommended: Policy]]+Tbl_BalanceHistory[[#This Row],[Discretionary Balance Recommended: Commitments]]</f>
        <v>0</v>
      </c>
      <c r="AA1559" s="5">
        <f>Tbl_BalanceHistory[[#This Row],[Discretionary Balance]]-Tbl_BalanceHistory[[#This Row],[Discretionary Reappropriation]]</f>
        <v>0</v>
      </c>
      <c r="AB1559" s="2"/>
      <c r="AC1559" s="2"/>
      <c r="AD1559" s="2"/>
      <c r="AE1559" s="2"/>
    </row>
    <row r="1560" spans="1:31" ht="30" x14ac:dyDescent="0.25">
      <c r="A1560" s="2" t="s">
        <v>10</v>
      </c>
      <c r="B1560" s="3">
        <v>7</v>
      </c>
      <c r="C1560" s="3">
        <v>216</v>
      </c>
      <c r="D1560" s="3" t="s">
        <v>430</v>
      </c>
      <c r="E1560" s="3" t="str">
        <f>_xlfn.XLOOKUP(Tbl_BalanceHistory[[#This Row],[RespAgy]],Tbl_Agencies[Agy Code],Tbl_Agencies[Agy Sort])</f>
        <v>092000</v>
      </c>
      <c r="F1560" s="2" t="str">
        <f>Tbl_BalanceHistory[[#This Row],[RespAgy]]&amp;": "&amp;Tbl_BalanceHistory[[#This Row],[RespAgency]]</f>
        <v>216: James Madison University</v>
      </c>
      <c r="G1560" s="3">
        <v>216</v>
      </c>
      <c r="H1560" s="3" t="s">
        <v>430</v>
      </c>
      <c r="I1560" s="3" t="str">
        <f>_xlfn.XLOOKUP(Tbl_BalanceHistory[[#This Row],[AgyCode]],Tbl_Agencies[Agy Code],Tbl_Agencies[Agy Sort])</f>
        <v>092000</v>
      </c>
      <c r="J1560" s="2" t="str">
        <f>Tbl_BalanceHistory[[#This Row],[AgyCode]]&amp;": "&amp;Tbl_BalanceHistory[[#This Row],[Agency Name]]</f>
        <v>216: James Madison University</v>
      </c>
      <c r="K1560" s="1">
        <v>2018</v>
      </c>
      <c r="L1560" s="3">
        <v>101</v>
      </c>
      <c r="M1560" s="3" t="s">
        <v>1636</v>
      </c>
      <c r="N1560" s="2" t="str">
        <f>Tbl_BalanceHistory[[#This Row],[ProgramCode]]&amp;": "&amp;Tbl_BalanceHistory[[#This Row],[Program Name]]</f>
        <v>101: Higher Education Instruction</v>
      </c>
      <c r="O1560" s="3" t="s">
        <v>1963</v>
      </c>
      <c r="P1560" s="1" t="str">
        <f>IF(Tbl_BalanceHistory[[#This Row],[FundCode]]="0100","GF",IF(Tbl_BalanceHistory[[#This Row],[FundCode]]="01000","GF","Hi Ed / OCR"))</f>
        <v>Hi Ed / OCR</v>
      </c>
      <c r="Q1560" s="5">
        <v>0</v>
      </c>
      <c r="R1560" s="5">
        <v>0</v>
      </c>
      <c r="S1560" s="5">
        <v>6107</v>
      </c>
      <c r="T1560" s="5">
        <v>6107</v>
      </c>
      <c r="U1560" s="3" t="s">
        <v>1731</v>
      </c>
      <c r="V1560" s="5">
        <v>0</v>
      </c>
      <c r="W1560" s="5">
        <v>0</v>
      </c>
      <c r="X1560" s="5"/>
      <c r="Y1560" s="5"/>
      <c r="Z1560" s="5">
        <f>Tbl_BalanceHistory[[#This Row],[Discretionary Recommended - Pre 2022]]+Tbl_BalanceHistory[[#This Row],[Discretionary Balance Recommended: Policy]]+Tbl_BalanceHistory[[#This Row],[Discretionary Balance Recommended: Commitments]]</f>
        <v>0</v>
      </c>
      <c r="AA1560" s="5">
        <f>Tbl_BalanceHistory[[#This Row],[Discretionary Balance]]-Tbl_BalanceHistory[[#This Row],[Discretionary Reappropriation]]</f>
        <v>0</v>
      </c>
      <c r="AB1560" s="2"/>
      <c r="AC1560" s="2"/>
      <c r="AD1560" s="2"/>
      <c r="AE1560" s="2"/>
    </row>
    <row r="1561" spans="1:31" ht="30" x14ac:dyDescent="0.25">
      <c r="A1561" s="2" t="s">
        <v>10</v>
      </c>
      <c r="B1561" s="3">
        <v>7</v>
      </c>
      <c r="C1561" s="3">
        <v>216</v>
      </c>
      <c r="D1561" s="3" t="s">
        <v>430</v>
      </c>
      <c r="E1561" s="3" t="str">
        <f>_xlfn.XLOOKUP(Tbl_BalanceHistory[[#This Row],[RespAgy]],Tbl_Agencies[Agy Code],Tbl_Agencies[Agy Sort])</f>
        <v>092000</v>
      </c>
      <c r="F1561" s="2" t="str">
        <f>Tbl_BalanceHistory[[#This Row],[RespAgy]]&amp;": "&amp;Tbl_BalanceHistory[[#This Row],[RespAgency]]</f>
        <v>216: James Madison University</v>
      </c>
      <c r="G1561" s="3">
        <v>216</v>
      </c>
      <c r="H1561" s="3" t="s">
        <v>430</v>
      </c>
      <c r="I1561" s="3" t="str">
        <f>_xlfn.XLOOKUP(Tbl_BalanceHistory[[#This Row],[AgyCode]],Tbl_Agencies[Agy Code],Tbl_Agencies[Agy Sort])</f>
        <v>092000</v>
      </c>
      <c r="J1561" s="2" t="str">
        <f>Tbl_BalanceHistory[[#This Row],[AgyCode]]&amp;": "&amp;Tbl_BalanceHistory[[#This Row],[Agency Name]]</f>
        <v>216: James Madison University</v>
      </c>
      <c r="K1561" s="1">
        <v>2019</v>
      </c>
      <c r="L1561" s="3">
        <v>101</v>
      </c>
      <c r="M1561" s="3" t="s">
        <v>1636</v>
      </c>
      <c r="N1561" s="2" t="str">
        <f>Tbl_BalanceHistory[[#This Row],[ProgramCode]]&amp;": "&amp;Tbl_BalanceHistory[[#This Row],[Program Name]]</f>
        <v>101: Higher Education Instruction</v>
      </c>
      <c r="O1561" s="3" t="s">
        <v>1963</v>
      </c>
      <c r="P1561" s="1" t="str">
        <f>IF(Tbl_BalanceHistory[[#This Row],[FundCode]]="0100","GF",IF(Tbl_BalanceHistory[[#This Row],[FundCode]]="01000","GF","Hi Ed / OCR"))</f>
        <v>Hi Ed / OCR</v>
      </c>
      <c r="Q1561" s="5">
        <v>0</v>
      </c>
      <c r="R1561" s="5">
        <v>0</v>
      </c>
      <c r="S1561" s="5">
        <v>2966.34</v>
      </c>
      <c r="T1561" s="5">
        <v>2966.34</v>
      </c>
      <c r="U1561" s="3" t="s">
        <v>1733</v>
      </c>
      <c r="V1561" s="5">
        <v>0</v>
      </c>
      <c r="W1561" s="5">
        <v>0</v>
      </c>
      <c r="X1561" s="5"/>
      <c r="Y1561" s="5"/>
      <c r="Z1561" s="5">
        <f>Tbl_BalanceHistory[[#This Row],[Discretionary Recommended - Pre 2022]]+Tbl_BalanceHistory[[#This Row],[Discretionary Balance Recommended: Policy]]+Tbl_BalanceHistory[[#This Row],[Discretionary Balance Recommended: Commitments]]</f>
        <v>0</v>
      </c>
      <c r="AA1561" s="5">
        <f>Tbl_BalanceHistory[[#This Row],[Discretionary Balance]]-Tbl_BalanceHistory[[#This Row],[Discretionary Reappropriation]]</f>
        <v>0</v>
      </c>
      <c r="AB1561" s="2"/>
      <c r="AC1561" s="2"/>
      <c r="AD1561" s="2"/>
      <c r="AE1561" s="2"/>
    </row>
    <row r="1562" spans="1:31" ht="30" x14ac:dyDescent="0.25">
      <c r="A1562" s="2" t="s">
        <v>10</v>
      </c>
      <c r="B1562" s="3">
        <v>7</v>
      </c>
      <c r="C1562" s="3">
        <v>216</v>
      </c>
      <c r="D1562" s="3" t="s">
        <v>430</v>
      </c>
      <c r="E1562" s="3" t="str">
        <f>_xlfn.XLOOKUP(Tbl_BalanceHistory[[#This Row],[RespAgy]],Tbl_Agencies[Agy Code],Tbl_Agencies[Agy Sort])</f>
        <v>092000</v>
      </c>
      <c r="F1562" s="2" t="str">
        <f>Tbl_BalanceHistory[[#This Row],[RespAgy]]&amp;": "&amp;Tbl_BalanceHistory[[#This Row],[RespAgency]]</f>
        <v>216: James Madison University</v>
      </c>
      <c r="G1562" s="3">
        <v>216</v>
      </c>
      <c r="H1562" s="3" t="s">
        <v>430</v>
      </c>
      <c r="I1562" s="3" t="str">
        <f>_xlfn.XLOOKUP(Tbl_BalanceHistory[[#This Row],[AgyCode]],Tbl_Agencies[Agy Code],Tbl_Agencies[Agy Sort])</f>
        <v>092000</v>
      </c>
      <c r="J1562" s="2" t="str">
        <f>Tbl_BalanceHistory[[#This Row],[AgyCode]]&amp;": "&amp;Tbl_BalanceHistory[[#This Row],[Agency Name]]</f>
        <v>216: James Madison University</v>
      </c>
      <c r="K1562" s="1">
        <v>2020</v>
      </c>
      <c r="L1562" s="3">
        <v>101</v>
      </c>
      <c r="M1562" s="3" t="s">
        <v>1636</v>
      </c>
      <c r="N1562" s="2" t="str">
        <f>Tbl_BalanceHistory[[#This Row],[ProgramCode]]&amp;": "&amp;Tbl_BalanceHistory[[#This Row],[Program Name]]</f>
        <v>101: Higher Education Instruction</v>
      </c>
      <c r="O1562" s="3" t="s">
        <v>1963</v>
      </c>
      <c r="P1562" s="1" t="str">
        <f>IF(Tbl_BalanceHistory[[#This Row],[FundCode]]="0100","GF",IF(Tbl_BalanceHistory[[#This Row],[FundCode]]="01000","GF","Hi Ed / OCR"))</f>
        <v>Hi Ed / OCR</v>
      </c>
      <c r="Q1562" s="5">
        <v>0</v>
      </c>
      <c r="R1562" s="5">
        <v>0</v>
      </c>
      <c r="S1562" s="5">
        <v>1581396.86</v>
      </c>
      <c r="T1562" s="5">
        <v>1581396.86</v>
      </c>
      <c r="U1562" s="3" t="s">
        <v>1733</v>
      </c>
      <c r="V1562" s="5">
        <v>0</v>
      </c>
      <c r="W1562" s="5">
        <v>0</v>
      </c>
      <c r="X1562" s="5"/>
      <c r="Y1562" s="5"/>
      <c r="Z1562" s="5">
        <f>Tbl_BalanceHistory[[#This Row],[Discretionary Recommended - Pre 2022]]+Tbl_BalanceHistory[[#This Row],[Discretionary Balance Recommended: Policy]]+Tbl_BalanceHistory[[#This Row],[Discretionary Balance Recommended: Commitments]]</f>
        <v>0</v>
      </c>
      <c r="AA1562" s="5">
        <f>Tbl_BalanceHistory[[#This Row],[Discretionary Balance]]-Tbl_BalanceHistory[[#This Row],[Discretionary Reappropriation]]</f>
        <v>0</v>
      </c>
      <c r="AB1562" s="2"/>
      <c r="AC1562" s="2"/>
      <c r="AD1562" s="2"/>
      <c r="AE1562" s="2"/>
    </row>
    <row r="1563" spans="1:31" ht="30" x14ac:dyDescent="0.25">
      <c r="A1563" s="2" t="s">
        <v>10</v>
      </c>
      <c r="B1563" s="3">
        <v>7</v>
      </c>
      <c r="C1563" s="3">
        <v>216</v>
      </c>
      <c r="D1563" s="3" t="s">
        <v>430</v>
      </c>
      <c r="E1563" s="3" t="str">
        <f>_xlfn.XLOOKUP(Tbl_BalanceHistory[[#This Row],[RespAgy]],Tbl_Agencies[Agy Code],Tbl_Agencies[Agy Sort])</f>
        <v>092000</v>
      </c>
      <c r="F1563" s="2" t="str">
        <f>Tbl_BalanceHistory[[#This Row],[RespAgy]]&amp;": "&amp;Tbl_BalanceHistory[[#This Row],[RespAgency]]</f>
        <v>216: James Madison University</v>
      </c>
      <c r="G1563" s="3">
        <v>216</v>
      </c>
      <c r="H1563" s="3" t="s">
        <v>430</v>
      </c>
      <c r="I1563" s="3" t="str">
        <f>_xlfn.XLOOKUP(Tbl_BalanceHistory[[#This Row],[AgyCode]],Tbl_Agencies[Agy Code],Tbl_Agencies[Agy Sort])</f>
        <v>092000</v>
      </c>
      <c r="J1563" s="2" t="str">
        <f>Tbl_BalanceHistory[[#This Row],[AgyCode]]&amp;": "&amp;Tbl_BalanceHistory[[#This Row],[Agency Name]]</f>
        <v>216: James Madison University</v>
      </c>
      <c r="K1563" s="1">
        <v>2021</v>
      </c>
      <c r="L1563" s="3">
        <v>101</v>
      </c>
      <c r="M1563" s="3" t="s">
        <v>1636</v>
      </c>
      <c r="N1563" s="2" t="str">
        <f>Tbl_BalanceHistory[[#This Row],[ProgramCode]]&amp;": "&amp;Tbl_BalanceHistory[[#This Row],[Program Name]]</f>
        <v>101: Higher Education Instruction</v>
      </c>
      <c r="O1563" s="3" t="s">
        <v>1963</v>
      </c>
      <c r="P1563" s="1" t="str">
        <f>IF(Tbl_BalanceHistory[[#This Row],[FundCode]]="0100","GF",IF(Tbl_BalanceHistory[[#This Row],[FundCode]]="01000","GF","Hi Ed / OCR"))</f>
        <v>Hi Ed / OCR</v>
      </c>
      <c r="Q1563" s="5">
        <v>0</v>
      </c>
      <c r="R1563" s="5">
        <v>0</v>
      </c>
      <c r="S1563" s="5">
        <v>24647318.18</v>
      </c>
      <c r="T1563" s="5">
        <v>24647318.18</v>
      </c>
      <c r="U1563" s="3" t="s">
        <v>1733</v>
      </c>
      <c r="V1563" s="5">
        <v>0</v>
      </c>
      <c r="W1563" s="5">
        <v>0</v>
      </c>
      <c r="X1563" s="5"/>
      <c r="Y1563" s="5"/>
      <c r="Z1563" s="5">
        <f>Tbl_BalanceHistory[[#This Row],[Discretionary Recommended - Pre 2022]]+Tbl_BalanceHistory[[#This Row],[Discretionary Balance Recommended: Policy]]+Tbl_BalanceHistory[[#This Row],[Discretionary Balance Recommended: Commitments]]</f>
        <v>0</v>
      </c>
      <c r="AA1563" s="5">
        <f>Tbl_BalanceHistory[[#This Row],[Discretionary Balance]]-Tbl_BalanceHistory[[#This Row],[Discretionary Reappropriation]]</f>
        <v>0</v>
      </c>
      <c r="AB1563" s="2"/>
      <c r="AC1563" s="2"/>
      <c r="AD1563" s="2"/>
      <c r="AE1563" s="2"/>
    </row>
    <row r="1564" spans="1:31" ht="30" x14ac:dyDescent="0.25">
      <c r="A1564" s="2" t="s">
        <v>10</v>
      </c>
      <c r="B1564" s="3">
        <v>7</v>
      </c>
      <c r="C1564" s="3">
        <v>216</v>
      </c>
      <c r="D1564" s="3" t="s">
        <v>430</v>
      </c>
      <c r="E1564" s="3" t="str">
        <f>_xlfn.XLOOKUP(Tbl_BalanceHistory[[#This Row],[RespAgy]],Tbl_Agencies[Agy Code],Tbl_Agencies[Agy Sort])</f>
        <v>092000</v>
      </c>
      <c r="F1564" s="2" t="str">
        <f>Tbl_BalanceHistory[[#This Row],[RespAgy]]&amp;": "&amp;Tbl_BalanceHistory[[#This Row],[RespAgency]]</f>
        <v>216: James Madison University</v>
      </c>
      <c r="G1564" s="3">
        <v>216</v>
      </c>
      <c r="H1564" s="3" t="s">
        <v>430</v>
      </c>
      <c r="I1564" s="3" t="str">
        <f>_xlfn.XLOOKUP(Tbl_BalanceHistory[[#This Row],[AgyCode]],Tbl_Agencies[Agy Code],Tbl_Agencies[Agy Sort])</f>
        <v>092000</v>
      </c>
      <c r="J1564" s="2" t="str">
        <f>Tbl_BalanceHistory[[#This Row],[AgyCode]]&amp;": "&amp;Tbl_BalanceHistory[[#This Row],[Agency Name]]</f>
        <v>216: James Madison University</v>
      </c>
      <c r="K1564" s="1">
        <v>2022</v>
      </c>
      <c r="L1564" s="3">
        <v>101</v>
      </c>
      <c r="M1564" s="3" t="s">
        <v>1636</v>
      </c>
      <c r="N1564" s="2" t="str">
        <f>Tbl_BalanceHistory[[#This Row],[ProgramCode]]&amp;": "&amp;Tbl_BalanceHistory[[#This Row],[Program Name]]</f>
        <v>101: Higher Education Instruction</v>
      </c>
      <c r="O1564" s="3" t="s">
        <v>1963</v>
      </c>
      <c r="P1564" s="1" t="str">
        <f>IF(Tbl_BalanceHistory[[#This Row],[FundCode]]="0100","GF",IF(Tbl_BalanceHistory[[#This Row],[FundCode]]="01000","GF","Hi Ed / OCR"))</f>
        <v>Hi Ed / OCR</v>
      </c>
      <c r="Q1564" s="5">
        <v>0</v>
      </c>
      <c r="R1564" s="5">
        <v>0</v>
      </c>
      <c r="S1564" s="5">
        <v>14894388.210000001</v>
      </c>
      <c r="T1564" s="5">
        <v>14894388.210000001</v>
      </c>
      <c r="U1564" s="3" t="s">
        <v>1733</v>
      </c>
      <c r="V1564" s="5">
        <v>0</v>
      </c>
      <c r="W1564" s="5"/>
      <c r="X1564" s="5">
        <v>0</v>
      </c>
      <c r="Y1564" s="5">
        <v>0</v>
      </c>
      <c r="Z1564" s="5">
        <f>Tbl_BalanceHistory[[#This Row],[Discretionary Recommended - Pre 2022]]+Tbl_BalanceHistory[[#This Row],[Discretionary Balance Recommended: Policy]]+Tbl_BalanceHistory[[#This Row],[Discretionary Balance Recommended: Commitments]]</f>
        <v>0</v>
      </c>
      <c r="AA1564" s="5">
        <f>Tbl_BalanceHistory[[#This Row],[Discretionary Balance]]-Tbl_BalanceHistory[[#This Row],[Discretionary Reappropriation]]</f>
        <v>0</v>
      </c>
      <c r="AB1564" s="2"/>
      <c r="AC1564" s="2"/>
      <c r="AD1564" s="2"/>
      <c r="AE1564" s="2"/>
    </row>
    <row r="1565" spans="1:31" ht="45" x14ac:dyDescent="0.25">
      <c r="A1565" s="2" t="s">
        <v>10</v>
      </c>
      <c r="B1565" s="3">
        <v>7</v>
      </c>
      <c r="C1565" s="3">
        <v>216</v>
      </c>
      <c r="D1565" s="3" t="s">
        <v>430</v>
      </c>
      <c r="E1565" s="3" t="str">
        <f>_xlfn.XLOOKUP(Tbl_BalanceHistory[[#This Row],[RespAgy]],Tbl_Agencies[Agy Code],Tbl_Agencies[Agy Sort])</f>
        <v>092000</v>
      </c>
      <c r="F1565" s="2" t="str">
        <f>Tbl_BalanceHistory[[#This Row],[RespAgy]]&amp;": "&amp;Tbl_BalanceHistory[[#This Row],[RespAgency]]</f>
        <v>216: James Madison University</v>
      </c>
      <c r="G1565" s="3">
        <v>216</v>
      </c>
      <c r="H1565" s="3" t="s">
        <v>430</v>
      </c>
      <c r="I1565" s="3" t="str">
        <f>_xlfn.XLOOKUP(Tbl_BalanceHistory[[#This Row],[AgyCode]],Tbl_Agencies[Agy Code],Tbl_Agencies[Agy Sort])</f>
        <v>092000</v>
      </c>
      <c r="J1565" s="2" t="str">
        <f>Tbl_BalanceHistory[[#This Row],[AgyCode]]&amp;": "&amp;Tbl_BalanceHistory[[#This Row],[Agency Name]]</f>
        <v>216: James Madison University</v>
      </c>
      <c r="K1565" s="1">
        <v>2014</v>
      </c>
      <c r="L1565" s="3">
        <v>108</v>
      </c>
      <c r="M1565" s="3" t="s">
        <v>408</v>
      </c>
      <c r="N1565" s="2" t="str">
        <f>Tbl_BalanceHistory[[#This Row],[ProgramCode]]&amp;": "&amp;Tbl_BalanceHistory[[#This Row],[Program Name]]</f>
        <v>108: Higher Education Student Financial Assistance</v>
      </c>
      <c r="O1565" s="3" t="s">
        <v>1730</v>
      </c>
      <c r="P1565" s="1" t="str">
        <f>IF(Tbl_BalanceHistory[[#This Row],[FundCode]]="0100","GF",IF(Tbl_BalanceHistory[[#This Row],[FundCode]]="01000","GF","Hi Ed / OCR"))</f>
        <v>GF</v>
      </c>
      <c r="Q1565" s="5">
        <v>8109356</v>
      </c>
      <c r="R1565" s="5">
        <v>8107555.5999999996</v>
      </c>
      <c r="S1565" s="5">
        <v>1800</v>
      </c>
      <c r="T1565" s="5">
        <v>1800</v>
      </c>
      <c r="U1565" s="3" t="s">
        <v>1731</v>
      </c>
      <c r="V1565" s="5">
        <v>0</v>
      </c>
      <c r="W1565" s="5">
        <v>0</v>
      </c>
      <c r="X1565" s="5"/>
      <c r="Y1565" s="5"/>
      <c r="Z1565" s="5">
        <f>Tbl_BalanceHistory[[#This Row],[Discretionary Recommended - Pre 2022]]+Tbl_BalanceHistory[[#This Row],[Discretionary Balance Recommended: Policy]]+Tbl_BalanceHistory[[#This Row],[Discretionary Balance Recommended: Commitments]]</f>
        <v>0</v>
      </c>
      <c r="AA1565" s="5">
        <f>Tbl_BalanceHistory[[#This Row],[Discretionary Balance]]-Tbl_BalanceHistory[[#This Row],[Discretionary Reappropriation]]</f>
        <v>0</v>
      </c>
      <c r="AB1565" s="2"/>
      <c r="AC1565" s="2"/>
      <c r="AD1565" s="2"/>
      <c r="AE1565" s="2"/>
    </row>
    <row r="1566" spans="1:31" ht="45" x14ac:dyDescent="0.25">
      <c r="A1566" s="2" t="s">
        <v>10</v>
      </c>
      <c r="B1566" s="3">
        <v>7</v>
      </c>
      <c r="C1566" s="3">
        <v>216</v>
      </c>
      <c r="D1566" s="3" t="s">
        <v>430</v>
      </c>
      <c r="E1566" s="3" t="str">
        <f>_xlfn.XLOOKUP(Tbl_BalanceHistory[[#This Row],[RespAgy]],Tbl_Agencies[Agy Code],Tbl_Agencies[Agy Sort])</f>
        <v>092000</v>
      </c>
      <c r="F1566" s="2" t="str">
        <f>Tbl_BalanceHistory[[#This Row],[RespAgy]]&amp;": "&amp;Tbl_BalanceHistory[[#This Row],[RespAgency]]</f>
        <v>216: James Madison University</v>
      </c>
      <c r="G1566" s="3">
        <v>216</v>
      </c>
      <c r="H1566" s="3" t="s">
        <v>430</v>
      </c>
      <c r="I1566" s="3" t="str">
        <f>_xlfn.XLOOKUP(Tbl_BalanceHistory[[#This Row],[AgyCode]],Tbl_Agencies[Agy Code],Tbl_Agencies[Agy Sort])</f>
        <v>092000</v>
      </c>
      <c r="J1566" s="2" t="str">
        <f>Tbl_BalanceHistory[[#This Row],[AgyCode]]&amp;": "&amp;Tbl_BalanceHistory[[#This Row],[Agency Name]]</f>
        <v>216: James Madison University</v>
      </c>
      <c r="K1566" s="1">
        <v>2015</v>
      </c>
      <c r="L1566" s="3">
        <v>108</v>
      </c>
      <c r="M1566" s="3" t="s">
        <v>408</v>
      </c>
      <c r="N1566" s="2" t="str">
        <f>Tbl_BalanceHistory[[#This Row],[ProgramCode]]&amp;": "&amp;Tbl_BalanceHistory[[#This Row],[Program Name]]</f>
        <v>108: Higher Education Student Financial Assistance</v>
      </c>
      <c r="O1566" s="3" t="s">
        <v>1730</v>
      </c>
      <c r="P1566" s="1" t="str">
        <f>IF(Tbl_BalanceHistory[[#This Row],[FundCode]]="0100","GF",IF(Tbl_BalanceHistory[[#This Row],[FundCode]]="01000","GF","Hi Ed / OCR"))</f>
        <v>GF</v>
      </c>
      <c r="Q1566" s="5">
        <v>8183583</v>
      </c>
      <c r="R1566" s="5">
        <v>8175179</v>
      </c>
      <c r="S1566" s="5">
        <v>8404</v>
      </c>
      <c r="T1566" s="5">
        <v>8404</v>
      </c>
      <c r="U1566" s="3" t="s">
        <v>1731</v>
      </c>
      <c r="V1566" s="5">
        <v>0</v>
      </c>
      <c r="W1566" s="5">
        <v>0</v>
      </c>
      <c r="X1566" s="5"/>
      <c r="Y1566" s="5"/>
      <c r="Z1566" s="5">
        <f>Tbl_BalanceHistory[[#This Row],[Discretionary Recommended - Pre 2022]]+Tbl_BalanceHistory[[#This Row],[Discretionary Balance Recommended: Policy]]+Tbl_BalanceHistory[[#This Row],[Discretionary Balance Recommended: Commitments]]</f>
        <v>0</v>
      </c>
      <c r="AA1566" s="5">
        <f>Tbl_BalanceHistory[[#This Row],[Discretionary Balance]]-Tbl_BalanceHistory[[#This Row],[Discretionary Reappropriation]]</f>
        <v>0</v>
      </c>
      <c r="AB1566" s="2"/>
      <c r="AC1566" s="2"/>
      <c r="AD1566" s="2"/>
      <c r="AE1566" s="2"/>
    </row>
    <row r="1567" spans="1:31" ht="45" x14ac:dyDescent="0.25">
      <c r="A1567" s="2" t="s">
        <v>10</v>
      </c>
      <c r="B1567" s="3">
        <v>7</v>
      </c>
      <c r="C1567" s="3">
        <v>216</v>
      </c>
      <c r="D1567" s="3" t="s">
        <v>430</v>
      </c>
      <c r="E1567" s="3" t="str">
        <f>_xlfn.XLOOKUP(Tbl_BalanceHistory[[#This Row],[RespAgy]],Tbl_Agencies[Agy Code],Tbl_Agencies[Agy Sort])</f>
        <v>092000</v>
      </c>
      <c r="F1567" s="2" t="str">
        <f>Tbl_BalanceHistory[[#This Row],[RespAgy]]&amp;": "&amp;Tbl_BalanceHistory[[#This Row],[RespAgency]]</f>
        <v>216: James Madison University</v>
      </c>
      <c r="G1567" s="3">
        <v>216</v>
      </c>
      <c r="H1567" s="3" t="s">
        <v>430</v>
      </c>
      <c r="I1567" s="3" t="str">
        <f>_xlfn.XLOOKUP(Tbl_BalanceHistory[[#This Row],[AgyCode]],Tbl_Agencies[Agy Code],Tbl_Agencies[Agy Sort])</f>
        <v>092000</v>
      </c>
      <c r="J1567" s="2" t="str">
        <f>Tbl_BalanceHistory[[#This Row],[AgyCode]]&amp;": "&amp;Tbl_BalanceHistory[[#This Row],[Agency Name]]</f>
        <v>216: James Madison University</v>
      </c>
      <c r="K1567" s="1">
        <v>2016</v>
      </c>
      <c r="L1567" s="3">
        <v>108</v>
      </c>
      <c r="M1567" s="3" t="s">
        <v>408</v>
      </c>
      <c r="N1567" s="2" t="str">
        <f>Tbl_BalanceHistory[[#This Row],[ProgramCode]]&amp;": "&amp;Tbl_BalanceHistory[[#This Row],[Program Name]]</f>
        <v>108: Higher Education Student Financial Assistance</v>
      </c>
      <c r="O1567" s="3" t="s">
        <v>1730</v>
      </c>
      <c r="P1567" s="1" t="str">
        <f>IF(Tbl_BalanceHistory[[#This Row],[FundCode]]="0100","GF",IF(Tbl_BalanceHistory[[#This Row],[FundCode]]="01000","GF","Hi Ed / OCR"))</f>
        <v>GF</v>
      </c>
      <c r="Q1567" s="5">
        <v>8407892</v>
      </c>
      <c r="R1567" s="5">
        <v>8402096</v>
      </c>
      <c r="S1567" s="5">
        <v>5796</v>
      </c>
      <c r="T1567" s="5">
        <v>5796</v>
      </c>
      <c r="U1567" s="3" t="s">
        <v>1731</v>
      </c>
      <c r="V1567" s="5">
        <v>0</v>
      </c>
      <c r="W1567" s="5">
        <v>0</v>
      </c>
      <c r="X1567" s="5"/>
      <c r="Y1567" s="5"/>
      <c r="Z1567" s="5">
        <f>Tbl_BalanceHistory[[#This Row],[Discretionary Recommended - Pre 2022]]+Tbl_BalanceHistory[[#This Row],[Discretionary Balance Recommended: Policy]]+Tbl_BalanceHistory[[#This Row],[Discretionary Balance Recommended: Commitments]]</f>
        <v>0</v>
      </c>
      <c r="AA1567" s="5">
        <f>Tbl_BalanceHistory[[#This Row],[Discretionary Balance]]-Tbl_BalanceHistory[[#This Row],[Discretionary Reappropriation]]</f>
        <v>0</v>
      </c>
      <c r="AB1567" s="2"/>
      <c r="AC1567" s="2"/>
      <c r="AD1567" s="2"/>
      <c r="AE1567" s="2"/>
    </row>
    <row r="1568" spans="1:31" ht="45" x14ac:dyDescent="0.25">
      <c r="A1568" s="2" t="s">
        <v>10</v>
      </c>
      <c r="B1568" s="3">
        <v>7</v>
      </c>
      <c r="C1568" s="3">
        <v>216</v>
      </c>
      <c r="D1568" s="3" t="s">
        <v>430</v>
      </c>
      <c r="E1568" s="3" t="str">
        <f>_xlfn.XLOOKUP(Tbl_BalanceHistory[[#This Row],[RespAgy]],Tbl_Agencies[Agy Code],Tbl_Agencies[Agy Sort])</f>
        <v>092000</v>
      </c>
      <c r="F1568" s="2" t="str">
        <f>Tbl_BalanceHistory[[#This Row],[RespAgy]]&amp;": "&amp;Tbl_BalanceHistory[[#This Row],[RespAgency]]</f>
        <v>216: James Madison University</v>
      </c>
      <c r="G1568" s="3">
        <v>216</v>
      </c>
      <c r="H1568" s="3" t="s">
        <v>430</v>
      </c>
      <c r="I1568" s="3" t="str">
        <f>_xlfn.XLOOKUP(Tbl_BalanceHistory[[#This Row],[AgyCode]],Tbl_Agencies[Agy Code],Tbl_Agencies[Agy Sort])</f>
        <v>092000</v>
      </c>
      <c r="J1568" s="2" t="str">
        <f>Tbl_BalanceHistory[[#This Row],[AgyCode]]&amp;": "&amp;Tbl_BalanceHistory[[#This Row],[Agency Name]]</f>
        <v>216: James Madison University</v>
      </c>
      <c r="K1568" s="1">
        <v>2017</v>
      </c>
      <c r="L1568" s="3">
        <v>108</v>
      </c>
      <c r="M1568" s="3" t="s">
        <v>408</v>
      </c>
      <c r="N1568" s="2" t="str">
        <f>Tbl_BalanceHistory[[#This Row],[ProgramCode]]&amp;": "&amp;Tbl_BalanceHistory[[#This Row],[Program Name]]</f>
        <v>108: Higher Education Student Financial Assistance</v>
      </c>
      <c r="O1568" s="3" t="s">
        <v>886</v>
      </c>
      <c r="P1568" s="1" t="str">
        <f>IF(Tbl_BalanceHistory[[#This Row],[FundCode]]="0100","GF",IF(Tbl_BalanceHistory[[#This Row],[FundCode]]="01000","GF","Hi Ed / OCR"))</f>
        <v>GF</v>
      </c>
      <c r="Q1568" s="5">
        <v>8969431</v>
      </c>
      <c r="R1568" s="5">
        <v>8940593.3699999992</v>
      </c>
      <c r="S1568" s="5">
        <v>28837</v>
      </c>
      <c r="T1568" s="5">
        <v>28837</v>
      </c>
      <c r="U1568" s="3" t="s">
        <v>1732</v>
      </c>
      <c r="V1568" s="5">
        <v>0</v>
      </c>
      <c r="W1568" s="5">
        <v>0</v>
      </c>
      <c r="X1568" s="5"/>
      <c r="Y1568" s="5"/>
      <c r="Z1568" s="5">
        <f>Tbl_BalanceHistory[[#This Row],[Discretionary Recommended - Pre 2022]]+Tbl_BalanceHistory[[#This Row],[Discretionary Balance Recommended: Policy]]+Tbl_BalanceHistory[[#This Row],[Discretionary Balance Recommended: Commitments]]</f>
        <v>0</v>
      </c>
      <c r="AA1568" s="5">
        <f>Tbl_BalanceHistory[[#This Row],[Discretionary Balance]]-Tbl_BalanceHistory[[#This Row],[Discretionary Reappropriation]]</f>
        <v>0</v>
      </c>
      <c r="AB1568" s="2"/>
      <c r="AC1568" s="2"/>
      <c r="AD1568" s="2"/>
      <c r="AE1568" s="2"/>
    </row>
    <row r="1569" spans="1:31" ht="45" x14ac:dyDescent="0.25">
      <c r="A1569" s="2" t="s">
        <v>10</v>
      </c>
      <c r="B1569" s="3">
        <v>7</v>
      </c>
      <c r="C1569" s="3">
        <v>216</v>
      </c>
      <c r="D1569" s="3" t="s">
        <v>430</v>
      </c>
      <c r="E1569" s="3" t="str">
        <f>_xlfn.XLOOKUP(Tbl_BalanceHistory[[#This Row],[RespAgy]],Tbl_Agencies[Agy Code],Tbl_Agencies[Agy Sort])</f>
        <v>092000</v>
      </c>
      <c r="F1569" s="2" t="str">
        <f>Tbl_BalanceHistory[[#This Row],[RespAgy]]&amp;": "&amp;Tbl_BalanceHistory[[#This Row],[RespAgency]]</f>
        <v>216: James Madison University</v>
      </c>
      <c r="G1569" s="3">
        <v>216</v>
      </c>
      <c r="H1569" s="3" t="s">
        <v>430</v>
      </c>
      <c r="I1569" s="3" t="str">
        <f>_xlfn.XLOOKUP(Tbl_BalanceHistory[[#This Row],[AgyCode]],Tbl_Agencies[Agy Code],Tbl_Agencies[Agy Sort])</f>
        <v>092000</v>
      </c>
      <c r="J1569" s="2" t="str">
        <f>Tbl_BalanceHistory[[#This Row],[AgyCode]]&amp;": "&amp;Tbl_BalanceHistory[[#This Row],[Agency Name]]</f>
        <v>216: James Madison University</v>
      </c>
      <c r="K1569" s="1">
        <v>2018</v>
      </c>
      <c r="L1569" s="3">
        <v>108</v>
      </c>
      <c r="M1569" s="3" t="s">
        <v>408</v>
      </c>
      <c r="N1569" s="2" t="str">
        <f>Tbl_BalanceHistory[[#This Row],[ProgramCode]]&amp;": "&amp;Tbl_BalanceHistory[[#This Row],[Program Name]]</f>
        <v>108: Higher Education Student Financial Assistance</v>
      </c>
      <c r="O1569" s="3" t="s">
        <v>886</v>
      </c>
      <c r="P1569" s="1" t="str">
        <f>IF(Tbl_BalanceHistory[[#This Row],[FundCode]]="0100","GF",IF(Tbl_BalanceHistory[[#This Row],[FundCode]]="01000","GF","Hi Ed / OCR"))</f>
        <v>GF</v>
      </c>
      <c r="Q1569" s="5">
        <v>9158032</v>
      </c>
      <c r="R1569" s="5">
        <v>9098770</v>
      </c>
      <c r="S1569" s="5">
        <v>59262</v>
      </c>
      <c r="T1569" s="5">
        <v>59262</v>
      </c>
      <c r="U1569" s="3" t="s">
        <v>1733</v>
      </c>
      <c r="V1569" s="5">
        <v>0</v>
      </c>
      <c r="W1569" s="5">
        <v>0</v>
      </c>
      <c r="X1569" s="5"/>
      <c r="Y1569" s="5"/>
      <c r="Z1569" s="5">
        <f>Tbl_BalanceHistory[[#This Row],[Discretionary Recommended - Pre 2022]]+Tbl_BalanceHistory[[#This Row],[Discretionary Balance Recommended: Policy]]+Tbl_BalanceHistory[[#This Row],[Discretionary Balance Recommended: Commitments]]</f>
        <v>0</v>
      </c>
      <c r="AA1569" s="5">
        <f>Tbl_BalanceHistory[[#This Row],[Discretionary Balance]]-Tbl_BalanceHistory[[#This Row],[Discretionary Reappropriation]]</f>
        <v>0</v>
      </c>
      <c r="AB1569" s="2"/>
      <c r="AC1569" s="2"/>
      <c r="AD1569" s="2"/>
      <c r="AE1569" s="2"/>
    </row>
    <row r="1570" spans="1:31" ht="45" x14ac:dyDescent="0.25">
      <c r="A1570" s="2" t="s">
        <v>10</v>
      </c>
      <c r="B1570" s="3">
        <v>7</v>
      </c>
      <c r="C1570" s="3">
        <v>216</v>
      </c>
      <c r="D1570" s="3" t="s">
        <v>430</v>
      </c>
      <c r="E1570" s="3" t="str">
        <f>_xlfn.XLOOKUP(Tbl_BalanceHistory[[#This Row],[RespAgy]],Tbl_Agencies[Agy Code],Tbl_Agencies[Agy Sort])</f>
        <v>092000</v>
      </c>
      <c r="F1570" s="2" t="str">
        <f>Tbl_BalanceHistory[[#This Row],[RespAgy]]&amp;": "&amp;Tbl_BalanceHistory[[#This Row],[RespAgency]]</f>
        <v>216: James Madison University</v>
      </c>
      <c r="G1570" s="3">
        <v>216</v>
      </c>
      <c r="H1570" s="3" t="s">
        <v>430</v>
      </c>
      <c r="I1570" s="3" t="str">
        <f>_xlfn.XLOOKUP(Tbl_BalanceHistory[[#This Row],[AgyCode]],Tbl_Agencies[Agy Code],Tbl_Agencies[Agy Sort])</f>
        <v>092000</v>
      </c>
      <c r="J1570" s="2" t="str">
        <f>Tbl_BalanceHistory[[#This Row],[AgyCode]]&amp;": "&amp;Tbl_BalanceHistory[[#This Row],[Agency Name]]</f>
        <v>216: James Madison University</v>
      </c>
      <c r="K1570" s="1">
        <v>2019</v>
      </c>
      <c r="L1570" s="3">
        <v>108</v>
      </c>
      <c r="M1570" s="3" t="s">
        <v>408</v>
      </c>
      <c r="N1570" s="2" t="str">
        <f>Tbl_BalanceHistory[[#This Row],[ProgramCode]]&amp;": "&amp;Tbl_BalanceHistory[[#This Row],[Program Name]]</f>
        <v>108: Higher Education Student Financial Assistance</v>
      </c>
      <c r="O1570" s="3" t="s">
        <v>886</v>
      </c>
      <c r="P1570" s="1" t="str">
        <f>IF(Tbl_BalanceHistory[[#This Row],[FundCode]]="0100","GF",IF(Tbl_BalanceHistory[[#This Row],[FundCode]]="01000","GF","Hi Ed / OCR"))</f>
        <v>GF</v>
      </c>
      <c r="Q1570" s="5">
        <v>10024291</v>
      </c>
      <c r="R1570" s="5">
        <v>10013403</v>
      </c>
      <c r="S1570" s="5">
        <v>10888</v>
      </c>
      <c r="T1570" s="5">
        <v>10888</v>
      </c>
      <c r="U1570" s="3" t="s">
        <v>1733</v>
      </c>
      <c r="V1570" s="5">
        <v>0</v>
      </c>
      <c r="W1570" s="5">
        <v>0</v>
      </c>
      <c r="X1570" s="5"/>
      <c r="Y1570" s="5"/>
      <c r="Z1570" s="5">
        <f>Tbl_BalanceHistory[[#This Row],[Discretionary Recommended - Pre 2022]]+Tbl_BalanceHistory[[#This Row],[Discretionary Balance Recommended: Policy]]+Tbl_BalanceHistory[[#This Row],[Discretionary Balance Recommended: Commitments]]</f>
        <v>0</v>
      </c>
      <c r="AA1570" s="5">
        <f>Tbl_BalanceHistory[[#This Row],[Discretionary Balance]]-Tbl_BalanceHistory[[#This Row],[Discretionary Reappropriation]]</f>
        <v>0</v>
      </c>
      <c r="AB1570" s="2"/>
      <c r="AC1570" s="2"/>
      <c r="AD1570" s="2"/>
      <c r="AE1570" s="2"/>
    </row>
    <row r="1571" spans="1:31" ht="45" x14ac:dyDescent="0.25">
      <c r="A1571" s="2" t="s">
        <v>10</v>
      </c>
      <c r="B1571" s="3">
        <v>7</v>
      </c>
      <c r="C1571" s="3">
        <v>216</v>
      </c>
      <c r="D1571" s="3" t="s">
        <v>430</v>
      </c>
      <c r="E1571" s="3" t="str">
        <f>_xlfn.XLOOKUP(Tbl_BalanceHistory[[#This Row],[RespAgy]],Tbl_Agencies[Agy Code],Tbl_Agencies[Agy Sort])</f>
        <v>092000</v>
      </c>
      <c r="F1571" s="2" t="str">
        <f>Tbl_BalanceHistory[[#This Row],[RespAgy]]&amp;": "&amp;Tbl_BalanceHistory[[#This Row],[RespAgency]]</f>
        <v>216: James Madison University</v>
      </c>
      <c r="G1571" s="3">
        <v>216</v>
      </c>
      <c r="H1571" s="3" t="s">
        <v>430</v>
      </c>
      <c r="I1571" s="3" t="str">
        <f>_xlfn.XLOOKUP(Tbl_BalanceHistory[[#This Row],[AgyCode]],Tbl_Agencies[Agy Code],Tbl_Agencies[Agy Sort])</f>
        <v>092000</v>
      </c>
      <c r="J1571" s="2" t="str">
        <f>Tbl_BalanceHistory[[#This Row],[AgyCode]]&amp;": "&amp;Tbl_BalanceHistory[[#This Row],[Agency Name]]</f>
        <v>216: James Madison University</v>
      </c>
      <c r="K1571" s="1">
        <v>2020</v>
      </c>
      <c r="L1571" s="3">
        <v>108</v>
      </c>
      <c r="M1571" s="3" t="s">
        <v>408</v>
      </c>
      <c r="N1571" s="2" t="str">
        <f>Tbl_BalanceHistory[[#This Row],[ProgramCode]]&amp;": "&amp;Tbl_BalanceHistory[[#This Row],[Program Name]]</f>
        <v>108: Higher Education Student Financial Assistance</v>
      </c>
      <c r="O1571" s="3" t="s">
        <v>886</v>
      </c>
      <c r="P1571" s="1" t="str">
        <f>IF(Tbl_BalanceHistory[[#This Row],[FundCode]]="0100","GF",IF(Tbl_BalanceHistory[[#This Row],[FundCode]]="01000","GF","Hi Ed / OCR"))</f>
        <v>GF</v>
      </c>
      <c r="Q1571" s="5">
        <v>11783677</v>
      </c>
      <c r="R1571" s="5">
        <v>11735529</v>
      </c>
      <c r="S1571" s="5">
        <v>48148</v>
      </c>
      <c r="T1571" s="5">
        <v>48148</v>
      </c>
      <c r="U1571" s="3" t="s">
        <v>1733</v>
      </c>
      <c r="V1571" s="5">
        <v>0</v>
      </c>
      <c r="W1571" s="5">
        <v>0</v>
      </c>
      <c r="X1571" s="5"/>
      <c r="Y1571" s="5"/>
      <c r="Z1571" s="5">
        <f>Tbl_BalanceHistory[[#This Row],[Discretionary Recommended - Pre 2022]]+Tbl_BalanceHistory[[#This Row],[Discretionary Balance Recommended: Policy]]+Tbl_BalanceHistory[[#This Row],[Discretionary Balance Recommended: Commitments]]</f>
        <v>0</v>
      </c>
      <c r="AA1571" s="5">
        <f>Tbl_BalanceHistory[[#This Row],[Discretionary Balance]]-Tbl_BalanceHistory[[#This Row],[Discretionary Reappropriation]]</f>
        <v>0</v>
      </c>
      <c r="AB1571" s="2"/>
      <c r="AC1571" s="2"/>
      <c r="AD1571" s="2"/>
      <c r="AE1571" s="2"/>
    </row>
    <row r="1572" spans="1:31" ht="45" x14ac:dyDescent="0.25">
      <c r="A1572" s="2" t="s">
        <v>10</v>
      </c>
      <c r="B1572" s="3">
        <v>7</v>
      </c>
      <c r="C1572" s="3">
        <v>216</v>
      </c>
      <c r="D1572" s="3" t="s">
        <v>430</v>
      </c>
      <c r="E1572" s="3" t="str">
        <f>_xlfn.XLOOKUP(Tbl_BalanceHistory[[#This Row],[RespAgy]],Tbl_Agencies[Agy Code],Tbl_Agencies[Agy Sort])</f>
        <v>092000</v>
      </c>
      <c r="F1572" s="2" t="str">
        <f>Tbl_BalanceHistory[[#This Row],[RespAgy]]&amp;": "&amp;Tbl_BalanceHistory[[#This Row],[RespAgency]]</f>
        <v>216: James Madison University</v>
      </c>
      <c r="G1572" s="3">
        <v>216</v>
      </c>
      <c r="H1572" s="3" t="s">
        <v>430</v>
      </c>
      <c r="I1572" s="3" t="str">
        <f>_xlfn.XLOOKUP(Tbl_BalanceHistory[[#This Row],[AgyCode]],Tbl_Agencies[Agy Code],Tbl_Agencies[Agy Sort])</f>
        <v>092000</v>
      </c>
      <c r="J1572" s="2" t="str">
        <f>Tbl_BalanceHistory[[#This Row],[AgyCode]]&amp;": "&amp;Tbl_BalanceHistory[[#This Row],[Agency Name]]</f>
        <v>216: James Madison University</v>
      </c>
      <c r="K1572" s="1">
        <v>2021</v>
      </c>
      <c r="L1572" s="3">
        <v>108</v>
      </c>
      <c r="M1572" s="3" t="s">
        <v>408</v>
      </c>
      <c r="N1572" s="2" t="str">
        <f>Tbl_BalanceHistory[[#This Row],[ProgramCode]]&amp;": "&amp;Tbl_BalanceHistory[[#This Row],[Program Name]]</f>
        <v>108: Higher Education Student Financial Assistance</v>
      </c>
      <c r="O1572" s="3" t="s">
        <v>886</v>
      </c>
      <c r="P1572" s="1" t="str">
        <f>IF(Tbl_BalanceHistory[[#This Row],[FundCode]]="0100","GF",IF(Tbl_BalanceHistory[[#This Row],[FundCode]]="01000","GF","Hi Ed / OCR"))</f>
        <v>GF</v>
      </c>
      <c r="Q1572" s="5">
        <v>11860508</v>
      </c>
      <c r="R1572" s="5">
        <v>11798840.5</v>
      </c>
      <c r="S1572" s="5">
        <v>61667.5</v>
      </c>
      <c r="T1572" s="5">
        <v>61667.5</v>
      </c>
      <c r="U1572" s="3" t="s">
        <v>1733</v>
      </c>
      <c r="V1572" s="5">
        <v>0</v>
      </c>
      <c r="W1572" s="5">
        <v>0</v>
      </c>
      <c r="X1572" s="5"/>
      <c r="Y1572" s="5"/>
      <c r="Z1572" s="5">
        <f>Tbl_BalanceHistory[[#This Row],[Discretionary Recommended - Pre 2022]]+Tbl_BalanceHistory[[#This Row],[Discretionary Balance Recommended: Policy]]+Tbl_BalanceHistory[[#This Row],[Discretionary Balance Recommended: Commitments]]</f>
        <v>0</v>
      </c>
      <c r="AA1572" s="5">
        <f>Tbl_BalanceHistory[[#This Row],[Discretionary Balance]]-Tbl_BalanceHistory[[#This Row],[Discretionary Reappropriation]]</f>
        <v>0</v>
      </c>
      <c r="AB1572" s="2"/>
      <c r="AC1572" s="2"/>
      <c r="AD1572" s="2"/>
      <c r="AE1572" s="2"/>
    </row>
    <row r="1573" spans="1:31" ht="45" x14ac:dyDescent="0.25">
      <c r="A1573" s="2" t="s">
        <v>10</v>
      </c>
      <c r="B1573" s="3">
        <v>7</v>
      </c>
      <c r="C1573" s="3">
        <v>216</v>
      </c>
      <c r="D1573" s="3" t="s">
        <v>430</v>
      </c>
      <c r="E1573" s="3" t="str">
        <f>_xlfn.XLOOKUP(Tbl_BalanceHistory[[#This Row],[RespAgy]],Tbl_Agencies[Agy Code],Tbl_Agencies[Agy Sort])</f>
        <v>092000</v>
      </c>
      <c r="F1573" s="2" t="str">
        <f>Tbl_BalanceHistory[[#This Row],[RespAgy]]&amp;": "&amp;Tbl_BalanceHistory[[#This Row],[RespAgency]]</f>
        <v>216: James Madison University</v>
      </c>
      <c r="G1573" s="3">
        <v>216</v>
      </c>
      <c r="H1573" s="3" t="s">
        <v>430</v>
      </c>
      <c r="I1573" s="3" t="str">
        <f>_xlfn.XLOOKUP(Tbl_BalanceHistory[[#This Row],[AgyCode]],Tbl_Agencies[Agy Code],Tbl_Agencies[Agy Sort])</f>
        <v>092000</v>
      </c>
      <c r="J1573" s="2" t="str">
        <f>Tbl_BalanceHistory[[#This Row],[AgyCode]]&amp;": "&amp;Tbl_BalanceHistory[[#This Row],[Agency Name]]</f>
        <v>216: James Madison University</v>
      </c>
      <c r="K1573" s="1">
        <v>2022</v>
      </c>
      <c r="L1573" s="3">
        <v>108</v>
      </c>
      <c r="M1573" s="3" t="s">
        <v>408</v>
      </c>
      <c r="N1573" s="2" t="str">
        <f>Tbl_BalanceHistory[[#This Row],[ProgramCode]]&amp;": "&amp;Tbl_BalanceHistory[[#This Row],[Program Name]]</f>
        <v>108: Higher Education Student Financial Assistance</v>
      </c>
      <c r="O1573" s="3" t="s">
        <v>886</v>
      </c>
      <c r="P1573" s="1" t="str">
        <f>IF(Tbl_BalanceHistory[[#This Row],[FundCode]]="0100","GF",IF(Tbl_BalanceHistory[[#This Row],[FundCode]]="01000","GF","Hi Ed / OCR"))</f>
        <v>GF</v>
      </c>
      <c r="Q1573" s="5">
        <v>13214430.5</v>
      </c>
      <c r="R1573" s="5">
        <v>13091448.75</v>
      </c>
      <c r="S1573" s="5">
        <v>122981.75</v>
      </c>
      <c r="T1573" s="5">
        <v>122981.75</v>
      </c>
      <c r="U1573" s="3" t="s">
        <v>1733</v>
      </c>
      <c r="V1573" s="5">
        <v>0</v>
      </c>
      <c r="W1573" s="5"/>
      <c r="X1573" s="5">
        <v>0</v>
      </c>
      <c r="Y1573" s="5">
        <v>0</v>
      </c>
      <c r="Z1573" s="5">
        <f>Tbl_BalanceHistory[[#This Row],[Discretionary Recommended - Pre 2022]]+Tbl_BalanceHistory[[#This Row],[Discretionary Balance Recommended: Policy]]+Tbl_BalanceHistory[[#This Row],[Discretionary Balance Recommended: Commitments]]</f>
        <v>0</v>
      </c>
      <c r="AA1573" s="5">
        <f>Tbl_BalanceHistory[[#This Row],[Discretionary Balance]]-Tbl_BalanceHistory[[#This Row],[Discretionary Reappropriation]]</f>
        <v>0</v>
      </c>
      <c r="AB1573" s="2"/>
      <c r="AC1573" s="2"/>
      <c r="AD1573" s="2"/>
      <c r="AE1573" s="2"/>
    </row>
    <row r="1574" spans="1:31" ht="45" x14ac:dyDescent="0.25">
      <c r="A1574" s="2" t="s">
        <v>10</v>
      </c>
      <c r="B1574" s="3">
        <v>7</v>
      </c>
      <c r="C1574" s="3">
        <v>216</v>
      </c>
      <c r="D1574" s="3" t="s">
        <v>430</v>
      </c>
      <c r="E1574" s="3" t="str">
        <f>_xlfn.XLOOKUP(Tbl_BalanceHistory[[#This Row],[RespAgy]],Tbl_Agencies[Agy Code],Tbl_Agencies[Agy Sort])</f>
        <v>092000</v>
      </c>
      <c r="F1574" s="2" t="str">
        <f>Tbl_BalanceHistory[[#This Row],[RespAgy]]&amp;": "&amp;Tbl_BalanceHistory[[#This Row],[RespAgency]]</f>
        <v>216: James Madison University</v>
      </c>
      <c r="G1574" s="3">
        <v>216</v>
      </c>
      <c r="H1574" s="3" t="s">
        <v>430</v>
      </c>
      <c r="I1574" s="3" t="str">
        <f>_xlfn.XLOOKUP(Tbl_BalanceHistory[[#This Row],[AgyCode]],Tbl_Agencies[Agy Code],Tbl_Agencies[Agy Sort])</f>
        <v>092000</v>
      </c>
      <c r="J1574" s="2" t="str">
        <f>Tbl_BalanceHistory[[#This Row],[AgyCode]]&amp;": "&amp;Tbl_BalanceHistory[[#This Row],[Agency Name]]</f>
        <v>216: James Madison University</v>
      </c>
      <c r="K1574" s="1">
        <v>2023</v>
      </c>
      <c r="L1574" s="3">
        <v>108</v>
      </c>
      <c r="M1574" s="3" t="s">
        <v>408</v>
      </c>
      <c r="N1574" s="2" t="str">
        <f>Tbl_BalanceHistory[[#This Row],[ProgramCode]]&amp;": "&amp;Tbl_BalanceHistory[[#This Row],[Program Name]]</f>
        <v>108: Higher Education Student Financial Assistance</v>
      </c>
      <c r="O1574" s="3" t="s">
        <v>886</v>
      </c>
      <c r="P1574" s="1" t="str">
        <f>IF(Tbl_BalanceHistory[[#This Row],[FundCode]]="0100","GF",IF(Tbl_BalanceHistory[[#This Row],[FundCode]]="01000","GF","Hi Ed / OCR"))</f>
        <v>GF</v>
      </c>
      <c r="Q1574" s="5">
        <v>14541127.75</v>
      </c>
      <c r="R1574" s="5">
        <v>14521422.5</v>
      </c>
      <c r="S1574" s="5">
        <v>19705.25</v>
      </c>
      <c r="T1574" s="5">
        <v>19705.25</v>
      </c>
      <c r="U1574" s="3" t="s">
        <v>1733</v>
      </c>
      <c r="V1574" s="5">
        <v>0</v>
      </c>
      <c r="W1574" s="5">
        <v>0</v>
      </c>
      <c r="X1574" s="5">
        <v>0</v>
      </c>
      <c r="Y1574" s="5">
        <v>0</v>
      </c>
      <c r="Z1574" s="5">
        <v>0</v>
      </c>
      <c r="AA1574" s="5">
        <v>0</v>
      </c>
      <c r="AB1574" s="2"/>
      <c r="AC1574" s="2"/>
      <c r="AD1574" s="2"/>
      <c r="AE1574" s="2"/>
    </row>
    <row r="1575" spans="1:31" ht="45" x14ac:dyDescent="0.25">
      <c r="A1575" s="2" t="s">
        <v>10</v>
      </c>
      <c r="B1575" s="3">
        <v>7</v>
      </c>
      <c r="C1575" s="3">
        <v>216</v>
      </c>
      <c r="D1575" s="3" t="s">
        <v>430</v>
      </c>
      <c r="E1575" s="3" t="str">
        <f>_xlfn.XLOOKUP(Tbl_BalanceHistory[[#This Row],[RespAgy]],Tbl_Agencies[Agy Code],Tbl_Agencies[Agy Sort])</f>
        <v>092000</v>
      </c>
      <c r="F1575" s="2" t="str">
        <f>Tbl_BalanceHistory[[#This Row],[RespAgy]]&amp;": "&amp;Tbl_BalanceHistory[[#This Row],[RespAgency]]</f>
        <v>216: James Madison University</v>
      </c>
      <c r="G1575" s="3">
        <v>216</v>
      </c>
      <c r="H1575" s="3" t="s">
        <v>430</v>
      </c>
      <c r="I1575" s="3" t="str">
        <f>_xlfn.XLOOKUP(Tbl_BalanceHistory[[#This Row],[AgyCode]],Tbl_Agencies[Agy Code],Tbl_Agencies[Agy Sort])</f>
        <v>092000</v>
      </c>
      <c r="J1575" s="2" t="str">
        <f>Tbl_BalanceHistory[[#This Row],[AgyCode]]&amp;": "&amp;Tbl_BalanceHistory[[#This Row],[Agency Name]]</f>
        <v>216: James Madison University</v>
      </c>
      <c r="K1575" s="1">
        <v>2024</v>
      </c>
      <c r="L1575" s="3">
        <v>108</v>
      </c>
      <c r="M1575" s="3" t="s">
        <v>408</v>
      </c>
      <c r="N1575" s="2" t="str">
        <f>Tbl_BalanceHistory[[#This Row],[ProgramCode]]&amp;": "&amp;Tbl_BalanceHistory[[#This Row],[Program Name]]</f>
        <v>108: Higher Education Student Financial Assistance</v>
      </c>
      <c r="O1575" s="3" t="s">
        <v>886</v>
      </c>
      <c r="P1575" s="1" t="str">
        <f>IF(Tbl_BalanceHistory[[#This Row],[FundCode]]="0100","GF",IF(Tbl_BalanceHistory[[#This Row],[FundCode]]="01000","GF","Hi Ed / OCR"))</f>
        <v>GF</v>
      </c>
      <c r="Q1575" s="5">
        <v>22827805.25</v>
      </c>
      <c r="R1575" s="5">
        <v>22819798</v>
      </c>
      <c r="S1575" s="5">
        <v>8007.25</v>
      </c>
      <c r="T1575" s="5">
        <v>8007.25</v>
      </c>
      <c r="U1575" s="3" t="s">
        <v>1733</v>
      </c>
      <c r="V1575" s="5">
        <v>0</v>
      </c>
      <c r="W1575" s="5">
        <v>0</v>
      </c>
      <c r="X1575" s="5">
        <v>0</v>
      </c>
      <c r="Y1575" s="5">
        <v>0</v>
      </c>
      <c r="Z1575" s="5">
        <v>0</v>
      </c>
      <c r="AA1575" s="5">
        <v>0</v>
      </c>
      <c r="AB1575" s="2"/>
      <c r="AC1575" s="2"/>
      <c r="AD1575" s="2"/>
      <c r="AE1575" s="2"/>
    </row>
    <row r="1576" spans="1:31" ht="60" x14ac:dyDescent="0.25">
      <c r="A1576" s="2" t="s">
        <v>10</v>
      </c>
      <c r="B1576" s="3">
        <v>7</v>
      </c>
      <c r="C1576" s="3">
        <v>216</v>
      </c>
      <c r="D1576" s="3" t="s">
        <v>430</v>
      </c>
      <c r="E1576" s="3" t="str">
        <f>_xlfn.XLOOKUP(Tbl_BalanceHistory[[#This Row],[RespAgy]],Tbl_Agencies[Agy Code],Tbl_Agencies[Agy Sort])</f>
        <v>092000</v>
      </c>
      <c r="F1576" s="2" t="str">
        <f>Tbl_BalanceHistory[[#This Row],[RespAgy]]&amp;": "&amp;Tbl_BalanceHistory[[#This Row],[RespAgency]]</f>
        <v>216: James Madison University</v>
      </c>
      <c r="G1576" s="3">
        <v>216</v>
      </c>
      <c r="H1576" s="3" t="s">
        <v>430</v>
      </c>
      <c r="I1576" s="3" t="str">
        <f>_xlfn.XLOOKUP(Tbl_BalanceHistory[[#This Row],[AgyCode]],Tbl_Agencies[Agy Code],Tbl_Agencies[Agy Sort])</f>
        <v>092000</v>
      </c>
      <c r="J1576" s="2" t="str">
        <f>Tbl_BalanceHistory[[#This Row],[AgyCode]]&amp;": "&amp;Tbl_BalanceHistory[[#This Row],[Agency Name]]</f>
        <v>216: James Madison University</v>
      </c>
      <c r="K1576" s="1">
        <v>2014</v>
      </c>
      <c r="L1576" s="3">
        <v>110</v>
      </c>
      <c r="M1576" s="3" t="s">
        <v>409</v>
      </c>
      <c r="N1576" s="2" t="str">
        <f>Tbl_BalanceHistory[[#This Row],[ProgramCode]]&amp;": "&amp;Tbl_BalanceHistory[[#This Row],[Program Name]]</f>
        <v>110: Financial Assistance For Educational and General Services</v>
      </c>
      <c r="O1576" s="3" t="s">
        <v>1730</v>
      </c>
      <c r="P1576" s="1" t="str">
        <f>IF(Tbl_BalanceHistory[[#This Row],[FundCode]]="0100","GF",IF(Tbl_BalanceHistory[[#This Row],[FundCode]]="01000","GF","Hi Ed / OCR"))</f>
        <v>GF</v>
      </c>
      <c r="Q1576" s="5">
        <v>131337</v>
      </c>
      <c r="R1576" s="5">
        <v>131337</v>
      </c>
      <c r="S1576" s="5">
        <v>0</v>
      </c>
      <c r="T1576" s="5">
        <v>0</v>
      </c>
      <c r="U1576" s="3"/>
      <c r="V1576" s="5">
        <v>0</v>
      </c>
      <c r="W1576" s="5">
        <v>0</v>
      </c>
      <c r="X1576" s="5"/>
      <c r="Y1576" s="5"/>
      <c r="Z1576" s="5">
        <f>Tbl_BalanceHistory[[#This Row],[Discretionary Recommended - Pre 2022]]+Tbl_BalanceHistory[[#This Row],[Discretionary Balance Recommended: Policy]]+Tbl_BalanceHistory[[#This Row],[Discretionary Balance Recommended: Commitments]]</f>
        <v>0</v>
      </c>
      <c r="AA1576" s="5">
        <f>Tbl_BalanceHistory[[#This Row],[Discretionary Balance]]-Tbl_BalanceHistory[[#This Row],[Discretionary Reappropriation]]</f>
        <v>0</v>
      </c>
      <c r="AB1576" s="2"/>
      <c r="AC1576" s="2"/>
      <c r="AD1576" s="2"/>
      <c r="AE1576" s="2"/>
    </row>
    <row r="1577" spans="1:31" ht="60" x14ac:dyDescent="0.25">
      <c r="A1577" s="2" t="s">
        <v>10</v>
      </c>
      <c r="B1577" s="3">
        <v>7</v>
      </c>
      <c r="C1577" s="3">
        <v>216</v>
      </c>
      <c r="D1577" s="3" t="s">
        <v>430</v>
      </c>
      <c r="E1577" s="3" t="str">
        <f>_xlfn.XLOOKUP(Tbl_BalanceHistory[[#This Row],[RespAgy]],Tbl_Agencies[Agy Code],Tbl_Agencies[Agy Sort])</f>
        <v>092000</v>
      </c>
      <c r="F1577" s="2" t="str">
        <f>Tbl_BalanceHistory[[#This Row],[RespAgy]]&amp;": "&amp;Tbl_BalanceHistory[[#This Row],[RespAgency]]</f>
        <v>216: James Madison University</v>
      </c>
      <c r="G1577" s="3">
        <v>216</v>
      </c>
      <c r="H1577" s="3" t="s">
        <v>430</v>
      </c>
      <c r="I1577" s="3" t="str">
        <f>_xlfn.XLOOKUP(Tbl_BalanceHistory[[#This Row],[AgyCode]],Tbl_Agencies[Agy Code],Tbl_Agencies[Agy Sort])</f>
        <v>092000</v>
      </c>
      <c r="J1577" s="2" t="str">
        <f>Tbl_BalanceHistory[[#This Row],[AgyCode]]&amp;": "&amp;Tbl_BalanceHistory[[#This Row],[Agency Name]]</f>
        <v>216: James Madison University</v>
      </c>
      <c r="K1577" s="1">
        <v>2015</v>
      </c>
      <c r="L1577" s="3">
        <v>110</v>
      </c>
      <c r="M1577" s="3" t="s">
        <v>409</v>
      </c>
      <c r="N1577" s="2" t="str">
        <f>Tbl_BalanceHistory[[#This Row],[ProgramCode]]&amp;": "&amp;Tbl_BalanceHistory[[#This Row],[Program Name]]</f>
        <v>110: Financial Assistance For Educational and General Services</v>
      </c>
      <c r="O1577" s="3" t="s">
        <v>1730</v>
      </c>
      <c r="P1577" s="1" t="str">
        <f>IF(Tbl_BalanceHistory[[#This Row],[FundCode]]="0100","GF",IF(Tbl_BalanceHistory[[#This Row],[FundCode]]="01000","GF","Hi Ed / OCR"))</f>
        <v>GF</v>
      </c>
      <c r="Q1577" s="5">
        <v>187322</v>
      </c>
      <c r="R1577" s="5">
        <v>187322</v>
      </c>
      <c r="S1577" s="5">
        <v>0</v>
      </c>
      <c r="T1577" s="5">
        <v>0</v>
      </c>
      <c r="U1577" s="3"/>
      <c r="V1577" s="5">
        <v>0</v>
      </c>
      <c r="W1577" s="5">
        <v>0</v>
      </c>
      <c r="X1577" s="5"/>
      <c r="Y1577" s="5"/>
      <c r="Z1577" s="5">
        <f>Tbl_BalanceHistory[[#This Row],[Discretionary Recommended - Pre 2022]]+Tbl_BalanceHistory[[#This Row],[Discretionary Balance Recommended: Policy]]+Tbl_BalanceHistory[[#This Row],[Discretionary Balance Recommended: Commitments]]</f>
        <v>0</v>
      </c>
      <c r="AA1577" s="5">
        <f>Tbl_BalanceHistory[[#This Row],[Discretionary Balance]]-Tbl_BalanceHistory[[#This Row],[Discretionary Reappropriation]]</f>
        <v>0</v>
      </c>
      <c r="AB1577" s="2"/>
      <c r="AC1577" s="2"/>
      <c r="AD1577" s="2"/>
      <c r="AE1577" s="2"/>
    </row>
    <row r="1578" spans="1:31" ht="60" x14ac:dyDescent="0.25">
      <c r="A1578" s="2" t="s">
        <v>10</v>
      </c>
      <c r="B1578" s="3">
        <v>7</v>
      </c>
      <c r="C1578" s="3">
        <v>216</v>
      </c>
      <c r="D1578" s="3" t="s">
        <v>430</v>
      </c>
      <c r="E1578" s="3" t="str">
        <f>_xlfn.XLOOKUP(Tbl_BalanceHistory[[#This Row],[RespAgy]],Tbl_Agencies[Agy Code],Tbl_Agencies[Agy Sort])</f>
        <v>092000</v>
      </c>
      <c r="F1578" s="2" t="str">
        <f>Tbl_BalanceHistory[[#This Row],[RespAgy]]&amp;": "&amp;Tbl_BalanceHistory[[#This Row],[RespAgency]]</f>
        <v>216: James Madison University</v>
      </c>
      <c r="G1578" s="3">
        <v>216</v>
      </c>
      <c r="H1578" s="3" t="s">
        <v>430</v>
      </c>
      <c r="I1578" s="3" t="str">
        <f>_xlfn.XLOOKUP(Tbl_BalanceHistory[[#This Row],[AgyCode]],Tbl_Agencies[Agy Code],Tbl_Agencies[Agy Sort])</f>
        <v>092000</v>
      </c>
      <c r="J1578" s="2" t="str">
        <f>Tbl_BalanceHistory[[#This Row],[AgyCode]]&amp;": "&amp;Tbl_BalanceHistory[[#This Row],[Agency Name]]</f>
        <v>216: James Madison University</v>
      </c>
      <c r="K1578" s="1">
        <v>2016</v>
      </c>
      <c r="L1578" s="3">
        <v>110</v>
      </c>
      <c r="M1578" s="3" t="s">
        <v>409</v>
      </c>
      <c r="N1578" s="2" t="str">
        <f>Tbl_BalanceHistory[[#This Row],[ProgramCode]]&amp;": "&amp;Tbl_BalanceHistory[[#This Row],[Program Name]]</f>
        <v>110: Financial Assistance For Educational and General Services</v>
      </c>
      <c r="O1578" s="3" t="s">
        <v>1730</v>
      </c>
      <c r="P1578" s="1" t="str">
        <f>IF(Tbl_BalanceHistory[[#This Row],[FundCode]]="0100","GF",IF(Tbl_BalanceHistory[[#This Row],[FundCode]]="01000","GF","Hi Ed / OCR"))</f>
        <v>GF</v>
      </c>
      <c r="Q1578" s="5">
        <v>210438</v>
      </c>
      <c r="R1578" s="5">
        <v>210438</v>
      </c>
      <c r="S1578" s="5">
        <v>0</v>
      </c>
      <c r="T1578" s="5">
        <v>0</v>
      </c>
      <c r="U1578" s="3"/>
      <c r="V1578" s="5">
        <v>0</v>
      </c>
      <c r="W1578" s="5">
        <v>0</v>
      </c>
      <c r="X1578" s="5"/>
      <c r="Y1578" s="5"/>
      <c r="Z1578" s="5">
        <f>Tbl_BalanceHistory[[#This Row],[Discretionary Recommended - Pre 2022]]+Tbl_BalanceHistory[[#This Row],[Discretionary Balance Recommended: Policy]]+Tbl_BalanceHistory[[#This Row],[Discretionary Balance Recommended: Commitments]]</f>
        <v>0</v>
      </c>
      <c r="AA1578" s="5">
        <f>Tbl_BalanceHistory[[#This Row],[Discretionary Balance]]-Tbl_BalanceHistory[[#This Row],[Discretionary Reappropriation]]</f>
        <v>0</v>
      </c>
      <c r="AB1578" s="2"/>
      <c r="AC1578" s="2"/>
      <c r="AD1578" s="2"/>
      <c r="AE1578" s="2"/>
    </row>
    <row r="1579" spans="1:31" ht="60" x14ac:dyDescent="0.25">
      <c r="A1579" s="2" t="s">
        <v>10</v>
      </c>
      <c r="B1579" s="3">
        <v>7</v>
      </c>
      <c r="C1579" s="3">
        <v>216</v>
      </c>
      <c r="D1579" s="3" t="s">
        <v>430</v>
      </c>
      <c r="E1579" s="3" t="str">
        <f>_xlfn.XLOOKUP(Tbl_BalanceHistory[[#This Row],[RespAgy]],Tbl_Agencies[Agy Code],Tbl_Agencies[Agy Sort])</f>
        <v>092000</v>
      </c>
      <c r="F1579" s="2" t="str">
        <f>Tbl_BalanceHistory[[#This Row],[RespAgy]]&amp;": "&amp;Tbl_BalanceHistory[[#This Row],[RespAgency]]</f>
        <v>216: James Madison University</v>
      </c>
      <c r="G1579" s="3">
        <v>216</v>
      </c>
      <c r="H1579" s="3" t="s">
        <v>430</v>
      </c>
      <c r="I1579" s="3" t="str">
        <f>_xlfn.XLOOKUP(Tbl_BalanceHistory[[#This Row],[AgyCode]],Tbl_Agencies[Agy Code],Tbl_Agencies[Agy Sort])</f>
        <v>092000</v>
      </c>
      <c r="J1579" s="2" t="str">
        <f>Tbl_BalanceHistory[[#This Row],[AgyCode]]&amp;": "&amp;Tbl_BalanceHistory[[#This Row],[Agency Name]]</f>
        <v>216: James Madison University</v>
      </c>
      <c r="K1579" s="1">
        <v>2017</v>
      </c>
      <c r="L1579" s="3">
        <v>110</v>
      </c>
      <c r="M1579" s="3" t="s">
        <v>409</v>
      </c>
      <c r="N1579" s="2" t="str">
        <f>Tbl_BalanceHistory[[#This Row],[ProgramCode]]&amp;": "&amp;Tbl_BalanceHistory[[#This Row],[Program Name]]</f>
        <v>110: Financial Assistance For Educational and General Services</v>
      </c>
      <c r="O1579" s="3" t="s">
        <v>886</v>
      </c>
      <c r="P1579" s="1" t="str">
        <f>IF(Tbl_BalanceHistory[[#This Row],[FundCode]]="0100","GF",IF(Tbl_BalanceHistory[[#This Row],[FundCode]]="01000","GF","Hi Ed / OCR"))</f>
        <v>GF</v>
      </c>
      <c r="Q1579" s="5">
        <v>192789</v>
      </c>
      <c r="R1579" s="5">
        <v>192789</v>
      </c>
      <c r="S1579" s="5">
        <v>0</v>
      </c>
      <c r="T1579" s="5">
        <v>0</v>
      </c>
      <c r="U1579" s="3" t="s">
        <v>1732</v>
      </c>
      <c r="V1579" s="5">
        <v>0</v>
      </c>
      <c r="W1579" s="5">
        <v>0</v>
      </c>
      <c r="X1579" s="5"/>
      <c r="Y1579" s="5"/>
      <c r="Z1579" s="5">
        <f>Tbl_BalanceHistory[[#This Row],[Discretionary Recommended - Pre 2022]]+Tbl_BalanceHistory[[#This Row],[Discretionary Balance Recommended: Policy]]+Tbl_BalanceHistory[[#This Row],[Discretionary Balance Recommended: Commitments]]</f>
        <v>0</v>
      </c>
      <c r="AA1579" s="5">
        <f>Tbl_BalanceHistory[[#This Row],[Discretionary Balance]]-Tbl_BalanceHistory[[#This Row],[Discretionary Reappropriation]]</f>
        <v>0</v>
      </c>
      <c r="AB1579" s="2"/>
      <c r="AC1579" s="2"/>
      <c r="AD1579" s="2"/>
      <c r="AE1579" s="2"/>
    </row>
    <row r="1580" spans="1:31" ht="60" x14ac:dyDescent="0.25">
      <c r="A1580" s="2" t="s">
        <v>10</v>
      </c>
      <c r="B1580" s="3">
        <v>7</v>
      </c>
      <c r="C1580" s="3">
        <v>216</v>
      </c>
      <c r="D1580" s="3" t="s">
        <v>430</v>
      </c>
      <c r="E1580" s="3" t="str">
        <f>_xlfn.XLOOKUP(Tbl_BalanceHistory[[#This Row],[RespAgy]],Tbl_Agencies[Agy Code],Tbl_Agencies[Agy Sort])</f>
        <v>092000</v>
      </c>
      <c r="F1580" s="2" t="str">
        <f>Tbl_BalanceHistory[[#This Row],[RespAgy]]&amp;": "&amp;Tbl_BalanceHistory[[#This Row],[RespAgency]]</f>
        <v>216: James Madison University</v>
      </c>
      <c r="G1580" s="3">
        <v>216</v>
      </c>
      <c r="H1580" s="3" t="s">
        <v>430</v>
      </c>
      <c r="I1580" s="3" t="str">
        <f>_xlfn.XLOOKUP(Tbl_BalanceHistory[[#This Row],[AgyCode]],Tbl_Agencies[Agy Code],Tbl_Agencies[Agy Sort])</f>
        <v>092000</v>
      </c>
      <c r="J1580" s="2" t="str">
        <f>Tbl_BalanceHistory[[#This Row],[AgyCode]]&amp;": "&amp;Tbl_BalanceHistory[[#This Row],[Agency Name]]</f>
        <v>216: James Madison University</v>
      </c>
      <c r="K1580" s="1">
        <v>2018</v>
      </c>
      <c r="L1580" s="3">
        <v>110</v>
      </c>
      <c r="M1580" s="3" t="s">
        <v>409</v>
      </c>
      <c r="N1580" s="2" t="str">
        <f>Tbl_BalanceHistory[[#This Row],[ProgramCode]]&amp;": "&amp;Tbl_BalanceHistory[[#This Row],[Program Name]]</f>
        <v>110: Financial Assistance For Educational and General Services</v>
      </c>
      <c r="O1580" s="3" t="s">
        <v>886</v>
      </c>
      <c r="P1580" s="1" t="str">
        <f>IF(Tbl_BalanceHistory[[#This Row],[FundCode]]="0100","GF",IF(Tbl_BalanceHistory[[#This Row],[FundCode]]="01000","GF","Hi Ed / OCR"))</f>
        <v>GF</v>
      </c>
      <c r="Q1580" s="5">
        <v>197061</v>
      </c>
      <c r="R1580" s="5">
        <v>197061</v>
      </c>
      <c r="S1580" s="5">
        <v>0</v>
      </c>
      <c r="T1580" s="5">
        <v>0</v>
      </c>
      <c r="U1580" s="3" t="s">
        <v>1733</v>
      </c>
      <c r="V1580" s="5">
        <v>0</v>
      </c>
      <c r="W1580" s="5">
        <v>0</v>
      </c>
      <c r="X1580" s="5"/>
      <c r="Y1580" s="5"/>
      <c r="Z1580" s="5">
        <f>Tbl_BalanceHistory[[#This Row],[Discretionary Recommended - Pre 2022]]+Tbl_BalanceHistory[[#This Row],[Discretionary Balance Recommended: Policy]]+Tbl_BalanceHistory[[#This Row],[Discretionary Balance Recommended: Commitments]]</f>
        <v>0</v>
      </c>
      <c r="AA1580" s="5">
        <f>Tbl_BalanceHistory[[#This Row],[Discretionary Balance]]-Tbl_BalanceHistory[[#This Row],[Discretionary Reappropriation]]</f>
        <v>0</v>
      </c>
      <c r="AB1580" s="2"/>
      <c r="AC1580" s="2"/>
      <c r="AD1580" s="2"/>
      <c r="AE1580" s="2"/>
    </row>
    <row r="1581" spans="1:31" ht="60" x14ac:dyDescent="0.25">
      <c r="A1581" s="2" t="s">
        <v>10</v>
      </c>
      <c r="B1581" s="3">
        <v>7</v>
      </c>
      <c r="C1581" s="3">
        <v>216</v>
      </c>
      <c r="D1581" s="3" t="s">
        <v>430</v>
      </c>
      <c r="E1581" s="3" t="str">
        <f>_xlfn.XLOOKUP(Tbl_BalanceHistory[[#This Row],[RespAgy]],Tbl_Agencies[Agy Code],Tbl_Agencies[Agy Sort])</f>
        <v>092000</v>
      </c>
      <c r="F1581" s="2" t="str">
        <f>Tbl_BalanceHistory[[#This Row],[RespAgy]]&amp;": "&amp;Tbl_BalanceHistory[[#This Row],[RespAgency]]</f>
        <v>216: James Madison University</v>
      </c>
      <c r="G1581" s="3">
        <v>216</v>
      </c>
      <c r="H1581" s="3" t="s">
        <v>430</v>
      </c>
      <c r="I1581" s="3" t="str">
        <f>_xlfn.XLOOKUP(Tbl_BalanceHistory[[#This Row],[AgyCode]],Tbl_Agencies[Agy Code],Tbl_Agencies[Agy Sort])</f>
        <v>092000</v>
      </c>
      <c r="J1581" s="2" t="str">
        <f>Tbl_BalanceHistory[[#This Row],[AgyCode]]&amp;": "&amp;Tbl_BalanceHistory[[#This Row],[Agency Name]]</f>
        <v>216: James Madison University</v>
      </c>
      <c r="K1581" s="1">
        <v>2019</v>
      </c>
      <c r="L1581" s="3">
        <v>110</v>
      </c>
      <c r="M1581" s="3" t="s">
        <v>409</v>
      </c>
      <c r="N1581" s="2" t="str">
        <f>Tbl_BalanceHistory[[#This Row],[ProgramCode]]&amp;": "&amp;Tbl_BalanceHistory[[#This Row],[Program Name]]</f>
        <v>110: Financial Assistance For Educational and General Services</v>
      </c>
      <c r="O1581" s="3" t="s">
        <v>886</v>
      </c>
      <c r="P1581" s="1" t="str">
        <f>IF(Tbl_BalanceHistory[[#This Row],[FundCode]]="0100","GF",IF(Tbl_BalanceHistory[[#This Row],[FundCode]]="01000","GF","Hi Ed / OCR"))</f>
        <v>GF</v>
      </c>
      <c r="Q1581" s="5">
        <v>196763</v>
      </c>
      <c r="R1581" s="5">
        <v>196763</v>
      </c>
      <c r="S1581" s="5">
        <v>0</v>
      </c>
      <c r="T1581" s="5">
        <v>0</v>
      </c>
      <c r="U1581" s="3" t="s">
        <v>1733</v>
      </c>
      <c r="V1581" s="5">
        <v>0</v>
      </c>
      <c r="W1581" s="5">
        <v>0</v>
      </c>
      <c r="X1581" s="5"/>
      <c r="Y1581" s="5"/>
      <c r="Z1581" s="5">
        <f>Tbl_BalanceHistory[[#This Row],[Discretionary Recommended - Pre 2022]]+Tbl_BalanceHistory[[#This Row],[Discretionary Balance Recommended: Policy]]+Tbl_BalanceHistory[[#This Row],[Discretionary Balance Recommended: Commitments]]</f>
        <v>0</v>
      </c>
      <c r="AA1581" s="5">
        <f>Tbl_BalanceHistory[[#This Row],[Discretionary Balance]]-Tbl_BalanceHistory[[#This Row],[Discretionary Reappropriation]]</f>
        <v>0</v>
      </c>
      <c r="AB1581" s="2"/>
      <c r="AC1581" s="2"/>
      <c r="AD1581" s="2"/>
      <c r="AE1581" s="2"/>
    </row>
    <row r="1582" spans="1:31" ht="60" x14ac:dyDescent="0.25">
      <c r="A1582" s="2" t="s">
        <v>10</v>
      </c>
      <c r="B1582" s="3">
        <v>7</v>
      </c>
      <c r="C1582" s="3">
        <v>216</v>
      </c>
      <c r="D1582" s="3" t="s">
        <v>430</v>
      </c>
      <c r="E1582" s="3" t="str">
        <f>_xlfn.XLOOKUP(Tbl_BalanceHistory[[#This Row],[RespAgy]],Tbl_Agencies[Agy Code],Tbl_Agencies[Agy Sort])</f>
        <v>092000</v>
      </c>
      <c r="F1582" s="2" t="str">
        <f>Tbl_BalanceHistory[[#This Row],[RespAgy]]&amp;": "&amp;Tbl_BalanceHistory[[#This Row],[RespAgency]]</f>
        <v>216: James Madison University</v>
      </c>
      <c r="G1582" s="3">
        <v>216</v>
      </c>
      <c r="H1582" s="3" t="s">
        <v>430</v>
      </c>
      <c r="I1582" s="3" t="str">
        <f>_xlfn.XLOOKUP(Tbl_BalanceHistory[[#This Row],[AgyCode]],Tbl_Agencies[Agy Code],Tbl_Agencies[Agy Sort])</f>
        <v>092000</v>
      </c>
      <c r="J1582" s="2" t="str">
        <f>Tbl_BalanceHistory[[#This Row],[AgyCode]]&amp;": "&amp;Tbl_BalanceHistory[[#This Row],[Agency Name]]</f>
        <v>216: James Madison University</v>
      </c>
      <c r="K1582" s="1">
        <v>2020</v>
      </c>
      <c r="L1582" s="3">
        <v>110</v>
      </c>
      <c r="M1582" s="3" t="s">
        <v>409</v>
      </c>
      <c r="N1582" s="2" t="str">
        <f>Tbl_BalanceHistory[[#This Row],[ProgramCode]]&amp;": "&amp;Tbl_BalanceHistory[[#This Row],[Program Name]]</f>
        <v>110: Financial Assistance For Educational and General Services</v>
      </c>
      <c r="O1582" s="3" t="s">
        <v>886</v>
      </c>
      <c r="P1582" s="1" t="str">
        <f>IF(Tbl_BalanceHistory[[#This Row],[FundCode]]="0100","GF",IF(Tbl_BalanceHistory[[#This Row],[FundCode]]="01000","GF","Hi Ed / OCR"))</f>
        <v>GF</v>
      </c>
      <c r="Q1582" s="5">
        <v>242485</v>
      </c>
      <c r="R1582" s="5">
        <v>242485</v>
      </c>
      <c r="S1582" s="5">
        <v>0</v>
      </c>
      <c r="T1582" s="5">
        <v>0</v>
      </c>
      <c r="U1582" s="3" t="s">
        <v>1733</v>
      </c>
      <c r="V1582" s="5">
        <v>0</v>
      </c>
      <c r="W1582" s="5">
        <v>0</v>
      </c>
      <c r="X1582" s="5"/>
      <c r="Y1582" s="5"/>
      <c r="Z1582" s="5">
        <f>Tbl_BalanceHistory[[#This Row],[Discretionary Recommended - Pre 2022]]+Tbl_BalanceHistory[[#This Row],[Discretionary Balance Recommended: Policy]]+Tbl_BalanceHistory[[#This Row],[Discretionary Balance Recommended: Commitments]]</f>
        <v>0</v>
      </c>
      <c r="AA1582" s="5">
        <f>Tbl_BalanceHistory[[#This Row],[Discretionary Balance]]-Tbl_BalanceHistory[[#This Row],[Discretionary Reappropriation]]</f>
        <v>0</v>
      </c>
      <c r="AB1582" s="2"/>
      <c r="AC1582" s="2"/>
      <c r="AD1582" s="2"/>
      <c r="AE1582" s="2"/>
    </row>
    <row r="1583" spans="1:31" ht="60" x14ac:dyDescent="0.25">
      <c r="A1583" s="2" t="s">
        <v>10</v>
      </c>
      <c r="B1583" s="3">
        <v>7</v>
      </c>
      <c r="C1583" s="3">
        <v>216</v>
      </c>
      <c r="D1583" s="3" t="s">
        <v>430</v>
      </c>
      <c r="E1583" s="3" t="str">
        <f>_xlfn.XLOOKUP(Tbl_BalanceHistory[[#This Row],[RespAgy]],Tbl_Agencies[Agy Code],Tbl_Agencies[Agy Sort])</f>
        <v>092000</v>
      </c>
      <c r="F1583" s="2" t="str">
        <f>Tbl_BalanceHistory[[#This Row],[RespAgy]]&amp;": "&amp;Tbl_BalanceHistory[[#This Row],[RespAgency]]</f>
        <v>216: James Madison University</v>
      </c>
      <c r="G1583" s="3">
        <v>216</v>
      </c>
      <c r="H1583" s="3" t="s">
        <v>430</v>
      </c>
      <c r="I1583" s="3" t="str">
        <f>_xlfn.XLOOKUP(Tbl_BalanceHistory[[#This Row],[AgyCode]],Tbl_Agencies[Agy Code],Tbl_Agencies[Agy Sort])</f>
        <v>092000</v>
      </c>
      <c r="J1583" s="2" t="str">
        <f>Tbl_BalanceHistory[[#This Row],[AgyCode]]&amp;": "&amp;Tbl_BalanceHistory[[#This Row],[Agency Name]]</f>
        <v>216: James Madison University</v>
      </c>
      <c r="K1583" s="1">
        <v>2021</v>
      </c>
      <c r="L1583" s="3">
        <v>110</v>
      </c>
      <c r="M1583" s="3" t="s">
        <v>409</v>
      </c>
      <c r="N1583" s="2" t="str">
        <f>Tbl_BalanceHistory[[#This Row],[ProgramCode]]&amp;": "&amp;Tbl_BalanceHistory[[#This Row],[Program Name]]</f>
        <v>110: Financial Assistance For Educational and General Services</v>
      </c>
      <c r="O1583" s="3" t="s">
        <v>886</v>
      </c>
      <c r="P1583" s="1" t="str">
        <f>IF(Tbl_BalanceHistory[[#This Row],[FundCode]]="0100","GF",IF(Tbl_BalanceHistory[[#This Row],[FundCode]]="01000","GF","Hi Ed / OCR"))</f>
        <v>GF</v>
      </c>
      <c r="Q1583" s="5">
        <v>185768</v>
      </c>
      <c r="R1583" s="5">
        <v>185768</v>
      </c>
      <c r="S1583" s="5">
        <v>0</v>
      </c>
      <c r="T1583" s="5">
        <v>0</v>
      </c>
      <c r="U1583" s="3" t="s">
        <v>1733</v>
      </c>
      <c r="V1583" s="5">
        <v>0</v>
      </c>
      <c r="W1583" s="5">
        <v>0</v>
      </c>
      <c r="X1583" s="5"/>
      <c r="Y1583" s="5"/>
      <c r="Z1583" s="5">
        <f>Tbl_BalanceHistory[[#This Row],[Discretionary Recommended - Pre 2022]]+Tbl_BalanceHistory[[#This Row],[Discretionary Balance Recommended: Policy]]+Tbl_BalanceHistory[[#This Row],[Discretionary Balance Recommended: Commitments]]</f>
        <v>0</v>
      </c>
      <c r="AA1583" s="5">
        <f>Tbl_BalanceHistory[[#This Row],[Discretionary Balance]]-Tbl_BalanceHistory[[#This Row],[Discretionary Reappropriation]]</f>
        <v>0</v>
      </c>
      <c r="AB1583" s="2"/>
      <c r="AC1583" s="2"/>
      <c r="AD1583" s="2"/>
      <c r="AE1583" s="2"/>
    </row>
    <row r="1584" spans="1:31" ht="60" x14ac:dyDescent="0.25">
      <c r="A1584" s="2" t="s">
        <v>10</v>
      </c>
      <c r="B1584" s="3">
        <v>7</v>
      </c>
      <c r="C1584" s="3">
        <v>216</v>
      </c>
      <c r="D1584" s="3" t="s">
        <v>430</v>
      </c>
      <c r="E1584" s="3" t="str">
        <f>_xlfn.XLOOKUP(Tbl_BalanceHistory[[#This Row],[RespAgy]],Tbl_Agencies[Agy Code],Tbl_Agencies[Agy Sort])</f>
        <v>092000</v>
      </c>
      <c r="F1584" s="2" t="str">
        <f>Tbl_BalanceHistory[[#This Row],[RespAgy]]&amp;": "&amp;Tbl_BalanceHistory[[#This Row],[RespAgency]]</f>
        <v>216: James Madison University</v>
      </c>
      <c r="G1584" s="3">
        <v>216</v>
      </c>
      <c r="H1584" s="3" t="s">
        <v>430</v>
      </c>
      <c r="I1584" s="3" t="str">
        <f>_xlfn.XLOOKUP(Tbl_BalanceHistory[[#This Row],[AgyCode]],Tbl_Agencies[Agy Code],Tbl_Agencies[Agy Sort])</f>
        <v>092000</v>
      </c>
      <c r="J1584" s="2" t="str">
        <f>Tbl_BalanceHistory[[#This Row],[AgyCode]]&amp;": "&amp;Tbl_BalanceHistory[[#This Row],[Agency Name]]</f>
        <v>216: James Madison University</v>
      </c>
      <c r="K1584" s="1">
        <v>2022</v>
      </c>
      <c r="L1584" s="3">
        <v>110</v>
      </c>
      <c r="M1584" s="3" t="s">
        <v>409</v>
      </c>
      <c r="N1584" s="2" t="str">
        <f>Tbl_BalanceHistory[[#This Row],[ProgramCode]]&amp;": "&amp;Tbl_BalanceHistory[[#This Row],[Program Name]]</f>
        <v>110: Financial Assistance For Educational and General Services</v>
      </c>
      <c r="O1584" s="3" t="s">
        <v>886</v>
      </c>
      <c r="P1584" s="1" t="str">
        <f>IF(Tbl_BalanceHistory[[#This Row],[FundCode]]="0100","GF",IF(Tbl_BalanceHistory[[#This Row],[FundCode]]="01000","GF","Hi Ed / OCR"))</f>
        <v>GF</v>
      </c>
      <c r="Q1584" s="5">
        <v>196195</v>
      </c>
      <c r="R1584" s="5">
        <v>196195</v>
      </c>
      <c r="S1584" s="5">
        <v>0</v>
      </c>
      <c r="T1584" s="5">
        <v>0</v>
      </c>
      <c r="U1584" s="3" t="s">
        <v>1733</v>
      </c>
      <c r="V1584" s="5">
        <v>0</v>
      </c>
      <c r="W1584" s="5"/>
      <c r="X1584" s="5">
        <v>0</v>
      </c>
      <c r="Y1584" s="5">
        <v>0</v>
      </c>
      <c r="Z1584" s="5">
        <f>Tbl_BalanceHistory[[#This Row],[Discretionary Recommended - Pre 2022]]+Tbl_BalanceHistory[[#This Row],[Discretionary Balance Recommended: Policy]]+Tbl_BalanceHistory[[#This Row],[Discretionary Balance Recommended: Commitments]]</f>
        <v>0</v>
      </c>
      <c r="AA1584" s="5">
        <f>Tbl_BalanceHistory[[#This Row],[Discretionary Balance]]-Tbl_BalanceHistory[[#This Row],[Discretionary Reappropriation]]</f>
        <v>0</v>
      </c>
      <c r="AB1584" s="2"/>
      <c r="AC1584" s="2"/>
      <c r="AD1584" s="2"/>
      <c r="AE1584" s="2"/>
    </row>
    <row r="1585" spans="1:31" ht="60" x14ac:dyDescent="0.25">
      <c r="A1585" s="2" t="s">
        <v>10</v>
      </c>
      <c r="B1585" s="3">
        <v>7</v>
      </c>
      <c r="C1585" s="3">
        <v>216</v>
      </c>
      <c r="D1585" s="3" t="s">
        <v>430</v>
      </c>
      <c r="E1585" s="3" t="str">
        <f>_xlfn.XLOOKUP(Tbl_BalanceHistory[[#This Row],[RespAgy]],Tbl_Agencies[Agy Code],Tbl_Agencies[Agy Sort])</f>
        <v>092000</v>
      </c>
      <c r="F1585" s="2" t="str">
        <f>Tbl_BalanceHistory[[#This Row],[RespAgy]]&amp;": "&amp;Tbl_BalanceHistory[[#This Row],[RespAgency]]</f>
        <v>216: James Madison University</v>
      </c>
      <c r="G1585" s="3">
        <v>216</v>
      </c>
      <c r="H1585" s="3" t="s">
        <v>430</v>
      </c>
      <c r="I1585" s="3" t="str">
        <f>_xlfn.XLOOKUP(Tbl_BalanceHistory[[#This Row],[AgyCode]],Tbl_Agencies[Agy Code],Tbl_Agencies[Agy Sort])</f>
        <v>092000</v>
      </c>
      <c r="J1585" s="2" t="str">
        <f>Tbl_BalanceHistory[[#This Row],[AgyCode]]&amp;": "&amp;Tbl_BalanceHistory[[#This Row],[Agency Name]]</f>
        <v>216: James Madison University</v>
      </c>
      <c r="K1585" s="1">
        <v>2023</v>
      </c>
      <c r="L1585" s="3">
        <v>110</v>
      </c>
      <c r="M1585" s="3" t="s">
        <v>409</v>
      </c>
      <c r="N1585" s="2" t="str">
        <f>Tbl_BalanceHistory[[#This Row],[ProgramCode]]&amp;": "&amp;Tbl_BalanceHistory[[#This Row],[Program Name]]</f>
        <v>110: Financial Assistance For Educational and General Services</v>
      </c>
      <c r="O1585" s="3" t="s">
        <v>886</v>
      </c>
      <c r="P1585" s="1" t="str">
        <f>IF(Tbl_BalanceHistory[[#This Row],[FundCode]]="0100","GF",IF(Tbl_BalanceHistory[[#This Row],[FundCode]]="01000","GF","Hi Ed / OCR"))</f>
        <v>GF</v>
      </c>
      <c r="Q1585" s="5">
        <v>559801</v>
      </c>
      <c r="R1585" s="5">
        <v>559801</v>
      </c>
      <c r="S1585" s="5">
        <v>0</v>
      </c>
      <c r="T1585" s="5">
        <v>0</v>
      </c>
      <c r="U1585" s="3" t="s">
        <v>1733</v>
      </c>
      <c r="V1585" s="5">
        <v>0</v>
      </c>
      <c r="W1585" s="5">
        <v>0</v>
      </c>
      <c r="X1585" s="5">
        <v>0</v>
      </c>
      <c r="Y1585" s="5">
        <v>0</v>
      </c>
      <c r="Z1585" s="5">
        <v>0</v>
      </c>
      <c r="AA1585" s="5">
        <v>0</v>
      </c>
      <c r="AB1585" s="2"/>
      <c r="AC1585" s="2"/>
      <c r="AD1585" s="2"/>
      <c r="AE1585" s="2"/>
    </row>
    <row r="1586" spans="1:31" ht="60" x14ac:dyDescent="0.25">
      <c r="A1586" s="2" t="s">
        <v>10</v>
      </c>
      <c r="B1586" s="3">
        <v>7</v>
      </c>
      <c r="C1586" s="3">
        <v>216</v>
      </c>
      <c r="D1586" s="3" t="s">
        <v>430</v>
      </c>
      <c r="E1586" s="3" t="str">
        <f>_xlfn.XLOOKUP(Tbl_BalanceHistory[[#This Row],[RespAgy]],Tbl_Agencies[Agy Code],Tbl_Agencies[Agy Sort])</f>
        <v>092000</v>
      </c>
      <c r="F1586" s="2" t="str">
        <f>Tbl_BalanceHistory[[#This Row],[RespAgy]]&amp;": "&amp;Tbl_BalanceHistory[[#This Row],[RespAgency]]</f>
        <v>216: James Madison University</v>
      </c>
      <c r="G1586" s="3">
        <v>216</v>
      </c>
      <c r="H1586" s="3" t="s">
        <v>430</v>
      </c>
      <c r="I1586" s="3" t="str">
        <f>_xlfn.XLOOKUP(Tbl_BalanceHistory[[#This Row],[AgyCode]],Tbl_Agencies[Agy Code],Tbl_Agencies[Agy Sort])</f>
        <v>092000</v>
      </c>
      <c r="J1586" s="2" t="str">
        <f>Tbl_BalanceHistory[[#This Row],[AgyCode]]&amp;": "&amp;Tbl_BalanceHistory[[#This Row],[Agency Name]]</f>
        <v>216: James Madison University</v>
      </c>
      <c r="K1586" s="1">
        <v>2024</v>
      </c>
      <c r="L1586" s="3">
        <v>110</v>
      </c>
      <c r="M1586" s="3" t="s">
        <v>409</v>
      </c>
      <c r="N1586" s="2" t="str">
        <f>Tbl_BalanceHistory[[#This Row],[ProgramCode]]&amp;": "&amp;Tbl_BalanceHistory[[#This Row],[Program Name]]</f>
        <v>110: Financial Assistance For Educational and General Services</v>
      </c>
      <c r="O1586" s="3" t="s">
        <v>886</v>
      </c>
      <c r="P1586" s="1" t="str">
        <f>IF(Tbl_BalanceHistory[[#This Row],[FundCode]]="0100","GF",IF(Tbl_BalanceHistory[[#This Row],[FundCode]]="01000","GF","Hi Ed / OCR"))</f>
        <v>GF</v>
      </c>
      <c r="Q1586" s="5">
        <v>324788</v>
      </c>
      <c r="R1586" s="5">
        <v>324788</v>
      </c>
      <c r="S1586" s="5">
        <v>0</v>
      </c>
      <c r="T1586" s="5">
        <v>0</v>
      </c>
      <c r="U1586" s="3" t="s">
        <v>1733</v>
      </c>
      <c r="V1586" s="5">
        <v>0</v>
      </c>
      <c r="W1586" s="5">
        <v>0</v>
      </c>
      <c r="X1586" s="5">
        <v>0</v>
      </c>
      <c r="Y1586" s="5">
        <v>0</v>
      </c>
      <c r="Z1586" s="5">
        <v>0</v>
      </c>
      <c r="AA1586" s="5">
        <v>0</v>
      </c>
      <c r="AB1586" s="2"/>
      <c r="AC1586" s="2"/>
      <c r="AD1586" s="2"/>
      <c r="AE1586" s="2"/>
    </row>
    <row r="1587" spans="1:31" ht="30" x14ac:dyDescent="0.25">
      <c r="A1587" s="2" t="s">
        <v>10</v>
      </c>
      <c r="B1587" s="3">
        <v>7</v>
      </c>
      <c r="C1587" s="3">
        <v>214</v>
      </c>
      <c r="D1587" s="3" t="s">
        <v>432</v>
      </c>
      <c r="E1587" s="3" t="str">
        <f>_xlfn.XLOOKUP(Tbl_BalanceHistory[[#This Row],[RespAgy]],Tbl_Agencies[Agy Code],Tbl_Agencies[Agy Sort])</f>
        <v>093000</v>
      </c>
      <c r="F1587" s="2" t="str">
        <f>Tbl_BalanceHistory[[#This Row],[RespAgy]]&amp;": "&amp;Tbl_BalanceHistory[[#This Row],[RespAgency]]</f>
        <v>214: Longwood University</v>
      </c>
      <c r="G1587" s="3">
        <v>214</v>
      </c>
      <c r="H1587" s="3" t="s">
        <v>432</v>
      </c>
      <c r="I1587" s="3" t="str">
        <f>_xlfn.XLOOKUP(Tbl_BalanceHistory[[#This Row],[AgyCode]],Tbl_Agencies[Agy Code],Tbl_Agencies[Agy Sort])</f>
        <v>093000</v>
      </c>
      <c r="J1587" s="2" t="str">
        <f>Tbl_BalanceHistory[[#This Row],[AgyCode]]&amp;": "&amp;Tbl_BalanceHistory[[#This Row],[Agency Name]]</f>
        <v>214: Longwood University</v>
      </c>
      <c r="K1587" s="1">
        <v>2014</v>
      </c>
      <c r="L1587" s="3">
        <v>100</v>
      </c>
      <c r="M1587" s="3" t="s">
        <v>416</v>
      </c>
      <c r="N1587" s="2" t="str">
        <f>Tbl_BalanceHistory[[#This Row],[ProgramCode]]&amp;": "&amp;Tbl_BalanceHistory[[#This Row],[Program Name]]</f>
        <v>100: Educational and General Programs</v>
      </c>
      <c r="O1587" s="3" t="s">
        <v>1730</v>
      </c>
      <c r="P1587" s="1" t="str">
        <f>IF(Tbl_BalanceHistory[[#This Row],[FundCode]]="0100","GF",IF(Tbl_BalanceHistory[[#This Row],[FundCode]]="01000","GF","Hi Ed / OCR"))</f>
        <v>GF</v>
      </c>
      <c r="Q1587" s="5">
        <v>0</v>
      </c>
      <c r="R1587" s="5">
        <v>0</v>
      </c>
      <c r="S1587" s="5">
        <v>0</v>
      </c>
      <c r="T1587" s="5">
        <v>0</v>
      </c>
      <c r="U1587" s="3"/>
      <c r="V1587" s="5">
        <v>0</v>
      </c>
      <c r="W1587" s="5">
        <v>0</v>
      </c>
      <c r="X1587" s="5"/>
      <c r="Y1587" s="5"/>
      <c r="Z1587" s="5">
        <f>Tbl_BalanceHistory[[#This Row],[Discretionary Recommended - Pre 2022]]+Tbl_BalanceHistory[[#This Row],[Discretionary Balance Recommended: Policy]]+Tbl_BalanceHistory[[#This Row],[Discretionary Balance Recommended: Commitments]]</f>
        <v>0</v>
      </c>
      <c r="AA1587" s="5">
        <f>Tbl_BalanceHistory[[#This Row],[Discretionary Balance]]-Tbl_BalanceHistory[[#This Row],[Discretionary Reappropriation]]</f>
        <v>0</v>
      </c>
      <c r="AB1587" s="2"/>
      <c r="AC1587" s="2"/>
      <c r="AD1587" s="2"/>
      <c r="AE1587" s="2"/>
    </row>
    <row r="1588" spans="1:31" ht="30" x14ac:dyDescent="0.25">
      <c r="A1588" s="2" t="s">
        <v>10</v>
      </c>
      <c r="B1588" s="3">
        <v>7</v>
      </c>
      <c r="C1588" s="3">
        <v>214</v>
      </c>
      <c r="D1588" s="3" t="s">
        <v>432</v>
      </c>
      <c r="E1588" s="3" t="str">
        <f>_xlfn.XLOOKUP(Tbl_BalanceHistory[[#This Row],[RespAgy]],Tbl_Agencies[Agy Code],Tbl_Agencies[Agy Sort])</f>
        <v>093000</v>
      </c>
      <c r="F1588" s="2" t="str">
        <f>Tbl_BalanceHistory[[#This Row],[RespAgy]]&amp;": "&amp;Tbl_BalanceHistory[[#This Row],[RespAgency]]</f>
        <v>214: Longwood University</v>
      </c>
      <c r="G1588" s="3">
        <v>214</v>
      </c>
      <c r="H1588" s="3" t="s">
        <v>432</v>
      </c>
      <c r="I1588" s="3" t="str">
        <f>_xlfn.XLOOKUP(Tbl_BalanceHistory[[#This Row],[AgyCode]],Tbl_Agencies[Agy Code],Tbl_Agencies[Agy Sort])</f>
        <v>093000</v>
      </c>
      <c r="J1588" s="2" t="str">
        <f>Tbl_BalanceHistory[[#This Row],[AgyCode]]&amp;": "&amp;Tbl_BalanceHistory[[#This Row],[Agency Name]]</f>
        <v>214: Longwood University</v>
      </c>
      <c r="K1588" s="1">
        <v>2015</v>
      </c>
      <c r="L1588" s="3">
        <v>100</v>
      </c>
      <c r="M1588" s="3" t="s">
        <v>416</v>
      </c>
      <c r="N1588" s="2" t="str">
        <f>Tbl_BalanceHistory[[#This Row],[ProgramCode]]&amp;": "&amp;Tbl_BalanceHistory[[#This Row],[Program Name]]</f>
        <v>100: Educational and General Programs</v>
      </c>
      <c r="O1588" s="3" t="s">
        <v>1730</v>
      </c>
      <c r="P1588" s="1" t="str">
        <f>IF(Tbl_BalanceHistory[[#This Row],[FundCode]]="0100","GF",IF(Tbl_BalanceHistory[[#This Row],[FundCode]]="01000","GF","Hi Ed / OCR"))</f>
        <v>GF</v>
      </c>
      <c r="Q1588" s="5">
        <v>0</v>
      </c>
      <c r="R1588" s="5">
        <v>0</v>
      </c>
      <c r="S1588" s="5">
        <v>0</v>
      </c>
      <c r="T1588" s="5">
        <v>0</v>
      </c>
      <c r="U1588" s="3" t="s">
        <v>1731</v>
      </c>
      <c r="V1588" s="5">
        <v>0</v>
      </c>
      <c r="W1588" s="5">
        <v>0</v>
      </c>
      <c r="X1588" s="5"/>
      <c r="Y1588" s="5"/>
      <c r="Z1588" s="5">
        <f>Tbl_BalanceHistory[[#This Row],[Discretionary Recommended - Pre 2022]]+Tbl_BalanceHistory[[#This Row],[Discretionary Balance Recommended: Policy]]+Tbl_BalanceHistory[[#This Row],[Discretionary Balance Recommended: Commitments]]</f>
        <v>0</v>
      </c>
      <c r="AA1588" s="5">
        <f>Tbl_BalanceHistory[[#This Row],[Discretionary Balance]]-Tbl_BalanceHistory[[#This Row],[Discretionary Reappropriation]]</f>
        <v>0</v>
      </c>
      <c r="AB1588" s="2"/>
      <c r="AC1588" s="2"/>
      <c r="AD1588" s="2"/>
      <c r="AE1588" s="2"/>
    </row>
    <row r="1589" spans="1:31" ht="30" x14ac:dyDescent="0.25">
      <c r="A1589" s="2" t="s">
        <v>10</v>
      </c>
      <c r="B1589" s="3">
        <v>7</v>
      </c>
      <c r="C1589" s="3">
        <v>214</v>
      </c>
      <c r="D1589" s="3" t="s">
        <v>432</v>
      </c>
      <c r="E1589" s="3" t="str">
        <f>_xlfn.XLOOKUP(Tbl_BalanceHistory[[#This Row],[RespAgy]],Tbl_Agencies[Agy Code],Tbl_Agencies[Agy Sort])</f>
        <v>093000</v>
      </c>
      <c r="F1589" s="2" t="str">
        <f>Tbl_BalanceHistory[[#This Row],[RespAgy]]&amp;": "&amp;Tbl_BalanceHistory[[#This Row],[RespAgency]]</f>
        <v>214: Longwood University</v>
      </c>
      <c r="G1589" s="3">
        <v>214</v>
      </c>
      <c r="H1589" s="3" t="s">
        <v>432</v>
      </c>
      <c r="I1589" s="3" t="str">
        <f>_xlfn.XLOOKUP(Tbl_BalanceHistory[[#This Row],[AgyCode]],Tbl_Agencies[Agy Code],Tbl_Agencies[Agy Sort])</f>
        <v>093000</v>
      </c>
      <c r="J1589" s="2" t="str">
        <f>Tbl_BalanceHistory[[#This Row],[AgyCode]]&amp;": "&amp;Tbl_BalanceHistory[[#This Row],[Agency Name]]</f>
        <v>214: Longwood University</v>
      </c>
      <c r="K1589" s="1">
        <v>2016</v>
      </c>
      <c r="L1589" s="3">
        <v>100</v>
      </c>
      <c r="M1589" s="3" t="s">
        <v>416</v>
      </c>
      <c r="N1589" s="2" t="str">
        <f>Tbl_BalanceHistory[[#This Row],[ProgramCode]]&amp;": "&amp;Tbl_BalanceHistory[[#This Row],[Program Name]]</f>
        <v>100: Educational and General Programs</v>
      </c>
      <c r="O1589" s="3" t="s">
        <v>1730</v>
      </c>
      <c r="P1589" s="1" t="str">
        <f>IF(Tbl_BalanceHistory[[#This Row],[FundCode]]="0100","GF",IF(Tbl_BalanceHistory[[#This Row],[FundCode]]="01000","GF","Hi Ed / OCR"))</f>
        <v>GF</v>
      </c>
      <c r="Q1589" s="5">
        <v>0</v>
      </c>
      <c r="R1589" s="5">
        <v>0</v>
      </c>
      <c r="S1589" s="5">
        <v>0</v>
      </c>
      <c r="T1589" s="5">
        <v>0</v>
      </c>
      <c r="U1589" s="3"/>
      <c r="V1589" s="5">
        <v>0</v>
      </c>
      <c r="W1589" s="5">
        <v>0</v>
      </c>
      <c r="X1589" s="5"/>
      <c r="Y1589" s="5"/>
      <c r="Z1589" s="5">
        <f>Tbl_BalanceHistory[[#This Row],[Discretionary Recommended - Pre 2022]]+Tbl_BalanceHistory[[#This Row],[Discretionary Balance Recommended: Policy]]+Tbl_BalanceHistory[[#This Row],[Discretionary Balance Recommended: Commitments]]</f>
        <v>0</v>
      </c>
      <c r="AA1589" s="5">
        <f>Tbl_BalanceHistory[[#This Row],[Discretionary Balance]]-Tbl_BalanceHistory[[#This Row],[Discretionary Reappropriation]]</f>
        <v>0</v>
      </c>
      <c r="AB1589" s="2"/>
      <c r="AC1589" s="2"/>
      <c r="AD1589" s="2"/>
      <c r="AE1589" s="2"/>
    </row>
    <row r="1590" spans="1:31" ht="30" x14ac:dyDescent="0.25">
      <c r="A1590" s="2" t="s">
        <v>10</v>
      </c>
      <c r="B1590" s="3">
        <v>7</v>
      </c>
      <c r="C1590" s="3">
        <v>214</v>
      </c>
      <c r="D1590" s="3" t="s">
        <v>432</v>
      </c>
      <c r="E1590" s="3" t="str">
        <f>_xlfn.XLOOKUP(Tbl_BalanceHistory[[#This Row],[RespAgy]],Tbl_Agencies[Agy Code],Tbl_Agencies[Agy Sort])</f>
        <v>093000</v>
      </c>
      <c r="F1590" s="2" t="str">
        <f>Tbl_BalanceHistory[[#This Row],[RespAgy]]&amp;": "&amp;Tbl_BalanceHistory[[#This Row],[RespAgency]]</f>
        <v>214: Longwood University</v>
      </c>
      <c r="G1590" s="3">
        <v>214</v>
      </c>
      <c r="H1590" s="3" t="s">
        <v>432</v>
      </c>
      <c r="I1590" s="3" t="str">
        <f>_xlfn.XLOOKUP(Tbl_BalanceHistory[[#This Row],[AgyCode]],Tbl_Agencies[Agy Code],Tbl_Agencies[Agy Sort])</f>
        <v>093000</v>
      </c>
      <c r="J1590" s="2" t="str">
        <f>Tbl_BalanceHistory[[#This Row],[AgyCode]]&amp;": "&amp;Tbl_BalanceHistory[[#This Row],[Agency Name]]</f>
        <v>214: Longwood University</v>
      </c>
      <c r="K1590" s="1">
        <v>2018</v>
      </c>
      <c r="L1590" s="3">
        <v>100</v>
      </c>
      <c r="M1590" s="3" t="s">
        <v>416</v>
      </c>
      <c r="N1590" s="2" t="str">
        <f>Tbl_BalanceHistory[[#This Row],[ProgramCode]]&amp;": "&amp;Tbl_BalanceHistory[[#This Row],[Program Name]]</f>
        <v>100: Educational and General Programs</v>
      </c>
      <c r="O1590" s="3" t="s">
        <v>886</v>
      </c>
      <c r="P1590" s="1" t="str">
        <f>IF(Tbl_BalanceHistory[[#This Row],[FundCode]]="0100","GF",IF(Tbl_BalanceHistory[[#This Row],[FundCode]]="01000","GF","Hi Ed / OCR"))</f>
        <v>GF</v>
      </c>
      <c r="Q1590" s="5">
        <v>0</v>
      </c>
      <c r="R1590" s="5">
        <v>0</v>
      </c>
      <c r="S1590" s="5">
        <v>0</v>
      </c>
      <c r="T1590" s="5">
        <v>0</v>
      </c>
      <c r="U1590" s="3" t="s">
        <v>1966</v>
      </c>
      <c r="V1590" s="5">
        <v>0</v>
      </c>
      <c r="W1590" s="5">
        <v>0</v>
      </c>
      <c r="X1590" s="5"/>
      <c r="Y1590" s="5"/>
      <c r="Z1590" s="5">
        <f>Tbl_BalanceHistory[[#This Row],[Discretionary Recommended - Pre 2022]]+Tbl_BalanceHistory[[#This Row],[Discretionary Balance Recommended: Policy]]+Tbl_BalanceHistory[[#This Row],[Discretionary Balance Recommended: Commitments]]</f>
        <v>0</v>
      </c>
      <c r="AA1590" s="5">
        <f>Tbl_BalanceHistory[[#This Row],[Discretionary Balance]]-Tbl_BalanceHistory[[#This Row],[Discretionary Reappropriation]]</f>
        <v>0</v>
      </c>
      <c r="AB1590" s="2"/>
      <c r="AC1590" s="2"/>
      <c r="AD1590" s="2"/>
      <c r="AE1590" s="2"/>
    </row>
    <row r="1591" spans="1:31" ht="30" x14ac:dyDescent="0.25">
      <c r="A1591" s="2" t="s">
        <v>10</v>
      </c>
      <c r="B1591" s="3">
        <v>7</v>
      </c>
      <c r="C1591" s="3">
        <v>214</v>
      </c>
      <c r="D1591" s="3" t="s">
        <v>432</v>
      </c>
      <c r="E1591" s="3" t="str">
        <f>_xlfn.XLOOKUP(Tbl_BalanceHistory[[#This Row],[RespAgy]],Tbl_Agencies[Agy Code],Tbl_Agencies[Agy Sort])</f>
        <v>093000</v>
      </c>
      <c r="F1591" s="2" t="str">
        <f>Tbl_BalanceHistory[[#This Row],[RespAgy]]&amp;": "&amp;Tbl_BalanceHistory[[#This Row],[RespAgency]]</f>
        <v>214: Longwood University</v>
      </c>
      <c r="G1591" s="3">
        <v>214</v>
      </c>
      <c r="H1591" s="3" t="s">
        <v>432</v>
      </c>
      <c r="I1591" s="3" t="str">
        <f>_xlfn.XLOOKUP(Tbl_BalanceHistory[[#This Row],[AgyCode]],Tbl_Agencies[Agy Code],Tbl_Agencies[Agy Sort])</f>
        <v>093000</v>
      </c>
      <c r="J1591" s="2" t="str">
        <f>Tbl_BalanceHistory[[#This Row],[AgyCode]]&amp;": "&amp;Tbl_BalanceHistory[[#This Row],[Agency Name]]</f>
        <v>214: Longwood University</v>
      </c>
      <c r="K1591" s="1">
        <v>2019</v>
      </c>
      <c r="L1591" s="3">
        <v>100</v>
      </c>
      <c r="M1591" s="3" t="s">
        <v>416</v>
      </c>
      <c r="N1591" s="2" t="str">
        <f>Tbl_BalanceHistory[[#This Row],[ProgramCode]]&amp;": "&amp;Tbl_BalanceHistory[[#This Row],[Program Name]]</f>
        <v>100: Educational and General Programs</v>
      </c>
      <c r="O1591" s="3" t="s">
        <v>886</v>
      </c>
      <c r="P1591" s="1" t="str">
        <f>IF(Tbl_BalanceHistory[[#This Row],[FundCode]]="0100","GF",IF(Tbl_BalanceHistory[[#This Row],[FundCode]]="01000","GF","Hi Ed / OCR"))</f>
        <v>GF</v>
      </c>
      <c r="Q1591" s="5">
        <v>0</v>
      </c>
      <c r="R1591" s="5">
        <v>0</v>
      </c>
      <c r="S1591" s="5">
        <v>0</v>
      </c>
      <c r="T1591" s="5">
        <v>0</v>
      </c>
      <c r="U1591" s="3" t="s">
        <v>1733</v>
      </c>
      <c r="V1591" s="5">
        <v>0</v>
      </c>
      <c r="W1591" s="5">
        <v>0</v>
      </c>
      <c r="X1591" s="5"/>
      <c r="Y1591" s="5"/>
      <c r="Z1591" s="5">
        <f>Tbl_BalanceHistory[[#This Row],[Discretionary Recommended - Pre 2022]]+Tbl_BalanceHistory[[#This Row],[Discretionary Balance Recommended: Policy]]+Tbl_BalanceHistory[[#This Row],[Discretionary Balance Recommended: Commitments]]</f>
        <v>0</v>
      </c>
      <c r="AA1591" s="5">
        <f>Tbl_BalanceHistory[[#This Row],[Discretionary Balance]]-Tbl_BalanceHistory[[#This Row],[Discretionary Reappropriation]]</f>
        <v>0</v>
      </c>
      <c r="AB1591" s="2"/>
      <c r="AC1591" s="2"/>
      <c r="AD1591" s="2"/>
      <c r="AE1591" s="2"/>
    </row>
    <row r="1592" spans="1:31" ht="30" x14ac:dyDescent="0.25">
      <c r="A1592" s="2" t="s">
        <v>10</v>
      </c>
      <c r="B1592" s="3">
        <v>7</v>
      </c>
      <c r="C1592" s="3">
        <v>214</v>
      </c>
      <c r="D1592" s="3" t="s">
        <v>432</v>
      </c>
      <c r="E1592" s="3" t="str">
        <f>_xlfn.XLOOKUP(Tbl_BalanceHistory[[#This Row],[RespAgy]],Tbl_Agencies[Agy Code],Tbl_Agencies[Agy Sort])</f>
        <v>093000</v>
      </c>
      <c r="F1592" s="2" t="str">
        <f>Tbl_BalanceHistory[[#This Row],[RespAgy]]&amp;": "&amp;Tbl_BalanceHistory[[#This Row],[RespAgency]]</f>
        <v>214: Longwood University</v>
      </c>
      <c r="G1592" s="3">
        <v>214</v>
      </c>
      <c r="H1592" s="3" t="s">
        <v>432</v>
      </c>
      <c r="I1592" s="3" t="str">
        <f>_xlfn.XLOOKUP(Tbl_BalanceHistory[[#This Row],[AgyCode]],Tbl_Agencies[Agy Code],Tbl_Agencies[Agy Sort])</f>
        <v>093000</v>
      </c>
      <c r="J1592" s="2" t="str">
        <f>Tbl_BalanceHistory[[#This Row],[AgyCode]]&amp;": "&amp;Tbl_BalanceHistory[[#This Row],[Agency Name]]</f>
        <v>214: Longwood University</v>
      </c>
      <c r="K1592" s="1">
        <v>2023</v>
      </c>
      <c r="L1592" s="3">
        <v>100</v>
      </c>
      <c r="M1592" s="3" t="s">
        <v>416</v>
      </c>
      <c r="N1592" s="2" t="str">
        <f>Tbl_BalanceHistory[[#This Row],[ProgramCode]]&amp;": "&amp;Tbl_BalanceHistory[[#This Row],[Program Name]]</f>
        <v>100: Educational and General Programs</v>
      </c>
      <c r="O1592" s="3" t="s">
        <v>1963</v>
      </c>
      <c r="P1592" s="1" t="str">
        <f>IF(Tbl_BalanceHistory[[#This Row],[FundCode]]="0100","GF",IF(Tbl_BalanceHistory[[#This Row],[FundCode]]="01000","GF","Hi Ed / OCR"))</f>
        <v>Hi Ed / OCR</v>
      </c>
      <c r="Q1592" s="5">
        <v>0</v>
      </c>
      <c r="R1592" s="5">
        <v>0</v>
      </c>
      <c r="S1592" s="5">
        <v>564435.34</v>
      </c>
      <c r="T1592" s="5">
        <v>564435.34</v>
      </c>
      <c r="U1592" s="3" t="s">
        <v>1733</v>
      </c>
      <c r="V1592" s="5">
        <v>0</v>
      </c>
      <c r="W1592" s="5">
        <v>0</v>
      </c>
      <c r="X1592" s="5"/>
      <c r="Y1592" s="5"/>
      <c r="Z1592" s="5">
        <v>0</v>
      </c>
      <c r="AA1592" s="5">
        <v>0</v>
      </c>
      <c r="AB1592" s="2"/>
      <c r="AC1592" s="2"/>
      <c r="AD1592" s="2"/>
      <c r="AE1592" s="2"/>
    </row>
    <row r="1593" spans="1:31" ht="30" x14ac:dyDescent="0.25">
      <c r="A1593" s="2" t="s">
        <v>10</v>
      </c>
      <c r="B1593" s="3">
        <v>7</v>
      </c>
      <c r="C1593" s="3">
        <v>214</v>
      </c>
      <c r="D1593" s="3" t="s">
        <v>432</v>
      </c>
      <c r="E1593" s="3" t="str">
        <f>_xlfn.XLOOKUP(Tbl_BalanceHistory[[#This Row],[RespAgy]],Tbl_Agencies[Agy Code],Tbl_Agencies[Agy Sort])</f>
        <v>093000</v>
      </c>
      <c r="F1593" s="2" t="str">
        <f>Tbl_BalanceHistory[[#This Row],[RespAgy]]&amp;": "&amp;Tbl_BalanceHistory[[#This Row],[RespAgency]]</f>
        <v>214: Longwood University</v>
      </c>
      <c r="G1593" s="3">
        <v>214</v>
      </c>
      <c r="H1593" s="3" t="s">
        <v>432</v>
      </c>
      <c r="I1593" s="3" t="str">
        <f>_xlfn.XLOOKUP(Tbl_BalanceHistory[[#This Row],[AgyCode]],Tbl_Agencies[Agy Code],Tbl_Agencies[Agy Sort])</f>
        <v>093000</v>
      </c>
      <c r="J1593" s="2" t="str">
        <f>Tbl_BalanceHistory[[#This Row],[AgyCode]]&amp;": "&amp;Tbl_BalanceHistory[[#This Row],[Agency Name]]</f>
        <v>214: Longwood University</v>
      </c>
      <c r="K1593" s="1">
        <v>2024</v>
      </c>
      <c r="L1593" s="3">
        <v>100</v>
      </c>
      <c r="M1593" s="3" t="s">
        <v>416</v>
      </c>
      <c r="N1593" s="2" t="str">
        <f>Tbl_BalanceHistory[[#This Row],[ProgramCode]]&amp;": "&amp;Tbl_BalanceHistory[[#This Row],[Program Name]]</f>
        <v>100: Educational and General Programs</v>
      </c>
      <c r="O1593" s="3" t="s">
        <v>1963</v>
      </c>
      <c r="P1593" s="1" t="str">
        <f>IF(Tbl_BalanceHistory[[#This Row],[FundCode]]="0100","GF",IF(Tbl_BalanceHistory[[#This Row],[FundCode]]="01000","GF","Hi Ed / OCR"))</f>
        <v>Hi Ed / OCR</v>
      </c>
      <c r="Q1593" s="5">
        <v>0</v>
      </c>
      <c r="R1593" s="5">
        <v>0</v>
      </c>
      <c r="S1593" s="5">
        <v>623429.01</v>
      </c>
      <c r="T1593" s="5">
        <v>623429.01</v>
      </c>
      <c r="U1593" s="3" t="s">
        <v>1733</v>
      </c>
      <c r="V1593" s="5">
        <v>0</v>
      </c>
      <c r="W1593" s="5">
        <v>0</v>
      </c>
      <c r="X1593" s="5">
        <v>0</v>
      </c>
      <c r="Y1593" s="5">
        <v>0</v>
      </c>
      <c r="Z1593" s="5">
        <v>0</v>
      </c>
      <c r="AA1593" s="5">
        <v>0</v>
      </c>
      <c r="AB1593" s="2"/>
      <c r="AC1593" s="2"/>
      <c r="AD1593" s="2"/>
      <c r="AE1593" s="2"/>
    </row>
    <row r="1594" spans="1:31" ht="30" x14ac:dyDescent="0.25">
      <c r="A1594" s="2" t="s">
        <v>10</v>
      </c>
      <c r="B1594" s="3">
        <v>7</v>
      </c>
      <c r="C1594" s="3">
        <v>214</v>
      </c>
      <c r="D1594" s="3" t="s">
        <v>432</v>
      </c>
      <c r="E1594" s="3" t="str">
        <f>_xlfn.XLOOKUP(Tbl_BalanceHistory[[#This Row],[RespAgy]],Tbl_Agencies[Agy Code],Tbl_Agencies[Agy Sort])</f>
        <v>093000</v>
      </c>
      <c r="F1594" s="2" t="str">
        <f>Tbl_BalanceHistory[[#This Row],[RespAgy]]&amp;": "&amp;Tbl_BalanceHistory[[#This Row],[RespAgency]]</f>
        <v>214: Longwood University</v>
      </c>
      <c r="G1594" s="3">
        <v>214</v>
      </c>
      <c r="H1594" s="3" t="s">
        <v>432</v>
      </c>
      <c r="I1594" s="3" t="str">
        <f>_xlfn.XLOOKUP(Tbl_BalanceHistory[[#This Row],[AgyCode]],Tbl_Agencies[Agy Code],Tbl_Agencies[Agy Sort])</f>
        <v>093000</v>
      </c>
      <c r="J1594" s="2" t="str">
        <f>Tbl_BalanceHistory[[#This Row],[AgyCode]]&amp;": "&amp;Tbl_BalanceHistory[[#This Row],[Agency Name]]</f>
        <v>214: Longwood University</v>
      </c>
      <c r="K1594" s="1">
        <v>2014</v>
      </c>
      <c r="L1594" s="3">
        <v>101</v>
      </c>
      <c r="M1594" s="3" t="s">
        <v>1636</v>
      </c>
      <c r="N1594" s="2" t="str">
        <f>Tbl_BalanceHistory[[#This Row],[ProgramCode]]&amp;": "&amp;Tbl_BalanceHistory[[#This Row],[Program Name]]</f>
        <v>101: Higher Education Instruction</v>
      </c>
      <c r="O1594" s="3" t="s">
        <v>1964</v>
      </c>
      <c r="P1594" s="1" t="str">
        <f>IF(Tbl_BalanceHistory[[#This Row],[FundCode]]="0100","GF",IF(Tbl_BalanceHistory[[#This Row],[FundCode]]="01000","GF","Hi Ed / OCR"))</f>
        <v>Hi Ed / OCR</v>
      </c>
      <c r="Q1594" s="5">
        <v>0</v>
      </c>
      <c r="R1594" s="5">
        <v>0</v>
      </c>
      <c r="S1594" s="5">
        <v>20</v>
      </c>
      <c r="T1594" s="5">
        <v>20</v>
      </c>
      <c r="U1594" s="3" t="s">
        <v>1731</v>
      </c>
      <c r="V1594" s="5">
        <v>0</v>
      </c>
      <c r="W1594" s="5">
        <v>0</v>
      </c>
      <c r="X1594" s="5"/>
      <c r="Y1594" s="5"/>
      <c r="Z1594" s="5">
        <f>Tbl_BalanceHistory[[#This Row],[Discretionary Recommended - Pre 2022]]+Tbl_BalanceHistory[[#This Row],[Discretionary Balance Recommended: Policy]]+Tbl_BalanceHistory[[#This Row],[Discretionary Balance Recommended: Commitments]]</f>
        <v>0</v>
      </c>
      <c r="AA1594" s="5">
        <f>Tbl_BalanceHistory[[#This Row],[Discretionary Balance]]-Tbl_BalanceHistory[[#This Row],[Discretionary Reappropriation]]</f>
        <v>0</v>
      </c>
      <c r="AB1594" s="2"/>
      <c r="AC1594" s="2"/>
      <c r="AD1594" s="2"/>
      <c r="AE1594" s="2"/>
    </row>
    <row r="1595" spans="1:31" ht="30" x14ac:dyDescent="0.25">
      <c r="A1595" s="2" t="s">
        <v>10</v>
      </c>
      <c r="B1595" s="3">
        <v>7</v>
      </c>
      <c r="C1595" s="3">
        <v>214</v>
      </c>
      <c r="D1595" s="3" t="s">
        <v>432</v>
      </c>
      <c r="E1595" s="3" t="str">
        <f>_xlfn.XLOOKUP(Tbl_BalanceHistory[[#This Row],[RespAgy]],Tbl_Agencies[Agy Code],Tbl_Agencies[Agy Sort])</f>
        <v>093000</v>
      </c>
      <c r="F1595" s="2" t="str">
        <f>Tbl_BalanceHistory[[#This Row],[RespAgy]]&amp;": "&amp;Tbl_BalanceHistory[[#This Row],[RespAgency]]</f>
        <v>214: Longwood University</v>
      </c>
      <c r="G1595" s="3">
        <v>214</v>
      </c>
      <c r="H1595" s="3" t="s">
        <v>432</v>
      </c>
      <c r="I1595" s="3" t="str">
        <f>_xlfn.XLOOKUP(Tbl_BalanceHistory[[#This Row],[AgyCode]],Tbl_Agencies[Agy Code],Tbl_Agencies[Agy Sort])</f>
        <v>093000</v>
      </c>
      <c r="J1595" s="2" t="str">
        <f>Tbl_BalanceHistory[[#This Row],[AgyCode]]&amp;": "&amp;Tbl_BalanceHistory[[#This Row],[Agency Name]]</f>
        <v>214: Longwood University</v>
      </c>
      <c r="K1595" s="1">
        <v>2015</v>
      </c>
      <c r="L1595" s="3">
        <v>101</v>
      </c>
      <c r="M1595" s="3" t="s">
        <v>1636</v>
      </c>
      <c r="N1595" s="2" t="str">
        <f>Tbl_BalanceHistory[[#This Row],[ProgramCode]]&amp;": "&amp;Tbl_BalanceHistory[[#This Row],[Program Name]]</f>
        <v>101: Higher Education Instruction</v>
      </c>
      <c r="O1595" s="3" t="s">
        <v>1964</v>
      </c>
      <c r="P1595" s="1" t="str">
        <f>IF(Tbl_BalanceHistory[[#This Row],[FundCode]]="0100","GF",IF(Tbl_BalanceHistory[[#This Row],[FundCode]]="01000","GF","Hi Ed / OCR"))</f>
        <v>Hi Ed / OCR</v>
      </c>
      <c r="Q1595" s="5">
        <v>0</v>
      </c>
      <c r="R1595" s="5">
        <v>0</v>
      </c>
      <c r="S1595" s="5">
        <v>0</v>
      </c>
      <c r="T1595" s="5">
        <v>0</v>
      </c>
      <c r="U1595" s="3" t="s">
        <v>1731</v>
      </c>
      <c r="V1595" s="5">
        <v>0</v>
      </c>
      <c r="W1595" s="5">
        <v>0</v>
      </c>
      <c r="X1595" s="5"/>
      <c r="Y1595" s="5"/>
      <c r="Z1595" s="5">
        <f>Tbl_BalanceHistory[[#This Row],[Discretionary Recommended - Pre 2022]]+Tbl_BalanceHistory[[#This Row],[Discretionary Balance Recommended: Policy]]+Tbl_BalanceHistory[[#This Row],[Discretionary Balance Recommended: Commitments]]</f>
        <v>0</v>
      </c>
      <c r="AA1595" s="5">
        <f>Tbl_BalanceHistory[[#This Row],[Discretionary Balance]]-Tbl_BalanceHistory[[#This Row],[Discretionary Reappropriation]]</f>
        <v>0</v>
      </c>
      <c r="AB1595" s="2"/>
      <c r="AC1595" s="2"/>
      <c r="AD1595" s="2"/>
      <c r="AE1595" s="2"/>
    </row>
    <row r="1596" spans="1:31" ht="30" x14ac:dyDescent="0.25">
      <c r="A1596" s="2" t="s">
        <v>10</v>
      </c>
      <c r="B1596" s="3">
        <v>7</v>
      </c>
      <c r="C1596" s="3">
        <v>214</v>
      </c>
      <c r="D1596" s="3" t="s">
        <v>432</v>
      </c>
      <c r="E1596" s="3" t="str">
        <f>_xlfn.XLOOKUP(Tbl_BalanceHistory[[#This Row],[RespAgy]],Tbl_Agencies[Agy Code],Tbl_Agencies[Agy Sort])</f>
        <v>093000</v>
      </c>
      <c r="F1596" s="2" t="str">
        <f>Tbl_BalanceHistory[[#This Row],[RespAgy]]&amp;": "&amp;Tbl_BalanceHistory[[#This Row],[RespAgency]]</f>
        <v>214: Longwood University</v>
      </c>
      <c r="G1596" s="3">
        <v>214</v>
      </c>
      <c r="H1596" s="3" t="s">
        <v>432</v>
      </c>
      <c r="I1596" s="3" t="str">
        <f>_xlfn.XLOOKUP(Tbl_BalanceHistory[[#This Row],[AgyCode]],Tbl_Agencies[Agy Code],Tbl_Agencies[Agy Sort])</f>
        <v>093000</v>
      </c>
      <c r="J1596" s="2" t="str">
        <f>Tbl_BalanceHistory[[#This Row],[AgyCode]]&amp;": "&amp;Tbl_BalanceHistory[[#This Row],[Agency Name]]</f>
        <v>214: Longwood University</v>
      </c>
      <c r="K1596" s="1">
        <v>2021</v>
      </c>
      <c r="L1596" s="3">
        <v>101</v>
      </c>
      <c r="M1596" s="3" t="s">
        <v>1636</v>
      </c>
      <c r="N1596" s="2" t="str">
        <f>Tbl_BalanceHistory[[#This Row],[ProgramCode]]&amp;": "&amp;Tbl_BalanceHistory[[#This Row],[Program Name]]</f>
        <v>101: Higher Education Instruction</v>
      </c>
      <c r="O1596" s="3" t="s">
        <v>1963</v>
      </c>
      <c r="P1596" s="1" t="str">
        <f>IF(Tbl_BalanceHistory[[#This Row],[FundCode]]="0100","GF",IF(Tbl_BalanceHistory[[#This Row],[FundCode]]="01000","GF","Hi Ed / OCR"))</f>
        <v>Hi Ed / OCR</v>
      </c>
      <c r="Q1596" s="5">
        <v>0</v>
      </c>
      <c r="R1596" s="5">
        <v>0</v>
      </c>
      <c r="S1596" s="5">
        <v>226245</v>
      </c>
      <c r="T1596" s="5">
        <v>226245</v>
      </c>
      <c r="U1596" s="3" t="s">
        <v>1733</v>
      </c>
      <c r="V1596" s="5">
        <v>0</v>
      </c>
      <c r="W1596" s="5">
        <v>0</v>
      </c>
      <c r="X1596" s="5"/>
      <c r="Y1596" s="5"/>
      <c r="Z1596" s="5">
        <f>Tbl_BalanceHistory[[#This Row],[Discretionary Recommended - Pre 2022]]+Tbl_BalanceHistory[[#This Row],[Discretionary Balance Recommended: Policy]]+Tbl_BalanceHistory[[#This Row],[Discretionary Balance Recommended: Commitments]]</f>
        <v>0</v>
      </c>
      <c r="AA1596" s="5">
        <f>Tbl_BalanceHistory[[#This Row],[Discretionary Balance]]-Tbl_BalanceHistory[[#This Row],[Discretionary Reappropriation]]</f>
        <v>0</v>
      </c>
      <c r="AB1596" s="2"/>
      <c r="AC1596" s="2"/>
      <c r="AD1596" s="2"/>
      <c r="AE1596" s="2"/>
    </row>
    <row r="1597" spans="1:31" ht="30" x14ac:dyDescent="0.25">
      <c r="A1597" s="2" t="s">
        <v>10</v>
      </c>
      <c r="B1597" s="3">
        <v>7</v>
      </c>
      <c r="C1597" s="3">
        <v>214</v>
      </c>
      <c r="D1597" s="3" t="s">
        <v>432</v>
      </c>
      <c r="E1597" s="3" t="str">
        <f>_xlfn.XLOOKUP(Tbl_BalanceHistory[[#This Row],[RespAgy]],Tbl_Agencies[Agy Code],Tbl_Agencies[Agy Sort])</f>
        <v>093000</v>
      </c>
      <c r="F1597" s="2" t="str">
        <f>Tbl_BalanceHistory[[#This Row],[RespAgy]]&amp;": "&amp;Tbl_BalanceHistory[[#This Row],[RespAgency]]</f>
        <v>214: Longwood University</v>
      </c>
      <c r="G1597" s="3">
        <v>214</v>
      </c>
      <c r="H1597" s="3" t="s">
        <v>432</v>
      </c>
      <c r="I1597" s="3" t="str">
        <f>_xlfn.XLOOKUP(Tbl_BalanceHistory[[#This Row],[AgyCode]],Tbl_Agencies[Agy Code],Tbl_Agencies[Agy Sort])</f>
        <v>093000</v>
      </c>
      <c r="J1597" s="2" t="str">
        <f>Tbl_BalanceHistory[[#This Row],[AgyCode]]&amp;": "&amp;Tbl_BalanceHistory[[#This Row],[Agency Name]]</f>
        <v>214: Longwood University</v>
      </c>
      <c r="K1597" s="1">
        <v>2022</v>
      </c>
      <c r="L1597" s="3">
        <v>101</v>
      </c>
      <c r="M1597" s="3" t="s">
        <v>1636</v>
      </c>
      <c r="N1597" s="2" t="str">
        <f>Tbl_BalanceHistory[[#This Row],[ProgramCode]]&amp;": "&amp;Tbl_BalanceHistory[[#This Row],[Program Name]]</f>
        <v>101: Higher Education Instruction</v>
      </c>
      <c r="O1597" s="3" t="s">
        <v>1963</v>
      </c>
      <c r="P1597" s="1" t="str">
        <f>IF(Tbl_BalanceHistory[[#This Row],[FundCode]]="0100","GF",IF(Tbl_BalanceHistory[[#This Row],[FundCode]]="01000","GF","Hi Ed / OCR"))</f>
        <v>Hi Ed / OCR</v>
      </c>
      <c r="Q1597" s="5">
        <v>0</v>
      </c>
      <c r="R1597" s="5">
        <v>0</v>
      </c>
      <c r="S1597" s="5">
        <v>393524.47999999998</v>
      </c>
      <c r="T1597" s="5">
        <v>393524.47999999998</v>
      </c>
      <c r="U1597" s="3" t="s">
        <v>1733</v>
      </c>
      <c r="V1597" s="5">
        <v>0</v>
      </c>
      <c r="W1597" s="5"/>
      <c r="X1597" s="5">
        <v>0</v>
      </c>
      <c r="Y1597" s="5">
        <v>0</v>
      </c>
      <c r="Z1597" s="5">
        <f>Tbl_BalanceHistory[[#This Row],[Discretionary Recommended - Pre 2022]]+Tbl_BalanceHistory[[#This Row],[Discretionary Balance Recommended: Policy]]+Tbl_BalanceHistory[[#This Row],[Discretionary Balance Recommended: Commitments]]</f>
        <v>0</v>
      </c>
      <c r="AA1597" s="5">
        <f>Tbl_BalanceHistory[[#This Row],[Discretionary Balance]]-Tbl_BalanceHistory[[#This Row],[Discretionary Reappropriation]]</f>
        <v>0</v>
      </c>
      <c r="AB1597" s="2"/>
      <c r="AC1597" s="2"/>
      <c r="AD1597" s="2"/>
      <c r="AE1597" s="2"/>
    </row>
    <row r="1598" spans="1:31" ht="45" x14ac:dyDescent="0.25">
      <c r="A1598" s="2" t="s">
        <v>10</v>
      </c>
      <c r="B1598" s="3">
        <v>7</v>
      </c>
      <c r="C1598" s="3">
        <v>214</v>
      </c>
      <c r="D1598" s="3" t="s">
        <v>432</v>
      </c>
      <c r="E1598" s="3" t="str">
        <f>_xlfn.XLOOKUP(Tbl_BalanceHistory[[#This Row],[RespAgy]],Tbl_Agencies[Agy Code],Tbl_Agencies[Agy Sort])</f>
        <v>093000</v>
      </c>
      <c r="F1598" s="2" t="str">
        <f>Tbl_BalanceHistory[[#This Row],[RespAgy]]&amp;": "&amp;Tbl_BalanceHistory[[#This Row],[RespAgency]]</f>
        <v>214: Longwood University</v>
      </c>
      <c r="G1598" s="3">
        <v>214</v>
      </c>
      <c r="H1598" s="3" t="s">
        <v>432</v>
      </c>
      <c r="I1598" s="3" t="str">
        <f>_xlfn.XLOOKUP(Tbl_BalanceHistory[[#This Row],[AgyCode]],Tbl_Agencies[Agy Code],Tbl_Agencies[Agy Sort])</f>
        <v>093000</v>
      </c>
      <c r="J1598" s="2" t="str">
        <f>Tbl_BalanceHistory[[#This Row],[AgyCode]]&amp;": "&amp;Tbl_BalanceHistory[[#This Row],[Agency Name]]</f>
        <v>214: Longwood University</v>
      </c>
      <c r="K1598" s="1">
        <v>2014</v>
      </c>
      <c r="L1598" s="3">
        <v>108</v>
      </c>
      <c r="M1598" s="3" t="s">
        <v>408</v>
      </c>
      <c r="N1598" s="2" t="str">
        <f>Tbl_BalanceHistory[[#This Row],[ProgramCode]]&amp;": "&amp;Tbl_BalanceHistory[[#This Row],[Program Name]]</f>
        <v>108: Higher Education Student Financial Assistance</v>
      </c>
      <c r="O1598" s="3" t="s">
        <v>1730</v>
      </c>
      <c r="P1598" s="1" t="str">
        <f>IF(Tbl_BalanceHistory[[#This Row],[FundCode]]="0100","GF",IF(Tbl_BalanceHistory[[#This Row],[FundCode]]="01000","GF","Hi Ed / OCR"))</f>
        <v>GF</v>
      </c>
      <c r="Q1598" s="5">
        <v>4268117</v>
      </c>
      <c r="R1598" s="5">
        <v>4268117</v>
      </c>
      <c r="S1598" s="5">
        <v>0</v>
      </c>
      <c r="T1598" s="5">
        <v>0</v>
      </c>
      <c r="U1598" s="3"/>
      <c r="V1598" s="5">
        <v>0</v>
      </c>
      <c r="W1598" s="5">
        <v>0</v>
      </c>
      <c r="X1598" s="5"/>
      <c r="Y1598" s="5"/>
      <c r="Z1598" s="5">
        <f>Tbl_BalanceHistory[[#This Row],[Discretionary Recommended - Pre 2022]]+Tbl_BalanceHistory[[#This Row],[Discretionary Balance Recommended: Policy]]+Tbl_BalanceHistory[[#This Row],[Discretionary Balance Recommended: Commitments]]</f>
        <v>0</v>
      </c>
      <c r="AA1598" s="5">
        <f>Tbl_BalanceHistory[[#This Row],[Discretionary Balance]]-Tbl_BalanceHistory[[#This Row],[Discretionary Reappropriation]]</f>
        <v>0</v>
      </c>
      <c r="AB1598" s="2"/>
      <c r="AC1598" s="2"/>
      <c r="AD1598" s="2"/>
      <c r="AE1598" s="2"/>
    </row>
    <row r="1599" spans="1:31" ht="45" x14ac:dyDescent="0.25">
      <c r="A1599" s="2" t="s">
        <v>10</v>
      </c>
      <c r="B1599" s="3">
        <v>7</v>
      </c>
      <c r="C1599" s="3">
        <v>214</v>
      </c>
      <c r="D1599" s="3" t="s">
        <v>432</v>
      </c>
      <c r="E1599" s="3" t="str">
        <f>_xlfn.XLOOKUP(Tbl_BalanceHistory[[#This Row],[RespAgy]],Tbl_Agencies[Agy Code],Tbl_Agencies[Agy Sort])</f>
        <v>093000</v>
      </c>
      <c r="F1599" s="2" t="str">
        <f>Tbl_BalanceHistory[[#This Row],[RespAgy]]&amp;": "&amp;Tbl_BalanceHistory[[#This Row],[RespAgency]]</f>
        <v>214: Longwood University</v>
      </c>
      <c r="G1599" s="3">
        <v>214</v>
      </c>
      <c r="H1599" s="3" t="s">
        <v>432</v>
      </c>
      <c r="I1599" s="3" t="str">
        <f>_xlfn.XLOOKUP(Tbl_BalanceHistory[[#This Row],[AgyCode]],Tbl_Agencies[Agy Code],Tbl_Agencies[Agy Sort])</f>
        <v>093000</v>
      </c>
      <c r="J1599" s="2" t="str">
        <f>Tbl_BalanceHistory[[#This Row],[AgyCode]]&amp;": "&amp;Tbl_BalanceHistory[[#This Row],[Agency Name]]</f>
        <v>214: Longwood University</v>
      </c>
      <c r="K1599" s="1">
        <v>2015</v>
      </c>
      <c r="L1599" s="3">
        <v>108</v>
      </c>
      <c r="M1599" s="3" t="s">
        <v>408</v>
      </c>
      <c r="N1599" s="2" t="str">
        <f>Tbl_BalanceHistory[[#This Row],[ProgramCode]]&amp;": "&amp;Tbl_BalanceHistory[[#This Row],[Program Name]]</f>
        <v>108: Higher Education Student Financial Assistance</v>
      </c>
      <c r="O1599" s="3" t="s">
        <v>1730</v>
      </c>
      <c r="P1599" s="1" t="str">
        <f>IF(Tbl_BalanceHistory[[#This Row],[FundCode]]="0100","GF",IF(Tbl_BalanceHistory[[#This Row],[FundCode]]="01000","GF","Hi Ed / OCR"))</f>
        <v>GF</v>
      </c>
      <c r="Q1599" s="5">
        <v>4268839</v>
      </c>
      <c r="R1599" s="5">
        <v>4268839</v>
      </c>
      <c r="S1599" s="5">
        <v>0</v>
      </c>
      <c r="T1599" s="5">
        <v>0</v>
      </c>
      <c r="U1599" s="3" t="s">
        <v>1731</v>
      </c>
      <c r="V1599" s="5">
        <v>0</v>
      </c>
      <c r="W1599" s="5">
        <v>0</v>
      </c>
      <c r="X1599" s="5"/>
      <c r="Y1599" s="5"/>
      <c r="Z1599" s="5">
        <f>Tbl_BalanceHistory[[#This Row],[Discretionary Recommended - Pre 2022]]+Tbl_BalanceHistory[[#This Row],[Discretionary Balance Recommended: Policy]]+Tbl_BalanceHistory[[#This Row],[Discretionary Balance Recommended: Commitments]]</f>
        <v>0</v>
      </c>
      <c r="AA1599" s="5">
        <f>Tbl_BalanceHistory[[#This Row],[Discretionary Balance]]-Tbl_BalanceHistory[[#This Row],[Discretionary Reappropriation]]</f>
        <v>0</v>
      </c>
      <c r="AB1599" s="2"/>
      <c r="AC1599" s="2"/>
      <c r="AD1599" s="2"/>
      <c r="AE1599" s="2"/>
    </row>
    <row r="1600" spans="1:31" ht="45" x14ac:dyDescent="0.25">
      <c r="A1600" s="2" t="s">
        <v>10</v>
      </c>
      <c r="B1600" s="3">
        <v>7</v>
      </c>
      <c r="C1600" s="3">
        <v>214</v>
      </c>
      <c r="D1600" s="3" t="s">
        <v>432</v>
      </c>
      <c r="E1600" s="3" t="str">
        <f>_xlfn.XLOOKUP(Tbl_BalanceHistory[[#This Row],[RespAgy]],Tbl_Agencies[Agy Code],Tbl_Agencies[Agy Sort])</f>
        <v>093000</v>
      </c>
      <c r="F1600" s="2" t="str">
        <f>Tbl_BalanceHistory[[#This Row],[RespAgy]]&amp;": "&amp;Tbl_BalanceHistory[[#This Row],[RespAgency]]</f>
        <v>214: Longwood University</v>
      </c>
      <c r="G1600" s="3">
        <v>214</v>
      </c>
      <c r="H1600" s="3" t="s">
        <v>432</v>
      </c>
      <c r="I1600" s="3" t="str">
        <f>_xlfn.XLOOKUP(Tbl_BalanceHistory[[#This Row],[AgyCode]],Tbl_Agencies[Agy Code],Tbl_Agencies[Agy Sort])</f>
        <v>093000</v>
      </c>
      <c r="J1600" s="2" t="str">
        <f>Tbl_BalanceHistory[[#This Row],[AgyCode]]&amp;": "&amp;Tbl_BalanceHistory[[#This Row],[Agency Name]]</f>
        <v>214: Longwood University</v>
      </c>
      <c r="K1600" s="1">
        <v>2016</v>
      </c>
      <c r="L1600" s="3">
        <v>108</v>
      </c>
      <c r="M1600" s="3" t="s">
        <v>408</v>
      </c>
      <c r="N1600" s="2" t="str">
        <f>Tbl_BalanceHistory[[#This Row],[ProgramCode]]&amp;": "&amp;Tbl_BalanceHistory[[#This Row],[Program Name]]</f>
        <v>108: Higher Education Student Financial Assistance</v>
      </c>
      <c r="O1600" s="3" t="s">
        <v>1730</v>
      </c>
      <c r="P1600" s="1" t="str">
        <f>IF(Tbl_BalanceHistory[[#This Row],[FundCode]]="0100","GF",IF(Tbl_BalanceHistory[[#This Row],[FundCode]]="01000","GF","Hi Ed / OCR"))</f>
        <v>GF</v>
      </c>
      <c r="Q1600" s="5">
        <v>4377742</v>
      </c>
      <c r="R1600" s="5">
        <v>4377742</v>
      </c>
      <c r="S1600" s="5">
        <v>0</v>
      </c>
      <c r="T1600" s="5">
        <v>0</v>
      </c>
      <c r="U1600" s="3"/>
      <c r="V1600" s="5">
        <v>0</v>
      </c>
      <c r="W1600" s="5">
        <v>0</v>
      </c>
      <c r="X1600" s="5"/>
      <c r="Y1600" s="5"/>
      <c r="Z1600" s="5">
        <f>Tbl_BalanceHistory[[#This Row],[Discretionary Recommended - Pre 2022]]+Tbl_BalanceHistory[[#This Row],[Discretionary Balance Recommended: Policy]]+Tbl_BalanceHistory[[#This Row],[Discretionary Balance Recommended: Commitments]]</f>
        <v>0</v>
      </c>
      <c r="AA1600" s="5">
        <f>Tbl_BalanceHistory[[#This Row],[Discretionary Balance]]-Tbl_BalanceHistory[[#This Row],[Discretionary Reappropriation]]</f>
        <v>0</v>
      </c>
      <c r="AB1600" s="2"/>
      <c r="AC1600" s="2"/>
      <c r="AD1600" s="2"/>
      <c r="AE1600" s="2"/>
    </row>
    <row r="1601" spans="1:31" ht="45" x14ac:dyDescent="0.25">
      <c r="A1601" s="2" t="s">
        <v>10</v>
      </c>
      <c r="B1601" s="3">
        <v>7</v>
      </c>
      <c r="C1601" s="3">
        <v>214</v>
      </c>
      <c r="D1601" s="3" t="s">
        <v>432</v>
      </c>
      <c r="E1601" s="3" t="str">
        <f>_xlfn.XLOOKUP(Tbl_BalanceHistory[[#This Row],[RespAgy]],Tbl_Agencies[Agy Code],Tbl_Agencies[Agy Sort])</f>
        <v>093000</v>
      </c>
      <c r="F1601" s="2" t="str">
        <f>Tbl_BalanceHistory[[#This Row],[RespAgy]]&amp;": "&amp;Tbl_BalanceHistory[[#This Row],[RespAgency]]</f>
        <v>214: Longwood University</v>
      </c>
      <c r="G1601" s="3">
        <v>214</v>
      </c>
      <c r="H1601" s="3" t="s">
        <v>432</v>
      </c>
      <c r="I1601" s="3" t="str">
        <f>_xlfn.XLOOKUP(Tbl_BalanceHistory[[#This Row],[AgyCode]],Tbl_Agencies[Agy Code],Tbl_Agencies[Agy Sort])</f>
        <v>093000</v>
      </c>
      <c r="J1601" s="2" t="str">
        <f>Tbl_BalanceHistory[[#This Row],[AgyCode]]&amp;": "&amp;Tbl_BalanceHistory[[#This Row],[Agency Name]]</f>
        <v>214: Longwood University</v>
      </c>
      <c r="K1601" s="1">
        <v>2017</v>
      </c>
      <c r="L1601" s="3">
        <v>108</v>
      </c>
      <c r="M1601" s="3" t="s">
        <v>408</v>
      </c>
      <c r="N1601" s="2" t="str">
        <f>Tbl_BalanceHistory[[#This Row],[ProgramCode]]&amp;": "&amp;Tbl_BalanceHistory[[#This Row],[Program Name]]</f>
        <v>108: Higher Education Student Financial Assistance</v>
      </c>
      <c r="O1601" s="3" t="s">
        <v>886</v>
      </c>
      <c r="P1601" s="1" t="str">
        <f>IF(Tbl_BalanceHistory[[#This Row],[FundCode]]="0100","GF",IF(Tbl_BalanceHistory[[#This Row],[FundCode]]="01000","GF","Hi Ed / OCR"))</f>
        <v>GF</v>
      </c>
      <c r="Q1601" s="5">
        <v>4784935</v>
      </c>
      <c r="R1601" s="5">
        <v>4784935</v>
      </c>
      <c r="S1601" s="5">
        <v>0</v>
      </c>
      <c r="T1601" s="5">
        <v>0</v>
      </c>
      <c r="U1601" s="3" t="s">
        <v>1967</v>
      </c>
      <c r="V1601" s="5">
        <v>0</v>
      </c>
      <c r="W1601" s="5">
        <v>0</v>
      </c>
      <c r="X1601" s="5"/>
      <c r="Y1601" s="5"/>
      <c r="Z1601" s="5">
        <f>Tbl_BalanceHistory[[#This Row],[Discretionary Recommended - Pre 2022]]+Tbl_BalanceHistory[[#This Row],[Discretionary Balance Recommended: Policy]]+Tbl_BalanceHistory[[#This Row],[Discretionary Balance Recommended: Commitments]]</f>
        <v>0</v>
      </c>
      <c r="AA1601" s="5">
        <f>Tbl_BalanceHistory[[#This Row],[Discretionary Balance]]-Tbl_BalanceHistory[[#This Row],[Discretionary Reappropriation]]</f>
        <v>0</v>
      </c>
      <c r="AB1601" s="2"/>
      <c r="AC1601" s="2"/>
      <c r="AD1601" s="2"/>
      <c r="AE1601" s="2"/>
    </row>
    <row r="1602" spans="1:31" ht="45" x14ac:dyDescent="0.25">
      <c r="A1602" s="2" t="s">
        <v>10</v>
      </c>
      <c r="B1602" s="3">
        <v>7</v>
      </c>
      <c r="C1602" s="3">
        <v>214</v>
      </c>
      <c r="D1602" s="3" t="s">
        <v>432</v>
      </c>
      <c r="E1602" s="3" t="str">
        <f>_xlfn.XLOOKUP(Tbl_BalanceHistory[[#This Row],[RespAgy]],Tbl_Agencies[Agy Code],Tbl_Agencies[Agy Sort])</f>
        <v>093000</v>
      </c>
      <c r="F1602" s="2" t="str">
        <f>Tbl_BalanceHistory[[#This Row],[RespAgy]]&amp;": "&amp;Tbl_BalanceHistory[[#This Row],[RespAgency]]</f>
        <v>214: Longwood University</v>
      </c>
      <c r="G1602" s="3">
        <v>214</v>
      </c>
      <c r="H1602" s="3" t="s">
        <v>432</v>
      </c>
      <c r="I1602" s="3" t="str">
        <f>_xlfn.XLOOKUP(Tbl_BalanceHistory[[#This Row],[AgyCode]],Tbl_Agencies[Agy Code],Tbl_Agencies[Agy Sort])</f>
        <v>093000</v>
      </c>
      <c r="J1602" s="2" t="str">
        <f>Tbl_BalanceHistory[[#This Row],[AgyCode]]&amp;": "&amp;Tbl_BalanceHistory[[#This Row],[Agency Name]]</f>
        <v>214: Longwood University</v>
      </c>
      <c r="K1602" s="1">
        <v>2018</v>
      </c>
      <c r="L1602" s="3">
        <v>108</v>
      </c>
      <c r="M1602" s="3" t="s">
        <v>408</v>
      </c>
      <c r="N1602" s="2" t="str">
        <f>Tbl_BalanceHistory[[#This Row],[ProgramCode]]&amp;": "&amp;Tbl_BalanceHistory[[#This Row],[Program Name]]</f>
        <v>108: Higher Education Student Financial Assistance</v>
      </c>
      <c r="O1602" s="3" t="s">
        <v>886</v>
      </c>
      <c r="P1602" s="1" t="str">
        <f>IF(Tbl_BalanceHistory[[#This Row],[FundCode]]="0100","GF",IF(Tbl_BalanceHistory[[#This Row],[FundCode]]="01000","GF","Hi Ed / OCR"))</f>
        <v>GF</v>
      </c>
      <c r="Q1602" s="5">
        <v>4784446</v>
      </c>
      <c r="R1602" s="5">
        <v>4784446</v>
      </c>
      <c r="S1602" s="5">
        <v>0</v>
      </c>
      <c r="T1602" s="5">
        <v>0</v>
      </c>
      <c r="U1602" s="3" t="s">
        <v>1966</v>
      </c>
      <c r="V1602" s="5">
        <v>0</v>
      </c>
      <c r="W1602" s="5">
        <v>0</v>
      </c>
      <c r="X1602" s="5"/>
      <c r="Y1602" s="5"/>
      <c r="Z1602" s="5">
        <f>Tbl_BalanceHistory[[#This Row],[Discretionary Recommended - Pre 2022]]+Tbl_BalanceHistory[[#This Row],[Discretionary Balance Recommended: Policy]]+Tbl_BalanceHistory[[#This Row],[Discretionary Balance Recommended: Commitments]]</f>
        <v>0</v>
      </c>
      <c r="AA1602" s="5">
        <f>Tbl_BalanceHistory[[#This Row],[Discretionary Balance]]-Tbl_BalanceHistory[[#This Row],[Discretionary Reappropriation]]</f>
        <v>0</v>
      </c>
      <c r="AB1602" s="2"/>
      <c r="AC1602" s="2"/>
      <c r="AD1602" s="2"/>
      <c r="AE1602" s="2"/>
    </row>
    <row r="1603" spans="1:31" ht="45" x14ac:dyDescent="0.25">
      <c r="A1603" s="2" t="s">
        <v>10</v>
      </c>
      <c r="B1603" s="3">
        <v>7</v>
      </c>
      <c r="C1603" s="3">
        <v>214</v>
      </c>
      <c r="D1603" s="3" t="s">
        <v>432</v>
      </c>
      <c r="E1603" s="3" t="str">
        <f>_xlfn.XLOOKUP(Tbl_BalanceHistory[[#This Row],[RespAgy]],Tbl_Agencies[Agy Code],Tbl_Agencies[Agy Sort])</f>
        <v>093000</v>
      </c>
      <c r="F1603" s="2" t="str">
        <f>Tbl_BalanceHistory[[#This Row],[RespAgy]]&amp;": "&amp;Tbl_BalanceHistory[[#This Row],[RespAgency]]</f>
        <v>214: Longwood University</v>
      </c>
      <c r="G1603" s="3">
        <v>214</v>
      </c>
      <c r="H1603" s="3" t="s">
        <v>432</v>
      </c>
      <c r="I1603" s="3" t="str">
        <f>_xlfn.XLOOKUP(Tbl_BalanceHistory[[#This Row],[AgyCode]],Tbl_Agencies[Agy Code],Tbl_Agencies[Agy Sort])</f>
        <v>093000</v>
      </c>
      <c r="J1603" s="2" t="str">
        <f>Tbl_BalanceHistory[[#This Row],[AgyCode]]&amp;": "&amp;Tbl_BalanceHistory[[#This Row],[Agency Name]]</f>
        <v>214: Longwood University</v>
      </c>
      <c r="K1603" s="1">
        <v>2019</v>
      </c>
      <c r="L1603" s="3">
        <v>108</v>
      </c>
      <c r="M1603" s="3" t="s">
        <v>408</v>
      </c>
      <c r="N1603" s="2" t="str">
        <f>Tbl_BalanceHistory[[#This Row],[ProgramCode]]&amp;": "&amp;Tbl_BalanceHistory[[#This Row],[Program Name]]</f>
        <v>108: Higher Education Student Financial Assistance</v>
      </c>
      <c r="O1603" s="3" t="s">
        <v>886</v>
      </c>
      <c r="P1603" s="1" t="str">
        <f>IF(Tbl_BalanceHistory[[#This Row],[FundCode]]="0100","GF",IF(Tbl_BalanceHistory[[#This Row],[FundCode]]="01000","GF","Hi Ed / OCR"))</f>
        <v>GF</v>
      </c>
      <c r="Q1603" s="5">
        <v>5165637</v>
      </c>
      <c r="R1603" s="5">
        <v>5157466</v>
      </c>
      <c r="S1603" s="5">
        <v>8171</v>
      </c>
      <c r="T1603" s="5">
        <v>8171</v>
      </c>
      <c r="U1603" s="3" t="s">
        <v>1733</v>
      </c>
      <c r="V1603" s="5">
        <v>0</v>
      </c>
      <c r="W1603" s="5">
        <v>0</v>
      </c>
      <c r="X1603" s="5"/>
      <c r="Y1603" s="5"/>
      <c r="Z1603" s="5">
        <f>Tbl_BalanceHistory[[#This Row],[Discretionary Recommended - Pre 2022]]+Tbl_BalanceHistory[[#This Row],[Discretionary Balance Recommended: Policy]]+Tbl_BalanceHistory[[#This Row],[Discretionary Balance Recommended: Commitments]]</f>
        <v>0</v>
      </c>
      <c r="AA1603" s="5">
        <f>Tbl_BalanceHistory[[#This Row],[Discretionary Balance]]-Tbl_BalanceHistory[[#This Row],[Discretionary Reappropriation]]</f>
        <v>0</v>
      </c>
      <c r="AB1603" s="2"/>
      <c r="AC1603" s="2"/>
      <c r="AD1603" s="2"/>
      <c r="AE1603" s="2"/>
    </row>
    <row r="1604" spans="1:31" ht="45" x14ac:dyDescent="0.25">
      <c r="A1604" s="2" t="s">
        <v>10</v>
      </c>
      <c r="B1604" s="3">
        <v>7</v>
      </c>
      <c r="C1604" s="3">
        <v>214</v>
      </c>
      <c r="D1604" s="3" t="s">
        <v>432</v>
      </c>
      <c r="E1604" s="3" t="str">
        <f>_xlfn.XLOOKUP(Tbl_BalanceHistory[[#This Row],[RespAgy]],Tbl_Agencies[Agy Code],Tbl_Agencies[Agy Sort])</f>
        <v>093000</v>
      </c>
      <c r="F1604" s="2" t="str">
        <f>Tbl_BalanceHistory[[#This Row],[RespAgy]]&amp;": "&amp;Tbl_BalanceHistory[[#This Row],[RespAgency]]</f>
        <v>214: Longwood University</v>
      </c>
      <c r="G1604" s="3">
        <v>214</v>
      </c>
      <c r="H1604" s="3" t="s">
        <v>432</v>
      </c>
      <c r="I1604" s="3" t="str">
        <f>_xlfn.XLOOKUP(Tbl_BalanceHistory[[#This Row],[AgyCode]],Tbl_Agencies[Agy Code],Tbl_Agencies[Agy Sort])</f>
        <v>093000</v>
      </c>
      <c r="J1604" s="2" t="str">
        <f>Tbl_BalanceHistory[[#This Row],[AgyCode]]&amp;": "&amp;Tbl_BalanceHistory[[#This Row],[Agency Name]]</f>
        <v>214: Longwood University</v>
      </c>
      <c r="K1604" s="1">
        <v>2020</v>
      </c>
      <c r="L1604" s="3">
        <v>108</v>
      </c>
      <c r="M1604" s="3" t="s">
        <v>408</v>
      </c>
      <c r="N1604" s="2" t="str">
        <f>Tbl_BalanceHistory[[#This Row],[ProgramCode]]&amp;": "&amp;Tbl_BalanceHistory[[#This Row],[Program Name]]</f>
        <v>108: Higher Education Student Financial Assistance</v>
      </c>
      <c r="O1604" s="3" t="s">
        <v>886</v>
      </c>
      <c r="P1604" s="1" t="str">
        <f>IF(Tbl_BalanceHistory[[#This Row],[FundCode]]="0100","GF",IF(Tbl_BalanceHistory[[#This Row],[FundCode]]="01000","GF","Hi Ed / OCR"))</f>
        <v>GF</v>
      </c>
      <c r="Q1604" s="5">
        <v>5922279</v>
      </c>
      <c r="R1604" s="5">
        <v>5910174</v>
      </c>
      <c r="S1604" s="5">
        <v>12105</v>
      </c>
      <c r="T1604" s="5">
        <v>12105</v>
      </c>
      <c r="U1604" s="3" t="s">
        <v>1733</v>
      </c>
      <c r="V1604" s="5">
        <v>0</v>
      </c>
      <c r="W1604" s="5">
        <v>0</v>
      </c>
      <c r="X1604" s="5"/>
      <c r="Y1604" s="5"/>
      <c r="Z1604" s="5">
        <f>Tbl_BalanceHistory[[#This Row],[Discretionary Recommended - Pre 2022]]+Tbl_BalanceHistory[[#This Row],[Discretionary Balance Recommended: Policy]]+Tbl_BalanceHistory[[#This Row],[Discretionary Balance Recommended: Commitments]]</f>
        <v>0</v>
      </c>
      <c r="AA1604" s="5">
        <f>Tbl_BalanceHistory[[#This Row],[Discretionary Balance]]-Tbl_BalanceHistory[[#This Row],[Discretionary Reappropriation]]</f>
        <v>0</v>
      </c>
      <c r="AB1604" s="2"/>
      <c r="AC1604" s="2"/>
      <c r="AD1604" s="2"/>
      <c r="AE1604" s="2"/>
    </row>
    <row r="1605" spans="1:31" ht="45" x14ac:dyDescent="0.25">
      <c r="A1605" s="2" t="s">
        <v>10</v>
      </c>
      <c r="B1605" s="3">
        <v>7</v>
      </c>
      <c r="C1605" s="3">
        <v>214</v>
      </c>
      <c r="D1605" s="3" t="s">
        <v>432</v>
      </c>
      <c r="E1605" s="3" t="str">
        <f>_xlfn.XLOOKUP(Tbl_BalanceHistory[[#This Row],[RespAgy]],Tbl_Agencies[Agy Code],Tbl_Agencies[Agy Sort])</f>
        <v>093000</v>
      </c>
      <c r="F1605" s="2" t="str">
        <f>Tbl_BalanceHistory[[#This Row],[RespAgy]]&amp;": "&amp;Tbl_BalanceHistory[[#This Row],[RespAgency]]</f>
        <v>214: Longwood University</v>
      </c>
      <c r="G1605" s="3">
        <v>214</v>
      </c>
      <c r="H1605" s="3" t="s">
        <v>432</v>
      </c>
      <c r="I1605" s="3" t="str">
        <f>_xlfn.XLOOKUP(Tbl_BalanceHistory[[#This Row],[AgyCode]],Tbl_Agencies[Agy Code],Tbl_Agencies[Agy Sort])</f>
        <v>093000</v>
      </c>
      <c r="J1605" s="2" t="str">
        <f>Tbl_BalanceHistory[[#This Row],[AgyCode]]&amp;": "&amp;Tbl_BalanceHistory[[#This Row],[Agency Name]]</f>
        <v>214: Longwood University</v>
      </c>
      <c r="K1605" s="1">
        <v>2021</v>
      </c>
      <c r="L1605" s="3">
        <v>108</v>
      </c>
      <c r="M1605" s="3" t="s">
        <v>408</v>
      </c>
      <c r="N1605" s="2" t="str">
        <f>Tbl_BalanceHistory[[#This Row],[ProgramCode]]&amp;": "&amp;Tbl_BalanceHistory[[#This Row],[Program Name]]</f>
        <v>108: Higher Education Student Financial Assistance</v>
      </c>
      <c r="O1605" s="3" t="s">
        <v>886</v>
      </c>
      <c r="P1605" s="1" t="str">
        <f>IF(Tbl_BalanceHistory[[#This Row],[FundCode]]="0100","GF",IF(Tbl_BalanceHistory[[#This Row],[FundCode]]="01000","GF","Hi Ed / OCR"))</f>
        <v>GF</v>
      </c>
      <c r="Q1605" s="5">
        <v>5941430</v>
      </c>
      <c r="R1605" s="5">
        <v>5930407</v>
      </c>
      <c r="S1605" s="5">
        <v>11023</v>
      </c>
      <c r="T1605" s="5">
        <v>11023</v>
      </c>
      <c r="U1605" s="3" t="s">
        <v>1733</v>
      </c>
      <c r="V1605" s="5">
        <v>0</v>
      </c>
      <c r="W1605" s="5">
        <v>0</v>
      </c>
      <c r="X1605" s="5"/>
      <c r="Y1605" s="5"/>
      <c r="Z1605" s="5">
        <f>Tbl_BalanceHistory[[#This Row],[Discretionary Recommended - Pre 2022]]+Tbl_BalanceHistory[[#This Row],[Discretionary Balance Recommended: Policy]]+Tbl_BalanceHistory[[#This Row],[Discretionary Balance Recommended: Commitments]]</f>
        <v>0</v>
      </c>
      <c r="AA1605" s="5">
        <f>Tbl_BalanceHistory[[#This Row],[Discretionary Balance]]-Tbl_BalanceHistory[[#This Row],[Discretionary Reappropriation]]</f>
        <v>0</v>
      </c>
      <c r="AB1605" s="2"/>
      <c r="AC1605" s="2"/>
      <c r="AD1605" s="2"/>
      <c r="AE1605" s="2"/>
    </row>
    <row r="1606" spans="1:31" ht="45" x14ac:dyDescent="0.25">
      <c r="A1606" s="2" t="s">
        <v>10</v>
      </c>
      <c r="B1606" s="3">
        <v>7</v>
      </c>
      <c r="C1606" s="3">
        <v>214</v>
      </c>
      <c r="D1606" s="3" t="s">
        <v>432</v>
      </c>
      <c r="E1606" s="3" t="str">
        <f>_xlfn.XLOOKUP(Tbl_BalanceHistory[[#This Row],[RespAgy]],Tbl_Agencies[Agy Code],Tbl_Agencies[Agy Sort])</f>
        <v>093000</v>
      </c>
      <c r="F1606" s="2" t="str">
        <f>Tbl_BalanceHistory[[#This Row],[RespAgy]]&amp;": "&amp;Tbl_BalanceHistory[[#This Row],[RespAgency]]</f>
        <v>214: Longwood University</v>
      </c>
      <c r="G1606" s="3">
        <v>214</v>
      </c>
      <c r="H1606" s="3" t="s">
        <v>432</v>
      </c>
      <c r="I1606" s="3" t="str">
        <f>_xlfn.XLOOKUP(Tbl_BalanceHistory[[#This Row],[AgyCode]],Tbl_Agencies[Agy Code],Tbl_Agencies[Agy Sort])</f>
        <v>093000</v>
      </c>
      <c r="J1606" s="2" t="str">
        <f>Tbl_BalanceHistory[[#This Row],[AgyCode]]&amp;": "&amp;Tbl_BalanceHistory[[#This Row],[Agency Name]]</f>
        <v>214: Longwood University</v>
      </c>
      <c r="K1606" s="1">
        <v>2022</v>
      </c>
      <c r="L1606" s="3">
        <v>108</v>
      </c>
      <c r="M1606" s="3" t="s">
        <v>408</v>
      </c>
      <c r="N1606" s="2" t="str">
        <f>Tbl_BalanceHistory[[#This Row],[ProgramCode]]&amp;": "&amp;Tbl_BalanceHistory[[#This Row],[Program Name]]</f>
        <v>108: Higher Education Student Financial Assistance</v>
      </c>
      <c r="O1606" s="3" t="s">
        <v>886</v>
      </c>
      <c r="P1606" s="1" t="str">
        <f>IF(Tbl_BalanceHistory[[#This Row],[FundCode]]="0100","GF",IF(Tbl_BalanceHistory[[#This Row],[FundCode]]="01000","GF","Hi Ed / OCR"))</f>
        <v>GF</v>
      </c>
      <c r="Q1606" s="5">
        <v>6722062</v>
      </c>
      <c r="R1606" s="5">
        <v>6722062</v>
      </c>
      <c r="S1606" s="5">
        <v>0</v>
      </c>
      <c r="T1606" s="5">
        <v>0</v>
      </c>
      <c r="U1606" s="3" t="s">
        <v>1733</v>
      </c>
      <c r="V1606" s="5">
        <v>0</v>
      </c>
      <c r="W1606" s="5"/>
      <c r="X1606" s="5">
        <v>0</v>
      </c>
      <c r="Y1606" s="5">
        <v>0</v>
      </c>
      <c r="Z1606" s="5">
        <f>Tbl_BalanceHistory[[#This Row],[Discretionary Recommended - Pre 2022]]+Tbl_BalanceHistory[[#This Row],[Discretionary Balance Recommended: Policy]]+Tbl_BalanceHistory[[#This Row],[Discretionary Balance Recommended: Commitments]]</f>
        <v>0</v>
      </c>
      <c r="AA1606" s="5">
        <f>Tbl_BalanceHistory[[#This Row],[Discretionary Balance]]-Tbl_BalanceHistory[[#This Row],[Discretionary Reappropriation]]</f>
        <v>0</v>
      </c>
      <c r="AB1606" s="2"/>
      <c r="AC1606" s="2"/>
      <c r="AD1606" s="2"/>
      <c r="AE1606" s="2"/>
    </row>
    <row r="1607" spans="1:31" ht="45" x14ac:dyDescent="0.25">
      <c r="A1607" s="2" t="s">
        <v>10</v>
      </c>
      <c r="B1607" s="3">
        <v>7</v>
      </c>
      <c r="C1607" s="3">
        <v>214</v>
      </c>
      <c r="D1607" s="3" t="s">
        <v>432</v>
      </c>
      <c r="E1607" s="3" t="str">
        <f>_xlfn.XLOOKUP(Tbl_BalanceHistory[[#This Row],[RespAgy]],Tbl_Agencies[Agy Code],Tbl_Agencies[Agy Sort])</f>
        <v>093000</v>
      </c>
      <c r="F1607" s="2" t="str">
        <f>Tbl_BalanceHistory[[#This Row],[RespAgy]]&amp;": "&amp;Tbl_BalanceHistory[[#This Row],[RespAgency]]</f>
        <v>214: Longwood University</v>
      </c>
      <c r="G1607" s="3">
        <v>214</v>
      </c>
      <c r="H1607" s="3" t="s">
        <v>432</v>
      </c>
      <c r="I1607" s="3" t="str">
        <f>_xlfn.XLOOKUP(Tbl_BalanceHistory[[#This Row],[AgyCode]],Tbl_Agencies[Agy Code],Tbl_Agencies[Agy Sort])</f>
        <v>093000</v>
      </c>
      <c r="J1607" s="2" t="str">
        <f>Tbl_BalanceHistory[[#This Row],[AgyCode]]&amp;": "&amp;Tbl_BalanceHistory[[#This Row],[Agency Name]]</f>
        <v>214: Longwood University</v>
      </c>
      <c r="K1607" s="1">
        <v>2023</v>
      </c>
      <c r="L1607" s="3">
        <v>108</v>
      </c>
      <c r="M1607" s="3" t="s">
        <v>408</v>
      </c>
      <c r="N1607" s="2" t="str">
        <f>Tbl_BalanceHistory[[#This Row],[ProgramCode]]&amp;": "&amp;Tbl_BalanceHistory[[#This Row],[Program Name]]</f>
        <v>108: Higher Education Student Financial Assistance</v>
      </c>
      <c r="O1607" s="3" t="s">
        <v>886</v>
      </c>
      <c r="P1607" s="1" t="str">
        <f>IF(Tbl_BalanceHistory[[#This Row],[FundCode]]="0100","GF",IF(Tbl_BalanceHistory[[#This Row],[FundCode]]="01000","GF","Hi Ed / OCR"))</f>
        <v>GF</v>
      </c>
      <c r="Q1607" s="5">
        <v>7064471</v>
      </c>
      <c r="R1607" s="5">
        <v>7064471</v>
      </c>
      <c r="S1607" s="5">
        <v>0</v>
      </c>
      <c r="T1607" s="5">
        <v>0</v>
      </c>
      <c r="U1607" s="3" t="s">
        <v>1733</v>
      </c>
      <c r="V1607" s="5">
        <v>0</v>
      </c>
      <c r="W1607" s="5">
        <v>0</v>
      </c>
      <c r="X1607" s="5">
        <v>0</v>
      </c>
      <c r="Y1607" s="5">
        <v>0</v>
      </c>
      <c r="Z1607" s="5">
        <v>0</v>
      </c>
      <c r="AA1607" s="5">
        <v>0</v>
      </c>
      <c r="AB1607" s="2"/>
      <c r="AC1607" s="2"/>
      <c r="AD1607" s="2"/>
      <c r="AE1607" s="2"/>
    </row>
    <row r="1608" spans="1:31" ht="45" x14ac:dyDescent="0.25">
      <c r="A1608" s="2" t="s">
        <v>10</v>
      </c>
      <c r="B1608" s="3">
        <v>7</v>
      </c>
      <c r="C1608" s="3">
        <v>214</v>
      </c>
      <c r="D1608" s="3" t="s">
        <v>432</v>
      </c>
      <c r="E1608" s="3" t="str">
        <f>_xlfn.XLOOKUP(Tbl_BalanceHistory[[#This Row],[RespAgy]],Tbl_Agencies[Agy Code],Tbl_Agencies[Agy Sort])</f>
        <v>093000</v>
      </c>
      <c r="F1608" s="2" t="str">
        <f>Tbl_BalanceHistory[[#This Row],[RespAgy]]&amp;": "&amp;Tbl_BalanceHistory[[#This Row],[RespAgency]]</f>
        <v>214: Longwood University</v>
      </c>
      <c r="G1608" s="3">
        <v>214</v>
      </c>
      <c r="H1608" s="3" t="s">
        <v>432</v>
      </c>
      <c r="I1608" s="3" t="str">
        <f>_xlfn.XLOOKUP(Tbl_BalanceHistory[[#This Row],[AgyCode]],Tbl_Agencies[Agy Code],Tbl_Agencies[Agy Sort])</f>
        <v>093000</v>
      </c>
      <c r="J1608" s="2" t="str">
        <f>Tbl_BalanceHistory[[#This Row],[AgyCode]]&amp;": "&amp;Tbl_BalanceHistory[[#This Row],[Agency Name]]</f>
        <v>214: Longwood University</v>
      </c>
      <c r="K1608" s="1">
        <v>2024</v>
      </c>
      <c r="L1608" s="3">
        <v>108</v>
      </c>
      <c r="M1608" s="3" t="s">
        <v>408</v>
      </c>
      <c r="N1608" s="2" t="str">
        <f>Tbl_BalanceHistory[[#This Row],[ProgramCode]]&amp;": "&amp;Tbl_BalanceHistory[[#This Row],[Program Name]]</f>
        <v>108: Higher Education Student Financial Assistance</v>
      </c>
      <c r="O1608" s="3" t="s">
        <v>886</v>
      </c>
      <c r="P1608" s="1" t="str">
        <f>IF(Tbl_BalanceHistory[[#This Row],[FundCode]]="0100","GF",IF(Tbl_BalanceHistory[[#This Row],[FundCode]]="01000","GF","Hi Ed / OCR"))</f>
        <v>GF</v>
      </c>
      <c r="Q1608" s="5">
        <v>9776567</v>
      </c>
      <c r="R1608" s="5">
        <v>9315981.2899999991</v>
      </c>
      <c r="S1608" s="5">
        <v>460585.71</v>
      </c>
      <c r="T1608" s="5">
        <v>460585.71</v>
      </c>
      <c r="U1608" s="3" t="s">
        <v>1733</v>
      </c>
      <c r="V1608" s="5">
        <v>0</v>
      </c>
      <c r="W1608" s="5">
        <v>0</v>
      </c>
      <c r="X1608" s="5">
        <v>0</v>
      </c>
      <c r="Y1608" s="5">
        <v>0</v>
      </c>
      <c r="Z1608" s="5">
        <v>0</v>
      </c>
      <c r="AA1608" s="5">
        <v>0</v>
      </c>
      <c r="AB1608" s="2"/>
      <c r="AC1608" s="2"/>
      <c r="AD1608" s="2"/>
      <c r="AE1608" s="2"/>
    </row>
    <row r="1609" spans="1:31" ht="60" x14ac:dyDescent="0.25">
      <c r="A1609" s="2" t="s">
        <v>10</v>
      </c>
      <c r="B1609" s="3">
        <v>7</v>
      </c>
      <c r="C1609" s="3">
        <v>214</v>
      </c>
      <c r="D1609" s="3" t="s">
        <v>432</v>
      </c>
      <c r="E1609" s="3" t="str">
        <f>_xlfn.XLOOKUP(Tbl_BalanceHistory[[#This Row],[RespAgy]],Tbl_Agencies[Agy Code],Tbl_Agencies[Agy Sort])</f>
        <v>093000</v>
      </c>
      <c r="F1609" s="2" t="str">
        <f>Tbl_BalanceHistory[[#This Row],[RespAgy]]&amp;": "&amp;Tbl_BalanceHistory[[#This Row],[RespAgency]]</f>
        <v>214: Longwood University</v>
      </c>
      <c r="G1609" s="3">
        <v>214</v>
      </c>
      <c r="H1609" s="3" t="s">
        <v>432</v>
      </c>
      <c r="I1609" s="3" t="str">
        <f>_xlfn.XLOOKUP(Tbl_BalanceHistory[[#This Row],[AgyCode]],Tbl_Agencies[Agy Code],Tbl_Agencies[Agy Sort])</f>
        <v>093000</v>
      </c>
      <c r="J1609" s="2" t="str">
        <f>Tbl_BalanceHistory[[#This Row],[AgyCode]]&amp;": "&amp;Tbl_BalanceHistory[[#This Row],[Agency Name]]</f>
        <v>214: Longwood University</v>
      </c>
      <c r="K1609" s="1">
        <v>2017</v>
      </c>
      <c r="L1609" s="3">
        <v>110</v>
      </c>
      <c r="M1609" s="3" t="s">
        <v>409</v>
      </c>
      <c r="N1609" s="2" t="str">
        <f>Tbl_BalanceHistory[[#This Row],[ProgramCode]]&amp;": "&amp;Tbl_BalanceHistory[[#This Row],[Program Name]]</f>
        <v>110: Financial Assistance For Educational and General Services</v>
      </c>
      <c r="O1609" s="3" t="s">
        <v>886</v>
      </c>
      <c r="P1609" s="1" t="str">
        <f>IF(Tbl_BalanceHistory[[#This Row],[FundCode]]="0100","GF",IF(Tbl_BalanceHistory[[#This Row],[FundCode]]="01000","GF","Hi Ed / OCR"))</f>
        <v>GF</v>
      </c>
      <c r="Q1609" s="5">
        <v>1000</v>
      </c>
      <c r="R1609" s="5">
        <v>1000</v>
      </c>
      <c r="S1609" s="5">
        <v>0</v>
      </c>
      <c r="T1609" s="5">
        <v>0</v>
      </c>
      <c r="U1609" s="3" t="s">
        <v>1967</v>
      </c>
      <c r="V1609" s="5">
        <v>0</v>
      </c>
      <c r="W1609" s="5">
        <v>0</v>
      </c>
      <c r="X1609" s="5"/>
      <c r="Y1609" s="5"/>
      <c r="Z1609" s="5">
        <f>Tbl_BalanceHistory[[#This Row],[Discretionary Recommended - Pre 2022]]+Tbl_BalanceHistory[[#This Row],[Discretionary Balance Recommended: Policy]]+Tbl_BalanceHistory[[#This Row],[Discretionary Balance Recommended: Commitments]]</f>
        <v>0</v>
      </c>
      <c r="AA1609" s="5">
        <f>Tbl_BalanceHistory[[#This Row],[Discretionary Balance]]-Tbl_BalanceHistory[[#This Row],[Discretionary Reappropriation]]</f>
        <v>0</v>
      </c>
      <c r="AB1609" s="2"/>
      <c r="AC1609" s="2"/>
      <c r="AD1609" s="2"/>
      <c r="AE1609" s="2"/>
    </row>
    <row r="1610" spans="1:31" ht="60" x14ac:dyDescent="0.25">
      <c r="A1610" s="2" t="s">
        <v>10</v>
      </c>
      <c r="B1610" s="3">
        <v>7</v>
      </c>
      <c r="C1610" s="3">
        <v>214</v>
      </c>
      <c r="D1610" s="3" t="s">
        <v>432</v>
      </c>
      <c r="E1610" s="3" t="str">
        <f>_xlfn.XLOOKUP(Tbl_BalanceHistory[[#This Row],[RespAgy]],Tbl_Agencies[Agy Code],Tbl_Agencies[Agy Sort])</f>
        <v>093000</v>
      </c>
      <c r="F1610" s="2" t="str">
        <f>Tbl_BalanceHistory[[#This Row],[RespAgy]]&amp;": "&amp;Tbl_BalanceHistory[[#This Row],[RespAgency]]</f>
        <v>214: Longwood University</v>
      </c>
      <c r="G1610" s="3">
        <v>214</v>
      </c>
      <c r="H1610" s="3" t="s">
        <v>432</v>
      </c>
      <c r="I1610" s="3" t="str">
        <f>_xlfn.XLOOKUP(Tbl_BalanceHistory[[#This Row],[AgyCode]],Tbl_Agencies[Agy Code],Tbl_Agencies[Agy Sort])</f>
        <v>093000</v>
      </c>
      <c r="J1610" s="2" t="str">
        <f>Tbl_BalanceHistory[[#This Row],[AgyCode]]&amp;": "&amp;Tbl_BalanceHistory[[#This Row],[Agency Name]]</f>
        <v>214: Longwood University</v>
      </c>
      <c r="K1610" s="1">
        <v>2019</v>
      </c>
      <c r="L1610" s="3">
        <v>110</v>
      </c>
      <c r="M1610" s="3" t="s">
        <v>409</v>
      </c>
      <c r="N1610" s="2" t="str">
        <f>Tbl_BalanceHistory[[#This Row],[ProgramCode]]&amp;": "&amp;Tbl_BalanceHistory[[#This Row],[Program Name]]</f>
        <v>110: Financial Assistance For Educational and General Services</v>
      </c>
      <c r="O1610" s="3" t="s">
        <v>886</v>
      </c>
      <c r="P1610" s="1" t="str">
        <f>IF(Tbl_BalanceHistory[[#This Row],[FundCode]]="0100","GF",IF(Tbl_BalanceHistory[[#This Row],[FundCode]]="01000","GF","Hi Ed / OCR"))</f>
        <v>GF</v>
      </c>
      <c r="Q1610" s="5">
        <v>70639</v>
      </c>
      <c r="R1610" s="5">
        <v>24680.03</v>
      </c>
      <c r="S1610" s="5">
        <v>45958.97</v>
      </c>
      <c r="T1610" s="5">
        <v>45958.97</v>
      </c>
      <c r="U1610" s="3" t="s">
        <v>1733</v>
      </c>
      <c r="V1610" s="5">
        <v>0</v>
      </c>
      <c r="W1610" s="5">
        <v>0</v>
      </c>
      <c r="X1610" s="5"/>
      <c r="Y1610" s="5"/>
      <c r="Z1610" s="5">
        <f>Tbl_BalanceHistory[[#This Row],[Discretionary Recommended - Pre 2022]]+Tbl_BalanceHistory[[#This Row],[Discretionary Balance Recommended: Policy]]+Tbl_BalanceHistory[[#This Row],[Discretionary Balance Recommended: Commitments]]</f>
        <v>0</v>
      </c>
      <c r="AA1610" s="5">
        <f>Tbl_BalanceHistory[[#This Row],[Discretionary Balance]]-Tbl_BalanceHistory[[#This Row],[Discretionary Reappropriation]]</f>
        <v>0</v>
      </c>
      <c r="AB1610" s="2"/>
      <c r="AC1610" s="2"/>
      <c r="AD1610" s="2"/>
      <c r="AE1610" s="2"/>
    </row>
    <row r="1611" spans="1:31" ht="60" x14ac:dyDescent="0.25">
      <c r="A1611" s="2" t="s">
        <v>10</v>
      </c>
      <c r="B1611" s="3">
        <v>7</v>
      </c>
      <c r="C1611" s="3">
        <v>214</v>
      </c>
      <c r="D1611" s="3" t="s">
        <v>432</v>
      </c>
      <c r="E1611" s="3" t="str">
        <f>_xlfn.XLOOKUP(Tbl_BalanceHistory[[#This Row],[RespAgy]],Tbl_Agencies[Agy Code],Tbl_Agencies[Agy Sort])</f>
        <v>093000</v>
      </c>
      <c r="F1611" s="2" t="str">
        <f>Tbl_BalanceHistory[[#This Row],[RespAgy]]&amp;": "&amp;Tbl_BalanceHistory[[#This Row],[RespAgency]]</f>
        <v>214: Longwood University</v>
      </c>
      <c r="G1611" s="3">
        <v>214</v>
      </c>
      <c r="H1611" s="3" t="s">
        <v>432</v>
      </c>
      <c r="I1611" s="3" t="str">
        <f>_xlfn.XLOOKUP(Tbl_BalanceHistory[[#This Row],[AgyCode]],Tbl_Agencies[Agy Code],Tbl_Agencies[Agy Sort])</f>
        <v>093000</v>
      </c>
      <c r="J1611" s="2" t="str">
        <f>Tbl_BalanceHistory[[#This Row],[AgyCode]]&amp;": "&amp;Tbl_BalanceHistory[[#This Row],[Agency Name]]</f>
        <v>214: Longwood University</v>
      </c>
      <c r="K1611" s="1">
        <v>2020</v>
      </c>
      <c r="L1611" s="3">
        <v>110</v>
      </c>
      <c r="M1611" s="3" t="s">
        <v>409</v>
      </c>
      <c r="N1611" s="2" t="str">
        <f>Tbl_BalanceHistory[[#This Row],[ProgramCode]]&amp;": "&amp;Tbl_BalanceHistory[[#This Row],[Program Name]]</f>
        <v>110: Financial Assistance For Educational and General Services</v>
      </c>
      <c r="O1611" s="3" t="s">
        <v>886</v>
      </c>
      <c r="P1611" s="1" t="str">
        <f>IF(Tbl_BalanceHistory[[#This Row],[FundCode]]="0100","GF",IF(Tbl_BalanceHistory[[#This Row],[FundCode]]="01000","GF","Hi Ed / OCR"))</f>
        <v>GF</v>
      </c>
      <c r="Q1611" s="5">
        <v>45357.05</v>
      </c>
      <c r="R1611" s="5">
        <v>45357.05</v>
      </c>
      <c r="S1611" s="5">
        <v>0</v>
      </c>
      <c r="T1611" s="5">
        <v>0</v>
      </c>
      <c r="U1611" s="3" t="s">
        <v>1733</v>
      </c>
      <c r="V1611" s="5">
        <v>0</v>
      </c>
      <c r="W1611" s="5">
        <v>0</v>
      </c>
      <c r="X1611" s="5"/>
      <c r="Y1611" s="5"/>
      <c r="Z1611" s="5">
        <f>Tbl_BalanceHistory[[#This Row],[Discretionary Recommended - Pre 2022]]+Tbl_BalanceHistory[[#This Row],[Discretionary Balance Recommended: Policy]]+Tbl_BalanceHistory[[#This Row],[Discretionary Balance Recommended: Commitments]]</f>
        <v>0</v>
      </c>
      <c r="AA1611" s="5">
        <f>Tbl_BalanceHistory[[#This Row],[Discretionary Balance]]-Tbl_BalanceHistory[[#This Row],[Discretionary Reappropriation]]</f>
        <v>0</v>
      </c>
      <c r="AB1611" s="2"/>
      <c r="AC1611" s="2"/>
      <c r="AD1611" s="2"/>
      <c r="AE1611" s="2"/>
    </row>
    <row r="1612" spans="1:31" ht="60" x14ac:dyDescent="0.25">
      <c r="A1612" s="2" t="s">
        <v>10</v>
      </c>
      <c r="B1612" s="3">
        <v>7</v>
      </c>
      <c r="C1612" s="3">
        <v>214</v>
      </c>
      <c r="D1612" s="3" t="s">
        <v>432</v>
      </c>
      <c r="E1612" s="3" t="str">
        <f>_xlfn.XLOOKUP(Tbl_BalanceHistory[[#This Row],[RespAgy]],Tbl_Agencies[Agy Code],Tbl_Agencies[Agy Sort])</f>
        <v>093000</v>
      </c>
      <c r="F1612" s="2" t="str">
        <f>Tbl_BalanceHistory[[#This Row],[RespAgy]]&amp;": "&amp;Tbl_BalanceHistory[[#This Row],[RespAgency]]</f>
        <v>214: Longwood University</v>
      </c>
      <c r="G1612" s="3">
        <v>214</v>
      </c>
      <c r="H1612" s="3" t="s">
        <v>432</v>
      </c>
      <c r="I1612" s="3" t="str">
        <f>_xlfn.XLOOKUP(Tbl_BalanceHistory[[#This Row],[AgyCode]],Tbl_Agencies[Agy Code],Tbl_Agencies[Agy Sort])</f>
        <v>093000</v>
      </c>
      <c r="J1612" s="2" t="str">
        <f>Tbl_BalanceHistory[[#This Row],[AgyCode]]&amp;": "&amp;Tbl_BalanceHistory[[#This Row],[Agency Name]]</f>
        <v>214: Longwood University</v>
      </c>
      <c r="K1612" s="1">
        <v>2023</v>
      </c>
      <c r="L1612" s="3">
        <v>110</v>
      </c>
      <c r="M1612" s="3" t="s">
        <v>409</v>
      </c>
      <c r="N1612" s="2" t="str">
        <f>Tbl_BalanceHistory[[#This Row],[ProgramCode]]&amp;": "&amp;Tbl_BalanceHistory[[#This Row],[Program Name]]</f>
        <v>110: Financial Assistance For Educational and General Services</v>
      </c>
      <c r="O1612" s="3" t="s">
        <v>886</v>
      </c>
      <c r="P1612" s="1" t="str">
        <f>IF(Tbl_BalanceHistory[[#This Row],[FundCode]]="0100","GF",IF(Tbl_BalanceHistory[[#This Row],[FundCode]]="01000","GF","Hi Ed / OCR"))</f>
        <v>GF</v>
      </c>
      <c r="Q1612" s="5">
        <v>159653</v>
      </c>
      <c r="R1612" s="5">
        <v>53998</v>
      </c>
      <c r="S1612" s="5">
        <v>105655</v>
      </c>
      <c r="T1612" s="5">
        <v>105655</v>
      </c>
      <c r="U1612" s="3" t="s">
        <v>1733</v>
      </c>
      <c r="V1612" s="5">
        <v>0</v>
      </c>
      <c r="W1612" s="5">
        <v>0</v>
      </c>
      <c r="X1612" s="5">
        <v>0</v>
      </c>
      <c r="Y1612" s="5">
        <v>0</v>
      </c>
      <c r="Z1612" s="5">
        <v>0</v>
      </c>
      <c r="AA1612" s="5">
        <v>0</v>
      </c>
      <c r="AB1612" s="2"/>
      <c r="AC1612" s="2"/>
      <c r="AD1612" s="2"/>
      <c r="AE1612" s="2"/>
    </row>
    <row r="1613" spans="1:31" ht="60" x14ac:dyDescent="0.25">
      <c r="A1613" s="2" t="s">
        <v>10</v>
      </c>
      <c r="B1613" s="3">
        <v>7</v>
      </c>
      <c r="C1613" s="3">
        <v>214</v>
      </c>
      <c r="D1613" s="3" t="s">
        <v>432</v>
      </c>
      <c r="E1613" s="3" t="str">
        <f>_xlfn.XLOOKUP(Tbl_BalanceHistory[[#This Row],[RespAgy]],Tbl_Agencies[Agy Code],Tbl_Agencies[Agy Sort])</f>
        <v>093000</v>
      </c>
      <c r="F1613" s="2" t="str">
        <f>Tbl_BalanceHistory[[#This Row],[RespAgy]]&amp;": "&amp;Tbl_BalanceHistory[[#This Row],[RespAgency]]</f>
        <v>214: Longwood University</v>
      </c>
      <c r="G1613" s="3">
        <v>214</v>
      </c>
      <c r="H1613" s="3" t="s">
        <v>432</v>
      </c>
      <c r="I1613" s="3" t="str">
        <f>_xlfn.XLOOKUP(Tbl_BalanceHistory[[#This Row],[AgyCode]],Tbl_Agencies[Agy Code],Tbl_Agencies[Agy Sort])</f>
        <v>093000</v>
      </c>
      <c r="J1613" s="2" t="str">
        <f>Tbl_BalanceHistory[[#This Row],[AgyCode]]&amp;": "&amp;Tbl_BalanceHistory[[#This Row],[Agency Name]]</f>
        <v>214: Longwood University</v>
      </c>
      <c r="K1613" s="1">
        <v>2024</v>
      </c>
      <c r="L1613" s="3">
        <v>110</v>
      </c>
      <c r="M1613" s="3" t="s">
        <v>409</v>
      </c>
      <c r="N1613" s="2" t="str">
        <f>Tbl_BalanceHistory[[#This Row],[ProgramCode]]&amp;": "&amp;Tbl_BalanceHistory[[#This Row],[Program Name]]</f>
        <v>110: Financial Assistance For Educational and General Services</v>
      </c>
      <c r="O1613" s="3" t="s">
        <v>886</v>
      </c>
      <c r="P1613" s="1" t="str">
        <f>IF(Tbl_BalanceHistory[[#This Row],[FundCode]]="0100","GF",IF(Tbl_BalanceHistory[[#This Row],[FundCode]]="01000","GF","Hi Ed / OCR"))</f>
        <v>GF</v>
      </c>
      <c r="Q1613" s="5">
        <v>336891</v>
      </c>
      <c r="R1613" s="5">
        <v>186422.51</v>
      </c>
      <c r="S1613" s="5">
        <v>150468.49</v>
      </c>
      <c r="T1613" s="5">
        <v>150468.49</v>
      </c>
      <c r="U1613" s="3" t="s">
        <v>1733</v>
      </c>
      <c r="V1613" s="5">
        <v>0</v>
      </c>
      <c r="W1613" s="5">
        <v>0</v>
      </c>
      <c r="X1613" s="5">
        <v>0</v>
      </c>
      <c r="Y1613" s="5">
        <v>0</v>
      </c>
      <c r="Z1613" s="5">
        <v>0</v>
      </c>
      <c r="AA1613" s="5">
        <v>0</v>
      </c>
      <c r="AB1613" s="2"/>
      <c r="AC1613" s="2"/>
      <c r="AD1613" s="2"/>
      <c r="AE1613" s="2"/>
    </row>
    <row r="1614" spans="1:31" ht="30" x14ac:dyDescent="0.25">
      <c r="A1614" s="2" t="s">
        <v>10</v>
      </c>
      <c r="B1614" s="3">
        <v>7</v>
      </c>
      <c r="C1614" s="3">
        <v>213</v>
      </c>
      <c r="D1614" s="3" t="s">
        <v>435</v>
      </c>
      <c r="E1614" s="3" t="str">
        <f>_xlfn.XLOOKUP(Tbl_BalanceHistory[[#This Row],[RespAgy]],Tbl_Agencies[Agy Code],Tbl_Agencies[Agy Sort])</f>
        <v>094000</v>
      </c>
      <c r="F1614" s="2" t="str">
        <f>Tbl_BalanceHistory[[#This Row],[RespAgy]]&amp;": "&amp;Tbl_BalanceHistory[[#This Row],[RespAgency]]</f>
        <v>213: Norfolk State University</v>
      </c>
      <c r="G1614" s="3">
        <v>213</v>
      </c>
      <c r="H1614" s="3" t="s">
        <v>435</v>
      </c>
      <c r="I1614" s="3" t="str">
        <f>_xlfn.XLOOKUP(Tbl_BalanceHistory[[#This Row],[AgyCode]],Tbl_Agencies[Agy Code],Tbl_Agencies[Agy Sort])</f>
        <v>094000</v>
      </c>
      <c r="J1614" s="2" t="str">
        <f>Tbl_BalanceHistory[[#This Row],[AgyCode]]&amp;": "&amp;Tbl_BalanceHistory[[#This Row],[Agency Name]]</f>
        <v>213: Norfolk State University</v>
      </c>
      <c r="K1614" s="1">
        <v>2014</v>
      </c>
      <c r="L1614" s="3">
        <v>100</v>
      </c>
      <c r="M1614" s="3" t="s">
        <v>416</v>
      </c>
      <c r="N1614" s="2" t="str">
        <f>Tbl_BalanceHistory[[#This Row],[ProgramCode]]&amp;": "&amp;Tbl_BalanceHistory[[#This Row],[Program Name]]</f>
        <v>100: Educational and General Programs</v>
      </c>
      <c r="O1614" s="3" t="s">
        <v>1730</v>
      </c>
      <c r="P1614" s="1" t="str">
        <f>IF(Tbl_BalanceHistory[[#This Row],[FundCode]]="0100","GF",IF(Tbl_BalanceHistory[[#This Row],[FundCode]]="01000","GF","Hi Ed / OCR"))</f>
        <v>GF</v>
      </c>
      <c r="Q1614" s="5">
        <v>15433</v>
      </c>
      <c r="R1614" s="5">
        <v>0</v>
      </c>
      <c r="S1614" s="5">
        <v>15433</v>
      </c>
      <c r="T1614" s="5">
        <v>15433</v>
      </c>
      <c r="U1614" s="3" t="s">
        <v>1731</v>
      </c>
      <c r="V1614" s="5">
        <v>0</v>
      </c>
      <c r="W1614" s="5">
        <v>0</v>
      </c>
      <c r="X1614" s="5"/>
      <c r="Y1614" s="5"/>
      <c r="Z1614" s="5">
        <f>Tbl_BalanceHistory[[#This Row],[Discretionary Recommended - Pre 2022]]+Tbl_BalanceHistory[[#This Row],[Discretionary Balance Recommended: Policy]]+Tbl_BalanceHistory[[#This Row],[Discretionary Balance Recommended: Commitments]]</f>
        <v>0</v>
      </c>
      <c r="AA1614" s="5">
        <f>Tbl_BalanceHistory[[#This Row],[Discretionary Balance]]-Tbl_BalanceHistory[[#This Row],[Discretionary Reappropriation]]</f>
        <v>0</v>
      </c>
      <c r="AB1614" s="2"/>
      <c r="AC1614" s="2"/>
      <c r="AD1614" s="2"/>
      <c r="AE1614" s="2"/>
    </row>
    <row r="1615" spans="1:31" ht="30" x14ac:dyDescent="0.25">
      <c r="A1615" s="2" t="s">
        <v>10</v>
      </c>
      <c r="B1615" s="3">
        <v>7</v>
      </c>
      <c r="C1615" s="3">
        <v>213</v>
      </c>
      <c r="D1615" s="3" t="s">
        <v>435</v>
      </c>
      <c r="E1615" s="3" t="str">
        <f>_xlfn.XLOOKUP(Tbl_BalanceHistory[[#This Row],[RespAgy]],Tbl_Agencies[Agy Code],Tbl_Agencies[Agy Sort])</f>
        <v>094000</v>
      </c>
      <c r="F1615" s="2" t="str">
        <f>Tbl_BalanceHistory[[#This Row],[RespAgy]]&amp;": "&amp;Tbl_BalanceHistory[[#This Row],[RespAgency]]</f>
        <v>213: Norfolk State University</v>
      </c>
      <c r="G1615" s="3">
        <v>213</v>
      </c>
      <c r="H1615" s="3" t="s">
        <v>435</v>
      </c>
      <c r="I1615" s="3" t="str">
        <f>_xlfn.XLOOKUP(Tbl_BalanceHistory[[#This Row],[AgyCode]],Tbl_Agencies[Agy Code],Tbl_Agencies[Agy Sort])</f>
        <v>094000</v>
      </c>
      <c r="J1615" s="2" t="str">
        <f>Tbl_BalanceHistory[[#This Row],[AgyCode]]&amp;": "&amp;Tbl_BalanceHistory[[#This Row],[Agency Name]]</f>
        <v>213: Norfolk State University</v>
      </c>
      <c r="K1615" s="1">
        <v>2015</v>
      </c>
      <c r="L1615" s="3">
        <v>100</v>
      </c>
      <c r="M1615" s="3" t="s">
        <v>416</v>
      </c>
      <c r="N1615" s="2" t="str">
        <f>Tbl_BalanceHistory[[#This Row],[ProgramCode]]&amp;": "&amp;Tbl_BalanceHistory[[#This Row],[Program Name]]</f>
        <v>100: Educational and General Programs</v>
      </c>
      <c r="O1615" s="3" t="s">
        <v>1730</v>
      </c>
      <c r="P1615" s="1" t="str">
        <f>IF(Tbl_BalanceHistory[[#This Row],[FundCode]]="0100","GF",IF(Tbl_BalanceHistory[[#This Row],[FundCode]]="01000","GF","Hi Ed / OCR"))</f>
        <v>GF</v>
      </c>
      <c r="Q1615" s="5">
        <v>0</v>
      </c>
      <c r="R1615" s="5">
        <v>0</v>
      </c>
      <c r="S1615" s="5">
        <v>0</v>
      </c>
      <c r="T1615" s="5">
        <v>0</v>
      </c>
      <c r="U1615" s="3"/>
      <c r="V1615" s="5">
        <v>0</v>
      </c>
      <c r="W1615" s="5">
        <v>0</v>
      </c>
      <c r="X1615" s="5"/>
      <c r="Y1615" s="5"/>
      <c r="Z1615" s="5">
        <f>Tbl_BalanceHistory[[#This Row],[Discretionary Recommended - Pre 2022]]+Tbl_BalanceHistory[[#This Row],[Discretionary Balance Recommended: Policy]]+Tbl_BalanceHistory[[#This Row],[Discretionary Balance Recommended: Commitments]]</f>
        <v>0</v>
      </c>
      <c r="AA1615" s="5">
        <f>Tbl_BalanceHistory[[#This Row],[Discretionary Balance]]-Tbl_BalanceHistory[[#This Row],[Discretionary Reappropriation]]</f>
        <v>0</v>
      </c>
      <c r="AB1615" s="2"/>
      <c r="AC1615" s="2"/>
      <c r="AD1615" s="2"/>
      <c r="AE1615" s="2"/>
    </row>
    <row r="1616" spans="1:31" ht="30" x14ac:dyDescent="0.25">
      <c r="A1616" s="2" t="s">
        <v>10</v>
      </c>
      <c r="B1616" s="3">
        <v>7</v>
      </c>
      <c r="C1616" s="3">
        <v>213</v>
      </c>
      <c r="D1616" s="3" t="s">
        <v>435</v>
      </c>
      <c r="E1616" s="3" t="str">
        <f>_xlfn.XLOOKUP(Tbl_BalanceHistory[[#This Row],[RespAgy]],Tbl_Agencies[Agy Code],Tbl_Agencies[Agy Sort])</f>
        <v>094000</v>
      </c>
      <c r="F1616" s="2" t="str">
        <f>Tbl_BalanceHistory[[#This Row],[RespAgy]]&amp;": "&amp;Tbl_BalanceHistory[[#This Row],[RespAgency]]</f>
        <v>213: Norfolk State University</v>
      </c>
      <c r="G1616" s="3">
        <v>213</v>
      </c>
      <c r="H1616" s="3" t="s">
        <v>435</v>
      </c>
      <c r="I1616" s="3" t="str">
        <f>_xlfn.XLOOKUP(Tbl_BalanceHistory[[#This Row],[AgyCode]],Tbl_Agencies[Agy Code],Tbl_Agencies[Agy Sort])</f>
        <v>094000</v>
      </c>
      <c r="J1616" s="2" t="str">
        <f>Tbl_BalanceHistory[[#This Row],[AgyCode]]&amp;": "&amp;Tbl_BalanceHistory[[#This Row],[Agency Name]]</f>
        <v>213: Norfolk State University</v>
      </c>
      <c r="K1616" s="1">
        <v>2016</v>
      </c>
      <c r="L1616" s="3">
        <v>100</v>
      </c>
      <c r="M1616" s="3" t="s">
        <v>416</v>
      </c>
      <c r="N1616" s="2" t="str">
        <f>Tbl_BalanceHistory[[#This Row],[ProgramCode]]&amp;": "&amp;Tbl_BalanceHistory[[#This Row],[Program Name]]</f>
        <v>100: Educational and General Programs</v>
      </c>
      <c r="O1616" s="3" t="s">
        <v>1730</v>
      </c>
      <c r="P1616" s="1" t="str">
        <f>IF(Tbl_BalanceHistory[[#This Row],[FundCode]]="0100","GF",IF(Tbl_BalanceHistory[[#This Row],[FundCode]]="01000","GF","Hi Ed / OCR"))</f>
        <v>GF</v>
      </c>
      <c r="Q1616" s="5">
        <v>0</v>
      </c>
      <c r="R1616" s="5">
        <v>0</v>
      </c>
      <c r="S1616" s="5">
        <v>0</v>
      </c>
      <c r="T1616" s="5">
        <v>0</v>
      </c>
      <c r="U1616" s="3"/>
      <c r="V1616" s="5">
        <v>0</v>
      </c>
      <c r="W1616" s="5">
        <v>0</v>
      </c>
      <c r="X1616" s="5"/>
      <c r="Y1616" s="5"/>
      <c r="Z1616" s="5">
        <f>Tbl_BalanceHistory[[#This Row],[Discretionary Recommended - Pre 2022]]+Tbl_BalanceHistory[[#This Row],[Discretionary Balance Recommended: Policy]]+Tbl_BalanceHistory[[#This Row],[Discretionary Balance Recommended: Commitments]]</f>
        <v>0</v>
      </c>
      <c r="AA1616" s="5">
        <f>Tbl_BalanceHistory[[#This Row],[Discretionary Balance]]-Tbl_BalanceHistory[[#This Row],[Discretionary Reappropriation]]</f>
        <v>0</v>
      </c>
      <c r="AB1616" s="2"/>
      <c r="AC1616" s="2"/>
      <c r="AD1616" s="2"/>
      <c r="AE1616" s="2"/>
    </row>
    <row r="1617" spans="1:31" ht="30" x14ac:dyDescent="0.25">
      <c r="A1617" s="2" t="s">
        <v>10</v>
      </c>
      <c r="B1617" s="3">
        <v>7</v>
      </c>
      <c r="C1617" s="3">
        <v>213</v>
      </c>
      <c r="D1617" s="3" t="s">
        <v>435</v>
      </c>
      <c r="E1617" s="3" t="str">
        <f>_xlfn.XLOOKUP(Tbl_BalanceHistory[[#This Row],[RespAgy]],Tbl_Agencies[Agy Code],Tbl_Agencies[Agy Sort])</f>
        <v>094000</v>
      </c>
      <c r="F1617" s="2" t="str">
        <f>Tbl_BalanceHistory[[#This Row],[RespAgy]]&amp;": "&amp;Tbl_BalanceHistory[[#This Row],[RespAgency]]</f>
        <v>213: Norfolk State University</v>
      </c>
      <c r="G1617" s="3">
        <v>213</v>
      </c>
      <c r="H1617" s="3" t="s">
        <v>435</v>
      </c>
      <c r="I1617" s="3" t="str">
        <f>_xlfn.XLOOKUP(Tbl_BalanceHistory[[#This Row],[AgyCode]],Tbl_Agencies[Agy Code],Tbl_Agencies[Agy Sort])</f>
        <v>094000</v>
      </c>
      <c r="J1617" s="2" t="str">
        <f>Tbl_BalanceHistory[[#This Row],[AgyCode]]&amp;": "&amp;Tbl_BalanceHistory[[#This Row],[Agency Name]]</f>
        <v>213: Norfolk State University</v>
      </c>
      <c r="K1617" s="1">
        <v>2017</v>
      </c>
      <c r="L1617" s="3">
        <v>100</v>
      </c>
      <c r="M1617" s="3" t="s">
        <v>416</v>
      </c>
      <c r="N1617" s="2" t="str">
        <f>Tbl_BalanceHistory[[#This Row],[ProgramCode]]&amp;": "&amp;Tbl_BalanceHistory[[#This Row],[Program Name]]</f>
        <v>100: Educational and General Programs</v>
      </c>
      <c r="O1617" s="3" t="s">
        <v>886</v>
      </c>
      <c r="P1617" s="1" t="str">
        <f>IF(Tbl_BalanceHistory[[#This Row],[FundCode]]="0100","GF",IF(Tbl_BalanceHistory[[#This Row],[FundCode]]="01000","GF","Hi Ed / OCR"))</f>
        <v>GF</v>
      </c>
      <c r="Q1617" s="5">
        <v>9204</v>
      </c>
      <c r="R1617" s="5">
        <v>0</v>
      </c>
      <c r="S1617" s="5">
        <v>9204</v>
      </c>
      <c r="T1617" s="5">
        <v>9204</v>
      </c>
      <c r="U1617" s="3" t="s">
        <v>1732</v>
      </c>
      <c r="V1617" s="5">
        <v>0</v>
      </c>
      <c r="W1617" s="5">
        <v>0</v>
      </c>
      <c r="X1617" s="5"/>
      <c r="Y1617" s="5"/>
      <c r="Z1617" s="5">
        <f>Tbl_BalanceHistory[[#This Row],[Discretionary Recommended - Pre 2022]]+Tbl_BalanceHistory[[#This Row],[Discretionary Balance Recommended: Policy]]+Tbl_BalanceHistory[[#This Row],[Discretionary Balance Recommended: Commitments]]</f>
        <v>0</v>
      </c>
      <c r="AA1617" s="5">
        <f>Tbl_BalanceHistory[[#This Row],[Discretionary Balance]]-Tbl_BalanceHistory[[#This Row],[Discretionary Reappropriation]]</f>
        <v>0</v>
      </c>
      <c r="AB1617" s="2"/>
      <c r="AC1617" s="2"/>
      <c r="AD1617" s="2"/>
      <c r="AE1617" s="2"/>
    </row>
    <row r="1618" spans="1:31" ht="30" x14ac:dyDescent="0.25">
      <c r="A1618" s="2" t="s">
        <v>10</v>
      </c>
      <c r="B1618" s="3">
        <v>7</v>
      </c>
      <c r="C1618" s="3">
        <v>213</v>
      </c>
      <c r="D1618" s="3" t="s">
        <v>435</v>
      </c>
      <c r="E1618" s="3" t="str">
        <f>_xlfn.XLOOKUP(Tbl_BalanceHistory[[#This Row],[RespAgy]],Tbl_Agencies[Agy Code],Tbl_Agencies[Agy Sort])</f>
        <v>094000</v>
      </c>
      <c r="F1618" s="2" t="str">
        <f>Tbl_BalanceHistory[[#This Row],[RespAgy]]&amp;": "&amp;Tbl_BalanceHistory[[#This Row],[RespAgency]]</f>
        <v>213: Norfolk State University</v>
      </c>
      <c r="G1618" s="3">
        <v>213</v>
      </c>
      <c r="H1618" s="3" t="s">
        <v>435</v>
      </c>
      <c r="I1618" s="3" t="str">
        <f>_xlfn.XLOOKUP(Tbl_BalanceHistory[[#This Row],[AgyCode]],Tbl_Agencies[Agy Code],Tbl_Agencies[Agy Sort])</f>
        <v>094000</v>
      </c>
      <c r="J1618" s="2" t="str">
        <f>Tbl_BalanceHistory[[#This Row],[AgyCode]]&amp;": "&amp;Tbl_BalanceHistory[[#This Row],[Agency Name]]</f>
        <v>213: Norfolk State University</v>
      </c>
      <c r="K1618" s="1">
        <v>2018</v>
      </c>
      <c r="L1618" s="3">
        <v>100</v>
      </c>
      <c r="M1618" s="3" t="s">
        <v>416</v>
      </c>
      <c r="N1618" s="2" t="str">
        <f>Tbl_BalanceHistory[[#This Row],[ProgramCode]]&amp;": "&amp;Tbl_BalanceHistory[[#This Row],[Program Name]]</f>
        <v>100: Educational and General Programs</v>
      </c>
      <c r="O1618" s="3" t="s">
        <v>886</v>
      </c>
      <c r="P1618" s="1" t="str">
        <f>IF(Tbl_BalanceHistory[[#This Row],[FundCode]]="0100","GF",IF(Tbl_BalanceHistory[[#This Row],[FundCode]]="01000","GF","Hi Ed / OCR"))</f>
        <v>GF</v>
      </c>
      <c r="Q1618" s="5">
        <v>0</v>
      </c>
      <c r="R1618" s="5">
        <v>0</v>
      </c>
      <c r="S1618" s="5">
        <v>0</v>
      </c>
      <c r="T1618" s="5">
        <v>0</v>
      </c>
      <c r="U1618" s="3" t="s">
        <v>1733</v>
      </c>
      <c r="V1618" s="5">
        <v>0</v>
      </c>
      <c r="W1618" s="5">
        <v>0</v>
      </c>
      <c r="X1618" s="5"/>
      <c r="Y1618" s="5"/>
      <c r="Z1618" s="5">
        <f>Tbl_BalanceHistory[[#This Row],[Discretionary Recommended - Pre 2022]]+Tbl_BalanceHistory[[#This Row],[Discretionary Balance Recommended: Policy]]+Tbl_BalanceHistory[[#This Row],[Discretionary Balance Recommended: Commitments]]</f>
        <v>0</v>
      </c>
      <c r="AA1618" s="5">
        <f>Tbl_BalanceHistory[[#This Row],[Discretionary Balance]]-Tbl_BalanceHistory[[#This Row],[Discretionary Reappropriation]]</f>
        <v>0</v>
      </c>
      <c r="AB1618" s="2"/>
      <c r="AC1618" s="2"/>
      <c r="AD1618" s="2"/>
      <c r="AE1618" s="2"/>
    </row>
    <row r="1619" spans="1:31" ht="30" x14ac:dyDescent="0.25">
      <c r="A1619" s="2" t="s">
        <v>10</v>
      </c>
      <c r="B1619" s="3">
        <v>7</v>
      </c>
      <c r="C1619" s="3">
        <v>213</v>
      </c>
      <c r="D1619" s="3" t="s">
        <v>435</v>
      </c>
      <c r="E1619" s="3" t="str">
        <f>_xlfn.XLOOKUP(Tbl_BalanceHistory[[#This Row],[RespAgy]],Tbl_Agencies[Agy Code],Tbl_Agencies[Agy Sort])</f>
        <v>094000</v>
      </c>
      <c r="F1619" s="2" t="str">
        <f>Tbl_BalanceHistory[[#This Row],[RespAgy]]&amp;": "&amp;Tbl_BalanceHistory[[#This Row],[RespAgency]]</f>
        <v>213: Norfolk State University</v>
      </c>
      <c r="G1619" s="3">
        <v>213</v>
      </c>
      <c r="H1619" s="3" t="s">
        <v>435</v>
      </c>
      <c r="I1619" s="3" t="str">
        <f>_xlfn.XLOOKUP(Tbl_BalanceHistory[[#This Row],[AgyCode]],Tbl_Agencies[Agy Code],Tbl_Agencies[Agy Sort])</f>
        <v>094000</v>
      </c>
      <c r="J1619" s="2" t="str">
        <f>Tbl_BalanceHistory[[#This Row],[AgyCode]]&amp;": "&amp;Tbl_BalanceHistory[[#This Row],[Agency Name]]</f>
        <v>213: Norfolk State University</v>
      </c>
      <c r="K1619" s="1">
        <v>2019</v>
      </c>
      <c r="L1619" s="3">
        <v>100</v>
      </c>
      <c r="M1619" s="3" t="s">
        <v>416</v>
      </c>
      <c r="N1619" s="2" t="str">
        <f>Tbl_BalanceHistory[[#This Row],[ProgramCode]]&amp;": "&amp;Tbl_BalanceHistory[[#This Row],[Program Name]]</f>
        <v>100: Educational and General Programs</v>
      </c>
      <c r="O1619" s="3" t="s">
        <v>886</v>
      </c>
      <c r="P1619" s="1" t="str">
        <f>IF(Tbl_BalanceHistory[[#This Row],[FundCode]]="0100","GF",IF(Tbl_BalanceHistory[[#This Row],[FundCode]]="01000","GF","Hi Ed / OCR"))</f>
        <v>GF</v>
      </c>
      <c r="Q1619" s="5">
        <v>0</v>
      </c>
      <c r="R1619" s="5">
        <v>0</v>
      </c>
      <c r="S1619" s="5">
        <v>0</v>
      </c>
      <c r="T1619" s="5">
        <v>0</v>
      </c>
      <c r="U1619" s="3" t="s">
        <v>1733</v>
      </c>
      <c r="V1619" s="5">
        <v>0</v>
      </c>
      <c r="W1619" s="5">
        <v>0</v>
      </c>
      <c r="X1619" s="5"/>
      <c r="Y1619" s="5"/>
      <c r="Z1619" s="5">
        <f>Tbl_BalanceHistory[[#This Row],[Discretionary Recommended - Pre 2022]]+Tbl_BalanceHistory[[#This Row],[Discretionary Balance Recommended: Policy]]+Tbl_BalanceHistory[[#This Row],[Discretionary Balance Recommended: Commitments]]</f>
        <v>0</v>
      </c>
      <c r="AA1619" s="5">
        <f>Tbl_BalanceHistory[[#This Row],[Discretionary Balance]]-Tbl_BalanceHistory[[#This Row],[Discretionary Reappropriation]]</f>
        <v>0</v>
      </c>
      <c r="AB1619" s="2"/>
      <c r="AC1619" s="2"/>
      <c r="AD1619" s="2"/>
      <c r="AE1619" s="2"/>
    </row>
    <row r="1620" spans="1:31" ht="30" x14ac:dyDescent="0.25">
      <c r="A1620" s="2" t="s">
        <v>10</v>
      </c>
      <c r="B1620" s="3">
        <v>7</v>
      </c>
      <c r="C1620" s="3">
        <v>213</v>
      </c>
      <c r="D1620" s="3" t="s">
        <v>435</v>
      </c>
      <c r="E1620" s="3" t="str">
        <f>_xlfn.XLOOKUP(Tbl_BalanceHistory[[#This Row],[RespAgy]],Tbl_Agencies[Agy Code],Tbl_Agencies[Agy Sort])</f>
        <v>094000</v>
      </c>
      <c r="F1620" s="2" t="str">
        <f>Tbl_BalanceHistory[[#This Row],[RespAgy]]&amp;": "&amp;Tbl_BalanceHistory[[#This Row],[RespAgency]]</f>
        <v>213: Norfolk State University</v>
      </c>
      <c r="G1620" s="3">
        <v>213</v>
      </c>
      <c r="H1620" s="3" t="s">
        <v>435</v>
      </c>
      <c r="I1620" s="3" t="str">
        <f>_xlfn.XLOOKUP(Tbl_BalanceHistory[[#This Row],[AgyCode]],Tbl_Agencies[Agy Code],Tbl_Agencies[Agy Sort])</f>
        <v>094000</v>
      </c>
      <c r="J1620" s="2" t="str">
        <f>Tbl_BalanceHistory[[#This Row],[AgyCode]]&amp;": "&amp;Tbl_BalanceHistory[[#This Row],[Agency Name]]</f>
        <v>213: Norfolk State University</v>
      </c>
      <c r="K1620" s="1">
        <v>2023</v>
      </c>
      <c r="L1620" s="3">
        <v>100</v>
      </c>
      <c r="M1620" s="3" t="s">
        <v>416</v>
      </c>
      <c r="N1620" s="2" t="str">
        <f>Tbl_BalanceHistory[[#This Row],[ProgramCode]]&amp;": "&amp;Tbl_BalanceHistory[[#This Row],[Program Name]]</f>
        <v>100: Educational and General Programs</v>
      </c>
      <c r="O1620" s="3" t="s">
        <v>886</v>
      </c>
      <c r="P1620" s="1" t="str">
        <f>IF(Tbl_BalanceHistory[[#This Row],[FundCode]]="0100","GF",IF(Tbl_BalanceHistory[[#This Row],[FundCode]]="01000","GF","Hi Ed / OCR"))</f>
        <v>GF</v>
      </c>
      <c r="Q1620" s="5">
        <v>7247.72</v>
      </c>
      <c r="R1620" s="5">
        <v>0</v>
      </c>
      <c r="S1620" s="5">
        <v>7247.72</v>
      </c>
      <c r="T1620" s="5">
        <v>7247.72</v>
      </c>
      <c r="U1620" s="3" t="s">
        <v>1733</v>
      </c>
      <c r="V1620" s="5">
        <v>0</v>
      </c>
      <c r="W1620" s="5">
        <v>0</v>
      </c>
      <c r="X1620" s="5">
        <v>0</v>
      </c>
      <c r="Y1620" s="5">
        <v>0</v>
      </c>
      <c r="Z1620" s="5">
        <v>0</v>
      </c>
      <c r="AA1620" s="5">
        <v>0</v>
      </c>
      <c r="AB1620" s="2"/>
      <c r="AC1620" s="2"/>
      <c r="AD1620" s="2"/>
      <c r="AE1620" s="2"/>
    </row>
    <row r="1621" spans="1:31" ht="30" x14ac:dyDescent="0.25">
      <c r="A1621" s="2" t="s">
        <v>10</v>
      </c>
      <c r="B1621" s="3">
        <v>7</v>
      </c>
      <c r="C1621" s="3">
        <v>213</v>
      </c>
      <c r="D1621" s="3" t="s">
        <v>435</v>
      </c>
      <c r="E1621" s="3" t="str">
        <f>_xlfn.XLOOKUP(Tbl_BalanceHistory[[#This Row],[RespAgy]],Tbl_Agencies[Agy Code],Tbl_Agencies[Agy Sort])</f>
        <v>094000</v>
      </c>
      <c r="F1621" s="2" t="str">
        <f>Tbl_BalanceHistory[[#This Row],[RespAgy]]&amp;": "&amp;Tbl_BalanceHistory[[#This Row],[RespAgency]]</f>
        <v>213: Norfolk State University</v>
      </c>
      <c r="G1621" s="3">
        <v>213</v>
      </c>
      <c r="H1621" s="3" t="s">
        <v>435</v>
      </c>
      <c r="I1621" s="3" t="str">
        <f>_xlfn.XLOOKUP(Tbl_BalanceHistory[[#This Row],[AgyCode]],Tbl_Agencies[Agy Code],Tbl_Agencies[Agy Sort])</f>
        <v>094000</v>
      </c>
      <c r="J1621" s="2" t="str">
        <f>Tbl_BalanceHistory[[#This Row],[AgyCode]]&amp;": "&amp;Tbl_BalanceHistory[[#This Row],[Agency Name]]</f>
        <v>213: Norfolk State University</v>
      </c>
      <c r="K1621" s="1">
        <v>2023</v>
      </c>
      <c r="L1621" s="3">
        <v>100</v>
      </c>
      <c r="M1621" s="3" t="s">
        <v>416</v>
      </c>
      <c r="N1621" s="2" t="str">
        <f>Tbl_BalanceHistory[[#This Row],[ProgramCode]]&amp;": "&amp;Tbl_BalanceHistory[[#This Row],[Program Name]]</f>
        <v>100: Educational and General Programs</v>
      </c>
      <c r="O1621" s="3" t="s">
        <v>1963</v>
      </c>
      <c r="P1621" s="1" t="str">
        <f>IF(Tbl_BalanceHistory[[#This Row],[FundCode]]="0100","GF",IF(Tbl_BalanceHistory[[#This Row],[FundCode]]="01000","GF","Hi Ed / OCR"))</f>
        <v>Hi Ed / OCR</v>
      </c>
      <c r="Q1621" s="5">
        <v>0</v>
      </c>
      <c r="R1621" s="5">
        <v>0</v>
      </c>
      <c r="S1621" s="5">
        <v>18028140.300000001</v>
      </c>
      <c r="T1621" s="5">
        <v>18028140.300000001</v>
      </c>
      <c r="U1621" s="3" t="s">
        <v>1733</v>
      </c>
      <c r="V1621" s="5">
        <v>0</v>
      </c>
      <c r="W1621" s="5">
        <v>0</v>
      </c>
      <c r="X1621" s="5">
        <v>0</v>
      </c>
      <c r="Y1621" s="5">
        <v>0</v>
      </c>
      <c r="Z1621" s="5">
        <v>0</v>
      </c>
      <c r="AA1621" s="5">
        <v>0</v>
      </c>
      <c r="AB1621" s="2"/>
      <c r="AC1621" s="2"/>
      <c r="AD1621" s="2"/>
      <c r="AE1621" s="2"/>
    </row>
    <row r="1622" spans="1:31" ht="30" x14ac:dyDescent="0.25">
      <c r="A1622" s="2" t="s">
        <v>10</v>
      </c>
      <c r="B1622" s="3">
        <v>7</v>
      </c>
      <c r="C1622" s="3">
        <v>213</v>
      </c>
      <c r="D1622" s="3" t="s">
        <v>435</v>
      </c>
      <c r="E1622" s="3" t="str">
        <f>_xlfn.XLOOKUP(Tbl_BalanceHistory[[#This Row],[RespAgy]],Tbl_Agencies[Agy Code],Tbl_Agencies[Agy Sort])</f>
        <v>094000</v>
      </c>
      <c r="F1622" s="2" t="str">
        <f>Tbl_BalanceHistory[[#This Row],[RespAgy]]&amp;": "&amp;Tbl_BalanceHistory[[#This Row],[RespAgency]]</f>
        <v>213: Norfolk State University</v>
      </c>
      <c r="G1622" s="3">
        <v>213</v>
      </c>
      <c r="H1622" s="3" t="s">
        <v>435</v>
      </c>
      <c r="I1622" s="3" t="str">
        <f>_xlfn.XLOOKUP(Tbl_BalanceHistory[[#This Row],[AgyCode]],Tbl_Agencies[Agy Code],Tbl_Agencies[Agy Sort])</f>
        <v>094000</v>
      </c>
      <c r="J1622" s="2" t="str">
        <f>Tbl_BalanceHistory[[#This Row],[AgyCode]]&amp;": "&amp;Tbl_BalanceHistory[[#This Row],[Agency Name]]</f>
        <v>213: Norfolk State University</v>
      </c>
      <c r="K1622" s="1">
        <v>2023</v>
      </c>
      <c r="L1622" s="3">
        <v>100</v>
      </c>
      <c r="M1622" s="3" t="s">
        <v>416</v>
      </c>
      <c r="N1622" s="2" t="str">
        <f>Tbl_BalanceHistory[[#This Row],[ProgramCode]]&amp;": "&amp;Tbl_BalanceHistory[[#This Row],[Program Name]]</f>
        <v>100: Educational and General Programs</v>
      </c>
      <c r="O1622" s="3" t="s">
        <v>1974</v>
      </c>
      <c r="P1622" s="1" t="str">
        <f>IF(Tbl_BalanceHistory[[#This Row],[FundCode]]="0100","GF",IF(Tbl_BalanceHistory[[#This Row],[FundCode]]="01000","GF","Hi Ed / OCR"))</f>
        <v>Hi Ed / OCR</v>
      </c>
      <c r="Q1622" s="5">
        <v>0</v>
      </c>
      <c r="R1622" s="5">
        <v>0</v>
      </c>
      <c r="S1622" s="5">
        <v>950044.26</v>
      </c>
      <c r="T1622" s="5">
        <v>950044.26</v>
      </c>
      <c r="U1622" s="3" t="s">
        <v>1733</v>
      </c>
      <c r="V1622" s="5">
        <v>0</v>
      </c>
      <c r="W1622" s="5">
        <v>0</v>
      </c>
      <c r="X1622" s="5">
        <v>0</v>
      </c>
      <c r="Y1622" s="5">
        <v>0</v>
      </c>
      <c r="Z1622" s="5">
        <v>0</v>
      </c>
      <c r="AA1622" s="5">
        <v>0</v>
      </c>
      <c r="AB1622" s="2"/>
      <c r="AC1622" s="2"/>
      <c r="AD1622" s="2"/>
      <c r="AE1622" s="2"/>
    </row>
    <row r="1623" spans="1:31" ht="30" x14ac:dyDescent="0.25">
      <c r="A1623" s="2" t="s">
        <v>10</v>
      </c>
      <c r="B1623" s="3">
        <v>7</v>
      </c>
      <c r="C1623" s="3">
        <v>213</v>
      </c>
      <c r="D1623" s="3" t="s">
        <v>435</v>
      </c>
      <c r="E1623" s="3" t="str">
        <f>_xlfn.XLOOKUP(Tbl_BalanceHistory[[#This Row],[RespAgy]],Tbl_Agencies[Agy Code],Tbl_Agencies[Agy Sort])</f>
        <v>094000</v>
      </c>
      <c r="F1623" s="2" t="str">
        <f>Tbl_BalanceHistory[[#This Row],[RespAgy]]&amp;": "&amp;Tbl_BalanceHistory[[#This Row],[RespAgency]]</f>
        <v>213: Norfolk State University</v>
      </c>
      <c r="G1623" s="3">
        <v>213</v>
      </c>
      <c r="H1623" s="3" t="s">
        <v>435</v>
      </c>
      <c r="I1623" s="3" t="str">
        <f>_xlfn.XLOOKUP(Tbl_BalanceHistory[[#This Row],[AgyCode]],Tbl_Agencies[Agy Code],Tbl_Agencies[Agy Sort])</f>
        <v>094000</v>
      </c>
      <c r="J1623" s="2" t="str">
        <f>Tbl_BalanceHistory[[#This Row],[AgyCode]]&amp;": "&amp;Tbl_BalanceHistory[[#This Row],[Agency Name]]</f>
        <v>213: Norfolk State University</v>
      </c>
      <c r="K1623" s="1">
        <v>2023</v>
      </c>
      <c r="L1623" s="3">
        <v>100</v>
      </c>
      <c r="M1623" s="3" t="s">
        <v>416</v>
      </c>
      <c r="N1623" s="2" t="str">
        <f>Tbl_BalanceHistory[[#This Row],[ProgramCode]]&amp;": "&amp;Tbl_BalanceHistory[[#This Row],[Program Name]]</f>
        <v>100: Educational and General Programs</v>
      </c>
      <c r="O1623" s="3" t="s">
        <v>1973</v>
      </c>
      <c r="P1623" s="1" t="str">
        <f>IF(Tbl_BalanceHistory[[#This Row],[FundCode]]="0100","GF",IF(Tbl_BalanceHistory[[#This Row],[FundCode]]="01000","GF","Hi Ed / OCR"))</f>
        <v>Hi Ed / OCR</v>
      </c>
      <c r="Q1623" s="5">
        <v>0</v>
      </c>
      <c r="R1623" s="5">
        <v>0</v>
      </c>
      <c r="S1623" s="5">
        <v>489937.1</v>
      </c>
      <c r="T1623" s="5">
        <v>489937.1</v>
      </c>
      <c r="U1623" s="3" t="s">
        <v>1733</v>
      </c>
      <c r="V1623" s="5">
        <v>0</v>
      </c>
      <c r="W1623" s="5">
        <v>0</v>
      </c>
      <c r="X1623" s="5">
        <v>0</v>
      </c>
      <c r="Y1623" s="5">
        <v>0</v>
      </c>
      <c r="Z1623" s="5">
        <v>0</v>
      </c>
      <c r="AA1623" s="5">
        <v>0</v>
      </c>
      <c r="AB1623" s="2"/>
      <c r="AC1623" s="2"/>
      <c r="AD1623" s="2"/>
      <c r="AE1623" s="2"/>
    </row>
    <row r="1624" spans="1:31" ht="30" x14ac:dyDescent="0.25">
      <c r="A1624" s="2" t="s">
        <v>10</v>
      </c>
      <c r="B1624" s="3">
        <v>7</v>
      </c>
      <c r="C1624" s="3">
        <v>213</v>
      </c>
      <c r="D1624" s="3" t="s">
        <v>435</v>
      </c>
      <c r="E1624" s="3" t="str">
        <f>_xlfn.XLOOKUP(Tbl_BalanceHistory[[#This Row],[RespAgy]],Tbl_Agencies[Agy Code],Tbl_Agencies[Agy Sort])</f>
        <v>094000</v>
      </c>
      <c r="F1624" s="2" t="str">
        <f>Tbl_BalanceHistory[[#This Row],[RespAgy]]&amp;": "&amp;Tbl_BalanceHistory[[#This Row],[RespAgency]]</f>
        <v>213: Norfolk State University</v>
      </c>
      <c r="G1624" s="3">
        <v>213</v>
      </c>
      <c r="H1624" s="3" t="s">
        <v>435</v>
      </c>
      <c r="I1624" s="3" t="str">
        <f>_xlfn.XLOOKUP(Tbl_BalanceHistory[[#This Row],[AgyCode]],Tbl_Agencies[Agy Code],Tbl_Agencies[Agy Sort])</f>
        <v>094000</v>
      </c>
      <c r="J1624" s="2" t="str">
        <f>Tbl_BalanceHistory[[#This Row],[AgyCode]]&amp;": "&amp;Tbl_BalanceHistory[[#This Row],[Agency Name]]</f>
        <v>213: Norfolk State University</v>
      </c>
      <c r="K1624" s="1">
        <v>2023</v>
      </c>
      <c r="L1624" s="3">
        <v>100</v>
      </c>
      <c r="M1624" s="3" t="s">
        <v>416</v>
      </c>
      <c r="N1624" s="2" t="str">
        <f>Tbl_BalanceHistory[[#This Row],[ProgramCode]]&amp;": "&amp;Tbl_BalanceHistory[[#This Row],[Program Name]]</f>
        <v>100: Educational and General Programs</v>
      </c>
      <c r="O1624" s="3" t="s">
        <v>1972</v>
      </c>
      <c r="P1624" s="1" t="str">
        <f>IF(Tbl_BalanceHistory[[#This Row],[FundCode]]="0100","GF",IF(Tbl_BalanceHistory[[#This Row],[FundCode]]="01000","GF","Hi Ed / OCR"))</f>
        <v>Hi Ed / OCR</v>
      </c>
      <c r="Q1624" s="5">
        <v>0</v>
      </c>
      <c r="R1624" s="5">
        <v>0</v>
      </c>
      <c r="S1624" s="5">
        <v>182093</v>
      </c>
      <c r="T1624" s="5">
        <v>182093</v>
      </c>
      <c r="U1624" s="3" t="s">
        <v>1733</v>
      </c>
      <c r="V1624" s="5">
        <v>0</v>
      </c>
      <c r="W1624" s="5">
        <v>0</v>
      </c>
      <c r="X1624" s="5">
        <v>0</v>
      </c>
      <c r="Y1624" s="5">
        <v>0</v>
      </c>
      <c r="Z1624" s="5">
        <v>0</v>
      </c>
      <c r="AA1624" s="5">
        <v>0</v>
      </c>
      <c r="AB1624" s="2"/>
      <c r="AC1624" s="2"/>
      <c r="AD1624" s="2"/>
      <c r="AE1624" s="2"/>
    </row>
    <row r="1625" spans="1:31" ht="30" x14ac:dyDescent="0.25">
      <c r="A1625" s="2" t="s">
        <v>10</v>
      </c>
      <c r="B1625" s="3">
        <v>7</v>
      </c>
      <c r="C1625" s="3">
        <v>213</v>
      </c>
      <c r="D1625" s="3" t="s">
        <v>435</v>
      </c>
      <c r="E1625" s="3" t="str">
        <f>_xlfn.XLOOKUP(Tbl_BalanceHistory[[#This Row],[RespAgy]],Tbl_Agencies[Agy Code],Tbl_Agencies[Agy Sort])</f>
        <v>094000</v>
      </c>
      <c r="F1625" s="2" t="str">
        <f>Tbl_BalanceHistory[[#This Row],[RespAgy]]&amp;": "&amp;Tbl_BalanceHistory[[#This Row],[RespAgency]]</f>
        <v>213: Norfolk State University</v>
      </c>
      <c r="G1625" s="3">
        <v>213</v>
      </c>
      <c r="H1625" s="3" t="s">
        <v>435</v>
      </c>
      <c r="I1625" s="3" t="str">
        <f>_xlfn.XLOOKUP(Tbl_BalanceHistory[[#This Row],[AgyCode]],Tbl_Agencies[Agy Code],Tbl_Agencies[Agy Sort])</f>
        <v>094000</v>
      </c>
      <c r="J1625" s="2" t="str">
        <f>Tbl_BalanceHistory[[#This Row],[AgyCode]]&amp;": "&amp;Tbl_BalanceHistory[[#This Row],[Agency Name]]</f>
        <v>213: Norfolk State University</v>
      </c>
      <c r="K1625" s="1">
        <v>2024</v>
      </c>
      <c r="L1625" s="3">
        <v>100</v>
      </c>
      <c r="M1625" s="3" t="s">
        <v>416</v>
      </c>
      <c r="N1625" s="2" t="str">
        <f>Tbl_BalanceHistory[[#This Row],[ProgramCode]]&amp;": "&amp;Tbl_BalanceHistory[[#This Row],[Program Name]]</f>
        <v>100: Educational and General Programs</v>
      </c>
      <c r="O1625" s="3" t="s">
        <v>886</v>
      </c>
      <c r="P1625" s="1" t="str">
        <f>IF(Tbl_BalanceHistory[[#This Row],[FundCode]]="0100","GF",IF(Tbl_BalanceHistory[[#This Row],[FundCode]]="01000","GF","Hi Ed / OCR"))</f>
        <v>GF</v>
      </c>
      <c r="Q1625" s="5">
        <v>21292.880000000001</v>
      </c>
      <c r="R1625" s="5">
        <v>0</v>
      </c>
      <c r="S1625" s="5">
        <v>21292.880000000001</v>
      </c>
      <c r="T1625" s="5">
        <v>21292.880000000001</v>
      </c>
      <c r="U1625" s="3" t="s">
        <v>1733</v>
      </c>
      <c r="V1625" s="5">
        <v>0</v>
      </c>
      <c r="W1625" s="5">
        <v>0</v>
      </c>
      <c r="X1625" s="5">
        <v>0</v>
      </c>
      <c r="Y1625" s="5">
        <v>0</v>
      </c>
      <c r="Z1625" s="5">
        <v>0</v>
      </c>
      <c r="AA1625" s="5">
        <v>0</v>
      </c>
      <c r="AB1625" s="2"/>
      <c r="AC1625" s="2"/>
      <c r="AD1625" s="2"/>
      <c r="AE1625" s="2"/>
    </row>
    <row r="1626" spans="1:31" ht="30" x14ac:dyDescent="0.25">
      <c r="A1626" s="2" t="s">
        <v>10</v>
      </c>
      <c r="B1626" s="3">
        <v>7</v>
      </c>
      <c r="C1626" s="3">
        <v>213</v>
      </c>
      <c r="D1626" s="3" t="s">
        <v>435</v>
      </c>
      <c r="E1626" s="3" t="str">
        <f>_xlfn.XLOOKUP(Tbl_BalanceHistory[[#This Row],[RespAgy]],Tbl_Agencies[Agy Code],Tbl_Agencies[Agy Sort])</f>
        <v>094000</v>
      </c>
      <c r="F1626" s="2" t="str">
        <f>Tbl_BalanceHistory[[#This Row],[RespAgy]]&amp;": "&amp;Tbl_BalanceHistory[[#This Row],[RespAgency]]</f>
        <v>213: Norfolk State University</v>
      </c>
      <c r="G1626" s="3">
        <v>213</v>
      </c>
      <c r="H1626" s="3" t="s">
        <v>435</v>
      </c>
      <c r="I1626" s="3" t="str">
        <f>_xlfn.XLOOKUP(Tbl_BalanceHistory[[#This Row],[AgyCode]],Tbl_Agencies[Agy Code],Tbl_Agencies[Agy Sort])</f>
        <v>094000</v>
      </c>
      <c r="J1626" s="2" t="str">
        <f>Tbl_BalanceHistory[[#This Row],[AgyCode]]&amp;": "&amp;Tbl_BalanceHistory[[#This Row],[Agency Name]]</f>
        <v>213: Norfolk State University</v>
      </c>
      <c r="K1626" s="1">
        <v>2024</v>
      </c>
      <c r="L1626" s="3">
        <v>100</v>
      </c>
      <c r="M1626" s="3" t="s">
        <v>416</v>
      </c>
      <c r="N1626" s="2" t="str">
        <f>Tbl_BalanceHistory[[#This Row],[ProgramCode]]&amp;": "&amp;Tbl_BalanceHistory[[#This Row],[Program Name]]</f>
        <v>100: Educational and General Programs</v>
      </c>
      <c r="O1626" s="3" t="s">
        <v>1963</v>
      </c>
      <c r="P1626" s="1" t="str">
        <f>IF(Tbl_BalanceHistory[[#This Row],[FundCode]]="0100","GF",IF(Tbl_BalanceHistory[[#This Row],[FundCode]]="01000","GF","Hi Ed / OCR"))</f>
        <v>Hi Ed / OCR</v>
      </c>
      <c r="Q1626" s="5">
        <v>0</v>
      </c>
      <c r="R1626" s="5">
        <v>0</v>
      </c>
      <c r="S1626" s="5">
        <v>18149887.629999999</v>
      </c>
      <c r="T1626" s="5">
        <v>18149887.629999999</v>
      </c>
      <c r="U1626" s="3" t="s">
        <v>1733</v>
      </c>
      <c r="V1626" s="5">
        <v>0</v>
      </c>
      <c r="W1626" s="5">
        <v>0</v>
      </c>
      <c r="X1626" s="5">
        <v>0</v>
      </c>
      <c r="Y1626" s="5">
        <v>0</v>
      </c>
      <c r="Z1626" s="5">
        <v>0</v>
      </c>
      <c r="AA1626" s="5">
        <v>0</v>
      </c>
      <c r="AB1626" s="2"/>
      <c r="AC1626" s="2"/>
      <c r="AD1626" s="2"/>
      <c r="AE1626" s="2"/>
    </row>
    <row r="1627" spans="1:31" ht="30" x14ac:dyDescent="0.25">
      <c r="A1627" s="2" t="s">
        <v>10</v>
      </c>
      <c r="B1627" s="3">
        <v>7</v>
      </c>
      <c r="C1627" s="3">
        <v>213</v>
      </c>
      <c r="D1627" s="3" t="s">
        <v>435</v>
      </c>
      <c r="E1627" s="3" t="str">
        <f>_xlfn.XLOOKUP(Tbl_BalanceHistory[[#This Row],[RespAgy]],Tbl_Agencies[Agy Code],Tbl_Agencies[Agy Sort])</f>
        <v>094000</v>
      </c>
      <c r="F1627" s="2" t="str">
        <f>Tbl_BalanceHistory[[#This Row],[RespAgy]]&amp;": "&amp;Tbl_BalanceHistory[[#This Row],[RespAgency]]</f>
        <v>213: Norfolk State University</v>
      </c>
      <c r="G1627" s="3">
        <v>213</v>
      </c>
      <c r="H1627" s="3" t="s">
        <v>435</v>
      </c>
      <c r="I1627" s="3" t="str">
        <f>_xlfn.XLOOKUP(Tbl_BalanceHistory[[#This Row],[AgyCode]],Tbl_Agencies[Agy Code],Tbl_Agencies[Agy Sort])</f>
        <v>094000</v>
      </c>
      <c r="J1627" s="2" t="str">
        <f>Tbl_BalanceHistory[[#This Row],[AgyCode]]&amp;": "&amp;Tbl_BalanceHistory[[#This Row],[Agency Name]]</f>
        <v>213: Norfolk State University</v>
      </c>
      <c r="K1627" s="1">
        <v>2024</v>
      </c>
      <c r="L1627" s="3">
        <v>100</v>
      </c>
      <c r="M1627" s="3" t="s">
        <v>416</v>
      </c>
      <c r="N1627" s="2" t="str">
        <f>Tbl_BalanceHistory[[#This Row],[ProgramCode]]&amp;": "&amp;Tbl_BalanceHistory[[#This Row],[Program Name]]</f>
        <v>100: Educational and General Programs</v>
      </c>
      <c r="O1627" s="3" t="s">
        <v>1974</v>
      </c>
      <c r="P1627" s="1" t="str">
        <f>IF(Tbl_BalanceHistory[[#This Row],[FundCode]]="0100","GF",IF(Tbl_BalanceHistory[[#This Row],[FundCode]]="01000","GF","Hi Ed / OCR"))</f>
        <v>Hi Ed / OCR</v>
      </c>
      <c r="Q1627" s="5">
        <v>0</v>
      </c>
      <c r="R1627" s="5">
        <v>0</v>
      </c>
      <c r="S1627" s="5">
        <v>970499.43</v>
      </c>
      <c r="T1627" s="5">
        <v>970499.43</v>
      </c>
      <c r="U1627" s="3" t="s">
        <v>1733</v>
      </c>
      <c r="V1627" s="5">
        <v>0</v>
      </c>
      <c r="W1627" s="5">
        <v>0</v>
      </c>
      <c r="X1627" s="5">
        <v>0</v>
      </c>
      <c r="Y1627" s="5">
        <v>0</v>
      </c>
      <c r="Z1627" s="5">
        <v>0</v>
      </c>
      <c r="AA1627" s="5">
        <v>0</v>
      </c>
      <c r="AB1627" s="2"/>
      <c r="AC1627" s="2"/>
      <c r="AD1627" s="2"/>
      <c r="AE1627" s="2"/>
    </row>
    <row r="1628" spans="1:31" ht="30" x14ac:dyDescent="0.25">
      <c r="A1628" s="2" t="s">
        <v>10</v>
      </c>
      <c r="B1628" s="3">
        <v>7</v>
      </c>
      <c r="C1628" s="3">
        <v>213</v>
      </c>
      <c r="D1628" s="3" t="s">
        <v>435</v>
      </c>
      <c r="E1628" s="3" t="str">
        <f>_xlfn.XLOOKUP(Tbl_BalanceHistory[[#This Row],[RespAgy]],Tbl_Agencies[Agy Code],Tbl_Agencies[Agy Sort])</f>
        <v>094000</v>
      </c>
      <c r="F1628" s="2" t="str">
        <f>Tbl_BalanceHistory[[#This Row],[RespAgy]]&amp;": "&amp;Tbl_BalanceHistory[[#This Row],[RespAgency]]</f>
        <v>213: Norfolk State University</v>
      </c>
      <c r="G1628" s="3">
        <v>213</v>
      </c>
      <c r="H1628" s="3" t="s">
        <v>435</v>
      </c>
      <c r="I1628" s="3" t="str">
        <f>_xlfn.XLOOKUP(Tbl_BalanceHistory[[#This Row],[AgyCode]],Tbl_Agencies[Agy Code],Tbl_Agencies[Agy Sort])</f>
        <v>094000</v>
      </c>
      <c r="J1628" s="2" t="str">
        <f>Tbl_BalanceHistory[[#This Row],[AgyCode]]&amp;": "&amp;Tbl_BalanceHistory[[#This Row],[Agency Name]]</f>
        <v>213: Norfolk State University</v>
      </c>
      <c r="K1628" s="1">
        <v>2024</v>
      </c>
      <c r="L1628" s="3">
        <v>100</v>
      </c>
      <c r="M1628" s="3" t="s">
        <v>416</v>
      </c>
      <c r="N1628" s="2" t="str">
        <f>Tbl_BalanceHistory[[#This Row],[ProgramCode]]&amp;": "&amp;Tbl_BalanceHistory[[#This Row],[Program Name]]</f>
        <v>100: Educational and General Programs</v>
      </c>
      <c r="O1628" s="3" t="s">
        <v>1973</v>
      </c>
      <c r="P1628" s="1" t="str">
        <f>IF(Tbl_BalanceHistory[[#This Row],[FundCode]]="0100","GF",IF(Tbl_BalanceHistory[[#This Row],[FundCode]]="01000","GF","Hi Ed / OCR"))</f>
        <v>Hi Ed / OCR</v>
      </c>
      <c r="Q1628" s="5">
        <v>0</v>
      </c>
      <c r="R1628" s="5">
        <v>0</v>
      </c>
      <c r="S1628" s="5">
        <v>331852.89</v>
      </c>
      <c r="T1628" s="5">
        <v>331852.89</v>
      </c>
      <c r="U1628" s="3" t="s">
        <v>1733</v>
      </c>
      <c r="V1628" s="5">
        <v>0</v>
      </c>
      <c r="W1628" s="5">
        <v>0</v>
      </c>
      <c r="X1628" s="5">
        <v>0</v>
      </c>
      <c r="Y1628" s="5">
        <v>0</v>
      </c>
      <c r="Z1628" s="5">
        <v>0</v>
      </c>
      <c r="AA1628" s="5">
        <v>0</v>
      </c>
      <c r="AB1628" s="2"/>
      <c r="AC1628" s="2"/>
      <c r="AD1628" s="2"/>
      <c r="AE1628" s="2"/>
    </row>
    <row r="1629" spans="1:31" ht="30" x14ac:dyDescent="0.25">
      <c r="A1629" s="2" t="s">
        <v>10</v>
      </c>
      <c r="B1629" s="3">
        <v>7</v>
      </c>
      <c r="C1629" s="3">
        <v>213</v>
      </c>
      <c r="D1629" s="3" t="s">
        <v>435</v>
      </c>
      <c r="E1629" s="3" t="str">
        <f>_xlfn.XLOOKUP(Tbl_BalanceHistory[[#This Row],[RespAgy]],Tbl_Agencies[Agy Code],Tbl_Agencies[Agy Sort])</f>
        <v>094000</v>
      </c>
      <c r="F1629" s="2" t="str">
        <f>Tbl_BalanceHistory[[#This Row],[RespAgy]]&amp;": "&amp;Tbl_BalanceHistory[[#This Row],[RespAgency]]</f>
        <v>213: Norfolk State University</v>
      </c>
      <c r="G1629" s="3">
        <v>213</v>
      </c>
      <c r="H1629" s="3" t="s">
        <v>435</v>
      </c>
      <c r="I1629" s="3" t="str">
        <f>_xlfn.XLOOKUP(Tbl_BalanceHistory[[#This Row],[AgyCode]],Tbl_Agencies[Agy Code],Tbl_Agencies[Agy Sort])</f>
        <v>094000</v>
      </c>
      <c r="J1629" s="2" t="str">
        <f>Tbl_BalanceHistory[[#This Row],[AgyCode]]&amp;": "&amp;Tbl_BalanceHistory[[#This Row],[Agency Name]]</f>
        <v>213: Norfolk State University</v>
      </c>
      <c r="K1629" s="1">
        <v>2024</v>
      </c>
      <c r="L1629" s="3">
        <v>100</v>
      </c>
      <c r="M1629" s="3" t="s">
        <v>416</v>
      </c>
      <c r="N1629" s="2" t="str">
        <f>Tbl_BalanceHistory[[#This Row],[ProgramCode]]&amp;": "&amp;Tbl_BalanceHistory[[#This Row],[Program Name]]</f>
        <v>100: Educational and General Programs</v>
      </c>
      <c r="O1629" s="3" t="s">
        <v>1972</v>
      </c>
      <c r="P1629" s="1" t="str">
        <f>IF(Tbl_BalanceHistory[[#This Row],[FundCode]]="0100","GF",IF(Tbl_BalanceHistory[[#This Row],[FundCode]]="01000","GF","Hi Ed / OCR"))</f>
        <v>Hi Ed / OCR</v>
      </c>
      <c r="Q1629" s="5">
        <v>0</v>
      </c>
      <c r="R1629" s="5">
        <v>0</v>
      </c>
      <c r="S1629" s="5">
        <v>1104095.5</v>
      </c>
      <c r="T1629" s="5">
        <v>1104095.5</v>
      </c>
      <c r="U1629" s="3" t="s">
        <v>1733</v>
      </c>
      <c r="V1629" s="5">
        <v>0</v>
      </c>
      <c r="W1629" s="5">
        <v>0</v>
      </c>
      <c r="X1629" s="5">
        <v>0</v>
      </c>
      <c r="Y1629" s="5">
        <v>0</v>
      </c>
      <c r="Z1629" s="5">
        <v>0</v>
      </c>
      <c r="AA1629" s="5">
        <v>0</v>
      </c>
      <c r="AB1629" s="2"/>
      <c r="AC1629" s="2"/>
      <c r="AD1629" s="2"/>
      <c r="AE1629" s="2"/>
    </row>
    <row r="1630" spans="1:31" ht="30" x14ac:dyDescent="0.25">
      <c r="A1630" s="2" t="s">
        <v>10</v>
      </c>
      <c r="B1630" s="3">
        <v>7</v>
      </c>
      <c r="C1630" s="3">
        <v>213</v>
      </c>
      <c r="D1630" s="3" t="s">
        <v>435</v>
      </c>
      <c r="E1630" s="3" t="str">
        <f>_xlfn.XLOOKUP(Tbl_BalanceHistory[[#This Row],[RespAgy]],Tbl_Agencies[Agy Code],Tbl_Agencies[Agy Sort])</f>
        <v>094000</v>
      </c>
      <c r="F1630" s="2" t="str">
        <f>Tbl_BalanceHistory[[#This Row],[RespAgy]]&amp;": "&amp;Tbl_BalanceHistory[[#This Row],[RespAgency]]</f>
        <v>213: Norfolk State University</v>
      </c>
      <c r="G1630" s="3">
        <v>213</v>
      </c>
      <c r="H1630" s="3" t="s">
        <v>435</v>
      </c>
      <c r="I1630" s="3" t="str">
        <f>_xlfn.XLOOKUP(Tbl_BalanceHistory[[#This Row],[AgyCode]],Tbl_Agencies[Agy Code],Tbl_Agencies[Agy Sort])</f>
        <v>094000</v>
      </c>
      <c r="J1630" s="2" t="str">
        <f>Tbl_BalanceHistory[[#This Row],[AgyCode]]&amp;": "&amp;Tbl_BalanceHistory[[#This Row],[Agency Name]]</f>
        <v>213: Norfolk State University</v>
      </c>
      <c r="K1630" s="1">
        <v>2014</v>
      </c>
      <c r="L1630" s="3">
        <v>101</v>
      </c>
      <c r="M1630" s="3" t="s">
        <v>1636</v>
      </c>
      <c r="N1630" s="2" t="str">
        <f>Tbl_BalanceHistory[[#This Row],[ProgramCode]]&amp;": "&amp;Tbl_BalanceHistory[[#This Row],[Program Name]]</f>
        <v>101: Higher Education Instruction</v>
      </c>
      <c r="O1630" s="3" t="s">
        <v>1964</v>
      </c>
      <c r="P1630" s="1" t="str">
        <f>IF(Tbl_BalanceHistory[[#This Row],[FundCode]]="0100","GF",IF(Tbl_BalanceHistory[[#This Row],[FundCode]]="01000","GF","Hi Ed / OCR"))</f>
        <v>Hi Ed / OCR</v>
      </c>
      <c r="Q1630" s="5">
        <v>0</v>
      </c>
      <c r="R1630" s="5">
        <v>0</v>
      </c>
      <c r="S1630" s="5">
        <v>100575</v>
      </c>
      <c r="T1630" s="5">
        <v>100575</v>
      </c>
      <c r="U1630" s="3" t="s">
        <v>1731</v>
      </c>
      <c r="V1630" s="5">
        <v>0</v>
      </c>
      <c r="W1630" s="5">
        <v>0</v>
      </c>
      <c r="X1630" s="5"/>
      <c r="Y1630" s="5"/>
      <c r="Z1630" s="5">
        <f>Tbl_BalanceHistory[[#This Row],[Discretionary Recommended - Pre 2022]]+Tbl_BalanceHistory[[#This Row],[Discretionary Balance Recommended: Policy]]+Tbl_BalanceHistory[[#This Row],[Discretionary Balance Recommended: Commitments]]</f>
        <v>0</v>
      </c>
      <c r="AA1630" s="5">
        <f>Tbl_BalanceHistory[[#This Row],[Discretionary Balance]]-Tbl_BalanceHistory[[#This Row],[Discretionary Reappropriation]]</f>
        <v>0</v>
      </c>
      <c r="AB1630" s="2"/>
      <c r="AC1630" s="2"/>
      <c r="AD1630" s="2"/>
      <c r="AE1630" s="2"/>
    </row>
    <row r="1631" spans="1:31" ht="30" x14ac:dyDescent="0.25">
      <c r="A1631" s="2" t="s">
        <v>10</v>
      </c>
      <c r="B1631" s="3">
        <v>7</v>
      </c>
      <c r="C1631" s="3">
        <v>213</v>
      </c>
      <c r="D1631" s="3" t="s">
        <v>435</v>
      </c>
      <c r="E1631" s="3" t="str">
        <f>_xlfn.XLOOKUP(Tbl_BalanceHistory[[#This Row],[RespAgy]],Tbl_Agencies[Agy Code],Tbl_Agencies[Agy Sort])</f>
        <v>094000</v>
      </c>
      <c r="F1631" s="2" t="str">
        <f>Tbl_BalanceHistory[[#This Row],[RespAgy]]&amp;": "&amp;Tbl_BalanceHistory[[#This Row],[RespAgency]]</f>
        <v>213: Norfolk State University</v>
      </c>
      <c r="G1631" s="3">
        <v>213</v>
      </c>
      <c r="H1631" s="3" t="s">
        <v>435</v>
      </c>
      <c r="I1631" s="3" t="str">
        <f>_xlfn.XLOOKUP(Tbl_BalanceHistory[[#This Row],[AgyCode]],Tbl_Agencies[Agy Code],Tbl_Agencies[Agy Sort])</f>
        <v>094000</v>
      </c>
      <c r="J1631" s="2" t="str">
        <f>Tbl_BalanceHistory[[#This Row],[AgyCode]]&amp;": "&amp;Tbl_BalanceHistory[[#This Row],[Agency Name]]</f>
        <v>213: Norfolk State University</v>
      </c>
      <c r="K1631" s="1">
        <v>2014</v>
      </c>
      <c r="L1631" s="3">
        <v>101</v>
      </c>
      <c r="M1631" s="3" t="s">
        <v>1636</v>
      </c>
      <c r="N1631" s="2" t="str">
        <f>Tbl_BalanceHistory[[#This Row],[ProgramCode]]&amp;": "&amp;Tbl_BalanceHistory[[#This Row],[Program Name]]</f>
        <v>101: Higher Education Instruction</v>
      </c>
      <c r="O1631" s="3" t="s">
        <v>1968</v>
      </c>
      <c r="P1631" s="1" t="str">
        <f>IF(Tbl_BalanceHistory[[#This Row],[FundCode]]="0100","GF",IF(Tbl_BalanceHistory[[#This Row],[FundCode]]="01000","GF","Hi Ed / OCR"))</f>
        <v>Hi Ed / OCR</v>
      </c>
      <c r="Q1631" s="5">
        <v>0</v>
      </c>
      <c r="R1631" s="5">
        <v>0</v>
      </c>
      <c r="S1631" s="5">
        <v>1901963</v>
      </c>
      <c r="T1631" s="5">
        <v>1901963</v>
      </c>
      <c r="U1631" s="3" t="s">
        <v>1731</v>
      </c>
      <c r="V1631" s="5">
        <v>0</v>
      </c>
      <c r="W1631" s="5">
        <v>0</v>
      </c>
      <c r="X1631" s="5"/>
      <c r="Y1631" s="5"/>
      <c r="Z1631" s="5">
        <f>Tbl_BalanceHistory[[#This Row],[Discretionary Recommended - Pre 2022]]+Tbl_BalanceHistory[[#This Row],[Discretionary Balance Recommended: Policy]]+Tbl_BalanceHistory[[#This Row],[Discretionary Balance Recommended: Commitments]]</f>
        <v>0</v>
      </c>
      <c r="AA1631" s="5">
        <f>Tbl_BalanceHistory[[#This Row],[Discretionary Balance]]-Tbl_BalanceHistory[[#This Row],[Discretionary Reappropriation]]</f>
        <v>0</v>
      </c>
      <c r="AB1631" s="2"/>
      <c r="AC1631" s="2"/>
      <c r="AD1631" s="2"/>
      <c r="AE1631" s="2"/>
    </row>
    <row r="1632" spans="1:31" ht="30" x14ac:dyDescent="0.25">
      <c r="A1632" s="2" t="s">
        <v>10</v>
      </c>
      <c r="B1632" s="3">
        <v>7</v>
      </c>
      <c r="C1632" s="3">
        <v>213</v>
      </c>
      <c r="D1632" s="3" t="s">
        <v>435</v>
      </c>
      <c r="E1632" s="3" t="str">
        <f>_xlfn.XLOOKUP(Tbl_BalanceHistory[[#This Row],[RespAgy]],Tbl_Agencies[Agy Code],Tbl_Agencies[Agy Sort])</f>
        <v>094000</v>
      </c>
      <c r="F1632" s="2" t="str">
        <f>Tbl_BalanceHistory[[#This Row],[RespAgy]]&amp;": "&amp;Tbl_BalanceHistory[[#This Row],[RespAgency]]</f>
        <v>213: Norfolk State University</v>
      </c>
      <c r="G1632" s="3">
        <v>213</v>
      </c>
      <c r="H1632" s="3" t="s">
        <v>435</v>
      </c>
      <c r="I1632" s="3" t="str">
        <f>_xlfn.XLOOKUP(Tbl_BalanceHistory[[#This Row],[AgyCode]],Tbl_Agencies[Agy Code],Tbl_Agencies[Agy Sort])</f>
        <v>094000</v>
      </c>
      <c r="J1632" s="2" t="str">
        <f>Tbl_BalanceHistory[[#This Row],[AgyCode]]&amp;": "&amp;Tbl_BalanceHistory[[#This Row],[Agency Name]]</f>
        <v>213: Norfolk State University</v>
      </c>
      <c r="K1632" s="1">
        <v>2014</v>
      </c>
      <c r="L1632" s="3">
        <v>101</v>
      </c>
      <c r="M1632" s="3" t="s">
        <v>1636</v>
      </c>
      <c r="N1632" s="2" t="str">
        <f>Tbl_BalanceHistory[[#This Row],[ProgramCode]]&amp;": "&amp;Tbl_BalanceHistory[[#This Row],[Program Name]]</f>
        <v>101: Higher Education Instruction</v>
      </c>
      <c r="O1632" s="3" t="s">
        <v>1969</v>
      </c>
      <c r="P1632" s="1" t="str">
        <f>IF(Tbl_BalanceHistory[[#This Row],[FundCode]]="0100","GF",IF(Tbl_BalanceHistory[[#This Row],[FundCode]]="01000","GF","Hi Ed / OCR"))</f>
        <v>Hi Ed / OCR</v>
      </c>
      <c r="Q1632" s="5">
        <v>0</v>
      </c>
      <c r="R1632" s="5">
        <v>0</v>
      </c>
      <c r="S1632" s="5">
        <v>4328914</v>
      </c>
      <c r="T1632" s="5">
        <v>4328914</v>
      </c>
      <c r="U1632" s="3" t="s">
        <v>1731</v>
      </c>
      <c r="V1632" s="5">
        <v>0</v>
      </c>
      <c r="W1632" s="5">
        <v>0</v>
      </c>
      <c r="X1632" s="5"/>
      <c r="Y1632" s="5"/>
      <c r="Z1632" s="5">
        <f>Tbl_BalanceHistory[[#This Row],[Discretionary Recommended - Pre 2022]]+Tbl_BalanceHistory[[#This Row],[Discretionary Balance Recommended: Policy]]+Tbl_BalanceHistory[[#This Row],[Discretionary Balance Recommended: Commitments]]</f>
        <v>0</v>
      </c>
      <c r="AA1632" s="5">
        <f>Tbl_BalanceHistory[[#This Row],[Discretionary Balance]]-Tbl_BalanceHistory[[#This Row],[Discretionary Reappropriation]]</f>
        <v>0</v>
      </c>
      <c r="AB1632" s="2"/>
      <c r="AC1632" s="2"/>
      <c r="AD1632" s="2"/>
      <c r="AE1632" s="2"/>
    </row>
    <row r="1633" spans="1:31" ht="30" x14ac:dyDescent="0.25">
      <c r="A1633" s="2" t="s">
        <v>10</v>
      </c>
      <c r="B1633" s="3">
        <v>7</v>
      </c>
      <c r="C1633" s="3">
        <v>213</v>
      </c>
      <c r="D1633" s="3" t="s">
        <v>435</v>
      </c>
      <c r="E1633" s="3" t="str">
        <f>_xlfn.XLOOKUP(Tbl_BalanceHistory[[#This Row],[RespAgy]],Tbl_Agencies[Agy Code],Tbl_Agencies[Agy Sort])</f>
        <v>094000</v>
      </c>
      <c r="F1633" s="2" t="str">
        <f>Tbl_BalanceHistory[[#This Row],[RespAgy]]&amp;": "&amp;Tbl_BalanceHistory[[#This Row],[RespAgency]]</f>
        <v>213: Norfolk State University</v>
      </c>
      <c r="G1633" s="3">
        <v>213</v>
      </c>
      <c r="H1633" s="3" t="s">
        <v>435</v>
      </c>
      <c r="I1633" s="3" t="str">
        <f>_xlfn.XLOOKUP(Tbl_BalanceHistory[[#This Row],[AgyCode]],Tbl_Agencies[Agy Code],Tbl_Agencies[Agy Sort])</f>
        <v>094000</v>
      </c>
      <c r="J1633" s="2" t="str">
        <f>Tbl_BalanceHistory[[#This Row],[AgyCode]]&amp;": "&amp;Tbl_BalanceHistory[[#This Row],[Agency Name]]</f>
        <v>213: Norfolk State University</v>
      </c>
      <c r="K1633" s="1">
        <v>2014</v>
      </c>
      <c r="L1633" s="3">
        <v>101</v>
      </c>
      <c r="M1633" s="3" t="s">
        <v>1636</v>
      </c>
      <c r="N1633" s="2" t="str">
        <f>Tbl_BalanceHistory[[#This Row],[ProgramCode]]&amp;": "&amp;Tbl_BalanceHistory[[#This Row],[Program Name]]</f>
        <v>101: Higher Education Instruction</v>
      </c>
      <c r="O1633" s="3" t="s">
        <v>1970</v>
      </c>
      <c r="P1633" s="1" t="str">
        <f>IF(Tbl_BalanceHistory[[#This Row],[FundCode]]="0100","GF",IF(Tbl_BalanceHistory[[#This Row],[FundCode]]="01000","GF","Hi Ed / OCR"))</f>
        <v>Hi Ed / OCR</v>
      </c>
      <c r="Q1633" s="5">
        <v>0</v>
      </c>
      <c r="R1633" s="5">
        <v>0</v>
      </c>
      <c r="S1633" s="5">
        <v>122043</v>
      </c>
      <c r="T1633" s="5">
        <v>122043</v>
      </c>
      <c r="U1633" s="3" t="s">
        <v>1731</v>
      </c>
      <c r="V1633" s="5">
        <v>0</v>
      </c>
      <c r="W1633" s="5">
        <v>0</v>
      </c>
      <c r="X1633" s="5"/>
      <c r="Y1633" s="5"/>
      <c r="Z1633" s="5">
        <f>Tbl_BalanceHistory[[#This Row],[Discretionary Recommended - Pre 2022]]+Tbl_BalanceHistory[[#This Row],[Discretionary Balance Recommended: Policy]]+Tbl_BalanceHistory[[#This Row],[Discretionary Balance Recommended: Commitments]]</f>
        <v>0</v>
      </c>
      <c r="AA1633" s="5">
        <f>Tbl_BalanceHistory[[#This Row],[Discretionary Balance]]-Tbl_BalanceHistory[[#This Row],[Discretionary Reappropriation]]</f>
        <v>0</v>
      </c>
      <c r="AB1633" s="2"/>
      <c r="AC1633" s="2"/>
      <c r="AD1633" s="2"/>
      <c r="AE1633" s="2"/>
    </row>
    <row r="1634" spans="1:31" ht="30" x14ac:dyDescent="0.25">
      <c r="A1634" s="2" t="s">
        <v>10</v>
      </c>
      <c r="B1634" s="3">
        <v>7</v>
      </c>
      <c r="C1634" s="3">
        <v>213</v>
      </c>
      <c r="D1634" s="3" t="s">
        <v>435</v>
      </c>
      <c r="E1634" s="3" t="str">
        <f>_xlfn.XLOOKUP(Tbl_BalanceHistory[[#This Row],[RespAgy]],Tbl_Agencies[Agy Code],Tbl_Agencies[Agy Sort])</f>
        <v>094000</v>
      </c>
      <c r="F1634" s="2" t="str">
        <f>Tbl_BalanceHistory[[#This Row],[RespAgy]]&amp;": "&amp;Tbl_BalanceHistory[[#This Row],[RespAgency]]</f>
        <v>213: Norfolk State University</v>
      </c>
      <c r="G1634" s="3">
        <v>213</v>
      </c>
      <c r="H1634" s="3" t="s">
        <v>435</v>
      </c>
      <c r="I1634" s="3" t="str">
        <f>_xlfn.XLOOKUP(Tbl_BalanceHistory[[#This Row],[AgyCode]],Tbl_Agencies[Agy Code],Tbl_Agencies[Agy Sort])</f>
        <v>094000</v>
      </c>
      <c r="J1634" s="2" t="str">
        <f>Tbl_BalanceHistory[[#This Row],[AgyCode]]&amp;": "&amp;Tbl_BalanceHistory[[#This Row],[Agency Name]]</f>
        <v>213: Norfolk State University</v>
      </c>
      <c r="K1634" s="1">
        <v>2015</v>
      </c>
      <c r="L1634" s="3">
        <v>101</v>
      </c>
      <c r="M1634" s="3" t="s">
        <v>1636</v>
      </c>
      <c r="N1634" s="2" t="str">
        <f>Tbl_BalanceHistory[[#This Row],[ProgramCode]]&amp;": "&amp;Tbl_BalanceHistory[[#This Row],[Program Name]]</f>
        <v>101: Higher Education Instruction</v>
      </c>
      <c r="O1634" s="3" t="s">
        <v>1964</v>
      </c>
      <c r="P1634" s="1" t="str">
        <f>IF(Tbl_BalanceHistory[[#This Row],[FundCode]]="0100","GF",IF(Tbl_BalanceHistory[[#This Row],[FundCode]]="01000","GF","Hi Ed / OCR"))</f>
        <v>Hi Ed / OCR</v>
      </c>
      <c r="Q1634" s="5">
        <v>0</v>
      </c>
      <c r="R1634" s="5">
        <v>0</v>
      </c>
      <c r="S1634" s="5">
        <v>4130856</v>
      </c>
      <c r="T1634" s="5">
        <v>4130856</v>
      </c>
      <c r="U1634" s="3" t="s">
        <v>1731</v>
      </c>
      <c r="V1634" s="5">
        <v>0</v>
      </c>
      <c r="W1634" s="5">
        <v>0</v>
      </c>
      <c r="X1634" s="5"/>
      <c r="Y1634" s="5"/>
      <c r="Z1634" s="5">
        <f>Tbl_BalanceHistory[[#This Row],[Discretionary Recommended - Pre 2022]]+Tbl_BalanceHistory[[#This Row],[Discretionary Balance Recommended: Policy]]+Tbl_BalanceHistory[[#This Row],[Discretionary Balance Recommended: Commitments]]</f>
        <v>0</v>
      </c>
      <c r="AA1634" s="5">
        <f>Tbl_BalanceHistory[[#This Row],[Discretionary Balance]]-Tbl_BalanceHistory[[#This Row],[Discretionary Reappropriation]]</f>
        <v>0</v>
      </c>
      <c r="AB1634" s="2"/>
      <c r="AC1634" s="2"/>
      <c r="AD1634" s="2"/>
      <c r="AE1634" s="2"/>
    </row>
    <row r="1635" spans="1:31" ht="30" x14ac:dyDescent="0.25">
      <c r="A1635" s="2" t="s">
        <v>10</v>
      </c>
      <c r="B1635" s="3">
        <v>7</v>
      </c>
      <c r="C1635" s="3">
        <v>213</v>
      </c>
      <c r="D1635" s="3" t="s">
        <v>435</v>
      </c>
      <c r="E1635" s="3" t="str">
        <f>_xlfn.XLOOKUP(Tbl_BalanceHistory[[#This Row],[RespAgy]],Tbl_Agencies[Agy Code],Tbl_Agencies[Agy Sort])</f>
        <v>094000</v>
      </c>
      <c r="F1635" s="2" t="str">
        <f>Tbl_BalanceHistory[[#This Row],[RespAgy]]&amp;": "&amp;Tbl_BalanceHistory[[#This Row],[RespAgency]]</f>
        <v>213: Norfolk State University</v>
      </c>
      <c r="G1635" s="3">
        <v>213</v>
      </c>
      <c r="H1635" s="3" t="s">
        <v>435</v>
      </c>
      <c r="I1635" s="3" t="str">
        <f>_xlfn.XLOOKUP(Tbl_BalanceHistory[[#This Row],[AgyCode]],Tbl_Agencies[Agy Code],Tbl_Agencies[Agy Sort])</f>
        <v>094000</v>
      </c>
      <c r="J1635" s="2" t="str">
        <f>Tbl_BalanceHistory[[#This Row],[AgyCode]]&amp;": "&amp;Tbl_BalanceHistory[[#This Row],[Agency Name]]</f>
        <v>213: Norfolk State University</v>
      </c>
      <c r="K1635" s="1">
        <v>2015</v>
      </c>
      <c r="L1635" s="3">
        <v>101</v>
      </c>
      <c r="M1635" s="3" t="s">
        <v>1636</v>
      </c>
      <c r="N1635" s="2" t="str">
        <f>Tbl_BalanceHistory[[#This Row],[ProgramCode]]&amp;": "&amp;Tbl_BalanceHistory[[#This Row],[Program Name]]</f>
        <v>101: Higher Education Instruction</v>
      </c>
      <c r="O1635" s="3" t="s">
        <v>1969</v>
      </c>
      <c r="P1635" s="1" t="str">
        <f>IF(Tbl_BalanceHistory[[#This Row],[FundCode]]="0100","GF",IF(Tbl_BalanceHistory[[#This Row],[FundCode]]="01000","GF","Hi Ed / OCR"))</f>
        <v>Hi Ed / OCR</v>
      </c>
      <c r="Q1635" s="5">
        <v>0</v>
      </c>
      <c r="R1635" s="5">
        <v>0</v>
      </c>
      <c r="S1635" s="5">
        <v>390978</v>
      </c>
      <c r="T1635" s="5">
        <v>390978</v>
      </c>
      <c r="U1635" s="3" t="s">
        <v>1731</v>
      </c>
      <c r="V1635" s="5">
        <v>0</v>
      </c>
      <c r="W1635" s="5">
        <v>0</v>
      </c>
      <c r="X1635" s="5"/>
      <c r="Y1635" s="5"/>
      <c r="Z1635" s="5">
        <f>Tbl_BalanceHistory[[#This Row],[Discretionary Recommended - Pre 2022]]+Tbl_BalanceHistory[[#This Row],[Discretionary Balance Recommended: Policy]]+Tbl_BalanceHistory[[#This Row],[Discretionary Balance Recommended: Commitments]]</f>
        <v>0</v>
      </c>
      <c r="AA1635" s="5">
        <f>Tbl_BalanceHistory[[#This Row],[Discretionary Balance]]-Tbl_BalanceHistory[[#This Row],[Discretionary Reappropriation]]</f>
        <v>0</v>
      </c>
      <c r="AB1635" s="2"/>
      <c r="AC1635" s="2"/>
      <c r="AD1635" s="2"/>
      <c r="AE1635" s="2"/>
    </row>
    <row r="1636" spans="1:31" ht="30" x14ac:dyDescent="0.25">
      <c r="A1636" s="2" t="s">
        <v>10</v>
      </c>
      <c r="B1636" s="3">
        <v>7</v>
      </c>
      <c r="C1636" s="3">
        <v>213</v>
      </c>
      <c r="D1636" s="3" t="s">
        <v>435</v>
      </c>
      <c r="E1636" s="3" t="str">
        <f>_xlfn.XLOOKUP(Tbl_BalanceHistory[[#This Row],[RespAgy]],Tbl_Agencies[Agy Code],Tbl_Agencies[Agy Sort])</f>
        <v>094000</v>
      </c>
      <c r="F1636" s="2" t="str">
        <f>Tbl_BalanceHistory[[#This Row],[RespAgy]]&amp;": "&amp;Tbl_BalanceHistory[[#This Row],[RespAgency]]</f>
        <v>213: Norfolk State University</v>
      </c>
      <c r="G1636" s="3">
        <v>213</v>
      </c>
      <c r="H1636" s="3" t="s">
        <v>435</v>
      </c>
      <c r="I1636" s="3" t="str">
        <f>_xlfn.XLOOKUP(Tbl_BalanceHistory[[#This Row],[AgyCode]],Tbl_Agencies[Agy Code],Tbl_Agencies[Agy Sort])</f>
        <v>094000</v>
      </c>
      <c r="J1636" s="2" t="str">
        <f>Tbl_BalanceHistory[[#This Row],[AgyCode]]&amp;": "&amp;Tbl_BalanceHistory[[#This Row],[Agency Name]]</f>
        <v>213: Norfolk State University</v>
      </c>
      <c r="K1636" s="1">
        <v>2015</v>
      </c>
      <c r="L1636" s="3">
        <v>101</v>
      </c>
      <c r="M1636" s="3" t="s">
        <v>1636</v>
      </c>
      <c r="N1636" s="2" t="str">
        <f>Tbl_BalanceHistory[[#This Row],[ProgramCode]]&amp;": "&amp;Tbl_BalanceHistory[[#This Row],[Program Name]]</f>
        <v>101: Higher Education Instruction</v>
      </c>
      <c r="O1636" s="3" t="s">
        <v>1970</v>
      </c>
      <c r="P1636" s="1" t="str">
        <f>IF(Tbl_BalanceHistory[[#This Row],[FundCode]]="0100","GF",IF(Tbl_BalanceHistory[[#This Row],[FundCode]]="01000","GF","Hi Ed / OCR"))</f>
        <v>Hi Ed / OCR</v>
      </c>
      <c r="Q1636" s="5">
        <v>0</v>
      </c>
      <c r="R1636" s="5">
        <v>0</v>
      </c>
      <c r="S1636" s="5">
        <v>647559</v>
      </c>
      <c r="T1636" s="5">
        <v>647559</v>
      </c>
      <c r="U1636" s="3" t="s">
        <v>1731</v>
      </c>
      <c r="V1636" s="5">
        <v>0</v>
      </c>
      <c r="W1636" s="5">
        <v>0</v>
      </c>
      <c r="X1636" s="5"/>
      <c r="Y1636" s="5"/>
      <c r="Z1636" s="5">
        <f>Tbl_BalanceHistory[[#This Row],[Discretionary Recommended - Pre 2022]]+Tbl_BalanceHistory[[#This Row],[Discretionary Balance Recommended: Policy]]+Tbl_BalanceHistory[[#This Row],[Discretionary Balance Recommended: Commitments]]</f>
        <v>0</v>
      </c>
      <c r="AA1636" s="5">
        <f>Tbl_BalanceHistory[[#This Row],[Discretionary Balance]]-Tbl_BalanceHistory[[#This Row],[Discretionary Reappropriation]]</f>
        <v>0</v>
      </c>
      <c r="AB1636" s="2"/>
      <c r="AC1636" s="2"/>
      <c r="AD1636" s="2"/>
      <c r="AE1636" s="2"/>
    </row>
    <row r="1637" spans="1:31" ht="30" x14ac:dyDescent="0.25">
      <c r="A1637" s="2" t="s">
        <v>10</v>
      </c>
      <c r="B1637" s="3">
        <v>7</v>
      </c>
      <c r="C1637" s="3">
        <v>213</v>
      </c>
      <c r="D1637" s="3" t="s">
        <v>435</v>
      </c>
      <c r="E1637" s="3" t="str">
        <f>_xlfn.XLOOKUP(Tbl_BalanceHistory[[#This Row],[RespAgy]],Tbl_Agencies[Agy Code],Tbl_Agencies[Agy Sort])</f>
        <v>094000</v>
      </c>
      <c r="F1637" s="2" t="str">
        <f>Tbl_BalanceHistory[[#This Row],[RespAgy]]&amp;": "&amp;Tbl_BalanceHistory[[#This Row],[RespAgency]]</f>
        <v>213: Norfolk State University</v>
      </c>
      <c r="G1637" s="3">
        <v>213</v>
      </c>
      <c r="H1637" s="3" t="s">
        <v>435</v>
      </c>
      <c r="I1637" s="3" t="str">
        <f>_xlfn.XLOOKUP(Tbl_BalanceHistory[[#This Row],[AgyCode]],Tbl_Agencies[Agy Code],Tbl_Agencies[Agy Sort])</f>
        <v>094000</v>
      </c>
      <c r="J1637" s="2" t="str">
        <f>Tbl_BalanceHistory[[#This Row],[AgyCode]]&amp;": "&amp;Tbl_BalanceHistory[[#This Row],[Agency Name]]</f>
        <v>213: Norfolk State University</v>
      </c>
      <c r="K1637" s="1">
        <v>2015</v>
      </c>
      <c r="L1637" s="3">
        <v>101</v>
      </c>
      <c r="M1637" s="3" t="s">
        <v>1636</v>
      </c>
      <c r="N1637" s="2" t="str">
        <f>Tbl_BalanceHistory[[#This Row],[ProgramCode]]&amp;": "&amp;Tbl_BalanceHistory[[#This Row],[Program Name]]</f>
        <v>101: Higher Education Instruction</v>
      </c>
      <c r="O1637" s="3" t="s">
        <v>1968</v>
      </c>
      <c r="P1637" s="1" t="str">
        <f>IF(Tbl_BalanceHistory[[#This Row],[FundCode]]="0100","GF",IF(Tbl_BalanceHistory[[#This Row],[FundCode]]="01000","GF","Hi Ed / OCR"))</f>
        <v>Hi Ed / OCR</v>
      </c>
      <c r="Q1637" s="5">
        <v>0</v>
      </c>
      <c r="R1637" s="5">
        <v>0</v>
      </c>
      <c r="S1637" s="5">
        <v>715143</v>
      </c>
      <c r="T1637" s="5">
        <v>715143</v>
      </c>
      <c r="U1637" s="3" t="s">
        <v>1731</v>
      </c>
      <c r="V1637" s="5">
        <v>0</v>
      </c>
      <c r="W1637" s="5">
        <v>0</v>
      </c>
      <c r="X1637" s="5"/>
      <c r="Y1637" s="5"/>
      <c r="Z1637" s="5">
        <f>Tbl_BalanceHistory[[#This Row],[Discretionary Recommended - Pre 2022]]+Tbl_BalanceHistory[[#This Row],[Discretionary Balance Recommended: Policy]]+Tbl_BalanceHistory[[#This Row],[Discretionary Balance Recommended: Commitments]]</f>
        <v>0</v>
      </c>
      <c r="AA1637" s="5">
        <f>Tbl_BalanceHistory[[#This Row],[Discretionary Balance]]-Tbl_BalanceHistory[[#This Row],[Discretionary Reappropriation]]</f>
        <v>0</v>
      </c>
      <c r="AB1637" s="2"/>
      <c r="AC1637" s="2"/>
      <c r="AD1637" s="2"/>
      <c r="AE1637" s="2"/>
    </row>
    <row r="1638" spans="1:31" ht="30" x14ac:dyDescent="0.25">
      <c r="A1638" s="2" t="s">
        <v>10</v>
      </c>
      <c r="B1638" s="3">
        <v>7</v>
      </c>
      <c r="C1638" s="3">
        <v>213</v>
      </c>
      <c r="D1638" s="3" t="s">
        <v>435</v>
      </c>
      <c r="E1638" s="3" t="str">
        <f>_xlfn.XLOOKUP(Tbl_BalanceHistory[[#This Row],[RespAgy]],Tbl_Agencies[Agy Code],Tbl_Agencies[Agy Sort])</f>
        <v>094000</v>
      </c>
      <c r="F1638" s="2" t="str">
        <f>Tbl_BalanceHistory[[#This Row],[RespAgy]]&amp;": "&amp;Tbl_BalanceHistory[[#This Row],[RespAgency]]</f>
        <v>213: Norfolk State University</v>
      </c>
      <c r="G1638" s="3">
        <v>213</v>
      </c>
      <c r="H1638" s="3" t="s">
        <v>435</v>
      </c>
      <c r="I1638" s="3" t="str">
        <f>_xlfn.XLOOKUP(Tbl_BalanceHistory[[#This Row],[AgyCode]],Tbl_Agencies[Agy Code],Tbl_Agencies[Agy Sort])</f>
        <v>094000</v>
      </c>
      <c r="J1638" s="2" t="str">
        <f>Tbl_BalanceHistory[[#This Row],[AgyCode]]&amp;": "&amp;Tbl_BalanceHistory[[#This Row],[Agency Name]]</f>
        <v>213: Norfolk State University</v>
      </c>
      <c r="K1638" s="1">
        <v>2016</v>
      </c>
      <c r="L1638" s="3">
        <v>101</v>
      </c>
      <c r="M1638" s="3" t="s">
        <v>1636</v>
      </c>
      <c r="N1638" s="2" t="str">
        <f>Tbl_BalanceHistory[[#This Row],[ProgramCode]]&amp;": "&amp;Tbl_BalanceHistory[[#This Row],[Program Name]]</f>
        <v>101: Higher Education Instruction</v>
      </c>
      <c r="O1638" s="3" t="s">
        <v>1968</v>
      </c>
      <c r="P1638" s="1" t="str">
        <f>IF(Tbl_BalanceHistory[[#This Row],[FundCode]]="0100","GF",IF(Tbl_BalanceHistory[[#This Row],[FundCode]]="01000","GF","Hi Ed / OCR"))</f>
        <v>Hi Ed / OCR</v>
      </c>
      <c r="Q1638" s="5">
        <v>0</v>
      </c>
      <c r="R1638" s="5">
        <v>0</v>
      </c>
      <c r="S1638" s="5">
        <v>971769</v>
      </c>
      <c r="T1638" s="5">
        <v>971769</v>
      </c>
      <c r="U1638" s="3" t="s">
        <v>1971</v>
      </c>
      <c r="V1638" s="5">
        <v>0</v>
      </c>
      <c r="W1638" s="5">
        <v>0</v>
      </c>
      <c r="X1638" s="5"/>
      <c r="Y1638" s="5"/>
      <c r="Z1638" s="5">
        <f>Tbl_BalanceHistory[[#This Row],[Discretionary Recommended - Pre 2022]]+Tbl_BalanceHistory[[#This Row],[Discretionary Balance Recommended: Policy]]+Tbl_BalanceHistory[[#This Row],[Discretionary Balance Recommended: Commitments]]</f>
        <v>0</v>
      </c>
      <c r="AA1638" s="5">
        <f>Tbl_BalanceHistory[[#This Row],[Discretionary Balance]]-Tbl_BalanceHistory[[#This Row],[Discretionary Reappropriation]]</f>
        <v>0</v>
      </c>
      <c r="AB1638" s="2"/>
      <c r="AC1638" s="2"/>
      <c r="AD1638" s="2"/>
      <c r="AE1638" s="2"/>
    </row>
    <row r="1639" spans="1:31" ht="30" x14ac:dyDescent="0.25">
      <c r="A1639" s="2" t="s">
        <v>10</v>
      </c>
      <c r="B1639" s="3">
        <v>7</v>
      </c>
      <c r="C1639" s="3">
        <v>213</v>
      </c>
      <c r="D1639" s="3" t="s">
        <v>435</v>
      </c>
      <c r="E1639" s="3" t="str">
        <f>_xlfn.XLOOKUP(Tbl_BalanceHistory[[#This Row],[RespAgy]],Tbl_Agencies[Agy Code],Tbl_Agencies[Agy Sort])</f>
        <v>094000</v>
      </c>
      <c r="F1639" s="2" t="str">
        <f>Tbl_BalanceHistory[[#This Row],[RespAgy]]&amp;": "&amp;Tbl_BalanceHistory[[#This Row],[RespAgency]]</f>
        <v>213: Norfolk State University</v>
      </c>
      <c r="G1639" s="3">
        <v>213</v>
      </c>
      <c r="H1639" s="3" t="s">
        <v>435</v>
      </c>
      <c r="I1639" s="3" t="str">
        <f>_xlfn.XLOOKUP(Tbl_BalanceHistory[[#This Row],[AgyCode]],Tbl_Agencies[Agy Code],Tbl_Agencies[Agy Sort])</f>
        <v>094000</v>
      </c>
      <c r="J1639" s="2" t="str">
        <f>Tbl_BalanceHistory[[#This Row],[AgyCode]]&amp;": "&amp;Tbl_BalanceHistory[[#This Row],[Agency Name]]</f>
        <v>213: Norfolk State University</v>
      </c>
      <c r="K1639" s="1">
        <v>2016</v>
      </c>
      <c r="L1639" s="3">
        <v>101</v>
      </c>
      <c r="M1639" s="3" t="s">
        <v>1636</v>
      </c>
      <c r="N1639" s="2" t="str">
        <f>Tbl_BalanceHistory[[#This Row],[ProgramCode]]&amp;": "&amp;Tbl_BalanceHistory[[#This Row],[Program Name]]</f>
        <v>101: Higher Education Instruction</v>
      </c>
      <c r="O1639" s="3" t="s">
        <v>1964</v>
      </c>
      <c r="P1639" s="1" t="str">
        <f>IF(Tbl_BalanceHistory[[#This Row],[FundCode]]="0100","GF",IF(Tbl_BalanceHistory[[#This Row],[FundCode]]="01000","GF","Hi Ed / OCR"))</f>
        <v>Hi Ed / OCR</v>
      </c>
      <c r="Q1639" s="5">
        <v>0</v>
      </c>
      <c r="R1639" s="5">
        <v>0</v>
      </c>
      <c r="S1639" s="5">
        <v>296823</v>
      </c>
      <c r="T1639" s="5">
        <v>296823</v>
      </c>
      <c r="U1639" s="3" t="s">
        <v>1965</v>
      </c>
      <c r="V1639" s="5">
        <v>0</v>
      </c>
      <c r="W1639" s="5">
        <v>0</v>
      </c>
      <c r="X1639" s="5"/>
      <c r="Y1639" s="5"/>
      <c r="Z1639" s="5">
        <f>Tbl_BalanceHistory[[#This Row],[Discretionary Recommended - Pre 2022]]+Tbl_BalanceHistory[[#This Row],[Discretionary Balance Recommended: Policy]]+Tbl_BalanceHistory[[#This Row],[Discretionary Balance Recommended: Commitments]]</f>
        <v>0</v>
      </c>
      <c r="AA1639" s="5">
        <f>Tbl_BalanceHistory[[#This Row],[Discretionary Balance]]-Tbl_BalanceHistory[[#This Row],[Discretionary Reappropriation]]</f>
        <v>0</v>
      </c>
      <c r="AB1639" s="2"/>
      <c r="AC1639" s="2"/>
      <c r="AD1639" s="2"/>
      <c r="AE1639" s="2"/>
    </row>
    <row r="1640" spans="1:31" ht="30" x14ac:dyDescent="0.25">
      <c r="A1640" s="2" t="s">
        <v>10</v>
      </c>
      <c r="B1640" s="3">
        <v>7</v>
      </c>
      <c r="C1640" s="3">
        <v>213</v>
      </c>
      <c r="D1640" s="3" t="s">
        <v>435</v>
      </c>
      <c r="E1640" s="3" t="str">
        <f>_xlfn.XLOOKUP(Tbl_BalanceHistory[[#This Row],[RespAgy]],Tbl_Agencies[Agy Code],Tbl_Agencies[Agy Sort])</f>
        <v>094000</v>
      </c>
      <c r="F1640" s="2" t="str">
        <f>Tbl_BalanceHistory[[#This Row],[RespAgy]]&amp;": "&amp;Tbl_BalanceHistory[[#This Row],[RespAgency]]</f>
        <v>213: Norfolk State University</v>
      </c>
      <c r="G1640" s="3">
        <v>213</v>
      </c>
      <c r="H1640" s="3" t="s">
        <v>435</v>
      </c>
      <c r="I1640" s="3" t="str">
        <f>_xlfn.XLOOKUP(Tbl_BalanceHistory[[#This Row],[AgyCode]],Tbl_Agencies[Agy Code],Tbl_Agencies[Agy Sort])</f>
        <v>094000</v>
      </c>
      <c r="J1640" s="2" t="str">
        <f>Tbl_BalanceHistory[[#This Row],[AgyCode]]&amp;": "&amp;Tbl_BalanceHistory[[#This Row],[Agency Name]]</f>
        <v>213: Norfolk State University</v>
      </c>
      <c r="K1640" s="1">
        <v>2016</v>
      </c>
      <c r="L1640" s="3">
        <v>101</v>
      </c>
      <c r="M1640" s="3" t="s">
        <v>1636</v>
      </c>
      <c r="N1640" s="2" t="str">
        <f>Tbl_BalanceHistory[[#This Row],[ProgramCode]]&amp;": "&amp;Tbl_BalanceHistory[[#This Row],[Program Name]]</f>
        <v>101: Higher Education Instruction</v>
      </c>
      <c r="O1640" s="3" t="s">
        <v>1970</v>
      </c>
      <c r="P1640" s="1" t="str">
        <f>IF(Tbl_BalanceHistory[[#This Row],[FundCode]]="0100","GF",IF(Tbl_BalanceHistory[[#This Row],[FundCode]]="01000","GF","Hi Ed / OCR"))</f>
        <v>Hi Ed / OCR</v>
      </c>
      <c r="Q1640" s="5">
        <v>0</v>
      </c>
      <c r="R1640" s="5">
        <v>0</v>
      </c>
      <c r="S1640" s="5">
        <v>87176</v>
      </c>
      <c r="T1640" s="5">
        <v>87176</v>
      </c>
      <c r="U1640" s="3" t="s">
        <v>1971</v>
      </c>
      <c r="V1640" s="5">
        <v>0</v>
      </c>
      <c r="W1640" s="5">
        <v>0</v>
      </c>
      <c r="X1640" s="5"/>
      <c r="Y1640" s="5"/>
      <c r="Z1640" s="5">
        <f>Tbl_BalanceHistory[[#This Row],[Discretionary Recommended - Pre 2022]]+Tbl_BalanceHistory[[#This Row],[Discretionary Balance Recommended: Policy]]+Tbl_BalanceHistory[[#This Row],[Discretionary Balance Recommended: Commitments]]</f>
        <v>0</v>
      </c>
      <c r="AA1640" s="5">
        <f>Tbl_BalanceHistory[[#This Row],[Discretionary Balance]]-Tbl_BalanceHistory[[#This Row],[Discretionary Reappropriation]]</f>
        <v>0</v>
      </c>
      <c r="AB1640" s="2"/>
      <c r="AC1640" s="2"/>
      <c r="AD1640" s="2"/>
      <c r="AE1640" s="2"/>
    </row>
    <row r="1641" spans="1:31" ht="30" x14ac:dyDescent="0.25">
      <c r="A1641" s="2" t="s">
        <v>10</v>
      </c>
      <c r="B1641" s="3">
        <v>7</v>
      </c>
      <c r="C1641" s="3">
        <v>213</v>
      </c>
      <c r="D1641" s="3" t="s">
        <v>435</v>
      </c>
      <c r="E1641" s="3" t="str">
        <f>_xlfn.XLOOKUP(Tbl_BalanceHistory[[#This Row],[RespAgy]],Tbl_Agencies[Agy Code],Tbl_Agencies[Agy Sort])</f>
        <v>094000</v>
      </c>
      <c r="F1641" s="2" t="str">
        <f>Tbl_BalanceHistory[[#This Row],[RespAgy]]&amp;": "&amp;Tbl_BalanceHistory[[#This Row],[RespAgency]]</f>
        <v>213: Norfolk State University</v>
      </c>
      <c r="G1641" s="3">
        <v>213</v>
      </c>
      <c r="H1641" s="3" t="s">
        <v>435</v>
      </c>
      <c r="I1641" s="3" t="str">
        <f>_xlfn.XLOOKUP(Tbl_BalanceHistory[[#This Row],[AgyCode]],Tbl_Agencies[Agy Code],Tbl_Agencies[Agy Sort])</f>
        <v>094000</v>
      </c>
      <c r="J1641" s="2" t="str">
        <f>Tbl_BalanceHistory[[#This Row],[AgyCode]]&amp;": "&amp;Tbl_BalanceHistory[[#This Row],[Agency Name]]</f>
        <v>213: Norfolk State University</v>
      </c>
      <c r="K1641" s="1">
        <v>2016</v>
      </c>
      <c r="L1641" s="3">
        <v>101</v>
      </c>
      <c r="M1641" s="3" t="s">
        <v>1636</v>
      </c>
      <c r="N1641" s="2" t="str">
        <f>Tbl_BalanceHistory[[#This Row],[ProgramCode]]&amp;": "&amp;Tbl_BalanceHistory[[#This Row],[Program Name]]</f>
        <v>101: Higher Education Instruction</v>
      </c>
      <c r="O1641" s="3" t="s">
        <v>1969</v>
      </c>
      <c r="P1641" s="1" t="str">
        <f>IF(Tbl_BalanceHistory[[#This Row],[FundCode]]="0100","GF",IF(Tbl_BalanceHistory[[#This Row],[FundCode]]="01000","GF","Hi Ed / OCR"))</f>
        <v>Hi Ed / OCR</v>
      </c>
      <c r="Q1641" s="5">
        <v>0</v>
      </c>
      <c r="R1641" s="5">
        <v>0</v>
      </c>
      <c r="S1641" s="5">
        <v>434616</v>
      </c>
      <c r="T1641" s="5">
        <v>434616</v>
      </c>
      <c r="U1641" s="3" t="s">
        <v>1971</v>
      </c>
      <c r="V1641" s="5">
        <v>0</v>
      </c>
      <c r="W1641" s="5">
        <v>0</v>
      </c>
      <c r="X1641" s="5"/>
      <c r="Y1641" s="5"/>
      <c r="Z1641" s="5">
        <f>Tbl_BalanceHistory[[#This Row],[Discretionary Recommended - Pre 2022]]+Tbl_BalanceHistory[[#This Row],[Discretionary Balance Recommended: Policy]]+Tbl_BalanceHistory[[#This Row],[Discretionary Balance Recommended: Commitments]]</f>
        <v>0</v>
      </c>
      <c r="AA1641" s="5">
        <f>Tbl_BalanceHistory[[#This Row],[Discretionary Balance]]-Tbl_BalanceHistory[[#This Row],[Discretionary Reappropriation]]</f>
        <v>0</v>
      </c>
      <c r="AB1641" s="2"/>
      <c r="AC1641" s="2"/>
      <c r="AD1641" s="2"/>
      <c r="AE1641" s="2"/>
    </row>
    <row r="1642" spans="1:31" ht="30" x14ac:dyDescent="0.25">
      <c r="A1642" s="2" t="s">
        <v>10</v>
      </c>
      <c r="B1642" s="3">
        <v>7</v>
      </c>
      <c r="C1642" s="3">
        <v>213</v>
      </c>
      <c r="D1642" s="3" t="s">
        <v>435</v>
      </c>
      <c r="E1642" s="3" t="str">
        <f>_xlfn.XLOOKUP(Tbl_BalanceHistory[[#This Row],[RespAgy]],Tbl_Agencies[Agy Code],Tbl_Agencies[Agy Sort])</f>
        <v>094000</v>
      </c>
      <c r="F1642" s="2" t="str">
        <f>Tbl_BalanceHistory[[#This Row],[RespAgy]]&amp;": "&amp;Tbl_BalanceHistory[[#This Row],[RespAgency]]</f>
        <v>213: Norfolk State University</v>
      </c>
      <c r="G1642" s="3">
        <v>213</v>
      </c>
      <c r="H1642" s="3" t="s">
        <v>435</v>
      </c>
      <c r="I1642" s="3" t="str">
        <f>_xlfn.XLOOKUP(Tbl_BalanceHistory[[#This Row],[AgyCode]],Tbl_Agencies[Agy Code],Tbl_Agencies[Agy Sort])</f>
        <v>094000</v>
      </c>
      <c r="J1642" s="2" t="str">
        <f>Tbl_BalanceHistory[[#This Row],[AgyCode]]&amp;": "&amp;Tbl_BalanceHistory[[#This Row],[Agency Name]]</f>
        <v>213: Norfolk State University</v>
      </c>
      <c r="K1642" s="1">
        <v>2017</v>
      </c>
      <c r="L1642" s="3">
        <v>101</v>
      </c>
      <c r="M1642" s="3" t="s">
        <v>1636</v>
      </c>
      <c r="N1642" s="2" t="str">
        <f>Tbl_BalanceHistory[[#This Row],[ProgramCode]]&amp;": "&amp;Tbl_BalanceHistory[[#This Row],[Program Name]]</f>
        <v>101: Higher Education Instruction</v>
      </c>
      <c r="O1642" s="3" t="s">
        <v>1972</v>
      </c>
      <c r="P1642" s="1" t="str">
        <f>IF(Tbl_BalanceHistory[[#This Row],[FundCode]]="0100","GF",IF(Tbl_BalanceHistory[[#This Row],[FundCode]]="01000","GF","Hi Ed / OCR"))</f>
        <v>Hi Ed / OCR</v>
      </c>
      <c r="Q1642" s="5">
        <v>0</v>
      </c>
      <c r="R1642" s="5">
        <v>0</v>
      </c>
      <c r="S1642" s="5">
        <v>1008</v>
      </c>
      <c r="T1642" s="5">
        <v>1008</v>
      </c>
      <c r="U1642" s="3" t="s">
        <v>1732</v>
      </c>
      <c r="V1642" s="5">
        <v>0</v>
      </c>
      <c r="W1642" s="5">
        <v>0</v>
      </c>
      <c r="X1642" s="5"/>
      <c r="Y1642" s="5"/>
      <c r="Z1642" s="5">
        <f>Tbl_BalanceHistory[[#This Row],[Discretionary Recommended - Pre 2022]]+Tbl_BalanceHistory[[#This Row],[Discretionary Balance Recommended: Policy]]+Tbl_BalanceHistory[[#This Row],[Discretionary Balance Recommended: Commitments]]</f>
        <v>0</v>
      </c>
      <c r="AA1642" s="5">
        <f>Tbl_BalanceHistory[[#This Row],[Discretionary Balance]]-Tbl_BalanceHistory[[#This Row],[Discretionary Reappropriation]]</f>
        <v>0</v>
      </c>
      <c r="AB1642" s="2"/>
      <c r="AC1642" s="2"/>
      <c r="AD1642" s="2"/>
      <c r="AE1642" s="2"/>
    </row>
    <row r="1643" spans="1:31" ht="30" x14ac:dyDescent="0.25">
      <c r="A1643" s="2" t="s">
        <v>10</v>
      </c>
      <c r="B1643" s="3">
        <v>7</v>
      </c>
      <c r="C1643" s="3">
        <v>213</v>
      </c>
      <c r="D1643" s="3" t="s">
        <v>435</v>
      </c>
      <c r="E1643" s="3" t="str">
        <f>_xlfn.XLOOKUP(Tbl_BalanceHistory[[#This Row],[RespAgy]],Tbl_Agencies[Agy Code],Tbl_Agencies[Agy Sort])</f>
        <v>094000</v>
      </c>
      <c r="F1643" s="2" t="str">
        <f>Tbl_BalanceHistory[[#This Row],[RespAgy]]&amp;": "&amp;Tbl_BalanceHistory[[#This Row],[RespAgency]]</f>
        <v>213: Norfolk State University</v>
      </c>
      <c r="G1643" s="3">
        <v>213</v>
      </c>
      <c r="H1643" s="3" t="s">
        <v>435</v>
      </c>
      <c r="I1643" s="3" t="str">
        <f>_xlfn.XLOOKUP(Tbl_BalanceHistory[[#This Row],[AgyCode]],Tbl_Agencies[Agy Code],Tbl_Agencies[Agy Sort])</f>
        <v>094000</v>
      </c>
      <c r="J1643" s="2" t="str">
        <f>Tbl_BalanceHistory[[#This Row],[AgyCode]]&amp;": "&amp;Tbl_BalanceHistory[[#This Row],[Agency Name]]</f>
        <v>213: Norfolk State University</v>
      </c>
      <c r="K1643" s="1">
        <v>2017</v>
      </c>
      <c r="L1643" s="3">
        <v>101</v>
      </c>
      <c r="M1643" s="3" t="s">
        <v>1636</v>
      </c>
      <c r="N1643" s="2" t="str">
        <f>Tbl_BalanceHistory[[#This Row],[ProgramCode]]&amp;": "&amp;Tbl_BalanceHistory[[#This Row],[Program Name]]</f>
        <v>101: Higher Education Instruction</v>
      </c>
      <c r="O1643" s="3" t="s">
        <v>1973</v>
      </c>
      <c r="P1643" s="1" t="str">
        <f>IF(Tbl_BalanceHistory[[#This Row],[FundCode]]="0100","GF",IF(Tbl_BalanceHistory[[#This Row],[FundCode]]="01000","GF","Hi Ed / OCR"))</f>
        <v>Hi Ed / OCR</v>
      </c>
      <c r="Q1643" s="5">
        <v>0</v>
      </c>
      <c r="R1643" s="5">
        <v>0</v>
      </c>
      <c r="S1643" s="5">
        <v>297650</v>
      </c>
      <c r="T1643" s="5">
        <v>297650</v>
      </c>
      <c r="U1643" s="3" t="s">
        <v>1732</v>
      </c>
      <c r="V1643" s="5">
        <v>0</v>
      </c>
      <c r="W1643" s="5">
        <v>0</v>
      </c>
      <c r="X1643" s="5"/>
      <c r="Y1643" s="5"/>
      <c r="Z1643" s="5">
        <f>Tbl_BalanceHistory[[#This Row],[Discretionary Recommended - Pre 2022]]+Tbl_BalanceHistory[[#This Row],[Discretionary Balance Recommended: Policy]]+Tbl_BalanceHistory[[#This Row],[Discretionary Balance Recommended: Commitments]]</f>
        <v>0</v>
      </c>
      <c r="AA1643" s="5">
        <f>Tbl_BalanceHistory[[#This Row],[Discretionary Balance]]-Tbl_BalanceHistory[[#This Row],[Discretionary Reappropriation]]</f>
        <v>0</v>
      </c>
      <c r="AB1643" s="2"/>
      <c r="AC1643" s="2"/>
      <c r="AD1643" s="2"/>
      <c r="AE1643" s="2"/>
    </row>
    <row r="1644" spans="1:31" ht="30" x14ac:dyDescent="0.25">
      <c r="A1644" s="2" t="s">
        <v>10</v>
      </c>
      <c r="B1644" s="3">
        <v>7</v>
      </c>
      <c r="C1644" s="3">
        <v>213</v>
      </c>
      <c r="D1644" s="3" t="s">
        <v>435</v>
      </c>
      <c r="E1644" s="3" t="str">
        <f>_xlfn.XLOOKUP(Tbl_BalanceHistory[[#This Row],[RespAgy]],Tbl_Agencies[Agy Code],Tbl_Agencies[Agy Sort])</f>
        <v>094000</v>
      </c>
      <c r="F1644" s="2" t="str">
        <f>Tbl_BalanceHistory[[#This Row],[RespAgy]]&amp;": "&amp;Tbl_BalanceHistory[[#This Row],[RespAgency]]</f>
        <v>213: Norfolk State University</v>
      </c>
      <c r="G1644" s="3">
        <v>213</v>
      </c>
      <c r="H1644" s="3" t="s">
        <v>435</v>
      </c>
      <c r="I1644" s="3" t="str">
        <f>_xlfn.XLOOKUP(Tbl_BalanceHistory[[#This Row],[AgyCode]],Tbl_Agencies[Agy Code],Tbl_Agencies[Agy Sort])</f>
        <v>094000</v>
      </c>
      <c r="J1644" s="2" t="str">
        <f>Tbl_BalanceHistory[[#This Row],[AgyCode]]&amp;": "&amp;Tbl_BalanceHistory[[#This Row],[Agency Name]]</f>
        <v>213: Norfolk State University</v>
      </c>
      <c r="K1644" s="1">
        <v>2017</v>
      </c>
      <c r="L1644" s="3">
        <v>101</v>
      </c>
      <c r="M1644" s="3" t="s">
        <v>1636</v>
      </c>
      <c r="N1644" s="2" t="str">
        <f>Tbl_BalanceHistory[[#This Row],[ProgramCode]]&amp;": "&amp;Tbl_BalanceHistory[[#This Row],[Program Name]]</f>
        <v>101: Higher Education Instruction</v>
      </c>
      <c r="O1644" s="3" t="s">
        <v>1974</v>
      </c>
      <c r="P1644" s="1" t="str">
        <f>IF(Tbl_BalanceHistory[[#This Row],[FundCode]]="0100","GF",IF(Tbl_BalanceHistory[[#This Row],[FundCode]]="01000","GF","Hi Ed / OCR"))</f>
        <v>Hi Ed / OCR</v>
      </c>
      <c r="Q1644" s="5">
        <v>0</v>
      </c>
      <c r="R1644" s="5">
        <v>0</v>
      </c>
      <c r="S1644" s="5">
        <v>772860</v>
      </c>
      <c r="T1644" s="5">
        <v>772860</v>
      </c>
      <c r="U1644" s="3" t="s">
        <v>1732</v>
      </c>
      <c r="V1644" s="5">
        <v>0</v>
      </c>
      <c r="W1644" s="5">
        <v>0</v>
      </c>
      <c r="X1644" s="5"/>
      <c r="Y1644" s="5"/>
      <c r="Z1644" s="5">
        <f>Tbl_BalanceHistory[[#This Row],[Discretionary Recommended - Pre 2022]]+Tbl_BalanceHistory[[#This Row],[Discretionary Balance Recommended: Policy]]+Tbl_BalanceHistory[[#This Row],[Discretionary Balance Recommended: Commitments]]</f>
        <v>0</v>
      </c>
      <c r="AA1644" s="5">
        <f>Tbl_BalanceHistory[[#This Row],[Discretionary Balance]]-Tbl_BalanceHistory[[#This Row],[Discretionary Reappropriation]]</f>
        <v>0</v>
      </c>
      <c r="AB1644" s="2"/>
      <c r="AC1644" s="2"/>
      <c r="AD1644" s="2"/>
      <c r="AE1644" s="2"/>
    </row>
    <row r="1645" spans="1:31" ht="30" x14ac:dyDescent="0.25">
      <c r="A1645" s="2" t="s">
        <v>10</v>
      </c>
      <c r="B1645" s="3">
        <v>7</v>
      </c>
      <c r="C1645" s="3">
        <v>213</v>
      </c>
      <c r="D1645" s="3" t="s">
        <v>435</v>
      </c>
      <c r="E1645" s="3" t="str">
        <f>_xlfn.XLOOKUP(Tbl_BalanceHistory[[#This Row],[RespAgy]],Tbl_Agencies[Agy Code],Tbl_Agencies[Agy Sort])</f>
        <v>094000</v>
      </c>
      <c r="F1645" s="2" t="str">
        <f>Tbl_BalanceHistory[[#This Row],[RespAgy]]&amp;": "&amp;Tbl_BalanceHistory[[#This Row],[RespAgency]]</f>
        <v>213: Norfolk State University</v>
      </c>
      <c r="G1645" s="3">
        <v>213</v>
      </c>
      <c r="H1645" s="3" t="s">
        <v>435</v>
      </c>
      <c r="I1645" s="3" t="str">
        <f>_xlfn.XLOOKUP(Tbl_BalanceHistory[[#This Row],[AgyCode]],Tbl_Agencies[Agy Code],Tbl_Agencies[Agy Sort])</f>
        <v>094000</v>
      </c>
      <c r="J1645" s="2" t="str">
        <f>Tbl_BalanceHistory[[#This Row],[AgyCode]]&amp;": "&amp;Tbl_BalanceHistory[[#This Row],[Agency Name]]</f>
        <v>213: Norfolk State University</v>
      </c>
      <c r="K1645" s="1">
        <v>2017</v>
      </c>
      <c r="L1645" s="3">
        <v>101</v>
      </c>
      <c r="M1645" s="3" t="s">
        <v>1636</v>
      </c>
      <c r="N1645" s="2" t="str">
        <f>Tbl_BalanceHistory[[#This Row],[ProgramCode]]&amp;": "&amp;Tbl_BalanceHistory[[#This Row],[Program Name]]</f>
        <v>101: Higher Education Instruction</v>
      </c>
      <c r="O1645" s="3" t="s">
        <v>1963</v>
      </c>
      <c r="P1645" s="1" t="str">
        <f>IF(Tbl_BalanceHistory[[#This Row],[FundCode]]="0100","GF",IF(Tbl_BalanceHistory[[#This Row],[FundCode]]="01000","GF","Hi Ed / OCR"))</f>
        <v>Hi Ed / OCR</v>
      </c>
      <c r="Q1645" s="5">
        <v>0</v>
      </c>
      <c r="R1645" s="5">
        <v>0</v>
      </c>
      <c r="S1645" s="5">
        <v>893294</v>
      </c>
      <c r="T1645" s="5">
        <v>893294</v>
      </c>
      <c r="U1645" s="3" t="s">
        <v>1732</v>
      </c>
      <c r="V1645" s="5">
        <v>0</v>
      </c>
      <c r="W1645" s="5">
        <v>0</v>
      </c>
      <c r="X1645" s="5"/>
      <c r="Y1645" s="5"/>
      <c r="Z1645" s="5">
        <f>Tbl_BalanceHistory[[#This Row],[Discretionary Recommended - Pre 2022]]+Tbl_BalanceHistory[[#This Row],[Discretionary Balance Recommended: Policy]]+Tbl_BalanceHistory[[#This Row],[Discretionary Balance Recommended: Commitments]]</f>
        <v>0</v>
      </c>
      <c r="AA1645" s="5">
        <f>Tbl_BalanceHistory[[#This Row],[Discretionary Balance]]-Tbl_BalanceHistory[[#This Row],[Discretionary Reappropriation]]</f>
        <v>0</v>
      </c>
      <c r="AB1645" s="2"/>
      <c r="AC1645" s="2"/>
      <c r="AD1645" s="2"/>
      <c r="AE1645" s="2"/>
    </row>
    <row r="1646" spans="1:31" ht="30" x14ac:dyDescent="0.25">
      <c r="A1646" s="2" t="s">
        <v>10</v>
      </c>
      <c r="B1646" s="3">
        <v>7</v>
      </c>
      <c r="C1646" s="3">
        <v>213</v>
      </c>
      <c r="D1646" s="3" t="s">
        <v>435</v>
      </c>
      <c r="E1646" s="3" t="str">
        <f>_xlfn.XLOOKUP(Tbl_BalanceHistory[[#This Row],[RespAgy]],Tbl_Agencies[Agy Code],Tbl_Agencies[Agy Sort])</f>
        <v>094000</v>
      </c>
      <c r="F1646" s="2" t="str">
        <f>Tbl_BalanceHistory[[#This Row],[RespAgy]]&amp;": "&amp;Tbl_BalanceHistory[[#This Row],[RespAgency]]</f>
        <v>213: Norfolk State University</v>
      </c>
      <c r="G1646" s="3">
        <v>213</v>
      </c>
      <c r="H1646" s="3" t="s">
        <v>435</v>
      </c>
      <c r="I1646" s="3" t="str">
        <f>_xlfn.XLOOKUP(Tbl_BalanceHistory[[#This Row],[AgyCode]],Tbl_Agencies[Agy Code],Tbl_Agencies[Agy Sort])</f>
        <v>094000</v>
      </c>
      <c r="J1646" s="2" t="str">
        <f>Tbl_BalanceHistory[[#This Row],[AgyCode]]&amp;": "&amp;Tbl_BalanceHistory[[#This Row],[Agency Name]]</f>
        <v>213: Norfolk State University</v>
      </c>
      <c r="K1646" s="1">
        <v>2018</v>
      </c>
      <c r="L1646" s="3">
        <v>101</v>
      </c>
      <c r="M1646" s="3" t="s">
        <v>1636</v>
      </c>
      <c r="N1646" s="2" t="str">
        <f>Tbl_BalanceHistory[[#This Row],[ProgramCode]]&amp;": "&amp;Tbl_BalanceHistory[[#This Row],[Program Name]]</f>
        <v>101: Higher Education Instruction</v>
      </c>
      <c r="O1646" s="3" t="s">
        <v>1974</v>
      </c>
      <c r="P1646" s="1" t="str">
        <f>IF(Tbl_BalanceHistory[[#This Row],[FundCode]]="0100","GF",IF(Tbl_BalanceHistory[[#This Row],[FundCode]]="01000","GF","Hi Ed / OCR"))</f>
        <v>Hi Ed / OCR</v>
      </c>
      <c r="Q1646" s="5">
        <v>0</v>
      </c>
      <c r="R1646" s="5">
        <v>0</v>
      </c>
      <c r="S1646" s="5">
        <v>760268</v>
      </c>
      <c r="T1646" s="5">
        <v>760268</v>
      </c>
      <c r="U1646" s="3" t="s">
        <v>1731</v>
      </c>
      <c r="V1646" s="5">
        <v>0</v>
      </c>
      <c r="W1646" s="5">
        <v>0</v>
      </c>
      <c r="X1646" s="5"/>
      <c r="Y1646" s="5"/>
      <c r="Z1646" s="5">
        <f>Tbl_BalanceHistory[[#This Row],[Discretionary Recommended - Pre 2022]]+Tbl_BalanceHistory[[#This Row],[Discretionary Balance Recommended: Policy]]+Tbl_BalanceHistory[[#This Row],[Discretionary Balance Recommended: Commitments]]</f>
        <v>0</v>
      </c>
      <c r="AA1646" s="5">
        <f>Tbl_BalanceHistory[[#This Row],[Discretionary Balance]]-Tbl_BalanceHistory[[#This Row],[Discretionary Reappropriation]]</f>
        <v>0</v>
      </c>
      <c r="AB1646" s="2"/>
      <c r="AC1646" s="2"/>
      <c r="AD1646" s="2"/>
      <c r="AE1646" s="2"/>
    </row>
    <row r="1647" spans="1:31" ht="30" x14ac:dyDescent="0.25">
      <c r="A1647" s="2" t="s">
        <v>10</v>
      </c>
      <c r="B1647" s="3">
        <v>7</v>
      </c>
      <c r="C1647" s="3">
        <v>213</v>
      </c>
      <c r="D1647" s="3" t="s">
        <v>435</v>
      </c>
      <c r="E1647" s="3" t="str">
        <f>_xlfn.XLOOKUP(Tbl_BalanceHistory[[#This Row],[RespAgy]],Tbl_Agencies[Agy Code],Tbl_Agencies[Agy Sort])</f>
        <v>094000</v>
      </c>
      <c r="F1647" s="2" t="str">
        <f>Tbl_BalanceHistory[[#This Row],[RespAgy]]&amp;": "&amp;Tbl_BalanceHistory[[#This Row],[RespAgency]]</f>
        <v>213: Norfolk State University</v>
      </c>
      <c r="G1647" s="3">
        <v>213</v>
      </c>
      <c r="H1647" s="3" t="s">
        <v>435</v>
      </c>
      <c r="I1647" s="3" t="str">
        <f>_xlfn.XLOOKUP(Tbl_BalanceHistory[[#This Row],[AgyCode]],Tbl_Agencies[Agy Code],Tbl_Agencies[Agy Sort])</f>
        <v>094000</v>
      </c>
      <c r="J1647" s="2" t="str">
        <f>Tbl_BalanceHistory[[#This Row],[AgyCode]]&amp;": "&amp;Tbl_BalanceHistory[[#This Row],[Agency Name]]</f>
        <v>213: Norfolk State University</v>
      </c>
      <c r="K1647" s="1">
        <v>2018</v>
      </c>
      <c r="L1647" s="3">
        <v>101</v>
      </c>
      <c r="M1647" s="3" t="s">
        <v>1636</v>
      </c>
      <c r="N1647" s="2" t="str">
        <f>Tbl_BalanceHistory[[#This Row],[ProgramCode]]&amp;": "&amp;Tbl_BalanceHistory[[#This Row],[Program Name]]</f>
        <v>101: Higher Education Instruction</v>
      </c>
      <c r="O1647" s="3" t="s">
        <v>1972</v>
      </c>
      <c r="P1647" s="1" t="str">
        <f>IF(Tbl_BalanceHistory[[#This Row],[FundCode]]="0100","GF",IF(Tbl_BalanceHistory[[#This Row],[FundCode]]="01000","GF","Hi Ed / OCR"))</f>
        <v>Hi Ed / OCR</v>
      </c>
      <c r="Q1647" s="5">
        <v>0</v>
      </c>
      <c r="R1647" s="5">
        <v>0</v>
      </c>
      <c r="S1647" s="5">
        <v>4197</v>
      </c>
      <c r="T1647" s="5">
        <v>4197</v>
      </c>
      <c r="U1647" s="3" t="s">
        <v>1731</v>
      </c>
      <c r="V1647" s="5">
        <v>0</v>
      </c>
      <c r="W1647" s="5">
        <v>0</v>
      </c>
      <c r="X1647" s="5"/>
      <c r="Y1647" s="5"/>
      <c r="Z1647" s="5">
        <f>Tbl_BalanceHistory[[#This Row],[Discretionary Recommended - Pre 2022]]+Tbl_BalanceHistory[[#This Row],[Discretionary Balance Recommended: Policy]]+Tbl_BalanceHistory[[#This Row],[Discretionary Balance Recommended: Commitments]]</f>
        <v>0</v>
      </c>
      <c r="AA1647" s="5">
        <f>Tbl_BalanceHistory[[#This Row],[Discretionary Balance]]-Tbl_BalanceHistory[[#This Row],[Discretionary Reappropriation]]</f>
        <v>0</v>
      </c>
      <c r="AB1647" s="2"/>
      <c r="AC1647" s="2"/>
      <c r="AD1647" s="2"/>
      <c r="AE1647" s="2"/>
    </row>
    <row r="1648" spans="1:31" ht="30" x14ac:dyDescent="0.25">
      <c r="A1648" s="2" t="s">
        <v>10</v>
      </c>
      <c r="B1648" s="3">
        <v>7</v>
      </c>
      <c r="C1648" s="3">
        <v>213</v>
      </c>
      <c r="D1648" s="3" t="s">
        <v>435</v>
      </c>
      <c r="E1648" s="3" t="str">
        <f>_xlfn.XLOOKUP(Tbl_BalanceHistory[[#This Row],[RespAgy]],Tbl_Agencies[Agy Code],Tbl_Agencies[Agy Sort])</f>
        <v>094000</v>
      </c>
      <c r="F1648" s="2" t="str">
        <f>Tbl_BalanceHistory[[#This Row],[RespAgy]]&amp;": "&amp;Tbl_BalanceHistory[[#This Row],[RespAgency]]</f>
        <v>213: Norfolk State University</v>
      </c>
      <c r="G1648" s="3">
        <v>213</v>
      </c>
      <c r="H1648" s="3" t="s">
        <v>435</v>
      </c>
      <c r="I1648" s="3" t="str">
        <f>_xlfn.XLOOKUP(Tbl_BalanceHistory[[#This Row],[AgyCode]],Tbl_Agencies[Agy Code],Tbl_Agencies[Agy Sort])</f>
        <v>094000</v>
      </c>
      <c r="J1648" s="2" t="str">
        <f>Tbl_BalanceHistory[[#This Row],[AgyCode]]&amp;": "&amp;Tbl_BalanceHistory[[#This Row],[Agency Name]]</f>
        <v>213: Norfolk State University</v>
      </c>
      <c r="K1648" s="1">
        <v>2018</v>
      </c>
      <c r="L1648" s="3">
        <v>101</v>
      </c>
      <c r="M1648" s="3" t="s">
        <v>1636</v>
      </c>
      <c r="N1648" s="2" t="str">
        <f>Tbl_BalanceHistory[[#This Row],[ProgramCode]]&amp;": "&amp;Tbl_BalanceHistory[[#This Row],[Program Name]]</f>
        <v>101: Higher Education Instruction</v>
      </c>
      <c r="O1648" s="3" t="s">
        <v>1973</v>
      </c>
      <c r="P1648" s="1" t="str">
        <f>IF(Tbl_BalanceHistory[[#This Row],[FundCode]]="0100","GF",IF(Tbl_BalanceHistory[[#This Row],[FundCode]]="01000","GF","Hi Ed / OCR"))</f>
        <v>Hi Ed / OCR</v>
      </c>
      <c r="Q1648" s="5">
        <v>0</v>
      </c>
      <c r="R1648" s="5">
        <v>0</v>
      </c>
      <c r="S1648" s="5">
        <v>568183</v>
      </c>
      <c r="T1648" s="5">
        <v>568183</v>
      </c>
      <c r="U1648" s="3" t="s">
        <v>1731</v>
      </c>
      <c r="V1648" s="5">
        <v>0</v>
      </c>
      <c r="W1648" s="5">
        <v>0</v>
      </c>
      <c r="X1648" s="5"/>
      <c r="Y1648" s="5"/>
      <c r="Z1648" s="5">
        <f>Tbl_BalanceHistory[[#This Row],[Discretionary Recommended - Pre 2022]]+Tbl_BalanceHistory[[#This Row],[Discretionary Balance Recommended: Policy]]+Tbl_BalanceHistory[[#This Row],[Discretionary Balance Recommended: Commitments]]</f>
        <v>0</v>
      </c>
      <c r="AA1648" s="5">
        <f>Tbl_BalanceHistory[[#This Row],[Discretionary Balance]]-Tbl_BalanceHistory[[#This Row],[Discretionary Reappropriation]]</f>
        <v>0</v>
      </c>
      <c r="AB1648" s="2"/>
      <c r="AC1648" s="2"/>
      <c r="AD1648" s="2"/>
      <c r="AE1648" s="2"/>
    </row>
    <row r="1649" spans="1:31" ht="30" x14ac:dyDescent="0.25">
      <c r="A1649" s="2" t="s">
        <v>10</v>
      </c>
      <c r="B1649" s="3">
        <v>7</v>
      </c>
      <c r="C1649" s="3">
        <v>213</v>
      </c>
      <c r="D1649" s="3" t="s">
        <v>435</v>
      </c>
      <c r="E1649" s="3" t="str">
        <f>_xlfn.XLOOKUP(Tbl_BalanceHistory[[#This Row],[RespAgy]],Tbl_Agencies[Agy Code],Tbl_Agencies[Agy Sort])</f>
        <v>094000</v>
      </c>
      <c r="F1649" s="2" t="str">
        <f>Tbl_BalanceHistory[[#This Row],[RespAgy]]&amp;": "&amp;Tbl_BalanceHistory[[#This Row],[RespAgency]]</f>
        <v>213: Norfolk State University</v>
      </c>
      <c r="G1649" s="3">
        <v>213</v>
      </c>
      <c r="H1649" s="3" t="s">
        <v>435</v>
      </c>
      <c r="I1649" s="3" t="str">
        <f>_xlfn.XLOOKUP(Tbl_BalanceHistory[[#This Row],[AgyCode]],Tbl_Agencies[Agy Code],Tbl_Agencies[Agy Sort])</f>
        <v>094000</v>
      </c>
      <c r="J1649" s="2" t="str">
        <f>Tbl_BalanceHistory[[#This Row],[AgyCode]]&amp;": "&amp;Tbl_BalanceHistory[[#This Row],[Agency Name]]</f>
        <v>213: Norfolk State University</v>
      </c>
      <c r="K1649" s="1">
        <v>2018</v>
      </c>
      <c r="L1649" s="3">
        <v>101</v>
      </c>
      <c r="M1649" s="3" t="s">
        <v>1636</v>
      </c>
      <c r="N1649" s="2" t="str">
        <f>Tbl_BalanceHistory[[#This Row],[ProgramCode]]&amp;": "&amp;Tbl_BalanceHistory[[#This Row],[Program Name]]</f>
        <v>101: Higher Education Instruction</v>
      </c>
      <c r="O1649" s="3" t="s">
        <v>1963</v>
      </c>
      <c r="P1649" s="1" t="str">
        <f>IF(Tbl_BalanceHistory[[#This Row],[FundCode]]="0100","GF",IF(Tbl_BalanceHistory[[#This Row],[FundCode]]="01000","GF","Hi Ed / OCR"))</f>
        <v>Hi Ed / OCR</v>
      </c>
      <c r="Q1649" s="5">
        <v>0</v>
      </c>
      <c r="R1649" s="5">
        <v>0</v>
      </c>
      <c r="S1649" s="5">
        <v>4980194</v>
      </c>
      <c r="T1649" s="5">
        <v>4980194</v>
      </c>
      <c r="U1649" s="3" t="s">
        <v>1731</v>
      </c>
      <c r="V1649" s="5">
        <v>0</v>
      </c>
      <c r="W1649" s="5">
        <v>0</v>
      </c>
      <c r="X1649" s="5"/>
      <c r="Y1649" s="5"/>
      <c r="Z1649" s="5">
        <f>Tbl_BalanceHistory[[#This Row],[Discretionary Recommended - Pre 2022]]+Tbl_BalanceHistory[[#This Row],[Discretionary Balance Recommended: Policy]]+Tbl_BalanceHistory[[#This Row],[Discretionary Balance Recommended: Commitments]]</f>
        <v>0</v>
      </c>
      <c r="AA1649" s="5">
        <f>Tbl_BalanceHistory[[#This Row],[Discretionary Balance]]-Tbl_BalanceHistory[[#This Row],[Discretionary Reappropriation]]</f>
        <v>0</v>
      </c>
      <c r="AB1649" s="2"/>
      <c r="AC1649" s="2"/>
      <c r="AD1649" s="2"/>
      <c r="AE1649" s="2"/>
    </row>
    <row r="1650" spans="1:31" ht="30" x14ac:dyDescent="0.25">
      <c r="A1650" s="2" t="s">
        <v>10</v>
      </c>
      <c r="B1650" s="3">
        <v>7</v>
      </c>
      <c r="C1650" s="3">
        <v>213</v>
      </c>
      <c r="D1650" s="3" t="s">
        <v>435</v>
      </c>
      <c r="E1650" s="3" t="str">
        <f>_xlfn.XLOOKUP(Tbl_BalanceHistory[[#This Row],[RespAgy]],Tbl_Agencies[Agy Code],Tbl_Agencies[Agy Sort])</f>
        <v>094000</v>
      </c>
      <c r="F1650" s="2" t="str">
        <f>Tbl_BalanceHistory[[#This Row],[RespAgy]]&amp;": "&amp;Tbl_BalanceHistory[[#This Row],[RespAgency]]</f>
        <v>213: Norfolk State University</v>
      </c>
      <c r="G1650" s="3">
        <v>213</v>
      </c>
      <c r="H1650" s="3" t="s">
        <v>435</v>
      </c>
      <c r="I1650" s="3" t="str">
        <f>_xlfn.XLOOKUP(Tbl_BalanceHistory[[#This Row],[AgyCode]],Tbl_Agencies[Agy Code],Tbl_Agencies[Agy Sort])</f>
        <v>094000</v>
      </c>
      <c r="J1650" s="2" t="str">
        <f>Tbl_BalanceHistory[[#This Row],[AgyCode]]&amp;": "&amp;Tbl_BalanceHistory[[#This Row],[Agency Name]]</f>
        <v>213: Norfolk State University</v>
      </c>
      <c r="K1650" s="1">
        <v>2019</v>
      </c>
      <c r="L1650" s="3">
        <v>101</v>
      </c>
      <c r="M1650" s="3" t="s">
        <v>1636</v>
      </c>
      <c r="N1650" s="2" t="str">
        <f>Tbl_BalanceHistory[[#This Row],[ProgramCode]]&amp;": "&amp;Tbl_BalanceHistory[[#This Row],[Program Name]]</f>
        <v>101: Higher Education Instruction</v>
      </c>
      <c r="O1650" s="3" t="s">
        <v>1963</v>
      </c>
      <c r="P1650" s="1" t="str">
        <f>IF(Tbl_BalanceHistory[[#This Row],[FundCode]]="0100","GF",IF(Tbl_BalanceHistory[[#This Row],[FundCode]]="01000","GF","Hi Ed / OCR"))</f>
        <v>Hi Ed / OCR</v>
      </c>
      <c r="Q1650" s="5">
        <v>0</v>
      </c>
      <c r="R1650" s="5">
        <v>0</v>
      </c>
      <c r="S1650" s="5">
        <v>2781281.85</v>
      </c>
      <c r="T1650" s="5">
        <v>2781281.85</v>
      </c>
      <c r="U1650" s="3" t="s">
        <v>1733</v>
      </c>
      <c r="V1650" s="5">
        <v>0</v>
      </c>
      <c r="W1650" s="5">
        <v>0</v>
      </c>
      <c r="X1650" s="5"/>
      <c r="Y1650" s="5"/>
      <c r="Z1650" s="5">
        <f>Tbl_BalanceHistory[[#This Row],[Discretionary Recommended - Pre 2022]]+Tbl_BalanceHistory[[#This Row],[Discretionary Balance Recommended: Policy]]+Tbl_BalanceHistory[[#This Row],[Discretionary Balance Recommended: Commitments]]</f>
        <v>0</v>
      </c>
      <c r="AA1650" s="5">
        <f>Tbl_BalanceHistory[[#This Row],[Discretionary Balance]]-Tbl_BalanceHistory[[#This Row],[Discretionary Reappropriation]]</f>
        <v>0</v>
      </c>
      <c r="AB1650" s="2"/>
      <c r="AC1650" s="2"/>
      <c r="AD1650" s="2"/>
      <c r="AE1650" s="2"/>
    </row>
    <row r="1651" spans="1:31" ht="30" x14ac:dyDescent="0.25">
      <c r="A1651" s="2" t="s">
        <v>10</v>
      </c>
      <c r="B1651" s="3">
        <v>7</v>
      </c>
      <c r="C1651" s="3">
        <v>213</v>
      </c>
      <c r="D1651" s="3" t="s">
        <v>435</v>
      </c>
      <c r="E1651" s="3" t="str">
        <f>_xlfn.XLOOKUP(Tbl_BalanceHistory[[#This Row],[RespAgy]],Tbl_Agencies[Agy Code],Tbl_Agencies[Agy Sort])</f>
        <v>094000</v>
      </c>
      <c r="F1651" s="2" t="str">
        <f>Tbl_BalanceHistory[[#This Row],[RespAgy]]&amp;": "&amp;Tbl_BalanceHistory[[#This Row],[RespAgency]]</f>
        <v>213: Norfolk State University</v>
      </c>
      <c r="G1651" s="3">
        <v>213</v>
      </c>
      <c r="H1651" s="3" t="s">
        <v>435</v>
      </c>
      <c r="I1651" s="3" t="str">
        <f>_xlfn.XLOOKUP(Tbl_BalanceHistory[[#This Row],[AgyCode]],Tbl_Agencies[Agy Code],Tbl_Agencies[Agy Sort])</f>
        <v>094000</v>
      </c>
      <c r="J1651" s="2" t="str">
        <f>Tbl_BalanceHistory[[#This Row],[AgyCode]]&amp;": "&amp;Tbl_BalanceHistory[[#This Row],[Agency Name]]</f>
        <v>213: Norfolk State University</v>
      </c>
      <c r="K1651" s="1">
        <v>2019</v>
      </c>
      <c r="L1651" s="3">
        <v>101</v>
      </c>
      <c r="M1651" s="3" t="s">
        <v>1636</v>
      </c>
      <c r="N1651" s="2" t="str">
        <f>Tbl_BalanceHistory[[#This Row],[ProgramCode]]&amp;": "&amp;Tbl_BalanceHistory[[#This Row],[Program Name]]</f>
        <v>101: Higher Education Instruction</v>
      </c>
      <c r="O1651" s="3" t="s">
        <v>1974</v>
      </c>
      <c r="P1651" s="1" t="str">
        <f>IF(Tbl_BalanceHistory[[#This Row],[FundCode]]="0100","GF",IF(Tbl_BalanceHistory[[#This Row],[FundCode]]="01000","GF","Hi Ed / OCR"))</f>
        <v>Hi Ed / OCR</v>
      </c>
      <c r="Q1651" s="5">
        <v>0</v>
      </c>
      <c r="R1651" s="5">
        <v>0</v>
      </c>
      <c r="S1651" s="5">
        <v>705323.09</v>
      </c>
      <c r="T1651" s="5">
        <v>705323.09</v>
      </c>
      <c r="U1651" s="3" t="s">
        <v>1733</v>
      </c>
      <c r="V1651" s="5">
        <v>0</v>
      </c>
      <c r="W1651" s="5">
        <v>0</v>
      </c>
      <c r="X1651" s="5"/>
      <c r="Y1651" s="5"/>
      <c r="Z1651" s="5">
        <f>Tbl_BalanceHistory[[#This Row],[Discretionary Recommended - Pre 2022]]+Tbl_BalanceHistory[[#This Row],[Discretionary Balance Recommended: Policy]]+Tbl_BalanceHistory[[#This Row],[Discretionary Balance Recommended: Commitments]]</f>
        <v>0</v>
      </c>
      <c r="AA1651" s="5">
        <f>Tbl_BalanceHistory[[#This Row],[Discretionary Balance]]-Tbl_BalanceHistory[[#This Row],[Discretionary Reappropriation]]</f>
        <v>0</v>
      </c>
      <c r="AB1651" s="2"/>
      <c r="AC1651" s="2"/>
      <c r="AD1651" s="2"/>
      <c r="AE1651" s="2"/>
    </row>
    <row r="1652" spans="1:31" ht="30" x14ac:dyDescent="0.25">
      <c r="A1652" s="2" t="s">
        <v>10</v>
      </c>
      <c r="B1652" s="3">
        <v>7</v>
      </c>
      <c r="C1652" s="3">
        <v>213</v>
      </c>
      <c r="D1652" s="3" t="s">
        <v>435</v>
      </c>
      <c r="E1652" s="3" t="str">
        <f>_xlfn.XLOOKUP(Tbl_BalanceHistory[[#This Row],[RespAgy]],Tbl_Agencies[Agy Code],Tbl_Agencies[Agy Sort])</f>
        <v>094000</v>
      </c>
      <c r="F1652" s="2" t="str">
        <f>Tbl_BalanceHistory[[#This Row],[RespAgy]]&amp;": "&amp;Tbl_BalanceHistory[[#This Row],[RespAgency]]</f>
        <v>213: Norfolk State University</v>
      </c>
      <c r="G1652" s="3">
        <v>213</v>
      </c>
      <c r="H1652" s="3" t="s">
        <v>435</v>
      </c>
      <c r="I1652" s="3" t="str">
        <f>_xlfn.XLOOKUP(Tbl_BalanceHistory[[#This Row],[AgyCode]],Tbl_Agencies[Agy Code],Tbl_Agencies[Agy Sort])</f>
        <v>094000</v>
      </c>
      <c r="J1652" s="2" t="str">
        <f>Tbl_BalanceHistory[[#This Row],[AgyCode]]&amp;": "&amp;Tbl_BalanceHistory[[#This Row],[Agency Name]]</f>
        <v>213: Norfolk State University</v>
      </c>
      <c r="K1652" s="1">
        <v>2019</v>
      </c>
      <c r="L1652" s="3">
        <v>101</v>
      </c>
      <c r="M1652" s="3" t="s">
        <v>1636</v>
      </c>
      <c r="N1652" s="2" t="str">
        <f>Tbl_BalanceHistory[[#This Row],[ProgramCode]]&amp;": "&amp;Tbl_BalanceHistory[[#This Row],[Program Name]]</f>
        <v>101: Higher Education Instruction</v>
      </c>
      <c r="O1652" s="3" t="s">
        <v>1973</v>
      </c>
      <c r="P1652" s="1" t="str">
        <f>IF(Tbl_BalanceHistory[[#This Row],[FundCode]]="0100","GF",IF(Tbl_BalanceHistory[[#This Row],[FundCode]]="01000","GF","Hi Ed / OCR"))</f>
        <v>Hi Ed / OCR</v>
      </c>
      <c r="Q1652" s="5">
        <v>0</v>
      </c>
      <c r="R1652" s="5">
        <v>0</v>
      </c>
      <c r="S1652" s="5">
        <v>164657.32999999999</v>
      </c>
      <c r="T1652" s="5">
        <v>164657.32999999999</v>
      </c>
      <c r="U1652" s="3" t="s">
        <v>1733</v>
      </c>
      <c r="V1652" s="5">
        <v>0</v>
      </c>
      <c r="W1652" s="5">
        <v>0</v>
      </c>
      <c r="X1652" s="5"/>
      <c r="Y1652" s="5"/>
      <c r="Z1652" s="5">
        <f>Tbl_BalanceHistory[[#This Row],[Discretionary Recommended - Pre 2022]]+Tbl_BalanceHistory[[#This Row],[Discretionary Balance Recommended: Policy]]+Tbl_BalanceHistory[[#This Row],[Discretionary Balance Recommended: Commitments]]</f>
        <v>0</v>
      </c>
      <c r="AA1652" s="5">
        <f>Tbl_BalanceHistory[[#This Row],[Discretionary Balance]]-Tbl_BalanceHistory[[#This Row],[Discretionary Reappropriation]]</f>
        <v>0</v>
      </c>
      <c r="AB1652" s="2"/>
      <c r="AC1652" s="2"/>
      <c r="AD1652" s="2"/>
      <c r="AE1652" s="2"/>
    </row>
    <row r="1653" spans="1:31" ht="30" x14ac:dyDescent="0.25">
      <c r="A1653" s="2" t="s">
        <v>10</v>
      </c>
      <c r="B1653" s="3">
        <v>7</v>
      </c>
      <c r="C1653" s="3">
        <v>213</v>
      </c>
      <c r="D1653" s="3" t="s">
        <v>435</v>
      </c>
      <c r="E1653" s="3" t="str">
        <f>_xlfn.XLOOKUP(Tbl_BalanceHistory[[#This Row],[RespAgy]],Tbl_Agencies[Agy Code],Tbl_Agencies[Agy Sort])</f>
        <v>094000</v>
      </c>
      <c r="F1653" s="2" t="str">
        <f>Tbl_BalanceHistory[[#This Row],[RespAgy]]&amp;": "&amp;Tbl_BalanceHistory[[#This Row],[RespAgency]]</f>
        <v>213: Norfolk State University</v>
      </c>
      <c r="G1653" s="3">
        <v>213</v>
      </c>
      <c r="H1653" s="3" t="s">
        <v>435</v>
      </c>
      <c r="I1653" s="3" t="str">
        <f>_xlfn.XLOOKUP(Tbl_BalanceHistory[[#This Row],[AgyCode]],Tbl_Agencies[Agy Code],Tbl_Agencies[Agy Sort])</f>
        <v>094000</v>
      </c>
      <c r="J1653" s="2" t="str">
        <f>Tbl_BalanceHistory[[#This Row],[AgyCode]]&amp;": "&amp;Tbl_BalanceHistory[[#This Row],[Agency Name]]</f>
        <v>213: Norfolk State University</v>
      </c>
      <c r="K1653" s="1">
        <v>2019</v>
      </c>
      <c r="L1653" s="3">
        <v>101</v>
      </c>
      <c r="M1653" s="3" t="s">
        <v>1636</v>
      </c>
      <c r="N1653" s="2" t="str">
        <f>Tbl_BalanceHistory[[#This Row],[ProgramCode]]&amp;": "&amp;Tbl_BalanceHistory[[#This Row],[Program Name]]</f>
        <v>101: Higher Education Instruction</v>
      </c>
      <c r="O1653" s="3" t="s">
        <v>1972</v>
      </c>
      <c r="P1653" s="1" t="str">
        <f>IF(Tbl_BalanceHistory[[#This Row],[FundCode]]="0100","GF",IF(Tbl_BalanceHistory[[#This Row],[FundCode]]="01000","GF","Hi Ed / OCR"))</f>
        <v>Hi Ed / OCR</v>
      </c>
      <c r="Q1653" s="5">
        <v>0</v>
      </c>
      <c r="R1653" s="5">
        <v>0</v>
      </c>
      <c r="S1653" s="5">
        <v>8764.2000000000007</v>
      </c>
      <c r="T1653" s="5">
        <v>8764.2000000000007</v>
      </c>
      <c r="U1653" s="3" t="s">
        <v>1733</v>
      </c>
      <c r="V1653" s="5">
        <v>0</v>
      </c>
      <c r="W1653" s="5">
        <v>0</v>
      </c>
      <c r="X1653" s="5"/>
      <c r="Y1653" s="5"/>
      <c r="Z1653" s="5">
        <f>Tbl_BalanceHistory[[#This Row],[Discretionary Recommended - Pre 2022]]+Tbl_BalanceHistory[[#This Row],[Discretionary Balance Recommended: Policy]]+Tbl_BalanceHistory[[#This Row],[Discretionary Balance Recommended: Commitments]]</f>
        <v>0</v>
      </c>
      <c r="AA1653" s="5">
        <f>Tbl_BalanceHistory[[#This Row],[Discretionary Balance]]-Tbl_BalanceHistory[[#This Row],[Discretionary Reappropriation]]</f>
        <v>0</v>
      </c>
      <c r="AB1653" s="2"/>
      <c r="AC1653" s="2"/>
      <c r="AD1653" s="2"/>
      <c r="AE1653" s="2"/>
    </row>
    <row r="1654" spans="1:31" ht="30" x14ac:dyDescent="0.25">
      <c r="A1654" s="2" t="s">
        <v>10</v>
      </c>
      <c r="B1654" s="3">
        <v>7</v>
      </c>
      <c r="C1654" s="3">
        <v>213</v>
      </c>
      <c r="D1654" s="3" t="s">
        <v>435</v>
      </c>
      <c r="E1654" s="3" t="str">
        <f>_xlfn.XLOOKUP(Tbl_BalanceHistory[[#This Row],[RespAgy]],Tbl_Agencies[Agy Code],Tbl_Agencies[Agy Sort])</f>
        <v>094000</v>
      </c>
      <c r="F1654" s="2" t="str">
        <f>Tbl_BalanceHistory[[#This Row],[RespAgy]]&amp;": "&amp;Tbl_BalanceHistory[[#This Row],[RespAgency]]</f>
        <v>213: Norfolk State University</v>
      </c>
      <c r="G1654" s="3">
        <v>213</v>
      </c>
      <c r="H1654" s="3" t="s">
        <v>435</v>
      </c>
      <c r="I1654" s="3" t="str">
        <f>_xlfn.XLOOKUP(Tbl_BalanceHistory[[#This Row],[AgyCode]],Tbl_Agencies[Agy Code],Tbl_Agencies[Agy Sort])</f>
        <v>094000</v>
      </c>
      <c r="J1654" s="2" t="str">
        <f>Tbl_BalanceHistory[[#This Row],[AgyCode]]&amp;": "&amp;Tbl_BalanceHistory[[#This Row],[Agency Name]]</f>
        <v>213: Norfolk State University</v>
      </c>
      <c r="K1654" s="1">
        <v>2020</v>
      </c>
      <c r="L1654" s="3">
        <v>101</v>
      </c>
      <c r="M1654" s="3" t="s">
        <v>1636</v>
      </c>
      <c r="N1654" s="2" t="str">
        <f>Tbl_BalanceHistory[[#This Row],[ProgramCode]]&amp;": "&amp;Tbl_BalanceHistory[[#This Row],[Program Name]]</f>
        <v>101: Higher Education Instruction</v>
      </c>
      <c r="O1654" s="3" t="s">
        <v>1963</v>
      </c>
      <c r="P1654" s="1" t="str">
        <f>IF(Tbl_BalanceHistory[[#This Row],[FundCode]]="0100","GF",IF(Tbl_BalanceHistory[[#This Row],[FundCode]]="01000","GF","Hi Ed / OCR"))</f>
        <v>Hi Ed / OCR</v>
      </c>
      <c r="Q1654" s="5">
        <v>0</v>
      </c>
      <c r="R1654" s="5">
        <v>0</v>
      </c>
      <c r="S1654" s="5">
        <v>2860143.63</v>
      </c>
      <c r="T1654" s="5">
        <v>2860143.63</v>
      </c>
      <c r="U1654" s="3" t="s">
        <v>1733</v>
      </c>
      <c r="V1654" s="5">
        <v>0</v>
      </c>
      <c r="W1654" s="5">
        <v>0</v>
      </c>
      <c r="X1654" s="5"/>
      <c r="Y1654" s="5"/>
      <c r="Z1654" s="5">
        <f>Tbl_BalanceHistory[[#This Row],[Discretionary Recommended - Pre 2022]]+Tbl_BalanceHistory[[#This Row],[Discretionary Balance Recommended: Policy]]+Tbl_BalanceHistory[[#This Row],[Discretionary Balance Recommended: Commitments]]</f>
        <v>0</v>
      </c>
      <c r="AA1654" s="5">
        <f>Tbl_BalanceHistory[[#This Row],[Discretionary Balance]]-Tbl_BalanceHistory[[#This Row],[Discretionary Reappropriation]]</f>
        <v>0</v>
      </c>
      <c r="AB1654" s="2"/>
      <c r="AC1654" s="2"/>
      <c r="AD1654" s="2"/>
      <c r="AE1654" s="2"/>
    </row>
    <row r="1655" spans="1:31" ht="30" x14ac:dyDescent="0.25">
      <c r="A1655" s="2" t="s">
        <v>10</v>
      </c>
      <c r="B1655" s="3">
        <v>7</v>
      </c>
      <c r="C1655" s="3">
        <v>213</v>
      </c>
      <c r="D1655" s="3" t="s">
        <v>435</v>
      </c>
      <c r="E1655" s="3" t="str">
        <f>_xlfn.XLOOKUP(Tbl_BalanceHistory[[#This Row],[RespAgy]],Tbl_Agencies[Agy Code],Tbl_Agencies[Agy Sort])</f>
        <v>094000</v>
      </c>
      <c r="F1655" s="2" t="str">
        <f>Tbl_BalanceHistory[[#This Row],[RespAgy]]&amp;": "&amp;Tbl_BalanceHistory[[#This Row],[RespAgency]]</f>
        <v>213: Norfolk State University</v>
      </c>
      <c r="G1655" s="3">
        <v>213</v>
      </c>
      <c r="H1655" s="3" t="s">
        <v>435</v>
      </c>
      <c r="I1655" s="3" t="str">
        <f>_xlfn.XLOOKUP(Tbl_BalanceHistory[[#This Row],[AgyCode]],Tbl_Agencies[Agy Code],Tbl_Agencies[Agy Sort])</f>
        <v>094000</v>
      </c>
      <c r="J1655" s="2" t="str">
        <f>Tbl_BalanceHistory[[#This Row],[AgyCode]]&amp;": "&amp;Tbl_BalanceHistory[[#This Row],[Agency Name]]</f>
        <v>213: Norfolk State University</v>
      </c>
      <c r="K1655" s="1">
        <v>2020</v>
      </c>
      <c r="L1655" s="3">
        <v>101</v>
      </c>
      <c r="M1655" s="3" t="s">
        <v>1636</v>
      </c>
      <c r="N1655" s="2" t="str">
        <f>Tbl_BalanceHistory[[#This Row],[ProgramCode]]&amp;": "&amp;Tbl_BalanceHistory[[#This Row],[Program Name]]</f>
        <v>101: Higher Education Instruction</v>
      </c>
      <c r="O1655" s="3" t="s">
        <v>1974</v>
      </c>
      <c r="P1655" s="1" t="str">
        <f>IF(Tbl_BalanceHistory[[#This Row],[FundCode]]="0100","GF",IF(Tbl_BalanceHistory[[#This Row],[FundCode]]="01000","GF","Hi Ed / OCR"))</f>
        <v>Hi Ed / OCR</v>
      </c>
      <c r="Q1655" s="5">
        <v>0</v>
      </c>
      <c r="R1655" s="5">
        <v>0</v>
      </c>
      <c r="S1655" s="5">
        <v>803585.65</v>
      </c>
      <c r="T1655" s="5">
        <v>803585.65</v>
      </c>
      <c r="U1655" s="3" t="s">
        <v>1733</v>
      </c>
      <c r="V1655" s="5">
        <v>0</v>
      </c>
      <c r="W1655" s="5">
        <v>0</v>
      </c>
      <c r="X1655" s="5"/>
      <c r="Y1655" s="5"/>
      <c r="Z1655" s="5">
        <f>Tbl_BalanceHistory[[#This Row],[Discretionary Recommended - Pre 2022]]+Tbl_BalanceHistory[[#This Row],[Discretionary Balance Recommended: Policy]]+Tbl_BalanceHistory[[#This Row],[Discretionary Balance Recommended: Commitments]]</f>
        <v>0</v>
      </c>
      <c r="AA1655" s="5">
        <f>Tbl_BalanceHistory[[#This Row],[Discretionary Balance]]-Tbl_BalanceHistory[[#This Row],[Discretionary Reappropriation]]</f>
        <v>0</v>
      </c>
      <c r="AB1655" s="2"/>
      <c r="AC1655" s="2"/>
      <c r="AD1655" s="2"/>
      <c r="AE1655" s="2"/>
    </row>
    <row r="1656" spans="1:31" ht="30" x14ac:dyDescent="0.25">
      <c r="A1656" s="2" t="s">
        <v>10</v>
      </c>
      <c r="B1656" s="3">
        <v>7</v>
      </c>
      <c r="C1656" s="3">
        <v>213</v>
      </c>
      <c r="D1656" s="3" t="s">
        <v>435</v>
      </c>
      <c r="E1656" s="3" t="str">
        <f>_xlfn.XLOOKUP(Tbl_BalanceHistory[[#This Row],[RespAgy]],Tbl_Agencies[Agy Code],Tbl_Agencies[Agy Sort])</f>
        <v>094000</v>
      </c>
      <c r="F1656" s="2" t="str">
        <f>Tbl_BalanceHistory[[#This Row],[RespAgy]]&amp;": "&amp;Tbl_BalanceHistory[[#This Row],[RespAgency]]</f>
        <v>213: Norfolk State University</v>
      </c>
      <c r="G1656" s="3">
        <v>213</v>
      </c>
      <c r="H1656" s="3" t="s">
        <v>435</v>
      </c>
      <c r="I1656" s="3" t="str">
        <f>_xlfn.XLOOKUP(Tbl_BalanceHistory[[#This Row],[AgyCode]],Tbl_Agencies[Agy Code],Tbl_Agencies[Agy Sort])</f>
        <v>094000</v>
      </c>
      <c r="J1656" s="2" t="str">
        <f>Tbl_BalanceHistory[[#This Row],[AgyCode]]&amp;": "&amp;Tbl_BalanceHistory[[#This Row],[Agency Name]]</f>
        <v>213: Norfolk State University</v>
      </c>
      <c r="K1656" s="1">
        <v>2020</v>
      </c>
      <c r="L1656" s="3">
        <v>101</v>
      </c>
      <c r="M1656" s="3" t="s">
        <v>1636</v>
      </c>
      <c r="N1656" s="2" t="str">
        <f>Tbl_BalanceHistory[[#This Row],[ProgramCode]]&amp;": "&amp;Tbl_BalanceHistory[[#This Row],[Program Name]]</f>
        <v>101: Higher Education Instruction</v>
      </c>
      <c r="O1656" s="3" t="s">
        <v>1973</v>
      </c>
      <c r="P1656" s="1" t="str">
        <f>IF(Tbl_BalanceHistory[[#This Row],[FundCode]]="0100","GF",IF(Tbl_BalanceHistory[[#This Row],[FundCode]]="01000","GF","Hi Ed / OCR"))</f>
        <v>Hi Ed / OCR</v>
      </c>
      <c r="Q1656" s="5">
        <v>0</v>
      </c>
      <c r="R1656" s="5">
        <v>0</v>
      </c>
      <c r="S1656" s="5">
        <v>60710.83</v>
      </c>
      <c r="T1656" s="5">
        <v>60710.83</v>
      </c>
      <c r="U1656" s="3" t="s">
        <v>1733</v>
      </c>
      <c r="V1656" s="5">
        <v>0</v>
      </c>
      <c r="W1656" s="5">
        <v>0</v>
      </c>
      <c r="X1656" s="5"/>
      <c r="Y1656" s="5"/>
      <c r="Z1656" s="5">
        <f>Tbl_BalanceHistory[[#This Row],[Discretionary Recommended - Pre 2022]]+Tbl_BalanceHistory[[#This Row],[Discretionary Balance Recommended: Policy]]+Tbl_BalanceHistory[[#This Row],[Discretionary Balance Recommended: Commitments]]</f>
        <v>0</v>
      </c>
      <c r="AA1656" s="5">
        <f>Tbl_BalanceHistory[[#This Row],[Discretionary Balance]]-Tbl_BalanceHistory[[#This Row],[Discretionary Reappropriation]]</f>
        <v>0</v>
      </c>
      <c r="AB1656" s="2"/>
      <c r="AC1656" s="2"/>
      <c r="AD1656" s="2"/>
      <c r="AE1656" s="2"/>
    </row>
    <row r="1657" spans="1:31" ht="30" x14ac:dyDescent="0.25">
      <c r="A1657" s="2" t="s">
        <v>10</v>
      </c>
      <c r="B1657" s="3">
        <v>7</v>
      </c>
      <c r="C1657" s="3">
        <v>213</v>
      </c>
      <c r="D1657" s="3" t="s">
        <v>435</v>
      </c>
      <c r="E1657" s="3" t="str">
        <f>_xlfn.XLOOKUP(Tbl_BalanceHistory[[#This Row],[RespAgy]],Tbl_Agencies[Agy Code],Tbl_Agencies[Agy Sort])</f>
        <v>094000</v>
      </c>
      <c r="F1657" s="2" t="str">
        <f>Tbl_BalanceHistory[[#This Row],[RespAgy]]&amp;": "&amp;Tbl_BalanceHistory[[#This Row],[RespAgency]]</f>
        <v>213: Norfolk State University</v>
      </c>
      <c r="G1657" s="3">
        <v>213</v>
      </c>
      <c r="H1657" s="3" t="s">
        <v>435</v>
      </c>
      <c r="I1657" s="3" t="str">
        <f>_xlfn.XLOOKUP(Tbl_BalanceHistory[[#This Row],[AgyCode]],Tbl_Agencies[Agy Code],Tbl_Agencies[Agy Sort])</f>
        <v>094000</v>
      </c>
      <c r="J1657" s="2" t="str">
        <f>Tbl_BalanceHistory[[#This Row],[AgyCode]]&amp;": "&amp;Tbl_BalanceHistory[[#This Row],[Agency Name]]</f>
        <v>213: Norfolk State University</v>
      </c>
      <c r="K1657" s="1">
        <v>2020</v>
      </c>
      <c r="L1657" s="3">
        <v>101</v>
      </c>
      <c r="M1657" s="3" t="s">
        <v>1636</v>
      </c>
      <c r="N1657" s="2" t="str">
        <f>Tbl_BalanceHistory[[#This Row],[ProgramCode]]&amp;": "&amp;Tbl_BalanceHistory[[#This Row],[Program Name]]</f>
        <v>101: Higher Education Instruction</v>
      </c>
      <c r="O1657" s="3" t="s">
        <v>1972</v>
      </c>
      <c r="P1657" s="1" t="str">
        <f>IF(Tbl_BalanceHistory[[#This Row],[FundCode]]="0100","GF",IF(Tbl_BalanceHistory[[#This Row],[FundCode]]="01000","GF","Hi Ed / OCR"))</f>
        <v>Hi Ed / OCR</v>
      </c>
      <c r="Q1657" s="5">
        <v>0</v>
      </c>
      <c r="R1657" s="5">
        <v>0</v>
      </c>
      <c r="S1657" s="5">
        <v>142297.63</v>
      </c>
      <c r="T1657" s="5">
        <v>142297.63</v>
      </c>
      <c r="U1657" s="3" t="s">
        <v>1733</v>
      </c>
      <c r="V1657" s="5">
        <v>0</v>
      </c>
      <c r="W1657" s="5">
        <v>0</v>
      </c>
      <c r="X1657" s="5"/>
      <c r="Y1657" s="5"/>
      <c r="Z1657" s="5">
        <f>Tbl_BalanceHistory[[#This Row],[Discretionary Recommended - Pre 2022]]+Tbl_BalanceHistory[[#This Row],[Discretionary Balance Recommended: Policy]]+Tbl_BalanceHistory[[#This Row],[Discretionary Balance Recommended: Commitments]]</f>
        <v>0</v>
      </c>
      <c r="AA1657" s="5">
        <f>Tbl_BalanceHistory[[#This Row],[Discretionary Balance]]-Tbl_BalanceHistory[[#This Row],[Discretionary Reappropriation]]</f>
        <v>0</v>
      </c>
      <c r="AB1657" s="2"/>
      <c r="AC1657" s="2"/>
      <c r="AD1657" s="2"/>
      <c r="AE1657" s="2"/>
    </row>
    <row r="1658" spans="1:31" ht="30" x14ac:dyDescent="0.25">
      <c r="A1658" s="2" t="s">
        <v>10</v>
      </c>
      <c r="B1658" s="3">
        <v>7</v>
      </c>
      <c r="C1658" s="3">
        <v>213</v>
      </c>
      <c r="D1658" s="3" t="s">
        <v>435</v>
      </c>
      <c r="E1658" s="3" t="str">
        <f>_xlfn.XLOOKUP(Tbl_BalanceHistory[[#This Row],[RespAgy]],Tbl_Agencies[Agy Code],Tbl_Agencies[Agy Sort])</f>
        <v>094000</v>
      </c>
      <c r="F1658" s="2" t="str">
        <f>Tbl_BalanceHistory[[#This Row],[RespAgy]]&amp;": "&amp;Tbl_BalanceHistory[[#This Row],[RespAgency]]</f>
        <v>213: Norfolk State University</v>
      </c>
      <c r="G1658" s="3">
        <v>213</v>
      </c>
      <c r="H1658" s="3" t="s">
        <v>435</v>
      </c>
      <c r="I1658" s="3" t="str">
        <f>_xlfn.XLOOKUP(Tbl_BalanceHistory[[#This Row],[AgyCode]],Tbl_Agencies[Agy Code],Tbl_Agencies[Agy Sort])</f>
        <v>094000</v>
      </c>
      <c r="J1658" s="2" t="str">
        <f>Tbl_BalanceHistory[[#This Row],[AgyCode]]&amp;": "&amp;Tbl_BalanceHistory[[#This Row],[Agency Name]]</f>
        <v>213: Norfolk State University</v>
      </c>
      <c r="K1658" s="1">
        <v>2021</v>
      </c>
      <c r="L1658" s="3">
        <v>101</v>
      </c>
      <c r="M1658" s="3" t="s">
        <v>1636</v>
      </c>
      <c r="N1658" s="2" t="str">
        <f>Tbl_BalanceHistory[[#This Row],[ProgramCode]]&amp;": "&amp;Tbl_BalanceHistory[[#This Row],[Program Name]]</f>
        <v>101: Higher Education Instruction</v>
      </c>
      <c r="O1658" s="3" t="s">
        <v>1963</v>
      </c>
      <c r="P1658" s="1" t="str">
        <f>IF(Tbl_BalanceHistory[[#This Row],[FundCode]]="0100","GF",IF(Tbl_BalanceHistory[[#This Row],[FundCode]]="01000","GF","Hi Ed / OCR"))</f>
        <v>Hi Ed / OCR</v>
      </c>
      <c r="Q1658" s="5">
        <v>0</v>
      </c>
      <c r="R1658" s="5">
        <v>0</v>
      </c>
      <c r="S1658" s="5">
        <v>10903992.359999999</v>
      </c>
      <c r="T1658" s="5">
        <v>10903992.359999999</v>
      </c>
      <c r="U1658" s="3" t="s">
        <v>1733</v>
      </c>
      <c r="V1658" s="5">
        <v>0</v>
      </c>
      <c r="W1658" s="5">
        <v>0</v>
      </c>
      <c r="X1658" s="5"/>
      <c r="Y1658" s="5"/>
      <c r="Z1658" s="5">
        <f>Tbl_BalanceHistory[[#This Row],[Discretionary Recommended - Pre 2022]]+Tbl_BalanceHistory[[#This Row],[Discretionary Balance Recommended: Policy]]+Tbl_BalanceHistory[[#This Row],[Discretionary Balance Recommended: Commitments]]</f>
        <v>0</v>
      </c>
      <c r="AA1658" s="5">
        <f>Tbl_BalanceHistory[[#This Row],[Discretionary Balance]]-Tbl_BalanceHistory[[#This Row],[Discretionary Reappropriation]]</f>
        <v>0</v>
      </c>
      <c r="AB1658" s="2"/>
      <c r="AC1658" s="2"/>
      <c r="AD1658" s="2"/>
      <c r="AE1658" s="2"/>
    </row>
    <row r="1659" spans="1:31" ht="30" x14ac:dyDescent="0.25">
      <c r="A1659" s="2" t="s">
        <v>10</v>
      </c>
      <c r="B1659" s="3">
        <v>7</v>
      </c>
      <c r="C1659" s="3">
        <v>213</v>
      </c>
      <c r="D1659" s="3" t="s">
        <v>435</v>
      </c>
      <c r="E1659" s="3" t="str">
        <f>_xlfn.XLOOKUP(Tbl_BalanceHistory[[#This Row],[RespAgy]],Tbl_Agencies[Agy Code],Tbl_Agencies[Agy Sort])</f>
        <v>094000</v>
      </c>
      <c r="F1659" s="2" t="str">
        <f>Tbl_BalanceHistory[[#This Row],[RespAgy]]&amp;": "&amp;Tbl_BalanceHistory[[#This Row],[RespAgency]]</f>
        <v>213: Norfolk State University</v>
      </c>
      <c r="G1659" s="3">
        <v>213</v>
      </c>
      <c r="H1659" s="3" t="s">
        <v>435</v>
      </c>
      <c r="I1659" s="3" t="str">
        <f>_xlfn.XLOOKUP(Tbl_BalanceHistory[[#This Row],[AgyCode]],Tbl_Agencies[Agy Code],Tbl_Agencies[Agy Sort])</f>
        <v>094000</v>
      </c>
      <c r="J1659" s="2" t="str">
        <f>Tbl_BalanceHistory[[#This Row],[AgyCode]]&amp;": "&amp;Tbl_BalanceHistory[[#This Row],[Agency Name]]</f>
        <v>213: Norfolk State University</v>
      </c>
      <c r="K1659" s="1">
        <v>2021</v>
      </c>
      <c r="L1659" s="3">
        <v>101</v>
      </c>
      <c r="M1659" s="3" t="s">
        <v>1636</v>
      </c>
      <c r="N1659" s="2" t="str">
        <f>Tbl_BalanceHistory[[#This Row],[ProgramCode]]&amp;": "&amp;Tbl_BalanceHistory[[#This Row],[Program Name]]</f>
        <v>101: Higher Education Instruction</v>
      </c>
      <c r="O1659" s="3" t="s">
        <v>1974</v>
      </c>
      <c r="P1659" s="1" t="str">
        <f>IF(Tbl_BalanceHistory[[#This Row],[FundCode]]="0100","GF",IF(Tbl_BalanceHistory[[#This Row],[FundCode]]="01000","GF","Hi Ed / OCR"))</f>
        <v>Hi Ed / OCR</v>
      </c>
      <c r="Q1659" s="5">
        <v>0</v>
      </c>
      <c r="R1659" s="5">
        <v>0</v>
      </c>
      <c r="S1659" s="5">
        <v>825660.66</v>
      </c>
      <c r="T1659" s="5">
        <v>825660.66</v>
      </c>
      <c r="U1659" s="3" t="s">
        <v>1733</v>
      </c>
      <c r="V1659" s="5">
        <v>0</v>
      </c>
      <c r="W1659" s="5">
        <v>0</v>
      </c>
      <c r="X1659" s="5"/>
      <c r="Y1659" s="5"/>
      <c r="Z1659" s="5">
        <f>Tbl_BalanceHistory[[#This Row],[Discretionary Recommended - Pre 2022]]+Tbl_BalanceHistory[[#This Row],[Discretionary Balance Recommended: Policy]]+Tbl_BalanceHistory[[#This Row],[Discretionary Balance Recommended: Commitments]]</f>
        <v>0</v>
      </c>
      <c r="AA1659" s="5">
        <f>Tbl_BalanceHistory[[#This Row],[Discretionary Balance]]-Tbl_BalanceHistory[[#This Row],[Discretionary Reappropriation]]</f>
        <v>0</v>
      </c>
      <c r="AB1659" s="2"/>
      <c r="AC1659" s="2"/>
      <c r="AD1659" s="2"/>
      <c r="AE1659" s="2"/>
    </row>
    <row r="1660" spans="1:31" ht="30" x14ac:dyDescent="0.25">
      <c r="A1660" s="2" t="s">
        <v>10</v>
      </c>
      <c r="B1660" s="3">
        <v>7</v>
      </c>
      <c r="C1660" s="3">
        <v>213</v>
      </c>
      <c r="D1660" s="3" t="s">
        <v>435</v>
      </c>
      <c r="E1660" s="3" t="str">
        <f>_xlfn.XLOOKUP(Tbl_BalanceHistory[[#This Row],[RespAgy]],Tbl_Agencies[Agy Code],Tbl_Agencies[Agy Sort])</f>
        <v>094000</v>
      </c>
      <c r="F1660" s="2" t="str">
        <f>Tbl_BalanceHistory[[#This Row],[RespAgy]]&amp;": "&amp;Tbl_BalanceHistory[[#This Row],[RespAgency]]</f>
        <v>213: Norfolk State University</v>
      </c>
      <c r="G1660" s="3">
        <v>213</v>
      </c>
      <c r="H1660" s="3" t="s">
        <v>435</v>
      </c>
      <c r="I1660" s="3" t="str">
        <f>_xlfn.XLOOKUP(Tbl_BalanceHistory[[#This Row],[AgyCode]],Tbl_Agencies[Agy Code],Tbl_Agencies[Agy Sort])</f>
        <v>094000</v>
      </c>
      <c r="J1660" s="2" t="str">
        <f>Tbl_BalanceHistory[[#This Row],[AgyCode]]&amp;": "&amp;Tbl_BalanceHistory[[#This Row],[Agency Name]]</f>
        <v>213: Norfolk State University</v>
      </c>
      <c r="K1660" s="1">
        <v>2021</v>
      </c>
      <c r="L1660" s="3">
        <v>101</v>
      </c>
      <c r="M1660" s="3" t="s">
        <v>1636</v>
      </c>
      <c r="N1660" s="2" t="str">
        <f>Tbl_BalanceHistory[[#This Row],[ProgramCode]]&amp;": "&amp;Tbl_BalanceHistory[[#This Row],[Program Name]]</f>
        <v>101: Higher Education Instruction</v>
      </c>
      <c r="O1660" s="3" t="s">
        <v>1973</v>
      </c>
      <c r="P1660" s="1" t="str">
        <f>IF(Tbl_BalanceHistory[[#This Row],[FundCode]]="0100","GF",IF(Tbl_BalanceHistory[[#This Row],[FundCode]]="01000","GF","Hi Ed / OCR"))</f>
        <v>Hi Ed / OCR</v>
      </c>
      <c r="Q1660" s="5">
        <v>0</v>
      </c>
      <c r="R1660" s="5">
        <v>0</v>
      </c>
      <c r="S1660" s="5">
        <v>495517.53</v>
      </c>
      <c r="T1660" s="5">
        <v>495517.53</v>
      </c>
      <c r="U1660" s="3" t="s">
        <v>1733</v>
      </c>
      <c r="V1660" s="5">
        <v>0</v>
      </c>
      <c r="W1660" s="5">
        <v>0</v>
      </c>
      <c r="X1660" s="5"/>
      <c r="Y1660" s="5"/>
      <c r="Z1660" s="5">
        <f>Tbl_BalanceHistory[[#This Row],[Discretionary Recommended - Pre 2022]]+Tbl_BalanceHistory[[#This Row],[Discretionary Balance Recommended: Policy]]+Tbl_BalanceHistory[[#This Row],[Discretionary Balance Recommended: Commitments]]</f>
        <v>0</v>
      </c>
      <c r="AA1660" s="5">
        <f>Tbl_BalanceHistory[[#This Row],[Discretionary Balance]]-Tbl_BalanceHistory[[#This Row],[Discretionary Reappropriation]]</f>
        <v>0</v>
      </c>
      <c r="AB1660" s="2"/>
      <c r="AC1660" s="2"/>
      <c r="AD1660" s="2"/>
      <c r="AE1660" s="2"/>
    </row>
    <row r="1661" spans="1:31" ht="30" x14ac:dyDescent="0.25">
      <c r="A1661" s="2" t="s">
        <v>10</v>
      </c>
      <c r="B1661" s="3">
        <v>7</v>
      </c>
      <c r="C1661" s="3">
        <v>213</v>
      </c>
      <c r="D1661" s="3" t="s">
        <v>435</v>
      </c>
      <c r="E1661" s="3" t="str">
        <f>_xlfn.XLOOKUP(Tbl_BalanceHistory[[#This Row],[RespAgy]],Tbl_Agencies[Agy Code],Tbl_Agencies[Agy Sort])</f>
        <v>094000</v>
      </c>
      <c r="F1661" s="2" t="str">
        <f>Tbl_BalanceHistory[[#This Row],[RespAgy]]&amp;": "&amp;Tbl_BalanceHistory[[#This Row],[RespAgency]]</f>
        <v>213: Norfolk State University</v>
      </c>
      <c r="G1661" s="3">
        <v>213</v>
      </c>
      <c r="H1661" s="3" t="s">
        <v>435</v>
      </c>
      <c r="I1661" s="3" t="str">
        <f>_xlfn.XLOOKUP(Tbl_BalanceHistory[[#This Row],[AgyCode]],Tbl_Agencies[Agy Code],Tbl_Agencies[Agy Sort])</f>
        <v>094000</v>
      </c>
      <c r="J1661" s="2" t="str">
        <f>Tbl_BalanceHistory[[#This Row],[AgyCode]]&amp;": "&amp;Tbl_BalanceHistory[[#This Row],[Agency Name]]</f>
        <v>213: Norfolk State University</v>
      </c>
      <c r="K1661" s="1">
        <v>2021</v>
      </c>
      <c r="L1661" s="3">
        <v>101</v>
      </c>
      <c r="M1661" s="3" t="s">
        <v>1636</v>
      </c>
      <c r="N1661" s="2" t="str">
        <f>Tbl_BalanceHistory[[#This Row],[ProgramCode]]&amp;": "&amp;Tbl_BalanceHistory[[#This Row],[Program Name]]</f>
        <v>101: Higher Education Instruction</v>
      </c>
      <c r="O1661" s="3" t="s">
        <v>1972</v>
      </c>
      <c r="P1661" s="1" t="str">
        <f>IF(Tbl_BalanceHistory[[#This Row],[FundCode]]="0100","GF",IF(Tbl_BalanceHistory[[#This Row],[FundCode]]="01000","GF","Hi Ed / OCR"))</f>
        <v>Hi Ed / OCR</v>
      </c>
      <c r="Q1661" s="5">
        <v>0</v>
      </c>
      <c r="R1661" s="5">
        <v>0</v>
      </c>
      <c r="S1661" s="5">
        <v>223659</v>
      </c>
      <c r="T1661" s="5">
        <v>223659</v>
      </c>
      <c r="U1661" s="3" t="s">
        <v>1733</v>
      </c>
      <c r="V1661" s="5">
        <v>0</v>
      </c>
      <c r="W1661" s="5">
        <v>0</v>
      </c>
      <c r="X1661" s="5"/>
      <c r="Y1661" s="5"/>
      <c r="Z1661" s="5">
        <f>Tbl_BalanceHistory[[#This Row],[Discretionary Recommended - Pre 2022]]+Tbl_BalanceHistory[[#This Row],[Discretionary Balance Recommended: Policy]]+Tbl_BalanceHistory[[#This Row],[Discretionary Balance Recommended: Commitments]]</f>
        <v>0</v>
      </c>
      <c r="AA1661" s="5">
        <f>Tbl_BalanceHistory[[#This Row],[Discretionary Balance]]-Tbl_BalanceHistory[[#This Row],[Discretionary Reappropriation]]</f>
        <v>0</v>
      </c>
      <c r="AB1661" s="2"/>
      <c r="AC1661" s="2"/>
      <c r="AD1661" s="2"/>
      <c r="AE1661" s="2"/>
    </row>
    <row r="1662" spans="1:31" ht="30" x14ac:dyDescent="0.25">
      <c r="A1662" s="2" t="s">
        <v>10</v>
      </c>
      <c r="B1662" s="3">
        <v>7</v>
      </c>
      <c r="C1662" s="3">
        <v>213</v>
      </c>
      <c r="D1662" s="3" t="s">
        <v>435</v>
      </c>
      <c r="E1662" s="3" t="str">
        <f>_xlfn.XLOOKUP(Tbl_BalanceHistory[[#This Row],[RespAgy]],Tbl_Agencies[Agy Code],Tbl_Agencies[Agy Sort])</f>
        <v>094000</v>
      </c>
      <c r="F1662" s="2" t="str">
        <f>Tbl_BalanceHistory[[#This Row],[RespAgy]]&amp;": "&amp;Tbl_BalanceHistory[[#This Row],[RespAgency]]</f>
        <v>213: Norfolk State University</v>
      </c>
      <c r="G1662" s="3">
        <v>213</v>
      </c>
      <c r="H1662" s="3" t="s">
        <v>435</v>
      </c>
      <c r="I1662" s="3" t="str">
        <f>_xlfn.XLOOKUP(Tbl_BalanceHistory[[#This Row],[AgyCode]],Tbl_Agencies[Agy Code],Tbl_Agencies[Agy Sort])</f>
        <v>094000</v>
      </c>
      <c r="J1662" s="2" t="str">
        <f>Tbl_BalanceHistory[[#This Row],[AgyCode]]&amp;": "&amp;Tbl_BalanceHistory[[#This Row],[Agency Name]]</f>
        <v>213: Norfolk State University</v>
      </c>
      <c r="K1662" s="1">
        <v>2022</v>
      </c>
      <c r="L1662" s="3">
        <v>101</v>
      </c>
      <c r="M1662" s="3" t="s">
        <v>1636</v>
      </c>
      <c r="N1662" s="2" t="str">
        <f>Tbl_BalanceHistory[[#This Row],[ProgramCode]]&amp;": "&amp;Tbl_BalanceHistory[[#This Row],[Program Name]]</f>
        <v>101: Higher Education Instruction</v>
      </c>
      <c r="O1662" s="3" t="s">
        <v>1963</v>
      </c>
      <c r="P1662" s="1" t="str">
        <f>IF(Tbl_BalanceHistory[[#This Row],[FundCode]]="0100","GF",IF(Tbl_BalanceHistory[[#This Row],[FundCode]]="01000","GF","Hi Ed / OCR"))</f>
        <v>Hi Ed / OCR</v>
      </c>
      <c r="Q1662" s="5">
        <v>0</v>
      </c>
      <c r="R1662" s="5">
        <v>0</v>
      </c>
      <c r="S1662" s="5">
        <v>11263849.810000001</v>
      </c>
      <c r="T1662" s="5">
        <v>11263849.810000001</v>
      </c>
      <c r="U1662" s="3" t="s">
        <v>1733</v>
      </c>
      <c r="V1662" s="5">
        <v>0</v>
      </c>
      <c r="W1662" s="5"/>
      <c r="X1662" s="5">
        <v>0</v>
      </c>
      <c r="Y1662" s="5">
        <v>0</v>
      </c>
      <c r="Z1662" s="5">
        <f>Tbl_BalanceHistory[[#This Row],[Discretionary Recommended - Pre 2022]]+Tbl_BalanceHistory[[#This Row],[Discretionary Balance Recommended: Policy]]+Tbl_BalanceHistory[[#This Row],[Discretionary Balance Recommended: Commitments]]</f>
        <v>0</v>
      </c>
      <c r="AA1662" s="5">
        <f>Tbl_BalanceHistory[[#This Row],[Discretionary Balance]]-Tbl_BalanceHistory[[#This Row],[Discretionary Reappropriation]]</f>
        <v>0</v>
      </c>
      <c r="AB1662" s="2"/>
      <c r="AC1662" s="2"/>
      <c r="AD1662" s="2"/>
      <c r="AE1662" s="2"/>
    </row>
    <row r="1663" spans="1:31" ht="30" x14ac:dyDescent="0.25">
      <c r="A1663" s="2" t="s">
        <v>10</v>
      </c>
      <c r="B1663" s="3">
        <v>7</v>
      </c>
      <c r="C1663" s="3">
        <v>213</v>
      </c>
      <c r="D1663" s="3" t="s">
        <v>435</v>
      </c>
      <c r="E1663" s="3" t="str">
        <f>_xlfn.XLOOKUP(Tbl_BalanceHistory[[#This Row],[RespAgy]],Tbl_Agencies[Agy Code],Tbl_Agencies[Agy Sort])</f>
        <v>094000</v>
      </c>
      <c r="F1663" s="2" t="str">
        <f>Tbl_BalanceHistory[[#This Row],[RespAgy]]&amp;": "&amp;Tbl_BalanceHistory[[#This Row],[RespAgency]]</f>
        <v>213: Norfolk State University</v>
      </c>
      <c r="G1663" s="3">
        <v>213</v>
      </c>
      <c r="H1663" s="3" t="s">
        <v>435</v>
      </c>
      <c r="I1663" s="3" t="str">
        <f>_xlfn.XLOOKUP(Tbl_BalanceHistory[[#This Row],[AgyCode]],Tbl_Agencies[Agy Code],Tbl_Agencies[Agy Sort])</f>
        <v>094000</v>
      </c>
      <c r="J1663" s="2" t="str">
        <f>Tbl_BalanceHistory[[#This Row],[AgyCode]]&amp;": "&amp;Tbl_BalanceHistory[[#This Row],[Agency Name]]</f>
        <v>213: Norfolk State University</v>
      </c>
      <c r="K1663" s="1">
        <v>2022</v>
      </c>
      <c r="L1663" s="3">
        <v>101</v>
      </c>
      <c r="M1663" s="3" t="s">
        <v>1636</v>
      </c>
      <c r="N1663" s="2" t="str">
        <f>Tbl_BalanceHistory[[#This Row],[ProgramCode]]&amp;": "&amp;Tbl_BalanceHistory[[#This Row],[Program Name]]</f>
        <v>101: Higher Education Instruction</v>
      </c>
      <c r="O1663" s="3" t="s">
        <v>1974</v>
      </c>
      <c r="P1663" s="1" t="str">
        <f>IF(Tbl_BalanceHistory[[#This Row],[FundCode]]="0100","GF",IF(Tbl_BalanceHistory[[#This Row],[FundCode]]="01000","GF","Hi Ed / OCR"))</f>
        <v>Hi Ed / OCR</v>
      </c>
      <c r="Q1663" s="5">
        <v>0</v>
      </c>
      <c r="R1663" s="5">
        <v>0</v>
      </c>
      <c r="S1663" s="5">
        <v>575665.36</v>
      </c>
      <c r="T1663" s="5">
        <v>575665.36</v>
      </c>
      <c r="U1663" s="3" t="s">
        <v>1733</v>
      </c>
      <c r="V1663" s="5">
        <v>0</v>
      </c>
      <c r="W1663" s="5"/>
      <c r="X1663" s="5">
        <v>0</v>
      </c>
      <c r="Y1663" s="5">
        <v>0</v>
      </c>
      <c r="Z1663" s="5">
        <f>Tbl_BalanceHistory[[#This Row],[Discretionary Recommended - Pre 2022]]+Tbl_BalanceHistory[[#This Row],[Discretionary Balance Recommended: Policy]]+Tbl_BalanceHistory[[#This Row],[Discretionary Balance Recommended: Commitments]]</f>
        <v>0</v>
      </c>
      <c r="AA1663" s="5">
        <f>Tbl_BalanceHistory[[#This Row],[Discretionary Balance]]-Tbl_BalanceHistory[[#This Row],[Discretionary Reappropriation]]</f>
        <v>0</v>
      </c>
      <c r="AB1663" s="2"/>
      <c r="AC1663" s="2"/>
      <c r="AD1663" s="2"/>
      <c r="AE1663" s="2"/>
    </row>
    <row r="1664" spans="1:31" ht="30" x14ac:dyDescent="0.25">
      <c r="A1664" s="2" t="s">
        <v>10</v>
      </c>
      <c r="B1664" s="3">
        <v>7</v>
      </c>
      <c r="C1664" s="3">
        <v>213</v>
      </c>
      <c r="D1664" s="3" t="s">
        <v>435</v>
      </c>
      <c r="E1664" s="3" t="str">
        <f>_xlfn.XLOOKUP(Tbl_BalanceHistory[[#This Row],[RespAgy]],Tbl_Agencies[Agy Code],Tbl_Agencies[Agy Sort])</f>
        <v>094000</v>
      </c>
      <c r="F1664" s="2" t="str">
        <f>Tbl_BalanceHistory[[#This Row],[RespAgy]]&amp;": "&amp;Tbl_BalanceHistory[[#This Row],[RespAgency]]</f>
        <v>213: Norfolk State University</v>
      </c>
      <c r="G1664" s="3">
        <v>213</v>
      </c>
      <c r="H1664" s="3" t="s">
        <v>435</v>
      </c>
      <c r="I1664" s="3" t="str">
        <f>_xlfn.XLOOKUP(Tbl_BalanceHistory[[#This Row],[AgyCode]],Tbl_Agencies[Agy Code],Tbl_Agencies[Agy Sort])</f>
        <v>094000</v>
      </c>
      <c r="J1664" s="2" t="str">
        <f>Tbl_BalanceHistory[[#This Row],[AgyCode]]&amp;": "&amp;Tbl_BalanceHistory[[#This Row],[Agency Name]]</f>
        <v>213: Norfolk State University</v>
      </c>
      <c r="K1664" s="1">
        <v>2022</v>
      </c>
      <c r="L1664" s="3">
        <v>101</v>
      </c>
      <c r="M1664" s="3" t="s">
        <v>1636</v>
      </c>
      <c r="N1664" s="2" t="str">
        <f>Tbl_BalanceHistory[[#This Row],[ProgramCode]]&amp;": "&amp;Tbl_BalanceHistory[[#This Row],[Program Name]]</f>
        <v>101: Higher Education Instruction</v>
      </c>
      <c r="O1664" s="3" t="s">
        <v>1973</v>
      </c>
      <c r="P1664" s="1" t="str">
        <f>IF(Tbl_BalanceHistory[[#This Row],[FundCode]]="0100","GF",IF(Tbl_BalanceHistory[[#This Row],[FundCode]]="01000","GF","Hi Ed / OCR"))</f>
        <v>Hi Ed / OCR</v>
      </c>
      <c r="Q1664" s="5">
        <v>0</v>
      </c>
      <c r="R1664" s="5">
        <v>0</v>
      </c>
      <c r="S1664" s="5">
        <v>560314.56000000006</v>
      </c>
      <c r="T1664" s="5">
        <v>560314.56000000006</v>
      </c>
      <c r="U1664" s="3" t="s">
        <v>1733</v>
      </c>
      <c r="V1664" s="5">
        <v>0</v>
      </c>
      <c r="W1664" s="5"/>
      <c r="X1664" s="5">
        <v>0</v>
      </c>
      <c r="Y1664" s="5">
        <v>0</v>
      </c>
      <c r="Z1664" s="5">
        <f>Tbl_BalanceHistory[[#This Row],[Discretionary Recommended - Pre 2022]]+Tbl_BalanceHistory[[#This Row],[Discretionary Balance Recommended: Policy]]+Tbl_BalanceHistory[[#This Row],[Discretionary Balance Recommended: Commitments]]</f>
        <v>0</v>
      </c>
      <c r="AA1664" s="5">
        <f>Tbl_BalanceHistory[[#This Row],[Discretionary Balance]]-Tbl_BalanceHistory[[#This Row],[Discretionary Reappropriation]]</f>
        <v>0</v>
      </c>
      <c r="AB1664" s="2"/>
      <c r="AC1664" s="2"/>
      <c r="AD1664" s="2"/>
      <c r="AE1664" s="2"/>
    </row>
    <row r="1665" spans="1:31" ht="30" x14ac:dyDescent="0.25">
      <c r="A1665" s="2" t="s">
        <v>10</v>
      </c>
      <c r="B1665" s="3">
        <v>7</v>
      </c>
      <c r="C1665" s="3">
        <v>213</v>
      </c>
      <c r="D1665" s="3" t="s">
        <v>435</v>
      </c>
      <c r="E1665" s="3" t="str">
        <f>_xlfn.XLOOKUP(Tbl_BalanceHistory[[#This Row],[RespAgy]],Tbl_Agencies[Agy Code],Tbl_Agencies[Agy Sort])</f>
        <v>094000</v>
      </c>
      <c r="F1665" s="2" t="str">
        <f>Tbl_BalanceHistory[[#This Row],[RespAgy]]&amp;": "&amp;Tbl_BalanceHistory[[#This Row],[RespAgency]]</f>
        <v>213: Norfolk State University</v>
      </c>
      <c r="G1665" s="3">
        <v>213</v>
      </c>
      <c r="H1665" s="3" t="s">
        <v>435</v>
      </c>
      <c r="I1665" s="3" t="str">
        <f>_xlfn.XLOOKUP(Tbl_BalanceHistory[[#This Row],[AgyCode]],Tbl_Agencies[Agy Code],Tbl_Agencies[Agy Sort])</f>
        <v>094000</v>
      </c>
      <c r="J1665" s="2" t="str">
        <f>Tbl_BalanceHistory[[#This Row],[AgyCode]]&amp;": "&amp;Tbl_BalanceHistory[[#This Row],[Agency Name]]</f>
        <v>213: Norfolk State University</v>
      </c>
      <c r="K1665" s="1">
        <v>2022</v>
      </c>
      <c r="L1665" s="3">
        <v>101</v>
      </c>
      <c r="M1665" s="3" t="s">
        <v>1636</v>
      </c>
      <c r="N1665" s="2" t="str">
        <f>Tbl_BalanceHistory[[#This Row],[ProgramCode]]&amp;": "&amp;Tbl_BalanceHistory[[#This Row],[Program Name]]</f>
        <v>101: Higher Education Instruction</v>
      </c>
      <c r="O1665" s="3" t="s">
        <v>1972</v>
      </c>
      <c r="P1665" s="1" t="str">
        <f>IF(Tbl_BalanceHistory[[#This Row],[FundCode]]="0100","GF",IF(Tbl_BalanceHistory[[#This Row],[FundCode]]="01000","GF","Hi Ed / OCR"))</f>
        <v>Hi Ed / OCR</v>
      </c>
      <c r="Q1665" s="5">
        <v>0</v>
      </c>
      <c r="R1665" s="5">
        <v>0</v>
      </c>
      <c r="S1665" s="5">
        <v>66168.460000000006</v>
      </c>
      <c r="T1665" s="5">
        <v>66168.460000000006</v>
      </c>
      <c r="U1665" s="3" t="s">
        <v>1733</v>
      </c>
      <c r="V1665" s="5">
        <v>0</v>
      </c>
      <c r="W1665" s="5"/>
      <c r="X1665" s="5">
        <v>0</v>
      </c>
      <c r="Y1665" s="5">
        <v>0</v>
      </c>
      <c r="Z1665" s="5">
        <f>Tbl_BalanceHistory[[#This Row],[Discretionary Recommended - Pre 2022]]+Tbl_BalanceHistory[[#This Row],[Discretionary Balance Recommended: Policy]]+Tbl_BalanceHistory[[#This Row],[Discretionary Balance Recommended: Commitments]]</f>
        <v>0</v>
      </c>
      <c r="AA1665" s="5">
        <f>Tbl_BalanceHistory[[#This Row],[Discretionary Balance]]-Tbl_BalanceHistory[[#This Row],[Discretionary Reappropriation]]</f>
        <v>0</v>
      </c>
      <c r="AB1665" s="2"/>
      <c r="AC1665" s="2"/>
      <c r="AD1665" s="2"/>
      <c r="AE1665" s="2"/>
    </row>
    <row r="1666" spans="1:31" ht="45" x14ac:dyDescent="0.25">
      <c r="A1666" s="2" t="s">
        <v>10</v>
      </c>
      <c r="B1666" s="3">
        <v>7</v>
      </c>
      <c r="C1666" s="3">
        <v>213</v>
      </c>
      <c r="D1666" s="3" t="s">
        <v>435</v>
      </c>
      <c r="E1666" s="3" t="str">
        <f>_xlfn.XLOOKUP(Tbl_BalanceHistory[[#This Row],[RespAgy]],Tbl_Agencies[Agy Code],Tbl_Agencies[Agy Sort])</f>
        <v>094000</v>
      </c>
      <c r="F1666" s="2" t="str">
        <f>Tbl_BalanceHistory[[#This Row],[RespAgy]]&amp;": "&amp;Tbl_BalanceHistory[[#This Row],[RespAgency]]</f>
        <v>213: Norfolk State University</v>
      </c>
      <c r="G1666" s="3">
        <v>213</v>
      </c>
      <c r="H1666" s="3" t="s">
        <v>435</v>
      </c>
      <c r="I1666" s="3" t="str">
        <f>_xlfn.XLOOKUP(Tbl_BalanceHistory[[#This Row],[AgyCode]],Tbl_Agencies[Agy Code],Tbl_Agencies[Agy Sort])</f>
        <v>094000</v>
      </c>
      <c r="J1666" s="2" t="str">
        <f>Tbl_BalanceHistory[[#This Row],[AgyCode]]&amp;": "&amp;Tbl_BalanceHistory[[#This Row],[Agency Name]]</f>
        <v>213: Norfolk State University</v>
      </c>
      <c r="K1666" s="1">
        <v>2014</v>
      </c>
      <c r="L1666" s="3">
        <v>108</v>
      </c>
      <c r="M1666" s="3" t="s">
        <v>408</v>
      </c>
      <c r="N1666" s="2" t="str">
        <f>Tbl_BalanceHistory[[#This Row],[ProgramCode]]&amp;": "&amp;Tbl_BalanceHistory[[#This Row],[Program Name]]</f>
        <v>108: Higher Education Student Financial Assistance</v>
      </c>
      <c r="O1666" s="3" t="s">
        <v>1730</v>
      </c>
      <c r="P1666" s="1" t="str">
        <f>IF(Tbl_BalanceHistory[[#This Row],[FundCode]]="0100","GF",IF(Tbl_BalanceHistory[[#This Row],[FundCode]]="01000","GF","Hi Ed / OCR"))</f>
        <v>GF</v>
      </c>
      <c r="Q1666" s="5">
        <v>8224194</v>
      </c>
      <c r="R1666" s="5">
        <v>8177835</v>
      </c>
      <c r="S1666" s="5">
        <v>46359</v>
      </c>
      <c r="T1666" s="5">
        <v>46359</v>
      </c>
      <c r="U1666" s="3" t="s">
        <v>1731</v>
      </c>
      <c r="V1666" s="5">
        <v>0</v>
      </c>
      <c r="W1666" s="5">
        <v>0</v>
      </c>
      <c r="X1666" s="5"/>
      <c r="Y1666" s="5"/>
      <c r="Z1666" s="5">
        <f>Tbl_BalanceHistory[[#This Row],[Discretionary Recommended - Pre 2022]]+Tbl_BalanceHistory[[#This Row],[Discretionary Balance Recommended: Policy]]+Tbl_BalanceHistory[[#This Row],[Discretionary Balance Recommended: Commitments]]</f>
        <v>0</v>
      </c>
      <c r="AA1666" s="5">
        <f>Tbl_BalanceHistory[[#This Row],[Discretionary Balance]]-Tbl_BalanceHistory[[#This Row],[Discretionary Reappropriation]]</f>
        <v>0</v>
      </c>
      <c r="AB1666" s="2"/>
      <c r="AC1666" s="2"/>
      <c r="AD1666" s="2"/>
      <c r="AE1666" s="2"/>
    </row>
    <row r="1667" spans="1:31" ht="45" x14ac:dyDescent="0.25">
      <c r="A1667" s="2" t="s">
        <v>10</v>
      </c>
      <c r="B1667" s="3">
        <v>7</v>
      </c>
      <c r="C1667" s="3">
        <v>213</v>
      </c>
      <c r="D1667" s="3" t="s">
        <v>435</v>
      </c>
      <c r="E1667" s="3" t="str">
        <f>_xlfn.XLOOKUP(Tbl_BalanceHistory[[#This Row],[RespAgy]],Tbl_Agencies[Agy Code],Tbl_Agencies[Agy Sort])</f>
        <v>094000</v>
      </c>
      <c r="F1667" s="2" t="str">
        <f>Tbl_BalanceHistory[[#This Row],[RespAgy]]&amp;": "&amp;Tbl_BalanceHistory[[#This Row],[RespAgency]]</f>
        <v>213: Norfolk State University</v>
      </c>
      <c r="G1667" s="3">
        <v>213</v>
      </c>
      <c r="H1667" s="3" t="s">
        <v>435</v>
      </c>
      <c r="I1667" s="3" t="str">
        <f>_xlfn.XLOOKUP(Tbl_BalanceHistory[[#This Row],[AgyCode]],Tbl_Agencies[Agy Code],Tbl_Agencies[Agy Sort])</f>
        <v>094000</v>
      </c>
      <c r="J1667" s="2" t="str">
        <f>Tbl_BalanceHistory[[#This Row],[AgyCode]]&amp;": "&amp;Tbl_BalanceHistory[[#This Row],[Agency Name]]</f>
        <v>213: Norfolk State University</v>
      </c>
      <c r="K1667" s="1">
        <v>2015</v>
      </c>
      <c r="L1667" s="3">
        <v>108</v>
      </c>
      <c r="M1667" s="3" t="s">
        <v>408</v>
      </c>
      <c r="N1667" s="2" t="str">
        <f>Tbl_BalanceHistory[[#This Row],[ProgramCode]]&amp;": "&amp;Tbl_BalanceHistory[[#This Row],[Program Name]]</f>
        <v>108: Higher Education Student Financial Assistance</v>
      </c>
      <c r="O1667" s="3" t="s">
        <v>1730</v>
      </c>
      <c r="P1667" s="1" t="str">
        <f>IF(Tbl_BalanceHistory[[#This Row],[FundCode]]="0100","GF",IF(Tbl_BalanceHistory[[#This Row],[FundCode]]="01000","GF","Hi Ed / OCR"))</f>
        <v>GF</v>
      </c>
      <c r="Q1667" s="5">
        <v>8369903</v>
      </c>
      <c r="R1667" s="5">
        <v>8131577</v>
      </c>
      <c r="S1667" s="5">
        <v>238326</v>
      </c>
      <c r="T1667" s="5">
        <v>238326</v>
      </c>
      <c r="U1667" s="3" t="s">
        <v>1731</v>
      </c>
      <c r="V1667" s="5">
        <v>0</v>
      </c>
      <c r="W1667" s="5">
        <v>0</v>
      </c>
      <c r="X1667" s="5"/>
      <c r="Y1667" s="5"/>
      <c r="Z1667" s="5">
        <f>Tbl_BalanceHistory[[#This Row],[Discretionary Recommended - Pre 2022]]+Tbl_BalanceHistory[[#This Row],[Discretionary Balance Recommended: Policy]]+Tbl_BalanceHistory[[#This Row],[Discretionary Balance Recommended: Commitments]]</f>
        <v>0</v>
      </c>
      <c r="AA1667" s="5">
        <f>Tbl_BalanceHistory[[#This Row],[Discretionary Balance]]-Tbl_BalanceHistory[[#This Row],[Discretionary Reappropriation]]</f>
        <v>0</v>
      </c>
      <c r="AB1667" s="2"/>
      <c r="AC1667" s="2"/>
      <c r="AD1667" s="2"/>
      <c r="AE1667" s="2"/>
    </row>
    <row r="1668" spans="1:31" ht="45" x14ac:dyDescent="0.25">
      <c r="A1668" s="2" t="s">
        <v>10</v>
      </c>
      <c r="B1668" s="3">
        <v>7</v>
      </c>
      <c r="C1668" s="3">
        <v>213</v>
      </c>
      <c r="D1668" s="3" t="s">
        <v>435</v>
      </c>
      <c r="E1668" s="3" t="str">
        <f>_xlfn.XLOOKUP(Tbl_BalanceHistory[[#This Row],[RespAgy]],Tbl_Agencies[Agy Code],Tbl_Agencies[Agy Sort])</f>
        <v>094000</v>
      </c>
      <c r="F1668" s="2" t="str">
        <f>Tbl_BalanceHistory[[#This Row],[RespAgy]]&amp;": "&amp;Tbl_BalanceHistory[[#This Row],[RespAgency]]</f>
        <v>213: Norfolk State University</v>
      </c>
      <c r="G1668" s="3">
        <v>213</v>
      </c>
      <c r="H1668" s="3" t="s">
        <v>435</v>
      </c>
      <c r="I1668" s="3" t="str">
        <f>_xlfn.XLOOKUP(Tbl_BalanceHistory[[#This Row],[AgyCode]],Tbl_Agencies[Agy Code],Tbl_Agencies[Agy Sort])</f>
        <v>094000</v>
      </c>
      <c r="J1668" s="2" t="str">
        <f>Tbl_BalanceHistory[[#This Row],[AgyCode]]&amp;": "&amp;Tbl_BalanceHistory[[#This Row],[Agency Name]]</f>
        <v>213: Norfolk State University</v>
      </c>
      <c r="K1668" s="1">
        <v>2016</v>
      </c>
      <c r="L1668" s="3">
        <v>108</v>
      </c>
      <c r="M1668" s="3" t="s">
        <v>408</v>
      </c>
      <c r="N1668" s="2" t="str">
        <f>Tbl_BalanceHistory[[#This Row],[ProgramCode]]&amp;": "&amp;Tbl_BalanceHistory[[#This Row],[Program Name]]</f>
        <v>108: Higher Education Student Financial Assistance</v>
      </c>
      <c r="O1668" s="3" t="s">
        <v>1730</v>
      </c>
      <c r="P1668" s="1" t="str">
        <f>IF(Tbl_BalanceHistory[[#This Row],[FundCode]]="0100","GF",IF(Tbl_BalanceHistory[[#This Row],[FundCode]]="01000","GF","Hi Ed / OCR"))</f>
        <v>GF</v>
      </c>
      <c r="Q1668" s="5">
        <v>8966515</v>
      </c>
      <c r="R1668" s="5">
        <v>8164972</v>
      </c>
      <c r="S1668" s="5">
        <v>801543</v>
      </c>
      <c r="T1668" s="5">
        <v>801543</v>
      </c>
      <c r="U1668" s="3" t="s">
        <v>1965</v>
      </c>
      <c r="V1668" s="5">
        <v>0</v>
      </c>
      <c r="W1668" s="5">
        <v>0</v>
      </c>
      <c r="X1668" s="5"/>
      <c r="Y1668" s="5"/>
      <c r="Z1668" s="5">
        <f>Tbl_BalanceHistory[[#This Row],[Discretionary Recommended - Pre 2022]]+Tbl_BalanceHistory[[#This Row],[Discretionary Balance Recommended: Policy]]+Tbl_BalanceHistory[[#This Row],[Discretionary Balance Recommended: Commitments]]</f>
        <v>0</v>
      </c>
      <c r="AA1668" s="5">
        <f>Tbl_BalanceHistory[[#This Row],[Discretionary Balance]]-Tbl_BalanceHistory[[#This Row],[Discretionary Reappropriation]]</f>
        <v>0</v>
      </c>
      <c r="AB1668" s="2"/>
      <c r="AC1668" s="2"/>
      <c r="AD1668" s="2"/>
      <c r="AE1668" s="2"/>
    </row>
    <row r="1669" spans="1:31" ht="45" x14ac:dyDescent="0.25">
      <c r="A1669" s="2" t="s">
        <v>10</v>
      </c>
      <c r="B1669" s="3">
        <v>7</v>
      </c>
      <c r="C1669" s="3">
        <v>213</v>
      </c>
      <c r="D1669" s="3" t="s">
        <v>435</v>
      </c>
      <c r="E1669" s="3" t="str">
        <f>_xlfn.XLOOKUP(Tbl_BalanceHistory[[#This Row],[RespAgy]],Tbl_Agencies[Agy Code],Tbl_Agencies[Agy Sort])</f>
        <v>094000</v>
      </c>
      <c r="F1669" s="2" t="str">
        <f>Tbl_BalanceHistory[[#This Row],[RespAgy]]&amp;": "&amp;Tbl_BalanceHistory[[#This Row],[RespAgency]]</f>
        <v>213: Norfolk State University</v>
      </c>
      <c r="G1669" s="3">
        <v>213</v>
      </c>
      <c r="H1669" s="3" t="s">
        <v>435</v>
      </c>
      <c r="I1669" s="3" t="str">
        <f>_xlfn.XLOOKUP(Tbl_BalanceHistory[[#This Row],[AgyCode]],Tbl_Agencies[Agy Code],Tbl_Agencies[Agy Sort])</f>
        <v>094000</v>
      </c>
      <c r="J1669" s="2" t="str">
        <f>Tbl_BalanceHistory[[#This Row],[AgyCode]]&amp;": "&amp;Tbl_BalanceHistory[[#This Row],[Agency Name]]</f>
        <v>213: Norfolk State University</v>
      </c>
      <c r="K1669" s="1">
        <v>2017</v>
      </c>
      <c r="L1669" s="3">
        <v>108</v>
      </c>
      <c r="M1669" s="3" t="s">
        <v>408</v>
      </c>
      <c r="N1669" s="2" t="str">
        <f>Tbl_BalanceHistory[[#This Row],[ProgramCode]]&amp;": "&amp;Tbl_BalanceHistory[[#This Row],[Program Name]]</f>
        <v>108: Higher Education Student Financial Assistance</v>
      </c>
      <c r="O1669" s="3" t="s">
        <v>886</v>
      </c>
      <c r="P1669" s="1" t="str">
        <f>IF(Tbl_BalanceHistory[[#This Row],[FundCode]]="0100","GF",IF(Tbl_BalanceHistory[[#This Row],[FundCode]]="01000","GF","Hi Ed / OCR"))</f>
        <v>GF</v>
      </c>
      <c r="Q1669" s="5">
        <v>12573945</v>
      </c>
      <c r="R1669" s="5">
        <v>11508504.449999999</v>
      </c>
      <c r="S1669" s="5">
        <v>1065440</v>
      </c>
      <c r="T1669" s="5">
        <v>1065440</v>
      </c>
      <c r="U1669" s="3" t="s">
        <v>1732</v>
      </c>
      <c r="V1669" s="5">
        <v>0</v>
      </c>
      <c r="W1669" s="5">
        <v>0</v>
      </c>
      <c r="X1669" s="5"/>
      <c r="Y1669" s="5"/>
      <c r="Z1669" s="5">
        <f>Tbl_BalanceHistory[[#This Row],[Discretionary Recommended - Pre 2022]]+Tbl_BalanceHistory[[#This Row],[Discretionary Balance Recommended: Policy]]+Tbl_BalanceHistory[[#This Row],[Discretionary Balance Recommended: Commitments]]</f>
        <v>0</v>
      </c>
      <c r="AA1669" s="5">
        <f>Tbl_BalanceHistory[[#This Row],[Discretionary Balance]]-Tbl_BalanceHistory[[#This Row],[Discretionary Reappropriation]]</f>
        <v>0</v>
      </c>
      <c r="AB1669" s="2"/>
      <c r="AC1669" s="2"/>
      <c r="AD1669" s="2"/>
      <c r="AE1669" s="2"/>
    </row>
    <row r="1670" spans="1:31" ht="45" x14ac:dyDescent="0.25">
      <c r="A1670" s="2" t="s">
        <v>10</v>
      </c>
      <c r="B1670" s="3">
        <v>7</v>
      </c>
      <c r="C1670" s="3">
        <v>213</v>
      </c>
      <c r="D1670" s="3" t="s">
        <v>435</v>
      </c>
      <c r="E1670" s="3" t="str">
        <f>_xlfn.XLOOKUP(Tbl_BalanceHistory[[#This Row],[RespAgy]],Tbl_Agencies[Agy Code],Tbl_Agencies[Agy Sort])</f>
        <v>094000</v>
      </c>
      <c r="F1670" s="2" t="str">
        <f>Tbl_BalanceHistory[[#This Row],[RespAgy]]&amp;": "&amp;Tbl_BalanceHistory[[#This Row],[RespAgency]]</f>
        <v>213: Norfolk State University</v>
      </c>
      <c r="G1670" s="3">
        <v>213</v>
      </c>
      <c r="H1670" s="3" t="s">
        <v>435</v>
      </c>
      <c r="I1670" s="3" t="str">
        <f>_xlfn.XLOOKUP(Tbl_BalanceHistory[[#This Row],[AgyCode]],Tbl_Agencies[Agy Code],Tbl_Agencies[Agy Sort])</f>
        <v>094000</v>
      </c>
      <c r="J1670" s="2" t="str">
        <f>Tbl_BalanceHistory[[#This Row],[AgyCode]]&amp;": "&amp;Tbl_BalanceHistory[[#This Row],[Agency Name]]</f>
        <v>213: Norfolk State University</v>
      </c>
      <c r="K1670" s="1">
        <v>2018</v>
      </c>
      <c r="L1670" s="3">
        <v>108</v>
      </c>
      <c r="M1670" s="3" t="s">
        <v>408</v>
      </c>
      <c r="N1670" s="2" t="str">
        <f>Tbl_BalanceHistory[[#This Row],[ProgramCode]]&amp;": "&amp;Tbl_BalanceHistory[[#This Row],[Program Name]]</f>
        <v>108: Higher Education Student Financial Assistance</v>
      </c>
      <c r="O1670" s="3" t="s">
        <v>886</v>
      </c>
      <c r="P1670" s="1" t="str">
        <f>IF(Tbl_BalanceHistory[[#This Row],[FundCode]]="0100","GF",IF(Tbl_BalanceHistory[[#This Row],[FundCode]]="01000","GF","Hi Ed / OCR"))</f>
        <v>GF</v>
      </c>
      <c r="Q1670" s="5">
        <v>12860930</v>
      </c>
      <c r="R1670" s="5">
        <v>12752304.949999999</v>
      </c>
      <c r="S1670" s="5">
        <v>108625</v>
      </c>
      <c r="T1670" s="5">
        <v>108625</v>
      </c>
      <c r="U1670" s="3" t="s">
        <v>1733</v>
      </c>
      <c r="V1670" s="5">
        <v>0</v>
      </c>
      <c r="W1670" s="5">
        <v>0</v>
      </c>
      <c r="X1670" s="5"/>
      <c r="Y1670" s="5"/>
      <c r="Z1670" s="5">
        <f>Tbl_BalanceHistory[[#This Row],[Discretionary Recommended - Pre 2022]]+Tbl_BalanceHistory[[#This Row],[Discretionary Balance Recommended: Policy]]+Tbl_BalanceHistory[[#This Row],[Discretionary Balance Recommended: Commitments]]</f>
        <v>0</v>
      </c>
      <c r="AA1670" s="5">
        <f>Tbl_BalanceHistory[[#This Row],[Discretionary Balance]]-Tbl_BalanceHistory[[#This Row],[Discretionary Reappropriation]]</f>
        <v>0</v>
      </c>
      <c r="AB1670" s="2"/>
      <c r="AC1670" s="2"/>
      <c r="AD1670" s="2"/>
      <c r="AE1670" s="2"/>
    </row>
    <row r="1671" spans="1:31" ht="45" x14ac:dyDescent="0.25">
      <c r="A1671" s="2" t="s">
        <v>10</v>
      </c>
      <c r="B1671" s="3">
        <v>7</v>
      </c>
      <c r="C1671" s="3">
        <v>213</v>
      </c>
      <c r="D1671" s="3" t="s">
        <v>435</v>
      </c>
      <c r="E1671" s="3" t="str">
        <f>_xlfn.XLOOKUP(Tbl_BalanceHistory[[#This Row],[RespAgy]],Tbl_Agencies[Agy Code],Tbl_Agencies[Agy Sort])</f>
        <v>094000</v>
      </c>
      <c r="F1671" s="2" t="str">
        <f>Tbl_BalanceHistory[[#This Row],[RespAgy]]&amp;": "&amp;Tbl_BalanceHistory[[#This Row],[RespAgency]]</f>
        <v>213: Norfolk State University</v>
      </c>
      <c r="G1671" s="3">
        <v>213</v>
      </c>
      <c r="H1671" s="3" t="s">
        <v>435</v>
      </c>
      <c r="I1671" s="3" t="str">
        <f>_xlfn.XLOOKUP(Tbl_BalanceHistory[[#This Row],[AgyCode]],Tbl_Agencies[Agy Code],Tbl_Agencies[Agy Sort])</f>
        <v>094000</v>
      </c>
      <c r="J1671" s="2" t="str">
        <f>Tbl_BalanceHistory[[#This Row],[AgyCode]]&amp;": "&amp;Tbl_BalanceHistory[[#This Row],[Agency Name]]</f>
        <v>213: Norfolk State University</v>
      </c>
      <c r="K1671" s="1">
        <v>2019</v>
      </c>
      <c r="L1671" s="3">
        <v>108</v>
      </c>
      <c r="M1671" s="3" t="s">
        <v>408</v>
      </c>
      <c r="N1671" s="2" t="str">
        <f>Tbl_BalanceHistory[[#This Row],[ProgramCode]]&amp;": "&amp;Tbl_BalanceHistory[[#This Row],[Program Name]]</f>
        <v>108: Higher Education Student Financial Assistance</v>
      </c>
      <c r="O1671" s="3" t="s">
        <v>886</v>
      </c>
      <c r="P1671" s="1" t="str">
        <f>IF(Tbl_BalanceHistory[[#This Row],[FundCode]]="0100","GF",IF(Tbl_BalanceHistory[[#This Row],[FundCode]]="01000","GF","Hi Ed / OCR"))</f>
        <v>GF</v>
      </c>
      <c r="Q1671" s="5">
        <v>12066527</v>
      </c>
      <c r="R1671" s="5">
        <v>11983634.289999999</v>
      </c>
      <c r="S1671" s="5">
        <v>82892.710000000006</v>
      </c>
      <c r="T1671" s="5">
        <v>82892.710000000006</v>
      </c>
      <c r="U1671" s="3" t="s">
        <v>1733</v>
      </c>
      <c r="V1671" s="5">
        <v>0</v>
      </c>
      <c r="W1671" s="5">
        <v>0</v>
      </c>
      <c r="X1671" s="5"/>
      <c r="Y1671" s="5"/>
      <c r="Z1671" s="5">
        <f>Tbl_BalanceHistory[[#This Row],[Discretionary Recommended - Pre 2022]]+Tbl_BalanceHistory[[#This Row],[Discretionary Balance Recommended: Policy]]+Tbl_BalanceHistory[[#This Row],[Discretionary Balance Recommended: Commitments]]</f>
        <v>0</v>
      </c>
      <c r="AA1671" s="5">
        <f>Tbl_BalanceHistory[[#This Row],[Discretionary Balance]]-Tbl_BalanceHistory[[#This Row],[Discretionary Reappropriation]]</f>
        <v>0</v>
      </c>
      <c r="AB1671" s="2"/>
      <c r="AC1671" s="2"/>
      <c r="AD1671" s="2"/>
      <c r="AE1671" s="2"/>
    </row>
    <row r="1672" spans="1:31" ht="45" x14ac:dyDescent="0.25">
      <c r="A1672" s="2" t="s">
        <v>10</v>
      </c>
      <c r="B1672" s="3">
        <v>7</v>
      </c>
      <c r="C1672" s="3">
        <v>213</v>
      </c>
      <c r="D1672" s="3" t="s">
        <v>435</v>
      </c>
      <c r="E1672" s="3" t="str">
        <f>_xlfn.XLOOKUP(Tbl_BalanceHistory[[#This Row],[RespAgy]],Tbl_Agencies[Agy Code],Tbl_Agencies[Agy Sort])</f>
        <v>094000</v>
      </c>
      <c r="F1672" s="2" t="str">
        <f>Tbl_BalanceHistory[[#This Row],[RespAgy]]&amp;": "&amp;Tbl_BalanceHistory[[#This Row],[RespAgency]]</f>
        <v>213: Norfolk State University</v>
      </c>
      <c r="G1672" s="3">
        <v>213</v>
      </c>
      <c r="H1672" s="3" t="s">
        <v>435</v>
      </c>
      <c r="I1672" s="3" t="str">
        <f>_xlfn.XLOOKUP(Tbl_BalanceHistory[[#This Row],[AgyCode]],Tbl_Agencies[Agy Code],Tbl_Agencies[Agy Sort])</f>
        <v>094000</v>
      </c>
      <c r="J1672" s="2" t="str">
        <f>Tbl_BalanceHistory[[#This Row],[AgyCode]]&amp;": "&amp;Tbl_BalanceHistory[[#This Row],[Agency Name]]</f>
        <v>213: Norfolk State University</v>
      </c>
      <c r="K1672" s="1">
        <v>2020</v>
      </c>
      <c r="L1672" s="3">
        <v>108</v>
      </c>
      <c r="M1672" s="3" t="s">
        <v>408</v>
      </c>
      <c r="N1672" s="2" t="str">
        <f>Tbl_BalanceHistory[[#This Row],[ProgramCode]]&amp;": "&amp;Tbl_BalanceHistory[[#This Row],[Program Name]]</f>
        <v>108: Higher Education Student Financial Assistance</v>
      </c>
      <c r="O1672" s="3" t="s">
        <v>886</v>
      </c>
      <c r="P1672" s="1" t="str">
        <f>IF(Tbl_BalanceHistory[[#This Row],[FundCode]]="0100","GF",IF(Tbl_BalanceHistory[[#This Row],[FundCode]]="01000","GF","Hi Ed / OCR"))</f>
        <v>GF</v>
      </c>
      <c r="Q1672" s="5">
        <v>13344709.710000001</v>
      </c>
      <c r="R1672" s="5">
        <v>13116373.640000001</v>
      </c>
      <c r="S1672" s="5">
        <v>228336.07</v>
      </c>
      <c r="T1672" s="5">
        <v>228336.07</v>
      </c>
      <c r="U1672" s="3" t="s">
        <v>1733</v>
      </c>
      <c r="V1672" s="5">
        <v>0</v>
      </c>
      <c r="W1672" s="5">
        <v>0</v>
      </c>
      <c r="X1672" s="5"/>
      <c r="Y1672" s="5"/>
      <c r="Z1672" s="5">
        <f>Tbl_BalanceHistory[[#This Row],[Discretionary Recommended - Pre 2022]]+Tbl_BalanceHistory[[#This Row],[Discretionary Balance Recommended: Policy]]+Tbl_BalanceHistory[[#This Row],[Discretionary Balance Recommended: Commitments]]</f>
        <v>0</v>
      </c>
      <c r="AA1672" s="5">
        <f>Tbl_BalanceHistory[[#This Row],[Discretionary Balance]]-Tbl_BalanceHistory[[#This Row],[Discretionary Reappropriation]]</f>
        <v>0</v>
      </c>
      <c r="AB1672" s="2"/>
      <c r="AC1672" s="2"/>
      <c r="AD1672" s="2"/>
      <c r="AE1672" s="2"/>
    </row>
    <row r="1673" spans="1:31" ht="45" x14ac:dyDescent="0.25">
      <c r="A1673" s="2" t="s">
        <v>10</v>
      </c>
      <c r="B1673" s="3">
        <v>7</v>
      </c>
      <c r="C1673" s="3">
        <v>213</v>
      </c>
      <c r="D1673" s="3" t="s">
        <v>435</v>
      </c>
      <c r="E1673" s="3" t="str">
        <f>_xlfn.XLOOKUP(Tbl_BalanceHistory[[#This Row],[RespAgy]],Tbl_Agencies[Agy Code],Tbl_Agencies[Agy Sort])</f>
        <v>094000</v>
      </c>
      <c r="F1673" s="2" t="str">
        <f>Tbl_BalanceHistory[[#This Row],[RespAgy]]&amp;": "&amp;Tbl_BalanceHistory[[#This Row],[RespAgency]]</f>
        <v>213: Norfolk State University</v>
      </c>
      <c r="G1673" s="3">
        <v>213</v>
      </c>
      <c r="H1673" s="3" t="s">
        <v>435</v>
      </c>
      <c r="I1673" s="3" t="str">
        <f>_xlfn.XLOOKUP(Tbl_BalanceHistory[[#This Row],[AgyCode]],Tbl_Agencies[Agy Code],Tbl_Agencies[Agy Sort])</f>
        <v>094000</v>
      </c>
      <c r="J1673" s="2" t="str">
        <f>Tbl_BalanceHistory[[#This Row],[AgyCode]]&amp;": "&amp;Tbl_BalanceHistory[[#This Row],[Agency Name]]</f>
        <v>213: Norfolk State University</v>
      </c>
      <c r="K1673" s="1">
        <v>2021</v>
      </c>
      <c r="L1673" s="3">
        <v>108</v>
      </c>
      <c r="M1673" s="3" t="s">
        <v>408</v>
      </c>
      <c r="N1673" s="2" t="str">
        <f>Tbl_BalanceHistory[[#This Row],[ProgramCode]]&amp;": "&amp;Tbl_BalanceHistory[[#This Row],[Program Name]]</f>
        <v>108: Higher Education Student Financial Assistance</v>
      </c>
      <c r="O1673" s="3" t="s">
        <v>886</v>
      </c>
      <c r="P1673" s="1" t="str">
        <f>IF(Tbl_BalanceHistory[[#This Row],[FundCode]]="0100","GF",IF(Tbl_BalanceHistory[[#This Row],[FundCode]]="01000","GF","Hi Ed / OCR"))</f>
        <v>GF</v>
      </c>
      <c r="Q1673" s="5">
        <v>16838085.07</v>
      </c>
      <c r="R1673" s="5">
        <v>13144819.58</v>
      </c>
      <c r="S1673" s="5">
        <v>3693265.49</v>
      </c>
      <c r="T1673" s="5">
        <v>3693265.49</v>
      </c>
      <c r="U1673" s="3" t="s">
        <v>1733</v>
      </c>
      <c r="V1673" s="5">
        <v>0</v>
      </c>
      <c r="W1673" s="5">
        <v>0</v>
      </c>
      <c r="X1673" s="5"/>
      <c r="Y1673" s="5"/>
      <c r="Z1673" s="5">
        <f>Tbl_BalanceHistory[[#This Row],[Discretionary Recommended - Pre 2022]]+Tbl_BalanceHistory[[#This Row],[Discretionary Balance Recommended: Policy]]+Tbl_BalanceHistory[[#This Row],[Discretionary Balance Recommended: Commitments]]</f>
        <v>0</v>
      </c>
      <c r="AA1673" s="5">
        <f>Tbl_BalanceHistory[[#This Row],[Discretionary Balance]]-Tbl_BalanceHistory[[#This Row],[Discretionary Reappropriation]]</f>
        <v>0</v>
      </c>
      <c r="AB1673" s="2"/>
      <c r="AC1673" s="2"/>
      <c r="AD1673" s="2"/>
      <c r="AE1673" s="2"/>
    </row>
    <row r="1674" spans="1:31" ht="45" x14ac:dyDescent="0.25">
      <c r="A1674" s="2" t="s">
        <v>10</v>
      </c>
      <c r="B1674" s="3">
        <v>7</v>
      </c>
      <c r="C1674" s="3">
        <v>213</v>
      </c>
      <c r="D1674" s="3" t="s">
        <v>435</v>
      </c>
      <c r="E1674" s="3" t="str">
        <f>_xlfn.XLOOKUP(Tbl_BalanceHistory[[#This Row],[RespAgy]],Tbl_Agencies[Agy Code],Tbl_Agencies[Agy Sort])</f>
        <v>094000</v>
      </c>
      <c r="F1674" s="2" t="str">
        <f>Tbl_BalanceHistory[[#This Row],[RespAgy]]&amp;": "&amp;Tbl_BalanceHistory[[#This Row],[RespAgency]]</f>
        <v>213: Norfolk State University</v>
      </c>
      <c r="G1674" s="3">
        <v>213</v>
      </c>
      <c r="H1674" s="3" t="s">
        <v>435</v>
      </c>
      <c r="I1674" s="3" t="str">
        <f>_xlfn.XLOOKUP(Tbl_BalanceHistory[[#This Row],[AgyCode]],Tbl_Agencies[Agy Code],Tbl_Agencies[Agy Sort])</f>
        <v>094000</v>
      </c>
      <c r="J1674" s="2" t="str">
        <f>Tbl_BalanceHistory[[#This Row],[AgyCode]]&amp;": "&amp;Tbl_BalanceHistory[[#This Row],[Agency Name]]</f>
        <v>213: Norfolk State University</v>
      </c>
      <c r="K1674" s="1">
        <v>2022</v>
      </c>
      <c r="L1674" s="3">
        <v>108</v>
      </c>
      <c r="M1674" s="3" t="s">
        <v>408</v>
      </c>
      <c r="N1674" s="2" t="str">
        <f>Tbl_BalanceHistory[[#This Row],[ProgramCode]]&amp;": "&amp;Tbl_BalanceHistory[[#This Row],[Program Name]]</f>
        <v>108: Higher Education Student Financial Assistance</v>
      </c>
      <c r="O1674" s="3" t="s">
        <v>886</v>
      </c>
      <c r="P1674" s="1" t="str">
        <f>IF(Tbl_BalanceHistory[[#This Row],[FundCode]]="0100","GF",IF(Tbl_BalanceHistory[[#This Row],[FundCode]]="01000","GF","Hi Ed / OCR"))</f>
        <v>GF</v>
      </c>
      <c r="Q1674" s="5">
        <v>23372269.489999998</v>
      </c>
      <c r="R1674" s="5">
        <v>17385335.41</v>
      </c>
      <c r="S1674" s="5">
        <v>5986934.0800000001</v>
      </c>
      <c r="T1674" s="5">
        <v>5986934.0800000001</v>
      </c>
      <c r="U1674" s="3" t="s">
        <v>1733</v>
      </c>
      <c r="V1674" s="5">
        <v>0</v>
      </c>
      <c r="W1674" s="5"/>
      <c r="X1674" s="5">
        <v>0</v>
      </c>
      <c r="Y1674" s="5">
        <v>0</v>
      </c>
      <c r="Z1674" s="5">
        <f>Tbl_BalanceHistory[[#This Row],[Discretionary Recommended - Pre 2022]]+Tbl_BalanceHistory[[#This Row],[Discretionary Balance Recommended: Policy]]+Tbl_BalanceHistory[[#This Row],[Discretionary Balance Recommended: Commitments]]</f>
        <v>0</v>
      </c>
      <c r="AA1674" s="5">
        <f>Tbl_BalanceHistory[[#This Row],[Discretionary Balance]]-Tbl_BalanceHistory[[#This Row],[Discretionary Reappropriation]]</f>
        <v>0</v>
      </c>
      <c r="AB1674" s="2"/>
      <c r="AC1674" s="2"/>
      <c r="AD1674" s="2"/>
      <c r="AE1674" s="2"/>
    </row>
    <row r="1675" spans="1:31" ht="45" x14ac:dyDescent="0.25">
      <c r="A1675" s="2" t="s">
        <v>10</v>
      </c>
      <c r="B1675" s="3">
        <v>7</v>
      </c>
      <c r="C1675" s="3">
        <v>213</v>
      </c>
      <c r="D1675" s="3" t="s">
        <v>435</v>
      </c>
      <c r="E1675" s="3" t="str">
        <f>_xlfn.XLOOKUP(Tbl_BalanceHistory[[#This Row],[RespAgy]],Tbl_Agencies[Agy Code],Tbl_Agencies[Agy Sort])</f>
        <v>094000</v>
      </c>
      <c r="F1675" s="2" t="str">
        <f>Tbl_BalanceHistory[[#This Row],[RespAgy]]&amp;": "&amp;Tbl_BalanceHistory[[#This Row],[RespAgency]]</f>
        <v>213: Norfolk State University</v>
      </c>
      <c r="G1675" s="3">
        <v>213</v>
      </c>
      <c r="H1675" s="3" t="s">
        <v>435</v>
      </c>
      <c r="I1675" s="3" t="str">
        <f>_xlfn.XLOOKUP(Tbl_BalanceHistory[[#This Row],[AgyCode]],Tbl_Agencies[Agy Code],Tbl_Agencies[Agy Sort])</f>
        <v>094000</v>
      </c>
      <c r="J1675" s="2" t="str">
        <f>Tbl_BalanceHistory[[#This Row],[AgyCode]]&amp;": "&amp;Tbl_BalanceHistory[[#This Row],[Agency Name]]</f>
        <v>213: Norfolk State University</v>
      </c>
      <c r="K1675" s="1">
        <v>2023</v>
      </c>
      <c r="L1675" s="3">
        <v>108</v>
      </c>
      <c r="M1675" s="3" t="s">
        <v>408</v>
      </c>
      <c r="N1675" s="2" t="str">
        <f>Tbl_BalanceHistory[[#This Row],[ProgramCode]]&amp;": "&amp;Tbl_BalanceHistory[[#This Row],[Program Name]]</f>
        <v>108: Higher Education Student Financial Assistance</v>
      </c>
      <c r="O1675" s="3" t="s">
        <v>886</v>
      </c>
      <c r="P1675" s="1" t="str">
        <f>IF(Tbl_BalanceHistory[[#This Row],[FundCode]]="0100","GF",IF(Tbl_BalanceHistory[[#This Row],[FundCode]]="01000","GF","Hi Ed / OCR"))</f>
        <v>GF</v>
      </c>
      <c r="Q1675" s="5">
        <v>30702748.079999998</v>
      </c>
      <c r="R1675" s="5">
        <v>20216698.739999998</v>
      </c>
      <c r="S1675" s="5">
        <v>10486049.34</v>
      </c>
      <c r="T1675" s="5">
        <v>10486049.34</v>
      </c>
      <c r="U1675" s="3" t="s">
        <v>1733</v>
      </c>
      <c r="V1675" s="5">
        <v>0</v>
      </c>
      <c r="W1675" s="5">
        <v>0</v>
      </c>
      <c r="X1675" s="5">
        <v>0</v>
      </c>
      <c r="Y1675" s="5">
        <v>0</v>
      </c>
      <c r="Z1675" s="5">
        <v>0</v>
      </c>
      <c r="AA1675" s="5">
        <v>0</v>
      </c>
      <c r="AB1675" s="2"/>
      <c r="AC1675" s="2"/>
      <c r="AD1675" s="2"/>
      <c r="AE1675" s="2"/>
    </row>
    <row r="1676" spans="1:31" ht="45" x14ac:dyDescent="0.25">
      <c r="A1676" s="2" t="s">
        <v>10</v>
      </c>
      <c r="B1676" s="3">
        <v>7</v>
      </c>
      <c r="C1676" s="3">
        <v>213</v>
      </c>
      <c r="D1676" s="3" t="s">
        <v>435</v>
      </c>
      <c r="E1676" s="3" t="str">
        <f>_xlfn.XLOOKUP(Tbl_BalanceHistory[[#This Row],[RespAgy]],Tbl_Agencies[Agy Code],Tbl_Agencies[Agy Sort])</f>
        <v>094000</v>
      </c>
      <c r="F1676" s="2" t="str">
        <f>Tbl_BalanceHistory[[#This Row],[RespAgy]]&amp;": "&amp;Tbl_BalanceHistory[[#This Row],[RespAgency]]</f>
        <v>213: Norfolk State University</v>
      </c>
      <c r="G1676" s="3">
        <v>213</v>
      </c>
      <c r="H1676" s="3" t="s">
        <v>435</v>
      </c>
      <c r="I1676" s="3" t="str">
        <f>_xlfn.XLOOKUP(Tbl_BalanceHistory[[#This Row],[AgyCode]],Tbl_Agencies[Agy Code],Tbl_Agencies[Agy Sort])</f>
        <v>094000</v>
      </c>
      <c r="J1676" s="2" t="str">
        <f>Tbl_BalanceHistory[[#This Row],[AgyCode]]&amp;": "&amp;Tbl_BalanceHistory[[#This Row],[Agency Name]]</f>
        <v>213: Norfolk State University</v>
      </c>
      <c r="K1676" s="1">
        <v>2024</v>
      </c>
      <c r="L1676" s="3">
        <v>108</v>
      </c>
      <c r="M1676" s="3" t="s">
        <v>408</v>
      </c>
      <c r="N1676" s="2" t="str">
        <f>Tbl_BalanceHistory[[#This Row],[ProgramCode]]&amp;": "&amp;Tbl_BalanceHistory[[#This Row],[Program Name]]</f>
        <v>108: Higher Education Student Financial Assistance</v>
      </c>
      <c r="O1676" s="3" t="s">
        <v>886</v>
      </c>
      <c r="P1676" s="1" t="str">
        <f>IF(Tbl_BalanceHistory[[#This Row],[FundCode]]="0100","GF",IF(Tbl_BalanceHistory[[#This Row],[FundCode]]="01000","GF","Hi Ed / OCR"))</f>
        <v>GF</v>
      </c>
      <c r="Q1676" s="5">
        <v>44764039.340000004</v>
      </c>
      <c r="R1676" s="5">
        <v>29304860.199999999</v>
      </c>
      <c r="S1676" s="5">
        <v>15459179.140000001</v>
      </c>
      <c r="T1676" s="5">
        <v>15459179.140000001</v>
      </c>
      <c r="U1676" s="3" t="s">
        <v>1733</v>
      </c>
      <c r="V1676" s="5">
        <v>0</v>
      </c>
      <c r="W1676" s="5">
        <v>0</v>
      </c>
      <c r="X1676" s="5">
        <v>0</v>
      </c>
      <c r="Y1676" s="5">
        <v>0</v>
      </c>
      <c r="Z1676" s="5">
        <v>0</v>
      </c>
      <c r="AA1676" s="5">
        <v>0</v>
      </c>
      <c r="AB1676" s="2"/>
      <c r="AC1676" s="2"/>
      <c r="AD1676" s="2"/>
      <c r="AE1676" s="2"/>
    </row>
    <row r="1677" spans="1:31" ht="60" x14ac:dyDescent="0.25">
      <c r="A1677" s="2" t="s">
        <v>10</v>
      </c>
      <c r="B1677" s="3">
        <v>7</v>
      </c>
      <c r="C1677" s="3">
        <v>213</v>
      </c>
      <c r="D1677" s="3" t="s">
        <v>435</v>
      </c>
      <c r="E1677" s="3" t="str">
        <f>_xlfn.XLOOKUP(Tbl_BalanceHistory[[#This Row],[RespAgy]],Tbl_Agencies[Agy Code],Tbl_Agencies[Agy Sort])</f>
        <v>094000</v>
      </c>
      <c r="F1677" s="2" t="str">
        <f>Tbl_BalanceHistory[[#This Row],[RespAgy]]&amp;": "&amp;Tbl_BalanceHistory[[#This Row],[RespAgency]]</f>
        <v>213: Norfolk State University</v>
      </c>
      <c r="G1677" s="3">
        <v>213</v>
      </c>
      <c r="H1677" s="3" t="s">
        <v>435</v>
      </c>
      <c r="I1677" s="3" t="str">
        <f>_xlfn.XLOOKUP(Tbl_BalanceHistory[[#This Row],[AgyCode]],Tbl_Agencies[Agy Code],Tbl_Agencies[Agy Sort])</f>
        <v>094000</v>
      </c>
      <c r="J1677" s="2" t="str">
        <f>Tbl_BalanceHistory[[#This Row],[AgyCode]]&amp;": "&amp;Tbl_BalanceHistory[[#This Row],[Agency Name]]</f>
        <v>213: Norfolk State University</v>
      </c>
      <c r="K1677" s="1">
        <v>2014</v>
      </c>
      <c r="L1677" s="3">
        <v>110</v>
      </c>
      <c r="M1677" s="3" t="s">
        <v>409</v>
      </c>
      <c r="N1677" s="2" t="str">
        <f>Tbl_BalanceHistory[[#This Row],[ProgramCode]]&amp;": "&amp;Tbl_BalanceHistory[[#This Row],[Program Name]]</f>
        <v>110: Financial Assistance For Educational and General Services</v>
      </c>
      <c r="O1677" s="3" t="s">
        <v>1730</v>
      </c>
      <c r="P1677" s="1" t="str">
        <f>IF(Tbl_BalanceHistory[[#This Row],[FundCode]]="0100","GF",IF(Tbl_BalanceHistory[[#This Row],[FundCode]]="01000","GF","Hi Ed / OCR"))</f>
        <v>GF</v>
      </c>
      <c r="Q1677" s="5">
        <v>13434</v>
      </c>
      <c r="R1677" s="5">
        <v>0</v>
      </c>
      <c r="S1677" s="5">
        <v>13434</v>
      </c>
      <c r="T1677" s="5">
        <v>13434</v>
      </c>
      <c r="U1677" s="3" t="s">
        <v>1731</v>
      </c>
      <c r="V1677" s="5">
        <v>0</v>
      </c>
      <c r="W1677" s="5">
        <v>0</v>
      </c>
      <c r="X1677" s="5"/>
      <c r="Y1677" s="5"/>
      <c r="Z1677" s="5">
        <f>Tbl_BalanceHistory[[#This Row],[Discretionary Recommended - Pre 2022]]+Tbl_BalanceHistory[[#This Row],[Discretionary Balance Recommended: Policy]]+Tbl_BalanceHistory[[#This Row],[Discretionary Balance Recommended: Commitments]]</f>
        <v>0</v>
      </c>
      <c r="AA1677" s="5">
        <f>Tbl_BalanceHistory[[#This Row],[Discretionary Balance]]-Tbl_BalanceHistory[[#This Row],[Discretionary Reappropriation]]</f>
        <v>0</v>
      </c>
      <c r="AB1677" s="2"/>
      <c r="AC1677" s="2"/>
      <c r="AD1677" s="2"/>
      <c r="AE1677" s="2"/>
    </row>
    <row r="1678" spans="1:31" ht="60" x14ac:dyDescent="0.25">
      <c r="A1678" s="2" t="s">
        <v>10</v>
      </c>
      <c r="B1678" s="3">
        <v>7</v>
      </c>
      <c r="C1678" s="3">
        <v>213</v>
      </c>
      <c r="D1678" s="3" t="s">
        <v>435</v>
      </c>
      <c r="E1678" s="3" t="str">
        <f>_xlfn.XLOOKUP(Tbl_BalanceHistory[[#This Row],[RespAgy]],Tbl_Agencies[Agy Code],Tbl_Agencies[Agy Sort])</f>
        <v>094000</v>
      </c>
      <c r="F1678" s="2" t="str">
        <f>Tbl_BalanceHistory[[#This Row],[RespAgy]]&amp;": "&amp;Tbl_BalanceHistory[[#This Row],[RespAgency]]</f>
        <v>213: Norfolk State University</v>
      </c>
      <c r="G1678" s="3">
        <v>213</v>
      </c>
      <c r="H1678" s="3" t="s">
        <v>435</v>
      </c>
      <c r="I1678" s="3" t="str">
        <f>_xlfn.XLOOKUP(Tbl_BalanceHistory[[#This Row],[AgyCode]],Tbl_Agencies[Agy Code],Tbl_Agencies[Agy Sort])</f>
        <v>094000</v>
      </c>
      <c r="J1678" s="2" t="str">
        <f>Tbl_BalanceHistory[[#This Row],[AgyCode]]&amp;": "&amp;Tbl_BalanceHistory[[#This Row],[Agency Name]]</f>
        <v>213: Norfolk State University</v>
      </c>
      <c r="K1678" s="1">
        <v>2015</v>
      </c>
      <c r="L1678" s="3">
        <v>110</v>
      </c>
      <c r="M1678" s="3" t="s">
        <v>409</v>
      </c>
      <c r="N1678" s="2" t="str">
        <f>Tbl_BalanceHistory[[#This Row],[ProgramCode]]&amp;": "&amp;Tbl_BalanceHistory[[#This Row],[Program Name]]</f>
        <v>110: Financial Assistance For Educational and General Services</v>
      </c>
      <c r="O1678" s="3" t="s">
        <v>1730</v>
      </c>
      <c r="P1678" s="1" t="str">
        <f>IF(Tbl_BalanceHistory[[#This Row],[FundCode]]="0100","GF",IF(Tbl_BalanceHistory[[#This Row],[FundCode]]="01000","GF","Hi Ed / OCR"))</f>
        <v>GF</v>
      </c>
      <c r="Q1678" s="5">
        <v>56054</v>
      </c>
      <c r="R1678" s="5">
        <v>0</v>
      </c>
      <c r="S1678" s="5">
        <v>56054</v>
      </c>
      <c r="T1678" s="5">
        <v>56054</v>
      </c>
      <c r="U1678" s="3" t="s">
        <v>1731</v>
      </c>
      <c r="V1678" s="5">
        <v>0</v>
      </c>
      <c r="W1678" s="5">
        <v>0</v>
      </c>
      <c r="X1678" s="5"/>
      <c r="Y1678" s="5"/>
      <c r="Z1678" s="5">
        <f>Tbl_BalanceHistory[[#This Row],[Discretionary Recommended - Pre 2022]]+Tbl_BalanceHistory[[#This Row],[Discretionary Balance Recommended: Policy]]+Tbl_BalanceHistory[[#This Row],[Discretionary Balance Recommended: Commitments]]</f>
        <v>0</v>
      </c>
      <c r="AA1678" s="5">
        <f>Tbl_BalanceHistory[[#This Row],[Discretionary Balance]]-Tbl_BalanceHistory[[#This Row],[Discretionary Reappropriation]]</f>
        <v>0</v>
      </c>
      <c r="AB1678" s="2"/>
      <c r="AC1678" s="2"/>
      <c r="AD1678" s="2"/>
      <c r="AE1678" s="2"/>
    </row>
    <row r="1679" spans="1:31" ht="60" x14ac:dyDescent="0.25">
      <c r="A1679" s="2" t="s">
        <v>10</v>
      </c>
      <c r="B1679" s="3">
        <v>7</v>
      </c>
      <c r="C1679" s="3">
        <v>213</v>
      </c>
      <c r="D1679" s="3" t="s">
        <v>435</v>
      </c>
      <c r="E1679" s="3" t="str">
        <f>_xlfn.XLOOKUP(Tbl_BalanceHistory[[#This Row],[RespAgy]],Tbl_Agencies[Agy Code],Tbl_Agencies[Agy Sort])</f>
        <v>094000</v>
      </c>
      <c r="F1679" s="2" t="str">
        <f>Tbl_BalanceHistory[[#This Row],[RespAgy]]&amp;": "&amp;Tbl_BalanceHistory[[#This Row],[RespAgency]]</f>
        <v>213: Norfolk State University</v>
      </c>
      <c r="G1679" s="3">
        <v>213</v>
      </c>
      <c r="H1679" s="3" t="s">
        <v>435</v>
      </c>
      <c r="I1679" s="3" t="str">
        <f>_xlfn.XLOOKUP(Tbl_BalanceHistory[[#This Row],[AgyCode]],Tbl_Agencies[Agy Code],Tbl_Agencies[Agy Sort])</f>
        <v>094000</v>
      </c>
      <c r="J1679" s="2" t="str">
        <f>Tbl_BalanceHistory[[#This Row],[AgyCode]]&amp;": "&amp;Tbl_BalanceHistory[[#This Row],[Agency Name]]</f>
        <v>213: Norfolk State University</v>
      </c>
      <c r="K1679" s="1">
        <v>2016</v>
      </c>
      <c r="L1679" s="3">
        <v>110</v>
      </c>
      <c r="M1679" s="3" t="s">
        <v>409</v>
      </c>
      <c r="N1679" s="2" t="str">
        <f>Tbl_BalanceHistory[[#This Row],[ProgramCode]]&amp;": "&amp;Tbl_BalanceHistory[[#This Row],[Program Name]]</f>
        <v>110: Financial Assistance For Educational and General Services</v>
      </c>
      <c r="O1679" s="3" t="s">
        <v>1730</v>
      </c>
      <c r="P1679" s="1" t="str">
        <f>IF(Tbl_BalanceHistory[[#This Row],[FundCode]]="0100","GF",IF(Tbl_BalanceHistory[[#This Row],[FundCode]]="01000","GF","Hi Ed / OCR"))</f>
        <v>GF</v>
      </c>
      <c r="Q1679" s="5">
        <v>0</v>
      </c>
      <c r="R1679" s="5">
        <v>0</v>
      </c>
      <c r="S1679" s="5">
        <v>0</v>
      </c>
      <c r="T1679" s="5">
        <v>0</v>
      </c>
      <c r="U1679" s="3"/>
      <c r="V1679" s="5">
        <v>0</v>
      </c>
      <c r="W1679" s="5">
        <v>0</v>
      </c>
      <c r="X1679" s="5"/>
      <c r="Y1679" s="5"/>
      <c r="Z1679" s="5">
        <f>Tbl_BalanceHistory[[#This Row],[Discretionary Recommended - Pre 2022]]+Tbl_BalanceHistory[[#This Row],[Discretionary Balance Recommended: Policy]]+Tbl_BalanceHistory[[#This Row],[Discretionary Balance Recommended: Commitments]]</f>
        <v>0</v>
      </c>
      <c r="AA1679" s="5">
        <f>Tbl_BalanceHistory[[#This Row],[Discretionary Balance]]-Tbl_BalanceHistory[[#This Row],[Discretionary Reappropriation]]</f>
        <v>0</v>
      </c>
      <c r="AB1679" s="2"/>
      <c r="AC1679" s="2"/>
      <c r="AD1679" s="2"/>
      <c r="AE1679" s="2"/>
    </row>
    <row r="1680" spans="1:31" ht="60" x14ac:dyDescent="0.25">
      <c r="A1680" s="2" t="s">
        <v>10</v>
      </c>
      <c r="B1680" s="3">
        <v>7</v>
      </c>
      <c r="C1680" s="3">
        <v>213</v>
      </c>
      <c r="D1680" s="3" t="s">
        <v>435</v>
      </c>
      <c r="E1680" s="3" t="str">
        <f>_xlfn.XLOOKUP(Tbl_BalanceHistory[[#This Row],[RespAgy]],Tbl_Agencies[Agy Code],Tbl_Agencies[Agy Sort])</f>
        <v>094000</v>
      </c>
      <c r="F1680" s="2" t="str">
        <f>Tbl_BalanceHistory[[#This Row],[RespAgy]]&amp;": "&amp;Tbl_BalanceHistory[[#This Row],[RespAgency]]</f>
        <v>213: Norfolk State University</v>
      </c>
      <c r="G1680" s="3">
        <v>213</v>
      </c>
      <c r="H1680" s="3" t="s">
        <v>435</v>
      </c>
      <c r="I1680" s="3" t="str">
        <f>_xlfn.XLOOKUP(Tbl_BalanceHistory[[#This Row],[AgyCode]],Tbl_Agencies[Agy Code],Tbl_Agencies[Agy Sort])</f>
        <v>094000</v>
      </c>
      <c r="J1680" s="2" t="str">
        <f>Tbl_BalanceHistory[[#This Row],[AgyCode]]&amp;": "&amp;Tbl_BalanceHistory[[#This Row],[Agency Name]]</f>
        <v>213: Norfolk State University</v>
      </c>
      <c r="K1680" s="1">
        <v>2020</v>
      </c>
      <c r="L1680" s="3">
        <v>110</v>
      </c>
      <c r="M1680" s="3" t="s">
        <v>409</v>
      </c>
      <c r="N1680" s="2" t="str">
        <f>Tbl_BalanceHistory[[#This Row],[ProgramCode]]&amp;": "&amp;Tbl_BalanceHistory[[#This Row],[Program Name]]</f>
        <v>110: Financial Assistance For Educational and General Services</v>
      </c>
      <c r="O1680" s="3" t="s">
        <v>886</v>
      </c>
      <c r="P1680" s="1" t="str">
        <f>IF(Tbl_BalanceHistory[[#This Row],[FundCode]]="0100","GF",IF(Tbl_BalanceHistory[[#This Row],[FundCode]]="01000","GF","Hi Ed / OCR"))</f>
        <v>GF</v>
      </c>
      <c r="Q1680" s="5">
        <v>54426</v>
      </c>
      <c r="R1680" s="5">
        <v>9857.8700000000008</v>
      </c>
      <c r="S1680" s="5">
        <v>44568.13</v>
      </c>
      <c r="T1680" s="5">
        <v>44568.13</v>
      </c>
      <c r="U1680" s="3" t="s">
        <v>1733</v>
      </c>
      <c r="V1680" s="5">
        <v>0</v>
      </c>
      <c r="W1680" s="5">
        <v>0</v>
      </c>
      <c r="X1680" s="5"/>
      <c r="Y1680" s="5"/>
      <c r="Z1680" s="5">
        <f>Tbl_BalanceHistory[[#This Row],[Discretionary Recommended - Pre 2022]]+Tbl_BalanceHistory[[#This Row],[Discretionary Balance Recommended: Policy]]+Tbl_BalanceHistory[[#This Row],[Discretionary Balance Recommended: Commitments]]</f>
        <v>0</v>
      </c>
      <c r="AA1680" s="5">
        <f>Tbl_BalanceHistory[[#This Row],[Discretionary Balance]]-Tbl_BalanceHistory[[#This Row],[Discretionary Reappropriation]]</f>
        <v>0</v>
      </c>
      <c r="AB1680" s="2"/>
      <c r="AC1680" s="2"/>
      <c r="AD1680" s="2"/>
      <c r="AE1680" s="2"/>
    </row>
    <row r="1681" spans="1:31" ht="60" x14ac:dyDescent="0.25">
      <c r="A1681" s="2" t="s">
        <v>10</v>
      </c>
      <c r="B1681" s="3">
        <v>7</v>
      </c>
      <c r="C1681" s="3">
        <v>213</v>
      </c>
      <c r="D1681" s="3" t="s">
        <v>435</v>
      </c>
      <c r="E1681" s="3" t="str">
        <f>_xlfn.XLOOKUP(Tbl_BalanceHistory[[#This Row],[RespAgy]],Tbl_Agencies[Agy Code],Tbl_Agencies[Agy Sort])</f>
        <v>094000</v>
      </c>
      <c r="F1681" s="2" t="str">
        <f>Tbl_BalanceHistory[[#This Row],[RespAgy]]&amp;": "&amp;Tbl_BalanceHistory[[#This Row],[RespAgency]]</f>
        <v>213: Norfolk State University</v>
      </c>
      <c r="G1681" s="3">
        <v>213</v>
      </c>
      <c r="H1681" s="3" t="s">
        <v>435</v>
      </c>
      <c r="I1681" s="3" t="str">
        <f>_xlfn.XLOOKUP(Tbl_BalanceHistory[[#This Row],[AgyCode]],Tbl_Agencies[Agy Code],Tbl_Agencies[Agy Sort])</f>
        <v>094000</v>
      </c>
      <c r="J1681" s="2" t="str">
        <f>Tbl_BalanceHistory[[#This Row],[AgyCode]]&amp;": "&amp;Tbl_BalanceHistory[[#This Row],[Agency Name]]</f>
        <v>213: Norfolk State University</v>
      </c>
      <c r="K1681" s="1">
        <v>2021</v>
      </c>
      <c r="L1681" s="3">
        <v>110</v>
      </c>
      <c r="M1681" s="3" t="s">
        <v>409</v>
      </c>
      <c r="N1681" s="2" t="str">
        <f>Tbl_BalanceHistory[[#This Row],[ProgramCode]]&amp;": "&amp;Tbl_BalanceHistory[[#This Row],[Program Name]]</f>
        <v>110: Financial Assistance For Educational and General Services</v>
      </c>
      <c r="O1681" s="3" t="s">
        <v>886</v>
      </c>
      <c r="P1681" s="1" t="str">
        <f>IF(Tbl_BalanceHistory[[#This Row],[FundCode]]="0100","GF",IF(Tbl_BalanceHistory[[#This Row],[FundCode]]="01000","GF","Hi Ed / OCR"))</f>
        <v>GF</v>
      </c>
      <c r="Q1681" s="5">
        <v>44568.13</v>
      </c>
      <c r="R1681" s="5">
        <v>25647.8</v>
      </c>
      <c r="S1681" s="5">
        <v>18920.330000000002</v>
      </c>
      <c r="T1681" s="5">
        <v>18920.330000000002</v>
      </c>
      <c r="U1681" s="3" t="s">
        <v>1733</v>
      </c>
      <c r="V1681" s="5">
        <v>0</v>
      </c>
      <c r="W1681" s="5">
        <v>0</v>
      </c>
      <c r="X1681" s="5"/>
      <c r="Y1681" s="5"/>
      <c r="Z1681" s="5">
        <f>Tbl_BalanceHistory[[#This Row],[Discretionary Recommended - Pre 2022]]+Tbl_BalanceHistory[[#This Row],[Discretionary Balance Recommended: Policy]]+Tbl_BalanceHistory[[#This Row],[Discretionary Balance Recommended: Commitments]]</f>
        <v>0</v>
      </c>
      <c r="AA1681" s="5">
        <f>Tbl_BalanceHistory[[#This Row],[Discretionary Balance]]-Tbl_BalanceHistory[[#This Row],[Discretionary Reappropriation]]</f>
        <v>0</v>
      </c>
      <c r="AB1681" s="2"/>
      <c r="AC1681" s="2"/>
      <c r="AD1681" s="2"/>
      <c r="AE1681" s="2"/>
    </row>
    <row r="1682" spans="1:31" ht="60" x14ac:dyDescent="0.25">
      <c r="A1682" s="2" t="s">
        <v>10</v>
      </c>
      <c r="B1682" s="3">
        <v>7</v>
      </c>
      <c r="C1682" s="3">
        <v>213</v>
      </c>
      <c r="D1682" s="3" t="s">
        <v>435</v>
      </c>
      <c r="E1682" s="3" t="str">
        <f>_xlfn.XLOOKUP(Tbl_BalanceHistory[[#This Row],[RespAgy]],Tbl_Agencies[Agy Code],Tbl_Agencies[Agy Sort])</f>
        <v>094000</v>
      </c>
      <c r="F1682" s="2" t="str">
        <f>Tbl_BalanceHistory[[#This Row],[RespAgy]]&amp;": "&amp;Tbl_BalanceHistory[[#This Row],[RespAgency]]</f>
        <v>213: Norfolk State University</v>
      </c>
      <c r="G1682" s="3">
        <v>213</v>
      </c>
      <c r="H1682" s="3" t="s">
        <v>435</v>
      </c>
      <c r="I1682" s="3" t="str">
        <f>_xlfn.XLOOKUP(Tbl_BalanceHistory[[#This Row],[AgyCode]],Tbl_Agencies[Agy Code],Tbl_Agencies[Agy Sort])</f>
        <v>094000</v>
      </c>
      <c r="J1682" s="2" t="str">
        <f>Tbl_BalanceHistory[[#This Row],[AgyCode]]&amp;": "&amp;Tbl_BalanceHistory[[#This Row],[Agency Name]]</f>
        <v>213: Norfolk State University</v>
      </c>
      <c r="K1682" s="1">
        <v>2022</v>
      </c>
      <c r="L1682" s="3">
        <v>110</v>
      </c>
      <c r="M1682" s="3" t="s">
        <v>409</v>
      </c>
      <c r="N1682" s="2" t="str">
        <f>Tbl_BalanceHistory[[#This Row],[ProgramCode]]&amp;": "&amp;Tbl_BalanceHistory[[#This Row],[Program Name]]</f>
        <v>110: Financial Assistance For Educational and General Services</v>
      </c>
      <c r="O1682" s="3" t="s">
        <v>886</v>
      </c>
      <c r="P1682" s="1" t="str">
        <f>IF(Tbl_BalanceHistory[[#This Row],[FundCode]]="0100","GF",IF(Tbl_BalanceHistory[[#This Row],[FundCode]]="01000","GF","Hi Ed / OCR"))</f>
        <v>GF</v>
      </c>
      <c r="Q1682" s="5">
        <v>59014.33</v>
      </c>
      <c r="R1682" s="5">
        <v>1853</v>
      </c>
      <c r="S1682" s="5">
        <v>57161.33</v>
      </c>
      <c r="T1682" s="5">
        <v>57161.33</v>
      </c>
      <c r="U1682" s="3" t="s">
        <v>1733</v>
      </c>
      <c r="V1682" s="5">
        <v>0</v>
      </c>
      <c r="W1682" s="5"/>
      <c r="X1682" s="5">
        <v>0</v>
      </c>
      <c r="Y1682" s="5">
        <v>0</v>
      </c>
      <c r="Z1682" s="5">
        <f>Tbl_BalanceHistory[[#This Row],[Discretionary Recommended - Pre 2022]]+Tbl_BalanceHistory[[#This Row],[Discretionary Balance Recommended: Policy]]+Tbl_BalanceHistory[[#This Row],[Discretionary Balance Recommended: Commitments]]</f>
        <v>0</v>
      </c>
      <c r="AA1682" s="5">
        <f>Tbl_BalanceHistory[[#This Row],[Discretionary Balance]]-Tbl_BalanceHistory[[#This Row],[Discretionary Reappropriation]]</f>
        <v>0</v>
      </c>
      <c r="AB1682" s="2"/>
      <c r="AC1682" s="2"/>
      <c r="AD1682" s="2"/>
      <c r="AE1682" s="2"/>
    </row>
    <row r="1683" spans="1:31" ht="60" x14ac:dyDescent="0.25">
      <c r="A1683" s="2" t="s">
        <v>10</v>
      </c>
      <c r="B1683" s="3">
        <v>7</v>
      </c>
      <c r="C1683" s="3">
        <v>213</v>
      </c>
      <c r="D1683" s="3" t="s">
        <v>435</v>
      </c>
      <c r="E1683" s="3" t="str">
        <f>_xlfn.XLOOKUP(Tbl_BalanceHistory[[#This Row],[RespAgy]],Tbl_Agencies[Agy Code],Tbl_Agencies[Agy Sort])</f>
        <v>094000</v>
      </c>
      <c r="F1683" s="2" t="str">
        <f>Tbl_BalanceHistory[[#This Row],[RespAgy]]&amp;": "&amp;Tbl_BalanceHistory[[#This Row],[RespAgency]]</f>
        <v>213: Norfolk State University</v>
      </c>
      <c r="G1683" s="3">
        <v>213</v>
      </c>
      <c r="H1683" s="3" t="s">
        <v>435</v>
      </c>
      <c r="I1683" s="3" t="str">
        <f>_xlfn.XLOOKUP(Tbl_BalanceHistory[[#This Row],[AgyCode]],Tbl_Agencies[Agy Code],Tbl_Agencies[Agy Sort])</f>
        <v>094000</v>
      </c>
      <c r="J1683" s="2" t="str">
        <f>Tbl_BalanceHistory[[#This Row],[AgyCode]]&amp;": "&amp;Tbl_BalanceHistory[[#This Row],[Agency Name]]</f>
        <v>213: Norfolk State University</v>
      </c>
      <c r="K1683" s="1">
        <v>2023</v>
      </c>
      <c r="L1683" s="3">
        <v>110</v>
      </c>
      <c r="M1683" s="3" t="s">
        <v>409</v>
      </c>
      <c r="N1683" s="2" t="str">
        <f>Tbl_BalanceHistory[[#This Row],[ProgramCode]]&amp;": "&amp;Tbl_BalanceHistory[[#This Row],[Program Name]]</f>
        <v>110: Financial Assistance For Educational and General Services</v>
      </c>
      <c r="O1683" s="3" t="s">
        <v>886</v>
      </c>
      <c r="P1683" s="1" t="str">
        <f>IF(Tbl_BalanceHistory[[#This Row],[FundCode]]="0100","GF",IF(Tbl_BalanceHistory[[#This Row],[FundCode]]="01000","GF","Hi Ed / OCR"))</f>
        <v>GF</v>
      </c>
      <c r="Q1683" s="5">
        <v>62161.33</v>
      </c>
      <c r="R1683" s="5">
        <v>0</v>
      </c>
      <c r="S1683" s="5">
        <v>62161.33</v>
      </c>
      <c r="T1683" s="5">
        <v>62161.33</v>
      </c>
      <c r="U1683" s="3" t="s">
        <v>1733</v>
      </c>
      <c r="V1683" s="5">
        <v>0</v>
      </c>
      <c r="W1683" s="5">
        <v>0</v>
      </c>
      <c r="X1683" s="5">
        <v>0</v>
      </c>
      <c r="Y1683" s="5">
        <v>0</v>
      </c>
      <c r="Z1683" s="5">
        <v>0</v>
      </c>
      <c r="AA1683" s="5">
        <v>0</v>
      </c>
      <c r="AB1683" s="2"/>
      <c r="AC1683" s="2"/>
      <c r="AD1683" s="2"/>
      <c r="AE1683" s="2"/>
    </row>
    <row r="1684" spans="1:31" ht="60" x14ac:dyDescent="0.25">
      <c r="A1684" s="2" t="s">
        <v>10</v>
      </c>
      <c r="B1684" s="3">
        <v>7</v>
      </c>
      <c r="C1684" s="3">
        <v>213</v>
      </c>
      <c r="D1684" s="3" t="s">
        <v>435</v>
      </c>
      <c r="E1684" s="3" t="str">
        <f>_xlfn.XLOOKUP(Tbl_BalanceHistory[[#This Row],[RespAgy]],Tbl_Agencies[Agy Code],Tbl_Agencies[Agy Sort])</f>
        <v>094000</v>
      </c>
      <c r="F1684" s="2" t="str">
        <f>Tbl_BalanceHistory[[#This Row],[RespAgy]]&amp;": "&amp;Tbl_BalanceHistory[[#This Row],[RespAgency]]</f>
        <v>213: Norfolk State University</v>
      </c>
      <c r="G1684" s="3">
        <v>213</v>
      </c>
      <c r="H1684" s="3" t="s">
        <v>435</v>
      </c>
      <c r="I1684" s="3" t="str">
        <f>_xlfn.XLOOKUP(Tbl_BalanceHistory[[#This Row],[AgyCode]],Tbl_Agencies[Agy Code],Tbl_Agencies[Agy Sort])</f>
        <v>094000</v>
      </c>
      <c r="J1684" s="2" t="str">
        <f>Tbl_BalanceHistory[[#This Row],[AgyCode]]&amp;": "&amp;Tbl_BalanceHistory[[#This Row],[Agency Name]]</f>
        <v>213: Norfolk State University</v>
      </c>
      <c r="K1684" s="1">
        <v>2024</v>
      </c>
      <c r="L1684" s="3">
        <v>110</v>
      </c>
      <c r="M1684" s="3" t="s">
        <v>409</v>
      </c>
      <c r="N1684" s="2" t="str">
        <f>Tbl_BalanceHistory[[#This Row],[ProgramCode]]&amp;": "&amp;Tbl_BalanceHistory[[#This Row],[Program Name]]</f>
        <v>110: Financial Assistance For Educational and General Services</v>
      </c>
      <c r="O1684" s="3" t="s">
        <v>886</v>
      </c>
      <c r="P1684" s="1" t="str">
        <f>IF(Tbl_BalanceHistory[[#This Row],[FundCode]]="0100","GF",IF(Tbl_BalanceHistory[[#This Row],[FundCode]]="01000","GF","Hi Ed / OCR"))</f>
        <v>GF</v>
      </c>
      <c r="Q1684" s="5">
        <v>65494.33</v>
      </c>
      <c r="R1684" s="5">
        <v>0</v>
      </c>
      <c r="S1684" s="5">
        <v>65494.33</v>
      </c>
      <c r="T1684" s="5">
        <v>65494.33</v>
      </c>
      <c r="U1684" s="3" t="s">
        <v>1733</v>
      </c>
      <c r="V1684" s="5">
        <v>0</v>
      </c>
      <c r="W1684" s="5">
        <v>0</v>
      </c>
      <c r="X1684" s="5">
        <v>0</v>
      </c>
      <c r="Y1684" s="5">
        <v>0</v>
      </c>
      <c r="Z1684" s="5">
        <v>0</v>
      </c>
      <c r="AA1684" s="5">
        <v>0</v>
      </c>
      <c r="AB1684" s="2"/>
      <c r="AC1684" s="2"/>
      <c r="AD1684" s="2"/>
      <c r="AE1684" s="2"/>
    </row>
    <row r="1685" spans="1:31" ht="30" x14ac:dyDescent="0.25">
      <c r="A1685" s="2" t="s">
        <v>10</v>
      </c>
      <c r="B1685" s="3">
        <v>7</v>
      </c>
      <c r="C1685" s="3">
        <v>221</v>
      </c>
      <c r="D1685" s="3" t="s">
        <v>438</v>
      </c>
      <c r="E1685" s="3" t="str">
        <f>_xlfn.XLOOKUP(Tbl_BalanceHistory[[#This Row],[RespAgy]],Tbl_Agencies[Agy Code],Tbl_Agencies[Agy Sort])</f>
        <v>095000</v>
      </c>
      <c r="F1685" s="2" t="str">
        <f>Tbl_BalanceHistory[[#This Row],[RespAgy]]&amp;": "&amp;Tbl_BalanceHistory[[#This Row],[RespAgency]]</f>
        <v>221: Old Dominion University</v>
      </c>
      <c r="G1685" s="3">
        <v>221</v>
      </c>
      <c r="H1685" s="3" t="s">
        <v>438</v>
      </c>
      <c r="I1685" s="3" t="str">
        <f>_xlfn.XLOOKUP(Tbl_BalanceHistory[[#This Row],[AgyCode]],Tbl_Agencies[Agy Code],Tbl_Agencies[Agy Sort])</f>
        <v>095000</v>
      </c>
      <c r="J1685" s="2" t="str">
        <f>Tbl_BalanceHistory[[#This Row],[AgyCode]]&amp;": "&amp;Tbl_BalanceHistory[[#This Row],[Agency Name]]</f>
        <v>221: Old Dominion University</v>
      </c>
      <c r="K1685" s="1">
        <v>2014</v>
      </c>
      <c r="L1685" s="3">
        <v>100</v>
      </c>
      <c r="M1685" s="3" t="s">
        <v>416</v>
      </c>
      <c r="N1685" s="2" t="str">
        <f>Tbl_BalanceHistory[[#This Row],[ProgramCode]]&amp;": "&amp;Tbl_BalanceHistory[[#This Row],[Program Name]]</f>
        <v>100: Educational and General Programs</v>
      </c>
      <c r="O1685" s="3" t="s">
        <v>1730</v>
      </c>
      <c r="P1685" s="1" t="str">
        <f>IF(Tbl_BalanceHistory[[#This Row],[FundCode]]="0100","GF",IF(Tbl_BalanceHistory[[#This Row],[FundCode]]="01000","GF","Hi Ed / OCR"))</f>
        <v>GF</v>
      </c>
      <c r="Q1685" s="5">
        <v>978294</v>
      </c>
      <c r="R1685" s="5">
        <v>0</v>
      </c>
      <c r="S1685" s="5">
        <v>978294</v>
      </c>
      <c r="T1685" s="5">
        <v>978294</v>
      </c>
      <c r="U1685" s="3" t="s">
        <v>1731</v>
      </c>
      <c r="V1685" s="5">
        <v>0</v>
      </c>
      <c r="W1685" s="5">
        <v>0</v>
      </c>
      <c r="X1685" s="5"/>
      <c r="Y1685" s="5"/>
      <c r="Z1685" s="5">
        <f>Tbl_BalanceHistory[[#This Row],[Discretionary Recommended - Pre 2022]]+Tbl_BalanceHistory[[#This Row],[Discretionary Balance Recommended: Policy]]+Tbl_BalanceHistory[[#This Row],[Discretionary Balance Recommended: Commitments]]</f>
        <v>0</v>
      </c>
      <c r="AA1685" s="5">
        <f>Tbl_BalanceHistory[[#This Row],[Discretionary Balance]]-Tbl_BalanceHistory[[#This Row],[Discretionary Reappropriation]]</f>
        <v>0</v>
      </c>
      <c r="AB1685" s="2"/>
      <c r="AC1685" s="2"/>
      <c r="AD1685" s="2"/>
      <c r="AE1685" s="2"/>
    </row>
    <row r="1686" spans="1:31" ht="30" x14ac:dyDescent="0.25">
      <c r="A1686" s="2" t="s">
        <v>10</v>
      </c>
      <c r="B1686" s="3">
        <v>7</v>
      </c>
      <c r="C1686" s="3">
        <v>221</v>
      </c>
      <c r="D1686" s="3" t="s">
        <v>438</v>
      </c>
      <c r="E1686" s="3" t="str">
        <f>_xlfn.XLOOKUP(Tbl_BalanceHistory[[#This Row],[RespAgy]],Tbl_Agencies[Agy Code],Tbl_Agencies[Agy Sort])</f>
        <v>095000</v>
      </c>
      <c r="F1686" s="2" t="str">
        <f>Tbl_BalanceHistory[[#This Row],[RespAgy]]&amp;": "&amp;Tbl_BalanceHistory[[#This Row],[RespAgency]]</f>
        <v>221: Old Dominion University</v>
      </c>
      <c r="G1686" s="3">
        <v>221</v>
      </c>
      <c r="H1686" s="3" t="s">
        <v>438</v>
      </c>
      <c r="I1686" s="3" t="str">
        <f>_xlfn.XLOOKUP(Tbl_BalanceHistory[[#This Row],[AgyCode]],Tbl_Agencies[Agy Code],Tbl_Agencies[Agy Sort])</f>
        <v>095000</v>
      </c>
      <c r="J1686" s="2" t="str">
        <f>Tbl_BalanceHistory[[#This Row],[AgyCode]]&amp;": "&amp;Tbl_BalanceHistory[[#This Row],[Agency Name]]</f>
        <v>221: Old Dominion University</v>
      </c>
      <c r="K1686" s="1">
        <v>2015</v>
      </c>
      <c r="L1686" s="3">
        <v>100</v>
      </c>
      <c r="M1686" s="3" t="s">
        <v>416</v>
      </c>
      <c r="N1686" s="2" t="str">
        <f>Tbl_BalanceHistory[[#This Row],[ProgramCode]]&amp;": "&amp;Tbl_BalanceHistory[[#This Row],[Program Name]]</f>
        <v>100: Educational and General Programs</v>
      </c>
      <c r="O1686" s="3" t="s">
        <v>1730</v>
      </c>
      <c r="P1686" s="1" t="str">
        <f>IF(Tbl_BalanceHistory[[#This Row],[FundCode]]="0100","GF",IF(Tbl_BalanceHistory[[#This Row],[FundCode]]="01000","GF","Hi Ed / OCR"))</f>
        <v>GF</v>
      </c>
      <c r="Q1686" s="5">
        <v>1378294</v>
      </c>
      <c r="R1686" s="5">
        <v>854560</v>
      </c>
      <c r="S1686" s="5">
        <v>523733</v>
      </c>
      <c r="T1686" s="5">
        <v>523733</v>
      </c>
      <c r="U1686" s="3" t="s">
        <v>1731</v>
      </c>
      <c r="V1686" s="5">
        <v>0</v>
      </c>
      <c r="W1686" s="5">
        <v>0</v>
      </c>
      <c r="X1686" s="5"/>
      <c r="Y1686" s="5"/>
      <c r="Z1686" s="5">
        <f>Tbl_BalanceHistory[[#This Row],[Discretionary Recommended - Pre 2022]]+Tbl_BalanceHistory[[#This Row],[Discretionary Balance Recommended: Policy]]+Tbl_BalanceHistory[[#This Row],[Discretionary Balance Recommended: Commitments]]</f>
        <v>0</v>
      </c>
      <c r="AA1686" s="5">
        <f>Tbl_BalanceHistory[[#This Row],[Discretionary Balance]]-Tbl_BalanceHistory[[#This Row],[Discretionary Reappropriation]]</f>
        <v>0</v>
      </c>
      <c r="AB1686" s="2"/>
      <c r="AC1686" s="2"/>
      <c r="AD1686" s="2"/>
      <c r="AE1686" s="2"/>
    </row>
    <row r="1687" spans="1:31" ht="30" x14ac:dyDescent="0.25">
      <c r="A1687" s="2" t="s">
        <v>10</v>
      </c>
      <c r="B1687" s="3">
        <v>7</v>
      </c>
      <c r="C1687" s="3">
        <v>221</v>
      </c>
      <c r="D1687" s="3" t="s">
        <v>438</v>
      </c>
      <c r="E1687" s="3" t="str">
        <f>_xlfn.XLOOKUP(Tbl_BalanceHistory[[#This Row],[RespAgy]],Tbl_Agencies[Agy Code],Tbl_Agencies[Agy Sort])</f>
        <v>095000</v>
      </c>
      <c r="F1687" s="2" t="str">
        <f>Tbl_BalanceHistory[[#This Row],[RespAgy]]&amp;": "&amp;Tbl_BalanceHistory[[#This Row],[RespAgency]]</f>
        <v>221: Old Dominion University</v>
      </c>
      <c r="G1687" s="3">
        <v>221</v>
      </c>
      <c r="H1687" s="3" t="s">
        <v>438</v>
      </c>
      <c r="I1687" s="3" t="str">
        <f>_xlfn.XLOOKUP(Tbl_BalanceHistory[[#This Row],[AgyCode]],Tbl_Agencies[Agy Code],Tbl_Agencies[Agy Sort])</f>
        <v>095000</v>
      </c>
      <c r="J1687" s="2" t="str">
        <f>Tbl_BalanceHistory[[#This Row],[AgyCode]]&amp;": "&amp;Tbl_BalanceHistory[[#This Row],[Agency Name]]</f>
        <v>221: Old Dominion University</v>
      </c>
      <c r="K1687" s="1">
        <v>2016</v>
      </c>
      <c r="L1687" s="3">
        <v>100</v>
      </c>
      <c r="M1687" s="3" t="s">
        <v>416</v>
      </c>
      <c r="N1687" s="2" t="str">
        <f>Tbl_BalanceHistory[[#This Row],[ProgramCode]]&amp;": "&amp;Tbl_BalanceHistory[[#This Row],[Program Name]]</f>
        <v>100: Educational and General Programs</v>
      </c>
      <c r="O1687" s="3" t="s">
        <v>1730</v>
      </c>
      <c r="P1687" s="1" t="str">
        <f>IF(Tbl_BalanceHistory[[#This Row],[FundCode]]="0100","GF",IF(Tbl_BalanceHistory[[#This Row],[FundCode]]="01000","GF","Hi Ed / OCR"))</f>
        <v>GF</v>
      </c>
      <c r="Q1687" s="5">
        <v>400000</v>
      </c>
      <c r="R1687" s="5">
        <v>400000</v>
      </c>
      <c r="S1687" s="5">
        <v>0</v>
      </c>
      <c r="T1687" s="5">
        <v>0</v>
      </c>
      <c r="U1687" s="3"/>
      <c r="V1687" s="5">
        <v>0</v>
      </c>
      <c r="W1687" s="5">
        <v>0</v>
      </c>
      <c r="X1687" s="5"/>
      <c r="Y1687" s="5"/>
      <c r="Z1687" s="5">
        <f>Tbl_BalanceHistory[[#This Row],[Discretionary Recommended - Pre 2022]]+Tbl_BalanceHistory[[#This Row],[Discretionary Balance Recommended: Policy]]+Tbl_BalanceHistory[[#This Row],[Discretionary Balance Recommended: Commitments]]</f>
        <v>0</v>
      </c>
      <c r="AA1687" s="5">
        <f>Tbl_BalanceHistory[[#This Row],[Discretionary Balance]]-Tbl_BalanceHistory[[#This Row],[Discretionary Reappropriation]]</f>
        <v>0</v>
      </c>
      <c r="AB1687" s="2"/>
      <c r="AC1687" s="2"/>
      <c r="AD1687" s="2"/>
      <c r="AE1687" s="2"/>
    </row>
    <row r="1688" spans="1:31" ht="30" x14ac:dyDescent="0.25">
      <c r="A1688" s="2" t="s">
        <v>10</v>
      </c>
      <c r="B1688" s="3">
        <v>7</v>
      </c>
      <c r="C1688" s="3">
        <v>221</v>
      </c>
      <c r="D1688" s="3" t="s">
        <v>438</v>
      </c>
      <c r="E1688" s="3" t="str">
        <f>_xlfn.XLOOKUP(Tbl_BalanceHistory[[#This Row],[RespAgy]],Tbl_Agencies[Agy Code],Tbl_Agencies[Agy Sort])</f>
        <v>095000</v>
      </c>
      <c r="F1688" s="2" t="str">
        <f>Tbl_BalanceHistory[[#This Row],[RespAgy]]&amp;": "&amp;Tbl_BalanceHistory[[#This Row],[RespAgency]]</f>
        <v>221: Old Dominion University</v>
      </c>
      <c r="G1688" s="3">
        <v>221</v>
      </c>
      <c r="H1688" s="3" t="s">
        <v>438</v>
      </c>
      <c r="I1688" s="3" t="str">
        <f>_xlfn.XLOOKUP(Tbl_BalanceHistory[[#This Row],[AgyCode]],Tbl_Agencies[Agy Code],Tbl_Agencies[Agy Sort])</f>
        <v>095000</v>
      </c>
      <c r="J1688" s="2" t="str">
        <f>Tbl_BalanceHistory[[#This Row],[AgyCode]]&amp;": "&amp;Tbl_BalanceHistory[[#This Row],[Agency Name]]</f>
        <v>221: Old Dominion University</v>
      </c>
      <c r="K1688" s="1">
        <v>2018</v>
      </c>
      <c r="L1688" s="3">
        <v>100</v>
      </c>
      <c r="M1688" s="3" t="s">
        <v>416</v>
      </c>
      <c r="N1688" s="2" t="str">
        <f>Tbl_BalanceHistory[[#This Row],[ProgramCode]]&amp;": "&amp;Tbl_BalanceHistory[[#This Row],[Program Name]]</f>
        <v>100: Educational and General Programs</v>
      </c>
      <c r="O1688" s="3" t="s">
        <v>886</v>
      </c>
      <c r="P1688" s="1" t="str">
        <f>IF(Tbl_BalanceHistory[[#This Row],[FundCode]]="0100","GF",IF(Tbl_BalanceHistory[[#This Row],[FundCode]]="01000","GF","Hi Ed / OCR"))</f>
        <v>GF</v>
      </c>
      <c r="Q1688" s="5">
        <v>0</v>
      </c>
      <c r="R1688" s="5">
        <v>0</v>
      </c>
      <c r="S1688" s="5">
        <v>0</v>
      </c>
      <c r="T1688" s="5">
        <v>0</v>
      </c>
      <c r="U1688" s="3" t="s">
        <v>1733</v>
      </c>
      <c r="V1688" s="5">
        <v>0</v>
      </c>
      <c r="W1688" s="5">
        <v>0</v>
      </c>
      <c r="X1688" s="5"/>
      <c r="Y1688" s="5"/>
      <c r="Z1688" s="5">
        <f>Tbl_BalanceHistory[[#This Row],[Discretionary Recommended - Pre 2022]]+Tbl_BalanceHistory[[#This Row],[Discretionary Balance Recommended: Policy]]+Tbl_BalanceHistory[[#This Row],[Discretionary Balance Recommended: Commitments]]</f>
        <v>0</v>
      </c>
      <c r="AA1688" s="5">
        <f>Tbl_BalanceHistory[[#This Row],[Discretionary Balance]]-Tbl_BalanceHistory[[#This Row],[Discretionary Reappropriation]]</f>
        <v>0</v>
      </c>
      <c r="AB1688" s="2"/>
      <c r="AC1688" s="2"/>
      <c r="AD1688" s="2"/>
      <c r="AE1688" s="2"/>
    </row>
    <row r="1689" spans="1:31" ht="30" x14ac:dyDescent="0.25">
      <c r="A1689" s="2" t="s">
        <v>10</v>
      </c>
      <c r="B1689" s="3">
        <v>7</v>
      </c>
      <c r="C1689" s="3">
        <v>221</v>
      </c>
      <c r="D1689" s="3" t="s">
        <v>438</v>
      </c>
      <c r="E1689" s="3" t="str">
        <f>_xlfn.XLOOKUP(Tbl_BalanceHistory[[#This Row],[RespAgy]],Tbl_Agencies[Agy Code],Tbl_Agencies[Agy Sort])</f>
        <v>095000</v>
      </c>
      <c r="F1689" s="2" t="str">
        <f>Tbl_BalanceHistory[[#This Row],[RespAgy]]&amp;": "&amp;Tbl_BalanceHistory[[#This Row],[RespAgency]]</f>
        <v>221: Old Dominion University</v>
      </c>
      <c r="G1689" s="3">
        <v>221</v>
      </c>
      <c r="H1689" s="3" t="s">
        <v>438</v>
      </c>
      <c r="I1689" s="3" t="str">
        <f>_xlfn.XLOOKUP(Tbl_BalanceHistory[[#This Row],[AgyCode]],Tbl_Agencies[Agy Code],Tbl_Agencies[Agy Sort])</f>
        <v>095000</v>
      </c>
      <c r="J1689" s="2" t="str">
        <f>Tbl_BalanceHistory[[#This Row],[AgyCode]]&amp;": "&amp;Tbl_BalanceHistory[[#This Row],[Agency Name]]</f>
        <v>221: Old Dominion University</v>
      </c>
      <c r="K1689" s="1">
        <v>2019</v>
      </c>
      <c r="L1689" s="3">
        <v>100</v>
      </c>
      <c r="M1689" s="3" t="s">
        <v>416</v>
      </c>
      <c r="N1689" s="2" t="str">
        <f>Tbl_BalanceHistory[[#This Row],[ProgramCode]]&amp;": "&amp;Tbl_BalanceHistory[[#This Row],[Program Name]]</f>
        <v>100: Educational and General Programs</v>
      </c>
      <c r="O1689" s="3" t="s">
        <v>886</v>
      </c>
      <c r="P1689" s="1" t="str">
        <f>IF(Tbl_BalanceHistory[[#This Row],[FundCode]]="0100","GF",IF(Tbl_BalanceHistory[[#This Row],[FundCode]]="01000","GF","Hi Ed / OCR"))</f>
        <v>GF</v>
      </c>
      <c r="Q1689" s="5">
        <v>200</v>
      </c>
      <c r="R1689" s="5">
        <v>0</v>
      </c>
      <c r="S1689" s="5">
        <v>200</v>
      </c>
      <c r="T1689" s="5">
        <v>200</v>
      </c>
      <c r="U1689" s="3" t="s">
        <v>1733</v>
      </c>
      <c r="V1689" s="5">
        <v>0</v>
      </c>
      <c r="W1689" s="5">
        <v>0</v>
      </c>
      <c r="X1689" s="5"/>
      <c r="Y1689" s="5"/>
      <c r="Z1689" s="5">
        <f>Tbl_BalanceHistory[[#This Row],[Discretionary Recommended - Pre 2022]]+Tbl_BalanceHistory[[#This Row],[Discretionary Balance Recommended: Policy]]+Tbl_BalanceHistory[[#This Row],[Discretionary Balance Recommended: Commitments]]</f>
        <v>0</v>
      </c>
      <c r="AA1689" s="5">
        <f>Tbl_BalanceHistory[[#This Row],[Discretionary Balance]]-Tbl_BalanceHistory[[#This Row],[Discretionary Reappropriation]]</f>
        <v>0</v>
      </c>
      <c r="AB1689" s="2"/>
      <c r="AC1689" s="2"/>
      <c r="AD1689" s="2"/>
      <c r="AE1689" s="2"/>
    </row>
    <row r="1690" spans="1:31" ht="30" x14ac:dyDescent="0.25">
      <c r="A1690" s="2" t="s">
        <v>10</v>
      </c>
      <c r="B1690" s="3">
        <v>7</v>
      </c>
      <c r="C1690" s="3">
        <v>221</v>
      </c>
      <c r="D1690" s="3" t="s">
        <v>438</v>
      </c>
      <c r="E1690" s="3" t="str">
        <f>_xlfn.XLOOKUP(Tbl_BalanceHistory[[#This Row],[RespAgy]],Tbl_Agencies[Agy Code],Tbl_Agencies[Agy Sort])</f>
        <v>095000</v>
      </c>
      <c r="F1690" s="2" t="str">
        <f>Tbl_BalanceHistory[[#This Row],[RespAgy]]&amp;": "&amp;Tbl_BalanceHistory[[#This Row],[RespAgency]]</f>
        <v>221: Old Dominion University</v>
      </c>
      <c r="G1690" s="3">
        <v>221</v>
      </c>
      <c r="H1690" s="3" t="s">
        <v>438</v>
      </c>
      <c r="I1690" s="3" t="str">
        <f>_xlfn.XLOOKUP(Tbl_BalanceHistory[[#This Row],[AgyCode]],Tbl_Agencies[Agy Code],Tbl_Agencies[Agy Sort])</f>
        <v>095000</v>
      </c>
      <c r="J1690" s="2" t="str">
        <f>Tbl_BalanceHistory[[#This Row],[AgyCode]]&amp;": "&amp;Tbl_BalanceHistory[[#This Row],[Agency Name]]</f>
        <v>221: Old Dominion University</v>
      </c>
      <c r="K1690" s="1">
        <v>2020</v>
      </c>
      <c r="L1690" s="3">
        <v>100</v>
      </c>
      <c r="M1690" s="3" t="s">
        <v>416</v>
      </c>
      <c r="N1690" s="2" t="str">
        <f>Tbl_BalanceHistory[[#This Row],[ProgramCode]]&amp;": "&amp;Tbl_BalanceHistory[[#This Row],[Program Name]]</f>
        <v>100: Educational and General Programs</v>
      </c>
      <c r="O1690" s="3" t="s">
        <v>886</v>
      </c>
      <c r="P1690" s="1" t="str">
        <f>IF(Tbl_BalanceHistory[[#This Row],[FundCode]]="0100","GF",IF(Tbl_BalanceHistory[[#This Row],[FundCode]]="01000","GF","Hi Ed / OCR"))</f>
        <v>GF</v>
      </c>
      <c r="Q1690" s="5">
        <v>200</v>
      </c>
      <c r="R1690" s="5">
        <v>0</v>
      </c>
      <c r="S1690" s="5">
        <v>200</v>
      </c>
      <c r="T1690" s="5">
        <v>200</v>
      </c>
      <c r="U1690" s="3" t="s">
        <v>1733</v>
      </c>
      <c r="V1690" s="5">
        <v>0</v>
      </c>
      <c r="W1690" s="5">
        <v>0</v>
      </c>
      <c r="X1690" s="5"/>
      <c r="Y1690" s="5"/>
      <c r="Z1690" s="5">
        <f>Tbl_BalanceHistory[[#This Row],[Discretionary Recommended - Pre 2022]]+Tbl_BalanceHistory[[#This Row],[Discretionary Balance Recommended: Policy]]+Tbl_BalanceHistory[[#This Row],[Discretionary Balance Recommended: Commitments]]</f>
        <v>0</v>
      </c>
      <c r="AA1690" s="5">
        <f>Tbl_BalanceHistory[[#This Row],[Discretionary Balance]]-Tbl_BalanceHistory[[#This Row],[Discretionary Reappropriation]]</f>
        <v>0</v>
      </c>
      <c r="AB1690" s="2"/>
      <c r="AC1690" s="2"/>
      <c r="AD1690" s="2"/>
      <c r="AE1690" s="2"/>
    </row>
    <row r="1691" spans="1:31" ht="30" x14ac:dyDescent="0.25">
      <c r="A1691" s="2" t="s">
        <v>10</v>
      </c>
      <c r="B1691" s="3">
        <v>7</v>
      </c>
      <c r="C1691" s="3">
        <v>221</v>
      </c>
      <c r="D1691" s="3" t="s">
        <v>438</v>
      </c>
      <c r="E1691" s="3" t="str">
        <f>_xlfn.XLOOKUP(Tbl_BalanceHistory[[#This Row],[RespAgy]],Tbl_Agencies[Agy Code],Tbl_Agencies[Agy Sort])</f>
        <v>095000</v>
      </c>
      <c r="F1691" s="2" t="str">
        <f>Tbl_BalanceHistory[[#This Row],[RespAgy]]&amp;": "&amp;Tbl_BalanceHistory[[#This Row],[RespAgency]]</f>
        <v>221: Old Dominion University</v>
      </c>
      <c r="G1691" s="3">
        <v>221</v>
      </c>
      <c r="H1691" s="3" t="s">
        <v>438</v>
      </c>
      <c r="I1691" s="3" t="str">
        <f>_xlfn.XLOOKUP(Tbl_BalanceHistory[[#This Row],[AgyCode]],Tbl_Agencies[Agy Code],Tbl_Agencies[Agy Sort])</f>
        <v>095000</v>
      </c>
      <c r="J1691" s="2" t="str">
        <f>Tbl_BalanceHistory[[#This Row],[AgyCode]]&amp;": "&amp;Tbl_BalanceHistory[[#This Row],[Agency Name]]</f>
        <v>221: Old Dominion University</v>
      </c>
      <c r="K1691" s="1">
        <v>2023</v>
      </c>
      <c r="L1691" s="3">
        <v>100</v>
      </c>
      <c r="M1691" s="3" t="s">
        <v>416</v>
      </c>
      <c r="N1691" s="2" t="str">
        <f>Tbl_BalanceHistory[[#This Row],[ProgramCode]]&amp;": "&amp;Tbl_BalanceHistory[[#This Row],[Program Name]]</f>
        <v>100: Educational and General Programs</v>
      </c>
      <c r="O1691" s="3" t="s">
        <v>1963</v>
      </c>
      <c r="P1691" s="1" t="str">
        <f>IF(Tbl_BalanceHistory[[#This Row],[FundCode]]="0100","GF",IF(Tbl_BalanceHistory[[#This Row],[FundCode]]="01000","GF","Hi Ed / OCR"))</f>
        <v>Hi Ed / OCR</v>
      </c>
      <c r="Q1691" s="5">
        <v>0</v>
      </c>
      <c r="R1691" s="5">
        <v>0</v>
      </c>
      <c r="S1691" s="5">
        <v>5071499.97</v>
      </c>
      <c r="T1691" s="5">
        <v>5071499.97</v>
      </c>
      <c r="U1691" s="3" t="s">
        <v>1733</v>
      </c>
      <c r="V1691" s="5">
        <v>0</v>
      </c>
      <c r="W1691" s="5">
        <v>0</v>
      </c>
      <c r="X1691" s="5">
        <v>0</v>
      </c>
      <c r="Y1691" s="5">
        <v>0</v>
      </c>
      <c r="Z1691" s="5">
        <v>0</v>
      </c>
      <c r="AA1691" s="5">
        <v>0</v>
      </c>
      <c r="AB1691" s="2"/>
      <c r="AC1691" s="2"/>
      <c r="AD1691" s="2"/>
      <c r="AE1691" s="2"/>
    </row>
    <row r="1692" spans="1:31" ht="30" x14ac:dyDescent="0.25">
      <c r="A1692" s="2" t="s">
        <v>10</v>
      </c>
      <c r="B1692" s="3">
        <v>7</v>
      </c>
      <c r="C1692" s="3">
        <v>221</v>
      </c>
      <c r="D1692" s="3" t="s">
        <v>438</v>
      </c>
      <c r="E1692" s="3" t="str">
        <f>_xlfn.XLOOKUP(Tbl_BalanceHistory[[#This Row],[RespAgy]],Tbl_Agencies[Agy Code],Tbl_Agencies[Agy Sort])</f>
        <v>095000</v>
      </c>
      <c r="F1692" s="2" t="str">
        <f>Tbl_BalanceHistory[[#This Row],[RespAgy]]&amp;": "&amp;Tbl_BalanceHistory[[#This Row],[RespAgency]]</f>
        <v>221: Old Dominion University</v>
      </c>
      <c r="G1692" s="3">
        <v>221</v>
      </c>
      <c r="H1692" s="3" t="s">
        <v>438</v>
      </c>
      <c r="I1692" s="3" t="str">
        <f>_xlfn.XLOOKUP(Tbl_BalanceHistory[[#This Row],[AgyCode]],Tbl_Agencies[Agy Code],Tbl_Agencies[Agy Sort])</f>
        <v>095000</v>
      </c>
      <c r="J1692" s="2" t="str">
        <f>Tbl_BalanceHistory[[#This Row],[AgyCode]]&amp;": "&amp;Tbl_BalanceHistory[[#This Row],[Agency Name]]</f>
        <v>221: Old Dominion University</v>
      </c>
      <c r="K1692" s="1">
        <v>2024</v>
      </c>
      <c r="L1692" s="3">
        <v>100</v>
      </c>
      <c r="M1692" s="3" t="s">
        <v>416</v>
      </c>
      <c r="N1692" s="2" t="str">
        <f>Tbl_BalanceHistory[[#This Row],[ProgramCode]]&amp;": "&amp;Tbl_BalanceHistory[[#This Row],[Program Name]]</f>
        <v>100: Educational and General Programs</v>
      </c>
      <c r="O1692" s="3" t="s">
        <v>1963</v>
      </c>
      <c r="P1692" s="1" t="str">
        <f>IF(Tbl_BalanceHistory[[#This Row],[FundCode]]="0100","GF",IF(Tbl_BalanceHistory[[#This Row],[FundCode]]="01000","GF","Hi Ed / OCR"))</f>
        <v>Hi Ed / OCR</v>
      </c>
      <c r="Q1692" s="5">
        <v>0</v>
      </c>
      <c r="R1692" s="5">
        <v>0</v>
      </c>
      <c r="S1692" s="5">
        <v>11801118.449999999</v>
      </c>
      <c r="T1692" s="5">
        <v>11801118.449999999</v>
      </c>
      <c r="U1692" s="3" t="s">
        <v>1733</v>
      </c>
      <c r="V1692" s="5">
        <v>0</v>
      </c>
      <c r="W1692" s="5">
        <v>0</v>
      </c>
      <c r="X1692" s="5">
        <v>0</v>
      </c>
      <c r="Y1692" s="5">
        <v>0</v>
      </c>
      <c r="Z1692" s="5">
        <v>0</v>
      </c>
      <c r="AA1692" s="5">
        <v>0</v>
      </c>
      <c r="AB1692" s="2"/>
      <c r="AC1692" s="2"/>
      <c r="AD1692" s="2"/>
      <c r="AE1692" s="2"/>
    </row>
    <row r="1693" spans="1:31" ht="30" x14ac:dyDescent="0.25">
      <c r="A1693" s="2" t="s">
        <v>10</v>
      </c>
      <c r="B1693" s="3">
        <v>7</v>
      </c>
      <c r="C1693" s="3">
        <v>221</v>
      </c>
      <c r="D1693" s="3" t="s">
        <v>438</v>
      </c>
      <c r="E1693" s="3" t="str">
        <f>_xlfn.XLOOKUP(Tbl_BalanceHistory[[#This Row],[RespAgy]],Tbl_Agencies[Agy Code],Tbl_Agencies[Agy Sort])</f>
        <v>095000</v>
      </c>
      <c r="F1693" s="2" t="str">
        <f>Tbl_BalanceHistory[[#This Row],[RespAgy]]&amp;": "&amp;Tbl_BalanceHistory[[#This Row],[RespAgency]]</f>
        <v>221: Old Dominion University</v>
      </c>
      <c r="G1693" s="3">
        <v>221</v>
      </c>
      <c r="H1693" s="3" t="s">
        <v>438</v>
      </c>
      <c r="I1693" s="3" t="str">
        <f>_xlfn.XLOOKUP(Tbl_BalanceHistory[[#This Row],[AgyCode]],Tbl_Agencies[Agy Code],Tbl_Agencies[Agy Sort])</f>
        <v>095000</v>
      </c>
      <c r="J1693" s="2" t="str">
        <f>Tbl_BalanceHistory[[#This Row],[AgyCode]]&amp;": "&amp;Tbl_BalanceHistory[[#This Row],[Agency Name]]</f>
        <v>221: Old Dominion University</v>
      </c>
      <c r="K1693" s="1">
        <v>2018</v>
      </c>
      <c r="L1693" s="3">
        <v>101</v>
      </c>
      <c r="M1693" s="3" t="s">
        <v>1636</v>
      </c>
      <c r="N1693" s="2" t="str">
        <f>Tbl_BalanceHistory[[#This Row],[ProgramCode]]&amp;": "&amp;Tbl_BalanceHistory[[#This Row],[Program Name]]</f>
        <v>101: Higher Education Instruction</v>
      </c>
      <c r="O1693" s="3" t="s">
        <v>1963</v>
      </c>
      <c r="P1693" s="1" t="str">
        <f>IF(Tbl_BalanceHistory[[#This Row],[FundCode]]="0100","GF",IF(Tbl_BalanceHistory[[#This Row],[FundCode]]="01000","GF","Hi Ed / OCR"))</f>
        <v>Hi Ed / OCR</v>
      </c>
      <c r="Q1693" s="5">
        <v>0</v>
      </c>
      <c r="R1693" s="5">
        <v>0</v>
      </c>
      <c r="S1693" s="5">
        <v>200</v>
      </c>
      <c r="T1693" s="5">
        <v>200</v>
      </c>
      <c r="U1693" s="3" t="s">
        <v>1731</v>
      </c>
      <c r="V1693" s="5">
        <v>0</v>
      </c>
      <c r="W1693" s="5">
        <v>0</v>
      </c>
      <c r="X1693" s="5"/>
      <c r="Y1693" s="5"/>
      <c r="Z1693" s="5">
        <f>Tbl_BalanceHistory[[#This Row],[Discretionary Recommended - Pre 2022]]+Tbl_BalanceHistory[[#This Row],[Discretionary Balance Recommended: Policy]]+Tbl_BalanceHistory[[#This Row],[Discretionary Balance Recommended: Commitments]]</f>
        <v>0</v>
      </c>
      <c r="AA1693" s="5">
        <f>Tbl_BalanceHistory[[#This Row],[Discretionary Balance]]-Tbl_BalanceHistory[[#This Row],[Discretionary Reappropriation]]</f>
        <v>0</v>
      </c>
      <c r="AB1693" s="2"/>
      <c r="AC1693" s="2"/>
      <c r="AD1693" s="2"/>
      <c r="AE1693" s="2"/>
    </row>
    <row r="1694" spans="1:31" ht="30" x14ac:dyDescent="0.25">
      <c r="A1694" s="2" t="s">
        <v>10</v>
      </c>
      <c r="B1694" s="3">
        <v>7</v>
      </c>
      <c r="C1694" s="3">
        <v>221</v>
      </c>
      <c r="D1694" s="3" t="s">
        <v>438</v>
      </c>
      <c r="E1694" s="3" t="str">
        <f>_xlfn.XLOOKUP(Tbl_BalanceHistory[[#This Row],[RespAgy]],Tbl_Agencies[Agy Code],Tbl_Agencies[Agy Sort])</f>
        <v>095000</v>
      </c>
      <c r="F1694" s="2" t="str">
        <f>Tbl_BalanceHistory[[#This Row],[RespAgy]]&amp;": "&amp;Tbl_BalanceHistory[[#This Row],[RespAgency]]</f>
        <v>221: Old Dominion University</v>
      </c>
      <c r="G1694" s="3">
        <v>221</v>
      </c>
      <c r="H1694" s="3" t="s">
        <v>438</v>
      </c>
      <c r="I1694" s="3" t="str">
        <f>_xlfn.XLOOKUP(Tbl_BalanceHistory[[#This Row],[AgyCode]],Tbl_Agencies[Agy Code],Tbl_Agencies[Agy Sort])</f>
        <v>095000</v>
      </c>
      <c r="J1694" s="2" t="str">
        <f>Tbl_BalanceHistory[[#This Row],[AgyCode]]&amp;": "&amp;Tbl_BalanceHistory[[#This Row],[Agency Name]]</f>
        <v>221: Old Dominion University</v>
      </c>
      <c r="K1694" s="1">
        <v>2020</v>
      </c>
      <c r="L1694" s="3">
        <v>101</v>
      </c>
      <c r="M1694" s="3" t="s">
        <v>1636</v>
      </c>
      <c r="N1694" s="2" t="str">
        <f>Tbl_BalanceHistory[[#This Row],[ProgramCode]]&amp;": "&amp;Tbl_BalanceHistory[[#This Row],[Program Name]]</f>
        <v>101: Higher Education Instruction</v>
      </c>
      <c r="O1694" s="3" t="s">
        <v>1963</v>
      </c>
      <c r="P1694" s="1" t="str">
        <f>IF(Tbl_BalanceHistory[[#This Row],[FundCode]]="0100","GF",IF(Tbl_BalanceHistory[[#This Row],[FundCode]]="01000","GF","Hi Ed / OCR"))</f>
        <v>Hi Ed / OCR</v>
      </c>
      <c r="Q1694" s="5">
        <v>0</v>
      </c>
      <c r="R1694" s="5">
        <v>0</v>
      </c>
      <c r="S1694" s="5">
        <v>3947763.04</v>
      </c>
      <c r="T1694" s="5">
        <v>3947763.04</v>
      </c>
      <c r="U1694" s="3" t="s">
        <v>1733</v>
      </c>
      <c r="V1694" s="5">
        <v>0</v>
      </c>
      <c r="W1694" s="5">
        <v>0</v>
      </c>
      <c r="X1694" s="5"/>
      <c r="Y1694" s="5"/>
      <c r="Z1694" s="5">
        <f>Tbl_BalanceHistory[[#This Row],[Discretionary Recommended - Pre 2022]]+Tbl_BalanceHistory[[#This Row],[Discretionary Balance Recommended: Policy]]+Tbl_BalanceHistory[[#This Row],[Discretionary Balance Recommended: Commitments]]</f>
        <v>0</v>
      </c>
      <c r="AA1694" s="5">
        <f>Tbl_BalanceHistory[[#This Row],[Discretionary Balance]]-Tbl_BalanceHistory[[#This Row],[Discretionary Reappropriation]]</f>
        <v>0</v>
      </c>
      <c r="AB1694" s="2"/>
      <c r="AC1694" s="2"/>
      <c r="AD1694" s="2"/>
      <c r="AE1694" s="2"/>
    </row>
    <row r="1695" spans="1:31" ht="30" x14ac:dyDescent="0.25">
      <c r="A1695" s="2" t="s">
        <v>10</v>
      </c>
      <c r="B1695" s="3">
        <v>7</v>
      </c>
      <c r="C1695" s="3">
        <v>221</v>
      </c>
      <c r="D1695" s="3" t="s">
        <v>438</v>
      </c>
      <c r="E1695" s="3" t="str">
        <f>_xlfn.XLOOKUP(Tbl_BalanceHistory[[#This Row],[RespAgy]],Tbl_Agencies[Agy Code],Tbl_Agencies[Agy Sort])</f>
        <v>095000</v>
      </c>
      <c r="F1695" s="2" t="str">
        <f>Tbl_BalanceHistory[[#This Row],[RespAgy]]&amp;": "&amp;Tbl_BalanceHistory[[#This Row],[RespAgency]]</f>
        <v>221: Old Dominion University</v>
      </c>
      <c r="G1695" s="3">
        <v>221</v>
      </c>
      <c r="H1695" s="3" t="s">
        <v>438</v>
      </c>
      <c r="I1695" s="3" t="str">
        <f>_xlfn.XLOOKUP(Tbl_BalanceHistory[[#This Row],[AgyCode]],Tbl_Agencies[Agy Code],Tbl_Agencies[Agy Sort])</f>
        <v>095000</v>
      </c>
      <c r="J1695" s="2" t="str">
        <f>Tbl_BalanceHistory[[#This Row],[AgyCode]]&amp;": "&amp;Tbl_BalanceHistory[[#This Row],[Agency Name]]</f>
        <v>221: Old Dominion University</v>
      </c>
      <c r="K1695" s="1">
        <v>2021</v>
      </c>
      <c r="L1695" s="3">
        <v>101</v>
      </c>
      <c r="M1695" s="3" t="s">
        <v>1636</v>
      </c>
      <c r="N1695" s="2" t="str">
        <f>Tbl_BalanceHistory[[#This Row],[ProgramCode]]&amp;": "&amp;Tbl_BalanceHistory[[#This Row],[Program Name]]</f>
        <v>101: Higher Education Instruction</v>
      </c>
      <c r="O1695" s="3" t="s">
        <v>1963</v>
      </c>
      <c r="P1695" s="1" t="str">
        <f>IF(Tbl_BalanceHistory[[#This Row],[FundCode]]="0100","GF",IF(Tbl_BalanceHistory[[#This Row],[FundCode]]="01000","GF","Hi Ed / OCR"))</f>
        <v>Hi Ed / OCR</v>
      </c>
      <c r="Q1695" s="5">
        <v>0</v>
      </c>
      <c r="R1695" s="5">
        <v>0</v>
      </c>
      <c r="S1695" s="5">
        <v>30398569.359999999</v>
      </c>
      <c r="T1695" s="5">
        <v>30398569.359999999</v>
      </c>
      <c r="U1695" s="3" t="s">
        <v>1733</v>
      </c>
      <c r="V1695" s="5">
        <v>0</v>
      </c>
      <c r="W1695" s="5">
        <v>0</v>
      </c>
      <c r="X1695" s="5"/>
      <c r="Y1695" s="5"/>
      <c r="Z1695" s="5">
        <f>Tbl_BalanceHistory[[#This Row],[Discretionary Recommended - Pre 2022]]+Tbl_BalanceHistory[[#This Row],[Discretionary Balance Recommended: Policy]]+Tbl_BalanceHistory[[#This Row],[Discretionary Balance Recommended: Commitments]]</f>
        <v>0</v>
      </c>
      <c r="AA1695" s="5">
        <f>Tbl_BalanceHistory[[#This Row],[Discretionary Balance]]-Tbl_BalanceHistory[[#This Row],[Discretionary Reappropriation]]</f>
        <v>0</v>
      </c>
      <c r="AB1695" s="2"/>
      <c r="AC1695" s="2"/>
      <c r="AD1695" s="2"/>
      <c r="AE1695" s="2"/>
    </row>
    <row r="1696" spans="1:31" ht="30" x14ac:dyDescent="0.25">
      <c r="A1696" s="2" t="s">
        <v>10</v>
      </c>
      <c r="B1696" s="3">
        <v>7</v>
      </c>
      <c r="C1696" s="3">
        <v>221</v>
      </c>
      <c r="D1696" s="3" t="s">
        <v>438</v>
      </c>
      <c r="E1696" s="3" t="str">
        <f>_xlfn.XLOOKUP(Tbl_BalanceHistory[[#This Row],[RespAgy]],Tbl_Agencies[Agy Code],Tbl_Agencies[Agy Sort])</f>
        <v>095000</v>
      </c>
      <c r="F1696" s="2" t="str">
        <f>Tbl_BalanceHistory[[#This Row],[RespAgy]]&amp;": "&amp;Tbl_BalanceHistory[[#This Row],[RespAgency]]</f>
        <v>221: Old Dominion University</v>
      </c>
      <c r="G1696" s="3">
        <v>221</v>
      </c>
      <c r="H1696" s="3" t="s">
        <v>438</v>
      </c>
      <c r="I1696" s="3" t="str">
        <f>_xlfn.XLOOKUP(Tbl_BalanceHistory[[#This Row],[AgyCode]],Tbl_Agencies[Agy Code],Tbl_Agencies[Agy Sort])</f>
        <v>095000</v>
      </c>
      <c r="J1696" s="2" t="str">
        <f>Tbl_BalanceHistory[[#This Row],[AgyCode]]&amp;": "&amp;Tbl_BalanceHistory[[#This Row],[Agency Name]]</f>
        <v>221: Old Dominion University</v>
      </c>
      <c r="K1696" s="1">
        <v>2022</v>
      </c>
      <c r="L1696" s="3">
        <v>101</v>
      </c>
      <c r="M1696" s="3" t="s">
        <v>1636</v>
      </c>
      <c r="N1696" s="2" t="str">
        <f>Tbl_BalanceHistory[[#This Row],[ProgramCode]]&amp;": "&amp;Tbl_BalanceHistory[[#This Row],[Program Name]]</f>
        <v>101: Higher Education Instruction</v>
      </c>
      <c r="O1696" s="3" t="s">
        <v>1963</v>
      </c>
      <c r="P1696" s="1" t="str">
        <f>IF(Tbl_BalanceHistory[[#This Row],[FundCode]]="0100","GF",IF(Tbl_BalanceHistory[[#This Row],[FundCode]]="01000","GF","Hi Ed / OCR"))</f>
        <v>Hi Ed / OCR</v>
      </c>
      <c r="Q1696" s="5">
        <v>0</v>
      </c>
      <c r="R1696" s="5">
        <v>0</v>
      </c>
      <c r="S1696" s="5">
        <v>19542904.379999999</v>
      </c>
      <c r="T1696" s="5">
        <v>19542904.379999999</v>
      </c>
      <c r="U1696" s="3" t="s">
        <v>1733</v>
      </c>
      <c r="V1696" s="5">
        <v>0</v>
      </c>
      <c r="W1696" s="5"/>
      <c r="X1696" s="5">
        <v>0</v>
      </c>
      <c r="Y1696" s="5">
        <v>0</v>
      </c>
      <c r="Z1696" s="5">
        <f>Tbl_BalanceHistory[[#This Row],[Discretionary Recommended - Pre 2022]]+Tbl_BalanceHistory[[#This Row],[Discretionary Balance Recommended: Policy]]+Tbl_BalanceHistory[[#This Row],[Discretionary Balance Recommended: Commitments]]</f>
        <v>0</v>
      </c>
      <c r="AA1696" s="5">
        <f>Tbl_BalanceHistory[[#This Row],[Discretionary Balance]]-Tbl_BalanceHistory[[#This Row],[Discretionary Reappropriation]]</f>
        <v>0</v>
      </c>
      <c r="AB1696" s="2"/>
      <c r="AC1696" s="2"/>
      <c r="AD1696" s="2"/>
      <c r="AE1696" s="2"/>
    </row>
    <row r="1697" spans="1:31" ht="45" x14ac:dyDescent="0.25">
      <c r="A1697" s="2" t="s">
        <v>10</v>
      </c>
      <c r="B1697" s="3">
        <v>7</v>
      </c>
      <c r="C1697" s="3">
        <v>221</v>
      </c>
      <c r="D1697" s="3" t="s">
        <v>438</v>
      </c>
      <c r="E1697" s="3" t="str">
        <f>_xlfn.XLOOKUP(Tbl_BalanceHistory[[#This Row],[RespAgy]],Tbl_Agencies[Agy Code],Tbl_Agencies[Agy Sort])</f>
        <v>095000</v>
      </c>
      <c r="F1697" s="2" t="str">
        <f>Tbl_BalanceHistory[[#This Row],[RespAgy]]&amp;": "&amp;Tbl_BalanceHistory[[#This Row],[RespAgency]]</f>
        <v>221: Old Dominion University</v>
      </c>
      <c r="G1697" s="3">
        <v>221</v>
      </c>
      <c r="H1697" s="3" t="s">
        <v>438</v>
      </c>
      <c r="I1697" s="3" t="str">
        <f>_xlfn.XLOOKUP(Tbl_BalanceHistory[[#This Row],[AgyCode]],Tbl_Agencies[Agy Code],Tbl_Agencies[Agy Sort])</f>
        <v>095000</v>
      </c>
      <c r="J1697" s="2" t="str">
        <f>Tbl_BalanceHistory[[#This Row],[AgyCode]]&amp;": "&amp;Tbl_BalanceHistory[[#This Row],[Agency Name]]</f>
        <v>221: Old Dominion University</v>
      </c>
      <c r="K1697" s="1">
        <v>2014</v>
      </c>
      <c r="L1697" s="3">
        <v>108</v>
      </c>
      <c r="M1697" s="3" t="s">
        <v>408</v>
      </c>
      <c r="N1697" s="2" t="str">
        <f>Tbl_BalanceHistory[[#This Row],[ProgramCode]]&amp;": "&amp;Tbl_BalanceHistory[[#This Row],[Program Name]]</f>
        <v>108: Higher Education Student Financial Assistance</v>
      </c>
      <c r="O1697" s="3" t="s">
        <v>1730</v>
      </c>
      <c r="P1697" s="1" t="str">
        <f>IF(Tbl_BalanceHistory[[#This Row],[FundCode]]="0100","GF",IF(Tbl_BalanceHistory[[#This Row],[FundCode]]="01000","GF","Hi Ed / OCR"))</f>
        <v>GF</v>
      </c>
      <c r="Q1697" s="5">
        <v>19277685</v>
      </c>
      <c r="R1697" s="5">
        <v>19276732.539999999</v>
      </c>
      <c r="S1697" s="5">
        <v>952</v>
      </c>
      <c r="T1697" s="5">
        <v>952</v>
      </c>
      <c r="U1697" s="3" t="s">
        <v>1731</v>
      </c>
      <c r="V1697" s="5">
        <v>0</v>
      </c>
      <c r="W1697" s="5">
        <v>0</v>
      </c>
      <c r="X1697" s="5"/>
      <c r="Y1697" s="5"/>
      <c r="Z1697" s="5">
        <f>Tbl_BalanceHistory[[#This Row],[Discretionary Recommended - Pre 2022]]+Tbl_BalanceHistory[[#This Row],[Discretionary Balance Recommended: Policy]]+Tbl_BalanceHistory[[#This Row],[Discretionary Balance Recommended: Commitments]]</f>
        <v>0</v>
      </c>
      <c r="AA1697" s="5">
        <f>Tbl_BalanceHistory[[#This Row],[Discretionary Balance]]-Tbl_BalanceHistory[[#This Row],[Discretionary Reappropriation]]</f>
        <v>0</v>
      </c>
      <c r="AB1697" s="2"/>
      <c r="AC1697" s="2"/>
      <c r="AD1697" s="2"/>
      <c r="AE1697" s="2"/>
    </row>
    <row r="1698" spans="1:31" ht="45" x14ac:dyDescent="0.25">
      <c r="A1698" s="2" t="s">
        <v>10</v>
      </c>
      <c r="B1698" s="3">
        <v>7</v>
      </c>
      <c r="C1698" s="3">
        <v>221</v>
      </c>
      <c r="D1698" s="3" t="s">
        <v>438</v>
      </c>
      <c r="E1698" s="3" t="str">
        <f>_xlfn.XLOOKUP(Tbl_BalanceHistory[[#This Row],[RespAgy]],Tbl_Agencies[Agy Code],Tbl_Agencies[Agy Sort])</f>
        <v>095000</v>
      </c>
      <c r="F1698" s="2" t="str">
        <f>Tbl_BalanceHistory[[#This Row],[RespAgy]]&amp;": "&amp;Tbl_BalanceHistory[[#This Row],[RespAgency]]</f>
        <v>221: Old Dominion University</v>
      </c>
      <c r="G1698" s="3">
        <v>221</v>
      </c>
      <c r="H1698" s="3" t="s">
        <v>438</v>
      </c>
      <c r="I1698" s="3" t="str">
        <f>_xlfn.XLOOKUP(Tbl_BalanceHistory[[#This Row],[AgyCode]],Tbl_Agencies[Agy Code],Tbl_Agencies[Agy Sort])</f>
        <v>095000</v>
      </c>
      <c r="J1698" s="2" t="str">
        <f>Tbl_BalanceHistory[[#This Row],[AgyCode]]&amp;": "&amp;Tbl_BalanceHistory[[#This Row],[Agency Name]]</f>
        <v>221: Old Dominion University</v>
      </c>
      <c r="K1698" s="1">
        <v>2015</v>
      </c>
      <c r="L1698" s="3">
        <v>108</v>
      </c>
      <c r="M1698" s="3" t="s">
        <v>408</v>
      </c>
      <c r="N1698" s="2" t="str">
        <f>Tbl_BalanceHistory[[#This Row],[ProgramCode]]&amp;": "&amp;Tbl_BalanceHistory[[#This Row],[Program Name]]</f>
        <v>108: Higher Education Student Financial Assistance</v>
      </c>
      <c r="O1698" s="3" t="s">
        <v>1730</v>
      </c>
      <c r="P1698" s="1" t="str">
        <f>IF(Tbl_BalanceHistory[[#This Row],[FundCode]]="0100","GF",IF(Tbl_BalanceHistory[[#This Row],[FundCode]]="01000","GF","Hi Ed / OCR"))</f>
        <v>GF</v>
      </c>
      <c r="Q1698" s="5">
        <v>19279151</v>
      </c>
      <c r="R1698" s="5">
        <v>19265709</v>
      </c>
      <c r="S1698" s="5">
        <v>13442</v>
      </c>
      <c r="T1698" s="5">
        <v>13442</v>
      </c>
      <c r="U1698" s="3" t="s">
        <v>1731</v>
      </c>
      <c r="V1698" s="5">
        <v>0</v>
      </c>
      <c r="W1698" s="5">
        <v>0</v>
      </c>
      <c r="X1698" s="5"/>
      <c r="Y1698" s="5"/>
      <c r="Z1698" s="5">
        <f>Tbl_BalanceHistory[[#This Row],[Discretionary Recommended - Pre 2022]]+Tbl_BalanceHistory[[#This Row],[Discretionary Balance Recommended: Policy]]+Tbl_BalanceHistory[[#This Row],[Discretionary Balance Recommended: Commitments]]</f>
        <v>0</v>
      </c>
      <c r="AA1698" s="5">
        <f>Tbl_BalanceHistory[[#This Row],[Discretionary Balance]]-Tbl_BalanceHistory[[#This Row],[Discretionary Reappropriation]]</f>
        <v>0</v>
      </c>
      <c r="AB1698" s="2"/>
      <c r="AC1698" s="2"/>
      <c r="AD1698" s="2"/>
      <c r="AE1698" s="2"/>
    </row>
    <row r="1699" spans="1:31" ht="45" x14ac:dyDescent="0.25">
      <c r="A1699" s="2" t="s">
        <v>10</v>
      </c>
      <c r="B1699" s="3">
        <v>7</v>
      </c>
      <c r="C1699" s="3">
        <v>221</v>
      </c>
      <c r="D1699" s="3" t="s">
        <v>438</v>
      </c>
      <c r="E1699" s="3" t="str">
        <f>_xlfn.XLOOKUP(Tbl_BalanceHistory[[#This Row],[RespAgy]],Tbl_Agencies[Agy Code],Tbl_Agencies[Agy Sort])</f>
        <v>095000</v>
      </c>
      <c r="F1699" s="2" t="str">
        <f>Tbl_BalanceHistory[[#This Row],[RespAgy]]&amp;": "&amp;Tbl_BalanceHistory[[#This Row],[RespAgency]]</f>
        <v>221: Old Dominion University</v>
      </c>
      <c r="G1699" s="3">
        <v>221</v>
      </c>
      <c r="H1699" s="3" t="s">
        <v>438</v>
      </c>
      <c r="I1699" s="3" t="str">
        <f>_xlfn.XLOOKUP(Tbl_BalanceHistory[[#This Row],[AgyCode]],Tbl_Agencies[Agy Code],Tbl_Agencies[Agy Sort])</f>
        <v>095000</v>
      </c>
      <c r="J1699" s="2" t="str">
        <f>Tbl_BalanceHistory[[#This Row],[AgyCode]]&amp;": "&amp;Tbl_BalanceHistory[[#This Row],[Agency Name]]</f>
        <v>221: Old Dominion University</v>
      </c>
      <c r="K1699" s="1">
        <v>2016</v>
      </c>
      <c r="L1699" s="3">
        <v>108</v>
      </c>
      <c r="M1699" s="3" t="s">
        <v>408</v>
      </c>
      <c r="N1699" s="2" t="str">
        <f>Tbl_BalanceHistory[[#This Row],[ProgramCode]]&amp;": "&amp;Tbl_BalanceHistory[[#This Row],[Program Name]]</f>
        <v>108: Higher Education Student Financial Assistance</v>
      </c>
      <c r="O1699" s="3" t="s">
        <v>1730</v>
      </c>
      <c r="P1699" s="1" t="str">
        <f>IF(Tbl_BalanceHistory[[#This Row],[FundCode]]="0100","GF",IF(Tbl_BalanceHistory[[#This Row],[FundCode]]="01000","GF","Hi Ed / OCR"))</f>
        <v>GF</v>
      </c>
      <c r="Q1699" s="5">
        <v>20016727</v>
      </c>
      <c r="R1699" s="5">
        <v>19453326</v>
      </c>
      <c r="S1699" s="5">
        <v>563401</v>
      </c>
      <c r="T1699" s="5">
        <v>563401</v>
      </c>
      <c r="U1699" s="3" t="s">
        <v>1965</v>
      </c>
      <c r="V1699" s="5">
        <v>0</v>
      </c>
      <c r="W1699" s="5">
        <v>0</v>
      </c>
      <c r="X1699" s="5"/>
      <c r="Y1699" s="5"/>
      <c r="Z1699" s="5">
        <f>Tbl_BalanceHistory[[#This Row],[Discretionary Recommended - Pre 2022]]+Tbl_BalanceHistory[[#This Row],[Discretionary Balance Recommended: Policy]]+Tbl_BalanceHistory[[#This Row],[Discretionary Balance Recommended: Commitments]]</f>
        <v>0</v>
      </c>
      <c r="AA1699" s="5">
        <f>Tbl_BalanceHistory[[#This Row],[Discretionary Balance]]-Tbl_BalanceHistory[[#This Row],[Discretionary Reappropriation]]</f>
        <v>0</v>
      </c>
      <c r="AB1699" s="2"/>
      <c r="AC1699" s="2"/>
      <c r="AD1699" s="2"/>
      <c r="AE1699" s="2"/>
    </row>
    <row r="1700" spans="1:31" ht="45" x14ac:dyDescent="0.25">
      <c r="A1700" s="2" t="s">
        <v>10</v>
      </c>
      <c r="B1700" s="3">
        <v>7</v>
      </c>
      <c r="C1700" s="3">
        <v>221</v>
      </c>
      <c r="D1700" s="3" t="s">
        <v>438</v>
      </c>
      <c r="E1700" s="3" t="str">
        <f>_xlfn.XLOOKUP(Tbl_BalanceHistory[[#This Row],[RespAgy]],Tbl_Agencies[Agy Code],Tbl_Agencies[Agy Sort])</f>
        <v>095000</v>
      </c>
      <c r="F1700" s="2" t="str">
        <f>Tbl_BalanceHistory[[#This Row],[RespAgy]]&amp;": "&amp;Tbl_BalanceHistory[[#This Row],[RespAgency]]</f>
        <v>221: Old Dominion University</v>
      </c>
      <c r="G1700" s="3">
        <v>221</v>
      </c>
      <c r="H1700" s="3" t="s">
        <v>438</v>
      </c>
      <c r="I1700" s="3" t="str">
        <f>_xlfn.XLOOKUP(Tbl_BalanceHistory[[#This Row],[AgyCode]],Tbl_Agencies[Agy Code],Tbl_Agencies[Agy Sort])</f>
        <v>095000</v>
      </c>
      <c r="J1700" s="2" t="str">
        <f>Tbl_BalanceHistory[[#This Row],[AgyCode]]&amp;": "&amp;Tbl_BalanceHistory[[#This Row],[Agency Name]]</f>
        <v>221: Old Dominion University</v>
      </c>
      <c r="K1700" s="1">
        <v>2017</v>
      </c>
      <c r="L1700" s="3">
        <v>108</v>
      </c>
      <c r="M1700" s="3" t="s">
        <v>408</v>
      </c>
      <c r="N1700" s="2" t="str">
        <f>Tbl_BalanceHistory[[#This Row],[ProgramCode]]&amp;": "&amp;Tbl_BalanceHistory[[#This Row],[Program Name]]</f>
        <v>108: Higher Education Student Financial Assistance</v>
      </c>
      <c r="O1700" s="3" t="s">
        <v>886</v>
      </c>
      <c r="P1700" s="1" t="str">
        <f>IF(Tbl_BalanceHistory[[#This Row],[FundCode]]="0100","GF",IF(Tbl_BalanceHistory[[#This Row],[FundCode]]="01000","GF","Hi Ed / OCR"))</f>
        <v>GF</v>
      </c>
      <c r="Q1700" s="5">
        <v>25315523</v>
      </c>
      <c r="R1700" s="5">
        <v>24721671</v>
      </c>
      <c r="S1700" s="5">
        <v>593852</v>
      </c>
      <c r="T1700" s="5">
        <v>593852</v>
      </c>
      <c r="U1700" s="3" t="s">
        <v>1732</v>
      </c>
      <c r="V1700" s="5">
        <v>0</v>
      </c>
      <c r="W1700" s="5">
        <v>0</v>
      </c>
      <c r="X1700" s="5"/>
      <c r="Y1700" s="5"/>
      <c r="Z1700" s="5">
        <f>Tbl_BalanceHistory[[#This Row],[Discretionary Recommended - Pre 2022]]+Tbl_BalanceHistory[[#This Row],[Discretionary Balance Recommended: Policy]]+Tbl_BalanceHistory[[#This Row],[Discretionary Balance Recommended: Commitments]]</f>
        <v>0</v>
      </c>
      <c r="AA1700" s="5">
        <f>Tbl_BalanceHistory[[#This Row],[Discretionary Balance]]-Tbl_BalanceHistory[[#This Row],[Discretionary Reappropriation]]</f>
        <v>0</v>
      </c>
      <c r="AB1700" s="2"/>
      <c r="AC1700" s="2"/>
      <c r="AD1700" s="2"/>
      <c r="AE1700" s="2"/>
    </row>
    <row r="1701" spans="1:31" ht="45" x14ac:dyDescent="0.25">
      <c r="A1701" s="2" t="s">
        <v>10</v>
      </c>
      <c r="B1701" s="3">
        <v>7</v>
      </c>
      <c r="C1701" s="3">
        <v>221</v>
      </c>
      <c r="D1701" s="3" t="s">
        <v>438</v>
      </c>
      <c r="E1701" s="3" t="str">
        <f>_xlfn.XLOOKUP(Tbl_BalanceHistory[[#This Row],[RespAgy]],Tbl_Agencies[Agy Code],Tbl_Agencies[Agy Sort])</f>
        <v>095000</v>
      </c>
      <c r="F1701" s="2" t="str">
        <f>Tbl_BalanceHistory[[#This Row],[RespAgy]]&amp;": "&amp;Tbl_BalanceHistory[[#This Row],[RespAgency]]</f>
        <v>221: Old Dominion University</v>
      </c>
      <c r="G1701" s="3">
        <v>221</v>
      </c>
      <c r="H1701" s="3" t="s">
        <v>438</v>
      </c>
      <c r="I1701" s="3" t="str">
        <f>_xlfn.XLOOKUP(Tbl_BalanceHistory[[#This Row],[AgyCode]],Tbl_Agencies[Agy Code],Tbl_Agencies[Agy Sort])</f>
        <v>095000</v>
      </c>
      <c r="J1701" s="2" t="str">
        <f>Tbl_BalanceHistory[[#This Row],[AgyCode]]&amp;": "&amp;Tbl_BalanceHistory[[#This Row],[Agency Name]]</f>
        <v>221: Old Dominion University</v>
      </c>
      <c r="K1701" s="1">
        <v>2018</v>
      </c>
      <c r="L1701" s="3">
        <v>108</v>
      </c>
      <c r="M1701" s="3" t="s">
        <v>408</v>
      </c>
      <c r="N1701" s="2" t="str">
        <f>Tbl_BalanceHistory[[#This Row],[ProgramCode]]&amp;": "&amp;Tbl_BalanceHistory[[#This Row],[Program Name]]</f>
        <v>108: Higher Education Student Financial Assistance</v>
      </c>
      <c r="O1701" s="3" t="s">
        <v>886</v>
      </c>
      <c r="P1701" s="1" t="str">
        <f>IF(Tbl_BalanceHistory[[#This Row],[FundCode]]="0100","GF",IF(Tbl_BalanceHistory[[#This Row],[FundCode]]="01000","GF","Hi Ed / OCR"))</f>
        <v>GF</v>
      </c>
      <c r="Q1701" s="5">
        <v>25587571</v>
      </c>
      <c r="R1701" s="5">
        <v>24993719</v>
      </c>
      <c r="S1701" s="5">
        <v>593852</v>
      </c>
      <c r="T1701" s="5">
        <v>593852</v>
      </c>
      <c r="U1701" s="3" t="s">
        <v>1733</v>
      </c>
      <c r="V1701" s="5">
        <v>0</v>
      </c>
      <c r="W1701" s="5">
        <v>0</v>
      </c>
      <c r="X1701" s="5"/>
      <c r="Y1701" s="5"/>
      <c r="Z1701" s="5">
        <f>Tbl_BalanceHistory[[#This Row],[Discretionary Recommended - Pre 2022]]+Tbl_BalanceHistory[[#This Row],[Discretionary Balance Recommended: Policy]]+Tbl_BalanceHistory[[#This Row],[Discretionary Balance Recommended: Commitments]]</f>
        <v>0</v>
      </c>
      <c r="AA1701" s="5">
        <f>Tbl_BalanceHistory[[#This Row],[Discretionary Balance]]-Tbl_BalanceHistory[[#This Row],[Discretionary Reappropriation]]</f>
        <v>0</v>
      </c>
      <c r="AB1701" s="2"/>
      <c r="AC1701" s="2"/>
      <c r="AD1701" s="2"/>
      <c r="AE1701" s="2"/>
    </row>
    <row r="1702" spans="1:31" ht="45" x14ac:dyDescent="0.25">
      <c r="A1702" s="2" t="s">
        <v>10</v>
      </c>
      <c r="B1702" s="3">
        <v>7</v>
      </c>
      <c r="C1702" s="3">
        <v>221</v>
      </c>
      <c r="D1702" s="3" t="s">
        <v>438</v>
      </c>
      <c r="E1702" s="3" t="str">
        <f>_xlfn.XLOOKUP(Tbl_BalanceHistory[[#This Row],[RespAgy]],Tbl_Agencies[Agy Code],Tbl_Agencies[Agy Sort])</f>
        <v>095000</v>
      </c>
      <c r="F1702" s="2" t="str">
        <f>Tbl_BalanceHistory[[#This Row],[RespAgy]]&amp;": "&amp;Tbl_BalanceHistory[[#This Row],[RespAgency]]</f>
        <v>221: Old Dominion University</v>
      </c>
      <c r="G1702" s="3">
        <v>221</v>
      </c>
      <c r="H1702" s="3" t="s">
        <v>438</v>
      </c>
      <c r="I1702" s="3" t="str">
        <f>_xlfn.XLOOKUP(Tbl_BalanceHistory[[#This Row],[AgyCode]],Tbl_Agencies[Agy Code],Tbl_Agencies[Agy Sort])</f>
        <v>095000</v>
      </c>
      <c r="J1702" s="2" t="str">
        <f>Tbl_BalanceHistory[[#This Row],[AgyCode]]&amp;": "&amp;Tbl_BalanceHistory[[#This Row],[Agency Name]]</f>
        <v>221: Old Dominion University</v>
      </c>
      <c r="K1702" s="1">
        <v>2019</v>
      </c>
      <c r="L1702" s="3">
        <v>108</v>
      </c>
      <c r="M1702" s="3" t="s">
        <v>408</v>
      </c>
      <c r="N1702" s="2" t="str">
        <f>Tbl_BalanceHistory[[#This Row],[ProgramCode]]&amp;": "&amp;Tbl_BalanceHistory[[#This Row],[Program Name]]</f>
        <v>108: Higher Education Student Financial Assistance</v>
      </c>
      <c r="O1702" s="3" t="s">
        <v>886</v>
      </c>
      <c r="P1702" s="1" t="str">
        <f>IF(Tbl_BalanceHistory[[#This Row],[FundCode]]="0100","GF",IF(Tbl_BalanceHistory[[#This Row],[FundCode]]="01000","GF","Hi Ed / OCR"))</f>
        <v>GF</v>
      </c>
      <c r="Q1702" s="5">
        <v>26038495</v>
      </c>
      <c r="R1702" s="5">
        <v>25444643</v>
      </c>
      <c r="S1702" s="5">
        <v>593852</v>
      </c>
      <c r="T1702" s="5">
        <v>593852</v>
      </c>
      <c r="U1702" s="3" t="s">
        <v>1733</v>
      </c>
      <c r="V1702" s="5">
        <v>0</v>
      </c>
      <c r="W1702" s="5">
        <v>0</v>
      </c>
      <c r="X1702" s="5"/>
      <c r="Y1702" s="5"/>
      <c r="Z1702" s="5">
        <f>Tbl_BalanceHistory[[#This Row],[Discretionary Recommended - Pre 2022]]+Tbl_BalanceHistory[[#This Row],[Discretionary Balance Recommended: Policy]]+Tbl_BalanceHistory[[#This Row],[Discretionary Balance Recommended: Commitments]]</f>
        <v>0</v>
      </c>
      <c r="AA1702" s="5">
        <f>Tbl_BalanceHistory[[#This Row],[Discretionary Balance]]-Tbl_BalanceHistory[[#This Row],[Discretionary Reappropriation]]</f>
        <v>0</v>
      </c>
      <c r="AB1702" s="2"/>
      <c r="AC1702" s="2"/>
      <c r="AD1702" s="2"/>
      <c r="AE1702" s="2"/>
    </row>
    <row r="1703" spans="1:31" ht="45" x14ac:dyDescent="0.25">
      <c r="A1703" s="2" t="s">
        <v>10</v>
      </c>
      <c r="B1703" s="3">
        <v>7</v>
      </c>
      <c r="C1703" s="3">
        <v>221</v>
      </c>
      <c r="D1703" s="3" t="s">
        <v>438</v>
      </c>
      <c r="E1703" s="3" t="str">
        <f>_xlfn.XLOOKUP(Tbl_BalanceHistory[[#This Row],[RespAgy]],Tbl_Agencies[Agy Code],Tbl_Agencies[Agy Sort])</f>
        <v>095000</v>
      </c>
      <c r="F1703" s="2" t="str">
        <f>Tbl_BalanceHistory[[#This Row],[RespAgy]]&amp;": "&amp;Tbl_BalanceHistory[[#This Row],[RespAgency]]</f>
        <v>221: Old Dominion University</v>
      </c>
      <c r="G1703" s="3">
        <v>221</v>
      </c>
      <c r="H1703" s="3" t="s">
        <v>438</v>
      </c>
      <c r="I1703" s="3" t="str">
        <f>_xlfn.XLOOKUP(Tbl_BalanceHistory[[#This Row],[AgyCode]],Tbl_Agencies[Agy Code],Tbl_Agencies[Agy Sort])</f>
        <v>095000</v>
      </c>
      <c r="J1703" s="2" t="str">
        <f>Tbl_BalanceHistory[[#This Row],[AgyCode]]&amp;": "&amp;Tbl_BalanceHistory[[#This Row],[Agency Name]]</f>
        <v>221: Old Dominion University</v>
      </c>
      <c r="K1703" s="1">
        <v>2020</v>
      </c>
      <c r="L1703" s="3">
        <v>108</v>
      </c>
      <c r="M1703" s="3" t="s">
        <v>408</v>
      </c>
      <c r="N1703" s="2" t="str">
        <f>Tbl_BalanceHistory[[#This Row],[ProgramCode]]&amp;": "&amp;Tbl_BalanceHistory[[#This Row],[Program Name]]</f>
        <v>108: Higher Education Student Financial Assistance</v>
      </c>
      <c r="O1703" s="3" t="s">
        <v>886</v>
      </c>
      <c r="P1703" s="1" t="str">
        <f>IF(Tbl_BalanceHistory[[#This Row],[FundCode]]="0100","GF",IF(Tbl_BalanceHistory[[#This Row],[FundCode]]="01000","GF","Hi Ed / OCR"))</f>
        <v>GF</v>
      </c>
      <c r="Q1703" s="5">
        <v>27366141</v>
      </c>
      <c r="R1703" s="5">
        <v>26772289</v>
      </c>
      <c r="S1703" s="5">
        <v>593852</v>
      </c>
      <c r="T1703" s="5">
        <v>593852</v>
      </c>
      <c r="U1703" s="3" t="s">
        <v>1733</v>
      </c>
      <c r="V1703" s="5">
        <v>0</v>
      </c>
      <c r="W1703" s="5">
        <v>0</v>
      </c>
      <c r="X1703" s="5"/>
      <c r="Y1703" s="5"/>
      <c r="Z1703" s="5">
        <f>Tbl_BalanceHistory[[#This Row],[Discretionary Recommended - Pre 2022]]+Tbl_BalanceHistory[[#This Row],[Discretionary Balance Recommended: Policy]]+Tbl_BalanceHistory[[#This Row],[Discretionary Balance Recommended: Commitments]]</f>
        <v>0</v>
      </c>
      <c r="AA1703" s="5">
        <f>Tbl_BalanceHistory[[#This Row],[Discretionary Balance]]-Tbl_BalanceHistory[[#This Row],[Discretionary Reappropriation]]</f>
        <v>0</v>
      </c>
      <c r="AB1703" s="2"/>
      <c r="AC1703" s="2"/>
      <c r="AD1703" s="2"/>
      <c r="AE1703" s="2"/>
    </row>
    <row r="1704" spans="1:31" ht="45" x14ac:dyDescent="0.25">
      <c r="A1704" s="2" t="s">
        <v>10</v>
      </c>
      <c r="B1704" s="3">
        <v>7</v>
      </c>
      <c r="C1704" s="3">
        <v>221</v>
      </c>
      <c r="D1704" s="3" t="s">
        <v>438</v>
      </c>
      <c r="E1704" s="3" t="str">
        <f>_xlfn.XLOOKUP(Tbl_BalanceHistory[[#This Row],[RespAgy]],Tbl_Agencies[Agy Code],Tbl_Agencies[Agy Sort])</f>
        <v>095000</v>
      </c>
      <c r="F1704" s="2" t="str">
        <f>Tbl_BalanceHistory[[#This Row],[RespAgy]]&amp;": "&amp;Tbl_BalanceHistory[[#This Row],[RespAgency]]</f>
        <v>221: Old Dominion University</v>
      </c>
      <c r="G1704" s="3">
        <v>221</v>
      </c>
      <c r="H1704" s="3" t="s">
        <v>438</v>
      </c>
      <c r="I1704" s="3" t="str">
        <f>_xlfn.XLOOKUP(Tbl_BalanceHistory[[#This Row],[AgyCode]],Tbl_Agencies[Agy Code],Tbl_Agencies[Agy Sort])</f>
        <v>095000</v>
      </c>
      <c r="J1704" s="2" t="str">
        <f>Tbl_BalanceHistory[[#This Row],[AgyCode]]&amp;": "&amp;Tbl_BalanceHistory[[#This Row],[Agency Name]]</f>
        <v>221: Old Dominion University</v>
      </c>
      <c r="K1704" s="1">
        <v>2021</v>
      </c>
      <c r="L1704" s="3">
        <v>108</v>
      </c>
      <c r="M1704" s="3" t="s">
        <v>408</v>
      </c>
      <c r="N1704" s="2" t="str">
        <f>Tbl_BalanceHistory[[#This Row],[ProgramCode]]&amp;": "&amp;Tbl_BalanceHistory[[#This Row],[Program Name]]</f>
        <v>108: Higher Education Student Financial Assistance</v>
      </c>
      <c r="O1704" s="3" t="s">
        <v>886</v>
      </c>
      <c r="P1704" s="1" t="str">
        <f>IF(Tbl_BalanceHistory[[#This Row],[FundCode]]="0100","GF",IF(Tbl_BalanceHistory[[#This Row],[FundCode]]="01000","GF","Hi Ed / OCR"))</f>
        <v>GF</v>
      </c>
      <c r="Q1704" s="5">
        <v>27398431</v>
      </c>
      <c r="R1704" s="5">
        <v>26804579</v>
      </c>
      <c r="S1704" s="5">
        <v>593852</v>
      </c>
      <c r="T1704" s="5">
        <v>593852</v>
      </c>
      <c r="U1704" s="3" t="s">
        <v>1733</v>
      </c>
      <c r="V1704" s="5">
        <v>0</v>
      </c>
      <c r="W1704" s="5">
        <v>0</v>
      </c>
      <c r="X1704" s="5"/>
      <c r="Y1704" s="5"/>
      <c r="Z1704" s="5">
        <f>Tbl_BalanceHistory[[#This Row],[Discretionary Recommended - Pre 2022]]+Tbl_BalanceHistory[[#This Row],[Discretionary Balance Recommended: Policy]]+Tbl_BalanceHistory[[#This Row],[Discretionary Balance Recommended: Commitments]]</f>
        <v>0</v>
      </c>
      <c r="AA1704" s="5">
        <f>Tbl_BalanceHistory[[#This Row],[Discretionary Balance]]-Tbl_BalanceHistory[[#This Row],[Discretionary Reappropriation]]</f>
        <v>0</v>
      </c>
      <c r="AB1704" s="2"/>
      <c r="AC1704" s="2"/>
      <c r="AD1704" s="2"/>
      <c r="AE1704" s="2"/>
    </row>
    <row r="1705" spans="1:31" ht="45" x14ac:dyDescent="0.25">
      <c r="A1705" s="2" t="s">
        <v>10</v>
      </c>
      <c r="B1705" s="3">
        <v>7</v>
      </c>
      <c r="C1705" s="3">
        <v>221</v>
      </c>
      <c r="D1705" s="3" t="s">
        <v>438</v>
      </c>
      <c r="E1705" s="3" t="str">
        <f>_xlfn.XLOOKUP(Tbl_BalanceHistory[[#This Row],[RespAgy]],Tbl_Agencies[Agy Code],Tbl_Agencies[Agy Sort])</f>
        <v>095000</v>
      </c>
      <c r="F1705" s="2" t="str">
        <f>Tbl_BalanceHistory[[#This Row],[RespAgy]]&amp;": "&amp;Tbl_BalanceHistory[[#This Row],[RespAgency]]</f>
        <v>221: Old Dominion University</v>
      </c>
      <c r="G1705" s="3">
        <v>221</v>
      </c>
      <c r="H1705" s="3" t="s">
        <v>438</v>
      </c>
      <c r="I1705" s="3" t="str">
        <f>_xlfn.XLOOKUP(Tbl_BalanceHistory[[#This Row],[AgyCode]],Tbl_Agencies[Agy Code],Tbl_Agencies[Agy Sort])</f>
        <v>095000</v>
      </c>
      <c r="J1705" s="2" t="str">
        <f>Tbl_BalanceHistory[[#This Row],[AgyCode]]&amp;": "&amp;Tbl_BalanceHistory[[#This Row],[Agency Name]]</f>
        <v>221: Old Dominion University</v>
      </c>
      <c r="K1705" s="1">
        <v>2022</v>
      </c>
      <c r="L1705" s="3">
        <v>108</v>
      </c>
      <c r="M1705" s="3" t="s">
        <v>408</v>
      </c>
      <c r="N1705" s="2" t="str">
        <f>Tbl_BalanceHistory[[#This Row],[ProgramCode]]&amp;": "&amp;Tbl_BalanceHistory[[#This Row],[Program Name]]</f>
        <v>108: Higher Education Student Financial Assistance</v>
      </c>
      <c r="O1705" s="3" t="s">
        <v>886</v>
      </c>
      <c r="P1705" s="1" t="str">
        <f>IF(Tbl_BalanceHistory[[#This Row],[FundCode]]="0100","GF",IF(Tbl_BalanceHistory[[#This Row],[FundCode]]="01000","GF","Hi Ed / OCR"))</f>
        <v>GF</v>
      </c>
      <c r="Q1705" s="5">
        <v>32729311</v>
      </c>
      <c r="R1705" s="5">
        <v>32126609</v>
      </c>
      <c r="S1705" s="5">
        <v>602702</v>
      </c>
      <c r="T1705" s="5">
        <v>602702</v>
      </c>
      <c r="U1705" s="3" t="s">
        <v>1733</v>
      </c>
      <c r="V1705" s="5">
        <v>0</v>
      </c>
      <c r="W1705" s="5"/>
      <c r="X1705" s="5">
        <v>0</v>
      </c>
      <c r="Y1705" s="5">
        <v>0</v>
      </c>
      <c r="Z1705" s="5">
        <f>Tbl_BalanceHistory[[#This Row],[Discretionary Recommended - Pre 2022]]+Tbl_BalanceHistory[[#This Row],[Discretionary Balance Recommended: Policy]]+Tbl_BalanceHistory[[#This Row],[Discretionary Balance Recommended: Commitments]]</f>
        <v>0</v>
      </c>
      <c r="AA1705" s="5">
        <f>Tbl_BalanceHistory[[#This Row],[Discretionary Balance]]-Tbl_BalanceHistory[[#This Row],[Discretionary Reappropriation]]</f>
        <v>0</v>
      </c>
      <c r="AB1705" s="2"/>
      <c r="AC1705" s="2"/>
      <c r="AD1705" s="2"/>
      <c r="AE1705" s="2"/>
    </row>
    <row r="1706" spans="1:31" ht="45" x14ac:dyDescent="0.25">
      <c r="A1706" s="2" t="s">
        <v>10</v>
      </c>
      <c r="B1706" s="3">
        <v>7</v>
      </c>
      <c r="C1706" s="3">
        <v>221</v>
      </c>
      <c r="D1706" s="3" t="s">
        <v>438</v>
      </c>
      <c r="E1706" s="3" t="str">
        <f>_xlfn.XLOOKUP(Tbl_BalanceHistory[[#This Row],[RespAgy]],Tbl_Agencies[Agy Code],Tbl_Agencies[Agy Sort])</f>
        <v>095000</v>
      </c>
      <c r="F1706" s="2" t="str">
        <f>Tbl_BalanceHistory[[#This Row],[RespAgy]]&amp;": "&amp;Tbl_BalanceHistory[[#This Row],[RespAgency]]</f>
        <v>221: Old Dominion University</v>
      </c>
      <c r="G1706" s="3">
        <v>221</v>
      </c>
      <c r="H1706" s="3" t="s">
        <v>438</v>
      </c>
      <c r="I1706" s="3" t="str">
        <f>_xlfn.XLOOKUP(Tbl_BalanceHistory[[#This Row],[AgyCode]],Tbl_Agencies[Agy Code],Tbl_Agencies[Agy Sort])</f>
        <v>095000</v>
      </c>
      <c r="J1706" s="2" t="str">
        <f>Tbl_BalanceHistory[[#This Row],[AgyCode]]&amp;": "&amp;Tbl_BalanceHistory[[#This Row],[Agency Name]]</f>
        <v>221: Old Dominion University</v>
      </c>
      <c r="K1706" s="1">
        <v>2023</v>
      </c>
      <c r="L1706" s="3">
        <v>108</v>
      </c>
      <c r="M1706" s="3" t="s">
        <v>408</v>
      </c>
      <c r="N1706" s="2" t="str">
        <f>Tbl_BalanceHistory[[#This Row],[ProgramCode]]&amp;": "&amp;Tbl_BalanceHistory[[#This Row],[Program Name]]</f>
        <v>108: Higher Education Student Financial Assistance</v>
      </c>
      <c r="O1706" s="3" t="s">
        <v>886</v>
      </c>
      <c r="P1706" s="1" t="str">
        <f>IF(Tbl_BalanceHistory[[#This Row],[FundCode]]="0100","GF",IF(Tbl_BalanceHistory[[#This Row],[FundCode]]="01000","GF","Hi Ed / OCR"))</f>
        <v>GF</v>
      </c>
      <c r="Q1706" s="5">
        <v>36771513</v>
      </c>
      <c r="R1706" s="5">
        <v>36055949</v>
      </c>
      <c r="S1706" s="5">
        <v>715564</v>
      </c>
      <c r="T1706" s="5">
        <v>715564</v>
      </c>
      <c r="U1706" s="3" t="s">
        <v>1733</v>
      </c>
      <c r="V1706" s="5">
        <v>0</v>
      </c>
      <c r="W1706" s="5">
        <v>0</v>
      </c>
      <c r="X1706" s="5">
        <v>0</v>
      </c>
      <c r="Y1706" s="5">
        <v>0</v>
      </c>
      <c r="Z1706" s="5">
        <v>0</v>
      </c>
      <c r="AA1706" s="5">
        <v>0</v>
      </c>
      <c r="AB1706" s="2"/>
      <c r="AC1706" s="2"/>
      <c r="AD1706" s="2"/>
      <c r="AE1706" s="2"/>
    </row>
    <row r="1707" spans="1:31" ht="45" x14ac:dyDescent="0.25">
      <c r="A1707" s="2" t="s">
        <v>10</v>
      </c>
      <c r="B1707" s="3">
        <v>7</v>
      </c>
      <c r="C1707" s="3">
        <v>221</v>
      </c>
      <c r="D1707" s="3" t="s">
        <v>438</v>
      </c>
      <c r="E1707" s="3" t="str">
        <f>_xlfn.XLOOKUP(Tbl_BalanceHistory[[#This Row],[RespAgy]],Tbl_Agencies[Agy Code],Tbl_Agencies[Agy Sort])</f>
        <v>095000</v>
      </c>
      <c r="F1707" s="2" t="str">
        <f>Tbl_BalanceHistory[[#This Row],[RespAgy]]&amp;": "&amp;Tbl_BalanceHistory[[#This Row],[RespAgency]]</f>
        <v>221: Old Dominion University</v>
      </c>
      <c r="G1707" s="3">
        <v>221</v>
      </c>
      <c r="H1707" s="3" t="s">
        <v>438</v>
      </c>
      <c r="I1707" s="3" t="str">
        <f>_xlfn.XLOOKUP(Tbl_BalanceHistory[[#This Row],[AgyCode]],Tbl_Agencies[Agy Code],Tbl_Agencies[Agy Sort])</f>
        <v>095000</v>
      </c>
      <c r="J1707" s="2" t="str">
        <f>Tbl_BalanceHistory[[#This Row],[AgyCode]]&amp;": "&amp;Tbl_BalanceHistory[[#This Row],[Agency Name]]</f>
        <v>221: Old Dominion University</v>
      </c>
      <c r="K1707" s="1">
        <v>2024</v>
      </c>
      <c r="L1707" s="3">
        <v>108</v>
      </c>
      <c r="M1707" s="3" t="s">
        <v>408</v>
      </c>
      <c r="N1707" s="2" t="str">
        <f>Tbl_BalanceHistory[[#This Row],[ProgramCode]]&amp;": "&amp;Tbl_BalanceHistory[[#This Row],[Program Name]]</f>
        <v>108: Higher Education Student Financial Assistance</v>
      </c>
      <c r="O1707" s="3" t="s">
        <v>886</v>
      </c>
      <c r="P1707" s="1" t="str">
        <f>IF(Tbl_BalanceHistory[[#This Row],[FundCode]]="0100","GF",IF(Tbl_BalanceHistory[[#This Row],[FundCode]]="01000","GF","Hi Ed / OCR"))</f>
        <v>GF</v>
      </c>
      <c r="Q1707" s="5">
        <v>65035596</v>
      </c>
      <c r="R1707" s="5">
        <v>63481343</v>
      </c>
      <c r="S1707" s="5">
        <v>1554253</v>
      </c>
      <c r="T1707" s="5">
        <v>1554253</v>
      </c>
      <c r="U1707" s="3" t="s">
        <v>1733</v>
      </c>
      <c r="V1707" s="5">
        <v>0</v>
      </c>
      <c r="W1707" s="5">
        <v>0</v>
      </c>
      <c r="X1707" s="5">
        <v>0</v>
      </c>
      <c r="Y1707" s="5">
        <v>0</v>
      </c>
      <c r="Z1707" s="5">
        <v>0</v>
      </c>
      <c r="AA1707" s="5">
        <v>0</v>
      </c>
      <c r="AB1707" s="2"/>
      <c r="AC1707" s="2"/>
      <c r="AD1707" s="2"/>
      <c r="AE1707" s="2"/>
    </row>
    <row r="1708" spans="1:31" ht="60" x14ac:dyDescent="0.25">
      <c r="A1708" s="2" t="s">
        <v>10</v>
      </c>
      <c r="B1708" s="3">
        <v>7</v>
      </c>
      <c r="C1708" s="3">
        <v>221</v>
      </c>
      <c r="D1708" s="3" t="s">
        <v>438</v>
      </c>
      <c r="E1708" s="3" t="str">
        <f>_xlfn.XLOOKUP(Tbl_BalanceHistory[[#This Row],[RespAgy]],Tbl_Agencies[Agy Code],Tbl_Agencies[Agy Sort])</f>
        <v>095000</v>
      </c>
      <c r="F1708" s="2" t="str">
        <f>Tbl_BalanceHistory[[#This Row],[RespAgy]]&amp;": "&amp;Tbl_BalanceHistory[[#This Row],[RespAgency]]</f>
        <v>221: Old Dominion University</v>
      </c>
      <c r="G1708" s="3">
        <v>221</v>
      </c>
      <c r="H1708" s="3" t="s">
        <v>438</v>
      </c>
      <c r="I1708" s="3" t="str">
        <f>_xlfn.XLOOKUP(Tbl_BalanceHistory[[#This Row],[AgyCode]],Tbl_Agencies[Agy Code],Tbl_Agencies[Agy Sort])</f>
        <v>095000</v>
      </c>
      <c r="J1708" s="2" t="str">
        <f>Tbl_BalanceHistory[[#This Row],[AgyCode]]&amp;": "&amp;Tbl_BalanceHistory[[#This Row],[Agency Name]]</f>
        <v>221: Old Dominion University</v>
      </c>
      <c r="K1708" s="1">
        <v>2014</v>
      </c>
      <c r="L1708" s="3">
        <v>110</v>
      </c>
      <c r="M1708" s="3" t="s">
        <v>409</v>
      </c>
      <c r="N1708" s="2" t="str">
        <f>Tbl_BalanceHistory[[#This Row],[ProgramCode]]&amp;": "&amp;Tbl_BalanceHistory[[#This Row],[Program Name]]</f>
        <v>110: Financial Assistance For Educational and General Services</v>
      </c>
      <c r="O1708" s="3" t="s">
        <v>1730</v>
      </c>
      <c r="P1708" s="1" t="str">
        <f>IF(Tbl_BalanceHistory[[#This Row],[FundCode]]="0100","GF",IF(Tbl_BalanceHistory[[#This Row],[FundCode]]="01000","GF","Hi Ed / OCR"))</f>
        <v>GF</v>
      </c>
      <c r="Q1708" s="5">
        <v>3335980</v>
      </c>
      <c r="R1708" s="5">
        <v>3335980</v>
      </c>
      <c r="S1708" s="5">
        <v>0</v>
      </c>
      <c r="T1708" s="5">
        <v>0</v>
      </c>
      <c r="U1708" s="3"/>
      <c r="V1708" s="5">
        <v>0</v>
      </c>
      <c r="W1708" s="5">
        <v>0</v>
      </c>
      <c r="X1708" s="5"/>
      <c r="Y1708" s="5"/>
      <c r="Z1708" s="5">
        <f>Tbl_BalanceHistory[[#This Row],[Discretionary Recommended - Pre 2022]]+Tbl_BalanceHistory[[#This Row],[Discretionary Balance Recommended: Policy]]+Tbl_BalanceHistory[[#This Row],[Discretionary Balance Recommended: Commitments]]</f>
        <v>0</v>
      </c>
      <c r="AA1708" s="5">
        <f>Tbl_BalanceHistory[[#This Row],[Discretionary Balance]]-Tbl_BalanceHistory[[#This Row],[Discretionary Reappropriation]]</f>
        <v>0</v>
      </c>
      <c r="AB1708" s="2"/>
      <c r="AC1708" s="2"/>
      <c r="AD1708" s="2"/>
      <c r="AE1708" s="2"/>
    </row>
    <row r="1709" spans="1:31" ht="60" x14ac:dyDescent="0.25">
      <c r="A1709" s="2" t="s">
        <v>10</v>
      </c>
      <c r="B1709" s="3">
        <v>7</v>
      </c>
      <c r="C1709" s="3">
        <v>221</v>
      </c>
      <c r="D1709" s="3" t="s">
        <v>438</v>
      </c>
      <c r="E1709" s="3" t="str">
        <f>_xlfn.XLOOKUP(Tbl_BalanceHistory[[#This Row],[RespAgy]],Tbl_Agencies[Agy Code],Tbl_Agencies[Agy Sort])</f>
        <v>095000</v>
      </c>
      <c r="F1709" s="2" t="str">
        <f>Tbl_BalanceHistory[[#This Row],[RespAgy]]&amp;": "&amp;Tbl_BalanceHistory[[#This Row],[RespAgency]]</f>
        <v>221: Old Dominion University</v>
      </c>
      <c r="G1709" s="3">
        <v>221</v>
      </c>
      <c r="H1709" s="3" t="s">
        <v>438</v>
      </c>
      <c r="I1709" s="3" t="str">
        <f>_xlfn.XLOOKUP(Tbl_BalanceHistory[[#This Row],[AgyCode]],Tbl_Agencies[Agy Code],Tbl_Agencies[Agy Sort])</f>
        <v>095000</v>
      </c>
      <c r="J1709" s="2" t="str">
        <f>Tbl_BalanceHistory[[#This Row],[AgyCode]]&amp;": "&amp;Tbl_BalanceHistory[[#This Row],[Agency Name]]</f>
        <v>221: Old Dominion University</v>
      </c>
      <c r="K1709" s="1">
        <v>2015</v>
      </c>
      <c r="L1709" s="3">
        <v>110</v>
      </c>
      <c r="M1709" s="3" t="s">
        <v>409</v>
      </c>
      <c r="N1709" s="2" t="str">
        <f>Tbl_BalanceHistory[[#This Row],[ProgramCode]]&amp;": "&amp;Tbl_BalanceHistory[[#This Row],[Program Name]]</f>
        <v>110: Financial Assistance For Educational and General Services</v>
      </c>
      <c r="O1709" s="3" t="s">
        <v>1730</v>
      </c>
      <c r="P1709" s="1" t="str">
        <f>IF(Tbl_BalanceHistory[[#This Row],[FundCode]]="0100","GF",IF(Tbl_BalanceHistory[[#This Row],[FundCode]]="01000","GF","Hi Ed / OCR"))</f>
        <v>GF</v>
      </c>
      <c r="Q1709" s="5">
        <v>3455680</v>
      </c>
      <c r="R1709" s="5">
        <v>3169948</v>
      </c>
      <c r="S1709" s="5">
        <v>285731</v>
      </c>
      <c r="T1709" s="5">
        <v>285731</v>
      </c>
      <c r="U1709" s="3" t="s">
        <v>1731</v>
      </c>
      <c r="V1709" s="5">
        <v>0</v>
      </c>
      <c r="W1709" s="5">
        <v>0</v>
      </c>
      <c r="X1709" s="5"/>
      <c r="Y1709" s="5"/>
      <c r="Z1709" s="5">
        <f>Tbl_BalanceHistory[[#This Row],[Discretionary Recommended - Pre 2022]]+Tbl_BalanceHistory[[#This Row],[Discretionary Balance Recommended: Policy]]+Tbl_BalanceHistory[[#This Row],[Discretionary Balance Recommended: Commitments]]</f>
        <v>0</v>
      </c>
      <c r="AA1709" s="5">
        <f>Tbl_BalanceHistory[[#This Row],[Discretionary Balance]]-Tbl_BalanceHistory[[#This Row],[Discretionary Reappropriation]]</f>
        <v>0</v>
      </c>
      <c r="AB1709" s="2"/>
      <c r="AC1709" s="2"/>
      <c r="AD1709" s="2"/>
      <c r="AE1709" s="2"/>
    </row>
    <row r="1710" spans="1:31" ht="60" x14ac:dyDescent="0.25">
      <c r="A1710" s="2" t="s">
        <v>10</v>
      </c>
      <c r="B1710" s="3">
        <v>7</v>
      </c>
      <c r="C1710" s="3">
        <v>221</v>
      </c>
      <c r="D1710" s="3" t="s">
        <v>438</v>
      </c>
      <c r="E1710" s="3" t="str">
        <f>_xlfn.XLOOKUP(Tbl_BalanceHistory[[#This Row],[RespAgy]],Tbl_Agencies[Agy Code],Tbl_Agencies[Agy Sort])</f>
        <v>095000</v>
      </c>
      <c r="F1710" s="2" t="str">
        <f>Tbl_BalanceHistory[[#This Row],[RespAgy]]&amp;": "&amp;Tbl_BalanceHistory[[#This Row],[RespAgency]]</f>
        <v>221: Old Dominion University</v>
      </c>
      <c r="G1710" s="3">
        <v>221</v>
      </c>
      <c r="H1710" s="3" t="s">
        <v>438</v>
      </c>
      <c r="I1710" s="3" t="str">
        <f>_xlfn.XLOOKUP(Tbl_BalanceHistory[[#This Row],[AgyCode]],Tbl_Agencies[Agy Code],Tbl_Agencies[Agy Sort])</f>
        <v>095000</v>
      </c>
      <c r="J1710" s="2" t="str">
        <f>Tbl_BalanceHistory[[#This Row],[AgyCode]]&amp;": "&amp;Tbl_BalanceHistory[[#This Row],[Agency Name]]</f>
        <v>221: Old Dominion University</v>
      </c>
      <c r="K1710" s="1">
        <v>2016</v>
      </c>
      <c r="L1710" s="3">
        <v>110</v>
      </c>
      <c r="M1710" s="3" t="s">
        <v>409</v>
      </c>
      <c r="N1710" s="2" t="str">
        <f>Tbl_BalanceHistory[[#This Row],[ProgramCode]]&amp;": "&amp;Tbl_BalanceHistory[[#This Row],[Program Name]]</f>
        <v>110: Financial Assistance For Educational and General Services</v>
      </c>
      <c r="O1710" s="3" t="s">
        <v>1730</v>
      </c>
      <c r="P1710" s="1" t="str">
        <f>IF(Tbl_BalanceHistory[[#This Row],[FundCode]]="0100","GF",IF(Tbl_BalanceHistory[[#This Row],[FundCode]]="01000","GF","Hi Ed / OCR"))</f>
        <v>GF</v>
      </c>
      <c r="Q1710" s="5">
        <v>4875574</v>
      </c>
      <c r="R1710" s="5">
        <v>4499441.41</v>
      </c>
      <c r="S1710" s="5">
        <v>376132</v>
      </c>
      <c r="T1710" s="5">
        <v>376132</v>
      </c>
      <c r="U1710" s="3" t="s">
        <v>1965</v>
      </c>
      <c r="V1710" s="5">
        <v>0</v>
      </c>
      <c r="W1710" s="5">
        <v>0</v>
      </c>
      <c r="X1710" s="5"/>
      <c r="Y1710" s="5"/>
      <c r="Z1710" s="5">
        <f>Tbl_BalanceHistory[[#This Row],[Discretionary Recommended - Pre 2022]]+Tbl_BalanceHistory[[#This Row],[Discretionary Balance Recommended: Policy]]+Tbl_BalanceHistory[[#This Row],[Discretionary Balance Recommended: Commitments]]</f>
        <v>0</v>
      </c>
      <c r="AA1710" s="5">
        <f>Tbl_BalanceHistory[[#This Row],[Discretionary Balance]]-Tbl_BalanceHistory[[#This Row],[Discretionary Reappropriation]]</f>
        <v>0</v>
      </c>
      <c r="AB1710" s="2"/>
      <c r="AC1710" s="2"/>
      <c r="AD1710" s="2"/>
      <c r="AE1710" s="2"/>
    </row>
    <row r="1711" spans="1:31" ht="60" x14ac:dyDescent="0.25">
      <c r="A1711" s="2" t="s">
        <v>10</v>
      </c>
      <c r="B1711" s="3">
        <v>7</v>
      </c>
      <c r="C1711" s="3">
        <v>221</v>
      </c>
      <c r="D1711" s="3" t="s">
        <v>438</v>
      </c>
      <c r="E1711" s="3" t="str">
        <f>_xlfn.XLOOKUP(Tbl_BalanceHistory[[#This Row],[RespAgy]],Tbl_Agencies[Agy Code],Tbl_Agencies[Agy Sort])</f>
        <v>095000</v>
      </c>
      <c r="F1711" s="2" t="str">
        <f>Tbl_BalanceHistory[[#This Row],[RespAgy]]&amp;": "&amp;Tbl_BalanceHistory[[#This Row],[RespAgency]]</f>
        <v>221: Old Dominion University</v>
      </c>
      <c r="G1711" s="3">
        <v>221</v>
      </c>
      <c r="H1711" s="3" t="s">
        <v>438</v>
      </c>
      <c r="I1711" s="3" t="str">
        <f>_xlfn.XLOOKUP(Tbl_BalanceHistory[[#This Row],[AgyCode]],Tbl_Agencies[Agy Code],Tbl_Agencies[Agy Sort])</f>
        <v>095000</v>
      </c>
      <c r="J1711" s="2" t="str">
        <f>Tbl_BalanceHistory[[#This Row],[AgyCode]]&amp;": "&amp;Tbl_BalanceHistory[[#This Row],[Agency Name]]</f>
        <v>221: Old Dominion University</v>
      </c>
      <c r="K1711" s="1">
        <v>2017</v>
      </c>
      <c r="L1711" s="3">
        <v>110</v>
      </c>
      <c r="M1711" s="3" t="s">
        <v>409</v>
      </c>
      <c r="N1711" s="2" t="str">
        <f>Tbl_BalanceHistory[[#This Row],[ProgramCode]]&amp;": "&amp;Tbl_BalanceHistory[[#This Row],[Program Name]]</f>
        <v>110: Financial Assistance For Educational and General Services</v>
      </c>
      <c r="O1711" s="3" t="s">
        <v>886</v>
      </c>
      <c r="P1711" s="1" t="str">
        <f>IF(Tbl_BalanceHistory[[#This Row],[FundCode]]="0100","GF",IF(Tbl_BalanceHistory[[#This Row],[FundCode]]="01000","GF","Hi Ed / OCR"))</f>
        <v>GF</v>
      </c>
      <c r="Q1711" s="5">
        <v>5035108</v>
      </c>
      <c r="R1711" s="5">
        <v>4843357.7300000004</v>
      </c>
      <c r="S1711" s="5">
        <v>191750</v>
      </c>
      <c r="T1711" s="5">
        <v>191750</v>
      </c>
      <c r="U1711" s="3" t="s">
        <v>1732</v>
      </c>
      <c r="V1711" s="5">
        <v>0</v>
      </c>
      <c r="W1711" s="5">
        <v>0</v>
      </c>
      <c r="X1711" s="5"/>
      <c r="Y1711" s="5"/>
      <c r="Z1711" s="5">
        <f>Tbl_BalanceHistory[[#This Row],[Discretionary Recommended - Pre 2022]]+Tbl_BalanceHistory[[#This Row],[Discretionary Balance Recommended: Policy]]+Tbl_BalanceHistory[[#This Row],[Discretionary Balance Recommended: Commitments]]</f>
        <v>0</v>
      </c>
      <c r="AA1711" s="5">
        <f>Tbl_BalanceHistory[[#This Row],[Discretionary Balance]]-Tbl_BalanceHistory[[#This Row],[Discretionary Reappropriation]]</f>
        <v>0</v>
      </c>
      <c r="AB1711" s="2"/>
      <c r="AC1711" s="2"/>
      <c r="AD1711" s="2"/>
      <c r="AE1711" s="2"/>
    </row>
    <row r="1712" spans="1:31" ht="60" x14ac:dyDescent="0.25">
      <c r="A1712" s="2" t="s">
        <v>10</v>
      </c>
      <c r="B1712" s="3">
        <v>7</v>
      </c>
      <c r="C1712" s="3">
        <v>221</v>
      </c>
      <c r="D1712" s="3" t="s">
        <v>438</v>
      </c>
      <c r="E1712" s="3" t="str">
        <f>_xlfn.XLOOKUP(Tbl_BalanceHistory[[#This Row],[RespAgy]],Tbl_Agencies[Agy Code],Tbl_Agencies[Agy Sort])</f>
        <v>095000</v>
      </c>
      <c r="F1712" s="2" t="str">
        <f>Tbl_BalanceHistory[[#This Row],[RespAgy]]&amp;": "&amp;Tbl_BalanceHistory[[#This Row],[RespAgency]]</f>
        <v>221: Old Dominion University</v>
      </c>
      <c r="G1712" s="3">
        <v>221</v>
      </c>
      <c r="H1712" s="3" t="s">
        <v>438</v>
      </c>
      <c r="I1712" s="3" t="str">
        <f>_xlfn.XLOOKUP(Tbl_BalanceHistory[[#This Row],[AgyCode]],Tbl_Agencies[Agy Code],Tbl_Agencies[Agy Sort])</f>
        <v>095000</v>
      </c>
      <c r="J1712" s="2" t="str">
        <f>Tbl_BalanceHistory[[#This Row],[AgyCode]]&amp;": "&amp;Tbl_BalanceHistory[[#This Row],[Agency Name]]</f>
        <v>221: Old Dominion University</v>
      </c>
      <c r="K1712" s="1">
        <v>2018</v>
      </c>
      <c r="L1712" s="3">
        <v>110</v>
      </c>
      <c r="M1712" s="3" t="s">
        <v>409</v>
      </c>
      <c r="N1712" s="2" t="str">
        <f>Tbl_BalanceHistory[[#This Row],[ProgramCode]]&amp;": "&amp;Tbl_BalanceHistory[[#This Row],[Program Name]]</f>
        <v>110: Financial Assistance For Educational and General Services</v>
      </c>
      <c r="O1712" s="3" t="s">
        <v>886</v>
      </c>
      <c r="P1712" s="1" t="str">
        <f>IF(Tbl_BalanceHistory[[#This Row],[FundCode]]="0100","GF",IF(Tbl_BalanceHistory[[#This Row],[FundCode]]="01000","GF","Hi Ed / OCR"))</f>
        <v>GF</v>
      </c>
      <c r="Q1712" s="5">
        <v>4858859</v>
      </c>
      <c r="R1712" s="5">
        <v>4517692.97</v>
      </c>
      <c r="S1712" s="5">
        <v>341166</v>
      </c>
      <c r="T1712" s="5">
        <v>341166</v>
      </c>
      <c r="U1712" s="3" t="s">
        <v>1733</v>
      </c>
      <c r="V1712" s="5">
        <v>0</v>
      </c>
      <c r="W1712" s="5">
        <v>0</v>
      </c>
      <c r="X1712" s="5"/>
      <c r="Y1712" s="5"/>
      <c r="Z1712" s="5">
        <f>Tbl_BalanceHistory[[#This Row],[Discretionary Recommended - Pre 2022]]+Tbl_BalanceHistory[[#This Row],[Discretionary Balance Recommended: Policy]]+Tbl_BalanceHistory[[#This Row],[Discretionary Balance Recommended: Commitments]]</f>
        <v>0</v>
      </c>
      <c r="AA1712" s="5">
        <f>Tbl_BalanceHistory[[#This Row],[Discretionary Balance]]-Tbl_BalanceHistory[[#This Row],[Discretionary Reappropriation]]</f>
        <v>0</v>
      </c>
      <c r="AB1712" s="2"/>
      <c r="AC1712" s="2"/>
      <c r="AD1712" s="2"/>
      <c r="AE1712" s="2"/>
    </row>
    <row r="1713" spans="1:31" ht="60" x14ac:dyDescent="0.25">
      <c r="A1713" s="2" t="s">
        <v>10</v>
      </c>
      <c r="B1713" s="3">
        <v>7</v>
      </c>
      <c r="C1713" s="3">
        <v>221</v>
      </c>
      <c r="D1713" s="3" t="s">
        <v>438</v>
      </c>
      <c r="E1713" s="3" t="str">
        <f>_xlfn.XLOOKUP(Tbl_BalanceHistory[[#This Row],[RespAgy]],Tbl_Agencies[Agy Code],Tbl_Agencies[Agy Sort])</f>
        <v>095000</v>
      </c>
      <c r="F1713" s="2" t="str">
        <f>Tbl_BalanceHistory[[#This Row],[RespAgy]]&amp;": "&amp;Tbl_BalanceHistory[[#This Row],[RespAgency]]</f>
        <v>221: Old Dominion University</v>
      </c>
      <c r="G1713" s="3">
        <v>221</v>
      </c>
      <c r="H1713" s="3" t="s">
        <v>438</v>
      </c>
      <c r="I1713" s="3" t="str">
        <f>_xlfn.XLOOKUP(Tbl_BalanceHistory[[#This Row],[AgyCode]],Tbl_Agencies[Agy Code],Tbl_Agencies[Agy Sort])</f>
        <v>095000</v>
      </c>
      <c r="J1713" s="2" t="str">
        <f>Tbl_BalanceHistory[[#This Row],[AgyCode]]&amp;": "&amp;Tbl_BalanceHistory[[#This Row],[Agency Name]]</f>
        <v>221: Old Dominion University</v>
      </c>
      <c r="K1713" s="1">
        <v>2019</v>
      </c>
      <c r="L1713" s="3">
        <v>110</v>
      </c>
      <c r="M1713" s="3" t="s">
        <v>409</v>
      </c>
      <c r="N1713" s="2" t="str">
        <f>Tbl_BalanceHistory[[#This Row],[ProgramCode]]&amp;": "&amp;Tbl_BalanceHistory[[#This Row],[Program Name]]</f>
        <v>110: Financial Assistance For Educational and General Services</v>
      </c>
      <c r="O1713" s="3" t="s">
        <v>886</v>
      </c>
      <c r="P1713" s="1" t="str">
        <f>IF(Tbl_BalanceHistory[[#This Row],[FundCode]]="0100","GF",IF(Tbl_BalanceHistory[[#This Row],[FundCode]]="01000","GF","Hi Ed / OCR"))</f>
        <v>GF</v>
      </c>
      <c r="Q1713" s="5">
        <v>5125772</v>
      </c>
      <c r="R1713" s="5">
        <v>4862508.5999999996</v>
      </c>
      <c r="S1713" s="5">
        <v>263263.40000000002</v>
      </c>
      <c r="T1713" s="5">
        <v>263263.40000000002</v>
      </c>
      <c r="U1713" s="3" t="s">
        <v>1733</v>
      </c>
      <c r="V1713" s="5">
        <v>0</v>
      </c>
      <c r="W1713" s="5">
        <v>0</v>
      </c>
      <c r="X1713" s="5"/>
      <c r="Y1713" s="5"/>
      <c r="Z1713" s="5">
        <f>Tbl_BalanceHistory[[#This Row],[Discretionary Recommended - Pre 2022]]+Tbl_BalanceHistory[[#This Row],[Discretionary Balance Recommended: Policy]]+Tbl_BalanceHistory[[#This Row],[Discretionary Balance Recommended: Commitments]]</f>
        <v>0</v>
      </c>
      <c r="AA1713" s="5">
        <f>Tbl_BalanceHistory[[#This Row],[Discretionary Balance]]-Tbl_BalanceHistory[[#This Row],[Discretionary Reappropriation]]</f>
        <v>0</v>
      </c>
      <c r="AB1713" s="2"/>
      <c r="AC1713" s="2"/>
      <c r="AD1713" s="2"/>
      <c r="AE1713" s="2"/>
    </row>
    <row r="1714" spans="1:31" ht="60" x14ac:dyDescent="0.25">
      <c r="A1714" s="2" t="s">
        <v>10</v>
      </c>
      <c r="B1714" s="3">
        <v>7</v>
      </c>
      <c r="C1714" s="3">
        <v>221</v>
      </c>
      <c r="D1714" s="3" t="s">
        <v>438</v>
      </c>
      <c r="E1714" s="3" t="str">
        <f>_xlfn.XLOOKUP(Tbl_BalanceHistory[[#This Row],[RespAgy]],Tbl_Agencies[Agy Code],Tbl_Agencies[Agy Sort])</f>
        <v>095000</v>
      </c>
      <c r="F1714" s="2" t="str">
        <f>Tbl_BalanceHistory[[#This Row],[RespAgy]]&amp;": "&amp;Tbl_BalanceHistory[[#This Row],[RespAgency]]</f>
        <v>221: Old Dominion University</v>
      </c>
      <c r="G1714" s="3">
        <v>221</v>
      </c>
      <c r="H1714" s="3" t="s">
        <v>438</v>
      </c>
      <c r="I1714" s="3" t="str">
        <f>_xlfn.XLOOKUP(Tbl_BalanceHistory[[#This Row],[AgyCode]],Tbl_Agencies[Agy Code],Tbl_Agencies[Agy Sort])</f>
        <v>095000</v>
      </c>
      <c r="J1714" s="2" t="str">
        <f>Tbl_BalanceHistory[[#This Row],[AgyCode]]&amp;": "&amp;Tbl_BalanceHistory[[#This Row],[Agency Name]]</f>
        <v>221: Old Dominion University</v>
      </c>
      <c r="K1714" s="1">
        <v>2020</v>
      </c>
      <c r="L1714" s="3">
        <v>110</v>
      </c>
      <c r="M1714" s="3" t="s">
        <v>409</v>
      </c>
      <c r="N1714" s="2" t="str">
        <f>Tbl_BalanceHistory[[#This Row],[ProgramCode]]&amp;": "&amp;Tbl_BalanceHistory[[#This Row],[Program Name]]</f>
        <v>110: Financial Assistance For Educational and General Services</v>
      </c>
      <c r="O1714" s="3" t="s">
        <v>886</v>
      </c>
      <c r="P1714" s="1" t="str">
        <f>IF(Tbl_BalanceHistory[[#This Row],[FundCode]]="0100","GF",IF(Tbl_BalanceHistory[[#This Row],[FundCode]]="01000","GF","Hi Ed / OCR"))</f>
        <v>GF</v>
      </c>
      <c r="Q1714" s="5">
        <v>5544421.4199999999</v>
      </c>
      <c r="R1714" s="5">
        <v>4863831.5599999996</v>
      </c>
      <c r="S1714" s="5">
        <v>680589.86</v>
      </c>
      <c r="T1714" s="5">
        <v>680589.86</v>
      </c>
      <c r="U1714" s="3" t="s">
        <v>1733</v>
      </c>
      <c r="V1714" s="5">
        <v>0</v>
      </c>
      <c r="W1714" s="5">
        <v>0</v>
      </c>
      <c r="X1714" s="5"/>
      <c r="Y1714" s="5"/>
      <c r="Z1714" s="5">
        <f>Tbl_BalanceHistory[[#This Row],[Discretionary Recommended - Pre 2022]]+Tbl_BalanceHistory[[#This Row],[Discretionary Balance Recommended: Policy]]+Tbl_BalanceHistory[[#This Row],[Discretionary Balance Recommended: Commitments]]</f>
        <v>0</v>
      </c>
      <c r="AA1714" s="5">
        <f>Tbl_BalanceHistory[[#This Row],[Discretionary Balance]]-Tbl_BalanceHistory[[#This Row],[Discretionary Reappropriation]]</f>
        <v>0</v>
      </c>
      <c r="AB1714" s="2"/>
      <c r="AC1714" s="2"/>
      <c r="AD1714" s="2"/>
      <c r="AE1714" s="2"/>
    </row>
    <row r="1715" spans="1:31" ht="60" x14ac:dyDescent="0.25">
      <c r="A1715" s="2" t="s">
        <v>10</v>
      </c>
      <c r="B1715" s="3">
        <v>7</v>
      </c>
      <c r="C1715" s="3">
        <v>221</v>
      </c>
      <c r="D1715" s="3" t="s">
        <v>438</v>
      </c>
      <c r="E1715" s="3" t="str">
        <f>_xlfn.XLOOKUP(Tbl_BalanceHistory[[#This Row],[RespAgy]],Tbl_Agencies[Agy Code],Tbl_Agencies[Agy Sort])</f>
        <v>095000</v>
      </c>
      <c r="F1715" s="2" t="str">
        <f>Tbl_BalanceHistory[[#This Row],[RespAgy]]&amp;": "&amp;Tbl_BalanceHistory[[#This Row],[RespAgency]]</f>
        <v>221: Old Dominion University</v>
      </c>
      <c r="G1715" s="3">
        <v>221</v>
      </c>
      <c r="H1715" s="3" t="s">
        <v>438</v>
      </c>
      <c r="I1715" s="3" t="str">
        <f>_xlfn.XLOOKUP(Tbl_BalanceHistory[[#This Row],[AgyCode]],Tbl_Agencies[Agy Code],Tbl_Agencies[Agy Sort])</f>
        <v>095000</v>
      </c>
      <c r="J1715" s="2" t="str">
        <f>Tbl_BalanceHistory[[#This Row],[AgyCode]]&amp;": "&amp;Tbl_BalanceHistory[[#This Row],[Agency Name]]</f>
        <v>221: Old Dominion University</v>
      </c>
      <c r="K1715" s="1">
        <v>2021</v>
      </c>
      <c r="L1715" s="3">
        <v>110</v>
      </c>
      <c r="M1715" s="3" t="s">
        <v>409</v>
      </c>
      <c r="N1715" s="2" t="str">
        <f>Tbl_BalanceHistory[[#This Row],[ProgramCode]]&amp;": "&amp;Tbl_BalanceHistory[[#This Row],[Program Name]]</f>
        <v>110: Financial Assistance For Educational and General Services</v>
      </c>
      <c r="O1715" s="3" t="s">
        <v>886</v>
      </c>
      <c r="P1715" s="1" t="str">
        <f>IF(Tbl_BalanceHistory[[#This Row],[FundCode]]="0100","GF",IF(Tbl_BalanceHistory[[#This Row],[FundCode]]="01000","GF","Hi Ed / OCR"))</f>
        <v>GF</v>
      </c>
      <c r="Q1715" s="5">
        <v>8714651.6300000008</v>
      </c>
      <c r="R1715" s="5">
        <v>6254198.9800000004</v>
      </c>
      <c r="S1715" s="5">
        <v>2460452.65</v>
      </c>
      <c r="T1715" s="5">
        <v>2460452.65</v>
      </c>
      <c r="U1715" s="3" t="s">
        <v>1733</v>
      </c>
      <c r="V1715" s="5">
        <v>0</v>
      </c>
      <c r="W1715" s="5">
        <v>0</v>
      </c>
      <c r="X1715" s="5"/>
      <c r="Y1715" s="5"/>
      <c r="Z1715" s="5">
        <f>Tbl_BalanceHistory[[#This Row],[Discretionary Recommended - Pre 2022]]+Tbl_BalanceHistory[[#This Row],[Discretionary Balance Recommended: Policy]]+Tbl_BalanceHistory[[#This Row],[Discretionary Balance Recommended: Commitments]]</f>
        <v>0</v>
      </c>
      <c r="AA1715" s="5">
        <f>Tbl_BalanceHistory[[#This Row],[Discretionary Balance]]-Tbl_BalanceHistory[[#This Row],[Discretionary Reappropriation]]</f>
        <v>0</v>
      </c>
      <c r="AB1715" s="2"/>
      <c r="AC1715" s="2"/>
      <c r="AD1715" s="2"/>
      <c r="AE1715" s="2"/>
    </row>
    <row r="1716" spans="1:31" ht="60" x14ac:dyDescent="0.25">
      <c r="A1716" s="2" t="s">
        <v>10</v>
      </c>
      <c r="B1716" s="3">
        <v>7</v>
      </c>
      <c r="C1716" s="3">
        <v>221</v>
      </c>
      <c r="D1716" s="3" t="s">
        <v>438</v>
      </c>
      <c r="E1716" s="3" t="str">
        <f>_xlfn.XLOOKUP(Tbl_BalanceHistory[[#This Row],[RespAgy]],Tbl_Agencies[Agy Code],Tbl_Agencies[Agy Sort])</f>
        <v>095000</v>
      </c>
      <c r="F1716" s="2" t="str">
        <f>Tbl_BalanceHistory[[#This Row],[RespAgy]]&amp;": "&amp;Tbl_BalanceHistory[[#This Row],[RespAgency]]</f>
        <v>221: Old Dominion University</v>
      </c>
      <c r="G1716" s="3">
        <v>221</v>
      </c>
      <c r="H1716" s="3" t="s">
        <v>438</v>
      </c>
      <c r="I1716" s="3" t="str">
        <f>_xlfn.XLOOKUP(Tbl_BalanceHistory[[#This Row],[AgyCode]],Tbl_Agencies[Agy Code],Tbl_Agencies[Agy Sort])</f>
        <v>095000</v>
      </c>
      <c r="J1716" s="2" t="str">
        <f>Tbl_BalanceHistory[[#This Row],[AgyCode]]&amp;": "&amp;Tbl_BalanceHistory[[#This Row],[Agency Name]]</f>
        <v>221: Old Dominion University</v>
      </c>
      <c r="K1716" s="1">
        <v>2022</v>
      </c>
      <c r="L1716" s="3">
        <v>110</v>
      </c>
      <c r="M1716" s="3" t="s">
        <v>409</v>
      </c>
      <c r="N1716" s="2" t="str">
        <f>Tbl_BalanceHistory[[#This Row],[ProgramCode]]&amp;": "&amp;Tbl_BalanceHistory[[#This Row],[Program Name]]</f>
        <v>110: Financial Assistance For Educational and General Services</v>
      </c>
      <c r="O1716" s="3" t="s">
        <v>886</v>
      </c>
      <c r="P1716" s="1" t="str">
        <f>IF(Tbl_BalanceHistory[[#This Row],[FundCode]]="0100","GF",IF(Tbl_BalanceHistory[[#This Row],[FundCode]]="01000","GF","Hi Ed / OCR"))</f>
        <v>GF</v>
      </c>
      <c r="Q1716" s="5">
        <v>12952688.65</v>
      </c>
      <c r="R1716" s="5">
        <v>7339411.0199999996</v>
      </c>
      <c r="S1716" s="5">
        <v>5613277.6299999999</v>
      </c>
      <c r="T1716" s="5">
        <v>5613277.6299999999</v>
      </c>
      <c r="U1716" s="3" t="s">
        <v>1733</v>
      </c>
      <c r="V1716" s="5">
        <v>0</v>
      </c>
      <c r="W1716" s="5"/>
      <c r="X1716" s="5">
        <v>0</v>
      </c>
      <c r="Y1716" s="5">
        <v>0</v>
      </c>
      <c r="Z1716" s="5">
        <f>Tbl_BalanceHistory[[#This Row],[Discretionary Recommended - Pre 2022]]+Tbl_BalanceHistory[[#This Row],[Discretionary Balance Recommended: Policy]]+Tbl_BalanceHistory[[#This Row],[Discretionary Balance Recommended: Commitments]]</f>
        <v>0</v>
      </c>
      <c r="AA1716" s="5">
        <f>Tbl_BalanceHistory[[#This Row],[Discretionary Balance]]-Tbl_BalanceHistory[[#This Row],[Discretionary Reappropriation]]</f>
        <v>0</v>
      </c>
      <c r="AB1716" s="2"/>
      <c r="AC1716" s="2"/>
      <c r="AD1716" s="2"/>
      <c r="AE1716" s="2"/>
    </row>
    <row r="1717" spans="1:31" ht="60" x14ac:dyDescent="0.25">
      <c r="A1717" s="2" t="s">
        <v>10</v>
      </c>
      <c r="B1717" s="3">
        <v>7</v>
      </c>
      <c r="C1717" s="3">
        <v>221</v>
      </c>
      <c r="D1717" s="3" t="s">
        <v>438</v>
      </c>
      <c r="E1717" s="3" t="str">
        <f>_xlfn.XLOOKUP(Tbl_BalanceHistory[[#This Row],[RespAgy]],Tbl_Agencies[Agy Code],Tbl_Agencies[Agy Sort])</f>
        <v>095000</v>
      </c>
      <c r="F1717" s="2" t="str">
        <f>Tbl_BalanceHistory[[#This Row],[RespAgy]]&amp;": "&amp;Tbl_BalanceHistory[[#This Row],[RespAgency]]</f>
        <v>221: Old Dominion University</v>
      </c>
      <c r="G1717" s="3">
        <v>221</v>
      </c>
      <c r="H1717" s="3" t="s">
        <v>438</v>
      </c>
      <c r="I1717" s="3" t="str">
        <f>_xlfn.XLOOKUP(Tbl_BalanceHistory[[#This Row],[AgyCode]],Tbl_Agencies[Agy Code],Tbl_Agencies[Agy Sort])</f>
        <v>095000</v>
      </c>
      <c r="J1717" s="2" t="str">
        <f>Tbl_BalanceHistory[[#This Row],[AgyCode]]&amp;": "&amp;Tbl_BalanceHistory[[#This Row],[Agency Name]]</f>
        <v>221: Old Dominion University</v>
      </c>
      <c r="K1717" s="1">
        <v>2023</v>
      </c>
      <c r="L1717" s="3">
        <v>110</v>
      </c>
      <c r="M1717" s="3" t="s">
        <v>409</v>
      </c>
      <c r="N1717" s="2" t="str">
        <f>Tbl_BalanceHistory[[#This Row],[ProgramCode]]&amp;": "&amp;Tbl_BalanceHistory[[#This Row],[Program Name]]</f>
        <v>110: Financial Assistance For Educational and General Services</v>
      </c>
      <c r="O1717" s="3" t="s">
        <v>886</v>
      </c>
      <c r="P1717" s="1" t="str">
        <f>IF(Tbl_BalanceHistory[[#This Row],[FundCode]]="0100","GF",IF(Tbl_BalanceHistory[[#This Row],[FundCode]]="01000","GF","Hi Ed / OCR"))</f>
        <v>GF</v>
      </c>
      <c r="Q1717" s="5">
        <v>18046137.77</v>
      </c>
      <c r="R1717" s="5">
        <v>9090653.0999999996</v>
      </c>
      <c r="S1717" s="5">
        <v>8955484.6699999999</v>
      </c>
      <c r="T1717" s="5">
        <v>8955484.6699999999</v>
      </c>
      <c r="U1717" s="3" t="s">
        <v>1733</v>
      </c>
      <c r="V1717" s="5">
        <v>0</v>
      </c>
      <c r="W1717" s="5">
        <v>0</v>
      </c>
      <c r="X1717" s="5">
        <v>0</v>
      </c>
      <c r="Y1717" s="5">
        <v>0</v>
      </c>
      <c r="Z1717" s="5">
        <v>0</v>
      </c>
      <c r="AA1717" s="5">
        <v>0</v>
      </c>
      <c r="AB1717" s="2"/>
      <c r="AC1717" s="2"/>
      <c r="AD1717" s="2"/>
      <c r="AE1717" s="2"/>
    </row>
    <row r="1718" spans="1:31" ht="60" x14ac:dyDescent="0.25">
      <c r="A1718" s="2" t="s">
        <v>10</v>
      </c>
      <c r="B1718" s="3">
        <v>7</v>
      </c>
      <c r="C1718" s="3">
        <v>221</v>
      </c>
      <c r="D1718" s="3" t="s">
        <v>438</v>
      </c>
      <c r="E1718" s="3" t="str">
        <f>_xlfn.XLOOKUP(Tbl_BalanceHistory[[#This Row],[RespAgy]],Tbl_Agencies[Agy Code],Tbl_Agencies[Agy Sort])</f>
        <v>095000</v>
      </c>
      <c r="F1718" s="2" t="str">
        <f>Tbl_BalanceHistory[[#This Row],[RespAgy]]&amp;": "&amp;Tbl_BalanceHistory[[#This Row],[RespAgency]]</f>
        <v>221: Old Dominion University</v>
      </c>
      <c r="G1718" s="3">
        <v>221</v>
      </c>
      <c r="H1718" s="3" t="s">
        <v>438</v>
      </c>
      <c r="I1718" s="3" t="str">
        <f>_xlfn.XLOOKUP(Tbl_BalanceHistory[[#This Row],[AgyCode]],Tbl_Agencies[Agy Code],Tbl_Agencies[Agy Sort])</f>
        <v>095000</v>
      </c>
      <c r="J1718" s="2" t="str">
        <f>Tbl_BalanceHistory[[#This Row],[AgyCode]]&amp;": "&amp;Tbl_BalanceHistory[[#This Row],[Agency Name]]</f>
        <v>221: Old Dominion University</v>
      </c>
      <c r="K1718" s="1">
        <v>2024</v>
      </c>
      <c r="L1718" s="3">
        <v>110</v>
      </c>
      <c r="M1718" s="3" t="s">
        <v>409</v>
      </c>
      <c r="N1718" s="2" t="str">
        <f>Tbl_BalanceHistory[[#This Row],[ProgramCode]]&amp;": "&amp;Tbl_BalanceHistory[[#This Row],[Program Name]]</f>
        <v>110: Financial Assistance For Educational and General Services</v>
      </c>
      <c r="O1718" s="3" t="s">
        <v>886</v>
      </c>
      <c r="P1718" s="1" t="str">
        <f>IF(Tbl_BalanceHistory[[#This Row],[FundCode]]="0100","GF",IF(Tbl_BalanceHistory[[#This Row],[FundCode]]="01000","GF","Hi Ed / OCR"))</f>
        <v>GF</v>
      </c>
      <c r="Q1718" s="5">
        <v>21415213.780000001</v>
      </c>
      <c r="R1718" s="5">
        <v>14267348.449999999</v>
      </c>
      <c r="S1718" s="5">
        <v>7147865.3300000001</v>
      </c>
      <c r="T1718" s="5">
        <v>7147865.3300000001</v>
      </c>
      <c r="U1718" s="3" t="s">
        <v>1733</v>
      </c>
      <c r="V1718" s="5">
        <v>0</v>
      </c>
      <c r="W1718" s="5">
        <v>0</v>
      </c>
      <c r="X1718" s="5">
        <v>0</v>
      </c>
      <c r="Y1718" s="5">
        <v>0</v>
      </c>
      <c r="Z1718" s="5">
        <v>0</v>
      </c>
      <c r="AA1718" s="5">
        <v>0</v>
      </c>
      <c r="AB1718" s="2"/>
      <c r="AC1718" s="2"/>
      <c r="AD1718" s="2"/>
      <c r="AE1718" s="2"/>
    </row>
    <row r="1719" spans="1:31" ht="60" x14ac:dyDescent="0.25">
      <c r="A1719" s="2" t="s">
        <v>10</v>
      </c>
      <c r="B1719" s="3">
        <v>7</v>
      </c>
      <c r="C1719" s="3">
        <v>274</v>
      </c>
      <c r="D1719" s="3" t="s">
        <v>509</v>
      </c>
      <c r="E1719" s="3" t="str">
        <f>_xlfn.XLOOKUP(Tbl_BalanceHistory[[#This Row],[RespAgy]],Tbl_Agencies[Agy Code],Tbl_Agencies[Agy Sort])</f>
        <v>095001</v>
      </c>
      <c r="F1719" s="2" t="str">
        <f>Tbl_BalanceHistory[[#This Row],[RespAgy]]&amp;": "&amp;Tbl_BalanceHistory[[#This Row],[RespAgency]]</f>
        <v>274: Eastern Virginia Medical School</v>
      </c>
      <c r="G1719" s="3">
        <v>274</v>
      </c>
      <c r="H1719" s="3" t="s">
        <v>509</v>
      </c>
      <c r="I1719" s="3" t="str">
        <f>_xlfn.XLOOKUP(Tbl_BalanceHistory[[#This Row],[AgyCode]],Tbl_Agencies[Agy Code],Tbl_Agencies[Agy Sort])</f>
        <v>095001</v>
      </c>
      <c r="J1719" s="2" t="str">
        <f>Tbl_BalanceHistory[[#This Row],[AgyCode]]&amp;": "&amp;Tbl_BalanceHistory[[#This Row],[Agency Name]]</f>
        <v>274: Eastern Virginia Medical School</v>
      </c>
      <c r="K1719" s="1">
        <v>2014</v>
      </c>
      <c r="L1719" s="3">
        <v>110</v>
      </c>
      <c r="M1719" s="3" t="s">
        <v>409</v>
      </c>
      <c r="N1719" s="2" t="str">
        <f>Tbl_BalanceHistory[[#This Row],[ProgramCode]]&amp;": "&amp;Tbl_BalanceHistory[[#This Row],[Program Name]]</f>
        <v>110: Financial Assistance For Educational and General Services</v>
      </c>
      <c r="O1719" s="3" t="s">
        <v>1730</v>
      </c>
      <c r="P1719" s="1" t="str">
        <f>IF(Tbl_BalanceHistory[[#This Row],[FundCode]]="0100","GF",IF(Tbl_BalanceHistory[[#This Row],[FundCode]]="01000","GF","Hi Ed / OCR"))</f>
        <v>GF</v>
      </c>
      <c r="Q1719" s="5">
        <v>24397656</v>
      </c>
      <c r="R1719" s="5">
        <v>24397656</v>
      </c>
      <c r="S1719" s="5">
        <v>0</v>
      </c>
      <c r="T1719" s="5">
        <v>0</v>
      </c>
      <c r="U1719" s="3"/>
      <c r="V1719" s="5">
        <v>0</v>
      </c>
      <c r="W1719" s="5">
        <v>0</v>
      </c>
      <c r="X1719" s="5"/>
      <c r="Y1719" s="5"/>
      <c r="Z1719" s="5">
        <f>Tbl_BalanceHistory[[#This Row],[Discretionary Recommended - Pre 2022]]+Tbl_BalanceHistory[[#This Row],[Discretionary Balance Recommended: Policy]]+Tbl_BalanceHistory[[#This Row],[Discretionary Balance Recommended: Commitments]]</f>
        <v>0</v>
      </c>
      <c r="AA1719" s="5">
        <f>Tbl_BalanceHistory[[#This Row],[Discretionary Balance]]-Tbl_BalanceHistory[[#This Row],[Discretionary Reappropriation]]</f>
        <v>0</v>
      </c>
      <c r="AB1719" s="2"/>
      <c r="AC1719" s="2"/>
      <c r="AD1719" s="2"/>
      <c r="AE1719" s="2"/>
    </row>
    <row r="1720" spans="1:31" ht="60" x14ac:dyDescent="0.25">
      <c r="A1720" s="2" t="s">
        <v>10</v>
      </c>
      <c r="B1720" s="3">
        <v>7</v>
      </c>
      <c r="C1720" s="3">
        <v>274</v>
      </c>
      <c r="D1720" s="3" t="s">
        <v>509</v>
      </c>
      <c r="E1720" s="3" t="str">
        <f>_xlfn.XLOOKUP(Tbl_BalanceHistory[[#This Row],[RespAgy]],Tbl_Agencies[Agy Code],Tbl_Agencies[Agy Sort])</f>
        <v>095001</v>
      </c>
      <c r="F1720" s="2" t="str">
        <f>Tbl_BalanceHistory[[#This Row],[RespAgy]]&amp;": "&amp;Tbl_BalanceHistory[[#This Row],[RespAgency]]</f>
        <v>274: Eastern Virginia Medical School</v>
      </c>
      <c r="G1720" s="3">
        <v>274</v>
      </c>
      <c r="H1720" s="3" t="s">
        <v>509</v>
      </c>
      <c r="I1720" s="3" t="str">
        <f>_xlfn.XLOOKUP(Tbl_BalanceHistory[[#This Row],[AgyCode]],Tbl_Agencies[Agy Code],Tbl_Agencies[Agy Sort])</f>
        <v>095001</v>
      </c>
      <c r="J1720" s="2" t="str">
        <f>Tbl_BalanceHistory[[#This Row],[AgyCode]]&amp;": "&amp;Tbl_BalanceHistory[[#This Row],[Agency Name]]</f>
        <v>274: Eastern Virginia Medical School</v>
      </c>
      <c r="K1720" s="1">
        <v>2015</v>
      </c>
      <c r="L1720" s="3">
        <v>110</v>
      </c>
      <c r="M1720" s="3" t="s">
        <v>409</v>
      </c>
      <c r="N1720" s="2" t="str">
        <f>Tbl_BalanceHistory[[#This Row],[ProgramCode]]&amp;": "&amp;Tbl_BalanceHistory[[#This Row],[Program Name]]</f>
        <v>110: Financial Assistance For Educational and General Services</v>
      </c>
      <c r="O1720" s="3" t="s">
        <v>1730</v>
      </c>
      <c r="P1720" s="1" t="str">
        <f>IF(Tbl_BalanceHistory[[#This Row],[FundCode]]="0100","GF",IF(Tbl_BalanceHistory[[#This Row],[FundCode]]="01000","GF","Hi Ed / OCR"))</f>
        <v>GF</v>
      </c>
      <c r="Q1720" s="5">
        <v>23508460</v>
      </c>
      <c r="R1720" s="5">
        <v>23508460</v>
      </c>
      <c r="S1720" s="5">
        <v>0</v>
      </c>
      <c r="T1720" s="5">
        <v>0</v>
      </c>
      <c r="U1720" s="3"/>
      <c r="V1720" s="5">
        <v>0</v>
      </c>
      <c r="W1720" s="5">
        <v>0</v>
      </c>
      <c r="X1720" s="5"/>
      <c r="Y1720" s="5"/>
      <c r="Z1720" s="5">
        <f>Tbl_BalanceHistory[[#This Row],[Discretionary Recommended - Pre 2022]]+Tbl_BalanceHistory[[#This Row],[Discretionary Balance Recommended: Policy]]+Tbl_BalanceHistory[[#This Row],[Discretionary Balance Recommended: Commitments]]</f>
        <v>0</v>
      </c>
      <c r="AA1720" s="5">
        <f>Tbl_BalanceHistory[[#This Row],[Discretionary Balance]]-Tbl_BalanceHistory[[#This Row],[Discretionary Reappropriation]]</f>
        <v>0</v>
      </c>
      <c r="AB1720" s="2"/>
      <c r="AC1720" s="2"/>
      <c r="AD1720" s="2"/>
      <c r="AE1720" s="2"/>
    </row>
    <row r="1721" spans="1:31" ht="60" x14ac:dyDescent="0.25">
      <c r="A1721" s="2" t="s">
        <v>10</v>
      </c>
      <c r="B1721" s="3">
        <v>7</v>
      </c>
      <c r="C1721" s="3">
        <v>274</v>
      </c>
      <c r="D1721" s="3" t="s">
        <v>509</v>
      </c>
      <c r="E1721" s="3" t="str">
        <f>_xlfn.XLOOKUP(Tbl_BalanceHistory[[#This Row],[RespAgy]],Tbl_Agencies[Agy Code],Tbl_Agencies[Agy Sort])</f>
        <v>095001</v>
      </c>
      <c r="F1721" s="2" t="str">
        <f>Tbl_BalanceHistory[[#This Row],[RespAgy]]&amp;": "&amp;Tbl_BalanceHistory[[#This Row],[RespAgency]]</f>
        <v>274: Eastern Virginia Medical School</v>
      </c>
      <c r="G1721" s="3">
        <v>274</v>
      </c>
      <c r="H1721" s="3" t="s">
        <v>509</v>
      </c>
      <c r="I1721" s="3" t="str">
        <f>_xlfn.XLOOKUP(Tbl_BalanceHistory[[#This Row],[AgyCode]],Tbl_Agencies[Agy Code],Tbl_Agencies[Agy Sort])</f>
        <v>095001</v>
      </c>
      <c r="J1721" s="2" t="str">
        <f>Tbl_BalanceHistory[[#This Row],[AgyCode]]&amp;": "&amp;Tbl_BalanceHistory[[#This Row],[Agency Name]]</f>
        <v>274: Eastern Virginia Medical School</v>
      </c>
      <c r="K1721" s="1">
        <v>2016</v>
      </c>
      <c r="L1721" s="3">
        <v>110</v>
      </c>
      <c r="M1721" s="3" t="s">
        <v>409</v>
      </c>
      <c r="N1721" s="2" t="str">
        <f>Tbl_BalanceHistory[[#This Row],[ProgramCode]]&amp;": "&amp;Tbl_BalanceHistory[[#This Row],[Program Name]]</f>
        <v>110: Financial Assistance For Educational and General Services</v>
      </c>
      <c r="O1721" s="3" t="s">
        <v>1730</v>
      </c>
      <c r="P1721" s="1" t="str">
        <f>IF(Tbl_BalanceHistory[[#This Row],[FundCode]]="0100","GF",IF(Tbl_BalanceHistory[[#This Row],[FundCode]]="01000","GF","Hi Ed / OCR"))</f>
        <v>GF</v>
      </c>
      <c r="Q1721" s="5">
        <v>23506660</v>
      </c>
      <c r="R1721" s="5">
        <v>23506660</v>
      </c>
      <c r="S1721" s="5">
        <v>0</v>
      </c>
      <c r="T1721" s="5">
        <v>0</v>
      </c>
      <c r="U1721" s="3"/>
      <c r="V1721" s="5">
        <v>0</v>
      </c>
      <c r="W1721" s="5">
        <v>0</v>
      </c>
      <c r="X1721" s="5"/>
      <c r="Y1721" s="5"/>
      <c r="Z1721" s="5">
        <f>Tbl_BalanceHistory[[#This Row],[Discretionary Recommended - Pre 2022]]+Tbl_BalanceHistory[[#This Row],[Discretionary Balance Recommended: Policy]]+Tbl_BalanceHistory[[#This Row],[Discretionary Balance Recommended: Commitments]]</f>
        <v>0</v>
      </c>
      <c r="AA1721" s="5">
        <f>Tbl_BalanceHistory[[#This Row],[Discretionary Balance]]-Tbl_BalanceHistory[[#This Row],[Discretionary Reappropriation]]</f>
        <v>0</v>
      </c>
      <c r="AB1721" s="2"/>
      <c r="AC1721" s="2"/>
      <c r="AD1721" s="2"/>
      <c r="AE1721" s="2"/>
    </row>
    <row r="1722" spans="1:31" ht="60" x14ac:dyDescent="0.25">
      <c r="A1722" s="2" t="s">
        <v>10</v>
      </c>
      <c r="B1722" s="3">
        <v>7</v>
      </c>
      <c r="C1722" s="3">
        <v>274</v>
      </c>
      <c r="D1722" s="3" t="s">
        <v>509</v>
      </c>
      <c r="E1722" s="3" t="str">
        <f>_xlfn.XLOOKUP(Tbl_BalanceHistory[[#This Row],[RespAgy]],Tbl_Agencies[Agy Code],Tbl_Agencies[Agy Sort])</f>
        <v>095001</v>
      </c>
      <c r="F1722" s="2" t="str">
        <f>Tbl_BalanceHistory[[#This Row],[RespAgy]]&amp;": "&amp;Tbl_BalanceHistory[[#This Row],[RespAgency]]</f>
        <v>274: Eastern Virginia Medical School</v>
      </c>
      <c r="G1722" s="3">
        <v>274</v>
      </c>
      <c r="H1722" s="3" t="s">
        <v>509</v>
      </c>
      <c r="I1722" s="3" t="str">
        <f>_xlfn.XLOOKUP(Tbl_BalanceHistory[[#This Row],[AgyCode]],Tbl_Agencies[Agy Code],Tbl_Agencies[Agy Sort])</f>
        <v>095001</v>
      </c>
      <c r="J1722" s="2" t="str">
        <f>Tbl_BalanceHistory[[#This Row],[AgyCode]]&amp;": "&amp;Tbl_BalanceHistory[[#This Row],[Agency Name]]</f>
        <v>274: Eastern Virginia Medical School</v>
      </c>
      <c r="K1722" s="1">
        <v>2017</v>
      </c>
      <c r="L1722" s="3">
        <v>110</v>
      </c>
      <c r="M1722" s="3" t="s">
        <v>409</v>
      </c>
      <c r="N1722" s="2" t="str">
        <f>Tbl_BalanceHistory[[#This Row],[ProgramCode]]&amp;": "&amp;Tbl_BalanceHistory[[#This Row],[Program Name]]</f>
        <v>110: Financial Assistance For Educational and General Services</v>
      </c>
      <c r="O1722" s="3" t="s">
        <v>886</v>
      </c>
      <c r="P1722" s="1" t="str">
        <f>IF(Tbl_BalanceHistory[[#This Row],[FundCode]]="0100","GF",IF(Tbl_BalanceHistory[[#This Row],[FundCode]]="01000","GF","Hi Ed / OCR"))</f>
        <v>GF</v>
      </c>
      <c r="Q1722" s="5">
        <v>24475249</v>
      </c>
      <c r="R1722" s="5">
        <v>24475249</v>
      </c>
      <c r="S1722" s="5">
        <v>0</v>
      </c>
      <c r="T1722" s="5">
        <v>0</v>
      </c>
      <c r="U1722" s="3"/>
      <c r="V1722" s="5">
        <v>0</v>
      </c>
      <c r="W1722" s="5">
        <v>0</v>
      </c>
      <c r="X1722" s="5"/>
      <c r="Y1722" s="5"/>
      <c r="Z1722" s="5">
        <f>Tbl_BalanceHistory[[#This Row],[Discretionary Recommended - Pre 2022]]+Tbl_BalanceHistory[[#This Row],[Discretionary Balance Recommended: Policy]]+Tbl_BalanceHistory[[#This Row],[Discretionary Balance Recommended: Commitments]]</f>
        <v>0</v>
      </c>
      <c r="AA1722" s="5">
        <f>Tbl_BalanceHistory[[#This Row],[Discretionary Balance]]-Tbl_BalanceHistory[[#This Row],[Discretionary Reappropriation]]</f>
        <v>0</v>
      </c>
      <c r="AB1722" s="2"/>
      <c r="AC1722" s="2"/>
      <c r="AD1722" s="2"/>
      <c r="AE1722" s="2"/>
    </row>
    <row r="1723" spans="1:31" ht="60" x14ac:dyDescent="0.25">
      <c r="A1723" s="2" t="s">
        <v>10</v>
      </c>
      <c r="B1723" s="3">
        <v>7</v>
      </c>
      <c r="C1723" s="3">
        <v>274</v>
      </c>
      <c r="D1723" s="3" t="s">
        <v>509</v>
      </c>
      <c r="E1723" s="3" t="str">
        <f>_xlfn.XLOOKUP(Tbl_BalanceHistory[[#This Row],[RespAgy]],Tbl_Agencies[Agy Code],Tbl_Agencies[Agy Sort])</f>
        <v>095001</v>
      </c>
      <c r="F1723" s="2" t="str">
        <f>Tbl_BalanceHistory[[#This Row],[RespAgy]]&amp;": "&amp;Tbl_BalanceHistory[[#This Row],[RespAgency]]</f>
        <v>274: Eastern Virginia Medical School</v>
      </c>
      <c r="G1723" s="3">
        <v>274</v>
      </c>
      <c r="H1723" s="3" t="s">
        <v>509</v>
      </c>
      <c r="I1723" s="3" t="str">
        <f>_xlfn.XLOOKUP(Tbl_BalanceHistory[[#This Row],[AgyCode]],Tbl_Agencies[Agy Code],Tbl_Agencies[Agy Sort])</f>
        <v>095001</v>
      </c>
      <c r="J1723" s="2" t="str">
        <f>Tbl_BalanceHistory[[#This Row],[AgyCode]]&amp;": "&amp;Tbl_BalanceHistory[[#This Row],[Agency Name]]</f>
        <v>274: Eastern Virginia Medical School</v>
      </c>
      <c r="K1723" s="1">
        <v>2018</v>
      </c>
      <c r="L1723" s="3">
        <v>110</v>
      </c>
      <c r="M1723" s="3" t="s">
        <v>409</v>
      </c>
      <c r="N1723" s="2" t="str">
        <f>Tbl_BalanceHistory[[#This Row],[ProgramCode]]&amp;": "&amp;Tbl_BalanceHistory[[#This Row],[Program Name]]</f>
        <v>110: Financial Assistance For Educational and General Services</v>
      </c>
      <c r="O1723" s="3" t="s">
        <v>886</v>
      </c>
      <c r="P1723" s="1" t="str">
        <f>IF(Tbl_BalanceHistory[[#This Row],[FundCode]]="0100","GF",IF(Tbl_BalanceHistory[[#This Row],[FundCode]]="01000","GF","Hi Ed / OCR"))</f>
        <v>GF</v>
      </c>
      <c r="Q1723" s="5">
        <v>24498781</v>
      </c>
      <c r="R1723" s="5">
        <v>24498781</v>
      </c>
      <c r="S1723" s="5">
        <v>0</v>
      </c>
      <c r="T1723" s="5">
        <v>0</v>
      </c>
      <c r="U1723" s="3"/>
      <c r="V1723" s="5">
        <v>0</v>
      </c>
      <c r="W1723" s="5">
        <v>0</v>
      </c>
      <c r="X1723" s="5"/>
      <c r="Y1723" s="5"/>
      <c r="Z1723" s="5">
        <f>Tbl_BalanceHistory[[#This Row],[Discretionary Recommended - Pre 2022]]+Tbl_BalanceHistory[[#This Row],[Discretionary Balance Recommended: Policy]]+Tbl_BalanceHistory[[#This Row],[Discretionary Balance Recommended: Commitments]]</f>
        <v>0</v>
      </c>
      <c r="AA1723" s="5">
        <f>Tbl_BalanceHistory[[#This Row],[Discretionary Balance]]-Tbl_BalanceHistory[[#This Row],[Discretionary Reappropriation]]</f>
        <v>0</v>
      </c>
      <c r="AB1723" s="2"/>
      <c r="AC1723" s="2"/>
      <c r="AD1723" s="2"/>
      <c r="AE1723" s="2"/>
    </row>
    <row r="1724" spans="1:31" ht="60" x14ac:dyDescent="0.25">
      <c r="A1724" s="2" t="s">
        <v>10</v>
      </c>
      <c r="B1724" s="3">
        <v>7</v>
      </c>
      <c r="C1724" s="3">
        <v>274</v>
      </c>
      <c r="D1724" s="3" t="s">
        <v>509</v>
      </c>
      <c r="E1724" s="3" t="str">
        <f>_xlfn.XLOOKUP(Tbl_BalanceHistory[[#This Row],[RespAgy]],Tbl_Agencies[Agy Code],Tbl_Agencies[Agy Sort])</f>
        <v>095001</v>
      </c>
      <c r="F1724" s="2" t="str">
        <f>Tbl_BalanceHistory[[#This Row],[RespAgy]]&amp;": "&amp;Tbl_BalanceHistory[[#This Row],[RespAgency]]</f>
        <v>274: Eastern Virginia Medical School</v>
      </c>
      <c r="G1724" s="3">
        <v>274</v>
      </c>
      <c r="H1724" s="3" t="s">
        <v>509</v>
      </c>
      <c r="I1724" s="3" t="str">
        <f>_xlfn.XLOOKUP(Tbl_BalanceHistory[[#This Row],[AgyCode]],Tbl_Agencies[Agy Code],Tbl_Agencies[Agy Sort])</f>
        <v>095001</v>
      </c>
      <c r="J1724" s="2" t="str">
        <f>Tbl_BalanceHistory[[#This Row],[AgyCode]]&amp;": "&amp;Tbl_BalanceHistory[[#This Row],[Agency Name]]</f>
        <v>274: Eastern Virginia Medical School</v>
      </c>
      <c r="K1724" s="1">
        <v>2019</v>
      </c>
      <c r="L1724" s="3">
        <v>110</v>
      </c>
      <c r="M1724" s="3" t="s">
        <v>409</v>
      </c>
      <c r="N1724" s="2" t="str">
        <f>Tbl_BalanceHistory[[#This Row],[ProgramCode]]&amp;": "&amp;Tbl_BalanceHistory[[#This Row],[Program Name]]</f>
        <v>110: Financial Assistance For Educational and General Services</v>
      </c>
      <c r="O1724" s="3" t="s">
        <v>886</v>
      </c>
      <c r="P1724" s="1" t="str">
        <f>IF(Tbl_BalanceHistory[[#This Row],[FundCode]]="0100","GF",IF(Tbl_BalanceHistory[[#This Row],[FundCode]]="01000","GF","Hi Ed / OCR"))</f>
        <v>GF</v>
      </c>
      <c r="Q1724" s="5">
        <v>26183167</v>
      </c>
      <c r="R1724" s="5">
        <v>26183167</v>
      </c>
      <c r="S1724" s="5">
        <v>0</v>
      </c>
      <c r="T1724" s="5">
        <v>0</v>
      </c>
      <c r="U1724" s="3"/>
      <c r="V1724" s="5">
        <v>0</v>
      </c>
      <c r="W1724" s="5">
        <v>0</v>
      </c>
      <c r="X1724" s="5"/>
      <c r="Y1724" s="5"/>
      <c r="Z1724" s="5">
        <f>Tbl_BalanceHistory[[#This Row],[Discretionary Recommended - Pre 2022]]+Tbl_BalanceHistory[[#This Row],[Discretionary Balance Recommended: Policy]]+Tbl_BalanceHistory[[#This Row],[Discretionary Balance Recommended: Commitments]]</f>
        <v>0</v>
      </c>
      <c r="AA1724" s="5">
        <f>Tbl_BalanceHistory[[#This Row],[Discretionary Balance]]-Tbl_BalanceHistory[[#This Row],[Discretionary Reappropriation]]</f>
        <v>0</v>
      </c>
      <c r="AB1724" s="2"/>
      <c r="AC1724" s="2"/>
      <c r="AD1724" s="2"/>
      <c r="AE1724" s="2"/>
    </row>
    <row r="1725" spans="1:31" ht="60" x14ac:dyDescent="0.25">
      <c r="A1725" s="2" t="s">
        <v>10</v>
      </c>
      <c r="B1725" s="3">
        <v>7</v>
      </c>
      <c r="C1725" s="3">
        <v>274</v>
      </c>
      <c r="D1725" s="3" t="s">
        <v>509</v>
      </c>
      <c r="E1725" s="3" t="str">
        <f>_xlfn.XLOOKUP(Tbl_BalanceHistory[[#This Row],[RespAgy]],Tbl_Agencies[Agy Code],Tbl_Agencies[Agy Sort])</f>
        <v>095001</v>
      </c>
      <c r="F1725" s="2" t="str">
        <f>Tbl_BalanceHistory[[#This Row],[RespAgy]]&amp;": "&amp;Tbl_BalanceHistory[[#This Row],[RespAgency]]</f>
        <v>274: Eastern Virginia Medical School</v>
      </c>
      <c r="G1725" s="3">
        <v>274</v>
      </c>
      <c r="H1725" s="3" t="s">
        <v>509</v>
      </c>
      <c r="I1725" s="3" t="str">
        <f>_xlfn.XLOOKUP(Tbl_BalanceHistory[[#This Row],[AgyCode]],Tbl_Agencies[Agy Code],Tbl_Agencies[Agy Sort])</f>
        <v>095001</v>
      </c>
      <c r="J1725" s="2" t="str">
        <f>Tbl_BalanceHistory[[#This Row],[AgyCode]]&amp;": "&amp;Tbl_BalanceHistory[[#This Row],[Agency Name]]</f>
        <v>274: Eastern Virginia Medical School</v>
      </c>
      <c r="K1725" s="1">
        <v>2020</v>
      </c>
      <c r="L1725" s="3">
        <v>110</v>
      </c>
      <c r="M1725" s="3" t="s">
        <v>409</v>
      </c>
      <c r="N1725" s="2" t="str">
        <f>Tbl_BalanceHistory[[#This Row],[ProgramCode]]&amp;": "&amp;Tbl_BalanceHistory[[#This Row],[Program Name]]</f>
        <v>110: Financial Assistance For Educational and General Services</v>
      </c>
      <c r="O1725" s="3" t="s">
        <v>886</v>
      </c>
      <c r="P1725" s="1" t="str">
        <f>IF(Tbl_BalanceHistory[[#This Row],[FundCode]]="0100","GF",IF(Tbl_BalanceHistory[[#This Row],[FundCode]]="01000","GF","Hi Ed / OCR"))</f>
        <v>GF</v>
      </c>
      <c r="Q1725" s="5">
        <v>30371581</v>
      </c>
      <c r="R1725" s="5">
        <v>30371581</v>
      </c>
      <c r="S1725" s="5">
        <v>0</v>
      </c>
      <c r="T1725" s="5">
        <v>0</v>
      </c>
      <c r="U1725" s="3"/>
      <c r="V1725" s="5">
        <v>0</v>
      </c>
      <c r="W1725" s="5">
        <v>0</v>
      </c>
      <c r="X1725" s="5"/>
      <c r="Y1725" s="5"/>
      <c r="Z1725" s="5">
        <f>Tbl_BalanceHistory[[#This Row],[Discretionary Recommended - Pre 2022]]+Tbl_BalanceHistory[[#This Row],[Discretionary Balance Recommended: Policy]]+Tbl_BalanceHistory[[#This Row],[Discretionary Balance Recommended: Commitments]]</f>
        <v>0</v>
      </c>
      <c r="AA1725" s="5">
        <f>Tbl_BalanceHistory[[#This Row],[Discretionary Balance]]-Tbl_BalanceHistory[[#This Row],[Discretionary Reappropriation]]</f>
        <v>0</v>
      </c>
      <c r="AB1725" s="2"/>
      <c r="AC1725" s="2"/>
      <c r="AD1725" s="2"/>
      <c r="AE1725" s="2"/>
    </row>
    <row r="1726" spans="1:31" ht="60" x14ac:dyDescent="0.25">
      <c r="A1726" s="2" t="s">
        <v>10</v>
      </c>
      <c r="B1726" s="3">
        <v>7</v>
      </c>
      <c r="C1726" s="3">
        <v>274</v>
      </c>
      <c r="D1726" s="3" t="s">
        <v>509</v>
      </c>
      <c r="E1726" s="3" t="str">
        <f>_xlfn.XLOOKUP(Tbl_BalanceHistory[[#This Row],[RespAgy]],Tbl_Agencies[Agy Code],Tbl_Agencies[Agy Sort])</f>
        <v>095001</v>
      </c>
      <c r="F1726" s="2" t="str">
        <f>Tbl_BalanceHistory[[#This Row],[RespAgy]]&amp;": "&amp;Tbl_BalanceHistory[[#This Row],[RespAgency]]</f>
        <v>274: Eastern Virginia Medical School</v>
      </c>
      <c r="G1726" s="3">
        <v>274</v>
      </c>
      <c r="H1726" s="3" t="s">
        <v>509</v>
      </c>
      <c r="I1726" s="3" t="str">
        <f>_xlfn.XLOOKUP(Tbl_BalanceHistory[[#This Row],[AgyCode]],Tbl_Agencies[Agy Code],Tbl_Agencies[Agy Sort])</f>
        <v>095001</v>
      </c>
      <c r="J1726" s="2" t="str">
        <f>Tbl_BalanceHistory[[#This Row],[AgyCode]]&amp;": "&amp;Tbl_BalanceHistory[[#This Row],[Agency Name]]</f>
        <v>274: Eastern Virginia Medical School</v>
      </c>
      <c r="K1726" s="1">
        <v>2021</v>
      </c>
      <c r="L1726" s="3">
        <v>110</v>
      </c>
      <c r="M1726" s="3" t="s">
        <v>409</v>
      </c>
      <c r="N1726" s="2" t="str">
        <f>Tbl_BalanceHistory[[#This Row],[ProgramCode]]&amp;": "&amp;Tbl_BalanceHistory[[#This Row],[Program Name]]</f>
        <v>110: Financial Assistance For Educational and General Services</v>
      </c>
      <c r="O1726" s="3" t="s">
        <v>886</v>
      </c>
      <c r="P1726" s="1" t="str">
        <f>IF(Tbl_BalanceHistory[[#This Row],[FundCode]]="0100","GF",IF(Tbl_BalanceHistory[[#This Row],[FundCode]]="01000","GF","Hi Ed / OCR"))</f>
        <v>GF</v>
      </c>
      <c r="Q1726" s="5">
        <v>31196296</v>
      </c>
      <c r="R1726" s="5">
        <v>31196296</v>
      </c>
      <c r="S1726" s="5">
        <v>0</v>
      </c>
      <c r="T1726" s="5">
        <v>0</v>
      </c>
      <c r="U1726" s="3"/>
      <c r="V1726" s="5">
        <v>0</v>
      </c>
      <c r="W1726" s="5">
        <v>0</v>
      </c>
      <c r="X1726" s="5"/>
      <c r="Y1726" s="5"/>
      <c r="Z1726" s="5">
        <f>Tbl_BalanceHistory[[#This Row],[Discretionary Recommended - Pre 2022]]+Tbl_BalanceHistory[[#This Row],[Discretionary Balance Recommended: Policy]]+Tbl_BalanceHistory[[#This Row],[Discretionary Balance Recommended: Commitments]]</f>
        <v>0</v>
      </c>
      <c r="AA1726" s="5">
        <f>Tbl_BalanceHistory[[#This Row],[Discretionary Balance]]-Tbl_BalanceHistory[[#This Row],[Discretionary Reappropriation]]</f>
        <v>0</v>
      </c>
      <c r="AB1726" s="2"/>
      <c r="AC1726" s="2"/>
      <c r="AD1726" s="2"/>
      <c r="AE1726" s="2"/>
    </row>
    <row r="1727" spans="1:31" ht="60" x14ac:dyDescent="0.25">
      <c r="A1727" s="2" t="s">
        <v>10</v>
      </c>
      <c r="B1727" s="3">
        <v>7</v>
      </c>
      <c r="C1727" s="3">
        <v>274</v>
      </c>
      <c r="D1727" s="3" t="s">
        <v>509</v>
      </c>
      <c r="E1727" s="3" t="str">
        <f>_xlfn.XLOOKUP(Tbl_BalanceHistory[[#This Row],[RespAgy]],Tbl_Agencies[Agy Code],Tbl_Agencies[Agy Sort])</f>
        <v>095001</v>
      </c>
      <c r="F1727" s="2" t="str">
        <f>Tbl_BalanceHistory[[#This Row],[RespAgy]]&amp;": "&amp;Tbl_BalanceHistory[[#This Row],[RespAgency]]</f>
        <v>274: Eastern Virginia Medical School</v>
      </c>
      <c r="G1727" s="3">
        <v>274</v>
      </c>
      <c r="H1727" s="3" t="s">
        <v>509</v>
      </c>
      <c r="I1727" s="3" t="str">
        <f>_xlfn.XLOOKUP(Tbl_BalanceHistory[[#This Row],[AgyCode]],Tbl_Agencies[Agy Code],Tbl_Agencies[Agy Sort])</f>
        <v>095001</v>
      </c>
      <c r="J1727" s="2" t="str">
        <f>Tbl_BalanceHistory[[#This Row],[AgyCode]]&amp;": "&amp;Tbl_BalanceHistory[[#This Row],[Agency Name]]</f>
        <v>274: Eastern Virginia Medical School</v>
      </c>
      <c r="K1727" s="1">
        <v>2022</v>
      </c>
      <c r="L1727" s="3">
        <v>110</v>
      </c>
      <c r="M1727" s="3" t="s">
        <v>409</v>
      </c>
      <c r="N1727" s="2" t="str">
        <f>Tbl_BalanceHistory[[#This Row],[ProgramCode]]&amp;": "&amp;Tbl_BalanceHistory[[#This Row],[Program Name]]</f>
        <v>110: Financial Assistance For Educational and General Services</v>
      </c>
      <c r="O1727" s="3" t="s">
        <v>886</v>
      </c>
      <c r="P1727" s="1" t="str">
        <f>IF(Tbl_BalanceHistory[[#This Row],[FundCode]]="0100","GF",IF(Tbl_BalanceHistory[[#This Row],[FundCode]]="01000","GF","Hi Ed / OCR"))</f>
        <v>GF</v>
      </c>
      <c r="Q1727" s="5">
        <v>30471396</v>
      </c>
      <c r="R1727" s="5">
        <v>30471396</v>
      </c>
      <c r="S1727" s="5">
        <v>0</v>
      </c>
      <c r="T1727" s="5">
        <v>0</v>
      </c>
      <c r="U1727" s="3"/>
      <c r="V1727" s="5">
        <v>0</v>
      </c>
      <c r="W1727" s="5"/>
      <c r="X1727" s="5">
        <v>0</v>
      </c>
      <c r="Y1727" s="5">
        <v>0</v>
      </c>
      <c r="Z1727" s="5">
        <f>Tbl_BalanceHistory[[#This Row],[Discretionary Recommended - Pre 2022]]+Tbl_BalanceHistory[[#This Row],[Discretionary Balance Recommended: Policy]]+Tbl_BalanceHistory[[#This Row],[Discretionary Balance Recommended: Commitments]]</f>
        <v>0</v>
      </c>
      <c r="AA1727" s="5">
        <f>Tbl_BalanceHistory[[#This Row],[Discretionary Balance]]-Tbl_BalanceHistory[[#This Row],[Discretionary Reappropriation]]</f>
        <v>0</v>
      </c>
      <c r="AB1727" s="2"/>
      <c r="AC1727" s="2"/>
      <c r="AD1727" s="2"/>
      <c r="AE1727" s="2"/>
    </row>
    <row r="1728" spans="1:31" ht="60" x14ac:dyDescent="0.25">
      <c r="A1728" s="2" t="s">
        <v>10</v>
      </c>
      <c r="B1728" s="3">
        <v>7</v>
      </c>
      <c r="C1728" s="3">
        <v>274</v>
      </c>
      <c r="D1728" s="3" t="s">
        <v>509</v>
      </c>
      <c r="E1728" s="3" t="str">
        <f>_xlfn.XLOOKUP(Tbl_BalanceHistory[[#This Row],[RespAgy]],Tbl_Agencies[Agy Code],Tbl_Agencies[Agy Sort])</f>
        <v>095001</v>
      </c>
      <c r="F1728" s="2" t="str">
        <f>Tbl_BalanceHistory[[#This Row],[RespAgy]]&amp;": "&amp;Tbl_BalanceHistory[[#This Row],[RespAgency]]</f>
        <v>274: Eastern Virginia Medical School</v>
      </c>
      <c r="G1728" s="3">
        <v>274</v>
      </c>
      <c r="H1728" s="3" t="s">
        <v>509</v>
      </c>
      <c r="I1728" s="3" t="str">
        <f>_xlfn.XLOOKUP(Tbl_BalanceHistory[[#This Row],[AgyCode]],Tbl_Agencies[Agy Code],Tbl_Agencies[Agy Sort])</f>
        <v>095001</v>
      </c>
      <c r="J1728" s="2" t="str">
        <f>Tbl_BalanceHistory[[#This Row],[AgyCode]]&amp;": "&amp;Tbl_BalanceHistory[[#This Row],[Agency Name]]</f>
        <v>274: Eastern Virginia Medical School</v>
      </c>
      <c r="K1728" s="1">
        <v>2023</v>
      </c>
      <c r="L1728" s="3">
        <v>110</v>
      </c>
      <c r="M1728" s="3" t="s">
        <v>409</v>
      </c>
      <c r="N1728" s="2" t="str">
        <f>Tbl_BalanceHistory[[#This Row],[ProgramCode]]&amp;": "&amp;Tbl_BalanceHistory[[#This Row],[Program Name]]</f>
        <v>110: Financial Assistance For Educational and General Services</v>
      </c>
      <c r="O1728" s="3" t="s">
        <v>886</v>
      </c>
      <c r="P1728" s="1" t="str">
        <f>IF(Tbl_BalanceHistory[[#This Row],[FundCode]]="0100","GF",IF(Tbl_BalanceHistory[[#This Row],[FundCode]]="01000","GF","Hi Ed / OCR"))</f>
        <v>GF</v>
      </c>
      <c r="Q1728" s="5">
        <v>35751694</v>
      </c>
      <c r="R1728" s="5">
        <v>35751694</v>
      </c>
      <c r="S1728" s="5">
        <v>0</v>
      </c>
      <c r="T1728" s="5">
        <v>0</v>
      </c>
      <c r="U1728" s="3"/>
      <c r="V1728" s="5">
        <v>0</v>
      </c>
      <c r="W1728" s="5">
        <v>0</v>
      </c>
      <c r="X1728" s="5">
        <v>0</v>
      </c>
      <c r="Y1728" s="5">
        <v>0</v>
      </c>
      <c r="Z1728" s="5">
        <v>0</v>
      </c>
      <c r="AA1728" s="5">
        <v>0</v>
      </c>
      <c r="AB1728" s="2"/>
      <c r="AC1728" s="2"/>
      <c r="AD1728" s="2"/>
      <c r="AE1728" s="2"/>
    </row>
    <row r="1729" spans="1:31" ht="105" x14ac:dyDescent="0.25">
      <c r="A1729" s="2" t="s">
        <v>10</v>
      </c>
      <c r="B1729" s="3">
        <v>7</v>
      </c>
      <c r="C1729" s="3">
        <v>274</v>
      </c>
      <c r="D1729" s="3" t="s">
        <v>509</v>
      </c>
      <c r="E1729" s="3" t="str">
        <f>_xlfn.XLOOKUP(Tbl_BalanceHistory[[#This Row],[RespAgy]],Tbl_Agencies[Agy Code],Tbl_Agencies[Agy Sort])</f>
        <v>095001</v>
      </c>
      <c r="F1729" s="2" t="str">
        <f>Tbl_BalanceHistory[[#This Row],[RespAgy]]&amp;": "&amp;Tbl_BalanceHistory[[#This Row],[RespAgency]]</f>
        <v>274: Eastern Virginia Medical School</v>
      </c>
      <c r="G1729" s="3">
        <v>274</v>
      </c>
      <c r="H1729" s="3" t="s">
        <v>509</v>
      </c>
      <c r="I1729" s="3" t="str">
        <f>_xlfn.XLOOKUP(Tbl_BalanceHistory[[#This Row],[AgyCode]],Tbl_Agencies[Agy Code],Tbl_Agencies[Agy Sort])</f>
        <v>095001</v>
      </c>
      <c r="J1729" s="2" t="str">
        <f>Tbl_BalanceHistory[[#This Row],[AgyCode]]&amp;": "&amp;Tbl_BalanceHistory[[#This Row],[Agency Name]]</f>
        <v>274: Eastern Virginia Medical School</v>
      </c>
      <c r="K1729" s="1">
        <v>2024</v>
      </c>
      <c r="L1729" s="3">
        <v>110</v>
      </c>
      <c r="M1729" s="3" t="s">
        <v>409</v>
      </c>
      <c r="N1729" s="2" t="str">
        <f>Tbl_BalanceHistory[[#This Row],[ProgramCode]]&amp;": "&amp;Tbl_BalanceHistory[[#This Row],[Program Name]]</f>
        <v>110: Financial Assistance For Educational and General Services</v>
      </c>
      <c r="O1729" s="3" t="s">
        <v>886</v>
      </c>
      <c r="P1729" s="1" t="str">
        <f>IF(Tbl_BalanceHistory[[#This Row],[FundCode]]="0100","GF",IF(Tbl_BalanceHistory[[#This Row],[FundCode]]="01000","GF","Hi Ed / OCR"))</f>
        <v>GF</v>
      </c>
      <c r="Q1729" s="5">
        <v>45862207</v>
      </c>
      <c r="R1729" s="5">
        <v>36862207</v>
      </c>
      <c r="S1729" s="5">
        <v>9000000</v>
      </c>
      <c r="T1729" s="5">
        <v>0</v>
      </c>
      <c r="U1729" s="3" t="s">
        <v>2559</v>
      </c>
      <c r="V1729" s="5">
        <v>9000000</v>
      </c>
      <c r="W1729" s="5">
        <v>0</v>
      </c>
      <c r="X1729" s="5">
        <v>0</v>
      </c>
      <c r="Y1729" s="5">
        <v>0</v>
      </c>
      <c r="Z1729" s="5">
        <v>0</v>
      </c>
      <c r="AA1729" s="5">
        <v>9000000</v>
      </c>
      <c r="AB1729" s="2"/>
      <c r="AC1729" s="2"/>
      <c r="AD1729" s="2"/>
      <c r="AE1729" s="2" t="s">
        <v>2560</v>
      </c>
    </row>
    <row r="1730" spans="1:31" ht="30" x14ac:dyDescent="0.25">
      <c r="A1730" s="2" t="s">
        <v>10</v>
      </c>
      <c r="B1730" s="3">
        <v>7</v>
      </c>
      <c r="C1730" s="3">
        <v>217</v>
      </c>
      <c r="D1730" s="3" t="s">
        <v>441</v>
      </c>
      <c r="E1730" s="3" t="str">
        <f>_xlfn.XLOOKUP(Tbl_BalanceHistory[[#This Row],[RespAgy]],Tbl_Agencies[Agy Code],Tbl_Agencies[Agy Sort])</f>
        <v>096000</v>
      </c>
      <c r="F1730" s="2" t="str">
        <f>Tbl_BalanceHistory[[#This Row],[RespAgy]]&amp;": "&amp;Tbl_BalanceHistory[[#This Row],[RespAgency]]</f>
        <v>217: Radford University</v>
      </c>
      <c r="G1730" s="3">
        <v>217</v>
      </c>
      <c r="H1730" s="3" t="s">
        <v>441</v>
      </c>
      <c r="I1730" s="3" t="str">
        <f>_xlfn.XLOOKUP(Tbl_BalanceHistory[[#This Row],[AgyCode]],Tbl_Agencies[Agy Code],Tbl_Agencies[Agy Sort])</f>
        <v>096000</v>
      </c>
      <c r="J1730" s="2" t="str">
        <f>Tbl_BalanceHistory[[#This Row],[AgyCode]]&amp;": "&amp;Tbl_BalanceHistory[[#This Row],[Agency Name]]</f>
        <v>217: Radford University</v>
      </c>
      <c r="K1730" s="1">
        <v>2014</v>
      </c>
      <c r="L1730" s="3">
        <v>100</v>
      </c>
      <c r="M1730" s="3" t="s">
        <v>416</v>
      </c>
      <c r="N1730" s="2" t="str">
        <f>Tbl_BalanceHistory[[#This Row],[ProgramCode]]&amp;": "&amp;Tbl_BalanceHistory[[#This Row],[Program Name]]</f>
        <v>100: Educational and General Programs</v>
      </c>
      <c r="O1730" s="3" t="s">
        <v>1730</v>
      </c>
      <c r="P1730" s="1" t="str">
        <f>IF(Tbl_BalanceHistory[[#This Row],[FundCode]]="0100","GF",IF(Tbl_BalanceHistory[[#This Row],[FundCode]]="01000","GF","Hi Ed / OCR"))</f>
        <v>GF</v>
      </c>
      <c r="Q1730" s="5">
        <v>0</v>
      </c>
      <c r="R1730" s="5">
        <v>0</v>
      </c>
      <c r="S1730" s="5">
        <v>0</v>
      </c>
      <c r="T1730" s="5">
        <v>0</v>
      </c>
      <c r="U1730" s="3"/>
      <c r="V1730" s="5">
        <v>0</v>
      </c>
      <c r="W1730" s="5">
        <v>0</v>
      </c>
      <c r="X1730" s="5"/>
      <c r="Y1730" s="5"/>
      <c r="Z1730" s="5">
        <f>Tbl_BalanceHistory[[#This Row],[Discretionary Recommended - Pre 2022]]+Tbl_BalanceHistory[[#This Row],[Discretionary Balance Recommended: Policy]]+Tbl_BalanceHistory[[#This Row],[Discretionary Balance Recommended: Commitments]]</f>
        <v>0</v>
      </c>
      <c r="AA1730" s="5">
        <f>Tbl_BalanceHistory[[#This Row],[Discretionary Balance]]-Tbl_BalanceHistory[[#This Row],[Discretionary Reappropriation]]</f>
        <v>0</v>
      </c>
      <c r="AB1730" s="2"/>
      <c r="AC1730" s="2"/>
      <c r="AD1730" s="2"/>
      <c r="AE1730" s="2"/>
    </row>
    <row r="1731" spans="1:31" ht="30" x14ac:dyDescent="0.25">
      <c r="A1731" s="2" t="s">
        <v>10</v>
      </c>
      <c r="B1731" s="3">
        <v>7</v>
      </c>
      <c r="C1731" s="3">
        <v>217</v>
      </c>
      <c r="D1731" s="3" t="s">
        <v>441</v>
      </c>
      <c r="E1731" s="3" t="str">
        <f>_xlfn.XLOOKUP(Tbl_BalanceHistory[[#This Row],[RespAgy]],Tbl_Agencies[Agy Code],Tbl_Agencies[Agy Sort])</f>
        <v>096000</v>
      </c>
      <c r="F1731" s="2" t="str">
        <f>Tbl_BalanceHistory[[#This Row],[RespAgy]]&amp;": "&amp;Tbl_BalanceHistory[[#This Row],[RespAgency]]</f>
        <v>217: Radford University</v>
      </c>
      <c r="G1731" s="3">
        <v>217</v>
      </c>
      <c r="H1731" s="3" t="s">
        <v>441</v>
      </c>
      <c r="I1731" s="3" t="str">
        <f>_xlfn.XLOOKUP(Tbl_BalanceHistory[[#This Row],[AgyCode]],Tbl_Agencies[Agy Code],Tbl_Agencies[Agy Sort])</f>
        <v>096000</v>
      </c>
      <c r="J1731" s="2" t="str">
        <f>Tbl_BalanceHistory[[#This Row],[AgyCode]]&amp;": "&amp;Tbl_BalanceHistory[[#This Row],[Agency Name]]</f>
        <v>217: Radford University</v>
      </c>
      <c r="K1731" s="1">
        <v>2015</v>
      </c>
      <c r="L1731" s="3">
        <v>100</v>
      </c>
      <c r="M1731" s="3" t="s">
        <v>416</v>
      </c>
      <c r="N1731" s="2" t="str">
        <f>Tbl_BalanceHistory[[#This Row],[ProgramCode]]&amp;": "&amp;Tbl_BalanceHistory[[#This Row],[Program Name]]</f>
        <v>100: Educational and General Programs</v>
      </c>
      <c r="O1731" s="3" t="s">
        <v>1730</v>
      </c>
      <c r="P1731" s="1" t="str">
        <f>IF(Tbl_BalanceHistory[[#This Row],[FundCode]]="0100","GF",IF(Tbl_BalanceHistory[[#This Row],[FundCode]]="01000","GF","Hi Ed / OCR"))</f>
        <v>GF</v>
      </c>
      <c r="Q1731" s="5">
        <v>0</v>
      </c>
      <c r="R1731" s="5">
        <v>0</v>
      </c>
      <c r="S1731" s="5">
        <v>0</v>
      </c>
      <c r="T1731" s="5">
        <v>0</v>
      </c>
      <c r="U1731" s="3"/>
      <c r="V1731" s="5">
        <v>0</v>
      </c>
      <c r="W1731" s="5">
        <v>0</v>
      </c>
      <c r="X1731" s="5"/>
      <c r="Y1731" s="5"/>
      <c r="Z1731" s="5">
        <f>Tbl_BalanceHistory[[#This Row],[Discretionary Recommended - Pre 2022]]+Tbl_BalanceHistory[[#This Row],[Discretionary Balance Recommended: Policy]]+Tbl_BalanceHistory[[#This Row],[Discretionary Balance Recommended: Commitments]]</f>
        <v>0</v>
      </c>
      <c r="AA1731" s="5">
        <f>Tbl_BalanceHistory[[#This Row],[Discretionary Balance]]-Tbl_BalanceHistory[[#This Row],[Discretionary Reappropriation]]</f>
        <v>0</v>
      </c>
      <c r="AB1731" s="2"/>
      <c r="AC1731" s="2"/>
      <c r="AD1731" s="2"/>
      <c r="AE1731" s="2"/>
    </row>
    <row r="1732" spans="1:31" ht="30" x14ac:dyDescent="0.25">
      <c r="A1732" s="2" t="s">
        <v>10</v>
      </c>
      <c r="B1732" s="3">
        <v>7</v>
      </c>
      <c r="C1732" s="3">
        <v>217</v>
      </c>
      <c r="D1732" s="3" t="s">
        <v>441</v>
      </c>
      <c r="E1732" s="3" t="str">
        <f>_xlfn.XLOOKUP(Tbl_BalanceHistory[[#This Row],[RespAgy]],Tbl_Agencies[Agy Code],Tbl_Agencies[Agy Sort])</f>
        <v>096000</v>
      </c>
      <c r="F1732" s="2" t="str">
        <f>Tbl_BalanceHistory[[#This Row],[RespAgy]]&amp;": "&amp;Tbl_BalanceHistory[[#This Row],[RespAgency]]</f>
        <v>217: Radford University</v>
      </c>
      <c r="G1732" s="3">
        <v>217</v>
      </c>
      <c r="H1732" s="3" t="s">
        <v>441</v>
      </c>
      <c r="I1732" s="3" t="str">
        <f>_xlfn.XLOOKUP(Tbl_BalanceHistory[[#This Row],[AgyCode]],Tbl_Agencies[Agy Code],Tbl_Agencies[Agy Sort])</f>
        <v>096000</v>
      </c>
      <c r="J1732" s="2" t="str">
        <f>Tbl_BalanceHistory[[#This Row],[AgyCode]]&amp;": "&amp;Tbl_BalanceHistory[[#This Row],[Agency Name]]</f>
        <v>217: Radford University</v>
      </c>
      <c r="K1732" s="1">
        <v>2016</v>
      </c>
      <c r="L1732" s="3">
        <v>100</v>
      </c>
      <c r="M1732" s="3" t="s">
        <v>416</v>
      </c>
      <c r="N1732" s="2" t="str">
        <f>Tbl_BalanceHistory[[#This Row],[ProgramCode]]&amp;": "&amp;Tbl_BalanceHistory[[#This Row],[Program Name]]</f>
        <v>100: Educational and General Programs</v>
      </c>
      <c r="O1732" s="3" t="s">
        <v>1730</v>
      </c>
      <c r="P1732" s="1" t="str">
        <f>IF(Tbl_BalanceHistory[[#This Row],[FundCode]]="0100","GF",IF(Tbl_BalanceHistory[[#This Row],[FundCode]]="01000","GF","Hi Ed / OCR"))</f>
        <v>GF</v>
      </c>
      <c r="Q1732" s="5">
        <v>0</v>
      </c>
      <c r="R1732" s="5">
        <v>0</v>
      </c>
      <c r="S1732" s="5">
        <v>0</v>
      </c>
      <c r="T1732" s="5">
        <v>0</v>
      </c>
      <c r="U1732" s="3"/>
      <c r="V1732" s="5">
        <v>0</v>
      </c>
      <c r="W1732" s="5">
        <v>0</v>
      </c>
      <c r="X1732" s="5"/>
      <c r="Y1732" s="5"/>
      <c r="Z1732" s="5">
        <f>Tbl_BalanceHistory[[#This Row],[Discretionary Recommended - Pre 2022]]+Tbl_BalanceHistory[[#This Row],[Discretionary Balance Recommended: Policy]]+Tbl_BalanceHistory[[#This Row],[Discretionary Balance Recommended: Commitments]]</f>
        <v>0</v>
      </c>
      <c r="AA1732" s="5">
        <f>Tbl_BalanceHistory[[#This Row],[Discretionary Balance]]-Tbl_BalanceHistory[[#This Row],[Discretionary Reappropriation]]</f>
        <v>0</v>
      </c>
      <c r="AB1732" s="2"/>
      <c r="AC1732" s="2"/>
      <c r="AD1732" s="2"/>
      <c r="AE1732" s="2"/>
    </row>
    <row r="1733" spans="1:31" ht="30" x14ac:dyDescent="0.25">
      <c r="A1733" s="2" t="s">
        <v>10</v>
      </c>
      <c r="B1733" s="3">
        <v>7</v>
      </c>
      <c r="C1733" s="3">
        <v>217</v>
      </c>
      <c r="D1733" s="3" t="s">
        <v>441</v>
      </c>
      <c r="E1733" s="3" t="str">
        <f>_xlfn.XLOOKUP(Tbl_BalanceHistory[[#This Row],[RespAgy]],Tbl_Agencies[Agy Code],Tbl_Agencies[Agy Sort])</f>
        <v>096000</v>
      </c>
      <c r="F1733" s="2" t="str">
        <f>Tbl_BalanceHistory[[#This Row],[RespAgy]]&amp;": "&amp;Tbl_BalanceHistory[[#This Row],[RespAgency]]</f>
        <v>217: Radford University</v>
      </c>
      <c r="G1733" s="3">
        <v>217</v>
      </c>
      <c r="H1733" s="3" t="s">
        <v>441</v>
      </c>
      <c r="I1733" s="3" t="str">
        <f>_xlfn.XLOOKUP(Tbl_BalanceHistory[[#This Row],[AgyCode]],Tbl_Agencies[Agy Code],Tbl_Agencies[Agy Sort])</f>
        <v>096000</v>
      </c>
      <c r="J1733" s="2" t="str">
        <f>Tbl_BalanceHistory[[#This Row],[AgyCode]]&amp;": "&amp;Tbl_BalanceHistory[[#This Row],[Agency Name]]</f>
        <v>217: Radford University</v>
      </c>
      <c r="K1733" s="1">
        <v>2018</v>
      </c>
      <c r="L1733" s="3">
        <v>100</v>
      </c>
      <c r="M1733" s="3" t="s">
        <v>416</v>
      </c>
      <c r="N1733" s="2" t="str">
        <f>Tbl_BalanceHistory[[#This Row],[ProgramCode]]&amp;": "&amp;Tbl_BalanceHistory[[#This Row],[Program Name]]</f>
        <v>100: Educational and General Programs</v>
      </c>
      <c r="O1733" s="3" t="s">
        <v>886</v>
      </c>
      <c r="P1733" s="1" t="str">
        <f>IF(Tbl_BalanceHistory[[#This Row],[FundCode]]="0100","GF",IF(Tbl_BalanceHistory[[#This Row],[FundCode]]="01000","GF","Hi Ed / OCR"))</f>
        <v>GF</v>
      </c>
      <c r="Q1733" s="5">
        <v>0</v>
      </c>
      <c r="R1733" s="5">
        <v>0</v>
      </c>
      <c r="S1733" s="5">
        <v>0</v>
      </c>
      <c r="T1733" s="5">
        <v>0</v>
      </c>
      <c r="U1733" s="3" t="s">
        <v>1733</v>
      </c>
      <c r="V1733" s="5">
        <v>0</v>
      </c>
      <c r="W1733" s="5">
        <v>0</v>
      </c>
      <c r="X1733" s="5"/>
      <c r="Y1733" s="5"/>
      <c r="Z1733" s="5">
        <f>Tbl_BalanceHistory[[#This Row],[Discretionary Recommended - Pre 2022]]+Tbl_BalanceHistory[[#This Row],[Discretionary Balance Recommended: Policy]]+Tbl_BalanceHistory[[#This Row],[Discretionary Balance Recommended: Commitments]]</f>
        <v>0</v>
      </c>
      <c r="AA1733" s="5">
        <f>Tbl_BalanceHistory[[#This Row],[Discretionary Balance]]-Tbl_BalanceHistory[[#This Row],[Discretionary Reappropriation]]</f>
        <v>0</v>
      </c>
      <c r="AB1733" s="2"/>
      <c r="AC1733" s="2"/>
      <c r="AD1733" s="2"/>
      <c r="AE1733" s="2"/>
    </row>
    <row r="1734" spans="1:31" ht="30" x14ac:dyDescent="0.25">
      <c r="A1734" s="2" t="s">
        <v>10</v>
      </c>
      <c r="B1734" s="3">
        <v>7</v>
      </c>
      <c r="C1734" s="3">
        <v>217</v>
      </c>
      <c r="D1734" s="3" t="s">
        <v>441</v>
      </c>
      <c r="E1734" s="3" t="str">
        <f>_xlfn.XLOOKUP(Tbl_BalanceHistory[[#This Row],[RespAgy]],Tbl_Agencies[Agy Code],Tbl_Agencies[Agy Sort])</f>
        <v>096000</v>
      </c>
      <c r="F1734" s="2" t="str">
        <f>Tbl_BalanceHistory[[#This Row],[RespAgy]]&amp;": "&amp;Tbl_BalanceHistory[[#This Row],[RespAgency]]</f>
        <v>217: Radford University</v>
      </c>
      <c r="G1734" s="3">
        <v>217</v>
      </c>
      <c r="H1734" s="3" t="s">
        <v>441</v>
      </c>
      <c r="I1734" s="3" t="str">
        <f>_xlfn.XLOOKUP(Tbl_BalanceHistory[[#This Row],[AgyCode]],Tbl_Agencies[Agy Code],Tbl_Agencies[Agy Sort])</f>
        <v>096000</v>
      </c>
      <c r="J1734" s="2" t="str">
        <f>Tbl_BalanceHistory[[#This Row],[AgyCode]]&amp;": "&amp;Tbl_BalanceHistory[[#This Row],[Agency Name]]</f>
        <v>217: Radford University</v>
      </c>
      <c r="K1734" s="1">
        <v>2019</v>
      </c>
      <c r="L1734" s="3">
        <v>100</v>
      </c>
      <c r="M1734" s="3" t="s">
        <v>416</v>
      </c>
      <c r="N1734" s="2" t="str">
        <f>Tbl_BalanceHistory[[#This Row],[ProgramCode]]&amp;": "&amp;Tbl_BalanceHistory[[#This Row],[Program Name]]</f>
        <v>100: Educational and General Programs</v>
      </c>
      <c r="O1734" s="3" t="s">
        <v>886</v>
      </c>
      <c r="P1734" s="1" t="str">
        <f>IF(Tbl_BalanceHistory[[#This Row],[FundCode]]="0100","GF",IF(Tbl_BalanceHistory[[#This Row],[FundCode]]="01000","GF","Hi Ed / OCR"))</f>
        <v>GF</v>
      </c>
      <c r="Q1734" s="5">
        <v>12000</v>
      </c>
      <c r="R1734" s="5">
        <v>0</v>
      </c>
      <c r="S1734" s="5">
        <v>12000</v>
      </c>
      <c r="T1734" s="5">
        <v>12000</v>
      </c>
      <c r="U1734" s="3" t="s">
        <v>1733</v>
      </c>
      <c r="V1734" s="5">
        <v>0</v>
      </c>
      <c r="W1734" s="5">
        <v>0</v>
      </c>
      <c r="X1734" s="5"/>
      <c r="Y1734" s="5"/>
      <c r="Z1734" s="5">
        <f>Tbl_BalanceHistory[[#This Row],[Discretionary Recommended - Pre 2022]]+Tbl_BalanceHistory[[#This Row],[Discretionary Balance Recommended: Policy]]+Tbl_BalanceHistory[[#This Row],[Discretionary Balance Recommended: Commitments]]</f>
        <v>0</v>
      </c>
      <c r="AA1734" s="5">
        <f>Tbl_BalanceHistory[[#This Row],[Discretionary Balance]]-Tbl_BalanceHistory[[#This Row],[Discretionary Reappropriation]]</f>
        <v>0</v>
      </c>
      <c r="AB1734" s="2"/>
      <c r="AC1734" s="2"/>
      <c r="AD1734" s="2"/>
      <c r="AE1734" s="2"/>
    </row>
    <row r="1735" spans="1:31" ht="30" x14ac:dyDescent="0.25">
      <c r="A1735" s="2" t="s">
        <v>10</v>
      </c>
      <c r="B1735" s="3">
        <v>7</v>
      </c>
      <c r="C1735" s="3">
        <v>217</v>
      </c>
      <c r="D1735" s="3" t="s">
        <v>441</v>
      </c>
      <c r="E1735" s="3" t="str">
        <f>_xlfn.XLOOKUP(Tbl_BalanceHistory[[#This Row],[RespAgy]],Tbl_Agencies[Agy Code],Tbl_Agencies[Agy Sort])</f>
        <v>096000</v>
      </c>
      <c r="F1735" s="2" t="str">
        <f>Tbl_BalanceHistory[[#This Row],[RespAgy]]&amp;": "&amp;Tbl_BalanceHistory[[#This Row],[RespAgency]]</f>
        <v>217: Radford University</v>
      </c>
      <c r="G1735" s="3">
        <v>217</v>
      </c>
      <c r="H1735" s="3" t="s">
        <v>441</v>
      </c>
      <c r="I1735" s="3" t="str">
        <f>_xlfn.XLOOKUP(Tbl_BalanceHistory[[#This Row],[AgyCode]],Tbl_Agencies[Agy Code],Tbl_Agencies[Agy Sort])</f>
        <v>096000</v>
      </c>
      <c r="J1735" s="2" t="str">
        <f>Tbl_BalanceHistory[[#This Row],[AgyCode]]&amp;": "&amp;Tbl_BalanceHistory[[#This Row],[Agency Name]]</f>
        <v>217: Radford University</v>
      </c>
      <c r="K1735" s="1">
        <v>2021</v>
      </c>
      <c r="L1735" s="3">
        <v>100</v>
      </c>
      <c r="M1735" s="3" t="s">
        <v>416</v>
      </c>
      <c r="N1735" s="2" t="str">
        <f>Tbl_BalanceHistory[[#This Row],[ProgramCode]]&amp;": "&amp;Tbl_BalanceHistory[[#This Row],[Program Name]]</f>
        <v>100: Educational and General Programs</v>
      </c>
      <c r="O1735" s="3" t="s">
        <v>886</v>
      </c>
      <c r="P1735" s="1" t="str">
        <f>IF(Tbl_BalanceHistory[[#This Row],[FundCode]]="0100","GF",IF(Tbl_BalanceHistory[[#This Row],[FundCode]]="01000","GF","Hi Ed / OCR"))</f>
        <v>GF</v>
      </c>
      <c r="Q1735" s="5">
        <v>3522576.44</v>
      </c>
      <c r="R1735" s="5">
        <v>0</v>
      </c>
      <c r="S1735" s="5">
        <v>3522576.44</v>
      </c>
      <c r="T1735" s="5">
        <v>3522576.44</v>
      </c>
      <c r="U1735" s="3" t="s">
        <v>1733</v>
      </c>
      <c r="V1735" s="5">
        <v>0</v>
      </c>
      <c r="W1735" s="5">
        <v>0</v>
      </c>
      <c r="X1735" s="5"/>
      <c r="Y1735" s="5"/>
      <c r="Z1735" s="5">
        <f>Tbl_BalanceHistory[[#This Row],[Discretionary Recommended - Pre 2022]]+Tbl_BalanceHistory[[#This Row],[Discretionary Balance Recommended: Policy]]+Tbl_BalanceHistory[[#This Row],[Discretionary Balance Recommended: Commitments]]</f>
        <v>0</v>
      </c>
      <c r="AA1735" s="5">
        <f>Tbl_BalanceHistory[[#This Row],[Discretionary Balance]]-Tbl_BalanceHistory[[#This Row],[Discretionary Reappropriation]]</f>
        <v>0</v>
      </c>
      <c r="AB1735" s="2"/>
      <c r="AC1735" s="2"/>
      <c r="AD1735" s="2"/>
      <c r="AE1735" s="2"/>
    </row>
    <row r="1736" spans="1:31" ht="30" x14ac:dyDescent="0.25">
      <c r="A1736" s="2" t="s">
        <v>10</v>
      </c>
      <c r="B1736" s="3">
        <v>7</v>
      </c>
      <c r="C1736" s="3">
        <v>217</v>
      </c>
      <c r="D1736" s="3" t="s">
        <v>441</v>
      </c>
      <c r="E1736" s="3" t="str">
        <f>_xlfn.XLOOKUP(Tbl_BalanceHistory[[#This Row],[RespAgy]],Tbl_Agencies[Agy Code],Tbl_Agencies[Agy Sort])</f>
        <v>096000</v>
      </c>
      <c r="F1736" s="2" t="str">
        <f>Tbl_BalanceHistory[[#This Row],[RespAgy]]&amp;": "&amp;Tbl_BalanceHistory[[#This Row],[RespAgency]]</f>
        <v>217: Radford University</v>
      </c>
      <c r="G1736" s="3">
        <v>217</v>
      </c>
      <c r="H1736" s="3" t="s">
        <v>441</v>
      </c>
      <c r="I1736" s="3" t="str">
        <f>_xlfn.XLOOKUP(Tbl_BalanceHistory[[#This Row],[AgyCode]],Tbl_Agencies[Agy Code],Tbl_Agencies[Agy Sort])</f>
        <v>096000</v>
      </c>
      <c r="J1736" s="2" t="str">
        <f>Tbl_BalanceHistory[[#This Row],[AgyCode]]&amp;": "&amp;Tbl_BalanceHistory[[#This Row],[Agency Name]]</f>
        <v>217: Radford University</v>
      </c>
      <c r="K1736" s="1">
        <v>2022</v>
      </c>
      <c r="L1736" s="3">
        <v>100</v>
      </c>
      <c r="M1736" s="3" t="s">
        <v>416</v>
      </c>
      <c r="N1736" s="2" t="str">
        <f>Tbl_BalanceHistory[[#This Row],[ProgramCode]]&amp;": "&amp;Tbl_BalanceHistory[[#This Row],[Program Name]]</f>
        <v>100: Educational and General Programs</v>
      </c>
      <c r="O1736" s="3" t="s">
        <v>886</v>
      </c>
      <c r="P1736" s="1" t="str">
        <f>IF(Tbl_BalanceHistory[[#This Row],[FundCode]]="0100","GF",IF(Tbl_BalanceHistory[[#This Row],[FundCode]]="01000","GF","Hi Ed / OCR"))</f>
        <v>GF</v>
      </c>
      <c r="Q1736" s="5">
        <v>3532009.23</v>
      </c>
      <c r="R1736" s="5">
        <v>0</v>
      </c>
      <c r="S1736" s="5">
        <v>3532009.23</v>
      </c>
      <c r="T1736" s="5">
        <v>3532009.23</v>
      </c>
      <c r="U1736" s="3" t="s">
        <v>1733</v>
      </c>
      <c r="V1736" s="5">
        <v>0</v>
      </c>
      <c r="W1736" s="5"/>
      <c r="X1736" s="5">
        <v>0</v>
      </c>
      <c r="Y1736" s="5">
        <v>0</v>
      </c>
      <c r="Z1736" s="5">
        <f>Tbl_BalanceHistory[[#This Row],[Discretionary Recommended - Pre 2022]]+Tbl_BalanceHistory[[#This Row],[Discretionary Balance Recommended: Policy]]+Tbl_BalanceHistory[[#This Row],[Discretionary Balance Recommended: Commitments]]</f>
        <v>0</v>
      </c>
      <c r="AA1736" s="5">
        <f>Tbl_BalanceHistory[[#This Row],[Discretionary Balance]]-Tbl_BalanceHistory[[#This Row],[Discretionary Reappropriation]]</f>
        <v>0</v>
      </c>
      <c r="AB1736" s="2"/>
      <c r="AC1736" s="2"/>
      <c r="AD1736" s="2"/>
      <c r="AE1736" s="2"/>
    </row>
    <row r="1737" spans="1:31" ht="30" x14ac:dyDescent="0.25">
      <c r="A1737" s="2" t="s">
        <v>10</v>
      </c>
      <c r="B1737" s="3">
        <v>7</v>
      </c>
      <c r="C1737" s="3">
        <v>217</v>
      </c>
      <c r="D1737" s="3" t="s">
        <v>441</v>
      </c>
      <c r="E1737" s="3" t="str">
        <f>_xlfn.XLOOKUP(Tbl_BalanceHistory[[#This Row],[RespAgy]],Tbl_Agencies[Agy Code],Tbl_Agencies[Agy Sort])</f>
        <v>096000</v>
      </c>
      <c r="F1737" s="2" t="str">
        <f>Tbl_BalanceHistory[[#This Row],[RespAgy]]&amp;": "&amp;Tbl_BalanceHistory[[#This Row],[RespAgency]]</f>
        <v>217: Radford University</v>
      </c>
      <c r="G1737" s="3">
        <v>217</v>
      </c>
      <c r="H1737" s="3" t="s">
        <v>441</v>
      </c>
      <c r="I1737" s="3" t="str">
        <f>_xlfn.XLOOKUP(Tbl_BalanceHistory[[#This Row],[AgyCode]],Tbl_Agencies[Agy Code],Tbl_Agencies[Agy Sort])</f>
        <v>096000</v>
      </c>
      <c r="J1737" s="2" t="str">
        <f>Tbl_BalanceHistory[[#This Row],[AgyCode]]&amp;": "&amp;Tbl_BalanceHistory[[#This Row],[Agency Name]]</f>
        <v>217: Radford University</v>
      </c>
      <c r="K1737" s="1">
        <v>2023</v>
      </c>
      <c r="L1737" s="3">
        <v>100</v>
      </c>
      <c r="M1737" s="3" t="s">
        <v>416</v>
      </c>
      <c r="N1737" s="2" t="str">
        <f>Tbl_BalanceHistory[[#This Row],[ProgramCode]]&amp;": "&amp;Tbl_BalanceHistory[[#This Row],[Program Name]]</f>
        <v>100: Educational and General Programs</v>
      </c>
      <c r="O1737" s="3" t="s">
        <v>1963</v>
      </c>
      <c r="P1737" s="1" t="str">
        <f>IF(Tbl_BalanceHistory[[#This Row],[FundCode]]="0100","GF",IF(Tbl_BalanceHistory[[#This Row],[FundCode]]="01000","GF","Hi Ed / OCR"))</f>
        <v>Hi Ed / OCR</v>
      </c>
      <c r="Q1737" s="5">
        <v>0</v>
      </c>
      <c r="R1737" s="5">
        <v>0</v>
      </c>
      <c r="S1737" s="5">
        <v>6265161.2699999996</v>
      </c>
      <c r="T1737" s="5">
        <v>6265161.2699999996</v>
      </c>
      <c r="U1737" s="3" t="s">
        <v>1733</v>
      </c>
      <c r="V1737" s="5">
        <v>0</v>
      </c>
      <c r="W1737" s="5">
        <v>0</v>
      </c>
      <c r="X1737" s="5">
        <v>0</v>
      </c>
      <c r="Y1737" s="5">
        <v>0</v>
      </c>
      <c r="Z1737" s="5">
        <v>0</v>
      </c>
      <c r="AA1737" s="5">
        <v>0</v>
      </c>
      <c r="AB1737" s="2"/>
      <c r="AC1737" s="2"/>
      <c r="AD1737" s="2"/>
      <c r="AE1737" s="2"/>
    </row>
    <row r="1738" spans="1:31" ht="30" x14ac:dyDescent="0.25">
      <c r="A1738" s="2" t="s">
        <v>10</v>
      </c>
      <c r="B1738" s="3">
        <v>7</v>
      </c>
      <c r="C1738" s="3">
        <v>217</v>
      </c>
      <c r="D1738" s="3" t="s">
        <v>441</v>
      </c>
      <c r="E1738" s="3" t="str">
        <f>_xlfn.XLOOKUP(Tbl_BalanceHistory[[#This Row],[RespAgy]],Tbl_Agencies[Agy Code],Tbl_Agencies[Agy Sort])</f>
        <v>096000</v>
      </c>
      <c r="F1738" s="2" t="str">
        <f>Tbl_BalanceHistory[[#This Row],[RespAgy]]&amp;": "&amp;Tbl_BalanceHistory[[#This Row],[RespAgency]]</f>
        <v>217: Radford University</v>
      </c>
      <c r="G1738" s="3">
        <v>217</v>
      </c>
      <c r="H1738" s="3" t="s">
        <v>441</v>
      </c>
      <c r="I1738" s="3" t="str">
        <f>_xlfn.XLOOKUP(Tbl_BalanceHistory[[#This Row],[AgyCode]],Tbl_Agencies[Agy Code],Tbl_Agencies[Agy Sort])</f>
        <v>096000</v>
      </c>
      <c r="J1738" s="2" t="str">
        <f>Tbl_BalanceHistory[[#This Row],[AgyCode]]&amp;": "&amp;Tbl_BalanceHistory[[#This Row],[Agency Name]]</f>
        <v>217: Radford University</v>
      </c>
      <c r="K1738" s="1">
        <v>2024</v>
      </c>
      <c r="L1738" s="3">
        <v>100</v>
      </c>
      <c r="M1738" s="3" t="s">
        <v>416</v>
      </c>
      <c r="N1738" s="2" t="str">
        <f>Tbl_BalanceHistory[[#This Row],[ProgramCode]]&amp;": "&amp;Tbl_BalanceHistory[[#This Row],[Program Name]]</f>
        <v>100: Educational and General Programs</v>
      </c>
      <c r="O1738" s="3" t="s">
        <v>1963</v>
      </c>
      <c r="P1738" s="1" t="str">
        <f>IF(Tbl_BalanceHistory[[#This Row],[FundCode]]="0100","GF",IF(Tbl_BalanceHistory[[#This Row],[FundCode]]="01000","GF","Hi Ed / OCR"))</f>
        <v>Hi Ed / OCR</v>
      </c>
      <c r="Q1738" s="5">
        <v>0</v>
      </c>
      <c r="R1738" s="5">
        <v>0</v>
      </c>
      <c r="S1738" s="5">
        <v>10869734.35</v>
      </c>
      <c r="T1738" s="5">
        <v>10869734.35</v>
      </c>
      <c r="U1738" s="3" t="s">
        <v>1733</v>
      </c>
      <c r="V1738" s="5">
        <v>0</v>
      </c>
      <c r="W1738" s="5">
        <v>0</v>
      </c>
      <c r="X1738" s="5">
        <v>0</v>
      </c>
      <c r="Y1738" s="5">
        <v>0</v>
      </c>
      <c r="Z1738" s="5">
        <v>0</v>
      </c>
      <c r="AA1738" s="5">
        <v>0</v>
      </c>
      <c r="AB1738" s="2"/>
      <c r="AC1738" s="2"/>
      <c r="AD1738" s="2"/>
      <c r="AE1738" s="2"/>
    </row>
    <row r="1739" spans="1:31" ht="30" x14ac:dyDescent="0.25">
      <c r="A1739" s="2" t="s">
        <v>10</v>
      </c>
      <c r="B1739" s="3">
        <v>7</v>
      </c>
      <c r="C1739" s="3">
        <v>217</v>
      </c>
      <c r="D1739" s="3" t="s">
        <v>441</v>
      </c>
      <c r="E1739" s="3" t="str">
        <f>_xlfn.XLOOKUP(Tbl_BalanceHistory[[#This Row],[RespAgy]],Tbl_Agencies[Agy Code],Tbl_Agencies[Agy Sort])</f>
        <v>096000</v>
      </c>
      <c r="F1739" s="2" t="str">
        <f>Tbl_BalanceHistory[[#This Row],[RespAgy]]&amp;": "&amp;Tbl_BalanceHistory[[#This Row],[RespAgency]]</f>
        <v>217: Radford University</v>
      </c>
      <c r="G1739" s="3">
        <v>217</v>
      </c>
      <c r="H1739" s="3" t="s">
        <v>441</v>
      </c>
      <c r="I1739" s="3" t="str">
        <f>_xlfn.XLOOKUP(Tbl_BalanceHistory[[#This Row],[AgyCode]],Tbl_Agencies[Agy Code],Tbl_Agencies[Agy Sort])</f>
        <v>096000</v>
      </c>
      <c r="J1739" s="2" t="str">
        <f>Tbl_BalanceHistory[[#This Row],[AgyCode]]&amp;": "&amp;Tbl_BalanceHistory[[#This Row],[Agency Name]]</f>
        <v>217: Radford University</v>
      </c>
      <c r="K1739" s="1">
        <v>2014</v>
      </c>
      <c r="L1739" s="3">
        <v>101</v>
      </c>
      <c r="M1739" s="3" t="s">
        <v>1636</v>
      </c>
      <c r="N1739" s="2" t="str">
        <f>Tbl_BalanceHistory[[#This Row],[ProgramCode]]&amp;": "&amp;Tbl_BalanceHistory[[#This Row],[Program Name]]</f>
        <v>101: Higher Education Instruction</v>
      </c>
      <c r="O1739" s="3" t="s">
        <v>1964</v>
      </c>
      <c r="P1739" s="1" t="str">
        <f>IF(Tbl_BalanceHistory[[#This Row],[FundCode]]="0100","GF",IF(Tbl_BalanceHistory[[#This Row],[FundCode]]="01000","GF","Hi Ed / OCR"))</f>
        <v>Hi Ed / OCR</v>
      </c>
      <c r="Q1739" s="5">
        <v>0</v>
      </c>
      <c r="R1739" s="5">
        <v>0</v>
      </c>
      <c r="S1739" s="5">
        <v>665335</v>
      </c>
      <c r="T1739" s="5">
        <v>665335</v>
      </c>
      <c r="U1739" s="3" t="s">
        <v>1731</v>
      </c>
      <c r="V1739" s="5">
        <v>0</v>
      </c>
      <c r="W1739" s="5">
        <v>0</v>
      </c>
      <c r="X1739" s="5"/>
      <c r="Y1739" s="5"/>
      <c r="Z1739" s="5">
        <f>Tbl_BalanceHistory[[#This Row],[Discretionary Recommended - Pre 2022]]+Tbl_BalanceHistory[[#This Row],[Discretionary Balance Recommended: Policy]]+Tbl_BalanceHistory[[#This Row],[Discretionary Balance Recommended: Commitments]]</f>
        <v>0</v>
      </c>
      <c r="AA1739" s="5">
        <f>Tbl_BalanceHistory[[#This Row],[Discretionary Balance]]-Tbl_BalanceHistory[[#This Row],[Discretionary Reappropriation]]</f>
        <v>0</v>
      </c>
      <c r="AB1739" s="2"/>
      <c r="AC1739" s="2"/>
      <c r="AD1739" s="2"/>
      <c r="AE1739" s="2"/>
    </row>
    <row r="1740" spans="1:31" ht="30" x14ac:dyDescent="0.25">
      <c r="A1740" s="2" t="s">
        <v>10</v>
      </c>
      <c r="B1740" s="3">
        <v>7</v>
      </c>
      <c r="C1740" s="3">
        <v>217</v>
      </c>
      <c r="D1740" s="3" t="s">
        <v>441</v>
      </c>
      <c r="E1740" s="3" t="str">
        <f>_xlfn.XLOOKUP(Tbl_BalanceHistory[[#This Row],[RespAgy]],Tbl_Agencies[Agy Code],Tbl_Agencies[Agy Sort])</f>
        <v>096000</v>
      </c>
      <c r="F1740" s="2" t="str">
        <f>Tbl_BalanceHistory[[#This Row],[RespAgy]]&amp;": "&amp;Tbl_BalanceHistory[[#This Row],[RespAgency]]</f>
        <v>217: Radford University</v>
      </c>
      <c r="G1740" s="3">
        <v>217</v>
      </c>
      <c r="H1740" s="3" t="s">
        <v>441</v>
      </c>
      <c r="I1740" s="3" t="str">
        <f>_xlfn.XLOOKUP(Tbl_BalanceHistory[[#This Row],[AgyCode]],Tbl_Agencies[Agy Code],Tbl_Agencies[Agy Sort])</f>
        <v>096000</v>
      </c>
      <c r="J1740" s="2" t="str">
        <f>Tbl_BalanceHistory[[#This Row],[AgyCode]]&amp;": "&amp;Tbl_BalanceHistory[[#This Row],[Agency Name]]</f>
        <v>217: Radford University</v>
      </c>
      <c r="K1740" s="1">
        <v>2015</v>
      </c>
      <c r="L1740" s="3">
        <v>101</v>
      </c>
      <c r="M1740" s="3" t="s">
        <v>1636</v>
      </c>
      <c r="N1740" s="2" t="str">
        <f>Tbl_BalanceHistory[[#This Row],[ProgramCode]]&amp;": "&amp;Tbl_BalanceHistory[[#This Row],[Program Name]]</f>
        <v>101: Higher Education Instruction</v>
      </c>
      <c r="O1740" s="3" t="s">
        <v>1964</v>
      </c>
      <c r="P1740" s="1" t="str">
        <f>IF(Tbl_BalanceHistory[[#This Row],[FundCode]]="0100","GF",IF(Tbl_BalanceHistory[[#This Row],[FundCode]]="01000","GF","Hi Ed / OCR"))</f>
        <v>Hi Ed / OCR</v>
      </c>
      <c r="Q1740" s="5">
        <v>0</v>
      </c>
      <c r="R1740" s="5">
        <v>0</v>
      </c>
      <c r="S1740" s="5">
        <v>2</v>
      </c>
      <c r="T1740" s="5">
        <v>2</v>
      </c>
      <c r="U1740" s="3" t="s">
        <v>1731</v>
      </c>
      <c r="V1740" s="5">
        <v>0</v>
      </c>
      <c r="W1740" s="5">
        <v>0</v>
      </c>
      <c r="X1740" s="5"/>
      <c r="Y1740" s="5"/>
      <c r="Z1740" s="5">
        <f>Tbl_BalanceHistory[[#This Row],[Discretionary Recommended - Pre 2022]]+Tbl_BalanceHistory[[#This Row],[Discretionary Balance Recommended: Policy]]+Tbl_BalanceHistory[[#This Row],[Discretionary Balance Recommended: Commitments]]</f>
        <v>0</v>
      </c>
      <c r="AA1740" s="5">
        <f>Tbl_BalanceHistory[[#This Row],[Discretionary Balance]]-Tbl_BalanceHistory[[#This Row],[Discretionary Reappropriation]]</f>
        <v>0</v>
      </c>
      <c r="AB1740" s="2"/>
      <c r="AC1740" s="2"/>
      <c r="AD1740" s="2"/>
      <c r="AE1740" s="2"/>
    </row>
    <row r="1741" spans="1:31" ht="30" x14ac:dyDescent="0.25">
      <c r="A1741" s="2" t="s">
        <v>10</v>
      </c>
      <c r="B1741" s="3">
        <v>7</v>
      </c>
      <c r="C1741" s="3">
        <v>217</v>
      </c>
      <c r="D1741" s="3" t="s">
        <v>441</v>
      </c>
      <c r="E1741" s="3" t="str">
        <f>_xlfn.XLOOKUP(Tbl_BalanceHistory[[#This Row],[RespAgy]],Tbl_Agencies[Agy Code],Tbl_Agencies[Agy Sort])</f>
        <v>096000</v>
      </c>
      <c r="F1741" s="2" t="str">
        <f>Tbl_BalanceHistory[[#This Row],[RespAgy]]&amp;": "&amp;Tbl_BalanceHistory[[#This Row],[RespAgency]]</f>
        <v>217: Radford University</v>
      </c>
      <c r="G1741" s="3">
        <v>217</v>
      </c>
      <c r="H1741" s="3" t="s">
        <v>441</v>
      </c>
      <c r="I1741" s="3" t="str">
        <f>_xlfn.XLOOKUP(Tbl_BalanceHistory[[#This Row],[AgyCode]],Tbl_Agencies[Agy Code],Tbl_Agencies[Agy Sort])</f>
        <v>096000</v>
      </c>
      <c r="J1741" s="2" t="str">
        <f>Tbl_BalanceHistory[[#This Row],[AgyCode]]&amp;": "&amp;Tbl_BalanceHistory[[#This Row],[Agency Name]]</f>
        <v>217: Radford University</v>
      </c>
      <c r="K1741" s="1">
        <v>2018</v>
      </c>
      <c r="L1741" s="3">
        <v>101</v>
      </c>
      <c r="M1741" s="3" t="s">
        <v>1636</v>
      </c>
      <c r="N1741" s="2" t="str">
        <f>Tbl_BalanceHistory[[#This Row],[ProgramCode]]&amp;": "&amp;Tbl_BalanceHistory[[#This Row],[Program Name]]</f>
        <v>101: Higher Education Instruction</v>
      </c>
      <c r="O1741" s="3" t="s">
        <v>1963</v>
      </c>
      <c r="P1741" s="1" t="str">
        <f>IF(Tbl_BalanceHistory[[#This Row],[FundCode]]="0100","GF",IF(Tbl_BalanceHistory[[#This Row],[FundCode]]="01000","GF","Hi Ed / OCR"))</f>
        <v>Hi Ed / OCR</v>
      </c>
      <c r="Q1741" s="5">
        <v>0</v>
      </c>
      <c r="R1741" s="5">
        <v>0</v>
      </c>
      <c r="S1741" s="5">
        <v>559451</v>
      </c>
      <c r="T1741" s="5">
        <v>559451</v>
      </c>
      <c r="U1741" s="3" t="s">
        <v>1731</v>
      </c>
      <c r="V1741" s="5">
        <v>0</v>
      </c>
      <c r="W1741" s="5">
        <v>0</v>
      </c>
      <c r="X1741" s="5"/>
      <c r="Y1741" s="5"/>
      <c r="Z1741" s="5">
        <f>Tbl_BalanceHistory[[#This Row],[Discretionary Recommended - Pre 2022]]+Tbl_BalanceHistory[[#This Row],[Discretionary Balance Recommended: Policy]]+Tbl_BalanceHistory[[#This Row],[Discretionary Balance Recommended: Commitments]]</f>
        <v>0</v>
      </c>
      <c r="AA1741" s="5">
        <f>Tbl_BalanceHistory[[#This Row],[Discretionary Balance]]-Tbl_BalanceHistory[[#This Row],[Discretionary Reappropriation]]</f>
        <v>0</v>
      </c>
      <c r="AB1741" s="2"/>
      <c r="AC1741" s="2"/>
      <c r="AD1741" s="2"/>
      <c r="AE1741" s="2"/>
    </row>
    <row r="1742" spans="1:31" ht="30" x14ac:dyDescent="0.25">
      <c r="A1742" s="2" t="s">
        <v>10</v>
      </c>
      <c r="B1742" s="3">
        <v>7</v>
      </c>
      <c r="C1742" s="3">
        <v>217</v>
      </c>
      <c r="D1742" s="3" t="s">
        <v>441</v>
      </c>
      <c r="E1742" s="3" t="str">
        <f>_xlfn.XLOOKUP(Tbl_BalanceHistory[[#This Row],[RespAgy]],Tbl_Agencies[Agy Code],Tbl_Agencies[Agy Sort])</f>
        <v>096000</v>
      </c>
      <c r="F1742" s="2" t="str">
        <f>Tbl_BalanceHistory[[#This Row],[RespAgy]]&amp;": "&amp;Tbl_BalanceHistory[[#This Row],[RespAgency]]</f>
        <v>217: Radford University</v>
      </c>
      <c r="G1742" s="3">
        <v>217</v>
      </c>
      <c r="H1742" s="3" t="s">
        <v>441</v>
      </c>
      <c r="I1742" s="3" t="str">
        <f>_xlfn.XLOOKUP(Tbl_BalanceHistory[[#This Row],[AgyCode]],Tbl_Agencies[Agy Code],Tbl_Agencies[Agy Sort])</f>
        <v>096000</v>
      </c>
      <c r="J1742" s="2" t="str">
        <f>Tbl_BalanceHistory[[#This Row],[AgyCode]]&amp;": "&amp;Tbl_BalanceHistory[[#This Row],[Agency Name]]</f>
        <v>217: Radford University</v>
      </c>
      <c r="K1742" s="1">
        <v>2019</v>
      </c>
      <c r="L1742" s="3">
        <v>101</v>
      </c>
      <c r="M1742" s="3" t="s">
        <v>1636</v>
      </c>
      <c r="N1742" s="2" t="str">
        <f>Tbl_BalanceHistory[[#This Row],[ProgramCode]]&amp;": "&amp;Tbl_BalanceHistory[[#This Row],[Program Name]]</f>
        <v>101: Higher Education Instruction</v>
      </c>
      <c r="O1742" s="3" t="s">
        <v>1963</v>
      </c>
      <c r="P1742" s="1" t="str">
        <f>IF(Tbl_BalanceHistory[[#This Row],[FundCode]]="0100","GF",IF(Tbl_BalanceHistory[[#This Row],[FundCode]]="01000","GF","Hi Ed / OCR"))</f>
        <v>Hi Ed / OCR</v>
      </c>
      <c r="Q1742" s="5">
        <v>0</v>
      </c>
      <c r="R1742" s="5">
        <v>0</v>
      </c>
      <c r="S1742" s="5">
        <v>1237884.56</v>
      </c>
      <c r="T1742" s="5">
        <v>1237884.56</v>
      </c>
      <c r="U1742" s="3" t="s">
        <v>1733</v>
      </c>
      <c r="V1742" s="5">
        <v>0</v>
      </c>
      <c r="W1742" s="5">
        <v>0</v>
      </c>
      <c r="X1742" s="5"/>
      <c r="Y1742" s="5"/>
      <c r="Z1742" s="5">
        <f>Tbl_BalanceHistory[[#This Row],[Discretionary Recommended - Pre 2022]]+Tbl_BalanceHistory[[#This Row],[Discretionary Balance Recommended: Policy]]+Tbl_BalanceHistory[[#This Row],[Discretionary Balance Recommended: Commitments]]</f>
        <v>0</v>
      </c>
      <c r="AA1742" s="5">
        <f>Tbl_BalanceHistory[[#This Row],[Discretionary Balance]]-Tbl_BalanceHistory[[#This Row],[Discretionary Reappropriation]]</f>
        <v>0</v>
      </c>
      <c r="AB1742" s="2"/>
      <c r="AC1742" s="2"/>
      <c r="AD1742" s="2"/>
      <c r="AE1742" s="2"/>
    </row>
    <row r="1743" spans="1:31" ht="30" x14ac:dyDescent="0.25">
      <c r="A1743" s="2" t="s">
        <v>10</v>
      </c>
      <c r="B1743" s="3">
        <v>7</v>
      </c>
      <c r="C1743" s="3">
        <v>217</v>
      </c>
      <c r="D1743" s="3" t="s">
        <v>441</v>
      </c>
      <c r="E1743" s="3" t="str">
        <f>_xlfn.XLOOKUP(Tbl_BalanceHistory[[#This Row],[RespAgy]],Tbl_Agencies[Agy Code],Tbl_Agencies[Agy Sort])</f>
        <v>096000</v>
      </c>
      <c r="F1743" s="2" t="str">
        <f>Tbl_BalanceHistory[[#This Row],[RespAgy]]&amp;": "&amp;Tbl_BalanceHistory[[#This Row],[RespAgency]]</f>
        <v>217: Radford University</v>
      </c>
      <c r="G1743" s="3">
        <v>217</v>
      </c>
      <c r="H1743" s="3" t="s">
        <v>441</v>
      </c>
      <c r="I1743" s="3" t="str">
        <f>_xlfn.XLOOKUP(Tbl_BalanceHistory[[#This Row],[AgyCode]],Tbl_Agencies[Agy Code],Tbl_Agencies[Agy Sort])</f>
        <v>096000</v>
      </c>
      <c r="J1743" s="2" t="str">
        <f>Tbl_BalanceHistory[[#This Row],[AgyCode]]&amp;": "&amp;Tbl_BalanceHistory[[#This Row],[Agency Name]]</f>
        <v>217: Radford University</v>
      </c>
      <c r="K1743" s="1">
        <v>2020</v>
      </c>
      <c r="L1743" s="3">
        <v>101</v>
      </c>
      <c r="M1743" s="3" t="s">
        <v>1636</v>
      </c>
      <c r="N1743" s="2" t="str">
        <f>Tbl_BalanceHistory[[#This Row],[ProgramCode]]&amp;": "&amp;Tbl_BalanceHistory[[#This Row],[Program Name]]</f>
        <v>101: Higher Education Instruction</v>
      </c>
      <c r="O1743" s="3" t="s">
        <v>1963</v>
      </c>
      <c r="P1743" s="1" t="str">
        <f>IF(Tbl_BalanceHistory[[#This Row],[FundCode]]="0100","GF",IF(Tbl_BalanceHistory[[#This Row],[FundCode]]="01000","GF","Hi Ed / OCR"))</f>
        <v>Hi Ed / OCR</v>
      </c>
      <c r="Q1743" s="5">
        <v>0</v>
      </c>
      <c r="R1743" s="5">
        <v>0</v>
      </c>
      <c r="S1743" s="5">
        <v>3522576.44</v>
      </c>
      <c r="T1743" s="5">
        <v>3522576.44</v>
      </c>
      <c r="U1743" s="3" t="s">
        <v>1733</v>
      </c>
      <c r="V1743" s="5">
        <v>0</v>
      </c>
      <c r="W1743" s="5">
        <v>0</v>
      </c>
      <c r="X1743" s="5"/>
      <c r="Y1743" s="5"/>
      <c r="Z1743" s="5">
        <f>Tbl_BalanceHistory[[#This Row],[Discretionary Recommended - Pre 2022]]+Tbl_BalanceHistory[[#This Row],[Discretionary Balance Recommended: Policy]]+Tbl_BalanceHistory[[#This Row],[Discretionary Balance Recommended: Commitments]]</f>
        <v>0</v>
      </c>
      <c r="AA1743" s="5">
        <f>Tbl_BalanceHistory[[#This Row],[Discretionary Balance]]-Tbl_BalanceHistory[[#This Row],[Discretionary Reappropriation]]</f>
        <v>0</v>
      </c>
      <c r="AB1743" s="2"/>
      <c r="AC1743" s="2"/>
      <c r="AD1743" s="2"/>
      <c r="AE1743" s="2"/>
    </row>
    <row r="1744" spans="1:31" ht="30" x14ac:dyDescent="0.25">
      <c r="A1744" s="2" t="s">
        <v>10</v>
      </c>
      <c r="B1744" s="3">
        <v>7</v>
      </c>
      <c r="C1744" s="3">
        <v>217</v>
      </c>
      <c r="D1744" s="3" t="s">
        <v>441</v>
      </c>
      <c r="E1744" s="3" t="str">
        <f>_xlfn.XLOOKUP(Tbl_BalanceHistory[[#This Row],[RespAgy]],Tbl_Agencies[Agy Code],Tbl_Agencies[Agy Sort])</f>
        <v>096000</v>
      </c>
      <c r="F1744" s="2" t="str">
        <f>Tbl_BalanceHistory[[#This Row],[RespAgy]]&amp;": "&amp;Tbl_BalanceHistory[[#This Row],[RespAgency]]</f>
        <v>217: Radford University</v>
      </c>
      <c r="G1744" s="3">
        <v>217</v>
      </c>
      <c r="H1744" s="3" t="s">
        <v>441</v>
      </c>
      <c r="I1744" s="3" t="str">
        <f>_xlfn.XLOOKUP(Tbl_BalanceHistory[[#This Row],[AgyCode]],Tbl_Agencies[Agy Code],Tbl_Agencies[Agy Sort])</f>
        <v>096000</v>
      </c>
      <c r="J1744" s="2" t="str">
        <f>Tbl_BalanceHistory[[#This Row],[AgyCode]]&amp;": "&amp;Tbl_BalanceHistory[[#This Row],[Agency Name]]</f>
        <v>217: Radford University</v>
      </c>
      <c r="K1744" s="1">
        <v>2021</v>
      </c>
      <c r="L1744" s="3">
        <v>101</v>
      </c>
      <c r="M1744" s="3" t="s">
        <v>1636</v>
      </c>
      <c r="N1744" s="2" t="str">
        <f>Tbl_BalanceHistory[[#This Row],[ProgramCode]]&amp;": "&amp;Tbl_BalanceHistory[[#This Row],[Program Name]]</f>
        <v>101: Higher Education Instruction</v>
      </c>
      <c r="O1744" s="3" t="s">
        <v>1963</v>
      </c>
      <c r="P1744" s="1" t="str">
        <f>IF(Tbl_BalanceHistory[[#This Row],[FundCode]]="0100","GF",IF(Tbl_BalanceHistory[[#This Row],[FundCode]]="01000","GF","Hi Ed / OCR"))</f>
        <v>Hi Ed / OCR</v>
      </c>
      <c r="Q1744" s="5">
        <v>0</v>
      </c>
      <c r="R1744" s="5">
        <v>0</v>
      </c>
      <c r="S1744" s="5">
        <v>9432.7900000000009</v>
      </c>
      <c r="T1744" s="5">
        <v>9432.7900000000009</v>
      </c>
      <c r="U1744" s="3" t="s">
        <v>1733</v>
      </c>
      <c r="V1744" s="5">
        <v>0</v>
      </c>
      <c r="W1744" s="5">
        <v>0</v>
      </c>
      <c r="X1744" s="5"/>
      <c r="Y1744" s="5"/>
      <c r="Z1744" s="5">
        <f>Tbl_BalanceHistory[[#This Row],[Discretionary Recommended - Pre 2022]]+Tbl_BalanceHistory[[#This Row],[Discretionary Balance Recommended: Policy]]+Tbl_BalanceHistory[[#This Row],[Discretionary Balance Recommended: Commitments]]</f>
        <v>0</v>
      </c>
      <c r="AA1744" s="5">
        <f>Tbl_BalanceHistory[[#This Row],[Discretionary Balance]]-Tbl_BalanceHistory[[#This Row],[Discretionary Reappropriation]]</f>
        <v>0</v>
      </c>
      <c r="AB1744" s="2"/>
      <c r="AC1744" s="2"/>
      <c r="AD1744" s="2"/>
      <c r="AE1744" s="2"/>
    </row>
    <row r="1745" spans="1:31" ht="30" x14ac:dyDescent="0.25">
      <c r="A1745" s="2" t="s">
        <v>10</v>
      </c>
      <c r="B1745" s="3">
        <v>7</v>
      </c>
      <c r="C1745" s="3">
        <v>217</v>
      </c>
      <c r="D1745" s="3" t="s">
        <v>441</v>
      </c>
      <c r="E1745" s="3" t="str">
        <f>_xlfn.XLOOKUP(Tbl_BalanceHistory[[#This Row],[RespAgy]],Tbl_Agencies[Agy Code],Tbl_Agencies[Agy Sort])</f>
        <v>096000</v>
      </c>
      <c r="F1745" s="2" t="str">
        <f>Tbl_BalanceHistory[[#This Row],[RespAgy]]&amp;": "&amp;Tbl_BalanceHistory[[#This Row],[RespAgency]]</f>
        <v>217: Radford University</v>
      </c>
      <c r="G1745" s="3">
        <v>217</v>
      </c>
      <c r="H1745" s="3" t="s">
        <v>441</v>
      </c>
      <c r="I1745" s="3" t="str">
        <f>_xlfn.XLOOKUP(Tbl_BalanceHistory[[#This Row],[AgyCode]],Tbl_Agencies[Agy Code],Tbl_Agencies[Agy Sort])</f>
        <v>096000</v>
      </c>
      <c r="J1745" s="2" t="str">
        <f>Tbl_BalanceHistory[[#This Row],[AgyCode]]&amp;": "&amp;Tbl_BalanceHistory[[#This Row],[Agency Name]]</f>
        <v>217: Radford University</v>
      </c>
      <c r="K1745" s="1">
        <v>2022</v>
      </c>
      <c r="L1745" s="3">
        <v>101</v>
      </c>
      <c r="M1745" s="3" t="s">
        <v>1636</v>
      </c>
      <c r="N1745" s="2" t="str">
        <f>Tbl_BalanceHistory[[#This Row],[ProgramCode]]&amp;": "&amp;Tbl_BalanceHistory[[#This Row],[Program Name]]</f>
        <v>101: Higher Education Instruction</v>
      </c>
      <c r="O1745" s="3" t="s">
        <v>1963</v>
      </c>
      <c r="P1745" s="1" t="str">
        <f>IF(Tbl_BalanceHistory[[#This Row],[FundCode]]="0100","GF",IF(Tbl_BalanceHistory[[#This Row],[FundCode]]="01000","GF","Hi Ed / OCR"))</f>
        <v>Hi Ed / OCR</v>
      </c>
      <c r="Q1745" s="5">
        <v>0</v>
      </c>
      <c r="R1745" s="5">
        <v>0</v>
      </c>
      <c r="S1745" s="5">
        <v>7241649.3899999997</v>
      </c>
      <c r="T1745" s="5">
        <v>7241649.3899999997</v>
      </c>
      <c r="U1745" s="3" t="s">
        <v>1733</v>
      </c>
      <c r="V1745" s="5">
        <v>0</v>
      </c>
      <c r="W1745" s="5"/>
      <c r="X1745" s="5">
        <v>0</v>
      </c>
      <c r="Y1745" s="5">
        <v>0</v>
      </c>
      <c r="Z1745" s="5">
        <f>Tbl_BalanceHistory[[#This Row],[Discretionary Recommended - Pre 2022]]+Tbl_BalanceHistory[[#This Row],[Discretionary Balance Recommended: Policy]]+Tbl_BalanceHistory[[#This Row],[Discretionary Balance Recommended: Commitments]]</f>
        <v>0</v>
      </c>
      <c r="AA1745" s="5">
        <f>Tbl_BalanceHistory[[#This Row],[Discretionary Balance]]-Tbl_BalanceHistory[[#This Row],[Discretionary Reappropriation]]</f>
        <v>0</v>
      </c>
      <c r="AB1745" s="2"/>
      <c r="AC1745" s="2"/>
      <c r="AD1745" s="2"/>
      <c r="AE1745" s="2"/>
    </row>
    <row r="1746" spans="1:31" ht="45" x14ac:dyDescent="0.25">
      <c r="A1746" s="2" t="s">
        <v>10</v>
      </c>
      <c r="B1746" s="3">
        <v>7</v>
      </c>
      <c r="C1746" s="3">
        <v>217</v>
      </c>
      <c r="D1746" s="3" t="s">
        <v>441</v>
      </c>
      <c r="E1746" s="3" t="str">
        <f>_xlfn.XLOOKUP(Tbl_BalanceHistory[[#This Row],[RespAgy]],Tbl_Agencies[Agy Code],Tbl_Agencies[Agy Sort])</f>
        <v>096000</v>
      </c>
      <c r="F1746" s="2" t="str">
        <f>Tbl_BalanceHistory[[#This Row],[RespAgy]]&amp;": "&amp;Tbl_BalanceHistory[[#This Row],[RespAgency]]</f>
        <v>217: Radford University</v>
      </c>
      <c r="G1746" s="3">
        <v>217</v>
      </c>
      <c r="H1746" s="3" t="s">
        <v>441</v>
      </c>
      <c r="I1746" s="3" t="str">
        <f>_xlfn.XLOOKUP(Tbl_BalanceHistory[[#This Row],[AgyCode]],Tbl_Agencies[Agy Code],Tbl_Agencies[Agy Sort])</f>
        <v>096000</v>
      </c>
      <c r="J1746" s="2" t="str">
        <f>Tbl_BalanceHistory[[#This Row],[AgyCode]]&amp;": "&amp;Tbl_BalanceHistory[[#This Row],[Agency Name]]</f>
        <v>217: Radford University</v>
      </c>
      <c r="K1746" s="1">
        <v>2014</v>
      </c>
      <c r="L1746" s="3">
        <v>108</v>
      </c>
      <c r="M1746" s="3" t="s">
        <v>408</v>
      </c>
      <c r="N1746" s="2" t="str">
        <f>Tbl_BalanceHistory[[#This Row],[ProgramCode]]&amp;": "&amp;Tbl_BalanceHistory[[#This Row],[Program Name]]</f>
        <v>108: Higher Education Student Financial Assistance</v>
      </c>
      <c r="O1746" s="3" t="s">
        <v>1730</v>
      </c>
      <c r="P1746" s="1" t="str">
        <f>IF(Tbl_BalanceHistory[[#This Row],[FundCode]]="0100","GF",IF(Tbl_BalanceHistory[[#This Row],[FundCode]]="01000","GF","Hi Ed / OCR"))</f>
        <v>GF</v>
      </c>
      <c r="Q1746" s="5">
        <v>8208320</v>
      </c>
      <c r="R1746" s="5">
        <v>8208320</v>
      </c>
      <c r="S1746" s="5">
        <v>0</v>
      </c>
      <c r="T1746" s="5">
        <v>0</v>
      </c>
      <c r="U1746" s="3"/>
      <c r="V1746" s="5">
        <v>0</v>
      </c>
      <c r="W1746" s="5">
        <v>0</v>
      </c>
      <c r="X1746" s="5"/>
      <c r="Y1746" s="5"/>
      <c r="Z1746" s="5">
        <f>Tbl_BalanceHistory[[#This Row],[Discretionary Recommended - Pre 2022]]+Tbl_BalanceHistory[[#This Row],[Discretionary Balance Recommended: Policy]]+Tbl_BalanceHistory[[#This Row],[Discretionary Balance Recommended: Commitments]]</f>
        <v>0</v>
      </c>
      <c r="AA1746" s="5">
        <f>Tbl_BalanceHistory[[#This Row],[Discretionary Balance]]-Tbl_BalanceHistory[[#This Row],[Discretionary Reappropriation]]</f>
        <v>0</v>
      </c>
      <c r="AB1746" s="2"/>
      <c r="AC1746" s="2"/>
      <c r="AD1746" s="2"/>
      <c r="AE1746" s="2"/>
    </row>
    <row r="1747" spans="1:31" ht="45" x14ac:dyDescent="0.25">
      <c r="A1747" s="2" t="s">
        <v>10</v>
      </c>
      <c r="B1747" s="3">
        <v>7</v>
      </c>
      <c r="C1747" s="3">
        <v>217</v>
      </c>
      <c r="D1747" s="3" t="s">
        <v>441</v>
      </c>
      <c r="E1747" s="3" t="str">
        <f>_xlfn.XLOOKUP(Tbl_BalanceHistory[[#This Row],[RespAgy]],Tbl_Agencies[Agy Code],Tbl_Agencies[Agy Sort])</f>
        <v>096000</v>
      </c>
      <c r="F1747" s="2" t="str">
        <f>Tbl_BalanceHistory[[#This Row],[RespAgy]]&amp;": "&amp;Tbl_BalanceHistory[[#This Row],[RespAgency]]</f>
        <v>217: Radford University</v>
      </c>
      <c r="G1747" s="3">
        <v>217</v>
      </c>
      <c r="H1747" s="3" t="s">
        <v>441</v>
      </c>
      <c r="I1747" s="3" t="str">
        <f>_xlfn.XLOOKUP(Tbl_BalanceHistory[[#This Row],[AgyCode]],Tbl_Agencies[Agy Code],Tbl_Agencies[Agy Sort])</f>
        <v>096000</v>
      </c>
      <c r="J1747" s="2" t="str">
        <f>Tbl_BalanceHistory[[#This Row],[AgyCode]]&amp;": "&amp;Tbl_BalanceHistory[[#This Row],[Agency Name]]</f>
        <v>217: Radford University</v>
      </c>
      <c r="K1747" s="1">
        <v>2015</v>
      </c>
      <c r="L1747" s="3">
        <v>108</v>
      </c>
      <c r="M1747" s="3" t="s">
        <v>408</v>
      </c>
      <c r="N1747" s="2" t="str">
        <f>Tbl_BalanceHistory[[#This Row],[ProgramCode]]&amp;": "&amp;Tbl_BalanceHistory[[#This Row],[Program Name]]</f>
        <v>108: Higher Education Student Financial Assistance</v>
      </c>
      <c r="O1747" s="3" t="s">
        <v>1730</v>
      </c>
      <c r="P1747" s="1" t="str">
        <f>IF(Tbl_BalanceHistory[[#This Row],[FundCode]]="0100","GF",IF(Tbl_BalanceHistory[[#This Row],[FundCode]]="01000","GF","Hi Ed / OCR"))</f>
        <v>GF</v>
      </c>
      <c r="Q1747" s="5">
        <v>8134769</v>
      </c>
      <c r="R1747" s="5">
        <v>8134769</v>
      </c>
      <c r="S1747" s="5">
        <v>0</v>
      </c>
      <c r="T1747" s="5">
        <v>0</v>
      </c>
      <c r="U1747" s="3"/>
      <c r="V1747" s="5">
        <v>0</v>
      </c>
      <c r="W1747" s="5">
        <v>0</v>
      </c>
      <c r="X1747" s="5"/>
      <c r="Y1747" s="5"/>
      <c r="Z1747" s="5">
        <f>Tbl_BalanceHistory[[#This Row],[Discretionary Recommended - Pre 2022]]+Tbl_BalanceHistory[[#This Row],[Discretionary Balance Recommended: Policy]]+Tbl_BalanceHistory[[#This Row],[Discretionary Balance Recommended: Commitments]]</f>
        <v>0</v>
      </c>
      <c r="AA1747" s="5">
        <f>Tbl_BalanceHistory[[#This Row],[Discretionary Balance]]-Tbl_BalanceHistory[[#This Row],[Discretionary Reappropriation]]</f>
        <v>0</v>
      </c>
      <c r="AB1747" s="2"/>
      <c r="AC1747" s="2"/>
      <c r="AD1747" s="2"/>
      <c r="AE1747" s="2"/>
    </row>
    <row r="1748" spans="1:31" ht="45" x14ac:dyDescent="0.25">
      <c r="A1748" s="2" t="s">
        <v>10</v>
      </c>
      <c r="B1748" s="3">
        <v>7</v>
      </c>
      <c r="C1748" s="3">
        <v>217</v>
      </c>
      <c r="D1748" s="3" t="s">
        <v>441</v>
      </c>
      <c r="E1748" s="3" t="str">
        <f>_xlfn.XLOOKUP(Tbl_BalanceHistory[[#This Row],[RespAgy]],Tbl_Agencies[Agy Code],Tbl_Agencies[Agy Sort])</f>
        <v>096000</v>
      </c>
      <c r="F1748" s="2" t="str">
        <f>Tbl_BalanceHistory[[#This Row],[RespAgy]]&amp;": "&amp;Tbl_BalanceHistory[[#This Row],[RespAgency]]</f>
        <v>217: Radford University</v>
      </c>
      <c r="G1748" s="3">
        <v>217</v>
      </c>
      <c r="H1748" s="3" t="s">
        <v>441</v>
      </c>
      <c r="I1748" s="3" t="str">
        <f>_xlfn.XLOOKUP(Tbl_BalanceHistory[[#This Row],[AgyCode]],Tbl_Agencies[Agy Code],Tbl_Agencies[Agy Sort])</f>
        <v>096000</v>
      </c>
      <c r="J1748" s="2" t="str">
        <f>Tbl_BalanceHistory[[#This Row],[AgyCode]]&amp;": "&amp;Tbl_BalanceHistory[[#This Row],[Agency Name]]</f>
        <v>217: Radford University</v>
      </c>
      <c r="K1748" s="1">
        <v>2016</v>
      </c>
      <c r="L1748" s="3">
        <v>108</v>
      </c>
      <c r="M1748" s="3" t="s">
        <v>408</v>
      </c>
      <c r="N1748" s="2" t="str">
        <f>Tbl_BalanceHistory[[#This Row],[ProgramCode]]&amp;": "&amp;Tbl_BalanceHistory[[#This Row],[Program Name]]</f>
        <v>108: Higher Education Student Financial Assistance</v>
      </c>
      <c r="O1748" s="3" t="s">
        <v>1730</v>
      </c>
      <c r="P1748" s="1" t="str">
        <f>IF(Tbl_BalanceHistory[[#This Row],[FundCode]]="0100","GF",IF(Tbl_BalanceHistory[[#This Row],[FundCode]]="01000","GF","Hi Ed / OCR"))</f>
        <v>GF</v>
      </c>
      <c r="Q1748" s="5">
        <v>8411267</v>
      </c>
      <c r="R1748" s="5">
        <v>8405367</v>
      </c>
      <c r="S1748" s="5">
        <v>5900</v>
      </c>
      <c r="T1748" s="5">
        <v>5900</v>
      </c>
      <c r="U1748" s="3" t="s">
        <v>1731</v>
      </c>
      <c r="V1748" s="5">
        <v>0</v>
      </c>
      <c r="W1748" s="5">
        <v>0</v>
      </c>
      <c r="X1748" s="5"/>
      <c r="Y1748" s="5"/>
      <c r="Z1748" s="5">
        <f>Tbl_BalanceHistory[[#This Row],[Discretionary Recommended - Pre 2022]]+Tbl_BalanceHistory[[#This Row],[Discretionary Balance Recommended: Policy]]+Tbl_BalanceHistory[[#This Row],[Discretionary Balance Recommended: Commitments]]</f>
        <v>0</v>
      </c>
      <c r="AA1748" s="5">
        <f>Tbl_BalanceHistory[[#This Row],[Discretionary Balance]]-Tbl_BalanceHistory[[#This Row],[Discretionary Reappropriation]]</f>
        <v>0</v>
      </c>
      <c r="AB1748" s="2"/>
      <c r="AC1748" s="2"/>
      <c r="AD1748" s="2"/>
      <c r="AE1748" s="2"/>
    </row>
    <row r="1749" spans="1:31" ht="45" x14ac:dyDescent="0.25">
      <c r="A1749" s="2" t="s">
        <v>10</v>
      </c>
      <c r="B1749" s="3">
        <v>7</v>
      </c>
      <c r="C1749" s="3">
        <v>217</v>
      </c>
      <c r="D1749" s="3" t="s">
        <v>441</v>
      </c>
      <c r="E1749" s="3" t="str">
        <f>_xlfn.XLOOKUP(Tbl_BalanceHistory[[#This Row],[RespAgy]],Tbl_Agencies[Agy Code],Tbl_Agencies[Agy Sort])</f>
        <v>096000</v>
      </c>
      <c r="F1749" s="2" t="str">
        <f>Tbl_BalanceHistory[[#This Row],[RespAgy]]&amp;": "&amp;Tbl_BalanceHistory[[#This Row],[RespAgency]]</f>
        <v>217: Radford University</v>
      </c>
      <c r="G1749" s="3">
        <v>217</v>
      </c>
      <c r="H1749" s="3" t="s">
        <v>441</v>
      </c>
      <c r="I1749" s="3" t="str">
        <f>_xlfn.XLOOKUP(Tbl_BalanceHistory[[#This Row],[AgyCode]],Tbl_Agencies[Agy Code],Tbl_Agencies[Agy Sort])</f>
        <v>096000</v>
      </c>
      <c r="J1749" s="2" t="str">
        <f>Tbl_BalanceHistory[[#This Row],[AgyCode]]&amp;": "&amp;Tbl_BalanceHistory[[#This Row],[Agency Name]]</f>
        <v>217: Radford University</v>
      </c>
      <c r="K1749" s="1">
        <v>2017</v>
      </c>
      <c r="L1749" s="3">
        <v>108</v>
      </c>
      <c r="M1749" s="3" t="s">
        <v>408</v>
      </c>
      <c r="N1749" s="2" t="str">
        <f>Tbl_BalanceHistory[[#This Row],[ProgramCode]]&amp;": "&amp;Tbl_BalanceHistory[[#This Row],[Program Name]]</f>
        <v>108: Higher Education Student Financial Assistance</v>
      </c>
      <c r="O1749" s="3" t="s">
        <v>886</v>
      </c>
      <c r="P1749" s="1" t="str">
        <f>IF(Tbl_BalanceHistory[[#This Row],[FundCode]]="0100","GF",IF(Tbl_BalanceHistory[[#This Row],[FundCode]]="01000","GF","Hi Ed / OCR"))</f>
        <v>GF</v>
      </c>
      <c r="Q1749" s="5">
        <v>10259329</v>
      </c>
      <c r="R1749" s="5">
        <v>10258388.199999999</v>
      </c>
      <c r="S1749" s="5">
        <v>940</v>
      </c>
      <c r="T1749" s="5">
        <v>940</v>
      </c>
      <c r="U1749" s="3" t="s">
        <v>1732</v>
      </c>
      <c r="V1749" s="5">
        <v>0</v>
      </c>
      <c r="W1749" s="5">
        <v>0</v>
      </c>
      <c r="X1749" s="5"/>
      <c r="Y1749" s="5"/>
      <c r="Z1749" s="5">
        <f>Tbl_BalanceHistory[[#This Row],[Discretionary Recommended - Pre 2022]]+Tbl_BalanceHistory[[#This Row],[Discretionary Balance Recommended: Policy]]+Tbl_BalanceHistory[[#This Row],[Discretionary Balance Recommended: Commitments]]</f>
        <v>0</v>
      </c>
      <c r="AA1749" s="5">
        <f>Tbl_BalanceHistory[[#This Row],[Discretionary Balance]]-Tbl_BalanceHistory[[#This Row],[Discretionary Reappropriation]]</f>
        <v>0</v>
      </c>
      <c r="AB1749" s="2"/>
      <c r="AC1749" s="2"/>
      <c r="AD1749" s="2"/>
      <c r="AE1749" s="2"/>
    </row>
    <row r="1750" spans="1:31" ht="45" x14ac:dyDescent="0.25">
      <c r="A1750" s="2" t="s">
        <v>10</v>
      </c>
      <c r="B1750" s="3">
        <v>7</v>
      </c>
      <c r="C1750" s="3">
        <v>217</v>
      </c>
      <c r="D1750" s="3" t="s">
        <v>441</v>
      </c>
      <c r="E1750" s="3" t="str">
        <f>_xlfn.XLOOKUP(Tbl_BalanceHistory[[#This Row],[RespAgy]],Tbl_Agencies[Agy Code],Tbl_Agencies[Agy Sort])</f>
        <v>096000</v>
      </c>
      <c r="F1750" s="2" t="str">
        <f>Tbl_BalanceHistory[[#This Row],[RespAgy]]&amp;": "&amp;Tbl_BalanceHistory[[#This Row],[RespAgency]]</f>
        <v>217: Radford University</v>
      </c>
      <c r="G1750" s="3">
        <v>217</v>
      </c>
      <c r="H1750" s="3" t="s">
        <v>441</v>
      </c>
      <c r="I1750" s="3" t="str">
        <f>_xlfn.XLOOKUP(Tbl_BalanceHistory[[#This Row],[AgyCode]],Tbl_Agencies[Agy Code],Tbl_Agencies[Agy Sort])</f>
        <v>096000</v>
      </c>
      <c r="J1750" s="2" t="str">
        <f>Tbl_BalanceHistory[[#This Row],[AgyCode]]&amp;": "&amp;Tbl_BalanceHistory[[#This Row],[Agency Name]]</f>
        <v>217: Radford University</v>
      </c>
      <c r="K1750" s="1">
        <v>2018</v>
      </c>
      <c r="L1750" s="3">
        <v>108</v>
      </c>
      <c r="M1750" s="3" t="s">
        <v>408</v>
      </c>
      <c r="N1750" s="2" t="str">
        <f>Tbl_BalanceHistory[[#This Row],[ProgramCode]]&amp;": "&amp;Tbl_BalanceHistory[[#This Row],[Program Name]]</f>
        <v>108: Higher Education Student Financial Assistance</v>
      </c>
      <c r="O1750" s="3" t="s">
        <v>886</v>
      </c>
      <c r="P1750" s="1" t="str">
        <f>IF(Tbl_BalanceHistory[[#This Row],[FundCode]]="0100","GF",IF(Tbl_BalanceHistory[[#This Row],[FundCode]]="01000","GF","Hi Ed / OCR"))</f>
        <v>GF</v>
      </c>
      <c r="Q1750" s="5">
        <v>10215217</v>
      </c>
      <c r="R1750" s="5">
        <v>10215217</v>
      </c>
      <c r="S1750" s="5">
        <v>0</v>
      </c>
      <c r="T1750" s="5">
        <v>0</v>
      </c>
      <c r="U1750" s="3" t="s">
        <v>1733</v>
      </c>
      <c r="V1750" s="5">
        <v>0</v>
      </c>
      <c r="W1750" s="5">
        <v>0</v>
      </c>
      <c r="X1750" s="5"/>
      <c r="Y1750" s="5"/>
      <c r="Z1750" s="5">
        <f>Tbl_BalanceHistory[[#This Row],[Discretionary Recommended - Pre 2022]]+Tbl_BalanceHistory[[#This Row],[Discretionary Balance Recommended: Policy]]+Tbl_BalanceHistory[[#This Row],[Discretionary Balance Recommended: Commitments]]</f>
        <v>0</v>
      </c>
      <c r="AA1750" s="5">
        <f>Tbl_BalanceHistory[[#This Row],[Discretionary Balance]]-Tbl_BalanceHistory[[#This Row],[Discretionary Reappropriation]]</f>
        <v>0</v>
      </c>
      <c r="AB1750" s="2"/>
      <c r="AC1750" s="2"/>
      <c r="AD1750" s="2"/>
      <c r="AE1750" s="2"/>
    </row>
    <row r="1751" spans="1:31" ht="45" x14ac:dyDescent="0.25">
      <c r="A1751" s="2" t="s">
        <v>10</v>
      </c>
      <c r="B1751" s="3">
        <v>7</v>
      </c>
      <c r="C1751" s="3">
        <v>217</v>
      </c>
      <c r="D1751" s="3" t="s">
        <v>441</v>
      </c>
      <c r="E1751" s="3" t="str">
        <f>_xlfn.XLOOKUP(Tbl_BalanceHistory[[#This Row],[RespAgy]],Tbl_Agencies[Agy Code],Tbl_Agencies[Agy Sort])</f>
        <v>096000</v>
      </c>
      <c r="F1751" s="2" t="str">
        <f>Tbl_BalanceHistory[[#This Row],[RespAgy]]&amp;": "&amp;Tbl_BalanceHistory[[#This Row],[RespAgency]]</f>
        <v>217: Radford University</v>
      </c>
      <c r="G1751" s="3">
        <v>217</v>
      </c>
      <c r="H1751" s="3" t="s">
        <v>441</v>
      </c>
      <c r="I1751" s="3" t="str">
        <f>_xlfn.XLOOKUP(Tbl_BalanceHistory[[#This Row],[AgyCode]],Tbl_Agencies[Agy Code],Tbl_Agencies[Agy Sort])</f>
        <v>096000</v>
      </c>
      <c r="J1751" s="2" t="str">
        <f>Tbl_BalanceHistory[[#This Row],[AgyCode]]&amp;": "&amp;Tbl_BalanceHistory[[#This Row],[Agency Name]]</f>
        <v>217: Radford University</v>
      </c>
      <c r="K1751" s="1">
        <v>2019</v>
      </c>
      <c r="L1751" s="3">
        <v>108</v>
      </c>
      <c r="M1751" s="3" t="s">
        <v>408</v>
      </c>
      <c r="N1751" s="2" t="str">
        <f>Tbl_BalanceHistory[[#This Row],[ProgramCode]]&amp;": "&amp;Tbl_BalanceHistory[[#This Row],[Program Name]]</f>
        <v>108: Higher Education Student Financial Assistance</v>
      </c>
      <c r="O1751" s="3" t="s">
        <v>886</v>
      </c>
      <c r="P1751" s="1" t="str">
        <f>IF(Tbl_BalanceHistory[[#This Row],[FundCode]]="0100","GF",IF(Tbl_BalanceHistory[[#This Row],[FundCode]]="01000","GF","Hi Ed / OCR"))</f>
        <v>GF</v>
      </c>
      <c r="Q1751" s="5">
        <v>10827675</v>
      </c>
      <c r="R1751" s="5">
        <v>10827674.140000001</v>
      </c>
      <c r="S1751" s="5">
        <v>0.86</v>
      </c>
      <c r="T1751" s="5">
        <v>0.86</v>
      </c>
      <c r="U1751" s="3" t="s">
        <v>1733</v>
      </c>
      <c r="V1751" s="5">
        <v>0</v>
      </c>
      <c r="W1751" s="5">
        <v>0</v>
      </c>
      <c r="X1751" s="5"/>
      <c r="Y1751" s="5"/>
      <c r="Z1751" s="5">
        <f>Tbl_BalanceHistory[[#This Row],[Discretionary Recommended - Pre 2022]]+Tbl_BalanceHistory[[#This Row],[Discretionary Balance Recommended: Policy]]+Tbl_BalanceHistory[[#This Row],[Discretionary Balance Recommended: Commitments]]</f>
        <v>0</v>
      </c>
      <c r="AA1751" s="5">
        <f>Tbl_BalanceHistory[[#This Row],[Discretionary Balance]]-Tbl_BalanceHistory[[#This Row],[Discretionary Reappropriation]]</f>
        <v>0</v>
      </c>
      <c r="AB1751" s="2"/>
      <c r="AC1751" s="2"/>
      <c r="AD1751" s="2"/>
      <c r="AE1751" s="2"/>
    </row>
    <row r="1752" spans="1:31" ht="45" x14ac:dyDescent="0.25">
      <c r="A1752" s="2" t="s">
        <v>10</v>
      </c>
      <c r="B1752" s="3">
        <v>7</v>
      </c>
      <c r="C1752" s="3">
        <v>217</v>
      </c>
      <c r="D1752" s="3" t="s">
        <v>441</v>
      </c>
      <c r="E1752" s="3" t="str">
        <f>_xlfn.XLOOKUP(Tbl_BalanceHistory[[#This Row],[RespAgy]],Tbl_Agencies[Agy Code],Tbl_Agencies[Agy Sort])</f>
        <v>096000</v>
      </c>
      <c r="F1752" s="2" t="str">
        <f>Tbl_BalanceHistory[[#This Row],[RespAgy]]&amp;": "&amp;Tbl_BalanceHistory[[#This Row],[RespAgency]]</f>
        <v>217: Radford University</v>
      </c>
      <c r="G1752" s="3">
        <v>217</v>
      </c>
      <c r="H1752" s="3" t="s">
        <v>441</v>
      </c>
      <c r="I1752" s="3" t="str">
        <f>_xlfn.XLOOKUP(Tbl_BalanceHistory[[#This Row],[AgyCode]],Tbl_Agencies[Agy Code],Tbl_Agencies[Agy Sort])</f>
        <v>096000</v>
      </c>
      <c r="J1752" s="2" t="str">
        <f>Tbl_BalanceHistory[[#This Row],[AgyCode]]&amp;": "&amp;Tbl_BalanceHistory[[#This Row],[Agency Name]]</f>
        <v>217: Radford University</v>
      </c>
      <c r="K1752" s="1">
        <v>2020</v>
      </c>
      <c r="L1752" s="3">
        <v>108</v>
      </c>
      <c r="M1752" s="3" t="s">
        <v>408</v>
      </c>
      <c r="N1752" s="2" t="str">
        <f>Tbl_BalanceHistory[[#This Row],[ProgramCode]]&amp;": "&amp;Tbl_BalanceHistory[[#This Row],[Program Name]]</f>
        <v>108: Higher Education Student Financial Assistance</v>
      </c>
      <c r="O1752" s="3" t="s">
        <v>886</v>
      </c>
      <c r="P1752" s="1" t="str">
        <f>IF(Tbl_BalanceHistory[[#This Row],[FundCode]]="0100","GF",IF(Tbl_BalanceHistory[[#This Row],[FundCode]]="01000","GF","Hi Ed / OCR"))</f>
        <v>GF</v>
      </c>
      <c r="Q1752" s="5">
        <v>11928712.859999999</v>
      </c>
      <c r="R1752" s="5">
        <v>11860661.279999999</v>
      </c>
      <c r="S1752" s="5">
        <v>68051.58</v>
      </c>
      <c r="T1752" s="5">
        <v>68051.58</v>
      </c>
      <c r="U1752" s="3" t="s">
        <v>1733</v>
      </c>
      <c r="V1752" s="5">
        <v>0</v>
      </c>
      <c r="W1752" s="5">
        <v>0</v>
      </c>
      <c r="X1752" s="5"/>
      <c r="Y1752" s="5"/>
      <c r="Z1752" s="5">
        <f>Tbl_BalanceHistory[[#This Row],[Discretionary Recommended - Pre 2022]]+Tbl_BalanceHistory[[#This Row],[Discretionary Balance Recommended: Policy]]+Tbl_BalanceHistory[[#This Row],[Discretionary Balance Recommended: Commitments]]</f>
        <v>0</v>
      </c>
      <c r="AA1752" s="5">
        <f>Tbl_BalanceHistory[[#This Row],[Discretionary Balance]]-Tbl_BalanceHistory[[#This Row],[Discretionary Reappropriation]]</f>
        <v>0</v>
      </c>
      <c r="AB1752" s="2"/>
      <c r="AC1752" s="2"/>
      <c r="AD1752" s="2"/>
      <c r="AE1752" s="2"/>
    </row>
    <row r="1753" spans="1:31" ht="45" x14ac:dyDescent="0.25">
      <c r="A1753" s="2" t="s">
        <v>10</v>
      </c>
      <c r="B1753" s="3">
        <v>7</v>
      </c>
      <c r="C1753" s="3">
        <v>217</v>
      </c>
      <c r="D1753" s="3" t="s">
        <v>441</v>
      </c>
      <c r="E1753" s="3" t="str">
        <f>_xlfn.XLOOKUP(Tbl_BalanceHistory[[#This Row],[RespAgy]],Tbl_Agencies[Agy Code],Tbl_Agencies[Agy Sort])</f>
        <v>096000</v>
      </c>
      <c r="F1753" s="2" t="str">
        <f>Tbl_BalanceHistory[[#This Row],[RespAgy]]&amp;": "&amp;Tbl_BalanceHistory[[#This Row],[RespAgency]]</f>
        <v>217: Radford University</v>
      </c>
      <c r="G1753" s="3">
        <v>217</v>
      </c>
      <c r="H1753" s="3" t="s">
        <v>441</v>
      </c>
      <c r="I1753" s="3" t="str">
        <f>_xlfn.XLOOKUP(Tbl_BalanceHistory[[#This Row],[AgyCode]],Tbl_Agencies[Agy Code],Tbl_Agencies[Agy Sort])</f>
        <v>096000</v>
      </c>
      <c r="J1753" s="2" t="str">
        <f>Tbl_BalanceHistory[[#This Row],[AgyCode]]&amp;": "&amp;Tbl_BalanceHistory[[#This Row],[Agency Name]]</f>
        <v>217: Radford University</v>
      </c>
      <c r="K1753" s="1">
        <v>2021</v>
      </c>
      <c r="L1753" s="3">
        <v>108</v>
      </c>
      <c r="M1753" s="3" t="s">
        <v>408</v>
      </c>
      <c r="N1753" s="2" t="str">
        <f>Tbl_BalanceHistory[[#This Row],[ProgramCode]]&amp;": "&amp;Tbl_BalanceHistory[[#This Row],[Program Name]]</f>
        <v>108: Higher Education Student Financial Assistance</v>
      </c>
      <c r="O1753" s="3" t="s">
        <v>886</v>
      </c>
      <c r="P1753" s="1" t="str">
        <f>IF(Tbl_BalanceHistory[[#This Row],[FundCode]]="0100","GF",IF(Tbl_BalanceHistory[[#This Row],[FundCode]]="01000","GF","Hi Ed / OCR"))</f>
        <v>GF</v>
      </c>
      <c r="Q1753" s="5">
        <v>11921049.58</v>
      </c>
      <c r="R1753" s="5">
        <v>11700949.84</v>
      </c>
      <c r="S1753" s="5">
        <v>220099.74</v>
      </c>
      <c r="T1753" s="5">
        <v>220099.74</v>
      </c>
      <c r="U1753" s="3" t="s">
        <v>1733</v>
      </c>
      <c r="V1753" s="5">
        <v>0</v>
      </c>
      <c r="W1753" s="5">
        <v>0</v>
      </c>
      <c r="X1753" s="5"/>
      <c r="Y1753" s="5"/>
      <c r="Z1753" s="5">
        <f>Tbl_BalanceHistory[[#This Row],[Discretionary Recommended - Pre 2022]]+Tbl_BalanceHistory[[#This Row],[Discretionary Balance Recommended: Policy]]+Tbl_BalanceHistory[[#This Row],[Discretionary Balance Recommended: Commitments]]</f>
        <v>0</v>
      </c>
      <c r="AA1753" s="5">
        <f>Tbl_BalanceHistory[[#This Row],[Discretionary Balance]]-Tbl_BalanceHistory[[#This Row],[Discretionary Reappropriation]]</f>
        <v>0</v>
      </c>
      <c r="AB1753" s="2"/>
      <c r="AC1753" s="2"/>
      <c r="AD1753" s="2"/>
      <c r="AE1753" s="2"/>
    </row>
    <row r="1754" spans="1:31" ht="45" x14ac:dyDescent="0.25">
      <c r="A1754" s="2" t="s">
        <v>10</v>
      </c>
      <c r="B1754" s="3">
        <v>7</v>
      </c>
      <c r="C1754" s="3">
        <v>217</v>
      </c>
      <c r="D1754" s="3" t="s">
        <v>441</v>
      </c>
      <c r="E1754" s="3" t="str">
        <f>_xlfn.XLOOKUP(Tbl_BalanceHistory[[#This Row],[RespAgy]],Tbl_Agencies[Agy Code],Tbl_Agencies[Agy Sort])</f>
        <v>096000</v>
      </c>
      <c r="F1754" s="2" t="str">
        <f>Tbl_BalanceHistory[[#This Row],[RespAgy]]&amp;": "&amp;Tbl_BalanceHistory[[#This Row],[RespAgency]]</f>
        <v>217: Radford University</v>
      </c>
      <c r="G1754" s="3">
        <v>217</v>
      </c>
      <c r="H1754" s="3" t="s">
        <v>441</v>
      </c>
      <c r="I1754" s="3" t="str">
        <f>_xlfn.XLOOKUP(Tbl_BalanceHistory[[#This Row],[AgyCode]],Tbl_Agencies[Agy Code],Tbl_Agencies[Agy Sort])</f>
        <v>096000</v>
      </c>
      <c r="J1754" s="2" t="str">
        <f>Tbl_BalanceHistory[[#This Row],[AgyCode]]&amp;": "&amp;Tbl_BalanceHistory[[#This Row],[Agency Name]]</f>
        <v>217: Radford University</v>
      </c>
      <c r="K1754" s="1">
        <v>2022</v>
      </c>
      <c r="L1754" s="3">
        <v>108</v>
      </c>
      <c r="M1754" s="3" t="s">
        <v>408</v>
      </c>
      <c r="N1754" s="2" t="str">
        <f>Tbl_BalanceHistory[[#This Row],[ProgramCode]]&amp;": "&amp;Tbl_BalanceHistory[[#This Row],[Program Name]]</f>
        <v>108: Higher Education Student Financial Assistance</v>
      </c>
      <c r="O1754" s="3" t="s">
        <v>886</v>
      </c>
      <c r="P1754" s="1" t="str">
        <f>IF(Tbl_BalanceHistory[[#This Row],[FundCode]]="0100","GF",IF(Tbl_BalanceHistory[[#This Row],[FundCode]]="01000","GF","Hi Ed / OCR"))</f>
        <v>GF</v>
      </c>
      <c r="Q1754" s="5">
        <v>14559831.74</v>
      </c>
      <c r="R1754" s="5">
        <v>14016332.66</v>
      </c>
      <c r="S1754" s="5">
        <v>543499.07999999996</v>
      </c>
      <c r="T1754" s="5">
        <v>543499.07999999996</v>
      </c>
      <c r="U1754" s="3" t="s">
        <v>1733</v>
      </c>
      <c r="V1754" s="5">
        <v>0</v>
      </c>
      <c r="W1754" s="5"/>
      <c r="X1754" s="5">
        <v>0</v>
      </c>
      <c r="Y1754" s="5">
        <v>0</v>
      </c>
      <c r="Z1754" s="5">
        <f>Tbl_BalanceHistory[[#This Row],[Discretionary Recommended - Pre 2022]]+Tbl_BalanceHistory[[#This Row],[Discretionary Balance Recommended: Policy]]+Tbl_BalanceHistory[[#This Row],[Discretionary Balance Recommended: Commitments]]</f>
        <v>0</v>
      </c>
      <c r="AA1754" s="5">
        <f>Tbl_BalanceHistory[[#This Row],[Discretionary Balance]]-Tbl_BalanceHistory[[#This Row],[Discretionary Reappropriation]]</f>
        <v>0</v>
      </c>
      <c r="AB1754" s="2"/>
      <c r="AC1754" s="2"/>
      <c r="AD1754" s="2"/>
      <c r="AE1754" s="2"/>
    </row>
    <row r="1755" spans="1:31" ht="45" x14ac:dyDescent="0.25">
      <c r="A1755" s="2" t="s">
        <v>10</v>
      </c>
      <c r="B1755" s="3">
        <v>7</v>
      </c>
      <c r="C1755" s="3">
        <v>217</v>
      </c>
      <c r="D1755" s="3" t="s">
        <v>441</v>
      </c>
      <c r="E1755" s="3" t="str">
        <f>_xlfn.XLOOKUP(Tbl_BalanceHistory[[#This Row],[RespAgy]],Tbl_Agencies[Agy Code],Tbl_Agencies[Agy Sort])</f>
        <v>096000</v>
      </c>
      <c r="F1755" s="2" t="str">
        <f>Tbl_BalanceHistory[[#This Row],[RespAgy]]&amp;": "&amp;Tbl_BalanceHistory[[#This Row],[RespAgency]]</f>
        <v>217: Radford University</v>
      </c>
      <c r="G1755" s="3">
        <v>217</v>
      </c>
      <c r="H1755" s="3" t="s">
        <v>441</v>
      </c>
      <c r="I1755" s="3" t="str">
        <f>_xlfn.XLOOKUP(Tbl_BalanceHistory[[#This Row],[AgyCode]],Tbl_Agencies[Agy Code],Tbl_Agencies[Agy Sort])</f>
        <v>096000</v>
      </c>
      <c r="J1755" s="2" t="str">
        <f>Tbl_BalanceHistory[[#This Row],[AgyCode]]&amp;": "&amp;Tbl_BalanceHistory[[#This Row],[Agency Name]]</f>
        <v>217: Radford University</v>
      </c>
      <c r="K1755" s="1">
        <v>2023</v>
      </c>
      <c r="L1755" s="3">
        <v>108</v>
      </c>
      <c r="M1755" s="3" t="s">
        <v>408</v>
      </c>
      <c r="N1755" s="2" t="str">
        <f>Tbl_BalanceHistory[[#This Row],[ProgramCode]]&amp;": "&amp;Tbl_BalanceHistory[[#This Row],[Program Name]]</f>
        <v>108: Higher Education Student Financial Assistance</v>
      </c>
      <c r="O1755" s="3" t="s">
        <v>886</v>
      </c>
      <c r="P1755" s="1" t="str">
        <f>IF(Tbl_BalanceHistory[[#This Row],[FundCode]]="0100","GF",IF(Tbl_BalanceHistory[[#This Row],[FundCode]]="01000","GF","Hi Ed / OCR"))</f>
        <v>GF</v>
      </c>
      <c r="Q1755" s="5">
        <v>16456738.08</v>
      </c>
      <c r="R1755" s="5">
        <v>15723264.640000001</v>
      </c>
      <c r="S1755" s="5">
        <v>733473.44</v>
      </c>
      <c r="T1755" s="5">
        <v>733473.44</v>
      </c>
      <c r="U1755" s="3" t="s">
        <v>1733</v>
      </c>
      <c r="V1755" s="5">
        <v>0</v>
      </c>
      <c r="W1755" s="5">
        <v>0</v>
      </c>
      <c r="X1755" s="5">
        <v>0</v>
      </c>
      <c r="Y1755" s="5">
        <v>0</v>
      </c>
      <c r="Z1755" s="5">
        <v>0</v>
      </c>
      <c r="AA1755" s="5">
        <v>0</v>
      </c>
      <c r="AB1755" s="2"/>
      <c r="AC1755" s="2"/>
      <c r="AD1755" s="2"/>
      <c r="AE1755" s="2"/>
    </row>
    <row r="1756" spans="1:31" ht="45" x14ac:dyDescent="0.25">
      <c r="A1756" s="2" t="s">
        <v>10</v>
      </c>
      <c r="B1756" s="3">
        <v>7</v>
      </c>
      <c r="C1756" s="3">
        <v>217</v>
      </c>
      <c r="D1756" s="3" t="s">
        <v>441</v>
      </c>
      <c r="E1756" s="3" t="str">
        <f>_xlfn.XLOOKUP(Tbl_BalanceHistory[[#This Row],[RespAgy]],Tbl_Agencies[Agy Code],Tbl_Agencies[Agy Sort])</f>
        <v>096000</v>
      </c>
      <c r="F1756" s="2" t="str">
        <f>Tbl_BalanceHistory[[#This Row],[RespAgy]]&amp;": "&amp;Tbl_BalanceHistory[[#This Row],[RespAgency]]</f>
        <v>217: Radford University</v>
      </c>
      <c r="G1756" s="3">
        <v>217</v>
      </c>
      <c r="H1756" s="3" t="s">
        <v>441</v>
      </c>
      <c r="I1756" s="3" t="str">
        <f>_xlfn.XLOOKUP(Tbl_BalanceHistory[[#This Row],[AgyCode]],Tbl_Agencies[Agy Code],Tbl_Agencies[Agy Sort])</f>
        <v>096000</v>
      </c>
      <c r="J1756" s="2" t="str">
        <f>Tbl_BalanceHistory[[#This Row],[AgyCode]]&amp;": "&amp;Tbl_BalanceHistory[[#This Row],[Agency Name]]</f>
        <v>217: Radford University</v>
      </c>
      <c r="K1756" s="1">
        <v>2024</v>
      </c>
      <c r="L1756" s="3">
        <v>108</v>
      </c>
      <c r="M1756" s="3" t="s">
        <v>408</v>
      </c>
      <c r="N1756" s="2" t="str">
        <f>Tbl_BalanceHistory[[#This Row],[ProgramCode]]&amp;": "&amp;Tbl_BalanceHistory[[#This Row],[Program Name]]</f>
        <v>108: Higher Education Student Financial Assistance</v>
      </c>
      <c r="O1756" s="3" t="s">
        <v>886</v>
      </c>
      <c r="P1756" s="1" t="str">
        <f>IF(Tbl_BalanceHistory[[#This Row],[FundCode]]="0100","GF",IF(Tbl_BalanceHistory[[#This Row],[FundCode]]="01000","GF","Hi Ed / OCR"))</f>
        <v>GF</v>
      </c>
      <c r="Q1756" s="5">
        <v>30083975.440000001</v>
      </c>
      <c r="R1756" s="5">
        <v>23359867</v>
      </c>
      <c r="S1756" s="5">
        <v>6724108.4400000004</v>
      </c>
      <c r="T1756" s="5">
        <v>6724108.4400000004</v>
      </c>
      <c r="U1756" s="3" t="s">
        <v>1733</v>
      </c>
      <c r="V1756" s="5">
        <v>0</v>
      </c>
      <c r="W1756" s="5">
        <v>0</v>
      </c>
      <c r="X1756" s="5">
        <v>0</v>
      </c>
      <c r="Y1756" s="5">
        <v>0</v>
      </c>
      <c r="Z1756" s="5">
        <v>0</v>
      </c>
      <c r="AA1756" s="5">
        <v>0</v>
      </c>
      <c r="AB1756" s="2"/>
      <c r="AC1756" s="2"/>
      <c r="AD1756" s="2"/>
      <c r="AE1756" s="2"/>
    </row>
    <row r="1757" spans="1:31" ht="60" x14ac:dyDescent="0.25">
      <c r="A1757" s="2" t="s">
        <v>10</v>
      </c>
      <c r="B1757" s="3">
        <v>7</v>
      </c>
      <c r="C1757" s="3">
        <v>217</v>
      </c>
      <c r="D1757" s="3" t="s">
        <v>441</v>
      </c>
      <c r="E1757" s="3" t="str">
        <f>_xlfn.XLOOKUP(Tbl_BalanceHistory[[#This Row],[RespAgy]],Tbl_Agencies[Agy Code],Tbl_Agencies[Agy Sort])</f>
        <v>096000</v>
      </c>
      <c r="F1757" s="2" t="str">
        <f>Tbl_BalanceHistory[[#This Row],[RespAgy]]&amp;": "&amp;Tbl_BalanceHistory[[#This Row],[RespAgency]]</f>
        <v>217: Radford University</v>
      </c>
      <c r="G1757" s="3">
        <v>217</v>
      </c>
      <c r="H1757" s="3" t="s">
        <v>441</v>
      </c>
      <c r="I1757" s="3" t="str">
        <f>_xlfn.XLOOKUP(Tbl_BalanceHistory[[#This Row],[AgyCode]],Tbl_Agencies[Agy Code],Tbl_Agencies[Agy Sort])</f>
        <v>096000</v>
      </c>
      <c r="J1757" s="2" t="str">
        <f>Tbl_BalanceHistory[[#This Row],[AgyCode]]&amp;": "&amp;Tbl_BalanceHistory[[#This Row],[Agency Name]]</f>
        <v>217: Radford University</v>
      </c>
      <c r="K1757" s="1">
        <v>2014</v>
      </c>
      <c r="L1757" s="3">
        <v>110</v>
      </c>
      <c r="M1757" s="3" t="s">
        <v>409</v>
      </c>
      <c r="N1757" s="2" t="str">
        <f>Tbl_BalanceHistory[[#This Row],[ProgramCode]]&amp;": "&amp;Tbl_BalanceHistory[[#This Row],[Program Name]]</f>
        <v>110: Financial Assistance For Educational and General Services</v>
      </c>
      <c r="O1757" s="3" t="s">
        <v>1730</v>
      </c>
      <c r="P1757" s="1" t="str">
        <f>IF(Tbl_BalanceHistory[[#This Row],[FundCode]]="0100","GF",IF(Tbl_BalanceHistory[[#This Row],[FundCode]]="01000","GF","Hi Ed / OCR"))</f>
        <v>GF</v>
      </c>
      <c r="Q1757" s="5">
        <v>62228</v>
      </c>
      <c r="R1757" s="5">
        <v>50627.86</v>
      </c>
      <c r="S1757" s="5">
        <v>11600</v>
      </c>
      <c r="T1757" s="5">
        <v>11600</v>
      </c>
      <c r="U1757" s="3" t="s">
        <v>1731</v>
      </c>
      <c r="V1757" s="5">
        <v>0</v>
      </c>
      <c r="W1757" s="5">
        <v>0</v>
      </c>
      <c r="X1757" s="5"/>
      <c r="Y1757" s="5"/>
      <c r="Z1757" s="5">
        <f>Tbl_BalanceHistory[[#This Row],[Discretionary Recommended - Pre 2022]]+Tbl_BalanceHistory[[#This Row],[Discretionary Balance Recommended: Policy]]+Tbl_BalanceHistory[[#This Row],[Discretionary Balance Recommended: Commitments]]</f>
        <v>0</v>
      </c>
      <c r="AA1757" s="5">
        <f>Tbl_BalanceHistory[[#This Row],[Discretionary Balance]]-Tbl_BalanceHistory[[#This Row],[Discretionary Reappropriation]]</f>
        <v>0</v>
      </c>
      <c r="AB1757" s="2"/>
      <c r="AC1757" s="2"/>
      <c r="AD1757" s="2"/>
      <c r="AE1757" s="2"/>
    </row>
    <row r="1758" spans="1:31" ht="60" x14ac:dyDescent="0.25">
      <c r="A1758" s="2" t="s">
        <v>10</v>
      </c>
      <c r="B1758" s="3">
        <v>7</v>
      </c>
      <c r="C1758" s="3">
        <v>217</v>
      </c>
      <c r="D1758" s="3" t="s">
        <v>441</v>
      </c>
      <c r="E1758" s="3" t="str">
        <f>_xlfn.XLOOKUP(Tbl_BalanceHistory[[#This Row],[RespAgy]],Tbl_Agencies[Agy Code],Tbl_Agencies[Agy Sort])</f>
        <v>096000</v>
      </c>
      <c r="F1758" s="2" t="str">
        <f>Tbl_BalanceHistory[[#This Row],[RespAgy]]&amp;": "&amp;Tbl_BalanceHistory[[#This Row],[RespAgency]]</f>
        <v>217: Radford University</v>
      </c>
      <c r="G1758" s="3">
        <v>217</v>
      </c>
      <c r="H1758" s="3" t="s">
        <v>441</v>
      </c>
      <c r="I1758" s="3" t="str">
        <f>_xlfn.XLOOKUP(Tbl_BalanceHistory[[#This Row],[AgyCode]],Tbl_Agencies[Agy Code],Tbl_Agencies[Agy Sort])</f>
        <v>096000</v>
      </c>
      <c r="J1758" s="2" t="str">
        <f>Tbl_BalanceHistory[[#This Row],[AgyCode]]&amp;": "&amp;Tbl_BalanceHistory[[#This Row],[Agency Name]]</f>
        <v>217: Radford University</v>
      </c>
      <c r="K1758" s="1">
        <v>2015</v>
      </c>
      <c r="L1758" s="3">
        <v>110</v>
      </c>
      <c r="M1758" s="3" t="s">
        <v>409</v>
      </c>
      <c r="N1758" s="2" t="str">
        <f>Tbl_BalanceHistory[[#This Row],[ProgramCode]]&amp;": "&amp;Tbl_BalanceHistory[[#This Row],[Program Name]]</f>
        <v>110: Financial Assistance For Educational and General Services</v>
      </c>
      <c r="O1758" s="3" t="s">
        <v>1730</v>
      </c>
      <c r="P1758" s="1" t="str">
        <f>IF(Tbl_BalanceHistory[[#This Row],[FundCode]]="0100","GF",IF(Tbl_BalanceHistory[[#This Row],[FundCode]]="01000","GF","Hi Ed / OCR"))</f>
        <v>GF</v>
      </c>
      <c r="Q1758" s="5">
        <v>32740</v>
      </c>
      <c r="R1758" s="5">
        <v>31871</v>
      </c>
      <c r="S1758" s="5">
        <v>868</v>
      </c>
      <c r="T1758" s="5">
        <v>868</v>
      </c>
      <c r="U1758" s="3" t="s">
        <v>1731</v>
      </c>
      <c r="V1758" s="5">
        <v>0</v>
      </c>
      <c r="W1758" s="5">
        <v>0</v>
      </c>
      <c r="X1758" s="5"/>
      <c r="Y1758" s="5"/>
      <c r="Z1758" s="5">
        <f>Tbl_BalanceHistory[[#This Row],[Discretionary Recommended - Pre 2022]]+Tbl_BalanceHistory[[#This Row],[Discretionary Balance Recommended: Policy]]+Tbl_BalanceHistory[[#This Row],[Discretionary Balance Recommended: Commitments]]</f>
        <v>0</v>
      </c>
      <c r="AA1758" s="5">
        <f>Tbl_BalanceHistory[[#This Row],[Discretionary Balance]]-Tbl_BalanceHistory[[#This Row],[Discretionary Reappropriation]]</f>
        <v>0</v>
      </c>
      <c r="AB1758" s="2"/>
      <c r="AC1758" s="2"/>
      <c r="AD1758" s="2"/>
      <c r="AE1758" s="2"/>
    </row>
    <row r="1759" spans="1:31" ht="60" x14ac:dyDescent="0.25">
      <c r="A1759" s="2" t="s">
        <v>10</v>
      </c>
      <c r="B1759" s="3">
        <v>7</v>
      </c>
      <c r="C1759" s="3">
        <v>217</v>
      </c>
      <c r="D1759" s="3" t="s">
        <v>441</v>
      </c>
      <c r="E1759" s="3" t="str">
        <f>_xlfn.XLOOKUP(Tbl_BalanceHistory[[#This Row],[RespAgy]],Tbl_Agencies[Agy Code],Tbl_Agencies[Agy Sort])</f>
        <v>096000</v>
      </c>
      <c r="F1759" s="2" t="str">
        <f>Tbl_BalanceHistory[[#This Row],[RespAgy]]&amp;": "&amp;Tbl_BalanceHistory[[#This Row],[RespAgency]]</f>
        <v>217: Radford University</v>
      </c>
      <c r="G1759" s="3">
        <v>217</v>
      </c>
      <c r="H1759" s="3" t="s">
        <v>441</v>
      </c>
      <c r="I1759" s="3" t="str">
        <f>_xlfn.XLOOKUP(Tbl_BalanceHistory[[#This Row],[AgyCode]],Tbl_Agencies[Agy Code],Tbl_Agencies[Agy Sort])</f>
        <v>096000</v>
      </c>
      <c r="J1759" s="2" t="str">
        <f>Tbl_BalanceHistory[[#This Row],[AgyCode]]&amp;": "&amp;Tbl_BalanceHistory[[#This Row],[Agency Name]]</f>
        <v>217: Radford University</v>
      </c>
      <c r="K1759" s="1">
        <v>2016</v>
      </c>
      <c r="L1759" s="3">
        <v>110</v>
      </c>
      <c r="M1759" s="3" t="s">
        <v>409</v>
      </c>
      <c r="N1759" s="2" t="str">
        <f>Tbl_BalanceHistory[[#This Row],[ProgramCode]]&amp;": "&amp;Tbl_BalanceHistory[[#This Row],[Program Name]]</f>
        <v>110: Financial Assistance For Educational and General Services</v>
      </c>
      <c r="O1759" s="3" t="s">
        <v>1730</v>
      </c>
      <c r="P1759" s="1" t="str">
        <f>IF(Tbl_BalanceHistory[[#This Row],[FundCode]]="0100","GF",IF(Tbl_BalanceHistory[[#This Row],[FundCode]]="01000","GF","Hi Ed / OCR"))</f>
        <v>GF</v>
      </c>
      <c r="Q1759" s="5">
        <v>26856</v>
      </c>
      <c r="R1759" s="5">
        <v>26856</v>
      </c>
      <c r="S1759" s="5">
        <v>0</v>
      </c>
      <c r="T1759" s="5">
        <v>0</v>
      </c>
      <c r="U1759" s="3"/>
      <c r="V1759" s="5">
        <v>0</v>
      </c>
      <c r="W1759" s="5">
        <v>0</v>
      </c>
      <c r="X1759" s="5"/>
      <c r="Y1759" s="5"/>
      <c r="Z1759" s="5">
        <f>Tbl_BalanceHistory[[#This Row],[Discretionary Recommended - Pre 2022]]+Tbl_BalanceHistory[[#This Row],[Discretionary Balance Recommended: Policy]]+Tbl_BalanceHistory[[#This Row],[Discretionary Balance Recommended: Commitments]]</f>
        <v>0</v>
      </c>
      <c r="AA1759" s="5">
        <f>Tbl_BalanceHistory[[#This Row],[Discretionary Balance]]-Tbl_BalanceHistory[[#This Row],[Discretionary Reappropriation]]</f>
        <v>0</v>
      </c>
      <c r="AB1759" s="2"/>
      <c r="AC1759" s="2"/>
      <c r="AD1759" s="2"/>
      <c r="AE1759" s="2"/>
    </row>
    <row r="1760" spans="1:31" ht="60" x14ac:dyDescent="0.25">
      <c r="A1760" s="2" t="s">
        <v>10</v>
      </c>
      <c r="B1760" s="3">
        <v>7</v>
      </c>
      <c r="C1760" s="3">
        <v>217</v>
      </c>
      <c r="D1760" s="3" t="s">
        <v>441</v>
      </c>
      <c r="E1760" s="3" t="str">
        <f>_xlfn.XLOOKUP(Tbl_BalanceHistory[[#This Row],[RespAgy]],Tbl_Agencies[Agy Code],Tbl_Agencies[Agy Sort])</f>
        <v>096000</v>
      </c>
      <c r="F1760" s="2" t="str">
        <f>Tbl_BalanceHistory[[#This Row],[RespAgy]]&amp;": "&amp;Tbl_BalanceHistory[[#This Row],[RespAgency]]</f>
        <v>217: Radford University</v>
      </c>
      <c r="G1760" s="3">
        <v>217</v>
      </c>
      <c r="H1760" s="3" t="s">
        <v>441</v>
      </c>
      <c r="I1760" s="3" t="str">
        <f>_xlfn.XLOOKUP(Tbl_BalanceHistory[[#This Row],[AgyCode]],Tbl_Agencies[Agy Code],Tbl_Agencies[Agy Sort])</f>
        <v>096000</v>
      </c>
      <c r="J1760" s="2" t="str">
        <f>Tbl_BalanceHistory[[#This Row],[AgyCode]]&amp;": "&amp;Tbl_BalanceHistory[[#This Row],[Agency Name]]</f>
        <v>217: Radford University</v>
      </c>
      <c r="K1760" s="1">
        <v>2017</v>
      </c>
      <c r="L1760" s="3">
        <v>110</v>
      </c>
      <c r="M1760" s="3" t="s">
        <v>409</v>
      </c>
      <c r="N1760" s="2" t="str">
        <f>Tbl_BalanceHistory[[#This Row],[ProgramCode]]&amp;": "&amp;Tbl_BalanceHistory[[#This Row],[Program Name]]</f>
        <v>110: Financial Assistance For Educational and General Services</v>
      </c>
      <c r="O1760" s="3" t="s">
        <v>886</v>
      </c>
      <c r="P1760" s="1" t="str">
        <f>IF(Tbl_BalanceHistory[[#This Row],[FundCode]]="0100","GF",IF(Tbl_BalanceHistory[[#This Row],[FundCode]]="01000","GF","Hi Ed / OCR"))</f>
        <v>GF</v>
      </c>
      <c r="Q1760" s="5">
        <v>29122</v>
      </c>
      <c r="R1760" s="5">
        <v>29122</v>
      </c>
      <c r="S1760" s="5">
        <v>0</v>
      </c>
      <c r="T1760" s="5">
        <v>0</v>
      </c>
      <c r="U1760" s="3" t="s">
        <v>1732</v>
      </c>
      <c r="V1760" s="5">
        <v>0</v>
      </c>
      <c r="W1760" s="5">
        <v>0</v>
      </c>
      <c r="X1760" s="5"/>
      <c r="Y1760" s="5"/>
      <c r="Z1760" s="5">
        <f>Tbl_BalanceHistory[[#This Row],[Discretionary Recommended - Pre 2022]]+Tbl_BalanceHistory[[#This Row],[Discretionary Balance Recommended: Policy]]+Tbl_BalanceHistory[[#This Row],[Discretionary Balance Recommended: Commitments]]</f>
        <v>0</v>
      </c>
      <c r="AA1760" s="5">
        <f>Tbl_BalanceHistory[[#This Row],[Discretionary Balance]]-Tbl_BalanceHistory[[#This Row],[Discretionary Reappropriation]]</f>
        <v>0</v>
      </c>
      <c r="AB1760" s="2"/>
      <c r="AC1760" s="2"/>
      <c r="AD1760" s="2"/>
      <c r="AE1760" s="2"/>
    </row>
    <row r="1761" spans="1:31" ht="60" x14ac:dyDescent="0.25">
      <c r="A1761" s="2" t="s">
        <v>10</v>
      </c>
      <c r="B1761" s="3">
        <v>7</v>
      </c>
      <c r="C1761" s="3">
        <v>217</v>
      </c>
      <c r="D1761" s="3" t="s">
        <v>441</v>
      </c>
      <c r="E1761" s="3" t="str">
        <f>_xlfn.XLOOKUP(Tbl_BalanceHistory[[#This Row],[RespAgy]],Tbl_Agencies[Agy Code],Tbl_Agencies[Agy Sort])</f>
        <v>096000</v>
      </c>
      <c r="F1761" s="2" t="str">
        <f>Tbl_BalanceHistory[[#This Row],[RespAgy]]&amp;": "&amp;Tbl_BalanceHistory[[#This Row],[RespAgency]]</f>
        <v>217: Radford University</v>
      </c>
      <c r="G1761" s="3">
        <v>217</v>
      </c>
      <c r="H1761" s="3" t="s">
        <v>441</v>
      </c>
      <c r="I1761" s="3" t="str">
        <f>_xlfn.XLOOKUP(Tbl_BalanceHistory[[#This Row],[AgyCode]],Tbl_Agencies[Agy Code],Tbl_Agencies[Agy Sort])</f>
        <v>096000</v>
      </c>
      <c r="J1761" s="2" t="str">
        <f>Tbl_BalanceHistory[[#This Row],[AgyCode]]&amp;": "&amp;Tbl_BalanceHistory[[#This Row],[Agency Name]]</f>
        <v>217: Radford University</v>
      </c>
      <c r="K1761" s="1">
        <v>2018</v>
      </c>
      <c r="L1761" s="3">
        <v>110</v>
      </c>
      <c r="M1761" s="3" t="s">
        <v>409</v>
      </c>
      <c r="N1761" s="2" t="str">
        <f>Tbl_BalanceHistory[[#This Row],[ProgramCode]]&amp;": "&amp;Tbl_BalanceHistory[[#This Row],[Program Name]]</f>
        <v>110: Financial Assistance For Educational and General Services</v>
      </c>
      <c r="O1761" s="3" t="s">
        <v>886</v>
      </c>
      <c r="P1761" s="1" t="str">
        <f>IF(Tbl_BalanceHistory[[#This Row],[FundCode]]="0100","GF",IF(Tbl_BalanceHistory[[#This Row],[FundCode]]="01000","GF","Hi Ed / OCR"))</f>
        <v>GF</v>
      </c>
      <c r="Q1761" s="5">
        <v>43274</v>
      </c>
      <c r="R1761" s="5">
        <v>43274</v>
      </c>
      <c r="S1761" s="5">
        <v>0</v>
      </c>
      <c r="T1761" s="5">
        <v>0</v>
      </c>
      <c r="U1761" s="3" t="s">
        <v>1733</v>
      </c>
      <c r="V1761" s="5">
        <v>0</v>
      </c>
      <c r="W1761" s="5">
        <v>0</v>
      </c>
      <c r="X1761" s="5"/>
      <c r="Y1761" s="5"/>
      <c r="Z1761" s="5">
        <f>Tbl_BalanceHistory[[#This Row],[Discretionary Recommended - Pre 2022]]+Tbl_BalanceHistory[[#This Row],[Discretionary Balance Recommended: Policy]]+Tbl_BalanceHistory[[#This Row],[Discretionary Balance Recommended: Commitments]]</f>
        <v>0</v>
      </c>
      <c r="AA1761" s="5">
        <f>Tbl_BalanceHistory[[#This Row],[Discretionary Balance]]-Tbl_BalanceHistory[[#This Row],[Discretionary Reappropriation]]</f>
        <v>0</v>
      </c>
      <c r="AB1761" s="2"/>
      <c r="AC1761" s="2"/>
      <c r="AD1761" s="2"/>
      <c r="AE1761" s="2"/>
    </row>
    <row r="1762" spans="1:31" ht="60" x14ac:dyDescent="0.25">
      <c r="A1762" s="2" t="s">
        <v>10</v>
      </c>
      <c r="B1762" s="3">
        <v>7</v>
      </c>
      <c r="C1762" s="3">
        <v>217</v>
      </c>
      <c r="D1762" s="3" t="s">
        <v>441</v>
      </c>
      <c r="E1762" s="3" t="str">
        <f>_xlfn.XLOOKUP(Tbl_BalanceHistory[[#This Row],[RespAgy]],Tbl_Agencies[Agy Code],Tbl_Agencies[Agy Sort])</f>
        <v>096000</v>
      </c>
      <c r="F1762" s="2" t="str">
        <f>Tbl_BalanceHistory[[#This Row],[RespAgy]]&amp;": "&amp;Tbl_BalanceHistory[[#This Row],[RespAgency]]</f>
        <v>217: Radford University</v>
      </c>
      <c r="G1762" s="3">
        <v>217</v>
      </c>
      <c r="H1762" s="3" t="s">
        <v>441</v>
      </c>
      <c r="I1762" s="3" t="str">
        <f>_xlfn.XLOOKUP(Tbl_BalanceHistory[[#This Row],[AgyCode]],Tbl_Agencies[Agy Code],Tbl_Agencies[Agy Sort])</f>
        <v>096000</v>
      </c>
      <c r="J1762" s="2" t="str">
        <f>Tbl_BalanceHistory[[#This Row],[AgyCode]]&amp;": "&amp;Tbl_BalanceHistory[[#This Row],[Agency Name]]</f>
        <v>217: Radford University</v>
      </c>
      <c r="K1762" s="1">
        <v>2019</v>
      </c>
      <c r="L1762" s="3">
        <v>110</v>
      </c>
      <c r="M1762" s="3" t="s">
        <v>409</v>
      </c>
      <c r="N1762" s="2" t="str">
        <f>Tbl_BalanceHistory[[#This Row],[ProgramCode]]&amp;": "&amp;Tbl_BalanceHistory[[#This Row],[Program Name]]</f>
        <v>110: Financial Assistance For Educational and General Services</v>
      </c>
      <c r="O1762" s="3" t="s">
        <v>886</v>
      </c>
      <c r="P1762" s="1" t="str">
        <f>IF(Tbl_BalanceHistory[[#This Row],[FundCode]]="0100","GF",IF(Tbl_BalanceHistory[[#This Row],[FundCode]]="01000","GF","Hi Ed / OCR"))</f>
        <v>GF</v>
      </c>
      <c r="Q1762" s="5">
        <v>73731</v>
      </c>
      <c r="R1762" s="5">
        <v>73731</v>
      </c>
      <c r="S1762" s="5">
        <v>0</v>
      </c>
      <c r="T1762" s="5">
        <v>0</v>
      </c>
      <c r="U1762" s="3" t="s">
        <v>1733</v>
      </c>
      <c r="V1762" s="5">
        <v>0</v>
      </c>
      <c r="W1762" s="5">
        <v>0</v>
      </c>
      <c r="X1762" s="5"/>
      <c r="Y1762" s="5"/>
      <c r="Z1762" s="5">
        <f>Tbl_BalanceHistory[[#This Row],[Discretionary Recommended - Pre 2022]]+Tbl_BalanceHistory[[#This Row],[Discretionary Balance Recommended: Policy]]+Tbl_BalanceHistory[[#This Row],[Discretionary Balance Recommended: Commitments]]</f>
        <v>0</v>
      </c>
      <c r="AA1762" s="5">
        <f>Tbl_BalanceHistory[[#This Row],[Discretionary Balance]]-Tbl_BalanceHistory[[#This Row],[Discretionary Reappropriation]]</f>
        <v>0</v>
      </c>
      <c r="AB1762" s="2"/>
      <c r="AC1762" s="2"/>
      <c r="AD1762" s="2"/>
      <c r="AE1762" s="2"/>
    </row>
    <row r="1763" spans="1:31" ht="60" x14ac:dyDescent="0.25">
      <c r="A1763" s="2" t="s">
        <v>10</v>
      </c>
      <c r="B1763" s="3">
        <v>7</v>
      </c>
      <c r="C1763" s="3">
        <v>217</v>
      </c>
      <c r="D1763" s="3" t="s">
        <v>441</v>
      </c>
      <c r="E1763" s="3" t="str">
        <f>_xlfn.XLOOKUP(Tbl_BalanceHistory[[#This Row],[RespAgy]],Tbl_Agencies[Agy Code],Tbl_Agencies[Agy Sort])</f>
        <v>096000</v>
      </c>
      <c r="F1763" s="2" t="str">
        <f>Tbl_BalanceHistory[[#This Row],[RespAgy]]&amp;": "&amp;Tbl_BalanceHistory[[#This Row],[RespAgency]]</f>
        <v>217: Radford University</v>
      </c>
      <c r="G1763" s="3">
        <v>217</v>
      </c>
      <c r="H1763" s="3" t="s">
        <v>441</v>
      </c>
      <c r="I1763" s="3" t="str">
        <f>_xlfn.XLOOKUP(Tbl_BalanceHistory[[#This Row],[AgyCode]],Tbl_Agencies[Agy Code],Tbl_Agencies[Agy Sort])</f>
        <v>096000</v>
      </c>
      <c r="J1763" s="2" t="str">
        <f>Tbl_BalanceHistory[[#This Row],[AgyCode]]&amp;": "&amp;Tbl_BalanceHistory[[#This Row],[Agency Name]]</f>
        <v>217: Radford University</v>
      </c>
      <c r="K1763" s="1">
        <v>2020</v>
      </c>
      <c r="L1763" s="3">
        <v>110</v>
      </c>
      <c r="M1763" s="3" t="s">
        <v>409</v>
      </c>
      <c r="N1763" s="2" t="str">
        <f>Tbl_BalanceHistory[[#This Row],[ProgramCode]]&amp;": "&amp;Tbl_BalanceHistory[[#This Row],[Program Name]]</f>
        <v>110: Financial Assistance For Educational and General Services</v>
      </c>
      <c r="O1763" s="3" t="s">
        <v>886</v>
      </c>
      <c r="P1763" s="1" t="str">
        <f>IF(Tbl_BalanceHistory[[#This Row],[FundCode]]="0100","GF",IF(Tbl_BalanceHistory[[#This Row],[FundCode]]="01000","GF","Hi Ed / OCR"))</f>
        <v>GF</v>
      </c>
      <c r="Q1763" s="5">
        <v>61992</v>
      </c>
      <c r="R1763" s="5">
        <v>61992</v>
      </c>
      <c r="S1763" s="5">
        <v>0</v>
      </c>
      <c r="T1763" s="5">
        <v>0</v>
      </c>
      <c r="U1763" s="3" t="s">
        <v>1733</v>
      </c>
      <c r="V1763" s="5">
        <v>0</v>
      </c>
      <c r="W1763" s="5">
        <v>0</v>
      </c>
      <c r="X1763" s="5"/>
      <c r="Y1763" s="5"/>
      <c r="Z1763" s="5">
        <f>Tbl_BalanceHistory[[#This Row],[Discretionary Recommended - Pre 2022]]+Tbl_BalanceHistory[[#This Row],[Discretionary Balance Recommended: Policy]]+Tbl_BalanceHistory[[#This Row],[Discretionary Balance Recommended: Commitments]]</f>
        <v>0</v>
      </c>
      <c r="AA1763" s="5">
        <f>Tbl_BalanceHistory[[#This Row],[Discretionary Balance]]-Tbl_BalanceHistory[[#This Row],[Discretionary Reappropriation]]</f>
        <v>0</v>
      </c>
      <c r="AB1763" s="2"/>
      <c r="AC1763" s="2"/>
      <c r="AD1763" s="2"/>
      <c r="AE1763" s="2"/>
    </row>
    <row r="1764" spans="1:31" ht="60" x14ac:dyDescent="0.25">
      <c r="A1764" s="2" t="s">
        <v>10</v>
      </c>
      <c r="B1764" s="3">
        <v>7</v>
      </c>
      <c r="C1764" s="3">
        <v>217</v>
      </c>
      <c r="D1764" s="3" t="s">
        <v>441</v>
      </c>
      <c r="E1764" s="3" t="str">
        <f>_xlfn.XLOOKUP(Tbl_BalanceHistory[[#This Row],[RespAgy]],Tbl_Agencies[Agy Code],Tbl_Agencies[Agy Sort])</f>
        <v>096000</v>
      </c>
      <c r="F1764" s="2" t="str">
        <f>Tbl_BalanceHistory[[#This Row],[RespAgy]]&amp;": "&amp;Tbl_BalanceHistory[[#This Row],[RespAgency]]</f>
        <v>217: Radford University</v>
      </c>
      <c r="G1764" s="3">
        <v>217</v>
      </c>
      <c r="H1764" s="3" t="s">
        <v>441</v>
      </c>
      <c r="I1764" s="3" t="str">
        <f>_xlfn.XLOOKUP(Tbl_BalanceHistory[[#This Row],[AgyCode]],Tbl_Agencies[Agy Code],Tbl_Agencies[Agy Sort])</f>
        <v>096000</v>
      </c>
      <c r="J1764" s="2" t="str">
        <f>Tbl_BalanceHistory[[#This Row],[AgyCode]]&amp;": "&amp;Tbl_BalanceHistory[[#This Row],[Agency Name]]</f>
        <v>217: Radford University</v>
      </c>
      <c r="K1764" s="1">
        <v>2021</v>
      </c>
      <c r="L1764" s="3">
        <v>110</v>
      </c>
      <c r="M1764" s="3" t="s">
        <v>409</v>
      </c>
      <c r="N1764" s="2" t="str">
        <f>Tbl_BalanceHistory[[#This Row],[ProgramCode]]&amp;": "&amp;Tbl_BalanceHistory[[#This Row],[Program Name]]</f>
        <v>110: Financial Assistance For Educational and General Services</v>
      </c>
      <c r="O1764" s="3" t="s">
        <v>886</v>
      </c>
      <c r="P1764" s="1" t="str">
        <f>IF(Tbl_BalanceHistory[[#This Row],[FundCode]]="0100","GF",IF(Tbl_BalanceHistory[[#This Row],[FundCode]]="01000","GF","Hi Ed / OCR"))</f>
        <v>GF</v>
      </c>
      <c r="Q1764" s="5">
        <v>116885</v>
      </c>
      <c r="R1764" s="5">
        <v>99711.12</v>
      </c>
      <c r="S1764" s="5">
        <v>17173.88</v>
      </c>
      <c r="T1764" s="5">
        <v>17173.88</v>
      </c>
      <c r="U1764" s="3" t="s">
        <v>1733</v>
      </c>
      <c r="V1764" s="5">
        <v>0</v>
      </c>
      <c r="W1764" s="5">
        <v>0</v>
      </c>
      <c r="X1764" s="5"/>
      <c r="Y1764" s="5"/>
      <c r="Z1764" s="5">
        <f>Tbl_BalanceHistory[[#This Row],[Discretionary Recommended - Pre 2022]]+Tbl_BalanceHistory[[#This Row],[Discretionary Balance Recommended: Policy]]+Tbl_BalanceHistory[[#This Row],[Discretionary Balance Recommended: Commitments]]</f>
        <v>0</v>
      </c>
      <c r="AA1764" s="5">
        <f>Tbl_BalanceHistory[[#This Row],[Discretionary Balance]]-Tbl_BalanceHistory[[#This Row],[Discretionary Reappropriation]]</f>
        <v>0</v>
      </c>
      <c r="AB1764" s="2"/>
      <c r="AC1764" s="2"/>
      <c r="AD1764" s="2"/>
      <c r="AE1764" s="2"/>
    </row>
    <row r="1765" spans="1:31" ht="60" x14ac:dyDescent="0.25">
      <c r="A1765" s="2" t="s">
        <v>10</v>
      </c>
      <c r="B1765" s="3">
        <v>7</v>
      </c>
      <c r="C1765" s="3">
        <v>217</v>
      </c>
      <c r="D1765" s="3" t="s">
        <v>441</v>
      </c>
      <c r="E1765" s="3" t="str">
        <f>_xlfn.XLOOKUP(Tbl_BalanceHistory[[#This Row],[RespAgy]],Tbl_Agencies[Agy Code],Tbl_Agencies[Agy Sort])</f>
        <v>096000</v>
      </c>
      <c r="F1765" s="2" t="str">
        <f>Tbl_BalanceHistory[[#This Row],[RespAgy]]&amp;": "&amp;Tbl_BalanceHistory[[#This Row],[RespAgency]]</f>
        <v>217: Radford University</v>
      </c>
      <c r="G1765" s="3">
        <v>217</v>
      </c>
      <c r="H1765" s="3" t="s">
        <v>441</v>
      </c>
      <c r="I1765" s="3" t="str">
        <f>_xlfn.XLOOKUP(Tbl_BalanceHistory[[#This Row],[AgyCode]],Tbl_Agencies[Agy Code],Tbl_Agencies[Agy Sort])</f>
        <v>096000</v>
      </c>
      <c r="J1765" s="2" t="str">
        <f>Tbl_BalanceHistory[[#This Row],[AgyCode]]&amp;": "&amp;Tbl_BalanceHistory[[#This Row],[Agency Name]]</f>
        <v>217: Radford University</v>
      </c>
      <c r="K1765" s="1">
        <v>2022</v>
      </c>
      <c r="L1765" s="3">
        <v>110</v>
      </c>
      <c r="M1765" s="3" t="s">
        <v>409</v>
      </c>
      <c r="N1765" s="2" t="str">
        <f>Tbl_BalanceHistory[[#This Row],[ProgramCode]]&amp;": "&amp;Tbl_BalanceHistory[[#This Row],[Program Name]]</f>
        <v>110: Financial Assistance For Educational and General Services</v>
      </c>
      <c r="O1765" s="3" t="s">
        <v>886</v>
      </c>
      <c r="P1765" s="1" t="str">
        <f>IF(Tbl_BalanceHistory[[#This Row],[FundCode]]="0100","GF",IF(Tbl_BalanceHistory[[#This Row],[FundCode]]="01000","GF","Hi Ed / OCR"))</f>
        <v>GF</v>
      </c>
      <c r="Q1765" s="5">
        <v>192742.88</v>
      </c>
      <c r="R1765" s="5">
        <v>110629.32</v>
      </c>
      <c r="S1765" s="5">
        <v>82113.56</v>
      </c>
      <c r="T1765" s="5">
        <v>82113.56</v>
      </c>
      <c r="U1765" s="3" t="s">
        <v>1733</v>
      </c>
      <c r="V1765" s="5">
        <v>0</v>
      </c>
      <c r="W1765" s="5"/>
      <c r="X1765" s="5">
        <v>0</v>
      </c>
      <c r="Y1765" s="5">
        <v>0</v>
      </c>
      <c r="Z1765" s="5">
        <f>Tbl_BalanceHistory[[#This Row],[Discretionary Recommended - Pre 2022]]+Tbl_BalanceHistory[[#This Row],[Discretionary Balance Recommended: Policy]]+Tbl_BalanceHistory[[#This Row],[Discretionary Balance Recommended: Commitments]]</f>
        <v>0</v>
      </c>
      <c r="AA1765" s="5">
        <f>Tbl_BalanceHistory[[#This Row],[Discretionary Balance]]-Tbl_BalanceHistory[[#This Row],[Discretionary Reappropriation]]</f>
        <v>0</v>
      </c>
      <c r="AB1765" s="2"/>
      <c r="AC1765" s="2"/>
      <c r="AD1765" s="2"/>
      <c r="AE1765" s="2"/>
    </row>
    <row r="1766" spans="1:31" ht="60" x14ac:dyDescent="0.25">
      <c r="A1766" s="2" t="s">
        <v>10</v>
      </c>
      <c r="B1766" s="3">
        <v>7</v>
      </c>
      <c r="C1766" s="3">
        <v>217</v>
      </c>
      <c r="D1766" s="3" t="s">
        <v>441</v>
      </c>
      <c r="E1766" s="3" t="str">
        <f>_xlfn.XLOOKUP(Tbl_BalanceHistory[[#This Row],[RespAgy]],Tbl_Agencies[Agy Code],Tbl_Agencies[Agy Sort])</f>
        <v>096000</v>
      </c>
      <c r="F1766" s="2" t="str">
        <f>Tbl_BalanceHistory[[#This Row],[RespAgy]]&amp;": "&amp;Tbl_BalanceHistory[[#This Row],[RespAgency]]</f>
        <v>217: Radford University</v>
      </c>
      <c r="G1766" s="3">
        <v>217</v>
      </c>
      <c r="H1766" s="3" t="s">
        <v>441</v>
      </c>
      <c r="I1766" s="3" t="str">
        <f>_xlfn.XLOOKUP(Tbl_BalanceHistory[[#This Row],[AgyCode]],Tbl_Agencies[Agy Code],Tbl_Agencies[Agy Sort])</f>
        <v>096000</v>
      </c>
      <c r="J1766" s="2" t="str">
        <f>Tbl_BalanceHistory[[#This Row],[AgyCode]]&amp;": "&amp;Tbl_BalanceHistory[[#This Row],[Agency Name]]</f>
        <v>217: Radford University</v>
      </c>
      <c r="K1766" s="1">
        <v>2023</v>
      </c>
      <c r="L1766" s="3">
        <v>110</v>
      </c>
      <c r="M1766" s="3" t="s">
        <v>409</v>
      </c>
      <c r="N1766" s="2" t="str">
        <f>Tbl_BalanceHistory[[#This Row],[ProgramCode]]&amp;": "&amp;Tbl_BalanceHistory[[#This Row],[Program Name]]</f>
        <v>110: Financial Assistance For Educational and General Services</v>
      </c>
      <c r="O1766" s="3" t="s">
        <v>886</v>
      </c>
      <c r="P1766" s="1" t="str">
        <f>IF(Tbl_BalanceHistory[[#This Row],[FundCode]]="0100","GF",IF(Tbl_BalanceHistory[[#This Row],[FundCode]]="01000","GF","Hi Ed / OCR"))</f>
        <v>GF</v>
      </c>
      <c r="Q1766" s="5">
        <v>253529.56</v>
      </c>
      <c r="R1766" s="5">
        <v>136225</v>
      </c>
      <c r="S1766" s="5">
        <v>117304.56</v>
      </c>
      <c r="T1766" s="5">
        <v>117304.56</v>
      </c>
      <c r="U1766" s="3" t="s">
        <v>1733</v>
      </c>
      <c r="V1766" s="5">
        <v>0</v>
      </c>
      <c r="W1766" s="5">
        <v>0</v>
      </c>
      <c r="X1766" s="5">
        <v>0</v>
      </c>
      <c r="Y1766" s="5">
        <v>0</v>
      </c>
      <c r="Z1766" s="5">
        <v>0</v>
      </c>
      <c r="AA1766" s="5">
        <v>0</v>
      </c>
      <c r="AB1766" s="2"/>
      <c r="AC1766" s="2"/>
      <c r="AD1766" s="2"/>
      <c r="AE1766" s="2"/>
    </row>
    <row r="1767" spans="1:31" ht="60" x14ac:dyDescent="0.25">
      <c r="A1767" s="2" t="s">
        <v>10</v>
      </c>
      <c r="B1767" s="3">
        <v>7</v>
      </c>
      <c r="C1767" s="3">
        <v>217</v>
      </c>
      <c r="D1767" s="3" t="s">
        <v>441</v>
      </c>
      <c r="E1767" s="3" t="str">
        <f>_xlfn.XLOOKUP(Tbl_BalanceHistory[[#This Row],[RespAgy]],Tbl_Agencies[Agy Code],Tbl_Agencies[Agy Sort])</f>
        <v>096000</v>
      </c>
      <c r="F1767" s="2" t="str">
        <f>Tbl_BalanceHistory[[#This Row],[RespAgy]]&amp;": "&amp;Tbl_BalanceHistory[[#This Row],[RespAgency]]</f>
        <v>217: Radford University</v>
      </c>
      <c r="G1767" s="3">
        <v>217</v>
      </c>
      <c r="H1767" s="3" t="s">
        <v>441</v>
      </c>
      <c r="I1767" s="3" t="str">
        <f>_xlfn.XLOOKUP(Tbl_BalanceHistory[[#This Row],[AgyCode]],Tbl_Agencies[Agy Code],Tbl_Agencies[Agy Sort])</f>
        <v>096000</v>
      </c>
      <c r="J1767" s="2" t="str">
        <f>Tbl_BalanceHistory[[#This Row],[AgyCode]]&amp;": "&amp;Tbl_BalanceHistory[[#This Row],[Agency Name]]</f>
        <v>217: Radford University</v>
      </c>
      <c r="K1767" s="1">
        <v>2024</v>
      </c>
      <c r="L1767" s="3">
        <v>110</v>
      </c>
      <c r="M1767" s="3" t="s">
        <v>409</v>
      </c>
      <c r="N1767" s="2" t="str">
        <f>Tbl_BalanceHistory[[#This Row],[ProgramCode]]&amp;": "&amp;Tbl_BalanceHistory[[#This Row],[Program Name]]</f>
        <v>110: Financial Assistance For Educational and General Services</v>
      </c>
      <c r="O1767" s="3" t="s">
        <v>886</v>
      </c>
      <c r="P1767" s="1" t="str">
        <f>IF(Tbl_BalanceHistory[[#This Row],[FundCode]]="0100","GF",IF(Tbl_BalanceHistory[[#This Row],[FundCode]]="01000","GF","Hi Ed / OCR"))</f>
        <v>GF</v>
      </c>
      <c r="Q1767" s="5">
        <v>287783.56</v>
      </c>
      <c r="R1767" s="5">
        <v>185079.51</v>
      </c>
      <c r="S1767" s="5">
        <v>102704.05</v>
      </c>
      <c r="T1767" s="5">
        <v>102704.05</v>
      </c>
      <c r="U1767" s="3" t="s">
        <v>1733</v>
      </c>
      <c r="V1767" s="5">
        <v>0</v>
      </c>
      <c r="W1767" s="5">
        <v>0</v>
      </c>
      <c r="X1767" s="5">
        <v>0</v>
      </c>
      <c r="Y1767" s="5">
        <v>0</v>
      </c>
      <c r="Z1767" s="5">
        <v>0</v>
      </c>
      <c r="AA1767" s="5">
        <v>0</v>
      </c>
      <c r="AB1767" s="2"/>
      <c r="AC1767" s="2"/>
      <c r="AD1767" s="2"/>
      <c r="AE1767" s="2"/>
    </row>
    <row r="1768" spans="1:31" ht="30" x14ac:dyDescent="0.25">
      <c r="A1768" s="2" t="s">
        <v>10</v>
      </c>
      <c r="B1768" s="3">
        <v>7</v>
      </c>
      <c r="C1768" s="3">
        <v>215</v>
      </c>
      <c r="D1768" s="3" t="s">
        <v>444</v>
      </c>
      <c r="E1768" s="3" t="str">
        <f>_xlfn.XLOOKUP(Tbl_BalanceHistory[[#This Row],[RespAgy]],Tbl_Agencies[Agy Code],Tbl_Agencies[Agy Sort])</f>
        <v>097000</v>
      </c>
      <c r="F1768" s="2" t="str">
        <f>Tbl_BalanceHistory[[#This Row],[RespAgy]]&amp;": "&amp;Tbl_BalanceHistory[[#This Row],[RespAgency]]</f>
        <v>215: University of Mary Washington</v>
      </c>
      <c r="G1768" s="3">
        <v>215</v>
      </c>
      <c r="H1768" s="3" t="s">
        <v>444</v>
      </c>
      <c r="I1768" s="3" t="str">
        <f>_xlfn.XLOOKUP(Tbl_BalanceHistory[[#This Row],[AgyCode]],Tbl_Agencies[Agy Code],Tbl_Agencies[Agy Sort])</f>
        <v>097000</v>
      </c>
      <c r="J1768" s="2" t="str">
        <f>Tbl_BalanceHistory[[#This Row],[AgyCode]]&amp;": "&amp;Tbl_BalanceHistory[[#This Row],[Agency Name]]</f>
        <v>215: University of Mary Washington</v>
      </c>
      <c r="K1768" s="1">
        <v>2014</v>
      </c>
      <c r="L1768" s="3">
        <v>100</v>
      </c>
      <c r="M1768" s="3" t="s">
        <v>416</v>
      </c>
      <c r="N1768" s="2" t="str">
        <f>Tbl_BalanceHistory[[#This Row],[ProgramCode]]&amp;": "&amp;Tbl_BalanceHistory[[#This Row],[Program Name]]</f>
        <v>100: Educational and General Programs</v>
      </c>
      <c r="O1768" s="3" t="s">
        <v>1730</v>
      </c>
      <c r="P1768" s="1" t="str">
        <f>IF(Tbl_BalanceHistory[[#This Row],[FundCode]]="0100","GF",IF(Tbl_BalanceHistory[[#This Row],[FundCode]]="01000","GF","Hi Ed / OCR"))</f>
        <v>GF</v>
      </c>
      <c r="Q1768" s="5">
        <v>0</v>
      </c>
      <c r="R1768" s="5">
        <v>0</v>
      </c>
      <c r="S1768" s="5">
        <v>0</v>
      </c>
      <c r="T1768" s="5">
        <v>0</v>
      </c>
      <c r="U1768" s="3"/>
      <c r="V1768" s="5">
        <v>0</v>
      </c>
      <c r="W1768" s="5">
        <v>0</v>
      </c>
      <c r="X1768" s="5"/>
      <c r="Y1768" s="5"/>
      <c r="Z1768" s="5">
        <f>Tbl_BalanceHistory[[#This Row],[Discretionary Recommended - Pre 2022]]+Tbl_BalanceHistory[[#This Row],[Discretionary Balance Recommended: Policy]]+Tbl_BalanceHistory[[#This Row],[Discretionary Balance Recommended: Commitments]]</f>
        <v>0</v>
      </c>
      <c r="AA1768" s="5">
        <f>Tbl_BalanceHistory[[#This Row],[Discretionary Balance]]-Tbl_BalanceHistory[[#This Row],[Discretionary Reappropriation]]</f>
        <v>0</v>
      </c>
      <c r="AB1768" s="2"/>
      <c r="AC1768" s="2"/>
      <c r="AD1768" s="2"/>
      <c r="AE1768" s="2"/>
    </row>
    <row r="1769" spans="1:31" ht="30" x14ac:dyDescent="0.25">
      <c r="A1769" s="2" t="s">
        <v>10</v>
      </c>
      <c r="B1769" s="3">
        <v>7</v>
      </c>
      <c r="C1769" s="3">
        <v>215</v>
      </c>
      <c r="D1769" s="3" t="s">
        <v>444</v>
      </c>
      <c r="E1769" s="3" t="str">
        <f>_xlfn.XLOOKUP(Tbl_BalanceHistory[[#This Row],[RespAgy]],Tbl_Agencies[Agy Code],Tbl_Agencies[Agy Sort])</f>
        <v>097000</v>
      </c>
      <c r="F1769" s="2" t="str">
        <f>Tbl_BalanceHistory[[#This Row],[RespAgy]]&amp;": "&amp;Tbl_BalanceHistory[[#This Row],[RespAgency]]</f>
        <v>215: University of Mary Washington</v>
      </c>
      <c r="G1769" s="3">
        <v>215</v>
      </c>
      <c r="H1769" s="3" t="s">
        <v>444</v>
      </c>
      <c r="I1769" s="3" t="str">
        <f>_xlfn.XLOOKUP(Tbl_BalanceHistory[[#This Row],[AgyCode]],Tbl_Agencies[Agy Code],Tbl_Agencies[Agy Sort])</f>
        <v>097000</v>
      </c>
      <c r="J1769" s="2" t="str">
        <f>Tbl_BalanceHistory[[#This Row],[AgyCode]]&amp;": "&amp;Tbl_BalanceHistory[[#This Row],[Agency Name]]</f>
        <v>215: University of Mary Washington</v>
      </c>
      <c r="K1769" s="1">
        <v>2015</v>
      </c>
      <c r="L1769" s="3">
        <v>100</v>
      </c>
      <c r="M1769" s="3" t="s">
        <v>416</v>
      </c>
      <c r="N1769" s="2" t="str">
        <f>Tbl_BalanceHistory[[#This Row],[ProgramCode]]&amp;": "&amp;Tbl_BalanceHistory[[#This Row],[Program Name]]</f>
        <v>100: Educational and General Programs</v>
      </c>
      <c r="O1769" s="3" t="s">
        <v>1730</v>
      </c>
      <c r="P1769" s="1" t="str">
        <f>IF(Tbl_BalanceHistory[[#This Row],[FundCode]]="0100","GF",IF(Tbl_BalanceHistory[[#This Row],[FundCode]]="01000","GF","Hi Ed / OCR"))</f>
        <v>GF</v>
      </c>
      <c r="Q1769" s="5">
        <v>3</v>
      </c>
      <c r="R1769" s="5">
        <v>0</v>
      </c>
      <c r="S1769" s="5">
        <v>3</v>
      </c>
      <c r="T1769" s="5">
        <v>3</v>
      </c>
      <c r="U1769" s="3" t="s">
        <v>1731</v>
      </c>
      <c r="V1769" s="5">
        <v>0</v>
      </c>
      <c r="W1769" s="5">
        <v>0</v>
      </c>
      <c r="X1769" s="5"/>
      <c r="Y1769" s="5"/>
      <c r="Z1769" s="5">
        <f>Tbl_BalanceHistory[[#This Row],[Discretionary Recommended - Pre 2022]]+Tbl_BalanceHistory[[#This Row],[Discretionary Balance Recommended: Policy]]+Tbl_BalanceHistory[[#This Row],[Discretionary Balance Recommended: Commitments]]</f>
        <v>0</v>
      </c>
      <c r="AA1769" s="5">
        <f>Tbl_BalanceHistory[[#This Row],[Discretionary Balance]]-Tbl_BalanceHistory[[#This Row],[Discretionary Reappropriation]]</f>
        <v>0</v>
      </c>
      <c r="AB1769" s="2"/>
      <c r="AC1769" s="2"/>
      <c r="AD1769" s="2"/>
      <c r="AE1769" s="2"/>
    </row>
    <row r="1770" spans="1:31" ht="30" x14ac:dyDescent="0.25">
      <c r="A1770" s="2" t="s">
        <v>10</v>
      </c>
      <c r="B1770" s="3">
        <v>7</v>
      </c>
      <c r="C1770" s="3">
        <v>215</v>
      </c>
      <c r="D1770" s="3" t="s">
        <v>444</v>
      </c>
      <c r="E1770" s="3" t="str">
        <f>_xlfn.XLOOKUP(Tbl_BalanceHistory[[#This Row],[RespAgy]],Tbl_Agencies[Agy Code],Tbl_Agencies[Agy Sort])</f>
        <v>097000</v>
      </c>
      <c r="F1770" s="2" t="str">
        <f>Tbl_BalanceHistory[[#This Row],[RespAgy]]&amp;": "&amp;Tbl_BalanceHistory[[#This Row],[RespAgency]]</f>
        <v>215: University of Mary Washington</v>
      </c>
      <c r="G1770" s="3">
        <v>215</v>
      </c>
      <c r="H1770" s="3" t="s">
        <v>444</v>
      </c>
      <c r="I1770" s="3" t="str">
        <f>_xlfn.XLOOKUP(Tbl_BalanceHistory[[#This Row],[AgyCode]],Tbl_Agencies[Agy Code],Tbl_Agencies[Agy Sort])</f>
        <v>097000</v>
      </c>
      <c r="J1770" s="2" t="str">
        <f>Tbl_BalanceHistory[[#This Row],[AgyCode]]&amp;": "&amp;Tbl_BalanceHistory[[#This Row],[Agency Name]]</f>
        <v>215: University of Mary Washington</v>
      </c>
      <c r="K1770" s="1">
        <v>2016</v>
      </c>
      <c r="L1770" s="3">
        <v>100</v>
      </c>
      <c r="M1770" s="3" t="s">
        <v>416</v>
      </c>
      <c r="N1770" s="2" t="str">
        <f>Tbl_BalanceHistory[[#This Row],[ProgramCode]]&amp;": "&amp;Tbl_BalanceHistory[[#This Row],[Program Name]]</f>
        <v>100: Educational and General Programs</v>
      </c>
      <c r="O1770" s="3" t="s">
        <v>1730</v>
      </c>
      <c r="P1770" s="1" t="str">
        <f>IF(Tbl_BalanceHistory[[#This Row],[FundCode]]="0100","GF",IF(Tbl_BalanceHistory[[#This Row],[FundCode]]="01000","GF","Hi Ed / OCR"))</f>
        <v>GF</v>
      </c>
      <c r="Q1770" s="5">
        <v>4</v>
      </c>
      <c r="R1770" s="5">
        <v>0</v>
      </c>
      <c r="S1770" s="5">
        <v>4</v>
      </c>
      <c r="T1770" s="5">
        <v>4</v>
      </c>
      <c r="U1770" s="3" t="s">
        <v>1732</v>
      </c>
      <c r="V1770" s="5">
        <v>0</v>
      </c>
      <c r="W1770" s="5">
        <v>0</v>
      </c>
      <c r="X1770" s="5"/>
      <c r="Y1770" s="5"/>
      <c r="Z1770" s="5">
        <f>Tbl_BalanceHistory[[#This Row],[Discretionary Recommended - Pre 2022]]+Tbl_BalanceHistory[[#This Row],[Discretionary Balance Recommended: Policy]]+Tbl_BalanceHistory[[#This Row],[Discretionary Balance Recommended: Commitments]]</f>
        <v>0</v>
      </c>
      <c r="AA1770" s="5">
        <f>Tbl_BalanceHistory[[#This Row],[Discretionary Balance]]-Tbl_BalanceHistory[[#This Row],[Discretionary Reappropriation]]</f>
        <v>0</v>
      </c>
      <c r="AB1770" s="2"/>
      <c r="AC1770" s="2"/>
      <c r="AD1770" s="2"/>
      <c r="AE1770" s="2"/>
    </row>
    <row r="1771" spans="1:31" ht="30" x14ac:dyDescent="0.25">
      <c r="A1771" s="2" t="s">
        <v>10</v>
      </c>
      <c r="B1771" s="3">
        <v>7</v>
      </c>
      <c r="C1771" s="3">
        <v>215</v>
      </c>
      <c r="D1771" s="3" t="s">
        <v>444</v>
      </c>
      <c r="E1771" s="3" t="str">
        <f>_xlfn.XLOOKUP(Tbl_BalanceHistory[[#This Row],[RespAgy]],Tbl_Agencies[Agy Code],Tbl_Agencies[Agy Sort])</f>
        <v>097000</v>
      </c>
      <c r="F1771" s="2" t="str">
        <f>Tbl_BalanceHistory[[#This Row],[RespAgy]]&amp;": "&amp;Tbl_BalanceHistory[[#This Row],[RespAgency]]</f>
        <v>215: University of Mary Washington</v>
      </c>
      <c r="G1771" s="3">
        <v>215</v>
      </c>
      <c r="H1771" s="3" t="s">
        <v>444</v>
      </c>
      <c r="I1771" s="3" t="str">
        <f>_xlfn.XLOOKUP(Tbl_BalanceHistory[[#This Row],[AgyCode]],Tbl_Agencies[Agy Code],Tbl_Agencies[Agy Sort])</f>
        <v>097000</v>
      </c>
      <c r="J1771" s="2" t="str">
        <f>Tbl_BalanceHistory[[#This Row],[AgyCode]]&amp;": "&amp;Tbl_BalanceHistory[[#This Row],[Agency Name]]</f>
        <v>215: University of Mary Washington</v>
      </c>
      <c r="K1771" s="1">
        <v>2017</v>
      </c>
      <c r="L1771" s="3">
        <v>100</v>
      </c>
      <c r="M1771" s="3" t="s">
        <v>416</v>
      </c>
      <c r="N1771" s="2" t="str">
        <f>Tbl_BalanceHistory[[#This Row],[ProgramCode]]&amp;": "&amp;Tbl_BalanceHistory[[#This Row],[Program Name]]</f>
        <v>100: Educational and General Programs</v>
      </c>
      <c r="O1771" s="3" t="s">
        <v>886</v>
      </c>
      <c r="P1771" s="1" t="str">
        <f>IF(Tbl_BalanceHistory[[#This Row],[FundCode]]="0100","GF",IF(Tbl_BalanceHistory[[#This Row],[FundCode]]="01000","GF","Hi Ed / OCR"))</f>
        <v>GF</v>
      </c>
      <c r="Q1771" s="5">
        <v>12946</v>
      </c>
      <c r="R1771" s="5">
        <v>0</v>
      </c>
      <c r="S1771" s="5">
        <v>12946</v>
      </c>
      <c r="T1771" s="5">
        <v>12946</v>
      </c>
      <c r="U1771" s="3" t="s">
        <v>1732</v>
      </c>
      <c r="V1771" s="5">
        <v>0</v>
      </c>
      <c r="W1771" s="5">
        <v>0</v>
      </c>
      <c r="X1771" s="5"/>
      <c r="Y1771" s="5"/>
      <c r="Z1771" s="5">
        <f>Tbl_BalanceHistory[[#This Row],[Discretionary Recommended - Pre 2022]]+Tbl_BalanceHistory[[#This Row],[Discretionary Balance Recommended: Policy]]+Tbl_BalanceHistory[[#This Row],[Discretionary Balance Recommended: Commitments]]</f>
        <v>0</v>
      </c>
      <c r="AA1771" s="5">
        <f>Tbl_BalanceHistory[[#This Row],[Discretionary Balance]]-Tbl_BalanceHistory[[#This Row],[Discretionary Reappropriation]]</f>
        <v>0</v>
      </c>
      <c r="AB1771" s="2"/>
      <c r="AC1771" s="2"/>
      <c r="AD1771" s="2"/>
      <c r="AE1771" s="2"/>
    </row>
    <row r="1772" spans="1:31" ht="30" x14ac:dyDescent="0.25">
      <c r="A1772" s="2" t="s">
        <v>10</v>
      </c>
      <c r="B1772" s="3">
        <v>7</v>
      </c>
      <c r="C1772" s="3">
        <v>215</v>
      </c>
      <c r="D1772" s="3" t="s">
        <v>444</v>
      </c>
      <c r="E1772" s="3" t="str">
        <f>_xlfn.XLOOKUP(Tbl_BalanceHistory[[#This Row],[RespAgy]],Tbl_Agencies[Agy Code],Tbl_Agencies[Agy Sort])</f>
        <v>097000</v>
      </c>
      <c r="F1772" s="2" t="str">
        <f>Tbl_BalanceHistory[[#This Row],[RespAgy]]&amp;": "&amp;Tbl_BalanceHistory[[#This Row],[RespAgency]]</f>
        <v>215: University of Mary Washington</v>
      </c>
      <c r="G1772" s="3">
        <v>215</v>
      </c>
      <c r="H1772" s="3" t="s">
        <v>444</v>
      </c>
      <c r="I1772" s="3" t="str">
        <f>_xlfn.XLOOKUP(Tbl_BalanceHistory[[#This Row],[AgyCode]],Tbl_Agencies[Agy Code],Tbl_Agencies[Agy Sort])</f>
        <v>097000</v>
      </c>
      <c r="J1772" s="2" t="str">
        <f>Tbl_BalanceHistory[[#This Row],[AgyCode]]&amp;": "&amp;Tbl_BalanceHistory[[#This Row],[Agency Name]]</f>
        <v>215: University of Mary Washington</v>
      </c>
      <c r="K1772" s="1">
        <v>2018</v>
      </c>
      <c r="L1772" s="3">
        <v>100</v>
      </c>
      <c r="M1772" s="3" t="s">
        <v>416</v>
      </c>
      <c r="N1772" s="2" t="str">
        <f>Tbl_BalanceHistory[[#This Row],[ProgramCode]]&amp;": "&amp;Tbl_BalanceHistory[[#This Row],[Program Name]]</f>
        <v>100: Educational and General Programs</v>
      </c>
      <c r="O1772" s="3" t="s">
        <v>886</v>
      </c>
      <c r="P1772" s="1" t="str">
        <f>IF(Tbl_BalanceHistory[[#This Row],[FundCode]]="0100","GF",IF(Tbl_BalanceHistory[[#This Row],[FundCode]]="01000","GF","Hi Ed / OCR"))</f>
        <v>GF</v>
      </c>
      <c r="Q1772" s="5">
        <v>26309</v>
      </c>
      <c r="R1772" s="5">
        <v>0</v>
      </c>
      <c r="S1772" s="5">
        <v>26309</v>
      </c>
      <c r="T1772" s="5">
        <v>26309</v>
      </c>
      <c r="U1772" s="3" t="s">
        <v>1733</v>
      </c>
      <c r="V1772" s="5">
        <v>0</v>
      </c>
      <c r="W1772" s="5">
        <v>0</v>
      </c>
      <c r="X1772" s="5"/>
      <c r="Y1772" s="5"/>
      <c r="Z1772" s="5">
        <f>Tbl_BalanceHistory[[#This Row],[Discretionary Recommended - Pre 2022]]+Tbl_BalanceHistory[[#This Row],[Discretionary Balance Recommended: Policy]]+Tbl_BalanceHistory[[#This Row],[Discretionary Balance Recommended: Commitments]]</f>
        <v>0</v>
      </c>
      <c r="AA1772" s="5">
        <f>Tbl_BalanceHistory[[#This Row],[Discretionary Balance]]-Tbl_BalanceHistory[[#This Row],[Discretionary Reappropriation]]</f>
        <v>0</v>
      </c>
      <c r="AB1772" s="2"/>
      <c r="AC1772" s="2"/>
      <c r="AD1772" s="2"/>
      <c r="AE1772" s="2"/>
    </row>
    <row r="1773" spans="1:31" ht="30" x14ac:dyDescent="0.25">
      <c r="A1773" s="2" t="s">
        <v>10</v>
      </c>
      <c r="B1773" s="3">
        <v>7</v>
      </c>
      <c r="C1773" s="3">
        <v>215</v>
      </c>
      <c r="D1773" s="3" t="s">
        <v>444</v>
      </c>
      <c r="E1773" s="3" t="str">
        <f>_xlfn.XLOOKUP(Tbl_BalanceHistory[[#This Row],[RespAgy]],Tbl_Agencies[Agy Code],Tbl_Agencies[Agy Sort])</f>
        <v>097000</v>
      </c>
      <c r="F1773" s="2" t="str">
        <f>Tbl_BalanceHistory[[#This Row],[RespAgy]]&amp;": "&amp;Tbl_BalanceHistory[[#This Row],[RespAgency]]</f>
        <v>215: University of Mary Washington</v>
      </c>
      <c r="G1773" s="3">
        <v>215</v>
      </c>
      <c r="H1773" s="3" t="s">
        <v>444</v>
      </c>
      <c r="I1773" s="3" t="str">
        <f>_xlfn.XLOOKUP(Tbl_BalanceHistory[[#This Row],[AgyCode]],Tbl_Agencies[Agy Code],Tbl_Agencies[Agy Sort])</f>
        <v>097000</v>
      </c>
      <c r="J1773" s="2" t="str">
        <f>Tbl_BalanceHistory[[#This Row],[AgyCode]]&amp;": "&amp;Tbl_BalanceHistory[[#This Row],[Agency Name]]</f>
        <v>215: University of Mary Washington</v>
      </c>
      <c r="K1773" s="1">
        <v>2019</v>
      </c>
      <c r="L1773" s="3">
        <v>100</v>
      </c>
      <c r="M1773" s="3" t="s">
        <v>416</v>
      </c>
      <c r="N1773" s="2" t="str">
        <f>Tbl_BalanceHistory[[#This Row],[ProgramCode]]&amp;": "&amp;Tbl_BalanceHistory[[#This Row],[Program Name]]</f>
        <v>100: Educational and General Programs</v>
      </c>
      <c r="O1773" s="3" t="s">
        <v>886</v>
      </c>
      <c r="P1773" s="1" t="str">
        <f>IF(Tbl_BalanceHistory[[#This Row],[FundCode]]="0100","GF",IF(Tbl_BalanceHistory[[#This Row],[FundCode]]="01000","GF","Hi Ed / OCR"))</f>
        <v>GF</v>
      </c>
      <c r="Q1773" s="5">
        <v>13447</v>
      </c>
      <c r="R1773" s="5">
        <v>0</v>
      </c>
      <c r="S1773" s="5">
        <v>13447</v>
      </c>
      <c r="T1773" s="5">
        <v>13447</v>
      </c>
      <c r="U1773" s="3" t="s">
        <v>1733</v>
      </c>
      <c r="V1773" s="5">
        <v>0</v>
      </c>
      <c r="W1773" s="5">
        <v>0</v>
      </c>
      <c r="X1773" s="5"/>
      <c r="Y1773" s="5"/>
      <c r="Z1773" s="5">
        <f>Tbl_BalanceHistory[[#This Row],[Discretionary Recommended - Pre 2022]]+Tbl_BalanceHistory[[#This Row],[Discretionary Balance Recommended: Policy]]+Tbl_BalanceHistory[[#This Row],[Discretionary Balance Recommended: Commitments]]</f>
        <v>0</v>
      </c>
      <c r="AA1773" s="5">
        <f>Tbl_BalanceHistory[[#This Row],[Discretionary Balance]]-Tbl_BalanceHistory[[#This Row],[Discretionary Reappropriation]]</f>
        <v>0</v>
      </c>
      <c r="AB1773" s="2"/>
      <c r="AC1773" s="2"/>
      <c r="AD1773" s="2"/>
      <c r="AE1773" s="2"/>
    </row>
    <row r="1774" spans="1:31" ht="30" x14ac:dyDescent="0.25">
      <c r="A1774" s="2" t="s">
        <v>10</v>
      </c>
      <c r="B1774" s="3">
        <v>7</v>
      </c>
      <c r="C1774" s="3">
        <v>215</v>
      </c>
      <c r="D1774" s="3" t="s">
        <v>444</v>
      </c>
      <c r="E1774" s="3" t="str">
        <f>_xlfn.XLOOKUP(Tbl_BalanceHistory[[#This Row],[RespAgy]],Tbl_Agencies[Agy Code],Tbl_Agencies[Agy Sort])</f>
        <v>097000</v>
      </c>
      <c r="F1774" s="2" t="str">
        <f>Tbl_BalanceHistory[[#This Row],[RespAgy]]&amp;": "&amp;Tbl_BalanceHistory[[#This Row],[RespAgency]]</f>
        <v>215: University of Mary Washington</v>
      </c>
      <c r="G1774" s="3">
        <v>215</v>
      </c>
      <c r="H1774" s="3" t="s">
        <v>444</v>
      </c>
      <c r="I1774" s="3" t="str">
        <f>_xlfn.XLOOKUP(Tbl_BalanceHistory[[#This Row],[AgyCode]],Tbl_Agencies[Agy Code],Tbl_Agencies[Agy Sort])</f>
        <v>097000</v>
      </c>
      <c r="J1774" s="2" t="str">
        <f>Tbl_BalanceHistory[[#This Row],[AgyCode]]&amp;": "&amp;Tbl_BalanceHistory[[#This Row],[Agency Name]]</f>
        <v>215: University of Mary Washington</v>
      </c>
      <c r="K1774" s="1">
        <v>2020</v>
      </c>
      <c r="L1774" s="3">
        <v>100</v>
      </c>
      <c r="M1774" s="3" t="s">
        <v>416</v>
      </c>
      <c r="N1774" s="2" t="str">
        <f>Tbl_BalanceHistory[[#This Row],[ProgramCode]]&amp;": "&amp;Tbl_BalanceHistory[[#This Row],[Program Name]]</f>
        <v>100: Educational and General Programs</v>
      </c>
      <c r="O1774" s="3" t="s">
        <v>886</v>
      </c>
      <c r="P1774" s="1" t="str">
        <f>IF(Tbl_BalanceHistory[[#This Row],[FundCode]]="0100","GF",IF(Tbl_BalanceHistory[[#This Row],[FundCode]]="01000","GF","Hi Ed / OCR"))</f>
        <v>GF</v>
      </c>
      <c r="Q1774" s="5">
        <v>23680.54</v>
      </c>
      <c r="R1774" s="5">
        <v>0</v>
      </c>
      <c r="S1774" s="5">
        <v>23680.54</v>
      </c>
      <c r="T1774" s="5">
        <v>23680.54</v>
      </c>
      <c r="U1774" s="3" t="s">
        <v>1733</v>
      </c>
      <c r="V1774" s="5">
        <v>0</v>
      </c>
      <c r="W1774" s="5">
        <v>0</v>
      </c>
      <c r="X1774" s="5"/>
      <c r="Y1774" s="5"/>
      <c r="Z1774" s="5">
        <f>Tbl_BalanceHistory[[#This Row],[Discretionary Recommended - Pre 2022]]+Tbl_BalanceHistory[[#This Row],[Discretionary Balance Recommended: Policy]]+Tbl_BalanceHistory[[#This Row],[Discretionary Balance Recommended: Commitments]]</f>
        <v>0</v>
      </c>
      <c r="AA1774" s="5">
        <f>Tbl_BalanceHistory[[#This Row],[Discretionary Balance]]-Tbl_BalanceHistory[[#This Row],[Discretionary Reappropriation]]</f>
        <v>0</v>
      </c>
      <c r="AB1774" s="2"/>
      <c r="AC1774" s="2"/>
      <c r="AD1774" s="2"/>
      <c r="AE1774" s="2"/>
    </row>
    <row r="1775" spans="1:31" ht="30" x14ac:dyDescent="0.25">
      <c r="A1775" s="2" t="s">
        <v>10</v>
      </c>
      <c r="B1775" s="3">
        <v>7</v>
      </c>
      <c r="C1775" s="3">
        <v>215</v>
      </c>
      <c r="D1775" s="3" t="s">
        <v>444</v>
      </c>
      <c r="E1775" s="3" t="str">
        <f>_xlfn.XLOOKUP(Tbl_BalanceHistory[[#This Row],[RespAgy]],Tbl_Agencies[Agy Code],Tbl_Agencies[Agy Sort])</f>
        <v>097000</v>
      </c>
      <c r="F1775" s="2" t="str">
        <f>Tbl_BalanceHistory[[#This Row],[RespAgy]]&amp;": "&amp;Tbl_BalanceHistory[[#This Row],[RespAgency]]</f>
        <v>215: University of Mary Washington</v>
      </c>
      <c r="G1775" s="3">
        <v>215</v>
      </c>
      <c r="H1775" s="3" t="s">
        <v>444</v>
      </c>
      <c r="I1775" s="3" t="str">
        <f>_xlfn.XLOOKUP(Tbl_BalanceHistory[[#This Row],[AgyCode]],Tbl_Agencies[Agy Code],Tbl_Agencies[Agy Sort])</f>
        <v>097000</v>
      </c>
      <c r="J1775" s="2" t="str">
        <f>Tbl_BalanceHistory[[#This Row],[AgyCode]]&amp;": "&amp;Tbl_BalanceHistory[[#This Row],[Agency Name]]</f>
        <v>215: University of Mary Washington</v>
      </c>
      <c r="K1775" s="1">
        <v>2021</v>
      </c>
      <c r="L1775" s="3">
        <v>100</v>
      </c>
      <c r="M1775" s="3" t="s">
        <v>416</v>
      </c>
      <c r="N1775" s="2" t="str">
        <f>Tbl_BalanceHistory[[#This Row],[ProgramCode]]&amp;": "&amp;Tbl_BalanceHistory[[#This Row],[Program Name]]</f>
        <v>100: Educational and General Programs</v>
      </c>
      <c r="O1775" s="3" t="s">
        <v>886</v>
      </c>
      <c r="P1775" s="1" t="str">
        <f>IF(Tbl_BalanceHistory[[#This Row],[FundCode]]="0100","GF",IF(Tbl_BalanceHistory[[#This Row],[FundCode]]="01000","GF","Hi Ed / OCR"))</f>
        <v>GF</v>
      </c>
      <c r="Q1775" s="5">
        <v>1017269.35</v>
      </c>
      <c r="R1775" s="5">
        <v>0</v>
      </c>
      <c r="S1775" s="5">
        <v>1017269.35</v>
      </c>
      <c r="T1775" s="5">
        <v>1017269.35</v>
      </c>
      <c r="U1775" s="3" t="s">
        <v>1733</v>
      </c>
      <c r="V1775" s="5">
        <v>0</v>
      </c>
      <c r="W1775" s="5">
        <v>0</v>
      </c>
      <c r="X1775" s="5"/>
      <c r="Y1775" s="5"/>
      <c r="Z1775" s="5">
        <f>Tbl_BalanceHistory[[#This Row],[Discretionary Recommended - Pre 2022]]+Tbl_BalanceHistory[[#This Row],[Discretionary Balance Recommended: Policy]]+Tbl_BalanceHistory[[#This Row],[Discretionary Balance Recommended: Commitments]]</f>
        <v>0</v>
      </c>
      <c r="AA1775" s="5">
        <f>Tbl_BalanceHistory[[#This Row],[Discretionary Balance]]-Tbl_BalanceHistory[[#This Row],[Discretionary Reappropriation]]</f>
        <v>0</v>
      </c>
      <c r="AB1775" s="2"/>
      <c r="AC1775" s="2"/>
      <c r="AD1775" s="2"/>
      <c r="AE1775" s="2"/>
    </row>
    <row r="1776" spans="1:31" ht="30" x14ac:dyDescent="0.25">
      <c r="A1776" s="2" t="s">
        <v>10</v>
      </c>
      <c r="B1776" s="3">
        <v>7</v>
      </c>
      <c r="C1776" s="3">
        <v>215</v>
      </c>
      <c r="D1776" s="3" t="s">
        <v>444</v>
      </c>
      <c r="E1776" s="3" t="str">
        <f>_xlfn.XLOOKUP(Tbl_BalanceHistory[[#This Row],[RespAgy]],Tbl_Agencies[Agy Code],Tbl_Agencies[Agy Sort])</f>
        <v>097000</v>
      </c>
      <c r="F1776" s="2" t="str">
        <f>Tbl_BalanceHistory[[#This Row],[RespAgy]]&amp;": "&amp;Tbl_BalanceHistory[[#This Row],[RespAgency]]</f>
        <v>215: University of Mary Washington</v>
      </c>
      <c r="G1776" s="3">
        <v>215</v>
      </c>
      <c r="H1776" s="3" t="s">
        <v>444</v>
      </c>
      <c r="I1776" s="3" t="str">
        <f>_xlfn.XLOOKUP(Tbl_BalanceHistory[[#This Row],[AgyCode]],Tbl_Agencies[Agy Code],Tbl_Agencies[Agy Sort])</f>
        <v>097000</v>
      </c>
      <c r="J1776" s="2" t="str">
        <f>Tbl_BalanceHistory[[#This Row],[AgyCode]]&amp;": "&amp;Tbl_BalanceHistory[[#This Row],[Agency Name]]</f>
        <v>215: University of Mary Washington</v>
      </c>
      <c r="K1776" s="1">
        <v>2022</v>
      </c>
      <c r="L1776" s="3">
        <v>100</v>
      </c>
      <c r="M1776" s="3" t="s">
        <v>416</v>
      </c>
      <c r="N1776" s="2" t="str">
        <f>Tbl_BalanceHistory[[#This Row],[ProgramCode]]&amp;": "&amp;Tbl_BalanceHistory[[#This Row],[Program Name]]</f>
        <v>100: Educational and General Programs</v>
      </c>
      <c r="O1776" s="3" t="s">
        <v>886</v>
      </c>
      <c r="P1776" s="1" t="str">
        <f>IF(Tbl_BalanceHistory[[#This Row],[FundCode]]="0100","GF",IF(Tbl_BalanceHistory[[#This Row],[FundCode]]="01000","GF","Hi Ed / OCR"))</f>
        <v>GF</v>
      </c>
      <c r="Q1776" s="5">
        <v>1017269.35</v>
      </c>
      <c r="R1776" s="5">
        <v>0</v>
      </c>
      <c r="S1776" s="5">
        <v>1017269.35</v>
      </c>
      <c r="T1776" s="5">
        <v>1017269.35</v>
      </c>
      <c r="U1776" s="3" t="s">
        <v>1733</v>
      </c>
      <c r="V1776" s="5">
        <v>0</v>
      </c>
      <c r="W1776" s="5"/>
      <c r="X1776" s="5">
        <v>0</v>
      </c>
      <c r="Y1776" s="5">
        <v>0</v>
      </c>
      <c r="Z1776" s="5">
        <f>Tbl_BalanceHistory[[#This Row],[Discretionary Recommended - Pre 2022]]+Tbl_BalanceHistory[[#This Row],[Discretionary Balance Recommended: Policy]]+Tbl_BalanceHistory[[#This Row],[Discretionary Balance Recommended: Commitments]]</f>
        <v>0</v>
      </c>
      <c r="AA1776" s="5">
        <f>Tbl_BalanceHistory[[#This Row],[Discretionary Balance]]-Tbl_BalanceHistory[[#This Row],[Discretionary Reappropriation]]</f>
        <v>0</v>
      </c>
      <c r="AB1776" s="2"/>
      <c r="AC1776" s="2"/>
      <c r="AD1776" s="2"/>
      <c r="AE1776" s="2"/>
    </row>
    <row r="1777" spans="1:31" ht="30" x14ac:dyDescent="0.25">
      <c r="A1777" s="2" t="s">
        <v>10</v>
      </c>
      <c r="B1777" s="3">
        <v>7</v>
      </c>
      <c r="C1777" s="3">
        <v>215</v>
      </c>
      <c r="D1777" s="3" t="s">
        <v>444</v>
      </c>
      <c r="E1777" s="3" t="str">
        <f>_xlfn.XLOOKUP(Tbl_BalanceHistory[[#This Row],[RespAgy]],Tbl_Agencies[Agy Code],Tbl_Agencies[Agy Sort])</f>
        <v>097000</v>
      </c>
      <c r="F1777" s="2" t="str">
        <f>Tbl_BalanceHistory[[#This Row],[RespAgy]]&amp;": "&amp;Tbl_BalanceHistory[[#This Row],[RespAgency]]</f>
        <v>215: University of Mary Washington</v>
      </c>
      <c r="G1777" s="3">
        <v>215</v>
      </c>
      <c r="H1777" s="3" t="s">
        <v>444</v>
      </c>
      <c r="I1777" s="3" t="str">
        <f>_xlfn.XLOOKUP(Tbl_BalanceHistory[[#This Row],[AgyCode]],Tbl_Agencies[Agy Code],Tbl_Agencies[Agy Sort])</f>
        <v>097000</v>
      </c>
      <c r="J1777" s="2" t="str">
        <f>Tbl_BalanceHistory[[#This Row],[AgyCode]]&amp;": "&amp;Tbl_BalanceHistory[[#This Row],[Agency Name]]</f>
        <v>215: University of Mary Washington</v>
      </c>
      <c r="K1777" s="1">
        <v>2023</v>
      </c>
      <c r="L1777" s="3">
        <v>100</v>
      </c>
      <c r="M1777" s="3" t="s">
        <v>416</v>
      </c>
      <c r="N1777" s="2" t="str">
        <f>Tbl_BalanceHistory[[#This Row],[ProgramCode]]&amp;": "&amp;Tbl_BalanceHistory[[#This Row],[Program Name]]</f>
        <v>100: Educational and General Programs</v>
      </c>
      <c r="O1777" s="3" t="s">
        <v>1963</v>
      </c>
      <c r="P1777" s="1" t="str">
        <f>IF(Tbl_BalanceHistory[[#This Row],[FundCode]]="0100","GF",IF(Tbl_BalanceHistory[[#This Row],[FundCode]]="01000","GF","Hi Ed / OCR"))</f>
        <v>Hi Ed / OCR</v>
      </c>
      <c r="Q1777" s="5">
        <v>0</v>
      </c>
      <c r="R1777" s="5">
        <v>0</v>
      </c>
      <c r="S1777" s="5">
        <v>1222278.98</v>
      </c>
      <c r="T1777" s="5">
        <v>1222278.98</v>
      </c>
      <c r="U1777" s="3" t="s">
        <v>1733</v>
      </c>
      <c r="V1777" s="5">
        <v>0</v>
      </c>
      <c r="W1777" s="5">
        <v>0</v>
      </c>
      <c r="X1777" s="5">
        <v>0</v>
      </c>
      <c r="Y1777" s="5">
        <v>0</v>
      </c>
      <c r="Z1777" s="5">
        <v>0</v>
      </c>
      <c r="AA1777" s="5">
        <v>0</v>
      </c>
      <c r="AB1777" s="2"/>
      <c r="AC1777" s="2"/>
      <c r="AD1777" s="2"/>
      <c r="AE1777" s="2"/>
    </row>
    <row r="1778" spans="1:31" ht="30" x14ac:dyDescent="0.25">
      <c r="A1778" s="2" t="s">
        <v>10</v>
      </c>
      <c r="B1778" s="3">
        <v>7</v>
      </c>
      <c r="C1778" s="3">
        <v>215</v>
      </c>
      <c r="D1778" s="3" t="s">
        <v>444</v>
      </c>
      <c r="E1778" s="3" t="str">
        <f>_xlfn.XLOOKUP(Tbl_BalanceHistory[[#This Row],[RespAgy]],Tbl_Agencies[Agy Code],Tbl_Agencies[Agy Sort])</f>
        <v>097000</v>
      </c>
      <c r="F1778" s="2" t="str">
        <f>Tbl_BalanceHistory[[#This Row],[RespAgy]]&amp;": "&amp;Tbl_BalanceHistory[[#This Row],[RespAgency]]</f>
        <v>215: University of Mary Washington</v>
      </c>
      <c r="G1778" s="3">
        <v>215</v>
      </c>
      <c r="H1778" s="3" t="s">
        <v>444</v>
      </c>
      <c r="I1778" s="3" t="str">
        <f>_xlfn.XLOOKUP(Tbl_BalanceHistory[[#This Row],[AgyCode]],Tbl_Agencies[Agy Code],Tbl_Agencies[Agy Sort])</f>
        <v>097000</v>
      </c>
      <c r="J1778" s="2" t="str">
        <f>Tbl_BalanceHistory[[#This Row],[AgyCode]]&amp;": "&amp;Tbl_BalanceHistory[[#This Row],[Agency Name]]</f>
        <v>215: University of Mary Washington</v>
      </c>
      <c r="K1778" s="1">
        <v>2024</v>
      </c>
      <c r="L1778" s="3">
        <v>100</v>
      </c>
      <c r="M1778" s="3" t="s">
        <v>416</v>
      </c>
      <c r="N1778" s="2" t="str">
        <f>Tbl_BalanceHistory[[#This Row],[ProgramCode]]&amp;": "&amp;Tbl_BalanceHistory[[#This Row],[Program Name]]</f>
        <v>100: Educational and General Programs</v>
      </c>
      <c r="O1778" s="3" t="s">
        <v>1963</v>
      </c>
      <c r="P1778" s="1" t="str">
        <f>IF(Tbl_BalanceHistory[[#This Row],[FundCode]]="0100","GF",IF(Tbl_BalanceHistory[[#This Row],[FundCode]]="01000","GF","Hi Ed / OCR"))</f>
        <v>Hi Ed / OCR</v>
      </c>
      <c r="Q1778" s="5">
        <v>0</v>
      </c>
      <c r="R1778" s="5">
        <v>0</v>
      </c>
      <c r="S1778" s="5">
        <v>1589964.41</v>
      </c>
      <c r="T1778" s="5">
        <v>1589964.41</v>
      </c>
      <c r="U1778" s="3" t="s">
        <v>1733</v>
      </c>
      <c r="V1778" s="5">
        <v>0</v>
      </c>
      <c r="W1778" s="5">
        <v>0</v>
      </c>
      <c r="X1778" s="5">
        <v>0</v>
      </c>
      <c r="Y1778" s="5">
        <v>0</v>
      </c>
      <c r="Z1778" s="5">
        <v>0</v>
      </c>
      <c r="AA1778" s="5">
        <v>0</v>
      </c>
      <c r="AB1778" s="2"/>
      <c r="AC1778" s="2"/>
      <c r="AD1778" s="2"/>
      <c r="AE1778" s="2"/>
    </row>
    <row r="1779" spans="1:31" ht="30" x14ac:dyDescent="0.25">
      <c r="A1779" s="2" t="s">
        <v>10</v>
      </c>
      <c r="B1779" s="3">
        <v>7</v>
      </c>
      <c r="C1779" s="3">
        <v>215</v>
      </c>
      <c r="D1779" s="3" t="s">
        <v>444</v>
      </c>
      <c r="E1779" s="3" t="str">
        <f>_xlfn.XLOOKUP(Tbl_BalanceHistory[[#This Row],[RespAgy]],Tbl_Agencies[Agy Code],Tbl_Agencies[Agy Sort])</f>
        <v>097000</v>
      </c>
      <c r="F1779" s="2" t="str">
        <f>Tbl_BalanceHistory[[#This Row],[RespAgy]]&amp;": "&amp;Tbl_BalanceHistory[[#This Row],[RespAgency]]</f>
        <v>215: University of Mary Washington</v>
      </c>
      <c r="G1779" s="3">
        <v>215</v>
      </c>
      <c r="H1779" s="3" t="s">
        <v>444</v>
      </c>
      <c r="I1779" s="3" t="str">
        <f>_xlfn.XLOOKUP(Tbl_BalanceHistory[[#This Row],[AgyCode]],Tbl_Agencies[Agy Code],Tbl_Agencies[Agy Sort])</f>
        <v>097000</v>
      </c>
      <c r="J1779" s="2" t="str">
        <f>Tbl_BalanceHistory[[#This Row],[AgyCode]]&amp;": "&amp;Tbl_BalanceHistory[[#This Row],[Agency Name]]</f>
        <v>215: University of Mary Washington</v>
      </c>
      <c r="K1779" s="1">
        <v>2014</v>
      </c>
      <c r="L1779" s="3">
        <v>101</v>
      </c>
      <c r="M1779" s="3" t="s">
        <v>1636</v>
      </c>
      <c r="N1779" s="2" t="str">
        <f>Tbl_BalanceHistory[[#This Row],[ProgramCode]]&amp;": "&amp;Tbl_BalanceHistory[[#This Row],[Program Name]]</f>
        <v>101: Higher Education Instruction</v>
      </c>
      <c r="O1779" s="3" t="s">
        <v>1964</v>
      </c>
      <c r="P1779" s="1" t="str">
        <f>IF(Tbl_BalanceHistory[[#This Row],[FundCode]]="0100","GF",IF(Tbl_BalanceHistory[[#This Row],[FundCode]]="01000","GF","Hi Ed / OCR"))</f>
        <v>Hi Ed / OCR</v>
      </c>
      <c r="Q1779" s="5">
        <v>0</v>
      </c>
      <c r="R1779" s="5">
        <v>0</v>
      </c>
      <c r="S1779" s="5">
        <v>3</v>
      </c>
      <c r="T1779" s="5">
        <v>3</v>
      </c>
      <c r="U1779" s="3" t="s">
        <v>1731</v>
      </c>
      <c r="V1779" s="5">
        <v>0</v>
      </c>
      <c r="W1779" s="5">
        <v>0</v>
      </c>
      <c r="X1779" s="5"/>
      <c r="Y1779" s="5"/>
      <c r="Z1779" s="5">
        <f>Tbl_BalanceHistory[[#This Row],[Discretionary Recommended - Pre 2022]]+Tbl_BalanceHistory[[#This Row],[Discretionary Balance Recommended: Policy]]+Tbl_BalanceHistory[[#This Row],[Discretionary Balance Recommended: Commitments]]</f>
        <v>0</v>
      </c>
      <c r="AA1779" s="5">
        <f>Tbl_BalanceHistory[[#This Row],[Discretionary Balance]]-Tbl_BalanceHistory[[#This Row],[Discretionary Reappropriation]]</f>
        <v>0</v>
      </c>
      <c r="AB1779" s="2"/>
      <c r="AC1779" s="2"/>
      <c r="AD1779" s="2"/>
      <c r="AE1779" s="2"/>
    </row>
    <row r="1780" spans="1:31" ht="30" x14ac:dyDescent="0.25">
      <c r="A1780" s="2" t="s">
        <v>10</v>
      </c>
      <c r="B1780" s="3">
        <v>7</v>
      </c>
      <c r="C1780" s="3">
        <v>215</v>
      </c>
      <c r="D1780" s="3" t="s">
        <v>444</v>
      </c>
      <c r="E1780" s="3" t="str">
        <f>_xlfn.XLOOKUP(Tbl_BalanceHistory[[#This Row],[RespAgy]],Tbl_Agencies[Agy Code],Tbl_Agencies[Agy Sort])</f>
        <v>097000</v>
      </c>
      <c r="F1780" s="2" t="str">
        <f>Tbl_BalanceHistory[[#This Row],[RespAgy]]&amp;": "&amp;Tbl_BalanceHistory[[#This Row],[RespAgency]]</f>
        <v>215: University of Mary Washington</v>
      </c>
      <c r="G1780" s="3">
        <v>215</v>
      </c>
      <c r="H1780" s="3" t="s">
        <v>444</v>
      </c>
      <c r="I1780" s="3" t="str">
        <f>_xlfn.XLOOKUP(Tbl_BalanceHistory[[#This Row],[AgyCode]],Tbl_Agencies[Agy Code],Tbl_Agencies[Agy Sort])</f>
        <v>097000</v>
      </c>
      <c r="J1780" s="2" t="str">
        <f>Tbl_BalanceHistory[[#This Row],[AgyCode]]&amp;": "&amp;Tbl_BalanceHistory[[#This Row],[Agency Name]]</f>
        <v>215: University of Mary Washington</v>
      </c>
      <c r="K1780" s="1">
        <v>2015</v>
      </c>
      <c r="L1780" s="3">
        <v>101</v>
      </c>
      <c r="M1780" s="3" t="s">
        <v>1636</v>
      </c>
      <c r="N1780" s="2" t="str">
        <f>Tbl_BalanceHistory[[#This Row],[ProgramCode]]&amp;": "&amp;Tbl_BalanceHistory[[#This Row],[Program Name]]</f>
        <v>101: Higher Education Instruction</v>
      </c>
      <c r="O1780" s="3" t="s">
        <v>1964</v>
      </c>
      <c r="P1780" s="1" t="str">
        <f>IF(Tbl_BalanceHistory[[#This Row],[FundCode]]="0100","GF",IF(Tbl_BalanceHistory[[#This Row],[FundCode]]="01000","GF","Hi Ed / OCR"))</f>
        <v>Hi Ed / OCR</v>
      </c>
      <c r="Q1780" s="5">
        <v>0</v>
      </c>
      <c r="R1780" s="5">
        <v>0</v>
      </c>
      <c r="S1780" s="5">
        <v>1</v>
      </c>
      <c r="T1780" s="5">
        <v>1</v>
      </c>
      <c r="U1780" s="3" t="s">
        <v>1731</v>
      </c>
      <c r="V1780" s="5">
        <v>0</v>
      </c>
      <c r="W1780" s="5">
        <v>0</v>
      </c>
      <c r="X1780" s="5"/>
      <c r="Y1780" s="5"/>
      <c r="Z1780" s="5">
        <f>Tbl_BalanceHistory[[#This Row],[Discretionary Recommended - Pre 2022]]+Tbl_BalanceHistory[[#This Row],[Discretionary Balance Recommended: Policy]]+Tbl_BalanceHistory[[#This Row],[Discretionary Balance Recommended: Commitments]]</f>
        <v>0</v>
      </c>
      <c r="AA1780" s="5">
        <f>Tbl_BalanceHistory[[#This Row],[Discretionary Balance]]-Tbl_BalanceHistory[[#This Row],[Discretionary Reappropriation]]</f>
        <v>0</v>
      </c>
      <c r="AB1780" s="2"/>
      <c r="AC1780" s="2"/>
      <c r="AD1780" s="2"/>
      <c r="AE1780" s="2"/>
    </row>
    <row r="1781" spans="1:31" ht="30" x14ac:dyDescent="0.25">
      <c r="A1781" s="2" t="s">
        <v>10</v>
      </c>
      <c r="B1781" s="3">
        <v>7</v>
      </c>
      <c r="C1781" s="3">
        <v>215</v>
      </c>
      <c r="D1781" s="3" t="s">
        <v>444</v>
      </c>
      <c r="E1781" s="3" t="str">
        <f>_xlfn.XLOOKUP(Tbl_BalanceHistory[[#This Row],[RespAgy]],Tbl_Agencies[Agy Code],Tbl_Agencies[Agy Sort])</f>
        <v>097000</v>
      </c>
      <c r="F1781" s="2" t="str">
        <f>Tbl_BalanceHistory[[#This Row],[RespAgy]]&amp;": "&amp;Tbl_BalanceHistory[[#This Row],[RespAgency]]</f>
        <v>215: University of Mary Washington</v>
      </c>
      <c r="G1781" s="3">
        <v>215</v>
      </c>
      <c r="H1781" s="3" t="s">
        <v>444</v>
      </c>
      <c r="I1781" s="3" t="str">
        <f>_xlfn.XLOOKUP(Tbl_BalanceHistory[[#This Row],[AgyCode]],Tbl_Agencies[Agy Code],Tbl_Agencies[Agy Sort])</f>
        <v>097000</v>
      </c>
      <c r="J1781" s="2" t="str">
        <f>Tbl_BalanceHistory[[#This Row],[AgyCode]]&amp;": "&amp;Tbl_BalanceHistory[[#This Row],[Agency Name]]</f>
        <v>215: University of Mary Washington</v>
      </c>
      <c r="K1781" s="1">
        <v>2016</v>
      </c>
      <c r="L1781" s="3">
        <v>101</v>
      </c>
      <c r="M1781" s="3" t="s">
        <v>1636</v>
      </c>
      <c r="N1781" s="2" t="str">
        <f>Tbl_BalanceHistory[[#This Row],[ProgramCode]]&amp;": "&amp;Tbl_BalanceHistory[[#This Row],[Program Name]]</f>
        <v>101: Higher Education Instruction</v>
      </c>
      <c r="O1781" s="3" t="s">
        <v>1964</v>
      </c>
      <c r="P1781" s="1" t="str">
        <f>IF(Tbl_BalanceHistory[[#This Row],[FundCode]]="0100","GF",IF(Tbl_BalanceHistory[[#This Row],[FundCode]]="01000","GF","Hi Ed / OCR"))</f>
        <v>Hi Ed / OCR</v>
      </c>
      <c r="Q1781" s="5">
        <v>0</v>
      </c>
      <c r="R1781" s="5">
        <v>0</v>
      </c>
      <c r="S1781" s="5">
        <v>3</v>
      </c>
      <c r="T1781" s="5">
        <v>3</v>
      </c>
      <c r="U1781" s="3" t="s">
        <v>1731</v>
      </c>
      <c r="V1781" s="5">
        <v>0</v>
      </c>
      <c r="W1781" s="5">
        <v>0</v>
      </c>
      <c r="X1781" s="5"/>
      <c r="Y1781" s="5"/>
      <c r="Z1781" s="5">
        <f>Tbl_BalanceHistory[[#This Row],[Discretionary Recommended - Pre 2022]]+Tbl_BalanceHistory[[#This Row],[Discretionary Balance Recommended: Policy]]+Tbl_BalanceHistory[[#This Row],[Discretionary Balance Recommended: Commitments]]</f>
        <v>0</v>
      </c>
      <c r="AA1781" s="5">
        <f>Tbl_BalanceHistory[[#This Row],[Discretionary Balance]]-Tbl_BalanceHistory[[#This Row],[Discretionary Reappropriation]]</f>
        <v>0</v>
      </c>
      <c r="AB1781" s="2"/>
      <c r="AC1781" s="2"/>
      <c r="AD1781" s="2"/>
      <c r="AE1781" s="2"/>
    </row>
    <row r="1782" spans="1:31" ht="30" x14ac:dyDescent="0.25">
      <c r="A1782" s="2" t="s">
        <v>10</v>
      </c>
      <c r="B1782" s="3">
        <v>7</v>
      </c>
      <c r="C1782" s="3">
        <v>215</v>
      </c>
      <c r="D1782" s="3" t="s">
        <v>444</v>
      </c>
      <c r="E1782" s="3" t="str">
        <f>_xlfn.XLOOKUP(Tbl_BalanceHistory[[#This Row],[RespAgy]],Tbl_Agencies[Agy Code],Tbl_Agencies[Agy Sort])</f>
        <v>097000</v>
      </c>
      <c r="F1782" s="2" t="str">
        <f>Tbl_BalanceHistory[[#This Row],[RespAgy]]&amp;": "&amp;Tbl_BalanceHistory[[#This Row],[RespAgency]]</f>
        <v>215: University of Mary Washington</v>
      </c>
      <c r="G1782" s="3">
        <v>215</v>
      </c>
      <c r="H1782" s="3" t="s">
        <v>444</v>
      </c>
      <c r="I1782" s="3" t="str">
        <f>_xlfn.XLOOKUP(Tbl_BalanceHistory[[#This Row],[AgyCode]],Tbl_Agencies[Agy Code],Tbl_Agencies[Agy Sort])</f>
        <v>097000</v>
      </c>
      <c r="J1782" s="2" t="str">
        <f>Tbl_BalanceHistory[[#This Row],[AgyCode]]&amp;": "&amp;Tbl_BalanceHistory[[#This Row],[Agency Name]]</f>
        <v>215: University of Mary Washington</v>
      </c>
      <c r="K1782" s="1">
        <v>2017</v>
      </c>
      <c r="L1782" s="3">
        <v>101</v>
      </c>
      <c r="M1782" s="3" t="s">
        <v>1636</v>
      </c>
      <c r="N1782" s="2" t="str">
        <f>Tbl_BalanceHistory[[#This Row],[ProgramCode]]&amp;": "&amp;Tbl_BalanceHistory[[#This Row],[Program Name]]</f>
        <v>101: Higher Education Instruction</v>
      </c>
      <c r="O1782" s="3" t="s">
        <v>1963</v>
      </c>
      <c r="P1782" s="1" t="str">
        <f>IF(Tbl_BalanceHistory[[#This Row],[FundCode]]="0100","GF",IF(Tbl_BalanceHistory[[#This Row],[FundCode]]="01000","GF","Hi Ed / OCR"))</f>
        <v>Hi Ed / OCR</v>
      </c>
      <c r="Q1782" s="5">
        <v>0</v>
      </c>
      <c r="R1782" s="5">
        <v>0</v>
      </c>
      <c r="S1782" s="5">
        <v>295</v>
      </c>
      <c r="T1782" s="5">
        <v>295</v>
      </c>
      <c r="U1782" s="3" t="s">
        <v>1732</v>
      </c>
      <c r="V1782" s="5">
        <v>0</v>
      </c>
      <c r="W1782" s="5">
        <v>0</v>
      </c>
      <c r="X1782" s="5"/>
      <c r="Y1782" s="5"/>
      <c r="Z1782" s="5">
        <f>Tbl_BalanceHistory[[#This Row],[Discretionary Recommended - Pre 2022]]+Tbl_BalanceHistory[[#This Row],[Discretionary Balance Recommended: Policy]]+Tbl_BalanceHistory[[#This Row],[Discretionary Balance Recommended: Commitments]]</f>
        <v>0</v>
      </c>
      <c r="AA1782" s="5">
        <f>Tbl_BalanceHistory[[#This Row],[Discretionary Balance]]-Tbl_BalanceHistory[[#This Row],[Discretionary Reappropriation]]</f>
        <v>0</v>
      </c>
      <c r="AB1782" s="2"/>
      <c r="AC1782" s="2"/>
      <c r="AD1782" s="2"/>
      <c r="AE1782" s="2"/>
    </row>
    <row r="1783" spans="1:31" ht="30" x14ac:dyDescent="0.25">
      <c r="A1783" s="2" t="s">
        <v>10</v>
      </c>
      <c r="B1783" s="3">
        <v>7</v>
      </c>
      <c r="C1783" s="3">
        <v>215</v>
      </c>
      <c r="D1783" s="3" t="s">
        <v>444</v>
      </c>
      <c r="E1783" s="3" t="str">
        <f>_xlfn.XLOOKUP(Tbl_BalanceHistory[[#This Row],[RespAgy]],Tbl_Agencies[Agy Code],Tbl_Agencies[Agy Sort])</f>
        <v>097000</v>
      </c>
      <c r="F1783" s="2" t="str">
        <f>Tbl_BalanceHistory[[#This Row],[RespAgy]]&amp;": "&amp;Tbl_BalanceHistory[[#This Row],[RespAgency]]</f>
        <v>215: University of Mary Washington</v>
      </c>
      <c r="G1783" s="3">
        <v>215</v>
      </c>
      <c r="H1783" s="3" t="s">
        <v>444</v>
      </c>
      <c r="I1783" s="3" t="str">
        <f>_xlfn.XLOOKUP(Tbl_BalanceHistory[[#This Row],[AgyCode]],Tbl_Agencies[Agy Code],Tbl_Agencies[Agy Sort])</f>
        <v>097000</v>
      </c>
      <c r="J1783" s="2" t="str">
        <f>Tbl_BalanceHistory[[#This Row],[AgyCode]]&amp;": "&amp;Tbl_BalanceHistory[[#This Row],[Agency Name]]</f>
        <v>215: University of Mary Washington</v>
      </c>
      <c r="K1783" s="1">
        <v>2018</v>
      </c>
      <c r="L1783" s="3">
        <v>101</v>
      </c>
      <c r="M1783" s="3" t="s">
        <v>1636</v>
      </c>
      <c r="N1783" s="2" t="str">
        <f>Tbl_BalanceHistory[[#This Row],[ProgramCode]]&amp;": "&amp;Tbl_BalanceHistory[[#This Row],[Program Name]]</f>
        <v>101: Higher Education Instruction</v>
      </c>
      <c r="O1783" s="3" t="s">
        <v>1963</v>
      </c>
      <c r="P1783" s="1" t="str">
        <f>IF(Tbl_BalanceHistory[[#This Row],[FundCode]]="0100","GF",IF(Tbl_BalanceHistory[[#This Row],[FundCode]]="01000","GF","Hi Ed / OCR"))</f>
        <v>Hi Ed / OCR</v>
      </c>
      <c r="Q1783" s="5">
        <v>0</v>
      </c>
      <c r="R1783" s="5">
        <v>0</v>
      </c>
      <c r="S1783" s="5">
        <v>206</v>
      </c>
      <c r="T1783" s="5">
        <v>206</v>
      </c>
      <c r="U1783" s="3" t="s">
        <v>1731</v>
      </c>
      <c r="V1783" s="5">
        <v>0</v>
      </c>
      <c r="W1783" s="5">
        <v>0</v>
      </c>
      <c r="X1783" s="5"/>
      <c r="Y1783" s="5"/>
      <c r="Z1783" s="5">
        <f>Tbl_BalanceHistory[[#This Row],[Discretionary Recommended - Pre 2022]]+Tbl_BalanceHistory[[#This Row],[Discretionary Balance Recommended: Policy]]+Tbl_BalanceHistory[[#This Row],[Discretionary Balance Recommended: Commitments]]</f>
        <v>0</v>
      </c>
      <c r="AA1783" s="5">
        <f>Tbl_BalanceHistory[[#This Row],[Discretionary Balance]]-Tbl_BalanceHistory[[#This Row],[Discretionary Reappropriation]]</f>
        <v>0</v>
      </c>
      <c r="AB1783" s="2"/>
      <c r="AC1783" s="2"/>
      <c r="AD1783" s="2"/>
      <c r="AE1783" s="2"/>
    </row>
    <row r="1784" spans="1:31" ht="30" x14ac:dyDescent="0.25">
      <c r="A1784" s="2" t="s">
        <v>10</v>
      </c>
      <c r="B1784" s="3">
        <v>7</v>
      </c>
      <c r="C1784" s="3">
        <v>215</v>
      </c>
      <c r="D1784" s="3" t="s">
        <v>444</v>
      </c>
      <c r="E1784" s="3" t="str">
        <f>_xlfn.XLOOKUP(Tbl_BalanceHistory[[#This Row],[RespAgy]],Tbl_Agencies[Agy Code],Tbl_Agencies[Agy Sort])</f>
        <v>097000</v>
      </c>
      <c r="F1784" s="2" t="str">
        <f>Tbl_BalanceHistory[[#This Row],[RespAgy]]&amp;": "&amp;Tbl_BalanceHistory[[#This Row],[RespAgency]]</f>
        <v>215: University of Mary Washington</v>
      </c>
      <c r="G1784" s="3">
        <v>215</v>
      </c>
      <c r="H1784" s="3" t="s">
        <v>444</v>
      </c>
      <c r="I1784" s="3" t="str">
        <f>_xlfn.XLOOKUP(Tbl_BalanceHistory[[#This Row],[AgyCode]],Tbl_Agencies[Agy Code],Tbl_Agencies[Agy Sort])</f>
        <v>097000</v>
      </c>
      <c r="J1784" s="2" t="str">
        <f>Tbl_BalanceHistory[[#This Row],[AgyCode]]&amp;": "&amp;Tbl_BalanceHistory[[#This Row],[Agency Name]]</f>
        <v>215: University of Mary Washington</v>
      </c>
      <c r="K1784" s="1">
        <v>2019</v>
      </c>
      <c r="L1784" s="3">
        <v>101</v>
      </c>
      <c r="M1784" s="3" t="s">
        <v>1636</v>
      </c>
      <c r="N1784" s="2" t="str">
        <f>Tbl_BalanceHistory[[#This Row],[ProgramCode]]&amp;": "&amp;Tbl_BalanceHistory[[#This Row],[Program Name]]</f>
        <v>101: Higher Education Instruction</v>
      </c>
      <c r="O1784" s="3" t="s">
        <v>1963</v>
      </c>
      <c r="P1784" s="1" t="str">
        <f>IF(Tbl_BalanceHistory[[#This Row],[FundCode]]="0100","GF",IF(Tbl_BalanceHistory[[#This Row],[FundCode]]="01000","GF","Hi Ed / OCR"))</f>
        <v>Hi Ed / OCR</v>
      </c>
      <c r="Q1784" s="5">
        <v>0</v>
      </c>
      <c r="R1784" s="5">
        <v>0</v>
      </c>
      <c r="S1784" s="5">
        <v>10233.540000000001</v>
      </c>
      <c r="T1784" s="5">
        <v>10233.540000000001</v>
      </c>
      <c r="U1784" s="3" t="s">
        <v>1733</v>
      </c>
      <c r="V1784" s="5">
        <v>0</v>
      </c>
      <c r="W1784" s="5">
        <v>0</v>
      </c>
      <c r="X1784" s="5"/>
      <c r="Y1784" s="5"/>
      <c r="Z1784" s="5">
        <f>Tbl_BalanceHistory[[#This Row],[Discretionary Recommended - Pre 2022]]+Tbl_BalanceHistory[[#This Row],[Discretionary Balance Recommended: Policy]]+Tbl_BalanceHistory[[#This Row],[Discretionary Balance Recommended: Commitments]]</f>
        <v>0</v>
      </c>
      <c r="AA1784" s="5">
        <f>Tbl_BalanceHistory[[#This Row],[Discretionary Balance]]-Tbl_BalanceHistory[[#This Row],[Discretionary Reappropriation]]</f>
        <v>0</v>
      </c>
      <c r="AB1784" s="2"/>
      <c r="AC1784" s="2"/>
      <c r="AD1784" s="2"/>
      <c r="AE1784" s="2"/>
    </row>
    <row r="1785" spans="1:31" ht="30" x14ac:dyDescent="0.25">
      <c r="A1785" s="2" t="s">
        <v>10</v>
      </c>
      <c r="B1785" s="3">
        <v>7</v>
      </c>
      <c r="C1785" s="3">
        <v>215</v>
      </c>
      <c r="D1785" s="3" t="s">
        <v>444</v>
      </c>
      <c r="E1785" s="3" t="str">
        <f>_xlfn.XLOOKUP(Tbl_BalanceHistory[[#This Row],[RespAgy]],Tbl_Agencies[Agy Code],Tbl_Agencies[Agy Sort])</f>
        <v>097000</v>
      </c>
      <c r="F1785" s="2" t="str">
        <f>Tbl_BalanceHistory[[#This Row],[RespAgy]]&amp;": "&amp;Tbl_BalanceHistory[[#This Row],[RespAgency]]</f>
        <v>215: University of Mary Washington</v>
      </c>
      <c r="G1785" s="3">
        <v>215</v>
      </c>
      <c r="H1785" s="3" t="s">
        <v>444</v>
      </c>
      <c r="I1785" s="3" t="str">
        <f>_xlfn.XLOOKUP(Tbl_BalanceHistory[[#This Row],[AgyCode]],Tbl_Agencies[Agy Code],Tbl_Agencies[Agy Sort])</f>
        <v>097000</v>
      </c>
      <c r="J1785" s="2" t="str">
        <f>Tbl_BalanceHistory[[#This Row],[AgyCode]]&amp;": "&amp;Tbl_BalanceHistory[[#This Row],[Agency Name]]</f>
        <v>215: University of Mary Washington</v>
      </c>
      <c r="K1785" s="1">
        <v>2020</v>
      </c>
      <c r="L1785" s="3">
        <v>101</v>
      </c>
      <c r="M1785" s="3" t="s">
        <v>1636</v>
      </c>
      <c r="N1785" s="2" t="str">
        <f>Tbl_BalanceHistory[[#This Row],[ProgramCode]]&amp;": "&amp;Tbl_BalanceHistory[[#This Row],[Program Name]]</f>
        <v>101: Higher Education Instruction</v>
      </c>
      <c r="O1785" s="3" t="s">
        <v>1963</v>
      </c>
      <c r="P1785" s="1" t="str">
        <f>IF(Tbl_BalanceHistory[[#This Row],[FundCode]]="0100","GF",IF(Tbl_BalanceHistory[[#This Row],[FundCode]]="01000","GF","Hi Ed / OCR"))</f>
        <v>Hi Ed / OCR</v>
      </c>
      <c r="Q1785" s="5">
        <v>0</v>
      </c>
      <c r="R1785" s="5">
        <v>0</v>
      </c>
      <c r="S1785" s="5">
        <v>993588.81</v>
      </c>
      <c r="T1785" s="5">
        <v>993588.81</v>
      </c>
      <c r="U1785" s="3" t="s">
        <v>1733</v>
      </c>
      <c r="V1785" s="5">
        <v>0</v>
      </c>
      <c r="W1785" s="5">
        <v>0</v>
      </c>
      <c r="X1785" s="5"/>
      <c r="Y1785" s="5"/>
      <c r="Z1785" s="5">
        <f>Tbl_BalanceHistory[[#This Row],[Discretionary Recommended - Pre 2022]]+Tbl_BalanceHistory[[#This Row],[Discretionary Balance Recommended: Policy]]+Tbl_BalanceHistory[[#This Row],[Discretionary Balance Recommended: Commitments]]</f>
        <v>0</v>
      </c>
      <c r="AA1785" s="5">
        <f>Tbl_BalanceHistory[[#This Row],[Discretionary Balance]]-Tbl_BalanceHistory[[#This Row],[Discretionary Reappropriation]]</f>
        <v>0</v>
      </c>
      <c r="AB1785" s="2"/>
      <c r="AC1785" s="2"/>
      <c r="AD1785" s="2"/>
      <c r="AE1785" s="2"/>
    </row>
    <row r="1786" spans="1:31" ht="30" x14ac:dyDescent="0.25">
      <c r="A1786" s="2" t="s">
        <v>10</v>
      </c>
      <c r="B1786" s="3">
        <v>7</v>
      </c>
      <c r="C1786" s="3">
        <v>215</v>
      </c>
      <c r="D1786" s="3" t="s">
        <v>444</v>
      </c>
      <c r="E1786" s="3" t="str">
        <f>_xlfn.XLOOKUP(Tbl_BalanceHistory[[#This Row],[RespAgy]],Tbl_Agencies[Agy Code],Tbl_Agencies[Agy Sort])</f>
        <v>097000</v>
      </c>
      <c r="F1786" s="2" t="str">
        <f>Tbl_BalanceHistory[[#This Row],[RespAgy]]&amp;": "&amp;Tbl_BalanceHistory[[#This Row],[RespAgency]]</f>
        <v>215: University of Mary Washington</v>
      </c>
      <c r="G1786" s="3">
        <v>215</v>
      </c>
      <c r="H1786" s="3" t="s">
        <v>444</v>
      </c>
      <c r="I1786" s="3" t="str">
        <f>_xlfn.XLOOKUP(Tbl_BalanceHistory[[#This Row],[AgyCode]],Tbl_Agencies[Agy Code],Tbl_Agencies[Agy Sort])</f>
        <v>097000</v>
      </c>
      <c r="J1786" s="2" t="str">
        <f>Tbl_BalanceHistory[[#This Row],[AgyCode]]&amp;": "&amp;Tbl_BalanceHistory[[#This Row],[Agency Name]]</f>
        <v>215: University of Mary Washington</v>
      </c>
      <c r="K1786" s="1">
        <v>2021</v>
      </c>
      <c r="L1786" s="3">
        <v>101</v>
      </c>
      <c r="M1786" s="3" t="s">
        <v>1636</v>
      </c>
      <c r="N1786" s="2" t="str">
        <f>Tbl_BalanceHistory[[#This Row],[ProgramCode]]&amp;": "&amp;Tbl_BalanceHistory[[#This Row],[Program Name]]</f>
        <v>101: Higher Education Instruction</v>
      </c>
      <c r="O1786" s="3" t="s">
        <v>1963</v>
      </c>
      <c r="P1786" s="1" t="str">
        <f>IF(Tbl_BalanceHistory[[#This Row],[FundCode]]="0100","GF",IF(Tbl_BalanceHistory[[#This Row],[FundCode]]="01000","GF","Hi Ed / OCR"))</f>
        <v>Hi Ed / OCR</v>
      </c>
      <c r="Q1786" s="5">
        <v>0</v>
      </c>
      <c r="R1786" s="5">
        <v>0</v>
      </c>
      <c r="S1786" s="5">
        <v>2557006.13</v>
      </c>
      <c r="T1786" s="5">
        <v>2557006.13</v>
      </c>
      <c r="U1786" s="3" t="s">
        <v>1733</v>
      </c>
      <c r="V1786" s="5">
        <v>0</v>
      </c>
      <c r="W1786" s="5">
        <v>0</v>
      </c>
      <c r="X1786" s="5"/>
      <c r="Y1786" s="5"/>
      <c r="Z1786" s="5">
        <f>Tbl_BalanceHistory[[#This Row],[Discretionary Recommended - Pre 2022]]+Tbl_BalanceHistory[[#This Row],[Discretionary Balance Recommended: Policy]]+Tbl_BalanceHistory[[#This Row],[Discretionary Balance Recommended: Commitments]]</f>
        <v>0</v>
      </c>
      <c r="AA1786" s="5">
        <f>Tbl_BalanceHistory[[#This Row],[Discretionary Balance]]-Tbl_BalanceHistory[[#This Row],[Discretionary Reappropriation]]</f>
        <v>0</v>
      </c>
      <c r="AB1786" s="2"/>
      <c r="AC1786" s="2"/>
      <c r="AD1786" s="2"/>
      <c r="AE1786" s="2"/>
    </row>
    <row r="1787" spans="1:31" ht="30" x14ac:dyDescent="0.25">
      <c r="A1787" s="2" t="s">
        <v>10</v>
      </c>
      <c r="B1787" s="3">
        <v>7</v>
      </c>
      <c r="C1787" s="3">
        <v>215</v>
      </c>
      <c r="D1787" s="3" t="s">
        <v>444</v>
      </c>
      <c r="E1787" s="3" t="str">
        <f>_xlfn.XLOOKUP(Tbl_BalanceHistory[[#This Row],[RespAgy]],Tbl_Agencies[Agy Code],Tbl_Agencies[Agy Sort])</f>
        <v>097000</v>
      </c>
      <c r="F1787" s="2" t="str">
        <f>Tbl_BalanceHistory[[#This Row],[RespAgy]]&amp;": "&amp;Tbl_BalanceHistory[[#This Row],[RespAgency]]</f>
        <v>215: University of Mary Washington</v>
      </c>
      <c r="G1787" s="3">
        <v>215</v>
      </c>
      <c r="H1787" s="3" t="s">
        <v>444</v>
      </c>
      <c r="I1787" s="3" t="str">
        <f>_xlfn.XLOOKUP(Tbl_BalanceHistory[[#This Row],[AgyCode]],Tbl_Agencies[Agy Code],Tbl_Agencies[Agy Sort])</f>
        <v>097000</v>
      </c>
      <c r="J1787" s="2" t="str">
        <f>Tbl_BalanceHistory[[#This Row],[AgyCode]]&amp;": "&amp;Tbl_BalanceHistory[[#This Row],[Agency Name]]</f>
        <v>215: University of Mary Washington</v>
      </c>
      <c r="K1787" s="1">
        <v>2022</v>
      </c>
      <c r="L1787" s="3">
        <v>101</v>
      </c>
      <c r="M1787" s="3" t="s">
        <v>1636</v>
      </c>
      <c r="N1787" s="2" t="str">
        <f>Tbl_BalanceHistory[[#This Row],[ProgramCode]]&amp;": "&amp;Tbl_BalanceHistory[[#This Row],[Program Name]]</f>
        <v>101: Higher Education Instruction</v>
      </c>
      <c r="O1787" s="3" t="s">
        <v>1963</v>
      </c>
      <c r="P1787" s="1" t="str">
        <f>IF(Tbl_BalanceHistory[[#This Row],[FundCode]]="0100","GF",IF(Tbl_BalanceHistory[[#This Row],[FundCode]]="01000","GF","Hi Ed / OCR"))</f>
        <v>Hi Ed / OCR</v>
      </c>
      <c r="Q1787" s="5">
        <v>0</v>
      </c>
      <c r="R1787" s="5">
        <v>0</v>
      </c>
      <c r="S1787" s="5">
        <v>1249757.06</v>
      </c>
      <c r="T1787" s="5">
        <v>1249757.06</v>
      </c>
      <c r="U1787" s="3" t="s">
        <v>1733</v>
      </c>
      <c r="V1787" s="5">
        <v>0</v>
      </c>
      <c r="W1787" s="5"/>
      <c r="X1787" s="5">
        <v>0</v>
      </c>
      <c r="Y1787" s="5">
        <v>0</v>
      </c>
      <c r="Z1787" s="5">
        <f>Tbl_BalanceHistory[[#This Row],[Discretionary Recommended - Pre 2022]]+Tbl_BalanceHistory[[#This Row],[Discretionary Balance Recommended: Policy]]+Tbl_BalanceHistory[[#This Row],[Discretionary Balance Recommended: Commitments]]</f>
        <v>0</v>
      </c>
      <c r="AA1787" s="5">
        <f>Tbl_BalanceHistory[[#This Row],[Discretionary Balance]]-Tbl_BalanceHistory[[#This Row],[Discretionary Reappropriation]]</f>
        <v>0</v>
      </c>
      <c r="AB1787" s="2"/>
      <c r="AC1787" s="2"/>
      <c r="AD1787" s="2"/>
      <c r="AE1787" s="2"/>
    </row>
    <row r="1788" spans="1:31" ht="45" x14ac:dyDescent="0.25">
      <c r="A1788" s="2" t="s">
        <v>10</v>
      </c>
      <c r="B1788" s="3">
        <v>7</v>
      </c>
      <c r="C1788" s="3">
        <v>215</v>
      </c>
      <c r="D1788" s="3" t="s">
        <v>444</v>
      </c>
      <c r="E1788" s="3" t="str">
        <f>_xlfn.XLOOKUP(Tbl_BalanceHistory[[#This Row],[RespAgy]],Tbl_Agencies[Agy Code],Tbl_Agencies[Agy Sort])</f>
        <v>097000</v>
      </c>
      <c r="F1788" s="2" t="str">
        <f>Tbl_BalanceHistory[[#This Row],[RespAgy]]&amp;": "&amp;Tbl_BalanceHistory[[#This Row],[RespAgency]]</f>
        <v>215: University of Mary Washington</v>
      </c>
      <c r="G1788" s="3">
        <v>215</v>
      </c>
      <c r="H1788" s="3" t="s">
        <v>444</v>
      </c>
      <c r="I1788" s="3" t="str">
        <f>_xlfn.XLOOKUP(Tbl_BalanceHistory[[#This Row],[AgyCode]],Tbl_Agencies[Agy Code],Tbl_Agencies[Agy Sort])</f>
        <v>097000</v>
      </c>
      <c r="J1788" s="2" t="str">
        <f>Tbl_BalanceHistory[[#This Row],[AgyCode]]&amp;": "&amp;Tbl_BalanceHistory[[#This Row],[Agency Name]]</f>
        <v>215: University of Mary Washington</v>
      </c>
      <c r="K1788" s="1">
        <v>2014</v>
      </c>
      <c r="L1788" s="3">
        <v>108</v>
      </c>
      <c r="M1788" s="3" t="s">
        <v>408</v>
      </c>
      <c r="N1788" s="2" t="str">
        <f>Tbl_BalanceHistory[[#This Row],[ProgramCode]]&amp;": "&amp;Tbl_BalanceHistory[[#This Row],[Program Name]]</f>
        <v>108: Higher Education Student Financial Assistance</v>
      </c>
      <c r="O1788" s="3" t="s">
        <v>1730</v>
      </c>
      <c r="P1788" s="1" t="str">
        <f>IF(Tbl_BalanceHistory[[#This Row],[FundCode]]="0100","GF",IF(Tbl_BalanceHistory[[#This Row],[FundCode]]="01000","GF","Hi Ed / OCR"))</f>
        <v>GF</v>
      </c>
      <c r="Q1788" s="5">
        <v>1882354</v>
      </c>
      <c r="R1788" s="5">
        <v>1848319</v>
      </c>
      <c r="S1788" s="5">
        <v>34035</v>
      </c>
      <c r="T1788" s="5">
        <v>34035</v>
      </c>
      <c r="U1788" s="3" t="s">
        <v>1731</v>
      </c>
      <c r="V1788" s="5">
        <v>0</v>
      </c>
      <c r="W1788" s="5">
        <v>0</v>
      </c>
      <c r="X1788" s="5"/>
      <c r="Y1788" s="5"/>
      <c r="Z1788" s="5">
        <f>Tbl_BalanceHistory[[#This Row],[Discretionary Recommended - Pre 2022]]+Tbl_BalanceHistory[[#This Row],[Discretionary Balance Recommended: Policy]]+Tbl_BalanceHistory[[#This Row],[Discretionary Balance Recommended: Commitments]]</f>
        <v>0</v>
      </c>
      <c r="AA1788" s="5">
        <f>Tbl_BalanceHistory[[#This Row],[Discretionary Balance]]-Tbl_BalanceHistory[[#This Row],[Discretionary Reappropriation]]</f>
        <v>0</v>
      </c>
      <c r="AB1788" s="2"/>
      <c r="AC1788" s="2"/>
      <c r="AD1788" s="2"/>
      <c r="AE1788" s="2"/>
    </row>
    <row r="1789" spans="1:31" ht="45" x14ac:dyDescent="0.25">
      <c r="A1789" s="2" t="s">
        <v>10</v>
      </c>
      <c r="B1789" s="3">
        <v>7</v>
      </c>
      <c r="C1789" s="3">
        <v>215</v>
      </c>
      <c r="D1789" s="3" t="s">
        <v>444</v>
      </c>
      <c r="E1789" s="3" t="str">
        <f>_xlfn.XLOOKUP(Tbl_BalanceHistory[[#This Row],[RespAgy]],Tbl_Agencies[Agy Code],Tbl_Agencies[Agy Sort])</f>
        <v>097000</v>
      </c>
      <c r="F1789" s="2" t="str">
        <f>Tbl_BalanceHistory[[#This Row],[RespAgy]]&amp;": "&amp;Tbl_BalanceHistory[[#This Row],[RespAgency]]</f>
        <v>215: University of Mary Washington</v>
      </c>
      <c r="G1789" s="3">
        <v>215</v>
      </c>
      <c r="H1789" s="3" t="s">
        <v>444</v>
      </c>
      <c r="I1789" s="3" t="str">
        <f>_xlfn.XLOOKUP(Tbl_BalanceHistory[[#This Row],[AgyCode]],Tbl_Agencies[Agy Code],Tbl_Agencies[Agy Sort])</f>
        <v>097000</v>
      </c>
      <c r="J1789" s="2" t="str">
        <f>Tbl_BalanceHistory[[#This Row],[AgyCode]]&amp;": "&amp;Tbl_BalanceHistory[[#This Row],[Agency Name]]</f>
        <v>215: University of Mary Washington</v>
      </c>
      <c r="K1789" s="1">
        <v>2015</v>
      </c>
      <c r="L1789" s="3">
        <v>108</v>
      </c>
      <c r="M1789" s="3" t="s">
        <v>408</v>
      </c>
      <c r="N1789" s="2" t="str">
        <f>Tbl_BalanceHistory[[#This Row],[ProgramCode]]&amp;": "&amp;Tbl_BalanceHistory[[#This Row],[Program Name]]</f>
        <v>108: Higher Education Student Financial Assistance</v>
      </c>
      <c r="O1789" s="3" t="s">
        <v>1730</v>
      </c>
      <c r="P1789" s="1" t="str">
        <f>IF(Tbl_BalanceHistory[[#This Row],[FundCode]]="0100","GF",IF(Tbl_BalanceHistory[[#This Row],[FundCode]]="01000","GF","Hi Ed / OCR"))</f>
        <v>GF</v>
      </c>
      <c r="Q1789" s="5">
        <v>1897820</v>
      </c>
      <c r="R1789" s="5">
        <v>1866691</v>
      </c>
      <c r="S1789" s="5">
        <v>31128</v>
      </c>
      <c r="T1789" s="5">
        <v>31128</v>
      </c>
      <c r="U1789" s="3" t="s">
        <v>1731</v>
      </c>
      <c r="V1789" s="5">
        <v>0</v>
      </c>
      <c r="W1789" s="5">
        <v>0</v>
      </c>
      <c r="X1789" s="5"/>
      <c r="Y1789" s="5"/>
      <c r="Z1789" s="5">
        <f>Tbl_BalanceHistory[[#This Row],[Discretionary Recommended - Pre 2022]]+Tbl_BalanceHistory[[#This Row],[Discretionary Balance Recommended: Policy]]+Tbl_BalanceHistory[[#This Row],[Discretionary Balance Recommended: Commitments]]</f>
        <v>0</v>
      </c>
      <c r="AA1789" s="5">
        <f>Tbl_BalanceHistory[[#This Row],[Discretionary Balance]]-Tbl_BalanceHistory[[#This Row],[Discretionary Reappropriation]]</f>
        <v>0</v>
      </c>
      <c r="AB1789" s="2"/>
      <c r="AC1789" s="2"/>
      <c r="AD1789" s="2"/>
      <c r="AE1789" s="2"/>
    </row>
    <row r="1790" spans="1:31" ht="45" x14ac:dyDescent="0.25">
      <c r="A1790" s="2" t="s">
        <v>10</v>
      </c>
      <c r="B1790" s="3">
        <v>7</v>
      </c>
      <c r="C1790" s="3">
        <v>215</v>
      </c>
      <c r="D1790" s="3" t="s">
        <v>444</v>
      </c>
      <c r="E1790" s="3" t="str">
        <f>_xlfn.XLOOKUP(Tbl_BalanceHistory[[#This Row],[RespAgy]],Tbl_Agencies[Agy Code],Tbl_Agencies[Agy Sort])</f>
        <v>097000</v>
      </c>
      <c r="F1790" s="2" t="str">
        <f>Tbl_BalanceHistory[[#This Row],[RespAgy]]&amp;": "&amp;Tbl_BalanceHistory[[#This Row],[RespAgency]]</f>
        <v>215: University of Mary Washington</v>
      </c>
      <c r="G1790" s="3">
        <v>215</v>
      </c>
      <c r="H1790" s="3" t="s">
        <v>444</v>
      </c>
      <c r="I1790" s="3" t="str">
        <f>_xlfn.XLOOKUP(Tbl_BalanceHistory[[#This Row],[AgyCode]],Tbl_Agencies[Agy Code],Tbl_Agencies[Agy Sort])</f>
        <v>097000</v>
      </c>
      <c r="J1790" s="2" t="str">
        <f>Tbl_BalanceHistory[[#This Row],[AgyCode]]&amp;": "&amp;Tbl_BalanceHistory[[#This Row],[Agency Name]]</f>
        <v>215: University of Mary Washington</v>
      </c>
      <c r="K1790" s="1">
        <v>2016</v>
      </c>
      <c r="L1790" s="3">
        <v>108</v>
      </c>
      <c r="M1790" s="3" t="s">
        <v>408</v>
      </c>
      <c r="N1790" s="2" t="str">
        <f>Tbl_BalanceHistory[[#This Row],[ProgramCode]]&amp;": "&amp;Tbl_BalanceHistory[[#This Row],[Program Name]]</f>
        <v>108: Higher Education Student Financial Assistance</v>
      </c>
      <c r="O1790" s="3" t="s">
        <v>1730</v>
      </c>
      <c r="P1790" s="1" t="str">
        <f>IF(Tbl_BalanceHistory[[#This Row],[FundCode]]="0100","GF",IF(Tbl_BalanceHistory[[#This Row],[FundCode]]="01000","GF","Hi Ed / OCR"))</f>
        <v>GF</v>
      </c>
      <c r="Q1790" s="5">
        <v>3146543</v>
      </c>
      <c r="R1790" s="5">
        <v>3114958.99</v>
      </c>
      <c r="S1790" s="5">
        <v>31584</v>
      </c>
      <c r="T1790" s="5">
        <v>31584</v>
      </c>
      <c r="U1790" s="3" t="s">
        <v>1731</v>
      </c>
      <c r="V1790" s="5">
        <v>0</v>
      </c>
      <c r="W1790" s="5">
        <v>0</v>
      </c>
      <c r="X1790" s="5"/>
      <c r="Y1790" s="5"/>
      <c r="Z1790" s="5">
        <f>Tbl_BalanceHistory[[#This Row],[Discretionary Recommended - Pre 2022]]+Tbl_BalanceHistory[[#This Row],[Discretionary Balance Recommended: Policy]]+Tbl_BalanceHistory[[#This Row],[Discretionary Balance Recommended: Commitments]]</f>
        <v>0</v>
      </c>
      <c r="AA1790" s="5">
        <f>Tbl_BalanceHistory[[#This Row],[Discretionary Balance]]-Tbl_BalanceHistory[[#This Row],[Discretionary Reappropriation]]</f>
        <v>0</v>
      </c>
      <c r="AB1790" s="2"/>
      <c r="AC1790" s="2"/>
      <c r="AD1790" s="2"/>
      <c r="AE1790" s="2"/>
    </row>
    <row r="1791" spans="1:31" ht="45" x14ac:dyDescent="0.25">
      <c r="A1791" s="2" t="s">
        <v>10</v>
      </c>
      <c r="B1791" s="3">
        <v>7</v>
      </c>
      <c r="C1791" s="3">
        <v>215</v>
      </c>
      <c r="D1791" s="3" t="s">
        <v>444</v>
      </c>
      <c r="E1791" s="3" t="str">
        <f>_xlfn.XLOOKUP(Tbl_BalanceHistory[[#This Row],[RespAgy]],Tbl_Agencies[Agy Code],Tbl_Agencies[Agy Sort])</f>
        <v>097000</v>
      </c>
      <c r="F1791" s="2" t="str">
        <f>Tbl_BalanceHistory[[#This Row],[RespAgy]]&amp;": "&amp;Tbl_BalanceHistory[[#This Row],[RespAgency]]</f>
        <v>215: University of Mary Washington</v>
      </c>
      <c r="G1791" s="3">
        <v>215</v>
      </c>
      <c r="H1791" s="3" t="s">
        <v>444</v>
      </c>
      <c r="I1791" s="3" t="str">
        <f>_xlfn.XLOOKUP(Tbl_BalanceHistory[[#This Row],[AgyCode]],Tbl_Agencies[Agy Code],Tbl_Agencies[Agy Sort])</f>
        <v>097000</v>
      </c>
      <c r="J1791" s="2" t="str">
        <f>Tbl_BalanceHistory[[#This Row],[AgyCode]]&amp;": "&amp;Tbl_BalanceHistory[[#This Row],[Agency Name]]</f>
        <v>215: University of Mary Washington</v>
      </c>
      <c r="K1791" s="1">
        <v>2017</v>
      </c>
      <c r="L1791" s="3">
        <v>108</v>
      </c>
      <c r="M1791" s="3" t="s">
        <v>408</v>
      </c>
      <c r="N1791" s="2" t="str">
        <f>Tbl_BalanceHistory[[#This Row],[ProgramCode]]&amp;": "&amp;Tbl_BalanceHistory[[#This Row],[Program Name]]</f>
        <v>108: Higher Education Student Financial Assistance</v>
      </c>
      <c r="O1791" s="3" t="s">
        <v>886</v>
      </c>
      <c r="P1791" s="1" t="str">
        <f>IF(Tbl_BalanceHistory[[#This Row],[FundCode]]="0100","GF",IF(Tbl_BalanceHistory[[#This Row],[FundCode]]="01000","GF","Hi Ed / OCR"))</f>
        <v>GF</v>
      </c>
      <c r="Q1791" s="5">
        <v>3412525</v>
      </c>
      <c r="R1791" s="5">
        <v>3379115.99</v>
      </c>
      <c r="S1791" s="5">
        <v>33409</v>
      </c>
      <c r="T1791" s="5">
        <v>33409</v>
      </c>
      <c r="U1791" s="3" t="s">
        <v>1732</v>
      </c>
      <c r="V1791" s="5">
        <v>0</v>
      </c>
      <c r="W1791" s="5">
        <v>0</v>
      </c>
      <c r="X1791" s="5"/>
      <c r="Y1791" s="5"/>
      <c r="Z1791" s="5">
        <f>Tbl_BalanceHistory[[#This Row],[Discretionary Recommended - Pre 2022]]+Tbl_BalanceHistory[[#This Row],[Discretionary Balance Recommended: Policy]]+Tbl_BalanceHistory[[#This Row],[Discretionary Balance Recommended: Commitments]]</f>
        <v>0</v>
      </c>
      <c r="AA1791" s="5">
        <f>Tbl_BalanceHistory[[#This Row],[Discretionary Balance]]-Tbl_BalanceHistory[[#This Row],[Discretionary Reappropriation]]</f>
        <v>0</v>
      </c>
      <c r="AB1791" s="2"/>
      <c r="AC1791" s="2"/>
      <c r="AD1791" s="2"/>
      <c r="AE1791" s="2"/>
    </row>
    <row r="1792" spans="1:31" ht="45" x14ac:dyDescent="0.25">
      <c r="A1792" s="2" t="s">
        <v>10</v>
      </c>
      <c r="B1792" s="3">
        <v>7</v>
      </c>
      <c r="C1792" s="3">
        <v>215</v>
      </c>
      <c r="D1792" s="3" t="s">
        <v>444</v>
      </c>
      <c r="E1792" s="3" t="str">
        <f>_xlfn.XLOOKUP(Tbl_BalanceHistory[[#This Row],[RespAgy]],Tbl_Agencies[Agy Code],Tbl_Agencies[Agy Sort])</f>
        <v>097000</v>
      </c>
      <c r="F1792" s="2" t="str">
        <f>Tbl_BalanceHistory[[#This Row],[RespAgy]]&amp;": "&amp;Tbl_BalanceHistory[[#This Row],[RespAgency]]</f>
        <v>215: University of Mary Washington</v>
      </c>
      <c r="G1792" s="3">
        <v>215</v>
      </c>
      <c r="H1792" s="3" t="s">
        <v>444</v>
      </c>
      <c r="I1792" s="3" t="str">
        <f>_xlfn.XLOOKUP(Tbl_BalanceHistory[[#This Row],[AgyCode]],Tbl_Agencies[Agy Code],Tbl_Agencies[Agy Sort])</f>
        <v>097000</v>
      </c>
      <c r="J1792" s="2" t="str">
        <f>Tbl_BalanceHistory[[#This Row],[AgyCode]]&amp;": "&amp;Tbl_BalanceHistory[[#This Row],[Agency Name]]</f>
        <v>215: University of Mary Washington</v>
      </c>
      <c r="K1792" s="1">
        <v>2018</v>
      </c>
      <c r="L1792" s="3">
        <v>108</v>
      </c>
      <c r="M1792" s="3" t="s">
        <v>408</v>
      </c>
      <c r="N1792" s="2" t="str">
        <f>Tbl_BalanceHistory[[#This Row],[ProgramCode]]&amp;": "&amp;Tbl_BalanceHistory[[#This Row],[Program Name]]</f>
        <v>108: Higher Education Student Financial Assistance</v>
      </c>
      <c r="O1792" s="3" t="s">
        <v>886</v>
      </c>
      <c r="P1792" s="1" t="str">
        <f>IF(Tbl_BalanceHistory[[#This Row],[FundCode]]="0100","GF",IF(Tbl_BalanceHistory[[#This Row],[FundCode]]="01000","GF","Hi Ed / OCR"))</f>
        <v>GF</v>
      </c>
      <c r="Q1792" s="5">
        <v>3414565</v>
      </c>
      <c r="R1792" s="5">
        <v>3371869.27</v>
      </c>
      <c r="S1792" s="5">
        <v>42695</v>
      </c>
      <c r="T1792" s="5">
        <v>42695</v>
      </c>
      <c r="U1792" s="3" t="s">
        <v>1733</v>
      </c>
      <c r="V1792" s="5">
        <v>0</v>
      </c>
      <c r="W1792" s="5">
        <v>0</v>
      </c>
      <c r="X1792" s="5"/>
      <c r="Y1792" s="5"/>
      <c r="Z1792" s="5">
        <f>Tbl_BalanceHistory[[#This Row],[Discretionary Recommended - Pre 2022]]+Tbl_BalanceHistory[[#This Row],[Discretionary Balance Recommended: Policy]]+Tbl_BalanceHistory[[#This Row],[Discretionary Balance Recommended: Commitments]]</f>
        <v>0</v>
      </c>
      <c r="AA1792" s="5">
        <f>Tbl_BalanceHistory[[#This Row],[Discretionary Balance]]-Tbl_BalanceHistory[[#This Row],[Discretionary Reappropriation]]</f>
        <v>0</v>
      </c>
      <c r="AB1792" s="2"/>
      <c r="AC1792" s="2"/>
      <c r="AD1792" s="2"/>
      <c r="AE1792" s="2"/>
    </row>
    <row r="1793" spans="1:31" ht="45" x14ac:dyDescent="0.25">
      <c r="A1793" s="2" t="s">
        <v>10</v>
      </c>
      <c r="B1793" s="3">
        <v>7</v>
      </c>
      <c r="C1793" s="3">
        <v>215</v>
      </c>
      <c r="D1793" s="3" t="s">
        <v>444</v>
      </c>
      <c r="E1793" s="3" t="str">
        <f>_xlfn.XLOOKUP(Tbl_BalanceHistory[[#This Row],[RespAgy]],Tbl_Agencies[Agy Code],Tbl_Agencies[Agy Sort])</f>
        <v>097000</v>
      </c>
      <c r="F1793" s="2" t="str">
        <f>Tbl_BalanceHistory[[#This Row],[RespAgy]]&amp;": "&amp;Tbl_BalanceHistory[[#This Row],[RespAgency]]</f>
        <v>215: University of Mary Washington</v>
      </c>
      <c r="G1793" s="3">
        <v>215</v>
      </c>
      <c r="H1793" s="3" t="s">
        <v>444</v>
      </c>
      <c r="I1793" s="3" t="str">
        <f>_xlfn.XLOOKUP(Tbl_BalanceHistory[[#This Row],[AgyCode]],Tbl_Agencies[Agy Code],Tbl_Agencies[Agy Sort])</f>
        <v>097000</v>
      </c>
      <c r="J1793" s="2" t="str">
        <f>Tbl_BalanceHistory[[#This Row],[AgyCode]]&amp;": "&amp;Tbl_BalanceHistory[[#This Row],[Agency Name]]</f>
        <v>215: University of Mary Washington</v>
      </c>
      <c r="K1793" s="1">
        <v>2019</v>
      </c>
      <c r="L1793" s="3">
        <v>108</v>
      </c>
      <c r="M1793" s="3" t="s">
        <v>408</v>
      </c>
      <c r="N1793" s="2" t="str">
        <f>Tbl_BalanceHistory[[#This Row],[ProgramCode]]&amp;": "&amp;Tbl_BalanceHistory[[#This Row],[Program Name]]</f>
        <v>108: Higher Education Student Financial Assistance</v>
      </c>
      <c r="O1793" s="3" t="s">
        <v>886</v>
      </c>
      <c r="P1793" s="1" t="str">
        <f>IF(Tbl_BalanceHistory[[#This Row],[FundCode]]="0100","GF",IF(Tbl_BalanceHistory[[#This Row],[FundCode]]="01000","GF","Hi Ed / OCR"))</f>
        <v>GF</v>
      </c>
      <c r="Q1793" s="5">
        <v>3490426</v>
      </c>
      <c r="R1793" s="5">
        <v>3448948.5</v>
      </c>
      <c r="S1793" s="5">
        <v>41477.5</v>
      </c>
      <c r="T1793" s="5">
        <v>41477.5</v>
      </c>
      <c r="U1793" s="3" t="s">
        <v>1733</v>
      </c>
      <c r="V1793" s="5">
        <v>0</v>
      </c>
      <c r="W1793" s="5">
        <v>0</v>
      </c>
      <c r="X1793" s="5"/>
      <c r="Y1793" s="5"/>
      <c r="Z1793" s="5">
        <f>Tbl_BalanceHistory[[#This Row],[Discretionary Recommended - Pre 2022]]+Tbl_BalanceHistory[[#This Row],[Discretionary Balance Recommended: Policy]]+Tbl_BalanceHistory[[#This Row],[Discretionary Balance Recommended: Commitments]]</f>
        <v>0</v>
      </c>
      <c r="AA1793" s="5">
        <f>Tbl_BalanceHistory[[#This Row],[Discretionary Balance]]-Tbl_BalanceHistory[[#This Row],[Discretionary Reappropriation]]</f>
        <v>0</v>
      </c>
      <c r="AB1793" s="2"/>
      <c r="AC1793" s="2"/>
      <c r="AD1793" s="2"/>
      <c r="AE1793" s="2"/>
    </row>
    <row r="1794" spans="1:31" ht="45" x14ac:dyDescent="0.25">
      <c r="A1794" s="2" t="s">
        <v>10</v>
      </c>
      <c r="B1794" s="3">
        <v>7</v>
      </c>
      <c r="C1794" s="3">
        <v>215</v>
      </c>
      <c r="D1794" s="3" t="s">
        <v>444</v>
      </c>
      <c r="E1794" s="3" t="str">
        <f>_xlfn.XLOOKUP(Tbl_BalanceHistory[[#This Row],[RespAgy]],Tbl_Agencies[Agy Code],Tbl_Agencies[Agy Sort])</f>
        <v>097000</v>
      </c>
      <c r="F1794" s="2" t="str">
        <f>Tbl_BalanceHistory[[#This Row],[RespAgy]]&amp;": "&amp;Tbl_BalanceHistory[[#This Row],[RespAgency]]</f>
        <v>215: University of Mary Washington</v>
      </c>
      <c r="G1794" s="3">
        <v>215</v>
      </c>
      <c r="H1794" s="3" t="s">
        <v>444</v>
      </c>
      <c r="I1794" s="3" t="str">
        <f>_xlfn.XLOOKUP(Tbl_BalanceHistory[[#This Row],[AgyCode]],Tbl_Agencies[Agy Code],Tbl_Agencies[Agy Sort])</f>
        <v>097000</v>
      </c>
      <c r="J1794" s="2" t="str">
        <f>Tbl_BalanceHistory[[#This Row],[AgyCode]]&amp;": "&amp;Tbl_BalanceHistory[[#This Row],[Agency Name]]</f>
        <v>215: University of Mary Washington</v>
      </c>
      <c r="K1794" s="1">
        <v>2020</v>
      </c>
      <c r="L1794" s="3">
        <v>108</v>
      </c>
      <c r="M1794" s="3" t="s">
        <v>408</v>
      </c>
      <c r="N1794" s="2" t="str">
        <f>Tbl_BalanceHistory[[#This Row],[ProgramCode]]&amp;": "&amp;Tbl_BalanceHistory[[#This Row],[Program Name]]</f>
        <v>108: Higher Education Student Financial Assistance</v>
      </c>
      <c r="O1794" s="3" t="s">
        <v>886</v>
      </c>
      <c r="P1794" s="1" t="str">
        <f>IF(Tbl_BalanceHistory[[#This Row],[FundCode]]="0100","GF",IF(Tbl_BalanceHistory[[#This Row],[FundCode]]="01000","GF","Hi Ed / OCR"))</f>
        <v>GF</v>
      </c>
      <c r="Q1794" s="5">
        <v>3800769.5</v>
      </c>
      <c r="R1794" s="5">
        <v>3515229.8</v>
      </c>
      <c r="S1794" s="5">
        <v>285539.7</v>
      </c>
      <c r="T1794" s="5">
        <v>285539.7</v>
      </c>
      <c r="U1794" s="3" t="s">
        <v>1733</v>
      </c>
      <c r="V1794" s="5">
        <v>0</v>
      </c>
      <c r="W1794" s="5">
        <v>0</v>
      </c>
      <c r="X1794" s="5"/>
      <c r="Y1794" s="5"/>
      <c r="Z1794" s="5">
        <f>Tbl_BalanceHistory[[#This Row],[Discretionary Recommended - Pre 2022]]+Tbl_BalanceHistory[[#This Row],[Discretionary Balance Recommended: Policy]]+Tbl_BalanceHistory[[#This Row],[Discretionary Balance Recommended: Commitments]]</f>
        <v>0</v>
      </c>
      <c r="AA1794" s="5">
        <f>Tbl_BalanceHistory[[#This Row],[Discretionary Balance]]-Tbl_BalanceHistory[[#This Row],[Discretionary Reappropriation]]</f>
        <v>0</v>
      </c>
      <c r="AB1794" s="2"/>
      <c r="AC1794" s="2"/>
      <c r="AD1794" s="2"/>
      <c r="AE1794" s="2"/>
    </row>
    <row r="1795" spans="1:31" ht="45" x14ac:dyDescent="0.25">
      <c r="A1795" s="2" t="s">
        <v>10</v>
      </c>
      <c r="B1795" s="3">
        <v>7</v>
      </c>
      <c r="C1795" s="3">
        <v>215</v>
      </c>
      <c r="D1795" s="3" t="s">
        <v>444</v>
      </c>
      <c r="E1795" s="3" t="str">
        <f>_xlfn.XLOOKUP(Tbl_BalanceHistory[[#This Row],[RespAgy]],Tbl_Agencies[Agy Code],Tbl_Agencies[Agy Sort])</f>
        <v>097000</v>
      </c>
      <c r="F1795" s="2" t="str">
        <f>Tbl_BalanceHistory[[#This Row],[RespAgy]]&amp;": "&amp;Tbl_BalanceHistory[[#This Row],[RespAgency]]</f>
        <v>215: University of Mary Washington</v>
      </c>
      <c r="G1795" s="3">
        <v>215</v>
      </c>
      <c r="H1795" s="3" t="s">
        <v>444</v>
      </c>
      <c r="I1795" s="3" t="str">
        <f>_xlfn.XLOOKUP(Tbl_BalanceHistory[[#This Row],[AgyCode]],Tbl_Agencies[Agy Code],Tbl_Agencies[Agy Sort])</f>
        <v>097000</v>
      </c>
      <c r="J1795" s="2" t="str">
        <f>Tbl_BalanceHistory[[#This Row],[AgyCode]]&amp;": "&amp;Tbl_BalanceHistory[[#This Row],[Agency Name]]</f>
        <v>215: University of Mary Washington</v>
      </c>
      <c r="K1795" s="1">
        <v>2021</v>
      </c>
      <c r="L1795" s="3">
        <v>108</v>
      </c>
      <c r="M1795" s="3" t="s">
        <v>408</v>
      </c>
      <c r="N1795" s="2" t="str">
        <f>Tbl_BalanceHistory[[#This Row],[ProgramCode]]&amp;": "&amp;Tbl_BalanceHistory[[#This Row],[Program Name]]</f>
        <v>108: Higher Education Student Financial Assistance</v>
      </c>
      <c r="O1795" s="3" t="s">
        <v>886</v>
      </c>
      <c r="P1795" s="1" t="str">
        <f>IF(Tbl_BalanceHistory[[#This Row],[FundCode]]="0100","GF",IF(Tbl_BalanceHistory[[#This Row],[FundCode]]="01000","GF","Hi Ed / OCR"))</f>
        <v>GF</v>
      </c>
      <c r="Q1795" s="5">
        <v>4051781.7</v>
      </c>
      <c r="R1795" s="5">
        <v>3590418</v>
      </c>
      <c r="S1795" s="5">
        <v>461363.7</v>
      </c>
      <c r="T1795" s="5">
        <v>461363.7</v>
      </c>
      <c r="U1795" s="3" t="s">
        <v>1733</v>
      </c>
      <c r="V1795" s="5">
        <v>0</v>
      </c>
      <c r="W1795" s="5">
        <v>0</v>
      </c>
      <c r="X1795" s="5"/>
      <c r="Y1795" s="5"/>
      <c r="Z1795" s="5">
        <f>Tbl_BalanceHistory[[#This Row],[Discretionary Recommended - Pre 2022]]+Tbl_BalanceHistory[[#This Row],[Discretionary Balance Recommended: Policy]]+Tbl_BalanceHistory[[#This Row],[Discretionary Balance Recommended: Commitments]]</f>
        <v>0</v>
      </c>
      <c r="AA1795" s="5">
        <f>Tbl_BalanceHistory[[#This Row],[Discretionary Balance]]-Tbl_BalanceHistory[[#This Row],[Discretionary Reappropriation]]</f>
        <v>0</v>
      </c>
      <c r="AB1795" s="2"/>
      <c r="AC1795" s="2"/>
      <c r="AD1795" s="2"/>
      <c r="AE1795" s="2"/>
    </row>
    <row r="1796" spans="1:31" ht="45" x14ac:dyDescent="0.25">
      <c r="A1796" s="2" t="s">
        <v>10</v>
      </c>
      <c r="B1796" s="3">
        <v>7</v>
      </c>
      <c r="C1796" s="3">
        <v>215</v>
      </c>
      <c r="D1796" s="3" t="s">
        <v>444</v>
      </c>
      <c r="E1796" s="3" t="str">
        <f>_xlfn.XLOOKUP(Tbl_BalanceHistory[[#This Row],[RespAgy]],Tbl_Agencies[Agy Code],Tbl_Agencies[Agy Sort])</f>
        <v>097000</v>
      </c>
      <c r="F1796" s="2" t="str">
        <f>Tbl_BalanceHistory[[#This Row],[RespAgy]]&amp;": "&amp;Tbl_BalanceHistory[[#This Row],[RespAgency]]</f>
        <v>215: University of Mary Washington</v>
      </c>
      <c r="G1796" s="3">
        <v>215</v>
      </c>
      <c r="H1796" s="3" t="s">
        <v>444</v>
      </c>
      <c r="I1796" s="3" t="str">
        <f>_xlfn.XLOOKUP(Tbl_BalanceHistory[[#This Row],[AgyCode]],Tbl_Agencies[Agy Code],Tbl_Agencies[Agy Sort])</f>
        <v>097000</v>
      </c>
      <c r="J1796" s="2" t="str">
        <f>Tbl_BalanceHistory[[#This Row],[AgyCode]]&amp;": "&amp;Tbl_BalanceHistory[[#This Row],[Agency Name]]</f>
        <v>215: University of Mary Washington</v>
      </c>
      <c r="K1796" s="1">
        <v>2022</v>
      </c>
      <c r="L1796" s="3">
        <v>108</v>
      </c>
      <c r="M1796" s="3" t="s">
        <v>408</v>
      </c>
      <c r="N1796" s="2" t="str">
        <f>Tbl_BalanceHistory[[#This Row],[ProgramCode]]&amp;": "&amp;Tbl_BalanceHistory[[#This Row],[Program Name]]</f>
        <v>108: Higher Education Student Financial Assistance</v>
      </c>
      <c r="O1796" s="3" t="s">
        <v>886</v>
      </c>
      <c r="P1796" s="1" t="str">
        <f>IF(Tbl_BalanceHistory[[#This Row],[FundCode]]="0100","GF",IF(Tbl_BalanceHistory[[#This Row],[FundCode]]="01000","GF","Hi Ed / OCR"))</f>
        <v>GF</v>
      </c>
      <c r="Q1796" s="5">
        <v>4709055.7</v>
      </c>
      <c r="R1796" s="5">
        <v>4218923.5999999996</v>
      </c>
      <c r="S1796" s="5">
        <v>490132.1</v>
      </c>
      <c r="T1796" s="5">
        <v>490132.1</v>
      </c>
      <c r="U1796" s="3" t="s">
        <v>1733</v>
      </c>
      <c r="V1796" s="5">
        <v>0</v>
      </c>
      <c r="W1796" s="5"/>
      <c r="X1796" s="5">
        <v>0</v>
      </c>
      <c r="Y1796" s="5">
        <v>0</v>
      </c>
      <c r="Z1796" s="5">
        <f>Tbl_BalanceHistory[[#This Row],[Discretionary Recommended - Pre 2022]]+Tbl_BalanceHistory[[#This Row],[Discretionary Balance Recommended: Policy]]+Tbl_BalanceHistory[[#This Row],[Discretionary Balance Recommended: Commitments]]</f>
        <v>0</v>
      </c>
      <c r="AA1796" s="5">
        <f>Tbl_BalanceHistory[[#This Row],[Discretionary Balance]]-Tbl_BalanceHistory[[#This Row],[Discretionary Reappropriation]]</f>
        <v>0</v>
      </c>
      <c r="AB1796" s="2"/>
      <c r="AC1796" s="2"/>
      <c r="AD1796" s="2"/>
      <c r="AE1796" s="2"/>
    </row>
    <row r="1797" spans="1:31" ht="45" x14ac:dyDescent="0.25">
      <c r="A1797" s="2" t="s">
        <v>10</v>
      </c>
      <c r="B1797" s="3">
        <v>7</v>
      </c>
      <c r="C1797" s="3">
        <v>215</v>
      </c>
      <c r="D1797" s="3" t="s">
        <v>444</v>
      </c>
      <c r="E1797" s="3" t="str">
        <f>_xlfn.XLOOKUP(Tbl_BalanceHistory[[#This Row],[RespAgy]],Tbl_Agencies[Agy Code],Tbl_Agencies[Agy Sort])</f>
        <v>097000</v>
      </c>
      <c r="F1797" s="2" t="str">
        <f>Tbl_BalanceHistory[[#This Row],[RespAgy]]&amp;": "&amp;Tbl_BalanceHistory[[#This Row],[RespAgency]]</f>
        <v>215: University of Mary Washington</v>
      </c>
      <c r="G1797" s="3">
        <v>215</v>
      </c>
      <c r="H1797" s="3" t="s">
        <v>444</v>
      </c>
      <c r="I1797" s="3" t="str">
        <f>_xlfn.XLOOKUP(Tbl_BalanceHistory[[#This Row],[AgyCode]],Tbl_Agencies[Agy Code],Tbl_Agencies[Agy Sort])</f>
        <v>097000</v>
      </c>
      <c r="J1797" s="2" t="str">
        <f>Tbl_BalanceHistory[[#This Row],[AgyCode]]&amp;": "&amp;Tbl_BalanceHistory[[#This Row],[Agency Name]]</f>
        <v>215: University of Mary Washington</v>
      </c>
      <c r="K1797" s="1">
        <v>2023</v>
      </c>
      <c r="L1797" s="3">
        <v>108</v>
      </c>
      <c r="M1797" s="3" t="s">
        <v>408</v>
      </c>
      <c r="N1797" s="2" t="str">
        <f>Tbl_BalanceHistory[[#This Row],[ProgramCode]]&amp;": "&amp;Tbl_BalanceHistory[[#This Row],[Program Name]]</f>
        <v>108: Higher Education Student Financial Assistance</v>
      </c>
      <c r="O1797" s="3" t="s">
        <v>886</v>
      </c>
      <c r="P1797" s="1" t="str">
        <f>IF(Tbl_BalanceHistory[[#This Row],[FundCode]]="0100","GF",IF(Tbl_BalanceHistory[[#This Row],[FundCode]]="01000","GF","Hi Ed / OCR"))</f>
        <v>GF</v>
      </c>
      <c r="Q1797" s="5">
        <v>5061174.0999999996</v>
      </c>
      <c r="R1797" s="5">
        <v>4709255</v>
      </c>
      <c r="S1797" s="5">
        <v>351919.1</v>
      </c>
      <c r="T1797" s="5">
        <v>351919.1</v>
      </c>
      <c r="U1797" s="3" t="s">
        <v>1733</v>
      </c>
      <c r="V1797" s="5">
        <v>0</v>
      </c>
      <c r="W1797" s="5">
        <v>0</v>
      </c>
      <c r="X1797" s="5">
        <v>0</v>
      </c>
      <c r="Y1797" s="5">
        <v>0</v>
      </c>
      <c r="Z1797" s="5">
        <v>0</v>
      </c>
      <c r="AA1797" s="5">
        <v>0</v>
      </c>
      <c r="AB1797" s="2"/>
      <c r="AC1797" s="2"/>
      <c r="AD1797" s="2"/>
      <c r="AE1797" s="2"/>
    </row>
    <row r="1798" spans="1:31" ht="45" x14ac:dyDescent="0.25">
      <c r="A1798" s="2" t="s">
        <v>10</v>
      </c>
      <c r="B1798" s="3">
        <v>7</v>
      </c>
      <c r="C1798" s="3">
        <v>215</v>
      </c>
      <c r="D1798" s="3" t="s">
        <v>444</v>
      </c>
      <c r="E1798" s="3" t="str">
        <f>_xlfn.XLOOKUP(Tbl_BalanceHistory[[#This Row],[RespAgy]],Tbl_Agencies[Agy Code],Tbl_Agencies[Agy Sort])</f>
        <v>097000</v>
      </c>
      <c r="F1798" s="2" t="str">
        <f>Tbl_BalanceHistory[[#This Row],[RespAgy]]&amp;": "&amp;Tbl_BalanceHistory[[#This Row],[RespAgency]]</f>
        <v>215: University of Mary Washington</v>
      </c>
      <c r="G1798" s="3">
        <v>215</v>
      </c>
      <c r="H1798" s="3" t="s">
        <v>444</v>
      </c>
      <c r="I1798" s="3" t="str">
        <f>_xlfn.XLOOKUP(Tbl_BalanceHistory[[#This Row],[AgyCode]],Tbl_Agencies[Agy Code],Tbl_Agencies[Agy Sort])</f>
        <v>097000</v>
      </c>
      <c r="J1798" s="2" t="str">
        <f>Tbl_BalanceHistory[[#This Row],[AgyCode]]&amp;": "&amp;Tbl_BalanceHistory[[#This Row],[Agency Name]]</f>
        <v>215: University of Mary Washington</v>
      </c>
      <c r="K1798" s="1">
        <v>2024</v>
      </c>
      <c r="L1798" s="3">
        <v>108</v>
      </c>
      <c r="M1798" s="3" t="s">
        <v>408</v>
      </c>
      <c r="N1798" s="2" t="str">
        <f>Tbl_BalanceHistory[[#This Row],[ProgramCode]]&amp;": "&amp;Tbl_BalanceHistory[[#This Row],[Program Name]]</f>
        <v>108: Higher Education Student Financial Assistance</v>
      </c>
      <c r="O1798" s="3" t="s">
        <v>886</v>
      </c>
      <c r="P1798" s="1" t="str">
        <f>IF(Tbl_BalanceHistory[[#This Row],[FundCode]]="0100","GF",IF(Tbl_BalanceHistory[[#This Row],[FundCode]]="01000","GF","Hi Ed / OCR"))</f>
        <v>GF</v>
      </c>
      <c r="Q1798" s="5">
        <v>7360051.0999999996</v>
      </c>
      <c r="R1798" s="5">
        <v>7063791</v>
      </c>
      <c r="S1798" s="5">
        <v>296260.09999999998</v>
      </c>
      <c r="T1798" s="5">
        <v>296260.09999999998</v>
      </c>
      <c r="U1798" s="3" t="s">
        <v>1733</v>
      </c>
      <c r="V1798" s="5">
        <v>0</v>
      </c>
      <c r="W1798" s="5">
        <v>0</v>
      </c>
      <c r="X1798" s="5">
        <v>0</v>
      </c>
      <c r="Y1798" s="5">
        <v>0</v>
      </c>
      <c r="Z1798" s="5">
        <v>0</v>
      </c>
      <c r="AA1798" s="5">
        <v>0</v>
      </c>
      <c r="AB1798" s="2"/>
      <c r="AC1798" s="2"/>
      <c r="AD1798" s="2"/>
      <c r="AE1798" s="2"/>
    </row>
    <row r="1799" spans="1:31" ht="60" x14ac:dyDescent="0.25">
      <c r="A1799" s="2" t="s">
        <v>10</v>
      </c>
      <c r="B1799" s="3">
        <v>7</v>
      </c>
      <c r="C1799" s="3">
        <v>215</v>
      </c>
      <c r="D1799" s="3" t="s">
        <v>444</v>
      </c>
      <c r="E1799" s="3" t="str">
        <f>_xlfn.XLOOKUP(Tbl_BalanceHistory[[#This Row],[RespAgy]],Tbl_Agencies[Agy Code],Tbl_Agencies[Agy Sort])</f>
        <v>097000</v>
      </c>
      <c r="F1799" s="2" t="str">
        <f>Tbl_BalanceHistory[[#This Row],[RespAgy]]&amp;": "&amp;Tbl_BalanceHistory[[#This Row],[RespAgency]]</f>
        <v>215: University of Mary Washington</v>
      </c>
      <c r="G1799" s="3">
        <v>215</v>
      </c>
      <c r="H1799" s="3" t="s">
        <v>444</v>
      </c>
      <c r="I1799" s="3" t="str">
        <f>_xlfn.XLOOKUP(Tbl_BalanceHistory[[#This Row],[AgyCode]],Tbl_Agencies[Agy Code],Tbl_Agencies[Agy Sort])</f>
        <v>097000</v>
      </c>
      <c r="J1799" s="2" t="str">
        <f>Tbl_BalanceHistory[[#This Row],[AgyCode]]&amp;": "&amp;Tbl_BalanceHistory[[#This Row],[Agency Name]]</f>
        <v>215: University of Mary Washington</v>
      </c>
      <c r="K1799" s="1">
        <v>2014</v>
      </c>
      <c r="L1799" s="3">
        <v>110</v>
      </c>
      <c r="M1799" s="3" t="s">
        <v>409</v>
      </c>
      <c r="N1799" s="2" t="str">
        <f>Tbl_BalanceHistory[[#This Row],[ProgramCode]]&amp;": "&amp;Tbl_BalanceHistory[[#This Row],[Program Name]]</f>
        <v>110: Financial Assistance For Educational and General Services</v>
      </c>
      <c r="O1799" s="3" t="s">
        <v>1730</v>
      </c>
      <c r="P1799" s="1" t="str">
        <f>IF(Tbl_BalanceHistory[[#This Row],[FundCode]]="0100","GF",IF(Tbl_BalanceHistory[[#This Row],[FundCode]]="01000","GF","Hi Ed / OCR"))</f>
        <v>GF</v>
      </c>
      <c r="Q1799" s="5">
        <v>24143</v>
      </c>
      <c r="R1799" s="5">
        <v>24143</v>
      </c>
      <c r="S1799" s="5">
        <v>0</v>
      </c>
      <c r="T1799" s="5">
        <v>0</v>
      </c>
      <c r="U1799" s="3"/>
      <c r="V1799" s="5">
        <v>0</v>
      </c>
      <c r="W1799" s="5">
        <v>0</v>
      </c>
      <c r="X1799" s="5"/>
      <c r="Y1799" s="5"/>
      <c r="Z1799" s="5">
        <f>Tbl_BalanceHistory[[#This Row],[Discretionary Recommended - Pre 2022]]+Tbl_BalanceHistory[[#This Row],[Discretionary Balance Recommended: Policy]]+Tbl_BalanceHistory[[#This Row],[Discretionary Balance Recommended: Commitments]]</f>
        <v>0</v>
      </c>
      <c r="AA1799" s="5">
        <f>Tbl_BalanceHistory[[#This Row],[Discretionary Balance]]-Tbl_BalanceHistory[[#This Row],[Discretionary Reappropriation]]</f>
        <v>0</v>
      </c>
      <c r="AB1799" s="2"/>
      <c r="AC1799" s="2"/>
      <c r="AD1799" s="2"/>
      <c r="AE1799" s="2"/>
    </row>
    <row r="1800" spans="1:31" ht="60" x14ac:dyDescent="0.25">
      <c r="A1800" s="2" t="s">
        <v>10</v>
      </c>
      <c r="B1800" s="3">
        <v>7</v>
      </c>
      <c r="C1800" s="3">
        <v>215</v>
      </c>
      <c r="D1800" s="3" t="s">
        <v>444</v>
      </c>
      <c r="E1800" s="3" t="str">
        <f>_xlfn.XLOOKUP(Tbl_BalanceHistory[[#This Row],[RespAgy]],Tbl_Agencies[Agy Code],Tbl_Agencies[Agy Sort])</f>
        <v>097000</v>
      </c>
      <c r="F1800" s="2" t="str">
        <f>Tbl_BalanceHistory[[#This Row],[RespAgy]]&amp;": "&amp;Tbl_BalanceHistory[[#This Row],[RespAgency]]</f>
        <v>215: University of Mary Washington</v>
      </c>
      <c r="G1800" s="3">
        <v>215</v>
      </c>
      <c r="H1800" s="3" t="s">
        <v>444</v>
      </c>
      <c r="I1800" s="3" t="str">
        <f>_xlfn.XLOOKUP(Tbl_BalanceHistory[[#This Row],[AgyCode]],Tbl_Agencies[Agy Code],Tbl_Agencies[Agy Sort])</f>
        <v>097000</v>
      </c>
      <c r="J1800" s="2" t="str">
        <f>Tbl_BalanceHistory[[#This Row],[AgyCode]]&amp;": "&amp;Tbl_BalanceHistory[[#This Row],[Agency Name]]</f>
        <v>215: University of Mary Washington</v>
      </c>
      <c r="K1800" s="1">
        <v>2015</v>
      </c>
      <c r="L1800" s="3">
        <v>110</v>
      </c>
      <c r="M1800" s="3" t="s">
        <v>409</v>
      </c>
      <c r="N1800" s="2" t="str">
        <f>Tbl_BalanceHistory[[#This Row],[ProgramCode]]&amp;": "&amp;Tbl_BalanceHistory[[#This Row],[Program Name]]</f>
        <v>110: Financial Assistance For Educational and General Services</v>
      </c>
      <c r="O1800" s="3" t="s">
        <v>1730</v>
      </c>
      <c r="P1800" s="1" t="str">
        <f>IF(Tbl_BalanceHistory[[#This Row],[FundCode]]="0100","GF",IF(Tbl_BalanceHistory[[#This Row],[FundCode]]="01000","GF","Hi Ed / OCR"))</f>
        <v>GF</v>
      </c>
      <c r="Q1800" s="5">
        <v>8765</v>
      </c>
      <c r="R1800" s="5">
        <v>8764</v>
      </c>
      <c r="S1800" s="5">
        <v>0</v>
      </c>
      <c r="T1800" s="5">
        <v>0</v>
      </c>
      <c r="U1800" s="3"/>
      <c r="V1800" s="5">
        <v>0</v>
      </c>
      <c r="W1800" s="5">
        <v>0</v>
      </c>
      <c r="X1800" s="5"/>
      <c r="Y1800" s="5"/>
      <c r="Z1800" s="5">
        <f>Tbl_BalanceHistory[[#This Row],[Discretionary Recommended - Pre 2022]]+Tbl_BalanceHistory[[#This Row],[Discretionary Balance Recommended: Policy]]+Tbl_BalanceHistory[[#This Row],[Discretionary Balance Recommended: Commitments]]</f>
        <v>0</v>
      </c>
      <c r="AA1800" s="5">
        <f>Tbl_BalanceHistory[[#This Row],[Discretionary Balance]]-Tbl_BalanceHistory[[#This Row],[Discretionary Reappropriation]]</f>
        <v>0</v>
      </c>
      <c r="AB1800" s="2"/>
      <c r="AC1800" s="2"/>
      <c r="AD1800" s="2"/>
      <c r="AE1800" s="2"/>
    </row>
    <row r="1801" spans="1:31" ht="60" x14ac:dyDescent="0.25">
      <c r="A1801" s="2" t="s">
        <v>10</v>
      </c>
      <c r="B1801" s="3">
        <v>7</v>
      </c>
      <c r="C1801" s="3">
        <v>215</v>
      </c>
      <c r="D1801" s="3" t="s">
        <v>444</v>
      </c>
      <c r="E1801" s="3" t="str">
        <f>_xlfn.XLOOKUP(Tbl_BalanceHistory[[#This Row],[RespAgy]],Tbl_Agencies[Agy Code],Tbl_Agencies[Agy Sort])</f>
        <v>097000</v>
      </c>
      <c r="F1801" s="2" t="str">
        <f>Tbl_BalanceHistory[[#This Row],[RespAgy]]&amp;": "&amp;Tbl_BalanceHistory[[#This Row],[RespAgency]]</f>
        <v>215: University of Mary Washington</v>
      </c>
      <c r="G1801" s="3">
        <v>215</v>
      </c>
      <c r="H1801" s="3" t="s">
        <v>444</v>
      </c>
      <c r="I1801" s="3" t="str">
        <f>_xlfn.XLOOKUP(Tbl_BalanceHistory[[#This Row],[AgyCode]],Tbl_Agencies[Agy Code],Tbl_Agencies[Agy Sort])</f>
        <v>097000</v>
      </c>
      <c r="J1801" s="2" t="str">
        <f>Tbl_BalanceHistory[[#This Row],[AgyCode]]&amp;": "&amp;Tbl_BalanceHistory[[#This Row],[Agency Name]]</f>
        <v>215: University of Mary Washington</v>
      </c>
      <c r="K1801" s="1">
        <v>2016</v>
      </c>
      <c r="L1801" s="3">
        <v>110</v>
      </c>
      <c r="M1801" s="3" t="s">
        <v>409</v>
      </c>
      <c r="N1801" s="2" t="str">
        <f>Tbl_BalanceHistory[[#This Row],[ProgramCode]]&amp;": "&amp;Tbl_BalanceHistory[[#This Row],[Program Name]]</f>
        <v>110: Financial Assistance For Educational and General Services</v>
      </c>
      <c r="O1801" s="3" t="s">
        <v>1730</v>
      </c>
      <c r="P1801" s="1" t="str">
        <f>IF(Tbl_BalanceHistory[[#This Row],[FundCode]]="0100","GF",IF(Tbl_BalanceHistory[[#This Row],[FundCode]]="01000","GF","Hi Ed / OCR"))</f>
        <v>GF</v>
      </c>
      <c r="Q1801" s="5">
        <v>44989</v>
      </c>
      <c r="R1801" s="5">
        <v>37387.800000000003</v>
      </c>
      <c r="S1801" s="5">
        <v>7601</v>
      </c>
      <c r="T1801" s="5">
        <v>7601</v>
      </c>
      <c r="U1801" s="3" t="s">
        <v>1731</v>
      </c>
      <c r="V1801" s="5">
        <v>0</v>
      </c>
      <c r="W1801" s="5">
        <v>0</v>
      </c>
      <c r="X1801" s="5"/>
      <c r="Y1801" s="5"/>
      <c r="Z1801" s="5">
        <f>Tbl_BalanceHistory[[#This Row],[Discretionary Recommended - Pre 2022]]+Tbl_BalanceHistory[[#This Row],[Discretionary Balance Recommended: Policy]]+Tbl_BalanceHistory[[#This Row],[Discretionary Balance Recommended: Commitments]]</f>
        <v>0</v>
      </c>
      <c r="AA1801" s="5">
        <f>Tbl_BalanceHistory[[#This Row],[Discretionary Balance]]-Tbl_BalanceHistory[[#This Row],[Discretionary Reappropriation]]</f>
        <v>0</v>
      </c>
      <c r="AB1801" s="2"/>
      <c r="AC1801" s="2"/>
      <c r="AD1801" s="2"/>
      <c r="AE1801" s="2"/>
    </row>
    <row r="1802" spans="1:31" ht="60" x14ac:dyDescent="0.25">
      <c r="A1802" s="2" t="s">
        <v>10</v>
      </c>
      <c r="B1802" s="3">
        <v>7</v>
      </c>
      <c r="C1802" s="3">
        <v>215</v>
      </c>
      <c r="D1802" s="3" t="s">
        <v>444</v>
      </c>
      <c r="E1802" s="3" t="str">
        <f>_xlfn.XLOOKUP(Tbl_BalanceHistory[[#This Row],[RespAgy]],Tbl_Agencies[Agy Code],Tbl_Agencies[Agy Sort])</f>
        <v>097000</v>
      </c>
      <c r="F1802" s="2" t="str">
        <f>Tbl_BalanceHistory[[#This Row],[RespAgy]]&amp;": "&amp;Tbl_BalanceHistory[[#This Row],[RespAgency]]</f>
        <v>215: University of Mary Washington</v>
      </c>
      <c r="G1802" s="3">
        <v>215</v>
      </c>
      <c r="H1802" s="3" t="s">
        <v>444</v>
      </c>
      <c r="I1802" s="3" t="str">
        <f>_xlfn.XLOOKUP(Tbl_BalanceHistory[[#This Row],[AgyCode]],Tbl_Agencies[Agy Code],Tbl_Agencies[Agy Sort])</f>
        <v>097000</v>
      </c>
      <c r="J1802" s="2" t="str">
        <f>Tbl_BalanceHistory[[#This Row],[AgyCode]]&amp;": "&amp;Tbl_BalanceHistory[[#This Row],[Agency Name]]</f>
        <v>215: University of Mary Washington</v>
      </c>
      <c r="K1802" s="1">
        <v>2017</v>
      </c>
      <c r="L1802" s="3">
        <v>110</v>
      </c>
      <c r="M1802" s="3" t="s">
        <v>409</v>
      </c>
      <c r="N1802" s="2" t="str">
        <f>Tbl_BalanceHistory[[#This Row],[ProgramCode]]&amp;": "&amp;Tbl_BalanceHistory[[#This Row],[Program Name]]</f>
        <v>110: Financial Assistance For Educational and General Services</v>
      </c>
      <c r="O1802" s="3" t="s">
        <v>886</v>
      </c>
      <c r="P1802" s="1" t="str">
        <f>IF(Tbl_BalanceHistory[[#This Row],[FundCode]]="0100","GF",IF(Tbl_BalanceHistory[[#This Row],[FundCode]]="01000","GF","Hi Ed / OCR"))</f>
        <v>GF</v>
      </c>
      <c r="Q1802" s="5">
        <v>45785</v>
      </c>
      <c r="R1802" s="5">
        <v>39592.54</v>
      </c>
      <c r="S1802" s="5">
        <v>6192</v>
      </c>
      <c r="T1802" s="5">
        <v>6192</v>
      </c>
      <c r="U1802" s="3" t="s">
        <v>1732</v>
      </c>
      <c r="V1802" s="5">
        <v>0</v>
      </c>
      <c r="W1802" s="5">
        <v>0</v>
      </c>
      <c r="X1802" s="5"/>
      <c r="Y1802" s="5"/>
      <c r="Z1802" s="5">
        <f>Tbl_BalanceHistory[[#This Row],[Discretionary Recommended - Pre 2022]]+Tbl_BalanceHistory[[#This Row],[Discretionary Balance Recommended: Policy]]+Tbl_BalanceHistory[[#This Row],[Discretionary Balance Recommended: Commitments]]</f>
        <v>0</v>
      </c>
      <c r="AA1802" s="5">
        <f>Tbl_BalanceHistory[[#This Row],[Discretionary Balance]]-Tbl_BalanceHistory[[#This Row],[Discretionary Reappropriation]]</f>
        <v>0</v>
      </c>
      <c r="AB1802" s="2"/>
      <c r="AC1802" s="2"/>
      <c r="AD1802" s="2"/>
      <c r="AE1802" s="2"/>
    </row>
    <row r="1803" spans="1:31" ht="60" x14ac:dyDescent="0.25">
      <c r="A1803" s="2" t="s">
        <v>10</v>
      </c>
      <c r="B1803" s="3">
        <v>7</v>
      </c>
      <c r="C1803" s="3">
        <v>215</v>
      </c>
      <c r="D1803" s="3" t="s">
        <v>444</v>
      </c>
      <c r="E1803" s="3" t="str">
        <f>_xlfn.XLOOKUP(Tbl_BalanceHistory[[#This Row],[RespAgy]],Tbl_Agencies[Agy Code],Tbl_Agencies[Agy Sort])</f>
        <v>097000</v>
      </c>
      <c r="F1803" s="2" t="str">
        <f>Tbl_BalanceHistory[[#This Row],[RespAgy]]&amp;": "&amp;Tbl_BalanceHistory[[#This Row],[RespAgency]]</f>
        <v>215: University of Mary Washington</v>
      </c>
      <c r="G1803" s="3">
        <v>215</v>
      </c>
      <c r="H1803" s="3" t="s">
        <v>444</v>
      </c>
      <c r="I1803" s="3" t="str">
        <f>_xlfn.XLOOKUP(Tbl_BalanceHistory[[#This Row],[AgyCode]],Tbl_Agencies[Agy Code],Tbl_Agencies[Agy Sort])</f>
        <v>097000</v>
      </c>
      <c r="J1803" s="2" t="str">
        <f>Tbl_BalanceHistory[[#This Row],[AgyCode]]&amp;": "&amp;Tbl_BalanceHistory[[#This Row],[Agency Name]]</f>
        <v>215: University of Mary Washington</v>
      </c>
      <c r="K1803" s="1">
        <v>2018</v>
      </c>
      <c r="L1803" s="3">
        <v>110</v>
      </c>
      <c r="M1803" s="3" t="s">
        <v>409</v>
      </c>
      <c r="N1803" s="2" t="str">
        <f>Tbl_BalanceHistory[[#This Row],[ProgramCode]]&amp;": "&amp;Tbl_BalanceHistory[[#This Row],[Program Name]]</f>
        <v>110: Financial Assistance For Educational and General Services</v>
      </c>
      <c r="O1803" s="3" t="s">
        <v>886</v>
      </c>
      <c r="P1803" s="1" t="str">
        <f>IF(Tbl_BalanceHistory[[#This Row],[FundCode]]="0100","GF",IF(Tbl_BalanceHistory[[#This Row],[FundCode]]="01000","GF","Hi Ed / OCR"))</f>
        <v>GF</v>
      </c>
      <c r="Q1803" s="5">
        <v>54532</v>
      </c>
      <c r="R1803" s="5">
        <v>31367.34</v>
      </c>
      <c r="S1803" s="5">
        <v>23164</v>
      </c>
      <c r="T1803" s="5">
        <v>23164</v>
      </c>
      <c r="U1803" s="3" t="s">
        <v>1733</v>
      </c>
      <c r="V1803" s="5">
        <v>0</v>
      </c>
      <c r="W1803" s="5">
        <v>0</v>
      </c>
      <c r="X1803" s="5"/>
      <c r="Y1803" s="5"/>
      <c r="Z1803" s="5">
        <f>Tbl_BalanceHistory[[#This Row],[Discretionary Recommended - Pre 2022]]+Tbl_BalanceHistory[[#This Row],[Discretionary Balance Recommended: Policy]]+Tbl_BalanceHistory[[#This Row],[Discretionary Balance Recommended: Commitments]]</f>
        <v>0</v>
      </c>
      <c r="AA1803" s="5">
        <f>Tbl_BalanceHistory[[#This Row],[Discretionary Balance]]-Tbl_BalanceHistory[[#This Row],[Discretionary Reappropriation]]</f>
        <v>0</v>
      </c>
      <c r="AB1803" s="2"/>
      <c r="AC1803" s="2"/>
      <c r="AD1803" s="2"/>
      <c r="AE1803" s="2"/>
    </row>
    <row r="1804" spans="1:31" ht="60" x14ac:dyDescent="0.25">
      <c r="A1804" s="2" t="s">
        <v>10</v>
      </c>
      <c r="B1804" s="3">
        <v>7</v>
      </c>
      <c r="C1804" s="3">
        <v>215</v>
      </c>
      <c r="D1804" s="3" t="s">
        <v>444</v>
      </c>
      <c r="E1804" s="3" t="str">
        <f>_xlfn.XLOOKUP(Tbl_BalanceHistory[[#This Row],[RespAgy]],Tbl_Agencies[Agy Code],Tbl_Agencies[Agy Sort])</f>
        <v>097000</v>
      </c>
      <c r="F1804" s="2" t="str">
        <f>Tbl_BalanceHistory[[#This Row],[RespAgy]]&amp;": "&amp;Tbl_BalanceHistory[[#This Row],[RespAgency]]</f>
        <v>215: University of Mary Washington</v>
      </c>
      <c r="G1804" s="3">
        <v>215</v>
      </c>
      <c r="H1804" s="3" t="s">
        <v>444</v>
      </c>
      <c r="I1804" s="3" t="str">
        <f>_xlfn.XLOOKUP(Tbl_BalanceHistory[[#This Row],[AgyCode]],Tbl_Agencies[Agy Code],Tbl_Agencies[Agy Sort])</f>
        <v>097000</v>
      </c>
      <c r="J1804" s="2" t="str">
        <f>Tbl_BalanceHistory[[#This Row],[AgyCode]]&amp;": "&amp;Tbl_BalanceHistory[[#This Row],[Agency Name]]</f>
        <v>215: University of Mary Washington</v>
      </c>
      <c r="K1804" s="1">
        <v>2019</v>
      </c>
      <c r="L1804" s="3">
        <v>110</v>
      </c>
      <c r="M1804" s="3" t="s">
        <v>409</v>
      </c>
      <c r="N1804" s="2" t="str">
        <f>Tbl_BalanceHistory[[#This Row],[ProgramCode]]&amp;": "&amp;Tbl_BalanceHistory[[#This Row],[Program Name]]</f>
        <v>110: Financial Assistance For Educational and General Services</v>
      </c>
      <c r="O1804" s="3" t="s">
        <v>886</v>
      </c>
      <c r="P1804" s="1" t="str">
        <f>IF(Tbl_BalanceHistory[[#This Row],[FundCode]]="0100","GF",IF(Tbl_BalanceHistory[[#This Row],[FundCode]]="01000","GF","Hi Ed / OCR"))</f>
        <v>GF</v>
      </c>
      <c r="Q1804" s="5">
        <v>80826</v>
      </c>
      <c r="R1804" s="5">
        <v>80826</v>
      </c>
      <c r="S1804" s="5">
        <v>0</v>
      </c>
      <c r="T1804" s="5">
        <v>0</v>
      </c>
      <c r="U1804" s="3" t="s">
        <v>1733</v>
      </c>
      <c r="V1804" s="5">
        <v>0</v>
      </c>
      <c r="W1804" s="5">
        <v>0</v>
      </c>
      <c r="X1804" s="5"/>
      <c r="Y1804" s="5"/>
      <c r="Z1804" s="5">
        <f>Tbl_BalanceHistory[[#This Row],[Discretionary Recommended - Pre 2022]]+Tbl_BalanceHistory[[#This Row],[Discretionary Balance Recommended: Policy]]+Tbl_BalanceHistory[[#This Row],[Discretionary Balance Recommended: Commitments]]</f>
        <v>0</v>
      </c>
      <c r="AA1804" s="5">
        <f>Tbl_BalanceHistory[[#This Row],[Discretionary Balance]]-Tbl_BalanceHistory[[#This Row],[Discretionary Reappropriation]]</f>
        <v>0</v>
      </c>
      <c r="AB1804" s="2"/>
      <c r="AC1804" s="2"/>
      <c r="AD1804" s="2"/>
      <c r="AE1804" s="2"/>
    </row>
    <row r="1805" spans="1:31" ht="60" x14ac:dyDescent="0.25">
      <c r="A1805" s="2" t="s">
        <v>10</v>
      </c>
      <c r="B1805" s="3">
        <v>7</v>
      </c>
      <c r="C1805" s="3">
        <v>215</v>
      </c>
      <c r="D1805" s="3" t="s">
        <v>444</v>
      </c>
      <c r="E1805" s="3" t="str">
        <f>_xlfn.XLOOKUP(Tbl_BalanceHistory[[#This Row],[RespAgy]],Tbl_Agencies[Agy Code],Tbl_Agencies[Agy Sort])</f>
        <v>097000</v>
      </c>
      <c r="F1805" s="2" t="str">
        <f>Tbl_BalanceHistory[[#This Row],[RespAgy]]&amp;": "&amp;Tbl_BalanceHistory[[#This Row],[RespAgency]]</f>
        <v>215: University of Mary Washington</v>
      </c>
      <c r="G1805" s="3">
        <v>215</v>
      </c>
      <c r="H1805" s="3" t="s">
        <v>444</v>
      </c>
      <c r="I1805" s="3" t="str">
        <f>_xlfn.XLOOKUP(Tbl_BalanceHistory[[#This Row],[AgyCode]],Tbl_Agencies[Agy Code],Tbl_Agencies[Agy Sort])</f>
        <v>097000</v>
      </c>
      <c r="J1805" s="2" t="str">
        <f>Tbl_BalanceHistory[[#This Row],[AgyCode]]&amp;": "&amp;Tbl_BalanceHistory[[#This Row],[Agency Name]]</f>
        <v>215: University of Mary Washington</v>
      </c>
      <c r="K1805" s="1">
        <v>2020</v>
      </c>
      <c r="L1805" s="3">
        <v>110</v>
      </c>
      <c r="M1805" s="3" t="s">
        <v>409</v>
      </c>
      <c r="N1805" s="2" t="str">
        <f>Tbl_BalanceHistory[[#This Row],[ProgramCode]]&amp;": "&amp;Tbl_BalanceHistory[[#This Row],[Program Name]]</f>
        <v>110: Financial Assistance For Educational and General Services</v>
      </c>
      <c r="O1805" s="3" t="s">
        <v>886</v>
      </c>
      <c r="P1805" s="1" t="str">
        <f>IF(Tbl_BalanceHistory[[#This Row],[FundCode]]="0100","GF",IF(Tbl_BalanceHistory[[#This Row],[FundCode]]="01000","GF","Hi Ed / OCR"))</f>
        <v>GF</v>
      </c>
      <c r="Q1805" s="5">
        <v>52405</v>
      </c>
      <c r="R1805" s="5">
        <v>48503</v>
      </c>
      <c r="S1805" s="5">
        <v>3902</v>
      </c>
      <c r="T1805" s="5">
        <v>3902</v>
      </c>
      <c r="U1805" s="3" t="s">
        <v>1733</v>
      </c>
      <c r="V1805" s="5">
        <v>0</v>
      </c>
      <c r="W1805" s="5">
        <v>0</v>
      </c>
      <c r="X1805" s="5"/>
      <c r="Y1805" s="5"/>
      <c r="Z1805" s="5">
        <f>Tbl_BalanceHistory[[#This Row],[Discretionary Recommended - Pre 2022]]+Tbl_BalanceHistory[[#This Row],[Discretionary Balance Recommended: Policy]]+Tbl_BalanceHistory[[#This Row],[Discretionary Balance Recommended: Commitments]]</f>
        <v>0</v>
      </c>
      <c r="AA1805" s="5">
        <f>Tbl_BalanceHistory[[#This Row],[Discretionary Balance]]-Tbl_BalanceHistory[[#This Row],[Discretionary Reappropriation]]</f>
        <v>0</v>
      </c>
      <c r="AB1805" s="2"/>
      <c r="AC1805" s="2"/>
      <c r="AD1805" s="2"/>
      <c r="AE1805" s="2"/>
    </row>
    <row r="1806" spans="1:31" ht="60" x14ac:dyDescent="0.25">
      <c r="A1806" s="2" t="s">
        <v>10</v>
      </c>
      <c r="B1806" s="3">
        <v>7</v>
      </c>
      <c r="C1806" s="3">
        <v>215</v>
      </c>
      <c r="D1806" s="3" t="s">
        <v>444</v>
      </c>
      <c r="E1806" s="3" t="str">
        <f>_xlfn.XLOOKUP(Tbl_BalanceHistory[[#This Row],[RespAgy]],Tbl_Agencies[Agy Code],Tbl_Agencies[Agy Sort])</f>
        <v>097000</v>
      </c>
      <c r="F1806" s="2" t="str">
        <f>Tbl_BalanceHistory[[#This Row],[RespAgy]]&amp;": "&amp;Tbl_BalanceHistory[[#This Row],[RespAgency]]</f>
        <v>215: University of Mary Washington</v>
      </c>
      <c r="G1806" s="3">
        <v>215</v>
      </c>
      <c r="H1806" s="3" t="s">
        <v>444</v>
      </c>
      <c r="I1806" s="3" t="str">
        <f>_xlfn.XLOOKUP(Tbl_BalanceHistory[[#This Row],[AgyCode]],Tbl_Agencies[Agy Code],Tbl_Agencies[Agy Sort])</f>
        <v>097000</v>
      </c>
      <c r="J1806" s="2" t="str">
        <f>Tbl_BalanceHistory[[#This Row],[AgyCode]]&amp;": "&amp;Tbl_BalanceHistory[[#This Row],[Agency Name]]</f>
        <v>215: University of Mary Washington</v>
      </c>
      <c r="K1806" s="1">
        <v>2021</v>
      </c>
      <c r="L1806" s="3">
        <v>110</v>
      </c>
      <c r="M1806" s="3" t="s">
        <v>409</v>
      </c>
      <c r="N1806" s="2" t="str">
        <f>Tbl_BalanceHistory[[#This Row],[ProgramCode]]&amp;": "&amp;Tbl_BalanceHistory[[#This Row],[Program Name]]</f>
        <v>110: Financial Assistance For Educational and General Services</v>
      </c>
      <c r="O1806" s="3" t="s">
        <v>886</v>
      </c>
      <c r="P1806" s="1" t="str">
        <f>IF(Tbl_BalanceHistory[[#This Row],[FundCode]]="0100","GF",IF(Tbl_BalanceHistory[[#This Row],[FundCode]]="01000","GF","Hi Ed / OCR"))</f>
        <v>GF</v>
      </c>
      <c r="Q1806" s="5">
        <v>18372</v>
      </c>
      <c r="R1806" s="5">
        <v>18372</v>
      </c>
      <c r="S1806" s="5">
        <v>0</v>
      </c>
      <c r="T1806" s="5">
        <v>0</v>
      </c>
      <c r="U1806" s="3" t="s">
        <v>1733</v>
      </c>
      <c r="V1806" s="5">
        <v>0</v>
      </c>
      <c r="W1806" s="5">
        <v>0</v>
      </c>
      <c r="X1806" s="5"/>
      <c r="Y1806" s="5"/>
      <c r="Z1806" s="5">
        <f>Tbl_BalanceHistory[[#This Row],[Discretionary Recommended - Pre 2022]]+Tbl_BalanceHistory[[#This Row],[Discretionary Balance Recommended: Policy]]+Tbl_BalanceHistory[[#This Row],[Discretionary Balance Recommended: Commitments]]</f>
        <v>0</v>
      </c>
      <c r="AA1806" s="5">
        <f>Tbl_BalanceHistory[[#This Row],[Discretionary Balance]]-Tbl_BalanceHistory[[#This Row],[Discretionary Reappropriation]]</f>
        <v>0</v>
      </c>
      <c r="AB1806" s="2"/>
      <c r="AC1806" s="2"/>
      <c r="AD1806" s="2"/>
      <c r="AE1806" s="2"/>
    </row>
    <row r="1807" spans="1:31" ht="60" x14ac:dyDescent="0.25">
      <c r="A1807" s="2" t="s">
        <v>10</v>
      </c>
      <c r="B1807" s="3">
        <v>7</v>
      </c>
      <c r="C1807" s="3">
        <v>215</v>
      </c>
      <c r="D1807" s="3" t="s">
        <v>444</v>
      </c>
      <c r="E1807" s="3" t="str">
        <f>_xlfn.XLOOKUP(Tbl_BalanceHistory[[#This Row],[RespAgy]],Tbl_Agencies[Agy Code],Tbl_Agencies[Agy Sort])</f>
        <v>097000</v>
      </c>
      <c r="F1807" s="2" t="str">
        <f>Tbl_BalanceHistory[[#This Row],[RespAgy]]&amp;": "&amp;Tbl_BalanceHistory[[#This Row],[RespAgency]]</f>
        <v>215: University of Mary Washington</v>
      </c>
      <c r="G1807" s="3">
        <v>215</v>
      </c>
      <c r="H1807" s="3" t="s">
        <v>444</v>
      </c>
      <c r="I1807" s="3" t="str">
        <f>_xlfn.XLOOKUP(Tbl_BalanceHistory[[#This Row],[AgyCode]],Tbl_Agencies[Agy Code],Tbl_Agencies[Agy Sort])</f>
        <v>097000</v>
      </c>
      <c r="J1807" s="2" t="str">
        <f>Tbl_BalanceHistory[[#This Row],[AgyCode]]&amp;": "&amp;Tbl_BalanceHistory[[#This Row],[Agency Name]]</f>
        <v>215: University of Mary Washington</v>
      </c>
      <c r="K1807" s="1">
        <v>2022</v>
      </c>
      <c r="L1807" s="3">
        <v>110</v>
      </c>
      <c r="M1807" s="3" t="s">
        <v>409</v>
      </c>
      <c r="N1807" s="2" t="str">
        <f>Tbl_BalanceHistory[[#This Row],[ProgramCode]]&amp;": "&amp;Tbl_BalanceHistory[[#This Row],[Program Name]]</f>
        <v>110: Financial Assistance For Educational and General Services</v>
      </c>
      <c r="O1807" s="3" t="s">
        <v>886</v>
      </c>
      <c r="P1807" s="1" t="str">
        <f>IF(Tbl_BalanceHistory[[#This Row],[FundCode]]="0100","GF",IF(Tbl_BalanceHistory[[#This Row],[FundCode]]="01000","GF","Hi Ed / OCR"))</f>
        <v>GF</v>
      </c>
      <c r="Q1807" s="5">
        <v>14950</v>
      </c>
      <c r="R1807" s="5">
        <v>14950</v>
      </c>
      <c r="S1807" s="5">
        <v>0</v>
      </c>
      <c r="T1807" s="5">
        <v>0</v>
      </c>
      <c r="U1807" s="3" t="s">
        <v>1733</v>
      </c>
      <c r="V1807" s="5">
        <v>0</v>
      </c>
      <c r="W1807" s="5"/>
      <c r="X1807" s="5">
        <v>0</v>
      </c>
      <c r="Y1807" s="5">
        <v>0</v>
      </c>
      <c r="Z1807" s="5">
        <f>Tbl_BalanceHistory[[#This Row],[Discretionary Recommended - Pre 2022]]+Tbl_BalanceHistory[[#This Row],[Discretionary Balance Recommended: Policy]]+Tbl_BalanceHistory[[#This Row],[Discretionary Balance Recommended: Commitments]]</f>
        <v>0</v>
      </c>
      <c r="AA1807" s="5">
        <f>Tbl_BalanceHistory[[#This Row],[Discretionary Balance]]-Tbl_BalanceHistory[[#This Row],[Discretionary Reappropriation]]</f>
        <v>0</v>
      </c>
      <c r="AB1807" s="2"/>
      <c r="AC1807" s="2"/>
      <c r="AD1807" s="2"/>
      <c r="AE1807" s="2"/>
    </row>
    <row r="1808" spans="1:31" ht="60" x14ac:dyDescent="0.25">
      <c r="A1808" s="2" t="s">
        <v>10</v>
      </c>
      <c r="B1808" s="3">
        <v>7</v>
      </c>
      <c r="C1808" s="3">
        <v>215</v>
      </c>
      <c r="D1808" s="3" t="s">
        <v>444</v>
      </c>
      <c r="E1808" s="3" t="str">
        <f>_xlfn.XLOOKUP(Tbl_BalanceHistory[[#This Row],[RespAgy]],Tbl_Agencies[Agy Code],Tbl_Agencies[Agy Sort])</f>
        <v>097000</v>
      </c>
      <c r="F1808" s="2" t="str">
        <f>Tbl_BalanceHistory[[#This Row],[RespAgy]]&amp;": "&amp;Tbl_BalanceHistory[[#This Row],[RespAgency]]</f>
        <v>215: University of Mary Washington</v>
      </c>
      <c r="G1808" s="3">
        <v>215</v>
      </c>
      <c r="H1808" s="3" t="s">
        <v>444</v>
      </c>
      <c r="I1808" s="3" t="str">
        <f>_xlfn.XLOOKUP(Tbl_BalanceHistory[[#This Row],[AgyCode]],Tbl_Agencies[Agy Code],Tbl_Agencies[Agy Sort])</f>
        <v>097000</v>
      </c>
      <c r="J1808" s="2" t="str">
        <f>Tbl_BalanceHistory[[#This Row],[AgyCode]]&amp;": "&amp;Tbl_BalanceHistory[[#This Row],[Agency Name]]</f>
        <v>215: University of Mary Washington</v>
      </c>
      <c r="K1808" s="1">
        <v>2023</v>
      </c>
      <c r="L1808" s="3">
        <v>110</v>
      </c>
      <c r="M1808" s="3" t="s">
        <v>409</v>
      </c>
      <c r="N1808" s="2" t="str">
        <f>Tbl_BalanceHistory[[#This Row],[ProgramCode]]&amp;": "&amp;Tbl_BalanceHistory[[#This Row],[Program Name]]</f>
        <v>110: Financial Assistance For Educational and General Services</v>
      </c>
      <c r="O1808" s="3" t="s">
        <v>886</v>
      </c>
      <c r="P1808" s="1" t="str">
        <f>IF(Tbl_BalanceHistory[[#This Row],[FundCode]]="0100","GF",IF(Tbl_BalanceHistory[[#This Row],[FundCode]]="01000","GF","Hi Ed / OCR"))</f>
        <v>GF</v>
      </c>
      <c r="Q1808" s="5">
        <v>58325.599999999999</v>
      </c>
      <c r="R1808" s="5">
        <v>51669.98</v>
      </c>
      <c r="S1808" s="5">
        <v>6655.62</v>
      </c>
      <c r="T1808" s="5">
        <v>6655.62</v>
      </c>
      <c r="U1808" s="3" t="s">
        <v>1733</v>
      </c>
      <c r="V1808" s="5">
        <v>0</v>
      </c>
      <c r="W1808" s="5">
        <v>0</v>
      </c>
      <c r="X1808" s="5">
        <v>0</v>
      </c>
      <c r="Y1808" s="5">
        <v>0</v>
      </c>
      <c r="Z1808" s="5">
        <v>0</v>
      </c>
      <c r="AA1808" s="5">
        <v>0</v>
      </c>
      <c r="AB1808" s="2"/>
      <c r="AC1808" s="2"/>
      <c r="AD1808" s="2"/>
      <c r="AE1808" s="2"/>
    </row>
    <row r="1809" spans="1:31" ht="60" x14ac:dyDescent="0.25">
      <c r="A1809" s="2" t="s">
        <v>10</v>
      </c>
      <c r="B1809" s="3">
        <v>7</v>
      </c>
      <c r="C1809" s="3">
        <v>215</v>
      </c>
      <c r="D1809" s="3" t="s">
        <v>444</v>
      </c>
      <c r="E1809" s="3" t="str">
        <f>_xlfn.XLOOKUP(Tbl_BalanceHistory[[#This Row],[RespAgy]],Tbl_Agencies[Agy Code],Tbl_Agencies[Agy Sort])</f>
        <v>097000</v>
      </c>
      <c r="F1809" s="2" t="str">
        <f>Tbl_BalanceHistory[[#This Row],[RespAgy]]&amp;": "&amp;Tbl_BalanceHistory[[#This Row],[RespAgency]]</f>
        <v>215: University of Mary Washington</v>
      </c>
      <c r="G1809" s="3">
        <v>215</v>
      </c>
      <c r="H1809" s="3" t="s">
        <v>444</v>
      </c>
      <c r="I1809" s="3" t="str">
        <f>_xlfn.XLOOKUP(Tbl_BalanceHistory[[#This Row],[AgyCode]],Tbl_Agencies[Agy Code],Tbl_Agencies[Agy Sort])</f>
        <v>097000</v>
      </c>
      <c r="J1809" s="2" t="str">
        <f>Tbl_BalanceHistory[[#This Row],[AgyCode]]&amp;": "&amp;Tbl_BalanceHistory[[#This Row],[Agency Name]]</f>
        <v>215: University of Mary Washington</v>
      </c>
      <c r="K1809" s="1">
        <v>2024</v>
      </c>
      <c r="L1809" s="3">
        <v>110</v>
      </c>
      <c r="M1809" s="3" t="s">
        <v>409</v>
      </c>
      <c r="N1809" s="2" t="str">
        <f>Tbl_BalanceHistory[[#This Row],[ProgramCode]]&amp;": "&amp;Tbl_BalanceHistory[[#This Row],[Program Name]]</f>
        <v>110: Financial Assistance For Educational and General Services</v>
      </c>
      <c r="O1809" s="3" t="s">
        <v>886</v>
      </c>
      <c r="P1809" s="1" t="str">
        <f>IF(Tbl_BalanceHistory[[#This Row],[FundCode]]="0100","GF",IF(Tbl_BalanceHistory[[#This Row],[FundCode]]="01000","GF","Hi Ed / OCR"))</f>
        <v>GF</v>
      </c>
      <c r="Q1809" s="5">
        <v>948050.62</v>
      </c>
      <c r="R1809" s="5">
        <v>142029.10999999999</v>
      </c>
      <c r="S1809" s="5">
        <v>806021.51</v>
      </c>
      <c r="T1809" s="5">
        <v>806021.51</v>
      </c>
      <c r="U1809" s="3" t="s">
        <v>1733</v>
      </c>
      <c r="V1809" s="5">
        <v>0</v>
      </c>
      <c r="W1809" s="5">
        <v>0</v>
      </c>
      <c r="X1809" s="5">
        <v>0</v>
      </c>
      <c r="Y1809" s="5">
        <v>0</v>
      </c>
      <c r="Z1809" s="5">
        <v>0</v>
      </c>
      <c r="AA1809" s="5">
        <v>0</v>
      </c>
      <c r="AB1809" s="2"/>
      <c r="AC1809" s="2"/>
      <c r="AD1809" s="2"/>
      <c r="AE1809" s="2"/>
    </row>
    <row r="1810" spans="1:31" ht="30" x14ac:dyDescent="0.25">
      <c r="A1810" s="2" t="s">
        <v>10</v>
      </c>
      <c r="B1810" s="3">
        <v>7</v>
      </c>
      <c r="C1810" s="3">
        <v>215</v>
      </c>
      <c r="D1810" s="3" t="s">
        <v>444</v>
      </c>
      <c r="E1810" s="3" t="str">
        <f>_xlfn.XLOOKUP(Tbl_BalanceHistory[[#This Row],[RespAgy]],Tbl_Agencies[Agy Code],Tbl_Agencies[Agy Sort])</f>
        <v>097000</v>
      </c>
      <c r="F1810" s="2" t="str">
        <f>Tbl_BalanceHistory[[#This Row],[RespAgy]]&amp;": "&amp;Tbl_BalanceHistory[[#This Row],[RespAgency]]</f>
        <v>215: University of Mary Washington</v>
      </c>
      <c r="G1810" s="3">
        <v>215</v>
      </c>
      <c r="H1810" s="3" t="s">
        <v>444</v>
      </c>
      <c r="I1810" s="3" t="str">
        <f>_xlfn.XLOOKUP(Tbl_BalanceHistory[[#This Row],[AgyCode]],Tbl_Agencies[Agy Code],Tbl_Agencies[Agy Sort])</f>
        <v>097000</v>
      </c>
      <c r="J1810" s="2" t="str">
        <f>Tbl_BalanceHistory[[#This Row],[AgyCode]]&amp;": "&amp;Tbl_BalanceHistory[[#This Row],[Agency Name]]</f>
        <v>215: University of Mary Washington</v>
      </c>
      <c r="K1810" s="1">
        <v>2014</v>
      </c>
      <c r="L1810" s="3">
        <v>145</v>
      </c>
      <c r="M1810" s="3" t="s">
        <v>446</v>
      </c>
      <c r="N1810" s="2" t="str">
        <f>Tbl_BalanceHistory[[#This Row],[ProgramCode]]&amp;": "&amp;Tbl_BalanceHistory[[#This Row],[Program Name]]</f>
        <v>145: Museum and Cultural Services</v>
      </c>
      <c r="O1810" s="3" t="s">
        <v>1730</v>
      </c>
      <c r="P1810" s="1" t="str">
        <f>IF(Tbl_BalanceHistory[[#This Row],[FundCode]]="0100","GF",IF(Tbl_BalanceHistory[[#This Row],[FundCode]]="01000","GF","Hi Ed / OCR"))</f>
        <v>GF</v>
      </c>
      <c r="Q1810" s="5">
        <v>459539</v>
      </c>
      <c r="R1810" s="5">
        <v>459539</v>
      </c>
      <c r="S1810" s="5">
        <v>0</v>
      </c>
      <c r="T1810" s="5">
        <v>0</v>
      </c>
      <c r="U1810" s="3"/>
      <c r="V1810" s="5">
        <v>0</v>
      </c>
      <c r="W1810" s="5">
        <v>0</v>
      </c>
      <c r="X1810" s="5"/>
      <c r="Y1810" s="5"/>
      <c r="Z1810" s="5">
        <f>Tbl_BalanceHistory[[#This Row],[Discretionary Recommended - Pre 2022]]+Tbl_BalanceHistory[[#This Row],[Discretionary Balance Recommended: Policy]]+Tbl_BalanceHistory[[#This Row],[Discretionary Balance Recommended: Commitments]]</f>
        <v>0</v>
      </c>
      <c r="AA1810" s="5">
        <f>Tbl_BalanceHistory[[#This Row],[Discretionary Balance]]-Tbl_BalanceHistory[[#This Row],[Discretionary Reappropriation]]</f>
        <v>0</v>
      </c>
      <c r="AB1810" s="2"/>
      <c r="AC1810" s="2"/>
      <c r="AD1810" s="2"/>
      <c r="AE1810" s="2"/>
    </row>
    <row r="1811" spans="1:31" ht="30" x14ac:dyDescent="0.25">
      <c r="A1811" s="2" t="s">
        <v>10</v>
      </c>
      <c r="B1811" s="3">
        <v>7</v>
      </c>
      <c r="C1811" s="3">
        <v>215</v>
      </c>
      <c r="D1811" s="3" t="s">
        <v>444</v>
      </c>
      <c r="E1811" s="3" t="str">
        <f>_xlfn.XLOOKUP(Tbl_BalanceHistory[[#This Row],[RespAgy]],Tbl_Agencies[Agy Code],Tbl_Agencies[Agy Sort])</f>
        <v>097000</v>
      </c>
      <c r="F1811" s="2" t="str">
        <f>Tbl_BalanceHistory[[#This Row],[RespAgy]]&amp;": "&amp;Tbl_BalanceHistory[[#This Row],[RespAgency]]</f>
        <v>215: University of Mary Washington</v>
      </c>
      <c r="G1811" s="3">
        <v>215</v>
      </c>
      <c r="H1811" s="3" t="s">
        <v>444</v>
      </c>
      <c r="I1811" s="3" t="str">
        <f>_xlfn.XLOOKUP(Tbl_BalanceHistory[[#This Row],[AgyCode]],Tbl_Agencies[Agy Code],Tbl_Agencies[Agy Sort])</f>
        <v>097000</v>
      </c>
      <c r="J1811" s="2" t="str">
        <f>Tbl_BalanceHistory[[#This Row],[AgyCode]]&amp;": "&amp;Tbl_BalanceHistory[[#This Row],[Agency Name]]</f>
        <v>215: University of Mary Washington</v>
      </c>
      <c r="K1811" s="1">
        <v>2015</v>
      </c>
      <c r="L1811" s="3">
        <v>145</v>
      </c>
      <c r="M1811" s="3" t="s">
        <v>446</v>
      </c>
      <c r="N1811" s="2" t="str">
        <f>Tbl_BalanceHistory[[#This Row],[ProgramCode]]&amp;": "&amp;Tbl_BalanceHistory[[#This Row],[Program Name]]</f>
        <v>145: Museum and Cultural Services</v>
      </c>
      <c r="O1811" s="3" t="s">
        <v>1730</v>
      </c>
      <c r="P1811" s="1" t="str">
        <f>IF(Tbl_BalanceHistory[[#This Row],[FundCode]]="0100","GF",IF(Tbl_BalanceHistory[[#This Row],[FundCode]]="01000","GF","Hi Ed / OCR"))</f>
        <v>GF</v>
      </c>
      <c r="Q1811" s="5">
        <v>466618</v>
      </c>
      <c r="R1811" s="5">
        <v>466618</v>
      </c>
      <c r="S1811" s="5">
        <v>0</v>
      </c>
      <c r="T1811" s="5">
        <v>0</v>
      </c>
      <c r="U1811" s="3"/>
      <c r="V1811" s="5">
        <v>0</v>
      </c>
      <c r="W1811" s="5">
        <v>0</v>
      </c>
      <c r="X1811" s="5"/>
      <c r="Y1811" s="5"/>
      <c r="Z1811" s="5">
        <f>Tbl_BalanceHistory[[#This Row],[Discretionary Recommended - Pre 2022]]+Tbl_BalanceHistory[[#This Row],[Discretionary Balance Recommended: Policy]]+Tbl_BalanceHistory[[#This Row],[Discretionary Balance Recommended: Commitments]]</f>
        <v>0</v>
      </c>
      <c r="AA1811" s="5">
        <f>Tbl_BalanceHistory[[#This Row],[Discretionary Balance]]-Tbl_BalanceHistory[[#This Row],[Discretionary Reappropriation]]</f>
        <v>0</v>
      </c>
      <c r="AB1811" s="2"/>
      <c r="AC1811" s="2"/>
      <c r="AD1811" s="2"/>
      <c r="AE1811" s="2"/>
    </row>
    <row r="1812" spans="1:31" ht="30" x14ac:dyDescent="0.25">
      <c r="A1812" s="2" t="s">
        <v>10</v>
      </c>
      <c r="B1812" s="3">
        <v>7</v>
      </c>
      <c r="C1812" s="3">
        <v>215</v>
      </c>
      <c r="D1812" s="3" t="s">
        <v>444</v>
      </c>
      <c r="E1812" s="3" t="str">
        <f>_xlfn.XLOOKUP(Tbl_BalanceHistory[[#This Row],[RespAgy]],Tbl_Agencies[Agy Code],Tbl_Agencies[Agy Sort])</f>
        <v>097000</v>
      </c>
      <c r="F1812" s="2" t="str">
        <f>Tbl_BalanceHistory[[#This Row],[RespAgy]]&amp;": "&amp;Tbl_BalanceHistory[[#This Row],[RespAgency]]</f>
        <v>215: University of Mary Washington</v>
      </c>
      <c r="G1812" s="3">
        <v>215</v>
      </c>
      <c r="H1812" s="3" t="s">
        <v>444</v>
      </c>
      <c r="I1812" s="3" t="str">
        <f>_xlfn.XLOOKUP(Tbl_BalanceHistory[[#This Row],[AgyCode]],Tbl_Agencies[Agy Code],Tbl_Agencies[Agy Sort])</f>
        <v>097000</v>
      </c>
      <c r="J1812" s="2" t="str">
        <f>Tbl_BalanceHistory[[#This Row],[AgyCode]]&amp;": "&amp;Tbl_BalanceHistory[[#This Row],[Agency Name]]</f>
        <v>215: University of Mary Washington</v>
      </c>
      <c r="K1812" s="1">
        <v>2016</v>
      </c>
      <c r="L1812" s="3">
        <v>145</v>
      </c>
      <c r="M1812" s="3" t="s">
        <v>446</v>
      </c>
      <c r="N1812" s="2" t="str">
        <f>Tbl_BalanceHistory[[#This Row],[ProgramCode]]&amp;": "&amp;Tbl_BalanceHistory[[#This Row],[Program Name]]</f>
        <v>145: Museum and Cultural Services</v>
      </c>
      <c r="O1812" s="3" t="s">
        <v>1730</v>
      </c>
      <c r="P1812" s="1" t="str">
        <f>IF(Tbl_BalanceHistory[[#This Row],[FundCode]]="0100","GF",IF(Tbl_BalanceHistory[[#This Row],[FundCode]]="01000","GF","Hi Ed / OCR"))</f>
        <v>GF</v>
      </c>
      <c r="Q1812" s="5">
        <v>475118</v>
      </c>
      <c r="R1812" s="5">
        <v>475117</v>
      </c>
      <c r="S1812" s="5">
        <v>1</v>
      </c>
      <c r="T1812" s="5">
        <v>1</v>
      </c>
      <c r="U1812" s="3" t="s">
        <v>1731</v>
      </c>
      <c r="V1812" s="5">
        <v>0</v>
      </c>
      <c r="W1812" s="5">
        <v>0</v>
      </c>
      <c r="X1812" s="5"/>
      <c r="Y1812" s="5"/>
      <c r="Z1812" s="5">
        <f>Tbl_BalanceHistory[[#This Row],[Discretionary Recommended - Pre 2022]]+Tbl_BalanceHistory[[#This Row],[Discretionary Balance Recommended: Policy]]+Tbl_BalanceHistory[[#This Row],[Discretionary Balance Recommended: Commitments]]</f>
        <v>0</v>
      </c>
      <c r="AA1812" s="5">
        <f>Tbl_BalanceHistory[[#This Row],[Discretionary Balance]]-Tbl_BalanceHistory[[#This Row],[Discretionary Reappropriation]]</f>
        <v>0</v>
      </c>
      <c r="AB1812" s="2"/>
      <c r="AC1812" s="2"/>
      <c r="AD1812" s="2"/>
      <c r="AE1812" s="2"/>
    </row>
    <row r="1813" spans="1:31" ht="30" x14ac:dyDescent="0.25">
      <c r="A1813" s="2" t="s">
        <v>10</v>
      </c>
      <c r="B1813" s="3">
        <v>7</v>
      </c>
      <c r="C1813" s="3">
        <v>215</v>
      </c>
      <c r="D1813" s="3" t="s">
        <v>444</v>
      </c>
      <c r="E1813" s="3" t="str">
        <f>_xlfn.XLOOKUP(Tbl_BalanceHistory[[#This Row],[RespAgy]],Tbl_Agencies[Agy Code],Tbl_Agencies[Agy Sort])</f>
        <v>097000</v>
      </c>
      <c r="F1813" s="2" t="str">
        <f>Tbl_BalanceHistory[[#This Row],[RespAgy]]&amp;": "&amp;Tbl_BalanceHistory[[#This Row],[RespAgency]]</f>
        <v>215: University of Mary Washington</v>
      </c>
      <c r="G1813" s="3">
        <v>215</v>
      </c>
      <c r="H1813" s="3" t="s">
        <v>444</v>
      </c>
      <c r="I1813" s="3" t="str">
        <f>_xlfn.XLOOKUP(Tbl_BalanceHistory[[#This Row],[AgyCode]],Tbl_Agencies[Agy Code],Tbl_Agencies[Agy Sort])</f>
        <v>097000</v>
      </c>
      <c r="J1813" s="2" t="str">
        <f>Tbl_BalanceHistory[[#This Row],[AgyCode]]&amp;": "&amp;Tbl_BalanceHistory[[#This Row],[Agency Name]]</f>
        <v>215: University of Mary Washington</v>
      </c>
      <c r="K1813" s="1">
        <v>2017</v>
      </c>
      <c r="L1813" s="3">
        <v>145</v>
      </c>
      <c r="M1813" s="3" t="s">
        <v>446</v>
      </c>
      <c r="N1813" s="2" t="str">
        <f>Tbl_BalanceHistory[[#This Row],[ProgramCode]]&amp;": "&amp;Tbl_BalanceHistory[[#This Row],[Program Name]]</f>
        <v>145: Museum and Cultural Services</v>
      </c>
      <c r="O1813" s="3" t="s">
        <v>886</v>
      </c>
      <c r="P1813" s="1" t="str">
        <f>IF(Tbl_BalanceHistory[[#This Row],[FundCode]]="0100","GF",IF(Tbl_BalanceHistory[[#This Row],[FundCode]]="01000","GF","Hi Ed / OCR"))</f>
        <v>GF</v>
      </c>
      <c r="Q1813" s="5">
        <v>481119</v>
      </c>
      <c r="R1813" s="5">
        <v>481119</v>
      </c>
      <c r="S1813" s="5">
        <v>0</v>
      </c>
      <c r="T1813" s="5">
        <v>0</v>
      </c>
      <c r="U1813" s="3" t="s">
        <v>1732</v>
      </c>
      <c r="V1813" s="5">
        <v>0</v>
      </c>
      <c r="W1813" s="5">
        <v>0</v>
      </c>
      <c r="X1813" s="5"/>
      <c r="Y1813" s="5"/>
      <c r="Z1813" s="5">
        <f>Tbl_BalanceHistory[[#This Row],[Discretionary Recommended - Pre 2022]]+Tbl_BalanceHistory[[#This Row],[Discretionary Balance Recommended: Policy]]+Tbl_BalanceHistory[[#This Row],[Discretionary Balance Recommended: Commitments]]</f>
        <v>0</v>
      </c>
      <c r="AA1813" s="5">
        <f>Tbl_BalanceHistory[[#This Row],[Discretionary Balance]]-Tbl_BalanceHistory[[#This Row],[Discretionary Reappropriation]]</f>
        <v>0</v>
      </c>
      <c r="AB1813" s="2"/>
      <c r="AC1813" s="2"/>
      <c r="AD1813" s="2"/>
      <c r="AE1813" s="2"/>
    </row>
    <row r="1814" spans="1:31" ht="30" x14ac:dyDescent="0.25">
      <c r="A1814" s="2" t="s">
        <v>10</v>
      </c>
      <c r="B1814" s="3">
        <v>7</v>
      </c>
      <c r="C1814" s="3">
        <v>215</v>
      </c>
      <c r="D1814" s="3" t="s">
        <v>444</v>
      </c>
      <c r="E1814" s="3" t="str">
        <f>_xlfn.XLOOKUP(Tbl_BalanceHistory[[#This Row],[RespAgy]],Tbl_Agencies[Agy Code],Tbl_Agencies[Agy Sort])</f>
        <v>097000</v>
      </c>
      <c r="F1814" s="2" t="str">
        <f>Tbl_BalanceHistory[[#This Row],[RespAgy]]&amp;": "&amp;Tbl_BalanceHistory[[#This Row],[RespAgency]]</f>
        <v>215: University of Mary Washington</v>
      </c>
      <c r="G1814" s="3">
        <v>215</v>
      </c>
      <c r="H1814" s="3" t="s">
        <v>444</v>
      </c>
      <c r="I1814" s="3" t="str">
        <f>_xlfn.XLOOKUP(Tbl_BalanceHistory[[#This Row],[AgyCode]],Tbl_Agencies[Agy Code],Tbl_Agencies[Agy Sort])</f>
        <v>097000</v>
      </c>
      <c r="J1814" s="2" t="str">
        <f>Tbl_BalanceHistory[[#This Row],[AgyCode]]&amp;": "&amp;Tbl_BalanceHistory[[#This Row],[Agency Name]]</f>
        <v>215: University of Mary Washington</v>
      </c>
      <c r="K1814" s="1">
        <v>2018</v>
      </c>
      <c r="L1814" s="3">
        <v>145</v>
      </c>
      <c r="M1814" s="3" t="s">
        <v>446</v>
      </c>
      <c r="N1814" s="2" t="str">
        <f>Tbl_BalanceHistory[[#This Row],[ProgramCode]]&amp;": "&amp;Tbl_BalanceHistory[[#This Row],[Program Name]]</f>
        <v>145: Museum and Cultural Services</v>
      </c>
      <c r="O1814" s="3" t="s">
        <v>886</v>
      </c>
      <c r="P1814" s="1" t="str">
        <f>IF(Tbl_BalanceHistory[[#This Row],[FundCode]]="0100","GF",IF(Tbl_BalanceHistory[[#This Row],[FundCode]]="01000","GF","Hi Ed / OCR"))</f>
        <v>GF</v>
      </c>
      <c r="Q1814" s="5">
        <v>481118</v>
      </c>
      <c r="R1814" s="5">
        <v>481114.12</v>
      </c>
      <c r="S1814" s="5">
        <v>3</v>
      </c>
      <c r="T1814" s="5">
        <v>3</v>
      </c>
      <c r="U1814" s="3" t="s">
        <v>1733</v>
      </c>
      <c r="V1814" s="5">
        <v>0</v>
      </c>
      <c r="W1814" s="5">
        <v>0</v>
      </c>
      <c r="X1814" s="5"/>
      <c r="Y1814" s="5"/>
      <c r="Z1814" s="5">
        <f>Tbl_BalanceHistory[[#This Row],[Discretionary Recommended - Pre 2022]]+Tbl_BalanceHistory[[#This Row],[Discretionary Balance Recommended: Policy]]+Tbl_BalanceHistory[[#This Row],[Discretionary Balance Recommended: Commitments]]</f>
        <v>0</v>
      </c>
      <c r="AA1814" s="5">
        <f>Tbl_BalanceHistory[[#This Row],[Discretionary Balance]]-Tbl_BalanceHistory[[#This Row],[Discretionary Reappropriation]]</f>
        <v>0</v>
      </c>
      <c r="AB1814" s="2"/>
      <c r="AC1814" s="2"/>
      <c r="AD1814" s="2"/>
      <c r="AE1814" s="2"/>
    </row>
    <row r="1815" spans="1:31" ht="30" x14ac:dyDescent="0.25">
      <c r="A1815" s="2" t="s">
        <v>10</v>
      </c>
      <c r="B1815" s="3">
        <v>7</v>
      </c>
      <c r="C1815" s="3">
        <v>215</v>
      </c>
      <c r="D1815" s="3" t="s">
        <v>444</v>
      </c>
      <c r="E1815" s="3" t="str">
        <f>_xlfn.XLOOKUP(Tbl_BalanceHistory[[#This Row],[RespAgy]],Tbl_Agencies[Agy Code],Tbl_Agencies[Agy Sort])</f>
        <v>097000</v>
      </c>
      <c r="F1815" s="2" t="str">
        <f>Tbl_BalanceHistory[[#This Row],[RespAgy]]&amp;": "&amp;Tbl_BalanceHistory[[#This Row],[RespAgency]]</f>
        <v>215: University of Mary Washington</v>
      </c>
      <c r="G1815" s="3">
        <v>215</v>
      </c>
      <c r="H1815" s="3" t="s">
        <v>444</v>
      </c>
      <c r="I1815" s="3" t="str">
        <f>_xlfn.XLOOKUP(Tbl_BalanceHistory[[#This Row],[AgyCode]],Tbl_Agencies[Agy Code],Tbl_Agencies[Agy Sort])</f>
        <v>097000</v>
      </c>
      <c r="J1815" s="2" t="str">
        <f>Tbl_BalanceHistory[[#This Row],[AgyCode]]&amp;": "&amp;Tbl_BalanceHistory[[#This Row],[Agency Name]]</f>
        <v>215: University of Mary Washington</v>
      </c>
      <c r="K1815" s="1">
        <v>2019</v>
      </c>
      <c r="L1815" s="3">
        <v>145</v>
      </c>
      <c r="M1815" s="3" t="s">
        <v>446</v>
      </c>
      <c r="N1815" s="2" t="str">
        <f>Tbl_BalanceHistory[[#This Row],[ProgramCode]]&amp;": "&amp;Tbl_BalanceHistory[[#This Row],[Program Name]]</f>
        <v>145: Museum and Cultural Services</v>
      </c>
      <c r="O1815" s="3" t="s">
        <v>886</v>
      </c>
      <c r="P1815" s="1" t="str">
        <f>IF(Tbl_BalanceHistory[[#This Row],[FundCode]]="0100","GF",IF(Tbl_BalanceHistory[[#This Row],[FundCode]]="01000","GF","Hi Ed / OCR"))</f>
        <v>GF</v>
      </c>
      <c r="Q1815" s="5">
        <v>481121</v>
      </c>
      <c r="R1815" s="5">
        <v>481114.93</v>
      </c>
      <c r="S1815" s="5">
        <v>6.07</v>
      </c>
      <c r="T1815" s="5">
        <v>6.07</v>
      </c>
      <c r="U1815" s="3" t="s">
        <v>1733</v>
      </c>
      <c r="V1815" s="5">
        <v>0</v>
      </c>
      <c r="W1815" s="5">
        <v>0</v>
      </c>
      <c r="X1815" s="5"/>
      <c r="Y1815" s="5"/>
      <c r="Z1815" s="5">
        <f>Tbl_BalanceHistory[[#This Row],[Discretionary Recommended - Pre 2022]]+Tbl_BalanceHistory[[#This Row],[Discretionary Balance Recommended: Policy]]+Tbl_BalanceHistory[[#This Row],[Discretionary Balance Recommended: Commitments]]</f>
        <v>0</v>
      </c>
      <c r="AA1815" s="5">
        <f>Tbl_BalanceHistory[[#This Row],[Discretionary Balance]]-Tbl_BalanceHistory[[#This Row],[Discretionary Reappropriation]]</f>
        <v>0</v>
      </c>
      <c r="AB1815" s="2"/>
      <c r="AC1815" s="2"/>
      <c r="AD1815" s="2"/>
      <c r="AE1815" s="2"/>
    </row>
    <row r="1816" spans="1:31" ht="30" x14ac:dyDescent="0.25">
      <c r="A1816" s="2" t="s">
        <v>10</v>
      </c>
      <c r="B1816" s="3">
        <v>7</v>
      </c>
      <c r="C1816" s="3">
        <v>215</v>
      </c>
      <c r="D1816" s="3" t="s">
        <v>444</v>
      </c>
      <c r="E1816" s="3" t="str">
        <f>_xlfn.XLOOKUP(Tbl_BalanceHistory[[#This Row],[RespAgy]],Tbl_Agencies[Agy Code],Tbl_Agencies[Agy Sort])</f>
        <v>097000</v>
      </c>
      <c r="F1816" s="2" t="str">
        <f>Tbl_BalanceHistory[[#This Row],[RespAgy]]&amp;": "&amp;Tbl_BalanceHistory[[#This Row],[RespAgency]]</f>
        <v>215: University of Mary Washington</v>
      </c>
      <c r="G1816" s="3">
        <v>215</v>
      </c>
      <c r="H1816" s="3" t="s">
        <v>444</v>
      </c>
      <c r="I1816" s="3" t="str">
        <f>_xlfn.XLOOKUP(Tbl_BalanceHistory[[#This Row],[AgyCode]],Tbl_Agencies[Agy Code],Tbl_Agencies[Agy Sort])</f>
        <v>097000</v>
      </c>
      <c r="J1816" s="2" t="str">
        <f>Tbl_BalanceHistory[[#This Row],[AgyCode]]&amp;": "&amp;Tbl_BalanceHistory[[#This Row],[Agency Name]]</f>
        <v>215: University of Mary Washington</v>
      </c>
      <c r="K1816" s="1">
        <v>2020</v>
      </c>
      <c r="L1816" s="3">
        <v>145</v>
      </c>
      <c r="M1816" s="3" t="s">
        <v>446</v>
      </c>
      <c r="N1816" s="2" t="str">
        <f>Tbl_BalanceHistory[[#This Row],[ProgramCode]]&amp;": "&amp;Tbl_BalanceHistory[[#This Row],[Program Name]]</f>
        <v>145: Museum and Cultural Services</v>
      </c>
      <c r="O1816" s="3" t="s">
        <v>886</v>
      </c>
      <c r="P1816" s="1" t="str">
        <f>IF(Tbl_BalanceHistory[[#This Row],[FundCode]]="0100","GF",IF(Tbl_BalanceHistory[[#This Row],[FundCode]]="01000","GF","Hi Ed / OCR"))</f>
        <v>GF</v>
      </c>
      <c r="Q1816" s="5">
        <v>481124.07</v>
      </c>
      <c r="R1816" s="5">
        <v>481122.53</v>
      </c>
      <c r="S1816" s="5">
        <v>1.54</v>
      </c>
      <c r="T1816" s="5">
        <v>1.54</v>
      </c>
      <c r="U1816" s="3" t="s">
        <v>1733</v>
      </c>
      <c r="V1816" s="5">
        <v>0</v>
      </c>
      <c r="W1816" s="5">
        <v>0</v>
      </c>
      <c r="X1816" s="5"/>
      <c r="Y1816" s="5"/>
      <c r="Z1816" s="5">
        <f>Tbl_BalanceHistory[[#This Row],[Discretionary Recommended - Pre 2022]]+Tbl_BalanceHistory[[#This Row],[Discretionary Balance Recommended: Policy]]+Tbl_BalanceHistory[[#This Row],[Discretionary Balance Recommended: Commitments]]</f>
        <v>0</v>
      </c>
      <c r="AA1816" s="5">
        <f>Tbl_BalanceHistory[[#This Row],[Discretionary Balance]]-Tbl_BalanceHistory[[#This Row],[Discretionary Reappropriation]]</f>
        <v>0</v>
      </c>
      <c r="AB1816" s="2"/>
      <c r="AC1816" s="2"/>
      <c r="AD1816" s="2"/>
      <c r="AE1816" s="2"/>
    </row>
    <row r="1817" spans="1:31" ht="30" x14ac:dyDescent="0.25">
      <c r="A1817" s="2" t="s">
        <v>10</v>
      </c>
      <c r="B1817" s="3">
        <v>7</v>
      </c>
      <c r="C1817" s="3">
        <v>215</v>
      </c>
      <c r="D1817" s="3" t="s">
        <v>444</v>
      </c>
      <c r="E1817" s="3" t="str">
        <f>_xlfn.XLOOKUP(Tbl_BalanceHistory[[#This Row],[RespAgy]],Tbl_Agencies[Agy Code],Tbl_Agencies[Agy Sort])</f>
        <v>097000</v>
      </c>
      <c r="F1817" s="2" t="str">
        <f>Tbl_BalanceHistory[[#This Row],[RespAgy]]&amp;": "&amp;Tbl_BalanceHistory[[#This Row],[RespAgency]]</f>
        <v>215: University of Mary Washington</v>
      </c>
      <c r="G1817" s="3">
        <v>215</v>
      </c>
      <c r="H1817" s="3" t="s">
        <v>444</v>
      </c>
      <c r="I1817" s="3" t="str">
        <f>_xlfn.XLOOKUP(Tbl_BalanceHistory[[#This Row],[AgyCode]],Tbl_Agencies[Agy Code],Tbl_Agencies[Agy Sort])</f>
        <v>097000</v>
      </c>
      <c r="J1817" s="2" t="str">
        <f>Tbl_BalanceHistory[[#This Row],[AgyCode]]&amp;": "&amp;Tbl_BalanceHistory[[#This Row],[Agency Name]]</f>
        <v>215: University of Mary Washington</v>
      </c>
      <c r="K1817" s="1">
        <v>2021</v>
      </c>
      <c r="L1817" s="3">
        <v>145</v>
      </c>
      <c r="M1817" s="3" t="s">
        <v>446</v>
      </c>
      <c r="N1817" s="2" t="str">
        <f>Tbl_BalanceHistory[[#This Row],[ProgramCode]]&amp;": "&amp;Tbl_BalanceHistory[[#This Row],[Program Name]]</f>
        <v>145: Museum and Cultural Services</v>
      </c>
      <c r="O1817" s="3" t="s">
        <v>886</v>
      </c>
      <c r="P1817" s="1" t="str">
        <f>IF(Tbl_BalanceHistory[[#This Row],[FundCode]]="0100","GF",IF(Tbl_BalanceHistory[[#This Row],[FundCode]]="01000","GF","Hi Ed / OCR"))</f>
        <v>GF</v>
      </c>
      <c r="Q1817" s="5">
        <v>481119.54</v>
      </c>
      <c r="R1817" s="5">
        <v>481113.13</v>
      </c>
      <c r="S1817" s="5">
        <v>6.41</v>
      </c>
      <c r="T1817" s="5">
        <v>6.41</v>
      </c>
      <c r="U1817" s="3" t="s">
        <v>1733</v>
      </c>
      <c r="V1817" s="5">
        <v>0</v>
      </c>
      <c r="W1817" s="5">
        <v>0</v>
      </c>
      <c r="X1817" s="5"/>
      <c r="Y1817" s="5"/>
      <c r="Z1817" s="5">
        <f>Tbl_BalanceHistory[[#This Row],[Discretionary Recommended - Pre 2022]]+Tbl_BalanceHistory[[#This Row],[Discretionary Balance Recommended: Policy]]+Tbl_BalanceHistory[[#This Row],[Discretionary Balance Recommended: Commitments]]</f>
        <v>0</v>
      </c>
      <c r="AA1817" s="5">
        <f>Tbl_BalanceHistory[[#This Row],[Discretionary Balance]]-Tbl_BalanceHistory[[#This Row],[Discretionary Reappropriation]]</f>
        <v>0</v>
      </c>
      <c r="AB1817" s="2"/>
      <c r="AC1817" s="2"/>
      <c r="AD1817" s="2"/>
      <c r="AE1817" s="2"/>
    </row>
    <row r="1818" spans="1:31" ht="30" x14ac:dyDescent="0.25">
      <c r="A1818" s="2" t="s">
        <v>10</v>
      </c>
      <c r="B1818" s="3">
        <v>7</v>
      </c>
      <c r="C1818" s="3">
        <v>215</v>
      </c>
      <c r="D1818" s="3" t="s">
        <v>444</v>
      </c>
      <c r="E1818" s="3" t="str">
        <f>_xlfn.XLOOKUP(Tbl_BalanceHistory[[#This Row],[RespAgy]],Tbl_Agencies[Agy Code],Tbl_Agencies[Agy Sort])</f>
        <v>097000</v>
      </c>
      <c r="F1818" s="2" t="str">
        <f>Tbl_BalanceHistory[[#This Row],[RespAgy]]&amp;": "&amp;Tbl_BalanceHistory[[#This Row],[RespAgency]]</f>
        <v>215: University of Mary Washington</v>
      </c>
      <c r="G1818" s="3">
        <v>215</v>
      </c>
      <c r="H1818" s="3" t="s">
        <v>444</v>
      </c>
      <c r="I1818" s="3" t="str">
        <f>_xlfn.XLOOKUP(Tbl_BalanceHistory[[#This Row],[AgyCode]],Tbl_Agencies[Agy Code],Tbl_Agencies[Agy Sort])</f>
        <v>097000</v>
      </c>
      <c r="J1818" s="2" t="str">
        <f>Tbl_BalanceHistory[[#This Row],[AgyCode]]&amp;": "&amp;Tbl_BalanceHistory[[#This Row],[Agency Name]]</f>
        <v>215: University of Mary Washington</v>
      </c>
      <c r="K1818" s="1">
        <v>2022</v>
      </c>
      <c r="L1818" s="3">
        <v>145</v>
      </c>
      <c r="M1818" s="3" t="s">
        <v>446</v>
      </c>
      <c r="N1818" s="2" t="str">
        <f>Tbl_BalanceHistory[[#This Row],[ProgramCode]]&amp;": "&amp;Tbl_BalanceHistory[[#This Row],[Program Name]]</f>
        <v>145: Museum and Cultural Services</v>
      </c>
      <c r="O1818" s="3" t="s">
        <v>886</v>
      </c>
      <c r="P1818" s="1" t="str">
        <f>IF(Tbl_BalanceHistory[[#This Row],[FundCode]]="0100","GF",IF(Tbl_BalanceHistory[[#This Row],[FundCode]]="01000","GF","Hi Ed / OCR"))</f>
        <v>GF</v>
      </c>
      <c r="Q1818" s="5">
        <v>481124.41</v>
      </c>
      <c r="R1818" s="5">
        <v>481092.08</v>
      </c>
      <c r="S1818" s="5">
        <v>32.33</v>
      </c>
      <c r="T1818" s="5">
        <v>32.33</v>
      </c>
      <c r="U1818" s="3" t="s">
        <v>1733</v>
      </c>
      <c r="V1818" s="5">
        <v>0</v>
      </c>
      <c r="W1818" s="5"/>
      <c r="X1818" s="5">
        <v>0</v>
      </c>
      <c r="Y1818" s="5">
        <v>0</v>
      </c>
      <c r="Z1818" s="5">
        <f>Tbl_BalanceHistory[[#This Row],[Discretionary Recommended - Pre 2022]]+Tbl_BalanceHistory[[#This Row],[Discretionary Balance Recommended: Policy]]+Tbl_BalanceHistory[[#This Row],[Discretionary Balance Recommended: Commitments]]</f>
        <v>0</v>
      </c>
      <c r="AA1818" s="5">
        <f>Tbl_BalanceHistory[[#This Row],[Discretionary Balance]]-Tbl_BalanceHistory[[#This Row],[Discretionary Reappropriation]]</f>
        <v>0</v>
      </c>
      <c r="AB1818" s="2"/>
      <c r="AC1818" s="2"/>
      <c r="AD1818" s="2"/>
      <c r="AE1818" s="2"/>
    </row>
    <row r="1819" spans="1:31" ht="30" x14ac:dyDescent="0.25">
      <c r="A1819" s="2" t="s">
        <v>10</v>
      </c>
      <c r="B1819" s="3">
        <v>7</v>
      </c>
      <c r="C1819" s="3">
        <v>215</v>
      </c>
      <c r="D1819" s="3" t="s">
        <v>444</v>
      </c>
      <c r="E1819" s="3" t="str">
        <f>_xlfn.XLOOKUP(Tbl_BalanceHistory[[#This Row],[RespAgy]],Tbl_Agencies[Agy Code],Tbl_Agencies[Agy Sort])</f>
        <v>097000</v>
      </c>
      <c r="F1819" s="2" t="str">
        <f>Tbl_BalanceHistory[[#This Row],[RespAgy]]&amp;": "&amp;Tbl_BalanceHistory[[#This Row],[RespAgency]]</f>
        <v>215: University of Mary Washington</v>
      </c>
      <c r="G1819" s="3">
        <v>215</v>
      </c>
      <c r="H1819" s="3" t="s">
        <v>444</v>
      </c>
      <c r="I1819" s="3" t="str">
        <f>_xlfn.XLOOKUP(Tbl_BalanceHistory[[#This Row],[AgyCode]],Tbl_Agencies[Agy Code],Tbl_Agencies[Agy Sort])</f>
        <v>097000</v>
      </c>
      <c r="J1819" s="2" t="str">
        <f>Tbl_BalanceHistory[[#This Row],[AgyCode]]&amp;": "&amp;Tbl_BalanceHistory[[#This Row],[Agency Name]]</f>
        <v>215: University of Mary Washington</v>
      </c>
      <c r="K1819" s="1">
        <v>2023</v>
      </c>
      <c r="L1819" s="3">
        <v>145</v>
      </c>
      <c r="M1819" s="3" t="s">
        <v>446</v>
      </c>
      <c r="N1819" s="2" t="str">
        <f>Tbl_BalanceHistory[[#This Row],[ProgramCode]]&amp;": "&amp;Tbl_BalanceHistory[[#This Row],[Program Name]]</f>
        <v>145: Museum and Cultural Services</v>
      </c>
      <c r="O1819" s="3" t="s">
        <v>886</v>
      </c>
      <c r="P1819" s="1" t="str">
        <f>IF(Tbl_BalanceHistory[[#This Row],[FundCode]]="0100","GF",IF(Tbl_BalanceHistory[[#This Row],[FundCode]]="01000","GF","Hi Ed / OCR"))</f>
        <v>GF</v>
      </c>
      <c r="Q1819" s="5">
        <v>781149.33</v>
      </c>
      <c r="R1819" s="5">
        <v>781095.73</v>
      </c>
      <c r="S1819" s="5">
        <v>53.6</v>
      </c>
      <c r="T1819" s="5">
        <v>53.6</v>
      </c>
      <c r="U1819" s="3" t="s">
        <v>1733</v>
      </c>
      <c r="V1819" s="5">
        <v>0</v>
      </c>
      <c r="W1819" s="5">
        <v>0</v>
      </c>
      <c r="X1819" s="5">
        <v>0</v>
      </c>
      <c r="Y1819" s="5">
        <v>0</v>
      </c>
      <c r="Z1819" s="5">
        <v>0</v>
      </c>
      <c r="AA1819" s="5">
        <v>0</v>
      </c>
      <c r="AB1819" s="2"/>
      <c r="AC1819" s="2"/>
      <c r="AD1819" s="2"/>
      <c r="AE1819" s="2"/>
    </row>
    <row r="1820" spans="1:31" ht="30" x14ac:dyDescent="0.25">
      <c r="A1820" s="2" t="s">
        <v>10</v>
      </c>
      <c r="B1820" s="3">
        <v>7</v>
      </c>
      <c r="C1820" s="3">
        <v>215</v>
      </c>
      <c r="D1820" s="3" t="s">
        <v>444</v>
      </c>
      <c r="E1820" s="3" t="str">
        <f>_xlfn.XLOOKUP(Tbl_BalanceHistory[[#This Row],[RespAgy]],Tbl_Agencies[Agy Code],Tbl_Agencies[Agy Sort])</f>
        <v>097000</v>
      </c>
      <c r="F1820" s="2" t="str">
        <f>Tbl_BalanceHistory[[#This Row],[RespAgy]]&amp;": "&amp;Tbl_BalanceHistory[[#This Row],[RespAgency]]</f>
        <v>215: University of Mary Washington</v>
      </c>
      <c r="G1820" s="3">
        <v>215</v>
      </c>
      <c r="H1820" s="3" t="s">
        <v>444</v>
      </c>
      <c r="I1820" s="3" t="str">
        <f>_xlfn.XLOOKUP(Tbl_BalanceHistory[[#This Row],[AgyCode]],Tbl_Agencies[Agy Code],Tbl_Agencies[Agy Sort])</f>
        <v>097000</v>
      </c>
      <c r="J1820" s="2" t="str">
        <f>Tbl_BalanceHistory[[#This Row],[AgyCode]]&amp;": "&amp;Tbl_BalanceHistory[[#This Row],[Agency Name]]</f>
        <v>215: University of Mary Washington</v>
      </c>
      <c r="K1820" s="1">
        <v>2024</v>
      </c>
      <c r="L1820" s="3">
        <v>145</v>
      </c>
      <c r="M1820" s="3" t="s">
        <v>446</v>
      </c>
      <c r="N1820" s="2" t="str">
        <f>Tbl_BalanceHistory[[#This Row],[ProgramCode]]&amp;": "&amp;Tbl_BalanceHistory[[#This Row],[Program Name]]</f>
        <v>145: Museum and Cultural Services</v>
      </c>
      <c r="O1820" s="3" t="s">
        <v>886</v>
      </c>
      <c r="P1820" s="1" t="str">
        <f>IF(Tbl_BalanceHistory[[#This Row],[FundCode]]="0100","GF",IF(Tbl_BalanceHistory[[#This Row],[FundCode]]="01000","GF","Hi Ed / OCR"))</f>
        <v>GF</v>
      </c>
      <c r="Q1820" s="5">
        <v>781170.6</v>
      </c>
      <c r="R1820" s="5">
        <v>780583.3</v>
      </c>
      <c r="S1820" s="5">
        <v>587.29999999999995</v>
      </c>
      <c r="T1820" s="5">
        <v>587.29999999999995</v>
      </c>
      <c r="U1820" s="3" t="s">
        <v>1733</v>
      </c>
      <c r="V1820" s="5">
        <v>0</v>
      </c>
      <c r="W1820" s="5">
        <v>0</v>
      </c>
      <c r="X1820" s="5">
        <v>0</v>
      </c>
      <c r="Y1820" s="5">
        <v>0</v>
      </c>
      <c r="Z1820" s="5">
        <v>0</v>
      </c>
      <c r="AA1820" s="5">
        <v>0</v>
      </c>
      <c r="AB1820" s="2"/>
      <c r="AC1820" s="2"/>
      <c r="AD1820" s="2"/>
      <c r="AE1820" s="2"/>
    </row>
    <row r="1821" spans="1:31" ht="30" x14ac:dyDescent="0.25">
      <c r="A1821" s="2" t="s">
        <v>10</v>
      </c>
      <c r="B1821" s="3">
        <v>7</v>
      </c>
      <c r="C1821" s="3">
        <v>215</v>
      </c>
      <c r="D1821" s="3" t="s">
        <v>444</v>
      </c>
      <c r="E1821" s="3" t="str">
        <f>_xlfn.XLOOKUP(Tbl_BalanceHistory[[#This Row],[RespAgy]],Tbl_Agencies[Agy Code],Tbl_Agencies[Agy Sort])</f>
        <v>097000</v>
      </c>
      <c r="F1821" s="2" t="str">
        <f>Tbl_BalanceHistory[[#This Row],[RespAgy]]&amp;": "&amp;Tbl_BalanceHistory[[#This Row],[RespAgency]]</f>
        <v>215: University of Mary Washington</v>
      </c>
      <c r="G1821" s="3">
        <v>215</v>
      </c>
      <c r="H1821" s="3" t="s">
        <v>444</v>
      </c>
      <c r="I1821" s="3" t="str">
        <f>_xlfn.XLOOKUP(Tbl_BalanceHistory[[#This Row],[AgyCode]],Tbl_Agencies[Agy Code],Tbl_Agencies[Agy Sort])</f>
        <v>097000</v>
      </c>
      <c r="J1821" s="2" t="str">
        <f>Tbl_BalanceHistory[[#This Row],[AgyCode]]&amp;": "&amp;Tbl_BalanceHistory[[#This Row],[Agency Name]]</f>
        <v>215: University of Mary Washington</v>
      </c>
      <c r="K1821" s="1">
        <v>2014</v>
      </c>
      <c r="L1821" s="3">
        <v>199</v>
      </c>
      <c r="M1821" s="3" t="s">
        <v>62</v>
      </c>
      <c r="N1821" s="2" t="str">
        <f>Tbl_BalanceHistory[[#This Row],[ProgramCode]]&amp;": "&amp;Tbl_BalanceHistory[[#This Row],[Program Name]]</f>
        <v>199: Administrative and Support Services</v>
      </c>
      <c r="O1821" s="3" t="s">
        <v>1730</v>
      </c>
      <c r="P1821" s="1" t="str">
        <f>IF(Tbl_BalanceHistory[[#This Row],[FundCode]]="0100","GF",IF(Tbl_BalanceHistory[[#This Row],[FundCode]]="01000","GF","Hi Ed / OCR"))</f>
        <v>GF</v>
      </c>
      <c r="Q1821" s="5">
        <v>1750000</v>
      </c>
      <c r="R1821" s="5">
        <v>1364285.2</v>
      </c>
      <c r="S1821" s="5">
        <v>385714</v>
      </c>
      <c r="T1821" s="5">
        <v>385714</v>
      </c>
      <c r="U1821" s="3" t="s">
        <v>1731</v>
      </c>
      <c r="V1821" s="5">
        <v>0</v>
      </c>
      <c r="W1821" s="5">
        <v>0</v>
      </c>
      <c r="X1821" s="5"/>
      <c r="Y1821" s="5"/>
      <c r="Z1821" s="5">
        <f>Tbl_BalanceHistory[[#This Row],[Discretionary Recommended - Pre 2022]]+Tbl_BalanceHistory[[#This Row],[Discretionary Balance Recommended: Policy]]+Tbl_BalanceHistory[[#This Row],[Discretionary Balance Recommended: Commitments]]</f>
        <v>0</v>
      </c>
      <c r="AA1821" s="5">
        <f>Tbl_BalanceHistory[[#This Row],[Discretionary Balance]]-Tbl_BalanceHistory[[#This Row],[Discretionary Reappropriation]]</f>
        <v>0</v>
      </c>
      <c r="AB1821" s="2"/>
      <c r="AC1821" s="2"/>
      <c r="AD1821" s="2"/>
      <c r="AE1821" s="2"/>
    </row>
    <row r="1822" spans="1:31" ht="30" x14ac:dyDescent="0.25">
      <c r="A1822" s="2" t="s">
        <v>10</v>
      </c>
      <c r="B1822" s="3">
        <v>7</v>
      </c>
      <c r="C1822" s="3">
        <v>215</v>
      </c>
      <c r="D1822" s="3" t="s">
        <v>444</v>
      </c>
      <c r="E1822" s="3" t="str">
        <f>_xlfn.XLOOKUP(Tbl_BalanceHistory[[#This Row],[RespAgy]],Tbl_Agencies[Agy Code],Tbl_Agencies[Agy Sort])</f>
        <v>097000</v>
      </c>
      <c r="F1822" s="2" t="str">
        <f>Tbl_BalanceHistory[[#This Row],[RespAgy]]&amp;": "&amp;Tbl_BalanceHistory[[#This Row],[RespAgency]]</f>
        <v>215: University of Mary Washington</v>
      </c>
      <c r="G1822" s="3">
        <v>215</v>
      </c>
      <c r="H1822" s="3" t="s">
        <v>444</v>
      </c>
      <c r="I1822" s="3" t="str">
        <f>_xlfn.XLOOKUP(Tbl_BalanceHistory[[#This Row],[AgyCode]],Tbl_Agencies[Agy Code],Tbl_Agencies[Agy Sort])</f>
        <v>097000</v>
      </c>
      <c r="J1822" s="2" t="str">
        <f>Tbl_BalanceHistory[[#This Row],[AgyCode]]&amp;": "&amp;Tbl_BalanceHistory[[#This Row],[Agency Name]]</f>
        <v>215: University of Mary Washington</v>
      </c>
      <c r="K1822" s="1">
        <v>2015</v>
      </c>
      <c r="L1822" s="3">
        <v>199</v>
      </c>
      <c r="M1822" s="3" t="s">
        <v>62</v>
      </c>
      <c r="N1822" s="2" t="str">
        <f>Tbl_BalanceHistory[[#This Row],[ProgramCode]]&amp;": "&amp;Tbl_BalanceHistory[[#This Row],[Program Name]]</f>
        <v>199: Administrative and Support Services</v>
      </c>
      <c r="O1822" s="3" t="s">
        <v>1730</v>
      </c>
      <c r="P1822" s="1" t="str">
        <f>IF(Tbl_BalanceHistory[[#This Row],[FundCode]]="0100","GF",IF(Tbl_BalanceHistory[[#This Row],[FundCode]]="01000","GF","Hi Ed / OCR"))</f>
        <v>GF</v>
      </c>
      <c r="Q1822" s="5">
        <v>1635714</v>
      </c>
      <c r="R1822" s="5">
        <v>1363279</v>
      </c>
      <c r="S1822" s="5">
        <v>272434</v>
      </c>
      <c r="T1822" s="5">
        <v>272434</v>
      </c>
      <c r="U1822" s="3" t="s">
        <v>1731</v>
      </c>
      <c r="V1822" s="5">
        <v>0</v>
      </c>
      <c r="W1822" s="5">
        <v>0</v>
      </c>
      <c r="X1822" s="5"/>
      <c r="Y1822" s="5"/>
      <c r="Z1822" s="5">
        <f>Tbl_BalanceHistory[[#This Row],[Discretionary Recommended - Pre 2022]]+Tbl_BalanceHistory[[#This Row],[Discretionary Balance Recommended: Policy]]+Tbl_BalanceHistory[[#This Row],[Discretionary Balance Recommended: Commitments]]</f>
        <v>0</v>
      </c>
      <c r="AA1822" s="5">
        <f>Tbl_BalanceHistory[[#This Row],[Discretionary Balance]]-Tbl_BalanceHistory[[#This Row],[Discretionary Reappropriation]]</f>
        <v>0</v>
      </c>
      <c r="AB1822" s="2"/>
      <c r="AC1822" s="2"/>
      <c r="AD1822" s="2"/>
      <c r="AE1822" s="2"/>
    </row>
    <row r="1823" spans="1:31" ht="30" x14ac:dyDescent="0.25">
      <c r="A1823" s="2" t="s">
        <v>10</v>
      </c>
      <c r="B1823" s="3">
        <v>7</v>
      </c>
      <c r="C1823" s="3">
        <v>215</v>
      </c>
      <c r="D1823" s="3" t="s">
        <v>444</v>
      </c>
      <c r="E1823" s="3" t="str">
        <f>_xlfn.XLOOKUP(Tbl_BalanceHistory[[#This Row],[RespAgy]],Tbl_Agencies[Agy Code],Tbl_Agencies[Agy Sort])</f>
        <v>097000</v>
      </c>
      <c r="F1823" s="2" t="str">
        <f>Tbl_BalanceHistory[[#This Row],[RespAgy]]&amp;": "&amp;Tbl_BalanceHistory[[#This Row],[RespAgency]]</f>
        <v>215: University of Mary Washington</v>
      </c>
      <c r="G1823" s="3">
        <v>215</v>
      </c>
      <c r="H1823" s="3" t="s">
        <v>444</v>
      </c>
      <c r="I1823" s="3" t="str">
        <f>_xlfn.XLOOKUP(Tbl_BalanceHistory[[#This Row],[AgyCode]],Tbl_Agencies[Agy Code],Tbl_Agencies[Agy Sort])</f>
        <v>097000</v>
      </c>
      <c r="J1823" s="2" t="str">
        <f>Tbl_BalanceHistory[[#This Row],[AgyCode]]&amp;": "&amp;Tbl_BalanceHistory[[#This Row],[Agency Name]]</f>
        <v>215: University of Mary Washington</v>
      </c>
      <c r="K1823" s="1">
        <v>2016</v>
      </c>
      <c r="L1823" s="3">
        <v>199</v>
      </c>
      <c r="M1823" s="3" t="s">
        <v>62</v>
      </c>
      <c r="N1823" s="2" t="str">
        <f>Tbl_BalanceHistory[[#This Row],[ProgramCode]]&amp;": "&amp;Tbl_BalanceHistory[[#This Row],[Program Name]]</f>
        <v>199: Administrative and Support Services</v>
      </c>
      <c r="O1823" s="3" t="s">
        <v>1730</v>
      </c>
      <c r="P1823" s="1" t="str">
        <f>IF(Tbl_BalanceHistory[[#This Row],[FundCode]]="0100","GF",IF(Tbl_BalanceHistory[[#This Row],[FundCode]]="01000","GF","Hi Ed / OCR"))</f>
        <v>GF</v>
      </c>
      <c r="Q1823" s="5">
        <v>1522434</v>
      </c>
      <c r="R1823" s="5">
        <v>1476212.27</v>
      </c>
      <c r="S1823" s="5">
        <v>46221</v>
      </c>
      <c r="T1823" s="5">
        <v>46221</v>
      </c>
      <c r="U1823" s="3" t="s">
        <v>1731</v>
      </c>
      <c r="V1823" s="5">
        <v>0</v>
      </c>
      <c r="W1823" s="5">
        <v>0</v>
      </c>
      <c r="X1823" s="5"/>
      <c r="Y1823" s="5"/>
      <c r="Z1823" s="5">
        <f>Tbl_BalanceHistory[[#This Row],[Discretionary Recommended - Pre 2022]]+Tbl_BalanceHistory[[#This Row],[Discretionary Balance Recommended: Policy]]+Tbl_BalanceHistory[[#This Row],[Discretionary Balance Recommended: Commitments]]</f>
        <v>0</v>
      </c>
      <c r="AA1823" s="5">
        <f>Tbl_BalanceHistory[[#This Row],[Discretionary Balance]]-Tbl_BalanceHistory[[#This Row],[Discretionary Reappropriation]]</f>
        <v>0</v>
      </c>
      <c r="AB1823" s="2"/>
      <c r="AC1823" s="2"/>
      <c r="AD1823" s="2"/>
      <c r="AE1823" s="2"/>
    </row>
    <row r="1824" spans="1:31" ht="30" x14ac:dyDescent="0.25">
      <c r="A1824" s="2" t="s">
        <v>10</v>
      </c>
      <c r="B1824" s="3">
        <v>7</v>
      </c>
      <c r="C1824" s="3">
        <v>215</v>
      </c>
      <c r="D1824" s="3" t="s">
        <v>444</v>
      </c>
      <c r="E1824" s="3" t="str">
        <f>_xlfn.XLOOKUP(Tbl_BalanceHistory[[#This Row],[RespAgy]],Tbl_Agencies[Agy Code],Tbl_Agencies[Agy Sort])</f>
        <v>097000</v>
      </c>
      <c r="F1824" s="2" t="str">
        <f>Tbl_BalanceHistory[[#This Row],[RespAgy]]&amp;": "&amp;Tbl_BalanceHistory[[#This Row],[RespAgency]]</f>
        <v>215: University of Mary Washington</v>
      </c>
      <c r="G1824" s="3">
        <v>215</v>
      </c>
      <c r="H1824" s="3" t="s">
        <v>444</v>
      </c>
      <c r="I1824" s="3" t="str">
        <f>_xlfn.XLOOKUP(Tbl_BalanceHistory[[#This Row],[AgyCode]],Tbl_Agencies[Agy Code],Tbl_Agencies[Agy Sort])</f>
        <v>097000</v>
      </c>
      <c r="J1824" s="2" t="str">
        <f>Tbl_BalanceHistory[[#This Row],[AgyCode]]&amp;": "&amp;Tbl_BalanceHistory[[#This Row],[Agency Name]]</f>
        <v>215: University of Mary Washington</v>
      </c>
      <c r="K1824" s="1">
        <v>2017</v>
      </c>
      <c r="L1824" s="3">
        <v>199</v>
      </c>
      <c r="M1824" s="3" t="s">
        <v>62</v>
      </c>
      <c r="N1824" s="2" t="str">
        <f>Tbl_BalanceHistory[[#This Row],[ProgramCode]]&amp;": "&amp;Tbl_BalanceHistory[[#This Row],[Program Name]]</f>
        <v>199: Administrative and Support Services</v>
      </c>
      <c r="O1824" s="3" t="s">
        <v>886</v>
      </c>
      <c r="P1824" s="1" t="str">
        <f>IF(Tbl_BalanceHistory[[#This Row],[FundCode]]="0100","GF",IF(Tbl_BalanceHistory[[#This Row],[FundCode]]="01000","GF","Hi Ed / OCR"))</f>
        <v>GF</v>
      </c>
      <c r="Q1824" s="5">
        <v>1296221</v>
      </c>
      <c r="R1824" s="5">
        <v>1296221</v>
      </c>
      <c r="S1824" s="5">
        <v>0</v>
      </c>
      <c r="T1824" s="5">
        <v>0</v>
      </c>
      <c r="U1824" s="3" t="s">
        <v>1732</v>
      </c>
      <c r="V1824" s="5">
        <v>0</v>
      </c>
      <c r="W1824" s="5">
        <v>0</v>
      </c>
      <c r="X1824" s="5"/>
      <c r="Y1824" s="5"/>
      <c r="Z1824" s="5">
        <f>Tbl_BalanceHistory[[#This Row],[Discretionary Recommended - Pre 2022]]+Tbl_BalanceHistory[[#This Row],[Discretionary Balance Recommended: Policy]]+Tbl_BalanceHistory[[#This Row],[Discretionary Balance Recommended: Commitments]]</f>
        <v>0</v>
      </c>
      <c r="AA1824" s="5">
        <f>Tbl_BalanceHistory[[#This Row],[Discretionary Balance]]-Tbl_BalanceHistory[[#This Row],[Discretionary Reappropriation]]</f>
        <v>0</v>
      </c>
      <c r="AB1824" s="2"/>
      <c r="AC1824" s="2"/>
      <c r="AD1824" s="2"/>
      <c r="AE1824" s="2"/>
    </row>
    <row r="1825" spans="1:31" ht="30" x14ac:dyDescent="0.25">
      <c r="A1825" s="2" t="s">
        <v>10</v>
      </c>
      <c r="B1825" s="3">
        <v>7</v>
      </c>
      <c r="C1825" s="3">
        <v>215</v>
      </c>
      <c r="D1825" s="3" t="s">
        <v>444</v>
      </c>
      <c r="E1825" s="3" t="str">
        <f>_xlfn.XLOOKUP(Tbl_BalanceHistory[[#This Row],[RespAgy]],Tbl_Agencies[Agy Code],Tbl_Agencies[Agy Sort])</f>
        <v>097000</v>
      </c>
      <c r="F1825" s="2" t="str">
        <f>Tbl_BalanceHistory[[#This Row],[RespAgy]]&amp;": "&amp;Tbl_BalanceHistory[[#This Row],[RespAgency]]</f>
        <v>215: University of Mary Washington</v>
      </c>
      <c r="G1825" s="3">
        <v>215</v>
      </c>
      <c r="H1825" s="3" t="s">
        <v>444</v>
      </c>
      <c r="I1825" s="3" t="str">
        <f>_xlfn.XLOOKUP(Tbl_BalanceHistory[[#This Row],[AgyCode]],Tbl_Agencies[Agy Code],Tbl_Agencies[Agy Sort])</f>
        <v>097000</v>
      </c>
      <c r="J1825" s="2" t="str">
        <f>Tbl_BalanceHistory[[#This Row],[AgyCode]]&amp;": "&amp;Tbl_BalanceHistory[[#This Row],[Agency Name]]</f>
        <v>215: University of Mary Washington</v>
      </c>
      <c r="K1825" s="1">
        <v>2018</v>
      </c>
      <c r="L1825" s="3">
        <v>199</v>
      </c>
      <c r="M1825" s="3" t="s">
        <v>62</v>
      </c>
      <c r="N1825" s="2" t="str">
        <f>Tbl_BalanceHistory[[#This Row],[ProgramCode]]&amp;": "&amp;Tbl_BalanceHistory[[#This Row],[Program Name]]</f>
        <v>199: Administrative and Support Services</v>
      </c>
      <c r="O1825" s="3" t="s">
        <v>886</v>
      </c>
      <c r="P1825" s="1" t="str">
        <f>IF(Tbl_BalanceHistory[[#This Row],[FundCode]]="0100","GF",IF(Tbl_BalanceHistory[[#This Row],[FundCode]]="01000","GF","Hi Ed / OCR"))</f>
        <v>GF</v>
      </c>
      <c r="Q1825" s="5">
        <v>1250000</v>
      </c>
      <c r="R1825" s="5">
        <v>1236922.08</v>
      </c>
      <c r="S1825" s="5">
        <v>13077</v>
      </c>
      <c r="T1825" s="5">
        <v>13077</v>
      </c>
      <c r="U1825" s="3" t="s">
        <v>1733</v>
      </c>
      <c r="V1825" s="5">
        <v>0</v>
      </c>
      <c r="W1825" s="5">
        <v>0</v>
      </c>
      <c r="X1825" s="5"/>
      <c r="Y1825" s="5"/>
      <c r="Z1825" s="5">
        <f>Tbl_BalanceHistory[[#This Row],[Discretionary Recommended - Pre 2022]]+Tbl_BalanceHistory[[#This Row],[Discretionary Balance Recommended: Policy]]+Tbl_BalanceHistory[[#This Row],[Discretionary Balance Recommended: Commitments]]</f>
        <v>0</v>
      </c>
      <c r="AA1825" s="5">
        <f>Tbl_BalanceHistory[[#This Row],[Discretionary Balance]]-Tbl_BalanceHistory[[#This Row],[Discretionary Reappropriation]]</f>
        <v>0</v>
      </c>
      <c r="AB1825" s="2"/>
      <c r="AC1825" s="2"/>
      <c r="AD1825" s="2"/>
      <c r="AE1825" s="2"/>
    </row>
    <row r="1826" spans="1:31" ht="30" x14ac:dyDescent="0.25">
      <c r="A1826" s="2" t="s">
        <v>10</v>
      </c>
      <c r="B1826" s="3">
        <v>7</v>
      </c>
      <c r="C1826" s="3">
        <v>215</v>
      </c>
      <c r="D1826" s="3" t="s">
        <v>444</v>
      </c>
      <c r="E1826" s="3" t="str">
        <f>_xlfn.XLOOKUP(Tbl_BalanceHistory[[#This Row],[RespAgy]],Tbl_Agencies[Agy Code],Tbl_Agencies[Agy Sort])</f>
        <v>097000</v>
      </c>
      <c r="F1826" s="2" t="str">
        <f>Tbl_BalanceHistory[[#This Row],[RespAgy]]&amp;": "&amp;Tbl_BalanceHistory[[#This Row],[RespAgency]]</f>
        <v>215: University of Mary Washington</v>
      </c>
      <c r="G1826" s="3">
        <v>215</v>
      </c>
      <c r="H1826" s="3" t="s">
        <v>444</v>
      </c>
      <c r="I1826" s="3" t="str">
        <f>_xlfn.XLOOKUP(Tbl_BalanceHistory[[#This Row],[AgyCode]],Tbl_Agencies[Agy Code],Tbl_Agencies[Agy Sort])</f>
        <v>097000</v>
      </c>
      <c r="J1826" s="2" t="str">
        <f>Tbl_BalanceHistory[[#This Row],[AgyCode]]&amp;": "&amp;Tbl_BalanceHistory[[#This Row],[Agency Name]]</f>
        <v>215: University of Mary Washington</v>
      </c>
      <c r="K1826" s="1">
        <v>2019</v>
      </c>
      <c r="L1826" s="3">
        <v>199</v>
      </c>
      <c r="M1826" s="3" t="s">
        <v>62</v>
      </c>
      <c r="N1826" s="2" t="str">
        <f>Tbl_BalanceHistory[[#This Row],[ProgramCode]]&amp;": "&amp;Tbl_BalanceHistory[[#This Row],[Program Name]]</f>
        <v>199: Administrative and Support Services</v>
      </c>
      <c r="O1826" s="3" t="s">
        <v>886</v>
      </c>
      <c r="P1826" s="1" t="str">
        <f>IF(Tbl_BalanceHistory[[#This Row],[FundCode]]="0100","GF",IF(Tbl_BalanceHistory[[#This Row],[FundCode]]="01000","GF","Hi Ed / OCR"))</f>
        <v>GF</v>
      </c>
      <c r="Q1826" s="5">
        <v>1263077</v>
      </c>
      <c r="R1826" s="5">
        <v>1263071.02</v>
      </c>
      <c r="S1826" s="5">
        <v>5.98</v>
      </c>
      <c r="T1826" s="5">
        <v>5.98</v>
      </c>
      <c r="U1826" s="3" t="s">
        <v>1733</v>
      </c>
      <c r="V1826" s="5">
        <v>0</v>
      </c>
      <c r="W1826" s="5">
        <v>0</v>
      </c>
      <c r="X1826" s="5"/>
      <c r="Y1826" s="5"/>
      <c r="Z1826" s="5">
        <f>Tbl_BalanceHistory[[#This Row],[Discretionary Recommended - Pre 2022]]+Tbl_BalanceHistory[[#This Row],[Discretionary Balance Recommended: Policy]]+Tbl_BalanceHistory[[#This Row],[Discretionary Balance Recommended: Commitments]]</f>
        <v>0</v>
      </c>
      <c r="AA1826" s="5">
        <f>Tbl_BalanceHistory[[#This Row],[Discretionary Balance]]-Tbl_BalanceHistory[[#This Row],[Discretionary Reappropriation]]</f>
        <v>0</v>
      </c>
      <c r="AB1826" s="2"/>
      <c r="AC1826" s="2"/>
      <c r="AD1826" s="2"/>
      <c r="AE1826" s="2"/>
    </row>
    <row r="1827" spans="1:31" ht="30" x14ac:dyDescent="0.25">
      <c r="A1827" s="2" t="s">
        <v>10</v>
      </c>
      <c r="B1827" s="3">
        <v>7</v>
      </c>
      <c r="C1827" s="3">
        <v>215</v>
      </c>
      <c r="D1827" s="3" t="s">
        <v>444</v>
      </c>
      <c r="E1827" s="3" t="str">
        <f>_xlfn.XLOOKUP(Tbl_BalanceHistory[[#This Row],[RespAgy]],Tbl_Agencies[Agy Code],Tbl_Agencies[Agy Sort])</f>
        <v>097000</v>
      </c>
      <c r="F1827" s="2" t="str">
        <f>Tbl_BalanceHistory[[#This Row],[RespAgy]]&amp;": "&amp;Tbl_BalanceHistory[[#This Row],[RespAgency]]</f>
        <v>215: University of Mary Washington</v>
      </c>
      <c r="G1827" s="3">
        <v>215</v>
      </c>
      <c r="H1827" s="3" t="s">
        <v>444</v>
      </c>
      <c r="I1827" s="3" t="str">
        <f>_xlfn.XLOOKUP(Tbl_BalanceHistory[[#This Row],[AgyCode]],Tbl_Agencies[Agy Code],Tbl_Agencies[Agy Sort])</f>
        <v>097000</v>
      </c>
      <c r="J1827" s="2" t="str">
        <f>Tbl_BalanceHistory[[#This Row],[AgyCode]]&amp;": "&amp;Tbl_BalanceHistory[[#This Row],[Agency Name]]</f>
        <v>215: University of Mary Washington</v>
      </c>
      <c r="K1827" s="1">
        <v>2020</v>
      </c>
      <c r="L1827" s="3">
        <v>199</v>
      </c>
      <c r="M1827" s="3" t="s">
        <v>62</v>
      </c>
      <c r="N1827" s="2" t="str">
        <f>Tbl_BalanceHistory[[#This Row],[ProgramCode]]&amp;": "&amp;Tbl_BalanceHistory[[#This Row],[Program Name]]</f>
        <v>199: Administrative and Support Services</v>
      </c>
      <c r="O1827" s="3" t="s">
        <v>886</v>
      </c>
      <c r="P1827" s="1" t="str">
        <f>IF(Tbl_BalanceHistory[[#This Row],[FundCode]]="0100","GF",IF(Tbl_BalanceHistory[[#This Row],[FundCode]]="01000","GF","Hi Ed / OCR"))</f>
        <v>GF</v>
      </c>
      <c r="Q1827" s="5">
        <v>1250005.98</v>
      </c>
      <c r="R1827" s="5">
        <v>1250004.3500000001</v>
      </c>
      <c r="S1827" s="5">
        <v>1.63</v>
      </c>
      <c r="T1827" s="5">
        <v>1.63</v>
      </c>
      <c r="U1827" s="3" t="s">
        <v>1733</v>
      </c>
      <c r="V1827" s="5">
        <v>0</v>
      </c>
      <c r="W1827" s="5">
        <v>0</v>
      </c>
      <c r="X1827" s="5"/>
      <c r="Y1827" s="5"/>
      <c r="Z1827" s="5">
        <f>Tbl_BalanceHistory[[#This Row],[Discretionary Recommended - Pre 2022]]+Tbl_BalanceHistory[[#This Row],[Discretionary Balance Recommended: Policy]]+Tbl_BalanceHistory[[#This Row],[Discretionary Balance Recommended: Commitments]]</f>
        <v>0</v>
      </c>
      <c r="AA1827" s="5">
        <f>Tbl_BalanceHistory[[#This Row],[Discretionary Balance]]-Tbl_BalanceHistory[[#This Row],[Discretionary Reappropriation]]</f>
        <v>0</v>
      </c>
      <c r="AB1827" s="2"/>
      <c r="AC1827" s="2"/>
      <c r="AD1827" s="2"/>
      <c r="AE1827" s="2"/>
    </row>
    <row r="1828" spans="1:31" ht="30" x14ac:dyDescent="0.25">
      <c r="A1828" s="2" t="s">
        <v>10</v>
      </c>
      <c r="B1828" s="3">
        <v>7</v>
      </c>
      <c r="C1828" s="3">
        <v>215</v>
      </c>
      <c r="D1828" s="3" t="s">
        <v>444</v>
      </c>
      <c r="E1828" s="3" t="str">
        <f>_xlfn.XLOOKUP(Tbl_BalanceHistory[[#This Row],[RespAgy]],Tbl_Agencies[Agy Code],Tbl_Agencies[Agy Sort])</f>
        <v>097000</v>
      </c>
      <c r="F1828" s="2" t="str">
        <f>Tbl_BalanceHistory[[#This Row],[RespAgy]]&amp;": "&amp;Tbl_BalanceHistory[[#This Row],[RespAgency]]</f>
        <v>215: University of Mary Washington</v>
      </c>
      <c r="G1828" s="3">
        <v>215</v>
      </c>
      <c r="H1828" s="3" t="s">
        <v>444</v>
      </c>
      <c r="I1828" s="3" t="str">
        <f>_xlfn.XLOOKUP(Tbl_BalanceHistory[[#This Row],[AgyCode]],Tbl_Agencies[Agy Code],Tbl_Agencies[Agy Sort])</f>
        <v>097000</v>
      </c>
      <c r="J1828" s="2" t="str">
        <f>Tbl_BalanceHistory[[#This Row],[AgyCode]]&amp;": "&amp;Tbl_BalanceHistory[[#This Row],[Agency Name]]</f>
        <v>215: University of Mary Washington</v>
      </c>
      <c r="K1828" s="1">
        <v>2021</v>
      </c>
      <c r="L1828" s="3">
        <v>199</v>
      </c>
      <c r="M1828" s="3" t="s">
        <v>62</v>
      </c>
      <c r="N1828" s="2" t="str">
        <f>Tbl_BalanceHistory[[#This Row],[ProgramCode]]&amp;": "&amp;Tbl_BalanceHistory[[#This Row],[Program Name]]</f>
        <v>199: Administrative and Support Services</v>
      </c>
      <c r="O1828" s="3" t="s">
        <v>886</v>
      </c>
      <c r="P1828" s="1" t="str">
        <f>IF(Tbl_BalanceHistory[[#This Row],[FundCode]]="0100","GF",IF(Tbl_BalanceHistory[[#This Row],[FundCode]]="01000","GF","Hi Ed / OCR"))</f>
        <v>GF</v>
      </c>
      <c r="Q1828" s="5">
        <v>1250001.6299999999</v>
      </c>
      <c r="R1828" s="5">
        <v>1123271.44</v>
      </c>
      <c r="S1828" s="5">
        <v>126730.19</v>
      </c>
      <c r="T1828" s="5">
        <v>126730.19</v>
      </c>
      <c r="U1828" s="3" t="s">
        <v>1733</v>
      </c>
      <c r="V1828" s="5">
        <v>0</v>
      </c>
      <c r="W1828" s="5">
        <v>0</v>
      </c>
      <c r="X1828" s="5"/>
      <c r="Y1828" s="5"/>
      <c r="Z1828" s="5">
        <f>Tbl_BalanceHistory[[#This Row],[Discretionary Recommended - Pre 2022]]+Tbl_BalanceHistory[[#This Row],[Discretionary Balance Recommended: Policy]]+Tbl_BalanceHistory[[#This Row],[Discretionary Balance Recommended: Commitments]]</f>
        <v>0</v>
      </c>
      <c r="AA1828" s="5">
        <f>Tbl_BalanceHistory[[#This Row],[Discretionary Balance]]-Tbl_BalanceHistory[[#This Row],[Discretionary Reappropriation]]</f>
        <v>0</v>
      </c>
      <c r="AB1828" s="2"/>
      <c r="AC1828" s="2"/>
      <c r="AD1828" s="2"/>
      <c r="AE1828" s="2"/>
    </row>
    <row r="1829" spans="1:31" ht="30" x14ac:dyDescent="0.25">
      <c r="A1829" s="2" t="s">
        <v>10</v>
      </c>
      <c r="B1829" s="3">
        <v>7</v>
      </c>
      <c r="C1829" s="3">
        <v>215</v>
      </c>
      <c r="D1829" s="3" t="s">
        <v>444</v>
      </c>
      <c r="E1829" s="3" t="str">
        <f>_xlfn.XLOOKUP(Tbl_BalanceHistory[[#This Row],[RespAgy]],Tbl_Agencies[Agy Code],Tbl_Agencies[Agy Sort])</f>
        <v>097000</v>
      </c>
      <c r="F1829" s="2" t="str">
        <f>Tbl_BalanceHistory[[#This Row],[RespAgy]]&amp;": "&amp;Tbl_BalanceHistory[[#This Row],[RespAgency]]</f>
        <v>215: University of Mary Washington</v>
      </c>
      <c r="G1829" s="3">
        <v>215</v>
      </c>
      <c r="H1829" s="3" t="s">
        <v>444</v>
      </c>
      <c r="I1829" s="3" t="str">
        <f>_xlfn.XLOOKUP(Tbl_BalanceHistory[[#This Row],[AgyCode]],Tbl_Agencies[Agy Code],Tbl_Agencies[Agy Sort])</f>
        <v>097000</v>
      </c>
      <c r="J1829" s="2" t="str">
        <f>Tbl_BalanceHistory[[#This Row],[AgyCode]]&amp;": "&amp;Tbl_BalanceHistory[[#This Row],[Agency Name]]</f>
        <v>215: University of Mary Washington</v>
      </c>
      <c r="K1829" s="1">
        <v>2022</v>
      </c>
      <c r="L1829" s="3">
        <v>199</v>
      </c>
      <c r="M1829" s="3" t="s">
        <v>62</v>
      </c>
      <c r="N1829" s="2" t="str">
        <f>Tbl_BalanceHistory[[#This Row],[ProgramCode]]&amp;": "&amp;Tbl_BalanceHistory[[#This Row],[Program Name]]</f>
        <v>199: Administrative and Support Services</v>
      </c>
      <c r="O1829" s="3" t="s">
        <v>886</v>
      </c>
      <c r="P1829" s="1" t="str">
        <f>IF(Tbl_BalanceHistory[[#This Row],[FundCode]]="0100","GF",IF(Tbl_BalanceHistory[[#This Row],[FundCode]]="01000","GF","Hi Ed / OCR"))</f>
        <v>GF</v>
      </c>
      <c r="Q1829" s="5">
        <v>1376730.19</v>
      </c>
      <c r="R1829" s="5">
        <v>1376709.08</v>
      </c>
      <c r="S1829" s="5">
        <v>21.11</v>
      </c>
      <c r="T1829" s="5">
        <v>21.11</v>
      </c>
      <c r="U1829" s="3" t="s">
        <v>1733</v>
      </c>
      <c r="V1829" s="5">
        <v>0</v>
      </c>
      <c r="W1829" s="5"/>
      <c r="X1829" s="5">
        <v>0</v>
      </c>
      <c r="Y1829" s="5">
        <v>0</v>
      </c>
      <c r="Z1829" s="5">
        <f>Tbl_BalanceHistory[[#This Row],[Discretionary Recommended - Pre 2022]]+Tbl_BalanceHistory[[#This Row],[Discretionary Balance Recommended: Policy]]+Tbl_BalanceHistory[[#This Row],[Discretionary Balance Recommended: Commitments]]</f>
        <v>0</v>
      </c>
      <c r="AA1829" s="5">
        <f>Tbl_BalanceHistory[[#This Row],[Discretionary Balance]]-Tbl_BalanceHistory[[#This Row],[Discretionary Reappropriation]]</f>
        <v>0</v>
      </c>
      <c r="AB1829" s="2"/>
      <c r="AC1829" s="2"/>
      <c r="AD1829" s="2"/>
      <c r="AE1829" s="2"/>
    </row>
    <row r="1830" spans="1:31" ht="30" x14ac:dyDescent="0.25">
      <c r="A1830" s="2" t="s">
        <v>10</v>
      </c>
      <c r="B1830" s="3">
        <v>7</v>
      </c>
      <c r="C1830" s="3">
        <v>215</v>
      </c>
      <c r="D1830" s="3" t="s">
        <v>444</v>
      </c>
      <c r="E1830" s="3" t="str">
        <f>_xlfn.XLOOKUP(Tbl_BalanceHistory[[#This Row],[RespAgy]],Tbl_Agencies[Agy Code],Tbl_Agencies[Agy Sort])</f>
        <v>097000</v>
      </c>
      <c r="F1830" s="2" t="str">
        <f>Tbl_BalanceHistory[[#This Row],[RespAgy]]&amp;": "&amp;Tbl_BalanceHistory[[#This Row],[RespAgency]]</f>
        <v>215: University of Mary Washington</v>
      </c>
      <c r="G1830" s="3">
        <v>215</v>
      </c>
      <c r="H1830" s="3" t="s">
        <v>444</v>
      </c>
      <c r="I1830" s="3" t="str">
        <f>_xlfn.XLOOKUP(Tbl_BalanceHistory[[#This Row],[AgyCode]],Tbl_Agencies[Agy Code],Tbl_Agencies[Agy Sort])</f>
        <v>097000</v>
      </c>
      <c r="J1830" s="2" t="str">
        <f>Tbl_BalanceHistory[[#This Row],[AgyCode]]&amp;": "&amp;Tbl_BalanceHistory[[#This Row],[Agency Name]]</f>
        <v>215: University of Mary Washington</v>
      </c>
      <c r="K1830" s="1">
        <v>2023</v>
      </c>
      <c r="L1830" s="3">
        <v>199</v>
      </c>
      <c r="M1830" s="3" t="s">
        <v>62</v>
      </c>
      <c r="N1830" s="2" t="str">
        <f>Tbl_BalanceHistory[[#This Row],[ProgramCode]]&amp;": "&amp;Tbl_BalanceHistory[[#This Row],[Program Name]]</f>
        <v>199: Administrative and Support Services</v>
      </c>
      <c r="O1830" s="3" t="s">
        <v>886</v>
      </c>
      <c r="P1830" s="1" t="str">
        <f>IF(Tbl_BalanceHistory[[#This Row],[FundCode]]="0100","GF",IF(Tbl_BalanceHistory[[#This Row],[FundCode]]="01000","GF","Hi Ed / OCR"))</f>
        <v>GF</v>
      </c>
      <c r="Q1830" s="5">
        <v>1250021.1100000001</v>
      </c>
      <c r="R1830" s="5">
        <v>1186443.98</v>
      </c>
      <c r="S1830" s="5">
        <v>63577.13</v>
      </c>
      <c r="T1830" s="5">
        <v>63577.13</v>
      </c>
      <c r="U1830" s="3" t="s">
        <v>1733</v>
      </c>
      <c r="V1830" s="5">
        <v>0</v>
      </c>
      <c r="W1830" s="5">
        <v>0</v>
      </c>
      <c r="X1830" s="5">
        <v>0</v>
      </c>
      <c r="Y1830" s="5">
        <v>0</v>
      </c>
      <c r="Z1830" s="5">
        <v>0</v>
      </c>
      <c r="AA1830" s="5">
        <v>0</v>
      </c>
      <c r="AB1830" s="2"/>
      <c r="AC1830" s="2"/>
      <c r="AD1830" s="2"/>
      <c r="AE1830" s="2"/>
    </row>
    <row r="1831" spans="1:31" ht="30" x14ac:dyDescent="0.25">
      <c r="A1831" s="2" t="s">
        <v>10</v>
      </c>
      <c r="B1831" s="3">
        <v>7</v>
      </c>
      <c r="C1831" s="3">
        <v>215</v>
      </c>
      <c r="D1831" s="3" t="s">
        <v>444</v>
      </c>
      <c r="E1831" s="3" t="str">
        <f>_xlfn.XLOOKUP(Tbl_BalanceHistory[[#This Row],[RespAgy]],Tbl_Agencies[Agy Code],Tbl_Agencies[Agy Sort])</f>
        <v>097000</v>
      </c>
      <c r="F1831" s="2" t="str">
        <f>Tbl_BalanceHistory[[#This Row],[RespAgy]]&amp;": "&amp;Tbl_BalanceHistory[[#This Row],[RespAgency]]</f>
        <v>215: University of Mary Washington</v>
      </c>
      <c r="G1831" s="3">
        <v>215</v>
      </c>
      <c r="H1831" s="3" t="s">
        <v>444</v>
      </c>
      <c r="I1831" s="3" t="str">
        <f>_xlfn.XLOOKUP(Tbl_BalanceHistory[[#This Row],[AgyCode]],Tbl_Agencies[Agy Code],Tbl_Agencies[Agy Sort])</f>
        <v>097000</v>
      </c>
      <c r="J1831" s="2" t="str">
        <f>Tbl_BalanceHistory[[#This Row],[AgyCode]]&amp;": "&amp;Tbl_BalanceHistory[[#This Row],[Agency Name]]</f>
        <v>215: University of Mary Washington</v>
      </c>
      <c r="K1831" s="1">
        <v>2024</v>
      </c>
      <c r="L1831" s="3">
        <v>199</v>
      </c>
      <c r="M1831" s="3" t="s">
        <v>62</v>
      </c>
      <c r="N1831" s="2" t="str">
        <f>Tbl_BalanceHistory[[#This Row],[ProgramCode]]&amp;": "&amp;Tbl_BalanceHistory[[#This Row],[Program Name]]</f>
        <v>199: Administrative and Support Services</v>
      </c>
      <c r="O1831" s="3" t="s">
        <v>886</v>
      </c>
      <c r="P1831" s="1" t="str">
        <f>IF(Tbl_BalanceHistory[[#This Row],[FundCode]]="0100","GF",IF(Tbl_BalanceHistory[[#This Row],[FundCode]]="01000","GF","Hi Ed / OCR"))</f>
        <v>GF</v>
      </c>
      <c r="Q1831" s="5">
        <v>1313577.1299999999</v>
      </c>
      <c r="R1831" s="5">
        <v>1312661.08</v>
      </c>
      <c r="S1831" s="5">
        <v>916.05</v>
      </c>
      <c r="T1831" s="5">
        <v>916.05</v>
      </c>
      <c r="U1831" s="3" t="s">
        <v>1733</v>
      </c>
      <c r="V1831" s="5">
        <v>0</v>
      </c>
      <c r="W1831" s="5">
        <v>0</v>
      </c>
      <c r="X1831" s="5">
        <v>0</v>
      </c>
      <c r="Y1831" s="5">
        <v>0</v>
      </c>
      <c r="Z1831" s="5">
        <v>0</v>
      </c>
      <c r="AA1831" s="5">
        <v>0</v>
      </c>
      <c r="AB1831" s="2"/>
      <c r="AC1831" s="2"/>
      <c r="AD1831" s="2"/>
      <c r="AE1831" s="2"/>
    </row>
    <row r="1832" spans="1:31" ht="45" x14ac:dyDescent="0.25">
      <c r="A1832" s="2" t="s">
        <v>10</v>
      </c>
      <c r="B1832" s="3">
        <v>7</v>
      </c>
      <c r="C1832" s="3">
        <v>215</v>
      </c>
      <c r="D1832" s="3" t="s">
        <v>444</v>
      </c>
      <c r="E1832" s="3" t="str">
        <f>_xlfn.XLOOKUP(Tbl_BalanceHistory[[#This Row],[RespAgy]],Tbl_Agencies[Agy Code],Tbl_Agencies[Agy Sort])</f>
        <v>097000</v>
      </c>
      <c r="F1832" s="2" t="str">
        <f>Tbl_BalanceHistory[[#This Row],[RespAgy]]&amp;": "&amp;Tbl_BalanceHistory[[#This Row],[RespAgency]]</f>
        <v>215: University of Mary Washington</v>
      </c>
      <c r="G1832" s="3">
        <v>215</v>
      </c>
      <c r="H1832" s="3" t="s">
        <v>444</v>
      </c>
      <c r="I1832" s="3" t="str">
        <f>_xlfn.XLOOKUP(Tbl_BalanceHistory[[#This Row],[AgyCode]],Tbl_Agencies[Agy Code],Tbl_Agencies[Agy Sort])</f>
        <v>097000</v>
      </c>
      <c r="J1832" s="2" t="str">
        <f>Tbl_BalanceHistory[[#This Row],[AgyCode]]&amp;": "&amp;Tbl_BalanceHistory[[#This Row],[Agency Name]]</f>
        <v>215: University of Mary Washington</v>
      </c>
      <c r="K1832" s="1">
        <v>2014</v>
      </c>
      <c r="L1832" s="3">
        <v>502</v>
      </c>
      <c r="M1832" s="3" t="s">
        <v>219</v>
      </c>
      <c r="N1832" s="2" t="str">
        <f>Tbl_BalanceHistory[[#This Row],[ProgramCode]]&amp;": "&amp;Tbl_BalanceHistory[[#This Row],[Program Name]]</f>
        <v>502: Historic and Commemorative Attraction Management</v>
      </c>
      <c r="O1832" s="3" t="s">
        <v>1730</v>
      </c>
      <c r="P1832" s="1" t="str">
        <f>IF(Tbl_BalanceHistory[[#This Row],[FundCode]]="0100","GF",IF(Tbl_BalanceHistory[[#This Row],[FundCode]]="01000","GF","Hi Ed / OCR"))</f>
        <v>GF</v>
      </c>
      <c r="Q1832" s="5">
        <v>215430</v>
      </c>
      <c r="R1832" s="5">
        <v>215430</v>
      </c>
      <c r="S1832" s="5">
        <v>0</v>
      </c>
      <c r="T1832" s="5">
        <v>0</v>
      </c>
      <c r="U1832" s="3"/>
      <c r="V1832" s="5">
        <v>0</v>
      </c>
      <c r="W1832" s="5">
        <v>0</v>
      </c>
      <c r="X1832" s="5"/>
      <c r="Y1832" s="5"/>
      <c r="Z1832" s="5">
        <f>Tbl_BalanceHistory[[#This Row],[Discretionary Recommended - Pre 2022]]+Tbl_BalanceHistory[[#This Row],[Discretionary Balance Recommended: Policy]]+Tbl_BalanceHistory[[#This Row],[Discretionary Balance Recommended: Commitments]]</f>
        <v>0</v>
      </c>
      <c r="AA1832" s="5">
        <f>Tbl_BalanceHistory[[#This Row],[Discretionary Balance]]-Tbl_BalanceHistory[[#This Row],[Discretionary Reappropriation]]</f>
        <v>0</v>
      </c>
      <c r="AB1832" s="2"/>
      <c r="AC1832" s="2"/>
      <c r="AD1832" s="2"/>
      <c r="AE1832" s="2"/>
    </row>
    <row r="1833" spans="1:31" ht="45" x14ac:dyDescent="0.25">
      <c r="A1833" s="2" t="s">
        <v>10</v>
      </c>
      <c r="B1833" s="3">
        <v>7</v>
      </c>
      <c r="C1833" s="3">
        <v>215</v>
      </c>
      <c r="D1833" s="3" t="s">
        <v>444</v>
      </c>
      <c r="E1833" s="3" t="str">
        <f>_xlfn.XLOOKUP(Tbl_BalanceHistory[[#This Row],[RespAgy]],Tbl_Agencies[Agy Code],Tbl_Agencies[Agy Sort])</f>
        <v>097000</v>
      </c>
      <c r="F1833" s="2" t="str">
        <f>Tbl_BalanceHistory[[#This Row],[RespAgy]]&amp;": "&amp;Tbl_BalanceHistory[[#This Row],[RespAgency]]</f>
        <v>215: University of Mary Washington</v>
      </c>
      <c r="G1833" s="3">
        <v>215</v>
      </c>
      <c r="H1833" s="3" t="s">
        <v>444</v>
      </c>
      <c r="I1833" s="3" t="str">
        <f>_xlfn.XLOOKUP(Tbl_BalanceHistory[[#This Row],[AgyCode]],Tbl_Agencies[Agy Code],Tbl_Agencies[Agy Sort])</f>
        <v>097000</v>
      </c>
      <c r="J1833" s="2" t="str">
        <f>Tbl_BalanceHistory[[#This Row],[AgyCode]]&amp;": "&amp;Tbl_BalanceHistory[[#This Row],[Agency Name]]</f>
        <v>215: University of Mary Washington</v>
      </c>
      <c r="K1833" s="1">
        <v>2015</v>
      </c>
      <c r="L1833" s="3">
        <v>502</v>
      </c>
      <c r="M1833" s="3" t="s">
        <v>219</v>
      </c>
      <c r="N1833" s="2" t="str">
        <f>Tbl_BalanceHistory[[#This Row],[ProgramCode]]&amp;": "&amp;Tbl_BalanceHistory[[#This Row],[Program Name]]</f>
        <v>502: Historic and Commemorative Attraction Management</v>
      </c>
      <c r="O1833" s="3" t="s">
        <v>1730</v>
      </c>
      <c r="P1833" s="1" t="str">
        <f>IF(Tbl_BalanceHistory[[#This Row],[FundCode]]="0100","GF",IF(Tbl_BalanceHistory[[#This Row],[FundCode]]="01000","GF","Hi Ed / OCR"))</f>
        <v>GF</v>
      </c>
      <c r="Q1833" s="5">
        <v>217047</v>
      </c>
      <c r="R1833" s="5">
        <v>217047</v>
      </c>
      <c r="S1833" s="5">
        <v>0</v>
      </c>
      <c r="T1833" s="5">
        <v>0</v>
      </c>
      <c r="U1833" s="3"/>
      <c r="V1833" s="5">
        <v>0</v>
      </c>
      <c r="W1833" s="5">
        <v>0</v>
      </c>
      <c r="X1833" s="5"/>
      <c r="Y1833" s="5"/>
      <c r="Z1833" s="5">
        <f>Tbl_BalanceHistory[[#This Row],[Discretionary Recommended - Pre 2022]]+Tbl_BalanceHistory[[#This Row],[Discretionary Balance Recommended: Policy]]+Tbl_BalanceHistory[[#This Row],[Discretionary Balance Recommended: Commitments]]</f>
        <v>0</v>
      </c>
      <c r="AA1833" s="5">
        <f>Tbl_BalanceHistory[[#This Row],[Discretionary Balance]]-Tbl_BalanceHistory[[#This Row],[Discretionary Reappropriation]]</f>
        <v>0</v>
      </c>
      <c r="AB1833" s="2"/>
      <c r="AC1833" s="2"/>
      <c r="AD1833" s="2"/>
      <c r="AE1833" s="2"/>
    </row>
    <row r="1834" spans="1:31" ht="45" x14ac:dyDescent="0.25">
      <c r="A1834" s="2" t="s">
        <v>10</v>
      </c>
      <c r="B1834" s="3">
        <v>7</v>
      </c>
      <c r="C1834" s="3">
        <v>215</v>
      </c>
      <c r="D1834" s="3" t="s">
        <v>444</v>
      </c>
      <c r="E1834" s="3" t="str">
        <f>_xlfn.XLOOKUP(Tbl_BalanceHistory[[#This Row],[RespAgy]],Tbl_Agencies[Agy Code],Tbl_Agencies[Agy Sort])</f>
        <v>097000</v>
      </c>
      <c r="F1834" s="2" t="str">
        <f>Tbl_BalanceHistory[[#This Row],[RespAgy]]&amp;": "&amp;Tbl_BalanceHistory[[#This Row],[RespAgency]]</f>
        <v>215: University of Mary Washington</v>
      </c>
      <c r="G1834" s="3">
        <v>215</v>
      </c>
      <c r="H1834" s="3" t="s">
        <v>444</v>
      </c>
      <c r="I1834" s="3" t="str">
        <f>_xlfn.XLOOKUP(Tbl_BalanceHistory[[#This Row],[AgyCode]],Tbl_Agencies[Agy Code],Tbl_Agencies[Agy Sort])</f>
        <v>097000</v>
      </c>
      <c r="J1834" s="2" t="str">
        <f>Tbl_BalanceHistory[[#This Row],[AgyCode]]&amp;": "&amp;Tbl_BalanceHistory[[#This Row],[Agency Name]]</f>
        <v>215: University of Mary Washington</v>
      </c>
      <c r="K1834" s="1">
        <v>2016</v>
      </c>
      <c r="L1834" s="3">
        <v>502</v>
      </c>
      <c r="M1834" s="3" t="s">
        <v>219</v>
      </c>
      <c r="N1834" s="2" t="str">
        <f>Tbl_BalanceHistory[[#This Row],[ProgramCode]]&amp;": "&amp;Tbl_BalanceHistory[[#This Row],[Program Name]]</f>
        <v>502: Historic and Commemorative Attraction Management</v>
      </c>
      <c r="O1834" s="3" t="s">
        <v>1730</v>
      </c>
      <c r="P1834" s="1" t="str">
        <f>IF(Tbl_BalanceHistory[[#This Row],[FundCode]]="0100","GF",IF(Tbl_BalanceHistory[[#This Row],[FundCode]]="01000","GF","Hi Ed / OCR"))</f>
        <v>GF</v>
      </c>
      <c r="Q1834" s="5">
        <v>221947</v>
      </c>
      <c r="R1834" s="5">
        <v>221918.15</v>
      </c>
      <c r="S1834" s="5">
        <v>28</v>
      </c>
      <c r="T1834" s="5">
        <v>28</v>
      </c>
      <c r="U1834" s="3" t="s">
        <v>1731</v>
      </c>
      <c r="V1834" s="5">
        <v>0</v>
      </c>
      <c r="W1834" s="5">
        <v>0</v>
      </c>
      <c r="X1834" s="5"/>
      <c r="Y1834" s="5"/>
      <c r="Z1834" s="5">
        <f>Tbl_BalanceHistory[[#This Row],[Discretionary Recommended - Pre 2022]]+Tbl_BalanceHistory[[#This Row],[Discretionary Balance Recommended: Policy]]+Tbl_BalanceHistory[[#This Row],[Discretionary Balance Recommended: Commitments]]</f>
        <v>0</v>
      </c>
      <c r="AA1834" s="5">
        <f>Tbl_BalanceHistory[[#This Row],[Discretionary Balance]]-Tbl_BalanceHistory[[#This Row],[Discretionary Reappropriation]]</f>
        <v>0</v>
      </c>
      <c r="AB1834" s="2"/>
      <c r="AC1834" s="2"/>
      <c r="AD1834" s="2"/>
      <c r="AE1834" s="2"/>
    </row>
    <row r="1835" spans="1:31" ht="45" x14ac:dyDescent="0.25">
      <c r="A1835" s="2" t="s">
        <v>10</v>
      </c>
      <c r="B1835" s="3">
        <v>7</v>
      </c>
      <c r="C1835" s="3">
        <v>215</v>
      </c>
      <c r="D1835" s="3" t="s">
        <v>444</v>
      </c>
      <c r="E1835" s="3" t="str">
        <f>_xlfn.XLOOKUP(Tbl_BalanceHistory[[#This Row],[RespAgy]],Tbl_Agencies[Agy Code],Tbl_Agencies[Agy Sort])</f>
        <v>097000</v>
      </c>
      <c r="F1835" s="2" t="str">
        <f>Tbl_BalanceHistory[[#This Row],[RespAgy]]&amp;": "&amp;Tbl_BalanceHistory[[#This Row],[RespAgency]]</f>
        <v>215: University of Mary Washington</v>
      </c>
      <c r="G1835" s="3">
        <v>215</v>
      </c>
      <c r="H1835" s="3" t="s">
        <v>444</v>
      </c>
      <c r="I1835" s="3" t="str">
        <f>_xlfn.XLOOKUP(Tbl_BalanceHistory[[#This Row],[AgyCode]],Tbl_Agencies[Agy Code],Tbl_Agencies[Agy Sort])</f>
        <v>097000</v>
      </c>
      <c r="J1835" s="2" t="str">
        <f>Tbl_BalanceHistory[[#This Row],[AgyCode]]&amp;": "&amp;Tbl_BalanceHistory[[#This Row],[Agency Name]]</f>
        <v>215: University of Mary Washington</v>
      </c>
      <c r="K1835" s="1">
        <v>2017</v>
      </c>
      <c r="L1835" s="3">
        <v>502</v>
      </c>
      <c r="M1835" s="3" t="s">
        <v>219</v>
      </c>
      <c r="N1835" s="2" t="str">
        <f>Tbl_BalanceHistory[[#This Row],[ProgramCode]]&amp;": "&amp;Tbl_BalanceHistory[[#This Row],[Program Name]]</f>
        <v>502: Historic and Commemorative Attraction Management</v>
      </c>
      <c r="O1835" s="3" t="s">
        <v>886</v>
      </c>
      <c r="P1835" s="1" t="str">
        <f>IF(Tbl_BalanceHistory[[#This Row],[FundCode]]="0100","GF",IF(Tbl_BalanceHistory[[#This Row],[FundCode]]="01000","GF","Hi Ed / OCR"))</f>
        <v>GF</v>
      </c>
      <c r="Q1835" s="5">
        <v>273975</v>
      </c>
      <c r="R1835" s="5">
        <v>273975</v>
      </c>
      <c r="S1835" s="5">
        <v>0</v>
      </c>
      <c r="T1835" s="5">
        <v>0</v>
      </c>
      <c r="U1835" s="3" t="s">
        <v>1732</v>
      </c>
      <c r="V1835" s="5">
        <v>0</v>
      </c>
      <c r="W1835" s="5">
        <v>0</v>
      </c>
      <c r="X1835" s="5"/>
      <c r="Y1835" s="5"/>
      <c r="Z1835" s="5">
        <f>Tbl_BalanceHistory[[#This Row],[Discretionary Recommended - Pre 2022]]+Tbl_BalanceHistory[[#This Row],[Discretionary Balance Recommended: Policy]]+Tbl_BalanceHistory[[#This Row],[Discretionary Balance Recommended: Commitments]]</f>
        <v>0</v>
      </c>
      <c r="AA1835" s="5">
        <f>Tbl_BalanceHistory[[#This Row],[Discretionary Balance]]-Tbl_BalanceHistory[[#This Row],[Discretionary Reappropriation]]</f>
        <v>0</v>
      </c>
      <c r="AB1835" s="2"/>
      <c r="AC1835" s="2"/>
      <c r="AD1835" s="2"/>
      <c r="AE1835" s="2"/>
    </row>
    <row r="1836" spans="1:31" ht="45" x14ac:dyDescent="0.25">
      <c r="A1836" s="2" t="s">
        <v>10</v>
      </c>
      <c r="B1836" s="3">
        <v>7</v>
      </c>
      <c r="C1836" s="3">
        <v>215</v>
      </c>
      <c r="D1836" s="3" t="s">
        <v>444</v>
      </c>
      <c r="E1836" s="3" t="str">
        <f>_xlfn.XLOOKUP(Tbl_BalanceHistory[[#This Row],[RespAgy]],Tbl_Agencies[Agy Code],Tbl_Agencies[Agy Sort])</f>
        <v>097000</v>
      </c>
      <c r="F1836" s="2" t="str">
        <f>Tbl_BalanceHistory[[#This Row],[RespAgy]]&amp;": "&amp;Tbl_BalanceHistory[[#This Row],[RespAgency]]</f>
        <v>215: University of Mary Washington</v>
      </c>
      <c r="G1836" s="3">
        <v>215</v>
      </c>
      <c r="H1836" s="3" t="s">
        <v>444</v>
      </c>
      <c r="I1836" s="3" t="str">
        <f>_xlfn.XLOOKUP(Tbl_BalanceHistory[[#This Row],[AgyCode]],Tbl_Agencies[Agy Code],Tbl_Agencies[Agy Sort])</f>
        <v>097000</v>
      </c>
      <c r="J1836" s="2" t="str">
        <f>Tbl_BalanceHistory[[#This Row],[AgyCode]]&amp;": "&amp;Tbl_BalanceHistory[[#This Row],[Agency Name]]</f>
        <v>215: University of Mary Washington</v>
      </c>
      <c r="K1836" s="1">
        <v>2018</v>
      </c>
      <c r="L1836" s="3">
        <v>502</v>
      </c>
      <c r="M1836" s="3" t="s">
        <v>219</v>
      </c>
      <c r="N1836" s="2" t="str">
        <f>Tbl_BalanceHistory[[#This Row],[ProgramCode]]&amp;": "&amp;Tbl_BalanceHistory[[#This Row],[Program Name]]</f>
        <v>502: Historic and Commemorative Attraction Management</v>
      </c>
      <c r="O1836" s="3" t="s">
        <v>886</v>
      </c>
      <c r="P1836" s="1" t="str">
        <f>IF(Tbl_BalanceHistory[[#This Row],[FundCode]]="0100","GF",IF(Tbl_BalanceHistory[[#This Row],[FundCode]]="01000","GF","Hi Ed / OCR"))</f>
        <v>GF</v>
      </c>
      <c r="Q1836" s="5">
        <v>273947</v>
      </c>
      <c r="R1836" s="5">
        <v>273942.74</v>
      </c>
      <c r="S1836" s="5">
        <v>4</v>
      </c>
      <c r="T1836" s="5">
        <v>4</v>
      </c>
      <c r="U1836" s="3" t="s">
        <v>1733</v>
      </c>
      <c r="V1836" s="5">
        <v>0</v>
      </c>
      <c r="W1836" s="5">
        <v>0</v>
      </c>
      <c r="X1836" s="5"/>
      <c r="Y1836" s="5"/>
      <c r="Z1836" s="5">
        <f>Tbl_BalanceHistory[[#This Row],[Discretionary Recommended - Pre 2022]]+Tbl_BalanceHistory[[#This Row],[Discretionary Balance Recommended: Policy]]+Tbl_BalanceHistory[[#This Row],[Discretionary Balance Recommended: Commitments]]</f>
        <v>0</v>
      </c>
      <c r="AA1836" s="5">
        <f>Tbl_BalanceHistory[[#This Row],[Discretionary Balance]]-Tbl_BalanceHistory[[#This Row],[Discretionary Reappropriation]]</f>
        <v>0</v>
      </c>
      <c r="AB1836" s="2"/>
      <c r="AC1836" s="2"/>
      <c r="AD1836" s="2"/>
      <c r="AE1836" s="2"/>
    </row>
    <row r="1837" spans="1:31" ht="45" x14ac:dyDescent="0.25">
      <c r="A1837" s="2" t="s">
        <v>10</v>
      </c>
      <c r="B1837" s="3">
        <v>7</v>
      </c>
      <c r="C1837" s="3">
        <v>215</v>
      </c>
      <c r="D1837" s="3" t="s">
        <v>444</v>
      </c>
      <c r="E1837" s="3" t="str">
        <f>_xlfn.XLOOKUP(Tbl_BalanceHistory[[#This Row],[RespAgy]],Tbl_Agencies[Agy Code],Tbl_Agencies[Agy Sort])</f>
        <v>097000</v>
      </c>
      <c r="F1837" s="2" t="str">
        <f>Tbl_BalanceHistory[[#This Row],[RespAgy]]&amp;": "&amp;Tbl_BalanceHistory[[#This Row],[RespAgency]]</f>
        <v>215: University of Mary Washington</v>
      </c>
      <c r="G1837" s="3">
        <v>215</v>
      </c>
      <c r="H1837" s="3" t="s">
        <v>444</v>
      </c>
      <c r="I1837" s="3" t="str">
        <f>_xlfn.XLOOKUP(Tbl_BalanceHistory[[#This Row],[AgyCode]],Tbl_Agencies[Agy Code],Tbl_Agencies[Agy Sort])</f>
        <v>097000</v>
      </c>
      <c r="J1837" s="2" t="str">
        <f>Tbl_BalanceHistory[[#This Row],[AgyCode]]&amp;": "&amp;Tbl_BalanceHistory[[#This Row],[Agency Name]]</f>
        <v>215: University of Mary Washington</v>
      </c>
      <c r="K1837" s="1">
        <v>2019</v>
      </c>
      <c r="L1837" s="3">
        <v>502</v>
      </c>
      <c r="M1837" s="3" t="s">
        <v>219</v>
      </c>
      <c r="N1837" s="2" t="str">
        <f>Tbl_BalanceHistory[[#This Row],[ProgramCode]]&amp;": "&amp;Tbl_BalanceHistory[[#This Row],[Program Name]]</f>
        <v>502: Historic and Commemorative Attraction Management</v>
      </c>
      <c r="O1837" s="3" t="s">
        <v>886</v>
      </c>
      <c r="P1837" s="1" t="str">
        <f>IF(Tbl_BalanceHistory[[#This Row],[FundCode]]="0100","GF",IF(Tbl_BalanceHistory[[#This Row],[FundCode]]="01000","GF","Hi Ed / OCR"))</f>
        <v>GF</v>
      </c>
      <c r="Q1837" s="5">
        <v>273951</v>
      </c>
      <c r="R1837" s="5">
        <v>273945.09999999998</v>
      </c>
      <c r="S1837" s="5">
        <v>5.9</v>
      </c>
      <c r="T1837" s="5">
        <v>5.9</v>
      </c>
      <c r="U1837" s="3" t="s">
        <v>1733</v>
      </c>
      <c r="V1837" s="5">
        <v>0</v>
      </c>
      <c r="W1837" s="5">
        <v>0</v>
      </c>
      <c r="X1837" s="5"/>
      <c r="Y1837" s="5"/>
      <c r="Z1837" s="5">
        <f>Tbl_BalanceHistory[[#This Row],[Discretionary Recommended - Pre 2022]]+Tbl_BalanceHistory[[#This Row],[Discretionary Balance Recommended: Policy]]+Tbl_BalanceHistory[[#This Row],[Discretionary Balance Recommended: Commitments]]</f>
        <v>0</v>
      </c>
      <c r="AA1837" s="5">
        <f>Tbl_BalanceHistory[[#This Row],[Discretionary Balance]]-Tbl_BalanceHistory[[#This Row],[Discretionary Reappropriation]]</f>
        <v>0</v>
      </c>
      <c r="AB1837" s="2"/>
      <c r="AC1837" s="2"/>
      <c r="AD1837" s="2"/>
      <c r="AE1837" s="2"/>
    </row>
    <row r="1838" spans="1:31" ht="45" x14ac:dyDescent="0.25">
      <c r="A1838" s="2" t="s">
        <v>10</v>
      </c>
      <c r="B1838" s="3">
        <v>7</v>
      </c>
      <c r="C1838" s="3">
        <v>215</v>
      </c>
      <c r="D1838" s="3" t="s">
        <v>444</v>
      </c>
      <c r="E1838" s="3" t="str">
        <f>_xlfn.XLOOKUP(Tbl_BalanceHistory[[#This Row],[RespAgy]],Tbl_Agencies[Agy Code],Tbl_Agencies[Agy Sort])</f>
        <v>097000</v>
      </c>
      <c r="F1838" s="2" t="str">
        <f>Tbl_BalanceHistory[[#This Row],[RespAgy]]&amp;": "&amp;Tbl_BalanceHistory[[#This Row],[RespAgency]]</f>
        <v>215: University of Mary Washington</v>
      </c>
      <c r="G1838" s="3">
        <v>215</v>
      </c>
      <c r="H1838" s="3" t="s">
        <v>444</v>
      </c>
      <c r="I1838" s="3" t="str">
        <f>_xlfn.XLOOKUP(Tbl_BalanceHistory[[#This Row],[AgyCode]],Tbl_Agencies[Agy Code],Tbl_Agencies[Agy Sort])</f>
        <v>097000</v>
      </c>
      <c r="J1838" s="2" t="str">
        <f>Tbl_BalanceHistory[[#This Row],[AgyCode]]&amp;": "&amp;Tbl_BalanceHistory[[#This Row],[Agency Name]]</f>
        <v>215: University of Mary Washington</v>
      </c>
      <c r="K1838" s="1">
        <v>2020</v>
      </c>
      <c r="L1838" s="3">
        <v>502</v>
      </c>
      <c r="M1838" s="3" t="s">
        <v>219</v>
      </c>
      <c r="N1838" s="2" t="str">
        <f>Tbl_BalanceHistory[[#This Row],[ProgramCode]]&amp;": "&amp;Tbl_BalanceHistory[[#This Row],[Program Name]]</f>
        <v>502: Historic and Commemorative Attraction Management</v>
      </c>
      <c r="O1838" s="3" t="s">
        <v>886</v>
      </c>
      <c r="P1838" s="1" t="str">
        <f>IF(Tbl_BalanceHistory[[#This Row],[FundCode]]="0100","GF",IF(Tbl_BalanceHistory[[#This Row],[FundCode]]="01000","GF","Hi Ed / OCR"))</f>
        <v>GF</v>
      </c>
      <c r="Q1838" s="5">
        <v>273952.90000000002</v>
      </c>
      <c r="R1838" s="5">
        <v>272247.26</v>
      </c>
      <c r="S1838" s="5">
        <v>1705.64</v>
      </c>
      <c r="T1838" s="5">
        <v>1705.64</v>
      </c>
      <c r="U1838" s="3" t="s">
        <v>1733</v>
      </c>
      <c r="V1838" s="5">
        <v>0</v>
      </c>
      <c r="W1838" s="5">
        <v>0</v>
      </c>
      <c r="X1838" s="5"/>
      <c r="Y1838" s="5"/>
      <c r="Z1838" s="5">
        <f>Tbl_BalanceHistory[[#This Row],[Discretionary Recommended - Pre 2022]]+Tbl_BalanceHistory[[#This Row],[Discretionary Balance Recommended: Policy]]+Tbl_BalanceHistory[[#This Row],[Discretionary Balance Recommended: Commitments]]</f>
        <v>0</v>
      </c>
      <c r="AA1838" s="5">
        <f>Tbl_BalanceHistory[[#This Row],[Discretionary Balance]]-Tbl_BalanceHistory[[#This Row],[Discretionary Reappropriation]]</f>
        <v>0</v>
      </c>
      <c r="AB1838" s="2"/>
      <c r="AC1838" s="2"/>
      <c r="AD1838" s="2"/>
      <c r="AE1838" s="2"/>
    </row>
    <row r="1839" spans="1:31" ht="45" x14ac:dyDescent="0.25">
      <c r="A1839" s="2" t="s">
        <v>10</v>
      </c>
      <c r="B1839" s="3">
        <v>7</v>
      </c>
      <c r="C1839" s="3">
        <v>215</v>
      </c>
      <c r="D1839" s="3" t="s">
        <v>444</v>
      </c>
      <c r="E1839" s="3" t="str">
        <f>_xlfn.XLOOKUP(Tbl_BalanceHistory[[#This Row],[RespAgy]],Tbl_Agencies[Agy Code],Tbl_Agencies[Agy Sort])</f>
        <v>097000</v>
      </c>
      <c r="F1839" s="2" t="str">
        <f>Tbl_BalanceHistory[[#This Row],[RespAgy]]&amp;": "&amp;Tbl_BalanceHistory[[#This Row],[RespAgency]]</f>
        <v>215: University of Mary Washington</v>
      </c>
      <c r="G1839" s="3">
        <v>215</v>
      </c>
      <c r="H1839" s="3" t="s">
        <v>444</v>
      </c>
      <c r="I1839" s="3" t="str">
        <f>_xlfn.XLOOKUP(Tbl_BalanceHistory[[#This Row],[AgyCode]],Tbl_Agencies[Agy Code],Tbl_Agencies[Agy Sort])</f>
        <v>097000</v>
      </c>
      <c r="J1839" s="2" t="str">
        <f>Tbl_BalanceHistory[[#This Row],[AgyCode]]&amp;": "&amp;Tbl_BalanceHistory[[#This Row],[Agency Name]]</f>
        <v>215: University of Mary Washington</v>
      </c>
      <c r="K1839" s="1">
        <v>2021</v>
      </c>
      <c r="L1839" s="3">
        <v>502</v>
      </c>
      <c r="M1839" s="3" t="s">
        <v>219</v>
      </c>
      <c r="N1839" s="2" t="str">
        <f>Tbl_BalanceHistory[[#This Row],[ProgramCode]]&amp;": "&amp;Tbl_BalanceHistory[[#This Row],[Program Name]]</f>
        <v>502: Historic and Commemorative Attraction Management</v>
      </c>
      <c r="O1839" s="3" t="s">
        <v>886</v>
      </c>
      <c r="P1839" s="1" t="str">
        <f>IF(Tbl_BalanceHistory[[#This Row],[FundCode]]="0100","GF",IF(Tbl_BalanceHistory[[#This Row],[FundCode]]="01000","GF","Hi Ed / OCR"))</f>
        <v>GF</v>
      </c>
      <c r="Q1839" s="5">
        <v>275652.64</v>
      </c>
      <c r="R1839" s="5">
        <v>275643.44</v>
      </c>
      <c r="S1839" s="5">
        <v>9.1999999999999993</v>
      </c>
      <c r="T1839" s="5">
        <v>9.1999999999999993</v>
      </c>
      <c r="U1839" s="3" t="s">
        <v>1733</v>
      </c>
      <c r="V1839" s="5">
        <v>0</v>
      </c>
      <c r="W1839" s="5">
        <v>0</v>
      </c>
      <c r="X1839" s="5"/>
      <c r="Y1839" s="5"/>
      <c r="Z1839" s="5">
        <f>Tbl_BalanceHistory[[#This Row],[Discretionary Recommended - Pre 2022]]+Tbl_BalanceHistory[[#This Row],[Discretionary Balance Recommended: Policy]]+Tbl_BalanceHistory[[#This Row],[Discretionary Balance Recommended: Commitments]]</f>
        <v>0</v>
      </c>
      <c r="AA1839" s="5">
        <f>Tbl_BalanceHistory[[#This Row],[Discretionary Balance]]-Tbl_BalanceHistory[[#This Row],[Discretionary Reappropriation]]</f>
        <v>0</v>
      </c>
      <c r="AB1839" s="2"/>
      <c r="AC1839" s="2"/>
      <c r="AD1839" s="2"/>
      <c r="AE1839" s="2"/>
    </row>
    <row r="1840" spans="1:31" ht="45" x14ac:dyDescent="0.25">
      <c r="A1840" s="2" t="s">
        <v>10</v>
      </c>
      <c r="B1840" s="3">
        <v>7</v>
      </c>
      <c r="C1840" s="3">
        <v>215</v>
      </c>
      <c r="D1840" s="3" t="s">
        <v>444</v>
      </c>
      <c r="E1840" s="3" t="str">
        <f>_xlfn.XLOOKUP(Tbl_BalanceHistory[[#This Row],[RespAgy]],Tbl_Agencies[Agy Code],Tbl_Agencies[Agy Sort])</f>
        <v>097000</v>
      </c>
      <c r="F1840" s="2" t="str">
        <f>Tbl_BalanceHistory[[#This Row],[RespAgy]]&amp;": "&amp;Tbl_BalanceHistory[[#This Row],[RespAgency]]</f>
        <v>215: University of Mary Washington</v>
      </c>
      <c r="G1840" s="3">
        <v>215</v>
      </c>
      <c r="H1840" s="3" t="s">
        <v>444</v>
      </c>
      <c r="I1840" s="3" t="str">
        <f>_xlfn.XLOOKUP(Tbl_BalanceHistory[[#This Row],[AgyCode]],Tbl_Agencies[Agy Code],Tbl_Agencies[Agy Sort])</f>
        <v>097000</v>
      </c>
      <c r="J1840" s="2" t="str">
        <f>Tbl_BalanceHistory[[#This Row],[AgyCode]]&amp;": "&amp;Tbl_BalanceHistory[[#This Row],[Agency Name]]</f>
        <v>215: University of Mary Washington</v>
      </c>
      <c r="K1840" s="1">
        <v>2022</v>
      </c>
      <c r="L1840" s="3">
        <v>502</v>
      </c>
      <c r="M1840" s="3" t="s">
        <v>219</v>
      </c>
      <c r="N1840" s="2" t="str">
        <f>Tbl_BalanceHistory[[#This Row],[ProgramCode]]&amp;": "&amp;Tbl_BalanceHistory[[#This Row],[Program Name]]</f>
        <v>502: Historic and Commemorative Attraction Management</v>
      </c>
      <c r="O1840" s="3" t="s">
        <v>886</v>
      </c>
      <c r="P1840" s="1" t="str">
        <f>IF(Tbl_BalanceHistory[[#This Row],[FundCode]]="0100","GF",IF(Tbl_BalanceHistory[[#This Row],[FundCode]]="01000","GF","Hi Ed / OCR"))</f>
        <v>GF</v>
      </c>
      <c r="Q1840" s="5">
        <v>273956.2</v>
      </c>
      <c r="R1840" s="5">
        <v>273888.06</v>
      </c>
      <c r="S1840" s="5">
        <v>68.14</v>
      </c>
      <c r="T1840" s="5">
        <v>68.14</v>
      </c>
      <c r="U1840" s="3" t="s">
        <v>1733</v>
      </c>
      <c r="V1840" s="5">
        <v>0</v>
      </c>
      <c r="W1840" s="5"/>
      <c r="X1840" s="5">
        <v>0</v>
      </c>
      <c r="Y1840" s="5">
        <v>0</v>
      </c>
      <c r="Z1840" s="5">
        <f>Tbl_BalanceHistory[[#This Row],[Discretionary Recommended - Pre 2022]]+Tbl_BalanceHistory[[#This Row],[Discretionary Balance Recommended: Policy]]+Tbl_BalanceHistory[[#This Row],[Discretionary Balance Recommended: Commitments]]</f>
        <v>0</v>
      </c>
      <c r="AA1840" s="5">
        <f>Tbl_BalanceHistory[[#This Row],[Discretionary Balance]]-Tbl_BalanceHistory[[#This Row],[Discretionary Reappropriation]]</f>
        <v>0</v>
      </c>
      <c r="AB1840" s="2"/>
      <c r="AC1840" s="2"/>
      <c r="AD1840" s="2"/>
      <c r="AE1840" s="2"/>
    </row>
    <row r="1841" spans="1:31" ht="45" x14ac:dyDescent="0.25">
      <c r="A1841" s="2" t="s">
        <v>10</v>
      </c>
      <c r="B1841" s="3">
        <v>7</v>
      </c>
      <c r="C1841" s="3">
        <v>215</v>
      </c>
      <c r="D1841" s="3" t="s">
        <v>444</v>
      </c>
      <c r="E1841" s="3" t="str">
        <f>_xlfn.XLOOKUP(Tbl_BalanceHistory[[#This Row],[RespAgy]],Tbl_Agencies[Agy Code],Tbl_Agencies[Agy Sort])</f>
        <v>097000</v>
      </c>
      <c r="F1841" s="2" t="str">
        <f>Tbl_BalanceHistory[[#This Row],[RespAgy]]&amp;": "&amp;Tbl_BalanceHistory[[#This Row],[RespAgency]]</f>
        <v>215: University of Mary Washington</v>
      </c>
      <c r="G1841" s="3">
        <v>215</v>
      </c>
      <c r="H1841" s="3" t="s">
        <v>444</v>
      </c>
      <c r="I1841" s="3" t="str">
        <f>_xlfn.XLOOKUP(Tbl_BalanceHistory[[#This Row],[AgyCode]],Tbl_Agencies[Agy Code],Tbl_Agencies[Agy Sort])</f>
        <v>097000</v>
      </c>
      <c r="J1841" s="2" t="str">
        <f>Tbl_BalanceHistory[[#This Row],[AgyCode]]&amp;": "&amp;Tbl_BalanceHistory[[#This Row],[Agency Name]]</f>
        <v>215: University of Mary Washington</v>
      </c>
      <c r="K1841" s="1">
        <v>2023</v>
      </c>
      <c r="L1841" s="3">
        <v>502</v>
      </c>
      <c r="M1841" s="3" t="s">
        <v>219</v>
      </c>
      <c r="N1841" s="2" t="str">
        <f>Tbl_BalanceHistory[[#This Row],[ProgramCode]]&amp;": "&amp;Tbl_BalanceHistory[[#This Row],[Program Name]]</f>
        <v>502: Historic and Commemorative Attraction Management</v>
      </c>
      <c r="O1841" s="3" t="s">
        <v>886</v>
      </c>
      <c r="P1841" s="1" t="str">
        <f>IF(Tbl_BalanceHistory[[#This Row],[FundCode]]="0100","GF",IF(Tbl_BalanceHistory[[#This Row],[FundCode]]="01000","GF","Hi Ed / OCR"))</f>
        <v>GF</v>
      </c>
      <c r="Q1841" s="5">
        <v>474016.14</v>
      </c>
      <c r="R1841" s="5">
        <v>444244.49</v>
      </c>
      <c r="S1841" s="5">
        <v>29771.65</v>
      </c>
      <c r="T1841" s="5">
        <v>29771.65</v>
      </c>
      <c r="U1841" s="3" t="s">
        <v>1733</v>
      </c>
      <c r="V1841" s="5">
        <v>0</v>
      </c>
      <c r="W1841" s="5">
        <v>0</v>
      </c>
      <c r="X1841" s="5">
        <v>0</v>
      </c>
      <c r="Y1841" s="5">
        <v>0</v>
      </c>
      <c r="Z1841" s="5">
        <v>0</v>
      </c>
      <c r="AA1841" s="5">
        <v>0</v>
      </c>
      <c r="AB1841" s="2"/>
      <c r="AC1841" s="2"/>
      <c r="AD1841" s="2"/>
      <c r="AE1841" s="2"/>
    </row>
    <row r="1842" spans="1:31" ht="45" x14ac:dyDescent="0.25">
      <c r="A1842" s="2" t="s">
        <v>10</v>
      </c>
      <c r="B1842" s="3">
        <v>7</v>
      </c>
      <c r="C1842" s="3">
        <v>215</v>
      </c>
      <c r="D1842" s="3" t="s">
        <v>444</v>
      </c>
      <c r="E1842" s="3" t="str">
        <f>_xlfn.XLOOKUP(Tbl_BalanceHistory[[#This Row],[RespAgy]],Tbl_Agencies[Agy Code],Tbl_Agencies[Agy Sort])</f>
        <v>097000</v>
      </c>
      <c r="F1842" s="2" t="str">
        <f>Tbl_BalanceHistory[[#This Row],[RespAgy]]&amp;": "&amp;Tbl_BalanceHistory[[#This Row],[RespAgency]]</f>
        <v>215: University of Mary Washington</v>
      </c>
      <c r="G1842" s="3">
        <v>215</v>
      </c>
      <c r="H1842" s="3" t="s">
        <v>444</v>
      </c>
      <c r="I1842" s="3" t="str">
        <f>_xlfn.XLOOKUP(Tbl_BalanceHistory[[#This Row],[AgyCode]],Tbl_Agencies[Agy Code],Tbl_Agencies[Agy Sort])</f>
        <v>097000</v>
      </c>
      <c r="J1842" s="2" t="str">
        <f>Tbl_BalanceHistory[[#This Row],[AgyCode]]&amp;": "&amp;Tbl_BalanceHistory[[#This Row],[Agency Name]]</f>
        <v>215: University of Mary Washington</v>
      </c>
      <c r="K1842" s="1">
        <v>2024</v>
      </c>
      <c r="L1842" s="3">
        <v>502</v>
      </c>
      <c r="M1842" s="3" t="s">
        <v>219</v>
      </c>
      <c r="N1842" s="2" t="str">
        <f>Tbl_BalanceHistory[[#This Row],[ProgramCode]]&amp;": "&amp;Tbl_BalanceHistory[[#This Row],[Program Name]]</f>
        <v>502: Historic and Commemorative Attraction Management</v>
      </c>
      <c r="O1842" s="3" t="s">
        <v>886</v>
      </c>
      <c r="P1842" s="1" t="str">
        <f>IF(Tbl_BalanceHistory[[#This Row],[FundCode]]="0100","GF",IF(Tbl_BalanceHistory[[#This Row],[FundCode]]="01000","GF","Hi Ed / OCR"))</f>
        <v>GF</v>
      </c>
      <c r="Q1842" s="5">
        <v>503719.65</v>
      </c>
      <c r="R1842" s="5">
        <v>503363.16</v>
      </c>
      <c r="S1842" s="5">
        <v>356.49</v>
      </c>
      <c r="T1842" s="5">
        <v>356.49</v>
      </c>
      <c r="U1842" s="3" t="s">
        <v>1733</v>
      </c>
      <c r="V1842" s="5">
        <v>0</v>
      </c>
      <c r="W1842" s="5">
        <v>0</v>
      </c>
      <c r="X1842" s="5">
        <v>0</v>
      </c>
      <c r="Y1842" s="5">
        <v>0</v>
      </c>
      <c r="Z1842" s="5">
        <v>0</v>
      </c>
      <c r="AA1842" s="5">
        <v>0</v>
      </c>
      <c r="AB1842" s="2"/>
      <c r="AC1842" s="2"/>
      <c r="AD1842" s="2"/>
      <c r="AE1842" s="2"/>
    </row>
    <row r="1843" spans="1:31" ht="30" x14ac:dyDescent="0.25">
      <c r="A1843" s="2" t="s">
        <v>10</v>
      </c>
      <c r="B1843" s="3">
        <v>7</v>
      </c>
      <c r="C1843" s="3">
        <v>207</v>
      </c>
      <c r="D1843" s="3" t="s">
        <v>449</v>
      </c>
      <c r="E1843" s="3" t="str">
        <f>_xlfn.XLOOKUP(Tbl_BalanceHistory[[#This Row],[RespAgy]],Tbl_Agencies[Agy Code],Tbl_Agencies[Agy Sort])</f>
        <v>098000</v>
      </c>
      <c r="F1843" s="2" t="str">
        <f>Tbl_BalanceHistory[[#This Row],[RespAgy]]&amp;": "&amp;Tbl_BalanceHistory[[#This Row],[RespAgency]]</f>
        <v>207: University of Virginia</v>
      </c>
      <c r="G1843" s="3">
        <v>207</v>
      </c>
      <c r="H1843" s="3" t="s">
        <v>449</v>
      </c>
      <c r="I1843" s="3" t="str">
        <f>_xlfn.XLOOKUP(Tbl_BalanceHistory[[#This Row],[AgyCode]],Tbl_Agencies[Agy Code],Tbl_Agencies[Agy Sort])</f>
        <v>098000</v>
      </c>
      <c r="J1843" s="2" t="str">
        <f>Tbl_BalanceHistory[[#This Row],[AgyCode]]&amp;": "&amp;Tbl_BalanceHistory[[#This Row],[Agency Name]]</f>
        <v>207: University of Virginia</v>
      </c>
      <c r="K1843" s="1">
        <v>2014</v>
      </c>
      <c r="L1843" s="3">
        <v>100</v>
      </c>
      <c r="M1843" s="3" t="s">
        <v>416</v>
      </c>
      <c r="N1843" s="2" t="str">
        <f>Tbl_BalanceHistory[[#This Row],[ProgramCode]]&amp;": "&amp;Tbl_BalanceHistory[[#This Row],[Program Name]]</f>
        <v>100: Educational and General Programs</v>
      </c>
      <c r="O1843" s="3" t="s">
        <v>1730</v>
      </c>
      <c r="P1843" s="1" t="str">
        <f>IF(Tbl_BalanceHistory[[#This Row],[FundCode]]="0100","GF",IF(Tbl_BalanceHistory[[#This Row],[FundCode]]="01000","GF","Hi Ed / OCR"))</f>
        <v>GF</v>
      </c>
      <c r="Q1843" s="5">
        <v>0</v>
      </c>
      <c r="R1843" s="5">
        <v>0</v>
      </c>
      <c r="S1843" s="5">
        <v>0</v>
      </c>
      <c r="T1843" s="5">
        <v>0</v>
      </c>
      <c r="U1843" s="3"/>
      <c r="V1843" s="5">
        <v>0</v>
      </c>
      <c r="W1843" s="5">
        <v>0</v>
      </c>
      <c r="X1843" s="5"/>
      <c r="Y1843" s="5"/>
      <c r="Z1843" s="5">
        <f>Tbl_BalanceHistory[[#This Row],[Discretionary Recommended - Pre 2022]]+Tbl_BalanceHistory[[#This Row],[Discretionary Balance Recommended: Policy]]+Tbl_BalanceHistory[[#This Row],[Discretionary Balance Recommended: Commitments]]</f>
        <v>0</v>
      </c>
      <c r="AA1843" s="5">
        <f>Tbl_BalanceHistory[[#This Row],[Discretionary Balance]]-Tbl_BalanceHistory[[#This Row],[Discretionary Reappropriation]]</f>
        <v>0</v>
      </c>
      <c r="AB1843" s="2"/>
      <c r="AC1843" s="2"/>
      <c r="AD1843" s="2"/>
      <c r="AE1843" s="2"/>
    </row>
    <row r="1844" spans="1:31" ht="30" x14ac:dyDescent="0.25">
      <c r="A1844" s="2" t="s">
        <v>10</v>
      </c>
      <c r="B1844" s="3">
        <v>7</v>
      </c>
      <c r="C1844" s="3">
        <v>207</v>
      </c>
      <c r="D1844" s="3" t="s">
        <v>449</v>
      </c>
      <c r="E1844" s="3" t="str">
        <f>_xlfn.XLOOKUP(Tbl_BalanceHistory[[#This Row],[RespAgy]],Tbl_Agencies[Agy Code],Tbl_Agencies[Agy Sort])</f>
        <v>098000</v>
      </c>
      <c r="F1844" s="2" t="str">
        <f>Tbl_BalanceHistory[[#This Row],[RespAgy]]&amp;": "&amp;Tbl_BalanceHistory[[#This Row],[RespAgency]]</f>
        <v>207: University of Virginia</v>
      </c>
      <c r="G1844" s="3">
        <v>207</v>
      </c>
      <c r="H1844" s="3" t="s">
        <v>449</v>
      </c>
      <c r="I1844" s="3" t="str">
        <f>_xlfn.XLOOKUP(Tbl_BalanceHistory[[#This Row],[AgyCode]],Tbl_Agencies[Agy Code],Tbl_Agencies[Agy Sort])</f>
        <v>098000</v>
      </c>
      <c r="J1844" s="2" t="str">
        <f>Tbl_BalanceHistory[[#This Row],[AgyCode]]&amp;": "&amp;Tbl_BalanceHistory[[#This Row],[Agency Name]]</f>
        <v>207: University of Virginia</v>
      </c>
      <c r="K1844" s="1">
        <v>2015</v>
      </c>
      <c r="L1844" s="3">
        <v>100</v>
      </c>
      <c r="M1844" s="3" t="s">
        <v>416</v>
      </c>
      <c r="N1844" s="2" t="str">
        <f>Tbl_BalanceHistory[[#This Row],[ProgramCode]]&amp;": "&amp;Tbl_BalanceHistory[[#This Row],[Program Name]]</f>
        <v>100: Educational and General Programs</v>
      </c>
      <c r="O1844" s="3" t="s">
        <v>1730</v>
      </c>
      <c r="P1844" s="1" t="str">
        <f>IF(Tbl_BalanceHistory[[#This Row],[FundCode]]="0100","GF",IF(Tbl_BalanceHistory[[#This Row],[FundCode]]="01000","GF","Hi Ed / OCR"))</f>
        <v>GF</v>
      </c>
      <c r="Q1844" s="5">
        <v>0</v>
      </c>
      <c r="R1844" s="5">
        <v>0</v>
      </c>
      <c r="S1844" s="5">
        <v>0</v>
      </c>
      <c r="T1844" s="5">
        <v>0</v>
      </c>
      <c r="U1844" s="3"/>
      <c r="V1844" s="5">
        <v>0</v>
      </c>
      <c r="W1844" s="5">
        <v>0</v>
      </c>
      <c r="X1844" s="5"/>
      <c r="Y1844" s="5"/>
      <c r="Z1844" s="5">
        <f>Tbl_BalanceHistory[[#This Row],[Discretionary Recommended - Pre 2022]]+Tbl_BalanceHistory[[#This Row],[Discretionary Balance Recommended: Policy]]+Tbl_BalanceHistory[[#This Row],[Discretionary Balance Recommended: Commitments]]</f>
        <v>0</v>
      </c>
      <c r="AA1844" s="5">
        <f>Tbl_BalanceHistory[[#This Row],[Discretionary Balance]]-Tbl_BalanceHistory[[#This Row],[Discretionary Reappropriation]]</f>
        <v>0</v>
      </c>
      <c r="AB1844" s="2"/>
      <c r="AC1844" s="2"/>
      <c r="AD1844" s="2"/>
      <c r="AE1844" s="2"/>
    </row>
    <row r="1845" spans="1:31" ht="30" x14ac:dyDescent="0.25">
      <c r="A1845" s="2" t="s">
        <v>10</v>
      </c>
      <c r="B1845" s="3">
        <v>7</v>
      </c>
      <c r="C1845" s="3">
        <v>207</v>
      </c>
      <c r="D1845" s="3" t="s">
        <v>449</v>
      </c>
      <c r="E1845" s="3" t="str">
        <f>_xlfn.XLOOKUP(Tbl_BalanceHistory[[#This Row],[RespAgy]],Tbl_Agencies[Agy Code],Tbl_Agencies[Agy Sort])</f>
        <v>098000</v>
      </c>
      <c r="F1845" s="2" t="str">
        <f>Tbl_BalanceHistory[[#This Row],[RespAgy]]&amp;": "&amp;Tbl_BalanceHistory[[#This Row],[RespAgency]]</f>
        <v>207: University of Virginia</v>
      </c>
      <c r="G1845" s="3">
        <v>207</v>
      </c>
      <c r="H1845" s="3" t="s">
        <v>449</v>
      </c>
      <c r="I1845" s="3" t="str">
        <f>_xlfn.XLOOKUP(Tbl_BalanceHistory[[#This Row],[AgyCode]],Tbl_Agencies[Agy Code],Tbl_Agencies[Agy Sort])</f>
        <v>098000</v>
      </c>
      <c r="J1845" s="2" t="str">
        <f>Tbl_BalanceHistory[[#This Row],[AgyCode]]&amp;": "&amp;Tbl_BalanceHistory[[#This Row],[Agency Name]]</f>
        <v>207: University of Virginia</v>
      </c>
      <c r="K1845" s="1">
        <v>2016</v>
      </c>
      <c r="L1845" s="3">
        <v>100</v>
      </c>
      <c r="M1845" s="3" t="s">
        <v>416</v>
      </c>
      <c r="N1845" s="2" t="str">
        <f>Tbl_BalanceHistory[[#This Row],[ProgramCode]]&amp;": "&amp;Tbl_BalanceHistory[[#This Row],[Program Name]]</f>
        <v>100: Educational and General Programs</v>
      </c>
      <c r="O1845" s="3" t="s">
        <v>1730</v>
      </c>
      <c r="P1845" s="1" t="str">
        <f>IF(Tbl_BalanceHistory[[#This Row],[FundCode]]="0100","GF",IF(Tbl_BalanceHistory[[#This Row],[FundCode]]="01000","GF","Hi Ed / OCR"))</f>
        <v>GF</v>
      </c>
      <c r="Q1845" s="5">
        <v>0</v>
      </c>
      <c r="R1845" s="5">
        <v>0</v>
      </c>
      <c r="S1845" s="5">
        <v>0</v>
      </c>
      <c r="T1845" s="5">
        <v>0</v>
      </c>
      <c r="U1845" s="3"/>
      <c r="V1845" s="5">
        <v>0</v>
      </c>
      <c r="W1845" s="5">
        <v>0</v>
      </c>
      <c r="X1845" s="5"/>
      <c r="Y1845" s="5"/>
      <c r="Z1845" s="5">
        <f>Tbl_BalanceHistory[[#This Row],[Discretionary Recommended - Pre 2022]]+Tbl_BalanceHistory[[#This Row],[Discretionary Balance Recommended: Policy]]+Tbl_BalanceHistory[[#This Row],[Discretionary Balance Recommended: Commitments]]</f>
        <v>0</v>
      </c>
      <c r="AA1845" s="5">
        <f>Tbl_BalanceHistory[[#This Row],[Discretionary Balance]]-Tbl_BalanceHistory[[#This Row],[Discretionary Reappropriation]]</f>
        <v>0</v>
      </c>
      <c r="AB1845" s="2"/>
      <c r="AC1845" s="2"/>
      <c r="AD1845" s="2"/>
      <c r="AE1845" s="2"/>
    </row>
    <row r="1846" spans="1:31" ht="30" x14ac:dyDescent="0.25">
      <c r="A1846" s="2" t="s">
        <v>10</v>
      </c>
      <c r="B1846" s="3">
        <v>7</v>
      </c>
      <c r="C1846" s="3">
        <v>207</v>
      </c>
      <c r="D1846" s="3" t="s">
        <v>449</v>
      </c>
      <c r="E1846" s="3" t="str">
        <f>_xlfn.XLOOKUP(Tbl_BalanceHistory[[#This Row],[RespAgy]],Tbl_Agencies[Agy Code],Tbl_Agencies[Agy Sort])</f>
        <v>098000</v>
      </c>
      <c r="F1846" s="2" t="str">
        <f>Tbl_BalanceHistory[[#This Row],[RespAgy]]&amp;": "&amp;Tbl_BalanceHistory[[#This Row],[RespAgency]]</f>
        <v>207: University of Virginia</v>
      </c>
      <c r="G1846" s="3">
        <v>207</v>
      </c>
      <c r="H1846" s="3" t="s">
        <v>449</v>
      </c>
      <c r="I1846" s="3" t="str">
        <f>_xlfn.XLOOKUP(Tbl_BalanceHistory[[#This Row],[AgyCode]],Tbl_Agencies[Agy Code],Tbl_Agencies[Agy Sort])</f>
        <v>098000</v>
      </c>
      <c r="J1846" s="2" t="str">
        <f>Tbl_BalanceHistory[[#This Row],[AgyCode]]&amp;": "&amp;Tbl_BalanceHistory[[#This Row],[Agency Name]]</f>
        <v>207: University of Virginia</v>
      </c>
      <c r="K1846" s="1">
        <v>2017</v>
      </c>
      <c r="L1846" s="3">
        <v>100</v>
      </c>
      <c r="M1846" s="3" t="s">
        <v>416</v>
      </c>
      <c r="N1846" s="2" t="str">
        <f>Tbl_BalanceHistory[[#This Row],[ProgramCode]]&amp;": "&amp;Tbl_BalanceHistory[[#This Row],[Program Name]]</f>
        <v>100: Educational and General Programs</v>
      </c>
      <c r="O1846" s="3" t="s">
        <v>886</v>
      </c>
      <c r="P1846" s="1" t="str">
        <f>IF(Tbl_BalanceHistory[[#This Row],[FundCode]]="0100","GF",IF(Tbl_BalanceHistory[[#This Row],[FundCode]]="01000","GF","Hi Ed / OCR"))</f>
        <v>GF</v>
      </c>
      <c r="Q1846" s="5">
        <v>18750</v>
      </c>
      <c r="R1846" s="5">
        <v>0</v>
      </c>
      <c r="S1846" s="5">
        <v>18750</v>
      </c>
      <c r="T1846" s="5">
        <v>18750</v>
      </c>
      <c r="U1846" s="3" t="s">
        <v>1732</v>
      </c>
      <c r="V1846" s="5">
        <v>0</v>
      </c>
      <c r="W1846" s="5">
        <v>0</v>
      </c>
      <c r="X1846" s="5"/>
      <c r="Y1846" s="5"/>
      <c r="Z1846" s="5">
        <f>Tbl_BalanceHistory[[#This Row],[Discretionary Recommended - Pre 2022]]+Tbl_BalanceHistory[[#This Row],[Discretionary Balance Recommended: Policy]]+Tbl_BalanceHistory[[#This Row],[Discretionary Balance Recommended: Commitments]]</f>
        <v>0</v>
      </c>
      <c r="AA1846" s="5">
        <f>Tbl_BalanceHistory[[#This Row],[Discretionary Balance]]-Tbl_BalanceHistory[[#This Row],[Discretionary Reappropriation]]</f>
        <v>0</v>
      </c>
      <c r="AB1846" s="2"/>
      <c r="AC1846" s="2"/>
      <c r="AD1846" s="2"/>
      <c r="AE1846" s="2"/>
    </row>
    <row r="1847" spans="1:31" ht="30" x14ac:dyDescent="0.25">
      <c r="A1847" s="2" t="s">
        <v>10</v>
      </c>
      <c r="B1847" s="3">
        <v>7</v>
      </c>
      <c r="C1847" s="3">
        <v>207</v>
      </c>
      <c r="D1847" s="3" t="s">
        <v>449</v>
      </c>
      <c r="E1847" s="3" t="str">
        <f>_xlfn.XLOOKUP(Tbl_BalanceHistory[[#This Row],[RespAgy]],Tbl_Agencies[Agy Code],Tbl_Agencies[Agy Sort])</f>
        <v>098000</v>
      </c>
      <c r="F1847" s="2" t="str">
        <f>Tbl_BalanceHistory[[#This Row],[RespAgy]]&amp;": "&amp;Tbl_BalanceHistory[[#This Row],[RespAgency]]</f>
        <v>207: University of Virginia</v>
      </c>
      <c r="G1847" s="3">
        <v>207</v>
      </c>
      <c r="H1847" s="3" t="s">
        <v>449</v>
      </c>
      <c r="I1847" s="3" t="str">
        <f>_xlfn.XLOOKUP(Tbl_BalanceHistory[[#This Row],[AgyCode]],Tbl_Agencies[Agy Code],Tbl_Agencies[Agy Sort])</f>
        <v>098000</v>
      </c>
      <c r="J1847" s="2" t="str">
        <f>Tbl_BalanceHistory[[#This Row],[AgyCode]]&amp;": "&amp;Tbl_BalanceHistory[[#This Row],[Agency Name]]</f>
        <v>207: University of Virginia</v>
      </c>
      <c r="K1847" s="1">
        <v>2018</v>
      </c>
      <c r="L1847" s="3">
        <v>100</v>
      </c>
      <c r="M1847" s="3" t="s">
        <v>416</v>
      </c>
      <c r="N1847" s="2" t="str">
        <f>Tbl_BalanceHistory[[#This Row],[ProgramCode]]&amp;": "&amp;Tbl_BalanceHistory[[#This Row],[Program Name]]</f>
        <v>100: Educational and General Programs</v>
      </c>
      <c r="O1847" s="3" t="s">
        <v>886</v>
      </c>
      <c r="P1847" s="1" t="str">
        <f>IF(Tbl_BalanceHistory[[#This Row],[FundCode]]="0100","GF",IF(Tbl_BalanceHistory[[#This Row],[FundCode]]="01000","GF","Hi Ed / OCR"))</f>
        <v>GF</v>
      </c>
      <c r="Q1847" s="5">
        <v>0</v>
      </c>
      <c r="R1847" s="5">
        <v>0</v>
      </c>
      <c r="S1847" s="5">
        <v>0</v>
      </c>
      <c r="T1847" s="5">
        <v>0</v>
      </c>
      <c r="U1847" s="3" t="s">
        <v>1733</v>
      </c>
      <c r="V1847" s="5">
        <v>0</v>
      </c>
      <c r="W1847" s="5">
        <v>0</v>
      </c>
      <c r="X1847" s="5"/>
      <c r="Y1847" s="5"/>
      <c r="Z1847" s="5">
        <f>Tbl_BalanceHistory[[#This Row],[Discretionary Recommended - Pre 2022]]+Tbl_BalanceHistory[[#This Row],[Discretionary Balance Recommended: Policy]]+Tbl_BalanceHistory[[#This Row],[Discretionary Balance Recommended: Commitments]]</f>
        <v>0</v>
      </c>
      <c r="AA1847" s="5">
        <f>Tbl_BalanceHistory[[#This Row],[Discretionary Balance]]-Tbl_BalanceHistory[[#This Row],[Discretionary Reappropriation]]</f>
        <v>0</v>
      </c>
      <c r="AB1847" s="2"/>
      <c r="AC1847" s="2"/>
      <c r="AD1847" s="2"/>
      <c r="AE1847" s="2"/>
    </row>
    <row r="1848" spans="1:31" ht="30" x14ac:dyDescent="0.25">
      <c r="A1848" s="2" t="s">
        <v>10</v>
      </c>
      <c r="B1848" s="3">
        <v>7</v>
      </c>
      <c r="C1848" s="3">
        <v>207</v>
      </c>
      <c r="D1848" s="3" t="s">
        <v>449</v>
      </c>
      <c r="E1848" s="3" t="str">
        <f>_xlfn.XLOOKUP(Tbl_BalanceHistory[[#This Row],[RespAgy]],Tbl_Agencies[Agy Code],Tbl_Agencies[Agy Sort])</f>
        <v>098000</v>
      </c>
      <c r="F1848" s="2" t="str">
        <f>Tbl_BalanceHistory[[#This Row],[RespAgy]]&amp;": "&amp;Tbl_BalanceHistory[[#This Row],[RespAgency]]</f>
        <v>207: University of Virginia</v>
      </c>
      <c r="G1848" s="3">
        <v>207</v>
      </c>
      <c r="H1848" s="3" t="s">
        <v>449</v>
      </c>
      <c r="I1848" s="3" t="str">
        <f>_xlfn.XLOOKUP(Tbl_BalanceHistory[[#This Row],[AgyCode]],Tbl_Agencies[Agy Code],Tbl_Agencies[Agy Sort])</f>
        <v>098000</v>
      </c>
      <c r="J1848" s="2" t="str">
        <f>Tbl_BalanceHistory[[#This Row],[AgyCode]]&amp;": "&amp;Tbl_BalanceHistory[[#This Row],[Agency Name]]</f>
        <v>207: University of Virginia</v>
      </c>
      <c r="K1848" s="1">
        <v>2019</v>
      </c>
      <c r="L1848" s="3">
        <v>100</v>
      </c>
      <c r="M1848" s="3" t="s">
        <v>416</v>
      </c>
      <c r="N1848" s="2" t="str">
        <f>Tbl_BalanceHistory[[#This Row],[ProgramCode]]&amp;": "&amp;Tbl_BalanceHistory[[#This Row],[Program Name]]</f>
        <v>100: Educational and General Programs</v>
      </c>
      <c r="O1848" s="3" t="s">
        <v>886</v>
      </c>
      <c r="P1848" s="1" t="str">
        <f>IF(Tbl_BalanceHistory[[#This Row],[FundCode]]="0100","GF",IF(Tbl_BalanceHistory[[#This Row],[FundCode]]="01000","GF","Hi Ed / OCR"))</f>
        <v>GF</v>
      </c>
      <c r="Q1848" s="5">
        <v>0</v>
      </c>
      <c r="R1848" s="5">
        <v>0</v>
      </c>
      <c r="S1848" s="5">
        <v>0</v>
      </c>
      <c r="T1848" s="5">
        <v>0</v>
      </c>
      <c r="U1848" s="3" t="s">
        <v>1733</v>
      </c>
      <c r="V1848" s="5">
        <v>0</v>
      </c>
      <c r="W1848" s="5">
        <v>0</v>
      </c>
      <c r="X1848" s="5"/>
      <c r="Y1848" s="5"/>
      <c r="Z1848" s="5">
        <f>Tbl_BalanceHistory[[#This Row],[Discretionary Recommended - Pre 2022]]+Tbl_BalanceHistory[[#This Row],[Discretionary Balance Recommended: Policy]]+Tbl_BalanceHistory[[#This Row],[Discretionary Balance Recommended: Commitments]]</f>
        <v>0</v>
      </c>
      <c r="AA1848" s="5">
        <f>Tbl_BalanceHistory[[#This Row],[Discretionary Balance]]-Tbl_BalanceHistory[[#This Row],[Discretionary Reappropriation]]</f>
        <v>0</v>
      </c>
      <c r="AB1848" s="2"/>
      <c r="AC1848" s="2"/>
      <c r="AD1848" s="2"/>
      <c r="AE1848" s="2"/>
    </row>
    <row r="1849" spans="1:31" ht="45" x14ac:dyDescent="0.25">
      <c r="A1849" s="2" t="s">
        <v>10</v>
      </c>
      <c r="B1849" s="3">
        <v>7</v>
      </c>
      <c r="C1849" s="3">
        <v>207</v>
      </c>
      <c r="D1849" s="3" t="s">
        <v>449</v>
      </c>
      <c r="E1849" s="3" t="str">
        <f>_xlfn.XLOOKUP(Tbl_BalanceHistory[[#This Row],[RespAgy]],Tbl_Agencies[Agy Code],Tbl_Agencies[Agy Sort])</f>
        <v>098000</v>
      </c>
      <c r="F1849" s="2" t="str">
        <f>Tbl_BalanceHistory[[#This Row],[RespAgy]]&amp;": "&amp;Tbl_BalanceHistory[[#This Row],[RespAgency]]</f>
        <v>207: University of Virginia</v>
      </c>
      <c r="G1849" s="3">
        <v>207</v>
      </c>
      <c r="H1849" s="3" t="s">
        <v>449</v>
      </c>
      <c r="I1849" s="3" t="str">
        <f>_xlfn.XLOOKUP(Tbl_BalanceHistory[[#This Row],[AgyCode]],Tbl_Agencies[Agy Code],Tbl_Agencies[Agy Sort])</f>
        <v>098000</v>
      </c>
      <c r="J1849" s="2" t="str">
        <f>Tbl_BalanceHistory[[#This Row],[AgyCode]]&amp;": "&amp;Tbl_BalanceHistory[[#This Row],[Agency Name]]</f>
        <v>207: University of Virginia</v>
      </c>
      <c r="K1849" s="1">
        <v>2014</v>
      </c>
      <c r="L1849" s="3">
        <v>108</v>
      </c>
      <c r="M1849" s="3" t="s">
        <v>408</v>
      </c>
      <c r="N1849" s="2" t="str">
        <f>Tbl_BalanceHistory[[#This Row],[ProgramCode]]&amp;": "&amp;Tbl_BalanceHistory[[#This Row],[Program Name]]</f>
        <v>108: Higher Education Student Financial Assistance</v>
      </c>
      <c r="O1849" s="3" t="s">
        <v>1730</v>
      </c>
      <c r="P1849" s="1" t="str">
        <f>IF(Tbl_BalanceHistory[[#This Row],[FundCode]]="0100","GF",IF(Tbl_BalanceHistory[[#This Row],[FundCode]]="01000","GF","Hi Ed / OCR"))</f>
        <v>GF</v>
      </c>
      <c r="Q1849" s="5">
        <v>10578190</v>
      </c>
      <c r="R1849" s="5">
        <v>10578190</v>
      </c>
      <c r="S1849" s="5">
        <v>0</v>
      </c>
      <c r="T1849" s="5">
        <v>0</v>
      </c>
      <c r="U1849" s="3"/>
      <c r="V1849" s="5">
        <v>0</v>
      </c>
      <c r="W1849" s="5">
        <v>0</v>
      </c>
      <c r="X1849" s="5"/>
      <c r="Y1849" s="5"/>
      <c r="Z1849" s="5">
        <f>Tbl_BalanceHistory[[#This Row],[Discretionary Recommended - Pre 2022]]+Tbl_BalanceHistory[[#This Row],[Discretionary Balance Recommended: Policy]]+Tbl_BalanceHistory[[#This Row],[Discretionary Balance Recommended: Commitments]]</f>
        <v>0</v>
      </c>
      <c r="AA1849" s="5">
        <f>Tbl_BalanceHistory[[#This Row],[Discretionary Balance]]-Tbl_BalanceHistory[[#This Row],[Discretionary Reappropriation]]</f>
        <v>0</v>
      </c>
      <c r="AB1849" s="2"/>
      <c r="AC1849" s="2"/>
      <c r="AD1849" s="2"/>
      <c r="AE1849" s="2"/>
    </row>
    <row r="1850" spans="1:31" ht="45" x14ac:dyDescent="0.25">
      <c r="A1850" s="2" t="s">
        <v>10</v>
      </c>
      <c r="B1850" s="3">
        <v>7</v>
      </c>
      <c r="C1850" s="3">
        <v>207</v>
      </c>
      <c r="D1850" s="3" t="s">
        <v>449</v>
      </c>
      <c r="E1850" s="3" t="str">
        <f>_xlfn.XLOOKUP(Tbl_BalanceHistory[[#This Row],[RespAgy]],Tbl_Agencies[Agy Code],Tbl_Agencies[Agy Sort])</f>
        <v>098000</v>
      </c>
      <c r="F1850" s="2" t="str">
        <f>Tbl_BalanceHistory[[#This Row],[RespAgy]]&amp;": "&amp;Tbl_BalanceHistory[[#This Row],[RespAgency]]</f>
        <v>207: University of Virginia</v>
      </c>
      <c r="G1850" s="3">
        <v>207</v>
      </c>
      <c r="H1850" s="3" t="s">
        <v>449</v>
      </c>
      <c r="I1850" s="3" t="str">
        <f>_xlfn.XLOOKUP(Tbl_BalanceHistory[[#This Row],[AgyCode]],Tbl_Agencies[Agy Code],Tbl_Agencies[Agy Sort])</f>
        <v>098000</v>
      </c>
      <c r="J1850" s="2" t="str">
        <f>Tbl_BalanceHistory[[#This Row],[AgyCode]]&amp;": "&amp;Tbl_BalanceHistory[[#This Row],[Agency Name]]</f>
        <v>207: University of Virginia</v>
      </c>
      <c r="K1850" s="1">
        <v>2015</v>
      </c>
      <c r="L1850" s="3">
        <v>108</v>
      </c>
      <c r="M1850" s="3" t="s">
        <v>408</v>
      </c>
      <c r="N1850" s="2" t="str">
        <f>Tbl_BalanceHistory[[#This Row],[ProgramCode]]&amp;": "&amp;Tbl_BalanceHistory[[#This Row],[Program Name]]</f>
        <v>108: Higher Education Student Financial Assistance</v>
      </c>
      <c r="O1850" s="3" t="s">
        <v>1730</v>
      </c>
      <c r="P1850" s="1" t="str">
        <f>IF(Tbl_BalanceHistory[[#This Row],[FundCode]]="0100","GF",IF(Tbl_BalanceHistory[[#This Row],[FundCode]]="01000","GF","Hi Ed / OCR"))</f>
        <v>GF</v>
      </c>
      <c r="Q1850" s="5">
        <v>10590890</v>
      </c>
      <c r="R1850" s="5">
        <v>10590890</v>
      </c>
      <c r="S1850" s="5">
        <v>0</v>
      </c>
      <c r="T1850" s="5">
        <v>0</v>
      </c>
      <c r="U1850" s="3"/>
      <c r="V1850" s="5">
        <v>0</v>
      </c>
      <c r="W1850" s="5">
        <v>0</v>
      </c>
      <c r="X1850" s="5"/>
      <c r="Y1850" s="5"/>
      <c r="Z1850" s="5">
        <f>Tbl_BalanceHistory[[#This Row],[Discretionary Recommended - Pre 2022]]+Tbl_BalanceHistory[[#This Row],[Discretionary Balance Recommended: Policy]]+Tbl_BalanceHistory[[#This Row],[Discretionary Balance Recommended: Commitments]]</f>
        <v>0</v>
      </c>
      <c r="AA1850" s="5">
        <f>Tbl_BalanceHistory[[#This Row],[Discretionary Balance]]-Tbl_BalanceHistory[[#This Row],[Discretionary Reappropriation]]</f>
        <v>0</v>
      </c>
      <c r="AB1850" s="2"/>
      <c r="AC1850" s="2"/>
      <c r="AD1850" s="2"/>
      <c r="AE1850" s="2"/>
    </row>
    <row r="1851" spans="1:31" ht="45" x14ac:dyDescent="0.25">
      <c r="A1851" s="2" t="s">
        <v>10</v>
      </c>
      <c r="B1851" s="3">
        <v>7</v>
      </c>
      <c r="C1851" s="3">
        <v>207</v>
      </c>
      <c r="D1851" s="3" t="s">
        <v>449</v>
      </c>
      <c r="E1851" s="3" t="str">
        <f>_xlfn.XLOOKUP(Tbl_BalanceHistory[[#This Row],[RespAgy]],Tbl_Agencies[Agy Code],Tbl_Agencies[Agy Sort])</f>
        <v>098000</v>
      </c>
      <c r="F1851" s="2" t="str">
        <f>Tbl_BalanceHistory[[#This Row],[RespAgy]]&amp;": "&amp;Tbl_BalanceHistory[[#This Row],[RespAgency]]</f>
        <v>207: University of Virginia</v>
      </c>
      <c r="G1851" s="3">
        <v>207</v>
      </c>
      <c r="H1851" s="3" t="s">
        <v>449</v>
      </c>
      <c r="I1851" s="3" t="str">
        <f>_xlfn.XLOOKUP(Tbl_BalanceHistory[[#This Row],[AgyCode]],Tbl_Agencies[Agy Code],Tbl_Agencies[Agy Sort])</f>
        <v>098000</v>
      </c>
      <c r="J1851" s="2" t="str">
        <f>Tbl_BalanceHistory[[#This Row],[AgyCode]]&amp;": "&amp;Tbl_BalanceHistory[[#This Row],[Agency Name]]</f>
        <v>207: University of Virginia</v>
      </c>
      <c r="K1851" s="1">
        <v>2016</v>
      </c>
      <c r="L1851" s="3">
        <v>108</v>
      </c>
      <c r="M1851" s="3" t="s">
        <v>408</v>
      </c>
      <c r="N1851" s="2" t="str">
        <f>Tbl_BalanceHistory[[#This Row],[ProgramCode]]&amp;": "&amp;Tbl_BalanceHistory[[#This Row],[Program Name]]</f>
        <v>108: Higher Education Student Financial Assistance</v>
      </c>
      <c r="O1851" s="3" t="s">
        <v>1730</v>
      </c>
      <c r="P1851" s="1" t="str">
        <f>IF(Tbl_BalanceHistory[[#This Row],[FundCode]]="0100","GF",IF(Tbl_BalanceHistory[[#This Row],[FundCode]]="01000","GF","Hi Ed / OCR"))</f>
        <v>GF</v>
      </c>
      <c r="Q1851" s="5">
        <v>10709610</v>
      </c>
      <c r="R1851" s="5">
        <v>10709610</v>
      </c>
      <c r="S1851" s="5">
        <v>0</v>
      </c>
      <c r="T1851" s="5">
        <v>0</v>
      </c>
      <c r="U1851" s="3"/>
      <c r="V1851" s="5">
        <v>0</v>
      </c>
      <c r="W1851" s="5">
        <v>0</v>
      </c>
      <c r="X1851" s="5"/>
      <c r="Y1851" s="5"/>
      <c r="Z1851" s="5">
        <f>Tbl_BalanceHistory[[#This Row],[Discretionary Recommended - Pre 2022]]+Tbl_BalanceHistory[[#This Row],[Discretionary Balance Recommended: Policy]]+Tbl_BalanceHistory[[#This Row],[Discretionary Balance Recommended: Commitments]]</f>
        <v>0</v>
      </c>
      <c r="AA1851" s="5">
        <f>Tbl_BalanceHistory[[#This Row],[Discretionary Balance]]-Tbl_BalanceHistory[[#This Row],[Discretionary Reappropriation]]</f>
        <v>0</v>
      </c>
      <c r="AB1851" s="2"/>
      <c r="AC1851" s="2"/>
      <c r="AD1851" s="2"/>
      <c r="AE1851" s="2"/>
    </row>
    <row r="1852" spans="1:31" ht="45" x14ac:dyDescent="0.25">
      <c r="A1852" s="2" t="s">
        <v>10</v>
      </c>
      <c r="B1852" s="3">
        <v>7</v>
      </c>
      <c r="C1852" s="3">
        <v>207</v>
      </c>
      <c r="D1852" s="3" t="s">
        <v>449</v>
      </c>
      <c r="E1852" s="3" t="str">
        <f>_xlfn.XLOOKUP(Tbl_BalanceHistory[[#This Row],[RespAgy]],Tbl_Agencies[Agy Code],Tbl_Agencies[Agy Sort])</f>
        <v>098000</v>
      </c>
      <c r="F1852" s="2" t="str">
        <f>Tbl_BalanceHistory[[#This Row],[RespAgy]]&amp;": "&amp;Tbl_BalanceHistory[[#This Row],[RespAgency]]</f>
        <v>207: University of Virginia</v>
      </c>
      <c r="G1852" s="3">
        <v>207</v>
      </c>
      <c r="H1852" s="3" t="s">
        <v>449</v>
      </c>
      <c r="I1852" s="3" t="str">
        <f>_xlfn.XLOOKUP(Tbl_BalanceHistory[[#This Row],[AgyCode]],Tbl_Agencies[Agy Code],Tbl_Agencies[Agy Sort])</f>
        <v>098000</v>
      </c>
      <c r="J1852" s="2" t="str">
        <f>Tbl_BalanceHistory[[#This Row],[AgyCode]]&amp;": "&amp;Tbl_BalanceHistory[[#This Row],[Agency Name]]</f>
        <v>207: University of Virginia</v>
      </c>
      <c r="K1852" s="1">
        <v>2017</v>
      </c>
      <c r="L1852" s="3">
        <v>108</v>
      </c>
      <c r="M1852" s="3" t="s">
        <v>408</v>
      </c>
      <c r="N1852" s="2" t="str">
        <f>Tbl_BalanceHistory[[#This Row],[ProgramCode]]&amp;": "&amp;Tbl_BalanceHistory[[#This Row],[Program Name]]</f>
        <v>108: Higher Education Student Financial Assistance</v>
      </c>
      <c r="O1852" s="3" t="s">
        <v>886</v>
      </c>
      <c r="P1852" s="1" t="str">
        <f>IF(Tbl_BalanceHistory[[#This Row],[FundCode]]="0100","GF",IF(Tbl_BalanceHistory[[#This Row],[FundCode]]="01000","GF","Hi Ed / OCR"))</f>
        <v>GF</v>
      </c>
      <c r="Q1852" s="5">
        <v>11537035</v>
      </c>
      <c r="R1852" s="5">
        <v>11537035</v>
      </c>
      <c r="S1852" s="5">
        <v>0</v>
      </c>
      <c r="T1852" s="5">
        <v>0</v>
      </c>
      <c r="U1852" s="3" t="s">
        <v>1732</v>
      </c>
      <c r="V1852" s="5">
        <v>0</v>
      </c>
      <c r="W1852" s="5">
        <v>0</v>
      </c>
      <c r="X1852" s="5"/>
      <c r="Y1852" s="5"/>
      <c r="Z1852" s="5">
        <f>Tbl_BalanceHistory[[#This Row],[Discretionary Recommended - Pre 2022]]+Tbl_BalanceHistory[[#This Row],[Discretionary Balance Recommended: Policy]]+Tbl_BalanceHistory[[#This Row],[Discretionary Balance Recommended: Commitments]]</f>
        <v>0</v>
      </c>
      <c r="AA1852" s="5">
        <f>Tbl_BalanceHistory[[#This Row],[Discretionary Balance]]-Tbl_BalanceHistory[[#This Row],[Discretionary Reappropriation]]</f>
        <v>0</v>
      </c>
      <c r="AB1852" s="2"/>
      <c r="AC1852" s="2"/>
      <c r="AD1852" s="2"/>
      <c r="AE1852" s="2"/>
    </row>
    <row r="1853" spans="1:31" ht="45" x14ac:dyDescent="0.25">
      <c r="A1853" s="2" t="s">
        <v>10</v>
      </c>
      <c r="B1853" s="3">
        <v>7</v>
      </c>
      <c r="C1853" s="3">
        <v>207</v>
      </c>
      <c r="D1853" s="3" t="s">
        <v>449</v>
      </c>
      <c r="E1853" s="3" t="str">
        <f>_xlfn.XLOOKUP(Tbl_BalanceHistory[[#This Row],[RespAgy]],Tbl_Agencies[Agy Code],Tbl_Agencies[Agy Sort])</f>
        <v>098000</v>
      </c>
      <c r="F1853" s="2" t="str">
        <f>Tbl_BalanceHistory[[#This Row],[RespAgy]]&amp;": "&amp;Tbl_BalanceHistory[[#This Row],[RespAgency]]</f>
        <v>207: University of Virginia</v>
      </c>
      <c r="G1853" s="3">
        <v>207</v>
      </c>
      <c r="H1853" s="3" t="s">
        <v>449</v>
      </c>
      <c r="I1853" s="3" t="str">
        <f>_xlfn.XLOOKUP(Tbl_BalanceHistory[[#This Row],[AgyCode]],Tbl_Agencies[Agy Code],Tbl_Agencies[Agy Sort])</f>
        <v>098000</v>
      </c>
      <c r="J1853" s="2" t="str">
        <f>Tbl_BalanceHistory[[#This Row],[AgyCode]]&amp;": "&amp;Tbl_BalanceHistory[[#This Row],[Agency Name]]</f>
        <v>207: University of Virginia</v>
      </c>
      <c r="K1853" s="1">
        <v>2018</v>
      </c>
      <c r="L1853" s="3">
        <v>108</v>
      </c>
      <c r="M1853" s="3" t="s">
        <v>408</v>
      </c>
      <c r="N1853" s="2" t="str">
        <f>Tbl_BalanceHistory[[#This Row],[ProgramCode]]&amp;": "&amp;Tbl_BalanceHistory[[#This Row],[Program Name]]</f>
        <v>108: Higher Education Student Financial Assistance</v>
      </c>
      <c r="O1853" s="3" t="s">
        <v>886</v>
      </c>
      <c r="P1853" s="1" t="str">
        <f>IF(Tbl_BalanceHistory[[#This Row],[FundCode]]="0100","GF",IF(Tbl_BalanceHistory[[#This Row],[FundCode]]="01000","GF","Hi Ed / OCR"))</f>
        <v>GF</v>
      </c>
      <c r="Q1853" s="5">
        <v>11774541</v>
      </c>
      <c r="R1853" s="5">
        <v>11774541</v>
      </c>
      <c r="S1853" s="5">
        <v>0</v>
      </c>
      <c r="T1853" s="5">
        <v>0</v>
      </c>
      <c r="U1853" s="3" t="s">
        <v>1733</v>
      </c>
      <c r="V1853" s="5">
        <v>0</v>
      </c>
      <c r="W1853" s="5">
        <v>0</v>
      </c>
      <c r="X1853" s="5"/>
      <c r="Y1853" s="5"/>
      <c r="Z1853" s="5">
        <f>Tbl_BalanceHistory[[#This Row],[Discretionary Recommended - Pre 2022]]+Tbl_BalanceHistory[[#This Row],[Discretionary Balance Recommended: Policy]]+Tbl_BalanceHistory[[#This Row],[Discretionary Balance Recommended: Commitments]]</f>
        <v>0</v>
      </c>
      <c r="AA1853" s="5">
        <f>Tbl_BalanceHistory[[#This Row],[Discretionary Balance]]-Tbl_BalanceHistory[[#This Row],[Discretionary Reappropriation]]</f>
        <v>0</v>
      </c>
      <c r="AB1853" s="2"/>
      <c r="AC1853" s="2"/>
      <c r="AD1853" s="2"/>
      <c r="AE1853" s="2"/>
    </row>
    <row r="1854" spans="1:31" ht="45" x14ac:dyDescent="0.25">
      <c r="A1854" s="2" t="s">
        <v>10</v>
      </c>
      <c r="B1854" s="3">
        <v>7</v>
      </c>
      <c r="C1854" s="3">
        <v>207</v>
      </c>
      <c r="D1854" s="3" t="s">
        <v>449</v>
      </c>
      <c r="E1854" s="3" t="str">
        <f>_xlfn.XLOOKUP(Tbl_BalanceHistory[[#This Row],[RespAgy]],Tbl_Agencies[Agy Code],Tbl_Agencies[Agy Sort])</f>
        <v>098000</v>
      </c>
      <c r="F1854" s="2" t="str">
        <f>Tbl_BalanceHistory[[#This Row],[RespAgy]]&amp;": "&amp;Tbl_BalanceHistory[[#This Row],[RespAgency]]</f>
        <v>207: University of Virginia</v>
      </c>
      <c r="G1854" s="3">
        <v>207</v>
      </c>
      <c r="H1854" s="3" t="s">
        <v>449</v>
      </c>
      <c r="I1854" s="3" t="str">
        <f>_xlfn.XLOOKUP(Tbl_BalanceHistory[[#This Row],[AgyCode]],Tbl_Agencies[Agy Code],Tbl_Agencies[Agy Sort])</f>
        <v>098000</v>
      </c>
      <c r="J1854" s="2" t="str">
        <f>Tbl_BalanceHistory[[#This Row],[AgyCode]]&amp;": "&amp;Tbl_BalanceHistory[[#This Row],[Agency Name]]</f>
        <v>207: University of Virginia</v>
      </c>
      <c r="K1854" s="1">
        <v>2019</v>
      </c>
      <c r="L1854" s="3">
        <v>108</v>
      </c>
      <c r="M1854" s="3" t="s">
        <v>408</v>
      </c>
      <c r="N1854" s="2" t="str">
        <f>Tbl_BalanceHistory[[#This Row],[ProgramCode]]&amp;": "&amp;Tbl_BalanceHistory[[#This Row],[Program Name]]</f>
        <v>108: Higher Education Student Financial Assistance</v>
      </c>
      <c r="O1854" s="3" t="s">
        <v>886</v>
      </c>
      <c r="P1854" s="1" t="str">
        <f>IF(Tbl_BalanceHistory[[#This Row],[FundCode]]="0100","GF",IF(Tbl_BalanceHistory[[#This Row],[FundCode]]="01000","GF","Hi Ed / OCR"))</f>
        <v>GF</v>
      </c>
      <c r="Q1854" s="5">
        <v>11911021</v>
      </c>
      <c r="R1854" s="5">
        <v>11911021</v>
      </c>
      <c r="S1854" s="5">
        <v>0</v>
      </c>
      <c r="T1854" s="5">
        <v>0</v>
      </c>
      <c r="U1854" s="3" t="s">
        <v>1733</v>
      </c>
      <c r="V1854" s="5">
        <v>0</v>
      </c>
      <c r="W1854" s="5">
        <v>0</v>
      </c>
      <c r="X1854" s="5"/>
      <c r="Y1854" s="5"/>
      <c r="Z1854" s="5">
        <f>Tbl_BalanceHistory[[#This Row],[Discretionary Recommended - Pre 2022]]+Tbl_BalanceHistory[[#This Row],[Discretionary Balance Recommended: Policy]]+Tbl_BalanceHistory[[#This Row],[Discretionary Balance Recommended: Commitments]]</f>
        <v>0</v>
      </c>
      <c r="AA1854" s="5">
        <f>Tbl_BalanceHistory[[#This Row],[Discretionary Balance]]-Tbl_BalanceHistory[[#This Row],[Discretionary Reappropriation]]</f>
        <v>0</v>
      </c>
      <c r="AB1854" s="2"/>
      <c r="AC1854" s="2"/>
      <c r="AD1854" s="2"/>
      <c r="AE1854" s="2"/>
    </row>
    <row r="1855" spans="1:31" ht="45" x14ac:dyDescent="0.25">
      <c r="A1855" s="2" t="s">
        <v>10</v>
      </c>
      <c r="B1855" s="3">
        <v>7</v>
      </c>
      <c r="C1855" s="3">
        <v>207</v>
      </c>
      <c r="D1855" s="3" t="s">
        <v>449</v>
      </c>
      <c r="E1855" s="3" t="str">
        <f>_xlfn.XLOOKUP(Tbl_BalanceHistory[[#This Row],[RespAgy]],Tbl_Agencies[Agy Code],Tbl_Agencies[Agy Sort])</f>
        <v>098000</v>
      </c>
      <c r="F1855" s="2" t="str">
        <f>Tbl_BalanceHistory[[#This Row],[RespAgy]]&amp;": "&amp;Tbl_BalanceHistory[[#This Row],[RespAgency]]</f>
        <v>207: University of Virginia</v>
      </c>
      <c r="G1855" s="3">
        <v>207</v>
      </c>
      <c r="H1855" s="3" t="s">
        <v>449</v>
      </c>
      <c r="I1855" s="3" t="str">
        <f>_xlfn.XLOOKUP(Tbl_BalanceHistory[[#This Row],[AgyCode]],Tbl_Agencies[Agy Code],Tbl_Agencies[Agy Sort])</f>
        <v>098000</v>
      </c>
      <c r="J1855" s="2" t="str">
        <f>Tbl_BalanceHistory[[#This Row],[AgyCode]]&amp;": "&amp;Tbl_BalanceHistory[[#This Row],[Agency Name]]</f>
        <v>207: University of Virginia</v>
      </c>
      <c r="K1855" s="1">
        <v>2020</v>
      </c>
      <c r="L1855" s="3">
        <v>108</v>
      </c>
      <c r="M1855" s="3" t="s">
        <v>408</v>
      </c>
      <c r="N1855" s="2" t="str">
        <f>Tbl_BalanceHistory[[#This Row],[ProgramCode]]&amp;": "&amp;Tbl_BalanceHistory[[#This Row],[Program Name]]</f>
        <v>108: Higher Education Student Financial Assistance</v>
      </c>
      <c r="O1855" s="3" t="s">
        <v>886</v>
      </c>
      <c r="P1855" s="1" t="str">
        <f>IF(Tbl_BalanceHistory[[#This Row],[FundCode]]="0100","GF",IF(Tbl_BalanceHistory[[#This Row],[FundCode]]="01000","GF","Hi Ed / OCR"))</f>
        <v>GF</v>
      </c>
      <c r="Q1855" s="5">
        <v>12481074</v>
      </c>
      <c r="R1855" s="5">
        <v>12481074</v>
      </c>
      <c r="S1855" s="5">
        <v>0</v>
      </c>
      <c r="T1855" s="5">
        <v>0</v>
      </c>
      <c r="U1855" s="3" t="s">
        <v>1733</v>
      </c>
      <c r="V1855" s="5">
        <v>0</v>
      </c>
      <c r="W1855" s="5">
        <v>0</v>
      </c>
      <c r="X1855" s="5"/>
      <c r="Y1855" s="5"/>
      <c r="Z1855" s="5">
        <f>Tbl_BalanceHistory[[#This Row],[Discretionary Recommended - Pre 2022]]+Tbl_BalanceHistory[[#This Row],[Discretionary Balance Recommended: Policy]]+Tbl_BalanceHistory[[#This Row],[Discretionary Balance Recommended: Commitments]]</f>
        <v>0</v>
      </c>
      <c r="AA1855" s="5">
        <f>Tbl_BalanceHistory[[#This Row],[Discretionary Balance]]-Tbl_BalanceHistory[[#This Row],[Discretionary Reappropriation]]</f>
        <v>0</v>
      </c>
      <c r="AB1855" s="2"/>
      <c r="AC1855" s="2"/>
      <c r="AD1855" s="2"/>
      <c r="AE1855" s="2"/>
    </row>
    <row r="1856" spans="1:31" ht="45" x14ac:dyDescent="0.25">
      <c r="A1856" s="2" t="s">
        <v>10</v>
      </c>
      <c r="B1856" s="3">
        <v>7</v>
      </c>
      <c r="C1856" s="3">
        <v>207</v>
      </c>
      <c r="D1856" s="3" t="s">
        <v>449</v>
      </c>
      <c r="E1856" s="3" t="str">
        <f>_xlfn.XLOOKUP(Tbl_BalanceHistory[[#This Row],[RespAgy]],Tbl_Agencies[Agy Code],Tbl_Agencies[Agy Sort])</f>
        <v>098000</v>
      </c>
      <c r="F1856" s="2" t="str">
        <f>Tbl_BalanceHistory[[#This Row],[RespAgy]]&amp;": "&amp;Tbl_BalanceHistory[[#This Row],[RespAgency]]</f>
        <v>207: University of Virginia</v>
      </c>
      <c r="G1856" s="3">
        <v>207</v>
      </c>
      <c r="H1856" s="3" t="s">
        <v>449</v>
      </c>
      <c r="I1856" s="3" t="str">
        <f>_xlfn.XLOOKUP(Tbl_BalanceHistory[[#This Row],[AgyCode]],Tbl_Agencies[Agy Code],Tbl_Agencies[Agy Sort])</f>
        <v>098000</v>
      </c>
      <c r="J1856" s="2" t="str">
        <f>Tbl_BalanceHistory[[#This Row],[AgyCode]]&amp;": "&amp;Tbl_BalanceHistory[[#This Row],[Agency Name]]</f>
        <v>207: University of Virginia</v>
      </c>
      <c r="K1856" s="1">
        <v>2021</v>
      </c>
      <c r="L1856" s="3">
        <v>108</v>
      </c>
      <c r="M1856" s="3" t="s">
        <v>408</v>
      </c>
      <c r="N1856" s="2" t="str">
        <f>Tbl_BalanceHistory[[#This Row],[ProgramCode]]&amp;": "&amp;Tbl_BalanceHistory[[#This Row],[Program Name]]</f>
        <v>108: Higher Education Student Financial Assistance</v>
      </c>
      <c r="O1856" s="3" t="s">
        <v>886</v>
      </c>
      <c r="P1856" s="1" t="str">
        <f>IF(Tbl_BalanceHistory[[#This Row],[FundCode]]="0100","GF",IF(Tbl_BalanceHistory[[#This Row],[FundCode]]="01000","GF","Hi Ed / OCR"))</f>
        <v>GF</v>
      </c>
      <c r="Q1856" s="5">
        <v>12520834</v>
      </c>
      <c r="R1856" s="5">
        <v>12520834</v>
      </c>
      <c r="S1856" s="5">
        <v>0</v>
      </c>
      <c r="T1856" s="5">
        <v>0</v>
      </c>
      <c r="U1856" s="3" t="s">
        <v>1733</v>
      </c>
      <c r="V1856" s="5">
        <v>0</v>
      </c>
      <c r="W1856" s="5">
        <v>0</v>
      </c>
      <c r="X1856" s="5"/>
      <c r="Y1856" s="5"/>
      <c r="Z1856" s="5">
        <f>Tbl_BalanceHistory[[#This Row],[Discretionary Recommended - Pre 2022]]+Tbl_BalanceHistory[[#This Row],[Discretionary Balance Recommended: Policy]]+Tbl_BalanceHistory[[#This Row],[Discretionary Balance Recommended: Commitments]]</f>
        <v>0</v>
      </c>
      <c r="AA1856" s="5">
        <f>Tbl_BalanceHistory[[#This Row],[Discretionary Balance]]-Tbl_BalanceHistory[[#This Row],[Discretionary Reappropriation]]</f>
        <v>0</v>
      </c>
      <c r="AB1856" s="2"/>
      <c r="AC1856" s="2"/>
      <c r="AD1856" s="2"/>
      <c r="AE1856" s="2"/>
    </row>
    <row r="1857" spans="1:31" ht="45" x14ac:dyDescent="0.25">
      <c r="A1857" s="2" t="s">
        <v>10</v>
      </c>
      <c r="B1857" s="3">
        <v>7</v>
      </c>
      <c r="C1857" s="3">
        <v>207</v>
      </c>
      <c r="D1857" s="3" t="s">
        <v>449</v>
      </c>
      <c r="E1857" s="3" t="str">
        <f>_xlfn.XLOOKUP(Tbl_BalanceHistory[[#This Row],[RespAgy]],Tbl_Agencies[Agy Code],Tbl_Agencies[Agy Sort])</f>
        <v>098000</v>
      </c>
      <c r="F1857" s="2" t="str">
        <f>Tbl_BalanceHistory[[#This Row],[RespAgy]]&amp;": "&amp;Tbl_BalanceHistory[[#This Row],[RespAgency]]</f>
        <v>207: University of Virginia</v>
      </c>
      <c r="G1857" s="3">
        <v>207</v>
      </c>
      <c r="H1857" s="3" t="s">
        <v>449</v>
      </c>
      <c r="I1857" s="3" t="str">
        <f>_xlfn.XLOOKUP(Tbl_BalanceHistory[[#This Row],[AgyCode]],Tbl_Agencies[Agy Code],Tbl_Agencies[Agy Sort])</f>
        <v>098000</v>
      </c>
      <c r="J1857" s="2" t="str">
        <f>Tbl_BalanceHistory[[#This Row],[AgyCode]]&amp;": "&amp;Tbl_BalanceHistory[[#This Row],[Agency Name]]</f>
        <v>207: University of Virginia</v>
      </c>
      <c r="K1857" s="1">
        <v>2022</v>
      </c>
      <c r="L1857" s="3">
        <v>108</v>
      </c>
      <c r="M1857" s="3" t="s">
        <v>408</v>
      </c>
      <c r="N1857" s="2" t="str">
        <f>Tbl_BalanceHistory[[#This Row],[ProgramCode]]&amp;": "&amp;Tbl_BalanceHistory[[#This Row],[Program Name]]</f>
        <v>108: Higher Education Student Financial Assistance</v>
      </c>
      <c r="O1857" s="3" t="s">
        <v>886</v>
      </c>
      <c r="P1857" s="1" t="str">
        <f>IF(Tbl_BalanceHistory[[#This Row],[FundCode]]="0100","GF",IF(Tbl_BalanceHistory[[#This Row],[FundCode]]="01000","GF","Hi Ed / OCR"))</f>
        <v>GF</v>
      </c>
      <c r="Q1857" s="5">
        <v>12935774</v>
      </c>
      <c r="R1857" s="5">
        <v>12935774</v>
      </c>
      <c r="S1857" s="5">
        <v>0</v>
      </c>
      <c r="T1857" s="5">
        <v>0</v>
      </c>
      <c r="U1857" s="3" t="s">
        <v>1733</v>
      </c>
      <c r="V1857" s="5">
        <v>0</v>
      </c>
      <c r="W1857" s="5"/>
      <c r="X1857" s="5">
        <v>0</v>
      </c>
      <c r="Y1857" s="5">
        <v>0</v>
      </c>
      <c r="Z1857" s="5">
        <f>Tbl_BalanceHistory[[#This Row],[Discretionary Recommended - Pre 2022]]+Tbl_BalanceHistory[[#This Row],[Discretionary Balance Recommended: Policy]]+Tbl_BalanceHistory[[#This Row],[Discretionary Balance Recommended: Commitments]]</f>
        <v>0</v>
      </c>
      <c r="AA1857" s="5">
        <f>Tbl_BalanceHistory[[#This Row],[Discretionary Balance]]-Tbl_BalanceHistory[[#This Row],[Discretionary Reappropriation]]</f>
        <v>0</v>
      </c>
      <c r="AB1857" s="2"/>
      <c r="AC1857" s="2"/>
      <c r="AD1857" s="2"/>
      <c r="AE1857" s="2"/>
    </row>
    <row r="1858" spans="1:31" ht="45" x14ac:dyDescent="0.25">
      <c r="A1858" s="2" t="s">
        <v>10</v>
      </c>
      <c r="B1858" s="3">
        <v>7</v>
      </c>
      <c r="C1858" s="3">
        <v>207</v>
      </c>
      <c r="D1858" s="3" t="s">
        <v>449</v>
      </c>
      <c r="E1858" s="3" t="str">
        <f>_xlfn.XLOOKUP(Tbl_BalanceHistory[[#This Row],[RespAgy]],Tbl_Agencies[Agy Code],Tbl_Agencies[Agy Sort])</f>
        <v>098000</v>
      </c>
      <c r="F1858" s="2" t="str">
        <f>Tbl_BalanceHistory[[#This Row],[RespAgy]]&amp;": "&amp;Tbl_BalanceHistory[[#This Row],[RespAgency]]</f>
        <v>207: University of Virginia</v>
      </c>
      <c r="G1858" s="3">
        <v>207</v>
      </c>
      <c r="H1858" s="3" t="s">
        <v>449</v>
      </c>
      <c r="I1858" s="3" t="str">
        <f>_xlfn.XLOOKUP(Tbl_BalanceHistory[[#This Row],[AgyCode]],Tbl_Agencies[Agy Code],Tbl_Agencies[Agy Sort])</f>
        <v>098000</v>
      </c>
      <c r="J1858" s="2" t="str">
        <f>Tbl_BalanceHistory[[#This Row],[AgyCode]]&amp;": "&amp;Tbl_BalanceHistory[[#This Row],[Agency Name]]</f>
        <v>207: University of Virginia</v>
      </c>
      <c r="K1858" s="1">
        <v>2023</v>
      </c>
      <c r="L1858" s="3">
        <v>108</v>
      </c>
      <c r="M1858" s="3" t="s">
        <v>408</v>
      </c>
      <c r="N1858" s="2" t="str">
        <f>Tbl_BalanceHistory[[#This Row],[ProgramCode]]&amp;": "&amp;Tbl_BalanceHistory[[#This Row],[Program Name]]</f>
        <v>108: Higher Education Student Financial Assistance</v>
      </c>
      <c r="O1858" s="3" t="s">
        <v>886</v>
      </c>
      <c r="P1858" s="1" t="str">
        <f>IF(Tbl_BalanceHistory[[#This Row],[FundCode]]="0100","GF",IF(Tbl_BalanceHistory[[#This Row],[FundCode]]="01000","GF","Hi Ed / OCR"))</f>
        <v>GF</v>
      </c>
      <c r="Q1858" s="5">
        <v>13902764</v>
      </c>
      <c r="R1858" s="5">
        <v>13902764</v>
      </c>
      <c r="S1858" s="5">
        <v>0</v>
      </c>
      <c r="T1858" s="5">
        <v>0</v>
      </c>
      <c r="U1858" s="3" t="s">
        <v>1733</v>
      </c>
      <c r="V1858" s="5">
        <v>0</v>
      </c>
      <c r="W1858" s="5">
        <v>0</v>
      </c>
      <c r="X1858" s="5">
        <v>0</v>
      </c>
      <c r="Y1858" s="5">
        <v>0</v>
      </c>
      <c r="Z1858" s="5">
        <v>0</v>
      </c>
      <c r="AA1858" s="5">
        <v>0</v>
      </c>
      <c r="AB1858" s="2"/>
      <c r="AC1858" s="2"/>
      <c r="AD1858" s="2"/>
      <c r="AE1858" s="2"/>
    </row>
    <row r="1859" spans="1:31" ht="45" x14ac:dyDescent="0.25">
      <c r="A1859" s="2" t="s">
        <v>10</v>
      </c>
      <c r="B1859" s="3">
        <v>7</v>
      </c>
      <c r="C1859" s="3">
        <v>207</v>
      </c>
      <c r="D1859" s="3" t="s">
        <v>449</v>
      </c>
      <c r="E1859" s="3" t="str">
        <f>_xlfn.XLOOKUP(Tbl_BalanceHistory[[#This Row],[RespAgy]],Tbl_Agencies[Agy Code],Tbl_Agencies[Agy Sort])</f>
        <v>098000</v>
      </c>
      <c r="F1859" s="2" t="str">
        <f>Tbl_BalanceHistory[[#This Row],[RespAgy]]&amp;": "&amp;Tbl_BalanceHistory[[#This Row],[RespAgency]]</f>
        <v>207: University of Virginia</v>
      </c>
      <c r="G1859" s="3">
        <v>207</v>
      </c>
      <c r="H1859" s="3" t="s">
        <v>449</v>
      </c>
      <c r="I1859" s="3" t="str">
        <f>_xlfn.XLOOKUP(Tbl_BalanceHistory[[#This Row],[AgyCode]],Tbl_Agencies[Agy Code],Tbl_Agencies[Agy Sort])</f>
        <v>098000</v>
      </c>
      <c r="J1859" s="2" t="str">
        <f>Tbl_BalanceHistory[[#This Row],[AgyCode]]&amp;": "&amp;Tbl_BalanceHistory[[#This Row],[Agency Name]]</f>
        <v>207: University of Virginia</v>
      </c>
      <c r="K1859" s="1">
        <v>2024</v>
      </c>
      <c r="L1859" s="3">
        <v>108</v>
      </c>
      <c r="M1859" s="3" t="s">
        <v>408</v>
      </c>
      <c r="N1859" s="2" t="str">
        <f>Tbl_BalanceHistory[[#This Row],[ProgramCode]]&amp;": "&amp;Tbl_BalanceHistory[[#This Row],[Program Name]]</f>
        <v>108: Higher Education Student Financial Assistance</v>
      </c>
      <c r="O1859" s="3" t="s">
        <v>886</v>
      </c>
      <c r="P1859" s="1" t="str">
        <f>IF(Tbl_BalanceHistory[[#This Row],[FundCode]]="0100","GF",IF(Tbl_BalanceHistory[[#This Row],[FundCode]]="01000","GF","Hi Ed / OCR"))</f>
        <v>GF</v>
      </c>
      <c r="Q1859" s="5">
        <v>18102003</v>
      </c>
      <c r="R1859" s="5">
        <v>18102003</v>
      </c>
      <c r="S1859" s="5">
        <v>0</v>
      </c>
      <c r="T1859" s="5">
        <v>0</v>
      </c>
      <c r="U1859" s="3" t="s">
        <v>1733</v>
      </c>
      <c r="V1859" s="5">
        <v>0</v>
      </c>
      <c r="W1859" s="5">
        <v>0</v>
      </c>
      <c r="X1859" s="5">
        <v>0</v>
      </c>
      <c r="Y1859" s="5">
        <v>0</v>
      </c>
      <c r="Z1859" s="5">
        <v>0</v>
      </c>
      <c r="AA1859" s="5">
        <v>0</v>
      </c>
      <c r="AB1859" s="2"/>
      <c r="AC1859" s="2"/>
      <c r="AD1859" s="2"/>
      <c r="AE1859" s="2"/>
    </row>
    <row r="1860" spans="1:31" ht="60" x14ac:dyDescent="0.25">
      <c r="A1860" s="2" t="s">
        <v>10</v>
      </c>
      <c r="B1860" s="3">
        <v>7</v>
      </c>
      <c r="C1860" s="3">
        <v>207</v>
      </c>
      <c r="D1860" s="3" t="s">
        <v>449</v>
      </c>
      <c r="E1860" s="3" t="str">
        <f>_xlfn.XLOOKUP(Tbl_BalanceHistory[[#This Row],[RespAgy]],Tbl_Agencies[Agy Code],Tbl_Agencies[Agy Sort])</f>
        <v>098000</v>
      </c>
      <c r="F1860" s="2" t="str">
        <f>Tbl_BalanceHistory[[#This Row],[RespAgy]]&amp;": "&amp;Tbl_BalanceHistory[[#This Row],[RespAgency]]</f>
        <v>207: University of Virginia</v>
      </c>
      <c r="G1860" s="3">
        <v>207</v>
      </c>
      <c r="H1860" s="3" t="s">
        <v>449</v>
      </c>
      <c r="I1860" s="3" t="str">
        <f>_xlfn.XLOOKUP(Tbl_BalanceHistory[[#This Row],[AgyCode]],Tbl_Agencies[Agy Code],Tbl_Agencies[Agy Sort])</f>
        <v>098000</v>
      </c>
      <c r="J1860" s="2" t="str">
        <f>Tbl_BalanceHistory[[#This Row],[AgyCode]]&amp;": "&amp;Tbl_BalanceHistory[[#This Row],[Agency Name]]</f>
        <v>207: University of Virginia</v>
      </c>
      <c r="K1860" s="1">
        <v>2014</v>
      </c>
      <c r="L1860" s="3">
        <v>110</v>
      </c>
      <c r="M1860" s="3" t="s">
        <v>409</v>
      </c>
      <c r="N1860" s="2" t="str">
        <f>Tbl_BalanceHistory[[#This Row],[ProgramCode]]&amp;": "&amp;Tbl_BalanceHistory[[#This Row],[Program Name]]</f>
        <v>110: Financial Assistance For Educational and General Services</v>
      </c>
      <c r="O1860" s="3" t="s">
        <v>1730</v>
      </c>
      <c r="P1860" s="1" t="str">
        <f>IF(Tbl_BalanceHistory[[#This Row],[FundCode]]="0100","GF",IF(Tbl_BalanceHistory[[#This Row],[FundCode]]="01000","GF","Hi Ed / OCR"))</f>
        <v>GF</v>
      </c>
      <c r="Q1860" s="5">
        <v>12995191</v>
      </c>
      <c r="R1860" s="5">
        <v>6237108.7699999996</v>
      </c>
      <c r="S1860" s="5">
        <v>6758082</v>
      </c>
      <c r="T1860" s="5">
        <v>6758082</v>
      </c>
      <c r="U1860" s="3" t="s">
        <v>1731</v>
      </c>
      <c r="V1860" s="5">
        <v>0</v>
      </c>
      <c r="W1860" s="5">
        <v>0</v>
      </c>
      <c r="X1860" s="5"/>
      <c r="Y1860" s="5"/>
      <c r="Z1860" s="5">
        <f>Tbl_BalanceHistory[[#This Row],[Discretionary Recommended - Pre 2022]]+Tbl_BalanceHistory[[#This Row],[Discretionary Balance Recommended: Policy]]+Tbl_BalanceHistory[[#This Row],[Discretionary Balance Recommended: Commitments]]</f>
        <v>0</v>
      </c>
      <c r="AA1860" s="5">
        <f>Tbl_BalanceHistory[[#This Row],[Discretionary Balance]]-Tbl_BalanceHistory[[#This Row],[Discretionary Reappropriation]]</f>
        <v>0</v>
      </c>
      <c r="AB1860" s="2"/>
      <c r="AC1860" s="2"/>
      <c r="AD1860" s="2"/>
      <c r="AE1860" s="2"/>
    </row>
    <row r="1861" spans="1:31" ht="60" x14ac:dyDescent="0.25">
      <c r="A1861" s="2" t="s">
        <v>10</v>
      </c>
      <c r="B1861" s="3">
        <v>7</v>
      </c>
      <c r="C1861" s="3">
        <v>207</v>
      </c>
      <c r="D1861" s="3" t="s">
        <v>449</v>
      </c>
      <c r="E1861" s="3" t="str">
        <f>_xlfn.XLOOKUP(Tbl_BalanceHistory[[#This Row],[RespAgy]],Tbl_Agencies[Agy Code],Tbl_Agencies[Agy Sort])</f>
        <v>098000</v>
      </c>
      <c r="F1861" s="2" t="str">
        <f>Tbl_BalanceHistory[[#This Row],[RespAgy]]&amp;": "&amp;Tbl_BalanceHistory[[#This Row],[RespAgency]]</f>
        <v>207: University of Virginia</v>
      </c>
      <c r="G1861" s="3">
        <v>207</v>
      </c>
      <c r="H1861" s="3" t="s">
        <v>449</v>
      </c>
      <c r="I1861" s="3" t="str">
        <f>_xlfn.XLOOKUP(Tbl_BalanceHistory[[#This Row],[AgyCode]],Tbl_Agencies[Agy Code],Tbl_Agencies[Agy Sort])</f>
        <v>098000</v>
      </c>
      <c r="J1861" s="2" t="str">
        <f>Tbl_BalanceHistory[[#This Row],[AgyCode]]&amp;": "&amp;Tbl_BalanceHistory[[#This Row],[Agency Name]]</f>
        <v>207: University of Virginia</v>
      </c>
      <c r="K1861" s="1">
        <v>2015</v>
      </c>
      <c r="L1861" s="3">
        <v>110</v>
      </c>
      <c r="M1861" s="3" t="s">
        <v>409</v>
      </c>
      <c r="N1861" s="2" t="str">
        <f>Tbl_BalanceHistory[[#This Row],[ProgramCode]]&amp;": "&amp;Tbl_BalanceHistory[[#This Row],[Program Name]]</f>
        <v>110: Financial Assistance For Educational and General Services</v>
      </c>
      <c r="O1861" s="3" t="s">
        <v>1730</v>
      </c>
      <c r="P1861" s="1" t="str">
        <f>IF(Tbl_BalanceHistory[[#This Row],[FundCode]]="0100","GF",IF(Tbl_BalanceHistory[[#This Row],[FundCode]]="01000","GF","Hi Ed / OCR"))</f>
        <v>GF</v>
      </c>
      <c r="Q1861" s="5">
        <v>13490414</v>
      </c>
      <c r="R1861" s="5">
        <v>8233365</v>
      </c>
      <c r="S1861" s="5">
        <v>5257048</v>
      </c>
      <c r="T1861" s="5">
        <v>5257048</v>
      </c>
      <c r="U1861" s="3" t="s">
        <v>1731</v>
      </c>
      <c r="V1861" s="5">
        <v>0</v>
      </c>
      <c r="W1861" s="5">
        <v>0</v>
      </c>
      <c r="X1861" s="5"/>
      <c r="Y1861" s="5"/>
      <c r="Z1861" s="5">
        <f>Tbl_BalanceHistory[[#This Row],[Discretionary Recommended - Pre 2022]]+Tbl_BalanceHistory[[#This Row],[Discretionary Balance Recommended: Policy]]+Tbl_BalanceHistory[[#This Row],[Discretionary Balance Recommended: Commitments]]</f>
        <v>0</v>
      </c>
      <c r="AA1861" s="5">
        <f>Tbl_BalanceHistory[[#This Row],[Discretionary Balance]]-Tbl_BalanceHistory[[#This Row],[Discretionary Reappropriation]]</f>
        <v>0</v>
      </c>
      <c r="AB1861" s="2"/>
      <c r="AC1861" s="2"/>
      <c r="AD1861" s="2"/>
      <c r="AE1861" s="2"/>
    </row>
    <row r="1862" spans="1:31" ht="60" x14ac:dyDescent="0.25">
      <c r="A1862" s="2" t="s">
        <v>10</v>
      </c>
      <c r="B1862" s="3">
        <v>7</v>
      </c>
      <c r="C1862" s="3">
        <v>207</v>
      </c>
      <c r="D1862" s="3" t="s">
        <v>449</v>
      </c>
      <c r="E1862" s="3" t="str">
        <f>_xlfn.XLOOKUP(Tbl_BalanceHistory[[#This Row],[RespAgy]],Tbl_Agencies[Agy Code],Tbl_Agencies[Agy Sort])</f>
        <v>098000</v>
      </c>
      <c r="F1862" s="2" t="str">
        <f>Tbl_BalanceHistory[[#This Row],[RespAgy]]&amp;": "&amp;Tbl_BalanceHistory[[#This Row],[RespAgency]]</f>
        <v>207: University of Virginia</v>
      </c>
      <c r="G1862" s="3">
        <v>207</v>
      </c>
      <c r="H1862" s="3" t="s">
        <v>449</v>
      </c>
      <c r="I1862" s="3" t="str">
        <f>_xlfn.XLOOKUP(Tbl_BalanceHistory[[#This Row],[AgyCode]],Tbl_Agencies[Agy Code],Tbl_Agencies[Agy Sort])</f>
        <v>098000</v>
      </c>
      <c r="J1862" s="2" t="str">
        <f>Tbl_BalanceHistory[[#This Row],[AgyCode]]&amp;": "&amp;Tbl_BalanceHistory[[#This Row],[Agency Name]]</f>
        <v>207: University of Virginia</v>
      </c>
      <c r="K1862" s="1">
        <v>2016</v>
      </c>
      <c r="L1862" s="3">
        <v>110</v>
      </c>
      <c r="M1862" s="3" t="s">
        <v>409</v>
      </c>
      <c r="N1862" s="2" t="str">
        <f>Tbl_BalanceHistory[[#This Row],[ProgramCode]]&amp;": "&amp;Tbl_BalanceHistory[[#This Row],[Program Name]]</f>
        <v>110: Financial Assistance For Educational and General Services</v>
      </c>
      <c r="O1862" s="3" t="s">
        <v>1730</v>
      </c>
      <c r="P1862" s="1" t="str">
        <f>IF(Tbl_BalanceHistory[[#This Row],[FundCode]]="0100","GF",IF(Tbl_BalanceHistory[[#This Row],[FundCode]]="01000","GF","Hi Ed / OCR"))</f>
        <v>GF</v>
      </c>
      <c r="Q1862" s="5">
        <v>12989380</v>
      </c>
      <c r="R1862" s="5">
        <v>8583962.0899999999</v>
      </c>
      <c r="S1862" s="5">
        <v>4405417</v>
      </c>
      <c r="T1862" s="5">
        <v>4405417</v>
      </c>
      <c r="U1862" s="3" t="s">
        <v>1731</v>
      </c>
      <c r="V1862" s="5">
        <v>0</v>
      </c>
      <c r="W1862" s="5">
        <v>0</v>
      </c>
      <c r="X1862" s="5"/>
      <c r="Y1862" s="5"/>
      <c r="Z1862" s="5">
        <f>Tbl_BalanceHistory[[#This Row],[Discretionary Recommended - Pre 2022]]+Tbl_BalanceHistory[[#This Row],[Discretionary Balance Recommended: Policy]]+Tbl_BalanceHistory[[#This Row],[Discretionary Balance Recommended: Commitments]]</f>
        <v>0</v>
      </c>
      <c r="AA1862" s="5">
        <f>Tbl_BalanceHistory[[#This Row],[Discretionary Balance]]-Tbl_BalanceHistory[[#This Row],[Discretionary Reappropriation]]</f>
        <v>0</v>
      </c>
      <c r="AB1862" s="2"/>
      <c r="AC1862" s="2"/>
      <c r="AD1862" s="2"/>
      <c r="AE1862" s="2"/>
    </row>
    <row r="1863" spans="1:31" ht="60" x14ac:dyDescent="0.25">
      <c r="A1863" s="2" t="s">
        <v>10</v>
      </c>
      <c r="B1863" s="3">
        <v>7</v>
      </c>
      <c r="C1863" s="3">
        <v>207</v>
      </c>
      <c r="D1863" s="3" t="s">
        <v>449</v>
      </c>
      <c r="E1863" s="3" t="str">
        <f>_xlfn.XLOOKUP(Tbl_BalanceHistory[[#This Row],[RespAgy]],Tbl_Agencies[Agy Code],Tbl_Agencies[Agy Sort])</f>
        <v>098000</v>
      </c>
      <c r="F1863" s="2" t="str">
        <f>Tbl_BalanceHistory[[#This Row],[RespAgy]]&amp;": "&amp;Tbl_BalanceHistory[[#This Row],[RespAgency]]</f>
        <v>207: University of Virginia</v>
      </c>
      <c r="G1863" s="3">
        <v>207</v>
      </c>
      <c r="H1863" s="3" t="s">
        <v>449</v>
      </c>
      <c r="I1863" s="3" t="str">
        <f>_xlfn.XLOOKUP(Tbl_BalanceHistory[[#This Row],[AgyCode]],Tbl_Agencies[Agy Code],Tbl_Agencies[Agy Sort])</f>
        <v>098000</v>
      </c>
      <c r="J1863" s="2" t="str">
        <f>Tbl_BalanceHistory[[#This Row],[AgyCode]]&amp;": "&amp;Tbl_BalanceHistory[[#This Row],[Agency Name]]</f>
        <v>207: University of Virginia</v>
      </c>
      <c r="K1863" s="1">
        <v>2017</v>
      </c>
      <c r="L1863" s="3">
        <v>110</v>
      </c>
      <c r="M1863" s="3" t="s">
        <v>409</v>
      </c>
      <c r="N1863" s="2" t="str">
        <f>Tbl_BalanceHistory[[#This Row],[ProgramCode]]&amp;": "&amp;Tbl_BalanceHistory[[#This Row],[Program Name]]</f>
        <v>110: Financial Assistance For Educational and General Services</v>
      </c>
      <c r="O1863" s="3" t="s">
        <v>886</v>
      </c>
      <c r="P1863" s="1" t="str">
        <f>IF(Tbl_BalanceHistory[[#This Row],[FundCode]]="0100","GF",IF(Tbl_BalanceHistory[[#This Row],[FundCode]]="01000","GF","Hi Ed / OCR"))</f>
        <v>GF</v>
      </c>
      <c r="Q1863" s="5">
        <v>14373184</v>
      </c>
      <c r="R1863" s="5">
        <v>10061777.439999999</v>
      </c>
      <c r="S1863" s="5">
        <v>4311406</v>
      </c>
      <c r="T1863" s="5">
        <v>4311406</v>
      </c>
      <c r="U1863" s="3" t="s">
        <v>1732</v>
      </c>
      <c r="V1863" s="5">
        <v>0</v>
      </c>
      <c r="W1863" s="5">
        <v>0</v>
      </c>
      <c r="X1863" s="5"/>
      <c r="Y1863" s="5"/>
      <c r="Z1863" s="5">
        <f>Tbl_BalanceHistory[[#This Row],[Discretionary Recommended - Pre 2022]]+Tbl_BalanceHistory[[#This Row],[Discretionary Balance Recommended: Policy]]+Tbl_BalanceHistory[[#This Row],[Discretionary Balance Recommended: Commitments]]</f>
        <v>0</v>
      </c>
      <c r="AA1863" s="5">
        <f>Tbl_BalanceHistory[[#This Row],[Discretionary Balance]]-Tbl_BalanceHistory[[#This Row],[Discretionary Reappropriation]]</f>
        <v>0</v>
      </c>
      <c r="AB1863" s="2"/>
      <c r="AC1863" s="2"/>
      <c r="AD1863" s="2"/>
      <c r="AE1863" s="2"/>
    </row>
    <row r="1864" spans="1:31" ht="60" x14ac:dyDescent="0.25">
      <c r="A1864" s="2" t="s">
        <v>10</v>
      </c>
      <c r="B1864" s="3">
        <v>7</v>
      </c>
      <c r="C1864" s="3">
        <v>207</v>
      </c>
      <c r="D1864" s="3" t="s">
        <v>449</v>
      </c>
      <c r="E1864" s="3" t="str">
        <f>_xlfn.XLOOKUP(Tbl_BalanceHistory[[#This Row],[RespAgy]],Tbl_Agencies[Agy Code],Tbl_Agencies[Agy Sort])</f>
        <v>098000</v>
      </c>
      <c r="F1864" s="2" t="str">
        <f>Tbl_BalanceHistory[[#This Row],[RespAgy]]&amp;": "&amp;Tbl_BalanceHistory[[#This Row],[RespAgency]]</f>
        <v>207: University of Virginia</v>
      </c>
      <c r="G1864" s="3">
        <v>207</v>
      </c>
      <c r="H1864" s="3" t="s">
        <v>449</v>
      </c>
      <c r="I1864" s="3" t="str">
        <f>_xlfn.XLOOKUP(Tbl_BalanceHistory[[#This Row],[AgyCode]],Tbl_Agencies[Agy Code],Tbl_Agencies[Agy Sort])</f>
        <v>098000</v>
      </c>
      <c r="J1864" s="2" t="str">
        <f>Tbl_BalanceHistory[[#This Row],[AgyCode]]&amp;": "&amp;Tbl_BalanceHistory[[#This Row],[Agency Name]]</f>
        <v>207: University of Virginia</v>
      </c>
      <c r="K1864" s="1">
        <v>2018</v>
      </c>
      <c r="L1864" s="3">
        <v>110</v>
      </c>
      <c r="M1864" s="3" t="s">
        <v>409</v>
      </c>
      <c r="N1864" s="2" t="str">
        <f>Tbl_BalanceHistory[[#This Row],[ProgramCode]]&amp;": "&amp;Tbl_BalanceHistory[[#This Row],[Program Name]]</f>
        <v>110: Financial Assistance For Educational and General Services</v>
      </c>
      <c r="O1864" s="3" t="s">
        <v>886</v>
      </c>
      <c r="P1864" s="1" t="str">
        <f>IF(Tbl_BalanceHistory[[#This Row],[FundCode]]="0100","GF",IF(Tbl_BalanceHistory[[#This Row],[FundCode]]="01000","GF","Hi Ed / OCR"))</f>
        <v>GF</v>
      </c>
      <c r="Q1864" s="5">
        <v>14623578</v>
      </c>
      <c r="R1864" s="5">
        <v>8151154.1699999999</v>
      </c>
      <c r="S1864" s="5">
        <v>6472423</v>
      </c>
      <c r="T1864" s="5">
        <v>6472423</v>
      </c>
      <c r="U1864" s="3" t="s">
        <v>1733</v>
      </c>
      <c r="V1864" s="5">
        <v>0</v>
      </c>
      <c r="W1864" s="5">
        <v>0</v>
      </c>
      <c r="X1864" s="5"/>
      <c r="Y1864" s="5"/>
      <c r="Z1864" s="5">
        <f>Tbl_BalanceHistory[[#This Row],[Discretionary Recommended - Pre 2022]]+Tbl_BalanceHistory[[#This Row],[Discretionary Balance Recommended: Policy]]+Tbl_BalanceHistory[[#This Row],[Discretionary Balance Recommended: Commitments]]</f>
        <v>0</v>
      </c>
      <c r="AA1864" s="5">
        <f>Tbl_BalanceHistory[[#This Row],[Discretionary Balance]]-Tbl_BalanceHistory[[#This Row],[Discretionary Reappropriation]]</f>
        <v>0</v>
      </c>
      <c r="AB1864" s="2"/>
      <c r="AC1864" s="2"/>
      <c r="AD1864" s="2"/>
      <c r="AE1864" s="2"/>
    </row>
    <row r="1865" spans="1:31" ht="60" x14ac:dyDescent="0.25">
      <c r="A1865" s="2" t="s">
        <v>10</v>
      </c>
      <c r="B1865" s="3">
        <v>7</v>
      </c>
      <c r="C1865" s="3">
        <v>207</v>
      </c>
      <c r="D1865" s="3" t="s">
        <v>449</v>
      </c>
      <c r="E1865" s="3" t="str">
        <f>_xlfn.XLOOKUP(Tbl_BalanceHistory[[#This Row],[RespAgy]],Tbl_Agencies[Agy Code],Tbl_Agencies[Agy Sort])</f>
        <v>098000</v>
      </c>
      <c r="F1865" s="2" t="str">
        <f>Tbl_BalanceHistory[[#This Row],[RespAgy]]&amp;": "&amp;Tbl_BalanceHistory[[#This Row],[RespAgency]]</f>
        <v>207: University of Virginia</v>
      </c>
      <c r="G1865" s="3">
        <v>207</v>
      </c>
      <c r="H1865" s="3" t="s">
        <v>449</v>
      </c>
      <c r="I1865" s="3" t="str">
        <f>_xlfn.XLOOKUP(Tbl_BalanceHistory[[#This Row],[AgyCode]],Tbl_Agencies[Agy Code],Tbl_Agencies[Agy Sort])</f>
        <v>098000</v>
      </c>
      <c r="J1865" s="2" t="str">
        <f>Tbl_BalanceHistory[[#This Row],[AgyCode]]&amp;": "&amp;Tbl_BalanceHistory[[#This Row],[Agency Name]]</f>
        <v>207: University of Virginia</v>
      </c>
      <c r="K1865" s="1">
        <v>2019</v>
      </c>
      <c r="L1865" s="3">
        <v>110</v>
      </c>
      <c r="M1865" s="3" t="s">
        <v>409</v>
      </c>
      <c r="N1865" s="2" t="str">
        <f>Tbl_BalanceHistory[[#This Row],[ProgramCode]]&amp;": "&amp;Tbl_BalanceHistory[[#This Row],[Program Name]]</f>
        <v>110: Financial Assistance For Educational and General Services</v>
      </c>
      <c r="O1865" s="3" t="s">
        <v>886</v>
      </c>
      <c r="P1865" s="1" t="str">
        <f>IF(Tbl_BalanceHistory[[#This Row],[FundCode]]="0100","GF",IF(Tbl_BalanceHistory[[#This Row],[FundCode]]="01000","GF","Hi Ed / OCR"))</f>
        <v>GF</v>
      </c>
      <c r="Q1865" s="5">
        <v>19233583</v>
      </c>
      <c r="R1865" s="5">
        <v>8469431.7899999991</v>
      </c>
      <c r="S1865" s="5">
        <v>10764151.210000001</v>
      </c>
      <c r="T1865" s="5">
        <v>10764151.210000001</v>
      </c>
      <c r="U1865" s="3" t="s">
        <v>1733</v>
      </c>
      <c r="V1865" s="5">
        <v>0</v>
      </c>
      <c r="W1865" s="5">
        <v>0</v>
      </c>
      <c r="X1865" s="5"/>
      <c r="Y1865" s="5"/>
      <c r="Z1865" s="5">
        <f>Tbl_BalanceHistory[[#This Row],[Discretionary Recommended - Pre 2022]]+Tbl_BalanceHistory[[#This Row],[Discretionary Balance Recommended: Policy]]+Tbl_BalanceHistory[[#This Row],[Discretionary Balance Recommended: Commitments]]</f>
        <v>0</v>
      </c>
      <c r="AA1865" s="5">
        <f>Tbl_BalanceHistory[[#This Row],[Discretionary Balance]]-Tbl_BalanceHistory[[#This Row],[Discretionary Reappropriation]]</f>
        <v>0</v>
      </c>
      <c r="AB1865" s="2"/>
      <c r="AC1865" s="2"/>
      <c r="AD1865" s="2"/>
      <c r="AE1865" s="2"/>
    </row>
    <row r="1866" spans="1:31" ht="60" x14ac:dyDescent="0.25">
      <c r="A1866" s="2" t="s">
        <v>10</v>
      </c>
      <c r="B1866" s="3">
        <v>7</v>
      </c>
      <c r="C1866" s="3">
        <v>207</v>
      </c>
      <c r="D1866" s="3" t="s">
        <v>449</v>
      </c>
      <c r="E1866" s="3" t="str">
        <f>_xlfn.XLOOKUP(Tbl_BalanceHistory[[#This Row],[RespAgy]],Tbl_Agencies[Agy Code],Tbl_Agencies[Agy Sort])</f>
        <v>098000</v>
      </c>
      <c r="F1866" s="2" t="str">
        <f>Tbl_BalanceHistory[[#This Row],[RespAgy]]&amp;": "&amp;Tbl_BalanceHistory[[#This Row],[RespAgency]]</f>
        <v>207: University of Virginia</v>
      </c>
      <c r="G1866" s="3">
        <v>207</v>
      </c>
      <c r="H1866" s="3" t="s">
        <v>449</v>
      </c>
      <c r="I1866" s="3" t="str">
        <f>_xlfn.XLOOKUP(Tbl_BalanceHistory[[#This Row],[AgyCode]],Tbl_Agencies[Agy Code],Tbl_Agencies[Agy Sort])</f>
        <v>098000</v>
      </c>
      <c r="J1866" s="2" t="str">
        <f>Tbl_BalanceHistory[[#This Row],[AgyCode]]&amp;": "&amp;Tbl_BalanceHistory[[#This Row],[Agency Name]]</f>
        <v>207: University of Virginia</v>
      </c>
      <c r="K1866" s="1">
        <v>2020</v>
      </c>
      <c r="L1866" s="3">
        <v>110</v>
      </c>
      <c r="M1866" s="3" t="s">
        <v>409</v>
      </c>
      <c r="N1866" s="2" t="str">
        <f>Tbl_BalanceHistory[[#This Row],[ProgramCode]]&amp;": "&amp;Tbl_BalanceHistory[[#This Row],[Program Name]]</f>
        <v>110: Financial Assistance For Educational and General Services</v>
      </c>
      <c r="O1866" s="3" t="s">
        <v>886</v>
      </c>
      <c r="P1866" s="1" t="str">
        <f>IF(Tbl_BalanceHistory[[#This Row],[FundCode]]="0100","GF",IF(Tbl_BalanceHistory[[#This Row],[FundCode]]="01000","GF","Hi Ed / OCR"))</f>
        <v>GF</v>
      </c>
      <c r="Q1866" s="5">
        <v>23668001.210000001</v>
      </c>
      <c r="R1866" s="5">
        <v>11004264.57</v>
      </c>
      <c r="S1866" s="5">
        <v>12663736.640000001</v>
      </c>
      <c r="T1866" s="5">
        <v>12663736.640000001</v>
      </c>
      <c r="U1866" s="3" t="s">
        <v>1733</v>
      </c>
      <c r="V1866" s="5">
        <v>0</v>
      </c>
      <c r="W1866" s="5">
        <v>0</v>
      </c>
      <c r="X1866" s="5"/>
      <c r="Y1866" s="5"/>
      <c r="Z1866" s="5">
        <f>Tbl_BalanceHistory[[#This Row],[Discretionary Recommended - Pre 2022]]+Tbl_BalanceHistory[[#This Row],[Discretionary Balance Recommended: Policy]]+Tbl_BalanceHistory[[#This Row],[Discretionary Balance Recommended: Commitments]]</f>
        <v>0</v>
      </c>
      <c r="AA1866" s="5">
        <f>Tbl_BalanceHistory[[#This Row],[Discretionary Balance]]-Tbl_BalanceHistory[[#This Row],[Discretionary Reappropriation]]</f>
        <v>0</v>
      </c>
      <c r="AB1866" s="2"/>
      <c r="AC1866" s="2"/>
      <c r="AD1866" s="2"/>
      <c r="AE1866" s="2"/>
    </row>
    <row r="1867" spans="1:31" ht="60" x14ac:dyDescent="0.25">
      <c r="A1867" s="2" t="s">
        <v>10</v>
      </c>
      <c r="B1867" s="3">
        <v>7</v>
      </c>
      <c r="C1867" s="3">
        <v>207</v>
      </c>
      <c r="D1867" s="3" t="s">
        <v>449</v>
      </c>
      <c r="E1867" s="3" t="str">
        <f>_xlfn.XLOOKUP(Tbl_BalanceHistory[[#This Row],[RespAgy]],Tbl_Agencies[Agy Code],Tbl_Agencies[Agy Sort])</f>
        <v>098000</v>
      </c>
      <c r="F1867" s="2" t="str">
        <f>Tbl_BalanceHistory[[#This Row],[RespAgy]]&amp;": "&amp;Tbl_BalanceHistory[[#This Row],[RespAgency]]</f>
        <v>207: University of Virginia</v>
      </c>
      <c r="G1867" s="3">
        <v>207</v>
      </c>
      <c r="H1867" s="3" t="s">
        <v>449</v>
      </c>
      <c r="I1867" s="3" t="str">
        <f>_xlfn.XLOOKUP(Tbl_BalanceHistory[[#This Row],[AgyCode]],Tbl_Agencies[Agy Code],Tbl_Agencies[Agy Sort])</f>
        <v>098000</v>
      </c>
      <c r="J1867" s="2" t="str">
        <f>Tbl_BalanceHistory[[#This Row],[AgyCode]]&amp;": "&amp;Tbl_BalanceHistory[[#This Row],[Agency Name]]</f>
        <v>207: University of Virginia</v>
      </c>
      <c r="K1867" s="1">
        <v>2021</v>
      </c>
      <c r="L1867" s="3">
        <v>110</v>
      </c>
      <c r="M1867" s="3" t="s">
        <v>409</v>
      </c>
      <c r="N1867" s="2" t="str">
        <f>Tbl_BalanceHistory[[#This Row],[ProgramCode]]&amp;": "&amp;Tbl_BalanceHistory[[#This Row],[Program Name]]</f>
        <v>110: Financial Assistance For Educational and General Services</v>
      </c>
      <c r="O1867" s="3" t="s">
        <v>886</v>
      </c>
      <c r="P1867" s="1" t="str">
        <f>IF(Tbl_BalanceHistory[[#This Row],[FundCode]]="0100","GF",IF(Tbl_BalanceHistory[[#This Row],[FundCode]]="01000","GF","Hi Ed / OCR"))</f>
        <v>GF</v>
      </c>
      <c r="Q1867" s="5">
        <v>24869444.640000001</v>
      </c>
      <c r="R1867" s="5">
        <v>9909811.1699999999</v>
      </c>
      <c r="S1867" s="5">
        <v>14959633.470000001</v>
      </c>
      <c r="T1867" s="5">
        <v>14959633.470000001</v>
      </c>
      <c r="U1867" s="3" t="s">
        <v>1733</v>
      </c>
      <c r="V1867" s="5">
        <v>0</v>
      </c>
      <c r="W1867" s="5">
        <v>0</v>
      </c>
      <c r="X1867" s="5"/>
      <c r="Y1867" s="5"/>
      <c r="Z1867" s="5">
        <f>Tbl_BalanceHistory[[#This Row],[Discretionary Recommended - Pre 2022]]+Tbl_BalanceHistory[[#This Row],[Discretionary Balance Recommended: Policy]]+Tbl_BalanceHistory[[#This Row],[Discretionary Balance Recommended: Commitments]]</f>
        <v>0</v>
      </c>
      <c r="AA1867" s="5">
        <f>Tbl_BalanceHistory[[#This Row],[Discretionary Balance]]-Tbl_BalanceHistory[[#This Row],[Discretionary Reappropriation]]</f>
        <v>0</v>
      </c>
      <c r="AB1867" s="2"/>
      <c r="AC1867" s="2"/>
      <c r="AD1867" s="2"/>
      <c r="AE1867" s="2"/>
    </row>
    <row r="1868" spans="1:31" ht="60" x14ac:dyDescent="0.25">
      <c r="A1868" s="2" t="s">
        <v>10</v>
      </c>
      <c r="B1868" s="3">
        <v>7</v>
      </c>
      <c r="C1868" s="3">
        <v>207</v>
      </c>
      <c r="D1868" s="3" t="s">
        <v>449</v>
      </c>
      <c r="E1868" s="3" t="str">
        <f>_xlfn.XLOOKUP(Tbl_BalanceHistory[[#This Row],[RespAgy]],Tbl_Agencies[Agy Code],Tbl_Agencies[Agy Sort])</f>
        <v>098000</v>
      </c>
      <c r="F1868" s="2" t="str">
        <f>Tbl_BalanceHistory[[#This Row],[RespAgy]]&amp;": "&amp;Tbl_BalanceHistory[[#This Row],[RespAgency]]</f>
        <v>207: University of Virginia</v>
      </c>
      <c r="G1868" s="3">
        <v>207</v>
      </c>
      <c r="H1868" s="3" t="s">
        <v>449</v>
      </c>
      <c r="I1868" s="3" t="str">
        <f>_xlfn.XLOOKUP(Tbl_BalanceHistory[[#This Row],[AgyCode]],Tbl_Agencies[Agy Code],Tbl_Agencies[Agy Sort])</f>
        <v>098000</v>
      </c>
      <c r="J1868" s="2" t="str">
        <f>Tbl_BalanceHistory[[#This Row],[AgyCode]]&amp;": "&amp;Tbl_BalanceHistory[[#This Row],[Agency Name]]</f>
        <v>207: University of Virginia</v>
      </c>
      <c r="K1868" s="1">
        <v>2022</v>
      </c>
      <c r="L1868" s="3">
        <v>110</v>
      </c>
      <c r="M1868" s="3" t="s">
        <v>409</v>
      </c>
      <c r="N1868" s="2" t="str">
        <f>Tbl_BalanceHistory[[#This Row],[ProgramCode]]&amp;": "&amp;Tbl_BalanceHistory[[#This Row],[Program Name]]</f>
        <v>110: Financial Assistance For Educational and General Services</v>
      </c>
      <c r="O1868" s="3" t="s">
        <v>886</v>
      </c>
      <c r="P1868" s="1" t="str">
        <f>IF(Tbl_BalanceHistory[[#This Row],[FundCode]]="0100","GF",IF(Tbl_BalanceHistory[[#This Row],[FundCode]]="01000","GF","Hi Ed / OCR"))</f>
        <v>GF</v>
      </c>
      <c r="Q1868" s="5">
        <v>30497694.469999999</v>
      </c>
      <c r="R1868" s="5">
        <v>12604026.529999999</v>
      </c>
      <c r="S1868" s="5">
        <v>17893667.940000001</v>
      </c>
      <c r="T1868" s="5">
        <v>17893667.940000001</v>
      </c>
      <c r="U1868" s="3" t="s">
        <v>1733</v>
      </c>
      <c r="V1868" s="5">
        <v>0</v>
      </c>
      <c r="W1868" s="5"/>
      <c r="X1868" s="5">
        <v>0</v>
      </c>
      <c r="Y1868" s="5">
        <v>0</v>
      </c>
      <c r="Z1868" s="5">
        <f>Tbl_BalanceHistory[[#This Row],[Discretionary Recommended - Pre 2022]]+Tbl_BalanceHistory[[#This Row],[Discretionary Balance Recommended: Policy]]+Tbl_BalanceHistory[[#This Row],[Discretionary Balance Recommended: Commitments]]</f>
        <v>0</v>
      </c>
      <c r="AA1868" s="5">
        <f>Tbl_BalanceHistory[[#This Row],[Discretionary Balance]]-Tbl_BalanceHistory[[#This Row],[Discretionary Reappropriation]]</f>
        <v>0</v>
      </c>
      <c r="AB1868" s="2"/>
      <c r="AC1868" s="2"/>
      <c r="AD1868" s="2"/>
      <c r="AE1868" s="2"/>
    </row>
    <row r="1869" spans="1:31" ht="60" x14ac:dyDescent="0.25">
      <c r="A1869" s="2" t="s">
        <v>10</v>
      </c>
      <c r="B1869" s="3">
        <v>7</v>
      </c>
      <c r="C1869" s="3">
        <v>207</v>
      </c>
      <c r="D1869" s="3" t="s">
        <v>449</v>
      </c>
      <c r="E1869" s="3" t="str">
        <f>_xlfn.XLOOKUP(Tbl_BalanceHistory[[#This Row],[RespAgy]],Tbl_Agencies[Agy Code],Tbl_Agencies[Agy Sort])</f>
        <v>098000</v>
      </c>
      <c r="F1869" s="2" t="str">
        <f>Tbl_BalanceHistory[[#This Row],[RespAgy]]&amp;": "&amp;Tbl_BalanceHistory[[#This Row],[RespAgency]]</f>
        <v>207: University of Virginia</v>
      </c>
      <c r="G1869" s="3">
        <v>207</v>
      </c>
      <c r="H1869" s="3" t="s">
        <v>449</v>
      </c>
      <c r="I1869" s="3" t="str">
        <f>_xlfn.XLOOKUP(Tbl_BalanceHistory[[#This Row],[AgyCode]],Tbl_Agencies[Agy Code],Tbl_Agencies[Agy Sort])</f>
        <v>098000</v>
      </c>
      <c r="J1869" s="2" t="str">
        <f>Tbl_BalanceHistory[[#This Row],[AgyCode]]&amp;": "&amp;Tbl_BalanceHistory[[#This Row],[Agency Name]]</f>
        <v>207: University of Virginia</v>
      </c>
      <c r="K1869" s="1">
        <v>2023</v>
      </c>
      <c r="L1869" s="3">
        <v>110</v>
      </c>
      <c r="M1869" s="3" t="s">
        <v>409</v>
      </c>
      <c r="N1869" s="2" t="str">
        <f>Tbl_BalanceHistory[[#This Row],[ProgramCode]]&amp;": "&amp;Tbl_BalanceHistory[[#This Row],[Program Name]]</f>
        <v>110: Financial Assistance For Educational and General Services</v>
      </c>
      <c r="O1869" s="3" t="s">
        <v>886</v>
      </c>
      <c r="P1869" s="1" t="str">
        <f>IF(Tbl_BalanceHistory[[#This Row],[FundCode]]="0100","GF",IF(Tbl_BalanceHistory[[#This Row],[FundCode]]="01000","GF","Hi Ed / OCR"))</f>
        <v>GF</v>
      </c>
      <c r="Q1869" s="5">
        <v>66839982.939999998</v>
      </c>
      <c r="R1869" s="5">
        <v>25723541.039999999</v>
      </c>
      <c r="S1869" s="5">
        <v>41116441.899999999</v>
      </c>
      <c r="T1869" s="5">
        <v>41116441.899999999</v>
      </c>
      <c r="U1869" s="3" t="s">
        <v>1733</v>
      </c>
      <c r="V1869" s="5">
        <v>0</v>
      </c>
      <c r="W1869" s="5">
        <v>0</v>
      </c>
      <c r="X1869" s="5">
        <v>0</v>
      </c>
      <c r="Y1869" s="5">
        <v>0</v>
      </c>
      <c r="Z1869" s="5">
        <v>0</v>
      </c>
      <c r="AA1869" s="5">
        <v>0</v>
      </c>
      <c r="AB1869" s="2"/>
      <c r="AC1869" s="2"/>
      <c r="AD1869" s="2"/>
      <c r="AE1869" s="2"/>
    </row>
    <row r="1870" spans="1:31" ht="60" x14ac:dyDescent="0.25">
      <c r="A1870" s="2" t="s">
        <v>10</v>
      </c>
      <c r="B1870" s="3">
        <v>7</v>
      </c>
      <c r="C1870" s="3">
        <v>207</v>
      </c>
      <c r="D1870" s="3" t="s">
        <v>449</v>
      </c>
      <c r="E1870" s="3" t="str">
        <f>_xlfn.XLOOKUP(Tbl_BalanceHistory[[#This Row],[RespAgy]],Tbl_Agencies[Agy Code],Tbl_Agencies[Agy Sort])</f>
        <v>098000</v>
      </c>
      <c r="F1870" s="2" t="str">
        <f>Tbl_BalanceHistory[[#This Row],[RespAgy]]&amp;": "&amp;Tbl_BalanceHistory[[#This Row],[RespAgency]]</f>
        <v>207: University of Virginia</v>
      </c>
      <c r="G1870" s="3">
        <v>207</v>
      </c>
      <c r="H1870" s="3" t="s">
        <v>449</v>
      </c>
      <c r="I1870" s="3" t="str">
        <f>_xlfn.XLOOKUP(Tbl_BalanceHistory[[#This Row],[AgyCode]],Tbl_Agencies[Agy Code],Tbl_Agencies[Agy Sort])</f>
        <v>098000</v>
      </c>
      <c r="J1870" s="2" t="str">
        <f>Tbl_BalanceHistory[[#This Row],[AgyCode]]&amp;": "&amp;Tbl_BalanceHistory[[#This Row],[Agency Name]]</f>
        <v>207: University of Virginia</v>
      </c>
      <c r="K1870" s="1">
        <v>2024</v>
      </c>
      <c r="L1870" s="3">
        <v>110</v>
      </c>
      <c r="M1870" s="3" t="s">
        <v>409</v>
      </c>
      <c r="N1870" s="2" t="str">
        <f>Tbl_BalanceHistory[[#This Row],[ProgramCode]]&amp;": "&amp;Tbl_BalanceHistory[[#This Row],[Program Name]]</f>
        <v>110: Financial Assistance For Educational and General Services</v>
      </c>
      <c r="O1870" s="3" t="s">
        <v>886</v>
      </c>
      <c r="P1870" s="1" t="str">
        <f>IF(Tbl_BalanceHistory[[#This Row],[FundCode]]="0100","GF",IF(Tbl_BalanceHistory[[#This Row],[FundCode]]="01000","GF","Hi Ed / OCR"))</f>
        <v>GF</v>
      </c>
      <c r="Q1870" s="5">
        <v>93294156.900000006</v>
      </c>
      <c r="R1870" s="5">
        <v>37888815.799999997</v>
      </c>
      <c r="S1870" s="5">
        <v>55405341.100000001</v>
      </c>
      <c r="T1870" s="5">
        <v>55405341.100000001</v>
      </c>
      <c r="U1870" s="3" t="s">
        <v>1733</v>
      </c>
      <c r="V1870" s="5">
        <v>0</v>
      </c>
      <c r="W1870" s="5">
        <v>0</v>
      </c>
      <c r="X1870" s="5">
        <v>0</v>
      </c>
      <c r="Y1870" s="5">
        <v>0</v>
      </c>
      <c r="Z1870" s="5">
        <v>0</v>
      </c>
      <c r="AA1870" s="5">
        <v>0</v>
      </c>
      <c r="AB1870" s="2"/>
      <c r="AC1870" s="2"/>
      <c r="AD1870" s="2"/>
      <c r="AE1870" s="2"/>
    </row>
    <row r="1871" spans="1:31" ht="45" x14ac:dyDescent="0.25">
      <c r="A1871" s="2" t="s">
        <v>10</v>
      </c>
      <c r="B1871" s="3">
        <v>7</v>
      </c>
      <c r="C1871" s="3">
        <v>207</v>
      </c>
      <c r="D1871" s="3" t="s">
        <v>449</v>
      </c>
      <c r="E1871" s="3" t="str">
        <f>_xlfn.XLOOKUP(Tbl_BalanceHistory[[#This Row],[RespAgy]],Tbl_Agencies[Agy Code],Tbl_Agencies[Agy Sort])</f>
        <v>098000</v>
      </c>
      <c r="F1871" s="2" t="str">
        <f>Tbl_BalanceHistory[[#This Row],[RespAgy]]&amp;": "&amp;Tbl_BalanceHistory[[#This Row],[RespAgency]]</f>
        <v>207: University of Virginia</v>
      </c>
      <c r="G1871" s="3">
        <v>209</v>
      </c>
      <c r="H1871" s="3" t="s">
        <v>452</v>
      </c>
      <c r="I1871" s="3" t="str">
        <f>_xlfn.XLOOKUP(Tbl_BalanceHistory[[#This Row],[AgyCode]],Tbl_Agencies[Agy Code],Tbl_Agencies[Agy Sort])</f>
        <v>099000</v>
      </c>
      <c r="J1871" s="2" t="str">
        <f>Tbl_BalanceHistory[[#This Row],[AgyCode]]&amp;": "&amp;Tbl_BalanceHistory[[#This Row],[Agency Name]]</f>
        <v>209: University of Virginia Medical Center</v>
      </c>
      <c r="K1871" s="1">
        <v>2016</v>
      </c>
      <c r="L1871" s="3">
        <v>430</v>
      </c>
      <c r="M1871" s="3" t="s">
        <v>454</v>
      </c>
      <c r="N1871" s="2" t="str">
        <f>Tbl_BalanceHistory[[#This Row],[ProgramCode]]&amp;": "&amp;Tbl_BalanceHistory[[#This Row],[Program Name]]</f>
        <v>430: State Health Services</v>
      </c>
      <c r="O1871" s="3" t="s">
        <v>1730</v>
      </c>
      <c r="P1871" s="1" t="str">
        <f>IF(Tbl_BalanceHistory[[#This Row],[FundCode]]="0100","GF",IF(Tbl_BalanceHistory[[#This Row],[FundCode]]="01000","GF","Hi Ed / OCR"))</f>
        <v>GF</v>
      </c>
      <c r="Q1871" s="5">
        <v>250000</v>
      </c>
      <c r="R1871" s="5">
        <v>0</v>
      </c>
      <c r="S1871" s="5">
        <v>250000</v>
      </c>
      <c r="T1871" s="5">
        <v>250000</v>
      </c>
      <c r="U1871" s="3" t="s">
        <v>1731</v>
      </c>
      <c r="V1871" s="5">
        <v>0</v>
      </c>
      <c r="W1871" s="5">
        <v>0</v>
      </c>
      <c r="X1871" s="5"/>
      <c r="Y1871" s="5"/>
      <c r="Z1871" s="5">
        <f>Tbl_BalanceHistory[[#This Row],[Discretionary Recommended - Pre 2022]]+Tbl_BalanceHistory[[#This Row],[Discretionary Balance Recommended: Policy]]+Tbl_BalanceHistory[[#This Row],[Discretionary Balance Recommended: Commitments]]</f>
        <v>0</v>
      </c>
      <c r="AA1871" s="5">
        <f>Tbl_BalanceHistory[[#This Row],[Discretionary Balance]]-Tbl_BalanceHistory[[#This Row],[Discretionary Reappropriation]]</f>
        <v>0</v>
      </c>
      <c r="AB1871" s="2"/>
      <c r="AC1871" s="2"/>
      <c r="AD1871" s="2"/>
      <c r="AE1871" s="2" t="s">
        <v>1975</v>
      </c>
    </row>
    <row r="1872" spans="1:31" ht="30" x14ac:dyDescent="0.25">
      <c r="A1872" s="2" t="s">
        <v>10</v>
      </c>
      <c r="B1872" s="3">
        <v>7</v>
      </c>
      <c r="C1872" s="3">
        <v>207</v>
      </c>
      <c r="D1872" s="3" t="s">
        <v>449</v>
      </c>
      <c r="E1872" s="3" t="str">
        <f>_xlfn.XLOOKUP(Tbl_BalanceHistory[[#This Row],[RespAgy]],Tbl_Agencies[Agy Code],Tbl_Agencies[Agy Sort])</f>
        <v>098000</v>
      </c>
      <c r="F1872" s="2" t="str">
        <f>Tbl_BalanceHistory[[#This Row],[RespAgy]]&amp;": "&amp;Tbl_BalanceHistory[[#This Row],[RespAgency]]</f>
        <v>207: University of Virginia</v>
      </c>
      <c r="G1872" s="3">
        <v>209</v>
      </c>
      <c r="H1872" s="3" t="s">
        <v>452</v>
      </c>
      <c r="I1872" s="3" t="str">
        <f>_xlfn.XLOOKUP(Tbl_BalanceHistory[[#This Row],[AgyCode]],Tbl_Agencies[Agy Code],Tbl_Agencies[Agy Sort])</f>
        <v>099000</v>
      </c>
      <c r="J1872" s="2" t="str">
        <f>Tbl_BalanceHistory[[#This Row],[AgyCode]]&amp;": "&amp;Tbl_BalanceHistory[[#This Row],[Agency Name]]</f>
        <v>209: University of Virginia Medical Center</v>
      </c>
      <c r="K1872" s="1">
        <v>2017</v>
      </c>
      <c r="L1872" s="3">
        <v>430</v>
      </c>
      <c r="M1872" s="3" t="s">
        <v>454</v>
      </c>
      <c r="N1872" s="2" t="str">
        <f>Tbl_BalanceHistory[[#This Row],[ProgramCode]]&amp;": "&amp;Tbl_BalanceHistory[[#This Row],[Program Name]]</f>
        <v>430: State Health Services</v>
      </c>
      <c r="O1872" s="3" t="s">
        <v>886</v>
      </c>
      <c r="P1872" s="1" t="str">
        <f>IF(Tbl_BalanceHistory[[#This Row],[FundCode]]="0100","GF",IF(Tbl_BalanceHistory[[#This Row],[FundCode]]="01000","GF","Hi Ed / OCR"))</f>
        <v>GF</v>
      </c>
      <c r="Q1872" s="5">
        <v>250000</v>
      </c>
      <c r="R1872" s="5">
        <v>0</v>
      </c>
      <c r="S1872" s="5">
        <v>250000</v>
      </c>
      <c r="T1872" s="5">
        <v>250000</v>
      </c>
      <c r="U1872" s="3" t="s">
        <v>1732</v>
      </c>
      <c r="V1872" s="5">
        <v>0</v>
      </c>
      <c r="W1872" s="5">
        <v>0</v>
      </c>
      <c r="X1872" s="5"/>
      <c r="Y1872" s="5"/>
      <c r="Z1872" s="5">
        <f>Tbl_BalanceHistory[[#This Row],[Discretionary Recommended - Pre 2022]]+Tbl_BalanceHistory[[#This Row],[Discretionary Balance Recommended: Policy]]+Tbl_BalanceHistory[[#This Row],[Discretionary Balance Recommended: Commitments]]</f>
        <v>0</v>
      </c>
      <c r="AA1872" s="5">
        <f>Tbl_BalanceHistory[[#This Row],[Discretionary Balance]]-Tbl_BalanceHistory[[#This Row],[Discretionary Reappropriation]]</f>
        <v>0</v>
      </c>
      <c r="AB1872" s="2"/>
      <c r="AC1872" s="2"/>
      <c r="AD1872" s="2"/>
      <c r="AE1872" s="2"/>
    </row>
    <row r="1873" spans="1:31" ht="30" x14ac:dyDescent="0.25">
      <c r="A1873" s="2" t="s">
        <v>10</v>
      </c>
      <c r="B1873" s="3">
        <v>7</v>
      </c>
      <c r="C1873" s="3">
        <v>207</v>
      </c>
      <c r="D1873" s="3" t="s">
        <v>449</v>
      </c>
      <c r="E1873" s="3" t="str">
        <f>_xlfn.XLOOKUP(Tbl_BalanceHistory[[#This Row],[RespAgy]],Tbl_Agencies[Agy Code],Tbl_Agencies[Agy Sort])</f>
        <v>098000</v>
      </c>
      <c r="F1873" s="2" t="str">
        <f>Tbl_BalanceHistory[[#This Row],[RespAgy]]&amp;": "&amp;Tbl_BalanceHistory[[#This Row],[RespAgency]]</f>
        <v>207: University of Virginia</v>
      </c>
      <c r="G1873" s="3">
        <v>209</v>
      </c>
      <c r="H1873" s="3" t="s">
        <v>452</v>
      </c>
      <c r="I1873" s="3" t="str">
        <f>_xlfn.XLOOKUP(Tbl_BalanceHistory[[#This Row],[AgyCode]],Tbl_Agencies[Agy Code],Tbl_Agencies[Agy Sort])</f>
        <v>099000</v>
      </c>
      <c r="J1873" s="2" t="str">
        <f>Tbl_BalanceHistory[[#This Row],[AgyCode]]&amp;": "&amp;Tbl_BalanceHistory[[#This Row],[Agency Name]]</f>
        <v>209: University of Virginia Medical Center</v>
      </c>
      <c r="K1873" s="1">
        <v>2018</v>
      </c>
      <c r="L1873" s="3">
        <v>430</v>
      </c>
      <c r="M1873" s="3" t="s">
        <v>454</v>
      </c>
      <c r="N1873" s="2" t="str">
        <f>Tbl_BalanceHistory[[#This Row],[ProgramCode]]&amp;": "&amp;Tbl_BalanceHistory[[#This Row],[Program Name]]</f>
        <v>430: State Health Services</v>
      </c>
      <c r="O1873" s="3" t="s">
        <v>886</v>
      </c>
      <c r="P1873" s="1" t="str">
        <f>IF(Tbl_BalanceHistory[[#This Row],[FundCode]]="0100","GF",IF(Tbl_BalanceHistory[[#This Row],[FundCode]]="01000","GF","Hi Ed / OCR"))</f>
        <v>GF</v>
      </c>
      <c r="Q1873" s="5">
        <v>250000</v>
      </c>
      <c r="R1873" s="5">
        <v>0</v>
      </c>
      <c r="S1873" s="5">
        <v>250000</v>
      </c>
      <c r="T1873" s="5">
        <v>250000</v>
      </c>
      <c r="U1873" s="3" t="s">
        <v>1733</v>
      </c>
      <c r="V1873" s="5">
        <v>0</v>
      </c>
      <c r="W1873" s="5">
        <v>0</v>
      </c>
      <c r="X1873" s="5"/>
      <c r="Y1873" s="5"/>
      <c r="Z1873" s="5">
        <f>Tbl_BalanceHistory[[#This Row],[Discretionary Recommended - Pre 2022]]+Tbl_BalanceHistory[[#This Row],[Discretionary Balance Recommended: Policy]]+Tbl_BalanceHistory[[#This Row],[Discretionary Balance Recommended: Commitments]]</f>
        <v>0</v>
      </c>
      <c r="AA1873" s="5">
        <f>Tbl_BalanceHistory[[#This Row],[Discretionary Balance]]-Tbl_BalanceHistory[[#This Row],[Discretionary Reappropriation]]</f>
        <v>0</v>
      </c>
      <c r="AB1873" s="2"/>
      <c r="AC1873" s="2"/>
      <c r="AD1873" s="2"/>
      <c r="AE1873" s="2"/>
    </row>
    <row r="1874" spans="1:31" ht="30" x14ac:dyDescent="0.25">
      <c r="A1874" s="2" t="s">
        <v>10</v>
      </c>
      <c r="B1874" s="3">
        <v>7</v>
      </c>
      <c r="C1874" s="3">
        <v>207</v>
      </c>
      <c r="D1874" s="3" t="s">
        <v>449</v>
      </c>
      <c r="E1874" s="3" t="str">
        <f>_xlfn.XLOOKUP(Tbl_BalanceHistory[[#This Row],[RespAgy]],Tbl_Agencies[Agy Code],Tbl_Agencies[Agy Sort])</f>
        <v>098000</v>
      </c>
      <c r="F1874" s="2" t="str">
        <f>Tbl_BalanceHistory[[#This Row],[RespAgy]]&amp;": "&amp;Tbl_BalanceHistory[[#This Row],[RespAgency]]</f>
        <v>207: University of Virginia</v>
      </c>
      <c r="G1874" s="3">
        <v>209</v>
      </c>
      <c r="H1874" s="3" t="s">
        <v>452</v>
      </c>
      <c r="I1874" s="3" t="str">
        <f>_xlfn.XLOOKUP(Tbl_BalanceHistory[[#This Row],[AgyCode]],Tbl_Agencies[Agy Code],Tbl_Agencies[Agy Sort])</f>
        <v>099000</v>
      </c>
      <c r="J1874" s="2" t="str">
        <f>Tbl_BalanceHistory[[#This Row],[AgyCode]]&amp;": "&amp;Tbl_BalanceHistory[[#This Row],[Agency Name]]</f>
        <v>209: University of Virginia Medical Center</v>
      </c>
      <c r="K1874" s="1">
        <v>2019</v>
      </c>
      <c r="L1874" s="3">
        <v>430</v>
      </c>
      <c r="M1874" s="3" t="s">
        <v>454</v>
      </c>
      <c r="N1874" s="2" t="str">
        <f>Tbl_BalanceHistory[[#This Row],[ProgramCode]]&amp;": "&amp;Tbl_BalanceHistory[[#This Row],[Program Name]]</f>
        <v>430: State Health Services</v>
      </c>
      <c r="O1874" s="3" t="s">
        <v>886</v>
      </c>
      <c r="P1874" s="1" t="str">
        <f>IF(Tbl_BalanceHistory[[#This Row],[FundCode]]="0100","GF",IF(Tbl_BalanceHistory[[#This Row],[FundCode]]="01000","GF","Hi Ed / OCR"))</f>
        <v>GF</v>
      </c>
      <c r="Q1874" s="5">
        <v>249997</v>
      </c>
      <c r="R1874" s="5">
        <v>0</v>
      </c>
      <c r="S1874" s="5">
        <v>249997</v>
      </c>
      <c r="T1874" s="5">
        <v>249997</v>
      </c>
      <c r="U1874" s="3" t="s">
        <v>1733</v>
      </c>
      <c r="V1874" s="5">
        <v>0</v>
      </c>
      <c r="W1874" s="5">
        <v>0</v>
      </c>
      <c r="X1874" s="5"/>
      <c r="Y1874" s="5"/>
      <c r="Z1874" s="5">
        <f>Tbl_BalanceHistory[[#This Row],[Discretionary Recommended - Pre 2022]]+Tbl_BalanceHistory[[#This Row],[Discretionary Balance Recommended: Policy]]+Tbl_BalanceHistory[[#This Row],[Discretionary Balance Recommended: Commitments]]</f>
        <v>0</v>
      </c>
      <c r="AA1874" s="5">
        <f>Tbl_BalanceHistory[[#This Row],[Discretionary Balance]]-Tbl_BalanceHistory[[#This Row],[Discretionary Reappropriation]]</f>
        <v>0</v>
      </c>
      <c r="AB1874" s="2"/>
      <c r="AC1874" s="2"/>
      <c r="AD1874" s="2"/>
      <c r="AE1874" s="2"/>
    </row>
    <row r="1875" spans="1:31" ht="30" x14ac:dyDescent="0.25">
      <c r="A1875" s="2" t="s">
        <v>10</v>
      </c>
      <c r="B1875" s="3">
        <v>7</v>
      </c>
      <c r="C1875" s="3">
        <v>207</v>
      </c>
      <c r="D1875" s="3" t="s">
        <v>449</v>
      </c>
      <c r="E1875" s="3" t="str">
        <f>_xlfn.XLOOKUP(Tbl_BalanceHistory[[#This Row],[RespAgy]],Tbl_Agencies[Agy Code],Tbl_Agencies[Agy Sort])</f>
        <v>098000</v>
      </c>
      <c r="F1875" s="2" t="str">
        <f>Tbl_BalanceHistory[[#This Row],[RespAgy]]&amp;": "&amp;Tbl_BalanceHistory[[#This Row],[RespAgency]]</f>
        <v>207: University of Virginia</v>
      </c>
      <c r="G1875" s="3">
        <v>209</v>
      </c>
      <c r="H1875" s="3" t="s">
        <v>452</v>
      </c>
      <c r="I1875" s="3" t="str">
        <f>_xlfn.XLOOKUP(Tbl_BalanceHistory[[#This Row],[AgyCode]],Tbl_Agencies[Agy Code],Tbl_Agencies[Agy Sort])</f>
        <v>099000</v>
      </c>
      <c r="J1875" s="2" t="str">
        <f>Tbl_BalanceHistory[[#This Row],[AgyCode]]&amp;": "&amp;Tbl_BalanceHistory[[#This Row],[Agency Name]]</f>
        <v>209: University of Virginia Medical Center</v>
      </c>
      <c r="K1875" s="1">
        <v>2020</v>
      </c>
      <c r="L1875" s="3">
        <v>430</v>
      </c>
      <c r="M1875" s="3" t="s">
        <v>454</v>
      </c>
      <c r="N1875" s="2" t="str">
        <f>Tbl_BalanceHistory[[#This Row],[ProgramCode]]&amp;": "&amp;Tbl_BalanceHistory[[#This Row],[Program Name]]</f>
        <v>430: State Health Services</v>
      </c>
      <c r="O1875" s="3" t="s">
        <v>886</v>
      </c>
      <c r="P1875" s="1" t="str">
        <f>IF(Tbl_BalanceHistory[[#This Row],[FundCode]]="0100","GF",IF(Tbl_BalanceHistory[[#This Row],[FundCode]]="01000","GF","Hi Ed / OCR"))</f>
        <v>GF</v>
      </c>
      <c r="Q1875" s="5">
        <v>249997</v>
      </c>
      <c r="R1875" s="5">
        <v>0</v>
      </c>
      <c r="S1875" s="5">
        <v>249997</v>
      </c>
      <c r="T1875" s="5">
        <v>249997</v>
      </c>
      <c r="U1875" s="3" t="s">
        <v>1733</v>
      </c>
      <c r="V1875" s="5">
        <v>0</v>
      </c>
      <c r="W1875" s="5">
        <v>0</v>
      </c>
      <c r="X1875" s="5"/>
      <c r="Y1875" s="5"/>
      <c r="Z1875" s="5">
        <f>Tbl_BalanceHistory[[#This Row],[Discretionary Recommended - Pre 2022]]+Tbl_BalanceHistory[[#This Row],[Discretionary Balance Recommended: Policy]]+Tbl_BalanceHistory[[#This Row],[Discretionary Balance Recommended: Commitments]]</f>
        <v>0</v>
      </c>
      <c r="AA1875" s="5">
        <f>Tbl_BalanceHistory[[#This Row],[Discretionary Balance]]-Tbl_BalanceHistory[[#This Row],[Discretionary Reappropriation]]</f>
        <v>0</v>
      </c>
      <c r="AB1875" s="2"/>
      <c r="AC1875" s="2"/>
      <c r="AD1875" s="2"/>
      <c r="AE1875" s="2"/>
    </row>
    <row r="1876" spans="1:31" ht="30" x14ac:dyDescent="0.25">
      <c r="A1876" s="2" t="s">
        <v>10</v>
      </c>
      <c r="B1876" s="3">
        <v>7</v>
      </c>
      <c r="C1876" s="3">
        <v>207</v>
      </c>
      <c r="D1876" s="3" t="s">
        <v>449</v>
      </c>
      <c r="E1876" s="3" t="str">
        <f>_xlfn.XLOOKUP(Tbl_BalanceHistory[[#This Row],[RespAgy]],Tbl_Agencies[Agy Code],Tbl_Agencies[Agy Sort])</f>
        <v>098000</v>
      </c>
      <c r="F1876" s="2" t="str">
        <f>Tbl_BalanceHistory[[#This Row],[RespAgy]]&amp;": "&amp;Tbl_BalanceHistory[[#This Row],[RespAgency]]</f>
        <v>207: University of Virginia</v>
      </c>
      <c r="G1876" s="3">
        <v>246</v>
      </c>
      <c r="H1876" s="3" t="s">
        <v>457</v>
      </c>
      <c r="I1876" s="3" t="str">
        <f>_xlfn.XLOOKUP(Tbl_BalanceHistory[[#This Row],[AgyCode]],Tbl_Agencies[Agy Code],Tbl_Agencies[Agy Sort])</f>
        <v>100000</v>
      </c>
      <c r="J1876" s="2" t="str">
        <f>Tbl_BalanceHistory[[#This Row],[AgyCode]]&amp;": "&amp;Tbl_BalanceHistory[[#This Row],[Agency Name]]</f>
        <v>246: University of Virginia's College at Wise</v>
      </c>
      <c r="K1876" s="1">
        <v>2014</v>
      </c>
      <c r="L1876" s="3">
        <v>100</v>
      </c>
      <c r="M1876" s="3" t="s">
        <v>416</v>
      </c>
      <c r="N1876" s="2" t="str">
        <f>Tbl_BalanceHistory[[#This Row],[ProgramCode]]&amp;": "&amp;Tbl_BalanceHistory[[#This Row],[Program Name]]</f>
        <v>100: Educational and General Programs</v>
      </c>
      <c r="O1876" s="3" t="s">
        <v>1730</v>
      </c>
      <c r="P1876" s="1" t="str">
        <f>IF(Tbl_BalanceHistory[[#This Row],[FundCode]]="0100","GF",IF(Tbl_BalanceHistory[[#This Row],[FundCode]]="01000","GF","Hi Ed / OCR"))</f>
        <v>GF</v>
      </c>
      <c r="Q1876" s="5">
        <v>0</v>
      </c>
      <c r="R1876" s="5">
        <v>0</v>
      </c>
      <c r="S1876" s="5">
        <v>0</v>
      </c>
      <c r="T1876" s="5">
        <v>0</v>
      </c>
      <c r="U1876" s="3"/>
      <c r="V1876" s="5">
        <v>0</v>
      </c>
      <c r="W1876" s="5">
        <v>0</v>
      </c>
      <c r="X1876" s="5"/>
      <c r="Y1876" s="5"/>
      <c r="Z1876" s="5">
        <f>Tbl_BalanceHistory[[#This Row],[Discretionary Recommended - Pre 2022]]+Tbl_BalanceHistory[[#This Row],[Discretionary Balance Recommended: Policy]]+Tbl_BalanceHistory[[#This Row],[Discretionary Balance Recommended: Commitments]]</f>
        <v>0</v>
      </c>
      <c r="AA1876" s="5">
        <f>Tbl_BalanceHistory[[#This Row],[Discretionary Balance]]-Tbl_BalanceHistory[[#This Row],[Discretionary Reappropriation]]</f>
        <v>0</v>
      </c>
      <c r="AB1876" s="2"/>
      <c r="AC1876" s="2"/>
      <c r="AD1876" s="2"/>
      <c r="AE1876" s="2"/>
    </row>
    <row r="1877" spans="1:31" ht="30" x14ac:dyDescent="0.25">
      <c r="A1877" s="2" t="s">
        <v>10</v>
      </c>
      <c r="B1877" s="3">
        <v>7</v>
      </c>
      <c r="C1877" s="3">
        <v>207</v>
      </c>
      <c r="D1877" s="3" t="s">
        <v>449</v>
      </c>
      <c r="E1877" s="3" t="str">
        <f>_xlfn.XLOOKUP(Tbl_BalanceHistory[[#This Row],[RespAgy]],Tbl_Agencies[Agy Code],Tbl_Agencies[Agy Sort])</f>
        <v>098000</v>
      </c>
      <c r="F1877" s="2" t="str">
        <f>Tbl_BalanceHistory[[#This Row],[RespAgy]]&amp;": "&amp;Tbl_BalanceHistory[[#This Row],[RespAgency]]</f>
        <v>207: University of Virginia</v>
      </c>
      <c r="G1877" s="3">
        <v>246</v>
      </c>
      <c r="H1877" s="3" t="s">
        <v>457</v>
      </c>
      <c r="I1877" s="3" t="str">
        <f>_xlfn.XLOOKUP(Tbl_BalanceHistory[[#This Row],[AgyCode]],Tbl_Agencies[Agy Code],Tbl_Agencies[Agy Sort])</f>
        <v>100000</v>
      </c>
      <c r="J1877" s="2" t="str">
        <f>Tbl_BalanceHistory[[#This Row],[AgyCode]]&amp;": "&amp;Tbl_BalanceHistory[[#This Row],[Agency Name]]</f>
        <v>246: University of Virginia's College at Wise</v>
      </c>
      <c r="K1877" s="1">
        <v>2015</v>
      </c>
      <c r="L1877" s="3">
        <v>100</v>
      </c>
      <c r="M1877" s="3" t="s">
        <v>416</v>
      </c>
      <c r="N1877" s="2" t="str">
        <f>Tbl_BalanceHistory[[#This Row],[ProgramCode]]&amp;": "&amp;Tbl_BalanceHistory[[#This Row],[Program Name]]</f>
        <v>100: Educational and General Programs</v>
      </c>
      <c r="O1877" s="3" t="s">
        <v>1730</v>
      </c>
      <c r="P1877" s="1" t="str">
        <f>IF(Tbl_BalanceHistory[[#This Row],[FundCode]]="0100","GF",IF(Tbl_BalanceHistory[[#This Row],[FundCode]]="01000","GF","Hi Ed / OCR"))</f>
        <v>GF</v>
      </c>
      <c r="Q1877" s="5">
        <v>0</v>
      </c>
      <c r="R1877" s="5">
        <v>0</v>
      </c>
      <c r="S1877" s="5">
        <v>0</v>
      </c>
      <c r="T1877" s="5">
        <v>0</v>
      </c>
      <c r="U1877" s="3"/>
      <c r="V1877" s="5">
        <v>0</v>
      </c>
      <c r="W1877" s="5">
        <v>0</v>
      </c>
      <c r="X1877" s="5"/>
      <c r="Y1877" s="5"/>
      <c r="Z1877" s="5">
        <f>Tbl_BalanceHistory[[#This Row],[Discretionary Recommended - Pre 2022]]+Tbl_BalanceHistory[[#This Row],[Discretionary Balance Recommended: Policy]]+Tbl_BalanceHistory[[#This Row],[Discretionary Balance Recommended: Commitments]]</f>
        <v>0</v>
      </c>
      <c r="AA1877" s="5">
        <f>Tbl_BalanceHistory[[#This Row],[Discretionary Balance]]-Tbl_BalanceHistory[[#This Row],[Discretionary Reappropriation]]</f>
        <v>0</v>
      </c>
      <c r="AB1877" s="2"/>
      <c r="AC1877" s="2"/>
      <c r="AD1877" s="2"/>
      <c r="AE1877" s="2"/>
    </row>
    <row r="1878" spans="1:31" ht="30" x14ac:dyDescent="0.25">
      <c r="A1878" s="2" t="s">
        <v>10</v>
      </c>
      <c r="B1878" s="3">
        <v>7</v>
      </c>
      <c r="C1878" s="3">
        <v>207</v>
      </c>
      <c r="D1878" s="3" t="s">
        <v>449</v>
      </c>
      <c r="E1878" s="3" t="str">
        <f>_xlfn.XLOOKUP(Tbl_BalanceHistory[[#This Row],[RespAgy]],Tbl_Agencies[Agy Code],Tbl_Agencies[Agy Sort])</f>
        <v>098000</v>
      </c>
      <c r="F1878" s="2" t="str">
        <f>Tbl_BalanceHistory[[#This Row],[RespAgy]]&amp;": "&amp;Tbl_BalanceHistory[[#This Row],[RespAgency]]</f>
        <v>207: University of Virginia</v>
      </c>
      <c r="G1878" s="3">
        <v>246</v>
      </c>
      <c r="H1878" s="3" t="s">
        <v>457</v>
      </c>
      <c r="I1878" s="3" t="str">
        <f>_xlfn.XLOOKUP(Tbl_BalanceHistory[[#This Row],[AgyCode]],Tbl_Agencies[Agy Code],Tbl_Agencies[Agy Sort])</f>
        <v>100000</v>
      </c>
      <c r="J1878" s="2" t="str">
        <f>Tbl_BalanceHistory[[#This Row],[AgyCode]]&amp;": "&amp;Tbl_BalanceHistory[[#This Row],[Agency Name]]</f>
        <v>246: University of Virginia's College at Wise</v>
      </c>
      <c r="K1878" s="1">
        <v>2016</v>
      </c>
      <c r="L1878" s="3">
        <v>100</v>
      </c>
      <c r="M1878" s="3" t="s">
        <v>416</v>
      </c>
      <c r="N1878" s="2" t="str">
        <f>Tbl_BalanceHistory[[#This Row],[ProgramCode]]&amp;": "&amp;Tbl_BalanceHistory[[#This Row],[Program Name]]</f>
        <v>100: Educational and General Programs</v>
      </c>
      <c r="O1878" s="3" t="s">
        <v>1730</v>
      </c>
      <c r="P1878" s="1" t="str">
        <f>IF(Tbl_BalanceHistory[[#This Row],[FundCode]]="0100","GF",IF(Tbl_BalanceHistory[[#This Row],[FundCode]]="01000","GF","Hi Ed / OCR"))</f>
        <v>GF</v>
      </c>
      <c r="Q1878" s="5">
        <v>0</v>
      </c>
      <c r="R1878" s="5">
        <v>0</v>
      </c>
      <c r="S1878" s="5">
        <v>0</v>
      </c>
      <c r="T1878" s="5">
        <v>0</v>
      </c>
      <c r="U1878" s="3"/>
      <c r="V1878" s="5">
        <v>0</v>
      </c>
      <c r="W1878" s="5">
        <v>0</v>
      </c>
      <c r="X1878" s="5"/>
      <c r="Y1878" s="5"/>
      <c r="Z1878" s="5">
        <f>Tbl_BalanceHistory[[#This Row],[Discretionary Recommended - Pre 2022]]+Tbl_BalanceHistory[[#This Row],[Discretionary Balance Recommended: Policy]]+Tbl_BalanceHistory[[#This Row],[Discretionary Balance Recommended: Commitments]]</f>
        <v>0</v>
      </c>
      <c r="AA1878" s="5">
        <f>Tbl_BalanceHistory[[#This Row],[Discretionary Balance]]-Tbl_BalanceHistory[[#This Row],[Discretionary Reappropriation]]</f>
        <v>0</v>
      </c>
      <c r="AB1878" s="2"/>
      <c r="AC1878" s="2"/>
      <c r="AD1878" s="2"/>
      <c r="AE1878" s="2"/>
    </row>
    <row r="1879" spans="1:31" ht="30" x14ac:dyDescent="0.25">
      <c r="A1879" s="2" t="s">
        <v>10</v>
      </c>
      <c r="B1879" s="3">
        <v>7</v>
      </c>
      <c r="C1879" s="3">
        <v>207</v>
      </c>
      <c r="D1879" s="3" t="s">
        <v>449</v>
      </c>
      <c r="E1879" s="3" t="str">
        <f>_xlfn.XLOOKUP(Tbl_BalanceHistory[[#This Row],[RespAgy]],Tbl_Agencies[Agy Code],Tbl_Agencies[Agy Sort])</f>
        <v>098000</v>
      </c>
      <c r="F1879" s="2" t="str">
        <f>Tbl_BalanceHistory[[#This Row],[RespAgy]]&amp;": "&amp;Tbl_BalanceHistory[[#This Row],[RespAgency]]</f>
        <v>207: University of Virginia</v>
      </c>
      <c r="G1879" s="3">
        <v>246</v>
      </c>
      <c r="H1879" s="3" t="s">
        <v>457</v>
      </c>
      <c r="I1879" s="3" t="str">
        <f>_xlfn.XLOOKUP(Tbl_BalanceHistory[[#This Row],[AgyCode]],Tbl_Agencies[Agy Code],Tbl_Agencies[Agy Sort])</f>
        <v>100000</v>
      </c>
      <c r="J1879" s="2" t="str">
        <f>Tbl_BalanceHistory[[#This Row],[AgyCode]]&amp;": "&amp;Tbl_BalanceHistory[[#This Row],[Agency Name]]</f>
        <v>246: University of Virginia's College at Wise</v>
      </c>
      <c r="K1879" s="1">
        <v>2018</v>
      </c>
      <c r="L1879" s="3">
        <v>100</v>
      </c>
      <c r="M1879" s="3" t="s">
        <v>416</v>
      </c>
      <c r="N1879" s="2" t="str">
        <f>Tbl_BalanceHistory[[#This Row],[ProgramCode]]&amp;": "&amp;Tbl_BalanceHistory[[#This Row],[Program Name]]</f>
        <v>100: Educational and General Programs</v>
      </c>
      <c r="O1879" s="3" t="s">
        <v>886</v>
      </c>
      <c r="P1879" s="1" t="str">
        <f>IF(Tbl_BalanceHistory[[#This Row],[FundCode]]="0100","GF",IF(Tbl_BalanceHistory[[#This Row],[FundCode]]="01000","GF","Hi Ed / OCR"))</f>
        <v>GF</v>
      </c>
      <c r="Q1879" s="5">
        <v>0</v>
      </c>
      <c r="R1879" s="5">
        <v>0</v>
      </c>
      <c r="S1879" s="5">
        <v>0</v>
      </c>
      <c r="T1879" s="5">
        <v>0</v>
      </c>
      <c r="U1879" s="3" t="s">
        <v>1733</v>
      </c>
      <c r="V1879" s="5">
        <v>0</v>
      </c>
      <c r="W1879" s="5">
        <v>0</v>
      </c>
      <c r="X1879" s="5"/>
      <c r="Y1879" s="5"/>
      <c r="Z1879" s="5">
        <f>Tbl_BalanceHistory[[#This Row],[Discretionary Recommended - Pre 2022]]+Tbl_BalanceHistory[[#This Row],[Discretionary Balance Recommended: Policy]]+Tbl_BalanceHistory[[#This Row],[Discretionary Balance Recommended: Commitments]]</f>
        <v>0</v>
      </c>
      <c r="AA1879" s="5">
        <f>Tbl_BalanceHistory[[#This Row],[Discretionary Balance]]-Tbl_BalanceHistory[[#This Row],[Discretionary Reappropriation]]</f>
        <v>0</v>
      </c>
      <c r="AB1879" s="2"/>
      <c r="AC1879" s="2"/>
      <c r="AD1879" s="2"/>
      <c r="AE1879" s="2"/>
    </row>
    <row r="1880" spans="1:31" ht="30" x14ac:dyDescent="0.25">
      <c r="A1880" s="2" t="s">
        <v>10</v>
      </c>
      <c r="B1880" s="3">
        <v>7</v>
      </c>
      <c r="C1880" s="3">
        <v>207</v>
      </c>
      <c r="D1880" s="3" t="s">
        <v>449</v>
      </c>
      <c r="E1880" s="3" t="str">
        <f>_xlfn.XLOOKUP(Tbl_BalanceHistory[[#This Row],[RespAgy]],Tbl_Agencies[Agy Code],Tbl_Agencies[Agy Sort])</f>
        <v>098000</v>
      </c>
      <c r="F1880" s="2" t="str">
        <f>Tbl_BalanceHistory[[#This Row],[RespAgy]]&amp;": "&amp;Tbl_BalanceHistory[[#This Row],[RespAgency]]</f>
        <v>207: University of Virginia</v>
      </c>
      <c r="G1880" s="3">
        <v>246</v>
      </c>
      <c r="H1880" s="3" t="s">
        <v>457</v>
      </c>
      <c r="I1880" s="3" t="str">
        <f>_xlfn.XLOOKUP(Tbl_BalanceHistory[[#This Row],[AgyCode]],Tbl_Agencies[Agy Code],Tbl_Agencies[Agy Sort])</f>
        <v>100000</v>
      </c>
      <c r="J1880" s="2" t="str">
        <f>Tbl_BalanceHistory[[#This Row],[AgyCode]]&amp;": "&amp;Tbl_BalanceHistory[[#This Row],[Agency Name]]</f>
        <v>246: University of Virginia's College at Wise</v>
      </c>
      <c r="K1880" s="1">
        <v>2019</v>
      </c>
      <c r="L1880" s="3">
        <v>100</v>
      </c>
      <c r="M1880" s="3" t="s">
        <v>416</v>
      </c>
      <c r="N1880" s="2" t="str">
        <f>Tbl_BalanceHistory[[#This Row],[ProgramCode]]&amp;": "&amp;Tbl_BalanceHistory[[#This Row],[Program Name]]</f>
        <v>100: Educational and General Programs</v>
      </c>
      <c r="O1880" s="3" t="s">
        <v>886</v>
      </c>
      <c r="P1880" s="1" t="str">
        <f>IF(Tbl_BalanceHistory[[#This Row],[FundCode]]="0100","GF",IF(Tbl_BalanceHistory[[#This Row],[FundCode]]="01000","GF","Hi Ed / OCR"))</f>
        <v>GF</v>
      </c>
      <c r="Q1880" s="5">
        <v>0</v>
      </c>
      <c r="R1880" s="5">
        <v>0</v>
      </c>
      <c r="S1880" s="5">
        <v>0</v>
      </c>
      <c r="T1880" s="5">
        <v>0</v>
      </c>
      <c r="U1880" s="3" t="s">
        <v>1733</v>
      </c>
      <c r="V1880" s="5">
        <v>0</v>
      </c>
      <c r="W1880" s="5">
        <v>0</v>
      </c>
      <c r="X1880" s="5"/>
      <c r="Y1880" s="5"/>
      <c r="Z1880" s="5">
        <f>Tbl_BalanceHistory[[#This Row],[Discretionary Recommended - Pre 2022]]+Tbl_BalanceHistory[[#This Row],[Discretionary Balance Recommended: Policy]]+Tbl_BalanceHistory[[#This Row],[Discretionary Balance Recommended: Commitments]]</f>
        <v>0</v>
      </c>
      <c r="AA1880" s="5">
        <f>Tbl_BalanceHistory[[#This Row],[Discretionary Balance]]-Tbl_BalanceHistory[[#This Row],[Discretionary Reappropriation]]</f>
        <v>0</v>
      </c>
      <c r="AB1880" s="2"/>
      <c r="AC1880" s="2"/>
      <c r="AD1880" s="2"/>
      <c r="AE1880" s="2"/>
    </row>
    <row r="1881" spans="1:31" ht="45" x14ac:dyDescent="0.25">
      <c r="A1881" s="2" t="s">
        <v>10</v>
      </c>
      <c r="B1881" s="3">
        <v>7</v>
      </c>
      <c r="C1881" s="3">
        <v>207</v>
      </c>
      <c r="D1881" s="3" t="s">
        <v>449</v>
      </c>
      <c r="E1881" s="3" t="str">
        <f>_xlfn.XLOOKUP(Tbl_BalanceHistory[[#This Row],[RespAgy]],Tbl_Agencies[Agy Code],Tbl_Agencies[Agy Sort])</f>
        <v>098000</v>
      </c>
      <c r="F1881" s="2" t="str">
        <f>Tbl_BalanceHistory[[#This Row],[RespAgy]]&amp;": "&amp;Tbl_BalanceHistory[[#This Row],[RespAgency]]</f>
        <v>207: University of Virginia</v>
      </c>
      <c r="G1881" s="3">
        <v>246</v>
      </c>
      <c r="H1881" s="3" t="s">
        <v>457</v>
      </c>
      <c r="I1881" s="3" t="str">
        <f>_xlfn.XLOOKUP(Tbl_BalanceHistory[[#This Row],[AgyCode]],Tbl_Agencies[Agy Code],Tbl_Agencies[Agy Sort])</f>
        <v>100000</v>
      </c>
      <c r="J1881" s="2" t="str">
        <f>Tbl_BalanceHistory[[#This Row],[AgyCode]]&amp;": "&amp;Tbl_BalanceHistory[[#This Row],[Agency Name]]</f>
        <v>246: University of Virginia's College at Wise</v>
      </c>
      <c r="K1881" s="1">
        <v>2014</v>
      </c>
      <c r="L1881" s="3">
        <v>108</v>
      </c>
      <c r="M1881" s="3" t="s">
        <v>408</v>
      </c>
      <c r="N1881" s="2" t="str">
        <f>Tbl_BalanceHistory[[#This Row],[ProgramCode]]&amp;": "&amp;Tbl_BalanceHistory[[#This Row],[Program Name]]</f>
        <v>108: Higher Education Student Financial Assistance</v>
      </c>
      <c r="O1881" s="3" t="s">
        <v>1730</v>
      </c>
      <c r="P1881" s="1" t="str">
        <f>IF(Tbl_BalanceHistory[[#This Row],[FundCode]]="0100","GF",IF(Tbl_BalanceHistory[[#This Row],[FundCode]]="01000","GF","Hi Ed / OCR"))</f>
        <v>GF</v>
      </c>
      <c r="Q1881" s="5">
        <v>2167638</v>
      </c>
      <c r="R1881" s="5">
        <v>2167638</v>
      </c>
      <c r="S1881" s="5">
        <v>0</v>
      </c>
      <c r="T1881" s="5">
        <v>0</v>
      </c>
      <c r="U1881" s="3"/>
      <c r="V1881" s="5">
        <v>0</v>
      </c>
      <c r="W1881" s="5">
        <v>0</v>
      </c>
      <c r="X1881" s="5"/>
      <c r="Y1881" s="5"/>
      <c r="Z1881" s="5">
        <f>Tbl_BalanceHistory[[#This Row],[Discretionary Recommended - Pre 2022]]+Tbl_BalanceHistory[[#This Row],[Discretionary Balance Recommended: Policy]]+Tbl_BalanceHistory[[#This Row],[Discretionary Balance Recommended: Commitments]]</f>
        <v>0</v>
      </c>
      <c r="AA1881" s="5">
        <f>Tbl_BalanceHistory[[#This Row],[Discretionary Balance]]-Tbl_BalanceHistory[[#This Row],[Discretionary Reappropriation]]</f>
        <v>0</v>
      </c>
      <c r="AB1881" s="2"/>
      <c r="AC1881" s="2"/>
      <c r="AD1881" s="2"/>
      <c r="AE1881" s="2"/>
    </row>
    <row r="1882" spans="1:31" ht="45" x14ac:dyDescent="0.25">
      <c r="A1882" s="2" t="s">
        <v>10</v>
      </c>
      <c r="B1882" s="3">
        <v>7</v>
      </c>
      <c r="C1882" s="3">
        <v>207</v>
      </c>
      <c r="D1882" s="3" t="s">
        <v>449</v>
      </c>
      <c r="E1882" s="3" t="str">
        <f>_xlfn.XLOOKUP(Tbl_BalanceHistory[[#This Row],[RespAgy]],Tbl_Agencies[Agy Code],Tbl_Agencies[Agy Sort])</f>
        <v>098000</v>
      </c>
      <c r="F1882" s="2" t="str">
        <f>Tbl_BalanceHistory[[#This Row],[RespAgy]]&amp;": "&amp;Tbl_BalanceHistory[[#This Row],[RespAgency]]</f>
        <v>207: University of Virginia</v>
      </c>
      <c r="G1882" s="3">
        <v>246</v>
      </c>
      <c r="H1882" s="3" t="s">
        <v>457</v>
      </c>
      <c r="I1882" s="3" t="str">
        <f>_xlfn.XLOOKUP(Tbl_BalanceHistory[[#This Row],[AgyCode]],Tbl_Agencies[Agy Code],Tbl_Agencies[Agy Sort])</f>
        <v>100000</v>
      </c>
      <c r="J1882" s="2" t="str">
        <f>Tbl_BalanceHistory[[#This Row],[AgyCode]]&amp;": "&amp;Tbl_BalanceHistory[[#This Row],[Agency Name]]</f>
        <v>246: University of Virginia's College at Wise</v>
      </c>
      <c r="K1882" s="1">
        <v>2015</v>
      </c>
      <c r="L1882" s="3">
        <v>108</v>
      </c>
      <c r="M1882" s="3" t="s">
        <v>408</v>
      </c>
      <c r="N1882" s="2" t="str">
        <f>Tbl_BalanceHistory[[#This Row],[ProgramCode]]&amp;": "&amp;Tbl_BalanceHistory[[#This Row],[Program Name]]</f>
        <v>108: Higher Education Student Financial Assistance</v>
      </c>
      <c r="O1882" s="3" t="s">
        <v>1730</v>
      </c>
      <c r="P1882" s="1" t="str">
        <f>IF(Tbl_BalanceHistory[[#This Row],[FundCode]]="0100","GF",IF(Tbl_BalanceHistory[[#This Row],[FundCode]]="01000","GF","Hi Ed / OCR"))</f>
        <v>GF</v>
      </c>
      <c r="Q1882" s="5">
        <v>2183438</v>
      </c>
      <c r="R1882" s="5">
        <v>2183438</v>
      </c>
      <c r="S1882" s="5">
        <v>0</v>
      </c>
      <c r="T1882" s="5">
        <v>0</v>
      </c>
      <c r="U1882" s="3"/>
      <c r="V1882" s="5">
        <v>0</v>
      </c>
      <c r="W1882" s="5">
        <v>0</v>
      </c>
      <c r="X1882" s="5"/>
      <c r="Y1882" s="5"/>
      <c r="Z1882" s="5">
        <f>Tbl_BalanceHistory[[#This Row],[Discretionary Recommended - Pre 2022]]+Tbl_BalanceHistory[[#This Row],[Discretionary Balance Recommended: Policy]]+Tbl_BalanceHistory[[#This Row],[Discretionary Balance Recommended: Commitments]]</f>
        <v>0</v>
      </c>
      <c r="AA1882" s="5">
        <f>Tbl_BalanceHistory[[#This Row],[Discretionary Balance]]-Tbl_BalanceHistory[[#This Row],[Discretionary Reappropriation]]</f>
        <v>0</v>
      </c>
      <c r="AB1882" s="2"/>
      <c r="AC1882" s="2"/>
      <c r="AD1882" s="2"/>
      <c r="AE1882" s="2"/>
    </row>
    <row r="1883" spans="1:31" ht="45" x14ac:dyDescent="0.25">
      <c r="A1883" s="2" t="s">
        <v>10</v>
      </c>
      <c r="B1883" s="3">
        <v>7</v>
      </c>
      <c r="C1883" s="3">
        <v>207</v>
      </c>
      <c r="D1883" s="3" t="s">
        <v>449</v>
      </c>
      <c r="E1883" s="3" t="str">
        <f>_xlfn.XLOOKUP(Tbl_BalanceHistory[[#This Row],[RespAgy]],Tbl_Agencies[Agy Code],Tbl_Agencies[Agy Sort])</f>
        <v>098000</v>
      </c>
      <c r="F1883" s="2" t="str">
        <f>Tbl_BalanceHistory[[#This Row],[RespAgy]]&amp;": "&amp;Tbl_BalanceHistory[[#This Row],[RespAgency]]</f>
        <v>207: University of Virginia</v>
      </c>
      <c r="G1883" s="3">
        <v>246</v>
      </c>
      <c r="H1883" s="3" t="s">
        <v>457</v>
      </c>
      <c r="I1883" s="3" t="str">
        <f>_xlfn.XLOOKUP(Tbl_BalanceHistory[[#This Row],[AgyCode]],Tbl_Agencies[Agy Code],Tbl_Agencies[Agy Sort])</f>
        <v>100000</v>
      </c>
      <c r="J1883" s="2" t="str">
        <f>Tbl_BalanceHistory[[#This Row],[AgyCode]]&amp;": "&amp;Tbl_BalanceHistory[[#This Row],[Agency Name]]</f>
        <v>246: University of Virginia's College at Wise</v>
      </c>
      <c r="K1883" s="1">
        <v>2016</v>
      </c>
      <c r="L1883" s="3">
        <v>108</v>
      </c>
      <c r="M1883" s="3" t="s">
        <v>408</v>
      </c>
      <c r="N1883" s="2" t="str">
        <f>Tbl_BalanceHistory[[#This Row],[ProgramCode]]&amp;": "&amp;Tbl_BalanceHistory[[#This Row],[Program Name]]</f>
        <v>108: Higher Education Student Financial Assistance</v>
      </c>
      <c r="O1883" s="3" t="s">
        <v>1730</v>
      </c>
      <c r="P1883" s="1" t="str">
        <f>IF(Tbl_BalanceHistory[[#This Row],[FundCode]]="0100","GF",IF(Tbl_BalanceHistory[[#This Row],[FundCode]]="01000","GF","Hi Ed / OCR"))</f>
        <v>GF</v>
      </c>
      <c r="Q1883" s="5">
        <v>2309025</v>
      </c>
      <c r="R1883" s="5">
        <v>2309025</v>
      </c>
      <c r="S1883" s="5">
        <v>0</v>
      </c>
      <c r="T1883" s="5">
        <v>0</v>
      </c>
      <c r="U1883" s="3"/>
      <c r="V1883" s="5">
        <v>0</v>
      </c>
      <c r="W1883" s="5">
        <v>0</v>
      </c>
      <c r="X1883" s="5"/>
      <c r="Y1883" s="5"/>
      <c r="Z1883" s="5">
        <f>Tbl_BalanceHistory[[#This Row],[Discretionary Recommended - Pre 2022]]+Tbl_BalanceHistory[[#This Row],[Discretionary Balance Recommended: Policy]]+Tbl_BalanceHistory[[#This Row],[Discretionary Balance Recommended: Commitments]]</f>
        <v>0</v>
      </c>
      <c r="AA1883" s="5">
        <f>Tbl_BalanceHistory[[#This Row],[Discretionary Balance]]-Tbl_BalanceHistory[[#This Row],[Discretionary Reappropriation]]</f>
        <v>0</v>
      </c>
      <c r="AB1883" s="2"/>
      <c r="AC1883" s="2"/>
      <c r="AD1883" s="2"/>
      <c r="AE1883" s="2"/>
    </row>
    <row r="1884" spans="1:31" ht="45" x14ac:dyDescent="0.25">
      <c r="A1884" s="2" t="s">
        <v>10</v>
      </c>
      <c r="B1884" s="3">
        <v>7</v>
      </c>
      <c r="C1884" s="3">
        <v>207</v>
      </c>
      <c r="D1884" s="3" t="s">
        <v>449</v>
      </c>
      <c r="E1884" s="3" t="str">
        <f>_xlfn.XLOOKUP(Tbl_BalanceHistory[[#This Row],[RespAgy]],Tbl_Agencies[Agy Code],Tbl_Agencies[Agy Sort])</f>
        <v>098000</v>
      </c>
      <c r="F1884" s="2" t="str">
        <f>Tbl_BalanceHistory[[#This Row],[RespAgy]]&amp;": "&amp;Tbl_BalanceHistory[[#This Row],[RespAgency]]</f>
        <v>207: University of Virginia</v>
      </c>
      <c r="G1884" s="3">
        <v>246</v>
      </c>
      <c r="H1884" s="3" t="s">
        <v>457</v>
      </c>
      <c r="I1884" s="3" t="str">
        <f>_xlfn.XLOOKUP(Tbl_BalanceHistory[[#This Row],[AgyCode]],Tbl_Agencies[Agy Code],Tbl_Agencies[Agy Sort])</f>
        <v>100000</v>
      </c>
      <c r="J1884" s="2" t="str">
        <f>Tbl_BalanceHistory[[#This Row],[AgyCode]]&amp;": "&amp;Tbl_BalanceHistory[[#This Row],[Agency Name]]</f>
        <v>246: University of Virginia's College at Wise</v>
      </c>
      <c r="K1884" s="1">
        <v>2017</v>
      </c>
      <c r="L1884" s="3">
        <v>108</v>
      </c>
      <c r="M1884" s="3" t="s">
        <v>408</v>
      </c>
      <c r="N1884" s="2" t="str">
        <f>Tbl_BalanceHistory[[#This Row],[ProgramCode]]&amp;": "&amp;Tbl_BalanceHistory[[#This Row],[Program Name]]</f>
        <v>108: Higher Education Student Financial Assistance</v>
      </c>
      <c r="O1884" s="3" t="s">
        <v>886</v>
      </c>
      <c r="P1884" s="1" t="str">
        <f>IF(Tbl_BalanceHistory[[#This Row],[FundCode]]="0100","GF",IF(Tbl_BalanceHistory[[#This Row],[FundCode]]="01000","GF","Hi Ed / OCR"))</f>
        <v>GF</v>
      </c>
      <c r="Q1884" s="5">
        <v>2687561</v>
      </c>
      <c r="R1884" s="5">
        <v>2687561</v>
      </c>
      <c r="S1884" s="5">
        <v>0</v>
      </c>
      <c r="T1884" s="5">
        <v>0</v>
      </c>
      <c r="U1884" s="3" t="s">
        <v>1732</v>
      </c>
      <c r="V1884" s="5">
        <v>0</v>
      </c>
      <c r="W1884" s="5">
        <v>0</v>
      </c>
      <c r="X1884" s="5"/>
      <c r="Y1884" s="5"/>
      <c r="Z1884" s="5">
        <f>Tbl_BalanceHistory[[#This Row],[Discretionary Recommended - Pre 2022]]+Tbl_BalanceHistory[[#This Row],[Discretionary Balance Recommended: Policy]]+Tbl_BalanceHistory[[#This Row],[Discretionary Balance Recommended: Commitments]]</f>
        <v>0</v>
      </c>
      <c r="AA1884" s="5">
        <f>Tbl_BalanceHistory[[#This Row],[Discretionary Balance]]-Tbl_BalanceHistory[[#This Row],[Discretionary Reappropriation]]</f>
        <v>0</v>
      </c>
      <c r="AB1884" s="2"/>
      <c r="AC1884" s="2"/>
      <c r="AD1884" s="2"/>
      <c r="AE1884" s="2"/>
    </row>
    <row r="1885" spans="1:31" ht="45" x14ac:dyDescent="0.25">
      <c r="A1885" s="2" t="s">
        <v>10</v>
      </c>
      <c r="B1885" s="3">
        <v>7</v>
      </c>
      <c r="C1885" s="3">
        <v>207</v>
      </c>
      <c r="D1885" s="3" t="s">
        <v>449</v>
      </c>
      <c r="E1885" s="3" t="str">
        <f>_xlfn.XLOOKUP(Tbl_BalanceHistory[[#This Row],[RespAgy]],Tbl_Agencies[Agy Code],Tbl_Agencies[Agy Sort])</f>
        <v>098000</v>
      </c>
      <c r="F1885" s="2" t="str">
        <f>Tbl_BalanceHistory[[#This Row],[RespAgy]]&amp;": "&amp;Tbl_BalanceHistory[[#This Row],[RespAgency]]</f>
        <v>207: University of Virginia</v>
      </c>
      <c r="G1885" s="3">
        <v>246</v>
      </c>
      <c r="H1885" s="3" t="s">
        <v>457</v>
      </c>
      <c r="I1885" s="3" t="str">
        <f>_xlfn.XLOOKUP(Tbl_BalanceHistory[[#This Row],[AgyCode]],Tbl_Agencies[Agy Code],Tbl_Agencies[Agy Sort])</f>
        <v>100000</v>
      </c>
      <c r="J1885" s="2" t="str">
        <f>Tbl_BalanceHistory[[#This Row],[AgyCode]]&amp;": "&amp;Tbl_BalanceHistory[[#This Row],[Agency Name]]</f>
        <v>246: University of Virginia's College at Wise</v>
      </c>
      <c r="K1885" s="1">
        <v>2018</v>
      </c>
      <c r="L1885" s="3">
        <v>108</v>
      </c>
      <c r="M1885" s="3" t="s">
        <v>408</v>
      </c>
      <c r="N1885" s="2" t="str">
        <f>Tbl_BalanceHistory[[#This Row],[ProgramCode]]&amp;": "&amp;Tbl_BalanceHistory[[#This Row],[Program Name]]</f>
        <v>108: Higher Education Student Financial Assistance</v>
      </c>
      <c r="O1885" s="3" t="s">
        <v>886</v>
      </c>
      <c r="P1885" s="1" t="str">
        <f>IF(Tbl_BalanceHistory[[#This Row],[FundCode]]="0100","GF",IF(Tbl_BalanceHistory[[#This Row],[FundCode]]="01000","GF","Hi Ed / OCR"))</f>
        <v>GF</v>
      </c>
      <c r="Q1885" s="5">
        <v>2692176</v>
      </c>
      <c r="R1885" s="5">
        <v>2692176</v>
      </c>
      <c r="S1885" s="5">
        <v>0</v>
      </c>
      <c r="T1885" s="5">
        <v>0</v>
      </c>
      <c r="U1885" s="3" t="s">
        <v>1733</v>
      </c>
      <c r="V1885" s="5">
        <v>0</v>
      </c>
      <c r="W1885" s="5">
        <v>0</v>
      </c>
      <c r="X1885" s="5"/>
      <c r="Y1885" s="5"/>
      <c r="Z1885" s="5">
        <f>Tbl_BalanceHistory[[#This Row],[Discretionary Recommended - Pre 2022]]+Tbl_BalanceHistory[[#This Row],[Discretionary Balance Recommended: Policy]]+Tbl_BalanceHistory[[#This Row],[Discretionary Balance Recommended: Commitments]]</f>
        <v>0</v>
      </c>
      <c r="AA1885" s="5">
        <f>Tbl_BalanceHistory[[#This Row],[Discretionary Balance]]-Tbl_BalanceHistory[[#This Row],[Discretionary Reappropriation]]</f>
        <v>0</v>
      </c>
      <c r="AB1885" s="2"/>
      <c r="AC1885" s="2"/>
      <c r="AD1885" s="2"/>
      <c r="AE1885" s="2"/>
    </row>
    <row r="1886" spans="1:31" ht="45" x14ac:dyDescent="0.25">
      <c r="A1886" s="2" t="s">
        <v>10</v>
      </c>
      <c r="B1886" s="3">
        <v>7</v>
      </c>
      <c r="C1886" s="3">
        <v>207</v>
      </c>
      <c r="D1886" s="3" t="s">
        <v>449</v>
      </c>
      <c r="E1886" s="3" t="str">
        <f>_xlfn.XLOOKUP(Tbl_BalanceHistory[[#This Row],[RespAgy]],Tbl_Agencies[Agy Code],Tbl_Agencies[Agy Sort])</f>
        <v>098000</v>
      </c>
      <c r="F1886" s="2" t="str">
        <f>Tbl_BalanceHistory[[#This Row],[RespAgy]]&amp;": "&amp;Tbl_BalanceHistory[[#This Row],[RespAgency]]</f>
        <v>207: University of Virginia</v>
      </c>
      <c r="G1886" s="3">
        <v>246</v>
      </c>
      <c r="H1886" s="3" t="s">
        <v>457</v>
      </c>
      <c r="I1886" s="3" t="str">
        <f>_xlfn.XLOOKUP(Tbl_BalanceHistory[[#This Row],[AgyCode]],Tbl_Agencies[Agy Code],Tbl_Agencies[Agy Sort])</f>
        <v>100000</v>
      </c>
      <c r="J1886" s="2" t="str">
        <f>Tbl_BalanceHistory[[#This Row],[AgyCode]]&amp;": "&amp;Tbl_BalanceHistory[[#This Row],[Agency Name]]</f>
        <v>246: University of Virginia's College at Wise</v>
      </c>
      <c r="K1886" s="1">
        <v>2019</v>
      </c>
      <c r="L1886" s="3">
        <v>108</v>
      </c>
      <c r="M1886" s="3" t="s">
        <v>408</v>
      </c>
      <c r="N1886" s="2" t="str">
        <f>Tbl_BalanceHistory[[#This Row],[ProgramCode]]&amp;": "&amp;Tbl_BalanceHistory[[#This Row],[Program Name]]</f>
        <v>108: Higher Education Student Financial Assistance</v>
      </c>
      <c r="O1886" s="3" t="s">
        <v>886</v>
      </c>
      <c r="P1886" s="1" t="str">
        <f>IF(Tbl_BalanceHistory[[#This Row],[FundCode]]="0100","GF",IF(Tbl_BalanceHistory[[#This Row],[FundCode]]="01000","GF","Hi Ed / OCR"))</f>
        <v>GF</v>
      </c>
      <c r="Q1886" s="5">
        <v>2831938</v>
      </c>
      <c r="R1886" s="5">
        <v>2831938</v>
      </c>
      <c r="S1886" s="5">
        <v>0</v>
      </c>
      <c r="T1886" s="5">
        <v>0</v>
      </c>
      <c r="U1886" s="3" t="s">
        <v>1733</v>
      </c>
      <c r="V1886" s="5">
        <v>0</v>
      </c>
      <c r="W1886" s="5">
        <v>0</v>
      </c>
      <c r="X1886" s="5"/>
      <c r="Y1886" s="5"/>
      <c r="Z1886" s="5">
        <f>Tbl_BalanceHistory[[#This Row],[Discretionary Recommended - Pre 2022]]+Tbl_BalanceHistory[[#This Row],[Discretionary Balance Recommended: Policy]]+Tbl_BalanceHistory[[#This Row],[Discretionary Balance Recommended: Commitments]]</f>
        <v>0</v>
      </c>
      <c r="AA1886" s="5">
        <f>Tbl_BalanceHistory[[#This Row],[Discretionary Balance]]-Tbl_BalanceHistory[[#This Row],[Discretionary Reappropriation]]</f>
        <v>0</v>
      </c>
      <c r="AB1886" s="2"/>
      <c r="AC1886" s="2"/>
      <c r="AD1886" s="2"/>
      <c r="AE1886" s="2"/>
    </row>
    <row r="1887" spans="1:31" ht="45" x14ac:dyDescent="0.25">
      <c r="A1887" s="2" t="s">
        <v>10</v>
      </c>
      <c r="B1887" s="3">
        <v>7</v>
      </c>
      <c r="C1887" s="3">
        <v>207</v>
      </c>
      <c r="D1887" s="3" t="s">
        <v>449</v>
      </c>
      <c r="E1887" s="3" t="str">
        <f>_xlfn.XLOOKUP(Tbl_BalanceHistory[[#This Row],[RespAgy]],Tbl_Agencies[Agy Code],Tbl_Agencies[Agy Sort])</f>
        <v>098000</v>
      </c>
      <c r="F1887" s="2" t="str">
        <f>Tbl_BalanceHistory[[#This Row],[RespAgy]]&amp;": "&amp;Tbl_BalanceHistory[[#This Row],[RespAgency]]</f>
        <v>207: University of Virginia</v>
      </c>
      <c r="G1887" s="3">
        <v>246</v>
      </c>
      <c r="H1887" s="3" t="s">
        <v>457</v>
      </c>
      <c r="I1887" s="3" t="str">
        <f>_xlfn.XLOOKUP(Tbl_BalanceHistory[[#This Row],[AgyCode]],Tbl_Agencies[Agy Code],Tbl_Agencies[Agy Sort])</f>
        <v>100000</v>
      </c>
      <c r="J1887" s="2" t="str">
        <f>Tbl_BalanceHistory[[#This Row],[AgyCode]]&amp;": "&amp;Tbl_BalanceHistory[[#This Row],[Agency Name]]</f>
        <v>246: University of Virginia's College at Wise</v>
      </c>
      <c r="K1887" s="1">
        <v>2020</v>
      </c>
      <c r="L1887" s="3">
        <v>108</v>
      </c>
      <c r="M1887" s="3" t="s">
        <v>408</v>
      </c>
      <c r="N1887" s="2" t="str">
        <f>Tbl_BalanceHistory[[#This Row],[ProgramCode]]&amp;": "&amp;Tbl_BalanceHistory[[#This Row],[Program Name]]</f>
        <v>108: Higher Education Student Financial Assistance</v>
      </c>
      <c r="O1887" s="3" t="s">
        <v>886</v>
      </c>
      <c r="P1887" s="1" t="str">
        <f>IF(Tbl_BalanceHistory[[#This Row],[FundCode]]="0100","GF",IF(Tbl_BalanceHistory[[#This Row],[FundCode]]="01000","GF","Hi Ed / OCR"))</f>
        <v>GF</v>
      </c>
      <c r="Q1887" s="5">
        <v>3327605</v>
      </c>
      <c r="R1887" s="5">
        <v>3327605</v>
      </c>
      <c r="S1887" s="5">
        <v>0</v>
      </c>
      <c r="T1887" s="5">
        <v>0</v>
      </c>
      <c r="U1887" s="3" t="s">
        <v>1733</v>
      </c>
      <c r="V1887" s="5">
        <v>0</v>
      </c>
      <c r="W1887" s="5">
        <v>0</v>
      </c>
      <c r="X1887" s="5"/>
      <c r="Y1887" s="5"/>
      <c r="Z1887" s="5">
        <f>Tbl_BalanceHistory[[#This Row],[Discretionary Recommended - Pre 2022]]+Tbl_BalanceHistory[[#This Row],[Discretionary Balance Recommended: Policy]]+Tbl_BalanceHistory[[#This Row],[Discretionary Balance Recommended: Commitments]]</f>
        <v>0</v>
      </c>
      <c r="AA1887" s="5">
        <f>Tbl_BalanceHistory[[#This Row],[Discretionary Balance]]-Tbl_BalanceHistory[[#This Row],[Discretionary Reappropriation]]</f>
        <v>0</v>
      </c>
      <c r="AB1887" s="2"/>
      <c r="AC1887" s="2"/>
      <c r="AD1887" s="2"/>
      <c r="AE1887" s="2"/>
    </row>
    <row r="1888" spans="1:31" ht="60" x14ac:dyDescent="0.25">
      <c r="A1888" s="2" t="s">
        <v>10</v>
      </c>
      <c r="B1888" s="3">
        <v>7</v>
      </c>
      <c r="C1888" s="3">
        <v>207</v>
      </c>
      <c r="D1888" s="3" t="s">
        <v>449</v>
      </c>
      <c r="E1888" s="3" t="str">
        <f>_xlfn.XLOOKUP(Tbl_BalanceHistory[[#This Row],[RespAgy]],Tbl_Agencies[Agy Code],Tbl_Agencies[Agy Sort])</f>
        <v>098000</v>
      </c>
      <c r="F1888" s="2" t="str">
        <f>Tbl_BalanceHistory[[#This Row],[RespAgy]]&amp;": "&amp;Tbl_BalanceHistory[[#This Row],[RespAgency]]</f>
        <v>207: University of Virginia</v>
      </c>
      <c r="G1888" s="3">
        <v>246</v>
      </c>
      <c r="H1888" s="3" t="s">
        <v>457</v>
      </c>
      <c r="I1888" s="3" t="str">
        <f>_xlfn.XLOOKUP(Tbl_BalanceHistory[[#This Row],[AgyCode]],Tbl_Agencies[Agy Code],Tbl_Agencies[Agy Sort])</f>
        <v>100000</v>
      </c>
      <c r="J1888" s="2" t="str">
        <f>Tbl_BalanceHistory[[#This Row],[AgyCode]]&amp;": "&amp;Tbl_BalanceHistory[[#This Row],[Agency Name]]</f>
        <v>246: University of Virginia's College at Wise</v>
      </c>
      <c r="K1888" s="1">
        <v>2014</v>
      </c>
      <c r="L1888" s="3">
        <v>110</v>
      </c>
      <c r="M1888" s="3" t="s">
        <v>409</v>
      </c>
      <c r="N1888" s="2" t="str">
        <f>Tbl_BalanceHistory[[#This Row],[ProgramCode]]&amp;": "&amp;Tbl_BalanceHistory[[#This Row],[Program Name]]</f>
        <v>110: Financial Assistance For Educational and General Services</v>
      </c>
      <c r="O1888" s="3" t="s">
        <v>1730</v>
      </c>
      <c r="P1888" s="1" t="str">
        <f>IF(Tbl_BalanceHistory[[#This Row],[FundCode]]="0100","GF",IF(Tbl_BalanceHistory[[#This Row],[FundCode]]="01000","GF","Hi Ed / OCR"))</f>
        <v>GF</v>
      </c>
      <c r="Q1888" s="5">
        <v>196111</v>
      </c>
      <c r="R1888" s="5">
        <v>196111</v>
      </c>
      <c r="S1888" s="5">
        <v>0</v>
      </c>
      <c r="T1888" s="5">
        <v>0</v>
      </c>
      <c r="U1888" s="3"/>
      <c r="V1888" s="5">
        <v>0</v>
      </c>
      <c r="W1888" s="5">
        <v>0</v>
      </c>
      <c r="X1888" s="5"/>
      <c r="Y1888" s="5"/>
      <c r="Z1888" s="5">
        <f>Tbl_BalanceHistory[[#This Row],[Discretionary Recommended - Pre 2022]]+Tbl_BalanceHistory[[#This Row],[Discretionary Balance Recommended: Policy]]+Tbl_BalanceHistory[[#This Row],[Discretionary Balance Recommended: Commitments]]</f>
        <v>0</v>
      </c>
      <c r="AA1888" s="5">
        <f>Tbl_BalanceHistory[[#This Row],[Discretionary Balance]]-Tbl_BalanceHistory[[#This Row],[Discretionary Reappropriation]]</f>
        <v>0</v>
      </c>
      <c r="AB1888" s="2"/>
      <c r="AC1888" s="2"/>
      <c r="AD1888" s="2"/>
      <c r="AE1888" s="2"/>
    </row>
    <row r="1889" spans="1:31" ht="60" x14ac:dyDescent="0.25">
      <c r="A1889" s="2" t="s">
        <v>10</v>
      </c>
      <c r="B1889" s="3">
        <v>7</v>
      </c>
      <c r="C1889" s="3">
        <v>207</v>
      </c>
      <c r="D1889" s="3" t="s">
        <v>449</v>
      </c>
      <c r="E1889" s="3" t="str">
        <f>_xlfn.XLOOKUP(Tbl_BalanceHistory[[#This Row],[RespAgy]],Tbl_Agencies[Agy Code],Tbl_Agencies[Agy Sort])</f>
        <v>098000</v>
      </c>
      <c r="F1889" s="2" t="str">
        <f>Tbl_BalanceHistory[[#This Row],[RespAgy]]&amp;": "&amp;Tbl_BalanceHistory[[#This Row],[RespAgency]]</f>
        <v>207: University of Virginia</v>
      </c>
      <c r="G1889" s="3">
        <v>246</v>
      </c>
      <c r="H1889" s="3" t="s">
        <v>457</v>
      </c>
      <c r="I1889" s="3" t="str">
        <f>_xlfn.XLOOKUP(Tbl_BalanceHistory[[#This Row],[AgyCode]],Tbl_Agencies[Agy Code],Tbl_Agencies[Agy Sort])</f>
        <v>100000</v>
      </c>
      <c r="J1889" s="2" t="str">
        <f>Tbl_BalanceHistory[[#This Row],[AgyCode]]&amp;": "&amp;Tbl_BalanceHistory[[#This Row],[Agency Name]]</f>
        <v>246: University of Virginia's College at Wise</v>
      </c>
      <c r="K1889" s="1">
        <v>2015</v>
      </c>
      <c r="L1889" s="3">
        <v>110</v>
      </c>
      <c r="M1889" s="3" t="s">
        <v>409</v>
      </c>
      <c r="N1889" s="2" t="str">
        <f>Tbl_BalanceHistory[[#This Row],[ProgramCode]]&amp;": "&amp;Tbl_BalanceHistory[[#This Row],[Program Name]]</f>
        <v>110: Financial Assistance For Educational and General Services</v>
      </c>
      <c r="O1889" s="3" t="s">
        <v>1730</v>
      </c>
      <c r="P1889" s="1" t="str">
        <f>IF(Tbl_BalanceHistory[[#This Row],[FundCode]]="0100","GF",IF(Tbl_BalanceHistory[[#This Row],[FundCode]]="01000","GF","Hi Ed / OCR"))</f>
        <v>GF</v>
      </c>
      <c r="Q1889" s="5">
        <v>195860</v>
      </c>
      <c r="R1889" s="5">
        <v>195730</v>
      </c>
      <c r="S1889" s="5">
        <v>129</v>
      </c>
      <c r="T1889" s="5">
        <v>129</v>
      </c>
      <c r="U1889" s="3" t="s">
        <v>1731</v>
      </c>
      <c r="V1889" s="5">
        <v>0</v>
      </c>
      <c r="W1889" s="5">
        <v>0</v>
      </c>
      <c r="X1889" s="5"/>
      <c r="Y1889" s="5"/>
      <c r="Z1889" s="5">
        <f>Tbl_BalanceHistory[[#This Row],[Discretionary Recommended - Pre 2022]]+Tbl_BalanceHistory[[#This Row],[Discretionary Balance Recommended: Policy]]+Tbl_BalanceHistory[[#This Row],[Discretionary Balance Recommended: Commitments]]</f>
        <v>0</v>
      </c>
      <c r="AA1889" s="5">
        <f>Tbl_BalanceHistory[[#This Row],[Discretionary Balance]]-Tbl_BalanceHistory[[#This Row],[Discretionary Reappropriation]]</f>
        <v>0</v>
      </c>
      <c r="AB1889" s="2"/>
      <c r="AC1889" s="2"/>
      <c r="AD1889" s="2"/>
      <c r="AE1889" s="2"/>
    </row>
    <row r="1890" spans="1:31" ht="60" x14ac:dyDescent="0.25">
      <c r="A1890" s="2" t="s">
        <v>10</v>
      </c>
      <c r="B1890" s="3">
        <v>7</v>
      </c>
      <c r="C1890" s="3">
        <v>207</v>
      </c>
      <c r="D1890" s="3" t="s">
        <v>449</v>
      </c>
      <c r="E1890" s="3" t="str">
        <f>_xlfn.XLOOKUP(Tbl_BalanceHistory[[#This Row],[RespAgy]],Tbl_Agencies[Agy Code],Tbl_Agencies[Agy Sort])</f>
        <v>098000</v>
      </c>
      <c r="F1890" s="2" t="str">
        <f>Tbl_BalanceHistory[[#This Row],[RespAgy]]&amp;": "&amp;Tbl_BalanceHistory[[#This Row],[RespAgency]]</f>
        <v>207: University of Virginia</v>
      </c>
      <c r="G1890" s="3">
        <v>246</v>
      </c>
      <c r="H1890" s="3" t="s">
        <v>457</v>
      </c>
      <c r="I1890" s="3" t="str">
        <f>_xlfn.XLOOKUP(Tbl_BalanceHistory[[#This Row],[AgyCode]],Tbl_Agencies[Agy Code],Tbl_Agencies[Agy Sort])</f>
        <v>100000</v>
      </c>
      <c r="J1890" s="2" t="str">
        <f>Tbl_BalanceHistory[[#This Row],[AgyCode]]&amp;": "&amp;Tbl_BalanceHistory[[#This Row],[Agency Name]]</f>
        <v>246: University of Virginia's College at Wise</v>
      </c>
      <c r="K1890" s="1">
        <v>2016</v>
      </c>
      <c r="L1890" s="3">
        <v>110</v>
      </c>
      <c r="M1890" s="3" t="s">
        <v>409</v>
      </c>
      <c r="N1890" s="2" t="str">
        <f>Tbl_BalanceHistory[[#This Row],[ProgramCode]]&amp;": "&amp;Tbl_BalanceHistory[[#This Row],[Program Name]]</f>
        <v>110: Financial Assistance For Educational and General Services</v>
      </c>
      <c r="O1890" s="3" t="s">
        <v>1730</v>
      </c>
      <c r="P1890" s="1" t="str">
        <f>IF(Tbl_BalanceHistory[[#This Row],[FundCode]]="0100","GF",IF(Tbl_BalanceHistory[[#This Row],[FundCode]]="01000","GF","Hi Ed / OCR"))</f>
        <v>GF</v>
      </c>
      <c r="Q1890" s="5">
        <v>195989</v>
      </c>
      <c r="R1890" s="5">
        <v>195989</v>
      </c>
      <c r="S1890" s="5">
        <v>0</v>
      </c>
      <c r="T1890" s="5">
        <v>0</v>
      </c>
      <c r="U1890" s="3"/>
      <c r="V1890" s="5">
        <v>0</v>
      </c>
      <c r="W1890" s="5">
        <v>0</v>
      </c>
      <c r="X1890" s="5"/>
      <c r="Y1890" s="5"/>
      <c r="Z1890" s="5">
        <f>Tbl_BalanceHistory[[#This Row],[Discretionary Recommended - Pre 2022]]+Tbl_BalanceHistory[[#This Row],[Discretionary Balance Recommended: Policy]]+Tbl_BalanceHistory[[#This Row],[Discretionary Balance Recommended: Commitments]]</f>
        <v>0</v>
      </c>
      <c r="AA1890" s="5">
        <f>Tbl_BalanceHistory[[#This Row],[Discretionary Balance]]-Tbl_BalanceHistory[[#This Row],[Discretionary Reappropriation]]</f>
        <v>0</v>
      </c>
      <c r="AB1890" s="2"/>
      <c r="AC1890" s="2"/>
      <c r="AD1890" s="2"/>
      <c r="AE1890" s="2"/>
    </row>
    <row r="1891" spans="1:31" ht="60" x14ac:dyDescent="0.25">
      <c r="A1891" s="2" t="s">
        <v>10</v>
      </c>
      <c r="B1891" s="3">
        <v>7</v>
      </c>
      <c r="C1891" s="3">
        <v>207</v>
      </c>
      <c r="D1891" s="3" t="s">
        <v>449</v>
      </c>
      <c r="E1891" s="3" t="str">
        <f>_xlfn.XLOOKUP(Tbl_BalanceHistory[[#This Row],[RespAgy]],Tbl_Agencies[Agy Code],Tbl_Agencies[Agy Sort])</f>
        <v>098000</v>
      </c>
      <c r="F1891" s="2" t="str">
        <f>Tbl_BalanceHistory[[#This Row],[RespAgy]]&amp;": "&amp;Tbl_BalanceHistory[[#This Row],[RespAgency]]</f>
        <v>207: University of Virginia</v>
      </c>
      <c r="G1891" s="3">
        <v>246</v>
      </c>
      <c r="H1891" s="3" t="s">
        <v>457</v>
      </c>
      <c r="I1891" s="3" t="str">
        <f>_xlfn.XLOOKUP(Tbl_BalanceHistory[[#This Row],[AgyCode]],Tbl_Agencies[Agy Code],Tbl_Agencies[Agy Sort])</f>
        <v>100000</v>
      </c>
      <c r="J1891" s="2" t="str">
        <f>Tbl_BalanceHistory[[#This Row],[AgyCode]]&amp;": "&amp;Tbl_BalanceHistory[[#This Row],[Agency Name]]</f>
        <v>246: University of Virginia's College at Wise</v>
      </c>
      <c r="K1891" s="1">
        <v>2017</v>
      </c>
      <c r="L1891" s="3">
        <v>110</v>
      </c>
      <c r="M1891" s="3" t="s">
        <v>409</v>
      </c>
      <c r="N1891" s="2" t="str">
        <f>Tbl_BalanceHistory[[#This Row],[ProgramCode]]&amp;": "&amp;Tbl_BalanceHistory[[#This Row],[Program Name]]</f>
        <v>110: Financial Assistance For Educational and General Services</v>
      </c>
      <c r="O1891" s="3" t="s">
        <v>886</v>
      </c>
      <c r="P1891" s="1" t="str">
        <f>IF(Tbl_BalanceHistory[[#This Row],[FundCode]]="0100","GF",IF(Tbl_BalanceHistory[[#This Row],[FundCode]]="01000","GF","Hi Ed / OCR"))</f>
        <v>GF</v>
      </c>
      <c r="Q1891" s="5">
        <v>195860</v>
      </c>
      <c r="R1891" s="5">
        <v>195860</v>
      </c>
      <c r="S1891" s="5">
        <v>0</v>
      </c>
      <c r="T1891" s="5">
        <v>0</v>
      </c>
      <c r="U1891" s="3" t="s">
        <v>1732</v>
      </c>
      <c r="V1891" s="5">
        <v>0</v>
      </c>
      <c r="W1891" s="5">
        <v>0</v>
      </c>
      <c r="X1891" s="5"/>
      <c r="Y1891" s="5"/>
      <c r="Z1891" s="5">
        <f>Tbl_BalanceHistory[[#This Row],[Discretionary Recommended - Pre 2022]]+Tbl_BalanceHistory[[#This Row],[Discretionary Balance Recommended: Policy]]+Tbl_BalanceHistory[[#This Row],[Discretionary Balance Recommended: Commitments]]</f>
        <v>0</v>
      </c>
      <c r="AA1891" s="5">
        <f>Tbl_BalanceHistory[[#This Row],[Discretionary Balance]]-Tbl_BalanceHistory[[#This Row],[Discretionary Reappropriation]]</f>
        <v>0</v>
      </c>
      <c r="AB1891" s="2"/>
      <c r="AC1891" s="2"/>
      <c r="AD1891" s="2"/>
      <c r="AE1891" s="2"/>
    </row>
    <row r="1892" spans="1:31" ht="60" x14ac:dyDescent="0.25">
      <c r="A1892" s="2" t="s">
        <v>10</v>
      </c>
      <c r="B1892" s="3">
        <v>7</v>
      </c>
      <c r="C1892" s="3">
        <v>207</v>
      </c>
      <c r="D1892" s="3" t="s">
        <v>449</v>
      </c>
      <c r="E1892" s="3" t="str">
        <f>_xlfn.XLOOKUP(Tbl_BalanceHistory[[#This Row],[RespAgy]],Tbl_Agencies[Agy Code],Tbl_Agencies[Agy Sort])</f>
        <v>098000</v>
      </c>
      <c r="F1892" s="2" t="str">
        <f>Tbl_BalanceHistory[[#This Row],[RespAgy]]&amp;": "&amp;Tbl_BalanceHistory[[#This Row],[RespAgency]]</f>
        <v>207: University of Virginia</v>
      </c>
      <c r="G1892" s="3">
        <v>246</v>
      </c>
      <c r="H1892" s="3" t="s">
        <v>457</v>
      </c>
      <c r="I1892" s="3" t="str">
        <f>_xlfn.XLOOKUP(Tbl_BalanceHistory[[#This Row],[AgyCode]],Tbl_Agencies[Agy Code],Tbl_Agencies[Agy Sort])</f>
        <v>100000</v>
      </c>
      <c r="J1892" s="2" t="str">
        <f>Tbl_BalanceHistory[[#This Row],[AgyCode]]&amp;": "&amp;Tbl_BalanceHistory[[#This Row],[Agency Name]]</f>
        <v>246: University of Virginia's College at Wise</v>
      </c>
      <c r="K1892" s="1">
        <v>2018</v>
      </c>
      <c r="L1892" s="3">
        <v>110</v>
      </c>
      <c r="M1892" s="3" t="s">
        <v>409</v>
      </c>
      <c r="N1892" s="2" t="str">
        <f>Tbl_BalanceHistory[[#This Row],[ProgramCode]]&amp;": "&amp;Tbl_BalanceHistory[[#This Row],[Program Name]]</f>
        <v>110: Financial Assistance For Educational and General Services</v>
      </c>
      <c r="O1892" s="3" t="s">
        <v>886</v>
      </c>
      <c r="P1892" s="1" t="str">
        <f>IF(Tbl_BalanceHistory[[#This Row],[FundCode]]="0100","GF",IF(Tbl_BalanceHistory[[#This Row],[FundCode]]="01000","GF","Hi Ed / OCR"))</f>
        <v>GF</v>
      </c>
      <c r="Q1892" s="5">
        <v>259605</v>
      </c>
      <c r="R1892" s="5">
        <v>195807.95</v>
      </c>
      <c r="S1892" s="5">
        <v>63797</v>
      </c>
      <c r="T1892" s="5">
        <v>63797</v>
      </c>
      <c r="U1892" s="3" t="s">
        <v>1733</v>
      </c>
      <c r="V1892" s="5">
        <v>0</v>
      </c>
      <c r="W1892" s="5">
        <v>0</v>
      </c>
      <c r="X1892" s="5"/>
      <c r="Y1892" s="5"/>
      <c r="Z1892" s="5">
        <f>Tbl_BalanceHistory[[#This Row],[Discretionary Recommended - Pre 2022]]+Tbl_BalanceHistory[[#This Row],[Discretionary Balance Recommended: Policy]]+Tbl_BalanceHistory[[#This Row],[Discretionary Balance Recommended: Commitments]]</f>
        <v>0</v>
      </c>
      <c r="AA1892" s="5">
        <f>Tbl_BalanceHistory[[#This Row],[Discretionary Balance]]-Tbl_BalanceHistory[[#This Row],[Discretionary Reappropriation]]</f>
        <v>0</v>
      </c>
      <c r="AB1892" s="2"/>
      <c r="AC1892" s="2"/>
      <c r="AD1892" s="2"/>
      <c r="AE1892" s="2"/>
    </row>
    <row r="1893" spans="1:31" ht="60" x14ac:dyDescent="0.25">
      <c r="A1893" s="2" t="s">
        <v>10</v>
      </c>
      <c r="B1893" s="3">
        <v>7</v>
      </c>
      <c r="C1893" s="3">
        <v>207</v>
      </c>
      <c r="D1893" s="3" t="s">
        <v>449</v>
      </c>
      <c r="E1893" s="3" t="str">
        <f>_xlfn.XLOOKUP(Tbl_BalanceHistory[[#This Row],[RespAgy]],Tbl_Agencies[Agy Code],Tbl_Agencies[Agy Sort])</f>
        <v>098000</v>
      </c>
      <c r="F1893" s="2" t="str">
        <f>Tbl_BalanceHistory[[#This Row],[RespAgy]]&amp;": "&amp;Tbl_BalanceHistory[[#This Row],[RespAgency]]</f>
        <v>207: University of Virginia</v>
      </c>
      <c r="G1893" s="3">
        <v>246</v>
      </c>
      <c r="H1893" s="3" t="s">
        <v>457</v>
      </c>
      <c r="I1893" s="3" t="str">
        <f>_xlfn.XLOOKUP(Tbl_BalanceHistory[[#This Row],[AgyCode]],Tbl_Agencies[Agy Code],Tbl_Agencies[Agy Sort])</f>
        <v>100000</v>
      </c>
      <c r="J1893" s="2" t="str">
        <f>Tbl_BalanceHistory[[#This Row],[AgyCode]]&amp;": "&amp;Tbl_BalanceHistory[[#This Row],[Agency Name]]</f>
        <v>246: University of Virginia's College at Wise</v>
      </c>
      <c r="K1893" s="1">
        <v>2019</v>
      </c>
      <c r="L1893" s="3">
        <v>110</v>
      </c>
      <c r="M1893" s="3" t="s">
        <v>409</v>
      </c>
      <c r="N1893" s="2" t="str">
        <f>Tbl_BalanceHistory[[#This Row],[ProgramCode]]&amp;": "&amp;Tbl_BalanceHistory[[#This Row],[Program Name]]</f>
        <v>110: Financial Assistance For Educational and General Services</v>
      </c>
      <c r="O1893" s="3" t="s">
        <v>886</v>
      </c>
      <c r="P1893" s="1" t="str">
        <f>IF(Tbl_BalanceHistory[[#This Row],[FundCode]]="0100","GF",IF(Tbl_BalanceHistory[[#This Row],[FundCode]]="01000","GF","Hi Ed / OCR"))</f>
        <v>GF</v>
      </c>
      <c r="Q1893" s="5">
        <v>300537</v>
      </c>
      <c r="R1893" s="5">
        <v>228978.37</v>
      </c>
      <c r="S1893" s="5">
        <v>71558.63</v>
      </c>
      <c r="T1893" s="5">
        <v>71558.63</v>
      </c>
      <c r="U1893" s="3" t="s">
        <v>1733</v>
      </c>
      <c r="V1893" s="5">
        <v>0</v>
      </c>
      <c r="W1893" s="5">
        <v>0</v>
      </c>
      <c r="X1893" s="5"/>
      <c r="Y1893" s="5"/>
      <c r="Z1893" s="5">
        <f>Tbl_BalanceHistory[[#This Row],[Discretionary Recommended - Pre 2022]]+Tbl_BalanceHistory[[#This Row],[Discretionary Balance Recommended: Policy]]+Tbl_BalanceHistory[[#This Row],[Discretionary Balance Recommended: Commitments]]</f>
        <v>0</v>
      </c>
      <c r="AA1893" s="5">
        <f>Tbl_BalanceHistory[[#This Row],[Discretionary Balance]]-Tbl_BalanceHistory[[#This Row],[Discretionary Reappropriation]]</f>
        <v>0</v>
      </c>
      <c r="AB1893" s="2"/>
      <c r="AC1893" s="2"/>
      <c r="AD1893" s="2"/>
      <c r="AE1893" s="2"/>
    </row>
    <row r="1894" spans="1:31" ht="60" x14ac:dyDescent="0.25">
      <c r="A1894" s="2" t="s">
        <v>10</v>
      </c>
      <c r="B1894" s="3">
        <v>7</v>
      </c>
      <c r="C1894" s="3">
        <v>207</v>
      </c>
      <c r="D1894" s="3" t="s">
        <v>449</v>
      </c>
      <c r="E1894" s="3" t="str">
        <f>_xlfn.XLOOKUP(Tbl_BalanceHistory[[#This Row],[RespAgy]],Tbl_Agencies[Agy Code],Tbl_Agencies[Agy Sort])</f>
        <v>098000</v>
      </c>
      <c r="F1894" s="2" t="str">
        <f>Tbl_BalanceHistory[[#This Row],[RespAgy]]&amp;": "&amp;Tbl_BalanceHistory[[#This Row],[RespAgency]]</f>
        <v>207: University of Virginia</v>
      </c>
      <c r="G1894" s="3">
        <v>246</v>
      </c>
      <c r="H1894" s="3" t="s">
        <v>457</v>
      </c>
      <c r="I1894" s="3" t="str">
        <f>_xlfn.XLOOKUP(Tbl_BalanceHistory[[#This Row],[AgyCode]],Tbl_Agencies[Agy Code],Tbl_Agencies[Agy Sort])</f>
        <v>100000</v>
      </c>
      <c r="J1894" s="2" t="str">
        <f>Tbl_BalanceHistory[[#This Row],[AgyCode]]&amp;": "&amp;Tbl_BalanceHistory[[#This Row],[Agency Name]]</f>
        <v>246: University of Virginia's College at Wise</v>
      </c>
      <c r="K1894" s="1">
        <v>2020</v>
      </c>
      <c r="L1894" s="3">
        <v>110</v>
      </c>
      <c r="M1894" s="3" t="s">
        <v>409</v>
      </c>
      <c r="N1894" s="2" t="str">
        <f>Tbl_BalanceHistory[[#This Row],[ProgramCode]]&amp;": "&amp;Tbl_BalanceHistory[[#This Row],[Program Name]]</f>
        <v>110: Financial Assistance For Educational and General Services</v>
      </c>
      <c r="O1894" s="3" t="s">
        <v>886</v>
      </c>
      <c r="P1894" s="1" t="str">
        <f>IF(Tbl_BalanceHistory[[#This Row],[FundCode]]="0100","GF",IF(Tbl_BalanceHistory[[#This Row],[FundCode]]="01000","GF","Hi Ed / OCR"))</f>
        <v>GF</v>
      </c>
      <c r="Q1894" s="5">
        <v>359698.63</v>
      </c>
      <c r="R1894" s="5">
        <v>193982.48</v>
      </c>
      <c r="S1894" s="5">
        <v>165716.15</v>
      </c>
      <c r="T1894" s="5">
        <v>165716.15</v>
      </c>
      <c r="U1894" s="3" t="s">
        <v>1733</v>
      </c>
      <c r="V1894" s="5">
        <v>0</v>
      </c>
      <c r="W1894" s="5">
        <v>0</v>
      </c>
      <c r="X1894" s="5"/>
      <c r="Y1894" s="5"/>
      <c r="Z1894" s="5">
        <f>Tbl_BalanceHistory[[#This Row],[Discretionary Recommended - Pre 2022]]+Tbl_BalanceHistory[[#This Row],[Discretionary Balance Recommended: Policy]]+Tbl_BalanceHistory[[#This Row],[Discretionary Balance Recommended: Commitments]]</f>
        <v>0</v>
      </c>
      <c r="AA1894" s="5">
        <f>Tbl_BalanceHistory[[#This Row],[Discretionary Balance]]-Tbl_BalanceHistory[[#This Row],[Discretionary Reappropriation]]</f>
        <v>0</v>
      </c>
      <c r="AB1894" s="2"/>
      <c r="AC1894" s="2"/>
      <c r="AD1894" s="2"/>
      <c r="AE1894" s="2"/>
    </row>
    <row r="1895" spans="1:31" ht="30" x14ac:dyDescent="0.25">
      <c r="A1895" s="2" t="s">
        <v>10</v>
      </c>
      <c r="B1895" s="3">
        <v>7</v>
      </c>
      <c r="C1895" s="3">
        <v>209</v>
      </c>
      <c r="D1895" s="3" t="s">
        <v>452</v>
      </c>
      <c r="E1895" s="3" t="str">
        <f>_xlfn.XLOOKUP(Tbl_BalanceHistory[[#This Row],[RespAgy]],Tbl_Agencies[Agy Code],Tbl_Agencies[Agy Sort])</f>
        <v>099000</v>
      </c>
      <c r="F1895" s="2" t="str">
        <f>Tbl_BalanceHistory[[#This Row],[RespAgy]]&amp;": "&amp;Tbl_BalanceHistory[[#This Row],[RespAgency]]</f>
        <v>209: University of Virginia Medical Center</v>
      </c>
      <c r="G1895" s="3">
        <v>209</v>
      </c>
      <c r="H1895" s="3" t="s">
        <v>452</v>
      </c>
      <c r="I1895" s="3" t="str">
        <f>_xlfn.XLOOKUP(Tbl_BalanceHistory[[#This Row],[AgyCode]],Tbl_Agencies[Agy Code],Tbl_Agencies[Agy Sort])</f>
        <v>099000</v>
      </c>
      <c r="J1895" s="2" t="str">
        <f>Tbl_BalanceHistory[[#This Row],[AgyCode]]&amp;": "&amp;Tbl_BalanceHistory[[#This Row],[Agency Name]]</f>
        <v>209: University of Virginia Medical Center</v>
      </c>
      <c r="K1895" s="1">
        <v>2021</v>
      </c>
      <c r="L1895" s="3">
        <v>430</v>
      </c>
      <c r="M1895" s="3" t="s">
        <v>454</v>
      </c>
      <c r="N1895" s="2" t="str">
        <f>Tbl_BalanceHistory[[#This Row],[ProgramCode]]&amp;": "&amp;Tbl_BalanceHistory[[#This Row],[Program Name]]</f>
        <v>430: State Health Services</v>
      </c>
      <c r="O1895" s="3" t="s">
        <v>886</v>
      </c>
      <c r="P1895" s="1" t="str">
        <f>IF(Tbl_BalanceHistory[[#This Row],[FundCode]]="0100","GF",IF(Tbl_BalanceHistory[[#This Row],[FundCode]]="01000","GF","Hi Ed / OCR"))</f>
        <v>GF</v>
      </c>
      <c r="Q1895" s="5">
        <v>249997</v>
      </c>
      <c r="R1895" s="5">
        <v>0</v>
      </c>
      <c r="S1895" s="5">
        <v>249997</v>
      </c>
      <c r="T1895" s="5">
        <v>249997</v>
      </c>
      <c r="U1895" s="3" t="s">
        <v>1733</v>
      </c>
      <c r="V1895" s="5">
        <v>0</v>
      </c>
      <c r="W1895" s="5">
        <v>0</v>
      </c>
      <c r="X1895" s="5"/>
      <c r="Y1895" s="5"/>
      <c r="Z1895" s="5">
        <f>Tbl_BalanceHistory[[#This Row],[Discretionary Recommended - Pre 2022]]+Tbl_BalanceHistory[[#This Row],[Discretionary Balance Recommended: Policy]]+Tbl_BalanceHistory[[#This Row],[Discretionary Balance Recommended: Commitments]]</f>
        <v>0</v>
      </c>
      <c r="AA1895" s="5">
        <f>Tbl_BalanceHistory[[#This Row],[Discretionary Balance]]-Tbl_BalanceHistory[[#This Row],[Discretionary Reappropriation]]</f>
        <v>0</v>
      </c>
      <c r="AB1895" s="2"/>
      <c r="AC1895" s="2"/>
      <c r="AD1895" s="2"/>
      <c r="AE1895" s="2"/>
    </row>
    <row r="1896" spans="1:31" ht="30" x14ac:dyDescent="0.25">
      <c r="A1896" s="2" t="s">
        <v>10</v>
      </c>
      <c r="B1896" s="3">
        <v>7</v>
      </c>
      <c r="C1896" s="3">
        <v>209</v>
      </c>
      <c r="D1896" s="3" t="s">
        <v>452</v>
      </c>
      <c r="E1896" s="3" t="str">
        <f>_xlfn.XLOOKUP(Tbl_BalanceHistory[[#This Row],[RespAgy]],Tbl_Agencies[Agy Code],Tbl_Agencies[Agy Sort])</f>
        <v>099000</v>
      </c>
      <c r="F1896" s="2" t="str">
        <f>Tbl_BalanceHistory[[#This Row],[RespAgy]]&amp;": "&amp;Tbl_BalanceHistory[[#This Row],[RespAgency]]</f>
        <v>209: University of Virginia Medical Center</v>
      </c>
      <c r="G1896" s="3">
        <v>209</v>
      </c>
      <c r="H1896" s="3" t="s">
        <v>452</v>
      </c>
      <c r="I1896" s="3" t="str">
        <f>_xlfn.XLOOKUP(Tbl_BalanceHistory[[#This Row],[AgyCode]],Tbl_Agencies[Agy Code],Tbl_Agencies[Agy Sort])</f>
        <v>099000</v>
      </c>
      <c r="J1896" s="2" t="str">
        <f>Tbl_BalanceHistory[[#This Row],[AgyCode]]&amp;": "&amp;Tbl_BalanceHistory[[#This Row],[Agency Name]]</f>
        <v>209: University of Virginia Medical Center</v>
      </c>
      <c r="K1896" s="1">
        <v>2022</v>
      </c>
      <c r="L1896" s="3">
        <v>430</v>
      </c>
      <c r="M1896" s="3" t="s">
        <v>454</v>
      </c>
      <c r="N1896" s="2" t="str">
        <f>Tbl_BalanceHistory[[#This Row],[ProgramCode]]&amp;": "&amp;Tbl_BalanceHistory[[#This Row],[Program Name]]</f>
        <v>430: State Health Services</v>
      </c>
      <c r="O1896" s="3" t="s">
        <v>886</v>
      </c>
      <c r="P1896" s="1" t="str">
        <f>IF(Tbl_BalanceHistory[[#This Row],[FundCode]]="0100","GF",IF(Tbl_BalanceHistory[[#This Row],[FundCode]]="01000","GF","Hi Ed / OCR"))</f>
        <v>GF</v>
      </c>
      <c r="Q1896" s="5">
        <v>249997</v>
      </c>
      <c r="R1896" s="5">
        <v>0</v>
      </c>
      <c r="S1896" s="5">
        <v>249997</v>
      </c>
      <c r="T1896" s="5">
        <v>249997</v>
      </c>
      <c r="U1896" s="3" t="s">
        <v>1733</v>
      </c>
      <c r="V1896" s="5">
        <v>0</v>
      </c>
      <c r="W1896" s="5"/>
      <c r="X1896" s="5">
        <v>0</v>
      </c>
      <c r="Y1896" s="5">
        <v>0</v>
      </c>
      <c r="Z1896" s="5">
        <f>Tbl_BalanceHistory[[#This Row],[Discretionary Recommended - Pre 2022]]+Tbl_BalanceHistory[[#This Row],[Discretionary Balance Recommended: Policy]]+Tbl_BalanceHistory[[#This Row],[Discretionary Balance Recommended: Commitments]]</f>
        <v>0</v>
      </c>
      <c r="AA1896" s="5">
        <f>Tbl_BalanceHistory[[#This Row],[Discretionary Balance]]-Tbl_BalanceHistory[[#This Row],[Discretionary Reappropriation]]</f>
        <v>0</v>
      </c>
      <c r="AB1896" s="2"/>
      <c r="AC1896" s="2"/>
      <c r="AD1896" s="2"/>
      <c r="AE1896" s="2"/>
    </row>
    <row r="1897" spans="1:31" ht="30" x14ac:dyDescent="0.25">
      <c r="A1897" s="2" t="s">
        <v>10</v>
      </c>
      <c r="B1897" s="3">
        <v>7</v>
      </c>
      <c r="C1897" s="3">
        <v>209</v>
      </c>
      <c r="D1897" s="3" t="s">
        <v>452</v>
      </c>
      <c r="E1897" s="3" t="str">
        <f>_xlfn.XLOOKUP(Tbl_BalanceHistory[[#This Row],[RespAgy]],Tbl_Agencies[Agy Code],Tbl_Agencies[Agy Sort])</f>
        <v>099000</v>
      </c>
      <c r="F1897" s="2" t="str">
        <f>Tbl_BalanceHistory[[#This Row],[RespAgy]]&amp;": "&amp;Tbl_BalanceHistory[[#This Row],[RespAgency]]</f>
        <v>209: University of Virginia Medical Center</v>
      </c>
      <c r="G1897" s="3">
        <v>209</v>
      </c>
      <c r="H1897" s="3" t="s">
        <v>452</v>
      </c>
      <c r="I1897" s="3" t="str">
        <f>_xlfn.XLOOKUP(Tbl_BalanceHistory[[#This Row],[AgyCode]],Tbl_Agencies[Agy Code],Tbl_Agencies[Agy Sort])</f>
        <v>099000</v>
      </c>
      <c r="J1897" s="2" t="str">
        <f>Tbl_BalanceHistory[[#This Row],[AgyCode]]&amp;": "&amp;Tbl_BalanceHistory[[#This Row],[Agency Name]]</f>
        <v>209: University of Virginia Medical Center</v>
      </c>
      <c r="K1897" s="1">
        <v>2023</v>
      </c>
      <c r="L1897" s="3">
        <v>430</v>
      </c>
      <c r="M1897" s="3" t="s">
        <v>454</v>
      </c>
      <c r="N1897" s="2" t="str">
        <f>Tbl_BalanceHistory[[#This Row],[ProgramCode]]&amp;": "&amp;Tbl_BalanceHistory[[#This Row],[Program Name]]</f>
        <v>430: State Health Services</v>
      </c>
      <c r="O1897" s="3" t="s">
        <v>886</v>
      </c>
      <c r="P1897" s="1" t="str">
        <f>IF(Tbl_BalanceHistory[[#This Row],[FundCode]]="0100","GF",IF(Tbl_BalanceHistory[[#This Row],[FundCode]]="01000","GF","Hi Ed / OCR"))</f>
        <v>GF</v>
      </c>
      <c r="Q1897" s="5">
        <v>249997</v>
      </c>
      <c r="R1897" s="5">
        <v>0</v>
      </c>
      <c r="S1897" s="5">
        <v>249997</v>
      </c>
      <c r="T1897" s="5">
        <v>249997</v>
      </c>
      <c r="U1897" s="3" t="s">
        <v>1733</v>
      </c>
      <c r="V1897" s="5">
        <v>0</v>
      </c>
      <c r="W1897" s="5">
        <v>0</v>
      </c>
      <c r="X1897" s="5">
        <v>0</v>
      </c>
      <c r="Y1897" s="5">
        <v>0</v>
      </c>
      <c r="Z1897" s="5">
        <v>0</v>
      </c>
      <c r="AA1897" s="5">
        <v>0</v>
      </c>
      <c r="AB1897" s="2"/>
      <c r="AC1897" s="2"/>
      <c r="AD1897" s="2"/>
      <c r="AE1897" s="2"/>
    </row>
    <row r="1898" spans="1:31" ht="45" x14ac:dyDescent="0.25">
      <c r="A1898" s="2" t="s">
        <v>10</v>
      </c>
      <c r="B1898" s="3">
        <v>7</v>
      </c>
      <c r="C1898" s="3">
        <v>246</v>
      </c>
      <c r="D1898" s="3" t="s">
        <v>457</v>
      </c>
      <c r="E1898" s="3" t="str">
        <f>_xlfn.XLOOKUP(Tbl_BalanceHistory[[#This Row],[RespAgy]],Tbl_Agencies[Agy Code],Tbl_Agencies[Agy Sort])</f>
        <v>100000</v>
      </c>
      <c r="F1898" s="2" t="str">
        <f>Tbl_BalanceHistory[[#This Row],[RespAgy]]&amp;": "&amp;Tbl_BalanceHistory[[#This Row],[RespAgency]]</f>
        <v>246: University of Virginia's College at Wise</v>
      </c>
      <c r="G1898" s="3">
        <v>246</v>
      </c>
      <c r="H1898" s="3" t="s">
        <v>457</v>
      </c>
      <c r="I1898" s="3" t="str">
        <f>_xlfn.XLOOKUP(Tbl_BalanceHistory[[#This Row],[AgyCode]],Tbl_Agencies[Agy Code],Tbl_Agencies[Agy Sort])</f>
        <v>100000</v>
      </c>
      <c r="J1898" s="2" t="str">
        <f>Tbl_BalanceHistory[[#This Row],[AgyCode]]&amp;": "&amp;Tbl_BalanceHistory[[#This Row],[Agency Name]]</f>
        <v>246: University of Virginia's College at Wise</v>
      </c>
      <c r="K1898" s="1">
        <v>2021</v>
      </c>
      <c r="L1898" s="3">
        <v>108</v>
      </c>
      <c r="M1898" s="3" t="s">
        <v>408</v>
      </c>
      <c r="N1898" s="2" t="str">
        <f>Tbl_BalanceHistory[[#This Row],[ProgramCode]]&amp;": "&amp;Tbl_BalanceHistory[[#This Row],[Program Name]]</f>
        <v>108: Higher Education Student Financial Assistance</v>
      </c>
      <c r="O1898" s="3" t="s">
        <v>886</v>
      </c>
      <c r="P1898" s="1" t="str">
        <f>IF(Tbl_BalanceHistory[[#This Row],[FundCode]]="0100","GF",IF(Tbl_BalanceHistory[[#This Row],[FundCode]]="01000","GF","Hi Ed / OCR"))</f>
        <v>GF</v>
      </c>
      <c r="Q1898" s="5">
        <v>3344485</v>
      </c>
      <c r="R1898" s="5">
        <v>3344485</v>
      </c>
      <c r="S1898" s="5">
        <v>0</v>
      </c>
      <c r="T1898" s="5">
        <v>0</v>
      </c>
      <c r="U1898" s="3" t="s">
        <v>1733</v>
      </c>
      <c r="V1898" s="5">
        <v>0</v>
      </c>
      <c r="W1898" s="5">
        <v>0</v>
      </c>
      <c r="X1898" s="5"/>
      <c r="Y1898" s="5"/>
      <c r="Z1898" s="5">
        <f>Tbl_BalanceHistory[[#This Row],[Discretionary Recommended - Pre 2022]]+Tbl_BalanceHistory[[#This Row],[Discretionary Balance Recommended: Policy]]+Tbl_BalanceHistory[[#This Row],[Discretionary Balance Recommended: Commitments]]</f>
        <v>0</v>
      </c>
      <c r="AA1898" s="5">
        <f>Tbl_BalanceHistory[[#This Row],[Discretionary Balance]]-Tbl_BalanceHistory[[#This Row],[Discretionary Reappropriation]]</f>
        <v>0</v>
      </c>
      <c r="AB1898" s="2"/>
      <c r="AC1898" s="2"/>
      <c r="AD1898" s="2"/>
      <c r="AE1898" s="2"/>
    </row>
    <row r="1899" spans="1:31" ht="45" x14ac:dyDescent="0.25">
      <c r="A1899" s="2" t="s">
        <v>10</v>
      </c>
      <c r="B1899" s="3">
        <v>7</v>
      </c>
      <c r="C1899" s="3">
        <v>246</v>
      </c>
      <c r="D1899" s="3" t="s">
        <v>457</v>
      </c>
      <c r="E1899" s="3" t="str">
        <f>_xlfn.XLOOKUP(Tbl_BalanceHistory[[#This Row],[RespAgy]],Tbl_Agencies[Agy Code],Tbl_Agencies[Agy Sort])</f>
        <v>100000</v>
      </c>
      <c r="F1899" s="2" t="str">
        <f>Tbl_BalanceHistory[[#This Row],[RespAgy]]&amp;": "&amp;Tbl_BalanceHistory[[#This Row],[RespAgency]]</f>
        <v>246: University of Virginia's College at Wise</v>
      </c>
      <c r="G1899" s="3">
        <v>246</v>
      </c>
      <c r="H1899" s="3" t="s">
        <v>457</v>
      </c>
      <c r="I1899" s="3" t="str">
        <f>_xlfn.XLOOKUP(Tbl_BalanceHistory[[#This Row],[AgyCode]],Tbl_Agencies[Agy Code],Tbl_Agencies[Agy Sort])</f>
        <v>100000</v>
      </c>
      <c r="J1899" s="2" t="str">
        <f>Tbl_BalanceHistory[[#This Row],[AgyCode]]&amp;": "&amp;Tbl_BalanceHistory[[#This Row],[Agency Name]]</f>
        <v>246: University of Virginia's College at Wise</v>
      </c>
      <c r="K1899" s="1">
        <v>2022</v>
      </c>
      <c r="L1899" s="3">
        <v>108</v>
      </c>
      <c r="M1899" s="3" t="s">
        <v>408</v>
      </c>
      <c r="N1899" s="2" t="str">
        <f>Tbl_BalanceHistory[[#This Row],[ProgramCode]]&amp;": "&amp;Tbl_BalanceHistory[[#This Row],[Program Name]]</f>
        <v>108: Higher Education Student Financial Assistance</v>
      </c>
      <c r="O1899" s="3" t="s">
        <v>886</v>
      </c>
      <c r="P1899" s="1" t="str">
        <f>IF(Tbl_BalanceHistory[[#This Row],[FundCode]]="0100","GF",IF(Tbl_BalanceHistory[[#This Row],[FundCode]]="01000","GF","Hi Ed / OCR"))</f>
        <v>GF</v>
      </c>
      <c r="Q1899" s="5">
        <v>3709775</v>
      </c>
      <c r="R1899" s="5">
        <v>3709775</v>
      </c>
      <c r="S1899" s="5">
        <v>0</v>
      </c>
      <c r="T1899" s="5">
        <v>0</v>
      </c>
      <c r="U1899" s="3" t="s">
        <v>1733</v>
      </c>
      <c r="V1899" s="5">
        <v>0</v>
      </c>
      <c r="W1899" s="5"/>
      <c r="X1899" s="5">
        <v>0</v>
      </c>
      <c r="Y1899" s="5">
        <v>0</v>
      </c>
      <c r="Z1899" s="5">
        <f>Tbl_BalanceHistory[[#This Row],[Discretionary Recommended - Pre 2022]]+Tbl_BalanceHistory[[#This Row],[Discretionary Balance Recommended: Policy]]+Tbl_BalanceHistory[[#This Row],[Discretionary Balance Recommended: Commitments]]</f>
        <v>0</v>
      </c>
      <c r="AA1899" s="5">
        <f>Tbl_BalanceHistory[[#This Row],[Discretionary Balance]]-Tbl_BalanceHistory[[#This Row],[Discretionary Reappropriation]]</f>
        <v>0</v>
      </c>
      <c r="AB1899" s="2"/>
      <c r="AC1899" s="2"/>
      <c r="AD1899" s="2"/>
      <c r="AE1899" s="2"/>
    </row>
    <row r="1900" spans="1:31" ht="45" x14ac:dyDescent="0.25">
      <c r="A1900" s="2" t="s">
        <v>10</v>
      </c>
      <c r="B1900" s="3">
        <v>7</v>
      </c>
      <c r="C1900" s="3">
        <v>246</v>
      </c>
      <c r="D1900" s="3" t="s">
        <v>457</v>
      </c>
      <c r="E1900" s="3" t="str">
        <f>_xlfn.XLOOKUP(Tbl_BalanceHistory[[#This Row],[RespAgy]],Tbl_Agencies[Agy Code],Tbl_Agencies[Agy Sort])</f>
        <v>100000</v>
      </c>
      <c r="F1900" s="2" t="str">
        <f>Tbl_BalanceHistory[[#This Row],[RespAgy]]&amp;": "&amp;Tbl_BalanceHistory[[#This Row],[RespAgency]]</f>
        <v>246: University of Virginia's College at Wise</v>
      </c>
      <c r="G1900" s="3">
        <v>246</v>
      </c>
      <c r="H1900" s="3" t="s">
        <v>457</v>
      </c>
      <c r="I1900" s="3" t="str">
        <f>_xlfn.XLOOKUP(Tbl_BalanceHistory[[#This Row],[AgyCode]],Tbl_Agencies[Agy Code],Tbl_Agencies[Agy Sort])</f>
        <v>100000</v>
      </c>
      <c r="J1900" s="2" t="str">
        <f>Tbl_BalanceHistory[[#This Row],[AgyCode]]&amp;": "&amp;Tbl_BalanceHistory[[#This Row],[Agency Name]]</f>
        <v>246: University of Virginia's College at Wise</v>
      </c>
      <c r="K1900" s="1">
        <v>2023</v>
      </c>
      <c r="L1900" s="3">
        <v>108</v>
      </c>
      <c r="M1900" s="3" t="s">
        <v>408</v>
      </c>
      <c r="N1900" s="2" t="str">
        <f>Tbl_BalanceHistory[[#This Row],[ProgramCode]]&amp;": "&amp;Tbl_BalanceHistory[[#This Row],[Program Name]]</f>
        <v>108: Higher Education Student Financial Assistance</v>
      </c>
      <c r="O1900" s="3" t="s">
        <v>886</v>
      </c>
      <c r="P1900" s="1" t="str">
        <f>IF(Tbl_BalanceHistory[[#This Row],[FundCode]]="0100","GF",IF(Tbl_BalanceHistory[[#This Row],[FundCode]]="01000","GF","Hi Ed / OCR"))</f>
        <v>GF</v>
      </c>
      <c r="Q1900" s="5">
        <v>4137225</v>
      </c>
      <c r="R1900" s="5">
        <v>4137225</v>
      </c>
      <c r="S1900" s="5">
        <v>0</v>
      </c>
      <c r="T1900" s="5">
        <v>0</v>
      </c>
      <c r="U1900" s="3" t="s">
        <v>1733</v>
      </c>
      <c r="V1900" s="5">
        <v>0</v>
      </c>
      <c r="W1900" s="5">
        <v>0</v>
      </c>
      <c r="X1900" s="5">
        <v>0</v>
      </c>
      <c r="Y1900" s="5">
        <v>0</v>
      </c>
      <c r="Z1900" s="5">
        <v>0</v>
      </c>
      <c r="AA1900" s="5">
        <v>0</v>
      </c>
      <c r="AB1900" s="2"/>
      <c r="AC1900" s="2"/>
      <c r="AD1900" s="2"/>
      <c r="AE1900" s="2"/>
    </row>
    <row r="1901" spans="1:31" ht="45" x14ac:dyDescent="0.25">
      <c r="A1901" s="2" t="s">
        <v>10</v>
      </c>
      <c r="B1901" s="3">
        <v>7</v>
      </c>
      <c r="C1901" s="3">
        <v>246</v>
      </c>
      <c r="D1901" s="3" t="s">
        <v>457</v>
      </c>
      <c r="E1901" s="3" t="str">
        <f>_xlfn.XLOOKUP(Tbl_BalanceHistory[[#This Row],[RespAgy]],Tbl_Agencies[Agy Code],Tbl_Agencies[Agy Sort])</f>
        <v>100000</v>
      </c>
      <c r="F1901" s="2" t="str">
        <f>Tbl_BalanceHistory[[#This Row],[RespAgy]]&amp;": "&amp;Tbl_BalanceHistory[[#This Row],[RespAgency]]</f>
        <v>246: University of Virginia's College at Wise</v>
      </c>
      <c r="G1901" s="3">
        <v>246</v>
      </c>
      <c r="H1901" s="3" t="s">
        <v>457</v>
      </c>
      <c r="I1901" s="3" t="str">
        <f>_xlfn.XLOOKUP(Tbl_BalanceHistory[[#This Row],[AgyCode]],Tbl_Agencies[Agy Code],Tbl_Agencies[Agy Sort])</f>
        <v>100000</v>
      </c>
      <c r="J1901" s="2" t="str">
        <f>Tbl_BalanceHistory[[#This Row],[AgyCode]]&amp;": "&amp;Tbl_BalanceHistory[[#This Row],[Agency Name]]</f>
        <v>246: University of Virginia's College at Wise</v>
      </c>
      <c r="K1901" s="1">
        <v>2024</v>
      </c>
      <c r="L1901" s="3">
        <v>108</v>
      </c>
      <c r="M1901" s="3" t="s">
        <v>408</v>
      </c>
      <c r="N1901" s="2" t="str">
        <f>Tbl_BalanceHistory[[#This Row],[ProgramCode]]&amp;": "&amp;Tbl_BalanceHistory[[#This Row],[Program Name]]</f>
        <v>108: Higher Education Student Financial Assistance</v>
      </c>
      <c r="O1901" s="3" t="s">
        <v>886</v>
      </c>
      <c r="P1901" s="1" t="str">
        <f>IF(Tbl_BalanceHistory[[#This Row],[FundCode]]="0100","GF",IF(Tbl_BalanceHistory[[#This Row],[FundCode]]="01000","GF","Hi Ed / OCR"))</f>
        <v>GF</v>
      </c>
      <c r="Q1901" s="5">
        <v>6194685</v>
      </c>
      <c r="R1901" s="5">
        <v>5762584</v>
      </c>
      <c r="S1901" s="5">
        <v>432101</v>
      </c>
      <c r="T1901" s="5">
        <v>432101</v>
      </c>
      <c r="U1901" s="3" t="s">
        <v>1733</v>
      </c>
      <c r="V1901" s="5">
        <v>0</v>
      </c>
      <c r="W1901" s="5">
        <v>0</v>
      </c>
      <c r="X1901" s="5">
        <v>0</v>
      </c>
      <c r="Y1901" s="5">
        <v>0</v>
      </c>
      <c r="Z1901" s="5">
        <v>0</v>
      </c>
      <c r="AA1901" s="5">
        <v>0</v>
      </c>
      <c r="AB1901" s="2"/>
      <c r="AC1901" s="2"/>
      <c r="AD1901" s="2"/>
      <c r="AE1901" s="2"/>
    </row>
    <row r="1902" spans="1:31" ht="60" x14ac:dyDescent="0.25">
      <c r="A1902" s="2" t="s">
        <v>10</v>
      </c>
      <c r="B1902" s="3">
        <v>7</v>
      </c>
      <c r="C1902" s="3">
        <v>246</v>
      </c>
      <c r="D1902" s="3" t="s">
        <v>457</v>
      </c>
      <c r="E1902" s="3" t="str">
        <f>_xlfn.XLOOKUP(Tbl_BalanceHistory[[#This Row],[RespAgy]],Tbl_Agencies[Agy Code],Tbl_Agencies[Agy Sort])</f>
        <v>100000</v>
      </c>
      <c r="F1902" s="2" t="str">
        <f>Tbl_BalanceHistory[[#This Row],[RespAgy]]&amp;": "&amp;Tbl_BalanceHistory[[#This Row],[RespAgency]]</f>
        <v>246: University of Virginia's College at Wise</v>
      </c>
      <c r="G1902" s="3">
        <v>246</v>
      </c>
      <c r="H1902" s="3" t="s">
        <v>457</v>
      </c>
      <c r="I1902" s="3" t="str">
        <f>_xlfn.XLOOKUP(Tbl_BalanceHistory[[#This Row],[AgyCode]],Tbl_Agencies[Agy Code],Tbl_Agencies[Agy Sort])</f>
        <v>100000</v>
      </c>
      <c r="J1902" s="2" t="str">
        <f>Tbl_BalanceHistory[[#This Row],[AgyCode]]&amp;": "&amp;Tbl_BalanceHistory[[#This Row],[Agency Name]]</f>
        <v>246: University of Virginia's College at Wise</v>
      </c>
      <c r="K1902" s="1">
        <v>2021</v>
      </c>
      <c r="L1902" s="3">
        <v>110</v>
      </c>
      <c r="M1902" s="3" t="s">
        <v>409</v>
      </c>
      <c r="N1902" s="2" t="str">
        <f>Tbl_BalanceHistory[[#This Row],[ProgramCode]]&amp;": "&amp;Tbl_BalanceHistory[[#This Row],[Program Name]]</f>
        <v>110: Financial Assistance For Educational and General Services</v>
      </c>
      <c r="O1902" s="3" t="s">
        <v>886</v>
      </c>
      <c r="P1902" s="1" t="str">
        <f>IF(Tbl_BalanceHistory[[#This Row],[FundCode]]="0100","GF",IF(Tbl_BalanceHistory[[#This Row],[FundCode]]="01000","GF","Hi Ed / OCR"))</f>
        <v>GF</v>
      </c>
      <c r="Q1902" s="5">
        <v>400289.15</v>
      </c>
      <c r="R1902" s="5">
        <v>287549.78000000003</v>
      </c>
      <c r="S1902" s="5">
        <v>112739.37</v>
      </c>
      <c r="T1902" s="5">
        <v>112739.37</v>
      </c>
      <c r="U1902" s="3" t="s">
        <v>1733</v>
      </c>
      <c r="V1902" s="5">
        <v>0</v>
      </c>
      <c r="W1902" s="5">
        <v>0</v>
      </c>
      <c r="X1902" s="5"/>
      <c r="Y1902" s="5"/>
      <c r="Z1902" s="5">
        <f>Tbl_BalanceHistory[[#This Row],[Discretionary Recommended - Pre 2022]]+Tbl_BalanceHistory[[#This Row],[Discretionary Balance Recommended: Policy]]+Tbl_BalanceHistory[[#This Row],[Discretionary Balance Recommended: Commitments]]</f>
        <v>0</v>
      </c>
      <c r="AA1902" s="5">
        <f>Tbl_BalanceHistory[[#This Row],[Discretionary Balance]]-Tbl_BalanceHistory[[#This Row],[Discretionary Reappropriation]]</f>
        <v>0</v>
      </c>
      <c r="AB1902" s="2"/>
      <c r="AC1902" s="2"/>
      <c r="AD1902" s="2"/>
      <c r="AE1902" s="2"/>
    </row>
    <row r="1903" spans="1:31" ht="60" x14ac:dyDescent="0.25">
      <c r="A1903" s="2" t="s">
        <v>10</v>
      </c>
      <c r="B1903" s="3">
        <v>7</v>
      </c>
      <c r="C1903" s="3">
        <v>246</v>
      </c>
      <c r="D1903" s="3" t="s">
        <v>457</v>
      </c>
      <c r="E1903" s="3" t="str">
        <f>_xlfn.XLOOKUP(Tbl_BalanceHistory[[#This Row],[RespAgy]],Tbl_Agencies[Agy Code],Tbl_Agencies[Agy Sort])</f>
        <v>100000</v>
      </c>
      <c r="F1903" s="2" t="str">
        <f>Tbl_BalanceHistory[[#This Row],[RespAgy]]&amp;": "&amp;Tbl_BalanceHistory[[#This Row],[RespAgency]]</f>
        <v>246: University of Virginia's College at Wise</v>
      </c>
      <c r="G1903" s="3">
        <v>246</v>
      </c>
      <c r="H1903" s="3" t="s">
        <v>457</v>
      </c>
      <c r="I1903" s="3" t="str">
        <f>_xlfn.XLOOKUP(Tbl_BalanceHistory[[#This Row],[AgyCode]],Tbl_Agencies[Agy Code],Tbl_Agencies[Agy Sort])</f>
        <v>100000</v>
      </c>
      <c r="J1903" s="2" t="str">
        <f>Tbl_BalanceHistory[[#This Row],[AgyCode]]&amp;": "&amp;Tbl_BalanceHistory[[#This Row],[Agency Name]]</f>
        <v>246: University of Virginia's College at Wise</v>
      </c>
      <c r="K1903" s="1">
        <v>2022</v>
      </c>
      <c r="L1903" s="3">
        <v>110</v>
      </c>
      <c r="M1903" s="3" t="s">
        <v>409</v>
      </c>
      <c r="N1903" s="2" t="str">
        <f>Tbl_BalanceHistory[[#This Row],[ProgramCode]]&amp;": "&amp;Tbl_BalanceHistory[[#This Row],[Program Name]]</f>
        <v>110: Financial Assistance For Educational and General Services</v>
      </c>
      <c r="O1903" s="3" t="s">
        <v>886</v>
      </c>
      <c r="P1903" s="1" t="str">
        <f>IF(Tbl_BalanceHistory[[#This Row],[FundCode]]="0100","GF",IF(Tbl_BalanceHistory[[#This Row],[FundCode]]="01000","GF","Hi Ed / OCR"))</f>
        <v>GF</v>
      </c>
      <c r="Q1903" s="5">
        <v>425937.37</v>
      </c>
      <c r="R1903" s="5">
        <v>338444.05</v>
      </c>
      <c r="S1903" s="5">
        <v>87493.32</v>
      </c>
      <c r="T1903" s="5">
        <v>87493.32</v>
      </c>
      <c r="U1903" s="3" t="s">
        <v>1733</v>
      </c>
      <c r="V1903" s="5">
        <v>0</v>
      </c>
      <c r="W1903" s="5"/>
      <c r="X1903" s="5">
        <v>0</v>
      </c>
      <c r="Y1903" s="5">
        <v>0</v>
      </c>
      <c r="Z1903" s="5">
        <f>Tbl_BalanceHistory[[#This Row],[Discretionary Recommended - Pre 2022]]+Tbl_BalanceHistory[[#This Row],[Discretionary Balance Recommended: Policy]]+Tbl_BalanceHistory[[#This Row],[Discretionary Balance Recommended: Commitments]]</f>
        <v>0</v>
      </c>
      <c r="AA1903" s="5">
        <f>Tbl_BalanceHistory[[#This Row],[Discretionary Balance]]-Tbl_BalanceHistory[[#This Row],[Discretionary Reappropriation]]</f>
        <v>0</v>
      </c>
      <c r="AB1903" s="2"/>
      <c r="AC1903" s="2"/>
      <c r="AD1903" s="2"/>
      <c r="AE1903" s="2"/>
    </row>
    <row r="1904" spans="1:31" ht="60" x14ac:dyDescent="0.25">
      <c r="A1904" s="2" t="s">
        <v>10</v>
      </c>
      <c r="B1904" s="3">
        <v>7</v>
      </c>
      <c r="C1904" s="3">
        <v>246</v>
      </c>
      <c r="D1904" s="3" t="s">
        <v>457</v>
      </c>
      <c r="E1904" s="3" t="str">
        <f>_xlfn.XLOOKUP(Tbl_BalanceHistory[[#This Row],[RespAgy]],Tbl_Agencies[Agy Code],Tbl_Agencies[Agy Sort])</f>
        <v>100000</v>
      </c>
      <c r="F1904" s="2" t="str">
        <f>Tbl_BalanceHistory[[#This Row],[RespAgy]]&amp;": "&amp;Tbl_BalanceHistory[[#This Row],[RespAgency]]</f>
        <v>246: University of Virginia's College at Wise</v>
      </c>
      <c r="G1904" s="3">
        <v>246</v>
      </c>
      <c r="H1904" s="3" t="s">
        <v>457</v>
      </c>
      <c r="I1904" s="3" t="str">
        <f>_xlfn.XLOOKUP(Tbl_BalanceHistory[[#This Row],[AgyCode]],Tbl_Agencies[Agy Code],Tbl_Agencies[Agy Sort])</f>
        <v>100000</v>
      </c>
      <c r="J1904" s="2" t="str">
        <f>Tbl_BalanceHistory[[#This Row],[AgyCode]]&amp;": "&amp;Tbl_BalanceHistory[[#This Row],[Agency Name]]</f>
        <v>246: University of Virginia's College at Wise</v>
      </c>
      <c r="K1904" s="1">
        <v>2023</v>
      </c>
      <c r="L1904" s="3">
        <v>110</v>
      </c>
      <c r="M1904" s="3" t="s">
        <v>409</v>
      </c>
      <c r="N1904" s="2" t="str">
        <f>Tbl_BalanceHistory[[#This Row],[ProgramCode]]&amp;": "&amp;Tbl_BalanceHistory[[#This Row],[Program Name]]</f>
        <v>110: Financial Assistance For Educational and General Services</v>
      </c>
      <c r="O1904" s="3" t="s">
        <v>886</v>
      </c>
      <c r="P1904" s="1" t="str">
        <f>IF(Tbl_BalanceHistory[[#This Row],[FundCode]]="0100","GF",IF(Tbl_BalanceHistory[[#This Row],[FundCode]]="01000","GF","Hi Ed / OCR"))</f>
        <v>GF</v>
      </c>
      <c r="Q1904" s="5">
        <v>617659.23</v>
      </c>
      <c r="R1904" s="5">
        <v>275767.90000000002</v>
      </c>
      <c r="S1904" s="5">
        <v>341891.33</v>
      </c>
      <c r="T1904" s="5">
        <v>341891.33</v>
      </c>
      <c r="U1904" s="3" t="s">
        <v>1733</v>
      </c>
      <c r="V1904" s="5">
        <v>0</v>
      </c>
      <c r="W1904" s="5">
        <v>0</v>
      </c>
      <c r="X1904" s="5">
        <v>0</v>
      </c>
      <c r="Y1904" s="5">
        <v>0</v>
      </c>
      <c r="Z1904" s="5">
        <v>0</v>
      </c>
      <c r="AA1904" s="5">
        <v>0</v>
      </c>
      <c r="AB1904" s="2"/>
      <c r="AC1904" s="2"/>
      <c r="AD1904" s="2"/>
      <c r="AE1904" s="2"/>
    </row>
    <row r="1905" spans="1:31" ht="60" x14ac:dyDescent="0.25">
      <c r="A1905" s="2" t="s">
        <v>10</v>
      </c>
      <c r="B1905" s="3">
        <v>7</v>
      </c>
      <c r="C1905" s="3">
        <v>246</v>
      </c>
      <c r="D1905" s="3" t="s">
        <v>457</v>
      </c>
      <c r="E1905" s="3" t="str">
        <f>_xlfn.XLOOKUP(Tbl_BalanceHistory[[#This Row],[RespAgy]],Tbl_Agencies[Agy Code],Tbl_Agencies[Agy Sort])</f>
        <v>100000</v>
      </c>
      <c r="F1905" s="2" t="str">
        <f>Tbl_BalanceHistory[[#This Row],[RespAgy]]&amp;": "&amp;Tbl_BalanceHistory[[#This Row],[RespAgency]]</f>
        <v>246: University of Virginia's College at Wise</v>
      </c>
      <c r="G1905" s="3">
        <v>246</v>
      </c>
      <c r="H1905" s="3" t="s">
        <v>457</v>
      </c>
      <c r="I1905" s="3" t="str">
        <f>_xlfn.XLOOKUP(Tbl_BalanceHistory[[#This Row],[AgyCode]],Tbl_Agencies[Agy Code],Tbl_Agencies[Agy Sort])</f>
        <v>100000</v>
      </c>
      <c r="J1905" s="2" t="str">
        <f>Tbl_BalanceHistory[[#This Row],[AgyCode]]&amp;": "&amp;Tbl_BalanceHistory[[#This Row],[Agency Name]]</f>
        <v>246: University of Virginia's College at Wise</v>
      </c>
      <c r="K1905" s="1">
        <v>2024</v>
      </c>
      <c r="L1905" s="3">
        <v>110</v>
      </c>
      <c r="M1905" s="3" t="s">
        <v>409</v>
      </c>
      <c r="N1905" s="2" t="str">
        <f>Tbl_BalanceHistory[[#This Row],[ProgramCode]]&amp;": "&amp;Tbl_BalanceHistory[[#This Row],[Program Name]]</f>
        <v>110: Financial Assistance For Educational and General Services</v>
      </c>
      <c r="O1905" s="3" t="s">
        <v>886</v>
      </c>
      <c r="P1905" s="1" t="str">
        <f>IF(Tbl_BalanceHistory[[#This Row],[FundCode]]="0100","GF",IF(Tbl_BalanceHistory[[#This Row],[FundCode]]="01000","GF","Hi Ed / OCR"))</f>
        <v>GF</v>
      </c>
      <c r="Q1905" s="5">
        <v>585544.25</v>
      </c>
      <c r="R1905" s="5">
        <v>500703.93</v>
      </c>
      <c r="S1905" s="5">
        <v>84840.320000000007</v>
      </c>
      <c r="T1905" s="5">
        <v>84840.320000000007</v>
      </c>
      <c r="U1905" s="3" t="s">
        <v>1733</v>
      </c>
      <c r="V1905" s="5">
        <v>0</v>
      </c>
      <c r="W1905" s="5">
        <v>0</v>
      </c>
      <c r="X1905" s="5">
        <v>0</v>
      </c>
      <c r="Y1905" s="5">
        <v>0</v>
      </c>
      <c r="Z1905" s="5">
        <v>0</v>
      </c>
      <c r="AA1905" s="5">
        <v>0</v>
      </c>
      <c r="AB1905" s="2"/>
      <c r="AC1905" s="2"/>
      <c r="AD1905" s="2"/>
      <c r="AE1905" s="2"/>
    </row>
    <row r="1906" spans="1:31" ht="45" x14ac:dyDescent="0.25">
      <c r="A1906" s="2" t="s">
        <v>10</v>
      </c>
      <c r="B1906" s="3">
        <v>7</v>
      </c>
      <c r="C1906" s="3">
        <v>236</v>
      </c>
      <c r="D1906" s="3" t="s">
        <v>460</v>
      </c>
      <c r="E1906" s="3" t="str">
        <f>_xlfn.XLOOKUP(Tbl_BalanceHistory[[#This Row],[RespAgy]],Tbl_Agencies[Agy Code],Tbl_Agencies[Agy Sort])</f>
        <v>101000</v>
      </c>
      <c r="F1906" s="2" t="str">
        <f>Tbl_BalanceHistory[[#This Row],[RespAgy]]&amp;": "&amp;Tbl_BalanceHistory[[#This Row],[RespAgency]]</f>
        <v>236: Virginia Commonwealth University</v>
      </c>
      <c r="G1906" s="3">
        <v>236</v>
      </c>
      <c r="H1906" s="3" t="s">
        <v>460</v>
      </c>
      <c r="I1906" s="3" t="str">
        <f>_xlfn.XLOOKUP(Tbl_BalanceHistory[[#This Row],[AgyCode]],Tbl_Agencies[Agy Code],Tbl_Agencies[Agy Sort])</f>
        <v>101000</v>
      </c>
      <c r="J1906" s="2" t="str">
        <f>Tbl_BalanceHistory[[#This Row],[AgyCode]]&amp;": "&amp;Tbl_BalanceHistory[[#This Row],[Agency Name]]</f>
        <v>236: Virginia Commonwealth University</v>
      </c>
      <c r="K1906" s="1">
        <v>2014</v>
      </c>
      <c r="L1906" s="3">
        <v>100</v>
      </c>
      <c r="M1906" s="3" t="s">
        <v>416</v>
      </c>
      <c r="N1906" s="2" t="str">
        <f>Tbl_BalanceHistory[[#This Row],[ProgramCode]]&amp;": "&amp;Tbl_BalanceHistory[[#This Row],[Program Name]]</f>
        <v>100: Educational and General Programs</v>
      </c>
      <c r="O1906" s="3" t="s">
        <v>1730</v>
      </c>
      <c r="P1906" s="1" t="str">
        <f>IF(Tbl_BalanceHistory[[#This Row],[FundCode]]="0100","GF",IF(Tbl_BalanceHistory[[#This Row],[FundCode]]="01000","GF","Hi Ed / OCR"))</f>
        <v>GF</v>
      </c>
      <c r="Q1906" s="5">
        <v>0</v>
      </c>
      <c r="R1906" s="5">
        <v>0</v>
      </c>
      <c r="S1906" s="5">
        <v>0</v>
      </c>
      <c r="T1906" s="5">
        <v>0</v>
      </c>
      <c r="U1906" s="3"/>
      <c r="V1906" s="5">
        <v>0</v>
      </c>
      <c r="W1906" s="5">
        <v>0</v>
      </c>
      <c r="X1906" s="5"/>
      <c r="Y1906" s="5"/>
      <c r="Z1906" s="5">
        <f>Tbl_BalanceHistory[[#This Row],[Discretionary Recommended - Pre 2022]]+Tbl_BalanceHistory[[#This Row],[Discretionary Balance Recommended: Policy]]+Tbl_BalanceHistory[[#This Row],[Discretionary Balance Recommended: Commitments]]</f>
        <v>0</v>
      </c>
      <c r="AA1906" s="5">
        <f>Tbl_BalanceHistory[[#This Row],[Discretionary Balance]]-Tbl_BalanceHistory[[#This Row],[Discretionary Reappropriation]]</f>
        <v>0</v>
      </c>
      <c r="AB1906" s="2"/>
      <c r="AC1906" s="2"/>
      <c r="AD1906" s="2"/>
      <c r="AE1906" s="2"/>
    </row>
    <row r="1907" spans="1:31" ht="45" x14ac:dyDescent="0.25">
      <c r="A1907" s="2" t="s">
        <v>10</v>
      </c>
      <c r="B1907" s="3">
        <v>7</v>
      </c>
      <c r="C1907" s="3">
        <v>236</v>
      </c>
      <c r="D1907" s="3" t="s">
        <v>460</v>
      </c>
      <c r="E1907" s="3" t="str">
        <f>_xlfn.XLOOKUP(Tbl_BalanceHistory[[#This Row],[RespAgy]],Tbl_Agencies[Agy Code],Tbl_Agencies[Agy Sort])</f>
        <v>101000</v>
      </c>
      <c r="F1907" s="2" t="str">
        <f>Tbl_BalanceHistory[[#This Row],[RespAgy]]&amp;": "&amp;Tbl_BalanceHistory[[#This Row],[RespAgency]]</f>
        <v>236: Virginia Commonwealth University</v>
      </c>
      <c r="G1907" s="3">
        <v>236</v>
      </c>
      <c r="H1907" s="3" t="s">
        <v>460</v>
      </c>
      <c r="I1907" s="3" t="str">
        <f>_xlfn.XLOOKUP(Tbl_BalanceHistory[[#This Row],[AgyCode]],Tbl_Agencies[Agy Code],Tbl_Agencies[Agy Sort])</f>
        <v>101000</v>
      </c>
      <c r="J1907" s="2" t="str">
        <f>Tbl_BalanceHistory[[#This Row],[AgyCode]]&amp;": "&amp;Tbl_BalanceHistory[[#This Row],[Agency Name]]</f>
        <v>236: Virginia Commonwealth University</v>
      </c>
      <c r="K1907" s="1">
        <v>2015</v>
      </c>
      <c r="L1907" s="3">
        <v>100</v>
      </c>
      <c r="M1907" s="3" t="s">
        <v>416</v>
      </c>
      <c r="N1907" s="2" t="str">
        <f>Tbl_BalanceHistory[[#This Row],[ProgramCode]]&amp;": "&amp;Tbl_BalanceHistory[[#This Row],[Program Name]]</f>
        <v>100: Educational and General Programs</v>
      </c>
      <c r="O1907" s="3" t="s">
        <v>1730</v>
      </c>
      <c r="P1907" s="1" t="str">
        <f>IF(Tbl_BalanceHistory[[#This Row],[FundCode]]="0100","GF",IF(Tbl_BalanceHistory[[#This Row],[FundCode]]="01000","GF","Hi Ed / OCR"))</f>
        <v>GF</v>
      </c>
      <c r="Q1907" s="5">
        <v>0</v>
      </c>
      <c r="R1907" s="5">
        <v>0</v>
      </c>
      <c r="S1907" s="5">
        <v>0</v>
      </c>
      <c r="T1907" s="5">
        <v>0</v>
      </c>
      <c r="U1907" s="3"/>
      <c r="V1907" s="5">
        <v>0</v>
      </c>
      <c r="W1907" s="5">
        <v>0</v>
      </c>
      <c r="X1907" s="5"/>
      <c r="Y1907" s="5"/>
      <c r="Z1907" s="5">
        <f>Tbl_BalanceHistory[[#This Row],[Discretionary Recommended - Pre 2022]]+Tbl_BalanceHistory[[#This Row],[Discretionary Balance Recommended: Policy]]+Tbl_BalanceHistory[[#This Row],[Discretionary Balance Recommended: Commitments]]</f>
        <v>0</v>
      </c>
      <c r="AA1907" s="5">
        <f>Tbl_BalanceHistory[[#This Row],[Discretionary Balance]]-Tbl_BalanceHistory[[#This Row],[Discretionary Reappropriation]]</f>
        <v>0</v>
      </c>
      <c r="AB1907" s="2"/>
      <c r="AC1907" s="2"/>
      <c r="AD1907" s="2"/>
      <c r="AE1907" s="2"/>
    </row>
    <row r="1908" spans="1:31" ht="45" x14ac:dyDescent="0.25">
      <c r="A1908" s="2" t="s">
        <v>10</v>
      </c>
      <c r="B1908" s="3">
        <v>7</v>
      </c>
      <c r="C1908" s="3">
        <v>236</v>
      </c>
      <c r="D1908" s="3" t="s">
        <v>460</v>
      </c>
      <c r="E1908" s="3" t="str">
        <f>_xlfn.XLOOKUP(Tbl_BalanceHistory[[#This Row],[RespAgy]],Tbl_Agencies[Agy Code],Tbl_Agencies[Agy Sort])</f>
        <v>101000</v>
      </c>
      <c r="F1908" s="2" t="str">
        <f>Tbl_BalanceHistory[[#This Row],[RespAgy]]&amp;": "&amp;Tbl_BalanceHistory[[#This Row],[RespAgency]]</f>
        <v>236: Virginia Commonwealth University</v>
      </c>
      <c r="G1908" s="3">
        <v>236</v>
      </c>
      <c r="H1908" s="3" t="s">
        <v>460</v>
      </c>
      <c r="I1908" s="3" t="str">
        <f>_xlfn.XLOOKUP(Tbl_BalanceHistory[[#This Row],[AgyCode]],Tbl_Agencies[Agy Code],Tbl_Agencies[Agy Sort])</f>
        <v>101000</v>
      </c>
      <c r="J1908" s="2" t="str">
        <f>Tbl_BalanceHistory[[#This Row],[AgyCode]]&amp;": "&amp;Tbl_BalanceHistory[[#This Row],[Agency Name]]</f>
        <v>236: Virginia Commonwealth University</v>
      </c>
      <c r="K1908" s="1">
        <v>2016</v>
      </c>
      <c r="L1908" s="3">
        <v>100</v>
      </c>
      <c r="M1908" s="3" t="s">
        <v>416</v>
      </c>
      <c r="N1908" s="2" t="str">
        <f>Tbl_BalanceHistory[[#This Row],[ProgramCode]]&amp;": "&amp;Tbl_BalanceHistory[[#This Row],[Program Name]]</f>
        <v>100: Educational and General Programs</v>
      </c>
      <c r="O1908" s="3" t="s">
        <v>1730</v>
      </c>
      <c r="P1908" s="1" t="str">
        <f>IF(Tbl_BalanceHistory[[#This Row],[FundCode]]="0100","GF",IF(Tbl_BalanceHistory[[#This Row],[FundCode]]="01000","GF","Hi Ed / OCR"))</f>
        <v>GF</v>
      </c>
      <c r="Q1908" s="5">
        <v>0</v>
      </c>
      <c r="R1908" s="5">
        <v>0</v>
      </c>
      <c r="S1908" s="5">
        <v>0</v>
      </c>
      <c r="T1908" s="5">
        <v>0</v>
      </c>
      <c r="U1908" s="3"/>
      <c r="V1908" s="5">
        <v>0</v>
      </c>
      <c r="W1908" s="5">
        <v>0</v>
      </c>
      <c r="X1908" s="5"/>
      <c r="Y1908" s="5"/>
      <c r="Z1908" s="5">
        <f>Tbl_BalanceHistory[[#This Row],[Discretionary Recommended - Pre 2022]]+Tbl_BalanceHistory[[#This Row],[Discretionary Balance Recommended: Policy]]+Tbl_BalanceHistory[[#This Row],[Discretionary Balance Recommended: Commitments]]</f>
        <v>0</v>
      </c>
      <c r="AA1908" s="5">
        <f>Tbl_BalanceHistory[[#This Row],[Discretionary Balance]]-Tbl_BalanceHistory[[#This Row],[Discretionary Reappropriation]]</f>
        <v>0</v>
      </c>
      <c r="AB1908" s="2"/>
      <c r="AC1908" s="2"/>
      <c r="AD1908" s="2"/>
      <c r="AE1908" s="2"/>
    </row>
    <row r="1909" spans="1:31" ht="45" x14ac:dyDescent="0.25">
      <c r="A1909" s="2" t="s">
        <v>10</v>
      </c>
      <c r="B1909" s="3">
        <v>7</v>
      </c>
      <c r="C1909" s="3">
        <v>236</v>
      </c>
      <c r="D1909" s="3" t="s">
        <v>460</v>
      </c>
      <c r="E1909" s="3" t="str">
        <f>_xlfn.XLOOKUP(Tbl_BalanceHistory[[#This Row],[RespAgy]],Tbl_Agencies[Agy Code],Tbl_Agencies[Agy Sort])</f>
        <v>101000</v>
      </c>
      <c r="F1909" s="2" t="str">
        <f>Tbl_BalanceHistory[[#This Row],[RespAgy]]&amp;": "&amp;Tbl_BalanceHistory[[#This Row],[RespAgency]]</f>
        <v>236: Virginia Commonwealth University</v>
      </c>
      <c r="G1909" s="3">
        <v>236</v>
      </c>
      <c r="H1909" s="3" t="s">
        <v>460</v>
      </c>
      <c r="I1909" s="3" t="str">
        <f>_xlfn.XLOOKUP(Tbl_BalanceHistory[[#This Row],[AgyCode]],Tbl_Agencies[Agy Code],Tbl_Agencies[Agy Sort])</f>
        <v>101000</v>
      </c>
      <c r="J1909" s="2" t="str">
        <f>Tbl_BalanceHistory[[#This Row],[AgyCode]]&amp;": "&amp;Tbl_BalanceHistory[[#This Row],[Agency Name]]</f>
        <v>236: Virginia Commonwealth University</v>
      </c>
      <c r="K1909" s="1">
        <v>2018</v>
      </c>
      <c r="L1909" s="3">
        <v>100</v>
      </c>
      <c r="M1909" s="3" t="s">
        <v>416</v>
      </c>
      <c r="N1909" s="2" t="str">
        <f>Tbl_BalanceHistory[[#This Row],[ProgramCode]]&amp;": "&amp;Tbl_BalanceHistory[[#This Row],[Program Name]]</f>
        <v>100: Educational and General Programs</v>
      </c>
      <c r="O1909" s="3" t="s">
        <v>886</v>
      </c>
      <c r="P1909" s="1" t="str">
        <f>IF(Tbl_BalanceHistory[[#This Row],[FundCode]]="0100","GF",IF(Tbl_BalanceHistory[[#This Row],[FundCode]]="01000","GF","Hi Ed / OCR"))</f>
        <v>GF</v>
      </c>
      <c r="Q1909" s="5">
        <v>0</v>
      </c>
      <c r="R1909" s="5">
        <v>0</v>
      </c>
      <c r="S1909" s="5">
        <v>0</v>
      </c>
      <c r="T1909" s="5">
        <v>0</v>
      </c>
      <c r="U1909" s="3" t="s">
        <v>1733</v>
      </c>
      <c r="V1909" s="5">
        <v>0</v>
      </c>
      <c r="W1909" s="5">
        <v>0</v>
      </c>
      <c r="X1909" s="5"/>
      <c r="Y1909" s="5"/>
      <c r="Z1909" s="5">
        <f>Tbl_BalanceHistory[[#This Row],[Discretionary Recommended - Pre 2022]]+Tbl_BalanceHistory[[#This Row],[Discretionary Balance Recommended: Policy]]+Tbl_BalanceHistory[[#This Row],[Discretionary Balance Recommended: Commitments]]</f>
        <v>0</v>
      </c>
      <c r="AA1909" s="5">
        <f>Tbl_BalanceHistory[[#This Row],[Discretionary Balance]]-Tbl_BalanceHistory[[#This Row],[Discretionary Reappropriation]]</f>
        <v>0</v>
      </c>
      <c r="AB1909" s="2"/>
      <c r="AC1909" s="2"/>
      <c r="AD1909" s="2"/>
      <c r="AE1909" s="2"/>
    </row>
    <row r="1910" spans="1:31" ht="45" x14ac:dyDescent="0.25">
      <c r="A1910" s="2" t="s">
        <v>10</v>
      </c>
      <c r="B1910" s="3">
        <v>7</v>
      </c>
      <c r="C1910" s="3">
        <v>236</v>
      </c>
      <c r="D1910" s="3" t="s">
        <v>460</v>
      </c>
      <c r="E1910" s="3" t="str">
        <f>_xlfn.XLOOKUP(Tbl_BalanceHistory[[#This Row],[RespAgy]],Tbl_Agencies[Agy Code],Tbl_Agencies[Agy Sort])</f>
        <v>101000</v>
      </c>
      <c r="F1910" s="2" t="str">
        <f>Tbl_BalanceHistory[[#This Row],[RespAgy]]&amp;": "&amp;Tbl_BalanceHistory[[#This Row],[RespAgency]]</f>
        <v>236: Virginia Commonwealth University</v>
      </c>
      <c r="G1910" s="3">
        <v>236</v>
      </c>
      <c r="H1910" s="3" t="s">
        <v>460</v>
      </c>
      <c r="I1910" s="3" t="str">
        <f>_xlfn.XLOOKUP(Tbl_BalanceHistory[[#This Row],[AgyCode]],Tbl_Agencies[Agy Code],Tbl_Agencies[Agy Sort])</f>
        <v>101000</v>
      </c>
      <c r="J1910" s="2" t="str">
        <f>Tbl_BalanceHistory[[#This Row],[AgyCode]]&amp;": "&amp;Tbl_BalanceHistory[[#This Row],[Agency Name]]</f>
        <v>236: Virginia Commonwealth University</v>
      </c>
      <c r="K1910" s="1">
        <v>2019</v>
      </c>
      <c r="L1910" s="3">
        <v>100</v>
      </c>
      <c r="M1910" s="3" t="s">
        <v>416</v>
      </c>
      <c r="N1910" s="2" t="str">
        <f>Tbl_BalanceHistory[[#This Row],[ProgramCode]]&amp;": "&amp;Tbl_BalanceHistory[[#This Row],[Program Name]]</f>
        <v>100: Educational and General Programs</v>
      </c>
      <c r="O1910" s="3" t="s">
        <v>886</v>
      </c>
      <c r="P1910" s="1" t="str">
        <f>IF(Tbl_BalanceHistory[[#This Row],[FundCode]]="0100","GF",IF(Tbl_BalanceHistory[[#This Row],[FundCode]]="01000","GF","Hi Ed / OCR"))</f>
        <v>GF</v>
      </c>
      <c r="Q1910" s="5">
        <v>0</v>
      </c>
      <c r="R1910" s="5">
        <v>0</v>
      </c>
      <c r="S1910" s="5">
        <v>0</v>
      </c>
      <c r="T1910" s="5">
        <v>0</v>
      </c>
      <c r="U1910" s="3" t="s">
        <v>1733</v>
      </c>
      <c r="V1910" s="5">
        <v>0</v>
      </c>
      <c r="W1910" s="5">
        <v>0</v>
      </c>
      <c r="X1910" s="5"/>
      <c r="Y1910" s="5"/>
      <c r="Z1910" s="5">
        <f>Tbl_BalanceHistory[[#This Row],[Discretionary Recommended - Pre 2022]]+Tbl_BalanceHistory[[#This Row],[Discretionary Balance Recommended: Policy]]+Tbl_BalanceHistory[[#This Row],[Discretionary Balance Recommended: Commitments]]</f>
        <v>0</v>
      </c>
      <c r="AA1910" s="5">
        <f>Tbl_BalanceHistory[[#This Row],[Discretionary Balance]]-Tbl_BalanceHistory[[#This Row],[Discretionary Reappropriation]]</f>
        <v>0</v>
      </c>
      <c r="AB1910" s="2"/>
      <c r="AC1910" s="2"/>
      <c r="AD1910" s="2"/>
      <c r="AE1910" s="2"/>
    </row>
    <row r="1911" spans="1:31" ht="45" x14ac:dyDescent="0.25">
      <c r="A1911" s="2" t="s">
        <v>10</v>
      </c>
      <c r="B1911" s="3">
        <v>7</v>
      </c>
      <c r="C1911" s="3">
        <v>236</v>
      </c>
      <c r="D1911" s="3" t="s">
        <v>460</v>
      </c>
      <c r="E1911" s="3" t="str">
        <f>_xlfn.XLOOKUP(Tbl_BalanceHistory[[#This Row],[RespAgy]],Tbl_Agencies[Agy Code],Tbl_Agencies[Agy Sort])</f>
        <v>101000</v>
      </c>
      <c r="F1911" s="2" t="str">
        <f>Tbl_BalanceHistory[[#This Row],[RespAgy]]&amp;": "&amp;Tbl_BalanceHistory[[#This Row],[RespAgency]]</f>
        <v>236: Virginia Commonwealth University</v>
      </c>
      <c r="G1911" s="3">
        <v>236</v>
      </c>
      <c r="H1911" s="3" t="s">
        <v>460</v>
      </c>
      <c r="I1911" s="3" t="str">
        <f>_xlfn.XLOOKUP(Tbl_BalanceHistory[[#This Row],[AgyCode]],Tbl_Agencies[Agy Code],Tbl_Agencies[Agy Sort])</f>
        <v>101000</v>
      </c>
      <c r="J1911" s="2" t="str">
        <f>Tbl_BalanceHistory[[#This Row],[AgyCode]]&amp;": "&amp;Tbl_BalanceHistory[[#This Row],[Agency Name]]</f>
        <v>236: Virginia Commonwealth University</v>
      </c>
      <c r="K1911" s="1">
        <v>2014</v>
      </c>
      <c r="L1911" s="3">
        <v>108</v>
      </c>
      <c r="M1911" s="3" t="s">
        <v>408</v>
      </c>
      <c r="N1911" s="2" t="str">
        <f>Tbl_BalanceHistory[[#This Row],[ProgramCode]]&amp;": "&amp;Tbl_BalanceHistory[[#This Row],[Program Name]]</f>
        <v>108: Higher Education Student Financial Assistance</v>
      </c>
      <c r="O1911" s="3" t="s">
        <v>1730</v>
      </c>
      <c r="P1911" s="1" t="str">
        <f>IF(Tbl_BalanceHistory[[#This Row],[FundCode]]="0100","GF",IF(Tbl_BalanceHistory[[#This Row],[FundCode]]="01000","GF","Hi Ed / OCR"))</f>
        <v>GF</v>
      </c>
      <c r="Q1911" s="5">
        <v>24339118</v>
      </c>
      <c r="R1911" s="5">
        <v>24339118</v>
      </c>
      <c r="S1911" s="5">
        <v>0</v>
      </c>
      <c r="T1911" s="5">
        <v>0</v>
      </c>
      <c r="U1911" s="3"/>
      <c r="V1911" s="5">
        <v>0</v>
      </c>
      <c r="W1911" s="5">
        <v>0</v>
      </c>
      <c r="X1911" s="5"/>
      <c r="Y1911" s="5"/>
      <c r="Z1911" s="5">
        <f>Tbl_BalanceHistory[[#This Row],[Discretionary Recommended - Pre 2022]]+Tbl_BalanceHistory[[#This Row],[Discretionary Balance Recommended: Policy]]+Tbl_BalanceHistory[[#This Row],[Discretionary Balance Recommended: Commitments]]</f>
        <v>0</v>
      </c>
      <c r="AA1911" s="5">
        <f>Tbl_BalanceHistory[[#This Row],[Discretionary Balance]]-Tbl_BalanceHistory[[#This Row],[Discretionary Reappropriation]]</f>
        <v>0</v>
      </c>
      <c r="AB1911" s="2"/>
      <c r="AC1911" s="2"/>
      <c r="AD1911" s="2"/>
      <c r="AE1911" s="2"/>
    </row>
    <row r="1912" spans="1:31" ht="45" x14ac:dyDescent="0.25">
      <c r="A1912" s="2" t="s">
        <v>10</v>
      </c>
      <c r="B1912" s="3">
        <v>7</v>
      </c>
      <c r="C1912" s="3">
        <v>236</v>
      </c>
      <c r="D1912" s="3" t="s">
        <v>460</v>
      </c>
      <c r="E1912" s="3" t="str">
        <f>_xlfn.XLOOKUP(Tbl_BalanceHistory[[#This Row],[RespAgy]],Tbl_Agencies[Agy Code],Tbl_Agencies[Agy Sort])</f>
        <v>101000</v>
      </c>
      <c r="F1912" s="2" t="str">
        <f>Tbl_BalanceHistory[[#This Row],[RespAgy]]&amp;": "&amp;Tbl_BalanceHistory[[#This Row],[RespAgency]]</f>
        <v>236: Virginia Commonwealth University</v>
      </c>
      <c r="G1912" s="3">
        <v>236</v>
      </c>
      <c r="H1912" s="3" t="s">
        <v>460</v>
      </c>
      <c r="I1912" s="3" t="str">
        <f>_xlfn.XLOOKUP(Tbl_BalanceHistory[[#This Row],[AgyCode]],Tbl_Agencies[Agy Code],Tbl_Agencies[Agy Sort])</f>
        <v>101000</v>
      </c>
      <c r="J1912" s="2" t="str">
        <f>Tbl_BalanceHistory[[#This Row],[AgyCode]]&amp;": "&amp;Tbl_BalanceHistory[[#This Row],[Agency Name]]</f>
        <v>236: Virginia Commonwealth University</v>
      </c>
      <c r="K1912" s="1">
        <v>2015</v>
      </c>
      <c r="L1912" s="3">
        <v>108</v>
      </c>
      <c r="M1912" s="3" t="s">
        <v>408</v>
      </c>
      <c r="N1912" s="2" t="str">
        <f>Tbl_BalanceHistory[[#This Row],[ProgramCode]]&amp;": "&amp;Tbl_BalanceHistory[[#This Row],[Program Name]]</f>
        <v>108: Higher Education Student Financial Assistance</v>
      </c>
      <c r="O1912" s="3" t="s">
        <v>1730</v>
      </c>
      <c r="P1912" s="1" t="str">
        <f>IF(Tbl_BalanceHistory[[#This Row],[FundCode]]="0100","GF",IF(Tbl_BalanceHistory[[#This Row],[FundCode]]="01000","GF","Hi Ed / OCR"))</f>
        <v>GF</v>
      </c>
      <c r="Q1912" s="5">
        <v>24397033</v>
      </c>
      <c r="R1912" s="5">
        <v>24397033</v>
      </c>
      <c r="S1912" s="5">
        <v>0</v>
      </c>
      <c r="T1912" s="5">
        <v>0</v>
      </c>
      <c r="U1912" s="3"/>
      <c r="V1912" s="5">
        <v>0</v>
      </c>
      <c r="W1912" s="5">
        <v>0</v>
      </c>
      <c r="X1912" s="5"/>
      <c r="Y1912" s="5"/>
      <c r="Z1912" s="5">
        <f>Tbl_BalanceHistory[[#This Row],[Discretionary Recommended - Pre 2022]]+Tbl_BalanceHistory[[#This Row],[Discretionary Balance Recommended: Policy]]+Tbl_BalanceHistory[[#This Row],[Discretionary Balance Recommended: Commitments]]</f>
        <v>0</v>
      </c>
      <c r="AA1912" s="5">
        <f>Tbl_BalanceHistory[[#This Row],[Discretionary Balance]]-Tbl_BalanceHistory[[#This Row],[Discretionary Reappropriation]]</f>
        <v>0</v>
      </c>
      <c r="AB1912" s="2"/>
      <c r="AC1912" s="2"/>
      <c r="AD1912" s="2"/>
      <c r="AE1912" s="2"/>
    </row>
    <row r="1913" spans="1:31" ht="45" x14ac:dyDescent="0.25">
      <c r="A1913" s="2" t="s">
        <v>10</v>
      </c>
      <c r="B1913" s="3">
        <v>7</v>
      </c>
      <c r="C1913" s="3">
        <v>236</v>
      </c>
      <c r="D1913" s="3" t="s">
        <v>460</v>
      </c>
      <c r="E1913" s="3" t="str">
        <f>_xlfn.XLOOKUP(Tbl_BalanceHistory[[#This Row],[RespAgy]],Tbl_Agencies[Agy Code],Tbl_Agencies[Agy Sort])</f>
        <v>101000</v>
      </c>
      <c r="F1913" s="2" t="str">
        <f>Tbl_BalanceHistory[[#This Row],[RespAgy]]&amp;": "&amp;Tbl_BalanceHistory[[#This Row],[RespAgency]]</f>
        <v>236: Virginia Commonwealth University</v>
      </c>
      <c r="G1913" s="3">
        <v>236</v>
      </c>
      <c r="H1913" s="3" t="s">
        <v>460</v>
      </c>
      <c r="I1913" s="3" t="str">
        <f>_xlfn.XLOOKUP(Tbl_BalanceHistory[[#This Row],[AgyCode]],Tbl_Agencies[Agy Code],Tbl_Agencies[Agy Sort])</f>
        <v>101000</v>
      </c>
      <c r="J1913" s="2" t="str">
        <f>Tbl_BalanceHistory[[#This Row],[AgyCode]]&amp;": "&amp;Tbl_BalanceHistory[[#This Row],[Agency Name]]</f>
        <v>236: Virginia Commonwealth University</v>
      </c>
      <c r="K1913" s="1">
        <v>2016</v>
      </c>
      <c r="L1913" s="3">
        <v>108</v>
      </c>
      <c r="M1913" s="3" t="s">
        <v>408</v>
      </c>
      <c r="N1913" s="2" t="str">
        <f>Tbl_BalanceHistory[[#This Row],[ProgramCode]]&amp;": "&amp;Tbl_BalanceHistory[[#This Row],[Program Name]]</f>
        <v>108: Higher Education Student Financial Assistance</v>
      </c>
      <c r="O1913" s="3" t="s">
        <v>1730</v>
      </c>
      <c r="P1913" s="1" t="str">
        <f>IF(Tbl_BalanceHistory[[#This Row],[FundCode]]="0100","GF",IF(Tbl_BalanceHistory[[#This Row],[FundCode]]="01000","GF","Hi Ed / OCR"))</f>
        <v>GF</v>
      </c>
      <c r="Q1913" s="5">
        <v>25609308</v>
      </c>
      <c r="R1913" s="5">
        <v>25609308</v>
      </c>
      <c r="S1913" s="5">
        <v>0</v>
      </c>
      <c r="T1913" s="5">
        <v>0</v>
      </c>
      <c r="U1913" s="3"/>
      <c r="V1913" s="5">
        <v>0</v>
      </c>
      <c r="W1913" s="5">
        <v>0</v>
      </c>
      <c r="X1913" s="5"/>
      <c r="Y1913" s="5"/>
      <c r="Z1913" s="5">
        <f>Tbl_BalanceHistory[[#This Row],[Discretionary Recommended - Pre 2022]]+Tbl_BalanceHistory[[#This Row],[Discretionary Balance Recommended: Policy]]+Tbl_BalanceHistory[[#This Row],[Discretionary Balance Recommended: Commitments]]</f>
        <v>0</v>
      </c>
      <c r="AA1913" s="5">
        <f>Tbl_BalanceHistory[[#This Row],[Discretionary Balance]]-Tbl_BalanceHistory[[#This Row],[Discretionary Reappropriation]]</f>
        <v>0</v>
      </c>
      <c r="AB1913" s="2"/>
      <c r="AC1913" s="2"/>
      <c r="AD1913" s="2"/>
      <c r="AE1913" s="2"/>
    </row>
    <row r="1914" spans="1:31" ht="45" x14ac:dyDescent="0.25">
      <c r="A1914" s="2" t="s">
        <v>10</v>
      </c>
      <c r="B1914" s="3">
        <v>7</v>
      </c>
      <c r="C1914" s="3">
        <v>236</v>
      </c>
      <c r="D1914" s="3" t="s">
        <v>460</v>
      </c>
      <c r="E1914" s="3" t="str">
        <f>_xlfn.XLOOKUP(Tbl_BalanceHistory[[#This Row],[RespAgy]],Tbl_Agencies[Agy Code],Tbl_Agencies[Agy Sort])</f>
        <v>101000</v>
      </c>
      <c r="F1914" s="2" t="str">
        <f>Tbl_BalanceHistory[[#This Row],[RespAgy]]&amp;": "&amp;Tbl_BalanceHistory[[#This Row],[RespAgency]]</f>
        <v>236: Virginia Commonwealth University</v>
      </c>
      <c r="G1914" s="3">
        <v>236</v>
      </c>
      <c r="H1914" s="3" t="s">
        <v>460</v>
      </c>
      <c r="I1914" s="3" t="str">
        <f>_xlfn.XLOOKUP(Tbl_BalanceHistory[[#This Row],[AgyCode]],Tbl_Agencies[Agy Code],Tbl_Agencies[Agy Sort])</f>
        <v>101000</v>
      </c>
      <c r="J1914" s="2" t="str">
        <f>Tbl_BalanceHistory[[#This Row],[AgyCode]]&amp;": "&amp;Tbl_BalanceHistory[[#This Row],[Agency Name]]</f>
        <v>236: Virginia Commonwealth University</v>
      </c>
      <c r="K1914" s="1">
        <v>2017</v>
      </c>
      <c r="L1914" s="3">
        <v>108</v>
      </c>
      <c r="M1914" s="3" t="s">
        <v>408</v>
      </c>
      <c r="N1914" s="2" t="str">
        <f>Tbl_BalanceHistory[[#This Row],[ProgramCode]]&amp;": "&amp;Tbl_BalanceHistory[[#This Row],[Program Name]]</f>
        <v>108: Higher Education Student Financial Assistance</v>
      </c>
      <c r="O1914" s="3" t="s">
        <v>886</v>
      </c>
      <c r="P1914" s="1" t="str">
        <f>IF(Tbl_BalanceHistory[[#This Row],[FundCode]]="0100","GF",IF(Tbl_BalanceHistory[[#This Row],[FundCode]]="01000","GF","Hi Ed / OCR"))</f>
        <v>GF</v>
      </c>
      <c r="Q1914" s="5">
        <v>30418147</v>
      </c>
      <c r="R1914" s="5">
        <v>30418147</v>
      </c>
      <c r="S1914" s="5">
        <v>0</v>
      </c>
      <c r="T1914" s="5">
        <v>0</v>
      </c>
      <c r="U1914" s="3" t="s">
        <v>1732</v>
      </c>
      <c r="V1914" s="5">
        <v>0</v>
      </c>
      <c r="W1914" s="5">
        <v>0</v>
      </c>
      <c r="X1914" s="5"/>
      <c r="Y1914" s="5"/>
      <c r="Z1914" s="5">
        <f>Tbl_BalanceHistory[[#This Row],[Discretionary Recommended - Pre 2022]]+Tbl_BalanceHistory[[#This Row],[Discretionary Balance Recommended: Policy]]+Tbl_BalanceHistory[[#This Row],[Discretionary Balance Recommended: Commitments]]</f>
        <v>0</v>
      </c>
      <c r="AA1914" s="5">
        <f>Tbl_BalanceHistory[[#This Row],[Discretionary Balance]]-Tbl_BalanceHistory[[#This Row],[Discretionary Reappropriation]]</f>
        <v>0</v>
      </c>
      <c r="AB1914" s="2"/>
      <c r="AC1914" s="2"/>
      <c r="AD1914" s="2"/>
      <c r="AE1914" s="2"/>
    </row>
    <row r="1915" spans="1:31" ht="45" x14ac:dyDescent="0.25">
      <c r="A1915" s="2" t="s">
        <v>10</v>
      </c>
      <c r="B1915" s="3">
        <v>7</v>
      </c>
      <c r="C1915" s="3">
        <v>236</v>
      </c>
      <c r="D1915" s="3" t="s">
        <v>460</v>
      </c>
      <c r="E1915" s="3" t="str">
        <f>_xlfn.XLOOKUP(Tbl_BalanceHistory[[#This Row],[RespAgy]],Tbl_Agencies[Agy Code],Tbl_Agencies[Agy Sort])</f>
        <v>101000</v>
      </c>
      <c r="F1915" s="2" t="str">
        <f>Tbl_BalanceHistory[[#This Row],[RespAgy]]&amp;": "&amp;Tbl_BalanceHistory[[#This Row],[RespAgency]]</f>
        <v>236: Virginia Commonwealth University</v>
      </c>
      <c r="G1915" s="3">
        <v>236</v>
      </c>
      <c r="H1915" s="3" t="s">
        <v>460</v>
      </c>
      <c r="I1915" s="3" t="str">
        <f>_xlfn.XLOOKUP(Tbl_BalanceHistory[[#This Row],[AgyCode]],Tbl_Agencies[Agy Code],Tbl_Agencies[Agy Sort])</f>
        <v>101000</v>
      </c>
      <c r="J1915" s="2" t="str">
        <f>Tbl_BalanceHistory[[#This Row],[AgyCode]]&amp;": "&amp;Tbl_BalanceHistory[[#This Row],[Agency Name]]</f>
        <v>236: Virginia Commonwealth University</v>
      </c>
      <c r="K1915" s="1">
        <v>2018</v>
      </c>
      <c r="L1915" s="3">
        <v>108</v>
      </c>
      <c r="M1915" s="3" t="s">
        <v>408</v>
      </c>
      <c r="N1915" s="2" t="str">
        <f>Tbl_BalanceHistory[[#This Row],[ProgramCode]]&amp;": "&amp;Tbl_BalanceHistory[[#This Row],[Program Name]]</f>
        <v>108: Higher Education Student Financial Assistance</v>
      </c>
      <c r="O1915" s="3" t="s">
        <v>886</v>
      </c>
      <c r="P1915" s="1" t="str">
        <f>IF(Tbl_BalanceHistory[[#This Row],[FundCode]]="0100","GF",IF(Tbl_BalanceHistory[[#This Row],[FundCode]]="01000","GF","Hi Ed / OCR"))</f>
        <v>GF</v>
      </c>
      <c r="Q1915" s="5">
        <v>30655419</v>
      </c>
      <c r="R1915" s="5">
        <v>30655419</v>
      </c>
      <c r="S1915" s="5">
        <v>0</v>
      </c>
      <c r="T1915" s="5">
        <v>0</v>
      </c>
      <c r="U1915" s="3" t="s">
        <v>1733</v>
      </c>
      <c r="V1915" s="5">
        <v>0</v>
      </c>
      <c r="W1915" s="5">
        <v>0</v>
      </c>
      <c r="X1915" s="5"/>
      <c r="Y1915" s="5"/>
      <c r="Z1915" s="5">
        <f>Tbl_BalanceHistory[[#This Row],[Discretionary Recommended - Pre 2022]]+Tbl_BalanceHistory[[#This Row],[Discretionary Balance Recommended: Policy]]+Tbl_BalanceHistory[[#This Row],[Discretionary Balance Recommended: Commitments]]</f>
        <v>0</v>
      </c>
      <c r="AA1915" s="5">
        <f>Tbl_BalanceHistory[[#This Row],[Discretionary Balance]]-Tbl_BalanceHistory[[#This Row],[Discretionary Reappropriation]]</f>
        <v>0</v>
      </c>
      <c r="AB1915" s="2"/>
      <c r="AC1915" s="2"/>
      <c r="AD1915" s="2"/>
      <c r="AE1915" s="2"/>
    </row>
    <row r="1916" spans="1:31" ht="45" x14ac:dyDescent="0.25">
      <c r="A1916" s="2" t="s">
        <v>10</v>
      </c>
      <c r="B1916" s="3">
        <v>7</v>
      </c>
      <c r="C1916" s="3">
        <v>236</v>
      </c>
      <c r="D1916" s="3" t="s">
        <v>460</v>
      </c>
      <c r="E1916" s="3" t="str">
        <f>_xlfn.XLOOKUP(Tbl_BalanceHistory[[#This Row],[RespAgy]],Tbl_Agencies[Agy Code],Tbl_Agencies[Agy Sort])</f>
        <v>101000</v>
      </c>
      <c r="F1916" s="2" t="str">
        <f>Tbl_BalanceHistory[[#This Row],[RespAgy]]&amp;": "&amp;Tbl_BalanceHistory[[#This Row],[RespAgency]]</f>
        <v>236: Virginia Commonwealth University</v>
      </c>
      <c r="G1916" s="3">
        <v>236</v>
      </c>
      <c r="H1916" s="3" t="s">
        <v>460</v>
      </c>
      <c r="I1916" s="3" t="str">
        <f>_xlfn.XLOOKUP(Tbl_BalanceHistory[[#This Row],[AgyCode]],Tbl_Agencies[Agy Code],Tbl_Agencies[Agy Sort])</f>
        <v>101000</v>
      </c>
      <c r="J1916" s="2" t="str">
        <f>Tbl_BalanceHistory[[#This Row],[AgyCode]]&amp;": "&amp;Tbl_BalanceHistory[[#This Row],[Agency Name]]</f>
        <v>236: Virginia Commonwealth University</v>
      </c>
      <c r="K1916" s="1">
        <v>2019</v>
      </c>
      <c r="L1916" s="3">
        <v>108</v>
      </c>
      <c r="M1916" s="3" t="s">
        <v>408</v>
      </c>
      <c r="N1916" s="2" t="str">
        <f>Tbl_BalanceHistory[[#This Row],[ProgramCode]]&amp;": "&amp;Tbl_BalanceHistory[[#This Row],[Program Name]]</f>
        <v>108: Higher Education Student Financial Assistance</v>
      </c>
      <c r="O1916" s="3" t="s">
        <v>886</v>
      </c>
      <c r="P1916" s="1" t="str">
        <f>IF(Tbl_BalanceHistory[[#This Row],[FundCode]]="0100","GF",IF(Tbl_BalanceHistory[[#This Row],[FundCode]]="01000","GF","Hi Ed / OCR"))</f>
        <v>GF</v>
      </c>
      <c r="Q1916" s="5">
        <v>32590745</v>
      </c>
      <c r="R1916" s="5">
        <v>32590745</v>
      </c>
      <c r="S1916" s="5">
        <v>0</v>
      </c>
      <c r="T1916" s="5">
        <v>0</v>
      </c>
      <c r="U1916" s="3" t="s">
        <v>1733</v>
      </c>
      <c r="V1916" s="5">
        <v>0</v>
      </c>
      <c r="W1916" s="5">
        <v>0</v>
      </c>
      <c r="X1916" s="5"/>
      <c r="Y1916" s="5"/>
      <c r="Z1916" s="5">
        <f>Tbl_BalanceHistory[[#This Row],[Discretionary Recommended - Pre 2022]]+Tbl_BalanceHistory[[#This Row],[Discretionary Balance Recommended: Policy]]+Tbl_BalanceHistory[[#This Row],[Discretionary Balance Recommended: Commitments]]</f>
        <v>0</v>
      </c>
      <c r="AA1916" s="5">
        <f>Tbl_BalanceHistory[[#This Row],[Discretionary Balance]]-Tbl_BalanceHistory[[#This Row],[Discretionary Reappropriation]]</f>
        <v>0</v>
      </c>
      <c r="AB1916" s="2"/>
      <c r="AC1916" s="2"/>
      <c r="AD1916" s="2"/>
      <c r="AE1916" s="2"/>
    </row>
    <row r="1917" spans="1:31" ht="45" x14ac:dyDescent="0.25">
      <c r="A1917" s="2" t="s">
        <v>10</v>
      </c>
      <c r="B1917" s="3">
        <v>7</v>
      </c>
      <c r="C1917" s="3">
        <v>236</v>
      </c>
      <c r="D1917" s="3" t="s">
        <v>460</v>
      </c>
      <c r="E1917" s="3" t="str">
        <f>_xlfn.XLOOKUP(Tbl_BalanceHistory[[#This Row],[RespAgy]],Tbl_Agencies[Agy Code],Tbl_Agencies[Agy Sort])</f>
        <v>101000</v>
      </c>
      <c r="F1917" s="2" t="str">
        <f>Tbl_BalanceHistory[[#This Row],[RespAgy]]&amp;": "&amp;Tbl_BalanceHistory[[#This Row],[RespAgency]]</f>
        <v>236: Virginia Commonwealth University</v>
      </c>
      <c r="G1917" s="3">
        <v>236</v>
      </c>
      <c r="H1917" s="3" t="s">
        <v>460</v>
      </c>
      <c r="I1917" s="3" t="str">
        <f>_xlfn.XLOOKUP(Tbl_BalanceHistory[[#This Row],[AgyCode]],Tbl_Agencies[Agy Code],Tbl_Agencies[Agy Sort])</f>
        <v>101000</v>
      </c>
      <c r="J1917" s="2" t="str">
        <f>Tbl_BalanceHistory[[#This Row],[AgyCode]]&amp;": "&amp;Tbl_BalanceHistory[[#This Row],[Agency Name]]</f>
        <v>236: Virginia Commonwealth University</v>
      </c>
      <c r="K1917" s="1">
        <v>2020</v>
      </c>
      <c r="L1917" s="3">
        <v>108</v>
      </c>
      <c r="M1917" s="3" t="s">
        <v>408</v>
      </c>
      <c r="N1917" s="2" t="str">
        <f>Tbl_BalanceHistory[[#This Row],[ProgramCode]]&amp;": "&amp;Tbl_BalanceHistory[[#This Row],[Program Name]]</f>
        <v>108: Higher Education Student Financial Assistance</v>
      </c>
      <c r="O1917" s="3" t="s">
        <v>886</v>
      </c>
      <c r="P1917" s="1" t="str">
        <f>IF(Tbl_BalanceHistory[[#This Row],[FundCode]]="0100","GF",IF(Tbl_BalanceHistory[[#This Row],[FundCode]]="01000","GF","Hi Ed / OCR"))</f>
        <v>GF</v>
      </c>
      <c r="Q1917" s="5">
        <v>36122874</v>
      </c>
      <c r="R1917" s="5">
        <v>36122874</v>
      </c>
      <c r="S1917" s="5">
        <v>0</v>
      </c>
      <c r="T1917" s="5">
        <v>0</v>
      </c>
      <c r="U1917" s="3" t="s">
        <v>1733</v>
      </c>
      <c r="V1917" s="5">
        <v>0</v>
      </c>
      <c r="W1917" s="5">
        <v>0</v>
      </c>
      <c r="X1917" s="5"/>
      <c r="Y1917" s="5"/>
      <c r="Z1917" s="5">
        <f>Tbl_BalanceHistory[[#This Row],[Discretionary Recommended - Pre 2022]]+Tbl_BalanceHistory[[#This Row],[Discretionary Balance Recommended: Policy]]+Tbl_BalanceHistory[[#This Row],[Discretionary Balance Recommended: Commitments]]</f>
        <v>0</v>
      </c>
      <c r="AA1917" s="5">
        <f>Tbl_BalanceHistory[[#This Row],[Discretionary Balance]]-Tbl_BalanceHistory[[#This Row],[Discretionary Reappropriation]]</f>
        <v>0</v>
      </c>
      <c r="AB1917" s="2"/>
      <c r="AC1917" s="2"/>
      <c r="AD1917" s="2"/>
      <c r="AE1917" s="2"/>
    </row>
    <row r="1918" spans="1:31" ht="45" x14ac:dyDescent="0.25">
      <c r="A1918" s="2" t="s">
        <v>10</v>
      </c>
      <c r="B1918" s="3">
        <v>7</v>
      </c>
      <c r="C1918" s="3">
        <v>236</v>
      </c>
      <c r="D1918" s="3" t="s">
        <v>460</v>
      </c>
      <c r="E1918" s="3" t="str">
        <f>_xlfn.XLOOKUP(Tbl_BalanceHistory[[#This Row],[RespAgy]],Tbl_Agencies[Agy Code],Tbl_Agencies[Agy Sort])</f>
        <v>101000</v>
      </c>
      <c r="F1918" s="2" t="str">
        <f>Tbl_BalanceHistory[[#This Row],[RespAgy]]&amp;": "&amp;Tbl_BalanceHistory[[#This Row],[RespAgency]]</f>
        <v>236: Virginia Commonwealth University</v>
      </c>
      <c r="G1918" s="3">
        <v>236</v>
      </c>
      <c r="H1918" s="3" t="s">
        <v>460</v>
      </c>
      <c r="I1918" s="3" t="str">
        <f>_xlfn.XLOOKUP(Tbl_BalanceHistory[[#This Row],[AgyCode]],Tbl_Agencies[Agy Code],Tbl_Agencies[Agy Sort])</f>
        <v>101000</v>
      </c>
      <c r="J1918" s="2" t="str">
        <f>Tbl_BalanceHistory[[#This Row],[AgyCode]]&amp;": "&amp;Tbl_BalanceHistory[[#This Row],[Agency Name]]</f>
        <v>236: Virginia Commonwealth University</v>
      </c>
      <c r="K1918" s="1">
        <v>2021</v>
      </c>
      <c r="L1918" s="3">
        <v>108</v>
      </c>
      <c r="M1918" s="3" t="s">
        <v>408</v>
      </c>
      <c r="N1918" s="2" t="str">
        <f>Tbl_BalanceHistory[[#This Row],[ProgramCode]]&amp;": "&amp;Tbl_BalanceHistory[[#This Row],[Program Name]]</f>
        <v>108: Higher Education Student Financial Assistance</v>
      </c>
      <c r="O1918" s="3" t="s">
        <v>886</v>
      </c>
      <c r="P1918" s="1" t="str">
        <f>IF(Tbl_BalanceHistory[[#This Row],[FundCode]]="0100","GF",IF(Tbl_BalanceHistory[[#This Row],[FundCode]]="01000","GF","Hi Ed / OCR"))</f>
        <v>GF</v>
      </c>
      <c r="Q1918" s="5">
        <v>36300956</v>
      </c>
      <c r="R1918" s="5">
        <v>36300956</v>
      </c>
      <c r="S1918" s="5">
        <v>0</v>
      </c>
      <c r="T1918" s="5">
        <v>0</v>
      </c>
      <c r="U1918" s="3" t="s">
        <v>1733</v>
      </c>
      <c r="V1918" s="5">
        <v>0</v>
      </c>
      <c r="W1918" s="5">
        <v>0</v>
      </c>
      <c r="X1918" s="5"/>
      <c r="Y1918" s="5"/>
      <c r="Z1918" s="5">
        <f>Tbl_BalanceHistory[[#This Row],[Discretionary Recommended - Pre 2022]]+Tbl_BalanceHistory[[#This Row],[Discretionary Balance Recommended: Policy]]+Tbl_BalanceHistory[[#This Row],[Discretionary Balance Recommended: Commitments]]</f>
        <v>0</v>
      </c>
      <c r="AA1918" s="5">
        <f>Tbl_BalanceHistory[[#This Row],[Discretionary Balance]]-Tbl_BalanceHistory[[#This Row],[Discretionary Reappropriation]]</f>
        <v>0</v>
      </c>
      <c r="AB1918" s="2"/>
      <c r="AC1918" s="2"/>
      <c r="AD1918" s="2"/>
      <c r="AE1918" s="2"/>
    </row>
    <row r="1919" spans="1:31" ht="45" x14ac:dyDescent="0.25">
      <c r="A1919" s="2" t="s">
        <v>10</v>
      </c>
      <c r="B1919" s="3">
        <v>7</v>
      </c>
      <c r="C1919" s="3">
        <v>236</v>
      </c>
      <c r="D1919" s="3" t="s">
        <v>460</v>
      </c>
      <c r="E1919" s="3" t="str">
        <f>_xlfn.XLOOKUP(Tbl_BalanceHistory[[#This Row],[RespAgy]],Tbl_Agencies[Agy Code],Tbl_Agencies[Agy Sort])</f>
        <v>101000</v>
      </c>
      <c r="F1919" s="2" t="str">
        <f>Tbl_BalanceHistory[[#This Row],[RespAgy]]&amp;": "&amp;Tbl_BalanceHistory[[#This Row],[RespAgency]]</f>
        <v>236: Virginia Commonwealth University</v>
      </c>
      <c r="G1919" s="3">
        <v>236</v>
      </c>
      <c r="H1919" s="3" t="s">
        <v>460</v>
      </c>
      <c r="I1919" s="3" t="str">
        <f>_xlfn.XLOOKUP(Tbl_BalanceHistory[[#This Row],[AgyCode]],Tbl_Agencies[Agy Code],Tbl_Agencies[Agy Sort])</f>
        <v>101000</v>
      </c>
      <c r="J1919" s="2" t="str">
        <f>Tbl_BalanceHistory[[#This Row],[AgyCode]]&amp;": "&amp;Tbl_BalanceHistory[[#This Row],[Agency Name]]</f>
        <v>236: Virginia Commonwealth University</v>
      </c>
      <c r="K1919" s="1">
        <v>2022</v>
      </c>
      <c r="L1919" s="3">
        <v>108</v>
      </c>
      <c r="M1919" s="3" t="s">
        <v>408</v>
      </c>
      <c r="N1919" s="2" t="str">
        <f>Tbl_BalanceHistory[[#This Row],[ProgramCode]]&amp;": "&amp;Tbl_BalanceHistory[[#This Row],[Program Name]]</f>
        <v>108: Higher Education Student Financial Assistance</v>
      </c>
      <c r="O1919" s="3" t="s">
        <v>886</v>
      </c>
      <c r="P1919" s="1" t="str">
        <f>IF(Tbl_BalanceHistory[[#This Row],[FundCode]]="0100","GF",IF(Tbl_BalanceHistory[[#This Row],[FundCode]]="01000","GF","Hi Ed / OCR"))</f>
        <v>GF</v>
      </c>
      <c r="Q1919" s="5">
        <v>41108977</v>
      </c>
      <c r="R1919" s="5">
        <v>41108977</v>
      </c>
      <c r="S1919" s="5">
        <v>0</v>
      </c>
      <c r="T1919" s="5">
        <v>0</v>
      </c>
      <c r="U1919" s="3" t="s">
        <v>1733</v>
      </c>
      <c r="V1919" s="5">
        <v>0</v>
      </c>
      <c r="W1919" s="5"/>
      <c r="X1919" s="5">
        <v>0</v>
      </c>
      <c r="Y1919" s="5">
        <v>0</v>
      </c>
      <c r="Z1919" s="5">
        <f>Tbl_BalanceHistory[[#This Row],[Discretionary Recommended - Pre 2022]]+Tbl_BalanceHistory[[#This Row],[Discretionary Balance Recommended: Policy]]+Tbl_BalanceHistory[[#This Row],[Discretionary Balance Recommended: Commitments]]</f>
        <v>0</v>
      </c>
      <c r="AA1919" s="5">
        <f>Tbl_BalanceHistory[[#This Row],[Discretionary Balance]]-Tbl_BalanceHistory[[#This Row],[Discretionary Reappropriation]]</f>
        <v>0</v>
      </c>
      <c r="AB1919" s="2"/>
      <c r="AC1919" s="2"/>
      <c r="AD1919" s="2"/>
      <c r="AE1919" s="2"/>
    </row>
    <row r="1920" spans="1:31" ht="45" x14ac:dyDescent="0.25">
      <c r="A1920" s="2" t="s">
        <v>10</v>
      </c>
      <c r="B1920" s="3">
        <v>7</v>
      </c>
      <c r="C1920" s="3">
        <v>236</v>
      </c>
      <c r="D1920" s="3" t="s">
        <v>460</v>
      </c>
      <c r="E1920" s="3" t="str">
        <f>_xlfn.XLOOKUP(Tbl_BalanceHistory[[#This Row],[RespAgy]],Tbl_Agencies[Agy Code],Tbl_Agencies[Agy Sort])</f>
        <v>101000</v>
      </c>
      <c r="F1920" s="2" t="str">
        <f>Tbl_BalanceHistory[[#This Row],[RespAgy]]&amp;": "&amp;Tbl_BalanceHistory[[#This Row],[RespAgency]]</f>
        <v>236: Virginia Commonwealth University</v>
      </c>
      <c r="G1920" s="3">
        <v>236</v>
      </c>
      <c r="H1920" s="3" t="s">
        <v>460</v>
      </c>
      <c r="I1920" s="3" t="str">
        <f>_xlfn.XLOOKUP(Tbl_BalanceHistory[[#This Row],[AgyCode]],Tbl_Agencies[Agy Code],Tbl_Agencies[Agy Sort])</f>
        <v>101000</v>
      </c>
      <c r="J1920" s="2" t="str">
        <f>Tbl_BalanceHistory[[#This Row],[AgyCode]]&amp;": "&amp;Tbl_BalanceHistory[[#This Row],[Agency Name]]</f>
        <v>236: Virginia Commonwealth University</v>
      </c>
      <c r="K1920" s="1">
        <v>2023</v>
      </c>
      <c r="L1920" s="3">
        <v>108</v>
      </c>
      <c r="M1920" s="3" t="s">
        <v>408</v>
      </c>
      <c r="N1920" s="2" t="str">
        <f>Tbl_BalanceHistory[[#This Row],[ProgramCode]]&amp;": "&amp;Tbl_BalanceHistory[[#This Row],[Program Name]]</f>
        <v>108: Higher Education Student Financial Assistance</v>
      </c>
      <c r="O1920" s="3" t="s">
        <v>886</v>
      </c>
      <c r="P1920" s="1" t="str">
        <f>IF(Tbl_BalanceHistory[[#This Row],[FundCode]]="0100","GF",IF(Tbl_BalanceHistory[[#This Row],[FundCode]]="01000","GF","Hi Ed / OCR"))</f>
        <v>GF</v>
      </c>
      <c r="Q1920" s="5">
        <v>43938514</v>
      </c>
      <c r="R1920" s="5">
        <v>43938514</v>
      </c>
      <c r="S1920" s="5">
        <v>0</v>
      </c>
      <c r="T1920" s="5">
        <v>0</v>
      </c>
      <c r="U1920" s="3" t="s">
        <v>1733</v>
      </c>
      <c r="V1920" s="5">
        <v>0</v>
      </c>
      <c r="W1920" s="5">
        <v>0</v>
      </c>
      <c r="X1920" s="5">
        <v>0</v>
      </c>
      <c r="Y1920" s="5">
        <v>0</v>
      </c>
      <c r="Z1920" s="5">
        <v>0</v>
      </c>
      <c r="AA1920" s="5">
        <v>0</v>
      </c>
      <c r="AB1920" s="2"/>
      <c r="AC1920" s="2"/>
      <c r="AD1920" s="2"/>
      <c r="AE1920" s="2"/>
    </row>
    <row r="1921" spans="1:31" ht="45" x14ac:dyDescent="0.25">
      <c r="A1921" s="2" t="s">
        <v>10</v>
      </c>
      <c r="B1921" s="3">
        <v>7</v>
      </c>
      <c r="C1921" s="3">
        <v>236</v>
      </c>
      <c r="D1921" s="3" t="s">
        <v>460</v>
      </c>
      <c r="E1921" s="3" t="str">
        <f>_xlfn.XLOOKUP(Tbl_BalanceHistory[[#This Row],[RespAgy]],Tbl_Agencies[Agy Code],Tbl_Agencies[Agy Sort])</f>
        <v>101000</v>
      </c>
      <c r="F1921" s="2" t="str">
        <f>Tbl_BalanceHistory[[#This Row],[RespAgy]]&amp;": "&amp;Tbl_BalanceHistory[[#This Row],[RespAgency]]</f>
        <v>236: Virginia Commonwealth University</v>
      </c>
      <c r="G1921" s="3">
        <v>236</v>
      </c>
      <c r="H1921" s="3" t="s">
        <v>460</v>
      </c>
      <c r="I1921" s="3" t="str">
        <f>_xlfn.XLOOKUP(Tbl_BalanceHistory[[#This Row],[AgyCode]],Tbl_Agencies[Agy Code],Tbl_Agencies[Agy Sort])</f>
        <v>101000</v>
      </c>
      <c r="J1921" s="2" t="str">
        <f>Tbl_BalanceHistory[[#This Row],[AgyCode]]&amp;": "&amp;Tbl_BalanceHistory[[#This Row],[Agency Name]]</f>
        <v>236: Virginia Commonwealth University</v>
      </c>
      <c r="K1921" s="1">
        <v>2024</v>
      </c>
      <c r="L1921" s="3">
        <v>108</v>
      </c>
      <c r="M1921" s="3" t="s">
        <v>408</v>
      </c>
      <c r="N1921" s="2" t="str">
        <f>Tbl_BalanceHistory[[#This Row],[ProgramCode]]&amp;": "&amp;Tbl_BalanceHistory[[#This Row],[Program Name]]</f>
        <v>108: Higher Education Student Financial Assistance</v>
      </c>
      <c r="O1921" s="3" t="s">
        <v>886</v>
      </c>
      <c r="P1921" s="1" t="str">
        <f>IF(Tbl_BalanceHistory[[#This Row],[FundCode]]="0100","GF",IF(Tbl_BalanceHistory[[#This Row],[FundCode]]="01000","GF","Hi Ed / OCR"))</f>
        <v>GF</v>
      </c>
      <c r="Q1921" s="5">
        <v>60576570</v>
      </c>
      <c r="R1921" s="5">
        <v>60576570</v>
      </c>
      <c r="S1921" s="5">
        <v>0</v>
      </c>
      <c r="T1921" s="5">
        <v>0</v>
      </c>
      <c r="U1921" s="3" t="s">
        <v>1733</v>
      </c>
      <c r="V1921" s="5">
        <v>0</v>
      </c>
      <c r="W1921" s="5">
        <v>0</v>
      </c>
      <c r="X1921" s="5">
        <v>0</v>
      </c>
      <c r="Y1921" s="5">
        <v>0</v>
      </c>
      <c r="Z1921" s="5">
        <v>0</v>
      </c>
      <c r="AA1921" s="5">
        <v>0</v>
      </c>
      <c r="AB1921" s="2"/>
      <c r="AC1921" s="2"/>
      <c r="AD1921" s="2"/>
      <c r="AE1921" s="2"/>
    </row>
    <row r="1922" spans="1:31" ht="60" x14ac:dyDescent="0.25">
      <c r="A1922" s="2" t="s">
        <v>10</v>
      </c>
      <c r="B1922" s="3">
        <v>7</v>
      </c>
      <c r="C1922" s="3">
        <v>236</v>
      </c>
      <c r="D1922" s="3" t="s">
        <v>460</v>
      </c>
      <c r="E1922" s="3" t="str">
        <f>_xlfn.XLOOKUP(Tbl_BalanceHistory[[#This Row],[RespAgy]],Tbl_Agencies[Agy Code],Tbl_Agencies[Agy Sort])</f>
        <v>101000</v>
      </c>
      <c r="F1922" s="2" t="str">
        <f>Tbl_BalanceHistory[[#This Row],[RespAgy]]&amp;": "&amp;Tbl_BalanceHistory[[#This Row],[RespAgency]]</f>
        <v>236: Virginia Commonwealth University</v>
      </c>
      <c r="G1922" s="3">
        <v>236</v>
      </c>
      <c r="H1922" s="3" t="s">
        <v>460</v>
      </c>
      <c r="I1922" s="3" t="str">
        <f>_xlfn.XLOOKUP(Tbl_BalanceHistory[[#This Row],[AgyCode]],Tbl_Agencies[Agy Code],Tbl_Agencies[Agy Sort])</f>
        <v>101000</v>
      </c>
      <c r="J1922" s="2" t="str">
        <f>Tbl_BalanceHistory[[#This Row],[AgyCode]]&amp;": "&amp;Tbl_BalanceHistory[[#This Row],[Agency Name]]</f>
        <v>236: Virginia Commonwealth University</v>
      </c>
      <c r="K1922" s="1">
        <v>2014</v>
      </c>
      <c r="L1922" s="3">
        <v>110</v>
      </c>
      <c r="M1922" s="3" t="s">
        <v>409</v>
      </c>
      <c r="N1922" s="2" t="str">
        <f>Tbl_BalanceHistory[[#This Row],[ProgramCode]]&amp;": "&amp;Tbl_BalanceHistory[[#This Row],[Program Name]]</f>
        <v>110: Financial Assistance For Educational and General Services</v>
      </c>
      <c r="O1922" s="3" t="s">
        <v>1730</v>
      </c>
      <c r="P1922" s="1" t="str">
        <f>IF(Tbl_BalanceHistory[[#This Row],[FundCode]]="0100","GF",IF(Tbl_BalanceHistory[[#This Row],[FundCode]]="01000","GF","Hi Ed / OCR"))</f>
        <v>GF</v>
      </c>
      <c r="Q1922" s="5">
        <v>10162500</v>
      </c>
      <c r="R1922" s="5">
        <v>10162500</v>
      </c>
      <c r="S1922" s="5">
        <v>0</v>
      </c>
      <c r="T1922" s="5">
        <v>0</v>
      </c>
      <c r="U1922" s="3"/>
      <c r="V1922" s="5">
        <v>0</v>
      </c>
      <c r="W1922" s="5">
        <v>0</v>
      </c>
      <c r="X1922" s="5"/>
      <c r="Y1922" s="5"/>
      <c r="Z1922" s="5">
        <f>Tbl_BalanceHistory[[#This Row],[Discretionary Recommended - Pre 2022]]+Tbl_BalanceHistory[[#This Row],[Discretionary Balance Recommended: Policy]]+Tbl_BalanceHistory[[#This Row],[Discretionary Balance Recommended: Commitments]]</f>
        <v>0</v>
      </c>
      <c r="AA1922" s="5">
        <f>Tbl_BalanceHistory[[#This Row],[Discretionary Balance]]-Tbl_BalanceHistory[[#This Row],[Discretionary Reappropriation]]</f>
        <v>0</v>
      </c>
      <c r="AB1922" s="2"/>
      <c r="AC1922" s="2"/>
      <c r="AD1922" s="2"/>
      <c r="AE1922" s="2"/>
    </row>
    <row r="1923" spans="1:31" ht="60" x14ac:dyDescent="0.25">
      <c r="A1923" s="2" t="s">
        <v>10</v>
      </c>
      <c r="B1923" s="3">
        <v>7</v>
      </c>
      <c r="C1923" s="3">
        <v>236</v>
      </c>
      <c r="D1923" s="3" t="s">
        <v>460</v>
      </c>
      <c r="E1923" s="3" t="str">
        <f>_xlfn.XLOOKUP(Tbl_BalanceHistory[[#This Row],[RespAgy]],Tbl_Agencies[Agy Code],Tbl_Agencies[Agy Sort])</f>
        <v>101000</v>
      </c>
      <c r="F1923" s="2" t="str">
        <f>Tbl_BalanceHistory[[#This Row],[RespAgy]]&amp;": "&amp;Tbl_BalanceHistory[[#This Row],[RespAgency]]</f>
        <v>236: Virginia Commonwealth University</v>
      </c>
      <c r="G1923" s="3">
        <v>236</v>
      </c>
      <c r="H1923" s="3" t="s">
        <v>460</v>
      </c>
      <c r="I1923" s="3" t="str">
        <f>_xlfn.XLOOKUP(Tbl_BalanceHistory[[#This Row],[AgyCode]],Tbl_Agencies[Agy Code],Tbl_Agencies[Agy Sort])</f>
        <v>101000</v>
      </c>
      <c r="J1923" s="2" t="str">
        <f>Tbl_BalanceHistory[[#This Row],[AgyCode]]&amp;": "&amp;Tbl_BalanceHistory[[#This Row],[Agency Name]]</f>
        <v>236: Virginia Commonwealth University</v>
      </c>
      <c r="K1923" s="1">
        <v>2015</v>
      </c>
      <c r="L1923" s="3">
        <v>110</v>
      </c>
      <c r="M1923" s="3" t="s">
        <v>409</v>
      </c>
      <c r="N1923" s="2" t="str">
        <f>Tbl_BalanceHistory[[#This Row],[ProgramCode]]&amp;": "&amp;Tbl_BalanceHistory[[#This Row],[Program Name]]</f>
        <v>110: Financial Assistance For Educational and General Services</v>
      </c>
      <c r="O1923" s="3" t="s">
        <v>1730</v>
      </c>
      <c r="P1923" s="1" t="str">
        <f>IF(Tbl_BalanceHistory[[#This Row],[FundCode]]="0100","GF",IF(Tbl_BalanceHistory[[#This Row],[FundCode]]="01000","GF","Hi Ed / OCR"))</f>
        <v>GF</v>
      </c>
      <c r="Q1923" s="5">
        <v>9912500</v>
      </c>
      <c r="R1923" s="5">
        <v>9912500</v>
      </c>
      <c r="S1923" s="5">
        <v>0</v>
      </c>
      <c r="T1923" s="5">
        <v>0</v>
      </c>
      <c r="U1923" s="3"/>
      <c r="V1923" s="5">
        <v>0</v>
      </c>
      <c r="W1923" s="5">
        <v>0</v>
      </c>
      <c r="X1923" s="5"/>
      <c r="Y1923" s="5"/>
      <c r="Z1923" s="5">
        <f>Tbl_BalanceHistory[[#This Row],[Discretionary Recommended - Pre 2022]]+Tbl_BalanceHistory[[#This Row],[Discretionary Balance Recommended: Policy]]+Tbl_BalanceHistory[[#This Row],[Discretionary Balance Recommended: Commitments]]</f>
        <v>0</v>
      </c>
      <c r="AA1923" s="5">
        <f>Tbl_BalanceHistory[[#This Row],[Discretionary Balance]]-Tbl_BalanceHistory[[#This Row],[Discretionary Reappropriation]]</f>
        <v>0</v>
      </c>
      <c r="AB1923" s="2"/>
      <c r="AC1923" s="2"/>
      <c r="AD1923" s="2"/>
      <c r="AE1923" s="2"/>
    </row>
    <row r="1924" spans="1:31" ht="60" x14ac:dyDescent="0.25">
      <c r="A1924" s="2" t="s">
        <v>10</v>
      </c>
      <c r="B1924" s="3">
        <v>7</v>
      </c>
      <c r="C1924" s="3">
        <v>236</v>
      </c>
      <c r="D1924" s="3" t="s">
        <v>460</v>
      </c>
      <c r="E1924" s="3" t="str">
        <f>_xlfn.XLOOKUP(Tbl_BalanceHistory[[#This Row],[RespAgy]],Tbl_Agencies[Agy Code],Tbl_Agencies[Agy Sort])</f>
        <v>101000</v>
      </c>
      <c r="F1924" s="2" t="str">
        <f>Tbl_BalanceHistory[[#This Row],[RespAgy]]&amp;": "&amp;Tbl_BalanceHistory[[#This Row],[RespAgency]]</f>
        <v>236: Virginia Commonwealth University</v>
      </c>
      <c r="G1924" s="3">
        <v>236</v>
      </c>
      <c r="H1924" s="3" t="s">
        <v>460</v>
      </c>
      <c r="I1924" s="3" t="str">
        <f>_xlfn.XLOOKUP(Tbl_BalanceHistory[[#This Row],[AgyCode]],Tbl_Agencies[Agy Code],Tbl_Agencies[Agy Sort])</f>
        <v>101000</v>
      </c>
      <c r="J1924" s="2" t="str">
        <f>Tbl_BalanceHistory[[#This Row],[AgyCode]]&amp;": "&amp;Tbl_BalanceHistory[[#This Row],[Agency Name]]</f>
        <v>236: Virginia Commonwealth University</v>
      </c>
      <c r="K1924" s="1">
        <v>2016</v>
      </c>
      <c r="L1924" s="3">
        <v>110</v>
      </c>
      <c r="M1924" s="3" t="s">
        <v>409</v>
      </c>
      <c r="N1924" s="2" t="str">
        <f>Tbl_BalanceHistory[[#This Row],[ProgramCode]]&amp;": "&amp;Tbl_BalanceHistory[[#This Row],[Program Name]]</f>
        <v>110: Financial Assistance For Educational and General Services</v>
      </c>
      <c r="O1924" s="3" t="s">
        <v>1730</v>
      </c>
      <c r="P1924" s="1" t="str">
        <f>IF(Tbl_BalanceHistory[[#This Row],[FundCode]]="0100","GF",IF(Tbl_BalanceHistory[[#This Row],[FundCode]]="01000","GF","Hi Ed / OCR"))</f>
        <v>GF</v>
      </c>
      <c r="Q1924" s="5">
        <v>10912500</v>
      </c>
      <c r="R1924" s="5">
        <v>10912500</v>
      </c>
      <c r="S1924" s="5">
        <v>0</v>
      </c>
      <c r="T1924" s="5">
        <v>0</v>
      </c>
      <c r="U1924" s="3"/>
      <c r="V1924" s="5">
        <v>0</v>
      </c>
      <c r="W1924" s="5">
        <v>0</v>
      </c>
      <c r="X1924" s="5"/>
      <c r="Y1924" s="5"/>
      <c r="Z1924" s="5">
        <f>Tbl_BalanceHistory[[#This Row],[Discretionary Recommended - Pre 2022]]+Tbl_BalanceHistory[[#This Row],[Discretionary Balance Recommended: Policy]]+Tbl_BalanceHistory[[#This Row],[Discretionary Balance Recommended: Commitments]]</f>
        <v>0</v>
      </c>
      <c r="AA1924" s="5">
        <f>Tbl_BalanceHistory[[#This Row],[Discretionary Balance]]-Tbl_BalanceHistory[[#This Row],[Discretionary Reappropriation]]</f>
        <v>0</v>
      </c>
      <c r="AB1924" s="2"/>
      <c r="AC1924" s="2"/>
      <c r="AD1924" s="2"/>
      <c r="AE1924" s="2"/>
    </row>
    <row r="1925" spans="1:31" ht="60" x14ac:dyDescent="0.25">
      <c r="A1925" s="2" t="s">
        <v>10</v>
      </c>
      <c r="B1925" s="3">
        <v>7</v>
      </c>
      <c r="C1925" s="3">
        <v>236</v>
      </c>
      <c r="D1925" s="3" t="s">
        <v>460</v>
      </c>
      <c r="E1925" s="3" t="str">
        <f>_xlfn.XLOOKUP(Tbl_BalanceHistory[[#This Row],[RespAgy]],Tbl_Agencies[Agy Code],Tbl_Agencies[Agy Sort])</f>
        <v>101000</v>
      </c>
      <c r="F1925" s="2" t="str">
        <f>Tbl_BalanceHistory[[#This Row],[RespAgy]]&amp;": "&amp;Tbl_BalanceHistory[[#This Row],[RespAgency]]</f>
        <v>236: Virginia Commonwealth University</v>
      </c>
      <c r="G1925" s="3">
        <v>236</v>
      </c>
      <c r="H1925" s="3" t="s">
        <v>460</v>
      </c>
      <c r="I1925" s="3" t="str">
        <f>_xlfn.XLOOKUP(Tbl_BalanceHistory[[#This Row],[AgyCode]],Tbl_Agencies[Agy Code],Tbl_Agencies[Agy Sort])</f>
        <v>101000</v>
      </c>
      <c r="J1925" s="2" t="str">
        <f>Tbl_BalanceHistory[[#This Row],[AgyCode]]&amp;": "&amp;Tbl_BalanceHistory[[#This Row],[Agency Name]]</f>
        <v>236: Virginia Commonwealth University</v>
      </c>
      <c r="K1925" s="1">
        <v>2017</v>
      </c>
      <c r="L1925" s="3">
        <v>110</v>
      </c>
      <c r="M1925" s="3" t="s">
        <v>409</v>
      </c>
      <c r="N1925" s="2" t="str">
        <f>Tbl_BalanceHistory[[#This Row],[ProgramCode]]&amp;": "&amp;Tbl_BalanceHistory[[#This Row],[Program Name]]</f>
        <v>110: Financial Assistance For Educational and General Services</v>
      </c>
      <c r="O1925" s="3" t="s">
        <v>886</v>
      </c>
      <c r="P1925" s="1" t="str">
        <f>IF(Tbl_BalanceHistory[[#This Row],[FundCode]]="0100","GF",IF(Tbl_BalanceHistory[[#This Row],[FundCode]]="01000","GF","Hi Ed / OCR"))</f>
        <v>GF</v>
      </c>
      <c r="Q1925" s="5">
        <v>14908500</v>
      </c>
      <c r="R1925" s="5">
        <v>14908500</v>
      </c>
      <c r="S1925" s="5">
        <v>0</v>
      </c>
      <c r="T1925" s="5">
        <v>0</v>
      </c>
      <c r="U1925" s="3" t="s">
        <v>1732</v>
      </c>
      <c r="V1925" s="5">
        <v>0</v>
      </c>
      <c r="W1925" s="5">
        <v>0</v>
      </c>
      <c r="X1925" s="5"/>
      <c r="Y1925" s="5"/>
      <c r="Z1925" s="5">
        <f>Tbl_BalanceHistory[[#This Row],[Discretionary Recommended - Pre 2022]]+Tbl_BalanceHistory[[#This Row],[Discretionary Balance Recommended: Policy]]+Tbl_BalanceHistory[[#This Row],[Discretionary Balance Recommended: Commitments]]</f>
        <v>0</v>
      </c>
      <c r="AA1925" s="5">
        <f>Tbl_BalanceHistory[[#This Row],[Discretionary Balance]]-Tbl_BalanceHistory[[#This Row],[Discretionary Reappropriation]]</f>
        <v>0</v>
      </c>
      <c r="AB1925" s="2"/>
      <c r="AC1925" s="2"/>
      <c r="AD1925" s="2"/>
      <c r="AE1925" s="2"/>
    </row>
    <row r="1926" spans="1:31" ht="60" x14ac:dyDescent="0.25">
      <c r="A1926" s="2" t="s">
        <v>10</v>
      </c>
      <c r="B1926" s="3">
        <v>7</v>
      </c>
      <c r="C1926" s="3">
        <v>236</v>
      </c>
      <c r="D1926" s="3" t="s">
        <v>460</v>
      </c>
      <c r="E1926" s="3" t="str">
        <f>_xlfn.XLOOKUP(Tbl_BalanceHistory[[#This Row],[RespAgy]],Tbl_Agencies[Agy Code],Tbl_Agencies[Agy Sort])</f>
        <v>101000</v>
      </c>
      <c r="F1926" s="2" t="str">
        <f>Tbl_BalanceHistory[[#This Row],[RespAgy]]&amp;": "&amp;Tbl_BalanceHistory[[#This Row],[RespAgency]]</f>
        <v>236: Virginia Commonwealth University</v>
      </c>
      <c r="G1926" s="3">
        <v>236</v>
      </c>
      <c r="H1926" s="3" t="s">
        <v>460</v>
      </c>
      <c r="I1926" s="3" t="str">
        <f>_xlfn.XLOOKUP(Tbl_BalanceHistory[[#This Row],[AgyCode]],Tbl_Agencies[Agy Code],Tbl_Agencies[Agy Sort])</f>
        <v>101000</v>
      </c>
      <c r="J1926" s="2" t="str">
        <f>Tbl_BalanceHistory[[#This Row],[AgyCode]]&amp;": "&amp;Tbl_BalanceHistory[[#This Row],[Agency Name]]</f>
        <v>236: Virginia Commonwealth University</v>
      </c>
      <c r="K1926" s="1">
        <v>2018</v>
      </c>
      <c r="L1926" s="3">
        <v>110</v>
      </c>
      <c r="M1926" s="3" t="s">
        <v>409</v>
      </c>
      <c r="N1926" s="2" t="str">
        <f>Tbl_BalanceHistory[[#This Row],[ProgramCode]]&amp;": "&amp;Tbl_BalanceHistory[[#This Row],[Program Name]]</f>
        <v>110: Financial Assistance For Educational and General Services</v>
      </c>
      <c r="O1926" s="3" t="s">
        <v>886</v>
      </c>
      <c r="P1926" s="1" t="str">
        <f>IF(Tbl_BalanceHistory[[#This Row],[FundCode]]="0100","GF",IF(Tbl_BalanceHistory[[#This Row],[FundCode]]="01000","GF","Hi Ed / OCR"))</f>
        <v>GF</v>
      </c>
      <c r="Q1926" s="5">
        <v>15464946</v>
      </c>
      <c r="R1926" s="5">
        <v>15464945.99</v>
      </c>
      <c r="S1926" s="5">
        <v>0</v>
      </c>
      <c r="T1926" s="5">
        <v>0</v>
      </c>
      <c r="U1926" s="3" t="s">
        <v>1733</v>
      </c>
      <c r="V1926" s="5">
        <v>0</v>
      </c>
      <c r="W1926" s="5">
        <v>0</v>
      </c>
      <c r="X1926" s="5"/>
      <c r="Y1926" s="5"/>
      <c r="Z1926" s="5">
        <f>Tbl_BalanceHistory[[#This Row],[Discretionary Recommended - Pre 2022]]+Tbl_BalanceHistory[[#This Row],[Discretionary Balance Recommended: Policy]]+Tbl_BalanceHistory[[#This Row],[Discretionary Balance Recommended: Commitments]]</f>
        <v>0</v>
      </c>
      <c r="AA1926" s="5">
        <f>Tbl_BalanceHistory[[#This Row],[Discretionary Balance]]-Tbl_BalanceHistory[[#This Row],[Discretionary Reappropriation]]</f>
        <v>0</v>
      </c>
      <c r="AB1926" s="2"/>
      <c r="AC1926" s="2"/>
      <c r="AD1926" s="2"/>
      <c r="AE1926" s="2"/>
    </row>
    <row r="1927" spans="1:31" ht="60" x14ac:dyDescent="0.25">
      <c r="A1927" s="2" t="s">
        <v>10</v>
      </c>
      <c r="B1927" s="3">
        <v>7</v>
      </c>
      <c r="C1927" s="3">
        <v>236</v>
      </c>
      <c r="D1927" s="3" t="s">
        <v>460</v>
      </c>
      <c r="E1927" s="3" t="str">
        <f>_xlfn.XLOOKUP(Tbl_BalanceHistory[[#This Row],[RespAgy]],Tbl_Agencies[Agy Code],Tbl_Agencies[Agy Sort])</f>
        <v>101000</v>
      </c>
      <c r="F1927" s="2" t="str">
        <f>Tbl_BalanceHistory[[#This Row],[RespAgy]]&amp;": "&amp;Tbl_BalanceHistory[[#This Row],[RespAgency]]</f>
        <v>236: Virginia Commonwealth University</v>
      </c>
      <c r="G1927" s="3">
        <v>236</v>
      </c>
      <c r="H1927" s="3" t="s">
        <v>460</v>
      </c>
      <c r="I1927" s="3" t="str">
        <f>_xlfn.XLOOKUP(Tbl_BalanceHistory[[#This Row],[AgyCode]],Tbl_Agencies[Agy Code],Tbl_Agencies[Agy Sort])</f>
        <v>101000</v>
      </c>
      <c r="J1927" s="2" t="str">
        <f>Tbl_BalanceHistory[[#This Row],[AgyCode]]&amp;": "&amp;Tbl_BalanceHistory[[#This Row],[Agency Name]]</f>
        <v>236: Virginia Commonwealth University</v>
      </c>
      <c r="K1927" s="1">
        <v>2019</v>
      </c>
      <c r="L1927" s="3">
        <v>110</v>
      </c>
      <c r="M1927" s="3" t="s">
        <v>409</v>
      </c>
      <c r="N1927" s="2" t="str">
        <f>Tbl_BalanceHistory[[#This Row],[ProgramCode]]&amp;": "&amp;Tbl_BalanceHistory[[#This Row],[Program Name]]</f>
        <v>110: Financial Assistance For Educational and General Services</v>
      </c>
      <c r="O1927" s="3" t="s">
        <v>886</v>
      </c>
      <c r="P1927" s="1" t="str">
        <f>IF(Tbl_BalanceHistory[[#This Row],[FundCode]]="0100","GF",IF(Tbl_BalanceHistory[[#This Row],[FundCode]]="01000","GF","Hi Ed / OCR"))</f>
        <v>GF</v>
      </c>
      <c r="Q1927" s="5">
        <v>15988299</v>
      </c>
      <c r="R1927" s="5">
        <v>15988299</v>
      </c>
      <c r="S1927" s="5">
        <v>0</v>
      </c>
      <c r="T1927" s="5">
        <v>0</v>
      </c>
      <c r="U1927" s="3" t="s">
        <v>1733</v>
      </c>
      <c r="V1927" s="5">
        <v>0</v>
      </c>
      <c r="W1927" s="5">
        <v>0</v>
      </c>
      <c r="X1927" s="5"/>
      <c r="Y1927" s="5"/>
      <c r="Z1927" s="5">
        <f>Tbl_BalanceHistory[[#This Row],[Discretionary Recommended - Pre 2022]]+Tbl_BalanceHistory[[#This Row],[Discretionary Balance Recommended: Policy]]+Tbl_BalanceHistory[[#This Row],[Discretionary Balance Recommended: Commitments]]</f>
        <v>0</v>
      </c>
      <c r="AA1927" s="5">
        <f>Tbl_BalanceHistory[[#This Row],[Discretionary Balance]]-Tbl_BalanceHistory[[#This Row],[Discretionary Reappropriation]]</f>
        <v>0</v>
      </c>
      <c r="AB1927" s="2"/>
      <c r="AC1927" s="2"/>
      <c r="AD1927" s="2"/>
      <c r="AE1927" s="2"/>
    </row>
    <row r="1928" spans="1:31" ht="60" x14ac:dyDescent="0.25">
      <c r="A1928" s="2" t="s">
        <v>10</v>
      </c>
      <c r="B1928" s="3">
        <v>7</v>
      </c>
      <c r="C1928" s="3">
        <v>236</v>
      </c>
      <c r="D1928" s="3" t="s">
        <v>460</v>
      </c>
      <c r="E1928" s="3" t="str">
        <f>_xlfn.XLOOKUP(Tbl_BalanceHistory[[#This Row],[RespAgy]],Tbl_Agencies[Agy Code],Tbl_Agencies[Agy Sort])</f>
        <v>101000</v>
      </c>
      <c r="F1928" s="2" t="str">
        <f>Tbl_BalanceHistory[[#This Row],[RespAgy]]&amp;": "&amp;Tbl_BalanceHistory[[#This Row],[RespAgency]]</f>
        <v>236: Virginia Commonwealth University</v>
      </c>
      <c r="G1928" s="3">
        <v>236</v>
      </c>
      <c r="H1928" s="3" t="s">
        <v>460</v>
      </c>
      <c r="I1928" s="3" t="str">
        <f>_xlfn.XLOOKUP(Tbl_BalanceHistory[[#This Row],[AgyCode]],Tbl_Agencies[Agy Code],Tbl_Agencies[Agy Sort])</f>
        <v>101000</v>
      </c>
      <c r="J1928" s="2" t="str">
        <f>Tbl_BalanceHistory[[#This Row],[AgyCode]]&amp;": "&amp;Tbl_BalanceHistory[[#This Row],[Agency Name]]</f>
        <v>236: Virginia Commonwealth University</v>
      </c>
      <c r="K1928" s="1">
        <v>2020</v>
      </c>
      <c r="L1928" s="3">
        <v>110</v>
      </c>
      <c r="M1928" s="3" t="s">
        <v>409</v>
      </c>
      <c r="N1928" s="2" t="str">
        <f>Tbl_BalanceHistory[[#This Row],[ProgramCode]]&amp;": "&amp;Tbl_BalanceHistory[[#This Row],[Program Name]]</f>
        <v>110: Financial Assistance For Educational and General Services</v>
      </c>
      <c r="O1928" s="3" t="s">
        <v>886</v>
      </c>
      <c r="P1928" s="1" t="str">
        <f>IF(Tbl_BalanceHistory[[#This Row],[FundCode]]="0100","GF",IF(Tbl_BalanceHistory[[#This Row],[FundCode]]="01000","GF","Hi Ed / OCR"))</f>
        <v>GF</v>
      </c>
      <c r="Q1928" s="5">
        <v>15746674.68</v>
      </c>
      <c r="R1928" s="5">
        <v>15746674.68</v>
      </c>
      <c r="S1928" s="5">
        <v>0</v>
      </c>
      <c r="T1928" s="5">
        <v>0</v>
      </c>
      <c r="U1928" s="3" t="s">
        <v>1733</v>
      </c>
      <c r="V1928" s="5">
        <v>0</v>
      </c>
      <c r="W1928" s="5">
        <v>0</v>
      </c>
      <c r="X1928" s="5"/>
      <c r="Y1928" s="5"/>
      <c r="Z1928" s="5">
        <f>Tbl_BalanceHistory[[#This Row],[Discretionary Recommended - Pre 2022]]+Tbl_BalanceHistory[[#This Row],[Discretionary Balance Recommended: Policy]]+Tbl_BalanceHistory[[#This Row],[Discretionary Balance Recommended: Commitments]]</f>
        <v>0</v>
      </c>
      <c r="AA1928" s="5">
        <f>Tbl_BalanceHistory[[#This Row],[Discretionary Balance]]-Tbl_BalanceHistory[[#This Row],[Discretionary Reappropriation]]</f>
        <v>0</v>
      </c>
      <c r="AB1928" s="2"/>
      <c r="AC1928" s="2"/>
      <c r="AD1928" s="2"/>
      <c r="AE1928" s="2"/>
    </row>
    <row r="1929" spans="1:31" ht="60" x14ac:dyDescent="0.25">
      <c r="A1929" s="2" t="s">
        <v>10</v>
      </c>
      <c r="B1929" s="3">
        <v>7</v>
      </c>
      <c r="C1929" s="3">
        <v>236</v>
      </c>
      <c r="D1929" s="3" t="s">
        <v>460</v>
      </c>
      <c r="E1929" s="3" t="str">
        <f>_xlfn.XLOOKUP(Tbl_BalanceHistory[[#This Row],[RespAgy]],Tbl_Agencies[Agy Code],Tbl_Agencies[Agy Sort])</f>
        <v>101000</v>
      </c>
      <c r="F1929" s="2" t="str">
        <f>Tbl_BalanceHistory[[#This Row],[RespAgy]]&amp;": "&amp;Tbl_BalanceHistory[[#This Row],[RespAgency]]</f>
        <v>236: Virginia Commonwealth University</v>
      </c>
      <c r="G1929" s="3">
        <v>236</v>
      </c>
      <c r="H1929" s="3" t="s">
        <v>460</v>
      </c>
      <c r="I1929" s="3" t="str">
        <f>_xlfn.XLOOKUP(Tbl_BalanceHistory[[#This Row],[AgyCode]],Tbl_Agencies[Agy Code],Tbl_Agencies[Agy Sort])</f>
        <v>101000</v>
      </c>
      <c r="J1929" s="2" t="str">
        <f>Tbl_BalanceHistory[[#This Row],[AgyCode]]&amp;": "&amp;Tbl_BalanceHistory[[#This Row],[Agency Name]]</f>
        <v>236: Virginia Commonwealth University</v>
      </c>
      <c r="K1929" s="1">
        <v>2021</v>
      </c>
      <c r="L1929" s="3">
        <v>110</v>
      </c>
      <c r="M1929" s="3" t="s">
        <v>409</v>
      </c>
      <c r="N1929" s="2" t="str">
        <f>Tbl_BalanceHistory[[#This Row],[ProgramCode]]&amp;": "&amp;Tbl_BalanceHistory[[#This Row],[Program Name]]</f>
        <v>110: Financial Assistance For Educational and General Services</v>
      </c>
      <c r="O1929" s="3" t="s">
        <v>886</v>
      </c>
      <c r="P1929" s="1" t="str">
        <f>IF(Tbl_BalanceHistory[[#This Row],[FundCode]]="0100","GF",IF(Tbl_BalanceHistory[[#This Row],[FundCode]]="01000","GF","Hi Ed / OCR"))</f>
        <v>GF</v>
      </c>
      <c r="Q1929" s="5">
        <v>17105805.199999999</v>
      </c>
      <c r="R1929" s="5">
        <v>17105805.199999999</v>
      </c>
      <c r="S1929" s="5">
        <v>0</v>
      </c>
      <c r="T1929" s="5">
        <v>0</v>
      </c>
      <c r="U1929" s="3" t="s">
        <v>1733</v>
      </c>
      <c r="V1929" s="5">
        <v>0</v>
      </c>
      <c r="W1929" s="5">
        <v>0</v>
      </c>
      <c r="X1929" s="5"/>
      <c r="Y1929" s="5"/>
      <c r="Z1929" s="5">
        <f>Tbl_BalanceHistory[[#This Row],[Discretionary Recommended - Pre 2022]]+Tbl_BalanceHistory[[#This Row],[Discretionary Balance Recommended: Policy]]+Tbl_BalanceHistory[[#This Row],[Discretionary Balance Recommended: Commitments]]</f>
        <v>0</v>
      </c>
      <c r="AA1929" s="5">
        <f>Tbl_BalanceHistory[[#This Row],[Discretionary Balance]]-Tbl_BalanceHistory[[#This Row],[Discretionary Reappropriation]]</f>
        <v>0</v>
      </c>
      <c r="AB1929" s="2"/>
      <c r="AC1929" s="2"/>
      <c r="AD1929" s="2"/>
      <c r="AE1929" s="2"/>
    </row>
    <row r="1930" spans="1:31" ht="60" x14ac:dyDescent="0.25">
      <c r="A1930" s="2" t="s">
        <v>10</v>
      </c>
      <c r="B1930" s="3">
        <v>7</v>
      </c>
      <c r="C1930" s="3">
        <v>236</v>
      </c>
      <c r="D1930" s="3" t="s">
        <v>460</v>
      </c>
      <c r="E1930" s="3" t="str">
        <f>_xlfn.XLOOKUP(Tbl_BalanceHistory[[#This Row],[RespAgy]],Tbl_Agencies[Agy Code],Tbl_Agencies[Agy Sort])</f>
        <v>101000</v>
      </c>
      <c r="F1930" s="2" t="str">
        <f>Tbl_BalanceHistory[[#This Row],[RespAgy]]&amp;": "&amp;Tbl_BalanceHistory[[#This Row],[RespAgency]]</f>
        <v>236: Virginia Commonwealth University</v>
      </c>
      <c r="G1930" s="3">
        <v>236</v>
      </c>
      <c r="H1930" s="3" t="s">
        <v>460</v>
      </c>
      <c r="I1930" s="3" t="str">
        <f>_xlfn.XLOOKUP(Tbl_BalanceHistory[[#This Row],[AgyCode]],Tbl_Agencies[Agy Code],Tbl_Agencies[Agy Sort])</f>
        <v>101000</v>
      </c>
      <c r="J1930" s="2" t="str">
        <f>Tbl_BalanceHistory[[#This Row],[AgyCode]]&amp;": "&amp;Tbl_BalanceHistory[[#This Row],[Agency Name]]</f>
        <v>236: Virginia Commonwealth University</v>
      </c>
      <c r="K1930" s="1">
        <v>2022</v>
      </c>
      <c r="L1930" s="3">
        <v>110</v>
      </c>
      <c r="M1930" s="3" t="s">
        <v>409</v>
      </c>
      <c r="N1930" s="2" t="str">
        <f>Tbl_BalanceHistory[[#This Row],[ProgramCode]]&amp;": "&amp;Tbl_BalanceHistory[[#This Row],[Program Name]]</f>
        <v>110: Financial Assistance For Educational and General Services</v>
      </c>
      <c r="O1930" s="3" t="s">
        <v>886</v>
      </c>
      <c r="P1930" s="1" t="str">
        <f>IF(Tbl_BalanceHistory[[#This Row],[FundCode]]="0100","GF",IF(Tbl_BalanceHistory[[#This Row],[FundCode]]="01000","GF","Hi Ed / OCR"))</f>
        <v>GF</v>
      </c>
      <c r="Q1930" s="5">
        <v>21854971.629999999</v>
      </c>
      <c r="R1930" s="5">
        <v>21854971.629999999</v>
      </c>
      <c r="S1930" s="5">
        <v>0</v>
      </c>
      <c r="T1930" s="5">
        <v>0</v>
      </c>
      <c r="U1930" s="3" t="s">
        <v>1733</v>
      </c>
      <c r="V1930" s="5">
        <v>0</v>
      </c>
      <c r="W1930" s="5"/>
      <c r="X1930" s="5">
        <v>0</v>
      </c>
      <c r="Y1930" s="5">
        <v>0</v>
      </c>
      <c r="Z1930" s="5">
        <f>Tbl_BalanceHistory[[#This Row],[Discretionary Recommended - Pre 2022]]+Tbl_BalanceHistory[[#This Row],[Discretionary Balance Recommended: Policy]]+Tbl_BalanceHistory[[#This Row],[Discretionary Balance Recommended: Commitments]]</f>
        <v>0</v>
      </c>
      <c r="AA1930" s="5">
        <f>Tbl_BalanceHistory[[#This Row],[Discretionary Balance]]-Tbl_BalanceHistory[[#This Row],[Discretionary Reappropriation]]</f>
        <v>0</v>
      </c>
      <c r="AB1930" s="2"/>
      <c r="AC1930" s="2"/>
      <c r="AD1930" s="2"/>
      <c r="AE1930" s="2"/>
    </row>
    <row r="1931" spans="1:31" ht="60" x14ac:dyDescent="0.25">
      <c r="A1931" s="2" t="s">
        <v>10</v>
      </c>
      <c r="B1931" s="3">
        <v>7</v>
      </c>
      <c r="C1931" s="3">
        <v>236</v>
      </c>
      <c r="D1931" s="3" t="s">
        <v>460</v>
      </c>
      <c r="E1931" s="3" t="str">
        <f>_xlfn.XLOOKUP(Tbl_BalanceHistory[[#This Row],[RespAgy]],Tbl_Agencies[Agy Code],Tbl_Agencies[Agy Sort])</f>
        <v>101000</v>
      </c>
      <c r="F1931" s="2" t="str">
        <f>Tbl_BalanceHistory[[#This Row],[RespAgy]]&amp;": "&amp;Tbl_BalanceHistory[[#This Row],[RespAgency]]</f>
        <v>236: Virginia Commonwealth University</v>
      </c>
      <c r="G1931" s="3">
        <v>236</v>
      </c>
      <c r="H1931" s="3" t="s">
        <v>460</v>
      </c>
      <c r="I1931" s="3" t="str">
        <f>_xlfn.XLOOKUP(Tbl_BalanceHistory[[#This Row],[AgyCode]],Tbl_Agencies[Agy Code],Tbl_Agencies[Agy Sort])</f>
        <v>101000</v>
      </c>
      <c r="J1931" s="2" t="str">
        <f>Tbl_BalanceHistory[[#This Row],[AgyCode]]&amp;": "&amp;Tbl_BalanceHistory[[#This Row],[Agency Name]]</f>
        <v>236: Virginia Commonwealth University</v>
      </c>
      <c r="K1931" s="1">
        <v>2023</v>
      </c>
      <c r="L1931" s="3">
        <v>110</v>
      </c>
      <c r="M1931" s="3" t="s">
        <v>409</v>
      </c>
      <c r="N1931" s="2" t="str">
        <f>Tbl_BalanceHistory[[#This Row],[ProgramCode]]&amp;": "&amp;Tbl_BalanceHistory[[#This Row],[Program Name]]</f>
        <v>110: Financial Assistance For Educational and General Services</v>
      </c>
      <c r="O1931" s="3" t="s">
        <v>886</v>
      </c>
      <c r="P1931" s="1" t="str">
        <f>IF(Tbl_BalanceHistory[[#This Row],[FundCode]]="0100","GF",IF(Tbl_BalanceHistory[[#This Row],[FundCode]]="01000","GF","Hi Ed / OCR"))</f>
        <v>GF</v>
      </c>
      <c r="Q1931" s="5">
        <v>28148284</v>
      </c>
      <c r="R1931" s="5">
        <v>28148284</v>
      </c>
      <c r="S1931" s="5">
        <v>0</v>
      </c>
      <c r="T1931" s="5">
        <v>0</v>
      </c>
      <c r="U1931" s="3" t="s">
        <v>1733</v>
      </c>
      <c r="V1931" s="5">
        <v>0</v>
      </c>
      <c r="W1931" s="5">
        <v>0</v>
      </c>
      <c r="X1931" s="5">
        <v>0</v>
      </c>
      <c r="Y1931" s="5">
        <v>0</v>
      </c>
      <c r="Z1931" s="5">
        <v>0</v>
      </c>
      <c r="AA1931" s="5">
        <v>0</v>
      </c>
      <c r="AB1931" s="2"/>
      <c r="AC1931" s="2"/>
      <c r="AD1931" s="2"/>
      <c r="AE1931" s="2"/>
    </row>
    <row r="1932" spans="1:31" ht="60" x14ac:dyDescent="0.25">
      <c r="A1932" s="2" t="s">
        <v>10</v>
      </c>
      <c r="B1932" s="3">
        <v>7</v>
      </c>
      <c r="C1932" s="3">
        <v>236</v>
      </c>
      <c r="D1932" s="3" t="s">
        <v>460</v>
      </c>
      <c r="E1932" s="3" t="str">
        <f>_xlfn.XLOOKUP(Tbl_BalanceHistory[[#This Row],[RespAgy]],Tbl_Agencies[Agy Code],Tbl_Agencies[Agy Sort])</f>
        <v>101000</v>
      </c>
      <c r="F1932" s="2" t="str">
        <f>Tbl_BalanceHistory[[#This Row],[RespAgy]]&amp;": "&amp;Tbl_BalanceHistory[[#This Row],[RespAgency]]</f>
        <v>236: Virginia Commonwealth University</v>
      </c>
      <c r="G1932" s="3">
        <v>236</v>
      </c>
      <c r="H1932" s="3" t="s">
        <v>460</v>
      </c>
      <c r="I1932" s="3" t="str">
        <f>_xlfn.XLOOKUP(Tbl_BalanceHistory[[#This Row],[AgyCode]],Tbl_Agencies[Agy Code],Tbl_Agencies[Agy Sort])</f>
        <v>101000</v>
      </c>
      <c r="J1932" s="2" t="str">
        <f>Tbl_BalanceHistory[[#This Row],[AgyCode]]&amp;": "&amp;Tbl_BalanceHistory[[#This Row],[Agency Name]]</f>
        <v>236: Virginia Commonwealth University</v>
      </c>
      <c r="K1932" s="1">
        <v>2024</v>
      </c>
      <c r="L1932" s="3">
        <v>110</v>
      </c>
      <c r="M1932" s="3" t="s">
        <v>409</v>
      </c>
      <c r="N1932" s="2" t="str">
        <f>Tbl_BalanceHistory[[#This Row],[ProgramCode]]&amp;": "&amp;Tbl_BalanceHistory[[#This Row],[Program Name]]</f>
        <v>110: Financial Assistance For Educational and General Services</v>
      </c>
      <c r="O1932" s="3" t="s">
        <v>886</v>
      </c>
      <c r="P1932" s="1" t="str">
        <f>IF(Tbl_BalanceHistory[[#This Row],[FundCode]]="0100","GF",IF(Tbl_BalanceHistory[[#This Row],[FundCode]]="01000","GF","Hi Ed / OCR"))</f>
        <v>GF</v>
      </c>
      <c r="Q1932" s="5">
        <v>26348574.73</v>
      </c>
      <c r="R1932" s="5">
        <v>26348574.73</v>
      </c>
      <c r="S1932" s="5">
        <v>0</v>
      </c>
      <c r="T1932" s="5">
        <v>0</v>
      </c>
      <c r="U1932" s="3" t="s">
        <v>1733</v>
      </c>
      <c r="V1932" s="5">
        <v>0</v>
      </c>
      <c r="W1932" s="5">
        <v>0</v>
      </c>
      <c r="X1932" s="5">
        <v>0</v>
      </c>
      <c r="Y1932" s="5">
        <v>0</v>
      </c>
      <c r="Z1932" s="5">
        <v>0</v>
      </c>
      <c r="AA1932" s="5">
        <v>0</v>
      </c>
      <c r="AB1932" s="2"/>
      <c r="AC1932" s="2"/>
      <c r="AD1932" s="2"/>
      <c r="AE1932" s="2"/>
    </row>
    <row r="1933" spans="1:31" ht="45" x14ac:dyDescent="0.25">
      <c r="A1933" s="2" t="s">
        <v>10</v>
      </c>
      <c r="B1933" s="3">
        <v>7</v>
      </c>
      <c r="C1933" s="3">
        <v>236</v>
      </c>
      <c r="D1933" s="3" t="s">
        <v>460</v>
      </c>
      <c r="E1933" s="3" t="str">
        <f>_xlfn.XLOOKUP(Tbl_BalanceHistory[[#This Row],[RespAgy]],Tbl_Agencies[Agy Code],Tbl_Agencies[Agy Sort])</f>
        <v>101000</v>
      </c>
      <c r="F1933" s="2" t="str">
        <f>Tbl_BalanceHistory[[#This Row],[RespAgy]]&amp;": "&amp;Tbl_BalanceHistory[[#This Row],[RespAgency]]</f>
        <v>236: Virginia Commonwealth University</v>
      </c>
      <c r="G1933" s="3">
        <v>236</v>
      </c>
      <c r="H1933" s="3" t="s">
        <v>460</v>
      </c>
      <c r="I1933" s="3" t="str">
        <f>_xlfn.XLOOKUP(Tbl_BalanceHistory[[#This Row],[AgyCode]],Tbl_Agencies[Agy Code],Tbl_Agencies[Agy Sort])</f>
        <v>101000</v>
      </c>
      <c r="J1933" s="2" t="str">
        <f>Tbl_BalanceHistory[[#This Row],[AgyCode]]&amp;": "&amp;Tbl_BalanceHistory[[#This Row],[Agency Name]]</f>
        <v>236: Virginia Commonwealth University</v>
      </c>
      <c r="K1933" s="1">
        <v>2014</v>
      </c>
      <c r="L1933" s="3">
        <v>430</v>
      </c>
      <c r="M1933" s="3" t="s">
        <v>454</v>
      </c>
      <c r="N1933" s="2" t="str">
        <f>Tbl_BalanceHistory[[#This Row],[ProgramCode]]&amp;": "&amp;Tbl_BalanceHistory[[#This Row],[Program Name]]</f>
        <v>430: State Health Services</v>
      </c>
      <c r="O1933" s="3" t="s">
        <v>1730</v>
      </c>
      <c r="P1933" s="1" t="str">
        <f>IF(Tbl_BalanceHistory[[#This Row],[FundCode]]="0100","GF",IF(Tbl_BalanceHistory[[#This Row],[FundCode]]="01000","GF","Hi Ed / OCR"))</f>
        <v>GF</v>
      </c>
      <c r="Q1933" s="5">
        <v>0</v>
      </c>
      <c r="R1933" s="5">
        <v>0</v>
      </c>
      <c r="S1933" s="5">
        <v>0</v>
      </c>
      <c r="T1933" s="5">
        <v>0</v>
      </c>
      <c r="U1933" s="3"/>
      <c r="V1933" s="5">
        <v>0</v>
      </c>
      <c r="W1933" s="5">
        <v>0</v>
      </c>
      <c r="X1933" s="5"/>
      <c r="Y1933" s="5"/>
      <c r="Z1933" s="5">
        <f>Tbl_BalanceHistory[[#This Row],[Discretionary Recommended - Pre 2022]]+Tbl_BalanceHistory[[#This Row],[Discretionary Balance Recommended: Policy]]+Tbl_BalanceHistory[[#This Row],[Discretionary Balance Recommended: Commitments]]</f>
        <v>0</v>
      </c>
      <c r="AA1933" s="5">
        <f>Tbl_BalanceHistory[[#This Row],[Discretionary Balance]]-Tbl_BalanceHistory[[#This Row],[Discretionary Reappropriation]]</f>
        <v>0</v>
      </c>
      <c r="AB1933" s="2"/>
      <c r="AC1933" s="2"/>
      <c r="AD1933" s="2"/>
      <c r="AE1933" s="2"/>
    </row>
    <row r="1934" spans="1:31" ht="45" x14ac:dyDescent="0.25">
      <c r="A1934" s="2" t="s">
        <v>10</v>
      </c>
      <c r="B1934" s="3">
        <v>7</v>
      </c>
      <c r="C1934" s="3">
        <v>260</v>
      </c>
      <c r="D1934" s="3" t="s">
        <v>463</v>
      </c>
      <c r="E1934" s="3" t="str">
        <f>_xlfn.XLOOKUP(Tbl_BalanceHistory[[#This Row],[RespAgy]],Tbl_Agencies[Agy Code],Tbl_Agencies[Agy Sort])</f>
        <v>102000</v>
      </c>
      <c r="F1934" s="2" t="str">
        <f>Tbl_BalanceHistory[[#This Row],[RespAgy]]&amp;": "&amp;Tbl_BalanceHistory[[#This Row],[RespAgency]]</f>
        <v>260: Virginia Community College System</v>
      </c>
      <c r="G1934" s="3">
        <v>261</v>
      </c>
      <c r="H1934" s="3" t="s">
        <v>1120</v>
      </c>
      <c r="I1934" s="3" t="str">
        <f>_xlfn.XLOOKUP(Tbl_BalanceHistory[[#This Row],[AgyCode]],Tbl_Agencies[Agy Code],Tbl_Agencies[Agy Sort])</f>
        <v/>
      </c>
      <c r="J1934" s="2" t="str">
        <f>Tbl_BalanceHistory[[#This Row],[AgyCode]]&amp;": "&amp;Tbl_BalanceHistory[[#This Row],[Agency Name]]</f>
        <v>261: Virginia Community College System-Central Office</v>
      </c>
      <c r="K1934" s="1">
        <v>2014</v>
      </c>
      <c r="L1934" s="3">
        <v>101</v>
      </c>
      <c r="M1934" s="3" t="s">
        <v>1636</v>
      </c>
      <c r="N1934" s="2" t="str">
        <f>Tbl_BalanceHistory[[#This Row],[ProgramCode]]&amp;": "&amp;Tbl_BalanceHistory[[#This Row],[Program Name]]</f>
        <v>101: Higher Education Instruction</v>
      </c>
      <c r="O1934" s="3" t="s">
        <v>1964</v>
      </c>
      <c r="P1934" s="1" t="str">
        <f>IF(Tbl_BalanceHistory[[#This Row],[FundCode]]="0100","GF",IF(Tbl_BalanceHistory[[#This Row],[FundCode]]="01000","GF","Hi Ed / OCR"))</f>
        <v>Hi Ed / OCR</v>
      </c>
      <c r="Q1934" s="5">
        <v>0</v>
      </c>
      <c r="R1934" s="5">
        <v>0</v>
      </c>
      <c r="S1934" s="5">
        <v>7872</v>
      </c>
      <c r="T1934" s="5">
        <v>7872</v>
      </c>
      <c r="U1934" s="3" t="s">
        <v>1731</v>
      </c>
      <c r="V1934" s="5">
        <v>0</v>
      </c>
      <c r="W1934" s="5">
        <v>0</v>
      </c>
      <c r="X1934" s="5"/>
      <c r="Y1934" s="5"/>
      <c r="Z1934" s="5">
        <f>Tbl_BalanceHistory[[#This Row],[Discretionary Recommended - Pre 2022]]+Tbl_BalanceHistory[[#This Row],[Discretionary Balance Recommended: Policy]]+Tbl_BalanceHistory[[#This Row],[Discretionary Balance Recommended: Commitments]]</f>
        <v>0</v>
      </c>
      <c r="AA1934" s="5">
        <f>Tbl_BalanceHistory[[#This Row],[Discretionary Balance]]-Tbl_BalanceHistory[[#This Row],[Discretionary Reappropriation]]</f>
        <v>0</v>
      </c>
      <c r="AB1934" s="2"/>
      <c r="AC1934" s="2"/>
      <c r="AD1934" s="2"/>
      <c r="AE1934" s="2"/>
    </row>
    <row r="1935" spans="1:31" ht="45" x14ac:dyDescent="0.25">
      <c r="A1935" s="2" t="s">
        <v>10</v>
      </c>
      <c r="B1935" s="3">
        <v>7</v>
      </c>
      <c r="C1935" s="3">
        <v>260</v>
      </c>
      <c r="D1935" s="3" t="s">
        <v>463</v>
      </c>
      <c r="E1935" s="3" t="str">
        <f>_xlfn.XLOOKUP(Tbl_BalanceHistory[[#This Row],[RespAgy]],Tbl_Agencies[Agy Code],Tbl_Agencies[Agy Sort])</f>
        <v>102000</v>
      </c>
      <c r="F1935" s="2" t="str">
        <f>Tbl_BalanceHistory[[#This Row],[RespAgy]]&amp;": "&amp;Tbl_BalanceHistory[[#This Row],[RespAgency]]</f>
        <v>260: Virginia Community College System</v>
      </c>
      <c r="G1935" s="3">
        <v>261</v>
      </c>
      <c r="H1935" s="3" t="s">
        <v>1120</v>
      </c>
      <c r="I1935" s="3" t="str">
        <f>_xlfn.XLOOKUP(Tbl_BalanceHistory[[#This Row],[AgyCode]],Tbl_Agencies[Agy Code],Tbl_Agencies[Agy Sort])</f>
        <v/>
      </c>
      <c r="J1935" s="2" t="str">
        <f>Tbl_BalanceHistory[[#This Row],[AgyCode]]&amp;": "&amp;Tbl_BalanceHistory[[#This Row],[Agency Name]]</f>
        <v>261: Virginia Community College System-Central Office</v>
      </c>
      <c r="K1935" s="1">
        <v>2015</v>
      </c>
      <c r="L1935" s="3">
        <v>101</v>
      </c>
      <c r="M1935" s="3" t="s">
        <v>1636</v>
      </c>
      <c r="N1935" s="2" t="str">
        <f>Tbl_BalanceHistory[[#This Row],[ProgramCode]]&amp;": "&amp;Tbl_BalanceHistory[[#This Row],[Program Name]]</f>
        <v>101: Higher Education Instruction</v>
      </c>
      <c r="O1935" s="3" t="s">
        <v>1964</v>
      </c>
      <c r="P1935" s="1" t="str">
        <f>IF(Tbl_BalanceHistory[[#This Row],[FundCode]]="0100","GF",IF(Tbl_BalanceHistory[[#This Row],[FundCode]]="01000","GF","Hi Ed / OCR"))</f>
        <v>Hi Ed / OCR</v>
      </c>
      <c r="Q1935" s="5">
        <v>0</v>
      </c>
      <c r="R1935" s="5">
        <v>0</v>
      </c>
      <c r="S1935" s="5">
        <v>278059</v>
      </c>
      <c r="T1935" s="5">
        <v>278059</v>
      </c>
      <c r="U1935" s="3" t="s">
        <v>1731</v>
      </c>
      <c r="V1935" s="5">
        <v>0</v>
      </c>
      <c r="W1935" s="5">
        <v>0</v>
      </c>
      <c r="X1935" s="5"/>
      <c r="Y1935" s="5"/>
      <c r="Z1935" s="5">
        <f>Tbl_BalanceHistory[[#This Row],[Discretionary Recommended - Pre 2022]]+Tbl_BalanceHistory[[#This Row],[Discretionary Balance Recommended: Policy]]+Tbl_BalanceHistory[[#This Row],[Discretionary Balance Recommended: Commitments]]</f>
        <v>0</v>
      </c>
      <c r="AA1935" s="5">
        <f>Tbl_BalanceHistory[[#This Row],[Discretionary Balance]]-Tbl_BalanceHistory[[#This Row],[Discretionary Reappropriation]]</f>
        <v>0</v>
      </c>
      <c r="AB1935" s="2"/>
      <c r="AC1935" s="2"/>
      <c r="AD1935" s="2"/>
      <c r="AE1935" s="2"/>
    </row>
    <row r="1936" spans="1:31" ht="45" x14ac:dyDescent="0.25">
      <c r="A1936" s="2" t="s">
        <v>10</v>
      </c>
      <c r="B1936" s="3">
        <v>7</v>
      </c>
      <c r="C1936" s="3">
        <v>260</v>
      </c>
      <c r="D1936" s="3" t="s">
        <v>463</v>
      </c>
      <c r="E1936" s="3" t="str">
        <f>_xlfn.XLOOKUP(Tbl_BalanceHistory[[#This Row],[RespAgy]],Tbl_Agencies[Agy Code],Tbl_Agencies[Agy Sort])</f>
        <v>102000</v>
      </c>
      <c r="F1936" s="2" t="str">
        <f>Tbl_BalanceHistory[[#This Row],[RespAgy]]&amp;": "&amp;Tbl_BalanceHistory[[#This Row],[RespAgency]]</f>
        <v>260: Virginia Community College System</v>
      </c>
      <c r="G1936" s="3">
        <v>261</v>
      </c>
      <c r="H1936" s="3" t="s">
        <v>1120</v>
      </c>
      <c r="I1936" s="3" t="str">
        <f>_xlfn.XLOOKUP(Tbl_BalanceHistory[[#This Row],[AgyCode]],Tbl_Agencies[Agy Code],Tbl_Agencies[Agy Sort])</f>
        <v/>
      </c>
      <c r="J1936" s="2" t="str">
        <f>Tbl_BalanceHistory[[#This Row],[AgyCode]]&amp;": "&amp;Tbl_BalanceHistory[[#This Row],[Agency Name]]</f>
        <v>261: Virginia Community College System-Central Office</v>
      </c>
      <c r="K1936" s="1">
        <v>2016</v>
      </c>
      <c r="L1936" s="3">
        <v>101</v>
      </c>
      <c r="M1936" s="3" t="s">
        <v>1636</v>
      </c>
      <c r="N1936" s="2" t="str">
        <f>Tbl_BalanceHistory[[#This Row],[ProgramCode]]&amp;": "&amp;Tbl_BalanceHistory[[#This Row],[Program Name]]</f>
        <v>101: Higher Education Instruction</v>
      </c>
      <c r="O1936" s="3" t="s">
        <v>1964</v>
      </c>
      <c r="P1936" s="1" t="str">
        <f>IF(Tbl_BalanceHistory[[#This Row],[FundCode]]="0100","GF",IF(Tbl_BalanceHistory[[#This Row],[FundCode]]="01000","GF","Hi Ed / OCR"))</f>
        <v>Hi Ed / OCR</v>
      </c>
      <c r="Q1936" s="5">
        <v>0</v>
      </c>
      <c r="R1936" s="5">
        <v>0</v>
      </c>
      <c r="S1936" s="5">
        <v>494087</v>
      </c>
      <c r="T1936" s="5">
        <v>494087</v>
      </c>
      <c r="U1936" s="3" t="s">
        <v>1731</v>
      </c>
      <c r="V1936" s="5">
        <v>0</v>
      </c>
      <c r="W1936" s="5">
        <v>0</v>
      </c>
      <c r="X1936" s="5"/>
      <c r="Y1936" s="5"/>
      <c r="Z1936" s="5">
        <f>Tbl_BalanceHistory[[#This Row],[Discretionary Recommended - Pre 2022]]+Tbl_BalanceHistory[[#This Row],[Discretionary Balance Recommended: Policy]]+Tbl_BalanceHistory[[#This Row],[Discretionary Balance Recommended: Commitments]]</f>
        <v>0</v>
      </c>
      <c r="AA1936" s="5">
        <f>Tbl_BalanceHistory[[#This Row],[Discretionary Balance]]-Tbl_BalanceHistory[[#This Row],[Discretionary Reappropriation]]</f>
        <v>0</v>
      </c>
      <c r="AB1936" s="2"/>
      <c r="AC1936" s="2"/>
      <c r="AD1936" s="2"/>
      <c r="AE1936" s="2"/>
    </row>
    <row r="1937" spans="1:31" ht="45" x14ac:dyDescent="0.25">
      <c r="A1937" s="2" t="s">
        <v>10</v>
      </c>
      <c r="B1937" s="3">
        <v>7</v>
      </c>
      <c r="C1937" s="3">
        <v>260</v>
      </c>
      <c r="D1937" s="3" t="s">
        <v>463</v>
      </c>
      <c r="E1937" s="3" t="str">
        <f>_xlfn.XLOOKUP(Tbl_BalanceHistory[[#This Row],[RespAgy]],Tbl_Agencies[Agy Code],Tbl_Agencies[Agy Sort])</f>
        <v>102000</v>
      </c>
      <c r="F1937" s="2" t="str">
        <f>Tbl_BalanceHistory[[#This Row],[RespAgy]]&amp;": "&amp;Tbl_BalanceHistory[[#This Row],[RespAgency]]</f>
        <v>260: Virginia Community College System</v>
      </c>
      <c r="G1937" s="3">
        <v>261</v>
      </c>
      <c r="H1937" s="3" t="s">
        <v>1120</v>
      </c>
      <c r="I1937" s="3" t="str">
        <f>_xlfn.XLOOKUP(Tbl_BalanceHistory[[#This Row],[AgyCode]],Tbl_Agencies[Agy Code],Tbl_Agencies[Agy Sort])</f>
        <v/>
      </c>
      <c r="J1937" s="2" t="str">
        <f>Tbl_BalanceHistory[[#This Row],[AgyCode]]&amp;": "&amp;Tbl_BalanceHistory[[#This Row],[Agency Name]]</f>
        <v>261: Virginia Community College System-Central Office</v>
      </c>
      <c r="K1937" s="1">
        <v>2017</v>
      </c>
      <c r="L1937" s="3">
        <v>101</v>
      </c>
      <c r="M1937" s="3" t="s">
        <v>1636</v>
      </c>
      <c r="N1937" s="2" t="str">
        <f>Tbl_BalanceHistory[[#This Row],[ProgramCode]]&amp;": "&amp;Tbl_BalanceHistory[[#This Row],[Program Name]]</f>
        <v>101: Higher Education Instruction</v>
      </c>
      <c r="O1937" s="3" t="s">
        <v>1963</v>
      </c>
      <c r="P1937" s="1" t="str">
        <f>IF(Tbl_BalanceHistory[[#This Row],[FundCode]]="0100","GF",IF(Tbl_BalanceHistory[[#This Row],[FundCode]]="01000","GF","Hi Ed / OCR"))</f>
        <v>Hi Ed / OCR</v>
      </c>
      <c r="Q1937" s="5">
        <v>0</v>
      </c>
      <c r="R1937" s="5">
        <v>0</v>
      </c>
      <c r="S1937" s="5">
        <v>612741</v>
      </c>
      <c r="T1937" s="5">
        <v>612741</v>
      </c>
      <c r="U1937" s="3" t="s">
        <v>1732</v>
      </c>
      <c r="V1937" s="5">
        <v>0</v>
      </c>
      <c r="W1937" s="5">
        <v>0</v>
      </c>
      <c r="X1937" s="5"/>
      <c r="Y1937" s="5"/>
      <c r="Z1937" s="5">
        <f>Tbl_BalanceHistory[[#This Row],[Discretionary Recommended - Pre 2022]]+Tbl_BalanceHistory[[#This Row],[Discretionary Balance Recommended: Policy]]+Tbl_BalanceHistory[[#This Row],[Discretionary Balance Recommended: Commitments]]</f>
        <v>0</v>
      </c>
      <c r="AA1937" s="5">
        <f>Tbl_BalanceHistory[[#This Row],[Discretionary Balance]]-Tbl_BalanceHistory[[#This Row],[Discretionary Reappropriation]]</f>
        <v>0</v>
      </c>
      <c r="AB1937" s="2"/>
      <c r="AC1937" s="2"/>
      <c r="AD1937" s="2"/>
      <c r="AE1937" s="2"/>
    </row>
    <row r="1938" spans="1:31" ht="45" x14ac:dyDescent="0.25">
      <c r="A1938" s="2" t="s">
        <v>10</v>
      </c>
      <c r="B1938" s="3">
        <v>7</v>
      </c>
      <c r="C1938" s="3">
        <v>260</v>
      </c>
      <c r="D1938" s="3" t="s">
        <v>463</v>
      </c>
      <c r="E1938" s="3" t="str">
        <f>_xlfn.XLOOKUP(Tbl_BalanceHistory[[#This Row],[RespAgy]],Tbl_Agencies[Agy Code],Tbl_Agencies[Agy Sort])</f>
        <v>102000</v>
      </c>
      <c r="F1938" s="2" t="str">
        <f>Tbl_BalanceHistory[[#This Row],[RespAgy]]&amp;": "&amp;Tbl_BalanceHistory[[#This Row],[RespAgency]]</f>
        <v>260: Virginia Community College System</v>
      </c>
      <c r="G1938" s="3">
        <v>261</v>
      </c>
      <c r="H1938" s="3" t="s">
        <v>1120</v>
      </c>
      <c r="I1938" s="3" t="str">
        <f>_xlfn.XLOOKUP(Tbl_BalanceHistory[[#This Row],[AgyCode]],Tbl_Agencies[Agy Code],Tbl_Agencies[Agy Sort])</f>
        <v/>
      </c>
      <c r="J1938" s="2" t="str">
        <f>Tbl_BalanceHistory[[#This Row],[AgyCode]]&amp;": "&amp;Tbl_BalanceHistory[[#This Row],[Agency Name]]</f>
        <v>261: Virginia Community College System-Central Office</v>
      </c>
      <c r="K1938" s="1">
        <v>2018</v>
      </c>
      <c r="L1938" s="3">
        <v>101</v>
      </c>
      <c r="M1938" s="3" t="s">
        <v>1636</v>
      </c>
      <c r="N1938" s="2" t="str">
        <f>Tbl_BalanceHistory[[#This Row],[ProgramCode]]&amp;": "&amp;Tbl_BalanceHistory[[#This Row],[Program Name]]</f>
        <v>101: Higher Education Instruction</v>
      </c>
      <c r="O1938" s="3" t="s">
        <v>1963</v>
      </c>
      <c r="P1938" s="1" t="str">
        <f>IF(Tbl_BalanceHistory[[#This Row],[FundCode]]="0100","GF",IF(Tbl_BalanceHistory[[#This Row],[FundCode]]="01000","GF","Hi Ed / OCR"))</f>
        <v>Hi Ed / OCR</v>
      </c>
      <c r="Q1938" s="5">
        <v>0</v>
      </c>
      <c r="R1938" s="5">
        <v>0</v>
      </c>
      <c r="S1938" s="5">
        <v>1646787</v>
      </c>
      <c r="T1938" s="5">
        <v>1646787</v>
      </c>
      <c r="U1938" s="3" t="s">
        <v>1731</v>
      </c>
      <c r="V1938" s="5">
        <v>0</v>
      </c>
      <c r="W1938" s="5">
        <v>0</v>
      </c>
      <c r="X1938" s="5"/>
      <c r="Y1938" s="5"/>
      <c r="Z1938" s="5">
        <f>Tbl_BalanceHistory[[#This Row],[Discretionary Recommended - Pre 2022]]+Tbl_BalanceHistory[[#This Row],[Discretionary Balance Recommended: Policy]]+Tbl_BalanceHistory[[#This Row],[Discretionary Balance Recommended: Commitments]]</f>
        <v>0</v>
      </c>
      <c r="AA1938" s="5">
        <f>Tbl_BalanceHistory[[#This Row],[Discretionary Balance]]-Tbl_BalanceHistory[[#This Row],[Discretionary Reappropriation]]</f>
        <v>0</v>
      </c>
      <c r="AB1938" s="2"/>
      <c r="AC1938" s="2"/>
      <c r="AD1938" s="2"/>
      <c r="AE1938" s="2"/>
    </row>
    <row r="1939" spans="1:31" ht="45" x14ac:dyDescent="0.25">
      <c r="A1939" s="2" t="s">
        <v>10</v>
      </c>
      <c r="B1939" s="3">
        <v>7</v>
      </c>
      <c r="C1939" s="3">
        <v>260</v>
      </c>
      <c r="D1939" s="3" t="s">
        <v>463</v>
      </c>
      <c r="E1939" s="3" t="str">
        <f>_xlfn.XLOOKUP(Tbl_BalanceHistory[[#This Row],[RespAgy]],Tbl_Agencies[Agy Code],Tbl_Agencies[Agy Sort])</f>
        <v>102000</v>
      </c>
      <c r="F1939" s="2" t="str">
        <f>Tbl_BalanceHistory[[#This Row],[RespAgy]]&amp;": "&amp;Tbl_BalanceHistory[[#This Row],[RespAgency]]</f>
        <v>260: Virginia Community College System</v>
      </c>
      <c r="G1939" s="3">
        <v>261</v>
      </c>
      <c r="H1939" s="3" t="s">
        <v>1120</v>
      </c>
      <c r="I1939" s="3" t="str">
        <f>_xlfn.XLOOKUP(Tbl_BalanceHistory[[#This Row],[AgyCode]],Tbl_Agencies[Agy Code],Tbl_Agencies[Agy Sort])</f>
        <v/>
      </c>
      <c r="J1939" s="2" t="str">
        <f>Tbl_BalanceHistory[[#This Row],[AgyCode]]&amp;": "&amp;Tbl_BalanceHistory[[#This Row],[Agency Name]]</f>
        <v>261: Virginia Community College System-Central Office</v>
      </c>
      <c r="K1939" s="1">
        <v>2019</v>
      </c>
      <c r="L1939" s="3">
        <v>101</v>
      </c>
      <c r="M1939" s="3" t="s">
        <v>1636</v>
      </c>
      <c r="N1939" s="2" t="str">
        <f>Tbl_BalanceHistory[[#This Row],[ProgramCode]]&amp;": "&amp;Tbl_BalanceHistory[[#This Row],[Program Name]]</f>
        <v>101: Higher Education Instruction</v>
      </c>
      <c r="O1939" s="3" t="s">
        <v>1963</v>
      </c>
      <c r="P1939" s="1" t="str">
        <f>IF(Tbl_BalanceHistory[[#This Row],[FundCode]]="0100","GF",IF(Tbl_BalanceHistory[[#This Row],[FundCode]]="01000","GF","Hi Ed / OCR"))</f>
        <v>Hi Ed / OCR</v>
      </c>
      <c r="Q1939" s="5">
        <v>0</v>
      </c>
      <c r="R1939" s="5">
        <v>0</v>
      </c>
      <c r="S1939" s="5">
        <v>2625357.92</v>
      </c>
      <c r="T1939" s="5">
        <v>2625357.92</v>
      </c>
      <c r="U1939" s="3" t="s">
        <v>1733</v>
      </c>
      <c r="V1939" s="5">
        <v>0</v>
      </c>
      <c r="W1939" s="5">
        <v>0</v>
      </c>
      <c r="X1939" s="5"/>
      <c r="Y1939" s="5"/>
      <c r="Z1939" s="5">
        <f>Tbl_BalanceHistory[[#This Row],[Discretionary Recommended - Pre 2022]]+Tbl_BalanceHistory[[#This Row],[Discretionary Balance Recommended: Policy]]+Tbl_BalanceHistory[[#This Row],[Discretionary Balance Recommended: Commitments]]</f>
        <v>0</v>
      </c>
      <c r="AA1939" s="5">
        <f>Tbl_BalanceHistory[[#This Row],[Discretionary Balance]]-Tbl_BalanceHistory[[#This Row],[Discretionary Reappropriation]]</f>
        <v>0</v>
      </c>
      <c r="AB1939" s="2"/>
      <c r="AC1939" s="2"/>
      <c r="AD1939" s="2"/>
      <c r="AE1939" s="2"/>
    </row>
    <row r="1940" spans="1:31" ht="45" x14ac:dyDescent="0.25">
      <c r="A1940" s="2" t="s">
        <v>10</v>
      </c>
      <c r="B1940" s="3">
        <v>7</v>
      </c>
      <c r="C1940" s="3">
        <v>260</v>
      </c>
      <c r="D1940" s="3" t="s">
        <v>463</v>
      </c>
      <c r="E1940" s="3" t="str">
        <f>_xlfn.XLOOKUP(Tbl_BalanceHistory[[#This Row],[RespAgy]],Tbl_Agencies[Agy Code],Tbl_Agencies[Agy Sort])</f>
        <v>102000</v>
      </c>
      <c r="F1940" s="2" t="str">
        <f>Tbl_BalanceHistory[[#This Row],[RespAgy]]&amp;": "&amp;Tbl_BalanceHistory[[#This Row],[RespAgency]]</f>
        <v>260: Virginia Community College System</v>
      </c>
      <c r="G1940" s="3">
        <v>261</v>
      </c>
      <c r="H1940" s="3" t="s">
        <v>1120</v>
      </c>
      <c r="I1940" s="3" t="str">
        <f>_xlfn.XLOOKUP(Tbl_BalanceHistory[[#This Row],[AgyCode]],Tbl_Agencies[Agy Code],Tbl_Agencies[Agy Sort])</f>
        <v/>
      </c>
      <c r="J1940" s="2" t="str">
        <f>Tbl_BalanceHistory[[#This Row],[AgyCode]]&amp;": "&amp;Tbl_BalanceHistory[[#This Row],[Agency Name]]</f>
        <v>261: Virginia Community College System-Central Office</v>
      </c>
      <c r="K1940" s="1">
        <v>2020</v>
      </c>
      <c r="L1940" s="3">
        <v>101</v>
      </c>
      <c r="M1940" s="3" t="s">
        <v>1636</v>
      </c>
      <c r="N1940" s="2" t="str">
        <f>Tbl_BalanceHistory[[#This Row],[ProgramCode]]&amp;": "&amp;Tbl_BalanceHistory[[#This Row],[Program Name]]</f>
        <v>101: Higher Education Instruction</v>
      </c>
      <c r="O1940" s="3" t="s">
        <v>1963</v>
      </c>
      <c r="P1940" s="1" t="str">
        <f>IF(Tbl_BalanceHistory[[#This Row],[FundCode]]="0100","GF",IF(Tbl_BalanceHistory[[#This Row],[FundCode]]="01000","GF","Hi Ed / OCR"))</f>
        <v>Hi Ed / OCR</v>
      </c>
      <c r="Q1940" s="5">
        <v>0</v>
      </c>
      <c r="R1940" s="5">
        <v>0</v>
      </c>
      <c r="S1940" s="5">
        <v>7456429.4299999997</v>
      </c>
      <c r="T1940" s="5">
        <v>7456429.4299999997</v>
      </c>
      <c r="U1940" s="3" t="s">
        <v>1733</v>
      </c>
      <c r="V1940" s="5">
        <v>0</v>
      </c>
      <c r="W1940" s="5">
        <v>0</v>
      </c>
      <c r="X1940" s="5"/>
      <c r="Y1940" s="5"/>
      <c r="Z1940" s="5">
        <f>Tbl_BalanceHistory[[#This Row],[Discretionary Recommended - Pre 2022]]+Tbl_BalanceHistory[[#This Row],[Discretionary Balance Recommended: Policy]]+Tbl_BalanceHistory[[#This Row],[Discretionary Balance Recommended: Commitments]]</f>
        <v>0</v>
      </c>
      <c r="AA1940" s="5">
        <f>Tbl_BalanceHistory[[#This Row],[Discretionary Balance]]-Tbl_BalanceHistory[[#This Row],[Discretionary Reappropriation]]</f>
        <v>0</v>
      </c>
      <c r="AB1940" s="2"/>
      <c r="AC1940" s="2"/>
      <c r="AD1940" s="2"/>
      <c r="AE1940" s="2"/>
    </row>
    <row r="1941" spans="1:31" ht="45" x14ac:dyDescent="0.25">
      <c r="A1941" s="2" t="s">
        <v>10</v>
      </c>
      <c r="B1941" s="3">
        <v>7</v>
      </c>
      <c r="C1941" s="3">
        <v>260</v>
      </c>
      <c r="D1941" s="3" t="s">
        <v>463</v>
      </c>
      <c r="E1941" s="3" t="str">
        <f>_xlfn.XLOOKUP(Tbl_BalanceHistory[[#This Row],[RespAgy]],Tbl_Agencies[Agy Code],Tbl_Agencies[Agy Sort])</f>
        <v>102000</v>
      </c>
      <c r="F1941" s="2" t="str">
        <f>Tbl_BalanceHistory[[#This Row],[RespAgy]]&amp;": "&amp;Tbl_BalanceHistory[[#This Row],[RespAgency]]</f>
        <v>260: Virginia Community College System</v>
      </c>
      <c r="G1941" s="3">
        <v>261</v>
      </c>
      <c r="H1941" s="3" t="s">
        <v>1120</v>
      </c>
      <c r="I1941" s="3" t="str">
        <f>_xlfn.XLOOKUP(Tbl_BalanceHistory[[#This Row],[AgyCode]],Tbl_Agencies[Agy Code],Tbl_Agencies[Agy Sort])</f>
        <v/>
      </c>
      <c r="J1941" s="2" t="str">
        <f>Tbl_BalanceHistory[[#This Row],[AgyCode]]&amp;": "&amp;Tbl_BalanceHistory[[#This Row],[Agency Name]]</f>
        <v>261: Virginia Community College System-Central Office</v>
      </c>
      <c r="K1941" s="1">
        <v>2021</v>
      </c>
      <c r="L1941" s="3">
        <v>101</v>
      </c>
      <c r="M1941" s="3" t="s">
        <v>1636</v>
      </c>
      <c r="N1941" s="2" t="str">
        <f>Tbl_BalanceHistory[[#This Row],[ProgramCode]]&amp;": "&amp;Tbl_BalanceHistory[[#This Row],[Program Name]]</f>
        <v>101: Higher Education Instruction</v>
      </c>
      <c r="O1941" s="3" t="s">
        <v>1963</v>
      </c>
      <c r="P1941" s="1" t="str">
        <f>IF(Tbl_BalanceHistory[[#This Row],[FundCode]]="0100","GF",IF(Tbl_BalanceHistory[[#This Row],[FundCode]]="01000","GF","Hi Ed / OCR"))</f>
        <v>Hi Ed / OCR</v>
      </c>
      <c r="Q1941" s="5">
        <v>0</v>
      </c>
      <c r="R1941" s="5">
        <v>0</v>
      </c>
      <c r="S1941" s="5">
        <v>9423587.0199999996</v>
      </c>
      <c r="T1941" s="5">
        <v>9423587.0199999996</v>
      </c>
      <c r="U1941" s="3" t="s">
        <v>1733</v>
      </c>
      <c r="V1941" s="5">
        <v>0</v>
      </c>
      <c r="W1941" s="5">
        <v>0</v>
      </c>
      <c r="X1941" s="5"/>
      <c r="Y1941" s="5"/>
      <c r="Z1941" s="5">
        <f>Tbl_BalanceHistory[[#This Row],[Discretionary Recommended - Pre 2022]]+Tbl_BalanceHistory[[#This Row],[Discretionary Balance Recommended: Policy]]+Tbl_BalanceHistory[[#This Row],[Discretionary Balance Recommended: Commitments]]</f>
        <v>0</v>
      </c>
      <c r="AA1941" s="5">
        <f>Tbl_BalanceHistory[[#This Row],[Discretionary Balance]]-Tbl_BalanceHistory[[#This Row],[Discretionary Reappropriation]]</f>
        <v>0</v>
      </c>
      <c r="AB1941" s="2"/>
      <c r="AC1941" s="2"/>
      <c r="AD1941" s="2"/>
      <c r="AE1941" s="2"/>
    </row>
    <row r="1942" spans="1:31" ht="45" x14ac:dyDescent="0.25">
      <c r="A1942" s="2" t="s">
        <v>10</v>
      </c>
      <c r="B1942" s="3">
        <v>7</v>
      </c>
      <c r="C1942" s="3">
        <v>260</v>
      </c>
      <c r="D1942" s="3" t="s">
        <v>463</v>
      </c>
      <c r="E1942" s="3" t="str">
        <f>_xlfn.XLOOKUP(Tbl_BalanceHistory[[#This Row],[RespAgy]],Tbl_Agencies[Agy Code],Tbl_Agencies[Agy Sort])</f>
        <v>102000</v>
      </c>
      <c r="F1942" s="2" t="str">
        <f>Tbl_BalanceHistory[[#This Row],[RespAgy]]&amp;": "&amp;Tbl_BalanceHistory[[#This Row],[RespAgency]]</f>
        <v>260: Virginia Community College System</v>
      </c>
      <c r="G1942" s="3">
        <v>261</v>
      </c>
      <c r="H1942" s="3" t="s">
        <v>1120</v>
      </c>
      <c r="I1942" s="3" t="str">
        <f>_xlfn.XLOOKUP(Tbl_BalanceHistory[[#This Row],[AgyCode]],Tbl_Agencies[Agy Code],Tbl_Agencies[Agy Sort])</f>
        <v/>
      </c>
      <c r="J1942" s="2" t="str">
        <f>Tbl_BalanceHistory[[#This Row],[AgyCode]]&amp;": "&amp;Tbl_BalanceHistory[[#This Row],[Agency Name]]</f>
        <v>261: Virginia Community College System-Central Office</v>
      </c>
      <c r="K1942" s="1">
        <v>2022</v>
      </c>
      <c r="L1942" s="3">
        <v>101</v>
      </c>
      <c r="M1942" s="3" t="s">
        <v>1636</v>
      </c>
      <c r="N1942" s="2" t="str">
        <f>Tbl_BalanceHistory[[#This Row],[ProgramCode]]&amp;": "&amp;Tbl_BalanceHistory[[#This Row],[Program Name]]</f>
        <v>101: Higher Education Instruction</v>
      </c>
      <c r="O1942" s="3" t="s">
        <v>1963</v>
      </c>
      <c r="P1942" s="1" t="str">
        <f>IF(Tbl_BalanceHistory[[#This Row],[FundCode]]="0100","GF",IF(Tbl_BalanceHistory[[#This Row],[FundCode]]="01000","GF","Hi Ed / OCR"))</f>
        <v>Hi Ed / OCR</v>
      </c>
      <c r="Q1942" s="5">
        <v>0</v>
      </c>
      <c r="R1942" s="5">
        <v>0</v>
      </c>
      <c r="S1942" s="5">
        <v>5906673.6299999999</v>
      </c>
      <c r="T1942" s="5">
        <v>5906673.6299999999</v>
      </c>
      <c r="U1942" s="3" t="s">
        <v>1733</v>
      </c>
      <c r="V1942" s="5">
        <v>0</v>
      </c>
      <c r="W1942" s="5"/>
      <c r="X1942" s="5">
        <v>0</v>
      </c>
      <c r="Y1942" s="5">
        <v>0</v>
      </c>
      <c r="Z1942" s="5">
        <f>Tbl_BalanceHistory[[#This Row],[Discretionary Recommended - Pre 2022]]+Tbl_BalanceHistory[[#This Row],[Discretionary Balance Recommended: Policy]]+Tbl_BalanceHistory[[#This Row],[Discretionary Balance Recommended: Commitments]]</f>
        <v>0</v>
      </c>
      <c r="AA1942" s="5">
        <f>Tbl_BalanceHistory[[#This Row],[Discretionary Balance]]-Tbl_BalanceHistory[[#This Row],[Discretionary Reappropriation]]</f>
        <v>0</v>
      </c>
      <c r="AB1942" s="2"/>
      <c r="AC1942" s="2"/>
      <c r="AD1942" s="2"/>
      <c r="AE1942" s="2"/>
    </row>
    <row r="1943" spans="1:31" ht="45" x14ac:dyDescent="0.25">
      <c r="A1943" s="2" t="s">
        <v>10</v>
      </c>
      <c r="B1943" s="3">
        <v>7</v>
      </c>
      <c r="C1943" s="3">
        <v>260</v>
      </c>
      <c r="D1943" s="3" t="s">
        <v>463</v>
      </c>
      <c r="E1943" s="3" t="str">
        <f>_xlfn.XLOOKUP(Tbl_BalanceHistory[[#This Row],[RespAgy]],Tbl_Agencies[Agy Code],Tbl_Agencies[Agy Sort])</f>
        <v>102000</v>
      </c>
      <c r="F1943" s="2" t="str">
        <f>Tbl_BalanceHistory[[#This Row],[RespAgy]]&amp;": "&amp;Tbl_BalanceHistory[[#This Row],[RespAgency]]</f>
        <v>260: Virginia Community College System</v>
      </c>
      <c r="G1943" s="3">
        <v>261</v>
      </c>
      <c r="H1943" s="3" t="s">
        <v>1120</v>
      </c>
      <c r="I1943" s="3" t="str">
        <f>_xlfn.XLOOKUP(Tbl_BalanceHistory[[#This Row],[AgyCode]],Tbl_Agencies[Agy Code],Tbl_Agencies[Agy Sort])</f>
        <v/>
      </c>
      <c r="J1943" s="2" t="str">
        <f>Tbl_BalanceHistory[[#This Row],[AgyCode]]&amp;": "&amp;Tbl_BalanceHistory[[#This Row],[Agency Name]]</f>
        <v>261: Virginia Community College System-Central Office</v>
      </c>
      <c r="K1943" s="1">
        <v>2018</v>
      </c>
      <c r="L1943" s="3">
        <v>108</v>
      </c>
      <c r="M1943" s="3" t="s">
        <v>408</v>
      </c>
      <c r="N1943" s="2" t="str">
        <f>Tbl_BalanceHistory[[#This Row],[ProgramCode]]&amp;": "&amp;Tbl_BalanceHistory[[#This Row],[Program Name]]</f>
        <v>108: Higher Education Student Financial Assistance</v>
      </c>
      <c r="O1943" s="3" t="s">
        <v>886</v>
      </c>
      <c r="P1943" s="1" t="str">
        <f>IF(Tbl_BalanceHistory[[#This Row],[FundCode]]="0100","GF",IF(Tbl_BalanceHistory[[#This Row],[FundCode]]="01000","GF","Hi Ed / OCR"))</f>
        <v>GF</v>
      </c>
      <c r="Q1943" s="5">
        <v>0</v>
      </c>
      <c r="R1943" s="5">
        <v>0</v>
      </c>
      <c r="S1943" s="5">
        <v>0</v>
      </c>
      <c r="T1943" s="5">
        <v>0</v>
      </c>
      <c r="U1943" s="3" t="s">
        <v>1733</v>
      </c>
      <c r="V1943" s="5">
        <v>0</v>
      </c>
      <c r="W1943" s="5">
        <v>0</v>
      </c>
      <c r="X1943" s="5"/>
      <c r="Y1943" s="5"/>
      <c r="Z1943" s="5">
        <f>Tbl_BalanceHistory[[#This Row],[Discretionary Recommended - Pre 2022]]+Tbl_BalanceHistory[[#This Row],[Discretionary Balance Recommended: Policy]]+Tbl_BalanceHistory[[#This Row],[Discretionary Balance Recommended: Commitments]]</f>
        <v>0</v>
      </c>
      <c r="AA1943" s="5">
        <f>Tbl_BalanceHistory[[#This Row],[Discretionary Balance]]-Tbl_BalanceHistory[[#This Row],[Discretionary Reappropriation]]</f>
        <v>0</v>
      </c>
      <c r="AB1943" s="2"/>
      <c r="AC1943" s="2"/>
      <c r="AD1943" s="2"/>
      <c r="AE1943" s="2"/>
    </row>
    <row r="1944" spans="1:31" ht="45" x14ac:dyDescent="0.25">
      <c r="A1944" s="2" t="s">
        <v>10</v>
      </c>
      <c r="B1944" s="3">
        <v>7</v>
      </c>
      <c r="C1944" s="3">
        <v>260</v>
      </c>
      <c r="D1944" s="3" t="s">
        <v>463</v>
      </c>
      <c r="E1944" s="3" t="str">
        <f>_xlfn.XLOOKUP(Tbl_BalanceHistory[[#This Row],[RespAgy]],Tbl_Agencies[Agy Code],Tbl_Agencies[Agy Sort])</f>
        <v>102000</v>
      </c>
      <c r="F1944" s="2" t="str">
        <f>Tbl_BalanceHistory[[#This Row],[RespAgy]]&amp;": "&amp;Tbl_BalanceHistory[[#This Row],[RespAgency]]</f>
        <v>260: Virginia Community College System</v>
      </c>
      <c r="G1944" s="3">
        <v>261</v>
      </c>
      <c r="H1944" s="3" t="s">
        <v>1120</v>
      </c>
      <c r="I1944" s="3" t="str">
        <f>_xlfn.XLOOKUP(Tbl_BalanceHistory[[#This Row],[AgyCode]],Tbl_Agencies[Agy Code],Tbl_Agencies[Agy Sort])</f>
        <v/>
      </c>
      <c r="J1944" s="2" t="str">
        <f>Tbl_BalanceHistory[[#This Row],[AgyCode]]&amp;": "&amp;Tbl_BalanceHistory[[#This Row],[Agency Name]]</f>
        <v>261: Virginia Community College System-Central Office</v>
      </c>
      <c r="K1944" s="1">
        <v>2019</v>
      </c>
      <c r="L1944" s="3">
        <v>108</v>
      </c>
      <c r="M1944" s="3" t="s">
        <v>408</v>
      </c>
      <c r="N1944" s="2" t="str">
        <f>Tbl_BalanceHistory[[#This Row],[ProgramCode]]&amp;": "&amp;Tbl_BalanceHistory[[#This Row],[Program Name]]</f>
        <v>108: Higher Education Student Financial Assistance</v>
      </c>
      <c r="O1944" s="3" t="s">
        <v>886</v>
      </c>
      <c r="P1944" s="1" t="str">
        <f>IF(Tbl_BalanceHistory[[#This Row],[FundCode]]="0100","GF",IF(Tbl_BalanceHistory[[#This Row],[FundCode]]="01000","GF","Hi Ed / OCR"))</f>
        <v>GF</v>
      </c>
      <c r="Q1944" s="5">
        <v>0</v>
      </c>
      <c r="R1944" s="5">
        <v>0</v>
      </c>
      <c r="S1944" s="5">
        <v>0</v>
      </c>
      <c r="T1944" s="5">
        <v>0</v>
      </c>
      <c r="U1944" s="3" t="s">
        <v>1733</v>
      </c>
      <c r="V1944" s="5">
        <v>0</v>
      </c>
      <c r="W1944" s="5">
        <v>0</v>
      </c>
      <c r="X1944" s="5"/>
      <c r="Y1944" s="5"/>
      <c r="Z1944" s="5">
        <f>Tbl_BalanceHistory[[#This Row],[Discretionary Recommended - Pre 2022]]+Tbl_BalanceHistory[[#This Row],[Discretionary Balance Recommended: Policy]]+Tbl_BalanceHistory[[#This Row],[Discretionary Balance Recommended: Commitments]]</f>
        <v>0</v>
      </c>
      <c r="AA1944" s="5">
        <f>Tbl_BalanceHistory[[#This Row],[Discretionary Balance]]-Tbl_BalanceHistory[[#This Row],[Discretionary Reappropriation]]</f>
        <v>0</v>
      </c>
      <c r="AB1944" s="2"/>
      <c r="AC1944" s="2"/>
      <c r="AD1944" s="2"/>
      <c r="AE1944" s="2"/>
    </row>
    <row r="1945" spans="1:31" ht="60" x14ac:dyDescent="0.25">
      <c r="A1945" s="2" t="s">
        <v>10</v>
      </c>
      <c r="B1945" s="3">
        <v>7</v>
      </c>
      <c r="C1945" s="3">
        <v>260</v>
      </c>
      <c r="D1945" s="3" t="s">
        <v>463</v>
      </c>
      <c r="E1945" s="3" t="str">
        <f>_xlfn.XLOOKUP(Tbl_BalanceHistory[[#This Row],[RespAgy]],Tbl_Agencies[Agy Code],Tbl_Agencies[Agy Sort])</f>
        <v>102000</v>
      </c>
      <c r="F1945" s="2" t="str">
        <f>Tbl_BalanceHistory[[#This Row],[RespAgy]]&amp;": "&amp;Tbl_BalanceHistory[[#This Row],[RespAgency]]</f>
        <v>260: Virginia Community College System</v>
      </c>
      <c r="G1945" s="3">
        <v>261</v>
      </c>
      <c r="H1945" s="3" t="s">
        <v>1120</v>
      </c>
      <c r="I1945" s="3" t="str">
        <f>_xlfn.XLOOKUP(Tbl_BalanceHistory[[#This Row],[AgyCode]],Tbl_Agencies[Agy Code],Tbl_Agencies[Agy Sort])</f>
        <v/>
      </c>
      <c r="J1945" s="2" t="str">
        <f>Tbl_BalanceHistory[[#This Row],[AgyCode]]&amp;": "&amp;Tbl_BalanceHistory[[#This Row],[Agency Name]]</f>
        <v>261: Virginia Community College System-Central Office</v>
      </c>
      <c r="K1945" s="1">
        <v>2017</v>
      </c>
      <c r="L1945" s="3">
        <v>110</v>
      </c>
      <c r="M1945" s="3" t="s">
        <v>409</v>
      </c>
      <c r="N1945" s="2" t="str">
        <f>Tbl_BalanceHistory[[#This Row],[ProgramCode]]&amp;": "&amp;Tbl_BalanceHistory[[#This Row],[Program Name]]</f>
        <v>110: Financial Assistance For Educational and General Services</v>
      </c>
      <c r="O1945" s="3" t="s">
        <v>886</v>
      </c>
      <c r="P1945" s="1" t="str">
        <f>IF(Tbl_BalanceHistory[[#This Row],[FundCode]]="0100","GF",IF(Tbl_BalanceHistory[[#This Row],[FundCode]]="01000","GF","Hi Ed / OCR"))</f>
        <v>GF</v>
      </c>
      <c r="Q1945" s="5">
        <v>30000</v>
      </c>
      <c r="R1945" s="5">
        <v>0</v>
      </c>
      <c r="S1945" s="5">
        <v>30000</v>
      </c>
      <c r="T1945" s="5">
        <v>30000</v>
      </c>
      <c r="U1945" s="3" t="s">
        <v>1732</v>
      </c>
      <c r="V1945" s="5">
        <v>0</v>
      </c>
      <c r="W1945" s="5">
        <v>0</v>
      </c>
      <c r="X1945" s="5"/>
      <c r="Y1945" s="5"/>
      <c r="Z1945" s="5">
        <f>Tbl_BalanceHistory[[#This Row],[Discretionary Recommended - Pre 2022]]+Tbl_BalanceHistory[[#This Row],[Discretionary Balance Recommended: Policy]]+Tbl_BalanceHistory[[#This Row],[Discretionary Balance Recommended: Commitments]]</f>
        <v>0</v>
      </c>
      <c r="AA1945" s="5">
        <f>Tbl_BalanceHistory[[#This Row],[Discretionary Balance]]-Tbl_BalanceHistory[[#This Row],[Discretionary Reappropriation]]</f>
        <v>0</v>
      </c>
      <c r="AB1945" s="2"/>
      <c r="AC1945" s="2"/>
      <c r="AD1945" s="2"/>
      <c r="AE1945" s="2"/>
    </row>
    <row r="1946" spans="1:31" ht="60" x14ac:dyDescent="0.25">
      <c r="A1946" s="2" t="s">
        <v>10</v>
      </c>
      <c r="B1946" s="3">
        <v>7</v>
      </c>
      <c r="C1946" s="3">
        <v>260</v>
      </c>
      <c r="D1946" s="3" t="s">
        <v>463</v>
      </c>
      <c r="E1946" s="3" t="str">
        <f>_xlfn.XLOOKUP(Tbl_BalanceHistory[[#This Row],[RespAgy]],Tbl_Agencies[Agy Code],Tbl_Agencies[Agy Sort])</f>
        <v>102000</v>
      </c>
      <c r="F1946" s="2" t="str">
        <f>Tbl_BalanceHistory[[#This Row],[RespAgy]]&amp;": "&amp;Tbl_BalanceHistory[[#This Row],[RespAgency]]</f>
        <v>260: Virginia Community College System</v>
      </c>
      <c r="G1946" s="3">
        <v>261</v>
      </c>
      <c r="H1946" s="3" t="s">
        <v>1120</v>
      </c>
      <c r="I1946" s="3" t="str">
        <f>_xlfn.XLOOKUP(Tbl_BalanceHistory[[#This Row],[AgyCode]],Tbl_Agencies[Agy Code],Tbl_Agencies[Agy Sort])</f>
        <v/>
      </c>
      <c r="J1946" s="2" t="str">
        <f>Tbl_BalanceHistory[[#This Row],[AgyCode]]&amp;": "&amp;Tbl_BalanceHistory[[#This Row],[Agency Name]]</f>
        <v>261: Virginia Community College System-Central Office</v>
      </c>
      <c r="K1946" s="1">
        <v>2018</v>
      </c>
      <c r="L1946" s="3">
        <v>110</v>
      </c>
      <c r="M1946" s="3" t="s">
        <v>409</v>
      </c>
      <c r="N1946" s="2" t="str">
        <f>Tbl_BalanceHistory[[#This Row],[ProgramCode]]&amp;": "&amp;Tbl_BalanceHistory[[#This Row],[Program Name]]</f>
        <v>110: Financial Assistance For Educational and General Services</v>
      </c>
      <c r="O1946" s="3" t="s">
        <v>886</v>
      </c>
      <c r="P1946" s="1" t="str">
        <f>IF(Tbl_BalanceHistory[[#This Row],[FundCode]]="0100","GF",IF(Tbl_BalanceHistory[[#This Row],[FundCode]]="01000","GF","Hi Ed / OCR"))</f>
        <v>GF</v>
      </c>
      <c r="Q1946" s="5">
        <v>129995</v>
      </c>
      <c r="R1946" s="5">
        <v>100000</v>
      </c>
      <c r="S1946" s="5">
        <v>29995</v>
      </c>
      <c r="T1946" s="5">
        <v>29995</v>
      </c>
      <c r="U1946" s="3" t="s">
        <v>1733</v>
      </c>
      <c r="V1946" s="5">
        <v>0</v>
      </c>
      <c r="W1946" s="5">
        <v>0</v>
      </c>
      <c r="X1946" s="5"/>
      <c r="Y1946" s="5"/>
      <c r="Z1946" s="5">
        <f>Tbl_BalanceHistory[[#This Row],[Discretionary Recommended - Pre 2022]]+Tbl_BalanceHistory[[#This Row],[Discretionary Balance Recommended: Policy]]+Tbl_BalanceHistory[[#This Row],[Discretionary Balance Recommended: Commitments]]</f>
        <v>0</v>
      </c>
      <c r="AA1946" s="5">
        <f>Tbl_BalanceHistory[[#This Row],[Discretionary Balance]]-Tbl_BalanceHistory[[#This Row],[Discretionary Reappropriation]]</f>
        <v>0</v>
      </c>
      <c r="AB1946" s="2"/>
      <c r="AC1946" s="2"/>
      <c r="AD1946" s="2"/>
      <c r="AE1946" s="2"/>
    </row>
    <row r="1947" spans="1:31" ht="60" x14ac:dyDescent="0.25">
      <c r="A1947" s="2" t="s">
        <v>10</v>
      </c>
      <c r="B1947" s="3">
        <v>7</v>
      </c>
      <c r="C1947" s="3">
        <v>260</v>
      </c>
      <c r="D1947" s="3" t="s">
        <v>463</v>
      </c>
      <c r="E1947" s="3" t="str">
        <f>_xlfn.XLOOKUP(Tbl_BalanceHistory[[#This Row],[RespAgy]],Tbl_Agencies[Agy Code],Tbl_Agencies[Agy Sort])</f>
        <v>102000</v>
      </c>
      <c r="F1947" s="2" t="str">
        <f>Tbl_BalanceHistory[[#This Row],[RespAgy]]&amp;": "&amp;Tbl_BalanceHistory[[#This Row],[RespAgency]]</f>
        <v>260: Virginia Community College System</v>
      </c>
      <c r="G1947" s="3">
        <v>261</v>
      </c>
      <c r="H1947" s="3" t="s">
        <v>1120</v>
      </c>
      <c r="I1947" s="3" t="str">
        <f>_xlfn.XLOOKUP(Tbl_BalanceHistory[[#This Row],[AgyCode]],Tbl_Agencies[Agy Code],Tbl_Agencies[Agy Sort])</f>
        <v/>
      </c>
      <c r="J1947" s="2" t="str">
        <f>Tbl_BalanceHistory[[#This Row],[AgyCode]]&amp;": "&amp;Tbl_BalanceHistory[[#This Row],[Agency Name]]</f>
        <v>261: Virginia Community College System-Central Office</v>
      </c>
      <c r="K1947" s="1">
        <v>2019</v>
      </c>
      <c r="L1947" s="3">
        <v>110</v>
      </c>
      <c r="M1947" s="3" t="s">
        <v>409</v>
      </c>
      <c r="N1947" s="2" t="str">
        <f>Tbl_BalanceHistory[[#This Row],[ProgramCode]]&amp;": "&amp;Tbl_BalanceHistory[[#This Row],[Program Name]]</f>
        <v>110: Financial Assistance For Educational and General Services</v>
      </c>
      <c r="O1947" s="3" t="s">
        <v>886</v>
      </c>
      <c r="P1947" s="1" t="str">
        <f>IF(Tbl_BalanceHistory[[#This Row],[FundCode]]="0100","GF",IF(Tbl_BalanceHistory[[#This Row],[FundCode]]="01000","GF","Hi Ed / OCR"))</f>
        <v>GF</v>
      </c>
      <c r="Q1947" s="5">
        <v>129995</v>
      </c>
      <c r="R1947" s="5">
        <v>100000</v>
      </c>
      <c r="S1947" s="5">
        <v>29995</v>
      </c>
      <c r="T1947" s="5">
        <v>29995</v>
      </c>
      <c r="U1947" s="3" t="s">
        <v>1733</v>
      </c>
      <c r="V1947" s="5">
        <v>0</v>
      </c>
      <c r="W1947" s="5">
        <v>0</v>
      </c>
      <c r="X1947" s="5"/>
      <c r="Y1947" s="5"/>
      <c r="Z1947" s="5">
        <f>Tbl_BalanceHistory[[#This Row],[Discretionary Recommended - Pre 2022]]+Tbl_BalanceHistory[[#This Row],[Discretionary Balance Recommended: Policy]]+Tbl_BalanceHistory[[#This Row],[Discretionary Balance Recommended: Commitments]]</f>
        <v>0</v>
      </c>
      <c r="AA1947" s="5">
        <f>Tbl_BalanceHistory[[#This Row],[Discretionary Balance]]-Tbl_BalanceHistory[[#This Row],[Discretionary Reappropriation]]</f>
        <v>0</v>
      </c>
      <c r="AB1947" s="2"/>
      <c r="AC1947" s="2"/>
      <c r="AD1947" s="2"/>
      <c r="AE1947" s="2"/>
    </row>
    <row r="1948" spans="1:31" ht="60" x14ac:dyDescent="0.25">
      <c r="A1948" s="2" t="s">
        <v>10</v>
      </c>
      <c r="B1948" s="3">
        <v>7</v>
      </c>
      <c r="C1948" s="3">
        <v>260</v>
      </c>
      <c r="D1948" s="3" t="s">
        <v>463</v>
      </c>
      <c r="E1948" s="3" t="str">
        <f>_xlfn.XLOOKUP(Tbl_BalanceHistory[[#This Row],[RespAgy]],Tbl_Agencies[Agy Code],Tbl_Agencies[Agy Sort])</f>
        <v>102000</v>
      </c>
      <c r="F1948" s="2" t="str">
        <f>Tbl_BalanceHistory[[#This Row],[RespAgy]]&amp;": "&amp;Tbl_BalanceHistory[[#This Row],[RespAgency]]</f>
        <v>260: Virginia Community College System</v>
      </c>
      <c r="G1948" s="3">
        <v>261</v>
      </c>
      <c r="H1948" s="3" t="s">
        <v>1120</v>
      </c>
      <c r="I1948" s="3" t="str">
        <f>_xlfn.XLOOKUP(Tbl_BalanceHistory[[#This Row],[AgyCode]],Tbl_Agencies[Agy Code],Tbl_Agencies[Agy Sort])</f>
        <v/>
      </c>
      <c r="J1948" s="2" t="str">
        <f>Tbl_BalanceHistory[[#This Row],[AgyCode]]&amp;": "&amp;Tbl_BalanceHistory[[#This Row],[Agency Name]]</f>
        <v>261: Virginia Community College System-Central Office</v>
      </c>
      <c r="K1948" s="1">
        <v>2020</v>
      </c>
      <c r="L1948" s="3">
        <v>110</v>
      </c>
      <c r="M1948" s="3" t="s">
        <v>409</v>
      </c>
      <c r="N1948" s="2" t="str">
        <f>Tbl_BalanceHistory[[#This Row],[ProgramCode]]&amp;": "&amp;Tbl_BalanceHistory[[#This Row],[Program Name]]</f>
        <v>110: Financial Assistance For Educational and General Services</v>
      </c>
      <c r="O1948" s="3" t="s">
        <v>886</v>
      </c>
      <c r="P1948" s="1" t="str">
        <f>IF(Tbl_BalanceHistory[[#This Row],[FundCode]]="0100","GF",IF(Tbl_BalanceHistory[[#This Row],[FundCode]]="01000","GF","Hi Ed / OCR"))</f>
        <v>GF</v>
      </c>
      <c r="Q1948" s="5">
        <v>191995</v>
      </c>
      <c r="R1948" s="5">
        <v>100000</v>
      </c>
      <c r="S1948" s="5">
        <v>91995</v>
      </c>
      <c r="T1948" s="5">
        <v>91995</v>
      </c>
      <c r="U1948" s="3" t="s">
        <v>1733</v>
      </c>
      <c r="V1948" s="5">
        <v>0</v>
      </c>
      <c r="W1948" s="5">
        <v>0</v>
      </c>
      <c r="X1948" s="5"/>
      <c r="Y1948" s="5"/>
      <c r="Z1948" s="5">
        <f>Tbl_BalanceHistory[[#This Row],[Discretionary Recommended - Pre 2022]]+Tbl_BalanceHistory[[#This Row],[Discretionary Balance Recommended: Policy]]+Tbl_BalanceHistory[[#This Row],[Discretionary Balance Recommended: Commitments]]</f>
        <v>0</v>
      </c>
      <c r="AA1948" s="5">
        <f>Tbl_BalanceHistory[[#This Row],[Discretionary Balance]]-Tbl_BalanceHistory[[#This Row],[Discretionary Reappropriation]]</f>
        <v>0</v>
      </c>
      <c r="AB1948" s="2"/>
      <c r="AC1948" s="2"/>
      <c r="AD1948" s="2"/>
      <c r="AE1948" s="2"/>
    </row>
    <row r="1949" spans="1:31" ht="60" x14ac:dyDescent="0.25">
      <c r="A1949" s="2" t="s">
        <v>10</v>
      </c>
      <c r="B1949" s="3">
        <v>7</v>
      </c>
      <c r="C1949" s="3">
        <v>260</v>
      </c>
      <c r="D1949" s="3" t="s">
        <v>463</v>
      </c>
      <c r="E1949" s="3" t="str">
        <f>_xlfn.XLOOKUP(Tbl_BalanceHistory[[#This Row],[RespAgy]],Tbl_Agencies[Agy Code],Tbl_Agencies[Agy Sort])</f>
        <v>102000</v>
      </c>
      <c r="F1949" s="2" t="str">
        <f>Tbl_BalanceHistory[[#This Row],[RespAgy]]&amp;": "&amp;Tbl_BalanceHistory[[#This Row],[RespAgency]]</f>
        <v>260: Virginia Community College System</v>
      </c>
      <c r="G1949" s="3">
        <v>261</v>
      </c>
      <c r="H1949" s="3" t="s">
        <v>1120</v>
      </c>
      <c r="I1949" s="3" t="str">
        <f>_xlfn.XLOOKUP(Tbl_BalanceHistory[[#This Row],[AgyCode]],Tbl_Agencies[Agy Code],Tbl_Agencies[Agy Sort])</f>
        <v/>
      </c>
      <c r="J1949" s="2" t="str">
        <f>Tbl_BalanceHistory[[#This Row],[AgyCode]]&amp;": "&amp;Tbl_BalanceHistory[[#This Row],[Agency Name]]</f>
        <v>261: Virginia Community College System-Central Office</v>
      </c>
      <c r="K1949" s="1">
        <v>2021</v>
      </c>
      <c r="L1949" s="3">
        <v>110</v>
      </c>
      <c r="M1949" s="3" t="s">
        <v>409</v>
      </c>
      <c r="N1949" s="2" t="str">
        <f>Tbl_BalanceHistory[[#This Row],[ProgramCode]]&amp;": "&amp;Tbl_BalanceHistory[[#This Row],[Program Name]]</f>
        <v>110: Financial Assistance For Educational and General Services</v>
      </c>
      <c r="O1949" s="3" t="s">
        <v>886</v>
      </c>
      <c r="P1949" s="1" t="str">
        <f>IF(Tbl_BalanceHistory[[#This Row],[FundCode]]="0100","GF",IF(Tbl_BalanceHistory[[#This Row],[FundCode]]="01000","GF","Hi Ed / OCR"))</f>
        <v>GF</v>
      </c>
      <c r="Q1949" s="5">
        <v>191995</v>
      </c>
      <c r="R1949" s="5">
        <v>175000</v>
      </c>
      <c r="S1949" s="5">
        <v>16995</v>
      </c>
      <c r="T1949" s="5">
        <v>16995</v>
      </c>
      <c r="U1949" s="3" t="s">
        <v>1733</v>
      </c>
      <c r="V1949" s="5">
        <v>0</v>
      </c>
      <c r="W1949" s="5">
        <v>0</v>
      </c>
      <c r="X1949" s="5"/>
      <c r="Y1949" s="5"/>
      <c r="Z1949" s="5">
        <f>Tbl_BalanceHistory[[#This Row],[Discretionary Recommended - Pre 2022]]+Tbl_BalanceHistory[[#This Row],[Discretionary Balance Recommended: Policy]]+Tbl_BalanceHistory[[#This Row],[Discretionary Balance Recommended: Commitments]]</f>
        <v>0</v>
      </c>
      <c r="AA1949" s="5">
        <f>Tbl_BalanceHistory[[#This Row],[Discretionary Balance]]-Tbl_BalanceHistory[[#This Row],[Discretionary Reappropriation]]</f>
        <v>0</v>
      </c>
      <c r="AB1949" s="2"/>
      <c r="AC1949" s="2"/>
      <c r="AD1949" s="2"/>
      <c r="AE1949" s="2"/>
    </row>
    <row r="1950" spans="1:31" ht="60" x14ac:dyDescent="0.25">
      <c r="A1950" s="2" t="s">
        <v>10</v>
      </c>
      <c r="B1950" s="3">
        <v>7</v>
      </c>
      <c r="C1950" s="3">
        <v>260</v>
      </c>
      <c r="D1950" s="3" t="s">
        <v>463</v>
      </c>
      <c r="E1950" s="3" t="str">
        <f>_xlfn.XLOOKUP(Tbl_BalanceHistory[[#This Row],[RespAgy]],Tbl_Agencies[Agy Code],Tbl_Agencies[Agy Sort])</f>
        <v>102000</v>
      </c>
      <c r="F1950" s="2" t="str">
        <f>Tbl_BalanceHistory[[#This Row],[RespAgy]]&amp;": "&amp;Tbl_BalanceHistory[[#This Row],[RespAgency]]</f>
        <v>260: Virginia Community College System</v>
      </c>
      <c r="G1950" s="3">
        <v>261</v>
      </c>
      <c r="H1950" s="3" t="s">
        <v>1120</v>
      </c>
      <c r="I1950" s="3" t="str">
        <f>_xlfn.XLOOKUP(Tbl_BalanceHistory[[#This Row],[AgyCode]],Tbl_Agencies[Agy Code],Tbl_Agencies[Agy Sort])</f>
        <v/>
      </c>
      <c r="J1950" s="2" t="str">
        <f>Tbl_BalanceHistory[[#This Row],[AgyCode]]&amp;": "&amp;Tbl_BalanceHistory[[#This Row],[Agency Name]]</f>
        <v>261: Virginia Community College System-Central Office</v>
      </c>
      <c r="K1950" s="1">
        <v>2022</v>
      </c>
      <c r="L1950" s="3">
        <v>110</v>
      </c>
      <c r="M1950" s="3" t="s">
        <v>409</v>
      </c>
      <c r="N1950" s="2" t="str">
        <f>Tbl_BalanceHistory[[#This Row],[ProgramCode]]&amp;": "&amp;Tbl_BalanceHistory[[#This Row],[Program Name]]</f>
        <v>110: Financial Assistance For Educational and General Services</v>
      </c>
      <c r="O1950" s="3" t="s">
        <v>886</v>
      </c>
      <c r="P1950" s="1" t="str">
        <f>IF(Tbl_BalanceHistory[[#This Row],[FundCode]]="0100","GF",IF(Tbl_BalanceHistory[[#This Row],[FundCode]]="01000","GF","Hi Ed / OCR"))</f>
        <v>GF</v>
      </c>
      <c r="Q1950" s="5">
        <v>100000</v>
      </c>
      <c r="R1950" s="5">
        <v>100000</v>
      </c>
      <c r="S1950" s="5">
        <v>0</v>
      </c>
      <c r="T1950" s="5">
        <v>0</v>
      </c>
      <c r="U1950" s="3" t="s">
        <v>1733</v>
      </c>
      <c r="V1950" s="5">
        <v>0</v>
      </c>
      <c r="W1950" s="5"/>
      <c r="X1950" s="5">
        <v>0</v>
      </c>
      <c r="Y1950" s="5">
        <v>0</v>
      </c>
      <c r="Z1950" s="5">
        <f>Tbl_BalanceHistory[[#This Row],[Discretionary Recommended - Pre 2022]]+Tbl_BalanceHistory[[#This Row],[Discretionary Balance Recommended: Policy]]+Tbl_BalanceHistory[[#This Row],[Discretionary Balance Recommended: Commitments]]</f>
        <v>0</v>
      </c>
      <c r="AA1950" s="5">
        <f>Tbl_BalanceHistory[[#This Row],[Discretionary Balance]]-Tbl_BalanceHistory[[#This Row],[Discretionary Reappropriation]]</f>
        <v>0</v>
      </c>
      <c r="AB1950" s="2"/>
      <c r="AC1950" s="2"/>
      <c r="AD1950" s="2"/>
      <c r="AE1950" s="2"/>
    </row>
    <row r="1951" spans="1:31" ht="45" x14ac:dyDescent="0.25">
      <c r="A1951" s="2" t="s">
        <v>10</v>
      </c>
      <c r="B1951" s="3">
        <v>7</v>
      </c>
      <c r="C1951" s="3">
        <v>260</v>
      </c>
      <c r="D1951" s="3" t="s">
        <v>463</v>
      </c>
      <c r="E1951" s="3" t="str">
        <f>_xlfn.XLOOKUP(Tbl_BalanceHistory[[#This Row],[RespAgy]],Tbl_Agencies[Agy Code],Tbl_Agencies[Agy Sort])</f>
        <v>102000</v>
      </c>
      <c r="F1951" s="2" t="str">
        <f>Tbl_BalanceHistory[[#This Row],[RespAgy]]&amp;": "&amp;Tbl_BalanceHistory[[#This Row],[RespAgency]]</f>
        <v>260: Virginia Community College System</v>
      </c>
      <c r="G1951" s="3">
        <v>261</v>
      </c>
      <c r="H1951" s="3" t="s">
        <v>1120</v>
      </c>
      <c r="I1951" s="3" t="str">
        <f>_xlfn.XLOOKUP(Tbl_BalanceHistory[[#This Row],[AgyCode]],Tbl_Agencies[Agy Code],Tbl_Agencies[Agy Sort])</f>
        <v/>
      </c>
      <c r="J1951" s="2" t="str">
        <f>Tbl_BalanceHistory[[#This Row],[AgyCode]]&amp;": "&amp;Tbl_BalanceHistory[[#This Row],[Agency Name]]</f>
        <v>261: Virginia Community College System-Central Office</v>
      </c>
      <c r="K1951" s="1">
        <v>2014</v>
      </c>
      <c r="L1951" s="3">
        <v>534</v>
      </c>
      <c r="M1951" s="3" t="s">
        <v>82</v>
      </c>
      <c r="N1951" s="2" t="str">
        <f>Tbl_BalanceHistory[[#This Row],[ProgramCode]]&amp;": "&amp;Tbl_BalanceHistory[[#This Row],[Program Name]]</f>
        <v>534: Economic Development Services</v>
      </c>
      <c r="O1951" s="3" t="s">
        <v>1730</v>
      </c>
      <c r="P1951" s="1" t="str">
        <f>IF(Tbl_BalanceHistory[[#This Row],[FundCode]]="0100","GF",IF(Tbl_BalanceHistory[[#This Row],[FundCode]]="01000","GF","Hi Ed / OCR"))</f>
        <v>GF</v>
      </c>
      <c r="Q1951" s="5">
        <v>680000</v>
      </c>
      <c r="R1951" s="5">
        <v>677054.37</v>
      </c>
      <c r="S1951" s="5">
        <v>2945</v>
      </c>
      <c r="T1951" s="5">
        <v>2945</v>
      </c>
      <c r="U1951" s="3" t="s">
        <v>1731</v>
      </c>
      <c r="V1951" s="5">
        <v>0</v>
      </c>
      <c r="W1951" s="5">
        <v>0</v>
      </c>
      <c r="X1951" s="5"/>
      <c r="Y1951" s="5"/>
      <c r="Z1951" s="5">
        <f>Tbl_BalanceHistory[[#This Row],[Discretionary Recommended - Pre 2022]]+Tbl_BalanceHistory[[#This Row],[Discretionary Balance Recommended: Policy]]+Tbl_BalanceHistory[[#This Row],[Discretionary Balance Recommended: Commitments]]</f>
        <v>0</v>
      </c>
      <c r="AA1951" s="5">
        <f>Tbl_BalanceHistory[[#This Row],[Discretionary Balance]]-Tbl_BalanceHistory[[#This Row],[Discretionary Reappropriation]]</f>
        <v>0</v>
      </c>
      <c r="AB1951" s="2"/>
      <c r="AC1951" s="2"/>
      <c r="AD1951" s="2"/>
      <c r="AE1951" s="2"/>
    </row>
    <row r="1952" spans="1:31" ht="45" x14ac:dyDescent="0.25">
      <c r="A1952" s="2" t="s">
        <v>10</v>
      </c>
      <c r="B1952" s="3">
        <v>7</v>
      </c>
      <c r="C1952" s="3">
        <v>260</v>
      </c>
      <c r="D1952" s="3" t="s">
        <v>463</v>
      </c>
      <c r="E1952" s="3" t="str">
        <f>_xlfn.XLOOKUP(Tbl_BalanceHistory[[#This Row],[RespAgy]],Tbl_Agencies[Agy Code],Tbl_Agencies[Agy Sort])</f>
        <v>102000</v>
      </c>
      <c r="F1952" s="2" t="str">
        <f>Tbl_BalanceHistory[[#This Row],[RespAgy]]&amp;": "&amp;Tbl_BalanceHistory[[#This Row],[RespAgency]]</f>
        <v>260: Virginia Community College System</v>
      </c>
      <c r="G1952" s="3">
        <v>261</v>
      </c>
      <c r="H1952" s="3" t="s">
        <v>1120</v>
      </c>
      <c r="I1952" s="3" t="str">
        <f>_xlfn.XLOOKUP(Tbl_BalanceHistory[[#This Row],[AgyCode]],Tbl_Agencies[Agy Code],Tbl_Agencies[Agy Sort])</f>
        <v/>
      </c>
      <c r="J1952" s="2" t="str">
        <f>Tbl_BalanceHistory[[#This Row],[AgyCode]]&amp;": "&amp;Tbl_BalanceHistory[[#This Row],[Agency Name]]</f>
        <v>261: Virginia Community College System-Central Office</v>
      </c>
      <c r="K1952" s="1">
        <v>2015</v>
      </c>
      <c r="L1952" s="3">
        <v>534</v>
      </c>
      <c r="M1952" s="3" t="s">
        <v>82</v>
      </c>
      <c r="N1952" s="2" t="str">
        <f>Tbl_BalanceHistory[[#This Row],[ProgramCode]]&amp;": "&amp;Tbl_BalanceHistory[[#This Row],[Program Name]]</f>
        <v>534: Economic Development Services</v>
      </c>
      <c r="O1952" s="3" t="s">
        <v>1730</v>
      </c>
      <c r="P1952" s="1" t="str">
        <f>IF(Tbl_BalanceHistory[[#This Row],[FundCode]]="0100","GF",IF(Tbl_BalanceHistory[[#This Row],[FundCode]]="01000","GF","Hi Ed / OCR"))</f>
        <v>GF</v>
      </c>
      <c r="Q1952" s="5">
        <v>712781</v>
      </c>
      <c r="R1952" s="5">
        <v>693064</v>
      </c>
      <c r="S1952" s="5">
        <v>19716</v>
      </c>
      <c r="T1952" s="5">
        <v>19716</v>
      </c>
      <c r="U1952" s="3" t="s">
        <v>1731</v>
      </c>
      <c r="V1952" s="5">
        <v>0</v>
      </c>
      <c r="W1952" s="5">
        <v>0</v>
      </c>
      <c r="X1952" s="5"/>
      <c r="Y1952" s="5"/>
      <c r="Z1952" s="5">
        <f>Tbl_BalanceHistory[[#This Row],[Discretionary Recommended - Pre 2022]]+Tbl_BalanceHistory[[#This Row],[Discretionary Balance Recommended: Policy]]+Tbl_BalanceHistory[[#This Row],[Discretionary Balance Recommended: Commitments]]</f>
        <v>0</v>
      </c>
      <c r="AA1952" s="5">
        <f>Tbl_BalanceHistory[[#This Row],[Discretionary Balance]]-Tbl_BalanceHistory[[#This Row],[Discretionary Reappropriation]]</f>
        <v>0</v>
      </c>
      <c r="AB1952" s="2"/>
      <c r="AC1952" s="2"/>
      <c r="AD1952" s="2"/>
      <c r="AE1952" s="2"/>
    </row>
    <row r="1953" spans="1:31" ht="45" x14ac:dyDescent="0.25">
      <c r="A1953" s="2" t="s">
        <v>10</v>
      </c>
      <c r="B1953" s="3">
        <v>7</v>
      </c>
      <c r="C1953" s="3">
        <v>260</v>
      </c>
      <c r="D1953" s="3" t="s">
        <v>463</v>
      </c>
      <c r="E1953" s="3" t="str">
        <f>_xlfn.XLOOKUP(Tbl_BalanceHistory[[#This Row],[RespAgy]],Tbl_Agencies[Agy Code],Tbl_Agencies[Agy Sort])</f>
        <v>102000</v>
      </c>
      <c r="F1953" s="2" t="str">
        <f>Tbl_BalanceHistory[[#This Row],[RespAgy]]&amp;": "&amp;Tbl_BalanceHistory[[#This Row],[RespAgency]]</f>
        <v>260: Virginia Community College System</v>
      </c>
      <c r="G1953" s="3">
        <v>261</v>
      </c>
      <c r="H1953" s="3" t="s">
        <v>1120</v>
      </c>
      <c r="I1953" s="3" t="str">
        <f>_xlfn.XLOOKUP(Tbl_BalanceHistory[[#This Row],[AgyCode]],Tbl_Agencies[Agy Code],Tbl_Agencies[Agy Sort])</f>
        <v/>
      </c>
      <c r="J1953" s="2" t="str">
        <f>Tbl_BalanceHistory[[#This Row],[AgyCode]]&amp;": "&amp;Tbl_BalanceHistory[[#This Row],[Agency Name]]</f>
        <v>261: Virginia Community College System-Central Office</v>
      </c>
      <c r="K1953" s="1">
        <v>2016</v>
      </c>
      <c r="L1953" s="3">
        <v>534</v>
      </c>
      <c r="M1953" s="3" t="s">
        <v>82</v>
      </c>
      <c r="N1953" s="2" t="str">
        <f>Tbl_BalanceHistory[[#This Row],[ProgramCode]]&amp;": "&amp;Tbl_BalanceHistory[[#This Row],[Program Name]]</f>
        <v>534: Economic Development Services</v>
      </c>
      <c r="O1953" s="3" t="s">
        <v>1730</v>
      </c>
      <c r="P1953" s="1" t="str">
        <f>IF(Tbl_BalanceHistory[[#This Row],[FundCode]]="0100","GF",IF(Tbl_BalanceHistory[[#This Row],[FundCode]]="01000","GF","Hi Ed / OCR"))</f>
        <v>GF</v>
      </c>
      <c r="Q1953" s="5">
        <v>0</v>
      </c>
      <c r="R1953" s="5">
        <v>0</v>
      </c>
      <c r="S1953" s="5">
        <v>0</v>
      </c>
      <c r="T1953" s="5">
        <v>0</v>
      </c>
      <c r="U1953" s="3"/>
      <c r="V1953" s="5">
        <v>0</v>
      </c>
      <c r="W1953" s="5">
        <v>0</v>
      </c>
      <c r="X1953" s="5"/>
      <c r="Y1953" s="5"/>
      <c r="Z1953" s="5">
        <f>Tbl_BalanceHistory[[#This Row],[Discretionary Recommended - Pre 2022]]+Tbl_BalanceHistory[[#This Row],[Discretionary Balance Recommended: Policy]]+Tbl_BalanceHistory[[#This Row],[Discretionary Balance Recommended: Commitments]]</f>
        <v>0</v>
      </c>
      <c r="AA1953" s="5">
        <f>Tbl_BalanceHistory[[#This Row],[Discretionary Balance]]-Tbl_BalanceHistory[[#This Row],[Discretionary Reappropriation]]</f>
        <v>0</v>
      </c>
      <c r="AB1953" s="2"/>
      <c r="AC1953" s="2"/>
      <c r="AD1953" s="2"/>
      <c r="AE1953" s="2"/>
    </row>
    <row r="1954" spans="1:31" ht="45" x14ac:dyDescent="0.25">
      <c r="A1954" s="2" t="s">
        <v>10</v>
      </c>
      <c r="B1954" s="3">
        <v>7</v>
      </c>
      <c r="C1954" s="3">
        <v>260</v>
      </c>
      <c r="D1954" s="3" t="s">
        <v>463</v>
      </c>
      <c r="E1954" s="3" t="str">
        <f>_xlfn.XLOOKUP(Tbl_BalanceHistory[[#This Row],[RespAgy]],Tbl_Agencies[Agy Code],Tbl_Agencies[Agy Sort])</f>
        <v>102000</v>
      </c>
      <c r="F1954" s="2" t="str">
        <f>Tbl_BalanceHistory[[#This Row],[RespAgy]]&amp;": "&amp;Tbl_BalanceHistory[[#This Row],[RespAgency]]</f>
        <v>260: Virginia Community College System</v>
      </c>
      <c r="G1954" s="3">
        <v>270</v>
      </c>
      <c r="H1954" s="3" t="s">
        <v>1122</v>
      </c>
      <c r="I1954" s="3" t="str">
        <f>_xlfn.XLOOKUP(Tbl_BalanceHistory[[#This Row],[AgyCode]],Tbl_Agencies[Agy Code],Tbl_Agencies[Agy Sort])</f>
        <v/>
      </c>
      <c r="J1954" s="2" t="str">
        <f>Tbl_BalanceHistory[[#This Row],[AgyCode]]&amp;": "&amp;Tbl_BalanceHistory[[#This Row],[Agency Name]]</f>
        <v>270: Virginia Community College System  - Shared Services Center</v>
      </c>
      <c r="K1954" s="1">
        <v>2018</v>
      </c>
      <c r="L1954" s="3">
        <v>101</v>
      </c>
      <c r="M1954" s="3" t="s">
        <v>1636</v>
      </c>
      <c r="N1954" s="2" t="str">
        <f>Tbl_BalanceHistory[[#This Row],[ProgramCode]]&amp;": "&amp;Tbl_BalanceHistory[[#This Row],[Program Name]]</f>
        <v>101: Higher Education Instruction</v>
      </c>
      <c r="O1954" s="3" t="s">
        <v>1963</v>
      </c>
      <c r="P1954" s="1" t="str">
        <f>IF(Tbl_BalanceHistory[[#This Row],[FundCode]]="0100","GF",IF(Tbl_BalanceHistory[[#This Row],[FundCode]]="01000","GF","Hi Ed / OCR"))</f>
        <v>Hi Ed / OCR</v>
      </c>
      <c r="Q1954" s="5">
        <v>0</v>
      </c>
      <c r="R1954" s="5">
        <v>0</v>
      </c>
      <c r="S1954" s="5">
        <v>1280000</v>
      </c>
      <c r="T1954" s="5">
        <v>1280000</v>
      </c>
      <c r="U1954" s="3" t="s">
        <v>1731</v>
      </c>
      <c r="V1954" s="5">
        <v>0</v>
      </c>
      <c r="W1954" s="5">
        <v>0</v>
      </c>
      <c r="X1954" s="5"/>
      <c r="Y1954" s="5"/>
      <c r="Z1954" s="5">
        <f>Tbl_BalanceHistory[[#This Row],[Discretionary Recommended - Pre 2022]]+Tbl_BalanceHistory[[#This Row],[Discretionary Balance Recommended: Policy]]+Tbl_BalanceHistory[[#This Row],[Discretionary Balance Recommended: Commitments]]</f>
        <v>0</v>
      </c>
      <c r="AA1954" s="5">
        <f>Tbl_BalanceHistory[[#This Row],[Discretionary Balance]]-Tbl_BalanceHistory[[#This Row],[Discretionary Reappropriation]]</f>
        <v>0</v>
      </c>
      <c r="AB1954" s="2"/>
      <c r="AC1954" s="2"/>
      <c r="AD1954" s="2"/>
      <c r="AE1954" s="2"/>
    </row>
    <row r="1955" spans="1:31" ht="45" x14ac:dyDescent="0.25">
      <c r="A1955" s="2" t="s">
        <v>10</v>
      </c>
      <c r="B1955" s="3">
        <v>7</v>
      </c>
      <c r="C1955" s="3">
        <v>260</v>
      </c>
      <c r="D1955" s="3" t="s">
        <v>463</v>
      </c>
      <c r="E1955" s="3" t="str">
        <f>_xlfn.XLOOKUP(Tbl_BalanceHistory[[#This Row],[RespAgy]],Tbl_Agencies[Agy Code],Tbl_Agencies[Agy Sort])</f>
        <v>102000</v>
      </c>
      <c r="F1955" s="2" t="str">
        <f>Tbl_BalanceHistory[[#This Row],[RespAgy]]&amp;": "&amp;Tbl_BalanceHistory[[#This Row],[RespAgency]]</f>
        <v>260: Virginia Community College System</v>
      </c>
      <c r="G1955" s="3">
        <v>270</v>
      </c>
      <c r="H1955" s="3" t="s">
        <v>1122</v>
      </c>
      <c r="I1955" s="3" t="str">
        <f>_xlfn.XLOOKUP(Tbl_BalanceHistory[[#This Row],[AgyCode]],Tbl_Agencies[Agy Code],Tbl_Agencies[Agy Sort])</f>
        <v/>
      </c>
      <c r="J1955" s="2" t="str">
        <f>Tbl_BalanceHistory[[#This Row],[AgyCode]]&amp;": "&amp;Tbl_BalanceHistory[[#This Row],[Agency Name]]</f>
        <v>270: Virginia Community College System  - Shared Services Center</v>
      </c>
      <c r="K1955" s="1">
        <v>2019</v>
      </c>
      <c r="L1955" s="3">
        <v>101</v>
      </c>
      <c r="M1955" s="3" t="s">
        <v>1636</v>
      </c>
      <c r="N1955" s="2" t="str">
        <f>Tbl_BalanceHistory[[#This Row],[ProgramCode]]&amp;": "&amp;Tbl_BalanceHistory[[#This Row],[Program Name]]</f>
        <v>101: Higher Education Instruction</v>
      </c>
      <c r="O1955" s="3" t="s">
        <v>1963</v>
      </c>
      <c r="P1955" s="1" t="str">
        <f>IF(Tbl_BalanceHistory[[#This Row],[FundCode]]="0100","GF",IF(Tbl_BalanceHistory[[#This Row],[FundCode]]="01000","GF","Hi Ed / OCR"))</f>
        <v>Hi Ed / OCR</v>
      </c>
      <c r="Q1955" s="5">
        <v>0</v>
      </c>
      <c r="R1955" s="5">
        <v>0</v>
      </c>
      <c r="S1955" s="5">
        <v>812625.27</v>
      </c>
      <c r="T1955" s="5">
        <v>812625.27</v>
      </c>
      <c r="U1955" s="3" t="s">
        <v>1733</v>
      </c>
      <c r="V1955" s="5">
        <v>0</v>
      </c>
      <c r="W1955" s="5">
        <v>0</v>
      </c>
      <c r="X1955" s="5"/>
      <c r="Y1955" s="5"/>
      <c r="Z1955" s="5">
        <f>Tbl_BalanceHistory[[#This Row],[Discretionary Recommended - Pre 2022]]+Tbl_BalanceHistory[[#This Row],[Discretionary Balance Recommended: Policy]]+Tbl_BalanceHistory[[#This Row],[Discretionary Balance Recommended: Commitments]]</f>
        <v>0</v>
      </c>
      <c r="AA1955" s="5">
        <f>Tbl_BalanceHistory[[#This Row],[Discretionary Balance]]-Tbl_BalanceHistory[[#This Row],[Discretionary Reappropriation]]</f>
        <v>0</v>
      </c>
      <c r="AB1955" s="2"/>
      <c r="AC1955" s="2"/>
      <c r="AD1955" s="2"/>
      <c r="AE1955" s="2"/>
    </row>
    <row r="1956" spans="1:31" ht="45" x14ac:dyDescent="0.25">
      <c r="A1956" s="2" t="s">
        <v>10</v>
      </c>
      <c r="B1956" s="3">
        <v>7</v>
      </c>
      <c r="C1956" s="3">
        <v>260</v>
      </c>
      <c r="D1956" s="3" t="s">
        <v>463</v>
      </c>
      <c r="E1956" s="3" t="str">
        <f>_xlfn.XLOOKUP(Tbl_BalanceHistory[[#This Row],[RespAgy]],Tbl_Agencies[Agy Code],Tbl_Agencies[Agy Sort])</f>
        <v>102000</v>
      </c>
      <c r="F1956" s="2" t="str">
        <f>Tbl_BalanceHistory[[#This Row],[RespAgy]]&amp;": "&amp;Tbl_BalanceHistory[[#This Row],[RespAgency]]</f>
        <v>260: Virginia Community College System</v>
      </c>
      <c r="G1956" s="3">
        <v>270</v>
      </c>
      <c r="H1956" s="3" t="s">
        <v>1976</v>
      </c>
      <c r="I1956" s="3" t="str">
        <f>_xlfn.XLOOKUP(Tbl_BalanceHistory[[#This Row],[AgyCode]],Tbl_Agencies[Agy Code],Tbl_Agencies[Agy Sort])</f>
        <v/>
      </c>
      <c r="J1956" s="2" t="str">
        <f>Tbl_BalanceHistory[[#This Row],[AgyCode]]&amp;": "&amp;Tbl_BalanceHistory[[#This Row],[Agency Name]]</f>
        <v>270: Virginia Community College System - Shared Services Center</v>
      </c>
      <c r="K1956" s="1">
        <v>2020</v>
      </c>
      <c r="L1956" s="3">
        <v>101</v>
      </c>
      <c r="M1956" s="3" t="s">
        <v>1636</v>
      </c>
      <c r="N1956" s="2" t="str">
        <f>Tbl_BalanceHistory[[#This Row],[ProgramCode]]&amp;": "&amp;Tbl_BalanceHistory[[#This Row],[Program Name]]</f>
        <v>101: Higher Education Instruction</v>
      </c>
      <c r="O1956" s="3" t="s">
        <v>1963</v>
      </c>
      <c r="P1956" s="1" t="str">
        <f>IF(Tbl_BalanceHistory[[#This Row],[FundCode]]="0100","GF",IF(Tbl_BalanceHistory[[#This Row],[FundCode]]="01000","GF","Hi Ed / OCR"))</f>
        <v>Hi Ed / OCR</v>
      </c>
      <c r="Q1956" s="5">
        <v>0</v>
      </c>
      <c r="R1956" s="5">
        <v>0</v>
      </c>
      <c r="S1956" s="5">
        <v>362370</v>
      </c>
      <c r="T1956" s="5">
        <v>362370</v>
      </c>
      <c r="U1956" s="3" t="s">
        <v>1733</v>
      </c>
      <c r="V1956" s="5">
        <v>0</v>
      </c>
      <c r="W1956" s="5">
        <v>0</v>
      </c>
      <c r="X1956" s="5"/>
      <c r="Y1956" s="5"/>
      <c r="Z1956" s="5">
        <f>Tbl_BalanceHistory[[#This Row],[Discretionary Recommended - Pre 2022]]+Tbl_BalanceHistory[[#This Row],[Discretionary Balance Recommended: Policy]]+Tbl_BalanceHistory[[#This Row],[Discretionary Balance Recommended: Commitments]]</f>
        <v>0</v>
      </c>
      <c r="AA1956" s="5">
        <f>Tbl_BalanceHistory[[#This Row],[Discretionary Balance]]-Tbl_BalanceHistory[[#This Row],[Discretionary Reappropriation]]</f>
        <v>0</v>
      </c>
      <c r="AB1956" s="2"/>
      <c r="AC1956" s="2"/>
      <c r="AD1956" s="2"/>
      <c r="AE1956" s="2"/>
    </row>
    <row r="1957" spans="1:31" ht="45" x14ac:dyDescent="0.25">
      <c r="A1957" s="2" t="s">
        <v>10</v>
      </c>
      <c r="B1957" s="3">
        <v>7</v>
      </c>
      <c r="C1957" s="3">
        <v>260</v>
      </c>
      <c r="D1957" s="3" t="s">
        <v>463</v>
      </c>
      <c r="E1957" s="3" t="str">
        <f>_xlfn.XLOOKUP(Tbl_BalanceHistory[[#This Row],[RespAgy]],Tbl_Agencies[Agy Code],Tbl_Agencies[Agy Sort])</f>
        <v>102000</v>
      </c>
      <c r="F1957" s="2" t="str">
        <f>Tbl_BalanceHistory[[#This Row],[RespAgy]]&amp;": "&amp;Tbl_BalanceHistory[[#This Row],[RespAgency]]</f>
        <v>260: Virginia Community College System</v>
      </c>
      <c r="G1957" s="3">
        <v>270</v>
      </c>
      <c r="H1957" s="3" t="s">
        <v>1976</v>
      </c>
      <c r="I1957" s="3" t="str">
        <f>_xlfn.XLOOKUP(Tbl_BalanceHistory[[#This Row],[AgyCode]],Tbl_Agencies[Agy Code],Tbl_Agencies[Agy Sort])</f>
        <v/>
      </c>
      <c r="J1957" s="2" t="str">
        <f>Tbl_BalanceHistory[[#This Row],[AgyCode]]&amp;": "&amp;Tbl_BalanceHistory[[#This Row],[Agency Name]]</f>
        <v>270: Virginia Community College System - Shared Services Center</v>
      </c>
      <c r="K1957" s="1">
        <v>2021</v>
      </c>
      <c r="L1957" s="3">
        <v>101</v>
      </c>
      <c r="M1957" s="3" t="s">
        <v>1636</v>
      </c>
      <c r="N1957" s="2" t="str">
        <f>Tbl_BalanceHistory[[#This Row],[ProgramCode]]&amp;": "&amp;Tbl_BalanceHistory[[#This Row],[Program Name]]</f>
        <v>101: Higher Education Instruction</v>
      </c>
      <c r="O1957" s="3" t="s">
        <v>1963</v>
      </c>
      <c r="P1957" s="1" t="str">
        <f>IF(Tbl_BalanceHistory[[#This Row],[FundCode]]="0100","GF",IF(Tbl_BalanceHistory[[#This Row],[FundCode]]="01000","GF","Hi Ed / OCR"))</f>
        <v>Hi Ed / OCR</v>
      </c>
      <c r="Q1957" s="5">
        <v>0</v>
      </c>
      <c r="R1957" s="5">
        <v>0</v>
      </c>
      <c r="S1957" s="5">
        <v>1010853.54</v>
      </c>
      <c r="T1957" s="5">
        <v>1010853.54</v>
      </c>
      <c r="U1957" s="3" t="s">
        <v>1733</v>
      </c>
      <c r="V1957" s="5">
        <v>0</v>
      </c>
      <c r="W1957" s="5">
        <v>0</v>
      </c>
      <c r="X1957" s="5"/>
      <c r="Y1957" s="5"/>
      <c r="Z1957" s="5">
        <f>Tbl_BalanceHistory[[#This Row],[Discretionary Recommended - Pre 2022]]+Tbl_BalanceHistory[[#This Row],[Discretionary Balance Recommended: Policy]]+Tbl_BalanceHistory[[#This Row],[Discretionary Balance Recommended: Commitments]]</f>
        <v>0</v>
      </c>
      <c r="AA1957" s="5">
        <f>Tbl_BalanceHistory[[#This Row],[Discretionary Balance]]-Tbl_BalanceHistory[[#This Row],[Discretionary Reappropriation]]</f>
        <v>0</v>
      </c>
      <c r="AB1957" s="2"/>
      <c r="AC1957" s="2"/>
      <c r="AD1957" s="2"/>
      <c r="AE1957" s="2"/>
    </row>
    <row r="1958" spans="1:31" ht="45" x14ac:dyDescent="0.25">
      <c r="A1958" s="2" t="s">
        <v>10</v>
      </c>
      <c r="B1958" s="3">
        <v>7</v>
      </c>
      <c r="C1958" s="3">
        <v>260</v>
      </c>
      <c r="D1958" s="3" t="s">
        <v>463</v>
      </c>
      <c r="E1958" s="3" t="str">
        <f>_xlfn.XLOOKUP(Tbl_BalanceHistory[[#This Row],[RespAgy]],Tbl_Agencies[Agy Code],Tbl_Agencies[Agy Sort])</f>
        <v>102000</v>
      </c>
      <c r="F1958" s="2" t="str">
        <f>Tbl_BalanceHistory[[#This Row],[RespAgy]]&amp;": "&amp;Tbl_BalanceHistory[[#This Row],[RespAgency]]</f>
        <v>260: Virginia Community College System</v>
      </c>
      <c r="G1958" s="3">
        <v>270</v>
      </c>
      <c r="H1958" s="3" t="s">
        <v>1976</v>
      </c>
      <c r="I1958" s="3" t="str">
        <f>_xlfn.XLOOKUP(Tbl_BalanceHistory[[#This Row],[AgyCode]],Tbl_Agencies[Agy Code],Tbl_Agencies[Agy Sort])</f>
        <v/>
      </c>
      <c r="J1958" s="2" t="str">
        <f>Tbl_BalanceHistory[[#This Row],[AgyCode]]&amp;": "&amp;Tbl_BalanceHistory[[#This Row],[Agency Name]]</f>
        <v>270: Virginia Community College System - Shared Services Center</v>
      </c>
      <c r="K1958" s="1">
        <v>2022</v>
      </c>
      <c r="L1958" s="3">
        <v>101</v>
      </c>
      <c r="M1958" s="3" t="s">
        <v>1636</v>
      </c>
      <c r="N1958" s="2" t="str">
        <f>Tbl_BalanceHistory[[#This Row],[ProgramCode]]&amp;": "&amp;Tbl_BalanceHistory[[#This Row],[Program Name]]</f>
        <v>101: Higher Education Instruction</v>
      </c>
      <c r="O1958" s="3" t="s">
        <v>1963</v>
      </c>
      <c r="P1958" s="1" t="str">
        <f>IF(Tbl_BalanceHistory[[#This Row],[FundCode]]="0100","GF",IF(Tbl_BalanceHistory[[#This Row],[FundCode]]="01000","GF","Hi Ed / OCR"))</f>
        <v>Hi Ed / OCR</v>
      </c>
      <c r="Q1958" s="5">
        <v>0</v>
      </c>
      <c r="R1958" s="5">
        <v>0</v>
      </c>
      <c r="S1958" s="5">
        <v>680161.63</v>
      </c>
      <c r="T1958" s="5">
        <v>680161.63</v>
      </c>
      <c r="U1958" s="3" t="s">
        <v>1733</v>
      </c>
      <c r="V1958" s="5">
        <v>0</v>
      </c>
      <c r="W1958" s="5"/>
      <c r="X1958" s="5">
        <v>0</v>
      </c>
      <c r="Y1958" s="5">
        <v>0</v>
      </c>
      <c r="Z1958" s="5">
        <f>Tbl_BalanceHistory[[#This Row],[Discretionary Recommended - Pre 2022]]+Tbl_BalanceHistory[[#This Row],[Discretionary Balance Recommended: Policy]]+Tbl_BalanceHistory[[#This Row],[Discretionary Balance Recommended: Commitments]]</f>
        <v>0</v>
      </c>
      <c r="AA1958" s="5">
        <f>Tbl_BalanceHistory[[#This Row],[Discretionary Balance]]-Tbl_BalanceHistory[[#This Row],[Discretionary Reappropriation]]</f>
        <v>0</v>
      </c>
      <c r="AB1958" s="2"/>
      <c r="AC1958" s="2"/>
      <c r="AD1958" s="2"/>
      <c r="AE1958" s="2"/>
    </row>
    <row r="1959" spans="1:31" ht="45" x14ac:dyDescent="0.25">
      <c r="A1959" s="2" t="s">
        <v>10</v>
      </c>
      <c r="B1959" s="3">
        <v>7</v>
      </c>
      <c r="C1959" s="3">
        <v>260</v>
      </c>
      <c r="D1959" s="3" t="s">
        <v>463</v>
      </c>
      <c r="E1959" s="3" t="str">
        <f>_xlfn.XLOOKUP(Tbl_BalanceHistory[[#This Row],[RespAgy]],Tbl_Agencies[Agy Code],Tbl_Agencies[Agy Sort])</f>
        <v>102000</v>
      </c>
      <c r="F1959" s="2" t="str">
        <f>Tbl_BalanceHistory[[#This Row],[RespAgy]]&amp;": "&amp;Tbl_BalanceHistory[[#This Row],[RespAgency]]</f>
        <v>260: Virginia Community College System</v>
      </c>
      <c r="G1959" s="3">
        <v>275</v>
      </c>
      <c r="H1959" s="3" t="s">
        <v>1124</v>
      </c>
      <c r="I1959" s="3" t="str">
        <f>_xlfn.XLOOKUP(Tbl_BalanceHistory[[#This Row],[AgyCode]],Tbl_Agencies[Agy Code],Tbl_Agencies[Agy Sort])</f>
        <v/>
      </c>
      <c r="J1959" s="2" t="str">
        <f>Tbl_BalanceHistory[[#This Row],[AgyCode]]&amp;": "&amp;Tbl_BalanceHistory[[#This Row],[Agency Name]]</f>
        <v>275: New River Community College</v>
      </c>
      <c r="K1959" s="1">
        <v>2014</v>
      </c>
      <c r="L1959" s="3">
        <v>101</v>
      </c>
      <c r="M1959" s="3" t="s">
        <v>1636</v>
      </c>
      <c r="N1959" s="2" t="str">
        <f>Tbl_BalanceHistory[[#This Row],[ProgramCode]]&amp;": "&amp;Tbl_BalanceHistory[[#This Row],[Program Name]]</f>
        <v>101: Higher Education Instruction</v>
      </c>
      <c r="O1959" s="3" t="s">
        <v>1964</v>
      </c>
      <c r="P1959" s="1" t="str">
        <f>IF(Tbl_BalanceHistory[[#This Row],[FundCode]]="0100","GF",IF(Tbl_BalanceHistory[[#This Row],[FundCode]]="01000","GF","Hi Ed / OCR"))</f>
        <v>Hi Ed / OCR</v>
      </c>
      <c r="Q1959" s="5">
        <v>0</v>
      </c>
      <c r="R1959" s="5">
        <v>0</v>
      </c>
      <c r="S1959" s="5">
        <v>1659569</v>
      </c>
      <c r="T1959" s="5">
        <v>1659569</v>
      </c>
      <c r="U1959" s="3" t="s">
        <v>1731</v>
      </c>
      <c r="V1959" s="5">
        <v>0</v>
      </c>
      <c r="W1959" s="5">
        <v>0</v>
      </c>
      <c r="X1959" s="5"/>
      <c r="Y1959" s="5"/>
      <c r="Z1959" s="5">
        <f>Tbl_BalanceHistory[[#This Row],[Discretionary Recommended - Pre 2022]]+Tbl_BalanceHistory[[#This Row],[Discretionary Balance Recommended: Policy]]+Tbl_BalanceHistory[[#This Row],[Discretionary Balance Recommended: Commitments]]</f>
        <v>0</v>
      </c>
      <c r="AA1959" s="5">
        <f>Tbl_BalanceHistory[[#This Row],[Discretionary Balance]]-Tbl_BalanceHistory[[#This Row],[Discretionary Reappropriation]]</f>
        <v>0</v>
      </c>
      <c r="AB1959" s="2"/>
      <c r="AC1959" s="2"/>
      <c r="AD1959" s="2"/>
      <c r="AE1959" s="2"/>
    </row>
    <row r="1960" spans="1:31" ht="45" x14ac:dyDescent="0.25">
      <c r="A1960" s="2" t="s">
        <v>10</v>
      </c>
      <c r="B1960" s="3">
        <v>7</v>
      </c>
      <c r="C1960" s="3">
        <v>260</v>
      </c>
      <c r="D1960" s="3" t="s">
        <v>463</v>
      </c>
      <c r="E1960" s="3" t="str">
        <f>_xlfn.XLOOKUP(Tbl_BalanceHistory[[#This Row],[RespAgy]],Tbl_Agencies[Agy Code],Tbl_Agencies[Agy Sort])</f>
        <v>102000</v>
      </c>
      <c r="F1960" s="2" t="str">
        <f>Tbl_BalanceHistory[[#This Row],[RespAgy]]&amp;": "&amp;Tbl_BalanceHistory[[#This Row],[RespAgency]]</f>
        <v>260: Virginia Community College System</v>
      </c>
      <c r="G1960" s="3">
        <v>275</v>
      </c>
      <c r="H1960" s="3" t="s">
        <v>1124</v>
      </c>
      <c r="I1960" s="3" t="str">
        <f>_xlfn.XLOOKUP(Tbl_BalanceHistory[[#This Row],[AgyCode]],Tbl_Agencies[Agy Code],Tbl_Agencies[Agy Sort])</f>
        <v/>
      </c>
      <c r="J1960" s="2" t="str">
        <f>Tbl_BalanceHistory[[#This Row],[AgyCode]]&amp;": "&amp;Tbl_BalanceHistory[[#This Row],[Agency Name]]</f>
        <v>275: New River Community College</v>
      </c>
      <c r="K1960" s="1">
        <v>2015</v>
      </c>
      <c r="L1960" s="3">
        <v>101</v>
      </c>
      <c r="M1960" s="3" t="s">
        <v>1636</v>
      </c>
      <c r="N1960" s="2" t="str">
        <f>Tbl_BalanceHistory[[#This Row],[ProgramCode]]&amp;": "&amp;Tbl_BalanceHistory[[#This Row],[Program Name]]</f>
        <v>101: Higher Education Instruction</v>
      </c>
      <c r="O1960" s="3" t="s">
        <v>1964</v>
      </c>
      <c r="P1960" s="1" t="str">
        <f>IF(Tbl_BalanceHistory[[#This Row],[FundCode]]="0100","GF",IF(Tbl_BalanceHistory[[#This Row],[FundCode]]="01000","GF","Hi Ed / OCR"))</f>
        <v>Hi Ed / OCR</v>
      </c>
      <c r="Q1960" s="5">
        <v>0</v>
      </c>
      <c r="R1960" s="5">
        <v>0</v>
      </c>
      <c r="S1960" s="5">
        <v>329371</v>
      </c>
      <c r="T1960" s="5">
        <v>329371</v>
      </c>
      <c r="U1960" s="3" t="s">
        <v>1731</v>
      </c>
      <c r="V1960" s="5">
        <v>0</v>
      </c>
      <c r="W1960" s="5">
        <v>0</v>
      </c>
      <c r="X1960" s="5"/>
      <c r="Y1960" s="5"/>
      <c r="Z1960" s="5">
        <f>Tbl_BalanceHistory[[#This Row],[Discretionary Recommended - Pre 2022]]+Tbl_BalanceHistory[[#This Row],[Discretionary Balance Recommended: Policy]]+Tbl_BalanceHistory[[#This Row],[Discretionary Balance Recommended: Commitments]]</f>
        <v>0</v>
      </c>
      <c r="AA1960" s="5">
        <f>Tbl_BalanceHistory[[#This Row],[Discretionary Balance]]-Tbl_BalanceHistory[[#This Row],[Discretionary Reappropriation]]</f>
        <v>0</v>
      </c>
      <c r="AB1960" s="2"/>
      <c r="AC1960" s="2"/>
      <c r="AD1960" s="2"/>
      <c r="AE1960" s="2"/>
    </row>
    <row r="1961" spans="1:31" ht="45" x14ac:dyDescent="0.25">
      <c r="A1961" s="2" t="s">
        <v>10</v>
      </c>
      <c r="B1961" s="3">
        <v>7</v>
      </c>
      <c r="C1961" s="3">
        <v>260</v>
      </c>
      <c r="D1961" s="3" t="s">
        <v>463</v>
      </c>
      <c r="E1961" s="3" t="str">
        <f>_xlfn.XLOOKUP(Tbl_BalanceHistory[[#This Row],[RespAgy]],Tbl_Agencies[Agy Code],Tbl_Agencies[Agy Sort])</f>
        <v>102000</v>
      </c>
      <c r="F1961" s="2" t="str">
        <f>Tbl_BalanceHistory[[#This Row],[RespAgy]]&amp;": "&amp;Tbl_BalanceHistory[[#This Row],[RespAgency]]</f>
        <v>260: Virginia Community College System</v>
      </c>
      <c r="G1961" s="3">
        <v>275</v>
      </c>
      <c r="H1961" s="3" t="s">
        <v>1124</v>
      </c>
      <c r="I1961" s="3" t="str">
        <f>_xlfn.XLOOKUP(Tbl_BalanceHistory[[#This Row],[AgyCode]],Tbl_Agencies[Agy Code],Tbl_Agencies[Agy Sort])</f>
        <v/>
      </c>
      <c r="J1961" s="2" t="str">
        <f>Tbl_BalanceHistory[[#This Row],[AgyCode]]&amp;": "&amp;Tbl_BalanceHistory[[#This Row],[Agency Name]]</f>
        <v>275: New River Community College</v>
      </c>
      <c r="K1961" s="1">
        <v>2016</v>
      </c>
      <c r="L1961" s="3">
        <v>101</v>
      </c>
      <c r="M1961" s="3" t="s">
        <v>1636</v>
      </c>
      <c r="N1961" s="2" t="str">
        <f>Tbl_BalanceHistory[[#This Row],[ProgramCode]]&amp;": "&amp;Tbl_BalanceHistory[[#This Row],[Program Name]]</f>
        <v>101: Higher Education Instruction</v>
      </c>
      <c r="O1961" s="3" t="s">
        <v>1964</v>
      </c>
      <c r="P1961" s="1" t="str">
        <f>IF(Tbl_BalanceHistory[[#This Row],[FundCode]]="0100","GF",IF(Tbl_BalanceHistory[[#This Row],[FundCode]]="01000","GF","Hi Ed / OCR"))</f>
        <v>Hi Ed / OCR</v>
      </c>
      <c r="Q1961" s="5">
        <v>0</v>
      </c>
      <c r="R1961" s="5">
        <v>0</v>
      </c>
      <c r="S1961" s="5">
        <v>119326</v>
      </c>
      <c r="T1961" s="5">
        <v>119326</v>
      </c>
      <c r="U1961" s="3" t="s">
        <v>1731</v>
      </c>
      <c r="V1961" s="5">
        <v>0</v>
      </c>
      <c r="W1961" s="5">
        <v>0</v>
      </c>
      <c r="X1961" s="5"/>
      <c r="Y1961" s="5"/>
      <c r="Z1961" s="5">
        <f>Tbl_BalanceHistory[[#This Row],[Discretionary Recommended - Pre 2022]]+Tbl_BalanceHistory[[#This Row],[Discretionary Balance Recommended: Policy]]+Tbl_BalanceHistory[[#This Row],[Discretionary Balance Recommended: Commitments]]</f>
        <v>0</v>
      </c>
      <c r="AA1961" s="5">
        <f>Tbl_BalanceHistory[[#This Row],[Discretionary Balance]]-Tbl_BalanceHistory[[#This Row],[Discretionary Reappropriation]]</f>
        <v>0</v>
      </c>
      <c r="AB1961" s="2"/>
      <c r="AC1961" s="2"/>
      <c r="AD1961" s="2"/>
      <c r="AE1961" s="2"/>
    </row>
    <row r="1962" spans="1:31" ht="45" x14ac:dyDescent="0.25">
      <c r="A1962" s="2" t="s">
        <v>10</v>
      </c>
      <c r="B1962" s="3">
        <v>7</v>
      </c>
      <c r="C1962" s="3">
        <v>260</v>
      </c>
      <c r="D1962" s="3" t="s">
        <v>463</v>
      </c>
      <c r="E1962" s="3" t="str">
        <f>_xlfn.XLOOKUP(Tbl_BalanceHistory[[#This Row],[RespAgy]],Tbl_Agencies[Agy Code],Tbl_Agencies[Agy Sort])</f>
        <v>102000</v>
      </c>
      <c r="F1962" s="2" t="str">
        <f>Tbl_BalanceHistory[[#This Row],[RespAgy]]&amp;": "&amp;Tbl_BalanceHistory[[#This Row],[RespAgency]]</f>
        <v>260: Virginia Community College System</v>
      </c>
      <c r="G1962" s="3">
        <v>275</v>
      </c>
      <c r="H1962" s="3" t="s">
        <v>1124</v>
      </c>
      <c r="I1962" s="3" t="str">
        <f>_xlfn.XLOOKUP(Tbl_BalanceHistory[[#This Row],[AgyCode]],Tbl_Agencies[Agy Code],Tbl_Agencies[Agy Sort])</f>
        <v/>
      </c>
      <c r="J1962" s="2" t="str">
        <f>Tbl_BalanceHistory[[#This Row],[AgyCode]]&amp;": "&amp;Tbl_BalanceHistory[[#This Row],[Agency Name]]</f>
        <v>275: New River Community College</v>
      </c>
      <c r="K1962" s="1">
        <v>2017</v>
      </c>
      <c r="L1962" s="3">
        <v>101</v>
      </c>
      <c r="M1962" s="3" t="s">
        <v>1636</v>
      </c>
      <c r="N1962" s="2" t="str">
        <f>Tbl_BalanceHistory[[#This Row],[ProgramCode]]&amp;": "&amp;Tbl_BalanceHistory[[#This Row],[Program Name]]</f>
        <v>101: Higher Education Instruction</v>
      </c>
      <c r="O1962" s="3" t="s">
        <v>1963</v>
      </c>
      <c r="P1962" s="1" t="str">
        <f>IF(Tbl_BalanceHistory[[#This Row],[FundCode]]="0100","GF",IF(Tbl_BalanceHistory[[#This Row],[FundCode]]="01000","GF","Hi Ed / OCR"))</f>
        <v>Hi Ed / OCR</v>
      </c>
      <c r="Q1962" s="5">
        <v>0</v>
      </c>
      <c r="R1962" s="5">
        <v>0</v>
      </c>
      <c r="S1962" s="5">
        <v>266561</v>
      </c>
      <c r="T1962" s="5">
        <v>266561</v>
      </c>
      <c r="U1962" s="3" t="s">
        <v>1732</v>
      </c>
      <c r="V1962" s="5">
        <v>0</v>
      </c>
      <c r="W1962" s="5">
        <v>0</v>
      </c>
      <c r="X1962" s="5"/>
      <c r="Y1962" s="5"/>
      <c r="Z1962" s="5">
        <f>Tbl_BalanceHistory[[#This Row],[Discretionary Recommended - Pre 2022]]+Tbl_BalanceHistory[[#This Row],[Discretionary Balance Recommended: Policy]]+Tbl_BalanceHistory[[#This Row],[Discretionary Balance Recommended: Commitments]]</f>
        <v>0</v>
      </c>
      <c r="AA1962" s="5">
        <f>Tbl_BalanceHistory[[#This Row],[Discretionary Balance]]-Tbl_BalanceHistory[[#This Row],[Discretionary Reappropriation]]</f>
        <v>0</v>
      </c>
      <c r="AB1962" s="2"/>
      <c r="AC1962" s="2"/>
      <c r="AD1962" s="2"/>
      <c r="AE1962" s="2"/>
    </row>
    <row r="1963" spans="1:31" ht="45" x14ac:dyDescent="0.25">
      <c r="A1963" s="2" t="s">
        <v>10</v>
      </c>
      <c r="B1963" s="3">
        <v>7</v>
      </c>
      <c r="C1963" s="3">
        <v>260</v>
      </c>
      <c r="D1963" s="3" t="s">
        <v>463</v>
      </c>
      <c r="E1963" s="3" t="str">
        <f>_xlfn.XLOOKUP(Tbl_BalanceHistory[[#This Row],[RespAgy]],Tbl_Agencies[Agy Code],Tbl_Agencies[Agy Sort])</f>
        <v>102000</v>
      </c>
      <c r="F1963" s="2" t="str">
        <f>Tbl_BalanceHistory[[#This Row],[RespAgy]]&amp;": "&amp;Tbl_BalanceHistory[[#This Row],[RespAgency]]</f>
        <v>260: Virginia Community College System</v>
      </c>
      <c r="G1963" s="3">
        <v>275</v>
      </c>
      <c r="H1963" s="3" t="s">
        <v>1124</v>
      </c>
      <c r="I1963" s="3" t="str">
        <f>_xlfn.XLOOKUP(Tbl_BalanceHistory[[#This Row],[AgyCode]],Tbl_Agencies[Agy Code],Tbl_Agencies[Agy Sort])</f>
        <v/>
      </c>
      <c r="J1963" s="2" t="str">
        <f>Tbl_BalanceHistory[[#This Row],[AgyCode]]&amp;": "&amp;Tbl_BalanceHistory[[#This Row],[Agency Name]]</f>
        <v>275: New River Community College</v>
      </c>
      <c r="K1963" s="1">
        <v>2018</v>
      </c>
      <c r="L1963" s="3">
        <v>101</v>
      </c>
      <c r="M1963" s="3" t="s">
        <v>1636</v>
      </c>
      <c r="N1963" s="2" t="str">
        <f>Tbl_BalanceHistory[[#This Row],[ProgramCode]]&amp;": "&amp;Tbl_BalanceHistory[[#This Row],[Program Name]]</f>
        <v>101: Higher Education Instruction</v>
      </c>
      <c r="O1963" s="3" t="s">
        <v>1963</v>
      </c>
      <c r="P1963" s="1" t="str">
        <f>IF(Tbl_BalanceHistory[[#This Row],[FundCode]]="0100","GF",IF(Tbl_BalanceHistory[[#This Row],[FundCode]]="01000","GF","Hi Ed / OCR"))</f>
        <v>Hi Ed / OCR</v>
      </c>
      <c r="Q1963" s="5">
        <v>0</v>
      </c>
      <c r="R1963" s="5">
        <v>0</v>
      </c>
      <c r="S1963" s="5">
        <v>299103</v>
      </c>
      <c r="T1963" s="5">
        <v>299103</v>
      </c>
      <c r="U1963" s="3" t="s">
        <v>1731</v>
      </c>
      <c r="V1963" s="5">
        <v>0</v>
      </c>
      <c r="W1963" s="5">
        <v>0</v>
      </c>
      <c r="X1963" s="5"/>
      <c r="Y1963" s="5"/>
      <c r="Z1963" s="5">
        <f>Tbl_BalanceHistory[[#This Row],[Discretionary Recommended - Pre 2022]]+Tbl_BalanceHistory[[#This Row],[Discretionary Balance Recommended: Policy]]+Tbl_BalanceHistory[[#This Row],[Discretionary Balance Recommended: Commitments]]</f>
        <v>0</v>
      </c>
      <c r="AA1963" s="5">
        <f>Tbl_BalanceHistory[[#This Row],[Discretionary Balance]]-Tbl_BalanceHistory[[#This Row],[Discretionary Reappropriation]]</f>
        <v>0</v>
      </c>
      <c r="AB1963" s="2"/>
      <c r="AC1963" s="2"/>
      <c r="AD1963" s="2"/>
      <c r="AE1963" s="2"/>
    </row>
    <row r="1964" spans="1:31" ht="45" x14ac:dyDescent="0.25">
      <c r="A1964" s="2" t="s">
        <v>10</v>
      </c>
      <c r="B1964" s="3">
        <v>7</v>
      </c>
      <c r="C1964" s="3">
        <v>260</v>
      </c>
      <c r="D1964" s="3" t="s">
        <v>463</v>
      </c>
      <c r="E1964" s="3" t="str">
        <f>_xlfn.XLOOKUP(Tbl_BalanceHistory[[#This Row],[RespAgy]],Tbl_Agencies[Agy Code],Tbl_Agencies[Agy Sort])</f>
        <v>102000</v>
      </c>
      <c r="F1964" s="2" t="str">
        <f>Tbl_BalanceHistory[[#This Row],[RespAgy]]&amp;": "&amp;Tbl_BalanceHistory[[#This Row],[RespAgency]]</f>
        <v>260: Virginia Community College System</v>
      </c>
      <c r="G1964" s="3">
        <v>275</v>
      </c>
      <c r="H1964" s="3" t="s">
        <v>1124</v>
      </c>
      <c r="I1964" s="3" t="str">
        <f>_xlfn.XLOOKUP(Tbl_BalanceHistory[[#This Row],[AgyCode]],Tbl_Agencies[Agy Code],Tbl_Agencies[Agy Sort])</f>
        <v/>
      </c>
      <c r="J1964" s="2" t="str">
        <f>Tbl_BalanceHistory[[#This Row],[AgyCode]]&amp;": "&amp;Tbl_BalanceHistory[[#This Row],[Agency Name]]</f>
        <v>275: New River Community College</v>
      </c>
      <c r="K1964" s="1">
        <v>2019</v>
      </c>
      <c r="L1964" s="3">
        <v>101</v>
      </c>
      <c r="M1964" s="3" t="s">
        <v>1636</v>
      </c>
      <c r="N1964" s="2" t="str">
        <f>Tbl_BalanceHistory[[#This Row],[ProgramCode]]&amp;": "&amp;Tbl_BalanceHistory[[#This Row],[Program Name]]</f>
        <v>101: Higher Education Instruction</v>
      </c>
      <c r="O1964" s="3" t="s">
        <v>1963</v>
      </c>
      <c r="P1964" s="1" t="str">
        <f>IF(Tbl_BalanceHistory[[#This Row],[FundCode]]="0100","GF",IF(Tbl_BalanceHistory[[#This Row],[FundCode]]="01000","GF","Hi Ed / OCR"))</f>
        <v>Hi Ed / OCR</v>
      </c>
      <c r="Q1964" s="5">
        <v>0</v>
      </c>
      <c r="R1964" s="5">
        <v>0</v>
      </c>
      <c r="S1964" s="5">
        <v>771087.54</v>
      </c>
      <c r="T1964" s="5">
        <v>771087.54</v>
      </c>
      <c r="U1964" s="3" t="s">
        <v>1733</v>
      </c>
      <c r="V1964" s="5">
        <v>0</v>
      </c>
      <c r="W1964" s="5">
        <v>0</v>
      </c>
      <c r="X1964" s="5"/>
      <c r="Y1964" s="5"/>
      <c r="Z1964" s="5">
        <f>Tbl_BalanceHistory[[#This Row],[Discretionary Recommended - Pre 2022]]+Tbl_BalanceHistory[[#This Row],[Discretionary Balance Recommended: Policy]]+Tbl_BalanceHistory[[#This Row],[Discretionary Balance Recommended: Commitments]]</f>
        <v>0</v>
      </c>
      <c r="AA1964" s="5">
        <f>Tbl_BalanceHistory[[#This Row],[Discretionary Balance]]-Tbl_BalanceHistory[[#This Row],[Discretionary Reappropriation]]</f>
        <v>0</v>
      </c>
      <c r="AB1964" s="2"/>
      <c r="AC1964" s="2"/>
      <c r="AD1964" s="2"/>
      <c r="AE1964" s="2"/>
    </row>
    <row r="1965" spans="1:31" ht="45" x14ac:dyDescent="0.25">
      <c r="A1965" s="2" t="s">
        <v>10</v>
      </c>
      <c r="B1965" s="3">
        <v>7</v>
      </c>
      <c r="C1965" s="3">
        <v>260</v>
      </c>
      <c r="D1965" s="3" t="s">
        <v>463</v>
      </c>
      <c r="E1965" s="3" t="str">
        <f>_xlfn.XLOOKUP(Tbl_BalanceHistory[[#This Row],[RespAgy]],Tbl_Agencies[Agy Code],Tbl_Agencies[Agy Sort])</f>
        <v>102000</v>
      </c>
      <c r="F1965" s="2" t="str">
        <f>Tbl_BalanceHistory[[#This Row],[RespAgy]]&amp;": "&amp;Tbl_BalanceHistory[[#This Row],[RespAgency]]</f>
        <v>260: Virginia Community College System</v>
      </c>
      <c r="G1965" s="3">
        <v>275</v>
      </c>
      <c r="H1965" s="3" t="s">
        <v>1124</v>
      </c>
      <c r="I1965" s="3" t="str">
        <f>_xlfn.XLOOKUP(Tbl_BalanceHistory[[#This Row],[AgyCode]],Tbl_Agencies[Agy Code],Tbl_Agencies[Agy Sort])</f>
        <v/>
      </c>
      <c r="J1965" s="2" t="str">
        <f>Tbl_BalanceHistory[[#This Row],[AgyCode]]&amp;": "&amp;Tbl_BalanceHistory[[#This Row],[Agency Name]]</f>
        <v>275: New River Community College</v>
      </c>
      <c r="K1965" s="1">
        <v>2020</v>
      </c>
      <c r="L1965" s="3">
        <v>101</v>
      </c>
      <c r="M1965" s="3" t="s">
        <v>1636</v>
      </c>
      <c r="N1965" s="2" t="str">
        <f>Tbl_BalanceHistory[[#This Row],[ProgramCode]]&amp;": "&amp;Tbl_BalanceHistory[[#This Row],[Program Name]]</f>
        <v>101: Higher Education Instruction</v>
      </c>
      <c r="O1965" s="3" t="s">
        <v>1963</v>
      </c>
      <c r="P1965" s="1" t="str">
        <f>IF(Tbl_BalanceHistory[[#This Row],[FundCode]]="0100","GF",IF(Tbl_BalanceHistory[[#This Row],[FundCode]]="01000","GF","Hi Ed / OCR"))</f>
        <v>Hi Ed / OCR</v>
      </c>
      <c r="Q1965" s="5">
        <v>0</v>
      </c>
      <c r="R1965" s="5">
        <v>0</v>
      </c>
      <c r="S1965" s="5">
        <v>1915455.85</v>
      </c>
      <c r="T1965" s="5">
        <v>1915455.85</v>
      </c>
      <c r="U1965" s="3" t="s">
        <v>1733</v>
      </c>
      <c r="V1965" s="5">
        <v>0</v>
      </c>
      <c r="W1965" s="5">
        <v>0</v>
      </c>
      <c r="X1965" s="5"/>
      <c r="Y1965" s="5"/>
      <c r="Z1965" s="5">
        <f>Tbl_BalanceHistory[[#This Row],[Discretionary Recommended - Pre 2022]]+Tbl_BalanceHistory[[#This Row],[Discretionary Balance Recommended: Policy]]+Tbl_BalanceHistory[[#This Row],[Discretionary Balance Recommended: Commitments]]</f>
        <v>0</v>
      </c>
      <c r="AA1965" s="5">
        <f>Tbl_BalanceHistory[[#This Row],[Discretionary Balance]]-Tbl_BalanceHistory[[#This Row],[Discretionary Reappropriation]]</f>
        <v>0</v>
      </c>
      <c r="AB1965" s="2"/>
      <c r="AC1965" s="2"/>
      <c r="AD1965" s="2"/>
      <c r="AE1965" s="2"/>
    </row>
    <row r="1966" spans="1:31" ht="45" x14ac:dyDescent="0.25">
      <c r="A1966" s="2" t="s">
        <v>10</v>
      </c>
      <c r="B1966" s="3">
        <v>7</v>
      </c>
      <c r="C1966" s="3">
        <v>260</v>
      </c>
      <c r="D1966" s="3" t="s">
        <v>463</v>
      </c>
      <c r="E1966" s="3" t="str">
        <f>_xlfn.XLOOKUP(Tbl_BalanceHistory[[#This Row],[RespAgy]],Tbl_Agencies[Agy Code],Tbl_Agencies[Agy Sort])</f>
        <v>102000</v>
      </c>
      <c r="F1966" s="2" t="str">
        <f>Tbl_BalanceHistory[[#This Row],[RespAgy]]&amp;": "&amp;Tbl_BalanceHistory[[#This Row],[RespAgency]]</f>
        <v>260: Virginia Community College System</v>
      </c>
      <c r="G1966" s="3">
        <v>275</v>
      </c>
      <c r="H1966" s="3" t="s">
        <v>1124</v>
      </c>
      <c r="I1966" s="3" t="str">
        <f>_xlfn.XLOOKUP(Tbl_BalanceHistory[[#This Row],[AgyCode]],Tbl_Agencies[Agy Code],Tbl_Agencies[Agy Sort])</f>
        <v/>
      </c>
      <c r="J1966" s="2" t="str">
        <f>Tbl_BalanceHistory[[#This Row],[AgyCode]]&amp;": "&amp;Tbl_BalanceHistory[[#This Row],[Agency Name]]</f>
        <v>275: New River Community College</v>
      </c>
      <c r="K1966" s="1">
        <v>2021</v>
      </c>
      <c r="L1966" s="3">
        <v>101</v>
      </c>
      <c r="M1966" s="3" t="s">
        <v>1636</v>
      </c>
      <c r="N1966" s="2" t="str">
        <f>Tbl_BalanceHistory[[#This Row],[ProgramCode]]&amp;": "&amp;Tbl_BalanceHistory[[#This Row],[Program Name]]</f>
        <v>101: Higher Education Instruction</v>
      </c>
      <c r="O1966" s="3" t="s">
        <v>1963</v>
      </c>
      <c r="P1966" s="1" t="str">
        <f>IF(Tbl_BalanceHistory[[#This Row],[FundCode]]="0100","GF",IF(Tbl_BalanceHistory[[#This Row],[FundCode]]="01000","GF","Hi Ed / OCR"))</f>
        <v>Hi Ed / OCR</v>
      </c>
      <c r="Q1966" s="5">
        <v>0</v>
      </c>
      <c r="R1966" s="5">
        <v>0</v>
      </c>
      <c r="S1966" s="5">
        <v>3169105.94</v>
      </c>
      <c r="T1966" s="5">
        <v>3169105.94</v>
      </c>
      <c r="U1966" s="3" t="s">
        <v>1733</v>
      </c>
      <c r="V1966" s="5">
        <v>0</v>
      </c>
      <c r="W1966" s="5">
        <v>0</v>
      </c>
      <c r="X1966" s="5"/>
      <c r="Y1966" s="5"/>
      <c r="Z1966" s="5">
        <f>Tbl_BalanceHistory[[#This Row],[Discretionary Recommended - Pre 2022]]+Tbl_BalanceHistory[[#This Row],[Discretionary Balance Recommended: Policy]]+Tbl_BalanceHistory[[#This Row],[Discretionary Balance Recommended: Commitments]]</f>
        <v>0</v>
      </c>
      <c r="AA1966" s="5">
        <f>Tbl_BalanceHistory[[#This Row],[Discretionary Balance]]-Tbl_BalanceHistory[[#This Row],[Discretionary Reappropriation]]</f>
        <v>0</v>
      </c>
      <c r="AB1966" s="2"/>
      <c r="AC1966" s="2"/>
      <c r="AD1966" s="2"/>
      <c r="AE1966" s="2"/>
    </row>
    <row r="1967" spans="1:31" ht="45" x14ac:dyDescent="0.25">
      <c r="A1967" s="2" t="s">
        <v>10</v>
      </c>
      <c r="B1967" s="3">
        <v>7</v>
      </c>
      <c r="C1967" s="3">
        <v>260</v>
      </c>
      <c r="D1967" s="3" t="s">
        <v>463</v>
      </c>
      <c r="E1967" s="3" t="str">
        <f>_xlfn.XLOOKUP(Tbl_BalanceHistory[[#This Row],[RespAgy]],Tbl_Agencies[Agy Code],Tbl_Agencies[Agy Sort])</f>
        <v>102000</v>
      </c>
      <c r="F1967" s="2" t="str">
        <f>Tbl_BalanceHistory[[#This Row],[RespAgy]]&amp;": "&amp;Tbl_BalanceHistory[[#This Row],[RespAgency]]</f>
        <v>260: Virginia Community College System</v>
      </c>
      <c r="G1967" s="3">
        <v>275</v>
      </c>
      <c r="H1967" s="3" t="s">
        <v>1124</v>
      </c>
      <c r="I1967" s="3" t="str">
        <f>_xlfn.XLOOKUP(Tbl_BalanceHistory[[#This Row],[AgyCode]],Tbl_Agencies[Agy Code],Tbl_Agencies[Agy Sort])</f>
        <v/>
      </c>
      <c r="J1967" s="2" t="str">
        <f>Tbl_BalanceHistory[[#This Row],[AgyCode]]&amp;": "&amp;Tbl_BalanceHistory[[#This Row],[Agency Name]]</f>
        <v>275: New River Community College</v>
      </c>
      <c r="K1967" s="1">
        <v>2022</v>
      </c>
      <c r="L1967" s="3">
        <v>101</v>
      </c>
      <c r="M1967" s="3" t="s">
        <v>1636</v>
      </c>
      <c r="N1967" s="2" t="str">
        <f>Tbl_BalanceHistory[[#This Row],[ProgramCode]]&amp;": "&amp;Tbl_BalanceHistory[[#This Row],[Program Name]]</f>
        <v>101: Higher Education Instruction</v>
      </c>
      <c r="O1967" s="3" t="s">
        <v>1963</v>
      </c>
      <c r="P1967" s="1" t="str">
        <f>IF(Tbl_BalanceHistory[[#This Row],[FundCode]]="0100","GF",IF(Tbl_BalanceHistory[[#This Row],[FundCode]]="01000","GF","Hi Ed / OCR"))</f>
        <v>Hi Ed / OCR</v>
      </c>
      <c r="Q1967" s="5">
        <v>0</v>
      </c>
      <c r="R1967" s="5">
        <v>0</v>
      </c>
      <c r="S1967" s="5">
        <v>3774816.47</v>
      </c>
      <c r="T1967" s="5">
        <v>3774816.47</v>
      </c>
      <c r="U1967" s="3" t="s">
        <v>1733</v>
      </c>
      <c r="V1967" s="5">
        <v>0</v>
      </c>
      <c r="W1967" s="5"/>
      <c r="X1967" s="5">
        <v>0</v>
      </c>
      <c r="Y1967" s="5">
        <v>0</v>
      </c>
      <c r="Z1967" s="5">
        <f>Tbl_BalanceHistory[[#This Row],[Discretionary Recommended - Pre 2022]]+Tbl_BalanceHistory[[#This Row],[Discretionary Balance Recommended: Policy]]+Tbl_BalanceHistory[[#This Row],[Discretionary Balance Recommended: Commitments]]</f>
        <v>0</v>
      </c>
      <c r="AA1967" s="5">
        <f>Tbl_BalanceHistory[[#This Row],[Discretionary Balance]]-Tbl_BalanceHistory[[#This Row],[Discretionary Reappropriation]]</f>
        <v>0</v>
      </c>
      <c r="AB1967" s="2"/>
      <c r="AC1967" s="2"/>
      <c r="AD1967" s="2"/>
      <c r="AE1967" s="2"/>
    </row>
    <row r="1968" spans="1:31" ht="45" x14ac:dyDescent="0.25">
      <c r="A1968" s="2" t="s">
        <v>10</v>
      </c>
      <c r="B1968" s="3">
        <v>7</v>
      </c>
      <c r="C1968" s="3">
        <v>260</v>
      </c>
      <c r="D1968" s="3" t="s">
        <v>463</v>
      </c>
      <c r="E1968" s="3" t="str">
        <f>_xlfn.XLOOKUP(Tbl_BalanceHistory[[#This Row],[RespAgy]],Tbl_Agencies[Agy Code],Tbl_Agencies[Agy Sort])</f>
        <v>102000</v>
      </c>
      <c r="F1968" s="2" t="str">
        <f>Tbl_BalanceHistory[[#This Row],[RespAgy]]&amp;": "&amp;Tbl_BalanceHistory[[#This Row],[RespAgency]]</f>
        <v>260: Virginia Community College System</v>
      </c>
      <c r="G1968" s="3">
        <v>275</v>
      </c>
      <c r="H1968" s="3" t="s">
        <v>1124</v>
      </c>
      <c r="I1968" s="3" t="str">
        <f>_xlfn.XLOOKUP(Tbl_BalanceHistory[[#This Row],[AgyCode]],Tbl_Agencies[Agy Code],Tbl_Agencies[Agy Sort])</f>
        <v/>
      </c>
      <c r="J1968" s="2" t="str">
        <f>Tbl_BalanceHistory[[#This Row],[AgyCode]]&amp;": "&amp;Tbl_BalanceHistory[[#This Row],[Agency Name]]</f>
        <v>275: New River Community College</v>
      </c>
      <c r="K1968" s="1">
        <v>2014</v>
      </c>
      <c r="L1968" s="3">
        <v>108</v>
      </c>
      <c r="M1968" s="3" t="s">
        <v>408</v>
      </c>
      <c r="N1968" s="2" t="str">
        <f>Tbl_BalanceHistory[[#This Row],[ProgramCode]]&amp;": "&amp;Tbl_BalanceHistory[[#This Row],[Program Name]]</f>
        <v>108: Higher Education Student Financial Assistance</v>
      </c>
      <c r="O1968" s="3" t="s">
        <v>1730</v>
      </c>
      <c r="P1968" s="1" t="str">
        <f>IF(Tbl_BalanceHistory[[#This Row],[FundCode]]="0100","GF",IF(Tbl_BalanceHistory[[#This Row],[FundCode]]="01000","GF","Hi Ed / OCR"))</f>
        <v>GF</v>
      </c>
      <c r="Q1968" s="5">
        <v>1011672</v>
      </c>
      <c r="R1968" s="5">
        <v>1008646.51</v>
      </c>
      <c r="S1968" s="5">
        <v>3025</v>
      </c>
      <c r="T1968" s="5">
        <v>3025</v>
      </c>
      <c r="U1968" s="3" t="s">
        <v>1731</v>
      </c>
      <c r="V1968" s="5">
        <v>0</v>
      </c>
      <c r="W1968" s="5">
        <v>0</v>
      </c>
      <c r="X1968" s="5"/>
      <c r="Y1968" s="5"/>
      <c r="Z1968" s="5">
        <f>Tbl_BalanceHistory[[#This Row],[Discretionary Recommended - Pre 2022]]+Tbl_BalanceHistory[[#This Row],[Discretionary Balance Recommended: Policy]]+Tbl_BalanceHistory[[#This Row],[Discretionary Balance Recommended: Commitments]]</f>
        <v>0</v>
      </c>
      <c r="AA1968" s="5">
        <f>Tbl_BalanceHistory[[#This Row],[Discretionary Balance]]-Tbl_BalanceHistory[[#This Row],[Discretionary Reappropriation]]</f>
        <v>0</v>
      </c>
      <c r="AB1968" s="2"/>
      <c r="AC1968" s="2"/>
      <c r="AD1968" s="2"/>
      <c r="AE1968" s="2"/>
    </row>
    <row r="1969" spans="1:31" ht="45" x14ac:dyDescent="0.25">
      <c r="A1969" s="2" t="s">
        <v>10</v>
      </c>
      <c r="B1969" s="3">
        <v>7</v>
      </c>
      <c r="C1969" s="3">
        <v>260</v>
      </c>
      <c r="D1969" s="3" t="s">
        <v>463</v>
      </c>
      <c r="E1969" s="3" t="str">
        <f>_xlfn.XLOOKUP(Tbl_BalanceHistory[[#This Row],[RespAgy]],Tbl_Agencies[Agy Code],Tbl_Agencies[Agy Sort])</f>
        <v>102000</v>
      </c>
      <c r="F1969" s="2" t="str">
        <f>Tbl_BalanceHistory[[#This Row],[RespAgy]]&amp;": "&amp;Tbl_BalanceHistory[[#This Row],[RespAgency]]</f>
        <v>260: Virginia Community College System</v>
      </c>
      <c r="G1969" s="3">
        <v>275</v>
      </c>
      <c r="H1969" s="3" t="s">
        <v>1124</v>
      </c>
      <c r="I1969" s="3" t="str">
        <f>_xlfn.XLOOKUP(Tbl_BalanceHistory[[#This Row],[AgyCode]],Tbl_Agencies[Agy Code],Tbl_Agencies[Agy Sort])</f>
        <v/>
      </c>
      <c r="J1969" s="2" t="str">
        <f>Tbl_BalanceHistory[[#This Row],[AgyCode]]&amp;": "&amp;Tbl_BalanceHistory[[#This Row],[Agency Name]]</f>
        <v>275: New River Community College</v>
      </c>
      <c r="K1969" s="1">
        <v>2015</v>
      </c>
      <c r="L1969" s="3">
        <v>108</v>
      </c>
      <c r="M1969" s="3" t="s">
        <v>408</v>
      </c>
      <c r="N1969" s="2" t="str">
        <f>Tbl_BalanceHistory[[#This Row],[ProgramCode]]&amp;": "&amp;Tbl_BalanceHistory[[#This Row],[Program Name]]</f>
        <v>108: Higher Education Student Financial Assistance</v>
      </c>
      <c r="O1969" s="3" t="s">
        <v>1730</v>
      </c>
      <c r="P1969" s="1" t="str">
        <f>IF(Tbl_BalanceHistory[[#This Row],[FundCode]]="0100","GF",IF(Tbl_BalanceHistory[[#This Row],[FundCode]]="01000","GF","Hi Ed / OCR"))</f>
        <v>GF</v>
      </c>
      <c r="Q1969" s="5">
        <v>918298</v>
      </c>
      <c r="R1969" s="5">
        <v>918266</v>
      </c>
      <c r="S1969" s="5">
        <v>31</v>
      </c>
      <c r="T1969" s="5">
        <v>31</v>
      </c>
      <c r="U1969" s="3" t="s">
        <v>1731</v>
      </c>
      <c r="V1969" s="5">
        <v>0</v>
      </c>
      <c r="W1969" s="5">
        <v>0</v>
      </c>
      <c r="X1969" s="5"/>
      <c r="Y1969" s="5"/>
      <c r="Z1969" s="5">
        <f>Tbl_BalanceHistory[[#This Row],[Discretionary Recommended - Pre 2022]]+Tbl_BalanceHistory[[#This Row],[Discretionary Balance Recommended: Policy]]+Tbl_BalanceHistory[[#This Row],[Discretionary Balance Recommended: Commitments]]</f>
        <v>0</v>
      </c>
      <c r="AA1969" s="5">
        <f>Tbl_BalanceHistory[[#This Row],[Discretionary Balance]]-Tbl_BalanceHistory[[#This Row],[Discretionary Reappropriation]]</f>
        <v>0</v>
      </c>
      <c r="AB1969" s="2"/>
      <c r="AC1969" s="2"/>
      <c r="AD1969" s="2"/>
      <c r="AE1969" s="2"/>
    </row>
    <row r="1970" spans="1:31" ht="45" x14ac:dyDescent="0.25">
      <c r="A1970" s="2" t="s">
        <v>10</v>
      </c>
      <c r="B1970" s="3">
        <v>7</v>
      </c>
      <c r="C1970" s="3">
        <v>260</v>
      </c>
      <c r="D1970" s="3" t="s">
        <v>463</v>
      </c>
      <c r="E1970" s="3" t="str">
        <f>_xlfn.XLOOKUP(Tbl_BalanceHistory[[#This Row],[RespAgy]],Tbl_Agencies[Agy Code],Tbl_Agencies[Agy Sort])</f>
        <v>102000</v>
      </c>
      <c r="F1970" s="2" t="str">
        <f>Tbl_BalanceHistory[[#This Row],[RespAgy]]&amp;": "&amp;Tbl_BalanceHistory[[#This Row],[RespAgency]]</f>
        <v>260: Virginia Community College System</v>
      </c>
      <c r="G1970" s="3">
        <v>275</v>
      </c>
      <c r="H1970" s="3" t="s">
        <v>1124</v>
      </c>
      <c r="I1970" s="3" t="str">
        <f>_xlfn.XLOOKUP(Tbl_BalanceHistory[[#This Row],[AgyCode]],Tbl_Agencies[Agy Code],Tbl_Agencies[Agy Sort])</f>
        <v/>
      </c>
      <c r="J1970" s="2" t="str">
        <f>Tbl_BalanceHistory[[#This Row],[AgyCode]]&amp;": "&amp;Tbl_BalanceHistory[[#This Row],[Agency Name]]</f>
        <v>275: New River Community College</v>
      </c>
      <c r="K1970" s="1">
        <v>2016</v>
      </c>
      <c r="L1970" s="3">
        <v>108</v>
      </c>
      <c r="M1970" s="3" t="s">
        <v>408</v>
      </c>
      <c r="N1970" s="2" t="str">
        <f>Tbl_BalanceHistory[[#This Row],[ProgramCode]]&amp;": "&amp;Tbl_BalanceHistory[[#This Row],[Program Name]]</f>
        <v>108: Higher Education Student Financial Assistance</v>
      </c>
      <c r="O1970" s="3" t="s">
        <v>1730</v>
      </c>
      <c r="P1970" s="1" t="str">
        <f>IF(Tbl_BalanceHistory[[#This Row],[FundCode]]="0100","GF",IF(Tbl_BalanceHistory[[#This Row],[FundCode]]="01000","GF","Hi Ed / OCR"))</f>
        <v>GF</v>
      </c>
      <c r="Q1970" s="5">
        <v>922711</v>
      </c>
      <c r="R1970" s="5">
        <v>919054</v>
      </c>
      <c r="S1970" s="5">
        <v>3657</v>
      </c>
      <c r="T1970" s="5">
        <v>3657</v>
      </c>
      <c r="U1970" s="3" t="s">
        <v>1731</v>
      </c>
      <c r="V1970" s="5">
        <v>0</v>
      </c>
      <c r="W1970" s="5">
        <v>0</v>
      </c>
      <c r="X1970" s="5"/>
      <c r="Y1970" s="5"/>
      <c r="Z1970" s="5">
        <f>Tbl_BalanceHistory[[#This Row],[Discretionary Recommended - Pre 2022]]+Tbl_BalanceHistory[[#This Row],[Discretionary Balance Recommended: Policy]]+Tbl_BalanceHistory[[#This Row],[Discretionary Balance Recommended: Commitments]]</f>
        <v>0</v>
      </c>
      <c r="AA1970" s="5">
        <f>Tbl_BalanceHistory[[#This Row],[Discretionary Balance]]-Tbl_BalanceHistory[[#This Row],[Discretionary Reappropriation]]</f>
        <v>0</v>
      </c>
      <c r="AB1970" s="2"/>
      <c r="AC1970" s="2"/>
      <c r="AD1970" s="2"/>
      <c r="AE1970" s="2"/>
    </row>
    <row r="1971" spans="1:31" ht="45" x14ac:dyDescent="0.25">
      <c r="A1971" s="2" t="s">
        <v>10</v>
      </c>
      <c r="B1971" s="3">
        <v>7</v>
      </c>
      <c r="C1971" s="3">
        <v>260</v>
      </c>
      <c r="D1971" s="3" t="s">
        <v>463</v>
      </c>
      <c r="E1971" s="3" t="str">
        <f>_xlfn.XLOOKUP(Tbl_BalanceHistory[[#This Row],[RespAgy]],Tbl_Agencies[Agy Code],Tbl_Agencies[Agy Sort])</f>
        <v>102000</v>
      </c>
      <c r="F1971" s="2" t="str">
        <f>Tbl_BalanceHistory[[#This Row],[RespAgy]]&amp;": "&amp;Tbl_BalanceHistory[[#This Row],[RespAgency]]</f>
        <v>260: Virginia Community College System</v>
      </c>
      <c r="G1971" s="3">
        <v>275</v>
      </c>
      <c r="H1971" s="3" t="s">
        <v>1124</v>
      </c>
      <c r="I1971" s="3" t="str">
        <f>_xlfn.XLOOKUP(Tbl_BalanceHistory[[#This Row],[AgyCode]],Tbl_Agencies[Agy Code],Tbl_Agencies[Agy Sort])</f>
        <v/>
      </c>
      <c r="J1971" s="2" t="str">
        <f>Tbl_BalanceHistory[[#This Row],[AgyCode]]&amp;": "&amp;Tbl_BalanceHistory[[#This Row],[Agency Name]]</f>
        <v>275: New River Community College</v>
      </c>
      <c r="K1971" s="1">
        <v>2017</v>
      </c>
      <c r="L1971" s="3">
        <v>108</v>
      </c>
      <c r="M1971" s="3" t="s">
        <v>408</v>
      </c>
      <c r="N1971" s="2" t="str">
        <f>Tbl_BalanceHistory[[#This Row],[ProgramCode]]&amp;": "&amp;Tbl_BalanceHistory[[#This Row],[Program Name]]</f>
        <v>108: Higher Education Student Financial Assistance</v>
      </c>
      <c r="O1971" s="3" t="s">
        <v>886</v>
      </c>
      <c r="P1971" s="1" t="str">
        <f>IF(Tbl_BalanceHistory[[#This Row],[FundCode]]="0100","GF",IF(Tbl_BalanceHistory[[#This Row],[FundCode]]="01000","GF","Hi Ed / OCR"))</f>
        <v>GF</v>
      </c>
      <c r="Q1971" s="5">
        <v>1147370</v>
      </c>
      <c r="R1971" s="5">
        <v>1063621.46</v>
      </c>
      <c r="S1971" s="5">
        <v>83748</v>
      </c>
      <c r="T1971" s="5">
        <v>83748</v>
      </c>
      <c r="U1971" s="3" t="s">
        <v>1732</v>
      </c>
      <c r="V1971" s="5">
        <v>0</v>
      </c>
      <c r="W1971" s="5">
        <v>0</v>
      </c>
      <c r="X1971" s="5"/>
      <c r="Y1971" s="5"/>
      <c r="Z1971" s="5">
        <f>Tbl_BalanceHistory[[#This Row],[Discretionary Recommended - Pre 2022]]+Tbl_BalanceHistory[[#This Row],[Discretionary Balance Recommended: Policy]]+Tbl_BalanceHistory[[#This Row],[Discretionary Balance Recommended: Commitments]]</f>
        <v>0</v>
      </c>
      <c r="AA1971" s="5">
        <f>Tbl_BalanceHistory[[#This Row],[Discretionary Balance]]-Tbl_BalanceHistory[[#This Row],[Discretionary Reappropriation]]</f>
        <v>0</v>
      </c>
      <c r="AB1971" s="2"/>
      <c r="AC1971" s="2"/>
      <c r="AD1971" s="2"/>
      <c r="AE1971" s="2"/>
    </row>
    <row r="1972" spans="1:31" ht="45" x14ac:dyDescent="0.25">
      <c r="A1972" s="2" t="s">
        <v>10</v>
      </c>
      <c r="B1972" s="3">
        <v>7</v>
      </c>
      <c r="C1972" s="3">
        <v>260</v>
      </c>
      <c r="D1972" s="3" t="s">
        <v>463</v>
      </c>
      <c r="E1972" s="3" t="str">
        <f>_xlfn.XLOOKUP(Tbl_BalanceHistory[[#This Row],[RespAgy]],Tbl_Agencies[Agy Code],Tbl_Agencies[Agy Sort])</f>
        <v>102000</v>
      </c>
      <c r="F1972" s="2" t="str">
        <f>Tbl_BalanceHistory[[#This Row],[RespAgy]]&amp;": "&amp;Tbl_BalanceHistory[[#This Row],[RespAgency]]</f>
        <v>260: Virginia Community College System</v>
      </c>
      <c r="G1972" s="3">
        <v>275</v>
      </c>
      <c r="H1972" s="3" t="s">
        <v>1124</v>
      </c>
      <c r="I1972" s="3" t="str">
        <f>_xlfn.XLOOKUP(Tbl_BalanceHistory[[#This Row],[AgyCode]],Tbl_Agencies[Agy Code],Tbl_Agencies[Agy Sort])</f>
        <v/>
      </c>
      <c r="J1972" s="2" t="str">
        <f>Tbl_BalanceHistory[[#This Row],[AgyCode]]&amp;": "&amp;Tbl_BalanceHistory[[#This Row],[Agency Name]]</f>
        <v>275: New River Community College</v>
      </c>
      <c r="K1972" s="1">
        <v>2018</v>
      </c>
      <c r="L1972" s="3">
        <v>108</v>
      </c>
      <c r="M1972" s="3" t="s">
        <v>408</v>
      </c>
      <c r="N1972" s="2" t="str">
        <f>Tbl_BalanceHistory[[#This Row],[ProgramCode]]&amp;": "&amp;Tbl_BalanceHistory[[#This Row],[Program Name]]</f>
        <v>108: Higher Education Student Financial Assistance</v>
      </c>
      <c r="O1972" s="3" t="s">
        <v>886</v>
      </c>
      <c r="P1972" s="1" t="str">
        <f>IF(Tbl_BalanceHistory[[#This Row],[FundCode]]="0100","GF",IF(Tbl_BalanceHistory[[#This Row],[FundCode]]="01000","GF","Hi Ed / OCR"))</f>
        <v>GF</v>
      </c>
      <c r="Q1972" s="5">
        <v>1159162</v>
      </c>
      <c r="R1972" s="5">
        <v>1059022.6000000001</v>
      </c>
      <c r="S1972" s="5">
        <v>100139</v>
      </c>
      <c r="T1972" s="5">
        <v>100139</v>
      </c>
      <c r="U1972" s="3" t="s">
        <v>1733</v>
      </c>
      <c r="V1972" s="5">
        <v>0</v>
      </c>
      <c r="W1972" s="5">
        <v>0</v>
      </c>
      <c r="X1972" s="5"/>
      <c r="Y1972" s="5"/>
      <c r="Z1972" s="5">
        <f>Tbl_BalanceHistory[[#This Row],[Discretionary Recommended - Pre 2022]]+Tbl_BalanceHistory[[#This Row],[Discretionary Balance Recommended: Policy]]+Tbl_BalanceHistory[[#This Row],[Discretionary Balance Recommended: Commitments]]</f>
        <v>0</v>
      </c>
      <c r="AA1972" s="5">
        <f>Tbl_BalanceHistory[[#This Row],[Discretionary Balance]]-Tbl_BalanceHistory[[#This Row],[Discretionary Reappropriation]]</f>
        <v>0</v>
      </c>
      <c r="AB1972" s="2"/>
      <c r="AC1972" s="2"/>
      <c r="AD1972" s="2"/>
      <c r="AE1972" s="2"/>
    </row>
    <row r="1973" spans="1:31" ht="45" x14ac:dyDescent="0.25">
      <c r="A1973" s="2" t="s">
        <v>10</v>
      </c>
      <c r="B1973" s="3">
        <v>7</v>
      </c>
      <c r="C1973" s="3">
        <v>260</v>
      </c>
      <c r="D1973" s="3" t="s">
        <v>463</v>
      </c>
      <c r="E1973" s="3" t="str">
        <f>_xlfn.XLOOKUP(Tbl_BalanceHistory[[#This Row],[RespAgy]],Tbl_Agencies[Agy Code],Tbl_Agencies[Agy Sort])</f>
        <v>102000</v>
      </c>
      <c r="F1973" s="2" t="str">
        <f>Tbl_BalanceHistory[[#This Row],[RespAgy]]&amp;": "&amp;Tbl_BalanceHistory[[#This Row],[RespAgency]]</f>
        <v>260: Virginia Community College System</v>
      </c>
      <c r="G1973" s="3">
        <v>275</v>
      </c>
      <c r="H1973" s="3" t="s">
        <v>1124</v>
      </c>
      <c r="I1973" s="3" t="str">
        <f>_xlfn.XLOOKUP(Tbl_BalanceHistory[[#This Row],[AgyCode]],Tbl_Agencies[Agy Code],Tbl_Agencies[Agy Sort])</f>
        <v/>
      </c>
      <c r="J1973" s="2" t="str">
        <f>Tbl_BalanceHistory[[#This Row],[AgyCode]]&amp;": "&amp;Tbl_BalanceHistory[[#This Row],[Agency Name]]</f>
        <v>275: New River Community College</v>
      </c>
      <c r="K1973" s="1">
        <v>2019</v>
      </c>
      <c r="L1973" s="3">
        <v>108</v>
      </c>
      <c r="M1973" s="3" t="s">
        <v>408</v>
      </c>
      <c r="N1973" s="2" t="str">
        <f>Tbl_BalanceHistory[[#This Row],[ProgramCode]]&amp;": "&amp;Tbl_BalanceHistory[[#This Row],[Program Name]]</f>
        <v>108: Higher Education Student Financial Assistance</v>
      </c>
      <c r="O1973" s="3" t="s">
        <v>886</v>
      </c>
      <c r="P1973" s="1" t="str">
        <f>IF(Tbl_BalanceHistory[[#This Row],[FundCode]]="0100","GF",IF(Tbl_BalanceHistory[[#This Row],[FundCode]]="01000","GF","Hi Ed / OCR"))</f>
        <v>GF</v>
      </c>
      <c r="Q1973" s="5">
        <v>1328228</v>
      </c>
      <c r="R1973" s="5">
        <v>1065100</v>
      </c>
      <c r="S1973" s="5">
        <v>263128</v>
      </c>
      <c r="T1973" s="5">
        <v>263128</v>
      </c>
      <c r="U1973" s="3" t="s">
        <v>1733</v>
      </c>
      <c r="V1973" s="5">
        <v>0</v>
      </c>
      <c r="W1973" s="5">
        <v>0</v>
      </c>
      <c r="X1973" s="5"/>
      <c r="Y1973" s="5"/>
      <c r="Z1973" s="5">
        <f>Tbl_BalanceHistory[[#This Row],[Discretionary Recommended - Pre 2022]]+Tbl_BalanceHistory[[#This Row],[Discretionary Balance Recommended: Policy]]+Tbl_BalanceHistory[[#This Row],[Discretionary Balance Recommended: Commitments]]</f>
        <v>0</v>
      </c>
      <c r="AA1973" s="5">
        <f>Tbl_BalanceHistory[[#This Row],[Discretionary Balance]]-Tbl_BalanceHistory[[#This Row],[Discretionary Reappropriation]]</f>
        <v>0</v>
      </c>
      <c r="AB1973" s="2"/>
      <c r="AC1973" s="2"/>
      <c r="AD1973" s="2"/>
      <c r="AE1973" s="2"/>
    </row>
    <row r="1974" spans="1:31" ht="45" x14ac:dyDescent="0.25">
      <c r="A1974" s="2" t="s">
        <v>10</v>
      </c>
      <c r="B1974" s="3">
        <v>7</v>
      </c>
      <c r="C1974" s="3">
        <v>260</v>
      </c>
      <c r="D1974" s="3" t="s">
        <v>463</v>
      </c>
      <c r="E1974" s="3" t="str">
        <f>_xlfn.XLOOKUP(Tbl_BalanceHistory[[#This Row],[RespAgy]],Tbl_Agencies[Agy Code],Tbl_Agencies[Agy Sort])</f>
        <v>102000</v>
      </c>
      <c r="F1974" s="2" t="str">
        <f>Tbl_BalanceHistory[[#This Row],[RespAgy]]&amp;": "&amp;Tbl_BalanceHistory[[#This Row],[RespAgency]]</f>
        <v>260: Virginia Community College System</v>
      </c>
      <c r="G1974" s="3">
        <v>275</v>
      </c>
      <c r="H1974" s="3" t="s">
        <v>1124</v>
      </c>
      <c r="I1974" s="3" t="str">
        <f>_xlfn.XLOOKUP(Tbl_BalanceHistory[[#This Row],[AgyCode]],Tbl_Agencies[Agy Code],Tbl_Agencies[Agy Sort])</f>
        <v/>
      </c>
      <c r="J1974" s="2" t="str">
        <f>Tbl_BalanceHistory[[#This Row],[AgyCode]]&amp;": "&amp;Tbl_BalanceHistory[[#This Row],[Agency Name]]</f>
        <v>275: New River Community College</v>
      </c>
      <c r="K1974" s="1">
        <v>2020</v>
      </c>
      <c r="L1974" s="3">
        <v>108</v>
      </c>
      <c r="M1974" s="3" t="s">
        <v>408</v>
      </c>
      <c r="N1974" s="2" t="str">
        <f>Tbl_BalanceHistory[[#This Row],[ProgramCode]]&amp;": "&amp;Tbl_BalanceHistory[[#This Row],[Program Name]]</f>
        <v>108: Higher Education Student Financial Assistance</v>
      </c>
      <c r="O1974" s="3" t="s">
        <v>886</v>
      </c>
      <c r="P1974" s="1" t="str">
        <f>IF(Tbl_BalanceHistory[[#This Row],[FundCode]]="0100","GF",IF(Tbl_BalanceHistory[[#This Row],[FundCode]]="01000","GF","Hi Ed / OCR"))</f>
        <v>GF</v>
      </c>
      <c r="Q1974" s="5">
        <v>1758958</v>
      </c>
      <c r="R1974" s="5">
        <v>1236382</v>
      </c>
      <c r="S1974" s="5">
        <v>522576</v>
      </c>
      <c r="T1974" s="5">
        <v>522576</v>
      </c>
      <c r="U1974" s="3" t="s">
        <v>1733</v>
      </c>
      <c r="V1974" s="5">
        <v>0</v>
      </c>
      <c r="W1974" s="5">
        <v>0</v>
      </c>
      <c r="X1974" s="5"/>
      <c r="Y1974" s="5"/>
      <c r="Z1974" s="5">
        <f>Tbl_BalanceHistory[[#This Row],[Discretionary Recommended - Pre 2022]]+Tbl_BalanceHistory[[#This Row],[Discretionary Balance Recommended: Policy]]+Tbl_BalanceHistory[[#This Row],[Discretionary Balance Recommended: Commitments]]</f>
        <v>0</v>
      </c>
      <c r="AA1974" s="5">
        <f>Tbl_BalanceHistory[[#This Row],[Discretionary Balance]]-Tbl_BalanceHistory[[#This Row],[Discretionary Reappropriation]]</f>
        <v>0</v>
      </c>
      <c r="AB1974" s="2"/>
      <c r="AC1974" s="2"/>
      <c r="AD1974" s="2"/>
      <c r="AE1974" s="2"/>
    </row>
    <row r="1975" spans="1:31" ht="45" x14ac:dyDescent="0.25">
      <c r="A1975" s="2" t="s">
        <v>10</v>
      </c>
      <c r="B1975" s="3">
        <v>7</v>
      </c>
      <c r="C1975" s="3">
        <v>260</v>
      </c>
      <c r="D1975" s="3" t="s">
        <v>463</v>
      </c>
      <c r="E1975" s="3" t="str">
        <f>_xlfn.XLOOKUP(Tbl_BalanceHistory[[#This Row],[RespAgy]],Tbl_Agencies[Agy Code],Tbl_Agencies[Agy Sort])</f>
        <v>102000</v>
      </c>
      <c r="F1975" s="2" t="str">
        <f>Tbl_BalanceHistory[[#This Row],[RespAgy]]&amp;": "&amp;Tbl_BalanceHistory[[#This Row],[RespAgency]]</f>
        <v>260: Virginia Community College System</v>
      </c>
      <c r="G1975" s="3">
        <v>275</v>
      </c>
      <c r="H1975" s="3" t="s">
        <v>1124</v>
      </c>
      <c r="I1975" s="3" t="str">
        <f>_xlfn.XLOOKUP(Tbl_BalanceHistory[[#This Row],[AgyCode]],Tbl_Agencies[Agy Code],Tbl_Agencies[Agy Sort])</f>
        <v/>
      </c>
      <c r="J1975" s="2" t="str">
        <f>Tbl_BalanceHistory[[#This Row],[AgyCode]]&amp;": "&amp;Tbl_BalanceHistory[[#This Row],[Agency Name]]</f>
        <v>275: New River Community College</v>
      </c>
      <c r="K1975" s="1">
        <v>2021</v>
      </c>
      <c r="L1975" s="3">
        <v>108</v>
      </c>
      <c r="M1975" s="3" t="s">
        <v>408</v>
      </c>
      <c r="N1975" s="2" t="str">
        <f>Tbl_BalanceHistory[[#This Row],[ProgramCode]]&amp;": "&amp;Tbl_BalanceHistory[[#This Row],[Program Name]]</f>
        <v>108: Higher Education Student Financial Assistance</v>
      </c>
      <c r="O1975" s="3" t="s">
        <v>886</v>
      </c>
      <c r="P1975" s="1" t="str">
        <f>IF(Tbl_BalanceHistory[[#This Row],[FundCode]]="0100","GF",IF(Tbl_BalanceHistory[[#This Row],[FundCode]]="01000","GF","Hi Ed / OCR"))</f>
        <v>GF</v>
      </c>
      <c r="Q1975" s="5">
        <v>1958238</v>
      </c>
      <c r="R1975" s="5">
        <v>1256094</v>
      </c>
      <c r="S1975" s="5">
        <v>702144</v>
      </c>
      <c r="T1975" s="5">
        <v>702144</v>
      </c>
      <c r="U1975" s="3" t="s">
        <v>1733</v>
      </c>
      <c r="V1975" s="5">
        <v>0</v>
      </c>
      <c r="W1975" s="5">
        <v>0</v>
      </c>
      <c r="X1975" s="5"/>
      <c r="Y1975" s="5"/>
      <c r="Z1975" s="5">
        <f>Tbl_BalanceHistory[[#This Row],[Discretionary Recommended - Pre 2022]]+Tbl_BalanceHistory[[#This Row],[Discretionary Balance Recommended: Policy]]+Tbl_BalanceHistory[[#This Row],[Discretionary Balance Recommended: Commitments]]</f>
        <v>0</v>
      </c>
      <c r="AA1975" s="5">
        <f>Tbl_BalanceHistory[[#This Row],[Discretionary Balance]]-Tbl_BalanceHistory[[#This Row],[Discretionary Reappropriation]]</f>
        <v>0</v>
      </c>
      <c r="AB1975" s="2"/>
      <c r="AC1975" s="2"/>
      <c r="AD1975" s="2"/>
      <c r="AE1975" s="2"/>
    </row>
    <row r="1976" spans="1:31" ht="45" x14ac:dyDescent="0.25">
      <c r="A1976" s="2" t="s">
        <v>10</v>
      </c>
      <c r="B1976" s="3">
        <v>7</v>
      </c>
      <c r="C1976" s="3">
        <v>260</v>
      </c>
      <c r="D1976" s="3" t="s">
        <v>463</v>
      </c>
      <c r="E1976" s="3" t="str">
        <f>_xlfn.XLOOKUP(Tbl_BalanceHistory[[#This Row],[RespAgy]],Tbl_Agencies[Agy Code],Tbl_Agencies[Agy Sort])</f>
        <v>102000</v>
      </c>
      <c r="F1976" s="2" t="str">
        <f>Tbl_BalanceHistory[[#This Row],[RespAgy]]&amp;": "&amp;Tbl_BalanceHistory[[#This Row],[RespAgency]]</f>
        <v>260: Virginia Community College System</v>
      </c>
      <c r="G1976" s="3">
        <v>275</v>
      </c>
      <c r="H1976" s="3" t="s">
        <v>1124</v>
      </c>
      <c r="I1976" s="3" t="str">
        <f>_xlfn.XLOOKUP(Tbl_BalanceHistory[[#This Row],[AgyCode]],Tbl_Agencies[Agy Code],Tbl_Agencies[Agy Sort])</f>
        <v/>
      </c>
      <c r="J1976" s="2" t="str">
        <f>Tbl_BalanceHistory[[#This Row],[AgyCode]]&amp;": "&amp;Tbl_BalanceHistory[[#This Row],[Agency Name]]</f>
        <v>275: New River Community College</v>
      </c>
      <c r="K1976" s="1">
        <v>2022</v>
      </c>
      <c r="L1976" s="3">
        <v>108</v>
      </c>
      <c r="M1976" s="3" t="s">
        <v>408</v>
      </c>
      <c r="N1976" s="2" t="str">
        <f>Tbl_BalanceHistory[[#This Row],[ProgramCode]]&amp;": "&amp;Tbl_BalanceHistory[[#This Row],[Program Name]]</f>
        <v>108: Higher Education Student Financial Assistance</v>
      </c>
      <c r="O1976" s="3" t="s">
        <v>886</v>
      </c>
      <c r="P1976" s="1" t="str">
        <f>IF(Tbl_BalanceHistory[[#This Row],[FundCode]]="0100","GF",IF(Tbl_BalanceHistory[[#This Row],[FundCode]]="01000","GF","Hi Ed / OCR"))</f>
        <v>GF</v>
      </c>
      <c r="Q1976" s="5">
        <v>3414731</v>
      </c>
      <c r="R1976" s="5">
        <v>2074103.95</v>
      </c>
      <c r="S1976" s="5">
        <v>1340627.05</v>
      </c>
      <c r="T1976" s="5">
        <v>1340627.05</v>
      </c>
      <c r="U1976" s="3" t="s">
        <v>1733</v>
      </c>
      <c r="V1976" s="5">
        <v>0</v>
      </c>
      <c r="W1976" s="5"/>
      <c r="X1976" s="5">
        <v>0</v>
      </c>
      <c r="Y1976" s="5">
        <v>0</v>
      </c>
      <c r="Z1976" s="5">
        <f>Tbl_BalanceHistory[[#This Row],[Discretionary Recommended - Pre 2022]]+Tbl_BalanceHistory[[#This Row],[Discretionary Balance Recommended: Policy]]+Tbl_BalanceHistory[[#This Row],[Discretionary Balance Recommended: Commitments]]</f>
        <v>0</v>
      </c>
      <c r="AA1976" s="5">
        <f>Tbl_BalanceHistory[[#This Row],[Discretionary Balance]]-Tbl_BalanceHistory[[#This Row],[Discretionary Reappropriation]]</f>
        <v>0</v>
      </c>
      <c r="AB1976" s="2"/>
      <c r="AC1976" s="2"/>
      <c r="AD1976" s="2"/>
      <c r="AE1976" s="2"/>
    </row>
    <row r="1977" spans="1:31" ht="60" x14ac:dyDescent="0.25">
      <c r="A1977" s="2" t="s">
        <v>10</v>
      </c>
      <c r="B1977" s="3">
        <v>7</v>
      </c>
      <c r="C1977" s="3">
        <v>260</v>
      </c>
      <c r="D1977" s="3" t="s">
        <v>463</v>
      </c>
      <c r="E1977" s="3" t="str">
        <f>_xlfn.XLOOKUP(Tbl_BalanceHistory[[#This Row],[RespAgy]],Tbl_Agencies[Agy Code],Tbl_Agencies[Agy Sort])</f>
        <v>102000</v>
      </c>
      <c r="F1977" s="2" t="str">
        <f>Tbl_BalanceHistory[[#This Row],[RespAgy]]&amp;": "&amp;Tbl_BalanceHistory[[#This Row],[RespAgency]]</f>
        <v>260: Virginia Community College System</v>
      </c>
      <c r="G1977" s="3">
        <v>275</v>
      </c>
      <c r="H1977" s="3" t="s">
        <v>1124</v>
      </c>
      <c r="I1977" s="3" t="str">
        <f>_xlfn.XLOOKUP(Tbl_BalanceHistory[[#This Row],[AgyCode]],Tbl_Agencies[Agy Code],Tbl_Agencies[Agy Sort])</f>
        <v/>
      </c>
      <c r="J1977" s="2" t="str">
        <f>Tbl_BalanceHistory[[#This Row],[AgyCode]]&amp;": "&amp;Tbl_BalanceHistory[[#This Row],[Agency Name]]</f>
        <v>275: New River Community College</v>
      </c>
      <c r="K1977" s="1">
        <v>2014</v>
      </c>
      <c r="L1977" s="3">
        <v>110</v>
      </c>
      <c r="M1977" s="3" t="s">
        <v>409</v>
      </c>
      <c r="N1977" s="2" t="str">
        <f>Tbl_BalanceHistory[[#This Row],[ProgramCode]]&amp;": "&amp;Tbl_BalanceHistory[[#This Row],[Program Name]]</f>
        <v>110: Financial Assistance For Educational and General Services</v>
      </c>
      <c r="O1977" s="3" t="s">
        <v>1730</v>
      </c>
      <c r="P1977" s="1" t="str">
        <f>IF(Tbl_BalanceHistory[[#This Row],[FundCode]]="0100","GF",IF(Tbl_BalanceHistory[[#This Row],[FundCode]]="01000","GF","Hi Ed / OCR"))</f>
        <v>GF</v>
      </c>
      <c r="Q1977" s="5">
        <v>119645</v>
      </c>
      <c r="R1977" s="5">
        <v>73647.820000000007</v>
      </c>
      <c r="S1977" s="5">
        <v>45997</v>
      </c>
      <c r="T1977" s="5">
        <v>45997</v>
      </c>
      <c r="U1977" s="3" t="s">
        <v>1731</v>
      </c>
      <c r="V1977" s="5">
        <v>0</v>
      </c>
      <c r="W1977" s="5">
        <v>0</v>
      </c>
      <c r="X1977" s="5"/>
      <c r="Y1977" s="5"/>
      <c r="Z1977" s="5">
        <f>Tbl_BalanceHistory[[#This Row],[Discretionary Recommended - Pre 2022]]+Tbl_BalanceHistory[[#This Row],[Discretionary Balance Recommended: Policy]]+Tbl_BalanceHistory[[#This Row],[Discretionary Balance Recommended: Commitments]]</f>
        <v>0</v>
      </c>
      <c r="AA1977" s="5">
        <f>Tbl_BalanceHistory[[#This Row],[Discretionary Balance]]-Tbl_BalanceHistory[[#This Row],[Discretionary Reappropriation]]</f>
        <v>0</v>
      </c>
      <c r="AB1977" s="2"/>
      <c r="AC1977" s="2"/>
      <c r="AD1977" s="2"/>
      <c r="AE1977" s="2"/>
    </row>
    <row r="1978" spans="1:31" ht="60" x14ac:dyDescent="0.25">
      <c r="A1978" s="2" t="s">
        <v>10</v>
      </c>
      <c r="B1978" s="3">
        <v>7</v>
      </c>
      <c r="C1978" s="3">
        <v>260</v>
      </c>
      <c r="D1978" s="3" t="s">
        <v>463</v>
      </c>
      <c r="E1978" s="3" t="str">
        <f>_xlfn.XLOOKUP(Tbl_BalanceHistory[[#This Row],[RespAgy]],Tbl_Agencies[Agy Code],Tbl_Agencies[Agy Sort])</f>
        <v>102000</v>
      </c>
      <c r="F1978" s="2" t="str">
        <f>Tbl_BalanceHistory[[#This Row],[RespAgy]]&amp;": "&amp;Tbl_BalanceHistory[[#This Row],[RespAgency]]</f>
        <v>260: Virginia Community College System</v>
      </c>
      <c r="G1978" s="3">
        <v>275</v>
      </c>
      <c r="H1978" s="3" t="s">
        <v>1124</v>
      </c>
      <c r="I1978" s="3" t="str">
        <f>_xlfn.XLOOKUP(Tbl_BalanceHistory[[#This Row],[AgyCode]],Tbl_Agencies[Agy Code],Tbl_Agencies[Agy Sort])</f>
        <v/>
      </c>
      <c r="J1978" s="2" t="str">
        <f>Tbl_BalanceHistory[[#This Row],[AgyCode]]&amp;": "&amp;Tbl_BalanceHistory[[#This Row],[Agency Name]]</f>
        <v>275: New River Community College</v>
      </c>
      <c r="K1978" s="1">
        <v>2015</v>
      </c>
      <c r="L1978" s="3">
        <v>110</v>
      </c>
      <c r="M1978" s="3" t="s">
        <v>409</v>
      </c>
      <c r="N1978" s="2" t="str">
        <f>Tbl_BalanceHistory[[#This Row],[ProgramCode]]&amp;": "&amp;Tbl_BalanceHistory[[#This Row],[Program Name]]</f>
        <v>110: Financial Assistance For Educational and General Services</v>
      </c>
      <c r="O1978" s="3" t="s">
        <v>1730</v>
      </c>
      <c r="P1978" s="1" t="str">
        <f>IF(Tbl_BalanceHistory[[#This Row],[FundCode]]="0100","GF",IF(Tbl_BalanceHistory[[#This Row],[FundCode]]="01000","GF","Hi Ed / OCR"))</f>
        <v>GF</v>
      </c>
      <c r="Q1978" s="5">
        <v>153701</v>
      </c>
      <c r="R1978" s="5">
        <v>44117</v>
      </c>
      <c r="S1978" s="5">
        <v>109583</v>
      </c>
      <c r="T1978" s="5">
        <v>109583</v>
      </c>
      <c r="U1978" s="3" t="s">
        <v>1731</v>
      </c>
      <c r="V1978" s="5">
        <v>0</v>
      </c>
      <c r="W1978" s="5">
        <v>0</v>
      </c>
      <c r="X1978" s="5"/>
      <c r="Y1978" s="5"/>
      <c r="Z1978" s="5">
        <f>Tbl_BalanceHistory[[#This Row],[Discretionary Recommended - Pre 2022]]+Tbl_BalanceHistory[[#This Row],[Discretionary Balance Recommended: Policy]]+Tbl_BalanceHistory[[#This Row],[Discretionary Balance Recommended: Commitments]]</f>
        <v>0</v>
      </c>
      <c r="AA1978" s="5">
        <f>Tbl_BalanceHistory[[#This Row],[Discretionary Balance]]-Tbl_BalanceHistory[[#This Row],[Discretionary Reappropriation]]</f>
        <v>0</v>
      </c>
      <c r="AB1978" s="2"/>
      <c r="AC1978" s="2"/>
      <c r="AD1978" s="2"/>
      <c r="AE1978" s="2"/>
    </row>
    <row r="1979" spans="1:31" ht="60" x14ac:dyDescent="0.25">
      <c r="A1979" s="2" t="s">
        <v>10</v>
      </c>
      <c r="B1979" s="3">
        <v>7</v>
      </c>
      <c r="C1979" s="3">
        <v>260</v>
      </c>
      <c r="D1979" s="3" t="s">
        <v>463</v>
      </c>
      <c r="E1979" s="3" t="str">
        <f>_xlfn.XLOOKUP(Tbl_BalanceHistory[[#This Row],[RespAgy]],Tbl_Agencies[Agy Code],Tbl_Agencies[Agy Sort])</f>
        <v>102000</v>
      </c>
      <c r="F1979" s="2" t="str">
        <f>Tbl_BalanceHistory[[#This Row],[RespAgy]]&amp;": "&amp;Tbl_BalanceHistory[[#This Row],[RespAgency]]</f>
        <v>260: Virginia Community College System</v>
      </c>
      <c r="G1979" s="3">
        <v>275</v>
      </c>
      <c r="H1979" s="3" t="s">
        <v>1124</v>
      </c>
      <c r="I1979" s="3" t="str">
        <f>_xlfn.XLOOKUP(Tbl_BalanceHistory[[#This Row],[AgyCode]],Tbl_Agencies[Agy Code],Tbl_Agencies[Agy Sort])</f>
        <v/>
      </c>
      <c r="J1979" s="2" t="str">
        <f>Tbl_BalanceHistory[[#This Row],[AgyCode]]&amp;": "&amp;Tbl_BalanceHistory[[#This Row],[Agency Name]]</f>
        <v>275: New River Community College</v>
      </c>
      <c r="K1979" s="1">
        <v>2016</v>
      </c>
      <c r="L1979" s="3">
        <v>110</v>
      </c>
      <c r="M1979" s="3" t="s">
        <v>409</v>
      </c>
      <c r="N1979" s="2" t="str">
        <f>Tbl_BalanceHistory[[#This Row],[ProgramCode]]&amp;": "&amp;Tbl_BalanceHistory[[#This Row],[Program Name]]</f>
        <v>110: Financial Assistance For Educational and General Services</v>
      </c>
      <c r="O1979" s="3" t="s">
        <v>1730</v>
      </c>
      <c r="P1979" s="1" t="str">
        <f>IF(Tbl_BalanceHistory[[#This Row],[FundCode]]="0100","GF",IF(Tbl_BalanceHistory[[#This Row],[FundCode]]="01000","GF","Hi Ed / OCR"))</f>
        <v>GF</v>
      </c>
      <c r="Q1979" s="5">
        <v>217287</v>
      </c>
      <c r="R1979" s="5">
        <v>120025.05</v>
      </c>
      <c r="S1979" s="5">
        <v>97261</v>
      </c>
      <c r="T1979" s="5">
        <v>97261</v>
      </c>
      <c r="U1979" s="3" t="s">
        <v>1731</v>
      </c>
      <c r="V1979" s="5">
        <v>0</v>
      </c>
      <c r="W1979" s="5">
        <v>0</v>
      </c>
      <c r="X1979" s="5"/>
      <c r="Y1979" s="5"/>
      <c r="Z1979" s="5">
        <f>Tbl_BalanceHistory[[#This Row],[Discretionary Recommended - Pre 2022]]+Tbl_BalanceHistory[[#This Row],[Discretionary Balance Recommended: Policy]]+Tbl_BalanceHistory[[#This Row],[Discretionary Balance Recommended: Commitments]]</f>
        <v>0</v>
      </c>
      <c r="AA1979" s="5">
        <f>Tbl_BalanceHistory[[#This Row],[Discretionary Balance]]-Tbl_BalanceHistory[[#This Row],[Discretionary Reappropriation]]</f>
        <v>0</v>
      </c>
      <c r="AB1979" s="2"/>
      <c r="AC1979" s="2"/>
      <c r="AD1979" s="2"/>
      <c r="AE1979" s="2"/>
    </row>
    <row r="1980" spans="1:31" ht="60" x14ac:dyDescent="0.25">
      <c r="A1980" s="2" t="s">
        <v>10</v>
      </c>
      <c r="B1980" s="3">
        <v>7</v>
      </c>
      <c r="C1980" s="3">
        <v>260</v>
      </c>
      <c r="D1980" s="3" t="s">
        <v>463</v>
      </c>
      <c r="E1980" s="3" t="str">
        <f>_xlfn.XLOOKUP(Tbl_BalanceHistory[[#This Row],[RespAgy]],Tbl_Agencies[Agy Code],Tbl_Agencies[Agy Sort])</f>
        <v>102000</v>
      </c>
      <c r="F1980" s="2" t="str">
        <f>Tbl_BalanceHistory[[#This Row],[RespAgy]]&amp;": "&amp;Tbl_BalanceHistory[[#This Row],[RespAgency]]</f>
        <v>260: Virginia Community College System</v>
      </c>
      <c r="G1980" s="3">
        <v>275</v>
      </c>
      <c r="H1980" s="3" t="s">
        <v>1124</v>
      </c>
      <c r="I1980" s="3" t="str">
        <f>_xlfn.XLOOKUP(Tbl_BalanceHistory[[#This Row],[AgyCode]],Tbl_Agencies[Agy Code],Tbl_Agencies[Agy Sort])</f>
        <v/>
      </c>
      <c r="J1980" s="2" t="str">
        <f>Tbl_BalanceHistory[[#This Row],[AgyCode]]&amp;": "&amp;Tbl_BalanceHistory[[#This Row],[Agency Name]]</f>
        <v>275: New River Community College</v>
      </c>
      <c r="K1980" s="1">
        <v>2017</v>
      </c>
      <c r="L1980" s="3">
        <v>110</v>
      </c>
      <c r="M1980" s="3" t="s">
        <v>409</v>
      </c>
      <c r="N1980" s="2" t="str">
        <f>Tbl_BalanceHistory[[#This Row],[ProgramCode]]&amp;": "&amp;Tbl_BalanceHistory[[#This Row],[Program Name]]</f>
        <v>110: Financial Assistance For Educational and General Services</v>
      </c>
      <c r="O1980" s="3" t="s">
        <v>886</v>
      </c>
      <c r="P1980" s="1" t="str">
        <f>IF(Tbl_BalanceHistory[[#This Row],[FundCode]]="0100","GF",IF(Tbl_BalanceHistory[[#This Row],[FundCode]]="01000","GF","Hi Ed / OCR"))</f>
        <v>GF</v>
      </c>
      <c r="Q1980" s="5">
        <v>203965</v>
      </c>
      <c r="R1980" s="5">
        <v>31848.44</v>
      </c>
      <c r="S1980" s="5">
        <v>172116</v>
      </c>
      <c r="T1980" s="5">
        <v>172116</v>
      </c>
      <c r="U1980" s="3" t="s">
        <v>1732</v>
      </c>
      <c r="V1980" s="5">
        <v>0</v>
      </c>
      <c r="W1980" s="5">
        <v>0</v>
      </c>
      <c r="X1980" s="5"/>
      <c r="Y1980" s="5"/>
      <c r="Z1980" s="5">
        <f>Tbl_BalanceHistory[[#This Row],[Discretionary Recommended - Pre 2022]]+Tbl_BalanceHistory[[#This Row],[Discretionary Balance Recommended: Policy]]+Tbl_BalanceHistory[[#This Row],[Discretionary Balance Recommended: Commitments]]</f>
        <v>0</v>
      </c>
      <c r="AA1980" s="5">
        <f>Tbl_BalanceHistory[[#This Row],[Discretionary Balance]]-Tbl_BalanceHistory[[#This Row],[Discretionary Reappropriation]]</f>
        <v>0</v>
      </c>
      <c r="AB1980" s="2"/>
      <c r="AC1980" s="2"/>
      <c r="AD1980" s="2"/>
      <c r="AE1980" s="2"/>
    </row>
    <row r="1981" spans="1:31" ht="60" x14ac:dyDescent="0.25">
      <c r="A1981" s="2" t="s">
        <v>10</v>
      </c>
      <c r="B1981" s="3">
        <v>7</v>
      </c>
      <c r="C1981" s="3">
        <v>260</v>
      </c>
      <c r="D1981" s="3" t="s">
        <v>463</v>
      </c>
      <c r="E1981" s="3" t="str">
        <f>_xlfn.XLOOKUP(Tbl_BalanceHistory[[#This Row],[RespAgy]],Tbl_Agencies[Agy Code],Tbl_Agencies[Agy Sort])</f>
        <v>102000</v>
      </c>
      <c r="F1981" s="2" t="str">
        <f>Tbl_BalanceHistory[[#This Row],[RespAgy]]&amp;": "&amp;Tbl_BalanceHistory[[#This Row],[RespAgency]]</f>
        <v>260: Virginia Community College System</v>
      </c>
      <c r="G1981" s="3">
        <v>275</v>
      </c>
      <c r="H1981" s="3" t="s">
        <v>1124</v>
      </c>
      <c r="I1981" s="3" t="str">
        <f>_xlfn.XLOOKUP(Tbl_BalanceHistory[[#This Row],[AgyCode]],Tbl_Agencies[Agy Code],Tbl_Agencies[Agy Sort])</f>
        <v/>
      </c>
      <c r="J1981" s="2" t="str">
        <f>Tbl_BalanceHistory[[#This Row],[AgyCode]]&amp;": "&amp;Tbl_BalanceHistory[[#This Row],[Agency Name]]</f>
        <v>275: New River Community College</v>
      </c>
      <c r="K1981" s="1">
        <v>2018</v>
      </c>
      <c r="L1981" s="3">
        <v>110</v>
      </c>
      <c r="M1981" s="3" t="s">
        <v>409</v>
      </c>
      <c r="N1981" s="2" t="str">
        <f>Tbl_BalanceHistory[[#This Row],[ProgramCode]]&amp;": "&amp;Tbl_BalanceHistory[[#This Row],[Program Name]]</f>
        <v>110: Financial Assistance For Educational and General Services</v>
      </c>
      <c r="O1981" s="3" t="s">
        <v>886</v>
      </c>
      <c r="P1981" s="1" t="str">
        <f>IF(Tbl_BalanceHistory[[#This Row],[FundCode]]="0100","GF",IF(Tbl_BalanceHistory[[#This Row],[FundCode]]="01000","GF","Hi Ed / OCR"))</f>
        <v>GF</v>
      </c>
      <c r="Q1981" s="5">
        <v>263001</v>
      </c>
      <c r="R1981" s="5">
        <v>125535.08</v>
      </c>
      <c r="S1981" s="5">
        <v>137465</v>
      </c>
      <c r="T1981" s="5">
        <v>137465</v>
      </c>
      <c r="U1981" s="3" t="s">
        <v>1733</v>
      </c>
      <c r="V1981" s="5">
        <v>0</v>
      </c>
      <c r="W1981" s="5">
        <v>0</v>
      </c>
      <c r="X1981" s="5"/>
      <c r="Y1981" s="5"/>
      <c r="Z1981" s="5">
        <f>Tbl_BalanceHistory[[#This Row],[Discretionary Recommended - Pre 2022]]+Tbl_BalanceHistory[[#This Row],[Discretionary Balance Recommended: Policy]]+Tbl_BalanceHistory[[#This Row],[Discretionary Balance Recommended: Commitments]]</f>
        <v>0</v>
      </c>
      <c r="AA1981" s="5">
        <f>Tbl_BalanceHistory[[#This Row],[Discretionary Balance]]-Tbl_BalanceHistory[[#This Row],[Discretionary Reappropriation]]</f>
        <v>0</v>
      </c>
      <c r="AB1981" s="2"/>
      <c r="AC1981" s="2"/>
      <c r="AD1981" s="2"/>
      <c r="AE1981" s="2"/>
    </row>
    <row r="1982" spans="1:31" ht="60" x14ac:dyDescent="0.25">
      <c r="A1982" s="2" t="s">
        <v>10</v>
      </c>
      <c r="B1982" s="3">
        <v>7</v>
      </c>
      <c r="C1982" s="3">
        <v>260</v>
      </c>
      <c r="D1982" s="3" t="s">
        <v>463</v>
      </c>
      <c r="E1982" s="3" t="str">
        <f>_xlfn.XLOOKUP(Tbl_BalanceHistory[[#This Row],[RespAgy]],Tbl_Agencies[Agy Code],Tbl_Agencies[Agy Sort])</f>
        <v>102000</v>
      </c>
      <c r="F1982" s="2" t="str">
        <f>Tbl_BalanceHistory[[#This Row],[RespAgy]]&amp;": "&amp;Tbl_BalanceHistory[[#This Row],[RespAgency]]</f>
        <v>260: Virginia Community College System</v>
      </c>
      <c r="G1982" s="3">
        <v>275</v>
      </c>
      <c r="H1982" s="3" t="s">
        <v>1124</v>
      </c>
      <c r="I1982" s="3" t="str">
        <f>_xlfn.XLOOKUP(Tbl_BalanceHistory[[#This Row],[AgyCode]],Tbl_Agencies[Agy Code],Tbl_Agencies[Agy Sort])</f>
        <v/>
      </c>
      <c r="J1982" s="2" t="str">
        <f>Tbl_BalanceHistory[[#This Row],[AgyCode]]&amp;": "&amp;Tbl_BalanceHistory[[#This Row],[Agency Name]]</f>
        <v>275: New River Community College</v>
      </c>
      <c r="K1982" s="1">
        <v>2019</v>
      </c>
      <c r="L1982" s="3">
        <v>110</v>
      </c>
      <c r="M1982" s="3" t="s">
        <v>409</v>
      </c>
      <c r="N1982" s="2" t="str">
        <f>Tbl_BalanceHistory[[#This Row],[ProgramCode]]&amp;": "&amp;Tbl_BalanceHistory[[#This Row],[Program Name]]</f>
        <v>110: Financial Assistance For Educational and General Services</v>
      </c>
      <c r="O1982" s="3" t="s">
        <v>886</v>
      </c>
      <c r="P1982" s="1" t="str">
        <f>IF(Tbl_BalanceHistory[[#This Row],[FundCode]]="0100","GF",IF(Tbl_BalanceHistory[[#This Row],[FundCode]]="01000","GF","Hi Ed / OCR"))</f>
        <v>GF</v>
      </c>
      <c r="Q1982" s="5">
        <v>226649</v>
      </c>
      <c r="R1982" s="5">
        <v>147864.87</v>
      </c>
      <c r="S1982" s="5">
        <v>78784.13</v>
      </c>
      <c r="T1982" s="5">
        <v>78784.13</v>
      </c>
      <c r="U1982" s="3" t="s">
        <v>1733</v>
      </c>
      <c r="V1982" s="5">
        <v>0</v>
      </c>
      <c r="W1982" s="5">
        <v>0</v>
      </c>
      <c r="X1982" s="5"/>
      <c r="Y1982" s="5"/>
      <c r="Z1982" s="5">
        <f>Tbl_BalanceHistory[[#This Row],[Discretionary Recommended - Pre 2022]]+Tbl_BalanceHistory[[#This Row],[Discretionary Balance Recommended: Policy]]+Tbl_BalanceHistory[[#This Row],[Discretionary Balance Recommended: Commitments]]</f>
        <v>0</v>
      </c>
      <c r="AA1982" s="5">
        <f>Tbl_BalanceHistory[[#This Row],[Discretionary Balance]]-Tbl_BalanceHistory[[#This Row],[Discretionary Reappropriation]]</f>
        <v>0</v>
      </c>
      <c r="AB1982" s="2"/>
      <c r="AC1982" s="2"/>
      <c r="AD1982" s="2"/>
      <c r="AE1982" s="2"/>
    </row>
    <row r="1983" spans="1:31" ht="60" x14ac:dyDescent="0.25">
      <c r="A1983" s="2" t="s">
        <v>10</v>
      </c>
      <c r="B1983" s="3">
        <v>7</v>
      </c>
      <c r="C1983" s="3">
        <v>260</v>
      </c>
      <c r="D1983" s="3" t="s">
        <v>463</v>
      </c>
      <c r="E1983" s="3" t="str">
        <f>_xlfn.XLOOKUP(Tbl_BalanceHistory[[#This Row],[RespAgy]],Tbl_Agencies[Agy Code],Tbl_Agencies[Agy Sort])</f>
        <v>102000</v>
      </c>
      <c r="F1983" s="2" t="str">
        <f>Tbl_BalanceHistory[[#This Row],[RespAgy]]&amp;": "&amp;Tbl_BalanceHistory[[#This Row],[RespAgency]]</f>
        <v>260: Virginia Community College System</v>
      </c>
      <c r="G1983" s="3">
        <v>275</v>
      </c>
      <c r="H1983" s="3" t="s">
        <v>1124</v>
      </c>
      <c r="I1983" s="3" t="str">
        <f>_xlfn.XLOOKUP(Tbl_BalanceHistory[[#This Row],[AgyCode]],Tbl_Agencies[Agy Code],Tbl_Agencies[Agy Sort])</f>
        <v/>
      </c>
      <c r="J1983" s="2" t="str">
        <f>Tbl_BalanceHistory[[#This Row],[AgyCode]]&amp;": "&amp;Tbl_BalanceHistory[[#This Row],[Agency Name]]</f>
        <v>275: New River Community College</v>
      </c>
      <c r="K1983" s="1">
        <v>2020</v>
      </c>
      <c r="L1983" s="3">
        <v>110</v>
      </c>
      <c r="M1983" s="3" t="s">
        <v>409</v>
      </c>
      <c r="N1983" s="2" t="str">
        <f>Tbl_BalanceHistory[[#This Row],[ProgramCode]]&amp;": "&amp;Tbl_BalanceHistory[[#This Row],[Program Name]]</f>
        <v>110: Financial Assistance For Educational and General Services</v>
      </c>
      <c r="O1983" s="3" t="s">
        <v>886</v>
      </c>
      <c r="P1983" s="1" t="str">
        <f>IF(Tbl_BalanceHistory[[#This Row],[FundCode]]="0100","GF",IF(Tbl_BalanceHistory[[#This Row],[FundCode]]="01000","GF","Hi Ed / OCR"))</f>
        <v>GF</v>
      </c>
      <c r="Q1983" s="5">
        <v>176327</v>
      </c>
      <c r="R1983" s="5">
        <v>31987.05</v>
      </c>
      <c r="S1983" s="5">
        <v>144339.95000000001</v>
      </c>
      <c r="T1983" s="5">
        <v>144339.95000000001</v>
      </c>
      <c r="U1983" s="3" t="s">
        <v>1733</v>
      </c>
      <c r="V1983" s="5">
        <v>0</v>
      </c>
      <c r="W1983" s="5">
        <v>0</v>
      </c>
      <c r="X1983" s="5"/>
      <c r="Y1983" s="5"/>
      <c r="Z1983" s="5">
        <f>Tbl_BalanceHistory[[#This Row],[Discretionary Recommended - Pre 2022]]+Tbl_BalanceHistory[[#This Row],[Discretionary Balance Recommended: Policy]]+Tbl_BalanceHistory[[#This Row],[Discretionary Balance Recommended: Commitments]]</f>
        <v>0</v>
      </c>
      <c r="AA1983" s="5">
        <f>Tbl_BalanceHistory[[#This Row],[Discretionary Balance]]-Tbl_BalanceHistory[[#This Row],[Discretionary Reappropriation]]</f>
        <v>0</v>
      </c>
      <c r="AB1983" s="2"/>
      <c r="AC1983" s="2"/>
      <c r="AD1983" s="2"/>
      <c r="AE1983" s="2"/>
    </row>
    <row r="1984" spans="1:31" ht="60" x14ac:dyDescent="0.25">
      <c r="A1984" s="2" t="s">
        <v>10</v>
      </c>
      <c r="B1984" s="3">
        <v>7</v>
      </c>
      <c r="C1984" s="3">
        <v>260</v>
      </c>
      <c r="D1984" s="3" t="s">
        <v>463</v>
      </c>
      <c r="E1984" s="3" t="str">
        <f>_xlfn.XLOOKUP(Tbl_BalanceHistory[[#This Row],[RespAgy]],Tbl_Agencies[Agy Code],Tbl_Agencies[Agy Sort])</f>
        <v>102000</v>
      </c>
      <c r="F1984" s="2" t="str">
        <f>Tbl_BalanceHistory[[#This Row],[RespAgy]]&amp;": "&amp;Tbl_BalanceHistory[[#This Row],[RespAgency]]</f>
        <v>260: Virginia Community College System</v>
      </c>
      <c r="G1984" s="3">
        <v>275</v>
      </c>
      <c r="H1984" s="3" t="s">
        <v>1124</v>
      </c>
      <c r="I1984" s="3" t="str">
        <f>_xlfn.XLOOKUP(Tbl_BalanceHistory[[#This Row],[AgyCode]],Tbl_Agencies[Agy Code],Tbl_Agencies[Agy Sort])</f>
        <v/>
      </c>
      <c r="J1984" s="2" t="str">
        <f>Tbl_BalanceHistory[[#This Row],[AgyCode]]&amp;": "&amp;Tbl_BalanceHistory[[#This Row],[Agency Name]]</f>
        <v>275: New River Community College</v>
      </c>
      <c r="K1984" s="1">
        <v>2021</v>
      </c>
      <c r="L1984" s="3">
        <v>110</v>
      </c>
      <c r="M1984" s="3" t="s">
        <v>409</v>
      </c>
      <c r="N1984" s="2" t="str">
        <f>Tbl_BalanceHistory[[#This Row],[ProgramCode]]&amp;": "&amp;Tbl_BalanceHistory[[#This Row],[Program Name]]</f>
        <v>110: Financial Assistance For Educational and General Services</v>
      </c>
      <c r="O1984" s="3" t="s">
        <v>886</v>
      </c>
      <c r="P1984" s="1" t="str">
        <f>IF(Tbl_BalanceHistory[[#This Row],[FundCode]]="0100","GF",IF(Tbl_BalanceHistory[[#This Row],[FundCode]]="01000","GF","Hi Ed / OCR"))</f>
        <v>GF</v>
      </c>
      <c r="Q1984" s="5">
        <v>221416</v>
      </c>
      <c r="R1984" s="5">
        <v>93745.25</v>
      </c>
      <c r="S1984" s="5">
        <v>127670.75</v>
      </c>
      <c r="T1984" s="5">
        <v>127670.75</v>
      </c>
      <c r="U1984" s="3" t="s">
        <v>1733</v>
      </c>
      <c r="V1984" s="5">
        <v>0</v>
      </c>
      <c r="W1984" s="5">
        <v>0</v>
      </c>
      <c r="X1984" s="5"/>
      <c r="Y1984" s="5"/>
      <c r="Z1984" s="5">
        <f>Tbl_BalanceHistory[[#This Row],[Discretionary Recommended - Pre 2022]]+Tbl_BalanceHistory[[#This Row],[Discretionary Balance Recommended: Policy]]+Tbl_BalanceHistory[[#This Row],[Discretionary Balance Recommended: Commitments]]</f>
        <v>0</v>
      </c>
      <c r="AA1984" s="5">
        <f>Tbl_BalanceHistory[[#This Row],[Discretionary Balance]]-Tbl_BalanceHistory[[#This Row],[Discretionary Reappropriation]]</f>
        <v>0</v>
      </c>
      <c r="AB1984" s="2"/>
      <c r="AC1984" s="2"/>
      <c r="AD1984" s="2"/>
      <c r="AE1984" s="2"/>
    </row>
    <row r="1985" spans="1:31" ht="60" x14ac:dyDescent="0.25">
      <c r="A1985" s="2" t="s">
        <v>10</v>
      </c>
      <c r="B1985" s="3">
        <v>7</v>
      </c>
      <c r="C1985" s="3">
        <v>260</v>
      </c>
      <c r="D1985" s="3" t="s">
        <v>463</v>
      </c>
      <c r="E1985" s="3" t="str">
        <f>_xlfn.XLOOKUP(Tbl_BalanceHistory[[#This Row],[RespAgy]],Tbl_Agencies[Agy Code],Tbl_Agencies[Agy Sort])</f>
        <v>102000</v>
      </c>
      <c r="F1985" s="2" t="str">
        <f>Tbl_BalanceHistory[[#This Row],[RespAgy]]&amp;": "&amp;Tbl_BalanceHistory[[#This Row],[RespAgency]]</f>
        <v>260: Virginia Community College System</v>
      </c>
      <c r="G1985" s="3">
        <v>275</v>
      </c>
      <c r="H1985" s="3" t="s">
        <v>1124</v>
      </c>
      <c r="I1985" s="3" t="str">
        <f>_xlfn.XLOOKUP(Tbl_BalanceHistory[[#This Row],[AgyCode]],Tbl_Agencies[Agy Code],Tbl_Agencies[Agy Sort])</f>
        <v/>
      </c>
      <c r="J1985" s="2" t="str">
        <f>Tbl_BalanceHistory[[#This Row],[AgyCode]]&amp;": "&amp;Tbl_BalanceHistory[[#This Row],[Agency Name]]</f>
        <v>275: New River Community College</v>
      </c>
      <c r="K1985" s="1">
        <v>2022</v>
      </c>
      <c r="L1985" s="3">
        <v>110</v>
      </c>
      <c r="M1985" s="3" t="s">
        <v>409</v>
      </c>
      <c r="N1985" s="2" t="str">
        <f>Tbl_BalanceHistory[[#This Row],[ProgramCode]]&amp;": "&amp;Tbl_BalanceHistory[[#This Row],[Program Name]]</f>
        <v>110: Financial Assistance For Educational and General Services</v>
      </c>
      <c r="O1985" s="3" t="s">
        <v>886</v>
      </c>
      <c r="P1985" s="1" t="str">
        <f>IF(Tbl_BalanceHistory[[#This Row],[FundCode]]="0100","GF",IF(Tbl_BalanceHistory[[#This Row],[FundCode]]="01000","GF","Hi Ed / OCR"))</f>
        <v>GF</v>
      </c>
      <c r="Q1985" s="5">
        <v>204741</v>
      </c>
      <c r="R1985" s="5">
        <v>80405.33</v>
      </c>
      <c r="S1985" s="5">
        <v>124335.67</v>
      </c>
      <c r="T1985" s="5">
        <v>124335.67</v>
      </c>
      <c r="U1985" s="3" t="s">
        <v>1733</v>
      </c>
      <c r="V1985" s="5">
        <v>0</v>
      </c>
      <c r="W1985" s="5"/>
      <c r="X1985" s="5">
        <v>0</v>
      </c>
      <c r="Y1985" s="5">
        <v>0</v>
      </c>
      <c r="Z1985" s="5">
        <f>Tbl_BalanceHistory[[#This Row],[Discretionary Recommended - Pre 2022]]+Tbl_BalanceHistory[[#This Row],[Discretionary Balance Recommended: Policy]]+Tbl_BalanceHistory[[#This Row],[Discretionary Balance Recommended: Commitments]]</f>
        <v>0</v>
      </c>
      <c r="AA1985" s="5">
        <f>Tbl_BalanceHistory[[#This Row],[Discretionary Balance]]-Tbl_BalanceHistory[[#This Row],[Discretionary Reappropriation]]</f>
        <v>0</v>
      </c>
      <c r="AB1985" s="2"/>
      <c r="AC1985" s="2"/>
      <c r="AD1985" s="2"/>
      <c r="AE1985" s="2"/>
    </row>
    <row r="1986" spans="1:31" ht="45" x14ac:dyDescent="0.25">
      <c r="A1986" s="2" t="s">
        <v>10</v>
      </c>
      <c r="B1986" s="3">
        <v>7</v>
      </c>
      <c r="C1986" s="3">
        <v>260</v>
      </c>
      <c r="D1986" s="3" t="s">
        <v>463</v>
      </c>
      <c r="E1986" s="3" t="str">
        <f>_xlfn.XLOOKUP(Tbl_BalanceHistory[[#This Row],[RespAgy]],Tbl_Agencies[Agy Code],Tbl_Agencies[Agy Sort])</f>
        <v>102000</v>
      </c>
      <c r="F1986" s="2" t="str">
        <f>Tbl_BalanceHistory[[#This Row],[RespAgy]]&amp;": "&amp;Tbl_BalanceHistory[[#This Row],[RespAgency]]</f>
        <v>260: Virginia Community College System</v>
      </c>
      <c r="G1986" s="3">
        <v>275</v>
      </c>
      <c r="H1986" s="3" t="s">
        <v>1124</v>
      </c>
      <c r="I1986" s="3" t="str">
        <f>_xlfn.XLOOKUP(Tbl_BalanceHistory[[#This Row],[AgyCode]],Tbl_Agencies[Agy Code],Tbl_Agencies[Agy Sort])</f>
        <v/>
      </c>
      <c r="J1986" s="2" t="str">
        <f>Tbl_BalanceHistory[[#This Row],[AgyCode]]&amp;": "&amp;Tbl_BalanceHistory[[#This Row],[Agency Name]]</f>
        <v>275: New River Community College</v>
      </c>
      <c r="K1986" s="1">
        <v>2014</v>
      </c>
      <c r="L1986" s="3">
        <v>534</v>
      </c>
      <c r="M1986" s="3" t="s">
        <v>82</v>
      </c>
      <c r="N1986" s="2" t="str">
        <f>Tbl_BalanceHistory[[#This Row],[ProgramCode]]&amp;": "&amp;Tbl_BalanceHistory[[#This Row],[Program Name]]</f>
        <v>534: Economic Development Services</v>
      </c>
      <c r="O1986" s="3" t="s">
        <v>1730</v>
      </c>
      <c r="P1986" s="1" t="str">
        <f>IF(Tbl_BalanceHistory[[#This Row],[FundCode]]="0100","GF",IF(Tbl_BalanceHistory[[#This Row],[FundCode]]="01000","GF","Hi Ed / OCR"))</f>
        <v>GF</v>
      </c>
      <c r="Q1986" s="5">
        <v>34000</v>
      </c>
      <c r="R1986" s="5">
        <v>33997.040000000001</v>
      </c>
      <c r="S1986" s="5">
        <v>2</v>
      </c>
      <c r="T1986" s="5">
        <v>2</v>
      </c>
      <c r="U1986" s="3" t="s">
        <v>1731</v>
      </c>
      <c r="V1986" s="5">
        <v>0</v>
      </c>
      <c r="W1986" s="5">
        <v>0</v>
      </c>
      <c r="X1986" s="5"/>
      <c r="Y1986" s="5"/>
      <c r="Z1986" s="5">
        <f>Tbl_BalanceHistory[[#This Row],[Discretionary Recommended - Pre 2022]]+Tbl_BalanceHistory[[#This Row],[Discretionary Balance Recommended: Policy]]+Tbl_BalanceHistory[[#This Row],[Discretionary Balance Recommended: Commitments]]</f>
        <v>0</v>
      </c>
      <c r="AA1986" s="5">
        <f>Tbl_BalanceHistory[[#This Row],[Discretionary Balance]]-Tbl_BalanceHistory[[#This Row],[Discretionary Reappropriation]]</f>
        <v>0</v>
      </c>
      <c r="AB1986" s="2"/>
      <c r="AC1986" s="2"/>
      <c r="AD1986" s="2"/>
      <c r="AE1986" s="2"/>
    </row>
    <row r="1987" spans="1:31" ht="45" x14ac:dyDescent="0.25">
      <c r="A1987" s="2" t="s">
        <v>10</v>
      </c>
      <c r="B1987" s="3">
        <v>7</v>
      </c>
      <c r="C1987" s="3">
        <v>260</v>
      </c>
      <c r="D1987" s="3" t="s">
        <v>463</v>
      </c>
      <c r="E1987" s="3" t="str">
        <f>_xlfn.XLOOKUP(Tbl_BalanceHistory[[#This Row],[RespAgy]],Tbl_Agencies[Agy Code],Tbl_Agencies[Agy Sort])</f>
        <v>102000</v>
      </c>
      <c r="F1987" s="2" t="str">
        <f>Tbl_BalanceHistory[[#This Row],[RespAgy]]&amp;": "&amp;Tbl_BalanceHistory[[#This Row],[RespAgency]]</f>
        <v>260: Virginia Community College System</v>
      </c>
      <c r="G1987" s="3">
        <v>275</v>
      </c>
      <c r="H1987" s="3" t="s">
        <v>1124</v>
      </c>
      <c r="I1987" s="3" t="str">
        <f>_xlfn.XLOOKUP(Tbl_BalanceHistory[[#This Row],[AgyCode]],Tbl_Agencies[Agy Code],Tbl_Agencies[Agy Sort])</f>
        <v/>
      </c>
      <c r="J1987" s="2" t="str">
        <f>Tbl_BalanceHistory[[#This Row],[AgyCode]]&amp;": "&amp;Tbl_BalanceHistory[[#This Row],[Agency Name]]</f>
        <v>275: New River Community College</v>
      </c>
      <c r="K1987" s="1">
        <v>2015</v>
      </c>
      <c r="L1987" s="3">
        <v>534</v>
      </c>
      <c r="M1987" s="3" t="s">
        <v>82</v>
      </c>
      <c r="N1987" s="2" t="str">
        <f>Tbl_BalanceHistory[[#This Row],[ProgramCode]]&amp;": "&amp;Tbl_BalanceHistory[[#This Row],[Program Name]]</f>
        <v>534: Economic Development Services</v>
      </c>
      <c r="O1987" s="3" t="s">
        <v>1730</v>
      </c>
      <c r="P1987" s="1" t="str">
        <f>IF(Tbl_BalanceHistory[[#This Row],[FundCode]]="0100","GF",IF(Tbl_BalanceHistory[[#This Row],[FundCode]]="01000","GF","Hi Ed / OCR"))</f>
        <v>GF</v>
      </c>
      <c r="Q1987" s="5">
        <v>34317</v>
      </c>
      <c r="R1987" s="5">
        <v>802</v>
      </c>
      <c r="S1987" s="5">
        <v>33514</v>
      </c>
      <c r="T1987" s="5">
        <v>33514</v>
      </c>
      <c r="U1987" s="3" t="s">
        <v>1731</v>
      </c>
      <c r="V1987" s="5">
        <v>0</v>
      </c>
      <c r="W1987" s="5">
        <v>0</v>
      </c>
      <c r="X1987" s="5"/>
      <c r="Y1987" s="5"/>
      <c r="Z1987" s="5">
        <f>Tbl_BalanceHistory[[#This Row],[Discretionary Recommended - Pre 2022]]+Tbl_BalanceHistory[[#This Row],[Discretionary Balance Recommended: Policy]]+Tbl_BalanceHistory[[#This Row],[Discretionary Balance Recommended: Commitments]]</f>
        <v>0</v>
      </c>
      <c r="AA1987" s="5">
        <f>Tbl_BalanceHistory[[#This Row],[Discretionary Balance]]-Tbl_BalanceHistory[[#This Row],[Discretionary Reappropriation]]</f>
        <v>0</v>
      </c>
      <c r="AB1987" s="2"/>
      <c r="AC1987" s="2"/>
      <c r="AD1987" s="2"/>
      <c r="AE1987" s="2"/>
    </row>
    <row r="1988" spans="1:31" ht="45" x14ac:dyDescent="0.25">
      <c r="A1988" s="2" t="s">
        <v>10</v>
      </c>
      <c r="B1988" s="3">
        <v>7</v>
      </c>
      <c r="C1988" s="3">
        <v>260</v>
      </c>
      <c r="D1988" s="3" t="s">
        <v>463</v>
      </c>
      <c r="E1988" s="3" t="str">
        <f>_xlfn.XLOOKUP(Tbl_BalanceHistory[[#This Row],[RespAgy]],Tbl_Agencies[Agy Code],Tbl_Agencies[Agy Sort])</f>
        <v>102000</v>
      </c>
      <c r="F1988" s="2" t="str">
        <f>Tbl_BalanceHistory[[#This Row],[RespAgy]]&amp;": "&amp;Tbl_BalanceHistory[[#This Row],[RespAgency]]</f>
        <v>260: Virginia Community College System</v>
      </c>
      <c r="G1988" s="3">
        <v>275</v>
      </c>
      <c r="H1988" s="3" t="s">
        <v>1124</v>
      </c>
      <c r="I1988" s="3" t="str">
        <f>_xlfn.XLOOKUP(Tbl_BalanceHistory[[#This Row],[AgyCode]],Tbl_Agencies[Agy Code],Tbl_Agencies[Agy Sort])</f>
        <v/>
      </c>
      <c r="J1988" s="2" t="str">
        <f>Tbl_BalanceHistory[[#This Row],[AgyCode]]&amp;": "&amp;Tbl_BalanceHistory[[#This Row],[Agency Name]]</f>
        <v>275: New River Community College</v>
      </c>
      <c r="K1988" s="1">
        <v>2016</v>
      </c>
      <c r="L1988" s="3">
        <v>534</v>
      </c>
      <c r="M1988" s="3" t="s">
        <v>82</v>
      </c>
      <c r="N1988" s="2" t="str">
        <f>Tbl_BalanceHistory[[#This Row],[ProgramCode]]&amp;": "&amp;Tbl_BalanceHistory[[#This Row],[Program Name]]</f>
        <v>534: Economic Development Services</v>
      </c>
      <c r="O1988" s="3" t="s">
        <v>1730</v>
      </c>
      <c r="P1988" s="1" t="str">
        <f>IF(Tbl_BalanceHistory[[#This Row],[FundCode]]="0100","GF",IF(Tbl_BalanceHistory[[#This Row],[FundCode]]="01000","GF","Hi Ed / OCR"))</f>
        <v>GF</v>
      </c>
      <c r="Q1988" s="5">
        <v>33514</v>
      </c>
      <c r="R1988" s="5">
        <v>0</v>
      </c>
      <c r="S1988" s="5">
        <v>33514</v>
      </c>
      <c r="T1988" s="5">
        <v>33514</v>
      </c>
      <c r="U1988" s="3" t="s">
        <v>1731</v>
      </c>
      <c r="V1988" s="5">
        <v>0</v>
      </c>
      <c r="W1988" s="5">
        <v>0</v>
      </c>
      <c r="X1988" s="5"/>
      <c r="Y1988" s="5"/>
      <c r="Z1988" s="5">
        <f>Tbl_BalanceHistory[[#This Row],[Discretionary Recommended - Pre 2022]]+Tbl_BalanceHistory[[#This Row],[Discretionary Balance Recommended: Policy]]+Tbl_BalanceHistory[[#This Row],[Discretionary Balance Recommended: Commitments]]</f>
        <v>0</v>
      </c>
      <c r="AA1988" s="5">
        <f>Tbl_BalanceHistory[[#This Row],[Discretionary Balance]]-Tbl_BalanceHistory[[#This Row],[Discretionary Reappropriation]]</f>
        <v>0</v>
      </c>
      <c r="AB1988" s="2"/>
      <c r="AC1988" s="2"/>
      <c r="AD1988" s="2"/>
      <c r="AE1988" s="2"/>
    </row>
    <row r="1989" spans="1:31" ht="45" x14ac:dyDescent="0.25">
      <c r="A1989" s="2" t="s">
        <v>10</v>
      </c>
      <c r="B1989" s="3">
        <v>7</v>
      </c>
      <c r="C1989" s="3">
        <v>260</v>
      </c>
      <c r="D1989" s="3" t="s">
        <v>463</v>
      </c>
      <c r="E1989" s="3" t="str">
        <f>_xlfn.XLOOKUP(Tbl_BalanceHistory[[#This Row],[RespAgy]],Tbl_Agencies[Agy Code],Tbl_Agencies[Agy Sort])</f>
        <v>102000</v>
      </c>
      <c r="F1989" s="2" t="str">
        <f>Tbl_BalanceHistory[[#This Row],[RespAgy]]&amp;": "&amp;Tbl_BalanceHistory[[#This Row],[RespAgency]]</f>
        <v>260: Virginia Community College System</v>
      </c>
      <c r="G1989" s="3">
        <v>276</v>
      </c>
      <c r="H1989" s="3" t="s">
        <v>1126</v>
      </c>
      <c r="I1989" s="3" t="str">
        <f>_xlfn.XLOOKUP(Tbl_BalanceHistory[[#This Row],[AgyCode]],Tbl_Agencies[Agy Code],Tbl_Agencies[Agy Sort])</f>
        <v/>
      </c>
      <c r="J1989" s="2" t="str">
        <f>Tbl_BalanceHistory[[#This Row],[AgyCode]]&amp;": "&amp;Tbl_BalanceHistory[[#This Row],[Agency Name]]</f>
        <v>276: Southside Virginia Community College</v>
      </c>
      <c r="K1989" s="1">
        <v>2014</v>
      </c>
      <c r="L1989" s="3">
        <v>101</v>
      </c>
      <c r="M1989" s="3" t="s">
        <v>1636</v>
      </c>
      <c r="N1989" s="2" t="str">
        <f>Tbl_BalanceHistory[[#This Row],[ProgramCode]]&amp;": "&amp;Tbl_BalanceHistory[[#This Row],[Program Name]]</f>
        <v>101: Higher Education Instruction</v>
      </c>
      <c r="O1989" s="3" t="s">
        <v>1964</v>
      </c>
      <c r="P1989" s="1" t="str">
        <f>IF(Tbl_BalanceHistory[[#This Row],[FundCode]]="0100","GF",IF(Tbl_BalanceHistory[[#This Row],[FundCode]]="01000","GF","Hi Ed / OCR"))</f>
        <v>Hi Ed / OCR</v>
      </c>
      <c r="Q1989" s="5">
        <v>0</v>
      </c>
      <c r="R1989" s="5">
        <v>0</v>
      </c>
      <c r="S1989" s="5">
        <v>384523</v>
      </c>
      <c r="T1989" s="5">
        <v>384523</v>
      </c>
      <c r="U1989" s="3" t="s">
        <v>1731</v>
      </c>
      <c r="V1989" s="5">
        <v>0</v>
      </c>
      <c r="W1989" s="5">
        <v>0</v>
      </c>
      <c r="X1989" s="5"/>
      <c r="Y1989" s="5"/>
      <c r="Z1989" s="5">
        <f>Tbl_BalanceHistory[[#This Row],[Discretionary Recommended - Pre 2022]]+Tbl_BalanceHistory[[#This Row],[Discretionary Balance Recommended: Policy]]+Tbl_BalanceHistory[[#This Row],[Discretionary Balance Recommended: Commitments]]</f>
        <v>0</v>
      </c>
      <c r="AA1989" s="5">
        <f>Tbl_BalanceHistory[[#This Row],[Discretionary Balance]]-Tbl_BalanceHistory[[#This Row],[Discretionary Reappropriation]]</f>
        <v>0</v>
      </c>
      <c r="AB1989" s="2"/>
      <c r="AC1989" s="2"/>
      <c r="AD1989" s="2"/>
      <c r="AE1989" s="2"/>
    </row>
    <row r="1990" spans="1:31" ht="45" x14ac:dyDescent="0.25">
      <c r="A1990" s="2" t="s">
        <v>10</v>
      </c>
      <c r="B1990" s="3">
        <v>7</v>
      </c>
      <c r="C1990" s="3">
        <v>260</v>
      </c>
      <c r="D1990" s="3" t="s">
        <v>463</v>
      </c>
      <c r="E1990" s="3" t="str">
        <f>_xlfn.XLOOKUP(Tbl_BalanceHistory[[#This Row],[RespAgy]],Tbl_Agencies[Agy Code],Tbl_Agencies[Agy Sort])</f>
        <v>102000</v>
      </c>
      <c r="F1990" s="2" t="str">
        <f>Tbl_BalanceHistory[[#This Row],[RespAgy]]&amp;": "&amp;Tbl_BalanceHistory[[#This Row],[RespAgency]]</f>
        <v>260: Virginia Community College System</v>
      </c>
      <c r="G1990" s="3">
        <v>276</v>
      </c>
      <c r="H1990" s="3" t="s">
        <v>1126</v>
      </c>
      <c r="I1990" s="3" t="str">
        <f>_xlfn.XLOOKUP(Tbl_BalanceHistory[[#This Row],[AgyCode]],Tbl_Agencies[Agy Code],Tbl_Agencies[Agy Sort])</f>
        <v/>
      </c>
      <c r="J1990" s="2" t="str">
        <f>Tbl_BalanceHistory[[#This Row],[AgyCode]]&amp;": "&amp;Tbl_BalanceHistory[[#This Row],[Agency Name]]</f>
        <v>276: Southside Virginia Community College</v>
      </c>
      <c r="K1990" s="1">
        <v>2015</v>
      </c>
      <c r="L1990" s="3">
        <v>101</v>
      </c>
      <c r="M1990" s="3" t="s">
        <v>1636</v>
      </c>
      <c r="N1990" s="2" t="str">
        <f>Tbl_BalanceHistory[[#This Row],[ProgramCode]]&amp;": "&amp;Tbl_BalanceHistory[[#This Row],[Program Name]]</f>
        <v>101: Higher Education Instruction</v>
      </c>
      <c r="O1990" s="3" t="s">
        <v>1964</v>
      </c>
      <c r="P1990" s="1" t="str">
        <f>IF(Tbl_BalanceHistory[[#This Row],[FundCode]]="0100","GF",IF(Tbl_BalanceHistory[[#This Row],[FundCode]]="01000","GF","Hi Ed / OCR"))</f>
        <v>Hi Ed / OCR</v>
      </c>
      <c r="Q1990" s="5">
        <v>0</v>
      </c>
      <c r="R1990" s="5">
        <v>0</v>
      </c>
      <c r="S1990" s="5">
        <v>354738</v>
      </c>
      <c r="T1990" s="5">
        <v>354738</v>
      </c>
      <c r="U1990" s="3" t="s">
        <v>1731</v>
      </c>
      <c r="V1990" s="5">
        <v>0</v>
      </c>
      <c r="W1990" s="5">
        <v>0</v>
      </c>
      <c r="X1990" s="5"/>
      <c r="Y1990" s="5"/>
      <c r="Z1990" s="5">
        <f>Tbl_BalanceHistory[[#This Row],[Discretionary Recommended - Pre 2022]]+Tbl_BalanceHistory[[#This Row],[Discretionary Balance Recommended: Policy]]+Tbl_BalanceHistory[[#This Row],[Discretionary Balance Recommended: Commitments]]</f>
        <v>0</v>
      </c>
      <c r="AA1990" s="5">
        <f>Tbl_BalanceHistory[[#This Row],[Discretionary Balance]]-Tbl_BalanceHistory[[#This Row],[Discretionary Reappropriation]]</f>
        <v>0</v>
      </c>
      <c r="AB1990" s="2"/>
      <c r="AC1990" s="2"/>
      <c r="AD1990" s="2"/>
      <c r="AE1990" s="2"/>
    </row>
    <row r="1991" spans="1:31" ht="45" x14ac:dyDescent="0.25">
      <c r="A1991" s="2" t="s">
        <v>10</v>
      </c>
      <c r="B1991" s="3">
        <v>7</v>
      </c>
      <c r="C1991" s="3">
        <v>260</v>
      </c>
      <c r="D1991" s="3" t="s">
        <v>463</v>
      </c>
      <c r="E1991" s="3" t="str">
        <f>_xlfn.XLOOKUP(Tbl_BalanceHistory[[#This Row],[RespAgy]],Tbl_Agencies[Agy Code],Tbl_Agencies[Agy Sort])</f>
        <v>102000</v>
      </c>
      <c r="F1991" s="2" t="str">
        <f>Tbl_BalanceHistory[[#This Row],[RespAgy]]&amp;": "&amp;Tbl_BalanceHistory[[#This Row],[RespAgency]]</f>
        <v>260: Virginia Community College System</v>
      </c>
      <c r="G1991" s="3">
        <v>276</v>
      </c>
      <c r="H1991" s="3" t="s">
        <v>1126</v>
      </c>
      <c r="I1991" s="3" t="str">
        <f>_xlfn.XLOOKUP(Tbl_BalanceHistory[[#This Row],[AgyCode]],Tbl_Agencies[Agy Code],Tbl_Agencies[Agy Sort])</f>
        <v/>
      </c>
      <c r="J1991" s="2" t="str">
        <f>Tbl_BalanceHistory[[#This Row],[AgyCode]]&amp;": "&amp;Tbl_BalanceHistory[[#This Row],[Agency Name]]</f>
        <v>276: Southside Virginia Community College</v>
      </c>
      <c r="K1991" s="1">
        <v>2016</v>
      </c>
      <c r="L1991" s="3">
        <v>101</v>
      </c>
      <c r="M1991" s="3" t="s">
        <v>1636</v>
      </c>
      <c r="N1991" s="2" t="str">
        <f>Tbl_BalanceHistory[[#This Row],[ProgramCode]]&amp;": "&amp;Tbl_BalanceHistory[[#This Row],[Program Name]]</f>
        <v>101: Higher Education Instruction</v>
      </c>
      <c r="O1991" s="3" t="s">
        <v>1964</v>
      </c>
      <c r="P1991" s="1" t="str">
        <f>IF(Tbl_BalanceHistory[[#This Row],[FundCode]]="0100","GF",IF(Tbl_BalanceHistory[[#This Row],[FundCode]]="01000","GF","Hi Ed / OCR"))</f>
        <v>Hi Ed / OCR</v>
      </c>
      <c r="Q1991" s="5">
        <v>0</v>
      </c>
      <c r="R1991" s="5">
        <v>0</v>
      </c>
      <c r="S1991" s="5">
        <v>172637</v>
      </c>
      <c r="T1991" s="5">
        <v>172637</v>
      </c>
      <c r="U1991" s="3" t="s">
        <v>1731</v>
      </c>
      <c r="V1991" s="5">
        <v>0</v>
      </c>
      <c r="W1991" s="5">
        <v>0</v>
      </c>
      <c r="X1991" s="5"/>
      <c r="Y1991" s="5"/>
      <c r="Z1991" s="5">
        <f>Tbl_BalanceHistory[[#This Row],[Discretionary Recommended - Pre 2022]]+Tbl_BalanceHistory[[#This Row],[Discretionary Balance Recommended: Policy]]+Tbl_BalanceHistory[[#This Row],[Discretionary Balance Recommended: Commitments]]</f>
        <v>0</v>
      </c>
      <c r="AA1991" s="5">
        <f>Tbl_BalanceHistory[[#This Row],[Discretionary Balance]]-Tbl_BalanceHistory[[#This Row],[Discretionary Reappropriation]]</f>
        <v>0</v>
      </c>
      <c r="AB1991" s="2"/>
      <c r="AC1991" s="2"/>
      <c r="AD1991" s="2"/>
      <c r="AE1991" s="2"/>
    </row>
    <row r="1992" spans="1:31" ht="45" x14ac:dyDescent="0.25">
      <c r="A1992" s="2" t="s">
        <v>10</v>
      </c>
      <c r="B1992" s="3">
        <v>7</v>
      </c>
      <c r="C1992" s="3">
        <v>260</v>
      </c>
      <c r="D1992" s="3" t="s">
        <v>463</v>
      </c>
      <c r="E1992" s="3" t="str">
        <f>_xlfn.XLOOKUP(Tbl_BalanceHistory[[#This Row],[RespAgy]],Tbl_Agencies[Agy Code],Tbl_Agencies[Agy Sort])</f>
        <v>102000</v>
      </c>
      <c r="F1992" s="2" t="str">
        <f>Tbl_BalanceHistory[[#This Row],[RespAgy]]&amp;": "&amp;Tbl_BalanceHistory[[#This Row],[RespAgency]]</f>
        <v>260: Virginia Community College System</v>
      </c>
      <c r="G1992" s="3">
        <v>276</v>
      </c>
      <c r="H1992" s="3" t="s">
        <v>1126</v>
      </c>
      <c r="I1992" s="3" t="str">
        <f>_xlfn.XLOOKUP(Tbl_BalanceHistory[[#This Row],[AgyCode]],Tbl_Agencies[Agy Code],Tbl_Agencies[Agy Sort])</f>
        <v/>
      </c>
      <c r="J1992" s="2" t="str">
        <f>Tbl_BalanceHistory[[#This Row],[AgyCode]]&amp;": "&amp;Tbl_BalanceHistory[[#This Row],[Agency Name]]</f>
        <v>276: Southside Virginia Community College</v>
      </c>
      <c r="K1992" s="1">
        <v>2017</v>
      </c>
      <c r="L1992" s="3">
        <v>101</v>
      </c>
      <c r="M1992" s="3" t="s">
        <v>1636</v>
      </c>
      <c r="N1992" s="2" t="str">
        <f>Tbl_BalanceHistory[[#This Row],[ProgramCode]]&amp;": "&amp;Tbl_BalanceHistory[[#This Row],[Program Name]]</f>
        <v>101: Higher Education Instruction</v>
      </c>
      <c r="O1992" s="3" t="s">
        <v>1963</v>
      </c>
      <c r="P1992" s="1" t="str">
        <f>IF(Tbl_BalanceHistory[[#This Row],[FundCode]]="0100","GF",IF(Tbl_BalanceHistory[[#This Row],[FundCode]]="01000","GF","Hi Ed / OCR"))</f>
        <v>Hi Ed / OCR</v>
      </c>
      <c r="Q1992" s="5">
        <v>0</v>
      </c>
      <c r="R1992" s="5">
        <v>0</v>
      </c>
      <c r="S1992" s="5">
        <v>275130</v>
      </c>
      <c r="T1992" s="5">
        <v>275130</v>
      </c>
      <c r="U1992" s="3" t="s">
        <v>1732</v>
      </c>
      <c r="V1992" s="5">
        <v>0</v>
      </c>
      <c r="W1992" s="5">
        <v>0</v>
      </c>
      <c r="X1992" s="5"/>
      <c r="Y1992" s="5"/>
      <c r="Z1992" s="5">
        <f>Tbl_BalanceHistory[[#This Row],[Discretionary Recommended - Pre 2022]]+Tbl_BalanceHistory[[#This Row],[Discretionary Balance Recommended: Policy]]+Tbl_BalanceHistory[[#This Row],[Discretionary Balance Recommended: Commitments]]</f>
        <v>0</v>
      </c>
      <c r="AA1992" s="5">
        <f>Tbl_BalanceHistory[[#This Row],[Discretionary Balance]]-Tbl_BalanceHistory[[#This Row],[Discretionary Reappropriation]]</f>
        <v>0</v>
      </c>
      <c r="AB1992" s="2"/>
      <c r="AC1992" s="2"/>
      <c r="AD1992" s="2"/>
      <c r="AE1992" s="2"/>
    </row>
    <row r="1993" spans="1:31" ht="45" x14ac:dyDescent="0.25">
      <c r="A1993" s="2" t="s">
        <v>10</v>
      </c>
      <c r="B1993" s="3">
        <v>7</v>
      </c>
      <c r="C1993" s="3">
        <v>260</v>
      </c>
      <c r="D1993" s="3" t="s">
        <v>463</v>
      </c>
      <c r="E1993" s="3" t="str">
        <f>_xlfn.XLOOKUP(Tbl_BalanceHistory[[#This Row],[RespAgy]],Tbl_Agencies[Agy Code],Tbl_Agencies[Agy Sort])</f>
        <v>102000</v>
      </c>
      <c r="F1993" s="2" t="str">
        <f>Tbl_BalanceHistory[[#This Row],[RespAgy]]&amp;": "&amp;Tbl_BalanceHistory[[#This Row],[RespAgency]]</f>
        <v>260: Virginia Community College System</v>
      </c>
      <c r="G1993" s="3">
        <v>276</v>
      </c>
      <c r="H1993" s="3" t="s">
        <v>1126</v>
      </c>
      <c r="I1993" s="3" t="str">
        <f>_xlfn.XLOOKUP(Tbl_BalanceHistory[[#This Row],[AgyCode]],Tbl_Agencies[Agy Code],Tbl_Agencies[Agy Sort])</f>
        <v/>
      </c>
      <c r="J1993" s="2" t="str">
        <f>Tbl_BalanceHistory[[#This Row],[AgyCode]]&amp;": "&amp;Tbl_BalanceHistory[[#This Row],[Agency Name]]</f>
        <v>276: Southside Virginia Community College</v>
      </c>
      <c r="K1993" s="1">
        <v>2018</v>
      </c>
      <c r="L1993" s="3">
        <v>101</v>
      </c>
      <c r="M1993" s="3" t="s">
        <v>1636</v>
      </c>
      <c r="N1993" s="2" t="str">
        <f>Tbl_BalanceHistory[[#This Row],[ProgramCode]]&amp;": "&amp;Tbl_BalanceHistory[[#This Row],[Program Name]]</f>
        <v>101: Higher Education Instruction</v>
      </c>
      <c r="O1993" s="3" t="s">
        <v>1963</v>
      </c>
      <c r="P1993" s="1" t="str">
        <f>IF(Tbl_BalanceHistory[[#This Row],[FundCode]]="0100","GF",IF(Tbl_BalanceHistory[[#This Row],[FundCode]]="01000","GF","Hi Ed / OCR"))</f>
        <v>Hi Ed / OCR</v>
      </c>
      <c r="Q1993" s="5">
        <v>0</v>
      </c>
      <c r="R1993" s="5">
        <v>0</v>
      </c>
      <c r="S1993" s="5">
        <v>230493</v>
      </c>
      <c r="T1993" s="5">
        <v>230493</v>
      </c>
      <c r="U1993" s="3" t="s">
        <v>1731</v>
      </c>
      <c r="V1993" s="5">
        <v>0</v>
      </c>
      <c r="W1993" s="5">
        <v>0</v>
      </c>
      <c r="X1993" s="5"/>
      <c r="Y1993" s="5"/>
      <c r="Z1993" s="5">
        <f>Tbl_BalanceHistory[[#This Row],[Discretionary Recommended - Pre 2022]]+Tbl_BalanceHistory[[#This Row],[Discretionary Balance Recommended: Policy]]+Tbl_BalanceHistory[[#This Row],[Discretionary Balance Recommended: Commitments]]</f>
        <v>0</v>
      </c>
      <c r="AA1993" s="5">
        <f>Tbl_BalanceHistory[[#This Row],[Discretionary Balance]]-Tbl_BalanceHistory[[#This Row],[Discretionary Reappropriation]]</f>
        <v>0</v>
      </c>
      <c r="AB1993" s="2"/>
      <c r="AC1993" s="2"/>
      <c r="AD1993" s="2"/>
      <c r="AE1993" s="2"/>
    </row>
    <row r="1994" spans="1:31" ht="45" x14ac:dyDescent="0.25">
      <c r="A1994" s="2" t="s">
        <v>10</v>
      </c>
      <c r="B1994" s="3">
        <v>7</v>
      </c>
      <c r="C1994" s="3">
        <v>260</v>
      </c>
      <c r="D1994" s="3" t="s">
        <v>463</v>
      </c>
      <c r="E1994" s="3" t="str">
        <f>_xlfn.XLOOKUP(Tbl_BalanceHistory[[#This Row],[RespAgy]],Tbl_Agencies[Agy Code],Tbl_Agencies[Agy Sort])</f>
        <v>102000</v>
      </c>
      <c r="F1994" s="2" t="str">
        <f>Tbl_BalanceHistory[[#This Row],[RespAgy]]&amp;": "&amp;Tbl_BalanceHistory[[#This Row],[RespAgency]]</f>
        <v>260: Virginia Community College System</v>
      </c>
      <c r="G1994" s="3">
        <v>276</v>
      </c>
      <c r="H1994" s="3" t="s">
        <v>1126</v>
      </c>
      <c r="I1994" s="3" t="str">
        <f>_xlfn.XLOOKUP(Tbl_BalanceHistory[[#This Row],[AgyCode]],Tbl_Agencies[Agy Code],Tbl_Agencies[Agy Sort])</f>
        <v/>
      </c>
      <c r="J1994" s="2" t="str">
        <f>Tbl_BalanceHistory[[#This Row],[AgyCode]]&amp;": "&amp;Tbl_BalanceHistory[[#This Row],[Agency Name]]</f>
        <v>276: Southside Virginia Community College</v>
      </c>
      <c r="K1994" s="1">
        <v>2019</v>
      </c>
      <c r="L1994" s="3">
        <v>101</v>
      </c>
      <c r="M1994" s="3" t="s">
        <v>1636</v>
      </c>
      <c r="N1994" s="2" t="str">
        <f>Tbl_BalanceHistory[[#This Row],[ProgramCode]]&amp;": "&amp;Tbl_BalanceHistory[[#This Row],[Program Name]]</f>
        <v>101: Higher Education Instruction</v>
      </c>
      <c r="O1994" s="3" t="s">
        <v>1963</v>
      </c>
      <c r="P1994" s="1" t="str">
        <f>IF(Tbl_BalanceHistory[[#This Row],[FundCode]]="0100","GF",IF(Tbl_BalanceHistory[[#This Row],[FundCode]]="01000","GF","Hi Ed / OCR"))</f>
        <v>Hi Ed / OCR</v>
      </c>
      <c r="Q1994" s="5">
        <v>0</v>
      </c>
      <c r="R1994" s="5">
        <v>0</v>
      </c>
      <c r="S1994" s="5">
        <v>267657.52</v>
      </c>
      <c r="T1994" s="5">
        <v>267657.52</v>
      </c>
      <c r="U1994" s="3" t="s">
        <v>1733</v>
      </c>
      <c r="V1994" s="5">
        <v>0</v>
      </c>
      <c r="W1994" s="5">
        <v>0</v>
      </c>
      <c r="X1994" s="5"/>
      <c r="Y1994" s="5"/>
      <c r="Z1994" s="5">
        <f>Tbl_BalanceHistory[[#This Row],[Discretionary Recommended - Pre 2022]]+Tbl_BalanceHistory[[#This Row],[Discretionary Balance Recommended: Policy]]+Tbl_BalanceHistory[[#This Row],[Discretionary Balance Recommended: Commitments]]</f>
        <v>0</v>
      </c>
      <c r="AA1994" s="5">
        <f>Tbl_BalanceHistory[[#This Row],[Discretionary Balance]]-Tbl_BalanceHistory[[#This Row],[Discretionary Reappropriation]]</f>
        <v>0</v>
      </c>
      <c r="AB1994" s="2"/>
      <c r="AC1994" s="2"/>
      <c r="AD1994" s="2"/>
      <c r="AE1994" s="2"/>
    </row>
    <row r="1995" spans="1:31" ht="45" x14ac:dyDescent="0.25">
      <c r="A1995" s="2" t="s">
        <v>10</v>
      </c>
      <c r="B1995" s="3">
        <v>7</v>
      </c>
      <c r="C1995" s="3">
        <v>260</v>
      </c>
      <c r="D1995" s="3" t="s">
        <v>463</v>
      </c>
      <c r="E1995" s="3" t="str">
        <f>_xlfn.XLOOKUP(Tbl_BalanceHistory[[#This Row],[RespAgy]],Tbl_Agencies[Agy Code],Tbl_Agencies[Agy Sort])</f>
        <v>102000</v>
      </c>
      <c r="F1995" s="2" t="str">
        <f>Tbl_BalanceHistory[[#This Row],[RespAgy]]&amp;": "&amp;Tbl_BalanceHistory[[#This Row],[RespAgency]]</f>
        <v>260: Virginia Community College System</v>
      </c>
      <c r="G1995" s="3">
        <v>276</v>
      </c>
      <c r="H1995" s="3" t="s">
        <v>1126</v>
      </c>
      <c r="I1995" s="3" t="str">
        <f>_xlfn.XLOOKUP(Tbl_BalanceHistory[[#This Row],[AgyCode]],Tbl_Agencies[Agy Code],Tbl_Agencies[Agy Sort])</f>
        <v/>
      </c>
      <c r="J1995" s="2" t="str">
        <f>Tbl_BalanceHistory[[#This Row],[AgyCode]]&amp;": "&amp;Tbl_BalanceHistory[[#This Row],[Agency Name]]</f>
        <v>276: Southside Virginia Community College</v>
      </c>
      <c r="K1995" s="1">
        <v>2020</v>
      </c>
      <c r="L1995" s="3">
        <v>101</v>
      </c>
      <c r="M1995" s="3" t="s">
        <v>1636</v>
      </c>
      <c r="N1995" s="2" t="str">
        <f>Tbl_BalanceHistory[[#This Row],[ProgramCode]]&amp;": "&amp;Tbl_BalanceHistory[[#This Row],[Program Name]]</f>
        <v>101: Higher Education Instruction</v>
      </c>
      <c r="O1995" s="3" t="s">
        <v>1963</v>
      </c>
      <c r="P1995" s="1" t="str">
        <f>IF(Tbl_BalanceHistory[[#This Row],[FundCode]]="0100","GF",IF(Tbl_BalanceHistory[[#This Row],[FundCode]]="01000","GF","Hi Ed / OCR"))</f>
        <v>Hi Ed / OCR</v>
      </c>
      <c r="Q1995" s="5">
        <v>0</v>
      </c>
      <c r="R1995" s="5">
        <v>0</v>
      </c>
      <c r="S1995" s="5">
        <v>1362943.85</v>
      </c>
      <c r="T1995" s="5">
        <v>1362943.85</v>
      </c>
      <c r="U1995" s="3" t="s">
        <v>1733</v>
      </c>
      <c r="V1995" s="5">
        <v>0</v>
      </c>
      <c r="W1995" s="5">
        <v>0</v>
      </c>
      <c r="X1995" s="5"/>
      <c r="Y1995" s="5"/>
      <c r="Z1995" s="5">
        <f>Tbl_BalanceHistory[[#This Row],[Discretionary Recommended - Pre 2022]]+Tbl_BalanceHistory[[#This Row],[Discretionary Balance Recommended: Policy]]+Tbl_BalanceHistory[[#This Row],[Discretionary Balance Recommended: Commitments]]</f>
        <v>0</v>
      </c>
      <c r="AA1995" s="5">
        <f>Tbl_BalanceHistory[[#This Row],[Discretionary Balance]]-Tbl_BalanceHistory[[#This Row],[Discretionary Reappropriation]]</f>
        <v>0</v>
      </c>
      <c r="AB1995" s="2"/>
      <c r="AC1995" s="2"/>
      <c r="AD1995" s="2"/>
      <c r="AE1995" s="2"/>
    </row>
    <row r="1996" spans="1:31" ht="45" x14ac:dyDescent="0.25">
      <c r="A1996" s="2" t="s">
        <v>10</v>
      </c>
      <c r="B1996" s="3">
        <v>7</v>
      </c>
      <c r="C1996" s="3">
        <v>260</v>
      </c>
      <c r="D1996" s="3" t="s">
        <v>463</v>
      </c>
      <c r="E1996" s="3" t="str">
        <f>_xlfn.XLOOKUP(Tbl_BalanceHistory[[#This Row],[RespAgy]],Tbl_Agencies[Agy Code],Tbl_Agencies[Agy Sort])</f>
        <v>102000</v>
      </c>
      <c r="F1996" s="2" t="str">
        <f>Tbl_BalanceHistory[[#This Row],[RespAgy]]&amp;": "&amp;Tbl_BalanceHistory[[#This Row],[RespAgency]]</f>
        <v>260: Virginia Community College System</v>
      </c>
      <c r="G1996" s="3">
        <v>276</v>
      </c>
      <c r="H1996" s="3" t="s">
        <v>1126</v>
      </c>
      <c r="I1996" s="3" t="str">
        <f>_xlfn.XLOOKUP(Tbl_BalanceHistory[[#This Row],[AgyCode]],Tbl_Agencies[Agy Code],Tbl_Agencies[Agy Sort])</f>
        <v/>
      </c>
      <c r="J1996" s="2" t="str">
        <f>Tbl_BalanceHistory[[#This Row],[AgyCode]]&amp;": "&amp;Tbl_BalanceHistory[[#This Row],[Agency Name]]</f>
        <v>276: Southside Virginia Community College</v>
      </c>
      <c r="K1996" s="1">
        <v>2021</v>
      </c>
      <c r="L1996" s="3">
        <v>101</v>
      </c>
      <c r="M1996" s="3" t="s">
        <v>1636</v>
      </c>
      <c r="N1996" s="2" t="str">
        <f>Tbl_BalanceHistory[[#This Row],[ProgramCode]]&amp;": "&amp;Tbl_BalanceHistory[[#This Row],[Program Name]]</f>
        <v>101: Higher Education Instruction</v>
      </c>
      <c r="O1996" s="3" t="s">
        <v>1963</v>
      </c>
      <c r="P1996" s="1" t="str">
        <f>IF(Tbl_BalanceHistory[[#This Row],[FundCode]]="0100","GF",IF(Tbl_BalanceHistory[[#This Row],[FundCode]]="01000","GF","Hi Ed / OCR"))</f>
        <v>Hi Ed / OCR</v>
      </c>
      <c r="Q1996" s="5">
        <v>0</v>
      </c>
      <c r="R1996" s="5">
        <v>0</v>
      </c>
      <c r="S1996" s="5">
        <v>2681785.1800000002</v>
      </c>
      <c r="T1996" s="5">
        <v>2681785.1800000002</v>
      </c>
      <c r="U1996" s="3" t="s">
        <v>1733</v>
      </c>
      <c r="V1996" s="5">
        <v>0</v>
      </c>
      <c r="W1996" s="5">
        <v>0</v>
      </c>
      <c r="X1996" s="5"/>
      <c r="Y1996" s="5"/>
      <c r="Z1996" s="5">
        <f>Tbl_BalanceHistory[[#This Row],[Discretionary Recommended - Pre 2022]]+Tbl_BalanceHistory[[#This Row],[Discretionary Balance Recommended: Policy]]+Tbl_BalanceHistory[[#This Row],[Discretionary Balance Recommended: Commitments]]</f>
        <v>0</v>
      </c>
      <c r="AA1996" s="5">
        <f>Tbl_BalanceHistory[[#This Row],[Discretionary Balance]]-Tbl_BalanceHistory[[#This Row],[Discretionary Reappropriation]]</f>
        <v>0</v>
      </c>
      <c r="AB1996" s="2"/>
      <c r="AC1996" s="2"/>
      <c r="AD1996" s="2"/>
      <c r="AE1996" s="2"/>
    </row>
    <row r="1997" spans="1:31" ht="45" x14ac:dyDescent="0.25">
      <c r="A1997" s="2" t="s">
        <v>10</v>
      </c>
      <c r="B1997" s="3">
        <v>7</v>
      </c>
      <c r="C1997" s="3">
        <v>260</v>
      </c>
      <c r="D1997" s="3" t="s">
        <v>463</v>
      </c>
      <c r="E1997" s="3" t="str">
        <f>_xlfn.XLOOKUP(Tbl_BalanceHistory[[#This Row],[RespAgy]],Tbl_Agencies[Agy Code],Tbl_Agencies[Agy Sort])</f>
        <v>102000</v>
      </c>
      <c r="F1997" s="2" t="str">
        <f>Tbl_BalanceHistory[[#This Row],[RespAgy]]&amp;": "&amp;Tbl_BalanceHistory[[#This Row],[RespAgency]]</f>
        <v>260: Virginia Community College System</v>
      </c>
      <c r="G1997" s="3">
        <v>276</v>
      </c>
      <c r="H1997" s="3" t="s">
        <v>1126</v>
      </c>
      <c r="I1997" s="3" t="str">
        <f>_xlfn.XLOOKUP(Tbl_BalanceHistory[[#This Row],[AgyCode]],Tbl_Agencies[Agy Code],Tbl_Agencies[Agy Sort])</f>
        <v/>
      </c>
      <c r="J1997" s="2" t="str">
        <f>Tbl_BalanceHistory[[#This Row],[AgyCode]]&amp;": "&amp;Tbl_BalanceHistory[[#This Row],[Agency Name]]</f>
        <v>276: Southside Virginia Community College</v>
      </c>
      <c r="K1997" s="1">
        <v>2022</v>
      </c>
      <c r="L1997" s="3">
        <v>101</v>
      </c>
      <c r="M1997" s="3" t="s">
        <v>1636</v>
      </c>
      <c r="N1997" s="2" t="str">
        <f>Tbl_BalanceHistory[[#This Row],[ProgramCode]]&amp;": "&amp;Tbl_BalanceHistory[[#This Row],[Program Name]]</f>
        <v>101: Higher Education Instruction</v>
      </c>
      <c r="O1997" s="3" t="s">
        <v>1963</v>
      </c>
      <c r="P1997" s="1" t="str">
        <f>IF(Tbl_BalanceHistory[[#This Row],[FundCode]]="0100","GF",IF(Tbl_BalanceHistory[[#This Row],[FundCode]]="01000","GF","Hi Ed / OCR"))</f>
        <v>Hi Ed / OCR</v>
      </c>
      <c r="Q1997" s="5">
        <v>0</v>
      </c>
      <c r="R1997" s="5">
        <v>0</v>
      </c>
      <c r="S1997" s="5">
        <v>3332039.03</v>
      </c>
      <c r="T1997" s="5">
        <v>3332039.03</v>
      </c>
      <c r="U1997" s="3" t="s">
        <v>1733</v>
      </c>
      <c r="V1997" s="5">
        <v>0</v>
      </c>
      <c r="W1997" s="5"/>
      <c r="X1997" s="5">
        <v>0</v>
      </c>
      <c r="Y1997" s="5">
        <v>0</v>
      </c>
      <c r="Z1997" s="5">
        <f>Tbl_BalanceHistory[[#This Row],[Discretionary Recommended - Pre 2022]]+Tbl_BalanceHistory[[#This Row],[Discretionary Balance Recommended: Policy]]+Tbl_BalanceHistory[[#This Row],[Discretionary Balance Recommended: Commitments]]</f>
        <v>0</v>
      </c>
      <c r="AA1997" s="5">
        <f>Tbl_BalanceHistory[[#This Row],[Discretionary Balance]]-Tbl_BalanceHistory[[#This Row],[Discretionary Reappropriation]]</f>
        <v>0</v>
      </c>
      <c r="AB1997" s="2"/>
      <c r="AC1997" s="2"/>
      <c r="AD1997" s="2"/>
      <c r="AE1997" s="2"/>
    </row>
    <row r="1998" spans="1:31" ht="45" x14ac:dyDescent="0.25">
      <c r="A1998" s="2" t="s">
        <v>10</v>
      </c>
      <c r="B1998" s="3">
        <v>7</v>
      </c>
      <c r="C1998" s="3">
        <v>260</v>
      </c>
      <c r="D1998" s="3" t="s">
        <v>463</v>
      </c>
      <c r="E1998" s="3" t="str">
        <f>_xlfn.XLOOKUP(Tbl_BalanceHistory[[#This Row],[RespAgy]],Tbl_Agencies[Agy Code],Tbl_Agencies[Agy Sort])</f>
        <v>102000</v>
      </c>
      <c r="F1998" s="2" t="str">
        <f>Tbl_BalanceHistory[[#This Row],[RespAgy]]&amp;": "&amp;Tbl_BalanceHistory[[#This Row],[RespAgency]]</f>
        <v>260: Virginia Community College System</v>
      </c>
      <c r="G1998" s="3">
        <v>276</v>
      </c>
      <c r="H1998" s="3" t="s">
        <v>1126</v>
      </c>
      <c r="I1998" s="3" t="str">
        <f>_xlfn.XLOOKUP(Tbl_BalanceHistory[[#This Row],[AgyCode]],Tbl_Agencies[Agy Code],Tbl_Agencies[Agy Sort])</f>
        <v/>
      </c>
      <c r="J1998" s="2" t="str">
        <f>Tbl_BalanceHistory[[#This Row],[AgyCode]]&amp;": "&amp;Tbl_BalanceHistory[[#This Row],[Agency Name]]</f>
        <v>276: Southside Virginia Community College</v>
      </c>
      <c r="K1998" s="1">
        <v>2014</v>
      </c>
      <c r="L1998" s="3">
        <v>108</v>
      </c>
      <c r="M1998" s="3" t="s">
        <v>408</v>
      </c>
      <c r="N1998" s="2" t="str">
        <f>Tbl_BalanceHistory[[#This Row],[ProgramCode]]&amp;": "&amp;Tbl_BalanceHistory[[#This Row],[Program Name]]</f>
        <v>108: Higher Education Student Financial Assistance</v>
      </c>
      <c r="O1998" s="3" t="s">
        <v>1730</v>
      </c>
      <c r="P1998" s="1" t="str">
        <f>IF(Tbl_BalanceHistory[[#This Row],[FundCode]]="0100","GF",IF(Tbl_BalanceHistory[[#This Row],[FundCode]]="01000","GF","Hi Ed / OCR"))</f>
        <v>GF</v>
      </c>
      <c r="Q1998" s="5">
        <v>1382362</v>
      </c>
      <c r="R1998" s="5">
        <v>1381984</v>
      </c>
      <c r="S1998" s="5">
        <v>378</v>
      </c>
      <c r="T1998" s="5">
        <v>378</v>
      </c>
      <c r="U1998" s="3" t="s">
        <v>1731</v>
      </c>
      <c r="V1998" s="5">
        <v>0</v>
      </c>
      <c r="W1998" s="5">
        <v>0</v>
      </c>
      <c r="X1998" s="5"/>
      <c r="Y1998" s="5"/>
      <c r="Z1998" s="5">
        <f>Tbl_BalanceHistory[[#This Row],[Discretionary Recommended - Pre 2022]]+Tbl_BalanceHistory[[#This Row],[Discretionary Balance Recommended: Policy]]+Tbl_BalanceHistory[[#This Row],[Discretionary Balance Recommended: Commitments]]</f>
        <v>0</v>
      </c>
      <c r="AA1998" s="5">
        <f>Tbl_BalanceHistory[[#This Row],[Discretionary Balance]]-Tbl_BalanceHistory[[#This Row],[Discretionary Reappropriation]]</f>
        <v>0</v>
      </c>
      <c r="AB1998" s="2"/>
      <c r="AC1998" s="2"/>
      <c r="AD1998" s="2"/>
      <c r="AE1998" s="2"/>
    </row>
    <row r="1999" spans="1:31" ht="45" x14ac:dyDescent="0.25">
      <c r="A1999" s="2" t="s">
        <v>10</v>
      </c>
      <c r="B1999" s="3">
        <v>7</v>
      </c>
      <c r="C1999" s="3">
        <v>260</v>
      </c>
      <c r="D1999" s="3" t="s">
        <v>463</v>
      </c>
      <c r="E1999" s="3" t="str">
        <f>_xlfn.XLOOKUP(Tbl_BalanceHistory[[#This Row],[RespAgy]],Tbl_Agencies[Agy Code],Tbl_Agencies[Agy Sort])</f>
        <v>102000</v>
      </c>
      <c r="F1999" s="2" t="str">
        <f>Tbl_BalanceHistory[[#This Row],[RespAgy]]&amp;": "&amp;Tbl_BalanceHistory[[#This Row],[RespAgency]]</f>
        <v>260: Virginia Community College System</v>
      </c>
      <c r="G1999" s="3">
        <v>276</v>
      </c>
      <c r="H1999" s="3" t="s">
        <v>1126</v>
      </c>
      <c r="I1999" s="3" t="str">
        <f>_xlfn.XLOOKUP(Tbl_BalanceHistory[[#This Row],[AgyCode]],Tbl_Agencies[Agy Code],Tbl_Agencies[Agy Sort])</f>
        <v/>
      </c>
      <c r="J1999" s="2" t="str">
        <f>Tbl_BalanceHistory[[#This Row],[AgyCode]]&amp;": "&amp;Tbl_BalanceHistory[[#This Row],[Agency Name]]</f>
        <v>276: Southside Virginia Community College</v>
      </c>
      <c r="K1999" s="1">
        <v>2015</v>
      </c>
      <c r="L1999" s="3">
        <v>108</v>
      </c>
      <c r="M1999" s="3" t="s">
        <v>408</v>
      </c>
      <c r="N1999" s="2" t="str">
        <f>Tbl_BalanceHistory[[#This Row],[ProgramCode]]&amp;": "&amp;Tbl_BalanceHistory[[#This Row],[Program Name]]</f>
        <v>108: Higher Education Student Financial Assistance</v>
      </c>
      <c r="O1999" s="3" t="s">
        <v>1730</v>
      </c>
      <c r="P1999" s="1" t="str">
        <f>IF(Tbl_BalanceHistory[[#This Row],[FundCode]]="0100","GF",IF(Tbl_BalanceHistory[[#This Row],[FundCode]]="01000","GF","Hi Ed / OCR"))</f>
        <v>GF</v>
      </c>
      <c r="Q1999" s="5">
        <v>1264543</v>
      </c>
      <c r="R1999" s="5">
        <v>1264543</v>
      </c>
      <c r="S1999" s="5">
        <v>0</v>
      </c>
      <c r="T1999" s="5">
        <v>0</v>
      </c>
      <c r="U1999" s="3"/>
      <c r="V1999" s="5">
        <v>0</v>
      </c>
      <c r="W1999" s="5">
        <v>0</v>
      </c>
      <c r="X1999" s="5"/>
      <c r="Y1999" s="5"/>
      <c r="Z1999" s="5">
        <f>Tbl_BalanceHistory[[#This Row],[Discretionary Recommended - Pre 2022]]+Tbl_BalanceHistory[[#This Row],[Discretionary Balance Recommended: Policy]]+Tbl_BalanceHistory[[#This Row],[Discretionary Balance Recommended: Commitments]]</f>
        <v>0</v>
      </c>
      <c r="AA1999" s="5">
        <f>Tbl_BalanceHistory[[#This Row],[Discretionary Balance]]-Tbl_BalanceHistory[[#This Row],[Discretionary Reappropriation]]</f>
        <v>0</v>
      </c>
      <c r="AB1999" s="2"/>
      <c r="AC1999" s="2"/>
      <c r="AD1999" s="2"/>
      <c r="AE1999" s="2"/>
    </row>
    <row r="2000" spans="1:31" ht="45" x14ac:dyDescent="0.25">
      <c r="A2000" s="2" t="s">
        <v>10</v>
      </c>
      <c r="B2000" s="3">
        <v>7</v>
      </c>
      <c r="C2000" s="3">
        <v>260</v>
      </c>
      <c r="D2000" s="3" t="s">
        <v>463</v>
      </c>
      <c r="E2000" s="3" t="str">
        <f>_xlfn.XLOOKUP(Tbl_BalanceHistory[[#This Row],[RespAgy]],Tbl_Agencies[Agy Code],Tbl_Agencies[Agy Sort])</f>
        <v>102000</v>
      </c>
      <c r="F2000" s="2" t="str">
        <f>Tbl_BalanceHistory[[#This Row],[RespAgy]]&amp;": "&amp;Tbl_BalanceHistory[[#This Row],[RespAgency]]</f>
        <v>260: Virginia Community College System</v>
      </c>
      <c r="G2000" s="3">
        <v>276</v>
      </c>
      <c r="H2000" s="3" t="s">
        <v>1126</v>
      </c>
      <c r="I2000" s="3" t="str">
        <f>_xlfn.XLOOKUP(Tbl_BalanceHistory[[#This Row],[AgyCode]],Tbl_Agencies[Agy Code],Tbl_Agencies[Agy Sort])</f>
        <v/>
      </c>
      <c r="J2000" s="2" t="str">
        <f>Tbl_BalanceHistory[[#This Row],[AgyCode]]&amp;": "&amp;Tbl_BalanceHistory[[#This Row],[Agency Name]]</f>
        <v>276: Southside Virginia Community College</v>
      </c>
      <c r="K2000" s="1">
        <v>2016</v>
      </c>
      <c r="L2000" s="3">
        <v>108</v>
      </c>
      <c r="M2000" s="3" t="s">
        <v>408</v>
      </c>
      <c r="N2000" s="2" t="str">
        <f>Tbl_BalanceHistory[[#This Row],[ProgramCode]]&amp;": "&amp;Tbl_BalanceHistory[[#This Row],[Program Name]]</f>
        <v>108: Higher Education Student Financial Assistance</v>
      </c>
      <c r="O2000" s="3" t="s">
        <v>1730</v>
      </c>
      <c r="P2000" s="1" t="str">
        <f>IF(Tbl_BalanceHistory[[#This Row],[FundCode]]="0100","GF",IF(Tbl_BalanceHistory[[#This Row],[FundCode]]="01000","GF","Hi Ed / OCR"))</f>
        <v>GF</v>
      </c>
      <c r="Q2000" s="5">
        <v>1216845</v>
      </c>
      <c r="R2000" s="5">
        <v>1216845</v>
      </c>
      <c r="S2000" s="5">
        <v>0</v>
      </c>
      <c r="T2000" s="5">
        <v>0</v>
      </c>
      <c r="U2000" s="3"/>
      <c r="V2000" s="5">
        <v>0</v>
      </c>
      <c r="W2000" s="5">
        <v>0</v>
      </c>
      <c r="X2000" s="5"/>
      <c r="Y2000" s="5"/>
      <c r="Z2000" s="5">
        <f>Tbl_BalanceHistory[[#This Row],[Discretionary Recommended - Pre 2022]]+Tbl_BalanceHistory[[#This Row],[Discretionary Balance Recommended: Policy]]+Tbl_BalanceHistory[[#This Row],[Discretionary Balance Recommended: Commitments]]</f>
        <v>0</v>
      </c>
      <c r="AA2000" s="5">
        <f>Tbl_BalanceHistory[[#This Row],[Discretionary Balance]]-Tbl_BalanceHistory[[#This Row],[Discretionary Reappropriation]]</f>
        <v>0</v>
      </c>
      <c r="AB2000" s="2"/>
      <c r="AC2000" s="2"/>
      <c r="AD2000" s="2"/>
      <c r="AE2000" s="2"/>
    </row>
    <row r="2001" spans="1:31" ht="45" x14ac:dyDescent="0.25">
      <c r="A2001" s="2" t="s">
        <v>10</v>
      </c>
      <c r="B2001" s="3">
        <v>7</v>
      </c>
      <c r="C2001" s="3">
        <v>260</v>
      </c>
      <c r="D2001" s="3" t="s">
        <v>463</v>
      </c>
      <c r="E2001" s="3" t="str">
        <f>_xlfn.XLOOKUP(Tbl_BalanceHistory[[#This Row],[RespAgy]],Tbl_Agencies[Agy Code],Tbl_Agencies[Agy Sort])</f>
        <v>102000</v>
      </c>
      <c r="F2001" s="2" t="str">
        <f>Tbl_BalanceHistory[[#This Row],[RespAgy]]&amp;": "&amp;Tbl_BalanceHistory[[#This Row],[RespAgency]]</f>
        <v>260: Virginia Community College System</v>
      </c>
      <c r="G2001" s="3">
        <v>276</v>
      </c>
      <c r="H2001" s="3" t="s">
        <v>1126</v>
      </c>
      <c r="I2001" s="3" t="str">
        <f>_xlfn.XLOOKUP(Tbl_BalanceHistory[[#This Row],[AgyCode]],Tbl_Agencies[Agy Code],Tbl_Agencies[Agy Sort])</f>
        <v/>
      </c>
      <c r="J2001" s="2" t="str">
        <f>Tbl_BalanceHistory[[#This Row],[AgyCode]]&amp;": "&amp;Tbl_BalanceHistory[[#This Row],[Agency Name]]</f>
        <v>276: Southside Virginia Community College</v>
      </c>
      <c r="K2001" s="1">
        <v>2017</v>
      </c>
      <c r="L2001" s="3">
        <v>108</v>
      </c>
      <c r="M2001" s="3" t="s">
        <v>408</v>
      </c>
      <c r="N2001" s="2" t="str">
        <f>Tbl_BalanceHistory[[#This Row],[ProgramCode]]&amp;": "&amp;Tbl_BalanceHistory[[#This Row],[Program Name]]</f>
        <v>108: Higher Education Student Financial Assistance</v>
      </c>
      <c r="O2001" s="3" t="s">
        <v>886</v>
      </c>
      <c r="P2001" s="1" t="str">
        <f>IF(Tbl_BalanceHistory[[#This Row],[FundCode]]="0100","GF",IF(Tbl_BalanceHistory[[#This Row],[FundCode]]="01000","GF","Hi Ed / OCR"))</f>
        <v>GF</v>
      </c>
      <c r="Q2001" s="5">
        <v>2042206</v>
      </c>
      <c r="R2001" s="5">
        <v>2001879.6</v>
      </c>
      <c r="S2001" s="5">
        <v>40326</v>
      </c>
      <c r="T2001" s="5">
        <v>40326</v>
      </c>
      <c r="U2001" s="3" t="s">
        <v>1732</v>
      </c>
      <c r="V2001" s="5">
        <v>0</v>
      </c>
      <c r="W2001" s="5">
        <v>0</v>
      </c>
      <c r="X2001" s="5"/>
      <c r="Y2001" s="5"/>
      <c r="Z2001" s="5">
        <f>Tbl_BalanceHistory[[#This Row],[Discretionary Recommended - Pre 2022]]+Tbl_BalanceHistory[[#This Row],[Discretionary Balance Recommended: Policy]]+Tbl_BalanceHistory[[#This Row],[Discretionary Balance Recommended: Commitments]]</f>
        <v>0</v>
      </c>
      <c r="AA2001" s="5">
        <f>Tbl_BalanceHistory[[#This Row],[Discretionary Balance]]-Tbl_BalanceHistory[[#This Row],[Discretionary Reappropriation]]</f>
        <v>0</v>
      </c>
      <c r="AB2001" s="2"/>
      <c r="AC2001" s="2"/>
      <c r="AD2001" s="2"/>
      <c r="AE2001" s="2"/>
    </row>
    <row r="2002" spans="1:31" ht="45" x14ac:dyDescent="0.25">
      <c r="A2002" s="2" t="s">
        <v>10</v>
      </c>
      <c r="B2002" s="3">
        <v>7</v>
      </c>
      <c r="C2002" s="3">
        <v>260</v>
      </c>
      <c r="D2002" s="3" t="s">
        <v>463</v>
      </c>
      <c r="E2002" s="3" t="str">
        <f>_xlfn.XLOOKUP(Tbl_BalanceHistory[[#This Row],[RespAgy]],Tbl_Agencies[Agy Code],Tbl_Agencies[Agy Sort])</f>
        <v>102000</v>
      </c>
      <c r="F2002" s="2" t="str">
        <f>Tbl_BalanceHistory[[#This Row],[RespAgy]]&amp;": "&amp;Tbl_BalanceHistory[[#This Row],[RespAgency]]</f>
        <v>260: Virginia Community College System</v>
      </c>
      <c r="G2002" s="3">
        <v>276</v>
      </c>
      <c r="H2002" s="3" t="s">
        <v>1126</v>
      </c>
      <c r="I2002" s="3" t="str">
        <f>_xlfn.XLOOKUP(Tbl_BalanceHistory[[#This Row],[AgyCode]],Tbl_Agencies[Agy Code],Tbl_Agencies[Agy Sort])</f>
        <v/>
      </c>
      <c r="J2002" s="2" t="str">
        <f>Tbl_BalanceHistory[[#This Row],[AgyCode]]&amp;": "&amp;Tbl_BalanceHistory[[#This Row],[Agency Name]]</f>
        <v>276: Southside Virginia Community College</v>
      </c>
      <c r="K2002" s="1">
        <v>2018</v>
      </c>
      <c r="L2002" s="3">
        <v>108</v>
      </c>
      <c r="M2002" s="3" t="s">
        <v>408</v>
      </c>
      <c r="N2002" s="2" t="str">
        <f>Tbl_BalanceHistory[[#This Row],[ProgramCode]]&amp;": "&amp;Tbl_BalanceHistory[[#This Row],[Program Name]]</f>
        <v>108: Higher Education Student Financial Assistance</v>
      </c>
      <c r="O2002" s="3" t="s">
        <v>886</v>
      </c>
      <c r="P2002" s="1" t="str">
        <f>IF(Tbl_BalanceHistory[[#This Row],[FundCode]]="0100","GF",IF(Tbl_BalanceHistory[[#This Row],[FundCode]]="01000","GF","Hi Ed / OCR"))</f>
        <v>GF</v>
      </c>
      <c r="Q2002" s="5">
        <v>2099853</v>
      </c>
      <c r="R2002" s="5">
        <v>2098583.1</v>
      </c>
      <c r="S2002" s="5">
        <v>1269</v>
      </c>
      <c r="T2002" s="5">
        <v>1269</v>
      </c>
      <c r="U2002" s="3" t="s">
        <v>1733</v>
      </c>
      <c r="V2002" s="5">
        <v>0</v>
      </c>
      <c r="W2002" s="5">
        <v>0</v>
      </c>
      <c r="X2002" s="5"/>
      <c r="Y2002" s="5"/>
      <c r="Z2002" s="5">
        <f>Tbl_BalanceHistory[[#This Row],[Discretionary Recommended - Pre 2022]]+Tbl_BalanceHistory[[#This Row],[Discretionary Balance Recommended: Policy]]+Tbl_BalanceHistory[[#This Row],[Discretionary Balance Recommended: Commitments]]</f>
        <v>0</v>
      </c>
      <c r="AA2002" s="5">
        <f>Tbl_BalanceHistory[[#This Row],[Discretionary Balance]]-Tbl_BalanceHistory[[#This Row],[Discretionary Reappropriation]]</f>
        <v>0</v>
      </c>
      <c r="AB2002" s="2"/>
      <c r="AC2002" s="2"/>
      <c r="AD2002" s="2"/>
      <c r="AE2002" s="2"/>
    </row>
    <row r="2003" spans="1:31" ht="45" x14ac:dyDescent="0.25">
      <c r="A2003" s="2" t="s">
        <v>10</v>
      </c>
      <c r="B2003" s="3">
        <v>7</v>
      </c>
      <c r="C2003" s="3">
        <v>260</v>
      </c>
      <c r="D2003" s="3" t="s">
        <v>463</v>
      </c>
      <c r="E2003" s="3" t="str">
        <f>_xlfn.XLOOKUP(Tbl_BalanceHistory[[#This Row],[RespAgy]],Tbl_Agencies[Agy Code],Tbl_Agencies[Agy Sort])</f>
        <v>102000</v>
      </c>
      <c r="F2003" s="2" t="str">
        <f>Tbl_BalanceHistory[[#This Row],[RespAgy]]&amp;": "&amp;Tbl_BalanceHistory[[#This Row],[RespAgency]]</f>
        <v>260: Virginia Community College System</v>
      </c>
      <c r="G2003" s="3">
        <v>276</v>
      </c>
      <c r="H2003" s="3" t="s">
        <v>1126</v>
      </c>
      <c r="I2003" s="3" t="str">
        <f>_xlfn.XLOOKUP(Tbl_BalanceHistory[[#This Row],[AgyCode]],Tbl_Agencies[Agy Code],Tbl_Agencies[Agy Sort])</f>
        <v/>
      </c>
      <c r="J2003" s="2" t="str">
        <f>Tbl_BalanceHistory[[#This Row],[AgyCode]]&amp;": "&amp;Tbl_BalanceHistory[[#This Row],[Agency Name]]</f>
        <v>276: Southside Virginia Community College</v>
      </c>
      <c r="K2003" s="1">
        <v>2019</v>
      </c>
      <c r="L2003" s="3">
        <v>108</v>
      </c>
      <c r="M2003" s="3" t="s">
        <v>408</v>
      </c>
      <c r="N2003" s="2" t="str">
        <f>Tbl_BalanceHistory[[#This Row],[ProgramCode]]&amp;": "&amp;Tbl_BalanceHistory[[#This Row],[Program Name]]</f>
        <v>108: Higher Education Student Financial Assistance</v>
      </c>
      <c r="O2003" s="3" t="s">
        <v>886</v>
      </c>
      <c r="P2003" s="1" t="str">
        <f>IF(Tbl_BalanceHistory[[#This Row],[FundCode]]="0100","GF",IF(Tbl_BalanceHistory[[#This Row],[FundCode]]="01000","GF","Hi Ed / OCR"))</f>
        <v>GF</v>
      </c>
      <c r="Q2003" s="5">
        <v>2044835</v>
      </c>
      <c r="R2003" s="5">
        <v>2043637</v>
      </c>
      <c r="S2003" s="5">
        <v>1198</v>
      </c>
      <c r="T2003" s="5">
        <v>1198</v>
      </c>
      <c r="U2003" s="3" t="s">
        <v>1733</v>
      </c>
      <c r="V2003" s="5">
        <v>0</v>
      </c>
      <c r="W2003" s="5">
        <v>0</v>
      </c>
      <c r="X2003" s="5"/>
      <c r="Y2003" s="5"/>
      <c r="Z2003" s="5">
        <f>Tbl_BalanceHistory[[#This Row],[Discretionary Recommended - Pre 2022]]+Tbl_BalanceHistory[[#This Row],[Discretionary Balance Recommended: Policy]]+Tbl_BalanceHistory[[#This Row],[Discretionary Balance Recommended: Commitments]]</f>
        <v>0</v>
      </c>
      <c r="AA2003" s="5">
        <f>Tbl_BalanceHistory[[#This Row],[Discretionary Balance]]-Tbl_BalanceHistory[[#This Row],[Discretionary Reappropriation]]</f>
        <v>0</v>
      </c>
      <c r="AB2003" s="2"/>
      <c r="AC2003" s="2"/>
      <c r="AD2003" s="2"/>
      <c r="AE2003" s="2"/>
    </row>
    <row r="2004" spans="1:31" ht="45" x14ac:dyDescent="0.25">
      <c r="A2004" s="2" t="s">
        <v>10</v>
      </c>
      <c r="B2004" s="3">
        <v>7</v>
      </c>
      <c r="C2004" s="3">
        <v>260</v>
      </c>
      <c r="D2004" s="3" t="s">
        <v>463</v>
      </c>
      <c r="E2004" s="3" t="str">
        <f>_xlfn.XLOOKUP(Tbl_BalanceHistory[[#This Row],[RespAgy]],Tbl_Agencies[Agy Code],Tbl_Agencies[Agy Sort])</f>
        <v>102000</v>
      </c>
      <c r="F2004" s="2" t="str">
        <f>Tbl_BalanceHistory[[#This Row],[RespAgy]]&amp;": "&amp;Tbl_BalanceHistory[[#This Row],[RespAgency]]</f>
        <v>260: Virginia Community College System</v>
      </c>
      <c r="G2004" s="3">
        <v>276</v>
      </c>
      <c r="H2004" s="3" t="s">
        <v>1126</v>
      </c>
      <c r="I2004" s="3" t="str">
        <f>_xlfn.XLOOKUP(Tbl_BalanceHistory[[#This Row],[AgyCode]],Tbl_Agencies[Agy Code],Tbl_Agencies[Agy Sort])</f>
        <v/>
      </c>
      <c r="J2004" s="2" t="str">
        <f>Tbl_BalanceHistory[[#This Row],[AgyCode]]&amp;": "&amp;Tbl_BalanceHistory[[#This Row],[Agency Name]]</f>
        <v>276: Southside Virginia Community College</v>
      </c>
      <c r="K2004" s="1">
        <v>2020</v>
      </c>
      <c r="L2004" s="3">
        <v>108</v>
      </c>
      <c r="M2004" s="3" t="s">
        <v>408</v>
      </c>
      <c r="N2004" s="2" t="str">
        <f>Tbl_BalanceHistory[[#This Row],[ProgramCode]]&amp;": "&amp;Tbl_BalanceHistory[[#This Row],[Program Name]]</f>
        <v>108: Higher Education Student Financial Assistance</v>
      </c>
      <c r="O2004" s="3" t="s">
        <v>886</v>
      </c>
      <c r="P2004" s="1" t="str">
        <f>IF(Tbl_BalanceHistory[[#This Row],[FundCode]]="0100","GF",IF(Tbl_BalanceHistory[[#This Row],[FundCode]]="01000","GF","Hi Ed / OCR"))</f>
        <v>GF</v>
      </c>
      <c r="Q2004" s="5">
        <v>2456995</v>
      </c>
      <c r="R2004" s="5">
        <v>2455722</v>
      </c>
      <c r="S2004" s="5">
        <v>1273</v>
      </c>
      <c r="T2004" s="5">
        <v>1273</v>
      </c>
      <c r="U2004" s="3" t="s">
        <v>1733</v>
      </c>
      <c r="V2004" s="5">
        <v>0</v>
      </c>
      <c r="W2004" s="5">
        <v>0</v>
      </c>
      <c r="X2004" s="5"/>
      <c r="Y2004" s="5"/>
      <c r="Z2004" s="5">
        <f>Tbl_BalanceHistory[[#This Row],[Discretionary Recommended - Pre 2022]]+Tbl_BalanceHistory[[#This Row],[Discretionary Balance Recommended: Policy]]+Tbl_BalanceHistory[[#This Row],[Discretionary Balance Recommended: Commitments]]</f>
        <v>0</v>
      </c>
      <c r="AA2004" s="5">
        <f>Tbl_BalanceHistory[[#This Row],[Discretionary Balance]]-Tbl_BalanceHistory[[#This Row],[Discretionary Reappropriation]]</f>
        <v>0</v>
      </c>
      <c r="AB2004" s="2"/>
      <c r="AC2004" s="2"/>
      <c r="AD2004" s="2"/>
      <c r="AE2004" s="2"/>
    </row>
    <row r="2005" spans="1:31" ht="45" x14ac:dyDescent="0.25">
      <c r="A2005" s="2" t="s">
        <v>10</v>
      </c>
      <c r="B2005" s="3">
        <v>7</v>
      </c>
      <c r="C2005" s="3">
        <v>260</v>
      </c>
      <c r="D2005" s="3" t="s">
        <v>463</v>
      </c>
      <c r="E2005" s="3" t="str">
        <f>_xlfn.XLOOKUP(Tbl_BalanceHistory[[#This Row],[RespAgy]],Tbl_Agencies[Agy Code],Tbl_Agencies[Agy Sort])</f>
        <v>102000</v>
      </c>
      <c r="F2005" s="2" t="str">
        <f>Tbl_BalanceHistory[[#This Row],[RespAgy]]&amp;": "&amp;Tbl_BalanceHistory[[#This Row],[RespAgency]]</f>
        <v>260: Virginia Community College System</v>
      </c>
      <c r="G2005" s="3">
        <v>276</v>
      </c>
      <c r="H2005" s="3" t="s">
        <v>1126</v>
      </c>
      <c r="I2005" s="3" t="str">
        <f>_xlfn.XLOOKUP(Tbl_BalanceHistory[[#This Row],[AgyCode]],Tbl_Agencies[Agy Code],Tbl_Agencies[Agy Sort])</f>
        <v/>
      </c>
      <c r="J2005" s="2" t="str">
        <f>Tbl_BalanceHistory[[#This Row],[AgyCode]]&amp;": "&amp;Tbl_BalanceHistory[[#This Row],[Agency Name]]</f>
        <v>276: Southside Virginia Community College</v>
      </c>
      <c r="K2005" s="1">
        <v>2021</v>
      </c>
      <c r="L2005" s="3">
        <v>108</v>
      </c>
      <c r="M2005" s="3" t="s">
        <v>408</v>
      </c>
      <c r="N2005" s="2" t="str">
        <f>Tbl_BalanceHistory[[#This Row],[ProgramCode]]&amp;": "&amp;Tbl_BalanceHistory[[#This Row],[Program Name]]</f>
        <v>108: Higher Education Student Financial Assistance</v>
      </c>
      <c r="O2005" s="3" t="s">
        <v>886</v>
      </c>
      <c r="P2005" s="1" t="str">
        <f>IF(Tbl_BalanceHistory[[#This Row],[FundCode]]="0100","GF",IF(Tbl_BalanceHistory[[#This Row],[FundCode]]="01000","GF","Hi Ed / OCR"))</f>
        <v>GF</v>
      </c>
      <c r="Q2005" s="5">
        <v>1893668</v>
      </c>
      <c r="R2005" s="5">
        <v>1753320.5</v>
      </c>
      <c r="S2005" s="5">
        <v>140347.5</v>
      </c>
      <c r="T2005" s="5">
        <v>140347.5</v>
      </c>
      <c r="U2005" s="3" t="s">
        <v>1733</v>
      </c>
      <c r="V2005" s="5">
        <v>0</v>
      </c>
      <c r="W2005" s="5">
        <v>0</v>
      </c>
      <c r="X2005" s="5"/>
      <c r="Y2005" s="5"/>
      <c r="Z2005" s="5">
        <f>Tbl_BalanceHistory[[#This Row],[Discretionary Recommended - Pre 2022]]+Tbl_BalanceHistory[[#This Row],[Discretionary Balance Recommended: Policy]]+Tbl_BalanceHistory[[#This Row],[Discretionary Balance Recommended: Commitments]]</f>
        <v>0</v>
      </c>
      <c r="AA2005" s="5">
        <f>Tbl_BalanceHistory[[#This Row],[Discretionary Balance]]-Tbl_BalanceHistory[[#This Row],[Discretionary Reappropriation]]</f>
        <v>0</v>
      </c>
      <c r="AB2005" s="2"/>
      <c r="AC2005" s="2"/>
      <c r="AD2005" s="2"/>
      <c r="AE2005" s="2"/>
    </row>
    <row r="2006" spans="1:31" ht="45" x14ac:dyDescent="0.25">
      <c r="A2006" s="2" t="s">
        <v>10</v>
      </c>
      <c r="B2006" s="3">
        <v>7</v>
      </c>
      <c r="C2006" s="3">
        <v>260</v>
      </c>
      <c r="D2006" s="3" t="s">
        <v>463</v>
      </c>
      <c r="E2006" s="3" t="str">
        <f>_xlfn.XLOOKUP(Tbl_BalanceHistory[[#This Row],[RespAgy]],Tbl_Agencies[Agy Code],Tbl_Agencies[Agy Sort])</f>
        <v>102000</v>
      </c>
      <c r="F2006" s="2" t="str">
        <f>Tbl_BalanceHistory[[#This Row],[RespAgy]]&amp;": "&amp;Tbl_BalanceHistory[[#This Row],[RespAgency]]</f>
        <v>260: Virginia Community College System</v>
      </c>
      <c r="G2006" s="3">
        <v>276</v>
      </c>
      <c r="H2006" s="3" t="s">
        <v>1126</v>
      </c>
      <c r="I2006" s="3" t="str">
        <f>_xlfn.XLOOKUP(Tbl_BalanceHistory[[#This Row],[AgyCode]],Tbl_Agencies[Agy Code],Tbl_Agencies[Agy Sort])</f>
        <v/>
      </c>
      <c r="J2006" s="2" t="str">
        <f>Tbl_BalanceHistory[[#This Row],[AgyCode]]&amp;": "&amp;Tbl_BalanceHistory[[#This Row],[Agency Name]]</f>
        <v>276: Southside Virginia Community College</v>
      </c>
      <c r="K2006" s="1">
        <v>2022</v>
      </c>
      <c r="L2006" s="3">
        <v>108</v>
      </c>
      <c r="M2006" s="3" t="s">
        <v>408</v>
      </c>
      <c r="N2006" s="2" t="str">
        <f>Tbl_BalanceHistory[[#This Row],[ProgramCode]]&amp;": "&amp;Tbl_BalanceHistory[[#This Row],[Program Name]]</f>
        <v>108: Higher Education Student Financial Assistance</v>
      </c>
      <c r="O2006" s="3" t="s">
        <v>886</v>
      </c>
      <c r="P2006" s="1" t="str">
        <f>IF(Tbl_BalanceHistory[[#This Row],[FundCode]]="0100","GF",IF(Tbl_BalanceHistory[[#This Row],[FundCode]]="01000","GF","Hi Ed / OCR"))</f>
        <v>GF</v>
      </c>
      <c r="Q2006" s="5">
        <v>3584836</v>
      </c>
      <c r="R2006" s="5">
        <v>3004825.73</v>
      </c>
      <c r="S2006" s="5">
        <v>580010.27</v>
      </c>
      <c r="T2006" s="5">
        <v>580010.27</v>
      </c>
      <c r="U2006" s="3" t="s">
        <v>1733</v>
      </c>
      <c r="V2006" s="5">
        <v>0</v>
      </c>
      <c r="W2006" s="5"/>
      <c r="X2006" s="5">
        <v>0</v>
      </c>
      <c r="Y2006" s="5">
        <v>0</v>
      </c>
      <c r="Z2006" s="5">
        <f>Tbl_BalanceHistory[[#This Row],[Discretionary Recommended - Pre 2022]]+Tbl_BalanceHistory[[#This Row],[Discretionary Balance Recommended: Policy]]+Tbl_BalanceHistory[[#This Row],[Discretionary Balance Recommended: Commitments]]</f>
        <v>0</v>
      </c>
      <c r="AA2006" s="5">
        <f>Tbl_BalanceHistory[[#This Row],[Discretionary Balance]]-Tbl_BalanceHistory[[#This Row],[Discretionary Reappropriation]]</f>
        <v>0</v>
      </c>
      <c r="AB2006" s="2"/>
      <c r="AC2006" s="2"/>
      <c r="AD2006" s="2"/>
      <c r="AE2006" s="2"/>
    </row>
    <row r="2007" spans="1:31" ht="60" x14ac:dyDescent="0.25">
      <c r="A2007" s="2" t="s">
        <v>10</v>
      </c>
      <c r="B2007" s="3">
        <v>7</v>
      </c>
      <c r="C2007" s="3">
        <v>260</v>
      </c>
      <c r="D2007" s="3" t="s">
        <v>463</v>
      </c>
      <c r="E2007" s="3" t="str">
        <f>_xlfn.XLOOKUP(Tbl_BalanceHistory[[#This Row],[RespAgy]],Tbl_Agencies[Agy Code],Tbl_Agencies[Agy Sort])</f>
        <v>102000</v>
      </c>
      <c r="F2007" s="2" t="str">
        <f>Tbl_BalanceHistory[[#This Row],[RespAgy]]&amp;": "&amp;Tbl_BalanceHistory[[#This Row],[RespAgency]]</f>
        <v>260: Virginia Community College System</v>
      </c>
      <c r="G2007" s="3">
        <v>276</v>
      </c>
      <c r="H2007" s="3" t="s">
        <v>1126</v>
      </c>
      <c r="I2007" s="3" t="str">
        <f>_xlfn.XLOOKUP(Tbl_BalanceHistory[[#This Row],[AgyCode]],Tbl_Agencies[Agy Code],Tbl_Agencies[Agy Sort])</f>
        <v/>
      </c>
      <c r="J2007" s="2" t="str">
        <f>Tbl_BalanceHistory[[#This Row],[AgyCode]]&amp;": "&amp;Tbl_BalanceHistory[[#This Row],[Agency Name]]</f>
        <v>276: Southside Virginia Community College</v>
      </c>
      <c r="K2007" s="1">
        <v>2014</v>
      </c>
      <c r="L2007" s="3">
        <v>110</v>
      </c>
      <c r="M2007" s="3" t="s">
        <v>409</v>
      </c>
      <c r="N2007" s="2" t="str">
        <f>Tbl_BalanceHistory[[#This Row],[ProgramCode]]&amp;": "&amp;Tbl_BalanceHistory[[#This Row],[Program Name]]</f>
        <v>110: Financial Assistance For Educational and General Services</v>
      </c>
      <c r="O2007" s="3" t="s">
        <v>1730</v>
      </c>
      <c r="P2007" s="1" t="str">
        <f>IF(Tbl_BalanceHistory[[#This Row],[FundCode]]="0100","GF",IF(Tbl_BalanceHistory[[#This Row],[FundCode]]="01000","GF","Hi Ed / OCR"))</f>
        <v>GF</v>
      </c>
      <c r="Q2007" s="5">
        <v>222770</v>
      </c>
      <c r="R2007" s="5">
        <v>222770</v>
      </c>
      <c r="S2007" s="5">
        <v>0</v>
      </c>
      <c r="T2007" s="5">
        <v>0</v>
      </c>
      <c r="U2007" s="3"/>
      <c r="V2007" s="5">
        <v>0</v>
      </c>
      <c r="W2007" s="5">
        <v>0</v>
      </c>
      <c r="X2007" s="5"/>
      <c r="Y2007" s="5"/>
      <c r="Z2007" s="5">
        <f>Tbl_BalanceHistory[[#This Row],[Discretionary Recommended - Pre 2022]]+Tbl_BalanceHistory[[#This Row],[Discretionary Balance Recommended: Policy]]+Tbl_BalanceHistory[[#This Row],[Discretionary Balance Recommended: Commitments]]</f>
        <v>0</v>
      </c>
      <c r="AA2007" s="5">
        <f>Tbl_BalanceHistory[[#This Row],[Discretionary Balance]]-Tbl_BalanceHistory[[#This Row],[Discretionary Reappropriation]]</f>
        <v>0</v>
      </c>
      <c r="AB2007" s="2"/>
      <c r="AC2007" s="2"/>
      <c r="AD2007" s="2"/>
      <c r="AE2007" s="2"/>
    </row>
    <row r="2008" spans="1:31" ht="60" x14ac:dyDescent="0.25">
      <c r="A2008" s="2" t="s">
        <v>10</v>
      </c>
      <c r="B2008" s="3">
        <v>7</v>
      </c>
      <c r="C2008" s="3">
        <v>260</v>
      </c>
      <c r="D2008" s="3" t="s">
        <v>463</v>
      </c>
      <c r="E2008" s="3" t="str">
        <f>_xlfn.XLOOKUP(Tbl_BalanceHistory[[#This Row],[RespAgy]],Tbl_Agencies[Agy Code],Tbl_Agencies[Agy Sort])</f>
        <v>102000</v>
      </c>
      <c r="F2008" s="2" t="str">
        <f>Tbl_BalanceHistory[[#This Row],[RespAgy]]&amp;": "&amp;Tbl_BalanceHistory[[#This Row],[RespAgency]]</f>
        <v>260: Virginia Community College System</v>
      </c>
      <c r="G2008" s="3">
        <v>276</v>
      </c>
      <c r="H2008" s="3" t="s">
        <v>1126</v>
      </c>
      <c r="I2008" s="3" t="str">
        <f>_xlfn.XLOOKUP(Tbl_BalanceHistory[[#This Row],[AgyCode]],Tbl_Agencies[Agy Code],Tbl_Agencies[Agy Sort])</f>
        <v/>
      </c>
      <c r="J2008" s="2" t="str">
        <f>Tbl_BalanceHistory[[#This Row],[AgyCode]]&amp;": "&amp;Tbl_BalanceHistory[[#This Row],[Agency Name]]</f>
        <v>276: Southside Virginia Community College</v>
      </c>
      <c r="K2008" s="1">
        <v>2015</v>
      </c>
      <c r="L2008" s="3">
        <v>110</v>
      </c>
      <c r="M2008" s="3" t="s">
        <v>409</v>
      </c>
      <c r="N2008" s="2" t="str">
        <f>Tbl_BalanceHistory[[#This Row],[ProgramCode]]&amp;": "&amp;Tbl_BalanceHistory[[#This Row],[Program Name]]</f>
        <v>110: Financial Assistance For Educational and General Services</v>
      </c>
      <c r="O2008" s="3" t="s">
        <v>1730</v>
      </c>
      <c r="P2008" s="1" t="str">
        <f>IF(Tbl_BalanceHistory[[#This Row],[FundCode]]="0100","GF",IF(Tbl_BalanceHistory[[#This Row],[FundCode]]="01000","GF","Hi Ed / OCR"))</f>
        <v>GF</v>
      </c>
      <c r="Q2008" s="5">
        <v>222770</v>
      </c>
      <c r="R2008" s="5">
        <v>222770</v>
      </c>
      <c r="S2008" s="5">
        <v>0</v>
      </c>
      <c r="T2008" s="5">
        <v>0</v>
      </c>
      <c r="U2008" s="3"/>
      <c r="V2008" s="5">
        <v>0</v>
      </c>
      <c r="W2008" s="5">
        <v>0</v>
      </c>
      <c r="X2008" s="5"/>
      <c r="Y2008" s="5"/>
      <c r="Z2008" s="5">
        <f>Tbl_BalanceHistory[[#This Row],[Discretionary Recommended - Pre 2022]]+Tbl_BalanceHistory[[#This Row],[Discretionary Balance Recommended: Policy]]+Tbl_BalanceHistory[[#This Row],[Discretionary Balance Recommended: Commitments]]</f>
        <v>0</v>
      </c>
      <c r="AA2008" s="5">
        <f>Tbl_BalanceHistory[[#This Row],[Discretionary Balance]]-Tbl_BalanceHistory[[#This Row],[Discretionary Reappropriation]]</f>
        <v>0</v>
      </c>
      <c r="AB2008" s="2"/>
      <c r="AC2008" s="2"/>
      <c r="AD2008" s="2"/>
      <c r="AE2008" s="2"/>
    </row>
    <row r="2009" spans="1:31" ht="60" x14ac:dyDescent="0.25">
      <c r="A2009" s="2" t="s">
        <v>10</v>
      </c>
      <c r="B2009" s="3">
        <v>7</v>
      </c>
      <c r="C2009" s="3">
        <v>260</v>
      </c>
      <c r="D2009" s="3" t="s">
        <v>463</v>
      </c>
      <c r="E2009" s="3" t="str">
        <f>_xlfn.XLOOKUP(Tbl_BalanceHistory[[#This Row],[RespAgy]],Tbl_Agencies[Agy Code],Tbl_Agencies[Agy Sort])</f>
        <v>102000</v>
      </c>
      <c r="F2009" s="2" t="str">
        <f>Tbl_BalanceHistory[[#This Row],[RespAgy]]&amp;": "&amp;Tbl_BalanceHistory[[#This Row],[RespAgency]]</f>
        <v>260: Virginia Community College System</v>
      </c>
      <c r="G2009" s="3">
        <v>276</v>
      </c>
      <c r="H2009" s="3" t="s">
        <v>1126</v>
      </c>
      <c r="I2009" s="3" t="str">
        <f>_xlfn.XLOOKUP(Tbl_BalanceHistory[[#This Row],[AgyCode]],Tbl_Agencies[Agy Code],Tbl_Agencies[Agy Sort])</f>
        <v/>
      </c>
      <c r="J2009" s="2" t="str">
        <f>Tbl_BalanceHistory[[#This Row],[AgyCode]]&amp;": "&amp;Tbl_BalanceHistory[[#This Row],[Agency Name]]</f>
        <v>276: Southside Virginia Community College</v>
      </c>
      <c r="K2009" s="1">
        <v>2016</v>
      </c>
      <c r="L2009" s="3">
        <v>110</v>
      </c>
      <c r="M2009" s="3" t="s">
        <v>409</v>
      </c>
      <c r="N2009" s="2" t="str">
        <f>Tbl_BalanceHistory[[#This Row],[ProgramCode]]&amp;": "&amp;Tbl_BalanceHistory[[#This Row],[Program Name]]</f>
        <v>110: Financial Assistance For Educational and General Services</v>
      </c>
      <c r="O2009" s="3" t="s">
        <v>1730</v>
      </c>
      <c r="P2009" s="1" t="str">
        <f>IF(Tbl_BalanceHistory[[#This Row],[FundCode]]="0100","GF",IF(Tbl_BalanceHistory[[#This Row],[FundCode]]="01000","GF","Hi Ed / OCR"))</f>
        <v>GF</v>
      </c>
      <c r="Q2009" s="5">
        <v>222357</v>
      </c>
      <c r="R2009" s="5">
        <v>222357</v>
      </c>
      <c r="S2009" s="5">
        <v>0</v>
      </c>
      <c r="T2009" s="5">
        <v>0</v>
      </c>
      <c r="U2009" s="3"/>
      <c r="V2009" s="5">
        <v>0</v>
      </c>
      <c r="W2009" s="5">
        <v>0</v>
      </c>
      <c r="X2009" s="5"/>
      <c r="Y2009" s="5"/>
      <c r="Z2009" s="5">
        <f>Tbl_BalanceHistory[[#This Row],[Discretionary Recommended - Pre 2022]]+Tbl_BalanceHistory[[#This Row],[Discretionary Balance Recommended: Policy]]+Tbl_BalanceHistory[[#This Row],[Discretionary Balance Recommended: Commitments]]</f>
        <v>0</v>
      </c>
      <c r="AA2009" s="5">
        <f>Tbl_BalanceHistory[[#This Row],[Discretionary Balance]]-Tbl_BalanceHistory[[#This Row],[Discretionary Reappropriation]]</f>
        <v>0</v>
      </c>
      <c r="AB2009" s="2"/>
      <c r="AC2009" s="2"/>
      <c r="AD2009" s="2"/>
      <c r="AE2009" s="2"/>
    </row>
    <row r="2010" spans="1:31" ht="60" x14ac:dyDescent="0.25">
      <c r="A2010" s="2" t="s">
        <v>10</v>
      </c>
      <c r="B2010" s="3">
        <v>7</v>
      </c>
      <c r="C2010" s="3">
        <v>260</v>
      </c>
      <c r="D2010" s="3" t="s">
        <v>463</v>
      </c>
      <c r="E2010" s="3" t="str">
        <f>_xlfn.XLOOKUP(Tbl_BalanceHistory[[#This Row],[RespAgy]],Tbl_Agencies[Agy Code],Tbl_Agencies[Agy Sort])</f>
        <v>102000</v>
      </c>
      <c r="F2010" s="2" t="str">
        <f>Tbl_BalanceHistory[[#This Row],[RespAgy]]&amp;": "&amp;Tbl_BalanceHistory[[#This Row],[RespAgency]]</f>
        <v>260: Virginia Community College System</v>
      </c>
      <c r="G2010" s="3">
        <v>276</v>
      </c>
      <c r="H2010" s="3" t="s">
        <v>1126</v>
      </c>
      <c r="I2010" s="3" t="str">
        <f>_xlfn.XLOOKUP(Tbl_BalanceHistory[[#This Row],[AgyCode]],Tbl_Agencies[Agy Code],Tbl_Agencies[Agy Sort])</f>
        <v/>
      </c>
      <c r="J2010" s="2" t="str">
        <f>Tbl_BalanceHistory[[#This Row],[AgyCode]]&amp;": "&amp;Tbl_BalanceHistory[[#This Row],[Agency Name]]</f>
        <v>276: Southside Virginia Community College</v>
      </c>
      <c r="K2010" s="1">
        <v>2017</v>
      </c>
      <c r="L2010" s="3">
        <v>110</v>
      </c>
      <c r="M2010" s="3" t="s">
        <v>409</v>
      </c>
      <c r="N2010" s="2" t="str">
        <f>Tbl_BalanceHistory[[#This Row],[ProgramCode]]&amp;": "&amp;Tbl_BalanceHistory[[#This Row],[Program Name]]</f>
        <v>110: Financial Assistance For Educational and General Services</v>
      </c>
      <c r="O2010" s="3" t="s">
        <v>886</v>
      </c>
      <c r="P2010" s="1" t="str">
        <f>IF(Tbl_BalanceHistory[[#This Row],[FundCode]]="0100","GF",IF(Tbl_BalanceHistory[[#This Row],[FundCode]]="01000","GF","Hi Ed / OCR"))</f>
        <v>GF</v>
      </c>
      <c r="Q2010" s="5">
        <v>220805</v>
      </c>
      <c r="R2010" s="5">
        <v>220804</v>
      </c>
      <c r="S2010" s="5">
        <v>1</v>
      </c>
      <c r="T2010" s="5">
        <v>1</v>
      </c>
      <c r="U2010" s="3" t="s">
        <v>1732</v>
      </c>
      <c r="V2010" s="5">
        <v>0</v>
      </c>
      <c r="W2010" s="5">
        <v>0</v>
      </c>
      <c r="X2010" s="5"/>
      <c r="Y2010" s="5"/>
      <c r="Z2010" s="5">
        <f>Tbl_BalanceHistory[[#This Row],[Discretionary Recommended - Pre 2022]]+Tbl_BalanceHistory[[#This Row],[Discretionary Balance Recommended: Policy]]+Tbl_BalanceHistory[[#This Row],[Discretionary Balance Recommended: Commitments]]</f>
        <v>0</v>
      </c>
      <c r="AA2010" s="5">
        <f>Tbl_BalanceHistory[[#This Row],[Discretionary Balance]]-Tbl_BalanceHistory[[#This Row],[Discretionary Reappropriation]]</f>
        <v>0</v>
      </c>
      <c r="AB2010" s="2"/>
      <c r="AC2010" s="2"/>
      <c r="AD2010" s="2"/>
      <c r="AE2010" s="2"/>
    </row>
    <row r="2011" spans="1:31" ht="60" x14ac:dyDescent="0.25">
      <c r="A2011" s="2" t="s">
        <v>10</v>
      </c>
      <c r="B2011" s="3">
        <v>7</v>
      </c>
      <c r="C2011" s="3">
        <v>260</v>
      </c>
      <c r="D2011" s="3" t="s">
        <v>463</v>
      </c>
      <c r="E2011" s="3" t="str">
        <f>_xlfn.XLOOKUP(Tbl_BalanceHistory[[#This Row],[RespAgy]],Tbl_Agencies[Agy Code],Tbl_Agencies[Agy Sort])</f>
        <v>102000</v>
      </c>
      <c r="F2011" s="2" t="str">
        <f>Tbl_BalanceHistory[[#This Row],[RespAgy]]&amp;": "&amp;Tbl_BalanceHistory[[#This Row],[RespAgency]]</f>
        <v>260: Virginia Community College System</v>
      </c>
      <c r="G2011" s="3">
        <v>276</v>
      </c>
      <c r="H2011" s="3" t="s">
        <v>1126</v>
      </c>
      <c r="I2011" s="3" t="str">
        <f>_xlfn.XLOOKUP(Tbl_BalanceHistory[[#This Row],[AgyCode]],Tbl_Agencies[Agy Code],Tbl_Agencies[Agy Sort])</f>
        <v/>
      </c>
      <c r="J2011" s="2" t="str">
        <f>Tbl_BalanceHistory[[#This Row],[AgyCode]]&amp;": "&amp;Tbl_BalanceHistory[[#This Row],[Agency Name]]</f>
        <v>276: Southside Virginia Community College</v>
      </c>
      <c r="K2011" s="1">
        <v>2018</v>
      </c>
      <c r="L2011" s="3">
        <v>110</v>
      </c>
      <c r="M2011" s="3" t="s">
        <v>409</v>
      </c>
      <c r="N2011" s="2" t="str">
        <f>Tbl_BalanceHistory[[#This Row],[ProgramCode]]&amp;": "&amp;Tbl_BalanceHistory[[#This Row],[Program Name]]</f>
        <v>110: Financial Assistance For Educational and General Services</v>
      </c>
      <c r="O2011" s="3" t="s">
        <v>886</v>
      </c>
      <c r="P2011" s="1" t="str">
        <f>IF(Tbl_BalanceHistory[[#This Row],[FundCode]]="0100","GF",IF(Tbl_BalanceHistory[[#This Row],[FundCode]]="01000","GF","Hi Ed / OCR"))</f>
        <v>GF</v>
      </c>
      <c r="Q2011" s="5">
        <v>169603</v>
      </c>
      <c r="R2011" s="5">
        <v>169602</v>
      </c>
      <c r="S2011" s="5">
        <v>1</v>
      </c>
      <c r="T2011" s="5">
        <v>1</v>
      </c>
      <c r="U2011" s="3" t="s">
        <v>1733</v>
      </c>
      <c r="V2011" s="5">
        <v>0</v>
      </c>
      <c r="W2011" s="5">
        <v>0</v>
      </c>
      <c r="X2011" s="5"/>
      <c r="Y2011" s="5"/>
      <c r="Z2011" s="5">
        <f>Tbl_BalanceHistory[[#This Row],[Discretionary Recommended - Pre 2022]]+Tbl_BalanceHistory[[#This Row],[Discretionary Balance Recommended: Policy]]+Tbl_BalanceHistory[[#This Row],[Discretionary Balance Recommended: Commitments]]</f>
        <v>0</v>
      </c>
      <c r="AA2011" s="5">
        <f>Tbl_BalanceHistory[[#This Row],[Discretionary Balance]]-Tbl_BalanceHistory[[#This Row],[Discretionary Reappropriation]]</f>
        <v>0</v>
      </c>
      <c r="AB2011" s="2"/>
      <c r="AC2011" s="2"/>
      <c r="AD2011" s="2"/>
      <c r="AE2011" s="2"/>
    </row>
    <row r="2012" spans="1:31" ht="60" x14ac:dyDescent="0.25">
      <c r="A2012" s="2" t="s">
        <v>10</v>
      </c>
      <c r="B2012" s="3">
        <v>7</v>
      </c>
      <c r="C2012" s="3">
        <v>260</v>
      </c>
      <c r="D2012" s="3" t="s">
        <v>463</v>
      </c>
      <c r="E2012" s="3" t="str">
        <f>_xlfn.XLOOKUP(Tbl_BalanceHistory[[#This Row],[RespAgy]],Tbl_Agencies[Agy Code],Tbl_Agencies[Agy Sort])</f>
        <v>102000</v>
      </c>
      <c r="F2012" s="2" t="str">
        <f>Tbl_BalanceHistory[[#This Row],[RespAgy]]&amp;": "&amp;Tbl_BalanceHistory[[#This Row],[RespAgency]]</f>
        <v>260: Virginia Community College System</v>
      </c>
      <c r="G2012" s="3">
        <v>276</v>
      </c>
      <c r="H2012" s="3" t="s">
        <v>1126</v>
      </c>
      <c r="I2012" s="3" t="str">
        <f>_xlfn.XLOOKUP(Tbl_BalanceHistory[[#This Row],[AgyCode]],Tbl_Agencies[Agy Code],Tbl_Agencies[Agy Sort])</f>
        <v/>
      </c>
      <c r="J2012" s="2" t="str">
        <f>Tbl_BalanceHistory[[#This Row],[AgyCode]]&amp;": "&amp;Tbl_BalanceHistory[[#This Row],[Agency Name]]</f>
        <v>276: Southside Virginia Community College</v>
      </c>
      <c r="K2012" s="1">
        <v>2019</v>
      </c>
      <c r="L2012" s="3">
        <v>110</v>
      </c>
      <c r="M2012" s="3" t="s">
        <v>409</v>
      </c>
      <c r="N2012" s="2" t="str">
        <f>Tbl_BalanceHistory[[#This Row],[ProgramCode]]&amp;": "&amp;Tbl_BalanceHistory[[#This Row],[Program Name]]</f>
        <v>110: Financial Assistance For Educational and General Services</v>
      </c>
      <c r="O2012" s="3" t="s">
        <v>886</v>
      </c>
      <c r="P2012" s="1" t="str">
        <f>IF(Tbl_BalanceHistory[[#This Row],[FundCode]]="0100","GF",IF(Tbl_BalanceHistory[[#This Row],[FundCode]]="01000","GF","Hi Ed / OCR"))</f>
        <v>GF</v>
      </c>
      <c r="Q2012" s="5">
        <v>198461</v>
      </c>
      <c r="R2012" s="5">
        <v>198461</v>
      </c>
      <c r="S2012" s="5">
        <v>0</v>
      </c>
      <c r="T2012" s="5">
        <v>0</v>
      </c>
      <c r="U2012" s="3" t="s">
        <v>1733</v>
      </c>
      <c r="V2012" s="5">
        <v>0</v>
      </c>
      <c r="W2012" s="5">
        <v>0</v>
      </c>
      <c r="X2012" s="5"/>
      <c r="Y2012" s="5"/>
      <c r="Z2012" s="5">
        <f>Tbl_BalanceHistory[[#This Row],[Discretionary Recommended - Pre 2022]]+Tbl_BalanceHistory[[#This Row],[Discretionary Balance Recommended: Policy]]+Tbl_BalanceHistory[[#This Row],[Discretionary Balance Recommended: Commitments]]</f>
        <v>0</v>
      </c>
      <c r="AA2012" s="5">
        <f>Tbl_BalanceHistory[[#This Row],[Discretionary Balance]]-Tbl_BalanceHistory[[#This Row],[Discretionary Reappropriation]]</f>
        <v>0</v>
      </c>
      <c r="AB2012" s="2"/>
      <c r="AC2012" s="2"/>
      <c r="AD2012" s="2"/>
      <c r="AE2012" s="2"/>
    </row>
    <row r="2013" spans="1:31" ht="60" x14ac:dyDescent="0.25">
      <c r="A2013" s="2" t="s">
        <v>10</v>
      </c>
      <c r="B2013" s="3">
        <v>7</v>
      </c>
      <c r="C2013" s="3">
        <v>260</v>
      </c>
      <c r="D2013" s="3" t="s">
        <v>463</v>
      </c>
      <c r="E2013" s="3" t="str">
        <f>_xlfn.XLOOKUP(Tbl_BalanceHistory[[#This Row],[RespAgy]],Tbl_Agencies[Agy Code],Tbl_Agencies[Agy Sort])</f>
        <v>102000</v>
      </c>
      <c r="F2013" s="2" t="str">
        <f>Tbl_BalanceHistory[[#This Row],[RespAgy]]&amp;": "&amp;Tbl_BalanceHistory[[#This Row],[RespAgency]]</f>
        <v>260: Virginia Community College System</v>
      </c>
      <c r="G2013" s="3">
        <v>276</v>
      </c>
      <c r="H2013" s="3" t="s">
        <v>1126</v>
      </c>
      <c r="I2013" s="3" t="str">
        <f>_xlfn.XLOOKUP(Tbl_BalanceHistory[[#This Row],[AgyCode]],Tbl_Agencies[Agy Code],Tbl_Agencies[Agy Sort])</f>
        <v/>
      </c>
      <c r="J2013" s="2" t="str">
        <f>Tbl_BalanceHistory[[#This Row],[AgyCode]]&amp;": "&amp;Tbl_BalanceHistory[[#This Row],[Agency Name]]</f>
        <v>276: Southside Virginia Community College</v>
      </c>
      <c r="K2013" s="1">
        <v>2020</v>
      </c>
      <c r="L2013" s="3">
        <v>110</v>
      </c>
      <c r="M2013" s="3" t="s">
        <v>409</v>
      </c>
      <c r="N2013" s="2" t="str">
        <f>Tbl_BalanceHistory[[#This Row],[ProgramCode]]&amp;": "&amp;Tbl_BalanceHistory[[#This Row],[Program Name]]</f>
        <v>110: Financial Assistance For Educational and General Services</v>
      </c>
      <c r="O2013" s="3" t="s">
        <v>886</v>
      </c>
      <c r="P2013" s="1" t="str">
        <f>IF(Tbl_BalanceHistory[[#This Row],[FundCode]]="0100","GF",IF(Tbl_BalanceHistory[[#This Row],[FundCode]]="01000","GF","Hi Ed / OCR"))</f>
        <v>GF</v>
      </c>
      <c r="Q2013" s="5">
        <v>197576</v>
      </c>
      <c r="R2013" s="5">
        <v>197576</v>
      </c>
      <c r="S2013" s="5">
        <v>0</v>
      </c>
      <c r="T2013" s="5">
        <v>0</v>
      </c>
      <c r="U2013" s="3" t="s">
        <v>1733</v>
      </c>
      <c r="V2013" s="5">
        <v>0</v>
      </c>
      <c r="W2013" s="5">
        <v>0</v>
      </c>
      <c r="X2013" s="5"/>
      <c r="Y2013" s="5"/>
      <c r="Z2013" s="5">
        <f>Tbl_BalanceHistory[[#This Row],[Discretionary Recommended - Pre 2022]]+Tbl_BalanceHistory[[#This Row],[Discretionary Balance Recommended: Policy]]+Tbl_BalanceHistory[[#This Row],[Discretionary Balance Recommended: Commitments]]</f>
        <v>0</v>
      </c>
      <c r="AA2013" s="5">
        <f>Tbl_BalanceHistory[[#This Row],[Discretionary Balance]]-Tbl_BalanceHistory[[#This Row],[Discretionary Reappropriation]]</f>
        <v>0</v>
      </c>
      <c r="AB2013" s="2"/>
      <c r="AC2013" s="2"/>
      <c r="AD2013" s="2"/>
      <c r="AE2013" s="2"/>
    </row>
    <row r="2014" spans="1:31" ht="60" x14ac:dyDescent="0.25">
      <c r="A2014" s="2" t="s">
        <v>10</v>
      </c>
      <c r="B2014" s="3">
        <v>7</v>
      </c>
      <c r="C2014" s="3">
        <v>260</v>
      </c>
      <c r="D2014" s="3" t="s">
        <v>463</v>
      </c>
      <c r="E2014" s="3" t="str">
        <f>_xlfn.XLOOKUP(Tbl_BalanceHistory[[#This Row],[RespAgy]],Tbl_Agencies[Agy Code],Tbl_Agencies[Agy Sort])</f>
        <v>102000</v>
      </c>
      <c r="F2014" s="2" t="str">
        <f>Tbl_BalanceHistory[[#This Row],[RespAgy]]&amp;": "&amp;Tbl_BalanceHistory[[#This Row],[RespAgency]]</f>
        <v>260: Virginia Community College System</v>
      </c>
      <c r="G2014" s="3">
        <v>276</v>
      </c>
      <c r="H2014" s="3" t="s">
        <v>1126</v>
      </c>
      <c r="I2014" s="3" t="str">
        <f>_xlfn.XLOOKUP(Tbl_BalanceHistory[[#This Row],[AgyCode]],Tbl_Agencies[Agy Code],Tbl_Agencies[Agy Sort])</f>
        <v/>
      </c>
      <c r="J2014" s="2" t="str">
        <f>Tbl_BalanceHistory[[#This Row],[AgyCode]]&amp;": "&amp;Tbl_BalanceHistory[[#This Row],[Agency Name]]</f>
        <v>276: Southside Virginia Community College</v>
      </c>
      <c r="K2014" s="1">
        <v>2021</v>
      </c>
      <c r="L2014" s="3">
        <v>110</v>
      </c>
      <c r="M2014" s="3" t="s">
        <v>409</v>
      </c>
      <c r="N2014" s="2" t="str">
        <f>Tbl_BalanceHistory[[#This Row],[ProgramCode]]&amp;": "&amp;Tbl_BalanceHistory[[#This Row],[Program Name]]</f>
        <v>110: Financial Assistance For Educational and General Services</v>
      </c>
      <c r="O2014" s="3" t="s">
        <v>886</v>
      </c>
      <c r="P2014" s="1" t="str">
        <f>IF(Tbl_BalanceHistory[[#This Row],[FundCode]]="0100","GF",IF(Tbl_BalanceHistory[[#This Row],[FundCode]]="01000","GF","Hi Ed / OCR"))</f>
        <v>GF</v>
      </c>
      <c r="Q2014" s="5">
        <v>176483</v>
      </c>
      <c r="R2014" s="5">
        <v>157803</v>
      </c>
      <c r="S2014" s="5">
        <v>18680</v>
      </c>
      <c r="T2014" s="5">
        <v>18680</v>
      </c>
      <c r="U2014" s="3" t="s">
        <v>1733</v>
      </c>
      <c r="V2014" s="5">
        <v>0</v>
      </c>
      <c r="W2014" s="5">
        <v>0</v>
      </c>
      <c r="X2014" s="5"/>
      <c r="Y2014" s="5"/>
      <c r="Z2014" s="5">
        <f>Tbl_BalanceHistory[[#This Row],[Discretionary Recommended - Pre 2022]]+Tbl_BalanceHistory[[#This Row],[Discretionary Balance Recommended: Policy]]+Tbl_BalanceHistory[[#This Row],[Discretionary Balance Recommended: Commitments]]</f>
        <v>0</v>
      </c>
      <c r="AA2014" s="5">
        <f>Tbl_BalanceHistory[[#This Row],[Discretionary Balance]]-Tbl_BalanceHistory[[#This Row],[Discretionary Reappropriation]]</f>
        <v>0</v>
      </c>
      <c r="AB2014" s="2"/>
      <c r="AC2014" s="2"/>
      <c r="AD2014" s="2"/>
      <c r="AE2014" s="2"/>
    </row>
    <row r="2015" spans="1:31" ht="60" x14ac:dyDescent="0.25">
      <c r="A2015" s="2" t="s">
        <v>10</v>
      </c>
      <c r="B2015" s="3">
        <v>7</v>
      </c>
      <c r="C2015" s="3">
        <v>260</v>
      </c>
      <c r="D2015" s="3" t="s">
        <v>463</v>
      </c>
      <c r="E2015" s="3" t="str">
        <f>_xlfn.XLOOKUP(Tbl_BalanceHistory[[#This Row],[RespAgy]],Tbl_Agencies[Agy Code],Tbl_Agencies[Agy Sort])</f>
        <v>102000</v>
      </c>
      <c r="F2015" s="2" t="str">
        <f>Tbl_BalanceHistory[[#This Row],[RespAgy]]&amp;": "&amp;Tbl_BalanceHistory[[#This Row],[RespAgency]]</f>
        <v>260: Virginia Community College System</v>
      </c>
      <c r="G2015" s="3">
        <v>276</v>
      </c>
      <c r="H2015" s="3" t="s">
        <v>1126</v>
      </c>
      <c r="I2015" s="3" t="str">
        <f>_xlfn.XLOOKUP(Tbl_BalanceHistory[[#This Row],[AgyCode]],Tbl_Agencies[Agy Code],Tbl_Agencies[Agy Sort])</f>
        <v/>
      </c>
      <c r="J2015" s="2" t="str">
        <f>Tbl_BalanceHistory[[#This Row],[AgyCode]]&amp;": "&amp;Tbl_BalanceHistory[[#This Row],[Agency Name]]</f>
        <v>276: Southside Virginia Community College</v>
      </c>
      <c r="K2015" s="1">
        <v>2022</v>
      </c>
      <c r="L2015" s="3">
        <v>110</v>
      </c>
      <c r="M2015" s="3" t="s">
        <v>409</v>
      </c>
      <c r="N2015" s="2" t="str">
        <f>Tbl_BalanceHistory[[#This Row],[ProgramCode]]&amp;": "&amp;Tbl_BalanceHistory[[#This Row],[Program Name]]</f>
        <v>110: Financial Assistance For Educational and General Services</v>
      </c>
      <c r="O2015" s="3" t="s">
        <v>886</v>
      </c>
      <c r="P2015" s="1" t="str">
        <f>IF(Tbl_BalanceHistory[[#This Row],[FundCode]]="0100","GF",IF(Tbl_BalanceHistory[[#This Row],[FundCode]]="01000","GF","Hi Ed / OCR"))</f>
        <v>GF</v>
      </c>
      <c r="Q2015" s="5">
        <v>176483</v>
      </c>
      <c r="R2015" s="5">
        <v>157803</v>
      </c>
      <c r="S2015" s="5">
        <v>18680</v>
      </c>
      <c r="T2015" s="5">
        <v>18680</v>
      </c>
      <c r="U2015" s="3" t="s">
        <v>1733</v>
      </c>
      <c r="V2015" s="5">
        <v>0</v>
      </c>
      <c r="W2015" s="5"/>
      <c r="X2015" s="5">
        <v>0</v>
      </c>
      <c r="Y2015" s="5">
        <v>0</v>
      </c>
      <c r="Z2015" s="5">
        <f>Tbl_BalanceHistory[[#This Row],[Discretionary Recommended - Pre 2022]]+Tbl_BalanceHistory[[#This Row],[Discretionary Balance Recommended: Policy]]+Tbl_BalanceHistory[[#This Row],[Discretionary Balance Recommended: Commitments]]</f>
        <v>0</v>
      </c>
      <c r="AA2015" s="5">
        <f>Tbl_BalanceHistory[[#This Row],[Discretionary Balance]]-Tbl_BalanceHistory[[#This Row],[Discretionary Reappropriation]]</f>
        <v>0</v>
      </c>
      <c r="AB2015" s="2"/>
      <c r="AC2015" s="2"/>
      <c r="AD2015" s="2"/>
      <c r="AE2015" s="2"/>
    </row>
    <row r="2016" spans="1:31" ht="45" x14ac:dyDescent="0.25">
      <c r="A2016" s="2" t="s">
        <v>10</v>
      </c>
      <c r="B2016" s="3">
        <v>7</v>
      </c>
      <c r="C2016" s="3">
        <v>260</v>
      </c>
      <c r="D2016" s="3" t="s">
        <v>463</v>
      </c>
      <c r="E2016" s="3" t="str">
        <f>_xlfn.XLOOKUP(Tbl_BalanceHistory[[#This Row],[RespAgy]],Tbl_Agencies[Agy Code],Tbl_Agencies[Agy Sort])</f>
        <v>102000</v>
      </c>
      <c r="F2016" s="2" t="str">
        <f>Tbl_BalanceHistory[[#This Row],[RespAgy]]&amp;": "&amp;Tbl_BalanceHistory[[#This Row],[RespAgency]]</f>
        <v>260: Virginia Community College System</v>
      </c>
      <c r="G2016" s="3">
        <v>276</v>
      </c>
      <c r="H2016" s="3" t="s">
        <v>1126</v>
      </c>
      <c r="I2016" s="3" t="str">
        <f>_xlfn.XLOOKUP(Tbl_BalanceHistory[[#This Row],[AgyCode]],Tbl_Agencies[Agy Code],Tbl_Agencies[Agy Sort])</f>
        <v/>
      </c>
      <c r="J2016" s="2" t="str">
        <f>Tbl_BalanceHistory[[#This Row],[AgyCode]]&amp;": "&amp;Tbl_BalanceHistory[[#This Row],[Agency Name]]</f>
        <v>276: Southside Virginia Community College</v>
      </c>
      <c r="K2016" s="1">
        <v>2014</v>
      </c>
      <c r="L2016" s="3">
        <v>534</v>
      </c>
      <c r="M2016" s="3" t="s">
        <v>82</v>
      </c>
      <c r="N2016" s="2" t="str">
        <f>Tbl_BalanceHistory[[#This Row],[ProgramCode]]&amp;": "&amp;Tbl_BalanceHistory[[#This Row],[Program Name]]</f>
        <v>534: Economic Development Services</v>
      </c>
      <c r="O2016" s="3" t="s">
        <v>1730</v>
      </c>
      <c r="P2016" s="1" t="str">
        <f>IF(Tbl_BalanceHistory[[#This Row],[FundCode]]="0100","GF",IF(Tbl_BalanceHistory[[#This Row],[FundCode]]="01000","GF","Hi Ed / OCR"))</f>
        <v>GF</v>
      </c>
      <c r="Q2016" s="5">
        <v>10862</v>
      </c>
      <c r="R2016" s="5">
        <v>6115.93</v>
      </c>
      <c r="S2016" s="5">
        <v>4746</v>
      </c>
      <c r="T2016" s="5">
        <v>4746</v>
      </c>
      <c r="U2016" s="3" t="s">
        <v>1731</v>
      </c>
      <c r="V2016" s="5">
        <v>0</v>
      </c>
      <c r="W2016" s="5">
        <v>0</v>
      </c>
      <c r="X2016" s="5"/>
      <c r="Y2016" s="5"/>
      <c r="Z2016" s="5">
        <f>Tbl_BalanceHistory[[#This Row],[Discretionary Recommended - Pre 2022]]+Tbl_BalanceHistory[[#This Row],[Discretionary Balance Recommended: Policy]]+Tbl_BalanceHistory[[#This Row],[Discretionary Balance Recommended: Commitments]]</f>
        <v>0</v>
      </c>
      <c r="AA2016" s="5">
        <f>Tbl_BalanceHistory[[#This Row],[Discretionary Balance]]-Tbl_BalanceHistory[[#This Row],[Discretionary Reappropriation]]</f>
        <v>0</v>
      </c>
      <c r="AB2016" s="2"/>
      <c r="AC2016" s="2"/>
      <c r="AD2016" s="2"/>
      <c r="AE2016" s="2"/>
    </row>
    <row r="2017" spans="1:31" ht="45" x14ac:dyDescent="0.25">
      <c r="A2017" s="2" t="s">
        <v>10</v>
      </c>
      <c r="B2017" s="3">
        <v>7</v>
      </c>
      <c r="C2017" s="3">
        <v>260</v>
      </c>
      <c r="D2017" s="3" t="s">
        <v>463</v>
      </c>
      <c r="E2017" s="3" t="str">
        <f>_xlfn.XLOOKUP(Tbl_BalanceHistory[[#This Row],[RespAgy]],Tbl_Agencies[Agy Code],Tbl_Agencies[Agy Sort])</f>
        <v>102000</v>
      </c>
      <c r="F2017" s="2" t="str">
        <f>Tbl_BalanceHistory[[#This Row],[RespAgy]]&amp;": "&amp;Tbl_BalanceHistory[[#This Row],[RespAgency]]</f>
        <v>260: Virginia Community College System</v>
      </c>
      <c r="G2017" s="3">
        <v>276</v>
      </c>
      <c r="H2017" s="3" t="s">
        <v>1126</v>
      </c>
      <c r="I2017" s="3" t="str">
        <f>_xlfn.XLOOKUP(Tbl_BalanceHistory[[#This Row],[AgyCode]],Tbl_Agencies[Agy Code],Tbl_Agencies[Agy Sort])</f>
        <v/>
      </c>
      <c r="J2017" s="2" t="str">
        <f>Tbl_BalanceHistory[[#This Row],[AgyCode]]&amp;": "&amp;Tbl_BalanceHistory[[#This Row],[Agency Name]]</f>
        <v>276: Southside Virginia Community College</v>
      </c>
      <c r="K2017" s="1">
        <v>2015</v>
      </c>
      <c r="L2017" s="3">
        <v>534</v>
      </c>
      <c r="M2017" s="3" t="s">
        <v>82</v>
      </c>
      <c r="N2017" s="2" t="str">
        <f>Tbl_BalanceHistory[[#This Row],[ProgramCode]]&amp;": "&amp;Tbl_BalanceHistory[[#This Row],[Program Name]]</f>
        <v>534: Economic Development Services</v>
      </c>
      <c r="O2017" s="3" t="s">
        <v>1730</v>
      </c>
      <c r="P2017" s="1" t="str">
        <f>IF(Tbl_BalanceHistory[[#This Row],[FundCode]]="0100","GF",IF(Tbl_BalanceHistory[[#This Row],[FundCode]]="01000","GF","Hi Ed / OCR"))</f>
        <v>GF</v>
      </c>
      <c r="Q2017" s="5">
        <v>25529</v>
      </c>
      <c r="R2017" s="5">
        <v>24033</v>
      </c>
      <c r="S2017" s="5">
        <v>1496</v>
      </c>
      <c r="T2017" s="5">
        <v>1496</v>
      </c>
      <c r="U2017" s="3" t="s">
        <v>1731</v>
      </c>
      <c r="V2017" s="5">
        <v>0</v>
      </c>
      <c r="W2017" s="5">
        <v>0</v>
      </c>
      <c r="X2017" s="5"/>
      <c r="Y2017" s="5"/>
      <c r="Z2017" s="5">
        <f>Tbl_BalanceHistory[[#This Row],[Discretionary Recommended - Pre 2022]]+Tbl_BalanceHistory[[#This Row],[Discretionary Balance Recommended: Policy]]+Tbl_BalanceHistory[[#This Row],[Discretionary Balance Recommended: Commitments]]</f>
        <v>0</v>
      </c>
      <c r="AA2017" s="5">
        <f>Tbl_BalanceHistory[[#This Row],[Discretionary Balance]]-Tbl_BalanceHistory[[#This Row],[Discretionary Reappropriation]]</f>
        <v>0</v>
      </c>
      <c r="AB2017" s="2"/>
      <c r="AC2017" s="2"/>
      <c r="AD2017" s="2"/>
      <c r="AE2017" s="2"/>
    </row>
    <row r="2018" spans="1:31" ht="45" x14ac:dyDescent="0.25">
      <c r="A2018" s="2" t="s">
        <v>10</v>
      </c>
      <c r="B2018" s="3">
        <v>7</v>
      </c>
      <c r="C2018" s="3">
        <v>260</v>
      </c>
      <c r="D2018" s="3" t="s">
        <v>463</v>
      </c>
      <c r="E2018" s="3" t="str">
        <f>_xlfn.XLOOKUP(Tbl_BalanceHistory[[#This Row],[RespAgy]],Tbl_Agencies[Agy Code],Tbl_Agencies[Agy Sort])</f>
        <v>102000</v>
      </c>
      <c r="F2018" s="2" t="str">
        <f>Tbl_BalanceHistory[[#This Row],[RespAgy]]&amp;": "&amp;Tbl_BalanceHistory[[#This Row],[RespAgency]]</f>
        <v>260: Virginia Community College System</v>
      </c>
      <c r="G2018" s="3">
        <v>276</v>
      </c>
      <c r="H2018" s="3" t="s">
        <v>1126</v>
      </c>
      <c r="I2018" s="3" t="str">
        <f>_xlfn.XLOOKUP(Tbl_BalanceHistory[[#This Row],[AgyCode]],Tbl_Agencies[Agy Code],Tbl_Agencies[Agy Sort])</f>
        <v/>
      </c>
      <c r="J2018" s="2" t="str">
        <f>Tbl_BalanceHistory[[#This Row],[AgyCode]]&amp;": "&amp;Tbl_BalanceHistory[[#This Row],[Agency Name]]</f>
        <v>276: Southside Virginia Community College</v>
      </c>
      <c r="K2018" s="1">
        <v>2016</v>
      </c>
      <c r="L2018" s="3">
        <v>534</v>
      </c>
      <c r="M2018" s="3" t="s">
        <v>82</v>
      </c>
      <c r="N2018" s="2" t="str">
        <f>Tbl_BalanceHistory[[#This Row],[ProgramCode]]&amp;": "&amp;Tbl_BalanceHistory[[#This Row],[Program Name]]</f>
        <v>534: Economic Development Services</v>
      </c>
      <c r="O2018" s="3" t="s">
        <v>1730</v>
      </c>
      <c r="P2018" s="1" t="str">
        <f>IF(Tbl_BalanceHistory[[#This Row],[FundCode]]="0100","GF",IF(Tbl_BalanceHistory[[#This Row],[FundCode]]="01000","GF","Hi Ed / OCR"))</f>
        <v>GF</v>
      </c>
      <c r="Q2018" s="5">
        <v>31624</v>
      </c>
      <c r="R2018" s="5">
        <v>1472.57</v>
      </c>
      <c r="S2018" s="5">
        <v>30151</v>
      </c>
      <c r="T2018" s="5">
        <v>30151</v>
      </c>
      <c r="U2018" s="3" t="s">
        <v>1731</v>
      </c>
      <c r="V2018" s="5">
        <v>0</v>
      </c>
      <c r="W2018" s="5">
        <v>0</v>
      </c>
      <c r="X2018" s="5"/>
      <c r="Y2018" s="5"/>
      <c r="Z2018" s="5">
        <f>Tbl_BalanceHistory[[#This Row],[Discretionary Recommended - Pre 2022]]+Tbl_BalanceHistory[[#This Row],[Discretionary Balance Recommended: Policy]]+Tbl_BalanceHistory[[#This Row],[Discretionary Balance Recommended: Commitments]]</f>
        <v>0</v>
      </c>
      <c r="AA2018" s="5">
        <f>Tbl_BalanceHistory[[#This Row],[Discretionary Balance]]-Tbl_BalanceHistory[[#This Row],[Discretionary Reappropriation]]</f>
        <v>0</v>
      </c>
      <c r="AB2018" s="2"/>
      <c r="AC2018" s="2"/>
      <c r="AD2018" s="2"/>
      <c r="AE2018" s="2"/>
    </row>
    <row r="2019" spans="1:31" ht="45" x14ac:dyDescent="0.25">
      <c r="A2019" s="2" t="s">
        <v>10</v>
      </c>
      <c r="B2019" s="3">
        <v>7</v>
      </c>
      <c r="C2019" s="3">
        <v>260</v>
      </c>
      <c r="D2019" s="3" t="s">
        <v>463</v>
      </c>
      <c r="E2019" s="3" t="str">
        <f>_xlfn.XLOOKUP(Tbl_BalanceHistory[[#This Row],[RespAgy]],Tbl_Agencies[Agy Code],Tbl_Agencies[Agy Sort])</f>
        <v>102000</v>
      </c>
      <c r="F2019" s="2" t="str">
        <f>Tbl_BalanceHistory[[#This Row],[RespAgy]]&amp;": "&amp;Tbl_BalanceHistory[[#This Row],[RespAgency]]</f>
        <v>260: Virginia Community College System</v>
      </c>
      <c r="G2019" s="3">
        <v>277</v>
      </c>
      <c r="H2019" s="3" t="s">
        <v>1128</v>
      </c>
      <c r="I2019" s="3" t="str">
        <f>_xlfn.XLOOKUP(Tbl_BalanceHistory[[#This Row],[AgyCode]],Tbl_Agencies[Agy Code],Tbl_Agencies[Agy Sort])</f>
        <v/>
      </c>
      <c r="J2019" s="2" t="str">
        <f>Tbl_BalanceHistory[[#This Row],[AgyCode]]&amp;": "&amp;Tbl_BalanceHistory[[#This Row],[Agency Name]]</f>
        <v>277: Paul D. Camp Community College</v>
      </c>
      <c r="K2019" s="1">
        <v>2014</v>
      </c>
      <c r="L2019" s="3">
        <v>101</v>
      </c>
      <c r="M2019" s="3" t="s">
        <v>1636</v>
      </c>
      <c r="N2019" s="2" t="str">
        <f>Tbl_BalanceHistory[[#This Row],[ProgramCode]]&amp;": "&amp;Tbl_BalanceHistory[[#This Row],[Program Name]]</f>
        <v>101: Higher Education Instruction</v>
      </c>
      <c r="O2019" s="3" t="s">
        <v>1964</v>
      </c>
      <c r="P2019" s="1" t="str">
        <f>IF(Tbl_BalanceHistory[[#This Row],[FundCode]]="0100","GF",IF(Tbl_BalanceHistory[[#This Row],[FundCode]]="01000","GF","Hi Ed / OCR"))</f>
        <v>Hi Ed / OCR</v>
      </c>
      <c r="Q2019" s="5">
        <v>0</v>
      </c>
      <c r="R2019" s="5">
        <v>0</v>
      </c>
      <c r="S2019" s="5">
        <v>367667</v>
      </c>
      <c r="T2019" s="5">
        <v>367667</v>
      </c>
      <c r="U2019" s="3" t="s">
        <v>1731</v>
      </c>
      <c r="V2019" s="5">
        <v>0</v>
      </c>
      <c r="W2019" s="5">
        <v>0</v>
      </c>
      <c r="X2019" s="5"/>
      <c r="Y2019" s="5"/>
      <c r="Z2019" s="5">
        <f>Tbl_BalanceHistory[[#This Row],[Discretionary Recommended - Pre 2022]]+Tbl_BalanceHistory[[#This Row],[Discretionary Balance Recommended: Policy]]+Tbl_BalanceHistory[[#This Row],[Discretionary Balance Recommended: Commitments]]</f>
        <v>0</v>
      </c>
      <c r="AA2019" s="5">
        <f>Tbl_BalanceHistory[[#This Row],[Discretionary Balance]]-Tbl_BalanceHistory[[#This Row],[Discretionary Reappropriation]]</f>
        <v>0</v>
      </c>
      <c r="AB2019" s="2"/>
      <c r="AC2019" s="2"/>
      <c r="AD2019" s="2"/>
      <c r="AE2019" s="2"/>
    </row>
    <row r="2020" spans="1:31" ht="45" x14ac:dyDescent="0.25">
      <c r="A2020" s="2" t="s">
        <v>10</v>
      </c>
      <c r="B2020" s="3">
        <v>7</v>
      </c>
      <c r="C2020" s="3">
        <v>260</v>
      </c>
      <c r="D2020" s="3" t="s">
        <v>463</v>
      </c>
      <c r="E2020" s="3" t="str">
        <f>_xlfn.XLOOKUP(Tbl_BalanceHistory[[#This Row],[RespAgy]],Tbl_Agencies[Agy Code],Tbl_Agencies[Agy Sort])</f>
        <v>102000</v>
      </c>
      <c r="F2020" s="2" t="str">
        <f>Tbl_BalanceHistory[[#This Row],[RespAgy]]&amp;": "&amp;Tbl_BalanceHistory[[#This Row],[RespAgency]]</f>
        <v>260: Virginia Community College System</v>
      </c>
      <c r="G2020" s="3">
        <v>277</v>
      </c>
      <c r="H2020" s="3" t="s">
        <v>1128</v>
      </c>
      <c r="I2020" s="3" t="str">
        <f>_xlfn.XLOOKUP(Tbl_BalanceHistory[[#This Row],[AgyCode]],Tbl_Agencies[Agy Code],Tbl_Agencies[Agy Sort])</f>
        <v/>
      </c>
      <c r="J2020" s="2" t="str">
        <f>Tbl_BalanceHistory[[#This Row],[AgyCode]]&amp;": "&amp;Tbl_BalanceHistory[[#This Row],[Agency Name]]</f>
        <v>277: Paul D. Camp Community College</v>
      </c>
      <c r="K2020" s="1">
        <v>2015</v>
      </c>
      <c r="L2020" s="3">
        <v>101</v>
      </c>
      <c r="M2020" s="3" t="s">
        <v>1636</v>
      </c>
      <c r="N2020" s="2" t="str">
        <f>Tbl_BalanceHistory[[#This Row],[ProgramCode]]&amp;": "&amp;Tbl_BalanceHistory[[#This Row],[Program Name]]</f>
        <v>101: Higher Education Instruction</v>
      </c>
      <c r="O2020" s="3" t="s">
        <v>1964</v>
      </c>
      <c r="P2020" s="1" t="str">
        <f>IF(Tbl_BalanceHistory[[#This Row],[FundCode]]="0100","GF",IF(Tbl_BalanceHistory[[#This Row],[FundCode]]="01000","GF","Hi Ed / OCR"))</f>
        <v>Hi Ed / OCR</v>
      </c>
      <c r="Q2020" s="5">
        <v>0</v>
      </c>
      <c r="R2020" s="5">
        <v>0</v>
      </c>
      <c r="S2020" s="5">
        <v>272672</v>
      </c>
      <c r="T2020" s="5">
        <v>272672</v>
      </c>
      <c r="U2020" s="3" t="s">
        <v>1731</v>
      </c>
      <c r="V2020" s="5">
        <v>0</v>
      </c>
      <c r="W2020" s="5">
        <v>0</v>
      </c>
      <c r="X2020" s="5"/>
      <c r="Y2020" s="5"/>
      <c r="Z2020" s="5">
        <f>Tbl_BalanceHistory[[#This Row],[Discretionary Recommended - Pre 2022]]+Tbl_BalanceHistory[[#This Row],[Discretionary Balance Recommended: Policy]]+Tbl_BalanceHistory[[#This Row],[Discretionary Balance Recommended: Commitments]]</f>
        <v>0</v>
      </c>
      <c r="AA2020" s="5">
        <f>Tbl_BalanceHistory[[#This Row],[Discretionary Balance]]-Tbl_BalanceHistory[[#This Row],[Discretionary Reappropriation]]</f>
        <v>0</v>
      </c>
      <c r="AB2020" s="2"/>
      <c r="AC2020" s="2"/>
      <c r="AD2020" s="2"/>
      <c r="AE2020" s="2"/>
    </row>
    <row r="2021" spans="1:31" ht="45" x14ac:dyDescent="0.25">
      <c r="A2021" s="2" t="s">
        <v>10</v>
      </c>
      <c r="B2021" s="3">
        <v>7</v>
      </c>
      <c r="C2021" s="3">
        <v>260</v>
      </c>
      <c r="D2021" s="3" t="s">
        <v>463</v>
      </c>
      <c r="E2021" s="3" t="str">
        <f>_xlfn.XLOOKUP(Tbl_BalanceHistory[[#This Row],[RespAgy]],Tbl_Agencies[Agy Code],Tbl_Agencies[Agy Sort])</f>
        <v>102000</v>
      </c>
      <c r="F2021" s="2" t="str">
        <f>Tbl_BalanceHistory[[#This Row],[RespAgy]]&amp;": "&amp;Tbl_BalanceHistory[[#This Row],[RespAgency]]</f>
        <v>260: Virginia Community College System</v>
      </c>
      <c r="G2021" s="3">
        <v>277</v>
      </c>
      <c r="H2021" s="3" t="s">
        <v>1128</v>
      </c>
      <c r="I2021" s="3" t="str">
        <f>_xlfn.XLOOKUP(Tbl_BalanceHistory[[#This Row],[AgyCode]],Tbl_Agencies[Agy Code],Tbl_Agencies[Agy Sort])</f>
        <v/>
      </c>
      <c r="J2021" s="2" t="str">
        <f>Tbl_BalanceHistory[[#This Row],[AgyCode]]&amp;": "&amp;Tbl_BalanceHistory[[#This Row],[Agency Name]]</f>
        <v>277: Paul D. Camp Community College</v>
      </c>
      <c r="K2021" s="1">
        <v>2016</v>
      </c>
      <c r="L2021" s="3">
        <v>101</v>
      </c>
      <c r="M2021" s="3" t="s">
        <v>1636</v>
      </c>
      <c r="N2021" s="2" t="str">
        <f>Tbl_BalanceHistory[[#This Row],[ProgramCode]]&amp;": "&amp;Tbl_BalanceHistory[[#This Row],[Program Name]]</f>
        <v>101: Higher Education Instruction</v>
      </c>
      <c r="O2021" s="3" t="s">
        <v>1964</v>
      </c>
      <c r="P2021" s="1" t="str">
        <f>IF(Tbl_BalanceHistory[[#This Row],[FundCode]]="0100","GF",IF(Tbl_BalanceHistory[[#This Row],[FundCode]]="01000","GF","Hi Ed / OCR"))</f>
        <v>Hi Ed / OCR</v>
      </c>
      <c r="Q2021" s="5">
        <v>0</v>
      </c>
      <c r="R2021" s="5">
        <v>0</v>
      </c>
      <c r="S2021" s="5">
        <v>243022</v>
      </c>
      <c r="T2021" s="5">
        <v>243022</v>
      </c>
      <c r="U2021" s="3" t="s">
        <v>1731</v>
      </c>
      <c r="V2021" s="5">
        <v>0</v>
      </c>
      <c r="W2021" s="5">
        <v>0</v>
      </c>
      <c r="X2021" s="5"/>
      <c r="Y2021" s="5"/>
      <c r="Z2021" s="5">
        <f>Tbl_BalanceHistory[[#This Row],[Discretionary Recommended - Pre 2022]]+Tbl_BalanceHistory[[#This Row],[Discretionary Balance Recommended: Policy]]+Tbl_BalanceHistory[[#This Row],[Discretionary Balance Recommended: Commitments]]</f>
        <v>0</v>
      </c>
      <c r="AA2021" s="5">
        <f>Tbl_BalanceHistory[[#This Row],[Discretionary Balance]]-Tbl_BalanceHistory[[#This Row],[Discretionary Reappropriation]]</f>
        <v>0</v>
      </c>
      <c r="AB2021" s="2"/>
      <c r="AC2021" s="2"/>
      <c r="AD2021" s="2"/>
      <c r="AE2021" s="2"/>
    </row>
    <row r="2022" spans="1:31" ht="45" x14ac:dyDescent="0.25">
      <c r="A2022" s="2" t="s">
        <v>10</v>
      </c>
      <c r="B2022" s="3">
        <v>7</v>
      </c>
      <c r="C2022" s="3">
        <v>260</v>
      </c>
      <c r="D2022" s="3" t="s">
        <v>463</v>
      </c>
      <c r="E2022" s="3" t="str">
        <f>_xlfn.XLOOKUP(Tbl_BalanceHistory[[#This Row],[RespAgy]],Tbl_Agencies[Agy Code],Tbl_Agencies[Agy Sort])</f>
        <v>102000</v>
      </c>
      <c r="F2022" s="2" t="str">
        <f>Tbl_BalanceHistory[[#This Row],[RespAgy]]&amp;": "&amp;Tbl_BalanceHistory[[#This Row],[RespAgency]]</f>
        <v>260: Virginia Community College System</v>
      </c>
      <c r="G2022" s="3">
        <v>277</v>
      </c>
      <c r="H2022" s="3" t="s">
        <v>1128</v>
      </c>
      <c r="I2022" s="3" t="str">
        <f>_xlfn.XLOOKUP(Tbl_BalanceHistory[[#This Row],[AgyCode]],Tbl_Agencies[Agy Code],Tbl_Agencies[Agy Sort])</f>
        <v/>
      </c>
      <c r="J2022" s="2" t="str">
        <f>Tbl_BalanceHistory[[#This Row],[AgyCode]]&amp;": "&amp;Tbl_BalanceHistory[[#This Row],[Agency Name]]</f>
        <v>277: Paul D. Camp Community College</v>
      </c>
      <c r="K2022" s="1">
        <v>2017</v>
      </c>
      <c r="L2022" s="3">
        <v>101</v>
      </c>
      <c r="M2022" s="3" t="s">
        <v>1636</v>
      </c>
      <c r="N2022" s="2" t="str">
        <f>Tbl_BalanceHistory[[#This Row],[ProgramCode]]&amp;": "&amp;Tbl_BalanceHistory[[#This Row],[Program Name]]</f>
        <v>101: Higher Education Instruction</v>
      </c>
      <c r="O2022" s="3" t="s">
        <v>1963</v>
      </c>
      <c r="P2022" s="1" t="str">
        <f>IF(Tbl_BalanceHistory[[#This Row],[FundCode]]="0100","GF",IF(Tbl_BalanceHistory[[#This Row],[FundCode]]="01000","GF","Hi Ed / OCR"))</f>
        <v>Hi Ed / OCR</v>
      </c>
      <c r="Q2022" s="5">
        <v>0</v>
      </c>
      <c r="R2022" s="5">
        <v>0</v>
      </c>
      <c r="S2022" s="5">
        <v>84152</v>
      </c>
      <c r="T2022" s="5">
        <v>84152</v>
      </c>
      <c r="U2022" s="3" t="s">
        <v>1732</v>
      </c>
      <c r="V2022" s="5">
        <v>0</v>
      </c>
      <c r="W2022" s="5">
        <v>0</v>
      </c>
      <c r="X2022" s="5"/>
      <c r="Y2022" s="5"/>
      <c r="Z2022" s="5">
        <f>Tbl_BalanceHistory[[#This Row],[Discretionary Recommended - Pre 2022]]+Tbl_BalanceHistory[[#This Row],[Discretionary Balance Recommended: Policy]]+Tbl_BalanceHistory[[#This Row],[Discretionary Balance Recommended: Commitments]]</f>
        <v>0</v>
      </c>
      <c r="AA2022" s="5">
        <f>Tbl_BalanceHistory[[#This Row],[Discretionary Balance]]-Tbl_BalanceHistory[[#This Row],[Discretionary Reappropriation]]</f>
        <v>0</v>
      </c>
      <c r="AB2022" s="2"/>
      <c r="AC2022" s="2"/>
      <c r="AD2022" s="2"/>
      <c r="AE2022" s="2"/>
    </row>
    <row r="2023" spans="1:31" ht="45" x14ac:dyDescent="0.25">
      <c r="A2023" s="2" t="s">
        <v>10</v>
      </c>
      <c r="B2023" s="3">
        <v>7</v>
      </c>
      <c r="C2023" s="3">
        <v>260</v>
      </c>
      <c r="D2023" s="3" t="s">
        <v>463</v>
      </c>
      <c r="E2023" s="3" t="str">
        <f>_xlfn.XLOOKUP(Tbl_BalanceHistory[[#This Row],[RespAgy]],Tbl_Agencies[Agy Code],Tbl_Agencies[Agy Sort])</f>
        <v>102000</v>
      </c>
      <c r="F2023" s="2" t="str">
        <f>Tbl_BalanceHistory[[#This Row],[RespAgy]]&amp;": "&amp;Tbl_BalanceHistory[[#This Row],[RespAgency]]</f>
        <v>260: Virginia Community College System</v>
      </c>
      <c r="G2023" s="3">
        <v>277</v>
      </c>
      <c r="H2023" s="3" t="s">
        <v>1128</v>
      </c>
      <c r="I2023" s="3" t="str">
        <f>_xlfn.XLOOKUP(Tbl_BalanceHistory[[#This Row],[AgyCode]],Tbl_Agencies[Agy Code],Tbl_Agencies[Agy Sort])</f>
        <v/>
      </c>
      <c r="J2023" s="2" t="str">
        <f>Tbl_BalanceHistory[[#This Row],[AgyCode]]&amp;": "&amp;Tbl_BalanceHistory[[#This Row],[Agency Name]]</f>
        <v>277: Paul D. Camp Community College</v>
      </c>
      <c r="K2023" s="1">
        <v>2018</v>
      </c>
      <c r="L2023" s="3">
        <v>101</v>
      </c>
      <c r="M2023" s="3" t="s">
        <v>1636</v>
      </c>
      <c r="N2023" s="2" t="str">
        <f>Tbl_BalanceHistory[[#This Row],[ProgramCode]]&amp;": "&amp;Tbl_BalanceHistory[[#This Row],[Program Name]]</f>
        <v>101: Higher Education Instruction</v>
      </c>
      <c r="O2023" s="3" t="s">
        <v>1963</v>
      </c>
      <c r="P2023" s="1" t="str">
        <f>IF(Tbl_BalanceHistory[[#This Row],[FundCode]]="0100","GF",IF(Tbl_BalanceHistory[[#This Row],[FundCode]]="01000","GF","Hi Ed / OCR"))</f>
        <v>Hi Ed / OCR</v>
      </c>
      <c r="Q2023" s="5">
        <v>0</v>
      </c>
      <c r="R2023" s="5">
        <v>0</v>
      </c>
      <c r="S2023" s="5">
        <v>1828</v>
      </c>
      <c r="T2023" s="5">
        <v>1828</v>
      </c>
      <c r="U2023" s="3" t="s">
        <v>1731</v>
      </c>
      <c r="V2023" s="5">
        <v>0</v>
      </c>
      <c r="W2023" s="5">
        <v>0</v>
      </c>
      <c r="X2023" s="5"/>
      <c r="Y2023" s="5"/>
      <c r="Z2023" s="5">
        <f>Tbl_BalanceHistory[[#This Row],[Discretionary Recommended - Pre 2022]]+Tbl_BalanceHistory[[#This Row],[Discretionary Balance Recommended: Policy]]+Tbl_BalanceHistory[[#This Row],[Discretionary Balance Recommended: Commitments]]</f>
        <v>0</v>
      </c>
      <c r="AA2023" s="5">
        <f>Tbl_BalanceHistory[[#This Row],[Discretionary Balance]]-Tbl_BalanceHistory[[#This Row],[Discretionary Reappropriation]]</f>
        <v>0</v>
      </c>
      <c r="AB2023" s="2"/>
      <c r="AC2023" s="2"/>
      <c r="AD2023" s="2"/>
      <c r="AE2023" s="2"/>
    </row>
    <row r="2024" spans="1:31" ht="45" x14ac:dyDescent="0.25">
      <c r="A2024" s="2" t="s">
        <v>10</v>
      </c>
      <c r="B2024" s="3">
        <v>7</v>
      </c>
      <c r="C2024" s="3">
        <v>260</v>
      </c>
      <c r="D2024" s="3" t="s">
        <v>463</v>
      </c>
      <c r="E2024" s="3" t="str">
        <f>_xlfn.XLOOKUP(Tbl_BalanceHistory[[#This Row],[RespAgy]],Tbl_Agencies[Agy Code],Tbl_Agencies[Agy Sort])</f>
        <v>102000</v>
      </c>
      <c r="F2024" s="2" t="str">
        <f>Tbl_BalanceHistory[[#This Row],[RespAgy]]&amp;": "&amp;Tbl_BalanceHistory[[#This Row],[RespAgency]]</f>
        <v>260: Virginia Community College System</v>
      </c>
      <c r="G2024" s="3">
        <v>277</v>
      </c>
      <c r="H2024" s="3" t="s">
        <v>1128</v>
      </c>
      <c r="I2024" s="3" t="str">
        <f>_xlfn.XLOOKUP(Tbl_BalanceHistory[[#This Row],[AgyCode]],Tbl_Agencies[Agy Code],Tbl_Agencies[Agy Sort])</f>
        <v/>
      </c>
      <c r="J2024" s="2" t="str">
        <f>Tbl_BalanceHistory[[#This Row],[AgyCode]]&amp;": "&amp;Tbl_BalanceHistory[[#This Row],[Agency Name]]</f>
        <v>277: Paul D. Camp Community College</v>
      </c>
      <c r="K2024" s="1">
        <v>2019</v>
      </c>
      <c r="L2024" s="3">
        <v>101</v>
      </c>
      <c r="M2024" s="3" t="s">
        <v>1636</v>
      </c>
      <c r="N2024" s="2" t="str">
        <f>Tbl_BalanceHistory[[#This Row],[ProgramCode]]&amp;": "&amp;Tbl_BalanceHistory[[#This Row],[Program Name]]</f>
        <v>101: Higher Education Instruction</v>
      </c>
      <c r="O2024" s="3" t="s">
        <v>1963</v>
      </c>
      <c r="P2024" s="1" t="str">
        <f>IF(Tbl_BalanceHistory[[#This Row],[FundCode]]="0100","GF",IF(Tbl_BalanceHistory[[#This Row],[FundCode]]="01000","GF","Hi Ed / OCR"))</f>
        <v>Hi Ed / OCR</v>
      </c>
      <c r="Q2024" s="5">
        <v>0</v>
      </c>
      <c r="R2024" s="5">
        <v>0</v>
      </c>
      <c r="S2024" s="5">
        <v>17225.34</v>
      </c>
      <c r="T2024" s="5">
        <v>17225.34</v>
      </c>
      <c r="U2024" s="3" t="s">
        <v>1733</v>
      </c>
      <c r="V2024" s="5">
        <v>0</v>
      </c>
      <c r="W2024" s="5">
        <v>0</v>
      </c>
      <c r="X2024" s="5"/>
      <c r="Y2024" s="5"/>
      <c r="Z2024" s="5">
        <f>Tbl_BalanceHistory[[#This Row],[Discretionary Recommended - Pre 2022]]+Tbl_BalanceHistory[[#This Row],[Discretionary Balance Recommended: Policy]]+Tbl_BalanceHistory[[#This Row],[Discretionary Balance Recommended: Commitments]]</f>
        <v>0</v>
      </c>
      <c r="AA2024" s="5">
        <f>Tbl_BalanceHistory[[#This Row],[Discretionary Balance]]-Tbl_BalanceHistory[[#This Row],[Discretionary Reappropriation]]</f>
        <v>0</v>
      </c>
      <c r="AB2024" s="2"/>
      <c r="AC2024" s="2"/>
      <c r="AD2024" s="2"/>
      <c r="AE2024" s="2"/>
    </row>
    <row r="2025" spans="1:31" ht="45" x14ac:dyDescent="0.25">
      <c r="A2025" s="2" t="s">
        <v>10</v>
      </c>
      <c r="B2025" s="3">
        <v>7</v>
      </c>
      <c r="C2025" s="3">
        <v>260</v>
      </c>
      <c r="D2025" s="3" t="s">
        <v>463</v>
      </c>
      <c r="E2025" s="3" t="str">
        <f>_xlfn.XLOOKUP(Tbl_BalanceHistory[[#This Row],[RespAgy]],Tbl_Agencies[Agy Code],Tbl_Agencies[Agy Sort])</f>
        <v>102000</v>
      </c>
      <c r="F2025" s="2" t="str">
        <f>Tbl_BalanceHistory[[#This Row],[RespAgy]]&amp;": "&amp;Tbl_BalanceHistory[[#This Row],[RespAgency]]</f>
        <v>260: Virginia Community College System</v>
      </c>
      <c r="G2025" s="3">
        <v>277</v>
      </c>
      <c r="H2025" s="3" t="s">
        <v>1128</v>
      </c>
      <c r="I2025" s="3" t="str">
        <f>_xlfn.XLOOKUP(Tbl_BalanceHistory[[#This Row],[AgyCode]],Tbl_Agencies[Agy Code],Tbl_Agencies[Agy Sort])</f>
        <v/>
      </c>
      <c r="J2025" s="2" t="str">
        <f>Tbl_BalanceHistory[[#This Row],[AgyCode]]&amp;": "&amp;Tbl_BalanceHistory[[#This Row],[Agency Name]]</f>
        <v>277: Paul D. Camp Community College</v>
      </c>
      <c r="K2025" s="1">
        <v>2021</v>
      </c>
      <c r="L2025" s="3">
        <v>101</v>
      </c>
      <c r="M2025" s="3" t="s">
        <v>1636</v>
      </c>
      <c r="N2025" s="2" t="str">
        <f>Tbl_BalanceHistory[[#This Row],[ProgramCode]]&amp;": "&amp;Tbl_BalanceHistory[[#This Row],[Program Name]]</f>
        <v>101: Higher Education Instruction</v>
      </c>
      <c r="O2025" s="3" t="s">
        <v>1963</v>
      </c>
      <c r="P2025" s="1" t="str">
        <f>IF(Tbl_BalanceHistory[[#This Row],[FundCode]]="0100","GF",IF(Tbl_BalanceHistory[[#This Row],[FundCode]]="01000","GF","Hi Ed / OCR"))</f>
        <v>Hi Ed / OCR</v>
      </c>
      <c r="Q2025" s="5">
        <v>0</v>
      </c>
      <c r="R2025" s="5">
        <v>0</v>
      </c>
      <c r="S2025" s="5">
        <v>571177.56999999995</v>
      </c>
      <c r="T2025" s="5">
        <v>571177.56999999995</v>
      </c>
      <c r="U2025" s="3" t="s">
        <v>1733</v>
      </c>
      <c r="V2025" s="5">
        <v>0</v>
      </c>
      <c r="W2025" s="5">
        <v>0</v>
      </c>
      <c r="X2025" s="5"/>
      <c r="Y2025" s="5"/>
      <c r="Z2025" s="5">
        <f>Tbl_BalanceHistory[[#This Row],[Discretionary Recommended - Pre 2022]]+Tbl_BalanceHistory[[#This Row],[Discretionary Balance Recommended: Policy]]+Tbl_BalanceHistory[[#This Row],[Discretionary Balance Recommended: Commitments]]</f>
        <v>0</v>
      </c>
      <c r="AA2025" s="5">
        <f>Tbl_BalanceHistory[[#This Row],[Discretionary Balance]]-Tbl_BalanceHistory[[#This Row],[Discretionary Reappropriation]]</f>
        <v>0</v>
      </c>
      <c r="AB2025" s="2"/>
      <c r="AC2025" s="2"/>
      <c r="AD2025" s="2"/>
      <c r="AE2025" s="2"/>
    </row>
    <row r="2026" spans="1:31" ht="45" x14ac:dyDescent="0.25">
      <c r="A2026" s="2" t="s">
        <v>10</v>
      </c>
      <c r="B2026" s="3">
        <v>7</v>
      </c>
      <c r="C2026" s="3">
        <v>260</v>
      </c>
      <c r="D2026" s="3" t="s">
        <v>463</v>
      </c>
      <c r="E2026" s="3" t="str">
        <f>_xlfn.XLOOKUP(Tbl_BalanceHistory[[#This Row],[RespAgy]],Tbl_Agencies[Agy Code],Tbl_Agencies[Agy Sort])</f>
        <v>102000</v>
      </c>
      <c r="F2026" s="2" t="str">
        <f>Tbl_BalanceHistory[[#This Row],[RespAgy]]&amp;": "&amp;Tbl_BalanceHistory[[#This Row],[RespAgency]]</f>
        <v>260: Virginia Community College System</v>
      </c>
      <c r="G2026" s="3">
        <v>277</v>
      </c>
      <c r="H2026" s="3" t="s">
        <v>1128</v>
      </c>
      <c r="I2026" s="3" t="str">
        <f>_xlfn.XLOOKUP(Tbl_BalanceHistory[[#This Row],[AgyCode]],Tbl_Agencies[Agy Code],Tbl_Agencies[Agy Sort])</f>
        <v/>
      </c>
      <c r="J2026" s="2" t="str">
        <f>Tbl_BalanceHistory[[#This Row],[AgyCode]]&amp;": "&amp;Tbl_BalanceHistory[[#This Row],[Agency Name]]</f>
        <v>277: Paul D. Camp Community College</v>
      </c>
      <c r="K2026" s="1">
        <v>2022</v>
      </c>
      <c r="L2026" s="3">
        <v>101</v>
      </c>
      <c r="M2026" s="3" t="s">
        <v>1636</v>
      </c>
      <c r="N2026" s="2" t="str">
        <f>Tbl_BalanceHistory[[#This Row],[ProgramCode]]&amp;": "&amp;Tbl_BalanceHistory[[#This Row],[Program Name]]</f>
        <v>101: Higher Education Instruction</v>
      </c>
      <c r="O2026" s="3" t="s">
        <v>1963</v>
      </c>
      <c r="P2026" s="1" t="str">
        <f>IF(Tbl_BalanceHistory[[#This Row],[FundCode]]="0100","GF",IF(Tbl_BalanceHistory[[#This Row],[FundCode]]="01000","GF","Hi Ed / OCR"))</f>
        <v>Hi Ed / OCR</v>
      </c>
      <c r="Q2026" s="5">
        <v>0</v>
      </c>
      <c r="R2026" s="5">
        <v>0</v>
      </c>
      <c r="S2026" s="5">
        <v>1351320.59</v>
      </c>
      <c r="T2026" s="5">
        <v>1351320.59</v>
      </c>
      <c r="U2026" s="3" t="s">
        <v>1733</v>
      </c>
      <c r="V2026" s="5">
        <v>0</v>
      </c>
      <c r="W2026" s="5"/>
      <c r="X2026" s="5">
        <v>0</v>
      </c>
      <c r="Y2026" s="5">
        <v>0</v>
      </c>
      <c r="Z2026" s="5">
        <f>Tbl_BalanceHistory[[#This Row],[Discretionary Recommended - Pre 2022]]+Tbl_BalanceHistory[[#This Row],[Discretionary Balance Recommended: Policy]]+Tbl_BalanceHistory[[#This Row],[Discretionary Balance Recommended: Commitments]]</f>
        <v>0</v>
      </c>
      <c r="AA2026" s="5">
        <f>Tbl_BalanceHistory[[#This Row],[Discretionary Balance]]-Tbl_BalanceHistory[[#This Row],[Discretionary Reappropriation]]</f>
        <v>0</v>
      </c>
      <c r="AB2026" s="2"/>
      <c r="AC2026" s="2"/>
      <c r="AD2026" s="2"/>
      <c r="AE2026" s="2"/>
    </row>
    <row r="2027" spans="1:31" ht="45" x14ac:dyDescent="0.25">
      <c r="A2027" s="2" t="s">
        <v>10</v>
      </c>
      <c r="B2027" s="3">
        <v>7</v>
      </c>
      <c r="C2027" s="3">
        <v>260</v>
      </c>
      <c r="D2027" s="3" t="s">
        <v>463</v>
      </c>
      <c r="E2027" s="3" t="str">
        <f>_xlfn.XLOOKUP(Tbl_BalanceHistory[[#This Row],[RespAgy]],Tbl_Agencies[Agy Code],Tbl_Agencies[Agy Sort])</f>
        <v>102000</v>
      </c>
      <c r="F2027" s="2" t="str">
        <f>Tbl_BalanceHistory[[#This Row],[RespAgy]]&amp;": "&amp;Tbl_BalanceHistory[[#This Row],[RespAgency]]</f>
        <v>260: Virginia Community College System</v>
      </c>
      <c r="G2027" s="3">
        <v>277</v>
      </c>
      <c r="H2027" s="3" t="s">
        <v>1128</v>
      </c>
      <c r="I2027" s="3" t="str">
        <f>_xlfn.XLOOKUP(Tbl_BalanceHistory[[#This Row],[AgyCode]],Tbl_Agencies[Agy Code],Tbl_Agencies[Agy Sort])</f>
        <v/>
      </c>
      <c r="J2027" s="2" t="str">
        <f>Tbl_BalanceHistory[[#This Row],[AgyCode]]&amp;": "&amp;Tbl_BalanceHistory[[#This Row],[Agency Name]]</f>
        <v>277: Paul D. Camp Community College</v>
      </c>
      <c r="K2027" s="1">
        <v>2014</v>
      </c>
      <c r="L2027" s="3">
        <v>108</v>
      </c>
      <c r="M2027" s="3" t="s">
        <v>408</v>
      </c>
      <c r="N2027" s="2" t="str">
        <f>Tbl_BalanceHistory[[#This Row],[ProgramCode]]&amp;": "&amp;Tbl_BalanceHistory[[#This Row],[Program Name]]</f>
        <v>108: Higher Education Student Financial Assistance</v>
      </c>
      <c r="O2027" s="3" t="s">
        <v>1730</v>
      </c>
      <c r="P2027" s="1" t="str">
        <f>IF(Tbl_BalanceHistory[[#This Row],[FundCode]]="0100","GF",IF(Tbl_BalanceHistory[[#This Row],[FundCode]]="01000","GF","Hi Ed / OCR"))</f>
        <v>GF</v>
      </c>
      <c r="Q2027" s="5">
        <v>575739</v>
      </c>
      <c r="R2027" s="5">
        <v>483669.09</v>
      </c>
      <c r="S2027" s="5">
        <v>92069</v>
      </c>
      <c r="T2027" s="5">
        <v>92069</v>
      </c>
      <c r="U2027" s="3" t="s">
        <v>1731</v>
      </c>
      <c r="V2027" s="5">
        <v>0</v>
      </c>
      <c r="W2027" s="5">
        <v>0</v>
      </c>
      <c r="X2027" s="5"/>
      <c r="Y2027" s="5"/>
      <c r="Z2027" s="5">
        <f>Tbl_BalanceHistory[[#This Row],[Discretionary Recommended - Pre 2022]]+Tbl_BalanceHistory[[#This Row],[Discretionary Balance Recommended: Policy]]+Tbl_BalanceHistory[[#This Row],[Discretionary Balance Recommended: Commitments]]</f>
        <v>0</v>
      </c>
      <c r="AA2027" s="5">
        <f>Tbl_BalanceHistory[[#This Row],[Discretionary Balance]]-Tbl_BalanceHistory[[#This Row],[Discretionary Reappropriation]]</f>
        <v>0</v>
      </c>
      <c r="AB2027" s="2"/>
      <c r="AC2027" s="2"/>
      <c r="AD2027" s="2"/>
      <c r="AE2027" s="2"/>
    </row>
    <row r="2028" spans="1:31" ht="45" x14ac:dyDescent="0.25">
      <c r="A2028" s="2" t="s">
        <v>10</v>
      </c>
      <c r="B2028" s="3">
        <v>7</v>
      </c>
      <c r="C2028" s="3">
        <v>260</v>
      </c>
      <c r="D2028" s="3" t="s">
        <v>463</v>
      </c>
      <c r="E2028" s="3" t="str">
        <f>_xlfn.XLOOKUP(Tbl_BalanceHistory[[#This Row],[RespAgy]],Tbl_Agencies[Agy Code],Tbl_Agencies[Agy Sort])</f>
        <v>102000</v>
      </c>
      <c r="F2028" s="2" t="str">
        <f>Tbl_BalanceHistory[[#This Row],[RespAgy]]&amp;": "&amp;Tbl_BalanceHistory[[#This Row],[RespAgency]]</f>
        <v>260: Virginia Community College System</v>
      </c>
      <c r="G2028" s="3">
        <v>277</v>
      </c>
      <c r="H2028" s="3" t="s">
        <v>1128</v>
      </c>
      <c r="I2028" s="3" t="str">
        <f>_xlfn.XLOOKUP(Tbl_BalanceHistory[[#This Row],[AgyCode]],Tbl_Agencies[Agy Code],Tbl_Agencies[Agy Sort])</f>
        <v/>
      </c>
      <c r="J2028" s="2" t="str">
        <f>Tbl_BalanceHistory[[#This Row],[AgyCode]]&amp;": "&amp;Tbl_BalanceHistory[[#This Row],[Agency Name]]</f>
        <v>277: Paul D. Camp Community College</v>
      </c>
      <c r="K2028" s="1">
        <v>2015</v>
      </c>
      <c r="L2028" s="3">
        <v>108</v>
      </c>
      <c r="M2028" s="3" t="s">
        <v>408</v>
      </c>
      <c r="N2028" s="2" t="str">
        <f>Tbl_BalanceHistory[[#This Row],[ProgramCode]]&amp;": "&amp;Tbl_BalanceHistory[[#This Row],[Program Name]]</f>
        <v>108: Higher Education Student Financial Assistance</v>
      </c>
      <c r="O2028" s="3" t="s">
        <v>1730</v>
      </c>
      <c r="P2028" s="1" t="str">
        <f>IF(Tbl_BalanceHistory[[#This Row],[FundCode]]="0100","GF",IF(Tbl_BalanceHistory[[#This Row],[FundCode]]="01000","GF","Hi Ed / OCR"))</f>
        <v>GF</v>
      </c>
      <c r="Q2028" s="5">
        <v>460138</v>
      </c>
      <c r="R2028" s="5">
        <v>400452</v>
      </c>
      <c r="S2028" s="5">
        <v>59685</v>
      </c>
      <c r="T2028" s="5">
        <v>59685</v>
      </c>
      <c r="U2028" s="3" t="s">
        <v>1731</v>
      </c>
      <c r="V2028" s="5">
        <v>0</v>
      </c>
      <c r="W2028" s="5">
        <v>0</v>
      </c>
      <c r="X2028" s="5"/>
      <c r="Y2028" s="5"/>
      <c r="Z2028" s="5">
        <f>Tbl_BalanceHistory[[#This Row],[Discretionary Recommended - Pre 2022]]+Tbl_BalanceHistory[[#This Row],[Discretionary Balance Recommended: Policy]]+Tbl_BalanceHistory[[#This Row],[Discretionary Balance Recommended: Commitments]]</f>
        <v>0</v>
      </c>
      <c r="AA2028" s="5">
        <f>Tbl_BalanceHistory[[#This Row],[Discretionary Balance]]-Tbl_BalanceHistory[[#This Row],[Discretionary Reappropriation]]</f>
        <v>0</v>
      </c>
      <c r="AB2028" s="2"/>
      <c r="AC2028" s="2"/>
      <c r="AD2028" s="2"/>
      <c r="AE2028" s="2"/>
    </row>
    <row r="2029" spans="1:31" ht="45" x14ac:dyDescent="0.25">
      <c r="A2029" s="2" t="s">
        <v>10</v>
      </c>
      <c r="B2029" s="3">
        <v>7</v>
      </c>
      <c r="C2029" s="3">
        <v>260</v>
      </c>
      <c r="D2029" s="3" t="s">
        <v>463</v>
      </c>
      <c r="E2029" s="3" t="str">
        <f>_xlfn.XLOOKUP(Tbl_BalanceHistory[[#This Row],[RespAgy]],Tbl_Agencies[Agy Code],Tbl_Agencies[Agy Sort])</f>
        <v>102000</v>
      </c>
      <c r="F2029" s="2" t="str">
        <f>Tbl_BalanceHistory[[#This Row],[RespAgy]]&amp;": "&amp;Tbl_BalanceHistory[[#This Row],[RespAgency]]</f>
        <v>260: Virginia Community College System</v>
      </c>
      <c r="G2029" s="3">
        <v>277</v>
      </c>
      <c r="H2029" s="3" t="s">
        <v>1128</v>
      </c>
      <c r="I2029" s="3" t="str">
        <f>_xlfn.XLOOKUP(Tbl_BalanceHistory[[#This Row],[AgyCode]],Tbl_Agencies[Agy Code],Tbl_Agencies[Agy Sort])</f>
        <v/>
      </c>
      <c r="J2029" s="2" t="str">
        <f>Tbl_BalanceHistory[[#This Row],[AgyCode]]&amp;": "&amp;Tbl_BalanceHistory[[#This Row],[Agency Name]]</f>
        <v>277: Paul D. Camp Community College</v>
      </c>
      <c r="K2029" s="1">
        <v>2016</v>
      </c>
      <c r="L2029" s="3">
        <v>108</v>
      </c>
      <c r="M2029" s="3" t="s">
        <v>408</v>
      </c>
      <c r="N2029" s="2" t="str">
        <f>Tbl_BalanceHistory[[#This Row],[ProgramCode]]&amp;": "&amp;Tbl_BalanceHistory[[#This Row],[Program Name]]</f>
        <v>108: Higher Education Student Financial Assistance</v>
      </c>
      <c r="O2029" s="3" t="s">
        <v>1730</v>
      </c>
      <c r="P2029" s="1" t="str">
        <f>IF(Tbl_BalanceHistory[[#This Row],[FundCode]]="0100","GF",IF(Tbl_BalanceHistory[[#This Row],[FundCode]]="01000","GF","Hi Ed / OCR"))</f>
        <v>GF</v>
      </c>
      <c r="Q2029" s="5">
        <v>386964</v>
      </c>
      <c r="R2029" s="5">
        <v>384337.2</v>
      </c>
      <c r="S2029" s="5">
        <v>2626</v>
      </c>
      <c r="T2029" s="5">
        <v>2626</v>
      </c>
      <c r="U2029" s="3" t="s">
        <v>1731</v>
      </c>
      <c r="V2029" s="5">
        <v>0</v>
      </c>
      <c r="W2029" s="5">
        <v>0</v>
      </c>
      <c r="X2029" s="5"/>
      <c r="Y2029" s="5"/>
      <c r="Z2029" s="5">
        <f>Tbl_BalanceHistory[[#This Row],[Discretionary Recommended - Pre 2022]]+Tbl_BalanceHistory[[#This Row],[Discretionary Balance Recommended: Policy]]+Tbl_BalanceHistory[[#This Row],[Discretionary Balance Recommended: Commitments]]</f>
        <v>0</v>
      </c>
      <c r="AA2029" s="5">
        <f>Tbl_BalanceHistory[[#This Row],[Discretionary Balance]]-Tbl_BalanceHistory[[#This Row],[Discretionary Reappropriation]]</f>
        <v>0</v>
      </c>
      <c r="AB2029" s="2"/>
      <c r="AC2029" s="2"/>
      <c r="AD2029" s="2"/>
      <c r="AE2029" s="2"/>
    </row>
    <row r="2030" spans="1:31" ht="45" x14ac:dyDescent="0.25">
      <c r="A2030" s="2" t="s">
        <v>10</v>
      </c>
      <c r="B2030" s="3">
        <v>7</v>
      </c>
      <c r="C2030" s="3">
        <v>260</v>
      </c>
      <c r="D2030" s="3" t="s">
        <v>463</v>
      </c>
      <c r="E2030" s="3" t="str">
        <f>_xlfn.XLOOKUP(Tbl_BalanceHistory[[#This Row],[RespAgy]],Tbl_Agencies[Agy Code],Tbl_Agencies[Agy Sort])</f>
        <v>102000</v>
      </c>
      <c r="F2030" s="2" t="str">
        <f>Tbl_BalanceHistory[[#This Row],[RespAgy]]&amp;": "&amp;Tbl_BalanceHistory[[#This Row],[RespAgency]]</f>
        <v>260: Virginia Community College System</v>
      </c>
      <c r="G2030" s="3">
        <v>277</v>
      </c>
      <c r="H2030" s="3" t="s">
        <v>1128</v>
      </c>
      <c r="I2030" s="3" t="str">
        <f>_xlfn.XLOOKUP(Tbl_BalanceHistory[[#This Row],[AgyCode]],Tbl_Agencies[Agy Code],Tbl_Agencies[Agy Sort])</f>
        <v/>
      </c>
      <c r="J2030" s="2" t="str">
        <f>Tbl_BalanceHistory[[#This Row],[AgyCode]]&amp;": "&amp;Tbl_BalanceHistory[[#This Row],[Agency Name]]</f>
        <v>277: Paul D. Camp Community College</v>
      </c>
      <c r="K2030" s="1">
        <v>2017</v>
      </c>
      <c r="L2030" s="3">
        <v>108</v>
      </c>
      <c r="M2030" s="3" t="s">
        <v>408</v>
      </c>
      <c r="N2030" s="2" t="str">
        <f>Tbl_BalanceHistory[[#This Row],[ProgramCode]]&amp;": "&amp;Tbl_BalanceHistory[[#This Row],[Program Name]]</f>
        <v>108: Higher Education Student Financial Assistance</v>
      </c>
      <c r="O2030" s="3" t="s">
        <v>886</v>
      </c>
      <c r="P2030" s="1" t="str">
        <f>IF(Tbl_BalanceHistory[[#This Row],[FundCode]]="0100","GF",IF(Tbl_BalanceHistory[[#This Row],[FundCode]]="01000","GF","Hi Ed / OCR"))</f>
        <v>GF</v>
      </c>
      <c r="Q2030" s="5">
        <v>390410</v>
      </c>
      <c r="R2030" s="5">
        <v>345213</v>
      </c>
      <c r="S2030" s="5">
        <v>45197</v>
      </c>
      <c r="T2030" s="5">
        <v>45197</v>
      </c>
      <c r="U2030" s="3" t="s">
        <v>1732</v>
      </c>
      <c r="V2030" s="5">
        <v>0</v>
      </c>
      <c r="W2030" s="5">
        <v>0</v>
      </c>
      <c r="X2030" s="5"/>
      <c r="Y2030" s="5"/>
      <c r="Z2030" s="5">
        <f>Tbl_BalanceHistory[[#This Row],[Discretionary Recommended - Pre 2022]]+Tbl_BalanceHistory[[#This Row],[Discretionary Balance Recommended: Policy]]+Tbl_BalanceHistory[[#This Row],[Discretionary Balance Recommended: Commitments]]</f>
        <v>0</v>
      </c>
      <c r="AA2030" s="5">
        <f>Tbl_BalanceHistory[[#This Row],[Discretionary Balance]]-Tbl_BalanceHistory[[#This Row],[Discretionary Reappropriation]]</f>
        <v>0</v>
      </c>
      <c r="AB2030" s="2"/>
      <c r="AC2030" s="2"/>
      <c r="AD2030" s="2"/>
      <c r="AE2030" s="2"/>
    </row>
    <row r="2031" spans="1:31" ht="45" x14ac:dyDescent="0.25">
      <c r="A2031" s="2" t="s">
        <v>10</v>
      </c>
      <c r="B2031" s="3">
        <v>7</v>
      </c>
      <c r="C2031" s="3">
        <v>260</v>
      </c>
      <c r="D2031" s="3" t="s">
        <v>463</v>
      </c>
      <c r="E2031" s="3" t="str">
        <f>_xlfn.XLOOKUP(Tbl_BalanceHistory[[#This Row],[RespAgy]],Tbl_Agencies[Agy Code],Tbl_Agencies[Agy Sort])</f>
        <v>102000</v>
      </c>
      <c r="F2031" s="2" t="str">
        <f>Tbl_BalanceHistory[[#This Row],[RespAgy]]&amp;": "&amp;Tbl_BalanceHistory[[#This Row],[RespAgency]]</f>
        <v>260: Virginia Community College System</v>
      </c>
      <c r="G2031" s="3">
        <v>277</v>
      </c>
      <c r="H2031" s="3" t="s">
        <v>1128</v>
      </c>
      <c r="I2031" s="3" t="str">
        <f>_xlfn.XLOOKUP(Tbl_BalanceHistory[[#This Row],[AgyCode]],Tbl_Agencies[Agy Code],Tbl_Agencies[Agy Sort])</f>
        <v/>
      </c>
      <c r="J2031" s="2" t="str">
        <f>Tbl_BalanceHistory[[#This Row],[AgyCode]]&amp;": "&amp;Tbl_BalanceHistory[[#This Row],[Agency Name]]</f>
        <v>277: Paul D. Camp Community College</v>
      </c>
      <c r="K2031" s="1">
        <v>2018</v>
      </c>
      <c r="L2031" s="3">
        <v>108</v>
      </c>
      <c r="M2031" s="3" t="s">
        <v>408</v>
      </c>
      <c r="N2031" s="2" t="str">
        <f>Tbl_BalanceHistory[[#This Row],[ProgramCode]]&amp;": "&amp;Tbl_BalanceHistory[[#This Row],[Program Name]]</f>
        <v>108: Higher Education Student Financial Assistance</v>
      </c>
      <c r="O2031" s="3" t="s">
        <v>886</v>
      </c>
      <c r="P2031" s="1" t="str">
        <f>IF(Tbl_BalanceHistory[[#This Row],[FundCode]]="0100","GF",IF(Tbl_BalanceHistory[[#This Row],[FundCode]]="01000","GF","Hi Ed / OCR"))</f>
        <v>GF</v>
      </c>
      <c r="Q2031" s="5">
        <v>512591</v>
      </c>
      <c r="R2031" s="5">
        <v>494377.85</v>
      </c>
      <c r="S2031" s="5">
        <v>18213</v>
      </c>
      <c r="T2031" s="5">
        <v>18213</v>
      </c>
      <c r="U2031" s="3" t="s">
        <v>1733</v>
      </c>
      <c r="V2031" s="5">
        <v>0</v>
      </c>
      <c r="W2031" s="5">
        <v>0</v>
      </c>
      <c r="X2031" s="5"/>
      <c r="Y2031" s="5"/>
      <c r="Z2031" s="5">
        <f>Tbl_BalanceHistory[[#This Row],[Discretionary Recommended - Pre 2022]]+Tbl_BalanceHistory[[#This Row],[Discretionary Balance Recommended: Policy]]+Tbl_BalanceHistory[[#This Row],[Discretionary Balance Recommended: Commitments]]</f>
        <v>0</v>
      </c>
      <c r="AA2031" s="5">
        <f>Tbl_BalanceHistory[[#This Row],[Discretionary Balance]]-Tbl_BalanceHistory[[#This Row],[Discretionary Reappropriation]]</f>
        <v>0</v>
      </c>
      <c r="AB2031" s="2"/>
      <c r="AC2031" s="2"/>
      <c r="AD2031" s="2"/>
      <c r="AE2031" s="2"/>
    </row>
    <row r="2032" spans="1:31" ht="45" x14ac:dyDescent="0.25">
      <c r="A2032" s="2" t="s">
        <v>10</v>
      </c>
      <c r="B2032" s="3">
        <v>7</v>
      </c>
      <c r="C2032" s="3">
        <v>260</v>
      </c>
      <c r="D2032" s="3" t="s">
        <v>463</v>
      </c>
      <c r="E2032" s="3" t="str">
        <f>_xlfn.XLOOKUP(Tbl_BalanceHistory[[#This Row],[RespAgy]],Tbl_Agencies[Agy Code],Tbl_Agencies[Agy Sort])</f>
        <v>102000</v>
      </c>
      <c r="F2032" s="2" t="str">
        <f>Tbl_BalanceHistory[[#This Row],[RespAgy]]&amp;": "&amp;Tbl_BalanceHistory[[#This Row],[RespAgency]]</f>
        <v>260: Virginia Community College System</v>
      </c>
      <c r="G2032" s="3">
        <v>277</v>
      </c>
      <c r="H2032" s="3" t="s">
        <v>1128</v>
      </c>
      <c r="I2032" s="3" t="str">
        <f>_xlfn.XLOOKUP(Tbl_BalanceHistory[[#This Row],[AgyCode]],Tbl_Agencies[Agy Code],Tbl_Agencies[Agy Sort])</f>
        <v/>
      </c>
      <c r="J2032" s="2" t="str">
        <f>Tbl_BalanceHistory[[#This Row],[AgyCode]]&amp;": "&amp;Tbl_BalanceHistory[[#This Row],[Agency Name]]</f>
        <v>277: Paul D. Camp Community College</v>
      </c>
      <c r="K2032" s="1">
        <v>2019</v>
      </c>
      <c r="L2032" s="3">
        <v>108</v>
      </c>
      <c r="M2032" s="3" t="s">
        <v>408</v>
      </c>
      <c r="N2032" s="2" t="str">
        <f>Tbl_BalanceHistory[[#This Row],[ProgramCode]]&amp;": "&amp;Tbl_BalanceHistory[[#This Row],[Program Name]]</f>
        <v>108: Higher Education Student Financial Assistance</v>
      </c>
      <c r="O2032" s="3" t="s">
        <v>886</v>
      </c>
      <c r="P2032" s="1" t="str">
        <f>IF(Tbl_BalanceHistory[[#This Row],[FundCode]]="0100","GF",IF(Tbl_BalanceHistory[[#This Row],[FundCode]]="01000","GF","Hi Ed / OCR"))</f>
        <v>GF</v>
      </c>
      <c r="Q2032" s="5">
        <v>821555</v>
      </c>
      <c r="R2032" s="5">
        <v>755835</v>
      </c>
      <c r="S2032" s="5">
        <v>65720</v>
      </c>
      <c r="T2032" s="5">
        <v>65720</v>
      </c>
      <c r="U2032" s="3" t="s">
        <v>1733</v>
      </c>
      <c r="V2032" s="5">
        <v>0</v>
      </c>
      <c r="W2032" s="5">
        <v>0</v>
      </c>
      <c r="X2032" s="5"/>
      <c r="Y2032" s="5"/>
      <c r="Z2032" s="5">
        <f>Tbl_BalanceHistory[[#This Row],[Discretionary Recommended - Pre 2022]]+Tbl_BalanceHistory[[#This Row],[Discretionary Balance Recommended: Policy]]+Tbl_BalanceHistory[[#This Row],[Discretionary Balance Recommended: Commitments]]</f>
        <v>0</v>
      </c>
      <c r="AA2032" s="5">
        <f>Tbl_BalanceHistory[[#This Row],[Discretionary Balance]]-Tbl_BalanceHistory[[#This Row],[Discretionary Reappropriation]]</f>
        <v>0</v>
      </c>
      <c r="AB2032" s="2"/>
      <c r="AC2032" s="2"/>
      <c r="AD2032" s="2"/>
      <c r="AE2032" s="2"/>
    </row>
    <row r="2033" spans="1:31" ht="45" x14ac:dyDescent="0.25">
      <c r="A2033" s="2" t="s">
        <v>10</v>
      </c>
      <c r="B2033" s="3">
        <v>7</v>
      </c>
      <c r="C2033" s="3">
        <v>260</v>
      </c>
      <c r="D2033" s="3" t="s">
        <v>463</v>
      </c>
      <c r="E2033" s="3" t="str">
        <f>_xlfn.XLOOKUP(Tbl_BalanceHistory[[#This Row],[RespAgy]],Tbl_Agencies[Agy Code],Tbl_Agencies[Agy Sort])</f>
        <v>102000</v>
      </c>
      <c r="F2033" s="2" t="str">
        <f>Tbl_BalanceHistory[[#This Row],[RespAgy]]&amp;": "&amp;Tbl_BalanceHistory[[#This Row],[RespAgency]]</f>
        <v>260: Virginia Community College System</v>
      </c>
      <c r="G2033" s="3">
        <v>277</v>
      </c>
      <c r="H2033" s="3" t="s">
        <v>1128</v>
      </c>
      <c r="I2033" s="3" t="str">
        <f>_xlfn.XLOOKUP(Tbl_BalanceHistory[[#This Row],[AgyCode]],Tbl_Agencies[Agy Code],Tbl_Agencies[Agy Sort])</f>
        <v/>
      </c>
      <c r="J2033" s="2" t="str">
        <f>Tbl_BalanceHistory[[#This Row],[AgyCode]]&amp;": "&amp;Tbl_BalanceHistory[[#This Row],[Agency Name]]</f>
        <v>277: Paul D. Camp Community College</v>
      </c>
      <c r="K2033" s="1">
        <v>2020</v>
      </c>
      <c r="L2033" s="3">
        <v>108</v>
      </c>
      <c r="M2033" s="3" t="s">
        <v>408</v>
      </c>
      <c r="N2033" s="2" t="str">
        <f>Tbl_BalanceHistory[[#This Row],[ProgramCode]]&amp;": "&amp;Tbl_BalanceHistory[[#This Row],[Program Name]]</f>
        <v>108: Higher Education Student Financial Assistance</v>
      </c>
      <c r="O2033" s="3" t="s">
        <v>886</v>
      </c>
      <c r="P2033" s="1" t="str">
        <f>IF(Tbl_BalanceHistory[[#This Row],[FundCode]]="0100","GF",IF(Tbl_BalanceHistory[[#This Row],[FundCode]]="01000","GF","Hi Ed / OCR"))</f>
        <v>GF</v>
      </c>
      <c r="Q2033" s="5">
        <v>951847</v>
      </c>
      <c r="R2033" s="5">
        <v>795428.19</v>
      </c>
      <c r="S2033" s="5">
        <v>156418.81</v>
      </c>
      <c r="T2033" s="5">
        <v>156418.81</v>
      </c>
      <c r="U2033" s="3" t="s">
        <v>1733</v>
      </c>
      <c r="V2033" s="5">
        <v>0</v>
      </c>
      <c r="W2033" s="5">
        <v>0</v>
      </c>
      <c r="X2033" s="5"/>
      <c r="Y2033" s="5"/>
      <c r="Z2033" s="5">
        <f>Tbl_BalanceHistory[[#This Row],[Discretionary Recommended - Pre 2022]]+Tbl_BalanceHistory[[#This Row],[Discretionary Balance Recommended: Policy]]+Tbl_BalanceHistory[[#This Row],[Discretionary Balance Recommended: Commitments]]</f>
        <v>0</v>
      </c>
      <c r="AA2033" s="5">
        <f>Tbl_BalanceHistory[[#This Row],[Discretionary Balance]]-Tbl_BalanceHistory[[#This Row],[Discretionary Reappropriation]]</f>
        <v>0</v>
      </c>
      <c r="AB2033" s="2"/>
      <c r="AC2033" s="2"/>
      <c r="AD2033" s="2"/>
      <c r="AE2033" s="2"/>
    </row>
    <row r="2034" spans="1:31" ht="45" x14ac:dyDescent="0.25">
      <c r="A2034" s="2" t="s">
        <v>10</v>
      </c>
      <c r="B2034" s="3">
        <v>7</v>
      </c>
      <c r="C2034" s="3">
        <v>260</v>
      </c>
      <c r="D2034" s="3" t="s">
        <v>463</v>
      </c>
      <c r="E2034" s="3" t="str">
        <f>_xlfn.XLOOKUP(Tbl_BalanceHistory[[#This Row],[RespAgy]],Tbl_Agencies[Agy Code],Tbl_Agencies[Agy Sort])</f>
        <v>102000</v>
      </c>
      <c r="F2034" s="2" t="str">
        <f>Tbl_BalanceHistory[[#This Row],[RespAgy]]&amp;": "&amp;Tbl_BalanceHistory[[#This Row],[RespAgency]]</f>
        <v>260: Virginia Community College System</v>
      </c>
      <c r="G2034" s="3">
        <v>277</v>
      </c>
      <c r="H2034" s="3" t="s">
        <v>1128</v>
      </c>
      <c r="I2034" s="3" t="str">
        <f>_xlfn.XLOOKUP(Tbl_BalanceHistory[[#This Row],[AgyCode]],Tbl_Agencies[Agy Code],Tbl_Agencies[Agy Sort])</f>
        <v/>
      </c>
      <c r="J2034" s="2" t="str">
        <f>Tbl_BalanceHistory[[#This Row],[AgyCode]]&amp;": "&amp;Tbl_BalanceHistory[[#This Row],[Agency Name]]</f>
        <v>277: Paul D. Camp Community College</v>
      </c>
      <c r="K2034" s="1">
        <v>2021</v>
      </c>
      <c r="L2034" s="3">
        <v>108</v>
      </c>
      <c r="M2034" s="3" t="s">
        <v>408</v>
      </c>
      <c r="N2034" s="2" t="str">
        <f>Tbl_BalanceHistory[[#This Row],[ProgramCode]]&amp;": "&amp;Tbl_BalanceHistory[[#This Row],[Program Name]]</f>
        <v>108: Higher Education Student Financial Assistance</v>
      </c>
      <c r="O2034" s="3" t="s">
        <v>886</v>
      </c>
      <c r="P2034" s="1" t="str">
        <f>IF(Tbl_BalanceHistory[[#This Row],[FundCode]]="0100","GF",IF(Tbl_BalanceHistory[[#This Row],[FundCode]]="01000","GF","Hi Ed / OCR"))</f>
        <v>GF</v>
      </c>
      <c r="Q2034" s="5">
        <v>1014703</v>
      </c>
      <c r="R2034" s="5">
        <v>505233.18</v>
      </c>
      <c r="S2034" s="5">
        <v>509469.82</v>
      </c>
      <c r="T2034" s="5">
        <v>509469.82</v>
      </c>
      <c r="U2034" s="3" t="s">
        <v>1733</v>
      </c>
      <c r="V2034" s="5">
        <v>0</v>
      </c>
      <c r="W2034" s="5">
        <v>0</v>
      </c>
      <c r="X2034" s="5"/>
      <c r="Y2034" s="5"/>
      <c r="Z2034" s="5">
        <f>Tbl_BalanceHistory[[#This Row],[Discretionary Recommended - Pre 2022]]+Tbl_BalanceHistory[[#This Row],[Discretionary Balance Recommended: Policy]]+Tbl_BalanceHistory[[#This Row],[Discretionary Balance Recommended: Commitments]]</f>
        <v>0</v>
      </c>
      <c r="AA2034" s="5">
        <f>Tbl_BalanceHistory[[#This Row],[Discretionary Balance]]-Tbl_BalanceHistory[[#This Row],[Discretionary Reappropriation]]</f>
        <v>0</v>
      </c>
      <c r="AB2034" s="2"/>
      <c r="AC2034" s="2"/>
      <c r="AD2034" s="2"/>
      <c r="AE2034" s="2"/>
    </row>
    <row r="2035" spans="1:31" ht="45" x14ac:dyDescent="0.25">
      <c r="A2035" s="2" t="s">
        <v>10</v>
      </c>
      <c r="B2035" s="3">
        <v>7</v>
      </c>
      <c r="C2035" s="3">
        <v>260</v>
      </c>
      <c r="D2035" s="3" t="s">
        <v>463</v>
      </c>
      <c r="E2035" s="3" t="str">
        <f>_xlfn.XLOOKUP(Tbl_BalanceHistory[[#This Row],[RespAgy]],Tbl_Agencies[Agy Code],Tbl_Agencies[Agy Sort])</f>
        <v>102000</v>
      </c>
      <c r="F2035" s="2" t="str">
        <f>Tbl_BalanceHistory[[#This Row],[RespAgy]]&amp;": "&amp;Tbl_BalanceHistory[[#This Row],[RespAgency]]</f>
        <v>260: Virginia Community College System</v>
      </c>
      <c r="G2035" s="3">
        <v>277</v>
      </c>
      <c r="H2035" s="3" t="s">
        <v>1128</v>
      </c>
      <c r="I2035" s="3" t="str">
        <f>_xlfn.XLOOKUP(Tbl_BalanceHistory[[#This Row],[AgyCode]],Tbl_Agencies[Agy Code],Tbl_Agencies[Agy Sort])</f>
        <v/>
      </c>
      <c r="J2035" s="2" t="str">
        <f>Tbl_BalanceHistory[[#This Row],[AgyCode]]&amp;": "&amp;Tbl_BalanceHistory[[#This Row],[Agency Name]]</f>
        <v>277: Paul D. Camp Community College</v>
      </c>
      <c r="K2035" s="1">
        <v>2022</v>
      </c>
      <c r="L2035" s="3">
        <v>108</v>
      </c>
      <c r="M2035" s="3" t="s">
        <v>408</v>
      </c>
      <c r="N2035" s="2" t="str">
        <f>Tbl_BalanceHistory[[#This Row],[ProgramCode]]&amp;": "&amp;Tbl_BalanceHistory[[#This Row],[Program Name]]</f>
        <v>108: Higher Education Student Financial Assistance</v>
      </c>
      <c r="O2035" s="3" t="s">
        <v>886</v>
      </c>
      <c r="P2035" s="1" t="str">
        <f>IF(Tbl_BalanceHistory[[#This Row],[FundCode]]="0100","GF",IF(Tbl_BalanceHistory[[#This Row],[FundCode]]="01000","GF","Hi Ed / OCR"))</f>
        <v>GF</v>
      </c>
      <c r="Q2035" s="5">
        <v>1886541</v>
      </c>
      <c r="R2035" s="5">
        <v>1385959.38</v>
      </c>
      <c r="S2035" s="5">
        <v>500581.62</v>
      </c>
      <c r="T2035" s="5">
        <v>500581.62</v>
      </c>
      <c r="U2035" s="3" t="s">
        <v>1733</v>
      </c>
      <c r="V2035" s="5">
        <v>0</v>
      </c>
      <c r="W2035" s="5"/>
      <c r="X2035" s="5">
        <v>0</v>
      </c>
      <c r="Y2035" s="5">
        <v>0</v>
      </c>
      <c r="Z2035" s="5">
        <f>Tbl_BalanceHistory[[#This Row],[Discretionary Recommended - Pre 2022]]+Tbl_BalanceHistory[[#This Row],[Discretionary Balance Recommended: Policy]]+Tbl_BalanceHistory[[#This Row],[Discretionary Balance Recommended: Commitments]]</f>
        <v>0</v>
      </c>
      <c r="AA2035" s="5">
        <f>Tbl_BalanceHistory[[#This Row],[Discretionary Balance]]-Tbl_BalanceHistory[[#This Row],[Discretionary Reappropriation]]</f>
        <v>0</v>
      </c>
      <c r="AB2035" s="2"/>
      <c r="AC2035" s="2"/>
      <c r="AD2035" s="2"/>
      <c r="AE2035" s="2"/>
    </row>
    <row r="2036" spans="1:31" ht="45" x14ac:dyDescent="0.25">
      <c r="A2036" s="2" t="s">
        <v>10</v>
      </c>
      <c r="B2036" s="3">
        <v>7</v>
      </c>
      <c r="C2036" s="3">
        <v>260</v>
      </c>
      <c r="D2036" s="3" t="s">
        <v>463</v>
      </c>
      <c r="E2036" s="3" t="str">
        <f>_xlfn.XLOOKUP(Tbl_BalanceHistory[[#This Row],[RespAgy]],Tbl_Agencies[Agy Code],Tbl_Agencies[Agy Sort])</f>
        <v>102000</v>
      </c>
      <c r="F2036" s="2" t="str">
        <f>Tbl_BalanceHistory[[#This Row],[RespAgy]]&amp;": "&amp;Tbl_BalanceHistory[[#This Row],[RespAgency]]</f>
        <v>260: Virginia Community College System</v>
      </c>
      <c r="G2036" s="3">
        <v>278</v>
      </c>
      <c r="H2036" s="3" t="s">
        <v>1977</v>
      </c>
      <c r="I2036" s="3" t="str">
        <f>_xlfn.XLOOKUP(Tbl_BalanceHistory[[#This Row],[AgyCode]],Tbl_Agencies[Agy Code],Tbl_Agencies[Agy Sort])</f>
        <v/>
      </c>
      <c r="J2036" s="2" t="str">
        <f>Tbl_BalanceHistory[[#This Row],[AgyCode]]&amp;": "&amp;Tbl_BalanceHistory[[#This Row],[Agency Name]]</f>
        <v>278: Rappahannock Community College</v>
      </c>
      <c r="K2036" s="1">
        <v>2014</v>
      </c>
      <c r="L2036" s="3">
        <v>101</v>
      </c>
      <c r="M2036" s="3" t="s">
        <v>1636</v>
      </c>
      <c r="N2036" s="2" t="str">
        <f>Tbl_BalanceHistory[[#This Row],[ProgramCode]]&amp;": "&amp;Tbl_BalanceHistory[[#This Row],[Program Name]]</f>
        <v>101: Higher Education Instruction</v>
      </c>
      <c r="O2036" s="3" t="s">
        <v>1964</v>
      </c>
      <c r="P2036" s="1" t="str">
        <f>IF(Tbl_BalanceHistory[[#This Row],[FundCode]]="0100","GF",IF(Tbl_BalanceHistory[[#This Row],[FundCode]]="01000","GF","Hi Ed / OCR"))</f>
        <v>Hi Ed / OCR</v>
      </c>
      <c r="Q2036" s="5">
        <v>0</v>
      </c>
      <c r="R2036" s="5">
        <v>0</v>
      </c>
      <c r="S2036" s="5">
        <v>438535</v>
      </c>
      <c r="T2036" s="5">
        <v>438535</v>
      </c>
      <c r="U2036" s="3" t="s">
        <v>1731</v>
      </c>
      <c r="V2036" s="5">
        <v>0</v>
      </c>
      <c r="W2036" s="5">
        <v>0</v>
      </c>
      <c r="X2036" s="5"/>
      <c r="Y2036" s="5"/>
      <c r="Z2036" s="5">
        <f>Tbl_BalanceHistory[[#This Row],[Discretionary Recommended - Pre 2022]]+Tbl_BalanceHistory[[#This Row],[Discretionary Balance Recommended: Policy]]+Tbl_BalanceHistory[[#This Row],[Discretionary Balance Recommended: Commitments]]</f>
        <v>0</v>
      </c>
      <c r="AA2036" s="5">
        <f>Tbl_BalanceHistory[[#This Row],[Discretionary Balance]]-Tbl_BalanceHistory[[#This Row],[Discretionary Reappropriation]]</f>
        <v>0</v>
      </c>
      <c r="AB2036" s="2"/>
      <c r="AC2036" s="2"/>
      <c r="AD2036" s="2"/>
      <c r="AE2036" s="2"/>
    </row>
    <row r="2037" spans="1:31" ht="45" x14ac:dyDescent="0.25">
      <c r="A2037" s="2" t="s">
        <v>10</v>
      </c>
      <c r="B2037" s="3">
        <v>7</v>
      </c>
      <c r="C2037" s="3">
        <v>260</v>
      </c>
      <c r="D2037" s="3" t="s">
        <v>463</v>
      </c>
      <c r="E2037" s="3" t="str">
        <f>_xlfn.XLOOKUP(Tbl_BalanceHistory[[#This Row],[RespAgy]],Tbl_Agencies[Agy Code],Tbl_Agencies[Agy Sort])</f>
        <v>102000</v>
      </c>
      <c r="F2037" s="2" t="str">
        <f>Tbl_BalanceHistory[[#This Row],[RespAgy]]&amp;": "&amp;Tbl_BalanceHistory[[#This Row],[RespAgency]]</f>
        <v>260: Virginia Community College System</v>
      </c>
      <c r="G2037" s="3">
        <v>278</v>
      </c>
      <c r="H2037" s="3" t="s">
        <v>1977</v>
      </c>
      <c r="I2037" s="3" t="str">
        <f>_xlfn.XLOOKUP(Tbl_BalanceHistory[[#This Row],[AgyCode]],Tbl_Agencies[Agy Code],Tbl_Agencies[Agy Sort])</f>
        <v/>
      </c>
      <c r="J2037" s="2" t="str">
        <f>Tbl_BalanceHistory[[#This Row],[AgyCode]]&amp;": "&amp;Tbl_BalanceHistory[[#This Row],[Agency Name]]</f>
        <v>278: Rappahannock Community College</v>
      </c>
      <c r="K2037" s="1">
        <v>2015</v>
      </c>
      <c r="L2037" s="3">
        <v>101</v>
      </c>
      <c r="M2037" s="3" t="s">
        <v>1636</v>
      </c>
      <c r="N2037" s="2" t="str">
        <f>Tbl_BalanceHistory[[#This Row],[ProgramCode]]&amp;": "&amp;Tbl_BalanceHistory[[#This Row],[Program Name]]</f>
        <v>101: Higher Education Instruction</v>
      </c>
      <c r="O2037" s="3" t="s">
        <v>1964</v>
      </c>
      <c r="P2037" s="1" t="str">
        <f>IF(Tbl_BalanceHistory[[#This Row],[FundCode]]="0100","GF",IF(Tbl_BalanceHistory[[#This Row],[FundCode]]="01000","GF","Hi Ed / OCR"))</f>
        <v>Hi Ed / OCR</v>
      </c>
      <c r="Q2037" s="5">
        <v>0</v>
      </c>
      <c r="R2037" s="5">
        <v>0</v>
      </c>
      <c r="S2037" s="5">
        <v>290000</v>
      </c>
      <c r="T2037" s="5">
        <v>290000</v>
      </c>
      <c r="U2037" s="3" t="s">
        <v>1731</v>
      </c>
      <c r="V2037" s="5">
        <v>0</v>
      </c>
      <c r="W2037" s="5">
        <v>0</v>
      </c>
      <c r="X2037" s="5"/>
      <c r="Y2037" s="5"/>
      <c r="Z2037" s="5">
        <f>Tbl_BalanceHistory[[#This Row],[Discretionary Recommended - Pre 2022]]+Tbl_BalanceHistory[[#This Row],[Discretionary Balance Recommended: Policy]]+Tbl_BalanceHistory[[#This Row],[Discretionary Balance Recommended: Commitments]]</f>
        <v>0</v>
      </c>
      <c r="AA2037" s="5">
        <f>Tbl_BalanceHistory[[#This Row],[Discretionary Balance]]-Tbl_BalanceHistory[[#This Row],[Discretionary Reappropriation]]</f>
        <v>0</v>
      </c>
      <c r="AB2037" s="2"/>
      <c r="AC2037" s="2"/>
      <c r="AD2037" s="2"/>
      <c r="AE2037" s="2"/>
    </row>
    <row r="2038" spans="1:31" ht="45" x14ac:dyDescent="0.25">
      <c r="A2038" s="2" t="s">
        <v>10</v>
      </c>
      <c r="B2038" s="3">
        <v>7</v>
      </c>
      <c r="C2038" s="3">
        <v>260</v>
      </c>
      <c r="D2038" s="3" t="s">
        <v>463</v>
      </c>
      <c r="E2038" s="3" t="str">
        <f>_xlfn.XLOOKUP(Tbl_BalanceHistory[[#This Row],[RespAgy]],Tbl_Agencies[Agy Code],Tbl_Agencies[Agy Sort])</f>
        <v>102000</v>
      </c>
      <c r="F2038" s="2" t="str">
        <f>Tbl_BalanceHistory[[#This Row],[RespAgy]]&amp;": "&amp;Tbl_BalanceHistory[[#This Row],[RespAgency]]</f>
        <v>260: Virginia Community College System</v>
      </c>
      <c r="G2038" s="3">
        <v>278</v>
      </c>
      <c r="H2038" s="3" t="s">
        <v>1977</v>
      </c>
      <c r="I2038" s="3" t="str">
        <f>_xlfn.XLOOKUP(Tbl_BalanceHistory[[#This Row],[AgyCode]],Tbl_Agencies[Agy Code],Tbl_Agencies[Agy Sort])</f>
        <v/>
      </c>
      <c r="J2038" s="2" t="str">
        <f>Tbl_BalanceHistory[[#This Row],[AgyCode]]&amp;": "&amp;Tbl_BalanceHistory[[#This Row],[Agency Name]]</f>
        <v>278: Rappahannock Community College</v>
      </c>
      <c r="K2038" s="1">
        <v>2016</v>
      </c>
      <c r="L2038" s="3">
        <v>101</v>
      </c>
      <c r="M2038" s="3" t="s">
        <v>1636</v>
      </c>
      <c r="N2038" s="2" t="str">
        <f>Tbl_BalanceHistory[[#This Row],[ProgramCode]]&amp;": "&amp;Tbl_BalanceHistory[[#This Row],[Program Name]]</f>
        <v>101: Higher Education Instruction</v>
      </c>
      <c r="O2038" s="3" t="s">
        <v>1964</v>
      </c>
      <c r="P2038" s="1" t="str">
        <f>IF(Tbl_BalanceHistory[[#This Row],[FundCode]]="0100","GF",IF(Tbl_BalanceHistory[[#This Row],[FundCode]]="01000","GF","Hi Ed / OCR"))</f>
        <v>Hi Ed / OCR</v>
      </c>
      <c r="Q2038" s="5">
        <v>0</v>
      </c>
      <c r="R2038" s="5">
        <v>0</v>
      </c>
      <c r="S2038" s="5">
        <v>87139</v>
      </c>
      <c r="T2038" s="5">
        <v>87139</v>
      </c>
      <c r="U2038" s="3" t="s">
        <v>1731</v>
      </c>
      <c r="V2038" s="5">
        <v>0</v>
      </c>
      <c r="W2038" s="5">
        <v>0</v>
      </c>
      <c r="X2038" s="5"/>
      <c r="Y2038" s="5"/>
      <c r="Z2038" s="5">
        <f>Tbl_BalanceHistory[[#This Row],[Discretionary Recommended - Pre 2022]]+Tbl_BalanceHistory[[#This Row],[Discretionary Balance Recommended: Policy]]+Tbl_BalanceHistory[[#This Row],[Discretionary Balance Recommended: Commitments]]</f>
        <v>0</v>
      </c>
      <c r="AA2038" s="5">
        <f>Tbl_BalanceHistory[[#This Row],[Discretionary Balance]]-Tbl_BalanceHistory[[#This Row],[Discretionary Reappropriation]]</f>
        <v>0</v>
      </c>
      <c r="AB2038" s="2"/>
      <c r="AC2038" s="2"/>
      <c r="AD2038" s="2"/>
      <c r="AE2038" s="2"/>
    </row>
    <row r="2039" spans="1:31" ht="45" x14ac:dyDescent="0.25">
      <c r="A2039" s="2" t="s">
        <v>10</v>
      </c>
      <c r="B2039" s="3">
        <v>7</v>
      </c>
      <c r="C2039" s="3">
        <v>260</v>
      </c>
      <c r="D2039" s="3" t="s">
        <v>463</v>
      </c>
      <c r="E2039" s="3" t="str">
        <f>_xlfn.XLOOKUP(Tbl_BalanceHistory[[#This Row],[RespAgy]],Tbl_Agencies[Agy Code],Tbl_Agencies[Agy Sort])</f>
        <v>102000</v>
      </c>
      <c r="F2039" s="2" t="str">
        <f>Tbl_BalanceHistory[[#This Row],[RespAgy]]&amp;": "&amp;Tbl_BalanceHistory[[#This Row],[RespAgency]]</f>
        <v>260: Virginia Community College System</v>
      </c>
      <c r="G2039" s="3">
        <v>278</v>
      </c>
      <c r="H2039" s="3" t="s">
        <v>1977</v>
      </c>
      <c r="I2039" s="3" t="str">
        <f>_xlfn.XLOOKUP(Tbl_BalanceHistory[[#This Row],[AgyCode]],Tbl_Agencies[Agy Code],Tbl_Agencies[Agy Sort])</f>
        <v/>
      </c>
      <c r="J2039" s="2" t="str">
        <f>Tbl_BalanceHistory[[#This Row],[AgyCode]]&amp;": "&amp;Tbl_BalanceHistory[[#This Row],[Agency Name]]</f>
        <v>278: Rappahannock Community College</v>
      </c>
      <c r="K2039" s="1">
        <v>2017</v>
      </c>
      <c r="L2039" s="3">
        <v>101</v>
      </c>
      <c r="M2039" s="3" t="s">
        <v>1636</v>
      </c>
      <c r="N2039" s="2" t="str">
        <f>Tbl_BalanceHistory[[#This Row],[ProgramCode]]&amp;": "&amp;Tbl_BalanceHistory[[#This Row],[Program Name]]</f>
        <v>101: Higher Education Instruction</v>
      </c>
      <c r="O2039" s="3" t="s">
        <v>1963</v>
      </c>
      <c r="P2039" s="1" t="str">
        <f>IF(Tbl_BalanceHistory[[#This Row],[FundCode]]="0100","GF",IF(Tbl_BalanceHistory[[#This Row],[FundCode]]="01000","GF","Hi Ed / OCR"))</f>
        <v>Hi Ed / OCR</v>
      </c>
      <c r="Q2039" s="5">
        <v>0</v>
      </c>
      <c r="R2039" s="5">
        <v>0</v>
      </c>
      <c r="S2039" s="5">
        <v>110901</v>
      </c>
      <c r="T2039" s="5">
        <v>110901</v>
      </c>
      <c r="U2039" s="3" t="s">
        <v>1732</v>
      </c>
      <c r="V2039" s="5">
        <v>0</v>
      </c>
      <c r="W2039" s="5">
        <v>0</v>
      </c>
      <c r="X2039" s="5"/>
      <c r="Y2039" s="5"/>
      <c r="Z2039" s="5">
        <f>Tbl_BalanceHistory[[#This Row],[Discretionary Recommended - Pre 2022]]+Tbl_BalanceHistory[[#This Row],[Discretionary Balance Recommended: Policy]]+Tbl_BalanceHistory[[#This Row],[Discretionary Balance Recommended: Commitments]]</f>
        <v>0</v>
      </c>
      <c r="AA2039" s="5">
        <f>Tbl_BalanceHistory[[#This Row],[Discretionary Balance]]-Tbl_BalanceHistory[[#This Row],[Discretionary Reappropriation]]</f>
        <v>0</v>
      </c>
      <c r="AB2039" s="2"/>
      <c r="AC2039" s="2"/>
      <c r="AD2039" s="2"/>
      <c r="AE2039" s="2"/>
    </row>
    <row r="2040" spans="1:31" ht="45" x14ac:dyDescent="0.25">
      <c r="A2040" s="2" t="s">
        <v>10</v>
      </c>
      <c r="B2040" s="3">
        <v>7</v>
      </c>
      <c r="C2040" s="3">
        <v>260</v>
      </c>
      <c r="D2040" s="3" t="s">
        <v>463</v>
      </c>
      <c r="E2040" s="3" t="str">
        <f>_xlfn.XLOOKUP(Tbl_BalanceHistory[[#This Row],[RespAgy]],Tbl_Agencies[Agy Code],Tbl_Agencies[Agy Sort])</f>
        <v>102000</v>
      </c>
      <c r="F2040" s="2" t="str">
        <f>Tbl_BalanceHistory[[#This Row],[RespAgy]]&amp;": "&amp;Tbl_BalanceHistory[[#This Row],[RespAgency]]</f>
        <v>260: Virginia Community College System</v>
      </c>
      <c r="G2040" s="3">
        <v>278</v>
      </c>
      <c r="H2040" s="3" t="s">
        <v>1977</v>
      </c>
      <c r="I2040" s="3" t="str">
        <f>_xlfn.XLOOKUP(Tbl_BalanceHistory[[#This Row],[AgyCode]],Tbl_Agencies[Agy Code],Tbl_Agencies[Agy Sort])</f>
        <v/>
      </c>
      <c r="J2040" s="2" t="str">
        <f>Tbl_BalanceHistory[[#This Row],[AgyCode]]&amp;": "&amp;Tbl_BalanceHistory[[#This Row],[Agency Name]]</f>
        <v>278: Rappahannock Community College</v>
      </c>
      <c r="K2040" s="1">
        <v>2018</v>
      </c>
      <c r="L2040" s="3">
        <v>101</v>
      </c>
      <c r="M2040" s="3" t="s">
        <v>1636</v>
      </c>
      <c r="N2040" s="2" t="str">
        <f>Tbl_BalanceHistory[[#This Row],[ProgramCode]]&amp;": "&amp;Tbl_BalanceHistory[[#This Row],[Program Name]]</f>
        <v>101: Higher Education Instruction</v>
      </c>
      <c r="O2040" s="3" t="s">
        <v>1963</v>
      </c>
      <c r="P2040" s="1" t="str">
        <f>IF(Tbl_BalanceHistory[[#This Row],[FundCode]]="0100","GF",IF(Tbl_BalanceHistory[[#This Row],[FundCode]]="01000","GF","Hi Ed / OCR"))</f>
        <v>Hi Ed / OCR</v>
      </c>
      <c r="Q2040" s="5">
        <v>0</v>
      </c>
      <c r="R2040" s="5">
        <v>0</v>
      </c>
      <c r="S2040" s="5">
        <v>284338</v>
      </c>
      <c r="T2040" s="5">
        <v>284338</v>
      </c>
      <c r="U2040" s="3" t="s">
        <v>1731</v>
      </c>
      <c r="V2040" s="5">
        <v>0</v>
      </c>
      <c r="W2040" s="5">
        <v>0</v>
      </c>
      <c r="X2040" s="5"/>
      <c r="Y2040" s="5"/>
      <c r="Z2040" s="5">
        <f>Tbl_BalanceHistory[[#This Row],[Discretionary Recommended - Pre 2022]]+Tbl_BalanceHistory[[#This Row],[Discretionary Balance Recommended: Policy]]+Tbl_BalanceHistory[[#This Row],[Discretionary Balance Recommended: Commitments]]</f>
        <v>0</v>
      </c>
      <c r="AA2040" s="5">
        <f>Tbl_BalanceHistory[[#This Row],[Discretionary Balance]]-Tbl_BalanceHistory[[#This Row],[Discretionary Reappropriation]]</f>
        <v>0</v>
      </c>
      <c r="AB2040" s="2"/>
      <c r="AC2040" s="2"/>
      <c r="AD2040" s="2"/>
      <c r="AE2040" s="2"/>
    </row>
    <row r="2041" spans="1:31" ht="45" x14ac:dyDescent="0.25">
      <c r="A2041" s="2" t="s">
        <v>10</v>
      </c>
      <c r="B2041" s="3">
        <v>7</v>
      </c>
      <c r="C2041" s="3">
        <v>260</v>
      </c>
      <c r="D2041" s="3" t="s">
        <v>463</v>
      </c>
      <c r="E2041" s="3" t="str">
        <f>_xlfn.XLOOKUP(Tbl_BalanceHistory[[#This Row],[RespAgy]],Tbl_Agencies[Agy Code],Tbl_Agencies[Agy Sort])</f>
        <v>102000</v>
      </c>
      <c r="F2041" s="2" t="str">
        <f>Tbl_BalanceHistory[[#This Row],[RespAgy]]&amp;": "&amp;Tbl_BalanceHistory[[#This Row],[RespAgency]]</f>
        <v>260: Virginia Community College System</v>
      </c>
      <c r="G2041" s="3">
        <v>278</v>
      </c>
      <c r="H2041" s="3" t="s">
        <v>1977</v>
      </c>
      <c r="I2041" s="3" t="str">
        <f>_xlfn.XLOOKUP(Tbl_BalanceHistory[[#This Row],[AgyCode]],Tbl_Agencies[Agy Code],Tbl_Agencies[Agy Sort])</f>
        <v/>
      </c>
      <c r="J2041" s="2" t="str">
        <f>Tbl_BalanceHistory[[#This Row],[AgyCode]]&amp;": "&amp;Tbl_BalanceHistory[[#This Row],[Agency Name]]</f>
        <v>278: Rappahannock Community College</v>
      </c>
      <c r="K2041" s="1">
        <v>2019</v>
      </c>
      <c r="L2041" s="3">
        <v>101</v>
      </c>
      <c r="M2041" s="3" t="s">
        <v>1636</v>
      </c>
      <c r="N2041" s="2" t="str">
        <f>Tbl_BalanceHistory[[#This Row],[ProgramCode]]&amp;": "&amp;Tbl_BalanceHistory[[#This Row],[Program Name]]</f>
        <v>101: Higher Education Instruction</v>
      </c>
      <c r="O2041" s="3" t="s">
        <v>1963</v>
      </c>
      <c r="P2041" s="1" t="str">
        <f>IF(Tbl_BalanceHistory[[#This Row],[FundCode]]="0100","GF",IF(Tbl_BalanceHistory[[#This Row],[FundCode]]="01000","GF","Hi Ed / OCR"))</f>
        <v>Hi Ed / OCR</v>
      </c>
      <c r="Q2041" s="5">
        <v>0</v>
      </c>
      <c r="R2041" s="5">
        <v>0</v>
      </c>
      <c r="S2041" s="5">
        <v>268598.71999999997</v>
      </c>
      <c r="T2041" s="5">
        <v>268598.71999999997</v>
      </c>
      <c r="U2041" s="3" t="s">
        <v>1733</v>
      </c>
      <c r="V2041" s="5">
        <v>0</v>
      </c>
      <c r="W2041" s="5">
        <v>0</v>
      </c>
      <c r="X2041" s="5"/>
      <c r="Y2041" s="5"/>
      <c r="Z2041" s="5">
        <f>Tbl_BalanceHistory[[#This Row],[Discretionary Recommended - Pre 2022]]+Tbl_BalanceHistory[[#This Row],[Discretionary Balance Recommended: Policy]]+Tbl_BalanceHistory[[#This Row],[Discretionary Balance Recommended: Commitments]]</f>
        <v>0</v>
      </c>
      <c r="AA2041" s="5">
        <f>Tbl_BalanceHistory[[#This Row],[Discretionary Balance]]-Tbl_BalanceHistory[[#This Row],[Discretionary Reappropriation]]</f>
        <v>0</v>
      </c>
      <c r="AB2041" s="2"/>
      <c r="AC2041" s="2"/>
      <c r="AD2041" s="2"/>
      <c r="AE2041" s="2"/>
    </row>
    <row r="2042" spans="1:31" ht="45" x14ac:dyDescent="0.25">
      <c r="A2042" s="2" t="s">
        <v>10</v>
      </c>
      <c r="B2042" s="3">
        <v>7</v>
      </c>
      <c r="C2042" s="3">
        <v>260</v>
      </c>
      <c r="D2042" s="3" t="s">
        <v>463</v>
      </c>
      <c r="E2042" s="3" t="str">
        <f>_xlfn.XLOOKUP(Tbl_BalanceHistory[[#This Row],[RespAgy]],Tbl_Agencies[Agy Code],Tbl_Agencies[Agy Sort])</f>
        <v>102000</v>
      </c>
      <c r="F2042" s="2" t="str">
        <f>Tbl_BalanceHistory[[#This Row],[RespAgy]]&amp;": "&amp;Tbl_BalanceHistory[[#This Row],[RespAgency]]</f>
        <v>260: Virginia Community College System</v>
      </c>
      <c r="G2042" s="3">
        <v>278</v>
      </c>
      <c r="H2042" s="3" t="s">
        <v>1977</v>
      </c>
      <c r="I2042" s="3" t="str">
        <f>_xlfn.XLOOKUP(Tbl_BalanceHistory[[#This Row],[AgyCode]],Tbl_Agencies[Agy Code],Tbl_Agencies[Agy Sort])</f>
        <v/>
      </c>
      <c r="J2042" s="2" t="str">
        <f>Tbl_BalanceHistory[[#This Row],[AgyCode]]&amp;": "&amp;Tbl_BalanceHistory[[#This Row],[Agency Name]]</f>
        <v>278: Rappahannock Community College</v>
      </c>
      <c r="K2042" s="1">
        <v>2020</v>
      </c>
      <c r="L2042" s="3">
        <v>101</v>
      </c>
      <c r="M2042" s="3" t="s">
        <v>1636</v>
      </c>
      <c r="N2042" s="2" t="str">
        <f>Tbl_BalanceHistory[[#This Row],[ProgramCode]]&amp;": "&amp;Tbl_BalanceHistory[[#This Row],[Program Name]]</f>
        <v>101: Higher Education Instruction</v>
      </c>
      <c r="O2042" s="3" t="s">
        <v>1963</v>
      </c>
      <c r="P2042" s="1" t="str">
        <f>IF(Tbl_BalanceHistory[[#This Row],[FundCode]]="0100","GF",IF(Tbl_BalanceHistory[[#This Row],[FundCode]]="01000","GF","Hi Ed / OCR"))</f>
        <v>Hi Ed / OCR</v>
      </c>
      <c r="Q2042" s="5">
        <v>0</v>
      </c>
      <c r="R2042" s="5">
        <v>0</v>
      </c>
      <c r="S2042" s="5">
        <v>1572716.06</v>
      </c>
      <c r="T2042" s="5">
        <v>1572716.06</v>
      </c>
      <c r="U2042" s="3" t="s">
        <v>1733</v>
      </c>
      <c r="V2042" s="5">
        <v>0</v>
      </c>
      <c r="W2042" s="5">
        <v>0</v>
      </c>
      <c r="X2042" s="5"/>
      <c r="Y2042" s="5"/>
      <c r="Z2042" s="5">
        <f>Tbl_BalanceHistory[[#This Row],[Discretionary Recommended - Pre 2022]]+Tbl_BalanceHistory[[#This Row],[Discretionary Balance Recommended: Policy]]+Tbl_BalanceHistory[[#This Row],[Discretionary Balance Recommended: Commitments]]</f>
        <v>0</v>
      </c>
      <c r="AA2042" s="5">
        <f>Tbl_BalanceHistory[[#This Row],[Discretionary Balance]]-Tbl_BalanceHistory[[#This Row],[Discretionary Reappropriation]]</f>
        <v>0</v>
      </c>
      <c r="AB2042" s="2"/>
      <c r="AC2042" s="2"/>
      <c r="AD2042" s="2"/>
      <c r="AE2042" s="2"/>
    </row>
    <row r="2043" spans="1:31" ht="45" x14ac:dyDescent="0.25">
      <c r="A2043" s="2" t="s">
        <v>10</v>
      </c>
      <c r="B2043" s="3">
        <v>7</v>
      </c>
      <c r="C2043" s="3">
        <v>260</v>
      </c>
      <c r="D2043" s="3" t="s">
        <v>463</v>
      </c>
      <c r="E2043" s="3" t="str">
        <f>_xlfn.XLOOKUP(Tbl_BalanceHistory[[#This Row],[RespAgy]],Tbl_Agencies[Agy Code],Tbl_Agencies[Agy Sort])</f>
        <v>102000</v>
      </c>
      <c r="F2043" s="2" t="str">
        <f>Tbl_BalanceHistory[[#This Row],[RespAgy]]&amp;": "&amp;Tbl_BalanceHistory[[#This Row],[RespAgency]]</f>
        <v>260: Virginia Community College System</v>
      </c>
      <c r="G2043" s="3">
        <v>278</v>
      </c>
      <c r="H2043" s="3" t="s">
        <v>1977</v>
      </c>
      <c r="I2043" s="3" t="str">
        <f>_xlfn.XLOOKUP(Tbl_BalanceHistory[[#This Row],[AgyCode]],Tbl_Agencies[Agy Code],Tbl_Agencies[Agy Sort])</f>
        <v/>
      </c>
      <c r="J2043" s="2" t="str">
        <f>Tbl_BalanceHistory[[#This Row],[AgyCode]]&amp;": "&amp;Tbl_BalanceHistory[[#This Row],[Agency Name]]</f>
        <v>278: Rappahannock Community College</v>
      </c>
      <c r="K2043" s="1">
        <v>2021</v>
      </c>
      <c r="L2043" s="3">
        <v>101</v>
      </c>
      <c r="M2043" s="3" t="s">
        <v>1636</v>
      </c>
      <c r="N2043" s="2" t="str">
        <f>Tbl_BalanceHistory[[#This Row],[ProgramCode]]&amp;": "&amp;Tbl_BalanceHistory[[#This Row],[Program Name]]</f>
        <v>101: Higher Education Instruction</v>
      </c>
      <c r="O2043" s="3" t="s">
        <v>1963</v>
      </c>
      <c r="P2043" s="1" t="str">
        <f>IF(Tbl_BalanceHistory[[#This Row],[FundCode]]="0100","GF",IF(Tbl_BalanceHistory[[#This Row],[FundCode]]="01000","GF","Hi Ed / OCR"))</f>
        <v>Hi Ed / OCR</v>
      </c>
      <c r="Q2043" s="5">
        <v>0</v>
      </c>
      <c r="R2043" s="5">
        <v>0</v>
      </c>
      <c r="S2043" s="5">
        <v>2307073.69</v>
      </c>
      <c r="T2043" s="5">
        <v>2307073.69</v>
      </c>
      <c r="U2043" s="3" t="s">
        <v>1733</v>
      </c>
      <c r="V2043" s="5">
        <v>0</v>
      </c>
      <c r="W2043" s="5">
        <v>0</v>
      </c>
      <c r="X2043" s="5"/>
      <c r="Y2043" s="5"/>
      <c r="Z2043" s="5">
        <f>Tbl_BalanceHistory[[#This Row],[Discretionary Recommended - Pre 2022]]+Tbl_BalanceHistory[[#This Row],[Discretionary Balance Recommended: Policy]]+Tbl_BalanceHistory[[#This Row],[Discretionary Balance Recommended: Commitments]]</f>
        <v>0</v>
      </c>
      <c r="AA2043" s="5">
        <f>Tbl_BalanceHistory[[#This Row],[Discretionary Balance]]-Tbl_BalanceHistory[[#This Row],[Discretionary Reappropriation]]</f>
        <v>0</v>
      </c>
      <c r="AB2043" s="2"/>
      <c r="AC2043" s="2"/>
      <c r="AD2043" s="2"/>
      <c r="AE2043" s="2"/>
    </row>
    <row r="2044" spans="1:31" ht="45" x14ac:dyDescent="0.25">
      <c r="A2044" s="2" t="s">
        <v>10</v>
      </c>
      <c r="B2044" s="3">
        <v>7</v>
      </c>
      <c r="C2044" s="3">
        <v>260</v>
      </c>
      <c r="D2044" s="3" t="s">
        <v>463</v>
      </c>
      <c r="E2044" s="3" t="str">
        <f>_xlfn.XLOOKUP(Tbl_BalanceHistory[[#This Row],[RespAgy]],Tbl_Agencies[Agy Code],Tbl_Agencies[Agy Sort])</f>
        <v>102000</v>
      </c>
      <c r="F2044" s="2" t="str">
        <f>Tbl_BalanceHistory[[#This Row],[RespAgy]]&amp;": "&amp;Tbl_BalanceHistory[[#This Row],[RespAgency]]</f>
        <v>260: Virginia Community College System</v>
      </c>
      <c r="G2044" s="3">
        <v>278</v>
      </c>
      <c r="H2044" s="3" t="s">
        <v>1977</v>
      </c>
      <c r="I2044" s="3" t="str">
        <f>_xlfn.XLOOKUP(Tbl_BalanceHistory[[#This Row],[AgyCode]],Tbl_Agencies[Agy Code],Tbl_Agencies[Agy Sort])</f>
        <v/>
      </c>
      <c r="J2044" s="2" t="str">
        <f>Tbl_BalanceHistory[[#This Row],[AgyCode]]&amp;": "&amp;Tbl_BalanceHistory[[#This Row],[Agency Name]]</f>
        <v>278: Rappahannock Community College</v>
      </c>
      <c r="K2044" s="1">
        <v>2022</v>
      </c>
      <c r="L2044" s="3">
        <v>101</v>
      </c>
      <c r="M2044" s="3" t="s">
        <v>1636</v>
      </c>
      <c r="N2044" s="2" t="str">
        <f>Tbl_BalanceHistory[[#This Row],[ProgramCode]]&amp;": "&amp;Tbl_BalanceHistory[[#This Row],[Program Name]]</f>
        <v>101: Higher Education Instruction</v>
      </c>
      <c r="O2044" s="3" t="s">
        <v>1963</v>
      </c>
      <c r="P2044" s="1" t="str">
        <f>IF(Tbl_BalanceHistory[[#This Row],[FundCode]]="0100","GF",IF(Tbl_BalanceHistory[[#This Row],[FundCode]]="01000","GF","Hi Ed / OCR"))</f>
        <v>Hi Ed / OCR</v>
      </c>
      <c r="Q2044" s="5">
        <v>0</v>
      </c>
      <c r="R2044" s="5">
        <v>0</v>
      </c>
      <c r="S2044" s="5">
        <v>2886860.76</v>
      </c>
      <c r="T2044" s="5">
        <v>2886860.76</v>
      </c>
      <c r="U2044" s="3" t="s">
        <v>1733</v>
      </c>
      <c r="V2044" s="5">
        <v>0</v>
      </c>
      <c r="W2044" s="5"/>
      <c r="X2044" s="5">
        <v>0</v>
      </c>
      <c r="Y2044" s="5">
        <v>0</v>
      </c>
      <c r="Z2044" s="5">
        <f>Tbl_BalanceHistory[[#This Row],[Discretionary Recommended - Pre 2022]]+Tbl_BalanceHistory[[#This Row],[Discretionary Balance Recommended: Policy]]+Tbl_BalanceHistory[[#This Row],[Discretionary Balance Recommended: Commitments]]</f>
        <v>0</v>
      </c>
      <c r="AA2044" s="5">
        <f>Tbl_BalanceHistory[[#This Row],[Discretionary Balance]]-Tbl_BalanceHistory[[#This Row],[Discretionary Reappropriation]]</f>
        <v>0</v>
      </c>
      <c r="AB2044" s="2"/>
      <c r="AC2044" s="2"/>
      <c r="AD2044" s="2"/>
      <c r="AE2044" s="2"/>
    </row>
    <row r="2045" spans="1:31" ht="45" x14ac:dyDescent="0.25">
      <c r="A2045" s="2" t="s">
        <v>10</v>
      </c>
      <c r="B2045" s="3">
        <v>7</v>
      </c>
      <c r="C2045" s="3">
        <v>260</v>
      </c>
      <c r="D2045" s="3" t="s">
        <v>463</v>
      </c>
      <c r="E2045" s="3" t="str">
        <f>_xlfn.XLOOKUP(Tbl_BalanceHistory[[#This Row],[RespAgy]],Tbl_Agencies[Agy Code],Tbl_Agencies[Agy Sort])</f>
        <v>102000</v>
      </c>
      <c r="F2045" s="2" t="str">
        <f>Tbl_BalanceHistory[[#This Row],[RespAgy]]&amp;": "&amp;Tbl_BalanceHistory[[#This Row],[RespAgency]]</f>
        <v>260: Virginia Community College System</v>
      </c>
      <c r="G2045" s="3">
        <v>278</v>
      </c>
      <c r="H2045" s="3" t="s">
        <v>1977</v>
      </c>
      <c r="I2045" s="3" t="str">
        <f>_xlfn.XLOOKUP(Tbl_BalanceHistory[[#This Row],[AgyCode]],Tbl_Agencies[Agy Code],Tbl_Agencies[Agy Sort])</f>
        <v/>
      </c>
      <c r="J2045" s="2" t="str">
        <f>Tbl_BalanceHistory[[#This Row],[AgyCode]]&amp;": "&amp;Tbl_BalanceHistory[[#This Row],[Agency Name]]</f>
        <v>278: Rappahannock Community College</v>
      </c>
      <c r="K2045" s="1">
        <v>2014</v>
      </c>
      <c r="L2045" s="3">
        <v>108</v>
      </c>
      <c r="M2045" s="3" t="s">
        <v>408</v>
      </c>
      <c r="N2045" s="2" t="str">
        <f>Tbl_BalanceHistory[[#This Row],[ProgramCode]]&amp;": "&amp;Tbl_BalanceHistory[[#This Row],[Program Name]]</f>
        <v>108: Higher Education Student Financial Assistance</v>
      </c>
      <c r="O2045" s="3" t="s">
        <v>1730</v>
      </c>
      <c r="P2045" s="1" t="str">
        <f>IF(Tbl_BalanceHistory[[#This Row],[FundCode]]="0100","GF",IF(Tbl_BalanceHistory[[#This Row],[FundCode]]="01000","GF","Hi Ed / OCR"))</f>
        <v>GF</v>
      </c>
      <c r="Q2045" s="5">
        <v>513122</v>
      </c>
      <c r="R2045" s="5">
        <v>513122</v>
      </c>
      <c r="S2045" s="5">
        <v>0</v>
      </c>
      <c r="T2045" s="5">
        <v>0</v>
      </c>
      <c r="U2045" s="3"/>
      <c r="V2045" s="5">
        <v>0</v>
      </c>
      <c r="W2045" s="5">
        <v>0</v>
      </c>
      <c r="X2045" s="5"/>
      <c r="Y2045" s="5"/>
      <c r="Z2045" s="5">
        <f>Tbl_BalanceHistory[[#This Row],[Discretionary Recommended - Pre 2022]]+Tbl_BalanceHistory[[#This Row],[Discretionary Balance Recommended: Policy]]+Tbl_BalanceHistory[[#This Row],[Discretionary Balance Recommended: Commitments]]</f>
        <v>0</v>
      </c>
      <c r="AA2045" s="5">
        <f>Tbl_BalanceHistory[[#This Row],[Discretionary Balance]]-Tbl_BalanceHistory[[#This Row],[Discretionary Reappropriation]]</f>
        <v>0</v>
      </c>
      <c r="AB2045" s="2"/>
      <c r="AC2045" s="2"/>
      <c r="AD2045" s="2"/>
      <c r="AE2045" s="2"/>
    </row>
    <row r="2046" spans="1:31" ht="45" x14ac:dyDescent="0.25">
      <c r="A2046" s="2" t="s">
        <v>10</v>
      </c>
      <c r="B2046" s="3">
        <v>7</v>
      </c>
      <c r="C2046" s="3">
        <v>260</v>
      </c>
      <c r="D2046" s="3" t="s">
        <v>463</v>
      </c>
      <c r="E2046" s="3" t="str">
        <f>_xlfn.XLOOKUP(Tbl_BalanceHistory[[#This Row],[RespAgy]],Tbl_Agencies[Agy Code],Tbl_Agencies[Agy Sort])</f>
        <v>102000</v>
      </c>
      <c r="F2046" s="2" t="str">
        <f>Tbl_BalanceHistory[[#This Row],[RespAgy]]&amp;": "&amp;Tbl_BalanceHistory[[#This Row],[RespAgency]]</f>
        <v>260: Virginia Community College System</v>
      </c>
      <c r="G2046" s="3">
        <v>278</v>
      </c>
      <c r="H2046" s="3" t="s">
        <v>1977</v>
      </c>
      <c r="I2046" s="3" t="str">
        <f>_xlfn.XLOOKUP(Tbl_BalanceHistory[[#This Row],[AgyCode]],Tbl_Agencies[Agy Code],Tbl_Agencies[Agy Sort])</f>
        <v/>
      </c>
      <c r="J2046" s="2" t="str">
        <f>Tbl_BalanceHistory[[#This Row],[AgyCode]]&amp;": "&amp;Tbl_BalanceHistory[[#This Row],[Agency Name]]</f>
        <v>278: Rappahannock Community College</v>
      </c>
      <c r="K2046" s="1">
        <v>2015</v>
      </c>
      <c r="L2046" s="3">
        <v>108</v>
      </c>
      <c r="M2046" s="3" t="s">
        <v>408</v>
      </c>
      <c r="N2046" s="2" t="str">
        <f>Tbl_BalanceHistory[[#This Row],[ProgramCode]]&amp;": "&amp;Tbl_BalanceHistory[[#This Row],[Program Name]]</f>
        <v>108: Higher Education Student Financial Assistance</v>
      </c>
      <c r="O2046" s="3" t="s">
        <v>1730</v>
      </c>
      <c r="P2046" s="1" t="str">
        <f>IF(Tbl_BalanceHistory[[#This Row],[FundCode]]="0100","GF",IF(Tbl_BalanceHistory[[#This Row],[FundCode]]="01000","GF","Hi Ed / OCR"))</f>
        <v>GF</v>
      </c>
      <c r="Q2046" s="5">
        <v>496568</v>
      </c>
      <c r="R2046" s="5">
        <v>496568</v>
      </c>
      <c r="S2046" s="5">
        <v>0</v>
      </c>
      <c r="T2046" s="5">
        <v>0</v>
      </c>
      <c r="U2046" s="3"/>
      <c r="V2046" s="5">
        <v>0</v>
      </c>
      <c r="W2046" s="5">
        <v>0</v>
      </c>
      <c r="X2046" s="5"/>
      <c r="Y2046" s="5"/>
      <c r="Z2046" s="5">
        <f>Tbl_BalanceHistory[[#This Row],[Discretionary Recommended - Pre 2022]]+Tbl_BalanceHistory[[#This Row],[Discretionary Balance Recommended: Policy]]+Tbl_BalanceHistory[[#This Row],[Discretionary Balance Recommended: Commitments]]</f>
        <v>0</v>
      </c>
      <c r="AA2046" s="5">
        <f>Tbl_BalanceHistory[[#This Row],[Discretionary Balance]]-Tbl_BalanceHistory[[#This Row],[Discretionary Reappropriation]]</f>
        <v>0</v>
      </c>
      <c r="AB2046" s="2"/>
      <c r="AC2046" s="2"/>
      <c r="AD2046" s="2"/>
      <c r="AE2046" s="2"/>
    </row>
    <row r="2047" spans="1:31" ht="45" x14ac:dyDescent="0.25">
      <c r="A2047" s="2" t="s">
        <v>10</v>
      </c>
      <c r="B2047" s="3">
        <v>7</v>
      </c>
      <c r="C2047" s="3">
        <v>260</v>
      </c>
      <c r="D2047" s="3" t="s">
        <v>463</v>
      </c>
      <c r="E2047" s="3" t="str">
        <f>_xlfn.XLOOKUP(Tbl_BalanceHistory[[#This Row],[RespAgy]],Tbl_Agencies[Agy Code],Tbl_Agencies[Agy Sort])</f>
        <v>102000</v>
      </c>
      <c r="F2047" s="2" t="str">
        <f>Tbl_BalanceHistory[[#This Row],[RespAgy]]&amp;": "&amp;Tbl_BalanceHistory[[#This Row],[RespAgency]]</f>
        <v>260: Virginia Community College System</v>
      </c>
      <c r="G2047" s="3">
        <v>278</v>
      </c>
      <c r="H2047" s="3" t="s">
        <v>1977</v>
      </c>
      <c r="I2047" s="3" t="str">
        <f>_xlfn.XLOOKUP(Tbl_BalanceHistory[[#This Row],[AgyCode]],Tbl_Agencies[Agy Code],Tbl_Agencies[Agy Sort])</f>
        <v/>
      </c>
      <c r="J2047" s="2" t="str">
        <f>Tbl_BalanceHistory[[#This Row],[AgyCode]]&amp;": "&amp;Tbl_BalanceHistory[[#This Row],[Agency Name]]</f>
        <v>278: Rappahannock Community College</v>
      </c>
      <c r="K2047" s="1">
        <v>2016</v>
      </c>
      <c r="L2047" s="3">
        <v>108</v>
      </c>
      <c r="M2047" s="3" t="s">
        <v>408</v>
      </c>
      <c r="N2047" s="2" t="str">
        <f>Tbl_BalanceHistory[[#This Row],[ProgramCode]]&amp;": "&amp;Tbl_BalanceHistory[[#This Row],[Program Name]]</f>
        <v>108: Higher Education Student Financial Assistance</v>
      </c>
      <c r="O2047" s="3" t="s">
        <v>1730</v>
      </c>
      <c r="P2047" s="1" t="str">
        <f>IF(Tbl_BalanceHistory[[#This Row],[FundCode]]="0100","GF",IF(Tbl_BalanceHistory[[#This Row],[FundCode]]="01000","GF","Hi Ed / OCR"))</f>
        <v>GF</v>
      </c>
      <c r="Q2047" s="5">
        <v>448882</v>
      </c>
      <c r="R2047" s="5">
        <v>448882</v>
      </c>
      <c r="S2047" s="5">
        <v>0</v>
      </c>
      <c r="T2047" s="5">
        <v>0</v>
      </c>
      <c r="U2047" s="3"/>
      <c r="V2047" s="5">
        <v>0</v>
      </c>
      <c r="W2047" s="5">
        <v>0</v>
      </c>
      <c r="X2047" s="5"/>
      <c r="Y2047" s="5"/>
      <c r="Z2047" s="5">
        <f>Tbl_BalanceHistory[[#This Row],[Discretionary Recommended - Pre 2022]]+Tbl_BalanceHistory[[#This Row],[Discretionary Balance Recommended: Policy]]+Tbl_BalanceHistory[[#This Row],[Discretionary Balance Recommended: Commitments]]</f>
        <v>0</v>
      </c>
      <c r="AA2047" s="5">
        <f>Tbl_BalanceHistory[[#This Row],[Discretionary Balance]]-Tbl_BalanceHistory[[#This Row],[Discretionary Reappropriation]]</f>
        <v>0</v>
      </c>
      <c r="AB2047" s="2"/>
      <c r="AC2047" s="2"/>
      <c r="AD2047" s="2"/>
      <c r="AE2047" s="2"/>
    </row>
    <row r="2048" spans="1:31" ht="45" x14ac:dyDescent="0.25">
      <c r="A2048" s="2" t="s">
        <v>10</v>
      </c>
      <c r="B2048" s="3">
        <v>7</v>
      </c>
      <c r="C2048" s="3">
        <v>260</v>
      </c>
      <c r="D2048" s="3" t="s">
        <v>463</v>
      </c>
      <c r="E2048" s="3" t="str">
        <f>_xlfn.XLOOKUP(Tbl_BalanceHistory[[#This Row],[RespAgy]],Tbl_Agencies[Agy Code],Tbl_Agencies[Agy Sort])</f>
        <v>102000</v>
      </c>
      <c r="F2048" s="2" t="str">
        <f>Tbl_BalanceHistory[[#This Row],[RespAgy]]&amp;": "&amp;Tbl_BalanceHistory[[#This Row],[RespAgency]]</f>
        <v>260: Virginia Community College System</v>
      </c>
      <c r="G2048" s="3">
        <v>278</v>
      </c>
      <c r="H2048" s="3" t="s">
        <v>1977</v>
      </c>
      <c r="I2048" s="3" t="str">
        <f>_xlfn.XLOOKUP(Tbl_BalanceHistory[[#This Row],[AgyCode]],Tbl_Agencies[Agy Code],Tbl_Agencies[Agy Sort])</f>
        <v/>
      </c>
      <c r="J2048" s="2" t="str">
        <f>Tbl_BalanceHistory[[#This Row],[AgyCode]]&amp;": "&amp;Tbl_BalanceHistory[[#This Row],[Agency Name]]</f>
        <v>278: Rappahannock Community College</v>
      </c>
      <c r="K2048" s="1">
        <v>2017</v>
      </c>
      <c r="L2048" s="3">
        <v>108</v>
      </c>
      <c r="M2048" s="3" t="s">
        <v>408</v>
      </c>
      <c r="N2048" s="2" t="str">
        <f>Tbl_BalanceHistory[[#This Row],[ProgramCode]]&amp;": "&amp;Tbl_BalanceHistory[[#This Row],[Program Name]]</f>
        <v>108: Higher Education Student Financial Assistance</v>
      </c>
      <c r="O2048" s="3" t="s">
        <v>886</v>
      </c>
      <c r="P2048" s="1" t="str">
        <f>IF(Tbl_BalanceHistory[[#This Row],[FundCode]]="0100","GF",IF(Tbl_BalanceHistory[[#This Row],[FundCode]]="01000","GF","Hi Ed / OCR"))</f>
        <v>GF</v>
      </c>
      <c r="Q2048" s="5">
        <v>702221</v>
      </c>
      <c r="R2048" s="5">
        <v>685455.4</v>
      </c>
      <c r="S2048" s="5">
        <v>16765</v>
      </c>
      <c r="T2048" s="5">
        <v>16765</v>
      </c>
      <c r="U2048" s="3" t="s">
        <v>1732</v>
      </c>
      <c r="V2048" s="5">
        <v>0</v>
      </c>
      <c r="W2048" s="5">
        <v>0</v>
      </c>
      <c r="X2048" s="5"/>
      <c r="Y2048" s="5"/>
      <c r="Z2048" s="5">
        <f>Tbl_BalanceHistory[[#This Row],[Discretionary Recommended - Pre 2022]]+Tbl_BalanceHistory[[#This Row],[Discretionary Balance Recommended: Policy]]+Tbl_BalanceHistory[[#This Row],[Discretionary Balance Recommended: Commitments]]</f>
        <v>0</v>
      </c>
      <c r="AA2048" s="5">
        <f>Tbl_BalanceHistory[[#This Row],[Discretionary Balance]]-Tbl_BalanceHistory[[#This Row],[Discretionary Reappropriation]]</f>
        <v>0</v>
      </c>
      <c r="AB2048" s="2"/>
      <c r="AC2048" s="2"/>
      <c r="AD2048" s="2"/>
      <c r="AE2048" s="2"/>
    </row>
    <row r="2049" spans="1:31" ht="45" x14ac:dyDescent="0.25">
      <c r="A2049" s="2" t="s">
        <v>10</v>
      </c>
      <c r="B2049" s="3">
        <v>7</v>
      </c>
      <c r="C2049" s="3">
        <v>260</v>
      </c>
      <c r="D2049" s="3" t="s">
        <v>463</v>
      </c>
      <c r="E2049" s="3" t="str">
        <f>_xlfn.XLOOKUP(Tbl_BalanceHistory[[#This Row],[RespAgy]],Tbl_Agencies[Agy Code],Tbl_Agencies[Agy Sort])</f>
        <v>102000</v>
      </c>
      <c r="F2049" s="2" t="str">
        <f>Tbl_BalanceHistory[[#This Row],[RespAgy]]&amp;": "&amp;Tbl_BalanceHistory[[#This Row],[RespAgency]]</f>
        <v>260: Virginia Community College System</v>
      </c>
      <c r="G2049" s="3">
        <v>278</v>
      </c>
      <c r="H2049" s="3" t="s">
        <v>1977</v>
      </c>
      <c r="I2049" s="3" t="str">
        <f>_xlfn.XLOOKUP(Tbl_BalanceHistory[[#This Row],[AgyCode]],Tbl_Agencies[Agy Code],Tbl_Agencies[Agy Sort])</f>
        <v/>
      </c>
      <c r="J2049" s="2" t="str">
        <f>Tbl_BalanceHistory[[#This Row],[AgyCode]]&amp;": "&amp;Tbl_BalanceHistory[[#This Row],[Agency Name]]</f>
        <v>278: Rappahannock Community College</v>
      </c>
      <c r="K2049" s="1">
        <v>2018</v>
      </c>
      <c r="L2049" s="3">
        <v>108</v>
      </c>
      <c r="M2049" s="3" t="s">
        <v>408</v>
      </c>
      <c r="N2049" s="2" t="str">
        <f>Tbl_BalanceHistory[[#This Row],[ProgramCode]]&amp;": "&amp;Tbl_BalanceHistory[[#This Row],[Program Name]]</f>
        <v>108: Higher Education Student Financial Assistance</v>
      </c>
      <c r="O2049" s="3" t="s">
        <v>886</v>
      </c>
      <c r="P2049" s="1" t="str">
        <f>IF(Tbl_BalanceHistory[[#This Row],[FundCode]]="0100","GF",IF(Tbl_BalanceHistory[[#This Row],[FundCode]]="01000","GF","Hi Ed / OCR"))</f>
        <v>GF</v>
      </c>
      <c r="Q2049" s="5">
        <v>730965</v>
      </c>
      <c r="R2049" s="5">
        <v>647853.41</v>
      </c>
      <c r="S2049" s="5">
        <v>83111</v>
      </c>
      <c r="T2049" s="5">
        <v>83111</v>
      </c>
      <c r="U2049" s="3" t="s">
        <v>1733</v>
      </c>
      <c r="V2049" s="5">
        <v>0</v>
      </c>
      <c r="W2049" s="5">
        <v>0</v>
      </c>
      <c r="X2049" s="5"/>
      <c r="Y2049" s="5"/>
      <c r="Z2049" s="5">
        <f>Tbl_BalanceHistory[[#This Row],[Discretionary Recommended - Pre 2022]]+Tbl_BalanceHistory[[#This Row],[Discretionary Balance Recommended: Policy]]+Tbl_BalanceHistory[[#This Row],[Discretionary Balance Recommended: Commitments]]</f>
        <v>0</v>
      </c>
      <c r="AA2049" s="5">
        <f>Tbl_BalanceHistory[[#This Row],[Discretionary Balance]]-Tbl_BalanceHistory[[#This Row],[Discretionary Reappropriation]]</f>
        <v>0</v>
      </c>
      <c r="AB2049" s="2"/>
      <c r="AC2049" s="2"/>
      <c r="AD2049" s="2"/>
      <c r="AE2049" s="2"/>
    </row>
    <row r="2050" spans="1:31" ht="45" x14ac:dyDescent="0.25">
      <c r="A2050" s="2" t="s">
        <v>10</v>
      </c>
      <c r="B2050" s="3">
        <v>7</v>
      </c>
      <c r="C2050" s="3">
        <v>260</v>
      </c>
      <c r="D2050" s="3" t="s">
        <v>463</v>
      </c>
      <c r="E2050" s="3" t="str">
        <f>_xlfn.XLOOKUP(Tbl_BalanceHistory[[#This Row],[RespAgy]],Tbl_Agencies[Agy Code],Tbl_Agencies[Agy Sort])</f>
        <v>102000</v>
      </c>
      <c r="F2050" s="2" t="str">
        <f>Tbl_BalanceHistory[[#This Row],[RespAgy]]&amp;": "&amp;Tbl_BalanceHistory[[#This Row],[RespAgency]]</f>
        <v>260: Virginia Community College System</v>
      </c>
      <c r="G2050" s="3">
        <v>278</v>
      </c>
      <c r="H2050" s="3" t="s">
        <v>1977</v>
      </c>
      <c r="I2050" s="3" t="str">
        <f>_xlfn.XLOOKUP(Tbl_BalanceHistory[[#This Row],[AgyCode]],Tbl_Agencies[Agy Code],Tbl_Agencies[Agy Sort])</f>
        <v/>
      </c>
      <c r="J2050" s="2" t="str">
        <f>Tbl_BalanceHistory[[#This Row],[AgyCode]]&amp;": "&amp;Tbl_BalanceHistory[[#This Row],[Agency Name]]</f>
        <v>278: Rappahannock Community College</v>
      </c>
      <c r="K2050" s="1">
        <v>2019</v>
      </c>
      <c r="L2050" s="3">
        <v>108</v>
      </c>
      <c r="M2050" s="3" t="s">
        <v>408</v>
      </c>
      <c r="N2050" s="2" t="str">
        <f>Tbl_BalanceHistory[[#This Row],[ProgramCode]]&amp;": "&amp;Tbl_BalanceHistory[[#This Row],[Program Name]]</f>
        <v>108: Higher Education Student Financial Assistance</v>
      </c>
      <c r="O2050" s="3" t="s">
        <v>886</v>
      </c>
      <c r="P2050" s="1" t="str">
        <f>IF(Tbl_BalanceHistory[[#This Row],[FundCode]]="0100","GF",IF(Tbl_BalanceHistory[[#This Row],[FundCode]]="01000","GF","Hi Ed / OCR"))</f>
        <v>GF</v>
      </c>
      <c r="Q2050" s="5">
        <v>701567</v>
      </c>
      <c r="R2050" s="5">
        <v>607727.63</v>
      </c>
      <c r="S2050" s="5">
        <v>93839.37</v>
      </c>
      <c r="T2050" s="5">
        <v>93839.37</v>
      </c>
      <c r="U2050" s="3" t="s">
        <v>1733</v>
      </c>
      <c r="V2050" s="5">
        <v>0</v>
      </c>
      <c r="W2050" s="5">
        <v>0</v>
      </c>
      <c r="X2050" s="5"/>
      <c r="Y2050" s="5"/>
      <c r="Z2050" s="5">
        <f>Tbl_BalanceHistory[[#This Row],[Discretionary Recommended - Pre 2022]]+Tbl_BalanceHistory[[#This Row],[Discretionary Balance Recommended: Policy]]+Tbl_BalanceHistory[[#This Row],[Discretionary Balance Recommended: Commitments]]</f>
        <v>0</v>
      </c>
      <c r="AA2050" s="5">
        <f>Tbl_BalanceHistory[[#This Row],[Discretionary Balance]]-Tbl_BalanceHistory[[#This Row],[Discretionary Reappropriation]]</f>
        <v>0</v>
      </c>
      <c r="AB2050" s="2"/>
      <c r="AC2050" s="2"/>
      <c r="AD2050" s="2"/>
      <c r="AE2050" s="2"/>
    </row>
    <row r="2051" spans="1:31" ht="45" x14ac:dyDescent="0.25">
      <c r="A2051" s="2" t="s">
        <v>10</v>
      </c>
      <c r="B2051" s="3">
        <v>7</v>
      </c>
      <c r="C2051" s="3">
        <v>260</v>
      </c>
      <c r="D2051" s="3" t="s">
        <v>463</v>
      </c>
      <c r="E2051" s="3" t="str">
        <f>_xlfn.XLOOKUP(Tbl_BalanceHistory[[#This Row],[RespAgy]],Tbl_Agencies[Agy Code],Tbl_Agencies[Agy Sort])</f>
        <v>102000</v>
      </c>
      <c r="F2051" s="2" t="str">
        <f>Tbl_BalanceHistory[[#This Row],[RespAgy]]&amp;": "&amp;Tbl_BalanceHistory[[#This Row],[RespAgency]]</f>
        <v>260: Virginia Community College System</v>
      </c>
      <c r="G2051" s="3">
        <v>278</v>
      </c>
      <c r="H2051" s="3" t="s">
        <v>1977</v>
      </c>
      <c r="I2051" s="3" t="str">
        <f>_xlfn.XLOOKUP(Tbl_BalanceHistory[[#This Row],[AgyCode]],Tbl_Agencies[Agy Code],Tbl_Agencies[Agy Sort])</f>
        <v/>
      </c>
      <c r="J2051" s="2" t="str">
        <f>Tbl_BalanceHistory[[#This Row],[AgyCode]]&amp;": "&amp;Tbl_BalanceHistory[[#This Row],[Agency Name]]</f>
        <v>278: Rappahannock Community College</v>
      </c>
      <c r="K2051" s="1">
        <v>2020</v>
      </c>
      <c r="L2051" s="3">
        <v>108</v>
      </c>
      <c r="M2051" s="3" t="s">
        <v>408</v>
      </c>
      <c r="N2051" s="2" t="str">
        <f>Tbl_BalanceHistory[[#This Row],[ProgramCode]]&amp;": "&amp;Tbl_BalanceHistory[[#This Row],[Program Name]]</f>
        <v>108: Higher Education Student Financial Assistance</v>
      </c>
      <c r="O2051" s="3" t="s">
        <v>886</v>
      </c>
      <c r="P2051" s="1" t="str">
        <f>IF(Tbl_BalanceHistory[[#This Row],[FundCode]]="0100","GF",IF(Tbl_BalanceHistory[[#This Row],[FundCode]]="01000","GF","Hi Ed / OCR"))</f>
        <v>GF</v>
      </c>
      <c r="Q2051" s="5">
        <v>939643</v>
      </c>
      <c r="R2051" s="5">
        <v>884462.74</v>
      </c>
      <c r="S2051" s="5">
        <v>55180.26</v>
      </c>
      <c r="T2051" s="5">
        <v>55180.26</v>
      </c>
      <c r="U2051" s="3" t="s">
        <v>1733</v>
      </c>
      <c r="V2051" s="5">
        <v>0</v>
      </c>
      <c r="W2051" s="5">
        <v>0</v>
      </c>
      <c r="X2051" s="5"/>
      <c r="Y2051" s="5"/>
      <c r="Z2051" s="5">
        <f>Tbl_BalanceHistory[[#This Row],[Discretionary Recommended - Pre 2022]]+Tbl_BalanceHistory[[#This Row],[Discretionary Balance Recommended: Policy]]+Tbl_BalanceHistory[[#This Row],[Discretionary Balance Recommended: Commitments]]</f>
        <v>0</v>
      </c>
      <c r="AA2051" s="5">
        <f>Tbl_BalanceHistory[[#This Row],[Discretionary Balance]]-Tbl_BalanceHistory[[#This Row],[Discretionary Reappropriation]]</f>
        <v>0</v>
      </c>
      <c r="AB2051" s="2"/>
      <c r="AC2051" s="2"/>
      <c r="AD2051" s="2"/>
      <c r="AE2051" s="2"/>
    </row>
    <row r="2052" spans="1:31" ht="45" x14ac:dyDescent="0.25">
      <c r="A2052" s="2" t="s">
        <v>10</v>
      </c>
      <c r="B2052" s="3">
        <v>7</v>
      </c>
      <c r="C2052" s="3">
        <v>260</v>
      </c>
      <c r="D2052" s="3" t="s">
        <v>463</v>
      </c>
      <c r="E2052" s="3" t="str">
        <f>_xlfn.XLOOKUP(Tbl_BalanceHistory[[#This Row],[RespAgy]],Tbl_Agencies[Agy Code],Tbl_Agencies[Agy Sort])</f>
        <v>102000</v>
      </c>
      <c r="F2052" s="2" t="str">
        <f>Tbl_BalanceHistory[[#This Row],[RespAgy]]&amp;": "&amp;Tbl_BalanceHistory[[#This Row],[RespAgency]]</f>
        <v>260: Virginia Community College System</v>
      </c>
      <c r="G2052" s="3">
        <v>278</v>
      </c>
      <c r="H2052" s="3" t="s">
        <v>1977</v>
      </c>
      <c r="I2052" s="3" t="str">
        <f>_xlfn.XLOOKUP(Tbl_BalanceHistory[[#This Row],[AgyCode]],Tbl_Agencies[Agy Code],Tbl_Agencies[Agy Sort])</f>
        <v/>
      </c>
      <c r="J2052" s="2" t="str">
        <f>Tbl_BalanceHistory[[#This Row],[AgyCode]]&amp;": "&amp;Tbl_BalanceHistory[[#This Row],[Agency Name]]</f>
        <v>278: Rappahannock Community College</v>
      </c>
      <c r="K2052" s="1">
        <v>2021</v>
      </c>
      <c r="L2052" s="3">
        <v>108</v>
      </c>
      <c r="M2052" s="3" t="s">
        <v>408</v>
      </c>
      <c r="N2052" s="2" t="str">
        <f>Tbl_BalanceHistory[[#This Row],[ProgramCode]]&amp;": "&amp;Tbl_BalanceHistory[[#This Row],[Program Name]]</f>
        <v>108: Higher Education Student Financial Assistance</v>
      </c>
      <c r="O2052" s="3" t="s">
        <v>886</v>
      </c>
      <c r="P2052" s="1" t="str">
        <f>IF(Tbl_BalanceHistory[[#This Row],[FundCode]]="0100","GF",IF(Tbl_BalanceHistory[[#This Row],[FundCode]]="01000","GF","Hi Ed / OCR"))</f>
        <v>GF</v>
      </c>
      <c r="Q2052" s="5">
        <v>872147</v>
      </c>
      <c r="R2052" s="5">
        <v>753209.48</v>
      </c>
      <c r="S2052" s="5">
        <v>118937.52</v>
      </c>
      <c r="T2052" s="5">
        <v>118937.52</v>
      </c>
      <c r="U2052" s="3" t="s">
        <v>1733</v>
      </c>
      <c r="V2052" s="5">
        <v>0</v>
      </c>
      <c r="W2052" s="5">
        <v>0</v>
      </c>
      <c r="X2052" s="5"/>
      <c r="Y2052" s="5"/>
      <c r="Z2052" s="5">
        <f>Tbl_BalanceHistory[[#This Row],[Discretionary Recommended - Pre 2022]]+Tbl_BalanceHistory[[#This Row],[Discretionary Balance Recommended: Policy]]+Tbl_BalanceHistory[[#This Row],[Discretionary Balance Recommended: Commitments]]</f>
        <v>0</v>
      </c>
      <c r="AA2052" s="5">
        <f>Tbl_BalanceHistory[[#This Row],[Discretionary Balance]]-Tbl_BalanceHistory[[#This Row],[Discretionary Reappropriation]]</f>
        <v>0</v>
      </c>
      <c r="AB2052" s="2"/>
      <c r="AC2052" s="2"/>
      <c r="AD2052" s="2"/>
      <c r="AE2052" s="2"/>
    </row>
    <row r="2053" spans="1:31" ht="45" x14ac:dyDescent="0.25">
      <c r="A2053" s="2" t="s">
        <v>10</v>
      </c>
      <c r="B2053" s="3">
        <v>7</v>
      </c>
      <c r="C2053" s="3">
        <v>260</v>
      </c>
      <c r="D2053" s="3" t="s">
        <v>463</v>
      </c>
      <c r="E2053" s="3" t="str">
        <f>_xlfn.XLOOKUP(Tbl_BalanceHistory[[#This Row],[RespAgy]],Tbl_Agencies[Agy Code],Tbl_Agencies[Agy Sort])</f>
        <v>102000</v>
      </c>
      <c r="F2053" s="2" t="str">
        <f>Tbl_BalanceHistory[[#This Row],[RespAgy]]&amp;": "&amp;Tbl_BalanceHistory[[#This Row],[RespAgency]]</f>
        <v>260: Virginia Community College System</v>
      </c>
      <c r="G2053" s="3">
        <v>278</v>
      </c>
      <c r="H2053" s="3" t="s">
        <v>1977</v>
      </c>
      <c r="I2053" s="3" t="str">
        <f>_xlfn.XLOOKUP(Tbl_BalanceHistory[[#This Row],[AgyCode]],Tbl_Agencies[Agy Code],Tbl_Agencies[Agy Sort])</f>
        <v/>
      </c>
      <c r="J2053" s="2" t="str">
        <f>Tbl_BalanceHistory[[#This Row],[AgyCode]]&amp;": "&amp;Tbl_BalanceHistory[[#This Row],[Agency Name]]</f>
        <v>278: Rappahannock Community College</v>
      </c>
      <c r="K2053" s="1">
        <v>2022</v>
      </c>
      <c r="L2053" s="3">
        <v>108</v>
      </c>
      <c r="M2053" s="3" t="s">
        <v>408</v>
      </c>
      <c r="N2053" s="2" t="str">
        <f>Tbl_BalanceHistory[[#This Row],[ProgramCode]]&amp;": "&amp;Tbl_BalanceHistory[[#This Row],[Program Name]]</f>
        <v>108: Higher Education Student Financial Assistance</v>
      </c>
      <c r="O2053" s="3" t="s">
        <v>886</v>
      </c>
      <c r="P2053" s="1" t="str">
        <f>IF(Tbl_BalanceHistory[[#This Row],[FundCode]]="0100","GF",IF(Tbl_BalanceHistory[[#This Row],[FundCode]]="01000","GF","Hi Ed / OCR"))</f>
        <v>GF</v>
      </c>
      <c r="Q2053" s="5">
        <v>1707950</v>
      </c>
      <c r="R2053" s="5">
        <v>1016810.48</v>
      </c>
      <c r="S2053" s="5">
        <v>691139.52</v>
      </c>
      <c r="T2053" s="5">
        <v>691139.52</v>
      </c>
      <c r="U2053" s="3" t="s">
        <v>1733</v>
      </c>
      <c r="V2053" s="5">
        <v>0</v>
      </c>
      <c r="W2053" s="5"/>
      <c r="X2053" s="5">
        <v>0</v>
      </c>
      <c r="Y2053" s="5">
        <v>0</v>
      </c>
      <c r="Z2053" s="5">
        <f>Tbl_BalanceHistory[[#This Row],[Discretionary Recommended - Pre 2022]]+Tbl_BalanceHistory[[#This Row],[Discretionary Balance Recommended: Policy]]+Tbl_BalanceHistory[[#This Row],[Discretionary Balance Recommended: Commitments]]</f>
        <v>0</v>
      </c>
      <c r="AA2053" s="5">
        <f>Tbl_BalanceHistory[[#This Row],[Discretionary Balance]]-Tbl_BalanceHistory[[#This Row],[Discretionary Reappropriation]]</f>
        <v>0</v>
      </c>
      <c r="AB2053" s="2"/>
      <c r="AC2053" s="2"/>
      <c r="AD2053" s="2"/>
      <c r="AE2053" s="2"/>
    </row>
    <row r="2054" spans="1:31" ht="60" x14ac:dyDescent="0.25">
      <c r="A2054" s="2" t="s">
        <v>10</v>
      </c>
      <c r="B2054" s="3">
        <v>7</v>
      </c>
      <c r="C2054" s="3">
        <v>260</v>
      </c>
      <c r="D2054" s="3" t="s">
        <v>463</v>
      </c>
      <c r="E2054" s="3" t="str">
        <f>_xlfn.XLOOKUP(Tbl_BalanceHistory[[#This Row],[RespAgy]],Tbl_Agencies[Agy Code],Tbl_Agencies[Agy Sort])</f>
        <v>102000</v>
      </c>
      <c r="F2054" s="2" t="str">
        <f>Tbl_BalanceHistory[[#This Row],[RespAgy]]&amp;": "&amp;Tbl_BalanceHistory[[#This Row],[RespAgency]]</f>
        <v>260: Virginia Community College System</v>
      </c>
      <c r="G2054" s="3">
        <v>278</v>
      </c>
      <c r="H2054" s="3" t="s">
        <v>1977</v>
      </c>
      <c r="I2054" s="3" t="str">
        <f>_xlfn.XLOOKUP(Tbl_BalanceHistory[[#This Row],[AgyCode]],Tbl_Agencies[Agy Code],Tbl_Agencies[Agy Sort])</f>
        <v/>
      </c>
      <c r="J2054" s="2" t="str">
        <f>Tbl_BalanceHistory[[#This Row],[AgyCode]]&amp;": "&amp;Tbl_BalanceHistory[[#This Row],[Agency Name]]</f>
        <v>278: Rappahannock Community College</v>
      </c>
      <c r="K2054" s="1">
        <v>2014</v>
      </c>
      <c r="L2054" s="3">
        <v>110</v>
      </c>
      <c r="M2054" s="3" t="s">
        <v>409</v>
      </c>
      <c r="N2054" s="2" t="str">
        <f>Tbl_BalanceHistory[[#This Row],[ProgramCode]]&amp;": "&amp;Tbl_BalanceHistory[[#This Row],[Program Name]]</f>
        <v>110: Financial Assistance For Educational and General Services</v>
      </c>
      <c r="O2054" s="3" t="s">
        <v>1730</v>
      </c>
      <c r="P2054" s="1" t="str">
        <f>IF(Tbl_BalanceHistory[[#This Row],[FundCode]]="0100","GF",IF(Tbl_BalanceHistory[[#This Row],[FundCode]]="01000","GF","Hi Ed / OCR"))</f>
        <v>GF</v>
      </c>
      <c r="Q2054" s="5">
        <v>79778</v>
      </c>
      <c r="R2054" s="5">
        <v>79778</v>
      </c>
      <c r="S2054" s="5">
        <v>0</v>
      </c>
      <c r="T2054" s="5">
        <v>0</v>
      </c>
      <c r="U2054" s="3"/>
      <c r="V2054" s="5">
        <v>0</v>
      </c>
      <c r="W2054" s="5">
        <v>0</v>
      </c>
      <c r="X2054" s="5"/>
      <c r="Y2054" s="5"/>
      <c r="Z2054" s="5">
        <f>Tbl_BalanceHistory[[#This Row],[Discretionary Recommended - Pre 2022]]+Tbl_BalanceHistory[[#This Row],[Discretionary Balance Recommended: Policy]]+Tbl_BalanceHistory[[#This Row],[Discretionary Balance Recommended: Commitments]]</f>
        <v>0</v>
      </c>
      <c r="AA2054" s="5">
        <f>Tbl_BalanceHistory[[#This Row],[Discretionary Balance]]-Tbl_BalanceHistory[[#This Row],[Discretionary Reappropriation]]</f>
        <v>0</v>
      </c>
      <c r="AB2054" s="2"/>
      <c r="AC2054" s="2"/>
      <c r="AD2054" s="2"/>
      <c r="AE2054" s="2"/>
    </row>
    <row r="2055" spans="1:31" ht="60" x14ac:dyDescent="0.25">
      <c r="A2055" s="2" t="s">
        <v>10</v>
      </c>
      <c r="B2055" s="3">
        <v>7</v>
      </c>
      <c r="C2055" s="3">
        <v>260</v>
      </c>
      <c r="D2055" s="3" t="s">
        <v>463</v>
      </c>
      <c r="E2055" s="3" t="str">
        <f>_xlfn.XLOOKUP(Tbl_BalanceHistory[[#This Row],[RespAgy]],Tbl_Agencies[Agy Code],Tbl_Agencies[Agy Sort])</f>
        <v>102000</v>
      </c>
      <c r="F2055" s="2" t="str">
        <f>Tbl_BalanceHistory[[#This Row],[RespAgy]]&amp;": "&amp;Tbl_BalanceHistory[[#This Row],[RespAgency]]</f>
        <v>260: Virginia Community College System</v>
      </c>
      <c r="G2055" s="3">
        <v>278</v>
      </c>
      <c r="H2055" s="3" t="s">
        <v>1977</v>
      </c>
      <c r="I2055" s="3" t="str">
        <f>_xlfn.XLOOKUP(Tbl_BalanceHistory[[#This Row],[AgyCode]],Tbl_Agencies[Agy Code],Tbl_Agencies[Agy Sort])</f>
        <v/>
      </c>
      <c r="J2055" s="2" t="str">
        <f>Tbl_BalanceHistory[[#This Row],[AgyCode]]&amp;": "&amp;Tbl_BalanceHistory[[#This Row],[Agency Name]]</f>
        <v>278: Rappahannock Community College</v>
      </c>
      <c r="K2055" s="1">
        <v>2015</v>
      </c>
      <c r="L2055" s="3">
        <v>110</v>
      </c>
      <c r="M2055" s="3" t="s">
        <v>409</v>
      </c>
      <c r="N2055" s="2" t="str">
        <f>Tbl_BalanceHistory[[#This Row],[ProgramCode]]&amp;": "&amp;Tbl_BalanceHistory[[#This Row],[Program Name]]</f>
        <v>110: Financial Assistance For Educational and General Services</v>
      </c>
      <c r="O2055" s="3" t="s">
        <v>1730</v>
      </c>
      <c r="P2055" s="1" t="str">
        <f>IF(Tbl_BalanceHistory[[#This Row],[FundCode]]="0100","GF",IF(Tbl_BalanceHistory[[#This Row],[FundCode]]="01000","GF","Hi Ed / OCR"))</f>
        <v>GF</v>
      </c>
      <c r="Q2055" s="5">
        <v>79779</v>
      </c>
      <c r="R2055" s="5">
        <v>79779</v>
      </c>
      <c r="S2055" s="5">
        <v>0</v>
      </c>
      <c r="T2055" s="5">
        <v>0</v>
      </c>
      <c r="U2055" s="3"/>
      <c r="V2055" s="5">
        <v>0</v>
      </c>
      <c r="W2055" s="5">
        <v>0</v>
      </c>
      <c r="X2055" s="5"/>
      <c r="Y2055" s="5"/>
      <c r="Z2055" s="5">
        <f>Tbl_BalanceHistory[[#This Row],[Discretionary Recommended - Pre 2022]]+Tbl_BalanceHistory[[#This Row],[Discretionary Balance Recommended: Policy]]+Tbl_BalanceHistory[[#This Row],[Discretionary Balance Recommended: Commitments]]</f>
        <v>0</v>
      </c>
      <c r="AA2055" s="5">
        <f>Tbl_BalanceHistory[[#This Row],[Discretionary Balance]]-Tbl_BalanceHistory[[#This Row],[Discretionary Reappropriation]]</f>
        <v>0</v>
      </c>
      <c r="AB2055" s="2"/>
      <c r="AC2055" s="2"/>
      <c r="AD2055" s="2"/>
      <c r="AE2055" s="2"/>
    </row>
    <row r="2056" spans="1:31" ht="60" x14ac:dyDescent="0.25">
      <c r="A2056" s="2" t="s">
        <v>10</v>
      </c>
      <c r="B2056" s="3">
        <v>7</v>
      </c>
      <c r="C2056" s="3">
        <v>260</v>
      </c>
      <c r="D2056" s="3" t="s">
        <v>463</v>
      </c>
      <c r="E2056" s="3" t="str">
        <f>_xlfn.XLOOKUP(Tbl_BalanceHistory[[#This Row],[RespAgy]],Tbl_Agencies[Agy Code],Tbl_Agencies[Agy Sort])</f>
        <v>102000</v>
      </c>
      <c r="F2056" s="2" t="str">
        <f>Tbl_BalanceHistory[[#This Row],[RespAgy]]&amp;": "&amp;Tbl_BalanceHistory[[#This Row],[RespAgency]]</f>
        <v>260: Virginia Community College System</v>
      </c>
      <c r="G2056" s="3">
        <v>278</v>
      </c>
      <c r="H2056" s="3" t="s">
        <v>1977</v>
      </c>
      <c r="I2056" s="3" t="str">
        <f>_xlfn.XLOOKUP(Tbl_BalanceHistory[[#This Row],[AgyCode]],Tbl_Agencies[Agy Code],Tbl_Agencies[Agy Sort])</f>
        <v/>
      </c>
      <c r="J2056" s="2" t="str">
        <f>Tbl_BalanceHistory[[#This Row],[AgyCode]]&amp;": "&amp;Tbl_BalanceHistory[[#This Row],[Agency Name]]</f>
        <v>278: Rappahannock Community College</v>
      </c>
      <c r="K2056" s="1">
        <v>2016</v>
      </c>
      <c r="L2056" s="3">
        <v>110</v>
      </c>
      <c r="M2056" s="3" t="s">
        <v>409</v>
      </c>
      <c r="N2056" s="2" t="str">
        <f>Tbl_BalanceHistory[[#This Row],[ProgramCode]]&amp;": "&amp;Tbl_BalanceHistory[[#This Row],[Program Name]]</f>
        <v>110: Financial Assistance For Educational and General Services</v>
      </c>
      <c r="O2056" s="3" t="s">
        <v>1730</v>
      </c>
      <c r="P2056" s="1" t="str">
        <f>IF(Tbl_BalanceHistory[[#This Row],[FundCode]]="0100","GF",IF(Tbl_BalanceHistory[[#This Row],[FundCode]]="01000","GF","Hi Ed / OCR"))</f>
        <v>GF</v>
      </c>
      <c r="Q2056" s="5">
        <v>75338</v>
      </c>
      <c r="R2056" s="5">
        <v>75338</v>
      </c>
      <c r="S2056" s="5">
        <v>0</v>
      </c>
      <c r="T2056" s="5">
        <v>0</v>
      </c>
      <c r="U2056" s="3"/>
      <c r="V2056" s="5">
        <v>0</v>
      </c>
      <c r="W2056" s="5">
        <v>0</v>
      </c>
      <c r="X2056" s="5"/>
      <c r="Y2056" s="5"/>
      <c r="Z2056" s="5">
        <f>Tbl_BalanceHistory[[#This Row],[Discretionary Recommended - Pre 2022]]+Tbl_BalanceHistory[[#This Row],[Discretionary Balance Recommended: Policy]]+Tbl_BalanceHistory[[#This Row],[Discretionary Balance Recommended: Commitments]]</f>
        <v>0</v>
      </c>
      <c r="AA2056" s="5">
        <f>Tbl_BalanceHistory[[#This Row],[Discretionary Balance]]-Tbl_BalanceHistory[[#This Row],[Discretionary Reappropriation]]</f>
        <v>0</v>
      </c>
      <c r="AB2056" s="2"/>
      <c r="AC2056" s="2"/>
      <c r="AD2056" s="2"/>
      <c r="AE2056" s="2"/>
    </row>
    <row r="2057" spans="1:31" ht="60" x14ac:dyDescent="0.25">
      <c r="A2057" s="2" t="s">
        <v>10</v>
      </c>
      <c r="B2057" s="3">
        <v>7</v>
      </c>
      <c r="C2057" s="3">
        <v>260</v>
      </c>
      <c r="D2057" s="3" t="s">
        <v>463</v>
      </c>
      <c r="E2057" s="3" t="str">
        <f>_xlfn.XLOOKUP(Tbl_BalanceHistory[[#This Row],[RespAgy]],Tbl_Agencies[Agy Code],Tbl_Agencies[Agy Sort])</f>
        <v>102000</v>
      </c>
      <c r="F2057" s="2" t="str">
        <f>Tbl_BalanceHistory[[#This Row],[RespAgy]]&amp;": "&amp;Tbl_BalanceHistory[[#This Row],[RespAgency]]</f>
        <v>260: Virginia Community College System</v>
      </c>
      <c r="G2057" s="3">
        <v>278</v>
      </c>
      <c r="H2057" s="3" t="s">
        <v>1977</v>
      </c>
      <c r="I2057" s="3" t="str">
        <f>_xlfn.XLOOKUP(Tbl_BalanceHistory[[#This Row],[AgyCode]],Tbl_Agencies[Agy Code],Tbl_Agencies[Agy Sort])</f>
        <v/>
      </c>
      <c r="J2057" s="2" t="str">
        <f>Tbl_BalanceHistory[[#This Row],[AgyCode]]&amp;": "&amp;Tbl_BalanceHistory[[#This Row],[Agency Name]]</f>
        <v>278: Rappahannock Community College</v>
      </c>
      <c r="K2057" s="1">
        <v>2017</v>
      </c>
      <c r="L2057" s="3">
        <v>110</v>
      </c>
      <c r="M2057" s="3" t="s">
        <v>409</v>
      </c>
      <c r="N2057" s="2" t="str">
        <f>Tbl_BalanceHistory[[#This Row],[ProgramCode]]&amp;": "&amp;Tbl_BalanceHistory[[#This Row],[Program Name]]</f>
        <v>110: Financial Assistance For Educational and General Services</v>
      </c>
      <c r="O2057" s="3" t="s">
        <v>886</v>
      </c>
      <c r="P2057" s="1" t="str">
        <f>IF(Tbl_BalanceHistory[[#This Row],[FundCode]]="0100","GF",IF(Tbl_BalanceHistory[[#This Row],[FundCode]]="01000","GF","Hi Ed / OCR"))</f>
        <v>GF</v>
      </c>
      <c r="Q2057" s="5">
        <v>79779</v>
      </c>
      <c r="R2057" s="5">
        <v>79779</v>
      </c>
      <c r="S2057" s="5">
        <v>0</v>
      </c>
      <c r="T2057" s="5">
        <v>0</v>
      </c>
      <c r="U2057" s="3" t="s">
        <v>1732</v>
      </c>
      <c r="V2057" s="5">
        <v>0</v>
      </c>
      <c r="W2057" s="5">
        <v>0</v>
      </c>
      <c r="X2057" s="5"/>
      <c r="Y2057" s="5"/>
      <c r="Z2057" s="5">
        <f>Tbl_BalanceHistory[[#This Row],[Discretionary Recommended - Pre 2022]]+Tbl_BalanceHistory[[#This Row],[Discretionary Balance Recommended: Policy]]+Tbl_BalanceHistory[[#This Row],[Discretionary Balance Recommended: Commitments]]</f>
        <v>0</v>
      </c>
      <c r="AA2057" s="5">
        <f>Tbl_BalanceHistory[[#This Row],[Discretionary Balance]]-Tbl_BalanceHistory[[#This Row],[Discretionary Reappropriation]]</f>
        <v>0</v>
      </c>
      <c r="AB2057" s="2"/>
      <c r="AC2057" s="2"/>
      <c r="AD2057" s="2"/>
      <c r="AE2057" s="2"/>
    </row>
    <row r="2058" spans="1:31" ht="60" x14ac:dyDescent="0.25">
      <c r="A2058" s="2" t="s">
        <v>10</v>
      </c>
      <c r="B2058" s="3">
        <v>7</v>
      </c>
      <c r="C2058" s="3">
        <v>260</v>
      </c>
      <c r="D2058" s="3" t="s">
        <v>463</v>
      </c>
      <c r="E2058" s="3" t="str">
        <f>_xlfn.XLOOKUP(Tbl_BalanceHistory[[#This Row],[RespAgy]],Tbl_Agencies[Agy Code],Tbl_Agencies[Agy Sort])</f>
        <v>102000</v>
      </c>
      <c r="F2058" s="2" t="str">
        <f>Tbl_BalanceHistory[[#This Row],[RespAgy]]&amp;": "&amp;Tbl_BalanceHistory[[#This Row],[RespAgency]]</f>
        <v>260: Virginia Community College System</v>
      </c>
      <c r="G2058" s="3">
        <v>278</v>
      </c>
      <c r="H2058" s="3" t="s">
        <v>1977</v>
      </c>
      <c r="I2058" s="3" t="str">
        <f>_xlfn.XLOOKUP(Tbl_BalanceHistory[[#This Row],[AgyCode]],Tbl_Agencies[Agy Code],Tbl_Agencies[Agy Sort])</f>
        <v/>
      </c>
      <c r="J2058" s="2" t="str">
        <f>Tbl_BalanceHistory[[#This Row],[AgyCode]]&amp;": "&amp;Tbl_BalanceHistory[[#This Row],[Agency Name]]</f>
        <v>278: Rappahannock Community College</v>
      </c>
      <c r="K2058" s="1">
        <v>2018</v>
      </c>
      <c r="L2058" s="3">
        <v>110</v>
      </c>
      <c r="M2058" s="3" t="s">
        <v>409</v>
      </c>
      <c r="N2058" s="2" t="str">
        <f>Tbl_BalanceHistory[[#This Row],[ProgramCode]]&amp;": "&amp;Tbl_BalanceHistory[[#This Row],[Program Name]]</f>
        <v>110: Financial Assistance For Educational and General Services</v>
      </c>
      <c r="O2058" s="3" t="s">
        <v>886</v>
      </c>
      <c r="P2058" s="1" t="str">
        <f>IF(Tbl_BalanceHistory[[#This Row],[FundCode]]="0100","GF",IF(Tbl_BalanceHistory[[#This Row],[FundCode]]="01000","GF","Hi Ed / OCR"))</f>
        <v>GF</v>
      </c>
      <c r="Q2058" s="5">
        <v>73362</v>
      </c>
      <c r="R2058" s="5">
        <v>70882.84</v>
      </c>
      <c r="S2058" s="5">
        <v>2479</v>
      </c>
      <c r="T2058" s="5">
        <v>2479</v>
      </c>
      <c r="U2058" s="3" t="s">
        <v>1733</v>
      </c>
      <c r="V2058" s="5">
        <v>0</v>
      </c>
      <c r="W2058" s="5">
        <v>0</v>
      </c>
      <c r="X2058" s="5"/>
      <c r="Y2058" s="5"/>
      <c r="Z2058" s="5">
        <f>Tbl_BalanceHistory[[#This Row],[Discretionary Recommended - Pre 2022]]+Tbl_BalanceHistory[[#This Row],[Discretionary Balance Recommended: Policy]]+Tbl_BalanceHistory[[#This Row],[Discretionary Balance Recommended: Commitments]]</f>
        <v>0</v>
      </c>
      <c r="AA2058" s="5">
        <f>Tbl_BalanceHistory[[#This Row],[Discretionary Balance]]-Tbl_BalanceHistory[[#This Row],[Discretionary Reappropriation]]</f>
        <v>0</v>
      </c>
      <c r="AB2058" s="2"/>
      <c r="AC2058" s="2"/>
      <c r="AD2058" s="2"/>
      <c r="AE2058" s="2"/>
    </row>
    <row r="2059" spans="1:31" ht="60" x14ac:dyDescent="0.25">
      <c r="A2059" s="2" t="s">
        <v>10</v>
      </c>
      <c r="B2059" s="3">
        <v>7</v>
      </c>
      <c r="C2059" s="3">
        <v>260</v>
      </c>
      <c r="D2059" s="3" t="s">
        <v>463</v>
      </c>
      <c r="E2059" s="3" t="str">
        <f>_xlfn.XLOOKUP(Tbl_BalanceHistory[[#This Row],[RespAgy]],Tbl_Agencies[Agy Code],Tbl_Agencies[Agy Sort])</f>
        <v>102000</v>
      </c>
      <c r="F2059" s="2" t="str">
        <f>Tbl_BalanceHistory[[#This Row],[RespAgy]]&amp;": "&amp;Tbl_BalanceHistory[[#This Row],[RespAgency]]</f>
        <v>260: Virginia Community College System</v>
      </c>
      <c r="G2059" s="3">
        <v>278</v>
      </c>
      <c r="H2059" s="3" t="s">
        <v>1977</v>
      </c>
      <c r="I2059" s="3" t="str">
        <f>_xlfn.XLOOKUP(Tbl_BalanceHistory[[#This Row],[AgyCode]],Tbl_Agencies[Agy Code],Tbl_Agencies[Agy Sort])</f>
        <v/>
      </c>
      <c r="J2059" s="2" t="str">
        <f>Tbl_BalanceHistory[[#This Row],[AgyCode]]&amp;": "&amp;Tbl_BalanceHistory[[#This Row],[Agency Name]]</f>
        <v>278: Rappahannock Community College</v>
      </c>
      <c r="K2059" s="1">
        <v>2019</v>
      </c>
      <c r="L2059" s="3">
        <v>110</v>
      </c>
      <c r="M2059" s="3" t="s">
        <v>409</v>
      </c>
      <c r="N2059" s="2" t="str">
        <f>Tbl_BalanceHistory[[#This Row],[ProgramCode]]&amp;": "&amp;Tbl_BalanceHistory[[#This Row],[Program Name]]</f>
        <v>110: Financial Assistance For Educational and General Services</v>
      </c>
      <c r="O2059" s="3" t="s">
        <v>886</v>
      </c>
      <c r="P2059" s="1" t="str">
        <f>IF(Tbl_BalanceHistory[[#This Row],[FundCode]]="0100","GF",IF(Tbl_BalanceHistory[[#This Row],[FundCode]]="01000","GF","Hi Ed / OCR"))</f>
        <v>GF</v>
      </c>
      <c r="Q2059" s="5">
        <v>75843</v>
      </c>
      <c r="R2059" s="5">
        <v>68205.53</v>
      </c>
      <c r="S2059" s="5">
        <v>7637.47</v>
      </c>
      <c r="T2059" s="5">
        <v>7637.47</v>
      </c>
      <c r="U2059" s="3" t="s">
        <v>1733</v>
      </c>
      <c r="V2059" s="5">
        <v>0</v>
      </c>
      <c r="W2059" s="5">
        <v>0</v>
      </c>
      <c r="X2059" s="5"/>
      <c r="Y2059" s="5"/>
      <c r="Z2059" s="5">
        <f>Tbl_BalanceHistory[[#This Row],[Discretionary Recommended - Pre 2022]]+Tbl_BalanceHistory[[#This Row],[Discretionary Balance Recommended: Policy]]+Tbl_BalanceHistory[[#This Row],[Discretionary Balance Recommended: Commitments]]</f>
        <v>0</v>
      </c>
      <c r="AA2059" s="5">
        <f>Tbl_BalanceHistory[[#This Row],[Discretionary Balance]]-Tbl_BalanceHistory[[#This Row],[Discretionary Reappropriation]]</f>
        <v>0</v>
      </c>
      <c r="AB2059" s="2"/>
      <c r="AC2059" s="2"/>
      <c r="AD2059" s="2"/>
      <c r="AE2059" s="2"/>
    </row>
    <row r="2060" spans="1:31" ht="60" x14ac:dyDescent="0.25">
      <c r="A2060" s="2" t="s">
        <v>10</v>
      </c>
      <c r="B2060" s="3">
        <v>7</v>
      </c>
      <c r="C2060" s="3">
        <v>260</v>
      </c>
      <c r="D2060" s="3" t="s">
        <v>463</v>
      </c>
      <c r="E2060" s="3" t="str">
        <f>_xlfn.XLOOKUP(Tbl_BalanceHistory[[#This Row],[RespAgy]],Tbl_Agencies[Agy Code],Tbl_Agencies[Agy Sort])</f>
        <v>102000</v>
      </c>
      <c r="F2060" s="2" t="str">
        <f>Tbl_BalanceHistory[[#This Row],[RespAgy]]&amp;": "&amp;Tbl_BalanceHistory[[#This Row],[RespAgency]]</f>
        <v>260: Virginia Community College System</v>
      </c>
      <c r="G2060" s="3">
        <v>278</v>
      </c>
      <c r="H2060" s="3" t="s">
        <v>1977</v>
      </c>
      <c r="I2060" s="3" t="str">
        <f>_xlfn.XLOOKUP(Tbl_BalanceHistory[[#This Row],[AgyCode]],Tbl_Agencies[Agy Code],Tbl_Agencies[Agy Sort])</f>
        <v/>
      </c>
      <c r="J2060" s="2" t="str">
        <f>Tbl_BalanceHistory[[#This Row],[AgyCode]]&amp;": "&amp;Tbl_BalanceHistory[[#This Row],[Agency Name]]</f>
        <v>278: Rappahannock Community College</v>
      </c>
      <c r="K2060" s="1">
        <v>2020</v>
      </c>
      <c r="L2060" s="3">
        <v>110</v>
      </c>
      <c r="M2060" s="3" t="s">
        <v>409</v>
      </c>
      <c r="N2060" s="2" t="str">
        <f>Tbl_BalanceHistory[[#This Row],[ProgramCode]]&amp;": "&amp;Tbl_BalanceHistory[[#This Row],[Program Name]]</f>
        <v>110: Financial Assistance For Educational and General Services</v>
      </c>
      <c r="O2060" s="3" t="s">
        <v>886</v>
      </c>
      <c r="P2060" s="1" t="str">
        <f>IF(Tbl_BalanceHistory[[#This Row],[FundCode]]="0100","GF",IF(Tbl_BalanceHistory[[#This Row],[FundCode]]="01000","GF","Hi Ed / OCR"))</f>
        <v>GF</v>
      </c>
      <c r="Q2060" s="5">
        <v>81000</v>
      </c>
      <c r="R2060" s="5">
        <v>81000</v>
      </c>
      <c r="S2060" s="5">
        <v>0</v>
      </c>
      <c r="T2060" s="5">
        <v>0</v>
      </c>
      <c r="U2060" s="3" t="s">
        <v>1733</v>
      </c>
      <c r="V2060" s="5">
        <v>0</v>
      </c>
      <c r="W2060" s="5">
        <v>0</v>
      </c>
      <c r="X2060" s="5"/>
      <c r="Y2060" s="5"/>
      <c r="Z2060" s="5">
        <f>Tbl_BalanceHistory[[#This Row],[Discretionary Recommended - Pre 2022]]+Tbl_BalanceHistory[[#This Row],[Discretionary Balance Recommended: Policy]]+Tbl_BalanceHistory[[#This Row],[Discretionary Balance Recommended: Commitments]]</f>
        <v>0</v>
      </c>
      <c r="AA2060" s="5">
        <f>Tbl_BalanceHistory[[#This Row],[Discretionary Balance]]-Tbl_BalanceHistory[[#This Row],[Discretionary Reappropriation]]</f>
        <v>0</v>
      </c>
      <c r="AB2060" s="2"/>
      <c r="AC2060" s="2"/>
      <c r="AD2060" s="2"/>
      <c r="AE2060" s="2"/>
    </row>
    <row r="2061" spans="1:31" ht="60" x14ac:dyDescent="0.25">
      <c r="A2061" s="2" t="s">
        <v>10</v>
      </c>
      <c r="B2061" s="3">
        <v>7</v>
      </c>
      <c r="C2061" s="3">
        <v>260</v>
      </c>
      <c r="D2061" s="3" t="s">
        <v>463</v>
      </c>
      <c r="E2061" s="3" t="str">
        <f>_xlfn.XLOOKUP(Tbl_BalanceHistory[[#This Row],[RespAgy]],Tbl_Agencies[Agy Code],Tbl_Agencies[Agy Sort])</f>
        <v>102000</v>
      </c>
      <c r="F2061" s="2" t="str">
        <f>Tbl_BalanceHistory[[#This Row],[RespAgy]]&amp;": "&amp;Tbl_BalanceHistory[[#This Row],[RespAgency]]</f>
        <v>260: Virginia Community College System</v>
      </c>
      <c r="G2061" s="3">
        <v>278</v>
      </c>
      <c r="H2061" s="3" t="s">
        <v>1977</v>
      </c>
      <c r="I2061" s="3" t="str">
        <f>_xlfn.XLOOKUP(Tbl_BalanceHistory[[#This Row],[AgyCode]],Tbl_Agencies[Agy Code],Tbl_Agencies[Agy Sort])</f>
        <v/>
      </c>
      <c r="J2061" s="2" t="str">
        <f>Tbl_BalanceHistory[[#This Row],[AgyCode]]&amp;": "&amp;Tbl_BalanceHistory[[#This Row],[Agency Name]]</f>
        <v>278: Rappahannock Community College</v>
      </c>
      <c r="K2061" s="1">
        <v>2021</v>
      </c>
      <c r="L2061" s="3">
        <v>110</v>
      </c>
      <c r="M2061" s="3" t="s">
        <v>409</v>
      </c>
      <c r="N2061" s="2" t="str">
        <f>Tbl_BalanceHistory[[#This Row],[ProgramCode]]&amp;": "&amp;Tbl_BalanceHistory[[#This Row],[Program Name]]</f>
        <v>110: Financial Assistance For Educational and General Services</v>
      </c>
      <c r="O2061" s="3" t="s">
        <v>886</v>
      </c>
      <c r="P2061" s="1" t="str">
        <f>IF(Tbl_BalanceHistory[[#This Row],[FundCode]]="0100","GF",IF(Tbl_BalanceHistory[[#This Row],[FundCode]]="01000","GF","Hi Ed / OCR"))</f>
        <v>GF</v>
      </c>
      <c r="Q2061" s="5">
        <v>43065</v>
      </c>
      <c r="R2061" s="5">
        <v>43065</v>
      </c>
      <c r="S2061" s="5">
        <v>0</v>
      </c>
      <c r="T2061" s="5">
        <v>0</v>
      </c>
      <c r="U2061" s="3" t="s">
        <v>1733</v>
      </c>
      <c r="V2061" s="5">
        <v>0</v>
      </c>
      <c r="W2061" s="5">
        <v>0</v>
      </c>
      <c r="X2061" s="5"/>
      <c r="Y2061" s="5"/>
      <c r="Z2061" s="5">
        <f>Tbl_BalanceHistory[[#This Row],[Discretionary Recommended - Pre 2022]]+Tbl_BalanceHistory[[#This Row],[Discretionary Balance Recommended: Policy]]+Tbl_BalanceHistory[[#This Row],[Discretionary Balance Recommended: Commitments]]</f>
        <v>0</v>
      </c>
      <c r="AA2061" s="5">
        <f>Tbl_BalanceHistory[[#This Row],[Discretionary Balance]]-Tbl_BalanceHistory[[#This Row],[Discretionary Reappropriation]]</f>
        <v>0</v>
      </c>
      <c r="AB2061" s="2"/>
      <c r="AC2061" s="2"/>
      <c r="AD2061" s="2"/>
      <c r="AE2061" s="2"/>
    </row>
    <row r="2062" spans="1:31" ht="60" x14ac:dyDescent="0.25">
      <c r="A2062" s="2" t="s">
        <v>10</v>
      </c>
      <c r="B2062" s="3">
        <v>7</v>
      </c>
      <c r="C2062" s="3">
        <v>260</v>
      </c>
      <c r="D2062" s="3" t="s">
        <v>463</v>
      </c>
      <c r="E2062" s="3" t="str">
        <f>_xlfn.XLOOKUP(Tbl_BalanceHistory[[#This Row],[RespAgy]],Tbl_Agencies[Agy Code],Tbl_Agencies[Agy Sort])</f>
        <v>102000</v>
      </c>
      <c r="F2062" s="2" t="str">
        <f>Tbl_BalanceHistory[[#This Row],[RespAgy]]&amp;": "&amp;Tbl_BalanceHistory[[#This Row],[RespAgency]]</f>
        <v>260: Virginia Community College System</v>
      </c>
      <c r="G2062" s="3">
        <v>278</v>
      </c>
      <c r="H2062" s="3" t="s">
        <v>1977</v>
      </c>
      <c r="I2062" s="3" t="str">
        <f>_xlfn.XLOOKUP(Tbl_BalanceHistory[[#This Row],[AgyCode]],Tbl_Agencies[Agy Code],Tbl_Agencies[Agy Sort])</f>
        <v/>
      </c>
      <c r="J2062" s="2" t="str">
        <f>Tbl_BalanceHistory[[#This Row],[AgyCode]]&amp;": "&amp;Tbl_BalanceHistory[[#This Row],[Agency Name]]</f>
        <v>278: Rappahannock Community College</v>
      </c>
      <c r="K2062" s="1">
        <v>2022</v>
      </c>
      <c r="L2062" s="3">
        <v>110</v>
      </c>
      <c r="M2062" s="3" t="s">
        <v>409</v>
      </c>
      <c r="N2062" s="2" t="str">
        <f>Tbl_BalanceHistory[[#This Row],[ProgramCode]]&amp;": "&amp;Tbl_BalanceHistory[[#This Row],[Program Name]]</f>
        <v>110: Financial Assistance For Educational and General Services</v>
      </c>
      <c r="O2062" s="3" t="s">
        <v>886</v>
      </c>
      <c r="P2062" s="1" t="str">
        <f>IF(Tbl_BalanceHistory[[#This Row],[FundCode]]="0100","GF",IF(Tbl_BalanceHistory[[#This Row],[FundCode]]="01000","GF","Hi Ed / OCR"))</f>
        <v>GF</v>
      </c>
      <c r="Q2062" s="5">
        <v>43064</v>
      </c>
      <c r="R2062" s="5">
        <v>43064</v>
      </c>
      <c r="S2062" s="5">
        <v>0</v>
      </c>
      <c r="T2062" s="5">
        <v>0</v>
      </c>
      <c r="U2062" s="3" t="s">
        <v>1733</v>
      </c>
      <c r="V2062" s="5">
        <v>0</v>
      </c>
      <c r="W2062" s="5"/>
      <c r="X2062" s="5">
        <v>0</v>
      </c>
      <c r="Y2062" s="5">
        <v>0</v>
      </c>
      <c r="Z2062" s="5">
        <f>Tbl_BalanceHistory[[#This Row],[Discretionary Recommended - Pre 2022]]+Tbl_BalanceHistory[[#This Row],[Discretionary Balance Recommended: Policy]]+Tbl_BalanceHistory[[#This Row],[Discretionary Balance Recommended: Commitments]]</f>
        <v>0</v>
      </c>
      <c r="AA2062" s="5">
        <f>Tbl_BalanceHistory[[#This Row],[Discretionary Balance]]-Tbl_BalanceHistory[[#This Row],[Discretionary Reappropriation]]</f>
        <v>0</v>
      </c>
      <c r="AB2062" s="2"/>
      <c r="AC2062" s="2"/>
      <c r="AD2062" s="2"/>
      <c r="AE2062" s="2"/>
    </row>
    <row r="2063" spans="1:31" ht="45" x14ac:dyDescent="0.25">
      <c r="A2063" s="2" t="s">
        <v>10</v>
      </c>
      <c r="B2063" s="3">
        <v>7</v>
      </c>
      <c r="C2063" s="3">
        <v>260</v>
      </c>
      <c r="D2063" s="3" t="s">
        <v>463</v>
      </c>
      <c r="E2063" s="3" t="str">
        <f>_xlfn.XLOOKUP(Tbl_BalanceHistory[[#This Row],[RespAgy]],Tbl_Agencies[Agy Code],Tbl_Agencies[Agy Sort])</f>
        <v>102000</v>
      </c>
      <c r="F2063" s="2" t="str">
        <f>Tbl_BalanceHistory[[#This Row],[RespAgy]]&amp;": "&amp;Tbl_BalanceHistory[[#This Row],[RespAgency]]</f>
        <v>260: Virginia Community College System</v>
      </c>
      <c r="G2063" s="3">
        <v>278</v>
      </c>
      <c r="H2063" s="3" t="s">
        <v>1977</v>
      </c>
      <c r="I2063" s="3" t="str">
        <f>_xlfn.XLOOKUP(Tbl_BalanceHistory[[#This Row],[AgyCode]],Tbl_Agencies[Agy Code],Tbl_Agencies[Agy Sort])</f>
        <v/>
      </c>
      <c r="J2063" s="2" t="str">
        <f>Tbl_BalanceHistory[[#This Row],[AgyCode]]&amp;": "&amp;Tbl_BalanceHistory[[#This Row],[Agency Name]]</f>
        <v>278: Rappahannock Community College</v>
      </c>
      <c r="K2063" s="1">
        <v>2014</v>
      </c>
      <c r="L2063" s="3">
        <v>534</v>
      </c>
      <c r="M2063" s="3" t="s">
        <v>82</v>
      </c>
      <c r="N2063" s="2" t="str">
        <f>Tbl_BalanceHistory[[#This Row],[ProgramCode]]&amp;": "&amp;Tbl_BalanceHistory[[#This Row],[Program Name]]</f>
        <v>534: Economic Development Services</v>
      </c>
      <c r="O2063" s="3" t="s">
        <v>1730</v>
      </c>
      <c r="P2063" s="1" t="str">
        <f>IF(Tbl_BalanceHistory[[#This Row],[FundCode]]="0100","GF",IF(Tbl_BalanceHistory[[#This Row],[FundCode]]="01000","GF","Hi Ed / OCR"))</f>
        <v>GF</v>
      </c>
      <c r="Q2063" s="5">
        <v>87074</v>
      </c>
      <c r="R2063" s="5">
        <v>87074</v>
      </c>
      <c r="S2063" s="5">
        <v>0</v>
      </c>
      <c r="T2063" s="5">
        <v>0</v>
      </c>
      <c r="U2063" s="3"/>
      <c r="V2063" s="5">
        <v>0</v>
      </c>
      <c r="W2063" s="5">
        <v>0</v>
      </c>
      <c r="X2063" s="5"/>
      <c r="Y2063" s="5"/>
      <c r="Z2063" s="5">
        <f>Tbl_BalanceHistory[[#This Row],[Discretionary Recommended - Pre 2022]]+Tbl_BalanceHistory[[#This Row],[Discretionary Balance Recommended: Policy]]+Tbl_BalanceHistory[[#This Row],[Discretionary Balance Recommended: Commitments]]</f>
        <v>0</v>
      </c>
      <c r="AA2063" s="5">
        <f>Tbl_BalanceHistory[[#This Row],[Discretionary Balance]]-Tbl_BalanceHistory[[#This Row],[Discretionary Reappropriation]]</f>
        <v>0</v>
      </c>
      <c r="AB2063" s="2"/>
      <c r="AC2063" s="2"/>
      <c r="AD2063" s="2"/>
      <c r="AE2063" s="2"/>
    </row>
    <row r="2064" spans="1:31" ht="45" x14ac:dyDescent="0.25">
      <c r="A2064" s="2" t="s">
        <v>10</v>
      </c>
      <c r="B2064" s="3">
        <v>7</v>
      </c>
      <c r="C2064" s="3">
        <v>260</v>
      </c>
      <c r="D2064" s="3" t="s">
        <v>463</v>
      </c>
      <c r="E2064" s="3" t="str">
        <f>_xlfn.XLOOKUP(Tbl_BalanceHistory[[#This Row],[RespAgy]],Tbl_Agencies[Agy Code],Tbl_Agencies[Agy Sort])</f>
        <v>102000</v>
      </c>
      <c r="F2064" s="2" t="str">
        <f>Tbl_BalanceHistory[[#This Row],[RespAgy]]&amp;": "&amp;Tbl_BalanceHistory[[#This Row],[RespAgency]]</f>
        <v>260: Virginia Community College System</v>
      </c>
      <c r="G2064" s="3">
        <v>278</v>
      </c>
      <c r="H2064" s="3" t="s">
        <v>1977</v>
      </c>
      <c r="I2064" s="3" t="str">
        <f>_xlfn.XLOOKUP(Tbl_BalanceHistory[[#This Row],[AgyCode]],Tbl_Agencies[Agy Code],Tbl_Agencies[Agy Sort])</f>
        <v/>
      </c>
      <c r="J2064" s="2" t="str">
        <f>Tbl_BalanceHistory[[#This Row],[AgyCode]]&amp;": "&amp;Tbl_BalanceHistory[[#This Row],[Agency Name]]</f>
        <v>278: Rappahannock Community College</v>
      </c>
      <c r="K2064" s="1">
        <v>2015</v>
      </c>
      <c r="L2064" s="3">
        <v>534</v>
      </c>
      <c r="M2064" s="3" t="s">
        <v>82</v>
      </c>
      <c r="N2064" s="2" t="str">
        <f>Tbl_BalanceHistory[[#This Row],[ProgramCode]]&amp;": "&amp;Tbl_BalanceHistory[[#This Row],[Program Name]]</f>
        <v>534: Economic Development Services</v>
      </c>
      <c r="O2064" s="3" t="s">
        <v>1730</v>
      </c>
      <c r="P2064" s="1" t="str">
        <f>IF(Tbl_BalanceHistory[[#This Row],[FundCode]]="0100","GF",IF(Tbl_BalanceHistory[[#This Row],[FundCode]]="01000","GF","Hi Ed / OCR"))</f>
        <v>GF</v>
      </c>
      <c r="Q2064" s="5">
        <v>3250</v>
      </c>
      <c r="R2064" s="5">
        <v>3250</v>
      </c>
      <c r="S2064" s="5">
        <v>0</v>
      </c>
      <c r="T2064" s="5">
        <v>0</v>
      </c>
      <c r="U2064" s="3"/>
      <c r="V2064" s="5">
        <v>0</v>
      </c>
      <c r="W2064" s="5">
        <v>0</v>
      </c>
      <c r="X2064" s="5"/>
      <c r="Y2064" s="5"/>
      <c r="Z2064" s="5">
        <f>Tbl_BalanceHistory[[#This Row],[Discretionary Recommended - Pre 2022]]+Tbl_BalanceHistory[[#This Row],[Discretionary Balance Recommended: Policy]]+Tbl_BalanceHistory[[#This Row],[Discretionary Balance Recommended: Commitments]]</f>
        <v>0</v>
      </c>
      <c r="AA2064" s="5">
        <f>Tbl_BalanceHistory[[#This Row],[Discretionary Balance]]-Tbl_BalanceHistory[[#This Row],[Discretionary Reappropriation]]</f>
        <v>0</v>
      </c>
      <c r="AB2064" s="2"/>
      <c r="AC2064" s="2"/>
      <c r="AD2064" s="2"/>
      <c r="AE2064" s="2"/>
    </row>
    <row r="2065" spans="1:31" ht="45" x14ac:dyDescent="0.25">
      <c r="A2065" s="2" t="s">
        <v>10</v>
      </c>
      <c r="B2065" s="3">
        <v>7</v>
      </c>
      <c r="C2065" s="3">
        <v>260</v>
      </c>
      <c r="D2065" s="3" t="s">
        <v>463</v>
      </c>
      <c r="E2065" s="3" t="str">
        <f>_xlfn.XLOOKUP(Tbl_BalanceHistory[[#This Row],[RespAgy]],Tbl_Agencies[Agy Code],Tbl_Agencies[Agy Sort])</f>
        <v>102000</v>
      </c>
      <c r="F2065" s="2" t="str">
        <f>Tbl_BalanceHistory[[#This Row],[RespAgy]]&amp;": "&amp;Tbl_BalanceHistory[[#This Row],[RespAgency]]</f>
        <v>260: Virginia Community College System</v>
      </c>
      <c r="G2065" s="3">
        <v>278</v>
      </c>
      <c r="H2065" s="3" t="s">
        <v>1977</v>
      </c>
      <c r="I2065" s="3" t="str">
        <f>_xlfn.XLOOKUP(Tbl_BalanceHistory[[#This Row],[AgyCode]],Tbl_Agencies[Agy Code],Tbl_Agencies[Agy Sort])</f>
        <v/>
      </c>
      <c r="J2065" s="2" t="str">
        <f>Tbl_BalanceHistory[[#This Row],[AgyCode]]&amp;": "&amp;Tbl_BalanceHistory[[#This Row],[Agency Name]]</f>
        <v>278: Rappahannock Community College</v>
      </c>
      <c r="K2065" s="1">
        <v>2016</v>
      </c>
      <c r="L2065" s="3">
        <v>534</v>
      </c>
      <c r="M2065" s="3" t="s">
        <v>82</v>
      </c>
      <c r="N2065" s="2" t="str">
        <f>Tbl_BalanceHistory[[#This Row],[ProgramCode]]&amp;": "&amp;Tbl_BalanceHistory[[#This Row],[Program Name]]</f>
        <v>534: Economic Development Services</v>
      </c>
      <c r="O2065" s="3" t="s">
        <v>1730</v>
      </c>
      <c r="P2065" s="1" t="str">
        <f>IF(Tbl_BalanceHistory[[#This Row],[FundCode]]="0100","GF",IF(Tbl_BalanceHistory[[#This Row],[FundCode]]="01000","GF","Hi Ed / OCR"))</f>
        <v>GF</v>
      </c>
      <c r="Q2065" s="5">
        <v>0</v>
      </c>
      <c r="R2065" s="5">
        <v>0</v>
      </c>
      <c r="S2065" s="5">
        <v>0</v>
      </c>
      <c r="T2065" s="5">
        <v>0</v>
      </c>
      <c r="U2065" s="3"/>
      <c r="V2065" s="5">
        <v>0</v>
      </c>
      <c r="W2065" s="5">
        <v>0</v>
      </c>
      <c r="X2065" s="5"/>
      <c r="Y2065" s="5"/>
      <c r="Z2065" s="5">
        <f>Tbl_BalanceHistory[[#This Row],[Discretionary Recommended - Pre 2022]]+Tbl_BalanceHistory[[#This Row],[Discretionary Balance Recommended: Policy]]+Tbl_BalanceHistory[[#This Row],[Discretionary Balance Recommended: Commitments]]</f>
        <v>0</v>
      </c>
      <c r="AA2065" s="5">
        <f>Tbl_BalanceHistory[[#This Row],[Discretionary Balance]]-Tbl_BalanceHistory[[#This Row],[Discretionary Reappropriation]]</f>
        <v>0</v>
      </c>
      <c r="AB2065" s="2"/>
      <c r="AC2065" s="2"/>
      <c r="AD2065" s="2"/>
      <c r="AE2065" s="2"/>
    </row>
    <row r="2066" spans="1:31" ht="45" x14ac:dyDescent="0.25">
      <c r="A2066" s="2" t="s">
        <v>10</v>
      </c>
      <c r="B2066" s="3">
        <v>7</v>
      </c>
      <c r="C2066" s="3">
        <v>260</v>
      </c>
      <c r="D2066" s="3" t="s">
        <v>463</v>
      </c>
      <c r="E2066" s="3" t="str">
        <f>_xlfn.XLOOKUP(Tbl_BalanceHistory[[#This Row],[RespAgy]],Tbl_Agencies[Agy Code],Tbl_Agencies[Agy Sort])</f>
        <v>102000</v>
      </c>
      <c r="F2066" s="2" t="str">
        <f>Tbl_BalanceHistory[[#This Row],[RespAgy]]&amp;": "&amp;Tbl_BalanceHistory[[#This Row],[RespAgency]]</f>
        <v>260: Virginia Community College System</v>
      </c>
      <c r="G2066" s="3">
        <v>279</v>
      </c>
      <c r="H2066" s="3" t="s">
        <v>1132</v>
      </c>
      <c r="I2066" s="3" t="str">
        <f>_xlfn.XLOOKUP(Tbl_BalanceHistory[[#This Row],[AgyCode]],Tbl_Agencies[Agy Code],Tbl_Agencies[Agy Sort])</f>
        <v/>
      </c>
      <c r="J2066" s="2" t="str">
        <f>Tbl_BalanceHistory[[#This Row],[AgyCode]]&amp;": "&amp;Tbl_BalanceHistory[[#This Row],[Agency Name]]</f>
        <v>279: Danville Community College</v>
      </c>
      <c r="K2066" s="1">
        <v>2014</v>
      </c>
      <c r="L2066" s="3">
        <v>101</v>
      </c>
      <c r="M2066" s="3" t="s">
        <v>1636</v>
      </c>
      <c r="N2066" s="2" t="str">
        <f>Tbl_BalanceHistory[[#This Row],[ProgramCode]]&amp;": "&amp;Tbl_BalanceHistory[[#This Row],[Program Name]]</f>
        <v>101: Higher Education Instruction</v>
      </c>
      <c r="O2066" s="3" t="s">
        <v>1964</v>
      </c>
      <c r="P2066" s="1" t="str">
        <f>IF(Tbl_BalanceHistory[[#This Row],[FundCode]]="0100","GF",IF(Tbl_BalanceHistory[[#This Row],[FundCode]]="01000","GF","Hi Ed / OCR"))</f>
        <v>Hi Ed / OCR</v>
      </c>
      <c r="Q2066" s="5">
        <v>0</v>
      </c>
      <c r="R2066" s="5">
        <v>0</v>
      </c>
      <c r="S2066" s="5">
        <v>881311</v>
      </c>
      <c r="T2066" s="5">
        <v>881311</v>
      </c>
      <c r="U2066" s="3" t="s">
        <v>1731</v>
      </c>
      <c r="V2066" s="5">
        <v>0</v>
      </c>
      <c r="W2066" s="5">
        <v>0</v>
      </c>
      <c r="X2066" s="5"/>
      <c r="Y2066" s="5"/>
      <c r="Z2066" s="5">
        <f>Tbl_BalanceHistory[[#This Row],[Discretionary Recommended - Pre 2022]]+Tbl_BalanceHistory[[#This Row],[Discretionary Balance Recommended: Policy]]+Tbl_BalanceHistory[[#This Row],[Discretionary Balance Recommended: Commitments]]</f>
        <v>0</v>
      </c>
      <c r="AA2066" s="5">
        <f>Tbl_BalanceHistory[[#This Row],[Discretionary Balance]]-Tbl_BalanceHistory[[#This Row],[Discretionary Reappropriation]]</f>
        <v>0</v>
      </c>
      <c r="AB2066" s="2"/>
      <c r="AC2066" s="2"/>
      <c r="AD2066" s="2"/>
      <c r="AE2066" s="2"/>
    </row>
    <row r="2067" spans="1:31" ht="45" x14ac:dyDescent="0.25">
      <c r="A2067" s="2" t="s">
        <v>10</v>
      </c>
      <c r="B2067" s="3">
        <v>7</v>
      </c>
      <c r="C2067" s="3">
        <v>260</v>
      </c>
      <c r="D2067" s="3" t="s">
        <v>463</v>
      </c>
      <c r="E2067" s="3" t="str">
        <f>_xlfn.XLOOKUP(Tbl_BalanceHistory[[#This Row],[RespAgy]],Tbl_Agencies[Agy Code],Tbl_Agencies[Agy Sort])</f>
        <v>102000</v>
      </c>
      <c r="F2067" s="2" t="str">
        <f>Tbl_BalanceHistory[[#This Row],[RespAgy]]&amp;": "&amp;Tbl_BalanceHistory[[#This Row],[RespAgency]]</f>
        <v>260: Virginia Community College System</v>
      </c>
      <c r="G2067" s="3">
        <v>279</v>
      </c>
      <c r="H2067" s="3" t="s">
        <v>1132</v>
      </c>
      <c r="I2067" s="3" t="str">
        <f>_xlfn.XLOOKUP(Tbl_BalanceHistory[[#This Row],[AgyCode]],Tbl_Agencies[Agy Code],Tbl_Agencies[Agy Sort])</f>
        <v/>
      </c>
      <c r="J2067" s="2" t="str">
        <f>Tbl_BalanceHistory[[#This Row],[AgyCode]]&amp;": "&amp;Tbl_BalanceHistory[[#This Row],[Agency Name]]</f>
        <v>279: Danville Community College</v>
      </c>
      <c r="K2067" s="1">
        <v>2015</v>
      </c>
      <c r="L2067" s="3">
        <v>101</v>
      </c>
      <c r="M2067" s="3" t="s">
        <v>1636</v>
      </c>
      <c r="N2067" s="2" t="str">
        <f>Tbl_BalanceHistory[[#This Row],[ProgramCode]]&amp;": "&amp;Tbl_BalanceHistory[[#This Row],[Program Name]]</f>
        <v>101: Higher Education Instruction</v>
      </c>
      <c r="O2067" s="3" t="s">
        <v>1964</v>
      </c>
      <c r="P2067" s="1" t="str">
        <f>IF(Tbl_BalanceHistory[[#This Row],[FundCode]]="0100","GF",IF(Tbl_BalanceHistory[[#This Row],[FundCode]]="01000","GF","Hi Ed / OCR"))</f>
        <v>Hi Ed / OCR</v>
      </c>
      <c r="Q2067" s="5">
        <v>0</v>
      </c>
      <c r="R2067" s="5">
        <v>0</v>
      </c>
      <c r="S2067" s="5">
        <v>196725</v>
      </c>
      <c r="T2067" s="5">
        <v>196725</v>
      </c>
      <c r="U2067" s="3" t="s">
        <v>1731</v>
      </c>
      <c r="V2067" s="5">
        <v>0</v>
      </c>
      <c r="W2067" s="5">
        <v>0</v>
      </c>
      <c r="X2067" s="5"/>
      <c r="Y2067" s="5"/>
      <c r="Z2067" s="5">
        <f>Tbl_BalanceHistory[[#This Row],[Discretionary Recommended - Pre 2022]]+Tbl_BalanceHistory[[#This Row],[Discretionary Balance Recommended: Policy]]+Tbl_BalanceHistory[[#This Row],[Discretionary Balance Recommended: Commitments]]</f>
        <v>0</v>
      </c>
      <c r="AA2067" s="5">
        <f>Tbl_BalanceHistory[[#This Row],[Discretionary Balance]]-Tbl_BalanceHistory[[#This Row],[Discretionary Reappropriation]]</f>
        <v>0</v>
      </c>
      <c r="AB2067" s="2"/>
      <c r="AC2067" s="2"/>
      <c r="AD2067" s="2"/>
      <c r="AE2067" s="2"/>
    </row>
    <row r="2068" spans="1:31" ht="45" x14ac:dyDescent="0.25">
      <c r="A2068" s="2" t="s">
        <v>10</v>
      </c>
      <c r="B2068" s="3">
        <v>7</v>
      </c>
      <c r="C2068" s="3">
        <v>260</v>
      </c>
      <c r="D2068" s="3" t="s">
        <v>463</v>
      </c>
      <c r="E2068" s="3" t="str">
        <f>_xlfn.XLOOKUP(Tbl_BalanceHistory[[#This Row],[RespAgy]],Tbl_Agencies[Agy Code],Tbl_Agencies[Agy Sort])</f>
        <v>102000</v>
      </c>
      <c r="F2068" s="2" t="str">
        <f>Tbl_BalanceHistory[[#This Row],[RespAgy]]&amp;": "&amp;Tbl_BalanceHistory[[#This Row],[RespAgency]]</f>
        <v>260: Virginia Community College System</v>
      </c>
      <c r="G2068" s="3">
        <v>279</v>
      </c>
      <c r="H2068" s="3" t="s">
        <v>1132</v>
      </c>
      <c r="I2068" s="3" t="str">
        <f>_xlfn.XLOOKUP(Tbl_BalanceHistory[[#This Row],[AgyCode]],Tbl_Agencies[Agy Code],Tbl_Agencies[Agy Sort])</f>
        <v/>
      </c>
      <c r="J2068" s="2" t="str">
        <f>Tbl_BalanceHistory[[#This Row],[AgyCode]]&amp;": "&amp;Tbl_BalanceHistory[[#This Row],[Agency Name]]</f>
        <v>279: Danville Community College</v>
      </c>
      <c r="K2068" s="1">
        <v>2016</v>
      </c>
      <c r="L2068" s="3">
        <v>101</v>
      </c>
      <c r="M2068" s="3" t="s">
        <v>1636</v>
      </c>
      <c r="N2068" s="2" t="str">
        <f>Tbl_BalanceHistory[[#This Row],[ProgramCode]]&amp;": "&amp;Tbl_BalanceHistory[[#This Row],[Program Name]]</f>
        <v>101: Higher Education Instruction</v>
      </c>
      <c r="O2068" s="3" t="s">
        <v>1964</v>
      </c>
      <c r="P2068" s="1" t="str">
        <f>IF(Tbl_BalanceHistory[[#This Row],[FundCode]]="0100","GF",IF(Tbl_BalanceHistory[[#This Row],[FundCode]]="01000","GF","Hi Ed / OCR"))</f>
        <v>Hi Ed / OCR</v>
      </c>
      <c r="Q2068" s="5">
        <v>0</v>
      </c>
      <c r="R2068" s="5">
        <v>0</v>
      </c>
      <c r="S2068" s="5">
        <v>390492</v>
      </c>
      <c r="T2068" s="5">
        <v>390492</v>
      </c>
      <c r="U2068" s="3" t="s">
        <v>1731</v>
      </c>
      <c r="V2068" s="5">
        <v>0</v>
      </c>
      <c r="W2068" s="5">
        <v>0</v>
      </c>
      <c r="X2068" s="5"/>
      <c r="Y2068" s="5"/>
      <c r="Z2068" s="5">
        <f>Tbl_BalanceHistory[[#This Row],[Discretionary Recommended - Pre 2022]]+Tbl_BalanceHistory[[#This Row],[Discretionary Balance Recommended: Policy]]+Tbl_BalanceHistory[[#This Row],[Discretionary Balance Recommended: Commitments]]</f>
        <v>0</v>
      </c>
      <c r="AA2068" s="5">
        <f>Tbl_BalanceHistory[[#This Row],[Discretionary Balance]]-Tbl_BalanceHistory[[#This Row],[Discretionary Reappropriation]]</f>
        <v>0</v>
      </c>
      <c r="AB2068" s="2"/>
      <c r="AC2068" s="2"/>
      <c r="AD2068" s="2"/>
      <c r="AE2068" s="2"/>
    </row>
    <row r="2069" spans="1:31" ht="45" x14ac:dyDescent="0.25">
      <c r="A2069" s="2" t="s">
        <v>10</v>
      </c>
      <c r="B2069" s="3">
        <v>7</v>
      </c>
      <c r="C2069" s="3">
        <v>260</v>
      </c>
      <c r="D2069" s="3" t="s">
        <v>463</v>
      </c>
      <c r="E2069" s="3" t="str">
        <f>_xlfn.XLOOKUP(Tbl_BalanceHistory[[#This Row],[RespAgy]],Tbl_Agencies[Agy Code],Tbl_Agencies[Agy Sort])</f>
        <v>102000</v>
      </c>
      <c r="F2069" s="2" t="str">
        <f>Tbl_BalanceHistory[[#This Row],[RespAgy]]&amp;": "&amp;Tbl_BalanceHistory[[#This Row],[RespAgency]]</f>
        <v>260: Virginia Community College System</v>
      </c>
      <c r="G2069" s="3">
        <v>279</v>
      </c>
      <c r="H2069" s="3" t="s">
        <v>1132</v>
      </c>
      <c r="I2069" s="3" t="str">
        <f>_xlfn.XLOOKUP(Tbl_BalanceHistory[[#This Row],[AgyCode]],Tbl_Agencies[Agy Code],Tbl_Agencies[Agy Sort])</f>
        <v/>
      </c>
      <c r="J2069" s="2" t="str">
        <f>Tbl_BalanceHistory[[#This Row],[AgyCode]]&amp;": "&amp;Tbl_BalanceHistory[[#This Row],[Agency Name]]</f>
        <v>279: Danville Community College</v>
      </c>
      <c r="K2069" s="1">
        <v>2017</v>
      </c>
      <c r="L2069" s="3">
        <v>101</v>
      </c>
      <c r="M2069" s="3" t="s">
        <v>1636</v>
      </c>
      <c r="N2069" s="2" t="str">
        <f>Tbl_BalanceHistory[[#This Row],[ProgramCode]]&amp;": "&amp;Tbl_BalanceHistory[[#This Row],[Program Name]]</f>
        <v>101: Higher Education Instruction</v>
      </c>
      <c r="O2069" s="3" t="s">
        <v>1963</v>
      </c>
      <c r="P2069" s="1" t="str">
        <f>IF(Tbl_BalanceHistory[[#This Row],[FundCode]]="0100","GF",IF(Tbl_BalanceHistory[[#This Row],[FundCode]]="01000","GF","Hi Ed / OCR"))</f>
        <v>Hi Ed / OCR</v>
      </c>
      <c r="Q2069" s="5">
        <v>0</v>
      </c>
      <c r="R2069" s="5">
        <v>0</v>
      </c>
      <c r="S2069" s="5">
        <v>131972</v>
      </c>
      <c r="T2069" s="5">
        <v>131972</v>
      </c>
      <c r="U2069" s="3" t="s">
        <v>1732</v>
      </c>
      <c r="V2069" s="5">
        <v>0</v>
      </c>
      <c r="W2069" s="5">
        <v>0</v>
      </c>
      <c r="X2069" s="5"/>
      <c r="Y2069" s="5"/>
      <c r="Z2069" s="5">
        <f>Tbl_BalanceHistory[[#This Row],[Discretionary Recommended - Pre 2022]]+Tbl_BalanceHistory[[#This Row],[Discretionary Balance Recommended: Policy]]+Tbl_BalanceHistory[[#This Row],[Discretionary Balance Recommended: Commitments]]</f>
        <v>0</v>
      </c>
      <c r="AA2069" s="5">
        <f>Tbl_BalanceHistory[[#This Row],[Discretionary Balance]]-Tbl_BalanceHistory[[#This Row],[Discretionary Reappropriation]]</f>
        <v>0</v>
      </c>
      <c r="AB2069" s="2"/>
      <c r="AC2069" s="2"/>
      <c r="AD2069" s="2"/>
      <c r="AE2069" s="2"/>
    </row>
    <row r="2070" spans="1:31" ht="45" x14ac:dyDescent="0.25">
      <c r="A2070" s="2" t="s">
        <v>10</v>
      </c>
      <c r="B2070" s="3">
        <v>7</v>
      </c>
      <c r="C2070" s="3">
        <v>260</v>
      </c>
      <c r="D2070" s="3" t="s">
        <v>463</v>
      </c>
      <c r="E2070" s="3" t="str">
        <f>_xlfn.XLOOKUP(Tbl_BalanceHistory[[#This Row],[RespAgy]],Tbl_Agencies[Agy Code],Tbl_Agencies[Agy Sort])</f>
        <v>102000</v>
      </c>
      <c r="F2070" s="2" t="str">
        <f>Tbl_BalanceHistory[[#This Row],[RespAgy]]&amp;": "&amp;Tbl_BalanceHistory[[#This Row],[RespAgency]]</f>
        <v>260: Virginia Community College System</v>
      </c>
      <c r="G2070" s="3">
        <v>279</v>
      </c>
      <c r="H2070" s="3" t="s">
        <v>1132</v>
      </c>
      <c r="I2070" s="3" t="str">
        <f>_xlfn.XLOOKUP(Tbl_BalanceHistory[[#This Row],[AgyCode]],Tbl_Agencies[Agy Code],Tbl_Agencies[Agy Sort])</f>
        <v/>
      </c>
      <c r="J2070" s="2" t="str">
        <f>Tbl_BalanceHistory[[#This Row],[AgyCode]]&amp;": "&amp;Tbl_BalanceHistory[[#This Row],[Agency Name]]</f>
        <v>279: Danville Community College</v>
      </c>
      <c r="K2070" s="1">
        <v>2018</v>
      </c>
      <c r="L2070" s="3">
        <v>101</v>
      </c>
      <c r="M2070" s="3" t="s">
        <v>1636</v>
      </c>
      <c r="N2070" s="2" t="str">
        <f>Tbl_BalanceHistory[[#This Row],[ProgramCode]]&amp;": "&amp;Tbl_BalanceHistory[[#This Row],[Program Name]]</f>
        <v>101: Higher Education Instruction</v>
      </c>
      <c r="O2070" s="3" t="s">
        <v>1963</v>
      </c>
      <c r="P2070" s="1" t="str">
        <f>IF(Tbl_BalanceHistory[[#This Row],[FundCode]]="0100","GF",IF(Tbl_BalanceHistory[[#This Row],[FundCode]]="01000","GF","Hi Ed / OCR"))</f>
        <v>Hi Ed / OCR</v>
      </c>
      <c r="Q2070" s="5">
        <v>0</v>
      </c>
      <c r="R2070" s="5">
        <v>0</v>
      </c>
      <c r="S2070" s="5">
        <v>0</v>
      </c>
      <c r="T2070" s="5">
        <v>0</v>
      </c>
      <c r="U2070" s="3" t="s">
        <v>1731</v>
      </c>
      <c r="V2070" s="5">
        <v>0</v>
      </c>
      <c r="W2070" s="5">
        <v>0</v>
      </c>
      <c r="X2070" s="5"/>
      <c r="Y2070" s="5"/>
      <c r="Z2070" s="5">
        <f>Tbl_BalanceHistory[[#This Row],[Discretionary Recommended - Pre 2022]]+Tbl_BalanceHistory[[#This Row],[Discretionary Balance Recommended: Policy]]+Tbl_BalanceHistory[[#This Row],[Discretionary Balance Recommended: Commitments]]</f>
        <v>0</v>
      </c>
      <c r="AA2070" s="5">
        <f>Tbl_BalanceHistory[[#This Row],[Discretionary Balance]]-Tbl_BalanceHistory[[#This Row],[Discretionary Reappropriation]]</f>
        <v>0</v>
      </c>
      <c r="AB2070" s="2"/>
      <c r="AC2070" s="2"/>
      <c r="AD2070" s="2"/>
      <c r="AE2070" s="2"/>
    </row>
    <row r="2071" spans="1:31" ht="45" x14ac:dyDescent="0.25">
      <c r="A2071" s="2" t="s">
        <v>10</v>
      </c>
      <c r="B2071" s="3">
        <v>7</v>
      </c>
      <c r="C2071" s="3">
        <v>260</v>
      </c>
      <c r="D2071" s="3" t="s">
        <v>463</v>
      </c>
      <c r="E2071" s="3" t="str">
        <f>_xlfn.XLOOKUP(Tbl_BalanceHistory[[#This Row],[RespAgy]],Tbl_Agencies[Agy Code],Tbl_Agencies[Agy Sort])</f>
        <v>102000</v>
      </c>
      <c r="F2071" s="2" t="str">
        <f>Tbl_BalanceHistory[[#This Row],[RespAgy]]&amp;": "&amp;Tbl_BalanceHistory[[#This Row],[RespAgency]]</f>
        <v>260: Virginia Community College System</v>
      </c>
      <c r="G2071" s="3">
        <v>279</v>
      </c>
      <c r="H2071" s="3" t="s">
        <v>1132</v>
      </c>
      <c r="I2071" s="3" t="str">
        <f>_xlfn.XLOOKUP(Tbl_BalanceHistory[[#This Row],[AgyCode]],Tbl_Agencies[Agy Code],Tbl_Agencies[Agy Sort])</f>
        <v/>
      </c>
      <c r="J2071" s="2" t="str">
        <f>Tbl_BalanceHistory[[#This Row],[AgyCode]]&amp;": "&amp;Tbl_BalanceHistory[[#This Row],[Agency Name]]</f>
        <v>279: Danville Community College</v>
      </c>
      <c r="K2071" s="1">
        <v>2019</v>
      </c>
      <c r="L2071" s="3">
        <v>101</v>
      </c>
      <c r="M2071" s="3" t="s">
        <v>1636</v>
      </c>
      <c r="N2071" s="2" t="str">
        <f>Tbl_BalanceHistory[[#This Row],[ProgramCode]]&amp;": "&amp;Tbl_BalanceHistory[[#This Row],[Program Name]]</f>
        <v>101: Higher Education Instruction</v>
      </c>
      <c r="O2071" s="3" t="s">
        <v>1963</v>
      </c>
      <c r="P2071" s="1" t="str">
        <f>IF(Tbl_BalanceHistory[[#This Row],[FundCode]]="0100","GF",IF(Tbl_BalanceHistory[[#This Row],[FundCode]]="01000","GF","Hi Ed / OCR"))</f>
        <v>Hi Ed / OCR</v>
      </c>
      <c r="Q2071" s="5">
        <v>0</v>
      </c>
      <c r="R2071" s="5">
        <v>0</v>
      </c>
      <c r="S2071" s="5">
        <v>89611.98</v>
      </c>
      <c r="T2071" s="5">
        <v>89611.98</v>
      </c>
      <c r="U2071" s="3" t="s">
        <v>1733</v>
      </c>
      <c r="V2071" s="5">
        <v>0</v>
      </c>
      <c r="W2071" s="5">
        <v>0</v>
      </c>
      <c r="X2071" s="5"/>
      <c r="Y2071" s="5"/>
      <c r="Z2071" s="5">
        <f>Tbl_BalanceHistory[[#This Row],[Discretionary Recommended - Pre 2022]]+Tbl_BalanceHistory[[#This Row],[Discretionary Balance Recommended: Policy]]+Tbl_BalanceHistory[[#This Row],[Discretionary Balance Recommended: Commitments]]</f>
        <v>0</v>
      </c>
      <c r="AA2071" s="5">
        <f>Tbl_BalanceHistory[[#This Row],[Discretionary Balance]]-Tbl_BalanceHistory[[#This Row],[Discretionary Reappropriation]]</f>
        <v>0</v>
      </c>
      <c r="AB2071" s="2"/>
      <c r="AC2071" s="2"/>
      <c r="AD2071" s="2"/>
      <c r="AE2071" s="2"/>
    </row>
    <row r="2072" spans="1:31" ht="45" x14ac:dyDescent="0.25">
      <c r="A2072" s="2" t="s">
        <v>10</v>
      </c>
      <c r="B2072" s="3">
        <v>7</v>
      </c>
      <c r="C2072" s="3">
        <v>260</v>
      </c>
      <c r="D2072" s="3" t="s">
        <v>463</v>
      </c>
      <c r="E2072" s="3" t="str">
        <f>_xlfn.XLOOKUP(Tbl_BalanceHistory[[#This Row],[RespAgy]],Tbl_Agencies[Agy Code],Tbl_Agencies[Agy Sort])</f>
        <v>102000</v>
      </c>
      <c r="F2072" s="2" t="str">
        <f>Tbl_BalanceHistory[[#This Row],[RespAgy]]&amp;": "&amp;Tbl_BalanceHistory[[#This Row],[RespAgency]]</f>
        <v>260: Virginia Community College System</v>
      </c>
      <c r="G2072" s="3">
        <v>279</v>
      </c>
      <c r="H2072" s="3" t="s">
        <v>1132</v>
      </c>
      <c r="I2072" s="3" t="str">
        <f>_xlfn.XLOOKUP(Tbl_BalanceHistory[[#This Row],[AgyCode]],Tbl_Agencies[Agy Code],Tbl_Agencies[Agy Sort])</f>
        <v/>
      </c>
      <c r="J2072" s="2" t="str">
        <f>Tbl_BalanceHistory[[#This Row],[AgyCode]]&amp;": "&amp;Tbl_BalanceHistory[[#This Row],[Agency Name]]</f>
        <v>279: Danville Community College</v>
      </c>
      <c r="K2072" s="1">
        <v>2020</v>
      </c>
      <c r="L2072" s="3">
        <v>101</v>
      </c>
      <c r="M2072" s="3" t="s">
        <v>1636</v>
      </c>
      <c r="N2072" s="2" t="str">
        <f>Tbl_BalanceHistory[[#This Row],[ProgramCode]]&amp;": "&amp;Tbl_BalanceHistory[[#This Row],[Program Name]]</f>
        <v>101: Higher Education Instruction</v>
      </c>
      <c r="O2072" s="3" t="s">
        <v>1963</v>
      </c>
      <c r="P2072" s="1" t="str">
        <f>IF(Tbl_BalanceHistory[[#This Row],[FundCode]]="0100","GF",IF(Tbl_BalanceHistory[[#This Row],[FundCode]]="01000","GF","Hi Ed / OCR"))</f>
        <v>Hi Ed / OCR</v>
      </c>
      <c r="Q2072" s="5">
        <v>0</v>
      </c>
      <c r="R2072" s="5">
        <v>0</v>
      </c>
      <c r="S2072" s="5">
        <v>490478.6</v>
      </c>
      <c r="T2072" s="5">
        <v>490478.6</v>
      </c>
      <c r="U2072" s="3" t="s">
        <v>1733</v>
      </c>
      <c r="V2072" s="5">
        <v>0</v>
      </c>
      <c r="W2072" s="5">
        <v>0</v>
      </c>
      <c r="X2072" s="5"/>
      <c r="Y2072" s="5"/>
      <c r="Z2072" s="5">
        <f>Tbl_BalanceHistory[[#This Row],[Discretionary Recommended - Pre 2022]]+Tbl_BalanceHistory[[#This Row],[Discretionary Balance Recommended: Policy]]+Tbl_BalanceHistory[[#This Row],[Discretionary Balance Recommended: Commitments]]</f>
        <v>0</v>
      </c>
      <c r="AA2072" s="5">
        <f>Tbl_BalanceHistory[[#This Row],[Discretionary Balance]]-Tbl_BalanceHistory[[#This Row],[Discretionary Reappropriation]]</f>
        <v>0</v>
      </c>
      <c r="AB2072" s="2"/>
      <c r="AC2072" s="2"/>
      <c r="AD2072" s="2"/>
      <c r="AE2072" s="2"/>
    </row>
    <row r="2073" spans="1:31" ht="45" x14ac:dyDescent="0.25">
      <c r="A2073" s="2" t="s">
        <v>10</v>
      </c>
      <c r="B2073" s="3">
        <v>7</v>
      </c>
      <c r="C2073" s="3">
        <v>260</v>
      </c>
      <c r="D2073" s="3" t="s">
        <v>463</v>
      </c>
      <c r="E2073" s="3" t="str">
        <f>_xlfn.XLOOKUP(Tbl_BalanceHistory[[#This Row],[RespAgy]],Tbl_Agencies[Agy Code],Tbl_Agencies[Agy Sort])</f>
        <v>102000</v>
      </c>
      <c r="F2073" s="2" t="str">
        <f>Tbl_BalanceHistory[[#This Row],[RespAgy]]&amp;": "&amp;Tbl_BalanceHistory[[#This Row],[RespAgency]]</f>
        <v>260: Virginia Community College System</v>
      </c>
      <c r="G2073" s="3">
        <v>279</v>
      </c>
      <c r="H2073" s="3" t="s">
        <v>1132</v>
      </c>
      <c r="I2073" s="3" t="str">
        <f>_xlfn.XLOOKUP(Tbl_BalanceHistory[[#This Row],[AgyCode]],Tbl_Agencies[Agy Code],Tbl_Agencies[Agy Sort])</f>
        <v/>
      </c>
      <c r="J2073" s="2" t="str">
        <f>Tbl_BalanceHistory[[#This Row],[AgyCode]]&amp;": "&amp;Tbl_BalanceHistory[[#This Row],[Agency Name]]</f>
        <v>279: Danville Community College</v>
      </c>
      <c r="K2073" s="1">
        <v>2021</v>
      </c>
      <c r="L2073" s="3">
        <v>101</v>
      </c>
      <c r="M2073" s="3" t="s">
        <v>1636</v>
      </c>
      <c r="N2073" s="2" t="str">
        <f>Tbl_BalanceHistory[[#This Row],[ProgramCode]]&amp;": "&amp;Tbl_BalanceHistory[[#This Row],[Program Name]]</f>
        <v>101: Higher Education Instruction</v>
      </c>
      <c r="O2073" s="3" t="s">
        <v>1963</v>
      </c>
      <c r="P2073" s="1" t="str">
        <f>IF(Tbl_BalanceHistory[[#This Row],[FundCode]]="0100","GF",IF(Tbl_BalanceHistory[[#This Row],[FundCode]]="01000","GF","Hi Ed / OCR"))</f>
        <v>Hi Ed / OCR</v>
      </c>
      <c r="Q2073" s="5">
        <v>0</v>
      </c>
      <c r="R2073" s="5">
        <v>0</v>
      </c>
      <c r="S2073" s="5">
        <v>836798.87</v>
      </c>
      <c r="T2073" s="5">
        <v>836798.87</v>
      </c>
      <c r="U2073" s="3" t="s">
        <v>1733</v>
      </c>
      <c r="V2073" s="5">
        <v>0</v>
      </c>
      <c r="W2073" s="5">
        <v>0</v>
      </c>
      <c r="X2073" s="5"/>
      <c r="Y2073" s="5"/>
      <c r="Z2073" s="5">
        <f>Tbl_BalanceHistory[[#This Row],[Discretionary Recommended - Pre 2022]]+Tbl_BalanceHistory[[#This Row],[Discretionary Balance Recommended: Policy]]+Tbl_BalanceHistory[[#This Row],[Discretionary Balance Recommended: Commitments]]</f>
        <v>0</v>
      </c>
      <c r="AA2073" s="5">
        <f>Tbl_BalanceHistory[[#This Row],[Discretionary Balance]]-Tbl_BalanceHistory[[#This Row],[Discretionary Reappropriation]]</f>
        <v>0</v>
      </c>
      <c r="AB2073" s="2"/>
      <c r="AC2073" s="2"/>
      <c r="AD2073" s="2"/>
      <c r="AE2073" s="2"/>
    </row>
    <row r="2074" spans="1:31" ht="45" x14ac:dyDescent="0.25">
      <c r="A2074" s="2" t="s">
        <v>10</v>
      </c>
      <c r="B2074" s="3">
        <v>7</v>
      </c>
      <c r="C2074" s="3">
        <v>260</v>
      </c>
      <c r="D2074" s="3" t="s">
        <v>463</v>
      </c>
      <c r="E2074" s="3" t="str">
        <f>_xlfn.XLOOKUP(Tbl_BalanceHistory[[#This Row],[RespAgy]],Tbl_Agencies[Agy Code],Tbl_Agencies[Agy Sort])</f>
        <v>102000</v>
      </c>
      <c r="F2074" s="2" t="str">
        <f>Tbl_BalanceHistory[[#This Row],[RespAgy]]&amp;": "&amp;Tbl_BalanceHistory[[#This Row],[RespAgency]]</f>
        <v>260: Virginia Community College System</v>
      </c>
      <c r="G2074" s="3">
        <v>279</v>
      </c>
      <c r="H2074" s="3" t="s">
        <v>1132</v>
      </c>
      <c r="I2074" s="3" t="str">
        <f>_xlfn.XLOOKUP(Tbl_BalanceHistory[[#This Row],[AgyCode]],Tbl_Agencies[Agy Code],Tbl_Agencies[Agy Sort])</f>
        <v/>
      </c>
      <c r="J2074" s="2" t="str">
        <f>Tbl_BalanceHistory[[#This Row],[AgyCode]]&amp;": "&amp;Tbl_BalanceHistory[[#This Row],[Agency Name]]</f>
        <v>279: Danville Community College</v>
      </c>
      <c r="K2074" s="1">
        <v>2014</v>
      </c>
      <c r="L2074" s="3">
        <v>108</v>
      </c>
      <c r="M2074" s="3" t="s">
        <v>408</v>
      </c>
      <c r="N2074" s="2" t="str">
        <f>Tbl_BalanceHistory[[#This Row],[ProgramCode]]&amp;": "&amp;Tbl_BalanceHistory[[#This Row],[Program Name]]</f>
        <v>108: Higher Education Student Financial Assistance</v>
      </c>
      <c r="O2074" s="3" t="s">
        <v>1730</v>
      </c>
      <c r="P2074" s="1" t="str">
        <f>IF(Tbl_BalanceHistory[[#This Row],[FundCode]]="0100","GF",IF(Tbl_BalanceHistory[[#This Row],[FundCode]]="01000","GF","Hi Ed / OCR"))</f>
        <v>GF</v>
      </c>
      <c r="Q2074" s="5">
        <v>1034321</v>
      </c>
      <c r="R2074" s="5">
        <v>903943.53</v>
      </c>
      <c r="S2074" s="5">
        <v>130377</v>
      </c>
      <c r="T2074" s="5">
        <v>130377</v>
      </c>
      <c r="U2074" s="3" t="s">
        <v>1731</v>
      </c>
      <c r="V2074" s="5">
        <v>0</v>
      </c>
      <c r="W2074" s="5">
        <v>0</v>
      </c>
      <c r="X2074" s="5"/>
      <c r="Y2074" s="5"/>
      <c r="Z2074" s="5">
        <f>Tbl_BalanceHistory[[#This Row],[Discretionary Recommended - Pre 2022]]+Tbl_BalanceHistory[[#This Row],[Discretionary Balance Recommended: Policy]]+Tbl_BalanceHistory[[#This Row],[Discretionary Balance Recommended: Commitments]]</f>
        <v>0</v>
      </c>
      <c r="AA2074" s="5">
        <f>Tbl_BalanceHistory[[#This Row],[Discretionary Balance]]-Tbl_BalanceHistory[[#This Row],[Discretionary Reappropriation]]</f>
        <v>0</v>
      </c>
      <c r="AB2074" s="2"/>
      <c r="AC2074" s="2"/>
      <c r="AD2074" s="2"/>
      <c r="AE2074" s="2"/>
    </row>
    <row r="2075" spans="1:31" ht="45" x14ac:dyDescent="0.25">
      <c r="A2075" s="2" t="s">
        <v>10</v>
      </c>
      <c r="B2075" s="3">
        <v>7</v>
      </c>
      <c r="C2075" s="3">
        <v>260</v>
      </c>
      <c r="D2075" s="3" t="s">
        <v>463</v>
      </c>
      <c r="E2075" s="3" t="str">
        <f>_xlfn.XLOOKUP(Tbl_BalanceHistory[[#This Row],[RespAgy]],Tbl_Agencies[Agy Code],Tbl_Agencies[Agy Sort])</f>
        <v>102000</v>
      </c>
      <c r="F2075" s="2" t="str">
        <f>Tbl_BalanceHistory[[#This Row],[RespAgy]]&amp;": "&amp;Tbl_BalanceHistory[[#This Row],[RespAgency]]</f>
        <v>260: Virginia Community College System</v>
      </c>
      <c r="G2075" s="3">
        <v>279</v>
      </c>
      <c r="H2075" s="3" t="s">
        <v>1132</v>
      </c>
      <c r="I2075" s="3" t="str">
        <f>_xlfn.XLOOKUP(Tbl_BalanceHistory[[#This Row],[AgyCode]],Tbl_Agencies[Agy Code],Tbl_Agencies[Agy Sort])</f>
        <v/>
      </c>
      <c r="J2075" s="2" t="str">
        <f>Tbl_BalanceHistory[[#This Row],[AgyCode]]&amp;": "&amp;Tbl_BalanceHistory[[#This Row],[Agency Name]]</f>
        <v>279: Danville Community College</v>
      </c>
      <c r="K2075" s="1">
        <v>2015</v>
      </c>
      <c r="L2075" s="3">
        <v>108</v>
      </c>
      <c r="M2075" s="3" t="s">
        <v>408</v>
      </c>
      <c r="N2075" s="2" t="str">
        <f>Tbl_BalanceHistory[[#This Row],[ProgramCode]]&amp;": "&amp;Tbl_BalanceHistory[[#This Row],[Program Name]]</f>
        <v>108: Higher Education Student Financial Assistance</v>
      </c>
      <c r="O2075" s="3" t="s">
        <v>1730</v>
      </c>
      <c r="P2075" s="1" t="str">
        <f>IF(Tbl_BalanceHistory[[#This Row],[FundCode]]="0100","GF",IF(Tbl_BalanceHistory[[#This Row],[FundCode]]="01000","GF","Hi Ed / OCR"))</f>
        <v>GF</v>
      </c>
      <c r="Q2075" s="5">
        <v>1040867</v>
      </c>
      <c r="R2075" s="5">
        <v>964537</v>
      </c>
      <c r="S2075" s="5">
        <v>76329</v>
      </c>
      <c r="T2075" s="5">
        <v>76329</v>
      </c>
      <c r="U2075" s="3" t="s">
        <v>1731</v>
      </c>
      <c r="V2075" s="5">
        <v>0</v>
      </c>
      <c r="W2075" s="5">
        <v>0</v>
      </c>
      <c r="X2075" s="5"/>
      <c r="Y2075" s="5"/>
      <c r="Z2075" s="5">
        <f>Tbl_BalanceHistory[[#This Row],[Discretionary Recommended - Pre 2022]]+Tbl_BalanceHistory[[#This Row],[Discretionary Balance Recommended: Policy]]+Tbl_BalanceHistory[[#This Row],[Discretionary Balance Recommended: Commitments]]</f>
        <v>0</v>
      </c>
      <c r="AA2075" s="5">
        <f>Tbl_BalanceHistory[[#This Row],[Discretionary Balance]]-Tbl_BalanceHistory[[#This Row],[Discretionary Reappropriation]]</f>
        <v>0</v>
      </c>
      <c r="AB2075" s="2"/>
      <c r="AC2075" s="2"/>
      <c r="AD2075" s="2"/>
      <c r="AE2075" s="2"/>
    </row>
    <row r="2076" spans="1:31" ht="45" x14ac:dyDescent="0.25">
      <c r="A2076" s="2" t="s">
        <v>10</v>
      </c>
      <c r="B2076" s="3">
        <v>7</v>
      </c>
      <c r="C2076" s="3">
        <v>260</v>
      </c>
      <c r="D2076" s="3" t="s">
        <v>463</v>
      </c>
      <c r="E2076" s="3" t="str">
        <f>_xlfn.XLOOKUP(Tbl_BalanceHistory[[#This Row],[RespAgy]],Tbl_Agencies[Agy Code],Tbl_Agencies[Agy Sort])</f>
        <v>102000</v>
      </c>
      <c r="F2076" s="2" t="str">
        <f>Tbl_BalanceHistory[[#This Row],[RespAgy]]&amp;": "&amp;Tbl_BalanceHistory[[#This Row],[RespAgency]]</f>
        <v>260: Virginia Community College System</v>
      </c>
      <c r="G2076" s="3">
        <v>279</v>
      </c>
      <c r="H2076" s="3" t="s">
        <v>1132</v>
      </c>
      <c r="I2076" s="3" t="str">
        <f>_xlfn.XLOOKUP(Tbl_BalanceHistory[[#This Row],[AgyCode]],Tbl_Agencies[Agy Code],Tbl_Agencies[Agy Sort])</f>
        <v/>
      </c>
      <c r="J2076" s="2" t="str">
        <f>Tbl_BalanceHistory[[#This Row],[AgyCode]]&amp;": "&amp;Tbl_BalanceHistory[[#This Row],[Agency Name]]</f>
        <v>279: Danville Community College</v>
      </c>
      <c r="K2076" s="1">
        <v>2016</v>
      </c>
      <c r="L2076" s="3">
        <v>108</v>
      </c>
      <c r="M2076" s="3" t="s">
        <v>408</v>
      </c>
      <c r="N2076" s="2" t="str">
        <f>Tbl_BalanceHistory[[#This Row],[ProgramCode]]&amp;": "&amp;Tbl_BalanceHistory[[#This Row],[Program Name]]</f>
        <v>108: Higher Education Student Financial Assistance</v>
      </c>
      <c r="O2076" s="3" t="s">
        <v>1730</v>
      </c>
      <c r="P2076" s="1" t="str">
        <f>IF(Tbl_BalanceHistory[[#This Row],[FundCode]]="0100","GF",IF(Tbl_BalanceHistory[[#This Row],[FundCode]]="01000","GF","Hi Ed / OCR"))</f>
        <v>GF</v>
      </c>
      <c r="Q2076" s="5">
        <v>962483</v>
      </c>
      <c r="R2076" s="5">
        <v>962483</v>
      </c>
      <c r="S2076" s="5">
        <v>0</v>
      </c>
      <c r="T2076" s="5">
        <v>0</v>
      </c>
      <c r="U2076" s="3"/>
      <c r="V2076" s="5">
        <v>0</v>
      </c>
      <c r="W2076" s="5">
        <v>0</v>
      </c>
      <c r="X2076" s="5"/>
      <c r="Y2076" s="5"/>
      <c r="Z2076" s="5">
        <f>Tbl_BalanceHistory[[#This Row],[Discretionary Recommended - Pre 2022]]+Tbl_BalanceHistory[[#This Row],[Discretionary Balance Recommended: Policy]]+Tbl_BalanceHistory[[#This Row],[Discretionary Balance Recommended: Commitments]]</f>
        <v>0</v>
      </c>
      <c r="AA2076" s="5">
        <f>Tbl_BalanceHistory[[#This Row],[Discretionary Balance]]-Tbl_BalanceHistory[[#This Row],[Discretionary Reappropriation]]</f>
        <v>0</v>
      </c>
      <c r="AB2076" s="2"/>
      <c r="AC2076" s="2"/>
      <c r="AD2076" s="2"/>
      <c r="AE2076" s="2"/>
    </row>
    <row r="2077" spans="1:31" ht="45" x14ac:dyDescent="0.25">
      <c r="A2077" s="2" t="s">
        <v>10</v>
      </c>
      <c r="B2077" s="3">
        <v>7</v>
      </c>
      <c r="C2077" s="3">
        <v>260</v>
      </c>
      <c r="D2077" s="3" t="s">
        <v>463</v>
      </c>
      <c r="E2077" s="3" t="str">
        <f>_xlfn.XLOOKUP(Tbl_BalanceHistory[[#This Row],[RespAgy]],Tbl_Agencies[Agy Code],Tbl_Agencies[Agy Sort])</f>
        <v>102000</v>
      </c>
      <c r="F2077" s="2" t="str">
        <f>Tbl_BalanceHistory[[#This Row],[RespAgy]]&amp;": "&amp;Tbl_BalanceHistory[[#This Row],[RespAgency]]</f>
        <v>260: Virginia Community College System</v>
      </c>
      <c r="G2077" s="3">
        <v>279</v>
      </c>
      <c r="H2077" s="3" t="s">
        <v>1132</v>
      </c>
      <c r="I2077" s="3" t="str">
        <f>_xlfn.XLOOKUP(Tbl_BalanceHistory[[#This Row],[AgyCode]],Tbl_Agencies[Agy Code],Tbl_Agencies[Agy Sort])</f>
        <v/>
      </c>
      <c r="J2077" s="2" t="str">
        <f>Tbl_BalanceHistory[[#This Row],[AgyCode]]&amp;": "&amp;Tbl_BalanceHistory[[#This Row],[Agency Name]]</f>
        <v>279: Danville Community College</v>
      </c>
      <c r="K2077" s="1">
        <v>2017</v>
      </c>
      <c r="L2077" s="3">
        <v>108</v>
      </c>
      <c r="M2077" s="3" t="s">
        <v>408</v>
      </c>
      <c r="N2077" s="2" t="str">
        <f>Tbl_BalanceHistory[[#This Row],[ProgramCode]]&amp;": "&amp;Tbl_BalanceHistory[[#This Row],[Program Name]]</f>
        <v>108: Higher Education Student Financial Assistance</v>
      </c>
      <c r="O2077" s="3" t="s">
        <v>886</v>
      </c>
      <c r="P2077" s="1" t="str">
        <f>IF(Tbl_BalanceHistory[[#This Row],[FundCode]]="0100","GF",IF(Tbl_BalanceHistory[[#This Row],[FundCode]]="01000","GF","Hi Ed / OCR"))</f>
        <v>GF</v>
      </c>
      <c r="Q2077" s="5">
        <v>885222</v>
      </c>
      <c r="R2077" s="5">
        <v>810011.4</v>
      </c>
      <c r="S2077" s="5">
        <v>75210</v>
      </c>
      <c r="T2077" s="5">
        <v>75210</v>
      </c>
      <c r="U2077" s="3" t="s">
        <v>1732</v>
      </c>
      <c r="V2077" s="5">
        <v>0</v>
      </c>
      <c r="W2077" s="5">
        <v>0</v>
      </c>
      <c r="X2077" s="5"/>
      <c r="Y2077" s="5"/>
      <c r="Z2077" s="5">
        <f>Tbl_BalanceHistory[[#This Row],[Discretionary Recommended - Pre 2022]]+Tbl_BalanceHistory[[#This Row],[Discretionary Balance Recommended: Policy]]+Tbl_BalanceHistory[[#This Row],[Discretionary Balance Recommended: Commitments]]</f>
        <v>0</v>
      </c>
      <c r="AA2077" s="5">
        <f>Tbl_BalanceHistory[[#This Row],[Discretionary Balance]]-Tbl_BalanceHistory[[#This Row],[Discretionary Reappropriation]]</f>
        <v>0</v>
      </c>
      <c r="AB2077" s="2"/>
      <c r="AC2077" s="2"/>
      <c r="AD2077" s="2"/>
      <c r="AE2077" s="2"/>
    </row>
    <row r="2078" spans="1:31" ht="45" x14ac:dyDescent="0.25">
      <c r="A2078" s="2" t="s">
        <v>10</v>
      </c>
      <c r="B2078" s="3">
        <v>7</v>
      </c>
      <c r="C2078" s="3">
        <v>260</v>
      </c>
      <c r="D2078" s="3" t="s">
        <v>463</v>
      </c>
      <c r="E2078" s="3" t="str">
        <f>_xlfn.XLOOKUP(Tbl_BalanceHistory[[#This Row],[RespAgy]],Tbl_Agencies[Agy Code],Tbl_Agencies[Agy Sort])</f>
        <v>102000</v>
      </c>
      <c r="F2078" s="2" t="str">
        <f>Tbl_BalanceHistory[[#This Row],[RespAgy]]&amp;": "&amp;Tbl_BalanceHistory[[#This Row],[RespAgency]]</f>
        <v>260: Virginia Community College System</v>
      </c>
      <c r="G2078" s="3">
        <v>279</v>
      </c>
      <c r="H2078" s="3" t="s">
        <v>1132</v>
      </c>
      <c r="I2078" s="3" t="str">
        <f>_xlfn.XLOOKUP(Tbl_BalanceHistory[[#This Row],[AgyCode]],Tbl_Agencies[Agy Code],Tbl_Agencies[Agy Sort])</f>
        <v/>
      </c>
      <c r="J2078" s="2" t="str">
        <f>Tbl_BalanceHistory[[#This Row],[AgyCode]]&amp;": "&amp;Tbl_BalanceHistory[[#This Row],[Agency Name]]</f>
        <v>279: Danville Community College</v>
      </c>
      <c r="K2078" s="1">
        <v>2018</v>
      </c>
      <c r="L2078" s="3">
        <v>108</v>
      </c>
      <c r="M2078" s="3" t="s">
        <v>408</v>
      </c>
      <c r="N2078" s="2" t="str">
        <f>Tbl_BalanceHistory[[#This Row],[ProgramCode]]&amp;": "&amp;Tbl_BalanceHistory[[#This Row],[Program Name]]</f>
        <v>108: Higher Education Student Financial Assistance</v>
      </c>
      <c r="O2078" s="3" t="s">
        <v>886</v>
      </c>
      <c r="P2078" s="1" t="str">
        <f>IF(Tbl_BalanceHistory[[#This Row],[FundCode]]="0100","GF",IF(Tbl_BalanceHistory[[#This Row],[FundCode]]="01000","GF","Hi Ed / OCR"))</f>
        <v>GF</v>
      </c>
      <c r="Q2078" s="5">
        <v>878489</v>
      </c>
      <c r="R2078" s="5">
        <v>829061.55</v>
      </c>
      <c r="S2078" s="5">
        <v>49427</v>
      </c>
      <c r="T2078" s="5">
        <v>49427</v>
      </c>
      <c r="U2078" s="3" t="s">
        <v>1733</v>
      </c>
      <c r="V2078" s="5">
        <v>0</v>
      </c>
      <c r="W2078" s="5">
        <v>0</v>
      </c>
      <c r="X2078" s="5"/>
      <c r="Y2078" s="5"/>
      <c r="Z2078" s="5">
        <f>Tbl_BalanceHistory[[#This Row],[Discretionary Recommended - Pre 2022]]+Tbl_BalanceHistory[[#This Row],[Discretionary Balance Recommended: Policy]]+Tbl_BalanceHistory[[#This Row],[Discretionary Balance Recommended: Commitments]]</f>
        <v>0</v>
      </c>
      <c r="AA2078" s="5">
        <f>Tbl_BalanceHistory[[#This Row],[Discretionary Balance]]-Tbl_BalanceHistory[[#This Row],[Discretionary Reappropriation]]</f>
        <v>0</v>
      </c>
      <c r="AB2078" s="2"/>
      <c r="AC2078" s="2"/>
      <c r="AD2078" s="2"/>
      <c r="AE2078" s="2"/>
    </row>
    <row r="2079" spans="1:31" ht="45" x14ac:dyDescent="0.25">
      <c r="A2079" s="2" t="s">
        <v>10</v>
      </c>
      <c r="B2079" s="3">
        <v>7</v>
      </c>
      <c r="C2079" s="3">
        <v>260</v>
      </c>
      <c r="D2079" s="3" t="s">
        <v>463</v>
      </c>
      <c r="E2079" s="3" t="str">
        <f>_xlfn.XLOOKUP(Tbl_BalanceHistory[[#This Row],[RespAgy]],Tbl_Agencies[Agy Code],Tbl_Agencies[Agy Sort])</f>
        <v>102000</v>
      </c>
      <c r="F2079" s="2" t="str">
        <f>Tbl_BalanceHistory[[#This Row],[RespAgy]]&amp;": "&amp;Tbl_BalanceHistory[[#This Row],[RespAgency]]</f>
        <v>260: Virginia Community College System</v>
      </c>
      <c r="G2079" s="3">
        <v>279</v>
      </c>
      <c r="H2079" s="3" t="s">
        <v>1132</v>
      </c>
      <c r="I2079" s="3" t="str">
        <f>_xlfn.XLOOKUP(Tbl_BalanceHistory[[#This Row],[AgyCode]],Tbl_Agencies[Agy Code],Tbl_Agencies[Agy Sort])</f>
        <v/>
      </c>
      <c r="J2079" s="2" t="str">
        <f>Tbl_BalanceHistory[[#This Row],[AgyCode]]&amp;": "&amp;Tbl_BalanceHistory[[#This Row],[Agency Name]]</f>
        <v>279: Danville Community College</v>
      </c>
      <c r="K2079" s="1">
        <v>2019</v>
      </c>
      <c r="L2079" s="3">
        <v>108</v>
      </c>
      <c r="M2079" s="3" t="s">
        <v>408</v>
      </c>
      <c r="N2079" s="2" t="str">
        <f>Tbl_BalanceHistory[[#This Row],[ProgramCode]]&amp;": "&amp;Tbl_BalanceHistory[[#This Row],[Program Name]]</f>
        <v>108: Higher Education Student Financial Assistance</v>
      </c>
      <c r="O2079" s="3" t="s">
        <v>886</v>
      </c>
      <c r="P2079" s="1" t="str">
        <f>IF(Tbl_BalanceHistory[[#This Row],[FundCode]]="0100","GF",IF(Tbl_BalanceHistory[[#This Row],[FundCode]]="01000","GF","Hi Ed / OCR"))</f>
        <v>GF</v>
      </c>
      <c r="Q2079" s="5">
        <v>998039</v>
      </c>
      <c r="R2079" s="5">
        <v>945484.65</v>
      </c>
      <c r="S2079" s="5">
        <v>52554.35</v>
      </c>
      <c r="T2079" s="5">
        <v>52554.35</v>
      </c>
      <c r="U2079" s="3" t="s">
        <v>1733</v>
      </c>
      <c r="V2079" s="5">
        <v>0</v>
      </c>
      <c r="W2079" s="5">
        <v>0</v>
      </c>
      <c r="X2079" s="5"/>
      <c r="Y2079" s="5"/>
      <c r="Z2079" s="5">
        <f>Tbl_BalanceHistory[[#This Row],[Discretionary Recommended - Pre 2022]]+Tbl_BalanceHistory[[#This Row],[Discretionary Balance Recommended: Policy]]+Tbl_BalanceHistory[[#This Row],[Discretionary Balance Recommended: Commitments]]</f>
        <v>0</v>
      </c>
      <c r="AA2079" s="5">
        <f>Tbl_BalanceHistory[[#This Row],[Discretionary Balance]]-Tbl_BalanceHistory[[#This Row],[Discretionary Reappropriation]]</f>
        <v>0</v>
      </c>
      <c r="AB2079" s="2"/>
      <c r="AC2079" s="2"/>
      <c r="AD2079" s="2"/>
      <c r="AE2079" s="2"/>
    </row>
    <row r="2080" spans="1:31" ht="45" x14ac:dyDescent="0.25">
      <c r="A2080" s="2" t="s">
        <v>10</v>
      </c>
      <c r="B2080" s="3">
        <v>7</v>
      </c>
      <c r="C2080" s="3">
        <v>260</v>
      </c>
      <c r="D2080" s="3" t="s">
        <v>463</v>
      </c>
      <c r="E2080" s="3" t="str">
        <f>_xlfn.XLOOKUP(Tbl_BalanceHistory[[#This Row],[RespAgy]],Tbl_Agencies[Agy Code],Tbl_Agencies[Agy Sort])</f>
        <v>102000</v>
      </c>
      <c r="F2080" s="2" t="str">
        <f>Tbl_BalanceHistory[[#This Row],[RespAgy]]&amp;": "&amp;Tbl_BalanceHistory[[#This Row],[RespAgency]]</f>
        <v>260: Virginia Community College System</v>
      </c>
      <c r="G2080" s="3">
        <v>279</v>
      </c>
      <c r="H2080" s="3" t="s">
        <v>1132</v>
      </c>
      <c r="I2080" s="3" t="str">
        <f>_xlfn.XLOOKUP(Tbl_BalanceHistory[[#This Row],[AgyCode]],Tbl_Agencies[Agy Code],Tbl_Agencies[Agy Sort])</f>
        <v/>
      </c>
      <c r="J2080" s="2" t="str">
        <f>Tbl_BalanceHistory[[#This Row],[AgyCode]]&amp;": "&amp;Tbl_BalanceHistory[[#This Row],[Agency Name]]</f>
        <v>279: Danville Community College</v>
      </c>
      <c r="K2080" s="1">
        <v>2020</v>
      </c>
      <c r="L2080" s="3">
        <v>108</v>
      </c>
      <c r="M2080" s="3" t="s">
        <v>408</v>
      </c>
      <c r="N2080" s="2" t="str">
        <f>Tbl_BalanceHistory[[#This Row],[ProgramCode]]&amp;": "&amp;Tbl_BalanceHistory[[#This Row],[Program Name]]</f>
        <v>108: Higher Education Student Financial Assistance</v>
      </c>
      <c r="O2080" s="3" t="s">
        <v>886</v>
      </c>
      <c r="P2080" s="1" t="str">
        <f>IF(Tbl_BalanceHistory[[#This Row],[FundCode]]="0100","GF",IF(Tbl_BalanceHistory[[#This Row],[FundCode]]="01000","GF","Hi Ed / OCR"))</f>
        <v>GF</v>
      </c>
      <c r="Q2080" s="5">
        <v>1014104</v>
      </c>
      <c r="R2080" s="5">
        <v>927624.03</v>
      </c>
      <c r="S2080" s="5">
        <v>86479.97</v>
      </c>
      <c r="T2080" s="5">
        <v>86479.97</v>
      </c>
      <c r="U2080" s="3" t="s">
        <v>1733</v>
      </c>
      <c r="V2080" s="5">
        <v>0</v>
      </c>
      <c r="W2080" s="5">
        <v>0</v>
      </c>
      <c r="X2080" s="5"/>
      <c r="Y2080" s="5"/>
      <c r="Z2080" s="5">
        <f>Tbl_BalanceHistory[[#This Row],[Discretionary Recommended - Pre 2022]]+Tbl_BalanceHistory[[#This Row],[Discretionary Balance Recommended: Policy]]+Tbl_BalanceHistory[[#This Row],[Discretionary Balance Recommended: Commitments]]</f>
        <v>0</v>
      </c>
      <c r="AA2080" s="5">
        <f>Tbl_BalanceHistory[[#This Row],[Discretionary Balance]]-Tbl_BalanceHistory[[#This Row],[Discretionary Reappropriation]]</f>
        <v>0</v>
      </c>
      <c r="AB2080" s="2"/>
      <c r="AC2080" s="2"/>
      <c r="AD2080" s="2"/>
      <c r="AE2080" s="2"/>
    </row>
    <row r="2081" spans="1:31" ht="45" x14ac:dyDescent="0.25">
      <c r="A2081" s="2" t="s">
        <v>10</v>
      </c>
      <c r="B2081" s="3">
        <v>7</v>
      </c>
      <c r="C2081" s="3">
        <v>260</v>
      </c>
      <c r="D2081" s="3" t="s">
        <v>463</v>
      </c>
      <c r="E2081" s="3" t="str">
        <f>_xlfn.XLOOKUP(Tbl_BalanceHistory[[#This Row],[RespAgy]],Tbl_Agencies[Agy Code],Tbl_Agencies[Agy Sort])</f>
        <v>102000</v>
      </c>
      <c r="F2081" s="2" t="str">
        <f>Tbl_BalanceHistory[[#This Row],[RespAgy]]&amp;": "&amp;Tbl_BalanceHistory[[#This Row],[RespAgency]]</f>
        <v>260: Virginia Community College System</v>
      </c>
      <c r="G2081" s="3">
        <v>279</v>
      </c>
      <c r="H2081" s="3" t="s">
        <v>1132</v>
      </c>
      <c r="I2081" s="3" t="str">
        <f>_xlfn.XLOOKUP(Tbl_BalanceHistory[[#This Row],[AgyCode]],Tbl_Agencies[Agy Code],Tbl_Agencies[Agy Sort])</f>
        <v/>
      </c>
      <c r="J2081" s="2" t="str">
        <f>Tbl_BalanceHistory[[#This Row],[AgyCode]]&amp;": "&amp;Tbl_BalanceHistory[[#This Row],[Agency Name]]</f>
        <v>279: Danville Community College</v>
      </c>
      <c r="K2081" s="1">
        <v>2021</v>
      </c>
      <c r="L2081" s="3">
        <v>108</v>
      </c>
      <c r="M2081" s="3" t="s">
        <v>408</v>
      </c>
      <c r="N2081" s="2" t="str">
        <f>Tbl_BalanceHistory[[#This Row],[ProgramCode]]&amp;": "&amp;Tbl_BalanceHistory[[#This Row],[Program Name]]</f>
        <v>108: Higher Education Student Financial Assistance</v>
      </c>
      <c r="O2081" s="3" t="s">
        <v>886</v>
      </c>
      <c r="P2081" s="1" t="str">
        <f>IF(Tbl_BalanceHistory[[#This Row],[FundCode]]="0100","GF",IF(Tbl_BalanceHistory[[#This Row],[FundCode]]="01000","GF","Hi Ed / OCR"))</f>
        <v>GF</v>
      </c>
      <c r="Q2081" s="5">
        <v>1002416</v>
      </c>
      <c r="R2081" s="5">
        <v>816212.91</v>
      </c>
      <c r="S2081" s="5">
        <v>186203.09</v>
      </c>
      <c r="T2081" s="5">
        <v>186203.09</v>
      </c>
      <c r="U2081" s="3" t="s">
        <v>1733</v>
      </c>
      <c r="V2081" s="5">
        <v>0</v>
      </c>
      <c r="W2081" s="5">
        <v>0</v>
      </c>
      <c r="X2081" s="5"/>
      <c r="Y2081" s="5"/>
      <c r="Z2081" s="5">
        <f>Tbl_BalanceHistory[[#This Row],[Discretionary Recommended - Pre 2022]]+Tbl_BalanceHistory[[#This Row],[Discretionary Balance Recommended: Policy]]+Tbl_BalanceHistory[[#This Row],[Discretionary Balance Recommended: Commitments]]</f>
        <v>0</v>
      </c>
      <c r="AA2081" s="5">
        <f>Tbl_BalanceHistory[[#This Row],[Discretionary Balance]]-Tbl_BalanceHistory[[#This Row],[Discretionary Reappropriation]]</f>
        <v>0</v>
      </c>
      <c r="AB2081" s="2"/>
      <c r="AC2081" s="2"/>
      <c r="AD2081" s="2"/>
      <c r="AE2081" s="2"/>
    </row>
    <row r="2082" spans="1:31" ht="45" x14ac:dyDescent="0.25">
      <c r="A2082" s="2" t="s">
        <v>10</v>
      </c>
      <c r="B2082" s="3">
        <v>7</v>
      </c>
      <c r="C2082" s="3">
        <v>260</v>
      </c>
      <c r="D2082" s="3" t="s">
        <v>463</v>
      </c>
      <c r="E2082" s="3" t="str">
        <f>_xlfn.XLOOKUP(Tbl_BalanceHistory[[#This Row],[RespAgy]],Tbl_Agencies[Agy Code],Tbl_Agencies[Agy Sort])</f>
        <v>102000</v>
      </c>
      <c r="F2082" s="2" t="str">
        <f>Tbl_BalanceHistory[[#This Row],[RespAgy]]&amp;": "&amp;Tbl_BalanceHistory[[#This Row],[RespAgency]]</f>
        <v>260: Virginia Community College System</v>
      </c>
      <c r="G2082" s="3">
        <v>279</v>
      </c>
      <c r="H2082" s="3" t="s">
        <v>1132</v>
      </c>
      <c r="I2082" s="3" t="str">
        <f>_xlfn.XLOOKUP(Tbl_BalanceHistory[[#This Row],[AgyCode]],Tbl_Agencies[Agy Code],Tbl_Agencies[Agy Sort])</f>
        <v/>
      </c>
      <c r="J2082" s="2" t="str">
        <f>Tbl_BalanceHistory[[#This Row],[AgyCode]]&amp;": "&amp;Tbl_BalanceHistory[[#This Row],[Agency Name]]</f>
        <v>279: Danville Community College</v>
      </c>
      <c r="K2082" s="1">
        <v>2022</v>
      </c>
      <c r="L2082" s="3">
        <v>108</v>
      </c>
      <c r="M2082" s="3" t="s">
        <v>408</v>
      </c>
      <c r="N2082" s="2" t="str">
        <f>Tbl_BalanceHistory[[#This Row],[ProgramCode]]&amp;": "&amp;Tbl_BalanceHistory[[#This Row],[Program Name]]</f>
        <v>108: Higher Education Student Financial Assistance</v>
      </c>
      <c r="O2082" s="3" t="s">
        <v>886</v>
      </c>
      <c r="P2082" s="1" t="str">
        <f>IF(Tbl_BalanceHistory[[#This Row],[FundCode]]="0100","GF",IF(Tbl_BalanceHistory[[#This Row],[FundCode]]="01000","GF","Hi Ed / OCR"))</f>
        <v>GF</v>
      </c>
      <c r="Q2082" s="5">
        <v>2410042</v>
      </c>
      <c r="R2082" s="5">
        <v>1454456.46</v>
      </c>
      <c r="S2082" s="5">
        <v>955585.54</v>
      </c>
      <c r="T2082" s="5">
        <v>955585.54</v>
      </c>
      <c r="U2082" s="3" t="s">
        <v>1733</v>
      </c>
      <c r="V2082" s="5">
        <v>0</v>
      </c>
      <c r="W2082" s="5"/>
      <c r="X2082" s="5">
        <v>0</v>
      </c>
      <c r="Y2082" s="5">
        <v>0</v>
      </c>
      <c r="Z2082" s="5">
        <f>Tbl_BalanceHistory[[#This Row],[Discretionary Recommended - Pre 2022]]+Tbl_BalanceHistory[[#This Row],[Discretionary Balance Recommended: Policy]]+Tbl_BalanceHistory[[#This Row],[Discretionary Balance Recommended: Commitments]]</f>
        <v>0</v>
      </c>
      <c r="AA2082" s="5">
        <f>Tbl_BalanceHistory[[#This Row],[Discretionary Balance]]-Tbl_BalanceHistory[[#This Row],[Discretionary Reappropriation]]</f>
        <v>0</v>
      </c>
      <c r="AB2082" s="2"/>
      <c r="AC2082" s="2"/>
      <c r="AD2082" s="2"/>
      <c r="AE2082" s="2"/>
    </row>
    <row r="2083" spans="1:31" ht="45" x14ac:dyDescent="0.25">
      <c r="A2083" s="2" t="s">
        <v>10</v>
      </c>
      <c r="B2083" s="3">
        <v>7</v>
      </c>
      <c r="C2083" s="3">
        <v>260</v>
      </c>
      <c r="D2083" s="3" t="s">
        <v>463</v>
      </c>
      <c r="E2083" s="3" t="str">
        <f>_xlfn.XLOOKUP(Tbl_BalanceHistory[[#This Row],[RespAgy]],Tbl_Agencies[Agy Code],Tbl_Agencies[Agy Sort])</f>
        <v>102000</v>
      </c>
      <c r="F2083" s="2" t="str">
        <f>Tbl_BalanceHistory[[#This Row],[RespAgy]]&amp;": "&amp;Tbl_BalanceHistory[[#This Row],[RespAgency]]</f>
        <v>260: Virginia Community College System</v>
      </c>
      <c r="G2083" s="3">
        <v>279</v>
      </c>
      <c r="H2083" s="3" t="s">
        <v>1132</v>
      </c>
      <c r="I2083" s="3" t="str">
        <f>_xlfn.XLOOKUP(Tbl_BalanceHistory[[#This Row],[AgyCode]],Tbl_Agencies[Agy Code],Tbl_Agencies[Agy Sort])</f>
        <v/>
      </c>
      <c r="J2083" s="2" t="str">
        <f>Tbl_BalanceHistory[[#This Row],[AgyCode]]&amp;": "&amp;Tbl_BalanceHistory[[#This Row],[Agency Name]]</f>
        <v>279: Danville Community College</v>
      </c>
      <c r="K2083" s="1">
        <v>2014</v>
      </c>
      <c r="L2083" s="3">
        <v>534</v>
      </c>
      <c r="M2083" s="3" t="s">
        <v>82</v>
      </c>
      <c r="N2083" s="2" t="str">
        <f>Tbl_BalanceHistory[[#This Row],[ProgramCode]]&amp;": "&amp;Tbl_BalanceHistory[[#This Row],[Program Name]]</f>
        <v>534: Economic Development Services</v>
      </c>
      <c r="O2083" s="3" t="s">
        <v>1730</v>
      </c>
      <c r="P2083" s="1" t="str">
        <f>IF(Tbl_BalanceHistory[[#This Row],[FundCode]]="0100","GF",IF(Tbl_BalanceHistory[[#This Row],[FundCode]]="01000","GF","Hi Ed / OCR"))</f>
        <v>GF</v>
      </c>
      <c r="Q2083" s="5">
        <v>2500</v>
      </c>
      <c r="R2083" s="5">
        <v>0</v>
      </c>
      <c r="S2083" s="5">
        <v>2500</v>
      </c>
      <c r="T2083" s="5">
        <v>2500</v>
      </c>
      <c r="U2083" s="3" t="s">
        <v>1731</v>
      </c>
      <c r="V2083" s="5">
        <v>0</v>
      </c>
      <c r="W2083" s="5">
        <v>0</v>
      </c>
      <c r="X2083" s="5"/>
      <c r="Y2083" s="5"/>
      <c r="Z2083" s="5">
        <f>Tbl_BalanceHistory[[#This Row],[Discretionary Recommended - Pre 2022]]+Tbl_BalanceHistory[[#This Row],[Discretionary Balance Recommended: Policy]]+Tbl_BalanceHistory[[#This Row],[Discretionary Balance Recommended: Commitments]]</f>
        <v>0</v>
      </c>
      <c r="AA2083" s="5">
        <f>Tbl_BalanceHistory[[#This Row],[Discretionary Balance]]-Tbl_BalanceHistory[[#This Row],[Discretionary Reappropriation]]</f>
        <v>0</v>
      </c>
      <c r="AB2083" s="2"/>
      <c r="AC2083" s="2"/>
      <c r="AD2083" s="2"/>
      <c r="AE2083" s="2"/>
    </row>
    <row r="2084" spans="1:31" ht="45" x14ac:dyDescent="0.25">
      <c r="A2084" s="2" t="s">
        <v>10</v>
      </c>
      <c r="B2084" s="3">
        <v>7</v>
      </c>
      <c r="C2084" s="3">
        <v>260</v>
      </c>
      <c r="D2084" s="3" t="s">
        <v>463</v>
      </c>
      <c r="E2084" s="3" t="str">
        <f>_xlfn.XLOOKUP(Tbl_BalanceHistory[[#This Row],[RespAgy]],Tbl_Agencies[Agy Code],Tbl_Agencies[Agy Sort])</f>
        <v>102000</v>
      </c>
      <c r="F2084" s="2" t="str">
        <f>Tbl_BalanceHistory[[#This Row],[RespAgy]]&amp;": "&amp;Tbl_BalanceHistory[[#This Row],[RespAgency]]</f>
        <v>260: Virginia Community College System</v>
      </c>
      <c r="G2084" s="3">
        <v>279</v>
      </c>
      <c r="H2084" s="3" t="s">
        <v>1132</v>
      </c>
      <c r="I2084" s="3" t="str">
        <f>_xlfn.XLOOKUP(Tbl_BalanceHistory[[#This Row],[AgyCode]],Tbl_Agencies[Agy Code],Tbl_Agencies[Agy Sort])</f>
        <v/>
      </c>
      <c r="J2084" s="2" t="str">
        <f>Tbl_BalanceHistory[[#This Row],[AgyCode]]&amp;": "&amp;Tbl_BalanceHistory[[#This Row],[Agency Name]]</f>
        <v>279: Danville Community College</v>
      </c>
      <c r="K2084" s="1">
        <v>2015</v>
      </c>
      <c r="L2084" s="3">
        <v>534</v>
      </c>
      <c r="M2084" s="3" t="s">
        <v>82</v>
      </c>
      <c r="N2084" s="2" t="str">
        <f>Tbl_BalanceHistory[[#This Row],[ProgramCode]]&amp;": "&amp;Tbl_BalanceHistory[[#This Row],[Program Name]]</f>
        <v>534: Economic Development Services</v>
      </c>
      <c r="O2084" s="3" t="s">
        <v>1730</v>
      </c>
      <c r="P2084" s="1" t="str">
        <f>IF(Tbl_BalanceHistory[[#This Row],[FundCode]]="0100","GF",IF(Tbl_BalanceHistory[[#This Row],[FundCode]]="01000","GF","Hi Ed / OCR"))</f>
        <v>GF</v>
      </c>
      <c r="Q2084" s="5">
        <v>21722</v>
      </c>
      <c r="R2084" s="5">
        <v>18606</v>
      </c>
      <c r="S2084" s="5">
        <v>3115</v>
      </c>
      <c r="T2084" s="5">
        <v>3115</v>
      </c>
      <c r="U2084" s="3" t="s">
        <v>1731</v>
      </c>
      <c r="V2084" s="5">
        <v>0</v>
      </c>
      <c r="W2084" s="5">
        <v>0</v>
      </c>
      <c r="X2084" s="5"/>
      <c r="Y2084" s="5"/>
      <c r="Z2084" s="5">
        <f>Tbl_BalanceHistory[[#This Row],[Discretionary Recommended - Pre 2022]]+Tbl_BalanceHistory[[#This Row],[Discretionary Balance Recommended: Policy]]+Tbl_BalanceHistory[[#This Row],[Discretionary Balance Recommended: Commitments]]</f>
        <v>0</v>
      </c>
      <c r="AA2084" s="5">
        <f>Tbl_BalanceHistory[[#This Row],[Discretionary Balance]]-Tbl_BalanceHistory[[#This Row],[Discretionary Reappropriation]]</f>
        <v>0</v>
      </c>
      <c r="AB2084" s="2"/>
      <c r="AC2084" s="2"/>
      <c r="AD2084" s="2"/>
      <c r="AE2084" s="2"/>
    </row>
    <row r="2085" spans="1:31" ht="45" x14ac:dyDescent="0.25">
      <c r="A2085" s="2" t="s">
        <v>10</v>
      </c>
      <c r="B2085" s="3">
        <v>7</v>
      </c>
      <c r="C2085" s="3">
        <v>260</v>
      </c>
      <c r="D2085" s="3" t="s">
        <v>463</v>
      </c>
      <c r="E2085" s="3" t="str">
        <f>_xlfn.XLOOKUP(Tbl_BalanceHistory[[#This Row],[RespAgy]],Tbl_Agencies[Agy Code],Tbl_Agencies[Agy Sort])</f>
        <v>102000</v>
      </c>
      <c r="F2085" s="2" t="str">
        <f>Tbl_BalanceHistory[[#This Row],[RespAgy]]&amp;": "&amp;Tbl_BalanceHistory[[#This Row],[RespAgency]]</f>
        <v>260: Virginia Community College System</v>
      </c>
      <c r="G2085" s="3">
        <v>279</v>
      </c>
      <c r="H2085" s="3" t="s">
        <v>1132</v>
      </c>
      <c r="I2085" s="3" t="str">
        <f>_xlfn.XLOOKUP(Tbl_BalanceHistory[[#This Row],[AgyCode]],Tbl_Agencies[Agy Code],Tbl_Agencies[Agy Sort])</f>
        <v/>
      </c>
      <c r="J2085" s="2" t="str">
        <f>Tbl_BalanceHistory[[#This Row],[AgyCode]]&amp;": "&amp;Tbl_BalanceHistory[[#This Row],[Agency Name]]</f>
        <v>279: Danville Community College</v>
      </c>
      <c r="K2085" s="1">
        <v>2016</v>
      </c>
      <c r="L2085" s="3">
        <v>534</v>
      </c>
      <c r="M2085" s="3" t="s">
        <v>82</v>
      </c>
      <c r="N2085" s="2" t="str">
        <f>Tbl_BalanceHistory[[#This Row],[ProgramCode]]&amp;": "&amp;Tbl_BalanceHistory[[#This Row],[Program Name]]</f>
        <v>534: Economic Development Services</v>
      </c>
      <c r="O2085" s="3" t="s">
        <v>1730</v>
      </c>
      <c r="P2085" s="1" t="str">
        <f>IF(Tbl_BalanceHistory[[#This Row],[FundCode]]="0100","GF",IF(Tbl_BalanceHistory[[#This Row],[FundCode]]="01000","GF","Hi Ed / OCR"))</f>
        <v>GF</v>
      </c>
      <c r="Q2085" s="5">
        <v>3115</v>
      </c>
      <c r="R2085" s="5">
        <v>0</v>
      </c>
      <c r="S2085" s="5">
        <v>3115</v>
      </c>
      <c r="T2085" s="5">
        <v>3115</v>
      </c>
      <c r="U2085" s="3" t="s">
        <v>1731</v>
      </c>
      <c r="V2085" s="5">
        <v>0</v>
      </c>
      <c r="W2085" s="5">
        <v>0</v>
      </c>
      <c r="X2085" s="5"/>
      <c r="Y2085" s="5"/>
      <c r="Z2085" s="5">
        <f>Tbl_BalanceHistory[[#This Row],[Discretionary Recommended - Pre 2022]]+Tbl_BalanceHistory[[#This Row],[Discretionary Balance Recommended: Policy]]+Tbl_BalanceHistory[[#This Row],[Discretionary Balance Recommended: Commitments]]</f>
        <v>0</v>
      </c>
      <c r="AA2085" s="5">
        <f>Tbl_BalanceHistory[[#This Row],[Discretionary Balance]]-Tbl_BalanceHistory[[#This Row],[Discretionary Reappropriation]]</f>
        <v>0</v>
      </c>
      <c r="AB2085" s="2"/>
      <c r="AC2085" s="2"/>
      <c r="AD2085" s="2"/>
      <c r="AE2085" s="2"/>
    </row>
    <row r="2086" spans="1:31" ht="45" x14ac:dyDescent="0.25">
      <c r="A2086" s="2" t="s">
        <v>10</v>
      </c>
      <c r="B2086" s="3">
        <v>7</v>
      </c>
      <c r="C2086" s="3">
        <v>260</v>
      </c>
      <c r="D2086" s="3" t="s">
        <v>463</v>
      </c>
      <c r="E2086" s="3" t="str">
        <f>_xlfn.XLOOKUP(Tbl_BalanceHistory[[#This Row],[RespAgy]],Tbl_Agencies[Agy Code],Tbl_Agencies[Agy Sort])</f>
        <v>102000</v>
      </c>
      <c r="F2086" s="2" t="str">
        <f>Tbl_BalanceHistory[[#This Row],[RespAgy]]&amp;": "&amp;Tbl_BalanceHistory[[#This Row],[RespAgency]]</f>
        <v>260: Virginia Community College System</v>
      </c>
      <c r="G2086" s="3">
        <v>280</v>
      </c>
      <c r="H2086" s="3" t="s">
        <v>1134</v>
      </c>
      <c r="I2086" s="3" t="str">
        <f>_xlfn.XLOOKUP(Tbl_BalanceHistory[[#This Row],[AgyCode]],Tbl_Agencies[Agy Code],Tbl_Agencies[Agy Sort])</f>
        <v/>
      </c>
      <c r="J2086" s="2" t="str">
        <f>Tbl_BalanceHistory[[#This Row],[AgyCode]]&amp;": "&amp;Tbl_BalanceHistory[[#This Row],[Agency Name]]</f>
        <v>280: Northern Virginia Community College</v>
      </c>
      <c r="K2086" s="1">
        <v>2014</v>
      </c>
      <c r="L2086" s="3">
        <v>101</v>
      </c>
      <c r="M2086" s="3" t="s">
        <v>1636</v>
      </c>
      <c r="N2086" s="2" t="str">
        <f>Tbl_BalanceHistory[[#This Row],[ProgramCode]]&amp;": "&amp;Tbl_BalanceHistory[[#This Row],[Program Name]]</f>
        <v>101: Higher Education Instruction</v>
      </c>
      <c r="O2086" s="3" t="s">
        <v>1964</v>
      </c>
      <c r="P2086" s="1" t="str">
        <f>IF(Tbl_BalanceHistory[[#This Row],[FundCode]]="0100","GF",IF(Tbl_BalanceHistory[[#This Row],[FundCode]]="01000","GF","Hi Ed / OCR"))</f>
        <v>Hi Ed / OCR</v>
      </c>
      <c r="Q2086" s="5">
        <v>0</v>
      </c>
      <c r="R2086" s="5">
        <v>0</v>
      </c>
      <c r="S2086" s="5">
        <v>1662349</v>
      </c>
      <c r="T2086" s="5">
        <v>1662349</v>
      </c>
      <c r="U2086" s="3" t="s">
        <v>1731</v>
      </c>
      <c r="V2086" s="5">
        <v>0</v>
      </c>
      <c r="W2086" s="5">
        <v>0</v>
      </c>
      <c r="X2086" s="5"/>
      <c r="Y2086" s="5"/>
      <c r="Z2086" s="5">
        <f>Tbl_BalanceHistory[[#This Row],[Discretionary Recommended - Pre 2022]]+Tbl_BalanceHistory[[#This Row],[Discretionary Balance Recommended: Policy]]+Tbl_BalanceHistory[[#This Row],[Discretionary Balance Recommended: Commitments]]</f>
        <v>0</v>
      </c>
      <c r="AA2086" s="5">
        <f>Tbl_BalanceHistory[[#This Row],[Discretionary Balance]]-Tbl_BalanceHistory[[#This Row],[Discretionary Reappropriation]]</f>
        <v>0</v>
      </c>
      <c r="AB2086" s="2"/>
      <c r="AC2086" s="2"/>
      <c r="AD2086" s="2"/>
      <c r="AE2086" s="2"/>
    </row>
    <row r="2087" spans="1:31" ht="45" x14ac:dyDescent="0.25">
      <c r="A2087" s="2" t="s">
        <v>10</v>
      </c>
      <c r="B2087" s="3">
        <v>7</v>
      </c>
      <c r="C2087" s="3">
        <v>260</v>
      </c>
      <c r="D2087" s="3" t="s">
        <v>463</v>
      </c>
      <c r="E2087" s="3" t="str">
        <f>_xlfn.XLOOKUP(Tbl_BalanceHistory[[#This Row],[RespAgy]],Tbl_Agencies[Agy Code],Tbl_Agencies[Agy Sort])</f>
        <v>102000</v>
      </c>
      <c r="F2087" s="2" t="str">
        <f>Tbl_BalanceHistory[[#This Row],[RespAgy]]&amp;": "&amp;Tbl_BalanceHistory[[#This Row],[RespAgency]]</f>
        <v>260: Virginia Community College System</v>
      </c>
      <c r="G2087" s="3">
        <v>280</v>
      </c>
      <c r="H2087" s="3" t="s">
        <v>1134</v>
      </c>
      <c r="I2087" s="3" t="str">
        <f>_xlfn.XLOOKUP(Tbl_BalanceHistory[[#This Row],[AgyCode]],Tbl_Agencies[Agy Code],Tbl_Agencies[Agy Sort])</f>
        <v/>
      </c>
      <c r="J2087" s="2" t="str">
        <f>Tbl_BalanceHistory[[#This Row],[AgyCode]]&amp;": "&amp;Tbl_BalanceHistory[[#This Row],[Agency Name]]</f>
        <v>280: Northern Virginia Community College</v>
      </c>
      <c r="K2087" s="1">
        <v>2015</v>
      </c>
      <c r="L2087" s="3">
        <v>101</v>
      </c>
      <c r="M2087" s="3" t="s">
        <v>1636</v>
      </c>
      <c r="N2087" s="2" t="str">
        <f>Tbl_BalanceHistory[[#This Row],[ProgramCode]]&amp;": "&amp;Tbl_BalanceHistory[[#This Row],[Program Name]]</f>
        <v>101: Higher Education Instruction</v>
      </c>
      <c r="O2087" s="3" t="s">
        <v>1964</v>
      </c>
      <c r="P2087" s="1" t="str">
        <f>IF(Tbl_BalanceHistory[[#This Row],[FundCode]]="0100","GF",IF(Tbl_BalanceHistory[[#This Row],[FundCode]]="01000","GF","Hi Ed / OCR"))</f>
        <v>Hi Ed / OCR</v>
      </c>
      <c r="Q2087" s="5">
        <v>0</v>
      </c>
      <c r="R2087" s="5">
        <v>0</v>
      </c>
      <c r="S2087" s="5">
        <v>2481475</v>
      </c>
      <c r="T2087" s="5">
        <v>2481475</v>
      </c>
      <c r="U2087" s="3" t="s">
        <v>1731</v>
      </c>
      <c r="V2087" s="5">
        <v>0</v>
      </c>
      <c r="W2087" s="5">
        <v>0</v>
      </c>
      <c r="X2087" s="5"/>
      <c r="Y2087" s="5"/>
      <c r="Z2087" s="5">
        <f>Tbl_BalanceHistory[[#This Row],[Discretionary Recommended - Pre 2022]]+Tbl_BalanceHistory[[#This Row],[Discretionary Balance Recommended: Policy]]+Tbl_BalanceHistory[[#This Row],[Discretionary Balance Recommended: Commitments]]</f>
        <v>0</v>
      </c>
      <c r="AA2087" s="5">
        <f>Tbl_BalanceHistory[[#This Row],[Discretionary Balance]]-Tbl_BalanceHistory[[#This Row],[Discretionary Reappropriation]]</f>
        <v>0</v>
      </c>
      <c r="AB2087" s="2"/>
      <c r="AC2087" s="2"/>
      <c r="AD2087" s="2"/>
      <c r="AE2087" s="2"/>
    </row>
    <row r="2088" spans="1:31" ht="45" x14ac:dyDescent="0.25">
      <c r="A2088" s="2" t="s">
        <v>10</v>
      </c>
      <c r="B2088" s="3">
        <v>7</v>
      </c>
      <c r="C2088" s="3">
        <v>260</v>
      </c>
      <c r="D2088" s="3" t="s">
        <v>463</v>
      </c>
      <c r="E2088" s="3" t="str">
        <f>_xlfn.XLOOKUP(Tbl_BalanceHistory[[#This Row],[RespAgy]],Tbl_Agencies[Agy Code],Tbl_Agencies[Agy Sort])</f>
        <v>102000</v>
      </c>
      <c r="F2088" s="2" t="str">
        <f>Tbl_BalanceHistory[[#This Row],[RespAgy]]&amp;": "&amp;Tbl_BalanceHistory[[#This Row],[RespAgency]]</f>
        <v>260: Virginia Community College System</v>
      </c>
      <c r="G2088" s="3">
        <v>280</v>
      </c>
      <c r="H2088" s="3" t="s">
        <v>1134</v>
      </c>
      <c r="I2088" s="3" t="str">
        <f>_xlfn.XLOOKUP(Tbl_BalanceHistory[[#This Row],[AgyCode]],Tbl_Agencies[Agy Code],Tbl_Agencies[Agy Sort])</f>
        <v/>
      </c>
      <c r="J2088" s="2" t="str">
        <f>Tbl_BalanceHistory[[#This Row],[AgyCode]]&amp;": "&amp;Tbl_BalanceHistory[[#This Row],[Agency Name]]</f>
        <v>280: Northern Virginia Community College</v>
      </c>
      <c r="K2088" s="1">
        <v>2016</v>
      </c>
      <c r="L2088" s="3">
        <v>101</v>
      </c>
      <c r="M2088" s="3" t="s">
        <v>1636</v>
      </c>
      <c r="N2088" s="2" t="str">
        <f>Tbl_BalanceHistory[[#This Row],[ProgramCode]]&amp;": "&amp;Tbl_BalanceHistory[[#This Row],[Program Name]]</f>
        <v>101: Higher Education Instruction</v>
      </c>
      <c r="O2088" s="3" t="s">
        <v>1964</v>
      </c>
      <c r="P2088" s="1" t="str">
        <f>IF(Tbl_BalanceHistory[[#This Row],[FundCode]]="0100","GF",IF(Tbl_BalanceHistory[[#This Row],[FundCode]]="01000","GF","Hi Ed / OCR"))</f>
        <v>Hi Ed / OCR</v>
      </c>
      <c r="Q2088" s="5">
        <v>0</v>
      </c>
      <c r="R2088" s="5">
        <v>0</v>
      </c>
      <c r="S2088" s="5">
        <v>3448826</v>
      </c>
      <c r="T2088" s="5">
        <v>3448826</v>
      </c>
      <c r="U2088" s="3" t="s">
        <v>1731</v>
      </c>
      <c r="V2088" s="5">
        <v>0</v>
      </c>
      <c r="W2088" s="5">
        <v>0</v>
      </c>
      <c r="X2088" s="5"/>
      <c r="Y2088" s="5"/>
      <c r="Z2088" s="5">
        <f>Tbl_BalanceHistory[[#This Row],[Discretionary Recommended - Pre 2022]]+Tbl_BalanceHistory[[#This Row],[Discretionary Balance Recommended: Policy]]+Tbl_BalanceHistory[[#This Row],[Discretionary Balance Recommended: Commitments]]</f>
        <v>0</v>
      </c>
      <c r="AA2088" s="5">
        <f>Tbl_BalanceHistory[[#This Row],[Discretionary Balance]]-Tbl_BalanceHistory[[#This Row],[Discretionary Reappropriation]]</f>
        <v>0</v>
      </c>
      <c r="AB2088" s="2"/>
      <c r="AC2088" s="2"/>
      <c r="AD2088" s="2"/>
      <c r="AE2088" s="2"/>
    </row>
    <row r="2089" spans="1:31" ht="45" x14ac:dyDescent="0.25">
      <c r="A2089" s="2" t="s">
        <v>10</v>
      </c>
      <c r="B2089" s="3">
        <v>7</v>
      </c>
      <c r="C2089" s="3">
        <v>260</v>
      </c>
      <c r="D2089" s="3" t="s">
        <v>463</v>
      </c>
      <c r="E2089" s="3" t="str">
        <f>_xlfn.XLOOKUP(Tbl_BalanceHistory[[#This Row],[RespAgy]],Tbl_Agencies[Agy Code],Tbl_Agencies[Agy Sort])</f>
        <v>102000</v>
      </c>
      <c r="F2089" s="2" t="str">
        <f>Tbl_BalanceHistory[[#This Row],[RespAgy]]&amp;": "&amp;Tbl_BalanceHistory[[#This Row],[RespAgency]]</f>
        <v>260: Virginia Community College System</v>
      </c>
      <c r="G2089" s="3">
        <v>280</v>
      </c>
      <c r="H2089" s="3" t="s">
        <v>1134</v>
      </c>
      <c r="I2089" s="3" t="str">
        <f>_xlfn.XLOOKUP(Tbl_BalanceHistory[[#This Row],[AgyCode]],Tbl_Agencies[Agy Code],Tbl_Agencies[Agy Sort])</f>
        <v/>
      </c>
      <c r="J2089" s="2" t="str">
        <f>Tbl_BalanceHistory[[#This Row],[AgyCode]]&amp;": "&amp;Tbl_BalanceHistory[[#This Row],[Agency Name]]</f>
        <v>280: Northern Virginia Community College</v>
      </c>
      <c r="K2089" s="1">
        <v>2017</v>
      </c>
      <c r="L2089" s="3">
        <v>101</v>
      </c>
      <c r="M2089" s="3" t="s">
        <v>1636</v>
      </c>
      <c r="N2089" s="2" t="str">
        <f>Tbl_BalanceHistory[[#This Row],[ProgramCode]]&amp;": "&amp;Tbl_BalanceHistory[[#This Row],[Program Name]]</f>
        <v>101: Higher Education Instruction</v>
      </c>
      <c r="O2089" s="3" t="s">
        <v>1963</v>
      </c>
      <c r="P2089" s="1" t="str">
        <f>IF(Tbl_BalanceHistory[[#This Row],[FundCode]]="0100","GF",IF(Tbl_BalanceHistory[[#This Row],[FundCode]]="01000","GF","Hi Ed / OCR"))</f>
        <v>Hi Ed / OCR</v>
      </c>
      <c r="Q2089" s="5">
        <v>0</v>
      </c>
      <c r="R2089" s="5">
        <v>0</v>
      </c>
      <c r="S2089" s="5">
        <v>6484598</v>
      </c>
      <c r="T2089" s="5">
        <v>6484598</v>
      </c>
      <c r="U2089" s="3" t="s">
        <v>1732</v>
      </c>
      <c r="V2089" s="5">
        <v>0</v>
      </c>
      <c r="W2089" s="5">
        <v>0</v>
      </c>
      <c r="X2089" s="5"/>
      <c r="Y2089" s="5"/>
      <c r="Z2089" s="5">
        <f>Tbl_BalanceHistory[[#This Row],[Discretionary Recommended - Pre 2022]]+Tbl_BalanceHistory[[#This Row],[Discretionary Balance Recommended: Policy]]+Tbl_BalanceHistory[[#This Row],[Discretionary Balance Recommended: Commitments]]</f>
        <v>0</v>
      </c>
      <c r="AA2089" s="5">
        <f>Tbl_BalanceHistory[[#This Row],[Discretionary Balance]]-Tbl_BalanceHistory[[#This Row],[Discretionary Reappropriation]]</f>
        <v>0</v>
      </c>
      <c r="AB2089" s="2"/>
      <c r="AC2089" s="2"/>
      <c r="AD2089" s="2"/>
      <c r="AE2089" s="2"/>
    </row>
    <row r="2090" spans="1:31" ht="45" x14ac:dyDescent="0.25">
      <c r="A2090" s="2" t="s">
        <v>10</v>
      </c>
      <c r="B2090" s="3">
        <v>7</v>
      </c>
      <c r="C2090" s="3">
        <v>260</v>
      </c>
      <c r="D2090" s="3" t="s">
        <v>463</v>
      </c>
      <c r="E2090" s="3" t="str">
        <f>_xlfn.XLOOKUP(Tbl_BalanceHistory[[#This Row],[RespAgy]],Tbl_Agencies[Agy Code],Tbl_Agencies[Agy Sort])</f>
        <v>102000</v>
      </c>
      <c r="F2090" s="2" t="str">
        <f>Tbl_BalanceHistory[[#This Row],[RespAgy]]&amp;": "&amp;Tbl_BalanceHistory[[#This Row],[RespAgency]]</f>
        <v>260: Virginia Community College System</v>
      </c>
      <c r="G2090" s="3">
        <v>280</v>
      </c>
      <c r="H2090" s="3" t="s">
        <v>1134</v>
      </c>
      <c r="I2090" s="3" t="str">
        <f>_xlfn.XLOOKUP(Tbl_BalanceHistory[[#This Row],[AgyCode]],Tbl_Agencies[Agy Code],Tbl_Agencies[Agy Sort])</f>
        <v/>
      </c>
      <c r="J2090" s="2" t="str">
        <f>Tbl_BalanceHistory[[#This Row],[AgyCode]]&amp;": "&amp;Tbl_BalanceHistory[[#This Row],[Agency Name]]</f>
        <v>280: Northern Virginia Community College</v>
      </c>
      <c r="K2090" s="1">
        <v>2018</v>
      </c>
      <c r="L2090" s="3">
        <v>101</v>
      </c>
      <c r="M2090" s="3" t="s">
        <v>1636</v>
      </c>
      <c r="N2090" s="2" t="str">
        <f>Tbl_BalanceHistory[[#This Row],[ProgramCode]]&amp;": "&amp;Tbl_BalanceHistory[[#This Row],[Program Name]]</f>
        <v>101: Higher Education Instruction</v>
      </c>
      <c r="O2090" s="3" t="s">
        <v>1963</v>
      </c>
      <c r="P2090" s="1" t="str">
        <f>IF(Tbl_BalanceHistory[[#This Row],[FundCode]]="0100","GF",IF(Tbl_BalanceHistory[[#This Row],[FundCode]]="01000","GF","Hi Ed / OCR"))</f>
        <v>Hi Ed / OCR</v>
      </c>
      <c r="Q2090" s="5">
        <v>0</v>
      </c>
      <c r="R2090" s="5">
        <v>0</v>
      </c>
      <c r="S2090" s="5">
        <v>5431057</v>
      </c>
      <c r="T2090" s="5">
        <v>5431057</v>
      </c>
      <c r="U2090" s="3" t="s">
        <v>1731</v>
      </c>
      <c r="V2090" s="5">
        <v>0</v>
      </c>
      <c r="W2090" s="5">
        <v>0</v>
      </c>
      <c r="X2090" s="5"/>
      <c r="Y2090" s="5"/>
      <c r="Z2090" s="5">
        <f>Tbl_BalanceHistory[[#This Row],[Discretionary Recommended - Pre 2022]]+Tbl_BalanceHistory[[#This Row],[Discretionary Balance Recommended: Policy]]+Tbl_BalanceHistory[[#This Row],[Discretionary Balance Recommended: Commitments]]</f>
        <v>0</v>
      </c>
      <c r="AA2090" s="5">
        <f>Tbl_BalanceHistory[[#This Row],[Discretionary Balance]]-Tbl_BalanceHistory[[#This Row],[Discretionary Reappropriation]]</f>
        <v>0</v>
      </c>
      <c r="AB2090" s="2"/>
      <c r="AC2090" s="2"/>
      <c r="AD2090" s="2"/>
      <c r="AE2090" s="2"/>
    </row>
    <row r="2091" spans="1:31" ht="45" x14ac:dyDescent="0.25">
      <c r="A2091" s="2" t="s">
        <v>10</v>
      </c>
      <c r="B2091" s="3">
        <v>7</v>
      </c>
      <c r="C2091" s="3">
        <v>260</v>
      </c>
      <c r="D2091" s="3" t="s">
        <v>463</v>
      </c>
      <c r="E2091" s="3" t="str">
        <f>_xlfn.XLOOKUP(Tbl_BalanceHistory[[#This Row],[RespAgy]],Tbl_Agencies[Agy Code],Tbl_Agencies[Agy Sort])</f>
        <v>102000</v>
      </c>
      <c r="F2091" s="2" t="str">
        <f>Tbl_BalanceHistory[[#This Row],[RespAgy]]&amp;": "&amp;Tbl_BalanceHistory[[#This Row],[RespAgency]]</f>
        <v>260: Virginia Community College System</v>
      </c>
      <c r="G2091" s="3">
        <v>280</v>
      </c>
      <c r="H2091" s="3" t="s">
        <v>1134</v>
      </c>
      <c r="I2091" s="3" t="str">
        <f>_xlfn.XLOOKUP(Tbl_BalanceHistory[[#This Row],[AgyCode]],Tbl_Agencies[Agy Code],Tbl_Agencies[Agy Sort])</f>
        <v/>
      </c>
      <c r="J2091" s="2" t="str">
        <f>Tbl_BalanceHistory[[#This Row],[AgyCode]]&amp;": "&amp;Tbl_BalanceHistory[[#This Row],[Agency Name]]</f>
        <v>280: Northern Virginia Community College</v>
      </c>
      <c r="K2091" s="1">
        <v>2019</v>
      </c>
      <c r="L2091" s="3">
        <v>101</v>
      </c>
      <c r="M2091" s="3" t="s">
        <v>1636</v>
      </c>
      <c r="N2091" s="2" t="str">
        <f>Tbl_BalanceHistory[[#This Row],[ProgramCode]]&amp;": "&amp;Tbl_BalanceHistory[[#This Row],[Program Name]]</f>
        <v>101: Higher Education Instruction</v>
      </c>
      <c r="O2091" s="3" t="s">
        <v>1963</v>
      </c>
      <c r="P2091" s="1" t="str">
        <f>IF(Tbl_BalanceHistory[[#This Row],[FundCode]]="0100","GF",IF(Tbl_BalanceHistory[[#This Row],[FundCode]]="01000","GF","Hi Ed / OCR"))</f>
        <v>Hi Ed / OCR</v>
      </c>
      <c r="Q2091" s="5">
        <v>0</v>
      </c>
      <c r="R2091" s="5">
        <v>0</v>
      </c>
      <c r="S2091" s="5">
        <v>8723222.9700000007</v>
      </c>
      <c r="T2091" s="5">
        <v>8723222.9700000007</v>
      </c>
      <c r="U2091" s="3" t="s">
        <v>1733</v>
      </c>
      <c r="V2091" s="5">
        <v>0</v>
      </c>
      <c r="W2091" s="5">
        <v>0</v>
      </c>
      <c r="X2091" s="5"/>
      <c r="Y2091" s="5"/>
      <c r="Z2091" s="5">
        <f>Tbl_BalanceHistory[[#This Row],[Discretionary Recommended - Pre 2022]]+Tbl_BalanceHistory[[#This Row],[Discretionary Balance Recommended: Policy]]+Tbl_BalanceHistory[[#This Row],[Discretionary Balance Recommended: Commitments]]</f>
        <v>0</v>
      </c>
      <c r="AA2091" s="5">
        <f>Tbl_BalanceHistory[[#This Row],[Discretionary Balance]]-Tbl_BalanceHistory[[#This Row],[Discretionary Reappropriation]]</f>
        <v>0</v>
      </c>
      <c r="AB2091" s="2"/>
      <c r="AC2091" s="2"/>
      <c r="AD2091" s="2"/>
      <c r="AE2091" s="2"/>
    </row>
    <row r="2092" spans="1:31" ht="45" x14ac:dyDescent="0.25">
      <c r="A2092" s="2" t="s">
        <v>10</v>
      </c>
      <c r="B2092" s="3">
        <v>7</v>
      </c>
      <c r="C2092" s="3">
        <v>260</v>
      </c>
      <c r="D2092" s="3" t="s">
        <v>463</v>
      </c>
      <c r="E2092" s="3" t="str">
        <f>_xlfn.XLOOKUP(Tbl_BalanceHistory[[#This Row],[RespAgy]],Tbl_Agencies[Agy Code],Tbl_Agencies[Agy Sort])</f>
        <v>102000</v>
      </c>
      <c r="F2092" s="2" t="str">
        <f>Tbl_BalanceHistory[[#This Row],[RespAgy]]&amp;": "&amp;Tbl_BalanceHistory[[#This Row],[RespAgency]]</f>
        <v>260: Virginia Community College System</v>
      </c>
      <c r="G2092" s="3">
        <v>280</v>
      </c>
      <c r="H2092" s="3" t="s">
        <v>1134</v>
      </c>
      <c r="I2092" s="3" t="str">
        <f>_xlfn.XLOOKUP(Tbl_BalanceHistory[[#This Row],[AgyCode]],Tbl_Agencies[Agy Code],Tbl_Agencies[Agy Sort])</f>
        <v/>
      </c>
      <c r="J2092" s="2" t="str">
        <f>Tbl_BalanceHistory[[#This Row],[AgyCode]]&amp;": "&amp;Tbl_BalanceHistory[[#This Row],[Agency Name]]</f>
        <v>280: Northern Virginia Community College</v>
      </c>
      <c r="K2092" s="1">
        <v>2020</v>
      </c>
      <c r="L2092" s="3">
        <v>101</v>
      </c>
      <c r="M2092" s="3" t="s">
        <v>1636</v>
      </c>
      <c r="N2092" s="2" t="str">
        <f>Tbl_BalanceHistory[[#This Row],[ProgramCode]]&amp;": "&amp;Tbl_BalanceHistory[[#This Row],[Program Name]]</f>
        <v>101: Higher Education Instruction</v>
      </c>
      <c r="O2092" s="3" t="s">
        <v>1963</v>
      </c>
      <c r="P2092" s="1" t="str">
        <f>IF(Tbl_BalanceHistory[[#This Row],[FundCode]]="0100","GF",IF(Tbl_BalanceHistory[[#This Row],[FundCode]]="01000","GF","Hi Ed / OCR"))</f>
        <v>Hi Ed / OCR</v>
      </c>
      <c r="Q2092" s="5">
        <v>0</v>
      </c>
      <c r="R2092" s="5">
        <v>0</v>
      </c>
      <c r="S2092" s="5">
        <v>22532538.16</v>
      </c>
      <c r="T2092" s="5">
        <v>22532538.16</v>
      </c>
      <c r="U2092" s="3" t="s">
        <v>1733</v>
      </c>
      <c r="V2092" s="5">
        <v>0</v>
      </c>
      <c r="W2092" s="5">
        <v>0</v>
      </c>
      <c r="X2092" s="5"/>
      <c r="Y2092" s="5"/>
      <c r="Z2092" s="5">
        <f>Tbl_BalanceHistory[[#This Row],[Discretionary Recommended - Pre 2022]]+Tbl_BalanceHistory[[#This Row],[Discretionary Balance Recommended: Policy]]+Tbl_BalanceHistory[[#This Row],[Discretionary Balance Recommended: Commitments]]</f>
        <v>0</v>
      </c>
      <c r="AA2092" s="5">
        <f>Tbl_BalanceHistory[[#This Row],[Discretionary Balance]]-Tbl_BalanceHistory[[#This Row],[Discretionary Reappropriation]]</f>
        <v>0</v>
      </c>
      <c r="AB2092" s="2"/>
      <c r="AC2092" s="2"/>
      <c r="AD2092" s="2"/>
      <c r="AE2092" s="2"/>
    </row>
    <row r="2093" spans="1:31" ht="45" x14ac:dyDescent="0.25">
      <c r="A2093" s="2" t="s">
        <v>10</v>
      </c>
      <c r="B2093" s="3">
        <v>7</v>
      </c>
      <c r="C2093" s="3">
        <v>260</v>
      </c>
      <c r="D2093" s="3" t="s">
        <v>463</v>
      </c>
      <c r="E2093" s="3" t="str">
        <f>_xlfn.XLOOKUP(Tbl_BalanceHistory[[#This Row],[RespAgy]],Tbl_Agencies[Agy Code],Tbl_Agencies[Agy Sort])</f>
        <v>102000</v>
      </c>
      <c r="F2093" s="2" t="str">
        <f>Tbl_BalanceHistory[[#This Row],[RespAgy]]&amp;": "&amp;Tbl_BalanceHistory[[#This Row],[RespAgency]]</f>
        <v>260: Virginia Community College System</v>
      </c>
      <c r="G2093" s="3">
        <v>280</v>
      </c>
      <c r="H2093" s="3" t="s">
        <v>1134</v>
      </c>
      <c r="I2093" s="3" t="str">
        <f>_xlfn.XLOOKUP(Tbl_BalanceHistory[[#This Row],[AgyCode]],Tbl_Agencies[Agy Code],Tbl_Agencies[Agy Sort])</f>
        <v/>
      </c>
      <c r="J2093" s="2" t="str">
        <f>Tbl_BalanceHistory[[#This Row],[AgyCode]]&amp;": "&amp;Tbl_BalanceHistory[[#This Row],[Agency Name]]</f>
        <v>280: Northern Virginia Community College</v>
      </c>
      <c r="K2093" s="1">
        <v>2021</v>
      </c>
      <c r="L2093" s="3">
        <v>101</v>
      </c>
      <c r="M2093" s="3" t="s">
        <v>1636</v>
      </c>
      <c r="N2093" s="2" t="str">
        <f>Tbl_BalanceHistory[[#This Row],[ProgramCode]]&amp;": "&amp;Tbl_BalanceHistory[[#This Row],[Program Name]]</f>
        <v>101: Higher Education Instruction</v>
      </c>
      <c r="O2093" s="3" t="s">
        <v>1963</v>
      </c>
      <c r="P2093" s="1" t="str">
        <f>IF(Tbl_BalanceHistory[[#This Row],[FundCode]]="0100","GF",IF(Tbl_BalanceHistory[[#This Row],[FundCode]]="01000","GF","Hi Ed / OCR"))</f>
        <v>Hi Ed / OCR</v>
      </c>
      <c r="Q2093" s="5">
        <v>0</v>
      </c>
      <c r="R2093" s="5">
        <v>0</v>
      </c>
      <c r="S2093" s="5">
        <v>50547027.130000003</v>
      </c>
      <c r="T2093" s="5">
        <v>50547027.130000003</v>
      </c>
      <c r="U2093" s="3" t="s">
        <v>1733</v>
      </c>
      <c r="V2093" s="5">
        <v>0</v>
      </c>
      <c r="W2093" s="5">
        <v>0</v>
      </c>
      <c r="X2093" s="5"/>
      <c r="Y2093" s="5"/>
      <c r="Z2093" s="5">
        <f>Tbl_BalanceHistory[[#This Row],[Discretionary Recommended - Pre 2022]]+Tbl_BalanceHistory[[#This Row],[Discretionary Balance Recommended: Policy]]+Tbl_BalanceHistory[[#This Row],[Discretionary Balance Recommended: Commitments]]</f>
        <v>0</v>
      </c>
      <c r="AA2093" s="5">
        <f>Tbl_BalanceHistory[[#This Row],[Discretionary Balance]]-Tbl_BalanceHistory[[#This Row],[Discretionary Reappropriation]]</f>
        <v>0</v>
      </c>
      <c r="AB2093" s="2"/>
      <c r="AC2093" s="2"/>
      <c r="AD2093" s="2"/>
      <c r="AE2093" s="2"/>
    </row>
    <row r="2094" spans="1:31" ht="45" x14ac:dyDescent="0.25">
      <c r="A2094" s="2" t="s">
        <v>10</v>
      </c>
      <c r="B2094" s="3">
        <v>7</v>
      </c>
      <c r="C2094" s="3">
        <v>260</v>
      </c>
      <c r="D2094" s="3" t="s">
        <v>463</v>
      </c>
      <c r="E2094" s="3" t="str">
        <f>_xlfn.XLOOKUP(Tbl_BalanceHistory[[#This Row],[RespAgy]],Tbl_Agencies[Agy Code],Tbl_Agencies[Agy Sort])</f>
        <v>102000</v>
      </c>
      <c r="F2094" s="2" t="str">
        <f>Tbl_BalanceHistory[[#This Row],[RespAgy]]&amp;": "&amp;Tbl_BalanceHistory[[#This Row],[RespAgency]]</f>
        <v>260: Virginia Community College System</v>
      </c>
      <c r="G2094" s="3">
        <v>280</v>
      </c>
      <c r="H2094" s="3" t="s">
        <v>1134</v>
      </c>
      <c r="I2094" s="3" t="str">
        <f>_xlfn.XLOOKUP(Tbl_BalanceHistory[[#This Row],[AgyCode]],Tbl_Agencies[Agy Code],Tbl_Agencies[Agy Sort])</f>
        <v/>
      </c>
      <c r="J2094" s="2" t="str">
        <f>Tbl_BalanceHistory[[#This Row],[AgyCode]]&amp;": "&amp;Tbl_BalanceHistory[[#This Row],[Agency Name]]</f>
        <v>280: Northern Virginia Community College</v>
      </c>
      <c r="K2094" s="1">
        <v>2022</v>
      </c>
      <c r="L2094" s="3">
        <v>101</v>
      </c>
      <c r="M2094" s="3" t="s">
        <v>1636</v>
      </c>
      <c r="N2094" s="2" t="str">
        <f>Tbl_BalanceHistory[[#This Row],[ProgramCode]]&amp;": "&amp;Tbl_BalanceHistory[[#This Row],[Program Name]]</f>
        <v>101: Higher Education Instruction</v>
      </c>
      <c r="O2094" s="3" t="s">
        <v>1963</v>
      </c>
      <c r="P2094" s="1" t="str">
        <f>IF(Tbl_BalanceHistory[[#This Row],[FundCode]]="0100","GF",IF(Tbl_BalanceHistory[[#This Row],[FundCode]]="01000","GF","Hi Ed / OCR"))</f>
        <v>Hi Ed / OCR</v>
      </c>
      <c r="Q2094" s="5">
        <v>0</v>
      </c>
      <c r="R2094" s="5">
        <v>0</v>
      </c>
      <c r="S2094" s="5">
        <v>47029434.280000001</v>
      </c>
      <c r="T2094" s="5">
        <v>47029434.280000001</v>
      </c>
      <c r="U2094" s="3" t="s">
        <v>1733</v>
      </c>
      <c r="V2094" s="5">
        <v>0</v>
      </c>
      <c r="W2094" s="5"/>
      <c r="X2094" s="5">
        <v>0</v>
      </c>
      <c r="Y2094" s="5">
        <v>0</v>
      </c>
      <c r="Z2094" s="5">
        <f>Tbl_BalanceHistory[[#This Row],[Discretionary Recommended - Pre 2022]]+Tbl_BalanceHistory[[#This Row],[Discretionary Balance Recommended: Policy]]+Tbl_BalanceHistory[[#This Row],[Discretionary Balance Recommended: Commitments]]</f>
        <v>0</v>
      </c>
      <c r="AA2094" s="5">
        <f>Tbl_BalanceHistory[[#This Row],[Discretionary Balance]]-Tbl_BalanceHistory[[#This Row],[Discretionary Reappropriation]]</f>
        <v>0</v>
      </c>
      <c r="AB2094" s="2"/>
      <c r="AC2094" s="2"/>
      <c r="AD2094" s="2"/>
      <c r="AE2094" s="2"/>
    </row>
    <row r="2095" spans="1:31" ht="45" x14ac:dyDescent="0.25">
      <c r="A2095" s="2" t="s">
        <v>10</v>
      </c>
      <c r="B2095" s="3">
        <v>7</v>
      </c>
      <c r="C2095" s="3">
        <v>260</v>
      </c>
      <c r="D2095" s="3" t="s">
        <v>463</v>
      </c>
      <c r="E2095" s="3" t="str">
        <f>_xlfn.XLOOKUP(Tbl_BalanceHistory[[#This Row],[RespAgy]],Tbl_Agencies[Agy Code],Tbl_Agencies[Agy Sort])</f>
        <v>102000</v>
      </c>
      <c r="F2095" s="2" t="str">
        <f>Tbl_BalanceHistory[[#This Row],[RespAgy]]&amp;": "&amp;Tbl_BalanceHistory[[#This Row],[RespAgency]]</f>
        <v>260: Virginia Community College System</v>
      </c>
      <c r="G2095" s="3">
        <v>280</v>
      </c>
      <c r="H2095" s="3" t="s">
        <v>1134</v>
      </c>
      <c r="I2095" s="3" t="str">
        <f>_xlfn.XLOOKUP(Tbl_BalanceHistory[[#This Row],[AgyCode]],Tbl_Agencies[Agy Code],Tbl_Agencies[Agy Sort])</f>
        <v/>
      </c>
      <c r="J2095" s="2" t="str">
        <f>Tbl_BalanceHistory[[#This Row],[AgyCode]]&amp;": "&amp;Tbl_BalanceHistory[[#This Row],[Agency Name]]</f>
        <v>280: Northern Virginia Community College</v>
      </c>
      <c r="K2095" s="1">
        <v>2014</v>
      </c>
      <c r="L2095" s="3">
        <v>108</v>
      </c>
      <c r="M2095" s="3" t="s">
        <v>408</v>
      </c>
      <c r="N2095" s="2" t="str">
        <f>Tbl_BalanceHistory[[#This Row],[ProgramCode]]&amp;": "&amp;Tbl_BalanceHistory[[#This Row],[Program Name]]</f>
        <v>108: Higher Education Student Financial Assistance</v>
      </c>
      <c r="O2095" s="3" t="s">
        <v>1730</v>
      </c>
      <c r="P2095" s="1" t="str">
        <f>IF(Tbl_BalanceHistory[[#This Row],[FundCode]]="0100","GF",IF(Tbl_BalanceHistory[[#This Row],[FundCode]]="01000","GF","Hi Ed / OCR"))</f>
        <v>GF</v>
      </c>
      <c r="Q2095" s="5">
        <v>6991001</v>
      </c>
      <c r="R2095" s="5">
        <v>6399204.5</v>
      </c>
      <c r="S2095" s="5">
        <v>591796</v>
      </c>
      <c r="T2095" s="5">
        <v>591796</v>
      </c>
      <c r="U2095" s="3" t="s">
        <v>1731</v>
      </c>
      <c r="V2095" s="5">
        <v>0</v>
      </c>
      <c r="W2095" s="5">
        <v>0</v>
      </c>
      <c r="X2095" s="5"/>
      <c r="Y2095" s="5"/>
      <c r="Z2095" s="5">
        <f>Tbl_BalanceHistory[[#This Row],[Discretionary Recommended - Pre 2022]]+Tbl_BalanceHistory[[#This Row],[Discretionary Balance Recommended: Policy]]+Tbl_BalanceHistory[[#This Row],[Discretionary Balance Recommended: Commitments]]</f>
        <v>0</v>
      </c>
      <c r="AA2095" s="5">
        <f>Tbl_BalanceHistory[[#This Row],[Discretionary Balance]]-Tbl_BalanceHistory[[#This Row],[Discretionary Reappropriation]]</f>
        <v>0</v>
      </c>
      <c r="AB2095" s="2"/>
      <c r="AC2095" s="2"/>
      <c r="AD2095" s="2"/>
      <c r="AE2095" s="2"/>
    </row>
    <row r="2096" spans="1:31" ht="45" x14ac:dyDescent="0.25">
      <c r="A2096" s="2" t="s">
        <v>10</v>
      </c>
      <c r="B2096" s="3">
        <v>7</v>
      </c>
      <c r="C2096" s="3">
        <v>260</v>
      </c>
      <c r="D2096" s="3" t="s">
        <v>463</v>
      </c>
      <c r="E2096" s="3" t="str">
        <f>_xlfn.XLOOKUP(Tbl_BalanceHistory[[#This Row],[RespAgy]],Tbl_Agencies[Agy Code],Tbl_Agencies[Agy Sort])</f>
        <v>102000</v>
      </c>
      <c r="F2096" s="2" t="str">
        <f>Tbl_BalanceHistory[[#This Row],[RespAgy]]&amp;": "&amp;Tbl_BalanceHistory[[#This Row],[RespAgency]]</f>
        <v>260: Virginia Community College System</v>
      </c>
      <c r="G2096" s="3">
        <v>280</v>
      </c>
      <c r="H2096" s="3" t="s">
        <v>1134</v>
      </c>
      <c r="I2096" s="3" t="str">
        <f>_xlfn.XLOOKUP(Tbl_BalanceHistory[[#This Row],[AgyCode]],Tbl_Agencies[Agy Code],Tbl_Agencies[Agy Sort])</f>
        <v/>
      </c>
      <c r="J2096" s="2" t="str">
        <f>Tbl_BalanceHistory[[#This Row],[AgyCode]]&amp;": "&amp;Tbl_BalanceHistory[[#This Row],[Agency Name]]</f>
        <v>280: Northern Virginia Community College</v>
      </c>
      <c r="K2096" s="1">
        <v>2015</v>
      </c>
      <c r="L2096" s="3">
        <v>108</v>
      </c>
      <c r="M2096" s="3" t="s">
        <v>408</v>
      </c>
      <c r="N2096" s="2" t="str">
        <f>Tbl_BalanceHistory[[#This Row],[ProgramCode]]&amp;": "&amp;Tbl_BalanceHistory[[#This Row],[Program Name]]</f>
        <v>108: Higher Education Student Financial Assistance</v>
      </c>
      <c r="O2096" s="3" t="s">
        <v>1730</v>
      </c>
      <c r="P2096" s="1" t="str">
        <f>IF(Tbl_BalanceHistory[[#This Row],[FundCode]]="0100","GF",IF(Tbl_BalanceHistory[[#This Row],[FundCode]]="01000","GF","Hi Ed / OCR"))</f>
        <v>GF</v>
      </c>
      <c r="Q2096" s="5">
        <v>8554621</v>
      </c>
      <c r="R2096" s="5">
        <v>8550043</v>
      </c>
      <c r="S2096" s="5">
        <v>4577</v>
      </c>
      <c r="T2096" s="5">
        <v>4577</v>
      </c>
      <c r="U2096" s="3" t="s">
        <v>1731</v>
      </c>
      <c r="V2096" s="5">
        <v>0</v>
      </c>
      <c r="W2096" s="5">
        <v>0</v>
      </c>
      <c r="X2096" s="5"/>
      <c r="Y2096" s="5"/>
      <c r="Z2096" s="5">
        <f>Tbl_BalanceHistory[[#This Row],[Discretionary Recommended - Pre 2022]]+Tbl_BalanceHistory[[#This Row],[Discretionary Balance Recommended: Policy]]+Tbl_BalanceHistory[[#This Row],[Discretionary Balance Recommended: Commitments]]</f>
        <v>0</v>
      </c>
      <c r="AA2096" s="5">
        <f>Tbl_BalanceHistory[[#This Row],[Discretionary Balance]]-Tbl_BalanceHistory[[#This Row],[Discretionary Reappropriation]]</f>
        <v>0</v>
      </c>
      <c r="AB2096" s="2"/>
      <c r="AC2096" s="2"/>
      <c r="AD2096" s="2"/>
      <c r="AE2096" s="2"/>
    </row>
    <row r="2097" spans="1:31" ht="45" x14ac:dyDescent="0.25">
      <c r="A2097" s="2" t="s">
        <v>10</v>
      </c>
      <c r="B2097" s="3">
        <v>7</v>
      </c>
      <c r="C2097" s="3">
        <v>260</v>
      </c>
      <c r="D2097" s="3" t="s">
        <v>463</v>
      </c>
      <c r="E2097" s="3" t="str">
        <f>_xlfn.XLOOKUP(Tbl_BalanceHistory[[#This Row],[RespAgy]],Tbl_Agencies[Agy Code],Tbl_Agencies[Agy Sort])</f>
        <v>102000</v>
      </c>
      <c r="F2097" s="2" t="str">
        <f>Tbl_BalanceHistory[[#This Row],[RespAgy]]&amp;": "&amp;Tbl_BalanceHistory[[#This Row],[RespAgency]]</f>
        <v>260: Virginia Community College System</v>
      </c>
      <c r="G2097" s="3">
        <v>280</v>
      </c>
      <c r="H2097" s="3" t="s">
        <v>1134</v>
      </c>
      <c r="I2097" s="3" t="str">
        <f>_xlfn.XLOOKUP(Tbl_BalanceHistory[[#This Row],[AgyCode]],Tbl_Agencies[Agy Code],Tbl_Agencies[Agy Sort])</f>
        <v/>
      </c>
      <c r="J2097" s="2" t="str">
        <f>Tbl_BalanceHistory[[#This Row],[AgyCode]]&amp;": "&amp;Tbl_BalanceHistory[[#This Row],[Agency Name]]</f>
        <v>280: Northern Virginia Community College</v>
      </c>
      <c r="K2097" s="1">
        <v>2016</v>
      </c>
      <c r="L2097" s="3">
        <v>108</v>
      </c>
      <c r="M2097" s="3" t="s">
        <v>408</v>
      </c>
      <c r="N2097" s="2" t="str">
        <f>Tbl_BalanceHistory[[#This Row],[ProgramCode]]&amp;": "&amp;Tbl_BalanceHistory[[#This Row],[Program Name]]</f>
        <v>108: Higher Education Student Financial Assistance</v>
      </c>
      <c r="O2097" s="3" t="s">
        <v>1730</v>
      </c>
      <c r="P2097" s="1" t="str">
        <f>IF(Tbl_BalanceHistory[[#This Row],[FundCode]]="0100","GF",IF(Tbl_BalanceHistory[[#This Row],[FundCode]]="01000","GF","Hi Ed / OCR"))</f>
        <v>GF</v>
      </c>
      <c r="Q2097" s="5">
        <v>9097218</v>
      </c>
      <c r="R2097" s="5">
        <v>8805538.3300000001</v>
      </c>
      <c r="S2097" s="5">
        <v>291679</v>
      </c>
      <c r="T2097" s="5">
        <v>291679</v>
      </c>
      <c r="U2097" s="3" t="s">
        <v>1731</v>
      </c>
      <c r="V2097" s="5">
        <v>0</v>
      </c>
      <c r="W2097" s="5">
        <v>0</v>
      </c>
      <c r="X2097" s="5"/>
      <c r="Y2097" s="5"/>
      <c r="Z2097" s="5">
        <f>Tbl_BalanceHistory[[#This Row],[Discretionary Recommended - Pre 2022]]+Tbl_BalanceHistory[[#This Row],[Discretionary Balance Recommended: Policy]]+Tbl_BalanceHistory[[#This Row],[Discretionary Balance Recommended: Commitments]]</f>
        <v>0</v>
      </c>
      <c r="AA2097" s="5">
        <f>Tbl_BalanceHistory[[#This Row],[Discretionary Balance]]-Tbl_BalanceHistory[[#This Row],[Discretionary Reappropriation]]</f>
        <v>0</v>
      </c>
      <c r="AB2097" s="2"/>
      <c r="AC2097" s="2"/>
      <c r="AD2097" s="2"/>
      <c r="AE2097" s="2"/>
    </row>
    <row r="2098" spans="1:31" ht="45" x14ac:dyDescent="0.25">
      <c r="A2098" s="2" t="s">
        <v>10</v>
      </c>
      <c r="B2098" s="3">
        <v>7</v>
      </c>
      <c r="C2098" s="3">
        <v>260</v>
      </c>
      <c r="D2098" s="3" t="s">
        <v>463</v>
      </c>
      <c r="E2098" s="3" t="str">
        <f>_xlfn.XLOOKUP(Tbl_BalanceHistory[[#This Row],[RespAgy]],Tbl_Agencies[Agy Code],Tbl_Agencies[Agy Sort])</f>
        <v>102000</v>
      </c>
      <c r="F2098" s="2" t="str">
        <f>Tbl_BalanceHistory[[#This Row],[RespAgy]]&amp;": "&amp;Tbl_BalanceHistory[[#This Row],[RespAgency]]</f>
        <v>260: Virginia Community College System</v>
      </c>
      <c r="G2098" s="3">
        <v>280</v>
      </c>
      <c r="H2098" s="3" t="s">
        <v>1134</v>
      </c>
      <c r="I2098" s="3" t="str">
        <f>_xlfn.XLOOKUP(Tbl_BalanceHistory[[#This Row],[AgyCode]],Tbl_Agencies[Agy Code],Tbl_Agencies[Agy Sort])</f>
        <v/>
      </c>
      <c r="J2098" s="2" t="str">
        <f>Tbl_BalanceHistory[[#This Row],[AgyCode]]&amp;": "&amp;Tbl_BalanceHistory[[#This Row],[Agency Name]]</f>
        <v>280: Northern Virginia Community College</v>
      </c>
      <c r="K2098" s="1">
        <v>2017</v>
      </c>
      <c r="L2098" s="3">
        <v>108</v>
      </c>
      <c r="M2098" s="3" t="s">
        <v>408</v>
      </c>
      <c r="N2098" s="2" t="str">
        <f>Tbl_BalanceHistory[[#This Row],[ProgramCode]]&amp;": "&amp;Tbl_BalanceHistory[[#This Row],[Program Name]]</f>
        <v>108: Higher Education Student Financial Assistance</v>
      </c>
      <c r="O2098" s="3" t="s">
        <v>886</v>
      </c>
      <c r="P2098" s="1" t="str">
        <f>IF(Tbl_BalanceHistory[[#This Row],[FundCode]]="0100","GF",IF(Tbl_BalanceHistory[[#This Row],[FundCode]]="01000","GF","Hi Ed / OCR"))</f>
        <v>GF</v>
      </c>
      <c r="Q2098" s="5">
        <v>11018401</v>
      </c>
      <c r="R2098" s="5">
        <v>10788446.99</v>
      </c>
      <c r="S2098" s="5">
        <v>229954</v>
      </c>
      <c r="T2098" s="5">
        <v>229954</v>
      </c>
      <c r="U2098" s="3" t="s">
        <v>1732</v>
      </c>
      <c r="V2098" s="5">
        <v>0</v>
      </c>
      <c r="W2098" s="5">
        <v>0</v>
      </c>
      <c r="X2098" s="5"/>
      <c r="Y2098" s="5"/>
      <c r="Z2098" s="5">
        <f>Tbl_BalanceHistory[[#This Row],[Discretionary Recommended - Pre 2022]]+Tbl_BalanceHistory[[#This Row],[Discretionary Balance Recommended: Policy]]+Tbl_BalanceHistory[[#This Row],[Discretionary Balance Recommended: Commitments]]</f>
        <v>0</v>
      </c>
      <c r="AA2098" s="5">
        <f>Tbl_BalanceHistory[[#This Row],[Discretionary Balance]]-Tbl_BalanceHistory[[#This Row],[Discretionary Reappropriation]]</f>
        <v>0</v>
      </c>
      <c r="AB2098" s="2"/>
      <c r="AC2098" s="2"/>
      <c r="AD2098" s="2"/>
      <c r="AE2098" s="2"/>
    </row>
    <row r="2099" spans="1:31" ht="45" x14ac:dyDescent="0.25">
      <c r="A2099" s="2" t="s">
        <v>10</v>
      </c>
      <c r="B2099" s="3">
        <v>7</v>
      </c>
      <c r="C2099" s="3">
        <v>260</v>
      </c>
      <c r="D2099" s="3" t="s">
        <v>463</v>
      </c>
      <c r="E2099" s="3" t="str">
        <f>_xlfn.XLOOKUP(Tbl_BalanceHistory[[#This Row],[RespAgy]],Tbl_Agencies[Agy Code],Tbl_Agencies[Agy Sort])</f>
        <v>102000</v>
      </c>
      <c r="F2099" s="2" t="str">
        <f>Tbl_BalanceHistory[[#This Row],[RespAgy]]&amp;": "&amp;Tbl_BalanceHistory[[#This Row],[RespAgency]]</f>
        <v>260: Virginia Community College System</v>
      </c>
      <c r="G2099" s="3">
        <v>280</v>
      </c>
      <c r="H2099" s="3" t="s">
        <v>1134</v>
      </c>
      <c r="I2099" s="3" t="str">
        <f>_xlfn.XLOOKUP(Tbl_BalanceHistory[[#This Row],[AgyCode]],Tbl_Agencies[Agy Code],Tbl_Agencies[Agy Sort])</f>
        <v/>
      </c>
      <c r="J2099" s="2" t="str">
        <f>Tbl_BalanceHistory[[#This Row],[AgyCode]]&amp;": "&amp;Tbl_BalanceHistory[[#This Row],[Agency Name]]</f>
        <v>280: Northern Virginia Community College</v>
      </c>
      <c r="K2099" s="1">
        <v>2018</v>
      </c>
      <c r="L2099" s="3">
        <v>108</v>
      </c>
      <c r="M2099" s="3" t="s">
        <v>408</v>
      </c>
      <c r="N2099" s="2" t="str">
        <f>Tbl_BalanceHistory[[#This Row],[ProgramCode]]&amp;": "&amp;Tbl_BalanceHistory[[#This Row],[Program Name]]</f>
        <v>108: Higher Education Student Financial Assistance</v>
      </c>
      <c r="O2099" s="3" t="s">
        <v>886</v>
      </c>
      <c r="P2099" s="1" t="str">
        <f>IF(Tbl_BalanceHistory[[#This Row],[FundCode]]="0100","GF",IF(Tbl_BalanceHistory[[#This Row],[FundCode]]="01000","GF","Hi Ed / OCR"))</f>
        <v>GF</v>
      </c>
      <c r="Q2099" s="5">
        <v>11600447</v>
      </c>
      <c r="R2099" s="5">
        <v>10990073.93</v>
      </c>
      <c r="S2099" s="5">
        <v>610373</v>
      </c>
      <c r="T2099" s="5">
        <v>610373</v>
      </c>
      <c r="U2099" s="3" t="s">
        <v>1733</v>
      </c>
      <c r="V2099" s="5">
        <v>0</v>
      </c>
      <c r="W2099" s="5">
        <v>0</v>
      </c>
      <c r="X2099" s="5"/>
      <c r="Y2099" s="5"/>
      <c r="Z2099" s="5">
        <f>Tbl_BalanceHistory[[#This Row],[Discretionary Recommended - Pre 2022]]+Tbl_BalanceHistory[[#This Row],[Discretionary Balance Recommended: Policy]]+Tbl_BalanceHistory[[#This Row],[Discretionary Balance Recommended: Commitments]]</f>
        <v>0</v>
      </c>
      <c r="AA2099" s="5">
        <f>Tbl_BalanceHistory[[#This Row],[Discretionary Balance]]-Tbl_BalanceHistory[[#This Row],[Discretionary Reappropriation]]</f>
        <v>0</v>
      </c>
      <c r="AB2099" s="2"/>
      <c r="AC2099" s="2"/>
      <c r="AD2099" s="2"/>
      <c r="AE2099" s="2"/>
    </row>
    <row r="2100" spans="1:31" ht="45" x14ac:dyDescent="0.25">
      <c r="A2100" s="2" t="s">
        <v>10</v>
      </c>
      <c r="B2100" s="3">
        <v>7</v>
      </c>
      <c r="C2100" s="3">
        <v>260</v>
      </c>
      <c r="D2100" s="3" t="s">
        <v>463</v>
      </c>
      <c r="E2100" s="3" t="str">
        <f>_xlfn.XLOOKUP(Tbl_BalanceHistory[[#This Row],[RespAgy]],Tbl_Agencies[Agy Code],Tbl_Agencies[Agy Sort])</f>
        <v>102000</v>
      </c>
      <c r="F2100" s="2" t="str">
        <f>Tbl_BalanceHistory[[#This Row],[RespAgy]]&amp;": "&amp;Tbl_BalanceHistory[[#This Row],[RespAgency]]</f>
        <v>260: Virginia Community College System</v>
      </c>
      <c r="G2100" s="3">
        <v>280</v>
      </c>
      <c r="H2100" s="3" t="s">
        <v>1134</v>
      </c>
      <c r="I2100" s="3" t="str">
        <f>_xlfn.XLOOKUP(Tbl_BalanceHistory[[#This Row],[AgyCode]],Tbl_Agencies[Agy Code],Tbl_Agencies[Agy Sort])</f>
        <v/>
      </c>
      <c r="J2100" s="2" t="str">
        <f>Tbl_BalanceHistory[[#This Row],[AgyCode]]&amp;": "&amp;Tbl_BalanceHistory[[#This Row],[Agency Name]]</f>
        <v>280: Northern Virginia Community College</v>
      </c>
      <c r="K2100" s="1">
        <v>2019</v>
      </c>
      <c r="L2100" s="3">
        <v>108</v>
      </c>
      <c r="M2100" s="3" t="s">
        <v>408</v>
      </c>
      <c r="N2100" s="2" t="str">
        <f>Tbl_BalanceHistory[[#This Row],[ProgramCode]]&amp;": "&amp;Tbl_BalanceHistory[[#This Row],[Program Name]]</f>
        <v>108: Higher Education Student Financial Assistance</v>
      </c>
      <c r="O2100" s="3" t="s">
        <v>886</v>
      </c>
      <c r="P2100" s="1" t="str">
        <f>IF(Tbl_BalanceHistory[[#This Row],[FundCode]]="0100","GF",IF(Tbl_BalanceHistory[[#This Row],[FundCode]]="01000","GF","Hi Ed / OCR"))</f>
        <v>GF</v>
      </c>
      <c r="Q2100" s="5">
        <v>12059079</v>
      </c>
      <c r="R2100" s="5">
        <v>10895979.859999999</v>
      </c>
      <c r="S2100" s="5">
        <v>1163099.1399999999</v>
      </c>
      <c r="T2100" s="5">
        <v>1163099.1399999999</v>
      </c>
      <c r="U2100" s="3" t="s">
        <v>1733</v>
      </c>
      <c r="V2100" s="5">
        <v>0</v>
      </c>
      <c r="W2100" s="5">
        <v>0</v>
      </c>
      <c r="X2100" s="5"/>
      <c r="Y2100" s="5"/>
      <c r="Z2100" s="5">
        <f>Tbl_BalanceHistory[[#This Row],[Discretionary Recommended - Pre 2022]]+Tbl_BalanceHistory[[#This Row],[Discretionary Balance Recommended: Policy]]+Tbl_BalanceHistory[[#This Row],[Discretionary Balance Recommended: Commitments]]</f>
        <v>0</v>
      </c>
      <c r="AA2100" s="5">
        <f>Tbl_BalanceHistory[[#This Row],[Discretionary Balance]]-Tbl_BalanceHistory[[#This Row],[Discretionary Reappropriation]]</f>
        <v>0</v>
      </c>
      <c r="AB2100" s="2"/>
      <c r="AC2100" s="2"/>
      <c r="AD2100" s="2"/>
      <c r="AE2100" s="2"/>
    </row>
    <row r="2101" spans="1:31" ht="45" x14ac:dyDescent="0.25">
      <c r="A2101" s="2" t="s">
        <v>10</v>
      </c>
      <c r="B2101" s="3">
        <v>7</v>
      </c>
      <c r="C2101" s="3">
        <v>260</v>
      </c>
      <c r="D2101" s="3" t="s">
        <v>463</v>
      </c>
      <c r="E2101" s="3" t="str">
        <f>_xlfn.XLOOKUP(Tbl_BalanceHistory[[#This Row],[RespAgy]],Tbl_Agencies[Agy Code],Tbl_Agencies[Agy Sort])</f>
        <v>102000</v>
      </c>
      <c r="F2101" s="2" t="str">
        <f>Tbl_BalanceHistory[[#This Row],[RespAgy]]&amp;": "&amp;Tbl_BalanceHistory[[#This Row],[RespAgency]]</f>
        <v>260: Virginia Community College System</v>
      </c>
      <c r="G2101" s="3">
        <v>280</v>
      </c>
      <c r="H2101" s="3" t="s">
        <v>1134</v>
      </c>
      <c r="I2101" s="3" t="str">
        <f>_xlfn.XLOOKUP(Tbl_BalanceHistory[[#This Row],[AgyCode]],Tbl_Agencies[Agy Code],Tbl_Agencies[Agy Sort])</f>
        <v/>
      </c>
      <c r="J2101" s="2" t="str">
        <f>Tbl_BalanceHistory[[#This Row],[AgyCode]]&amp;": "&amp;Tbl_BalanceHistory[[#This Row],[Agency Name]]</f>
        <v>280: Northern Virginia Community College</v>
      </c>
      <c r="K2101" s="1">
        <v>2020</v>
      </c>
      <c r="L2101" s="3">
        <v>108</v>
      </c>
      <c r="M2101" s="3" t="s">
        <v>408</v>
      </c>
      <c r="N2101" s="2" t="str">
        <f>Tbl_BalanceHistory[[#This Row],[ProgramCode]]&amp;": "&amp;Tbl_BalanceHistory[[#This Row],[Program Name]]</f>
        <v>108: Higher Education Student Financial Assistance</v>
      </c>
      <c r="O2101" s="3" t="s">
        <v>886</v>
      </c>
      <c r="P2101" s="1" t="str">
        <f>IF(Tbl_BalanceHistory[[#This Row],[FundCode]]="0100","GF",IF(Tbl_BalanceHistory[[#This Row],[FundCode]]="01000","GF","Hi Ed / OCR"))</f>
        <v>GF</v>
      </c>
      <c r="Q2101" s="5">
        <v>14721082</v>
      </c>
      <c r="R2101" s="5">
        <v>14018909.52</v>
      </c>
      <c r="S2101" s="5">
        <v>702172.48</v>
      </c>
      <c r="T2101" s="5">
        <v>702172.48</v>
      </c>
      <c r="U2101" s="3" t="s">
        <v>1733</v>
      </c>
      <c r="V2101" s="5">
        <v>0</v>
      </c>
      <c r="W2101" s="5">
        <v>0</v>
      </c>
      <c r="X2101" s="5"/>
      <c r="Y2101" s="5"/>
      <c r="Z2101" s="5">
        <f>Tbl_BalanceHistory[[#This Row],[Discretionary Recommended - Pre 2022]]+Tbl_BalanceHistory[[#This Row],[Discretionary Balance Recommended: Policy]]+Tbl_BalanceHistory[[#This Row],[Discretionary Balance Recommended: Commitments]]</f>
        <v>0</v>
      </c>
      <c r="AA2101" s="5">
        <f>Tbl_BalanceHistory[[#This Row],[Discretionary Balance]]-Tbl_BalanceHistory[[#This Row],[Discretionary Reappropriation]]</f>
        <v>0</v>
      </c>
      <c r="AB2101" s="2"/>
      <c r="AC2101" s="2"/>
      <c r="AD2101" s="2"/>
      <c r="AE2101" s="2"/>
    </row>
    <row r="2102" spans="1:31" ht="45" x14ac:dyDescent="0.25">
      <c r="A2102" s="2" t="s">
        <v>10</v>
      </c>
      <c r="B2102" s="3">
        <v>7</v>
      </c>
      <c r="C2102" s="3">
        <v>260</v>
      </c>
      <c r="D2102" s="3" t="s">
        <v>463</v>
      </c>
      <c r="E2102" s="3" t="str">
        <f>_xlfn.XLOOKUP(Tbl_BalanceHistory[[#This Row],[RespAgy]],Tbl_Agencies[Agy Code],Tbl_Agencies[Agy Sort])</f>
        <v>102000</v>
      </c>
      <c r="F2102" s="2" t="str">
        <f>Tbl_BalanceHistory[[#This Row],[RespAgy]]&amp;": "&amp;Tbl_BalanceHistory[[#This Row],[RespAgency]]</f>
        <v>260: Virginia Community College System</v>
      </c>
      <c r="G2102" s="3">
        <v>280</v>
      </c>
      <c r="H2102" s="3" t="s">
        <v>1134</v>
      </c>
      <c r="I2102" s="3" t="str">
        <f>_xlfn.XLOOKUP(Tbl_BalanceHistory[[#This Row],[AgyCode]],Tbl_Agencies[Agy Code],Tbl_Agencies[Agy Sort])</f>
        <v/>
      </c>
      <c r="J2102" s="2" t="str">
        <f>Tbl_BalanceHistory[[#This Row],[AgyCode]]&amp;": "&amp;Tbl_BalanceHistory[[#This Row],[Agency Name]]</f>
        <v>280: Northern Virginia Community College</v>
      </c>
      <c r="K2102" s="1">
        <v>2021</v>
      </c>
      <c r="L2102" s="3">
        <v>108</v>
      </c>
      <c r="M2102" s="3" t="s">
        <v>408</v>
      </c>
      <c r="N2102" s="2" t="str">
        <f>Tbl_BalanceHistory[[#This Row],[ProgramCode]]&amp;": "&amp;Tbl_BalanceHistory[[#This Row],[Program Name]]</f>
        <v>108: Higher Education Student Financial Assistance</v>
      </c>
      <c r="O2102" s="3" t="s">
        <v>886</v>
      </c>
      <c r="P2102" s="1" t="str">
        <f>IF(Tbl_BalanceHistory[[#This Row],[FundCode]]="0100","GF",IF(Tbl_BalanceHistory[[#This Row],[FundCode]]="01000","GF","Hi Ed / OCR"))</f>
        <v>GF</v>
      </c>
      <c r="Q2102" s="5">
        <v>14557240</v>
      </c>
      <c r="R2102" s="5">
        <v>13601796.869999999</v>
      </c>
      <c r="S2102" s="5">
        <v>955443.13</v>
      </c>
      <c r="T2102" s="5">
        <v>955443.13</v>
      </c>
      <c r="U2102" s="3" t="s">
        <v>1733</v>
      </c>
      <c r="V2102" s="5">
        <v>0</v>
      </c>
      <c r="W2102" s="5">
        <v>0</v>
      </c>
      <c r="X2102" s="5"/>
      <c r="Y2102" s="5"/>
      <c r="Z2102" s="5">
        <f>Tbl_BalanceHistory[[#This Row],[Discretionary Recommended - Pre 2022]]+Tbl_BalanceHistory[[#This Row],[Discretionary Balance Recommended: Policy]]+Tbl_BalanceHistory[[#This Row],[Discretionary Balance Recommended: Commitments]]</f>
        <v>0</v>
      </c>
      <c r="AA2102" s="5">
        <f>Tbl_BalanceHistory[[#This Row],[Discretionary Balance]]-Tbl_BalanceHistory[[#This Row],[Discretionary Reappropriation]]</f>
        <v>0</v>
      </c>
      <c r="AB2102" s="2"/>
      <c r="AC2102" s="2"/>
      <c r="AD2102" s="2"/>
      <c r="AE2102" s="2"/>
    </row>
    <row r="2103" spans="1:31" ht="45" x14ac:dyDescent="0.25">
      <c r="A2103" s="2" t="s">
        <v>10</v>
      </c>
      <c r="B2103" s="3">
        <v>7</v>
      </c>
      <c r="C2103" s="3">
        <v>260</v>
      </c>
      <c r="D2103" s="3" t="s">
        <v>463</v>
      </c>
      <c r="E2103" s="3" t="str">
        <f>_xlfn.XLOOKUP(Tbl_BalanceHistory[[#This Row],[RespAgy]],Tbl_Agencies[Agy Code],Tbl_Agencies[Agy Sort])</f>
        <v>102000</v>
      </c>
      <c r="F2103" s="2" t="str">
        <f>Tbl_BalanceHistory[[#This Row],[RespAgy]]&amp;": "&amp;Tbl_BalanceHistory[[#This Row],[RespAgency]]</f>
        <v>260: Virginia Community College System</v>
      </c>
      <c r="G2103" s="3">
        <v>280</v>
      </c>
      <c r="H2103" s="3" t="s">
        <v>1134</v>
      </c>
      <c r="I2103" s="3" t="str">
        <f>_xlfn.XLOOKUP(Tbl_BalanceHistory[[#This Row],[AgyCode]],Tbl_Agencies[Agy Code],Tbl_Agencies[Agy Sort])</f>
        <v/>
      </c>
      <c r="J2103" s="2" t="str">
        <f>Tbl_BalanceHistory[[#This Row],[AgyCode]]&amp;": "&amp;Tbl_BalanceHistory[[#This Row],[Agency Name]]</f>
        <v>280: Northern Virginia Community College</v>
      </c>
      <c r="K2103" s="1">
        <v>2022</v>
      </c>
      <c r="L2103" s="3">
        <v>108</v>
      </c>
      <c r="M2103" s="3" t="s">
        <v>408</v>
      </c>
      <c r="N2103" s="2" t="str">
        <f>Tbl_BalanceHistory[[#This Row],[ProgramCode]]&amp;": "&amp;Tbl_BalanceHistory[[#This Row],[Program Name]]</f>
        <v>108: Higher Education Student Financial Assistance</v>
      </c>
      <c r="O2103" s="3" t="s">
        <v>886</v>
      </c>
      <c r="P2103" s="1" t="str">
        <f>IF(Tbl_BalanceHistory[[#This Row],[FundCode]]="0100","GF",IF(Tbl_BalanceHistory[[#This Row],[FundCode]]="01000","GF","Hi Ed / OCR"))</f>
        <v>GF</v>
      </c>
      <c r="Q2103" s="5">
        <v>21437002</v>
      </c>
      <c r="R2103" s="5">
        <v>21418923.440000001</v>
      </c>
      <c r="S2103" s="5">
        <v>18078.560000000001</v>
      </c>
      <c r="T2103" s="5">
        <v>18078.560000000001</v>
      </c>
      <c r="U2103" s="3" t="s">
        <v>1733</v>
      </c>
      <c r="V2103" s="5">
        <v>0</v>
      </c>
      <c r="W2103" s="5"/>
      <c r="X2103" s="5">
        <v>0</v>
      </c>
      <c r="Y2103" s="5">
        <v>0</v>
      </c>
      <c r="Z2103" s="5">
        <f>Tbl_BalanceHistory[[#This Row],[Discretionary Recommended - Pre 2022]]+Tbl_BalanceHistory[[#This Row],[Discretionary Balance Recommended: Policy]]+Tbl_BalanceHistory[[#This Row],[Discretionary Balance Recommended: Commitments]]</f>
        <v>0</v>
      </c>
      <c r="AA2103" s="5">
        <f>Tbl_BalanceHistory[[#This Row],[Discretionary Balance]]-Tbl_BalanceHistory[[#This Row],[Discretionary Reappropriation]]</f>
        <v>0</v>
      </c>
      <c r="AB2103" s="2"/>
      <c r="AC2103" s="2"/>
      <c r="AD2103" s="2"/>
      <c r="AE2103" s="2"/>
    </row>
    <row r="2104" spans="1:31" ht="60" x14ac:dyDescent="0.25">
      <c r="A2104" s="2" t="s">
        <v>10</v>
      </c>
      <c r="B2104" s="3">
        <v>7</v>
      </c>
      <c r="C2104" s="3">
        <v>260</v>
      </c>
      <c r="D2104" s="3" t="s">
        <v>463</v>
      </c>
      <c r="E2104" s="3" t="str">
        <f>_xlfn.XLOOKUP(Tbl_BalanceHistory[[#This Row],[RespAgy]],Tbl_Agencies[Agy Code],Tbl_Agencies[Agy Sort])</f>
        <v>102000</v>
      </c>
      <c r="F2104" s="2" t="str">
        <f>Tbl_BalanceHistory[[#This Row],[RespAgy]]&amp;": "&amp;Tbl_BalanceHistory[[#This Row],[RespAgency]]</f>
        <v>260: Virginia Community College System</v>
      </c>
      <c r="G2104" s="3">
        <v>280</v>
      </c>
      <c r="H2104" s="3" t="s">
        <v>1134</v>
      </c>
      <c r="I2104" s="3" t="str">
        <f>_xlfn.XLOOKUP(Tbl_BalanceHistory[[#This Row],[AgyCode]],Tbl_Agencies[Agy Code],Tbl_Agencies[Agy Sort])</f>
        <v/>
      </c>
      <c r="J2104" s="2" t="str">
        <f>Tbl_BalanceHistory[[#This Row],[AgyCode]]&amp;": "&amp;Tbl_BalanceHistory[[#This Row],[Agency Name]]</f>
        <v>280: Northern Virginia Community College</v>
      </c>
      <c r="K2104" s="1">
        <v>2018</v>
      </c>
      <c r="L2104" s="3">
        <v>110</v>
      </c>
      <c r="M2104" s="3" t="s">
        <v>409</v>
      </c>
      <c r="N2104" s="2" t="str">
        <f>Tbl_BalanceHistory[[#This Row],[ProgramCode]]&amp;": "&amp;Tbl_BalanceHistory[[#This Row],[Program Name]]</f>
        <v>110: Financial Assistance For Educational and General Services</v>
      </c>
      <c r="O2104" s="3" t="s">
        <v>886</v>
      </c>
      <c r="P2104" s="1" t="str">
        <f>IF(Tbl_BalanceHistory[[#This Row],[FundCode]]="0100","GF",IF(Tbl_BalanceHistory[[#This Row],[FundCode]]="01000","GF","Hi Ed / OCR"))</f>
        <v>GF</v>
      </c>
      <c r="Q2104" s="5">
        <v>550000</v>
      </c>
      <c r="R2104" s="5">
        <v>220030.83</v>
      </c>
      <c r="S2104" s="5">
        <v>329969</v>
      </c>
      <c r="T2104" s="5">
        <v>329969</v>
      </c>
      <c r="U2104" s="3" t="s">
        <v>1733</v>
      </c>
      <c r="V2104" s="5">
        <v>0</v>
      </c>
      <c r="W2104" s="5">
        <v>0</v>
      </c>
      <c r="X2104" s="5"/>
      <c r="Y2104" s="5"/>
      <c r="Z2104" s="5">
        <f>Tbl_BalanceHistory[[#This Row],[Discretionary Recommended - Pre 2022]]+Tbl_BalanceHistory[[#This Row],[Discretionary Balance Recommended: Policy]]+Tbl_BalanceHistory[[#This Row],[Discretionary Balance Recommended: Commitments]]</f>
        <v>0</v>
      </c>
      <c r="AA2104" s="5">
        <f>Tbl_BalanceHistory[[#This Row],[Discretionary Balance]]-Tbl_BalanceHistory[[#This Row],[Discretionary Reappropriation]]</f>
        <v>0</v>
      </c>
      <c r="AB2104" s="2"/>
      <c r="AC2104" s="2"/>
      <c r="AD2104" s="2"/>
      <c r="AE2104" s="2"/>
    </row>
    <row r="2105" spans="1:31" ht="60" x14ac:dyDescent="0.25">
      <c r="A2105" s="2" t="s">
        <v>10</v>
      </c>
      <c r="B2105" s="3">
        <v>7</v>
      </c>
      <c r="C2105" s="3">
        <v>260</v>
      </c>
      <c r="D2105" s="3" t="s">
        <v>463</v>
      </c>
      <c r="E2105" s="3" t="str">
        <f>_xlfn.XLOOKUP(Tbl_BalanceHistory[[#This Row],[RespAgy]],Tbl_Agencies[Agy Code],Tbl_Agencies[Agy Sort])</f>
        <v>102000</v>
      </c>
      <c r="F2105" s="2" t="str">
        <f>Tbl_BalanceHistory[[#This Row],[RespAgy]]&amp;": "&amp;Tbl_BalanceHistory[[#This Row],[RespAgency]]</f>
        <v>260: Virginia Community College System</v>
      </c>
      <c r="G2105" s="3">
        <v>280</v>
      </c>
      <c r="H2105" s="3" t="s">
        <v>1134</v>
      </c>
      <c r="I2105" s="3" t="str">
        <f>_xlfn.XLOOKUP(Tbl_BalanceHistory[[#This Row],[AgyCode]],Tbl_Agencies[Agy Code],Tbl_Agencies[Agy Sort])</f>
        <v/>
      </c>
      <c r="J2105" s="2" t="str">
        <f>Tbl_BalanceHistory[[#This Row],[AgyCode]]&amp;": "&amp;Tbl_BalanceHistory[[#This Row],[Agency Name]]</f>
        <v>280: Northern Virginia Community College</v>
      </c>
      <c r="K2105" s="1">
        <v>2019</v>
      </c>
      <c r="L2105" s="3">
        <v>110</v>
      </c>
      <c r="M2105" s="3" t="s">
        <v>409</v>
      </c>
      <c r="N2105" s="2" t="str">
        <f>Tbl_BalanceHistory[[#This Row],[ProgramCode]]&amp;": "&amp;Tbl_BalanceHistory[[#This Row],[Program Name]]</f>
        <v>110: Financial Assistance For Educational and General Services</v>
      </c>
      <c r="O2105" s="3" t="s">
        <v>886</v>
      </c>
      <c r="P2105" s="1" t="str">
        <f>IF(Tbl_BalanceHistory[[#This Row],[FundCode]]="0100","GF",IF(Tbl_BalanceHistory[[#This Row],[FundCode]]="01000","GF","Hi Ed / OCR"))</f>
        <v>GF</v>
      </c>
      <c r="Q2105" s="5">
        <v>300402</v>
      </c>
      <c r="R2105" s="5">
        <v>253701.06</v>
      </c>
      <c r="S2105" s="5">
        <v>46700.94</v>
      </c>
      <c r="T2105" s="5">
        <v>46700.94</v>
      </c>
      <c r="U2105" s="3" t="s">
        <v>1733</v>
      </c>
      <c r="V2105" s="5">
        <v>0</v>
      </c>
      <c r="W2105" s="5">
        <v>0</v>
      </c>
      <c r="X2105" s="5"/>
      <c r="Y2105" s="5"/>
      <c r="Z2105" s="5">
        <f>Tbl_BalanceHistory[[#This Row],[Discretionary Recommended - Pre 2022]]+Tbl_BalanceHistory[[#This Row],[Discretionary Balance Recommended: Policy]]+Tbl_BalanceHistory[[#This Row],[Discretionary Balance Recommended: Commitments]]</f>
        <v>0</v>
      </c>
      <c r="AA2105" s="5">
        <f>Tbl_BalanceHistory[[#This Row],[Discretionary Balance]]-Tbl_BalanceHistory[[#This Row],[Discretionary Reappropriation]]</f>
        <v>0</v>
      </c>
      <c r="AB2105" s="2"/>
      <c r="AC2105" s="2"/>
      <c r="AD2105" s="2"/>
      <c r="AE2105" s="2"/>
    </row>
    <row r="2106" spans="1:31" ht="60" x14ac:dyDescent="0.25">
      <c r="A2106" s="2" t="s">
        <v>10</v>
      </c>
      <c r="B2106" s="3">
        <v>7</v>
      </c>
      <c r="C2106" s="3">
        <v>260</v>
      </c>
      <c r="D2106" s="3" t="s">
        <v>463</v>
      </c>
      <c r="E2106" s="3" t="str">
        <f>_xlfn.XLOOKUP(Tbl_BalanceHistory[[#This Row],[RespAgy]],Tbl_Agencies[Agy Code],Tbl_Agencies[Agy Sort])</f>
        <v>102000</v>
      </c>
      <c r="F2106" s="2" t="str">
        <f>Tbl_BalanceHistory[[#This Row],[RespAgy]]&amp;": "&amp;Tbl_BalanceHistory[[#This Row],[RespAgency]]</f>
        <v>260: Virginia Community College System</v>
      </c>
      <c r="G2106" s="3">
        <v>280</v>
      </c>
      <c r="H2106" s="3" t="s">
        <v>1134</v>
      </c>
      <c r="I2106" s="3" t="str">
        <f>_xlfn.XLOOKUP(Tbl_BalanceHistory[[#This Row],[AgyCode]],Tbl_Agencies[Agy Code],Tbl_Agencies[Agy Sort])</f>
        <v/>
      </c>
      <c r="J2106" s="2" t="str">
        <f>Tbl_BalanceHistory[[#This Row],[AgyCode]]&amp;": "&amp;Tbl_BalanceHistory[[#This Row],[Agency Name]]</f>
        <v>280: Northern Virginia Community College</v>
      </c>
      <c r="K2106" s="1">
        <v>2021</v>
      </c>
      <c r="L2106" s="3">
        <v>110</v>
      </c>
      <c r="M2106" s="3" t="s">
        <v>409</v>
      </c>
      <c r="N2106" s="2" t="str">
        <f>Tbl_BalanceHistory[[#This Row],[ProgramCode]]&amp;": "&amp;Tbl_BalanceHistory[[#This Row],[Program Name]]</f>
        <v>110: Financial Assistance For Educational and General Services</v>
      </c>
      <c r="O2106" s="3" t="s">
        <v>886</v>
      </c>
      <c r="P2106" s="1" t="str">
        <f>IF(Tbl_BalanceHistory[[#This Row],[FundCode]]="0100","GF",IF(Tbl_BalanceHistory[[#This Row],[FundCode]]="01000","GF","Hi Ed / OCR"))</f>
        <v>GF</v>
      </c>
      <c r="Q2106" s="5">
        <v>3581</v>
      </c>
      <c r="R2106" s="5">
        <v>0</v>
      </c>
      <c r="S2106" s="5">
        <v>3581</v>
      </c>
      <c r="T2106" s="5">
        <v>3581</v>
      </c>
      <c r="U2106" s="3" t="s">
        <v>1733</v>
      </c>
      <c r="V2106" s="5">
        <v>0</v>
      </c>
      <c r="W2106" s="5">
        <v>0</v>
      </c>
      <c r="X2106" s="5"/>
      <c r="Y2106" s="5"/>
      <c r="Z2106" s="5">
        <f>Tbl_BalanceHistory[[#This Row],[Discretionary Recommended - Pre 2022]]+Tbl_BalanceHistory[[#This Row],[Discretionary Balance Recommended: Policy]]+Tbl_BalanceHistory[[#This Row],[Discretionary Balance Recommended: Commitments]]</f>
        <v>0</v>
      </c>
      <c r="AA2106" s="5">
        <f>Tbl_BalanceHistory[[#This Row],[Discretionary Balance]]-Tbl_BalanceHistory[[#This Row],[Discretionary Reappropriation]]</f>
        <v>0</v>
      </c>
      <c r="AB2106" s="2"/>
      <c r="AC2106" s="2"/>
      <c r="AD2106" s="2"/>
      <c r="AE2106" s="2"/>
    </row>
    <row r="2107" spans="1:31" ht="45" x14ac:dyDescent="0.25">
      <c r="A2107" s="2" t="s">
        <v>10</v>
      </c>
      <c r="B2107" s="3">
        <v>7</v>
      </c>
      <c r="C2107" s="3">
        <v>260</v>
      </c>
      <c r="D2107" s="3" t="s">
        <v>463</v>
      </c>
      <c r="E2107" s="3" t="str">
        <f>_xlfn.XLOOKUP(Tbl_BalanceHistory[[#This Row],[RespAgy]],Tbl_Agencies[Agy Code],Tbl_Agencies[Agy Sort])</f>
        <v>102000</v>
      </c>
      <c r="F2107" s="2" t="str">
        <f>Tbl_BalanceHistory[[#This Row],[RespAgy]]&amp;": "&amp;Tbl_BalanceHistory[[#This Row],[RespAgency]]</f>
        <v>260: Virginia Community College System</v>
      </c>
      <c r="G2107" s="3">
        <v>280</v>
      </c>
      <c r="H2107" s="3" t="s">
        <v>1134</v>
      </c>
      <c r="I2107" s="3" t="str">
        <f>_xlfn.XLOOKUP(Tbl_BalanceHistory[[#This Row],[AgyCode]],Tbl_Agencies[Agy Code],Tbl_Agencies[Agy Sort])</f>
        <v/>
      </c>
      <c r="J2107" s="2" t="str">
        <f>Tbl_BalanceHistory[[#This Row],[AgyCode]]&amp;": "&amp;Tbl_BalanceHistory[[#This Row],[Agency Name]]</f>
        <v>280: Northern Virginia Community College</v>
      </c>
      <c r="K2107" s="1">
        <v>2014</v>
      </c>
      <c r="L2107" s="3">
        <v>534</v>
      </c>
      <c r="M2107" s="3" t="s">
        <v>82</v>
      </c>
      <c r="N2107" s="2" t="str">
        <f>Tbl_BalanceHistory[[#This Row],[ProgramCode]]&amp;": "&amp;Tbl_BalanceHistory[[#This Row],[Program Name]]</f>
        <v>534: Economic Development Services</v>
      </c>
      <c r="O2107" s="3" t="s">
        <v>1730</v>
      </c>
      <c r="P2107" s="1" t="str">
        <f>IF(Tbl_BalanceHistory[[#This Row],[FundCode]]="0100","GF",IF(Tbl_BalanceHistory[[#This Row],[FundCode]]="01000","GF","Hi Ed / OCR"))</f>
        <v>GF</v>
      </c>
      <c r="Q2107" s="5">
        <v>39780</v>
      </c>
      <c r="R2107" s="5">
        <v>0</v>
      </c>
      <c r="S2107" s="5">
        <v>39780</v>
      </c>
      <c r="T2107" s="5">
        <v>39780</v>
      </c>
      <c r="U2107" s="3" t="s">
        <v>1731</v>
      </c>
      <c r="V2107" s="5">
        <v>0</v>
      </c>
      <c r="W2107" s="5">
        <v>0</v>
      </c>
      <c r="X2107" s="5"/>
      <c r="Y2107" s="5"/>
      <c r="Z2107" s="5">
        <f>Tbl_BalanceHistory[[#This Row],[Discretionary Recommended - Pre 2022]]+Tbl_BalanceHistory[[#This Row],[Discretionary Balance Recommended: Policy]]+Tbl_BalanceHistory[[#This Row],[Discretionary Balance Recommended: Commitments]]</f>
        <v>0</v>
      </c>
      <c r="AA2107" s="5">
        <f>Tbl_BalanceHistory[[#This Row],[Discretionary Balance]]-Tbl_BalanceHistory[[#This Row],[Discretionary Reappropriation]]</f>
        <v>0</v>
      </c>
      <c r="AB2107" s="2"/>
      <c r="AC2107" s="2"/>
      <c r="AD2107" s="2"/>
      <c r="AE2107" s="2"/>
    </row>
    <row r="2108" spans="1:31" ht="45" x14ac:dyDescent="0.25">
      <c r="A2108" s="2" t="s">
        <v>10</v>
      </c>
      <c r="B2108" s="3">
        <v>7</v>
      </c>
      <c r="C2108" s="3">
        <v>260</v>
      </c>
      <c r="D2108" s="3" t="s">
        <v>463</v>
      </c>
      <c r="E2108" s="3" t="str">
        <f>_xlfn.XLOOKUP(Tbl_BalanceHistory[[#This Row],[RespAgy]],Tbl_Agencies[Agy Code],Tbl_Agencies[Agy Sort])</f>
        <v>102000</v>
      </c>
      <c r="F2108" s="2" t="str">
        <f>Tbl_BalanceHistory[[#This Row],[RespAgy]]&amp;": "&amp;Tbl_BalanceHistory[[#This Row],[RespAgency]]</f>
        <v>260: Virginia Community College System</v>
      </c>
      <c r="G2108" s="3">
        <v>280</v>
      </c>
      <c r="H2108" s="3" t="s">
        <v>1134</v>
      </c>
      <c r="I2108" s="3" t="str">
        <f>_xlfn.XLOOKUP(Tbl_BalanceHistory[[#This Row],[AgyCode]],Tbl_Agencies[Agy Code],Tbl_Agencies[Agy Sort])</f>
        <v/>
      </c>
      <c r="J2108" s="2" t="str">
        <f>Tbl_BalanceHistory[[#This Row],[AgyCode]]&amp;": "&amp;Tbl_BalanceHistory[[#This Row],[Agency Name]]</f>
        <v>280: Northern Virginia Community College</v>
      </c>
      <c r="K2108" s="1">
        <v>2015</v>
      </c>
      <c r="L2108" s="3">
        <v>534</v>
      </c>
      <c r="M2108" s="3" t="s">
        <v>82</v>
      </c>
      <c r="N2108" s="2" t="str">
        <f>Tbl_BalanceHistory[[#This Row],[ProgramCode]]&amp;": "&amp;Tbl_BalanceHistory[[#This Row],[Program Name]]</f>
        <v>534: Economic Development Services</v>
      </c>
      <c r="O2108" s="3" t="s">
        <v>1730</v>
      </c>
      <c r="P2108" s="1" t="str">
        <f>IF(Tbl_BalanceHistory[[#This Row],[FundCode]]="0100","GF",IF(Tbl_BalanceHistory[[#This Row],[FundCode]]="01000","GF","Hi Ed / OCR"))</f>
        <v>GF</v>
      </c>
      <c r="Q2108" s="5">
        <v>43927</v>
      </c>
      <c r="R2108" s="5">
        <v>0</v>
      </c>
      <c r="S2108" s="5">
        <v>43927</v>
      </c>
      <c r="T2108" s="5">
        <v>43927</v>
      </c>
      <c r="U2108" s="3" t="s">
        <v>1731</v>
      </c>
      <c r="V2108" s="5">
        <v>0</v>
      </c>
      <c r="W2108" s="5">
        <v>0</v>
      </c>
      <c r="X2108" s="5"/>
      <c r="Y2108" s="5"/>
      <c r="Z2108" s="5">
        <f>Tbl_BalanceHistory[[#This Row],[Discretionary Recommended - Pre 2022]]+Tbl_BalanceHistory[[#This Row],[Discretionary Balance Recommended: Policy]]+Tbl_BalanceHistory[[#This Row],[Discretionary Balance Recommended: Commitments]]</f>
        <v>0</v>
      </c>
      <c r="AA2108" s="5">
        <f>Tbl_BalanceHistory[[#This Row],[Discretionary Balance]]-Tbl_BalanceHistory[[#This Row],[Discretionary Reappropriation]]</f>
        <v>0</v>
      </c>
      <c r="AB2108" s="2"/>
      <c r="AC2108" s="2"/>
      <c r="AD2108" s="2"/>
      <c r="AE2108" s="2"/>
    </row>
    <row r="2109" spans="1:31" ht="45" x14ac:dyDescent="0.25">
      <c r="A2109" s="2" t="s">
        <v>10</v>
      </c>
      <c r="B2109" s="3">
        <v>7</v>
      </c>
      <c r="C2109" s="3">
        <v>260</v>
      </c>
      <c r="D2109" s="3" t="s">
        <v>463</v>
      </c>
      <c r="E2109" s="3" t="str">
        <f>_xlfn.XLOOKUP(Tbl_BalanceHistory[[#This Row],[RespAgy]],Tbl_Agencies[Agy Code],Tbl_Agencies[Agy Sort])</f>
        <v>102000</v>
      </c>
      <c r="F2109" s="2" t="str">
        <f>Tbl_BalanceHistory[[#This Row],[RespAgy]]&amp;": "&amp;Tbl_BalanceHistory[[#This Row],[RespAgency]]</f>
        <v>260: Virginia Community College System</v>
      </c>
      <c r="G2109" s="3">
        <v>280</v>
      </c>
      <c r="H2109" s="3" t="s">
        <v>1134</v>
      </c>
      <c r="I2109" s="3" t="str">
        <f>_xlfn.XLOOKUP(Tbl_BalanceHistory[[#This Row],[AgyCode]],Tbl_Agencies[Agy Code],Tbl_Agencies[Agy Sort])</f>
        <v/>
      </c>
      <c r="J2109" s="2" t="str">
        <f>Tbl_BalanceHistory[[#This Row],[AgyCode]]&amp;": "&amp;Tbl_BalanceHistory[[#This Row],[Agency Name]]</f>
        <v>280: Northern Virginia Community College</v>
      </c>
      <c r="K2109" s="1">
        <v>2016</v>
      </c>
      <c r="L2109" s="3">
        <v>534</v>
      </c>
      <c r="M2109" s="3" t="s">
        <v>82</v>
      </c>
      <c r="N2109" s="2" t="str">
        <f>Tbl_BalanceHistory[[#This Row],[ProgramCode]]&amp;": "&amp;Tbl_BalanceHistory[[#This Row],[Program Name]]</f>
        <v>534: Economic Development Services</v>
      </c>
      <c r="O2109" s="3" t="s">
        <v>1730</v>
      </c>
      <c r="P2109" s="1" t="str">
        <f>IF(Tbl_BalanceHistory[[#This Row],[FundCode]]="0100","GF",IF(Tbl_BalanceHistory[[#This Row],[FundCode]]="01000","GF","Hi Ed / OCR"))</f>
        <v>GF</v>
      </c>
      <c r="Q2109" s="5">
        <v>0</v>
      </c>
      <c r="R2109" s="5">
        <v>0</v>
      </c>
      <c r="S2109" s="5">
        <v>0</v>
      </c>
      <c r="T2109" s="5">
        <v>0</v>
      </c>
      <c r="U2109" s="3"/>
      <c r="V2109" s="5">
        <v>0</v>
      </c>
      <c r="W2109" s="5">
        <v>0</v>
      </c>
      <c r="X2109" s="5"/>
      <c r="Y2109" s="5"/>
      <c r="Z2109" s="5">
        <f>Tbl_BalanceHistory[[#This Row],[Discretionary Recommended - Pre 2022]]+Tbl_BalanceHistory[[#This Row],[Discretionary Balance Recommended: Policy]]+Tbl_BalanceHistory[[#This Row],[Discretionary Balance Recommended: Commitments]]</f>
        <v>0</v>
      </c>
      <c r="AA2109" s="5">
        <f>Tbl_BalanceHistory[[#This Row],[Discretionary Balance]]-Tbl_BalanceHistory[[#This Row],[Discretionary Reappropriation]]</f>
        <v>0</v>
      </c>
      <c r="AB2109" s="2"/>
      <c r="AC2109" s="2"/>
      <c r="AD2109" s="2"/>
      <c r="AE2109" s="2"/>
    </row>
    <row r="2110" spans="1:31" ht="45" x14ac:dyDescent="0.25">
      <c r="A2110" s="2" t="s">
        <v>10</v>
      </c>
      <c r="B2110" s="3">
        <v>7</v>
      </c>
      <c r="C2110" s="3">
        <v>260</v>
      </c>
      <c r="D2110" s="3" t="s">
        <v>463</v>
      </c>
      <c r="E2110" s="3" t="str">
        <f>_xlfn.XLOOKUP(Tbl_BalanceHistory[[#This Row],[RespAgy]],Tbl_Agencies[Agy Code],Tbl_Agencies[Agy Sort])</f>
        <v>102000</v>
      </c>
      <c r="F2110" s="2" t="str">
        <f>Tbl_BalanceHistory[[#This Row],[RespAgy]]&amp;": "&amp;Tbl_BalanceHistory[[#This Row],[RespAgency]]</f>
        <v>260: Virginia Community College System</v>
      </c>
      <c r="G2110" s="3">
        <v>280</v>
      </c>
      <c r="H2110" s="3" t="s">
        <v>1134</v>
      </c>
      <c r="I2110" s="3" t="str">
        <f>_xlfn.XLOOKUP(Tbl_BalanceHistory[[#This Row],[AgyCode]],Tbl_Agencies[Agy Code],Tbl_Agencies[Agy Sort])</f>
        <v/>
      </c>
      <c r="J2110" s="2" t="str">
        <f>Tbl_BalanceHistory[[#This Row],[AgyCode]]&amp;": "&amp;Tbl_BalanceHistory[[#This Row],[Agency Name]]</f>
        <v>280: Northern Virginia Community College</v>
      </c>
      <c r="K2110" s="1">
        <v>2019</v>
      </c>
      <c r="L2110" s="3">
        <v>534</v>
      </c>
      <c r="M2110" s="3" t="s">
        <v>82</v>
      </c>
      <c r="N2110" s="2" t="str">
        <f>Tbl_BalanceHistory[[#This Row],[ProgramCode]]&amp;": "&amp;Tbl_BalanceHistory[[#This Row],[Program Name]]</f>
        <v>534: Economic Development Services</v>
      </c>
      <c r="O2110" s="3" t="s">
        <v>886</v>
      </c>
      <c r="P2110" s="1" t="str">
        <f>IF(Tbl_BalanceHistory[[#This Row],[FundCode]]="0100","GF",IF(Tbl_BalanceHistory[[#This Row],[FundCode]]="01000","GF","Hi Ed / OCR"))</f>
        <v>GF</v>
      </c>
      <c r="Q2110" s="5">
        <v>200000</v>
      </c>
      <c r="R2110" s="5">
        <v>1679.92</v>
      </c>
      <c r="S2110" s="5">
        <v>198320.08</v>
      </c>
      <c r="T2110" s="5">
        <v>198320.08</v>
      </c>
      <c r="U2110" s="3" t="s">
        <v>1733</v>
      </c>
      <c r="V2110" s="5">
        <v>0</v>
      </c>
      <c r="W2110" s="5">
        <v>0</v>
      </c>
      <c r="X2110" s="5"/>
      <c r="Y2110" s="5"/>
      <c r="Z2110" s="5">
        <f>Tbl_BalanceHistory[[#This Row],[Discretionary Recommended - Pre 2022]]+Tbl_BalanceHistory[[#This Row],[Discretionary Balance Recommended: Policy]]+Tbl_BalanceHistory[[#This Row],[Discretionary Balance Recommended: Commitments]]</f>
        <v>0</v>
      </c>
      <c r="AA2110" s="5">
        <f>Tbl_BalanceHistory[[#This Row],[Discretionary Balance]]-Tbl_BalanceHistory[[#This Row],[Discretionary Reappropriation]]</f>
        <v>0</v>
      </c>
      <c r="AB2110" s="2"/>
      <c r="AC2110" s="2"/>
      <c r="AD2110" s="2"/>
      <c r="AE2110" s="2"/>
    </row>
    <row r="2111" spans="1:31" ht="45" x14ac:dyDescent="0.25">
      <c r="A2111" s="2" t="s">
        <v>10</v>
      </c>
      <c r="B2111" s="3">
        <v>7</v>
      </c>
      <c r="C2111" s="3">
        <v>260</v>
      </c>
      <c r="D2111" s="3" t="s">
        <v>463</v>
      </c>
      <c r="E2111" s="3" t="str">
        <f>_xlfn.XLOOKUP(Tbl_BalanceHistory[[#This Row],[RespAgy]],Tbl_Agencies[Agy Code],Tbl_Agencies[Agy Sort])</f>
        <v>102000</v>
      </c>
      <c r="F2111" s="2" t="str">
        <f>Tbl_BalanceHistory[[#This Row],[RespAgy]]&amp;": "&amp;Tbl_BalanceHistory[[#This Row],[RespAgency]]</f>
        <v>260: Virginia Community College System</v>
      </c>
      <c r="G2111" s="3">
        <v>280</v>
      </c>
      <c r="H2111" s="3" t="s">
        <v>1134</v>
      </c>
      <c r="I2111" s="3" t="str">
        <f>_xlfn.XLOOKUP(Tbl_BalanceHistory[[#This Row],[AgyCode]],Tbl_Agencies[Agy Code],Tbl_Agencies[Agy Sort])</f>
        <v/>
      </c>
      <c r="J2111" s="2" t="str">
        <f>Tbl_BalanceHistory[[#This Row],[AgyCode]]&amp;": "&amp;Tbl_BalanceHistory[[#This Row],[Agency Name]]</f>
        <v>280: Northern Virginia Community College</v>
      </c>
      <c r="K2111" s="1">
        <v>2020</v>
      </c>
      <c r="L2111" s="3">
        <v>534</v>
      </c>
      <c r="M2111" s="3" t="s">
        <v>82</v>
      </c>
      <c r="N2111" s="2" t="str">
        <f>Tbl_BalanceHistory[[#This Row],[ProgramCode]]&amp;": "&amp;Tbl_BalanceHistory[[#This Row],[Program Name]]</f>
        <v>534: Economic Development Services</v>
      </c>
      <c r="O2111" s="3" t="s">
        <v>886</v>
      </c>
      <c r="P2111" s="1" t="str">
        <f>IF(Tbl_BalanceHistory[[#This Row],[FundCode]]="0100","GF",IF(Tbl_BalanceHistory[[#This Row],[FundCode]]="01000","GF","Hi Ed / OCR"))</f>
        <v>GF</v>
      </c>
      <c r="Q2111" s="5">
        <v>198320</v>
      </c>
      <c r="R2111" s="5">
        <v>0</v>
      </c>
      <c r="S2111" s="5">
        <v>198320</v>
      </c>
      <c r="T2111" s="5">
        <v>198320</v>
      </c>
      <c r="U2111" s="3" t="s">
        <v>1733</v>
      </c>
      <c r="V2111" s="5">
        <v>0</v>
      </c>
      <c r="W2111" s="5">
        <v>0</v>
      </c>
      <c r="X2111" s="5"/>
      <c r="Y2111" s="5"/>
      <c r="Z2111" s="5">
        <f>Tbl_BalanceHistory[[#This Row],[Discretionary Recommended - Pre 2022]]+Tbl_BalanceHistory[[#This Row],[Discretionary Balance Recommended: Policy]]+Tbl_BalanceHistory[[#This Row],[Discretionary Balance Recommended: Commitments]]</f>
        <v>0</v>
      </c>
      <c r="AA2111" s="5">
        <f>Tbl_BalanceHistory[[#This Row],[Discretionary Balance]]-Tbl_BalanceHistory[[#This Row],[Discretionary Reappropriation]]</f>
        <v>0</v>
      </c>
      <c r="AB2111" s="2"/>
      <c r="AC2111" s="2"/>
      <c r="AD2111" s="2"/>
      <c r="AE2111" s="2"/>
    </row>
    <row r="2112" spans="1:31" ht="45" x14ac:dyDescent="0.25">
      <c r="A2112" s="2" t="s">
        <v>10</v>
      </c>
      <c r="B2112" s="3">
        <v>7</v>
      </c>
      <c r="C2112" s="3">
        <v>260</v>
      </c>
      <c r="D2112" s="3" t="s">
        <v>463</v>
      </c>
      <c r="E2112" s="3" t="str">
        <f>_xlfn.XLOOKUP(Tbl_BalanceHistory[[#This Row],[RespAgy]],Tbl_Agencies[Agy Code],Tbl_Agencies[Agy Sort])</f>
        <v>102000</v>
      </c>
      <c r="F2112" s="2" t="str">
        <f>Tbl_BalanceHistory[[#This Row],[RespAgy]]&amp;": "&amp;Tbl_BalanceHistory[[#This Row],[RespAgency]]</f>
        <v>260: Virginia Community College System</v>
      </c>
      <c r="G2112" s="3">
        <v>280</v>
      </c>
      <c r="H2112" s="3" t="s">
        <v>1134</v>
      </c>
      <c r="I2112" s="3" t="str">
        <f>_xlfn.XLOOKUP(Tbl_BalanceHistory[[#This Row],[AgyCode]],Tbl_Agencies[Agy Code],Tbl_Agencies[Agy Sort])</f>
        <v/>
      </c>
      <c r="J2112" s="2" t="str">
        <f>Tbl_BalanceHistory[[#This Row],[AgyCode]]&amp;": "&amp;Tbl_BalanceHistory[[#This Row],[Agency Name]]</f>
        <v>280: Northern Virginia Community College</v>
      </c>
      <c r="K2112" s="1">
        <v>2021</v>
      </c>
      <c r="L2112" s="3">
        <v>534</v>
      </c>
      <c r="M2112" s="3" t="s">
        <v>82</v>
      </c>
      <c r="N2112" s="2" t="str">
        <f>Tbl_BalanceHistory[[#This Row],[ProgramCode]]&amp;": "&amp;Tbl_BalanceHistory[[#This Row],[Program Name]]</f>
        <v>534: Economic Development Services</v>
      </c>
      <c r="O2112" s="3" t="s">
        <v>886</v>
      </c>
      <c r="P2112" s="1" t="str">
        <f>IF(Tbl_BalanceHistory[[#This Row],[FundCode]]="0100","GF",IF(Tbl_BalanceHistory[[#This Row],[FundCode]]="01000","GF","Hi Ed / OCR"))</f>
        <v>GF</v>
      </c>
      <c r="Q2112" s="5">
        <v>198320</v>
      </c>
      <c r="R2112" s="5">
        <v>196460.08</v>
      </c>
      <c r="S2112" s="5">
        <v>1859.92</v>
      </c>
      <c r="T2112" s="5">
        <v>1859.92</v>
      </c>
      <c r="U2112" s="3" t="s">
        <v>1733</v>
      </c>
      <c r="V2112" s="5">
        <v>0</v>
      </c>
      <c r="W2112" s="5">
        <v>0</v>
      </c>
      <c r="X2112" s="5"/>
      <c r="Y2112" s="5"/>
      <c r="Z2112" s="5">
        <f>Tbl_BalanceHistory[[#This Row],[Discretionary Recommended - Pre 2022]]+Tbl_BalanceHistory[[#This Row],[Discretionary Balance Recommended: Policy]]+Tbl_BalanceHistory[[#This Row],[Discretionary Balance Recommended: Commitments]]</f>
        <v>0</v>
      </c>
      <c r="AA2112" s="5">
        <f>Tbl_BalanceHistory[[#This Row],[Discretionary Balance]]-Tbl_BalanceHistory[[#This Row],[Discretionary Reappropriation]]</f>
        <v>0</v>
      </c>
      <c r="AB2112" s="2"/>
      <c r="AC2112" s="2"/>
      <c r="AD2112" s="2"/>
      <c r="AE2112" s="2"/>
    </row>
    <row r="2113" spans="1:31" ht="45" x14ac:dyDescent="0.25">
      <c r="A2113" s="2" t="s">
        <v>10</v>
      </c>
      <c r="B2113" s="3">
        <v>7</v>
      </c>
      <c r="C2113" s="3">
        <v>260</v>
      </c>
      <c r="D2113" s="3" t="s">
        <v>463</v>
      </c>
      <c r="E2113" s="3" t="str">
        <f>_xlfn.XLOOKUP(Tbl_BalanceHistory[[#This Row],[RespAgy]],Tbl_Agencies[Agy Code],Tbl_Agencies[Agy Sort])</f>
        <v>102000</v>
      </c>
      <c r="F2113" s="2" t="str">
        <f>Tbl_BalanceHistory[[#This Row],[RespAgy]]&amp;": "&amp;Tbl_BalanceHistory[[#This Row],[RespAgency]]</f>
        <v>260: Virginia Community College System</v>
      </c>
      <c r="G2113" s="3">
        <v>280</v>
      </c>
      <c r="H2113" s="3" t="s">
        <v>1134</v>
      </c>
      <c r="I2113" s="3" t="str">
        <f>_xlfn.XLOOKUP(Tbl_BalanceHistory[[#This Row],[AgyCode]],Tbl_Agencies[Agy Code],Tbl_Agencies[Agy Sort])</f>
        <v/>
      </c>
      <c r="J2113" s="2" t="str">
        <f>Tbl_BalanceHistory[[#This Row],[AgyCode]]&amp;": "&amp;Tbl_BalanceHistory[[#This Row],[Agency Name]]</f>
        <v>280: Northern Virginia Community College</v>
      </c>
      <c r="K2113" s="1">
        <v>2022</v>
      </c>
      <c r="L2113" s="3">
        <v>534</v>
      </c>
      <c r="M2113" s="3" t="s">
        <v>82</v>
      </c>
      <c r="N2113" s="2" t="str">
        <f>Tbl_BalanceHistory[[#This Row],[ProgramCode]]&amp;": "&amp;Tbl_BalanceHistory[[#This Row],[Program Name]]</f>
        <v>534: Economic Development Services</v>
      </c>
      <c r="O2113" s="3" t="s">
        <v>886</v>
      </c>
      <c r="P2113" s="1" t="str">
        <f>IF(Tbl_BalanceHistory[[#This Row],[FundCode]]="0100","GF",IF(Tbl_BalanceHistory[[#This Row],[FundCode]]="01000","GF","Hi Ed / OCR"))</f>
        <v>GF</v>
      </c>
      <c r="Q2113" s="5">
        <v>1860</v>
      </c>
      <c r="R2113" s="5">
        <v>0</v>
      </c>
      <c r="S2113" s="5">
        <v>1860</v>
      </c>
      <c r="T2113" s="5">
        <v>1860</v>
      </c>
      <c r="U2113" s="3" t="s">
        <v>1733</v>
      </c>
      <c r="V2113" s="5">
        <v>0</v>
      </c>
      <c r="W2113" s="5"/>
      <c r="X2113" s="5">
        <v>0</v>
      </c>
      <c r="Y2113" s="5">
        <v>0</v>
      </c>
      <c r="Z2113" s="5">
        <f>Tbl_BalanceHistory[[#This Row],[Discretionary Recommended - Pre 2022]]+Tbl_BalanceHistory[[#This Row],[Discretionary Balance Recommended: Policy]]+Tbl_BalanceHistory[[#This Row],[Discretionary Balance Recommended: Commitments]]</f>
        <v>0</v>
      </c>
      <c r="AA2113" s="5">
        <f>Tbl_BalanceHistory[[#This Row],[Discretionary Balance]]-Tbl_BalanceHistory[[#This Row],[Discretionary Reappropriation]]</f>
        <v>0</v>
      </c>
      <c r="AB2113" s="2"/>
      <c r="AC2113" s="2"/>
      <c r="AD2113" s="2"/>
      <c r="AE2113" s="2"/>
    </row>
    <row r="2114" spans="1:31" ht="45" x14ac:dyDescent="0.25">
      <c r="A2114" s="2" t="s">
        <v>10</v>
      </c>
      <c r="B2114" s="3">
        <v>7</v>
      </c>
      <c r="C2114" s="3">
        <v>260</v>
      </c>
      <c r="D2114" s="3" t="s">
        <v>463</v>
      </c>
      <c r="E2114" s="3" t="str">
        <f>_xlfn.XLOOKUP(Tbl_BalanceHistory[[#This Row],[RespAgy]],Tbl_Agencies[Agy Code],Tbl_Agencies[Agy Sort])</f>
        <v>102000</v>
      </c>
      <c r="F2114" s="2" t="str">
        <f>Tbl_BalanceHistory[[#This Row],[RespAgy]]&amp;": "&amp;Tbl_BalanceHistory[[#This Row],[RespAgency]]</f>
        <v>260: Virginia Community College System</v>
      </c>
      <c r="G2114" s="3">
        <v>282</v>
      </c>
      <c r="H2114" s="3" t="s">
        <v>1136</v>
      </c>
      <c r="I2114" s="3" t="str">
        <f>_xlfn.XLOOKUP(Tbl_BalanceHistory[[#This Row],[AgyCode]],Tbl_Agencies[Agy Code],Tbl_Agencies[Agy Sort])</f>
        <v/>
      </c>
      <c r="J2114" s="2" t="str">
        <f>Tbl_BalanceHistory[[#This Row],[AgyCode]]&amp;": "&amp;Tbl_BalanceHistory[[#This Row],[Agency Name]]</f>
        <v>282: Piedmont Virginia Community College</v>
      </c>
      <c r="K2114" s="1">
        <v>2014</v>
      </c>
      <c r="L2114" s="3">
        <v>101</v>
      </c>
      <c r="M2114" s="3" t="s">
        <v>1636</v>
      </c>
      <c r="N2114" s="2" t="str">
        <f>Tbl_BalanceHistory[[#This Row],[ProgramCode]]&amp;": "&amp;Tbl_BalanceHistory[[#This Row],[Program Name]]</f>
        <v>101: Higher Education Instruction</v>
      </c>
      <c r="O2114" s="3" t="s">
        <v>1964</v>
      </c>
      <c r="P2114" s="1" t="str">
        <f>IF(Tbl_BalanceHistory[[#This Row],[FundCode]]="0100","GF",IF(Tbl_BalanceHistory[[#This Row],[FundCode]]="01000","GF","Hi Ed / OCR"))</f>
        <v>Hi Ed / OCR</v>
      </c>
      <c r="Q2114" s="5">
        <v>0</v>
      </c>
      <c r="R2114" s="5">
        <v>0</v>
      </c>
      <c r="S2114" s="5">
        <v>858529</v>
      </c>
      <c r="T2114" s="5">
        <v>858529</v>
      </c>
      <c r="U2114" s="3" t="s">
        <v>1731</v>
      </c>
      <c r="V2114" s="5">
        <v>0</v>
      </c>
      <c r="W2114" s="5">
        <v>0</v>
      </c>
      <c r="X2114" s="5"/>
      <c r="Y2114" s="5"/>
      <c r="Z2114" s="5">
        <f>Tbl_BalanceHistory[[#This Row],[Discretionary Recommended - Pre 2022]]+Tbl_BalanceHistory[[#This Row],[Discretionary Balance Recommended: Policy]]+Tbl_BalanceHistory[[#This Row],[Discretionary Balance Recommended: Commitments]]</f>
        <v>0</v>
      </c>
      <c r="AA2114" s="5">
        <f>Tbl_BalanceHistory[[#This Row],[Discretionary Balance]]-Tbl_BalanceHistory[[#This Row],[Discretionary Reappropriation]]</f>
        <v>0</v>
      </c>
      <c r="AB2114" s="2"/>
      <c r="AC2114" s="2"/>
      <c r="AD2114" s="2"/>
      <c r="AE2114" s="2"/>
    </row>
    <row r="2115" spans="1:31" ht="45" x14ac:dyDescent="0.25">
      <c r="A2115" s="2" t="s">
        <v>10</v>
      </c>
      <c r="B2115" s="3">
        <v>7</v>
      </c>
      <c r="C2115" s="3">
        <v>260</v>
      </c>
      <c r="D2115" s="3" t="s">
        <v>463</v>
      </c>
      <c r="E2115" s="3" t="str">
        <f>_xlfn.XLOOKUP(Tbl_BalanceHistory[[#This Row],[RespAgy]],Tbl_Agencies[Agy Code],Tbl_Agencies[Agy Sort])</f>
        <v>102000</v>
      </c>
      <c r="F2115" s="2" t="str">
        <f>Tbl_BalanceHistory[[#This Row],[RespAgy]]&amp;": "&amp;Tbl_BalanceHistory[[#This Row],[RespAgency]]</f>
        <v>260: Virginia Community College System</v>
      </c>
      <c r="G2115" s="3">
        <v>282</v>
      </c>
      <c r="H2115" s="3" t="s">
        <v>1136</v>
      </c>
      <c r="I2115" s="3" t="str">
        <f>_xlfn.XLOOKUP(Tbl_BalanceHistory[[#This Row],[AgyCode]],Tbl_Agencies[Agy Code],Tbl_Agencies[Agy Sort])</f>
        <v/>
      </c>
      <c r="J2115" s="2" t="str">
        <f>Tbl_BalanceHistory[[#This Row],[AgyCode]]&amp;": "&amp;Tbl_BalanceHistory[[#This Row],[Agency Name]]</f>
        <v>282: Piedmont Virginia Community College</v>
      </c>
      <c r="K2115" s="1">
        <v>2015</v>
      </c>
      <c r="L2115" s="3">
        <v>101</v>
      </c>
      <c r="M2115" s="3" t="s">
        <v>1636</v>
      </c>
      <c r="N2115" s="2" t="str">
        <f>Tbl_BalanceHistory[[#This Row],[ProgramCode]]&amp;": "&amp;Tbl_BalanceHistory[[#This Row],[Program Name]]</f>
        <v>101: Higher Education Instruction</v>
      </c>
      <c r="O2115" s="3" t="s">
        <v>1964</v>
      </c>
      <c r="P2115" s="1" t="str">
        <f>IF(Tbl_BalanceHistory[[#This Row],[FundCode]]="0100","GF",IF(Tbl_BalanceHistory[[#This Row],[FundCode]]="01000","GF","Hi Ed / OCR"))</f>
        <v>Hi Ed / OCR</v>
      </c>
      <c r="Q2115" s="5">
        <v>0</v>
      </c>
      <c r="R2115" s="5">
        <v>0</v>
      </c>
      <c r="S2115" s="5">
        <v>316087</v>
      </c>
      <c r="T2115" s="5">
        <v>316087</v>
      </c>
      <c r="U2115" s="3" t="s">
        <v>1731</v>
      </c>
      <c r="V2115" s="5">
        <v>0</v>
      </c>
      <c r="W2115" s="5">
        <v>0</v>
      </c>
      <c r="X2115" s="5"/>
      <c r="Y2115" s="5"/>
      <c r="Z2115" s="5">
        <f>Tbl_BalanceHistory[[#This Row],[Discretionary Recommended - Pre 2022]]+Tbl_BalanceHistory[[#This Row],[Discretionary Balance Recommended: Policy]]+Tbl_BalanceHistory[[#This Row],[Discretionary Balance Recommended: Commitments]]</f>
        <v>0</v>
      </c>
      <c r="AA2115" s="5">
        <f>Tbl_BalanceHistory[[#This Row],[Discretionary Balance]]-Tbl_BalanceHistory[[#This Row],[Discretionary Reappropriation]]</f>
        <v>0</v>
      </c>
      <c r="AB2115" s="2"/>
      <c r="AC2115" s="2"/>
      <c r="AD2115" s="2"/>
      <c r="AE2115" s="2"/>
    </row>
    <row r="2116" spans="1:31" ht="45" x14ac:dyDescent="0.25">
      <c r="A2116" s="2" t="s">
        <v>10</v>
      </c>
      <c r="B2116" s="3">
        <v>7</v>
      </c>
      <c r="C2116" s="3">
        <v>260</v>
      </c>
      <c r="D2116" s="3" t="s">
        <v>463</v>
      </c>
      <c r="E2116" s="3" t="str">
        <f>_xlfn.XLOOKUP(Tbl_BalanceHistory[[#This Row],[RespAgy]],Tbl_Agencies[Agy Code],Tbl_Agencies[Agy Sort])</f>
        <v>102000</v>
      </c>
      <c r="F2116" s="2" t="str">
        <f>Tbl_BalanceHistory[[#This Row],[RespAgy]]&amp;": "&amp;Tbl_BalanceHistory[[#This Row],[RespAgency]]</f>
        <v>260: Virginia Community College System</v>
      </c>
      <c r="G2116" s="3">
        <v>282</v>
      </c>
      <c r="H2116" s="3" t="s">
        <v>1136</v>
      </c>
      <c r="I2116" s="3" t="str">
        <f>_xlfn.XLOOKUP(Tbl_BalanceHistory[[#This Row],[AgyCode]],Tbl_Agencies[Agy Code],Tbl_Agencies[Agy Sort])</f>
        <v/>
      </c>
      <c r="J2116" s="2" t="str">
        <f>Tbl_BalanceHistory[[#This Row],[AgyCode]]&amp;": "&amp;Tbl_BalanceHistory[[#This Row],[Agency Name]]</f>
        <v>282: Piedmont Virginia Community College</v>
      </c>
      <c r="K2116" s="1">
        <v>2016</v>
      </c>
      <c r="L2116" s="3">
        <v>101</v>
      </c>
      <c r="M2116" s="3" t="s">
        <v>1636</v>
      </c>
      <c r="N2116" s="2" t="str">
        <f>Tbl_BalanceHistory[[#This Row],[ProgramCode]]&amp;": "&amp;Tbl_BalanceHistory[[#This Row],[Program Name]]</f>
        <v>101: Higher Education Instruction</v>
      </c>
      <c r="O2116" s="3" t="s">
        <v>1964</v>
      </c>
      <c r="P2116" s="1" t="str">
        <f>IF(Tbl_BalanceHistory[[#This Row],[FundCode]]="0100","GF",IF(Tbl_BalanceHistory[[#This Row],[FundCode]]="01000","GF","Hi Ed / OCR"))</f>
        <v>Hi Ed / OCR</v>
      </c>
      <c r="Q2116" s="5">
        <v>0</v>
      </c>
      <c r="R2116" s="5">
        <v>0</v>
      </c>
      <c r="S2116" s="5">
        <v>390307</v>
      </c>
      <c r="T2116" s="5">
        <v>390307</v>
      </c>
      <c r="U2116" s="3" t="s">
        <v>1731</v>
      </c>
      <c r="V2116" s="5">
        <v>0</v>
      </c>
      <c r="W2116" s="5">
        <v>0</v>
      </c>
      <c r="X2116" s="5"/>
      <c r="Y2116" s="5"/>
      <c r="Z2116" s="5">
        <f>Tbl_BalanceHistory[[#This Row],[Discretionary Recommended - Pre 2022]]+Tbl_BalanceHistory[[#This Row],[Discretionary Balance Recommended: Policy]]+Tbl_BalanceHistory[[#This Row],[Discretionary Balance Recommended: Commitments]]</f>
        <v>0</v>
      </c>
      <c r="AA2116" s="5">
        <f>Tbl_BalanceHistory[[#This Row],[Discretionary Balance]]-Tbl_BalanceHistory[[#This Row],[Discretionary Reappropriation]]</f>
        <v>0</v>
      </c>
      <c r="AB2116" s="2"/>
      <c r="AC2116" s="2"/>
      <c r="AD2116" s="2"/>
      <c r="AE2116" s="2"/>
    </row>
    <row r="2117" spans="1:31" ht="45" x14ac:dyDescent="0.25">
      <c r="A2117" s="2" t="s">
        <v>10</v>
      </c>
      <c r="B2117" s="3">
        <v>7</v>
      </c>
      <c r="C2117" s="3">
        <v>260</v>
      </c>
      <c r="D2117" s="3" t="s">
        <v>463</v>
      </c>
      <c r="E2117" s="3" t="str">
        <f>_xlfn.XLOOKUP(Tbl_BalanceHistory[[#This Row],[RespAgy]],Tbl_Agencies[Agy Code],Tbl_Agencies[Agy Sort])</f>
        <v>102000</v>
      </c>
      <c r="F2117" s="2" t="str">
        <f>Tbl_BalanceHistory[[#This Row],[RespAgy]]&amp;": "&amp;Tbl_BalanceHistory[[#This Row],[RespAgency]]</f>
        <v>260: Virginia Community College System</v>
      </c>
      <c r="G2117" s="3">
        <v>282</v>
      </c>
      <c r="H2117" s="3" t="s">
        <v>1136</v>
      </c>
      <c r="I2117" s="3" t="str">
        <f>_xlfn.XLOOKUP(Tbl_BalanceHistory[[#This Row],[AgyCode]],Tbl_Agencies[Agy Code],Tbl_Agencies[Agy Sort])</f>
        <v/>
      </c>
      <c r="J2117" s="2" t="str">
        <f>Tbl_BalanceHistory[[#This Row],[AgyCode]]&amp;": "&amp;Tbl_BalanceHistory[[#This Row],[Agency Name]]</f>
        <v>282: Piedmont Virginia Community College</v>
      </c>
      <c r="K2117" s="1">
        <v>2017</v>
      </c>
      <c r="L2117" s="3">
        <v>101</v>
      </c>
      <c r="M2117" s="3" t="s">
        <v>1636</v>
      </c>
      <c r="N2117" s="2" t="str">
        <f>Tbl_BalanceHistory[[#This Row],[ProgramCode]]&amp;": "&amp;Tbl_BalanceHistory[[#This Row],[Program Name]]</f>
        <v>101: Higher Education Instruction</v>
      </c>
      <c r="O2117" s="3" t="s">
        <v>1963</v>
      </c>
      <c r="P2117" s="1" t="str">
        <f>IF(Tbl_BalanceHistory[[#This Row],[FundCode]]="0100","GF",IF(Tbl_BalanceHistory[[#This Row],[FundCode]]="01000","GF","Hi Ed / OCR"))</f>
        <v>Hi Ed / OCR</v>
      </c>
      <c r="Q2117" s="5">
        <v>0</v>
      </c>
      <c r="R2117" s="5">
        <v>0</v>
      </c>
      <c r="S2117" s="5">
        <v>393843</v>
      </c>
      <c r="T2117" s="5">
        <v>393843</v>
      </c>
      <c r="U2117" s="3" t="s">
        <v>1732</v>
      </c>
      <c r="V2117" s="5">
        <v>0</v>
      </c>
      <c r="W2117" s="5">
        <v>0</v>
      </c>
      <c r="X2117" s="5"/>
      <c r="Y2117" s="5"/>
      <c r="Z2117" s="5">
        <f>Tbl_BalanceHistory[[#This Row],[Discretionary Recommended - Pre 2022]]+Tbl_BalanceHistory[[#This Row],[Discretionary Balance Recommended: Policy]]+Tbl_BalanceHistory[[#This Row],[Discretionary Balance Recommended: Commitments]]</f>
        <v>0</v>
      </c>
      <c r="AA2117" s="5">
        <f>Tbl_BalanceHistory[[#This Row],[Discretionary Balance]]-Tbl_BalanceHistory[[#This Row],[Discretionary Reappropriation]]</f>
        <v>0</v>
      </c>
      <c r="AB2117" s="2"/>
      <c r="AC2117" s="2"/>
      <c r="AD2117" s="2"/>
      <c r="AE2117" s="2"/>
    </row>
    <row r="2118" spans="1:31" ht="45" x14ac:dyDescent="0.25">
      <c r="A2118" s="2" t="s">
        <v>10</v>
      </c>
      <c r="B2118" s="3">
        <v>7</v>
      </c>
      <c r="C2118" s="3">
        <v>260</v>
      </c>
      <c r="D2118" s="3" t="s">
        <v>463</v>
      </c>
      <c r="E2118" s="3" t="str">
        <f>_xlfn.XLOOKUP(Tbl_BalanceHistory[[#This Row],[RespAgy]],Tbl_Agencies[Agy Code],Tbl_Agencies[Agy Sort])</f>
        <v>102000</v>
      </c>
      <c r="F2118" s="2" t="str">
        <f>Tbl_BalanceHistory[[#This Row],[RespAgy]]&amp;": "&amp;Tbl_BalanceHistory[[#This Row],[RespAgency]]</f>
        <v>260: Virginia Community College System</v>
      </c>
      <c r="G2118" s="3">
        <v>282</v>
      </c>
      <c r="H2118" s="3" t="s">
        <v>1136</v>
      </c>
      <c r="I2118" s="3" t="str">
        <f>_xlfn.XLOOKUP(Tbl_BalanceHistory[[#This Row],[AgyCode]],Tbl_Agencies[Agy Code],Tbl_Agencies[Agy Sort])</f>
        <v/>
      </c>
      <c r="J2118" s="2" t="str">
        <f>Tbl_BalanceHistory[[#This Row],[AgyCode]]&amp;": "&amp;Tbl_BalanceHistory[[#This Row],[Agency Name]]</f>
        <v>282: Piedmont Virginia Community College</v>
      </c>
      <c r="K2118" s="1">
        <v>2018</v>
      </c>
      <c r="L2118" s="3">
        <v>101</v>
      </c>
      <c r="M2118" s="3" t="s">
        <v>1636</v>
      </c>
      <c r="N2118" s="2" t="str">
        <f>Tbl_BalanceHistory[[#This Row],[ProgramCode]]&amp;": "&amp;Tbl_BalanceHistory[[#This Row],[Program Name]]</f>
        <v>101: Higher Education Instruction</v>
      </c>
      <c r="O2118" s="3" t="s">
        <v>1963</v>
      </c>
      <c r="P2118" s="1" t="str">
        <f>IF(Tbl_BalanceHistory[[#This Row],[FundCode]]="0100","GF",IF(Tbl_BalanceHistory[[#This Row],[FundCode]]="01000","GF","Hi Ed / OCR"))</f>
        <v>Hi Ed / OCR</v>
      </c>
      <c r="Q2118" s="5">
        <v>0</v>
      </c>
      <c r="R2118" s="5">
        <v>0</v>
      </c>
      <c r="S2118" s="5">
        <v>435067</v>
      </c>
      <c r="T2118" s="5">
        <v>435067</v>
      </c>
      <c r="U2118" s="3" t="s">
        <v>1731</v>
      </c>
      <c r="V2118" s="5">
        <v>0</v>
      </c>
      <c r="W2118" s="5">
        <v>0</v>
      </c>
      <c r="X2118" s="5"/>
      <c r="Y2118" s="5"/>
      <c r="Z2118" s="5">
        <f>Tbl_BalanceHistory[[#This Row],[Discretionary Recommended - Pre 2022]]+Tbl_BalanceHistory[[#This Row],[Discretionary Balance Recommended: Policy]]+Tbl_BalanceHistory[[#This Row],[Discretionary Balance Recommended: Commitments]]</f>
        <v>0</v>
      </c>
      <c r="AA2118" s="5">
        <f>Tbl_BalanceHistory[[#This Row],[Discretionary Balance]]-Tbl_BalanceHistory[[#This Row],[Discretionary Reappropriation]]</f>
        <v>0</v>
      </c>
      <c r="AB2118" s="2"/>
      <c r="AC2118" s="2"/>
      <c r="AD2118" s="2"/>
      <c r="AE2118" s="2"/>
    </row>
    <row r="2119" spans="1:31" ht="45" x14ac:dyDescent="0.25">
      <c r="A2119" s="2" t="s">
        <v>10</v>
      </c>
      <c r="B2119" s="3">
        <v>7</v>
      </c>
      <c r="C2119" s="3">
        <v>260</v>
      </c>
      <c r="D2119" s="3" t="s">
        <v>463</v>
      </c>
      <c r="E2119" s="3" t="str">
        <f>_xlfn.XLOOKUP(Tbl_BalanceHistory[[#This Row],[RespAgy]],Tbl_Agencies[Agy Code],Tbl_Agencies[Agy Sort])</f>
        <v>102000</v>
      </c>
      <c r="F2119" s="2" t="str">
        <f>Tbl_BalanceHistory[[#This Row],[RespAgy]]&amp;": "&amp;Tbl_BalanceHistory[[#This Row],[RespAgency]]</f>
        <v>260: Virginia Community College System</v>
      </c>
      <c r="G2119" s="3">
        <v>282</v>
      </c>
      <c r="H2119" s="3" t="s">
        <v>1136</v>
      </c>
      <c r="I2119" s="3" t="str">
        <f>_xlfn.XLOOKUP(Tbl_BalanceHistory[[#This Row],[AgyCode]],Tbl_Agencies[Agy Code],Tbl_Agencies[Agy Sort])</f>
        <v/>
      </c>
      <c r="J2119" s="2" t="str">
        <f>Tbl_BalanceHistory[[#This Row],[AgyCode]]&amp;": "&amp;Tbl_BalanceHistory[[#This Row],[Agency Name]]</f>
        <v>282: Piedmont Virginia Community College</v>
      </c>
      <c r="K2119" s="1">
        <v>2019</v>
      </c>
      <c r="L2119" s="3">
        <v>101</v>
      </c>
      <c r="M2119" s="3" t="s">
        <v>1636</v>
      </c>
      <c r="N2119" s="2" t="str">
        <f>Tbl_BalanceHistory[[#This Row],[ProgramCode]]&amp;": "&amp;Tbl_BalanceHistory[[#This Row],[Program Name]]</f>
        <v>101: Higher Education Instruction</v>
      </c>
      <c r="O2119" s="3" t="s">
        <v>1963</v>
      </c>
      <c r="P2119" s="1" t="str">
        <f>IF(Tbl_BalanceHistory[[#This Row],[FundCode]]="0100","GF",IF(Tbl_BalanceHistory[[#This Row],[FundCode]]="01000","GF","Hi Ed / OCR"))</f>
        <v>Hi Ed / OCR</v>
      </c>
      <c r="Q2119" s="5">
        <v>0</v>
      </c>
      <c r="R2119" s="5">
        <v>0</v>
      </c>
      <c r="S2119" s="5">
        <v>1606.84</v>
      </c>
      <c r="T2119" s="5">
        <v>1606.84</v>
      </c>
      <c r="U2119" s="3" t="s">
        <v>1733</v>
      </c>
      <c r="V2119" s="5">
        <v>0</v>
      </c>
      <c r="W2119" s="5">
        <v>0</v>
      </c>
      <c r="X2119" s="5"/>
      <c r="Y2119" s="5"/>
      <c r="Z2119" s="5">
        <f>Tbl_BalanceHistory[[#This Row],[Discretionary Recommended - Pre 2022]]+Tbl_BalanceHistory[[#This Row],[Discretionary Balance Recommended: Policy]]+Tbl_BalanceHistory[[#This Row],[Discretionary Balance Recommended: Commitments]]</f>
        <v>0</v>
      </c>
      <c r="AA2119" s="5">
        <f>Tbl_BalanceHistory[[#This Row],[Discretionary Balance]]-Tbl_BalanceHistory[[#This Row],[Discretionary Reappropriation]]</f>
        <v>0</v>
      </c>
      <c r="AB2119" s="2"/>
      <c r="AC2119" s="2"/>
      <c r="AD2119" s="2"/>
      <c r="AE2119" s="2"/>
    </row>
    <row r="2120" spans="1:31" ht="45" x14ac:dyDescent="0.25">
      <c r="A2120" s="2" t="s">
        <v>10</v>
      </c>
      <c r="B2120" s="3">
        <v>7</v>
      </c>
      <c r="C2120" s="3">
        <v>260</v>
      </c>
      <c r="D2120" s="3" t="s">
        <v>463</v>
      </c>
      <c r="E2120" s="3" t="str">
        <f>_xlfn.XLOOKUP(Tbl_BalanceHistory[[#This Row],[RespAgy]],Tbl_Agencies[Agy Code],Tbl_Agencies[Agy Sort])</f>
        <v>102000</v>
      </c>
      <c r="F2120" s="2" t="str">
        <f>Tbl_BalanceHistory[[#This Row],[RespAgy]]&amp;": "&amp;Tbl_BalanceHistory[[#This Row],[RespAgency]]</f>
        <v>260: Virginia Community College System</v>
      </c>
      <c r="G2120" s="3">
        <v>282</v>
      </c>
      <c r="H2120" s="3" t="s">
        <v>1136</v>
      </c>
      <c r="I2120" s="3" t="str">
        <f>_xlfn.XLOOKUP(Tbl_BalanceHistory[[#This Row],[AgyCode]],Tbl_Agencies[Agy Code],Tbl_Agencies[Agy Sort])</f>
        <v/>
      </c>
      <c r="J2120" s="2" t="str">
        <f>Tbl_BalanceHistory[[#This Row],[AgyCode]]&amp;": "&amp;Tbl_BalanceHistory[[#This Row],[Agency Name]]</f>
        <v>282: Piedmont Virginia Community College</v>
      </c>
      <c r="K2120" s="1">
        <v>2020</v>
      </c>
      <c r="L2120" s="3">
        <v>101</v>
      </c>
      <c r="M2120" s="3" t="s">
        <v>1636</v>
      </c>
      <c r="N2120" s="2" t="str">
        <f>Tbl_BalanceHistory[[#This Row],[ProgramCode]]&amp;": "&amp;Tbl_BalanceHistory[[#This Row],[Program Name]]</f>
        <v>101: Higher Education Instruction</v>
      </c>
      <c r="O2120" s="3" t="s">
        <v>1963</v>
      </c>
      <c r="P2120" s="1" t="str">
        <f>IF(Tbl_BalanceHistory[[#This Row],[FundCode]]="0100","GF",IF(Tbl_BalanceHistory[[#This Row],[FundCode]]="01000","GF","Hi Ed / OCR"))</f>
        <v>Hi Ed / OCR</v>
      </c>
      <c r="Q2120" s="5">
        <v>0</v>
      </c>
      <c r="R2120" s="5">
        <v>0</v>
      </c>
      <c r="S2120" s="5">
        <v>341943.57</v>
      </c>
      <c r="T2120" s="5">
        <v>341943.57</v>
      </c>
      <c r="U2120" s="3" t="s">
        <v>1733</v>
      </c>
      <c r="V2120" s="5">
        <v>0</v>
      </c>
      <c r="W2120" s="5">
        <v>0</v>
      </c>
      <c r="X2120" s="5"/>
      <c r="Y2120" s="5"/>
      <c r="Z2120" s="5">
        <f>Tbl_BalanceHistory[[#This Row],[Discretionary Recommended - Pre 2022]]+Tbl_BalanceHistory[[#This Row],[Discretionary Balance Recommended: Policy]]+Tbl_BalanceHistory[[#This Row],[Discretionary Balance Recommended: Commitments]]</f>
        <v>0</v>
      </c>
      <c r="AA2120" s="5">
        <f>Tbl_BalanceHistory[[#This Row],[Discretionary Balance]]-Tbl_BalanceHistory[[#This Row],[Discretionary Reappropriation]]</f>
        <v>0</v>
      </c>
      <c r="AB2120" s="2"/>
      <c r="AC2120" s="2"/>
      <c r="AD2120" s="2"/>
      <c r="AE2120" s="2"/>
    </row>
    <row r="2121" spans="1:31" ht="45" x14ac:dyDescent="0.25">
      <c r="A2121" s="2" t="s">
        <v>10</v>
      </c>
      <c r="B2121" s="3">
        <v>7</v>
      </c>
      <c r="C2121" s="3">
        <v>260</v>
      </c>
      <c r="D2121" s="3" t="s">
        <v>463</v>
      </c>
      <c r="E2121" s="3" t="str">
        <f>_xlfn.XLOOKUP(Tbl_BalanceHistory[[#This Row],[RespAgy]],Tbl_Agencies[Agy Code],Tbl_Agencies[Agy Sort])</f>
        <v>102000</v>
      </c>
      <c r="F2121" s="2" t="str">
        <f>Tbl_BalanceHistory[[#This Row],[RespAgy]]&amp;": "&amp;Tbl_BalanceHistory[[#This Row],[RespAgency]]</f>
        <v>260: Virginia Community College System</v>
      </c>
      <c r="G2121" s="3">
        <v>282</v>
      </c>
      <c r="H2121" s="3" t="s">
        <v>1136</v>
      </c>
      <c r="I2121" s="3" t="str">
        <f>_xlfn.XLOOKUP(Tbl_BalanceHistory[[#This Row],[AgyCode]],Tbl_Agencies[Agy Code],Tbl_Agencies[Agy Sort])</f>
        <v/>
      </c>
      <c r="J2121" s="2" t="str">
        <f>Tbl_BalanceHistory[[#This Row],[AgyCode]]&amp;": "&amp;Tbl_BalanceHistory[[#This Row],[Agency Name]]</f>
        <v>282: Piedmont Virginia Community College</v>
      </c>
      <c r="K2121" s="1">
        <v>2021</v>
      </c>
      <c r="L2121" s="3">
        <v>101</v>
      </c>
      <c r="M2121" s="3" t="s">
        <v>1636</v>
      </c>
      <c r="N2121" s="2" t="str">
        <f>Tbl_BalanceHistory[[#This Row],[ProgramCode]]&amp;": "&amp;Tbl_BalanceHistory[[#This Row],[Program Name]]</f>
        <v>101: Higher Education Instruction</v>
      </c>
      <c r="O2121" s="3" t="s">
        <v>1963</v>
      </c>
      <c r="P2121" s="1" t="str">
        <f>IF(Tbl_BalanceHistory[[#This Row],[FundCode]]="0100","GF",IF(Tbl_BalanceHistory[[#This Row],[FundCode]]="01000","GF","Hi Ed / OCR"))</f>
        <v>Hi Ed / OCR</v>
      </c>
      <c r="Q2121" s="5">
        <v>0</v>
      </c>
      <c r="R2121" s="5">
        <v>0</v>
      </c>
      <c r="S2121" s="5">
        <v>191126.93</v>
      </c>
      <c r="T2121" s="5">
        <v>191126.93</v>
      </c>
      <c r="U2121" s="3" t="s">
        <v>1733</v>
      </c>
      <c r="V2121" s="5">
        <v>0</v>
      </c>
      <c r="W2121" s="5">
        <v>0</v>
      </c>
      <c r="X2121" s="5"/>
      <c r="Y2121" s="5"/>
      <c r="Z2121" s="5">
        <f>Tbl_BalanceHistory[[#This Row],[Discretionary Recommended - Pre 2022]]+Tbl_BalanceHistory[[#This Row],[Discretionary Balance Recommended: Policy]]+Tbl_BalanceHistory[[#This Row],[Discretionary Balance Recommended: Commitments]]</f>
        <v>0</v>
      </c>
      <c r="AA2121" s="5">
        <f>Tbl_BalanceHistory[[#This Row],[Discretionary Balance]]-Tbl_BalanceHistory[[#This Row],[Discretionary Reappropriation]]</f>
        <v>0</v>
      </c>
      <c r="AB2121" s="2"/>
      <c r="AC2121" s="2"/>
      <c r="AD2121" s="2"/>
      <c r="AE2121" s="2"/>
    </row>
    <row r="2122" spans="1:31" ht="45" x14ac:dyDescent="0.25">
      <c r="A2122" s="2" t="s">
        <v>10</v>
      </c>
      <c r="B2122" s="3">
        <v>7</v>
      </c>
      <c r="C2122" s="3">
        <v>260</v>
      </c>
      <c r="D2122" s="3" t="s">
        <v>463</v>
      </c>
      <c r="E2122" s="3" t="str">
        <f>_xlfn.XLOOKUP(Tbl_BalanceHistory[[#This Row],[RespAgy]],Tbl_Agencies[Agy Code],Tbl_Agencies[Agy Sort])</f>
        <v>102000</v>
      </c>
      <c r="F2122" s="2" t="str">
        <f>Tbl_BalanceHistory[[#This Row],[RespAgy]]&amp;": "&amp;Tbl_BalanceHistory[[#This Row],[RespAgency]]</f>
        <v>260: Virginia Community College System</v>
      </c>
      <c r="G2122" s="3">
        <v>282</v>
      </c>
      <c r="H2122" s="3" t="s">
        <v>1136</v>
      </c>
      <c r="I2122" s="3" t="str">
        <f>_xlfn.XLOOKUP(Tbl_BalanceHistory[[#This Row],[AgyCode]],Tbl_Agencies[Agy Code],Tbl_Agencies[Agy Sort])</f>
        <v/>
      </c>
      <c r="J2122" s="2" t="str">
        <f>Tbl_BalanceHistory[[#This Row],[AgyCode]]&amp;": "&amp;Tbl_BalanceHistory[[#This Row],[Agency Name]]</f>
        <v>282: Piedmont Virginia Community College</v>
      </c>
      <c r="K2122" s="1">
        <v>2022</v>
      </c>
      <c r="L2122" s="3">
        <v>101</v>
      </c>
      <c r="M2122" s="3" t="s">
        <v>1636</v>
      </c>
      <c r="N2122" s="2" t="str">
        <f>Tbl_BalanceHistory[[#This Row],[ProgramCode]]&amp;": "&amp;Tbl_BalanceHistory[[#This Row],[Program Name]]</f>
        <v>101: Higher Education Instruction</v>
      </c>
      <c r="O2122" s="3" t="s">
        <v>1963</v>
      </c>
      <c r="P2122" s="1" t="str">
        <f>IF(Tbl_BalanceHistory[[#This Row],[FundCode]]="0100","GF",IF(Tbl_BalanceHistory[[#This Row],[FundCode]]="01000","GF","Hi Ed / OCR"))</f>
        <v>Hi Ed / OCR</v>
      </c>
      <c r="Q2122" s="5">
        <v>0</v>
      </c>
      <c r="R2122" s="5">
        <v>0</v>
      </c>
      <c r="S2122" s="5">
        <v>984005.04</v>
      </c>
      <c r="T2122" s="5">
        <v>984005.04</v>
      </c>
      <c r="U2122" s="3" t="s">
        <v>1733</v>
      </c>
      <c r="V2122" s="5">
        <v>0</v>
      </c>
      <c r="W2122" s="5"/>
      <c r="X2122" s="5">
        <v>0</v>
      </c>
      <c r="Y2122" s="5">
        <v>0</v>
      </c>
      <c r="Z2122" s="5">
        <f>Tbl_BalanceHistory[[#This Row],[Discretionary Recommended - Pre 2022]]+Tbl_BalanceHistory[[#This Row],[Discretionary Balance Recommended: Policy]]+Tbl_BalanceHistory[[#This Row],[Discretionary Balance Recommended: Commitments]]</f>
        <v>0</v>
      </c>
      <c r="AA2122" s="5">
        <f>Tbl_BalanceHistory[[#This Row],[Discretionary Balance]]-Tbl_BalanceHistory[[#This Row],[Discretionary Reappropriation]]</f>
        <v>0</v>
      </c>
      <c r="AB2122" s="2"/>
      <c r="AC2122" s="2"/>
      <c r="AD2122" s="2"/>
      <c r="AE2122" s="2"/>
    </row>
    <row r="2123" spans="1:31" ht="45" x14ac:dyDescent="0.25">
      <c r="A2123" s="2" t="s">
        <v>10</v>
      </c>
      <c r="B2123" s="3">
        <v>7</v>
      </c>
      <c r="C2123" s="3">
        <v>260</v>
      </c>
      <c r="D2123" s="3" t="s">
        <v>463</v>
      </c>
      <c r="E2123" s="3" t="str">
        <f>_xlfn.XLOOKUP(Tbl_BalanceHistory[[#This Row],[RespAgy]],Tbl_Agencies[Agy Code],Tbl_Agencies[Agy Sort])</f>
        <v>102000</v>
      </c>
      <c r="F2123" s="2" t="str">
        <f>Tbl_BalanceHistory[[#This Row],[RespAgy]]&amp;": "&amp;Tbl_BalanceHistory[[#This Row],[RespAgency]]</f>
        <v>260: Virginia Community College System</v>
      </c>
      <c r="G2123" s="3">
        <v>282</v>
      </c>
      <c r="H2123" s="3" t="s">
        <v>1136</v>
      </c>
      <c r="I2123" s="3" t="str">
        <f>_xlfn.XLOOKUP(Tbl_BalanceHistory[[#This Row],[AgyCode]],Tbl_Agencies[Agy Code],Tbl_Agencies[Agy Sort])</f>
        <v/>
      </c>
      <c r="J2123" s="2" t="str">
        <f>Tbl_BalanceHistory[[#This Row],[AgyCode]]&amp;": "&amp;Tbl_BalanceHistory[[#This Row],[Agency Name]]</f>
        <v>282: Piedmont Virginia Community College</v>
      </c>
      <c r="K2123" s="1">
        <v>2014</v>
      </c>
      <c r="L2123" s="3">
        <v>108</v>
      </c>
      <c r="M2123" s="3" t="s">
        <v>408</v>
      </c>
      <c r="N2123" s="2" t="str">
        <f>Tbl_BalanceHistory[[#This Row],[ProgramCode]]&amp;": "&amp;Tbl_BalanceHistory[[#This Row],[Program Name]]</f>
        <v>108: Higher Education Student Financial Assistance</v>
      </c>
      <c r="O2123" s="3" t="s">
        <v>1730</v>
      </c>
      <c r="P2123" s="1" t="str">
        <f>IF(Tbl_BalanceHistory[[#This Row],[FundCode]]="0100","GF",IF(Tbl_BalanceHistory[[#This Row],[FundCode]]="01000","GF","Hi Ed / OCR"))</f>
        <v>GF</v>
      </c>
      <c r="Q2123" s="5">
        <v>845174</v>
      </c>
      <c r="R2123" s="5">
        <v>778732.27</v>
      </c>
      <c r="S2123" s="5">
        <v>66441</v>
      </c>
      <c r="T2123" s="5">
        <v>66441</v>
      </c>
      <c r="U2123" s="3" t="s">
        <v>1731</v>
      </c>
      <c r="V2123" s="5">
        <v>0</v>
      </c>
      <c r="W2123" s="5">
        <v>0</v>
      </c>
      <c r="X2123" s="5"/>
      <c r="Y2123" s="5"/>
      <c r="Z2123" s="5">
        <f>Tbl_BalanceHistory[[#This Row],[Discretionary Recommended - Pre 2022]]+Tbl_BalanceHistory[[#This Row],[Discretionary Balance Recommended: Policy]]+Tbl_BalanceHistory[[#This Row],[Discretionary Balance Recommended: Commitments]]</f>
        <v>0</v>
      </c>
      <c r="AA2123" s="5">
        <f>Tbl_BalanceHistory[[#This Row],[Discretionary Balance]]-Tbl_BalanceHistory[[#This Row],[Discretionary Reappropriation]]</f>
        <v>0</v>
      </c>
      <c r="AB2123" s="2"/>
      <c r="AC2123" s="2"/>
      <c r="AD2123" s="2"/>
      <c r="AE2123" s="2"/>
    </row>
    <row r="2124" spans="1:31" ht="45" x14ac:dyDescent="0.25">
      <c r="A2124" s="2" t="s">
        <v>10</v>
      </c>
      <c r="B2124" s="3">
        <v>7</v>
      </c>
      <c r="C2124" s="3">
        <v>260</v>
      </c>
      <c r="D2124" s="3" t="s">
        <v>463</v>
      </c>
      <c r="E2124" s="3" t="str">
        <f>_xlfn.XLOOKUP(Tbl_BalanceHistory[[#This Row],[RespAgy]],Tbl_Agencies[Agy Code],Tbl_Agencies[Agy Sort])</f>
        <v>102000</v>
      </c>
      <c r="F2124" s="2" t="str">
        <f>Tbl_BalanceHistory[[#This Row],[RespAgy]]&amp;": "&amp;Tbl_BalanceHistory[[#This Row],[RespAgency]]</f>
        <v>260: Virginia Community College System</v>
      </c>
      <c r="G2124" s="3">
        <v>282</v>
      </c>
      <c r="H2124" s="3" t="s">
        <v>1136</v>
      </c>
      <c r="I2124" s="3" t="str">
        <f>_xlfn.XLOOKUP(Tbl_BalanceHistory[[#This Row],[AgyCode]],Tbl_Agencies[Agy Code],Tbl_Agencies[Agy Sort])</f>
        <v/>
      </c>
      <c r="J2124" s="2" t="str">
        <f>Tbl_BalanceHistory[[#This Row],[AgyCode]]&amp;": "&amp;Tbl_BalanceHistory[[#This Row],[Agency Name]]</f>
        <v>282: Piedmont Virginia Community College</v>
      </c>
      <c r="K2124" s="1">
        <v>2015</v>
      </c>
      <c r="L2124" s="3">
        <v>108</v>
      </c>
      <c r="M2124" s="3" t="s">
        <v>408</v>
      </c>
      <c r="N2124" s="2" t="str">
        <f>Tbl_BalanceHistory[[#This Row],[ProgramCode]]&amp;": "&amp;Tbl_BalanceHistory[[#This Row],[Program Name]]</f>
        <v>108: Higher Education Student Financial Assistance</v>
      </c>
      <c r="O2124" s="3" t="s">
        <v>1730</v>
      </c>
      <c r="P2124" s="1" t="str">
        <f>IF(Tbl_BalanceHistory[[#This Row],[FundCode]]="0100","GF",IF(Tbl_BalanceHistory[[#This Row],[FundCode]]="01000","GF","Hi Ed / OCR"))</f>
        <v>GF</v>
      </c>
      <c r="Q2124" s="5">
        <v>963515</v>
      </c>
      <c r="R2124" s="5">
        <v>838778</v>
      </c>
      <c r="S2124" s="5">
        <v>124736</v>
      </c>
      <c r="T2124" s="5">
        <v>124736</v>
      </c>
      <c r="U2124" s="3" t="s">
        <v>1731</v>
      </c>
      <c r="V2124" s="5">
        <v>0</v>
      </c>
      <c r="W2124" s="5">
        <v>0</v>
      </c>
      <c r="X2124" s="5"/>
      <c r="Y2124" s="5"/>
      <c r="Z2124" s="5">
        <f>Tbl_BalanceHistory[[#This Row],[Discretionary Recommended - Pre 2022]]+Tbl_BalanceHistory[[#This Row],[Discretionary Balance Recommended: Policy]]+Tbl_BalanceHistory[[#This Row],[Discretionary Balance Recommended: Commitments]]</f>
        <v>0</v>
      </c>
      <c r="AA2124" s="5">
        <f>Tbl_BalanceHistory[[#This Row],[Discretionary Balance]]-Tbl_BalanceHistory[[#This Row],[Discretionary Reappropriation]]</f>
        <v>0</v>
      </c>
      <c r="AB2124" s="2"/>
      <c r="AC2124" s="2"/>
      <c r="AD2124" s="2"/>
      <c r="AE2124" s="2"/>
    </row>
    <row r="2125" spans="1:31" ht="45" x14ac:dyDescent="0.25">
      <c r="A2125" s="2" t="s">
        <v>10</v>
      </c>
      <c r="B2125" s="3">
        <v>7</v>
      </c>
      <c r="C2125" s="3">
        <v>260</v>
      </c>
      <c r="D2125" s="3" t="s">
        <v>463</v>
      </c>
      <c r="E2125" s="3" t="str">
        <f>_xlfn.XLOOKUP(Tbl_BalanceHistory[[#This Row],[RespAgy]],Tbl_Agencies[Agy Code],Tbl_Agencies[Agy Sort])</f>
        <v>102000</v>
      </c>
      <c r="F2125" s="2" t="str">
        <f>Tbl_BalanceHistory[[#This Row],[RespAgy]]&amp;": "&amp;Tbl_BalanceHistory[[#This Row],[RespAgency]]</f>
        <v>260: Virginia Community College System</v>
      </c>
      <c r="G2125" s="3">
        <v>282</v>
      </c>
      <c r="H2125" s="3" t="s">
        <v>1136</v>
      </c>
      <c r="I2125" s="3" t="str">
        <f>_xlfn.XLOOKUP(Tbl_BalanceHistory[[#This Row],[AgyCode]],Tbl_Agencies[Agy Code],Tbl_Agencies[Agy Sort])</f>
        <v/>
      </c>
      <c r="J2125" s="2" t="str">
        <f>Tbl_BalanceHistory[[#This Row],[AgyCode]]&amp;": "&amp;Tbl_BalanceHistory[[#This Row],[Agency Name]]</f>
        <v>282: Piedmont Virginia Community College</v>
      </c>
      <c r="K2125" s="1">
        <v>2016</v>
      </c>
      <c r="L2125" s="3">
        <v>108</v>
      </c>
      <c r="M2125" s="3" t="s">
        <v>408</v>
      </c>
      <c r="N2125" s="2" t="str">
        <f>Tbl_BalanceHistory[[#This Row],[ProgramCode]]&amp;": "&amp;Tbl_BalanceHistory[[#This Row],[Program Name]]</f>
        <v>108: Higher Education Student Financial Assistance</v>
      </c>
      <c r="O2125" s="3" t="s">
        <v>1730</v>
      </c>
      <c r="P2125" s="1" t="str">
        <f>IF(Tbl_BalanceHistory[[#This Row],[FundCode]]="0100","GF",IF(Tbl_BalanceHistory[[#This Row],[FundCode]]="01000","GF","Hi Ed / OCR"))</f>
        <v>GF</v>
      </c>
      <c r="Q2125" s="5">
        <v>964568</v>
      </c>
      <c r="R2125" s="5">
        <v>964230.5</v>
      </c>
      <c r="S2125" s="5">
        <v>337</v>
      </c>
      <c r="T2125" s="5">
        <v>337</v>
      </c>
      <c r="U2125" s="3" t="s">
        <v>1731</v>
      </c>
      <c r="V2125" s="5">
        <v>0</v>
      </c>
      <c r="W2125" s="5">
        <v>0</v>
      </c>
      <c r="X2125" s="5"/>
      <c r="Y2125" s="5"/>
      <c r="Z2125" s="5">
        <f>Tbl_BalanceHistory[[#This Row],[Discretionary Recommended - Pre 2022]]+Tbl_BalanceHistory[[#This Row],[Discretionary Balance Recommended: Policy]]+Tbl_BalanceHistory[[#This Row],[Discretionary Balance Recommended: Commitments]]</f>
        <v>0</v>
      </c>
      <c r="AA2125" s="5">
        <f>Tbl_BalanceHistory[[#This Row],[Discretionary Balance]]-Tbl_BalanceHistory[[#This Row],[Discretionary Reappropriation]]</f>
        <v>0</v>
      </c>
      <c r="AB2125" s="2"/>
      <c r="AC2125" s="2"/>
      <c r="AD2125" s="2"/>
      <c r="AE2125" s="2"/>
    </row>
    <row r="2126" spans="1:31" ht="45" x14ac:dyDescent="0.25">
      <c r="A2126" s="2" t="s">
        <v>10</v>
      </c>
      <c r="B2126" s="3">
        <v>7</v>
      </c>
      <c r="C2126" s="3">
        <v>260</v>
      </c>
      <c r="D2126" s="3" t="s">
        <v>463</v>
      </c>
      <c r="E2126" s="3" t="str">
        <f>_xlfn.XLOOKUP(Tbl_BalanceHistory[[#This Row],[RespAgy]],Tbl_Agencies[Agy Code],Tbl_Agencies[Agy Sort])</f>
        <v>102000</v>
      </c>
      <c r="F2126" s="2" t="str">
        <f>Tbl_BalanceHistory[[#This Row],[RespAgy]]&amp;": "&amp;Tbl_BalanceHistory[[#This Row],[RespAgency]]</f>
        <v>260: Virginia Community College System</v>
      </c>
      <c r="G2126" s="3">
        <v>282</v>
      </c>
      <c r="H2126" s="3" t="s">
        <v>1136</v>
      </c>
      <c r="I2126" s="3" t="str">
        <f>_xlfn.XLOOKUP(Tbl_BalanceHistory[[#This Row],[AgyCode]],Tbl_Agencies[Agy Code],Tbl_Agencies[Agy Sort])</f>
        <v/>
      </c>
      <c r="J2126" s="2" t="str">
        <f>Tbl_BalanceHistory[[#This Row],[AgyCode]]&amp;": "&amp;Tbl_BalanceHistory[[#This Row],[Agency Name]]</f>
        <v>282: Piedmont Virginia Community College</v>
      </c>
      <c r="K2126" s="1">
        <v>2017</v>
      </c>
      <c r="L2126" s="3">
        <v>108</v>
      </c>
      <c r="M2126" s="3" t="s">
        <v>408</v>
      </c>
      <c r="N2126" s="2" t="str">
        <f>Tbl_BalanceHistory[[#This Row],[ProgramCode]]&amp;": "&amp;Tbl_BalanceHistory[[#This Row],[Program Name]]</f>
        <v>108: Higher Education Student Financial Assistance</v>
      </c>
      <c r="O2126" s="3" t="s">
        <v>886</v>
      </c>
      <c r="P2126" s="1" t="str">
        <f>IF(Tbl_BalanceHistory[[#This Row],[FundCode]]="0100","GF",IF(Tbl_BalanceHistory[[#This Row],[FundCode]]="01000","GF","Hi Ed / OCR"))</f>
        <v>GF</v>
      </c>
      <c r="Q2126" s="5">
        <v>1580438</v>
      </c>
      <c r="R2126" s="5">
        <v>1430699.19</v>
      </c>
      <c r="S2126" s="5">
        <v>149738</v>
      </c>
      <c r="T2126" s="5">
        <v>149738</v>
      </c>
      <c r="U2126" s="3" t="s">
        <v>1732</v>
      </c>
      <c r="V2126" s="5">
        <v>0</v>
      </c>
      <c r="W2126" s="5">
        <v>0</v>
      </c>
      <c r="X2126" s="5"/>
      <c r="Y2126" s="5"/>
      <c r="Z2126" s="5">
        <f>Tbl_BalanceHistory[[#This Row],[Discretionary Recommended - Pre 2022]]+Tbl_BalanceHistory[[#This Row],[Discretionary Balance Recommended: Policy]]+Tbl_BalanceHistory[[#This Row],[Discretionary Balance Recommended: Commitments]]</f>
        <v>0</v>
      </c>
      <c r="AA2126" s="5">
        <f>Tbl_BalanceHistory[[#This Row],[Discretionary Balance]]-Tbl_BalanceHistory[[#This Row],[Discretionary Reappropriation]]</f>
        <v>0</v>
      </c>
      <c r="AB2126" s="2"/>
      <c r="AC2126" s="2"/>
      <c r="AD2126" s="2"/>
      <c r="AE2126" s="2"/>
    </row>
    <row r="2127" spans="1:31" ht="45" x14ac:dyDescent="0.25">
      <c r="A2127" s="2" t="s">
        <v>10</v>
      </c>
      <c r="B2127" s="3">
        <v>7</v>
      </c>
      <c r="C2127" s="3">
        <v>260</v>
      </c>
      <c r="D2127" s="3" t="s">
        <v>463</v>
      </c>
      <c r="E2127" s="3" t="str">
        <f>_xlfn.XLOOKUP(Tbl_BalanceHistory[[#This Row],[RespAgy]],Tbl_Agencies[Agy Code],Tbl_Agencies[Agy Sort])</f>
        <v>102000</v>
      </c>
      <c r="F2127" s="2" t="str">
        <f>Tbl_BalanceHistory[[#This Row],[RespAgy]]&amp;": "&amp;Tbl_BalanceHistory[[#This Row],[RespAgency]]</f>
        <v>260: Virginia Community College System</v>
      </c>
      <c r="G2127" s="3">
        <v>282</v>
      </c>
      <c r="H2127" s="3" t="s">
        <v>1136</v>
      </c>
      <c r="I2127" s="3" t="str">
        <f>_xlfn.XLOOKUP(Tbl_BalanceHistory[[#This Row],[AgyCode]],Tbl_Agencies[Agy Code],Tbl_Agencies[Agy Sort])</f>
        <v/>
      </c>
      <c r="J2127" s="2" t="str">
        <f>Tbl_BalanceHistory[[#This Row],[AgyCode]]&amp;": "&amp;Tbl_BalanceHistory[[#This Row],[Agency Name]]</f>
        <v>282: Piedmont Virginia Community College</v>
      </c>
      <c r="K2127" s="1">
        <v>2018</v>
      </c>
      <c r="L2127" s="3">
        <v>108</v>
      </c>
      <c r="M2127" s="3" t="s">
        <v>408</v>
      </c>
      <c r="N2127" s="2" t="str">
        <f>Tbl_BalanceHistory[[#This Row],[ProgramCode]]&amp;": "&amp;Tbl_BalanceHistory[[#This Row],[Program Name]]</f>
        <v>108: Higher Education Student Financial Assistance</v>
      </c>
      <c r="O2127" s="3" t="s">
        <v>886</v>
      </c>
      <c r="P2127" s="1" t="str">
        <f>IF(Tbl_BalanceHistory[[#This Row],[FundCode]]="0100","GF",IF(Tbl_BalanceHistory[[#This Row],[FundCode]]="01000","GF","Hi Ed / OCR"))</f>
        <v>GF</v>
      </c>
      <c r="Q2127" s="5">
        <v>1994495</v>
      </c>
      <c r="R2127" s="5">
        <v>1987189.42</v>
      </c>
      <c r="S2127" s="5">
        <v>7305</v>
      </c>
      <c r="T2127" s="5">
        <v>7305</v>
      </c>
      <c r="U2127" s="3" t="s">
        <v>1733</v>
      </c>
      <c r="V2127" s="5">
        <v>0</v>
      </c>
      <c r="W2127" s="5">
        <v>0</v>
      </c>
      <c r="X2127" s="5"/>
      <c r="Y2127" s="5"/>
      <c r="Z2127" s="5">
        <f>Tbl_BalanceHistory[[#This Row],[Discretionary Recommended - Pre 2022]]+Tbl_BalanceHistory[[#This Row],[Discretionary Balance Recommended: Policy]]+Tbl_BalanceHistory[[#This Row],[Discretionary Balance Recommended: Commitments]]</f>
        <v>0</v>
      </c>
      <c r="AA2127" s="5">
        <f>Tbl_BalanceHistory[[#This Row],[Discretionary Balance]]-Tbl_BalanceHistory[[#This Row],[Discretionary Reappropriation]]</f>
        <v>0</v>
      </c>
      <c r="AB2127" s="2"/>
      <c r="AC2127" s="2"/>
      <c r="AD2127" s="2"/>
      <c r="AE2127" s="2"/>
    </row>
    <row r="2128" spans="1:31" ht="45" x14ac:dyDescent="0.25">
      <c r="A2128" s="2" t="s">
        <v>10</v>
      </c>
      <c r="B2128" s="3">
        <v>7</v>
      </c>
      <c r="C2128" s="3">
        <v>260</v>
      </c>
      <c r="D2128" s="3" t="s">
        <v>463</v>
      </c>
      <c r="E2128" s="3" t="str">
        <f>_xlfn.XLOOKUP(Tbl_BalanceHistory[[#This Row],[RespAgy]],Tbl_Agencies[Agy Code],Tbl_Agencies[Agy Sort])</f>
        <v>102000</v>
      </c>
      <c r="F2128" s="2" t="str">
        <f>Tbl_BalanceHistory[[#This Row],[RespAgy]]&amp;": "&amp;Tbl_BalanceHistory[[#This Row],[RespAgency]]</f>
        <v>260: Virginia Community College System</v>
      </c>
      <c r="G2128" s="3">
        <v>282</v>
      </c>
      <c r="H2128" s="3" t="s">
        <v>1136</v>
      </c>
      <c r="I2128" s="3" t="str">
        <f>_xlfn.XLOOKUP(Tbl_BalanceHistory[[#This Row],[AgyCode]],Tbl_Agencies[Agy Code],Tbl_Agencies[Agy Sort])</f>
        <v/>
      </c>
      <c r="J2128" s="2" t="str">
        <f>Tbl_BalanceHistory[[#This Row],[AgyCode]]&amp;": "&amp;Tbl_BalanceHistory[[#This Row],[Agency Name]]</f>
        <v>282: Piedmont Virginia Community College</v>
      </c>
      <c r="K2128" s="1">
        <v>2019</v>
      </c>
      <c r="L2128" s="3">
        <v>108</v>
      </c>
      <c r="M2128" s="3" t="s">
        <v>408</v>
      </c>
      <c r="N2128" s="2" t="str">
        <f>Tbl_BalanceHistory[[#This Row],[ProgramCode]]&amp;": "&amp;Tbl_BalanceHistory[[#This Row],[Program Name]]</f>
        <v>108: Higher Education Student Financial Assistance</v>
      </c>
      <c r="O2128" s="3" t="s">
        <v>886</v>
      </c>
      <c r="P2128" s="1" t="str">
        <f>IF(Tbl_BalanceHistory[[#This Row],[FundCode]]="0100","GF",IF(Tbl_BalanceHistory[[#This Row],[FundCode]]="01000","GF","Hi Ed / OCR"))</f>
        <v>GF</v>
      </c>
      <c r="Q2128" s="5">
        <v>1591351</v>
      </c>
      <c r="R2128" s="5">
        <v>1551786.59</v>
      </c>
      <c r="S2128" s="5">
        <v>39564.410000000003</v>
      </c>
      <c r="T2128" s="5">
        <v>39564.410000000003</v>
      </c>
      <c r="U2128" s="3" t="s">
        <v>1733</v>
      </c>
      <c r="V2128" s="5">
        <v>0</v>
      </c>
      <c r="W2128" s="5">
        <v>0</v>
      </c>
      <c r="X2128" s="5"/>
      <c r="Y2128" s="5"/>
      <c r="Z2128" s="5">
        <f>Tbl_BalanceHistory[[#This Row],[Discretionary Recommended - Pre 2022]]+Tbl_BalanceHistory[[#This Row],[Discretionary Balance Recommended: Policy]]+Tbl_BalanceHistory[[#This Row],[Discretionary Balance Recommended: Commitments]]</f>
        <v>0</v>
      </c>
      <c r="AA2128" s="5">
        <f>Tbl_BalanceHistory[[#This Row],[Discretionary Balance]]-Tbl_BalanceHistory[[#This Row],[Discretionary Reappropriation]]</f>
        <v>0</v>
      </c>
      <c r="AB2128" s="2"/>
      <c r="AC2128" s="2"/>
      <c r="AD2128" s="2"/>
      <c r="AE2128" s="2"/>
    </row>
    <row r="2129" spans="1:31" ht="45" x14ac:dyDescent="0.25">
      <c r="A2129" s="2" t="s">
        <v>10</v>
      </c>
      <c r="B2129" s="3">
        <v>7</v>
      </c>
      <c r="C2129" s="3">
        <v>260</v>
      </c>
      <c r="D2129" s="3" t="s">
        <v>463</v>
      </c>
      <c r="E2129" s="3" t="str">
        <f>_xlfn.XLOOKUP(Tbl_BalanceHistory[[#This Row],[RespAgy]],Tbl_Agencies[Agy Code],Tbl_Agencies[Agy Sort])</f>
        <v>102000</v>
      </c>
      <c r="F2129" s="2" t="str">
        <f>Tbl_BalanceHistory[[#This Row],[RespAgy]]&amp;": "&amp;Tbl_BalanceHistory[[#This Row],[RespAgency]]</f>
        <v>260: Virginia Community College System</v>
      </c>
      <c r="G2129" s="3">
        <v>282</v>
      </c>
      <c r="H2129" s="3" t="s">
        <v>1136</v>
      </c>
      <c r="I2129" s="3" t="str">
        <f>_xlfn.XLOOKUP(Tbl_BalanceHistory[[#This Row],[AgyCode]],Tbl_Agencies[Agy Code],Tbl_Agencies[Agy Sort])</f>
        <v/>
      </c>
      <c r="J2129" s="2" t="str">
        <f>Tbl_BalanceHistory[[#This Row],[AgyCode]]&amp;": "&amp;Tbl_BalanceHistory[[#This Row],[Agency Name]]</f>
        <v>282: Piedmont Virginia Community College</v>
      </c>
      <c r="K2129" s="1">
        <v>2020</v>
      </c>
      <c r="L2129" s="3">
        <v>108</v>
      </c>
      <c r="M2129" s="3" t="s">
        <v>408</v>
      </c>
      <c r="N2129" s="2" t="str">
        <f>Tbl_BalanceHistory[[#This Row],[ProgramCode]]&amp;": "&amp;Tbl_BalanceHistory[[#This Row],[Program Name]]</f>
        <v>108: Higher Education Student Financial Assistance</v>
      </c>
      <c r="O2129" s="3" t="s">
        <v>886</v>
      </c>
      <c r="P2129" s="1" t="str">
        <f>IF(Tbl_BalanceHistory[[#This Row],[FundCode]]="0100","GF",IF(Tbl_BalanceHistory[[#This Row],[FundCode]]="01000","GF","Hi Ed / OCR"))</f>
        <v>GF</v>
      </c>
      <c r="Q2129" s="5">
        <v>1716413</v>
      </c>
      <c r="R2129" s="5">
        <v>1672448.46</v>
      </c>
      <c r="S2129" s="5">
        <v>43964.54</v>
      </c>
      <c r="T2129" s="5">
        <v>43964.54</v>
      </c>
      <c r="U2129" s="3" t="s">
        <v>1733</v>
      </c>
      <c r="V2129" s="5">
        <v>0</v>
      </c>
      <c r="W2129" s="5">
        <v>0</v>
      </c>
      <c r="X2129" s="5"/>
      <c r="Y2129" s="5"/>
      <c r="Z2129" s="5">
        <f>Tbl_BalanceHistory[[#This Row],[Discretionary Recommended - Pre 2022]]+Tbl_BalanceHistory[[#This Row],[Discretionary Balance Recommended: Policy]]+Tbl_BalanceHistory[[#This Row],[Discretionary Balance Recommended: Commitments]]</f>
        <v>0</v>
      </c>
      <c r="AA2129" s="5">
        <f>Tbl_BalanceHistory[[#This Row],[Discretionary Balance]]-Tbl_BalanceHistory[[#This Row],[Discretionary Reappropriation]]</f>
        <v>0</v>
      </c>
      <c r="AB2129" s="2"/>
      <c r="AC2129" s="2"/>
      <c r="AD2129" s="2"/>
      <c r="AE2129" s="2"/>
    </row>
    <row r="2130" spans="1:31" ht="45" x14ac:dyDescent="0.25">
      <c r="A2130" s="2" t="s">
        <v>10</v>
      </c>
      <c r="B2130" s="3">
        <v>7</v>
      </c>
      <c r="C2130" s="3">
        <v>260</v>
      </c>
      <c r="D2130" s="3" t="s">
        <v>463</v>
      </c>
      <c r="E2130" s="3" t="str">
        <f>_xlfn.XLOOKUP(Tbl_BalanceHistory[[#This Row],[RespAgy]],Tbl_Agencies[Agy Code],Tbl_Agencies[Agy Sort])</f>
        <v>102000</v>
      </c>
      <c r="F2130" s="2" t="str">
        <f>Tbl_BalanceHistory[[#This Row],[RespAgy]]&amp;": "&amp;Tbl_BalanceHistory[[#This Row],[RespAgency]]</f>
        <v>260: Virginia Community College System</v>
      </c>
      <c r="G2130" s="3">
        <v>282</v>
      </c>
      <c r="H2130" s="3" t="s">
        <v>1136</v>
      </c>
      <c r="I2130" s="3" t="str">
        <f>_xlfn.XLOOKUP(Tbl_BalanceHistory[[#This Row],[AgyCode]],Tbl_Agencies[Agy Code],Tbl_Agencies[Agy Sort])</f>
        <v/>
      </c>
      <c r="J2130" s="2" t="str">
        <f>Tbl_BalanceHistory[[#This Row],[AgyCode]]&amp;": "&amp;Tbl_BalanceHistory[[#This Row],[Agency Name]]</f>
        <v>282: Piedmont Virginia Community College</v>
      </c>
      <c r="K2130" s="1">
        <v>2021</v>
      </c>
      <c r="L2130" s="3">
        <v>108</v>
      </c>
      <c r="M2130" s="3" t="s">
        <v>408</v>
      </c>
      <c r="N2130" s="2" t="str">
        <f>Tbl_BalanceHistory[[#This Row],[ProgramCode]]&amp;": "&amp;Tbl_BalanceHistory[[#This Row],[Program Name]]</f>
        <v>108: Higher Education Student Financial Assistance</v>
      </c>
      <c r="O2130" s="3" t="s">
        <v>886</v>
      </c>
      <c r="P2130" s="1" t="str">
        <f>IF(Tbl_BalanceHistory[[#This Row],[FundCode]]="0100","GF",IF(Tbl_BalanceHistory[[#This Row],[FundCode]]="01000","GF","Hi Ed / OCR"))</f>
        <v>GF</v>
      </c>
      <c r="Q2130" s="5">
        <v>1620356</v>
      </c>
      <c r="R2130" s="5">
        <v>1471115.92</v>
      </c>
      <c r="S2130" s="5">
        <v>149240.07999999999</v>
      </c>
      <c r="T2130" s="5">
        <v>149240.07999999999</v>
      </c>
      <c r="U2130" s="3" t="s">
        <v>1733</v>
      </c>
      <c r="V2130" s="5">
        <v>0</v>
      </c>
      <c r="W2130" s="5">
        <v>0</v>
      </c>
      <c r="X2130" s="5"/>
      <c r="Y2130" s="5"/>
      <c r="Z2130" s="5">
        <f>Tbl_BalanceHistory[[#This Row],[Discretionary Recommended - Pre 2022]]+Tbl_BalanceHistory[[#This Row],[Discretionary Balance Recommended: Policy]]+Tbl_BalanceHistory[[#This Row],[Discretionary Balance Recommended: Commitments]]</f>
        <v>0</v>
      </c>
      <c r="AA2130" s="5">
        <f>Tbl_BalanceHistory[[#This Row],[Discretionary Balance]]-Tbl_BalanceHistory[[#This Row],[Discretionary Reappropriation]]</f>
        <v>0</v>
      </c>
      <c r="AB2130" s="2"/>
      <c r="AC2130" s="2"/>
      <c r="AD2130" s="2"/>
      <c r="AE2130" s="2"/>
    </row>
    <row r="2131" spans="1:31" ht="45" x14ac:dyDescent="0.25">
      <c r="A2131" s="2" t="s">
        <v>10</v>
      </c>
      <c r="B2131" s="3">
        <v>7</v>
      </c>
      <c r="C2131" s="3">
        <v>260</v>
      </c>
      <c r="D2131" s="3" t="s">
        <v>463</v>
      </c>
      <c r="E2131" s="3" t="str">
        <f>_xlfn.XLOOKUP(Tbl_BalanceHistory[[#This Row],[RespAgy]],Tbl_Agencies[Agy Code],Tbl_Agencies[Agy Sort])</f>
        <v>102000</v>
      </c>
      <c r="F2131" s="2" t="str">
        <f>Tbl_BalanceHistory[[#This Row],[RespAgy]]&amp;": "&amp;Tbl_BalanceHistory[[#This Row],[RespAgency]]</f>
        <v>260: Virginia Community College System</v>
      </c>
      <c r="G2131" s="3">
        <v>282</v>
      </c>
      <c r="H2131" s="3" t="s">
        <v>1136</v>
      </c>
      <c r="I2131" s="3" t="str">
        <f>_xlfn.XLOOKUP(Tbl_BalanceHistory[[#This Row],[AgyCode]],Tbl_Agencies[Agy Code],Tbl_Agencies[Agy Sort])</f>
        <v/>
      </c>
      <c r="J2131" s="2" t="str">
        <f>Tbl_BalanceHistory[[#This Row],[AgyCode]]&amp;": "&amp;Tbl_BalanceHistory[[#This Row],[Agency Name]]</f>
        <v>282: Piedmont Virginia Community College</v>
      </c>
      <c r="K2131" s="1">
        <v>2022</v>
      </c>
      <c r="L2131" s="3">
        <v>108</v>
      </c>
      <c r="M2131" s="3" t="s">
        <v>408</v>
      </c>
      <c r="N2131" s="2" t="str">
        <f>Tbl_BalanceHistory[[#This Row],[ProgramCode]]&amp;": "&amp;Tbl_BalanceHistory[[#This Row],[Program Name]]</f>
        <v>108: Higher Education Student Financial Assistance</v>
      </c>
      <c r="O2131" s="3" t="s">
        <v>886</v>
      </c>
      <c r="P2131" s="1" t="str">
        <f>IF(Tbl_BalanceHistory[[#This Row],[FundCode]]="0100","GF",IF(Tbl_BalanceHistory[[#This Row],[FundCode]]="01000","GF","Hi Ed / OCR"))</f>
        <v>GF</v>
      </c>
      <c r="Q2131" s="5">
        <v>2520703</v>
      </c>
      <c r="R2131" s="5">
        <v>2248479.0099999998</v>
      </c>
      <c r="S2131" s="5">
        <v>272223.99</v>
      </c>
      <c r="T2131" s="5">
        <v>272223.99</v>
      </c>
      <c r="U2131" s="3" t="s">
        <v>1733</v>
      </c>
      <c r="V2131" s="5">
        <v>0</v>
      </c>
      <c r="W2131" s="5"/>
      <c r="X2131" s="5">
        <v>0</v>
      </c>
      <c r="Y2131" s="5">
        <v>0</v>
      </c>
      <c r="Z2131" s="5">
        <f>Tbl_BalanceHistory[[#This Row],[Discretionary Recommended - Pre 2022]]+Tbl_BalanceHistory[[#This Row],[Discretionary Balance Recommended: Policy]]+Tbl_BalanceHistory[[#This Row],[Discretionary Balance Recommended: Commitments]]</f>
        <v>0</v>
      </c>
      <c r="AA2131" s="5">
        <f>Tbl_BalanceHistory[[#This Row],[Discretionary Balance]]-Tbl_BalanceHistory[[#This Row],[Discretionary Reappropriation]]</f>
        <v>0</v>
      </c>
      <c r="AB2131" s="2"/>
      <c r="AC2131" s="2"/>
      <c r="AD2131" s="2"/>
      <c r="AE2131" s="2"/>
    </row>
    <row r="2132" spans="1:31" ht="60" x14ac:dyDescent="0.25">
      <c r="A2132" s="2" t="s">
        <v>10</v>
      </c>
      <c r="B2132" s="3">
        <v>7</v>
      </c>
      <c r="C2132" s="3">
        <v>260</v>
      </c>
      <c r="D2132" s="3" t="s">
        <v>463</v>
      </c>
      <c r="E2132" s="3" t="str">
        <f>_xlfn.XLOOKUP(Tbl_BalanceHistory[[#This Row],[RespAgy]],Tbl_Agencies[Agy Code],Tbl_Agencies[Agy Sort])</f>
        <v>102000</v>
      </c>
      <c r="F2132" s="2" t="str">
        <f>Tbl_BalanceHistory[[#This Row],[RespAgy]]&amp;": "&amp;Tbl_BalanceHistory[[#This Row],[RespAgency]]</f>
        <v>260: Virginia Community College System</v>
      </c>
      <c r="G2132" s="3">
        <v>282</v>
      </c>
      <c r="H2132" s="3" t="s">
        <v>1136</v>
      </c>
      <c r="I2132" s="3" t="str">
        <f>_xlfn.XLOOKUP(Tbl_BalanceHistory[[#This Row],[AgyCode]],Tbl_Agencies[Agy Code],Tbl_Agencies[Agy Sort])</f>
        <v/>
      </c>
      <c r="J2132" s="2" t="str">
        <f>Tbl_BalanceHistory[[#This Row],[AgyCode]]&amp;": "&amp;Tbl_BalanceHistory[[#This Row],[Agency Name]]</f>
        <v>282: Piedmont Virginia Community College</v>
      </c>
      <c r="K2132" s="1">
        <v>2017</v>
      </c>
      <c r="L2132" s="3">
        <v>110</v>
      </c>
      <c r="M2132" s="3" t="s">
        <v>409</v>
      </c>
      <c r="N2132" s="2" t="str">
        <f>Tbl_BalanceHistory[[#This Row],[ProgramCode]]&amp;": "&amp;Tbl_BalanceHistory[[#This Row],[Program Name]]</f>
        <v>110: Financial Assistance For Educational and General Services</v>
      </c>
      <c r="O2132" s="3" t="s">
        <v>886</v>
      </c>
      <c r="P2132" s="1" t="str">
        <f>IF(Tbl_BalanceHistory[[#This Row],[FundCode]]="0100","GF",IF(Tbl_BalanceHistory[[#This Row],[FundCode]]="01000","GF","Hi Ed / OCR"))</f>
        <v>GF</v>
      </c>
      <c r="Q2132" s="5">
        <v>81178</v>
      </c>
      <c r="R2132" s="5">
        <v>11403.26</v>
      </c>
      <c r="S2132" s="5">
        <v>69774</v>
      </c>
      <c r="T2132" s="5">
        <v>69774</v>
      </c>
      <c r="U2132" s="3" t="s">
        <v>1732</v>
      </c>
      <c r="V2132" s="5">
        <v>0</v>
      </c>
      <c r="W2132" s="5">
        <v>0</v>
      </c>
      <c r="X2132" s="5"/>
      <c r="Y2132" s="5"/>
      <c r="Z2132" s="5">
        <f>Tbl_BalanceHistory[[#This Row],[Discretionary Recommended - Pre 2022]]+Tbl_BalanceHistory[[#This Row],[Discretionary Balance Recommended: Policy]]+Tbl_BalanceHistory[[#This Row],[Discretionary Balance Recommended: Commitments]]</f>
        <v>0</v>
      </c>
      <c r="AA2132" s="5">
        <f>Tbl_BalanceHistory[[#This Row],[Discretionary Balance]]-Tbl_BalanceHistory[[#This Row],[Discretionary Reappropriation]]</f>
        <v>0</v>
      </c>
      <c r="AB2132" s="2"/>
      <c r="AC2132" s="2"/>
      <c r="AD2132" s="2"/>
      <c r="AE2132" s="2"/>
    </row>
    <row r="2133" spans="1:31" ht="60" x14ac:dyDescent="0.25">
      <c r="A2133" s="2" t="s">
        <v>10</v>
      </c>
      <c r="B2133" s="3">
        <v>7</v>
      </c>
      <c r="C2133" s="3">
        <v>260</v>
      </c>
      <c r="D2133" s="3" t="s">
        <v>463</v>
      </c>
      <c r="E2133" s="3" t="str">
        <f>_xlfn.XLOOKUP(Tbl_BalanceHistory[[#This Row],[RespAgy]],Tbl_Agencies[Agy Code],Tbl_Agencies[Agy Sort])</f>
        <v>102000</v>
      </c>
      <c r="F2133" s="2" t="str">
        <f>Tbl_BalanceHistory[[#This Row],[RespAgy]]&amp;": "&amp;Tbl_BalanceHistory[[#This Row],[RespAgency]]</f>
        <v>260: Virginia Community College System</v>
      </c>
      <c r="G2133" s="3">
        <v>282</v>
      </c>
      <c r="H2133" s="3" t="s">
        <v>1136</v>
      </c>
      <c r="I2133" s="3" t="str">
        <f>_xlfn.XLOOKUP(Tbl_BalanceHistory[[#This Row],[AgyCode]],Tbl_Agencies[Agy Code],Tbl_Agencies[Agy Sort])</f>
        <v/>
      </c>
      <c r="J2133" s="2" t="str">
        <f>Tbl_BalanceHistory[[#This Row],[AgyCode]]&amp;": "&amp;Tbl_BalanceHistory[[#This Row],[Agency Name]]</f>
        <v>282: Piedmont Virginia Community College</v>
      </c>
      <c r="K2133" s="1">
        <v>2018</v>
      </c>
      <c r="L2133" s="3">
        <v>110</v>
      </c>
      <c r="M2133" s="3" t="s">
        <v>409</v>
      </c>
      <c r="N2133" s="2" t="str">
        <f>Tbl_BalanceHistory[[#This Row],[ProgramCode]]&amp;": "&amp;Tbl_BalanceHistory[[#This Row],[Program Name]]</f>
        <v>110: Financial Assistance For Educational and General Services</v>
      </c>
      <c r="O2133" s="3" t="s">
        <v>886</v>
      </c>
      <c r="P2133" s="1" t="str">
        <f>IF(Tbl_BalanceHistory[[#This Row],[FundCode]]="0100","GF",IF(Tbl_BalanceHistory[[#This Row],[FundCode]]="01000","GF","Hi Ed / OCR"))</f>
        <v>GF</v>
      </c>
      <c r="Q2133" s="5">
        <v>220045</v>
      </c>
      <c r="R2133" s="5">
        <v>199658.47</v>
      </c>
      <c r="S2133" s="5">
        <v>20386</v>
      </c>
      <c r="T2133" s="5">
        <v>20386</v>
      </c>
      <c r="U2133" s="3" t="s">
        <v>1733</v>
      </c>
      <c r="V2133" s="5">
        <v>0</v>
      </c>
      <c r="W2133" s="5">
        <v>0</v>
      </c>
      <c r="X2133" s="5"/>
      <c r="Y2133" s="5"/>
      <c r="Z2133" s="5">
        <f>Tbl_BalanceHistory[[#This Row],[Discretionary Recommended - Pre 2022]]+Tbl_BalanceHistory[[#This Row],[Discretionary Balance Recommended: Policy]]+Tbl_BalanceHistory[[#This Row],[Discretionary Balance Recommended: Commitments]]</f>
        <v>0</v>
      </c>
      <c r="AA2133" s="5">
        <f>Tbl_BalanceHistory[[#This Row],[Discretionary Balance]]-Tbl_BalanceHistory[[#This Row],[Discretionary Reappropriation]]</f>
        <v>0</v>
      </c>
      <c r="AB2133" s="2"/>
      <c r="AC2133" s="2"/>
      <c r="AD2133" s="2"/>
      <c r="AE2133" s="2"/>
    </row>
    <row r="2134" spans="1:31" ht="60" x14ac:dyDescent="0.25">
      <c r="A2134" s="2" t="s">
        <v>10</v>
      </c>
      <c r="B2134" s="3">
        <v>7</v>
      </c>
      <c r="C2134" s="3">
        <v>260</v>
      </c>
      <c r="D2134" s="3" t="s">
        <v>463</v>
      </c>
      <c r="E2134" s="3" t="str">
        <f>_xlfn.XLOOKUP(Tbl_BalanceHistory[[#This Row],[RespAgy]],Tbl_Agencies[Agy Code],Tbl_Agencies[Agy Sort])</f>
        <v>102000</v>
      </c>
      <c r="F2134" s="2" t="str">
        <f>Tbl_BalanceHistory[[#This Row],[RespAgy]]&amp;": "&amp;Tbl_BalanceHistory[[#This Row],[RespAgency]]</f>
        <v>260: Virginia Community College System</v>
      </c>
      <c r="G2134" s="3">
        <v>282</v>
      </c>
      <c r="H2134" s="3" t="s">
        <v>1136</v>
      </c>
      <c r="I2134" s="3" t="str">
        <f>_xlfn.XLOOKUP(Tbl_BalanceHistory[[#This Row],[AgyCode]],Tbl_Agencies[Agy Code],Tbl_Agencies[Agy Sort])</f>
        <v/>
      </c>
      <c r="J2134" s="2" t="str">
        <f>Tbl_BalanceHistory[[#This Row],[AgyCode]]&amp;": "&amp;Tbl_BalanceHistory[[#This Row],[Agency Name]]</f>
        <v>282: Piedmont Virginia Community College</v>
      </c>
      <c r="K2134" s="1">
        <v>2019</v>
      </c>
      <c r="L2134" s="3">
        <v>110</v>
      </c>
      <c r="M2134" s="3" t="s">
        <v>409</v>
      </c>
      <c r="N2134" s="2" t="str">
        <f>Tbl_BalanceHistory[[#This Row],[ProgramCode]]&amp;": "&amp;Tbl_BalanceHistory[[#This Row],[Program Name]]</f>
        <v>110: Financial Assistance For Educational and General Services</v>
      </c>
      <c r="O2134" s="3" t="s">
        <v>886</v>
      </c>
      <c r="P2134" s="1" t="str">
        <f>IF(Tbl_BalanceHistory[[#This Row],[FundCode]]="0100","GF",IF(Tbl_BalanceHistory[[#This Row],[FundCode]]="01000","GF","Hi Ed / OCR"))</f>
        <v>GF</v>
      </c>
      <c r="Q2134" s="5">
        <v>158768</v>
      </c>
      <c r="R2134" s="5">
        <v>139850.23999999999</v>
      </c>
      <c r="S2134" s="5">
        <v>18917.759999999998</v>
      </c>
      <c r="T2134" s="5">
        <v>18917.759999999998</v>
      </c>
      <c r="U2134" s="3" t="s">
        <v>1733</v>
      </c>
      <c r="V2134" s="5">
        <v>0</v>
      </c>
      <c r="W2134" s="5">
        <v>0</v>
      </c>
      <c r="X2134" s="5"/>
      <c r="Y2134" s="5"/>
      <c r="Z2134" s="5">
        <f>Tbl_BalanceHistory[[#This Row],[Discretionary Recommended - Pre 2022]]+Tbl_BalanceHistory[[#This Row],[Discretionary Balance Recommended: Policy]]+Tbl_BalanceHistory[[#This Row],[Discretionary Balance Recommended: Commitments]]</f>
        <v>0</v>
      </c>
      <c r="AA2134" s="5">
        <f>Tbl_BalanceHistory[[#This Row],[Discretionary Balance]]-Tbl_BalanceHistory[[#This Row],[Discretionary Reappropriation]]</f>
        <v>0</v>
      </c>
      <c r="AB2134" s="2"/>
      <c r="AC2134" s="2"/>
      <c r="AD2134" s="2"/>
      <c r="AE2134" s="2"/>
    </row>
    <row r="2135" spans="1:31" ht="60" x14ac:dyDescent="0.25">
      <c r="A2135" s="2" t="s">
        <v>10</v>
      </c>
      <c r="B2135" s="3">
        <v>7</v>
      </c>
      <c r="C2135" s="3">
        <v>260</v>
      </c>
      <c r="D2135" s="3" t="s">
        <v>463</v>
      </c>
      <c r="E2135" s="3" t="str">
        <f>_xlfn.XLOOKUP(Tbl_BalanceHistory[[#This Row],[RespAgy]],Tbl_Agencies[Agy Code],Tbl_Agencies[Agy Sort])</f>
        <v>102000</v>
      </c>
      <c r="F2135" s="2" t="str">
        <f>Tbl_BalanceHistory[[#This Row],[RespAgy]]&amp;": "&amp;Tbl_BalanceHistory[[#This Row],[RespAgency]]</f>
        <v>260: Virginia Community College System</v>
      </c>
      <c r="G2135" s="3">
        <v>282</v>
      </c>
      <c r="H2135" s="3" t="s">
        <v>1136</v>
      </c>
      <c r="I2135" s="3" t="str">
        <f>_xlfn.XLOOKUP(Tbl_BalanceHistory[[#This Row],[AgyCode]],Tbl_Agencies[Agy Code],Tbl_Agencies[Agy Sort])</f>
        <v/>
      </c>
      <c r="J2135" s="2" t="str">
        <f>Tbl_BalanceHistory[[#This Row],[AgyCode]]&amp;": "&amp;Tbl_BalanceHistory[[#This Row],[Agency Name]]</f>
        <v>282: Piedmont Virginia Community College</v>
      </c>
      <c r="K2135" s="1">
        <v>2020</v>
      </c>
      <c r="L2135" s="3">
        <v>110</v>
      </c>
      <c r="M2135" s="3" t="s">
        <v>409</v>
      </c>
      <c r="N2135" s="2" t="str">
        <f>Tbl_BalanceHistory[[#This Row],[ProgramCode]]&amp;": "&amp;Tbl_BalanceHistory[[#This Row],[Program Name]]</f>
        <v>110: Financial Assistance For Educational and General Services</v>
      </c>
      <c r="O2135" s="3" t="s">
        <v>886</v>
      </c>
      <c r="P2135" s="1" t="str">
        <f>IF(Tbl_BalanceHistory[[#This Row],[FundCode]]="0100","GF",IF(Tbl_BalanceHistory[[#This Row],[FundCode]]="01000","GF","Hi Ed / OCR"))</f>
        <v>GF</v>
      </c>
      <c r="Q2135" s="5">
        <v>133474</v>
      </c>
      <c r="R2135" s="5">
        <v>87880.91</v>
      </c>
      <c r="S2135" s="5">
        <v>45593.09</v>
      </c>
      <c r="T2135" s="5">
        <v>45593.09</v>
      </c>
      <c r="U2135" s="3" t="s">
        <v>1733</v>
      </c>
      <c r="V2135" s="5">
        <v>0</v>
      </c>
      <c r="W2135" s="5">
        <v>0</v>
      </c>
      <c r="X2135" s="5"/>
      <c r="Y2135" s="5"/>
      <c r="Z2135" s="5">
        <f>Tbl_BalanceHistory[[#This Row],[Discretionary Recommended - Pre 2022]]+Tbl_BalanceHistory[[#This Row],[Discretionary Balance Recommended: Policy]]+Tbl_BalanceHistory[[#This Row],[Discretionary Balance Recommended: Commitments]]</f>
        <v>0</v>
      </c>
      <c r="AA2135" s="5">
        <f>Tbl_BalanceHistory[[#This Row],[Discretionary Balance]]-Tbl_BalanceHistory[[#This Row],[Discretionary Reappropriation]]</f>
        <v>0</v>
      </c>
      <c r="AB2135" s="2"/>
      <c r="AC2135" s="2"/>
      <c r="AD2135" s="2"/>
      <c r="AE2135" s="2"/>
    </row>
    <row r="2136" spans="1:31" ht="60" x14ac:dyDescent="0.25">
      <c r="A2136" s="2" t="s">
        <v>10</v>
      </c>
      <c r="B2136" s="3">
        <v>7</v>
      </c>
      <c r="C2136" s="3">
        <v>260</v>
      </c>
      <c r="D2136" s="3" t="s">
        <v>463</v>
      </c>
      <c r="E2136" s="3" t="str">
        <f>_xlfn.XLOOKUP(Tbl_BalanceHistory[[#This Row],[RespAgy]],Tbl_Agencies[Agy Code],Tbl_Agencies[Agy Sort])</f>
        <v>102000</v>
      </c>
      <c r="F2136" s="2" t="str">
        <f>Tbl_BalanceHistory[[#This Row],[RespAgy]]&amp;": "&amp;Tbl_BalanceHistory[[#This Row],[RespAgency]]</f>
        <v>260: Virginia Community College System</v>
      </c>
      <c r="G2136" s="3">
        <v>282</v>
      </c>
      <c r="H2136" s="3" t="s">
        <v>1136</v>
      </c>
      <c r="I2136" s="3" t="str">
        <f>_xlfn.XLOOKUP(Tbl_BalanceHistory[[#This Row],[AgyCode]],Tbl_Agencies[Agy Code],Tbl_Agencies[Agy Sort])</f>
        <v/>
      </c>
      <c r="J2136" s="2" t="str">
        <f>Tbl_BalanceHistory[[#This Row],[AgyCode]]&amp;": "&amp;Tbl_BalanceHistory[[#This Row],[Agency Name]]</f>
        <v>282: Piedmont Virginia Community College</v>
      </c>
      <c r="K2136" s="1">
        <v>2021</v>
      </c>
      <c r="L2136" s="3">
        <v>110</v>
      </c>
      <c r="M2136" s="3" t="s">
        <v>409</v>
      </c>
      <c r="N2136" s="2" t="str">
        <f>Tbl_BalanceHistory[[#This Row],[ProgramCode]]&amp;": "&amp;Tbl_BalanceHistory[[#This Row],[Program Name]]</f>
        <v>110: Financial Assistance For Educational and General Services</v>
      </c>
      <c r="O2136" s="3" t="s">
        <v>886</v>
      </c>
      <c r="P2136" s="1" t="str">
        <f>IF(Tbl_BalanceHistory[[#This Row],[FundCode]]="0100","GF",IF(Tbl_BalanceHistory[[#This Row],[FundCode]]="01000","GF","Hi Ed / OCR"))</f>
        <v>GF</v>
      </c>
      <c r="Q2136" s="5">
        <v>128442</v>
      </c>
      <c r="R2136" s="5">
        <v>121011.94</v>
      </c>
      <c r="S2136" s="5">
        <v>7430.06</v>
      </c>
      <c r="T2136" s="5">
        <v>7430.06</v>
      </c>
      <c r="U2136" s="3" t="s">
        <v>1733</v>
      </c>
      <c r="V2136" s="5">
        <v>0</v>
      </c>
      <c r="W2136" s="5">
        <v>0</v>
      </c>
      <c r="X2136" s="5"/>
      <c r="Y2136" s="5"/>
      <c r="Z2136" s="5">
        <f>Tbl_BalanceHistory[[#This Row],[Discretionary Recommended - Pre 2022]]+Tbl_BalanceHistory[[#This Row],[Discretionary Balance Recommended: Policy]]+Tbl_BalanceHistory[[#This Row],[Discretionary Balance Recommended: Commitments]]</f>
        <v>0</v>
      </c>
      <c r="AA2136" s="5">
        <f>Tbl_BalanceHistory[[#This Row],[Discretionary Balance]]-Tbl_BalanceHistory[[#This Row],[Discretionary Reappropriation]]</f>
        <v>0</v>
      </c>
      <c r="AB2136" s="2"/>
      <c r="AC2136" s="2"/>
      <c r="AD2136" s="2"/>
      <c r="AE2136" s="2"/>
    </row>
    <row r="2137" spans="1:31" ht="60" x14ac:dyDescent="0.25">
      <c r="A2137" s="2" t="s">
        <v>10</v>
      </c>
      <c r="B2137" s="3">
        <v>7</v>
      </c>
      <c r="C2137" s="3">
        <v>260</v>
      </c>
      <c r="D2137" s="3" t="s">
        <v>463</v>
      </c>
      <c r="E2137" s="3" t="str">
        <f>_xlfn.XLOOKUP(Tbl_BalanceHistory[[#This Row],[RespAgy]],Tbl_Agencies[Agy Code],Tbl_Agencies[Agy Sort])</f>
        <v>102000</v>
      </c>
      <c r="F2137" s="2" t="str">
        <f>Tbl_BalanceHistory[[#This Row],[RespAgy]]&amp;": "&amp;Tbl_BalanceHistory[[#This Row],[RespAgency]]</f>
        <v>260: Virginia Community College System</v>
      </c>
      <c r="G2137" s="3">
        <v>282</v>
      </c>
      <c r="H2137" s="3" t="s">
        <v>1136</v>
      </c>
      <c r="I2137" s="3" t="str">
        <f>_xlfn.XLOOKUP(Tbl_BalanceHistory[[#This Row],[AgyCode]],Tbl_Agencies[Agy Code],Tbl_Agencies[Agy Sort])</f>
        <v/>
      </c>
      <c r="J2137" s="2" t="str">
        <f>Tbl_BalanceHistory[[#This Row],[AgyCode]]&amp;": "&amp;Tbl_BalanceHistory[[#This Row],[Agency Name]]</f>
        <v>282: Piedmont Virginia Community College</v>
      </c>
      <c r="K2137" s="1">
        <v>2022</v>
      </c>
      <c r="L2137" s="3">
        <v>110</v>
      </c>
      <c r="M2137" s="3" t="s">
        <v>409</v>
      </c>
      <c r="N2137" s="2" t="str">
        <f>Tbl_BalanceHistory[[#This Row],[ProgramCode]]&amp;": "&amp;Tbl_BalanceHistory[[#This Row],[Program Name]]</f>
        <v>110: Financial Assistance For Educational and General Services</v>
      </c>
      <c r="O2137" s="3" t="s">
        <v>886</v>
      </c>
      <c r="P2137" s="1" t="str">
        <f>IF(Tbl_BalanceHistory[[#This Row],[FundCode]]="0100","GF",IF(Tbl_BalanceHistory[[#This Row],[FundCode]]="01000","GF","Hi Ed / OCR"))</f>
        <v>GF</v>
      </c>
      <c r="Q2137" s="5">
        <v>196097</v>
      </c>
      <c r="R2137" s="5">
        <v>191214.23</v>
      </c>
      <c r="S2137" s="5">
        <v>4882.7700000000004</v>
      </c>
      <c r="T2137" s="5">
        <v>4882.7700000000004</v>
      </c>
      <c r="U2137" s="3" t="s">
        <v>1733</v>
      </c>
      <c r="V2137" s="5">
        <v>0</v>
      </c>
      <c r="W2137" s="5"/>
      <c r="X2137" s="5">
        <v>0</v>
      </c>
      <c r="Y2137" s="5">
        <v>0</v>
      </c>
      <c r="Z2137" s="5">
        <f>Tbl_BalanceHistory[[#This Row],[Discretionary Recommended - Pre 2022]]+Tbl_BalanceHistory[[#This Row],[Discretionary Balance Recommended: Policy]]+Tbl_BalanceHistory[[#This Row],[Discretionary Balance Recommended: Commitments]]</f>
        <v>0</v>
      </c>
      <c r="AA2137" s="5">
        <f>Tbl_BalanceHistory[[#This Row],[Discretionary Balance]]-Tbl_BalanceHistory[[#This Row],[Discretionary Reappropriation]]</f>
        <v>0</v>
      </c>
      <c r="AB2137" s="2"/>
      <c r="AC2137" s="2"/>
      <c r="AD2137" s="2"/>
      <c r="AE2137" s="2"/>
    </row>
    <row r="2138" spans="1:31" ht="45" x14ac:dyDescent="0.25">
      <c r="A2138" s="2" t="s">
        <v>10</v>
      </c>
      <c r="B2138" s="3">
        <v>7</v>
      </c>
      <c r="C2138" s="3">
        <v>260</v>
      </c>
      <c r="D2138" s="3" t="s">
        <v>463</v>
      </c>
      <c r="E2138" s="3" t="str">
        <f>_xlfn.XLOOKUP(Tbl_BalanceHistory[[#This Row],[RespAgy]],Tbl_Agencies[Agy Code],Tbl_Agencies[Agy Sort])</f>
        <v>102000</v>
      </c>
      <c r="F2138" s="2" t="str">
        <f>Tbl_BalanceHistory[[#This Row],[RespAgy]]&amp;": "&amp;Tbl_BalanceHistory[[#This Row],[RespAgency]]</f>
        <v>260: Virginia Community College System</v>
      </c>
      <c r="G2138" s="3">
        <v>283</v>
      </c>
      <c r="H2138" s="3" t="s">
        <v>1138</v>
      </c>
      <c r="I2138" s="3" t="str">
        <f>_xlfn.XLOOKUP(Tbl_BalanceHistory[[#This Row],[AgyCode]],Tbl_Agencies[Agy Code],Tbl_Agencies[Agy Sort])</f>
        <v/>
      </c>
      <c r="J2138" s="2" t="str">
        <f>Tbl_BalanceHistory[[#This Row],[AgyCode]]&amp;": "&amp;Tbl_BalanceHistory[[#This Row],[Agency Name]]</f>
        <v>283: J. Sargeant Reynolds Community College</v>
      </c>
      <c r="K2138" s="1">
        <v>2014</v>
      </c>
      <c r="L2138" s="3">
        <v>101</v>
      </c>
      <c r="M2138" s="3" t="s">
        <v>1636</v>
      </c>
      <c r="N2138" s="2" t="str">
        <f>Tbl_BalanceHistory[[#This Row],[ProgramCode]]&amp;": "&amp;Tbl_BalanceHistory[[#This Row],[Program Name]]</f>
        <v>101: Higher Education Instruction</v>
      </c>
      <c r="O2138" s="3" t="s">
        <v>1964</v>
      </c>
      <c r="P2138" s="1" t="str">
        <f>IF(Tbl_BalanceHistory[[#This Row],[FundCode]]="0100","GF",IF(Tbl_BalanceHistory[[#This Row],[FundCode]]="01000","GF","Hi Ed / OCR"))</f>
        <v>Hi Ed / OCR</v>
      </c>
      <c r="Q2138" s="5">
        <v>0</v>
      </c>
      <c r="R2138" s="5">
        <v>0</v>
      </c>
      <c r="S2138" s="5">
        <v>3272563</v>
      </c>
      <c r="T2138" s="5">
        <v>3272563</v>
      </c>
      <c r="U2138" s="3" t="s">
        <v>1731</v>
      </c>
      <c r="V2138" s="5">
        <v>0</v>
      </c>
      <c r="W2138" s="5">
        <v>0</v>
      </c>
      <c r="X2138" s="5"/>
      <c r="Y2138" s="5"/>
      <c r="Z2138" s="5">
        <f>Tbl_BalanceHistory[[#This Row],[Discretionary Recommended - Pre 2022]]+Tbl_BalanceHistory[[#This Row],[Discretionary Balance Recommended: Policy]]+Tbl_BalanceHistory[[#This Row],[Discretionary Balance Recommended: Commitments]]</f>
        <v>0</v>
      </c>
      <c r="AA2138" s="5">
        <f>Tbl_BalanceHistory[[#This Row],[Discretionary Balance]]-Tbl_BalanceHistory[[#This Row],[Discretionary Reappropriation]]</f>
        <v>0</v>
      </c>
      <c r="AB2138" s="2"/>
      <c r="AC2138" s="2"/>
      <c r="AD2138" s="2"/>
      <c r="AE2138" s="2"/>
    </row>
    <row r="2139" spans="1:31" ht="45" x14ac:dyDescent="0.25">
      <c r="A2139" s="2" t="s">
        <v>10</v>
      </c>
      <c r="B2139" s="3">
        <v>7</v>
      </c>
      <c r="C2139" s="3">
        <v>260</v>
      </c>
      <c r="D2139" s="3" t="s">
        <v>463</v>
      </c>
      <c r="E2139" s="3" t="str">
        <f>_xlfn.XLOOKUP(Tbl_BalanceHistory[[#This Row],[RespAgy]],Tbl_Agencies[Agy Code],Tbl_Agencies[Agy Sort])</f>
        <v>102000</v>
      </c>
      <c r="F2139" s="2" t="str">
        <f>Tbl_BalanceHistory[[#This Row],[RespAgy]]&amp;": "&amp;Tbl_BalanceHistory[[#This Row],[RespAgency]]</f>
        <v>260: Virginia Community College System</v>
      </c>
      <c r="G2139" s="3">
        <v>283</v>
      </c>
      <c r="H2139" s="3" t="s">
        <v>1138</v>
      </c>
      <c r="I2139" s="3" t="str">
        <f>_xlfn.XLOOKUP(Tbl_BalanceHistory[[#This Row],[AgyCode]],Tbl_Agencies[Agy Code],Tbl_Agencies[Agy Sort])</f>
        <v/>
      </c>
      <c r="J2139" s="2" t="str">
        <f>Tbl_BalanceHistory[[#This Row],[AgyCode]]&amp;": "&amp;Tbl_BalanceHistory[[#This Row],[Agency Name]]</f>
        <v>283: J. Sargeant Reynolds Community College</v>
      </c>
      <c r="K2139" s="1">
        <v>2015</v>
      </c>
      <c r="L2139" s="3">
        <v>101</v>
      </c>
      <c r="M2139" s="3" t="s">
        <v>1636</v>
      </c>
      <c r="N2139" s="2" t="str">
        <f>Tbl_BalanceHistory[[#This Row],[ProgramCode]]&amp;": "&amp;Tbl_BalanceHistory[[#This Row],[Program Name]]</f>
        <v>101: Higher Education Instruction</v>
      </c>
      <c r="O2139" s="3" t="s">
        <v>1964</v>
      </c>
      <c r="P2139" s="1" t="str">
        <f>IF(Tbl_BalanceHistory[[#This Row],[FundCode]]="0100","GF",IF(Tbl_BalanceHistory[[#This Row],[FundCode]]="01000","GF","Hi Ed / OCR"))</f>
        <v>Hi Ed / OCR</v>
      </c>
      <c r="Q2139" s="5">
        <v>0</v>
      </c>
      <c r="R2139" s="5">
        <v>0</v>
      </c>
      <c r="S2139" s="5">
        <v>2385298</v>
      </c>
      <c r="T2139" s="5">
        <v>2385298</v>
      </c>
      <c r="U2139" s="3" t="s">
        <v>1731</v>
      </c>
      <c r="V2139" s="5">
        <v>0</v>
      </c>
      <c r="W2139" s="5">
        <v>0</v>
      </c>
      <c r="X2139" s="5"/>
      <c r="Y2139" s="5"/>
      <c r="Z2139" s="5">
        <f>Tbl_BalanceHistory[[#This Row],[Discretionary Recommended - Pre 2022]]+Tbl_BalanceHistory[[#This Row],[Discretionary Balance Recommended: Policy]]+Tbl_BalanceHistory[[#This Row],[Discretionary Balance Recommended: Commitments]]</f>
        <v>0</v>
      </c>
      <c r="AA2139" s="5">
        <f>Tbl_BalanceHistory[[#This Row],[Discretionary Balance]]-Tbl_BalanceHistory[[#This Row],[Discretionary Reappropriation]]</f>
        <v>0</v>
      </c>
      <c r="AB2139" s="2"/>
      <c r="AC2139" s="2"/>
      <c r="AD2139" s="2"/>
      <c r="AE2139" s="2"/>
    </row>
    <row r="2140" spans="1:31" ht="45" x14ac:dyDescent="0.25">
      <c r="A2140" s="2" t="s">
        <v>10</v>
      </c>
      <c r="B2140" s="3">
        <v>7</v>
      </c>
      <c r="C2140" s="3">
        <v>260</v>
      </c>
      <c r="D2140" s="3" t="s">
        <v>463</v>
      </c>
      <c r="E2140" s="3" t="str">
        <f>_xlfn.XLOOKUP(Tbl_BalanceHistory[[#This Row],[RespAgy]],Tbl_Agencies[Agy Code],Tbl_Agencies[Agy Sort])</f>
        <v>102000</v>
      </c>
      <c r="F2140" s="2" t="str">
        <f>Tbl_BalanceHistory[[#This Row],[RespAgy]]&amp;": "&amp;Tbl_BalanceHistory[[#This Row],[RespAgency]]</f>
        <v>260: Virginia Community College System</v>
      </c>
      <c r="G2140" s="3">
        <v>283</v>
      </c>
      <c r="H2140" s="3" t="s">
        <v>1138</v>
      </c>
      <c r="I2140" s="3" t="str">
        <f>_xlfn.XLOOKUP(Tbl_BalanceHistory[[#This Row],[AgyCode]],Tbl_Agencies[Agy Code],Tbl_Agencies[Agy Sort])</f>
        <v/>
      </c>
      <c r="J2140" s="2" t="str">
        <f>Tbl_BalanceHistory[[#This Row],[AgyCode]]&amp;": "&amp;Tbl_BalanceHistory[[#This Row],[Agency Name]]</f>
        <v>283: J. Sargeant Reynolds Community College</v>
      </c>
      <c r="K2140" s="1">
        <v>2016</v>
      </c>
      <c r="L2140" s="3">
        <v>101</v>
      </c>
      <c r="M2140" s="3" t="s">
        <v>1636</v>
      </c>
      <c r="N2140" s="2" t="str">
        <f>Tbl_BalanceHistory[[#This Row],[ProgramCode]]&amp;": "&amp;Tbl_BalanceHistory[[#This Row],[Program Name]]</f>
        <v>101: Higher Education Instruction</v>
      </c>
      <c r="O2140" s="3" t="s">
        <v>1964</v>
      </c>
      <c r="P2140" s="1" t="str">
        <f>IF(Tbl_BalanceHistory[[#This Row],[FundCode]]="0100","GF",IF(Tbl_BalanceHistory[[#This Row],[FundCode]]="01000","GF","Hi Ed / OCR"))</f>
        <v>Hi Ed / OCR</v>
      </c>
      <c r="Q2140" s="5">
        <v>0</v>
      </c>
      <c r="R2140" s="5">
        <v>0</v>
      </c>
      <c r="S2140" s="5">
        <v>1053868</v>
      </c>
      <c r="T2140" s="5">
        <v>1053868</v>
      </c>
      <c r="U2140" s="3" t="s">
        <v>1731</v>
      </c>
      <c r="V2140" s="5">
        <v>0</v>
      </c>
      <c r="W2140" s="5">
        <v>0</v>
      </c>
      <c r="X2140" s="5"/>
      <c r="Y2140" s="5"/>
      <c r="Z2140" s="5">
        <f>Tbl_BalanceHistory[[#This Row],[Discretionary Recommended - Pre 2022]]+Tbl_BalanceHistory[[#This Row],[Discretionary Balance Recommended: Policy]]+Tbl_BalanceHistory[[#This Row],[Discretionary Balance Recommended: Commitments]]</f>
        <v>0</v>
      </c>
      <c r="AA2140" s="5">
        <f>Tbl_BalanceHistory[[#This Row],[Discretionary Balance]]-Tbl_BalanceHistory[[#This Row],[Discretionary Reappropriation]]</f>
        <v>0</v>
      </c>
      <c r="AB2140" s="2"/>
      <c r="AC2140" s="2"/>
      <c r="AD2140" s="2"/>
      <c r="AE2140" s="2"/>
    </row>
    <row r="2141" spans="1:31" ht="45" x14ac:dyDescent="0.25">
      <c r="A2141" s="2" t="s">
        <v>10</v>
      </c>
      <c r="B2141" s="3">
        <v>7</v>
      </c>
      <c r="C2141" s="3">
        <v>260</v>
      </c>
      <c r="D2141" s="3" t="s">
        <v>463</v>
      </c>
      <c r="E2141" s="3" t="str">
        <f>_xlfn.XLOOKUP(Tbl_BalanceHistory[[#This Row],[RespAgy]],Tbl_Agencies[Agy Code],Tbl_Agencies[Agy Sort])</f>
        <v>102000</v>
      </c>
      <c r="F2141" s="2" t="str">
        <f>Tbl_BalanceHistory[[#This Row],[RespAgy]]&amp;": "&amp;Tbl_BalanceHistory[[#This Row],[RespAgency]]</f>
        <v>260: Virginia Community College System</v>
      </c>
      <c r="G2141" s="3">
        <v>283</v>
      </c>
      <c r="H2141" s="3" t="s">
        <v>1138</v>
      </c>
      <c r="I2141" s="3" t="str">
        <f>_xlfn.XLOOKUP(Tbl_BalanceHistory[[#This Row],[AgyCode]],Tbl_Agencies[Agy Code],Tbl_Agencies[Agy Sort])</f>
        <v/>
      </c>
      <c r="J2141" s="2" t="str">
        <f>Tbl_BalanceHistory[[#This Row],[AgyCode]]&amp;": "&amp;Tbl_BalanceHistory[[#This Row],[Agency Name]]</f>
        <v>283: J. Sargeant Reynolds Community College</v>
      </c>
      <c r="K2141" s="1">
        <v>2017</v>
      </c>
      <c r="L2141" s="3">
        <v>101</v>
      </c>
      <c r="M2141" s="3" t="s">
        <v>1636</v>
      </c>
      <c r="N2141" s="2" t="str">
        <f>Tbl_BalanceHistory[[#This Row],[ProgramCode]]&amp;": "&amp;Tbl_BalanceHistory[[#This Row],[Program Name]]</f>
        <v>101: Higher Education Instruction</v>
      </c>
      <c r="O2141" s="3" t="s">
        <v>1963</v>
      </c>
      <c r="P2141" s="1" t="str">
        <f>IF(Tbl_BalanceHistory[[#This Row],[FundCode]]="0100","GF",IF(Tbl_BalanceHistory[[#This Row],[FundCode]]="01000","GF","Hi Ed / OCR"))</f>
        <v>Hi Ed / OCR</v>
      </c>
      <c r="Q2141" s="5">
        <v>0</v>
      </c>
      <c r="R2141" s="5">
        <v>0</v>
      </c>
      <c r="S2141" s="5">
        <v>1943107</v>
      </c>
      <c r="T2141" s="5">
        <v>1943107</v>
      </c>
      <c r="U2141" s="3" t="s">
        <v>1732</v>
      </c>
      <c r="V2141" s="5">
        <v>0</v>
      </c>
      <c r="W2141" s="5">
        <v>0</v>
      </c>
      <c r="X2141" s="5"/>
      <c r="Y2141" s="5"/>
      <c r="Z2141" s="5">
        <f>Tbl_BalanceHistory[[#This Row],[Discretionary Recommended - Pre 2022]]+Tbl_BalanceHistory[[#This Row],[Discretionary Balance Recommended: Policy]]+Tbl_BalanceHistory[[#This Row],[Discretionary Balance Recommended: Commitments]]</f>
        <v>0</v>
      </c>
      <c r="AA2141" s="5">
        <f>Tbl_BalanceHistory[[#This Row],[Discretionary Balance]]-Tbl_BalanceHistory[[#This Row],[Discretionary Reappropriation]]</f>
        <v>0</v>
      </c>
      <c r="AB2141" s="2"/>
      <c r="AC2141" s="2"/>
      <c r="AD2141" s="2"/>
      <c r="AE2141" s="2"/>
    </row>
    <row r="2142" spans="1:31" ht="45" x14ac:dyDescent="0.25">
      <c r="A2142" s="2" t="s">
        <v>10</v>
      </c>
      <c r="B2142" s="3">
        <v>7</v>
      </c>
      <c r="C2142" s="3">
        <v>260</v>
      </c>
      <c r="D2142" s="3" t="s">
        <v>463</v>
      </c>
      <c r="E2142" s="3" t="str">
        <f>_xlfn.XLOOKUP(Tbl_BalanceHistory[[#This Row],[RespAgy]],Tbl_Agencies[Agy Code],Tbl_Agencies[Agy Sort])</f>
        <v>102000</v>
      </c>
      <c r="F2142" s="2" t="str">
        <f>Tbl_BalanceHistory[[#This Row],[RespAgy]]&amp;": "&amp;Tbl_BalanceHistory[[#This Row],[RespAgency]]</f>
        <v>260: Virginia Community College System</v>
      </c>
      <c r="G2142" s="3">
        <v>283</v>
      </c>
      <c r="H2142" s="3" t="s">
        <v>1138</v>
      </c>
      <c r="I2142" s="3" t="str">
        <f>_xlfn.XLOOKUP(Tbl_BalanceHistory[[#This Row],[AgyCode]],Tbl_Agencies[Agy Code],Tbl_Agencies[Agy Sort])</f>
        <v/>
      </c>
      <c r="J2142" s="2" t="str">
        <f>Tbl_BalanceHistory[[#This Row],[AgyCode]]&amp;": "&amp;Tbl_BalanceHistory[[#This Row],[Agency Name]]</f>
        <v>283: J. Sargeant Reynolds Community College</v>
      </c>
      <c r="K2142" s="1">
        <v>2018</v>
      </c>
      <c r="L2142" s="3">
        <v>101</v>
      </c>
      <c r="M2142" s="3" t="s">
        <v>1636</v>
      </c>
      <c r="N2142" s="2" t="str">
        <f>Tbl_BalanceHistory[[#This Row],[ProgramCode]]&amp;": "&amp;Tbl_BalanceHistory[[#This Row],[Program Name]]</f>
        <v>101: Higher Education Instruction</v>
      </c>
      <c r="O2142" s="3" t="s">
        <v>1963</v>
      </c>
      <c r="P2142" s="1" t="str">
        <f>IF(Tbl_BalanceHistory[[#This Row],[FundCode]]="0100","GF",IF(Tbl_BalanceHistory[[#This Row],[FundCode]]="01000","GF","Hi Ed / OCR"))</f>
        <v>Hi Ed / OCR</v>
      </c>
      <c r="Q2142" s="5">
        <v>0</v>
      </c>
      <c r="R2142" s="5">
        <v>0</v>
      </c>
      <c r="S2142" s="5">
        <v>878762</v>
      </c>
      <c r="T2142" s="5">
        <v>878762</v>
      </c>
      <c r="U2142" s="3" t="s">
        <v>1731</v>
      </c>
      <c r="V2142" s="5">
        <v>0</v>
      </c>
      <c r="W2142" s="5">
        <v>0</v>
      </c>
      <c r="X2142" s="5"/>
      <c r="Y2142" s="5"/>
      <c r="Z2142" s="5">
        <f>Tbl_BalanceHistory[[#This Row],[Discretionary Recommended - Pre 2022]]+Tbl_BalanceHistory[[#This Row],[Discretionary Balance Recommended: Policy]]+Tbl_BalanceHistory[[#This Row],[Discretionary Balance Recommended: Commitments]]</f>
        <v>0</v>
      </c>
      <c r="AA2142" s="5">
        <f>Tbl_BalanceHistory[[#This Row],[Discretionary Balance]]-Tbl_BalanceHistory[[#This Row],[Discretionary Reappropriation]]</f>
        <v>0</v>
      </c>
      <c r="AB2142" s="2"/>
      <c r="AC2142" s="2"/>
      <c r="AD2142" s="2"/>
      <c r="AE2142" s="2"/>
    </row>
    <row r="2143" spans="1:31" ht="45" x14ac:dyDescent="0.25">
      <c r="A2143" s="2" t="s">
        <v>10</v>
      </c>
      <c r="B2143" s="3">
        <v>7</v>
      </c>
      <c r="C2143" s="3">
        <v>260</v>
      </c>
      <c r="D2143" s="3" t="s">
        <v>463</v>
      </c>
      <c r="E2143" s="3" t="str">
        <f>_xlfn.XLOOKUP(Tbl_BalanceHistory[[#This Row],[RespAgy]],Tbl_Agencies[Agy Code],Tbl_Agencies[Agy Sort])</f>
        <v>102000</v>
      </c>
      <c r="F2143" s="2" t="str">
        <f>Tbl_BalanceHistory[[#This Row],[RespAgy]]&amp;": "&amp;Tbl_BalanceHistory[[#This Row],[RespAgency]]</f>
        <v>260: Virginia Community College System</v>
      </c>
      <c r="G2143" s="3">
        <v>283</v>
      </c>
      <c r="H2143" s="3" t="s">
        <v>1138</v>
      </c>
      <c r="I2143" s="3" t="str">
        <f>_xlfn.XLOOKUP(Tbl_BalanceHistory[[#This Row],[AgyCode]],Tbl_Agencies[Agy Code],Tbl_Agencies[Agy Sort])</f>
        <v/>
      </c>
      <c r="J2143" s="2" t="str">
        <f>Tbl_BalanceHistory[[#This Row],[AgyCode]]&amp;": "&amp;Tbl_BalanceHistory[[#This Row],[Agency Name]]</f>
        <v>283: J. Sargeant Reynolds Community College</v>
      </c>
      <c r="K2143" s="1">
        <v>2019</v>
      </c>
      <c r="L2143" s="3">
        <v>101</v>
      </c>
      <c r="M2143" s="3" t="s">
        <v>1636</v>
      </c>
      <c r="N2143" s="2" t="str">
        <f>Tbl_BalanceHistory[[#This Row],[ProgramCode]]&amp;": "&amp;Tbl_BalanceHistory[[#This Row],[Program Name]]</f>
        <v>101: Higher Education Instruction</v>
      </c>
      <c r="O2143" s="3" t="s">
        <v>1963</v>
      </c>
      <c r="P2143" s="1" t="str">
        <f>IF(Tbl_BalanceHistory[[#This Row],[FundCode]]="0100","GF",IF(Tbl_BalanceHistory[[#This Row],[FundCode]]="01000","GF","Hi Ed / OCR"))</f>
        <v>Hi Ed / OCR</v>
      </c>
      <c r="Q2143" s="5">
        <v>0</v>
      </c>
      <c r="R2143" s="5">
        <v>0</v>
      </c>
      <c r="S2143" s="5">
        <v>1980141.22</v>
      </c>
      <c r="T2143" s="5">
        <v>1980141.22</v>
      </c>
      <c r="U2143" s="3" t="s">
        <v>1733</v>
      </c>
      <c r="V2143" s="5">
        <v>0</v>
      </c>
      <c r="W2143" s="5">
        <v>0</v>
      </c>
      <c r="X2143" s="5"/>
      <c r="Y2143" s="5"/>
      <c r="Z2143" s="5">
        <f>Tbl_BalanceHistory[[#This Row],[Discretionary Recommended - Pre 2022]]+Tbl_BalanceHistory[[#This Row],[Discretionary Balance Recommended: Policy]]+Tbl_BalanceHistory[[#This Row],[Discretionary Balance Recommended: Commitments]]</f>
        <v>0</v>
      </c>
      <c r="AA2143" s="5">
        <f>Tbl_BalanceHistory[[#This Row],[Discretionary Balance]]-Tbl_BalanceHistory[[#This Row],[Discretionary Reappropriation]]</f>
        <v>0</v>
      </c>
      <c r="AB2143" s="2"/>
      <c r="AC2143" s="2"/>
      <c r="AD2143" s="2"/>
      <c r="AE2143" s="2"/>
    </row>
    <row r="2144" spans="1:31" ht="45" x14ac:dyDescent="0.25">
      <c r="A2144" s="2" t="s">
        <v>10</v>
      </c>
      <c r="B2144" s="3">
        <v>7</v>
      </c>
      <c r="C2144" s="3">
        <v>260</v>
      </c>
      <c r="D2144" s="3" t="s">
        <v>463</v>
      </c>
      <c r="E2144" s="3" t="str">
        <f>_xlfn.XLOOKUP(Tbl_BalanceHistory[[#This Row],[RespAgy]],Tbl_Agencies[Agy Code],Tbl_Agencies[Agy Sort])</f>
        <v>102000</v>
      </c>
      <c r="F2144" s="2" t="str">
        <f>Tbl_BalanceHistory[[#This Row],[RespAgy]]&amp;": "&amp;Tbl_BalanceHistory[[#This Row],[RespAgency]]</f>
        <v>260: Virginia Community College System</v>
      </c>
      <c r="G2144" s="3">
        <v>283</v>
      </c>
      <c r="H2144" s="3" t="s">
        <v>1138</v>
      </c>
      <c r="I2144" s="3" t="str">
        <f>_xlfn.XLOOKUP(Tbl_BalanceHistory[[#This Row],[AgyCode]],Tbl_Agencies[Agy Code],Tbl_Agencies[Agy Sort])</f>
        <v/>
      </c>
      <c r="J2144" s="2" t="str">
        <f>Tbl_BalanceHistory[[#This Row],[AgyCode]]&amp;": "&amp;Tbl_BalanceHistory[[#This Row],[Agency Name]]</f>
        <v>283: J. Sargeant Reynolds Community College</v>
      </c>
      <c r="K2144" s="1">
        <v>2020</v>
      </c>
      <c r="L2144" s="3">
        <v>101</v>
      </c>
      <c r="M2144" s="3" t="s">
        <v>1636</v>
      </c>
      <c r="N2144" s="2" t="str">
        <f>Tbl_BalanceHistory[[#This Row],[ProgramCode]]&amp;": "&amp;Tbl_BalanceHistory[[#This Row],[Program Name]]</f>
        <v>101: Higher Education Instruction</v>
      </c>
      <c r="O2144" s="3" t="s">
        <v>1963</v>
      </c>
      <c r="P2144" s="1" t="str">
        <f>IF(Tbl_BalanceHistory[[#This Row],[FundCode]]="0100","GF",IF(Tbl_BalanceHistory[[#This Row],[FundCode]]="01000","GF","Hi Ed / OCR"))</f>
        <v>Hi Ed / OCR</v>
      </c>
      <c r="Q2144" s="5">
        <v>0</v>
      </c>
      <c r="R2144" s="5">
        <v>0</v>
      </c>
      <c r="S2144" s="5">
        <v>3437226.8</v>
      </c>
      <c r="T2144" s="5">
        <v>3437226.8</v>
      </c>
      <c r="U2144" s="3" t="s">
        <v>1733</v>
      </c>
      <c r="V2144" s="5">
        <v>0</v>
      </c>
      <c r="W2144" s="5">
        <v>0</v>
      </c>
      <c r="X2144" s="5"/>
      <c r="Y2144" s="5"/>
      <c r="Z2144" s="5">
        <f>Tbl_BalanceHistory[[#This Row],[Discretionary Recommended - Pre 2022]]+Tbl_BalanceHistory[[#This Row],[Discretionary Balance Recommended: Policy]]+Tbl_BalanceHistory[[#This Row],[Discretionary Balance Recommended: Commitments]]</f>
        <v>0</v>
      </c>
      <c r="AA2144" s="5">
        <f>Tbl_BalanceHistory[[#This Row],[Discretionary Balance]]-Tbl_BalanceHistory[[#This Row],[Discretionary Reappropriation]]</f>
        <v>0</v>
      </c>
      <c r="AB2144" s="2"/>
      <c r="AC2144" s="2"/>
      <c r="AD2144" s="2"/>
      <c r="AE2144" s="2"/>
    </row>
    <row r="2145" spans="1:31" ht="45" x14ac:dyDescent="0.25">
      <c r="A2145" s="2" t="s">
        <v>10</v>
      </c>
      <c r="B2145" s="3">
        <v>7</v>
      </c>
      <c r="C2145" s="3">
        <v>260</v>
      </c>
      <c r="D2145" s="3" t="s">
        <v>463</v>
      </c>
      <c r="E2145" s="3" t="str">
        <f>_xlfn.XLOOKUP(Tbl_BalanceHistory[[#This Row],[RespAgy]],Tbl_Agencies[Agy Code],Tbl_Agencies[Agy Sort])</f>
        <v>102000</v>
      </c>
      <c r="F2145" s="2" t="str">
        <f>Tbl_BalanceHistory[[#This Row],[RespAgy]]&amp;": "&amp;Tbl_BalanceHistory[[#This Row],[RespAgency]]</f>
        <v>260: Virginia Community College System</v>
      </c>
      <c r="G2145" s="3">
        <v>283</v>
      </c>
      <c r="H2145" s="3" t="s">
        <v>1138</v>
      </c>
      <c r="I2145" s="3" t="str">
        <f>_xlfn.XLOOKUP(Tbl_BalanceHistory[[#This Row],[AgyCode]],Tbl_Agencies[Agy Code],Tbl_Agencies[Agy Sort])</f>
        <v/>
      </c>
      <c r="J2145" s="2" t="str">
        <f>Tbl_BalanceHistory[[#This Row],[AgyCode]]&amp;": "&amp;Tbl_BalanceHistory[[#This Row],[Agency Name]]</f>
        <v>283: J. Sargeant Reynolds Community College</v>
      </c>
      <c r="K2145" s="1">
        <v>2021</v>
      </c>
      <c r="L2145" s="3">
        <v>101</v>
      </c>
      <c r="M2145" s="3" t="s">
        <v>1636</v>
      </c>
      <c r="N2145" s="2" t="str">
        <f>Tbl_BalanceHistory[[#This Row],[ProgramCode]]&amp;": "&amp;Tbl_BalanceHistory[[#This Row],[Program Name]]</f>
        <v>101: Higher Education Instruction</v>
      </c>
      <c r="O2145" s="3" t="s">
        <v>1963</v>
      </c>
      <c r="P2145" s="1" t="str">
        <f>IF(Tbl_BalanceHistory[[#This Row],[FundCode]]="0100","GF",IF(Tbl_BalanceHistory[[#This Row],[FundCode]]="01000","GF","Hi Ed / OCR"))</f>
        <v>Hi Ed / OCR</v>
      </c>
      <c r="Q2145" s="5">
        <v>0</v>
      </c>
      <c r="R2145" s="5">
        <v>0</v>
      </c>
      <c r="S2145" s="5">
        <v>4074712.89</v>
      </c>
      <c r="T2145" s="5">
        <v>4074712.89</v>
      </c>
      <c r="U2145" s="3" t="s">
        <v>1733</v>
      </c>
      <c r="V2145" s="5">
        <v>0</v>
      </c>
      <c r="W2145" s="5">
        <v>0</v>
      </c>
      <c r="X2145" s="5"/>
      <c r="Y2145" s="5"/>
      <c r="Z2145" s="5">
        <f>Tbl_BalanceHistory[[#This Row],[Discretionary Recommended - Pre 2022]]+Tbl_BalanceHistory[[#This Row],[Discretionary Balance Recommended: Policy]]+Tbl_BalanceHistory[[#This Row],[Discretionary Balance Recommended: Commitments]]</f>
        <v>0</v>
      </c>
      <c r="AA2145" s="5">
        <f>Tbl_BalanceHistory[[#This Row],[Discretionary Balance]]-Tbl_BalanceHistory[[#This Row],[Discretionary Reappropriation]]</f>
        <v>0</v>
      </c>
      <c r="AB2145" s="2"/>
      <c r="AC2145" s="2"/>
      <c r="AD2145" s="2"/>
      <c r="AE2145" s="2"/>
    </row>
    <row r="2146" spans="1:31" ht="45" x14ac:dyDescent="0.25">
      <c r="A2146" s="2" t="s">
        <v>10</v>
      </c>
      <c r="B2146" s="3">
        <v>7</v>
      </c>
      <c r="C2146" s="3">
        <v>260</v>
      </c>
      <c r="D2146" s="3" t="s">
        <v>463</v>
      </c>
      <c r="E2146" s="3" t="str">
        <f>_xlfn.XLOOKUP(Tbl_BalanceHistory[[#This Row],[RespAgy]],Tbl_Agencies[Agy Code],Tbl_Agencies[Agy Sort])</f>
        <v>102000</v>
      </c>
      <c r="F2146" s="2" t="str">
        <f>Tbl_BalanceHistory[[#This Row],[RespAgy]]&amp;": "&amp;Tbl_BalanceHistory[[#This Row],[RespAgency]]</f>
        <v>260: Virginia Community College System</v>
      </c>
      <c r="G2146" s="3">
        <v>283</v>
      </c>
      <c r="H2146" s="3" t="s">
        <v>1138</v>
      </c>
      <c r="I2146" s="3" t="str">
        <f>_xlfn.XLOOKUP(Tbl_BalanceHistory[[#This Row],[AgyCode]],Tbl_Agencies[Agy Code],Tbl_Agencies[Agy Sort])</f>
        <v/>
      </c>
      <c r="J2146" s="2" t="str">
        <f>Tbl_BalanceHistory[[#This Row],[AgyCode]]&amp;": "&amp;Tbl_BalanceHistory[[#This Row],[Agency Name]]</f>
        <v>283: J. Sargeant Reynolds Community College</v>
      </c>
      <c r="K2146" s="1">
        <v>2022</v>
      </c>
      <c r="L2146" s="3">
        <v>101</v>
      </c>
      <c r="M2146" s="3" t="s">
        <v>1636</v>
      </c>
      <c r="N2146" s="2" t="str">
        <f>Tbl_BalanceHistory[[#This Row],[ProgramCode]]&amp;": "&amp;Tbl_BalanceHistory[[#This Row],[Program Name]]</f>
        <v>101: Higher Education Instruction</v>
      </c>
      <c r="O2146" s="3" t="s">
        <v>1963</v>
      </c>
      <c r="P2146" s="1" t="str">
        <f>IF(Tbl_BalanceHistory[[#This Row],[FundCode]]="0100","GF",IF(Tbl_BalanceHistory[[#This Row],[FundCode]]="01000","GF","Hi Ed / OCR"))</f>
        <v>Hi Ed / OCR</v>
      </c>
      <c r="Q2146" s="5">
        <v>0</v>
      </c>
      <c r="R2146" s="5">
        <v>0</v>
      </c>
      <c r="S2146" s="5">
        <v>3568740.29</v>
      </c>
      <c r="T2146" s="5">
        <v>3568740.29</v>
      </c>
      <c r="U2146" s="3" t="s">
        <v>1733</v>
      </c>
      <c r="V2146" s="5">
        <v>0</v>
      </c>
      <c r="W2146" s="5"/>
      <c r="X2146" s="5">
        <v>0</v>
      </c>
      <c r="Y2146" s="5">
        <v>0</v>
      </c>
      <c r="Z2146" s="5">
        <f>Tbl_BalanceHistory[[#This Row],[Discretionary Recommended - Pre 2022]]+Tbl_BalanceHistory[[#This Row],[Discretionary Balance Recommended: Policy]]+Tbl_BalanceHistory[[#This Row],[Discretionary Balance Recommended: Commitments]]</f>
        <v>0</v>
      </c>
      <c r="AA2146" s="5">
        <f>Tbl_BalanceHistory[[#This Row],[Discretionary Balance]]-Tbl_BalanceHistory[[#This Row],[Discretionary Reappropriation]]</f>
        <v>0</v>
      </c>
      <c r="AB2146" s="2"/>
      <c r="AC2146" s="2"/>
      <c r="AD2146" s="2"/>
      <c r="AE2146" s="2"/>
    </row>
    <row r="2147" spans="1:31" ht="45" x14ac:dyDescent="0.25">
      <c r="A2147" s="2" t="s">
        <v>10</v>
      </c>
      <c r="B2147" s="3">
        <v>7</v>
      </c>
      <c r="C2147" s="3">
        <v>260</v>
      </c>
      <c r="D2147" s="3" t="s">
        <v>463</v>
      </c>
      <c r="E2147" s="3" t="str">
        <f>_xlfn.XLOOKUP(Tbl_BalanceHistory[[#This Row],[RespAgy]],Tbl_Agencies[Agy Code],Tbl_Agencies[Agy Sort])</f>
        <v>102000</v>
      </c>
      <c r="F2147" s="2" t="str">
        <f>Tbl_BalanceHistory[[#This Row],[RespAgy]]&amp;": "&amp;Tbl_BalanceHistory[[#This Row],[RespAgency]]</f>
        <v>260: Virginia Community College System</v>
      </c>
      <c r="G2147" s="3">
        <v>283</v>
      </c>
      <c r="H2147" s="3" t="s">
        <v>1138</v>
      </c>
      <c r="I2147" s="3" t="str">
        <f>_xlfn.XLOOKUP(Tbl_BalanceHistory[[#This Row],[AgyCode]],Tbl_Agencies[Agy Code],Tbl_Agencies[Agy Sort])</f>
        <v/>
      </c>
      <c r="J2147" s="2" t="str">
        <f>Tbl_BalanceHistory[[#This Row],[AgyCode]]&amp;": "&amp;Tbl_BalanceHistory[[#This Row],[Agency Name]]</f>
        <v>283: J. Sargeant Reynolds Community College</v>
      </c>
      <c r="K2147" s="1">
        <v>2014</v>
      </c>
      <c r="L2147" s="3">
        <v>108</v>
      </c>
      <c r="M2147" s="3" t="s">
        <v>408</v>
      </c>
      <c r="N2147" s="2" t="str">
        <f>Tbl_BalanceHistory[[#This Row],[ProgramCode]]&amp;": "&amp;Tbl_BalanceHistory[[#This Row],[Program Name]]</f>
        <v>108: Higher Education Student Financial Assistance</v>
      </c>
      <c r="O2147" s="3" t="s">
        <v>1730</v>
      </c>
      <c r="P2147" s="1" t="str">
        <f>IF(Tbl_BalanceHistory[[#This Row],[FundCode]]="0100","GF",IF(Tbl_BalanceHistory[[#This Row],[FundCode]]="01000","GF","Hi Ed / OCR"))</f>
        <v>GF</v>
      </c>
      <c r="Q2147" s="5">
        <v>3489274</v>
      </c>
      <c r="R2147" s="5">
        <v>3040145.61</v>
      </c>
      <c r="S2147" s="5">
        <v>449128</v>
      </c>
      <c r="T2147" s="5">
        <v>449128</v>
      </c>
      <c r="U2147" s="3" t="s">
        <v>1731</v>
      </c>
      <c r="V2147" s="5">
        <v>0</v>
      </c>
      <c r="W2147" s="5">
        <v>0</v>
      </c>
      <c r="X2147" s="5"/>
      <c r="Y2147" s="5"/>
      <c r="Z2147" s="5">
        <f>Tbl_BalanceHistory[[#This Row],[Discretionary Recommended - Pre 2022]]+Tbl_BalanceHistory[[#This Row],[Discretionary Balance Recommended: Policy]]+Tbl_BalanceHistory[[#This Row],[Discretionary Balance Recommended: Commitments]]</f>
        <v>0</v>
      </c>
      <c r="AA2147" s="5">
        <f>Tbl_BalanceHistory[[#This Row],[Discretionary Balance]]-Tbl_BalanceHistory[[#This Row],[Discretionary Reappropriation]]</f>
        <v>0</v>
      </c>
      <c r="AB2147" s="2"/>
      <c r="AC2147" s="2"/>
      <c r="AD2147" s="2"/>
      <c r="AE2147" s="2"/>
    </row>
    <row r="2148" spans="1:31" ht="45" x14ac:dyDescent="0.25">
      <c r="A2148" s="2" t="s">
        <v>10</v>
      </c>
      <c r="B2148" s="3">
        <v>7</v>
      </c>
      <c r="C2148" s="3">
        <v>260</v>
      </c>
      <c r="D2148" s="3" t="s">
        <v>463</v>
      </c>
      <c r="E2148" s="3" t="str">
        <f>_xlfn.XLOOKUP(Tbl_BalanceHistory[[#This Row],[RespAgy]],Tbl_Agencies[Agy Code],Tbl_Agencies[Agy Sort])</f>
        <v>102000</v>
      </c>
      <c r="F2148" s="2" t="str">
        <f>Tbl_BalanceHistory[[#This Row],[RespAgy]]&amp;": "&amp;Tbl_BalanceHistory[[#This Row],[RespAgency]]</f>
        <v>260: Virginia Community College System</v>
      </c>
      <c r="G2148" s="3">
        <v>283</v>
      </c>
      <c r="H2148" s="3" t="s">
        <v>1138</v>
      </c>
      <c r="I2148" s="3" t="str">
        <f>_xlfn.XLOOKUP(Tbl_BalanceHistory[[#This Row],[AgyCode]],Tbl_Agencies[Agy Code],Tbl_Agencies[Agy Sort])</f>
        <v/>
      </c>
      <c r="J2148" s="2" t="str">
        <f>Tbl_BalanceHistory[[#This Row],[AgyCode]]&amp;": "&amp;Tbl_BalanceHistory[[#This Row],[Agency Name]]</f>
        <v>283: J. Sargeant Reynolds Community College</v>
      </c>
      <c r="K2148" s="1">
        <v>2015</v>
      </c>
      <c r="L2148" s="3">
        <v>108</v>
      </c>
      <c r="M2148" s="3" t="s">
        <v>408</v>
      </c>
      <c r="N2148" s="2" t="str">
        <f>Tbl_BalanceHistory[[#This Row],[ProgramCode]]&amp;": "&amp;Tbl_BalanceHistory[[#This Row],[Program Name]]</f>
        <v>108: Higher Education Student Financial Assistance</v>
      </c>
      <c r="O2148" s="3" t="s">
        <v>1730</v>
      </c>
      <c r="P2148" s="1" t="str">
        <f>IF(Tbl_BalanceHistory[[#This Row],[FundCode]]="0100","GF",IF(Tbl_BalanceHistory[[#This Row],[FundCode]]="01000","GF","Hi Ed / OCR"))</f>
        <v>GF</v>
      </c>
      <c r="Q2148" s="5">
        <v>3449434</v>
      </c>
      <c r="R2148" s="5">
        <v>3395004</v>
      </c>
      <c r="S2148" s="5">
        <v>54429</v>
      </c>
      <c r="T2148" s="5">
        <v>54429</v>
      </c>
      <c r="U2148" s="3" t="s">
        <v>1731</v>
      </c>
      <c r="V2148" s="5">
        <v>0</v>
      </c>
      <c r="W2148" s="5">
        <v>0</v>
      </c>
      <c r="X2148" s="5"/>
      <c r="Y2148" s="5"/>
      <c r="Z2148" s="5">
        <f>Tbl_BalanceHistory[[#This Row],[Discretionary Recommended - Pre 2022]]+Tbl_BalanceHistory[[#This Row],[Discretionary Balance Recommended: Policy]]+Tbl_BalanceHistory[[#This Row],[Discretionary Balance Recommended: Commitments]]</f>
        <v>0</v>
      </c>
      <c r="AA2148" s="5">
        <f>Tbl_BalanceHistory[[#This Row],[Discretionary Balance]]-Tbl_BalanceHistory[[#This Row],[Discretionary Reappropriation]]</f>
        <v>0</v>
      </c>
      <c r="AB2148" s="2"/>
      <c r="AC2148" s="2"/>
      <c r="AD2148" s="2"/>
      <c r="AE2148" s="2"/>
    </row>
    <row r="2149" spans="1:31" ht="45" x14ac:dyDescent="0.25">
      <c r="A2149" s="2" t="s">
        <v>10</v>
      </c>
      <c r="B2149" s="3">
        <v>7</v>
      </c>
      <c r="C2149" s="3">
        <v>260</v>
      </c>
      <c r="D2149" s="3" t="s">
        <v>463</v>
      </c>
      <c r="E2149" s="3" t="str">
        <f>_xlfn.XLOOKUP(Tbl_BalanceHistory[[#This Row],[RespAgy]],Tbl_Agencies[Agy Code],Tbl_Agencies[Agy Sort])</f>
        <v>102000</v>
      </c>
      <c r="F2149" s="2" t="str">
        <f>Tbl_BalanceHistory[[#This Row],[RespAgy]]&amp;": "&amp;Tbl_BalanceHistory[[#This Row],[RespAgency]]</f>
        <v>260: Virginia Community College System</v>
      </c>
      <c r="G2149" s="3">
        <v>283</v>
      </c>
      <c r="H2149" s="3" t="s">
        <v>1138</v>
      </c>
      <c r="I2149" s="3" t="str">
        <f>_xlfn.XLOOKUP(Tbl_BalanceHistory[[#This Row],[AgyCode]],Tbl_Agencies[Agy Code],Tbl_Agencies[Agy Sort])</f>
        <v/>
      </c>
      <c r="J2149" s="2" t="str">
        <f>Tbl_BalanceHistory[[#This Row],[AgyCode]]&amp;": "&amp;Tbl_BalanceHistory[[#This Row],[Agency Name]]</f>
        <v>283: J. Sargeant Reynolds Community College</v>
      </c>
      <c r="K2149" s="1">
        <v>2016</v>
      </c>
      <c r="L2149" s="3">
        <v>108</v>
      </c>
      <c r="M2149" s="3" t="s">
        <v>408</v>
      </c>
      <c r="N2149" s="2" t="str">
        <f>Tbl_BalanceHistory[[#This Row],[ProgramCode]]&amp;": "&amp;Tbl_BalanceHistory[[#This Row],[Program Name]]</f>
        <v>108: Higher Education Student Financial Assistance</v>
      </c>
      <c r="O2149" s="3" t="s">
        <v>1730</v>
      </c>
      <c r="P2149" s="1" t="str">
        <f>IF(Tbl_BalanceHistory[[#This Row],[FundCode]]="0100","GF",IF(Tbl_BalanceHistory[[#This Row],[FundCode]]="01000","GF","Hi Ed / OCR"))</f>
        <v>GF</v>
      </c>
      <c r="Q2149" s="5">
        <v>3815650</v>
      </c>
      <c r="R2149" s="5">
        <v>3779665.83</v>
      </c>
      <c r="S2149" s="5">
        <v>35984</v>
      </c>
      <c r="T2149" s="5">
        <v>35984</v>
      </c>
      <c r="U2149" s="3" t="s">
        <v>1731</v>
      </c>
      <c r="V2149" s="5">
        <v>0</v>
      </c>
      <c r="W2149" s="5">
        <v>0</v>
      </c>
      <c r="X2149" s="5"/>
      <c r="Y2149" s="5"/>
      <c r="Z2149" s="5">
        <f>Tbl_BalanceHistory[[#This Row],[Discretionary Recommended - Pre 2022]]+Tbl_BalanceHistory[[#This Row],[Discretionary Balance Recommended: Policy]]+Tbl_BalanceHistory[[#This Row],[Discretionary Balance Recommended: Commitments]]</f>
        <v>0</v>
      </c>
      <c r="AA2149" s="5">
        <f>Tbl_BalanceHistory[[#This Row],[Discretionary Balance]]-Tbl_BalanceHistory[[#This Row],[Discretionary Reappropriation]]</f>
        <v>0</v>
      </c>
      <c r="AB2149" s="2"/>
      <c r="AC2149" s="2"/>
      <c r="AD2149" s="2"/>
      <c r="AE2149" s="2"/>
    </row>
    <row r="2150" spans="1:31" ht="45" x14ac:dyDescent="0.25">
      <c r="A2150" s="2" t="s">
        <v>10</v>
      </c>
      <c r="B2150" s="3">
        <v>7</v>
      </c>
      <c r="C2150" s="3">
        <v>260</v>
      </c>
      <c r="D2150" s="3" t="s">
        <v>463</v>
      </c>
      <c r="E2150" s="3" t="str">
        <f>_xlfn.XLOOKUP(Tbl_BalanceHistory[[#This Row],[RespAgy]],Tbl_Agencies[Agy Code],Tbl_Agencies[Agy Sort])</f>
        <v>102000</v>
      </c>
      <c r="F2150" s="2" t="str">
        <f>Tbl_BalanceHistory[[#This Row],[RespAgy]]&amp;": "&amp;Tbl_BalanceHistory[[#This Row],[RespAgency]]</f>
        <v>260: Virginia Community College System</v>
      </c>
      <c r="G2150" s="3">
        <v>283</v>
      </c>
      <c r="H2150" s="3" t="s">
        <v>1138</v>
      </c>
      <c r="I2150" s="3" t="str">
        <f>_xlfn.XLOOKUP(Tbl_BalanceHistory[[#This Row],[AgyCode]],Tbl_Agencies[Agy Code],Tbl_Agencies[Agy Sort])</f>
        <v/>
      </c>
      <c r="J2150" s="2" t="str">
        <f>Tbl_BalanceHistory[[#This Row],[AgyCode]]&amp;": "&amp;Tbl_BalanceHistory[[#This Row],[Agency Name]]</f>
        <v>283: J. Sargeant Reynolds Community College</v>
      </c>
      <c r="K2150" s="1">
        <v>2017</v>
      </c>
      <c r="L2150" s="3">
        <v>108</v>
      </c>
      <c r="M2150" s="3" t="s">
        <v>408</v>
      </c>
      <c r="N2150" s="2" t="str">
        <f>Tbl_BalanceHistory[[#This Row],[ProgramCode]]&amp;": "&amp;Tbl_BalanceHistory[[#This Row],[Program Name]]</f>
        <v>108: Higher Education Student Financial Assistance</v>
      </c>
      <c r="O2150" s="3" t="s">
        <v>886</v>
      </c>
      <c r="P2150" s="1" t="str">
        <f>IF(Tbl_BalanceHistory[[#This Row],[FundCode]]="0100","GF",IF(Tbl_BalanceHistory[[#This Row],[FundCode]]="01000","GF","Hi Ed / OCR"))</f>
        <v>GF</v>
      </c>
      <c r="Q2150" s="5">
        <v>3772547</v>
      </c>
      <c r="R2150" s="5">
        <v>3741665.65</v>
      </c>
      <c r="S2150" s="5">
        <v>30881</v>
      </c>
      <c r="T2150" s="5">
        <v>30881</v>
      </c>
      <c r="U2150" s="3" t="s">
        <v>1732</v>
      </c>
      <c r="V2150" s="5">
        <v>0</v>
      </c>
      <c r="W2150" s="5">
        <v>0</v>
      </c>
      <c r="X2150" s="5"/>
      <c r="Y2150" s="5"/>
      <c r="Z2150" s="5">
        <f>Tbl_BalanceHistory[[#This Row],[Discretionary Recommended - Pre 2022]]+Tbl_BalanceHistory[[#This Row],[Discretionary Balance Recommended: Policy]]+Tbl_BalanceHistory[[#This Row],[Discretionary Balance Recommended: Commitments]]</f>
        <v>0</v>
      </c>
      <c r="AA2150" s="5">
        <f>Tbl_BalanceHistory[[#This Row],[Discretionary Balance]]-Tbl_BalanceHistory[[#This Row],[Discretionary Reappropriation]]</f>
        <v>0</v>
      </c>
      <c r="AB2150" s="2"/>
      <c r="AC2150" s="2"/>
      <c r="AD2150" s="2"/>
      <c r="AE2150" s="2"/>
    </row>
    <row r="2151" spans="1:31" ht="45" x14ac:dyDescent="0.25">
      <c r="A2151" s="2" t="s">
        <v>10</v>
      </c>
      <c r="B2151" s="3">
        <v>7</v>
      </c>
      <c r="C2151" s="3">
        <v>260</v>
      </c>
      <c r="D2151" s="3" t="s">
        <v>463</v>
      </c>
      <c r="E2151" s="3" t="str">
        <f>_xlfn.XLOOKUP(Tbl_BalanceHistory[[#This Row],[RespAgy]],Tbl_Agencies[Agy Code],Tbl_Agencies[Agy Sort])</f>
        <v>102000</v>
      </c>
      <c r="F2151" s="2" t="str">
        <f>Tbl_BalanceHistory[[#This Row],[RespAgy]]&amp;": "&amp;Tbl_BalanceHistory[[#This Row],[RespAgency]]</f>
        <v>260: Virginia Community College System</v>
      </c>
      <c r="G2151" s="3">
        <v>283</v>
      </c>
      <c r="H2151" s="3" t="s">
        <v>1138</v>
      </c>
      <c r="I2151" s="3" t="str">
        <f>_xlfn.XLOOKUP(Tbl_BalanceHistory[[#This Row],[AgyCode]],Tbl_Agencies[Agy Code],Tbl_Agencies[Agy Sort])</f>
        <v/>
      </c>
      <c r="J2151" s="2" t="str">
        <f>Tbl_BalanceHistory[[#This Row],[AgyCode]]&amp;": "&amp;Tbl_BalanceHistory[[#This Row],[Agency Name]]</f>
        <v>283: J. Sargeant Reynolds Community College</v>
      </c>
      <c r="K2151" s="1">
        <v>2018</v>
      </c>
      <c r="L2151" s="3">
        <v>108</v>
      </c>
      <c r="M2151" s="3" t="s">
        <v>408</v>
      </c>
      <c r="N2151" s="2" t="str">
        <f>Tbl_BalanceHistory[[#This Row],[ProgramCode]]&amp;": "&amp;Tbl_BalanceHistory[[#This Row],[Program Name]]</f>
        <v>108: Higher Education Student Financial Assistance</v>
      </c>
      <c r="O2151" s="3" t="s">
        <v>886</v>
      </c>
      <c r="P2151" s="1" t="str">
        <f>IF(Tbl_BalanceHistory[[#This Row],[FundCode]]="0100","GF",IF(Tbl_BalanceHistory[[#This Row],[FundCode]]="01000","GF","Hi Ed / OCR"))</f>
        <v>GF</v>
      </c>
      <c r="Q2151" s="5">
        <v>3478948</v>
      </c>
      <c r="R2151" s="5">
        <v>3472541.28</v>
      </c>
      <c r="S2151" s="5">
        <v>6406</v>
      </c>
      <c r="T2151" s="5">
        <v>6406</v>
      </c>
      <c r="U2151" s="3" t="s">
        <v>1733</v>
      </c>
      <c r="V2151" s="5">
        <v>0</v>
      </c>
      <c r="W2151" s="5">
        <v>0</v>
      </c>
      <c r="X2151" s="5"/>
      <c r="Y2151" s="5"/>
      <c r="Z2151" s="5">
        <f>Tbl_BalanceHistory[[#This Row],[Discretionary Recommended - Pre 2022]]+Tbl_BalanceHistory[[#This Row],[Discretionary Balance Recommended: Policy]]+Tbl_BalanceHistory[[#This Row],[Discretionary Balance Recommended: Commitments]]</f>
        <v>0</v>
      </c>
      <c r="AA2151" s="5">
        <f>Tbl_BalanceHistory[[#This Row],[Discretionary Balance]]-Tbl_BalanceHistory[[#This Row],[Discretionary Reappropriation]]</f>
        <v>0</v>
      </c>
      <c r="AB2151" s="2"/>
      <c r="AC2151" s="2"/>
      <c r="AD2151" s="2"/>
      <c r="AE2151" s="2"/>
    </row>
    <row r="2152" spans="1:31" ht="45" x14ac:dyDescent="0.25">
      <c r="A2152" s="2" t="s">
        <v>10</v>
      </c>
      <c r="B2152" s="3">
        <v>7</v>
      </c>
      <c r="C2152" s="3">
        <v>260</v>
      </c>
      <c r="D2152" s="3" t="s">
        <v>463</v>
      </c>
      <c r="E2152" s="3" t="str">
        <f>_xlfn.XLOOKUP(Tbl_BalanceHistory[[#This Row],[RespAgy]],Tbl_Agencies[Agy Code],Tbl_Agencies[Agy Sort])</f>
        <v>102000</v>
      </c>
      <c r="F2152" s="2" t="str">
        <f>Tbl_BalanceHistory[[#This Row],[RespAgy]]&amp;": "&amp;Tbl_BalanceHistory[[#This Row],[RespAgency]]</f>
        <v>260: Virginia Community College System</v>
      </c>
      <c r="G2152" s="3">
        <v>283</v>
      </c>
      <c r="H2152" s="3" t="s">
        <v>1138</v>
      </c>
      <c r="I2152" s="3" t="str">
        <f>_xlfn.XLOOKUP(Tbl_BalanceHistory[[#This Row],[AgyCode]],Tbl_Agencies[Agy Code],Tbl_Agencies[Agy Sort])</f>
        <v/>
      </c>
      <c r="J2152" s="2" t="str">
        <f>Tbl_BalanceHistory[[#This Row],[AgyCode]]&amp;": "&amp;Tbl_BalanceHistory[[#This Row],[Agency Name]]</f>
        <v>283: J. Sargeant Reynolds Community College</v>
      </c>
      <c r="K2152" s="1">
        <v>2019</v>
      </c>
      <c r="L2152" s="3">
        <v>108</v>
      </c>
      <c r="M2152" s="3" t="s">
        <v>408</v>
      </c>
      <c r="N2152" s="2" t="str">
        <f>Tbl_BalanceHistory[[#This Row],[ProgramCode]]&amp;": "&amp;Tbl_BalanceHistory[[#This Row],[Program Name]]</f>
        <v>108: Higher Education Student Financial Assistance</v>
      </c>
      <c r="O2152" s="3" t="s">
        <v>886</v>
      </c>
      <c r="P2152" s="1" t="str">
        <f>IF(Tbl_BalanceHistory[[#This Row],[FundCode]]="0100","GF",IF(Tbl_BalanceHistory[[#This Row],[FundCode]]="01000","GF","Hi Ed / OCR"))</f>
        <v>GF</v>
      </c>
      <c r="Q2152" s="5">
        <v>3494258</v>
      </c>
      <c r="R2152" s="5">
        <v>3464285.22</v>
      </c>
      <c r="S2152" s="5">
        <v>29972.78</v>
      </c>
      <c r="T2152" s="5">
        <v>29972.78</v>
      </c>
      <c r="U2152" s="3" t="s">
        <v>1733</v>
      </c>
      <c r="V2152" s="5">
        <v>0</v>
      </c>
      <c r="W2152" s="5">
        <v>0</v>
      </c>
      <c r="X2152" s="5"/>
      <c r="Y2152" s="5"/>
      <c r="Z2152" s="5">
        <f>Tbl_BalanceHistory[[#This Row],[Discretionary Recommended - Pre 2022]]+Tbl_BalanceHistory[[#This Row],[Discretionary Balance Recommended: Policy]]+Tbl_BalanceHistory[[#This Row],[Discretionary Balance Recommended: Commitments]]</f>
        <v>0</v>
      </c>
      <c r="AA2152" s="5">
        <f>Tbl_BalanceHistory[[#This Row],[Discretionary Balance]]-Tbl_BalanceHistory[[#This Row],[Discretionary Reappropriation]]</f>
        <v>0</v>
      </c>
      <c r="AB2152" s="2"/>
      <c r="AC2152" s="2"/>
      <c r="AD2152" s="2"/>
      <c r="AE2152" s="2"/>
    </row>
    <row r="2153" spans="1:31" ht="45" x14ac:dyDescent="0.25">
      <c r="A2153" s="2" t="s">
        <v>10</v>
      </c>
      <c r="B2153" s="3">
        <v>7</v>
      </c>
      <c r="C2153" s="3">
        <v>260</v>
      </c>
      <c r="D2153" s="3" t="s">
        <v>463</v>
      </c>
      <c r="E2153" s="3" t="str">
        <f>_xlfn.XLOOKUP(Tbl_BalanceHistory[[#This Row],[RespAgy]],Tbl_Agencies[Agy Code],Tbl_Agencies[Agy Sort])</f>
        <v>102000</v>
      </c>
      <c r="F2153" s="2" t="str">
        <f>Tbl_BalanceHistory[[#This Row],[RespAgy]]&amp;": "&amp;Tbl_BalanceHistory[[#This Row],[RespAgency]]</f>
        <v>260: Virginia Community College System</v>
      </c>
      <c r="G2153" s="3">
        <v>283</v>
      </c>
      <c r="H2153" s="3" t="s">
        <v>1138</v>
      </c>
      <c r="I2153" s="3" t="str">
        <f>_xlfn.XLOOKUP(Tbl_BalanceHistory[[#This Row],[AgyCode]],Tbl_Agencies[Agy Code],Tbl_Agencies[Agy Sort])</f>
        <v/>
      </c>
      <c r="J2153" s="2" t="str">
        <f>Tbl_BalanceHistory[[#This Row],[AgyCode]]&amp;": "&amp;Tbl_BalanceHistory[[#This Row],[Agency Name]]</f>
        <v>283: J. Sargeant Reynolds Community College</v>
      </c>
      <c r="K2153" s="1">
        <v>2020</v>
      </c>
      <c r="L2153" s="3">
        <v>108</v>
      </c>
      <c r="M2153" s="3" t="s">
        <v>408</v>
      </c>
      <c r="N2153" s="2" t="str">
        <f>Tbl_BalanceHistory[[#This Row],[ProgramCode]]&amp;": "&amp;Tbl_BalanceHistory[[#This Row],[Program Name]]</f>
        <v>108: Higher Education Student Financial Assistance</v>
      </c>
      <c r="O2153" s="3" t="s">
        <v>886</v>
      </c>
      <c r="P2153" s="1" t="str">
        <f>IF(Tbl_BalanceHistory[[#This Row],[FundCode]]="0100","GF",IF(Tbl_BalanceHistory[[#This Row],[FundCode]]="01000","GF","Hi Ed / OCR"))</f>
        <v>GF</v>
      </c>
      <c r="Q2153" s="5">
        <v>3384771</v>
      </c>
      <c r="R2153" s="5">
        <v>3343767.3</v>
      </c>
      <c r="S2153" s="5">
        <v>41003.699999999997</v>
      </c>
      <c r="T2153" s="5">
        <v>41003.699999999997</v>
      </c>
      <c r="U2153" s="3" t="s">
        <v>1733</v>
      </c>
      <c r="V2153" s="5">
        <v>0</v>
      </c>
      <c r="W2153" s="5">
        <v>0</v>
      </c>
      <c r="X2153" s="5"/>
      <c r="Y2153" s="5"/>
      <c r="Z2153" s="5">
        <f>Tbl_BalanceHistory[[#This Row],[Discretionary Recommended - Pre 2022]]+Tbl_BalanceHistory[[#This Row],[Discretionary Balance Recommended: Policy]]+Tbl_BalanceHistory[[#This Row],[Discretionary Balance Recommended: Commitments]]</f>
        <v>0</v>
      </c>
      <c r="AA2153" s="5">
        <f>Tbl_BalanceHistory[[#This Row],[Discretionary Balance]]-Tbl_BalanceHistory[[#This Row],[Discretionary Reappropriation]]</f>
        <v>0</v>
      </c>
      <c r="AB2153" s="2"/>
      <c r="AC2153" s="2"/>
      <c r="AD2153" s="2"/>
      <c r="AE2153" s="2"/>
    </row>
    <row r="2154" spans="1:31" ht="45" x14ac:dyDescent="0.25">
      <c r="A2154" s="2" t="s">
        <v>10</v>
      </c>
      <c r="B2154" s="3">
        <v>7</v>
      </c>
      <c r="C2154" s="3">
        <v>260</v>
      </c>
      <c r="D2154" s="3" t="s">
        <v>463</v>
      </c>
      <c r="E2154" s="3" t="str">
        <f>_xlfn.XLOOKUP(Tbl_BalanceHistory[[#This Row],[RespAgy]],Tbl_Agencies[Agy Code],Tbl_Agencies[Agy Sort])</f>
        <v>102000</v>
      </c>
      <c r="F2154" s="2" t="str">
        <f>Tbl_BalanceHistory[[#This Row],[RespAgy]]&amp;": "&amp;Tbl_BalanceHistory[[#This Row],[RespAgency]]</f>
        <v>260: Virginia Community College System</v>
      </c>
      <c r="G2154" s="3">
        <v>283</v>
      </c>
      <c r="H2154" s="3" t="s">
        <v>1138</v>
      </c>
      <c r="I2154" s="3" t="str">
        <f>_xlfn.XLOOKUP(Tbl_BalanceHistory[[#This Row],[AgyCode]],Tbl_Agencies[Agy Code],Tbl_Agencies[Agy Sort])</f>
        <v/>
      </c>
      <c r="J2154" s="2" t="str">
        <f>Tbl_BalanceHistory[[#This Row],[AgyCode]]&amp;": "&amp;Tbl_BalanceHistory[[#This Row],[Agency Name]]</f>
        <v>283: J. Sargeant Reynolds Community College</v>
      </c>
      <c r="K2154" s="1">
        <v>2021</v>
      </c>
      <c r="L2154" s="3">
        <v>108</v>
      </c>
      <c r="M2154" s="3" t="s">
        <v>408</v>
      </c>
      <c r="N2154" s="2" t="str">
        <f>Tbl_BalanceHistory[[#This Row],[ProgramCode]]&amp;": "&amp;Tbl_BalanceHistory[[#This Row],[Program Name]]</f>
        <v>108: Higher Education Student Financial Assistance</v>
      </c>
      <c r="O2154" s="3" t="s">
        <v>886</v>
      </c>
      <c r="P2154" s="1" t="str">
        <f>IF(Tbl_BalanceHistory[[#This Row],[FundCode]]="0100","GF",IF(Tbl_BalanceHistory[[#This Row],[FundCode]]="01000","GF","Hi Ed / OCR"))</f>
        <v>GF</v>
      </c>
      <c r="Q2154" s="5">
        <v>3755348</v>
      </c>
      <c r="R2154" s="5">
        <v>3712414.62</v>
      </c>
      <c r="S2154" s="5">
        <v>42933.38</v>
      </c>
      <c r="T2154" s="5">
        <v>42933.38</v>
      </c>
      <c r="U2154" s="3" t="s">
        <v>1733</v>
      </c>
      <c r="V2154" s="5">
        <v>0</v>
      </c>
      <c r="W2154" s="5">
        <v>0</v>
      </c>
      <c r="X2154" s="5"/>
      <c r="Y2154" s="5"/>
      <c r="Z2154" s="5">
        <f>Tbl_BalanceHistory[[#This Row],[Discretionary Recommended - Pre 2022]]+Tbl_BalanceHistory[[#This Row],[Discretionary Balance Recommended: Policy]]+Tbl_BalanceHistory[[#This Row],[Discretionary Balance Recommended: Commitments]]</f>
        <v>0</v>
      </c>
      <c r="AA2154" s="5">
        <f>Tbl_BalanceHistory[[#This Row],[Discretionary Balance]]-Tbl_BalanceHistory[[#This Row],[Discretionary Reappropriation]]</f>
        <v>0</v>
      </c>
      <c r="AB2154" s="2"/>
      <c r="AC2154" s="2"/>
      <c r="AD2154" s="2"/>
      <c r="AE2154" s="2"/>
    </row>
    <row r="2155" spans="1:31" ht="45" x14ac:dyDescent="0.25">
      <c r="A2155" s="2" t="s">
        <v>10</v>
      </c>
      <c r="B2155" s="3">
        <v>7</v>
      </c>
      <c r="C2155" s="3">
        <v>260</v>
      </c>
      <c r="D2155" s="3" t="s">
        <v>463</v>
      </c>
      <c r="E2155" s="3" t="str">
        <f>_xlfn.XLOOKUP(Tbl_BalanceHistory[[#This Row],[RespAgy]],Tbl_Agencies[Agy Code],Tbl_Agencies[Agy Sort])</f>
        <v>102000</v>
      </c>
      <c r="F2155" s="2" t="str">
        <f>Tbl_BalanceHistory[[#This Row],[RespAgy]]&amp;": "&amp;Tbl_BalanceHistory[[#This Row],[RespAgency]]</f>
        <v>260: Virginia Community College System</v>
      </c>
      <c r="G2155" s="3">
        <v>283</v>
      </c>
      <c r="H2155" s="3" t="s">
        <v>1138</v>
      </c>
      <c r="I2155" s="3" t="str">
        <f>_xlfn.XLOOKUP(Tbl_BalanceHistory[[#This Row],[AgyCode]],Tbl_Agencies[Agy Code],Tbl_Agencies[Agy Sort])</f>
        <v/>
      </c>
      <c r="J2155" s="2" t="str">
        <f>Tbl_BalanceHistory[[#This Row],[AgyCode]]&amp;": "&amp;Tbl_BalanceHistory[[#This Row],[Agency Name]]</f>
        <v>283: J. Sargeant Reynolds Community College</v>
      </c>
      <c r="K2155" s="1">
        <v>2022</v>
      </c>
      <c r="L2155" s="3">
        <v>108</v>
      </c>
      <c r="M2155" s="3" t="s">
        <v>408</v>
      </c>
      <c r="N2155" s="2" t="str">
        <f>Tbl_BalanceHistory[[#This Row],[ProgramCode]]&amp;": "&amp;Tbl_BalanceHistory[[#This Row],[Program Name]]</f>
        <v>108: Higher Education Student Financial Assistance</v>
      </c>
      <c r="O2155" s="3" t="s">
        <v>886</v>
      </c>
      <c r="P2155" s="1" t="str">
        <f>IF(Tbl_BalanceHistory[[#This Row],[FundCode]]="0100","GF",IF(Tbl_BalanceHistory[[#This Row],[FundCode]]="01000","GF","Hi Ed / OCR"))</f>
        <v>GF</v>
      </c>
      <c r="Q2155" s="5">
        <v>5868241</v>
      </c>
      <c r="R2155" s="5">
        <v>4023794.4</v>
      </c>
      <c r="S2155" s="5">
        <v>1844446.6</v>
      </c>
      <c r="T2155" s="5">
        <v>1844446.6</v>
      </c>
      <c r="U2155" s="3" t="s">
        <v>1733</v>
      </c>
      <c r="V2155" s="5">
        <v>0</v>
      </c>
      <c r="W2155" s="5"/>
      <c r="X2155" s="5">
        <v>0</v>
      </c>
      <c r="Y2155" s="5">
        <v>0</v>
      </c>
      <c r="Z2155" s="5">
        <f>Tbl_BalanceHistory[[#This Row],[Discretionary Recommended - Pre 2022]]+Tbl_BalanceHistory[[#This Row],[Discretionary Balance Recommended: Policy]]+Tbl_BalanceHistory[[#This Row],[Discretionary Balance Recommended: Commitments]]</f>
        <v>0</v>
      </c>
      <c r="AA2155" s="5">
        <f>Tbl_BalanceHistory[[#This Row],[Discretionary Balance]]-Tbl_BalanceHistory[[#This Row],[Discretionary Reappropriation]]</f>
        <v>0</v>
      </c>
      <c r="AB2155" s="2"/>
      <c r="AC2155" s="2"/>
      <c r="AD2155" s="2"/>
      <c r="AE2155" s="2"/>
    </row>
    <row r="2156" spans="1:31" ht="60" x14ac:dyDescent="0.25">
      <c r="A2156" s="2" t="s">
        <v>10</v>
      </c>
      <c r="B2156" s="3">
        <v>7</v>
      </c>
      <c r="C2156" s="3">
        <v>260</v>
      </c>
      <c r="D2156" s="3" t="s">
        <v>463</v>
      </c>
      <c r="E2156" s="3" t="str">
        <f>_xlfn.XLOOKUP(Tbl_BalanceHistory[[#This Row],[RespAgy]],Tbl_Agencies[Agy Code],Tbl_Agencies[Agy Sort])</f>
        <v>102000</v>
      </c>
      <c r="F2156" s="2" t="str">
        <f>Tbl_BalanceHistory[[#This Row],[RespAgy]]&amp;": "&amp;Tbl_BalanceHistory[[#This Row],[RespAgency]]</f>
        <v>260: Virginia Community College System</v>
      </c>
      <c r="G2156" s="3">
        <v>283</v>
      </c>
      <c r="H2156" s="3" t="s">
        <v>1138</v>
      </c>
      <c r="I2156" s="3" t="str">
        <f>_xlfn.XLOOKUP(Tbl_BalanceHistory[[#This Row],[AgyCode]],Tbl_Agencies[Agy Code],Tbl_Agencies[Agy Sort])</f>
        <v/>
      </c>
      <c r="J2156" s="2" t="str">
        <f>Tbl_BalanceHistory[[#This Row],[AgyCode]]&amp;": "&amp;Tbl_BalanceHistory[[#This Row],[Agency Name]]</f>
        <v>283: J. Sargeant Reynolds Community College</v>
      </c>
      <c r="K2156" s="1">
        <v>2017</v>
      </c>
      <c r="L2156" s="3">
        <v>110</v>
      </c>
      <c r="M2156" s="3" t="s">
        <v>409</v>
      </c>
      <c r="N2156" s="2" t="str">
        <f>Tbl_BalanceHistory[[#This Row],[ProgramCode]]&amp;": "&amp;Tbl_BalanceHistory[[#This Row],[Program Name]]</f>
        <v>110: Financial Assistance For Educational and General Services</v>
      </c>
      <c r="O2156" s="3" t="s">
        <v>886</v>
      </c>
      <c r="P2156" s="1" t="str">
        <f>IF(Tbl_BalanceHistory[[#This Row],[FundCode]]="0100","GF",IF(Tbl_BalanceHistory[[#This Row],[FundCode]]="01000","GF","Hi Ed / OCR"))</f>
        <v>GF</v>
      </c>
      <c r="Q2156" s="5">
        <v>85705</v>
      </c>
      <c r="R2156" s="5">
        <v>42261.45</v>
      </c>
      <c r="S2156" s="5">
        <v>43443</v>
      </c>
      <c r="T2156" s="5">
        <v>43443</v>
      </c>
      <c r="U2156" s="3" t="s">
        <v>1732</v>
      </c>
      <c r="V2156" s="5">
        <v>0</v>
      </c>
      <c r="W2156" s="5">
        <v>0</v>
      </c>
      <c r="X2156" s="5"/>
      <c r="Y2156" s="5"/>
      <c r="Z2156" s="5">
        <f>Tbl_BalanceHistory[[#This Row],[Discretionary Recommended - Pre 2022]]+Tbl_BalanceHistory[[#This Row],[Discretionary Balance Recommended: Policy]]+Tbl_BalanceHistory[[#This Row],[Discretionary Balance Recommended: Commitments]]</f>
        <v>0</v>
      </c>
      <c r="AA2156" s="5">
        <f>Tbl_BalanceHistory[[#This Row],[Discretionary Balance]]-Tbl_BalanceHistory[[#This Row],[Discretionary Reappropriation]]</f>
        <v>0</v>
      </c>
      <c r="AB2156" s="2"/>
      <c r="AC2156" s="2"/>
      <c r="AD2156" s="2"/>
      <c r="AE2156" s="2"/>
    </row>
    <row r="2157" spans="1:31" ht="60" x14ac:dyDescent="0.25">
      <c r="A2157" s="2" t="s">
        <v>10</v>
      </c>
      <c r="B2157" s="3">
        <v>7</v>
      </c>
      <c r="C2157" s="3">
        <v>260</v>
      </c>
      <c r="D2157" s="3" t="s">
        <v>463</v>
      </c>
      <c r="E2157" s="3" t="str">
        <f>_xlfn.XLOOKUP(Tbl_BalanceHistory[[#This Row],[RespAgy]],Tbl_Agencies[Agy Code],Tbl_Agencies[Agy Sort])</f>
        <v>102000</v>
      </c>
      <c r="F2157" s="2" t="str">
        <f>Tbl_BalanceHistory[[#This Row],[RespAgy]]&amp;": "&amp;Tbl_BalanceHistory[[#This Row],[RespAgency]]</f>
        <v>260: Virginia Community College System</v>
      </c>
      <c r="G2157" s="3">
        <v>283</v>
      </c>
      <c r="H2157" s="3" t="s">
        <v>1138</v>
      </c>
      <c r="I2157" s="3" t="str">
        <f>_xlfn.XLOOKUP(Tbl_BalanceHistory[[#This Row],[AgyCode]],Tbl_Agencies[Agy Code],Tbl_Agencies[Agy Sort])</f>
        <v/>
      </c>
      <c r="J2157" s="2" t="str">
        <f>Tbl_BalanceHistory[[#This Row],[AgyCode]]&amp;": "&amp;Tbl_BalanceHistory[[#This Row],[Agency Name]]</f>
        <v>283: J. Sargeant Reynolds Community College</v>
      </c>
      <c r="K2157" s="1">
        <v>2018</v>
      </c>
      <c r="L2157" s="3">
        <v>110</v>
      </c>
      <c r="M2157" s="3" t="s">
        <v>409</v>
      </c>
      <c r="N2157" s="2" t="str">
        <f>Tbl_BalanceHistory[[#This Row],[ProgramCode]]&amp;": "&amp;Tbl_BalanceHistory[[#This Row],[Program Name]]</f>
        <v>110: Financial Assistance For Educational and General Services</v>
      </c>
      <c r="O2157" s="3" t="s">
        <v>886</v>
      </c>
      <c r="P2157" s="1" t="str">
        <f>IF(Tbl_BalanceHistory[[#This Row],[FundCode]]="0100","GF",IF(Tbl_BalanceHistory[[#This Row],[FundCode]]="01000","GF","Hi Ed / OCR"))</f>
        <v>GF</v>
      </c>
      <c r="Q2157" s="5">
        <v>91215</v>
      </c>
      <c r="R2157" s="5">
        <v>71780.350000000006</v>
      </c>
      <c r="S2157" s="5">
        <v>19434</v>
      </c>
      <c r="T2157" s="5">
        <v>19434</v>
      </c>
      <c r="U2157" s="3" t="s">
        <v>1733</v>
      </c>
      <c r="V2157" s="5">
        <v>0</v>
      </c>
      <c r="W2157" s="5">
        <v>0</v>
      </c>
      <c r="X2157" s="5"/>
      <c r="Y2157" s="5"/>
      <c r="Z2157" s="5">
        <f>Tbl_BalanceHistory[[#This Row],[Discretionary Recommended - Pre 2022]]+Tbl_BalanceHistory[[#This Row],[Discretionary Balance Recommended: Policy]]+Tbl_BalanceHistory[[#This Row],[Discretionary Balance Recommended: Commitments]]</f>
        <v>0</v>
      </c>
      <c r="AA2157" s="5">
        <f>Tbl_BalanceHistory[[#This Row],[Discretionary Balance]]-Tbl_BalanceHistory[[#This Row],[Discretionary Reappropriation]]</f>
        <v>0</v>
      </c>
      <c r="AB2157" s="2"/>
      <c r="AC2157" s="2"/>
      <c r="AD2157" s="2"/>
      <c r="AE2157" s="2"/>
    </row>
    <row r="2158" spans="1:31" ht="60" x14ac:dyDescent="0.25">
      <c r="A2158" s="2" t="s">
        <v>10</v>
      </c>
      <c r="B2158" s="3">
        <v>7</v>
      </c>
      <c r="C2158" s="3">
        <v>260</v>
      </c>
      <c r="D2158" s="3" t="s">
        <v>463</v>
      </c>
      <c r="E2158" s="3" t="str">
        <f>_xlfn.XLOOKUP(Tbl_BalanceHistory[[#This Row],[RespAgy]],Tbl_Agencies[Agy Code],Tbl_Agencies[Agy Sort])</f>
        <v>102000</v>
      </c>
      <c r="F2158" s="2" t="str">
        <f>Tbl_BalanceHistory[[#This Row],[RespAgy]]&amp;": "&amp;Tbl_BalanceHistory[[#This Row],[RespAgency]]</f>
        <v>260: Virginia Community College System</v>
      </c>
      <c r="G2158" s="3">
        <v>283</v>
      </c>
      <c r="H2158" s="3" t="s">
        <v>1138</v>
      </c>
      <c r="I2158" s="3" t="str">
        <f>_xlfn.XLOOKUP(Tbl_BalanceHistory[[#This Row],[AgyCode]],Tbl_Agencies[Agy Code],Tbl_Agencies[Agy Sort])</f>
        <v/>
      </c>
      <c r="J2158" s="2" t="str">
        <f>Tbl_BalanceHistory[[#This Row],[AgyCode]]&amp;": "&amp;Tbl_BalanceHistory[[#This Row],[Agency Name]]</f>
        <v>283: J. Sargeant Reynolds Community College</v>
      </c>
      <c r="K2158" s="1">
        <v>2019</v>
      </c>
      <c r="L2158" s="3">
        <v>110</v>
      </c>
      <c r="M2158" s="3" t="s">
        <v>409</v>
      </c>
      <c r="N2158" s="2" t="str">
        <f>Tbl_BalanceHistory[[#This Row],[ProgramCode]]&amp;": "&amp;Tbl_BalanceHistory[[#This Row],[Program Name]]</f>
        <v>110: Financial Assistance For Educational and General Services</v>
      </c>
      <c r="O2158" s="3" t="s">
        <v>886</v>
      </c>
      <c r="P2158" s="1" t="str">
        <f>IF(Tbl_BalanceHistory[[#This Row],[FundCode]]="0100","GF",IF(Tbl_BalanceHistory[[#This Row],[FundCode]]="01000","GF","Hi Ed / OCR"))</f>
        <v>GF</v>
      </c>
      <c r="Q2158" s="5">
        <v>19435</v>
      </c>
      <c r="R2158" s="5">
        <v>1612.41</v>
      </c>
      <c r="S2158" s="5">
        <v>17822.59</v>
      </c>
      <c r="T2158" s="5">
        <v>17822.59</v>
      </c>
      <c r="U2158" s="3" t="s">
        <v>1733</v>
      </c>
      <c r="V2158" s="5">
        <v>0</v>
      </c>
      <c r="W2158" s="5">
        <v>0</v>
      </c>
      <c r="X2158" s="5"/>
      <c r="Y2158" s="5"/>
      <c r="Z2158" s="5">
        <f>Tbl_BalanceHistory[[#This Row],[Discretionary Recommended - Pre 2022]]+Tbl_BalanceHistory[[#This Row],[Discretionary Balance Recommended: Policy]]+Tbl_BalanceHistory[[#This Row],[Discretionary Balance Recommended: Commitments]]</f>
        <v>0</v>
      </c>
      <c r="AA2158" s="5">
        <f>Tbl_BalanceHistory[[#This Row],[Discretionary Balance]]-Tbl_BalanceHistory[[#This Row],[Discretionary Reappropriation]]</f>
        <v>0</v>
      </c>
      <c r="AB2158" s="2"/>
      <c r="AC2158" s="2"/>
      <c r="AD2158" s="2"/>
      <c r="AE2158" s="2"/>
    </row>
    <row r="2159" spans="1:31" ht="45" x14ac:dyDescent="0.25">
      <c r="A2159" s="2" t="s">
        <v>10</v>
      </c>
      <c r="B2159" s="3">
        <v>7</v>
      </c>
      <c r="C2159" s="3">
        <v>260</v>
      </c>
      <c r="D2159" s="3" t="s">
        <v>463</v>
      </c>
      <c r="E2159" s="3" t="str">
        <f>_xlfn.XLOOKUP(Tbl_BalanceHistory[[#This Row],[RespAgy]],Tbl_Agencies[Agy Code],Tbl_Agencies[Agy Sort])</f>
        <v>102000</v>
      </c>
      <c r="F2159" s="2" t="str">
        <f>Tbl_BalanceHistory[[#This Row],[RespAgy]]&amp;": "&amp;Tbl_BalanceHistory[[#This Row],[RespAgency]]</f>
        <v>260: Virginia Community College System</v>
      </c>
      <c r="G2159" s="3">
        <v>283</v>
      </c>
      <c r="H2159" s="3" t="s">
        <v>1138</v>
      </c>
      <c r="I2159" s="3" t="str">
        <f>_xlfn.XLOOKUP(Tbl_BalanceHistory[[#This Row],[AgyCode]],Tbl_Agencies[Agy Code],Tbl_Agencies[Agy Sort])</f>
        <v/>
      </c>
      <c r="J2159" s="2" t="str">
        <f>Tbl_BalanceHistory[[#This Row],[AgyCode]]&amp;": "&amp;Tbl_BalanceHistory[[#This Row],[Agency Name]]</f>
        <v>283: J. Sargeant Reynolds Community College</v>
      </c>
      <c r="K2159" s="1">
        <v>2014</v>
      </c>
      <c r="L2159" s="3">
        <v>534</v>
      </c>
      <c r="M2159" s="3" t="s">
        <v>82</v>
      </c>
      <c r="N2159" s="2" t="str">
        <f>Tbl_BalanceHistory[[#This Row],[ProgramCode]]&amp;": "&amp;Tbl_BalanceHistory[[#This Row],[Program Name]]</f>
        <v>534: Economic Development Services</v>
      </c>
      <c r="O2159" s="3" t="s">
        <v>1730</v>
      </c>
      <c r="P2159" s="1" t="str">
        <f>IF(Tbl_BalanceHistory[[#This Row],[FundCode]]="0100","GF",IF(Tbl_BalanceHistory[[#This Row],[FundCode]]="01000","GF","Hi Ed / OCR"))</f>
        <v>GF</v>
      </c>
      <c r="Q2159" s="5">
        <v>0</v>
      </c>
      <c r="R2159" s="5">
        <v>0</v>
      </c>
      <c r="S2159" s="5">
        <v>0</v>
      </c>
      <c r="T2159" s="5">
        <v>0</v>
      </c>
      <c r="U2159" s="3"/>
      <c r="V2159" s="5">
        <v>0</v>
      </c>
      <c r="W2159" s="5">
        <v>0</v>
      </c>
      <c r="X2159" s="5"/>
      <c r="Y2159" s="5"/>
      <c r="Z2159" s="5">
        <f>Tbl_BalanceHistory[[#This Row],[Discretionary Recommended - Pre 2022]]+Tbl_BalanceHistory[[#This Row],[Discretionary Balance Recommended: Policy]]+Tbl_BalanceHistory[[#This Row],[Discretionary Balance Recommended: Commitments]]</f>
        <v>0</v>
      </c>
      <c r="AA2159" s="5">
        <f>Tbl_BalanceHistory[[#This Row],[Discretionary Balance]]-Tbl_BalanceHistory[[#This Row],[Discretionary Reappropriation]]</f>
        <v>0</v>
      </c>
      <c r="AB2159" s="2"/>
      <c r="AC2159" s="2"/>
      <c r="AD2159" s="2"/>
      <c r="AE2159" s="2"/>
    </row>
    <row r="2160" spans="1:31" ht="45" x14ac:dyDescent="0.25">
      <c r="A2160" s="2" t="s">
        <v>10</v>
      </c>
      <c r="B2160" s="3">
        <v>7</v>
      </c>
      <c r="C2160" s="3">
        <v>260</v>
      </c>
      <c r="D2160" s="3" t="s">
        <v>463</v>
      </c>
      <c r="E2160" s="3" t="str">
        <f>_xlfn.XLOOKUP(Tbl_BalanceHistory[[#This Row],[RespAgy]],Tbl_Agencies[Agy Code],Tbl_Agencies[Agy Sort])</f>
        <v>102000</v>
      </c>
      <c r="F2160" s="2" t="str">
        <f>Tbl_BalanceHistory[[#This Row],[RespAgy]]&amp;": "&amp;Tbl_BalanceHistory[[#This Row],[RespAgency]]</f>
        <v>260: Virginia Community College System</v>
      </c>
      <c r="G2160" s="3">
        <v>283</v>
      </c>
      <c r="H2160" s="3" t="s">
        <v>1138</v>
      </c>
      <c r="I2160" s="3" t="str">
        <f>_xlfn.XLOOKUP(Tbl_BalanceHistory[[#This Row],[AgyCode]],Tbl_Agencies[Agy Code],Tbl_Agencies[Agy Sort])</f>
        <v/>
      </c>
      <c r="J2160" s="2" t="str">
        <f>Tbl_BalanceHistory[[#This Row],[AgyCode]]&amp;": "&amp;Tbl_BalanceHistory[[#This Row],[Agency Name]]</f>
        <v>283: J. Sargeant Reynolds Community College</v>
      </c>
      <c r="K2160" s="1">
        <v>2015</v>
      </c>
      <c r="L2160" s="3">
        <v>534</v>
      </c>
      <c r="M2160" s="3" t="s">
        <v>82</v>
      </c>
      <c r="N2160" s="2" t="str">
        <f>Tbl_BalanceHistory[[#This Row],[ProgramCode]]&amp;": "&amp;Tbl_BalanceHistory[[#This Row],[Program Name]]</f>
        <v>534: Economic Development Services</v>
      </c>
      <c r="O2160" s="3" t="s">
        <v>1730</v>
      </c>
      <c r="P2160" s="1" t="str">
        <f>IF(Tbl_BalanceHistory[[#This Row],[FundCode]]="0100","GF",IF(Tbl_BalanceHistory[[#This Row],[FundCode]]="01000","GF","Hi Ed / OCR"))</f>
        <v>GF</v>
      </c>
      <c r="Q2160" s="5">
        <v>12877</v>
      </c>
      <c r="R2160" s="5">
        <v>12877</v>
      </c>
      <c r="S2160" s="5">
        <v>0</v>
      </c>
      <c r="T2160" s="5">
        <v>0</v>
      </c>
      <c r="U2160" s="3"/>
      <c r="V2160" s="5">
        <v>0</v>
      </c>
      <c r="W2160" s="5">
        <v>0</v>
      </c>
      <c r="X2160" s="5"/>
      <c r="Y2160" s="5"/>
      <c r="Z2160" s="5">
        <f>Tbl_BalanceHistory[[#This Row],[Discretionary Recommended - Pre 2022]]+Tbl_BalanceHistory[[#This Row],[Discretionary Balance Recommended: Policy]]+Tbl_BalanceHistory[[#This Row],[Discretionary Balance Recommended: Commitments]]</f>
        <v>0</v>
      </c>
      <c r="AA2160" s="5">
        <f>Tbl_BalanceHistory[[#This Row],[Discretionary Balance]]-Tbl_BalanceHistory[[#This Row],[Discretionary Reappropriation]]</f>
        <v>0</v>
      </c>
      <c r="AB2160" s="2"/>
      <c r="AC2160" s="2"/>
      <c r="AD2160" s="2"/>
      <c r="AE2160" s="2"/>
    </row>
    <row r="2161" spans="1:31" ht="45" x14ac:dyDescent="0.25">
      <c r="A2161" s="2" t="s">
        <v>10</v>
      </c>
      <c r="B2161" s="3">
        <v>7</v>
      </c>
      <c r="C2161" s="3">
        <v>260</v>
      </c>
      <c r="D2161" s="3" t="s">
        <v>463</v>
      </c>
      <c r="E2161" s="3" t="str">
        <f>_xlfn.XLOOKUP(Tbl_BalanceHistory[[#This Row],[RespAgy]],Tbl_Agencies[Agy Code],Tbl_Agencies[Agy Sort])</f>
        <v>102000</v>
      </c>
      <c r="F2161" s="2" t="str">
        <f>Tbl_BalanceHistory[[#This Row],[RespAgy]]&amp;": "&amp;Tbl_BalanceHistory[[#This Row],[RespAgency]]</f>
        <v>260: Virginia Community College System</v>
      </c>
      <c r="G2161" s="3">
        <v>283</v>
      </c>
      <c r="H2161" s="3" t="s">
        <v>1138</v>
      </c>
      <c r="I2161" s="3" t="str">
        <f>_xlfn.XLOOKUP(Tbl_BalanceHistory[[#This Row],[AgyCode]],Tbl_Agencies[Agy Code],Tbl_Agencies[Agy Sort])</f>
        <v/>
      </c>
      <c r="J2161" s="2" t="str">
        <f>Tbl_BalanceHistory[[#This Row],[AgyCode]]&amp;": "&amp;Tbl_BalanceHistory[[#This Row],[Agency Name]]</f>
        <v>283: J. Sargeant Reynolds Community College</v>
      </c>
      <c r="K2161" s="1">
        <v>2016</v>
      </c>
      <c r="L2161" s="3">
        <v>534</v>
      </c>
      <c r="M2161" s="3" t="s">
        <v>82</v>
      </c>
      <c r="N2161" s="2" t="str">
        <f>Tbl_BalanceHistory[[#This Row],[ProgramCode]]&amp;": "&amp;Tbl_BalanceHistory[[#This Row],[Program Name]]</f>
        <v>534: Economic Development Services</v>
      </c>
      <c r="O2161" s="3" t="s">
        <v>1730</v>
      </c>
      <c r="P2161" s="1" t="str">
        <f>IF(Tbl_BalanceHistory[[#This Row],[FundCode]]="0100","GF",IF(Tbl_BalanceHistory[[#This Row],[FundCode]]="01000","GF","Hi Ed / OCR"))</f>
        <v>GF</v>
      </c>
      <c r="Q2161" s="5">
        <v>0</v>
      </c>
      <c r="R2161" s="5">
        <v>0</v>
      </c>
      <c r="S2161" s="5">
        <v>0</v>
      </c>
      <c r="T2161" s="5">
        <v>0</v>
      </c>
      <c r="U2161" s="3"/>
      <c r="V2161" s="5">
        <v>0</v>
      </c>
      <c r="W2161" s="5">
        <v>0</v>
      </c>
      <c r="X2161" s="5"/>
      <c r="Y2161" s="5"/>
      <c r="Z2161" s="5">
        <f>Tbl_BalanceHistory[[#This Row],[Discretionary Recommended - Pre 2022]]+Tbl_BalanceHistory[[#This Row],[Discretionary Balance Recommended: Policy]]+Tbl_BalanceHistory[[#This Row],[Discretionary Balance Recommended: Commitments]]</f>
        <v>0</v>
      </c>
      <c r="AA2161" s="5">
        <f>Tbl_BalanceHistory[[#This Row],[Discretionary Balance]]-Tbl_BalanceHistory[[#This Row],[Discretionary Reappropriation]]</f>
        <v>0</v>
      </c>
      <c r="AB2161" s="2"/>
      <c r="AC2161" s="2"/>
      <c r="AD2161" s="2"/>
      <c r="AE2161" s="2"/>
    </row>
    <row r="2162" spans="1:31" ht="45" x14ac:dyDescent="0.25">
      <c r="A2162" s="2" t="s">
        <v>10</v>
      </c>
      <c r="B2162" s="3">
        <v>7</v>
      </c>
      <c r="C2162" s="3">
        <v>260</v>
      </c>
      <c r="D2162" s="3" t="s">
        <v>463</v>
      </c>
      <c r="E2162" s="3" t="str">
        <f>_xlfn.XLOOKUP(Tbl_BalanceHistory[[#This Row],[RespAgy]],Tbl_Agencies[Agy Code],Tbl_Agencies[Agy Sort])</f>
        <v>102000</v>
      </c>
      <c r="F2162" s="2" t="str">
        <f>Tbl_BalanceHistory[[#This Row],[RespAgy]]&amp;": "&amp;Tbl_BalanceHistory[[#This Row],[RespAgency]]</f>
        <v>260: Virginia Community College System</v>
      </c>
      <c r="G2162" s="3">
        <v>284</v>
      </c>
      <c r="H2162" s="3" t="s">
        <v>1140</v>
      </c>
      <c r="I2162" s="3" t="str">
        <f>_xlfn.XLOOKUP(Tbl_BalanceHistory[[#This Row],[AgyCode]],Tbl_Agencies[Agy Code],Tbl_Agencies[Agy Sort])</f>
        <v/>
      </c>
      <c r="J2162" s="2" t="str">
        <f>Tbl_BalanceHistory[[#This Row],[AgyCode]]&amp;": "&amp;Tbl_BalanceHistory[[#This Row],[Agency Name]]</f>
        <v>284: Eastern Shore Community College</v>
      </c>
      <c r="K2162" s="1">
        <v>2014</v>
      </c>
      <c r="L2162" s="3">
        <v>101</v>
      </c>
      <c r="M2162" s="3" t="s">
        <v>1636</v>
      </c>
      <c r="N2162" s="2" t="str">
        <f>Tbl_BalanceHistory[[#This Row],[ProgramCode]]&amp;": "&amp;Tbl_BalanceHistory[[#This Row],[Program Name]]</f>
        <v>101: Higher Education Instruction</v>
      </c>
      <c r="O2162" s="3" t="s">
        <v>1964</v>
      </c>
      <c r="P2162" s="1" t="str">
        <f>IF(Tbl_BalanceHistory[[#This Row],[FundCode]]="0100","GF",IF(Tbl_BalanceHistory[[#This Row],[FundCode]]="01000","GF","Hi Ed / OCR"))</f>
        <v>Hi Ed / OCR</v>
      </c>
      <c r="Q2162" s="5">
        <v>0</v>
      </c>
      <c r="R2162" s="5">
        <v>0</v>
      </c>
      <c r="S2162" s="5">
        <v>275297</v>
      </c>
      <c r="T2162" s="5">
        <v>275297</v>
      </c>
      <c r="U2162" s="3" t="s">
        <v>1731</v>
      </c>
      <c r="V2162" s="5">
        <v>0</v>
      </c>
      <c r="W2162" s="5">
        <v>0</v>
      </c>
      <c r="X2162" s="5"/>
      <c r="Y2162" s="5"/>
      <c r="Z2162" s="5">
        <f>Tbl_BalanceHistory[[#This Row],[Discretionary Recommended - Pre 2022]]+Tbl_BalanceHistory[[#This Row],[Discretionary Balance Recommended: Policy]]+Tbl_BalanceHistory[[#This Row],[Discretionary Balance Recommended: Commitments]]</f>
        <v>0</v>
      </c>
      <c r="AA2162" s="5">
        <f>Tbl_BalanceHistory[[#This Row],[Discretionary Balance]]-Tbl_BalanceHistory[[#This Row],[Discretionary Reappropriation]]</f>
        <v>0</v>
      </c>
      <c r="AB2162" s="2"/>
      <c r="AC2162" s="2"/>
      <c r="AD2162" s="2"/>
      <c r="AE2162" s="2"/>
    </row>
    <row r="2163" spans="1:31" ht="45" x14ac:dyDescent="0.25">
      <c r="A2163" s="2" t="s">
        <v>10</v>
      </c>
      <c r="B2163" s="3">
        <v>7</v>
      </c>
      <c r="C2163" s="3">
        <v>260</v>
      </c>
      <c r="D2163" s="3" t="s">
        <v>463</v>
      </c>
      <c r="E2163" s="3" t="str">
        <f>_xlfn.XLOOKUP(Tbl_BalanceHistory[[#This Row],[RespAgy]],Tbl_Agencies[Agy Code],Tbl_Agencies[Agy Sort])</f>
        <v>102000</v>
      </c>
      <c r="F2163" s="2" t="str">
        <f>Tbl_BalanceHistory[[#This Row],[RespAgy]]&amp;": "&amp;Tbl_BalanceHistory[[#This Row],[RespAgency]]</f>
        <v>260: Virginia Community College System</v>
      </c>
      <c r="G2163" s="3">
        <v>284</v>
      </c>
      <c r="H2163" s="3" t="s">
        <v>1140</v>
      </c>
      <c r="I2163" s="3" t="str">
        <f>_xlfn.XLOOKUP(Tbl_BalanceHistory[[#This Row],[AgyCode]],Tbl_Agencies[Agy Code],Tbl_Agencies[Agy Sort])</f>
        <v/>
      </c>
      <c r="J2163" s="2" t="str">
        <f>Tbl_BalanceHistory[[#This Row],[AgyCode]]&amp;": "&amp;Tbl_BalanceHistory[[#This Row],[Agency Name]]</f>
        <v>284: Eastern Shore Community College</v>
      </c>
      <c r="K2163" s="1">
        <v>2015</v>
      </c>
      <c r="L2163" s="3">
        <v>101</v>
      </c>
      <c r="M2163" s="3" t="s">
        <v>1636</v>
      </c>
      <c r="N2163" s="2" t="str">
        <f>Tbl_BalanceHistory[[#This Row],[ProgramCode]]&amp;": "&amp;Tbl_BalanceHistory[[#This Row],[Program Name]]</f>
        <v>101: Higher Education Instruction</v>
      </c>
      <c r="O2163" s="3" t="s">
        <v>1964</v>
      </c>
      <c r="P2163" s="1" t="str">
        <f>IF(Tbl_BalanceHistory[[#This Row],[FundCode]]="0100","GF",IF(Tbl_BalanceHistory[[#This Row],[FundCode]]="01000","GF","Hi Ed / OCR"))</f>
        <v>Hi Ed / OCR</v>
      </c>
      <c r="Q2163" s="5">
        <v>0</v>
      </c>
      <c r="R2163" s="5">
        <v>0</v>
      </c>
      <c r="S2163" s="5">
        <v>294124</v>
      </c>
      <c r="T2163" s="5">
        <v>294124</v>
      </c>
      <c r="U2163" s="3" t="s">
        <v>1731</v>
      </c>
      <c r="V2163" s="5">
        <v>0</v>
      </c>
      <c r="W2163" s="5">
        <v>0</v>
      </c>
      <c r="X2163" s="5"/>
      <c r="Y2163" s="5"/>
      <c r="Z2163" s="5">
        <f>Tbl_BalanceHistory[[#This Row],[Discretionary Recommended - Pre 2022]]+Tbl_BalanceHistory[[#This Row],[Discretionary Balance Recommended: Policy]]+Tbl_BalanceHistory[[#This Row],[Discretionary Balance Recommended: Commitments]]</f>
        <v>0</v>
      </c>
      <c r="AA2163" s="5">
        <f>Tbl_BalanceHistory[[#This Row],[Discretionary Balance]]-Tbl_BalanceHistory[[#This Row],[Discretionary Reappropriation]]</f>
        <v>0</v>
      </c>
      <c r="AB2163" s="2"/>
      <c r="AC2163" s="2"/>
      <c r="AD2163" s="2"/>
      <c r="AE2163" s="2"/>
    </row>
    <row r="2164" spans="1:31" ht="45" x14ac:dyDescent="0.25">
      <c r="A2164" s="2" t="s">
        <v>10</v>
      </c>
      <c r="B2164" s="3">
        <v>7</v>
      </c>
      <c r="C2164" s="3">
        <v>260</v>
      </c>
      <c r="D2164" s="3" t="s">
        <v>463</v>
      </c>
      <c r="E2164" s="3" t="str">
        <f>_xlfn.XLOOKUP(Tbl_BalanceHistory[[#This Row],[RespAgy]],Tbl_Agencies[Agy Code],Tbl_Agencies[Agy Sort])</f>
        <v>102000</v>
      </c>
      <c r="F2164" s="2" t="str">
        <f>Tbl_BalanceHistory[[#This Row],[RespAgy]]&amp;": "&amp;Tbl_BalanceHistory[[#This Row],[RespAgency]]</f>
        <v>260: Virginia Community College System</v>
      </c>
      <c r="G2164" s="3">
        <v>284</v>
      </c>
      <c r="H2164" s="3" t="s">
        <v>1140</v>
      </c>
      <c r="I2164" s="3" t="str">
        <f>_xlfn.XLOOKUP(Tbl_BalanceHistory[[#This Row],[AgyCode]],Tbl_Agencies[Agy Code],Tbl_Agencies[Agy Sort])</f>
        <v/>
      </c>
      <c r="J2164" s="2" t="str">
        <f>Tbl_BalanceHistory[[#This Row],[AgyCode]]&amp;": "&amp;Tbl_BalanceHistory[[#This Row],[Agency Name]]</f>
        <v>284: Eastern Shore Community College</v>
      </c>
      <c r="K2164" s="1">
        <v>2016</v>
      </c>
      <c r="L2164" s="3">
        <v>101</v>
      </c>
      <c r="M2164" s="3" t="s">
        <v>1636</v>
      </c>
      <c r="N2164" s="2" t="str">
        <f>Tbl_BalanceHistory[[#This Row],[ProgramCode]]&amp;": "&amp;Tbl_BalanceHistory[[#This Row],[Program Name]]</f>
        <v>101: Higher Education Instruction</v>
      </c>
      <c r="O2164" s="3" t="s">
        <v>1964</v>
      </c>
      <c r="P2164" s="1" t="str">
        <f>IF(Tbl_BalanceHistory[[#This Row],[FundCode]]="0100","GF",IF(Tbl_BalanceHistory[[#This Row],[FundCode]]="01000","GF","Hi Ed / OCR"))</f>
        <v>Hi Ed / OCR</v>
      </c>
      <c r="Q2164" s="5">
        <v>0</v>
      </c>
      <c r="R2164" s="5">
        <v>0</v>
      </c>
      <c r="S2164" s="5">
        <v>150381</v>
      </c>
      <c r="T2164" s="5">
        <v>150381</v>
      </c>
      <c r="U2164" s="3" t="s">
        <v>1731</v>
      </c>
      <c r="V2164" s="5">
        <v>0</v>
      </c>
      <c r="W2164" s="5">
        <v>0</v>
      </c>
      <c r="X2164" s="5"/>
      <c r="Y2164" s="5"/>
      <c r="Z2164" s="5">
        <f>Tbl_BalanceHistory[[#This Row],[Discretionary Recommended - Pre 2022]]+Tbl_BalanceHistory[[#This Row],[Discretionary Balance Recommended: Policy]]+Tbl_BalanceHistory[[#This Row],[Discretionary Balance Recommended: Commitments]]</f>
        <v>0</v>
      </c>
      <c r="AA2164" s="5">
        <f>Tbl_BalanceHistory[[#This Row],[Discretionary Balance]]-Tbl_BalanceHistory[[#This Row],[Discretionary Reappropriation]]</f>
        <v>0</v>
      </c>
      <c r="AB2164" s="2"/>
      <c r="AC2164" s="2"/>
      <c r="AD2164" s="2"/>
      <c r="AE2164" s="2"/>
    </row>
    <row r="2165" spans="1:31" ht="45" x14ac:dyDescent="0.25">
      <c r="A2165" s="2" t="s">
        <v>10</v>
      </c>
      <c r="B2165" s="3">
        <v>7</v>
      </c>
      <c r="C2165" s="3">
        <v>260</v>
      </c>
      <c r="D2165" s="3" t="s">
        <v>463</v>
      </c>
      <c r="E2165" s="3" t="str">
        <f>_xlfn.XLOOKUP(Tbl_BalanceHistory[[#This Row],[RespAgy]],Tbl_Agencies[Agy Code],Tbl_Agencies[Agy Sort])</f>
        <v>102000</v>
      </c>
      <c r="F2165" s="2" t="str">
        <f>Tbl_BalanceHistory[[#This Row],[RespAgy]]&amp;": "&amp;Tbl_BalanceHistory[[#This Row],[RespAgency]]</f>
        <v>260: Virginia Community College System</v>
      </c>
      <c r="G2165" s="3">
        <v>284</v>
      </c>
      <c r="H2165" s="3" t="s">
        <v>1140</v>
      </c>
      <c r="I2165" s="3" t="str">
        <f>_xlfn.XLOOKUP(Tbl_BalanceHistory[[#This Row],[AgyCode]],Tbl_Agencies[Agy Code],Tbl_Agencies[Agy Sort])</f>
        <v/>
      </c>
      <c r="J2165" s="2" t="str">
        <f>Tbl_BalanceHistory[[#This Row],[AgyCode]]&amp;": "&amp;Tbl_BalanceHistory[[#This Row],[Agency Name]]</f>
        <v>284: Eastern Shore Community College</v>
      </c>
      <c r="K2165" s="1">
        <v>2017</v>
      </c>
      <c r="L2165" s="3">
        <v>101</v>
      </c>
      <c r="M2165" s="3" t="s">
        <v>1636</v>
      </c>
      <c r="N2165" s="2" t="str">
        <f>Tbl_BalanceHistory[[#This Row],[ProgramCode]]&amp;": "&amp;Tbl_BalanceHistory[[#This Row],[Program Name]]</f>
        <v>101: Higher Education Instruction</v>
      </c>
      <c r="O2165" s="3" t="s">
        <v>1963</v>
      </c>
      <c r="P2165" s="1" t="str">
        <f>IF(Tbl_BalanceHistory[[#This Row],[FundCode]]="0100","GF",IF(Tbl_BalanceHistory[[#This Row],[FundCode]]="01000","GF","Hi Ed / OCR"))</f>
        <v>Hi Ed / OCR</v>
      </c>
      <c r="Q2165" s="5">
        <v>0</v>
      </c>
      <c r="R2165" s="5">
        <v>0</v>
      </c>
      <c r="S2165" s="5">
        <v>60757</v>
      </c>
      <c r="T2165" s="5">
        <v>60757</v>
      </c>
      <c r="U2165" s="3" t="s">
        <v>1732</v>
      </c>
      <c r="V2165" s="5">
        <v>0</v>
      </c>
      <c r="W2165" s="5">
        <v>0</v>
      </c>
      <c r="X2165" s="5"/>
      <c r="Y2165" s="5"/>
      <c r="Z2165" s="5">
        <f>Tbl_BalanceHistory[[#This Row],[Discretionary Recommended - Pre 2022]]+Tbl_BalanceHistory[[#This Row],[Discretionary Balance Recommended: Policy]]+Tbl_BalanceHistory[[#This Row],[Discretionary Balance Recommended: Commitments]]</f>
        <v>0</v>
      </c>
      <c r="AA2165" s="5">
        <f>Tbl_BalanceHistory[[#This Row],[Discretionary Balance]]-Tbl_BalanceHistory[[#This Row],[Discretionary Reappropriation]]</f>
        <v>0</v>
      </c>
      <c r="AB2165" s="2"/>
      <c r="AC2165" s="2"/>
      <c r="AD2165" s="2"/>
      <c r="AE2165" s="2"/>
    </row>
    <row r="2166" spans="1:31" ht="45" x14ac:dyDescent="0.25">
      <c r="A2166" s="2" t="s">
        <v>10</v>
      </c>
      <c r="B2166" s="3">
        <v>7</v>
      </c>
      <c r="C2166" s="3">
        <v>260</v>
      </c>
      <c r="D2166" s="3" t="s">
        <v>463</v>
      </c>
      <c r="E2166" s="3" t="str">
        <f>_xlfn.XLOOKUP(Tbl_BalanceHistory[[#This Row],[RespAgy]],Tbl_Agencies[Agy Code],Tbl_Agencies[Agy Sort])</f>
        <v>102000</v>
      </c>
      <c r="F2166" s="2" t="str">
        <f>Tbl_BalanceHistory[[#This Row],[RespAgy]]&amp;": "&amp;Tbl_BalanceHistory[[#This Row],[RespAgency]]</f>
        <v>260: Virginia Community College System</v>
      </c>
      <c r="G2166" s="3">
        <v>284</v>
      </c>
      <c r="H2166" s="3" t="s">
        <v>1140</v>
      </c>
      <c r="I2166" s="3" t="str">
        <f>_xlfn.XLOOKUP(Tbl_BalanceHistory[[#This Row],[AgyCode]],Tbl_Agencies[Agy Code],Tbl_Agencies[Agy Sort])</f>
        <v/>
      </c>
      <c r="J2166" s="2" t="str">
        <f>Tbl_BalanceHistory[[#This Row],[AgyCode]]&amp;": "&amp;Tbl_BalanceHistory[[#This Row],[Agency Name]]</f>
        <v>284: Eastern Shore Community College</v>
      </c>
      <c r="K2166" s="1">
        <v>2018</v>
      </c>
      <c r="L2166" s="3">
        <v>101</v>
      </c>
      <c r="M2166" s="3" t="s">
        <v>1636</v>
      </c>
      <c r="N2166" s="2" t="str">
        <f>Tbl_BalanceHistory[[#This Row],[ProgramCode]]&amp;": "&amp;Tbl_BalanceHistory[[#This Row],[Program Name]]</f>
        <v>101: Higher Education Instruction</v>
      </c>
      <c r="O2166" s="3" t="s">
        <v>1963</v>
      </c>
      <c r="P2166" s="1" t="str">
        <f>IF(Tbl_BalanceHistory[[#This Row],[FundCode]]="0100","GF",IF(Tbl_BalanceHistory[[#This Row],[FundCode]]="01000","GF","Hi Ed / OCR"))</f>
        <v>Hi Ed / OCR</v>
      </c>
      <c r="Q2166" s="5">
        <v>0</v>
      </c>
      <c r="R2166" s="5">
        <v>0</v>
      </c>
      <c r="S2166" s="5">
        <v>54407</v>
      </c>
      <c r="T2166" s="5">
        <v>54407</v>
      </c>
      <c r="U2166" s="3" t="s">
        <v>1731</v>
      </c>
      <c r="V2166" s="5">
        <v>0</v>
      </c>
      <c r="W2166" s="5">
        <v>0</v>
      </c>
      <c r="X2166" s="5"/>
      <c r="Y2166" s="5"/>
      <c r="Z2166" s="5">
        <f>Tbl_BalanceHistory[[#This Row],[Discretionary Recommended - Pre 2022]]+Tbl_BalanceHistory[[#This Row],[Discretionary Balance Recommended: Policy]]+Tbl_BalanceHistory[[#This Row],[Discretionary Balance Recommended: Commitments]]</f>
        <v>0</v>
      </c>
      <c r="AA2166" s="5">
        <f>Tbl_BalanceHistory[[#This Row],[Discretionary Balance]]-Tbl_BalanceHistory[[#This Row],[Discretionary Reappropriation]]</f>
        <v>0</v>
      </c>
      <c r="AB2166" s="2"/>
      <c r="AC2166" s="2"/>
      <c r="AD2166" s="2"/>
      <c r="AE2166" s="2"/>
    </row>
    <row r="2167" spans="1:31" ht="45" x14ac:dyDescent="0.25">
      <c r="A2167" s="2" t="s">
        <v>10</v>
      </c>
      <c r="B2167" s="3">
        <v>7</v>
      </c>
      <c r="C2167" s="3">
        <v>260</v>
      </c>
      <c r="D2167" s="3" t="s">
        <v>463</v>
      </c>
      <c r="E2167" s="3" t="str">
        <f>_xlfn.XLOOKUP(Tbl_BalanceHistory[[#This Row],[RespAgy]],Tbl_Agencies[Agy Code],Tbl_Agencies[Agy Sort])</f>
        <v>102000</v>
      </c>
      <c r="F2167" s="2" t="str">
        <f>Tbl_BalanceHistory[[#This Row],[RespAgy]]&amp;": "&amp;Tbl_BalanceHistory[[#This Row],[RespAgency]]</f>
        <v>260: Virginia Community College System</v>
      </c>
      <c r="G2167" s="3">
        <v>284</v>
      </c>
      <c r="H2167" s="3" t="s">
        <v>1140</v>
      </c>
      <c r="I2167" s="3" t="str">
        <f>_xlfn.XLOOKUP(Tbl_BalanceHistory[[#This Row],[AgyCode]],Tbl_Agencies[Agy Code],Tbl_Agencies[Agy Sort])</f>
        <v/>
      </c>
      <c r="J2167" s="2" t="str">
        <f>Tbl_BalanceHistory[[#This Row],[AgyCode]]&amp;": "&amp;Tbl_BalanceHistory[[#This Row],[Agency Name]]</f>
        <v>284: Eastern Shore Community College</v>
      </c>
      <c r="K2167" s="1">
        <v>2019</v>
      </c>
      <c r="L2167" s="3">
        <v>101</v>
      </c>
      <c r="M2167" s="3" t="s">
        <v>1636</v>
      </c>
      <c r="N2167" s="2" t="str">
        <f>Tbl_BalanceHistory[[#This Row],[ProgramCode]]&amp;": "&amp;Tbl_BalanceHistory[[#This Row],[Program Name]]</f>
        <v>101: Higher Education Instruction</v>
      </c>
      <c r="O2167" s="3" t="s">
        <v>1963</v>
      </c>
      <c r="P2167" s="1" t="str">
        <f>IF(Tbl_BalanceHistory[[#This Row],[FundCode]]="0100","GF",IF(Tbl_BalanceHistory[[#This Row],[FundCode]]="01000","GF","Hi Ed / OCR"))</f>
        <v>Hi Ed / OCR</v>
      </c>
      <c r="Q2167" s="5">
        <v>0</v>
      </c>
      <c r="R2167" s="5">
        <v>0</v>
      </c>
      <c r="S2167" s="5">
        <v>6277.87</v>
      </c>
      <c r="T2167" s="5">
        <v>6277.87</v>
      </c>
      <c r="U2167" s="3" t="s">
        <v>1733</v>
      </c>
      <c r="V2167" s="5">
        <v>0</v>
      </c>
      <c r="W2167" s="5">
        <v>0</v>
      </c>
      <c r="X2167" s="5"/>
      <c r="Y2167" s="5"/>
      <c r="Z2167" s="5">
        <f>Tbl_BalanceHistory[[#This Row],[Discretionary Recommended - Pre 2022]]+Tbl_BalanceHistory[[#This Row],[Discretionary Balance Recommended: Policy]]+Tbl_BalanceHistory[[#This Row],[Discretionary Balance Recommended: Commitments]]</f>
        <v>0</v>
      </c>
      <c r="AA2167" s="5">
        <f>Tbl_BalanceHistory[[#This Row],[Discretionary Balance]]-Tbl_BalanceHistory[[#This Row],[Discretionary Reappropriation]]</f>
        <v>0</v>
      </c>
      <c r="AB2167" s="2"/>
      <c r="AC2167" s="2"/>
      <c r="AD2167" s="2"/>
      <c r="AE2167" s="2"/>
    </row>
    <row r="2168" spans="1:31" ht="45" x14ac:dyDescent="0.25">
      <c r="A2168" s="2" t="s">
        <v>10</v>
      </c>
      <c r="B2168" s="3">
        <v>7</v>
      </c>
      <c r="C2168" s="3">
        <v>260</v>
      </c>
      <c r="D2168" s="3" t="s">
        <v>463</v>
      </c>
      <c r="E2168" s="3" t="str">
        <f>_xlfn.XLOOKUP(Tbl_BalanceHistory[[#This Row],[RespAgy]],Tbl_Agencies[Agy Code],Tbl_Agencies[Agy Sort])</f>
        <v>102000</v>
      </c>
      <c r="F2168" s="2" t="str">
        <f>Tbl_BalanceHistory[[#This Row],[RespAgy]]&amp;": "&amp;Tbl_BalanceHistory[[#This Row],[RespAgency]]</f>
        <v>260: Virginia Community College System</v>
      </c>
      <c r="G2168" s="3">
        <v>284</v>
      </c>
      <c r="H2168" s="3" t="s">
        <v>1140</v>
      </c>
      <c r="I2168" s="3" t="str">
        <f>_xlfn.XLOOKUP(Tbl_BalanceHistory[[#This Row],[AgyCode]],Tbl_Agencies[Agy Code],Tbl_Agencies[Agy Sort])</f>
        <v/>
      </c>
      <c r="J2168" s="2" t="str">
        <f>Tbl_BalanceHistory[[#This Row],[AgyCode]]&amp;": "&amp;Tbl_BalanceHistory[[#This Row],[Agency Name]]</f>
        <v>284: Eastern Shore Community College</v>
      </c>
      <c r="K2168" s="1">
        <v>2020</v>
      </c>
      <c r="L2168" s="3">
        <v>101</v>
      </c>
      <c r="M2168" s="3" t="s">
        <v>1636</v>
      </c>
      <c r="N2168" s="2" t="str">
        <f>Tbl_BalanceHistory[[#This Row],[ProgramCode]]&amp;": "&amp;Tbl_BalanceHistory[[#This Row],[Program Name]]</f>
        <v>101: Higher Education Instruction</v>
      </c>
      <c r="O2168" s="3" t="s">
        <v>1963</v>
      </c>
      <c r="P2168" s="1" t="str">
        <f>IF(Tbl_BalanceHistory[[#This Row],[FundCode]]="0100","GF",IF(Tbl_BalanceHistory[[#This Row],[FundCode]]="01000","GF","Hi Ed / OCR"))</f>
        <v>Hi Ed / OCR</v>
      </c>
      <c r="Q2168" s="5">
        <v>0</v>
      </c>
      <c r="R2168" s="5">
        <v>0</v>
      </c>
      <c r="S2168" s="5">
        <v>613741.65</v>
      </c>
      <c r="T2168" s="5">
        <v>613741.65</v>
      </c>
      <c r="U2168" s="3" t="s">
        <v>1733</v>
      </c>
      <c r="V2168" s="5">
        <v>0</v>
      </c>
      <c r="W2168" s="5">
        <v>0</v>
      </c>
      <c r="X2168" s="5"/>
      <c r="Y2168" s="5"/>
      <c r="Z2168" s="5">
        <f>Tbl_BalanceHistory[[#This Row],[Discretionary Recommended - Pre 2022]]+Tbl_BalanceHistory[[#This Row],[Discretionary Balance Recommended: Policy]]+Tbl_BalanceHistory[[#This Row],[Discretionary Balance Recommended: Commitments]]</f>
        <v>0</v>
      </c>
      <c r="AA2168" s="5">
        <f>Tbl_BalanceHistory[[#This Row],[Discretionary Balance]]-Tbl_BalanceHistory[[#This Row],[Discretionary Reappropriation]]</f>
        <v>0</v>
      </c>
      <c r="AB2168" s="2"/>
      <c r="AC2168" s="2"/>
      <c r="AD2168" s="2"/>
      <c r="AE2168" s="2"/>
    </row>
    <row r="2169" spans="1:31" ht="45" x14ac:dyDescent="0.25">
      <c r="A2169" s="2" t="s">
        <v>10</v>
      </c>
      <c r="B2169" s="3">
        <v>7</v>
      </c>
      <c r="C2169" s="3">
        <v>260</v>
      </c>
      <c r="D2169" s="3" t="s">
        <v>463</v>
      </c>
      <c r="E2169" s="3" t="str">
        <f>_xlfn.XLOOKUP(Tbl_BalanceHistory[[#This Row],[RespAgy]],Tbl_Agencies[Agy Code],Tbl_Agencies[Agy Sort])</f>
        <v>102000</v>
      </c>
      <c r="F2169" s="2" t="str">
        <f>Tbl_BalanceHistory[[#This Row],[RespAgy]]&amp;": "&amp;Tbl_BalanceHistory[[#This Row],[RespAgency]]</f>
        <v>260: Virginia Community College System</v>
      </c>
      <c r="G2169" s="3">
        <v>284</v>
      </c>
      <c r="H2169" s="3" t="s">
        <v>1140</v>
      </c>
      <c r="I2169" s="3" t="str">
        <f>_xlfn.XLOOKUP(Tbl_BalanceHistory[[#This Row],[AgyCode]],Tbl_Agencies[Agy Code],Tbl_Agencies[Agy Sort])</f>
        <v/>
      </c>
      <c r="J2169" s="2" t="str">
        <f>Tbl_BalanceHistory[[#This Row],[AgyCode]]&amp;": "&amp;Tbl_BalanceHistory[[#This Row],[Agency Name]]</f>
        <v>284: Eastern Shore Community College</v>
      </c>
      <c r="K2169" s="1">
        <v>2021</v>
      </c>
      <c r="L2169" s="3">
        <v>101</v>
      </c>
      <c r="M2169" s="3" t="s">
        <v>1636</v>
      </c>
      <c r="N2169" s="2" t="str">
        <f>Tbl_BalanceHistory[[#This Row],[ProgramCode]]&amp;": "&amp;Tbl_BalanceHistory[[#This Row],[Program Name]]</f>
        <v>101: Higher Education Instruction</v>
      </c>
      <c r="O2169" s="3" t="s">
        <v>1963</v>
      </c>
      <c r="P2169" s="1" t="str">
        <f>IF(Tbl_BalanceHistory[[#This Row],[FundCode]]="0100","GF",IF(Tbl_BalanceHistory[[#This Row],[FundCode]]="01000","GF","Hi Ed / OCR"))</f>
        <v>Hi Ed / OCR</v>
      </c>
      <c r="Q2169" s="5">
        <v>0</v>
      </c>
      <c r="R2169" s="5">
        <v>0</v>
      </c>
      <c r="S2169" s="5">
        <v>460062.83</v>
      </c>
      <c r="T2169" s="5">
        <v>460062.83</v>
      </c>
      <c r="U2169" s="3" t="s">
        <v>1733</v>
      </c>
      <c r="V2169" s="5">
        <v>0</v>
      </c>
      <c r="W2169" s="5">
        <v>0</v>
      </c>
      <c r="X2169" s="5"/>
      <c r="Y2169" s="5"/>
      <c r="Z2169" s="5">
        <f>Tbl_BalanceHistory[[#This Row],[Discretionary Recommended - Pre 2022]]+Tbl_BalanceHistory[[#This Row],[Discretionary Balance Recommended: Policy]]+Tbl_BalanceHistory[[#This Row],[Discretionary Balance Recommended: Commitments]]</f>
        <v>0</v>
      </c>
      <c r="AA2169" s="5">
        <f>Tbl_BalanceHistory[[#This Row],[Discretionary Balance]]-Tbl_BalanceHistory[[#This Row],[Discretionary Reappropriation]]</f>
        <v>0</v>
      </c>
      <c r="AB2169" s="2"/>
      <c r="AC2169" s="2"/>
      <c r="AD2169" s="2"/>
      <c r="AE2169" s="2"/>
    </row>
    <row r="2170" spans="1:31" ht="45" x14ac:dyDescent="0.25">
      <c r="A2170" s="2" t="s">
        <v>10</v>
      </c>
      <c r="B2170" s="3">
        <v>7</v>
      </c>
      <c r="C2170" s="3">
        <v>260</v>
      </c>
      <c r="D2170" s="3" t="s">
        <v>463</v>
      </c>
      <c r="E2170" s="3" t="str">
        <f>_xlfn.XLOOKUP(Tbl_BalanceHistory[[#This Row],[RespAgy]],Tbl_Agencies[Agy Code],Tbl_Agencies[Agy Sort])</f>
        <v>102000</v>
      </c>
      <c r="F2170" s="2" t="str">
        <f>Tbl_BalanceHistory[[#This Row],[RespAgy]]&amp;": "&amp;Tbl_BalanceHistory[[#This Row],[RespAgency]]</f>
        <v>260: Virginia Community College System</v>
      </c>
      <c r="G2170" s="3">
        <v>284</v>
      </c>
      <c r="H2170" s="3" t="s">
        <v>1140</v>
      </c>
      <c r="I2170" s="3" t="str">
        <f>_xlfn.XLOOKUP(Tbl_BalanceHistory[[#This Row],[AgyCode]],Tbl_Agencies[Agy Code],Tbl_Agencies[Agy Sort])</f>
        <v/>
      </c>
      <c r="J2170" s="2" t="str">
        <f>Tbl_BalanceHistory[[#This Row],[AgyCode]]&amp;": "&amp;Tbl_BalanceHistory[[#This Row],[Agency Name]]</f>
        <v>284: Eastern Shore Community College</v>
      </c>
      <c r="K2170" s="1">
        <v>2022</v>
      </c>
      <c r="L2170" s="3">
        <v>101</v>
      </c>
      <c r="M2170" s="3" t="s">
        <v>1636</v>
      </c>
      <c r="N2170" s="2" t="str">
        <f>Tbl_BalanceHistory[[#This Row],[ProgramCode]]&amp;": "&amp;Tbl_BalanceHistory[[#This Row],[Program Name]]</f>
        <v>101: Higher Education Instruction</v>
      </c>
      <c r="O2170" s="3" t="s">
        <v>1963</v>
      </c>
      <c r="P2170" s="1" t="str">
        <f>IF(Tbl_BalanceHistory[[#This Row],[FundCode]]="0100","GF",IF(Tbl_BalanceHistory[[#This Row],[FundCode]]="01000","GF","Hi Ed / OCR"))</f>
        <v>Hi Ed / OCR</v>
      </c>
      <c r="Q2170" s="5">
        <v>0</v>
      </c>
      <c r="R2170" s="5">
        <v>0</v>
      </c>
      <c r="S2170" s="5">
        <v>798108.15</v>
      </c>
      <c r="T2170" s="5">
        <v>798108.15</v>
      </c>
      <c r="U2170" s="3" t="s">
        <v>1733</v>
      </c>
      <c r="V2170" s="5">
        <v>0</v>
      </c>
      <c r="W2170" s="5"/>
      <c r="X2170" s="5">
        <v>0</v>
      </c>
      <c r="Y2170" s="5">
        <v>0</v>
      </c>
      <c r="Z2170" s="5">
        <f>Tbl_BalanceHistory[[#This Row],[Discretionary Recommended - Pre 2022]]+Tbl_BalanceHistory[[#This Row],[Discretionary Balance Recommended: Policy]]+Tbl_BalanceHistory[[#This Row],[Discretionary Balance Recommended: Commitments]]</f>
        <v>0</v>
      </c>
      <c r="AA2170" s="5">
        <f>Tbl_BalanceHistory[[#This Row],[Discretionary Balance]]-Tbl_BalanceHistory[[#This Row],[Discretionary Reappropriation]]</f>
        <v>0</v>
      </c>
      <c r="AB2170" s="2"/>
      <c r="AC2170" s="2"/>
      <c r="AD2170" s="2"/>
      <c r="AE2170" s="2"/>
    </row>
    <row r="2171" spans="1:31" ht="45" x14ac:dyDescent="0.25">
      <c r="A2171" s="2" t="s">
        <v>10</v>
      </c>
      <c r="B2171" s="3">
        <v>7</v>
      </c>
      <c r="C2171" s="3">
        <v>260</v>
      </c>
      <c r="D2171" s="3" t="s">
        <v>463</v>
      </c>
      <c r="E2171" s="3" t="str">
        <f>_xlfn.XLOOKUP(Tbl_BalanceHistory[[#This Row],[RespAgy]],Tbl_Agencies[Agy Code],Tbl_Agencies[Agy Sort])</f>
        <v>102000</v>
      </c>
      <c r="F2171" s="2" t="str">
        <f>Tbl_BalanceHistory[[#This Row],[RespAgy]]&amp;": "&amp;Tbl_BalanceHistory[[#This Row],[RespAgency]]</f>
        <v>260: Virginia Community College System</v>
      </c>
      <c r="G2171" s="3">
        <v>284</v>
      </c>
      <c r="H2171" s="3" t="s">
        <v>1140</v>
      </c>
      <c r="I2171" s="3" t="str">
        <f>_xlfn.XLOOKUP(Tbl_BalanceHistory[[#This Row],[AgyCode]],Tbl_Agencies[Agy Code],Tbl_Agencies[Agy Sort])</f>
        <v/>
      </c>
      <c r="J2171" s="2" t="str">
        <f>Tbl_BalanceHistory[[#This Row],[AgyCode]]&amp;": "&amp;Tbl_BalanceHistory[[#This Row],[Agency Name]]</f>
        <v>284: Eastern Shore Community College</v>
      </c>
      <c r="K2171" s="1">
        <v>2014</v>
      </c>
      <c r="L2171" s="3">
        <v>108</v>
      </c>
      <c r="M2171" s="3" t="s">
        <v>408</v>
      </c>
      <c r="N2171" s="2" t="str">
        <f>Tbl_BalanceHistory[[#This Row],[ProgramCode]]&amp;": "&amp;Tbl_BalanceHistory[[#This Row],[Program Name]]</f>
        <v>108: Higher Education Student Financial Assistance</v>
      </c>
      <c r="O2171" s="3" t="s">
        <v>1730</v>
      </c>
      <c r="P2171" s="1" t="str">
        <f>IF(Tbl_BalanceHistory[[#This Row],[FundCode]]="0100","GF",IF(Tbl_BalanceHistory[[#This Row],[FundCode]]="01000","GF","Hi Ed / OCR"))</f>
        <v>GF</v>
      </c>
      <c r="Q2171" s="5">
        <v>279891</v>
      </c>
      <c r="R2171" s="5">
        <v>276368.65000000002</v>
      </c>
      <c r="S2171" s="5">
        <v>3522</v>
      </c>
      <c r="T2171" s="5">
        <v>3522</v>
      </c>
      <c r="U2171" s="3" t="s">
        <v>1731</v>
      </c>
      <c r="V2171" s="5">
        <v>0</v>
      </c>
      <c r="W2171" s="5">
        <v>0</v>
      </c>
      <c r="X2171" s="5"/>
      <c r="Y2171" s="5"/>
      <c r="Z2171" s="5">
        <f>Tbl_BalanceHistory[[#This Row],[Discretionary Recommended - Pre 2022]]+Tbl_BalanceHistory[[#This Row],[Discretionary Balance Recommended: Policy]]+Tbl_BalanceHistory[[#This Row],[Discretionary Balance Recommended: Commitments]]</f>
        <v>0</v>
      </c>
      <c r="AA2171" s="5">
        <f>Tbl_BalanceHistory[[#This Row],[Discretionary Balance]]-Tbl_BalanceHistory[[#This Row],[Discretionary Reappropriation]]</f>
        <v>0</v>
      </c>
      <c r="AB2171" s="2"/>
      <c r="AC2171" s="2"/>
      <c r="AD2171" s="2"/>
      <c r="AE2171" s="2"/>
    </row>
    <row r="2172" spans="1:31" ht="45" x14ac:dyDescent="0.25">
      <c r="A2172" s="2" t="s">
        <v>10</v>
      </c>
      <c r="B2172" s="3">
        <v>7</v>
      </c>
      <c r="C2172" s="3">
        <v>260</v>
      </c>
      <c r="D2172" s="3" t="s">
        <v>463</v>
      </c>
      <c r="E2172" s="3" t="str">
        <f>_xlfn.XLOOKUP(Tbl_BalanceHistory[[#This Row],[RespAgy]],Tbl_Agencies[Agy Code],Tbl_Agencies[Agy Sort])</f>
        <v>102000</v>
      </c>
      <c r="F2172" s="2" t="str">
        <f>Tbl_BalanceHistory[[#This Row],[RespAgy]]&amp;": "&amp;Tbl_BalanceHistory[[#This Row],[RespAgency]]</f>
        <v>260: Virginia Community College System</v>
      </c>
      <c r="G2172" s="3">
        <v>284</v>
      </c>
      <c r="H2172" s="3" t="s">
        <v>1140</v>
      </c>
      <c r="I2172" s="3" t="str">
        <f>_xlfn.XLOOKUP(Tbl_BalanceHistory[[#This Row],[AgyCode]],Tbl_Agencies[Agy Code],Tbl_Agencies[Agy Sort])</f>
        <v/>
      </c>
      <c r="J2172" s="2" t="str">
        <f>Tbl_BalanceHistory[[#This Row],[AgyCode]]&amp;": "&amp;Tbl_BalanceHistory[[#This Row],[Agency Name]]</f>
        <v>284: Eastern Shore Community College</v>
      </c>
      <c r="K2172" s="1">
        <v>2015</v>
      </c>
      <c r="L2172" s="3">
        <v>108</v>
      </c>
      <c r="M2172" s="3" t="s">
        <v>408</v>
      </c>
      <c r="N2172" s="2" t="str">
        <f>Tbl_BalanceHistory[[#This Row],[ProgramCode]]&amp;": "&amp;Tbl_BalanceHistory[[#This Row],[Program Name]]</f>
        <v>108: Higher Education Student Financial Assistance</v>
      </c>
      <c r="O2172" s="3" t="s">
        <v>1730</v>
      </c>
      <c r="P2172" s="1" t="str">
        <f>IF(Tbl_BalanceHistory[[#This Row],[FundCode]]="0100","GF",IF(Tbl_BalanceHistory[[#This Row],[FundCode]]="01000","GF","Hi Ed / OCR"))</f>
        <v>GF</v>
      </c>
      <c r="Q2172" s="5">
        <v>261079</v>
      </c>
      <c r="R2172" s="5">
        <v>257641</v>
      </c>
      <c r="S2172" s="5">
        <v>3438</v>
      </c>
      <c r="T2172" s="5">
        <v>3438</v>
      </c>
      <c r="U2172" s="3" t="s">
        <v>1731</v>
      </c>
      <c r="V2172" s="5">
        <v>0</v>
      </c>
      <c r="W2172" s="5">
        <v>0</v>
      </c>
      <c r="X2172" s="5"/>
      <c r="Y2172" s="5"/>
      <c r="Z2172" s="5">
        <f>Tbl_BalanceHistory[[#This Row],[Discretionary Recommended - Pre 2022]]+Tbl_BalanceHistory[[#This Row],[Discretionary Balance Recommended: Policy]]+Tbl_BalanceHistory[[#This Row],[Discretionary Balance Recommended: Commitments]]</f>
        <v>0</v>
      </c>
      <c r="AA2172" s="5">
        <f>Tbl_BalanceHistory[[#This Row],[Discretionary Balance]]-Tbl_BalanceHistory[[#This Row],[Discretionary Reappropriation]]</f>
        <v>0</v>
      </c>
      <c r="AB2172" s="2"/>
      <c r="AC2172" s="2"/>
      <c r="AD2172" s="2"/>
      <c r="AE2172" s="2"/>
    </row>
    <row r="2173" spans="1:31" ht="45" x14ac:dyDescent="0.25">
      <c r="A2173" s="2" t="s">
        <v>10</v>
      </c>
      <c r="B2173" s="3">
        <v>7</v>
      </c>
      <c r="C2173" s="3">
        <v>260</v>
      </c>
      <c r="D2173" s="3" t="s">
        <v>463</v>
      </c>
      <c r="E2173" s="3" t="str">
        <f>_xlfn.XLOOKUP(Tbl_BalanceHistory[[#This Row],[RespAgy]],Tbl_Agencies[Agy Code],Tbl_Agencies[Agy Sort])</f>
        <v>102000</v>
      </c>
      <c r="F2173" s="2" t="str">
        <f>Tbl_BalanceHistory[[#This Row],[RespAgy]]&amp;": "&amp;Tbl_BalanceHistory[[#This Row],[RespAgency]]</f>
        <v>260: Virginia Community College System</v>
      </c>
      <c r="G2173" s="3">
        <v>284</v>
      </c>
      <c r="H2173" s="3" t="s">
        <v>1140</v>
      </c>
      <c r="I2173" s="3" t="str">
        <f>_xlfn.XLOOKUP(Tbl_BalanceHistory[[#This Row],[AgyCode]],Tbl_Agencies[Agy Code],Tbl_Agencies[Agy Sort])</f>
        <v/>
      </c>
      <c r="J2173" s="2" t="str">
        <f>Tbl_BalanceHistory[[#This Row],[AgyCode]]&amp;": "&amp;Tbl_BalanceHistory[[#This Row],[Agency Name]]</f>
        <v>284: Eastern Shore Community College</v>
      </c>
      <c r="K2173" s="1">
        <v>2016</v>
      </c>
      <c r="L2173" s="3">
        <v>108</v>
      </c>
      <c r="M2173" s="3" t="s">
        <v>408</v>
      </c>
      <c r="N2173" s="2" t="str">
        <f>Tbl_BalanceHistory[[#This Row],[ProgramCode]]&amp;": "&amp;Tbl_BalanceHistory[[#This Row],[Program Name]]</f>
        <v>108: Higher Education Student Financial Assistance</v>
      </c>
      <c r="O2173" s="3" t="s">
        <v>1730</v>
      </c>
      <c r="P2173" s="1" t="str">
        <f>IF(Tbl_BalanceHistory[[#This Row],[FundCode]]="0100","GF",IF(Tbl_BalanceHistory[[#This Row],[FundCode]]="01000","GF","Hi Ed / OCR"))</f>
        <v>GF</v>
      </c>
      <c r="Q2173" s="5">
        <v>222911</v>
      </c>
      <c r="R2173" s="5">
        <v>216869.77</v>
      </c>
      <c r="S2173" s="5">
        <v>6041</v>
      </c>
      <c r="T2173" s="5">
        <v>6041</v>
      </c>
      <c r="U2173" s="3" t="s">
        <v>1731</v>
      </c>
      <c r="V2173" s="5">
        <v>0</v>
      </c>
      <c r="W2173" s="5">
        <v>0</v>
      </c>
      <c r="X2173" s="5"/>
      <c r="Y2173" s="5"/>
      <c r="Z2173" s="5">
        <f>Tbl_BalanceHistory[[#This Row],[Discretionary Recommended - Pre 2022]]+Tbl_BalanceHistory[[#This Row],[Discretionary Balance Recommended: Policy]]+Tbl_BalanceHistory[[#This Row],[Discretionary Balance Recommended: Commitments]]</f>
        <v>0</v>
      </c>
      <c r="AA2173" s="5">
        <f>Tbl_BalanceHistory[[#This Row],[Discretionary Balance]]-Tbl_BalanceHistory[[#This Row],[Discretionary Reappropriation]]</f>
        <v>0</v>
      </c>
      <c r="AB2173" s="2"/>
      <c r="AC2173" s="2"/>
      <c r="AD2173" s="2"/>
      <c r="AE2173" s="2"/>
    </row>
    <row r="2174" spans="1:31" ht="45" x14ac:dyDescent="0.25">
      <c r="A2174" s="2" t="s">
        <v>10</v>
      </c>
      <c r="B2174" s="3">
        <v>7</v>
      </c>
      <c r="C2174" s="3">
        <v>260</v>
      </c>
      <c r="D2174" s="3" t="s">
        <v>463</v>
      </c>
      <c r="E2174" s="3" t="str">
        <f>_xlfn.XLOOKUP(Tbl_BalanceHistory[[#This Row],[RespAgy]],Tbl_Agencies[Agy Code],Tbl_Agencies[Agy Sort])</f>
        <v>102000</v>
      </c>
      <c r="F2174" s="2" t="str">
        <f>Tbl_BalanceHistory[[#This Row],[RespAgy]]&amp;": "&amp;Tbl_BalanceHistory[[#This Row],[RespAgency]]</f>
        <v>260: Virginia Community College System</v>
      </c>
      <c r="G2174" s="3">
        <v>284</v>
      </c>
      <c r="H2174" s="3" t="s">
        <v>1140</v>
      </c>
      <c r="I2174" s="3" t="str">
        <f>_xlfn.XLOOKUP(Tbl_BalanceHistory[[#This Row],[AgyCode]],Tbl_Agencies[Agy Code],Tbl_Agencies[Agy Sort])</f>
        <v/>
      </c>
      <c r="J2174" s="2" t="str">
        <f>Tbl_BalanceHistory[[#This Row],[AgyCode]]&amp;": "&amp;Tbl_BalanceHistory[[#This Row],[Agency Name]]</f>
        <v>284: Eastern Shore Community College</v>
      </c>
      <c r="K2174" s="1">
        <v>2017</v>
      </c>
      <c r="L2174" s="3">
        <v>108</v>
      </c>
      <c r="M2174" s="3" t="s">
        <v>408</v>
      </c>
      <c r="N2174" s="2" t="str">
        <f>Tbl_BalanceHistory[[#This Row],[ProgramCode]]&amp;": "&amp;Tbl_BalanceHistory[[#This Row],[Program Name]]</f>
        <v>108: Higher Education Student Financial Assistance</v>
      </c>
      <c r="O2174" s="3" t="s">
        <v>886</v>
      </c>
      <c r="P2174" s="1" t="str">
        <f>IF(Tbl_BalanceHistory[[#This Row],[FundCode]]="0100","GF",IF(Tbl_BalanceHistory[[#This Row],[FundCode]]="01000","GF","Hi Ed / OCR"))</f>
        <v>GF</v>
      </c>
      <c r="Q2174" s="5">
        <v>399455</v>
      </c>
      <c r="R2174" s="5">
        <v>363298.95</v>
      </c>
      <c r="S2174" s="5">
        <v>36156</v>
      </c>
      <c r="T2174" s="5">
        <v>36156</v>
      </c>
      <c r="U2174" s="3" t="s">
        <v>1732</v>
      </c>
      <c r="V2174" s="5">
        <v>0</v>
      </c>
      <c r="W2174" s="5">
        <v>0</v>
      </c>
      <c r="X2174" s="5"/>
      <c r="Y2174" s="5"/>
      <c r="Z2174" s="5">
        <f>Tbl_BalanceHistory[[#This Row],[Discretionary Recommended - Pre 2022]]+Tbl_BalanceHistory[[#This Row],[Discretionary Balance Recommended: Policy]]+Tbl_BalanceHistory[[#This Row],[Discretionary Balance Recommended: Commitments]]</f>
        <v>0</v>
      </c>
      <c r="AA2174" s="5">
        <f>Tbl_BalanceHistory[[#This Row],[Discretionary Balance]]-Tbl_BalanceHistory[[#This Row],[Discretionary Reappropriation]]</f>
        <v>0</v>
      </c>
      <c r="AB2174" s="2"/>
      <c r="AC2174" s="2"/>
      <c r="AD2174" s="2"/>
      <c r="AE2174" s="2"/>
    </row>
    <row r="2175" spans="1:31" ht="45" x14ac:dyDescent="0.25">
      <c r="A2175" s="2" t="s">
        <v>10</v>
      </c>
      <c r="B2175" s="3">
        <v>7</v>
      </c>
      <c r="C2175" s="3">
        <v>260</v>
      </c>
      <c r="D2175" s="3" t="s">
        <v>463</v>
      </c>
      <c r="E2175" s="3" t="str">
        <f>_xlfn.XLOOKUP(Tbl_BalanceHistory[[#This Row],[RespAgy]],Tbl_Agencies[Agy Code],Tbl_Agencies[Agy Sort])</f>
        <v>102000</v>
      </c>
      <c r="F2175" s="2" t="str">
        <f>Tbl_BalanceHistory[[#This Row],[RespAgy]]&amp;": "&amp;Tbl_BalanceHistory[[#This Row],[RespAgency]]</f>
        <v>260: Virginia Community College System</v>
      </c>
      <c r="G2175" s="3">
        <v>284</v>
      </c>
      <c r="H2175" s="3" t="s">
        <v>1140</v>
      </c>
      <c r="I2175" s="3" t="str">
        <f>_xlfn.XLOOKUP(Tbl_BalanceHistory[[#This Row],[AgyCode]],Tbl_Agencies[Agy Code],Tbl_Agencies[Agy Sort])</f>
        <v/>
      </c>
      <c r="J2175" s="2" t="str">
        <f>Tbl_BalanceHistory[[#This Row],[AgyCode]]&amp;": "&amp;Tbl_BalanceHistory[[#This Row],[Agency Name]]</f>
        <v>284: Eastern Shore Community College</v>
      </c>
      <c r="K2175" s="1">
        <v>2018</v>
      </c>
      <c r="L2175" s="3">
        <v>108</v>
      </c>
      <c r="M2175" s="3" t="s">
        <v>408</v>
      </c>
      <c r="N2175" s="2" t="str">
        <f>Tbl_BalanceHistory[[#This Row],[ProgramCode]]&amp;": "&amp;Tbl_BalanceHistory[[#This Row],[Program Name]]</f>
        <v>108: Higher Education Student Financial Assistance</v>
      </c>
      <c r="O2175" s="3" t="s">
        <v>886</v>
      </c>
      <c r="P2175" s="1" t="str">
        <f>IF(Tbl_BalanceHistory[[#This Row],[FundCode]]="0100","GF",IF(Tbl_BalanceHistory[[#This Row],[FundCode]]="01000","GF","Hi Ed / OCR"))</f>
        <v>GF</v>
      </c>
      <c r="Q2175" s="5">
        <v>286398</v>
      </c>
      <c r="R2175" s="5">
        <v>271702.32</v>
      </c>
      <c r="S2175" s="5">
        <v>14695</v>
      </c>
      <c r="T2175" s="5">
        <v>14695</v>
      </c>
      <c r="U2175" s="3" t="s">
        <v>1733</v>
      </c>
      <c r="V2175" s="5">
        <v>0</v>
      </c>
      <c r="W2175" s="5">
        <v>0</v>
      </c>
      <c r="X2175" s="5"/>
      <c r="Y2175" s="5"/>
      <c r="Z2175" s="5">
        <f>Tbl_BalanceHistory[[#This Row],[Discretionary Recommended - Pre 2022]]+Tbl_BalanceHistory[[#This Row],[Discretionary Balance Recommended: Policy]]+Tbl_BalanceHistory[[#This Row],[Discretionary Balance Recommended: Commitments]]</f>
        <v>0</v>
      </c>
      <c r="AA2175" s="5">
        <f>Tbl_BalanceHistory[[#This Row],[Discretionary Balance]]-Tbl_BalanceHistory[[#This Row],[Discretionary Reappropriation]]</f>
        <v>0</v>
      </c>
      <c r="AB2175" s="2"/>
      <c r="AC2175" s="2"/>
      <c r="AD2175" s="2"/>
      <c r="AE2175" s="2"/>
    </row>
    <row r="2176" spans="1:31" ht="45" x14ac:dyDescent="0.25">
      <c r="A2176" s="2" t="s">
        <v>10</v>
      </c>
      <c r="B2176" s="3">
        <v>7</v>
      </c>
      <c r="C2176" s="3">
        <v>260</v>
      </c>
      <c r="D2176" s="3" t="s">
        <v>463</v>
      </c>
      <c r="E2176" s="3" t="str">
        <f>_xlfn.XLOOKUP(Tbl_BalanceHistory[[#This Row],[RespAgy]],Tbl_Agencies[Agy Code],Tbl_Agencies[Agy Sort])</f>
        <v>102000</v>
      </c>
      <c r="F2176" s="2" t="str">
        <f>Tbl_BalanceHistory[[#This Row],[RespAgy]]&amp;": "&amp;Tbl_BalanceHistory[[#This Row],[RespAgency]]</f>
        <v>260: Virginia Community College System</v>
      </c>
      <c r="G2176" s="3">
        <v>284</v>
      </c>
      <c r="H2176" s="3" t="s">
        <v>1140</v>
      </c>
      <c r="I2176" s="3" t="str">
        <f>_xlfn.XLOOKUP(Tbl_BalanceHistory[[#This Row],[AgyCode]],Tbl_Agencies[Agy Code],Tbl_Agencies[Agy Sort])</f>
        <v/>
      </c>
      <c r="J2176" s="2" t="str">
        <f>Tbl_BalanceHistory[[#This Row],[AgyCode]]&amp;": "&amp;Tbl_BalanceHistory[[#This Row],[Agency Name]]</f>
        <v>284: Eastern Shore Community College</v>
      </c>
      <c r="K2176" s="1">
        <v>2019</v>
      </c>
      <c r="L2176" s="3">
        <v>108</v>
      </c>
      <c r="M2176" s="3" t="s">
        <v>408</v>
      </c>
      <c r="N2176" s="2" t="str">
        <f>Tbl_BalanceHistory[[#This Row],[ProgramCode]]&amp;": "&amp;Tbl_BalanceHistory[[#This Row],[Program Name]]</f>
        <v>108: Higher Education Student Financial Assistance</v>
      </c>
      <c r="O2176" s="3" t="s">
        <v>886</v>
      </c>
      <c r="P2176" s="1" t="str">
        <f>IF(Tbl_BalanceHistory[[#This Row],[FundCode]]="0100","GF",IF(Tbl_BalanceHistory[[#This Row],[FundCode]]="01000","GF","Hi Ed / OCR"))</f>
        <v>GF</v>
      </c>
      <c r="Q2176" s="5">
        <v>267181</v>
      </c>
      <c r="R2176" s="5">
        <v>228703.37</v>
      </c>
      <c r="S2176" s="5">
        <v>38477.629999999997</v>
      </c>
      <c r="T2176" s="5">
        <v>38477.629999999997</v>
      </c>
      <c r="U2176" s="3" t="s">
        <v>1733</v>
      </c>
      <c r="V2176" s="5">
        <v>0</v>
      </c>
      <c r="W2176" s="5">
        <v>0</v>
      </c>
      <c r="X2176" s="5"/>
      <c r="Y2176" s="5"/>
      <c r="Z2176" s="5">
        <f>Tbl_BalanceHistory[[#This Row],[Discretionary Recommended - Pre 2022]]+Tbl_BalanceHistory[[#This Row],[Discretionary Balance Recommended: Policy]]+Tbl_BalanceHistory[[#This Row],[Discretionary Balance Recommended: Commitments]]</f>
        <v>0</v>
      </c>
      <c r="AA2176" s="5">
        <f>Tbl_BalanceHistory[[#This Row],[Discretionary Balance]]-Tbl_BalanceHistory[[#This Row],[Discretionary Reappropriation]]</f>
        <v>0</v>
      </c>
      <c r="AB2176" s="2"/>
      <c r="AC2176" s="2"/>
      <c r="AD2176" s="2"/>
      <c r="AE2176" s="2"/>
    </row>
    <row r="2177" spans="1:31" ht="45" x14ac:dyDescent="0.25">
      <c r="A2177" s="2" t="s">
        <v>10</v>
      </c>
      <c r="B2177" s="3">
        <v>7</v>
      </c>
      <c r="C2177" s="3">
        <v>260</v>
      </c>
      <c r="D2177" s="3" t="s">
        <v>463</v>
      </c>
      <c r="E2177" s="3" t="str">
        <f>_xlfn.XLOOKUP(Tbl_BalanceHistory[[#This Row],[RespAgy]],Tbl_Agencies[Agy Code],Tbl_Agencies[Agy Sort])</f>
        <v>102000</v>
      </c>
      <c r="F2177" s="2" t="str">
        <f>Tbl_BalanceHistory[[#This Row],[RespAgy]]&amp;": "&amp;Tbl_BalanceHistory[[#This Row],[RespAgency]]</f>
        <v>260: Virginia Community College System</v>
      </c>
      <c r="G2177" s="3">
        <v>284</v>
      </c>
      <c r="H2177" s="3" t="s">
        <v>1140</v>
      </c>
      <c r="I2177" s="3" t="str">
        <f>_xlfn.XLOOKUP(Tbl_BalanceHistory[[#This Row],[AgyCode]],Tbl_Agencies[Agy Code],Tbl_Agencies[Agy Sort])</f>
        <v/>
      </c>
      <c r="J2177" s="2" t="str">
        <f>Tbl_BalanceHistory[[#This Row],[AgyCode]]&amp;": "&amp;Tbl_BalanceHistory[[#This Row],[Agency Name]]</f>
        <v>284: Eastern Shore Community College</v>
      </c>
      <c r="K2177" s="1">
        <v>2020</v>
      </c>
      <c r="L2177" s="3">
        <v>108</v>
      </c>
      <c r="M2177" s="3" t="s">
        <v>408</v>
      </c>
      <c r="N2177" s="2" t="str">
        <f>Tbl_BalanceHistory[[#This Row],[ProgramCode]]&amp;": "&amp;Tbl_BalanceHistory[[#This Row],[Program Name]]</f>
        <v>108: Higher Education Student Financial Assistance</v>
      </c>
      <c r="O2177" s="3" t="s">
        <v>886</v>
      </c>
      <c r="P2177" s="1" t="str">
        <f>IF(Tbl_BalanceHistory[[#This Row],[FundCode]]="0100","GF",IF(Tbl_BalanceHistory[[#This Row],[FundCode]]="01000","GF","Hi Ed / OCR"))</f>
        <v>GF</v>
      </c>
      <c r="Q2177" s="5">
        <v>435287</v>
      </c>
      <c r="R2177" s="5">
        <v>359130.46</v>
      </c>
      <c r="S2177" s="5">
        <v>76156.539999999994</v>
      </c>
      <c r="T2177" s="5">
        <v>76156.539999999994</v>
      </c>
      <c r="U2177" s="3" t="s">
        <v>1733</v>
      </c>
      <c r="V2177" s="5">
        <v>0</v>
      </c>
      <c r="W2177" s="5">
        <v>0</v>
      </c>
      <c r="X2177" s="5"/>
      <c r="Y2177" s="5"/>
      <c r="Z2177" s="5">
        <f>Tbl_BalanceHistory[[#This Row],[Discretionary Recommended - Pre 2022]]+Tbl_BalanceHistory[[#This Row],[Discretionary Balance Recommended: Policy]]+Tbl_BalanceHistory[[#This Row],[Discretionary Balance Recommended: Commitments]]</f>
        <v>0</v>
      </c>
      <c r="AA2177" s="5">
        <f>Tbl_BalanceHistory[[#This Row],[Discretionary Balance]]-Tbl_BalanceHistory[[#This Row],[Discretionary Reappropriation]]</f>
        <v>0</v>
      </c>
      <c r="AB2177" s="2"/>
      <c r="AC2177" s="2"/>
      <c r="AD2177" s="2"/>
      <c r="AE2177" s="2"/>
    </row>
    <row r="2178" spans="1:31" ht="45" x14ac:dyDescent="0.25">
      <c r="A2178" s="2" t="s">
        <v>10</v>
      </c>
      <c r="B2178" s="3">
        <v>7</v>
      </c>
      <c r="C2178" s="3">
        <v>260</v>
      </c>
      <c r="D2178" s="3" t="s">
        <v>463</v>
      </c>
      <c r="E2178" s="3" t="str">
        <f>_xlfn.XLOOKUP(Tbl_BalanceHistory[[#This Row],[RespAgy]],Tbl_Agencies[Agy Code],Tbl_Agencies[Agy Sort])</f>
        <v>102000</v>
      </c>
      <c r="F2178" s="2" t="str">
        <f>Tbl_BalanceHistory[[#This Row],[RespAgy]]&amp;": "&amp;Tbl_BalanceHistory[[#This Row],[RespAgency]]</f>
        <v>260: Virginia Community College System</v>
      </c>
      <c r="G2178" s="3">
        <v>284</v>
      </c>
      <c r="H2178" s="3" t="s">
        <v>1140</v>
      </c>
      <c r="I2178" s="3" t="str">
        <f>_xlfn.XLOOKUP(Tbl_BalanceHistory[[#This Row],[AgyCode]],Tbl_Agencies[Agy Code],Tbl_Agencies[Agy Sort])</f>
        <v/>
      </c>
      <c r="J2178" s="2" t="str">
        <f>Tbl_BalanceHistory[[#This Row],[AgyCode]]&amp;": "&amp;Tbl_BalanceHistory[[#This Row],[Agency Name]]</f>
        <v>284: Eastern Shore Community College</v>
      </c>
      <c r="K2178" s="1">
        <v>2021</v>
      </c>
      <c r="L2178" s="3">
        <v>108</v>
      </c>
      <c r="M2178" s="3" t="s">
        <v>408</v>
      </c>
      <c r="N2178" s="2" t="str">
        <f>Tbl_BalanceHistory[[#This Row],[ProgramCode]]&amp;": "&amp;Tbl_BalanceHistory[[#This Row],[Program Name]]</f>
        <v>108: Higher Education Student Financial Assistance</v>
      </c>
      <c r="O2178" s="3" t="s">
        <v>886</v>
      </c>
      <c r="P2178" s="1" t="str">
        <f>IF(Tbl_BalanceHistory[[#This Row],[FundCode]]="0100","GF",IF(Tbl_BalanceHistory[[#This Row],[FundCode]]="01000","GF","Hi Ed / OCR"))</f>
        <v>GF</v>
      </c>
      <c r="Q2178" s="5">
        <v>472751</v>
      </c>
      <c r="R2178" s="5">
        <v>340583.21</v>
      </c>
      <c r="S2178" s="5">
        <v>132167.79</v>
      </c>
      <c r="T2178" s="5">
        <v>132167.79</v>
      </c>
      <c r="U2178" s="3" t="s">
        <v>1733</v>
      </c>
      <c r="V2178" s="5">
        <v>0</v>
      </c>
      <c r="W2178" s="5">
        <v>0</v>
      </c>
      <c r="X2178" s="5"/>
      <c r="Y2178" s="5"/>
      <c r="Z2178" s="5">
        <f>Tbl_BalanceHistory[[#This Row],[Discretionary Recommended - Pre 2022]]+Tbl_BalanceHistory[[#This Row],[Discretionary Balance Recommended: Policy]]+Tbl_BalanceHistory[[#This Row],[Discretionary Balance Recommended: Commitments]]</f>
        <v>0</v>
      </c>
      <c r="AA2178" s="5">
        <f>Tbl_BalanceHistory[[#This Row],[Discretionary Balance]]-Tbl_BalanceHistory[[#This Row],[Discretionary Reappropriation]]</f>
        <v>0</v>
      </c>
      <c r="AB2178" s="2"/>
      <c r="AC2178" s="2"/>
      <c r="AD2178" s="2"/>
      <c r="AE2178" s="2"/>
    </row>
    <row r="2179" spans="1:31" ht="45" x14ac:dyDescent="0.25">
      <c r="A2179" s="2" t="s">
        <v>10</v>
      </c>
      <c r="B2179" s="3">
        <v>7</v>
      </c>
      <c r="C2179" s="3">
        <v>260</v>
      </c>
      <c r="D2179" s="3" t="s">
        <v>463</v>
      </c>
      <c r="E2179" s="3" t="str">
        <f>_xlfn.XLOOKUP(Tbl_BalanceHistory[[#This Row],[RespAgy]],Tbl_Agencies[Agy Code],Tbl_Agencies[Agy Sort])</f>
        <v>102000</v>
      </c>
      <c r="F2179" s="2" t="str">
        <f>Tbl_BalanceHistory[[#This Row],[RespAgy]]&amp;": "&amp;Tbl_BalanceHistory[[#This Row],[RespAgency]]</f>
        <v>260: Virginia Community College System</v>
      </c>
      <c r="G2179" s="3">
        <v>284</v>
      </c>
      <c r="H2179" s="3" t="s">
        <v>1140</v>
      </c>
      <c r="I2179" s="3" t="str">
        <f>_xlfn.XLOOKUP(Tbl_BalanceHistory[[#This Row],[AgyCode]],Tbl_Agencies[Agy Code],Tbl_Agencies[Agy Sort])</f>
        <v/>
      </c>
      <c r="J2179" s="2" t="str">
        <f>Tbl_BalanceHistory[[#This Row],[AgyCode]]&amp;": "&amp;Tbl_BalanceHistory[[#This Row],[Agency Name]]</f>
        <v>284: Eastern Shore Community College</v>
      </c>
      <c r="K2179" s="1">
        <v>2022</v>
      </c>
      <c r="L2179" s="3">
        <v>108</v>
      </c>
      <c r="M2179" s="3" t="s">
        <v>408</v>
      </c>
      <c r="N2179" s="2" t="str">
        <f>Tbl_BalanceHistory[[#This Row],[ProgramCode]]&amp;": "&amp;Tbl_BalanceHistory[[#This Row],[Program Name]]</f>
        <v>108: Higher Education Student Financial Assistance</v>
      </c>
      <c r="O2179" s="3" t="s">
        <v>886</v>
      </c>
      <c r="P2179" s="1" t="str">
        <f>IF(Tbl_BalanceHistory[[#This Row],[FundCode]]="0100","GF",IF(Tbl_BalanceHistory[[#This Row],[FundCode]]="01000","GF","Hi Ed / OCR"))</f>
        <v>GF</v>
      </c>
      <c r="Q2179" s="5">
        <v>771654</v>
      </c>
      <c r="R2179" s="5">
        <v>658516.96</v>
      </c>
      <c r="S2179" s="5">
        <v>113137.04</v>
      </c>
      <c r="T2179" s="5">
        <v>113137.04</v>
      </c>
      <c r="U2179" s="3" t="s">
        <v>1733</v>
      </c>
      <c r="V2179" s="5">
        <v>0</v>
      </c>
      <c r="W2179" s="5"/>
      <c r="X2179" s="5">
        <v>0</v>
      </c>
      <c r="Y2179" s="5">
        <v>0</v>
      </c>
      <c r="Z2179" s="5">
        <f>Tbl_BalanceHistory[[#This Row],[Discretionary Recommended - Pre 2022]]+Tbl_BalanceHistory[[#This Row],[Discretionary Balance Recommended: Policy]]+Tbl_BalanceHistory[[#This Row],[Discretionary Balance Recommended: Commitments]]</f>
        <v>0</v>
      </c>
      <c r="AA2179" s="5">
        <f>Tbl_BalanceHistory[[#This Row],[Discretionary Balance]]-Tbl_BalanceHistory[[#This Row],[Discretionary Reappropriation]]</f>
        <v>0</v>
      </c>
      <c r="AB2179" s="2"/>
      <c r="AC2179" s="2"/>
      <c r="AD2179" s="2"/>
      <c r="AE2179" s="2"/>
    </row>
    <row r="2180" spans="1:31" ht="60" x14ac:dyDescent="0.25">
      <c r="A2180" s="2" t="s">
        <v>10</v>
      </c>
      <c r="B2180" s="3">
        <v>7</v>
      </c>
      <c r="C2180" s="3">
        <v>260</v>
      </c>
      <c r="D2180" s="3" t="s">
        <v>463</v>
      </c>
      <c r="E2180" s="3" t="str">
        <f>_xlfn.XLOOKUP(Tbl_BalanceHistory[[#This Row],[RespAgy]],Tbl_Agencies[Agy Code],Tbl_Agencies[Agy Sort])</f>
        <v>102000</v>
      </c>
      <c r="F2180" s="2" t="str">
        <f>Tbl_BalanceHistory[[#This Row],[RespAgy]]&amp;": "&amp;Tbl_BalanceHistory[[#This Row],[RespAgency]]</f>
        <v>260: Virginia Community College System</v>
      </c>
      <c r="G2180" s="3">
        <v>284</v>
      </c>
      <c r="H2180" s="3" t="s">
        <v>1140</v>
      </c>
      <c r="I2180" s="3" t="str">
        <f>_xlfn.XLOOKUP(Tbl_BalanceHistory[[#This Row],[AgyCode]],Tbl_Agencies[Agy Code],Tbl_Agencies[Agy Sort])</f>
        <v/>
      </c>
      <c r="J2180" s="2" t="str">
        <f>Tbl_BalanceHistory[[#This Row],[AgyCode]]&amp;": "&amp;Tbl_BalanceHistory[[#This Row],[Agency Name]]</f>
        <v>284: Eastern Shore Community College</v>
      </c>
      <c r="K2180" s="1">
        <v>2014</v>
      </c>
      <c r="L2180" s="3">
        <v>110</v>
      </c>
      <c r="M2180" s="3" t="s">
        <v>409</v>
      </c>
      <c r="N2180" s="2" t="str">
        <f>Tbl_BalanceHistory[[#This Row],[ProgramCode]]&amp;": "&amp;Tbl_BalanceHistory[[#This Row],[Program Name]]</f>
        <v>110: Financial Assistance For Educational and General Services</v>
      </c>
      <c r="O2180" s="3" t="s">
        <v>1730</v>
      </c>
      <c r="P2180" s="1" t="str">
        <f>IF(Tbl_BalanceHistory[[#This Row],[FundCode]]="0100","GF",IF(Tbl_BalanceHistory[[#This Row],[FundCode]]="01000","GF","Hi Ed / OCR"))</f>
        <v>GF</v>
      </c>
      <c r="Q2180" s="5">
        <v>80854</v>
      </c>
      <c r="R2180" s="5">
        <v>80854</v>
      </c>
      <c r="S2180" s="5">
        <v>0</v>
      </c>
      <c r="T2180" s="5">
        <v>0</v>
      </c>
      <c r="U2180" s="3"/>
      <c r="V2180" s="5">
        <v>0</v>
      </c>
      <c r="W2180" s="5">
        <v>0</v>
      </c>
      <c r="X2180" s="5"/>
      <c r="Y2180" s="5"/>
      <c r="Z2180" s="5">
        <f>Tbl_BalanceHistory[[#This Row],[Discretionary Recommended - Pre 2022]]+Tbl_BalanceHistory[[#This Row],[Discretionary Balance Recommended: Policy]]+Tbl_BalanceHistory[[#This Row],[Discretionary Balance Recommended: Commitments]]</f>
        <v>0</v>
      </c>
      <c r="AA2180" s="5">
        <f>Tbl_BalanceHistory[[#This Row],[Discretionary Balance]]-Tbl_BalanceHistory[[#This Row],[Discretionary Reappropriation]]</f>
        <v>0</v>
      </c>
      <c r="AB2180" s="2"/>
      <c r="AC2180" s="2"/>
      <c r="AD2180" s="2"/>
      <c r="AE2180" s="2"/>
    </row>
    <row r="2181" spans="1:31" ht="60" x14ac:dyDescent="0.25">
      <c r="A2181" s="2" t="s">
        <v>10</v>
      </c>
      <c r="B2181" s="3">
        <v>7</v>
      </c>
      <c r="C2181" s="3">
        <v>260</v>
      </c>
      <c r="D2181" s="3" t="s">
        <v>463</v>
      </c>
      <c r="E2181" s="3" t="str">
        <f>_xlfn.XLOOKUP(Tbl_BalanceHistory[[#This Row],[RespAgy]],Tbl_Agencies[Agy Code],Tbl_Agencies[Agy Sort])</f>
        <v>102000</v>
      </c>
      <c r="F2181" s="2" t="str">
        <f>Tbl_BalanceHistory[[#This Row],[RespAgy]]&amp;": "&amp;Tbl_BalanceHistory[[#This Row],[RespAgency]]</f>
        <v>260: Virginia Community College System</v>
      </c>
      <c r="G2181" s="3">
        <v>284</v>
      </c>
      <c r="H2181" s="3" t="s">
        <v>1140</v>
      </c>
      <c r="I2181" s="3" t="str">
        <f>_xlfn.XLOOKUP(Tbl_BalanceHistory[[#This Row],[AgyCode]],Tbl_Agencies[Agy Code],Tbl_Agencies[Agy Sort])</f>
        <v/>
      </c>
      <c r="J2181" s="2" t="str">
        <f>Tbl_BalanceHistory[[#This Row],[AgyCode]]&amp;": "&amp;Tbl_BalanceHistory[[#This Row],[Agency Name]]</f>
        <v>284: Eastern Shore Community College</v>
      </c>
      <c r="K2181" s="1">
        <v>2015</v>
      </c>
      <c r="L2181" s="3">
        <v>110</v>
      </c>
      <c r="M2181" s="3" t="s">
        <v>409</v>
      </c>
      <c r="N2181" s="2" t="str">
        <f>Tbl_BalanceHistory[[#This Row],[ProgramCode]]&amp;": "&amp;Tbl_BalanceHistory[[#This Row],[Program Name]]</f>
        <v>110: Financial Assistance For Educational and General Services</v>
      </c>
      <c r="O2181" s="3" t="s">
        <v>1730</v>
      </c>
      <c r="P2181" s="1" t="str">
        <f>IF(Tbl_BalanceHistory[[#This Row],[FundCode]]="0100","GF",IF(Tbl_BalanceHistory[[#This Row],[FundCode]]="01000","GF","Hi Ed / OCR"))</f>
        <v>GF</v>
      </c>
      <c r="Q2181" s="5">
        <v>80854</v>
      </c>
      <c r="R2181" s="5">
        <v>80854</v>
      </c>
      <c r="S2181" s="5">
        <v>0</v>
      </c>
      <c r="T2181" s="5">
        <v>0</v>
      </c>
      <c r="U2181" s="3"/>
      <c r="V2181" s="5">
        <v>0</v>
      </c>
      <c r="W2181" s="5">
        <v>0</v>
      </c>
      <c r="X2181" s="5"/>
      <c r="Y2181" s="5"/>
      <c r="Z2181" s="5">
        <f>Tbl_BalanceHistory[[#This Row],[Discretionary Recommended - Pre 2022]]+Tbl_BalanceHistory[[#This Row],[Discretionary Balance Recommended: Policy]]+Tbl_BalanceHistory[[#This Row],[Discretionary Balance Recommended: Commitments]]</f>
        <v>0</v>
      </c>
      <c r="AA2181" s="5">
        <f>Tbl_BalanceHistory[[#This Row],[Discretionary Balance]]-Tbl_BalanceHistory[[#This Row],[Discretionary Reappropriation]]</f>
        <v>0</v>
      </c>
      <c r="AB2181" s="2"/>
      <c r="AC2181" s="2"/>
      <c r="AD2181" s="2"/>
      <c r="AE2181" s="2"/>
    </row>
    <row r="2182" spans="1:31" ht="60" x14ac:dyDescent="0.25">
      <c r="A2182" s="2" t="s">
        <v>10</v>
      </c>
      <c r="B2182" s="3">
        <v>7</v>
      </c>
      <c r="C2182" s="3">
        <v>260</v>
      </c>
      <c r="D2182" s="3" t="s">
        <v>463</v>
      </c>
      <c r="E2182" s="3" t="str">
        <f>_xlfn.XLOOKUP(Tbl_BalanceHistory[[#This Row],[RespAgy]],Tbl_Agencies[Agy Code],Tbl_Agencies[Agy Sort])</f>
        <v>102000</v>
      </c>
      <c r="F2182" s="2" t="str">
        <f>Tbl_BalanceHistory[[#This Row],[RespAgy]]&amp;": "&amp;Tbl_BalanceHistory[[#This Row],[RespAgency]]</f>
        <v>260: Virginia Community College System</v>
      </c>
      <c r="G2182" s="3">
        <v>284</v>
      </c>
      <c r="H2182" s="3" t="s">
        <v>1140</v>
      </c>
      <c r="I2182" s="3" t="str">
        <f>_xlfn.XLOOKUP(Tbl_BalanceHistory[[#This Row],[AgyCode]],Tbl_Agencies[Agy Code],Tbl_Agencies[Agy Sort])</f>
        <v/>
      </c>
      <c r="J2182" s="2" t="str">
        <f>Tbl_BalanceHistory[[#This Row],[AgyCode]]&amp;": "&amp;Tbl_BalanceHistory[[#This Row],[Agency Name]]</f>
        <v>284: Eastern Shore Community College</v>
      </c>
      <c r="K2182" s="1">
        <v>2016</v>
      </c>
      <c r="L2182" s="3">
        <v>110</v>
      </c>
      <c r="M2182" s="3" t="s">
        <v>409</v>
      </c>
      <c r="N2182" s="2" t="str">
        <f>Tbl_BalanceHistory[[#This Row],[ProgramCode]]&amp;": "&amp;Tbl_BalanceHistory[[#This Row],[Program Name]]</f>
        <v>110: Financial Assistance For Educational and General Services</v>
      </c>
      <c r="O2182" s="3" t="s">
        <v>1730</v>
      </c>
      <c r="P2182" s="1" t="str">
        <f>IF(Tbl_BalanceHistory[[#This Row],[FundCode]]="0100","GF",IF(Tbl_BalanceHistory[[#This Row],[FundCode]]="01000","GF","Hi Ed / OCR"))</f>
        <v>GF</v>
      </c>
      <c r="Q2182" s="5">
        <v>80515</v>
      </c>
      <c r="R2182" s="5">
        <v>80515</v>
      </c>
      <c r="S2182" s="5">
        <v>0</v>
      </c>
      <c r="T2182" s="5">
        <v>0</v>
      </c>
      <c r="U2182" s="3"/>
      <c r="V2182" s="5">
        <v>0</v>
      </c>
      <c r="W2182" s="5">
        <v>0</v>
      </c>
      <c r="X2182" s="5"/>
      <c r="Y2182" s="5"/>
      <c r="Z2182" s="5">
        <f>Tbl_BalanceHistory[[#This Row],[Discretionary Recommended - Pre 2022]]+Tbl_BalanceHistory[[#This Row],[Discretionary Balance Recommended: Policy]]+Tbl_BalanceHistory[[#This Row],[Discretionary Balance Recommended: Commitments]]</f>
        <v>0</v>
      </c>
      <c r="AA2182" s="5">
        <f>Tbl_BalanceHistory[[#This Row],[Discretionary Balance]]-Tbl_BalanceHistory[[#This Row],[Discretionary Reappropriation]]</f>
        <v>0</v>
      </c>
      <c r="AB2182" s="2"/>
      <c r="AC2182" s="2"/>
      <c r="AD2182" s="2"/>
      <c r="AE2182" s="2"/>
    </row>
    <row r="2183" spans="1:31" ht="60" x14ac:dyDescent="0.25">
      <c r="A2183" s="2" t="s">
        <v>10</v>
      </c>
      <c r="B2183" s="3">
        <v>7</v>
      </c>
      <c r="C2183" s="3">
        <v>260</v>
      </c>
      <c r="D2183" s="3" t="s">
        <v>463</v>
      </c>
      <c r="E2183" s="3" t="str">
        <f>_xlfn.XLOOKUP(Tbl_BalanceHistory[[#This Row],[RespAgy]],Tbl_Agencies[Agy Code],Tbl_Agencies[Agy Sort])</f>
        <v>102000</v>
      </c>
      <c r="F2183" s="2" t="str">
        <f>Tbl_BalanceHistory[[#This Row],[RespAgy]]&amp;": "&amp;Tbl_BalanceHistory[[#This Row],[RespAgency]]</f>
        <v>260: Virginia Community College System</v>
      </c>
      <c r="G2183" s="3">
        <v>284</v>
      </c>
      <c r="H2183" s="3" t="s">
        <v>1140</v>
      </c>
      <c r="I2183" s="3" t="str">
        <f>_xlfn.XLOOKUP(Tbl_BalanceHistory[[#This Row],[AgyCode]],Tbl_Agencies[Agy Code],Tbl_Agencies[Agy Sort])</f>
        <v/>
      </c>
      <c r="J2183" s="2" t="str">
        <f>Tbl_BalanceHistory[[#This Row],[AgyCode]]&amp;": "&amp;Tbl_BalanceHistory[[#This Row],[Agency Name]]</f>
        <v>284: Eastern Shore Community College</v>
      </c>
      <c r="K2183" s="1">
        <v>2017</v>
      </c>
      <c r="L2183" s="3">
        <v>110</v>
      </c>
      <c r="M2183" s="3" t="s">
        <v>409</v>
      </c>
      <c r="N2183" s="2" t="str">
        <f>Tbl_BalanceHistory[[#This Row],[ProgramCode]]&amp;": "&amp;Tbl_BalanceHistory[[#This Row],[Program Name]]</f>
        <v>110: Financial Assistance For Educational and General Services</v>
      </c>
      <c r="O2183" s="3" t="s">
        <v>886</v>
      </c>
      <c r="P2183" s="1" t="str">
        <f>IF(Tbl_BalanceHistory[[#This Row],[FundCode]]="0100","GF",IF(Tbl_BalanceHistory[[#This Row],[FundCode]]="01000","GF","Hi Ed / OCR"))</f>
        <v>GF</v>
      </c>
      <c r="Q2183" s="5">
        <v>80362</v>
      </c>
      <c r="R2183" s="5">
        <v>80362</v>
      </c>
      <c r="S2183" s="5">
        <v>0</v>
      </c>
      <c r="T2183" s="5">
        <v>0</v>
      </c>
      <c r="U2183" s="3" t="s">
        <v>1732</v>
      </c>
      <c r="V2183" s="5">
        <v>0</v>
      </c>
      <c r="W2183" s="5">
        <v>0</v>
      </c>
      <c r="X2183" s="5"/>
      <c r="Y2183" s="5"/>
      <c r="Z2183" s="5">
        <f>Tbl_BalanceHistory[[#This Row],[Discretionary Recommended - Pre 2022]]+Tbl_BalanceHistory[[#This Row],[Discretionary Balance Recommended: Policy]]+Tbl_BalanceHistory[[#This Row],[Discretionary Balance Recommended: Commitments]]</f>
        <v>0</v>
      </c>
      <c r="AA2183" s="5">
        <f>Tbl_BalanceHistory[[#This Row],[Discretionary Balance]]-Tbl_BalanceHistory[[#This Row],[Discretionary Reappropriation]]</f>
        <v>0</v>
      </c>
      <c r="AB2183" s="2"/>
      <c r="AC2183" s="2"/>
      <c r="AD2183" s="2"/>
      <c r="AE2183" s="2"/>
    </row>
    <row r="2184" spans="1:31" ht="60" x14ac:dyDescent="0.25">
      <c r="A2184" s="2" t="s">
        <v>10</v>
      </c>
      <c r="B2184" s="3">
        <v>7</v>
      </c>
      <c r="C2184" s="3">
        <v>260</v>
      </c>
      <c r="D2184" s="3" t="s">
        <v>463</v>
      </c>
      <c r="E2184" s="3" t="str">
        <f>_xlfn.XLOOKUP(Tbl_BalanceHistory[[#This Row],[RespAgy]],Tbl_Agencies[Agy Code],Tbl_Agencies[Agy Sort])</f>
        <v>102000</v>
      </c>
      <c r="F2184" s="2" t="str">
        <f>Tbl_BalanceHistory[[#This Row],[RespAgy]]&amp;": "&amp;Tbl_BalanceHistory[[#This Row],[RespAgency]]</f>
        <v>260: Virginia Community College System</v>
      </c>
      <c r="G2184" s="3">
        <v>284</v>
      </c>
      <c r="H2184" s="3" t="s">
        <v>1140</v>
      </c>
      <c r="I2184" s="3" t="str">
        <f>_xlfn.XLOOKUP(Tbl_BalanceHistory[[#This Row],[AgyCode]],Tbl_Agencies[Agy Code],Tbl_Agencies[Agy Sort])</f>
        <v/>
      </c>
      <c r="J2184" s="2" t="str">
        <f>Tbl_BalanceHistory[[#This Row],[AgyCode]]&amp;": "&amp;Tbl_BalanceHistory[[#This Row],[Agency Name]]</f>
        <v>284: Eastern Shore Community College</v>
      </c>
      <c r="K2184" s="1">
        <v>2018</v>
      </c>
      <c r="L2184" s="3">
        <v>110</v>
      </c>
      <c r="M2184" s="3" t="s">
        <v>409</v>
      </c>
      <c r="N2184" s="2" t="str">
        <f>Tbl_BalanceHistory[[#This Row],[ProgramCode]]&amp;": "&amp;Tbl_BalanceHistory[[#This Row],[Program Name]]</f>
        <v>110: Financial Assistance For Educational and General Services</v>
      </c>
      <c r="O2184" s="3" t="s">
        <v>886</v>
      </c>
      <c r="P2184" s="1" t="str">
        <f>IF(Tbl_BalanceHistory[[#This Row],[FundCode]]="0100","GF",IF(Tbl_BalanceHistory[[#This Row],[FundCode]]="01000","GF","Hi Ed / OCR"))</f>
        <v>GF</v>
      </c>
      <c r="Q2184" s="5">
        <v>68748</v>
      </c>
      <c r="R2184" s="5">
        <v>68742.880000000005</v>
      </c>
      <c r="S2184" s="5">
        <v>5</v>
      </c>
      <c r="T2184" s="5">
        <v>5</v>
      </c>
      <c r="U2184" s="3" t="s">
        <v>1733</v>
      </c>
      <c r="V2184" s="5">
        <v>0</v>
      </c>
      <c r="W2184" s="5">
        <v>0</v>
      </c>
      <c r="X2184" s="5"/>
      <c r="Y2184" s="5"/>
      <c r="Z2184" s="5">
        <f>Tbl_BalanceHistory[[#This Row],[Discretionary Recommended - Pre 2022]]+Tbl_BalanceHistory[[#This Row],[Discretionary Balance Recommended: Policy]]+Tbl_BalanceHistory[[#This Row],[Discretionary Balance Recommended: Commitments]]</f>
        <v>0</v>
      </c>
      <c r="AA2184" s="5">
        <f>Tbl_BalanceHistory[[#This Row],[Discretionary Balance]]-Tbl_BalanceHistory[[#This Row],[Discretionary Reappropriation]]</f>
        <v>0</v>
      </c>
      <c r="AB2184" s="2"/>
      <c r="AC2184" s="2"/>
      <c r="AD2184" s="2"/>
      <c r="AE2184" s="2"/>
    </row>
    <row r="2185" spans="1:31" ht="60" x14ac:dyDescent="0.25">
      <c r="A2185" s="2" t="s">
        <v>10</v>
      </c>
      <c r="B2185" s="3">
        <v>7</v>
      </c>
      <c r="C2185" s="3">
        <v>260</v>
      </c>
      <c r="D2185" s="3" t="s">
        <v>463</v>
      </c>
      <c r="E2185" s="3" t="str">
        <f>_xlfn.XLOOKUP(Tbl_BalanceHistory[[#This Row],[RespAgy]],Tbl_Agencies[Agy Code],Tbl_Agencies[Agy Sort])</f>
        <v>102000</v>
      </c>
      <c r="F2185" s="2" t="str">
        <f>Tbl_BalanceHistory[[#This Row],[RespAgy]]&amp;": "&amp;Tbl_BalanceHistory[[#This Row],[RespAgency]]</f>
        <v>260: Virginia Community College System</v>
      </c>
      <c r="G2185" s="3">
        <v>284</v>
      </c>
      <c r="H2185" s="3" t="s">
        <v>1140</v>
      </c>
      <c r="I2185" s="3" t="str">
        <f>_xlfn.XLOOKUP(Tbl_BalanceHistory[[#This Row],[AgyCode]],Tbl_Agencies[Agy Code],Tbl_Agencies[Agy Sort])</f>
        <v/>
      </c>
      <c r="J2185" s="2" t="str">
        <f>Tbl_BalanceHistory[[#This Row],[AgyCode]]&amp;": "&amp;Tbl_BalanceHistory[[#This Row],[Agency Name]]</f>
        <v>284: Eastern Shore Community College</v>
      </c>
      <c r="K2185" s="1">
        <v>2019</v>
      </c>
      <c r="L2185" s="3">
        <v>110</v>
      </c>
      <c r="M2185" s="3" t="s">
        <v>409</v>
      </c>
      <c r="N2185" s="2" t="str">
        <f>Tbl_BalanceHistory[[#This Row],[ProgramCode]]&amp;": "&amp;Tbl_BalanceHistory[[#This Row],[Program Name]]</f>
        <v>110: Financial Assistance For Educational and General Services</v>
      </c>
      <c r="O2185" s="3" t="s">
        <v>886</v>
      </c>
      <c r="P2185" s="1" t="str">
        <f>IF(Tbl_BalanceHistory[[#This Row],[FundCode]]="0100","GF",IF(Tbl_BalanceHistory[[#This Row],[FundCode]]="01000","GF","Hi Ed / OCR"))</f>
        <v>GF</v>
      </c>
      <c r="Q2185" s="5">
        <v>76440</v>
      </c>
      <c r="R2185" s="5">
        <v>25339.81</v>
      </c>
      <c r="S2185" s="5">
        <v>51100.19</v>
      </c>
      <c r="T2185" s="5">
        <v>51100.19</v>
      </c>
      <c r="U2185" s="3" t="s">
        <v>1733</v>
      </c>
      <c r="V2185" s="5">
        <v>0</v>
      </c>
      <c r="W2185" s="5">
        <v>0</v>
      </c>
      <c r="X2185" s="5"/>
      <c r="Y2185" s="5"/>
      <c r="Z2185" s="5">
        <f>Tbl_BalanceHistory[[#This Row],[Discretionary Recommended - Pre 2022]]+Tbl_BalanceHistory[[#This Row],[Discretionary Balance Recommended: Policy]]+Tbl_BalanceHistory[[#This Row],[Discretionary Balance Recommended: Commitments]]</f>
        <v>0</v>
      </c>
      <c r="AA2185" s="5">
        <f>Tbl_BalanceHistory[[#This Row],[Discretionary Balance]]-Tbl_BalanceHistory[[#This Row],[Discretionary Reappropriation]]</f>
        <v>0</v>
      </c>
      <c r="AB2185" s="2"/>
      <c r="AC2185" s="2"/>
      <c r="AD2185" s="2"/>
      <c r="AE2185" s="2"/>
    </row>
    <row r="2186" spans="1:31" ht="60" x14ac:dyDescent="0.25">
      <c r="A2186" s="2" t="s">
        <v>10</v>
      </c>
      <c r="B2186" s="3">
        <v>7</v>
      </c>
      <c r="C2186" s="3">
        <v>260</v>
      </c>
      <c r="D2186" s="3" t="s">
        <v>463</v>
      </c>
      <c r="E2186" s="3" t="str">
        <f>_xlfn.XLOOKUP(Tbl_BalanceHistory[[#This Row],[RespAgy]],Tbl_Agencies[Agy Code],Tbl_Agencies[Agy Sort])</f>
        <v>102000</v>
      </c>
      <c r="F2186" s="2" t="str">
        <f>Tbl_BalanceHistory[[#This Row],[RespAgy]]&amp;": "&amp;Tbl_BalanceHistory[[#This Row],[RespAgency]]</f>
        <v>260: Virginia Community College System</v>
      </c>
      <c r="G2186" s="3">
        <v>284</v>
      </c>
      <c r="H2186" s="3" t="s">
        <v>1140</v>
      </c>
      <c r="I2186" s="3" t="str">
        <f>_xlfn.XLOOKUP(Tbl_BalanceHistory[[#This Row],[AgyCode]],Tbl_Agencies[Agy Code],Tbl_Agencies[Agy Sort])</f>
        <v/>
      </c>
      <c r="J2186" s="2" t="str">
        <f>Tbl_BalanceHistory[[#This Row],[AgyCode]]&amp;": "&amp;Tbl_BalanceHistory[[#This Row],[Agency Name]]</f>
        <v>284: Eastern Shore Community College</v>
      </c>
      <c r="K2186" s="1">
        <v>2020</v>
      </c>
      <c r="L2186" s="3">
        <v>110</v>
      </c>
      <c r="M2186" s="3" t="s">
        <v>409</v>
      </c>
      <c r="N2186" s="2" t="str">
        <f>Tbl_BalanceHistory[[#This Row],[ProgramCode]]&amp;": "&amp;Tbl_BalanceHistory[[#This Row],[Program Name]]</f>
        <v>110: Financial Assistance For Educational and General Services</v>
      </c>
      <c r="O2186" s="3" t="s">
        <v>886</v>
      </c>
      <c r="P2186" s="1" t="str">
        <f>IF(Tbl_BalanceHistory[[#This Row],[FundCode]]="0100","GF",IF(Tbl_BalanceHistory[[#This Row],[FundCode]]="01000","GF","Hi Ed / OCR"))</f>
        <v>GF</v>
      </c>
      <c r="Q2186" s="5">
        <v>127537</v>
      </c>
      <c r="R2186" s="5">
        <v>53607</v>
      </c>
      <c r="S2186" s="5">
        <v>73930</v>
      </c>
      <c r="T2186" s="5">
        <v>73930</v>
      </c>
      <c r="U2186" s="3" t="s">
        <v>1733</v>
      </c>
      <c r="V2186" s="5">
        <v>0</v>
      </c>
      <c r="W2186" s="5">
        <v>0</v>
      </c>
      <c r="X2186" s="5"/>
      <c r="Y2186" s="5"/>
      <c r="Z2186" s="5">
        <f>Tbl_BalanceHistory[[#This Row],[Discretionary Recommended - Pre 2022]]+Tbl_BalanceHistory[[#This Row],[Discretionary Balance Recommended: Policy]]+Tbl_BalanceHistory[[#This Row],[Discretionary Balance Recommended: Commitments]]</f>
        <v>0</v>
      </c>
      <c r="AA2186" s="5">
        <f>Tbl_BalanceHistory[[#This Row],[Discretionary Balance]]-Tbl_BalanceHistory[[#This Row],[Discretionary Reappropriation]]</f>
        <v>0</v>
      </c>
      <c r="AB2186" s="2"/>
      <c r="AC2186" s="2"/>
      <c r="AD2186" s="2"/>
      <c r="AE2186" s="2"/>
    </row>
    <row r="2187" spans="1:31" ht="60" x14ac:dyDescent="0.25">
      <c r="A2187" s="2" t="s">
        <v>10</v>
      </c>
      <c r="B2187" s="3">
        <v>7</v>
      </c>
      <c r="C2187" s="3">
        <v>260</v>
      </c>
      <c r="D2187" s="3" t="s">
        <v>463</v>
      </c>
      <c r="E2187" s="3" t="str">
        <f>_xlfn.XLOOKUP(Tbl_BalanceHistory[[#This Row],[RespAgy]],Tbl_Agencies[Agy Code],Tbl_Agencies[Agy Sort])</f>
        <v>102000</v>
      </c>
      <c r="F2187" s="2" t="str">
        <f>Tbl_BalanceHistory[[#This Row],[RespAgy]]&amp;": "&amp;Tbl_BalanceHistory[[#This Row],[RespAgency]]</f>
        <v>260: Virginia Community College System</v>
      </c>
      <c r="G2187" s="3">
        <v>284</v>
      </c>
      <c r="H2187" s="3" t="s">
        <v>1140</v>
      </c>
      <c r="I2187" s="3" t="str">
        <f>_xlfn.XLOOKUP(Tbl_BalanceHistory[[#This Row],[AgyCode]],Tbl_Agencies[Agy Code],Tbl_Agencies[Agy Sort])</f>
        <v/>
      </c>
      <c r="J2187" s="2" t="str">
        <f>Tbl_BalanceHistory[[#This Row],[AgyCode]]&amp;": "&amp;Tbl_BalanceHistory[[#This Row],[Agency Name]]</f>
        <v>284: Eastern Shore Community College</v>
      </c>
      <c r="K2187" s="1">
        <v>2021</v>
      </c>
      <c r="L2187" s="3">
        <v>110</v>
      </c>
      <c r="M2187" s="3" t="s">
        <v>409</v>
      </c>
      <c r="N2187" s="2" t="str">
        <f>Tbl_BalanceHistory[[#This Row],[ProgramCode]]&amp;": "&amp;Tbl_BalanceHistory[[#This Row],[Program Name]]</f>
        <v>110: Financial Assistance For Educational and General Services</v>
      </c>
      <c r="O2187" s="3" t="s">
        <v>886</v>
      </c>
      <c r="P2187" s="1" t="str">
        <f>IF(Tbl_BalanceHistory[[#This Row],[FundCode]]="0100","GF",IF(Tbl_BalanceHistory[[#This Row],[FundCode]]="01000","GF","Hi Ed / OCR"))</f>
        <v>GF</v>
      </c>
      <c r="Q2187" s="5">
        <v>122897</v>
      </c>
      <c r="R2187" s="5">
        <v>122897</v>
      </c>
      <c r="S2187" s="5">
        <v>0</v>
      </c>
      <c r="T2187" s="5">
        <v>0</v>
      </c>
      <c r="U2187" s="3" t="s">
        <v>1733</v>
      </c>
      <c r="V2187" s="5">
        <v>0</v>
      </c>
      <c r="W2187" s="5">
        <v>0</v>
      </c>
      <c r="X2187" s="5"/>
      <c r="Y2187" s="5"/>
      <c r="Z2187" s="5">
        <f>Tbl_BalanceHistory[[#This Row],[Discretionary Recommended - Pre 2022]]+Tbl_BalanceHistory[[#This Row],[Discretionary Balance Recommended: Policy]]+Tbl_BalanceHistory[[#This Row],[Discretionary Balance Recommended: Commitments]]</f>
        <v>0</v>
      </c>
      <c r="AA2187" s="5">
        <f>Tbl_BalanceHistory[[#This Row],[Discretionary Balance]]-Tbl_BalanceHistory[[#This Row],[Discretionary Reappropriation]]</f>
        <v>0</v>
      </c>
      <c r="AB2187" s="2"/>
      <c r="AC2187" s="2"/>
      <c r="AD2187" s="2"/>
      <c r="AE2187" s="2"/>
    </row>
    <row r="2188" spans="1:31" ht="60" x14ac:dyDescent="0.25">
      <c r="A2188" s="2" t="s">
        <v>10</v>
      </c>
      <c r="B2188" s="3">
        <v>7</v>
      </c>
      <c r="C2188" s="3">
        <v>260</v>
      </c>
      <c r="D2188" s="3" t="s">
        <v>463</v>
      </c>
      <c r="E2188" s="3" t="str">
        <f>_xlfn.XLOOKUP(Tbl_BalanceHistory[[#This Row],[RespAgy]],Tbl_Agencies[Agy Code],Tbl_Agencies[Agy Sort])</f>
        <v>102000</v>
      </c>
      <c r="F2188" s="2" t="str">
        <f>Tbl_BalanceHistory[[#This Row],[RespAgy]]&amp;": "&amp;Tbl_BalanceHistory[[#This Row],[RespAgency]]</f>
        <v>260: Virginia Community College System</v>
      </c>
      <c r="G2188" s="3">
        <v>284</v>
      </c>
      <c r="H2188" s="3" t="s">
        <v>1140</v>
      </c>
      <c r="I2188" s="3" t="str">
        <f>_xlfn.XLOOKUP(Tbl_BalanceHistory[[#This Row],[AgyCode]],Tbl_Agencies[Agy Code],Tbl_Agencies[Agy Sort])</f>
        <v/>
      </c>
      <c r="J2188" s="2" t="str">
        <f>Tbl_BalanceHistory[[#This Row],[AgyCode]]&amp;": "&amp;Tbl_BalanceHistory[[#This Row],[Agency Name]]</f>
        <v>284: Eastern Shore Community College</v>
      </c>
      <c r="K2188" s="1">
        <v>2022</v>
      </c>
      <c r="L2188" s="3">
        <v>110</v>
      </c>
      <c r="M2188" s="3" t="s">
        <v>409</v>
      </c>
      <c r="N2188" s="2" t="str">
        <f>Tbl_BalanceHistory[[#This Row],[ProgramCode]]&amp;": "&amp;Tbl_BalanceHistory[[#This Row],[Program Name]]</f>
        <v>110: Financial Assistance For Educational and General Services</v>
      </c>
      <c r="O2188" s="3" t="s">
        <v>886</v>
      </c>
      <c r="P2188" s="1" t="str">
        <f>IF(Tbl_BalanceHistory[[#This Row],[FundCode]]="0100","GF",IF(Tbl_BalanceHistory[[#This Row],[FundCode]]="01000","GF","Hi Ed / OCR"))</f>
        <v>GF</v>
      </c>
      <c r="Q2188" s="5">
        <v>48960</v>
      </c>
      <c r="R2188" s="5">
        <v>48960</v>
      </c>
      <c r="S2188" s="5">
        <v>0</v>
      </c>
      <c r="T2188" s="5">
        <v>0</v>
      </c>
      <c r="U2188" s="3" t="s">
        <v>1733</v>
      </c>
      <c r="V2188" s="5">
        <v>0</v>
      </c>
      <c r="W2188" s="5"/>
      <c r="X2188" s="5">
        <v>0</v>
      </c>
      <c r="Y2188" s="5">
        <v>0</v>
      </c>
      <c r="Z2188" s="5">
        <f>Tbl_BalanceHistory[[#This Row],[Discretionary Recommended - Pre 2022]]+Tbl_BalanceHistory[[#This Row],[Discretionary Balance Recommended: Policy]]+Tbl_BalanceHistory[[#This Row],[Discretionary Balance Recommended: Commitments]]</f>
        <v>0</v>
      </c>
      <c r="AA2188" s="5">
        <f>Tbl_BalanceHistory[[#This Row],[Discretionary Balance]]-Tbl_BalanceHistory[[#This Row],[Discretionary Reappropriation]]</f>
        <v>0</v>
      </c>
      <c r="AB2188" s="2"/>
      <c r="AC2188" s="2"/>
      <c r="AD2188" s="2"/>
      <c r="AE2188" s="2"/>
    </row>
    <row r="2189" spans="1:31" ht="45" x14ac:dyDescent="0.25">
      <c r="A2189" s="2" t="s">
        <v>10</v>
      </c>
      <c r="B2189" s="3">
        <v>7</v>
      </c>
      <c r="C2189" s="3">
        <v>260</v>
      </c>
      <c r="D2189" s="3" t="s">
        <v>463</v>
      </c>
      <c r="E2189" s="3" t="str">
        <f>_xlfn.XLOOKUP(Tbl_BalanceHistory[[#This Row],[RespAgy]],Tbl_Agencies[Agy Code],Tbl_Agencies[Agy Sort])</f>
        <v>102000</v>
      </c>
      <c r="F2189" s="2" t="str">
        <f>Tbl_BalanceHistory[[#This Row],[RespAgy]]&amp;": "&amp;Tbl_BalanceHistory[[#This Row],[RespAgency]]</f>
        <v>260: Virginia Community College System</v>
      </c>
      <c r="G2189" s="3">
        <v>285</v>
      </c>
      <c r="H2189" s="3" t="s">
        <v>1978</v>
      </c>
      <c r="I2189" s="3" t="str">
        <f>_xlfn.XLOOKUP(Tbl_BalanceHistory[[#This Row],[AgyCode]],Tbl_Agencies[Agy Code],Tbl_Agencies[Agy Sort])</f>
        <v/>
      </c>
      <c r="J2189" s="2" t="str">
        <f>Tbl_BalanceHistory[[#This Row],[AgyCode]]&amp;": "&amp;Tbl_BalanceHistory[[#This Row],[Agency Name]]</f>
        <v>285: Patrick Henry Community College</v>
      </c>
      <c r="K2189" s="1">
        <v>2014</v>
      </c>
      <c r="L2189" s="3">
        <v>101</v>
      </c>
      <c r="M2189" s="3" t="s">
        <v>1636</v>
      </c>
      <c r="N2189" s="2" t="str">
        <f>Tbl_BalanceHistory[[#This Row],[ProgramCode]]&amp;": "&amp;Tbl_BalanceHistory[[#This Row],[Program Name]]</f>
        <v>101: Higher Education Instruction</v>
      </c>
      <c r="O2189" s="3" t="s">
        <v>1964</v>
      </c>
      <c r="P2189" s="1" t="str">
        <f>IF(Tbl_BalanceHistory[[#This Row],[FundCode]]="0100","GF",IF(Tbl_BalanceHistory[[#This Row],[FundCode]]="01000","GF","Hi Ed / OCR"))</f>
        <v>Hi Ed / OCR</v>
      </c>
      <c r="Q2189" s="5">
        <v>0</v>
      </c>
      <c r="R2189" s="5">
        <v>0</v>
      </c>
      <c r="S2189" s="5">
        <v>77352</v>
      </c>
      <c r="T2189" s="5">
        <v>77352</v>
      </c>
      <c r="U2189" s="3" t="s">
        <v>1731</v>
      </c>
      <c r="V2189" s="5">
        <v>0</v>
      </c>
      <c r="W2189" s="5">
        <v>0</v>
      </c>
      <c r="X2189" s="5"/>
      <c r="Y2189" s="5"/>
      <c r="Z2189" s="5">
        <f>Tbl_BalanceHistory[[#This Row],[Discretionary Recommended - Pre 2022]]+Tbl_BalanceHistory[[#This Row],[Discretionary Balance Recommended: Policy]]+Tbl_BalanceHistory[[#This Row],[Discretionary Balance Recommended: Commitments]]</f>
        <v>0</v>
      </c>
      <c r="AA2189" s="5">
        <f>Tbl_BalanceHistory[[#This Row],[Discretionary Balance]]-Tbl_BalanceHistory[[#This Row],[Discretionary Reappropriation]]</f>
        <v>0</v>
      </c>
      <c r="AB2189" s="2"/>
      <c r="AC2189" s="2"/>
      <c r="AD2189" s="2"/>
      <c r="AE2189" s="2"/>
    </row>
    <row r="2190" spans="1:31" ht="45" x14ac:dyDescent="0.25">
      <c r="A2190" s="2" t="s">
        <v>10</v>
      </c>
      <c r="B2190" s="3">
        <v>7</v>
      </c>
      <c r="C2190" s="3">
        <v>260</v>
      </c>
      <c r="D2190" s="3" t="s">
        <v>463</v>
      </c>
      <c r="E2190" s="3" t="str">
        <f>_xlfn.XLOOKUP(Tbl_BalanceHistory[[#This Row],[RespAgy]],Tbl_Agencies[Agy Code],Tbl_Agencies[Agy Sort])</f>
        <v>102000</v>
      </c>
      <c r="F2190" s="2" t="str">
        <f>Tbl_BalanceHistory[[#This Row],[RespAgy]]&amp;": "&amp;Tbl_BalanceHistory[[#This Row],[RespAgency]]</f>
        <v>260: Virginia Community College System</v>
      </c>
      <c r="G2190" s="3">
        <v>285</v>
      </c>
      <c r="H2190" s="3" t="s">
        <v>1978</v>
      </c>
      <c r="I2190" s="3" t="str">
        <f>_xlfn.XLOOKUP(Tbl_BalanceHistory[[#This Row],[AgyCode]],Tbl_Agencies[Agy Code],Tbl_Agencies[Agy Sort])</f>
        <v/>
      </c>
      <c r="J2190" s="2" t="str">
        <f>Tbl_BalanceHistory[[#This Row],[AgyCode]]&amp;": "&amp;Tbl_BalanceHistory[[#This Row],[Agency Name]]</f>
        <v>285: Patrick Henry Community College</v>
      </c>
      <c r="K2190" s="1">
        <v>2015</v>
      </c>
      <c r="L2190" s="3">
        <v>101</v>
      </c>
      <c r="M2190" s="3" t="s">
        <v>1636</v>
      </c>
      <c r="N2190" s="2" t="str">
        <f>Tbl_BalanceHistory[[#This Row],[ProgramCode]]&amp;": "&amp;Tbl_BalanceHistory[[#This Row],[Program Name]]</f>
        <v>101: Higher Education Instruction</v>
      </c>
      <c r="O2190" s="3" t="s">
        <v>1964</v>
      </c>
      <c r="P2190" s="1" t="str">
        <f>IF(Tbl_BalanceHistory[[#This Row],[FundCode]]="0100","GF",IF(Tbl_BalanceHistory[[#This Row],[FundCode]]="01000","GF","Hi Ed / OCR"))</f>
        <v>Hi Ed / OCR</v>
      </c>
      <c r="Q2190" s="5">
        <v>0</v>
      </c>
      <c r="R2190" s="5">
        <v>0</v>
      </c>
      <c r="S2190" s="5">
        <v>181338</v>
      </c>
      <c r="T2190" s="5">
        <v>181338</v>
      </c>
      <c r="U2190" s="3" t="s">
        <v>1731</v>
      </c>
      <c r="V2190" s="5">
        <v>0</v>
      </c>
      <c r="W2190" s="5">
        <v>0</v>
      </c>
      <c r="X2190" s="5"/>
      <c r="Y2190" s="5"/>
      <c r="Z2190" s="5">
        <f>Tbl_BalanceHistory[[#This Row],[Discretionary Recommended - Pre 2022]]+Tbl_BalanceHistory[[#This Row],[Discretionary Balance Recommended: Policy]]+Tbl_BalanceHistory[[#This Row],[Discretionary Balance Recommended: Commitments]]</f>
        <v>0</v>
      </c>
      <c r="AA2190" s="5">
        <f>Tbl_BalanceHistory[[#This Row],[Discretionary Balance]]-Tbl_BalanceHistory[[#This Row],[Discretionary Reappropriation]]</f>
        <v>0</v>
      </c>
      <c r="AB2190" s="2"/>
      <c r="AC2190" s="2"/>
      <c r="AD2190" s="2"/>
      <c r="AE2190" s="2"/>
    </row>
    <row r="2191" spans="1:31" ht="45" x14ac:dyDescent="0.25">
      <c r="A2191" s="2" t="s">
        <v>10</v>
      </c>
      <c r="B2191" s="3">
        <v>7</v>
      </c>
      <c r="C2191" s="3">
        <v>260</v>
      </c>
      <c r="D2191" s="3" t="s">
        <v>463</v>
      </c>
      <c r="E2191" s="3" t="str">
        <f>_xlfn.XLOOKUP(Tbl_BalanceHistory[[#This Row],[RespAgy]],Tbl_Agencies[Agy Code],Tbl_Agencies[Agy Sort])</f>
        <v>102000</v>
      </c>
      <c r="F2191" s="2" t="str">
        <f>Tbl_BalanceHistory[[#This Row],[RespAgy]]&amp;": "&amp;Tbl_BalanceHistory[[#This Row],[RespAgency]]</f>
        <v>260: Virginia Community College System</v>
      </c>
      <c r="G2191" s="3">
        <v>285</v>
      </c>
      <c r="H2191" s="3" t="s">
        <v>1978</v>
      </c>
      <c r="I2191" s="3" t="str">
        <f>_xlfn.XLOOKUP(Tbl_BalanceHistory[[#This Row],[AgyCode]],Tbl_Agencies[Agy Code],Tbl_Agencies[Agy Sort])</f>
        <v/>
      </c>
      <c r="J2191" s="2" t="str">
        <f>Tbl_BalanceHistory[[#This Row],[AgyCode]]&amp;": "&amp;Tbl_BalanceHistory[[#This Row],[Agency Name]]</f>
        <v>285: Patrick Henry Community College</v>
      </c>
      <c r="K2191" s="1">
        <v>2016</v>
      </c>
      <c r="L2191" s="3">
        <v>101</v>
      </c>
      <c r="M2191" s="3" t="s">
        <v>1636</v>
      </c>
      <c r="N2191" s="2" t="str">
        <f>Tbl_BalanceHistory[[#This Row],[ProgramCode]]&amp;": "&amp;Tbl_BalanceHistory[[#This Row],[Program Name]]</f>
        <v>101: Higher Education Instruction</v>
      </c>
      <c r="O2191" s="3" t="s">
        <v>1964</v>
      </c>
      <c r="P2191" s="1" t="str">
        <f>IF(Tbl_BalanceHistory[[#This Row],[FundCode]]="0100","GF",IF(Tbl_BalanceHistory[[#This Row],[FundCode]]="01000","GF","Hi Ed / OCR"))</f>
        <v>Hi Ed / OCR</v>
      </c>
      <c r="Q2191" s="5">
        <v>0</v>
      </c>
      <c r="R2191" s="5">
        <v>0</v>
      </c>
      <c r="S2191" s="5">
        <v>329935</v>
      </c>
      <c r="T2191" s="5">
        <v>329935</v>
      </c>
      <c r="U2191" s="3" t="s">
        <v>1731</v>
      </c>
      <c r="V2191" s="5">
        <v>0</v>
      </c>
      <c r="W2191" s="5">
        <v>0</v>
      </c>
      <c r="X2191" s="5"/>
      <c r="Y2191" s="5"/>
      <c r="Z2191" s="5">
        <f>Tbl_BalanceHistory[[#This Row],[Discretionary Recommended - Pre 2022]]+Tbl_BalanceHistory[[#This Row],[Discretionary Balance Recommended: Policy]]+Tbl_BalanceHistory[[#This Row],[Discretionary Balance Recommended: Commitments]]</f>
        <v>0</v>
      </c>
      <c r="AA2191" s="5">
        <f>Tbl_BalanceHistory[[#This Row],[Discretionary Balance]]-Tbl_BalanceHistory[[#This Row],[Discretionary Reappropriation]]</f>
        <v>0</v>
      </c>
      <c r="AB2191" s="2"/>
      <c r="AC2191" s="2"/>
      <c r="AD2191" s="2"/>
      <c r="AE2191" s="2"/>
    </row>
    <row r="2192" spans="1:31" ht="45" x14ac:dyDescent="0.25">
      <c r="A2192" s="2" t="s">
        <v>10</v>
      </c>
      <c r="B2192" s="3">
        <v>7</v>
      </c>
      <c r="C2192" s="3">
        <v>260</v>
      </c>
      <c r="D2192" s="3" t="s">
        <v>463</v>
      </c>
      <c r="E2192" s="3" t="str">
        <f>_xlfn.XLOOKUP(Tbl_BalanceHistory[[#This Row],[RespAgy]],Tbl_Agencies[Agy Code],Tbl_Agencies[Agy Sort])</f>
        <v>102000</v>
      </c>
      <c r="F2192" s="2" t="str">
        <f>Tbl_BalanceHistory[[#This Row],[RespAgy]]&amp;": "&amp;Tbl_BalanceHistory[[#This Row],[RespAgency]]</f>
        <v>260: Virginia Community College System</v>
      </c>
      <c r="G2192" s="3">
        <v>285</v>
      </c>
      <c r="H2192" s="3" t="s">
        <v>1978</v>
      </c>
      <c r="I2192" s="3" t="str">
        <f>_xlfn.XLOOKUP(Tbl_BalanceHistory[[#This Row],[AgyCode]],Tbl_Agencies[Agy Code],Tbl_Agencies[Agy Sort])</f>
        <v/>
      </c>
      <c r="J2192" s="2" t="str">
        <f>Tbl_BalanceHistory[[#This Row],[AgyCode]]&amp;": "&amp;Tbl_BalanceHistory[[#This Row],[Agency Name]]</f>
        <v>285: Patrick Henry Community College</v>
      </c>
      <c r="K2192" s="1">
        <v>2017</v>
      </c>
      <c r="L2192" s="3">
        <v>101</v>
      </c>
      <c r="M2192" s="3" t="s">
        <v>1636</v>
      </c>
      <c r="N2192" s="2" t="str">
        <f>Tbl_BalanceHistory[[#This Row],[ProgramCode]]&amp;": "&amp;Tbl_BalanceHistory[[#This Row],[Program Name]]</f>
        <v>101: Higher Education Instruction</v>
      </c>
      <c r="O2192" s="3" t="s">
        <v>1963</v>
      </c>
      <c r="P2192" s="1" t="str">
        <f>IF(Tbl_BalanceHistory[[#This Row],[FundCode]]="0100","GF",IF(Tbl_BalanceHistory[[#This Row],[FundCode]]="01000","GF","Hi Ed / OCR"))</f>
        <v>Hi Ed / OCR</v>
      </c>
      <c r="Q2192" s="5">
        <v>0</v>
      </c>
      <c r="R2192" s="5">
        <v>0</v>
      </c>
      <c r="S2192" s="5">
        <v>42285</v>
      </c>
      <c r="T2192" s="5">
        <v>42285</v>
      </c>
      <c r="U2192" s="3" t="s">
        <v>1732</v>
      </c>
      <c r="V2192" s="5">
        <v>0</v>
      </c>
      <c r="W2192" s="5">
        <v>0</v>
      </c>
      <c r="X2192" s="5"/>
      <c r="Y2192" s="5"/>
      <c r="Z2192" s="5">
        <f>Tbl_BalanceHistory[[#This Row],[Discretionary Recommended - Pre 2022]]+Tbl_BalanceHistory[[#This Row],[Discretionary Balance Recommended: Policy]]+Tbl_BalanceHistory[[#This Row],[Discretionary Balance Recommended: Commitments]]</f>
        <v>0</v>
      </c>
      <c r="AA2192" s="5">
        <f>Tbl_BalanceHistory[[#This Row],[Discretionary Balance]]-Tbl_BalanceHistory[[#This Row],[Discretionary Reappropriation]]</f>
        <v>0</v>
      </c>
      <c r="AB2192" s="2"/>
      <c r="AC2192" s="2"/>
      <c r="AD2192" s="2"/>
      <c r="AE2192" s="2"/>
    </row>
    <row r="2193" spans="1:31" ht="45" x14ac:dyDescent="0.25">
      <c r="A2193" s="2" t="s">
        <v>10</v>
      </c>
      <c r="B2193" s="3">
        <v>7</v>
      </c>
      <c r="C2193" s="3">
        <v>260</v>
      </c>
      <c r="D2193" s="3" t="s">
        <v>463</v>
      </c>
      <c r="E2193" s="3" t="str">
        <f>_xlfn.XLOOKUP(Tbl_BalanceHistory[[#This Row],[RespAgy]],Tbl_Agencies[Agy Code],Tbl_Agencies[Agy Sort])</f>
        <v>102000</v>
      </c>
      <c r="F2193" s="2" t="str">
        <f>Tbl_BalanceHistory[[#This Row],[RespAgy]]&amp;": "&amp;Tbl_BalanceHistory[[#This Row],[RespAgency]]</f>
        <v>260: Virginia Community College System</v>
      </c>
      <c r="G2193" s="3">
        <v>285</v>
      </c>
      <c r="H2193" s="3" t="s">
        <v>1978</v>
      </c>
      <c r="I2193" s="3" t="str">
        <f>_xlfn.XLOOKUP(Tbl_BalanceHistory[[#This Row],[AgyCode]],Tbl_Agencies[Agy Code],Tbl_Agencies[Agy Sort])</f>
        <v/>
      </c>
      <c r="J2193" s="2" t="str">
        <f>Tbl_BalanceHistory[[#This Row],[AgyCode]]&amp;": "&amp;Tbl_BalanceHistory[[#This Row],[Agency Name]]</f>
        <v>285: Patrick Henry Community College</v>
      </c>
      <c r="K2193" s="1">
        <v>2018</v>
      </c>
      <c r="L2193" s="3">
        <v>101</v>
      </c>
      <c r="M2193" s="3" t="s">
        <v>1636</v>
      </c>
      <c r="N2193" s="2" t="str">
        <f>Tbl_BalanceHistory[[#This Row],[ProgramCode]]&amp;": "&amp;Tbl_BalanceHistory[[#This Row],[Program Name]]</f>
        <v>101: Higher Education Instruction</v>
      </c>
      <c r="O2193" s="3" t="s">
        <v>1963</v>
      </c>
      <c r="P2193" s="1" t="str">
        <f>IF(Tbl_BalanceHistory[[#This Row],[FundCode]]="0100","GF",IF(Tbl_BalanceHistory[[#This Row],[FundCode]]="01000","GF","Hi Ed / OCR"))</f>
        <v>Hi Ed / OCR</v>
      </c>
      <c r="Q2193" s="5">
        <v>0</v>
      </c>
      <c r="R2193" s="5">
        <v>0</v>
      </c>
      <c r="S2193" s="5">
        <v>32684</v>
      </c>
      <c r="T2193" s="5">
        <v>32684</v>
      </c>
      <c r="U2193" s="3" t="s">
        <v>1731</v>
      </c>
      <c r="V2193" s="5">
        <v>0</v>
      </c>
      <c r="W2193" s="5">
        <v>0</v>
      </c>
      <c r="X2193" s="5"/>
      <c r="Y2193" s="5"/>
      <c r="Z2193" s="5">
        <f>Tbl_BalanceHistory[[#This Row],[Discretionary Recommended - Pre 2022]]+Tbl_BalanceHistory[[#This Row],[Discretionary Balance Recommended: Policy]]+Tbl_BalanceHistory[[#This Row],[Discretionary Balance Recommended: Commitments]]</f>
        <v>0</v>
      </c>
      <c r="AA2193" s="5">
        <f>Tbl_BalanceHistory[[#This Row],[Discretionary Balance]]-Tbl_BalanceHistory[[#This Row],[Discretionary Reappropriation]]</f>
        <v>0</v>
      </c>
      <c r="AB2193" s="2"/>
      <c r="AC2193" s="2"/>
      <c r="AD2193" s="2"/>
      <c r="AE2193" s="2"/>
    </row>
    <row r="2194" spans="1:31" ht="45" x14ac:dyDescent="0.25">
      <c r="A2194" s="2" t="s">
        <v>10</v>
      </c>
      <c r="B2194" s="3">
        <v>7</v>
      </c>
      <c r="C2194" s="3">
        <v>260</v>
      </c>
      <c r="D2194" s="3" t="s">
        <v>463</v>
      </c>
      <c r="E2194" s="3" t="str">
        <f>_xlfn.XLOOKUP(Tbl_BalanceHistory[[#This Row],[RespAgy]],Tbl_Agencies[Agy Code],Tbl_Agencies[Agy Sort])</f>
        <v>102000</v>
      </c>
      <c r="F2194" s="2" t="str">
        <f>Tbl_BalanceHistory[[#This Row],[RespAgy]]&amp;": "&amp;Tbl_BalanceHistory[[#This Row],[RespAgency]]</f>
        <v>260: Virginia Community College System</v>
      </c>
      <c r="G2194" s="3">
        <v>285</v>
      </c>
      <c r="H2194" s="3" t="s">
        <v>1978</v>
      </c>
      <c r="I2194" s="3" t="str">
        <f>_xlfn.XLOOKUP(Tbl_BalanceHistory[[#This Row],[AgyCode]],Tbl_Agencies[Agy Code],Tbl_Agencies[Agy Sort])</f>
        <v/>
      </c>
      <c r="J2194" s="2" t="str">
        <f>Tbl_BalanceHistory[[#This Row],[AgyCode]]&amp;": "&amp;Tbl_BalanceHistory[[#This Row],[Agency Name]]</f>
        <v>285: Patrick Henry Community College</v>
      </c>
      <c r="K2194" s="1">
        <v>2019</v>
      </c>
      <c r="L2194" s="3">
        <v>101</v>
      </c>
      <c r="M2194" s="3" t="s">
        <v>1636</v>
      </c>
      <c r="N2194" s="2" t="str">
        <f>Tbl_BalanceHistory[[#This Row],[ProgramCode]]&amp;": "&amp;Tbl_BalanceHistory[[#This Row],[Program Name]]</f>
        <v>101: Higher Education Instruction</v>
      </c>
      <c r="O2194" s="3" t="s">
        <v>1963</v>
      </c>
      <c r="P2194" s="1" t="str">
        <f>IF(Tbl_BalanceHistory[[#This Row],[FundCode]]="0100","GF",IF(Tbl_BalanceHistory[[#This Row],[FundCode]]="01000","GF","Hi Ed / OCR"))</f>
        <v>Hi Ed / OCR</v>
      </c>
      <c r="Q2194" s="5">
        <v>0</v>
      </c>
      <c r="R2194" s="5">
        <v>0</v>
      </c>
      <c r="S2194" s="5">
        <v>313451.81</v>
      </c>
      <c r="T2194" s="5">
        <v>313451.81</v>
      </c>
      <c r="U2194" s="3" t="s">
        <v>1733</v>
      </c>
      <c r="V2194" s="5">
        <v>0</v>
      </c>
      <c r="W2194" s="5">
        <v>0</v>
      </c>
      <c r="X2194" s="5"/>
      <c r="Y2194" s="5"/>
      <c r="Z2194" s="5">
        <f>Tbl_BalanceHistory[[#This Row],[Discretionary Recommended - Pre 2022]]+Tbl_BalanceHistory[[#This Row],[Discretionary Balance Recommended: Policy]]+Tbl_BalanceHistory[[#This Row],[Discretionary Balance Recommended: Commitments]]</f>
        <v>0</v>
      </c>
      <c r="AA2194" s="5">
        <f>Tbl_BalanceHistory[[#This Row],[Discretionary Balance]]-Tbl_BalanceHistory[[#This Row],[Discretionary Reappropriation]]</f>
        <v>0</v>
      </c>
      <c r="AB2194" s="2"/>
      <c r="AC2194" s="2"/>
      <c r="AD2194" s="2"/>
      <c r="AE2194" s="2"/>
    </row>
    <row r="2195" spans="1:31" ht="45" x14ac:dyDescent="0.25">
      <c r="A2195" s="2" t="s">
        <v>10</v>
      </c>
      <c r="B2195" s="3">
        <v>7</v>
      </c>
      <c r="C2195" s="3">
        <v>260</v>
      </c>
      <c r="D2195" s="3" t="s">
        <v>463</v>
      </c>
      <c r="E2195" s="3" t="str">
        <f>_xlfn.XLOOKUP(Tbl_BalanceHistory[[#This Row],[RespAgy]],Tbl_Agencies[Agy Code],Tbl_Agencies[Agy Sort])</f>
        <v>102000</v>
      </c>
      <c r="F2195" s="2" t="str">
        <f>Tbl_BalanceHistory[[#This Row],[RespAgy]]&amp;": "&amp;Tbl_BalanceHistory[[#This Row],[RespAgency]]</f>
        <v>260: Virginia Community College System</v>
      </c>
      <c r="G2195" s="3">
        <v>285</v>
      </c>
      <c r="H2195" s="3" t="s">
        <v>1978</v>
      </c>
      <c r="I2195" s="3" t="str">
        <f>_xlfn.XLOOKUP(Tbl_BalanceHistory[[#This Row],[AgyCode]],Tbl_Agencies[Agy Code],Tbl_Agencies[Agy Sort])</f>
        <v/>
      </c>
      <c r="J2195" s="2" t="str">
        <f>Tbl_BalanceHistory[[#This Row],[AgyCode]]&amp;": "&amp;Tbl_BalanceHistory[[#This Row],[Agency Name]]</f>
        <v>285: Patrick Henry Community College</v>
      </c>
      <c r="K2195" s="1">
        <v>2020</v>
      </c>
      <c r="L2195" s="3">
        <v>101</v>
      </c>
      <c r="M2195" s="3" t="s">
        <v>1636</v>
      </c>
      <c r="N2195" s="2" t="str">
        <f>Tbl_BalanceHistory[[#This Row],[ProgramCode]]&amp;": "&amp;Tbl_BalanceHistory[[#This Row],[Program Name]]</f>
        <v>101: Higher Education Instruction</v>
      </c>
      <c r="O2195" s="3" t="s">
        <v>1963</v>
      </c>
      <c r="P2195" s="1" t="str">
        <f>IF(Tbl_BalanceHistory[[#This Row],[FundCode]]="0100","GF",IF(Tbl_BalanceHistory[[#This Row],[FundCode]]="01000","GF","Hi Ed / OCR"))</f>
        <v>Hi Ed / OCR</v>
      </c>
      <c r="Q2195" s="5">
        <v>0</v>
      </c>
      <c r="R2195" s="5">
        <v>0</v>
      </c>
      <c r="S2195" s="5">
        <v>214608.28</v>
      </c>
      <c r="T2195" s="5">
        <v>214608.28</v>
      </c>
      <c r="U2195" s="3" t="s">
        <v>1733</v>
      </c>
      <c r="V2195" s="5">
        <v>0</v>
      </c>
      <c r="W2195" s="5">
        <v>0</v>
      </c>
      <c r="X2195" s="5"/>
      <c r="Y2195" s="5"/>
      <c r="Z2195" s="5">
        <f>Tbl_BalanceHistory[[#This Row],[Discretionary Recommended - Pre 2022]]+Tbl_BalanceHistory[[#This Row],[Discretionary Balance Recommended: Policy]]+Tbl_BalanceHistory[[#This Row],[Discretionary Balance Recommended: Commitments]]</f>
        <v>0</v>
      </c>
      <c r="AA2195" s="5">
        <f>Tbl_BalanceHistory[[#This Row],[Discretionary Balance]]-Tbl_BalanceHistory[[#This Row],[Discretionary Reappropriation]]</f>
        <v>0</v>
      </c>
      <c r="AB2195" s="2"/>
      <c r="AC2195" s="2"/>
      <c r="AD2195" s="2"/>
      <c r="AE2195" s="2"/>
    </row>
    <row r="2196" spans="1:31" ht="45" x14ac:dyDescent="0.25">
      <c r="A2196" s="2" t="s">
        <v>10</v>
      </c>
      <c r="B2196" s="3">
        <v>7</v>
      </c>
      <c r="C2196" s="3">
        <v>260</v>
      </c>
      <c r="D2196" s="3" t="s">
        <v>463</v>
      </c>
      <c r="E2196" s="3" t="str">
        <f>_xlfn.XLOOKUP(Tbl_BalanceHistory[[#This Row],[RespAgy]],Tbl_Agencies[Agy Code],Tbl_Agencies[Agy Sort])</f>
        <v>102000</v>
      </c>
      <c r="F2196" s="2" t="str">
        <f>Tbl_BalanceHistory[[#This Row],[RespAgy]]&amp;": "&amp;Tbl_BalanceHistory[[#This Row],[RespAgency]]</f>
        <v>260: Virginia Community College System</v>
      </c>
      <c r="G2196" s="3">
        <v>285</v>
      </c>
      <c r="H2196" s="3" t="s">
        <v>1142</v>
      </c>
      <c r="I2196" s="3" t="str">
        <f>_xlfn.XLOOKUP(Tbl_BalanceHistory[[#This Row],[AgyCode]],Tbl_Agencies[Agy Code],Tbl_Agencies[Agy Sort])</f>
        <v/>
      </c>
      <c r="J2196" s="2" t="str">
        <f>Tbl_BalanceHistory[[#This Row],[AgyCode]]&amp;": "&amp;Tbl_BalanceHistory[[#This Row],[Agency Name]]</f>
        <v>285: Patrick and Henry Community College</v>
      </c>
      <c r="K2196" s="1">
        <v>2021</v>
      </c>
      <c r="L2196" s="3">
        <v>101</v>
      </c>
      <c r="M2196" s="3" t="s">
        <v>1636</v>
      </c>
      <c r="N2196" s="2" t="str">
        <f>Tbl_BalanceHistory[[#This Row],[ProgramCode]]&amp;": "&amp;Tbl_BalanceHistory[[#This Row],[Program Name]]</f>
        <v>101: Higher Education Instruction</v>
      </c>
      <c r="O2196" s="3" t="s">
        <v>1963</v>
      </c>
      <c r="P2196" s="1" t="str">
        <f>IF(Tbl_BalanceHistory[[#This Row],[FundCode]]="0100","GF",IF(Tbl_BalanceHistory[[#This Row],[FundCode]]="01000","GF","Hi Ed / OCR"))</f>
        <v>Hi Ed / OCR</v>
      </c>
      <c r="Q2196" s="5">
        <v>0</v>
      </c>
      <c r="R2196" s="5">
        <v>0</v>
      </c>
      <c r="S2196" s="5">
        <v>1077377.33</v>
      </c>
      <c r="T2196" s="5">
        <v>1077377.33</v>
      </c>
      <c r="U2196" s="3" t="s">
        <v>1733</v>
      </c>
      <c r="V2196" s="5">
        <v>0</v>
      </c>
      <c r="W2196" s="5">
        <v>0</v>
      </c>
      <c r="X2196" s="5"/>
      <c r="Y2196" s="5"/>
      <c r="Z2196" s="5">
        <f>Tbl_BalanceHistory[[#This Row],[Discretionary Recommended - Pre 2022]]+Tbl_BalanceHistory[[#This Row],[Discretionary Balance Recommended: Policy]]+Tbl_BalanceHistory[[#This Row],[Discretionary Balance Recommended: Commitments]]</f>
        <v>0</v>
      </c>
      <c r="AA2196" s="5">
        <f>Tbl_BalanceHistory[[#This Row],[Discretionary Balance]]-Tbl_BalanceHistory[[#This Row],[Discretionary Reappropriation]]</f>
        <v>0</v>
      </c>
      <c r="AB2196" s="2"/>
      <c r="AC2196" s="2"/>
      <c r="AD2196" s="2"/>
      <c r="AE2196" s="2"/>
    </row>
    <row r="2197" spans="1:31" ht="45" x14ac:dyDescent="0.25">
      <c r="A2197" s="2" t="s">
        <v>10</v>
      </c>
      <c r="B2197" s="3">
        <v>7</v>
      </c>
      <c r="C2197" s="3">
        <v>260</v>
      </c>
      <c r="D2197" s="3" t="s">
        <v>463</v>
      </c>
      <c r="E2197" s="3" t="str">
        <f>_xlfn.XLOOKUP(Tbl_BalanceHistory[[#This Row],[RespAgy]],Tbl_Agencies[Agy Code],Tbl_Agencies[Agy Sort])</f>
        <v>102000</v>
      </c>
      <c r="F2197" s="2" t="str">
        <f>Tbl_BalanceHistory[[#This Row],[RespAgy]]&amp;": "&amp;Tbl_BalanceHistory[[#This Row],[RespAgency]]</f>
        <v>260: Virginia Community College System</v>
      </c>
      <c r="G2197" s="3">
        <v>285</v>
      </c>
      <c r="H2197" s="3" t="s">
        <v>1142</v>
      </c>
      <c r="I2197" s="3" t="str">
        <f>_xlfn.XLOOKUP(Tbl_BalanceHistory[[#This Row],[AgyCode]],Tbl_Agencies[Agy Code],Tbl_Agencies[Agy Sort])</f>
        <v/>
      </c>
      <c r="J2197" s="2" t="str">
        <f>Tbl_BalanceHistory[[#This Row],[AgyCode]]&amp;": "&amp;Tbl_BalanceHistory[[#This Row],[Agency Name]]</f>
        <v>285: Patrick and Henry Community College</v>
      </c>
      <c r="K2197" s="1">
        <v>2022</v>
      </c>
      <c r="L2197" s="3">
        <v>101</v>
      </c>
      <c r="M2197" s="3" t="s">
        <v>1636</v>
      </c>
      <c r="N2197" s="2" t="str">
        <f>Tbl_BalanceHistory[[#This Row],[ProgramCode]]&amp;": "&amp;Tbl_BalanceHistory[[#This Row],[Program Name]]</f>
        <v>101: Higher Education Instruction</v>
      </c>
      <c r="O2197" s="3" t="s">
        <v>1963</v>
      </c>
      <c r="P2197" s="1" t="str">
        <f>IF(Tbl_BalanceHistory[[#This Row],[FundCode]]="0100","GF",IF(Tbl_BalanceHistory[[#This Row],[FundCode]]="01000","GF","Hi Ed / OCR"))</f>
        <v>Hi Ed / OCR</v>
      </c>
      <c r="Q2197" s="5">
        <v>0</v>
      </c>
      <c r="R2197" s="5">
        <v>0</v>
      </c>
      <c r="S2197" s="5">
        <v>2303736.61</v>
      </c>
      <c r="T2197" s="5">
        <v>2303736.61</v>
      </c>
      <c r="U2197" s="3" t="s">
        <v>1733</v>
      </c>
      <c r="V2197" s="5">
        <v>0</v>
      </c>
      <c r="W2197" s="5"/>
      <c r="X2197" s="5">
        <v>0</v>
      </c>
      <c r="Y2197" s="5">
        <v>0</v>
      </c>
      <c r="Z2197" s="5">
        <f>Tbl_BalanceHistory[[#This Row],[Discretionary Recommended - Pre 2022]]+Tbl_BalanceHistory[[#This Row],[Discretionary Balance Recommended: Policy]]+Tbl_BalanceHistory[[#This Row],[Discretionary Balance Recommended: Commitments]]</f>
        <v>0</v>
      </c>
      <c r="AA2197" s="5">
        <f>Tbl_BalanceHistory[[#This Row],[Discretionary Balance]]-Tbl_BalanceHistory[[#This Row],[Discretionary Reappropriation]]</f>
        <v>0</v>
      </c>
      <c r="AB2197" s="2"/>
      <c r="AC2197" s="2"/>
      <c r="AD2197" s="2"/>
      <c r="AE2197" s="2"/>
    </row>
    <row r="2198" spans="1:31" ht="45" x14ac:dyDescent="0.25">
      <c r="A2198" s="2" t="s">
        <v>10</v>
      </c>
      <c r="B2198" s="3">
        <v>7</v>
      </c>
      <c r="C2198" s="3">
        <v>260</v>
      </c>
      <c r="D2198" s="3" t="s">
        <v>463</v>
      </c>
      <c r="E2198" s="3" t="str">
        <f>_xlfn.XLOOKUP(Tbl_BalanceHistory[[#This Row],[RespAgy]],Tbl_Agencies[Agy Code],Tbl_Agencies[Agy Sort])</f>
        <v>102000</v>
      </c>
      <c r="F2198" s="2" t="str">
        <f>Tbl_BalanceHistory[[#This Row],[RespAgy]]&amp;": "&amp;Tbl_BalanceHistory[[#This Row],[RespAgency]]</f>
        <v>260: Virginia Community College System</v>
      </c>
      <c r="G2198" s="3">
        <v>285</v>
      </c>
      <c r="H2198" s="3" t="s">
        <v>1978</v>
      </c>
      <c r="I2198" s="3" t="str">
        <f>_xlfn.XLOOKUP(Tbl_BalanceHistory[[#This Row],[AgyCode]],Tbl_Agencies[Agy Code],Tbl_Agencies[Agy Sort])</f>
        <v/>
      </c>
      <c r="J2198" s="2" t="str">
        <f>Tbl_BalanceHistory[[#This Row],[AgyCode]]&amp;": "&amp;Tbl_BalanceHistory[[#This Row],[Agency Name]]</f>
        <v>285: Patrick Henry Community College</v>
      </c>
      <c r="K2198" s="1">
        <v>2014</v>
      </c>
      <c r="L2198" s="3">
        <v>108</v>
      </c>
      <c r="M2198" s="3" t="s">
        <v>408</v>
      </c>
      <c r="N2198" s="2" t="str">
        <f>Tbl_BalanceHistory[[#This Row],[ProgramCode]]&amp;": "&amp;Tbl_BalanceHistory[[#This Row],[Program Name]]</f>
        <v>108: Higher Education Student Financial Assistance</v>
      </c>
      <c r="O2198" s="3" t="s">
        <v>1730</v>
      </c>
      <c r="P2198" s="1" t="str">
        <f>IF(Tbl_BalanceHistory[[#This Row],[FundCode]]="0100","GF",IF(Tbl_BalanceHistory[[#This Row],[FundCode]]="01000","GF","Hi Ed / OCR"))</f>
        <v>GF</v>
      </c>
      <c r="Q2198" s="5">
        <v>1146607</v>
      </c>
      <c r="R2198" s="5">
        <v>1028990</v>
      </c>
      <c r="S2198" s="5">
        <v>117617</v>
      </c>
      <c r="T2198" s="5">
        <v>117617</v>
      </c>
      <c r="U2198" s="3" t="s">
        <v>1731</v>
      </c>
      <c r="V2198" s="5">
        <v>0</v>
      </c>
      <c r="W2198" s="5">
        <v>0</v>
      </c>
      <c r="X2198" s="5"/>
      <c r="Y2198" s="5"/>
      <c r="Z2198" s="5">
        <f>Tbl_BalanceHistory[[#This Row],[Discretionary Recommended - Pre 2022]]+Tbl_BalanceHistory[[#This Row],[Discretionary Balance Recommended: Policy]]+Tbl_BalanceHistory[[#This Row],[Discretionary Balance Recommended: Commitments]]</f>
        <v>0</v>
      </c>
      <c r="AA2198" s="5">
        <f>Tbl_BalanceHistory[[#This Row],[Discretionary Balance]]-Tbl_BalanceHistory[[#This Row],[Discretionary Reappropriation]]</f>
        <v>0</v>
      </c>
      <c r="AB2198" s="2"/>
      <c r="AC2198" s="2"/>
      <c r="AD2198" s="2"/>
      <c r="AE2198" s="2"/>
    </row>
    <row r="2199" spans="1:31" ht="45" x14ac:dyDescent="0.25">
      <c r="A2199" s="2" t="s">
        <v>10</v>
      </c>
      <c r="B2199" s="3">
        <v>7</v>
      </c>
      <c r="C2199" s="3">
        <v>260</v>
      </c>
      <c r="D2199" s="3" t="s">
        <v>463</v>
      </c>
      <c r="E2199" s="3" t="str">
        <f>_xlfn.XLOOKUP(Tbl_BalanceHistory[[#This Row],[RespAgy]],Tbl_Agencies[Agy Code],Tbl_Agencies[Agy Sort])</f>
        <v>102000</v>
      </c>
      <c r="F2199" s="2" t="str">
        <f>Tbl_BalanceHistory[[#This Row],[RespAgy]]&amp;": "&amp;Tbl_BalanceHistory[[#This Row],[RespAgency]]</f>
        <v>260: Virginia Community College System</v>
      </c>
      <c r="G2199" s="3">
        <v>285</v>
      </c>
      <c r="H2199" s="3" t="s">
        <v>1978</v>
      </c>
      <c r="I2199" s="3" t="str">
        <f>_xlfn.XLOOKUP(Tbl_BalanceHistory[[#This Row],[AgyCode]],Tbl_Agencies[Agy Code],Tbl_Agencies[Agy Sort])</f>
        <v/>
      </c>
      <c r="J2199" s="2" t="str">
        <f>Tbl_BalanceHistory[[#This Row],[AgyCode]]&amp;": "&amp;Tbl_BalanceHistory[[#This Row],[Agency Name]]</f>
        <v>285: Patrick Henry Community College</v>
      </c>
      <c r="K2199" s="1">
        <v>2015</v>
      </c>
      <c r="L2199" s="3">
        <v>108</v>
      </c>
      <c r="M2199" s="3" t="s">
        <v>408</v>
      </c>
      <c r="N2199" s="2" t="str">
        <f>Tbl_BalanceHistory[[#This Row],[ProgramCode]]&amp;": "&amp;Tbl_BalanceHistory[[#This Row],[Program Name]]</f>
        <v>108: Higher Education Student Financial Assistance</v>
      </c>
      <c r="O2199" s="3" t="s">
        <v>1730</v>
      </c>
      <c r="P2199" s="1" t="str">
        <f>IF(Tbl_BalanceHistory[[#This Row],[FundCode]]="0100","GF",IF(Tbl_BalanceHistory[[#This Row],[FundCode]]="01000","GF","Hi Ed / OCR"))</f>
        <v>GF</v>
      </c>
      <c r="Q2199" s="5">
        <v>1013213</v>
      </c>
      <c r="R2199" s="5">
        <v>900320</v>
      </c>
      <c r="S2199" s="5">
        <v>112893</v>
      </c>
      <c r="T2199" s="5">
        <v>112893</v>
      </c>
      <c r="U2199" s="3" t="s">
        <v>1731</v>
      </c>
      <c r="V2199" s="5">
        <v>0</v>
      </c>
      <c r="W2199" s="5">
        <v>0</v>
      </c>
      <c r="X2199" s="5"/>
      <c r="Y2199" s="5"/>
      <c r="Z2199" s="5">
        <f>Tbl_BalanceHistory[[#This Row],[Discretionary Recommended - Pre 2022]]+Tbl_BalanceHistory[[#This Row],[Discretionary Balance Recommended: Policy]]+Tbl_BalanceHistory[[#This Row],[Discretionary Balance Recommended: Commitments]]</f>
        <v>0</v>
      </c>
      <c r="AA2199" s="5">
        <f>Tbl_BalanceHistory[[#This Row],[Discretionary Balance]]-Tbl_BalanceHistory[[#This Row],[Discretionary Reappropriation]]</f>
        <v>0</v>
      </c>
      <c r="AB2199" s="2"/>
      <c r="AC2199" s="2"/>
      <c r="AD2199" s="2"/>
      <c r="AE2199" s="2"/>
    </row>
    <row r="2200" spans="1:31" ht="45" x14ac:dyDescent="0.25">
      <c r="A2200" s="2" t="s">
        <v>10</v>
      </c>
      <c r="B2200" s="3">
        <v>7</v>
      </c>
      <c r="C2200" s="3">
        <v>260</v>
      </c>
      <c r="D2200" s="3" t="s">
        <v>463</v>
      </c>
      <c r="E2200" s="3" t="str">
        <f>_xlfn.XLOOKUP(Tbl_BalanceHistory[[#This Row],[RespAgy]],Tbl_Agencies[Agy Code],Tbl_Agencies[Agy Sort])</f>
        <v>102000</v>
      </c>
      <c r="F2200" s="2" t="str">
        <f>Tbl_BalanceHistory[[#This Row],[RespAgy]]&amp;": "&amp;Tbl_BalanceHistory[[#This Row],[RespAgency]]</f>
        <v>260: Virginia Community College System</v>
      </c>
      <c r="G2200" s="3">
        <v>285</v>
      </c>
      <c r="H2200" s="3" t="s">
        <v>1978</v>
      </c>
      <c r="I2200" s="3" t="str">
        <f>_xlfn.XLOOKUP(Tbl_BalanceHistory[[#This Row],[AgyCode]],Tbl_Agencies[Agy Code],Tbl_Agencies[Agy Sort])</f>
        <v/>
      </c>
      <c r="J2200" s="2" t="str">
        <f>Tbl_BalanceHistory[[#This Row],[AgyCode]]&amp;": "&amp;Tbl_BalanceHistory[[#This Row],[Agency Name]]</f>
        <v>285: Patrick Henry Community College</v>
      </c>
      <c r="K2200" s="1">
        <v>2016</v>
      </c>
      <c r="L2200" s="3">
        <v>108</v>
      </c>
      <c r="M2200" s="3" t="s">
        <v>408</v>
      </c>
      <c r="N2200" s="2" t="str">
        <f>Tbl_BalanceHistory[[#This Row],[ProgramCode]]&amp;": "&amp;Tbl_BalanceHistory[[#This Row],[Program Name]]</f>
        <v>108: Higher Education Student Financial Assistance</v>
      </c>
      <c r="O2200" s="3" t="s">
        <v>1730</v>
      </c>
      <c r="P2200" s="1" t="str">
        <f>IF(Tbl_BalanceHistory[[#This Row],[FundCode]]="0100","GF",IF(Tbl_BalanceHistory[[#This Row],[FundCode]]="01000","GF","Hi Ed / OCR"))</f>
        <v>GF</v>
      </c>
      <c r="Q2200" s="5">
        <v>991156</v>
      </c>
      <c r="R2200" s="5">
        <v>990716.23</v>
      </c>
      <c r="S2200" s="5">
        <v>439</v>
      </c>
      <c r="T2200" s="5">
        <v>439</v>
      </c>
      <c r="U2200" s="3" t="s">
        <v>1731</v>
      </c>
      <c r="V2200" s="5">
        <v>0</v>
      </c>
      <c r="W2200" s="5">
        <v>0</v>
      </c>
      <c r="X2200" s="5"/>
      <c r="Y2200" s="5"/>
      <c r="Z2200" s="5">
        <f>Tbl_BalanceHistory[[#This Row],[Discretionary Recommended - Pre 2022]]+Tbl_BalanceHistory[[#This Row],[Discretionary Balance Recommended: Policy]]+Tbl_BalanceHistory[[#This Row],[Discretionary Balance Recommended: Commitments]]</f>
        <v>0</v>
      </c>
      <c r="AA2200" s="5">
        <f>Tbl_BalanceHistory[[#This Row],[Discretionary Balance]]-Tbl_BalanceHistory[[#This Row],[Discretionary Reappropriation]]</f>
        <v>0</v>
      </c>
      <c r="AB2200" s="2"/>
      <c r="AC2200" s="2"/>
      <c r="AD2200" s="2"/>
      <c r="AE2200" s="2"/>
    </row>
    <row r="2201" spans="1:31" ht="45" x14ac:dyDescent="0.25">
      <c r="A2201" s="2" t="s">
        <v>10</v>
      </c>
      <c r="B2201" s="3">
        <v>7</v>
      </c>
      <c r="C2201" s="3">
        <v>260</v>
      </c>
      <c r="D2201" s="3" t="s">
        <v>463</v>
      </c>
      <c r="E2201" s="3" t="str">
        <f>_xlfn.XLOOKUP(Tbl_BalanceHistory[[#This Row],[RespAgy]],Tbl_Agencies[Agy Code],Tbl_Agencies[Agy Sort])</f>
        <v>102000</v>
      </c>
      <c r="F2201" s="2" t="str">
        <f>Tbl_BalanceHistory[[#This Row],[RespAgy]]&amp;": "&amp;Tbl_BalanceHistory[[#This Row],[RespAgency]]</f>
        <v>260: Virginia Community College System</v>
      </c>
      <c r="G2201" s="3">
        <v>285</v>
      </c>
      <c r="H2201" s="3" t="s">
        <v>1978</v>
      </c>
      <c r="I2201" s="3" t="str">
        <f>_xlfn.XLOOKUP(Tbl_BalanceHistory[[#This Row],[AgyCode]],Tbl_Agencies[Agy Code],Tbl_Agencies[Agy Sort])</f>
        <v/>
      </c>
      <c r="J2201" s="2" t="str">
        <f>Tbl_BalanceHistory[[#This Row],[AgyCode]]&amp;": "&amp;Tbl_BalanceHistory[[#This Row],[Agency Name]]</f>
        <v>285: Patrick Henry Community College</v>
      </c>
      <c r="K2201" s="1">
        <v>2017</v>
      </c>
      <c r="L2201" s="3">
        <v>108</v>
      </c>
      <c r="M2201" s="3" t="s">
        <v>408</v>
      </c>
      <c r="N2201" s="2" t="str">
        <f>Tbl_BalanceHistory[[#This Row],[ProgramCode]]&amp;": "&amp;Tbl_BalanceHistory[[#This Row],[Program Name]]</f>
        <v>108: Higher Education Student Financial Assistance</v>
      </c>
      <c r="O2201" s="3" t="s">
        <v>886</v>
      </c>
      <c r="P2201" s="1" t="str">
        <f>IF(Tbl_BalanceHistory[[#This Row],[FundCode]]="0100","GF",IF(Tbl_BalanceHistory[[#This Row],[FundCode]]="01000","GF","Hi Ed / OCR"))</f>
        <v>GF</v>
      </c>
      <c r="Q2201" s="5">
        <v>962365</v>
      </c>
      <c r="R2201" s="5">
        <v>956533.87</v>
      </c>
      <c r="S2201" s="5">
        <v>5831</v>
      </c>
      <c r="T2201" s="5">
        <v>5831</v>
      </c>
      <c r="U2201" s="3" t="s">
        <v>1732</v>
      </c>
      <c r="V2201" s="5">
        <v>0</v>
      </c>
      <c r="W2201" s="5">
        <v>0</v>
      </c>
      <c r="X2201" s="5"/>
      <c r="Y2201" s="5"/>
      <c r="Z2201" s="5">
        <f>Tbl_BalanceHistory[[#This Row],[Discretionary Recommended - Pre 2022]]+Tbl_BalanceHistory[[#This Row],[Discretionary Balance Recommended: Policy]]+Tbl_BalanceHistory[[#This Row],[Discretionary Balance Recommended: Commitments]]</f>
        <v>0</v>
      </c>
      <c r="AA2201" s="5">
        <f>Tbl_BalanceHistory[[#This Row],[Discretionary Balance]]-Tbl_BalanceHistory[[#This Row],[Discretionary Reappropriation]]</f>
        <v>0</v>
      </c>
      <c r="AB2201" s="2"/>
      <c r="AC2201" s="2"/>
      <c r="AD2201" s="2"/>
      <c r="AE2201" s="2"/>
    </row>
    <row r="2202" spans="1:31" ht="45" x14ac:dyDescent="0.25">
      <c r="A2202" s="2" t="s">
        <v>10</v>
      </c>
      <c r="B2202" s="3">
        <v>7</v>
      </c>
      <c r="C2202" s="3">
        <v>260</v>
      </c>
      <c r="D2202" s="3" t="s">
        <v>463</v>
      </c>
      <c r="E2202" s="3" t="str">
        <f>_xlfn.XLOOKUP(Tbl_BalanceHistory[[#This Row],[RespAgy]],Tbl_Agencies[Agy Code],Tbl_Agencies[Agy Sort])</f>
        <v>102000</v>
      </c>
      <c r="F2202" s="2" t="str">
        <f>Tbl_BalanceHistory[[#This Row],[RespAgy]]&amp;": "&amp;Tbl_BalanceHistory[[#This Row],[RespAgency]]</f>
        <v>260: Virginia Community College System</v>
      </c>
      <c r="G2202" s="3">
        <v>285</v>
      </c>
      <c r="H2202" s="3" t="s">
        <v>1978</v>
      </c>
      <c r="I2202" s="3" t="str">
        <f>_xlfn.XLOOKUP(Tbl_BalanceHistory[[#This Row],[AgyCode]],Tbl_Agencies[Agy Code],Tbl_Agencies[Agy Sort])</f>
        <v/>
      </c>
      <c r="J2202" s="2" t="str">
        <f>Tbl_BalanceHistory[[#This Row],[AgyCode]]&amp;": "&amp;Tbl_BalanceHistory[[#This Row],[Agency Name]]</f>
        <v>285: Patrick Henry Community College</v>
      </c>
      <c r="K2202" s="1">
        <v>2018</v>
      </c>
      <c r="L2202" s="3">
        <v>108</v>
      </c>
      <c r="M2202" s="3" t="s">
        <v>408</v>
      </c>
      <c r="N2202" s="2" t="str">
        <f>Tbl_BalanceHistory[[#This Row],[ProgramCode]]&amp;": "&amp;Tbl_BalanceHistory[[#This Row],[Program Name]]</f>
        <v>108: Higher Education Student Financial Assistance</v>
      </c>
      <c r="O2202" s="3" t="s">
        <v>886</v>
      </c>
      <c r="P2202" s="1" t="str">
        <f>IF(Tbl_BalanceHistory[[#This Row],[FundCode]]="0100","GF",IF(Tbl_BalanceHistory[[#This Row],[FundCode]]="01000","GF","Hi Ed / OCR"))</f>
        <v>GF</v>
      </c>
      <c r="Q2202" s="5">
        <v>965895</v>
      </c>
      <c r="R2202" s="5">
        <v>957926.54</v>
      </c>
      <c r="S2202" s="5">
        <v>7968</v>
      </c>
      <c r="T2202" s="5">
        <v>7968</v>
      </c>
      <c r="U2202" s="3" t="s">
        <v>1733</v>
      </c>
      <c r="V2202" s="5">
        <v>0</v>
      </c>
      <c r="W2202" s="5">
        <v>0</v>
      </c>
      <c r="X2202" s="5"/>
      <c r="Y2202" s="5"/>
      <c r="Z2202" s="5">
        <f>Tbl_BalanceHistory[[#This Row],[Discretionary Recommended - Pre 2022]]+Tbl_BalanceHistory[[#This Row],[Discretionary Balance Recommended: Policy]]+Tbl_BalanceHistory[[#This Row],[Discretionary Balance Recommended: Commitments]]</f>
        <v>0</v>
      </c>
      <c r="AA2202" s="5">
        <f>Tbl_BalanceHistory[[#This Row],[Discretionary Balance]]-Tbl_BalanceHistory[[#This Row],[Discretionary Reappropriation]]</f>
        <v>0</v>
      </c>
      <c r="AB2202" s="2"/>
      <c r="AC2202" s="2"/>
      <c r="AD2202" s="2"/>
      <c r="AE2202" s="2"/>
    </row>
    <row r="2203" spans="1:31" ht="45" x14ac:dyDescent="0.25">
      <c r="A2203" s="2" t="s">
        <v>10</v>
      </c>
      <c r="B2203" s="3">
        <v>7</v>
      </c>
      <c r="C2203" s="3">
        <v>260</v>
      </c>
      <c r="D2203" s="3" t="s">
        <v>463</v>
      </c>
      <c r="E2203" s="3" t="str">
        <f>_xlfn.XLOOKUP(Tbl_BalanceHistory[[#This Row],[RespAgy]],Tbl_Agencies[Agy Code],Tbl_Agencies[Agy Sort])</f>
        <v>102000</v>
      </c>
      <c r="F2203" s="2" t="str">
        <f>Tbl_BalanceHistory[[#This Row],[RespAgy]]&amp;": "&amp;Tbl_BalanceHistory[[#This Row],[RespAgency]]</f>
        <v>260: Virginia Community College System</v>
      </c>
      <c r="G2203" s="3">
        <v>285</v>
      </c>
      <c r="H2203" s="3" t="s">
        <v>1978</v>
      </c>
      <c r="I2203" s="3" t="str">
        <f>_xlfn.XLOOKUP(Tbl_BalanceHistory[[#This Row],[AgyCode]],Tbl_Agencies[Agy Code],Tbl_Agencies[Agy Sort])</f>
        <v/>
      </c>
      <c r="J2203" s="2" t="str">
        <f>Tbl_BalanceHistory[[#This Row],[AgyCode]]&amp;": "&amp;Tbl_BalanceHistory[[#This Row],[Agency Name]]</f>
        <v>285: Patrick Henry Community College</v>
      </c>
      <c r="K2203" s="1">
        <v>2019</v>
      </c>
      <c r="L2203" s="3">
        <v>108</v>
      </c>
      <c r="M2203" s="3" t="s">
        <v>408</v>
      </c>
      <c r="N2203" s="2" t="str">
        <f>Tbl_BalanceHistory[[#This Row],[ProgramCode]]&amp;": "&amp;Tbl_BalanceHistory[[#This Row],[Program Name]]</f>
        <v>108: Higher Education Student Financial Assistance</v>
      </c>
      <c r="O2203" s="3" t="s">
        <v>886</v>
      </c>
      <c r="P2203" s="1" t="str">
        <f>IF(Tbl_BalanceHistory[[#This Row],[FundCode]]="0100","GF",IF(Tbl_BalanceHistory[[#This Row],[FundCode]]="01000","GF","Hi Ed / OCR"))</f>
        <v>GF</v>
      </c>
      <c r="Q2203" s="5">
        <v>1004022</v>
      </c>
      <c r="R2203" s="5">
        <v>948514.21</v>
      </c>
      <c r="S2203" s="5">
        <v>55507.79</v>
      </c>
      <c r="T2203" s="5">
        <v>55507.79</v>
      </c>
      <c r="U2203" s="3" t="s">
        <v>1733</v>
      </c>
      <c r="V2203" s="5">
        <v>0</v>
      </c>
      <c r="W2203" s="5">
        <v>0</v>
      </c>
      <c r="X2203" s="5"/>
      <c r="Y2203" s="5"/>
      <c r="Z2203" s="5">
        <f>Tbl_BalanceHistory[[#This Row],[Discretionary Recommended - Pre 2022]]+Tbl_BalanceHistory[[#This Row],[Discretionary Balance Recommended: Policy]]+Tbl_BalanceHistory[[#This Row],[Discretionary Balance Recommended: Commitments]]</f>
        <v>0</v>
      </c>
      <c r="AA2203" s="5">
        <f>Tbl_BalanceHistory[[#This Row],[Discretionary Balance]]-Tbl_BalanceHistory[[#This Row],[Discretionary Reappropriation]]</f>
        <v>0</v>
      </c>
      <c r="AB2203" s="2"/>
      <c r="AC2203" s="2"/>
      <c r="AD2203" s="2"/>
      <c r="AE2203" s="2"/>
    </row>
    <row r="2204" spans="1:31" ht="45" x14ac:dyDescent="0.25">
      <c r="A2204" s="2" t="s">
        <v>10</v>
      </c>
      <c r="B2204" s="3">
        <v>7</v>
      </c>
      <c r="C2204" s="3">
        <v>260</v>
      </c>
      <c r="D2204" s="3" t="s">
        <v>463</v>
      </c>
      <c r="E2204" s="3" t="str">
        <f>_xlfn.XLOOKUP(Tbl_BalanceHistory[[#This Row],[RespAgy]],Tbl_Agencies[Agy Code],Tbl_Agencies[Agy Sort])</f>
        <v>102000</v>
      </c>
      <c r="F2204" s="2" t="str">
        <f>Tbl_BalanceHistory[[#This Row],[RespAgy]]&amp;": "&amp;Tbl_BalanceHistory[[#This Row],[RespAgency]]</f>
        <v>260: Virginia Community College System</v>
      </c>
      <c r="G2204" s="3">
        <v>285</v>
      </c>
      <c r="H2204" s="3" t="s">
        <v>1978</v>
      </c>
      <c r="I2204" s="3" t="str">
        <f>_xlfn.XLOOKUP(Tbl_BalanceHistory[[#This Row],[AgyCode]],Tbl_Agencies[Agy Code],Tbl_Agencies[Agy Sort])</f>
        <v/>
      </c>
      <c r="J2204" s="2" t="str">
        <f>Tbl_BalanceHistory[[#This Row],[AgyCode]]&amp;": "&amp;Tbl_BalanceHistory[[#This Row],[Agency Name]]</f>
        <v>285: Patrick Henry Community College</v>
      </c>
      <c r="K2204" s="1">
        <v>2020</v>
      </c>
      <c r="L2204" s="3">
        <v>108</v>
      </c>
      <c r="M2204" s="3" t="s">
        <v>408</v>
      </c>
      <c r="N2204" s="2" t="str">
        <f>Tbl_BalanceHistory[[#This Row],[ProgramCode]]&amp;": "&amp;Tbl_BalanceHistory[[#This Row],[Program Name]]</f>
        <v>108: Higher Education Student Financial Assistance</v>
      </c>
      <c r="O2204" s="3" t="s">
        <v>886</v>
      </c>
      <c r="P2204" s="1" t="str">
        <f>IF(Tbl_BalanceHistory[[#This Row],[FundCode]]="0100","GF",IF(Tbl_BalanceHistory[[#This Row],[FundCode]]="01000","GF","Hi Ed / OCR"))</f>
        <v>GF</v>
      </c>
      <c r="Q2204" s="5">
        <v>1178978</v>
      </c>
      <c r="R2204" s="5">
        <v>1027319.9</v>
      </c>
      <c r="S2204" s="5">
        <v>151658.1</v>
      </c>
      <c r="T2204" s="5">
        <v>151658.1</v>
      </c>
      <c r="U2204" s="3" t="s">
        <v>1733</v>
      </c>
      <c r="V2204" s="5">
        <v>0</v>
      </c>
      <c r="W2204" s="5">
        <v>0</v>
      </c>
      <c r="X2204" s="5"/>
      <c r="Y2204" s="5"/>
      <c r="Z2204" s="5">
        <f>Tbl_BalanceHistory[[#This Row],[Discretionary Recommended - Pre 2022]]+Tbl_BalanceHistory[[#This Row],[Discretionary Balance Recommended: Policy]]+Tbl_BalanceHistory[[#This Row],[Discretionary Balance Recommended: Commitments]]</f>
        <v>0</v>
      </c>
      <c r="AA2204" s="5">
        <f>Tbl_BalanceHistory[[#This Row],[Discretionary Balance]]-Tbl_BalanceHistory[[#This Row],[Discretionary Reappropriation]]</f>
        <v>0</v>
      </c>
      <c r="AB2204" s="2"/>
      <c r="AC2204" s="2"/>
      <c r="AD2204" s="2"/>
      <c r="AE2204" s="2"/>
    </row>
    <row r="2205" spans="1:31" ht="45" x14ac:dyDescent="0.25">
      <c r="A2205" s="2" t="s">
        <v>10</v>
      </c>
      <c r="B2205" s="3">
        <v>7</v>
      </c>
      <c r="C2205" s="3">
        <v>260</v>
      </c>
      <c r="D2205" s="3" t="s">
        <v>463</v>
      </c>
      <c r="E2205" s="3" t="str">
        <f>_xlfn.XLOOKUP(Tbl_BalanceHistory[[#This Row],[RespAgy]],Tbl_Agencies[Agy Code],Tbl_Agencies[Agy Sort])</f>
        <v>102000</v>
      </c>
      <c r="F2205" s="2" t="str">
        <f>Tbl_BalanceHistory[[#This Row],[RespAgy]]&amp;": "&amp;Tbl_BalanceHistory[[#This Row],[RespAgency]]</f>
        <v>260: Virginia Community College System</v>
      </c>
      <c r="G2205" s="3">
        <v>285</v>
      </c>
      <c r="H2205" s="3" t="s">
        <v>1142</v>
      </c>
      <c r="I2205" s="3" t="str">
        <f>_xlfn.XLOOKUP(Tbl_BalanceHistory[[#This Row],[AgyCode]],Tbl_Agencies[Agy Code],Tbl_Agencies[Agy Sort])</f>
        <v/>
      </c>
      <c r="J2205" s="2" t="str">
        <f>Tbl_BalanceHistory[[#This Row],[AgyCode]]&amp;": "&amp;Tbl_BalanceHistory[[#This Row],[Agency Name]]</f>
        <v>285: Patrick and Henry Community College</v>
      </c>
      <c r="K2205" s="1">
        <v>2021</v>
      </c>
      <c r="L2205" s="3">
        <v>108</v>
      </c>
      <c r="M2205" s="3" t="s">
        <v>408</v>
      </c>
      <c r="N2205" s="2" t="str">
        <f>Tbl_BalanceHistory[[#This Row],[ProgramCode]]&amp;": "&amp;Tbl_BalanceHistory[[#This Row],[Program Name]]</f>
        <v>108: Higher Education Student Financial Assistance</v>
      </c>
      <c r="O2205" s="3" t="s">
        <v>886</v>
      </c>
      <c r="P2205" s="1" t="str">
        <f>IF(Tbl_BalanceHistory[[#This Row],[FundCode]]="0100","GF",IF(Tbl_BalanceHistory[[#This Row],[FundCode]]="01000","GF","Hi Ed / OCR"))</f>
        <v>GF</v>
      </c>
      <c r="Q2205" s="5">
        <v>1183693</v>
      </c>
      <c r="R2205" s="5">
        <v>1063563.5</v>
      </c>
      <c r="S2205" s="5">
        <v>120129.5</v>
      </c>
      <c r="T2205" s="5">
        <v>120129.5</v>
      </c>
      <c r="U2205" s="3" t="s">
        <v>1733</v>
      </c>
      <c r="V2205" s="5">
        <v>0</v>
      </c>
      <c r="W2205" s="5">
        <v>0</v>
      </c>
      <c r="X2205" s="5"/>
      <c r="Y2205" s="5"/>
      <c r="Z2205" s="5">
        <f>Tbl_BalanceHistory[[#This Row],[Discretionary Recommended - Pre 2022]]+Tbl_BalanceHistory[[#This Row],[Discretionary Balance Recommended: Policy]]+Tbl_BalanceHistory[[#This Row],[Discretionary Balance Recommended: Commitments]]</f>
        <v>0</v>
      </c>
      <c r="AA2205" s="5">
        <f>Tbl_BalanceHistory[[#This Row],[Discretionary Balance]]-Tbl_BalanceHistory[[#This Row],[Discretionary Reappropriation]]</f>
        <v>0</v>
      </c>
      <c r="AB2205" s="2"/>
      <c r="AC2205" s="2"/>
      <c r="AD2205" s="2"/>
      <c r="AE2205" s="2"/>
    </row>
    <row r="2206" spans="1:31" ht="45" x14ac:dyDescent="0.25">
      <c r="A2206" s="2" t="s">
        <v>10</v>
      </c>
      <c r="B2206" s="3">
        <v>7</v>
      </c>
      <c r="C2206" s="3">
        <v>260</v>
      </c>
      <c r="D2206" s="3" t="s">
        <v>463</v>
      </c>
      <c r="E2206" s="3" t="str">
        <f>_xlfn.XLOOKUP(Tbl_BalanceHistory[[#This Row],[RespAgy]],Tbl_Agencies[Agy Code],Tbl_Agencies[Agy Sort])</f>
        <v>102000</v>
      </c>
      <c r="F2206" s="2" t="str">
        <f>Tbl_BalanceHistory[[#This Row],[RespAgy]]&amp;": "&amp;Tbl_BalanceHistory[[#This Row],[RespAgency]]</f>
        <v>260: Virginia Community College System</v>
      </c>
      <c r="G2206" s="3">
        <v>285</v>
      </c>
      <c r="H2206" s="3" t="s">
        <v>1142</v>
      </c>
      <c r="I2206" s="3" t="str">
        <f>_xlfn.XLOOKUP(Tbl_BalanceHistory[[#This Row],[AgyCode]],Tbl_Agencies[Agy Code],Tbl_Agencies[Agy Sort])</f>
        <v/>
      </c>
      <c r="J2206" s="2" t="str">
        <f>Tbl_BalanceHistory[[#This Row],[AgyCode]]&amp;": "&amp;Tbl_BalanceHistory[[#This Row],[Agency Name]]</f>
        <v>285: Patrick and Henry Community College</v>
      </c>
      <c r="K2206" s="1">
        <v>2022</v>
      </c>
      <c r="L2206" s="3">
        <v>108</v>
      </c>
      <c r="M2206" s="3" t="s">
        <v>408</v>
      </c>
      <c r="N2206" s="2" t="str">
        <f>Tbl_BalanceHistory[[#This Row],[ProgramCode]]&amp;": "&amp;Tbl_BalanceHistory[[#This Row],[Program Name]]</f>
        <v>108: Higher Education Student Financial Assistance</v>
      </c>
      <c r="O2206" s="3" t="s">
        <v>886</v>
      </c>
      <c r="P2206" s="1" t="str">
        <f>IF(Tbl_BalanceHistory[[#This Row],[FundCode]]="0100","GF",IF(Tbl_BalanceHistory[[#This Row],[FundCode]]="01000","GF","Hi Ed / OCR"))</f>
        <v>GF</v>
      </c>
      <c r="Q2206" s="5">
        <v>2203587</v>
      </c>
      <c r="R2206" s="5">
        <v>1467733.15</v>
      </c>
      <c r="S2206" s="5">
        <v>735853.85</v>
      </c>
      <c r="T2206" s="5">
        <v>735853.85</v>
      </c>
      <c r="U2206" s="3" t="s">
        <v>1733</v>
      </c>
      <c r="V2206" s="5">
        <v>0</v>
      </c>
      <c r="W2206" s="5"/>
      <c r="X2206" s="5">
        <v>0</v>
      </c>
      <c r="Y2206" s="5">
        <v>0</v>
      </c>
      <c r="Z2206" s="5">
        <f>Tbl_BalanceHistory[[#This Row],[Discretionary Recommended - Pre 2022]]+Tbl_BalanceHistory[[#This Row],[Discretionary Balance Recommended: Policy]]+Tbl_BalanceHistory[[#This Row],[Discretionary Balance Recommended: Commitments]]</f>
        <v>0</v>
      </c>
      <c r="AA2206" s="5">
        <f>Tbl_BalanceHistory[[#This Row],[Discretionary Balance]]-Tbl_BalanceHistory[[#This Row],[Discretionary Reappropriation]]</f>
        <v>0</v>
      </c>
      <c r="AB2206" s="2"/>
      <c r="AC2206" s="2"/>
      <c r="AD2206" s="2"/>
      <c r="AE2206" s="2"/>
    </row>
    <row r="2207" spans="1:31" ht="60" x14ac:dyDescent="0.25">
      <c r="A2207" s="2" t="s">
        <v>10</v>
      </c>
      <c r="B2207" s="3">
        <v>7</v>
      </c>
      <c r="C2207" s="3">
        <v>260</v>
      </c>
      <c r="D2207" s="3" t="s">
        <v>463</v>
      </c>
      <c r="E2207" s="3" t="str">
        <f>_xlfn.XLOOKUP(Tbl_BalanceHistory[[#This Row],[RespAgy]],Tbl_Agencies[Agy Code],Tbl_Agencies[Agy Sort])</f>
        <v>102000</v>
      </c>
      <c r="F2207" s="2" t="str">
        <f>Tbl_BalanceHistory[[#This Row],[RespAgy]]&amp;": "&amp;Tbl_BalanceHistory[[#This Row],[RespAgency]]</f>
        <v>260: Virginia Community College System</v>
      </c>
      <c r="G2207" s="3">
        <v>285</v>
      </c>
      <c r="H2207" s="3" t="s">
        <v>1978</v>
      </c>
      <c r="I2207" s="3" t="str">
        <f>_xlfn.XLOOKUP(Tbl_BalanceHistory[[#This Row],[AgyCode]],Tbl_Agencies[Agy Code],Tbl_Agencies[Agy Sort])</f>
        <v/>
      </c>
      <c r="J2207" s="2" t="str">
        <f>Tbl_BalanceHistory[[#This Row],[AgyCode]]&amp;": "&amp;Tbl_BalanceHistory[[#This Row],[Agency Name]]</f>
        <v>285: Patrick Henry Community College</v>
      </c>
      <c r="K2207" s="1">
        <v>2017</v>
      </c>
      <c r="L2207" s="3">
        <v>110</v>
      </c>
      <c r="M2207" s="3" t="s">
        <v>409</v>
      </c>
      <c r="N2207" s="2" t="str">
        <f>Tbl_BalanceHistory[[#This Row],[ProgramCode]]&amp;": "&amp;Tbl_BalanceHistory[[#This Row],[Program Name]]</f>
        <v>110: Financial Assistance For Educational and General Services</v>
      </c>
      <c r="O2207" s="3" t="s">
        <v>886</v>
      </c>
      <c r="P2207" s="1" t="str">
        <f>IF(Tbl_BalanceHistory[[#This Row],[FundCode]]="0100","GF",IF(Tbl_BalanceHistory[[#This Row],[FundCode]]="01000","GF","Hi Ed / OCR"))</f>
        <v>GF</v>
      </c>
      <c r="Q2207" s="5">
        <v>78556</v>
      </c>
      <c r="R2207" s="5">
        <v>28271.360000000001</v>
      </c>
      <c r="S2207" s="5">
        <v>50284</v>
      </c>
      <c r="T2207" s="5">
        <v>50284</v>
      </c>
      <c r="U2207" s="3" t="s">
        <v>1732</v>
      </c>
      <c r="V2207" s="5">
        <v>0</v>
      </c>
      <c r="W2207" s="5">
        <v>0</v>
      </c>
      <c r="X2207" s="5"/>
      <c r="Y2207" s="5"/>
      <c r="Z2207" s="5">
        <f>Tbl_BalanceHistory[[#This Row],[Discretionary Recommended - Pre 2022]]+Tbl_BalanceHistory[[#This Row],[Discretionary Balance Recommended: Policy]]+Tbl_BalanceHistory[[#This Row],[Discretionary Balance Recommended: Commitments]]</f>
        <v>0</v>
      </c>
      <c r="AA2207" s="5">
        <f>Tbl_BalanceHistory[[#This Row],[Discretionary Balance]]-Tbl_BalanceHistory[[#This Row],[Discretionary Reappropriation]]</f>
        <v>0</v>
      </c>
      <c r="AB2207" s="2"/>
      <c r="AC2207" s="2"/>
      <c r="AD2207" s="2"/>
      <c r="AE2207" s="2"/>
    </row>
    <row r="2208" spans="1:31" ht="60" x14ac:dyDescent="0.25">
      <c r="A2208" s="2" t="s">
        <v>10</v>
      </c>
      <c r="B2208" s="3">
        <v>7</v>
      </c>
      <c r="C2208" s="3">
        <v>260</v>
      </c>
      <c r="D2208" s="3" t="s">
        <v>463</v>
      </c>
      <c r="E2208" s="3" t="str">
        <f>_xlfn.XLOOKUP(Tbl_BalanceHistory[[#This Row],[RespAgy]],Tbl_Agencies[Agy Code],Tbl_Agencies[Agy Sort])</f>
        <v>102000</v>
      </c>
      <c r="F2208" s="2" t="str">
        <f>Tbl_BalanceHistory[[#This Row],[RespAgy]]&amp;": "&amp;Tbl_BalanceHistory[[#This Row],[RespAgency]]</f>
        <v>260: Virginia Community College System</v>
      </c>
      <c r="G2208" s="3">
        <v>285</v>
      </c>
      <c r="H2208" s="3" t="s">
        <v>1978</v>
      </c>
      <c r="I2208" s="3" t="str">
        <f>_xlfn.XLOOKUP(Tbl_BalanceHistory[[#This Row],[AgyCode]],Tbl_Agencies[Agy Code],Tbl_Agencies[Agy Sort])</f>
        <v/>
      </c>
      <c r="J2208" s="2" t="str">
        <f>Tbl_BalanceHistory[[#This Row],[AgyCode]]&amp;": "&amp;Tbl_BalanceHistory[[#This Row],[Agency Name]]</f>
        <v>285: Patrick Henry Community College</v>
      </c>
      <c r="K2208" s="1">
        <v>2018</v>
      </c>
      <c r="L2208" s="3">
        <v>110</v>
      </c>
      <c r="M2208" s="3" t="s">
        <v>409</v>
      </c>
      <c r="N2208" s="2" t="str">
        <f>Tbl_BalanceHistory[[#This Row],[ProgramCode]]&amp;": "&amp;Tbl_BalanceHistory[[#This Row],[Program Name]]</f>
        <v>110: Financial Assistance For Educational and General Services</v>
      </c>
      <c r="O2208" s="3" t="s">
        <v>886</v>
      </c>
      <c r="P2208" s="1" t="str">
        <f>IF(Tbl_BalanceHistory[[#This Row],[FundCode]]="0100","GF",IF(Tbl_BalanceHistory[[#This Row],[FundCode]]="01000","GF","Hi Ed / OCR"))</f>
        <v>GF</v>
      </c>
      <c r="Q2208" s="5">
        <v>91458</v>
      </c>
      <c r="R2208" s="5">
        <v>86388.84</v>
      </c>
      <c r="S2208" s="5">
        <v>5069</v>
      </c>
      <c r="T2208" s="5">
        <v>5069</v>
      </c>
      <c r="U2208" s="3" t="s">
        <v>1733</v>
      </c>
      <c r="V2208" s="5">
        <v>0</v>
      </c>
      <c r="W2208" s="5">
        <v>0</v>
      </c>
      <c r="X2208" s="5"/>
      <c r="Y2208" s="5"/>
      <c r="Z2208" s="5">
        <f>Tbl_BalanceHistory[[#This Row],[Discretionary Recommended - Pre 2022]]+Tbl_BalanceHistory[[#This Row],[Discretionary Balance Recommended: Policy]]+Tbl_BalanceHistory[[#This Row],[Discretionary Balance Recommended: Commitments]]</f>
        <v>0</v>
      </c>
      <c r="AA2208" s="5">
        <f>Tbl_BalanceHistory[[#This Row],[Discretionary Balance]]-Tbl_BalanceHistory[[#This Row],[Discretionary Reappropriation]]</f>
        <v>0</v>
      </c>
      <c r="AB2208" s="2"/>
      <c r="AC2208" s="2"/>
      <c r="AD2208" s="2"/>
      <c r="AE2208" s="2"/>
    </row>
    <row r="2209" spans="1:31" ht="60" x14ac:dyDescent="0.25">
      <c r="A2209" s="2" t="s">
        <v>10</v>
      </c>
      <c r="B2209" s="3">
        <v>7</v>
      </c>
      <c r="C2209" s="3">
        <v>260</v>
      </c>
      <c r="D2209" s="3" t="s">
        <v>463</v>
      </c>
      <c r="E2209" s="3" t="str">
        <f>_xlfn.XLOOKUP(Tbl_BalanceHistory[[#This Row],[RespAgy]],Tbl_Agencies[Agy Code],Tbl_Agencies[Agy Sort])</f>
        <v>102000</v>
      </c>
      <c r="F2209" s="2" t="str">
        <f>Tbl_BalanceHistory[[#This Row],[RespAgy]]&amp;": "&amp;Tbl_BalanceHistory[[#This Row],[RespAgency]]</f>
        <v>260: Virginia Community College System</v>
      </c>
      <c r="G2209" s="3">
        <v>285</v>
      </c>
      <c r="H2209" s="3" t="s">
        <v>1978</v>
      </c>
      <c r="I2209" s="3" t="str">
        <f>_xlfn.XLOOKUP(Tbl_BalanceHistory[[#This Row],[AgyCode]],Tbl_Agencies[Agy Code],Tbl_Agencies[Agy Sort])</f>
        <v/>
      </c>
      <c r="J2209" s="2" t="str">
        <f>Tbl_BalanceHistory[[#This Row],[AgyCode]]&amp;": "&amp;Tbl_BalanceHistory[[#This Row],[Agency Name]]</f>
        <v>285: Patrick Henry Community College</v>
      </c>
      <c r="K2209" s="1">
        <v>2019</v>
      </c>
      <c r="L2209" s="3">
        <v>110</v>
      </c>
      <c r="M2209" s="3" t="s">
        <v>409</v>
      </c>
      <c r="N2209" s="2" t="str">
        <f>Tbl_BalanceHistory[[#This Row],[ProgramCode]]&amp;": "&amp;Tbl_BalanceHistory[[#This Row],[Program Name]]</f>
        <v>110: Financial Assistance For Educational and General Services</v>
      </c>
      <c r="O2209" s="3" t="s">
        <v>886</v>
      </c>
      <c r="P2209" s="1" t="str">
        <f>IF(Tbl_BalanceHistory[[#This Row],[FundCode]]="0100","GF",IF(Tbl_BalanceHistory[[#This Row],[FundCode]]="01000","GF","Hi Ed / OCR"))</f>
        <v>GF</v>
      </c>
      <c r="Q2209" s="5">
        <v>5069</v>
      </c>
      <c r="R2209" s="5">
        <v>5057.8500000000004</v>
      </c>
      <c r="S2209" s="5">
        <v>11.15</v>
      </c>
      <c r="T2209" s="5">
        <v>11.15</v>
      </c>
      <c r="U2209" s="3" t="s">
        <v>1733</v>
      </c>
      <c r="V2209" s="5">
        <v>0</v>
      </c>
      <c r="W2209" s="5">
        <v>0</v>
      </c>
      <c r="X2209" s="5"/>
      <c r="Y2209" s="5"/>
      <c r="Z2209" s="5">
        <f>Tbl_BalanceHistory[[#This Row],[Discretionary Recommended - Pre 2022]]+Tbl_BalanceHistory[[#This Row],[Discretionary Balance Recommended: Policy]]+Tbl_BalanceHistory[[#This Row],[Discretionary Balance Recommended: Commitments]]</f>
        <v>0</v>
      </c>
      <c r="AA2209" s="5">
        <f>Tbl_BalanceHistory[[#This Row],[Discretionary Balance]]-Tbl_BalanceHistory[[#This Row],[Discretionary Reappropriation]]</f>
        <v>0</v>
      </c>
      <c r="AB2209" s="2"/>
      <c r="AC2209" s="2"/>
      <c r="AD2209" s="2"/>
      <c r="AE2209" s="2"/>
    </row>
    <row r="2210" spans="1:31" ht="60" x14ac:dyDescent="0.25">
      <c r="A2210" s="2" t="s">
        <v>10</v>
      </c>
      <c r="B2210" s="3">
        <v>7</v>
      </c>
      <c r="C2210" s="3">
        <v>260</v>
      </c>
      <c r="D2210" s="3" t="s">
        <v>463</v>
      </c>
      <c r="E2210" s="3" t="str">
        <f>_xlfn.XLOOKUP(Tbl_BalanceHistory[[#This Row],[RespAgy]],Tbl_Agencies[Agy Code],Tbl_Agencies[Agy Sort])</f>
        <v>102000</v>
      </c>
      <c r="F2210" s="2" t="str">
        <f>Tbl_BalanceHistory[[#This Row],[RespAgy]]&amp;": "&amp;Tbl_BalanceHistory[[#This Row],[RespAgency]]</f>
        <v>260: Virginia Community College System</v>
      </c>
      <c r="G2210" s="3">
        <v>285</v>
      </c>
      <c r="H2210" s="3" t="s">
        <v>1978</v>
      </c>
      <c r="I2210" s="3" t="str">
        <f>_xlfn.XLOOKUP(Tbl_BalanceHistory[[#This Row],[AgyCode]],Tbl_Agencies[Agy Code],Tbl_Agencies[Agy Sort])</f>
        <v/>
      </c>
      <c r="J2210" s="2" t="str">
        <f>Tbl_BalanceHistory[[#This Row],[AgyCode]]&amp;": "&amp;Tbl_BalanceHistory[[#This Row],[Agency Name]]</f>
        <v>285: Patrick Henry Community College</v>
      </c>
      <c r="K2210" s="1">
        <v>2020</v>
      </c>
      <c r="L2210" s="3">
        <v>110</v>
      </c>
      <c r="M2210" s="3" t="s">
        <v>409</v>
      </c>
      <c r="N2210" s="2" t="str">
        <f>Tbl_BalanceHistory[[#This Row],[ProgramCode]]&amp;": "&amp;Tbl_BalanceHistory[[#This Row],[Program Name]]</f>
        <v>110: Financial Assistance For Educational and General Services</v>
      </c>
      <c r="O2210" s="3" t="s">
        <v>886</v>
      </c>
      <c r="P2210" s="1" t="str">
        <f>IF(Tbl_BalanceHistory[[#This Row],[FundCode]]="0100","GF",IF(Tbl_BalanceHistory[[#This Row],[FundCode]]="01000","GF","Hi Ed / OCR"))</f>
        <v>GF</v>
      </c>
      <c r="Q2210" s="5">
        <v>11</v>
      </c>
      <c r="R2210" s="5">
        <v>0</v>
      </c>
      <c r="S2210" s="5">
        <v>11</v>
      </c>
      <c r="T2210" s="5">
        <v>11</v>
      </c>
      <c r="U2210" s="3" t="s">
        <v>1733</v>
      </c>
      <c r="V2210" s="5">
        <v>0</v>
      </c>
      <c r="W2210" s="5">
        <v>0</v>
      </c>
      <c r="X2210" s="5"/>
      <c r="Y2210" s="5"/>
      <c r="Z2210" s="5">
        <f>Tbl_BalanceHistory[[#This Row],[Discretionary Recommended - Pre 2022]]+Tbl_BalanceHistory[[#This Row],[Discretionary Balance Recommended: Policy]]+Tbl_BalanceHistory[[#This Row],[Discretionary Balance Recommended: Commitments]]</f>
        <v>0</v>
      </c>
      <c r="AA2210" s="5">
        <f>Tbl_BalanceHistory[[#This Row],[Discretionary Balance]]-Tbl_BalanceHistory[[#This Row],[Discretionary Reappropriation]]</f>
        <v>0</v>
      </c>
      <c r="AB2210" s="2"/>
      <c r="AC2210" s="2"/>
      <c r="AD2210" s="2"/>
      <c r="AE2210" s="2"/>
    </row>
    <row r="2211" spans="1:31" ht="60" x14ac:dyDescent="0.25">
      <c r="A2211" s="2" t="s">
        <v>10</v>
      </c>
      <c r="B2211" s="3">
        <v>7</v>
      </c>
      <c r="C2211" s="3">
        <v>260</v>
      </c>
      <c r="D2211" s="3" t="s">
        <v>463</v>
      </c>
      <c r="E2211" s="3" t="str">
        <f>_xlfn.XLOOKUP(Tbl_BalanceHistory[[#This Row],[RespAgy]],Tbl_Agencies[Agy Code],Tbl_Agencies[Agy Sort])</f>
        <v>102000</v>
      </c>
      <c r="F2211" s="2" t="str">
        <f>Tbl_BalanceHistory[[#This Row],[RespAgy]]&amp;": "&amp;Tbl_BalanceHistory[[#This Row],[RespAgency]]</f>
        <v>260: Virginia Community College System</v>
      </c>
      <c r="G2211" s="3">
        <v>285</v>
      </c>
      <c r="H2211" s="3" t="s">
        <v>1142</v>
      </c>
      <c r="I2211" s="3" t="str">
        <f>_xlfn.XLOOKUP(Tbl_BalanceHistory[[#This Row],[AgyCode]],Tbl_Agencies[Agy Code],Tbl_Agencies[Agy Sort])</f>
        <v/>
      </c>
      <c r="J2211" s="2" t="str">
        <f>Tbl_BalanceHistory[[#This Row],[AgyCode]]&amp;": "&amp;Tbl_BalanceHistory[[#This Row],[Agency Name]]</f>
        <v>285: Patrick and Henry Community College</v>
      </c>
      <c r="K2211" s="1">
        <v>2021</v>
      </c>
      <c r="L2211" s="3">
        <v>110</v>
      </c>
      <c r="M2211" s="3" t="s">
        <v>409</v>
      </c>
      <c r="N2211" s="2" t="str">
        <f>Tbl_BalanceHistory[[#This Row],[ProgramCode]]&amp;": "&amp;Tbl_BalanceHistory[[#This Row],[Program Name]]</f>
        <v>110: Financial Assistance For Educational and General Services</v>
      </c>
      <c r="O2211" s="3" t="s">
        <v>886</v>
      </c>
      <c r="P2211" s="1" t="str">
        <f>IF(Tbl_BalanceHistory[[#This Row],[FundCode]]="0100","GF",IF(Tbl_BalanceHistory[[#This Row],[FundCode]]="01000","GF","Hi Ed / OCR"))</f>
        <v>GF</v>
      </c>
      <c r="Q2211" s="5">
        <v>25006</v>
      </c>
      <c r="R2211" s="5">
        <v>24309.72</v>
      </c>
      <c r="S2211" s="5">
        <v>696.28</v>
      </c>
      <c r="T2211" s="5">
        <v>696.28</v>
      </c>
      <c r="U2211" s="3" t="s">
        <v>1733</v>
      </c>
      <c r="V2211" s="5">
        <v>0</v>
      </c>
      <c r="W2211" s="5">
        <v>0</v>
      </c>
      <c r="X2211" s="5"/>
      <c r="Y2211" s="5"/>
      <c r="Z2211" s="5">
        <f>Tbl_BalanceHistory[[#This Row],[Discretionary Recommended - Pre 2022]]+Tbl_BalanceHistory[[#This Row],[Discretionary Balance Recommended: Policy]]+Tbl_BalanceHistory[[#This Row],[Discretionary Balance Recommended: Commitments]]</f>
        <v>0</v>
      </c>
      <c r="AA2211" s="5">
        <f>Tbl_BalanceHistory[[#This Row],[Discretionary Balance]]-Tbl_BalanceHistory[[#This Row],[Discretionary Reappropriation]]</f>
        <v>0</v>
      </c>
      <c r="AB2211" s="2"/>
      <c r="AC2211" s="2"/>
      <c r="AD2211" s="2"/>
      <c r="AE2211" s="2"/>
    </row>
    <row r="2212" spans="1:31" ht="60" x14ac:dyDescent="0.25">
      <c r="A2212" s="2" t="s">
        <v>10</v>
      </c>
      <c r="B2212" s="3">
        <v>7</v>
      </c>
      <c r="C2212" s="3">
        <v>260</v>
      </c>
      <c r="D2212" s="3" t="s">
        <v>463</v>
      </c>
      <c r="E2212" s="3" t="str">
        <f>_xlfn.XLOOKUP(Tbl_BalanceHistory[[#This Row],[RespAgy]],Tbl_Agencies[Agy Code],Tbl_Agencies[Agy Sort])</f>
        <v>102000</v>
      </c>
      <c r="F2212" s="2" t="str">
        <f>Tbl_BalanceHistory[[#This Row],[RespAgy]]&amp;": "&amp;Tbl_BalanceHistory[[#This Row],[RespAgency]]</f>
        <v>260: Virginia Community College System</v>
      </c>
      <c r="G2212" s="3">
        <v>285</v>
      </c>
      <c r="H2212" s="3" t="s">
        <v>1142</v>
      </c>
      <c r="I2212" s="3" t="str">
        <f>_xlfn.XLOOKUP(Tbl_BalanceHistory[[#This Row],[AgyCode]],Tbl_Agencies[Agy Code],Tbl_Agencies[Agy Sort])</f>
        <v/>
      </c>
      <c r="J2212" s="2" t="str">
        <f>Tbl_BalanceHistory[[#This Row],[AgyCode]]&amp;": "&amp;Tbl_BalanceHistory[[#This Row],[Agency Name]]</f>
        <v>285: Patrick and Henry Community College</v>
      </c>
      <c r="K2212" s="1">
        <v>2022</v>
      </c>
      <c r="L2212" s="3">
        <v>110</v>
      </c>
      <c r="M2212" s="3" t="s">
        <v>409</v>
      </c>
      <c r="N2212" s="2" t="str">
        <f>Tbl_BalanceHistory[[#This Row],[ProgramCode]]&amp;": "&amp;Tbl_BalanceHistory[[#This Row],[Program Name]]</f>
        <v>110: Financial Assistance For Educational and General Services</v>
      </c>
      <c r="O2212" s="3" t="s">
        <v>886</v>
      </c>
      <c r="P2212" s="1" t="str">
        <f>IF(Tbl_BalanceHistory[[#This Row],[FundCode]]="0100","GF",IF(Tbl_BalanceHistory[[#This Row],[FundCode]]="01000","GF","Hi Ed / OCR"))</f>
        <v>GF</v>
      </c>
      <c r="Q2212" s="5">
        <v>696</v>
      </c>
      <c r="R2212" s="5">
        <v>455</v>
      </c>
      <c r="S2212" s="5">
        <v>241</v>
      </c>
      <c r="T2212" s="5">
        <v>241</v>
      </c>
      <c r="U2212" s="3" t="s">
        <v>1733</v>
      </c>
      <c r="V2212" s="5">
        <v>0</v>
      </c>
      <c r="W2212" s="5"/>
      <c r="X2212" s="5">
        <v>0</v>
      </c>
      <c r="Y2212" s="5">
        <v>0</v>
      </c>
      <c r="Z2212" s="5">
        <f>Tbl_BalanceHistory[[#This Row],[Discretionary Recommended - Pre 2022]]+Tbl_BalanceHistory[[#This Row],[Discretionary Balance Recommended: Policy]]+Tbl_BalanceHistory[[#This Row],[Discretionary Balance Recommended: Commitments]]</f>
        <v>0</v>
      </c>
      <c r="AA2212" s="5">
        <f>Tbl_BalanceHistory[[#This Row],[Discretionary Balance]]-Tbl_BalanceHistory[[#This Row],[Discretionary Reappropriation]]</f>
        <v>0</v>
      </c>
      <c r="AB2212" s="2"/>
      <c r="AC2212" s="2"/>
      <c r="AD2212" s="2"/>
      <c r="AE2212" s="2"/>
    </row>
    <row r="2213" spans="1:31" ht="45" x14ac:dyDescent="0.25">
      <c r="A2213" s="2" t="s">
        <v>10</v>
      </c>
      <c r="B2213" s="3">
        <v>7</v>
      </c>
      <c r="C2213" s="3">
        <v>260</v>
      </c>
      <c r="D2213" s="3" t="s">
        <v>463</v>
      </c>
      <c r="E2213" s="3" t="str">
        <f>_xlfn.XLOOKUP(Tbl_BalanceHistory[[#This Row],[RespAgy]],Tbl_Agencies[Agy Code],Tbl_Agencies[Agy Sort])</f>
        <v>102000</v>
      </c>
      <c r="F2213" s="2" t="str">
        <f>Tbl_BalanceHistory[[#This Row],[RespAgy]]&amp;": "&amp;Tbl_BalanceHistory[[#This Row],[RespAgency]]</f>
        <v>260: Virginia Community College System</v>
      </c>
      <c r="G2213" s="3">
        <v>285</v>
      </c>
      <c r="H2213" s="3" t="s">
        <v>1978</v>
      </c>
      <c r="I2213" s="3" t="str">
        <f>_xlfn.XLOOKUP(Tbl_BalanceHistory[[#This Row],[AgyCode]],Tbl_Agencies[Agy Code],Tbl_Agencies[Agy Sort])</f>
        <v/>
      </c>
      <c r="J2213" s="2" t="str">
        <f>Tbl_BalanceHistory[[#This Row],[AgyCode]]&amp;": "&amp;Tbl_BalanceHistory[[#This Row],[Agency Name]]</f>
        <v>285: Patrick Henry Community College</v>
      </c>
      <c r="K2213" s="1">
        <v>2014</v>
      </c>
      <c r="L2213" s="3">
        <v>534</v>
      </c>
      <c r="M2213" s="3" t="s">
        <v>82</v>
      </c>
      <c r="N2213" s="2" t="str">
        <f>Tbl_BalanceHistory[[#This Row],[ProgramCode]]&amp;": "&amp;Tbl_BalanceHistory[[#This Row],[Program Name]]</f>
        <v>534: Economic Development Services</v>
      </c>
      <c r="O2213" s="3" t="s">
        <v>1730</v>
      </c>
      <c r="P2213" s="1" t="str">
        <f>IF(Tbl_BalanceHistory[[#This Row],[FundCode]]="0100","GF",IF(Tbl_BalanceHistory[[#This Row],[FundCode]]="01000","GF","Hi Ed / OCR"))</f>
        <v>GF</v>
      </c>
      <c r="Q2213" s="5">
        <v>3550</v>
      </c>
      <c r="R2213" s="5">
        <v>914.85</v>
      </c>
      <c r="S2213" s="5">
        <v>2635</v>
      </c>
      <c r="T2213" s="5">
        <v>2635</v>
      </c>
      <c r="U2213" s="3" t="s">
        <v>1731</v>
      </c>
      <c r="V2213" s="5">
        <v>0</v>
      </c>
      <c r="W2213" s="5">
        <v>0</v>
      </c>
      <c r="X2213" s="5"/>
      <c r="Y2213" s="5"/>
      <c r="Z2213" s="5">
        <f>Tbl_BalanceHistory[[#This Row],[Discretionary Recommended - Pre 2022]]+Tbl_BalanceHistory[[#This Row],[Discretionary Balance Recommended: Policy]]+Tbl_BalanceHistory[[#This Row],[Discretionary Balance Recommended: Commitments]]</f>
        <v>0</v>
      </c>
      <c r="AA2213" s="5">
        <f>Tbl_BalanceHistory[[#This Row],[Discretionary Balance]]-Tbl_BalanceHistory[[#This Row],[Discretionary Reappropriation]]</f>
        <v>0</v>
      </c>
      <c r="AB2213" s="2"/>
      <c r="AC2213" s="2"/>
      <c r="AD2213" s="2"/>
      <c r="AE2213" s="2"/>
    </row>
    <row r="2214" spans="1:31" ht="45" x14ac:dyDescent="0.25">
      <c r="A2214" s="2" t="s">
        <v>10</v>
      </c>
      <c r="B2214" s="3">
        <v>7</v>
      </c>
      <c r="C2214" s="3">
        <v>260</v>
      </c>
      <c r="D2214" s="3" t="s">
        <v>463</v>
      </c>
      <c r="E2214" s="3" t="str">
        <f>_xlfn.XLOOKUP(Tbl_BalanceHistory[[#This Row],[RespAgy]],Tbl_Agencies[Agy Code],Tbl_Agencies[Agy Sort])</f>
        <v>102000</v>
      </c>
      <c r="F2214" s="2" t="str">
        <f>Tbl_BalanceHistory[[#This Row],[RespAgy]]&amp;": "&amp;Tbl_BalanceHistory[[#This Row],[RespAgency]]</f>
        <v>260: Virginia Community College System</v>
      </c>
      <c r="G2214" s="3">
        <v>285</v>
      </c>
      <c r="H2214" s="3" t="s">
        <v>1978</v>
      </c>
      <c r="I2214" s="3" t="str">
        <f>_xlfn.XLOOKUP(Tbl_BalanceHistory[[#This Row],[AgyCode]],Tbl_Agencies[Agy Code],Tbl_Agencies[Agy Sort])</f>
        <v/>
      </c>
      <c r="J2214" s="2" t="str">
        <f>Tbl_BalanceHistory[[#This Row],[AgyCode]]&amp;": "&amp;Tbl_BalanceHistory[[#This Row],[Agency Name]]</f>
        <v>285: Patrick Henry Community College</v>
      </c>
      <c r="K2214" s="1">
        <v>2015</v>
      </c>
      <c r="L2214" s="3">
        <v>534</v>
      </c>
      <c r="M2214" s="3" t="s">
        <v>82</v>
      </c>
      <c r="N2214" s="2" t="str">
        <f>Tbl_BalanceHistory[[#This Row],[ProgramCode]]&amp;": "&amp;Tbl_BalanceHistory[[#This Row],[Program Name]]</f>
        <v>534: Economic Development Services</v>
      </c>
      <c r="O2214" s="3" t="s">
        <v>1730</v>
      </c>
      <c r="P2214" s="1" t="str">
        <f>IF(Tbl_BalanceHistory[[#This Row],[FundCode]]="0100","GF",IF(Tbl_BalanceHistory[[#This Row],[FundCode]]="01000","GF","Hi Ed / OCR"))</f>
        <v>GF</v>
      </c>
      <c r="Q2214" s="5">
        <v>20403</v>
      </c>
      <c r="R2214" s="5">
        <v>20402</v>
      </c>
      <c r="S2214" s="5">
        <v>0</v>
      </c>
      <c r="T2214" s="5">
        <v>0</v>
      </c>
      <c r="U2214" s="3"/>
      <c r="V2214" s="5">
        <v>0</v>
      </c>
      <c r="W2214" s="5">
        <v>0</v>
      </c>
      <c r="X2214" s="5"/>
      <c r="Y2214" s="5"/>
      <c r="Z2214" s="5">
        <f>Tbl_BalanceHistory[[#This Row],[Discretionary Recommended - Pre 2022]]+Tbl_BalanceHistory[[#This Row],[Discretionary Balance Recommended: Policy]]+Tbl_BalanceHistory[[#This Row],[Discretionary Balance Recommended: Commitments]]</f>
        <v>0</v>
      </c>
      <c r="AA2214" s="5">
        <f>Tbl_BalanceHistory[[#This Row],[Discretionary Balance]]-Tbl_BalanceHistory[[#This Row],[Discretionary Reappropriation]]</f>
        <v>0</v>
      </c>
      <c r="AB2214" s="2"/>
      <c r="AC2214" s="2"/>
      <c r="AD2214" s="2"/>
      <c r="AE2214" s="2"/>
    </row>
    <row r="2215" spans="1:31" ht="45" x14ac:dyDescent="0.25">
      <c r="A2215" s="2" t="s">
        <v>10</v>
      </c>
      <c r="B2215" s="3">
        <v>7</v>
      </c>
      <c r="C2215" s="3">
        <v>260</v>
      </c>
      <c r="D2215" s="3" t="s">
        <v>463</v>
      </c>
      <c r="E2215" s="3" t="str">
        <f>_xlfn.XLOOKUP(Tbl_BalanceHistory[[#This Row],[RespAgy]],Tbl_Agencies[Agy Code],Tbl_Agencies[Agy Sort])</f>
        <v>102000</v>
      </c>
      <c r="F2215" s="2" t="str">
        <f>Tbl_BalanceHistory[[#This Row],[RespAgy]]&amp;": "&amp;Tbl_BalanceHistory[[#This Row],[RespAgency]]</f>
        <v>260: Virginia Community College System</v>
      </c>
      <c r="G2215" s="3">
        <v>285</v>
      </c>
      <c r="H2215" s="3" t="s">
        <v>1978</v>
      </c>
      <c r="I2215" s="3" t="str">
        <f>_xlfn.XLOOKUP(Tbl_BalanceHistory[[#This Row],[AgyCode]],Tbl_Agencies[Agy Code],Tbl_Agencies[Agy Sort])</f>
        <v/>
      </c>
      <c r="J2215" s="2" t="str">
        <f>Tbl_BalanceHistory[[#This Row],[AgyCode]]&amp;": "&amp;Tbl_BalanceHistory[[#This Row],[Agency Name]]</f>
        <v>285: Patrick Henry Community College</v>
      </c>
      <c r="K2215" s="1">
        <v>2016</v>
      </c>
      <c r="L2215" s="3">
        <v>534</v>
      </c>
      <c r="M2215" s="3" t="s">
        <v>82</v>
      </c>
      <c r="N2215" s="2" t="str">
        <f>Tbl_BalanceHistory[[#This Row],[ProgramCode]]&amp;": "&amp;Tbl_BalanceHistory[[#This Row],[Program Name]]</f>
        <v>534: Economic Development Services</v>
      </c>
      <c r="O2215" s="3" t="s">
        <v>1730</v>
      </c>
      <c r="P2215" s="1" t="str">
        <f>IF(Tbl_BalanceHistory[[#This Row],[FundCode]]="0100","GF",IF(Tbl_BalanceHistory[[#This Row],[FundCode]]="01000","GF","Hi Ed / OCR"))</f>
        <v>GF</v>
      </c>
      <c r="Q2215" s="5">
        <v>0</v>
      </c>
      <c r="R2215" s="5">
        <v>0</v>
      </c>
      <c r="S2215" s="5">
        <v>0</v>
      </c>
      <c r="T2215" s="5">
        <v>0</v>
      </c>
      <c r="U2215" s="3"/>
      <c r="V2215" s="5">
        <v>0</v>
      </c>
      <c r="W2215" s="5">
        <v>0</v>
      </c>
      <c r="X2215" s="5"/>
      <c r="Y2215" s="5"/>
      <c r="Z2215" s="5">
        <f>Tbl_BalanceHistory[[#This Row],[Discretionary Recommended - Pre 2022]]+Tbl_BalanceHistory[[#This Row],[Discretionary Balance Recommended: Policy]]+Tbl_BalanceHistory[[#This Row],[Discretionary Balance Recommended: Commitments]]</f>
        <v>0</v>
      </c>
      <c r="AA2215" s="5">
        <f>Tbl_BalanceHistory[[#This Row],[Discretionary Balance]]-Tbl_BalanceHistory[[#This Row],[Discretionary Reappropriation]]</f>
        <v>0</v>
      </c>
      <c r="AB2215" s="2"/>
      <c r="AC2215" s="2"/>
      <c r="AD2215" s="2"/>
      <c r="AE2215" s="2"/>
    </row>
    <row r="2216" spans="1:31" ht="45" x14ac:dyDescent="0.25">
      <c r="A2216" s="2" t="s">
        <v>10</v>
      </c>
      <c r="B2216" s="3">
        <v>7</v>
      </c>
      <c r="C2216" s="3">
        <v>260</v>
      </c>
      <c r="D2216" s="3" t="s">
        <v>463</v>
      </c>
      <c r="E2216" s="3" t="str">
        <f>_xlfn.XLOOKUP(Tbl_BalanceHistory[[#This Row],[RespAgy]],Tbl_Agencies[Agy Code],Tbl_Agencies[Agy Sort])</f>
        <v>102000</v>
      </c>
      <c r="F2216" s="2" t="str">
        <f>Tbl_BalanceHistory[[#This Row],[RespAgy]]&amp;": "&amp;Tbl_BalanceHistory[[#This Row],[RespAgency]]</f>
        <v>260: Virginia Community College System</v>
      </c>
      <c r="G2216" s="3">
        <v>286</v>
      </c>
      <c r="H2216" s="3" t="s">
        <v>1144</v>
      </c>
      <c r="I2216" s="3" t="str">
        <f>_xlfn.XLOOKUP(Tbl_BalanceHistory[[#This Row],[AgyCode]],Tbl_Agencies[Agy Code],Tbl_Agencies[Agy Sort])</f>
        <v/>
      </c>
      <c r="J2216" s="2" t="str">
        <f>Tbl_BalanceHistory[[#This Row],[AgyCode]]&amp;": "&amp;Tbl_BalanceHistory[[#This Row],[Agency Name]]</f>
        <v>286: Virginia Western Community College</v>
      </c>
      <c r="K2216" s="1">
        <v>2019</v>
      </c>
      <c r="L2216" s="3">
        <v>100</v>
      </c>
      <c r="M2216" s="3" t="s">
        <v>416</v>
      </c>
      <c r="N2216" s="2" t="str">
        <f>Tbl_BalanceHistory[[#This Row],[ProgramCode]]&amp;": "&amp;Tbl_BalanceHistory[[#This Row],[Program Name]]</f>
        <v>100: Educational and General Programs</v>
      </c>
      <c r="O2216" s="3" t="s">
        <v>886</v>
      </c>
      <c r="P2216" s="1" t="str">
        <f>IF(Tbl_BalanceHistory[[#This Row],[FundCode]]="0100","GF",IF(Tbl_BalanceHistory[[#This Row],[FundCode]]="01000","GF","Hi Ed / OCR"))</f>
        <v>GF</v>
      </c>
      <c r="Q2216" s="5">
        <v>0</v>
      </c>
      <c r="R2216" s="5">
        <v>0</v>
      </c>
      <c r="S2216" s="5">
        <v>0</v>
      </c>
      <c r="T2216" s="5">
        <v>0</v>
      </c>
      <c r="U2216" s="3" t="s">
        <v>1733</v>
      </c>
      <c r="V2216" s="5">
        <v>0</v>
      </c>
      <c r="W2216" s="5">
        <v>0</v>
      </c>
      <c r="X2216" s="5"/>
      <c r="Y2216" s="5"/>
      <c r="Z2216" s="5">
        <f>Tbl_BalanceHistory[[#This Row],[Discretionary Recommended - Pre 2022]]+Tbl_BalanceHistory[[#This Row],[Discretionary Balance Recommended: Policy]]+Tbl_BalanceHistory[[#This Row],[Discretionary Balance Recommended: Commitments]]</f>
        <v>0</v>
      </c>
      <c r="AA2216" s="5">
        <f>Tbl_BalanceHistory[[#This Row],[Discretionary Balance]]-Tbl_BalanceHistory[[#This Row],[Discretionary Reappropriation]]</f>
        <v>0</v>
      </c>
      <c r="AB2216" s="2"/>
      <c r="AC2216" s="2"/>
      <c r="AD2216" s="2"/>
      <c r="AE2216" s="2"/>
    </row>
    <row r="2217" spans="1:31" ht="45" x14ac:dyDescent="0.25">
      <c r="A2217" s="2" t="s">
        <v>10</v>
      </c>
      <c r="B2217" s="3">
        <v>7</v>
      </c>
      <c r="C2217" s="3">
        <v>260</v>
      </c>
      <c r="D2217" s="3" t="s">
        <v>463</v>
      </c>
      <c r="E2217" s="3" t="str">
        <f>_xlfn.XLOOKUP(Tbl_BalanceHistory[[#This Row],[RespAgy]],Tbl_Agencies[Agy Code],Tbl_Agencies[Agy Sort])</f>
        <v>102000</v>
      </c>
      <c r="F2217" s="2" t="str">
        <f>Tbl_BalanceHistory[[#This Row],[RespAgy]]&amp;": "&amp;Tbl_BalanceHistory[[#This Row],[RespAgency]]</f>
        <v>260: Virginia Community College System</v>
      </c>
      <c r="G2217" s="3">
        <v>286</v>
      </c>
      <c r="H2217" s="3" t="s">
        <v>1144</v>
      </c>
      <c r="I2217" s="3" t="str">
        <f>_xlfn.XLOOKUP(Tbl_BalanceHistory[[#This Row],[AgyCode]],Tbl_Agencies[Agy Code],Tbl_Agencies[Agy Sort])</f>
        <v/>
      </c>
      <c r="J2217" s="2" t="str">
        <f>Tbl_BalanceHistory[[#This Row],[AgyCode]]&amp;": "&amp;Tbl_BalanceHistory[[#This Row],[Agency Name]]</f>
        <v>286: Virginia Western Community College</v>
      </c>
      <c r="K2217" s="1">
        <v>2014</v>
      </c>
      <c r="L2217" s="3">
        <v>101</v>
      </c>
      <c r="M2217" s="3" t="s">
        <v>1636</v>
      </c>
      <c r="N2217" s="2" t="str">
        <f>Tbl_BalanceHistory[[#This Row],[ProgramCode]]&amp;": "&amp;Tbl_BalanceHistory[[#This Row],[Program Name]]</f>
        <v>101: Higher Education Instruction</v>
      </c>
      <c r="O2217" s="3" t="s">
        <v>1964</v>
      </c>
      <c r="P2217" s="1" t="str">
        <f>IF(Tbl_BalanceHistory[[#This Row],[FundCode]]="0100","GF",IF(Tbl_BalanceHistory[[#This Row],[FundCode]]="01000","GF","Hi Ed / OCR"))</f>
        <v>Hi Ed / OCR</v>
      </c>
      <c r="Q2217" s="5">
        <v>0</v>
      </c>
      <c r="R2217" s="5">
        <v>0</v>
      </c>
      <c r="S2217" s="5">
        <v>766</v>
      </c>
      <c r="T2217" s="5">
        <v>766</v>
      </c>
      <c r="U2217" s="3" t="s">
        <v>1731</v>
      </c>
      <c r="V2217" s="5">
        <v>0</v>
      </c>
      <c r="W2217" s="5">
        <v>0</v>
      </c>
      <c r="X2217" s="5"/>
      <c r="Y2217" s="5"/>
      <c r="Z2217" s="5">
        <f>Tbl_BalanceHistory[[#This Row],[Discretionary Recommended - Pre 2022]]+Tbl_BalanceHistory[[#This Row],[Discretionary Balance Recommended: Policy]]+Tbl_BalanceHistory[[#This Row],[Discretionary Balance Recommended: Commitments]]</f>
        <v>0</v>
      </c>
      <c r="AA2217" s="5">
        <f>Tbl_BalanceHistory[[#This Row],[Discretionary Balance]]-Tbl_BalanceHistory[[#This Row],[Discretionary Reappropriation]]</f>
        <v>0</v>
      </c>
      <c r="AB2217" s="2"/>
      <c r="AC2217" s="2"/>
      <c r="AD2217" s="2"/>
      <c r="AE2217" s="2"/>
    </row>
    <row r="2218" spans="1:31" ht="45" x14ac:dyDescent="0.25">
      <c r="A2218" s="2" t="s">
        <v>10</v>
      </c>
      <c r="B2218" s="3">
        <v>7</v>
      </c>
      <c r="C2218" s="3">
        <v>260</v>
      </c>
      <c r="D2218" s="3" t="s">
        <v>463</v>
      </c>
      <c r="E2218" s="3" t="str">
        <f>_xlfn.XLOOKUP(Tbl_BalanceHistory[[#This Row],[RespAgy]],Tbl_Agencies[Agy Code],Tbl_Agencies[Agy Sort])</f>
        <v>102000</v>
      </c>
      <c r="F2218" s="2" t="str">
        <f>Tbl_BalanceHistory[[#This Row],[RespAgy]]&amp;": "&amp;Tbl_BalanceHistory[[#This Row],[RespAgency]]</f>
        <v>260: Virginia Community College System</v>
      </c>
      <c r="G2218" s="3">
        <v>286</v>
      </c>
      <c r="H2218" s="3" t="s">
        <v>1144</v>
      </c>
      <c r="I2218" s="3" t="str">
        <f>_xlfn.XLOOKUP(Tbl_BalanceHistory[[#This Row],[AgyCode]],Tbl_Agencies[Agy Code],Tbl_Agencies[Agy Sort])</f>
        <v/>
      </c>
      <c r="J2218" s="2" t="str">
        <f>Tbl_BalanceHistory[[#This Row],[AgyCode]]&amp;": "&amp;Tbl_BalanceHistory[[#This Row],[Agency Name]]</f>
        <v>286: Virginia Western Community College</v>
      </c>
      <c r="K2218" s="1">
        <v>2015</v>
      </c>
      <c r="L2218" s="3">
        <v>101</v>
      </c>
      <c r="M2218" s="3" t="s">
        <v>1636</v>
      </c>
      <c r="N2218" s="2" t="str">
        <f>Tbl_BalanceHistory[[#This Row],[ProgramCode]]&amp;": "&amp;Tbl_BalanceHistory[[#This Row],[Program Name]]</f>
        <v>101: Higher Education Instruction</v>
      </c>
      <c r="O2218" s="3" t="s">
        <v>1964</v>
      </c>
      <c r="P2218" s="1" t="str">
        <f>IF(Tbl_BalanceHistory[[#This Row],[FundCode]]="0100","GF",IF(Tbl_BalanceHistory[[#This Row],[FundCode]]="01000","GF","Hi Ed / OCR"))</f>
        <v>Hi Ed / OCR</v>
      </c>
      <c r="Q2218" s="5">
        <v>0</v>
      </c>
      <c r="R2218" s="5">
        <v>0</v>
      </c>
      <c r="S2218" s="5">
        <v>109124</v>
      </c>
      <c r="T2218" s="5">
        <v>109124</v>
      </c>
      <c r="U2218" s="3" t="s">
        <v>1731</v>
      </c>
      <c r="V2218" s="5">
        <v>0</v>
      </c>
      <c r="W2218" s="5">
        <v>0</v>
      </c>
      <c r="X2218" s="5"/>
      <c r="Y2218" s="5"/>
      <c r="Z2218" s="5">
        <f>Tbl_BalanceHistory[[#This Row],[Discretionary Recommended - Pre 2022]]+Tbl_BalanceHistory[[#This Row],[Discretionary Balance Recommended: Policy]]+Tbl_BalanceHistory[[#This Row],[Discretionary Balance Recommended: Commitments]]</f>
        <v>0</v>
      </c>
      <c r="AA2218" s="5">
        <f>Tbl_BalanceHistory[[#This Row],[Discretionary Balance]]-Tbl_BalanceHistory[[#This Row],[Discretionary Reappropriation]]</f>
        <v>0</v>
      </c>
      <c r="AB2218" s="2"/>
      <c r="AC2218" s="2"/>
      <c r="AD2218" s="2"/>
      <c r="AE2218" s="2"/>
    </row>
    <row r="2219" spans="1:31" ht="45" x14ac:dyDescent="0.25">
      <c r="A2219" s="2" t="s">
        <v>10</v>
      </c>
      <c r="B2219" s="3">
        <v>7</v>
      </c>
      <c r="C2219" s="3">
        <v>260</v>
      </c>
      <c r="D2219" s="3" t="s">
        <v>463</v>
      </c>
      <c r="E2219" s="3" t="str">
        <f>_xlfn.XLOOKUP(Tbl_BalanceHistory[[#This Row],[RespAgy]],Tbl_Agencies[Agy Code],Tbl_Agencies[Agy Sort])</f>
        <v>102000</v>
      </c>
      <c r="F2219" s="2" t="str">
        <f>Tbl_BalanceHistory[[#This Row],[RespAgy]]&amp;": "&amp;Tbl_BalanceHistory[[#This Row],[RespAgency]]</f>
        <v>260: Virginia Community College System</v>
      </c>
      <c r="G2219" s="3">
        <v>286</v>
      </c>
      <c r="H2219" s="3" t="s">
        <v>1144</v>
      </c>
      <c r="I2219" s="3" t="str">
        <f>_xlfn.XLOOKUP(Tbl_BalanceHistory[[#This Row],[AgyCode]],Tbl_Agencies[Agy Code],Tbl_Agencies[Agy Sort])</f>
        <v/>
      </c>
      <c r="J2219" s="2" t="str">
        <f>Tbl_BalanceHistory[[#This Row],[AgyCode]]&amp;": "&amp;Tbl_BalanceHistory[[#This Row],[Agency Name]]</f>
        <v>286: Virginia Western Community College</v>
      </c>
      <c r="K2219" s="1">
        <v>2016</v>
      </c>
      <c r="L2219" s="3">
        <v>101</v>
      </c>
      <c r="M2219" s="3" t="s">
        <v>1636</v>
      </c>
      <c r="N2219" s="2" t="str">
        <f>Tbl_BalanceHistory[[#This Row],[ProgramCode]]&amp;": "&amp;Tbl_BalanceHistory[[#This Row],[Program Name]]</f>
        <v>101: Higher Education Instruction</v>
      </c>
      <c r="O2219" s="3" t="s">
        <v>1964</v>
      </c>
      <c r="P2219" s="1" t="str">
        <f>IF(Tbl_BalanceHistory[[#This Row],[FundCode]]="0100","GF",IF(Tbl_BalanceHistory[[#This Row],[FundCode]]="01000","GF","Hi Ed / OCR"))</f>
        <v>Hi Ed / OCR</v>
      </c>
      <c r="Q2219" s="5">
        <v>0</v>
      </c>
      <c r="R2219" s="5">
        <v>0</v>
      </c>
      <c r="S2219" s="5">
        <v>8024</v>
      </c>
      <c r="T2219" s="5">
        <v>8024</v>
      </c>
      <c r="U2219" s="3" t="s">
        <v>1731</v>
      </c>
      <c r="V2219" s="5">
        <v>0</v>
      </c>
      <c r="W2219" s="5">
        <v>0</v>
      </c>
      <c r="X2219" s="5"/>
      <c r="Y2219" s="5"/>
      <c r="Z2219" s="5">
        <f>Tbl_BalanceHistory[[#This Row],[Discretionary Recommended - Pre 2022]]+Tbl_BalanceHistory[[#This Row],[Discretionary Balance Recommended: Policy]]+Tbl_BalanceHistory[[#This Row],[Discretionary Balance Recommended: Commitments]]</f>
        <v>0</v>
      </c>
      <c r="AA2219" s="5">
        <f>Tbl_BalanceHistory[[#This Row],[Discretionary Balance]]-Tbl_BalanceHistory[[#This Row],[Discretionary Reappropriation]]</f>
        <v>0</v>
      </c>
      <c r="AB2219" s="2"/>
      <c r="AC2219" s="2"/>
      <c r="AD2219" s="2"/>
      <c r="AE2219" s="2"/>
    </row>
    <row r="2220" spans="1:31" ht="45" x14ac:dyDescent="0.25">
      <c r="A2220" s="2" t="s">
        <v>10</v>
      </c>
      <c r="B2220" s="3">
        <v>7</v>
      </c>
      <c r="C2220" s="3">
        <v>260</v>
      </c>
      <c r="D2220" s="3" t="s">
        <v>463</v>
      </c>
      <c r="E2220" s="3" t="str">
        <f>_xlfn.XLOOKUP(Tbl_BalanceHistory[[#This Row],[RespAgy]],Tbl_Agencies[Agy Code],Tbl_Agencies[Agy Sort])</f>
        <v>102000</v>
      </c>
      <c r="F2220" s="2" t="str">
        <f>Tbl_BalanceHistory[[#This Row],[RespAgy]]&amp;": "&amp;Tbl_BalanceHistory[[#This Row],[RespAgency]]</f>
        <v>260: Virginia Community College System</v>
      </c>
      <c r="G2220" s="3">
        <v>286</v>
      </c>
      <c r="H2220" s="3" t="s">
        <v>1144</v>
      </c>
      <c r="I2220" s="3" t="str">
        <f>_xlfn.XLOOKUP(Tbl_BalanceHistory[[#This Row],[AgyCode]],Tbl_Agencies[Agy Code],Tbl_Agencies[Agy Sort])</f>
        <v/>
      </c>
      <c r="J2220" s="2" t="str">
        <f>Tbl_BalanceHistory[[#This Row],[AgyCode]]&amp;": "&amp;Tbl_BalanceHistory[[#This Row],[Agency Name]]</f>
        <v>286: Virginia Western Community College</v>
      </c>
      <c r="K2220" s="1">
        <v>2017</v>
      </c>
      <c r="L2220" s="3">
        <v>101</v>
      </c>
      <c r="M2220" s="3" t="s">
        <v>1636</v>
      </c>
      <c r="N2220" s="2" t="str">
        <f>Tbl_BalanceHistory[[#This Row],[ProgramCode]]&amp;": "&amp;Tbl_BalanceHistory[[#This Row],[Program Name]]</f>
        <v>101: Higher Education Instruction</v>
      </c>
      <c r="O2220" s="3" t="s">
        <v>1963</v>
      </c>
      <c r="P2220" s="1" t="str">
        <f>IF(Tbl_BalanceHistory[[#This Row],[FundCode]]="0100","GF",IF(Tbl_BalanceHistory[[#This Row],[FundCode]]="01000","GF","Hi Ed / OCR"))</f>
        <v>Hi Ed / OCR</v>
      </c>
      <c r="Q2220" s="5">
        <v>0</v>
      </c>
      <c r="R2220" s="5">
        <v>0</v>
      </c>
      <c r="S2220" s="5">
        <v>315347</v>
      </c>
      <c r="T2220" s="5">
        <v>315347</v>
      </c>
      <c r="U2220" s="3" t="s">
        <v>1732</v>
      </c>
      <c r="V2220" s="5">
        <v>0</v>
      </c>
      <c r="W2220" s="5">
        <v>0</v>
      </c>
      <c r="X2220" s="5"/>
      <c r="Y2220" s="5"/>
      <c r="Z2220" s="5">
        <f>Tbl_BalanceHistory[[#This Row],[Discretionary Recommended - Pre 2022]]+Tbl_BalanceHistory[[#This Row],[Discretionary Balance Recommended: Policy]]+Tbl_BalanceHistory[[#This Row],[Discretionary Balance Recommended: Commitments]]</f>
        <v>0</v>
      </c>
      <c r="AA2220" s="5">
        <f>Tbl_BalanceHistory[[#This Row],[Discretionary Balance]]-Tbl_BalanceHistory[[#This Row],[Discretionary Reappropriation]]</f>
        <v>0</v>
      </c>
      <c r="AB2220" s="2"/>
      <c r="AC2220" s="2"/>
      <c r="AD2220" s="2"/>
      <c r="AE2220" s="2"/>
    </row>
    <row r="2221" spans="1:31" ht="45" x14ac:dyDescent="0.25">
      <c r="A2221" s="2" t="s">
        <v>10</v>
      </c>
      <c r="B2221" s="3">
        <v>7</v>
      </c>
      <c r="C2221" s="3">
        <v>260</v>
      </c>
      <c r="D2221" s="3" t="s">
        <v>463</v>
      </c>
      <c r="E2221" s="3" t="str">
        <f>_xlfn.XLOOKUP(Tbl_BalanceHistory[[#This Row],[RespAgy]],Tbl_Agencies[Agy Code],Tbl_Agencies[Agy Sort])</f>
        <v>102000</v>
      </c>
      <c r="F2221" s="2" t="str">
        <f>Tbl_BalanceHistory[[#This Row],[RespAgy]]&amp;": "&amp;Tbl_BalanceHistory[[#This Row],[RespAgency]]</f>
        <v>260: Virginia Community College System</v>
      </c>
      <c r="G2221" s="3">
        <v>286</v>
      </c>
      <c r="H2221" s="3" t="s">
        <v>1144</v>
      </c>
      <c r="I2221" s="3" t="str">
        <f>_xlfn.XLOOKUP(Tbl_BalanceHistory[[#This Row],[AgyCode]],Tbl_Agencies[Agy Code],Tbl_Agencies[Agy Sort])</f>
        <v/>
      </c>
      <c r="J2221" s="2" t="str">
        <f>Tbl_BalanceHistory[[#This Row],[AgyCode]]&amp;": "&amp;Tbl_BalanceHistory[[#This Row],[Agency Name]]</f>
        <v>286: Virginia Western Community College</v>
      </c>
      <c r="K2221" s="1">
        <v>2018</v>
      </c>
      <c r="L2221" s="3">
        <v>101</v>
      </c>
      <c r="M2221" s="3" t="s">
        <v>1636</v>
      </c>
      <c r="N2221" s="2" t="str">
        <f>Tbl_BalanceHistory[[#This Row],[ProgramCode]]&amp;": "&amp;Tbl_BalanceHistory[[#This Row],[Program Name]]</f>
        <v>101: Higher Education Instruction</v>
      </c>
      <c r="O2221" s="3" t="s">
        <v>1963</v>
      </c>
      <c r="P2221" s="1" t="str">
        <f>IF(Tbl_BalanceHistory[[#This Row],[FundCode]]="0100","GF",IF(Tbl_BalanceHistory[[#This Row],[FundCode]]="01000","GF","Hi Ed / OCR"))</f>
        <v>Hi Ed / OCR</v>
      </c>
      <c r="Q2221" s="5">
        <v>0</v>
      </c>
      <c r="R2221" s="5">
        <v>0</v>
      </c>
      <c r="S2221" s="5">
        <v>533253</v>
      </c>
      <c r="T2221" s="5">
        <v>533253</v>
      </c>
      <c r="U2221" s="3" t="s">
        <v>1731</v>
      </c>
      <c r="V2221" s="5">
        <v>0</v>
      </c>
      <c r="W2221" s="5">
        <v>0</v>
      </c>
      <c r="X2221" s="5"/>
      <c r="Y2221" s="5"/>
      <c r="Z2221" s="5">
        <f>Tbl_BalanceHistory[[#This Row],[Discretionary Recommended - Pre 2022]]+Tbl_BalanceHistory[[#This Row],[Discretionary Balance Recommended: Policy]]+Tbl_BalanceHistory[[#This Row],[Discretionary Balance Recommended: Commitments]]</f>
        <v>0</v>
      </c>
      <c r="AA2221" s="5">
        <f>Tbl_BalanceHistory[[#This Row],[Discretionary Balance]]-Tbl_BalanceHistory[[#This Row],[Discretionary Reappropriation]]</f>
        <v>0</v>
      </c>
      <c r="AB2221" s="2"/>
      <c r="AC2221" s="2"/>
      <c r="AD2221" s="2"/>
      <c r="AE2221" s="2"/>
    </row>
    <row r="2222" spans="1:31" ht="45" x14ac:dyDescent="0.25">
      <c r="A2222" s="2" t="s">
        <v>10</v>
      </c>
      <c r="B2222" s="3">
        <v>7</v>
      </c>
      <c r="C2222" s="3">
        <v>260</v>
      </c>
      <c r="D2222" s="3" t="s">
        <v>463</v>
      </c>
      <c r="E2222" s="3" t="str">
        <f>_xlfn.XLOOKUP(Tbl_BalanceHistory[[#This Row],[RespAgy]],Tbl_Agencies[Agy Code],Tbl_Agencies[Agy Sort])</f>
        <v>102000</v>
      </c>
      <c r="F2222" s="2" t="str">
        <f>Tbl_BalanceHistory[[#This Row],[RespAgy]]&amp;": "&amp;Tbl_BalanceHistory[[#This Row],[RespAgency]]</f>
        <v>260: Virginia Community College System</v>
      </c>
      <c r="G2222" s="3">
        <v>286</v>
      </c>
      <c r="H2222" s="3" t="s">
        <v>1144</v>
      </c>
      <c r="I2222" s="3" t="str">
        <f>_xlfn.XLOOKUP(Tbl_BalanceHistory[[#This Row],[AgyCode]],Tbl_Agencies[Agy Code],Tbl_Agencies[Agy Sort])</f>
        <v/>
      </c>
      <c r="J2222" s="2" t="str">
        <f>Tbl_BalanceHistory[[#This Row],[AgyCode]]&amp;": "&amp;Tbl_BalanceHistory[[#This Row],[Agency Name]]</f>
        <v>286: Virginia Western Community College</v>
      </c>
      <c r="K2222" s="1">
        <v>2019</v>
      </c>
      <c r="L2222" s="3">
        <v>101</v>
      </c>
      <c r="M2222" s="3" t="s">
        <v>1636</v>
      </c>
      <c r="N2222" s="2" t="str">
        <f>Tbl_BalanceHistory[[#This Row],[ProgramCode]]&amp;": "&amp;Tbl_BalanceHistory[[#This Row],[Program Name]]</f>
        <v>101: Higher Education Instruction</v>
      </c>
      <c r="O2222" s="3" t="s">
        <v>1963</v>
      </c>
      <c r="P2222" s="1" t="str">
        <f>IF(Tbl_BalanceHistory[[#This Row],[FundCode]]="0100","GF",IF(Tbl_BalanceHistory[[#This Row],[FundCode]]="01000","GF","Hi Ed / OCR"))</f>
        <v>Hi Ed / OCR</v>
      </c>
      <c r="Q2222" s="5">
        <v>0</v>
      </c>
      <c r="R2222" s="5">
        <v>0</v>
      </c>
      <c r="S2222" s="5">
        <v>991550.63</v>
      </c>
      <c r="T2222" s="5">
        <v>991550.63</v>
      </c>
      <c r="U2222" s="3" t="s">
        <v>1733</v>
      </c>
      <c r="V2222" s="5">
        <v>0</v>
      </c>
      <c r="W2222" s="5">
        <v>0</v>
      </c>
      <c r="X2222" s="5"/>
      <c r="Y2222" s="5"/>
      <c r="Z2222" s="5">
        <f>Tbl_BalanceHistory[[#This Row],[Discretionary Recommended - Pre 2022]]+Tbl_BalanceHistory[[#This Row],[Discretionary Balance Recommended: Policy]]+Tbl_BalanceHistory[[#This Row],[Discretionary Balance Recommended: Commitments]]</f>
        <v>0</v>
      </c>
      <c r="AA2222" s="5">
        <f>Tbl_BalanceHistory[[#This Row],[Discretionary Balance]]-Tbl_BalanceHistory[[#This Row],[Discretionary Reappropriation]]</f>
        <v>0</v>
      </c>
      <c r="AB2222" s="2"/>
      <c r="AC2222" s="2"/>
      <c r="AD2222" s="2"/>
      <c r="AE2222" s="2"/>
    </row>
    <row r="2223" spans="1:31" ht="45" x14ac:dyDescent="0.25">
      <c r="A2223" s="2" t="s">
        <v>10</v>
      </c>
      <c r="B2223" s="3">
        <v>7</v>
      </c>
      <c r="C2223" s="3">
        <v>260</v>
      </c>
      <c r="D2223" s="3" t="s">
        <v>463</v>
      </c>
      <c r="E2223" s="3" t="str">
        <f>_xlfn.XLOOKUP(Tbl_BalanceHistory[[#This Row],[RespAgy]],Tbl_Agencies[Agy Code],Tbl_Agencies[Agy Sort])</f>
        <v>102000</v>
      </c>
      <c r="F2223" s="2" t="str">
        <f>Tbl_BalanceHistory[[#This Row],[RespAgy]]&amp;": "&amp;Tbl_BalanceHistory[[#This Row],[RespAgency]]</f>
        <v>260: Virginia Community College System</v>
      </c>
      <c r="G2223" s="3">
        <v>286</v>
      </c>
      <c r="H2223" s="3" t="s">
        <v>1144</v>
      </c>
      <c r="I2223" s="3" t="str">
        <f>_xlfn.XLOOKUP(Tbl_BalanceHistory[[#This Row],[AgyCode]],Tbl_Agencies[Agy Code],Tbl_Agencies[Agy Sort])</f>
        <v/>
      </c>
      <c r="J2223" s="2" t="str">
        <f>Tbl_BalanceHistory[[#This Row],[AgyCode]]&amp;": "&amp;Tbl_BalanceHistory[[#This Row],[Agency Name]]</f>
        <v>286: Virginia Western Community College</v>
      </c>
      <c r="K2223" s="1">
        <v>2020</v>
      </c>
      <c r="L2223" s="3">
        <v>101</v>
      </c>
      <c r="M2223" s="3" t="s">
        <v>1636</v>
      </c>
      <c r="N2223" s="2" t="str">
        <f>Tbl_BalanceHistory[[#This Row],[ProgramCode]]&amp;": "&amp;Tbl_BalanceHistory[[#This Row],[Program Name]]</f>
        <v>101: Higher Education Instruction</v>
      </c>
      <c r="O2223" s="3" t="s">
        <v>1963</v>
      </c>
      <c r="P2223" s="1" t="str">
        <f>IF(Tbl_BalanceHistory[[#This Row],[FundCode]]="0100","GF",IF(Tbl_BalanceHistory[[#This Row],[FundCode]]="01000","GF","Hi Ed / OCR"))</f>
        <v>Hi Ed / OCR</v>
      </c>
      <c r="Q2223" s="5">
        <v>0</v>
      </c>
      <c r="R2223" s="5">
        <v>0</v>
      </c>
      <c r="S2223" s="5">
        <v>2075926.32</v>
      </c>
      <c r="T2223" s="5">
        <v>2075926.32</v>
      </c>
      <c r="U2223" s="3" t="s">
        <v>1733</v>
      </c>
      <c r="V2223" s="5">
        <v>0</v>
      </c>
      <c r="W2223" s="5">
        <v>0</v>
      </c>
      <c r="X2223" s="5"/>
      <c r="Y2223" s="5"/>
      <c r="Z2223" s="5">
        <f>Tbl_BalanceHistory[[#This Row],[Discretionary Recommended - Pre 2022]]+Tbl_BalanceHistory[[#This Row],[Discretionary Balance Recommended: Policy]]+Tbl_BalanceHistory[[#This Row],[Discretionary Balance Recommended: Commitments]]</f>
        <v>0</v>
      </c>
      <c r="AA2223" s="5">
        <f>Tbl_BalanceHistory[[#This Row],[Discretionary Balance]]-Tbl_BalanceHistory[[#This Row],[Discretionary Reappropriation]]</f>
        <v>0</v>
      </c>
      <c r="AB2223" s="2"/>
      <c r="AC2223" s="2"/>
      <c r="AD2223" s="2"/>
      <c r="AE2223" s="2"/>
    </row>
    <row r="2224" spans="1:31" ht="45" x14ac:dyDescent="0.25">
      <c r="A2224" s="2" t="s">
        <v>10</v>
      </c>
      <c r="B2224" s="3">
        <v>7</v>
      </c>
      <c r="C2224" s="3">
        <v>260</v>
      </c>
      <c r="D2224" s="3" t="s">
        <v>463</v>
      </c>
      <c r="E2224" s="3" t="str">
        <f>_xlfn.XLOOKUP(Tbl_BalanceHistory[[#This Row],[RespAgy]],Tbl_Agencies[Agy Code],Tbl_Agencies[Agy Sort])</f>
        <v>102000</v>
      </c>
      <c r="F2224" s="2" t="str">
        <f>Tbl_BalanceHistory[[#This Row],[RespAgy]]&amp;": "&amp;Tbl_BalanceHistory[[#This Row],[RespAgency]]</f>
        <v>260: Virginia Community College System</v>
      </c>
      <c r="G2224" s="3">
        <v>286</v>
      </c>
      <c r="H2224" s="3" t="s">
        <v>1144</v>
      </c>
      <c r="I2224" s="3" t="str">
        <f>_xlfn.XLOOKUP(Tbl_BalanceHistory[[#This Row],[AgyCode]],Tbl_Agencies[Agy Code],Tbl_Agencies[Agy Sort])</f>
        <v/>
      </c>
      <c r="J2224" s="2" t="str">
        <f>Tbl_BalanceHistory[[#This Row],[AgyCode]]&amp;": "&amp;Tbl_BalanceHistory[[#This Row],[Agency Name]]</f>
        <v>286: Virginia Western Community College</v>
      </c>
      <c r="K2224" s="1">
        <v>2021</v>
      </c>
      <c r="L2224" s="3">
        <v>101</v>
      </c>
      <c r="M2224" s="3" t="s">
        <v>1636</v>
      </c>
      <c r="N2224" s="2" t="str">
        <f>Tbl_BalanceHistory[[#This Row],[ProgramCode]]&amp;": "&amp;Tbl_BalanceHistory[[#This Row],[Program Name]]</f>
        <v>101: Higher Education Instruction</v>
      </c>
      <c r="O2224" s="3" t="s">
        <v>1963</v>
      </c>
      <c r="P2224" s="1" t="str">
        <f>IF(Tbl_BalanceHistory[[#This Row],[FundCode]]="0100","GF",IF(Tbl_BalanceHistory[[#This Row],[FundCode]]="01000","GF","Hi Ed / OCR"))</f>
        <v>Hi Ed / OCR</v>
      </c>
      <c r="Q2224" s="5">
        <v>0</v>
      </c>
      <c r="R2224" s="5">
        <v>0</v>
      </c>
      <c r="S2224" s="5">
        <v>2843119.04</v>
      </c>
      <c r="T2224" s="5">
        <v>2843119.04</v>
      </c>
      <c r="U2224" s="3" t="s">
        <v>1733</v>
      </c>
      <c r="V2224" s="5">
        <v>0</v>
      </c>
      <c r="W2224" s="5">
        <v>0</v>
      </c>
      <c r="X2224" s="5"/>
      <c r="Y2224" s="5"/>
      <c r="Z2224" s="5">
        <f>Tbl_BalanceHistory[[#This Row],[Discretionary Recommended - Pre 2022]]+Tbl_BalanceHistory[[#This Row],[Discretionary Balance Recommended: Policy]]+Tbl_BalanceHistory[[#This Row],[Discretionary Balance Recommended: Commitments]]</f>
        <v>0</v>
      </c>
      <c r="AA2224" s="5">
        <f>Tbl_BalanceHistory[[#This Row],[Discretionary Balance]]-Tbl_BalanceHistory[[#This Row],[Discretionary Reappropriation]]</f>
        <v>0</v>
      </c>
      <c r="AB2224" s="2"/>
      <c r="AC2224" s="2"/>
      <c r="AD2224" s="2"/>
      <c r="AE2224" s="2"/>
    </row>
    <row r="2225" spans="1:31" ht="45" x14ac:dyDescent="0.25">
      <c r="A2225" s="2" t="s">
        <v>10</v>
      </c>
      <c r="B2225" s="3">
        <v>7</v>
      </c>
      <c r="C2225" s="3">
        <v>260</v>
      </c>
      <c r="D2225" s="3" t="s">
        <v>463</v>
      </c>
      <c r="E2225" s="3" t="str">
        <f>_xlfn.XLOOKUP(Tbl_BalanceHistory[[#This Row],[RespAgy]],Tbl_Agencies[Agy Code],Tbl_Agencies[Agy Sort])</f>
        <v>102000</v>
      </c>
      <c r="F2225" s="2" t="str">
        <f>Tbl_BalanceHistory[[#This Row],[RespAgy]]&amp;": "&amp;Tbl_BalanceHistory[[#This Row],[RespAgency]]</f>
        <v>260: Virginia Community College System</v>
      </c>
      <c r="G2225" s="3">
        <v>286</v>
      </c>
      <c r="H2225" s="3" t="s">
        <v>1144</v>
      </c>
      <c r="I2225" s="3" t="str">
        <f>_xlfn.XLOOKUP(Tbl_BalanceHistory[[#This Row],[AgyCode]],Tbl_Agencies[Agy Code],Tbl_Agencies[Agy Sort])</f>
        <v/>
      </c>
      <c r="J2225" s="2" t="str">
        <f>Tbl_BalanceHistory[[#This Row],[AgyCode]]&amp;": "&amp;Tbl_BalanceHistory[[#This Row],[Agency Name]]</f>
        <v>286: Virginia Western Community College</v>
      </c>
      <c r="K2225" s="1">
        <v>2022</v>
      </c>
      <c r="L2225" s="3">
        <v>101</v>
      </c>
      <c r="M2225" s="3" t="s">
        <v>1636</v>
      </c>
      <c r="N2225" s="2" t="str">
        <f>Tbl_BalanceHistory[[#This Row],[ProgramCode]]&amp;": "&amp;Tbl_BalanceHistory[[#This Row],[Program Name]]</f>
        <v>101: Higher Education Instruction</v>
      </c>
      <c r="O2225" s="3" t="s">
        <v>1963</v>
      </c>
      <c r="P2225" s="1" t="str">
        <f>IF(Tbl_BalanceHistory[[#This Row],[FundCode]]="0100","GF",IF(Tbl_BalanceHistory[[#This Row],[FundCode]]="01000","GF","Hi Ed / OCR"))</f>
        <v>Hi Ed / OCR</v>
      </c>
      <c r="Q2225" s="5">
        <v>0</v>
      </c>
      <c r="R2225" s="5">
        <v>0</v>
      </c>
      <c r="S2225" s="5">
        <v>4888337.0999999996</v>
      </c>
      <c r="T2225" s="5">
        <v>4888337.0999999996</v>
      </c>
      <c r="U2225" s="3" t="s">
        <v>1733</v>
      </c>
      <c r="V2225" s="5">
        <v>0</v>
      </c>
      <c r="W2225" s="5"/>
      <c r="X2225" s="5">
        <v>0</v>
      </c>
      <c r="Y2225" s="5">
        <v>0</v>
      </c>
      <c r="Z2225" s="5">
        <f>Tbl_BalanceHistory[[#This Row],[Discretionary Recommended - Pre 2022]]+Tbl_BalanceHistory[[#This Row],[Discretionary Balance Recommended: Policy]]+Tbl_BalanceHistory[[#This Row],[Discretionary Balance Recommended: Commitments]]</f>
        <v>0</v>
      </c>
      <c r="AA2225" s="5">
        <f>Tbl_BalanceHistory[[#This Row],[Discretionary Balance]]-Tbl_BalanceHistory[[#This Row],[Discretionary Reappropriation]]</f>
        <v>0</v>
      </c>
      <c r="AB2225" s="2"/>
      <c r="AC2225" s="2"/>
      <c r="AD2225" s="2"/>
      <c r="AE2225" s="2"/>
    </row>
    <row r="2226" spans="1:31" ht="45" x14ac:dyDescent="0.25">
      <c r="A2226" s="2" t="s">
        <v>10</v>
      </c>
      <c r="B2226" s="3">
        <v>7</v>
      </c>
      <c r="C2226" s="3">
        <v>260</v>
      </c>
      <c r="D2226" s="3" t="s">
        <v>463</v>
      </c>
      <c r="E2226" s="3" t="str">
        <f>_xlfn.XLOOKUP(Tbl_BalanceHistory[[#This Row],[RespAgy]],Tbl_Agencies[Agy Code],Tbl_Agencies[Agy Sort])</f>
        <v>102000</v>
      </c>
      <c r="F2226" s="2" t="str">
        <f>Tbl_BalanceHistory[[#This Row],[RespAgy]]&amp;": "&amp;Tbl_BalanceHistory[[#This Row],[RespAgency]]</f>
        <v>260: Virginia Community College System</v>
      </c>
      <c r="G2226" s="3">
        <v>286</v>
      </c>
      <c r="H2226" s="3" t="s">
        <v>1144</v>
      </c>
      <c r="I2226" s="3" t="str">
        <f>_xlfn.XLOOKUP(Tbl_BalanceHistory[[#This Row],[AgyCode]],Tbl_Agencies[Agy Code],Tbl_Agencies[Agy Sort])</f>
        <v/>
      </c>
      <c r="J2226" s="2" t="str">
        <f>Tbl_BalanceHistory[[#This Row],[AgyCode]]&amp;": "&amp;Tbl_BalanceHistory[[#This Row],[Agency Name]]</f>
        <v>286: Virginia Western Community College</v>
      </c>
      <c r="K2226" s="1">
        <v>2014</v>
      </c>
      <c r="L2226" s="3">
        <v>108</v>
      </c>
      <c r="M2226" s="3" t="s">
        <v>408</v>
      </c>
      <c r="N2226" s="2" t="str">
        <f>Tbl_BalanceHistory[[#This Row],[ProgramCode]]&amp;": "&amp;Tbl_BalanceHistory[[#This Row],[Program Name]]</f>
        <v>108: Higher Education Student Financial Assistance</v>
      </c>
      <c r="O2226" s="3" t="s">
        <v>1730</v>
      </c>
      <c r="P2226" s="1" t="str">
        <f>IF(Tbl_BalanceHistory[[#This Row],[FundCode]]="0100","GF",IF(Tbl_BalanceHistory[[#This Row],[FundCode]]="01000","GF","Hi Ed / OCR"))</f>
        <v>GF</v>
      </c>
      <c r="Q2226" s="5">
        <v>1585698</v>
      </c>
      <c r="R2226" s="5">
        <v>1578808.15</v>
      </c>
      <c r="S2226" s="5">
        <v>6889</v>
      </c>
      <c r="T2226" s="5">
        <v>6889</v>
      </c>
      <c r="U2226" s="3" t="s">
        <v>1731</v>
      </c>
      <c r="V2226" s="5">
        <v>0</v>
      </c>
      <c r="W2226" s="5">
        <v>0</v>
      </c>
      <c r="X2226" s="5"/>
      <c r="Y2226" s="5"/>
      <c r="Z2226" s="5">
        <f>Tbl_BalanceHistory[[#This Row],[Discretionary Recommended - Pre 2022]]+Tbl_BalanceHistory[[#This Row],[Discretionary Balance Recommended: Policy]]+Tbl_BalanceHistory[[#This Row],[Discretionary Balance Recommended: Commitments]]</f>
        <v>0</v>
      </c>
      <c r="AA2226" s="5">
        <f>Tbl_BalanceHistory[[#This Row],[Discretionary Balance]]-Tbl_BalanceHistory[[#This Row],[Discretionary Reappropriation]]</f>
        <v>0</v>
      </c>
      <c r="AB2226" s="2"/>
      <c r="AC2226" s="2"/>
      <c r="AD2226" s="2"/>
      <c r="AE2226" s="2"/>
    </row>
    <row r="2227" spans="1:31" ht="45" x14ac:dyDescent="0.25">
      <c r="A2227" s="2" t="s">
        <v>10</v>
      </c>
      <c r="B2227" s="3">
        <v>7</v>
      </c>
      <c r="C2227" s="3">
        <v>260</v>
      </c>
      <c r="D2227" s="3" t="s">
        <v>463</v>
      </c>
      <c r="E2227" s="3" t="str">
        <f>_xlfn.XLOOKUP(Tbl_BalanceHistory[[#This Row],[RespAgy]],Tbl_Agencies[Agy Code],Tbl_Agencies[Agy Sort])</f>
        <v>102000</v>
      </c>
      <c r="F2227" s="2" t="str">
        <f>Tbl_BalanceHistory[[#This Row],[RespAgy]]&amp;": "&amp;Tbl_BalanceHistory[[#This Row],[RespAgency]]</f>
        <v>260: Virginia Community College System</v>
      </c>
      <c r="G2227" s="3">
        <v>286</v>
      </c>
      <c r="H2227" s="3" t="s">
        <v>1144</v>
      </c>
      <c r="I2227" s="3" t="str">
        <f>_xlfn.XLOOKUP(Tbl_BalanceHistory[[#This Row],[AgyCode]],Tbl_Agencies[Agy Code],Tbl_Agencies[Agy Sort])</f>
        <v/>
      </c>
      <c r="J2227" s="2" t="str">
        <f>Tbl_BalanceHistory[[#This Row],[AgyCode]]&amp;": "&amp;Tbl_BalanceHistory[[#This Row],[Agency Name]]</f>
        <v>286: Virginia Western Community College</v>
      </c>
      <c r="K2227" s="1">
        <v>2015</v>
      </c>
      <c r="L2227" s="3">
        <v>108</v>
      </c>
      <c r="M2227" s="3" t="s">
        <v>408</v>
      </c>
      <c r="N2227" s="2" t="str">
        <f>Tbl_BalanceHistory[[#This Row],[ProgramCode]]&amp;": "&amp;Tbl_BalanceHistory[[#This Row],[Program Name]]</f>
        <v>108: Higher Education Student Financial Assistance</v>
      </c>
      <c r="O2227" s="3" t="s">
        <v>1730</v>
      </c>
      <c r="P2227" s="1" t="str">
        <f>IF(Tbl_BalanceHistory[[#This Row],[FundCode]]="0100","GF",IF(Tbl_BalanceHistory[[#This Row],[FundCode]]="01000","GF","Hi Ed / OCR"))</f>
        <v>GF</v>
      </c>
      <c r="Q2227" s="5">
        <v>1657443</v>
      </c>
      <c r="R2227" s="5">
        <v>1655052</v>
      </c>
      <c r="S2227" s="5">
        <v>2390</v>
      </c>
      <c r="T2227" s="5">
        <v>2390</v>
      </c>
      <c r="U2227" s="3" t="s">
        <v>1731</v>
      </c>
      <c r="V2227" s="5">
        <v>0</v>
      </c>
      <c r="W2227" s="5">
        <v>0</v>
      </c>
      <c r="X2227" s="5"/>
      <c r="Y2227" s="5"/>
      <c r="Z2227" s="5">
        <f>Tbl_BalanceHistory[[#This Row],[Discretionary Recommended - Pre 2022]]+Tbl_BalanceHistory[[#This Row],[Discretionary Balance Recommended: Policy]]+Tbl_BalanceHistory[[#This Row],[Discretionary Balance Recommended: Commitments]]</f>
        <v>0</v>
      </c>
      <c r="AA2227" s="5">
        <f>Tbl_BalanceHistory[[#This Row],[Discretionary Balance]]-Tbl_BalanceHistory[[#This Row],[Discretionary Reappropriation]]</f>
        <v>0</v>
      </c>
      <c r="AB2227" s="2"/>
      <c r="AC2227" s="2"/>
      <c r="AD2227" s="2"/>
      <c r="AE2227" s="2"/>
    </row>
    <row r="2228" spans="1:31" ht="45" x14ac:dyDescent="0.25">
      <c r="A2228" s="2" t="s">
        <v>10</v>
      </c>
      <c r="B2228" s="3">
        <v>7</v>
      </c>
      <c r="C2228" s="3">
        <v>260</v>
      </c>
      <c r="D2228" s="3" t="s">
        <v>463</v>
      </c>
      <c r="E2228" s="3" t="str">
        <f>_xlfn.XLOOKUP(Tbl_BalanceHistory[[#This Row],[RespAgy]],Tbl_Agencies[Agy Code],Tbl_Agencies[Agy Sort])</f>
        <v>102000</v>
      </c>
      <c r="F2228" s="2" t="str">
        <f>Tbl_BalanceHistory[[#This Row],[RespAgy]]&amp;": "&amp;Tbl_BalanceHistory[[#This Row],[RespAgency]]</f>
        <v>260: Virginia Community College System</v>
      </c>
      <c r="G2228" s="3">
        <v>286</v>
      </c>
      <c r="H2228" s="3" t="s">
        <v>1144</v>
      </c>
      <c r="I2228" s="3" t="str">
        <f>_xlfn.XLOOKUP(Tbl_BalanceHistory[[#This Row],[AgyCode]],Tbl_Agencies[Agy Code],Tbl_Agencies[Agy Sort])</f>
        <v/>
      </c>
      <c r="J2228" s="2" t="str">
        <f>Tbl_BalanceHistory[[#This Row],[AgyCode]]&amp;": "&amp;Tbl_BalanceHistory[[#This Row],[Agency Name]]</f>
        <v>286: Virginia Western Community College</v>
      </c>
      <c r="K2228" s="1">
        <v>2016</v>
      </c>
      <c r="L2228" s="3">
        <v>108</v>
      </c>
      <c r="M2228" s="3" t="s">
        <v>408</v>
      </c>
      <c r="N2228" s="2" t="str">
        <f>Tbl_BalanceHistory[[#This Row],[ProgramCode]]&amp;": "&amp;Tbl_BalanceHistory[[#This Row],[Program Name]]</f>
        <v>108: Higher Education Student Financial Assistance</v>
      </c>
      <c r="O2228" s="3" t="s">
        <v>1730</v>
      </c>
      <c r="P2228" s="1" t="str">
        <f>IF(Tbl_BalanceHistory[[#This Row],[FundCode]]="0100","GF",IF(Tbl_BalanceHistory[[#This Row],[FundCode]]="01000","GF","Hi Ed / OCR"))</f>
        <v>GF</v>
      </c>
      <c r="Q2228" s="5">
        <v>1947287</v>
      </c>
      <c r="R2228" s="5">
        <v>1928970.47</v>
      </c>
      <c r="S2228" s="5">
        <v>18316</v>
      </c>
      <c r="T2228" s="5">
        <v>18316</v>
      </c>
      <c r="U2228" s="3" t="s">
        <v>1731</v>
      </c>
      <c r="V2228" s="5">
        <v>0</v>
      </c>
      <c r="W2228" s="5">
        <v>0</v>
      </c>
      <c r="X2228" s="5"/>
      <c r="Y2228" s="5"/>
      <c r="Z2228" s="5">
        <f>Tbl_BalanceHistory[[#This Row],[Discretionary Recommended - Pre 2022]]+Tbl_BalanceHistory[[#This Row],[Discretionary Balance Recommended: Policy]]+Tbl_BalanceHistory[[#This Row],[Discretionary Balance Recommended: Commitments]]</f>
        <v>0</v>
      </c>
      <c r="AA2228" s="5">
        <f>Tbl_BalanceHistory[[#This Row],[Discretionary Balance]]-Tbl_BalanceHistory[[#This Row],[Discretionary Reappropriation]]</f>
        <v>0</v>
      </c>
      <c r="AB2228" s="2"/>
      <c r="AC2228" s="2"/>
      <c r="AD2228" s="2"/>
      <c r="AE2228" s="2"/>
    </row>
    <row r="2229" spans="1:31" ht="45" x14ac:dyDescent="0.25">
      <c r="A2229" s="2" t="s">
        <v>10</v>
      </c>
      <c r="B2229" s="3">
        <v>7</v>
      </c>
      <c r="C2229" s="3">
        <v>260</v>
      </c>
      <c r="D2229" s="3" t="s">
        <v>463</v>
      </c>
      <c r="E2229" s="3" t="str">
        <f>_xlfn.XLOOKUP(Tbl_BalanceHistory[[#This Row],[RespAgy]],Tbl_Agencies[Agy Code],Tbl_Agencies[Agy Sort])</f>
        <v>102000</v>
      </c>
      <c r="F2229" s="2" t="str">
        <f>Tbl_BalanceHistory[[#This Row],[RespAgy]]&amp;": "&amp;Tbl_BalanceHistory[[#This Row],[RespAgency]]</f>
        <v>260: Virginia Community College System</v>
      </c>
      <c r="G2229" s="3">
        <v>286</v>
      </c>
      <c r="H2229" s="3" t="s">
        <v>1144</v>
      </c>
      <c r="I2229" s="3" t="str">
        <f>_xlfn.XLOOKUP(Tbl_BalanceHistory[[#This Row],[AgyCode]],Tbl_Agencies[Agy Code],Tbl_Agencies[Agy Sort])</f>
        <v/>
      </c>
      <c r="J2229" s="2" t="str">
        <f>Tbl_BalanceHistory[[#This Row],[AgyCode]]&amp;": "&amp;Tbl_BalanceHistory[[#This Row],[Agency Name]]</f>
        <v>286: Virginia Western Community College</v>
      </c>
      <c r="K2229" s="1">
        <v>2017</v>
      </c>
      <c r="L2229" s="3">
        <v>108</v>
      </c>
      <c r="M2229" s="3" t="s">
        <v>408</v>
      </c>
      <c r="N2229" s="2" t="str">
        <f>Tbl_BalanceHistory[[#This Row],[ProgramCode]]&amp;": "&amp;Tbl_BalanceHistory[[#This Row],[Program Name]]</f>
        <v>108: Higher Education Student Financial Assistance</v>
      </c>
      <c r="O2229" s="3" t="s">
        <v>886</v>
      </c>
      <c r="P2229" s="1" t="str">
        <f>IF(Tbl_BalanceHistory[[#This Row],[FundCode]]="0100","GF",IF(Tbl_BalanceHistory[[#This Row],[FundCode]]="01000","GF","Hi Ed / OCR"))</f>
        <v>GF</v>
      </c>
      <c r="Q2229" s="5">
        <v>2307041</v>
      </c>
      <c r="R2229" s="5">
        <v>2307041</v>
      </c>
      <c r="S2229" s="5">
        <v>0</v>
      </c>
      <c r="T2229" s="5">
        <v>0</v>
      </c>
      <c r="U2229" s="3" t="s">
        <v>1732</v>
      </c>
      <c r="V2229" s="5">
        <v>0</v>
      </c>
      <c r="W2229" s="5">
        <v>0</v>
      </c>
      <c r="X2229" s="5"/>
      <c r="Y2229" s="5"/>
      <c r="Z2229" s="5">
        <f>Tbl_BalanceHistory[[#This Row],[Discretionary Recommended - Pre 2022]]+Tbl_BalanceHistory[[#This Row],[Discretionary Balance Recommended: Policy]]+Tbl_BalanceHistory[[#This Row],[Discretionary Balance Recommended: Commitments]]</f>
        <v>0</v>
      </c>
      <c r="AA2229" s="5">
        <f>Tbl_BalanceHistory[[#This Row],[Discretionary Balance]]-Tbl_BalanceHistory[[#This Row],[Discretionary Reappropriation]]</f>
        <v>0</v>
      </c>
      <c r="AB2229" s="2"/>
      <c r="AC2229" s="2"/>
      <c r="AD2229" s="2"/>
      <c r="AE2229" s="2"/>
    </row>
    <row r="2230" spans="1:31" ht="45" x14ac:dyDescent="0.25">
      <c r="A2230" s="2" t="s">
        <v>10</v>
      </c>
      <c r="B2230" s="3">
        <v>7</v>
      </c>
      <c r="C2230" s="3">
        <v>260</v>
      </c>
      <c r="D2230" s="3" t="s">
        <v>463</v>
      </c>
      <c r="E2230" s="3" t="str">
        <f>_xlfn.XLOOKUP(Tbl_BalanceHistory[[#This Row],[RespAgy]],Tbl_Agencies[Agy Code],Tbl_Agencies[Agy Sort])</f>
        <v>102000</v>
      </c>
      <c r="F2230" s="2" t="str">
        <f>Tbl_BalanceHistory[[#This Row],[RespAgy]]&amp;": "&amp;Tbl_BalanceHistory[[#This Row],[RespAgency]]</f>
        <v>260: Virginia Community College System</v>
      </c>
      <c r="G2230" s="3">
        <v>286</v>
      </c>
      <c r="H2230" s="3" t="s">
        <v>1144</v>
      </c>
      <c r="I2230" s="3" t="str">
        <f>_xlfn.XLOOKUP(Tbl_BalanceHistory[[#This Row],[AgyCode]],Tbl_Agencies[Agy Code],Tbl_Agencies[Agy Sort])</f>
        <v/>
      </c>
      <c r="J2230" s="2" t="str">
        <f>Tbl_BalanceHistory[[#This Row],[AgyCode]]&amp;": "&amp;Tbl_BalanceHistory[[#This Row],[Agency Name]]</f>
        <v>286: Virginia Western Community College</v>
      </c>
      <c r="K2230" s="1">
        <v>2018</v>
      </c>
      <c r="L2230" s="3">
        <v>108</v>
      </c>
      <c r="M2230" s="3" t="s">
        <v>408</v>
      </c>
      <c r="N2230" s="2" t="str">
        <f>Tbl_BalanceHistory[[#This Row],[ProgramCode]]&amp;": "&amp;Tbl_BalanceHistory[[#This Row],[Program Name]]</f>
        <v>108: Higher Education Student Financial Assistance</v>
      </c>
      <c r="O2230" s="3" t="s">
        <v>886</v>
      </c>
      <c r="P2230" s="1" t="str">
        <f>IF(Tbl_BalanceHistory[[#This Row],[FundCode]]="0100","GF",IF(Tbl_BalanceHistory[[#This Row],[FundCode]]="01000","GF","Hi Ed / OCR"))</f>
        <v>GF</v>
      </c>
      <c r="Q2230" s="5">
        <v>2686716</v>
      </c>
      <c r="R2230" s="5">
        <v>2613521.33</v>
      </c>
      <c r="S2230" s="5">
        <v>73194</v>
      </c>
      <c r="T2230" s="5">
        <v>73194</v>
      </c>
      <c r="U2230" s="3" t="s">
        <v>1733</v>
      </c>
      <c r="V2230" s="5">
        <v>0</v>
      </c>
      <c r="W2230" s="5">
        <v>0</v>
      </c>
      <c r="X2230" s="5"/>
      <c r="Y2230" s="5"/>
      <c r="Z2230" s="5">
        <f>Tbl_BalanceHistory[[#This Row],[Discretionary Recommended - Pre 2022]]+Tbl_BalanceHistory[[#This Row],[Discretionary Balance Recommended: Policy]]+Tbl_BalanceHistory[[#This Row],[Discretionary Balance Recommended: Commitments]]</f>
        <v>0</v>
      </c>
      <c r="AA2230" s="5">
        <f>Tbl_BalanceHistory[[#This Row],[Discretionary Balance]]-Tbl_BalanceHistory[[#This Row],[Discretionary Reappropriation]]</f>
        <v>0</v>
      </c>
      <c r="AB2230" s="2"/>
      <c r="AC2230" s="2"/>
      <c r="AD2230" s="2"/>
      <c r="AE2230" s="2"/>
    </row>
    <row r="2231" spans="1:31" ht="45" x14ac:dyDescent="0.25">
      <c r="A2231" s="2" t="s">
        <v>10</v>
      </c>
      <c r="B2231" s="3">
        <v>7</v>
      </c>
      <c r="C2231" s="3">
        <v>260</v>
      </c>
      <c r="D2231" s="3" t="s">
        <v>463</v>
      </c>
      <c r="E2231" s="3" t="str">
        <f>_xlfn.XLOOKUP(Tbl_BalanceHistory[[#This Row],[RespAgy]],Tbl_Agencies[Agy Code],Tbl_Agencies[Agy Sort])</f>
        <v>102000</v>
      </c>
      <c r="F2231" s="2" t="str">
        <f>Tbl_BalanceHistory[[#This Row],[RespAgy]]&amp;": "&amp;Tbl_BalanceHistory[[#This Row],[RespAgency]]</f>
        <v>260: Virginia Community College System</v>
      </c>
      <c r="G2231" s="3">
        <v>286</v>
      </c>
      <c r="H2231" s="3" t="s">
        <v>1144</v>
      </c>
      <c r="I2231" s="3" t="str">
        <f>_xlfn.XLOOKUP(Tbl_BalanceHistory[[#This Row],[AgyCode]],Tbl_Agencies[Agy Code],Tbl_Agencies[Agy Sort])</f>
        <v/>
      </c>
      <c r="J2231" s="2" t="str">
        <f>Tbl_BalanceHistory[[#This Row],[AgyCode]]&amp;": "&amp;Tbl_BalanceHistory[[#This Row],[Agency Name]]</f>
        <v>286: Virginia Western Community College</v>
      </c>
      <c r="K2231" s="1">
        <v>2019</v>
      </c>
      <c r="L2231" s="3">
        <v>108</v>
      </c>
      <c r="M2231" s="3" t="s">
        <v>408</v>
      </c>
      <c r="N2231" s="2" t="str">
        <f>Tbl_BalanceHistory[[#This Row],[ProgramCode]]&amp;": "&amp;Tbl_BalanceHistory[[#This Row],[Program Name]]</f>
        <v>108: Higher Education Student Financial Assistance</v>
      </c>
      <c r="O2231" s="3" t="s">
        <v>886</v>
      </c>
      <c r="P2231" s="1" t="str">
        <f>IF(Tbl_BalanceHistory[[#This Row],[FundCode]]="0100","GF",IF(Tbl_BalanceHistory[[#This Row],[FundCode]]="01000","GF","Hi Ed / OCR"))</f>
        <v>GF</v>
      </c>
      <c r="Q2231" s="5">
        <v>2304826</v>
      </c>
      <c r="R2231" s="5">
        <v>2233061.12</v>
      </c>
      <c r="S2231" s="5">
        <v>71764.88</v>
      </c>
      <c r="T2231" s="5">
        <v>71764.88</v>
      </c>
      <c r="U2231" s="3" t="s">
        <v>1733</v>
      </c>
      <c r="V2231" s="5">
        <v>0</v>
      </c>
      <c r="W2231" s="5">
        <v>0</v>
      </c>
      <c r="X2231" s="5"/>
      <c r="Y2231" s="5"/>
      <c r="Z2231" s="5">
        <f>Tbl_BalanceHistory[[#This Row],[Discretionary Recommended - Pre 2022]]+Tbl_BalanceHistory[[#This Row],[Discretionary Balance Recommended: Policy]]+Tbl_BalanceHistory[[#This Row],[Discretionary Balance Recommended: Commitments]]</f>
        <v>0</v>
      </c>
      <c r="AA2231" s="5">
        <f>Tbl_BalanceHistory[[#This Row],[Discretionary Balance]]-Tbl_BalanceHistory[[#This Row],[Discretionary Reappropriation]]</f>
        <v>0</v>
      </c>
      <c r="AB2231" s="2"/>
      <c r="AC2231" s="2"/>
      <c r="AD2231" s="2"/>
      <c r="AE2231" s="2"/>
    </row>
    <row r="2232" spans="1:31" ht="45" x14ac:dyDescent="0.25">
      <c r="A2232" s="2" t="s">
        <v>10</v>
      </c>
      <c r="B2232" s="3">
        <v>7</v>
      </c>
      <c r="C2232" s="3">
        <v>260</v>
      </c>
      <c r="D2232" s="3" t="s">
        <v>463</v>
      </c>
      <c r="E2232" s="3" t="str">
        <f>_xlfn.XLOOKUP(Tbl_BalanceHistory[[#This Row],[RespAgy]],Tbl_Agencies[Agy Code],Tbl_Agencies[Agy Sort])</f>
        <v>102000</v>
      </c>
      <c r="F2232" s="2" t="str">
        <f>Tbl_BalanceHistory[[#This Row],[RespAgy]]&amp;": "&amp;Tbl_BalanceHistory[[#This Row],[RespAgency]]</f>
        <v>260: Virginia Community College System</v>
      </c>
      <c r="G2232" s="3">
        <v>286</v>
      </c>
      <c r="H2232" s="3" t="s">
        <v>1144</v>
      </c>
      <c r="I2232" s="3" t="str">
        <f>_xlfn.XLOOKUP(Tbl_BalanceHistory[[#This Row],[AgyCode]],Tbl_Agencies[Agy Code],Tbl_Agencies[Agy Sort])</f>
        <v/>
      </c>
      <c r="J2232" s="2" t="str">
        <f>Tbl_BalanceHistory[[#This Row],[AgyCode]]&amp;": "&amp;Tbl_BalanceHistory[[#This Row],[Agency Name]]</f>
        <v>286: Virginia Western Community College</v>
      </c>
      <c r="K2232" s="1">
        <v>2020</v>
      </c>
      <c r="L2232" s="3">
        <v>108</v>
      </c>
      <c r="M2232" s="3" t="s">
        <v>408</v>
      </c>
      <c r="N2232" s="2" t="str">
        <f>Tbl_BalanceHistory[[#This Row],[ProgramCode]]&amp;": "&amp;Tbl_BalanceHistory[[#This Row],[Program Name]]</f>
        <v>108: Higher Education Student Financial Assistance</v>
      </c>
      <c r="O2232" s="3" t="s">
        <v>886</v>
      </c>
      <c r="P2232" s="1" t="str">
        <f>IF(Tbl_BalanceHistory[[#This Row],[FundCode]]="0100","GF",IF(Tbl_BalanceHistory[[#This Row],[FundCode]]="01000","GF","Hi Ed / OCR"))</f>
        <v>GF</v>
      </c>
      <c r="Q2232" s="5">
        <v>2803833</v>
      </c>
      <c r="R2232" s="5">
        <v>2766813.96</v>
      </c>
      <c r="S2232" s="5">
        <v>37019.040000000001</v>
      </c>
      <c r="T2232" s="5">
        <v>37019.040000000001</v>
      </c>
      <c r="U2232" s="3" t="s">
        <v>1733</v>
      </c>
      <c r="V2232" s="5">
        <v>0</v>
      </c>
      <c r="W2232" s="5">
        <v>0</v>
      </c>
      <c r="X2232" s="5"/>
      <c r="Y2232" s="5"/>
      <c r="Z2232" s="5">
        <f>Tbl_BalanceHistory[[#This Row],[Discretionary Recommended - Pre 2022]]+Tbl_BalanceHistory[[#This Row],[Discretionary Balance Recommended: Policy]]+Tbl_BalanceHistory[[#This Row],[Discretionary Balance Recommended: Commitments]]</f>
        <v>0</v>
      </c>
      <c r="AA2232" s="5">
        <f>Tbl_BalanceHistory[[#This Row],[Discretionary Balance]]-Tbl_BalanceHistory[[#This Row],[Discretionary Reappropriation]]</f>
        <v>0</v>
      </c>
      <c r="AB2232" s="2"/>
      <c r="AC2232" s="2"/>
      <c r="AD2232" s="2"/>
      <c r="AE2232" s="2"/>
    </row>
    <row r="2233" spans="1:31" ht="45" x14ac:dyDescent="0.25">
      <c r="A2233" s="2" t="s">
        <v>10</v>
      </c>
      <c r="B2233" s="3">
        <v>7</v>
      </c>
      <c r="C2233" s="3">
        <v>260</v>
      </c>
      <c r="D2233" s="3" t="s">
        <v>463</v>
      </c>
      <c r="E2233" s="3" t="str">
        <f>_xlfn.XLOOKUP(Tbl_BalanceHistory[[#This Row],[RespAgy]],Tbl_Agencies[Agy Code],Tbl_Agencies[Agy Sort])</f>
        <v>102000</v>
      </c>
      <c r="F2233" s="2" t="str">
        <f>Tbl_BalanceHistory[[#This Row],[RespAgy]]&amp;": "&amp;Tbl_BalanceHistory[[#This Row],[RespAgency]]</f>
        <v>260: Virginia Community College System</v>
      </c>
      <c r="G2233" s="3">
        <v>286</v>
      </c>
      <c r="H2233" s="3" t="s">
        <v>1144</v>
      </c>
      <c r="I2233" s="3" t="str">
        <f>_xlfn.XLOOKUP(Tbl_BalanceHistory[[#This Row],[AgyCode]],Tbl_Agencies[Agy Code],Tbl_Agencies[Agy Sort])</f>
        <v/>
      </c>
      <c r="J2233" s="2" t="str">
        <f>Tbl_BalanceHistory[[#This Row],[AgyCode]]&amp;": "&amp;Tbl_BalanceHistory[[#This Row],[Agency Name]]</f>
        <v>286: Virginia Western Community College</v>
      </c>
      <c r="K2233" s="1">
        <v>2021</v>
      </c>
      <c r="L2233" s="3">
        <v>108</v>
      </c>
      <c r="M2233" s="3" t="s">
        <v>408</v>
      </c>
      <c r="N2233" s="2" t="str">
        <f>Tbl_BalanceHistory[[#This Row],[ProgramCode]]&amp;": "&amp;Tbl_BalanceHistory[[#This Row],[Program Name]]</f>
        <v>108: Higher Education Student Financial Assistance</v>
      </c>
      <c r="O2233" s="3" t="s">
        <v>886</v>
      </c>
      <c r="P2233" s="1" t="str">
        <f>IF(Tbl_BalanceHistory[[#This Row],[FundCode]]="0100","GF",IF(Tbl_BalanceHistory[[#This Row],[FundCode]]="01000","GF","Hi Ed / OCR"))</f>
        <v>GF</v>
      </c>
      <c r="Q2233" s="5">
        <v>2751367</v>
      </c>
      <c r="R2233" s="5">
        <v>2707804.87</v>
      </c>
      <c r="S2233" s="5">
        <v>43562.13</v>
      </c>
      <c r="T2233" s="5">
        <v>43562.13</v>
      </c>
      <c r="U2233" s="3" t="s">
        <v>1733</v>
      </c>
      <c r="V2233" s="5">
        <v>0</v>
      </c>
      <c r="W2233" s="5">
        <v>0</v>
      </c>
      <c r="X2233" s="5"/>
      <c r="Y2233" s="5"/>
      <c r="Z2233" s="5">
        <f>Tbl_BalanceHistory[[#This Row],[Discretionary Recommended - Pre 2022]]+Tbl_BalanceHistory[[#This Row],[Discretionary Balance Recommended: Policy]]+Tbl_BalanceHistory[[#This Row],[Discretionary Balance Recommended: Commitments]]</f>
        <v>0</v>
      </c>
      <c r="AA2233" s="5">
        <f>Tbl_BalanceHistory[[#This Row],[Discretionary Balance]]-Tbl_BalanceHistory[[#This Row],[Discretionary Reappropriation]]</f>
        <v>0</v>
      </c>
      <c r="AB2233" s="2"/>
      <c r="AC2233" s="2"/>
      <c r="AD2233" s="2"/>
      <c r="AE2233" s="2"/>
    </row>
    <row r="2234" spans="1:31" ht="45" x14ac:dyDescent="0.25">
      <c r="A2234" s="2" t="s">
        <v>10</v>
      </c>
      <c r="B2234" s="3">
        <v>7</v>
      </c>
      <c r="C2234" s="3">
        <v>260</v>
      </c>
      <c r="D2234" s="3" t="s">
        <v>463</v>
      </c>
      <c r="E2234" s="3" t="str">
        <f>_xlfn.XLOOKUP(Tbl_BalanceHistory[[#This Row],[RespAgy]],Tbl_Agencies[Agy Code],Tbl_Agencies[Agy Sort])</f>
        <v>102000</v>
      </c>
      <c r="F2234" s="2" t="str">
        <f>Tbl_BalanceHistory[[#This Row],[RespAgy]]&amp;": "&amp;Tbl_BalanceHistory[[#This Row],[RespAgency]]</f>
        <v>260: Virginia Community College System</v>
      </c>
      <c r="G2234" s="3">
        <v>286</v>
      </c>
      <c r="H2234" s="3" t="s">
        <v>1144</v>
      </c>
      <c r="I2234" s="3" t="str">
        <f>_xlfn.XLOOKUP(Tbl_BalanceHistory[[#This Row],[AgyCode]],Tbl_Agencies[Agy Code],Tbl_Agencies[Agy Sort])</f>
        <v/>
      </c>
      <c r="J2234" s="2" t="str">
        <f>Tbl_BalanceHistory[[#This Row],[AgyCode]]&amp;": "&amp;Tbl_BalanceHistory[[#This Row],[Agency Name]]</f>
        <v>286: Virginia Western Community College</v>
      </c>
      <c r="K2234" s="1">
        <v>2022</v>
      </c>
      <c r="L2234" s="3">
        <v>108</v>
      </c>
      <c r="M2234" s="3" t="s">
        <v>408</v>
      </c>
      <c r="N2234" s="2" t="str">
        <f>Tbl_BalanceHistory[[#This Row],[ProgramCode]]&amp;": "&amp;Tbl_BalanceHistory[[#This Row],[Program Name]]</f>
        <v>108: Higher Education Student Financial Assistance</v>
      </c>
      <c r="O2234" s="3" t="s">
        <v>886</v>
      </c>
      <c r="P2234" s="1" t="str">
        <f>IF(Tbl_BalanceHistory[[#This Row],[FundCode]]="0100","GF",IF(Tbl_BalanceHistory[[#This Row],[FundCode]]="01000","GF","Hi Ed / OCR"))</f>
        <v>GF</v>
      </c>
      <c r="Q2234" s="5">
        <v>4799345</v>
      </c>
      <c r="R2234" s="5">
        <v>4151828.4</v>
      </c>
      <c r="S2234" s="5">
        <v>647516.6</v>
      </c>
      <c r="T2234" s="5">
        <v>647516.6</v>
      </c>
      <c r="U2234" s="3" t="s">
        <v>1733</v>
      </c>
      <c r="V2234" s="5">
        <v>0</v>
      </c>
      <c r="W2234" s="5"/>
      <c r="X2234" s="5">
        <v>0</v>
      </c>
      <c r="Y2234" s="5">
        <v>0</v>
      </c>
      <c r="Z2234" s="5">
        <f>Tbl_BalanceHistory[[#This Row],[Discretionary Recommended - Pre 2022]]+Tbl_BalanceHistory[[#This Row],[Discretionary Balance Recommended: Policy]]+Tbl_BalanceHistory[[#This Row],[Discretionary Balance Recommended: Commitments]]</f>
        <v>0</v>
      </c>
      <c r="AA2234" s="5">
        <f>Tbl_BalanceHistory[[#This Row],[Discretionary Balance]]-Tbl_BalanceHistory[[#This Row],[Discretionary Reappropriation]]</f>
        <v>0</v>
      </c>
      <c r="AB2234" s="2"/>
      <c r="AC2234" s="2"/>
      <c r="AD2234" s="2"/>
      <c r="AE2234" s="2"/>
    </row>
    <row r="2235" spans="1:31" ht="60" x14ac:dyDescent="0.25">
      <c r="A2235" s="2" t="s">
        <v>10</v>
      </c>
      <c r="B2235" s="3">
        <v>7</v>
      </c>
      <c r="C2235" s="3">
        <v>260</v>
      </c>
      <c r="D2235" s="3" t="s">
        <v>463</v>
      </c>
      <c r="E2235" s="3" t="str">
        <f>_xlfn.XLOOKUP(Tbl_BalanceHistory[[#This Row],[RespAgy]],Tbl_Agencies[Agy Code],Tbl_Agencies[Agy Sort])</f>
        <v>102000</v>
      </c>
      <c r="F2235" s="2" t="str">
        <f>Tbl_BalanceHistory[[#This Row],[RespAgy]]&amp;": "&amp;Tbl_BalanceHistory[[#This Row],[RespAgency]]</f>
        <v>260: Virginia Community College System</v>
      </c>
      <c r="G2235" s="3">
        <v>286</v>
      </c>
      <c r="H2235" s="3" t="s">
        <v>1144</v>
      </c>
      <c r="I2235" s="3" t="str">
        <f>_xlfn.XLOOKUP(Tbl_BalanceHistory[[#This Row],[AgyCode]],Tbl_Agencies[Agy Code],Tbl_Agencies[Agy Sort])</f>
        <v/>
      </c>
      <c r="J2235" s="2" t="str">
        <f>Tbl_BalanceHistory[[#This Row],[AgyCode]]&amp;": "&amp;Tbl_BalanceHistory[[#This Row],[Agency Name]]</f>
        <v>286: Virginia Western Community College</v>
      </c>
      <c r="K2235" s="1">
        <v>2017</v>
      </c>
      <c r="L2235" s="3">
        <v>110</v>
      </c>
      <c r="M2235" s="3" t="s">
        <v>409</v>
      </c>
      <c r="N2235" s="2" t="str">
        <f>Tbl_BalanceHistory[[#This Row],[ProgramCode]]&amp;": "&amp;Tbl_BalanceHistory[[#This Row],[Program Name]]</f>
        <v>110: Financial Assistance For Educational and General Services</v>
      </c>
      <c r="O2235" s="3" t="s">
        <v>886</v>
      </c>
      <c r="P2235" s="1" t="str">
        <f>IF(Tbl_BalanceHistory[[#This Row],[FundCode]]="0100","GF",IF(Tbl_BalanceHistory[[#This Row],[FundCode]]="01000","GF","Hi Ed / OCR"))</f>
        <v>GF</v>
      </c>
      <c r="Q2235" s="5">
        <v>100000</v>
      </c>
      <c r="R2235" s="5">
        <v>56990.53</v>
      </c>
      <c r="S2235" s="5">
        <v>43009</v>
      </c>
      <c r="T2235" s="5">
        <v>43009</v>
      </c>
      <c r="U2235" s="3" t="s">
        <v>1732</v>
      </c>
      <c r="V2235" s="5">
        <v>0</v>
      </c>
      <c r="W2235" s="5">
        <v>0</v>
      </c>
      <c r="X2235" s="5"/>
      <c r="Y2235" s="5"/>
      <c r="Z2235" s="5">
        <f>Tbl_BalanceHistory[[#This Row],[Discretionary Recommended - Pre 2022]]+Tbl_BalanceHistory[[#This Row],[Discretionary Balance Recommended: Policy]]+Tbl_BalanceHistory[[#This Row],[Discretionary Balance Recommended: Commitments]]</f>
        <v>0</v>
      </c>
      <c r="AA2235" s="5">
        <f>Tbl_BalanceHistory[[#This Row],[Discretionary Balance]]-Tbl_BalanceHistory[[#This Row],[Discretionary Reappropriation]]</f>
        <v>0</v>
      </c>
      <c r="AB2235" s="2"/>
      <c r="AC2235" s="2"/>
      <c r="AD2235" s="2"/>
      <c r="AE2235" s="2"/>
    </row>
    <row r="2236" spans="1:31" ht="60" x14ac:dyDescent="0.25">
      <c r="A2236" s="2" t="s">
        <v>10</v>
      </c>
      <c r="B2236" s="3">
        <v>7</v>
      </c>
      <c r="C2236" s="3">
        <v>260</v>
      </c>
      <c r="D2236" s="3" t="s">
        <v>463</v>
      </c>
      <c r="E2236" s="3" t="str">
        <f>_xlfn.XLOOKUP(Tbl_BalanceHistory[[#This Row],[RespAgy]],Tbl_Agencies[Agy Code],Tbl_Agencies[Agy Sort])</f>
        <v>102000</v>
      </c>
      <c r="F2236" s="2" t="str">
        <f>Tbl_BalanceHistory[[#This Row],[RespAgy]]&amp;": "&amp;Tbl_BalanceHistory[[#This Row],[RespAgency]]</f>
        <v>260: Virginia Community College System</v>
      </c>
      <c r="G2236" s="3">
        <v>286</v>
      </c>
      <c r="H2236" s="3" t="s">
        <v>1144</v>
      </c>
      <c r="I2236" s="3" t="str">
        <f>_xlfn.XLOOKUP(Tbl_BalanceHistory[[#This Row],[AgyCode]],Tbl_Agencies[Agy Code],Tbl_Agencies[Agy Sort])</f>
        <v/>
      </c>
      <c r="J2236" s="2" t="str">
        <f>Tbl_BalanceHistory[[#This Row],[AgyCode]]&amp;": "&amp;Tbl_BalanceHistory[[#This Row],[Agency Name]]</f>
        <v>286: Virginia Western Community College</v>
      </c>
      <c r="K2236" s="1">
        <v>2018</v>
      </c>
      <c r="L2236" s="3">
        <v>110</v>
      </c>
      <c r="M2236" s="3" t="s">
        <v>409</v>
      </c>
      <c r="N2236" s="2" t="str">
        <f>Tbl_BalanceHistory[[#This Row],[ProgramCode]]&amp;": "&amp;Tbl_BalanceHistory[[#This Row],[Program Name]]</f>
        <v>110: Financial Assistance For Educational and General Services</v>
      </c>
      <c r="O2236" s="3" t="s">
        <v>886</v>
      </c>
      <c r="P2236" s="1" t="str">
        <f>IF(Tbl_BalanceHistory[[#This Row],[FundCode]]="0100","GF",IF(Tbl_BalanceHistory[[#This Row],[FundCode]]="01000","GF","Hi Ed / OCR"))</f>
        <v>GF</v>
      </c>
      <c r="Q2236" s="5">
        <v>43010</v>
      </c>
      <c r="R2236" s="5">
        <v>43009.58</v>
      </c>
      <c r="S2236" s="5">
        <v>0</v>
      </c>
      <c r="T2236" s="5">
        <v>0</v>
      </c>
      <c r="U2236" s="3" t="s">
        <v>1733</v>
      </c>
      <c r="V2236" s="5">
        <v>0</v>
      </c>
      <c r="W2236" s="5">
        <v>0</v>
      </c>
      <c r="X2236" s="5"/>
      <c r="Y2236" s="5"/>
      <c r="Z2236" s="5">
        <f>Tbl_BalanceHistory[[#This Row],[Discretionary Recommended - Pre 2022]]+Tbl_BalanceHistory[[#This Row],[Discretionary Balance Recommended: Policy]]+Tbl_BalanceHistory[[#This Row],[Discretionary Balance Recommended: Commitments]]</f>
        <v>0</v>
      </c>
      <c r="AA2236" s="5">
        <f>Tbl_BalanceHistory[[#This Row],[Discretionary Balance]]-Tbl_BalanceHistory[[#This Row],[Discretionary Reappropriation]]</f>
        <v>0</v>
      </c>
      <c r="AB2236" s="2"/>
      <c r="AC2236" s="2"/>
      <c r="AD2236" s="2"/>
      <c r="AE2236" s="2"/>
    </row>
    <row r="2237" spans="1:31" ht="45" x14ac:dyDescent="0.25">
      <c r="A2237" s="2" t="s">
        <v>10</v>
      </c>
      <c r="B2237" s="3">
        <v>7</v>
      </c>
      <c r="C2237" s="3">
        <v>260</v>
      </c>
      <c r="D2237" s="3" t="s">
        <v>463</v>
      </c>
      <c r="E2237" s="3" t="str">
        <f>_xlfn.XLOOKUP(Tbl_BalanceHistory[[#This Row],[RespAgy]],Tbl_Agencies[Agy Code],Tbl_Agencies[Agy Sort])</f>
        <v>102000</v>
      </c>
      <c r="F2237" s="2" t="str">
        <f>Tbl_BalanceHistory[[#This Row],[RespAgy]]&amp;": "&amp;Tbl_BalanceHistory[[#This Row],[RespAgency]]</f>
        <v>260: Virginia Community College System</v>
      </c>
      <c r="G2237" s="3">
        <v>286</v>
      </c>
      <c r="H2237" s="3" t="s">
        <v>1144</v>
      </c>
      <c r="I2237" s="3" t="str">
        <f>_xlfn.XLOOKUP(Tbl_BalanceHistory[[#This Row],[AgyCode]],Tbl_Agencies[Agy Code],Tbl_Agencies[Agy Sort])</f>
        <v/>
      </c>
      <c r="J2237" s="2" t="str">
        <f>Tbl_BalanceHistory[[#This Row],[AgyCode]]&amp;": "&amp;Tbl_BalanceHistory[[#This Row],[Agency Name]]</f>
        <v>286: Virginia Western Community College</v>
      </c>
      <c r="K2237" s="1">
        <v>2014</v>
      </c>
      <c r="L2237" s="3">
        <v>534</v>
      </c>
      <c r="M2237" s="3" t="s">
        <v>82</v>
      </c>
      <c r="N2237" s="2" t="str">
        <f>Tbl_BalanceHistory[[#This Row],[ProgramCode]]&amp;": "&amp;Tbl_BalanceHistory[[#This Row],[Program Name]]</f>
        <v>534: Economic Development Services</v>
      </c>
      <c r="O2237" s="3" t="s">
        <v>1730</v>
      </c>
      <c r="P2237" s="1" t="str">
        <f>IF(Tbl_BalanceHistory[[#This Row],[FundCode]]="0100","GF",IF(Tbl_BalanceHistory[[#This Row],[FundCode]]="01000","GF","Hi Ed / OCR"))</f>
        <v>GF</v>
      </c>
      <c r="Q2237" s="5">
        <v>14000</v>
      </c>
      <c r="R2237" s="5">
        <v>0</v>
      </c>
      <c r="S2237" s="5">
        <v>14000</v>
      </c>
      <c r="T2237" s="5">
        <v>14000</v>
      </c>
      <c r="U2237" s="3" t="s">
        <v>1731</v>
      </c>
      <c r="V2237" s="5">
        <v>0</v>
      </c>
      <c r="W2237" s="5">
        <v>0</v>
      </c>
      <c r="X2237" s="5"/>
      <c r="Y2237" s="5"/>
      <c r="Z2237" s="5">
        <f>Tbl_BalanceHistory[[#This Row],[Discretionary Recommended - Pre 2022]]+Tbl_BalanceHistory[[#This Row],[Discretionary Balance Recommended: Policy]]+Tbl_BalanceHistory[[#This Row],[Discretionary Balance Recommended: Commitments]]</f>
        <v>0</v>
      </c>
      <c r="AA2237" s="5">
        <f>Tbl_BalanceHistory[[#This Row],[Discretionary Balance]]-Tbl_BalanceHistory[[#This Row],[Discretionary Reappropriation]]</f>
        <v>0</v>
      </c>
      <c r="AB2237" s="2"/>
      <c r="AC2237" s="2"/>
      <c r="AD2237" s="2"/>
      <c r="AE2237" s="2"/>
    </row>
    <row r="2238" spans="1:31" ht="45" x14ac:dyDescent="0.25">
      <c r="A2238" s="2" t="s">
        <v>10</v>
      </c>
      <c r="B2238" s="3">
        <v>7</v>
      </c>
      <c r="C2238" s="3">
        <v>260</v>
      </c>
      <c r="D2238" s="3" t="s">
        <v>463</v>
      </c>
      <c r="E2238" s="3" t="str">
        <f>_xlfn.XLOOKUP(Tbl_BalanceHistory[[#This Row],[RespAgy]],Tbl_Agencies[Agy Code],Tbl_Agencies[Agy Sort])</f>
        <v>102000</v>
      </c>
      <c r="F2238" s="2" t="str">
        <f>Tbl_BalanceHistory[[#This Row],[RespAgy]]&amp;": "&amp;Tbl_BalanceHistory[[#This Row],[RespAgency]]</f>
        <v>260: Virginia Community College System</v>
      </c>
      <c r="G2238" s="3">
        <v>286</v>
      </c>
      <c r="H2238" s="3" t="s">
        <v>1144</v>
      </c>
      <c r="I2238" s="3" t="str">
        <f>_xlfn.XLOOKUP(Tbl_BalanceHistory[[#This Row],[AgyCode]],Tbl_Agencies[Agy Code],Tbl_Agencies[Agy Sort])</f>
        <v/>
      </c>
      <c r="J2238" s="2" t="str">
        <f>Tbl_BalanceHistory[[#This Row],[AgyCode]]&amp;": "&amp;Tbl_BalanceHistory[[#This Row],[Agency Name]]</f>
        <v>286: Virginia Western Community College</v>
      </c>
      <c r="K2238" s="1">
        <v>2015</v>
      </c>
      <c r="L2238" s="3">
        <v>534</v>
      </c>
      <c r="M2238" s="3" t="s">
        <v>82</v>
      </c>
      <c r="N2238" s="2" t="str">
        <f>Tbl_BalanceHistory[[#This Row],[ProgramCode]]&amp;": "&amp;Tbl_BalanceHistory[[#This Row],[Program Name]]</f>
        <v>534: Economic Development Services</v>
      </c>
      <c r="O2238" s="3" t="s">
        <v>1730</v>
      </c>
      <c r="P2238" s="1" t="str">
        <f>IF(Tbl_BalanceHistory[[#This Row],[FundCode]]="0100","GF",IF(Tbl_BalanceHistory[[#This Row],[FundCode]]="01000","GF","Hi Ed / OCR"))</f>
        <v>GF</v>
      </c>
      <c r="Q2238" s="5">
        <v>0</v>
      </c>
      <c r="R2238" s="5">
        <v>0</v>
      </c>
      <c r="S2238" s="5">
        <v>0</v>
      </c>
      <c r="T2238" s="5">
        <v>0</v>
      </c>
      <c r="U2238" s="3"/>
      <c r="V2238" s="5">
        <v>0</v>
      </c>
      <c r="W2238" s="5">
        <v>0</v>
      </c>
      <c r="X2238" s="5"/>
      <c r="Y2238" s="5"/>
      <c r="Z2238" s="5">
        <f>Tbl_BalanceHistory[[#This Row],[Discretionary Recommended - Pre 2022]]+Tbl_BalanceHistory[[#This Row],[Discretionary Balance Recommended: Policy]]+Tbl_BalanceHistory[[#This Row],[Discretionary Balance Recommended: Commitments]]</f>
        <v>0</v>
      </c>
      <c r="AA2238" s="5">
        <f>Tbl_BalanceHistory[[#This Row],[Discretionary Balance]]-Tbl_BalanceHistory[[#This Row],[Discretionary Reappropriation]]</f>
        <v>0</v>
      </c>
      <c r="AB2238" s="2"/>
      <c r="AC2238" s="2"/>
      <c r="AD2238" s="2"/>
      <c r="AE2238" s="2"/>
    </row>
    <row r="2239" spans="1:31" ht="45" x14ac:dyDescent="0.25">
      <c r="A2239" s="2" t="s">
        <v>10</v>
      </c>
      <c r="B2239" s="3">
        <v>7</v>
      </c>
      <c r="C2239" s="3">
        <v>260</v>
      </c>
      <c r="D2239" s="3" t="s">
        <v>463</v>
      </c>
      <c r="E2239" s="3" t="str">
        <f>_xlfn.XLOOKUP(Tbl_BalanceHistory[[#This Row],[RespAgy]],Tbl_Agencies[Agy Code],Tbl_Agencies[Agy Sort])</f>
        <v>102000</v>
      </c>
      <c r="F2239" s="2" t="str">
        <f>Tbl_BalanceHistory[[#This Row],[RespAgy]]&amp;": "&amp;Tbl_BalanceHistory[[#This Row],[RespAgency]]</f>
        <v>260: Virginia Community College System</v>
      </c>
      <c r="G2239" s="3">
        <v>287</v>
      </c>
      <c r="H2239" s="3" t="s">
        <v>1979</v>
      </c>
      <c r="I2239" s="3" t="str">
        <f>_xlfn.XLOOKUP(Tbl_BalanceHistory[[#This Row],[AgyCode]],Tbl_Agencies[Agy Code],Tbl_Agencies[Agy Sort])</f>
        <v/>
      </c>
      <c r="J2239" s="2" t="str">
        <f>Tbl_BalanceHistory[[#This Row],[AgyCode]]&amp;": "&amp;Tbl_BalanceHistory[[#This Row],[Agency Name]]</f>
        <v>287: Dabney S. Lancaster Community College</v>
      </c>
      <c r="K2239" s="1">
        <v>2014</v>
      </c>
      <c r="L2239" s="3">
        <v>101</v>
      </c>
      <c r="M2239" s="3" t="s">
        <v>1636</v>
      </c>
      <c r="N2239" s="2" t="str">
        <f>Tbl_BalanceHistory[[#This Row],[ProgramCode]]&amp;": "&amp;Tbl_BalanceHistory[[#This Row],[Program Name]]</f>
        <v>101: Higher Education Instruction</v>
      </c>
      <c r="O2239" s="3" t="s">
        <v>1964</v>
      </c>
      <c r="P2239" s="1" t="str">
        <f>IF(Tbl_BalanceHistory[[#This Row],[FundCode]]="0100","GF",IF(Tbl_BalanceHistory[[#This Row],[FundCode]]="01000","GF","Hi Ed / OCR"))</f>
        <v>Hi Ed / OCR</v>
      </c>
      <c r="Q2239" s="5">
        <v>0</v>
      </c>
      <c r="R2239" s="5">
        <v>0</v>
      </c>
      <c r="S2239" s="5">
        <v>143534</v>
      </c>
      <c r="T2239" s="5">
        <v>143534</v>
      </c>
      <c r="U2239" s="3" t="s">
        <v>1731</v>
      </c>
      <c r="V2239" s="5">
        <v>0</v>
      </c>
      <c r="W2239" s="5">
        <v>0</v>
      </c>
      <c r="X2239" s="5"/>
      <c r="Y2239" s="5"/>
      <c r="Z2239" s="5">
        <f>Tbl_BalanceHistory[[#This Row],[Discretionary Recommended - Pre 2022]]+Tbl_BalanceHistory[[#This Row],[Discretionary Balance Recommended: Policy]]+Tbl_BalanceHistory[[#This Row],[Discretionary Balance Recommended: Commitments]]</f>
        <v>0</v>
      </c>
      <c r="AA2239" s="5">
        <f>Tbl_BalanceHistory[[#This Row],[Discretionary Balance]]-Tbl_BalanceHistory[[#This Row],[Discretionary Reappropriation]]</f>
        <v>0</v>
      </c>
      <c r="AB2239" s="2"/>
      <c r="AC2239" s="2"/>
      <c r="AD2239" s="2"/>
      <c r="AE2239" s="2"/>
    </row>
    <row r="2240" spans="1:31" ht="45" x14ac:dyDescent="0.25">
      <c r="A2240" s="2" t="s">
        <v>10</v>
      </c>
      <c r="B2240" s="3">
        <v>7</v>
      </c>
      <c r="C2240" s="3">
        <v>260</v>
      </c>
      <c r="D2240" s="3" t="s">
        <v>463</v>
      </c>
      <c r="E2240" s="3" t="str">
        <f>_xlfn.XLOOKUP(Tbl_BalanceHistory[[#This Row],[RespAgy]],Tbl_Agencies[Agy Code],Tbl_Agencies[Agy Sort])</f>
        <v>102000</v>
      </c>
      <c r="F2240" s="2" t="str">
        <f>Tbl_BalanceHistory[[#This Row],[RespAgy]]&amp;": "&amp;Tbl_BalanceHistory[[#This Row],[RespAgency]]</f>
        <v>260: Virginia Community College System</v>
      </c>
      <c r="G2240" s="3">
        <v>287</v>
      </c>
      <c r="H2240" s="3" t="s">
        <v>1979</v>
      </c>
      <c r="I2240" s="3" t="str">
        <f>_xlfn.XLOOKUP(Tbl_BalanceHistory[[#This Row],[AgyCode]],Tbl_Agencies[Agy Code],Tbl_Agencies[Agy Sort])</f>
        <v/>
      </c>
      <c r="J2240" s="2" t="str">
        <f>Tbl_BalanceHistory[[#This Row],[AgyCode]]&amp;": "&amp;Tbl_BalanceHistory[[#This Row],[Agency Name]]</f>
        <v>287: Dabney S. Lancaster Community College</v>
      </c>
      <c r="K2240" s="1">
        <v>2015</v>
      </c>
      <c r="L2240" s="3">
        <v>101</v>
      </c>
      <c r="M2240" s="3" t="s">
        <v>1636</v>
      </c>
      <c r="N2240" s="2" t="str">
        <f>Tbl_BalanceHistory[[#This Row],[ProgramCode]]&amp;": "&amp;Tbl_BalanceHistory[[#This Row],[Program Name]]</f>
        <v>101: Higher Education Instruction</v>
      </c>
      <c r="O2240" s="3" t="s">
        <v>1964</v>
      </c>
      <c r="P2240" s="1" t="str">
        <f>IF(Tbl_BalanceHistory[[#This Row],[FundCode]]="0100","GF",IF(Tbl_BalanceHistory[[#This Row],[FundCode]]="01000","GF","Hi Ed / OCR"))</f>
        <v>Hi Ed / OCR</v>
      </c>
      <c r="Q2240" s="5">
        <v>0</v>
      </c>
      <c r="R2240" s="5">
        <v>0</v>
      </c>
      <c r="S2240" s="5">
        <v>76574</v>
      </c>
      <c r="T2240" s="5">
        <v>76574</v>
      </c>
      <c r="U2240" s="3" t="s">
        <v>1731</v>
      </c>
      <c r="V2240" s="5">
        <v>0</v>
      </c>
      <c r="W2240" s="5">
        <v>0</v>
      </c>
      <c r="X2240" s="5"/>
      <c r="Y2240" s="5"/>
      <c r="Z2240" s="5">
        <f>Tbl_BalanceHistory[[#This Row],[Discretionary Recommended - Pre 2022]]+Tbl_BalanceHistory[[#This Row],[Discretionary Balance Recommended: Policy]]+Tbl_BalanceHistory[[#This Row],[Discretionary Balance Recommended: Commitments]]</f>
        <v>0</v>
      </c>
      <c r="AA2240" s="5">
        <f>Tbl_BalanceHistory[[#This Row],[Discretionary Balance]]-Tbl_BalanceHistory[[#This Row],[Discretionary Reappropriation]]</f>
        <v>0</v>
      </c>
      <c r="AB2240" s="2"/>
      <c r="AC2240" s="2"/>
      <c r="AD2240" s="2"/>
      <c r="AE2240" s="2"/>
    </row>
    <row r="2241" spans="1:31" ht="45" x14ac:dyDescent="0.25">
      <c r="A2241" s="2" t="s">
        <v>10</v>
      </c>
      <c r="B2241" s="3">
        <v>7</v>
      </c>
      <c r="C2241" s="3">
        <v>260</v>
      </c>
      <c r="D2241" s="3" t="s">
        <v>463</v>
      </c>
      <c r="E2241" s="3" t="str">
        <f>_xlfn.XLOOKUP(Tbl_BalanceHistory[[#This Row],[RespAgy]],Tbl_Agencies[Agy Code],Tbl_Agencies[Agy Sort])</f>
        <v>102000</v>
      </c>
      <c r="F2241" s="2" t="str">
        <f>Tbl_BalanceHistory[[#This Row],[RespAgy]]&amp;": "&amp;Tbl_BalanceHistory[[#This Row],[RespAgency]]</f>
        <v>260: Virginia Community College System</v>
      </c>
      <c r="G2241" s="3">
        <v>287</v>
      </c>
      <c r="H2241" s="3" t="s">
        <v>1979</v>
      </c>
      <c r="I2241" s="3" t="str">
        <f>_xlfn.XLOOKUP(Tbl_BalanceHistory[[#This Row],[AgyCode]],Tbl_Agencies[Agy Code],Tbl_Agencies[Agy Sort])</f>
        <v/>
      </c>
      <c r="J2241" s="2" t="str">
        <f>Tbl_BalanceHistory[[#This Row],[AgyCode]]&amp;": "&amp;Tbl_BalanceHistory[[#This Row],[Agency Name]]</f>
        <v>287: Dabney S. Lancaster Community College</v>
      </c>
      <c r="K2241" s="1">
        <v>2016</v>
      </c>
      <c r="L2241" s="3">
        <v>101</v>
      </c>
      <c r="M2241" s="3" t="s">
        <v>1636</v>
      </c>
      <c r="N2241" s="2" t="str">
        <f>Tbl_BalanceHistory[[#This Row],[ProgramCode]]&amp;": "&amp;Tbl_BalanceHistory[[#This Row],[Program Name]]</f>
        <v>101: Higher Education Instruction</v>
      </c>
      <c r="O2241" s="3" t="s">
        <v>1964</v>
      </c>
      <c r="P2241" s="1" t="str">
        <f>IF(Tbl_BalanceHistory[[#This Row],[FundCode]]="0100","GF",IF(Tbl_BalanceHistory[[#This Row],[FundCode]]="01000","GF","Hi Ed / OCR"))</f>
        <v>Hi Ed / OCR</v>
      </c>
      <c r="Q2241" s="5">
        <v>0</v>
      </c>
      <c r="R2241" s="5">
        <v>0</v>
      </c>
      <c r="S2241" s="5">
        <v>7769</v>
      </c>
      <c r="T2241" s="5">
        <v>7769</v>
      </c>
      <c r="U2241" s="3" t="s">
        <v>1731</v>
      </c>
      <c r="V2241" s="5">
        <v>0</v>
      </c>
      <c r="W2241" s="5">
        <v>0</v>
      </c>
      <c r="X2241" s="5"/>
      <c r="Y2241" s="5"/>
      <c r="Z2241" s="5">
        <f>Tbl_BalanceHistory[[#This Row],[Discretionary Recommended - Pre 2022]]+Tbl_BalanceHistory[[#This Row],[Discretionary Balance Recommended: Policy]]+Tbl_BalanceHistory[[#This Row],[Discretionary Balance Recommended: Commitments]]</f>
        <v>0</v>
      </c>
      <c r="AA2241" s="5">
        <f>Tbl_BalanceHistory[[#This Row],[Discretionary Balance]]-Tbl_BalanceHistory[[#This Row],[Discretionary Reappropriation]]</f>
        <v>0</v>
      </c>
      <c r="AB2241" s="2"/>
      <c r="AC2241" s="2"/>
      <c r="AD2241" s="2"/>
      <c r="AE2241" s="2"/>
    </row>
    <row r="2242" spans="1:31" ht="45" x14ac:dyDescent="0.25">
      <c r="A2242" s="2" t="s">
        <v>10</v>
      </c>
      <c r="B2242" s="3">
        <v>7</v>
      </c>
      <c r="C2242" s="3">
        <v>260</v>
      </c>
      <c r="D2242" s="3" t="s">
        <v>463</v>
      </c>
      <c r="E2242" s="3" t="str">
        <f>_xlfn.XLOOKUP(Tbl_BalanceHistory[[#This Row],[RespAgy]],Tbl_Agencies[Agy Code],Tbl_Agencies[Agy Sort])</f>
        <v>102000</v>
      </c>
      <c r="F2242" s="2" t="str">
        <f>Tbl_BalanceHistory[[#This Row],[RespAgy]]&amp;": "&amp;Tbl_BalanceHistory[[#This Row],[RespAgency]]</f>
        <v>260: Virginia Community College System</v>
      </c>
      <c r="G2242" s="3">
        <v>287</v>
      </c>
      <c r="H2242" s="3" t="s">
        <v>1979</v>
      </c>
      <c r="I2242" s="3" t="str">
        <f>_xlfn.XLOOKUP(Tbl_BalanceHistory[[#This Row],[AgyCode]],Tbl_Agencies[Agy Code],Tbl_Agencies[Agy Sort])</f>
        <v/>
      </c>
      <c r="J2242" s="2" t="str">
        <f>Tbl_BalanceHistory[[#This Row],[AgyCode]]&amp;": "&amp;Tbl_BalanceHistory[[#This Row],[Agency Name]]</f>
        <v>287: Dabney S. Lancaster Community College</v>
      </c>
      <c r="K2242" s="1">
        <v>2017</v>
      </c>
      <c r="L2242" s="3">
        <v>101</v>
      </c>
      <c r="M2242" s="3" t="s">
        <v>1636</v>
      </c>
      <c r="N2242" s="2" t="str">
        <f>Tbl_BalanceHistory[[#This Row],[ProgramCode]]&amp;": "&amp;Tbl_BalanceHistory[[#This Row],[Program Name]]</f>
        <v>101: Higher Education Instruction</v>
      </c>
      <c r="O2242" s="3" t="s">
        <v>1963</v>
      </c>
      <c r="P2242" s="1" t="str">
        <f>IF(Tbl_BalanceHistory[[#This Row],[FundCode]]="0100","GF",IF(Tbl_BalanceHistory[[#This Row],[FundCode]]="01000","GF","Hi Ed / OCR"))</f>
        <v>Hi Ed / OCR</v>
      </c>
      <c r="Q2242" s="5">
        <v>0</v>
      </c>
      <c r="R2242" s="5">
        <v>0</v>
      </c>
      <c r="S2242" s="5">
        <v>33032</v>
      </c>
      <c r="T2242" s="5">
        <v>33032</v>
      </c>
      <c r="U2242" s="3" t="s">
        <v>1732</v>
      </c>
      <c r="V2242" s="5">
        <v>0</v>
      </c>
      <c r="W2242" s="5">
        <v>0</v>
      </c>
      <c r="X2242" s="5"/>
      <c r="Y2242" s="5"/>
      <c r="Z2242" s="5">
        <f>Tbl_BalanceHistory[[#This Row],[Discretionary Recommended - Pre 2022]]+Tbl_BalanceHistory[[#This Row],[Discretionary Balance Recommended: Policy]]+Tbl_BalanceHistory[[#This Row],[Discretionary Balance Recommended: Commitments]]</f>
        <v>0</v>
      </c>
      <c r="AA2242" s="5">
        <f>Tbl_BalanceHistory[[#This Row],[Discretionary Balance]]-Tbl_BalanceHistory[[#This Row],[Discretionary Reappropriation]]</f>
        <v>0</v>
      </c>
      <c r="AB2242" s="2"/>
      <c r="AC2242" s="2"/>
      <c r="AD2242" s="2"/>
      <c r="AE2242" s="2"/>
    </row>
    <row r="2243" spans="1:31" ht="45" x14ac:dyDescent="0.25">
      <c r="A2243" s="2" t="s">
        <v>10</v>
      </c>
      <c r="B2243" s="3">
        <v>7</v>
      </c>
      <c r="C2243" s="3">
        <v>260</v>
      </c>
      <c r="D2243" s="3" t="s">
        <v>463</v>
      </c>
      <c r="E2243" s="3" t="str">
        <f>_xlfn.XLOOKUP(Tbl_BalanceHistory[[#This Row],[RespAgy]],Tbl_Agencies[Agy Code],Tbl_Agencies[Agy Sort])</f>
        <v>102000</v>
      </c>
      <c r="F2243" s="2" t="str">
        <f>Tbl_BalanceHistory[[#This Row],[RespAgy]]&amp;": "&amp;Tbl_BalanceHistory[[#This Row],[RespAgency]]</f>
        <v>260: Virginia Community College System</v>
      </c>
      <c r="G2243" s="3">
        <v>287</v>
      </c>
      <c r="H2243" s="3" t="s">
        <v>1979</v>
      </c>
      <c r="I2243" s="3" t="str">
        <f>_xlfn.XLOOKUP(Tbl_BalanceHistory[[#This Row],[AgyCode]],Tbl_Agencies[Agy Code],Tbl_Agencies[Agy Sort])</f>
        <v/>
      </c>
      <c r="J2243" s="2" t="str">
        <f>Tbl_BalanceHistory[[#This Row],[AgyCode]]&amp;": "&amp;Tbl_BalanceHistory[[#This Row],[Agency Name]]</f>
        <v>287: Dabney S. Lancaster Community College</v>
      </c>
      <c r="K2243" s="1">
        <v>2018</v>
      </c>
      <c r="L2243" s="3">
        <v>101</v>
      </c>
      <c r="M2243" s="3" t="s">
        <v>1636</v>
      </c>
      <c r="N2243" s="2" t="str">
        <f>Tbl_BalanceHistory[[#This Row],[ProgramCode]]&amp;": "&amp;Tbl_BalanceHistory[[#This Row],[Program Name]]</f>
        <v>101: Higher Education Instruction</v>
      </c>
      <c r="O2243" s="3" t="s">
        <v>1963</v>
      </c>
      <c r="P2243" s="1" t="str">
        <f>IF(Tbl_BalanceHistory[[#This Row],[FundCode]]="0100","GF",IF(Tbl_BalanceHistory[[#This Row],[FundCode]]="01000","GF","Hi Ed / OCR"))</f>
        <v>Hi Ed / OCR</v>
      </c>
      <c r="Q2243" s="5">
        <v>0</v>
      </c>
      <c r="R2243" s="5">
        <v>0</v>
      </c>
      <c r="S2243" s="5">
        <v>72033</v>
      </c>
      <c r="T2243" s="5">
        <v>72033</v>
      </c>
      <c r="U2243" s="3" t="s">
        <v>1731</v>
      </c>
      <c r="V2243" s="5">
        <v>0</v>
      </c>
      <c r="W2243" s="5">
        <v>0</v>
      </c>
      <c r="X2243" s="5"/>
      <c r="Y2243" s="5"/>
      <c r="Z2243" s="5">
        <f>Tbl_BalanceHistory[[#This Row],[Discretionary Recommended - Pre 2022]]+Tbl_BalanceHistory[[#This Row],[Discretionary Balance Recommended: Policy]]+Tbl_BalanceHistory[[#This Row],[Discretionary Balance Recommended: Commitments]]</f>
        <v>0</v>
      </c>
      <c r="AA2243" s="5">
        <f>Tbl_BalanceHistory[[#This Row],[Discretionary Balance]]-Tbl_BalanceHistory[[#This Row],[Discretionary Reappropriation]]</f>
        <v>0</v>
      </c>
      <c r="AB2243" s="2"/>
      <c r="AC2243" s="2"/>
      <c r="AD2243" s="2"/>
      <c r="AE2243" s="2"/>
    </row>
    <row r="2244" spans="1:31" ht="45" x14ac:dyDescent="0.25">
      <c r="A2244" s="2" t="s">
        <v>10</v>
      </c>
      <c r="B2244" s="3">
        <v>7</v>
      </c>
      <c r="C2244" s="3">
        <v>260</v>
      </c>
      <c r="D2244" s="3" t="s">
        <v>463</v>
      </c>
      <c r="E2244" s="3" t="str">
        <f>_xlfn.XLOOKUP(Tbl_BalanceHistory[[#This Row],[RespAgy]],Tbl_Agencies[Agy Code],Tbl_Agencies[Agy Sort])</f>
        <v>102000</v>
      </c>
      <c r="F2244" s="2" t="str">
        <f>Tbl_BalanceHistory[[#This Row],[RespAgy]]&amp;": "&amp;Tbl_BalanceHistory[[#This Row],[RespAgency]]</f>
        <v>260: Virginia Community College System</v>
      </c>
      <c r="G2244" s="3">
        <v>287</v>
      </c>
      <c r="H2244" s="3" t="s">
        <v>1979</v>
      </c>
      <c r="I2244" s="3" t="str">
        <f>_xlfn.XLOOKUP(Tbl_BalanceHistory[[#This Row],[AgyCode]],Tbl_Agencies[Agy Code],Tbl_Agencies[Agy Sort])</f>
        <v/>
      </c>
      <c r="J2244" s="2" t="str">
        <f>Tbl_BalanceHistory[[#This Row],[AgyCode]]&amp;": "&amp;Tbl_BalanceHistory[[#This Row],[Agency Name]]</f>
        <v>287: Dabney S. Lancaster Community College</v>
      </c>
      <c r="K2244" s="1">
        <v>2019</v>
      </c>
      <c r="L2244" s="3">
        <v>101</v>
      </c>
      <c r="M2244" s="3" t="s">
        <v>1636</v>
      </c>
      <c r="N2244" s="2" t="str">
        <f>Tbl_BalanceHistory[[#This Row],[ProgramCode]]&amp;": "&amp;Tbl_BalanceHistory[[#This Row],[Program Name]]</f>
        <v>101: Higher Education Instruction</v>
      </c>
      <c r="O2244" s="3" t="s">
        <v>1963</v>
      </c>
      <c r="P2244" s="1" t="str">
        <f>IF(Tbl_BalanceHistory[[#This Row],[FundCode]]="0100","GF",IF(Tbl_BalanceHistory[[#This Row],[FundCode]]="01000","GF","Hi Ed / OCR"))</f>
        <v>Hi Ed / OCR</v>
      </c>
      <c r="Q2244" s="5">
        <v>0</v>
      </c>
      <c r="R2244" s="5">
        <v>0</v>
      </c>
      <c r="S2244" s="5">
        <v>48655.82</v>
      </c>
      <c r="T2244" s="5">
        <v>48655.82</v>
      </c>
      <c r="U2244" s="3" t="s">
        <v>1733</v>
      </c>
      <c r="V2244" s="5">
        <v>0</v>
      </c>
      <c r="W2244" s="5">
        <v>0</v>
      </c>
      <c r="X2244" s="5"/>
      <c r="Y2244" s="5"/>
      <c r="Z2244" s="5">
        <f>Tbl_BalanceHistory[[#This Row],[Discretionary Recommended - Pre 2022]]+Tbl_BalanceHistory[[#This Row],[Discretionary Balance Recommended: Policy]]+Tbl_BalanceHistory[[#This Row],[Discretionary Balance Recommended: Commitments]]</f>
        <v>0</v>
      </c>
      <c r="AA2244" s="5">
        <f>Tbl_BalanceHistory[[#This Row],[Discretionary Balance]]-Tbl_BalanceHistory[[#This Row],[Discretionary Reappropriation]]</f>
        <v>0</v>
      </c>
      <c r="AB2244" s="2"/>
      <c r="AC2244" s="2"/>
      <c r="AD2244" s="2"/>
      <c r="AE2244" s="2"/>
    </row>
    <row r="2245" spans="1:31" ht="45" x14ac:dyDescent="0.25">
      <c r="A2245" s="2" t="s">
        <v>10</v>
      </c>
      <c r="B2245" s="3">
        <v>7</v>
      </c>
      <c r="C2245" s="3">
        <v>260</v>
      </c>
      <c r="D2245" s="3" t="s">
        <v>463</v>
      </c>
      <c r="E2245" s="3" t="str">
        <f>_xlfn.XLOOKUP(Tbl_BalanceHistory[[#This Row],[RespAgy]],Tbl_Agencies[Agy Code],Tbl_Agencies[Agy Sort])</f>
        <v>102000</v>
      </c>
      <c r="F2245" s="2" t="str">
        <f>Tbl_BalanceHistory[[#This Row],[RespAgy]]&amp;": "&amp;Tbl_BalanceHistory[[#This Row],[RespAgency]]</f>
        <v>260: Virginia Community College System</v>
      </c>
      <c r="G2245" s="3">
        <v>287</v>
      </c>
      <c r="H2245" s="3" t="s">
        <v>1979</v>
      </c>
      <c r="I2245" s="3" t="str">
        <f>_xlfn.XLOOKUP(Tbl_BalanceHistory[[#This Row],[AgyCode]],Tbl_Agencies[Agy Code],Tbl_Agencies[Agy Sort])</f>
        <v/>
      </c>
      <c r="J2245" s="2" t="str">
        <f>Tbl_BalanceHistory[[#This Row],[AgyCode]]&amp;": "&amp;Tbl_BalanceHistory[[#This Row],[Agency Name]]</f>
        <v>287: Dabney S. Lancaster Community College</v>
      </c>
      <c r="K2245" s="1">
        <v>2020</v>
      </c>
      <c r="L2245" s="3">
        <v>101</v>
      </c>
      <c r="M2245" s="3" t="s">
        <v>1636</v>
      </c>
      <c r="N2245" s="2" t="str">
        <f>Tbl_BalanceHistory[[#This Row],[ProgramCode]]&amp;": "&amp;Tbl_BalanceHistory[[#This Row],[Program Name]]</f>
        <v>101: Higher Education Instruction</v>
      </c>
      <c r="O2245" s="3" t="s">
        <v>1963</v>
      </c>
      <c r="P2245" s="1" t="str">
        <f>IF(Tbl_BalanceHistory[[#This Row],[FundCode]]="0100","GF",IF(Tbl_BalanceHistory[[#This Row],[FundCode]]="01000","GF","Hi Ed / OCR"))</f>
        <v>Hi Ed / OCR</v>
      </c>
      <c r="Q2245" s="5">
        <v>0</v>
      </c>
      <c r="R2245" s="5">
        <v>0</v>
      </c>
      <c r="S2245" s="5">
        <v>345628.58</v>
      </c>
      <c r="T2245" s="5">
        <v>345628.58</v>
      </c>
      <c r="U2245" s="3" t="s">
        <v>1733</v>
      </c>
      <c r="V2245" s="5">
        <v>0</v>
      </c>
      <c r="W2245" s="5">
        <v>0</v>
      </c>
      <c r="X2245" s="5"/>
      <c r="Y2245" s="5"/>
      <c r="Z2245" s="5">
        <f>Tbl_BalanceHistory[[#This Row],[Discretionary Recommended - Pre 2022]]+Tbl_BalanceHistory[[#This Row],[Discretionary Balance Recommended: Policy]]+Tbl_BalanceHistory[[#This Row],[Discretionary Balance Recommended: Commitments]]</f>
        <v>0</v>
      </c>
      <c r="AA2245" s="5">
        <f>Tbl_BalanceHistory[[#This Row],[Discretionary Balance]]-Tbl_BalanceHistory[[#This Row],[Discretionary Reappropriation]]</f>
        <v>0</v>
      </c>
      <c r="AB2245" s="2"/>
      <c r="AC2245" s="2"/>
      <c r="AD2245" s="2"/>
      <c r="AE2245" s="2"/>
    </row>
    <row r="2246" spans="1:31" ht="45" x14ac:dyDescent="0.25">
      <c r="A2246" s="2" t="s">
        <v>10</v>
      </c>
      <c r="B2246" s="3">
        <v>7</v>
      </c>
      <c r="C2246" s="3">
        <v>260</v>
      </c>
      <c r="D2246" s="3" t="s">
        <v>463</v>
      </c>
      <c r="E2246" s="3" t="str">
        <f>_xlfn.XLOOKUP(Tbl_BalanceHistory[[#This Row],[RespAgy]],Tbl_Agencies[Agy Code],Tbl_Agencies[Agy Sort])</f>
        <v>102000</v>
      </c>
      <c r="F2246" s="2" t="str">
        <f>Tbl_BalanceHistory[[#This Row],[RespAgy]]&amp;": "&amp;Tbl_BalanceHistory[[#This Row],[RespAgency]]</f>
        <v>260: Virginia Community College System</v>
      </c>
      <c r="G2246" s="3">
        <v>287</v>
      </c>
      <c r="H2246" s="3" t="s">
        <v>1146</v>
      </c>
      <c r="I2246" s="3" t="str">
        <f>_xlfn.XLOOKUP(Tbl_BalanceHistory[[#This Row],[AgyCode]],Tbl_Agencies[Agy Code],Tbl_Agencies[Agy Sort])</f>
        <v/>
      </c>
      <c r="J2246" s="2" t="str">
        <f>Tbl_BalanceHistory[[#This Row],[AgyCode]]&amp;": "&amp;Tbl_BalanceHistory[[#This Row],[Agency Name]]</f>
        <v>287: Mountain Gateway Community College</v>
      </c>
      <c r="K2246" s="1">
        <v>2021</v>
      </c>
      <c r="L2246" s="3">
        <v>101</v>
      </c>
      <c r="M2246" s="3" t="s">
        <v>1636</v>
      </c>
      <c r="N2246" s="2" t="str">
        <f>Tbl_BalanceHistory[[#This Row],[ProgramCode]]&amp;": "&amp;Tbl_BalanceHistory[[#This Row],[Program Name]]</f>
        <v>101: Higher Education Instruction</v>
      </c>
      <c r="O2246" s="3" t="s">
        <v>1963</v>
      </c>
      <c r="P2246" s="1" t="str">
        <f>IF(Tbl_BalanceHistory[[#This Row],[FundCode]]="0100","GF",IF(Tbl_BalanceHistory[[#This Row],[FundCode]]="01000","GF","Hi Ed / OCR"))</f>
        <v>Hi Ed / OCR</v>
      </c>
      <c r="Q2246" s="5">
        <v>0</v>
      </c>
      <c r="R2246" s="5">
        <v>0</v>
      </c>
      <c r="S2246" s="5">
        <v>698070.65</v>
      </c>
      <c r="T2246" s="5">
        <v>698070.65</v>
      </c>
      <c r="U2246" s="3" t="s">
        <v>1733</v>
      </c>
      <c r="V2246" s="5">
        <v>0</v>
      </c>
      <c r="W2246" s="5">
        <v>0</v>
      </c>
      <c r="X2246" s="5"/>
      <c r="Y2246" s="5"/>
      <c r="Z2246" s="5">
        <f>Tbl_BalanceHistory[[#This Row],[Discretionary Recommended - Pre 2022]]+Tbl_BalanceHistory[[#This Row],[Discretionary Balance Recommended: Policy]]+Tbl_BalanceHistory[[#This Row],[Discretionary Balance Recommended: Commitments]]</f>
        <v>0</v>
      </c>
      <c r="AA2246" s="5">
        <f>Tbl_BalanceHistory[[#This Row],[Discretionary Balance]]-Tbl_BalanceHistory[[#This Row],[Discretionary Reappropriation]]</f>
        <v>0</v>
      </c>
      <c r="AB2246" s="2"/>
      <c r="AC2246" s="2"/>
      <c r="AD2246" s="2"/>
      <c r="AE2246" s="2"/>
    </row>
    <row r="2247" spans="1:31" ht="45" x14ac:dyDescent="0.25">
      <c r="A2247" s="2" t="s">
        <v>10</v>
      </c>
      <c r="B2247" s="3">
        <v>7</v>
      </c>
      <c r="C2247" s="3">
        <v>260</v>
      </c>
      <c r="D2247" s="3" t="s">
        <v>463</v>
      </c>
      <c r="E2247" s="3" t="str">
        <f>_xlfn.XLOOKUP(Tbl_BalanceHistory[[#This Row],[RespAgy]],Tbl_Agencies[Agy Code],Tbl_Agencies[Agy Sort])</f>
        <v>102000</v>
      </c>
      <c r="F2247" s="2" t="str">
        <f>Tbl_BalanceHistory[[#This Row],[RespAgy]]&amp;": "&amp;Tbl_BalanceHistory[[#This Row],[RespAgency]]</f>
        <v>260: Virginia Community College System</v>
      </c>
      <c r="G2247" s="3">
        <v>287</v>
      </c>
      <c r="H2247" s="3" t="s">
        <v>1146</v>
      </c>
      <c r="I2247" s="3" t="str">
        <f>_xlfn.XLOOKUP(Tbl_BalanceHistory[[#This Row],[AgyCode]],Tbl_Agencies[Agy Code],Tbl_Agencies[Agy Sort])</f>
        <v/>
      </c>
      <c r="J2247" s="2" t="str">
        <f>Tbl_BalanceHistory[[#This Row],[AgyCode]]&amp;": "&amp;Tbl_BalanceHistory[[#This Row],[Agency Name]]</f>
        <v>287: Mountain Gateway Community College</v>
      </c>
      <c r="K2247" s="1">
        <v>2022</v>
      </c>
      <c r="L2247" s="3">
        <v>101</v>
      </c>
      <c r="M2247" s="3" t="s">
        <v>1636</v>
      </c>
      <c r="N2247" s="2" t="str">
        <f>Tbl_BalanceHistory[[#This Row],[ProgramCode]]&amp;": "&amp;Tbl_BalanceHistory[[#This Row],[Program Name]]</f>
        <v>101: Higher Education Instruction</v>
      </c>
      <c r="O2247" s="3" t="s">
        <v>1963</v>
      </c>
      <c r="P2247" s="1" t="str">
        <f>IF(Tbl_BalanceHistory[[#This Row],[FundCode]]="0100","GF",IF(Tbl_BalanceHistory[[#This Row],[FundCode]]="01000","GF","Hi Ed / OCR"))</f>
        <v>Hi Ed / OCR</v>
      </c>
      <c r="Q2247" s="5">
        <v>0</v>
      </c>
      <c r="R2247" s="5">
        <v>0</v>
      </c>
      <c r="S2247" s="5">
        <v>457006.88</v>
      </c>
      <c r="T2247" s="5">
        <v>457006.88</v>
      </c>
      <c r="U2247" s="3" t="s">
        <v>1733</v>
      </c>
      <c r="V2247" s="5">
        <v>0</v>
      </c>
      <c r="W2247" s="5"/>
      <c r="X2247" s="5">
        <v>0</v>
      </c>
      <c r="Y2247" s="5">
        <v>0</v>
      </c>
      <c r="Z2247" s="5">
        <f>Tbl_BalanceHistory[[#This Row],[Discretionary Recommended - Pre 2022]]+Tbl_BalanceHistory[[#This Row],[Discretionary Balance Recommended: Policy]]+Tbl_BalanceHistory[[#This Row],[Discretionary Balance Recommended: Commitments]]</f>
        <v>0</v>
      </c>
      <c r="AA2247" s="5">
        <f>Tbl_BalanceHistory[[#This Row],[Discretionary Balance]]-Tbl_BalanceHistory[[#This Row],[Discretionary Reappropriation]]</f>
        <v>0</v>
      </c>
      <c r="AB2247" s="2"/>
      <c r="AC2247" s="2"/>
      <c r="AD2247" s="2"/>
      <c r="AE2247" s="2"/>
    </row>
    <row r="2248" spans="1:31" ht="45" x14ac:dyDescent="0.25">
      <c r="A2248" s="2" t="s">
        <v>10</v>
      </c>
      <c r="B2248" s="3">
        <v>7</v>
      </c>
      <c r="C2248" s="3">
        <v>260</v>
      </c>
      <c r="D2248" s="3" t="s">
        <v>463</v>
      </c>
      <c r="E2248" s="3" t="str">
        <f>_xlfn.XLOOKUP(Tbl_BalanceHistory[[#This Row],[RespAgy]],Tbl_Agencies[Agy Code],Tbl_Agencies[Agy Sort])</f>
        <v>102000</v>
      </c>
      <c r="F2248" s="2" t="str">
        <f>Tbl_BalanceHistory[[#This Row],[RespAgy]]&amp;": "&amp;Tbl_BalanceHistory[[#This Row],[RespAgency]]</f>
        <v>260: Virginia Community College System</v>
      </c>
      <c r="G2248" s="3">
        <v>287</v>
      </c>
      <c r="H2248" s="3" t="s">
        <v>1979</v>
      </c>
      <c r="I2248" s="3" t="str">
        <f>_xlfn.XLOOKUP(Tbl_BalanceHistory[[#This Row],[AgyCode]],Tbl_Agencies[Agy Code],Tbl_Agencies[Agy Sort])</f>
        <v/>
      </c>
      <c r="J2248" s="2" t="str">
        <f>Tbl_BalanceHistory[[#This Row],[AgyCode]]&amp;": "&amp;Tbl_BalanceHistory[[#This Row],[Agency Name]]</f>
        <v>287: Dabney S. Lancaster Community College</v>
      </c>
      <c r="K2248" s="1">
        <v>2014</v>
      </c>
      <c r="L2248" s="3">
        <v>108</v>
      </c>
      <c r="M2248" s="3" t="s">
        <v>408</v>
      </c>
      <c r="N2248" s="2" t="str">
        <f>Tbl_BalanceHistory[[#This Row],[ProgramCode]]&amp;": "&amp;Tbl_BalanceHistory[[#This Row],[Program Name]]</f>
        <v>108: Higher Education Student Financial Assistance</v>
      </c>
      <c r="O2248" s="3" t="s">
        <v>1730</v>
      </c>
      <c r="P2248" s="1" t="str">
        <f>IF(Tbl_BalanceHistory[[#This Row],[FundCode]]="0100","GF",IF(Tbl_BalanceHistory[[#This Row],[FundCode]]="01000","GF","Hi Ed / OCR"))</f>
        <v>GF</v>
      </c>
      <c r="Q2248" s="5">
        <v>276877</v>
      </c>
      <c r="R2248" s="5">
        <v>276877</v>
      </c>
      <c r="S2248" s="5">
        <v>0</v>
      </c>
      <c r="T2248" s="5">
        <v>0</v>
      </c>
      <c r="U2248" s="3"/>
      <c r="V2248" s="5">
        <v>0</v>
      </c>
      <c r="W2248" s="5">
        <v>0</v>
      </c>
      <c r="X2248" s="5"/>
      <c r="Y2248" s="5"/>
      <c r="Z2248" s="5">
        <f>Tbl_BalanceHistory[[#This Row],[Discretionary Recommended - Pre 2022]]+Tbl_BalanceHistory[[#This Row],[Discretionary Balance Recommended: Policy]]+Tbl_BalanceHistory[[#This Row],[Discretionary Balance Recommended: Commitments]]</f>
        <v>0</v>
      </c>
      <c r="AA2248" s="5">
        <f>Tbl_BalanceHistory[[#This Row],[Discretionary Balance]]-Tbl_BalanceHistory[[#This Row],[Discretionary Reappropriation]]</f>
        <v>0</v>
      </c>
      <c r="AB2248" s="2"/>
      <c r="AC2248" s="2"/>
      <c r="AD2248" s="2"/>
      <c r="AE2248" s="2"/>
    </row>
    <row r="2249" spans="1:31" ht="45" x14ac:dyDescent="0.25">
      <c r="A2249" s="2" t="s">
        <v>10</v>
      </c>
      <c r="B2249" s="3">
        <v>7</v>
      </c>
      <c r="C2249" s="3">
        <v>260</v>
      </c>
      <c r="D2249" s="3" t="s">
        <v>463</v>
      </c>
      <c r="E2249" s="3" t="str">
        <f>_xlfn.XLOOKUP(Tbl_BalanceHistory[[#This Row],[RespAgy]],Tbl_Agencies[Agy Code],Tbl_Agencies[Agy Sort])</f>
        <v>102000</v>
      </c>
      <c r="F2249" s="2" t="str">
        <f>Tbl_BalanceHistory[[#This Row],[RespAgy]]&amp;": "&amp;Tbl_BalanceHistory[[#This Row],[RespAgency]]</f>
        <v>260: Virginia Community College System</v>
      </c>
      <c r="G2249" s="3">
        <v>287</v>
      </c>
      <c r="H2249" s="3" t="s">
        <v>1979</v>
      </c>
      <c r="I2249" s="3" t="str">
        <f>_xlfn.XLOOKUP(Tbl_BalanceHistory[[#This Row],[AgyCode]],Tbl_Agencies[Agy Code],Tbl_Agencies[Agy Sort])</f>
        <v/>
      </c>
      <c r="J2249" s="2" t="str">
        <f>Tbl_BalanceHistory[[#This Row],[AgyCode]]&amp;": "&amp;Tbl_BalanceHistory[[#This Row],[Agency Name]]</f>
        <v>287: Dabney S. Lancaster Community College</v>
      </c>
      <c r="K2249" s="1">
        <v>2015</v>
      </c>
      <c r="L2249" s="3">
        <v>108</v>
      </c>
      <c r="M2249" s="3" t="s">
        <v>408</v>
      </c>
      <c r="N2249" s="2" t="str">
        <f>Tbl_BalanceHistory[[#This Row],[ProgramCode]]&amp;": "&amp;Tbl_BalanceHistory[[#This Row],[Program Name]]</f>
        <v>108: Higher Education Student Financial Assistance</v>
      </c>
      <c r="O2249" s="3" t="s">
        <v>1730</v>
      </c>
      <c r="P2249" s="1" t="str">
        <f>IF(Tbl_BalanceHistory[[#This Row],[FundCode]]="0100","GF",IF(Tbl_BalanceHistory[[#This Row],[FundCode]]="01000","GF","Hi Ed / OCR"))</f>
        <v>GF</v>
      </c>
      <c r="Q2249" s="5">
        <v>285982</v>
      </c>
      <c r="R2249" s="5">
        <v>285982</v>
      </c>
      <c r="S2249" s="5">
        <v>0</v>
      </c>
      <c r="T2249" s="5">
        <v>0</v>
      </c>
      <c r="U2249" s="3"/>
      <c r="V2249" s="5">
        <v>0</v>
      </c>
      <c r="W2249" s="5">
        <v>0</v>
      </c>
      <c r="X2249" s="5"/>
      <c r="Y2249" s="5"/>
      <c r="Z2249" s="5">
        <f>Tbl_BalanceHistory[[#This Row],[Discretionary Recommended - Pre 2022]]+Tbl_BalanceHistory[[#This Row],[Discretionary Balance Recommended: Policy]]+Tbl_BalanceHistory[[#This Row],[Discretionary Balance Recommended: Commitments]]</f>
        <v>0</v>
      </c>
      <c r="AA2249" s="5">
        <f>Tbl_BalanceHistory[[#This Row],[Discretionary Balance]]-Tbl_BalanceHistory[[#This Row],[Discretionary Reappropriation]]</f>
        <v>0</v>
      </c>
      <c r="AB2249" s="2"/>
      <c r="AC2249" s="2"/>
      <c r="AD2249" s="2"/>
      <c r="AE2249" s="2"/>
    </row>
    <row r="2250" spans="1:31" ht="45" x14ac:dyDescent="0.25">
      <c r="A2250" s="2" t="s">
        <v>10</v>
      </c>
      <c r="B2250" s="3">
        <v>7</v>
      </c>
      <c r="C2250" s="3">
        <v>260</v>
      </c>
      <c r="D2250" s="3" t="s">
        <v>463</v>
      </c>
      <c r="E2250" s="3" t="str">
        <f>_xlfn.XLOOKUP(Tbl_BalanceHistory[[#This Row],[RespAgy]],Tbl_Agencies[Agy Code],Tbl_Agencies[Agy Sort])</f>
        <v>102000</v>
      </c>
      <c r="F2250" s="2" t="str">
        <f>Tbl_BalanceHistory[[#This Row],[RespAgy]]&amp;": "&amp;Tbl_BalanceHistory[[#This Row],[RespAgency]]</f>
        <v>260: Virginia Community College System</v>
      </c>
      <c r="G2250" s="3">
        <v>287</v>
      </c>
      <c r="H2250" s="3" t="s">
        <v>1979</v>
      </c>
      <c r="I2250" s="3" t="str">
        <f>_xlfn.XLOOKUP(Tbl_BalanceHistory[[#This Row],[AgyCode]],Tbl_Agencies[Agy Code],Tbl_Agencies[Agy Sort])</f>
        <v/>
      </c>
      <c r="J2250" s="2" t="str">
        <f>Tbl_BalanceHistory[[#This Row],[AgyCode]]&amp;": "&amp;Tbl_BalanceHistory[[#This Row],[Agency Name]]</f>
        <v>287: Dabney S. Lancaster Community College</v>
      </c>
      <c r="K2250" s="1">
        <v>2016</v>
      </c>
      <c r="L2250" s="3">
        <v>108</v>
      </c>
      <c r="M2250" s="3" t="s">
        <v>408</v>
      </c>
      <c r="N2250" s="2" t="str">
        <f>Tbl_BalanceHistory[[#This Row],[ProgramCode]]&amp;": "&amp;Tbl_BalanceHistory[[#This Row],[Program Name]]</f>
        <v>108: Higher Education Student Financial Assistance</v>
      </c>
      <c r="O2250" s="3" t="s">
        <v>1730</v>
      </c>
      <c r="P2250" s="1" t="str">
        <f>IF(Tbl_BalanceHistory[[#This Row],[FundCode]]="0100","GF",IF(Tbl_BalanceHistory[[#This Row],[FundCode]]="01000","GF","Hi Ed / OCR"))</f>
        <v>GF</v>
      </c>
      <c r="Q2250" s="5">
        <v>299455</v>
      </c>
      <c r="R2250" s="5">
        <v>299455</v>
      </c>
      <c r="S2250" s="5">
        <v>0</v>
      </c>
      <c r="T2250" s="5">
        <v>0</v>
      </c>
      <c r="U2250" s="3"/>
      <c r="V2250" s="5">
        <v>0</v>
      </c>
      <c r="W2250" s="5">
        <v>0</v>
      </c>
      <c r="X2250" s="5"/>
      <c r="Y2250" s="5"/>
      <c r="Z2250" s="5">
        <f>Tbl_BalanceHistory[[#This Row],[Discretionary Recommended - Pre 2022]]+Tbl_BalanceHistory[[#This Row],[Discretionary Balance Recommended: Policy]]+Tbl_BalanceHistory[[#This Row],[Discretionary Balance Recommended: Commitments]]</f>
        <v>0</v>
      </c>
      <c r="AA2250" s="5">
        <f>Tbl_BalanceHistory[[#This Row],[Discretionary Balance]]-Tbl_BalanceHistory[[#This Row],[Discretionary Reappropriation]]</f>
        <v>0</v>
      </c>
      <c r="AB2250" s="2"/>
      <c r="AC2250" s="2"/>
      <c r="AD2250" s="2"/>
      <c r="AE2250" s="2"/>
    </row>
    <row r="2251" spans="1:31" ht="45" x14ac:dyDescent="0.25">
      <c r="A2251" s="2" t="s">
        <v>10</v>
      </c>
      <c r="B2251" s="3">
        <v>7</v>
      </c>
      <c r="C2251" s="3">
        <v>260</v>
      </c>
      <c r="D2251" s="3" t="s">
        <v>463</v>
      </c>
      <c r="E2251" s="3" t="str">
        <f>_xlfn.XLOOKUP(Tbl_BalanceHistory[[#This Row],[RespAgy]],Tbl_Agencies[Agy Code],Tbl_Agencies[Agy Sort])</f>
        <v>102000</v>
      </c>
      <c r="F2251" s="2" t="str">
        <f>Tbl_BalanceHistory[[#This Row],[RespAgy]]&amp;": "&amp;Tbl_BalanceHistory[[#This Row],[RespAgency]]</f>
        <v>260: Virginia Community College System</v>
      </c>
      <c r="G2251" s="3">
        <v>287</v>
      </c>
      <c r="H2251" s="3" t="s">
        <v>1979</v>
      </c>
      <c r="I2251" s="3" t="str">
        <f>_xlfn.XLOOKUP(Tbl_BalanceHistory[[#This Row],[AgyCode]],Tbl_Agencies[Agy Code],Tbl_Agencies[Agy Sort])</f>
        <v/>
      </c>
      <c r="J2251" s="2" t="str">
        <f>Tbl_BalanceHistory[[#This Row],[AgyCode]]&amp;": "&amp;Tbl_BalanceHistory[[#This Row],[Agency Name]]</f>
        <v>287: Dabney S. Lancaster Community College</v>
      </c>
      <c r="K2251" s="1">
        <v>2017</v>
      </c>
      <c r="L2251" s="3">
        <v>108</v>
      </c>
      <c r="M2251" s="3" t="s">
        <v>408</v>
      </c>
      <c r="N2251" s="2" t="str">
        <f>Tbl_BalanceHistory[[#This Row],[ProgramCode]]&amp;": "&amp;Tbl_BalanceHistory[[#This Row],[Program Name]]</f>
        <v>108: Higher Education Student Financial Assistance</v>
      </c>
      <c r="O2251" s="3" t="s">
        <v>886</v>
      </c>
      <c r="P2251" s="1" t="str">
        <f>IF(Tbl_BalanceHistory[[#This Row],[FundCode]]="0100","GF",IF(Tbl_BalanceHistory[[#This Row],[FundCode]]="01000","GF","Hi Ed / OCR"))</f>
        <v>GF</v>
      </c>
      <c r="Q2251" s="5">
        <v>358845</v>
      </c>
      <c r="R2251" s="5">
        <v>347349.5</v>
      </c>
      <c r="S2251" s="5">
        <v>11495</v>
      </c>
      <c r="T2251" s="5">
        <v>11495</v>
      </c>
      <c r="U2251" s="3" t="s">
        <v>1732</v>
      </c>
      <c r="V2251" s="5">
        <v>0</v>
      </c>
      <c r="W2251" s="5">
        <v>0</v>
      </c>
      <c r="X2251" s="5"/>
      <c r="Y2251" s="5"/>
      <c r="Z2251" s="5">
        <f>Tbl_BalanceHistory[[#This Row],[Discretionary Recommended - Pre 2022]]+Tbl_BalanceHistory[[#This Row],[Discretionary Balance Recommended: Policy]]+Tbl_BalanceHistory[[#This Row],[Discretionary Balance Recommended: Commitments]]</f>
        <v>0</v>
      </c>
      <c r="AA2251" s="5">
        <f>Tbl_BalanceHistory[[#This Row],[Discretionary Balance]]-Tbl_BalanceHistory[[#This Row],[Discretionary Reappropriation]]</f>
        <v>0</v>
      </c>
      <c r="AB2251" s="2"/>
      <c r="AC2251" s="2"/>
      <c r="AD2251" s="2"/>
      <c r="AE2251" s="2"/>
    </row>
    <row r="2252" spans="1:31" ht="45" x14ac:dyDescent="0.25">
      <c r="A2252" s="2" t="s">
        <v>10</v>
      </c>
      <c r="B2252" s="3">
        <v>7</v>
      </c>
      <c r="C2252" s="3">
        <v>260</v>
      </c>
      <c r="D2252" s="3" t="s">
        <v>463</v>
      </c>
      <c r="E2252" s="3" t="str">
        <f>_xlfn.XLOOKUP(Tbl_BalanceHistory[[#This Row],[RespAgy]],Tbl_Agencies[Agy Code],Tbl_Agencies[Agy Sort])</f>
        <v>102000</v>
      </c>
      <c r="F2252" s="2" t="str">
        <f>Tbl_BalanceHistory[[#This Row],[RespAgy]]&amp;": "&amp;Tbl_BalanceHistory[[#This Row],[RespAgency]]</f>
        <v>260: Virginia Community College System</v>
      </c>
      <c r="G2252" s="3">
        <v>287</v>
      </c>
      <c r="H2252" s="3" t="s">
        <v>1979</v>
      </c>
      <c r="I2252" s="3" t="str">
        <f>_xlfn.XLOOKUP(Tbl_BalanceHistory[[#This Row],[AgyCode]],Tbl_Agencies[Agy Code],Tbl_Agencies[Agy Sort])</f>
        <v/>
      </c>
      <c r="J2252" s="2" t="str">
        <f>Tbl_BalanceHistory[[#This Row],[AgyCode]]&amp;": "&amp;Tbl_BalanceHistory[[#This Row],[Agency Name]]</f>
        <v>287: Dabney S. Lancaster Community College</v>
      </c>
      <c r="K2252" s="1">
        <v>2018</v>
      </c>
      <c r="L2252" s="3">
        <v>108</v>
      </c>
      <c r="M2252" s="3" t="s">
        <v>408</v>
      </c>
      <c r="N2252" s="2" t="str">
        <f>Tbl_BalanceHistory[[#This Row],[ProgramCode]]&amp;": "&amp;Tbl_BalanceHistory[[#This Row],[Program Name]]</f>
        <v>108: Higher Education Student Financial Assistance</v>
      </c>
      <c r="O2252" s="3" t="s">
        <v>886</v>
      </c>
      <c r="P2252" s="1" t="str">
        <f>IF(Tbl_BalanceHistory[[#This Row],[FundCode]]="0100","GF",IF(Tbl_BalanceHistory[[#This Row],[FundCode]]="01000","GF","Hi Ed / OCR"))</f>
        <v>GF</v>
      </c>
      <c r="Q2252" s="5">
        <v>439689</v>
      </c>
      <c r="R2252" s="5">
        <v>434688.2</v>
      </c>
      <c r="S2252" s="5">
        <v>5000</v>
      </c>
      <c r="T2252" s="5">
        <v>5000</v>
      </c>
      <c r="U2252" s="3" t="s">
        <v>1733</v>
      </c>
      <c r="V2252" s="5">
        <v>0</v>
      </c>
      <c r="W2252" s="5">
        <v>0</v>
      </c>
      <c r="X2252" s="5"/>
      <c r="Y2252" s="5"/>
      <c r="Z2252" s="5">
        <f>Tbl_BalanceHistory[[#This Row],[Discretionary Recommended - Pre 2022]]+Tbl_BalanceHistory[[#This Row],[Discretionary Balance Recommended: Policy]]+Tbl_BalanceHistory[[#This Row],[Discretionary Balance Recommended: Commitments]]</f>
        <v>0</v>
      </c>
      <c r="AA2252" s="5">
        <f>Tbl_BalanceHistory[[#This Row],[Discretionary Balance]]-Tbl_BalanceHistory[[#This Row],[Discretionary Reappropriation]]</f>
        <v>0</v>
      </c>
      <c r="AB2252" s="2"/>
      <c r="AC2252" s="2"/>
      <c r="AD2252" s="2"/>
      <c r="AE2252" s="2"/>
    </row>
    <row r="2253" spans="1:31" ht="45" x14ac:dyDescent="0.25">
      <c r="A2253" s="2" t="s">
        <v>10</v>
      </c>
      <c r="B2253" s="3">
        <v>7</v>
      </c>
      <c r="C2253" s="3">
        <v>260</v>
      </c>
      <c r="D2253" s="3" t="s">
        <v>463</v>
      </c>
      <c r="E2253" s="3" t="str">
        <f>_xlfn.XLOOKUP(Tbl_BalanceHistory[[#This Row],[RespAgy]],Tbl_Agencies[Agy Code],Tbl_Agencies[Agy Sort])</f>
        <v>102000</v>
      </c>
      <c r="F2253" s="2" t="str">
        <f>Tbl_BalanceHistory[[#This Row],[RespAgy]]&amp;": "&amp;Tbl_BalanceHistory[[#This Row],[RespAgency]]</f>
        <v>260: Virginia Community College System</v>
      </c>
      <c r="G2253" s="3">
        <v>287</v>
      </c>
      <c r="H2253" s="3" t="s">
        <v>1979</v>
      </c>
      <c r="I2253" s="3" t="str">
        <f>_xlfn.XLOOKUP(Tbl_BalanceHistory[[#This Row],[AgyCode]],Tbl_Agencies[Agy Code],Tbl_Agencies[Agy Sort])</f>
        <v/>
      </c>
      <c r="J2253" s="2" t="str">
        <f>Tbl_BalanceHistory[[#This Row],[AgyCode]]&amp;": "&amp;Tbl_BalanceHistory[[#This Row],[Agency Name]]</f>
        <v>287: Dabney S. Lancaster Community College</v>
      </c>
      <c r="K2253" s="1">
        <v>2019</v>
      </c>
      <c r="L2253" s="3">
        <v>108</v>
      </c>
      <c r="M2253" s="3" t="s">
        <v>408</v>
      </c>
      <c r="N2253" s="2" t="str">
        <f>Tbl_BalanceHistory[[#This Row],[ProgramCode]]&amp;": "&amp;Tbl_BalanceHistory[[#This Row],[Program Name]]</f>
        <v>108: Higher Education Student Financial Assistance</v>
      </c>
      <c r="O2253" s="3" t="s">
        <v>886</v>
      </c>
      <c r="P2253" s="1" t="str">
        <f>IF(Tbl_BalanceHistory[[#This Row],[FundCode]]="0100","GF",IF(Tbl_BalanceHistory[[#This Row],[FundCode]]="01000","GF","Hi Ed / OCR"))</f>
        <v>GF</v>
      </c>
      <c r="Q2253" s="5">
        <v>497962</v>
      </c>
      <c r="R2253" s="5">
        <v>485795.45</v>
      </c>
      <c r="S2253" s="5">
        <v>12166.55</v>
      </c>
      <c r="T2253" s="5">
        <v>12166.55</v>
      </c>
      <c r="U2253" s="3" t="s">
        <v>1733</v>
      </c>
      <c r="V2253" s="5">
        <v>0</v>
      </c>
      <c r="W2253" s="5">
        <v>0</v>
      </c>
      <c r="X2253" s="5"/>
      <c r="Y2253" s="5"/>
      <c r="Z2253" s="5">
        <f>Tbl_BalanceHistory[[#This Row],[Discretionary Recommended - Pre 2022]]+Tbl_BalanceHistory[[#This Row],[Discretionary Balance Recommended: Policy]]+Tbl_BalanceHistory[[#This Row],[Discretionary Balance Recommended: Commitments]]</f>
        <v>0</v>
      </c>
      <c r="AA2253" s="5">
        <f>Tbl_BalanceHistory[[#This Row],[Discretionary Balance]]-Tbl_BalanceHistory[[#This Row],[Discretionary Reappropriation]]</f>
        <v>0</v>
      </c>
      <c r="AB2253" s="2"/>
      <c r="AC2253" s="2"/>
      <c r="AD2253" s="2"/>
      <c r="AE2253" s="2"/>
    </row>
    <row r="2254" spans="1:31" ht="45" x14ac:dyDescent="0.25">
      <c r="A2254" s="2" t="s">
        <v>10</v>
      </c>
      <c r="B2254" s="3">
        <v>7</v>
      </c>
      <c r="C2254" s="3">
        <v>260</v>
      </c>
      <c r="D2254" s="3" t="s">
        <v>463</v>
      </c>
      <c r="E2254" s="3" t="str">
        <f>_xlfn.XLOOKUP(Tbl_BalanceHistory[[#This Row],[RespAgy]],Tbl_Agencies[Agy Code],Tbl_Agencies[Agy Sort])</f>
        <v>102000</v>
      </c>
      <c r="F2254" s="2" t="str">
        <f>Tbl_BalanceHistory[[#This Row],[RespAgy]]&amp;": "&amp;Tbl_BalanceHistory[[#This Row],[RespAgency]]</f>
        <v>260: Virginia Community College System</v>
      </c>
      <c r="G2254" s="3">
        <v>287</v>
      </c>
      <c r="H2254" s="3" t="s">
        <v>1979</v>
      </c>
      <c r="I2254" s="3" t="str">
        <f>_xlfn.XLOOKUP(Tbl_BalanceHistory[[#This Row],[AgyCode]],Tbl_Agencies[Agy Code],Tbl_Agencies[Agy Sort])</f>
        <v/>
      </c>
      <c r="J2254" s="2" t="str">
        <f>Tbl_BalanceHistory[[#This Row],[AgyCode]]&amp;": "&amp;Tbl_BalanceHistory[[#This Row],[Agency Name]]</f>
        <v>287: Dabney S. Lancaster Community College</v>
      </c>
      <c r="K2254" s="1">
        <v>2020</v>
      </c>
      <c r="L2254" s="3">
        <v>108</v>
      </c>
      <c r="M2254" s="3" t="s">
        <v>408</v>
      </c>
      <c r="N2254" s="2" t="str">
        <f>Tbl_BalanceHistory[[#This Row],[ProgramCode]]&amp;": "&amp;Tbl_BalanceHistory[[#This Row],[Program Name]]</f>
        <v>108: Higher Education Student Financial Assistance</v>
      </c>
      <c r="O2254" s="3" t="s">
        <v>886</v>
      </c>
      <c r="P2254" s="1" t="str">
        <f>IF(Tbl_BalanceHistory[[#This Row],[FundCode]]="0100","GF",IF(Tbl_BalanceHistory[[#This Row],[FundCode]]="01000","GF","Hi Ed / OCR"))</f>
        <v>GF</v>
      </c>
      <c r="Q2254" s="5">
        <v>721435</v>
      </c>
      <c r="R2254" s="5">
        <v>705331.96</v>
      </c>
      <c r="S2254" s="5">
        <v>16103.04</v>
      </c>
      <c r="T2254" s="5">
        <v>16103.04</v>
      </c>
      <c r="U2254" s="3" t="s">
        <v>1733</v>
      </c>
      <c r="V2254" s="5">
        <v>0</v>
      </c>
      <c r="W2254" s="5">
        <v>0</v>
      </c>
      <c r="X2254" s="5"/>
      <c r="Y2254" s="5"/>
      <c r="Z2254" s="5">
        <f>Tbl_BalanceHistory[[#This Row],[Discretionary Recommended - Pre 2022]]+Tbl_BalanceHistory[[#This Row],[Discretionary Balance Recommended: Policy]]+Tbl_BalanceHistory[[#This Row],[Discretionary Balance Recommended: Commitments]]</f>
        <v>0</v>
      </c>
      <c r="AA2254" s="5">
        <f>Tbl_BalanceHistory[[#This Row],[Discretionary Balance]]-Tbl_BalanceHistory[[#This Row],[Discretionary Reappropriation]]</f>
        <v>0</v>
      </c>
      <c r="AB2254" s="2"/>
      <c r="AC2254" s="2"/>
      <c r="AD2254" s="2"/>
      <c r="AE2254" s="2"/>
    </row>
    <row r="2255" spans="1:31" ht="45" x14ac:dyDescent="0.25">
      <c r="A2255" s="2" t="s">
        <v>10</v>
      </c>
      <c r="B2255" s="3">
        <v>7</v>
      </c>
      <c r="C2255" s="3">
        <v>260</v>
      </c>
      <c r="D2255" s="3" t="s">
        <v>463</v>
      </c>
      <c r="E2255" s="3" t="str">
        <f>_xlfn.XLOOKUP(Tbl_BalanceHistory[[#This Row],[RespAgy]],Tbl_Agencies[Agy Code],Tbl_Agencies[Agy Sort])</f>
        <v>102000</v>
      </c>
      <c r="F2255" s="2" t="str">
        <f>Tbl_BalanceHistory[[#This Row],[RespAgy]]&amp;": "&amp;Tbl_BalanceHistory[[#This Row],[RespAgency]]</f>
        <v>260: Virginia Community College System</v>
      </c>
      <c r="G2255" s="3">
        <v>287</v>
      </c>
      <c r="H2255" s="3" t="s">
        <v>1146</v>
      </c>
      <c r="I2255" s="3" t="str">
        <f>_xlfn.XLOOKUP(Tbl_BalanceHistory[[#This Row],[AgyCode]],Tbl_Agencies[Agy Code],Tbl_Agencies[Agy Sort])</f>
        <v/>
      </c>
      <c r="J2255" s="2" t="str">
        <f>Tbl_BalanceHistory[[#This Row],[AgyCode]]&amp;": "&amp;Tbl_BalanceHistory[[#This Row],[Agency Name]]</f>
        <v>287: Mountain Gateway Community College</v>
      </c>
      <c r="K2255" s="1">
        <v>2021</v>
      </c>
      <c r="L2255" s="3">
        <v>108</v>
      </c>
      <c r="M2255" s="3" t="s">
        <v>408</v>
      </c>
      <c r="N2255" s="2" t="str">
        <f>Tbl_BalanceHistory[[#This Row],[ProgramCode]]&amp;": "&amp;Tbl_BalanceHistory[[#This Row],[Program Name]]</f>
        <v>108: Higher Education Student Financial Assistance</v>
      </c>
      <c r="O2255" s="3" t="s">
        <v>886</v>
      </c>
      <c r="P2255" s="1" t="str">
        <f>IF(Tbl_BalanceHistory[[#This Row],[FundCode]]="0100","GF",IF(Tbl_BalanceHistory[[#This Row],[FundCode]]="01000","GF","Hi Ed / OCR"))</f>
        <v>GF</v>
      </c>
      <c r="Q2255" s="5">
        <v>683444</v>
      </c>
      <c r="R2255" s="5">
        <v>562714.67000000004</v>
      </c>
      <c r="S2255" s="5">
        <v>120729.33</v>
      </c>
      <c r="T2255" s="5">
        <v>120729.33</v>
      </c>
      <c r="U2255" s="3" t="s">
        <v>1733</v>
      </c>
      <c r="V2255" s="5">
        <v>0</v>
      </c>
      <c r="W2255" s="5">
        <v>0</v>
      </c>
      <c r="X2255" s="5"/>
      <c r="Y2255" s="5"/>
      <c r="Z2255" s="5">
        <f>Tbl_BalanceHistory[[#This Row],[Discretionary Recommended - Pre 2022]]+Tbl_BalanceHistory[[#This Row],[Discretionary Balance Recommended: Policy]]+Tbl_BalanceHistory[[#This Row],[Discretionary Balance Recommended: Commitments]]</f>
        <v>0</v>
      </c>
      <c r="AA2255" s="5">
        <f>Tbl_BalanceHistory[[#This Row],[Discretionary Balance]]-Tbl_BalanceHistory[[#This Row],[Discretionary Reappropriation]]</f>
        <v>0</v>
      </c>
      <c r="AB2255" s="2"/>
      <c r="AC2255" s="2"/>
      <c r="AD2255" s="2"/>
      <c r="AE2255" s="2"/>
    </row>
    <row r="2256" spans="1:31" ht="45" x14ac:dyDescent="0.25">
      <c r="A2256" s="2" t="s">
        <v>10</v>
      </c>
      <c r="B2256" s="3">
        <v>7</v>
      </c>
      <c r="C2256" s="3">
        <v>260</v>
      </c>
      <c r="D2256" s="3" t="s">
        <v>463</v>
      </c>
      <c r="E2256" s="3" t="str">
        <f>_xlfn.XLOOKUP(Tbl_BalanceHistory[[#This Row],[RespAgy]],Tbl_Agencies[Agy Code],Tbl_Agencies[Agy Sort])</f>
        <v>102000</v>
      </c>
      <c r="F2256" s="2" t="str">
        <f>Tbl_BalanceHistory[[#This Row],[RespAgy]]&amp;": "&amp;Tbl_BalanceHistory[[#This Row],[RespAgency]]</f>
        <v>260: Virginia Community College System</v>
      </c>
      <c r="G2256" s="3">
        <v>287</v>
      </c>
      <c r="H2256" s="3" t="s">
        <v>1146</v>
      </c>
      <c r="I2256" s="3" t="str">
        <f>_xlfn.XLOOKUP(Tbl_BalanceHistory[[#This Row],[AgyCode]],Tbl_Agencies[Agy Code],Tbl_Agencies[Agy Sort])</f>
        <v/>
      </c>
      <c r="J2256" s="2" t="str">
        <f>Tbl_BalanceHistory[[#This Row],[AgyCode]]&amp;": "&amp;Tbl_BalanceHistory[[#This Row],[Agency Name]]</f>
        <v>287: Mountain Gateway Community College</v>
      </c>
      <c r="K2256" s="1">
        <v>2022</v>
      </c>
      <c r="L2256" s="3">
        <v>108</v>
      </c>
      <c r="M2256" s="3" t="s">
        <v>408</v>
      </c>
      <c r="N2256" s="2" t="str">
        <f>Tbl_BalanceHistory[[#This Row],[ProgramCode]]&amp;": "&amp;Tbl_BalanceHistory[[#This Row],[Program Name]]</f>
        <v>108: Higher Education Student Financial Assistance</v>
      </c>
      <c r="O2256" s="3" t="s">
        <v>886</v>
      </c>
      <c r="P2256" s="1" t="str">
        <f>IF(Tbl_BalanceHistory[[#This Row],[FundCode]]="0100","GF",IF(Tbl_BalanceHistory[[#This Row],[FundCode]]="01000","GF","Hi Ed / OCR"))</f>
        <v>GF</v>
      </c>
      <c r="Q2256" s="5">
        <v>1050144</v>
      </c>
      <c r="R2256" s="5">
        <v>834152.43</v>
      </c>
      <c r="S2256" s="5">
        <v>215991.57</v>
      </c>
      <c r="T2256" s="5">
        <v>215991.57</v>
      </c>
      <c r="U2256" s="3" t="s">
        <v>1733</v>
      </c>
      <c r="V2256" s="5">
        <v>0</v>
      </c>
      <c r="W2256" s="5"/>
      <c r="X2256" s="5">
        <v>0</v>
      </c>
      <c r="Y2256" s="5">
        <v>0</v>
      </c>
      <c r="Z2256" s="5">
        <f>Tbl_BalanceHistory[[#This Row],[Discretionary Recommended - Pre 2022]]+Tbl_BalanceHistory[[#This Row],[Discretionary Balance Recommended: Policy]]+Tbl_BalanceHistory[[#This Row],[Discretionary Balance Recommended: Commitments]]</f>
        <v>0</v>
      </c>
      <c r="AA2256" s="5">
        <f>Tbl_BalanceHistory[[#This Row],[Discretionary Balance]]-Tbl_BalanceHistory[[#This Row],[Discretionary Reappropriation]]</f>
        <v>0</v>
      </c>
      <c r="AB2256" s="2"/>
      <c r="AC2256" s="2"/>
      <c r="AD2256" s="2"/>
      <c r="AE2256" s="2"/>
    </row>
    <row r="2257" spans="1:31" ht="60" x14ac:dyDescent="0.25">
      <c r="A2257" s="2" t="s">
        <v>10</v>
      </c>
      <c r="B2257" s="3">
        <v>7</v>
      </c>
      <c r="C2257" s="3">
        <v>260</v>
      </c>
      <c r="D2257" s="3" t="s">
        <v>463</v>
      </c>
      <c r="E2257" s="3" t="str">
        <f>_xlfn.XLOOKUP(Tbl_BalanceHistory[[#This Row],[RespAgy]],Tbl_Agencies[Agy Code],Tbl_Agencies[Agy Sort])</f>
        <v>102000</v>
      </c>
      <c r="F2257" s="2" t="str">
        <f>Tbl_BalanceHistory[[#This Row],[RespAgy]]&amp;": "&amp;Tbl_BalanceHistory[[#This Row],[RespAgency]]</f>
        <v>260: Virginia Community College System</v>
      </c>
      <c r="G2257" s="3">
        <v>287</v>
      </c>
      <c r="H2257" s="3" t="s">
        <v>1979</v>
      </c>
      <c r="I2257" s="3" t="str">
        <f>_xlfn.XLOOKUP(Tbl_BalanceHistory[[#This Row],[AgyCode]],Tbl_Agencies[Agy Code],Tbl_Agencies[Agy Sort])</f>
        <v/>
      </c>
      <c r="J2257" s="2" t="str">
        <f>Tbl_BalanceHistory[[#This Row],[AgyCode]]&amp;": "&amp;Tbl_BalanceHistory[[#This Row],[Agency Name]]</f>
        <v>287: Dabney S. Lancaster Community College</v>
      </c>
      <c r="K2257" s="1">
        <v>2014</v>
      </c>
      <c r="L2257" s="3">
        <v>110</v>
      </c>
      <c r="M2257" s="3" t="s">
        <v>409</v>
      </c>
      <c r="N2257" s="2" t="str">
        <f>Tbl_BalanceHistory[[#This Row],[ProgramCode]]&amp;": "&amp;Tbl_BalanceHistory[[#This Row],[Program Name]]</f>
        <v>110: Financial Assistance For Educational and General Services</v>
      </c>
      <c r="O2257" s="3" t="s">
        <v>1730</v>
      </c>
      <c r="P2257" s="1" t="str">
        <f>IF(Tbl_BalanceHistory[[#This Row],[FundCode]]="0100","GF",IF(Tbl_BalanceHistory[[#This Row],[FundCode]]="01000","GF","Hi Ed / OCR"))</f>
        <v>GF</v>
      </c>
      <c r="Q2257" s="5">
        <v>9376</v>
      </c>
      <c r="R2257" s="5">
        <v>9376</v>
      </c>
      <c r="S2257" s="5">
        <v>0</v>
      </c>
      <c r="T2257" s="5">
        <v>0</v>
      </c>
      <c r="U2257" s="3"/>
      <c r="V2257" s="5">
        <v>0</v>
      </c>
      <c r="W2257" s="5">
        <v>0</v>
      </c>
      <c r="X2257" s="5"/>
      <c r="Y2257" s="5"/>
      <c r="Z2257" s="5">
        <f>Tbl_BalanceHistory[[#This Row],[Discretionary Recommended - Pre 2022]]+Tbl_BalanceHistory[[#This Row],[Discretionary Balance Recommended: Policy]]+Tbl_BalanceHistory[[#This Row],[Discretionary Balance Recommended: Commitments]]</f>
        <v>0</v>
      </c>
      <c r="AA2257" s="5">
        <f>Tbl_BalanceHistory[[#This Row],[Discretionary Balance]]-Tbl_BalanceHistory[[#This Row],[Discretionary Reappropriation]]</f>
        <v>0</v>
      </c>
      <c r="AB2257" s="2"/>
      <c r="AC2257" s="2"/>
      <c r="AD2257" s="2"/>
      <c r="AE2257" s="2"/>
    </row>
    <row r="2258" spans="1:31" ht="60" x14ac:dyDescent="0.25">
      <c r="A2258" s="2" t="s">
        <v>10</v>
      </c>
      <c r="B2258" s="3">
        <v>7</v>
      </c>
      <c r="C2258" s="3">
        <v>260</v>
      </c>
      <c r="D2258" s="3" t="s">
        <v>463</v>
      </c>
      <c r="E2258" s="3" t="str">
        <f>_xlfn.XLOOKUP(Tbl_BalanceHistory[[#This Row],[RespAgy]],Tbl_Agencies[Agy Code],Tbl_Agencies[Agy Sort])</f>
        <v>102000</v>
      </c>
      <c r="F2258" s="2" t="str">
        <f>Tbl_BalanceHistory[[#This Row],[RespAgy]]&amp;": "&amp;Tbl_BalanceHistory[[#This Row],[RespAgency]]</f>
        <v>260: Virginia Community College System</v>
      </c>
      <c r="G2258" s="3">
        <v>287</v>
      </c>
      <c r="H2258" s="3" t="s">
        <v>1979</v>
      </c>
      <c r="I2258" s="3" t="str">
        <f>_xlfn.XLOOKUP(Tbl_BalanceHistory[[#This Row],[AgyCode]],Tbl_Agencies[Agy Code],Tbl_Agencies[Agy Sort])</f>
        <v/>
      </c>
      <c r="J2258" s="2" t="str">
        <f>Tbl_BalanceHistory[[#This Row],[AgyCode]]&amp;": "&amp;Tbl_BalanceHistory[[#This Row],[Agency Name]]</f>
        <v>287: Dabney S. Lancaster Community College</v>
      </c>
      <c r="K2258" s="1">
        <v>2015</v>
      </c>
      <c r="L2258" s="3">
        <v>110</v>
      </c>
      <c r="M2258" s="3" t="s">
        <v>409</v>
      </c>
      <c r="N2258" s="2" t="str">
        <f>Tbl_BalanceHistory[[#This Row],[ProgramCode]]&amp;": "&amp;Tbl_BalanceHistory[[#This Row],[Program Name]]</f>
        <v>110: Financial Assistance For Educational and General Services</v>
      </c>
      <c r="O2258" s="3" t="s">
        <v>1730</v>
      </c>
      <c r="P2258" s="1" t="str">
        <f>IF(Tbl_BalanceHistory[[#This Row],[FundCode]]="0100","GF",IF(Tbl_BalanceHistory[[#This Row],[FundCode]]="01000","GF","Hi Ed / OCR"))</f>
        <v>GF</v>
      </c>
      <c r="Q2258" s="5">
        <v>9376</v>
      </c>
      <c r="R2258" s="5">
        <v>9376</v>
      </c>
      <c r="S2258" s="5">
        <v>0</v>
      </c>
      <c r="T2258" s="5">
        <v>0</v>
      </c>
      <c r="U2258" s="3"/>
      <c r="V2258" s="5">
        <v>0</v>
      </c>
      <c r="W2258" s="5">
        <v>0</v>
      </c>
      <c r="X2258" s="5"/>
      <c r="Y2258" s="5"/>
      <c r="Z2258" s="5">
        <f>Tbl_BalanceHistory[[#This Row],[Discretionary Recommended - Pre 2022]]+Tbl_BalanceHistory[[#This Row],[Discretionary Balance Recommended: Policy]]+Tbl_BalanceHistory[[#This Row],[Discretionary Balance Recommended: Commitments]]</f>
        <v>0</v>
      </c>
      <c r="AA2258" s="5">
        <f>Tbl_BalanceHistory[[#This Row],[Discretionary Balance]]-Tbl_BalanceHistory[[#This Row],[Discretionary Reappropriation]]</f>
        <v>0</v>
      </c>
      <c r="AB2258" s="2"/>
      <c r="AC2258" s="2"/>
      <c r="AD2258" s="2"/>
      <c r="AE2258" s="2"/>
    </row>
    <row r="2259" spans="1:31" ht="60" x14ac:dyDescent="0.25">
      <c r="A2259" s="2" t="s">
        <v>10</v>
      </c>
      <c r="B2259" s="3">
        <v>7</v>
      </c>
      <c r="C2259" s="3">
        <v>260</v>
      </c>
      <c r="D2259" s="3" t="s">
        <v>463</v>
      </c>
      <c r="E2259" s="3" t="str">
        <f>_xlfn.XLOOKUP(Tbl_BalanceHistory[[#This Row],[RespAgy]],Tbl_Agencies[Agy Code],Tbl_Agencies[Agy Sort])</f>
        <v>102000</v>
      </c>
      <c r="F2259" s="2" t="str">
        <f>Tbl_BalanceHistory[[#This Row],[RespAgy]]&amp;": "&amp;Tbl_BalanceHistory[[#This Row],[RespAgency]]</f>
        <v>260: Virginia Community College System</v>
      </c>
      <c r="G2259" s="3">
        <v>287</v>
      </c>
      <c r="H2259" s="3" t="s">
        <v>1979</v>
      </c>
      <c r="I2259" s="3" t="str">
        <f>_xlfn.XLOOKUP(Tbl_BalanceHistory[[#This Row],[AgyCode]],Tbl_Agencies[Agy Code],Tbl_Agencies[Agy Sort])</f>
        <v/>
      </c>
      <c r="J2259" s="2" t="str">
        <f>Tbl_BalanceHistory[[#This Row],[AgyCode]]&amp;": "&amp;Tbl_BalanceHistory[[#This Row],[Agency Name]]</f>
        <v>287: Dabney S. Lancaster Community College</v>
      </c>
      <c r="K2259" s="1">
        <v>2016</v>
      </c>
      <c r="L2259" s="3">
        <v>110</v>
      </c>
      <c r="M2259" s="3" t="s">
        <v>409</v>
      </c>
      <c r="N2259" s="2" t="str">
        <f>Tbl_BalanceHistory[[#This Row],[ProgramCode]]&amp;": "&amp;Tbl_BalanceHistory[[#This Row],[Program Name]]</f>
        <v>110: Financial Assistance For Educational and General Services</v>
      </c>
      <c r="O2259" s="3" t="s">
        <v>1730</v>
      </c>
      <c r="P2259" s="1" t="str">
        <f>IF(Tbl_BalanceHistory[[#This Row],[FundCode]]="0100","GF",IF(Tbl_BalanceHistory[[#This Row],[FundCode]]="01000","GF","Hi Ed / OCR"))</f>
        <v>GF</v>
      </c>
      <c r="Q2259" s="5">
        <v>9376</v>
      </c>
      <c r="R2259" s="5">
        <v>9376</v>
      </c>
      <c r="S2259" s="5">
        <v>0</v>
      </c>
      <c r="T2259" s="5">
        <v>0</v>
      </c>
      <c r="U2259" s="3"/>
      <c r="V2259" s="5">
        <v>0</v>
      </c>
      <c r="W2259" s="5">
        <v>0</v>
      </c>
      <c r="X2259" s="5"/>
      <c r="Y2259" s="5"/>
      <c r="Z2259" s="5">
        <f>Tbl_BalanceHistory[[#This Row],[Discretionary Recommended - Pre 2022]]+Tbl_BalanceHistory[[#This Row],[Discretionary Balance Recommended: Policy]]+Tbl_BalanceHistory[[#This Row],[Discretionary Balance Recommended: Commitments]]</f>
        <v>0</v>
      </c>
      <c r="AA2259" s="5">
        <f>Tbl_BalanceHistory[[#This Row],[Discretionary Balance]]-Tbl_BalanceHistory[[#This Row],[Discretionary Reappropriation]]</f>
        <v>0</v>
      </c>
      <c r="AB2259" s="2"/>
      <c r="AC2259" s="2"/>
      <c r="AD2259" s="2"/>
      <c r="AE2259" s="2"/>
    </row>
    <row r="2260" spans="1:31" ht="60" x14ac:dyDescent="0.25">
      <c r="A2260" s="2" t="s">
        <v>10</v>
      </c>
      <c r="B2260" s="3">
        <v>7</v>
      </c>
      <c r="C2260" s="3">
        <v>260</v>
      </c>
      <c r="D2260" s="3" t="s">
        <v>463</v>
      </c>
      <c r="E2260" s="3" t="str">
        <f>_xlfn.XLOOKUP(Tbl_BalanceHistory[[#This Row],[RespAgy]],Tbl_Agencies[Agy Code],Tbl_Agencies[Agy Sort])</f>
        <v>102000</v>
      </c>
      <c r="F2260" s="2" t="str">
        <f>Tbl_BalanceHistory[[#This Row],[RespAgy]]&amp;": "&amp;Tbl_BalanceHistory[[#This Row],[RespAgency]]</f>
        <v>260: Virginia Community College System</v>
      </c>
      <c r="G2260" s="3">
        <v>287</v>
      </c>
      <c r="H2260" s="3" t="s">
        <v>1979</v>
      </c>
      <c r="I2260" s="3" t="str">
        <f>_xlfn.XLOOKUP(Tbl_BalanceHistory[[#This Row],[AgyCode]],Tbl_Agencies[Agy Code],Tbl_Agencies[Agy Sort])</f>
        <v/>
      </c>
      <c r="J2260" s="2" t="str">
        <f>Tbl_BalanceHistory[[#This Row],[AgyCode]]&amp;": "&amp;Tbl_BalanceHistory[[#This Row],[Agency Name]]</f>
        <v>287: Dabney S. Lancaster Community College</v>
      </c>
      <c r="K2260" s="1">
        <v>2017</v>
      </c>
      <c r="L2260" s="3">
        <v>110</v>
      </c>
      <c r="M2260" s="3" t="s">
        <v>409</v>
      </c>
      <c r="N2260" s="2" t="str">
        <f>Tbl_BalanceHistory[[#This Row],[ProgramCode]]&amp;": "&amp;Tbl_BalanceHistory[[#This Row],[Program Name]]</f>
        <v>110: Financial Assistance For Educational and General Services</v>
      </c>
      <c r="O2260" s="3" t="s">
        <v>886</v>
      </c>
      <c r="P2260" s="1" t="str">
        <f>IF(Tbl_BalanceHistory[[#This Row],[FundCode]]="0100","GF",IF(Tbl_BalanceHistory[[#This Row],[FundCode]]="01000","GF","Hi Ed / OCR"))</f>
        <v>GF</v>
      </c>
      <c r="Q2260" s="5">
        <v>9376</v>
      </c>
      <c r="R2260" s="5">
        <v>9376</v>
      </c>
      <c r="S2260" s="5">
        <v>0</v>
      </c>
      <c r="T2260" s="5">
        <v>0</v>
      </c>
      <c r="U2260" s="3" t="s">
        <v>1732</v>
      </c>
      <c r="V2260" s="5">
        <v>0</v>
      </c>
      <c r="W2260" s="5">
        <v>0</v>
      </c>
      <c r="X2260" s="5"/>
      <c r="Y2260" s="5"/>
      <c r="Z2260" s="5">
        <f>Tbl_BalanceHistory[[#This Row],[Discretionary Recommended - Pre 2022]]+Tbl_BalanceHistory[[#This Row],[Discretionary Balance Recommended: Policy]]+Tbl_BalanceHistory[[#This Row],[Discretionary Balance Recommended: Commitments]]</f>
        <v>0</v>
      </c>
      <c r="AA2260" s="5">
        <f>Tbl_BalanceHistory[[#This Row],[Discretionary Balance]]-Tbl_BalanceHistory[[#This Row],[Discretionary Reappropriation]]</f>
        <v>0</v>
      </c>
      <c r="AB2260" s="2"/>
      <c r="AC2260" s="2"/>
      <c r="AD2260" s="2"/>
      <c r="AE2260" s="2"/>
    </row>
    <row r="2261" spans="1:31" ht="60" x14ac:dyDescent="0.25">
      <c r="A2261" s="2" t="s">
        <v>10</v>
      </c>
      <c r="B2261" s="3">
        <v>7</v>
      </c>
      <c r="C2261" s="3">
        <v>260</v>
      </c>
      <c r="D2261" s="3" t="s">
        <v>463</v>
      </c>
      <c r="E2261" s="3" t="str">
        <f>_xlfn.XLOOKUP(Tbl_BalanceHistory[[#This Row],[RespAgy]],Tbl_Agencies[Agy Code],Tbl_Agencies[Agy Sort])</f>
        <v>102000</v>
      </c>
      <c r="F2261" s="2" t="str">
        <f>Tbl_BalanceHistory[[#This Row],[RespAgy]]&amp;": "&amp;Tbl_BalanceHistory[[#This Row],[RespAgency]]</f>
        <v>260: Virginia Community College System</v>
      </c>
      <c r="G2261" s="3">
        <v>287</v>
      </c>
      <c r="H2261" s="3" t="s">
        <v>1979</v>
      </c>
      <c r="I2261" s="3" t="str">
        <f>_xlfn.XLOOKUP(Tbl_BalanceHistory[[#This Row],[AgyCode]],Tbl_Agencies[Agy Code],Tbl_Agencies[Agy Sort])</f>
        <v/>
      </c>
      <c r="J2261" s="2" t="str">
        <f>Tbl_BalanceHistory[[#This Row],[AgyCode]]&amp;": "&amp;Tbl_BalanceHistory[[#This Row],[Agency Name]]</f>
        <v>287: Dabney S. Lancaster Community College</v>
      </c>
      <c r="K2261" s="1">
        <v>2018</v>
      </c>
      <c r="L2261" s="3">
        <v>110</v>
      </c>
      <c r="M2261" s="3" t="s">
        <v>409</v>
      </c>
      <c r="N2261" s="2" t="str">
        <f>Tbl_BalanceHistory[[#This Row],[ProgramCode]]&amp;": "&amp;Tbl_BalanceHistory[[#This Row],[Program Name]]</f>
        <v>110: Financial Assistance For Educational and General Services</v>
      </c>
      <c r="O2261" s="3" t="s">
        <v>886</v>
      </c>
      <c r="P2261" s="1" t="str">
        <f>IF(Tbl_BalanceHistory[[#This Row],[FundCode]]="0100","GF",IF(Tbl_BalanceHistory[[#This Row],[FundCode]]="01000","GF","Hi Ed / OCR"))</f>
        <v>GF</v>
      </c>
      <c r="Q2261" s="5">
        <v>9376</v>
      </c>
      <c r="R2261" s="5">
        <v>9376</v>
      </c>
      <c r="S2261" s="5">
        <v>0</v>
      </c>
      <c r="T2261" s="5">
        <v>0</v>
      </c>
      <c r="U2261" s="3" t="s">
        <v>1733</v>
      </c>
      <c r="V2261" s="5">
        <v>0</v>
      </c>
      <c r="W2261" s="5">
        <v>0</v>
      </c>
      <c r="X2261" s="5"/>
      <c r="Y2261" s="5"/>
      <c r="Z2261" s="5">
        <f>Tbl_BalanceHistory[[#This Row],[Discretionary Recommended - Pre 2022]]+Tbl_BalanceHistory[[#This Row],[Discretionary Balance Recommended: Policy]]+Tbl_BalanceHistory[[#This Row],[Discretionary Balance Recommended: Commitments]]</f>
        <v>0</v>
      </c>
      <c r="AA2261" s="5">
        <f>Tbl_BalanceHistory[[#This Row],[Discretionary Balance]]-Tbl_BalanceHistory[[#This Row],[Discretionary Reappropriation]]</f>
        <v>0</v>
      </c>
      <c r="AB2261" s="2"/>
      <c r="AC2261" s="2"/>
      <c r="AD2261" s="2"/>
      <c r="AE2261" s="2"/>
    </row>
    <row r="2262" spans="1:31" ht="60" x14ac:dyDescent="0.25">
      <c r="A2262" s="2" t="s">
        <v>10</v>
      </c>
      <c r="B2262" s="3">
        <v>7</v>
      </c>
      <c r="C2262" s="3">
        <v>260</v>
      </c>
      <c r="D2262" s="3" t="s">
        <v>463</v>
      </c>
      <c r="E2262" s="3" t="str">
        <f>_xlfn.XLOOKUP(Tbl_BalanceHistory[[#This Row],[RespAgy]],Tbl_Agencies[Agy Code],Tbl_Agencies[Agy Sort])</f>
        <v>102000</v>
      </c>
      <c r="F2262" s="2" t="str">
        <f>Tbl_BalanceHistory[[#This Row],[RespAgy]]&amp;": "&amp;Tbl_BalanceHistory[[#This Row],[RespAgency]]</f>
        <v>260: Virginia Community College System</v>
      </c>
      <c r="G2262" s="3">
        <v>287</v>
      </c>
      <c r="H2262" s="3" t="s">
        <v>1979</v>
      </c>
      <c r="I2262" s="3" t="str">
        <f>_xlfn.XLOOKUP(Tbl_BalanceHistory[[#This Row],[AgyCode]],Tbl_Agencies[Agy Code],Tbl_Agencies[Agy Sort])</f>
        <v/>
      </c>
      <c r="J2262" s="2" t="str">
        <f>Tbl_BalanceHistory[[#This Row],[AgyCode]]&amp;": "&amp;Tbl_BalanceHistory[[#This Row],[Agency Name]]</f>
        <v>287: Dabney S. Lancaster Community College</v>
      </c>
      <c r="K2262" s="1">
        <v>2019</v>
      </c>
      <c r="L2262" s="3">
        <v>110</v>
      </c>
      <c r="M2262" s="3" t="s">
        <v>409</v>
      </c>
      <c r="N2262" s="2" t="str">
        <f>Tbl_BalanceHistory[[#This Row],[ProgramCode]]&amp;": "&amp;Tbl_BalanceHistory[[#This Row],[Program Name]]</f>
        <v>110: Financial Assistance For Educational and General Services</v>
      </c>
      <c r="O2262" s="3" t="s">
        <v>886</v>
      </c>
      <c r="P2262" s="1" t="str">
        <f>IF(Tbl_BalanceHistory[[#This Row],[FundCode]]="0100","GF",IF(Tbl_BalanceHistory[[#This Row],[FundCode]]="01000","GF","Hi Ed / OCR"))</f>
        <v>GF</v>
      </c>
      <c r="Q2262" s="5">
        <v>9376</v>
      </c>
      <c r="R2262" s="5">
        <v>9376</v>
      </c>
      <c r="S2262" s="5">
        <v>0</v>
      </c>
      <c r="T2262" s="5">
        <v>0</v>
      </c>
      <c r="U2262" s="3" t="s">
        <v>1733</v>
      </c>
      <c r="V2262" s="5">
        <v>0</v>
      </c>
      <c r="W2262" s="5">
        <v>0</v>
      </c>
      <c r="X2262" s="5"/>
      <c r="Y2262" s="5"/>
      <c r="Z2262" s="5">
        <f>Tbl_BalanceHistory[[#This Row],[Discretionary Recommended - Pre 2022]]+Tbl_BalanceHistory[[#This Row],[Discretionary Balance Recommended: Policy]]+Tbl_BalanceHistory[[#This Row],[Discretionary Balance Recommended: Commitments]]</f>
        <v>0</v>
      </c>
      <c r="AA2262" s="5">
        <f>Tbl_BalanceHistory[[#This Row],[Discretionary Balance]]-Tbl_BalanceHistory[[#This Row],[Discretionary Reappropriation]]</f>
        <v>0</v>
      </c>
      <c r="AB2262" s="2"/>
      <c r="AC2262" s="2"/>
      <c r="AD2262" s="2"/>
      <c r="AE2262" s="2"/>
    </row>
    <row r="2263" spans="1:31" ht="60" x14ac:dyDescent="0.25">
      <c r="A2263" s="2" t="s">
        <v>10</v>
      </c>
      <c r="B2263" s="3">
        <v>7</v>
      </c>
      <c r="C2263" s="3">
        <v>260</v>
      </c>
      <c r="D2263" s="3" t="s">
        <v>463</v>
      </c>
      <c r="E2263" s="3" t="str">
        <f>_xlfn.XLOOKUP(Tbl_BalanceHistory[[#This Row],[RespAgy]],Tbl_Agencies[Agy Code],Tbl_Agencies[Agy Sort])</f>
        <v>102000</v>
      </c>
      <c r="F2263" s="2" t="str">
        <f>Tbl_BalanceHistory[[#This Row],[RespAgy]]&amp;": "&amp;Tbl_BalanceHistory[[#This Row],[RespAgency]]</f>
        <v>260: Virginia Community College System</v>
      </c>
      <c r="G2263" s="3">
        <v>287</v>
      </c>
      <c r="H2263" s="3" t="s">
        <v>1979</v>
      </c>
      <c r="I2263" s="3" t="str">
        <f>_xlfn.XLOOKUP(Tbl_BalanceHistory[[#This Row],[AgyCode]],Tbl_Agencies[Agy Code],Tbl_Agencies[Agy Sort])</f>
        <v/>
      </c>
      <c r="J2263" s="2" t="str">
        <f>Tbl_BalanceHistory[[#This Row],[AgyCode]]&amp;": "&amp;Tbl_BalanceHistory[[#This Row],[Agency Name]]</f>
        <v>287: Dabney S. Lancaster Community College</v>
      </c>
      <c r="K2263" s="1">
        <v>2020</v>
      </c>
      <c r="L2263" s="3">
        <v>110</v>
      </c>
      <c r="M2263" s="3" t="s">
        <v>409</v>
      </c>
      <c r="N2263" s="2" t="str">
        <f>Tbl_BalanceHistory[[#This Row],[ProgramCode]]&amp;": "&amp;Tbl_BalanceHistory[[#This Row],[Program Name]]</f>
        <v>110: Financial Assistance For Educational and General Services</v>
      </c>
      <c r="O2263" s="3" t="s">
        <v>886</v>
      </c>
      <c r="P2263" s="1" t="str">
        <f>IF(Tbl_BalanceHistory[[#This Row],[FundCode]]="0100","GF",IF(Tbl_BalanceHistory[[#This Row],[FundCode]]="01000","GF","Hi Ed / OCR"))</f>
        <v>GF</v>
      </c>
      <c r="Q2263" s="5">
        <v>9376</v>
      </c>
      <c r="R2263" s="5">
        <v>9376</v>
      </c>
      <c r="S2263" s="5">
        <v>0</v>
      </c>
      <c r="T2263" s="5">
        <v>0</v>
      </c>
      <c r="U2263" s="3" t="s">
        <v>1733</v>
      </c>
      <c r="V2263" s="5">
        <v>0</v>
      </c>
      <c r="W2263" s="5">
        <v>0</v>
      </c>
      <c r="X2263" s="5"/>
      <c r="Y2263" s="5"/>
      <c r="Z2263" s="5">
        <f>Tbl_BalanceHistory[[#This Row],[Discretionary Recommended - Pre 2022]]+Tbl_BalanceHistory[[#This Row],[Discretionary Balance Recommended: Policy]]+Tbl_BalanceHistory[[#This Row],[Discretionary Balance Recommended: Commitments]]</f>
        <v>0</v>
      </c>
      <c r="AA2263" s="5">
        <f>Tbl_BalanceHistory[[#This Row],[Discretionary Balance]]-Tbl_BalanceHistory[[#This Row],[Discretionary Reappropriation]]</f>
        <v>0</v>
      </c>
      <c r="AB2263" s="2"/>
      <c r="AC2263" s="2"/>
      <c r="AD2263" s="2"/>
      <c r="AE2263" s="2"/>
    </row>
    <row r="2264" spans="1:31" ht="60" x14ac:dyDescent="0.25">
      <c r="A2264" s="2" t="s">
        <v>10</v>
      </c>
      <c r="B2264" s="3">
        <v>7</v>
      </c>
      <c r="C2264" s="3">
        <v>260</v>
      </c>
      <c r="D2264" s="3" t="s">
        <v>463</v>
      </c>
      <c r="E2264" s="3" t="str">
        <f>_xlfn.XLOOKUP(Tbl_BalanceHistory[[#This Row],[RespAgy]],Tbl_Agencies[Agy Code],Tbl_Agencies[Agy Sort])</f>
        <v>102000</v>
      </c>
      <c r="F2264" s="2" t="str">
        <f>Tbl_BalanceHistory[[#This Row],[RespAgy]]&amp;": "&amp;Tbl_BalanceHistory[[#This Row],[RespAgency]]</f>
        <v>260: Virginia Community College System</v>
      </c>
      <c r="G2264" s="3">
        <v>287</v>
      </c>
      <c r="H2264" s="3" t="s">
        <v>1146</v>
      </c>
      <c r="I2264" s="3" t="str">
        <f>_xlfn.XLOOKUP(Tbl_BalanceHistory[[#This Row],[AgyCode]],Tbl_Agencies[Agy Code],Tbl_Agencies[Agy Sort])</f>
        <v/>
      </c>
      <c r="J2264" s="2" t="str">
        <f>Tbl_BalanceHistory[[#This Row],[AgyCode]]&amp;": "&amp;Tbl_BalanceHistory[[#This Row],[Agency Name]]</f>
        <v>287: Mountain Gateway Community College</v>
      </c>
      <c r="K2264" s="1">
        <v>2021</v>
      </c>
      <c r="L2264" s="3">
        <v>110</v>
      </c>
      <c r="M2264" s="3" t="s">
        <v>409</v>
      </c>
      <c r="N2264" s="2" t="str">
        <f>Tbl_BalanceHistory[[#This Row],[ProgramCode]]&amp;": "&amp;Tbl_BalanceHistory[[#This Row],[Program Name]]</f>
        <v>110: Financial Assistance For Educational and General Services</v>
      </c>
      <c r="O2264" s="3" t="s">
        <v>886</v>
      </c>
      <c r="P2264" s="1" t="str">
        <f>IF(Tbl_BalanceHistory[[#This Row],[FundCode]]="0100","GF",IF(Tbl_BalanceHistory[[#This Row],[FundCode]]="01000","GF","Hi Ed / OCR"))</f>
        <v>GF</v>
      </c>
      <c r="Q2264" s="5">
        <v>7010</v>
      </c>
      <c r="R2264" s="5">
        <v>7010</v>
      </c>
      <c r="S2264" s="5">
        <v>0</v>
      </c>
      <c r="T2264" s="5">
        <v>0</v>
      </c>
      <c r="U2264" s="3" t="s">
        <v>1733</v>
      </c>
      <c r="V2264" s="5">
        <v>0</v>
      </c>
      <c r="W2264" s="5">
        <v>0</v>
      </c>
      <c r="X2264" s="5"/>
      <c r="Y2264" s="5"/>
      <c r="Z2264" s="5">
        <f>Tbl_BalanceHistory[[#This Row],[Discretionary Recommended - Pre 2022]]+Tbl_BalanceHistory[[#This Row],[Discretionary Balance Recommended: Policy]]+Tbl_BalanceHistory[[#This Row],[Discretionary Balance Recommended: Commitments]]</f>
        <v>0</v>
      </c>
      <c r="AA2264" s="5">
        <f>Tbl_BalanceHistory[[#This Row],[Discretionary Balance]]-Tbl_BalanceHistory[[#This Row],[Discretionary Reappropriation]]</f>
        <v>0</v>
      </c>
      <c r="AB2264" s="2"/>
      <c r="AC2264" s="2"/>
      <c r="AD2264" s="2"/>
      <c r="AE2264" s="2"/>
    </row>
    <row r="2265" spans="1:31" ht="60" x14ac:dyDescent="0.25">
      <c r="A2265" s="2" t="s">
        <v>10</v>
      </c>
      <c r="B2265" s="3">
        <v>7</v>
      </c>
      <c r="C2265" s="3">
        <v>260</v>
      </c>
      <c r="D2265" s="3" t="s">
        <v>463</v>
      </c>
      <c r="E2265" s="3" t="str">
        <f>_xlfn.XLOOKUP(Tbl_BalanceHistory[[#This Row],[RespAgy]],Tbl_Agencies[Agy Code],Tbl_Agencies[Agy Sort])</f>
        <v>102000</v>
      </c>
      <c r="F2265" s="2" t="str">
        <f>Tbl_BalanceHistory[[#This Row],[RespAgy]]&amp;": "&amp;Tbl_BalanceHistory[[#This Row],[RespAgency]]</f>
        <v>260: Virginia Community College System</v>
      </c>
      <c r="G2265" s="3">
        <v>287</v>
      </c>
      <c r="H2265" s="3" t="s">
        <v>1146</v>
      </c>
      <c r="I2265" s="3" t="str">
        <f>_xlfn.XLOOKUP(Tbl_BalanceHistory[[#This Row],[AgyCode]],Tbl_Agencies[Agy Code],Tbl_Agencies[Agy Sort])</f>
        <v/>
      </c>
      <c r="J2265" s="2" t="str">
        <f>Tbl_BalanceHistory[[#This Row],[AgyCode]]&amp;": "&amp;Tbl_BalanceHistory[[#This Row],[Agency Name]]</f>
        <v>287: Mountain Gateway Community College</v>
      </c>
      <c r="K2265" s="1">
        <v>2022</v>
      </c>
      <c r="L2265" s="3">
        <v>110</v>
      </c>
      <c r="M2265" s="3" t="s">
        <v>409</v>
      </c>
      <c r="N2265" s="2" t="str">
        <f>Tbl_BalanceHistory[[#This Row],[ProgramCode]]&amp;": "&amp;Tbl_BalanceHistory[[#This Row],[Program Name]]</f>
        <v>110: Financial Assistance For Educational and General Services</v>
      </c>
      <c r="O2265" s="3" t="s">
        <v>886</v>
      </c>
      <c r="P2265" s="1" t="str">
        <f>IF(Tbl_BalanceHistory[[#This Row],[FundCode]]="0100","GF",IF(Tbl_BalanceHistory[[#This Row],[FundCode]]="01000","GF","Hi Ed / OCR"))</f>
        <v>GF</v>
      </c>
      <c r="Q2265" s="5">
        <v>3230</v>
      </c>
      <c r="R2265" s="5">
        <v>3230</v>
      </c>
      <c r="S2265" s="5">
        <v>0</v>
      </c>
      <c r="T2265" s="5">
        <v>0</v>
      </c>
      <c r="U2265" s="3" t="s">
        <v>1733</v>
      </c>
      <c r="V2265" s="5">
        <v>0</v>
      </c>
      <c r="W2265" s="5"/>
      <c r="X2265" s="5">
        <v>0</v>
      </c>
      <c r="Y2265" s="5">
        <v>0</v>
      </c>
      <c r="Z2265" s="5">
        <f>Tbl_BalanceHistory[[#This Row],[Discretionary Recommended - Pre 2022]]+Tbl_BalanceHistory[[#This Row],[Discretionary Balance Recommended: Policy]]+Tbl_BalanceHistory[[#This Row],[Discretionary Balance Recommended: Commitments]]</f>
        <v>0</v>
      </c>
      <c r="AA2265" s="5">
        <f>Tbl_BalanceHistory[[#This Row],[Discretionary Balance]]-Tbl_BalanceHistory[[#This Row],[Discretionary Reappropriation]]</f>
        <v>0</v>
      </c>
      <c r="AB2265" s="2"/>
      <c r="AC2265" s="2"/>
      <c r="AD2265" s="2"/>
      <c r="AE2265" s="2"/>
    </row>
    <row r="2266" spans="1:31" ht="45" x14ac:dyDescent="0.25">
      <c r="A2266" s="2" t="s">
        <v>10</v>
      </c>
      <c r="B2266" s="3">
        <v>7</v>
      </c>
      <c r="C2266" s="3">
        <v>260</v>
      </c>
      <c r="D2266" s="3" t="s">
        <v>463</v>
      </c>
      <c r="E2266" s="3" t="str">
        <f>_xlfn.XLOOKUP(Tbl_BalanceHistory[[#This Row],[RespAgy]],Tbl_Agencies[Agy Code],Tbl_Agencies[Agy Sort])</f>
        <v>102000</v>
      </c>
      <c r="F2266" s="2" t="str">
        <f>Tbl_BalanceHistory[[#This Row],[RespAgy]]&amp;": "&amp;Tbl_BalanceHistory[[#This Row],[RespAgency]]</f>
        <v>260: Virginia Community College System</v>
      </c>
      <c r="G2266" s="3">
        <v>288</v>
      </c>
      <c r="H2266" s="3" t="s">
        <v>1148</v>
      </c>
      <c r="I2266" s="3" t="str">
        <f>_xlfn.XLOOKUP(Tbl_BalanceHistory[[#This Row],[AgyCode]],Tbl_Agencies[Agy Code],Tbl_Agencies[Agy Sort])</f>
        <v/>
      </c>
      <c r="J2266" s="2" t="str">
        <f>Tbl_BalanceHistory[[#This Row],[AgyCode]]&amp;": "&amp;Tbl_BalanceHistory[[#This Row],[Agency Name]]</f>
        <v>288: Wytheville Community College</v>
      </c>
      <c r="K2266" s="1">
        <v>2014</v>
      </c>
      <c r="L2266" s="3">
        <v>101</v>
      </c>
      <c r="M2266" s="3" t="s">
        <v>1636</v>
      </c>
      <c r="N2266" s="2" t="str">
        <f>Tbl_BalanceHistory[[#This Row],[ProgramCode]]&amp;": "&amp;Tbl_BalanceHistory[[#This Row],[Program Name]]</f>
        <v>101: Higher Education Instruction</v>
      </c>
      <c r="O2266" s="3" t="s">
        <v>1964</v>
      </c>
      <c r="P2266" s="1" t="str">
        <f>IF(Tbl_BalanceHistory[[#This Row],[FundCode]]="0100","GF",IF(Tbl_BalanceHistory[[#This Row],[FundCode]]="01000","GF","Hi Ed / OCR"))</f>
        <v>Hi Ed / OCR</v>
      </c>
      <c r="Q2266" s="5">
        <v>0</v>
      </c>
      <c r="R2266" s="5">
        <v>0</v>
      </c>
      <c r="S2266" s="5">
        <v>339244</v>
      </c>
      <c r="T2266" s="5">
        <v>339244</v>
      </c>
      <c r="U2266" s="3" t="s">
        <v>1731</v>
      </c>
      <c r="V2266" s="5">
        <v>0</v>
      </c>
      <c r="W2266" s="5">
        <v>0</v>
      </c>
      <c r="X2266" s="5"/>
      <c r="Y2266" s="5"/>
      <c r="Z2266" s="5">
        <f>Tbl_BalanceHistory[[#This Row],[Discretionary Recommended - Pre 2022]]+Tbl_BalanceHistory[[#This Row],[Discretionary Balance Recommended: Policy]]+Tbl_BalanceHistory[[#This Row],[Discretionary Balance Recommended: Commitments]]</f>
        <v>0</v>
      </c>
      <c r="AA2266" s="5">
        <f>Tbl_BalanceHistory[[#This Row],[Discretionary Balance]]-Tbl_BalanceHistory[[#This Row],[Discretionary Reappropriation]]</f>
        <v>0</v>
      </c>
      <c r="AB2266" s="2"/>
      <c r="AC2266" s="2"/>
      <c r="AD2266" s="2"/>
      <c r="AE2266" s="2"/>
    </row>
    <row r="2267" spans="1:31" ht="45" x14ac:dyDescent="0.25">
      <c r="A2267" s="2" t="s">
        <v>10</v>
      </c>
      <c r="B2267" s="3">
        <v>7</v>
      </c>
      <c r="C2267" s="3">
        <v>260</v>
      </c>
      <c r="D2267" s="3" t="s">
        <v>463</v>
      </c>
      <c r="E2267" s="3" t="str">
        <f>_xlfn.XLOOKUP(Tbl_BalanceHistory[[#This Row],[RespAgy]],Tbl_Agencies[Agy Code],Tbl_Agencies[Agy Sort])</f>
        <v>102000</v>
      </c>
      <c r="F2267" s="2" t="str">
        <f>Tbl_BalanceHistory[[#This Row],[RespAgy]]&amp;": "&amp;Tbl_BalanceHistory[[#This Row],[RespAgency]]</f>
        <v>260: Virginia Community College System</v>
      </c>
      <c r="G2267" s="3">
        <v>288</v>
      </c>
      <c r="H2267" s="3" t="s">
        <v>1148</v>
      </c>
      <c r="I2267" s="3" t="str">
        <f>_xlfn.XLOOKUP(Tbl_BalanceHistory[[#This Row],[AgyCode]],Tbl_Agencies[Agy Code],Tbl_Agencies[Agy Sort])</f>
        <v/>
      </c>
      <c r="J2267" s="2" t="str">
        <f>Tbl_BalanceHistory[[#This Row],[AgyCode]]&amp;": "&amp;Tbl_BalanceHistory[[#This Row],[Agency Name]]</f>
        <v>288: Wytheville Community College</v>
      </c>
      <c r="K2267" s="1">
        <v>2015</v>
      </c>
      <c r="L2267" s="3">
        <v>101</v>
      </c>
      <c r="M2267" s="3" t="s">
        <v>1636</v>
      </c>
      <c r="N2267" s="2" t="str">
        <f>Tbl_BalanceHistory[[#This Row],[ProgramCode]]&amp;": "&amp;Tbl_BalanceHistory[[#This Row],[Program Name]]</f>
        <v>101: Higher Education Instruction</v>
      </c>
      <c r="O2267" s="3" t="s">
        <v>1964</v>
      </c>
      <c r="P2267" s="1" t="str">
        <f>IF(Tbl_BalanceHistory[[#This Row],[FundCode]]="0100","GF",IF(Tbl_BalanceHistory[[#This Row],[FundCode]]="01000","GF","Hi Ed / OCR"))</f>
        <v>Hi Ed / OCR</v>
      </c>
      <c r="Q2267" s="5">
        <v>0</v>
      </c>
      <c r="R2267" s="5">
        <v>0</v>
      </c>
      <c r="S2267" s="5">
        <v>129906</v>
      </c>
      <c r="T2267" s="5">
        <v>129906</v>
      </c>
      <c r="U2267" s="3" t="s">
        <v>1731</v>
      </c>
      <c r="V2267" s="5">
        <v>0</v>
      </c>
      <c r="W2267" s="5">
        <v>0</v>
      </c>
      <c r="X2267" s="5"/>
      <c r="Y2267" s="5"/>
      <c r="Z2267" s="5">
        <f>Tbl_BalanceHistory[[#This Row],[Discretionary Recommended - Pre 2022]]+Tbl_BalanceHistory[[#This Row],[Discretionary Balance Recommended: Policy]]+Tbl_BalanceHistory[[#This Row],[Discretionary Balance Recommended: Commitments]]</f>
        <v>0</v>
      </c>
      <c r="AA2267" s="5">
        <f>Tbl_BalanceHistory[[#This Row],[Discretionary Balance]]-Tbl_BalanceHistory[[#This Row],[Discretionary Reappropriation]]</f>
        <v>0</v>
      </c>
      <c r="AB2267" s="2"/>
      <c r="AC2267" s="2"/>
      <c r="AD2267" s="2"/>
      <c r="AE2267" s="2"/>
    </row>
    <row r="2268" spans="1:31" ht="45" x14ac:dyDescent="0.25">
      <c r="A2268" s="2" t="s">
        <v>10</v>
      </c>
      <c r="B2268" s="3">
        <v>7</v>
      </c>
      <c r="C2268" s="3">
        <v>260</v>
      </c>
      <c r="D2268" s="3" t="s">
        <v>463</v>
      </c>
      <c r="E2268" s="3" t="str">
        <f>_xlfn.XLOOKUP(Tbl_BalanceHistory[[#This Row],[RespAgy]],Tbl_Agencies[Agy Code],Tbl_Agencies[Agy Sort])</f>
        <v>102000</v>
      </c>
      <c r="F2268" s="2" t="str">
        <f>Tbl_BalanceHistory[[#This Row],[RespAgy]]&amp;": "&amp;Tbl_BalanceHistory[[#This Row],[RespAgency]]</f>
        <v>260: Virginia Community College System</v>
      </c>
      <c r="G2268" s="3">
        <v>288</v>
      </c>
      <c r="H2268" s="3" t="s">
        <v>1148</v>
      </c>
      <c r="I2268" s="3" t="str">
        <f>_xlfn.XLOOKUP(Tbl_BalanceHistory[[#This Row],[AgyCode]],Tbl_Agencies[Agy Code],Tbl_Agencies[Agy Sort])</f>
        <v/>
      </c>
      <c r="J2268" s="2" t="str">
        <f>Tbl_BalanceHistory[[#This Row],[AgyCode]]&amp;": "&amp;Tbl_BalanceHistory[[#This Row],[Agency Name]]</f>
        <v>288: Wytheville Community College</v>
      </c>
      <c r="K2268" s="1">
        <v>2016</v>
      </c>
      <c r="L2268" s="3">
        <v>101</v>
      </c>
      <c r="M2268" s="3" t="s">
        <v>1636</v>
      </c>
      <c r="N2268" s="2" t="str">
        <f>Tbl_BalanceHistory[[#This Row],[ProgramCode]]&amp;": "&amp;Tbl_BalanceHistory[[#This Row],[Program Name]]</f>
        <v>101: Higher Education Instruction</v>
      </c>
      <c r="O2268" s="3" t="s">
        <v>1964</v>
      </c>
      <c r="P2268" s="1" t="str">
        <f>IF(Tbl_BalanceHistory[[#This Row],[FundCode]]="0100","GF",IF(Tbl_BalanceHistory[[#This Row],[FundCode]]="01000","GF","Hi Ed / OCR"))</f>
        <v>Hi Ed / OCR</v>
      </c>
      <c r="Q2268" s="5">
        <v>0</v>
      </c>
      <c r="R2268" s="5">
        <v>0</v>
      </c>
      <c r="S2268" s="5">
        <v>52111</v>
      </c>
      <c r="T2268" s="5">
        <v>52111</v>
      </c>
      <c r="U2268" s="3" t="s">
        <v>1731</v>
      </c>
      <c r="V2268" s="5">
        <v>0</v>
      </c>
      <c r="W2268" s="5">
        <v>0</v>
      </c>
      <c r="X2268" s="5"/>
      <c r="Y2268" s="5"/>
      <c r="Z2268" s="5">
        <f>Tbl_BalanceHistory[[#This Row],[Discretionary Recommended - Pre 2022]]+Tbl_BalanceHistory[[#This Row],[Discretionary Balance Recommended: Policy]]+Tbl_BalanceHistory[[#This Row],[Discretionary Balance Recommended: Commitments]]</f>
        <v>0</v>
      </c>
      <c r="AA2268" s="5">
        <f>Tbl_BalanceHistory[[#This Row],[Discretionary Balance]]-Tbl_BalanceHistory[[#This Row],[Discretionary Reappropriation]]</f>
        <v>0</v>
      </c>
      <c r="AB2268" s="2"/>
      <c r="AC2268" s="2"/>
      <c r="AD2268" s="2"/>
      <c r="AE2268" s="2"/>
    </row>
    <row r="2269" spans="1:31" ht="45" x14ac:dyDescent="0.25">
      <c r="A2269" s="2" t="s">
        <v>10</v>
      </c>
      <c r="B2269" s="3">
        <v>7</v>
      </c>
      <c r="C2269" s="3">
        <v>260</v>
      </c>
      <c r="D2269" s="3" t="s">
        <v>463</v>
      </c>
      <c r="E2269" s="3" t="str">
        <f>_xlfn.XLOOKUP(Tbl_BalanceHistory[[#This Row],[RespAgy]],Tbl_Agencies[Agy Code],Tbl_Agencies[Agy Sort])</f>
        <v>102000</v>
      </c>
      <c r="F2269" s="2" t="str">
        <f>Tbl_BalanceHistory[[#This Row],[RespAgy]]&amp;": "&amp;Tbl_BalanceHistory[[#This Row],[RespAgency]]</f>
        <v>260: Virginia Community College System</v>
      </c>
      <c r="G2269" s="3">
        <v>288</v>
      </c>
      <c r="H2269" s="3" t="s">
        <v>1148</v>
      </c>
      <c r="I2269" s="3" t="str">
        <f>_xlfn.XLOOKUP(Tbl_BalanceHistory[[#This Row],[AgyCode]],Tbl_Agencies[Agy Code],Tbl_Agencies[Agy Sort])</f>
        <v/>
      </c>
      <c r="J2269" s="2" t="str">
        <f>Tbl_BalanceHistory[[#This Row],[AgyCode]]&amp;": "&amp;Tbl_BalanceHistory[[#This Row],[Agency Name]]</f>
        <v>288: Wytheville Community College</v>
      </c>
      <c r="K2269" s="1">
        <v>2017</v>
      </c>
      <c r="L2269" s="3">
        <v>101</v>
      </c>
      <c r="M2269" s="3" t="s">
        <v>1636</v>
      </c>
      <c r="N2269" s="2" t="str">
        <f>Tbl_BalanceHistory[[#This Row],[ProgramCode]]&amp;": "&amp;Tbl_BalanceHistory[[#This Row],[Program Name]]</f>
        <v>101: Higher Education Instruction</v>
      </c>
      <c r="O2269" s="3" t="s">
        <v>1963</v>
      </c>
      <c r="P2269" s="1" t="str">
        <f>IF(Tbl_BalanceHistory[[#This Row],[FundCode]]="0100","GF",IF(Tbl_BalanceHistory[[#This Row],[FundCode]]="01000","GF","Hi Ed / OCR"))</f>
        <v>Hi Ed / OCR</v>
      </c>
      <c r="Q2269" s="5">
        <v>0</v>
      </c>
      <c r="R2269" s="5">
        <v>0</v>
      </c>
      <c r="S2269" s="5">
        <v>26055</v>
      </c>
      <c r="T2269" s="5">
        <v>26055</v>
      </c>
      <c r="U2269" s="3" t="s">
        <v>1732</v>
      </c>
      <c r="V2269" s="5">
        <v>0</v>
      </c>
      <c r="W2269" s="5">
        <v>0</v>
      </c>
      <c r="X2269" s="5"/>
      <c r="Y2269" s="5"/>
      <c r="Z2269" s="5">
        <f>Tbl_BalanceHistory[[#This Row],[Discretionary Recommended - Pre 2022]]+Tbl_BalanceHistory[[#This Row],[Discretionary Balance Recommended: Policy]]+Tbl_BalanceHistory[[#This Row],[Discretionary Balance Recommended: Commitments]]</f>
        <v>0</v>
      </c>
      <c r="AA2269" s="5">
        <f>Tbl_BalanceHistory[[#This Row],[Discretionary Balance]]-Tbl_BalanceHistory[[#This Row],[Discretionary Reappropriation]]</f>
        <v>0</v>
      </c>
      <c r="AB2269" s="2"/>
      <c r="AC2269" s="2"/>
      <c r="AD2269" s="2"/>
      <c r="AE2269" s="2"/>
    </row>
    <row r="2270" spans="1:31" ht="45" x14ac:dyDescent="0.25">
      <c r="A2270" s="2" t="s">
        <v>10</v>
      </c>
      <c r="B2270" s="3">
        <v>7</v>
      </c>
      <c r="C2270" s="3">
        <v>260</v>
      </c>
      <c r="D2270" s="3" t="s">
        <v>463</v>
      </c>
      <c r="E2270" s="3" t="str">
        <f>_xlfn.XLOOKUP(Tbl_BalanceHistory[[#This Row],[RespAgy]],Tbl_Agencies[Agy Code],Tbl_Agencies[Agy Sort])</f>
        <v>102000</v>
      </c>
      <c r="F2270" s="2" t="str">
        <f>Tbl_BalanceHistory[[#This Row],[RespAgy]]&amp;": "&amp;Tbl_BalanceHistory[[#This Row],[RespAgency]]</f>
        <v>260: Virginia Community College System</v>
      </c>
      <c r="G2270" s="3">
        <v>288</v>
      </c>
      <c r="H2270" s="3" t="s">
        <v>1148</v>
      </c>
      <c r="I2270" s="3" t="str">
        <f>_xlfn.XLOOKUP(Tbl_BalanceHistory[[#This Row],[AgyCode]],Tbl_Agencies[Agy Code],Tbl_Agencies[Agy Sort])</f>
        <v/>
      </c>
      <c r="J2270" s="2" t="str">
        <f>Tbl_BalanceHistory[[#This Row],[AgyCode]]&amp;": "&amp;Tbl_BalanceHistory[[#This Row],[Agency Name]]</f>
        <v>288: Wytheville Community College</v>
      </c>
      <c r="K2270" s="1">
        <v>2018</v>
      </c>
      <c r="L2270" s="3">
        <v>101</v>
      </c>
      <c r="M2270" s="3" t="s">
        <v>1636</v>
      </c>
      <c r="N2270" s="2" t="str">
        <f>Tbl_BalanceHistory[[#This Row],[ProgramCode]]&amp;": "&amp;Tbl_BalanceHistory[[#This Row],[Program Name]]</f>
        <v>101: Higher Education Instruction</v>
      </c>
      <c r="O2270" s="3" t="s">
        <v>1963</v>
      </c>
      <c r="P2270" s="1" t="str">
        <f>IF(Tbl_BalanceHistory[[#This Row],[FundCode]]="0100","GF",IF(Tbl_BalanceHistory[[#This Row],[FundCode]]="01000","GF","Hi Ed / OCR"))</f>
        <v>Hi Ed / OCR</v>
      </c>
      <c r="Q2270" s="5">
        <v>0</v>
      </c>
      <c r="R2270" s="5">
        <v>0</v>
      </c>
      <c r="S2270" s="5">
        <v>17572</v>
      </c>
      <c r="T2270" s="5">
        <v>17572</v>
      </c>
      <c r="U2270" s="3" t="s">
        <v>1731</v>
      </c>
      <c r="V2270" s="5">
        <v>0</v>
      </c>
      <c r="W2270" s="5">
        <v>0</v>
      </c>
      <c r="X2270" s="5"/>
      <c r="Y2270" s="5"/>
      <c r="Z2270" s="5">
        <f>Tbl_BalanceHistory[[#This Row],[Discretionary Recommended - Pre 2022]]+Tbl_BalanceHistory[[#This Row],[Discretionary Balance Recommended: Policy]]+Tbl_BalanceHistory[[#This Row],[Discretionary Balance Recommended: Commitments]]</f>
        <v>0</v>
      </c>
      <c r="AA2270" s="5">
        <f>Tbl_BalanceHistory[[#This Row],[Discretionary Balance]]-Tbl_BalanceHistory[[#This Row],[Discretionary Reappropriation]]</f>
        <v>0</v>
      </c>
      <c r="AB2270" s="2"/>
      <c r="AC2270" s="2"/>
      <c r="AD2270" s="2"/>
      <c r="AE2270" s="2"/>
    </row>
    <row r="2271" spans="1:31" ht="45" x14ac:dyDescent="0.25">
      <c r="A2271" s="2" t="s">
        <v>10</v>
      </c>
      <c r="B2271" s="3">
        <v>7</v>
      </c>
      <c r="C2271" s="3">
        <v>260</v>
      </c>
      <c r="D2271" s="3" t="s">
        <v>463</v>
      </c>
      <c r="E2271" s="3" t="str">
        <f>_xlfn.XLOOKUP(Tbl_BalanceHistory[[#This Row],[RespAgy]],Tbl_Agencies[Agy Code],Tbl_Agencies[Agy Sort])</f>
        <v>102000</v>
      </c>
      <c r="F2271" s="2" t="str">
        <f>Tbl_BalanceHistory[[#This Row],[RespAgy]]&amp;": "&amp;Tbl_BalanceHistory[[#This Row],[RespAgency]]</f>
        <v>260: Virginia Community College System</v>
      </c>
      <c r="G2271" s="3">
        <v>288</v>
      </c>
      <c r="H2271" s="3" t="s">
        <v>1148</v>
      </c>
      <c r="I2271" s="3" t="str">
        <f>_xlfn.XLOOKUP(Tbl_BalanceHistory[[#This Row],[AgyCode]],Tbl_Agencies[Agy Code],Tbl_Agencies[Agy Sort])</f>
        <v/>
      </c>
      <c r="J2271" s="2" t="str">
        <f>Tbl_BalanceHistory[[#This Row],[AgyCode]]&amp;": "&amp;Tbl_BalanceHistory[[#This Row],[Agency Name]]</f>
        <v>288: Wytheville Community College</v>
      </c>
      <c r="K2271" s="1">
        <v>2020</v>
      </c>
      <c r="L2271" s="3">
        <v>101</v>
      </c>
      <c r="M2271" s="3" t="s">
        <v>1636</v>
      </c>
      <c r="N2271" s="2" t="str">
        <f>Tbl_BalanceHistory[[#This Row],[ProgramCode]]&amp;": "&amp;Tbl_BalanceHistory[[#This Row],[Program Name]]</f>
        <v>101: Higher Education Instruction</v>
      </c>
      <c r="O2271" s="3" t="s">
        <v>1963</v>
      </c>
      <c r="P2271" s="1" t="str">
        <f>IF(Tbl_BalanceHistory[[#This Row],[FundCode]]="0100","GF",IF(Tbl_BalanceHistory[[#This Row],[FundCode]]="01000","GF","Hi Ed / OCR"))</f>
        <v>Hi Ed / OCR</v>
      </c>
      <c r="Q2271" s="5">
        <v>0</v>
      </c>
      <c r="R2271" s="5">
        <v>0</v>
      </c>
      <c r="S2271" s="5">
        <v>1645956.19</v>
      </c>
      <c r="T2271" s="5">
        <v>1645956.19</v>
      </c>
      <c r="U2271" s="3" t="s">
        <v>1733</v>
      </c>
      <c r="V2271" s="5">
        <v>0</v>
      </c>
      <c r="W2271" s="5">
        <v>0</v>
      </c>
      <c r="X2271" s="5"/>
      <c r="Y2271" s="5"/>
      <c r="Z2271" s="5">
        <f>Tbl_BalanceHistory[[#This Row],[Discretionary Recommended - Pre 2022]]+Tbl_BalanceHistory[[#This Row],[Discretionary Balance Recommended: Policy]]+Tbl_BalanceHistory[[#This Row],[Discretionary Balance Recommended: Commitments]]</f>
        <v>0</v>
      </c>
      <c r="AA2271" s="5">
        <f>Tbl_BalanceHistory[[#This Row],[Discretionary Balance]]-Tbl_BalanceHistory[[#This Row],[Discretionary Reappropriation]]</f>
        <v>0</v>
      </c>
      <c r="AB2271" s="2"/>
      <c r="AC2271" s="2"/>
      <c r="AD2271" s="2"/>
      <c r="AE2271" s="2"/>
    </row>
    <row r="2272" spans="1:31" ht="45" x14ac:dyDescent="0.25">
      <c r="A2272" s="2" t="s">
        <v>10</v>
      </c>
      <c r="B2272" s="3">
        <v>7</v>
      </c>
      <c r="C2272" s="3">
        <v>260</v>
      </c>
      <c r="D2272" s="3" t="s">
        <v>463</v>
      </c>
      <c r="E2272" s="3" t="str">
        <f>_xlfn.XLOOKUP(Tbl_BalanceHistory[[#This Row],[RespAgy]],Tbl_Agencies[Agy Code],Tbl_Agencies[Agy Sort])</f>
        <v>102000</v>
      </c>
      <c r="F2272" s="2" t="str">
        <f>Tbl_BalanceHistory[[#This Row],[RespAgy]]&amp;": "&amp;Tbl_BalanceHistory[[#This Row],[RespAgency]]</f>
        <v>260: Virginia Community College System</v>
      </c>
      <c r="G2272" s="3">
        <v>288</v>
      </c>
      <c r="H2272" s="3" t="s">
        <v>1148</v>
      </c>
      <c r="I2272" s="3" t="str">
        <f>_xlfn.XLOOKUP(Tbl_BalanceHistory[[#This Row],[AgyCode]],Tbl_Agencies[Agy Code],Tbl_Agencies[Agy Sort])</f>
        <v/>
      </c>
      <c r="J2272" s="2" t="str">
        <f>Tbl_BalanceHistory[[#This Row],[AgyCode]]&amp;": "&amp;Tbl_BalanceHistory[[#This Row],[Agency Name]]</f>
        <v>288: Wytheville Community College</v>
      </c>
      <c r="K2272" s="1">
        <v>2021</v>
      </c>
      <c r="L2272" s="3">
        <v>101</v>
      </c>
      <c r="M2272" s="3" t="s">
        <v>1636</v>
      </c>
      <c r="N2272" s="2" t="str">
        <f>Tbl_BalanceHistory[[#This Row],[ProgramCode]]&amp;": "&amp;Tbl_BalanceHistory[[#This Row],[Program Name]]</f>
        <v>101: Higher Education Instruction</v>
      </c>
      <c r="O2272" s="3" t="s">
        <v>1963</v>
      </c>
      <c r="P2272" s="1" t="str">
        <f>IF(Tbl_BalanceHistory[[#This Row],[FundCode]]="0100","GF",IF(Tbl_BalanceHistory[[#This Row],[FundCode]]="01000","GF","Hi Ed / OCR"))</f>
        <v>Hi Ed / OCR</v>
      </c>
      <c r="Q2272" s="5">
        <v>0</v>
      </c>
      <c r="R2272" s="5">
        <v>0</v>
      </c>
      <c r="S2272" s="5">
        <v>4302091.3099999996</v>
      </c>
      <c r="T2272" s="5">
        <v>4302091.3099999996</v>
      </c>
      <c r="U2272" s="3" t="s">
        <v>1733</v>
      </c>
      <c r="V2272" s="5">
        <v>0</v>
      </c>
      <c r="W2272" s="5">
        <v>0</v>
      </c>
      <c r="X2272" s="5"/>
      <c r="Y2272" s="5"/>
      <c r="Z2272" s="5">
        <f>Tbl_BalanceHistory[[#This Row],[Discretionary Recommended - Pre 2022]]+Tbl_BalanceHistory[[#This Row],[Discretionary Balance Recommended: Policy]]+Tbl_BalanceHistory[[#This Row],[Discretionary Balance Recommended: Commitments]]</f>
        <v>0</v>
      </c>
      <c r="AA2272" s="5">
        <f>Tbl_BalanceHistory[[#This Row],[Discretionary Balance]]-Tbl_BalanceHistory[[#This Row],[Discretionary Reappropriation]]</f>
        <v>0</v>
      </c>
      <c r="AB2272" s="2"/>
      <c r="AC2272" s="2"/>
      <c r="AD2272" s="2"/>
      <c r="AE2272" s="2"/>
    </row>
    <row r="2273" spans="1:31" ht="45" x14ac:dyDescent="0.25">
      <c r="A2273" s="2" t="s">
        <v>10</v>
      </c>
      <c r="B2273" s="3">
        <v>7</v>
      </c>
      <c r="C2273" s="3">
        <v>260</v>
      </c>
      <c r="D2273" s="3" t="s">
        <v>463</v>
      </c>
      <c r="E2273" s="3" t="str">
        <f>_xlfn.XLOOKUP(Tbl_BalanceHistory[[#This Row],[RespAgy]],Tbl_Agencies[Agy Code],Tbl_Agencies[Agy Sort])</f>
        <v>102000</v>
      </c>
      <c r="F2273" s="2" t="str">
        <f>Tbl_BalanceHistory[[#This Row],[RespAgy]]&amp;": "&amp;Tbl_BalanceHistory[[#This Row],[RespAgency]]</f>
        <v>260: Virginia Community College System</v>
      </c>
      <c r="G2273" s="3">
        <v>288</v>
      </c>
      <c r="H2273" s="3" t="s">
        <v>1148</v>
      </c>
      <c r="I2273" s="3" t="str">
        <f>_xlfn.XLOOKUP(Tbl_BalanceHistory[[#This Row],[AgyCode]],Tbl_Agencies[Agy Code],Tbl_Agencies[Agy Sort])</f>
        <v/>
      </c>
      <c r="J2273" s="2" t="str">
        <f>Tbl_BalanceHistory[[#This Row],[AgyCode]]&amp;": "&amp;Tbl_BalanceHistory[[#This Row],[Agency Name]]</f>
        <v>288: Wytheville Community College</v>
      </c>
      <c r="K2273" s="1">
        <v>2022</v>
      </c>
      <c r="L2273" s="3">
        <v>101</v>
      </c>
      <c r="M2273" s="3" t="s">
        <v>1636</v>
      </c>
      <c r="N2273" s="2" t="str">
        <f>Tbl_BalanceHistory[[#This Row],[ProgramCode]]&amp;": "&amp;Tbl_BalanceHistory[[#This Row],[Program Name]]</f>
        <v>101: Higher Education Instruction</v>
      </c>
      <c r="O2273" s="3" t="s">
        <v>1963</v>
      </c>
      <c r="P2273" s="1" t="str">
        <f>IF(Tbl_BalanceHistory[[#This Row],[FundCode]]="0100","GF",IF(Tbl_BalanceHistory[[#This Row],[FundCode]]="01000","GF","Hi Ed / OCR"))</f>
        <v>Hi Ed / OCR</v>
      </c>
      <c r="Q2273" s="5">
        <v>0</v>
      </c>
      <c r="R2273" s="5">
        <v>0</v>
      </c>
      <c r="S2273" s="5">
        <v>5259167.09</v>
      </c>
      <c r="T2273" s="5">
        <v>5259167.09</v>
      </c>
      <c r="U2273" s="3" t="s">
        <v>1733</v>
      </c>
      <c r="V2273" s="5">
        <v>0</v>
      </c>
      <c r="W2273" s="5"/>
      <c r="X2273" s="5">
        <v>0</v>
      </c>
      <c r="Y2273" s="5">
        <v>0</v>
      </c>
      <c r="Z2273" s="5">
        <f>Tbl_BalanceHistory[[#This Row],[Discretionary Recommended - Pre 2022]]+Tbl_BalanceHistory[[#This Row],[Discretionary Balance Recommended: Policy]]+Tbl_BalanceHistory[[#This Row],[Discretionary Balance Recommended: Commitments]]</f>
        <v>0</v>
      </c>
      <c r="AA2273" s="5">
        <f>Tbl_BalanceHistory[[#This Row],[Discretionary Balance]]-Tbl_BalanceHistory[[#This Row],[Discretionary Reappropriation]]</f>
        <v>0</v>
      </c>
      <c r="AB2273" s="2"/>
      <c r="AC2273" s="2"/>
      <c r="AD2273" s="2"/>
      <c r="AE2273" s="2"/>
    </row>
    <row r="2274" spans="1:31" ht="45" x14ac:dyDescent="0.25">
      <c r="A2274" s="2" t="s">
        <v>10</v>
      </c>
      <c r="B2274" s="3">
        <v>7</v>
      </c>
      <c r="C2274" s="3">
        <v>260</v>
      </c>
      <c r="D2274" s="3" t="s">
        <v>463</v>
      </c>
      <c r="E2274" s="3" t="str">
        <f>_xlfn.XLOOKUP(Tbl_BalanceHistory[[#This Row],[RespAgy]],Tbl_Agencies[Agy Code],Tbl_Agencies[Agy Sort])</f>
        <v>102000</v>
      </c>
      <c r="F2274" s="2" t="str">
        <f>Tbl_BalanceHistory[[#This Row],[RespAgy]]&amp;": "&amp;Tbl_BalanceHistory[[#This Row],[RespAgency]]</f>
        <v>260: Virginia Community College System</v>
      </c>
      <c r="G2274" s="3">
        <v>288</v>
      </c>
      <c r="H2274" s="3" t="s">
        <v>1148</v>
      </c>
      <c r="I2274" s="3" t="str">
        <f>_xlfn.XLOOKUP(Tbl_BalanceHistory[[#This Row],[AgyCode]],Tbl_Agencies[Agy Code],Tbl_Agencies[Agy Sort])</f>
        <v/>
      </c>
      <c r="J2274" s="2" t="str">
        <f>Tbl_BalanceHistory[[#This Row],[AgyCode]]&amp;": "&amp;Tbl_BalanceHistory[[#This Row],[Agency Name]]</f>
        <v>288: Wytheville Community College</v>
      </c>
      <c r="K2274" s="1">
        <v>2014</v>
      </c>
      <c r="L2274" s="3">
        <v>108</v>
      </c>
      <c r="M2274" s="3" t="s">
        <v>408</v>
      </c>
      <c r="N2274" s="2" t="str">
        <f>Tbl_BalanceHistory[[#This Row],[ProgramCode]]&amp;": "&amp;Tbl_BalanceHistory[[#This Row],[Program Name]]</f>
        <v>108: Higher Education Student Financial Assistance</v>
      </c>
      <c r="O2274" s="3" t="s">
        <v>1730</v>
      </c>
      <c r="P2274" s="1" t="str">
        <f>IF(Tbl_BalanceHistory[[#This Row],[FundCode]]="0100","GF",IF(Tbl_BalanceHistory[[#This Row],[FundCode]]="01000","GF","Hi Ed / OCR"))</f>
        <v>GF</v>
      </c>
      <c r="Q2274" s="5">
        <v>826264</v>
      </c>
      <c r="R2274" s="5">
        <v>826140.93</v>
      </c>
      <c r="S2274" s="5">
        <v>123</v>
      </c>
      <c r="T2274" s="5">
        <v>123</v>
      </c>
      <c r="U2274" s="3" t="s">
        <v>1731</v>
      </c>
      <c r="V2274" s="5">
        <v>0</v>
      </c>
      <c r="W2274" s="5">
        <v>0</v>
      </c>
      <c r="X2274" s="5"/>
      <c r="Y2274" s="5"/>
      <c r="Z2274" s="5">
        <f>Tbl_BalanceHistory[[#This Row],[Discretionary Recommended - Pre 2022]]+Tbl_BalanceHistory[[#This Row],[Discretionary Balance Recommended: Policy]]+Tbl_BalanceHistory[[#This Row],[Discretionary Balance Recommended: Commitments]]</f>
        <v>0</v>
      </c>
      <c r="AA2274" s="5">
        <f>Tbl_BalanceHistory[[#This Row],[Discretionary Balance]]-Tbl_BalanceHistory[[#This Row],[Discretionary Reappropriation]]</f>
        <v>0</v>
      </c>
      <c r="AB2274" s="2"/>
      <c r="AC2274" s="2"/>
      <c r="AD2274" s="2"/>
      <c r="AE2274" s="2"/>
    </row>
    <row r="2275" spans="1:31" ht="45" x14ac:dyDescent="0.25">
      <c r="A2275" s="2" t="s">
        <v>10</v>
      </c>
      <c r="B2275" s="3">
        <v>7</v>
      </c>
      <c r="C2275" s="3">
        <v>260</v>
      </c>
      <c r="D2275" s="3" t="s">
        <v>463</v>
      </c>
      <c r="E2275" s="3" t="str">
        <f>_xlfn.XLOOKUP(Tbl_BalanceHistory[[#This Row],[RespAgy]],Tbl_Agencies[Agy Code],Tbl_Agencies[Agy Sort])</f>
        <v>102000</v>
      </c>
      <c r="F2275" s="2" t="str">
        <f>Tbl_BalanceHistory[[#This Row],[RespAgy]]&amp;": "&amp;Tbl_BalanceHistory[[#This Row],[RespAgency]]</f>
        <v>260: Virginia Community College System</v>
      </c>
      <c r="G2275" s="3">
        <v>288</v>
      </c>
      <c r="H2275" s="3" t="s">
        <v>1148</v>
      </c>
      <c r="I2275" s="3" t="str">
        <f>_xlfn.XLOOKUP(Tbl_BalanceHistory[[#This Row],[AgyCode]],Tbl_Agencies[Agy Code],Tbl_Agencies[Agy Sort])</f>
        <v/>
      </c>
      <c r="J2275" s="2" t="str">
        <f>Tbl_BalanceHistory[[#This Row],[AgyCode]]&amp;": "&amp;Tbl_BalanceHistory[[#This Row],[Agency Name]]</f>
        <v>288: Wytheville Community College</v>
      </c>
      <c r="K2275" s="1">
        <v>2015</v>
      </c>
      <c r="L2275" s="3">
        <v>108</v>
      </c>
      <c r="M2275" s="3" t="s">
        <v>408</v>
      </c>
      <c r="N2275" s="2" t="str">
        <f>Tbl_BalanceHistory[[#This Row],[ProgramCode]]&amp;": "&amp;Tbl_BalanceHistory[[#This Row],[Program Name]]</f>
        <v>108: Higher Education Student Financial Assistance</v>
      </c>
      <c r="O2275" s="3" t="s">
        <v>1730</v>
      </c>
      <c r="P2275" s="1" t="str">
        <f>IF(Tbl_BalanceHistory[[#This Row],[FundCode]]="0100","GF",IF(Tbl_BalanceHistory[[#This Row],[FundCode]]="01000","GF","Hi Ed / OCR"))</f>
        <v>GF</v>
      </c>
      <c r="Q2275" s="5">
        <v>861787</v>
      </c>
      <c r="R2275" s="5">
        <v>860763</v>
      </c>
      <c r="S2275" s="5">
        <v>1023</v>
      </c>
      <c r="T2275" s="5">
        <v>1023</v>
      </c>
      <c r="U2275" s="3" t="s">
        <v>1731</v>
      </c>
      <c r="V2275" s="5">
        <v>0</v>
      </c>
      <c r="W2275" s="5">
        <v>0</v>
      </c>
      <c r="X2275" s="5"/>
      <c r="Y2275" s="5"/>
      <c r="Z2275" s="5">
        <f>Tbl_BalanceHistory[[#This Row],[Discretionary Recommended - Pre 2022]]+Tbl_BalanceHistory[[#This Row],[Discretionary Balance Recommended: Policy]]+Tbl_BalanceHistory[[#This Row],[Discretionary Balance Recommended: Commitments]]</f>
        <v>0</v>
      </c>
      <c r="AA2275" s="5">
        <f>Tbl_BalanceHistory[[#This Row],[Discretionary Balance]]-Tbl_BalanceHistory[[#This Row],[Discretionary Reappropriation]]</f>
        <v>0</v>
      </c>
      <c r="AB2275" s="2"/>
      <c r="AC2275" s="2"/>
      <c r="AD2275" s="2"/>
      <c r="AE2275" s="2"/>
    </row>
    <row r="2276" spans="1:31" ht="45" x14ac:dyDescent="0.25">
      <c r="A2276" s="2" t="s">
        <v>10</v>
      </c>
      <c r="B2276" s="3">
        <v>7</v>
      </c>
      <c r="C2276" s="3">
        <v>260</v>
      </c>
      <c r="D2276" s="3" t="s">
        <v>463</v>
      </c>
      <c r="E2276" s="3" t="str">
        <f>_xlfn.XLOOKUP(Tbl_BalanceHistory[[#This Row],[RespAgy]],Tbl_Agencies[Agy Code],Tbl_Agencies[Agy Sort])</f>
        <v>102000</v>
      </c>
      <c r="F2276" s="2" t="str">
        <f>Tbl_BalanceHistory[[#This Row],[RespAgy]]&amp;": "&amp;Tbl_BalanceHistory[[#This Row],[RespAgency]]</f>
        <v>260: Virginia Community College System</v>
      </c>
      <c r="G2276" s="3">
        <v>288</v>
      </c>
      <c r="H2276" s="3" t="s">
        <v>1148</v>
      </c>
      <c r="I2276" s="3" t="str">
        <f>_xlfn.XLOOKUP(Tbl_BalanceHistory[[#This Row],[AgyCode]],Tbl_Agencies[Agy Code],Tbl_Agencies[Agy Sort])</f>
        <v/>
      </c>
      <c r="J2276" s="2" t="str">
        <f>Tbl_BalanceHistory[[#This Row],[AgyCode]]&amp;": "&amp;Tbl_BalanceHistory[[#This Row],[Agency Name]]</f>
        <v>288: Wytheville Community College</v>
      </c>
      <c r="K2276" s="1">
        <v>2016</v>
      </c>
      <c r="L2276" s="3">
        <v>108</v>
      </c>
      <c r="M2276" s="3" t="s">
        <v>408</v>
      </c>
      <c r="N2276" s="2" t="str">
        <f>Tbl_BalanceHistory[[#This Row],[ProgramCode]]&amp;": "&amp;Tbl_BalanceHistory[[#This Row],[Program Name]]</f>
        <v>108: Higher Education Student Financial Assistance</v>
      </c>
      <c r="O2276" s="3" t="s">
        <v>1730</v>
      </c>
      <c r="P2276" s="1" t="str">
        <f>IF(Tbl_BalanceHistory[[#This Row],[FundCode]]="0100","GF",IF(Tbl_BalanceHistory[[#This Row],[FundCode]]="01000","GF","Hi Ed / OCR"))</f>
        <v>GF</v>
      </c>
      <c r="Q2276" s="5">
        <v>733703</v>
      </c>
      <c r="R2276" s="5">
        <v>733703</v>
      </c>
      <c r="S2276" s="5">
        <v>0</v>
      </c>
      <c r="T2276" s="5">
        <v>0</v>
      </c>
      <c r="U2276" s="3"/>
      <c r="V2276" s="5">
        <v>0</v>
      </c>
      <c r="W2276" s="5">
        <v>0</v>
      </c>
      <c r="X2276" s="5"/>
      <c r="Y2276" s="5"/>
      <c r="Z2276" s="5">
        <f>Tbl_BalanceHistory[[#This Row],[Discretionary Recommended - Pre 2022]]+Tbl_BalanceHistory[[#This Row],[Discretionary Balance Recommended: Policy]]+Tbl_BalanceHistory[[#This Row],[Discretionary Balance Recommended: Commitments]]</f>
        <v>0</v>
      </c>
      <c r="AA2276" s="5">
        <f>Tbl_BalanceHistory[[#This Row],[Discretionary Balance]]-Tbl_BalanceHistory[[#This Row],[Discretionary Reappropriation]]</f>
        <v>0</v>
      </c>
      <c r="AB2276" s="2"/>
      <c r="AC2276" s="2"/>
      <c r="AD2276" s="2"/>
      <c r="AE2276" s="2"/>
    </row>
    <row r="2277" spans="1:31" ht="45" x14ac:dyDescent="0.25">
      <c r="A2277" s="2" t="s">
        <v>10</v>
      </c>
      <c r="B2277" s="3">
        <v>7</v>
      </c>
      <c r="C2277" s="3">
        <v>260</v>
      </c>
      <c r="D2277" s="3" t="s">
        <v>463</v>
      </c>
      <c r="E2277" s="3" t="str">
        <f>_xlfn.XLOOKUP(Tbl_BalanceHistory[[#This Row],[RespAgy]],Tbl_Agencies[Agy Code],Tbl_Agencies[Agy Sort])</f>
        <v>102000</v>
      </c>
      <c r="F2277" s="2" t="str">
        <f>Tbl_BalanceHistory[[#This Row],[RespAgy]]&amp;": "&amp;Tbl_BalanceHistory[[#This Row],[RespAgency]]</f>
        <v>260: Virginia Community College System</v>
      </c>
      <c r="G2277" s="3">
        <v>288</v>
      </c>
      <c r="H2277" s="3" t="s">
        <v>1148</v>
      </c>
      <c r="I2277" s="3" t="str">
        <f>_xlfn.XLOOKUP(Tbl_BalanceHistory[[#This Row],[AgyCode]],Tbl_Agencies[Agy Code],Tbl_Agencies[Agy Sort])</f>
        <v/>
      </c>
      <c r="J2277" s="2" t="str">
        <f>Tbl_BalanceHistory[[#This Row],[AgyCode]]&amp;": "&amp;Tbl_BalanceHistory[[#This Row],[Agency Name]]</f>
        <v>288: Wytheville Community College</v>
      </c>
      <c r="K2277" s="1">
        <v>2017</v>
      </c>
      <c r="L2277" s="3">
        <v>108</v>
      </c>
      <c r="M2277" s="3" t="s">
        <v>408</v>
      </c>
      <c r="N2277" s="2" t="str">
        <f>Tbl_BalanceHistory[[#This Row],[ProgramCode]]&amp;": "&amp;Tbl_BalanceHistory[[#This Row],[Program Name]]</f>
        <v>108: Higher Education Student Financial Assistance</v>
      </c>
      <c r="O2277" s="3" t="s">
        <v>886</v>
      </c>
      <c r="P2277" s="1" t="str">
        <f>IF(Tbl_BalanceHistory[[#This Row],[FundCode]]="0100","GF",IF(Tbl_BalanceHistory[[#This Row],[FundCode]]="01000","GF","Hi Ed / OCR"))</f>
        <v>GF</v>
      </c>
      <c r="Q2277" s="5">
        <v>884016</v>
      </c>
      <c r="R2277" s="5">
        <v>879680.53</v>
      </c>
      <c r="S2277" s="5">
        <v>4335</v>
      </c>
      <c r="T2277" s="5">
        <v>4335</v>
      </c>
      <c r="U2277" s="3" t="s">
        <v>1732</v>
      </c>
      <c r="V2277" s="5">
        <v>0</v>
      </c>
      <c r="W2277" s="5">
        <v>0</v>
      </c>
      <c r="X2277" s="5"/>
      <c r="Y2277" s="5"/>
      <c r="Z2277" s="5">
        <f>Tbl_BalanceHistory[[#This Row],[Discretionary Recommended - Pre 2022]]+Tbl_BalanceHistory[[#This Row],[Discretionary Balance Recommended: Policy]]+Tbl_BalanceHistory[[#This Row],[Discretionary Balance Recommended: Commitments]]</f>
        <v>0</v>
      </c>
      <c r="AA2277" s="5">
        <f>Tbl_BalanceHistory[[#This Row],[Discretionary Balance]]-Tbl_BalanceHistory[[#This Row],[Discretionary Reappropriation]]</f>
        <v>0</v>
      </c>
      <c r="AB2277" s="2"/>
      <c r="AC2277" s="2"/>
      <c r="AD2277" s="2"/>
      <c r="AE2277" s="2"/>
    </row>
    <row r="2278" spans="1:31" ht="45" x14ac:dyDescent="0.25">
      <c r="A2278" s="2" t="s">
        <v>10</v>
      </c>
      <c r="B2278" s="3">
        <v>7</v>
      </c>
      <c r="C2278" s="3">
        <v>260</v>
      </c>
      <c r="D2278" s="3" t="s">
        <v>463</v>
      </c>
      <c r="E2278" s="3" t="str">
        <f>_xlfn.XLOOKUP(Tbl_BalanceHistory[[#This Row],[RespAgy]],Tbl_Agencies[Agy Code],Tbl_Agencies[Agy Sort])</f>
        <v>102000</v>
      </c>
      <c r="F2278" s="2" t="str">
        <f>Tbl_BalanceHistory[[#This Row],[RespAgy]]&amp;": "&amp;Tbl_BalanceHistory[[#This Row],[RespAgency]]</f>
        <v>260: Virginia Community College System</v>
      </c>
      <c r="G2278" s="3">
        <v>288</v>
      </c>
      <c r="H2278" s="3" t="s">
        <v>1148</v>
      </c>
      <c r="I2278" s="3" t="str">
        <f>_xlfn.XLOOKUP(Tbl_BalanceHistory[[#This Row],[AgyCode]],Tbl_Agencies[Agy Code],Tbl_Agencies[Agy Sort])</f>
        <v/>
      </c>
      <c r="J2278" s="2" t="str">
        <f>Tbl_BalanceHistory[[#This Row],[AgyCode]]&amp;": "&amp;Tbl_BalanceHistory[[#This Row],[Agency Name]]</f>
        <v>288: Wytheville Community College</v>
      </c>
      <c r="K2278" s="1">
        <v>2018</v>
      </c>
      <c r="L2278" s="3">
        <v>108</v>
      </c>
      <c r="M2278" s="3" t="s">
        <v>408</v>
      </c>
      <c r="N2278" s="2" t="str">
        <f>Tbl_BalanceHistory[[#This Row],[ProgramCode]]&amp;": "&amp;Tbl_BalanceHistory[[#This Row],[Program Name]]</f>
        <v>108: Higher Education Student Financial Assistance</v>
      </c>
      <c r="O2278" s="3" t="s">
        <v>886</v>
      </c>
      <c r="P2278" s="1" t="str">
        <f>IF(Tbl_BalanceHistory[[#This Row],[FundCode]]="0100","GF",IF(Tbl_BalanceHistory[[#This Row],[FundCode]]="01000","GF","Hi Ed / OCR"))</f>
        <v>GF</v>
      </c>
      <c r="Q2278" s="5">
        <v>1039407</v>
      </c>
      <c r="R2278" s="5">
        <v>1038079.29</v>
      </c>
      <c r="S2278" s="5">
        <v>1327</v>
      </c>
      <c r="T2278" s="5">
        <v>1327</v>
      </c>
      <c r="U2278" s="3" t="s">
        <v>1733</v>
      </c>
      <c r="V2278" s="5">
        <v>0</v>
      </c>
      <c r="W2278" s="5">
        <v>0</v>
      </c>
      <c r="X2278" s="5"/>
      <c r="Y2278" s="5"/>
      <c r="Z2278" s="5">
        <f>Tbl_BalanceHistory[[#This Row],[Discretionary Recommended - Pre 2022]]+Tbl_BalanceHistory[[#This Row],[Discretionary Balance Recommended: Policy]]+Tbl_BalanceHistory[[#This Row],[Discretionary Balance Recommended: Commitments]]</f>
        <v>0</v>
      </c>
      <c r="AA2278" s="5">
        <f>Tbl_BalanceHistory[[#This Row],[Discretionary Balance]]-Tbl_BalanceHistory[[#This Row],[Discretionary Reappropriation]]</f>
        <v>0</v>
      </c>
      <c r="AB2278" s="2"/>
      <c r="AC2278" s="2"/>
      <c r="AD2278" s="2"/>
      <c r="AE2278" s="2"/>
    </row>
    <row r="2279" spans="1:31" ht="45" x14ac:dyDescent="0.25">
      <c r="A2279" s="2" t="s">
        <v>10</v>
      </c>
      <c r="B2279" s="3">
        <v>7</v>
      </c>
      <c r="C2279" s="3">
        <v>260</v>
      </c>
      <c r="D2279" s="3" t="s">
        <v>463</v>
      </c>
      <c r="E2279" s="3" t="str">
        <f>_xlfn.XLOOKUP(Tbl_BalanceHistory[[#This Row],[RespAgy]],Tbl_Agencies[Agy Code],Tbl_Agencies[Agy Sort])</f>
        <v>102000</v>
      </c>
      <c r="F2279" s="2" t="str">
        <f>Tbl_BalanceHistory[[#This Row],[RespAgy]]&amp;": "&amp;Tbl_BalanceHistory[[#This Row],[RespAgency]]</f>
        <v>260: Virginia Community College System</v>
      </c>
      <c r="G2279" s="3">
        <v>288</v>
      </c>
      <c r="H2279" s="3" t="s">
        <v>1148</v>
      </c>
      <c r="I2279" s="3" t="str">
        <f>_xlfn.XLOOKUP(Tbl_BalanceHistory[[#This Row],[AgyCode]],Tbl_Agencies[Agy Code],Tbl_Agencies[Agy Sort])</f>
        <v/>
      </c>
      <c r="J2279" s="2" t="str">
        <f>Tbl_BalanceHistory[[#This Row],[AgyCode]]&amp;": "&amp;Tbl_BalanceHistory[[#This Row],[Agency Name]]</f>
        <v>288: Wytheville Community College</v>
      </c>
      <c r="K2279" s="1">
        <v>2019</v>
      </c>
      <c r="L2279" s="3">
        <v>108</v>
      </c>
      <c r="M2279" s="3" t="s">
        <v>408</v>
      </c>
      <c r="N2279" s="2" t="str">
        <f>Tbl_BalanceHistory[[#This Row],[ProgramCode]]&amp;": "&amp;Tbl_BalanceHistory[[#This Row],[Program Name]]</f>
        <v>108: Higher Education Student Financial Assistance</v>
      </c>
      <c r="O2279" s="3" t="s">
        <v>886</v>
      </c>
      <c r="P2279" s="1" t="str">
        <f>IF(Tbl_BalanceHistory[[#This Row],[FundCode]]="0100","GF",IF(Tbl_BalanceHistory[[#This Row],[FundCode]]="01000","GF","Hi Ed / OCR"))</f>
        <v>GF</v>
      </c>
      <c r="Q2279" s="5">
        <v>1214618</v>
      </c>
      <c r="R2279" s="5">
        <v>1176186.58</v>
      </c>
      <c r="S2279" s="5">
        <v>38431.42</v>
      </c>
      <c r="T2279" s="5">
        <v>38431.42</v>
      </c>
      <c r="U2279" s="3" t="s">
        <v>1733</v>
      </c>
      <c r="V2279" s="5">
        <v>0</v>
      </c>
      <c r="W2279" s="5">
        <v>0</v>
      </c>
      <c r="X2279" s="5"/>
      <c r="Y2279" s="5"/>
      <c r="Z2279" s="5">
        <f>Tbl_BalanceHistory[[#This Row],[Discretionary Recommended - Pre 2022]]+Tbl_BalanceHistory[[#This Row],[Discretionary Balance Recommended: Policy]]+Tbl_BalanceHistory[[#This Row],[Discretionary Balance Recommended: Commitments]]</f>
        <v>0</v>
      </c>
      <c r="AA2279" s="5">
        <f>Tbl_BalanceHistory[[#This Row],[Discretionary Balance]]-Tbl_BalanceHistory[[#This Row],[Discretionary Reappropriation]]</f>
        <v>0</v>
      </c>
      <c r="AB2279" s="2"/>
      <c r="AC2279" s="2"/>
      <c r="AD2279" s="2"/>
      <c r="AE2279" s="2"/>
    </row>
    <row r="2280" spans="1:31" ht="45" x14ac:dyDescent="0.25">
      <c r="A2280" s="2" t="s">
        <v>10</v>
      </c>
      <c r="B2280" s="3">
        <v>7</v>
      </c>
      <c r="C2280" s="3">
        <v>260</v>
      </c>
      <c r="D2280" s="3" t="s">
        <v>463</v>
      </c>
      <c r="E2280" s="3" t="str">
        <f>_xlfn.XLOOKUP(Tbl_BalanceHistory[[#This Row],[RespAgy]],Tbl_Agencies[Agy Code],Tbl_Agencies[Agy Sort])</f>
        <v>102000</v>
      </c>
      <c r="F2280" s="2" t="str">
        <f>Tbl_BalanceHistory[[#This Row],[RespAgy]]&amp;": "&amp;Tbl_BalanceHistory[[#This Row],[RespAgency]]</f>
        <v>260: Virginia Community College System</v>
      </c>
      <c r="G2280" s="3">
        <v>288</v>
      </c>
      <c r="H2280" s="3" t="s">
        <v>1148</v>
      </c>
      <c r="I2280" s="3" t="str">
        <f>_xlfn.XLOOKUP(Tbl_BalanceHistory[[#This Row],[AgyCode]],Tbl_Agencies[Agy Code],Tbl_Agencies[Agy Sort])</f>
        <v/>
      </c>
      <c r="J2280" s="2" t="str">
        <f>Tbl_BalanceHistory[[#This Row],[AgyCode]]&amp;": "&amp;Tbl_BalanceHistory[[#This Row],[Agency Name]]</f>
        <v>288: Wytheville Community College</v>
      </c>
      <c r="K2280" s="1">
        <v>2020</v>
      </c>
      <c r="L2280" s="3">
        <v>108</v>
      </c>
      <c r="M2280" s="3" t="s">
        <v>408</v>
      </c>
      <c r="N2280" s="2" t="str">
        <f>Tbl_BalanceHistory[[#This Row],[ProgramCode]]&amp;": "&amp;Tbl_BalanceHistory[[#This Row],[Program Name]]</f>
        <v>108: Higher Education Student Financial Assistance</v>
      </c>
      <c r="O2280" s="3" t="s">
        <v>886</v>
      </c>
      <c r="P2280" s="1" t="str">
        <f>IF(Tbl_BalanceHistory[[#This Row],[FundCode]]="0100","GF",IF(Tbl_BalanceHistory[[#This Row],[FundCode]]="01000","GF","Hi Ed / OCR"))</f>
        <v>GF</v>
      </c>
      <c r="Q2280" s="5">
        <v>1608979</v>
      </c>
      <c r="R2280" s="5">
        <v>1560473.67</v>
      </c>
      <c r="S2280" s="5">
        <v>48505.33</v>
      </c>
      <c r="T2280" s="5">
        <v>48505.33</v>
      </c>
      <c r="U2280" s="3" t="s">
        <v>1733</v>
      </c>
      <c r="V2280" s="5">
        <v>0</v>
      </c>
      <c r="W2280" s="5">
        <v>0</v>
      </c>
      <c r="X2280" s="5"/>
      <c r="Y2280" s="5"/>
      <c r="Z2280" s="5">
        <f>Tbl_BalanceHistory[[#This Row],[Discretionary Recommended - Pre 2022]]+Tbl_BalanceHistory[[#This Row],[Discretionary Balance Recommended: Policy]]+Tbl_BalanceHistory[[#This Row],[Discretionary Balance Recommended: Commitments]]</f>
        <v>0</v>
      </c>
      <c r="AA2280" s="5">
        <f>Tbl_BalanceHistory[[#This Row],[Discretionary Balance]]-Tbl_BalanceHistory[[#This Row],[Discretionary Reappropriation]]</f>
        <v>0</v>
      </c>
      <c r="AB2280" s="2"/>
      <c r="AC2280" s="2"/>
      <c r="AD2280" s="2"/>
      <c r="AE2280" s="2"/>
    </row>
    <row r="2281" spans="1:31" ht="45" x14ac:dyDescent="0.25">
      <c r="A2281" s="2" t="s">
        <v>10</v>
      </c>
      <c r="B2281" s="3">
        <v>7</v>
      </c>
      <c r="C2281" s="3">
        <v>260</v>
      </c>
      <c r="D2281" s="3" t="s">
        <v>463</v>
      </c>
      <c r="E2281" s="3" t="str">
        <f>_xlfn.XLOOKUP(Tbl_BalanceHistory[[#This Row],[RespAgy]],Tbl_Agencies[Agy Code],Tbl_Agencies[Agy Sort])</f>
        <v>102000</v>
      </c>
      <c r="F2281" s="2" t="str">
        <f>Tbl_BalanceHistory[[#This Row],[RespAgy]]&amp;": "&amp;Tbl_BalanceHistory[[#This Row],[RespAgency]]</f>
        <v>260: Virginia Community College System</v>
      </c>
      <c r="G2281" s="3">
        <v>288</v>
      </c>
      <c r="H2281" s="3" t="s">
        <v>1148</v>
      </c>
      <c r="I2281" s="3" t="str">
        <f>_xlfn.XLOOKUP(Tbl_BalanceHistory[[#This Row],[AgyCode]],Tbl_Agencies[Agy Code],Tbl_Agencies[Agy Sort])</f>
        <v/>
      </c>
      <c r="J2281" s="2" t="str">
        <f>Tbl_BalanceHistory[[#This Row],[AgyCode]]&amp;": "&amp;Tbl_BalanceHistory[[#This Row],[Agency Name]]</f>
        <v>288: Wytheville Community College</v>
      </c>
      <c r="K2281" s="1">
        <v>2021</v>
      </c>
      <c r="L2281" s="3">
        <v>108</v>
      </c>
      <c r="M2281" s="3" t="s">
        <v>408</v>
      </c>
      <c r="N2281" s="2" t="str">
        <f>Tbl_BalanceHistory[[#This Row],[ProgramCode]]&amp;": "&amp;Tbl_BalanceHistory[[#This Row],[Program Name]]</f>
        <v>108: Higher Education Student Financial Assistance</v>
      </c>
      <c r="O2281" s="3" t="s">
        <v>886</v>
      </c>
      <c r="P2281" s="1" t="str">
        <f>IF(Tbl_BalanceHistory[[#This Row],[FundCode]]="0100","GF",IF(Tbl_BalanceHistory[[#This Row],[FundCode]]="01000","GF","Hi Ed / OCR"))</f>
        <v>GF</v>
      </c>
      <c r="Q2281" s="5">
        <v>1401613</v>
      </c>
      <c r="R2281" s="5">
        <v>1355204.32</v>
      </c>
      <c r="S2281" s="5">
        <v>46408.68</v>
      </c>
      <c r="T2281" s="5">
        <v>46408.68</v>
      </c>
      <c r="U2281" s="3" t="s">
        <v>1733</v>
      </c>
      <c r="V2281" s="5">
        <v>0</v>
      </c>
      <c r="W2281" s="5">
        <v>0</v>
      </c>
      <c r="X2281" s="5"/>
      <c r="Y2281" s="5"/>
      <c r="Z2281" s="5">
        <f>Tbl_BalanceHistory[[#This Row],[Discretionary Recommended - Pre 2022]]+Tbl_BalanceHistory[[#This Row],[Discretionary Balance Recommended: Policy]]+Tbl_BalanceHistory[[#This Row],[Discretionary Balance Recommended: Commitments]]</f>
        <v>0</v>
      </c>
      <c r="AA2281" s="5">
        <f>Tbl_BalanceHistory[[#This Row],[Discretionary Balance]]-Tbl_BalanceHistory[[#This Row],[Discretionary Reappropriation]]</f>
        <v>0</v>
      </c>
      <c r="AB2281" s="2"/>
      <c r="AC2281" s="2"/>
      <c r="AD2281" s="2"/>
      <c r="AE2281" s="2"/>
    </row>
    <row r="2282" spans="1:31" ht="45" x14ac:dyDescent="0.25">
      <c r="A2282" s="2" t="s">
        <v>10</v>
      </c>
      <c r="B2282" s="3">
        <v>7</v>
      </c>
      <c r="C2282" s="3">
        <v>260</v>
      </c>
      <c r="D2282" s="3" t="s">
        <v>463</v>
      </c>
      <c r="E2282" s="3" t="str">
        <f>_xlfn.XLOOKUP(Tbl_BalanceHistory[[#This Row],[RespAgy]],Tbl_Agencies[Agy Code],Tbl_Agencies[Agy Sort])</f>
        <v>102000</v>
      </c>
      <c r="F2282" s="2" t="str">
        <f>Tbl_BalanceHistory[[#This Row],[RespAgy]]&amp;": "&amp;Tbl_BalanceHistory[[#This Row],[RespAgency]]</f>
        <v>260: Virginia Community College System</v>
      </c>
      <c r="G2282" s="3">
        <v>288</v>
      </c>
      <c r="H2282" s="3" t="s">
        <v>1148</v>
      </c>
      <c r="I2282" s="3" t="str">
        <f>_xlfn.XLOOKUP(Tbl_BalanceHistory[[#This Row],[AgyCode]],Tbl_Agencies[Agy Code],Tbl_Agencies[Agy Sort])</f>
        <v/>
      </c>
      <c r="J2282" s="2" t="str">
        <f>Tbl_BalanceHistory[[#This Row],[AgyCode]]&amp;": "&amp;Tbl_BalanceHistory[[#This Row],[Agency Name]]</f>
        <v>288: Wytheville Community College</v>
      </c>
      <c r="K2282" s="1">
        <v>2022</v>
      </c>
      <c r="L2282" s="3">
        <v>108</v>
      </c>
      <c r="M2282" s="3" t="s">
        <v>408</v>
      </c>
      <c r="N2282" s="2" t="str">
        <f>Tbl_BalanceHistory[[#This Row],[ProgramCode]]&amp;": "&amp;Tbl_BalanceHistory[[#This Row],[Program Name]]</f>
        <v>108: Higher Education Student Financial Assistance</v>
      </c>
      <c r="O2282" s="3" t="s">
        <v>886</v>
      </c>
      <c r="P2282" s="1" t="str">
        <f>IF(Tbl_BalanceHistory[[#This Row],[FundCode]]="0100","GF",IF(Tbl_BalanceHistory[[#This Row],[FundCode]]="01000","GF","Hi Ed / OCR"))</f>
        <v>GF</v>
      </c>
      <c r="Q2282" s="5">
        <v>2650736</v>
      </c>
      <c r="R2282" s="5">
        <v>2137888.75</v>
      </c>
      <c r="S2282" s="5">
        <v>512847.25</v>
      </c>
      <c r="T2282" s="5">
        <v>512847.25</v>
      </c>
      <c r="U2282" s="3" t="s">
        <v>1733</v>
      </c>
      <c r="V2282" s="5">
        <v>0</v>
      </c>
      <c r="W2282" s="5"/>
      <c r="X2282" s="5">
        <v>0</v>
      </c>
      <c r="Y2282" s="5">
        <v>0</v>
      </c>
      <c r="Z2282" s="5">
        <f>Tbl_BalanceHistory[[#This Row],[Discretionary Recommended - Pre 2022]]+Tbl_BalanceHistory[[#This Row],[Discretionary Balance Recommended: Policy]]+Tbl_BalanceHistory[[#This Row],[Discretionary Balance Recommended: Commitments]]</f>
        <v>0</v>
      </c>
      <c r="AA2282" s="5">
        <f>Tbl_BalanceHistory[[#This Row],[Discretionary Balance]]-Tbl_BalanceHistory[[#This Row],[Discretionary Reappropriation]]</f>
        <v>0</v>
      </c>
      <c r="AB2282" s="2"/>
      <c r="AC2282" s="2"/>
      <c r="AD2282" s="2"/>
      <c r="AE2282" s="2"/>
    </row>
    <row r="2283" spans="1:31" ht="45" x14ac:dyDescent="0.25">
      <c r="A2283" s="2" t="s">
        <v>10</v>
      </c>
      <c r="B2283" s="3">
        <v>7</v>
      </c>
      <c r="C2283" s="3">
        <v>260</v>
      </c>
      <c r="D2283" s="3" t="s">
        <v>463</v>
      </c>
      <c r="E2283" s="3" t="str">
        <f>_xlfn.XLOOKUP(Tbl_BalanceHistory[[#This Row],[RespAgy]],Tbl_Agencies[Agy Code],Tbl_Agencies[Agy Sort])</f>
        <v>102000</v>
      </c>
      <c r="F2283" s="2" t="str">
        <f>Tbl_BalanceHistory[[#This Row],[RespAgy]]&amp;": "&amp;Tbl_BalanceHistory[[#This Row],[RespAgency]]</f>
        <v>260: Virginia Community College System</v>
      </c>
      <c r="G2283" s="3">
        <v>290</v>
      </c>
      <c r="H2283" s="3" t="s">
        <v>1980</v>
      </c>
      <c r="I2283" s="3" t="str">
        <f>_xlfn.XLOOKUP(Tbl_BalanceHistory[[#This Row],[AgyCode]],Tbl_Agencies[Agy Code],Tbl_Agencies[Agy Sort])</f>
        <v/>
      </c>
      <c r="J2283" s="2" t="str">
        <f>Tbl_BalanceHistory[[#This Row],[AgyCode]]&amp;": "&amp;Tbl_BalanceHistory[[#This Row],[Agency Name]]</f>
        <v>290: John Tyler Community College</v>
      </c>
      <c r="K2283" s="1">
        <v>2014</v>
      </c>
      <c r="L2283" s="3">
        <v>101</v>
      </c>
      <c r="M2283" s="3" t="s">
        <v>1636</v>
      </c>
      <c r="N2283" s="2" t="str">
        <f>Tbl_BalanceHistory[[#This Row],[ProgramCode]]&amp;": "&amp;Tbl_BalanceHistory[[#This Row],[Program Name]]</f>
        <v>101: Higher Education Instruction</v>
      </c>
      <c r="O2283" s="3" t="s">
        <v>1964</v>
      </c>
      <c r="P2283" s="1" t="str">
        <f>IF(Tbl_BalanceHistory[[#This Row],[FundCode]]="0100","GF",IF(Tbl_BalanceHistory[[#This Row],[FundCode]]="01000","GF","Hi Ed / OCR"))</f>
        <v>Hi Ed / OCR</v>
      </c>
      <c r="Q2283" s="5">
        <v>0</v>
      </c>
      <c r="R2283" s="5">
        <v>0</v>
      </c>
      <c r="S2283" s="5">
        <v>924052</v>
      </c>
      <c r="T2283" s="5">
        <v>924052</v>
      </c>
      <c r="U2283" s="3" t="s">
        <v>1731</v>
      </c>
      <c r="V2283" s="5">
        <v>0</v>
      </c>
      <c r="W2283" s="5">
        <v>0</v>
      </c>
      <c r="X2283" s="5"/>
      <c r="Y2283" s="5"/>
      <c r="Z2283" s="5">
        <f>Tbl_BalanceHistory[[#This Row],[Discretionary Recommended - Pre 2022]]+Tbl_BalanceHistory[[#This Row],[Discretionary Balance Recommended: Policy]]+Tbl_BalanceHistory[[#This Row],[Discretionary Balance Recommended: Commitments]]</f>
        <v>0</v>
      </c>
      <c r="AA2283" s="5">
        <f>Tbl_BalanceHistory[[#This Row],[Discretionary Balance]]-Tbl_BalanceHistory[[#This Row],[Discretionary Reappropriation]]</f>
        <v>0</v>
      </c>
      <c r="AB2283" s="2"/>
      <c r="AC2283" s="2"/>
      <c r="AD2283" s="2"/>
      <c r="AE2283" s="2"/>
    </row>
    <row r="2284" spans="1:31" ht="45" x14ac:dyDescent="0.25">
      <c r="A2284" s="2" t="s">
        <v>10</v>
      </c>
      <c r="B2284" s="3">
        <v>7</v>
      </c>
      <c r="C2284" s="3">
        <v>260</v>
      </c>
      <c r="D2284" s="3" t="s">
        <v>463</v>
      </c>
      <c r="E2284" s="3" t="str">
        <f>_xlfn.XLOOKUP(Tbl_BalanceHistory[[#This Row],[RespAgy]],Tbl_Agencies[Agy Code],Tbl_Agencies[Agy Sort])</f>
        <v>102000</v>
      </c>
      <c r="F2284" s="2" t="str">
        <f>Tbl_BalanceHistory[[#This Row],[RespAgy]]&amp;": "&amp;Tbl_BalanceHistory[[#This Row],[RespAgency]]</f>
        <v>260: Virginia Community College System</v>
      </c>
      <c r="G2284" s="3">
        <v>290</v>
      </c>
      <c r="H2284" s="3" t="s">
        <v>1980</v>
      </c>
      <c r="I2284" s="3" t="str">
        <f>_xlfn.XLOOKUP(Tbl_BalanceHistory[[#This Row],[AgyCode]],Tbl_Agencies[Agy Code],Tbl_Agencies[Agy Sort])</f>
        <v/>
      </c>
      <c r="J2284" s="2" t="str">
        <f>Tbl_BalanceHistory[[#This Row],[AgyCode]]&amp;": "&amp;Tbl_BalanceHistory[[#This Row],[Agency Name]]</f>
        <v>290: John Tyler Community College</v>
      </c>
      <c r="K2284" s="1">
        <v>2015</v>
      </c>
      <c r="L2284" s="3">
        <v>101</v>
      </c>
      <c r="M2284" s="3" t="s">
        <v>1636</v>
      </c>
      <c r="N2284" s="2" t="str">
        <f>Tbl_BalanceHistory[[#This Row],[ProgramCode]]&amp;": "&amp;Tbl_BalanceHistory[[#This Row],[Program Name]]</f>
        <v>101: Higher Education Instruction</v>
      </c>
      <c r="O2284" s="3" t="s">
        <v>1964</v>
      </c>
      <c r="P2284" s="1" t="str">
        <f>IF(Tbl_BalanceHistory[[#This Row],[FundCode]]="0100","GF",IF(Tbl_BalanceHistory[[#This Row],[FundCode]]="01000","GF","Hi Ed / OCR"))</f>
        <v>Hi Ed / OCR</v>
      </c>
      <c r="Q2284" s="5">
        <v>0</v>
      </c>
      <c r="R2284" s="5">
        <v>0</v>
      </c>
      <c r="S2284" s="5">
        <v>947005</v>
      </c>
      <c r="T2284" s="5">
        <v>947005</v>
      </c>
      <c r="U2284" s="3" t="s">
        <v>1731</v>
      </c>
      <c r="V2284" s="5">
        <v>0</v>
      </c>
      <c r="W2284" s="5">
        <v>0</v>
      </c>
      <c r="X2284" s="5"/>
      <c r="Y2284" s="5"/>
      <c r="Z2284" s="5">
        <f>Tbl_BalanceHistory[[#This Row],[Discretionary Recommended - Pre 2022]]+Tbl_BalanceHistory[[#This Row],[Discretionary Balance Recommended: Policy]]+Tbl_BalanceHistory[[#This Row],[Discretionary Balance Recommended: Commitments]]</f>
        <v>0</v>
      </c>
      <c r="AA2284" s="5">
        <f>Tbl_BalanceHistory[[#This Row],[Discretionary Balance]]-Tbl_BalanceHistory[[#This Row],[Discretionary Reappropriation]]</f>
        <v>0</v>
      </c>
      <c r="AB2284" s="2"/>
      <c r="AC2284" s="2"/>
      <c r="AD2284" s="2"/>
      <c r="AE2284" s="2"/>
    </row>
    <row r="2285" spans="1:31" ht="45" x14ac:dyDescent="0.25">
      <c r="A2285" s="2" t="s">
        <v>10</v>
      </c>
      <c r="B2285" s="3">
        <v>7</v>
      </c>
      <c r="C2285" s="3">
        <v>260</v>
      </c>
      <c r="D2285" s="3" t="s">
        <v>463</v>
      </c>
      <c r="E2285" s="3" t="str">
        <f>_xlfn.XLOOKUP(Tbl_BalanceHistory[[#This Row],[RespAgy]],Tbl_Agencies[Agy Code],Tbl_Agencies[Agy Sort])</f>
        <v>102000</v>
      </c>
      <c r="F2285" s="2" t="str">
        <f>Tbl_BalanceHistory[[#This Row],[RespAgy]]&amp;": "&amp;Tbl_BalanceHistory[[#This Row],[RespAgency]]</f>
        <v>260: Virginia Community College System</v>
      </c>
      <c r="G2285" s="3">
        <v>290</v>
      </c>
      <c r="H2285" s="3" t="s">
        <v>1980</v>
      </c>
      <c r="I2285" s="3" t="str">
        <f>_xlfn.XLOOKUP(Tbl_BalanceHistory[[#This Row],[AgyCode]],Tbl_Agencies[Agy Code],Tbl_Agencies[Agy Sort])</f>
        <v/>
      </c>
      <c r="J2285" s="2" t="str">
        <f>Tbl_BalanceHistory[[#This Row],[AgyCode]]&amp;": "&amp;Tbl_BalanceHistory[[#This Row],[Agency Name]]</f>
        <v>290: John Tyler Community College</v>
      </c>
      <c r="K2285" s="1">
        <v>2016</v>
      </c>
      <c r="L2285" s="3">
        <v>101</v>
      </c>
      <c r="M2285" s="3" t="s">
        <v>1636</v>
      </c>
      <c r="N2285" s="2" t="str">
        <f>Tbl_BalanceHistory[[#This Row],[ProgramCode]]&amp;": "&amp;Tbl_BalanceHistory[[#This Row],[Program Name]]</f>
        <v>101: Higher Education Instruction</v>
      </c>
      <c r="O2285" s="3" t="s">
        <v>1964</v>
      </c>
      <c r="P2285" s="1" t="str">
        <f>IF(Tbl_BalanceHistory[[#This Row],[FundCode]]="0100","GF",IF(Tbl_BalanceHistory[[#This Row],[FundCode]]="01000","GF","Hi Ed / OCR"))</f>
        <v>Hi Ed / OCR</v>
      </c>
      <c r="Q2285" s="5">
        <v>0</v>
      </c>
      <c r="R2285" s="5">
        <v>0</v>
      </c>
      <c r="S2285" s="5">
        <v>73149</v>
      </c>
      <c r="T2285" s="5">
        <v>73149</v>
      </c>
      <c r="U2285" s="3" t="s">
        <v>1731</v>
      </c>
      <c r="V2285" s="5">
        <v>0</v>
      </c>
      <c r="W2285" s="5">
        <v>0</v>
      </c>
      <c r="X2285" s="5"/>
      <c r="Y2285" s="5"/>
      <c r="Z2285" s="5">
        <f>Tbl_BalanceHistory[[#This Row],[Discretionary Recommended - Pre 2022]]+Tbl_BalanceHistory[[#This Row],[Discretionary Balance Recommended: Policy]]+Tbl_BalanceHistory[[#This Row],[Discretionary Balance Recommended: Commitments]]</f>
        <v>0</v>
      </c>
      <c r="AA2285" s="5">
        <f>Tbl_BalanceHistory[[#This Row],[Discretionary Balance]]-Tbl_BalanceHistory[[#This Row],[Discretionary Reappropriation]]</f>
        <v>0</v>
      </c>
      <c r="AB2285" s="2"/>
      <c r="AC2285" s="2"/>
      <c r="AD2285" s="2"/>
      <c r="AE2285" s="2"/>
    </row>
    <row r="2286" spans="1:31" ht="45" x14ac:dyDescent="0.25">
      <c r="A2286" s="2" t="s">
        <v>10</v>
      </c>
      <c r="B2286" s="3">
        <v>7</v>
      </c>
      <c r="C2286" s="3">
        <v>260</v>
      </c>
      <c r="D2286" s="3" t="s">
        <v>463</v>
      </c>
      <c r="E2286" s="3" t="str">
        <f>_xlfn.XLOOKUP(Tbl_BalanceHistory[[#This Row],[RespAgy]],Tbl_Agencies[Agy Code],Tbl_Agencies[Agy Sort])</f>
        <v>102000</v>
      </c>
      <c r="F2286" s="2" t="str">
        <f>Tbl_BalanceHistory[[#This Row],[RespAgy]]&amp;": "&amp;Tbl_BalanceHistory[[#This Row],[RespAgency]]</f>
        <v>260: Virginia Community College System</v>
      </c>
      <c r="G2286" s="3">
        <v>290</v>
      </c>
      <c r="H2286" s="3" t="s">
        <v>1980</v>
      </c>
      <c r="I2286" s="3" t="str">
        <f>_xlfn.XLOOKUP(Tbl_BalanceHistory[[#This Row],[AgyCode]],Tbl_Agencies[Agy Code],Tbl_Agencies[Agy Sort])</f>
        <v/>
      </c>
      <c r="J2286" s="2" t="str">
        <f>Tbl_BalanceHistory[[#This Row],[AgyCode]]&amp;": "&amp;Tbl_BalanceHistory[[#This Row],[Agency Name]]</f>
        <v>290: John Tyler Community College</v>
      </c>
      <c r="K2286" s="1">
        <v>2017</v>
      </c>
      <c r="L2286" s="3">
        <v>101</v>
      </c>
      <c r="M2286" s="3" t="s">
        <v>1636</v>
      </c>
      <c r="N2286" s="2" t="str">
        <f>Tbl_BalanceHistory[[#This Row],[ProgramCode]]&amp;": "&amp;Tbl_BalanceHistory[[#This Row],[Program Name]]</f>
        <v>101: Higher Education Instruction</v>
      </c>
      <c r="O2286" s="3" t="s">
        <v>1963</v>
      </c>
      <c r="P2286" s="1" t="str">
        <f>IF(Tbl_BalanceHistory[[#This Row],[FundCode]]="0100","GF",IF(Tbl_BalanceHistory[[#This Row],[FundCode]]="01000","GF","Hi Ed / OCR"))</f>
        <v>Hi Ed / OCR</v>
      </c>
      <c r="Q2286" s="5">
        <v>0</v>
      </c>
      <c r="R2286" s="5">
        <v>0</v>
      </c>
      <c r="S2286" s="5">
        <v>16239</v>
      </c>
      <c r="T2286" s="5">
        <v>16239</v>
      </c>
      <c r="U2286" s="3" t="s">
        <v>1732</v>
      </c>
      <c r="V2286" s="5">
        <v>0</v>
      </c>
      <c r="W2286" s="5">
        <v>0</v>
      </c>
      <c r="X2286" s="5"/>
      <c r="Y2286" s="5"/>
      <c r="Z2286" s="5">
        <f>Tbl_BalanceHistory[[#This Row],[Discretionary Recommended - Pre 2022]]+Tbl_BalanceHistory[[#This Row],[Discretionary Balance Recommended: Policy]]+Tbl_BalanceHistory[[#This Row],[Discretionary Balance Recommended: Commitments]]</f>
        <v>0</v>
      </c>
      <c r="AA2286" s="5">
        <f>Tbl_BalanceHistory[[#This Row],[Discretionary Balance]]-Tbl_BalanceHistory[[#This Row],[Discretionary Reappropriation]]</f>
        <v>0</v>
      </c>
      <c r="AB2286" s="2"/>
      <c r="AC2286" s="2"/>
      <c r="AD2286" s="2"/>
      <c r="AE2286" s="2"/>
    </row>
    <row r="2287" spans="1:31" ht="45" x14ac:dyDescent="0.25">
      <c r="A2287" s="2" t="s">
        <v>10</v>
      </c>
      <c r="B2287" s="3">
        <v>7</v>
      </c>
      <c r="C2287" s="3">
        <v>260</v>
      </c>
      <c r="D2287" s="3" t="s">
        <v>463</v>
      </c>
      <c r="E2287" s="3" t="str">
        <f>_xlfn.XLOOKUP(Tbl_BalanceHistory[[#This Row],[RespAgy]],Tbl_Agencies[Agy Code],Tbl_Agencies[Agy Sort])</f>
        <v>102000</v>
      </c>
      <c r="F2287" s="2" t="str">
        <f>Tbl_BalanceHistory[[#This Row],[RespAgy]]&amp;": "&amp;Tbl_BalanceHistory[[#This Row],[RespAgency]]</f>
        <v>260: Virginia Community College System</v>
      </c>
      <c r="G2287" s="3">
        <v>290</v>
      </c>
      <c r="H2287" s="3" t="s">
        <v>1980</v>
      </c>
      <c r="I2287" s="3" t="str">
        <f>_xlfn.XLOOKUP(Tbl_BalanceHistory[[#This Row],[AgyCode]],Tbl_Agencies[Agy Code],Tbl_Agencies[Agy Sort])</f>
        <v/>
      </c>
      <c r="J2287" s="2" t="str">
        <f>Tbl_BalanceHistory[[#This Row],[AgyCode]]&amp;": "&amp;Tbl_BalanceHistory[[#This Row],[Agency Name]]</f>
        <v>290: John Tyler Community College</v>
      </c>
      <c r="K2287" s="1">
        <v>2018</v>
      </c>
      <c r="L2287" s="3">
        <v>101</v>
      </c>
      <c r="M2287" s="3" t="s">
        <v>1636</v>
      </c>
      <c r="N2287" s="2" t="str">
        <f>Tbl_BalanceHistory[[#This Row],[ProgramCode]]&amp;": "&amp;Tbl_BalanceHistory[[#This Row],[Program Name]]</f>
        <v>101: Higher Education Instruction</v>
      </c>
      <c r="O2287" s="3" t="s">
        <v>1963</v>
      </c>
      <c r="P2287" s="1" t="str">
        <f>IF(Tbl_BalanceHistory[[#This Row],[FundCode]]="0100","GF",IF(Tbl_BalanceHistory[[#This Row],[FundCode]]="01000","GF","Hi Ed / OCR"))</f>
        <v>Hi Ed / OCR</v>
      </c>
      <c r="Q2287" s="5">
        <v>0</v>
      </c>
      <c r="R2287" s="5">
        <v>0</v>
      </c>
      <c r="S2287" s="5">
        <v>2149717</v>
      </c>
      <c r="T2287" s="5">
        <v>2149717</v>
      </c>
      <c r="U2287" s="3" t="s">
        <v>1731</v>
      </c>
      <c r="V2287" s="5">
        <v>0</v>
      </c>
      <c r="W2287" s="5">
        <v>0</v>
      </c>
      <c r="X2287" s="5"/>
      <c r="Y2287" s="5"/>
      <c r="Z2287" s="5">
        <f>Tbl_BalanceHistory[[#This Row],[Discretionary Recommended - Pre 2022]]+Tbl_BalanceHistory[[#This Row],[Discretionary Balance Recommended: Policy]]+Tbl_BalanceHistory[[#This Row],[Discretionary Balance Recommended: Commitments]]</f>
        <v>0</v>
      </c>
      <c r="AA2287" s="5">
        <f>Tbl_BalanceHistory[[#This Row],[Discretionary Balance]]-Tbl_BalanceHistory[[#This Row],[Discretionary Reappropriation]]</f>
        <v>0</v>
      </c>
      <c r="AB2287" s="2"/>
      <c r="AC2287" s="2"/>
      <c r="AD2287" s="2"/>
      <c r="AE2287" s="2"/>
    </row>
    <row r="2288" spans="1:31" ht="45" x14ac:dyDescent="0.25">
      <c r="A2288" s="2" t="s">
        <v>10</v>
      </c>
      <c r="B2288" s="3">
        <v>7</v>
      </c>
      <c r="C2288" s="3">
        <v>260</v>
      </c>
      <c r="D2288" s="3" t="s">
        <v>463</v>
      </c>
      <c r="E2288" s="3" t="str">
        <f>_xlfn.XLOOKUP(Tbl_BalanceHistory[[#This Row],[RespAgy]],Tbl_Agencies[Agy Code],Tbl_Agencies[Agy Sort])</f>
        <v>102000</v>
      </c>
      <c r="F2288" s="2" t="str">
        <f>Tbl_BalanceHistory[[#This Row],[RespAgy]]&amp;": "&amp;Tbl_BalanceHistory[[#This Row],[RespAgency]]</f>
        <v>260: Virginia Community College System</v>
      </c>
      <c r="G2288" s="3">
        <v>290</v>
      </c>
      <c r="H2288" s="3" t="s">
        <v>1980</v>
      </c>
      <c r="I2288" s="3" t="str">
        <f>_xlfn.XLOOKUP(Tbl_BalanceHistory[[#This Row],[AgyCode]],Tbl_Agencies[Agy Code],Tbl_Agencies[Agy Sort])</f>
        <v/>
      </c>
      <c r="J2288" s="2" t="str">
        <f>Tbl_BalanceHistory[[#This Row],[AgyCode]]&amp;": "&amp;Tbl_BalanceHistory[[#This Row],[Agency Name]]</f>
        <v>290: John Tyler Community College</v>
      </c>
      <c r="K2288" s="1">
        <v>2019</v>
      </c>
      <c r="L2288" s="3">
        <v>101</v>
      </c>
      <c r="M2288" s="3" t="s">
        <v>1636</v>
      </c>
      <c r="N2288" s="2" t="str">
        <f>Tbl_BalanceHistory[[#This Row],[ProgramCode]]&amp;": "&amp;Tbl_BalanceHistory[[#This Row],[Program Name]]</f>
        <v>101: Higher Education Instruction</v>
      </c>
      <c r="O2288" s="3" t="s">
        <v>1963</v>
      </c>
      <c r="P2288" s="1" t="str">
        <f>IF(Tbl_BalanceHistory[[#This Row],[FundCode]]="0100","GF",IF(Tbl_BalanceHistory[[#This Row],[FundCode]]="01000","GF","Hi Ed / OCR"))</f>
        <v>Hi Ed / OCR</v>
      </c>
      <c r="Q2288" s="5">
        <v>0</v>
      </c>
      <c r="R2288" s="5">
        <v>0</v>
      </c>
      <c r="S2288" s="5">
        <v>401184.98</v>
      </c>
      <c r="T2288" s="5">
        <v>401184.98</v>
      </c>
      <c r="U2288" s="3" t="s">
        <v>1733</v>
      </c>
      <c r="V2288" s="5">
        <v>0</v>
      </c>
      <c r="W2288" s="5">
        <v>0</v>
      </c>
      <c r="X2288" s="5"/>
      <c r="Y2288" s="5"/>
      <c r="Z2288" s="5">
        <f>Tbl_BalanceHistory[[#This Row],[Discretionary Recommended - Pre 2022]]+Tbl_BalanceHistory[[#This Row],[Discretionary Balance Recommended: Policy]]+Tbl_BalanceHistory[[#This Row],[Discretionary Balance Recommended: Commitments]]</f>
        <v>0</v>
      </c>
      <c r="AA2288" s="5">
        <f>Tbl_BalanceHistory[[#This Row],[Discretionary Balance]]-Tbl_BalanceHistory[[#This Row],[Discretionary Reappropriation]]</f>
        <v>0</v>
      </c>
      <c r="AB2288" s="2"/>
      <c r="AC2288" s="2"/>
      <c r="AD2288" s="2"/>
      <c r="AE2288" s="2"/>
    </row>
    <row r="2289" spans="1:31" ht="45" x14ac:dyDescent="0.25">
      <c r="A2289" s="2" t="s">
        <v>10</v>
      </c>
      <c r="B2289" s="3">
        <v>7</v>
      </c>
      <c r="C2289" s="3">
        <v>260</v>
      </c>
      <c r="D2289" s="3" t="s">
        <v>463</v>
      </c>
      <c r="E2289" s="3" t="str">
        <f>_xlfn.XLOOKUP(Tbl_BalanceHistory[[#This Row],[RespAgy]],Tbl_Agencies[Agy Code],Tbl_Agencies[Agy Sort])</f>
        <v>102000</v>
      </c>
      <c r="F2289" s="2" t="str">
        <f>Tbl_BalanceHistory[[#This Row],[RespAgy]]&amp;": "&amp;Tbl_BalanceHistory[[#This Row],[RespAgency]]</f>
        <v>260: Virginia Community College System</v>
      </c>
      <c r="G2289" s="3">
        <v>290</v>
      </c>
      <c r="H2289" s="3" t="s">
        <v>1980</v>
      </c>
      <c r="I2289" s="3" t="str">
        <f>_xlfn.XLOOKUP(Tbl_BalanceHistory[[#This Row],[AgyCode]],Tbl_Agencies[Agy Code],Tbl_Agencies[Agy Sort])</f>
        <v/>
      </c>
      <c r="J2289" s="2" t="str">
        <f>Tbl_BalanceHistory[[#This Row],[AgyCode]]&amp;": "&amp;Tbl_BalanceHistory[[#This Row],[Agency Name]]</f>
        <v>290: John Tyler Community College</v>
      </c>
      <c r="K2289" s="1">
        <v>2020</v>
      </c>
      <c r="L2289" s="3">
        <v>101</v>
      </c>
      <c r="M2289" s="3" t="s">
        <v>1636</v>
      </c>
      <c r="N2289" s="2" t="str">
        <f>Tbl_BalanceHistory[[#This Row],[ProgramCode]]&amp;": "&amp;Tbl_BalanceHistory[[#This Row],[Program Name]]</f>
        <v>101: Higher Education Instruction</v>
      </c>
      <c r="O2289" s="3" t="s">
        <v>1963</v>
      </c>
      <c r="P2289" s="1" t="str">
        <f>IF(Tbl_BalanceHistory[[#This Row],[FundCode]]="0100","GF",IF(Tbl_BalanceHistory[[#This Row],[FundCode]]="01000","GF","Hi Ed / OCR"))</f>
        <v>Hi Ed / OCR</v>
      </c>
      <c r="Q2289" s="5">
        <v>0</v>
      </c>
      <c r="R2289" s="5">
        <v>0</v>
      </c>
      <c r="S2289" s="5">
        <v>3306619.35</v>
      </c>
      <c r="T2289" s="5">
        <v>3306619.35</v>
      </c>
      <c r="U2289" s="3" t="s">
        <v>1733</v>
      </c>
      <c r="V2289" s="5">
        <v>0</v>
      </c>
      <c r="W2289" s="5">
        <v>0</v>
      </c>
      <c r="X2289" s="5"/>
      <c r="Y2289" s="5"/>
      <c r="Z2289" s="5">
        <f>Tbl_BalanceHistory[[#This Row],[Discretionary Recommended - Pre 2022]]+Tbl_BalanceHistory[[#This Row],[Discretionary Balance Recommended: Policy]]+Tbl_BalanceHistory[[#This Row],[Discretionary Balance Recommended: Commitments]]</f>
        <v>0</v>
      </c>
      <c r="AA2289" s="5">
        <f>Tbl_BalanceHistory[[#This Row],[Discretionary Balance]]-Tbl_BalanceHistory[[#This Row],[Discretionary Reappropriation]]</f>
        <v>0</v>
      </c>
      <c r="AB2289" s="2"/>
      <c r="AC2289" s="2"/>
      <c r="AD2289" s="2"/>
      <c r="AE2289" s="2"/>
    </row>
    <row r="2290" spans="1:31" ht="45" x14ac:dyDescent="0.25">
      <c r="A2290" s="2" t="s">
        <v>10</v>
      </c>
      <c r="B2290" s="3">
        <v>7</v>
      </c>
      <c r="C2290" s="3">
        <v>260</v>
      </c>
      <c r="D2290" s="3" t="s">
        <v>463</v>
      </c>
      <c r="E2290" s="3" t="str">
        <f>_xlfn.XLOOKUP(Tbl_BalanceHistory[[#This Row],[RespAgy]],Tbl_Agencies[Agy Code],Tbl_Agencies[Agy Sort])</f>
        <v>102000</v>
      </c>
      <c r="F2290" s="2" t="str">
        <f>Tbl_BalanceHistory[[#This Row],[RespAgy]]&amp;": "&amp;Tbl_BalanceHistory[[#This Row],[RespAgency]]</f>
        <v>260: Virginia Community College System</v>
      </c>
      <c r="G2290" s="3">
        <v>290</v>
      </c>
      <c r="H2290" s="3" t="s">
        <v>1150</v>
      </c>
      <c r="I2290" s="3" t="str">
        <f>_xlfn.XLOOKUP(Tbl_BalanceHistory[[#This Row],[AgyCode]],Tbl_Agencies[Agy Code],Tbl_Agencies[Agy Sort])</f>
        <v/>
      </c>
      <c r="J2290" s="2" t="str">
        <f>Tbl_BalanceHistory[[#This Row],[AgyCode]]&amp;": "&amp;Tbl_BalanceHistory[[#This Row],[Agency Name]]</f>
        <v>290: Brightpoint Community College</v>
      </c>
      <c r="K2290" s="1">
        <v>2021</v>
      </c>
      <c r="L2290" s="3">
        <v>101</v>
      </c>
      <c r="M2290" s="3" t="s">
        <v>1636</v>
      </c>
      <c r="N2290" s="2" t="str">
        <f>Tbl_BalanceHistory[[#This Row],[ProgramCode]]&amp;": "&amp;Tbl_BalanceHistory[[#This Row],[Program Name]]</f>
        <v>101: Higher Education Instruction</v>
      </c>
      <c r="O2290" s="3" t="s">
        <v>1963</v>
      </c>
      <c r="P2290" s="1" t="str">
        <f>IF(Tbl_BalanceHistory[[#This Row],[FundCode]]="0100","GF",IF(Tbl_BalanceHistory[[#This Row],[FundCode]]="01000","GF","Hi Ed / OCR"))</f>
        <v>Hi Ed / OCR</v>
      </c>
      <c r="Q2290" s="5">
        <v>0</v>
      </c>
      <c r="R2290" s="5">
        <v>0</v>
      </c>
      <c r="S2290" s="5">
        <v>5391766.0099999998</v>
      </c>
      <c r="T2290" s="5">
        <v>5391766.0099999998</v>
      </c>
      <c r="U2290" s="3" t="s">
        <v>1733</v>
      </c>
      <c r="V2290" s="5">
        <v>0</v>
      </c>
      <c r="W2290" s="5">
        <v>0</v>
      </c>
      <c r="X2290" s="5"/>
      <c r="Y2290" s="5"/>
      <c r="Z2290" s="5">
        <f>Tbl_BalanceHistory[[#This Row],[Discretionary Recommended - Pre 2022]]+Tbl_BalanceHistory[[#This Row],[Discretionary Balance Recommended: Policy]]+Tbl_BalanceHistory[[#This Row],[Discretionary Balance Recommended: Commitments]]</f>
        <v>0</v>
      </c>
      <c r="AA2290" s="5">
        <f>Tbl_BalanceHistory[[#This Row],[Discretionary Balance]]-Tbl_BalanceHistory[[#This Row],[Discretionary Reappropriation]]</f>
        <v>0</v>
      </c>
      <c r="AB2290" s="2"/>
      <c r="AC2290" s="2"/>
      <c r="AD2290" s="2"/>
      <c r="AE2290" s="2"/>
    </row>
    <row r="2291" spans="1:31" ht="45" x14ac:dyDescent="0.25">
      <c r="A2291" s="2" t="s">
        <v>10</v>
      </c>
      <c r="B2291" s="3">
        <v>7</v>
      </c>
      <c r="C2291" s="3">
        <v>260</v>
      </c>
      <c r="D2291" s="3" t="s">
        <v>463</v>
      </c>
      <c r="E2291" s="3" t="str">
        <f>_xlfn.XLOOKUP(Tbl_BalanceHistory[[#This Row],[RespAgy]],Tbl_Agencies[Agy Code],Tbl_Agencies[Agy Sort])</f>
        <v>102000</v>
      </c>
      <c r="F2291" s="2" t="str">
        <f>Tbl_BalanceHistory[[#This Row],[RespAgy]]&amp;": "&amp;Tbl_BalanceHistory[[#This Row],[RespAgency]]</f>
        <v>260: Virginia Community College System</v>
      </c>
      <c r="G2291" s="3">
        <v>290</v>
      </c>
      <c r="H2291" s="3" t="s">
        <v>1150</v>
      </c>
      <c r="I2291" s="3" t="str">
        <f>_xlfn.XLOOKUP(Tbl_BalanceHistory[[#This Row],[AgyCode]],Tbl_Agencies[Agy Code],Tbl_Agencies[Agy Sort])</f>
        <v/>
      </c>
      <c r="J2291" s="2" t="str">
        <f>Tbl_BalanceHistory[[#This Row],[AgyCode]]&amp;": "&amp;Tbl_BalanceHistory[[#This Row],[Agency Name]]</f>
        <v>290: Brightpoint Community College</v>
      </c>
      <c r="K2291" s="1">
        <v>2022</v>
      </c>
      <c r="L2291" s="3">
        <v>101</v>
      </c>
      <c r="M2291" s="3" t="s">
        <v>1636</v>
      </c>
      <c r="N2291" s="2" t="str">
        <f>Tbl_BalanceHistory[[#This Row],[ProgramCode]]&amp;": "&amp;Tbl_BalanceHistory[[#This Row],[Program Name]]</f>
        <v>101: Higher Education Instruction</v>
      </c>
      <c r="O2291" s="3" t="s">
        <v>1963</v>
      </c>
      <c r="P2291" s="1" t="str">
        <f>IF(Tbl_BalanceHistory[[#This Row],[FundCode]]="0100","GF",IF(Tbl_BalanceHistory[[#This Row],[FundCode]]="01000","GF","Hi Ed / OCR"))</f>
        <v>Hi Ed / OCR</v>
      </c>
      <c r="Q2291" s="5">
        <v>0</v>
      </c>
      <c r="R2291" s="5">
        <v>0</v>
      </c>
      <c r="S2291" s="5">
        <v>7130329.9800000004</v>
      </c>
      <c r="T2291" s="5">
        <v>7130329.9800000004</v>
      </c>
      <c r="U2291" s="3" t="s">
        <v>1733</v>
      </c>
      <c r="V2291" s="5">
        <v>0</v>
      </c>
      <c r="W2291" s="5"/>
      <c r="X2291" s="5">
        <v>0</v>
      </c>
      <c r="Y2291" s="5">
        <v>0</v>
      </c>
      <c r="Z2291" s="5">
        <f>Tbl_BalanceHistory[[#This Row],[Discretionary Recommended - Pre 2022]]+Tbl_BalanceHistory[[#This Row],[Discretionary Balance Recommended: Policy]]+Tbl_BalanceHistory[[#This Row],[Discretionary Balance Recommended: Commitments]]</f>
        <v>0</v>
      </c>
      <c r="AA2291" s="5">
        <f>Tbl_BalanceHistory[[#This Row],[Discretionary Balance]]-Tbl_BalanceHistory[[#This Row],[Discretionary Reappropriation]]</f>
        <v>0</v>
      </c>
      <c r="AB2291" s="2"/>
      <c r="AC2291" s="2"/>
      <c r="AD2291" s="2"/>
      <c r="AE2291" s="2"/>
    </row>
    <row r="2292" spans="1:31" ht="45" x14ac:dyDescent="0.25">
      <c r="A2292" s="2" t="s">
        <v>10</v>
      </c>
      <c r="B2292" s="3">
        <v>7</v>
      </c>
      <c r="C2292" s="3">
        <v>260</v>
      </c>
      <c r="D2292" s="3" t="s">
        <v>463</v>
      </c>
      <c r="E2292" s="3" t="str">
        <f>_xlfn.XLOOKUP(Tbl_BalanceHistory[[#This Row],[RespAgy]],Tbl_Agencies[Agy Code],Tbl_Agencies[Agy Sort])</f>
        <v>102000</v>
      </c>
      <c r="F2292" s="2" t="str">
        <f>Tbl_BalanceHistory[[#This Row],[RespAgy]]&amp;": "&amp;Tbl_BalanceHistory[[#This Row],[RespAgency]]</f>
        <v>260: Virginia Community College System</v>
      </c>
      <c r="G2292" s="3">
        <v>290</v>
      </c>
      <c r="H2292" s="3" t="s">
        <v>1980</v>
      </c>
      <c r="I2292" s="3" t="str">
        <f>_xlfn.XLOOKUP(Tbl_BalanceHistory[[#This Row],[AgyCode]],Tbl_Agencies[Agy Code],Tbl_Agencies[Agy Sort])</f>
        <v/>
      </c>
      <c r="J2292" s="2" t="str">
        <f>Tbl_BalanceHistory[[#This Row],[AgyCode]]&amp;": "&amp;Tbl_BalanceHistory[[#This Row],[Agency Name]]</f>
        <v>290: John Tyler Community College</v>
      </c>
      <c r="K2292" s="1">
        <v>2014</v>
      </c>
      <c r="L2292" s="3">
        <v>108</v>
      </c>
      <c r="M2292" s="3" t="s">
        <v>408</v>
      </c>
      <c r="N2292" s="2" t="str">
        <f>Tbl_BalanceHistory[[#This Row],[ProgramCode]]&amp;": "&amp;Tbl_BalanceHistory[[#This Row],[Program Name]]</f>
        <v>108: Higher Education Student Financial Assistance</v>
      </c>
      <c r="O2292" s="3" t="s">
        <v>1730</v>
      </c>
      <c r="P2292" s="1" t="str">
        <f>IF(Tbl_BalanceHistory[[#This Row],[FundCode]]="0100","GF",IF(Tbl_BalanceHistory[[#This Row],[FundCode]]="01000","GF","Hi Ed / OCR"))</f>
        <v>GF</v>
      </c>
      <c r="Q2292" s="5">
        <v>1986485</v>
      </c>
      <c r="R2292" s="5">
        <v>1985935</v>
      </c>
      <c r="S2292" s="5">
        <v>550</v>
      </c>
      <c r="T2292" s="5">
        <v>550</v>
      </c>
      <c r="U2292" s="3" t="s">
        <v>1731</v>
      </c>
      <c r="V2292" s="5">
        <v>0</v>
      </c>
      <c r="W2292" s="5">
        <v>0</v>
      </c>
      <c r="X2292" s="5"/>
      <c r="Y2292" s="5"/>
      <c r="Z2292" s="5">
        <f>Tbl_BalanceHistory[[#This Row],[Discretionary Recommended - Pre 2022]]+Tbl_BalanceHistory[[#This Row],[Discretionary Balance Recommended: Policy]]+Tbl_BalanceHistory[[#This Row],[Discretionary Balance Recommended: Commitments]]</f>
        <v>0</v>
      </c>
      <c r="AA2292" s="5">
        <f>Tbl_BalanceHistory[[#This Row],[Discretionary Balance]]-Tbl_BalanceHistory[[#This Row],[Discretionary Reappropriation]]</f>
        <v>0</v>
      </c>
      <c r="AB2292" s="2"/>
      <c r="AC2292" s="2"/>
      <c r="AD2292" s="2"/>
      <c r="AE2292" s="2"/>
    </row>
    <row r="2293" spans="1:31" ht="45" x14ac:dyDescent="0.25">
      <c r="A2293" s="2" t="s">
        <v>10</v>
      </c>
      <c r="B2293" s="3">
        <v>7</v>
      </c>
      <c r="C2293" s="3">
        <v>260</v>
      </c>
      <c r="D2293" s="3" t="s">
        <v>463</v>
      </c>
      <c r="E2293" s="3" t="str">
        <f>_xlfn.XLOOKUP(Tbl_BalanceHistory[[#This Row],[RespAgy]],Tbl_Agencies[Agy Code],Tbl_Agencies[Agy Sort])</f>
        <v>102000</v>
      </c>
      <c r="F2293" s="2" t="str">
        <f>Tbl_BalanceHistory[[#This Row],[RespAgy]]&amp;": "&amp;Tbl_BalanceHistory[[#This Row],[RespAgency]]</f>
        <v>260: Virginia Community College System</v>
      </c>
      <c r="G2293" s="3">
        <v>290</v>
      </c>
      <c r="H2293" s="3" t="s">
        <v>1980</v>
      </c>
      <c r="I2293" s="3" t="str">
        <f>_xlfn.XLOOKUP(Tbl_BalanceHistory[[#This Row],[AgyCode]],Tbl_Agencies[Agy Code],Tbl_Agencies[Agy Sort])</f>
        <v/>
      </c>
      <c r="J2293" s="2" t="str">
        <f>Tbl_BalanceHistory[[#This Row],[AgyCode]]&amp;": "&amp;Tbl_BalanceHistory[[#This Row],[Agency Name]]</f>
        <v>290: John Tyler Community College</v>
      </c>
      <c r="K2293" s="1">
        <v>2015</v>
      </c>
      <c r="L2293" s="3">
        <v>108</v>
      </c>
      <c r="M2293" s="3" t="s">
        <v>408</v>
      </c>
      <c r="N2293" s="2" t="str">
        <f>Tbl_BalanceHistory[[#This Row],[ProgramCode]]&amp;": "&amp;Tbl_BalanceHistory[[#This Row],[Program Name]]</f>
        <v>108: Higher Education Student Financial Assistance</v>
      </c>
      <c r="O2293" s="3" t="s">
        <v>1730</v>
      </c>
      <c r="P2293" s="1" t="str">
        <f>IF(Tbl_BalanceHistory[[#This Row],[FundCode]]="0100","GF",IF(Tbl_BalanceHistory[[#This Row],[FundCode]]="01000","GF","Hi Ed / OCR"))</f>
        <v>GF</v>
      </c>
      <c r="Q2293" s="5">
        <v>1906705</v>
      </c>
      <c r="R2293" s="5">
        <v>1617694</v>
      </c>
      <c r="S2293" s="5">
        <v>289010</v>
      </c>
      <c r="T2293" s="5">
        <v>289010</v>
      </c>
      <c r="U2293" s="3" t="s">
        <v>1731</v>
      </c>
      <c r="V2293" s="5">
        <v>0</v>
      </c>
      <c r="W2293" s="5">
        <v>0</v>
      </c>
      <c r="X2293" s="5"/>
      <c r="Y2293" s="5"/>
      <c r="Z2293" s="5">
        <f>Tbl_BalanceHistory[[#This Row],[Discretionary Recommended - Pre 2022]]+Tbl_BalanceHistory[[#This Row],[Discretionary Balance Recommended: Policy]]+Tbl_BalanceHistory[[#This Row],[Discretionary Balance Recommended: Commitments]]</f>
        <v>0</v>
      </c>
      <c r="AA2293" s="5">
        <f>Tbl_BalanceHistory[[#This Row],[Discretionary Balance]]-Tbl_BalanceHistory[[#This Row],[Discretionary Reappropriation]]</f>
        <v>0</v>
      </c>
      <c r="AB2293" s="2"/>
      <c r="AC2293" s="2"/>
      <c r="AD2293" s="2"/>
      <c r="AE2293" s="2"/>
    </row>
    <row r="2294" spans="1:31" ht="45" x14ac:dyDescent="0.25">
      <c r="A2294" s="2" t="s">
        <v>10</v>
      </c>
      <c r="B2294" s="3">
        <v>7</v>
      </c>
      <c r="C2294" s="3">
        <v>260</v>
      </c>
      <c r="D2294" s="3" t="s">
        <v>463</v>
      </c>
      <c r="E2294" s="3" t="str">
        <f>_xlfn.XLOOKUP(Tbl_BalanceHistory[[#This Row],[RespAgy]],Tbl_Agencies[Agy Code],Tbl_Agencies[Agy Sort])</f>
        <v>102000</v>
      </c>
      <c r="F2294" s="2" t="str">
        <f>Tbl_BalanceHistory[[#This Row],[RespAgy]]&amp;": "&amp;Tbl_BalanceHistory[[#This Row],[RespAgency]]</f>
        <v>260: Virginia Community College System</v>
      </c>
      <c r="G2294" s="3">
        <v>290</v>
      </c>
      <c r="H2294" s="3" t="s">
        <v>1980</v>
      </c>
      <c r="I2294" s="3" t="str">
        <f>_xlfn.XLOOKUP(Tbl_BalanceHistory[[#This Row],[AgyCode]],Tbl_Agencies[Agy Code],Tbl_Agencies[Agy Sort])</f>
        <v/>
      </c>
      <c r="J2294" s="2" t="str">
        <f>Tbl_BalanceHistory[[#This Row],[AgyCode]]&amp;": "&amp;Tbl_BalanceHistory[[#This Row],[Agency Name]]</f>
        <v>290: John Tyler Community College</v>
      </c>
      <c r="K2294" s="1">
        <v>2016</v>
      </c>
      <c r="L2294" s="3">
        <v>108</v>
      </c>
      <c r="M2294" s="3" t="s">
        <v>408</v>
      </c>
      <c r="N2294" s="2" t="str">
        <f>Tbl_BalanceHistory[[#This Row],[ProgramCode]]&amp;": "&amp;Tbl_BalanceHistory[[#This Row],[Program Name]]</f>
        <v>108: Higher Education Student Financial Assistance</v>
      </c>
      <c r="O2294" s="3" t="s">
        <v>1730</v>
      </c>
      <c r="P2294" s="1" t="str">
        <f>IF(Tbl_BalanceHistory[[#This Row],[FundCode]]="0100","GF",IF(Tbl_BalanceHistory[[#This Row],[FundCode]]="01000","GF","Hi Ed / OCR"))</f>
        <v>GF</v>
      </c>
      <c r="Q2294" s="5">
        <v>2059637</v>
      </c>
      <c r="R2294" s="5">
        <v>1778939</v>
      </c>
      <c r="S2294" s="5">
        <v>280698</v>
      </c>
      <c r="T2294" s="5">
        <v>280698</v>
      </c>
      <c r="U2294" s="3" t="s">
        <v>1731</v>
      </c>
      <c r="V2294" s="5">
        <v>0</v>
      </c>
      <c r="W2294" s="5">
        <v>0</v>
      </c>
      <c r="X2294" s="5"/>
      <c r="Y2294" s="5"/>
      <c r="Z2294" s="5">
        <f>Tbl_BalanceHistory[[#This Row],[Discretionary Recommended - Pre 2022]]+Tbl_BalanceHistory[[#This Row],[Discretionary Balance Recommended: Policy]]+Tbl_BalanceHistory[[#This Row],[Discretionary Balance Recommended: Commitments]]</f>
        <v>0</v>
      </c>
      <c r="AA2294" s="5">
        <f>Tbl_BalanceHistory[[#This Row],[Discretionary Balance]]-Tbl_BalanceHistory[[#This Row],[Discretionary Reappropriation]]</f>
        <v>0</v>
      </c>
      <c r="AB2294" s="2"/>
      <c r="AC2294" s="2"/>
      <c r="AD2294" s="2"/>
      <c r="AE2294" s="2"/>
    </row>
    <row r="2295" spans="1:31" ht="45" x14ac:dyDescent="0.25">
      <c r="A2295" s="2" t="s">
        <v>10</v>
      </c>
      <c r="B2295" s="3">
        <v>7</v>
      </c>
      <c r="C2295" s="3">
        <v>260</v>
      </c>
      <c r="D2295" s="3" t="s">
        <v>463</v>
      </c>
      <c r="E2295" s="3" t="str">
        <f>_xlfn.XLOOKUP(Tbl_BalanceHistory[[#This Row],[RespAgy]],Tbl_Agencies[Agy Code],Tbl_Agencies[Agy Sort])</f>
        <v>102000</v>
      </c>
      <c r="F2295" s="2" t="str">
        <f>Tbl_BalanceHistory[[#This Row],[RespAgy]]&amp;": "&amp;Tbl_BalanceHistory[[#This Row],[RespAgency]]</f>
        <v>260: Virginia Community College System</v>
      </c>
      <c r="G2295" s="3">
        <v>290</v>
      </c>
      <c r="H2295" s="3" t="s">
        <v>1980</v>
      </c>
      <c r="I2295" s="3" t="str">
        <f>_xlfn.XLOOKUP(Tbl_BalanceHistory[[#This Row],[AgyCode]],Tbl_Agencies[Agy Code],Tbl_Agencies[Agy Sort])</f>
        <v/>
      </c>
      <c r="J2295" s="2" t="str">
        <f>Tbl_BalanceHistory[[#This Row],[AgyCode]]&amp;": "&amp;Tbl_BalanceHistory[[#This Row],[Agency Name]]</f>
        <v>290: John Tyler Community College</v>
      </c>
      <c r="K2295" s="1">
        <v>2017</v>
      </c>
      <c r="L2295" s="3">
        <v>108</v>
      </c>
      <c r="M2295" s="3" t="s">
        <v>408</v>
      </c>
      <c r="N2295" s="2" t="str">
        <f>Tbl_BalanceHistory[[#This Row],[ProgramCode]]&amp;": "&amp;Tbl_BalanceHistory[[#This Row],[Program Name]]</f>
        <v>108: Higher Education Student Financial Assistance</v>
      </c>
      <c r="O2295" s="3" t="s">
        <v>886</v>
      </c>
      <c r="P2295" s="1" t="str">
        <f>IF(Tbl_BalanceHistory[[#This Row],[FundCode]]="0100","GF",IF(Tbl_BalanceHistory[[#This Row],[FundCode]]="01000","GF","Hi Ed / OCR"))</f>
        <v>GF</v>
      </c>
      <c r="Q2295" s="5">
        <v>2660138</v>
      </c>
      <c r="R2295" s="5">
        <v>2279282.5</v>
      </c>
      <c r="S2295" s="5">
        <v>380855</v>
      </c>
      <c r="T2295" s="5">
        <v>380855</v>
      </c>
      <c r="U2295" s="3" t="s">
        <v>1732</v>
      </c>
      <c r="V2295" s="5">
        <v>0</v>
      </c>
      <c r="W2295" s="5">
        <v>0</v>
      </c>
      <c r="X2295" s="5"/>
      <c r="Y2295" s="5"/>
      <c r="Z2295" s="5">
        <f>Tbl_BalanceHistory[[#This Row],[Discretionary Recommended - Pre 2022]]+Tbl_BalanceHistory[[#This Row],[Discretionary Balance Recommended: Policy]]+Tbl_BalanceHistory[[#This Row],[Discretionary Balance Recommended: Commitments]]</f>
        <v>0</v>
      </c>
      <c r="AA2295" s="5">
        <f>Tbl_BalanceHistory[[#This Row],[Discretionary Balance]]-Tbl_BalanceHistory[[#This Row],[Discretionary Reappropriation]]</f>
        <v>0</v>
      </c>
      <c r="AB2295" s="2"/>
      <c r="AC2295" s="2"/>
      <c r="AD2295" s="2"/>
      <c r="AE2295" s="2"/>
    </row>
    <row r="2296" spans="1:31" ht="45" x14ac:dyDescent="0.25">
      <c r="A2296" s="2" t="s">
        <v>10</v>
      </c>
      <c r="B2296" s="3">
        <v>7</v>
      </c>
      <c r="C2296" s="3">
        <v>260</v>
      </c>
      <c r="D2296" s="3" t="s">
        <v>463</v>
      </c>
      <c r="E2296" s="3" t="str">
        <f>_xlfn.XLOOKUP(Tbl_BalanceHistory[[#This Row],[RespAgy]],Tbl_Agencies[Agy Code],Tbl_Agencies[Agy Sort])</f>
        <v>102000</v>
      </c>
      <c r="F2296" s="2" t="str">
        <f>Tbl_BalanceHistory[[#This Row],[RespAgy]]&amp;": "&amp;Tbl_BalanceHistory[[#This Row],[RespAgency]]</f>
        <v>260: Virginia Community College System</v>
      </c>
      <c r="G2296" s="3">
        <v>290</v>
      </c>
      <c r="H2296" s="3" t="s">
        <v>1980</v>
      </c>
      <c r="I2296" s="3" t="str">
        <f>_xlfn.XLOOKUP(Tbl_BalanceHistory[[#This Row],[AgyCode]],Tbl_Agencies[Agy Code],Tbl_Agencies[Agy Sort])</f>
        <v/>
      </c>
      <c r="J2296" s="2" t="str">
        <f>Tbl_BalanceHistory[[#This Row],[AgyCode]]&amp;": "&amp;Tbl_BalanceHistory[[#This Row],[Agency Name]]</f>
        <v>290: John Tyler Community College</v>
      </c>
      <c r="K2296" s="1">
        <v>2018</v>
      </c>
      <c r="L2296" s="3">
        <v>108</v>
      </c>
      <c r="M2296" s="3" t="s">
        <v>408</v>
      </c>
      <c r="N2296" s="2" t="str">
        <f>Tbl_BalanceHistory[[#This Row],[ProgramCode]]&amp;": "&amp;Tbl_BalanceHistory[[#This Row],[Program Name]]</f>
        <v>108: Higher Education Student Financial Assistance</v>
      </c>
      <c r="O2296" s="3" t="s">
        <v>886</v>
      </c>
      <c r="P2296" s="1" t="str">
        <f>IF(Tbl_BalanceHistory[[#This Row],[FundCode]]="0100","GF",IF(Tbl_BalanceHistory[[#This Row],[FundCode]]="01000","GF","Hi Ed / OCR"))</f>
        <v>GF</v>
      </c>
      <c r="Q2296" s="5">
        <v>3981222</v>
      </c>
      <c r="R2296" s="5">
        <v>3701343.5</v>
      </c>
      <c r="S2296" s="5">
        <v>279878</v>
      </c>
      <c r="T2296" s="5">
        <v>279878</v>
      </c>
      <c r="U2296" s="3" t="s">
        <v>1733</v>
      </c>
      <c r="V2296" s="5">
        <v>0</v>
      </c>
      <c r="W2296" s="5">
        <v>0</v>
      </c>
      <c r="X2296" s="5"/>
      <c r="Y2296" s="5"/>
      <c r="Z2296" s="5">
        <f>Tbl_BalanceHistory[[#This Row],[Discretionary Recommended - Pre 2022]]+Tbl_BalanceHistory[[#This Row],[Discretionary Balance Recommended: Policy]]+Tbl_BalanceHistory[[#This Row],[Discretionary Balance Recommended: Commitments]]</f>
        <v>0</v>
      </c>
      <c r="AA2296" s="5">
        <f>Tbl_BalanceHistory[[#This Row],[Discretionary Balance]]-Tbl_BalanceHistory[[#This Row],[Discretionary Reappropriation]]</f>
        <v>0</v>
      </c>
      <c r="AB2296" s="2"/>
      <c r="AC2296" s="2"/>
      <c r="AD2296" s="2"/>
      <c r="AE2296" s="2"/>
    </row>
    <row r="2297" spans="1:31" ht="45" x14ac:dyDescent="0.25">
      <c r="A2297" s="2" t="s">
        <v>10</v>
      </c>
      <c r="B2297" s="3">
        <v>7</v>
      </c>
      <c r="C2297" s="3">
        <v>260</v>
      </c>
      <c r="D2297" s="3" t="s">
        <v>463</v>
      </c>
      <c r="E2297" s="3" t="str">
        <f>_xlfn.XLOOKUP(Tbl_BalanceHistory[[#This Row],[RespAgy]],Tbl_Agencies[Agy Code],Tbl_Agencies[Agy Sort])</f>
        <v>102000</v>
      </c>
      <c r="F2297" s="2" t="str">
        <f>Tbl_BalanceHistory[[#This Row],[RespAgy]]&amp;": "&amp;Tbl_BalanceHistory[[#This Row],[RespAgency]]</f>
        <v>260: Virginia Community College System</v>
      </c>
      <c r="G2297" s="3">
        <v>290</v>
      </c>
      <c r="H2297" s="3" t="s">
        <v>1980</v>
      </c>
      <c r="I2297" s="3" t="str">
        <f>_xlfn.XLOOKUP(Tbl_BalanceHistory[[#This Row],[AgyCode]],Tbl_Agencies[Agy Code],Tbl_Agencies[Agy Sort])</f>
        <v/>
      </c>
      <c r="J2297" s="2" t="str">
        <f>Tbl_BalanceHistory[[#This Row],[AgyCode]]&amp;": "&amp;Tbl_BalanceHistory[[#This Row],[Agency Name]]</f>
        <v>290: John Tyler Community College</v>
      </c>
      <c r="K2297" s="1">
        <v>2019</v>
      </c>
      <c r="L2297" s="3">
        <v>108</v>
      </c>
      <c r="M2297" s="3" t="s">
        <v>408</v>
      </c>
      <c r="N2297" s="2" t="str">
        <f>Tbl_BalanceHistory[[#This Row],[ProgramCode]]&amp;": "&amp;Tbl_BalanceHistory[[#This Row],[Program Name]]</f>
        <v>108: Higher Education Student Financial Assistance</v>
      </c>
      <c r="O2297" s="3" t="s">
        <v>886</v>
      </c>
      <c r="P2297" s="1" t="str">
        <f>IF(Tbl_BalanceHistory[[#This Row],[FundCode]]="0100","GF",IF(Tbl_BalanceHistory[[#This Row],[FundCode]]="01000","GF","Hi Ed / OCR"))</f>
        <v>GF</v>
      </c>
      <c r="Q2297" s="5">
        <v>2685846</v>
      </c>
      <c r="R2297" s="5">
        <v>2282693.75</v>
      </c>
      <c r="S2297" s="5">
        <v>403152.25</v>
      </c>
      <c r="T2297" s="5">
        <v>403152.25</v>
      </c>
      <c r="U2297" s="3" t="s">
        <v>1733</v>
      </c>
      <c r="V2297" s="5">
        <v>0</v>
      </c>
      <c r="W2297" s="5">
        <v>0</v>
      </c>
      <c r="X2297" s="5"/>
      <c r="Y2297" s="5"/>
      <c r="Z2297" s="5">
        <f>Tbl_BalanceHistory[[#This Row],[Discretionary Recommended - Pre 2022]]+Tbl_BalanceHistory[[#This Row],[Discretionary Balance Recommended: Policy]]+Tbl_BalanceHistory[[#This Row],[Discretionary Balance Recommended: Commitments]]</f>
        <v>0</v>
      </c>
      <c r="AA2297" s="5">
        <f>Tbl_BalanceHistory[[#This Row],[Discretionary Balance]]-Tbl_BalanceHistory[[#This Row],[Discretionary Reappropriation]]</f>
        <v>0</v>
      </c>
      <c r="AB2297" s="2"/>
      <c r="AC2297" s="2"/>
      <c r="AD2297" s="2"/>
      <c r="AE2297" s="2"/>
    </row>
    <row r="2298" spans="1:31" ht="45" x14ac:dyDescent="0.25">
      <c r="A2298" s="2" t="s">
        <v>10</v>
      </c>
      <c r="B2298" s="3">
        <v>7</v>
      </c>
      <c r="C2298" s="3">
        <v>260</v>
      </c>
      <c r="D2298" s="3" t="s">
        <v>463</v>
      </c>
      <c r="E2298" s="3" t="str">
        <f>_xlfn.XLOOKUP(Tbl_BalanceHistory[[#This Row],[RespAgy]],Tbl_Agencies[Agy Code],Tbl_Agencies[Agy Sort])</f>
        <v>102000</v>
      </c>
      <c r="F2298" s="2" t="str">
        <f>Tbl_BalanceHistory[[#This Row],[RespAgy]]&amp;": "&amp;Tbl_BalanceHistory[[#This Row],[RespAgency]]</f>
        <v>260: Virginia Community College System</v>
      </c>
      <c r="G2298" s="3">
        <v>290</v>
      </c>
      <c r="H2298" s="3" t="s">
        <v>1980</v>
      </c>
      <c r="I2298" s="3" t="str">
        <f>_xlfn.XLOOKUP(Tbl_BalanceHistory[[#This Row],[AgyCode]],Tbl_Agencies[Agy Code],Tbl_Agencies[Agy Sort])</f>
        <v/>
      </c>
      <c r="J2298" s="2" t="str">
        <f>Tbl_BalanceHistory[[#This Row],[AgyCode]]&amp;": "&amp;Tbl_BalanceHistory[[#This Row],[Agency Name]]</f>
        <v>290: John Tyler Community College</v>
      </c>
      <c r="K2298" s="1">
        <v>2020</v>
      </c>
      <c r="L2298" s="3">
        <v>108</v>
      </c>
      <c r="M2298" s="3" t="s">
        <v>408</v>
      </c>
      <c r="N2298" s="2" t="str">
        <f>Tbl_BalanceHistory[[#This Row],[ProgramCode]]&amp;": "&amp;Tbl_BalanceHistory[[#This Row],[Program Name]]</f>
        <v>108: Higher Education Student Financial Assistance</v>
      </c>
      <c r="O2298" s="3" t="s">
        <v>886</v>
      </c>
      <c r="P2298" s="1" t="str">
        <f>IF(Tbl_BalanceHistory[[#This Row],[FundCode]]="0100","GF",IF(Tbl_BalanceHistory[[#This Row],[FundCode]]="01000","GF","Hi Ed / OCR"))</f>
        <v>GF</v>
      </c>
      <c r="Q2298" s="5">
        <v>4218084</v>
      </c>
      <c r="R2298" s="5">
        <v>3761424.82</v>
      </c>
      <c r="S2298" s="5">
        <v>456659.18</v>
      </c>
      <c r="T2298" s="5">
        <v>456659.18</v>
      </c>
      <c r="U2298" s="3" t="s">
        <v>1733</v>
      </c>
      <c r="V2298" s="5">
        <v>0</v>
      </c>
      <c r="W2298" s="5">
        <v>0</v>
      </c>
      <c r="X2298" s="5"/>
      <c r="Y2298" s="5"/>
      <c r="Z2298" s="5">
        <f>Tbl_BalanceHistory[[#This Row],[Discretionary Recommended - Pre 2022]]+Tbl_BalanceHistory[[#This Row],[Discretionary Balance Recommended: Policy]]+Tbl_BalanceHistory[[#This Row],[Discretionary Balance Recommended: Commitments]]</f>
        <v>0</v>
      </c>
      <c r="AA2298" s="5">
        <f>Tbl_BalanceHistory[[#This Row],[Discretionary Balance]]-Tbl_BalanceHistory[[#This Row],[Discretionary Reappropriation]]</f>
        <v>0</v>
      </c>
      <c r="AB2298" s="2"/>
      <c r="AC2298" s="2"/>
      <c r="AD2298" s="2"/>
      <c r="AE2298" s="2"/>
    </row>
    <row r="2299" spans="1:31" ht="45" x14ac:dyDescent="0.25">
      <c r="A2299" s="2" t="s">
        <v>10</v>
      </c>
      <c r="B2299" s="3">
        <v>7</v>
      </c>
      <c r="C2299" s="3">
        <v>260</v>
      </c>
      <c r="D2299" s="3" t="s">
        <v>463</v>
      </c>
      <c r="E2299" s="3" t="str">
        <f>_xlfn.XLOOKUP(Tbl_BalanceHistory[[#This Row],[RespAgy]],Tbl_Agencies[Agy Code],Tbl_Agencies[Agy Sort])</f>
        <v>102000</v>
      </c>
      <c r="F2299" s="2" t="str">
        <f>Tbl_BalanceHistory[[#This Row],[RespAgy]]&amp;": "&amp;Tbl_BalanceHistory[[#This Row],[RespAgency]]</f>
        <v>260: Virginia Community College System</v>
      </c>
      <c r="G2299" s="3">
        <v>290</v>
      </c>
      <c r="H2299" s="3" t="s">
        <v>1150</v>
      </c>
      <c r="I2299" s="3" t="str">
        <f>_xlfn.XLOOKUP(Tbl_BalanceHistory[[#This Row],[AgyCode]],Tbl_Agencies[Agy Code],Tbl_Agencies[Agy Sort])</f>
        <v/>
      </c>
      <c r="J2299" s="2" t="str">
        <f>Tbl_BalanceHistory[[#This Row],[AgyCode]]&amp;": "&amp;Tbl_BalanceHistory[[#This Row],[Agency Name]]</f>
        <v>290: Brightpoint Community College</v>
      </c>
      <c r="K2299" s="1">
        <v>2021</v>
      </c>
      <c r="L2299" s="3">
        <v>108</v>
      </c>
      <c r="M2299" s="3" t="s">
        <v>408</v>
      </c>
      <c r="N2299" s="2" t="str">
        <f>Tbl_BalanceHistory[[#This Row],[ProgramCode]]&amp;": "&amp;Tbl_BalanceHistory[[#This Row],[Program Name]]</f>
        <v>108: Higher Education Student Financial Assistance</v>
      </c>
      <c r="O2299" s="3" t="s">
        <v>886</v>
      </c>
      <c r="P2299" s="1" t="str">
        <f>IF(Tbl_BalanceHistory[[#This Row],[FundCode]]="0100","GF",IF(Tbl_BalanceHistory[[#This Row],[FundCode]]="01000","GF","Hi Ed / OCR"))</f>
        <v>GF</v>
      </c>
      <c r="Q2299" s="5">
        <v>3847242</v>
      </c>
      <c r="R2299" s="5">
        <v>2749620.5</v>
      </c>
      <c r="S2299" s="5">
        <v>1097621.5</v>
      </c>
      <c r="T2299" s="5">
        <v>1097621.5</v>
      </c>
      <c r="U2299" s="3" t="s">
        <v>1733</v>
      </c>
      <c r="V2299" s="5">
        <v>0</v>
      </c>
      <c r="W2299" s="5">
        <v>0</v>
      </c>
      <c r="X2299" s="5"/>
      <c r="Y2299" s="5"/>
      <c r="Z2299" s="5">
        <f>Tbl_BalanceHistory[[#This Row],[Discretionary Recommended - Pre 2022]]+Tbl_BalanceHistory[[#This Row],[Discretionary Balance Recommended: Policy]]+Tbl_BalanceHistory[[#This Row],[Discretionary Balance Recommended: Commitments]]</f>
        <v>0</v>
      </c>
      <c r="AA2299" s="5">
        <f>Tbl_BalanceHistory[[#This Row],[Discretionary Balance]]-Tbl_BalanceHistory[[#This Row],[Discretionary Reappropriation]]</f>
        <v>0</v>
      </c>
      <c r="AB2299" s="2"/>
      <c r="AC2299" s="2"/>
      <c r="AD2299" s="2"/>
      <c r="AE2299" s="2"/>
    </row>
    <row r="2300" spans="1:31" ht="45" x14ac:dyDescent="0.25">
      <c r="A2300" s="2" t="s">
        <v>10</v>
      </c>
      <c r="B2300" s="3">
        <v>7</v>
      </c>
      <c r="C2300" s="3">
        <v>260</v>
      </c>
      <c r="D2300" s="3" t="s">
        <v>463</v>
      </c>
      <c r="E2300" s="3" t="str">
        <f>_xlfn.XLOOKUP(Tbl_BalanceHistory[[#This Row],[RespAgy]],Tbl_Agencies[Agy Code],Tbl_Agencies[Agy Sort])</f>
        <v>102000</v>
      </c>
      <c r="F2300" s="2" t="str">
        <f>Tbl_BalanceHistory[[#This Row],[RespAgy]]&amp;": "&amp;Tbl_BalanceHistory[[#This Row],[RespAgency]]</f>
        <v>260: Virginia Community College System</v>
      </c>
      <c r="G2300" s="3">
        <v>290</v>
      </c>
      <c r="H2300" s="3" t="s">
        <v>1150</v>
      </c>
      <c r="I2300" s="3" t="str">
        <f>_xlfn.XLOOKUP(Tbl_BalanceHistory[[#This Row],[AgyCode]],Tbl_Agencies[Agy Code],Tbl_Agencies[Agy Sort])</f>
        <v/>
      </c>
      <c r="J2300" s="2" t="str">
        <f>Tbl_BalanceHistory[[#This Row],[AgyCode]]&amp;": "&amp;Tbl_BalanceHistory[[#This Row],[Agency Name]]</f>
        <v>290: Brightpoint Community College</v>
      </c>
      <c r="K2300" s="1">
        <v>2022</v>
      </c>
      <c r="L2300" s="3">
        <v>108</v>
      </c>
      <c r="M2300" s="3" t="s">
        <v>408</v>
      </c>
      <c r="N2300" s="2" t="str">
        <f>Tbl_BalanceHistory[[#This Row],[ProgramCode]]&amp;": "&amp;Tbl_BalanceHistory[[#This Row],[Program Name]]</f>
        <v>108: Higher Education Student Financial Assistance</v>
      </c>
      <c r="O2300" s="3" t="s">
        <v>886</v>
      </c>
      <c r="P2300" s="1" t="str">
        <f>IF(Tbl_BalanceHistory[[#This Row],[FundCode]]="0100","GF",IF(Tbl_BalanceHistory[[#This Row],[FundCode]]="01000","GF","Hi Ed / OCR"))</f>
        <v>GF</v>
      </c>
      <c r="Q2300" s="5">
        <v>8935171</v>
      </c>
      <c r="R2300" s="5">
        <v>7277789.4800000004</v>
      </c>
      <c r="S2300" s="5">
        <v>1657381.52</v>
      </c>
      <c r="T2300" s="5">
        <v>1657381.52</v>
      </c>
      <c r="U2300" s="3" t="s">
        <v>1733</v>
      </c>
      <c r="V2300" s="5">
        <v>0</v>
      </c>
      <c r="W2300" s="5"/>
      <c r="X2300" s="5">
        <v>0</v>
      </c>
      <c r="Y2300" s="5">
        <v>0</v>
      </c>
      <c r="Z2300" s="5">
        <f>Tbl_BalanceHistory[[#This Row],[Discretionary Recommended - Pre 2022]]+Tbl_BalanceHistory[[#This Row],[Discretionary Balance Recommended: Policy]]+Tbl_BalanceHistory[[#This Row],[Discretionary Balance Recommended: Commitments]]</f>
        <v>0</v>
      </c>
      <c r="AA2300" s="5">
        <f>Tbl_BalanceHistory[[#This Row],[Discretionary Balance]]-Tbl_BalanceHistory[[#This Row],[Discretionary Reappropriation]]</f>
        <v>0</v>
      </c>
      <c r="AB2300" s="2"/>
      <c r="AC2300" s="2"/>
      <c r="AD2300" s="2"/>
      <c r="AE2300" s="2"/>
    </row>
    <row r="2301" spans="1:31" ht="60" x14ac:dyDescent="0.25">
      <c r="A2301" s="2" t="s">
        <v>10</v>
      </c>
      <c r="B2301" s="3">
        <v>7</v>
      </c>
      <c r="C2301" s="3">
        <v>260</v>
      </c>
      <c r="D2301" s="3" t="s">
        <v>463</v>
      </c>
      <c r="E2301" s="3" t="str">
        <f>_xlfn.XLOOKUP(Tbl_BalanceHistory[[#This Row],[RespAgy]],Tbl_Agencies[Agy Code],Tbl_Agencies[Agy Sort])</f>
        <v>102000</v>
      </c>
      <c r="F2301" s="2" t="str">
        <f>Tbl_BalanceHistory[[#This Row],[RespAgy]]&amp;": "&amp;Tbl_BalanceHistory[[#This Row],[RespAgency]]</f>
        <v>260: Virginia Community College System</v>
      </c>
      <c r="G2301" s="3">
        <v>290</v>
      </c>
      <c r="H2301" s="3" t="s">
        <v>1980</v>
      </c>
      <c r="I2301" s="3" t="str">
        <f>_xlfn.XLOOKUP(Tbl_BalanceHistory[[#This Row],[AgyCode]],Tbl_Agencies[Agy Code],Tbl_Agencies[Agy Sort])</f>
        <v/>
      </c>
      <c r="J2301" s="2" t="str">
        <f>Tbl_BalanceHistory[[#This Row],[AgyCode]]&amp;": "&amp;Tbl_BalanceHistory[[#This Row],[Agency Name]]</f>
        <v>290: John Tyler Community College</v>
      </c>
      <c r="K2301" s="1">
        <v>2017</v>
      </c>
      <c r="L2301" s="3">
        <v>110</v>
      </c>
      <c r="M2301" s="3" t="s">
        <v>409</v>
      </c>
      <c r="N2301" s="2" t="str">
        <f>Tbl_BalanceHistory[[#This Row],[ProgramCode]]&amp;": "&amp;Tbl_BalanceHistory[[#This Row],[Program Name]]</f>
        <v>110: Financial Assistance For Educational and General Services</v>
      </c>
      <c r="O2301" s="3" t="s">
        <v>886</v>
      </c>
      <c r="P2301" s="1" t="str">
        <f>IF(Tbl_BalanceHistory[[#This Row],[FundCode]]="0100","GF",IF(Tbl_BalanceHistory[[#This Row],[FundCode]]="01000","GF","Hi Ed / OCR"))</f>
        <v>GF</v>
      </c>
      <c r="Q2301" s="5">
        <v>88388</v>
      </c>
      <c r="R2301" s="5">
        <v>7992</v>
      </c>
      <c r="S2301" s="5">
        <v>80396</v>
      </c>
      <c r="T2301" s="5">
        <v>80396</v>
      </c>
      <c r="U2301" s="3" t="s">
        <v>1732</v>
      </c>
      <c r="V2301" s="5">
        <v>0</v>
      </c>
      <c r="W2301" s="5">
        <v>0</v>
      </c>
      <c r="X2301" s="5"/>
      <c r="Y2301" s="5"/>
      <c r="Z2301" s="5">
        <f>Tbl_BalanceHistory[[#This Row],[Discretionary Recommended - Pre 2022]]+Tbl_BalanceHistory[[#This Row],[Discretionary Balance Recommended: Policy]]+Tbl_BalanceHistory[[#This Row],[Discretionary Balance Recommended: Commitments]]</f>
        <v>0</v>
      </c>
      <c r="AA2301" s="5">
        <f>Tbl_BalanceHistory[[#This Row],[Discretionary Balance]]-Tbl_BalanceHistory[[#This Row],[Discretionary Reappropriation]]</f>
        <v>0</v>
      </c>
      <c r="AB2301" s="2"/>
      <c r="AC2301" s="2"/>
      <c r="AD2301" s="2"/>
      <c r="AE2301" s="2"/>
    </row>
    <row r="2302" spans="1:31" ht="60" x14ac:dyDescent="0.25">
      <c r="A2302" s="2" t="s">
        <v>10</v>
      </c>
      <c r="B2302" s="3">
        <v>7</v>
      </c>
      <c r="C2302" s="3">
        <v>260</v>
      </c>
      <c r="D2302" s="3" t="s">
        <v>463</v>
      </c>
      <c r="E2302" s="3" t="str">
        <f>_xlfn.XLOOKUP(Tbl_BalanceHistory[[#This Row],[RespAgy]],Tbl_Agencies[Agy Code],Tbl_Agencies[Agy Sort])</f>
        <v>102000</v>
      </c>
      <c r="F2302" s="2" t="str">
        <f>Tbl_BalanceHistory[[#This Row],[RespAgy]]&amp;": "&amp;Tbl_BalanceHistory[[#This Row],[RespAgency]]</f>
        <v>260: Virginia Community College System</v>
      </c>
      <c r="G2302" s="3">
        <v>290</v>
      </c>
      <c r="H2302" s="3" t="s">
        <v>1980</v>
      </c>
      <c r="I2302" s="3" t="str">
        <f>_xlfn.XLOOKUP(Tbl_BalanceHistory[[#This Row],[AgyCode]],Tbl_Agencies[Agy Code],Tbl_Agencies[Agy Sort])</f>
        <v/>
      </c>
      <c r="J2302" s="2" t="str">
        <f>Tbl_BalanceHistory[[#This Row],[AgyCode]]&amp;": "&amp;Tbl_BalanceHistory[[#This Row],[Agency Name]]</f>
        <v>290: John Tyler Community College</v>
      </c>
      <c r="K2302" s="1">
        <v>2018</v>
      </c>
      <c r="L2302" s="3">
        <v>110</v>
      </c>
      <c r="M2302" s="3" t="s">
        <v>409</v>
      </c>
      <c r="N2302" s="2" t="str">
        <f>Tbl_BalanceHistory[[#This Row],[ProgramCode]]&amp;": "&amp;Tbl_BalanceHistory[[#This Row],[Program Name]]</f>
        <v>110: Financial Assistance For Educational and General Services</v>
      </c>
      <c r="O2302" s="3" t="s">
        <v>886</v>
      </c>
      <c r="P2302" s="1" t="str">
        <f>IF(Tbl_BalanceHistory[[#This Row],[FundCode]]="0100","GF",IF(Tbl_BalanceHistory[[#This Row],[FundCode]]="01000","GF","Hi Ed / OCR"))</f>
        <v>GF</v>
      </c>
      <c r="Q2302" s="5">
        <v>130644</v>
      </c>
      <c r="R2302" s="5">
        <v>21411.89</v>
      </c>
      <c r="S2302" s="5">
        <v>109232</v>
      </c>
      <c r="T2302" s="5">
        <v>109232</v>
      </c>
      <c r="U2302" s="3" t="s">
        <v>1733</v>
      </c>
      <c r="V2302" s="5">
        <v>0</v>
      </c>
      <c r="W2302" s="5">
        <v>0</v>
      </c>
      <c r="X2302" s="5"/>
      <c r="Y2302" s="5"/>
      <c r="Z2302" s="5">
        <f>Tbl_BalanceHistory[[#This Row],[Discretionary Recommended - Pre 2022]]+Tbl_BalanceHistory[[#This Row],[Discretionary Balance Recommended: Policy]]+Tbl_BalanceHistory[[#This Row],[Discretionary Balance Recommended: Commitments]]</f>
        <v>0</v>
      </c>
      <c r="AA2302" s="5">
        <f>Tbl_BalanceHistory[[#This Row],[Discretionary Balance]]-Tbl_BalanceHistory[[#This Row],[Discretionary Reappropriation]]</f>
        <v>0</v>
      </c>
      <c r="AB2302" s="2"/>
      <c r="AC2302" s="2"/>
      <c r="AD2302" s="2"/>
      <c r="AE2302" s="2"/>
    </row>
    <row r="2303" spans="1:31" ht="60" x14ac:dyDescent="0.25">
      <c r="A2303" s="2" t="s">
        <v>10</v>
      </c>
      <c r="B2303" s="3">
        <v>7</v>
      </c>
      <c r="C2303" s="3">
        <v>260</v>
      </c>
      <c r="D2303" s="3" t="s">
        <v>463</v>
      </c>
      <c r="E2303" s="3" t="str">
        <f>_xlfn.XLOOKUP(Tbl_BalanceHistory[[#This Row],[RespAgy]],Tbl_Agencies[Agy Code],Tbl_Agencies[Agy Sort])</f>
        <v>102000</v>
      </c>
      <c r="F2303" s="2" t="str">
        <f>Tbl_BalanceHistory[[#This Row],[RespAgy]]&amp;": "&amp;Tbl_BalanceHistory[[#This Row],[RespAgency]]</f>
        <v>260: Virginia Community College System</v>
      </c>
      <c r="G2303" s="3">
        <v>290</v>
      </c>
      <c r="H2303" s="3" t="s">
        <v>1980</v>
      </c>
      <c r="I2303" s="3" t="str">
        <f>_xlfn.XLOOKUP(Tbl_BalanceHistory[[#This Row],[AgyCode]],Tbl_Agencies[Agy Code],Tbl_Agencies[Agy Sort])</f>
        <v/>
      </c>
      <c r="J2303" s="2" t="str">
        <f>Tbl_BalanceHistory[[#This Row],[AgyCode]]&amp;": "&amp;Tbl_BalanceHistory[[#This Row],[Agency Name]]</f>
        <v>290: John Tyler Community College</v>
      </c>
      <c r="K2303" s="1">
        <v>2019</v>
      </c>
      <c r="L2303" s="3">
        <v>110</v>
      </c>
      <c r="M2303" s="3" t="s">
        <v>409</v>
      </c>
      <c r="N2303" s="2" t="str">
        <f>Tbl_BalanceHistory[[#This Row],[ProgramCode]]&amp;": "&amp;Tbl_BalanceHistory[[#This Row],[Program Name]]</f>
        <v>110: Financial Assistance For Educational and General Services</v>
      </c>
      <c r="O2303" s="3" t="s">
        <v>886</v>
      </c>
      <c r="P2303" s="1" t="str">
        <f>IF(Tbl_BalanceHistory[[#This Row],[FundCode]]="0100","GF",IF(Tbl_BalanceHistory[[#This Row],[FundCode]]="01000","GF","Hi Ed / OCR"))</f>
        <v>GF</v>
      </c>
      <c r="Q2303" s="5">
        <v>109232</v>
      </c>
      <c r="R2303" s="5">
        <v>72504</v>
      </c>
      <c r="S2303" s="5">
        <v>36728</v>
      </c>
      <c r="T2303" s="5">
        <v>36728</v>
      </c>
      <c r="U2303" s="3" t="s">
        <v>1733</v>
      </c>
      <c r="V2303" s="5">
        <v>0</v>
      </c>
      <c r="W2303" s="5">
        <v>0</v>
      </c>
      <c r="X2303" s="5"/>
      <c r="Y2303" s="5"/>
      <c r="Z2303" s="5">
        <f>Tbl_BalanceHistory[[#This Row],[Discretionary Recommended - Pre 2022]]+Tbl_BalanceHistory[[#This Row],[Discretionary Balance Recommended: Policy]]+Tbl_BalanceHistory[[#This Row],[Discretionary Balance Recommended: Commitments]]</f>
        <v>0</v>
      </c>
      <c r="AA2303" s="5">
        <f>Tbl_BalanceHistory[[#This Row],[Discretionary Balance]]-Tbl_BalanceHistory[[#This Row],[Discretionary Reappropriation]]</f>
        <v>0</v>
      </c>
      <c r="AB2303" s="2"/>
      <c r="AC2303" s="2"/>
      <c r="AD2303" s="2"/>
      <c r="AE2303" s="2"/>
    </row>
    <row r="2304" spans="1:31" ht="60" x14ac:dyDescent="0.25">
      <c r="A2304" s="2" t="s">
        <v>10</v>
      </c>
      <c r="B2304" s="3">
        <v>7</v>
      </c>
      <c r="C2304" s="3">
        <v>260</v>
      </c>
      <c r="D2304" s="3" t="s">
        <v>463</v>
      </c>
      <c r="E2304" s="3" t="str">
        <f>_xlfn.XLOOKUP(Tbl_BalanceHistory[[#This Row],[RespAgy]],Tbl_Agencies[Agy Code],Tbl_Agencies[Agy Sort])</f>
        <v>102000</v>
      </c>
      <c r="F2304" s="2" t="str">
        <f>Tbl_BalanceHistory[[#This Row],[RespAgy]]&amp;": "&amp;Tbl_BalanceHistory[[#This Row],[RespAgency]]</f>
        <v>260: Virginia Community College System</v>
      </c>
      <c r="G2304" s="3">
        <v>290</v>
      </c>
      <c r="H2304" s="3" t="s">
        <v>1980</v>
      </c>
      <c r="I2304" s="3" t="str">
        <f>_xlfn.XLOOKUP(Tbl_BalanceHistory[[#This Row],[AgyCode]],Tbl_Agencies[Agy Code],Tbl_Agencies[Agy Sort])</f>
        <v/>
      </c>
      <c r="J2304" s="2" t="str">
        <f>Tbl_BalanceHistory[[#This Row],[AgyCode]]&amp;": "&amp;Tbl_BalanceHistory[[#This Row],[Agency Name]]</f>
        <v>290: John Tyler Community College</v>
      </c>
      <c r="K2304" s="1">
        <v>2020</v>
      </c>
      <c r="L2304" s="3">
        <v>110</v>
      </c>
      <c r="M2304" s="3" t="s">
        <v>409</v>
      </c>
      <c r="N2304" s="2" t="str">
        <f>Tbl_BalanceHistory[[#This Row],[ProgramCode]]&amp;": "&amp;Tbl_BalanceHistory[[#This Row],[Program Name]]</f>
        <v>110: Financial Assistance For Educational and General Services</v>
      </c>
      <c r="O2304" s="3" t="s">
        <v>886</v>
      </c>
      <c r="P2304" s="1" t="str">
        <f>IF(Tbl_BalanceHistory[[#This Row],[FundCode]]="0100","GF",IF(Tbl_BalanceHistory[[#This Row],[FundCode]]="01000","GF","Hi Ed / OCR"))</f>
        <v>GF</v>
      </c>
      <c r="Q2304" s="5">
        <v>36837</v>
      </c>
      <c r="R2304" s="5">
        <v>0</v>
      </c>
      <c r="S2304" s="5">
        <v>36837</v>
      </c>
      <c r="T2304" s="5">
        <v>36837</v>
      </c>
      <c r="U2304" s="3" t="s">
        <v>1733</v>
      </c>
      <c r="V2304" s="5">
        <v>0</v>
      </c>
      <c r="W2304" s="5">
        <v>0</v>
      </c>
      <c r="X2304" s="5"/>
      <c r="Y2304" s="5"/>
      <c r="Z2304" s="5">
        <f>Tbl_BalanceHistory[[#This Row],[Discretionary Recommended - Pre 2022]]+Tbl_BalanceHistory[[#This Row],[Discretionary Balance Recommended: Policy]]+Tbl_BalanceHistory[[#This Row],[Discretionary Balance Recommended: Commitments]]</f>
        <v>0</v>
      </c>
      <c r="AA2304" s="5">
        <f>Tbl_BalanceHistory[[#This Row],[Discretionary Balance]]-Tbl_BalanceHistory[[#This Row],[Discretionary Reappropriation]]</f>
        <v>0</v>
      </c>
      <c r="AB2304" s="2"/>
      <c r="AC2304" s="2"/>
      <c r="AD2304" s="2"/>
      <c r="AE2304" s="2"/>
    </row>
    <row r="2305" spans="1:31" ht="60" x14ac:dyDescent="0.25">
      <c r="A2305" s="2" t="s">
        <v>10</v>
      </c>
      <c r="B2305" s="3">
        <v>7</v>
      </c>
      <c r="C2305" s="3">
        <v>260</v>
      </c>
      <c r="D2305" s="3" t="s">
        <v>463</v>
      </c>
      <c r="E2305" s="3" t="str">
        <f>_xlfn.XLOOKUP(Tbl_BalanceHistory[[#This Row],[RespAgy]],Tbl_Agencies[Agy Code],Tbl_Agencies[Agy Sort])</f>
        <v>102000</v>
      </c>
      <c r="F2305" s="2" t="str">
        <f>Tbl_BalanceHistory[[#This Row],[RespAgy]]&amp;": "&amp;Tbl_BalanceHistory[[#This Row],[RespAgency]]</f>
        <v>260: Virginia Community College System</v>
      </c>
      <c r="G2305" s="3">
        <v>290</v>
      </c>
      <c r="H2305" s="3" t="s">
        <v>1150</v>
      </c>
      <c r="I2305" s="3" t="str">
        <f>_xlfn.XLOOKUP(Tbl_BalanceHistory[[#This Row],[AgyCode]],Tbl_Agencies[Agy Code],Tbl_Agencies[Agy Sort])</f>
        <v/>
      </c>
      <c r="J2305" s="2" t="str">
        <f>Tbl_BalanceHistory[[#This Row],[AgyCode]]&amp;": "&amp;Tbl_BalanceHistory[[#This Row],[Agency Name]]</f>
        <v>290: Brightpoint Community College</v>
      </c>
      <c r="K2305" s="1">
        <v>2021</v>
      </c>
      <c r="L2305" s="3">
        <v>110</v>
      </c>
      <c r="M2305" s="3" t="s">
        <v>409</v>
      </c>
      <c r="N2305" s="2" t="str">
        <f>Tbl_BalanceHistory[[#This Row],[ProgramCode]]&amp;": "&amp;Tbl_BalanceHistory[[#This Row],[Program Name]]</f>
        <v>110: Financial Assistance For Educational and General Services</v>
      </c>
      <c r="O2305" s="3" t="s">
        <v>886</v>
      </c>
      <c r="P2305" s="1" t="str">
        <f>IF(Tbl_BalanceHistory[[#This Row],[FundCode]]="0100","GF",IF(Tbl_BalanceHistory[[#This Row],[FundCode]]="01000","GF","Hi Ed / OCR"))</f>
        <v>GF</v>
      </c>
      <c r="Q2305" s="5">
        <v>36837</v>
      </c>
      <c r="R2305" s="5">
        <v>0</v>
      </c>
      <c r="S2305" s="5">
        <v>36837</v>
      </c>
      <c r="T2305" s="5">
        <v>36837</v>
      </c>
      <c r="U2305" s="3" t="s">
        <v>1733</v>
      </c>
      <c r="V2305" s="5">
        <v>0</v>
      </c>
      <c r="W2305" s="5">
        <v>0</v>
      </c>
      <c r="X2305" s="5"/>
      <c r="Y2305" s="5"/>
      <c r="Z2305" s="5">
        <f>Tbl_BalanceHistory[[#This Row],[Discretionary Recommended - Pre 2022]]+Tbl_BalanceHistory[[#This Row],[Discretionary Balance Recommended: Policy]]+Tbl_BalanceHistory[[#This Row],[Discretionary Balance Recommended: Commitments]]</f>
        <v>0</v>
      </c>
      <c r="AA2305" s="5">
        <f>Tbl_BalanceHistory[[#This Row],[Discretionary Balance]]-Tbl_BalanceHistory[[#This Row],[Discretionary Reappropriation]]</f>
        <v>0</v>
      </c>
      <c r="AB2305" s="2"/>
      <c r="AC2305" s="2"/>
      <c r="AD2305" s="2"/>
      <c r="AE2305" s="2"/>
    </row>
    <row r="2306" spans="1:31" ht="60" x14ac:dyDescent="0.25">
      <c r="A2306" s="2" t="s">
        <v>10</v>
      </c>
      <c r="B2306" s="3">
        <v>7</v>
      </c>
      <c r="C2306" s="3">
        <v>260</v>
      </c>
      <c r="D2306" s="3" t="s">
        <v>463</v>
      </c>
      <c r="E2306" s="3" t="str">
        <f>_xlfn.XLOOKUP(Tbl_BalanceHistory[[#This Row],[RespAgy]],Tbl_Agencies[Agy Code],Tbl_Agencies[Agy Sort])</f>
        <v>102000</v>
      </c>
      <c r="F2306" s="2" t="str">
        <f>Tbl_BalanceHistory[[#This Row],[RespAgy]]&amp;": "&amp;Tbl_BalanceHistory[[#This Row],[RespAgency]]</f>
        <v>260: Virginia Community College System</v>
      </c>
      <c r="G2306" s="3">
        <v>290</v>
      </c>
      <c r="H2306" s="3" t="s">
        <v>1150</v>
      </c>
      <c r="I2306" s="3" t="str">
        <f>_xlfn.XLOOKUP(Tbl_BalanceHistory[[#This Row],[AgyCode]],Tbl_Agencies[Agy Code],Tbl_Agencies[Agy Sort])</f>
        <v/>
      </c>
      <c r="J2306" s="2" t="str">
        <f>Tbl_BalanceHistory[[#This Row],[AgyCode]]&amp;": "&amp;Tbl_BalanceHistory[[#This Row],[Agency Name]]</f>
        <v>290: Brightpoint Community College</v>
      </c>
      <c r="K2306" s="1">
        <v>2022</v>
      </c>
      <c r="L2306" s="3">
        <v>110</v>
      </c>
      <c r="M2306" s="3" t="s">
        <v>409</v>
      </c>
      <c r="N2306" s="2" t="str">
        <f>Tbl_BalanceHistory[[#This Row],[ProgramCode]]&amp;": "&amp;Tbl_BalanceHistory[[#This Row],[Program Name]]</f>
        <v>110: Financial Assistance For Educational and General Services</v>
      </c>
      <c r="O2306" s="3" t="s">
        <v>886</v>
      </c>
      <c r="P2306" s="1" t="str">
        <f>IF(Tbl_BalanceHistory[[#This Row],[FundCode]]="0100","GF",IF(Tbl_BalanceHistory[[#This Row],[FundCode]]="01000","GF","Hi Ed / OCR"))</f>
        <v>GF</v>
      </c>
      <c r="Q2306" s="5">
        <v>36837</v>
      </c>
      <c r="R2306" s="5">
        <v>0</v>
      </c>
      <c r="S2306" s="5">
        <v>36837</v>
      </c>
      <c r="T2306" s="5">
        <v>36837</v>
      </c>
      <c r="U2306" s="3" t="s">
        <v>1733</v>
      </c>
      <c r="V2306" s="5">
        <v>0</v>
      </c>
      <c r="W2306" s="5"/>
      <c r="X2306" s="5">
        <v>0</v>
      </c>
      <c r="Y2306" s="5">
        <v>0</v>
      </c>
      <c r="Z2306" s="5">
        <f>Tbl_BalanceHistory[[#This Row],[Discretionary Recommended - Pre 2022]]+Tbl_BalanceHistory[[#This Row],[Discretionary Balance Recommended: Policy]]+Tbl_BalanceHistory[[#This Row],[Discretionary Balance Recommended: Commitments]]</f>
        <v>0</v>
      </c>
      <c r="AA2306" s="5">
        <f>Tbl_BalanceHistory[[#This Row],[Discretionary Balance]]-Tbl_BalanceHistory[[#This Row],[Discretionary Reappropriation]]</f>
        <v>0</v>
      </c>
      <c r="AB2306" s="2"/>
      <c r="AC2306" s="2"/>
      <c r="AD2306" s="2"/>
      <c r="AE2306" s="2"/>
    </row>
    <row r="2307" spans="1:31" ht="45" x14ac:dyDescent="0.25">
      <c r="A2307" s="2" t="s">
        <v>10</v>
      </c>
      <c r="B2307" s="3">
        <v>7</v>
      </c>
      <c r="C2307" s="3">
        <v>260</v>
      </c>
      <c r="D2307" s="3" t="s">
        <v>463</v>
      </c>
      <c r="E2307" s="3" t="str">
        <f>_xlfn.XLOOKUP(Tbl_BalanceHistory[[#This Row],[RespAgy]],Tbl_Agencies[Agy Code],Tbl_Agencies[Agy Sort])</f>
        <v>102000</v>
      </c>
      <c r="F2307" s="2" t="str">
        <f>Tbl_BalanceHistory[[#This Row],[RespAgy]]&amp;": "&amp;Tbl_BalanceHistory[[#This Row],[RespAgency]]</f>
        <v>260: Virginia Community College System</v>
      </c>
      <c r="G2307" s="3">
        <v>290</v>
      </c>
      <c r="H2307" s="3" t="s">
        <v>1980</v>
      </c>
      <c r="I2307" s="3" t="str">
        <f>_xlfn.XLOOKUP(Tbl_BalanceHistory[[#This Row],[AgyCode]],Tbl_Agencies[Agy Code],Tbl_Agencies[Agy Sort])</f>
        <v/>
      </c>
      <c r="J2307" s="2" t="str">
        <f>Tbl_BalanceHistory[[#This Row],[AgyCode]]&amp;": "&amp;Tbl_BalanceHistory[[#This Row],[Agency Name]]</f>
        <v>290: John Tyler Community College</v>
      </c>
      <c r="K2307" s="1">
        <v>2014</v>
      </c>
      <c r="L2307" s="3">
        <v>534</v>
      </c>
      <c r="M2307" s="3" t="s">
        <v>82</v>
      </c>
      <c r="N2307" s="2" t="str">
        <f>Tbl_BalanceHistory[[#This Row],[ProgramCode]]&amp;": "&amp;Tbl_BalanceHistory[[#This Row],[Program Name]]</f>
        <v>534: Economic Development Services</v>
      </c>
      <c r="O2307" s="3" t="s">
        <v>1730</v>
      </c>
      <c r="P2307" s="1" t="str">
        <f>IF(Tbl_BalanceHistory[[#This Row],[FundCode]]="0100","GF",IF(Tbl_BalanceHistory[[#This Row],[FundCode]]="01000","GF","Hi Ed / OCR"))</f>
        <v>GF</v>
      </c>
      <c r="Q2307" s="5">
        <v>748061</v>
      </c>
      <c r="R2307" s="5">
        <v>702734.81</v>
      </c>
      <c r="S2307" s="5">
        <v>45326</v>
      </c>
      <c r="T2307" s="5">
        <v>45326</v>
      </c>
      <c r="U2307" s="3" t="s">
        <v>1731</v>
      </c>
      <c r="V2307" s="5">
        <v>0</v>
      </c>
      <c r="W2307" s="5">
        <v>0</v>
      </c>
      <c r="X2307" s="5"/>
      <c r="Y2307" s="5"/>
      <c r="Z2307" s="5">
        <f>Tbl_BalanceHistory[[#This Row],[Discretionary Recommended - Pre 2022]]+Tbl_BalanceHistory[[#This Row],[Discretionary Balance Recommended: Policy]]+Tbl_BalanceHistory[[#This Row],[Discretionary Balance Recommended: Commitments]]</f>
        <v>0</v>
      </c>
      <c r="AA2307" s="5">
        <f>Tbl_BalanceHistory[[#This Row],[Discretionary Balance]]-Tbl_BalanceHistory[[#This Row],[Discretionary Reappropriation]]</f>
        <v>0</v>
      </c>
      <c r="AB2307" s="2"/>
      <c r="AC2307" s="2"/>
      <c r="AD2307" s="2"/>
      <c r="AE2307" s="2"/>
    </row>
    <row r="2308" spans="1:31" ht="45" x14ac:dyDescent="0.25">
      <c r="A2308" s="2" t="s">
        <v>10</v>
      </c>
      <c r="B2308" s="3">
        <v>7</v>
      </c>
      <c r="C2308" s="3">
        <v>260</v>
      </c>
      <c r="D2308" s="3" t="s">
        <v>463</v>
      </c>
      <c r="E2308" s="3" t="str">
        <f>_xlfn.XLOOKUP(Tbl_BalanceHistory[[#This Row],[RespAgy]],Tbl_Agencies[Agy Code],Tbl_Agencies[Agy Sort])</f>
        <v>102000</v>
      </c>
      <c r="F2308" s="2" t="str">
        <f>Tbl_BalanceHistory[[#This Row],[RespAgy]]&amp;": "&amp;Tbl_BalanceHistory[[#This Row],[RespAgency]]</f>
        <v>260: Virginia Community College System</v>
      </c>
      <c r="G2308" s="3">
        <v>290</v>
      </c>
      <c r="H2308" s="3" t="s">
        <v>1980</v>
      </c>
      <c r="I2308" s="3" t="str">
        <f>_xlfn.XLOOKUP(Tbl_BalanceHistory[[#This Row],[AgyCode]],Tbl_Agencies[Agy Code],Tbl_Agencies[Agy Sort])</f>
        <v/>
      </c>
      <c r="J2308" s="2" t="str">
        <f>Tbl_BalanceHistory[[#This Row],[AgyCode]]&amp;": "&amp;Tbl_BalanceHistory[[#This Row],[Agency Name]]</f>
        <v>290: John Tyler Community College</v>
      </c>
      <c r="K2308" s="1">
        <v>2015</v>
      </c>
      <c r="L2308" s="3">
        <v>534</v>
      </c>
      <c r="M2308" s="3" t="s">
        <v>82</v>
      </c>
      <c r="N2308" s="2" t="str">
        <f>Tbl_BalanceHistory[[#This Row],[ProgramCode]]&amp;": "&amp;Tbl_BalanceHistory[[#This Row],[Program Name]]</f>
        <v>534: Economic Development Services</v>
      </c>
      <c r="O2308" s="3" t="s">
        <v>1730</v>
      </c>
      <c r="P2308" s="1" t="str">
        <f>IF(Tbl_BalanceHistory[[#This Row],[FundCode]]="0100","GF",IF(Tbl_BalanceHistory[[#This Row],[FundCode]]="01000","GF","Hi Ed / OCR"))</f>
        <v>GF</v>
      </c>
      <c r="Q2308" s="5">
        <v>51796</v>
      </c>
      <c r="R2308" s="5">
        <v>35808</v>
      </c>
      <c r="S2308" s="5">
        <v>15987</v>
      </c>
      <c r="T2308" s="5">
        <v>15987</v>
      </c>
      <c r="U2308" s="3" t="s">
        <v>1731</v>
      </c>
      <c r="V2308" s="5">
        <v>0</v>
      </c>
      <c r="W2308" s="5">
        <v>0</v>
      </c>
      <c r="X2308" s="5"/>
      <c r="Y2308" s="5"/>
      <c r="Z2308" s="5">
        <f>Tbl_BalanceHistory[[#This Row],[Discretionary Recommended - Pre 2022]]+Tbl_BalanceHistory[[#This Row],[Discretionary Balance Recommended: Policy]]+Tbl_BalanceHistory[[#This Row],[Discretionary Balance Recommended: Commitments]]</f>
        <v>0</v>
      </c>
      <c r="AA2308" s="5">
        <f>Tbl_BalanceHistory[[#This Row],[Discretionary Balance]]-Tbl_BalanceHistory[[#This Row],[Discretionary Reappropriation]]</f>
        <v>0</v>
      </c>
      <c r="AB2308" s="2"/>
      <c r="AC2308" s="2"/>
      <c r="AD2308" s="2"/>
      <c r="AE2308" s="2"/>
    </row>
    <row r="2309" spans="1:31" ht="45" x14ac:dyDescent="0.25">
      <c r="A2309" s="2" t="s">
        <v>10</v>
      </c>
      <c r="B2309" s="3">
        <v>7</v>
      </c>
      <c r="C2309" s="3">
        <v>260</v>
      </c>
      <c r="D2309" s="3" t="s">
        <v>463</v>
      </c>
      <c r="E2309" s="3" t="str">
        <f>_xlfn.XLOOKUP(Tbl_BalanceHistory[[#This Row],[RespAgy]],Tbl_Agencies[Agy Code],Tbl_Agencies[Agy Sort])</f>
        <v>102000</v>
      </c>
      <c r="F2309" s="2" t="str">
        <f>Tbl_BalanceHistory[[#This Row],[RespAgy]]&amp;": "&amp;Tbl_BalanceHistory[[#This Row],[RespAgency]]</f>
        <v>260: Virginia Community College System</v>
      </c>
      <c r="G2309" s="3">
        <v>290</v>
      </c>
      <c r="H2309" s="3" t="s">
        <v>1980</v>
      </c>
      <c r="I2309" s="3" t="str">
        <f>_xlfn.XLOOKUP(Tbl_BalanceHistory[[#This Row],[AgyCode]],Tbl_Agencies[Agy Code],Tbl_Agencies[Agy Sort])</f>
        <v/>
      </c>
      <c r="J2309" s="2" t="str">
        <f>Tbl_BalanceHistory[[#This Row],[AgyCode]]&amp;": "&amp;Tbl_BalanceHistory[[#This Row],[Agency Name]]</f>
        <v>290: John Tyler Community College</v>
      </c>
      <c r="K2309" s="1">
        <v>2016</v>
      </c>
      <c r="L2309" s="3">
        <v>534</v>
      </c>
      <c r="M2309" s="3" t="s">
        <v>82</v>
      </c>
      <c r="N2309" s="2" t="str">
        <f>Tbl_BalanceHistory[[#This Row],[ProgramCode]]&amp;": "&amp;Tbl_BalanceHistory[[#This Row],[Program Name]]</f>
        <v>534: Economic Development Services</v>
      </c>
      <c r="O2309" s="3" t="s">
        <v>1730</v>
      </c>
      <c r="P2309" s="1" t="str">
        <f>IF(Tbl_BalanceHistory[[#This Row],[FundCode]]="0100","GF",IF(Tbl_BalanceHistory[[#This Row],[FundCode]]="01000","GF","Hi Ed / OCR"))</f>
        <v>GF</v>
      </c>
      <c r="Q2309" s="5">
        <v>15987</v>
      </c>
      <c r="R2309" s="5">
        <v>15987</v>
      </c>
      <c r="S2309" s="5">
        <v>0</v>
      </c>
      <c r="T2309" s="5">
        <v>0</v>
      </c>
      <c r="U2309" s="3"/>
      <c r="V2309" s="5">
        <v>0</v>
      </c>
      <c r="W2309" s="5">
        <v>0</v>
      </c>
      <c r="X2309" s="5"/>
      <c r="Y2309" s="5"/>
      <c r="Z2309" s="5">
        <f>Tbl_BalanceHistory[[#This Row],[Discretionary Recommended - Pre 2022]]+Tbl_BalanceHistory[[#This Row],[Discretionary Balance Recommended: Policy]]+Tbl_BalanceHistory[[#This Row],[Discretionary Balance Recommended: Commitments]]</f>
        <v>0</v>
      </c>
      <c r="AA2309" s="5">
        <f>Tbl_BalanceHistory[[#This Row],[Discretionary Balance]]-Tbl_BalanceHistory[[#This Row],[Discretionary Reappropriation]]</f>
        <v>0</v>
      </c>
      <c r="AB2309" s="2"/>
      <c r="AC2309" s="2"/>
      <c r="AD2309" s="2"/>
      <c r="AE2309" s="2"/>
    </row>
    <row r="2310" spans="1:31" ht="45" x14ac:dyDescent="0.25">
      <c r="A2310" s="2" t="s">
        <v>10</v>
      </c>
      <c r="B2310" s="3">
        <v>7</v>
      </c>
      <c r="C2310" s="3">
        <v>260</v>
      </c>
      <c r="D2310" s="3" t="s">
        <v>463</v>
      </c>
      <c r="E2310" s="3" t="str">
        <f>_xlfn.XLOOKUP(Tbl_BalanceHistory[[#This Row],[RespAgy]],Tbl_Agencies[Agy Code],Tbl_Agencies[Agy Sort])</f>
        <v>102000</v>
      </c>
      <c r="F2310" s="2" t="str">
        <f>Tbl_BalanceHistory[[#This Row],[RespAgy]]&amp;": "&amp;Tbl_BalanceHistory[[#This Row],[RespAgency]]</f>
        <v>260: Virginia Community College System</v>
      </c>
      <c r="G2310" s="3">
        <v>291</v>
      </c>
      <c r="H2310" s="3" t="s">
        <v>1152</v>
      </c>
      <c r="I2310" s="3" t="str">
        <f>_xlfn.XLOOKUP(Tbl_BalanceHistory[[#This Row],[AgyCode]],Tbl_Agencies[Agy Code],Tbl_Agencies[Agy Sort])</f>
        <v/>
      </c>
      <c r="J2310" s="2" t="str">
        <f>Tbl_BalanceHistory[[#This Row],[AgyCode]]&amp;": "&amp;Tbl_BalanceHistory[[#This Row],[Agency Name]]</f>
        <v>291: Blue Ridge Community College</v>
      </c>
      <c r="K2310" s="1">
        <v>2014</v>
      </c>
      <c r="L2310" s="3">
        <v>101</v>
      </c>
      <c r="M2310" s="3" t="s">
        <v>1636</v>
      </c>
      <c r="N2310" s="2" t="str">
        <f>Tbl_BalanceHistory[[#This Row],[ProgramCode]]&amp;": "&amp;Tbl_BalanceHistory[[#This Row],[Program Name]]</f>
        <v>101: Higher Education Instruction</v>
      </c>
      <c r="O2310" s="3" t="s">
        <v>1964</v>
      </c>
      <c r="P2310" s="1" t="str">
        <f>IF(Tbl_BalanceHistory[[#This Row],[FundCode]]="0100","GF",IF(Tbl_BalanceHistory[[#This Row],[FundCode]]="01000","GF","Hi Ed / OCR"))</f>
        <v>Hi Ed / OCR</v>
      </c>
      <c r="Q2310" s="5">
        <v>0</v>
      </c>
      <c r="R2310" s="5">
        <v>0</v>
      </c>
      <c r="S2310" s="5">
        <v>7154</v>
      </c>
      <c r="T2310" s="5">
        <v>7154</v>
      </c>
      <c r="U2310" s="3" t="s">
        <v>1731</v>
      </c>
      <c r="V2310" s="5">
        <v>0</v>
      </c>
      <c r="W2310" s="5">
        <v>0</v>
      </c>
      <c r="X2310" s="5"/>
      <c r="Y2310" s="5"/>
      <c r="Z2310" s="5">
        <f>Tbl_BalanceHistory[[#This Row],[Discretionary Recommended - Pre 2022]]+Tbl_BalanceHistory[[#This Row],[Discretionary Balance Recommended: Policy]]+Tbl_BalanceHistory[[#This Row],[Discretionary Balance Recommended: Commitments]]</f>
        <v>0</v>
      </c>
      <c r="AA2310" s="5">
        <f>Tbl_BalanceHistory[[#This Row],[Discretionary Balance]]-Tbl_BalanceHistory[[#This Row],[Discretionary Reappropriation]]</f>
        <v>0</v>
      </c>
      <c r="AB2310" s="2"/>
      <c r="AC2310" s="2"/>
      <c r="AD2310" s="2"/>
      <c r="AE2310" s="2"/>
    </row>
    <row r="2311" spans="1:31" ht="45" x14ac:dyDescent="0.25">
      <c r="A2311" s="2" t="s">
        <v>10</v>
      </c>
      <c r="B2311" s="3">
        <v>7</v>
      </c>
      <c r="C2311" s="3">
        <v>260</v>
      </c>
      <c r="D2311" s="3" t="s">
        <v>463</v>
      </c>
      <c r="E2311" s="3" t="str">
        <f>_xlfn.XLOOKUP(Tbl_BalanceHistory[[#This Row],[RespAgy]],Tbl_Agencies[Agy Code],Tbl_Agencies[Agy Sort])</f>
        <v>102000</v>
      </c>
      <c r="F2311" s="2" t="str">
        <f>Tbl_BalanceHistory[[#This Row],[RespAgy]]&amp;": "&amp;Tbl_BalanceHistory[[#This Row],[RespAgency]]</f>
        <v>260: Virginia Community College System</v>
      </c>
      <c r="G2311" s="3">
        <v>291</v>
      </c>
      <c r="H2311" s="3" t="s">
        <v>1152</v>
      </c>
      <c r="I2311" s="3" t="str">
        <f>_xlfn.XLOOKUP(Tbl_BalanceHistory[[#This Row],[AgyCode]],Tbl_Agencies[Agy Code],Tbl_Agencies[Agy Sort])</f>
        <v/>
      </c>
      <c r="J2311" s="2" t="str">
        <f>Tbl_BalanceHistory[[#This Row],[AgyCode]]&amp;": "&amp;Tbl_BalanceHistory[[#This Row],[Agency Name]]</f>
        <v>291: Blue Ridge Community College</v>
      </c>
      <c r="K2311" s="1">
        <v>2015</v>
      </c>
      <c r="L2311" s="3">
        <v>101</v>
      </c>
      <c r="M2311" s="3" t="s">
        <v>1636</v>
      </c>
      <c r="N2311" s="2" t="str">
        <f>Tbl_BalanceHistory[[#This Row],[ProgramCode]]&amp;": "&amp;Tbl_BalanceHistory[[#This Row],[Program Name]]</f>
        <v>101: Higher Education Instruction</v>
      </c>
      <c r="O2311" s="3" t="s">
        <v>1964</v>
      </c>
      <c r="P2311" s="1" t="str">
        <f>IF(Tbl_BalanceHistory[[#This Row],[FundCode]]="0100","GF",IF(Tbl_BalanceHistory[[#This Row],[FundCode]]="01000","GF","Hi Ed / OCR"))</f>
        <v>Hi Ed / OCR</v>
      </c>
      <c r="Q2311" s="5">
        <v>0</v>
      </c>
      <c r="R2311" s="5">
        <v>0</v>
      </c>
      <c r="S2311" s="5">
        <v>5966</v>
      </c>
      <c r="T2311" s="5">
        <v>5966</v>
      </c>
      <c r="U2311" s="3" t="s">
        <v>1731</v>
      </c>
      <c r="V2311" s="5">
        <v>0</v>
      </c>
      <c r="W2311" s="5">
        <v>0</v>
      </c>
      <c r="X2311" s="5"/>
      <c r="Y2311" s="5"/>
      <c r="Z2311" s="5">
        <f>Tbl_BalanceHistory[[#This Row],[Discretionary Recommended - Pre 2022]]+Tbl_BalanceHistory[[#This Row],[Discretionary Balance Recommended: Policy]]+Tbl_BalanceHistory[[#This Row],[Discretionary Balance Recommended: Commitments]]</f>
        <v>0</v>
      </c>
      <c r="AA2311" s="5">
        <f>Tbl_BalanceHistory[[#This Row],[Discretionary Balance]]-Tbl_BalanceHistory[[#This Row],[Discretionary Reappropriation]]</f>
        <v>0</v>
      </c>
      <c r="AB2311" s="2"/>
      <c r="AC2311" s="2"/>
      <c r="AD2311" s="2"/>
      <c r="AE2311" s="2"/>
    </row>
    <row r="2312" spans="1:31" ht="45" x14ac:dyDescent="0.25">
      <c r="A2312" s="2" t="s">
        <v>10</v>
      </c>
      <c r="B2312" s="3">
        <v>7</v>
      </c>
      <c r="C2312" s="3">
        <v>260</v>
      </c>
      <c r="D2312" s="3" t="s">
        <v>463</v>
      </c>
      <c r="E2312" s="3" t="str">
        <f>_xlfn.XLOOKUP(Tbl_BalanceHistory[[#This Row],[RespAgy]],Tbl_Agencies[Agy Code],Tbl_Agencies[Agy Sort])</f>
        <v>102000</v>
      </c>
      <c r="F2312" s="2" t="str">
        <f>Tbl_BalanceHistory[[#This Row],[RespAgy]]&amp;": "&amp;Tbl_BalanceHistory[[#This Row],[RespAgency]]</f>
        <v>260: Virginia Community College System</v>
      </c>
      <c r="G2312" s="3">
        <v>291</v>
      </c>
      <c r="H2312" s="3" t="s">
        <v>1152</v>
      </c>
      <c r="I2312" s="3" t="str">
        <f>_xlfn.XLOOKUP(Tbl_BalanceHistory[[#This Row],[AgyCode]],Tbl_Agencies[Agy Code],Tbl_Agencies[Agy Sort])</f>
        <v/>
      </c>
      <c r="J2312" s="2" t="str">
        <f>Tbl_BalanceHistory[[#This Row],[AgyCode]]&amp;": "&amp;Tbl_BalanceHistory[[#This Row],[Agency Name]]</f>
        <v>291: Blue Ridge Community College</v>
      </c>
      <c r="K2312" s="1">
        <v>2016</v>
      </c>
      <c r="L2312" s="3">
        <v>101</v>
      </c>
      <c r="M2312" s="3" t="s">
        <v>1636</v>
      </c>
      <c r="N2312" s="2" t="str">
        <f>Tbl_BalanceHistory[[#This Row],[ProgramCode]]&amp;": "&amp;Tbl_BalanceHistory[[#This Row],[Program Name]]</f>
        <v>101: Higher Education Instruction</v>
      </c>
      <c r="O2312" s="3" t="s">
        <v>1964</v>
      </c>
      <c r="P2312" s="1" t="str">
        <f>IF(Tbl_BalanceHistory[[#This Row],[FundCode]]="0100","GF",IF(Tbl_BalanceHistory[[#This Row],[FundCode]]="01000","GF","Hi Ed / OCR"))</f>
        <v>Hi Ed / OCR</v>
      </c>
      <c r="Q2312" s="5">
        <v>0</v>
      </c>
      <c r="R2312" s="5">
        <v>0</v>
      </c>
      <c r="S2312" s="5">
        <v>254754</v>
      </c>
      <c r="T2312" s="5">
        <v>254754</v>
      </c>
      <c r="U2312" s="3" t="s">
        <v>1731</v>
      </c>
      <c r="V2312" s="5">
        <v>0</v>
      </c>
      <c r="W2312" s="5">
        <v>0</v>
      </c>
      <c r="X2312" s="5"/>
      <c r="Y2312" s="5"/>
      <c r="Z2312" s="5">
        <f>Tbl_BalanceHistory[[#This Row],[Discretionary Recommended - Pre 2022]]+Tbl_BalanceHistory[[#This Row],[Discretionary Balance Recommended: Policy]]+Tbl_BalanceHistory[[#This Row],[Discretionary Balance Recommended: Commitments]]</f>
        <v>0</v>
      </c>
      <c r="AA2312" s="5">
        <f>Tbl_BalanceHistory[[#This Row],[Discretionary Balance]]-Tbl_BalanceHistory[[#This Row],[Discretionary Reappropriation]]</f>
        <v>0</v>
      </c>
      <c r="AB2312" s="2"/>
      <c r="AC2312" s="2"/>
      <c r="AD2312" s="2"/>
      <c r="AE2312" s="2"/>
    </row>
    <row r="2313" spans="1:31" ht="45" x14ac:dyDescent="0.25">
      <c r="A2313" s="2" t="s">
        <v>10</v>
      </c>
      <c r="B2313" s="3">
        <v>7</v>
      </c>
      <c r="C2313" s="3">
        <v>260</v>
      </c>
      <c r="D2313" s="3" t="s">
        <v>463</v>
      </c>
      <c r="E2313" s="3" t="str">
        <f>_xlfn.XLOOKUP(Tbl_BalanceHistory[[#This Row],[RespAgy]],Tbl_Agencies[Agy Code],Tbl_Agencies[Agy Sort])</f>
        <v>102000</v>
      </c>
      <c r="F2313" s="2" t="str">
        <f>Tbl_BalanceHistory[[#This Row],[RespAgy]]&amp;": "&amp;Tbl_BalanceHistory[[#This Row],[RespAgency]]</f>
        <v>260: Virginia Community College System</v>
      </c>
      <c r="G2313" s="3">
        <v>291</v>
      </c>
      <c r="H2313" s="3" t="s">
        <v>1152</v>
      </c>
      <c r="I2313" s="3" t="str">
        <f>_xlfn.XLOOKUP(Tbl_BalanceHistory[[#This Row],[AgyCode]],Tbl_Agencies[Agy Code],Tbl_Agencies[Agy Sort])</f>
        <v/>
      </c>
      <c r="J2313" s="2" t="str">
        <f>Tbl_BalanceHistory[[#This Row],[AgyCode]]&amp;": "&amp;Tbl_BalanceHistory[[#This Row],[Agency Name]]</f>
        <v>291: Blue Ridge Community College</v>
      </c>
      <c r="K2313" s="1">
        <v>2017</v>
      </c>
      <c r="L2313" s="3">
        <v>101</v>
      </c>
      <c r="M2313" s="3" t="s">
        <v>1636</v>
      </c>
      <c r="N2313" s="2" t="str">
        <f>Tbl_BalanceHistory[[#This Row],[ProgramCode]]&amp;": "&amp;Tbl_BalanceHistory[[#This Row],[Program Name]]</f>
        <v>101: Higher Education Instruction</v>
      </c>
      <c r="O2313" s="3" t="s">
        <v>1963</v>
      </c>
      <c r="P2313" s="1" t="str">
        <f>IF(Tbl_BalanceHistory[[#This Row],[FundCode]]="0100","GF",IF(Tbl_BalanceHistory[[#This Row],[FundCode]]="01000","GF","Hi Ed / OCR"))</f>
        <v>Hi Ed / OCR</v>
      </c>
      <c r="Q2313" s="5">
        <v>0</v>
      </c>
      <c r="R2313" s="5">
        <v>0</v>
      </c>
      <c r="S2313" s="5">
        <v>338787</v>
      </c>
      <c r="T2313" s="5">
        <v>338787</v>
      </c>
      <c r="U2313" s="3" t="s">
        <v>1732</v>
      </c>
      <c r="V2313" s="5">
        <v>0</v>
      </c>
      <c r="W2313" s="5">
        <v>0</v>
      </c>
      <c r="X2313" s="5"/>
      <c r="Y2313" s="5"/>
      <c r="Z2313" s="5">
        <f>Tbl_BalanceHistory[[#This Row],[Discretionary Recommended - Pre 2022]]+Tbl_BalanceHistory[[#This Row],[Discretionary Balance Recommended: Policy]]+Tbl_BalanceHistory[[#This Row],[Discretionary Balance Recommended: Commitments]]</f>
        <v>0</v>
      </c>
      <c r="AA2313" s="5">
        <f>Tbl_BalanceHistory[[#This Row],[Discretionary Balance]]-Tbl_BalanceHistory[[#This Row],[Discretionary Reappropriation]]</f>
        <v>0</v>
      </c>
      <c r="AB2313" s="2"/>
      <c r="AC2313" s="2"/>
      <c r="AD2313" s="2"/>
      <c r="AE2313" s="2"/>
    </row>
    <row r="2314" spans="1:31" ht="45" x14ac:dyDescent="0.25">
      <c r="A2314" s="2" t="s">
        <v>10</v>
      </c>
      <c r="B2314" s="3">
        <v>7</v>
      </c>
      <c r="C2314" s="3">
        <v>260</v>
      </c>
      <c r="D2314" s="3" t="s">
        <v>463</v>
      </c>
      <c r="E2314" s="3" t="str">
        <f>_xlfn.XLOOKUP(Tbl_BalanceHistory[[#This Row],[RespAgy]],Tbl_Agencies[Agy Code],Tbl_Agencies[Agy Sort])</f>
        <v>102000</v>
      </c>
      <c r="F2314" s="2" t="str">
        <f>Tbl_BalanceHistory[[#This Row],[RespAgy]]&amp;": "&amp;Tbl_BalanceHistory[[#This Row],[RespAgency]]</f>
        <v>260: Virginia Community College System</v>
      </c>
      <c r="G2314" s="3">
        <v>291</v>
      </c>
      <c r="H2314" s="3" t="s">
        <v>1152</v>
      </c>
      <c r="I2314" s="3" t="str">
        <f>_xlfn.XLOOKUP(Tbl_BalanceHistory[[#This Row],[AgyCode]],Tbl_Agencies[Agy Code],Tbl_Agencies[Agy Sort])</f>
        <v/>
      </c>
      <c r="J2314" s="2" t="str">
        <f>Tbl_BalanceHistory[[#This Row],[AgyCode]]&amp;": "&amp;Tbl_BalanceHistory[[#This Row],[Agency Name]]</f>
        <v>291: Blue Ridge Community College</v>
      </c>
      <c r="K2314" s="1">
        <v>2018</v>
      </c>
      <c r="L2314" s="3">
        <v>101</v>
      </c>
      <c r="M2314" s="3" t="s">
        <v>1636</v>
      </c>
      <c r="N2314" s="2" t="str">
        <f>Tbl_BalanceHistory[[#This Row],[ProgramCode]]&amp;": "&amp;Tbl_BalanceHistory[[#This Row],[Program Name]]</f>
        <v>101: Higher Education Instruction</v>
      </c>
      <c r="O2314" s="3" t="s">
        <v>1963</v>
      </c>
      <c r="P2314" s="1" t="str">
        <f>IF(Tbl_BalanceHistory[[#This Row],[FundCode]]="0100","GF",IF(Tbl_BalanceHistory[[#This Row],[FundCode]]="01000","GF","Hi Ed / OCR"))</f>
        <v>Hi Ed / OCR</v>
      </c>
      <c r="Q2314" s="5">
        <v>0</v>
      </c>
      <c r="R2314" s="5">
        <v>0</v>
      </c>
      <c r="S2314" s="5">
        <v>472867</v>
      </c>
      <c r="T2314" s="5">
        <v>472867</v>
      </c>
      <c r="U2314" s="3" t="s">
        <v>1731</v>
      </c>
      <c r="V2314" s="5">
        <v>0</v>
      </c>
      <c r="W2314" s="5">
        <v>0</v>
      </c>
      <c r="X2314" s="5"/>
      <c r="Y2314" s="5"/>
      <c r="Z2314" s="5">
        <f>Tbl_BalanceHistory[[#This Row],[Discretionary Recommended - Pre 2022]]+Tbl_BalanceHistory[[#This Row],[Discretionary Balance Recommended: Policy]]+Tbl_BalanceHistory[[#This Row],[Discretionary Balance Recommended: Commitments]]</f>
        <v>0</v>
      </c>
      <c r="AA2314" s="5">
        <f>Tbl_BalanceHistory[[#This Row],[Discretionary Balance]]-Tbl_BalanceHistory[[#This Row],[Discretionary Reappropriation]]</f>
        <v>0</v>
      </c>
      <c r="AB2314" s="2"/>
      <c r="AC2314" s="2"/>
      <c r="AD2314" s="2"/>
      <c r="AE2314" s="2"/>
    </row>
    <row r="2315" spans="1:31" ht="45" x14ac:dyDescent="0.25">
      <c r="A2315" s="2" t="s">
        <v>10</v>
      </c>
      <c r="B2315" s="3">
        <v>7</v>
      </c>
      <c r="C2315" s="3">
        <v>260</v>
      </c>
      <c r="D2315" s="3" t="s">
        <v>463</v>
      </c>
      <c r="E2315" s="3" t="str">
        <f>_xlfn.XLOOKUP(Tbl_BalanceHistory[[#This Row],[RespAgy]],Tbl_Agencies[Agy Code],Tbl_Agencies[Agy Sort])</f>
        <v>102000</v>
      </c>
      <c r="F2315" s="2" t="str">
        <f>Tbl_BalanceHistory[[#This Row],[RespAgy]]&amp;": "&amp;Tbl_BalanceHistory[[#This Row],[RespAgency]]</f>
        <v>260: Virginia Community College System</v>
      </c>
      <c r="G2315" s="3">
        <v>291</v>
      </c>
      <c r="H2315" s="3" t="s">
        <v>1152</v>
      </c>
      <c r="I2315" s="3" t="str">
        <f>_xlfn.XLOOKUP(Tbl_BalanceHistory[[#This Row],[AgyCode]],Tbl_Agencies[Agy Code],Tbl_Agencies[Agy Sort])</f>
        <v/>
      </c>
      <c r="J2315" s="2" t="str">
        <f>Tbl_BalanceHistory[[#This Row],[AgyCode]]&amp;": "&amp;Tbl_BalanceHistory[[#This Row],[Agency Name]]</f>
        <v>291: Blue Ridge Community College</v>
      </c>
      <c r="K2315" s="1">
        <v>2019</v>
      </c>
      <c r="L2315" s="3">
        <v>101</v>
      </c>
      <c r="M2315" s="3" t="s">
        <v>1636</v>
      </c>
      <c r="N2315" s="2" t="str">
        <f>Tbl_BalanceHistory[[#This Row],[ProgramCode]]&amp;": "&amp;Tbl_BalanceHistory[[#This Row],[Program Name]]</f>
        <v>101: Higher Education Instruction</v>
      </c>
      <c r="O2315" s="3" t="s">
        <v>1963</v>
      </c>
      <c r="P2315" s="1" t="str">
        <f>IF(Tbl_BalanceHistory[[#This Row],[FundCode]]="0100","GF",IF(Tbl_BalanceHistory[[#This Row],[FundCode]]="01000","GF","Hi Ed / OCR"))</f>
        <v>Hi Ed / OCR</v>
      </c>
      <c r="Q2315" s="5">
        <v>0</v>
      </c>
      <c r="R2315" s="5">
        <v>0</v>
      </c>
      <c r="S2315" s="5">
        <v>368921.61</v>
      </c>
      <c r="T2315" s="5">
        <v>368921.61</v>
      </c>
      <c r="U2315" s="3" t="s">
        <v>1733</v>
      </c>
      <c r="V2315" s="5">
        <v>0</v>
      </c>
      <c r="W2315" s="5">
        <v>0</v>
      </c>
      <c r="X2315" s="5"/>
      <c r="Y2315" s="5"/>
      <c r="Z2315" s="5">
        <f>Tbl_BalanceHistory[[#This Row],[Discretionary Recommended - Pre 2022]]+Tbl_BalanceHistory[[#This Row],[Discretionary Balance Recommended: Policy]]+Tbl_BalanceHistory[[#This Row],[Discretionary Balance Recommended: Commitments]]</f>
        <v>0</v>
      </c>
      <c r="AA2315" s="5">
        <f>Tbl_BalanceHistory[[#This Row],[Discretionary Balance]]-Tbl_BalanceHistory[[#This Row],[Discretionary Reappropriation]]</f>
        <v>0</v>
      </c>
      <c r="AB2315" s="2"/>
      <c r="AC2315" s="2"/>
      <c r="AD2315" s="2"/>
      <c r="AE2315" s="2"/>
    </row>
    <row r="2316" spans="1:31" ht="45" x14ac:dyDescent="0.25">
      <c r="A2316" s="2" t="s">
        <v>10</v>
      </c>
      <c r="B2316" s="3">
        <v>7</v>
      </c>
      <c r="C2316" s="3">
        <v>260</v>
      </c>
      <c r="D2316" s="3" t="s">
        <v>463</v>
      </c>
      <c r="E2316" s="3" t="str">
        <f>_xlfn.XLOOKUP(Tbl_BalanceHistory[[#This Row],[RespAgy]],Tbl_Agencies[Agy Code],Tbl_Agencies[Agy Sort])</f>
        <v>102000</v>
      </c>
      <c r="F2316" s="2" t="str">
        <f>Tbl_BalanceHistory[[#This Row],[RespAgy]]&amp;": "&amp;Tbl_BalanceHistory[[#This Row],[RespAgency]]</f>
        <v>260: Virginia Community College System</v>
      </c>
      <c r="G2316" s="3">
        <v>291</v>
      </c>
      <c r="H2316" s="3" t="s">
        <v>1152</v>
      </c>
      <c r="I2316" s="3" t="str">
        <f>_xlfn.XLOOKUP(Tbl_BalanceHistory[[#This Row],[AgyCode]],Tbl_Agencies[Agy Code],Tbl_Agencies[Agy Sort])</f>
        <v/>
      </c>
      <c r="J2316" s="2" t="str">
        <f>Tbl_BalanceHistory[[#This Row],[AgyCode]]&amp;": "&amp;Tbl_BalanceHistory[[#This Row],[Agency Name]]</f>
        <v>291: Blue Ridge Community College</v>
      </c>
      <c r="K2316" s="1">
        <v>2020</v>
      </c>
      <c r="L2316" s="3">
        <v>101</v>
      </c>
      <c r="M2316" s="3" t="s">
        <v>1636</v>
      </c>
      <c r="N2316" s="2" t="str">
        <f>Tbl_BalanceHistory[[#This Row],[ProgramCode]]&amp;": "&amp;Tbl_BalanceHistory[[#This Row],[Program Name]]</f>
        <v>101: Higher Education Instruction</v>
      </c>
      <c r="O2316" s="3" t="s">
        <v>1963</v>
      </c>
      <c r="P2316" s="1" t="str">
        <f>IF(Tbl_BalanceHistory[[#This Row],[FundCode]]="0100","GF",IF(Tbl_BalanceHistory[[#This Row],[FundCode]]="01000","GF","Hi Ed / OCR"))</f>
        <v>Hi Ed / OCR</v>
      </c>
      <c r="Q2316" s="5">
        <v>0</v>
      </c>
      <c r="R2316" s="5">
        <v>0</v>
      </c>
      <c r="S2316" s="5">
        <v>696460.11</v>
      </c>
      <c r="T2316" s="5">
        <v>696460.11</v>
      </c>
      <c r="U2316" s="3" t="s">
        <v>1733</v>
      </c>
      <c r="V2316" s="5">
        <v>0</v>
      </c>
      <c r="W2316" s="5">
        <v>0</v>
      </c>
      <c r="X2316" s="5"/>
      <c r="Y2316" s="5"/>
      <c r="Z2316" s="5">
        <f>Tbl_BalanceHistory[[#This Row],[Discretionary Recommended - Pre 2022]]+Tbl_BalanceHistory[[#This Row],[Discretionary Balance Recommended: Policy]]+Tbl_BalanceHistory[[#This Row],[Discretionary Balance Recommended: Commitments]]</f>
        <v>0</v>
      </c>
      <c r="AA2316" s="5">
        <f>Tbl_BalanceHistory[[#This Row],[Discretionary Balance]]-Tbl_BalanceHistory[[#This Row],[Discretionary Reappropriation]]</f>
        <v>0</v>
      </c>
      <c r="AB2316" s="2"/>
      <c r="AC2316" s="2"/>
      <c r="AD2316" s="2"/>
      <c r="AE2316" s="2"/>
    </row>
    <row r="2317" spans="1:31" ht="45" x14ac:dyDescent="0.25">
      <c r="A2317" s="2" t="s">
        <v>10</v>
      </c>
      <c r="B2317" s="3">
        <v>7</v>
      </c>
      <c r="C2317" s="3">
        <v>260</v>
      </c>
      <c r="D2317" s="3" t="s">
        <v>463</v>
      </c>
      <c r="E2317" s="3" t="str">
        <f>_xlfn.XLOOKUP(Tbl_BalanceHistory[[#This Row],[RespAgy]],Tbl_Agencies[Agy Code],Tbl_Agencies[Agy Sort])</f>
        <v>102000</v>
      </c>
      <c r="F2317" s="2" t="str">
        <f>Tbl_BalanceHistory[[#This Row],[RespAgy]]&amp;": "&amp;Tbl_BalanceHistory[[#This Row],[RespAgency]]</f>
        <v>260: Virginia Community College System</v>
      </c>
      <c r="G2317" s="3">
        <v>291</v>
      </c>
      <c r="H2317" s="3" t="s">
        <v>1152</v>
      </c>
      <c r="I2317" s="3" t="str">
        <f>_xlfn.XLOOKUP(Tbl_BalanceHistory[[#This Row],[AgyCode]],Tbl_Agencies[Agy Code],Tbl_Agencies[Agy Sort])</f>
        <v/>
      </c>
      <c r="J2317" s="2" t="str">
        <f>Tbl_BalanceHistory[[#This Row],[AgyCode]]&amp;": "&amp;Tbl_BalanceHistory[[#This Row],[Agency Name]]</f>
        <v>291: Blue Ridge Community College</v>
      </c>
      <c r="K2317" s="1">
        <v>2021</v>
      </c>
      <c r="L2317" s="3">
        <v>101</v>
      </c>
      <c r="M2317" s="3" t="s">
        <v>1636</v>
      </c>
      <c r="N2317" s="2" t="str">
        <f>Tbl_BalanceHistory[[#This Row],[ProgramCode]]&amp;": "&amp;Tbl_BalanceHistory[[#This Row],[Program Name]]</f>
        <v>101: Higher Education Instruction</v>
      </c>
      <c r="O2317" s="3" t="s">
        <v>1963</v>
      </c>
      <c r="P2317" s="1" t="str">
        <f>IF(Tbl_BalanceHistory[[#This Row],[FundCode]]="0100","GF",IF(Tbl_BalanceHistory[[#This Row],[FundCode]]="01000","GF","Hi Ed / OCR"))</f>
        <v>Hi Ed / OCR</v>
      </c>
      <c r="Q2317" s="5">
        <v>0</v>
      </c>
      <c r="R2317" s="5">
        <v>0</v>
      </c>
      <c r="S2317" s="5">
        <v>2088667.44</v>
      </c>
      <c r="T2317" s="5">
        <v>2088667.44</v>
      </c>
      <c r="U2317" s="3" t="s">
        <v>1733</v>
      </c>
      <c r="V2317" s="5">
        <v>0</v>
      </c>
      <c r="W2317" s="5">
        <v>0</v>
      </c>
      <c r="X2317" s="5"/>
      <c r="Y2317" s="5"/>
      <c r="Z2317" s="5">
        <f>Tbl_BalanceHistory[[#This Row],[Discretionary Recommended - Pre 2022]]+Tbl_BalanceHistory[[#This Row],[Discretionary Balance Recommended: Policy]]+Tbl_BalanceHistory[[#This Row],[Discretionary Balance Recommended: Commitments]]</f>
        <v>0</v>
      </c>
      <c r="AA2317" s="5">
        <f>Tbl_BalanceHistory[[#This Row],[Discretionary Balance]]-Tbl_BalanceHistory[[#This Row],[Discretionary Reappropriation]]</f>
        <v>0</v>
      </c>
      <c r="AB2317" s="2"/>
      <c r="AC2317" s="2"/>
      <c r="AD2317" s="2"/>
      <c r="AE2317" s="2"/>
    </row>
    <row r="2318" spans="1:31" ht="45" x14ac:dyDescent="0.25">
      <c r="A2318" s="2" t="s">
        <v>10</v>
      </c>
      <c r="B2318" s="3">
        <v>7</v>
      </c>
      <c r="C2318" s="3">
        <v>260</v>
      </c>
      <c r="D2318" s="3" t="s">
        <v>463</v>
      </c>
      <c r="E2318" s="3" t="str">
        <f>_xlfn.XLOOKUP(Tbl_BalanceHistory[[#This Row],[RespAgy]],Tbl_Agencies[Agy Code],Tbl_Agencies[Agy Sort])</f>
        <v>102000</v>
      </c>
      <c r="F2318" s="2" t="str">
        <f>Tbl_BalanceHistory[[#This Row],[RespAgy]]&amp;": "&amp;Tbl_BalanceHistory[[#This Row],[RespAgency]]</f>
        <v>260: Virginia Community College System</v>
      </c>
      <c r="G2318" s="3">
        <v>291</v>
      </c>
      <c r="H2318" s="3" t="s">
        <v>1152</v>
      </c>
      <c r="I2318" s="3" t="str">
        <f>_xlfn.XLOOKUP(Tbl_BalanceHistory[[#This Row],[AgyCode]],Tbl_Agencies[Agy Code],Tbl_Agencies[Agy Sort])</f>
        <v/>
      </c>
      <c r="J2318" s="2" t="str">
        <f>Tbl_BalanceHistory[[#This Row],[AgyCode]]&amp;": "&amp;Tbl_BalanceHistory[[#This Row],[Agency Name]]</f>
        <v>291: Blue Ridge Community College</v>
      </c>
      <c r="K2318" s="1">
        <v>2022</v>
      </c>
      <c r="L2318" s="3">
        <v>101</v>
      </c>
      <c r="M2318" s="3" t="s">
        <v>1636</v>
      </c>
      <c r="N2318" s="2" t="str">
        <f>Tbl_BalanceHistory[[#This Row],[ProgramCode]]&amp;": "&amp;Tbl_BalanceHistory[[#This Row],[Program Name]]</f>
        <v>101: Higher Education Instruction</v>
      </c>
      <c r="O2318" s="3" t="s">
        <v>1963</v>
      </c>
      <c r="P2318" s="1" t="str">
        <f>IF(Tbl_BalanceHistory[[#This Row],[FundCode]]="0100","GF",IF(Tbl_BalanceHistory[[#This Row],[FundCode]]="01000","GF","Hi Ed / OCR"))</f>
        <v>Hi Ed / OCR</v>
      </c>
      <c r="Q2318" s="5">
        <v>0</v>
      </c>
      <c r="R2318" s="5">
        <v>0</v>
      </c>
      <c r="S2318" s="5">
        <v>1585004.45</v>
      </c>
      <c r="T2318" s="5">
        <v>1585004.45</v>
      </c>
      <c r="U2318" s="3" t="s">
        <v>1733</v>
      </c>
      <c r="V2318" s="5">
        <v>0</v>
      </c>
      <c r="W2318" s="5"/>
      <c r="X2318" s="5">
        <v>0</v>
      </c>
      <c r="Y2318" s="5">
        <v>0</v>
      </c>
      <c r="Z2318" s="5">
        <f>Tbl_BalanceHistory[[#This Row],[Discretionary Recommended - Pre 2022]]+Tbl_BalanceHistory[[#This Row],[Discretionary Balance Recommended: Policy]]+Tbl_BalanceHistory[[#This Row],[Discretionary Balance Recommended: Commitments]]</f>
        <v>0</v>
      </c>
      <c r="AA2318" s="5">
        <f>Tbl_BalanceHistory[[#This Row],[Discretionary Balance]]-Tbl_BalanceHistory[[#This Row],[Discretionary Reappropriation]]</f>
        <v>0</v>
      </c>
      <c r="AB2318" s="2"/>
      <c r="AC2318" s="2"/>
      <c r="AD2318" s="2"/>
      <c r="AE2318" s="2"/>
    </row>
    <row r="2319" spans="1:31" ht="45" x14ac:dyDescent="0.25">
      <c r="A2319" s="2" t="s">
        <v>10</v>
      </c>
      <c r="B2319" s="3">
        <v>7</v>
      </c>
      <c r="C2319" s="3">
        <v>260</v>
      </c>
      <c r="D2319" s="3" t="s">
        <v>463</v>
      </c>
      <c r="E2319" s="3" t="str">
        <f>_xlfn.XLOOKUP(Tbl_BalanceHistory[[#This Row],[RespAgy]],Tbl_Agencies[Agy Code],Tbl_Agencies[Agy Sort])</f>
        <v>102000</v>
      </c>
      <c r="F2319" s="2" t="str">
        <f>Tbl_BalanceHistory[[#This Row],[RespAgy]]&amp;": "&amp;Tbl_BalanceHistory[[#This Row],[RespAgency]]</f>
        <v>260: Virginia Community College System</v>
      </c>
      <c r="G2319" s="3">
        <v>291</v>
      </c>
      <c r="H2319" s="3" t="s">
        <v>1152</v>
      </c>
      <c r="I2319" s="3" t="str">
        <f>_xlfn.XLOOKUP(Tbl_BalanceHistory[[#This Row],[AgyCode]],Tbl_Agencies[Agy Code],Tbl_Agencies[Agy Sort])</f>
        <v/>
      </c>
      <c r="J2319" s="2" t="str">
        <f>Tbl_BalanceHistory[[#This Row],[AgyCode]]&amp;": "&amp;Tbl_BalanceHistory[[#This Row],[Agency Name]]</f>
        <v>291: Blue Ridge Community College</v>
      </c>
      <c r="K2319" s="1">
        <v>2014</v>
      </c>
      <c r="L2319" s="3">
        <v>108</v>
      </c>
      <c r="M2319" s="3" t="s">
        <v>408</v>
      </c>
      <c r="N2319" s="2" t="str">
        <f>Tbl_BalanceHistory[[#This Row],[ProgramCode]]&amp;": "&amp;Tbl_BalanceHistory[[#This Row],[Program Name]]</f>
        <v>108: Higher Education Student Financial Assistance</v>
      </c>
      <c r="O2319" s="3" t="s">
        <v>1730</v>
      </c>
      <c r="P2319" s="1" t="str">
        <f>IF(Tbl_BalanceHistory[[#This Row],[FundCode]]="0100","GF",IF(Tbl_BalanceHistory[[#This Row],[FundCode]]="01000","GF","Hi Ed / OCR"))</f>
        <v>GF</v>
      </c>
      <c r="Q2319" s="5">
        <v>1059484</v>
      </c>
      <c r="R2319" s="5">
        <v>1057918.52</v>
      </c>
      <c r="S2319" s="5">
        <v>1565</v>
      </c>
      <c r="T2319" s="5">
        <v>1565</v>
      </c>
      <c r="U2319" s="3" t="s">
        <v>1731</v>
      </c>
      <c r="V2319" s="5">
        <v>0</v>
      </c>
      <c r="W2319" s="5">
        <v>0</v>
      </c>
      <c r="X2319" s="5"/>
      <c r="Y2319" s="5"/>
      <c r="Z2319" s="5">
        <f>Tbl_BalanceHistory[[#This Row],[Discretionary Recommended - Pre 2022]]+Tbl_BalanceHistory[[#This Row],[Discretionary Balance Recommended: Policy]]+Tbl_BalanceHistory[[#This Row],[Discretionary Balance Recommended: Commitments]]</f>
        <v>0</v>
      </c>
      <c r="AA2319" s="5">
        <f>Tbl_BalanceHistory[[#This Row],[Discretionary Balance]]-Tbl_BalanceHistory[[#This Row],[Discretionary Reappropriation]]</f>
        <v>0</v>
      </c>
      <c r="AB2319" s="2"/>
      <c r="AC2319" s="2"/>
      <c r="AD2319" s="2"/>
      <c r="AE2319" s="2"/>
    </row>
    <row r="2320" spans="1:31" ht="45" x14ac:dyDescent="0.25">
      <c r="A2320" s="2" t="s">
        <v>10</v>
      </c>
      <c r="B2320" s="3">
        <v>7</v>
      </c>
      <c r="C2320" s="3">
        <v>260</v>
      </c>
      <c r="D2320" s="3" t="s">
        <v>463</v>
      </c>
      <c r="E2320" s="3" t="str">
        <f>_xlfn.XLOOKUP(Tbl_BalanceHistory[[#This Row],[RespAgy]],Tbl_Agencies[Agy Code],Tbl_Agencies[Agy Sort])</f>
        <v>102000</v>
      </c>
      <c r="F2320" s="2" t="str">
        <f>Tbl_BalanceHistory[[#This Row],[RespAgy]]&amp;": "&amp;Tbl_BalanceHistory[[#This Row],[RespAgency]]</f>
        <v>260: Virginia Community College System</v>
      </c>
      <c r="G2320" s="3">
        <v>291</v>
      </c>
      <c r="H2320" s="3" t="s">
        <v>1152</v>
      </c>
      <c r="I2320" s="3" t="str">
        <f>_xlfn.XLOOKUP(Tbl_BalanceHistory[[#This Row],[AgyCode]],Tbl_Agencies[Agy Code],Tbl_Agencies[Agy Sort])</f>
        <v/>
      </c>
      <c r="J2320" s="2" t="str">
        <f>Tbl_BalanceHistory[[#This Row],[AgyCode]]&amp;": "&amp;Tbl_BalanceHistory[[#This Row],[Agency Name]]</f>
        <v>291: Blue Ridge Community College</v>
      </c>
      <c r="K2320" s="1">
        <v>2015</v>
      </c>
      <c r="L2320" s="3">
        <v>108</v>
      </c>
      <c r="M2320" s="3" t="s">
        <v>408</v>
      </c>
      <c r="N2320" s="2" t="str">
        <f>Tbl_BalanceHistory[[#This Row],[ProgramCode]]&amp;": "&amp;Tbl_BalanceHistory[[#This Row],[Program Name]]</f>
        <v>108: Higher Education Student Financial Assistance</v>
      </c>
      <c r="O2320" s="3" t="s">
        <v>1730</v>
      </c>
      <c r="P2320" s="1" t="str">
        <f>IF(Tbl_BalanceHistory[[#This Row],[FundCode]]="0100","GF",IF(Tbl_BalanceHistory[[#This Row],[FundCode]]="01000","GF","Hi Ed / OCR"))</f>
        <v>GF</v>
      </c>
      <c r="Q2320" s="5">
        <v>1014242</v>
      </c>
      <c r="R2320" s="5">
        <v>1009962</v>
      </c>
      <c r="S2320" s="5">
        <v>4280</v>
      </c>
      <c r="T2320" s="5">
        <v>4280</v>
      </c>
      <c r="U2320" s="3" t="s">
        <v>1731</v>
      </c>
      <c r="V2320" s="5">
        <v>0</v>
      </c>
      <c r="W2320" s="5">
        <v>0</v>
      </c>
      <c r="X2320" s="5"/>
      <c r="Y2320" s="5"/>
      <c r="Z2320" s="5">
        <f>Tbl_BalanceHistory[[#This Row],[Discretionary Recommended - Pre 2022]]+Tbl_BalanceHistory[[#This Row],[Discretionary Balance Recommended: Policy]]+Tbl_BalanceHistory[[#This Row],[Discretionary Balance Recommended: Commitments]]</f>
        <v>0</v>
      </c>
      <c r="AA2320" s="5">
        <f>Tbl_BalanceHistory[[#This Row],[Discretionary Balance]]-Tbl_BalanceHistory[[#This Row],[Discretionary Reappropriation]]</f>
        <v>0</v>
      </c>
      <c r="AB2320" s="2"/>
      <c r="AC2320" s="2"/>
      <c r="AD2320" s="2"/>
      <c r="AE2320" s="2"/>
    </row>
    <row r="2321" spans="1:31" ht="45" x14ac:dyDescent="0.25">
      <c r="A2321" s="2" t="s">
        <v>10</v>
      </c>
      <c r="B2321" s="3">
        <v>7</v>
      </c>
      <c r="C2321" s="3">
        <v>260</v>
      </c>
      <c r="D2321" s="3" t="s">
        <v>463</v>
      </c>
      <c r="E2321" s="3" t="str">
        <f>_xlfn.XLOOKUP(Tbl_BalanceHistory[[#This Row],[RespAgy]],Tbl_Agencies[Agy Code],Tbl_Agencies[Agy Sort])</f>
        <v>102000</v>
      </c>
      <c r="F2321" s="2" t="str">
        <f>Tbl_BalanceHistory[[#This Row],[RespAgy]]&amp;": "&amp;Tbl_BalanceHistory[[#This Row],[RespAgency]]</f>
        <v>260: Virginia Community College System</v>
      </c>
      <c r="G2321" s="3">
        <v>291</v>
      </c>
      <c r="H2321" s="3" t="s">
        <v>1152</v>
      </c>
      <c r="I2321" s="3" t="str">
        <f>_xlfn.XLOOKUP(Tbl_BalanceHistory[[#This Row],[AgyCode]],Tbl_Agencies[Agy Code],Tbl_Agencies[Agy Sort])</f>
        <v/>
      </c>
      <c r="J2321" s="2" t="str">
        <f>Tbl_BalanceHistory[[#This Row],[AgyCode]]&amp;": "&amp;Tbl_BalanceHistory[[#This Row],[Agency Name]]</f>
        <v>291: Blue Ridge Community College</v>
      </c>
      <c r="K2321" s="1">
        <v>2016</v>
      </c>
      <c r="L2321" s="3">
        <v>108</v>
      </c>
      <c r="M2321" s="3" t="s">
        <v>408</v>
      </c>
      <c r="N2321" s="2" t="str">
        <f>Tbl_BalanceHistory[[#This Row],[ProgramCode]]&amp;": "&amp;Tbl_BalanceHistory[[#This Row],[Program Name]]</f>
        <v>108: Higher Education Student Financial Assistance</v>
      </c>
      <c r="O2321" s="3" t="s">
        <v>1730</v>
      </c>
      <c r="P2321" s="1" t="str">
        <f>IF(Tbl_BalanceHistory[[#This Row],[FundCode]]="0100","GF",IF(Tbl_BalanceHistory[[#This Row],[FundCode]]="01000","GF","Hi Ed / OCR"))</f>
        <v>GF</v>
      </c>
      <c r="Q2321" s="5">
        <v>1230647</v>
      </c>
      <c r="R2321" s="5">
        <v>1223926.82</v>
      </c>
      <c r="S2321" s="5">
        <v>6720</v>
      </c>
      <c r="T2321" s="5">
        <v>6720</v>
      </c>
      <c r="U2321" s="3" t="s">
        <v>1731</v>
      </c>
      <c r="V2321" s="5">
        <v>0</v>
      </c>
      <c r="W2321" s="5">
        <v>0</v>
      </c>
      <c r="X2321" s="5"/>
      <c r="Y2321" s="5"/>
      <c r="Z2321" s="5">
        <f>Tbl_BalanceHistory[[#This Row],[Discretionary Recommended - Pre 2022]]+Tbl_BalanceHistory[[#This Row],[Discretionary Balance Recommended: Policy]]+Tbl_BalanceHistory[[#This Row],[Discretionary Balance Recommended: Commitments]]</f>
        <v>0</v>
      </c>
      <c r="AA2321" s="5">
        <f>Tbl_BalanceHistory[[#This Row],[Discretionary Balance]]-Tbl_BalanceHistory[[#This Row],[Discretionary Reappropriation]]</f>
        <v>0</v>
      </c>
      <c r="AB2321" s="2"/>
      <c r="AC2321" s="2"/>
      <c r="AD2321" s="2"/>
      <c r="AE2321" s="2"/>
    </row>
    <row r="2322" spans="1:31" ht="45" x14ac:dyDescent="0.25">
      <c r="A2322" s="2" t="s">
        <v>10</v>
      </c>
      <c r="B2322" s="3">
        <v>7</v>
      </c>
      <c r="C2322" s="3">
        <v>260</v>
      </c>
      <c r="D2322" s="3" t="s">
        <v>463</v>
      </c>
      <c r="E2322" s="3" t="str">
        <f>_xlfn.XLOOKUP(Tbl_BalanceHistory[[#This Row],[RespAgy]],Tbl_Agencies[Agy Code],Tbl_Agencies[Agy Sort])</f>
        <v>102000</v>
      </c>
      <c r="F2322" s="2" t="str">
        <f>Tbl_BalanceHistory[[#This Row],[RespAgy]]&amp;": "&amp;Tbl_BalanceHistory[[#This Row],[RespAgency]]</f>
        <v>260: Virginia Community College System</v>
      </c>
      <c r="G2322" s="3">
        <v>291</v>
      </c>
      <c r="H2322" s="3" t="s">
        <v>1152</v>
      </c>
      <c r="I2322" s="3" t="str">
        <f>_xlfn.XLOOKUP(Tbl_BalanceHistory[[#This Row],[AgyCode]],Tbl_Agencies[Agy Code],Tbl_Agencies[Agy Sort])</f>
        <v/>
      </c>
      <c r="J2322" s="2" t="str">
        <f>Tbl_BalanceHistory[[#This Row],[AgyCode]]&amp;": "&amp;Tbl_BalanceHistory[[#This Row],[Agency Name]]</f>
        <v>291: Blue Ridge Community College</v>
      </c>
      <c r="K2322" s="1">
        <v>2017</v>
      </c>
      <c r="L2322" s="3">
        <v>108</v>
      </c>
      <c r="M2322" s="3" t="s">
        <v>408</v>
      </c>
      <c r="N2322" s="2" t="str">
        <f>Tbl_BalanceHistory[[#This Row],[ProgramCode]]&amp;": "&amp;Tbl_BalanceHistory[[#This Row],[Program Name]]</f>
        <v>108: Higher Education Student Financial Assistance</v>
      </c>
      <c r="O2322" s="3" t="s">
        <v>886</v>
      </c>
      <c r="P2322" s="1" t="str">
        <f>IF(Tbl_BalanceHistory[[#This Row],[FundCode]]="0100","GF",IF(Tbl_BalanceHistory[[#This Row],[FundCode]]="01000","GF","Hi Ed / OCR"))</f>
        <v>GF</v>
      </c>
      <c r="Q2322" s="5">
        <v>1445877</v>
      </c>
      <c r="R2322" s="5">
        <v>1431569.13</v>
      </c>
      <c r="S2322" s="5">
        <v>14307</v>
      </c>
      <c r="T2322" s="5">
        <v>14307</v>
      </c>
      <c r="U2322" s="3" t="s">
        <v>1732</v>
      </c>
      <c r="V2322" s="5">
        <v>0</v>
      </c>
      <c r="W2322" s="5">
        <v>0</v>
      </c>
      <c r="X2322" s="5"/>
      <c r="Y2322" s="5"/>
      <c r="Z2322" s="5">
        <f>Tbl_BalanceHistory[[#This Row],[Discretionary Recommended - Pre 2022]]+Tbl_BalanceHistory[[#This Row],[Discretionary Balance Recommended: Policy]]+Tbl_BalanceHistory[[#This Row],[Discretionary Balance Recommended: Commitments]]</f>
        <v>0</v>
      </c>
      <c r="AA2322" s="5">
        <f>Tbl_BalanceHistory[[#This Row],[Discretionary Balance]]-Tbl_BalanceHistory[[#This Row],[Discretionary Reappropriation]]</f>
        <v>0</v>
      </c>
      <c r="AB2322" s="2"/>
      <c r="AC2322" s="2"/>
      <c r="AD2322" s="2"/>
      <c r="AE2322" s="2"/>
    </row>
    <row r="2323" spans="1:31" ht="45" x14ac:dyDescent="0.25">
      <c r="A2323" s="2" t="s">
        <v>10</v>
      </c>
      <c r="B2323" s="3">
        <v>7</v>
      </c>
      <c r="C2323" s="3">
        <v>260</v>
      </c>
      <c r="D2323" s="3" t="s">
        <v>463</v>
      </c>
      <c r="E2323" s="3" t="str">
        <f>_xlfn.XLOOKUP(Tbl_BalanceHistory[[#This Row],[RespAgy]],Tbl_Agencies[Agy Code],Tbl_Agencies[Agy Sort])</f>
        <v>102000</v>
      </c>
      <c r="F2323" s="2" t="str">
        <f>Tbl_BalanceHistory[[#This Row],[RespAgy]]&amp;": "&amp;Tbl_BalanceHistory[[#This Row],[RespAgency]]</f>
        <v>260: Virginia Community College System</v>
      </c>
      <c r="G2323" s="3">
        <v>291</v>
      </c>
      <c r="H2323" s="3" t="s">
        <v>1152</v>
      </c>
      <c r="I2323" s="3" t="str">
        <f>_xlfn.XLOOKUP(Tbl_BalanceHistory[[#This Row],[AgyCode]],Tbl_Agencies[Agy Code],Tbl_Agencies[Agy Sort])</f>
        <v/>
      </c>
      <c r="J2323" s="2" t="str">
        <f>Tbl_BalanceHistory[[#This Row],[AgyCode]]&amp;": "&amp;Tbl_BalanceHistory[[#This Row],[Agency Name]]</f>
        <v>291: Blue Ridge Community College</v>
      </c>
      <c r="K2323" s="1">
        <v>2018</v>
      </c>
      <c r="L2323" s="3">
        <v>108</v>
      </c>
      <c r="M2323" s="3" t="s">
        <v>408</v>
      </c>
      <c r="N2323" s="2" t="str">
        <f>Tbl_BalanceHistory[[#This Row],[ProgramCode]]&amp;": "&amp;Tbl_BalanceHistory[[#This Row],[Program Name]]</f>
        <v>108: Higher Education Student Financial Assistance</v>
      </c>
      <c r="O2323" s="3" t="s">
        <v>886</v>
      </c>
      <c r="P2323" s="1" t="str">
        <f>IF(Tbl_BalanceHistory[[#This Row],[FundCode]]="0100","GF",IF(Tbl_BalanceHistory[[#This Row],[FundCode]]="01000","GF","Hi Ed / OCR"))</f>
        <v>GF</v>
      </c>
      <c r="Q2323" s="5">
        <v>1625167</v>
      </c>
      <c r="R2323" s="5">
        <v>1577677.01</v>
      </c>
      <c r="S2323" s="5">
        <v>47489</v>
      </c>
      <c r="T2323" s="5">
        <v>47489</v>
      </c>
      <c r="U2323" s="3" t="s">
        <v>1733</v>
      </c>
      <c r="V2323" s="5">
        <v>0</v>
      </c>
      <c r="W2323" s="5">
        <v>0</v>
      </c>
      <c r="X2323" s="5"/>
      <c r="Y2323" s="5"/>
      <c r="Z2323" s="5">
        <f>Tbl_BalanceHistory[[#This Row],[Discretionary Recommended - Pre 2022]]+Tbl_BalanceHistory[[#This Row],[Discretionary Balance Recommended: Policy]]+Tbl_BalanceHistory[[#This Row],[Discretionary Balance Recommended: Commitments]]</f>
        <v>0</v>
      </c>
      <c r="AA2323" s="5">
        <f>Tbl_BalanceHistory[[#This Row],[Discretionary Balance]]-Tbl_BalanceHistory[[#This Row],[Discretionary Reappropriation]]</f>
        <v>0</v>
      </c>
      <c r="AB2323" s="2"/>
      <c r="AC2323" s="2"/>
      <c r="AD2323" s="2"/>
      <c r="AE2323" s="2"/>
    </row>
    <row r="2324" spans="1:31" ht="45" x14ac:dyDescent="0.25">
      <c r="A2324" s="2" t="s">
        <v>10</v>
      </c>
      <c r="B2324" s="3">
        <v>7</v>
      </c>
      <c r="C2324" s="3">
        <v>260</v>
      </c>
      <c r="D2324" s="3" t="s">
        <v>463</v>
      </c>
      <c r="E2324" s="3" t="str">
        <f>_xlfn.XLOOKUP(Tbl_BalanceHistory[[#This Row],[RespAgy]],Tbl_Agencies[Agy Code],Tbl_Agencies[Agy Sort])</f>
        <v>102000</v>
      </c>
      <c r="F2324" s="2" t="str">
        <f>Tbl_BalanceHistory[[#This Row],[RespAgy]]&amp;": "&amp;Tbl_BalanceHistory[[#This Row],[RespAgency]]</f>
        <v>260: Virginia Community College System</v>
      </c>
      <c r="G2324" s="3">
        <v>291</v>
      </c>
      <c r="H2324" s="3" t="s">
        <v>1152</v>
      </c>
      <c r="I2324" s="3" t="str">
        <f>_xlfn.XLOOKUP(Tbl_BalanceHistory[[#This Row],[AgyCode]],Tbl_Agencies[Agy Code],Tbl_Agencies[Agy Sort])</f>
        <v/>
      </c>
      <c r="J2324" s="2" t="str">
        <f>Tbl_BalanceHistory[[#This Row],[AgyCode]]&amp;": "&amp;Tbl_BalanceHistory[[#This Row],[Agency Name]]</f>
        <v>291: Blue Ridge Community College</v>
      </c>
      <c r="K2324" s="1">
        <v>2019</v>
      </c>
      <c r="L2324" s="3">
        <v>108</v>
      </c>
      <c r="M2324" s="3" t="s">
        <v>408</v>
      </c>
      <c r="N2324" s="2" t="str">
        <f>Tbl_BalanceHistory[[#This Row],[ProgramCode]]&amp;": "&amp;Tbl_BalanceHistory[[#This Row],[Program Name]]</f>
        <v>108: Higher Education Student Financial Assistance</v>
      </c>
      <c r="O2324" s="3" t="s">
        <v>886</v>
      </c>
      <c r="P2324" s="1" t="str">
        <f>IF(Tbl_BalanceHistory[[#This Row],[FundCode]]="0100","GF",IF(Tbl_BalanceHistory[[#This Row],[FundCode]]="01000","GF","Hi Ed / OCR"))</f>
        <v>GF</v>
      </c>
      <c r="Q2324" s="5">
        <v>1625438</v>
      </c>
      <c r="R2324" s="5">
        <v>1610507.69</v>
      </c>
      <c r="S2324" s="5">
        <v>14930.31</v>
      </c>
      <c r="T2324" s="5">
        <v>14930.31</v>
      </c>
      <c r="U2324" s="3" t="s">
        <v>1733</v>
      </c>
      <c r="V2324" s="5">
        <v>0</v>
      </c>
      <c r="W2324" s="5">
        <v>0</v>
      </c>
      <c r="X2324" s="5"/>
      <c r="Y2324" s="5"/>
      <c r="Z2324" s="5">
        <f>Tbl_BalanceHistory[[#This Row],[Discretionary Recommended - Pre 2022]]+Tbl_BalanceHistory[[#This Row],[Discretionary Balance Recommended: Policy]]+Tbl_BalanceHistory[[#This Row],[Discretionary Balance Recommended: Commitments]]</f>
        <v>0</v>
      </c>
      <c r="AA2324" s="5">
        <f>Tbl_BalanceHistory[[#This Row],[Discretionary Balance]]-Tbl_BalanceHistory[[#This Row],[Discretionary Reappropriation]]</f>
        <v>0</v>
      </c>
      <c r="AB2324" s="2"/>
      <c r="AC2324" s="2"/>
      <c r="AD2324" s="2"/>
      <c r="AE2324" s="2"/>
    </row>
    <row r="2325" spans="1:31" ht="45" x14ac:dyDescent="0.25">
      <c r="A2325" s="2" t="s">
        <v>10</v>
      </c>
      <c r="B2325" s="3">
        <v>7</v>
      </c>
      <c r="C2325" s="3">
        <v>260</v>
      </c>
      <c r="D2325" s="3" t="s">
        <v>463</v>
      </c>
      <c r="E2325" s="3" t="str">
        <f>_xlfn.XLOOKUP(Tbl_BalanceHistory[[#This Row],[RespAgy]],Tbl_Agencies[Agy Code],Tbl_Agencies[Agy Sort])</f>
        <v>102000</v>
      </c>
      <c r="F2325" s="2" t="str">
        <f>Tbl_BalanceHistory[[#This Row],[RespAgy]]&amp;": "&amp;Tbl_BalanceHistory[[#This Row],[RespAgency]]</f>
        <v>260: Virginia Community College System</v>
      </c>
      <c r="G2325" s="3">
        <v>291</v>
      </c>
      <c r="H2325" s="3" t="s">
        <v>1152</v>
      </c>
      <c r="I2325" s="3" t="str">
        <f>_xlfn.XLOOKUP(Tbl_BalanceHistory[[#This Row],[AgyCode]],Tbl_Agencies[Agy Code],Tbl_Agencies[Agy Sort])</f>
        <v/>
      </c>
      <c r="J2325" s="2" t="str">
        <f>Tbl_BalanceHistory[[#This Row],[AgyCode]]&amp;": "&amp;Tbl_BalanceHistory[[#This Row],[Agency Name]]</f>
        <v>291: Blue Ridge Community College</v>
      </c>
      <c r="K2325" s="1">
        <v>2020</v>
      </c>
      <c r="L2325" s="3">
        <v>108</v>
      </c>
      <c r="M2325" s="3" t="s">
        <v>408</v>
      </c>
      <c r="N2325" s="2" t="str">
        <f>Tbl_BalanceHistory[[#This Row],[ProgramCode]]&amp;": "&amp;Tbl_BalanceHistory[[#This Row],[Program Name]]</f>
        <v>108: Higher Education Student Financial Assistance</v>
      </c>
      <c r="O2325" s="3" t="s">
        <v>886</v>
      </c>
      <c r="P2325" s="1" t="str">
        <f>IF(Tbl_BalanceHistory[[#This Row],[FundCode]]="0100","GF",IF(Tbl_BalanceHistory[[#This Row],[FundCode]]="01000","GF","Hi Ed / OCR"))</f>
        <v>GF</v>
      </c>
      <c r="Q2325" s="5">
        <v>2141532</v>
      </c>
      <c r="R2325" s="5">
        <v>2100747.79</v>
      </c>
      <c r="S2325" s="5">
        <v>40784.21</v>
      </c>
      <c r="T2325" s="5">
        <v>40784.21</v>
      </c>
      <c r="U2325" s="3" t="s">
        <v>1733</v>
      </c>
      <c r="V2325" s="5">
        <v>0</v>
      </c>
      <c r="W2325" s="5">
        <v>0</v>
      </c>
      <c r="X2325" s="5"/>
      <c r="Y2325" s="5"/>
      <c r="Z2325" s="5">
        <f>Tbl_BalanceHistory[[#This Row],[Discretionary Recommended - Pre 2022]]+Tbl_BalanceHistory[[#This Row],[Discretionary Balance Recommended: Policy]]+Tbl_BalanceHistory[[#This Row],[Discretionary Balance Recommended: Commitments]]</f>
        <v>0</v>
      </c>
      <c r="AA2325" s="5">
        <f>Tbl_BalanceHistory[[#This Row],[Discretionary Balance]]-Tbl_BalanceHistory[[#This Row],[Discretionary Reappropriation]]</f>
        <v>0</v>
      </c>
      <c r="AB2325" s="2"/>
      <c r="AC2325" s="2"/>
      <c r="AD2325" s="2"/>
      <c r="AE2325" s="2"/>
    </row>
    <row r="2326" spans="1:31" ht="45" x14ac:dyDescent="0.25">
      <c r="A2326" s="2" t="s">
        <v>10</v>
      </c>
      <c r="B2326" s="3">
        <v>7</v>
      </c>
      <c r="C2326" s="3">
        <v>260</v>
      </c>
      <c r="D2326" s="3" t="s">
        <v>463</v>
      </c>
      <c r="E2326" s="3" t="str">
        <f>_xlfn.XLOOKUP(Tbl_BalanceHistory[[#This Row],[RespAgy]],Tbl_Agencies[Agy Code],Tbl_Agencies[Agy Sort])</f>
        <v>102000</v>
      </c>
      <c r="F2326" s="2" t="str">
        <f>Tbl_BalanceHistory[[#This Row],[RespAgy]]&amp;": "&amp;Tbl_BalanceHistory[[#This Row],[RespAgency]]</f>
        <v>260: Virginia Community College System</v>
      </c>
      <c r="G2326" s="3">
        <v>291</v>
      </c>
      <c r="H2326" s="3" t="s">
        <v>1152</v>
      </c>
      <c r="I2326" s="3" t="str">
        <f>_xlfn.XLOOKUP(Tbl_BalanceHistory[[#This Row],[AgyCode]],Tbl_Agencies[Agy Code],Tbl_Agencies[Agy Sort])</f>
        <v/>
      </c>
      <c r="J2326" s="2" t="str">
        <f>Tbl_BalanceHistory[[#This Row],[AgyCode]]&amp;": "&amp;Tbl_BalanceHistory[[#This Row],[Agency Name]]</f>
        <v>291: Blue Ridge Community College</v>
      </c>
      <c r="K2326" s="1">
        <v>2021</v>
      </c>
      <c r="L2326" s="3">
        <v>108</v>
      </c>
      <c r="M2326" s="3" t="s">
        <v>408</v>
      </c>
      <c r="N2326" s="2" t="str">
        <f>Tbl_BalanceHistory[[#This Row],[ProgramCode]]&amp;": "&amp;Tbl_BalanceHistory[[#This Row],[Program Name]]</f>
        <v>108: Higher Education Student Financial Assistance</v>
      </c>
      <c r="O2326" s="3" t="s">
        <v>886</v>
      </c>
      <c r="P2326" s="1" t="str">
        <f>IF(Tbl_BalanceHistory[[#This Row],[FundCode]]="0100","GF",IF(Tbl_BalanceHistory[[#This Row],[FundCode]]="01000","GF","Hi Ed / OCR"))</f>
        <v>GF</v>
      </c>
      <c r="Q2326" s="5">
        <v>1873489</v>
      </c>
      <c r="R2326" s="5">
        <v>1835398.3</v>
      </c>
      <c r="S2326" s="5">
        <v>38090.699999999997</v>
      </c>
      <c r="T2326" s="5">
        <v>38090.699999999997</v>
      </c>
      <c r="U2326" s="3" t="s">
        <v>1733</v>
      </c>
      <c r="V2326" s="5">
        <v>0</v>
      </c>
      <c r="W2326" s="5">
        <v>0</v>
      </c>
      <c r="X2326" s="5"/>
      <c r="Y2326" s="5"/>
      <c r="Z2326" s="5">
        <f>Tbl_BalanceHistory[[#This Row],[Discretionary Recommended - Pre 2022]]+Tbl_BalanceHistory[[#This Row],[Discretionary Balance Recommended: Policy]]+Tbl_BalanceHistory[[#This Row],[Discretionary Balance Recommended: Commitments]]</f>
        <v>0</v>
      </c>
      <c r="AA2326" s="5">
        <f>Tbl_BalanceHistory[[#This Row],[Discretionary Balance]]-Tbl_BalanceHistory[[#This Row],[Discretionary Reappropriation]]</f>
        <v>0</v>
      </c>
      <c r="AB2326" s="2"/>
      <c r="AC2326" s="2"/>
      <c r="AD2326" s="2"/>
      <c r="AE2326" s="2"/>
    </row>
    <row r="2327" spans="1:31" ht="45" x14ac:dyDescent="0.25">
      <c r="A2327" s="2" t="s">
        <v>10</v>
      </c>
      <c r="B2327" s="3">
        <v>7</v>
      </c>
      <c r="C2327" s="3">
        <v>260</v>
      </c>
      <c r="D2327" s="3" t="s">
        <v>463</v>
      </c>
      <c r="E2327" s="3" t="str">
        <f>_xlfn.XLOOKUP(Tbl_BalanceHistory[[#This Row],[RespAgy]],Tbl_Agencies[Agy Code],Tbl_Agencies[Agy Sort])</f>
        <v>102000</v>
      </c>
      <c r="F2327" s="2" t="str">
        <f>Tbl_BalanceHistory[[#This Row],[RespAgy]]&amp;": "&amp;Tbl_BalanceHistory[[#This Row],[RespAgency]]</f>
        <v>260: Virginia Community College System</v>
      </c>
      <c r="G2327" s="3">
        <v>291</v>
      </c>
      <c r="H2327" s="3" t="s">
        <v>1152</v>
      </c>
      <c r="I2327" s="3" t="str">
        <f>_xlfn.XLOOKUP(Tbl_BalanceHistory[[#This Row],[AgyCode]],Tbl_Agencies[Agy Code],Tbl_Agencies[Agy Sort])</f>
        <v/>
      </c>
      <c r="J2327" s="2" t="str">
        <f>Tbl_BalanceHistory[[#This Row],[AgyCode]]&amp;": "&amp;Tbl_BalanceHistory[[#This Row],[Agency Name]]</f>
        <v>291: Blue Ridge Community College</v>
      </c>
      <c r="K2327" s="1">
        <v>2022</v>
      </c>
      <c r="L2327" s="3">
        <v>108</v>
      </c>
      <c r="M2327" s="3" t="s">
        <v>408</v>
      </c>
      <c r="N2327" s="2" t="str">
        <f>Tbl_BalanceHistory[[#This Row],[ProgramCode]]&amp;": "&amp;Tbl_BalanceHistory[[#This Row],[Program Name]]</f>
        <v>108: Higher Education Student Financial Assistance</v>
      </c>
      <c r="O2327" s="3" t="s">
        <v>886</v>
      </c>
      <c r="P2327" s="1" t="str">
        <f>IF(Tbl_BalanceHistory[[#This Row],[FundCode]]="0100","GF",IF(Tbl_BalanceHistory[[#This Row],[FundCode]]="01000","GF","Hi Ed / OCR"))</f>
        <v>GF</v>
      </c>
      <c r="Q2327" s="5">
        <v>3170046</v>
      </c>
      <c r="R2327" s="5">
        <v>3095754.1</v>
      </c>
      <c r="S2327" s="5">
        <v>74291.899999999994</v>
      </c>
      <c r="T2327" s="5">
        <v>74291.899999999994</v>
      </c>
      <c r="U2327" s="3" t="s">
        <v>1733</v>
      </c>
      <c r="V2327" s="5">
        <v>0</v>
      </c>
      <c r="W2327" s="5"/>
      <c r="X2327" s="5">
        <v>0</v>
      </c>
      <c r="Y2327" s="5">
        <v>0</v>
      </c>
      <c r="Z2327" s="5">
        <f>Tbl_BalanceHistory[[#This Row],[Discretionary Recommended - Pre 2022]]+Tbl_BalanceHistory[[#This Row],[Discretionary Balance Recommended: Policy]]+Tbl_BalanceHistory[[#This Row],[Discretionary Balance Recommended: Commitments]]</f>
        <v>0</v>
      </c>
      <c r="AA2327" s="5">
        <f>Tbl_BalanceHistory[[#This Row],[Discretionary Balance]]-Tbl_BalanceHistory[[#This Row],[Discretionary Reappropriation]]</f>
        <v>0</v>
      </c>
      <c r="AB2327" s="2"/>
      <c r="AC2327" s="2"/>
      <c r="AD2327" s="2"/>
      <c r="AE2327" s="2"/>
    </row>
    <row r="2328" spans="1:31" ht="45" x14ac:dyDescent="0.25">
      <c r="A2328" s="2" t="s">
        <v>10</v>
      </c>
      <c r="B2328" s="3">
        <v>7</v>
      </c>
      <c r="C2328" s="3">
        <v>260</v>
      </c>
      <c r="D2328" s="3" t="s">
        <v>463</v>
      </c>
      <c r="E2328" s="3" t="str">
        <f>_xlfn.XLOOKUP(Tbl_BalanceHistory[[#This Row],[RespAgy]],Tbl_Agencies[Agy Code],Tbl_Agencies[Agy Sort])</f>
        <v>102000</v>
      </c>
      <c r="F2328" s="2" t="str">
        <f>Tbl_BalanceHistory[[#This Row],[RespAgy]]&amp;": "&amp;Tbl_BalanceHistory[[#This Row],[RespAgency]]</f>
        <v>260: Virginia Community College System</v>
      </c>
      <c r="G2328" s="3">
        <v>291</v>
      </c>
      <c r="H2328" s="3" t="s">
        <v>1152</v>
      </c>
      <c r="I2328" s="3" t="str">
        <f>_xlfn.XLOOKUP(Tbl_BalanceHistory[[#This Row],[AgyCode]],Tbl_Agencies[Agy Code],Tbl_Agencies[Agy Sort])</f>
        <v/>
      </c>
      <c r="J2328" s="2" t="str">
        <f>Tbl_BalanceHistory[[#This Row],[AgyCode]]&amp;": "&amp;Tbl_BalanceHistory[[#This Row],[Agency Name]]</f>
        <v>291: Blue Ridge Community College</v>
      </c>
      <c r="K2328" s="1">
        <v>2014</v>
      </c>
      <c r="L2328" s="3">
        <v>534</v>
      </c>
      <c r="M2328" s="3" t="s">
        <v>82</v>
      </c>
      <c r="N2328" s="2" t="str">
        <f>Tbl_BalanceHistory[[#This Row],[ProgramCode]]&amp;": "&amp;Tbl_BalanceHistory[[#This Row],[Program Name]]</f>
        <v>534: Economic Development Services</v>
      </c>
      <c r="O2328" s="3" t="s">
        <v>1730</v>
      </c>
      <c r="P2328" s="1" t="str">
        <f>IF(Tbl_BalanceHistory[[#This Row],[FundCode]]="0100","GF",IF(Tbl_BalanceHistory[[#This Row],[FundCode]]="01000","GF","Hi Ed / OCR"))</f>
        <v>GF</v>
      </c>
      <c r="Q2328" s="5">
        <v>14991</v>
      </c>
      <c r="R2328" s="5">
        <v>0</v>
      </c>
      <c r="S2328" s="5">
        <v>14991</v>
      </c>
      <c r="T2328" s="5">
        <v>14991</v>
      </c>
      <c r="U2328" s="3" t="s">
        <v>1731</v>
      </c>
      <c r="V2328" s="5">
        <v>0</v>
      </c>
      <c r="W2328" s="5">
        <v>0</v>
      </c>
      <c r="X2328" s="5"/>
      <c r="Y2328" s="5"/>
      <c r="Z2328" s="5">
        <f>Tbl_BalanceHistory[[#This Row],[Discretionary Recommended - Pre 2022]]+Tbl_BalanceHistory[[#This Row],[Discretionary Balance Recommended: Policy]]+Tbl_BalanceHistory[[#This Row],[Discretionary Balance Recommended: Commitments]]</f>
        <v>0</v>
      </c>
      <c r="AA2328" s="5">
        <f>Tbl_BalanceHistory[[#This Row],[Discretionary Balance]]-Tbl_BalanceHistory[[#This Row],[Discretionary Reappropriation]]</f>
        <v>0</v>
      </c>
      <c r="AB2328" s="2"/>
      <c r="AC2328" s="2"/>
      <c r="AD2328" s="2"/>
      <c r="AE2328" s="2"/>
    </row>
    <row r="2329" spans="1:31" ht="45" x14ac:dyDescent="0.25">
      <c r="A2329" s="2" t="s">
        <v>10</v>
      </c>
      <c r="B2329" s="3">
        <v>7</v>
      </c>
      <c r="C2329" s="3">
        <v>260</v>
      </c>
      <c r="D2329" s="3" t="s">
        <v>463</v>
      </c>
      <c r="E2329" s="3" t="str">
        <f>_xlfn.XLOOKUP(Tbl_BalanceHistory[[#This Row],[RespAgy]],Tbl_Agencies[Agy Code],Tbl_Agencies[Agy Sort])</f>
        <v>102000</v>
      </c>
      <c r="F2329" s="2" t="str">
        <f>Tbl_BalanceHistory[[#This Row],[RespAgy]]&amp;": "&amp;Tbl_BalanceHistory[[#This Row],[RespAgency]]</f>
        <v>260: Virginia Community College System</v>
      </c>
      <c r="G2329" s="3">
        <v>291</v>
      </c>
      <c r="H2329" s="3" t="s">
        <v>1152</v>
      </c>
      <c r="I2329" s="3" t="str">
        <f>_xlfn.XLOOKUP(Tbl_BalanceHistory[[#This Row],[AgyCode]],Tbl_Agencies[Agy Code],Tbl_Agencies[Agy Sort])</f>
        <v/>
      </c>
      <c r="J2329" s="2" t="str">
        <f>Tbl_BalanceHistory[[#This Row],[AgyCode]]&amp;": "&amp;Tbl_BalanceHistory[[#This Row],[Agency Name]]</f>
        <v>291: Blue Ridge Community College</v>
      </c>
      <c r="K2329" s="1">
        <v>2015</v>
      </c>
      <c r="L2329" s="3">
        <v>534</v>
      </c>
      <c r="M2329" s="3" t="s">
        <v>82</v>
      </c>
      <c r="N2329" s="2" t="str">
        <f>Tbl_BalanceHistory[[#This Row],[ProgramCode]]&amp;": "&amp;Tbl_BalanceHistory[[#This Row],[Program Name]]</f>
        <v>534: Economic Development Services</v>
      </c>
      <c r="O2329" s="3" t="s">
        <v>1730</v>
      </c>
      <c r="P2329" s="1" t="str">
        <f>IF(Tbl_BalanceHistory[[#This Row],[FundCode]]="0100","GF",IF(Tbl_BalanceHistory[[#This Row],[FundCode]]="01000","GF","Hi Ed / OCR"))</f>
        <v>GF</v>
      </c>
      <c r="Q2329" s="5">
        <v>24517</v>
      </c>
      <c r="R2329" s="5">
        <v>24515</v>
      </c>
      <c r="S2329" s="5">
        <v>1</v>
      </c>
      <c r="T2329" s="5">
        <v>1</v>
      </c>
      <c r="U2329" s="3" t="s">
        <v>1731</v>
      </c>
      <c r="V2329" s="5">
        <v>0</v>
      </c>
      <c r="W2329" s="5">
        <v>0</v>
      </c>
      <c r="X2329" s="5"/>
      <c r="Y2329" s="5"/>
      <c r="Z2329" s="5">
        <f>Tbl_BalanceHistory[[#This Row],[Discretionary Recommended - Pre 2022]]+Tbl_BalanceHistory[[#This Row],[Discretionary Balance Recommended: Policy]]+Tbl_BalanceHistory[[#This Row],[Discretionary Balance Recommended: Commitments]]</f>
        <v>0</v>
      </c>
      <c r="AA2329" s="5">
        <f>Tbl_BalanceHistory[[#This Row],[Discretionary Balance]]-Tbl_BalanceHistory[[#This Row],[Discretionary Reappropriation]]</f>
        <v>0</v>
      </c>
      <c r="AB2329" s="2"/>
      <c r="AC2329" s="2"/>
      <c r="AD2329" s="2"/>
      <c r="AE2329" s="2"/>
    </row>
    <row r="2330" spans="1:31" ht="45" x14ac:dyDescent="0.25">
      <c r="A2330" s="2" t="s">
        <v>10</v>
      </c>
      <c r="B2330" s="3">
        <v>7</v>
      </c>
      <c r="C2330" s="3">
        <v>260</v>
      </c>
      <c r="D2330" s="3" t="s">
        <v>463</v>
      </c>
      <c r="E2330" s="3" t="str">
        <f>_xlfn.XLOOKUP(Tbl_BalanceHistory[[#This Row],[RespAgy]],Tbl_Agencies[Agy Code],Tbl_Agencies[Agy Sort])</f>
        <v>102000</v>
      </c>
      <c r="F2330" s="2" t="str">
        <f>Tbl_BalanceHistory[[#This Row],[RespAgy]]&amp;": "&amp;Tbl_BalanceHistory[[#This Row],[RespAgency]]</f>
        <v>260: Virginia Community College System</v>
      </c>
      <c r="G2330" s="3">
        <v>291</v>
      </c>
      <c r="H2330" s="3" t="s">
        <v>1152</v>
      </c>
      <c r="I2330" s="3" t="str">
        <f>_xlfn.XLOOKUP(Tbl_BalanceHistory[[#This Row],[AgyCode]],Tbl_Agencies[Agy Code],Tbl_Agencies[Agy Sort])</f>
        <v/>
      </c>
      <c r="J2330" s="2" t="str">
        <f>Tbl_BalanceHistory[[#This Row],[AgyCode]]&amp;": "&amp;Tbl_BalanceHistory[[#This Row],[Agency Name]]</f>
        <v>291: Blue Ridge Community College</v>
      </c>
      <c r="K2330" s="1">
        <v>2016</v>
      </c>
      <c r="L2330" s="3">
        <v>534</v>
      </c>
      <c r="M2330" s="3" t="s">
        <v>82</v>
      </c>
      <c r="N2330" s="2" t="str">
        <f>Tbl_BalanceHistory[[#This Row],[ProgramCode]]&amp;": "&amp;Tbl_BalanceHistory[[#This Row],[Program Name]]</f>
        <v>534: Economic Development Services</v>
      </c>
      <c r="O2330" s="3" t="s">
        <v>1730</v>
      </c>
      <c r="P2330" s="1" t="str">
        <f>IF(Tbl_BalanceHistory[[#This Row],[FundCode]]="0100","GF",IF(Tbl_BalanceHistory[[#This Row],[FundCode]]="01000","GF","Hi Ed / OCR"))</f>
        <v>GF</v>
      </c>
      <c r="Q2330" s="5">
        <v>0</v>
      </c>
      <c r="R2330" s="5">
        <v>0</v>
      </c>
      <c r="S2330" s="5">
        <v>0</v>
      </c>
      <c r="T2330" s="5">
        <v>0</v>
      </c>
      <c r="U2330" s="3"/>
      <c r="V2330" s="5">
        <v>0</v>
      </c>
      <c r="W2330" s="5">
        <v>0</v>
      </c>
      <c r="X2330" s="5"/>
      <c r="Y2330" s="5"/>
      <c r="Z2330" s="5">
        <f>Tbl_BalanceHistory[[#This Row],[Discretionary Recommended - Pre 2022]]+Tbl_BalanceHistory[[#This Row],[Discretionary Balance Recommended: Policy]]+Tbl_BalanceHistory[[#This Row],[Discretionary Balance Recommended: Commitments]]</f>
        <v>0</v>
      </c>
      <c r="AA2330" s="5">
        <f>Tbl_BalanceHistory[[#This Row],[Discretionary Balance]]-Tbl_BalanceHistory[[#This Row],[Discretionary Reappropriation]]</f>
        <v>0</v>
      </c>
      <c r="AB2330" s="2"/>
      <c r="AC2330" s="2"/>
      <c r="AD2330" s="2"/>
      <c r="AE2330" s="2"/>
    </row>
    <row r="2331" spans="1:31" ht="45" x14ac:dyDescent="0.25">
      <c r="A2331" s="2" t="s">
        <v>10</v>
      </c>
      <c r="B2331" s="3">
        <v>7</v>
      </c>
      <c r="C2331" s="3">
        <v>260</v>
      </c>
      <c r="D2331" s="3" t="s">
        <v>463</v>
      </c>
      <c r="E2331" s="3" t="str">
        <f>_xlfn.XLOOKUP(Tbl_BalanceHistory[[#This Row],[RespAgy]],Tbl_Agencies[Agy Code],Tbl_Agencies[Agy Sort])</f>
        <v>102000</v>
      </c>
      <c r="F2331" s="2" t="str">
        <f>Tbl_BalanceHistory[[#This Row],[RespAgy]]&amp;": "&amp;Tbl_BalanceHistory[[#This Row],[RespAgency]]</f>
        <v>260: Virginia Community College System</v>
      </c>
      <c r="G2331" s="3">
        <v>292</v>
      </c>
      <c r="H2331" s="3" t="s">
        <v>1154</v>
      </c>
      <c r="I2331" s="3" t="str">
        <f>_xlfn.XLOOKUP(Tbl_BalanceHistory[[#This Row],[AgyCode]],Tbl_Agencies[Agy Code],Tbl_Agencies[Agy Sort])</f>
        <v/>
      </c>
      <c r="J2331" s="2" t="str">
        <f>Tbl_BalanceHistory[[#This Row],[AgyCode]]&amp;": "&amp;Tbl_BalanceHistory[[#This Row],[Agency Name]]</f>
        <v>292: Central Virginia Community College</v>
      </c>
      <c r="K2331" s="1">
        <v>2014</v>
      </c>
      <c r="L2331" s="3">
        <v>101</v>
      </c>
      <c r="M2331" s="3" t="s">
        <v>1636</v>
      </c>
      <c r="N2331" s="2" t="str">
        <f>Tbl_BalanceHistory[[#This Row],[ProgramCode]]&amp;": "&amp;Tbl_BalanceHistory[[#This Row],[Program Name]]</f>
        <v>101: Higher Education Instruction</v>
      </c>
      <c r="O2331" s="3" t="s">
        <v>1964</v>
      </c>
      <c r="P2331" s="1" t="str">
        <f>IF(Tbl_BalanceHistory[[#This Row],[FundCode]]="0100","GF",IF(Tbl_BalanceHistory[[#This Row],[FundCode]]="01000","GF","Hi Ed / OCR"))</f>
        <v>Hi Ed / OCR</v>
      </c>
      <c r="Q2331" s="5">
        <v>0</v>
      </c>
      <c r="R2331" s="5">
        <v>0</v>
      </c>
      <c r="S2331" s="5">
        <v>268403</v>
      </c>
      <c r="T2331" s="5">
        <v>268403</v>
      </c>
      <c r="U2331" s="3" t="s">
        <v>1731</v>
      </c>
      <c r="V2331" s="5">
        <v>0</v>
      </c>
      <c r="W2331" s="5">
        <v>0</v>
      </c>
      <c r="X2331" s="5"/>
      <c r="Y2331" s="5"/>
      <c r="Z2331" s="5">
        <f>Tbl_BalanceHistory[[#This Row],[Discretionary Recommended - Pre 2022]]+Tbl_BalanceHistory[[#This Row],[Discretionary Balance Recommended: Policy]]+Tbl_BalanceHistory[[#This Row],[Discretionary Balance Recommended: Commitments]]</f>
        <v>0</v>
      </c>
      <c r="AA2331" s="5">
        <f>Tbl_BalanceHistory[[#This Row],[Discretionary Balance]]-Tbl_BalanceHistory[[#This Row],[Discretionary Reappropriation]]</f>
        <v>0</v>
      </c>
      <c r="AB2331" s="2"/>
      <c r="AC2331" s="2"/>
      <c r="AD2331" s="2"/>
      <c r="AE2331" s="2"/>
    </row>
    <row r="2332" spans="1:31" ht="45" x14ac:dyDescent="0.25">
      <c r="A2332" s="2" t="s">
        <v>10</v>
      </c>
      <c r="B2332" s="3">
        <v>7</v>
      </c>
      <c r="C2332" s="3">
        <v>260</v>
      </c>
      <c r="D2332" s="3" t="s">
        <v>463</v>
      </c>
      <c r="E2332" s="3" t="str">
        <f>_xlfn.XLOOKUP(Tbl_BalanceHistory[[#This Row],[RespAgy]],Tbl_Agencies[Agy Code],Tbl_Agencies[Agy Sort])</f>
        <v>102000</v>
      </c>
      <c r="F2332" s="2" t="str">
        <f>Tbl_BalanceHistory[[#This Row],[RespAgy]]&amp;": "&amp;Tbl_BalanceHistory[[#This Row],[RespAgency]]</f>
        <v>260: Virginia Community College System</v>
      </c>
      <c r="G2332" s="3">
        <v>292</v>
      </c>
      <c r="H2332" s="3" t="s">
        <v>1154</v>
      </c>
      <c r="I2332" s="3" t="str">
        <f>_xlfn.XLOOKUP(Tbl_BalanceHistory[[#This Row],[AgyCode]],Tbl_Agencies[Agy Code],Tbl_Agencies[Agy Sort])</f>
        <v/>
      </c>
      <c r="J2332" s="2" t="str">
        <f>Tbl_BalanceHistory[[#This Row],[AgyCode]]&amp;": "&amp;Tbl_BalanceHistory[[#This Row],[Agency Name]]</f>
        <v>292: Central Virginia Community College</v>
      </c>
      <c r="K2332" s="1">
        <v>2015</v>
      </c>
      <c r="L2332" s="3">
        <v>101</v>
      </c>
      <c r="M2332" s="3" t="s">
        <v>1636</v>
      </c>
      <c r="N2332" s="2" t="str">
        <f>Tbl_BalanceHistory[[#This Row],[ProgramCode]]&amp;": "&amp;Tbl_BalanceHistory[[#This Row],[Program Name]]</f>
        <v>101: Higher Education Instruction</v>
      </c>
      <c r="O2332" s="3" t="s">
        <v>1964</v>
      </c>
      <c r="P2332" s="1" t="str">
        <f>IF(Tbl_BalanceHistory[[#This Row],[FundCode]]="0100","GF",IF(Tbl_BalanceHistory[[#This Row],[FundCode]]="01000","GF","Hi Ed / OCR"))</f>
        <v>Hi Ed / OCR</v>
      </c>
      <c r="Q2332" s="5">
        <v>0</v>
      </c>
      <c r="R2332" s="5">
        <v>0</v>
      </c>
      <c r="S2332" s="5">
        <v>683285</v>
      </c>
      <c r="T2332" s="5">
        <v>683285</v>
      </c>
      <c r="U2332" s="3" t="s">
        <v>1731</v>
      </c>
      <c r="V2332" s="5">
        <v>0</v>
      </c>
      <c r="W2332" s="5">
        <v>0</v>
      </c>
      <c r="X2332" s="5"/>
      <c r="Y2332" s="5"/>
      <c r="Z2332" s="5">
        <f>Tbl_BalanceHistory[[#This Row],[Discretionary Recommended - Pre 2022]]+Tbl_BalanceHistory[[#This Row],[Discretionary Balance Recommended: Policy]]+Tbl_BalanceHistory[[#This Row],[Discretionary Balance Recommended: Commitments]]</f>
        <v>0</v>
      </c>
      <c r="AA2332" s="5">
        <f>Tbl_BalanceHistory[[#This Row],[Discretionary Balance]]-Tbl_BalanceHistory[[#This Row],[Discretionary Reappropriation]]</f>
        <v>0</v>
      </c>
      <c r="AB2332" s="2"/>
      <c r="AC2332" s="2"/>
      <c r="AD2332" s="2"/>
      <c r="AE2332" s="2"/>
    </row>
    <row r="2333" spans="1:31" ht="45" x14ac:dyDescent="0.25">
      <c r="A2333" s="2" t="s">
        <v>10</v>
      </c>
      <c r="B2333" s="3">
        <v>7</v>
      </c>
      <c r="C2333" s="3">
        <v>260</v>
      </c>
      <c r="D2333" s="3" t="s">
        <v>463</v>
      </c>
      <c r="E2333" s="3" t="str">
        <f>_xlfn.XLOOKUP(Tbl_BalanceHistory[[#This Row],[RespAgy]],Tbl_Agencies[Agy Code],Tbl_Agencies[Agy Sort])</f>
        <v>102000</v>
      </c>
      <c r="F2333" s="2" t="str">
        <f>Tbl_BalanceHistory[[#This Row],[RespAgy]]&amp;": "&amp;Tbl_BalanceHistory[[#This Row],[RespAgency]]</f>
        <v>260: Virginia Community College System</v>
      </c>
      <c r="G2333" s="3">
        <v>292</v>
      </c>
      <c r="H2333" s="3" t="s">
        <v>1154</v>
      </c>
      <c r="I2333" s="3" t="str">
        <f>_xlfn.XLOOKUP(Tbl_BalanceHistory[[#This Row],[AgyCode]],Tbl_Agencies[Agy Code],Tbl_Agencies[Agy Sort])</f>
        <v/>
      </c>
      <c r="J2333" s="2" t="str">
        <f>Tbl_BalanceHistory[[#This Row],[AgyCode]]&amp;": "&amp;Tbl_BalanceHistory[[#This Row],[Agency Name]]</f>
        <v>292: Central Virginia Community College</v>
      </c>
      <c r="K2333" s="1">
        <v>2016</v>
      </c>
      <c r="L2333" s="3">
        <v>101</v>
      </c>
      <c r="M2333" s="3" t="s">
        <v>1636</v>
      </c>
      <c r="N2333" s="2" t="str">
        <f>Tbl_BalanceHistory[[#This Row],[ProgramCode]]&amp;": "&amp;Tbl_BalanceHistory[[#This Row],[Program Name]]</f>
        <v>101: Higher Education Instruction</v>
      </c>
      <c r="O2333" s="3" t="s">
        <v>1964</v>
      </c>
      <c r="P2333" s="1" t="str">
        <f>IF(Tbl_BalanceHistory[[#This Row],[FundCode]]="0100","GF",IF(Tbl_BalanceHistory[[#This Row],[FundCode]]="01000","GF","Hi Ed / OCR"))</f>
        <v>Hi Ed / OCR</v>
      </c>
      <c r="Q2333" s="5">
        <v>0</v>
      </c>
      <c r="R2333" s="5">
        <v>0</v>
      </c>
      <c r="S2333" s="5">
        <v>431461</v>
      </c>
      <c r="T2333" s="5">
        <v>431461</v>
      </c>
      <c r="U2333" s="3" t="s">
        <v>1731</v>
      </c>
      <c r="V2333" s="5">
        <v>0</v>
      </c>
      <c r="W2333" s="5">
        <v>0</v>
      </c>
      <c r="X2333" s="5"/>
      <c r="Y2333" s="5"/>
      <c r="Z2333" s="5">
        <f>Tbl_BalanceHistory[[#This Row],[Discretionary Recommended - Pre 2022]]+Tbl_BalanceHistory[[#This Row],[Discretionary Balance Recommended: Policy]]+Tbl_BalanceHistory[[#This Row],[Discretionary Balance Recommended: Commitments]]</f>
        <v>0</v>
      </c>
      <c r="AA2333" s="5">
        <f>Tbl_BalanceHistory[[#This Row],[Discretionary Balance]]-Tbl_BalanceHistory[[#This Row],[Discretionary Reappropriation]]</f>
        <v>0</v>
      </c>
      <c r="AB2333" s="2"/>
      <c r="AC2333" s="2"/>
      <c r="AD2333" s="2"/>
      <c r="AE2333" s="2"/>
    </row>
    <row r="2334" spans="1:31" ht="45" x14ac:dyDescent="0.25">
      <c r="A2334" s="2" t="s">
        <v>10</v>
      </c>
      <c r="B2334" s="3">
        <v>7</v>
      </c>
      <c r="C2334" s="3">
        <v>260</v>
      </c>
      <c r="D2334" s="3" t="s">
        <v>463</v>
      </c>
      <c r="E2334" s="3" t="str">
        <f>_xlfn.XLOOKUP(Tbl_BalanceHistory[[#This Row],[RespAgy]],Tbl_Agencies[Agy Code],Tbl_Agencies[Agy Sort])</f>
        <v>102000</v>
      </c>
      <c r="F2334" s="2" t="str">
        <f>Tbl_BalanceHistory[[#This Row],[RespAgy]]&amp;": "&amp;Tbl_BalanceHistory[[#This Row],[RespAgency]]</f>
        <v>260: Virginia Community College System</v>
      </c>
      <c r="G2334" s="3">
        <v>292</v>
      </c>
      <c r="H2334" s="3" t="s">
        <v>1154</v>
      </c>
      <c r="I2334" s="3" t="str">
        <f>_xlfn.XLOOKUP(Tbl_BalanceHistory[[#This Row],[AgyCode]],Tbl_Agencies[Agy Code],Tbl_Agencies[Agy Sort])</f>
        <v/>
      </c>
      <c r="J2334" s="2" t="str">
        <f>Tbl_BalanceHistory[[#This Row],[AgyCode]]&amp;": "&amp;Tbl_BalanceHistory[[#This Row],[Agency Name]]</f>
        <v>292: Central Virginia Community College</v>
      </c>
      <c r="K2334" s="1">
        <v>2017</v>
      </c>
      <c r="L2334" s="3">
        <v>101</v>
      </c>
      <c r="M2334" s="3" t="s">
        <v>1636</v>
      </c>
      <c r="N2334" s="2" t="str">
        <f>Tbl_BalanceHistory[[#This Row],[ProgramCode]]&amp;": "&amp;Tbl_BalanceHistory[[#This Row],[Program Name]]</f>
        <v>101: Higher Education Instruction</v>
      </c>
      <c r="O2334" s="3" t="s">
        <v>1963</v>
      </c>
      <c r="P2334" s="1" t="str">
        <f>IF(Tbl_BalanceHistory[[#This Row],[FundCode]]="0100","GF",IF(Tbl_BalanceHistory[[#This Row],[FundCode]]="01000","GF","Hi Ed / OCR"))</f>
        <v>Hi Ed / OCR</v>
      </c>
      <c r="Q2334" s="5">
        <v>0</v>
      </c>
      <c r="R2334" s="5">
        <v>0</v>
      </c>
      <c r="S2334" s="5">
        <v>519124</v>
      </c>
      <c r="T2334" s="5">
        <v>519124</v>
      </c>
      <c r="U2334" s="3" t="s">
        <v>1732</v>
      </c>
      <c r="V2334" s="5">
        <v>0</v>
      </c>
      <c r="W2334" s="5">
        <v>0</v>
      </c>
      <c r="X2334" s="5"/>
      <c r="Y2334" s="5"/>
      <c r="Z2334" s="5">
        <f>Tbl_BalanceHistory[[#This Row],[Discretionary Recommended - Pre 2022]]+Tbl_BalanceHistory[[#This Row],[Discretionary Balance Recommended: Policy]]+Tbl_BalanceHistory[[#This Row],[Discretionary Balance Recommended: Commitments]]</f>
        <v>0</v>
      </c>
      <c r="AA2334" s="5">
        <f>Tbl_BalanceHistory[[#This Row],[Discretionary Balance]]-Tbl_BalanceHistory[[#This Row],[Discretionary Reappropriation]]</f>
        <v>0</v>
      </c>
      <c r="AB2334" s="2"/>
      <c r="AC2334" s="2"/>
      <c r="AD2334" s="2"/>
      <c r="AE2334" s="2"/>
    </row>
    <row r="2335" spans="1:31" ht="45" x14ac:dyDescent="0.25">
      <c r="A2335" s="2" t="s">
        <v>10</v>
      </c>
      <c r="B2335" s="3">
        <v>7</v>
      </c>
      <c r="C2335" s="3">
        <v>260</v>
      </c>
      <c r="D2335" s="3" t="s">
        <v>463</v>
      </c>
      <c r="E2335" s="3" t="str">
        <f>_xlfn.XLOOKUP(Tbl_BalanceHistory[[#This Row],[RespAgy]],Tbl_Agencies[Agy Code],Tbl_Agencies[Agy Sort])</f>
        <v>102000</v>
      </c>
      <c r="F2335" s="2" t="str">
        <f>Tbl_BalanceHistory[[#This Row],[RespAgy]]&amp;": "&amp;Tbl_BalanceHistory[[#This Row],[RespAgency]]</f>
        <v>260: Virginia Community College System</v>
      </c>
      <c r="G2335" s="3">
        <v>292</v>
      </c>
      <c r="H2335" s="3" t="s">
        <v>1154</v>
      </c>
      <c r="I2335" s="3" t="str">
        <f>_xlfn.XLOOKUP(Tbl_BalanceHistory[[#This Row],[AgyCode]],Tbl_Agencies[Agy Code],Tbl_Agencies[Agy Sort])</f>
        <v/>
      </c>
      <c r="J2335" s="2" t="str">
        <f>Tbl_BalanceHistory[[#This Row],[AgyCode]]&amp;": "&amp;Tbl_BalanceHistory[[#This Row],[Agency Name]]</f>
        <v>292: Central Virginia Community College</v>
      </c>
      <c r="K2335" s="1">
        <v>2018</v>
      </c>
      <c r="L2335" s="3">
        <v>101</v>
      </c>
      <c r="M2335" s="3" t="s">
        <v>1636</v>
      </c>
      <c r="N2335" s="2" t="str">
        <f>Tbl_BalanceHistory[[#This Row],[ProgramCode]]&amp;": "&amp;Tbl_BalanceHistory[[#This Row],[Program Name]]</f>
        <v>101: Higher Education Instruction</v>
      </c>
      <c r="O2335" s="3" t="s">
        <v>1963</v>
      </c>
      <c r="P2335" s="1" t="str">
        <f>IF(Tbl_BalanceHistory[[#This Row],[FundCode]]="0100","GF",IF(Tbl_BalanceHistory[[#This Row],[FundCode]]="01000","GF","Hi Ed / OCR"))</f>
        <v>Hi Ed / OCR</v>
      </c>
      <c r="Q2335" s="5">
        <v>0</v>
      </c>
      <c r="R2335" s="5">
        <v>0</v>
      </c>
      <c r="S2335" s="5">
        <v>602729</v>
      </c>
      <c r="T2335" s="5">
        <v>602729</v>
      </c>
      <c r="U2335" s="3" t="s">
        <v>1731</v>
      </c>
      <c r="V2335" s="5">
        <v>0</v>
      </c>
      <c r="W2335" s="5">
        <v>0</v>
      </c>
      <c r="X2335" s="5"/>
      <c r="Y2335" s="5"/>
      <c r="Z2335" s="5">
        <f>Tbl_BalanceHistory[[#This Row],[Discretionary Recommended - Pre 2022]]+Tbl_BalanceHistory[[#This Row],[Discretionary Balance Recommended: Policy]]+Tbl_BalanceHistory[[#This Row],[Discretionary Balance Recommended: Commitments]]</f>
        <v>0</v>
      </c>
      <c r="AA2335" s="5">
        <f>Tbl_BalanceHistory[[#This Row],[Discretionary Balance]]-Tbl_BalanceHistory[[#This Row],[Discretionary Reappropriation]]</f>
        <v>0</v>
      </c>
      <c r="AB2335" s="2"/>
      <c r="AC2335" s="2"/>
      <c r="AD2335" s="2"/>
      <c r="AE2335" s="2"/>
    </row>
    <row r="2336" spans="1:31" ht="45" x14ac:dyDescent="0.25">
      <c r="A2336" s="2" t="s">
        <v>10</v>
      </c>
      <c r="B2336" s="3">
        <v>7</v>
      </c>
      <c r="C2336" s="3">
        <v>260</v>
      </c>
      <c r="D2336" s="3" t="s">
        <v>463</v>
      </c>
      <c r="E2336" s="3" t="str">
        <f>_xlfn.XLOOKUP(Tbl_BalanceHistory[[#This Row],[RespAgy]],Tbl_Agencies[Agy Code],Tbl_Agencies[Agy Sort])</f>
        <v>102000</v>
      </c>
      <c r="F2336" s="2" t="str">
        <f>Tbl_BalanceHistory[[#This Row],[RespAgy]]&amp;": "&amp;Tbl_BalanceHistory[[#This Row],[RespAgency]]</f>
        <v>260: Virginia Community College System</v>
      </c>
      <c r="G2336" s="3">
        <v>292</v>
      </c>
      <c r="H2336" s="3" t="s">
        <v>1154</v>
      </c>
      <c r="I2336" s="3" t="str">
        <f>_xlfn.XLOOKUP(Tbl_BalanceHistory[[#This Row],[AgyCode]],Tbl_Agencies[Agy Code],Tbl_Agencies[Agy Sort])</f>
        <v/>
      </c>
      <c r="J2336" s="2" t="str">
        <f>Tbl_BalanceHistory[[#This Row],[AgyCode]]&amp;": "&amp;Tbl_BalanceHistory[[#This Row],[Agency Name]]</f>
        <v>292: Central Virginia Community College</v>
      </c>
      <c r="K2336" s="1">
        <v>2019</v>
      </c>
      <c r="L2336" s="3">
        <v>101</v>
      </c>
      <c r="M2336" s="3" t="s">
        <v>1636</v>
      </c>
      <c r="N2336" s="2" t="str">
        <f>Tbl_BalanceHistory[[#This Row],[ProgramCode]]&amp;": "&amp;Tbl_BalanceHistory[[#This Row],[Program Name]]</f>
        <v>101: Higher Education Instruction</v>
      </c>
      <c r="O2336" s="3" t="s">
        <v>1963</v>
      </c>
      <c r="P2336" s="1" t="str">
        <f>IF(Tbl_BalanceHistory[[#This Row],[FundCode]]="0100","GF",IF(Tbl_BalanceHistory[[#This Row],[FundCode]]="01000","GF","Hi Ed / OCR"))</f>
        <v>Hi Ed / OCR</v>
      </c>
      <c r="Q2336" s="5">
        <v>0</v>
      </c>
      <c r="R2336" s="5">
        <v>0</v>
      </c>
      <c r="S2336" s="5">
        <v>941949.23</v>
      </c>
      <c r="T2336" s="5">
        <v>941949.23</v>
      </c>
      <c r="U2336" s="3" t="s">
        <v>1733</v>
      </c>
      <c r="V2336" s="5">
        <v>0</v>
      </c>
      <c r="W2336" s="5">
        <v>0</v>
      </c>
      <c r="X2336" s="5"/>
      <c r="Y2336" s="5"/>
      <c r="Z2336" s="5">
        <f>Tbl_BalanceHistory[[#This Row],[Discretionary Recommended - Pre 2022]]+Tbl_BalanceHistory[[#This Row],[Discretionary Balance Recommended: Policy]]+Tbl_BalanceHistory[[#This Row],[Discretionary Balance Recommended: Commitments]]</f>
        <v>0</v>
      </c>
      <c r="AA2336" s="5">
        <f>Tbl_BalanceHistory[[#This Row],[Discretionary Balance]]-Tbl_BalanceHistory[[#This Row],[Discretionary Reappropriation]]</f>
        <v>0</v>
      </c>
      <c r="AB2336" s="2"/>
      <c r="AC2336" s="2"/>
      <c r="AD2336" s="2"/>
      <c r="AE2336" s="2"/>
    </row>
    <row r="2337" spans="1:31" ht="45" x14ac:dyDescent="0.25">
      <c r="A2337" s="2" t="s">
        <v>10</v>
      </c>
      <c r="B2337" s="3">
        <v>7</v>
      </c>
      <c r="C2337" s="3">
        <v>260</v>
      </c>
      <c r="D2337" s="3" t="s">
        <v>463</v>
      </c>
      <c r="E2337" s="3" t="str">
        <f>_xlfn.XLOOKUP(Tbl_BalanceHistory[[#This Row],[RespAgy]],Tbl_Agencies[Agy Code],Tbl_Agencies[Agy Sort])</f>
        <v>102000</v>
      </c>
      <c r="F2337" s="2" t="str">
        <f>Tbl_BalanceHistory[[#This Row],[RespAgy]]&amp;": "&amp;Tbl_BalanceHistory[[#This Row],[RespAgency]]</f>
        <v>260: Virginia Community College System</v>
      </c>
      <c r="G2337" s="3">
        <v>292</v>
      </c>
      <c r="H2337" s="3" t="s">
        <v>1154</v>
      </c>
      <c r="I2337" s="3" t="str">
        <f>_xlfn.XLOOKUP(Tbl_BalanceHistory[[#This Row],[AgyCode]],Tbl_Agencies[Agy Code],Tbl_Agencies[Agy Sort])</f>
        <v/>
      </c>
      <c r="J2337" s="2" t="str">
        <f>Tbl_BalanceHistory[[#This Row],[AgyCode]]&amp;": "&amp;Tbl_BalanceHistory[[#This Row],[Agency Name]]</f>
        <v>292: Central Virginia Community College</v>
      </c>
      <c r="K2337" s="1">
        <v>2020</v>
      </c>
      <c r="L2337" s="3">
        <v>101</v>
      </c>
      <c r="M2337" s="3" t="s">
        <v>1636</v>
      </c>
      <c r="N2337" s="2" t="str">
        <f>Tbl_BalanceHistory[[#This Row],[ProgramCode]]&amp;": "&amp;Tbl_BalanceHistory[[#This Row],[Program Name]]</f>
        <v>101: Higher Education Instruction</v>
      </c>
      <c r="O2337" s="3" t="s">
        <v>1963</v>
      </c>
      <c r="P2337" s="1" t="str">
        <f>IF(Tbl_BalanceHistory[[#This Row],[FundCode]]="0100","GF",IF(Tbl_BalanceHistory[[#This Row],[FundCode]]="01000","GF","Hi Ed / OCR"))</f>
        <v>Hi Ed / OCR</v>
      </c>
      <c r="Q2337" s="5">
        <v>0</v>
      </c>
      <c r="R2337" s="5">
        <v>0</v>
      </c>
      <c r="S2337" s="5">
        <v>2189639.1</v>
      </c>
      <c r="T2337" s="5">
        <v>2189639.1</v>
      </c>
      <c r="U2337" s="3" t="s">
        <v>1733</v>
      </c>
      <c r="V2337" s="5">
        <v>0</v>
      </c>
      <c r="W2337" s="5">
        <v>0</v>
      </c>
      <c r="X2337" s="5"/>
      <c r="Y2337" s="5"/>
      <c r="Z2337" s="5">
        <f>Tbl_BalanceHistory[[#This Row],[Discretionary Recommended - Pre 2022]]+Tbl_BalanceHistory[[#This Row],[Discretionary Balance Recommended: Policy]]+Tbl_BalanceHistory[[#This Row],[Discretionary Balance Recommended: Commitments]]</f>
        <v>0</v>
      </c>
      <c r="AA2337" s="5">
        <f>Tbl_BalanceHistory[[#This Row],[Discretionary Balance]]-Tbl_BalanceHistory[[#This Row],[Discretionary Reappropriation]]</f>
        <v>0</v>
      </c>
      <c r="AB2337" s="2"/>
      <c r="AC2337" s="2"/>
      <c r="AD2337" s="2"/>
      <c r="AE2337" s="2"/>
    </row>
    <row r="2338" spans="1:31" ht="45" x14ac:dyDescent="0.25">
      <c r="A2338" s="2" t="s">
        <v>10</v>
      </c>
      <c r="B2338" s="3">
        <v>7</v>
      </c>
      <c r="C2338" s="3">
        <v>260</v>
      </c>
      <c r="D2338" s="3" t="s">
        <v>463</v>
      </c>
      <c r="E2338" s="3" t="str">
        <f>_xlfn.XLOOKUP(Tbl_BalanceHistory[[#This Row],[RespAgy]],Tbl_Agencies[Agy Code],Tbl_Agencies[Agy Sort])</f>
        <v>102000</v>
      </c>
      <c r="F2338" s="2" t="str">
        <f>Tbl_BalanceHistory[[#This Row],[RespAgy]]&amp;": "&amp;Tbl_BalanceHistory[[#This Row],[RespAgency]]</f>
        <v>260: Virginia Community College System</v>
      </c>
      <c r="G2338" s="3">
        <v>292</v>
      </c>
      <c r="H2338" s="3" t="s">
        <v>1154</v>
      </c>
      <c r="I2338" s="3" t="str">
        <f>_xlfn.XLOOKUP(Tbl_BalanceHistory[[#This Row],[AgyCode]],Tbl_Agencies[Agy Code],Tbl_Agencies[Agy Sort])</f>
        <v/>
      </c>
      <c r="J2338" s="2" t="str">
        <f>Tbl_BalanceHistory[[#This Row],[AgyCode]]&amp;": "&amp;Tbl_BalanceHistory[[#This Row],[Agency Name]]</f>
        <v>292: Central Virginia Community College</v>
      </c>
      <c r="K2338" s="1">
        <v>2021</v>
      </c>
      <c r="L2338" s="3">
        <v>101</v>
      </c>
      <c r="M2338" s="3" t="s">
        <v>1636</v>
      </c>
      <c r="N2338" s="2" t="str">
        <f>Tbl_BalanceHistory[[#This Row],[ProgramCode]]&amp;": "&amp;Tbl_BalanceHistory[[#This Row],[Program Name]]</f>
        <v>101: Higher Education Instruction</v>
      </c>
      <c r="O2338" s="3" t="s">
        <v>1963</v>
      </c>
      <c r="P2338" s="1" t="str">
        <f>IF(Tbl_BalanceHistory[[#This Row],[FundCode]]="0100","GF",IF(Tbl_BalanceHistory[[#This Row],[FundCode]]="01000","GF","Hi Ed / OCR"))</f>
        <v>Hi Ed / OCR</v>
      </c>
      <c r="Q2338" s="5">
        <v>0</v>
      </c>
      <c r="R2338" s="5">
        <v>0</v>
      </c>
      <c r="S2338" s="5">
        <v>3393080.25</v>
      </c>
      <c r="T2338" s="5">
        <v>3393080.25</v>
      </c>
      <c r="U2338" s="3" t="s">
        <v>1733</v>
      </c>
      <c r="V2338" s="5">
        <v>0</v>
      </c>
      <c r="W2338" s="5">
        <v>0</v>
      </c>
      <c r="X2338" s="5"/>
      <c r="Y2338" s="5"/>
      <c r="Z2338" s="5">
        <f>Tbl_BalanceHistory[[#This Row],[Discretionary Recommended - Pre 2022]]+Tbl_BalanceHistory[[#This Row],[Discretionary Balance Recommended: Policy]]+Tbl_BalanceHistory[[#This Row],[Discretionary Balance Recommended: Commitments]]</f>
        <v>0</v>
      </c>
      <c r="AA2338" s="5">
        <f>Tbl_BalanceHistory[[#This Row],[Discretionary Balance]]-Tbl_BalanceHistory[[#This Row],[Discretionary Reappropriation]]</f>
        <v>0</v>
      </c>
      <c r="AB2338" s="2"/>
      <c r="AC2338" s="2"/>
      <c r="AD2338" s="2"/>
      <c r="AE2338" s="2"/>
    </row>
    <row r="2339" spans="1:31" ht="45" x14ac:dyDescent="0.25">
      <c r="A2339" s="2" t="s">
        <v>10</v>
      </c>
      <c r="B2339" s="3">
        <v>7</v>
      </c>
      <c r="C2339" s="3">
        <v>260</v>
      </c>
      <c r="D2339" s="3" t="s">
        <v>463</v>
      </c>
      <c r="E2339" s="3" t="str">
        <f>_xlfn.XLOOKUP(Tbl_BalanceHistory[[#This Row],[RespAgy]],Tbl_Agencies[Agy Code],Tbl_Agencies[Agy Sort])</f>
        <v>102000</v>
      </c>
      <c r="F2339" s="2" t="str">
        <f>Tbl_BalanceHistory[[#This Row],[RespAgy]]&amp;": "&amp;Tbl_BalanceHistory[[#This Row],[RespAgency]]</f>
        <v>260: Virginia Community College System</v>
      </c>
      <c r="G2339" s="3">
        <v>292</v>
      </c>
      <c r="H2339" s="3" t="s">
        <v>1154</v>
      </c>
      <c r="I2339" s="3" t="str">
        <f>_xlfn.XLOOKUP(Tbl_BalanceHistory[[#This Row],[AgyCode]],Tbl_Agencies[Agy Code],Tbl_Agencies[Agy Sort])</f>
        <v/>
      </c>
      <c r="J2339" s="2" t="str">
        <f>Tbl_BalanceHistory[[#This Row],[AgyCode]]&amp;": "&amp;Tbl_BalanceHistory[[#This Row],[Agency Name]]</f>
        <v>292: Central Virginia Community College</v>
      </c>
      <c r="K2339" s="1">
        <v>2022</v>
      </c>
      <c r="L2339" s="3">
        <v>101</v>
      </c>
      <c r="M2339" s="3" t="s">
        <v>1636</v>
      </c>
      <c r="N2339" s="2" t="str">
        <f>Tbl_BalanceHistory[[#This Row],[ProgramCode]]&amp;": "&amp;Tbl_BalanceHistory[[#This Row],[Program Name]]</f>
        <v>101: Higher Education Instruction</v>
      </c>
      <c r="O2339" s="3" t="s">
        <v>1963</v>
      </c>
      <c r="P2339" s="1" t="str">
        <f>IF(Tbl_BalanceHistory[[#This Row],[FundCode]]="0100","GF",IF(Tbl_BalanceHistory[[#This Row],[FundCode]]="01000","GF","Hi Ed / OCR"))</f>
        <v>Hi Ed / OCR</v>
      </c>
      <c r="Q2339" s="5">
        <v>0</v>
      </c>
      <c r="R2339" s="5">
        <v>0</v>
      </c>
      <c r="S2339" s="5">
        <v>4061177.71</v>
      </c>
      <c r="T2339" s="5">
        <v>4061177.71</v>
      </c>
      <c r="U2339" s="3" t="s">
        <v>1733</v>
      </c>
      <c r="V2339" s="5">
        <v>0</v>
      </c>
      <c r="W2339" s="5"/>
      <c r="X2339" s="5">
        <v>0</v>
      </c>
      <c r="Y2339" s="5">
        <v>0</v>
      </c>
      <c r="Z2339" s="5">
        <f>Tbl_BalanceHistory[[#This Row],[Discretionary Recommended - Pre 2022]]+Tbl_BalanceHistory[[#This Row],[Discretionary Balance Recommended: Policy]]+Tbl_BalanceHistory[[#This Row],[Discretionary Balance Recommended: Commitments]]</f>
        <v>0</v>
      </c>
      <c r="AA2339" s="5">
        <f>Tbl_BalanceHistory[[#This Row],[Discretionary Balance]]-Tbl_BalanceHistory[[#This Row],[Discretionary Reappropriation]]</f>
        <v>0</v>
      </c>
      <c r="AB2339" s="2"/>
      <c r="AC2339" s="2"/>
      <c r="AD2339" s="2"/>
      <c r="AE2339" s="2"/>
    </row>
    <row r="2340" spans="1:31" ht="45" x14ac:dyDescent="0.25">
      <c r="A2340" s="2" t="s">
        <v>10</v>
      </c>
      <c r="B2340" s="3">
        <v>7</v>
      </c>
      <c r="C2340" s="3">
        <v>260</v>
      </c>
      <c r="D2340" s="3" t="s">
        <v>463</v>
      </c>
      <c r="E2340" s="3" t="str">
        <f>_xlfn.XLOOKUP(Tbl_BalanceHistory[[#This Row],[RespAgy]],Tbl_Agencies[Agy Code],Tbl_Agencies[Agy Sort])</f>
        <v>102000</v>
      </c>
      <c r="F2340" s="2" t="str">
        <f>Tbl_BalanceHistory[[#This Row],[RespAgy]]&amp;": "&amp;Tbl_BalanceHistory[[#This Row],[RespAgency]]</f>
        <v>260: Virginia Community College System</v>
      </c>
      <c r="G2340" s="3">
        <v>292</v>
      </c>
      <c r="H2340" s="3" t="s">
        <v>1154</v>
      </c>
      <c r="I2340" s="3" t="str">
        <f>_xlfn.XLOOKUP(Tbl_BalanceHistory[[#This Row],[AgyCode]],Tbl_Agencies[Agy Code],Tbl_Agencies[Agy Sort])</f>
        <v/>
      </c>
      <c r="J2340" s="2" t="str">
        <f>Tbl_BalanceHistory[[#This Row],[AgyCode]]&amp;": "&amp;Tbl_BalanceHistory[[#This Row],[Agency Name]]</f>
        <v>292: Central Virginia Community College</v>
      </c>
      <c r="K2340" s="1">
        <v>2014</v>
      </c>
      <c r="L2340" s="3">
        <v>108</v>
      </c>
      <c r="M2340" s="3" t="s">
        <v>408</v>
      </c>
      <c r="N2340" s="2" t="str">
        <f>Tbl_BalanceHistory[[#This Row],[ProgramCode]]&amp;": "&amp;Tbl_BalanceHistory[[#This Row],[Program Name]]</f>
        <v>108: Higher Education Student Financial Assistance</v>
      </c>
      <c r="O2340" s="3" t="s">
        <v>1730</v>
      </c>
      <c r="P2340" s="1" t="str">
        <f>IF(Tbl_BalanceHistory[[#This Row],[FundCode]]="0100","GF",IF(Tbl_BalanceHistory[[#This Row],[FundCode]]="01000","GF","Hi Ed / OCR"))</f>
        <v>GF</v>
      </c>
      <c r="Q2340" s="5">
        <v>770119</v>
      </c>
      <c r="R2340" s="5">
        <v>654669.31999999995</v>
      </c>
      <c r="S2340" s="5">
        <v>115449</v>
      </c>
      <c r="T2340" s="5">
        <v>115449</v>
      </c>
      <c r="U2340" s="3" t="s">
        <v>1731</v>
      </c>
      <c r="V2340" s="5">
        <v>0</v>
      </c>
      <c r="W2340" s="5">
        <v>0</v>
      </c>
      <c r="X2340" s="5"/>
      <c r="Y2340" s="5"/>
      <c r="Z2340" s="5">
        <f>Tbl_BalanceHistory[[#This Row],[Discretionary Recommended - Pre 2022]]+Tbl_BalanceHistory[[#This Row],[Discretionary Balance Recommended: Policy]]+Tbl_BalanceHistory[[#This Row],[Discretionary Balance Recommended: Commitments]]</f>
        <v>0</v>
      </c>
      <c r="AA2340" s="5">
        <f>Tbl_BalanceHistory[[#This Row],[Discretionary Balance]]-Tbl_BalanceHistory[[#This Row],[Discretionary Reappropriation]]</f>
        <v>0</v>
      </c>
      <c r="AB2340" s="2"/>
      <c r="AC2340" s="2"/>
      <c r="AD2340" s="2"/>
      <c r="AE2340" s="2"/>
    </row>
    <row r="2341" spans="1:31" ht="45" x14ac:dyDescent="0.25">
      <c r="A2341" s="2" t="s">
        <v>10</v>
      </c>
      <c r="B2341" s="3">
        <v>7</v>
      </c>
      <c r="C2341" s="3">
        <v>260</v>
      </c>
      <c r="D2341" s="3" t="s">
        <v>463</v>
      </c>
      <c r="E2341" s="3" t="str">
        <f>_xlfn.XLOOKUP(Tbl_BalanceHistory[[#This Row],[RespAgy]],Tbl_Agencies[Agy Code],Tbl_Agencies[Agy Sort])</f>
        <v>102000</v>
      </c>
      <c r="F2341" s="2" t="str">
        <f>Tbl_BalanceHistory[[#This Row],[RespAgy]]&amp;": "&amp;Tbl_BalanceHistory[[#This Row],[RespAgency]]</f>
        <v>260: Virginia Community College System</v>
      </c>
      <c r="G2341" s="3">
        <v>292</v>
      </c>
      <c r="H2341" s="3" t="s">
        <v>1154</v>
      </c>
      <c r="I2341" s="3" t="str">
        <f>_xlfn.XLOOKUP(Tbl_BalanceHistory[[#This Row],[AgyCode]],Tbl_Agencies[Agy Code],Tbl_Agencies[Agy Sort])</f>
        <v/>
      </c>
      <c r="J2341" s="2" t="str">
        <f>Tbl_BalanceHistory[[#This Row],[AgyCode]]&amp;": "&amp;Tbl_BalanceHistory[[#This Row],[Agency Name]]</f>
        <v>292: Central Virginia Community College</v>
      </c>
      <c r="K2341" s="1">
        <v>2015</v>
      </c>
      <c r="L2341" s="3">
        <v>108</v>
      </c>
      <c r="M2341" s="3" t="s">
        <v>408</v>
      </c>
      <c r="N2341" s="2" t="str">
        <f>Tbl_BalanceHistory[[#This Row],[ProgramCode]]&amp;": "&amp;Tbl_BalanceHistory[[#This Row],[Program Name]]</f>
        <v>108: Higher Education Student Financial Assistance</v>
      </c>
      <c r="O2341" s="3" t="s">
        <v>1730</v>
      </c>
      <c r="P2341" s="1" t="str">
        <f>IF(Tbl_BalanceHistory[[#This Row],[FundCode]]="0100","GF",IF(Tbl_BalanceHistory[[#This Row],[FundCode]]="01000","GF","Hi Ed / OCR"))</f>
        <v>GF</v>
      </c>
      <c r="Q2341" s="5">
        <v>877254</v>
      </c>
      <c r="R2341" s="5">
        <v>495583</v>
      </c>
      <c r="S2341" s="5">
        <v>381670</v>
      </c>
      <c r="T2341" s="5">
        <v>381670</v>
      </c>
      <c r="U2341" s="3" t="s">
        <v>1731</v>
      </c>
      <c r="V2341" s="5">
        <v>0</v>
      </c>
      <c r="W2341" s="5">
        <v>0</v>
      </c>
      <c r="X2341" s="5"/>
      <c r="Y2341" s="5"/>
      <c r="Z2341" s="5">
        <f>Tbl_BalanceHistory[[#This Row],[Discretionary Recommended - Pre 2022]]+Tbl_BalanceHistory[[#This Row],[Discretionary Balance Recommended: Policy]]+Tbl_BalanceHistory[[#This Row],[Discretionary Balance Recommended: Commitments]]</f>
        <v>0</v>
      </c>
      <c r="AA2341" s="5">
        <f>Tbl_BalanceHistory[[#This Row],[Discretionary Balance]]-Tbl_BalanceHistory[[#This Row],[Discretionary Reappropriation]]</f>
        <v>0</v>
      </c>
      <c r="AB2341" s="2"/>
      <c r="AC2341" s="2"/>
      <c r="AD2341" s="2"/>
      <c r="AE2341" s="2"/>
    </row>
    <row r="2342" spans="1:31" ht="45" x14ac:dyDescent="0.25">
      <c r="A2342" s="2" t="s">
        <v>10</v>
      </c>
      <c r="B2342" s="3">
        <v>7</v>
      </c>
      <c r="C2342" s="3">
        <v>260</v>
      </c>
      <c r="D2342" s="3" t="s">
        <v>463</v>
      </c>
      <c r="E2342" s="3" t="str">
        <f>_xlfn.XLOOKUP(Tbl_BalanceHistory[[#This Row],[RespAgy]],Tbl_Agencies[Agy Code],Tbl_Agencies[Agy Sort])</f>
        <v>102000</v>
      </c>
      <c r="F2342" s="2" t="str">
        <f>Tbl_BalanceHistory[[#This Row],[RespAgy]]&amp;": "&amp;Tbl_BalanceHistory[[#This Row],[RespAgency]]</f>
        <v>260: Virginia Community College System</v>
      </c>
      <c r="G2342" s="3">
        <v>292</v>
      </c>
      <c r="H2342" s="3" t="s">
        <v>1154</v>
      </c>
      <c r="I2342" s="3" t="str">
        <f>_xlfn.XLOOKUP(Tbl_BalanceHistory[[#This Row],[AgyCode]],Tbl_Agencies[Agy Code],Tbl_Agencies[Agy Sort])</f>
        <v/>
      </c>
      <c r="J2342" s="2" t="str">
        <f>Tbl_BalanceHistory[[#This Row],[AgyCode]]&amp;": "&amp;Tbl_BalanceHistory[[#This Row],[Agency Name]]</f>
        <v>292: Central Virginia Community College</v>
      </c>
      <c r="K2342" s="1">
        <v>2016</v>
      </c>
      <c r="L2342" s="3">
        <v>108</v>
      </c>
      <c r="M2342" s="3" t="s">
        <v>408</v>
      </c>
      <c r="N2342" s="2" t="str">
        <f>Tbl_BalanceHistory[[#This Row],[ProgramCode]]&amp;": "&amp;Tbl_BalanceHistory[[#This Row],[Program Name]]</f>
        <v>108: Higher Education Student Financial Assistance</v>
      </c>
      <c r="O2342" s="3" t="s">
        <v>1730</v>
      </c>
      <c r="P2342" s="1" t="str">
        <f>IF(Tbl_BalanceHistory[[#This Row],[FundCode]]="0100","GF",IF(Tbl_BalanceHistory[[#This Row],[FundCode]]="01000","GF","Hi Ed / OCR"))</f>
        <v>GF</v>
      </c>
      <c r="Q2342" s="5">
        <v>940902</v>
      </c>
      <c r="R2342" s="5">
        <v>645400.13</v>
      </c>
      <c r="S2342" s="5">
        <v>295501</v>
      </c>
      <c r="T2342" s="5">
        <v>295501</v>
      </c>
      <c r="U2342" s="3" t="s">
        <v>1731</v>
      </c>
      <c r="V2342" s="5">
        <v>0</v>
      </c>
      <c r="W2342" s="5">
        <v>0</v>
      </c>
      <c r="X2342" s="5"/>
      <c r="Y2342" s="5"/>
      <c r="Z2342" s="5">
        <f>Tbl_BalanceHistory[[#This Row],[Discretionary Recommended - Pre 2022]]+Tbl_BalanceHistory[[#This Row],[Discretionary Balance Recommended: Policy]]+Tbl_BalanceHistory[[#This Row],[Discretionary Balance Recommended: Commitments]]</f>
        <v>0</v>
      </c>
      <c r="AA2342" s="5">
        <f>Tbl_BalanceHistory[[#This Row],[Discretionary Balance]]-Tbl_BalanceHistory[[#This Row],[Discretionary Reappropriation]]</f>
        <v>0</v>
      </c>
      <c r="AB2342" s="2"/>
      <c r="AC2342" s="2"/>
      <c r="AD2342" s="2"/>
      <c r="AE2342" s="2"/>
    </row>
    <row r="2343" spans="1:31" ht="45" x14ac:dyDescent="0.25">
      <c r="A2343" s="2" t="s">
        <v>10</v>
      </c>
      <c r="B2343" s="3">
        <v>7</v>
      </c>
      <c r="C2343" s="3">
        <v>260</v>
      </c>
      <c r="D2343" s="3" t="s">
        <v>463</v>
      </c>
      <c r="E2343" s="3" t="str">
        <f>_xlfn.XLOOKUP(Tbl_BalanceHistory[[#This Row],[RespAgy]],Tbl_Agencies[Agy Code],Tbl_Agencies[Agy Sort])</f>
        <v>102000</v>
      </c>
      <c r="F2343" s="2" t="str">
        <f>Tbl_BalanceHistory[[#This Row],[RespAgy]]&amp;": "&amp;Tbl_BalanceHistory[[#This Row],[RespAgency]]</f>
        <v>260: Virginia Community College System</v>
      </c>
      <c r="G2343" s="3">
        <v>292</v>
      </c>
      <c r="H2343" s="3" t="s">
        <v>1154</v>
      </c>
      <c r="I2343" s="3" t="str">
        <f>_xlfn.XLOOKUP(Tbl_BalanceHistory[[#This Row],[AgyCode]],Tbl_Agencies[Agy Code],Tbl_Agencies[Agy Sort])</f>
        <v/>
      </c>
      <c r="J2343" s="2" t="str">
        <f>Tbl_BalanceHistory[[#This Row],[AgyCode]]&amp;": "&amp;Tbl_BalanceHistory[[#This Row],[Agency Name]]</f>
        <v>292: Central Virginia Community College</v>
      </c>
      <c r="K2343" s="1">
        <v>2017</v>
      </c>
      <c r="L2343" s="3">
        <v>108</v>
      </c>
      <c r="M2343" s="3" t="s">
        <v>408</v>
      </c>
      <c r="N2343" s="2" t="str">
        <f>Tbl_BalanceHistory[[#This Row],[ProgramCode]]&amp;": "&amp;Tbl_BalanceHistory[[#This Row],[Program Name]]</f>
        <v>108: Higher Education Student Financial Assistance</v>
      </c>
      <c r="O2343" s="3" t="s">
        <v>886</v>
      </c>
      <c r="P2343" s="1" t="str">
        <f>IF(Tbl_BalanceHistory[[#This Row],[FundCode]]="0100","GF",IF(Tbl_BalanceHistory[[#This Row],[FundCode]]="01000","GF","Hi Ed / OCR"))</f>
        <v>GF</v>
      </c>
      <c r="Q2343" s="5">
        <v>1307716</v>
      </c>
      <c r="R2343" s="5">
        <v>1032092.95</v>
      </c>
      <c r="S2343" s="5">
        <v>275623</v>
      </c>
      <c r="T2343" s="5">
        <v>275623</v>
      </c>
      <c r="U2343" s="3" t="s">
        <v>1732</v>
      </c>
      <c r="V2343" s="5">
        <v>0</v>
      </c>
      <c r="W2343" s="5">
        <v>0</v>
      </c>
      <c r="X2343" s="5"/>
      <c r="Y2343" s="5"/>
      <c r="Z2343" s="5">
        <f>Tbl_BalanceHistory[[#This Row],[Discretionary Recommended - Pre 2022]]+Tbl_BalanceHistory[[#This Row],[Discretionary Balance Recommended: Policy]]+Tbl_BalanceHistory[[#This Row],[Discretionary Balance Recommended: Commitments]]</f>
        <v>0</v>
      </c>
      <c r="AA2343" s="5">
        <f>Tbl_BalanceHistory[[#This Row],[Discretionary Balance]]-Tbl_BalanceHistory[[#This Row],[Discretionary Reappropriation]]</f>
        <v>0</v>
      </c>
      <c r="AB2343" s="2"/>
      <c r="AC2343" s="2"/>
      <c r="AD2343" s="2"/>
      <c r="AE2343" s="2"/>
    </row>
    <row r="2344" spans="1:31" ht="45" x14ac:dyDescent="0.25">
      <c r="A2344" s="2" t="s">
        <v>10</v>
      </c>
      <c r="B2344" s="3">
        <v>7</v>
      </c>
      <c r="C2344" s="3">
        <v>260</v>
      </c>
      <c r="D2344" s="3" t="s">
        <v>463</v>
      </c>
      <c r="E2344" s="3" t="str">
        <f>_xlfn.XLOOKUP(Tbl_BalanceHistory[[#This Row],[RespAgy]],Tbl_Agencies[Agy Code],Tbl_Agencies[Agy Sort])</f>
        <v>102000</v>
      </c>
      <c r="F2344" s="2" t="str">
        <f>Tbl_BalanceHistory[[#This Row],[RespAgy]]&amp;": "&amp;Tbl_BalanceHistory[[#This Row],[RespAgency]]</f>
        <v>260: Virginia Community College System</v>
      </c>
      <c r="G2344" s="3">
        <v>292</v>
      </c>
      <c r="H2344" s="3" t="s">
        <v>1154</v>
      </c>
      <c r="I2344" s="3" t="str">
        <f>_xlfn.XLOOKUP(Tbl_BalanceHistory[[#This Row],[AgyCode]],Tbl_Agencies[Agy Code],Tbl_Agencies[Agy Sort])</f>
        <v/>
      </c>
      <c r="J2344" s="2" t="str">
        <f>Tbl_BalanceHistory[[#This Row],[AgyCode]]&amp;": "&amp;Tbl_BalanceHistory[[#This Row],[Agency Name]]</f>
        <v>292: Central Virginia Community College</v>
      </c>
      <c r="K2344" s="1">
        <v>2018</v>
      </c>
      <c r="L2344" s="3">
        <v>108</v>
      </c>
      <c r="M2344" s="3" t="s">
        <v>408</v>
      </c>
      <c r="N2344" s="2" t="str">
        <f>Tbl_BalanceHistory[[#This Row],[ProgramCode]]&amp;": "&amp;Tbl_BalanceHistory[[#This Row],[Program Name]]</f>
        <v>108: Higher Education Student Financial Assistance</v>
      </c>
      <c r="O2344" s="3" t="s">
        <v>886</v>
      </c>
      <c r="P2344" s="1" t="str">
        <f>IF(Tbl_BalanceHistory[[#This Row],[FundCode]]="0100","GF",IF(Tbl_BalanceHistory[[#This Row],[FundCode]]="01000","GF","Hi Ed / OCR"))</f>
        <v>GF</v>
      </c>
      <c r="Q2344" s="5">
        <v>1453512</v>
      </c>
      <c r="R2344" s="5">
        <v>1045244.81</v>
      </c>
      <c r="S2344" s="5">
        <v>408267</v>
      </c>
      <c r="T2344" s="5">
        <v>408267</v>
      </c>
      <c r="U2344" s="3" t="s">
        <v>1733</v>
      </c>
      <c r="V2344" s="5">
        <v>0</v>
      </c>
      <c r="W2344" s="5">
        <v>0</v>
      </c>
      <c r="X2344" s="5"/>
      <c r="Y2344" s="5"/>
      <c r="Z2344" s="5">
        <f>Tbl_BalanceHistory[[#This Row],[Discretionary Recommended - Pre 2022]]+Tbl_BalanceHistory[[#This Row],[Discretionary Balance Recommended: Policy]]+Tbl_BalanceHistory[[#This Row],[Discretionary Balance Recommended: Commitments]]</f>
        <v>0</v>
      </c>
      <c r="AA2344" s="5">
        <f>Tbl_BalanceHistory[[#This Row],[Discretionary Balance]]-Tbl_BalanceHistory[[#This Row],[Discretionary Reappropriation]]</f>
        <v>0</v>
      </c>
      <c r="AB2344" s="2"/>
      <c r="AC2344" s="2"/>
      <c r="AD2344" s="2"/>
      <c r="AE2344" s="2"/>
    </row>
    <row r="2345" spans="1:31" ht="45" x14ac:dyDescent="0.25">
      <c r="A2345" s="2" t="s">
        <v>10</v>
      </c>
      <c r="B2345" s="3">
        <v>7</v>
      </c>
      <c r="C2345" s="3">
        <v>260</v>
      </c>
      <c r="D2345" s="3" t="s">
        <v>463</v>
      </c>
      <c r="E2345" s="3" t="str">
        <f>_xlfn.XLOOKUP(Tbl_BalanceHistory[[#This Row],[RespAgy]],Tbl_Agencies[Agy Code],Tbl_Agencies[Agy Sort])</f>
        <v>102000</v>
      </c>
      <c r="F2345" s="2" t="str">
        <f>Tbl_BalanceHistory[[#This Row],[RespAgy]]&amp;": "&amp;Tbl_BalanceHistory[[#This Row],[RespAgency]]</f>
        <v>260: Virginia Community College System</v>
      </c>
      <c r="G2345" s="3">
        <v>292</v>
      </c>
      <c r="H2345" s="3" t="s">
        <v>1154</v>
      </c>
      <c r="I2345" s="3" t="str">
        <f>_xlfn.XLOOKUP(Tbl_BalanceHistory[[#This Row],[AgyCode]],Tbl_Agencies[Agy Code],Tbl_Agencies[Agy Sort])</f>
        <v/>
      </c>
      <c r="J2345" s="2" t="str">
        <f>Tbl_BalanceHistory[[#This Row],[AgyCode]]&amp;": "&amp;Tbl_BalanceHistory[[#This Row],[Agency Name]]</f>
        <v>292: Central Virginia Community College</v>
      </c>
      <c r="K2345" s="1">
        <v>2019</v>
      </c>
      <c r="L2345" s="3">
        <v>108</v>
      </c>
      <c r="M2345" s="3" t="s">
        <v>408</v>
      </c>
      <c r="N2345" s="2" t="str">
        <f>Tbl_BalanceHistory[[#This Row],[ProgramCode]]&amp;": "&amp;Tbl_BalanceHistory[[#This Row],[Program Name]]</f>
        <v>108: Higher Education Student Financial Assistance</v>
      </c>
      <c r="O2345" s="3" t="s">
        <v>886</v>
      </c>
      <c r="P2345" s="1" t="str">
        <f>IF(Tbl_BalanceHistory[[#This Row],[FundCode]]="0100","GF",IF(Tbl_BalanceHistory[[#This Row],[FundCode]]="01000","GF","Hi Ed / OCR"))</f>
        <v>GF</v>
      </c>
      <c r="Q2345" s="5">
        <v>1526012</v>
      </c>
      <c r="R2345" s="5">
        <v>964003.17</v>
      </c>
      <c r="S2345" s="5">
        <v>562008.82999999996</v>
      </c>
      <c r="T2345" s="5">
        <v>562008.82999999996</v>
      </c>
      <c r="U2345" s="3" t="s">
        <v>1733</v>
      </c>
      <c r="V2345" s="5">
        <v>0</v>
      </c>
      <c r="W2345" s="5">
        <v>0</v>
      </c>
      <c r="X2345" s="5"/>
      <c r="Y2345" s="5"/>
      <c r="Z2345" s="5">
        <f>Tbl_BalanceHistory[[#This Row],[Discretionary Recommended - Pre 2022]]+Tbl_BalanceHistory[[#This Row],[Discretionary Balance Recommended: Policy]]+Tbl_BalanceHistory[[#This Row],[Discretionary Balance Recommended: Commitments]]</f>
        <v>0</v>
      </c>
      <c r="AA2345" s="5">
        <f>Tbl_BalanceHistory[[#This Row],[Discretionary Balance]]-Tbl_BalanceHistory[[#This Row],[Discretionary Reappropriation]]</f>
        <v>0</v>
      </c>
      <c r="AB2345" s="2"/>
      <c r="AC2345" s="2"/>
      <c r="AD2345" s="2"/>
      <c r="AE2345" s="2"/>
    </row>
    <row r="2346" spans="1:31" ht="45" x14ac:dyDescent="0.25">
      <c r="A2346" s="2" t="s">
        <v>10</v>
      </c>
      <c r="B2346" s="3">
        <v>7</v>
      </c>
      <c r="C2346" s="3">
        <v>260</v>
      </c>
      <c r="D2346" s="3" t="s">
        <v>463</v>
      </c>
      <c r="E2346" s="3" t="str">
        <f>_xlfn.XLOOKUP(Tbl_BalanceHistory[[#This Row],[RespAgy]],Tbl_Agencies[Agy Code],Tbl_Agencies[Agy Sort])</f>
        <v>102000</v>
      </c>
      <c r="F2346" s="2" t="str">
        <f>Tbl_BalanceHistory[[#This Row],[RespAgy]]&amp;": "&amp;Tbl_BalanceHistory[[#This Row],[RespAgency]]</f>
        <v>260: Virginia Community College System</v>
      </c>
      <c r="G2346" s="3">
        <v>292</v>
      </c>
      <c r="H2346" s="3" t="s">
        <v>1154</v>
      </c>
      <c r="I2346" s="3" t="str">
        <f>_xlfn.XLOOKUP(Tbl_BalanceHistory[[#This Row],[AgyCode]],Tbl_Agencies[Agy Code],Tbl_Agencies[Agy Sort])</f>
        <v/>
      </c>
      <c r="J2346" s="2" t="str">
        <f>Tbl_BalanceHistory[[#This Row],[AgyCode]]&amp;": "&amp;Tbl_BalanceHistory[[#This Row],[Agency Name]]</f>
        <v>292: Central Virginia Community College</v>
      </c>
      <c r="K2346" s="1">
        <v>2020</v>
      </c>
      <c r="L2346" s="3">
        <v>108</v>
      </c>
      <c r="M2346" s="3" t="s">
        <v>408</v>
      </c>
      <c r="N2346" s="2" t="str">
        <f>Tbl_BalanceHistory[[#This Row],[ProgramCode]]&amp;": "&amp;Tbl_BalanceHistory[[#This Row],[Program Name]]</f>
        <v>108: Higher Education Student Financial Assistance</v>
      </c>
      <c r="O2346" s="3" t="s">
        <v>886</v>
      </c>
      <c r="P2346" s="1" t="str">
        <f>IF(Tbl_BalanceHistory[[#This Row],[FundCode]]="0100","GF",IF(Tbl_BalanceHistory[[#This Row],[FundCode]]="01000","GF","Hi Ed / OCR"))</f>
        <v>GF</v>
      </c>
      <c r="Q2346" s="5">
        <v>2005115</v>
      </c>
      <c r="R2346" s="5">
        <v>1500330.65</v>
      </c>
      <c r="S2346" s="5">
        <v>504784.35</v>
      </c>
      <c r="T2346" s="5">
        <v>504784.35</v>
      </c>
      <c r="U2346" s="3" t="s">
        <v>1733</v>
      </c>
      <c r="V2346" s="5">
        <v>0</v>
      </c>
      <c r="W2346" s="5">
        <v>0</v>
      </c>
      <c r="X2346" s="5"/>
      <c r="Y2346" s="5"/>
      <c r="Z2346" s="5">
        <f>Tbl_BalanceHistory[[#This Row],[Discretionary Recommended - Pre 2022]]+Tbl_BalanceHistory[[#This Row],[Discretionary Balance Recommended: Policy]]+Tbl_BalanceHistory[[#This Row],[Discretionary Balance Recommended: Commitments]]</f>
        <v>0</v>
      </c>
      <c r="AA2346" s="5">
        <f>Tbl_BalanceHistory[[#This Row],[Discretionary Balance]]-Tbl_BalanceHistory[[#This Row],[Discretionary Reappropriation]]</f>
        <v>0</v>
      </c>
      <c r="AB2346" s="2"/>
      <c r="AC2346" s="2"/>
      <c r="AD2346" s="2"/>
      <c r="AE2346" s="2"/>
    </row>
    <row r="2347" spans="1:31" ht="45" x14ac:dyDescent="0.25">
      <c r="A2347" s="2" t="s">
        <v>10</v>
      </c>
      <c r="B2347" s="3">
        <v>7</v>
      </c>
      <c r="C2347" s="3">
        <v>260</v>
      </c>
      <c r="D2347" s="3" t="s">
        <v>463</v>
      </c>
      <c r="E2347" s="3" t="str">
        <f>_xlfn.XLOOKUP(Tbl_BalanceHistory[[#This Row],[RespAgy]],Tbl_Agencies[Agy Code],Tbl_Agencies[Agy Sort])</f>
        <v>102000</v>
      </c>
      <c r="F2347" s="2" t="str">
        <f>Tbl_BalanceHistory[[#This Row],[RespAgy]]&amp;": "&amp;Tbl_BalanceHistory[[#This Row],[RespAgency]]</f>
        <v>260: Virginia Community College System</v>
      </c>
      <c r="G2347" s="3">
        <v>292</v>
      </c>
      <c r="H2347" s="3" t="s">
        <v>1154</v>
      </c>
      <c r="I2347" s="3" t="str">
        <f>_xlfn.XLOOKUP(Tbl_BalanceHistory[[#This Row],[AgyCode]],Tbl_Agencies[Agy Code],Tbl_Agencies[Agy Sort])</f>
        <v/>
      </c>
      <c r="J2347" s="2" t="str">
        <f>Tbl_BalanceHistory[[#This Row],[AgyCode]]&amp;": "&amp;Tbl_BalanceHistory[[#This Row],[Agency Name]]</f>
        <v>292: Central Virginia Community College</v>
      </c>
      <c r="K2347" s="1">
        <v>2021</v>
      </c>
      <c r="L2347" s="3">
        <v>108</v>
      </c>
      <c r="M2347" s="3" t="s">
        <v>408</v>
      </c>
      <c r="N2347" s="2" t="str">
        <f>Tbl_BalanceHistory[[#This Row],[ProgramCode]]&amp;": "&amp;Tbl_BalanceHistory[[#This Row],[Program Name]]</f>
        <v>108: Higher Education Student Financial Assistance</v>
      </c>
      <c r="O2347" s="3" t="s">
        <v>886</v>
      </c>
      <c r="P2347" s="1" t="str">
        <f>IF(Tbl_BalanceHistory[[#This Row],[FundCode]]="0100","GF",IF(Tbl_BalanceHistory[[#This Row],[FundCode]]="01000","GF","Hi Ed / OCR"))</f>
        <v>GF</v>
      </c>
      <c r="Q2347" s="5">
        <v>1884152</v>
      </c>
      <c r="R2347" s="5">
        <v>1240821.46</v>
      </c>
      <c r="S2347" s="5">
        <v>643330.54</v>
      </c>
      <c r="T2347" s="5">
        <v>643330.54</v>
      </c>
      <c r="U2347" s="3" t="s">
        <v>1733</v>
      </c>
      <c r="V2347" s="5">
        <v>0</v>
      </c>
      <c r="W2347" s="5">
        <v>0</v>
      </c>
      <c r="X2347" s="5"/>
      <c r="Y2347" s="5"/>
      <c r="Z2347" s="5">
        <f>Tbl_BalanceHistory[[#This Row],[Discretionary Recommended - Pre 2022]]+Tbl_BalanceHistory[[#This Row],[Discretionary Balance Recommended: Policy]]+Tbl_BalanceHistory[[#This Row],[Discretionary Balance Recommended: Commitments]]</f>
        <v>0</v>
      </c>
      <c r="AA2347" s="5">
        <f>Tbl_BalanceHistory[[#This Row],[Discretionary Balance]]-Tbl_BalanceHistory[[#This Row],[Discretionary Reappropriation]]</f>
        <v>0</v>
      </c>
      <c r="AB2347" s="2"/>
      <c r="AC2347" s="2"/>
      <c r="AD2347" s="2"/>
      <c r="AE2347" s="2"/>
    </row>
    <row r="2348" spans="1:31" ht="45" x14ac:dyDescent="0.25">
      <c r="A2348" s="2" t="s">
        <v>10</v>
      </c>
      <c r="B2348" s="3">
        <v>7</v>
      </c>
      <c r="C2348" s="3">
        <v>260</v>
      </c>
      <c r="D2348" s="3" t="s">
        <v>463</v>
      </c>
      <c r="E2348" s="3" t="str">
        <f>_xlfn.XLOOKUP(Tbl_BalanceHistory[[#This Row],[RespAgy]],Tbl_Agencies[Agy Code],Tbl_Agencies[Agy Sort])</f>
        <v>102000</v>
      </c>
      <c r="F2348" s="2" t="str">
        <f>Tbl_BalanceHistory[[#This Row],[RespAgy]]&amp;": "&amp;Tbl_BalanceHistory[[#This Row],[RespAgency]]</f>
        <v>260: Virginia Community College System</v>
      </c>
      <c r="G2348" s="3">
        <v>292</v>
      </c>
      <c r="H2348" s="3" t="s">
        <v>1154</v>
      </c>
      <c r="I2348" s="3" t="str">
        <f>_xlfn.XLOOKUP(Tbl_BalanceHistory[[#This Row],[AgyCode]],Tbl_Agencies[Agy Code],Tbl_Agencies[Agy Sort])</f>
        <v/>
      </c>
      <c r="J2348" s="2" t="str">
        <f>Tbl_BalanceHistory[[#This Row],[AgyCode]]&amp;": "&amp;Tbl_BalanceHistory[[#This Row],[Agency Name]]</f>
        <v>292: Central Virginia Community College</v>
      </c>
      <c r="K2348" s="1">
        <v>2022</v>
      </c>
      <c r="L2348" s="3">
        <v>108</v>
      </c>
      <c r="M2348" s="3" t="s">
        <v>408</v>
      </c>
      <c r="N2348" s="2" t="str">
        <f>Tbl_BalanceHistory[[#This Row],[ProgramCode]]&amp;": "&amp;Tbl_BalanceHistory[[#This Row],[Program Name]]</f>
        <v>108: Higher Education Student Financial Assistance</v>
      </c>
      <c r="O2348" s="3" t="s">
        <v>886</v>
      </c>
      <c r="P2348" s="1" t="str">
        <f>IF(Tbl_BalanceHistory[[#This Row],[FundCode]]="0100","GF",IF(Tbl_BalanceHistory[[#This Row],[FundCode]]="01000","GF","Hi Ed / OCR"))</f>
        <v>GF</v>
      </c>
      <c r="Q2348" s="5">
        <v>2644835</v>
      </c>
      <c r="R2348" s="5">
        <v>1631611.31</v>
      </c>
      <c r="S2348" s="5">
        <v>1013223.69</v>
      </c>
      <c r="T2348" s="5">
        <v>1013223.69</v>
      </c>
      <c r="U2348" s="3" t="s">
        <v>1733</v>
      </c>
      <c r="V2348" s="5">
        <v>0</v>
      </c>
      <c r="W2348" s="5"/>
      <c r="X2348" s="5">
        <v>0</v>
      </c>
      <c r="Y2348" s="5">
        <v>0</v>
      </c>
      <c r="Z2348" s="5">
        <f>Tbl_BalanceHistory[[#This Row],[Discretionary Recommended - Pre 2022]]+Tbl_BalanceHistory[[#This Row],[Discretionary Balance Recommended: Policy]]+Tbl_BalanceHistory[[#This Row],[Discretionary Balance Recommended: Commitments]]</f>
        <v>0</v>
      </c>
      <c r="AA2348" s="5">
        <f>Tbl_BalanceHistory[[#This Row],[Discretionary Balance]]-Tbl_BalanceHistory[[#This Row],[Discretionary Reappropriation]]</f>
        <v>0</v>
      </c>
      <c r="AB2348" s="2"/>
      <c r="AC2348" s="2"/>
      <c r="AD2348" s="2"/>
      <c r="AE2348" s="2"/>
    </row>
    <row r="2349" spans="1:31" ht="60" x14ac:dyDescent="0.25">
      <c r="A2349" s="2" t="s">
        <v>10</v>
      </c>
      <c r="B2349" s="3">
        <v>7</v>
      </c>
      <c r="C2349" s="3">
        <v>260</v>
      </c>
      <c r="D2349" s="3" t="s">
        <v>463</v>
      </c>
      <c r="E2349" s="3" t="str">
        <f>_xlfn.XLOOKUP(Tbl_BalanceHistory[[#This Row],[RespAgy]],Tbl_Agencies[Agy Code],Tbl_Agencies[Agy Sort])</f>
        <v>102000</v>
      </c>
      <c r="F2349" s="2" t="str">
        <f>Tbl_BalanceHistory[[#This Row],[RespAgy]]&amp;": "&amp;Tbl_BalanceHistory[[#This Row],[RespAgency]]</f>
        <v>260: Virginia Community College System</v>
      </c>
      <c r="G2349" s="3">
        <v>292</v>
      </c>
      <c r="H2349" s="3" t="s">
        <v>1154</v>
      </c>
      <c r="I2349" s="3" t="str">
        <f>_xlfn.XLOOKUP(Tbl_BalanceHistory[[#This Row],[AgyCode]],Tbl_Agencies[Agy Code],Tbl_Agencies[Agy Sort])</f>
        <v/>
      </c>
      <c r="J2349" s="2" t="str">
        <f>Tbl_BalanceHistory[[#This Row],[AgyCode]]&amp;": "&amp;Tbl_BalanceHistory[[#This Row],[Agency Name]]</f>
        <v>292: Central Virginia Community College</v>
      </c>
      <c r="K2349" s="1">
        <v>2022</v>
      </c>
      <c r="L2349" s="3">
        <v>110</v>
      </c>
      <c r="M2349" s="3" t="s">
        <v>409</v>
      </c>
      <c r="N2349" s="2" t="str">
        <f>Tbl_BalanceHistory[[#This Row],[ProgramCode]]&amp;": "&amp;Tbl_BalanceHistory[[#This Row],[Program Name]]</f>
        <v>110: Financial Assistance For Educational and General Services</v>
      </c>
      <c r="O2349" s="3" t="s">
        <v>886</v>
      </c>
      <c r="P2349" s="1" t="str">
        <f>IF(Tbl_BalanceHistory[[#This Row],[FundCode]]="0100","GF",IF(Tbl_BalanceHistory[[#This Row],[FundCode]]="01000","GF","Hi Ed / OCR"))</f>
        <v>GF</v>
      </c>
      <c r="Q2349" s="5">
        <v>69318</v>
      </c>
      <c r="R2349" s="5">
        <v>54433.5</v>
      </c>
      <c r="S2349" s="5">
        <v>14884.5</v>
      </c>
      <c r="T2349" s="5">
        <v>14884.5</v>
      </c>
      <c r="U2349" s="3" t="s">
        <v>1733</v>
      </c>
      <c r="V2349" s="5">
        <v>0</v>
      </c>
      <c r="W2349" s="5"/>
      <c r="X2349" s="5">
        <v>0</v>
      </c>
      <c r="Y2349" s="5">
        <v>0</v>
      </c>
      <c r="Z2349" s="5">
        <f>Tbl_BalanceHistory[[#This Row],[Discretionary Recommended - Pre 2022]]+Tbl_BalanceHistory[[#This Row],[Discretionary Balance Recommended: Policy]]+Tbl_BalanceHistory[[#This Row],[Discretionary Balance Recommended: Commitments]]</f>
        <v>0</v>
      </c>
      <c r="AA2349" s="5">
        <f>Tbl_BalanceHistory[[#This Row],[Discretionary Balance]]-Tbl_BalanceHistory[[#This Row],[Discretionary Reappropriation]]</f>
        <v>0</v>
      </c>
      <c r="AB2349" s="2"/>
      <c r="AC2349" s="2"/>
      <c r="AD2349" s="2"/>
      <c r="AE2349" s="2"/>
    </row>
    <row r="2350" spans="1:31" ht="45" x14ac:dyDescent="0.25">
      <c r="A2350" s="2" t="s">
        <v>10</v>
      </c>
      <c r="B2350" s="3">
        <v>7</v>
      </c>
      <c r="C2350" s="3">
        <v>260</v>
      </c>
      <c r="D2350" s="3" t="s">
        <v>463</v>
      </c>
      <c r="E2350" s="3" t="str">
        <f>_xlfn.XLOOKUP(Tbl_BalanceHistory[[#This Row],[RespAgy]],Tbl_Agencies[Agy Code],Tbl_Agencies[Agy Sort])</f>
        <v>102000</v>
      </c>
      <c r="F2350" s="2" t="str">
        <f>Tbl_BalanceHistory[[#This Row],[RespAgy]]&amp;": "&amp;Tbl_BalanceHistory[[#This Row],[RespAgency]]</f>
        <v>260: Virginia Community College System</v>
      </c>
      <c r="G2350" s="3">
        <v>292</v>
      </c>
      <c r="H2350" s="3" t="s">
        <v>1154</v>
      </c>
      <c r="I2350" s="3" t="str">
        <f>_xlfn.XLOOKUP(Tbl_BalanceHistory[[#This Row],[AgyCode]],Tbl_Agencies[Agy Code],Tbl_Agencies[Agy Sort])</f>
        <v/>
      </c>
      <c r="J2350" s="2" t="str">
        <f>Tbl_BalanceHistory[[#This Row],[AgyCode]]&amp;": "&amp;Tbl_BalanceHistory[[#This Row],[Agency Name]]</f>
        <v>292: Central Virginia Community College</v>
      </c>
      <c r="K2350" s="1">
        <v>2014</v>
      </c>
      <c r="L2350" s="3">
        <v>534</v>
      </c>
      <c r="M2350" s="3" t="s">
        <v>82</v>
      </c>
      <c r="N2350" s="2" t="str">
        <f>Tbl_BalanceHistory[[#This Row],[ProgramCode]]&amp;": "&amp;Tbl_BalanceHistory[[#This Row],[Program Name]]</f>
        <v>534: Economic Development Services</v>
      </c>
      <c r="O2350" s="3" t="s">
        <v>1730</v>
      </c>
      <c r="P2350" s="1" t="str">
        <f>IF(Tbl_BalanceHistory[[#This Row],[FundCode]]="0100","GF",IF(Tbl_BalanceHistory[[#This Row],[FundCode]]="01000","GF","Hi Ed / OCR"))</f>
        <v>GF</v>
      </c>
      <c r="Q2350" s="5">
        <v>12260</v>
      </c>
      <c r="R2350" s="5">
        <v>0</v>
      </c>
      <c r="S2350" s="5">
        <v>12260</v>
      </c>
      <c r="T2350" s="5">
        <v>12260</v>
      </c>
      <c r="U2350" s="3" t="s">
        <v>1731</v>
      </c>
      <c r="V2350" s="5">
        <v>0</v>
      </c>
      <c r="W2350" s="5">
        <v>0</v>
      </c>
      <c r="X2350" s="5"/>
      <c r="Y2350" s="5"/>
      <c r="Z2350" s="5">
        <f>Tbl_BalanceHistory[[#This Row],[Discretionary Recommended - Pre 2022]]+Tbl_BalanceHistory[[#This Row],[Discretionary Balance Recommended: Policy]]+Tbl_BalanceHistory[[#This Row],[Discretionary Balance Recommended: Commitments]]</f>
        <v>0</v>
      </c>
      <c r="AA2350" s="5">
        <f>Tbl_BalanceHistory[[#This Row],[Discretionary Balance]]-Tbl_BalanceHistory[[#This Row],[Discretionary Reappropriation]]</f>
        <v>0</v>
      </c>
      <c r="AB2350" s="2"/>
      <c r="AC2350" s="2"/>
      <c r="AD2350" s="2"/>
      <c r="AE2350" s="2"/>
    </row>
    <row r="2351" spans="1:31" ht="45" x14ac:dyDescent="0.25">
      <c r="A2351" s="2" t="s">
        <v>10</v>
      </c>
      <c r="B2351" s="3">
        <v>7</v>
      </c>
      <c r="C2351" s="3">
        <v>260</v>
      </c>
      <c r="D2351" s="3" t="s">
        <v>463</v>
      </c>
      <c r="E2351" s="3" t="str">
        <f>_xlfn.XLOOKUP(Tbl_BalanceHistory[[#This Row],[RespAgy]],Tbl_Agencies[Agy Code],Tbl_Agencies[Agy Sort])</f>
        <v>102000</v>
      </c>
      <c r="F2351" s="2" t="str">
        <f>Tbl_BalanceHistory[[#This Row],[RespAgy]]&amp;": "&amp;Tbl_BalanceHistory[[#This Row],[RespAgency]]</f>
        <v>260: Virginia Community College System</v>
      </c>
      <c r="G2351" s="3">
        <v>292</v>
      </c>
      <c r="H2351" s="3" t="s">
        <v>1154</v>
      </c>
      <c r="I2351" s="3" t="str">
        <f>_xlfn.XLOOKUP(Tbl_BalanceHistory[[#This Row],[AgyCode]],Tbl_Agencies[Agy Code],Tbl_Agencies[Agy Sort])</f>
        <v/>
      </c>
      <c r="J2351" s="2" t="str">
        <f>Tbl_BalanceHistory[[#This Row],[AgyCode]]&amp;": "&amp;Tbl_BalanceHistory[[#This Row],[Agency Name]]</f>
        <v>292: Central Virginia Community College</v>
      </c>
      <c r="K2351" s="1">
        <v>2015</v>
      </c>
      <c r="L2351" s="3">
        <v>534</v>
      </c>
      <c r="M2351" s="3" t="s">
        <v>82</v>
      </c>
      <c r="N2351" s="2" t="str">
        <f>Tbl_BalanceHistory[[#This Row],[ProgramCode]]&amp;": "&amp;Tbl_BalanceHistory[[#This Row],[Program Name]]</f>
        <v>534: Economic Development Services</v>
      </c>
      <c r="O2351" s="3" t="s">
        <v>1730</v>
      </c>
      <c r="P2351" s="1" t="str">
        <f>IF(Tbl_BalanceHistory[[#This Row],[FundCode]]="0100","GF",IF(Tbl_BalanceHistory[[#This Row],[FundCode]]="01000","GF","Hi Ed / OCR"))</f>
        <v>GF</v>
      </c>
      <c r="Q2351" s="5">
        <v>14196</v>
      </c>
      <c r="R2351" s="5">
        <v>7472</v>
      </c>
      <c r="S2351" s="5">
        <v>6723</v>
      </c>
      <c r="T2351" s="5">
        <v>6723</v>
      </c>
      <c r="U2351" s="3" t="s">
        <v>1731</v>
      </c>
      <c r="V2351" s="5">
        <v>0</v>
      </c>
      <c r="W2351" s="5">
        <v>0</v>
      </c>
      <c r="X2351" s="5"/>
      <c r="Y2351" s="5"/>
      <c r="Z2351" s="5">
        <f>Tbl_BalanceHistory[[#This Row],[Discretionary Recommended - Pre 2022]]+Tbl_BalanceHistory[[#This Row],[Discretionary Balance Recommended: Policy]]+Tbl_BalanceHistory[[#This Row],[Discretionary Balance Recommended: Commitments]]</f>
        <v>0</v>
      </c>
      <c r="AA2351" s="5">
        <f>Tbl_BalanceHistory[[#This Row],[Discretionary Balance]]-Tbl_BalanceHistory[[#This Row],[Discretionary Reappropriation]]</f>
        <v>0</v>
      </c>
      <c r="AB2351" s="2"/>
      <c r="AC2351" s="2"/>
      <c r="AD2351" s="2"/>
      <c r="AE2351" s="2"/>
    </row>
    <row r="2352" spans="1:31" ht="45" x14ac:dyDescent="0.25">
      <c r="A2352" s="2" t="s">
        <v>10</v>
      </c>
      <c r="B2352" s="3">
        <v>7</v>
      </c>
      <c r="C2352" s="3">
        <v>260</v>
      </c>
      <c r="D2352" s="3" t="s">
        <v>463</v>
      </c>
      <c r="E2352" s="3" t="str">
        <f>_xlfn.XLOOKUP(Tbl_BalanceHistory[[#This Row],[RespAgy]],Tbl_Agencies[Agy Code],Tbl_Agencies[Agy Sort])</f>
        <v>102000</v>
      </c>
      <c r="F2352" s="2" t="str">
        <f>Tbl_BalanceHistory[[#This Row],[RespAgy]]&amp;": "&amp;Tbl_BalanceHistory[[#This Row],[RespAgency]]</f>
        <v>260: Virginia Community College System</v>
      </c>
      <c r="G2352" s="3">
        <v>292</v>
      </c>
      <c r="H2352" s="3" t="s">
        <v>1154</v>
      </c>
      <c r="I2352" s="3" t="str">
        <f>_xlfn.XLOOKUP(Tbl_BalanceHistory[[#This Row],[AgyCode]],Tbl_Agencies[Agy Code],Tbl_Agencies[Agy Sort])</f>
        <v/>
      </c>
      <c r="J2352" s="2" t="str">
        <f>Tbl_BalanceHistory[[#This Row],[AgyCode]]&amp;": "&amp;Tbl_BalanceHistory[[#This Row],[Agency Name]]</f>
        <v>292: Central Virginia Community College</v>
      </c>
      <c r="K2352" s="1">
        <v>2016</v>
      </c>
      <c r="L2352" s="3">
        <v>534</v>
      </c>
      <c r="M2352" s="3" t="s">
        <v>82</v>
      </c>
      <c r="N2352" s="2" t="str">
        <f>Tbl_BalanceHistory[[#This Row],[ProgramCode]]&amp;": "&amp;Tbl_BalanceHistory[[#This Row],[Program Name]]</f>
        <v>534: Economic Development Services</v>
      </c>
      <c r="O2352" s="3" t="s">
        <v>1730</v>
      </c>
      <c r="P2352" s="1" t="str">
        <f>IF(Tbl_BalanceHistory[[#This Row],[FundCode]]="0100","GF",IF(Tbl_BalanceHistory[[#This Row],[FundCode]]="01000","GF","Hi Ed / OCR"))</f>
        <v>GF</v>
      </c>
      <c r="Q2352" s="5">
        <v>6723</v>
      </c>
      <c r="R2352" s="5">
        <v>0</v>
      </c>
      <c r="S2352" s="5">
        <v>6723</v>
      </c>
      <c r="T2352" s="5">
        <v>6723</v>
      </c>
      <c r="U2352" s="3" t="s">
        <v>1731</v>
      </c>
      <c r="V2352" s="5">
        <v>0</v>
      </c>
      <c r="W2352" s="5">
        <v>0</v>
      </c>
      <c r="X2352" s="5"/>
      <c r="Y2352" s="5"/>
      <c r="Z2352" s="5">
        <f>Tbl_BalanceHistory[[#This Row],[Discretionary Recommended - Pre 2022]]+Tbl_BalanceHistory[[#This Row],[Discretionary Balance Recommended: Policy]]+Tbl_BalanceHistory[[#This Row],[Discretionary Balance Recommended: Commitments]]</f>
        <v>0</v>
      </c>
      <c r="AA2352" s="5">
        <f>Tbl_BalanceHistory[[#This Row],[Discretionary Balance]]-Tbl_BalanceHistory[[#This Row],[Discretionary Reappropriation]]</f>
        <v>0</v>
      </c>
      <c r="AB2352" s="2"/>
      <c r="AC2352" s="2"/>
      <c r="AD2352" s="2"/>
      <c r="AE2352" s="2"/>
    </row>
    <row r="2353" spans="1:31" ht="45" x14ac:dyDescent="0.25">
      <c r="A2353" s="2" t="s">
        <v>10</v>
      </c>
      <c r="B2353" s="3">
        <v>7</v>
      </c>
      <c r="C2353" s="3">
        <v>260</v>
      </c>
      <c r="D2353" s="3" t="s">
        <v>463</v>
      </c>
      <c r="E2353" s="3" t="str">
        <f>_xlfn.XLOOKUP(Tbl_BalanceHistory[[#This Row],[RespAgy]],Tbl_Agencies[Agy Code],Tbl_Agencies[Agy Sort])</f>
        <v>102000</v>
      </c>
      <c r="F2353" s="2" t="str">
        <f>Tbl_BalanceHistory[[#This Row],[RespAgy]]&amp;": "&amp;Tbl_BalanceHistory[[#This Row],[RespAgency]]</f>
        <v>260: Virginia Community College System</v>
      </c>
      <c r="G2353" s="3">
        <v>293</v>
      </c>
      <c r="H2353" s="3" t="s">
        <v>1981</v>
      </c>
      <c r="I2353" s="3" t="str">
        <f>_xlfn.XLOOKUP(Tbl_BalanceHistory[[#This Row],[AgyCode]],Tbl_Agencies[Agy Code],Tbl_Agencies[Agy Sort])</f>
        <v/>
      </c>
      <c r="J2353" s="2" t="str">
        <f>Tbl_BalanceHistory[[#This Row],[AgyCode]]&amp;": "&amp;Tbl_BalanceHistory[[#This Row],[Agency Name]]</f>
        <v>293: Thomas Nelson Community College</v>
      </c>
      <c r="K2353" s="1">
        <v>2014</v>
      </c>
      <c r="L2353" s="3">
        <v>101</v>
      </c>
      <c r="M2353" s="3" t="s">
        <v>1636</v>
      </c>
      <c r="N2353" s="2" t="str">
        <f>Tbl_BalanceHistory[[#This Row],[ProgramCode]]&amp;": "&amp;Tbl_BalanceHistory[[#This Row],[Program Name]]</f>
        <v>101: Higher Education Instruction</v>
      </c>
      <c r="O2353" s="3" t="s">
        <v>1964</v>
      </c>
      <c r="P2353" s="1" t="str">
        <f>IF(Tbl_BalanceHistory[[#This Row],[FundCode]]="0100","GF",IF(Tbl_BalanceHistory[[#This Row],[FundCode]]="01000","GF","Hi Ed / OCR"))</f>
        <v>Hi Ed / OCR</v>
      </c>
      <c r="Q2353" s="5">
        <v>0</v>
      </c>
      <c r="R2353" s="5">
        <v>0</v>
      </c>
      <c r="S2353" s="5">
        <v>5669550</v>
      </c>
      <c r="T2353" s="5">
        <v>5669550</v>
      </c>
      <c r="U2353" s="3" t="s">
        <v>1731</v>
      </c>
      <c r="V2353" s="5">
        <v>0</v>
      </c>
      <c r="W2353" s="5">
        <v>0</v>
      </c>
      <c r="X2353" s="5"/>
      <c r="Y2353" s="5"/>
      <c r="Z2353" s="5">
        <f>Tbl_BalanceHistory[[#This Row],[Discretionary Recommended - Pre 2022]]+Tbl_BalanceHistory[[#This Row],[Discretionary Balance Recommended: Policy]]+Tbl_BalanceHistory[[#This Row],[Discretionary Balance Recommended: Commitments]]</f>
        <v>0</v>
      </c>
      <c r="AA2353" s="5">
        <f>Tbl_BalanceHistory[[#This Row],[Discretionary Balance]]-Tbl_BalanceHistory[[#This Row],[Discretionary Reappropriation]]</f>
        <v>0</v>
      </c>
      <c r="AB2353" s="2"/>
      <c r="AC2353" s="2"/>
      <c r="AD2353" s="2"/>
      <c r="AE2353" s="2"/>
    </row>
    <row r="2354" spans="1:31" ht="45" x14ac:dyDescent="0.25">
      <c r="A2354" s="2" t="s">
        <v>10</v>
      </c>
      <c r="B2354" s="3">
        <v>7</v>
      </c>
      <c r="C2354" s="3">
        <v>260</v>
      </c>
      <c r="D2354" s="3" t="s">
        <v>463</v>
      </c>
      <c r="E2354" s="3" t="str">
        <f>_xlfn.XLOOKUP(Tbl_BalanceHistory[[#This Row],[RespAgy]],Tbl_Agencies[Agy Code],Tbl_Agencies[Agy Sort])</f>
        <v>102000</v>
      </c>
      <c r="F2354" s="2" t="str">
        <f>Tbl_BalanceHistory[[#This Row],[RespAgy]]&amp;": "&amp;Tbl_BalanceHistory[[#This Row],[RespAgency]]</f>
        <v>260: Virginia Community College System</v>
      </c>
      <c r="G2354" s="3">
        <v>293</v>
      </c>
      <c r="H2354" s="3" t="s">
        <v>1981</v>
      </c>
      <c r="I2354" s="3" t="str">
        <f>_xlfn.XLOOKUP(Tbl_BalanceHistory[[#This Row],[AgyCode]],Tbl_Agencies[Agy Code],Tbl_Agencies[Agy Sort])</f>
        <v/>
      </c>
      <c r="J2354" s="2" t="str">
        <f>Tbl_BalanceHistory[[#This Row],[AgyCode]]&amp;": "&amp;Tbl_BalanceHistory[[#This Row],[Agency Name]]</f>
        <v>293: Thomas Nelson Community College</v>
      </c>
      <c r="K2354" s="1">
        <v>2015</v>
      </c>
      <c r="L2354" s="3">
        <v>101</v>
      </c>
      <c r="M2354" s="3" t="s">
        <v>1636</v>
      </c>
      <c r="N2354" s="2" t="str">
        <f>Tbl_BalanceHistory[[#This Row],[ProgramCode]]&amp;": "&amp;Tbl_BalanceHistory[[#This Row],[Program Name]]</f>
        <v>101: Higher Education Instruction</v>
      </c>
      <c r="O2354" s="3" t="s">
        <v>1964</v>
      </c>
      <c r="P2354" s="1" t="str">
        <f>IF(Tbl_BalanceHistory[[#This Row],[FundCode]]="0100","GF",IF(Tbl_BalanceHistory[[#This Row],[FundCode]]="01000","GF","Hi Ed / OCR"))</f>
        <v>Hi Ed / OCR</v>
      </c>
      <c r="Q2354" s="5">
        <v>0</v>
      </c>
      <c r="R2354" s="5">
        <v>0</v>
      </c>
      <c r="S2354" s="5">
        <v>1860202</v>
      </c>
      <c r="T2354" s="5">
        <v>1860202</v>
      </c>
      <c r="U2354" s="3" t="s">
        <v>1731</v>
      </c>
      <c r="V2354" s="5">
        <v>0</v>
      </c>
      <c r="W2354" s="5">
        <v>0</v>
      </c>
      <c r="X2354" s="5"/>
      <c r="Y2354" s="5"/>
      <c r="Z2354" s="5">
        <f>Tbl_BalanceHistory[[#This Row],[Discretionary Recommended - Pre 2022]]+Tbl_BalanceHistory[[#This Row],[Discretionary Balance Recommended: Policy]]+Tbl_BalanceHistory[[#This Row],[Discretionary Balance Recommended: Commitments]]</f>
        <v>0</v>
      </c>
      <c r="AA2354" s="5">
        <f>Tbl_BalanceHistory[[#This Row],[Discretionary Balance]]-Tbl_BalanceHistory[[#This Row],[Discretionary Reappropriation]]</f>
        <v>0</v>
      </c>
      <c r="AB2354" s="2"/>
      <c r="AC2354" s="2"/>
      <c r="AD2354" s="2"/>
      <c r="AE2354" s="2"/>
    </row>
    <row r="2355" spans="1:31" ht="45" x14ac:dyDescent="0.25">
      <c r="A2355" s="2" t="s">
        <v>10</v>
      </c>
      <c r="B2355" s="3">
        <v>7</v>
      </c>
      <c r="C2355" s="3">
        <v>260</v>
      </c>
      <c r="D2355" s="3" t="s">
        <v>463</v>
      </c>
      <c r="E2355" s="3" t="str">
        <f>_xlfn.XLOOKUP(Tbl_BalanceHistory[[#This Row],[RespAgy]],Tbl_Agencies[Agy Code],Tbl_Agencies[Agy Sort])</f>
        <v>102000</v>
      </c>
      <c r="F2355" s="2" t="str">
        <f>Tbl_BalanceHistory[[#This Row],[RespAgy]]&amp;": "&amp;Tbl_BalanceHistory[[#This Row],[RespAgency]]</f>
        <v>260: Virginia Community College System</v>
      </c>
      <c r="G2355" s="3">
        <v>293</v>
      </c>
      <c r="H2355" s="3" t="s">
        <v>1981</v>
      </c>
      <c r="I2355" s="3" t="str">
        <f>_xlfn.XLOOKUP(Tbl_BalanceHistory[[#This Row],[AgyCode]],Tbl_Agencies[Agy Code],Tbl_Agencies[Agy Sort])</f>
        <v/>
      </c>
      <c r="J2355" s="2" t="str">
        <f>Tbl_BalanceHistory[[#This Row],[AgyCode]]&amp;": "&amp;Tbl_BalanceHistory[[#This Row],[Agency Name]]</f>
        <v>293: Thomas Nelson Community College</v>
      </c>
      <c r="K2355" s="1">
        <v>2016</v>
      </c>
      <c r="L2355" s="3">
        <v>101</v>
      </c>
      <c r="M2355" s="3" t="s">
        <v>1636</v>
      </c>
      <c r="N2355" s="2" t="str">
        <f>Tbl_BalanceHistory[[#This Row],[ProgramCode]]&amp;": "&amp;Tbl_BalanceHistory[[#This Row],[Program Name]]</f>
        <v>101: Higher Education Instruction</v>
      </c>
      <c r="O2355" s="3" t="s">
        <v>1964</v>
      </c>
      <c r="P2355" s="1" t="str">
        <f>IF(Tbl_BalanceHistory[[#This Row],[FundCode]]="0100","GF",IF(Tbl_BalanceHistory[[#This Row],[FundCode]]="01000","GF","Hi Ed / OCR"))</f>
        <v>Hi Ed / OCR</v>
      </c>
      <c r="Q2355" s="5">
        <v>0</v>
      </c>
      <c r="R2355" s="5">
        <v>0</v>
      </c>
      <c r="S2355" s="5">
        <v>1313600</v>
      </c>
      <c r="T2355" s="5">
        <v>1313600</v>
      </c>
      <c r="U2355" s="3" t="s">
        <v>1731</v>
      </c>
      <c r="V2355" s="5">
        <v>0</v>
      </c>
      <c r="W2355" s="5">
        <v>0</v>
      </c>
      <c r="X2355" s="5"/>
      <c r="Y2355" s="5"/>
      <c r="Z2355" s="5">
        <f>Tbl_BalanceHistory[[#This Row],[Discretionary Recommended - Pre 2022]]+Tbl_BalanceHistory[[#This Row],[Discretionary Balance Recommended: Policy]]+Tbl_BalanceHistory[[#This Row],[Discretionary Balance Recommended: Commitments]]</f>
        <v>0</v>
      </c>
      <c r="AA2355" s="5">
        <f>Tbl_BalanceHistory[[#This Row],[Discretionary Balance]]-Tbl_BalanceHistory[[#This Row],[Discretionary Reappropriation]]</f>
        <v>0</v>
      </c>
      <c r="AB2355" s="2"/>
      <c r="AC2355" s="2"/>
      <c r="AD2355" s="2"/>
      <c r="AE2355" s="2"/>
    </row>
    <row r="2356" spans="1:31" ht="45" x14ac:dyDescent="0.25">
      <c r="A2356" s="2" t="s">
        <v>10</v>
      </c>
      <c r="B2356" s="3">
        <v>7</v>
      </c>
      <c r="C2356" s="3">
        <v>260</v>
      </c>
      <c r="D2356" s="3" t="s">
        <v>463</v>
      </c>
      <c r="E2356" s="3" t="str">
        <f>_xlfn.XLOOKUP(Tbl_BalanceHistory[[#This Row],[RespAgy]],Tbl_Agencies[Agy Code],Tbl_Agencies[Agy Sort])</f>
        <v>102000</v>
      </c>
      <c r="F2356" s="2" t="str">
        <f>Tbl_BalanceHistory[[#This Row],[RespAgy]]&amp;": "&amp;Tbl_BalanceHistory[[#This Row],[RespAgency]]</f>
        <v>260: Virginia Community College System</v>
      </c>
      <c r="G2356" s="3">
        <v>293</v>
      </c>
      <c r="H2356" s="3" t="s">
        <v>1981</v>
      </c>
      <c r="I2356" s="3" t="str">
        <f>_xlfn.XLOOKUP(Tbl_BalanceHistory[[#This Row],[AgyCode]],Tbl_Agencies[Agy Code],Tbl_Agencies[Agy Sort])</f>
        <v/>
      </c>
      <c r="J2356" s="2" t="str">
        <f>Tbl_BalanceHistory[[#This Row],[AgyCode]]&amp;": "&amp;Tbl_BalanceHistory[[#This Row],[Agency Name]]</f>
        <v>293: Thomas Nelson Community College</v>
      </c>
      <c r="K2356" s="1">
        <v>2017</v>
      </c>
      <c r="L2356" s="3">
        <v>101</v>
      </c>
      <c r="M2356" s="3" t="s">
        <v>1636</v>
      </c>
      <c r="N2356" s="2" t="str">
        <f>Tbl_BalanceHistory[[#This Row],[ProgramCode]]&amp;": "&amp;Tbl_BalanceHistory[[#This Row],[Program Name]]</f>
        <v>101: Higher Education Instruction</v>
      </c>
      <c r="O2356" s="3" t="s">
        <v>1963</v>
      </c>
      <c r="P2356" s="1" t="str">
        <f>IF(Tbl_BalanceHistory[[#This Row],[FundCode]]="0100","GF",IF(Tbl_BalanceHistory[[#This Row],[FundCode]]="01000","GF","Hi Ed / OCR"))</f>
        <v>Hi Ed / OCR</v>
      </c>
      <c r="Q2356" s="5">
        <v>0</v>
      </c>
      <c r="R2356" s="5">
        <v>0</v>
      </c>
      <c r="S2356" s="5">
        <v>1157857</v>
      </c>
      <c r="T2356" s="5">
        <v>1157857</v>
      </c>
      <c r="U2356" s="3" t="s">
        <v>1732</v>
      </c>
      <c r="V2356" s="5">
        <v>0</v>
      </c>
      <c r="W2356" s="5">
        <v>0</v>
      </c>
      <c r="X2356" s="5"/>
      <c r="Y2356" s="5"/>
      <c r="Z2356" s="5">
        <f>Tbl_BalanceHistory[[#This Row],[Discretionary Recommended - Pre 2022]]+Tbl_BalanceHistory[[#This Row],[Discretionary Balance Recommended: Policy]]+Tbl_BalanceHistory[[#This Row],[Discretionary Balance Recommended: Commitments]]</f>
        <v>0</v>
      </c>
      <c r="AA2356" s="5">
        <f>Tbl_BalanceHistory[[#This Row],[Discretionary Balance]]-Tbl_BalanceHistory[[#This Row],[Discretionary Reappropriation]]</f>
        <v>0</v>
      </c>
      <c r="AB2356" s="2"/>
      <c r="AC2356" s="2"/>
      <c r="AD2356" s="2"/>
      <c r="AE2356" s="2"/>
    </row>
    <row r="2357" spans="1:31" ht="45" x14ac:dyDescent="0.25">
      <c r="A2357" s="2" t="s">
        <v>10</v>
      </c>
      <c r="B2357" s="3">
        <v>7</v>
      </c>
      <c r="C2357" s="3">
        <v>260</v>
      </c>
      <c r="D2357" s="3" t="s">
        <v>463</v>
      </c>
      <c r="E2357" s="3" t="str">
        <f>_xlfn.XLOOKUP(Tbl_BalanceHistory[[#This Row],[RespAgy]],Tbl_Agencies[Agy Code],Tbl_Agencies[Agy Sort])</f>
        <v>102000</v>
      </c>
      <c r="F2357" s="2" t="str">
        <f>Tbl_BalanceHistory[[#This Row],[RespAgy]]&amp;": "&amp;Tbl_BalanceHistory[[#This Row],[RespAgency]]</f>
        <v>260: Virginia Community College System</v>
      </c>
      <c r="G2357" s="3">
        <v>293</v>
      </c>
      <c r="H2357" s="3" t="s">
        <v>1981</v>
      </c>
      <c r="I2357" s="3" t="str">
        <f>_xlfn.XLOOKUP(Tbl_BalanceHistory[[#This Row],[AgyCode]],Tbl_Agencies[Agy Code],Tbl_Agencies[Agy Sort])</f>
        <v/>
      </c>
      <c r="J2357" s="2" t="str">
        <f>Tbl_BalanceHistory[[#This Row],[AgyCode]]&amp;": "&amp;Tbl_BalanceHistory[[#This Row],[Agency Name]]</f>
        <v>293: Thomas Nelson Community College</v>
      </c>
      <c r="K2357" s="1">
        <v>2018</v>
      </c>
      <c r="L2357" s="3">
        <v>101</v>
      </c>
      <c r="M2357" s="3" t="s">
        <v>1636</v>
      </c>
      <c r="N2357" s="2" t="str">
        <f>Tbl_BalanceHistory[[#This Row],[ProgramCode]]&amp;": "&amp;Tbl_BalanceHistory[[#This Row],[Program Name]]</f>
        <v>101: Higher Education Instruction</v>
      </c>
      <c r="O2357" s="3" t="s">
        <v>1963</v>
      </c>
      <c r="P2357" s="1" t="str">
        <f>IF(Tbl_BalanceHistory[[#This Row],[FundCode]]="0100","GF",IF(Tbl_BalanceHistory[[#This Row],[FundCode]]="01000","GF","Hi Ed / OCR"))</f>
        <v>Hi Ed / OCR</v>
      </c>
      <c r="Q2357" s="5">
        <v>0</v>
      </c>
      <c r="R2357" s="5">
        <v>0</v>
      </c>
      <c r="S2357" s="5">
        <v>67216</v>
      </c>
      <c r="T2357" s="5">
        <v>67216</v>
      </c>
      <c r="U2357" s="3" t="s">
        <v>1731</v>
      </c>
      <c r="V2357" s="5">
        <v>0</v>
      </c>
      <c r="W2357" s="5">
        <v>0</v>
      </c>
      <c r="X2357" s="5"/>
      <c r="Y2357" s="5"/>
      <c r="Z2357" s="5">
        <f>Tbl_BalanceHistory[[#This Row],[Discretionary Recommended - Pre 2022]]+Tbl_BalanceHistory[[#This Row],[Discretionary Balance Recommended: Policy]]+Tbl_BalanceHistory[[#This Row],[Discretionary Balance Recommended: Commitments]]</f>
        <v>0</v>
      </c>
      <c r="AA2357" s="5">
        <f>Tbl_BalanceHistory[[#This Row],[Discretionary Balance]]-Tbl_BalanceHistory[[#This Row],[Discretionary Reappropriation]]</f>
        <v>0</v>
      </c>
      <c r="AB2357" s="2"/>
      <c r="AC2357" s="2"/>
      <c r="AD2357" s="2"/>
      <c r="AE2357" s="2"/>
    </row>
    <row r="2358" spans="1:31" ht="45" x14ac:dyDescent="0.25">
      <c r="A2358" s="2" t="s">
        <v>10</v>
      </c>
      <c r="B2358" s="3">
        <v>7</v>
      </c>
      <c r="C2358" s="3">
        <v>260</v>
      </c>
      <c r="D2358" s="3" t="s">
        <v>463</v>
      </c>
      <c r="E2358" s="3" t="str">
        <f>_xlfn.XLOOKUP(Tbl_BalanceHistory[[#This Row],[RespAgy]],Tbl_Agencies[Agy Code],Tbl_Agencies[Agy Sort])</f>
        <v>102000</v>
      </c>
      <c r="F2358" s="2" t="str">
        <f>Tbl_BalanceHistory[[#This Row],[RespAgy]]&amp;": "&amp;Tbl_BalanceHistory[[#This Row],[RespAgency]]</f>
        <v>260: Virginia Community College System</v>
      </c>
      <c r="G2358" s="3">
        <v>293</v>
      </c>
      <c r="H2358" s="3" t="s">
        <v>1981</v>
      </c>
      <c r="I2358" s="3" t="str">
        <f>_xlfn.XLOOKUP(Tbl_BalanceHistory[[#This Row],[AgyCode]],Tbl_Agencies[Agy Code],Tbl_Agencies[Agy Sort])</f>
        <v/>
      </c>
      <c r="J2358" s="2" t="str">
        <f>Tbl_BalanceHistory[[#This Row],[AgyCode]]&amp;": "&amp;Tbl_BalanceHistory[[#This Row],[Agency Name]]</f>
        <v>293: Thomas Nelson Community College</v>
      </c>
      <c r="K2358" s="1">
        <v>2019</v>
      </c>
      <c r="L2358" s="3">
        <v>101</v>
      </c>
      <c r="M2358" s="3" t="s">
        <v>1636</v>
      </c>
      <c r="N2358" s="2" t="str">
        <f>Tbl_BalanceHistory[[#This Row],[ProgramCode]]&amp;": "&amp;Tbl_BalanceHistory[[#This Row],[Program Name]]</f>
        <v>101: Higher Education Instruction</v>
      </c>
      <c r="O2358" s="3" t="s">
        <v>1963</v>
      </c>
      <c r="P2358" s="1" t="str">
        <f>IF(Tbl_BalanceHistory[[#This Row],[FundCode]]="0100","GF",IF(Tbl_BalanceHistory[[#This Row],[FundCode]]="01000","GF","Hi Ed / OCR"))</f>
        <v>Hi Ed / OCR</v>
      </c>
      <c r="Q2358" s="5">
        <v>0</v>
      </c>
      <c r="R2358" s="5">
        <v>0</v>
      </c>
      <c r="S2358" s="5">
        <v>833339.79</v>
      </c>
      <c r="T2358" s="5">
        <v>833339.79</v>
      </c>
      <c r="U2358" s="3" t="s">
        <v>1733</v>
      </c>
      <c r="V2358" s="5">
        <v>0</v>
      </c>
      <c r="W2358" s="5">
        <v>0</v>
      </c>
      <c r="X2358" s="5"/>
      <c r="Y2358" s="5"/>
      <c r="Z2358" s="5">
        <f>Tbl_BalanceHistory[[#This Row],[Discretionary Recommended - Pre 2022]]+Tbl_BalanceHistory[[#This Row],[Discretionary Balance Recommended: Policy]]+Tbl_BalanceHistory[[#This Row],[Discretionary Balance Recommended: Commitments]]</f>
        <v>0</v>
      </c>
      <c r="AA2358" s="5">
        <f>Tbl_BalanceHistory[[#This Row],[Discretionary Balance]]-Tbl_BalanceHistory[[#This Row],[Discretionary Reappropriation]]</f>
        <v>0</v>
      </c>
      <c r="AB2358" s="2"/>
      <c r="AC2358" s="2"/>
      <c r="AD2358" s="2"/>
      <c r="AE2358" s="2"/>
    </row>
    <row r="2359" spans="1:31" ht="45" x14ac:dyDescent="0.25">
      <c r="A2359" s="2" t="s">
        <v>10</v>
      </c>
      <c r="B2359" s="3">
        <v>7</v>
      </c>
      <c r="C2359" s="3">
        <v>260</v>
      </c>
      <c r="D2359" s="3" t="s">
        <v>463</v>
      </c>
      <c r="E2359" s="3" t="str">
        <f>_xlfn.XLOOKUP(Tbl_BalanceHistory[[#This Row],[RespAgy]],Tbl_Agencies[Agy Code],Tbl_Agencies[Agy Sort])</f>
        <v>102000</v>
      </c>
      <c r="F2359" s="2" t="str">
        <f>Tbl_BalanceHistory[[#This Row],[RespAgy]]&amp;": "&amp;Tbl_BalanceHistory[[#This Row],[RespAgency]]</f>
        <v>260: Virginia Community College System</v>
      </c>
      <c r="G2359" s="3">
        <v>293</v>
      </c>
      <c r="H2359" s="3" t="s">
        <v>1981</v>
      </c>
      <c r="I2359" s="3" t="str">
        <f>_xlfn.XLOOKUP(Tbl_BalanceHistory[[#This Row],[AgyCode]],Tbl_Agencies[Agy Code],Tbl_Agencies[Agy Sort])</f>
        <v/>
      </c>
      <c r="J2359" s="2" t="str">
        <f>Tbl_BalanceHistory[[#This Row],[AgyCode]]&amp;": "&amp;Tbl_BalanceHistory[[#This Row],[Agency Name]]</f>
        <v>293: Thomas Nelson Community College</v>
      </c>
      <c r="K2359" s="1">
        <v>2020</v>
      </c>
      <c r="L2359" s="3">
        <v>101</v>
      </c>
      <c r="M2359" s="3" t="s">
        <v>1636</v>
      </c>
      <c r="N2359" s="2" t="str">
        <f>Tbl_BalanceHistory[[#This Row],[ProgramCode]]&amp;": "&amp;Tbl_BalanceHistory[[#This Row],[Program Name]]</f>
        <v>101: Higher Education Instruction</v>
      </c>
      <c r="O2359" s="3" t="s">
        <v>1963</v>
      </c>
      <c r="P2359" s="1" t="str">
        <f>IF(Tbl_BalanceHistory[[#This Row],[FundCode]]="0100","GF",IF(Tbl_BalanceHistory[[#This Row],[FundCode]]="01000","GF","Hi Ed / OCR"))</f>
        <v>Hi Ed / OCR</v>
      </c>
      <c r="Q2359" s="5">
        <v>0</v>
      </c>
      <c r="R2359" s="5">
        <v>0</v>
      </c>
      <c r="S2359" s="5">
        <v>1294096.43</v>
      </c>
      <c r="T2359" s="5">
        <v>1294096.43</v>
      </c>
      <c r="U2359" s="3" t="s">
        <v>1733</v>
      </c>
      <c r="V2359" s="5">
        <v>0</v>
      </c>
      <c r="W2359" s="5">
        <v>0</v>
      </c>
      <c r="X2359" s="5"/>
      <c r="Y2359" s="5"/>
      <c r="Z2359" s="5">
        <f>Tbl_BalanceHistory[[#This Row],[Discretionary Recommended - Pre 2022]]+Tbl_BalanceHistory[[#This Row],[Discretionary Balance Recommended: Policy]]+Tbl_BalanceHistory[[#This Row],[Discretionary Balance Recommended: Commitments]]</f>
        <v>0</v>
      </c>
      <c r="AA2359" s="5">
        <f>Tbl_BalanceHistory[[#This Row],[Discretionary Balance]]-Tbl_BalanceHistory[[#This Row],[Discretionary Reappropriation]]</f>
        <v>0</v>
      </c>
      <c r="AB2359" s="2"/>
      <c r="AC2359" s="2"/>
      <c r="AD2359" s="2"/>
      <c r="AE2359" s="2"/>
    </row>
    <row r="2360" spans="1:31" ht="45" x14ac:dyDescent="0.25">
      <c r="A2360" s="2" t="s">
        <v>10</v>
      </c>
      <c r="B2360" s="3">
        <v>7</v>
      </c>
      <c r="C2360" s="3">
        <v>260</v>
      </c>
      <c r="D2360" s="3" t="s">
        <v>463</v>
      </c>
      <c r="E2360" s="3" t="str">
        <f>_xlfn.XLOOKUP(Tbl_BalanceHistory[[#This Row],[RespAgy]],Tbl_Agencies[Agy Code],Tbl_Agencies[Agy Sort])</f>
        <v>102000</v>
      </c>
      <c r="F2360" s="2" t="str">
        <f>Tbl_BalanceHistory[[#This Row],[RespAgy]]&amp;": "&amp;Tbl_BalanceHistory[[#This Row],[RespAgency]]</f>
        <v>260: Virginia Community College System</v>
      </c>
      <c r="G2360" s="3">
        <v>293</v>
      </c>
      <c r="H2360" s="3" t="s">
        <v>1156</v>
      </c>
      <c r="I2360" s="3" t="str">
        <f>_xlfn.XLOOKUP(Tbl_BalanceHistory[[#This Row],[AgyCode]],Tbl_Agencies[Agy Code],Tbl_Agencies[Agy Sort])</f>
        <v/>
      </c>
      <c r="J2360" s="2" t="str">
        <f>Tbl_BalanceHistory[[#This Row],[AgyCode]]&amp;": "&amp;Tbl_BalanceHistory[[#This Row],[Agency Name]]</f>
        <v>293: Virginia Peninsula Community College</v>
      </c>
      <c r="K2360" s="1">
        <v>2021</v>
      </c>
      <c r="L2360" s="3">
        <v>101</v>
      </c>
      <c r="M2360" s="3" t="s">
        <v>1636</v>
      </c>
      <c r="N2360" s="2" t="str">
        <f>Tbl_BalanceHistory[[#This Row],[ProgramCode]]&amp;": "&amp;Tbl_BalanceHistory[[#This Row],[Program Name]]</f>
        <v>101: Higher Education Instruction</v>
      </c>
      <c r="O2360" s="3" t="s">
        <v>1963</v>
      </c>
      <c r="P2360" s="1" t="str">
        <f>IF(Tbl_BalanceHistory[[#This Row],[FundCode]]="0100","GF",IF(Tbl_BalanceHistory[[#This Row],[FundCode]]="01000","GF","Hi Ed / OCR"))</f>
        <v>Hi Ed / OCR</v>
      </c>
      <c r="Q2360" s="5">
        <v>0</v>
      </c>
      <c r="R2360" s="5">
        <v>0</v>
      </c>
      <c r="S2360" s="5">
        <v>3287352.96</v>
      </c>
      <c r="T2360" s="5">
        <v>3287352.96</v>
      </c>
      <c r="U2360" s="3" t="s">
        <v>1733</v>
      </c>
      <c r="V2360" s="5">
        <v>0</v>
      </c>
      <c r="W2360" s="5">
        <v>0</v>
      </c>
      <c r="X2360" s="5"/>
      <c r="Y2360" s="5"/>
      <c r="Z2360" s="5">
        <f>Tbl_BalanceHistory[[#This Row],[Discretionary Recommended - Pre 2022]]+Tbl_BalanceHistory[[#This Row],[Discretionary Balance Recommended: Policy]]+Tbl_BalanceHistory[[#This Row],[Discretionary Balance Recommended: Commitments]]</f>
        <v>0</v>
      </c>
      <c r="AA2360" s="5">
        <f>Tbl_BalanceHistory[[#This Row],[Discretionary Balance]]-Tbl_BalanceHistory[[#This Row],[Discretionary Reappropriation]]</f>
        <v>0</v>
      </c>
      <c r="AB2360" s="2"/>
      <c r="AC2360" s="2"/>
      <c r="AD2360" s="2"/>
      <c r="AE2360" s="2"/>
    </row>
    <row r="2361" spans="1:31" ht="45" x14ac:dyDescent="0.25">
      <c r="A2361" s="2" t="s">
        <v>10</v>
      </c>
      <c r="B2361" s="3">
        <v>7</v>
      </c>
      <c r="C2361" s="3">
        <v>260</v>
      </c>
      <c r="D2361" s="3" t="s">
        <v>463</v>
      </c>
      <c r="E2361" s="3" t="str">
        <f>_xlfn.XLOOKUP(Tbl_BalanceHistory[[#This Row],[RespAgy]],Tbl_Agencies[Agy Code],Tbl_Agencies[Agy Sort])</f>
        <v>102000</v>
      </c>
      <c r="F2361" s="2" t="str">
        <f>Tbl_BalanceHistory[[#This Row],[RespAgy]]&amp;": "&amp;Tbl_BalanceHistory[[#This Row],[RespAgency]]</f>
        <v>260: Virginia Community College System</v>
      </c>
      <c r="G2361" s="3">
        <v>293</v>
      </c>
      <c r="H2361" s="3" t="s">
        <v>1156</v>
      </c>
      <c r="I2361" s="3" t="str">
        <f>_xlfn.XLOOKUP(Tbl_BalanceHistory[[#This Row],[AgyCode]],Tbl_Agencies[Agy Code],Tbl_Agencies[Agy Sort])</f>
        <v/>
      </c>
      <c r="J2361" s="2" t="str">
        <f>Tbl_BalanceHistory[[#This Row],[AgyCode]]&amp;": "&amp;Tbl_BalanceHistory[[#This Row],[Agency Name]]</f>
        <v>293: Virginia Peninsula Community College</v>
      </c>
      <c r="K2361" s="1">
        <v>2022</v>
      </c>
      <c r="L2361" s="3">
        <v>101</v>
      </c>
      <c r="M2361" s="3" t="s">
        <v>1636</v>
      </c>
      <c r="N2361" s="2" t="str">
        <f>Tbl_BalanceHistory[[#This Row],[ProgramCode]]&amp;": "&amp;Tbl_BalanceHistory[[#This Row],[Program Name]]</f>
        <v>101: Higher Education Instruction</v>
      </c>
      <c r="O2361" s="3" t="s">
        <v>1963</v>
      </c>
      <c r="P2361" s="1" t="str">
        <f>IF(Tbl_BalanceHistory[[#This Row],[FundCode]]="0100","GF",IF(Tbl_BalanceHistory[[#This Row],[FundCode]]="01000","GF","Hi Ed / OCR"))</f>
        <v>Hi Ed / OCR</v>
      </c>
      <c r="Q2361" s="5">
        <v>0</v>
      </c>
      <c r="R2361" s="5">
        <v>0</v>
      </c>
      <c r="S2361" s="5">
        <v>8637305.2799999993</v>
      </c>
      <c r="T2361" s="5">
        <v>8637305.2799999993</v>
      </c>
      <c r="U2361" s="3" t="s">
        <v>1733</v>
      </c>
      <c r="V2361" s="5">
        <v>0</v>
      </c>
      <c r="W2361" s="5"/>
      <c r="X2361" s="5">
        <v>0</v>
      </c>
      <c r="Y2361" s="5">
        <v>0</v>
      </c>
      <c r="Z2361" s="5">
        <f>Tbl_BalanceHistory[[#This Row],[Discretionary Recommended - Pre 2022]]+Tbl_BalanceHistory[[#This Row],[Discretionary Balance Recommended: Policy]]+Tbl_BalanceHistory[[#This Row],[Discretionary Balance Recommended: Commitments]]</f>
        <v>0</v>
      </c>
      <c r="AA2361" s="5">
        <f>Tbl_BalanceHistory[[#This Row],[Discretionary Balance]]-Tbl_BalanceHistory[[#This Row],[Discretionary Reappropriation]]</f>
        <v>0</v>
      </c>
      <c r="AB2361" s="2"/>
      <c r="AC2361" s="2"/>
      <c r="AD2361" s="2"/>
      <c r="AE2361" s="2"/>
    </row>
    <row r="2362" spans="1:31" ht="45" x14ac:dyDescent="0.25">
      <c r="A2362" s="2" t="s">
        <v>10</v>
      </c>
      <c r="B2362" s="3">
        <v>7</v>
      </c>
      <c r="C2362" s="3">
        <v>260</v>
      </c>
      <c r="D2362" s="3" t="s">
        <v>463</v>
      </c>
      <c r="E2362" s="3" t="str">
        <f>_xlfn.XLOOKUP(Tbl_BalanceHistory[[#This Row],[RespAgy]],Tbl_Agencies[Agy Code],Tbl_Agencies[Agy Sort])</f>
        <v>102000</v>
      </c>
      <c r="F2362" s="2" t="str">
        <f>Tbl_BalanceHistory[[#This Row],[RespAgy]]&amp;": "&amp;Tbl_BalanceHistory[[#This Row],[RespAgency]]</f>
        <v>260: Virginia Community College System</v>
      </c>
      <c r="G2362" s="3">
        <v>293</v>
      </c>
      <c r="H2362" s="3" t="s">
        <v>1981</v>
      </c>
      <c r="I2362" s="3" t="str">
        <f>_xlfn.XLOOKUP(Tbl_BalanceHistory[[#This Row],[AgyCode]],Tbl_Agencies[Agy Code],Tbl_Agencies[Agy Sort])</f>
        <v/>
      </c>
      <c r="J2362" s="2" t="str">
        <f>Tbl_BalanceHistory[[#This Row],[AgyCode]]&amp;": "&amp;Tbl_BalanceHistory[[#This Row],[Agency Name]]</f>
        <v>293: Thomas Nelson Community College</v>
      </c>
      <c r="K2362" s="1">
        <v>2014</v>
      </c>
      <c r="L2362" s="3">
        <v>108</v>
      </c>
      <c r="M2362" s="3" t="s">
        <v>408</v>
      </c>
      <c r="N2362" s="2" t="str">
        <f>Tbl_BalanceHistory[[#This Row],[ProgramCode]]&amp;": "&amp;Tbl_BalanceHistory[[#This Row],[Program Name]]</f>
        <v>108: Higher Education Student Financial Assistance</v>
      </c>
      <c r="O2362" s="3" t="s">
        <v>1730</v>
      </c>
      <c r="P2362" s="1" t="str">
        <f>IF(Tbl_BalanceHistory[[#This Row],[FundCode]]="0100","GF",IF(Tbl_BalanceHistory[[#This Row],[FundCode]]="01000","GF","Hi Ed / OCR"))</f>
        <v>GF</v>
      </c>
      <c r="Q2362" s="5">
        <v>2776973</v>
      </c>
      <c r="R2362" s="5">
        <v>2774677.36</v>
      </c>
      <c r="S2362" s="5">
        <v>2295</v>
      </c>
      <c r="T2362" s="5">
        <v>2295</v>
      </c>
      <c r="U2362" s="3" t="s">
        <v>1731</v>
      </c>
      <c r="V2362" s="5">
        <v>0</v>
      </c>
      <c r="W2362" s="5">
        <v>0</v>
      </c>
      <c r="X2362" s="5"/>
      <c r="Y2362" s="5"/>
      <c r="Z2362" s="5">
        <f>Tbl_BalanceHistory[[#This Row],[Discretionary Recommended - Pre 2022]]+Tbl_BalanceHistory[[#This Row],[Discretionary Balance Recommended: Policy]]+Tbl_BalanceHistory[[#This Row],[Discretionary Balance Recommended: Commitments]]</f>
        <v>0</v>
      </c>
      <c r="AA2362" s="5">
        <f>Tbl_BalanceHistory[[#This Row],[Discretionary Balance]]-Tbl_BalanceHistory[[#This Row],[Discretionary Reappropriation]]</f>
        <v>0</v>
      </c>
      <c r="AB2362" s="2"/>
      <c r="AC2362" s="2"/>
      <c r="AD2362" s="2"/>
      <c r="AE2362" s="2"/>
    </row>
    <row r="2363" spans="1:31" ht="45" x14ac:dyDescent="0.25">
      <c r="A2363" s="2" t="s">
        <v>10</v>
      </c>
      <c r="B2363" s="3">
        <v>7</v>
      </c>
      <c r="C2363" s="3">
        <v>260</v>
      </c>
      <c r="D2363" s="3" t="s">
        <v>463</v>
      </c>
      <c r="E2363" s="3" t="str">
        <f>_xlfn.XLOOKUP(Tbl_BalanceHistory[[#This Row],[RespAgy]],Tbl_Agencies[Agy Code],Tbl_Agencies[Agy Sort])</f>
        <v>102000</v>
      </c>
      <c r="F2363" s="2" t="str">
        <f>Tbl_BalanceHistory[[#This Row],[RespAgy]]&amp;": "&amp;Tbl_BalanceHistory[[#This Row],[RespAgency]]</f>
        <v>260: Virginia Community College System</v>
      </c>
      <c r="G2363" s="3">
        <v>293</v>
      </c>
      <c r="H2363" s="3" t="s">
        <v>1981</v>
      </c>
      <c r="I2363" s="3" t="str">
        <f>_xlfn.XLOOKUP(Tbl_BalanceHistory[[#This Row],[AgyCode]],Tbl_Agencies[Agy Code],Tbl_Agencies[Agy Sort])</f>
        <v/>
      </c>
      <c r="J2363" s="2" t="str">
        <f>Tbl_BalanceHistory[[#This Row],[AgyCode]]&amp;": "&amp;Tbl_BalanceHistory[[#This Row],[Agency Name]]</f>
        <v>293: Thomas Nelson Community College</v>
      </c>
      <c r="K2363" s="1">
        <v>2015</v>
      </c>
      <c r="L2363" s="3">
        <v>108</v>
      </c>
      <c r="M2363" s="3" t="s">
        <v>408</v>
      </c>
      <c r="N2363" s="2" t="str">
        <f>Tbl_BalanceHistory[[#This Row],[ProgramCode]]&amp;": "&amp;Tbl_BalanceHistory[[#This Row],[Program Name]]</f>
        <v>108: Higher Education Student Financial Assistance</v>
      </c>
      <c r="O2363" s="3" t="s">
        <v>1730</v>
      </c>
      <c r="P2363" s="1" t="str">
        <f>IF(Tbl_BalanceHistory[[#This Row],[FundCode]]="0100","GF",IF(Tbl_BalanceHistory[[#This Row],[FundCode]]="01000","GF","Hi Ed / OCR"))</f>
        <v>GF</v>
      </c>
      <c r="Q2363" s="5">
        <v>2823308</v>
      </c>
      <c r="R2363" s="5">
        <v>2823303</v>
      </c>
      <c r="S2363" s="5">
        <v>4</v>
      </c>
      <c r="T2363" s="5">
        <v>4</v>
      </c>
      <c r="U2363" s="3" t="s">
        <v>1731</v>
      </c>
      <c r="V2363" s="5">
        <v>0</v>
      </c>
      <c r="W2363" s="5">
        <v>0</v>
      </c>
      <c r="X2363" s="5"/>
      <c r="Y2363" s="5"/>
      <c r="Z2363" s="5">
        <f>Tbl_BalanceHistory[[#This Row],[Discretionary Recommended - Pre 2022]]+Tbl_BalanceHistory[[#This Row],[Discretionary Balance Recommended: Policy]]+Tbl_BalanceHistory[[#This Row],[Discretionary Balance Recommended: Commitments]]</f>
        <v>0</v>
      </c>
      <c r="AA2363" s="5">
        <f>Tbl_BalanceHistory[[#This Row],[Discretionary Balance]]-Tbl_BalanceHistory[[#This Row],[Discretionary Reappropriation]]</f>
        <v>0</v>
      </c>
      <c r="AB2363" s="2"/>
      <c r="AC2363" s="2"/>
      <c r="AD2363" s="2"/>
      <c r="AE2363" s="2"/>
    </row>
    <row r="2364" spans="1:31" ht="45" x14ac:dyDescent="0.25">
      <c r="A2364" s="2" t="s">
        <v>10</v>
      </c>
      <c r="B2364" s="3">
        <v>7</v>
      </c>
      <c r="C2364" s="3">
        <v>260</v>
      </c>
      <c r="D2364" s="3" t="s">
        <v>463</v>
      </c>
      <c r="E2364" s="3" t="str">
        <f>_xlfn.XLOOKUP(Tbl_BalanceHistory[[#This Row],[RespAgy]],Tbl_Agencies[Agy Code],Tbl_Agencies[Agy Sort])</f>
        <v>102000</v>
      </c>
      <c r="F2364" s="2" t="str">
        <f>Tbl_BalanceHistory[[#This Row],[RespAgy]]&amp;": "&amp;Tbl_BalanceHistory[[#This Row],[RespAgency]]</f>
        <v>260: Virginia Community College System</v>
      </c>
      <c r="G2364" s="3">
        <v>293</v>
      </c>
      <c r="H2364" s="3" t="s">
        <v>1981</v>
      </c>
      <c r="I2364" s="3" t="str">
        <f>_xlfn.XLOOKUP(Tbl_BalanceHistory[[#This Row],[AgyCode]],Tbl_Agencies[Agy Code],Tbl_Agencies[Agy Sort])</f>
        <v/>
      </c>
      <c r="J2364" s="2" t="str">
        <f>Tbl_BalanceHistory[[#This Row],[AgyCode]]&amp;": "&amp;Tbl_BalanceHistory[[#This Row],[Agency Name]]</f>
        <v>293: Thomas Nelson Community College</v>
      </c>
      <c r="K2364" s="1">
        <v>2016</v>
      </c>
      <c r="L2364" s="3">
        <v>108</v>
      </c>
      <c r="M2364" s="3" t="s">
        <v>408</v>
      </c>
      <c r="N2364" s="2" t="str">
        <f>Tbl_BalanceHistory[[#This Row],[ProgramCode]]&amp;": "&amp;Tbl_BalanceHistory[[#This Row],[Program Name]]</f>
        <v>108: Higher Education Student Financial Assistance</v>
      </c>
      <c r="O2364" s="3" t="s">
        <v>1730</v>
      </c>
      <c r="P2364" s="1" t="str">
        <f>IF(Tbl_BalanceHistory[[#This Row],[FundCode]]="0100","GF",IF(Tbl_BalanceHistory[[#This Row],[FundCode]]="01000","GF","Hi Ed / OCR"))</f>
        <v>GF</v>
      </c>
      <c r="Q2364" s="5">
        <v>2804251</v>
      </c>
      <c r="R2364" s="5">
        <v>2799644.8</v>
      </c>
      <c r="S2364" s="5">
        <v>4606</v>
      </c>
      <c r="T2364" s="5">
        <v>4606</v>
      </c>
      <c r="U2364" s="3" t="s">
        <v>1731</v>
      </c>
      <c r="V2364" s="5">
        <v>0</v>
      </c>
      <c r="W2364" s="5">
        <v>0</v>
      </c>
      <c r="X2364" s="5"/>
      <c r="Y2364" s="5"/>
      <c r="Z2364" s="5">
        <f>Tbl_BalanceHistory[[#This Row],[Discretionary Recommended - Pre 2022]]+Tbl_BalanceHistory[[#This Row],[Discretionary Balance Recommended: Policy]]+Tbl_BalanceHistory[[#This Row],[Discretionary Balance Recommended: Commitments]]</f>
        <v>0</v>
      </c>
      <c r="AA2364" s="5">
        <f>Tbl_BalanceHistory[[#This Row],[Discretionary Balance]]-Tbl_BalanceHistory[[#This Row],[Discretionary Reappropriation]]</f>
        <v>0</v>
      </c>
      <c r="AB2364" s="2"/>
      <c r="AC2364" s="2"/>
      <c r="AD2364" s="2"/>
      <c r="AE2364" s="2"/>
    </row>
    <row r="2365" spans="1:31" ht="45" x14ac:dyDescent="0.25">
      <c r="A2365" s="2" t="s">
        <v>10</v>
      </c>
      <c r="B2365" s="3">
        <v>7</v>
      </c>
      <c r="C2365" s="3">
        <v>260</v>
      </c>
      <c r="D2365" s="3" t="s">
        <v>463</v>
      </c>
      <c r="E2365" s="3" t="str">
        <f>_xlfn.XLOOKUP(Tbl_BalanceHistory[[#This Row],[RespAgy]],Tbl_Agencies[Agy Code],Tbl_Agencies[Agy Sort])</f>
        <v>102000</v>
      </c>
      <c r="F2365" s="2" t="str">
        <f>Tbl_BalanceHistory[[#This Row],[RespAgy]]&amp;": "&amp;Tbl_BalanceHistory[[#This Row],[RespAgency]]</f>
        <v>260: Virginia Community College System</v>
      </c>
      <c r="G2365" s="3">
        <v>293</v>
      </c>
      <c r="H2365" s="3" t="s">
        <v>1981</v>
      </c>
      <c r="I2365" s="3" t="str">
        <f>_xlfn.XLOOKUP(Tbl_BalanceHistory[[#This Row],[AgyCode]],Tbl_Agencies[Agy Code],Tbl_Agencies[Agy Sort])</f>
        <v/>
      </c>
      <c r="J2365" s="2" t="str">
        <f>Tbl_BalanceHistory[[#This Row],[AgyCode]]&amp;": "&amp;Tbl_BalanceHistory[[#This Row],[Agency Name]]</f>
        <v>293: Thomas Nelson Community College</v>
      </c>
      <c r="K2365" s="1">
        <v>2017</v>
      </c>
      <c r="L2365" s="3">
        <v>108</v>
      </c>
      <c r="M2365" s="3" t="s">
        <v>408</v>
      </c>
      <c r="N2365" s="2" t="str">
        <f>Tbl_BalanceHistory[[#This Row],[ProgramCode]]&amp;": "&amp;Tbl_BalanceHistory[[#This Row],[Program Name]]</f>
        <v>108: Higher Education Student Financial Assistance</v>
      </c>
      <c r="O2365" s="3" t="s">
        <v>886</v>
      </c>
      <c r="P2365" s="1" t="str">
        <f>IF(Tbl_BalanceHistory[[#This Row],[FundCode]]="0100","GF",IF(Tbl_BalanceHistory[[#This Row],[FundCode]]="01000","GF","Hi Ed / OCR"))</f>
        <v>GF</v>
      </c>
      <c r="Q2365" s="5">
        <v>3424331</v>
      </c>
      <c r="R2365" s="5">
        <v>3150870.81</v>
      </c>
      <c r="S2365" s="5">
        <v>273460</v>
      </c>
      <c r="T2365" s="5">
        <v>273460</v>
      </c>
      <c r="U2365" s="3" t="s">
        <v>1732</v>
      </c>
      <c r="V2365" s="5">
        <v>0</v>
      </c>
      <c r="W2365" s="5">
        <v>0</v>
      </c>
      <c r="X2365" s="5"/>
      <c r="Y2365" s="5"/>
      <c r="Z2365" s="5">
        <f>Tbl_BalanceHistory[[#This Row],[Discretionary Recommended - Pre 2022]]+Tbl_BalanceHistory[[#This Row],[Discretionary Balance Recommended: Policy]]+Tbl_BalanceHistory[[#This Row],[Discretionary Balance Recommended: Commitments]]</f>
        <v>0</v>
      </c>
      <c r="AA2365" s="5">
        <f>Tbl_BalanceHistory[[#This Row],[Discretionary Balance]]-Tbl_BalanceHistory[[#This Row],[Discretionary Reappropriation]]</f>
        <v>0</v>
      </c>
      <c r="AB2365" s="2"/>
      <c r="AC2365" s="2"/>
      <c r="AD2365" s="2"/>
      <c r="AE2365" s="2"/>
    </row>
    <row r="2366" spans="1:31" ht="45" x14ac:dyDescent="0.25">
      <c r="A2366" s="2" t="s">
        <v>10</v>
      </c>
      <c r="B2366" s="3">
        <v>7</v>
      </c>
      <c r="C2366" s="3">
        <v>260</v>
      </c>
      <c r="D2366" s="3" t="s">
        <v>463</v>
      </c>
      <c r="E2366" s="3" t="str">
        <f>_xlfn.XLOOKUP(Tbl_BalanceHistory[[#This Row],[RespAgy]],Tbl_Agencies[Agy Code],Tbl_Agencies[Agy Sort])</f>
        <v>102000</v>
      </c>
      <c r="F2366" s="2" t="str">
        <f>Tbl_BalanceHistory[[#This Row],[RespAgy]]&amp;": "&amp;Tbl_BalanceHistory[[#This Row],[RespAgency]]</f>
        <v>260: Virginia Community College System</v>
      </c>
      <c r="G2366" s="3">
        <v>293</v>
      </c>
      <c r="H2366" s="3" t="s">
        <v>1981</v>
      </c>
      <c r="I2366" s="3" t="str">
        <f>_xlfn.XLOOKUP(Tbl_BalanceHistory[[#This Row],[AgyCode]],Tbl_Agencies[Agy Code],Tbl_Agencies[Agy Sort])</f>
        <v/>
      </c>
      <c r="J2366" s="2" t="str">
        <f>Tbl_BalanceHistory[[#This Row],[AgyCode]]&amp;": "&amp;Tbl_BalanceHistory[[#This Row],[Agency Name]]</f>
        <v>293: Thomas Nelson Community College</v>
      </c>
      <c r="K2366" s="1">
        <v>2018</v>
      </c>
      <c r="L2366" s="3">
        <v>108</v>
      </c>
      <c r="M2366" s="3" t="s">
        <v>408</v>
      </c>
      <c r="N2366" s="2" t="str">
        <f>Tbl_BalanceHistory[[#This Row],[ProgramCode]]&amp;": "&amp;Tbl_BalanceHistory[[#This Row],[Program Name]]</f>
        <v>108: Higher Education Student Financial Assistance</v>
      </c>
      <c r="O2366" s="3" t="s">
        <v>886</v>
      </c>
      <c r="P2366" s="1" t="str">
        <f>IF(Tbl_BalanceHistory[[#This Row],[FundCode]]="0100","GF",IF(Tbl_BalanceHistory[[#This Row],[FundCode]]="01000","GF","Hi Ed / OCR"))</f>
        <v>GF</v>
      </c>
      <c r="Q2366" s="5">
        <v>3789187</v>
      </c>
      <c r="R2366" s="5">
        <v>3187402.78</v>
      </c>
      <c r="S2366" s="5">
        <v>601784</v>
      </c>
      <c r="T2366" s="5">
        <v>601784</v>
      </c>
      <c r="U2366" s="3" t="s">
        <v>1733</v>
      </c>
      <c r="V2366" s="5">
        <v>0</v>
      </c>
      <c r="W2366" s="5">
        <v>0</v>
      </c>
      <c r="X2366" s="5"/>
      <c r="Y2366" s="5"/>
      <c r="Z2366" s="5">
        <f>Tbl_BalanceHistory[[#This Row],[Discretionary Recommended - Pre 2022]]+Tbl_BalanceHistory[[#This Row],[Discretionary Balance Recommended: Policy]]+Tbl_BalanceHistory[[#This Row],[Discretionary Balance Recommended: Commitments]]</f>
        <v>0</v>
      </c>
      <c r="AA2366" s="5">
        <f>Tbl_BalanceHistory[[#This Row],[Discretionary Balance]]-Tbl_BalanceHistory[[#This Row],[Discretionary Reappropriation]]</f>
        <v>0</v>
      </c>
      <c r="AB2366" s="2"/>
      <c r="AC2366" s="2"/>
      <c r="AD2366" s="2"/>
      <c r="AE2366" s="2"/>
    </row>
    <row r="2367" spans="1:31" ht="45" x14ac:dyDescent="0.25">
      <c r="A2367" s="2" t="s">
        <v>10</v>
      </c>
      <c r="B2367" s="3">
        <v>7</v>
      </c>
      <c r="C2367" s="3">
        <v>260</v>
      </c>
      <c r="D2367" s="3" t="s">
        <v>463</v>
      </c>
      <c r="E2367" s="3" t="str">
        <f>_xlfn.XLOOKUP(Tbl_BalanceHistory[[#This Row],[RespAgy]],Tbl_Agencies[Agy Code],Tbl_Agencies[Agy Sort])</f>
        <v>102000</v>
      </c>
      <c r="F2367" s="2" t="str">
        <f>Tbl_BalanceHistory[[#This Row],[RespAgy]]&amp;": "&amp;Tbl_BalanceHistory[[#This Row],[RespAgency]]</f>
        <v>260: Virginia Community College System</v>
      </c>
      <c r="G2367" s="3">
        <v>293</v>
      </c>
      <c r="H2367" s="3" t="s">
        <v>1981</v>
      </c>
      <c r="I2367" s="3" t="str">
        <f>_xlfn.XLOOKUP(Tbl_BalanceHistory[[#This Row],[AgyCode]],Tbl_Agencies[Agy Code],Tbl_Agencies[Agy Sort])</f>
        <v/>
      </c>
      <c r="J2367" s="2" t="str">
        <f>Tbl_BalanceHistory[[#This Row],[AgyCode]]&amp;": "&amp;Tbl_BalanceHistory[[#This Row],[Agency Name]]</f>
        <v>293: Thomas Nelson Community College</v>
      </c>
      <c r="K2367" s="1">
        <v>2019</v>
      </c>
      <c r="L2367" s="3">
        <v>108</v>
      </c>
      <c r="M2367" s="3" t="s">
        <v>408</v>
      </c>
      <c r="N2367" s="2" t="str">
        <f>Tbl_BalanceHistory[[#This Row],[ProgramCode]]&amp;": "&amp;Tbl_BalanceHistory[[#This Row],[Program Name]]</f>
        <v>108: Higher Education Student Financial Assistance</v>
      </c>
      <c r="O2367" s="3" t="s">
        <v>886</v>
      </c>
      <c r="P2367" s="1" t="str">
        <f>IF(Tbl_BalanceHistory[[#This Row],[FundCode]]="0100","GF",IF(Tbl_BalanceHistory[[#This Row],[FundCode]]="01000","GF","Hi Ed / OCR"))</f>
        <v>GF</v>
      </c>
      <c r="Q2367" s="5">
        <v>3798687</v>
      </c>
      <c r="R2367" s="5">
        <v>3311570.04</v>
      </c>
      <c r="S2367" s="5">
        <v>487116.96</v>
      </c>
      <c r="T2367" s="5">
        <v>487116.96</v>
      </c>
      <c r="U2367" s="3" t="s">
        <v>1733</v>
      </c>
      <c r="V2367" s="5">
        <v>0</v>
      </c>
      <c r="W2367" s="5">
        <v>0</v>
      </c>
      <c r="X2367" s="5"/>
      <c r="Y2367" s="5"/>
      <c r="Z2367" s="5">
        <f>Tbl_BalanceHistory[[#This Row],[Discretionary Recommended - Pre 2022]]+Tbl_BalanceHistory[[#This Row],[Discretionary Balance Recommended: Policy]]+Tbl_BalanceHistory[[#This Row],[Discretionary Balance Recommended: Commitments]]</f>
        <v>0</v>
      </c>
      <c r="AA2367" s="5">
        <f>Tbl_BalanceHistory[[#This Row],[Discretionary Balance]]-Tbl_BalanceHistory[[#This Row],[Discretionary Reappropriation]]</f>
        <v>0</v>
      </c>
      <c r="AB2367" s="2"/>
      <c r="AC2367" s="2"/>
      <c r="AD2367" s="2"/>
      <c r="AE2367" s="2"/>
    </row>
    <row r="2368" spans="1:31" ht="45" x14ac:dyDescent="0.25">
      <c r="A2368" s="2" t="s">
        <v>10</v>
      </c>
      <c r="B2368" s="3">
        <v>7</v>
      </c>
      <c r="C2368" s="3">
        <v>260</v>
      </c>
      <c r="D2368" s="3" t="s">
        <v>463</v>
      </c>
      <c r="E2368" s="3" t="str">
        <f>_xlfn.XLOOKUP(Tbl_BalanceHistory[[#This Row],[RespAgy]],Tbl_Agencies[Agy Code],Tbl_Agencies[Agy Sort])</f>
        <v>102000</v>
      </c>
      <c r="F2368" s="2" t="str">
        <f>Tbl_BalanceHistory[[#This Row],[RespAgy]]&amp;": "&amp;Tbl_BalanceHistory[[#This Row],[RespAgency]]</f>
        <v>260: Virginia Community College System</v>
      </c>
      <c r="G2368" s="3">
        <v>293</v>
      </c>
      <c r="H2368" s="3" t="s">
        <v>1981</v>
      </c>
      <c r="I2368" s="3" t="str">
        <f>_xlfn.XLOOKUP(Tbl_BalanceHistory[[#This Row],[AgyCode]],Tbl_Agencies[Agy Code],Tbl_Agencies[Agy Sort])</f>
        <v/>
      </c>
      <c r="J2368" s="2" t="str">
        <f>Tbl_BalanceHistory[[#This Row],[AgyCode]]&amp;": "&amp;Tbl_BalanceHistory[[#This Row],[Agency Name]]</f>
        <v>293: Thomas Nelson Community College</v>
      </c>
      <c r="K2368" s="1">
        <v>2020</v>
      </c>
      <c r="L2368" s="3">
        <v>108</v>
      </c>
      <c r="M2368" s="3" t="s">
        <v>408</v>
      </c>
      <c r="N2368" s="2" t="str">
        <f>Tbl_BalanceHistory[[#This Row],[ProgramCode]]&amp;": "&amp;Tbl_BalanceHistory[[#This Row],[Program Name]]</f>
        <v>108: Higher Education Student Financial Assistance</v>
      </c>
      <c r="O2368" s="3" t="s">
        <v>886</v>
      </c>
      <c r="P2368" s="1" t="str">
        <f>IF(Tbl_BalanceHistory[[#This Row],[FundCode]]="0100","GF",IF(Tbl_BalanceHistory[[#This Row],[FundCode]]="01000","GF","Hi Ed / OCR"))</f>
        <v>GF</v>
      </c>
      <c r="Q2368" s="5">
        <v>4209296</v>
      </c>
      <c r="R2368" s="5">
        <v>2973107.68</v>
      </c>
      <c r="S2368" s="5">
        <v>1236188.32</v>
      </c>
      <c r="T2368" s="5">
        <v>1236188.32</v>
      </c>
      <c r="U2368" s="3" t="s">
        <v>1733</v>
      </c>
      <c r="V2368" s="5">
        <v>0</v>
      </c>
      <c r="W2368" s="5">
        <v>0</v>
      </c>
      <c r="X2368" s="5"/>
      <c r="Y2368" s="5"/>
      <c r="Z2368" s="5">
        <f>Tbl_BalanceHistory[[#This Row],[Discretionary Recommended - Pre 2022]]+Tbl_BalanceHistory[[#This Row],[Discretionary Balance Recommended: Policy]]+Tbl_BalanceHistory[[#This Row],[Discretionary Balance Recommended: Commitments]]</f>
        <v>0</v>
      </c>
      <c r="AA2368" s="5">
        <f>Tbl_BalanceHistory[[#This Row],[Discretionary Balance]]-Tbl_BalanceHistory[[#This Row],[Discretionary Reappropriation]]</f>
        <v>0</v>
      </c>
      <c r="AB2368" s="2"/>
      <c r="AC2368" s="2"/>
      <c r="AD2368" s="2"/>
      <c r="AE2368" s="2"/>
    </row>
    <row r="2369" spans="1:31" ht="45" x14ac:dyDescent="0.25">
      <c r="A2369" s="2" t="s">
        <v>10</v>
      </c>
      <c r="B2369" s="3">
        <v>7</v>
      </c>
      <c r="C2369" s="3">
        <v>260</v>
      </c>
      <c r="D2369" s="3" t="s">
        <v>463</v>
      </c>
      <c r="E2369" s="3" t="str">
        <f>_xlfn.XLOOKUP(Tbl_BalanceHistory[[#This Row],[RespAgy]],Tbl_Agencies[Agy Code],Tbl_Agencies[Agy Sort])</f>
        <v>102000</v>
      </c>
      <c r="F2369" s="2" t="str">
        <f>Tbl_BalanceHistory[[#This Row],[RespAgy]]&amp;": "&amp;Tbl_BalanceHistory[[#This Row],[RespAgency]]</f>
        <v>260: Virginia Community College System</v>
      </c>
      <c r="G2369" s="3">
        <v>293</v>
      </c>
      <c r="H2369" s="3" t="s">
        <v>1156</v>
      </c>
      <c r="I2369" s="3" t="str">
        <f>_xlfn.XLOOKUP(Tbl_BalanceHistory[[#This Row],[AgyCode]],Tbl_Agencies[Agy Code],Tbl_Agencies[Agy Sort])</f>
        <v/>
      </c>
      <c r="J2369" s="2" t="str">
        <f>Tbl_BalanceHistory[[#This Row],[AgyCode]]&amp;": "&amp;Tbl_BalanceHistory[[#This Row],[Agency Name]]</f>
        <v>293: Virginia Peninsula Community College</v>
      </c>
      <c r="K2369" s="1">
        <v>2021</v>
      </c>
      <c r="L2369" s="3">
        <v>108</v>
      </c>
      <c r="M2369" s="3" t="s">
        <v>408</v>
      </c>
      <c r="N2369" s="2" t="str">
        <f>Tbl_BalanceHistory[[#This Row],[ProgramCode]]&amp;": "&amp;Tbl_BalanceHistory[[#This Row],[Program Name]]</f>
        <v>108: Higher Education Student Financial Assistance</v>
      </c>
      <c r="O2369" s="3" t="s">
        <v>886</v>
      </c>
      <c r="P2369" s="1" t="str">
        <f>IF(Tbl_BalanceHistory[[#This Row],[FundCode]]="0100","GF",IF(Tbl_BalanceHistory[[#This Row],[FundCode]]="01000","GF","Hi Ed / OCR"))</f>
        <v>GF</v>
      </c>
      <c r="Q2369" s="5">
        <v>4527098</v>
      </c>
      <c r="R2369" s="5">
        <v>3796911.77</v>
      </c>
      <c r="S2369" s="5">
        <v>730186.23</v>
      </c>
      <c r="T2369" s="5">
        <v>730186.23</v>
      </c>
      <c r="U2369" s="3" t="s">
        <v>1733</v>
      </c>
      <c r="V2369" s="5">
        <v>0</v>
      </c>
      <c r="W2369" s="5">
        <v>0</v>
      </c>
      <c r="X2369" s="5"/>
      <c r="Y2369" s="5"/>
      <c r="Z2369" s="5">
        <f>Tbl_BalanceHistory[[#This Row],[Discretionary Recommended - Pre 2022]]+Tbl_BalanceHistory[[#This Row],[Discretionary Balance Recommended: Policy]]+Tbl_BalanceHistory[[#This Row],[Discretionary Balance Recommended: Commitments]]</f>
        <v>0</v>
      </c>
      <c r="AA2369" s="5">
        <f>Tbl_BalanceHistory[[#This Row],[Discretionary Balance]]-Tbl_BalanceHistory[[#This Row],[Discretionary Reappropriation]]</f>
        <v>0</v>
      </c>
      <c r="AB2369" s="2"/>
      <c r="AC2369" s="2"/>
      <c r="AD2369" s="2"/>
      <c r="AE2369" s="2"/>
    </row>
    <row r="2370" spans="1:31" ht="45" x14ac:dyDescent="0.25">
      <c r="A2370" s="2" t="s">
        <v>10</v>
      </c>
      <c r="B2370" s="3">
        <v>7</v>
      </c>
      <c r="C2370" s="3">
        <v>260</v>
      </c>
      <c r="D2370" s="3" t="s">
        <v>463</v>
      </c>
      <c r="E2370" s="3" t="str">
        <f>_xlfn.XLOOKUP(Tbl_BalanceHistory[[#This Row],[RespAgy]],Tbl_Agencies[Agy Code],Tbl_Agencies[Agy Sort])</f>
        <v>102000</v>
      </c>
      <c r="F2370" s="2" t="str">
        <f>Tbl_BalanceHistory[[#This Row],[RespAgy]]&amp;": "&amp;Tbl_BalanceHistory[[#This Row],[RespAgency]]</f>
        <v>260: Virginia Community College System</v>
      </c>
      <c r="G2370" s="3">
        <v>293</v>
      </c>
      <c r="H2370" s="3" t="s">
        <v>1156</v>
      </c>
      <c r="I2370" s="3" t="str">
        <f>_xlfn.XLOOKUP(Tbl_BalanceHistory[[#This Row],[AgyCode]],Tbl_Agencies[Agy Code],Tbl_Agencies[Agy Sort])</f>
        <v/>
      </c>
      <c r="J2370" s="2" t="str">
        <f>Tbl_BalanceHistory[[#This Row],[AgyCode]]&amp;": "&amp;Tbl_BalanceHistory[[#This Row],[Agency Name]]</f>
        <v>293: Virginia Peninsula Community College</v>
      </c>
      <c r="K2370" s="1">
        <v>2022</v>
      </c>
      <c r="L2370" s="3">
        <v>108</v>
      </c>
      <c r="M2370" s="3" t="s">
        <v>408</v>
      </c>
      <c r="N2370" s="2" t="str">
        <f>Tbl_BalanceHistory[[#This Row],[ProgramCode]]&amp;": "&amp;Tbl_BalanceHistory[[#This Row],[Program Name]]</f>
        <v>108: Higher Education Student Financial Assistance</v>
      </c>
      <c r="O2370" s="3" t="s">
        <v>886</v>
      </c>
      <c r="P2370" s="1" t="str">
        <f>IF(Tbl_BalanceHistory[[#This Row],[FundCode]]="0100","GF",IF(Tbl_BalanceHistory[[#This Row],[FundCode]]="01000","GF","Hi Ed / OCR"))</f>
        <v>GF</v>
      </c>
      <c r="Q2370" s="5">
        <v>6387984</v>
      </c>
      <c r="R2370" s="5">
        <v>3995694.5</v>
      </c>
      <c r="S2370" s="5">
        <v>2392289.5</v>
      </c>
      <c r="T2370" s="5">
        <v>2392289.5</v>
      </c>
      <c r="U2370" s="3" t="s">
        <v>1733</v>
      </c>
      <c r="V2370" s="5">
        <v>0</v>
      </c>
      <c r="W2370" s="5"/>
      <c r="X2370" s="5">
        <v>0</v>
      </c>
      <c r="Y2370" s="5">
        <v>0</v>
      </c>
      <c r="Z2370" s="5">
        <f>Tbl_BalanceHistory[[#This Row],[Discretionary Recommended - Pre 2022]]+Tbl_BalanceHistory[[#This Row],[Discretionary Balance Recommended: Policy]]+Tbl_BalanceHistory[[#This Row],[Discretionary Balance Recommended: Commitments]]</f>
        <v>0</v>
      </c>
      <c r="AA2370" s="5">
        <f>Tbl_BalanceHistory[[#This Row],[Discretionary Balance]]-Tbl_BalanceHistory[[#This Row],[Discretionary Reappropriation]]</f>
        <v>0</v>
      </c>
      <c r="AB2370" s="2"/>
      <c r="AC2370" s="2"/>
      <c r="AD2370" s="2"/>
      <c r="AE2370" s="2"/>
    </row>
    <row r="2371" spans="1:31" ht="60" x14ac:dyDescent="0.25">
      <c r="A2371" s="2" t="s">
        <v>10</v>
      </c>
      <c r="B2371" s="3">
        <v>7</v>
      </c>
      <c r="C2371" s="3">
        <v>260</v>
      </c>
      <c r="D2371" s="3" t="s">
        <v>463</v>
      </c>
      <c r="E2371" s="3" t="str">
        <f>_xlfn.XLOOKUP(Tbl_BalanceHistory[[#This Row],[RespAgy]],Tbl_Agencies[Agy Code],Tbl_Agencies[Agy Sort])</f>
        <v>102000</v>
      </c>
      <c r="F2371" s="2" t="str">
        <f>Tbl_BalanceHistory[[#This Row],[RespAgy]]&amp;": "&amp;Tbl_BalanceHistory[[#This Row],[RespAgency]]</f>
        <v>260: Virginia Community College System</v>
      </c>
      <c r="G2371" s="3">
        <v>293</v>
      </c>
      <c r="H2371" s="3" t="s">
        <v>1981</v>
      </c>
      <c r="I2371" s="3" t="str">
        <f>_xlfn.XLOOKUP(Tbl_BalanceHistory[[#This Row],[AgyCode]],Tbl_Agencies[Agy Code],Tbl_Agencies[Agy Sort])</f>
        <v/>
      </c>
      <c r="J2371" s="2" t="str">
        <f>Tbl_BalanceHistory[[#This Row],[AgyCode]]&amp;": "&amp;Tbl_BalanceHistory[[#This Row],[Agency Name]]</f>
        <v>293: Thomas Nelson Community College</v>
      </c>
      <c r="K2371" s="1">
        <v>2020</v>
      </c>
      <c r="L2371" s="3">
        <v>110</v>
      </c>
      <c r="M2371" s="3" t="s">
        <v>409</v>
      </c>
      <c r="N2371" s="2" t="str">
        <f>Tbl_BalanceHistory[[#This Row],[ProgramCode]]&amp;": "&amp;Tbl_BalanceHistory[[#This Row],[Program Name]]</f>
        <v>110: Financial Assistance For Educational and General Services</v>
      </c>
      <c r="O2371" s="3" t="s">
        <v>886</v>
      </c>
      <c r="P2371" s="1" t="str">
        <f>IF(Tbl_BalanceHistory[[#This Row],[FundCode]]="0100","GF",IF(Tbl_BalanceHistory[[#This Row],[FundCode]]="01000","GF","Hi Ed / OCR"))</f>
        <v>GF</v>
      </c>
      <c r="Q2371" s="5">
        <v>32685</v>
      </c>
      <c r="R2371" s="5">
        <v>15170.48</v>
      </c>
      <c r="S2371" s="5">
        <v>17514.52</v>
      </c>
      <c r="T2371" s="5">
        <v>17514.52</v>
      </c>
      <c r="U2371" s="3" t="s">
        <v>1733</v>
      </c>
      <c r="V2371" s="5">
        <v>0</v>
      </c>
      <c r="W2371" s="5">
        <v>0</v>
      </c>
      <c r="X2371" s="5"/>
      <c r="Y2371" s="5"/>
      <c r="Z2371" s="5">
        <f>Tbl_BalanceHistory[[#This Row],[Discretionary Recommended - Pre 2022]]+Tbl_BalanceHistory[[#This Row],[Discretionary Balance Recommended: Policy]]+Tbl_BalanceHistory[[#This Row],[Discretionary Balance Recommended: Commitments]]</f>
        <v>0</v>
      </c>
      <c r="AA2371" s="5">
        <f>Tbl_BalanceHistory[[#This Row],[Discretionary Balance]]-Tbl_BalanceHistory[[#This Row],[Discretionary Reappropriation]]</f>
        <v>0</v>
      </c>
      <c r="AB2371" s="2"/>
      <c r="AC2371" s="2"/>
      <c r="AD2371" s="2"/>
      <c r="AE2371" s="2"/>
    </row>
    <row r="2372" spans="1:31" ht="60" x14ac:dyDescent="0.25">
      <c r="A2372" s="2" t="s">
        <v>10</v>
      </c>
      <c r="B2372" s="3">
        <v>7</v>
      </c>
      <c r="C2372" s="3">
        <v>260</v>
      </c>
      <c r="D2372" s="3" t="s">
        <v>463</v>
      </c>
      <c r="E2372" s="3" t="str">
        <f>_xlfn.XLOOKUP(Tbl_BalanceHistory[[#This Row],[RespAgy]],Tbl_Agencies[Agy Code],Tbl_Agencies[Agy Sort])</f>
        <v>102000</v>
      </c>
      <c r="F2372" s="2" t="str">
        <f>Tbl_BalanceHistory[[#This Row],[RespAgy]]&amp;": "&amp;Tbl_BalanceHistory[[#This Row],[RespAgency]]</f>
        <v>260: Virginia Community College System</v>
      </c>
      <c r="G2372" s="3">
        <v>293</v>
      </c>
      <c r="H2372" s="3" t="s">
        <v>1156</v>
      </c>
      <c r="I2372" s="3" t="str">
        <f>_xlfn.XLOOKUP(Tbl_BalanceHistory[[#This Row],[AgyCode]],Tbl_Agencies[Agy Code],Tbl_Agencies[Agy Sort])</f>
        <v/>
      </c>
      <c r="J2372" s="2" t="str">
        <f>Tbl_BalanceHistory[[#This Row],[AgyCode]]&amp;": "&amp;Tbl_BalanceHistory[[#This Row],[Agency Name]]</f>
        <v>293: Virginia Peninsula Community College</v>
      </c>
      <c r="K2372" s="1">
        <v>2021</v>
      </c>
      <c r="L2372" s="3">
        <v>110</v>
      </c>
      <c r="M2372" s="3" t="s">
        <v>409</v>
      </c>
      <c r="N2372" s="2" t="str">
        <f>Tbl_BalanceHistory[[#This Row],[ProgramCode]]&amp;": "&amp;Tbl_BalanceHistory[[#This Row],[Program Name]]</f>
        <v>110: Financial Assistance For Educational and General Services</v>
      </c>
      <c r="O2372" s="3" t="s">
        <v>886</v>
      </c>
      <c r="P2372" s="1" t="str">
        <f>IF(Tbl_BalanceHistory[[#This Row],[FundCode]]="0100","GF",IF(Tbl_BalanceHistory[[#This Row],[FundCode]]="01000","GF","Hi Ed / OCR"))</f>
        <v>GF</v>
      </c>
      <c r="Q2372" s="5">
        <v>8289</v>
      </c>
      <c r="R2372" s="5">
        <v>7662.48</v>
      </c>
      <c r="S2372" s="5">
        <v>626.52</v>
      </c>
      <c r="T2372" s="5">
        <v>626.52</v>
      </c>
      <c r="U2372" s="3" t="s">
        <v>1733</v>
      </c>
      <c r="V2372" s="5">
        <v>0</v>
      </c>
      <c r="W2372" s="5">
        <v>0</v>
      </c>
      <c r="X2372" s="5"/>
      <c r="Y2372" s="5"/>
      <c r="Z2372" s="5">
        <f>Tbl_BalanceHistory[[#This Row],[Discretionary Recommended - Pre 2022]]+Tbl_BalanceHistory[[#This Row],[Discretionary Balance Recommended: Policy]]+Tbl_BalanceHistory[[#This Row],[Discretionary Balance Recommended: Commitments]]</f>
        <v>0</v>
      </c>
      <c r="AA2372" s="5">
        <f>Tbl_BalanceHistory[[#This Row],[Discretionary Balance]]-Tbl_BalanceHistory[[#This Row],[Discretionary Reappropriation]]</f>
        <v>0</v>
      </c>
      <c r="AB2372" s="2"/>
      <c r="AC2372" s="2"/>
      <c r="AD2372" s="2"/>
      <c r="AE2372" s="2"/>
    </row>
    <row r="2373" spans="1:31" ht="45" x14ac:dyDescent="0.25">
      <c r="A2373" s="2" t="s">
        <v>10</v>
      </c>
      <c r="B2373" s="3">
        <v>7</v>
      </c>
      <c r="C2373" s="3">
        <v>260</v>
      </c>
      <c r="D2373" s="3" t="s">
        <v>463</v>
      </c>
      <c r="E2373" s="3" t="str">
        <f>_xlfn.XLOOKUP(Tbl_BalanceHistory[[#This Row],[RespAgy]],Tbl_Agencies[Agy Code],Tbl_Agencies[Agy Sort])</f>
        <v>102000</v>
      </c>
      <c r="F2373" s="2" t="str">
        <f>Tbl_BalanceHistory[[#This Row],[RespAgy]]&amp;": "&amp;Tbl_BalanceHistory[[#This Row],[RespAgency]]</f>
        <v>260: Virginia Community College System</v>
      </c>
      <c r="G2373" s="3">
        <v>293</v>
      </c>
      <c r="H2373" s="3" t="s">
        <v>1981</v>
      </c>
      <c r="I2373" s="3" t="str">
        <f>_xlfn.XLOOKUP(Tbl_BalanceHistory[[#This Row],[AgyCode]],Tbl_Agencies[Agy Code],Tbl_Agencies[Agy Sort])</f>
        <v/>
      </c>
      <c r="J2373" s="2" t="str">
        <f>Tbl_BalanceHistory[[#This Row],[AgyCode]]&amp;": "&amp;Tbl_BalanceHistory[[#This Row],[Agency Name]]</f>
        <v>293: Thomas Nelson Community College</v>
      </c>
      <c r="K2373" s="1">
        <v>2014</v>
      </c>
      <c r="L2373" s="3">
        <v>534</v>
      </c>
      <c r="M2373" s="3" t="s">
        <v>82</v>
      </c>
      <c r="N2373" s="2" t="str">
        <f>Tbl_BalanceHistory[[#This Row],[ProgramCode]]&amp;": "&amp;Tbl_BalanceHistory[[#This Row],[Program Name]]</f>
        <v>534: Economic Development Services</v>
      </c>
      <c r="O2373" s="3" t="s">
        <v>1730</v>
      </c>
      <c r="P2373" s="1" t="str">
        <f>IF(Tbl_BalanceHistory[[#This Row],[FundCode]]="0100","GF",IF(Tbl_BalanceHistory[[#This Row],[FundCode]]="01000","GF","Hi Ed / OCR"))</f>
        <v>GF</v>
      </c>
      <c r="Q2373" s="5">
        <v>398726</v>
      </c>
      <c r="R2373" s="5">
        <v>385029.89</v>
      </c>
      <c r="S2373" s="5">
        <v>13696</v>
      </c>
      <c r="T2373" s="5">
        <v>13696</v>
      </c>
      <c r="U2373" s="3" t="s">
        <v>1731</v>
      </c>
      <c r="V2373" s="5">
        <v>0</v>
      </c>
      <c r="W2373" s="5">
        <v>0</v>
      </c>
      <c r="X2373" s="5"/>
      <c r="Y2373" s="5"/>
      <c r="Z2373" s="5">
        <f>Tbl_BalanceHistory[[#This Row],[Discretionary Recommended - Pre 2022]]+Tbl_BalanceHistory[[#This Row],[Discretionary Balance Recommended: Policy]]+Tbl_BalanceHistory[[#This Row],[Discretionary Balance Recommended: Commitments]]</f>
        <v>0</v>
      </c>
      <c r="AA2373" s="5">
        <f>Tbl_BalanceHistory[[#This Row],[Discretionary Balance]]-Tbl_BalanceHistory[[#This Row],[Discretionary Reappropriation]]</f>
        <v>0</v>
      </c>
      <c r="AB2373" s="2"/>
      <c r="AC2373" s="2"/>
      <c r="AD2373" s="2"/>
      <c r="AE2373" s="2"/>
    </row>
    <row r="2374" spans="1:31" ht="45" x14ac:dyDescent="0.25">
      <c r="A2374" s="2" t="s">
        <v>10</v>
      </c>
      <c r="B2374" s="3">
        <v>7</v>
      </c>
      <c r="C2374" s="3">
        <v>260</v>
      </c>
      <c r="D2374" s="3" t="s">
        <v>463</v>
      </c>
      <c r="E2374" s="3" t="str">
        <f>_xlfn.XLOOKUP(Tbl_BalanceHistory[[#This Row],[RespAgy]],Tbl_Agencies[Agy Code],Tbl_Agencies[Agy Sort])</f>
        <v>102000</v>
      </c>
      <c r="F2374" s="2" t="str">
        <f>Tbl_BalanceHistory[[#This Row],[RespAgy]]&amp;": "&amp;Tbl_BalanceHistory[[#This Row],[RespAgency]]</f>
        <v>260: Virginia Community College System</v>
      </c>
      <c r="G2374" s="3">
        <v>293</v>
      </c>
      <c r="H2374" s="3" t="s">
        <v>1981</v>
      </c>
      <c r="I2374" s="3" t="str">
        <f>_xlfn.XLOOKUP(Tbl_BalanceHistory[[#This Row],[AgyCode]],Tbl_Agencies[Agy Code],Tbl_Agencies[Agy Sort])</f>
        <v/>
      </c>
      <c r="J2374" s="2" t="str">
        <f>Tbl_BalanceHistory[[#This Row],[AgyCode]]&amp;": "&amp;Tbl_BalanceHistory[[#This Row],[Agency Name]]</f>
        <v>293: Thomas Nelson Community College</v>
      </c>
      <c r="K2374" s="1">
        <v>2015</v>
      </c>
      <c r="L2374" s="3">
        <v>534</v>
      </c>
      <c r="M2374" s="3" t="s">
        <v>82</v>
      </c>
      <c r="N2374" s="2" t="str">
        <f>Tbl_BalanceHistory[[#This Row],[ProgramCode]]&amp;": "&amp;Tbl_BalanceHistory[[#This Row],[Program Name]]</f>
        <v>534: Economic Development Services</v>
      </c>
      <c r="O2374" s="3" t="s">
        <v>1730</v>
      </c>
      <c r="P2374" s="1" t="str">
        <f>IF(Tbl_BalanceHistory[[#This Row],[FundCode]]="0100","GF",IF(Tbl_BalanceHistory[[#This Row],[FundCode]]="01000","GF","Hi Ed / OCR"))</f>
        <v>GF</v>
      </c>
      <c r="Q2374" s="5">
        <v>112128</v>
      </c>
      <c r="R2374" s="5">
        <v>83582</v>
      </c>
      <c r="S2374" s="5">
        <v>28545</v>
      </c>
      <c r="T2374" s="5">
        <v>28545</v>
      </c>
      <c r="U2374" s="3" t="s">
        <v>1731</v>
      </c>
      <c r="V2374" s="5">
        <v>0</v>
      </c>
      <c r="W2374" s="5">
        <v>0</v>
      </c>
      <c r="X2374" s="5"/>
      <c r="Y2374" s="5"/>
      <c r="Z2374" s="5">
        <f>Tbl_BalanceHistory[[#This Row],[Discretionary Recommended - Pre 2022]]+Tbl_BalanceHistory[[#This Row],[Discretionary Balance Recommended: Policy]]+Tbl_BalanceHistory[[#This Row],[Discretionary Balance Recommended: Commitments]]</f>
        <v>0</v>
      </c>
      <c r="AA2374" s="5">
        <f>Tbl_BalanceHistory[[#This Row],[Discretionary Balance]]-Tbl_BalanceHistory[[#This Row],[Discretionary Reappropriation]]</f>
        <v>0</v>
      </c>
      <c r="AB2374" s="2"/>
      <c r="AC2374" s="2"/>
      <c r="AD2374" s="2"/>
      <c r="AE2374" s="2"/>
    </row>
    <row r="2375" spans="1:31" ht="45" x14ac:dyDescent="0.25">
      <c r="A2375" s="2" t="s">
        <v>10</v>
      </c>
      <c r="B2375" s="3">
        <v>7</v>
      </c>
      <c r="C2375" s="3">
        <v>260</v>
      </c>
      <c r="D2375" s="3" t="s">
        <v>463</v>
      </c>
      <c r="E2375" s="3" t="str">
        <f>_xlfn.XLOOKUP(Tbl_BalanceHistory[[#This Row],[RespAgy]],Tbl_Agencies[Agy Code],Tbl_Agencies[Agy Sort])</f>
        <v>102000</v>
      </c>
      <c r="F2375" s="2" t="str">
        <f>Tbl_BalanceHistory[[#This Row],[RespAgy]]&amp;": "&amp;Tbl_BalanceHistory[[#This Row],[RespAgency]]</f>
        <v>260: Virginia Community College System</v>
      </c>
      <c r="G2375" s="3">
        <v>293</v>
      </c>
      <c r="H2375" s="3" t="s">
        <v>1981</v>
      </c>
      <c r="I2375" s="3" t="str">
        <f>_xlfn.XLOOKUP(Tbl_BalanceHistory[[#This Row],[AgyCode]],Tbl_Agencies[Agy Code],Tbl_Agencies[Agy Sort])</f>
        <v/>
      </c>
      <c r="J2375" s="2" t="str">
        <f>Tbl_BalanceHistory[[#This Row],[AgyCode]]&amp;": "&amp;Tbl_BalanceHistory[[#This Row],[Agency Name]]</f>
        <v>293: Thomas Nelson Community College</v>
      </c>
      <c r="K2375" s="1">
        <v>2016</v>
      </c>
      <c r="L2375" s="3">
        <v>534</v>
      </c>
      <c r="M2375" s="3" t="s">
        <v>82</v>
      </c>
      <c r="N2375" s="2" t="str">
        <f>Tbl_BalanceHistory[[#This Row],[ProgramCode]]&amp;": "&amp;Tbl_BalanceHistory[[#This Row],[Program Name]]</f>
        <v>534: Economic Development Services</v>
      </c>
      <c r="O2375" s="3" t="s">
        <v>1730</v>
      </c>
      <c r="P2375" s="1" t="str">
        <f>IF(Tbl_BalanceHistory[[#This Row],[FundCode]]="0100","GF",IF(Tbl_BalanceHistory[[#This Row],[FundCode]]="01000","GF","Hi Ed / OCR"))</f>
        <v>GF</v>
      </c>
      <c r="Q2375" s="5">
        <v>0</v>
      </c>
      <c r="R2375" s="5">
        <v>0</v>
      </c>
      <c r="S2375" s="5">
        <v>0</v>
      </c>
      <c r="T2375" s="5">
        <v>0</v>
      </c>
      <c r="U2375" s="3"/>
      <c r="V2375" s="5">
        <v>0</v>
      </c>
      <c r="W2375" s="5">
        <v>0</v>
      </c>
      <c r="X2375" s="5"/>
      <c r="Y2375" s="5"/>
      <c r="Z2375" s="5">
        <f>Tbl_BalanceHistory[[#This Row],[Discretionary Recommended - Pre 2022]]+Tbl_BalanceHistory[[#This Row],[Discretionary Balance Recommended: Policy]]+Tbl_BalanceHistory[[#This Row],[Discretionary Balance Recommended: Commitments]]</f>
        <v>0</v>
      </c>
      <c r="AA2375" s="5">
        <f>Tbl_BalanceHistory[[#This Row],[Discretionary Balance]]-Tbl_BalanceHistory[[#This Row],[Discretionary Reappropriation]]</f>
        <v>0</v>
      </c>
      <c r="AB2375" s="2"/>
      <c r="AC2375" s="2"/>
      <c r="AD2375" s="2"/>
      <c r="AE2375" s="2"/>
    </row>
    <row r="2376" spans="1:31" ht="45" x14ac:dyDescent="0.25">
      <c r="A2376" s="2" t="s">
        <v>10</v>
      </c>
      <c r="B2376" s="3">
        <v>7</v>
      </c>
      <c r="C2376" s="3">
        <v>260</v>
      </c>
      <c r="D2376" s="3" t="s">
        <v>463</v>
      </c>
      <c r="E2376" s="3" t="str">
        <f>_xlfn.XLOOKUP(Tbl_BalanceHistory[[#This Row],[RespAgy]],Tbl_Agencies[Agy Code],Tbl_Agencies[Agy Sort])</f>
        <v>102000</v>
      </c>
      <c r="F2376" s="2" t="str">
        <f>Tbl_BalanceHistory[[#This Row],[RespAgy]]&amp;": "&amp;Tbl_BalanceHistory[[#This Row],[RespAgency]]</f>
        <v>260: Virginia Community College System</v>
      </c>
      <c r="G2376" s="3">
        <v>294</v>
      </c>
      <c r="H2376" s="3" t="s">
        <v>1158</v>
      </c>
      <c r="I2376" s="3" t="str">
        <f>_xlfn.XLOOKUP(Tbl_BalanceHistory[[#This Row],[AgyCode]],Tbl_Agencies[Agy Code],Tbl_Agencies[Agy Sort])</f>
        <v/>
      </c>
      <c r="J2376" s="2" t="str">
        <f>Tbl_BalanceHistory[[#This Row],[AgyCode]]&amp;": "&amp;Tbl_BalanceHistory[[#This Row],[Agency Name]]</f>
        <v>294: Southwest Virginia Community College</v>
      </c>
      <c r="K2376" s="1">
        <v>2014</v>
      </c>
      <c r="L2376" s="3">
        <v>101</v>
      </c>
      <c r="M2376" s="3" t="s">
        <v>1636</v>
      </c>
      <c r="N2376" s="2" t="str">
        <f>Tbl_BalanceHistory[[#This Row],[ProgramCode]]&amp;": "&amp;Tbl_BalanceHistory[[#This Row],[Program Name]]</f>
        <v>101: Higher Education Instruction</v>
      </c>
      <c r="O2376" s="3" t="s">
        <v>1964</v>
      </c>
      <c r="P2376" s="1" t="str">
        <f>IF(Tbl_BalanceHistory[[#This Row],[FundCode]]="0100","GF",IF(Tbl_BalanceHistory[[#This Row],[FundCode]]="01000","GF","Hi Ed / OCR"))</f>
        <v>Hi Ed / OCR</v>
      </c>
      <c r="Q2376" s="5">
        <v>0</v>
      </c>
      <c r="R2376" s="5">
        <v>0</v>
      </c>
      <c r="S2376" s="5">
        <v>44592</v>
      </c>
      <c r="T2376" s="5">
        <v>44592</v>
      </c>
      <c r="U2376" s="3" t="s">
        <v>1731</v>
      </c>
      <c r="V2376" s="5">
        <v>0</v>
      </c>
      <c r="W2376" s="5">
        <v>0</v>
      </c>
      <c r="X2376" s="5"/>
      <c r="Y2376" s="5"/>
      <c r="Z2376" s="5">
        <f>Tbl_BalanceHistory[[#This Row],[Discretionary Recommended - Pre 2022]]+Tbl_BalanceHistory[[#This Row],[Discretionary Balance Recommended: Policy]]+Tbl_BalanceHistory[[#This Row],[Discretionary Balance Recommended: Commitments]]</f>
        <v>0</v>
      </c>
      <c r="AA2376" s="5">
        <f>Tbl_BalanceHistory[[#This Row],[Discretionary Balance]]-Tbl_BalanceHistory[[#This Row],[Discretionary Reappropriation]]</f>
        <v>0</v>
      </c>
      <c r="AB2376" s="2"/>
      <c r="AC2376" s="2"/>
      <c r="AD2376" s="2"/>
      <c r="AE2376" s="2"/>
    </row>
    <row r="2377" spans="1:31" ht="45" x14ac:dyDescent="0.25">
      <c r="A2377" s="2" t="s">
        <v>10</v>
      </c>
      <c r="B2377" s="3">
        <v>7</v>
      </c>
      <c r="C2377" s="3">
        <v>260</v>
      </c>
      <c r="D2377" s="3" t="s">
        <v>463</v>
      </c>
      <c r="E2377" s="3" t="str">
        <f>_xlfn.XLOOKUP(Tbl_BalanceHistory[[#This Row],[RespAgy]],Tbl_Agencies[Agy Code],Tbl_Agencies[Agy Sort])</f>
        <v>102000</v>
      </c>
      <c r="F2377" s="2" t="str">
        <f>Tbl_BalanceHistory[[#This Row],[RespAgy]]&amp;": "&amp;Tbl_BalanceHistory[[#This Row],[RespAgency]]</f>
        <v>260: Virginia Community College System</v>
      </c>
      <c r="G2377" s="3">
        <v>294</v>
      </c>
      <c r="H2377" s="3" t="s">
        <v>1158</v>
      </c>
      <c r="I2377" s="3" t="str">
        <f>_xlfn.XLOOKUP(Tbl_BalanceHistory[[#This Row],[AgyCode]],Tbl_Agencies[Agy Code],Tbl_Agencies[Agy Sort])</f>
        <v/>
      </c>
      <c r="J2377" s="2" t="str">
        <f>Tbl_BalanceHistory[[#This Row],[AgyCode]]&amp;": "&amp;Tbl_BalanceHistory[[#This Row],[Agency Name]]</f>
        <v>294: Southwest Virginia Community College</v>
      </c>
      <c r="K2377" s="1">
        <v>2015</v>
      </c>
      <c r="L2377" s="3">
        <v>101</v>
      </c>
      <c r="M2377" s="3" t="s">
        <v>1636</v>
      </c>
      <c r="N2377" s="2" t="str">
        <f>Tbl_BalanceHistory[[#This Row],[ProgramCode]]&amp;": "&amp;Tbl_BalanceHistory[[#This Row],[Program Name]]</f>
        <v>101: Higher Education Instruction</v>
      </c>
      <c r="O2377" s="3" t="s">
        <v>1964</v>
      </c>
      <c r="P2377" s="1" t="str">
        <f>IF(Tbl_BalanceHistory[[#This Row],[FundCode]]="0100","GF",IF(Tbl_BalanceHistory[[#This Row],[FundCode]]="01000","GF","Hi Ed / OCR"))</f>
        <v>Hi Ed / OCR</v>
      </c>
      <c r="Q2377" s="5">
        <v>0</v>
      </c>
      <c r="R2377" s="5">
        <v>0</v>
      </c>
      <c r="S2377" s="5">
        <v>31839</v>
      </c>
      <c r="T2377" s="5">
        <v>31839</v>
      </c>
      <c r="U2377" s="3" t="s">
        <v>1731</v>
      </c>
      <c r="V2377" s="5">
        <v>0</v>
      </c>
      <c r="W2377" s="5">
        <v>0</v>
      </c>
      <c r="X2377" s="5"/>
      <c r="Y2377" s="5"/>
      <c r="Z2377" s="5">
        <f>Tbl_BalanceHistory[[#This Row],[Discretionary Recommended - Pre 2022]]+Tbl_BalanceHistory[[#This Row],[Discretionary Balance Recommended: Policy]]+Tbl_BalanceHistory[[#This Row],[Discretionary Balance Recommended: Commitments]]</f>
        <v>0</v>
      </c>
      <c r="AA2377" s="5">
        <f>Tbl_BalanceHistory[[#This Row],[Discretionary Balance]]-Tbl_BalanceHistory[[#This Row],[Discretionary Reappropriation]]</f>
        <v>0</v>
      </c>
      <c r="AB2377" s="2"/>
      <c r="AC2377" s="2"/>
      <c r="AD2377" s="2"/>
      <c r="AE2377" s="2"/>
    </row>
    <row r="2378" spans="1:31" ht="45" x14ac:dyDescent="0.25">
      <c r="A2378" s="2" t="s">
        <v>10</v>
      </c>
      <c r="B2378" s="3">
        <v>7</v>
      </c>
      <c r="C2378" s="3">
        <v>260</v>
      </c>
      <c r="D2378" s="3" t="s">
        <v>463</v>
      </c>
      <c r="E2378" s="3" t="str">
        <f>_xlfn.XLOOKUP(Tbl_BalanceHistory[[#This Row],[RespAgy]],Tbl_Agencies[Agy Code],Tbl_Agencies[Agy Sort])</f>
        <v>102000</v>
      </c>
      <c r="F2378" s="2" t="str">
        <f>Tbl_BalanceHistory[[#This Row],[RespAgy]]&amp;": "&amp;Tbl_BalanceHistory[[#This Row],[RespAgency]]</f>
        <v>260: Virginia Community College System</v>
      </c>
      <c r="G2378" s="3">
        <v>294</v>
      </c>
      <c r="H2378" s="3" t="s">
        <v>1158</v>
      </c>
      <c r="I2378" s="3" t="str">
        <f>_xlfn.XLOOKUP(Tbl_BalanceHistory[[#This Row],[AgyCode]],Tbl_Agencies[Agy Code],Tbl_Agencies[Agy Sort])</f>
        <v/>
      </c>
      <c r="J2378" s="2" t="str">
        <f>Tbl_BalanceHistory[[#This Row],[AgyCode]]&amp;": "&amp;Tbl_BalanceHistory[[#This Row],[Agency Name]]</f>
        <v>294: Southwest Virginia Community College</v>
      </c>
      <c r="K2378" s="1">
        <v>2016</v>
      </c>
      <c r="L2378" s="3">
        <v>101</v>
      </c>
      <c r="M2378" s="3" t="s">
        <v>1636</v>
      </c>
      <c r="N2378" s="2" t="str">
        <f>Tbl_BalanceHistory[[#This Row],[ProgramCode]]&amp;": "&amp;Tbl_BalanceHistory[[#This Row],[Program Name]]</f>
        <v>101: Higher Education Instruction</v>
      </c>
      <c r="O2378" s="3" t="s">
        <v>1964</v>
      </c>
      <c r="P2378" s="1" t="str">
        <f>IF(Tbl_BalanceHistory[[#This Row],[FundCode]]="0100","GF",IF(Tbl_BalanceHistory[[#This Row],[FundCode]]="01000","GF","Hi Ed / OCR"))</f>
        <v>Hi Ed / OCR</v>
      </c>
      <c r="Q2378" s="5">
        <v>0</v>
      </c>
      <c r="R2378" s="5">
        <v>0</v>
      </c>
      <c r="S2378" s="5">
        <v>11162</v>
      </c>
      <c r="T2378" s="5">
        <v>11162</v>
      </c>
      <c r="U2378" s="3" t="s">
        <v>1731</v>
      </c>
      <c r="V2378" s="5">
        <v>0</v>
      </c>
      <c r="W2378" s="5">
        <v>0</v>
      </c>
      <c r="X2378" s="5"/>
      <c r="Y2378" s="5"/>
      <c r="Z2378" s="5">
        <f>Tbl_BalanceHistory[[#This Row],[Discretionary Recommended - Pre 2022]]+Tbl_BalanceHistory[[#This Row],[Discretionary Balance Recommended: Policy]]+Tbl_BalanceHistory[[#This Row],[Discretionary Balance Recommended: Commitments]]</f>
        <v>0</v>
      </c>
      <c r="AA2378" s="5">
        <f>Tbl_BalanceHistory[[#This Row],[Discretionary Balance]]-Tbl_BalanceHistory[[#This Row],[Discretionary Reappropriation]]</f>
        <v>0</v>
      </c>
      <c r="AB2378" s="2"/>
      <c r="AC2378" s="2"/>
      <c r="AD2378" s="2"/>
      <c r="AE2378" s="2"/>
    </row>
    <row r="2379" spans="1:31" ht="45" x14ac:dyDescent="0.25">
      <c r="A2379" s="2" t="s">
        <v>10</v>
      </c>
      <c r="B2379" s="3">
        <v>7</v>
      </c>
      <c r="C2379" s="3">
        <v>260</v>
      </c>
      <c r="D2379" s="3" t="s">
        <v>463</v>
      </c>
      <c r="E2379" s="3" t="str">
        <f>_xlfn.XLOOKUP(Tbl_BalanceHistory[[#This Row],[RespAgy]],Tbl_Agencies[Agy Code],Tbl_Agencies[Agy Sort])</f>
        <v>102000</v>
      </c>
      <c r="F2379" s="2" t="str">
        <f>Tbl_BalanceHistory[[#This Row],[RespAgy]]&amp;": "&amp;Tbl_BalanceHistory[[#This Row],[RespAgency]]</f>
        <v>260: Virginia Community College System</v>
      </c>
      <c r="G2379" s="3">
        <v>294</v>
      </c>
      <c r="H2379" s="3" t="s">
        <v>1158</v>
      </c>
      <c r="I2379" s="3" t="str">
        <f>_xlfn.XLOOKUP(Tbl_BalanceHistory[[#This Row],[AgyCode]],Tbl_Agencies[Agy Code],Tbl_Agencies[Agy Sort])</f>
        <v/>
      </c>
      <c r="J2379" s="2" t="str">
        <f>Tbl_BalanceHistory[[#This Row],[AgyCode]]&amp;": "&amp;Tbl_BalanceHistory[[#This Row],[Agency Name]]</f>
        <v>294: Southwest Virginia Community College</v>
      </c>
      <c r="K2379" s="1">
        <v>2017</v>
      </c>
      <c r="L2379" s="3">
        <v>101</v>
      </c>
      <c r="M2379" s="3" t="s">
        <v>1636</v>
      </c>
      <c r="N2379" s="2" t="str">
        <f>Tbl_BalanceHistory[[#This Row],[ProgramCode]]&amp;": "&amp;Tbl_BalanceHistory[[#This Row],[Program Name]]</f>
        <v>101: Higher Education Instruction</v>
      </c>
      <c r="O2379" s="3" t="s">
        <v>1963</v>
      </c>
      <c r="P2379" s="1" t="str">
        <f>IF(Tbl_BalanceHistory[[#This Row],[FundCode]]="0100","GF",IF(Tbl_BalanceHistory[[#This Row],[FundCode]]="01000","GF","Hi Ed / OCR"))</f>
        <v>Hi Ed / OCR</v>
      </c>
      <c r="Q2379" s="5">
        <v>0</v>
      </c>
      <c r="R2379" s="5">
        <v>0</v>
      </c>
      <c r="S2379" s="5">
        <v>83221</v>
      </c>
      <c r="T2379" s="5">
        <v>83221</v>
      </c>
      <c r="U2379" s="3" t="s">
        <v>1732</v>
      </c>
      <c r="V2379" s="5">
        <v>0</v>
      </c>
      <c r="W2379" s="5">
        <v>0</v>
      </c>
      <c r="X2379" s="5"/>
      <c r="Y2379" s="5"/>
      <c r="Z2379" s="5">
        <f>Tbl_BalanceHistory[[#This Row],[Discretionary Recommended - Pre 2022]]+Tbl_BalanceHistory[[#This Row],[Discretionary Balance Recommended: Policy]]+Tbl_BalanceHistory[[#This Row],[Discretionary Balance Recommended: Commitments]]</f>
        <v>0</v>
      </c>
      <c r="AA2379" s="5">
        <f>Tbl_BalanceHistory[[#This Row],[Discretionary Balance]]-Tbl_BalanceHistory[[#This Row],[Discretionary Reappropriation]]</f>
        <v>0</v>
      </c>
      <c r="AB2379" s="2"/>
      <c r="AC2379" s="2"/>
      <c r="AD2379" s="2"/>
      <c r="AE2379" s="2"/>
    </row>
    <row r="2380" spans="1:31" ht="45" x14ac:dyDescent="0.25">
      <c r="A2380" s="2" t="s">
        <v>10</v>
      </c>
      <c r="B2380" s="3">
        <v>7</v>
      </c>
      <c r="C2380" s="3">
        <v>260</v>
      </c>
      <c r="D2380" s="3" t="s">
        <v>463</v>
      </c>
      <c r="E2380" s="3" t="str">
        <f>_xlfn.XLOOKUP(Tbl_BalanceHistory[[#This Row],[RespAgy]],Tbl_Agencies[Agy Code],Tbl_Agencies[Agy Sort])</f>
        <v>102000</v>
      </c>
      <c r="F2380" s="2" t="str">
        <f>Tbl_BalanceHistory[[#This Row],[RespAgy]]&amp;": "&amp;Tbl_BalanceHistory[[#This Row],[RespAgency]]</f>
        <v>260: Virginia Community College System</v>
      </c>
      <c r="G2380" s="3">
        <v>294</v>
      </c>
      <c r="H2380" s="3" t="s">
        <v>1158</v>
      </c>
      <c r="I2380" s="3" t="str">
        <f>_xlfn.XLOOKUP(Tbl_BalanceHistory[[#This Row],[AgyCode]],Tbl_Agencies[Agy Code],Tbl_Agencies[Agy Sort])</f>
        <v/>
      </c>
      <c r="J2380" s="2" t="str">
        <f>Tbl_BalanceHistory[[#This Row],[AgyCode]]&amp;": "&amp;Tbl_BalanceHistory[[#This Row],[Agency Name]]</f>
        <v>294: Southwest Virginia Community College</v>
      </c>
      <c r="K2380" s="1">
        <v>2018</v>
      </c>
      <c r="L2380" s="3">
        <v>101</v>
      </c>
      <c r="M2380" s="3" t="s">
        <v>1636</v>
      </c>
      <c r="N2380" s="2" t="str">
        <f>Tbl_BalanceHistory[[#This Row],[ProgramCode]]&amp;": "&amp;Tbl_BalanceHistory[[#This Row],[Program Name]]</f>
        <v>101: Higher Education Instruction</v>
      </c>
      <c r="O2380" s="3" t="s">
        <v>1963</v>
      </c>
      <c r="P2380" s="1" t="str">
        <f>IF(Tbl_BalanceHistory[[#This Row],[FundCode]]="0100","GF",IF(Tbl_BalanceHistory[[#This Row],[FundCode]]="01000","GF","Hi Ed / OCR"))</f>
        <v>Hi Ed / OCR</v>
      </c>
      <c r="Q2380" s="5">
        <v>0</v>
      </c>
      <c r="R2380" s="5">
        <v>0</v>
      </c>
      <c r="S2380" s="5">
        <v>325780</v>
      </c>
      <c r="T2380" s="5">
        <v>325780</v>
      </c>
      <c r="U2380" s="3" t="s">
        <v>1731</v>
      </c>
      <c r="V2380" s="5">
        <v>0</v>
      </c>
      <c r="W2380" s="5">
        <v>0</v>
      </c>
      <c r="X2380" s="5"/>
      <c r="Y2380" s="5"/>
      <c r="Z2380" s="5">
        <f>Tbl_BalanceHistory[[#This Row],[Discretionary Recommended - Pre 2022]]+Tbl_BalanceHistory[[#This Row],[Discretionary Balance Recommended: Policy]]+Tbl_BalanceHistory[[#This Row],[Discretionary Balance Recommended: Commitments]]</f>
        <v>0</v>
      </c>
      <c r="AA2380" s="5">
        <f>Tbl_BalanceHistory[[#This Row],[Discretionary Balance]]-Tbl_BalanceHistory[[#This Row],[Discretionary Reappropriation]]</f>
        <v>0</v>
      </c>
      <c r="AB2380" s="2"/>
      <c r="AC2380" s="2"/>
      <c r="AD2380" s="2"/>
      <c r="AE2380" s="2"/>
    </row>
    <row r="2381" spans="1:31" ht="45" x14ac:dyDescent="0.25">
      <c r="A2381" s="2" t="s">
        <v>10</v>
      </c>
      <c r="B2381" s="3">
        <v>7</v>
      </c>
      <c r="C2381" s="3">
        <v>260</v>
      </c>
      <c r="D2381" s="3" t="s">
        <v>463</v>
      </c>
      <c r="E2381" s="3" t="str">
        <f>_xlfn.XLOOKUP(Tbl_BalanceHistory[[#This Row],[RespAgy]],Tbl_Agencies[Agy Code],Tbl_Agencies[Agy Sort])</f>
        <v>102000</v>
      </c>
      <c r="F2381" s="2" t="str">
        <f>Tbl_BalanceHistory[[#This Row],[RespAgy]]&amp;": "&amp;Tbl_BalanceHistory[[#This Row],[RespAgency]]</f>
        <v>260: Virginia Community College System</v>
      </c>
      <c r="G2381" s="3">
        <v>294</v>
      </c>
      <c r="H2381" s="3" t="s">
        <v>1158</v>
      </c>
      <c r="I2381" s="3" t="str">
        <f>_xlfn.XLOOKUP(Tbl_BalanceHistory[[#This Row],[AgyCode]],Tbl_Agencies[Agy Code],Tbl_Agencies[Agy Sort])</f>
        <v/>
      </c>
      <c r="J2381" s="2" t="str">
        <f>Tbl_BalanceHistory[[#This Row],[AgyCode]]&amp;": "&amp;Tbl_BalanceHistory[[#This Row],[Agency Name]]</f>
        <v>294: Southwest Virginia Community College</v>
      </c>
      <c r="K2381" s="1">
        <v>2019</v>
      </c>
      <c r="L2381" s="3">
        <v>101</v>
      </c>
      <c r="M2381" s="3" t="s">
        <v>1636</v>
      </c>
      <c r="N2381" s="2" t="str">
        <f>Tbl_BalanceHistory[[#This Row],[ProgramCode]]&amp;": "&amp;Tbl_BalanceHistory[[#This Row],[Program Name]]</f>
        <v>101: Higher Education Instruction</v>
      </c>
      <c r="O2381" s="3" t="s">
        <v>1963</v>
      </c>
      <c r="P2381" s="1" t="str">
        <f>IF(Tbl_BalanceHistory[[#This Row],[FundCode]]="0100","GF",IF(Tbl_BalanceHistory[[#This Row],[FundCode]]="01000","GF","Hi Ed / OCR"))</f>
        <v>Hi Ed / OCR</v>
      </c>
      <c r="Q2381" s="5">
        <v>0</v>
      </c>
      <c r="R2381" s="5">
        <v>0</v>
      </c>
      <c r="S2381" s="5">
        <v>534413.21</v>
      </c>
      <c r="T2381" s="5">
        <v>534413.21</v>
      </c>
      <c r="U2381" s="3" t="s">
        <v>1733</v>
      </c>
      <c r="V2381" s="5">
        <v>0</v>
      </c>
      <c r="W2381" s="5">
        <v>0</v>
      </c>
      <c r="X2381" s="5"/>
      <c r="Y2381" s="5"/>
      <c r="Z2381" s="5">
        <f>Tbl_BalanceHistory[[#This Row],[Discretionary Recommended - Pre 2022]]+Tbl_BalanceHistory[[#This Row],[Discretionary Balance Recommended: Policy]]+Tbl_BalanceHistory[[#This Row],[Discretionary Balance Recommended: Commitments]]</f>
        <v>0</v>
      </c>
      <c r="AA2381" s="5">
        <f>Tbl_BalanceHistory[[#This Row],[Discretionary Balance]]-Tbl_BalanceHistory[[#This Row],[Discretionary Reappropriation]]</f>
        <v>0</v>
      </c>
      <c r="AB2381" s="2"/>
      <c r="AC2381" s="2"/>
      <c r="AD2381" s="2"/>
      <c r="AE2381" s="2"/>
    </row>
    <row r="2382" spans="1:31" ht="45" x14ac:dyDescent="0.25">
      <c r="A2382" s="2" t="s">
        <v>10</v>
      </c>
      <c r="B2382" s="3">
        <v>7</v>
      </c>
      <c r="C2382" s="3">
        <v>260</v>
      </c>
      <c r="D2382" s="3" t="s">
        <v>463</v>
      </c>
      <c r="E2382" s="3" t="str">
        <f>_xlfn.XLOOKUP(Tbl_BalanceHistory[[#This Row],[RespAgy]],Tbl_Agencies[Agy Code],Tbl_Agencies[Agy Sort])</f>
        <v>102000</v>
      </c>
      <c r="F2382" s="2" t="str">
        <f>Tbl_BalanceHistory[[#This Row],[RespAgy]]&amp;": "&amp;Tbl_BalanceHistory[[#This Row],[RespAgency]]</f>
        <v>260: Virginia Community College System</v>
      </c>
      <c r="G2382" s="3">
        <v>294</v>
      </c>
      <c r="H2382" s="3" t="s">
        <v>1158</v>
      </c>
      <c r="I2382" s="3" t="str">
        <f>_xlfn.XLOOKUP(Tbl_BalanceHistory[[#This Row],[AgyCode]],Tbl_Agencies[Agy Code],Tbl_Agencies[Agy Sort])</f>
        <v/>
      </c>
      <c r="J2382" s="2" t="str">
        <f>Tbl_BalanceHistory[[#This Row],[AgyCode]]&amp;": "&amp;Tbl_BalanceHistory[[#This Row],[Agency Name]]</f>
        <v>294: Southwest Virginia Community College</v>
      </c>
      <c r="K2382" s="1">
        <v>2020</v>
      </c>
      <c r="L2382" s="3">
        <v>101</v>
      </c>
      <c r="M2382" s="3" t="s">
        <v>1636</v>
      </c>
      <c r="N2382" s="2" t="str">
        <f>Tbl_BalanceHistory[[#This Row],[ProgramCode]]&amp;": "&amp;Tbl_BalanceHistory[[#This Row],[Program Name]]</f>
        <v>101: Higher Education Instruction</v>
      </c>
      <c r="O2382" s="3" t="s">
        <v>1963</v>
      </c>
      <c r="P2382" s="1" t="str">
        <f>IF(Tbl_BalanceHistory[[#This Row],[FundCode]]="0100","GF",IF(Tbl_BalanceHistory[[#This Row],[FundCode]]="01000","GF","Hi Ed / OCR"))</f>
        <v>Hi Ed / OCR</v>
      </c>
      <c r="Q2382" s="5">
        <v>0</v>
      </c>
      <c r="R2382" s="5">
        <v>0</v>
      </c>
      <c r="S2382" s="5">
        <v>711028.64</v>
      </c>
      <c r="T2382" s="5">
        <v>711028.64</v>
      </c>
      <c r="U2382" s="3" t="s">
        <v>1733</v>
      </c>
      <c r="V2382" s="5">
        <v>0</v>
      </c>
      <c r="W2382" s="5">
        <v>0</v>
      </c>
      <c r="X2382" s="5"/>
      <c r="Y2382" s="5"/>
      <c r="Z2382" s="5">
        <f>Tbl_BalanceHistory[[#This Row],[Discretionary Recommended - Pre 2022]]+Tbl_BalanceHistory[[#This Row],[Discretionary Balance Recommended: Policy]]+Tbl_BalanceHistory[[#This Row],[Discretionary Balance Recommended: Commitments]]</f>
        <v>0</v>
      </c>
      <c r="AA2382" s="5">
        <f>Tbl_BalanceHistory[[#This Row],[Discretionary Balance]]-Tbl_BalanceHistory[[#This Row],[Discretionary Reappropriation]]</f>
        <v>0</v>
      </c>
      <c r="AB2382" s="2"/>
      <c r="AC2382" s="2"/>
      <c r="AD2382" s="2"/>
      <c r="AE2382" s="2"/>
    </row>
    <row r="2383" spans="1:31" ht="45" x14ac:dyDescent="0.25">
      <c r="A2383" s="2" t="s">
        <v>10</v>
      </c>
      <c r="B2383" s="3">
        <v>7</v>
      </c>
      <c r="C2383" s="3">
        <v>260</v>
      </c>
      <c r="D2383" s="3" t="s">
        <v>463</v>
      </c>
      <c r="E2383" s="3" t="str">
        <f>_xlfn.XLOOKUP(Tbl_BalanceHistory[[#This Row],[RespAgy]],Tbl_Agencies[Agy Code],Tbl_Agencies[Agy Sort])</f>
        <v>102000</v>
      </c>
      <c r="F2383" s="2" t="str">
        <f>Tbl_BalanceHistory[[#This Row],[RespAgy]]&amp;": "&amp;Tbl_BalanceHistory[[#This Row],[RespAgency]]</f>
        <v>260: Virginia Community College System</v>
      </c>
      <c r="G2383" s="3">
        <v>294</v>
      </c>
      <c r="H2383" s="3" t="s">
        <v>1158</v>
      </c>
      <c r="I2383" s="3" t="str">
        <f>_xlfn.XLOOKUP(Tbl_BalanceHistory[[#This Row],[AgyCode]],Tbl_Agencies[Agy Code],Tbl_Agencies[Agy Sort])</f>
        <v/>
      </c>
      <c r="J2383" s="2" t="str">
        <f>Tbl_BalanceHistory[[#This Row],[AgyCode]]&amp;": "&amp;Tbl_BalanceHistory[[#This Row],[Agency Name]]</f>
        <v>294: Southwest Virginia Community College</v>
      </c>
      <c r="K2383" s="1">
        <v>2021</v>
      </c>
      <c r="L2383" s="3">
        <v>101</v>
      </c>
      <c r="M2383" s="3" t="s">
        <v>1636</v>
      </c>
      <c r="N2383" s="2" t="str">
        <f>Tbl_BalanceHistory[[#This Row],[ProgramCode]]&amp;": "&amp;Tbl_BalanceHistory[[#This Row],[Program Name]]</f>
        <v>101: Higher Education Instruction</v>
      </c>
      <c r="O2383" s="3" t="s">
        <v>1963</v>
      </c>
      <c r="P2383" s="1" t="str">
        <f>IF(Tbl_BalanceHistory[[#This Row],[FundCode]]="0100","GF",IF(Tbl_BalanceHistory[[#This Row],[FundCode]]="01000","GF","Hi Ed / OCR"))</f>
        <v>Hi Ed / OCR</v>
      </c>
      <c r="Q2383" s="5">
        <v>0</v>
      </c>
      <c r="R2383" s="5">
        <v>0</v>
      </c>
      <c r="S2383" s="5">
        <v>1153430.47</v>
      </c>
      <c r="T2383" s="5">
        <v>1153430.47</v>
      </c>
      <c r="U2383" s="3" t="s">
        <v>1733</v>
      </c>
      <c r="V2383" s="5">
        <v>0</v>
      </c>
      <c r="W2383" s="5">
        <v>0</v>
      </c>
      <c r="X2383" s="5"/>
      <c r="Y2383" s="5"/>
      <c r="Z2383" s="5">
        <f>Tbl_BalanceHistory[[#This Row],[Discretionary Recommended - Pre 2022]]+Tbl_BalanceHistory[[#This Row],[Discretionary Balance Recommended: Policy]]+Tbl_BalanceHistory[[#This Row],[Discretionary Balance Recommended: Commitments]]</f>
        <v>0</v>
      </c>
      <c r="AA2383" s="5">
        <f>Tbl_BalanceHistory[[#This Row],[Discretionary Balance]]-Tbl_BalanceHistory[[#This Row],[Discretionary Reappropriation]]</f>
        <v>0</v>
      </c>
      <c r="AB2383" s="2"/>
      <c r="AC2383" s="2"/>
      <c r="AD2383" s="2"/>
      <c r="AE2383" s="2"/>
    </row>
    <row r="2384" spans="1:31" ht="45" x14ac:dyDescent="0.25">
      <c r="A2384" s="2" t="s">
        <v>10</v>
      </c>
      <c r="B2384" s="3">
        <v>7</v>
      </c>
      <c r="C2384" s="3">
        <v>260</v>
      </c>
      <c r="D2384" s="3" t="s">
        <v>463</v>
      </c>
      <c r="E2384" s="3" t="str">
        <f>_xlfn.XLOOKUP(Tbl_BalanceHistory[[#This Row],[RespAgy]],Tbl_Agencies[Agy Code],Tbl_Agencies[Agy Sort])</f>
        <v>102000</v>
      </c>
      <c r="F2384" s="2" t="str">
        <f>Tbl_BalanceHistory[[#This Row],[RespAgy]]&amp;": "&amp;Tbl_BalanceHistory[[#This Row],[RespAgency]]</f>
        <v>260: Virginia Community College System</v>
      </c>
      <c r="G2384" s="3">
        <v>294</v>
      </c>
      <c r="H2384" s="3" t="s">
        <v>1158</v>
      </c>
      <c r="I2384" s="3" t="str">
        <f>_xlfn.XLOOKUP(Tbl_BalanceHistory[[#This Row],[AgyCode]],Tbl_Agencies[Agy Code],Tbl_Agencies[Agy Sort])</f>
        <v/>
      </c>
      <c r="J2384" s="2" t="str">
        <f>Tbl_BalanceHistory[[#This Row],[AgyCode]]&amp;": "&amp;Tbl_BalanceHistory[[#This Row],[Agency Name]]</f>
        <v>294: Southwest Virginia Community College</v>
      </c>
      <c r="K2384" s="1">
        <v>2022</v>
      </c>
      <c r="L2384" s="3">
        <v>101</v>
      </c>
      <c r="M2384" s="3" t="s">
        <v>1636</v>
      </c>
      <c r="N2384" s="2" t="str">
        <f>Tbl_BalanceHistory[[#This Row],[ProgramCode]]&amp;": "&amp;Tbl_BalanceHistory[[#This Row],[Program Name]]</f>
        <v>101: Higher Education Instruction</v>
      </c>
      <c r="O2384" s="3" t="s">
        <v>1963</v>
      </c>
      <c r="P2384" s="1" t="str">
        <f>IF(Tbl_BalanceHistory[[#This Row],[FundCode]]="0100","GF",IF(Tbl_BalanceHistory[[#This Row],[FundCode]]="01000","GF","Hi Ed / OCR"))</f>
        <v>Hi Ed / OCR</v>
      </c>
      <c r="Q2384" s="5">
        <v>0</v>
      </c>
      <c r="R2384" s="5">
        <v>0</v>
      </c>
      <c r="S2384" s="5">
        <v>55223.76</v>
      </c>
      <c r="T2384" s="5">
        <v>55223.76</v>
      </c>
      <c r="U2384" s="3" t="s">
        <v>1733</v>
      </c>
      <c r="V2384" s="5">
        <v>0</v>
      </c>
      <c r="W2384" s="5"/>
      <c r="X2384" s="5">
        <v>0</v>
      </c>
      <c r="Y2384" s="5">
        <v>0</v>
      </c>
      <c r="Z2384" s="5">
        <f>Tbl_BalanceHistory[[#This Row],[Discretionary Recommended - Pre 2022]]+Tbl_BalanceHistory[[#This Row],[Discretionary Balance Recommended: Policy]]+Tbl_BalanceHistory[[#This Row],[Discretionary Balance Recommended: Commitments]]</f>
        <v>0</v>
      </c>
      <c r="AA2384" s="5">
        <f>Tbl_BalanceHistory[[#This Row],[Discretionary Balance]]-Tbl_BalanceHistory[[#This Row],[Discretionary Reappropriation]]</f>
        <v>0</v>
      </c>
      <c r="AB2384" s="2"/>
      <c r="AC2384" s="2"/>
      <c r="AD2384" s="2"/>
      <c r="AE2384" s="2"/>
    </row>
    <row r="2385" spans="1:31" ht="45" x14ac:dyDescent="0.25">
      <c r="A2385" s="2" t="s">
        <v>10</v>
      </c>
      <c r="B2385" s="3">
        <v>7</v>
      </c>
      <c r="C2385" s="3">
        <v>260</v>
      </c>
      <c r="D2385" s="3" t="s">
        <v>463</v>
      </c>
      <c r="E2385" s="3" t="str">
        <f>_xlfn.XLOOKUP(Tbl_BalanceHistory[[#This Row],[RespAgy]],Tbl_Agencies[Agy Code],Tbl_Agencies[Agy Sort])</f>
        <v>102000</v>
      </c>
      <c r="F2385" s="2" t="str">
        <f>Tbl_BalanceHistory[[#This Row],[RespAgy]]&amp;": "&amp;Tbl_BalanceHistory[[#This Row],[RespAgency]]</f>
        <v>260: Virginia Community College System</v>
      </c>
      <c r="G2385" s="3">
        <v>294</v>
      </c>
      <c r="H2385" s="3" t="s">
        <v>1158</v>
      </c>
      <c r="I2385" s="3" t="str">
        <f>_xlfn.XLOOKUP(Tbl_BalanceHistory[[#This Row],[AgyCode]],Tbl_Agencies[Agy Code],Tbl_Agencies[Agy Sort])</f>
        <v/>
      </c>
      <c r="J2385" s="2" t="str">
        <f>Tbl_BalanceHistory[[#This Row],[AgyCode]]&amp;": "&amp;Tbl_BalanceHistory[[#This Row],[Agency Name]]</f>
        <v>294: Southwest Virginia Community College</v>
      </c>
      <c r="K2385" s="1">
        <v>2014</v>
      </c>
      <c r="L2385" s="3">
        <v>108</v>
      </c>
      <c r="M2385" s="3" t="s">
        <v>408</v>
      </c>
      <c r="N2385" s="2" t="str">
        <f>Tbl_BalanceHistory[[#This Row],[ProgramCode]]&amp;": "&amp;Tbl_BalanceHistory[[#This Row],[Program Name]]</f>
        <v>108: Higher Education Student Financial Assistance</v>
      </c>
      <c r="O2385" s="3" t="s">
        <v>1730</v>
      </c>
      <c r="P2385" s="1" t="str">
        <f>IF(Tbl_BalanceHistory[[#This Row],[FundCode]]="0100","GF",IF(Tbl_BalanceHistory[[#This Row],[FundCode]]="01000","GF","Hi Ed / OCR"))</f>
        <v>GF</v>
      </c>
      <c r="Q2385" s="5">
        <v>710757</v>
      </c>
      <c r="R2385" s="5">
        <v>709857</v>
      </c>
      <c r="S2385" s="5">
        <v>900</v>
      </c>
      <c r="T2385" s="5">
        <v>900</v>
      </c>
      <c r="U2385" s="3" t="s">
        <v>1731</v>
      </c>
      <c r="V2385" s="5">
        <v>0</v>
      </c>
      <c r="W2385" s="5">
        <v>0</v>
      </c>
      <c r="X2385" s="5"/>
      <c r="Y2385" s="5"/>
      <c r="Z2385" s="5">
        <f>Tbl_BalanceHistory[[#This Row],[Discretionary Recommended - Pre 2022]]+Tbl_BalanceHistory[[#This Row],[Discretionary Balance Recommended: Policy]]+Tbl_BalanceHistory[[#This Row],[Discretionary Balance Recommended: Commitments]]</f>
        <v>0</v>
      </c>
      <c r="AA2385" s="5">
        <f>Tbl_BalanceHistory[[#This Row],[Discretionary Balance]]-Tbl_BalanceHistory[[#This Row],[Discretionary Reappropriation]]</f>
        <v>0</v>
      </c>
      <c r="AB2385" s="2"/>
      <c r="AC2385" s="2"/>
      <c r="AD2385" s="2"/>
      <c r="AE2385" s="2"/>
    </row>
    <row r="2386" spans="1:31" ht="45" x14ac:dyDescent="0.25">
      <c r="A2386" s="2" t="s">
        <v>10</v>
      </c>
      <c r="B2386" s="3">
        <v>7</v>
      </c>
      <c r="C2386" s="3">
        <v>260</v>
      </c>
      <c r="D2386" s="3" t="s">
        <v>463</v>
      </c>
      <c r="E2386" s="3" t="str">
        <f>_xlfn.XLOOKUP(Tbl_BalanceHistory[[#This Row],[RespAgy]],Tbl_Agencies[Agy Code],Tbl_Agencies[Agy Sort])</f>
        <v>102000</v>
      </c>
      <c r="F2386" s="2" t="str">
        <f>Tbl_BalanceHistory[[#This Row],[RespAgy]]&amp;": "&amp;Tbl_BalanceHistory[[#This Row],[RespAgency]]</f>
        <v>260: Virginia Community College System</v>
      </c>
      <c r="G2386" s="3">
        <v>294</v>
      </c>
      <c r="H2386" s="3" t="s">
        <v>1158</v>
      </c>
      <c r="I2386" s="3" t="str">
        <f>_xlfn.XLOOKUP(Tbl_BalanceHistory[[#This Row],[AgyCode]],Tbl_Agencies[Agy Code],Tbl_Agencies[Agy Sort])</f>
        <v/>
      </c>
      <c r="J2386" s="2" t="str">
        <f>Tbl_BalanceHistory[[#This Row],[AgyCode]]&amp;": "&amp;Tbl_BalanceHistory[[#This Row],[Agency Name]]</f>
        <v>294: Southwest Virginia Community College</v>
      </c>
      <c r="K2386" s="1">
        <v>2015</v>
      </c>
      <c r="L2386" s="3">
        <v>108</v>
      </c>
      <c r="M2386" s="3" t="s">
        <v>408</v>
      </c>
      <c r="N2386" s="2" t="str">
        <f>Tbl_BalanceHistory[[#This Row],[ProgramCode]]&amp;": "&amp;Tbl_BalanceHistory[[#This Row],[Program Name]]</f>
        <v>108: Higher Education Student Financial Assistance</v>
      </c>
      <c r="O2386" s="3" t="s">
        <v>1730</v>
      </c>
      <c r="P2386" s="1" t="str">
        <f>IF(Tbl_BalanceHistory[[#This Row],[FundCode]]="0100","GF",IF(Tbl_BalanceHistory[[#This Row],[FundCode]]="01000","GF","Hi Ed / OCR"))</f>
        <v>GF</v>
      </c>
      <c r="Q2386" s="5">
        <v>639477</v>
      </c>
      <c r="R2386" s="5">
        <v>638577</v>
      </c>
      <c r="S2386" s="5">
        <v>900</v>
      </c>
      <c r="T2386" s="5">
        <v>900</v>
      </c>
      <c r="U2386" s="3" t="s">
        <v>1731</v>
      </c>
      <c r="V2386" s="5">
        <v>0</v>
      </c>
      <c r="W2386" s="5">
        <v>0</v>
      </c>
      <c r="X2386" s="5"/>
      <c r="Y2386" s="5"/>
      <c r="Z2386" s="5">
        <f>Tbl_BalanceHistory[[#This Row],[Discretionary Recommended - Pre 2022]]+Tbl_BalanceHistory[[#This Row],[Discretionary Balance Recommended: Policy]]+Tbl_BalanceHistory[[#This Row],[Discretionary Balance Recommended: Commitments]]</f>
        <v>0</v>
      </c>
      <c r="AA2386" s="5">
        <f>Tbl_BalanceHistory[[#This Row],[Discretionary Balance]]-Tbl_BalanceHistory[[#This Row],[Discretionary Reappropriation]]</f>
        <v>0</v>
      </c>
      <c r="AB2386" s="2"/>
      <c r="AC2386" s="2"/>
      <c r="AD2386" s="2"/>
      <c r="AE2386" s="2"/>
    </row>
    <row r="2387" spans="1:31" ht="45" x14ac:dyDescent="0.25">
      <c r="A2387" s="2" t="s">
        <v>10</v>
      </c>
      <c r="B2387" s="3">
        <v>7</v>
      </c>
      <c r="C2387" s="3">
        <v>260</v>
      </c>
      <c r="D2387" s="3" t="s">
        <v>463</v>
      </c>
      <c r="E2387" s="3" t="str">
        <f>_xlfn.XLOOKUP(Tbl_BalanceHistory[[#This Row],[RespAgy]],Tbl_Agencies[Agy Code],Tbl_Agencies[Agy Sort])</f>
        <v>102000</v>
      </c>
      <c r="F2387" s="2" t="str">
        <f>Tbl_BalanceHistory[[#This Row],[RespAgy]]&amp;": "&amp;Tbl_BalanceHistory[[#This Row],[RespAgency]]</f>
        <v>260: Virginia Community College System</v>
      </c>
      <c r="G2387" s="3">
        <v>294</v>
      </c>
      <c r="H2387" s="3" t="s">
        <v>1158</v>
      </c>
      <c r="I2387" s="3" t="str">
        <f>_xlfn.XLOOKUP(Tbl_BalanceHistory[[#This Row],[AgyCode]],Tbl_Agencies[Agy Code],Tbl_Agencies[Agy Sort])</f>
        <v/>
      </c>
      <c r="J2387" s="2" t="str">
        <f>Tbl_BalanceHistory[[#This Row],[AgyCode]]&amp;": "&amp;Tbl_BalanceHistory[[#This Row],[Agency Name]]</f>
        <v>294: Southwest Virginia Community College</v>
      </c>
      <c r="K2387" s="1">
        <v>2016</v>
      </c>
      <c r="L2387" s="3">
        <v>108</v>
      </c>
      <c r="M2387" s="3" t="s">
        <v>408</v>
      </c>
      <c r="N2387" s="2" t="str">
        <f>Tbl_BalanceHistory[[#This Row],[ProgramCode]]&amp;": "&amp;Tbl_BalanceHistory[[#This Row],[Program Name]]</f>
        <v>108: Higher Education Student Financial Assistance</v>
      </c>
      <c r="O2387" s="3" t="s">
        <v>1730</v>
      </c>
      <c r="P2387" s="1" t="str">
        <f>IF(Tbl_BalanceHistory[[#This Row],[FundCode]]="0100","GF",IF(Tbl_BalanceHistory[[#This Row],[FundCode]]="01000","GF","Hi Ed / OCR"))</f>
        <v>GF</v>
      </c>
      <c r="Q2387" s="5">
        <v>640742</v>
      </c>
      <c r="R2387" s="5">
        <v>639176.93000000005</v>
      </c>
      <c r="S2387" s="5">
        <v>1565</v>
      </c>
      <c r="T2387" s="5">
        <v>1565</v>
      </c>
      <c r="U2387" s="3" t="s">
        <v>1731</v>
      </c>
      <c r="V2387" s="5">
        <v>0</v>
      </c>
      <c r="W2387" s="5">
        <v>0</v>
      </c>
      <c r="X2387" s="5"/>
      <c r="Y2387" s="5"/>
      <c r="Z2387" s="5">
        <f>Tbl_BalanceHistory[[#This Row],[Discretionary Recommended - Pre 2022]]+Tbl_BalanceHistory[[#This Row],[Discretionary Balance Recommended: Policy]]+Tbl_BalanceHistory[[#This Row],[Discretionary Balance Recommended: Commitments]]</f>
        <v>0</v>
      </c>
      <c r="AA2387" s="5">
        <f>Tbl_BalanceHistory[[#This Row],[Discretionary Balance]]-Tbl_BalanceHistory[[#This Row],[Discretionary Reappropriation]]</f>
        <v>0</v>
      </c>
      <c r="AB2387" s="2"/>
      <c r="AC2387" s="2"/>
      <c r="AD2387" s="2"/>
      <c r="AE2387" s="2"/>
    </row>
    <row r="2388" spans="1:31" ht="45" x14ac:dyDescent="0.25">
      <c r="A2388" s="2" t="s">
        <v>10</v>
      </c>
      <c r="B2388" s="3">
        <v>7</v>
      </c>
      <c r="C2388" s="3">
        <v>260</v>
      </c>
      <c r="D2388" s="3" t="s">
        <v>463</v>
      </c>
      <c r="E2388" s="3" t="str">
        <f>_xlfn.XLOOKUP(Tbl_BalanceHistory[[#This Row],[RespAgy]],Tbl_Agencies[Agy Code],Tbl_Agencies[Agy Sort])</f>
        <v>102000</v>
      </c>
      <c r="F2388" s="2" t="str">
        <f>Tbl_BalanceHistory[[#This Row],[RespAgy]]&amp;": "&amp;Tbl_BalanceHistory[[#This Row],[RespAgency]]</f>
        <v>260: Virginia Community College System</v>
      </c>
      <c r="G2388" s="3">
        <v>294</v>
      </c>
      <c r="H2388" s="3" t="s">
        <v>1158</v>
      </c>
      <c r="I2388" s="3" t="str">
        <f>_xlfn.XLOOKUP(Tbl_BalanceHistory[[#This Row],[AgyCode]],Tbl_Agencies[Agy Code],Tbl_Agencies[Agy Sort])</f>
        <v/>
      </c>
      <c r="J2388" s="2" t="str">
        <f>Tbl_BalanceHistory[[#This Row],[AgyCode]]&amp;": "&amp;Tbl_BalanceHistory[[#This Row],[Agency Name]]</f>
        <v>294: Southwest Virginia Community College</v>
      </c>
      <c r="K2388" s="1">
        <v>2017</v>
      </c>
      <c r="L2388" s="3">
        <v>108</v>
      </c>
      <c r="M2388" s="3" t="s">
        <v>408</v>
      </c>
      <c r="N2388" s="2" t="str">
        <f>Tbl_BalanceHistory[[#This Row],[ProgramCode]]&amp;": "&amp;Tbl_BalanceHistory[[#This Row],[Program Name]]</f>
        <v>108: Higher Education Student Financial Assistance</v>
      </c>
      <c r="O2388" s="3" t="s">
        <v>886</v>
      </c>
      <c r="P2388" s="1" t="str">
        <f>IF(Tbl_BalanceHistory[[#This Row],[FundCode]]="0100","GF",IF(Tbl_BalanceHistory[[#This Row],[FundCode]]="01000","GF","Hi Ed / OCR"))</f>
        <v>GF</v>
      </c>
      <c r="Q2388" s="5">
        <v>819329</v>
      </c>
      <c r="R2388" s="5">
        <v>803871.6</v>
      </c>
      <c r="S2388" s="5">
        <v>15457</v>
      </c>
      <c r="T2388" s="5">
        <v>15457</v>
      </c>
      <c r="U2388" s="3" t="s">
        <v>1732</v>
      </c>
      <c r="V2388" s="5">
        <v>0</v>
      </c>
      <c r="W2388" s="5">
        <v>0</v>
      </c>
      <c r="X2388" s="5"/>
      <c r="Y2388" s="5"/>
      <c r="Z2388" s="5">
        <f>Tbl_BalanceHistory[[#This Row],[Discretionary Recommended - Pre 2022]]+Tbl_BalanceHistory[[#This Row],[Discretionary Balance Recommended: Policy]]+Tbl_BalanceHistory[[#This Row],[Discretionary Balance Recommended: Commitments]]</f>
        <v>0</v>
      </c>
      <c r="AA2388" s="5">
        <f>Tbl_BalanceHistory[[#This Row],[Discretionary Balance]]-Tbl_BalanceHistory[[#This Row],[Discretionary Reappropriation]]</f>
        <v>0</v>
      </c>
      <c r="AB2388" s="2"/>
      <c r="AC2388" s="2"/>
      <c r="AD2388" s="2"/>
      <c r="AE2388" s="2"/>
    </row>
    <row r="2389" spans="1:31" ht="45" x14ac:dyDescent="0.25">
      <c r="A2389" s="2" t="s">
        <v>10</v>
      </c>
      <c r="B2389" s="3">
        <v>7</v>
      </c>
      <c r="C2389" s="3">
        <v>260</v>
      </c>
      <c r="D2389" s="3" t="s">
        <v>463</v>
      </c>
      <c r="E2389" s="3" t="str">
        <f>_xlfn.XLOOKUP(Tbl_BalanceHistory[[#This Row],[RespAgy]],Tbl_Agencies[Agy Code],Tbl_Agencies[Agy Sort])</f>
        <v>102000</v>
      </c>
      <c r="F2389" s="2" t="str">
        <f>Tbl_BalanceHistory[[#This Row],[RespAgy]]&amp;": "&amp;Tbl_BalanceHistory[[#This Row],[RespAgency]]</f>
        <v>260: Virginia Community College System</v>
      </c>
      <c r="G2389" s="3">
        <v>294</v>
      </c>
      <c r="H2389" s="3" t="s">
        <v>1158</v>
      </c>
      <c r="I2389" s="3" t="str">
        <f>_xlfn.XLOOKUP(Tbl_BalanceHistory[[#This Row],[AgyCode]],Tbl_Agencies[Agy Code],Tbl_Agencies[Agy Sort])</f>
        <v/>
      </c>
      <c r="J2389" s="2" t="str">
        <f>Tbl_BalanceHistory[[#This Row],[AgyCode]]&amp;": "&amp;Tbl_BalanceHistory[[#This Row],[Agency Name]]</f>
        <v>294: Southwest Virginia Community College</v>
      </c>
      <c r="K2389" s="1">
        <v>2018</v>
      </c>
      <c r="L2389" s="3">
        <v>108</v>
      </c>
      <c r="M2389" s="3" t="s">
        <v>408</v>
      </c>
      <c r="N2389" s="2" t="str">
        <f>Tbl_BalanceHistory[[#This Row],[ProgramCode]]&amp;": "&amp;Tbl_BalanceHistory[[#This Row],[Program Name]]</f>
        <v>108: Higher Education Student Financial Assistance</v>
      </c>
      <c r="O2389" s="3" t="s">
        <v>886</v>
      </c>
      <c r="P2389" s="1" t="str">
        <f>IF(Tbl_BalanceHistory[[#This Row],[FundCode]]="0100","GF",IF(Tbl_BalanceHistory[[#This Row],[FundCode]]="01000","GF","Hi Ed / OCR"))</f>
        <v>GF</v>
      </c>
      <c r="Q2389" s="5">
        <v>973183</v>
      </c>
      <c r="R2389" s="5">
        <v>967572.54</v>
      </c>
      <c r="S2389" s="5">
        <v>5610</v>
      </c>
      <c r="T2389" s="5">
        <v>5610</v>
      </c>
      <c r="U2389" s="3" t="s">
        <v>1733</v>
      </c>
      <c r="V2389" s="5">
        <v>0</v>
      </c>
      <c r="W2389" s="5">
        <v>0</v>
      </c>
      <c r="X2389" s="5"/>
      <c r="Y2389" s="5"/>
      <c r="Z2389" s="5">
        <f>Tbl_BalanceHistory[[#This Row],[Discretionary Recommended - Pre 2022]]+Tbl_BalanceHistory[[#This Row],[Discretionary Balance Recommended: Policy]]+Tbl_BalanceHistory[[#This Row],[Discretionary Balance Recommended: Commitments]]</f>
        <v>0</v>
      </c>
      <c r="AA2389" s="5">
        <f>Tbl_BalanceHistory[[#This Row],[Discretionary Balance]]-Tbl_BalanceHistory[[#This Row],[Discretionary Reappropriation]]</f>
        <v>0</v>
      </c>
      <c r="AB2389" s="2"/>
      <c r="AC2389" s="2"/>
      <c r="AD2389" s="2"/>
      <c r="AE2389" s="2"/>
    </row>
    <row r="2390" spans="1:31" ht="45" x14ac:dyDescent="0.25">
      <c r="A2390" s="2" t="s">
        <v>10</v>
      </c>
      <c r="B2390" s="3">
        <v>7</v>
      </c>
      <c r="C2390" s="3">
        <v>260</v>
      </c>
      <c r="D2390" s="3" t="s">
        <v>463</v>
      </c>
      <c r="E2390" s="3" t="str">
        <f>_xlfn.XLOOKUP(Tbl_BalanceHistory[[#This Row],[RespAgy]],Tbl_Agencies[Agy Code],Tbl_Agencies[Agy Sort])</f>
        <v>102000</v>
      </c>
      <c r="F2390" s="2" t="str">
        <f>Tbl_BalanceHistory[[#This Row],[RespAgy]]&amp;": "&amp;Tbl_BalanceHistory[[#This Row],[RespAgency]]</f>
        <v>260: Virginia Community College System</v>
      </c>
      <c r="G2390" s="3">
        <v>294</v>
      </c>
      <c r="H2390" s="3" t="s">
        <v>1158</v>
      </c>
      <c r="I2390" s="3" t="str">
        <f>_xlfn.XLOOKUP(Tbl_BalanceHistory[[#This Row],[AgyCode]],Tbl_Agencies[Agy Code],Tbl_Agencies[Agy Sort])</f>
        <v/>
      </c>
      <c r="J2390" s="2" t="str">
        <f>Tbl_BalanceHistory[[#This Row],[AgyCode]]&amp;": "&amp;Tbl_BalanceHistory[[#This Row],[Agency Name]]</f>
        <v>294: Southwest Virginia Community College</v>
      </c>
      <c r="K2390" s="1">
        <v>2019</v>
      </c>
      <c r="L2390" s="3">
        <v>108</v>
      </c>
      <c r="M2390" s="3" t="s">
        <v>408</v>
      </c>
      <c r="N2390" s="2" t="str">
        <f>Tbl_BalanceHistory[[#This Row],[ProgramCode]]&amp;": "&amp;Tbl_BalanceHistory[[#This Row],[Program Name]]</f>
        <v>108: Higher Education Student Financial Assistance</v>
      </c>
      <c r="O2390" s="3" t="s">
        <v>886</v>
      </c>
      <c r="P2390" s="1" t="str">
        <f>IF(Tbl_BalanceHistory[[#This Row],[FundCode]]="0100","GF",IF(Tbl_BalanceHistory[[#This Row],[FundCode]]="01000","GF","Hi Ed / OCR"))</f>
        <v>GF</v>
      </c>
      <c r="Q2390" s="5">
        <v>1010951</v>
      </c>
      <c r="R2390" s="5">
        <v>987628.66</v>
      </c>
      <c r="S2390" s="5">
        <v>23322.34</v>
      </c>
      <c r="T2390" s="5">
        <v>23322.34</v>
      </c>
      <c r="U2390" s="3" t="s">
        <v>1733</v>
      </c>
      <c r="V2390" s="5">
        <v>0</v>
      </c>
      <c r="W2390" s="5">
        <v>0</v>
      </c>
      <c r="X2390" s="5"/>
      <c r="Y2390" s="5"/>
      <c r="Z2390" s="5">
        <f>Tbl_BalanceHistory[[#This Row],[Discretionary Recommended - Pre 2022]]+Tbl_BalanceHistory[[#This Row],[Discretionary Balance Recommended: Policy]]+Tbl_BalanceHistory[[#This Row],[Discretionary Balance Recommended: Commitments]]</f>
        <v>0</v>
      </c>
      <c r="AA2390" s="5">
        <f>Tbl_BalanceHistory[[#This Row],[Discretionary Balance]]-Tbl_BalanceHistory[[#This Row],[Discretionary Reappropriation]]</f>
        <v>0</v>
      </c>
      <c r="AB2390" s="2"/>
      <c r="AC2390" s="2"/>
      <c r="AD2390" s="2"/>
      <c r="AE2390" s="2"/>
    </row>
    <row r="2391" spans="1:31" ht="45" x14ac:dyDescent="0.25">
      <c r="A2391" s="2" t="s">
        <v>10</v>
      </c>
      <c r="B2391" s="3">
        <v>7</v>
      </c>
      <c r="C2391" s="3">
        <v>260</v>
      </c>
      <c r="D2391" s="3" t="s">
        <v>463</v>
      </c>
      <c r="E2391" s="3" t="str">
        <f>_xlfn.XLOOKUP(Tbl_BalanceHistory[[#This Row],[RespAgy]],Tbl_Agencies[Agy Code],Tbl_Agencies[Agy Sort])</f>
        <v>102000</v>
      </c>
      <c r="F2391" s="2" t="str">
        <f>Tbl_BalanceHistory[[#This Row],[RespAgy]]&amp;": "&amp;Tbl_BalanceHistory[[#This Row],[RespAgency]]</f>
        <v>260: Virginia Community College System</v>
      </c>
      <c r="G2391" s="3">
        <v>294</v>
      </c>
      <c r="H2391" s="3" t="s">
        <v>1158</v>
      </c>
      <c r="I2391" s="3" t="str">
        <f>_xlfn.XLOOKUP(Tbl_BalanceHistory[[#This Row],[AgyCode]],Tbl_Agencies[Agy Code],Tbl_Agencies[Agy Sort])</f>
        <v/>
      </c>
      <c r="J2391" s="2" t="str">
        <f>Tbl_BalanceHistory[[#This Row],[AgyCode]]&amp;": "&amp;Tbl_BalanceHistory[[#This Row],[Agency Name]]</f>
        <v>294: Southwest Virginia Community College</v>
      </c>
      <c r="K2391" s="1">
        <v>2020</v>
      </c>
      <c r="L2391" s="3">
        <v>108</v>
      </c>
      <c r="M2391" s="3" t="s">
        <v>408</v>
      </c>
      <c r="N2391" s="2" t="str">
        <f>Tbl_BalanceHistory[[#This Row],[ProgramCode]]&amp;": "&amp;Tbl_BalanceHistory[[#This Row],[Program Name]]</f>
        <v>108: Higher Education Student Financial Assistance</v>
      </c>
      <c r="O2391" s="3" t="s">
        <v>886</v>
      </c>
      <c r="P2391" s="1" t="str">
        <f>IF(Tbl_BalanceHistory[[#This Row],[FundCode]]="0100","GF",IF(Tbl_BalanceHistory[[#This Row],[FundCode]]="01000","GF","Hi Ed / OCR"))</f>
        <v>GF</v>
      </c>
      <c r="Q2391" s="5">
        <v>1358700</v>
      </c>
      <c r="R2391" s="5">
        <v>1273920.03</v>
      </c>
      <c r="S2391" s="5">
        <v>84779.97</v>
      </c>
      <c r="T2391" s="5">
        <v>84779.97</v>
      </c>
      <c r="U2391" s="3" t="s">
        <v>1733</v>
      </c>
      <c r="V2391" s="5">
        <v>0</v>
      </c>
      <c r="W2391" s="5">
        <v>0</v>
      </c>
      <c r="X2391" s="5"/>
      <c r="Y2391" s="5"/>
      <c r="Z2391" s="5">
        <f>Tbl_BalanceHistory[[#This Row],[Discretionary Recommended - Pre 2022]]+Tbl_BalanceHistory[[#This Row],[Discretionary Balance Recommended: Policy]]+Tbl_BalanceHistory[[#This Row],[Discretionary Balance Recommended: Commitments]]</f>
        <v>0</v>
      </c>
      <c r="AA2391" s="5">
        <f>Tbl_BalanceHistory[[#This Row],[Discretionary Balance]]-Tbl_BalanceHistory[[#This Row],[Discretionary Reappropriation]]</f>
        <v>0</v>
      </c>
      <c r="AB2391" s="2"/>
      <c r="AC2391" s="2"/>
      <c r="AD2391" s="2"/>
      <c r="AE2391" s="2"/>
    </row>
    <row r="2392" spans="1:31" ht="45" x14ac:dyDescent="0.25">
      <c r="A2392" s="2" t="s">
        <v>10</v>
      </c>
      <c r="B2392" s="3">
        <v>7</v>
      </c>
      <c r="C2392" s="3">
        <v>260</v>
      </c>
      <c r="D2392" s="3" t="s">
        <v>463</v>
      </c>
      <c r="E2392" s="3" t="str">
        <f>_xlfn.XLOOKUP(Tbl_BalanceHistory[[#This Row],[RespAgy]],Tbl_Agencies[Agy Code],Tbl_Agencies[Agy Sort])</f>
        <v>102000</v>
      </c>
      <c r="F2392" s="2" t="str">
        <f>Tbl_BalanceHistory[[#This Row],[RespAgy]]&amp;": "&amp;Tbl_BalanceHistory[[#This Row],[RespAgency]]</f>
        <v>260: Virginia Community College System</v>
      </c>
      <c r="G2392" s="3">
        <v>294</v>
      </c>
      <c r="H2392" s="3" t="s">
        <v>1158</v>
      </c>
      <c r="I2392" s="3" t="str">
        <f>_xlfn.XLOOKUP(Tbl_BalanceHistory[[#This Row],[AgyCode]],Tbl_Agencies[Agy Code],Tbl_Agencies[Agy Sort])</f>
        <v/>
      </c>
      <c r="J2392" s="2" t="str">
        <f>Tbl_BalanceHistory[[#This Row],[AgyCode]]&amp;": "&amp;Tbl_BalanceHistory[[#This Row],[Agency Name]]</f>
        <v>294: Southwest Virginia Community College</v>
      </c>
      <c r="K2392" s="1">
        <v>2021</v>
      </c>
      <c r="L2392" s="3">
        <v>108</v>
      </c>
      <c r="M2392" s="3" t="s">
        <v>408</v>
      </c>
      <c r="N2392" s="2" t="str">
        <f>Tbl_BalanceHistory[[#This Row],[ProgramCode]]&amp;": "&amp;Tbl_BalanceHistory[[#This Row],[Program Name]]</f>
        <v>108: Higher Education Student Financial Assistance</v>
      </c>
      <c r="O2392" s="3" t="s">
        <v>886</v>
      </c>
      <c r="P2392" s="1" t="str">
        <f>IF(Tbl_BalanceHistory[[#This Row],[FundCode]]="0100","GF",IF(Tbl_BalanceHistory[[#This Row],[FundCode]]="01000","GF","Hi Ed / OCR"))</f>
        <v>GF</v>
      </c>
      <c r="Q2392" s="5">
        <v>1448739</v>
      </c>
      <c r="R2392" s="5">
        <v>1231762.9099999999</v>
      </c>
      <c r="S2392" s="5">
        <v>216976.09</v>
      </c>
      <c r="T2392" s="5">
        <v>216976.09</v>
      </c>
      <c r="U2392" s="3" t="s">
        <v>1733</v>
      </c>
      <c r="V2392" s="5">
        <v>0</v>
      </c>
      <c r="W2392" s="5">
        <v>0</v>
      </c>
      <c r="X2392" s="5"/>
      <c r="Y2392" s="5"/>
      <c r="Z2392" s="5">
        <f>Tbl_BalanceHistory[[#This Row],[Discretionary Recommended - Pre 2022]]+Tbl_BalanceHistory[[#This Row],[Discretionary Balance Recommended: Policy]]+Tbl_BalanceHistory[[#This Row],[Discretionary Balance Recommended: Commitments]]</f>
        <v>0</v>
      </c>
      <c r="AA2392" s="5">
        <f>Tbl_BalanceHistory[[#This Row],[Discretionary Balance]]-Tbl_BalanceHistory[[#This Row],[Discretionary Reappropriation]]</f>
        <v>0</v>
      </c>
      <c r="AB2392" s="2"/>
      <c r="AC2392" s="2"/>
      <c r="AD2392" s="2"/>
      <c r="AE2392" s="2"/>
    </row>
    <row r="2393" spans="1:31" ht="45" x14ac:dyDescent="0.25">
      <c r="A2393" s="2" t="s">
        <v>10</v>
      </c>
      <c r="B2393" s="3">
        <v>7</v>
      </c>
      <c r="C2393" s="3">
        <v>260</v>
      </c>
      <c r="D2393" s="3" t="s">
        <v>463</v>
      </c>
      <c r="E2393" s="3" t="str">
        <f>_xlfn.XLOOKUP(Tbl_BalanceHistory[[#This Row],[RespAgy]],Tbl_Agencies[Agy Code],Tbl_Agencies[Agy Sort])</f>
        <v>102000</v>
      </c>
      <c r="F2393" s="2" t="str">
        <f>Tbl_BalanceHistory[[#This Row],[RespAgy]]&amp;": "&amp;Tbl_BalanceHistory[[#This Row],[RespAgency]]</f>
        <v>260: Virginia Community College System</v>
      </c>
      <c r="G2393" s="3">
        <v>294</v>
      </c>
      <c r="H2393" s="3" t="s">
        <v>1158</v>
      </c>
      <c r="I2393" s="3" t="str">
        <f>_xlfn.XLOOKUP(Tbl_BalanceHistory[[#This Row],[AgyCode]],Tbl_Agencies[Agy Code],Tbl_Agencies[Agy Sort])</f>
        <v/>
      </c>
      <c r="J2393" s="2" t="str">
        <f>Tbl_BalanceHistory[[#This Row],[AgyCode]]&amp;": "&amp;Tbl_BalanceHistory[[#This Row],[Agency Name]]</f>
        <v>294: Southwest Virginia Community College</v>
      </c>
      <c r="K2393" s="1">
        <v>2022</v>
      </c>
      <c r="L2393" s="3">
        <v>108</v>
      </c>
      <c r="M2393" s="3" t="s">
        <v>408</v>
      </c>
      <c r="N2393" s="2" t="str">
        <f>Tbl_BalanceHistory[[#This Row],[ProgramCode]]&amp;": "&amp;Tbl_BalanceHistory[[#This Row],[Program Name]]</f>
        <v>108: Higher Education Student Financial Assistance</v>
      </c>
      <c r="O2393" s="3" t="s">
        <v>886</v>
      </c>
      <c r="P2393" s="1" t="str">
        <f>IF(Tbl_BalanceHistory[[#This Row],[FundCode]]="0100","GF",IF(Tbl_BalanceHistory[[#This Row],[FundCode]]="01000","GF","Hi Ed / OCR"))</f>
        <v>GF</v>
      </c>
      <c r="Q2393" s="5">
        <v>3169283</v>
      </c>
      <c r="R2393" s="5">
        <v>1879999.71</v>
      </c>
      <c r="S2393" s="5">
        <v>1289283.29</v>
      </c>
      <c r="T2393" s="5">
        <v>1289283.29</v>
      </c>
      <c r="U2393" s="3" t="s">
        <v>1733</v>
      </c>
      <c r="V2393" s="5">
        <v>0</v>
      </c>
      <c r="W2393" s="5"/>
      <c r="X2393" s="5">
        <v>0</v>
      </c>
      <c r="Y2393" s="5">
        <v>0</v>
      </c>
      <c r="Z2393" s="5">
        <f>Tbl_BalanceHistory[[#This Row],[Discretionary Recommended - Pre 2022]]+Tbl_BalanceHistory[[#This Row],[Discretionary Balance Recommended: Policy]]+Tbl_BalanceHistory[[#This Row],[Discretionary Balance Recommended: Commitments]]</f>
        <v>0</v>
      </c>
      <c r="AA2393" s="5">
        <f>Tbl_BalanceHistory[[#This Row],[Discretionary Balance]]-Tbl_BalanceHistory[[#This Row],[Discretionary Reappropriation]]</f>
        <v>0</v>
      </c>
      <c r="AB2393" s="2"/>
      <c r="AC2393" s="2"/>
      <c r="AD2393" s="2"/>
      <c r="AE2393" s="2"/>
    </row>
    <row r="2394" spans="1:31" ht="60" x14ac:dyDescent="0.25">
      <c r="A2394" s="2" t="s">
        <v>10</v>
      </c>
      <c r="B2394" s="3">
        <v>7</v>
      </c>
      <c r="C2394" s="3">
        <v>260</v>
      </c>
      <c r="D2394" s="3" t="s">
        <v>463</v>
      </c>
      <c r="E2394" s="3" t="str">
        <f>_xlfn.XLOOKUP(Tbl_BalanceHistory[[#This Row],[RespAgy]],Tbl_Agencies[Agy Code],Tbl_Agencies[Agy Sort])</f>
        <v>102000</v>
      </c>
      <c r="F2394" s="2" t="str">
        <f>Tbl_BalanceHistory[[#This Row],[RespAgy]]&amp;": "&amp;Tbl_BalanceHistory[[#This Row],[RespAgency]]</f>
        <v>260: Virginia Community College System</v>
      </c>
      <c r="G2394" s="3">
        <v>294</v>
      </c>
      <c r="H2394" s="3" t="s">
        <v>1158</v>
      </c>
      <c r="I2394" s="3" t="str">
        <f>_xlfn.XLOOKUP(Tbl_BalanceHistory[[#This Row],[AgyCode]],Tbl_Agencies[Agy Code],Tbl_Agencies[Agy Sort])</f>
        <v/>
      </c>
      <c r="J2394" s="2" t="str">
        <f>Tbl_BalanceHistory[[#This Row],[AgyCode]]&amp;": "&amp;Tbl_BalanceHistory[[#This Row],[Agency Name]]</f>
        <v>294: Southwest Virginia Community College</v>
      </c>
      <c r="K2394" s="1">
        <v>2015</v>
      </c>
      <c r="L2394" s="3">
        <v>110</v>
      </c>
      <c r="M2394" s="3" t="s">
        <v>409</v>
      </c>
      <c r="N2394" s="2" t="str">
        <f>Tbl_BalanceHistory[[#This Row],[ProgramCode]]&amp;": "&amp;Tbl_BalanceHistory[[#This Row],[Program Name]]</f>
        <v>110: Financial Assistance For Educational and General Services</v>
      </c>
      <c r="O2394" s="3" t="s">
        <v>1730</v>
      </c>
      <c r="P2394" s="1" t="str">
        <f>IF(Tbl_BalanceHistory[[#This Row],[FundCode]]="0100","GF",IF(Tbl_BalanceHistory[[#This Row],[FundCode]]="01000","GF","Hi Ed / OCR"))</f>
        <v>GF</v>
      </c>
      <c r="Q2394" s="5">
        <v>79606</v>
      </c>
      <c r="R2394" s="5">
        <v>50602</v>
      </c>
      <c r="S2394" s="5">
        <v>29003</v>
      </c>
      <c r="T2394" s="5">
        <v>29003</v>
      </c>
      <c r="U2394" s="3" t="s">
        <v>1731</v>
      </c>
      <c r="V2394" s="5">
        <v>0</v>
      </c>
      <c r="W2394" s="5">
        <v>0</v>
      </c>
      <c r="X2394" s="5"/>
      <c r="Y2394" s="5"/>
      <c r="Z2394" s="5">
        <f>Tbl_BalanceHistory[[#This Row],[Discretionary Recommended - Pre 2022]]+Tbl_BalanceHistory[[#This Row],[Discretionary Balance Recommended: Policy]]+Tbl_BalanceHistory[[#This Row],[Discretionary Balance Recommended: Commitments]]</f>
        <v>0</v>
      </c>
      <c r="AA2394" s="5">
        <f>Tbl_BalanceHistory[[#This Row],[Discretionary Balance]]-Tbl_BalanceHistory[[#This Row],[Discretionary Reappropriation]]</f>
        <v>0</v>
      </c>
      <c r="AB2394" s="2"/>
      <c r="AC2394" s="2"/>
      <c r="AD2394" s="2"/>
      <c r="AE2394" s="2"/>
    </row>
    <row r="2395" spans="1:31" ht="60" x14ac:dyDescent="0.25">
      <c r="A2395" s="2" t="s">
        <v>10</v>
      </c>
      <c r="B2395" s="3">
        <v>7</v>
      </c>
      <c r="C2395" s="3">
        <v>260</v>
      </c>
      <c r="D2395" s="3" t="s">
        <v>463</v>
      </c>
      <c r="E2395" s="3" t="str">
        <f>_xlfn.XLOOKUP(Tbl_BalanceHistory[[#This Row],[RespAgy]],Tbl_Agencies[Agy Code],Tbl_Agencies[Agy Sort])</f>
        <v>102000</v>
      </c>
      <c r="F2395" s="2" t="str">
        <f>Tbl_BalanceHistory[[#This Row],[RespAgy]]&amp;": "&amp;Tbl_BalanceHistory[[#This Row],[RespAgency]]</f>
        <v>260: Virginia Community College System</v>
      </c>
      <c r="G2395" s="3">
        <v>294</v>
      </c>
      <c r="H2395" s="3" t="s">
        <v>1158</v>
      </c>
      <c r="I2395" s="3" t="str">
        <f>_xlfn.XLOOKUP(Tbl_BalanceHistory[[#This Row],[AgyCode]],Tbl_Agencies[Agy Code],Tbl_Agencies[Agy Sort])</f>
        <v/>
      </c>
      <c r="J2395" s="2" t="str">
        <f>Tbl_BalanceHistory[[#This Row],[AgyCode]]&amp;": "&amp;Tbl_BalanceHistory[[#This Row],[Agency Name]]</f>
        <v>294: Southwest Virginia Community College</v>
      </c>
      <c r="K2395" s="1">
        <v>2016</v>
      </c>
      <c r="L2395" s="3">
        <v>110</v>
      </c>
      <c r="M2395" s="3" t="s">
        <v>409</v>
      </c>
      <c r="N2395" s="2" t="str">
        <f>Tbl_BalanceHistory[[#This Row],[ProgramCode]]&amp;": "&amp;Tbl_BalanceHistory[[#This Row],[Program Name]]</f>
        <v>110: Financial Assistance For Educational and General Services</v>
      </c>
      <c r="O2395" s="3" t="s">
        <v>1730</v>
      </c>
      <c r="P2395" s="1" t="str">
        <f>IF(Tbl_BalanceHistory[[#This Row],[FundCode]]="0100","GF",IF(Tbl_BalanceHistory[[#This Row],[FundCode]]="01000","GF","Hi Ed / OCR"))</f>
        <v>GF</v>
      </c>
      <c r="Q2395" s="5">
        <v>68810</v>
      </c>
      <c r="R2395" s="5">
        <v>28974.93</v>
      </c>
      <c r="S2395" s="5">
        <v>39835</v>
      </c>
      <c r="T2395" s="5">
        <v>39835</v>
      </c>
      <c r="U2395" s="3" t="s">
        <v>1731</v>
      </c>
      <c r="V2395" s="5">
        <v>0</v>
      </c>
      <c r="W2395" s="5">
        <v>0</v>
      </c>
      <c r="X2395" s="5"/>
      <c r="Y2395" s="5"/>
      <c r="Z2395" s="5">
        <f>Tbl_BalanceHistory[[#This Row],[Discretionary Recommended - Pre 2022]]+Tbl_BalanceHistory[[#This Row],[Discretionary Balance Recommended: Policy]]+Tbl_BalanceHistory[[#This Row],[Discretionary Balance Recommended: Commitments]]</f>
        <v>0</v>
      </c>
      <c r="AA2395" s="5">
        <f>Tbl_BalanceHistory[[#This Row],[Discretionary Balance]]-Tbl_BalanceHistory[[#This Row],[Discretionary Reappropriation]]</f>
        <v>0</v>
      </c>
      <c r="AB2395" s="2"/>
      <c r="AC2395" s="2"/>
      <c r="AD2395" s="2"/>
      <c r="AE2395" s="2"/>
    </row>
    <row r="2396" spans="1:31" ht="60" x14ac:dyDescent="0.25">
      <c r="A2396" s="2" t="s">
        <v>10</v>
      </c>
      <c r="B2396" s="3">
        <v>7</v>
      </c>
      <c r="C2396" s="3">
        <v>260</v>
      </c>
      <c r="D2396" s="3" t="s">
        <v>463</v>
      </c>
      <c r="E2396" s="3" t="str">
        <f>_xlfn.XLOOKUP(Tbl_BalanceHistory[[#This Row],[RespAgy]],Tbl_Agencies[Agy Code],Tbl_Agencies[Agy Sort])</f>
        <v>102000</v>
      </c>
      <c r="F2396" s="2" t="str">
        <f>Tbl_BalanceHistory[[#This Row],[RespAgy]]&amp;": "&amp;Tbl_BalanceHistory[[#This Row],[RespAgency]]</f>
        <v>260: Virginia Community College System</v>
      </c>
      <c r="G2396" s="3">
        <v>294</v>
      </c>
      <c r="H2396" s="3" t="s">
        <v>1158</v>
      </c>
      <c r="I2396" s="3" t="str">
        <f>_xlfn.XLOOKUP(Tbl_BalanceHistory[[#This Row],[AgyCode]],Tbl_Agencies[Agy Code],Tbl_Agencies[Agy Sort])</f>
        <v/>
      </c>
      <c r="J2396" s="2" t="str">
        <f>Tbl_BalanceHistory[[#This Row],[AgyCode]]&amp;": "&amp;Tbl_BalanceHistory[[#This Row],[Agency Name]]</f>
        <v>294: Southwest Virginia Community College</v>
      </c>
      <c r="K2396" s="1">
        <v>2017</v>
      </c>
      <c r="L2396" s="3">
        <v>110</v>
      </c>
      <c r="M2396" s="3" t="s">
        <v>409</v>
      </c>
      <c r="N2396" s="2" t="str">
        <f>Tbl_BalanceHistory[[#This Row],[ProgramCode]]&amp;": "&amp;Tbl_BalanceHistory[[#This Row],[Program Name]]</f>
        <v>110: Financial Assistance For Educational and General Services</v>
      </c>
      <c r="O2396" s="3" t="s">
        <v>886</v>
      </c>
      <c r="P2396" s="1" t="str">
        <f>IF(Tbl_BalanceHistory[[#This Row],[FundCode]]="0100","GF",IF(Tbl_BalanceHistory[[#This Row],[FundCode]]="01000","GF","Hi Ed / OCR"))</f>
        <v>GF</v>
      </c>
      <c r="Q2396" s="5">
        <v>79642</v>
      </c>
      <c r="R2396" s="5">
        <v>38845.339999999997</v>
      </c>
      <c r="S2396" s="5">
        <v>40796</v>
      </c>
      <c r="T2396" s="5">
        <v>40796</v>
      </c>
      <c r="U2396" s="3" t="s">
        <v>1732</v>
      </c>
      <c r="V2396" s="5">
        <v>0</v>
      </c>
      <c r="W2396" s="5">
        <v>0</v>
      </c>
      <c r="X2396" s="5"/>
      <c r="Y2396" s="5"/>
      <c r="Z2396" s="5">
        <f>Tbl_BalanceHistory[[#This Row],[Discretionary Recommended - Pre 2022]]+Tbl_BalanceHistory[[#This Row],[Discretionary Balance Recommended: Policy]]+Tbl_BalanceHistory[[#This Row],[Discretionary Balance Recommended: Commitments]]</f>
        <v>0</v>
      </c>
      <c r="AA2396" s="5">
        <f>Tbl_BalanceHistory[[#This Row],[Discretionary Balance]]-Tbl_BalanceHistory[[#This Row],[Discretionary Reappropriation]]</f>
        <v>0</v>
      </c>
      <c r="AB2396" s="2"/>
      <c r="AC2396" s="2"/>
      <c r="AD2396" s="2"/>
      <c r="AE2396" s="2"/>
    </row>
    <row r="2397" spans="1:31" ht="60" x14ac:dyDescent="0.25">
      <c r="A2397" s="2" t="s">
        <v>10</v>
      </c>
      <c r="B2397" s="3">
        <v>7</v>
      </c>
      <c r="C2397" s="3">
        <v>260</v>
      </c>
      <c r="D2397" s="3" t="s">
        <v>463</v>
      </c>
      <c r="E2397" s="3" t="str">
        <f>_xlfn.XLOOKUP(Tbl_BalanceHistory[[#This Row],[RespAgy]],Tbl_Agencies[Agy Code],Tbl_Agencies[Agy Sort])</f>
        <v>102000</v>
      </c>
      <c r="F2397" s="2" t="str">
        <f>Tbl_BalanceHistory[[#This Row],[RespAgy]]&amp;": "&amp;Tbl_BalanceHistory[[#This Row],[RespAgency]]</f>
        <v>260: Virginia Community College System</v>
      </c>
      <c r="G2397" s="3">
        <v>294</v>
      </c>
      <c r="H2397" s="3" t="s">
        <v>1158</v>
      </c>
      <c r="I2397" s="3" t="str">
        <f>_xlfn.XLOOKUP(Tbl_BalanceHistory[[#This Row],[AgyCode]],Tbl_Agencies[Agy Code],Tbl_Agencies[Agy Sort])</f>
        <v/>
      </c>
      <c r="J2397" s="2" t="str">
        <f>Tbl_BalanceHistory[[#This Row],[AgyCode]]&amp;": "&amp;Tbl_BalanceHistory[[#This Row],[Agency Name]]</f>
        <v>294: Southwest Virginia Community College</v>
      </c>
      <c r="K2397" s="1">
        <v>2018</v>
      </c>
      <c r="L2397" s="3">
        <v>110</v>
      </c>
      <c r="M2397" s="3" t="s">
        <v>409</v>
      </c>
      <c r="N2397" s="2" t="str">
        <f>Tbl_BalanceHistory[[#This Row],[ProgramCode]]&amp;": "&amp;Tbl_BalanceHistory[[#This Row],[Program Name]]</f>
        <v>110: Financial Assistance For Educational and General Services</v>
      </c>
      <c r="O2397" s="3" t="s">
        <v>886</v>
      </c>
      <c r="P2397" s="1" t="str">
        <f>IF(Tbl_BalanceHistory[[#This Row],[FundCode]]="0100","GF",IF(Tbl_BalanceHistory[[#This Row],[FundCode]]="01000","GF","Hi Ed / OCR"))</f>
        <v>GF</v>
      </c>
      <c r="Q2397" s="5">
        <v>80603</v>
      </c>
      <c r="R2397" s="5">
        <v>38581.58</v>
      </c>
      <c r="S2397" s="5">
        <v>42021</v>
      </c>
      <c r="T2397" s="5">
        <v>42021</v>
      </c>
      <c r="U2397" s="3" t="s">
        <v>1733</v>
      </c>
      <c r="V2397" s="5">
        <v>0</v>
      </c>
      <c r="W2397" s="5">
        <v>0</v>
      </c>
      <c r="X2397" s="5"/>
      <c r="Y2397" s="5"/>
      <c r="Z2397" s="5">
        <f>Tbl_BalanceHistory[[#This Row],[Discretionary Recommended - Pre 2022]]+Tbl_BalanceHistory[[#This Row],[Discretionary Balance Recommended: Policy]]+Tbl_BalanceHistory[[#This Row],[Discretionary Balance Recommended: Commitments]]</f>
        <v>0</v>
      </c>
      <c r="AA2397" s="5">
        <f>Tbl_BalanceHistory[[#This Row],[Discretionary Balance]]-Tbl_BalanceHistory[[#This Row],[Discretionary Reappropriation]]</f>
        <v>0</v>
      </c>
      <c r="AB2397" s="2"/>
      <c r="AC2397" s="2"/>
      <c r="AD2397" s="2"/>
      <c r="AE2397" s="2"/>
    </row>
    <row r="2398" spans="1:31" ht="60" x14ac:dyDescent="0.25">
      <c r="A2398" s="2" t="s">
        <v>10</v>
      </c>
      <c r="B2398" s="3">
        <v>7</v>
      </c>
      <c r="C2398" s="3">
        <v>260</v>
      </c>
      <c r="D2398" s="3" t="s">
        <v>463</v>
      </c>
      <c r="E2398" s="3" t="str">
        <f>_xlfn.XLOOKUP(Tbl_BalanceHistory[[#This Row],[RespAgy]],Tbl_Agencies[Agy Code],Tbl_Agencies[Agy Sort])</f>
        <v>102000</v>
      </c>
      <c r="F2398" s="2" t="str">
        <f>Tbl_BalanceHistory[[#This Row],[RespAgy]]&amp;": "&amp;Tbl_BalanceHistory[[#This Row],[RespAgency]]</f>
        <v>260: Virginia Community College System</v>
      </c>
      <c r="G2398" s="3">
        <v>294</v>
      </c>
      <c r="H2398" s="3" t="s">
        <v>1158</v>
      </c>
      <c r="I2398" s="3" t="str">
        <f>_xlfn.XLOOKUP(Tbl_BalanceHistory[[#This Row],[AgyCode]],Tbl_Agencies[Agy Code],Tbl_Agencies[Agy Sort])</f>
        <v/>
      </c>
      <c r="J2398" s="2" t="str">
        <f>Tbl_BalanceHistory[[#This Row],[AgyCode]]&amp;": "&amp;Tbl_BalanceHistory[[#This Row],[Agency Name]]</f>
        <v>294: Southwest Virginia Community College</v>
      </c>
      <c r="K2398" s="1">
        <v>2019</v>
      </c>
      <c r="L2398" s="3">
        <v>110</v>
      </c>
      <c r="M2398" s="3" t="s">
        <v>409</v>
      </c>
      <c r="N2398" s="2" t="str">
        <f>Tbl_BalanceHistory[[#This Row],[ProgramCode]]&amp;": "&amp;Tbl_BalanceHistory[[#This Row],[Program Name]]</f>
        <v>110: Financial Assistance For Educational and General Services</v>
      </c>
      <c r="O2398" s="3" t="s">
        <v>886</v>
      </c>
      <c r="P2398" s="1" t="str">
        <f>IF(Tbl_BalanceHistory[[#This Row],[FundCode]]="0100","GF",IF(Tbl_BalanceHistory[[#This Row],[FundCode]]="01000","GF","Hi Ed / OCR"))</f>
        <v>GF</v>
      </c>
      <c r="Q2398" s="5">
        <v>81828</v>
      </c>
      <c r="R2398" s="5">
        <v>39807</v>
      </c>
      <c r="S2398" s="5">
        <v>42021</v>
      </c>
      <c r="T2398" s="5">
        <v>42021</v>
      </c>
      <c r="U2398" s="3" t="s">
        <v>1733</v>
      </c>
      <c r="V2398" s="5">
        <v>0</v>
      </c>
      <c r="W2398" s="5">
        <v>0</v>
      </c>
      <c r="X2398" s="5"/>
      <c r="Y2398" s="5"/>
      <c r="Z2398" s="5">
        <f>Tbl_BalanceHistory[[#This Row],[Discretionary Recommended - Pre 2022]]+Tbl_BalanceHistory[[#This Row],[Discretionary Balance Recommended: Policy]]+Tbl_BalanceHistory[[#This Row],[Discretionary Balance Recommended: Commitments]]</f>
        <v>0</v>
      </c>
      <c r="AA2398" s="5">
        <f>Tbl_BalanceHistory[[#This Row],[Discretionary Balance]]-Tbl_BalanceHistory[[#This Row],[Discretionary Reappropriation]]</f>
        <v>0</v>
      </c>
      <c r="AB2398" s="2"/>
      <c r="AC2398" s="2"/>
      <c r="AD2398" s="2"/>
      <c r="AE2398" s="2"/>
    </row>
    <row r="2399" spans="1:31" ht="60" x14ac:dyDescent="0.25">
      <c r="A2399" s="2" t="s">
        <v>10</v>
      </c>
      <c r="B2399" s="3">
        <v>7</v>
      </c>
      <c r="C2399" s="3">
        <v>260</v>
      </c>
      <c r="D2399" s="3" t="s">
        <v>463</v>
      </c>
      <c r="E2399" s="3" t="str">
        <f>_xlfn.XLOOKUP(Tbl_BalanceHistory[[#This Row],[RespAgy]],Tbl_Agencies[Agy Code],Tbl_Agencies[Agy Sort])</f>
        <v>102000</v>
      </c>
      <c r="F2399" s="2" t="str">
        <f>Tbl_BalanceHistory[[#This Row],[RespAgy]]&amp;": "&amp;Tbl_BalanceHistory[[#This Row],[RespAgency]]</f>
        <v>260: Virginia Community College System</v>
      </c>
      <c r="G2399" s="3">
        <v>294</v>
      </c>
      <c r="H2399" s="3" t="s">
        <v>1158</v>
      </c>
      <c r="I2399" s="3" t="str">
        <f>_xlfn.XLOOKUP(Tbl_BalanceHistory[[#This Row],[AgyCode]],Tbl_Agencies[Agy Code],Tbl_Agencies[Agy Sort])</f>
        <v/>
      </c>
      <c r="J2399" s="2" t="str">
        <f>Tbl_BalanceHistory[[#This Row],[AgyCode]]&amp;": "&amp;Tbl_BalanceHistory[[#This Row],[Agency Name]]</f>
        <v>294: Southwest Virginia Community College</v>
      </c>
      <c r="K2399" s="1">
        <v>2020</v>
      </c>
      <c r="L2399" s="3">
        <v>110</v>
      </c>
      <c r="M2399" s="3" t="s">
        <v>409</v>
      </c>
      <c r="N2399" s="2" t="str">
        <f>Tbl_BalanceHistory[[#This Row],[ProgramCode]]&amp;": "&amp;Tbl_BalanceHistory[[#This Row],[Program Name]]</f>
        <v>110: Financial Assistance For Educational and General Services</v>
      </c>
      <c r="O2399" s="3" t="s">
        <v>886</v>
      </c>
      <c r="P2399" s="1" t="str">
        <f>IF(Tbl_BalanceHistory[[#This Row],[FundCode]]="0100","GF",IF(Tbl_BalanceHistory[[#This Row],[FundCode]]="01000","GF","Hi Ed / OCR"))</f>
        <v>GF</v>
      </c>
      <c r="Q2399" s="5">
        <v>81828</v>
      </c>
      <c r="R2399" s="5">
        <v>39807</v>
      </c>
      <c r="S2399" s="5">
        <v>42021</v>
      </c>
      <c r="T2399" s="5">
        <v>42021</v>
      </c>
      <c r="U2399" s="3" t="s">
        <v>1733</v>
      </c>
      <c r="V2399" s="5">
        <v>0</v>
      </c>
      <c r="W2399" s="5">
        <v>0</v>
      </c>
      <c r="X2399" s="5"/>
      <c r="Y2399" s="5"/>
      <c r="Z2399" s="5">
        <f>Tbl_BalanceHistory[[#This Row],[Discretionary Recommended - Pre 2022]]+Tbl_BalanceHistory[[#This Row],[Discretionary Balance Recommended: Policy]]+Tbl_BalanceHistory[[#This Row],[Discretionary Balance Recommended: Commitments]]</f>
        <v>0</v>
      </c>
      <c r="AA2399" s="5">
        <f>Tbl_BalanceHistory[[#This Row],[Discretionary Balance]]-Tbl_BalanceHistory[[#This Row],[Discretionary Reappropriation]]</f>
        <v>0</v>
      </c>
      <c r="AB2399" s="2"/>
      <c r="AC2399" s="2"/>
      <c r="AD2399" s="2"/>
      <c r="AE2399" s="2"/>
    </row>
    <row r="2400" spans="1:31" ht="60" x14ac:dyDescent="0.25">
      <c r="A2400" s="2" t="s">
        <v>10</v>
      </c>
      <c r="B2400" s="3">
        <v>7</v>
      </c>
      <c r="C2400" s="3">
        <v>260</v>
      </c>
      <c r="D2400" s="3" t="s">
        <v>463</v>
      </c>
      <c r="E2400" s="3" t="str">
        <f>_xlfn.XLOOKUP(Tbl_BalanceHistory[[#This Row],[RespAgy]],Tbl_Agencies[Agy Code],Tbl_Agencies[Agy Sort])</f>
        <v>102000</v>
      </c>
      <c r="F2400" s="2" t="str">
        <f>Tbl_BalanceHistory[[#This Row],[RespAgy]]&amp;": "&amp;Tbl_BalanceHistory[[#This Row],[RespAgency]]</f>
        <v>260: Virginia Community College System</v>
      </c>
      <c r="G2400" s="3">
        <v>294</v>
      </c>
      <c r="H2400" s="3" t="s">
        <v>1158</v>
      </c>
      <c r="I2400" s="3" t="str">
        <f>_xlfn.XLOOKUP(Tbl_BalanceHistory[[#This Row],[AgyCode]],Tbl_Agencies[Agy Code],Tbl_Agencies[Agy Sort])</f>
        <v/>
      </c>
      <c r="J2400" s="2" t="str">
        <f>Tbl_BalanceHistory[[#This Row],[AgyCode]]&amp;": "&amp;Tbl_BalanceHistory[[#This Row],[Agency Name]]</f>
        <v>294: Southwest Virginia Community College</v>
      </c>
      <c r="K2400" s="1">
        <v>2021</v>
      </c>
      <c r="L2400" s="3">
        <v>110</v>
      </c>
      <c r="M2400" s="3" t="s">
        <v>409</v>
      </c>
      <c r="N2400" s="2" t="str">
        <f>Tbl_BalanceHistory[[#This Row],[ProgramCode]]&amp;": "&amp;Tbl_BalanceHistory[[#This Row],[Program Name]]</f>
        <v>110: Financial Assistance For Educational and General Services</v>
      </c>
      <c r="O2400" s="3" t="s">
        <v>886</v>
      </c>
      <c r="P2400" s="1" t="str">
        <f>IF(Tbl_BalanceHistory[[#This Row],[FundCode]]="0100","GF",IF(Tbl_BalanceHistory[[#This Row],[FundCode]]="01000","GF","Hi Ed / OCR"))</f>
        <v>GF</v>
      </c>
      <c r="Q2400" s="5">
        <v>42021</v>
      </c>
      <c r="R2400" s="5">
        <v>0</v>
      </c>
      <c r="S2400" s="5">
        <v>42021</v>
      </c>
      <c r="T2400" s="5">
        <v>42021</v>
      </c>
      <c r="U2400" s="3" t="s">
        <v>1733</v>
      </c>
      <c r="V2400" s="5">
        <v>0</v>
      </c>
      <c r="W2400" s="5">
        <v>0</v>
      </c>
      <c r="X2400" s="5"/>
      <c r="Y2400" s="5"/>
      <c r="Z2400" s="5">
        <f>Tbl_BalanceHistory[[#This Row],[Discretionary Recommended - Pre 2022]]+Tbl_BalanceHistory[[#This Row],[Discretionary Balance Recommended: Policy]]+Tbl_BalanceHistory[[#This Row],[Discretionary Balance Recommended: Commitments]]</f>
        <v>0</v>
      </c>
      <c r="AA2400" s="5">
        <f>Tbl_BalanceHistory[[#This Row],[Discretionary Balance]]-Tbl_BalanceHistory[[#This Row],[Discretionary Reappropriation]]</f>
        <v>0</v>
      </c>
      <c r="AB2400" s="2"/>
      <c r="AC2400" s="2"/>
      <c r="AD2400" s="2"/>
      <c r="AE2400" s="2"/>
    </row>
    <row r="2401" spans="1:31" ht="60" x14ac:dyDescent="0.25">
      <c r="A2401" s="2" t="s">
        <v>10</v>
      </c>
      <c r="B2401" s="3">
        <v>7</v>
      </c>
      <c r="C2401" s="3">
        <v>260</v>
      </c>
      <c r="D2401" s="3" t="s">
        <v>463</v>
      </c>
      <c r="E2401" s="3" t="str">
        <f>_xlfn.XLOOKUP(Tbl_BalanceHistory[[#This Row],[RespAgy]],Tbl_Agencies[Agy Code],Tbl_Agencies[Agy Sort])</f>
        <v>102000</v>
      </c>
      <c r="F2401" s="2" t="str">
        <f>Tbl_BalanceHistory[[#This Row],[RespAgy]]&amp;": "&amp;Tbl_BalanceHistory[[#This Row],[RespAgency]]</f>
        <v>260: Virginia Community College System</v>
      </c>
      <c r="G2401" s="3">
        <v>294</v>
      </c>
      <c r="H2401" s="3" t="s">
        <v>1158</v>
      </c>
      <c r="I2401" s="3" t="str">
        <f>_xlfn.XLOOKUP(Tbl_BalanceHistory[[#This Row],[AgyCode]],Tbl_Agencies[Agy Code],Tbl_Agencies[Agy Sort])</f>
        <v/>
      </c>
      <c r="J2401" s="2" t="str">
        <f>Tbl_BalanceHistory[[#This Row],[AgyCode]]&amp;": "&amp;Tbl_BalanceHistory[[#This Row],[Agency Name]]</f>
        <v>294: Southwest Virginia Community College</v>
      </c>
      <c r="K2401" s="1">
        <v>2022</v>
      </c>
      <c r="L2401" s="3">
        <v>110</v>
      </c>
      <c r="M2401" s="3" t="s">
        <v>409</v>
      </c>
      <c r="N2401" s="2" t="str">
        <f>Tbl_BalanceHistory[[#This Row],[ProgramCode]]&amp;": "&amp;Tbl_BalanceHistory[[#This Row],[Program Name]]</f>
        <v>110: Financial Assistance For Educational and General Services</v>
      </c>
      <c r="O2401" s="3" t="s">
        <v>886</v>
      </c>
      <c r="P2401" s="1" t="str">
        <f>IF(Tbl_BalanceHistory[[#This Row],[FundCode]]="0100","GF",IF(Tbl_BalanceHistory[[#This Row],[FundCode]]="01000","GF","Hi Ed / OCR"))</f>
        <v>GF</v>
      </c>
      <c r="Q2401" s="5">
        <v>42021</v>
      </c>
      <c r="R2401" s="5">
        <v>0</v>
      </c>
      <c r="S2401" s="5">
        <v>42021</v>
      </c>
      <c r="T2401" s="5">
        <v>42021</v>
      </c>
      <c r="U2401" s="3" t="s">
        <v>1733</v>
      </c>
      <c r="V2401" s="5">
        <v>0</v>
      </c>
      <c r="W2401" s="5"/>
      <c r="X2401" s="5">
        <v>0</v>
      </c>
      <c r="Y2401" s="5">
        <v>0</v>
      </c>
      <c r="Z2401" s="5">
        <f>Tbl_BalanceHistory[[#This Row],[Discretionary Recommended - Pre 2022]]+Tbl_BalanceHistory[[#This Row],[Discretionary Balance Recommended: Policy]]+Tbl_BalanceHistory[[#This Row],[Discretionary Balance Recommended: Commitments]]</f>
        <v>0</v>
      </c>
      <c r="AA2401" s="5">
        <f>Tbl_BalanceHistory[[#This Row],[Discretionary Balance]]-Tbl_BalanceHistory[[#This Row],[Discretionary Reappropriation]]</f>
        <v>0</v>
      </c>
      <c r="AB2401" s="2"/>
      <c r="AC2401" s="2"/>
      <c r="AD2401" s="2"/>
      <c r="AE2401" s="2"/>
    </row>
    <row r="2402" spans="1:31" ht="45" x14ac:dyDescent="0.25">
      <c r="A2402" s="2" t="s">
        <v>10</v>
      </c>
      <c r="B2402" s="3">
        <v>7</v>
      </c>
      <c r="C2402" s="3">
        <v>260</v>
      </c>
      <c r="D2402" s="3" t="s">
        <v>463</v>
      </c>
      <c r="E2402" s="3" t="str">
        <f>_xlfn.XLOOKUP(Tbl_BalanceHistory[[#This Row],[RespAgy]],Tbl_Agencies[Agy Code],Tbl_Agencies[Agy Sort])</f>
        <v>102000</v>
      </c>
      <c r="F2402" s="2" t="str">
        <f>Tbl_BalanceHistory[[#This Row],[RespAgy]]&amp;": "&amp;Tbl_BalanceHistory[[#This Row],[RespAgency]]</f>
        <v>260: Virginia Community College System</v>
      </c>
      <c r="G2402" s="3">
        <v>294</v>
      </c>
      <c r="H2402" s="3" t="s">
        <v>1158</v>
      </c>
      <c r="I2402" s="3" t="str">
        <f>_xlfn.XLOOKUP(Tbl_BalanceHistory[[#This Row],[AgyCode]],Tbl_Agencies[Agy Code],Tbl_Agencies[Agy Sort])</f>
        <v/>
      </c>
      <c r="J2402" s="2" t="str">
        <f>Tbl_BalanceHistory[[#This Row],[AgyCode]]&amp;": "&amp;Tbl_BalanceHistory[[#This Row],[Agency Name]]</f>
        <v>294: Southwest Virginia Community College</v>
      </c>
      <c r="K2402" s="1">
        <v>2015</v>
      </c>
      <c r="L2402" s="3">
        <v>534</v>
      </c>
      <c r="M2402" s="3" t="s">
        <v>82</v>
      </c>
      <c r="N2402" s="2" t="str">
        <f>Tbl_BalanceHistory[[#This Row],[ProgramCode]]&amp;": "&amp;Tbl_BalanceHistory[[#This Row],[Program Name]]</f>
        <v>534: Economic Development Services</v>
      </c>
      <c r="O2402" s="3" t="s">
        <v>1730</v>
      </c>
      <c r="P2402" s="1" t="str">
        <f>IF(Tbl_BalanceHistory[[#This Row],[FundCode]]="0100","GF",IF(Tbl_BalanceHistory[[#This Row],[FundCode]]="01000","GF","Hi Ed / OCR"))</f>
        <v>GF</v>
      </c>
      <c r="Q2402" s="5">
        <v>22500</v>
      </c>
      <c r="R2402" s="5">
        <v>22500</v>
      </c>
      <c r="S2402" s="5">
        <v>0</v>
      </c>
      <c r="T2402" s="5">
        <v>0</v>
      </c>
      <c r="U2402" s="3"/>
      <c r="V2402" s="5">
        <v>0</v>
      </c>
      <c r="W2402" s="5">
        <v>0</v>
      </c>
      <c r="X2402" s="5"/>
      <c r="Y2402" s="5"/>
      <c r="Z2402" s="5">
        <f>Tbl_BalanceHistory[[#This Row],[Discretionary Recommended - Pre 2022]]+Tbl_BalanceHistory[[#This Row],[Discretionary Balance Recommended: Policy]]+Tbl_BalanceHistory[[#This Row],[Discretionary Balance Recommended: Commitments]]</f>
        <v>0</v>
      </c>
      <c r="AA2402" s="5">
        <f>Tbl_BalanceHistory[[#This Row],[Discretionary Balance]]-Tbl_BalanceHistory[[#This Row],[Discretionary Reappropriation]]</f>
        <v>0</v>
      </c>
      <c r="AB2402" s="2"/>
      <c r="AC2402" s="2"/>
      <c r="AD2402" s="2"/>
      <c r="AE2402" s="2"/>
    </row>
    <row r="2403" spans="1:31" ht="45" x14ac:dyDescent="0.25">
      <c r="A2403" s="2" t="s">
        <v>10</v>
      </c>
      <c r="B2403" s="3">
        <v>7</v>
      </c>
      <c r="C2403" s="3">
        <v>260</v>
      </c>
      <c r="D2403" s="3" t="s">
        <v>463</v>
      </c>
      <c r="E2403" s="3" t="str">
        <f>_xlfn.XLOOKUP(Tbl_BalanceHistory[[#This Row],[RespAgy]],Tbl_Agencies[Agy Code],Tbl_Agencies[Agy Sort])</f>
        <v>102000</v>
      </c>
      <c r="F2403" s="2" t="str">
        <f>Tbl_BalanceHistory[[#This Row],[RespAgy]]&amp;": "&amp;Tbl_BalanceHistory[[#This Row],[RespAgency]]</f>
        <v>260: Virginia Community College System</v>
      </c>
      <c r="G2403" s="3">
        <v>294</v>
      </c>
      <c r="H2403" s="3" t="s">
        <v>1158</v>
      </c>
      <c r="I2403" s="3" t="str">
        <f>_xlfn.XLOOKUP(Tbl_BalanceHistory[[#This Row],[AgyCode]],Tbl_Agencies[Agy Code],Tbl_Agencies[Agy Sort])</f>
        <v/>
      </c>
      <c r="J2403" s="2" t="str">
        <f>Tbl_BalanceHistory[[#This Row],[AgyCode]]&amp;": "&amp;Tbl_BalanceHistory[[#This Row],[Agency Name]]</f>
        <v>294: Southwest Virginia Community College</v>
      </c>
      <c r="K2403" s="1">
        <v>2016</v>
      </c>
      <c r="L2403" s="3">
        <v>534</v>
      </c>
      <c r="M2403" s="3" t="s">
        <v>82</v>
      </c>
      <c r="N2403" s="2" t="str">
        <f>Tbl_BalanceHistory[[#This Row],[ProgramCode]]&amp;": "&amp;Tbl_BalanceHistory[[#This Row],[Program Name]]</f>
        <v>534: Economic Development Services</v>
      </c>
      <c r="O2403" s="3" t="s">
        <v>1730</v>
      </c>
      <c r="P2403" s="1" t="str">
        <f>IF(Tbl_BalanceHistory[[#This Row],[FundCode]]="0100","GF",IF(Tbl_BalanceHistory[[#This Row],[FundCode]]="01000","GF","Hi Ed / OCR"))</f>
        <v>GF</v>
      </c>
      <c r="Q2403" s="5">
        <v>0</v>
      </c>
      <c r="R2403" s="5">
        <v>0</v>
      </c>
      <c r="S2403" s="5">
        <v>0</v>
      </c>
      <c r="T2403" s="5">
        <v>0</v>
      </c>
      <c r="U2403" s="3"/>
      <c r="V2403" s="5">
        <v>0</v>
      </c>
      <c r="W2403" s="5">
        <v>0</v>
      </c>
      <c r="X2403" s="5"/>
      <c r="Y2403" s="5"/>
      <c r="Z2403" s="5">
        <f>Tbl_BalanceHistory[[#This Row],[Discretionary Recommended - Pre 2022]]+Tbl_BalanceHistory[[#This Row],[Discretionary Balance Recommended: Policy]]+Tbl_BalanceHistory[[#This Row],[Discretionary Balance Recommended: Commitments]]</f>
        <v>0</v>
      </c>
      <c r="AA2403" s="5">
        <f>Tbl_BalanceHistory[[#This Row],[Discretionary Balance]]-Tbl_BalanceHistory[[#This Row],[Discretionary Reappropriation]]</f>
        <v>0</v>
      </c>
      <c r="AB2403" s="2"/>
      <c r="AC2403" s="2"/>
      <c r="AD2403" s="2"/>
      <c r="AE2403" s="2"/>
    </row>
    <row r="2404" spans="1:31" ht="45" x14ac:dyDescent="0.25">
      <c r="A2404" s="2" t="s">
        <v>10</v>
      </c>
      <c r="B2404" s="3">
        <v>7</v>
      </c>
      <c r="C2404" s="3">
        <v>260</v>
      </c>
      <c r="D2404" s="3" t="s">
        <v>463</v>
      </c>
      <c r="E2404" s="3" t="str">
        <f>_xlfn.XLOOKUP(Tbl_BalanceHistory[[#This Row],[RespAgy]],Tbl_Agencies[Agy Code],Tbl_Agencies[Agy Sort])</f>
        <v>102000</v>
      </c>
      <c r="F2404" s="2" t="str">
        <f>Tbl_BalanceHistory[[#This Row],[RespAgy]]&amp;": "&amp;Tbl_BalanceHistory[[#This Row],[RespAgency]]</f>
        <v>260: Virginia Community College System</v>
      </c>
      <c r="G2404" s="3">
        <v>295</v>
      </c>
      <c r="H2404" s="3" t="s">
        <v>1160</v>
      </c>
      <c r="I2404" s="3" t="str">
        <f>_xlfn.XLOOKUP(Tbl_BalanceHistory[[#This Row],[AgyCode]],Tbl_Agencies[Agy Code],Tbl_Agencies[Agy Sort])</f>
        <v/>
      </c>
      <c r="J2404" s="2" t="str">
        <f>Tbl_BalanceHistory[[#This Row],[AgyCode]]&amp;": "&amp;Tbl_BalanceHistory[[#This Row],[Agency Name]]</f>
        <v>295: Tidewater Community College</v>
      </c>
      <c r="K2404" s="1">
        <v>2014</v>
      </c>
      <c r="L2404" s="3">
        <v>101</v>
      </c>
      <c r="M2404" s="3" t="s">
        <v>1636</v>
      </c>
      <c r="N2404" s="2" t="str">
        <f>Tbl_BalanceHistory[[#This Row],[ProgramCode]]&amp;": "&amp;Tbl_BalanceHistory[[#This Row],[Program Name]]</f>
        <v>101: Higher Education Instruction</v>
      </c>
      <c r="O2404" s="3" t="s">
        <v>1964</v>
      </c>
      <c r="P2404" s="1" t="str">
        <f>IF(Tbl_BalanceHistory[[#This Row],[FundCode]]="0100","GF",IF(Tbl_BalanceHistory[[#This Row],[FundCode]]="01000","GF","Hi Ed / OCR"))</f>
        <v>Hi Ed / OCR</v>
      </c>
      <c r="Q2404" s="5">
        <v>0</v>
      </c>
      <c r="R2404" s="5">
        <v>0</v>
      </c>
      <c r="S2404" s="5">
        <v>2239563</v>
      </c>
      <c r="T2404" s="5">
        <v>2239563</v>
      </c>
      <c r="U2404" s="3" t="s">
        <v>1731</v>
      </c>
      <c r="V2404" s="5">
        <v>0</v>
      </c>
      <c r="W2404" s="5">
        <v>0</v>
      </c>
      <c r="X2404" s="5"/>
      <c r="Y2404" s="5"/>
      <c r="Z2404" s="5">
        <f>Tbl_BalanceHistory[[#This Row],[Discretionary Recommended - Pre 2022]]+Tbl_BalanceHistory[[#This Row],[Discretionary Balance Recommended: Policy]]+Tbl_BalanceHistory[[#This Row],[Discretionary Balance Recommended: Commitments]]</f>
        <v>0</v>
      </c>
      <c r="AA2404" s="5">
        <f>Tbl_BalanceHistory[[#This Row],[Discretionary Balance]]-Tbl_BalanceHistory[[#This Row],[Discretionary Reappropriation]]</f>
        <v>0</v>
      </c>
      <c r="AB2404" s="2"/>
      <c r="AC2404" s="2"/>
      <c r="AD2404" s="2"/>
      <c r="AE2404" s="2"/>
    </row>
    <row r="2405" spans="1:31" ht="45" x14ac:dyDescent="0.25">
      <c r="A2405" s="2" t="s">
        <v>10</v>
      </c>
      <c r="B2405" s="3">
        <v>7</v>
      </c>
      <c r="C2405" s="3">
        <v>260</v>
      </c>
      <c r="D2405" s="3" t="s">
        <v>463</v>
      </c>
      <c r="E2405" s="3" t="str">
        <f>_xlfn.XLOOKUP(Tbl_BalanceHistory[[#This Row],[RespAgy]],Tbl_Agencies[Agy Code],Tbl_Agencies[Agy Sort])</f>
        <v>102000</v>
      </c>
      <c r="F2405" s="2" t="str">
        <f>Tbl_BalanceHistory[[#This Row],[RespAgy]]&amp;": "&amp;Tbl_BalanceHistory[[#This Row],[RespAgency]]</f>
        <v>260: Virginia Community College System</v>
      </c>
      <c r="G2405" s="3">
        <v>295</v>
      </c>
      <c r="H2405" s="3" t="s">
        <v>1160</v>
      </c>
      <c r="I2405" s="3" t="str">
        <f>_xlfn.XLOOKUP(Tbl_BalanceHistory[[#This Row],[AgyCode]],Tbl_Agencies[Agy Code],Tbl_Agencies[Agy Sort])</f>
        <v/>
      </c>
      <c r="J2405" s="2" t="str">
        <f>Tbl_BalanceHistory[[#This Row],[AgyCode]]&amp;": "&amp;Tbl_BalanceHistory[[#This Row],[Agency Name]]</f>
        <v>295: Tidewater Community College</v>
      </c>
      <c r="K2405" s="1">
        <v>2015</v>
      </c>
      <c r="L2405" s="3">
        <v>101</v>
      </c>
      <c r="M2405" s="3" t="s">
        <v>1636</v>
      </c>
      <c r="N2405" s="2" t="str">
        <f>Tbl_BalanceHistory[[#This Row],[ProgramCode]]&amp;": "&amp;Tbl_BalanceHistory[[#This Row],[Program Name]]</f>
        <v>101: Higher Education Instruction</v>
      </c>
      <c r="O2405" s="3" t="s">
        <v>1964</v>
      </c>
      <c r="P2405" s="1" t="str">
        <f>IF(Tbl_BalanceHistory[[#This Row],[FundCode]]="0100","GF",IF(Tbl_BalanceHistory[[#This Row],[FundCode]]="01000","GF","Hi Ed / OCR"))</f>
        <v>Hi Ed / OCR</v>
      </c>
      <c r="Q2405" s="5">
        <v>0</v>
      </c>
      <c r="R2405" s="5">
        <v>0</v>
      </c>
      <c r="S2405" s="5">
        <v>707129</v>
      </c>
      <c r="T2405" s="5">
        <v>707129</v>
      </c>
      <c r="U2405" s="3" t="s">
        <v>1731</v>
      </c>
      <c r="V2405" s="5">
        <v>0</v>
      </c>
      <c r="W2405" s="5">
        <v>0</v>
      </c>
      <c r="X2405" s="5"/>
      <c r="Y2405" s="5"/>
      <c r="Z2405" s="5">
        <f>Tbl_BalanceHistory[[#This Row],[Discretionary Recommended - Pre 2022]]+Tbl_BalanceHistory[[#This Row],[Discretionary Balance Recommended: Policy]]+Tbl_BalanceHistory[[#This Row],[Discretionary Balance Recommended: Commitments]]</f>
        <v>0</v>
      </c>
      <c r="AA2405" s="5">
        <f>Tbl_BalanceHistory[[#This Row],[Discretionary Balance]]-Tbl_BalanceHistory[[#This Row],[Discretionary Reappropriation]]</f>
        <v>0</v>
      </c>
      <c r="AB2405" s="2"/>
      <c r="AC2405" s="2"/>
      <c r="AD2405" s="2"/>
      <c r="AE2405" s="2"/>
    </row>
    <row r="2406" spans="1:31" ht="45" x14ac:dyDescent="0.25">
      <c r="A2406" s="2" t="s">
        <v>10</v>
      </c>
      <c r="B2406" s="3">
        <v>7</v>
      </c>
      <c r="C2406" s="3">
        <v>260</v>
      </c>
      <c r="D2406" s="3" t="s">
        <v>463</v>
      </c>
      <c r="E2406" s="3" t="str">
        <f>_xlfn.XLOOKUP(Tbl_BalanceHistory[[#This Row],[RespAgy]],Tbl_Agencies[Agy Code],Tbl_Agencies[Agy Sort])</f>
        <v>102000</v>
      </c>
      <c r="F2406" s="2" t="str">
        <f>Tbl_BalanceHistory[[#This Row],[RespAgy]]&amp;": "&amp;Tbl_BalanceHistory[[#This Row],[RespAgency]]</f>
        <v>260: Virginia Community College System</v>
      </c>
      <c r="G2406" s="3">
        <v>295</v>
      </c>
      <c r="H2406" s="3" t="s">
        <v>1160</v>
      </c>
      <c r="I2406" s="3" t="str">
        <f>_xlfn.XLOOKUP(Tbl_BalanceHistory[[#This Row],[AgyCode]],Tbl_Agencies[Agy Code],Tbl_Agencies[Agy Sort])</f>
        <v/>
      </c>
      <c r="J2406" s="2" t="str">
        <f>Tbl_BalanceHistory[[#This Row],[AgyCode]]&amp;": "&amp;Tbl_BalanceHistory[[#This Row],[Agency Name]]</f>
        <v>295: Tidewater Community College</v>
      </c>
      <c r="K2406" s="1">
        <v>2016</v>
      </c>
      <c r="L2406" s="3">
        <v>101</v>
      </c>
      <c r="M2406" s="3" t="s">
        <v>1636</v>
      </c>
      <c r="N2406" s="2" t="str">
        <f>Tbl_BalanceHistory[[#This Row],[ProgramCode]]&amp;": "&amp;Tbl_BalanceHistory[[#This Row],[Program Name]]</f>
        <v>101: Higher Education Instruction</v>
      </c>
      <c r="O2406" s="3" t="s">
        <v>1964</v>
      </c>
      <c r="P2406" s="1" t="str">
        <f>IF(Tbl_BalanceHistory[[#This Row],[FundCode]]="0100","GF",IF(Tbl_BalanceHistory[[#This Row],[FundCode]]="01000","GF","Hi Ed / OCR"))</f>
        <v>Hi Ed / OCR</v>
      </c>
      <c r="Q2406" s="5">
        <v>0</v>
      </c>
      <c r="R2406" s="5">
        <v>0</v>
      </c>
      <c r="S2406" s="5">
        <v>96536</v>
      </c>
      <c r="T2406" s="5">
        <v>96536</v>
      </c>
      <c r="U2406" s="3" t="s">
        <v>1731</v>
      </c>
      <c r="V2406" s="5">
        <v>0</v>
      </c>
      <c r="W2406" s="5">
        <v>0</v>
      </c>
      <c r="X2406" s="5"/>
      <c r="Y2406" s="5"/>
      <c r="Z2406" s="5">
        <f>Tbl_BalanceHistory[[#This Row],[Discretionary Recommended - Pre 2022]]+Tbl_BalanceHistory[[#This Row],[Discretionary Balance Recommended: Policy]]+Tbl_BalanceHistory[[#This Row],[Discretionary Balance Recommended: Commitments]]</f>
        <v>0</v>
      </c>
      <c r="AA2406" s="5">
        <f>Tbl_BalanceHistory[[#This Row],[Discretionary Balance]]-Tbl_BalanceHistory[[#This Row],[Discretionary Reappropriation]]</f>
        <v>0</v>
      </c>
      <c r="AB2406" s="2"/>
      <c r="AC2406" s="2"/>
      <c r="AD2406" s="2"/>
      <c r="AE2406" s="2"/>
    </row>
    <row r="2407" spans="1:31" ht="45" x14ac:dyDescent="0.25">
      <c r="A2407" s="2" t="s">
        <v>10</v>
      </c>
      <c r="B2407" s="3">
        <v>7</v>
      </c>
      <c r="C2407" s="3">
        <v>260</v>
      </c>
      <c r="D2407" s="3" t="s">
        <v>463</v>
      </c>
      <c r="E2407" s="3" t="str">
        <f>_xlfn.XLOOKUP(Tbl_BalanceHistory[[#This Row],[RespAgy]],Tbl_Agencies[Agy Code],Tbl_Agencies[Agy Sort])</f>
        <v>102000</v>
      </c>
      <c r="F2407" s="2" t="str">
        <f>Tbl_BalanceHistory[[#This Row],[RespAgy]]&amp;": "&amp;Tbl_BalanceHistory[[#This Row],[RespAgency]]</f>
        <v>260: Virginia Community College System</v>
      </c>
      <c r="G2407" s="3">
        <v>295</v>
      </c>
      <c r="H2407" s="3" t="s">
        <v>1160</v>
      </c>
      <c r="I2407" s="3" t="str">
        <f>_xlfn.XLOOKUP(Tbl_BalanceHistory[[#This Row],[AgyCode]],Tbl_Agencies[Agy Code],Tbl_Agencies[Agy Sort])</f>
        <v/>
      </c>
      <c r="J2407" s="2" t="str">
        <f>Tbl_BalanceHistory[[#This Row],[AgyCode]]&amp;": "&amp;Tbl_BalanceHistory[[#This Row],[Agency Name]]</f>
        <v>295: Tidewater Community College</v>
      </c>
      <c r="K2407" s="1">
        <v>2017</v>
      </c>
      <c r="L2407" s="3">
        <v>101</v>
      </c>
      <c r="M2407" s="3" t="s">
        <v>1636</v>
      </c>
      <c r="N2407" s="2" t="str">
        <f>Tbl_BalanceHistory[[#This Row],[ProgramCode]]&amp;": "&amp;Tbl_BalanceHistory[[#This Row],[Program Name]]</f>
        <v>101: Higher Education Instruction</v>
      </c>
      <c r="O2407" s="3" t="s">
        <v>1963</v>
      </c>
      <c r="P2407" s="1" t="str">
        <f>IF(Tbl_BalanceHistory[[#This Row],[FundCode]]="0100","GF",IF(Tbl_BalanceHistory[[#This Row],[FundCode]]="01000","GF","Hi Ed / OCR"))</f>
        <v>Hi Ed / OCR</v>
      </c>
      <c r="Q2407" s="5">
        <v>0</v>
      </c>
      <c r="R2407" s="5">
        <v>0</v>
      </c>
      <c r="S2407" s="5">
        <v>16061</v>
      </c>
      <c r="T2407" s="5">
        <v>16061</v>
      </c>
      <c r="U2407" s="3" t="s">
        <v>1732</v>
      </c>
      <c r="V2407" s="5">
        <v>0</v>
      </c>
      <c r="W2407" s="5">
        <v>0</v>
      </c>
      <c r="X2407" s="5"/>
      <c r="Y2407" s="5"/>
      <c r="Z2407" s="5">
        <f>Tbl_BalanceHistory[[#This Row],[Discretionary Recommended - Pre 2022]]+Tbl_BalanceHistory[[#This Row],[Discretionary Balance Recommended: Policy]]+Tbl_BalanceHistory[[#This Row],[Discretionary Balance Recommended: Commitments]]</f>
        <v>0</v>
      </c>
      <c r="AA2407" s="5">
        <f>Tbl_BalanceHistory[[#This Row],[Discretionary Balance]]-Tbl_BalanceHistory[[#This Row],[Discretionary Reappropriation]]</f>
        <v>0</v>
      </c>
      <c r="AB2407" s="2"/>
      <c r="AC2407" s="2"/>
      <c r="AD2407" s="2"/>
      <c r="AE2407" s="2"/>
    </row>
    <row r="2408" spans="1:31" ht="45" x14ac:dyDescent="0.25">
      <c r="A2408" s="2" t="s">
        <v>10</v>
      </c>
      <c r="B2408" s="3">
        <v>7</v>
      </c>
      <c r="C2408" s="3">
        <v>260</v>
      </c>
      <c r="D2408" s="3" t="s">
        <v>463</v>
      </c>
      <c r="E2408" s="3" t="str">
        <f>_xlfn.XLOOKUP(Tbl_BalanceHistory[[#This Row],[RespAgy]],Tbl_Agencies[Agy Code],Tbl_Agencies[Agy Sort])</f>
        <v>102000</v>
      </c>
      <c r="F2408" s="2" t="str">
        <f>Tbl_BalanceHistory[[#This Row],[RespAgy]]&amp;": "&amp;Tbl_BalanceHistory[[#This Row],[RespAgency]]</f>
        <v>260: Virginia Community College System</v>
      </c>
      <c r="G2408" s="3">
        <v>295</v>
      </c>
      <c r="H2408" s="3" t="s">
        <v>1160</v>
      </c>
      <c r="I2408" s="3" t="str">
        <f>_xlfn.XLOOKUP(Tbl_BalanceHistory[[#This Row],[AgyCode]],Tbl_Agencies[Agy Code],Tbl_Agencies[Agy Sort])</f>
        <v/>
      </c>
      <c r="J2408" s="2" t="str">
        <f>Tbl_BalanceHistory[[#This Row],[AgyCode]]&amp;": "&amp;Tbl_BalanceHistory[[#This Row],[Agency Name]]</f>
        <v>295: Tidewater Community College</v>
      </c>
      <c r="K2408" s="1">
        <v>2018</v>
      </c>
      <c r="L2408" s="3">
        <v>101</v>
      </c>
      <c r="M2408" s="3" t="s">
        <v>1636</v>
      </c>
      <c r="N2408" s="2" t="str">
        <f>Tbl_BalanceHistory[[#This Row],[ProgramCode]]&amp;": "&amp;Tbl_BalanceHistory[[#This Row],[Program Name]]</f>
        <v>101: Higher Education Instruction</v>
      </c>
      <c r="O2408" s="3" t="s">
        <v>1963</v>
      </c>
      <c r="P2408" s="1" t="str">
        <f>IF(Tbl_BalanceHistory[[#This Row],[FundCode]]="0100","GF",IF(Tbl_BalanceHistory[[#This Row],[FundCode]]="01000","GF","Hi Ed / OCR"))</f>
        <v>Hi Ed / OCR</v>
      </c>
      <c r="Q2408" s="5">
        <v>0</v>
      </c>
      <c r="R2408" s="5">
        <v>0</v>
      </c>
      <c r="S2408" s="5">
        <v>1146159</v>
      </c>
      <c r="T2408" s="5">
        <v>1146159</v>
      </c>
      <c r="U2408" s="3" t="s">
        <v>1731</v>
      </c>
      <c r="V2408" s="5">
        <v>0</v>
      </c>
      <c r="W2408" s="5">
        <v>0</v>
      </c>
      <c r="X2408" s="5"/>
      <c r="Y2408" s="5"/>
      <c r="Z2408" s="5">
        <f>Tbl_BalanceHistory[[#This Row],[Discretionary Recommended - Pre 2022]]+Tbl_BalanceHistory[[#This Row],[Discretionary Balance Recommended: Policy]]+Tbl_BalanceHistory[[#This Row],[Discretionary Balance Recommended: Commitments]]</f>
        <v>0</v>
      </c>
      <c r="AA2408" s="5">
        <f>Tbl_BalanceHistory[[#This Row],[Discretionary Balance]]-Tbl_BalanceHistory[[#This Row],[Discretionary Reappropriation]]</f>
        <v>0</v>
      </c>
      <c r="AB2408" s="2"/>
      <c r="AC2408" s="2"/>
      <c r="AD2408" s="2"/>
      <c r="AE2408" s="2"/>
    </row>
    <row r="2409" spans="1:31" ht="45" x14ac:dyDescent="0.25">
      <c r="A2409" s="2" t="s">
        <v>10</v>
      </c>
      <c r="B2409" s="3">
        <v>7</v>
      </c>
      <c r="C2409" s="3">
        <v>260</v>
      </c>
      <c r="D2409" s="3" t="s">
        <v>463</v>
      </c>
      <c r="E2409" s="3" t="str">
        <f>_xlfn.XLOOKUP(Tbl_BalanceHistory[[#This Row],[RespAgy]],Tbl_Agencies[Agy Code],Tbl_Agencies[Agy Sort])</f>
        <v>102000</v>
      </c>
      <c r="F2409" s="2" t="str">
        <f>Tbl_BalanceHistory[[#This Row],[RespAgy]]&amp;": "&amp;Tbl_BalanceHistory[[#This Row],[RespAgency]]</f>
        <v>260: Virginia Community College System</v>
      </c>
      <c r="G2409" s="3">
        <v>295</v>
      </c>
      <c r="H2409" s="3" t="s">
        <v>1160</v>
      </c>
      <c r="I2409" s="3" t="str">
        <f>_xlfn.XLOOKUP(Tbl_BalanceHistory[[#This Row],[AgyCode]],Tbl_Agencies[Agy Code],Tbl_Agencies[Agy Sort])</f>
        <v/>
      </c>
      <c r="J2409" s="2" t="str">
        <f>Tbl_BalanceHistory[[#This Row],[AgyCode]]&amp;": "&amp;Tbl_BalanceHistory[[#This Row],[Agency Name]]</f>
        <v>295: Tidewater Community College</v>
      </c>
      <c r="K2409" s="1">
        <v>2019</v>
      </c>
      <c r="L2409" s="3">
        <v>101</v>
      </c>
      <c r="M2409" s="3" t="s">
        <v>1636</v>
      </c>
      <c r="N2409" s="2" t="str">
        <f>Tbl_BalanceHistory[[#This Row],[ProgramCode]]&amp;": "&amp;Tbl_BalanceHistory[[#This Row],[Program Name]]</f>
        <v>101: Higher Education Instruction</v>
      </c>
      <c r="O2409" s="3" t="s">
        <v>1963</v>
      </c>
      <c r="P2409" s="1" t="str">
        <f>IF(Tbl_BalanceHistory[[#This Row],[FundCode]]="0100","GF",IF(Tbl_BalanceHistory[[#This Row],[FundCode]]="01000","GF","Hi Ed / OCR"))</f>
        <v>Hi Ed / OCR</v>
      </c>
      <c r="Q2409" s="5">
        <v>0</v>
      </c>
      <c r="R2409" s="5">
        <v>0</v>
      </c>
      <c r="S2409" s="5">
        <v>6949331.79</v>
      </c>
      <c r="T2409" s="5">
        <v>6949331.79</v>
      </c>
      <c r="U2409" s="3" t="s">
        <v>1733</v>
      </c>
      <c r="V2409" s="5">
        <v>0</v>
      </c>
      <c r="W2409" s="5">
        <v>0</v>
      </c>
      <c r="X2409" s="5"/>
      <c r="Y2409" s="5"/>
      <c r="Z2409" s="5">
        <f>Tbl_BalanceHistory[[#This Row],[Discretionary Recommended - Pre 2022]]+Tbl_BalanceHistory[[#This Row],[Discretionary Balance Recommended: Policy]]+Tbl_BalanceHistory[[#This Row],[Discretionary Balance Recommended: Commitments]]</f>
        <v>0</v>
      </c>
      <c r="AA2409" s="5">
        <f>Tbl_BalanceHistory[[#This Row],[Discretionary Balance]]-Tbl_BalanceHistory[[#This Row],[Discretionary Reappropriation]]</f>
        <v>0</v>
      </c>
      <c r="AB2409" s="2"/>
      <c r="AC2409" s="2"/>
      <c r="AD2409" s="2"/>
      <c r="AE2409" s="2"/>
    </row>
    <row r="2410" spans="1:31" ht="45" x14ac:dyDescent="0.25">
      <c r="A2410" s="2" t="s">
        <v>10</v>
      </c>
      <c r="B2410" s="3">
        <v>7</v>
      </c>
      <c r="C2410" s="3">
        <v>260</v>
      </c>
      <c r="D2410" s="3" t="s">
        <v>463</v>
      </c>
      <c r="E2410" s="3" t="str">
        <f>_xlfn.XLOOKUP(Tbl_BalanceHistory[[#This Row],[RespAgy]],Tbl_Agencies[Agy Code],Tbl_Agencies[Agy Sort])</f>
        <v>102000</v>
      </c>
      <c r="F2410" s="2" t="str">
        <f>Tbl_BalanceHistory[[#This Row],[RespAgy]]&amp;": "&amp;Tbl_BalanceHistory[[#This Row],[RespAgency]]</f>
        <v>260: Virginia Community College System</v>
      </c>
      <c r="G2410" s="3">
        <v>295</v>
      </c>
      <c r="H2410" s="3" t="s">
        <v>1160</v>
      </c>
      <c r="I2410" s="3" t="str">
        <f>_xlfn.XLOOKUP(Tbl_BalanceHistory[[#This Row],[AgyCode]],Tbl_Agencies[Agy Code],Tbl_Agencies[Agy Sort])</f>
        <v/>
      </c>
      <c r="J2410" s="2" t="str">
        <f>Tbl_BalanceHistory[[#This Row],[AgyCode]]&amp;": "&amp;Tbl_BalanceHistory[[#This Row],[Agency Name]]</f>
        <v>295: Tidewater Community College</v>
      </c>
      <c r="K2410" s="1">
        <v>2020</v>
      </c>
      <c r="L2410" s="3">
        <v>101</v>
      </c>
      <c r="M2410" s="3" t="s">
        <v>1636</v>
      </c>
      <c r="N2410" s="2" t="str">
        <f>Tbl_BalanceHistory[[#This Row],[ProgramCode]]&amp;": "&amp;Tbl_BalanceHistory[[#This Row],[Program Name]]</f>
        <v>101: Higher Education Instruction</v>
      </c>
      <c r="O2410" s="3" t="s">
        <v>1963</v>
      </c>
      <c r="P2410" s="1" t="str">
        <f>IF(Tbl_BalanceHistory[[#This Row],[FundCode]]="0100","GF",IF(Tbl_BalanceHistory[[#This Row],[FundCode]]="01000","GF","Hi Ed / OCR"))</f>
        <v>Hi Ed / OCR</v>
      </c>
      <c r="Q2410" s="5">
        <v>0</v>
      </c>
      <c r="R2410" s="5">
        <v>0</v>
      </c>
      <c r="S2410" s="5">
        <v>14753307.99</v>
      </c>
      <c r="T2410" s="5">
        <v>14753307.99</v>
      </c>
      <c r="U2410" s="3" t="s">
        <v>1733</v>
      </c>
      <c r="V2410" s="5">
        <v>0</v>
      </c>
      <c r="W2410" s="5">
        <v>0</v>
      </c>
      <c r="X2410" s="5"/>
      <c r="Y2410" s="5"/>
      <c r="Z2410" s="5">
        <f>Tbl_BalanceHistory[[#This Row],[Discretionary Recommended - Pre 2022]]+Tbl_BalanceHistory[[#This Row],[Discretionary Balance Recommended: Policy]]+Tbl_BalanceHistory[[#This Row],[Discretionary Balance Recommended: Commitments]]</f>
        <v>0</v>
      </c>
      <c r="AA2410" s="5">
        <f>Tbl_BalanceHistory[[#This Row],[Discretionary Balance]]-Tbl_BalanceHistory[[#This Row],[Discretionary Reappropriation]]</f>
        <v>0</v>
      </c>
      <c r="AB2410" s="2"/>
      <c r="AC2410" s="2"/>
      <c r="AD2410" s="2"/>
      <c r="AE2410" s="2"/>
    </row>
    <row r="2411" spans="1:31" ht="45" x14ac:dyDescent="0.25">
      <c r="A2411" s="2" t="s">
        <v>10</v>
      </c>
      <c r="B2411" s="3">
        <v>7</v>
      </c>
      <c r="C2411" s="3">
        <v>260</v>
      </c>
      <c r="D2411" s="3" t="s">
        <v>463</v>
      </c>
      <c r="E2411" s="3" t="str">
        <f>_xlfn.XLOOKUP(Tbl_BalanceHistory[[#This Row],[RespAgy]],Tbl_Agencies[Agy Code],Tbl_Agencies[Agy Sort])</f>
        <v>102000</v>
      </c>
      <c r="F2411" s="2" t="str">
        <f>Tbl_BalanceHistory[[#This Row],[RespAgy]]&amp;": "&amp;Tbl_BalanceHistory[[#This Row],[RespAgency]]</f>
        <v>260: Virginia Community College System</v>
      </c>
      <c r="G2411" s="3">
        <v>295</v>
      </c>
      <c r="H2411" s="3" t="s">
        <v>1160</v>
      </c>
      <c r="I2411" s="3" t="str">
        <f>_xlfn.XLOOKUP(Tbl_BalanceHistory[[#This Row],[AgyCode]],Tbl_Agencies[Agy Code],Tbl_Agencies[Agy Sort])</f>
        <v/>
      </c>
      <c r="J2411" s="2" t="str">
        <f>Tbl_BalanceHistory[[#This Row],[AgyCode]]&amp;": "&amp;Tbl_BalanceHistory[[#This Row],[Agency Name]]</f>
        <v>295: Tidewater Community College</v>
      </c>
      <c r="K2411" s="1">
        <v>2021</v>
      </c>
      <c r="L2411" s="3">
        <v>101</v>
      </c>
      <c r="M2411" s="3" t="s">
        <v>1636</v>
      </c>
      <c r="N2411" s="2" t="str">
        <f>Tbl_BalanceHistory[[#This Row],[ProgramCode]]&amp;": "&amp;Tbl_BalanceHistory[[#This Row],[Program Name]]</f>
        <v>101: Higher Education Instruction</v>
      </c>
      <c r="O2411" s="3" t="s">
        <v>1963</v>
      </c>
      <c r="P2411" s="1" t="str">
        <f>IF(Tbl_BalanceHistory[[#This Row],[FundCode]]="0100","GF",IF(Tbl_BalanceHistory[[#This Row],[FundCode]]="01000","GF","Hi Ed / OCR"))</f>
        <v>Hi Ed / OCR</v>
      </c>
      <c r="Q2411" s="5">
        <v>0</v>
      </c>
      <c r="R2411" s="5">
        <v>0</v>
      </c>
      <c r="S2411" s="5">
        <v>16804688.719999999</v>
      </c>
      <c r="T2411" s="5">
        <v>16804688.719999999</v>
      </c>
      <c r="U2411" s="3" t="s">
        <v>1733</v>
      </c>
      <c r="V2411" s="5">
        <v>0</v>
      </c>
      <c r="W2411" s="5">
        <v>0</v>
      </c>
      <c r="X2411" s="5"/>
      <c r="Y2411" s="5"/>
      <c r="Z2411" s="5">
        <f>Tbl_BalanceHistory[[#This Row],[Discretionary Recommended - Pre 2022]]+Tbl_BalanceHistory[[#This Row],[Discretionary Balance Recommended: Policy]]+Tbl_BalanceHistory[[#This Row],[Discretionary Balance Recommended: Commitments]]</f>
        <v>0</v>
      </c>
      <c r="AA2411" s="5">
        <f>Tbl_BalanceHistory[[#This Row],[Discretionary Balance]]-Tbl_BalanceHistory[[#This Row],[Discretionary Reappropriation]]</f>
        <v>0</v>
      </c>
      <c r="AB2411" s="2"/>
      <c r="AC2411" s="2"/>
      <c r="AD2411" s="2"/>
      <c r="AE2411" s="2"/>
    </row>
    <row r="2412" spans="1:31" ht="45" x14ac:dyDescent="0.25">
      <c r="A2412" s="2" t="s">
        <v>10</v>
      </c>
      <c r="B2412" s="3">
        <v>7</v>
      </c>
      <c r="C2412" s="3">
        <v>260</v>
      </c>
      <c r="D2412" s="3" t="s">
        <v>463</v>
      </c>
      <c r="E2412" s="3" t="str">
        <f>_xlfn.XLOOKUP(Tbl_BalanceHistory[[#This Row],[RespAgy]],Tbl_Agencies[Agy Code],Tbl_Agencies[Agy Sort])</f>
        <v>102000</v>
      </c>
      <c r="F2412" s="2" t="str">
        <f>Tbl_BalanceHistory[[#This Row],[RespAgy]]&amp;": "&amp;Tbl_BalanceHistory[[#This Row],[RespAgency]]</f>
        <v>260: Virginia Community College System</v>
      </c>
      <c r="G2412" s="3">
        <v>295</v>
      </c>
      <c r="H2412" s="3" t="s">
        <v>1160</v>
      </c>
      <c r="I2412" s="3" t="str">
        <f>_xlfn.XLOOKUP(Tbl_BalanceHistory[[#This Row],[AgyCode]],Tbl_Agencies[Agy Code],Tbl_Agencies[Agy Sort])</f>
        <v/>
      </c>
      <c r="J2412" s="2" t="str">
        <f>Tbl_BalanceHistory[[#This Row],[AgyCode]]&amp;": "&amp;Tbl_BalanceHistory[[#This Row],[Agency Name]]</f>
        <v>295: Tidewater Community College</v>
      </c>
      <c r="K2412" s="1">
        <v>2022</v>
      </c>
      <c r="L2412" s="3">
        <v>101</v>
      </c>
      <c r="M2412" s="3" t="s">
        <v>1636</v>
      </c>
      <c r="N2412" s="2" t="str">
        <f>Tbl_BalanceHistory[[#This Row],[ProgramCode]]&amp;": "&amp;Tbl_BalanceHistory[[#This Row],[Program Name]]</f>
        <v>101: Higher Education Instruction</v>
      </c>
      <c r="O2412" s="3" t="s">
        <v>1963</v>
      </c>
      <c r="P2412" s="1" t="str">
        <f>IF(Tbl_BalanceHistory[[#This Row],[FundCode]]="0100","GF",IF(Tbl_BalanceHistory[[#This Row],[FundCode]]="01000","GF","Hi Ed / OCR"))</f>
        <v>Hi Ed / OCR</v>
      </c>
      <c r="Q2412" s="5">
        <v>0</v>
      </c>
      <c r="R2412" s="5">
        <v>0</v>
      </c>
      <c r="S2412" s="5">
        <v>15805320.529999999</v>
      </c>
      <c r="T2412" s="5">
        <v>15805320.529999999</v>
      </c>
      <c r="U2412" s="3" t="s">
        <v>1733</v>
      </c>
      <c r="V2412" s="5">
        <v>0</v>
      </c>
      <c r="W2412" s="5"/>
      <c r="X2412" s="5">
        <v>0</v>
      </c>
      <c r="Y2412" s="5">
        <v>0</v>
      </c>
      <c r="Z2412" s="5">
        <f>Tbl_BalanceHistory[[#This Row],[Discretionary Recommended - Pre 2022]]+Tbl_BalanceHistory[[#This Row],[Discretionary Balance Recommended: Policy]]+Tbl_BalanceHistory[[#This Row],[Discretionary Balance Recommended: Commitments]]</f>
        <v>0</v>
      </c>
      <c r="AA2412" s="5">
        <f>Tbl_BalanceHistory[[#This Row],[Discretionary Balance]]-Tbl_BalanceHistory[[#This Row],[Discretionary Reappropriation]]</f>
        <v>0</v>
      </c>
      <c r="AB2412" s="2"/>
      <c r="AC2412" s="2"/>
      <c r="AD2412" s="2"/>
      <c r="AE2412" s="2"/>
    </row>
    <row r="2413" spans="1:31" ht="45" x14ac:dyDescent="0.25">
      <c r="A2413" s="2" t="s">
        <v>10</v>
      </c>
      <c r="B2413" s="3">
        <v>7</v>
      </c>
      <c r="C2413" s="3">
        <v>260</v>
      </c>
      <c r="D2413" s="3" t="s">
        <v>463</v>
      </c>
      <c r="E2413" s="3" t="str">
        <f>_xlfn.XLOOKUP(Tbl_BalanceHistory[[#This Row],[RespAgy]],Tbl_Agencies[Agy Code],Tbl_Agencies[Agy Sort])</f>
        <v>102000</v>
      </c>
      <c r="F2413" s="2" t="str">
        <f>Tbl_BalanceHistory[[#This Row],[RespAgy]]&amp;": "&amp;Tbl_BalanceHistory[[#This Row],[RespAgency]]</f>
        <v>260: Virginia Community College System</v>
      </c>
      <c r="G2413" s="3">
        <v>295</v>
      </c>
      <c r="H2413" s="3" t="s">
        <v>1160</v>
      </c>
      <c r="I2413" s="3" t="str">
        <f>_xlfn.XLOOKUP(Tbl_BalanceHistory[[#This Row],[AgyCode]],Tbl_Agencies[Agy Code],Tbl_Agencies[Agy Sort])</f>
        <v/>
      </c>
      <c r="J2413" s="2" t="str">
        <f>Tbl_BalanceHistory[[#This Row],[AgyCode]]&amp;": "&amp;Tbl_BalanceHistory[[#This Row],[Agency Name]]</f>
        <v>295: Tidewater Community College</v>
      </c>
      <c r="K2413" s="1">
        <v>2014</v>
      </c>
      <c r="L2413" s="3">
        <v>108</v>
      </c>
      <c r="M2413" s="3" t="s">
        <v>408</v>
      </c>
      <c r="N2413" s="2" t="str">
        <f>Tbl_BalanceHistory[[#This Row],[ProgramCode]]&amp;": "&amp;Tbl_BalanceHistory[[#This Row],[Program Name]]</f>
        <v>108: Higher Education Student Financial Assistance</v>
      </c>
      <c r="O2413" s="3" t="s">
        <v>1730</v>
      </c>
      <c r="P2413" s="1" t="str">
        <f>IF(Tbl_BalanceHistory[[#This Row],[FundCode]]="0100","GF",IF(Tbl_BalanceHistory[[#This Row],[FundCode]]="01000","GF","Hi Ed / OCR"))</f>
        <v>GF</v>
      </c>
      <c r="Q2413" s="5">
        <v>9084300</v>
      </c>
      <c r="R2413" s="5">
        <v>8768415</v>
      </c>
      <c r="S2413" s="5">
        <v>315885</v>
      </c>
      <c r="T2413" s="5">
        <v>315885</v>
      </c>
      <c r="U2413" s="3" t="s">
        <v>1731</v>
      </c>
      <c r="V2413" s="5">
        <v>0</v>
      </c>
      <c r="W2413" s="5">
        <v>0</v>
      </c>
      <c r="X2413" s="5"/>
      <c r="Y2413" s="5"/>
      <c r="Z2413" s="5">
        <f>Tbl_BalanceHistory[[#This Row],[Discretionary Recommended - Pre 2022]]+Tbl_BalanceHistory[[#This Row],[Discretionary Balance Recommended: Policy]]+Tbl_BalanceHistory[[#This Row],[Discretionary Balance Recommended: Commitments]]</f>
        <v>0</v>
      </c>
      <c r="AA2413" s="5">
        <f>Tbl_BalanceHistory[[#This Row],[Discretionary Balance]]-Tbl_BalanceHistory[[#This Row],[Discretionary Reappropriation]]</f>
        <v>0</v>
      </c>
      <c r="AB2413" s="2"/>
      <c r="AC2413" s="2"/>
      <c r="AD2413" s="2"/>
      <c r="AE2413" s="2"/>
    </row>
    <row r="2414" spans="1:31" ht="45" x14ac:dyDescent="0.25">
      <c r="A2414" s="2" t="s">
        <v>10</v>
      </c>
      <c r="B2414" s="3">
        <v>7</v>
      </c>
      <c r="C2414" s="3">
        <v>260</v>
      </c>
      <c r="D2414" s="3" t="s">
        <v>463</v>
      </c>
      <c r="E2414" s="3" t="str">
        <f>_xlfn.XLOOKUP(Tbl_BalanceHistory[[#This Row],[RespAgy]],Tbl_Agencies[Agy Code],Tbl_Agencies[Agy Sort])</f>
        <v>102000</v>
      </c>
      <c r="F2414" s="2" t="str">
        <f>Tbl_BalanceHistory[[#This Row],[RespAgy]]&amp;": "&amp;Tbl_BalanceHistory[[#This Row],[RespAgency]]</f>
        <v>260: Virginia Community College System</v>
      </c>
      <c r="G2414" s="3">
        <v>295</v>
      </c>
      <c r="H2414" s="3" t="s">
        <v>1160</v>
      </c>
      <c r="I2414" s="3" t="str">
        <f>_xlfn.XLOOKUP(Tbl_BalanceHistory[[#This Row],[AgyCode]],Tbl_Agencies[Agy Code],Tbl_Agencies[Agy Sort])</f>
        <v/>
      </c>
      <c r="J2414" s="2" t="str">
        <f>Tbl_BalanceHistory[[#This Row],[AgyCode]]&amp;": "&amp;Tbl_BalanceHistory[[#This Row],[Agency Name]]</f>
        <v>295: Tidewater Community College</v>
      </c>
      <c r="K2414" s="1">
        <v>2015</v>
      </c>
      <c r="L2414" s="3">
        <v>108</v>
      </c>
      <c r="M2414" s="3" t="s">
        <v>408</v>
      </c>
      <c r="N2414" s="2" t="str">
        <f>Tbl_BalanceHistory[[#This Row],[ProgramCode]]&amp;": "&amp;Tbl_BalanceHistory[[#This Row],[Program Name]]</f>
        <v>108: Higher Education Student Financial Assistance</v>
      </c>
      <c r="O2414" s="3" t="s">
        <v>1730</v>
      </c>
      <c r="P2414" s="1" t="str">
        <f>IF(Tbl_BalanceHistory[[#This Row],[FundCode]]="0100","GF",IF(Tbl_BalanceHistory[[#This Row],[FundCode]]="01000","GF","Hi Ed / OCR"))</f>
        <v>GF</v>
      </c>
      <c r="Q2414" s="5">
        <v>8396517</v>
      </c>
      <c r="R2414" s="5">
        <v>8048761</v>
      </c>
      <c r="S2414" s="5">
        <v>347755</v>
      </c>
      <c r="T2414" s="5">
        <v>347755</v>
      </c>
      <c r="U2414" s="3" t="s">
        <v>1731</v>
      </c>
      <c r="V2414" s="5">
        <v>0</v>
      </c>
      <c r="W2414" s="5">
        <v>0</v>
      </c>
      <c r="X2414" s="5"/>
      <c r="Y2414" s="5"/>
      <c r="Z2414" s="5">
        <f>Tbl_BalanceHistory[[#This Row],[Discretionary Recommended - Pre 2022]]+Tbl_BalanceHistory[[#This Row],[Discretionary Balance Recommended: Policy]]+Tbl_BalanceHistory[[#This Row],[Discretionary Balance Recommended: Commitments]]</f>
        <v>0</v>
      </c>
      <c r="AA2414" s="5">
        <f>Tbl_BalanceHistory[[#This Row],[Discretionary Balance]]-Tbl_BalanceHistory[[#This Row],[Discretionary Reappropriation]]</f>
        <v>0</v>
      </c>
      <c r="AB2414" s="2"/>
      <c r="AC2414" s="2"/>
      <c r="AD2414" s="2"/>
      <c r="AE2414" s="2"/>
    </row>
    <row r="2415" spans="1:31" ht="45" x14ac:dyDescent="0.25">
      <c r="A2415" s="2" t="s">
        <v>10</v>
      </c>
      <c r="B2415" s="3">
        <v>7</v>
      </c>
      <c r="C2415" s="3">
        <v>260</v>
      </c>
      <c r="D2415" s="3" t="s">
        <v>463</v>
      </c>
      <c r="E2415" s="3" t="str">
        <f>_xlfn.XLOOKUP(Tbl_BalanceHistory[[#This Row],[RespAgy]],Tbl_Agencies[Agy Code],Tbl_Agencies[Agy Sort])</f>
        <v>102000</v>
      </c>
      <c r="F2415" s="2" t="str">
        <f>Tbl_BalanceHistory[[#This Row],[RespAgy]]&amp;": "&amp;Tbl_BalanceHistory[[#This Row],[RespAgency]]</f>
        <v>260: Virginia Community College System</v>
      </c>
      <c r="G2415" s="3">
        <v>295</v>
      </c>
      <c r="H2415" s="3" t="s">
        <v>1160</v>
      </c>
      <c r="I2415" s="3" t="str">
        <f>_xlfn.XLOOKUP(Tbl_BalanceHistory[[#This Row],[AgyCode]],Tbl_Agencies[Agy Code],Tbl_Agencies[Agy Sort])</f>
        <v/>
      </c>
      <c r="J2415" s="2" t="str">
        <f>Tbl_BalanceHistory[[#This Row],[AgyCode]]&amp;": "&amp;Tbl_BalanceHistory[[#This Row],[Agency Name]]</f>
        <v>295: Tidewater Community College</v>
      </c>
      <c r="K2415" s="1">
        <v>2016</v>
      </c>
      <c r="L2415" s="3">
        <v>108</v>
      </c>
      <c r="M2415" s="3" t="s">
        <v>408</v>
      </c>
      <c r="N2415" s="2" t="str">
        <f>Tbl_BalanceHistory[[#This Row],[ProgramCode]]&amp;": "&amp;Tbl_BalanceHistory[[#This Row],[Program Name]]</f>
        <v>108: Higher Education Student Financial Assistance</v>
      </c>
      <c r="O2415" s="3" t="s">
        <v>1730</v>
      </c>
      <c r="P2415" s="1" t="str">
        <f>IF(Tbl_BalanceHistory[[#This Row],[FundCode]]="0100","GF",IF(Tbl_BalanceHistory[[#This Row],[FundCode]]="01000","GF","Hi Ed / OCR"))</f>
        <v>GF</v>
      </c>
      <c r="Q2415" s="5">
        <v>8712479</v>
      </c>
      <c r="R2415" s="5">
        <v>8498326.3900000006</v>
      </c>
      <c r="S2415" s="5">
        <v>214152</v>
      </c>
      <c r="T2415" s="5">
        <v>214152</v>
      </c>
      <c r="U2415" s="3" t="s">
        <v>1731</v>
      </c>
      <c r="V2415" s="5">
        <v>0</v>
      </c>
      <c r="W2415" s="5">
        <v>0</v>
      </c>
      <c r="X2415" s="5"/>
      <c r="Y2415" s="5"/>
      <c r="Z2415" s="5">
        <f>Tbl_BalanceHistory[[#This Row],[Discretionary Recommended - Pre 2022]]+Tbl_BalanceHistory[[#This Row],[Discretionary Balance Recommended: Policy]]+Tbl_BalanceHistory[[#This Row],[Discretionary Balance Recommended: Commitments]]</f>
        <v>0</v>
      </c>
      <c r="AA2415" s="5">
        <f>Tbl_BalanceHistory[[#This Row],[Discretionary Balance]]-Tbl_BalanceHistory[[#This Row],[Discretionary Reappropriation]]</f>
        <v>0</v>
      </c>
      <c r="AB2415" s="2"/>
      <c r="AC2415" s="2"/>
      <c r="AD2415" s="2"/>
      <c r="AE2415" s="2"/>
    </row>
    <row r="2416" spans="1:31" ht="45" x14ac:dyDescent="0.25">
      <c r="A2416" s="2" t="s">
        <v>10</v>
      </c>
      <c r="B2416" s="3">
        <v>7</v>
      </c>
      <c r="C2416" s="3">
        <v>260</v>
      </c>
      <c r="D2416" s="3" t="s">
        <v>463</v>
      </c>
      <c r="E2416" s="3" t="str">
        <f>_xlfn.XLOOKUP(Tbl_BalanceHistory[[#This Row],[RespAgy]],Tbl_Agencies[Agy Code],Tbl_Agencies[Agy Sort])</f>
        <v>102000</v>
      </c>
      <c r="F2416" s="2" t="str">
        <f>Tbl_BalanceHistory[[#This Row],[RespAgy]]&amp;": "&amp;Tbl_BalanceHistory[[#This Row],[RespAgency]]</f>
        <v>260: Virginia Community College System</v>
      </c>
      <c r="G2416" s="3">
        <v>295</v>
      </c>
      <c r="H2416" s="3" t="s">
        <v>1160</v>
      </c>
      <c r="I2416" s="3" t="str">
        <f>_xlfn.XLOOKUP(Tbl_BalanceHistory[[#This Row],[AgyCode]],Tbl_Agencies[Agy Code],Tbl_Agencies[Agy Sort])</f>
        <v/>
      </c>
      <c r="J2416" s="2" t="str">
        <f>Tbl_BalanceHistory[[#This Row],[AgyCode]]&amp;": "&amp;Tbl_BalanceHistory[[#This Row],[Agency Name]]</f>
        <v>295: Tidewater Community College</v>
      </c>
      <c r="K2416" s="1">
        <v>2017</v>
      </c>
      <c r="L2416" s="3">
        <v>108</v>
      </c>
      <c r="M2416" s="3" t="s">
        <v>408</v>
      </c>
      <c r="N2416" s="2" t="str">
        <f>Tbl_BalanceHistory[[#This Row],[ProgramCode]]&amp;": "&amp;Tbl_BalanceHistory[[#This Row],[Program Name]]</f>
        <v>108: Higher Education Student Financial Assistance</v>
      </c>
      <c r="O2416" s="3" t="s">
        <v>886</v>
      </c>
      <c r="P2416" s="1" t="str">
        <f>IF(Tbl_BalanceHistory[[#This Row],[FundCode]]="0100","GF",IF(Tbl_BalanceHistory[[#This Row],[FundCode]]="01000","GF","Hi Ed / OCR"))</f>
        <v>GF</v>
      </c>
      <c r="Q2416" s="5">
        <v>9201586</v>
      </c>
      <c r="R2416" s="5">
        <v>8978499.1799999997</v>
      </c>
      <c r="S2416" s="5">
        <v>223086</v>
      </c>
      <c r="T2416" s="5">
        <v>223086</v>
      </c>
      <c r="U2416" s="3" t="s">
        <v>1732</v>
      </c>
      <c r="V2416" s="5">
        <v>0</v>
      </c>
      <c r="W2416" s="5">
        <v>0</v>
      </c>
      <c r="X2416" s="5"/>
      <c r="Y2416" s="5"/>
      <c r="Z2416" s="5">
        <f>Tbl_BalanceHistory[[#This Row],[Discretionary Recommended - Pre 2022]]+Tbl_BalanceHistory[[#This Row],[Discretionary Balance Recommended: Policy]]+Tbl_BalanceHistory[[#This Row],[Discretionary Balance Recommended: Commitments]]</f>
        <v>0</v>
      </c>
      <c r="AA2416" s="5">
        <f>Tbl_BalanceHistory[[#This Row],[Discretionary Balance]]-Tbl_BalanceHistory[[#This Row],[Discretionary Reappropriation]]</f>
        <v>0</v>
      </c>
      <c r="AB2416" s="2"/>
      <c r="AC2416" s="2"/>
      <c r="AD2416" s="2"/>
      <c r="AE2416" s="2"/>
    </row>
    <row r="2417" spans="1:31" ht="45" x14ac:dyDescent="0.25">
      <c r="A2417" s="2" t="s">
        <v>10</v>
      </c>
      <c r="B2417" s="3">
        <v>7</v>
      </c>
      <c r="C2417" s="3">
        <v>260</v>
      </c>
      <c r="D2417" s="3" t="s">
        <v>463</v>
      </c>
      <c r="E2417" s="3" t="str">
        <f>_xlfn.XLOOKUP(Tbl_BalanceHistory[[#This Row],[RespAgy]],Tbl_Agencies[Agy Code],Tbl_Agencies[Agy Sort])</f>
        <v>102000</v>
      </c>
      <c r="F2417" s="2" t="str">
        <f>Tbl_BalanceHistory[[#This Row],[RespAgy]]&amp;": "&amp;Tbl_BalanceHistory[[#This Row],[RespAgency]]</f>
        <v>260: Virginia Community College System</v>
      </c>
      <c r="G2417" s="3">
        <v>295</v>
      </c>
      <c r="H2417" s="3" t="s">
        <v>1160</v>
      </c>
      <c r="I2417" s="3" t="str">
        <f>_xlfn.XLOOKUP(Tbl_BalanceHistory[[#This Row],[AgyCode]],Tbl_Agencies[Agy Code],Tbl_Agencies[Agy Sort])</f>
        <v/>
      </c>
      <c r="J2417" s="2" t="str">
        <f>Tbl_BalanceHistory[[#This Row],[AgyCode]]&amp;": "&amp;Tbl_BalanceHistory[[#This Row],[Agency Name]]</f>
        <v>295: Tidewater Community College</v>
      </c>
      <c r="K2417" s="1">
        <v>2018</v>
      </c>
      <c r="L2417" s="3">
        <v>108</v>
      </c>
      <c r="M2417" s="3" t="s">
        <v>408</v>
      </c>
      <c r="N2417" s="2" t="str">
        <f>Tbl_BalanceHistory[[#This Row],[ProgramCode]]&amp;": "&amp;Tbl_BalanceHistory[[#This Row],[Program Name]]</f>
        <v>108: Higher Education Student Financial Assistance</v>
      </c>
      <c r="O2417" s="3" t="s">
        <v>886</v>
      </c>
      <c r="P2417" s="1" t="str">
        <f>IF(Tbl_BalanceHistory[[#This Row],[FundCode]]="0100","GF",IF(Tbl_BalanceHistory[[#This Row],[FundCode]]="01000","GF","Hi Ed / OCR"))</f>
        <v>GF</v>
      </c>
      <c r="Q2417" s="5">
        <v>8541081</v>
      </c>
      <c r="R2417" s="5">
        <v>8364483.9900000002</v>
      </c>
      <c r="S2417" s="5">
        <v>176597</v>
      </c>
      <c r="T2417" s="5">
        <v>176597</v>
      </c>
      <c r="U2417" s="3" t="s">
        <v>1733</v>
      </c>
      <c r="V2417" s="5">
        <v>0</v>
      </c>
      <c r="W2417" s="5">
        <v>0</v>
      </c>
      <c r="X2417" s="5"/>
      <c r="Y2417" s="5"/>
      <c r="Z2417" s="5">
        <f>Tbl_BalanceHistory[[#This Row],[Discretionary Recommended - Pre 2022]]+Tbl_BalanceHistory[[#This Row],[Discretionary Balance Recommended: Policy]]+Tbl_BalanceHistory[[#This Row],[Discretionary Balance Recommended: Commitments]]</f>
        <v>0</v>
      </c>
      <c r="AA2417" s="5">
        <f>Tbl_BalanceHistory[[#This Row],[Discretionary Balance]]-Tbl_BalanceHistory[[#This Row],[Discretionary Reappropriation]]</f>
        <v>0</v>
      </c>
      <c r="AB2417" s="2"/>
      <c r="AC2417" s="2"/>
      <c r="AD2417" s="2"/>
      <c r="AE2417" s="2"/>
    </row>
    <row r="2418" spans="1:31" ht="45" x14ac:dyDescent="0.25">
      <c r="A2418" s="2" t="s">
        <v>10</v>
      </c>
      <c r="B2418" s="3">
        <v>7</v>
      </c>
      <c r="C2418" s="3">
        <v>260</v>
      </c>
      <c r="D2418" s="3" t="s">
        <v>463</v>
      </c>
      <c r="E2418" s="3" t="str">
        <f>_xlfn.XLOOKUP(Tbl_BalanceHistory[[#This Row],[RespAgy]],Tbl_Agencies[Agy Code],Tbl_Agencies[Agy Sort])</f>
        <v>102000</v>
      </c>
      <c r="F2418" s="2" t="str">
        <f>Tbl_BalanceHistory[[#This Row],[RespAgy]]&amp;": "&amp;Tbl_BalanceHistory[[#This Row],[RespAgency]]</f>
        <v>260: Virginia Community College System</v>
      </c>
      <c r="G2418" s="3">
        <v>295</v>
      </c>
      <c r="H2418" s="3" t="s">
        <v>1160</v>
      </c>
      <c r="I2418" s="3" t="str">
        <f>_xlfn.XLOOKUP(Tbl_BalanceHistory[[#This Row],[AgyCode]],Tbl_Agencies[Agy Code],Tbl_Agencies[Agy Sort])</f>
        <v/>
      </c>
      <c r="J2418" s="2" t="str">
        <f>Tbl_BalanceHistory[[#This Row],[AgyCode]]&amp;": "&amp;Tbl_BalanceHistory[[#This Row],[Agency Name]]</f>
        <v>295: Tidewater Community College</v>
      </c>
      <c r="K2418" s="1">
        <v>2019</v>
      </c>
      <c r="L2418" s="3">
        <v>108</v>
      </c>
      <c r="M2418" s="3" t="s">
        <v>408</v>
      </c>
      <c r="N2418" s="2" t="str">
        <f>Tbl_BalanceHistory[[#This Row],[ProgramCode]]&amp;": "&amp;Tbl_BalanceHistory[[#This Row],[Program Name]]</f>
        <v>108: Higher Education Student Financial Assistance</v>
      </c>
      <c r="O2418" s="3" t="s">
        <v>886</v>
      </c>
      <c r="P2418" s="1" t="str">
        <f>IF(Tbl_BalanceHistory[[#This Row],[FundCode]]="0100","GF",IF(Tbl_BalanceHistory[[#This Row],[FundCode]]="01000","GF","Hi Ed / OCR"))</f>
        <v>GF</v>
      </c>
      <c r="Q2418" s="5">
        <v>9049219</v>
      </c>
      <c r="R2418" s="5">
        <v>8793570.0500000007</v>
      </c>
      <c r="S2418" s="5">
        <v>255648.95</v>
      </c>
      <c r="T2418" s="5">
        <v>255648.95</v>
      </c>
      <c r="U2418" s="3" t="s">
        <v>1733</v>
      </c>
      <c r="V2418" s="5">
        <v>0</v>
      </c>
      <c r="W2418" s="5">
        <v>0</v>
      </c>
      <c r="X2418" s="5"/>
      <c r="Y2418" s="5"/>
      <c r="Z2418" s="5">
        <f>Tbl_BalanceHistory[[#This Row],[Discretionary Recommended - Pre 2022]]+Tbl_BalanceHistory[[#This Row],[Discretionary Balance Recommended: Policy]]+Tbl_BalanceHistory[[#This Row],[Discretionary Balance Recommended: Commitments]]</f>
        <v>0</v>
      </c>
      <c r="AA2418" s="5">
        <f>Tbl_BalanceHistory[[#This Row],[Discretionary Balance]]-Tbl_BalanceHistory[[#This Row],[Discretionary Reappropriation]]</f>
        <v>0</v>
      </c>
      <c r="AB2418" s="2"/>
      <c r="AC2418" s="2"/>
      <c r="AD2418" s="2"/>
      <c r="AE2418" s="2"/>
    </row>
    <row r="2419" spans="1:31" ht="45" x14ac:dyDescent="0.25">
      <c r="A2419" s="2" t="s">
        <v>10</v>
      </c>
      <c r="B2419" s="3">
        <v>7</v>
      </c>
      <c r="C2419" s="3">
        <v>260</v>
      </c>
      <c r="D2419" s="3" t="s">
        <v>463</v>
      </c>
      <c r="E2419" s="3" t="str">
        <f>_xlfn.XLOOKUP(Tbl_BalanceHistory[[#This Row],[RespAgy]],Tbl_Agencies[Agy Code],Tbl_Agencies[Agy Sort])</f>
        <v>102000</v>
      </c>
      <c r="F2419" s="2" t="str">
        <f>Tbl_BalanceHistory[[#This Row],[RespAgy]]&amp;": "&amp;Tbl_BalanceHistory[[#This Row],[RespAgency]]</f>
        <v>260: Virginia Community College System</v>
      </c>
      <c r="G2419" s="3">
        <v>295</v>
      </c>
      <c r="H2419" s="3" t="s">
        <v>1160</v>
      </c>
      <c r="I2419" s="3" t="str">
        <f>_xlfn.XLOOKUP(Tbl_BalanceHistory[[#This Row],[AgyCode]],Tbl_Agencies[Agy Code],Tbl_Agencies[Agy Sort])</f>
        <v/>
      </c>
      <c r="J2419" s="2" t="str">
        <f>Tbl_BalanceHistory[[#This Row],[AgyCode]]&amp;": "&amp;Tbl_BalanceHistory[[#This Row],[Agency Name]]</f>
        <v>295: Tidewater Community College</v>
      </c>
      <c r="K2419" s="1">
        <v>2020</v>
      </c>
      <c r="L2419" s="3">
        <v>108</v>
      </c>
      <c r="M2419" s="3" t="s">
        <v>408</v>
      </c>
      <c r="N2419" s="2" t="str">
        <f>Tbl_BalanceHistory[[#This Row],[ProgramCode]]&amp;": "&amp;Tbl_BalanceHistory[[#This Row],[Program Name]]</f>
        <v>108: Higher Education Student Financial Assistance</v>
      </c>
      <c r="O2419" s="3" t="s">
        <v>886</v>
      </c>
      <c r="P2419" s="1" t="str">
        <f>IF(Tbl_BalanceHistory[[#This Row],[FundCode]]="0100","GF",IF(Tbl_BalanceHistory[[#This Row],[FundCode]]="01000","GF","Hi Ed / OCR"))</f>
        <v>GF</v>
      </c>
      <c r="Q2419" s="5">
        <v>9735189</v>
      </c>
      <c r="R2419" s="5">
        <v>9522459.4499999993</v>
      </c>
      <c r="S2419" s="5">
        <v>212729.55</v>
      </c>
      <c r="T2419" s="5">
        <v>212729.55</v>
      </c>
      <c r="U2419" s="3" t="s">
        <v>1733</v>
      </c>
      <c r="V2419" s="5">
        <v>0</v>
      </c>
      <c r="W2419" s="5">
        <v>0</v>
      </c>
      <c r="X2419" s="5"/>
      <c r="Y2419" s="5"/>
      <c r="Z2419" s="5">
        <f>Tbl_BalanceHistory[[#This Row],[Discretionary Recommended - Pre 2022]]+Tbl_BalanceHistory[[#This Row],[Discretionary Balance Recommended: Policy]]+Tbl_BalanceHistory[[#This Row],[Discretionary Balance Recommended: Commitments]]</f>
        <v>0</v>
      </c>
      <c r="AA2419" s="5">
        <f>Tbl_BalanceHistory[[#This Row],[Discretionary Balance]]-Tbl_BalanceHistory[[#This Row],[Discretionary Reappropriation]]</f>
        <v>0</v>
      </c>
      <c r="AB2419" s="2"/>
      <c r="AC2419" s="2"/>
      <c r="AD2419" s="2"/>
      <c r="AE2419" s="2"/>
    </row>
    <row r="2420" spans="1:31" ht="45" x14ac:dyDescent="0.25">
      <c r="A2420" s="2" t="s">
        <v>10</v>
      </c>
      <c r="B2420" s="3">
        <v>7</v>
      </c>
      <c r="C2420" s="3">
        <v>260</v>
      </c>
      <c r="D2420" s="3" t="s">
        <v>463</v>
      </c>
      <c r="E2420" s="3" t="str">
        <f>_xlfn.XLOOKUP(Tbl_BalanceHistory[[#This Row],[RespAgy]],Tbl_Agencies[Agy Code],Tbl_Agencies[Agy Sort])</f>
        <v>102000</v>
      </c>
      <c r="F2420" s="2" t="str">
        <f>Tbl_BalanceHistory[[#This Row],[RespAgy]]&amp;": "&amp;Tbl_BalanceHistory[[#This Row],[RespAgency]]</f>
        <v>260: Virginia Community College System</v>
      </c>
      <c r="G2420" s="3">
        <v>295</v>
      </c>
      <c r="H2420" s="3" t="s">
        <v>1160</v>
      </c>
      <c r="I2420" s="3" t="str">
        <f>_xlfn.XLOOKUP(Tbl_BalanceHistory[[#This Row],[AgyCode]],Tbl_Agencies[Agy Code],Tbl_Agencies[Agy Sort])</f>
        <v/>
      </c>
      <c r="J2420" s="2" t="str">
        <f>Tbl_BalanceHistory[[#This Row],[AgyCode]]&amp;": "&amp;Tbl_BalanceHistory[[#This Row],[Agency Name]]</f>
        <v>295: Tidewater Community College</v>
      </c>
      <c r="K2420" s="1">
        <v>2021</v>
      </c>
      <c r="L2420" s="3">
        <v>108</v>
      </c>
      <c r="M2420" s="3" t="s">
        <v>408</v>
      </c>
      <c r="N2420" s="2" t="str">
        <f>Tbl_BalanceHistory[[#This Row],[ProgramCode]]&amp;": "&amp;Tbl_BalanceHistory[[#This Row],[Program Name]]</f>
        <v>108: Higher Education Student Financial Assistance</v>
      </c>
      <c r="O2420" s="3" t="s">
        <v>886</v>
      </c>
      <c r="P2420" s="1" t="str">
        <f>IF(Tbl_BalanceHistory[[#This Row],[FundCode]]="0100","GF",IF(Tbl_BalanceHistory[[#This Row],[FundCode]]="01000","GF","Hi Ed / OCR"))</f>
        <v>GF</v>
      </c>
      <c r="Q2420" s="5">
        <v>9597441</v>
      </c>
      <c r="R2420" s="5">
        <v>9364897.4299999997</v>
      </c>
      <c r="S2420" s="5">
        <v>232543.57</v>
      </c>
      <c r="T2420" s="5">
        <v>232543.57</v>
      </c>
      <c r="U2420" s="3" t="s">
        <v>1733</v>
      </c>
      <c r="V2420" s="5">
        <v>0</v>
      </c>
      <c r="W2420" s="5">
        <v>0</v>
      </c>
      <c r="X2420" s="5"/>
      <c r="Y2420" s="5"/>
      <c r="Z2420" s="5">
        <f>Tbl_BalanceHistory[[#This Row],[Discretionary Recommended - Pre 2022]]+Tbl_BalanceHistory[[#This Row],[Discretionary Balance Recommended: Policy]]+Tbl_BalanceHistory[[#This Row],[Discretionary Balance Recommended: Commitments]]</f>
        <v>0</v>
      </c>
      <c r="AA2420" s="5">
        <f>Tbl_BalanceHistory[[#This Row],[Discretionary Balance]]-Tbl_BalanceHistory[[#This Row],[Discretionary Reappropriation]]</f>
        <v>0</v>
      </c>
      <c r="AB2420" s="2"/>
      <c r="AC2420" s="2"/>
      <c r="AD2420" s="2"/>
      <c r="AE2420" s="2"/>
    </row>
    <row r="2421" spans="1:31" ht="45" x14ac:dyDescent="0.25">
      <c r="A2421" s="2" t="s">
        <v>10</v>
      </c>
      <c r="B2421" s="3">
        <v>7</v>
      </c>
      <c r="C2421" s="3">
        <v>260</v>
      </c>
      <c r="D2421" s="3" t="s">
        <v>463</v>
      </c>
      <c r="E2421" s="3" t="str">
        <f>_xlfn.XLOOKUP(Tbl_BalanceHistory[[#This Row],[RespAgy]],Tbl_Agencies[Agy Code],Tbl_Agencies[Agy Sort])</f>
        <v>102000</v>
      </c>
      <c r="F2421" s="2" t="str">
        <f>Tbl_BalanceHistory[[#This Row],[RespAgy]]&amp;": "&amp;Tbl_BalanceHistory[[#This Row],[RespAgency]]</f>
        <v>260: Virginia Community College System</v>
      </c>
      <c r="G2421" s="3">
        <v>295</v>
      </c>
      <c r="H2421" s="3" t="s">
        <v>1160</v>
      </c>
      <c r="I2421" s="3" t="str">
        <f>_xlfn.XLOOKUP(Tbl_BalanceHistory[[#This Row],[AgyCode]],Tbl_Agencies[Agy Code],Tbl_Agencies[Agy Sort])</f>
        <v/>
      </c>
      <c r="J2421" s="2" t="str">
        <f>Tbl_BalanceHistory[[#This Row],[AgyCode]]&amp;": "&amp;Tbl_BalanceHistory[[#This Row],[Agency Name]]</f>
        <v>295: Tidewater Community College</v>
      </c>
      <c r="K2421" s="1">
        <v>2022</v>
      </c>
      <c r="L2421" s="3">
        <v>108</v>
      </c>
      <c r="M2421" s="3" t="s">
        <v>408</v>
      </c>
      <c r="N2421" s="2" t="str">
        <f>Tbl_BalanceHistory[[#This Row],[ProgramCode]]&amp;": "&amp;Tbl_BalanceHistory[[#This Row],[Program Name]]</f>
        <v>108: Higher Education Student Financial Assistance</v>
      </c>
      <c r="O2421" s="3" t="s">
        <v>886</v>
      </c>
      <c r="P2421" s="1" t="str">
        <f>IF(Tbl_BalanceHistory[[#This Row],[FundCode]]="0100","GF",IF(Tbl_BalanceHistory[[#This Row],[FundCode]]="01000","GF","Hi Ed / OCR"))</f>
        <v>GF</v>
      </c>
      <c r="Q2421" s="5">
        <v>13811182</v>
      </c>
      <c r="R2421" s="5">
        <v>13223041.949999999</v>
      </c>
      <c r="S2421" s="5">
        <v>588140.05000000005</v>
      </c>
      <c r="T2421" s="5">
        <v>588140.05000000005</v>
      </c>
      <c r="U2421" s="3" t="s">
        <v>1733</v>
      </c>
      <c r="V2421" s="5">
        <v>0</v>
      </c>
      <c r="W2421" s="5"/>
      <c r="X2421" s="5">
        <v>0</v>
      </c>
      <c r="Y2421" s="5">
        <v>0</v>
      </c>
      <c r="Z2421" s="5">
        <f>Tbl_BalanceHistory[[#This Row],[Discretionary Recommended - Pre 2022]]+Tbl_BalanceHistory[[#This Row],[Discretionary Balance Recommended: Policy]]+Tbl_BalanceHistory[[#This Row],[Discretionary Balance Recommended: Commitments]]</f>
        <v>0</v>
      </c>
      <c r="AA2421" s="5">
        <f>Tbl_BalanceHistory[[#This Row],[Discretionary Balance]]-Tbl_BalanceHistory[[#This Row],[Discretionary Reappropriation]]</f>
        <v>0</v>
      </c>
      <c r="AB2421" s="2"/>
      <c r="AC2421" s="2"/>
      <c r="AD2421" s="2"/>
      <c r="AE2421" s="2"/>
    </row>
    <row r="2422" spans="1:31" ht="60" x14ac:dyDescent="0.25">
      <c r="A2422" s="2" t="s">
        <v>10</v>
      </c>
      <c r="B2422" s="3">
        <v>7</v>
      </c>
      <c r="C2422" s="3">
        <v>260</v>
      </c>
      <c r="D2422" s="3" t="s">
        <v>463</v>
      </c>
      <c r="E2422" s="3" t="str">
        <f>_xlfn.XLOOKUP(Tbl_BalanceHistory[[#This Row],[RespAgy]],Tbl_Agencies[Agy Code],Tbl_Agencies[Agy Sort])</f>
        <v>102000</v>
      </c>
      <c r="F2422" s="2" t="str">
        <f>Tbl_BalanceHistory[[#This Row],[RespAgy]]&amp;": "&amp;Tbl_BalanceHistory[[#This Row],[RespAgency]]</f>
        <v>260: Virginia Community College System</v>
      </c>
      <c r="G2422" s="3">
        <v>295</v>
      </c>
      <c r="H2422" s="3" t="s">
        <v>1160</v>
      </c>
      <c r="I2422" s="3" t="str">
        <f>_xlfn.XLOOKUP(Tbl_BalanceHistory[[#This Row],[AgyCode]],Tbl_Agencies[Agy Code],Tbl_Agencies[Agy Sort])</f>
        <v/>
      </c>
      <c r="J2422" s="2" t="str">
        <f>Tbl_BalanceHistory[[#This Row],[AgyCode]]&amp;": "&amp;Tbl_BalanceHistory[[#This Row],[Agency Name]]</f>
        <v>295: Tidewater Community College</v>
      </c>
      <c r="K2422" s="1">
        <v>2021</v>
      </c>
      <c r="L2422" s="3">
        <v>110</v>
      </c>
      <c r="M2422" s="3" t="s">
        <v>409</v>
      </c>
      <c r="N2422" s="2" t="str">
        <f>Tbl_BalanceHistory[[#This Row],[ProgramCode]]&amp;": "&amp;Tbl_BalanceHistory[[#This Row],[Program Name]]</f>
        <v>110: Financial Assistance For Educational and General Services</v>
      </c>
      <c r="O2422" s="3" t="s">
        <v>886</v>
      </c>
      <c r="P2422" s="1" t="str">
        <f>IF(Tbl_BalanceHistory[[#This Row],[FundCode]]="0100","GF",IF(Tbl_BalanceHistory[[#This Row],[FundCode]]="01000","GF","Hi Ed / OCR"))</f>
        <v>GF</v>
      </c>
      <c r="Q2422" s="5">
        <v>24855</v>
      </c>
      <c r="R2422" s="5">
        <v>0</v>
      </c>
      <c r="S2422" s="5">
        <v>24855</v>
      </c>
      <c r="T2422" s="5">
        <v>24855</v>
      </c>
      <c r="U2422" s="3" t="s">
        <v>1733</v>
      </c>
      <c r="V2422" s="5">
        <v>0</v>
      </c>
      <c r="W2422" s="5">
        <v>0</v>
      </c>
      <c r="X2422" s="5"/>
      <c r="Y2422" s="5"/>
      <c r="Z2422" s="5">
        <f>Tbl_BalanceHistory[[#This Row],[Discretionary Recommended - Pre 2022]]+Tbl_BalanceHistory[[#This Row],[Discretionary Balance Recommended: Policy]]+Tbl_BalanceHistory[[#This Row],[Discretionary Balance Recommended: Commitments]]</f>
        <v>0</v>
      </c>
      <c r="AA2422" s="5">
        <f>Tbl_BalanceHistory[[#This Row],[Discretionary Balance]]-Tbl_BalanceHistory[[#This Row],[Discretionary Reappropriation]]</f>
        <v>0</v>
      </c>
      <c r="AB2422" s="2"/>
      <c r="AC2422" s="2"/>
      <c r="AD2422" s="2"/>
      <c r="AE2422" s="2"/>
    </row>
    <row r="2423" spans="1:31" ht="60" x14ac:dyDescent="0.25">
      <c r="A2423" s="2" t="s">
        <v>10</v>
      </c>
      <c r="B2423" s="3">
        <v>7</v>
      </c>
      <c r="C2423" s="3">
        <v>260</v>
      </c>
      <c r="D2423" s="3" t="s">
        <v>463</v>
      </c>
      <c r="E2423" s="3" t="str">
        <f>_xlfn.XLOOKUP(Tbl_BalanceHistory[[#This Row],[RespAgy]],Tbl_Agencies[Agy Code],Tbl_Agencies[Agy Sort])</f>
        <v>102000</v>
      </c>
      <c r="F2423" s="2" t="str">
        <f>Tbl_BalanceHistory[[#This Row],[RespAgy]]&amp;": "&amp;Tbl_BalanceHistory[[#This Row],[RespAgency]]</f>
        <v>260: Virginia Community College System</v>
      </c>
      <c r="G2423" s="3">
        <v>295</v>
      </c>
      <c r="H2423" s="3" t="s">
        <v>1160</v>
      </c>
      <c r="I2423" s="3" t="str">
        <f>_xlfn.XLOOKUP(Tbl_BalanceHistory[[#This Row],[AgyCode]],Tbl_Agencies[Agy Code],Tbl_Agencies[Agy Sort])</f>
        <v/>
      </c>
      <c r="J2423" s="2" t="str">
        <f>Tbl_BalanceHistory[[#This Row],[AgyCode]]&amp;": "&amp;Tbl_BalanceHistory[[#This Row],[Agency Name]]</f>
        <v>295: Tidewater Community College</v>
      </c>
      <c r="K2423" s="1">
        <v>2022</v>
      </c>
      <c r="L2423" s="3">
        <v>110</v>
      </c>
      <c r="M2423" s="3" t="s">
        <v>409</v>
      </c>
      <c r="N2423" s="2" t="str">
        <f>Tbl_BalanceHistory[[#This Row],[ProgramCode]]&amp;": "&amp;Tbl_BalanceHistory[[#This Row],[Program Name]]</f>
        <v>110: Financial Assistance For Educational and General Services</v>
      </c>
      <c r="O2423" s="3" t="s">
        <v>886</v>
      </c>
      <c r="P2423" s="1" t="str">
        <f>IF(Tbl_BalanceHistory[[#This Row],[FundCode]]="0100","GF",IF(Tbl_BalanceHistory[[#This Row],[FundCode]]="01000","GF","Hi Ed / OCR"))</f>
        <v>GF</v>
      </c>
      <c r="Q2423" s="5">
        <v>24855</v>
      </c>
      <c r="R2423" s="5">
        <v>0</v>
      </c>
      <c r="S2423" s="5">
        <v>24855</v>
      </c>
      <c r="T2423" s="5">
        <v>24855</v>
      </c>
      <c r="U2423" s="3" t="s">
        <v>1733</v>
      </c>
      <c r="V2423" s="5">
        <v>0</v>
      </c>
      <c r="W2423" s="5"/>
      <c r="X2423" s="5">
        <v>0</v>
      </c>
      <c r="Y2423" s="5">
        <v>0</v>
      </c>
      <c r="Z2423" s="5">
        <f>Tbl_BalanceHistory[[#This Row],[Discretionary Recommended - Pre 2022]]+Tbl_BalanceHistory[[#This Row],[Discretionary Balance Recommended: Policy]]+Tbl_BalanceHistory[[#This Row],[Discretionary Balance Recommended: Commitments]]</f>
        <v>0</v>
      </c>
      <c r="AA2423" s="5">
        <f>Tbl_BalanceHistory[[#This Row],[Discretionary Balance]]-Tbl_BalanceHistory[[#This Row],[Discretionary Reappropriation]]</f>
        <v>0</v>
      </c>
      <c r="AB2423" s="2"/>
      <c r="AC2423" s="2"/>
      <c r="AD2423" s="2"/>
      <c r="AE2423" s="2"/>
    </row>
    <row r="2424" spans="1:31" ht="45" x14ac:dyDescent="0.25">
      <c r="A2424" s="2" t="s">
        <v>10</v>
      </c>
      <c r="B2424" s="3">
        <v>7</v>
      </c>
      <c r="C2424" s="3">
        <v>260</v>
      </c>
      <c r="D2424" s="3" t="s">
        <v>463</v>
      </c>
      <c r="E2424" s="3" t="str">
        <f>_xlfn.XLOOKUP(Tbl_BalanceHistory[[#This Row],[RespAgy]],Tbl_Agencies[Agy Code],Tbl_Agencies[Agy Sort])</f>
        <v>102000</v>
      </c>
      <c r="F2424" s="2" t="str">
        <f>Tbl_BalanceHistory[[#This Row],[RespAgy]]&amp;": "&amp;Tbl_BalanceHistory[[#This Row],[RespAgency]]</f>
        <v>260: Virginia Community College System</v>
      </c>
      <c r="G2424" s="3">
        <v>295</v>
      </c>
      <c r="H2424" s="3" t="s">
        <v>1160</v>
      </c>
      <c r="I2424" s="3" t="str">
        <f>_xlfn.XLOOKUP(Tbl_BalanceHistory[[#This Row],[AgyCode]],Tbl_Agencies[Agy Code],Tbl_Agencies[Agy Sort])</f>
        <v/>
      </c>
      <c r="J2424" s="2" t="str">
        <f>Tbl_BalanceHistory[[#This Row],[AgyCode]]&amp;": "&amp;Tbl_BalanceHistory[[#This Row],[Agency Name]]</f>
        <v>295: Tidewater Community College</v>
      </c>
      <c r="K2424" s="1">
        <v>2014</v>
      </c>
      <c r="L2424" s="3">
        <v>534</v>
      </c>
      <c r="M2424" s="3" t="s">
        <v>82</v>
      </c>
      <c r="N2424" s="2" t="str">
        <f>Tbl_BalanceHistory[[#This Row],[ProgramCode]]&amp;": "&amp;Tbl_BalanceHistory[[#This Row],[Program Name]]</f>
        <v>534: Economic Development Services</v>
      </c>
      <c r="O2424" s="3" t="s">
        <v>1730</v>
      </c>
      <c r="P2424" s="1" t="str">
        <f>IF(Tbl_BalanceHistory[[#This Row],[FundCode]]="0100","GF",IF(Tbl_BalanceHistory[[#This Row],[FundCode]]="01000","GF","Hi Ed / OCR"))</f>
        <v>GF</v>
      </c>
      <c r="Q2424" s="5">
        <v>121090</v>
      </c>
      <c r="R2424" s="5">
        <v>121090</v>
      </c>
      <c r="S2424" s="5">
        <v>0</v>
      </c>
      <c r="T2424" s="5">
        <v>0</v>
      </c>
      <c r="U2424" s="3"/>
      <c r="V2424" s="5">
        <v>0</v>
      </c>
      <c r="W2424" s="5">
        <v>0</v>
      </c>
      <c r="X2424" s="5"/>
      <c r="Y2424" s="5"/>
      <c r="Z2424" s="5">
        <f>Tbl_BalanceHistory[[#This Row],[Discretionary Recommended - Pre 2022]]+Tbl_BalanceHistory[[#This Row],[Discretionary Balance Recommended: Policy]]+Tbl_BalanceHistory[[#This Row],[Discretionary Balance Recommended: Commitments]]</f>
        <v>0</v>
      </c>
      <c r="AA2424" s="5">
        <f>Tbl_BalanceHistory[[#This Row],[Discretionary Balance]]-Tbl_BalanceHistory[[#This Row],[Discretionary Reappropriation]]</f>
        <v>0</v>
      </c>
      <c r="AB2424" s="2"/>
      <c r="AC2424" s="2"/>
      <c r="AD2424" s="2"/>
      <c r="AE2424" s="2"/>
    </row>
    <row r="2425" spans="1:31" ht="45" x14ac:dyDescent="0.25">
      <c r="A2425" s="2" t="s">
        <v>10</v>
      </c>
      <c r="B2425" s="3">
        <v>7</v>
      </c>
      <c r="C2425" s="3">
        <v>260</v>
      </c>
      <c r="D2425" s="3" t="s">
        <v>463</v>
      </c>
      <c r="E2425" s="3" t="str">
        <f>_xlfn.XLOOKUP(Tbl_BalanceHistory[[#This Row],[RespAgy]],Tbl_Agencies[Agy Code],Tbl_Agencies[Agy Sort])</f>
        <v>102000</v>
      </c>
      <c r="F2425" s="2" t="str">
        <f>Tbl_BalanceHistory[[#This Row],[RespAgy]]&amp;": "&amp;Tbl_BalanceHistory[[#This Row],[RespAgency]]</f>
        <v>260: Virginia Community College System</v>
      </c>
      <c r="G2425" s="3">
        <v>295</v>
      </c>
      <c r="H2425" s="3" t="s">
        <v>1160</v>
      </c>
      <c r="I2425" s="3" t="str">
        <f>_xlfn.XLOOKUP(Tbl_BalanceHistory[[#This Row],[AgyCode]],Tbl_Agencies[Agy Code],Tbl_Agencies[Agy Sort])</f>
        <v/>
      </c>
      <c r="J2425" s="2" t="str">
        <f>Tbl_BalanceHistory[[#This Row],[AgyCode]]&amp;": "&amp;Tbl_BalanceHistory[[#This Row],[Agency Name]]</f>
        <v>295: Tidewater Community College</v>
      </c>
      <c r="K2425" s="1">
        <v>2015</v>
      </c>
      <c r="L2425" s="3">
        <v>534</v>
      </c>
      <c r="M2425" s="3" t="s">
        <v>82</v>
      </c>
      <c r="N2425" s="2" t="str">
        <f>Tbl_BalanceHistory[[#This Row],[ProgramCode]]&amp;": "&amp;Tbl_BalanceHistory[[#This Row],[Program Name]]</f>
        <v>534: Economic Development Services</v>
      </c>
      <c r="O2425" s="3" t="s">
        <v>1730</v>
      </c>
      <c r="P2425" s="1" t="str">
        <f>IF(Tbl_BalanceHistory[[#This Row],[FundCode]]="0100","GF",IF(Tbl_BalanceHistory[[#This Row],[FundCode]]="01000","GF","Hi Ed / OCR"))</f>
        <v>GF</v>
      </c>
      <c r="Q2425" s="5">
        <v>131941</v>
      </c>
      <c r="R2425" s="5">
        <v>120846</v>
      </c>
      <c r="S2425" s="5">
        <v>11094</v>
      </c>
      <c r="T2425" s="5">
        <v>11094</v>
      </c>
      <c r="U2425" s="3" t="s">
        <v>1731</v>
      </c>
      <c r="V2425" s="5">
        <v>0</v>
      </c>
      <c r="W2425" s="5">
        <v>0</v>
      </c>
      <c r="X2425" s="5"/>
      <c r="Y2425" s="5"/>
      <c r="Z2425" s="5">
        <f>Tbl_BalanceHistory[[#This Row],[Discretionary Recommended - Pre 2022]]+Tbl_BalanceHistory[[#This Row],[Discretionary Balance Recommended: Policy]]+Tbl_BalanceHistory[[#This Row],[Discretionary Balance Recommended: Commitments]]</f>
        <v>0</v>
      </c>
      <c r="AA2425" s="5">
        <f>Tbl_BalanceHistory[[#This Row],[Discretionary Balance]]-Tbl_BalanceHistory[[#This Row],[Discretionary Reappropriation]]</f>
        <v>0</v>
      </c>
      <c r="AB2425" s="2"/>
      <c r="AC2425" s="2"/>
      <c r="AD2425" s="2"/>
      <c r="AE2425" s="2"/>
    </row>
    <row r="2426" spans="1:31" ht="45" x14ac:dyDescent="0.25">
      <c r="A2426" s="2" t="s">
        <v>10</v>
      </c>
      <c r="B2426" s="3">
        <v>7</v>
      </c>
      <c r="C2426" s="3">
        <v>260</v>
      </c>
      <c r="D2426" s="3" t="s">
        <v>463</v>
      </c>
      <c r="E2426" s="3" t="str">
        <f>_xlfn.XLOOKUP(Tbl_BalanceHistory[[#This Row],[RespAgy]],Tbl_Agencies[Agy Code],Tbl_Agencies[Agy Sort])</f>
        <v>102000</v>
      </c>
      <c r="F2426" s="2" t="str">
        <f>Tbl_BalanceHistory[[#This Row],[RespAgy]]&amp;": "&amp;Tbl_BalanceHistory[[#This Row],[RespAgency]]</f>
        <v>260: Virginia Community College System</v>
      </c>
      <c r="G2426" s="3">
        <v>295</v>
      </c>
      <c r="H2426" s="3" t="s">
        <v>1160</v>
      </c>
      <c r="I2426" s="3" t="str">
        <f>_xlfn.XLOOKUP(Tbl_BalanceHistory[[#This Row],[AgyCode]],Tbl_Agencies[Agy Code],Tbl_Agencies[Agy Sort])</f>
        <v/>
      </c>
      <c r="J2426" s="2" t="str">
        <f>Tbl_BalanceHistory[[#This Row],[AgyCode]]&amp;": "&amp;Tbl_BalanceHistory[[#This Row],[Agency Name]]</f>
        <v>295: Tidewater Community College</v>
      </c>
      <c r="K2426" s="1">
        <v>2016</v>
      </c>
      <c r="L2426" s="3">
        <v>534</v>
      </c>
      <c r="M2426" s="3" t="s">
        <v>82</v>
      </c>
      <c r="N2426" s="2" t="str">
        <f>Tbl_BalanceHistory[[#This Row],[ProgramCode]]&amp;": "&amp;Tbl_BalanceHistory[[#This Row],[Program Name]]</f>
        <v>534: Economic Development Services</v>
      </c>
      <c r="O2426" s="3" t="s">
        <v>1730</v>
      </c>
      <c r="P2426" s="1" t="str">
        <f>IF(Tbl_BalanceHistory[[#This Row],[FundCode]]="0100","GF",IF(Tbl_BalanceHistory[[#This Row],[FundCode]]="01000","GF","Hi Ed / OCR"))</f>
        <v>GF</v>
      </c>
      <c r="Q2426" s="5">
        <v>11095</v>
      </c>
      <c r="R2426" s="5">
        <v>0</v>
      </c>
      <c r="S2426" s="5">
        <v>11095</v>
      </c>
      <c r="T2426" s="5">
        <v>11095</v>
      </c>
      <c r="U2426" s="3" t="s">
        <v>1731</v>
      </c>
      <c r="V2426" s="5">
        <v>0</v>
      </c>
      <c r="W2426" s="5">
        <v>0</v>
      </c>
      <c r="X2426" s="5"/>
      <c r="Y2426" s="5"/>
      <c r="Z2426" s="5">
        <f>Tbl_BalanceHistory[[#This Row],[Discretionary Recommended - Pre 2022]]+Tbl_BalanceHistory[[#This Row],[Discretionary Balance Recommended: Policy]]+Tbl_BalanceHistory[[#This Row],[Discretionary Balance Recommended: Commitments]]</f>
        <v>0</v>
      </c>
      <c r="AA2426" s="5">
        <f>Tbl_BalanceHistory[[#This Row],[Discretionary Balance]]-Tbl_BalanceHistory[[#This Row],[Discretionary Reappropriation]]</f>
        <v>0</v>
      </c>
      <c r="AB2426" s="2"/>
      <c r="AC2426" s="2"/>
      <c r="AD2426" s="2"/>
      <c r="AE2426" s="2"/>
    </row>
    <row r="2427" spans="1:31" ht="45" x14ac:dyDescent="0.25">
      <c r="A2427" s="2" t="s">
        <v>10</v>
      </c>
      <c r="B2427" s="3">
        <v>7</v>
      </c>
      <c r="C2427" s="3">
        <v>260</v>
      </c>
      <c r="D2427" s="3" t="s">
        <v>463</v>
      </c>
      <c r="E2427" s="3" t="str">
        <f>_xlfn.XLOOKUP(Tbl_BalanceHistory[[#This Row],[RespAgy]],Tbl_Agencies[Agy Code],Tbl_Agencies[Agy Sort])</f>
        <v>102000</v>
      </c>
      <c r="F2427" s="2" t="str">
        <f>Tbl_BalanceHistory[[#This Row],[RespAgy]]&amp;": "&amp;Tbl_BalanceHistory[[#This Row],[RespAgency]]</f>
        <v>260: Virginia Community College System</v>
      </c>
      <c r="G2427" s="3">
        <v>296</v>
      </c>
      <c r="H2427" s="3" t="s">
        <v>1162</v>
      </c>
      <c r="I2427" s="3" t="str">
        <f>_xlfn.XLOOKUP(Tbl_BalanceHistory[[#This Row],[AgyCode]],Tbl_Agencies[Agy Code],Tbl_Agencies[Agy Sort])</f>
        <v/>
      </c>
      <c r="J2427" s="2" t="str">
        <f>Tbl_BalanceHistory[[#This Row],[AgyCode]]&amp;": "&amp;Tbl_BalanceHistory[[#This Row],[Agency Name]]</f>
        <v>296: Virginia Highlands Community College</v>
      </c>
      <c r="K2427" s="1">
        <v>2014</v>
      </c>
      <c r="L2427" s="3">
        <v>101</v>
      </c>
      <c r="M2427" s="3" t="s">
        <v>1636</v>
      </c>
      <c r="N2427" s="2" t="str">
        <f>Tbl_BalanceHistory[[#This Row],[ProgramCode]]&amp;": "&amp;Tbl_BalanceHistory[[#This Row],[Program Name]]</f>
        <v>101: Higher Education Instruction</v>
      </c>
      <c r="O2427" s="3" t="s">
        <v>1964</v>
      </c>
      <c r="P2427" s="1" t="str">
        <f>IF(Tbl_BalanceHistory[[#This Row],[FundCode]]="0100","GF",IF(Tbl_BalanceHistory[[#This Row],[FundCode]]="01000","GF","Hi Ed / OCR"))</f>
        <v>Hi Ed / OCR</v>
      </c>
      <c r="Q2427" s="5">
        <v>0</v>
      </c>
      <c r="R2427" s="5">
        <v>0</v>
      </c>
      <c r="S2427" s="5">
        <v>1102655</v>
      </c>
      <c r="T2427" s="5">
        <v>1102655</v>
      </c>
      <c r="U2427" s="3" t="s">
        <v>1731</v>
      </c>
      <c r="V2427" s="5">
        <v>0</v>
      </c>
      <c r="W2427" s="5">
        <v>0</v>
      </c>
      <c r="X2427" s="5"/>
      <c r="Y2427" s="5"/>
      <c r="Z2427" s="5">
        <f>Tbl_BalanceHistory[[#This Row],[Discretionary Recommended - Pre 2022]]+Tbl_BalanceHistory[[#This Row],[Discretionary Balance Recommended: Policy]]+Tbl_BalanceHistory[[#This Row],[Discretionary Balance Recommended: Commitments]]</f>
        <v>0</v>
      </c>
      <c r="AA2427" s="5">
        <f>Tbl_BalanceHistory[[#This Row],[Discretionary Balance]]-Tbl_BalanceHistory[[#This Row],[Discretionary Reappropriation]]</f>
        <v>0</v>
      </c>
      <c r="AB2427" s="2"/>
      <c r="AC2427" s="2"/>
      <c r="AD2427" s="2"/>
      <c r="AE2427" s="2"/>
    </row>
    <row r="2428" spans="1:31" ht="45" x14ac:dyDescent="0.25">
      <c r="A2428" s="2" t="s">
        <v>10</v>
      </c>
      <c r="B2428" s="3">
        <v>7</v>
      </c>
      <c r="C2428" s="3">
        <v>260</v>
      </c>
      <c r="D2428" s="3" t="s">
        <v>463</v>
      </c>
      <c r="E2428" s="3" t="str">
        <f>_xlfn.XLOOKUP(Tbl_BalanceHistory[[#This Row],[RespAgy]],Tbl_Agencies[Agy Code],Tbl_Agencies[Agy Sort])</f>
        <v>102000</v>
      </c>
      <c r="F2428" s="2" t="str">
        <f>Tbl_BalanceHistory[[#This Row],[RespAgy]]&amp;": "&amp;Tbl_BalanceHistory[[#This Row],[RespAgency]]</f>
        <v>260: Virginia Community College System</v>
      </c>
      <c r="G2428" s="3">
        <v>296</v>
      </c>
      <c r="H2428" s="3" t="s">
        <v>1162</v>
      </c>
      <c r="I2428" s="3" t="str">
        <f>_xlfn.XLOOKUP(Tbl_BalanceHistory[[#This Row],[AgyCode]],Tbl_Agencies[Agy Code],Tbl_Agencies[Agy Sort])</f>
        <v/>
      </c>
      <c r="J2428" s="2" t="str">
        <f>Tbl_BalanceHistory[[#This Row],[AgyCode]]&amp;": "&amp;Tbl_BalanceHistory[[#This Row],[Agency Name]]</f>
        <v>296: Virginia Highlands Community College</v>
      </c>
      <c r="K2428" s="1">
        <v>2015</v>
      </c>
      <c r="L2428" s="3">
        <v>101</v>
      </c>
      <c r="M2428" s="3" t="s">
        <v>1636</v>
      </c>
      <c r="N2428" s="2" t="str">
        <f>Tbl_BalanceHistory[[#This Row],[ProgramCode]]&amp;": "&amp;Tbl_BalanceHistory[[#This Row],[Program Name]]</f>
        <v>101: Higher Education Instruction</v>
      </c>
      <c r="O2428" s="3" t="s">
        <v>1964</v>
      </c>
      <c r="P2428" s="1" t="str">
        <f>IF(Tbl_BalanceHistory[[#This Row],[FundCode]]="0100","GF",IF(Tbl_BalanceHistory[[#This Row],[FundCode]]="01000","GF","Hi Ed / OCR"))</f>
        <v>Hi Ed / OCR</v>
      </c>
      <c r="Q2428" s="5">
        <v>0</v>
      </c>
      <c r="R2428" s="5">
        <v>0</v>
      </c>
      <c r="S2428" s="5">
        <v>142339</v>
      </c>
      <c r="T2428" s="5">
        <v>142339</v>
      </c>
      <c r="U2428" s="3" t="s">
        <v>1731</v>
      </c>
      <c r="V2428" s="5">
        <v>0</v>
      </c>
      <c r="W2428" s="5">
        <v>0</v>
      </c>
      <c r="X2428" s="5"/>
      <c r="Y2428" s="5"/>
      <c r="Z2428" s="5">
        <f>Tbl_BalanceHistory[[#This Row],[Discretionary Recommended - Pre 2022]]+Tbl_BalanceHistory[[#This Row],[Discretionary Balance Recommended: Policy]]+Tbl_BalanceHistory[[#This Row],[Discretionary Balance Recommended: Commitments]]</f>
        <v>0</v>
      </c>
      <c r="AA2428" s="5">
        <f>Tbl_BalanceHistory[[#This Row],[Discretionary Balance]]-Tbl_BalanceHistory[[#This Row],[Discretionary Reappropriation]]</f>
        <v>0</v>
      </c>
      <c r="AB2428" s="2"/>
      <c r="AC2428" s="2"/>
      <c r="AD2428" s="2"/>
      <c r="AE2428" s="2"/>
    </row>
    <row r="2429" spans="1:31" ht="45" x14ac:dyDescent="0.25">
      <c r="A2429" s="2" t="s">
        <v>10</v>
      </c>
      <c r="B2429" s="3">
        <v>7</v>
      </c>
      <c r="C2429" s="3">
        <v>260</v>
      </c>
      <c r="D2429" s="3" t="s">
        <v>463</v>
      </c>
      <c r="E2429" s="3" t="str">
        <f>_xlfn.XLOOKUP(Tbl_BalanceHistory[[#This Row],[RespAgy]],Tbl_Agencies[Agy Code],Tbl_Agencies[Agy Sort])</f>
        <v>102000</v>
      </c>
      <c r="F2429" s="2" t="str">
        <f>Tbl_BalanceHistory[[#This Row],[RespAgy]]&amp;": "&amp;Tbl_BalanceHistory[[#This Row],[RespAgency]]</f>
        <v>260: Virginia Community College System</v>
      </c>
      <c r="G2429" s="3">
        <v>296</v>
      </c>
      <c r="H2429" s="3" t="s">
        <v>1162</v>
      </c>
      <c r="I2429" s="3" t="str">
        <f>_xlfn.XLOOKUP(Tbl_BalanceHistory[[#This Row],[AgyCode]],Tbl_Agencies[Agy Code],Tbl_Agencies[Agy Sort])</f>
        <v/>
      </c>
      <c r="J2429" s="2" t="str">
        <f>Tbl_BalanceHistory[[#This Row],[AgyCode]]&amp;": "&amp;Tbl_BalanceHistory[[#This Row],[Agency Name]]</f>
        <v>296: Virginia Highlands Community College</v>
      </c>
      <c r="K2429" s="1">
        <v>2016</v>
      </c>
      <c r="L2429" s="3">
        <v>101</v>
      </c>
      <c r="M2429" s="3" t="s">
        <v>1636</v>
      </c>
      <c r="N2429" s="2" t="str">
        <f>Tbl_BalanceHistory[[#This Row],[ProgramCode]]&amp;": "&amp;Tbl_BalanceHistory[[#This Row],[Program Name]]</f>
        <v>101: Higher Education Instruction</v>
      </c>
      <c r="O2429" s="3" t="s">
        <v>1964</v>
      </c>
      <c r="P2429" s="1" t="str">
        <f>IF(Tbl_BalanceHistory[[#This Row],[FundCode]]="0100","GF",IF(Tbl_BalanceHistory[[#This Row],[FundCode]]="01000","GF","Hi Ed / OCR"))</f>
        <v>Hi Ed / OCR</v>
      </c>
      <c r="Q2429" s="5">
        <v>0</v>
      </c>
      <c r="R2429" s="5">
        <v>0</v>
      </c>
      <c r="S2429" s="5">
        <v>23429</v>
      </c>
      <c r="T2429" s="5">
        <v>23429</v>
      </c>
      <c r="U2429" s="3" t="s">
        <v>1731</v>
      </c>
      <c r="V2429" s="5">
        <v>0</v>
      </c>
      <c r="W2429" s="5">
        <v>0</v>
      </c>
      <c r="X2429" s="5"/>
      <c r="Y2429" s="5"/>
      <c r="Z2429" s="5">
        <f>Tbl_BalanceHistory[[#This Row],[Discretionary Recommended - Pre 2022]]+Tbl_BalanceHistory[[#This Row],[Discretionary Balance Recommended: Policy]]+Tbl_BalanceHistory[[#This Row],[Discretionary Balance Recommended: Commitments]]</f>
        <v>0</v>
      </c>
      <c r="AA2429" s="5">
        <f>Tbl_BalanceHistory[[#This Row],[Discretionary Balance]]-Tbl_BalanceHistory[[#This Row],[Discretionary Reappropriation]]</f>
        <v>0</v>
      </c>
      <c r="AB2429" s="2"/>
      <c r="AC2429" s="2"/>
      <c r="AD2429" s="2"/>
      <c r="AE2429" s="2"/>
    </row>
    <row r="2430" spans="1:31" ht="45" x14ac:dyDescent="0.25">
      <c r="A2430" s="2" t="s">
        <v>10</v>
      </c>
      <c r="B2430" s="3">
        <v>7</v>
      </c>
      <c r="C2430" s="3">
        <v>260</v>
      </c>
      <c r="D2430" s="3" t="s">
        <v>463</v>
      </c>
      <c r="E2430" s="3" t="str">
        <f>_xlfn.XLOOKUP(Tbl_BalanceHistory[[#This Row],[RespAgy]],Tbl_Agencies[Agy Code],Tbl_Agencies[Agy Sort])</f>
        <v>102000</v>
      </c>
      <c r="F2430" s="2" t="str">
        <f>Tbl_BalanceHistory[[#This Row],[RespAgy]]&amp;": "&amp;Tbl_BalanceHistory[[#This Row],[RespAgency]]</f>
        <v>260: Virginia Community College System</v>
      </c>
      <c r="G2430" s="3">
        <v>296</v>
      </c>
      <c r="H2430" s="3" t="s">
        <v>1162</v>
      </c>
      <c r="I2430" s="3" t="str">
        <f>_xlfn.XLOOKUP(Tbl_BalanceHistory[[#This Row],[AgyCode]],Tbl_Agencies[Agy Code],Tbl_Agencies[Agy Sort])</f>
        <v/>
      </c>
      <c r="J2430" s="2" t="str">
        <f>Tbl_BalanceHistory[[#This Row],[AgyCode]]&amp;": "&amp;Tbl_BalanceHistory[[#This Row],[Agency Name]]</f>
        <v>296: Virginia Highlands Community College</v>
      </c>
      <c r="K2430" s="1">
        <v>2017</v>
      </c>
      <c r="L2430" s="3">
        <v>101</v>
      </c>
      <c r="M2430" s="3" t="s">
        <v>1636</v>
      </c>
      <c r="N2430" s="2" t="str">
        <f>Tbl_BalanceHistory[[#This Row],[ProgramCode]]&amp;": "&amp;Tbl_BalanceHistory[[#This Row],[Program Name]]</f>
        <v>101: Higher Education Instruction</v>
      </c>
      <c r="O2430" s="3" t="s">
        <v>1963</v>
      </c>
      <c r="P2430" s="1" t="str">
        <f>IF(Tbl_BalanceHistory[[#This Row],[FundCode]]="0100","GF",IF(Tbl_BalanceHistory[[#This Row],[FundCode]]="01000","GF","Hi Ed / OCR"))</f>
        <v>Hi Ed / OCR</v>
      </c>
      <c r="Q2430" s="5">
        <v>0</v>
      </c>
      <c r="R2430" s="5">
        <v>0</v>
      </c>
      <c r="S2430" s="5">
        <v>2480</v>
      </c>
      <c r="T2430" s="5">
        <v>2480</v>
      </c>
      <c r="U2430" s="3" t="s">
        <v>1732</v>
      </c>
      <c r="V2430" s="5">
        <v>0</v>
      </c>
      <c r="W2430" s="5">
        <v>0</v>
      </c>
      <c r="X2430" s="5"/>
      <c r="Y2430" s="5"/>
      <c r="Z2430" s="5">
        <f>Tbl_BalanceHistory[[#This Row],[Discretionary Recommended - Pre 2022]]+Tbl_BalanceHistory[[#This Row],[Discretionary Balance Recommended: Policy]]+Tbl_BalanceHistory[[#This Row],[Discretionary Balance Recommended: Commitments]]</f>
        <v>0</v>
      </c>
      <c r="AA2430" s="5">
        <f>Tbl_BalanceHistory[[#This Row],[Discretionary Balance]]-Tbl_BalanceHistory[[#This Row],[Discretionary Reappropriation]]</f>
        <v>0</v>
      </c>
      <c r="AB2430" s="2"/>
      <c r="AC2430" s="2"/>
      <c r="AD2430" s="2"/>
      <c r="AE2430" s="2"/>
    </row>
    <row r="2431" spans="1:31" ht="45" x14ac:dyDescent="0.25">
      <c r="A2431" s="2" t="s">
        <v>10</v>
      </c>
      <c r="B2431" s="3">
        <v>7</v>
      </c>
      <c r="C2431" s="3">
        <v>260</v>
      </c>
      <c r="D2431" s="3" t="s">
        <v>463</v>
      </c>
      <c r="E2431" s="3" t="str">
        <f>_xlfn.XLOOKUP(Tbl_BalanceHistory[[#This Row],[RespAgy]],Tbl_Agencies[Agy Code],Tbl_Agencies[Agy Sort])</f>
        <v>102000</v>
      </c>
      <c r="F2431" s="2" t="str">
        <f>Tbl_BalanceHistory[[#This Row],[RespAgy]]&amp;": "&amp;Tbl_BalanceHistory[[#This Row],[RespAgency]]</f>
        <v>260: Virginia Community College System</v>
      </c>
      <c r="G2431" s="3">
        <v>296</v>
      </c>
      <c r="H2431" s="3" t="s">
        <v>1162</v>
      </c>
      <c r="I2431" s="3" t="str">
        <f>_xlfn.XLOOKUP(Tbl_BalanceHistory[[#This Row],[AgyCode]],Tbl_Agencies[Agy Code],Tbl_Agencies[Agy Sort])</f>
        <v/>
      </c>
      <c r="J2431" s="2" t="str">
        <f>Tbl_BalanceHistory[[#This Row],[AgyCode]]&amp;": "&amp;Tbl_BalanceHistory[[#This Row],[Agency Name]]</f>
        <v>296: Virginia Highlands Community College</v>
      </c>
      <c r="K2431" s="1">
        <v>2018</v>
      </c>
      <c r="L2431" s="3">
        <v>101</v>
      </c>
      <c r="M2431" s="3" t="s">
        <v>1636</v>
      </c>
      <c r="N2431" s="2" t="str">
        <f>Tbl_BalanceHistory[[#This Row],[ProgramCode]]&amp;": "&amp;Tbl_BalanceHistory[[#This Row],[Program Name]]</f>
        <v>101: Higher Education Instruction</v>
      </c>
      <c r="O2431" s="3" t="s">
        <v>1963</v>
      </c>
      <c r="P2431" s="1" t="str">
        <f>IF(Tbl_BalanceHistory[[#This Row],[FundCode]]="0100","GF",IF(Tbl_BalanceHistory[[#This Row],[FundCode]]="01000","GF","Hi Ed / OCR"))</f>
        <v>Hi Ed / OCR</v>
      </c>
      <c r="Q2431" s="5">
        <v>0</v>
      </c>
      <c r="R2431" s="5">
        <v>0</v>
      </c>
      <c r="S2431" s="5">
        <v>5644</v>
      </c>
      <c r="T2431" s="5">
        <v>5644</v>
      </c>
      <c r="U2431" s="3" t="s">
        <v>1731</v>
      </c>
      <c r="V2431" s="5">
        <v>0</v>
      </c>
      <c r="W2431" s="5">
        <v>0</v>
      </c>
      <c r="X2431" s="5"/>
      <c r="Y2431" s="5"/>
      <c r="Z2431" s="5">
        <f>Tbl_BalanceHistory[[#This Row],[Discretionary Recommended - Pre 2022]]+Tbl_BalanceHistory[[#This Row],[Discretionary Balance Recommended: Policy]]+Tbl_BalanceHistory[[#This Row],[Discretionary Balance Recommended: Commitments]]</f>
        <v>0</v>
      </c>
      <c r="AA2431" s="5">
        <f>Tbl_BalanceHistory[[#This Row],[Discretionary Balance]]-Tbl_BalanceHistory[[#This Row],[Discretionary Reappropriation]]</f>
        <v>0</v>
      </c>
      <c r="AB2431" s="2"/>
      <c r="AC2431" s="2"/>
      <c r="AD2431" s="2"/>
      <c r="AE2431" s="2"/>
    </row>
    <row r="2432" spans="1:31" ht="45" x14ac:dyDescent="0.25">
      <c r="A2432" s="2" t="s">
        <v>10</v>
      </c>
      <c r="B2432" s="3">
        <v>7</v>
      </c>
      <c r="C2432" s="3">
        <v>260</v>
      </c>
      <c r="D2432" s="3" t="s">
        <v>463</v>
      </c>
      <c r="E2432" s="3" t="str">
        <f>_xlfn.XLOOKUP(Tbl_BalanceHistory[[#This Row],[RespAgy]],Tbl_Agencies[Agy Code],Tbl_Agencies[Agy Sort])</f>
        <v>102000</v>
      </c>
      <c r="F2432" s="2" t="str">
        <f>Tbl_BalanceHistory[[#This Row],[RespAgy]]&amp;": "&amp;Tbl_BalanceHistory[[#This Row],[RespAgency]]</f>
        <v>260: Virginia Community College System</v>
      </c>
      <c r="G2432" s="3">
        <v>296</v>
      </c>
      <c r="H2432" s="3" t="s">
        <v>1162</v>
      </c>
      <c r="I2432" s="3" t="str">
        <f>_xlfn.XLOOKUP(Tbl_BalanceHistory[[#This Row],[AgyCode]],Tbl_Agencies[Agy Code],Tbl_Agencies[Agy Sort])</f>
        <v/>
      </c>
      <c r="J2432" s="2" t="str">
        <f>Tbl_BalanceHistory[[#This Row],[AgyCode]]&amp;": "&amp;Tbl_BalanceHistory[[#This Row],[Agency Name]]</f>
        <v>296: Virginia Highlands Community College</v>
      </c>
      <c r="K2432" s="1">
        <v>2019</v>
      </c>
      <c r="L2432" s="3">
        <v>101</v>
      </c>
      <c r="M2432" s="3" t="s">
        <v>1636</v>
      </c>
      <c r="N2432" s="2" t="str">
        <f>Tbl_BalanceHistory[[#This Row],[ProgramCode]]&amp;": "&amp;Tbl_BalanceHistory[[#This Row],[Program Name]]</f>
        <v>101: Higher Education Instruction</v>
      </c>
      <c r="O2432" s="3" t="s">
        <v>1963</v>
      </c>
      <c r="P2432" s="1" t="str">
        <f>IF(Tbl_BalanceHistory[[#This Row],[FundCode]]="0100","GF",IF(Tbl_BalanceHistory[[#This Row],[FundCode]]="01000","GF","Hi Ed / OCR"))</f>
        <v>Hi Ed / OCR</v>
      </c>
      <c r="Q2432" s="5">
        <v>0</v>
      </c>
      <c r="R2432" s="5">
        <v>0</v>
      </c>
      <c r="S2432" s="5">
        <v>134830.54</v>
      </c>
      <c r="T2432" s="5">
        <v>134830.54</v>
      </c>
      <c r="U2432" s="3" t="s">
        <v>1733</v>
      </c>
      <c r="V2432" s="5">
        <v>0</v>
      </c>
      <c r="W2432" s="5">
        <v>0</v>
      </c>
      <c r="X2432" s="5"/>
      <c r="Y2432" s="5"/>
      <c r="Z2432" s="5">
        <f>Tbl_BalanceHistory[[#This Row],[Discretionary Recommended - Pre 2022]]+Tbl_BalanceHistory[[#This Row],[Discretionary Balance Recommended: Policy]]+Tbl_BalanceHistory[[#This Row],[Discretionary Balance Recommended: Commitments]]</f>
        <v>0</v>
      </c>
      <c r="AA2432" s="5">
        <f>Tbl_BalanceHistory[[#This Row],[Discretionary Balance]]-Tbl_BalanceHistory[[#This Row],[Discretionary Reappropriation]]</f>
        <v>0</v>
      </c>
      <c r="AB2432" s="2"/>
      <c r="AC2432" s="2"/>
      <c r="AD2432" s="2"/>
      <c r="AE2432" s="2"/>
    </row>
    <row r="2433" spans="1:31" ht="45" x14ac:dyDescent="0.25">
      <c r="A2433" s="2" t="s">
        <v>10</v>
      </c>
      <c r="B2433" s="3">
        <v>7</v>
      </c>
      <c r="C2433" s="3">
        <v>260</v>
      </c>
      <c r="D2433" s="3" t="s">
        <v>463</v>
      </c>
      <c r="E2433" s="3" t="str">
        <f>_xlfn.XLOOKUP(Tbl_BalanceHistory[[#This Row],[RespAgy]],Tbl_Agencies[Agy Code],Tbl_Agencies[Agy Sort])</f>
        <v>102000</v>
      </c>
      <c r="F2433" s="2" t="str">
        <f>Tbl_BalanceHistory[[#This Row],[RespAgy]]&amp;": "&amp;Tbl_BalanceHistory[[#This Row],[RespAgency]]</f>
        <v>260: Virginia Community College System</v>
      </c>
      <c r="G2433" s="3">
        <v>296</v>
      </c>
      <c r="H2433" s="3" t="s">
        <v>1162</v>
      </c>
      <c r="I2433" s="3" t="str">
        <f>_xlfn.XLOOKUP(Tbl_BalanceHistory[[#This Row],[AgyCode]],Tbl_Agencies[Agy Code],Tbl_Agencies[Agy Sort])</f>
        <v/>
      </c>
      <c r="J2433" s="2" t="str">
        <f>Tbl_BalanceHistory[[#This Row],[AgyCode]]&amp;": "&amp;Tbl_BalanceHistory[[#This Row],[Agency Name]]</f>
        <v>296: Virginia Highlands Community College</v>
      </c>
      <c r="K2433" s="1">
        <v>2020</v>
      </c>
      <c r="L2433" s="3">
        <v>101</v>
      </c>
      <c r="M2433" s="3" t="s">
        <v>1636</v>
      </c>
      <c r="N2433" s="2" t="str">
        <f>Tbl_BalanceHistory[[#This Row],[ProgramCode]]&amp;": "&amp;Tbl_BalanceHistory[[#This Row],[Program Name]]</f>
        <v>101: Higher Education Instruction</v>
      </c>
      <c r="O2433" s="3" t="s">
        <v>1963</v>
      </c>
      <c r="P2433" s="1" t="str">
        <f>IF(Tbl_BalanceHistory[[#This Row],[FundCode]]="0100","GF",IF(Tbl_BalanceHistory[[#This Row],[FundCode]]="01000","GF","Hi Ed / OCR"))</f>
        <v>Hi Ed / OCR</v>
      </c>
      <c r="Q2433" s="5">
        <v>0</v>
      </c>
      <c r="R2433" s="5">
        <v>0</v>
      </c>
      <c r="S2433" s="5">
        <v>762452.69</v>
      </c>
      <c r="T2433" s="5">
        <v>762452.69</v>
      </c>
      <c r="U2433" s="3" t="s">
        <v>1733</v>
      </c>
      <c r="V2433" s="5">
        <v>0</v>
      </c>
      <c r="W2433" s="5">
        <v>0</v>
      </c>
      <c r="X2433" s="5"/>
      <c r="Y2433" s="5"/>
      <c r="Z2433" s="5">
        <f>Tbl_BalanceHistory[[#This Row],[Discretionary Recommended - Pre 2022]]+Tbl_BalanceHistory[[#This Row],[Discretionary Balance Recommended: Policy]]+Tbl_BalanceHistory[[#This Row],[Discretionary Balance Recommended: Commitments]]</f>
        <v>0</v>
      </c>
      <c r="AA2433" s="5">
        <f>Tbl_BalanceHistory[[#This Row],[Discretionary Balance]]-Tbl_BalanceHistory[[#This Row],[Discretionary Reappropriation]]</f>
        <v>0</v>
      </c>
      <c r="AB2433" s="2"/>
      <c r="AC2433" s="2"/>
      <c r="AD2433" s="2"/>
      <c r="AE2433" s="2"/>
    </row>
    <row r="2434" spans="1:31" ht="45" x14ac:dyDescent="0.25">
      <c r="A2434" s="2" t="s">
        <v>10</v>
      </c>
      <c r="B2434" s="3">
        <v>7</v>
      </c>
      <c r="C2434" s="3">
        <v>260</v>
      </c>
      <c r="D2434" s="3" t="s">
        <v>463</v>
      </c>
      <c r="E2434" s="3" t="str">
        <f>_xlfn.XLOOKUP(Tbl_BalanceHistory[[#This Row],[RespAgy]],Tbl_Agencies[Agy Code],Tbl_Agencies[Agy Sort])</f>
        <v>102000</v>
      </c>
      <c r="F2434" s="2" t="str">
        <f>Tbl_BalanceHistory[[#This Row],[RespAgy]]&amp;": "&amp;Tbl_BalanceHistory[[#This Row],[RespAgency]]</f>
        <v>260: Virginia Community College System</v>
      </c>
      <c r="G2434" s="3">
        <v>296</v>
      </c>
      <c r="H2434" s="3" t="s">
        <v>1162</v>
      </c>
      <c r="I2434" s="3" t="str">
        <f>_xlfn.XLOOKUP(Tbl_BalanceHistory[[#This Row],[AgyCode]],Tbl_Agencies[Agy Code],Tbl_Agencies[Agy Sort])</f>
        <v/>
      </c>
      <c r="J2434" s="2" t="str">
        <f>Tbl_BalanceHistory[[#This Row],[AgyCode]]&amp;": "&amp;Tbl_BalanceHistory[[#This Row],[Agency Name]]</f>
        <v>296: Virginia Highlands Community College</v>
      </c>
      <c r="K2434" s="1">
        <v>2021</v>
      </c>
      <c r="L2434" s="3">
        <v>101</v>
      </c>
      <c r="M2434" s="3" t="s">
        <v>1636</v>
      </c>
      <c r="N2434" s="2" t="str">
        <f>Tbl_BalanceHistory[[#This Row],[ProgramCode]]&amp;": "&amp;Tbl_BalanceHistory[[#This Row],[Program Name]]</f>
        <v>101: Higher Education Instruction</v>
      </c>
      <c r="O2434" s="3" t="s">
        <v>1963</v>
      </c>
      <c r="P2434" s="1" t="str">
        <f>IF(Tbl_BalanceHistory[[#This Row],[FundCode]]="0100","GF",IF(Tbl_BalanceHistory[[#This Row],[FundCode]]="01000","GF","Hi Ed / OCR"))</f>
        <v>Hi Ed / OCR</v>
      </c>
      <c r="Q2434" s="5">
        <v>0</v>
      </c>
      <c r="R2434" s="5">
        <v>0</v>
      </c>
      <c r="S2434" s="5">
        <v>1850202.58</v>
      </c>
      <c r="T2434" s="5">
        <v>1850202.58</v>
      </c>
      <c r="U2434" s="3" t="s">
        <v>1733</v>
      </c>
      <c r="V2434" s="5">
        <v>0</v>
      </c>
      <c r="W2434" s="5">
        <v>0</v>
      </c>
      <c r="X2434" s="5"/>
      <c r="Y2434" s="5"/>
      <c r="Z2434" s="5">
        <f>Tbl_BalanceHistory[[#This Row],[Discretionary Recommended - Pre 2022]]+Tbl_BalanceHistory[[#This Row],[Discretionary Balance Recommended: Policy]]+Tbl_BalanceHistory[[#This Row],[Discretionary Balance Recommended: Commitments]]</f>
        <v>0</v>
      </c>
      <c r="AA2434" s="5">
        <f>Tbl_BalanceHistory[[#This Row],[Discretionary Balance]]-Tbl_BalanceHistory[[#This Row],[Discretionary Reappropriation]]</f>
        <v>0</v>
      </c>
      <c r="AB2434" s="2"/>
      <c r="AC2434" s="2"/>
      <c r="AD2434" s="2"/>
      <c r="AE2434" s="2"/>
    </row>
    <row r="2435" spans="1:31" ht="45" x14ac:dyDescent="0.25">
      <c r="A2435" s="2" t="s">
        <v>10</v>
      </c>
      <c r="B2435" s="3">
        <v>7</v>
      </c>
      <c r="C2435" s="3">
        <v>260</v>
      </c>
      <c r="D2435" s="3" t="s">
        <v>463</v>
      </c>
      <c r="E2435" s="3" t="str">
        <f>_xlfn.XLOOKUP(Tbl_BalanceHistory[[#This Row],[RespAgy]],Tbl_Agencies[Agy Code],Tbl_Agencies[Agy Sort])</f>
        <v>102000</v>
      </c>
      <c r="F2435" s="2" t="str">
        <f>Tbl_BalanceHistory[[#This Row],[RespAgy]]&amp;": "&amp;Tbl_BalanceHistory[[#This Row],[RespAgency]]</f>
        <v>260: Virginia Community College System</v>
      </c>
      <c r="G2435" s="3">
        <v>296</v>
      </c>
      <c r="H2435" s="3" t="s">
        <v>1162</v>
      </c>
      <c r="I2435" s="3" t="str">
        <f>_xlfn.XLOOKUP(Tbl_BalanceHistory[[#This Row],[AgyCode]],Tbl_Agencies[Agy Code],Tbl_Agencies[Agy Sort])</f>
        <v/>
      </c>
      <c r="J2435" s="2" t="str">
        <f>Tbl_BalanceHistory[[#This Row],[AgyCode]]&amp;": "&amp;Tbl_BalanceHistory[[#This Row],[Agency Name]]</f>
        <v>296: Virginia Highlands Community College</v>
      </c>
      <c r="K2435" s="1">
        <v>2022</v>
      </c>
      <c r="L2435" s="3">
        <v>101</v>
      </c>
      <c r="M2435" s="3" t="s">
        <v>1636</v>
      </c>
      <c r="N2435" s="2" t="str">
        <f>Tbl_BalanceHistory[[#This Row],[ProgramCode]]&amp;": "&amp;Tbl_BalanceHistory[[#This Row],[Program Name]]</f>
        <v>101: Higher Education Instruction</v>
      </c>
      <c r="O2435" s="3" t="s">
        <v>1963</v>
      </c>
      <c r="P2435" s="1" t="str">
        <f>IF(Tbl_BalanceHistory[[#This Row],[FundCode]]="0100","GF",IF(Tbl_BalanceHistory[[#This Row],[FundCode]]="01000","GF","Hi Ed / OCR"))</f>
        <v>Hi Ed / OCR</v>
      </c>
      <c r="Q2435" s="5">
        <v>0</v>
      </c>
      <c r="R2435" s="5">
        <v>0</v>
      </c>
      <c r="S2435" s="5">
        <v>2747470.98</v>
      </c>
      <c r="T2435" s="5">
        <v>2747470.98</v>
      </c>
      <c r="U2435" s="3" t="s">
        <v>1733</v>
      </c>
      <c r="V2435" s="5">
        <v>0</v>
      </c>
      <c r="W2435" s="5"/>
      <c r="X2435" s="5">
        <v>0</v>
      </c>
      <c r="Y2435" s="5">
        <v>0</v>
      </c>
      <c r="Z2435" s="5">
        <f>Tbl_BalanceHistory[[#This Row],[Discretionary Recommended - Pre 2022]]+Tbl_BalanceHistory[[#This Row],[Discretionary Balance Recommended: Policy]]+Tbl_BalanceHistory[[#This Row],[Discretionary Balance Recommended: Commitments]]</f>
        <v>0</v>
      </c>
      <c r="AA2435" s="5">
        <f>Tbl_BalanceHistory[[#This Row],[Discretionary Balance]]-Tbl_BalanceHistory[[#This Row],[Discretionary Reappropriation]]</f>
        <v>0</v>
      </c>
      <c r="AB2435" s="2"/>
      <c r="AC2435" s="2"/>
      <c r="AD2435" s="2"/>
      <c r="AE2435" s="2"/>
    </row>
    <row r="2436" spans="1:31" ht="45" x14ac:dyDescent="0.25">
      <c r="A2436" s="2" t="s">
        <v>10</v>
      </c>
      <c r="B2436" s="3">
        <v>7</v>
      </c>
      <c r="C2436" s="3">
        <v>260</v>
      </c>
      <c r="D2436" s="3" t="s">
        <v>463</v>
      </c>
      <c r="E2436" s="3" t="str">
        <f>_xlfn.XLOOKUP(Tbl_BalanceHistory[[#This Row],[RespAgy]],Tbl_Agencies[Agy Code],Tbl_Agencies[Agy Sort])</f>
        <v>102000</v>
      </c>
      <c r="F2436" s="2" t="str">
        <f>Tbl_BalanceHistory[[#This Row],[RespAgy]]&amp;": "&amp;Tbl_BalanceHistory[[#This Row],[RespAgency]]</f>
        <v>260: Virginia Community College System</v>
      </c>
      <c r="G2436" s="3">
        <v>296</v>
      </c>
      <c r="H2436" s="3" t="s">
        <v>1162</v>
      </c>
      <c r="I2436" s="3" t="str">
        <f>_xlfn.XLOOKUP(Tbl_BalanceHistory[[#This Row],[AgyCode]],Tbl_Agencies[Agy Code],Tbl_Agencies[Agy Sort])</f>
        <v/>
      </c>
      <c r="J2436" s="2" t="str">
        <f>Tbl_BalanceHistory[[#This Row],[AgyCode]]&amp;": "&amp;Tbl_BalanceHistory[[#This Row],[Agency Name]]</f>
        <v>296: Virginia Highlands Community College</v>
      </c>
      <c r="K2436" s="1">
        <v>2014</v>
      </c>
      <c r="L2436" s="3">
        <v>108</v>
      </c>
      <c r="M2436" s="3" t="s">
        <v>408</v>
      </c>
      <c r="N2436" s="2" t="str">
        <f>Tbl_BalanceHistory[[#This Row],[ProgramCode]]&amp;": "&amp;Tbl_BalanceHistory[[#This Row],[Program Name]]</f>
        <v>108: Higher Education Student Financial Assistance</v>
      </c>
      <c r="O2436" s="3" t="s">
        <v>1730</v>
      </c>
      <c r="P2436" s="1" t="str">
        <f>IF(Tbl_BalanceHistory[[#This Row],[FundCode]]="0100","GF",IF(Tbl_BalanceHistory[[#This Row],[FundCode]]="01000","GF","Hi Ed / OCR"))</f>
        <v>GF</v>
      </c>
      <c r="Q2436" s="5">
        <v>617865</v>
      </c>
      <c r="R2436" s="5">
        <v>614651.98</v>
      </c>
      <c r="S2436" s="5">
        <v>3213</v>
      </c>
      <c r="T2436" s="5">
        <v>3213</v>
      </c>
      <c r="U2436" s="3" t="s">
        <v>1731</v>
      </c>
      <c r="V2436" s="5">
        <v>0</v>
      </c>
      <c r="W2436" s="5">
        <v>0</v>
      </c>
      <c r="X2436" s="5"/>
      <c r="Y2436" s="5"/>
      <c r="Z2436" s="5">
        <f>Tbl_BalanceHistory[[#This Row],[Discretionary Recommended - Pre 2022]]+Tbl_BalanceHistory[[#This Row],[Discretionary Balance Recommended: Policy]]+Tbl_BalanceHistory[[#This Row],[Discretionary Balance Recommended: Commitments]]</f>
        <v>0</v>
      </c>
      <c r="AA2436" s="5">
        <f>Tbl_BalanceHistory[[#This Row],[Discretionary Balance]]-Tbl_BalanceHistory[[#This Row],[Discretionary Reappropriation]]</f>
        <v>0</v>
      </c>
      <c r="AB2436" s="2"/>
      <c r="AC2436" s="2"/>
      <c r="AD2436" s="2"/>
      <c r="AE2436" s="2"/>
    </row>
    <row r="2437" spans="1:31" ht="45" x14ac:dyDescent="0.25">
      <c r="A2437" s="2" t="s">
        <v>10</v>
      </c>
      <c r="B2437" s="3">
        <v>7</v>
      </c>
      <c r="C2437" s="3">
        <v>260</v>
      </c>
      <c r="D2437" s="3" t="s">
        <v>463</v>
      </c>
      <c r="E2437" s="3" t="str">
        <f>_xlfn.XLOOKUP(Tbl_BalanceHistory[[#This Row],[RespAgy]],Tbl_Agencies[Agy Code],Tbl_Agencies[Agy Sort])</f>
        <v>102000</v>
      </c>
      <c r="F2437" s="2" t="str">
        <f>Tbl_BalanceHistory[[#This Row],[RespAgy]]&amp;": "&amp;Tbl_BalanceHistory[[#This Row],[RespAgency]]</f>
        <v>260: Virginia Community College System</v>
      </c>
      <c r="G2437" s="3">
        <v>296</v>
      </c>
      <c r="H2437" s="3" t="s">
        <v>1162</v>
      </c>
      <c r="I2437" s="3" t="str">
        <f>_xlfn.XLOOKUP(Tbl_BalanceHistory[[#This Row],[AgyCode]],Tbl_Agencies[Agy Code],Tbl_Agencies[Agy Sort])</f>
        <v/>
      </c>
      <c r="J2437" s="2" t="str">
        <f>Tbl_BalanceHistory[[#This Row],[AgyCode]]&amp;": "&amp;Tbl_BalanceHistory[[#This Row],[Agency Name]]</f>
        <v>296: Virginia Highlands Community College</v>
      </c>
      <c r="K2437" s="1">
        <v>2015</v>
      </c>
      <c r="L2437" s="3">
        <v>108</v>
      </c>
      <c r="M2437" s="3" t="s">
        <v>408</v>
      </c>
      <c r="N2437" s="2" t="str">
        <f>Tbl_BalanceHistory[[#This Row],[ProgramCode]]&amp;": "&amp;Tbl_BalanceHistory[[#This Row],[Program Name]]</f>
        <v>108: Higher Education Student Financial Assistance</v>
      </c>
      <c r="O2437" s="3" t="s">
        <v>1730</v>
      </c>
      <c r="P2437" s="1" t="str">
        <f>IF(Tbl_BalanceHistory[[#This Row],[FundCode]]="0100","GF",IF(Tbl_BalanceHistory[[#This Row],[FundCode]]="01000","GF","Hi Ed / OCR"))</f>
        <v>GF</v>
      </c>
      <c r="Q2437" s="5">
        <v>687046</v>
      </c>
      <c r="R2437" s="5">
        <v>686371</v>
      </c>
      <c r="S2437" s="5">
        <v>675</v>
      </c>
      <c r="T2437" s="5">
        <v>675</v>
      </c>
      <c r="U2437" s="3" t="s">
        <v>1731</v>
      </c>
      <c r="V2437" s="5">
        <v>0</v>
      </c>
      <c r="W2437" s="5">
        <v>0</v>
      </c>
      <c r="X2437" s="5"/>
      <c r="Y2437" s="5"/>
      <c r="Z2437" s="5">
        <f>Tbl_BalanceHistory[[#This Row],[Discretionary Recommended - Pre 2022]]+Tbl_BalanceHistory[[#This Row],[Discretionary Balance Recommended: Policy]]+Tbl_BalanceHistory[[#This Row],[Discretionary Balance Recommended: Commitments]]</f>
        <v>0</v>
      </c>
      <c r="AA2437" s="5">
        <f>Tbl_BalanceHistory[[#This Row],[Discretionary Balance]]-Tbl_BalanceHistory[[#This Row],[Discretionary Reappropriation]]</f>
        <v>0</v>
      </c>
      <c r="AB2437" s="2"/>
      <c r="AC2437" s="2"/>
      <c r="AD2437" s="2"/>
      <c r="AE2437" s="2"/>
    </row>
    <row r="2438" spans="1:31" ht="45" x14ac:dyDescent="0.25">
      <c r="A2438" s="2" t="s">
        <v>10</v>
      </c>
      <c r="B2438" s="3">
        <v>7</v>
      </c>
      <c r="C2438" s="3">
        <v>260</v>
      </c>
      <c r="D2438" s="3" t="s">
        <v>463</v>
      </c>
      <c r="E2438" s="3" t="str">
        <f>_xlfn.XLOOKUP(Tbl_BalanceHistory[[#This Row],[RespAgy]],Tbl_Agencies[Agy Code],Tbl_Agencies[Agy Sort])</f>
        <v>102000</v>
      </c>
      <c r="F2438" s="2" t="str">
        <f>Tbl_BalanceHistory[[#This Row],[RespAgy]]&amp;": "&amp;Tbl_BalanceHistory[[#This Row],[RespAgency]]</f>
        <v>260: Virginia Community College System</v>
      </c>
      <c r="G2438" s="3">
        <v>296</v>
      </c>
      <c r="H2438" s="3" t="s">
        <v>1162</v>
      </c>
      <c r="I2438" s="3" t="str">
        <f>_xlfn.XLOOKUP(Tbl_BalanceHistory[[#This Row],[AgyCode]],Tbl_Agencies[Agy Code],Tbl_Agencies[Agy Sort])</f>
        <v/>
      </c>
      <c r="J2438" s="2" t="str">
        <f>Tbl_BalanceHistory[[#This Row],[AgyCode]]&amp;": "&amp;Tbl_BalanceHistory[[#This Row],[Agency Name]]</f>
        <v>296: Virginia Highlands Community College</v>
      </c>
      <c r="K2438" s="1">
        <v>2016</v>
      </c>
      <c r="L2438" s="3">
        <v>108</v>
      </c>
      <c r="M2438" s="3" t="s">
        <v>408</v>
      </c>
      <c r="N2438" s="2" t="str">
        <f>Tbl_BalanceHistory[[#This Row],[ProgramCode]]&amp;": "&amp;Tbl_BalanceHistory[[#This Row],[Program Name]]</f>
        <v>108: Higher Education Student Financial Assistance</v>
      </c>
      <c r="O2438" s="3" t="s">
        <v>1730</v>
      </c>
      <c r="P2438" s="1" t="str">
        <f>IF(Tbl_BalanceHistory[[#This Row],[FundCode]]="0100","GF",IF(Tbl_BalanceHistory[[#This Row],[FundCode]]="01000","GF","Hi Ed / OCR"))</f>
        <v>GF</v>
      </c>
      <c r="Q2438" s="5">
        <v>558403</v>
      </c>
      <c r="R2438" s="5">
        <v>556653.80000000005</v>
      </c>
      <c r="S2438" s="5">
        <v>1749</v>
      </c>
      <c r="T2438" s="5">
        <v>1749</v>
      </c>
      <c r="U2438" s="3" t="s">
        <v>1731</v>
      </c>
      <c r="V2438" s="5">
        <v>0</v>
      </c>
      <c r="W2438" s="5">
        <v>0</v>
      </c>
      <c r="X2438" s="5"/>
      <c r="Y2438" s="5"/>
      <c r="Z2438" s="5">
        <f>Tbl_BalanceHistory[[#This Row],[Discretionary Recommended - Pre 2022]]+Tbl_BalanceHistory[[#This Row],[Discretionary Balance Recommended: Policy]]+Tbl_BalanceHistory[[#This Row],[Discretionary Balance Recommended: Commitments]]</f>
        <v>0</v>
      </c>
      <c r="AA2438" s="5">
        <f>Tbl_BalanceHistory[[#This Row],[Discretionary Balance]]-Tbl_BalanceHistory[[#This Row],[Discretionary Reappropriation]]</f>
        <v>0</v>
      </c>
      <c r="AB2438" s="2"/>
      <c r="AC2438" s="2"/>
      <c r="AD2438" s="2"/>
      <c r="AE2438" s="2"/>
    </row>
    <row r="2439" spans="1:31" ht="45" x14ac:dyDescent="0.25">
      <c r="A2439" s="2" t="s">
        <v>10</v>
      </c>
      <c r="B2439" s="3">
        <v>7</v>
      </c>
      <c r="C2439" s="3">
        <v>260</v>
      </c>
      <c r="D2439" s="3" t="s">
        <v>463</v>
      </c>
      <c r="E2439" s="3" t="str">
        <f>_xlfn.XLOOKUP(Tbl_BalanceHistory[[#This Row],[RespAgy]],Tbl_Agencies[Agy Code],Tbl_Agencies[Agy Sort])</f>
        <v>102000</v>
      </c>
      <c r="F2439" s="2" t="str">
        <f>Tbl_BalanceHistory[[#This Row],[RespAgy]]&amp;": "&amp;Tbl_BalanceHistory[[#This Row],[RespAgency]]</f>
        <v>260: Virginia Community College System</v>
      </c>
      <c r="G2439" s="3">
        <v>296</v>
      </c>
      <c r="H2439" s="3" t="s">
        <v>1162</v>
      </c>
      <c r="I2439" s="3" t="str">
        <f>_xlfn.XLOOKUP(Tbl_BalanceHistory[[#This Row],[AgyCode]],Tbl_Agencies[Agy Code],Tbl_Agencies[Agy Sort])</f>
        <v/>
      </c>
      <c r="J2439" s="2" t="str">
        <f>Tbl_BalanceHistory[[#This Row],[AgyCode]]&amp;": "&amp;Tbl_BalanceHistory[[#This Row],[Agency Name]]</f>
        <v>296: Virginia Highlands Community College</v>
      </c>
      <c r="K2439" s="1">
        <v>2017</v>
      </c>
      <c r="L2439" s="3">
        <v>108</v>
      </c>
      <c r="M2439" s="3" t="s">
        <v>408</v>
      </c>
      <c r="N2439" s="2" t="str">
        <f>Tbl_BalanceHistory[[#This Row],[ProgramCode]]&amp;": "&amp;Tbl_BalanceHistory[[#This Row],[Program Name]]</f>
        <v>108: Higher Education Student Financial Assistance</v>
      </c>
      <c r="O2439" s="3" t="s">
        <v>886</v>
      </c>
      <c r="P2439" s="1" t="str">
        <f>IF(Tbl_BalanceHistory[[#This Row],[FundCode]]="0100","GF",IF(Tbl_BalanceHistory[[#This Row],[FundCode]]="01000","GF","Hi Ed / OCR"))</f>
        <v>GF</v>
      </c>
      <c r="Q2439" s="5">
        <v>765520</v>
      </c>
      <c r="R2439" s="5">
        <v>747184.28</v>
      </c>
      <c r="S2439" s="5">
        <v>18335</v>
      </c>
      <c r="T2439" s="5">
        <v>18335</v>
      </c>
      <c r="U2439" s="3" t="s">
        <v>1732</v>
      </c>
      <c r="V2439" s="5">
        <v>0</v>
      </c>
      <c r="W2439" s="5">
        <v>0</v>
      </c>
      <c r="X2439" s="5"/>
      <c r="Y2439" s="5"/>
      <c r="Z2439" s="5">
        <f>Tbl_BalanceHistory[[#This Row],[Discretionary Recommended - Pre 2022]]+Tbl_BalanceHistory[[#This Row],[Discretionary Balance Recommended: Policy]]+Tbl_BalanceHistory[[#This Row],[Discretionary Balance Recommended: Commitments]]</f>
        <v>0</v>
      </c>
      <c r="AA2439" s="5">
        <f>Tbl_BalanceHistory[[#This Row],[Discretionary Balance]]-Tbl_BalanceHistory[[#This Row],[Discretionary Reappropriation]]</f>
        <v>0</v>
      </c>
      <c r="AB2439" s="2"/>
      <c r="AC2439" s="2"/>
      <c r="AD2439" s="2"/>
      <c r="AE2439" s="2"/>
    </row>
    <row r="2440" spans="1:31" ht="45" x14ac:dyDescent="0.25">
      <c r="A2440" s="2" t="s">
        <v>10</v>
      </c>
      <c r="B2440" s="3">
        <v>7</v>
      </c>
      <c r="C2440" s="3">
        <v>260</v>
      </c>
      <c r="D2440" s="3" t="s">
        <v>463</v>
      </c>
      <c r="E2440" s="3" t="str">
        <f>_xlfn.XLOOKUP(Tbl_BalanceHistory[[#This Row],[RespAgy]],Tbl_Agencies[Agy Code],Tbl_Agencies[Agy Sort])</f>
        <v>102000</v>
      </c>
      <c r="F2440" s="2" t="str">
        <f>Tbl_BalanceHistory[[#This Row],[RespAgy]]&amp;": "&amp;Tbl_BalanceHistory[[#This Row],[RespAgency]]</f>
        <v>260: Virginia Community College System</v>
      </c>
      <c r="G2440" s="3">
        <v>296</v>
      </c>
      <c r="H2440" s="3" t="s">
        <v>1162</v>
      </c>
      <c r="I2440" s="3" t="str">
        <f>_xlfn.XLOOKUP(Tbl_BalanceHistory[[#This Row],[AgyCode]],Tbl_Agencies[Agy Code],Tbl_Agencies[Agy Sort])</f>
        <v/>
      </c>
      <c r="J2440" s="2" t="str">
        <f>Tbl_BalanceHistory[[#This Row],[AgyCode]]&amp;": "&amp;Tbl_BalanceHistory[[#This Row],[Agency Name]]</f>
        <v>296: Virginia Highlands Community College</v>
      </c>
      <c r="K2440" s="1">
        <v>2018</v>
      </c>
      <c r="L2440" s="3">
        <v>108</v>
      </c>
      <c r="M2440" s="3" t="s">
        <v>408</v>
      </c>
      <c r="N2440" s="2" t="str">
        <f>Tbl_BalanceHistory[[#This Row],[ProgramCode]]&amp;": "&amp;Tbl_BalanceHistory[[#This Row],[Program Name]]</f>
        <v>108: Higher Education Student Financial Assistance</v>
      </c>
      <c r="O2440" s="3" t="s">
        <v>886</v>
      </c>
      <c r="P2440" s="1" t="str">
        <f>IF(Tbl_BalanceHistory[[#This Row],[FundCode]]="0100","GF",IF(Tbl_BalanceHistory[[#This Row],[FundCode]]="01000","GF","Hi Ed / OCR"))</f>
        <v>GF</v>
      </c>
      <c r="Q2440" s="5">
        <v>761727</v>
      </c>
      <c r="R2440" s="5">
        <v>756956.66</v>
      </c>
      <c r="S2440" s="5">
        <v>4770</v>
      </c>
      <c r="T2440" s="5">
        <v>4770</v>
      </c>
      <c r="U2440" s="3" t="s">
        <v>1733</v>
      </c>
      <c r="V2440" s="5">
        <v>0</v>
      </c>
      <c r="W2440" s="5">
        <v>0</v>
      </c>
      <c r="X2440" s="5"/>
      <c r="Y2440" s="5"/>
      <c r="Z2440" s="5">
        <f>Tbl_BalanceHistory[[#This Row],[Discretionary Recommended - Pre 2022]]+Tbl_BalanceHistory[[#This Row],[Discretionary Balance Recommended: Policy]]+Tbl_BalanceHistory[[#This Row],[Discretionary Balance Recommended: Commitments]]</f>
        <v>0</v>
      </c>
      <c r="AA2440" s="5">
        <f>Tbl_BalanceHistory[[#This Row],[Discretionary Balance]]-Tbl_BalanceHistory[[#This Row],[Discretionary Reappropriation]]</f>
        <v>0</v>
      </c>
      <c r="AB2440" s="2"/>
      <c r="AC2440" s="2"/>
      <c r="AD2440" s="2"/>
      <c r="AE2440" s="2"/>
    </row>
    <row r="2441" spans="1:31" ht="45" x14ac:dyDescent="0.25">
      <c r="A2441" s="2" t="s">
        <v>10</v>
      </c>
      <c r="B2441" s="3">
        <v>7</v>
      </c>
      <c r="C2441" s="3">
        <v>260</v>
      </c>
      <c r="D2441" s="3" t="s">
        <v>463</v>
      </c>
      <c r="E2441" s="3" t="str">
        <f>_xlfn.XLOOKUP(Tbl_BalanceHistory[[#This Row],[RespAgy]],Tbl_Agencies[Agy Code],Tbl_Agencies[Agy Sort])</f>
        <v>102000</v>
      </c>
      <c r="F2441" s="2" t="str">
        <f>Tbl_BalanceHistory[[#This Row],[RespAgy]]&amp;": "&amp;Tbl_BalanceHistory[[#This Row],[RespAgency]]</f>
        <v>260: Virginia Community College System</v>
      </c>
      <c r="G2441" s="3">
        <v>296</v>
      </c>
      <c r="H2441" s="3" t="s">
        <v>1162</v>
      </c>
      <c r="I2441" s="3" t="str">
        <f>_xlfn.XLOOKUP(Tbl_BalanceHistory[[#This Row],[AgyCode]],Tbl_Agencies[Agy Code],Tbl_Agencies[Agy Sort])</f>
        <v/>
      </c>
      <c r="J2441" s="2" t="str">
        <f>Tbl_BalanceHistory[[#This Row],[AgyCode]]&amp;": "&amp;Tbl_BalanceHistory[[#This Row],[Agency Name]]</f>
        <v>296: Virginia Highlands Community College</v>
      </c>
      <c r="K2441" s="1">
        <v>2019</v>
      </c>
      <c r="L2441" s="3">
        <v>108</v>
      </c>
      <c r="M2441" s="3" t="s">
        <v>408</v>
      </c>
      <c r="N2441" s="2" t="str">
        <f>Tbl_BalanceHistory[[#This Row],[ProgramCode]]&amp;": "&amp;Tbl_BalanceHistory[[#This Row],[Program Name]]</f>
        <v>108: Higher Education Student Financial Assistance</v>
      </c>
      <c r="O2441" s="3" t="s">
        <v>886</v>
      </c>
      <c r="P2441" s="1" t="str">
        <f>IF(Tbl_BalanceHistory[[#This Row],[FundCode]]="0100","GF",IF(Tbl_BalanceHistory[[#This Row],[FundCode]]="01000","GF","Hi Ed / OCR"))</f>
        <v>GF</v>
      </c>
      <c r="Q2441" s="5">
        <v>840175</v>
      </c>
      <c r="R2441" s="5">
        <v>825966.6</v>
      </c>
      <c r="S2441" s="5">
        <v>14208.4</v>
      </c>
      <c r="T2441" s="5">
        <v>14208.4</v>
      </c>
      <c r="U2441" s="3" t="s">
        <v>1733</v>
      </c>
      <c r="V2441" s="5">
        <v>0</v>
      </c>
      <c r="W2441" s="5">
        <v>0</v>
      </c>
      <c r="X2441" s="5"/>
      <c r="Y2441" s="5"/>
      <c r="Z2441" s="5">
        <f>Tbl_BalanceHistory[[#This Row],[Discretionary Recommended - Pre 2022]]+Tbl_BalanceHistory[[#This Row],[Discretionary Balance Recommended: Policy]]+Tbl_BalanceHistory[[#This Row],[Discretionary Balance Recommended: Commitments]]</f>
        <v>0</v>
      </c>
      <c r="AA2441" s="5">
        <f>Tbl_BalanceHistory[[#This Row],[Discretionary Balance]]-Tbl_BalanceHistory[[#This Row],[Discretionary Reappropriation]]</f>
        <v>0</v>
      </c>
      <c r="AB2441" s="2"/>
      <c r="AC2441" s="2"/>
      <c r="AD2441" s="2"/>
      <c r="AE2441" s="2"/>
    </row>
    <row r="2442" spans="1:31" ht="45" x14ac:dyDescent="0.25">
      <c r="A2442" s="2" t="s">
        <v>10</v>
      </c>
      <c r="B2442" s="3">
        <v>7</v>
      </c>
      <c r="C2442" s="3">
        <v>260</v>
      </c>
      <c r="D2442" s="3" t="s">
        <v>463</v>
      </c>
      <c r="E2442" s="3" t="str">
        <f>_xlfn.XLOOKUP(Tbl_BalanceHistory[[#This Row],[RespAgy]],Tbl_Agencies[Agy Code],Tbl_Agencies[Agy Sort])</f>
        <v>102000</v>
      </c>
      <c r="F2442" s="2" t="str">
        <f>Tbl_BalanceHistory[[#This Row],[RespAgy]]&amp;": "&amp;Tbl_BalanceHistory[[#This Row],[RespAgency]]</f>
        <v>260: Virginia Community College System</v>
      </c>
      <c r="G2442" s="3">
        <v>296</v>
      </c>
      <c r="H2442" s="3" t="s">
        <v>1162</v>
      </c>
      <c r="I2442" s="3" t="str">
        <f>_xlfn.XLOOKUP(Tbl_BalanceHistory[[#This Row],[AgyCode]],Tbl_Agencies[Agy Code],Tbl_Agencies[Agy Sort])</f>
        <v/>
      </c>
      <c r="J2442" s="2" t="str">
        <f>Tbl_BalanceHistory[[#This Row],[AgyCode]]&amp;": "&amp;Tbl_BalanceHistory[[#This Row],[Agency Name]]</f>
        <v>296: Virginia Highlands Community College</v>
      </c>
      <c r="K2442" s="1">
        <v>2020</v>
      </c>
      <c r="L2442" s="3">
        <v>108</v>
      </c>
      <c r="M2442" s="3" t="s">
        <v>408</v>
      </c>
      <c r="N2442" s="2" t="str">
        <f>Tbl_BalanceHistory[[#This Row],[ProgramCode]]&amp;": "&amp;Tbl_BalanceHistory[[#This Row],[Program Name]]</f>
        <v>108: Higher Education Student Financial Assistance</v>
      </c>
      <c r="O2442" s="3" t="s">
        <v>886</v>
      </c>
      <c r="P2442" s="1" t="str">
        <f>IF(Tbl_BalanceHistory[[#This Row],[FundCode]]="0100","GF",IF(Tbl_BalanceHistory[[#This Row],[FundCode]]="01000","GF","Hi Ed / OCR"))</f>
        <v>GF</v>
      </c>
      <c r="Q2442" s="5">
        <v>1140120</v>
      </c>
      <c r="R2442" s="5">
        <v>1031775.7</v>
      </c>
      <c r="S2442" s="5">
        <v>108344.3</v>
      </c>
      <c r="T2442" s="5">
        <v>108344.3</v>
      </c>
      <c r="U2442" s="3" t="s">
        <v>1733</v>
      </c>
      <c r="V2442" s="5">
        <v>0</v>
      </c>
      <c r="W2442" s="5">
        <v>0</v>
      </c>
      <c r="X2442" s="5"/>
      <c r="Y2442" s="5"/>
      <c r="Z2442" s="5">
        <f>Tbl_BalanceHistory[[#This Row],[Discretionary Recommended - Pre 2022]]+Tbl_BalanceHistory[[#This Row],[Discretionary Balance Recommended: Policy]]+Tbl_BalanceHistory[[#This Row],[Discretionary Balance Recommended: Commitments]]</f>
        <v>0</v>
      </c>
      <c r="AA2442" s="5">
        <f>Tbl_BalanceHistory[[#This Row],[Discretionary Balance]]-Tbl_BalanceHistory[[#This Row],[Discretionary Reappropriation]]</f>
        <v>0</v>
      </c>
      <c r="AB2442" s="2"/>
      <c r="AC2442" s="2"/>
      <c r="AD2442" s="2"/>
      <c r="AE2442" s="2"/>
    </row>
    <row r="2443" spans="1:31" ht="45" x14ac:dyDescent="0.25">
      <c r="A2443" s="2" t="s">
        <v>10</v>
      </c>
      <c r="B2443" s="3">
        <v>7</v>
      </c>
      <c r="C2443" s="3">
        <v>260</v>
      </c>
      <c r="D2443" s="3" t="s">
        <v>463</v>
      </c>
      <c r="E2443" s="3" t="str">
        <f>_xlfn.XLOOKUP(Tbl_BalanceHistory[[#This Row],[RespAgy]],Tbl_Agencies[Agy Code],Tbl_Agencies[Agy Sort])</f>
        <v>102000</v>
      </c>
      <c r="F2443" s="2" t="str">
        <f>Tbl_BalanceHistory[[#This Row],[RespAgy]]&amp;": "&amp;Tbl_BalanceHistory[[#This Row],[RespAgency]]</f>
        <v>260: Virginia Community College System</v>
      </c>
      <c r="G2443" s="3">
        <v>296</v>
      </c>
      <c r="H2443" s="3" t="s">
        <v>1162</v>
      </c>
      <c r="I2443" s="3" t="str">
        <f>_xlfn.XLOOKUP(Tbl_BalanceHistory[[#This Row],[AgyCode]],Tbl_Agencies[Agy Code],Tbl_Agencies[Agy Sort])</f>
        <v/>
      </c>
      <c r="J2443" s="2" t="str">
        <f>Tbl_BalanceHistory[[#This Row],[AgyCode]]&amp;": "&amp;Tbl_BalanceHistory[[#This Row],[Agency Name]]</f>
        <v>296: Virginia Highlands Community College</v>
      </c>
      <c r="K2443" s="1">
        <v>2021</v>
      </c>
      <c r="L2443" s="3">
        <v>108</v>
      </c>
      <c r="M2443" s="3" t="s">
        <v>408</v>
      </c>
      <c r="N2443" s="2" t="str">
        <f>Tbl_BalanceHistory[[#This Row],[ProgramCode]]&amp;": "&amp;Tbl_BalanceHistory[[#This Row],[Program Name]]</f>
        <v>108: Higher Education Student Financial Assistance</v>
      </c>
      <c r="O2443" s="3" t="s">
        <v>886</v>
      </c>
      <c r="P2443" s="1" t="str">
        <f>IF(Tbl_BalanceHistory[[#This Row],[FundCode]]="0100","GF",IF(Tbl_BalanceHistory[[#This Row],[FundCode]]="01000","GF","Hi Ed / OCR"))</f>
        <v>GF</v>
      </c>
      <c r="Q2443" s="5">
        <v>1099698</v>
      </c>
      <c r="R2443" s="5">
        <v>860964.3</v>
      </c>
      <c r="S2443" s="5">
        <v>238733.7</v>
      </c>
      <c r="T2443" s="5">
        <v>238733.7</v>
      </c>
      <c r="U2443" s="3" t="s">
        <v>1733</v>
      </c>
      <c r="V2443" s="5">
        <v>0</v>
      </c>
      <c r="W2443" s="5">
        <v>0</v>
      </c>
      <c r="X2443" s="5"/>
      <c r="Y2443" s="5"/>
      <c r="Z2443" s="5">
        <f>Tbl_BalanceHistory[[#This Row],[Discretionary Recommended - Pre 2022]]+Tbl_BalanceHistory[[#This Row],[Discretionary Balance Recommended: Policy]]+Tbl_BalanceHistory[[#This Row],[Discretionary Balance Recommended: Commitments]]</f>
        <v>0</v>
      </c>
      <c r="AA2443" s="5">
        <f>Tbl_BalanceHistory[[#This Row],[Discretionary Balance]]-Tbl_BalanceHistory[[#This Row],[Discretionary Reappropriation]]</f>
        <v>0</v>
      </c>
      <c r="AB2443" s="2"/>
      <c r="AC2443" s="2"/>
      <c r="AD2443" s="2"/>
      <c r="AE2443" s="2"/>
    </row>
    <row r="2444" spans="1:31" ht="45" x14ac:dyDescent="0.25">
      <c r="A2444" s="2" t="s">
        <v>10</v>
      </c>
      <c r="B2444" s="3">
        <v>7</v>
      </c>
      <c r="C2444" s="3">
        <v>260</v>
      </c>
      <c r="D2444" s="3" t="s">
        <v>463</v>
      </c>
      <c r="E2444" s="3" t="str">
        <f>_xlfn.XLOOKUP(Tbl_BalanceHistory[[#This Row],[RespAgy]],Tbl_Agencies[Agy Code],Tbl_Agencies[Agy Sort])</f>
        <v>102000</v>
      </c>
      <c r="F2444" s="2" t="str">
        <f>Tbl_BalanceHistory[[#This Row],[RespAgy]]&amp;": "&amp;Tbl_BalanceHistory[[#This Row],[RespAgency]]</f>
        <v>260: Virginia Community College System</v>
      </c>
      <c r="G2444" s="3">
        <v>296</v>
      </c>
      <c r="H2444" s="3" t="s">
        <v>1162</v>
      </c>
      <c r="I2444" s="3" t="str">
        <f>_xlfn.XLOOKUP(Tbl_BalanceHistory[[#This Row],[AgyCode]],Tbl_Agencies[Agy Code],Tbl_Agencies[Agy Sort])</f>
        <v/>
      </c>
      <c r="J2444" s="2" t="str">
        <f>Tbl_BalanceHistory[[#This Row],[AgyCode]]&amp;": "&amp;Tbl_BalanceHistory[[#This Row],[Agency Name]]</f>
        <v>296: Virginia Highlands Community College</v>
      </c>
      <c r="K2444" s="1">
        <v>2022</v>
      </c>
      <c r="L2444" s="3">
        <v>108</v>
      </c>
      <c r="M2444" s="3" t="s">
        <v>408</v>
      </c>
      <c r="N2444" s="2" t="str">
        <f>Tbl_BalanceHistory[[#This Row],[ProgramCode]]&amp;": "&amp;Tbl_BalanceHistory[[#This Row],[Program Name]]</f>
        <v>108: Higher Education Student Financial Assistance</v>
      </c>
      <c r="O2444" s="3" t="s">
        <v>886</v>
      </c>
      <c r="P2444" s="1" t="str">
        <f>IF(Tbl_BalanceHistory[[#This Row],[FundCode]]="0100","GF",IF(Tbl_BalanceHistory[[#This Row],[FundCode]]="01000","GF","Hi Ed / OCR"))</f>
        <v>GF</v>
      </c>
      <c r="Q2444" s="5">
        <v>2561275</v>
      </c>
      <c r="R2444" s="5">
        <v>1632404.03</v>
      </c>
      <c r="S2444" s="5">
        <v>928870.97</v>
      </c>
      <c r="T2444" s="5">
        <v>928870.97</v>
      </c>
      <c r="U2444" s="3" t="s">
        <v>1733</v>
      </c>
      <c r="V2444" s="5">
        <v>0</v>
      </c>
      <c r="W2444" s="5"/>
      <c r="X2444" s="5">
        <v>0</v>
      </c>
      <c r="Y2444" s="5">
        <v>0</v>
      </c>
      <c r="Z2444" s="5">
        <f>Tbl_BalanceHistory[[#This Row],[Discretionary Recommended - Pre 2022]]+Tbl_BalanceHistory[[#This Row],[Discretionary Balance Recommended: Policy]]+Tbl_BalanceHistory[[#This Row],[Discretionary Balance Recommended: Commitments]]</f>
        <v>0</v>
      </c>
      <c r="AA2444" s="5">
        <f>Tbl_BalanceHistory[[#This Row],[Discretionary Balance]]-Tbl_BalanceHistory[[#This Row],[Discretionary Reappropriation]]</f>
        <v>0</v>
      </c>
      <c r="AB2444" s="2"/>
      <c r="AC2444" s="2"/>
      <c r="AD2444" s="2"/>
      <c r="AE2444" s="2"/>
    </row>
    <row r="2445" spans="1:31" ht="60" x14ac:dyDescent="0.25">
      <c r="A2445" s="2" t="s">
        <v>10</v>
      </c>
      <c r="B2445" s="3">
        <v>7</v>
      </c>
      <c r="C2445" s="3">
        <v>260</v>
      </c>
      <c r="D2445" s="3" t="s">
        <v>463</v>
      </c>
      <c r="E2445" s="3" t="str">
        <f>_xlfn.XLOOKUP(Tbl_BalanceHistory[[#This Row],[RespAgy]],Tbl_Agencies[Agy Code],Tbl_Agencies[Agy Sort])</f>
        <v>102000</v>
      </c>
      <c r="F2445" s="2" t="str">
        <f>Tbl_BalanceHistory[[#This Row],[RespAgy]]&amp;": "&amp;Tbl_BalanceHistory[[#This Row],[RespAgency]]</f>
        <v>260: Virginia Community College System</v>
      </c>
      <c r="G2445" s="3">
        <v>296</v>
      </c>
      <c r="H2445" s="3" t="s">
        <v>1162</v>
      </c>
      <c r="I2445" s="3" t="str">
        <f>_xlfn.XLOOKUP(Tbl_BalanceHistory[[#This Row],[AgyCode]],Tbl_Agencies[Agy Code],Tbl_Agencies[Agy Sort])</f>
        <v/>
      </c>
      <c r="J2445" s="2" t="str">
        <f>Tbl_BalanceHistory[[#This Row],[AgyCode]]&amp;": "&amp;Tbl_BalanceHistory[[#This Row],[Agency Name]]</f>
        <v>296: Virginia Highlands Community College</v>
      </c>
      <c r="K2445" s="1">
        <v>2014</v>
      </c>
      <c r="L2445" s="3">
        <v>110</v>
      </c>
      <c r="M2445" s="3" t="s">
        <v>409</v>
      </c>
      <c r="N2445" s="2" t="str">
        <f>Tbl_BalanceHistory[[#This Row],[ProgramCode]]&amp;": "&amp;Tbl_BalanceHistory[[#This Row],[Program Name]]</f>
        <v>110: Financial Assistance For Educational and General Services</v>
      </c>
      <c r="O2445" s="3" t="s">
        <v>1730</v>
      </c>
      <c r="P2445" s="1" t="str">
        <f>IF(Tbl_BalanceHistory[[#This Row],[FundCode]]="0100","GF",IF(Tbl_BalanceHistory[[#This Row],[FundCode]]="01000","GF","Hi Ed / OCR"))</f>
        <v>GF</v>
      </c>
      <c r="Q2445" s="5">
        <v>21973</v>
      </c>
      <c r="R2445" s="5">
        <v>21973</v>
      </c>
      <c r="S2445" s="5">
        <v>0</v>
      </c>
      <c r="T2445" s="5">
        <v>0</v>
      </c>
      <c r="U2445" s="3"/>
      <c r="V2445" s="5">
        <v>0</v>
      </c>
      <c r="W2445" s="5">
        <v>0</v>
      </c>
      <c r="X2445" s="5"/>
      <c r="Y2445" s="5"/>
      <c r="Z2445" s="5">
        <f>Tbl_BalanceHistory[[#This Row],[Discretionary Recommended - Pre 2022]]+Tbl_BalanceHistory[[#This Row],[Discretionary Balance Recommended: Policy]]+Tbl_BalanceHistory[[#This Row],[Discretionary Balance Recommended: Commitments]]</f>
        <v>0</v>
      </c>
      <c r="AA2445" s="5">
        <f>Tbl_BalanceHistory[[#This Row],[Discretionary Balance]]-Tbl_BalanceHistory[[#This Row],[Discretionary Reappropriation]]</f>
        <v>0</v>
      </c>
      <c r="AB2445" s="2"/>
      <c r="AC2445" s="2"/>
      <c r="AD2445" s="2"/>
      <c r="AE2445" s="2"/>
    </row>
    <row r="2446" spans="1:31" ht="60" x14ac:dyDescent="0.25">
      <c r="A2446" s="2" t="s">
        <v>10</v>
      </c>
      <c r="B2446" s="3">
        <v>7</v>
      </c>
      <c r="C2446" s="3">
        <v>260</v>
      </c>
      <c r="D2446" s="3" t="s">
        <v>463</v>
      </c>
      <c r="E2446" s="3" t="str">
        <f>_xlfn.XLOOKUP(Tbl_BalanceHistory[[#This Row],[RespAgy]],Tbl_Agencies[Agy Code],Tbl_Agencies[Agy Sort])</f>
        <v>102000</v>
      </c>
      <c r="F2446" s="2" t="str">
        <f>Tbl_BalanceHistory[[#This Row],[RespAgy]]&amp;": "&amp;Tbl_BalanceHistory[[#This Row],[RespAgency]]</f>
        <v>260: Virginia Community College System</v>
      </c>
      <c r="G2446" s="3">
        <v>296</v>
      </c>
      <c r="H2446" s="3" t="s">
        <v>1162</v>
      </c>
      <c r="I2446" s="3" t="str">
        <f>_xlfn.XLOOKUP(Tbl_BalanceHistory[[#This Row],[AgyCode]],Tbl_Agencies[Agy Code],Tbl_Agencies[Agy Sort])</f>
        <v/>
      </c>
      <c r="J2446" s="2" t="str">
        <f>Tbl_BalanceHistory[[#This Row],[AgyCode]]&amp;": "&amp;Tbl_BalanceHistory[[#This Row],[Agency Name]]</f>
        <v>296: Virginia Highlands Community College</v>
      </c>
      <c r="K2446" s="1">
        <v>2015</v>
      </c>
      <c r="L2446" s="3">
        <v>110</v>
      </c>
      <c r="M2446" s="3" t="s">
        <v>409</v>
      </c>
      <c r="N2446" s="2" t="str">
        <f>Tbl_BalanceHistory[[#This Row],[ProgramCode]]&amp;": "&amp;Tbl_BalanceHistory[[#This Row],[Program Name]]</f>
        <v>110: Financial Assistance For Educational and General Services</v>
      </c>
      <c r="O2446" s="3" t="s">
        <v>1730</v>
      </c>
      <c r="P2446" s="1" t="str">
        <f>IF(Tbl_BalanceHistory[[#This Row],[FundCode]]="0100","GF",IF(Tbl_BalanceHistory[[#This Row],[FundCode]]="01000","GF","Hi Ed / OCR"))</f>
        <v>GF</v>
      </c>
      <c r="Q2446" s="5">
        <v>21973</v>
      </c>
      <c r="R2446" s="5">
        <v>21973</v>
      </c>
      <c r="S2446" s="5">
        <v>0</v>
      </c>
      <c r="T2446" s="5">
        <v>0</v>
      </c>
      <c r="U2446" s="3"/>
      <c r="V2446" s="5">
        <v>0</v>
      </c>
      <c r="W2446" s="5">
        <v>0</v>
      </c>
      <c r="X2446" s="5"/>
      <c r="Y2446" s="5"/>
      <c r="Z2446" s="5">
        <f>Tbl_BalanceHistory[[#This Row],[Discretionary Recommended - Pre 2022]]+Tbl_BalanceHistory[[#This Row],[Discretionary Balance Recommended: Policy]]+Tbl_BalanceHistory[[#This Row],[Discretionary Balance Recommended: Commitments]]</f>
        <v>0</v>
      </c>
      <c r="AA2446" s="5">
        <f>Tbl_BalanceHistory[[#This Row],[Discretionary Balance]]-Tbl_BalanceHistory[[#This Row],[Discretionary Reappropriation]]</f>
        <v>0</v>
      </c>
      <c r="AB2446" s="2"/>
      <c r="AC2446" s="2"/>
      <c r="AD2446" s="2"/>
      <c r="AE2446" s="2"/>
    </row>
    <row r="2447" spans="1:31" ht="60" x14ac:dyDescent="0.25">
      <c r="A2447" s="2" t="s">
        <v>10</v>
      </c>
      <c r="B2447" s="3">
        <v>7</v>
      </c>
      <c r="C2447" s="3">
        <v>260</v>
      </c>
      <c r="D2447" s="3" t="s">
        <v>463</v>
      </c>
      <c r="E2447" s="3" t="str">
        <f>_xlfn.XLOOKUP(Tbl_BalanceHistory[[#This Row],[RespAgy]],Tbl_Agencies[Agy Code],Tbl_Agencies[Agy Sort])</f>
        <v>102000</v>
      </c>
      <c r="F2447" s="2" t="str">
        <f>Tbl_BalanceHistory[[#This Row],[RespAgy]]&amp;": "&amp;Tbl_BalanceHistory[[#This Row],[RespAgency]]</f>
        <v>260: Virginia Community College System</v>
      </c>
      <c r="G2447" s="3">
        <v>296</v>
      </c>
      <c r="H2447" s="3" t="s">
        <v>1162</v>
      </c>
      <c r="I2447" s="3" t="str">
        <f>_xlfn.XLOOKUP(Tbl_BalanceHistory[[#This Row],[AgyCode]],Tbl_Agencies[Agy Code],Tbl_Agencies[Agy Sort])</f>
        <v/>
      </c>
      <c r="J2447" s="2" t="str">
        <f>Tbl_BalanceHistory[[#This Row],[AgyCode]]&amp;": "&amp;Tbl_BalanceHistory[[#This Row],[Agency Name]]</f>
        <v>296: Virginia Highlands Community College</v>
      </c>
      <c r="K2447" s="1">
        <v>2016</v>
      </c>
      <c r="L2447" s="3">
        <v>110</v>
      </c>
      <c r="M2447" s="3" t="s">
        <v>409</v>
      </c>
      <c r="N2447" s="2" t="str">
        <f>Tbl_BalanceHistory[[#This Row],[ProgramCode]]&amp;": "&amp;Tbl_BalanceHistory[[#This Row],[Program Name]]</f>
        <v>110: Financial Assistance For Educational and General Services</v>
      </c>
      <c r="O2447" s="3" t="s">
        <v>1730</v>
      </c>
      <c r="P2447" s="1" t="str">
        <f>IF(Tbl_BalanceHistory[[#This Row],[FundCode]]="0100","GF",IF(Tbl_BalanceHistory[[#This Row],[FundCode]]="01000","GF","Hi Ed / OCR"))</f>
        <v>GF</v>
      </c>
      <c r="Q2447" s="5">
        <v>21973</v>
      </c>
      <c r="R2447" s="5">
        <v>21973</v>
      </c>
      <c r="S2447" s="5">
        <v>0</v>
      </c>
      <c r="T2447" s="5">
        <v>0</v>
      </c>
      <c r="U2447" s="3"/>
      <c r="V2447" s="5">
        <v>0</v>
      </c>
      <c r="W2447" s="5">
        <v>0</v>
      </c>
      <c r="X2447" s="5"/>
      <c r="Y2447" s="5"/>
      <c r="Z2447" s="5">
        <f>Tbl_BalanceHistory[[#This Row],[Discretionary Recommended - Pre 2022]]+Tbl_BalanceHistory[[#This Row],[Discretionary Balance Recommended: Policy]]+Tbl_BalanceHistory[[#This Row],[Discretionary Balance Recommended: Commitments]]</f>
        <v>0</v>
      </c>
      <c r="AA2447" s="5">
        <f>Tbl_BalanceHistory[[#This Row],[Discretionary Balance]]-Tbl_BalanceHistory[[#This Row],[Discretionary Reappropriation]]</f>
        <v>0</v>
      </c>
      <c r="AB2447" s="2"/>
      <c r="AC2447" s="2"/>
      <c r="AD2447" s="2"/>
      <c r="AE2447" s="2"/>
    </row>
    <row r="2448" spans="1:31" ht="60" x14ac:dyDescent="0.25">
      <c r="A2448" s="2" t="s">
        <v>10</v>
      </c>
      <c r="B2448" s="3">
        <v>7</v>
      </c>
      <c r="C2448" s="3">
        <v>260</v>
      </c>
      <c r="D2448" s="3" t="s">
        <v>463</v>
      </c>
      <c r="E2448" s="3" t="str">
        <f>_xlfn.XLOOKUP(Tbl_BalanceHistory[[#This Row],[RespAgy]],Tbl_Agencies[Agy Code],Tbl_Agencies[Agy Sort])</f>
        <v>102000</v>
      </c>
      <c r="F2448" s="2" t="str">
        <f>Tbl_BalanceHistory[[#This Row],[RespAgy]]&amp;": "&amp;Tbl_BalanceHistory[[#This Row],[RespAgency]]</f>
        <v>260: Virginia Community College System</v>
      </c>
      <c r="G2448" s="3">
        <v>296</v>
      </c>
      <c r="H2448" s="3" t="s">
        <v>1162</v>
      </c>
      <c r="I2448" s="3" t="str">
        <f>_xlfn.XLOOKUP(Tbl_BalanceHistory[[#This Row],[AgyCode]],Tbl_Agencies[Agy Code],Tbl_Agencies[Agy Sort])</f>
        <v/>
      </c>
      <c r="J2448" s="2" t="str">
        <f>Tbl_BalanceHistory[[#This Row],[AgyCode]]&amp;": "&amp;Tbl_BalanceHistory[[#This Row],[Agency Name]]</f>
        <v>296: Virginia Highlands Community College</v>
      </c>
      <c r="K2448" s="1">
        <v>2017</v>
      </c>
      <c r="L2448" s="3">
        <v>110</v>
      </c>
      <c r="M2448" s="3" t="s">
        <v>409</v>
      </c>
      <c r="N2448" s="2" t="str">
        <f>Tbl_BalanceHistory[[#This Row],[ProgramCode]]&amp;": "&amp;Tbl_BalanceHistory[[#This Row],[Program Name]]</f>
        <v>110: Financial Assistance For Educational and General Services</v>
      </c>
      <c r="O2448" s="3" t="s">
        <v>886</v>
      </c>
      <c r="P2448" s="1" t="str">
        <f>IF(Tbl_BalanceHistory[[#This Row],[FundCode]]="0100","GF",IF(Tbl_BalanceHistory[[#This Row],[FundCode]]="01000","GF","Hi Ed / OCR"))</f>
        <v>GF</v>
      </c>
      <c r="Q2448" s="5">
        <v>21973</v>
      </c>
      <c r="R2448" s="5">
        <v>21973</v>
      </c>
      <c r="S2448" s="5">
        <v>0</v>
      </c>
      <c r="T2448" s="5">
        <v>0</v>
      </c>
      <c r="U2448" s="3" t="s">
        <v>1732</v>
      </c>
      <c r="V2448" s="5">
        <v>0</v>
      </c>
      <c r="W2448" s="5">
        <v>0</v>
      </c>
      <c r="X2448" s="5"/>
      <c r="Y2448" s="5"/>
      <c r="Z2448" s="5">
        <f>Tbl_BalanceHistory[[#This Row],[Discretionary Recommended - Pre 2022]]+Tbl_BalanceHistory[[#This Row],[Discretionary Balance Recommended: Policy]]+Tbl_BalanceHistory[[#This Row],[Discretionary Balance Recommended: Commitments]]</f>
        <v>0</v>
      </c>
      <c r="AA2448" s="5">
        <f>Tbl_BalanceHistory[[#This Row],[Discretionary Balance]]-Tbl_BalanceHistory[[#This Row],[Discretionary Reappropriation]]</f>
        <v>0</v>
      </c>
      <c r="AB2448" s="2"/>
      <c r="AC2448" s="2"/>
      <c r="AD2448" s="2"/>
      <c r="AE2448" s="2"/>
    </row>
    <row r="2449" spans="1:31" ht="60" x14ac:dyDescent="0.25">
      <c r="A2449" s="2" t="s">
        <v>10</v>
      </c>
      <c r="B2449" s="3">
        <v>7</v>
      </c>
      <c r="C2449" s="3">
        <v>260</v>
      </c>
      <c r="D2449" s="3" t="s">
        <v>463</v>
      </c>
      <c r="E2449" s="3" t="str">
        <f>_xlfn.XLOOKUP(Tbl_BalanceHistory[[#This Row],[RespAgy]],Tbl_Agencies[Agy Code],Tbl_Agencies[Agy Sort])</f>
        <v>102000</v>
      </c>
      <c r="F2449" s="2" t="str">
        <f>Tbl_BalanceHistory[[#This Row],[RespAgy]]&amp;": "&amp;Tbl_BalanceHistory[[#This Row],[RespAgency]]</f>
        <v>260: Virginia Community College System</v>
      </c>
      <c r="G2449" s="3">
        <v>296</v>
      </c>
      <c r="H2449" s="3" t="s">
        <v>1162</v>
      </c>
      <c r="I2449" s="3" t="str">
        <f>_xlfn.XLOOKUP(Tbl_BalanceHistory[[#This Row],[AgyCode]],Tbl_Agencies[Agy Code],Tbl_Agencies[Agy Sort])</f>
        <v/>
      </c>
      <c r="J2449" s="2" t="str">
        <f>Tbl_BalanceHistory[[#This Row],[AgyCode]]&amp;": "&amp;Tbl_BalanceHistory[[#This Row],[Agency Name]]</f>
        <v>296: Virginia Highlands Community College</v>
      </c>
      <c r="K2449" s="1">
        <v>2018</v>
      </c>
      <c r="L2449" s="3">
        <v>110</v>
      </c>
      <c r="M2449" s="3" t="s">
        <v>409</v>
      </c>
      <c r="N2449" s="2" t="str">
        <f>Tbl_BalanceHistory[[#This Row],[ProgramCode]]&amp;": "&amp;Tbl_BalanceHistory[[#This Row],[Program Name]]</f>
        <v>110: Financial Assistance For Educational and General Services</v>
      </c>
      <c r="O2449" s="3" t="s">
        <v>886</v>
      </c>
      <c r="P2449" s="1" t="str">
        <f>IF(Tbl_BalanceHistory[[#This Row],[FundCode]]="0100","GF",IF(Tbl_BalanceHistory[[#This Row],[FundCode]]="01000","GF","Hi Ed / OCR"))</f>
        <v>GF</v>
      </c>
      <c r="Q2449" s="5">
        <v>21973</v>
      </c>
      <c r="R2449" s="5">
        <v>21973</v>
      </c>
      <c r="S2449" s="5">
        <v>0</v>
      </c>
      <c r="T2449" s="5">
        <v>0</v>
      </c>
      <c r="U2449" s="3" t="s">
        <v>1733</v>
      </c>
      <c r="V2449" s="5">
        <v>0</v>
      </c>
      <c r="W2449" s="5">
        <v>0</v>
      </c>
      <c r="X2449" s="5"/>
      <c r="Y2449" s="5"/>
      <c r="Z2449" s="5">
        <f>Tbl_BalanceHistory[[#This Row],[Discretionary Recommended - Pre 2022]]+Tbl_BalanceHistory[[#This Row],[Discretionary Balance Recommended: Policy]]+Tbl_BalanceHistory[[#This Row],[Discretionary Balance Recommended: Commitments]]</f>
        <v>0</v>
      </c>
      <c r="AA2449" s="5">
        <f>Tbl_BalanceHistory[[#This Row],[Discretionary Balance]]-Tbl_BalanceHistory[[#This Row],[Discretionary Reappropriation]]</f>
        <v>0</v>
      </c>
      <c r="AB2449" s="2"/>
      <c r="AC2449" s="2"/>
      <c r="AD2449" s="2"/>
      <c r="AE2449" s="2"/>
    </row>
    <row r="2450" spans="1:31" ht="60" x14ac:dyDescent="0.25">
      <c r="A2450" s="2" t="s">
        <v>10</v>
      </c>
      <c r="B2450" s="3">
        <v>7</v>
      </c>
      <c r="C2450" s="3">
        <v>260</v>
      </c>
      <c r="D2450" s="3" t="s">
        <v>463</v>
      </c>
      <c r="E2450" s="3" t="str">
        <f>_xlfn.XLOOKUP(Tbl_BalanceHistory[[#This Row],[RespAgy]],Tbl_Agencies[Agy Code],Tbl_Agencies[Agy Sort])</f>
        <v>102000</v>
      </c>
      <c r="F2450" s="2" t="str">
        <f>Tbl_BalanceHistory[[#This Row],[RespAgy]]&amp;": "&amp;Tbl_BalanceHistory[[#This Row],[RespAgency]]</f>
        <v>260: Virginia Community College System</v>
      </c>
      <c r="G2450" s="3">
        <v>296</v>
      </c>
      <c r="H2450" s="3" t="s">
        <v>1162</v>
      </c>
      <c r="I2450" s="3" t="str">
        <f>_xlfn.XLOOKUP(Tbl_BalanceHistory[[#This Row],[AgyCode]],Tbl_Agencies[Agy Code],Tbl_Agencies[Agy Sort])</f>
        <v/>
      </c>
      <c r="J2450" s="2" t="str">
        <f>Tbl_BalanceHistory[[#This Row],[AgyCode]]&amp;": "&amp;Tbl_BalanceHistory[[#This Row],[Agency Name]]</f>
        <v>296: Virginia Highlands Community College</v>
      </c>
      <c r="K2450" s="1">
        <v>2019</v>
      </c>
      <c r="L2450" s="3">
        <v>110</v>
      </c>
      <c r="M2450" s="3" t="s">
        <v>409</v>
      </c>
      <c r="N2450" s="2" t="str">
        <f>Tbl_BalanceHistory[[#This Row],[ProgramCode]]&amp;": "&amp;Tbl_BalanceHistory[[#This Row],[Program Name]]</f>
        <v>110: Financial Assistance For Educational and General Services</v>
      </c>
      <c r="O2450" s="3" t="s">
        <v>886</v>
      </c>
      <c r="P2450" s="1" t="str">
        <f>IF(Tbl_BalanceHistory[[#This Row],[FundCode]]="0100","GF",IF(Tbl_BalanceHistory[[#This Row],[FundCode]]="01000","GF","Hi Ed / OCR"))</f>
        <v>GF</v>
      </c>
      <c r="Q2450" s="5">
        <v>21973</v>
      </c>
      <c r="R2450" s="5">
        <v>21973</v>
      </c>
      <c r="S2450" s="5">
        <v>0</v>
      </c>
      <c r="T2450" s="5">
        <v>0</v>
      </c>
      <c r="U2450" s="3" t="s">
        <v>1733</v>
      </c>
      <c r="V2450" s="5">
        <v>0</v>
      </c>
      <c r="W2450" s="5">
        <v>0</v>
      </c>
      <c r="X2450" s="5"/>
      <c r="Y2450" s="5"/>
      <c r="Z2450" s="5">
        <f>Tbl_BalanceHistory[[#This Row],[Discretionary Recommended - Pre 2022]]+Tbl_BalanceHistory[[#This Row],[Discretionary Balance Recommended: Policy]]+Tbl_BalanceHistory[[#This Row],[Discretionary Balance Recommended: Commitments]]</f>
        <v>0</v>
      </c>
      <c r="AA2450" s="5">
        <f>Tbl_BalanceHistory[[#This Row],[Discretionary Balance]]-Tbl_BalanceHistory[[#This Row],[Discretionary Reappropriation]]</f>
        <v>0</v>
      </c>
      <c r="AB2450" s="2"/>
      <c r="AC2450" s="2"/>
      <c r="AD2450" s="2"/>
      <c r="AE2450" s="2"/>
    </row>
    <row r="2451" spans="1:31" ht="60" x14ac:dyDescent="0.25">
      <c r="A2451" s="2" t="s">
        <v>10</v>
      </c>
      <c r="B2451" s="3">
        <v>7</v>
      </c>
      <c r="C2451" s="3">
        <v>260</v>
      </c>
      <c r="D2451" s="3" t="s">
        <v>463</v>
      </c>
      <c r="E2451" s="3" t="str">
        <f>_xlfn.XLOOKUP(Tbl_BalanceHistory[[#This Row],[RespAgy]],Tbl_Agencies[Agy Code],Tbl_Agencies[Agy Sort])</f>
        <v>102000</v>
      </c>
      <c r="F2451" s="2" t="str">
        <f>Tbl_BalanceHistory[[#This Row],[RespAgy]]&amp;": "&amp;Tbl_BalanceHistory[[#This Row],[RespAgency]]</f>
        <v>260: Virginia Community College System</v>
      </c>
      <c r="G2451" s="3">
        <v>296</v>
      </c>
      <c r="H2451" s="3" t="s">
        <v>1162</v>
      </c>
      <c r="I2451" s="3" t="str">
        <f>_xlfn.XLOOKUP(Tbl_BalanceHistory[[#This Row],[AgyCode]],Tbl_Agencies[Agy Code],Tbl_Agencies[Agy Sort])</f>
        <v/>
      </c>
      <c r="J2451" s="2" t="str">
        <f>Tbl_BalanceHistory[[#This Row],[AgyCode]]&amp;": "&amp;Tbl_BalanceHistory[[#This Row],[Agency Name]]</f>
        <v>296: Virginia Highlands Community College</v>
      </c>
      <c r="K2451" s="1">
        <v>2020</v>
      </c>
      <c r="L2451" s="3">
        <v>110</v>
      </c>
      <c r="M2451" s="3" t="s">
        <v>409</v>
      </c>
      <c r="N2451" s="2" t="str">
        <f>Tbl_BalanceHistory[[#This Row],[ProgramCode]]&amp;": "&amp;Tbl_BalanceHistory[[#This Row],[Program Name]]</f>
        <v>110: Financial Assistance For Educational and General Services</v>
      </c>
      <c r="O2451" s="3" t="s">
        <v>886</v>
      </c>
      <c r="P2451" s="1" t="str">
        <f>IF(Tbl_BalanceHistory[[#This Row],[FundCode]]="0100","GF",IF(Tbl_BalanceHistory[[#This Row],[FundCode]]="01000","GF","Hi Ed / OCR"))</f>
        <v>GF</v>
      </c>
      <c r="Q2451" s="5">
        <v>21973</v>
      </c>
      <c r="R2451" s="5">
        <v>21973</v>
      </c>
      <c r="S2451" s="5">
        <v>0</v>
      </c>
      <c r="T2451" s="5">
        <v>0</v>
      </c>
      <c r="U2451" s="3" t="s">
        <v>1733</v>
      </c>
      <c r="V2451" s="5">
        <v>0</v>
      </c>
      <c r="W2451" s="5">
        <v>0</v>
      </c>
      <c r="X2451" s="5"/>
      <c r="Y2451" s="5"/>
      <c r="Z2451" s="5">
        <f>Tbl_BalanceHistory[[#This Row],[Discretionary Recommended - Pre 2022]]+Tbl_BalanceHistory[[#This Row],[Discretionary Balance Recommended: Policy]]+Tbl_BalanceHistory[[#This Row],[Discretionary Balance Recommended: Commitments]]</f>
        <v>0</v>
      </c>
      <c r="AA2451" s="5">
        <f>Tbl_BalanceHistory[[#This Row],[Discretionary Balance]]-Tbl_BalanceHistory[[#This Row],[Discretionary Reappropriation]]</f>
        <v>0</v>
      </c>
      <c r="AB2451" s="2"/>
      <c r="AC2451" s="2"/>
      <c r="AD2451" s="2"/>
      <c r="AE2451" s="2"/>
    </row>
    <row r="2452" spans="1:31" ht="60" x14ac:dyDescent="0.25">
      <c r="A2452" s="2" t="s">
        <v>10</v>
      </c>
      <c r="B2452" s="3">
        <v>7</v>
      </c>
      <c r="C2452" s="3">
        <v>260</v>
      </c>
      <c r="D2452" s="3" t="s">
        <v>463</v>
      </c>
      <c r="E2452" s="3" t="str">
        <f>_xlfn.XLOOKUP(Tbl_BalanceHistory[[#This Row],[RespAgy]],Tbl_Agencies[Agy Code],Tbl_Agencies[Agy Sort])</f>
        <v>102000</v>
      </c>
      <c r="F2452" s="2" t="str">
        <f>Tbl_BalanceHistory[[#This Row],[RespAgy]]&amp;": "&amp;Tbl_BalanceHistory[[#This Row],[RespAgency]]</f>
        <v>260: Virginia Community College System</v>
      </c>
      <c r="G2452" s="3">
        <v>296</v>
      </c>
      <c r="H2452" s="3" t="s">
        <v>1162</v>
      </c>
      <c r="I2452" s="3" t="str">
        <f>_xlfn.XLOOKUP(Tbl_BalanceHistory[[#This Row],[AgyCode]],Tbl_Agencies[Agy Code],Tbl_Agencies[Agy Sort])</f>
        <v/>
      </c>
      <c r="J2452" s="2" t="str">
        <f>Tbl_BalanceHistory[[#This Row],[AgyCode]]&amp;": "&amp;Tbl_BalanceHistory[[#This Row],[Agency Name]]</f>
        <v>296: Virginia Highlands Community College</v>
      </c>
      <c r="K2452" s="1">
        <v>2021</v>
      </c>
      <c r="L2452" s="3">
        <v>110</v>
      </c>
      <c r="M2452" s="3" t="s">
        <v>409</v>
      </c>
      <c r="N2452" s="2" t="str">
        <f>Tbl_BalanceHistory[[#This Row],[ProgramCode]]&amp;": "&amp;Tbl_BalanceHistory[[#This Row],[Program Name]]</f>
        <v>110: Financial Assistance For Educational and General Services</v>
      </c>
      <c r="O2452" s="3" t="s">
        <v>886</v>
      </c>
      <c r="P2452" s="1" t="str">
        <f>IF(Tbl_BalanceHistory[[#This Row],[FundCode]]="0100","GF",IF(Tbl_BalanceHistory[[#This Row],[FundCode]]="01000","GF","Hi Ed / OCR"))</f>
        <v>GF</v>
      </c>
      <c r="Q2452" s="5">
        <v>15627</v>
      </c>
      <c r="R2452" s="5">
        <v>15626.08</v>
      </c>
      <c r="S2452" s="5">
        <v>0.92</v>
      </c>
      <c r="T2452" s="5">
        <v>0.92</v>
      </c>
      <c r="U2452" s="3" t="s">
        <v>1733</v>
      </c>
      <c r="V2452" s="5">
        <v>0</v>
      </c>
      <c r="W2452" s="5">
        <v>0</v>
      </c>
      <c r="X2452" s="5"/>
      <c r="Y2452" s="5"/>
      <c r="Z2452" s="5">
        <f>Tbl_BalanceHistory[[#This Row],[Discretionary Recommended - Pre 2022]]+Tbl_BalanceHistory[[#This Row],[Discretionary Balance Recommended: Policy]]+Tbl_BalanceHistory[[#This Row],[Discretionary Balance Recommended: Commitments]]</f>
        <v>0</v>
      </c>
      <c r="AA2452" s="5">
        <f>Tbl_BalanceHistory[[#This Row],[Discretionary Balance]]-Tbl_BalanceHistory[[#This Row],[Discretionary Reappropriation]]</f>
        <v>0</v>
      </c>
      <c r="AB2452" s="2"/>
      <c r="AC2452" s="2"/>
      <c r="AD2452" s="2"/>
      <c r="AE2452" s="2"/>
    </row>
    <row r="2453" spans="1:31" ht="60" x14ac:dyDescent="0.25">
      <c r="A2453" s="2" t="s">
        <v>10</v>
      </c>
      <c r="B2453" s="3">
        <v>7</v>
      </c>
      <c r="C2453" s="3">
        <v>260</v>
      </c>
      <c r="D2453" s="3" t="s">
        <v>463</v>
      </c>
      <c r="E2453" s="3" t="str">
        <f>_xlfn.XLOOKUP(Tbl_BalanceHistory[[#This Row],[RespAgy]],Tbl_Agencies[Agy Code],Tbl_Agencies[Agy Sort])</f>
        <v>102000</v>
      </c>
      <c r="F2453" s="2" t="str">
        <f>Tbl_BalanceHistory[[#This Row],[RespAgy]]&amp;": "&amp;Tbl_BalanceHistory[[#This Row],[RespAgency]]</f>
        <v>260: Virginia Community College System</v>
      </c>
      <c r="G2453" s="3">
        <v>296</v>
      </c>
      <c r="H2453" s="3" t="s">
        <v>1162</v>
      </c>
      <c r="I2453" s="3" t="str">
        <f>_xlfn.XLOOKUP(Tbl_BalanceHistory[[#This Row],[AgyCode]],Tbl_Agencies[Agy Code],Tbl_Agencies[Agy Sort])</f>
        <v/>
      </c>
      <c r="J2453" s="2" t="str">
        <f>Tbl_BalanceHistory[[#This Row],[AgyCode]]&amp;": "&amp;Tbl_BalanceHistory[[#This Row],[Agency Name]]</f>
        <v>296: Virginia Highlands Community College</v>
      </c>
      <c r="K2453" s="1">
        <v>2022</v>
      </c>
      <c r="L2453" s="3">
        <v>110</v>
      </c>
      <c r="M2453" s="3" t="s">
        <v>409</v>
      </c>
      <c r="N2453" s="2" t="str">
        <f>Tbl_BalanceHistory[[#This Row],[ProgramCode]]&amp;": "&amp;Tbl_BalanceHistory[[#This Row],[Program Name]]</f>
        <v>110: Financial Assistance For Educational and General Services</v>
      </c>
      <c r="O2453" s="3" t="s">
        <v>886</v>
      </c>
      <c r="P2453" s="1" t="str">
        <f>IF(Tbl_BalanceHistory[[#This Row],[FundCode]]="0100","GF",IF(Tbl_BalanceHistory[[#This Row],[FundCode]]="01000","GF","Hi Ed / OCR"))</f>
        <v>GF</v>
      </c>
      <c r="Q2453" s="5">
        <v>1</v>
      </c>
      <c r="R2453" s="5">
        <v>0</v>
      </c>
      <c r="S2453" s="5">
        <v>1</v>
      </c>
      <c r="T2453" s="5">
        <v>1</v>
      </c>
      <c r="U2453" s="3" t="s">
        <v>1733</v>
      </c>
      <c r="V2453" s="5">
        <v>0</v>
      </c>
      <c r="W2453" s="5"/>
      <c r="X2453" s="5">
        <v>0</v>
      </c>
      <c r="Y2453" s="5">
        <v>0</v>
      </c>
      <c r="Z2453" s="5">
        <f>Tbl_BalanceHistory[[#This Row],[Discretionary Recommended - Pre 2022]]+Tbl_BalanceHistory[[#This Row],[Discretionary Balance Recommended: Policy]]+Tbl_BalanceHistory[[#This Row],[Discretionary Balance Recommended: Commitments]]</f>
        <v>0</v>
      </c>
      <c r="AA2453" s="5">
        <f>Tbl_BalanceHistory[[#This Row],[Discretionary Balance]]-Tbl_BalanceHistory[[#This Row],[Discretionary Reappropriation]]</f>
        <v>0</v>
      </c>
      <c r="AB2453" s="2"/>
      <c r="AC2453" s="2"/>
      <c r="AD2453" s="2"/>
      <c r="AE2453" s="2"/>
    </row>
    <row r="2454" spans="1:31" ht="45" x14ac:dyDescent="0.25">
      <c r="A2454" s="2" t="s">
        <v>10</v>
      </c>
      <c r="B2454" s="3">
        <v>7</v>
      </c>
      <c r="C2454" s="3">
        <v>260</v>
      </c>
      <c r="D2454" s="3" t="s">
        <v>463</v>
      </c>
      <c r="E2454" s="3" t="str">
        <f>_xlfn.XLOOKUP(Tbl_BalanceHistory[[#This Row],[RespAgy]],Tbl_Agencies[Agy Code],Tbl_Agencies[Agy Sort])</f>
        <v>102000</v>
      </c>
      <c r="F2454" s="2" t="str">
        <f>Tbl_BalanceHistory[[#This Row],[RespAgy]]&amp;": "&amp;Tbl_BalanceHistory[[#This Row],[RespAgency]]</f>
        <v>260: Virginia Community College System</v>
      </c>
      <c r="G2454" s="3">
        <v>296</v>
      </c>
      <c r="H2454" s="3" t="s">
        <v>1162</v>
      </c>
      <c r="I2454" s="3" t="str">
        <f>_xlfn.XLOOKUP(Tbl_BalanceHistory[[#This Row],[AgyCode]],Tbl_Agencies[Agy Code],Tbl_Agencies[Agy Sort])</f>
        <v/>
      </c>
      <c r="J2454" s="2" t="str">
        <f>Tbl_BalanceHistory[[#This Row],[AgyCode]]&amp;": "&amp;Tbl_BalanceHistory[[#This Row],[Agency Name]]</f>
        <v>296: Virginia Highlands Community College</v>
      </c>
      <c r="K2454" s="1">
        <v>2015</v>
      </c>
      <c r="L2454" s="3">
        <v>534</v>
      </c>
      <c r="M2454" s="3" t="s">
        <v>82</v>
      </c>
      <c r="N2454" s="2" t="str">
        <f>Tbl_BalanceHistory[[#This Row],[ProgramCode]]&amp;": "&amp;Tbl_BalanceHistory[[#This Row],[Program Name]]</f>
        <v>534: Economic Development Services</v>
      </c>
      <c r="O2454" s="3" t="s">
        <v>1730</v>
      </c>
      <c r="P2454" s="1" t="str">
        <f>IF(Tbl_BalanceHistory[[#This Row],[FundCode]]="0100","GF",IF(Tbl_BalanceHistory[[#This Row],[FundCode]]="01000","GF","Hi Ed / OCR"))</f>
        <v>GF</v>
      </c>
      <c r="Q2454" s="5">
        <v>49414</v>
      </c>
      <c r="R2454" s="5">
        <v>49412</v>
      </c>
      <c r="S2454" s="5">
        <v>1</v>
      </c>
      <c r="T2454" s="5">
        <v>1</v>
      </c>
      <c r="U2454" s="3" t="s">
        <v>1731</v>
      </c>
      <c r="V2454" s="5">
        <v>0</v>
      </c>
      <c r="W2454" s="5">
        <v>0</v>
      </c>
      <c r="X2454" s="5"/>
      <c r="Y2454" s="5"/>
      <c r="Z2454" s="5">
        <f>Tbl_BalanceHistory[[#This Row],[Discretionary Recommended - Pre 2022]]+Tbl_BalanceHistory[[#This Row],[Discretionary Balance Recommended: Policy]]+Tbl_BalanceHistory[[#This Row],[Discretionary Balance Recommended: Commitments]]</f>
        <v>0</v>
      </c>
      <c r="AA2454" s="5">
        <f>Tbl_BalanceHistory[[#This Row],[Discretionary Balance]]-Tbl_BalanceHistory[[#This Row],[Discretionary Reappropriation]]</f>
        <v>0</v>
      </c>
      <c r="AB2454" s="2"/>
      <c r="AC2454" s="2"/>
      <c r="AD2454" s="2"/>
      <c r="AE2454" s="2"/>
    </row>
    <row r="2455" spans="1:31" ht="45" x14ac:dyDescent="0.25">
      <c r="A2455" s="2" t="s">
        <v>10</v>
      </c>
      <c r="B2455" s="3">
        <v>7</v>
      </c>
      <c r="C2455" s="3">
        <v>260</v>
      </c>
      <c r="D2455" s="3" t="s">
        <v>463</v>
      </c>
      <c r="E2455" s="3" t="str">
        <f>_xlfn.XLOOKUP(Tbl_BalanceHistory[[#This Row],[RespAgy]],Tbl_Agencies[Agy Code],Tbl_Agencies[Agy Sort])</f>
        <v>102000</v>
      </c>
      <c r="F2455" s="2" t="str">
        <f>Tbl_BalanceHistory[[#This Row],[RespAgy]]&amp;": "&amp;Tbl_BalanceHistory[[#This Row],[RespAgency]]</f>
        <v>260: Virginia Community College System</v>
      </c>
      <c r="G2455" s="3">
        <v>296</v>
      </c>
      <c r="H2455" s="3" t="s">
        <v>1162</v>
      </c>
      <c r="I2455" s="3" t="str">
        <f>_xlfn.XLOOKUP(Tbl_BalanceHistory[[#This Row],[AgyCode]],Tbl_Agencies[Agy Code],Tbl_Agencies[Agy Sort])</f>
        <v/>
      </c>
      <c r="J2455" s="2" t="str">
        <f>Tbl_BalanceHistory[[#This Row],[AgyCode]]&amp;": "&amp;Tbl_BalanceHistory[[#This Row],[Agency Name]]</f>
        <v>296: Virginia Highlands Community College</v>
      </c>
      <c r="K2455" s="1">
        <v>2016</v>
      </c>
      <c r="L2455" s="3">
        <v>534</v>
      </c>
      <c r="M2455" s="3" t="s">
        <v>82</v>
      </c>
      <c r="N2455" s="2" t="str">
        <f>Tbl_BalanceHistory[[#This Row],[ProgramCode]]&amp;": "&amp;Tbl_BalanceHistory[[#This Row],[Program Name]]</f>
        <v>534: Economic Development Services</v>
      </c>
      <c r="O2455" s="3" t="s">
        <v>1730</v>
      </c>
      <c r="P2455" s="1" t="str">
        <f>IF(Tbl_BalanceHistory[[#This Row],[FundCode]]="0100","GF",IF(Tbl_BalanceHistory[[#This Row],[FundCode]]="01000","GF","Hi Ed / OCR"))</f>
        <v>GF</v>
      </c>
      <c r="Q2455" s="5">
        <v>0</v>
      </c>
      <c r="R2455" s="5">
        <v>0</v>
      </c>
      <c r="S2455" s="5">
        <v>0</v>
      </c>
      <c r="T2455" s="5">
        <v>0</v>
      </c>
      <c r="U2455" s="3"/>
      <c r="V2455" s="5">
        <v>0</v>
      </c>
      <c r="W2455" s="5">
        <v>0</v>
      </c>
      <c r="X2455" s="5"/>
      <c r="Y2455" s="5"/>
      <c r="Z2455" s="5">
        <f>Tbl_BalanceHistory[[#This Row],[Discretionary Recommended - Pre 2022]]+Tbl_BalanceHistory[[#This Row],[Discretionary Balance Recommended: Policy]]+Tbl_BalanceHistory[[#This Row],[Discretionary Balance Recommended: Commitments]]</f>
        <v>0</v>
      </c>
      <c r="AA2455" s="5">
        <f>Tbl_BalanceHistory[[#This Row],[Discretionary Balance]]-Tbl_BalanceHistory[[#This Row],[Discretionary Reappropriation]]</f>
        <v>0</v>
      </c>
      <c r="AB2455" s="2"/>
      <c r="AC2455" s="2"/>
      <c r="AD2455" s="2"/>
      <c r="AE2455" s="2"/>
    </row>
    <row r="2456" spans="1:31" ht="45" x14ac:dyDescent="0.25">
      <c r="A2456" s="2" t="s">
        <v>10</v>
      </c>
      <c r="B2456" s="3">
        <v>7</v>
      </c>
      <c r="C2456" s="3">
        <v>260</v>
      </c>
      <c r="D2456" s="3" t="s">
        <v>463</v>
      </c>
      <c r="E2456" s="3" t="str">
        <f>_xlfn.XLOOKUP(Tbl_BalanceHistory[[#This Row],[RespAgy]],Tbl_Agencies[Agy Code],Tbl_Agencies[Agy Sort])</f>
        <v>102000</v>
      </c>
      <c r="F2456" s="2" t="str">
        <f>Tbl_BalanceHistory[[#This Row],[RespAgy]]&amp;": "&amp;Tbl_BalanceHistory[[#This Row],[RespAgency]]</f>
        <v>260: Virginia Community College System</v>
      </c>
      <c r="G2456" s="3">
        <v>297</v>
      </c>
      <c r="H2456" s="3" t="s">
        <v>1982</v>
      </c>
      <c r="I2456" s="3" t="str">
        <f>_xlfn.XLOOKUP(Tbl_BalanceHistory[[#This Row],[AgyCode]],Tbl_Agencies[Agy Code],Tbl_Agencies[Agy Sort])</f>
        <v/>
      </c>
      <c r="J2456" s="2" t="str">
        <f>Tbl_BalanceHistory[[#This Row],[AgyCode]]&amp;": "&amp;Tbl_BalanceHistory[[#This Row],[Agency Name]]</f>
        <v>297: Germanna Community College</v>
      </c>
      <c r="K2456" s="1">
        <v>2014</v>
      </c>
      <c r="L2456" s="3">
        <v>101</v>
      </c>
      <c r="M2456" s="3" t="s">
        <v>1636</v>
      </c>
      <c r="N2456" s="2" t="str">
        <f>Tbl_BalanceHistory[[#This Row],[ProgramCode]]&amp;": "&amp;Tbl_BalanceHistory[[#This Row],[Program Name]]</f>
        <v>101: Higher Education Instruction</v>
      </c>
      <c r="O2456" s="3" t="s">
        <v>1964</v>
      </c>
      <c r="P2456" s="1" t="str">
        <f>IF(Tbl_BalanceHistory[[#This Row],[FundCode]]="0100","GF",IF(Tbl_BalanceHistory[[#This Row],[FundCode]]="01000","GF","Hi Ed / OCR"))</f>
        <v>Hi Ed / OCR</v>
      </c>
      <c r="Q2456" s="5">
        <v>0</v>
      </c>
      <c r="R2456" s="5">
        <v>0</v>
      </c>
      <c r="S2456" s="5">
        <v>657253</v>
      </c>
      <c r="T2456" s="5">
        <v>657253</v>
      </c>
      <c r="U2456" s="3" t="s">
        <v>1731</v>
      </c>
      <c r="V2456" s="5">
        <v>0</v>
      </c>
      <c r="W2456" s="5">
        <v>0</v>
      </c>
      <c r="X2456" s="5"/>
      <c r="Y2456" s="5"/>
      <c r="Z2456" s="5">
        <f>Tbl_BalanceHistory[[#This Row],[Discretionary Recommended - Pre 2022]]+Tbl_BalanceHistory[[#This Row],[Discretionary Balance Recommended: Policy]]+Tbl_BalanceHistory[[#This Row],[Discretionary Balance Recommended: Commitments]]</f>
        <v>0</v>
      </c>
      <c r="AA2456" s="5">
        <f>Tbl_BalanceHistory[[#This Row],[Discretionary Balance]]-Tbl_BalanceHistory[[#This Row],[Discretionary Reappropriation]]</f>
        <v>0</v>
      </c>
      <c r="AB2456" s="2"/>
      <c r="AC2456" s="2"/>
      <c r="AD2456" s="2"/>
      <c r="AE2456" s="2"/>
    </row>
    <row r="2457" spans="1:31" ht="45" x14ac:dyDescent="0.25">
      <c r="A2457" s="2" t="s">
        <v>10</v>
      </c>
      <c r="B2457" s="3">
        <v>7</v>
      </c>
      <c r="C2457" s="3">
        <v>260</v>
      </c>
      <c r="D2457" s="3" t="s">
        <v>463</v>
      </c>
      <c r="E2457" s="3" t="str">
        <f>_xlfn.XLOOKUP(Tbl_BalanceHistory[[#This Row],[RespAgy]],Tbl_Agencies[Agy Code],Tbl_Agencies[Agy Sort])</f>
        <v>102000</v>
      </c>
      <c r="F2457" s="2" t="str">
        <f>Tbl_BalanceHistory[[#This Row],[RespAgy]]&amp;": "&amp;Tbl_BalanceHistory[[#This Row],[RespAgency]]</f>
        <v>260: Virginia Community College System</v>
      </c>
      <c r="G2457" s="3">
        <v>297</v>
      </c>
      <c r="H2457" s="3" t="s">
        <v>1982</v>
      </c>
      <c r="I2457" s="3" t="str">
        <f>_xlfn.XLOOKUP(Tbl_BalanceHistory[[#This Row],[AgyCode]],Tbl_Agencies[Agy Code],Tbl_Agencies[Agy Sort])</f>
        <v/>
      </c>
      <c r="J2457" s="2" t="str">
        <f>Tbl_BalanceHistory[[#This Row],[AgyCode]]&amp;": "&amp;Tbl_BalanceHistory[[#This Row],[Agency Name]]</f>
        <v>297: Germanna Community College</v>
      </c>
      <c r="K2457" s="1">
        <v>2015</v>
      </c>
      <c r="L2457" s="3">
        <v>101</v>
      </c>
      <c r="M2457" s="3" t="s">
        <v>1636</v>
      </c>
      <c r="N2457" s="2" t="str">
        <f>Tbl_BalanceHistory[[#This Row],[ProgramCode]]&amp;": "&amp;Tbl_BalanceHistory[[#This Row],[Program Name]]</f>
        <v>101: Higher Education Instruction</v>
      </c>
      <c r="O2457" s="3" t="s">
        <v>1964</v>
      </c>
      <c r="P2457" s="1" t="str">
        <f>IF(Tbl_BalanceHistory[[#This Row],[FundCode]]="0100","GF",IF(Tbl_BalanceHistory[[#This Row],[FundCode]]="01000","GF","Hi Ed / OCR"))</f>
        <v>Hi Ed / OCR</v>
      </c>
      <c r="Q2457" s="5">
        <v>0</v>
      </c>
      <c r="R2457" s="5">
        <v>0</v>
      </c>
      <c r="S2457" s="5">
        <v>300187</v>
      </c>
      <c r="T2457" s="5">
        <v>300187</v>
      </c>
      <c r="U2457" s="3" t="s">
        <v>1731</v>
      </c>
      <c r="V2457" s="5">
        <v>0</v>
      </c>
      <c r="W2457" s="5">
        <v>0</v>
      </c>
      <c r="X2457" s="5"/>
      <c r="Y2457" s="5"/>
      <c r="Z2457" s="5">
        <f>Tbl_BalanceHistory[[#This Row],[Discretionary Recommended - Pre 2022]]+Tbl_BalanceHistory[[#This Row],[Discretionary Balance Recommended: Policy]]+Tbl_BalanceHistory[[#This Row],[Discretionary Balance Recommended: Commitments]]</f>
        <v>0</v>
      </c>
      <c r="AA2457" s="5">
        <f>Tbl_BalanceHistory[[#This Row],[Discretionary Balance]]-Tbl_BalanceHistory[[#This Row],[Discretionary Reappropriation]]</f>
        <v>0</v>
      </c>
      <c r="AB2457" s="2"/>
      <c r="AC2457" s="2"/>
      <c r="AD2457" s="2"/>
      <c r="AE2457" s="2"/>
    </row>
    <row r="2458" spans="1:31" ht="45" x14ac:dyDescent="0.25">
      <c r="A2458" s="2" t="s">
        <v>10</v>
      </c>
      <c r="B2458" s="3">
        <v>7</v>
      </c>
      <c r="C2458" s="3">
        <v>260</v>
      </c>
      <c r="D2458" s="3" t="s">
        <v>463</v>
      </c>
      <c r="E2458" s="3" t="str">
        <f>_xlfn.XLOOKUP(Tbl_BalanceHistory[[#This Row],[RespAgy]],Tbl_Agencies[Agy Code],Tbl_Agencies[Agy Sort])</f>
        <v>102000</v>
      </c>
      <c r="F2458" s="2" t="str">
        <f>Tbl_BalanceHistory[[#This Row],[RespAgy]]&amp;": "&amp;Tbl_BalanceHistory[[#This Row],[RespAgency]]</f>
        <v>260: Virginia Community College System</v>
      </c>
      <c r="G2458" s="3">
        <v>297</v>
      </c>
      <c r="H2458" s="3" t="s">
        <v>1982</v>
      </c>
      <c r="I2458" s="3" t="str">
        <f>_xlfn.XLOOKUP(Tbl_BalanceHistory[[#This Row],[AgyCode]],Tbl_Agencies[Agy Code],Tbl_Agencies[Agy Sort])</f>
        <v/>
      </c>
      <c r="J2458" s="2" t="str">
        <f>Tbl_BalanceHistory[[#This Row],[AgyCode]]&amp;": "&amp;Tbl_BalanceHistory[[#This Row],[Agency Name]]</f>
        <v>297: Germanna Community College</v>
      </c>
      <c r="K2458" s="1">
        <v>2016</v>
      </c>
      <c r="L2458" s="3">
        <v>101</v>
      </c>
      <c r="M2458" s="3" t="s">
        <v>1636</v>
      </c>
      <c r="N2458" s="2" t="str">
        <f>Tbl_BalanceHistory[[#This Row],[ProgramCode]]&amp;": "&amp;Tbl_BalanceHistory[[#This Row],[Program Name]]</f>
        <v>101: Higher Education Instruction</v>
      </c>
      <c r="O2458" s="3" t="s">
        <v>1964</v>
      </c>
      <c r="P2458" s="1" t="str">
        <f>IF(Tbl_BalanceHistory[[#This Row],[FundCode]]="0100","GF",IF(Tbl_BalanceHistory[[#This Row],[FundCode]]="01000","GF","Hi Ed / OCR"))</f>
        <v>Hi Ed / OCR</v>
      </c>
      <c r="Q2458" s="5">
        <v>0</v>
      </c>
      <c r="R2458" s="5">
        <v>0</v>
      </c>
      <c r="S2458" s="5">
        <v>226702</v>
      </c>
      <c r="T2458" s="5">
        <v>226702</v>
      </c>
      <c r="U2458" s="3" t="s">
        <v>1731</v>
      </c>
      <c r="V2458" s="5">
        <v>0</v>
      </c>
      <c r="W2458" s="5">
        <v>0</v>
      </c>
      <c r="X2458" s="5"/>
      <c r="Y2458" s="5"/>
      <c r="Z2458" s="5">
        <f>Tbl_BalanceHistory[[#This Row],[Discretionary Recommended - Pre 2022]]+Tbl_BalanceHistory[[#This Row],[Discretionary Balance Recommended: Policy]]+Tbl_BalanceHistory[[#This Row],[Discretionary Balance Recommended: Commitments]]</f>
        <v>0</v>
      </c>
      <c r="AA2458" s="5">
        <f>Tbl_BalanceHistory[[#This Row],[Discretionary Balance]]-Tbl_BalanceHistory[[#This Row],[Discretionary Reappropriation]]</f>
        <v>0</v>
      </c>
      <c r="AB2458" s="2"/>
      <c r="AC2458" s="2"/>
      <c r="AD2458" s="2"/>
      <c r="AE2458" s="2"/>
    </row>
    <row r="2459" spans="1:31" ht="45" x14ac:dyDescent="0.25">
      <c r="A2459" s="2" t="s">
        <v>10</v>
      </c>
      <c r="B2459" s="3">
        <v>7</v>
      </c>
      <c r="C2459" s="3">
        <v>260</v>
      </c>
      <c r="D2459" s="3" t="s">
        <v>463</v>
      </c>
      <c r="E2459" s="3" t="str">
        <f>_xlfn.XLOOKUP(Tbl_BalanceHistory[[#This Row],[RespAgy]],Tbl_Agencies[Agy Code],Tbl_Agencies[Agy Sort])</f>
        <v>102000</v>
      </c>
      <c r="F2459" s="2" t="str">
        <f>Tbl_BalanceHistory[[#This Row],[RespAgy]]&amp;": "&amp;Tbl_BalanceHistory[[#This Row],[RespAgency]]</f>
        <v>260: Virginia Community College System</v>
      </c>
      <c r="G2459" s="3">
        <v>297</v>
      </c>
      <c r="H2459" s="3" t="s">
        <v>1982</v>
      </c>
      <c r="I2459" s="3" t="str">
        <f>_xlfn.XLOOKUP(Tbl_BalanceHistory[[#This Row],[AgyCode]],Tbl_Agencies[Agy Code],Tbl_Agencies[Agy Sort])</f>
        <v/>
      </c>
      <c r="J2459" s="2" t="str">
        <f>Tbl_BalanceHistory[[#This Row],[AgyCode]]&amp;": "&amp;Tbl_BalanceHistory[[#This Row],[Agency Name]]</f>
        <v>297: Germanna Community College</v>
      </c>
      <c r="K2459" s="1">
        <v>2017</v>
      </c>
      <c r="L2459" s="3">
        <v>101</v>
      </c>
      <c r="M2459" s="3" t="s">
        <v>1636</v>
      </c>
      <c r="N2459" s="2" t="str">
        <f>Tbl_BalanceHistory[[#This Row],[ProgramCode]]&amp;": "&amp;Tbl_BalanceHistory[[#This Row],[Program Name]]</f>
        <v>101: Higher Education Instruction</v>
      </c>
      <c r="O2459" s="3" t="s">
        <v>1963</v>
      </c>
      <c r="P2459" s="1" t="str">
        <f>IF(Tbl_BalanceHistory[[#This Row],[FundCode]]="0100","GF",IF(Tbl_BalanceHistory[[#This Row],[FundCode]]="01000","GF","Hi Ed / OCR"))</f>
        <v>Hi Ed / OCR</v>
      </c>
      <c r="Q2459" s="5">
        <v>0</v>
      </c>
      <c r="R2459" s="5">
        <v>0</v>
      </c>
      <c r="S2459" s="5">
        <v>377048</v>
      </c>
      <c r="T2459" s="5">
        <v>377048</v>
      </c>
      <c r="U2459" s="3" t="s">
        <v>1732</v>
      </c>
      <c r="V2459" s="5">
        <v>0</v>
      </c>
      <c r="W2459" s="5">
        <v>0</v>
      </c>
      <c r="X2459" s="5"/>
      <c r="Y2459" s="5"/>
      <c r="Z2459" s="5">
        <f>Tbl_BalanceHistory[[#This Row],[Discretionary Recommended - Pre 2022]]+Tbl_BalanceHistory[[#This Row],[Discretionary Balance Recommended: Policy]]+Tbl_BalanceHistory[[#This Row],[Discretionary Balance Recommended: Commitments]]</f>
        <v>0</v>
      </c>
      <c r="AA2459" s="5">
        <f>Tbl_BalanceHistory[[#This Row],[Discretionary Balance]]-Tbl_BalanceHistory[[#This Row],[Discretionary Reappropriation]]</f>
        <v>0</v>
      </c>
      <c r="AB2459" s="2"/>
      <c r="AC2459" s="2"/>
      <c r="AD2459" s="2"/>
      <c r="AE2459" s="2"/>
    </row>
    <row r="2460" spans="1:31" ht="45" x14ac:dyDescent="0.25">
      <c r="A2460" s="2" t="s">
        <v>10</v>
      </c>
      <c r="B2460" s="3">
        <v>7</v>
      </c>
      <c r="C2460" s="3">
        <v>260</v>
      </c>
      <c r="D2460" s="3" t="s">
        <v>463</v>
      </c>
      <c r="E2460" s="3" t="str">
        <f>_xlfn.XLOOKUP(Tbl_BalanceHistory[[#This Row],[RespAgy]],Tbl_Agencies[Agy Code],Tbl_Agencies[Agy Sort])</f>
        <v>102000</v>
      </c>
      <c r="F2460" s="2" t="str">
        <f>Tbl_BalanceHistory[[#This Row],[RespAgy]]&amp;": "&amp;Tbl_BalanceHistory[[#This Row],[RespAgency]]</f>
        <v>260: Virginia Community College System</v>
      </c>
      <c r="G2460" s="3">
        <v>297</v>
      </c>
      <c r="H2460" s="3" t="s">
        <v>1982</v>
      </c>
      <c r="I2460" s="3" t="str">
        <f>_xlfn.XLOOKUP(Tbl_BalanceHistory[[#This Row],[AgyCode]],Tbl_Agencies[Agy Code],Tbl_Agencies[Agy Sort])</f>
        <v/>
      </c>
      <c r="J2460" s="2" t="str">
        <f>Tbl_BalanceHistory[[#This Row],[AgyCode]]&amp;": "&amp;Tbl_BalanceHistory[[#This Row],[Agency Name]]</f>
        <v>297: Germanna Community College</v>
      </c>
      <c r="K2460" s="1">
        <v>2018</v>
      </c>
      <c r="L2460" s="3">
        <v>101</v>
      </c>
      <c r="M2460" s="3" t="s">
        <v>1636</v>
      </c>
      <c r="N2460" s="2" t="str">
        <f>Tbl_BalanceHistory[[#This Row],[ProgramCode]]&amp;": "&amp;Tbl_BalanceHistory[[#This Row],[Program Name]]</f>
        <v>101: Higher Education Instruction</v>
      </c>
      <c r="O2460" s="3" t="s">
        <v>1963</v>
      </c>
      <c r="P2460" s="1" t="str">
        <f>IF(Tbl_BalanceHistory[[#This Row],[FundCode]]="0100","GF",IF(Tbl_BalanceHistory[[#This Row],[FundCode]]="01000","GF","Hi Ed / OCR"))</f>
        <v>Hi Ed / OCR</v>
      </c>
      <c r="Q2460" s="5">
        <v>0</v>
      </c>
      <c r="R2460" s="5">
        <v>0</v>
      </c>
      <c r="S2460" s="5">
        <v>1182407</v>
      </c>
      <c r="T2460" s="5">
        <v>1182407</v>
      </c>
      <c r="U2460" s="3" t="s">
        <v>1731</v>
      </c>
      <c r="V2460" s="5">
        <v>0</v>
      </c>
      <c r="W2460" s="5">
        <v>0</v>
      </c>
      <c r="X2460" s="5"/>
      <c r="Y2460" s="5"/>
      <c r="Z2460" s="5">
        <f>Tbl_BalanceHistory[[#This Row],[Discretionary Recommended - Pre 2022]]+Tbl_BalanceHistory[[#This Row],[Discretionary Balance Recommended: Policy]]+Tbl_BalanceHistory[[#This Row],[Discretionary Balance Recommended: Commitments]]</f>
        <v>0</v>
      </c>
      <c r="AA2460" s="5">
        <f>Tbl_BalanceHistory[[#This Row],[Discretionary Balance]]-Tbl_BalanceHistory[[#This Row],[Discretionary Reappropriation]]</f>
        <v>0</v>
      </c>
      <c r="AB2460" s="2"/>
      <c r="AC2460" s="2"/>
      <c r="AD2460" s="2"/>
      <c r="AE2460" s="2"/>
    </row>
    <row r="2461" spans="1:31" ht="45" x14ac:dyDescent="0.25">
      <c r="A2461" s="2" t="s">
        <v>10</v>
      </c>
      <c r="B2461" s="3">
        <v>7</v>
      </c>
      <c r="C2461" s="3">
        <v>260</v>
      </c>
      <c r="D2461" s="3" t="s">
        <v>463</v>
      </c>
      <c r="E2461" s="3" t="str">
        <f>_xlfn.XLOOKUP(Tbl_BalanceHistory[[#This Row],[RespAgy]],Tbl_Agencies[Agy Code],Tbl_Agencies[Agy Sort])</f>
        <v>102000</v>
      </c>
      <c r="F2461" s="2" t="str">
        <f>Tbl_BalanceHistory[[#This Row],[RespAgy]]&amp;": "&amp;Tbl_BalanceHistory[[#This Row],[RespAgency]]</f>
        <v>260: Virginia Community College System</v>
      </c>
      <c r="G2461" s="3">
        <v>297</v>
      </c>
      <c r="H2461" s="3" t="s">
        <v>1982</v>
      </c>
      <c r="I2461" s="3" t="str">
        <f>_xlfn.XLOOKUP(Tbl_BalanceHistory[[#This Row],[AgyCode]],Tbl_Agencies[Agy Code],Tbl_Agencies[Agy Sort])</f>
        <v/>
      </c>
      <c r="J2461" s="2" t="str">
        <f>Tbl_BalanceHistory[[#This Row],[AgyCode]]&amp;": "&amp;Tbl_BalanceHistory[[#This Row],[Agency Name]]</f>
        <v>297: Germanna Community College</v>
      </c>
      <c r="K2461" s="1">
        <v>2019</v>
      </c>
      <c r="L2461" s="3">
        <v>101</v>
      </c>
      <c r="M2461" s="3" t="s">
        <v>1636</v>
      </c>
      <c r="N2461" s="2" t="str">
        <f>Tbl_BalanceHistory[[#This Row],[ProgramCode]]&amp;": "&amp;Tbl_BalanceHistory[[#This Row],[Program Name]]</f>
        <v>101: Higher Education Instruction</v>
      </c>
      <c r="O2461" s="3" t="s">
        <v>1963</v>
      </c>
      <c r="P2461" s="1" t="str">
        <f>IF(Tbl_BalanceHistory[[#This Row],[FundCode]]="0100","GF",IF(Tbl_BalanceHistory[[#This Row],[FundCode]]="01000","GF","Hi Ed / OCR"))</f>
        <v>Hi Ed / OCR</v>
      </c>
      <c r="Q2461" s="5">
        <v>0</v>
      </c>
      <c r="R2461" s="5">
        <v>0</v>
      </c>
      <c r="S2461" s="5">
        <v>1799314.98</v>
      </c>
      <c r="T2461" s="5">
        <v>1799314.98</v>
      </c>
      <c r="U2461" s="3" t="s">
        <v>1733</v>
      </c>
      <c r="V2461" s="5">
        <v>0</v>
      </c>
      <c r="W2461" s="5">
        <v>0</v>
      </c>
      <c r="X2461" s="5"/>
      <c r="Y2461" s="5"/>
      <c r="Z2461" s="5">
        <f>Tbl_BalanceHistory[[#This Row],[Discretionary Recommended - Pre 2022]]+Tbl_BalanceHistory[[#This Row],[Discretionary Balance Recommended: Policy]]+Tbl_BalanceHistory[[#This Row],[Discretionary Balance Recommended: Commitments]]</f>
        <v>0</v>
      </c>
      <c r="AA2461" s="5">
        <f>Tbl_BalanceHistory[[#This Row],[Discretionary Balance]]-Tbl_BalanceHistory[[#This Row],[Discretionary Reappropriation]]</f>
        <v>0</v>
      </c>
      <c r="AB2461" s="2"/>
      <c r="AC2461" s="2"/>
      <c r="AD2461" s="2"/>
      <c r="AE2461" s="2"/>
    </row>
    <row r="2462" spans="1:31" ht="45" x14ac:dyDescent="0.25">
      <c r="A2462" s="2" t="s">
        <v>10</v>
      </c>
      <c r="B2462" s="3">
        <v>7</v>
      </c>
      <c r="C2462" s="3">
        <v>260</v>
      </c>
      <c r="D2462" s="3" t="s">
        <v>463</v>
      </c>
      <c r="E2462" s="3" t="str">
        <f>_xlfn.XLOOKUP(Tbl_BalanceHistory[[#This Row],[RespAgy]],Tbl_Agencies[Agy Code],Tbl_Agencies[Agy Sort])</f>
        <v>102000</v>
      </c>
      <c r="F2462" s="2" t="str">
        <f>Tbl_BalanceHistory[[#This Row],[RespAgy]]&amp;": "&amp;Tbl_BalanceHistory[[#This Row],[RespAgency]]</f>
        <v>260: Virginia Community College System</v>
      </c>
      <c r="G2462" s="3">
        <v>297</v>
      </c>
      <c r="H2462" s="3" t="s">
        <v>1982</v>
      </c>
      <c r="I2462" s="3" t="str">
        <f>_xlfn.XLOOKUP(Tbl_BalanceHistory[[#This Row],[AgyCode]],Tbl_Agencies[Agy Code],Tbl_Agencies[Agy Sort])</f>
        <v/>
      </c>
      <c r="J2462" s="2" t="str">
        <f>Tbl_BalanceHistory[[#This Row],[AgyCode]]&amp;": "&amp;Tbl_BalanceHistory[[#This Row],[Agency Name]]</f>
        <v>297: Germanna Community College</v>
      </c>
      <c r="K2462" s="1">
        <v>2020</v>
      </c>
      <c r="L2462" s="3">
        <v>101</v>
      </c>
      <c r="M2462" s="3" t="s">
        <v>1636</v>
      </c>
      <c r="N2462" s="2" t="str">
        <f>Tbl_BalanceHistory[[#This Row],[ProgramCode]]&amp;": "&amp;Tbl_BalanceHistory[[#This Row],[Program Name]]</f>
        <v>101: Higher Education Instruction</v>
      </c>
      <c r="O2462" s="3" t="s">
        <v>1963</v>
      </c>
      <c r="P2462" s="1" t="str">
        <f>IF(Tbl_BalanceHistory[[#This Row],[FundCode]]="0100","GF",IF(Tbl_BalanceHistory[[#This Row],[FundCode]]="01000","GF","Hi Ed / OCR"))</f>
        <v>Hi Ed / OCR</v>
      </c>
      <c r="Q2462" s="5">
        <v>0</v>
      </c>
      <c r="R2462" s="5">
        <v>0</v>
      </c>
      <c r="S2462" s="5">
        <v>2759406.31</v>
      </c>
      <c r="T2462" s="5">
        <v>2759406.31</v>
      </c>
      <c r="U2462" s="3" t="s">
        <v>1733</v>
      </c>
      <c r="V2462" s="5">
        <v>0</v>
      </c>
      <c r="W2462" s="5">
        <v>0</v>
      </c>
      <c r="X2462" s="5"/>
      <c r="Y2462" s="5"/>
      <c r="Z2462" s="5">
        <f>Tbl_BalanceHistory[[#This Row],[Discretionary Recommended - Pre 2022]]+Tbl_BalanceHistory[[#This Row],[Discretionary Balance Recommended: Policy]]+Tbl_BalanceHistory[[#This Row],[Discretionary Balance Recommended: Commitments]]</f>
        <v>0</v>
      </c>
      <c r="AA2462" s="5">
        <f>Tbl_BalanceHistory[[#This Row],[Discretionary Balance]]-Tbl_BalanceHistory[[#This Row],[Discretionary Reappropriation]]</f>
        <v>0</v>
      </c>
      <c r="AB2462" s="2"/>
      <c r="AC2462" s="2"/>
      <c r="AD2462" s="2"/>
      <c r="AE2462" s="2"/>
    </row>
    <row r="2463" spans="1:31" ht="45" x14ac:dyDescent="0.25">
      <c r="A2463" s="2" t="s">
        <v>10</v>
      </c>
      <c r="B2463" s="3">
        <v>7</v>
      </c>
      <c r="C2463" s="3">
        <v>260</v>
      </c>
      <c r="D2463" s="3" t="s">
        <v>463</v>
      </c>
      <c r="E2463" s="3" t="str">
        <f>_xlfn.XLOOKUP(Tbl_BalanceHistory[[#This Row],[RespAgy]],Tbl_Agencies[Agy Code],Tbl_Agencies[Agy Sort])</f>
        <v>102000</v>
      </c>
      <c r="F2463" s="2" t="str">
        <f>Tbl_BalanceHistory[[#This Row],[RespAgy]]&amp;": "&amp;Tbl_BalanceHistory[[#This Row],[RespAgency]]</f>
        <v>260: Virginia Community College System</v>
      </c>
      <c r="G2463" s="3">
        <v>297</v>
      </c>
      <c r="H2463" s="3" t="s">
        <v>1982</v>
      </c>
      <c r="I2463" s="3" t="str">
        <f>_xlfn.XLOOKUP(Tbl_BalanceHistory[[#This Row],[AgyCode]],Tbl_Agencies[Agy Code],Tbl_Agencies[Agy Sort])</f>
        <v/>
      </c>
      <c r="J2463" s="2" t="str">
        <f>Tbl_BalanceHistory[[#This Row],[AgyCode]]&amp;": "&amp;Tbl_BalanceHistory[[#This Row],[Agency Name]]</f>
        <v>297: Germanna Community College</v>
      </c>
      <c r="K2463" s="1">
        <v>2021</v>
      </c>
      <c r="L2463" s="3">
        <v>101</v>
      </c>
      <c r="M2463" s="3" t="s">
        <v>1636</v>
      </c>
      <c r="N2463" s="2" t="str">
        <f>Tbl_BalanceHistory[[#This Row],[ProgramCode]]&amp;": "&amp;Tbl_BalanceHistory[[#This Row],[Program Name]]</f>
        <v>101: Higher Education Instruction</v>
      </c>
      <c r="O2463" s="3" t="s">
        <v>1963</v>
      </c>
      <c r="P2463" s="1" t="str">
        <f>IF(Tbl_BalanceHistory[[#This Row],[FundCode]]="0100","GF",IF(Tbl_BalanceHistory[[#This Row],[FundCode]]="01000","GF","Hi Ed / OCR"))</f>
        <v>Hi Ed / OCR</v>
      </c>
      <c r="Q2463" s="5">
        <v>0</v>
      </c>
      <c r="R2463" s="5">
        <v>0</v>
      </c>
      <c r="S2463" s="5">
        <v>4887896.18</v>
      </c>
      <c r="T2463" s="5">
        <v>4887896.18</v>
      </c>
      <c r="U2463" s="3" t="s">
        <v>1733</v>
      </c>
      <c r="V2463" s="5">
        <v>0</v>
      </c>
      <c r="W2463" s="5">
        <v>0</v>
      </c>
      <c r="X2463" s="5"/>
      <c r="Y2463" s="5"/>
      <c r="Z2463" s="5">
        <f>Tbl_BalanceHistory[[#This Row],[Discretionary Recommended - Pre 2022]]+Tbl_BalanceHistory[[#This Row],[Discretionary Balance Recommended: Policy]]+Tbl_BalanceHistory[[#This Row],[Discretionary Balance Recommended: Commitments]]</f>
        <v>0</v>
      </c>
      <c r="AA2463" s="5">
        <f>Tbl_BalanceHistory[[#This Row],[Discretionary Balance]]-Tbl_BalanceHistory[[#This Row],[Discretionary Reappropriation]]</f>
        <v>0</v>
      </c>
      <c r="AB2463" s="2"/>
      <c r="AC2463" s="2"/>
      <c r="AD2463" s="2"/>
      <c r="AE2463" s="2"/>
    </row>
    <row r="2464" spans="1:31" ht="45" x14ac:dyDescent="0.25">
      <c r="A2464" s="2" t="s">
        <v>10</v>
      </c>
      <c r="B2464" s="3">
        <v>7</v>
      </c>
      <c r="C2464" s="3">
        <v>260</v>
      </c>
      <c r="D2464" s="3" t="s">
        <v>463</v>
      </c>
      <c r="E2464" s="3" t="str">
        <f>_xlfn.XLOOKUP(Tbl_BalanceHistory[[#This Row],[RespAgy]],Tbl_Agencies[Agy Code],Tbl_Agencies[Agy Sort])</f>
        <v>102000</v>
      </c>
      <c r="F2464" s="2" t="str">
        <f>Tbl_BalanceHistory[[#This Row],[RespAgy]]&amp;": "&amp;Tbl_BalanceHistory[[#This Row],[RespAgency]]</f>
        <v>260: Virginia Community College System</v>
      </c>
      <c r="G2464" s="3">
        <v>297</v>
      </c>
      <c r="H2464" s="3" t="s">
        <v>1982</v>
      </c>
      <c r="I2464" s="3" t="str">
        <f>_xlfn.XLOOKUP(Tbl_BalanceHistory[[#This Row],[AgyCode]],Tbl_Agencies[Agy Code],Tbl_Agencies[Agy Sort])</f>
        <v/>
      </c>
      <c r="J2464" s="2" t="str">
        <f>Tbl_BalanceHistory[[#This Row],[AgyCode]]&amp;": "&amp;Tbl_BalanceHistory[[#This Row],[Agency Name]]</f>
        <v>297: Germanna Community College</v>
      </c>
      <c r="K2464" s="1">
        <v>2022</v>
      </c>
      <c r="L2464" s="3">
        <v>101</v>
      </c>
      <c r="M2464" s="3" t="s">
        <v>1636</v>
      </c>
      <c r="N2464" s="2" t="str">
        <f>Tbl_BalanceHistory[[#This Row],[ProgramCode]]&amp;": "&amp;Tbl_BalanceHistory[[#This Row],[Program Name]]</f>
        <v>101: Higher Education Instruction</v>
      </c>
      <c r="O2464" s="3" t="s">
        <v>1963</v>
      </c>
      <c r="P2464" s="1" t="str">
        <f>IF(Tbl_BalanceHistory[[#This Row],[FundCode]]="0100","GF",IF(Tbl_BalanceHistory[[#This Row],[FundCode]]="01000","GF","Hi Ed / OCR"))</f>
        <v>Hi Ed / OCR</v>
      </c>
      <c r="Q2464" s="5">
        <v>0</v>
      </c>
      <c r="R2464" s="5">
        <v>0</v>
      </c>
      <c r="S2464" s="5">
        <v>7761571.1100000003</v>
      </c>
      <c r="T2464" s="5">
        <v>7761571.1100000003</v>
      </c>
      <c r="U2464" s="3" t="s">
        <v>1733</v>
      </c>
      <c r="V2464" s="5">
        <v>0</v>
      </c>
      <c r="W2464" s="5"/>
      <c r="X2464" s="5">
        <v>0</v>
      </c>
      <c r="Y2464" s="5">
        <v>0</v>
      </c>
      <c r="Z2464" s="5">
        <f>Tbl_BalanceHistory[[#This Row],[Discretionary Recommended - Pre 2022]]+Tbl_BalanceHistory[[#This Row],[Discretionary Balance Recommended: Policy]]+Tbl_BalanceHistory[[#This Row],[Discretionary Balance Recommended: Commitments]]</f>
        <v>0</v>
      </c>
      <c r="AA2464" s="5">
        <f>Tbl_BalanceHistory[[#This Row],[Discretionary Balance]]-Tbl_BalanceHistory[[#This Row],[Discretionary Reappropriation]]</f>
        <v>0</v>
      </c>
      <c r="AB2464" s="2"/>
      <c r="AC2464" s="2"/>
      <c r="AD2464" s="2"/>
      <c r="AE2464" s="2"/>
    </row>
    <row r="2465" spans="1:31" ht="45" x14ac:dyDescent="0.25">
      <c r="A2465" s="2" t="s">
        <v>10</v>
      </c>
      <c r="B2465" s="3">
        <v>7</v>
      </c>
      <c r="C2465" s="3">
        <v>260</v>
      </c>
      <c r="D2465" s="3" t="s">
        <v>463</v>
      </c>
      <c r="E2465" s="3" t="str">
        <f>_xlfn.XLOOKUP(Tbl_BalanceHistory[[#This Row],[RespAgy]],Tbl_Agencies[Agy Code],Tbl_Agencies[Agy Sort])</f>
        <v>102000</v>
      </c>
      <c r="F2465" s="2" t="str">
        <f>Tbl_BalanceHistory[[#This Row],[RespAgy]]&amp;": "&amp;Tbl_BalanceHistory[[#This Row],[RespAgency]]</f>
        <v>260: Virginia Community College System</v>
      </c>
      <c r="G2465" s="3">
        <v>297</v>
      </c>
      <c r="H2465" s="3" t="s">
        <v>1982</v>
      </c>
      <c r="I2465" s="3" t="str">
        <f>_xlfn.XLOOKUP(Tbl_BalanceHistory[[#This Row],[AgyCode]],Tbl_Agencies[Agy Code],Tbl_Agencies[Agy Sort])</f>
        <v/>
      </c>
      <c r="J2465" s="2" t="str">
        <f>Tbl_BalanceHistory[[#This Row],[AgyCode]]&amp;": "&amp;Tbl_BalanceHistory[[#This Row],[Agency Name]]</f>
        <v>297: Germanna Community College</v>
      </c>
      <c r="K2465" s="1">
        <v>2014</v>
      </c>
      <c r="L2465" s="3">
        <v>108</v>
      </c>
      <c r="M2465" s="3" t="s">
        <v>408</v>
      </c>
      <c r="N2465" s="2" t="str">
        <f>Tbl_BalanceHistory[[#This Row],[ProgramCode]]&amp;": "&amp;Tbl_BalanceHistory[[#This Row],[Program Name]]</f>
        <v>108: Higher Education Student Financial Assistance</v>
      </c>
      <c r="O2465" s="3" t="s">
        <v>1730</v>
      </c>
      <c r="P2465" s="1" t="str">
        <f>IF(Tbl_BalanceHistory[[#This Row],[FundCode]]="0100","GF",IF(Tbl_BalanceHistory[[#This Row],[FundCode]]="01000","GF","Hi Ed / OCR"))</f>
        <v>GF</v>
      </c>
      <c r="Q2465" s="5">
        <v>1088625</v>
      </c>
      <c r="R2465" s="5">
        <v>983039.24</v>
      </c>
      <c r="S2465" s="5">
        <v>105585</v>
      </c>
      <c r="T2465" s="5">
        <v>105585</v>
      </c>
      <c r="U2465" s="3" t="s">
        <v>1731</v>
      </c>
      <c r="V2465" s="5">
        <v>0</v>
      </c>
      <c r="W2465" s="5">
        <v>0</v>
      </c>
      <c r="X2465" s="5"/>
      <c r="Y2465" s="5"/>
      <c r="Z2465" s="5">
        <f>Tbl_BalanceHistory[[#This Row],[Discretionary Recommended - Pre 2022]]+Tbl_BalanceHistory[[#This Row],[Discretionary Balance Recommended: Policy]]+Tbl_BalanceHistory[[#This Row],[Discretionary Balance Recommended: Commitments]]</f>
        <v>0</v>
      </c>
      <c r="AA2465" s="5">
        <f>Tbl_BalanceHistory[[#This Row],[Discretionary Balance]]-Tbl_BalanceHistory[[#This Row],[Discretionary Reappropriation]]</f>
        <v>0</v>
      </c>
      <c r="AB2465" s="2"/>
      <c r="AC2465" s="2"/>
      <c r="AD2465" s="2"/>
      <c r="AE2465" s="2"/>
    </row>
    <row r="2466" spans="1:31" ht="45" x14ac:dyDescent="0.25">
      <c r="A2466" s="2" t="s">
        <v>10</v>
      </c>
      <c r="B2466" s="3">
        <v>7</v>
      </c>
      <c r="C2466" s="3">
        <v>260</v>
      </c>
      <c r="D2466" s="3" t="s">
        <v>463</v>
      </c>
      <c r="E2466" s="3" t="str">
        <f>_xlfn.XLOOKUP(Tbl_BalanceHistory[[#This Row],[RespAgy]],Tbl_Agencies[Agy Code],Tbl_Agencies[Agy Sort])</f>
        <v>102000</v>
      </c>
      <c r="F2466" s="2" t="str">
        <f>Tbl_BalanceHistory[[#This Row],[RespAgy]]&amp;": "&amp;Tbl_BalanceHistory[[#This Row],[RespAgency]]</f>
        <v>260: Virginia Community College System</v>
      </c>
      <c r="G2466" s="3">
        <v>297</v>
      </c>
      <c r="H2466" s="3" t="s">
        <v>1982</v>
      </c>
      <c r="I2466" s="3" t="str">
        <f>_xlfn.XLOOKUP(Tbl_BalanceHistory[[#This Row],[AgyCode]],Tbl_Agencies[Agy Code],Tbl_Agencies[Agy Sort])</f>
        <v/>
      </c>
      <c r="J2466" s="2" t="str">
        <f>Tbl_BalanceHistory[[#This Row],[AgyCode]]&amp;": "&amp;Tbl_BalanceHistory[[#This Row],[Agency Name]]</f>
        <v>297: Germanna Community College</v>
      </c>
      <c r="K2466" s="1">
        <v>2015</v>
      </c>
      <c r="L2466" s="3">
        <v>108</v>
      </c>
      <c r="M2466" s="3" t="s">
        <v>408</v>
      </c>
      <c r="N2466" s="2" t="str">
        <f>Tbl_BalanceHistory[[#This Row],[ProgramCode]]&amp;": "&amp;Tbl_BalanceHistory[[#This Row],[Program Name]]</f>
        <v>108: Higher Education Student Financial Assistance</v>
      </c>
      <c r="O2466" s="3" t="s">
        <v>1730</v>
      </c>
      <c r="P2466" s="1" t="str">
        <f>IF(Tbl_BalanceHistory[[#This Row],[FundCode]]="0100","GF",IF(Tbl_BalanceHistory[[#This Row],[FundCode]]="01000","GF","Hi Ed / OCR"))</f>
        <v>GF</v>
      </c>
      <c r="Q2466" s="5">
        <v>1292551</v>
      </c>
      <c r="R2466" s="5">
        <v>1275165</v>
      </c>
      <c r="S2466" s="5">
        <v>17385</v>
      </c>
      <c r="T2466" s="5">
        <v>17385</v>
      </c>
      <c r="U2466" s="3" t="s">
        <v>1731</v>
      </c>
      <c r="V2466" s="5">
        <v>0</v>
      </c>
      <c r="W2466" s="5">
        <v>0</v>
      </c>
      <c r="X2466" s="5"/>
      <c r="Y2466" s="5"/>
      <c r="Z2466" s="5">
        <f>Tbl_BalanceHistory[[#This Row],[Discretionary Recommended - Pre 2022]]+Tbl_BalanceHistory[[#This Row],[Discretionary Balance Recommended: Policy]]+Tbl_BalanceHistory[[#This Row],[Discretionary Balance Recommended: Commitments]]</f>
        <v>0</v>
      </c>
      <c r="AA2466" s="5">
        <f>Tbl_BalanceHistory[[#This Row],[Discretionary Balance]]-Tbl_BalanceHistory[[#This Row],[Discretionary Reappropriation]]</f>
        <v>0</v>
      </c>
      <c r="AB2466" s="2"/>
      <c r="AC2466" s="2"/>
      <c r="AD2466" s="2"/>
      <c r="AE2466" s="2"/>
    </row>
    <row r="2467" spans="1:31" ht="45" x14ac:dyDescent="0.25">
      <c r="A2467" s="2" t="s">
        <v>10</v>
      </c>
      <c r="B2467" s="3">
        <v>7</v>
      </c>
      <c r="C2467" s="3">
        <v>260</v>
      </c>
      <c r="D2467" s="3" t="s">
        <v>463</v>
      </c>
      <c r="E2467" s="3" t="str">
        <f>_xlfn.XLOOKUP(Tbl_BalanceHistory[[#This Row],[RespAgy]],Tbl_Agencies[Agy Code],Tbl_Agencies[Agy Sort])</f>
        <v>102000</v>
      </c>
      <c r="F2467" s="2" t="str">
        <f>Tbl_BalanceHistory[[#This Row],[RespAgy]]&amp;": "&amp;Tbl_BalanceHistory[[#This Row],[RespAgency]]</f>
        <v>260: Virginia Community College System</v>
      </c>
      <c r="G2467" s="3">
        <v>297</v>
      </c>
      <c r="H2467" s="3" t="s">
        <v>1982</v>
      </c>
      <c r="I2467" s="3" t="str">
        <f>_xlfn.XLOOKUP(Tbl_BalanceHistory[[#This Row],[AgyCode]],Tbl_Agencies[Agy Code],Tbl_Agencies[Agy Sort])</f>
        <v/>
      </c>
      <c r="J2467" s="2" t="str">
        <f>Tbl_BalanceHistory[[#This Row],[AgyCode]]&amp;": "&amp;Tbl_BalanceHistory[[#This Row],[Agency Name]]</f>
        <v>297: Germanna Community College</v>
      </c>
      <c r="K2467" s="1">
        <v>2016</v>
      </c>
      <c r="L2467" s="3">
        <v>108</v>
      </c>
      <c r="M2467" s="3" t="s">
        <v>408</v>
      </c>
      <c r="N2467" s="2" t="str">
        <f>Tbl_BalanceHistory[[#This Row],[ProgramCode]]&amp;": "&amp;Tbl_BalanceHistory[[#This Row],[Program Name]]</f>
        <v>108: Higher Education Student Financial Assistance</v>
      </c>
      <c r="O2467" s="3" t="s">
        <v>1730</v>
      </c>
      <c r="P2467" s="1" t="str">
        <f>IF(Tbl_BalanceHistory[[#This Row],[FundCode]]="0100","GF",IF(Tbl_BalanceHistory[[#This Row],[FundCode]]="01000","GF","Hi Ed / OCR"))</f>
        <v>GF</v>
      </c>
      <c r="Q2467" s="5">
        <v>1157209</v>
      </c>
      <c r="R2467" s="5">
        <v>1144101.43</v>
      </c>
      <c r="S2467" s="5">
        <v>13107</v>
      </c>
      <c r="T2467" s="5">
        <v>13107</v>
      </c>
      <c r="U2467" s="3" t="s">
        <v>1731</v>
      </c>
      <c r="V2467" s="5">
        <v>0</v>
      </c>
      <c r="W2467" s="5">
        <v>0</v>
      </c>
      <c r="X2467" s="5"/>
      <c r="Y2467" s="5"/>
      <c r="Z2467" s="5">
        <f>Tbl_BalanceHistory[[#This Row],[Discretionary Recommended - Pre 2022]]+Tbl_BalanceHistory[[#This Row],[Discretionary Balance Recommended: Policy]]+Tbl_BalanceHistory[[#This Row],[Discretionary Balance Recommended: Commitments]]</f>
        <v>0</v>
      </c>
      <c r="AA2467" s="5">
        <f>Tbl_BalanceHistory[[#This Row],[Discretionary Balance]]-Tbl_BalanceHistory[[#This Row],[Discretionary Reappropriation]]</f>
        <v>0</v>
      </c>
      <c r="AB2467" s="2"/>
      <c r="AC2467" s="2"/>
      <c r="AD2467" s="2"/>
      <c r="AE2467" s="2"/>
    </row>
    <row r="2468" spans="1:31" ht="45" x14ac:dyDescent="0.25">
      <c r="A2468" s="2" t="s">
        <v>10</v>
      </c>
      <c r="B2468" s="3">
        <v>7</v>
      </c>
      <c r="C2468" s="3">
        <v>260</v>
      </c>
      <c r="D2468" s="3" t="s">
        <v>463</v>
      </c>
      <c r="E2468" s="3" t="str">
        <f>_xlfn.XLOOKUP(Tbl_BalanceHistory[[#This Row],[RespAgy]],Tbl_Agencies[Agy Code],Tbl_Agencies[Agy Sort])</f>
        <v>102000</v>
      </c>
      <c r="F2468" s="2" t="str">
        <f>Tbl_BalanceHistory[[#This Row],[RespAgy]]&amp;": "&amp;Tbl_BalanceHistory[[#This Row],[RespAgency]]</f>
        <v>260: Virginia Community College System</v>
      </c>
      <c r="G2468" s="3">
        <v>297</v>
      </c>
      <c r="H2468" s="3" t="s">
        <v>1982</v>
      </c>
      <c r="I2468" s="3" t="str">
        <f>_xlfn.XLOOKUP(Tbl_BalanceHistory[[#This Row],[AgyCode]],Tbl_Agencies[Agy Code],Tbl_Agencies[Agy Sort])</f>
        <v/>
      </c>
      <c r="J2468" s="2" t="str">
        <f>Tbl_BalanceHistory[[#This Row],[AgyCode]]&amp;": "&amp;Tbl_BalanceHistory[[#This Row],[Agency Name]]</f>
        <v>297: Germanna Community College</v>
      </c>
      <c r="K2468" s="1">
        <v>2017</v>
      </c>
      <c r="L2468" s="3">
        <v>108</v>
      </c>
      <c r="M2468" s="3" t="s">
        <v>408</v>
      </c>
      <c r="N2468" s="2" t="str">
        <f>Tbl_BalanceHistory[[#This Row],[ProgramCode]]&amp;": "&amp;Tbl_BalanceHistory[[#This Row],[Program Name]]</f>
        <v>108: Higher Education Student Financial Assistance</v>
      </c>
      <c r="O2468" s="3" t="s">
        <v>886</v>
      </c>
      <c r="P2468" s="1" t="str">
        <f>IF(Tbl_BalanceHistory[[#This Row],[FundCode]]="0100","GF",IF(Tbl_BalanceHistory[[#This Row],[FundCode]]="01000","GF","Hi Ed / OCR"))</f>
        <v>GF</v>
      </c>
      <c r="Q2468" s="5">
        <v>1964445</v>
      </c>
      <c r="R2468" s="5">
        <v>1947270.35</v>
      </c>
      <c r="S2468" s="5">
        <v>17174</v>
      </c>
      <c r="T2468" s="5">
        <v>17174</v>
      </c>
      <c r="U2468" s="3" t="s">
        <v>1732</v>
      </c>
      <c r="V2468" s="5">
        <v>0</v>
      </c>
      <c r="W2468" s="5">
        <v>0</v>
      </c>
      <c r="X2468" s="5"/>
      <c r="Y2468" s="5"/>
      <c r="Z2468" s="5">
        <f>Tbl_BalanceHistory[[#This Row],[Discretionary Recommended - Pre 2022]]+Tbl_BalanceHistory[[#This Row],[Discretionary Balance Recommended: Policy]]+Tbl_BalanceHistory[[#This Row],[Discretionary Balance Recommended: Commitments]]</f>
        <v>0</v>
      </c>
      <c r="AA2468" s="5">
        <f>Tbl_BalanceHistory[[#This Row],[Discretionary Balance]]-Tbl_BalanceHistory[[#This Row],[Discretionary Reappropriation]]</f>
        <v>0</v>
      </c>
      <c r="AB2468" s="2"/>
      <c r="AC2468" s="2"/>
      <c r="AD2468" s="2"/>
      <c r="AE2468" s="2"/>
    </row>
    <row r="2469" spans="1:31" ht="45" x14ac:dyDescent="0.25">
      <c r="A2469" s="2" t="s">
        <v>10</v>
      </c>
      <c r="B2469" s="3">
        <v>7</v>
      </c>
      <c r="C2469" s="3">
        <v>260</v>
      </c>
      <c r="D2469" s="3" t="s">
        <v>463</v>
      </c>
      <c r="E2469" s="3" t="str">
        <f>_xlfn.XLOOKUP(Tbl_BalanceHistory[[#This Row],[RespAgy]],Tbl_Agencies[Agy Code],Tbl_Agencies[Agy Sort])</f>
        <v>102000</v>
      </c>
      <c r="F2469" s="2" t="str">
        <f>Tbl_BalanceHistory[[#This Row],[RespAgy]]&amp;": "&amp;Tbl_BalanceHistory[[#This Row],[RespAgency]]</f>
        <v>260: Virginia Community College System</v>
      </c>
      <c r="G2469" s="3">
        <v>297</v>
      </c>
      <c r="H2469" s="3" t="s">
        <v>1982</v>
      </c>
      <c r="I2469" s="3" t="str">
        <f>_xlfn.XLOOKUP(Tbl_BalanceHistory[[#This Row],[AgyCode]],Tbl_Agencies[Agy Code],Tbl_Agencies[Agy Sort])</f>
        <v/>
      </c>
      <c r="J2469" s="2" t="str">
        <f>Tbl_BalanceHistory[[#This Row],[AgyCode]]&amp;": "&amp;Tbl_BalanceHistory[[#This Row],[Agency Name]]</f>
        <v>297: Germanna Community College</v>
      </c>
      <c r="K2469" s="1">
        <v>2018</v>
      </c>
      <c r="L2469" s="3">
        <v>108</v>
      </c>
      <c r="M2469" s="3" t="s">
        <v>408</v>
      </c>
      <c r="N2469" s="2" t="str">
        <f>Tbl_BalanceHistory[[#This Row],[ProgramCode]]&amp;": "&amp;Tbl_BalanceHistory[[#This Row],[Program Name]]</f>
        <v>108: Higher Education Student Financial Assistance</v>
      </c>
      <c r="O2469" s="3" t="s">
        <v>886</v>
      </c>
      <c r="P2469" s="1" t="str">
        <f>IF(Tbl_BalanceHistory[[#This Row],[FundCode]]="0100","GF",IF(Tbl_BalanceHistory[[#This Row],[FundCode]]="01000","GF","Hi Ed / OCR"))</f>
        <v>GF</v>
      </c>
      <c r="Q2469" s="5">
        <v>2254929</v>
      </c>
      <c r="R2469" s="5">
        <v>1894409.07</v>
      </c>
      <c r="S2469" s="5">
        <v>360519</v>
      </c>
      <c r="T2469" s="5">
        <v>360519</v>
      </c>
      <c r="U2469" s="3" t="s">
        <v>1733</v>
      </c>
      <c r="V2469" s="5">
        <v>0</v>
      </c>
      <c r="W2469" s="5">
        <v>0</v>
      </c>
      <c r="X2469" s="5"/>
      <c r="Y2469" s="5"/>
      <c r="Z2469" s="5">
        <f>Tbl_BalanceHistory[[#This Row],[Discretionary Recommended - Pre 2022]]+Tbl_BalanceHistory[[#This Row],[Discretionary Balance Recommended: Policy]]+Tbl_BalanceHistory[[#This Row],[Discretionary Balance Recommended: Commitments]]</f>
        <v>0</v>
      </c>
      <c r="AA2469" s="5">
        <f>Tbl_BalanceHistory[[#This Row],[Discretionary Balance]]-Tbl_BalanceHistory[[#This Row],[Discretionary Reappropriation]]</f>
        <v>0</v>
      </c>
      <c r="AB2469" s="2"/>
      <c r="AC2469" s="2"/>
      <c r="AD2469" s="2"/>
      <c r="AE2469" s="2"/>
    </row>
    <row r="2470" spans="1:31" ht="45" x14ac:dyDescent="0.25">
      <c r="A2470" s="2" t="s">
        <v>10</v>
      </c>
      <c r="B2470" s="3">
        <v>7</v>
      </c>
      <c r="C2470" s="3">
        <v>260</v>
      </c>
      <c r="D2470" s="3" t="s">
        <v>463</v>
      </c>
      <c r="E2470" s="3" t="str">
        <f>_xlfn.XLOOKUP(Tbl_BalanceHistory[[#This Row],[RespAgy]],Tbl_Agencies[Agy Code],Tbl_Agencies[Agy Sort])</f>
        <v>102000</v>
      </c>
      <c r="F2470" s="2" t="str">
        <f>Tbl_BalanceHistory[[#This Row],[RespAgy]]&amp;": "&amp;Tbl_BalanceHistory[[#This Row],[RespAgency]]</f>
        <v>260: Virginia Community College System</v>
      </c>
      <c r="G2470" s="3">
        <v>297</v>
      </c>
      <c r="H2470" s="3" t="s">
        <v>1982</v>
      </c>
      <c r="I2470" s="3" t="str">
        <f>_xlfn.XLOOKUP(Tbl_BalanceHistory[[#This Row],[AgyCode]],Tbl_Agencies[Agy Code],Tbl_Agencies[Agy Sort])</f>
        <v/>
      </c>
      <c r="J2470" s="2" t="str">
        <f>Tbl_BalanceHistory[[#This Row],[AgyCode]]&amp;": "&amp;Tbl_BalanceHistory[[#This Row],[Agency Name]]</f>
        <v>297: Germanna Community College</v>
      </c>
      <c r="K2470" s="1">
        <v>2019</v>
      </c>
      <c r="L2470" s="3">
        <v>108</v>
      </c>
      <c r="M2470" s="3" t="s">
        <v>408</v>
      </c>
      <c r="N2470" s="2" t="str">
        <f>Tbl_BalanceHistory[[#This Row],[ProgramCode]]&amp;": "&amp;Tbl_BalanceHistory[[#This Row],[Program Name]]</f>
        <v>108: Higher Education Student Financial Assistance</v>
      </c>
      <c r="O2470" s="3" t="s">
        <v>886</v>
      </c>
      <c r="P2470" s="1" t="str">
        <f>IF(Tbl_BalanceHistory[[#This Row],[FundCode]]="0100","GF",IF(Tbl_BalanceHistory[[#This Row],[FundCode]]="01000","GF","Hi Ed / OCR"))</f>
        <v>GF</v>
      </c>
      <c r="Q2470" s="5">
        <v>2160191</v>
      </c>
      <c r="R2470" s="5">
        <v>2068388.89</v>
      </c>
      <c r="S2470" s="5">
        <v>91802.11</v>
      </c>
      <c r="T2470" s="5">
        <v>91802.11</v>
      </c>
      <c r="U2470" s="3" t="s">
        <v>1733</v>
      </c>
      <c r="V2470" s="5">
        <v>0</v>
      </c>
      <c r="W2470" s="5">
        <v>0</v>
      </c>
      <c r="X2470" s="5"/>
      <c r="Y2470" s="5"/>
      <c r="Z2470" s="5">
        <f>Tbl_BalanceHistory[[#This Row],[Discretionary Recommended - Pre 2022]]+Tbl_BalanceHistory[[#This Row],[Discretionary Balance Recommended: Policy]]+Tbl_BalanceHistory[[#This Row],[Discretionary Balance Recommended: Commitments]]</f>
        <v>0</v>
      </c>
      <c r="AA2470" s="5">
        <f>Tbl_BalanceHistory[[#This Row],[Discretionary Balance]]-Tbl_BalanceHistory[[#This Row],[Discretionary Reappropriation]]</f>
        <v>0</v>
      </c>
      <c r="AB2470" s="2"/>
      <c r="AC2470" s="2"/>
      <c r="AD2470" s="2"/>
      <c r="AE2470" s="2"/>
    </row>
    <row r="2471" spans="1:31" ht="45" x14ac:dyDescent="0.25">
      <c r="A2471" s="2" t="s">
        <v>10</v>
      </c>
      <c r="B2471" s="3">
        <v>7</v>
      </c>
      <c r="C2471" s="3">
        <v>260</v>
      </c>
      <c r="D2471" s="3" t="s">
        <v>463</v>
      </c>
      <c r="E2471" s="3" t="str">
        <f>_xlfn.XLOOKUP(Tbl_BalanceHistory[[#This Row],[RespAgy]],Tbl_Agencies[Agy Code],Tbl_Agencies[Agy Sort])</f>
        <v>102000</v>
      </c>
      <c r="F2471" s="2" t="str">
        <f>Tbl_BalanceHistory[[#This Row],[RespAgy]]&amp;": "&amp;Tbl_BalanceHistory[[#This Row],[RespAgency]]</f>
        <v>260: Virginia Community College System</v>
      </c>
      <c r="G2471" s="3">
        <v>297</v>
      </c>
      <c r="H2471" s="3" t="s">
        <v>1982</v>
      </c>
      <c r="I2471" s="3" t="str">
        <f>_xlfn.XLOOKUP(Tbl_BalanceHistory[[#This Row],[AgyCode]],Tbl_Agencies[Agy Code],Tbl_Agencies[Agy Sort])</f>
        <v/>
      </c>
      <c r="J2471" s="2" t="str">
        <f>Tbl_BalanceHistory[[#This Row],[AgyCode]]&amp;": "&amp;Tbl_BalanceHistory[[#This Row],[Agency Name]]</f>
        <v>297: Germanna Community College</v>
      </c>
      <c r="K2471" s="1">
        <v>2020</v>
      </c>
      <c r="L2471" s="3">
        <v>108</v>
      </c>
      <c r="M2471" s="3" t="s">
        <v>408</v>
      </c>
      <c r="N2471" s="2" t="str">
        <f>Tbl_BalanceHistory[[#This Row],[ProgramCode]]&amp;": "&amp;Tbl_BalanceHistory[[#This Row],[Program Name]]</f>
        <v>108: Higher Education Student Financial Assistance</v>
      </c>
      <c r="O2471" s="3" t="s">
        <v>886</v>
      </c>
      <c r="P2471" s="1" t="str">
        <f>IF(Tbl_BalanceHistory[[#This Row],[FundCode]]="0100","GF",IF(Tbl_BalanceHistory[[#This Row],[FundCode]]="01000","GF","Hi Ed / OCR"))</f>
        <v>GF</v>
      </c>
      <c r="Q2471" s="5">
        <v>2890756</v>
      </c>
      <c r="R2471" s="5">
        <v>2827904.73</v>
      </c>
      <c r="S2471" s="5">
        <v>62851.27</v>
      </c>
      <c r="T2471" s="5">
        <v>62851.27</v>
      </c>
      <c r="U2471" s="3" t="s">
        <v>1733</v>
      </c>
      <c r="V2471" s="5">
        <v>0</v>
      </c>
      <c r="W2471" s="5">
        <v>0</v>
      </c>
      <c r="X2471" s="5"/>
      <c r="Y2471" s="5"/>
      <c r="Z2471" s="5">
        <f>Tbl_BalanceHistory[[#This Row],[Discretionary Recommended - Pre 2022]]+Tbl_BalanceHistory[[#This Row],[Discretionary Balance Recommended: Policy]]+Tbl_BalanceHistory[[#This Row],[Discretionary Balance Recommended: Commitments]]</f>
        <v>0</v>
      </c>
      <c r="AA2471" s="5">
        <f>Tbl_BalanceHistory[[#This Row],[Discretionary Balance]]-Tbl_BalanceHistory[[#This Row],[Discretionary Reappropriation]]</f>
        <v>0</v>
      </c>
      <c r="AB2471" s="2"/>
      <c r="AC2471" s="2"/>
      <c r="AD2471" s="2"/>
      <c r="AE2471" s="2"/>
    </row>
    <row r="2472" spans="1:31" ht="45" x14ac:dyDescent="0.25">
      <c r="A2472" s="2" t="s">
        <v>10</v>
      </c>
      <c r="B2472" s="3">
        <v>7</v>
      </c>
      <c r="C2472" s="3">
        <v>260</v>
      </c>
      <c r="D2472" s="3" t="s">
        <v>463</v>
      </c>
      <c r="E2472" s="3" t="str">
        <f>_xlfn.XLOOKUP(Tbl_BalanceHistory[[#This Row],[RespAgy]],Tbl_Agencies[Agy Code],Tbl_Agencies[Agy Sort])</f>
        <v>102000</v>
      </c>
      <c r="F2472" s="2" t="str">
        <f>Tbl_BalanceHistory[[#This Row],[RespAgy]]&amp;": "&amp;Tbl_BalanceHistory[[#This Row],[RespAgency]]</f>
        <v>260: Virginia Community College System</v>
      </c>
      <c r="G2472" s="3">
        <v>297</v>
      </c>
      <c r="H2472" s="3" t="s">
        <v>1982</v>
      </c>
      <c r="I2472" s="3" t="str">
        <f>_xlfn.XLOOKUP(Tbl_BalanceHistory[[#This Row],[AgyCode]],Tbl_Agencies[Agy Code],Tbl_Agencies[Agy Sort])</f>
        <v/>
      </c>
      <c r="J2472" s="2" t="str">
        <f>Tbl_BalanceHistory[[#This Row],[AgyCode]]&amp;": "&amp;Tbl_BalanceHistory[[#This Row],[Agency Name]]</f>
        <v>297: Germanna Community College</v>
      </c>
      <c r="K2472" s="1">
        <v>2021</v>
      </c>
      <c r="L2472" s="3">
        <v>108</v>
      </c>
      <c r="M2472" s="3" t="s">
        <v>408</v>
      </c>
      <c r="N2472" s="2" t="str">
        <f>Tbl_BalanceHistory[[#This Row],[ProgramCode]]&amp;": "&amp;Tbl_BalanceHistory[[#This Row],[Program Name]]</f>
        <v>108: Higher Education Student Financial Assistance</v>
      </c>
      <c r="O2472" s="3" t="s">
        <v>886</v>
      </c>
      <c r="P2472" s="1" t="str">
        <f>IF(Tbl_BalanceHistory[[#This Row],[FundCode]]="0100","GF",IF(Tbl_BalanceHistory[[#This Row],[FundCode]]="01000","GF","Hi Ed / OCR"))</f>
        <v>GF</v>
      </c>
      <c r="Q2472" s="5">
        <v>2840915</v>
      </c>
      <c r="R2472" s="5">
        <v>2677672.56</v>
      </c>
      <c r="S2472" s="5">
        <v>163242.44</v>
      </c>
      <c r="T2472" s="5">
        <v>163242.44</v>
      </c>
      <c r="U2472" s="3" t="s">
        <v>1733</v>
      </c>
      <c r="V2472" s="5">
        <v>0</v>
      </c>
      <c r="W2472" s="5">
        <v>0</v>
      </c>
      <c r="X2472" s="5"/>
      <c r="Y2472" s="5"/>
      <c r="Z2472" s="5">
        <f>Tbl_BalanceHistory[[#This Row],[Discretionary Recommended - Pre 2022]]+Tbl_BalanceHistory[[#This Row],[Discretionary Balance Recommended: Policy]]+Tbl_BalanceHistory[[#This Row],[Discretionary Balance Recommended: Commitments]]</f>
        <v>0</v>
      </c>
      <c r="AA2472" s="5">
        <f>Tbl_BalanceHistory[[#This Row],[Discretionary Balance]]-Tbl_BalanceHistory[[#This Row],[Discretionary Reappropriation]]</f>
        <v>0</v>
      </c>
      <c r="AB2472" s="2"/>
      <c r="AC2472" s="2"/>
      <c r="AD2472" s="2"/>
      <c r="AE2472" s="2"/>
    </row>
    <row r="2473" spans="1:31" ht="45" x14ac:dyDescent="0.25">
      <c r="A2473" s="2" t="s">
        <v>10</v>
      </c>
      <c r="B2473" s="3">
        <v>7</v>
      </c>
      <c r="C2473" s="3">
        <v>260</v>
      </c>
      <c r="D2473" s="3" t="s">
        <v>463</v>
      </c>
      <c r="E2473" s="3" t="str">
        <f>_xlfn.XLOOKUP(Tbl_BalanceHistory[[#This Row],[RespAgy]],Tbl_Agencies[Agy Code],Tbl_Agencies[Agy Sort])</f>
        <v>102000</v>
      </c>
      <c r="F2473" s="2" t="str">
        <f>Tbl_BalanceHistory[[#This Row],[RespAgy]]&amp;": "&amp;Tbl_BalanceHistory[[#This Row],[RespAgency]]</f>
        <v>260: Virginia Community College System</v>
      </c>
      <c r="G2473" s="3">
        <v>297</v>
      </c>
      <c r="H2473" s="3" t="s">
        <v>1982</v>
      </c>
      <c r="I2473" s="3" t="str">
        <f>_xlfn.XLOOKUP(Tbl_BalanceHistory[[#This Row],[AgyCode]],Tbl_Agencies[Agy Code],Tbl_Agencies[Agy Sort])</f>
        <v/>
      </c>
      <c r="J2473" s="2" t="str">
        <f>Tbl_BalanceHistory[[#This Row],[AgyCode]]&amp;": "&amp;Tbl_BalanceHistory[[#This Row],[Agency Name]]</f>
        <v>297: Germanna Community College</v>
      </c>
      <c r="K2473" s="1">
        <v>2022</v>
      </c>
      <c r="L2473" s="3">
        <v>108</v>
      </c>
      <c r="M2473" s="3" t="s">
        <v>408</v>
      </c>
      <c r="N2473" s="2" t="str">
        <f>Tbl_BalanceHistory[[#This Row],[ProgramCode]]&amp;": "&amp;Tbl_BalanceHistory[[#This Row],[Program Name]]</f>
        <v>108: Higher Education Student Financial Assistance</v>
      </c>
      <c r="O2473" s="3" t="s">
        <v>886</v>
      </c>
      <c r="P2473" s="1" t="str">
        <f>IF(Tbl_BalanceHistory[[#This Row],[FundCode]]="0100","GF",IF(Tbl_BalanceHistory[[#This Row],[FundCode]]="01000","GF","Hi Ed / OCR"))</f>
        <v>GF</v>
      </c>
      <c r="Q2473" s="5">
        <v>5145558</v>
      </c>
      <c r="R2473" s="5">
        <v>4339851.2</v>
      </c>
      <c r="S2473" s="5">
        <v>805706.8</v>
      </c>
      <c r="T2473" s="5">
        <v>805706.8</v>
      </c>
      <c r="U2473" s="3" t="s">
        <v>1733</v>
      </c>
      <c r="V2473" s="5">
        <v>0</v>
      </c>
      <c r="W2473" s="5"/>
      <c r="X2473" s="5">
        <v>0</v>
      </c>
      <c r="Y2473" s="5">
        <v>0</v>
      </c>
      <c r="Z2473" s="5">
        <f>Tbl_BalanceHistory[[#This Row],[Discretionary Recommended - Pre 2022]]+Tbl_BalanceHistory[[#This Row],[Discretionary Balance Recommended: Policy]]+Tbl_BalanceHistory[[#This Row],[Discretionary Balance Recommended: Commitments]]</f>
        <v>0</v>
      </c>
      <c r="AA2473" s="5">
        <f>Tbl_BalanceHistory[[#This Row],[Discretionary Balance]]-Tbl_BalanceHistory[[#This Row],[Discretionary Reappropriation]]</f>
        <v>0</v>
      </c>
      <c r="AB2473" s="2"/>
      <c r="AC2473" s="2"/>
      <c r="AD2473" s="2"/>
      <c r="AE2473" s="2"/>
    </row>
    <row r="2474" spans="1:31" ht="45" x14ac:dyDescent="0.25">
      <c r="A2474" s="2" t="s">
        <v>10</v>
      </c>
      <c r="B2474" s="3">
        <v>7</v>
      </c>
      <c r="C2474" s="3">
        <v>260</v>
      </c>
      <c r="D2474" s="3" t="s">
        <v>463</v>
      </c>
      <c r="E2474" s="3" t="str">
        <f>_xlfn.XLOOKUP(Tbl_BalanceHistory[[#This Row],[RespAgy]],Tbl_Agencies[Agy Code],Tbl_Agencies[Agy Sort])</f>
        <v>102000</v>
      </c>
      <c r="F2474" s="2" t="str">
        <f>Tbl_BalanceHistory[[#This Row],[RespAgy]]&amp;": "&amp;Tbl_BalanceHistory[[#This Row],[RespAgency]]</f>
        <v>260: Virginia Community College System</v>
      </c>
      <c r="G2474" s="3">
        <v>297</v>
      </c>
      <c r="H2474" s="3" t="s">
        <v>1982</v>
      </c>
      <c r="I2474" s="3" t="str">
        <f>_xlfn.XLOOKUP(Tbl_BalanceHistory[[#This Row],[AgyCode]],Tbl_Agencies[Agy Code],Tbl_Agencies[Agy Sort])</f>
        <v/>
      </c>
      <c r="J2474" s="2" t="str">
        <f>Tbl_BalanceHistory[[#This Row],[AgyCode]]&amp;": "&amp;Tbl_BalanceHistory[[#This Row],[Agency Name]]</f>
        <v>297: Germanna Community College</v>
      </c>
      <c r="K2474" s="1">
        <v>2014</v>
      </c>
      <c r="L2474" s="3">
        <v>534</v>
      </c>
      <c r="M2474" s="3" t="s">
        <v>82</v>
      </c>
      <c r="N2474" s="2" t="str">
        <f>Tbl_BalanceHistory[[#This Row],[ProgramCode]]&amp;": "&amp;Tbl_BalanceHistory[[#This Row],[Program Name]]</f>
        <v>534: Economic Development Services</v>
      </c>
      <c r="O2474" s="3" t="s">
        <v>1730</v>
      </c>
      <c r="P2474" s="1" t="str">
        <f>IF(Tbl_BalanceHistory[[#This Row],[FundCode]]="0100","GF",IF(Tbl_BalanceHistory[[#This Row],[FundCode]]="01000","GF","Hi Ed / OCR"))</f>
        <v>GF</v>
      </c>
      <c r="Q2474" s="5">
        <v>0</v>
      </c>
      <c r="R2474" s="5">
        <v>0</v>
      </c>
      <c r="S2474" s="5">
        <v>0</v>
      </c>
      <c r="T2474" s="5">
        <v>0</v>
      </c>
      <c r="U2474" s="3"/>
      <c r="V2474" s="5">
        <v>0</v>
      </c>
      <c r="W2474" s="5">
        <v>0</v>
      </c>
      <c r="X2474" s="5"/>
      <c r="Y2474" s="5"/>
      <c r="Z2474" s="5">
        <f>Tbl_BalanceHistory[[#This Row],[Discretionary Recommended - Pre 2022]]+Tbl_BalanceHistory[[#This Row],[Discretionary Balance Recommended: Policy]]+Tbl_BalanceHistory[[#This Row],[Discretionary Balance Recommended: Commitments]]</f>
        <v>0</v>
      </c>
      <c r="AA2474" s="5">
        <f>Tbl_BalanceHistory[[#This Row],[Discretionary Balance]]-Tbl_BalanceHistory[[#This Row],[Discretionary Reappropriation]]</f>
        <v>0</v>
      </c>
      <c r="AB2474" s="2"/>
      <c r="AC2474" s="2"/>
      <c r="AD2474" s="2"/>
      <c r="AE2474" s="2"/>
    </row>
    <row r="2475" spans="1:31" ht="45" x14ac:dyDescent="0.25">
      <c r="A2475" s="2" t="s">
        <v>10</v>
      </c>
      <c r="B2475" s="3">
        <v>7</v>
      </c>
      <c r="C2475" s="3">
        <v>260</v>
      </c>
      <c r="D2475" s="3" t="s">
        <v>463</v>
      </c>
      <c r="E2475" s="3" t="str">
        <f>_xlfn.XLOOKUP(Tbl_BalanceHistory[[#This Row],[RespAgy]],Tbl_Agencies[Agy Code],Tbl_Agencies[Agy Sort])</f>
        <v>102000</v>
      </c>
      <c r="F2475" s="2" t="str">
        <f>Tbl_BalanceHistory[[#This Row],[RespAgy]]&amp;": "&amp;Tbl_BalanceHistory[[#This Row],[RespAgency]]</f>
        <v>260: Virginia Community College System</v>
      </c>
      <c r="G2475" s="3">
        <v>297</v>
      </c>
      <c r="H2475" s="3" t="s">
        <v>1982</v>
      </c>
      <c r="I2475" s="3" t="str">
        <f>_xlfn.XLOOKUP(Tbl_BalanceHistory[[#This Row],[AgyCode]],Tbl_Agencies[Agy Code],Tbl_Agencies[Agy Sort])</f>
        <v/>
      </c>
      <c r="J2475" s="2" t="str">
        <f>Tbl_BalanceHistory[[#This Row],[AgyCode]]&amp;": "&amp;Tbl_BalanceHistory[[#This Row],[Agency Name]]</f>
        <v>297: Germanna Community College</v>
      </c>
      <c r="K2475" s="1">
        <v>2015</v>
      </c>
      <c r="L2475" s="3">
        <v>534</v>
      </c>
      <c r="M2475" s="3" t="s">
        <v>82</v>
      </c>
      <c r="N2475" s="2" t="str">
        <f>Tbl_BalanceHistory[[#This Row],[ProgramCode]]&amp;": "&amp;Tbl_BalanceHistory[[#This Row],[Program Name]]</f>
        <v>534: Economic Development Services</v>
      </c>
      <c r="O2475" s="3" t="s">
        <v>1730</v>
      </c>
      <c r="P2475" s="1" t="str">
        <f>IF(Tbl_BalanceHistory[[#This Row],[FundCode]]="0100","GF",IF(Tbl_BalanceHistory[[#This Row],[FundCode]]="01000","GF","Hi Ed / OCR"))</f>
        <v>GF</v>
      </c>
      <c r="Q2475" s="5">
        <v>15773</v>
      </c>
      <c r="R2475" s="5">
        <v>15773</v>
      </c>
      <c r="S2475" s="5">
        <v>0</v>
      </c>
      <c r="T2475" s="5">
        <v>0</v>
      </c>
      <c r="U2475" s="3"/>
      <c r="V2475" s="5">
        <v>0</v>
      </c>
      <c r="W2475" s="5">
        <v>0</v>
      </c>
      <c r="X2475" s="5"/>
      <c r="Y2475" s="5"/>
      <c r="Z2475" s="5">
        <f>Tbl_BalanceHistory[[#This Row],[Discretionary Recommended - Pre 2022]]+Tbl_BalanceHistory[[#This Row],[Discretionary Balance Recommended: Policy]]+Tbl_BalanceHistory[[#This Row],[Discretionary Balance Recommended: Commitments]]</f>
        <v>0</v>
      </c>
      <c r="AA2475" s="5">
        <f>Tbl_BalanceHistory[[#This Row],[Discretionary Balance]]-Tbl_BalanceHistory[[#This Row],[Discretionary Reappropriation]]</f>
        <v>0</v>
      </c>
      <c r="AB2475" s="2"/>
      <c r="AC2475" s="2"/>
      <c r="AD2475" s="2"/>
      <c r="AE2475" s="2"/>
    </row>
    <row r="2476" spans="1:31" ht="45" x14ac:dyDescent="0.25">
      <c r="A2476" s="2" t="s">
        <v>10</v>
      </c>
      <c r="B2476" s="3">
        <v>7</v>
      </c>
      <c r="C2476" s="3">
        <v>260</v>
      </c>
      <c r="D2476" s="3" t="s">
        <v>463</v>
      </c>
      <c r="E2476" s="3" t="str">
        <f>_xlfn.XLOOKUP(Tbl_BalanceHistory[[#This Row],[RespAgy]],Tbl_Agencies[Agy Code],Tbl_Agencies[Agy Sort])</f>
        <v>102000</v>
      </c>
      <c r="F2476" s="2" t="str">
        <f>Tbl_BalanceHistory[[#This Row],[RespAgy]]&amp;": "&amp;Tbl_BalanceHistory[[#This Row],[RespAgency]]</f>
        <v>260: Virginia Community College System</v>
      </c>
      <c r="G2476" s="3">
        <v>297</v>
      </c>
      <c r="H2476" s="3" t="s">
        <v>1982</v>
      </c>
      <c r="I2476" s="3" t="str">
        <f>_xlfn.XLOOKUP(Tbl_BalanceHistory[[#This Row],[AgyCode]],Tbl_Agencies[Agy Code],Tbl_Agencies[Agy Sort])</f>
        <v/>
      </c>
      <c r="J2476" s="2" t="str">
        <f>Tbl_BalanceHistory[[#This Row],[AgyCode]]&amp;": "&amp;Tbl_BalanceHistory[[#This Row],[Agency Name]]</f>
        <v>297: Germanna Community College</v>
      </c>
      <c r="K2476" s="1">
        <v>2016</v>
      </c>
      <c r="L2476" s="3">
        <v>534</v>
      </c>
      <c r="M2476" s="3" t="s">
        <v>82</v>
      </c>
      <c r="N2476" s="2" t="str">
        <f>Tbl_BalanceHistory[[#This Row],[ProgramCode]]&amp;": "&amp;Tbl_BalanceHistory[[#This Row],[Program Name]]</f>
        <v>534: Economic Development Services</v>
      </c>
      <c r="O2476" s="3" t="s">
        <v>1730</v>
      </c>
      <c r="P2476" s="1" t="str">
        <f>IF(Tbl_BalanceHistory[[#This Row],[FundCode]]="0100","GF",IF(Tbl_BalanceHistory[[#This Row],[FundCode]]="01000","GF","Hi Ed / OCR"))</f>
        <v>GF</v>
      </c>
      <c r="Q2476" s="5">
        <v>0</v>
      </c>
      <c r="R2476" s="5">
        <v>0</v>
      </c>
      <c r="S2476" s="5">
        <v>0</v>
      </c>
      <c r="T2476" s="5">
        <v>0</v>
      </c>
      <c r="U2476" s="3"/>
      <c r="V2476" s="5">
        <v>0</v>
      </c>
      <c r="W2476" s="5">
        <v>0</v>
      </c>
      <c r="X2476" s="5"/>
      <c r="Y2476" s="5"/>
      <c r="Z2476" s="5">
        <f>Tbl_BalanceHistory[[#This Row],[Discretionary Recommended - Pre 2022]]+Tbl_BalanceHistory[[#This Row],[Discretionary Balance Recommended: Policy]]+Tbl_BalanceHistory[[#This Row],[Discretionary Balance Recommended: Commitments]]</f>
        <v>0</v>
      </c>
      <c r="AA2476" s="5">
        <f>Tbl_BalanceHistory[[#This Row],[Discretionary Balance]]-Tbl_BalanceHistory[[#This Row],[Discretionary Reappropriation]]</f>
        <v>0</v>
      </c>
      <c r="AB2476" s="2"/>
      <c r="AC2476" s="2"/>
      <c r="AD2476" s="2"/>
      <c r="AE2476" s="2"/>
    </row>
    <row r="2477" spans="1:31" ht="45" x14ac:dyDescent="0.25">
      <c r="A2477" s="2" t="s">
        <v>10</v>
      </c>
      <c r="B2477" s="3">
        <v>7</v>
      </c>
      <c r="C2477" s="3">
        <v>260</v>
      </c>
      <c r="D2477" s="3" t="s">
        <v>463</v>
      </c>
      <c r="E2477" s="3" t="str">
        <f>_xlfn.XLOOKUP(Tbl_BalanceHistory[[#This Row],[RespAgy]],Tbl_Agencies[Agy Code],Tbl_Agencies[Agy Sort])</f>
        <v>102000</v>
      </c>
      <c r="F2477" s="2" t="str">
        <f>Tbl_BalanceHistory[[#This Row],[RespAgy]]&amp;": "&amp;Tbl_BalanceHistory[[#This Row],[RespAgency]]</f>
        <v>260: Virginia Community College System</v>
      </c>
      <c r="G2477" s="3">
        <v>298</v>
      </c>
      <c r="H2477" s="3" t="s">
        <v>1983</v>
      </c>
      <c r="I2477" s="3" t="str">
        <f>_xlfn.XLOOKUP(Tbl_BalanceHistory[[#This Row],[AgyCode]],Tbl_Agencies[Agy Code],Tbl_Agencies[Agy Sort])</f>
        <v/>
      </c>
      <c r="J2477" s="2" t="str">
        <f>Tbl_BalanceHistory[[#This Row],[AgyCode]]&amp;": "&amp;Tbl_BalanceHistory[[#This Row],[Agency Name]]</f>
        <v>298: Lord Fairfax Community College</v>
      </c>
      <c r="K2477" s="1">
        <v>2014</v>
      </c>
      <c r="L2477" s="3">
        <v>101</v>
      </c>
      <c r="M2477" s="3" t="s">
        <v>1636</v>
      </c>
      <c r="N2477" s="2" t="str">
        <f>Tbl_BalanceHistory[[#This Row],[ProgramCode]]&amp;": "&amp;Tbl_BalanceHistory[[#This Row],[Program Name]]</f>
        <v>101: Higher Education Instruction</v>
      </c>
      <c r="O2477" s="3" t="s">
        <v>1964</v>
      </c>
      <c r="P2477" s="1" t="str">
        <f>IF(Tbl_BalanceHistory[[#This Row],[FundCode]]="0100","GF",IF(Tbl_BalanceHistory[[#This Row],[FundCode]]="01000","GF","Hi Ed / OCR"))</f>
        <v>Hi Ed / OCR</v>
      </c>
      <c r="Q2477" s="5">
        <v>0</v>
      </c>
      <c r="R2477" s="5">
        <v>0</v>
      </c>
      <c r="S2477" s="5">
        <v>171906</v>
      </c>
      <c r="T2477" s="5">
        <v>171906</v>
      </c>
      <c r="U2477" s="3" t="s">
        <v>1731</v>
      </c>
      <c r="V2477" s="5">
        <v>0</v>
      </c>
      <c r="W2477" s="5">
        <v>0</v>
      </c>
      <c r="X2477" s="5"/>
      <c r="Y2477" s="5"/>
      <c r="Z2477" s="5">
        <f>Tbl_BalanceHistory[[#This Row],[Discretionary Recommended - Pre 2022]]+Tbl_BalanceHistory[[#This Row],[Discretionary Balance Recommended: Policy]]+Tbl_BalanceHistory[[#This Row],[Discretionary Balance Recommended: Commitments]]</f>
        <v>0</v>
      </c>
      <c r="AA2477" s="5">
        <f>Tbl_BalanceHistory[[#This Row],[Discretionary Balance]]-Tbl_BalanceHistory[[#This Row],[Discretionary Reappropriation]]</f>
        <v>0</v>
      </c>
      <c r="AB2477" s="2"/>
      <c r="AC2477" s="2"/>
      <c r="AD2477" s="2"/>
      <c r="AE2477" s="2"/>
    </row>
    <row r="2478" spans="1:31" ht="45" x14ac:dyDescent="0.25">
      <c r="A2478" s="2" t="s">
        <v>10</v>
      </c>
      <c r="B2478" s="3">
        <v>7</v>
      </c>
      <c r="C2478" s="3">
        <v>260</v>
      </c>
      <c r="D2478" s="3" t="s">
        <v>463</v>
      </c>
      <c r="E2478" s="3" t="str">
        <f>_xlfn.XLOOKUP(Tbl_BalanceHistory[[#This Row],[RespAgy]],Tbl_Agencies[Agy Code],Tbl_Agencies[Agy Sort])</f>
        <v>102000</v>
      </c>
      <c r="F2478" s="2" t="str">
        <f>Tbl_BalanceHistory[[#This Row],[RespAgy]]&amp;": "&amp;Tbl_BalanceHistory[[#This Row],[RespAgency]]</f>
        <v>260: Virginia Community College System</v>
      </c>
      <c r="G2478" s="3">
        <v>298</v>
      </c>
      <c r="H2478" s="3" t="s">
        <v>1983</v>
      </c>
      <c r="I2478" s="3" t="str">
        <f>_xlfn.XLOOKUP(Tbl_BalanceHistory[[#This Row],[AgyCode]],Tbl_Agencies[Agy Code],Tbl_Agencies[Agy Sort])</f>
        <v/>
      </c>
      <c r="J2478" s="2" t="str">
        <f>Tbl_BalanceHistory[[#This Row],[AgyCode]]&amp;": "&amp;Tbl_BalanceHistory[[#This Row],[Agency Name]]</f>
        <v>298: Lord Fairfax Community College</v>
      </c>
      <c r="K2478" s="1">
        <v>2015</v>
      </c>
      <c r="L2478" s="3">
        <v>101</v>
      </c>
      <c r="M2478" s="3" t="s">
        <v>1636</v>
      </c>
      <c r="N2478" s="2" t="str">
        <f>Tbl_BalanceHistory[[#This Row],[ProgramCode]]&amp;": "&amp;Tbl_BalanceHistory[[#This Row],[Program Name]]</f>
        <v>101: Higher Education Instruction</v>
      </c>
      <c r="O2478" s="3" t="s">
        <v>1964</v>
      </c>
      <c r="P2478" s="1" t="str">
        <f>IF(Tbl_BalanceHistory[[#This Row],[FundCode]]="0100","GF",IF(Tbl_BalanceHistory[[#This Row],[FundCode]]="01000","GF","Hi Ed / OCR"))</f>
        <v>Hi Ed / OCR</v>
      </c>
      <c r="Q2478" s="5">
        <v>0</v>
      </c>
      <c r="R2478" s="5">
        <v>0</v>
      </c>
      <c r="S2478" s="5">
        <v>68548</v>
      </c>
      <c r="T2478" s="5">
        <v>68548</v>
      </c>
      <c r="U2478" s="3" t="s">
        <v>1731</v>
      </c>
      <c r="V2478" s="5">
        <v>0</v>
      </c>
      <c r="W2478" s="5">
        <v>0</v>
      </c>
      <c r="X2478" s="5"/>
      <c r="Y2478" s="5"/>
      <c r="Z2478" s="5">
        <f>Tbl_BalanceHistory[[#This Row],[Discretionary Recommended - Pre 2022]]+Tbl_BalanceHistory[[#This Row],[Discretionary Balance Recommended: Policy]]+Tbl_BalanceHistory[[#This Row],[Discretionary Balance Recommended: Commitments]]</f>
        <v>0</v>
      </c>
      <c r="AA2478" s="5">
        <f>Tbl_BalanceHistory[[#This Row],[Discretionary Balance]]-Tbl_BalanceHistory[[#This Row],[Discretionary Reappropriation]]</f>
        <v>0</v>
      </c>
      <c r="AB2478" s="2"/>
      <c r="AC2478" s="2"/>
      <c r="AD2478" s="2"/>
      <c r="AE2478" s="2"/>
    </row>
    <row r="2479" spans="1:31" ht="45" x14ac:dyDescent="0.25">
      <c r="A2479" s="2" t="s">
        <v>10</v>
      </c>
      <c r="B2479" s="3">
        <v>7</v>
      </c>
      <c r="C2479" s="3">
        <v>260</v>
      </c>
      <c r="D2479" s="3" t="s">
        <v>463</v>
      </c>
      <c r="E2479" s="3" t="str">
        <f>_xlfn.XLOOKUP(Tbl_BalanceHistory[[#This Row],[RespAgy]],Tbl_Agencies[Agy Code],Tbl_Agencies[Agy Sort])</f>
        <v>102000</v>
      </c>
      <c r="F2479" s="2" t="str">
        <f>Tbl_BalanceHistory[[#This Row],[RespAgy]]&amp;": "&amp;Tbl_BalanceHistory[[#This Row],[RespAgency]]</f>
        <v>260: Virginia Community College System</v>
      </c>
      <c r="G2479" s="3">
        <v>298</v>
      </c>
      <c r="H2479" s="3" t="s">
        <v>1983</v>
      </c>
      <c r="I2479" s="3" t="str">
        <f>_xlfn.XLOOKUP(Tbl_BalanceHistory[[#This Row],[AgyCode]],Tbl_Agencies[Agy Code],Tbl_Agencies[Agy Sort])</f>
        <v/>
      </c>
      <c r="J2479" s="2" t="str">
        <f>Tbl_BalanceHistory[[#This Row],[AgyCode]]&amp;": "&amp;Tbl_BalanceHistory[[#This Row],[Agency Name]]</f>
        <v>298: Lord Fairfax Community College</v>
      </c>
      <c r="K2479" s="1">
        <v>2016</v>
      </c>
      <c r="L2479" s="3">
        <v>101</v>
      </c>
      <c r="M2479" s="3" t="s">
        <v>1636</v>
      </c>
      <c r="N2479" s="2" t="str">
        <f>Tbl_BalanceHistory[[#This Row],[ProgramCode]]&amp;": "&amp;Tbl_BalanceHistory[[#This Row],[Program Name]]</f>
        <v>101: Higher Education Instruction</v>
      </c>
      <c r="O2479" s="3" t="s">
        <v>1964</v>
      </c>
      <c r="P2479" s="1" t="str">
        <f>IF(Tbl_BalanceHistory[[#This Row],[FundCode]]="0100","GF",IF(Tbl_BalanceHistory[[#This Row],[FundCode]]="01000","GF","Hi Ed / OCR"))</f>
        <v>Hi Ed / OCR</v>
      </c>
      <c r="Q2479" s="5">
        <v>0</v>
      </c>
      <c r="R2479" s="5">
        <v>0</v>
      </c>
      <c r="S2479" s="5">
        <v>225001</v>
      </c>
      <c r="T2479" s="5">
        <v>225001</v>
      </c>
      <c r="U2479" s="3" t="s">
        <v>1731</v>
      </c>
      <c r="V2479" s="5">
        <v>0</v>
      </c>
      <c r="W2479" s="5">
        <v>0</v>
      </c>
      <c r="X2479" s="5"/>
      <c r="Y2479" s="5"/>
      <c r="Z2479" s="5">
        <f>Tbl_BalanceHistory[[#This Row],[Discretionary Recommended - Pre 2022]]+Tbl_BalanceHistory[[#This Row],[Discretionary Balance Recommended: Policy]]+Tbl_BalanceHistory[[#This Row],[Discretionary Balance Recommended: Commitments]]</f>
        <v>0</v>
      </c>
      <c r="AA2479" s="5">
        <f>Tbl_BalanceHistory[[#This Row],[Discretionary Balance]]-Tbl_BalanceHistory[[#This Row],[Discretionary Reappropriation]]</f>
        <v>0</v>
      </c>
      <c r="AB2479" s="2"/>
      <c r="AC2479" s="2"/>
      <c r="AD2479" s="2"/>
      <c r="AE2479" s="2"/>
    </row>
    <row r="2480" spans="1:31" ht="45" x14ac:dyDescent="0.25">
      <c r="A2480" s="2" t="s">
        <v>10</v>
      </c>
      <c r="B2480" s="3">
        <v>7</v>
      </c>
      <c r="C2480" s="3">
        <v>260</v>
      </c>
      <c r="D2480" s="3" t="s">
        <v>463</v>
      </c>
      <c r="E2480" s="3" t="str">
        <f>_xlfn.XLOOKUP(Tbl_BalanceHistory[[#This Row],[RespAgy]],Tbl_Agencies[Agy Code],Tbl_Agencies[Agy Sort])</f>
        <v>102000</v>
      </c>
      <c r="F2480" s="2" t="str">
        <f>Tbl_BalanceHistory[[#This Row],[RespAgy]]&amp;": "&amp;Tbl_BalanceHistory[[#This Row],[RespAgency]]</f>
        <v>260: Virginia Community College System</v>
      </c>
      <c r="G2480" s="3">
        <v>298</v>
      </c>
      <c r="H2480" s="3" t="s">
        <v>1983</v>
      </c>
      <c r="I2480" s="3" t="str">
        <f>_xlfn.XLOOKUP(Tbl_BalanceHistory[[#This Row],[AgyCode]],Tbl_Agencies[Agy Code],Tbl_Agencies[Agy Sort])</f>
        <v/>
      </c>
      <c r="J2480" s="2" t="str">
        <f>Tbl_BalanceHistory[[#This Row],[AgyCode]]&amp;": "&amp;Tbl_BalanceHistory[[#This Row],[Agency Name]]</f>
        <v>298: Lord Fairfax Community College</v>
      </c>
      <c r="K2480" s="1">
        <v>2017</v>
      </c>
      <c r="L2480" s="3">
        <v>101</v>
      </c>
      <c r="M2480" s="3" t="s">
        <v>1636</v>
      </c>
      <c r="N2480" s="2" t="str">
        <f>Tbl_BalanceHistory[[#This Row],[ProgramCode]]&amp;": "&amp;Tbl_BalanceHistory[[#This Row],[Program Name]]</f>
        <v>101: Higher Education Instruction</v>
      </c>
      <c r="O2480" s="3" t="s">
        <v>1963</v>
      </c>
      <c r="P2480" s="1" t="str">
        <f>IF(Tbl_BalanceHistory[[#This Row],[FundCode]]="0100","GF",IF(Tbl_BalanceHistory[[#This Row],[FundCode]]="01000","GF","Hi Ed / OCR"))</f>
        <v>Hi Ed / OCR</v>
      </c>
      <c r="Q2480" s="5">
        <v>0</v>
      </c>
      <c r="R2480" s="5">
        <v>0</v>
      </c>
      <c r="S2480" s="5">
        <v>232472</v>
      </c>
      <c r="T2480" s="5">
        <v>232472</v>
      </c>
      <c r="U2480" s="3" t="s">
        <v>1732</v>
      </c>
      <c r="V2480" s="5">
        <v>0</v>
      </c>
      <c r="W2480" s="5">
        <v>0</v>
      </c>
      <c r="X2480" s="5"/>
      <c r="Y2480" s="5"/>
      <c r="Z2480" s="5">
        <f>Tbl_BalanceHistory[[#This Row],[Discretionary Recommended - Pre 2022]]+Tbl_BalanceHistory[[#This Row],[Discretionary Balance Recommended: Policy]]+Tbl_BalanceHistory[[#This Row],[Discretionary Balance Recommended: Commitments]]</f>
        <v>0</v>
      </c>
      <c r="AA2480" s="5">
        <f>Tbl_BalanceHistory[[#This Row],[Discretionary Balance]]-Tbl_BalanceHistory[[#This Row],[Discretionary Reappropriation]]</f>
        <v>0</v>
      </c>
      <c r="AB2480" s="2"/>
      <c r="AC2480" s="2"/>
      <c r="AD2480" s="2"/>
      <c r="AE2480" s="2"/>
    </row>
    <row r="2481" spans="1:31" ht="45" x14ac:dyDescent="0.25">
      <c r="A2481" s="2" t="s">
        <v>10</v>
      </c>
      <c r="B2481" s="3">
        <v>7</v>
      </c>
      <c r="C2481" s="3">
        <v>260</v>
      </c>
      <c r="D2481" s="3" t="s">
        <v>463</v>
      </c>
      <c r="E2481" s="3" t="str">
        <f>_xlfn.XLOOKUP(Tbl_BalanceHistory[[#This Row],[RespAgy]],Tbl_Agencies[Agy Code],Tbl_Agencies[Agy Sort])</f>
        <v>102000</v>
      </c>
      <c r="F2481" s="2" t="str">
        <f>Tbl_BalanceHistory[[#This Row],[RespAgy]]&amp;": "&amp;Tbl_BalanceHistory[[#This Row],[RespAgency]]</f>
        <v>260: Virginia Community College System</v>
      </c>
      <c r="G2481" s="3">
        <v>298</v>
      </c>
      <c r="H2481" s="3" t="s">
        <v>1983</v>
      </c>
      <c r="I2481" s="3" t="str">
        <f>_xlfn.XLOOKUP(Tbl_BalanceHistory[[#This Row],[AgyCode]],Tbl_Agencies[Agy Code],Tbl_Agencies[Agy Sort])</f>
        <v/>
      </c>
      <c r="J2481" s="2" t="str">
        <f>Tbl_BalanceHistory[[#This Row],[AgyCode]]&amp;": "&amp;Tbl_BalanceHistory[[#This Row],[Agency Name]]</f>
        <v>298: Lord Fairfax Community College</v>
      </c>
      <c r="K2481" s="1">
        <v>2018</v>
      </c>
      <c r="L2481" s="3">
        <v>101</v>
      </c>
      <c r="M2481" s="3" t="s">
        <v>1636</v>
      </c>
      <c r="N2481" s="2" t="str">
        <f>Tbl_BalanceHistory[[#This Row],[ProgramCode]]&amp;": "&amp;Tbl_BalanceHistory[[#This Row],[Program Name]]</f>
        <v>101: Higher Education Instruction</v>
      </c>
      <c r="O2481" s="3" t="s">
        <v>1963</v>
      </c>
      <c r="P2481" s="1" t="str">
        <f>IF(Tbl_BalanceHistory[[#This Row],[FundCode]]="0100","GF",IF(Tbl_BalanceHistory[[#This Row],[FundCode]]="01000","GF","Hi Ed / OCR"))</f>
        <v>Hi Ed / OCR</v>
      </c>
      <c r="Q2481" s="5">
        <v>0</v>
      </c>
      <c r="R2481" s="5">
        <v>0</v>
      </c>
      <c r="S2481" s="5">
        <v>72947</v>
      </c>
      <c r="T2481" s="5">
        <v>72947</v>
      </c>
      <c r="U2481" s="3" t="s">
        <v>1731</v>
      </c>
      <c r="V2481" s="5">
        <v>0</v>
      </c>
      <c r="W2481" s="5">
        <v>0</v>
      </c>
      <c r="X2481" s="5"/>
      <c r="Y2481" s="5"/>
      <c r="Z2481" s="5">
        <f>Tbl_BalanceHistory[[#This Row],[Discretionary Recommended - Pre 2022]]+Tbl_BalanceHistory[[#This Row],[Discretionary Balance Recommended: Policy]]+Tbl_BalanceHistory[[#This Row],[Discretionary Balance Recommended: Commitments]]</f>
        <v>0</v>
      </c>
      <c r="AA2481" s="5">
        <f>Tbl_BalanceHistory[[#This Row],[Discretionary Balance]]-Tbl_BalanceHistory[[#This Row],[Discretionary Reappropriation]]</f>
        <v>0</v>
      </c>
      <c r="AB2481" s="2"/>
      <c r="AC2481" s="2"/>
      <c r="AD2481" s="2"/>
      <c r="AE2481" s="2"/>
    </row>
    <row r="2482" spans="1:31" ht="45" x14ac:dyDescent="0.25">
      <c r="A2482" s="2" t="s">
        <v>10</v>
      </c>
      <c r="B2482" s="3">
        <v>7</v>
      </c>
      <c r="C2482" s="3">
        <v>260</v>
      </c>
      <c r="D2482" s="3" t="s">
        <v>463</v>
      </c>
      <c r="E2482" s="3" t="str">
        <f>_xlfn.XLOOKUP(Tbl_BalanceHistory[[#This Row],[RespAgy]],Tbl_Agencies[Agy Code],Tbl_Agencies[Agy Sort])</f>
        <v>102000</v>
      </c>
      <c r="F2482" s="2" t="str">
        <f>Tbl_BalanceHistory[[#This Row],[RespAgy]]&amp;": "&amp;Tbl_BalanceHistory[[#This Row],[RespAgency]]</f>
        <v>260: Virginia Community College System</v>
      </c>
      <c r="G2482" s="3">
        <v>298</v>
      </c>
      <c r="H2482" s="3" t="s">
        <v>1983</v>
      </c>
      <c r="I2482" s="3" t="str">
        <f>_xlfn.XLOOKUP(Tbl_BalanceHistory[[#This Row],[AgyCode]],Tbl_Agencies[Agy Code],Tbl_Agencies[Agy Sort])</f>
        <v/>
      </c>
      <c r="J2482" s="2" t="str">
        <f>Tbl_BalanceHistory[[#This Row],[AgyCode]]&amp;": "&amp;Tbl_BalanceHistory[[#This Row],[Agency Name]]</f>
        <v>298: Lord Fairfax Community College</v>
      </c>
      <c r="K2482" s="1">
        <v>2019</v>
      </c>
      <c r="L2482" s="3">
        <v>101</v>
      </c>
      <c r="M2482" s="3" t="s">
        <v>1636</v>
      </c>
      <c r="N2482" s="2" t="str">
        <f>Tbl_BalanceHistory[[#This Row],[ProgramCode]]&amp;": "&amp;Tbl_BalanceHistory[[#This Row],[Program Name]]</f>
        <v>101: Higher Education Instruction</v>
      </c>
      <c r="O2482" s="3" t="s">
        <v>1963</v>
      </c>
      <c r="P2482" s="1" t="str">
        <f>IF(Tbl_BalanceHistory[[#This Row],[FundCode]]="0100","GF",IF(Tbl_BalanceHistory[[#This Row],[FundCode]]="01000","GF","Hi Ed / OCR"))</f>
        <v>Hi Ed / OCR</v>
      </c>
      <c r="Q2482" s="5">
        <v>0</v>
      </c>
      <c r="R2482" s="5">
        <v>0</v>
      </c>
      <c r="S2482" s="5">
        <v>412959.77</v>
      </c>
      <c r="T2482" s="5">
        <v>412959.77</v>
      </c>
      <c r="U2482" s="3" t="s">
        <v>1733</v>
      </c>
      <c r="V2482" s="5">
        <v>0</v>
      </c>
      <c r="W2482" s="5">
        <v>0</v>
      </c>
      <c r="X2482" s="5"/>
      <c r="Y2482" s="5"/>
      <c r="Z2482" s="5">
        <f>Tbl_BalanceHistory[[#This Row],[Discretionary Recommended - Pre 2022]]+Tbl_BalanceHistory[[#This Row],[Discretionary Balance Recommended: Policy]]+Tbl_BalanceHistory[[#This Row],[Discretionary Balance Recommended: Commitments]]</f>
        <v>0</v>
      </c>
      <c r="AA2482" s="5">
        <f>Tbl_BalanceHistory[[#This Row],[Discretionary Balance]]-Tbl_BalanceHistory[[#This Row],[Discretionary Reappropriation]]</f>
        <v>0</v>
      </c>
      <c r="AB2482" s="2"/>
      <c r="AC2482" s="2"/>
      <c r="AD2482" s="2"/>
      <c r="AE2482" s="2"/>
    </row>
    <row r="2483" spans="1:31" ht="45" x14ac:dyDescent="0.25">
      <c r="A2483" s="2" t="s">
        <v>10</v>
      </c>
      <c r="B2483" s="3">
        <v>7</v>
      </c>
      <c r="C2483" s="3">
        <v>260</v>
      </c>
      <c r="D2483" s="3" t="s">
        <v>463</v>
      </c>
      <c r="E2483" s="3" t="str">
        <f>_xlfn.XLOOKUP(Tbl_BalanceHistory[[#This Row],[RespAgy]],Tbl_Agencies[Agy Code],Tbl_Agencies[Agy Sort])</f>
        <v>102000</v>
      </c>
      <c r="F2483" s="2" t="str">
        <f>Tbl_BalanceHistory[[#This Row],[RespAgy]]&amp;": "&amp;Tbl_BalanceHistory[[#This Row],[RespAgency]]</f>
        <v>260: Virginia Community College System</v>
      </c>
      <c r="G2483" s="3">
        <v>298</v>
      </c>
      <c r="H2483" s="3" t="s">
        <v>1983</v>
      </c>
      <c r="I2483" s="3" t="str">
        <f>_xlfn.XLOOKUP(Tbl_BalanceHistory[[#This Row],[AgyCode]],Tbl_Agencies[Agy Code],Tbl_Agencies[Agy Sort])</f>
        <v/>
      </c>
      <c r="J2483" s="2" t="str">
        <f>Tbl_BalanceHistory[[#This Row],[AgyCode]]&amp;": "&amp;Tbl_BalanceHistory[[#This Row],[Agency Name]]</f>
        <v>298: Lord Fairfax Community College</v>
      </c>
      <c r="K2483" s="1">
        <v>2020</v>
      </c>
      <c r="L2483" s="3">
        <v>101</v>
      </c>
      <c r="M2483" s="3" t="s">
        <v>1636</v>
      </c>
      <c r="N2483" s="2" t="str">
        <f>Tbl_BalanceHistory[[#This Row],[ProgramCode]]&amp;": "&amp;Tbl_BalanceHistory[[#This Row],[Program Name]]</f>
        <v>101: Higher Education Instruction</v>
      </c>
      <c r="O2483" s="3" t="s">
        <v>1963</v>
      </c>
      <c r="P2483" s="1" t="str">
        <f>IF(Tbl_BalanceHistory[[#This Row],[FundCode]]="0100","GF",IF(Tbl_BalanceHistory[[#This Row],[FundCode]]="01000","GF","Hi Ed / OCR"))</f>
        <v>Hi Ed / OCR</v>
      </c>
      <c r="Q2483" s="5">
        <v>0</v>
      </c>
      <c r="R2483" s="5">
        <v>0</v>
      </c>
      <c r="S2483" s="5">
        <v>1388553.85</v>
      </c>
      <c r="T2483" s="5">
        <v>1388553.85</v>
      </c>
      <c r="U2483" s="3" t="s">
        <v>1733</v>
      </c>
      <c r="V2483" s="5">
        <v>0</v>
      </c>
      <c r="W2483" s="5">
        <v>0</v>
      </c>
      <c r="X2483" s="5"/>
      <c r="Y2483" s="5"/>
      <c r="Z2483" s="5">
        <f>Tbl_BalanceHistory[[#This Row],[Discretionary Recommended - Pre 2022]]+Tbl_BalanceHistory[[#This Row],[Discretionary Balance Recommended: Policy]]+Tbl_BalanceHistory[[#This Row],[Discretionary Balance Recommended: Commitments]]</f>
        <v>0</v>
      </c>
      <c r="AA2483" s="5">
        <f>Tbl_BalanceHistory[[#This Row],[Discretionary Balance]]-Tbl_BalanceHistory[[#This Row],[Discretionary Reappropriation]]</f>
        <v>0</v>
      </c>
      <c r="AB2483" s="2"/>
      <c r="AC2483" s="2"/>
      <c r="AD2483" s="2"/>
      <c r="AE2483" s="2"/>
    </row>
    <row r="2484" spans="1:31" ht="45" x14ac:dyDescent="0.25">
      <c r="A2484" s="2" t="s">
        <v>10</v>
      </c>
      <c r="B2484" s="3">
        <v>7</v>
      </c>
      <c r="C2484" s="3">
        <v>260</v>
      </c>
      <c r="D2484" s="3" t="s">
        <v>463</v>
      </c>
      <c r="E2484" s="3" t="str">
        <f>_xlfn.XLOOKUP(Tbl_BalanceHistory[[#This Row],[RespAgy]],Tbl_Agencies[Agy Code],Tbl_Agencies[Agy Sort])</f>
        <v>102000</v>
      </c>
      <c r="F2484" s="2" t="str">
        <f>Tbl_BalanceHistory[[#This Row],[RespAgy]]&amp;": "&amp;Tbl_BalanceHistory[[#This Row],[RespAgency]]</f>
        <v>260: Virginia Community College System</v>
      </c>
      <c r="G2484" s="3">
        <v>298</v>
      </c>
      <c r="H2484" s="3" t="s">
        <v>1166</v>
      </c>
      <c r="I2484" s="3" t="str">
        <f>_xlfn.XLOOKUP(Tbl_BalanceHistory[[#This Row],[AgyCode]],Tbl_Agencies[Agy Code],Tbl_Agencies[Agy Sort])</f>
        <v/>
      </c>
      <c r="J2484" s="2" t="str">
        <f>Tbl_BalanceHistory[[#This Row],[AgyCode]]&amp;": "&amp;Tbl_BalanceHistory[[#This Row],[Agency Name]]</f>
        <v>298: Laurel Ridge Community College</v>
      </c>
      <c r="K2484" s="1">
        <v>2021</v>
      </c>
      <c r="L2484" s="3">
        <v>101</v>
      </c>
      <c r="M2484" s="3" t="s">
        <v>1636</v>
      </c>
      <c r="N2484" s="2" t="str">
        <f>Tbl_BalanceHistory[[#This Row],[ProgramCode]]&amp;": "&amp;Tbl_BalanceHistory[[#This Row],[Program Name]]</f>
        <v>101: Higher Education Instruction</v>
      </c>
      <c r="O2484" s="3" t="s">
        <v>1963</v>
      </c>
      <c r="P2484" s="1" t="str">
        <f>IF(Tbl_BalanceHistory[[#This Row],[FundCode]]="0100","GF",IF(Tbl_BalanceHistory[[#This Row],[FundCode]]="01000","GF","Hi Ed / OCR"))</f>
        <v>Hi Ed / OCR</v>
      </c>
      <c r="Q2484" s="5">
        <v>0</v>
      </c>
      <c r="R2484" s="5">
        <v>0</v>
      </c>
      <c r="S2484" s="5">
        <v>6475212.6799999997</v>
      </c>
      <c r="T2484" s="5">
        <v>6475212.6799999997</v>
      </c>
      <c r="U2484" s="3" t="s">
        <v>1733</v>
      </c>
      <c r="V2484" s="5">
        <v>0</v>
      </c>
      <c r="W2484" s="5">
        <v>0</v>
      </c>
      <c r="X2484" s="5"/>
      <c r="Y2484" s="5"/>
      <c r="Z2484" s="5">
        <f>Tbl_BalanceHistory[[#This Row],[Discretionary Recommended - Pre 2022]]+Tbl_BalanceHistory[[#This Row],[Discretionary Balance Recommended: Policy]]+Tbl_BalanceHistory[[#This Row],[Discretionary Balance Recommended: Commitments]]</f>
        <v>0</v>
      </c>
      <c r="AA2484" s="5">
        <f>Tbl_BalanceHistory[[#This Row],[Discretionary Balance]]-Tbl_BalanceHistory[[#This Row],[Discretionary Reappropriation]]</f>
        <v>0</v>
      </c>
      <c r="AB2484" s="2"/>
      <c r="AC2484" s="2"/>
      <c r="AD2484" s="2"/>
      <c r="AE2484" s="2"/>
    </row>
    <row r="2485" spans="1:31" ht="45" x14ac:dyDescent="0.25">
      <c r="A2485" s="2" t="s">
        <v>10</v>
      </c>
      <c r="B2485" s="3">
        <v>7</v>
      </c>
      <c r="C2485" s="3">
        <v>260</v>
      </c>
      <c r="D2485" s="3" t="s">
        <v>463</v>
      </c>
      <c r="E2485" s="3" t="str">
        <f>_xlfn.XLOOKUP(Tbl_BalanceHistory[[#This Row],[RespAgy]],Tbl_Agencies[Agy Code],Tbl_Agencies[Agy Sort])</f>
        <v>102000</v>
      </c>
      <c r="F2485" s="2" t="str">
        <f>Tbl_BalanceHistory[[#This Row],[RespAgy]]&amp;": "&amp;Tbl_BalanceHistory[[#This Row],[RespAgency]]</f>
        <v>260: Virginia Community College System</v>
      </c>
      <c r="G2485" s="3">
        <v>298</v>
      </c>
      <c r="H2485" s="3" t="s">
        <v>1166</v>
      </c>
      <c r="I2485" s="3" t="str">
        <f>_xlfn.XLOOKUP(Tbl_BalanceHistory[[#This Row],[AgyCode]],Tbl_Agencies[Agy Code],Tbl_Agencies[Agy Sort])</f>
        <v/>
      </c>
      <c r="J2485" s="2" t="str">
        <f>Tbl_BalanceHistory[[#This Row],[AgyCode]]&amp;": "&amp;Tbl_BalanceHistory[[#This Row],[Agency Name]]</f>
        <v>298: Laurel Ridge Community College</v>
      </c>
      <c r="K2485" s="1">
        <v>2022</v>
      </c>
      <c r="L2485" s="3">
        <v>101</v>
      </c>
      <c r="M2485" s="3" t="s">
        <v>1636</v>
      </c>
      <c r="N2485" s="2" t="str">
        <f>Tbl_BalanceHistory[[#This Row],[ProgramCode]]&amp;": "&amp;Tbl_BalanceHistory[[#This Row],[Program Name]]</f>
        <v>101: Higher Education Instruction</v>
      </c>
      <c r="O2485" s="3" t="s">
        <v>1963</v>
      </c>
      <c r="P2485" s="1" t="str">
        <f>IF(Tbl_BalanceHistory[[#This Row],[FundCode]]="0100","GF",IF(Tbl_BalanceHistory[[#This Row],[FundCode]]="01000","GF","Hi Ed / OCR"))</f>
        <v>Hi Ed / OCR</v>
      </c>
      <c r="Q2485" s="5">
        <v>0</v>
      </c>
      <c r="R2485" s="5">
        <v>0</v>
      </c>
      <c r="S2485" s="5">
        <v>4906233.08</v>
      </c>
      <c r="T2485" s="5">
        <v>4906233.08</v>
      </c>
      <c r="U2485" s="3" t="s">
        <v>1733</v>
      </c>
      <c r="V2485" s="5">
        <v>0</v>
      </c>
      <c r="W2485" s="5"/>
      <c r="X2485" s="5">
        <v>0</v>
      </c>
      <c r="Y2485" s="5">
        <v>0</v>
      </c>
      <c r="Z2485" s="5">
        <f>Tbl_BalanceHistory[[#This Row],[Discretionary Recommended - Pre 2022]]+Tbl_BalanceHistory[[#This Row],[Discretionary Balance Recommended: Policy]]+Tbl_BalanceHistory[[#This Row],[Discretionary Balance Recommended: Commitments]]</f>
        <v>0</v>
      </c>
      <c r="AA2485" s="5">
        <f>Tbl_BalanceHistory[[#This Row],[Discretionary Balance]]-Tbl_BalanceHistory[[#This Row],[Discretionary Reappropriation]]</f>
        <v>0</v>
      </c>
      <c r="AB2485" s="2"/>
      <c r="AC2485" s="2"/>
      <c r="AD2485" s="2"/>
      <c r="AE2485" s="2"/>
    </row>
    <row r="2486" spans="1:31" ht="45" x14ac:dyDescent="0.25">
      <c r="A2486" s="2" t="s">
        <v>10</v>
      </c>
      <c r="B2486" s="3">
        <v>7</v>
      </c>
      <c r="C2486" s="3">
        <v>260</v>
      </c>
      <c r="D2486" s="3" t="s">
        <v>463</v>
      </c>
      <c r="E2486" s="3" t="str">
        <f>_xlfn.XLOOKUP(Tbl_BalanceHistory[[#This Row],[RespAgy]],Tbl_Agencies[Agy Code],Tbl_Agencies[Agy Sort])</f>
        <v>102000</v>
      </c>
      <c r="F2486" s="2" t="str">
        <f>Tbl_BalanceHistory[[#This Row],[RespAgy]]&amp;": "&amp;Tbl_BalanceHistory[[#This Row],[RespAgency]]</f>
        <v>260: Virginia Community College System</v>
      </c>
      <c r="G2486" s="3">
        <v>298</v>
      </c>
      <c r="H2486" s="3" t="s">
        <v>1983</v>
      </c>
      <c r="I2486" s="3" t="str">
        <f>_xlfn.XLOOKUP(Tbl_BalanceHistory[[#This Row],[AgyCode]],Tbl_Agencies[Agy Code],Tbl_Agencies[Agy Sort])</f>
        <v/>
      </c>
      <c r="J2486" s="2" t="str">
        <f>Tbl_BalanceHistory[[#This Row],[AgyCode]]&amp;": "&amp;Tbl_BalanceHistory[[#This Row],[Agency Name]]</f>
        <v>298: Lord Fairfax Community College</v>
      </c>
      <c r="K2486" s="1">
        <v>2014</v>
      </c>
      <c r="L2486" s="3">
        <v>108</v>
      </c>
      <c r="M2486" s="3" t="s">
        <v>408</v>
      </c>
      <c r="N2486" s="2" t="str">
        <f>Tbl_BalanceHistory[[#This Row],[ProgramCode]]&amp;": "&amp;Tbl_BalanceHistory[[#This Row],[Program Name]]</f>
        <v>108: Higher Education Student Financial Assistance</v>
      </c>
      <c r="O2486" s="3" t="s">
        <v>1730</v>
      </c>
      <c r="P2486" s="1" t="str">
        <f>IF(Tbl_BalanceHistory[[#This Row],[FundCode]]="0100","GF",IF(Tbl_BalanceHistory[[#This Row],[FundCode]]="01000","GF","Hi Ed / OCR"))</f>
        <v>GF</v>
      </c>
      <c r="Q2486" s="5">
        <v>1066291</v>
      </c>
      <c r="R2486" s="5">
        <v>1061246.1000000001</v>
      </c>
      <c r="S2486" s="5">
        <v>5044</v>
      </c>
      <c r="T2486" s="5">
        <v>5044</v>
      </c>
      <c r="U2486" s="3" t="s">
        <v>1731</v>
      </c>
      <c r="V2486" s="5">
        <v>0</v>
      </c>
      <c r="W2486" s="5">
        <v>0</v>
      </c>
      <c r="X2486" s="5"/>
      <c r="Y2486" s="5"/>
      <c r="Z2486" s="5">
        <f>Tbl_BalanceHistory[[#This Row],[Discretionary Recommended - Pre 2022]]+Tbl_BalanceHistory[[#This Row],[Discretionary Balance Recommended: Policy]]+Tbl_BalanceHistory[[#This Row],[Discretionary Balance Recommended: Commitments]]</f>
        <v>0</v>
      </c>
      <c r="AA2486" s="5">
        <f>Tbl_BalanceHistory[[#This Row],[Discretionary Balance]]-Tbl_BalanceHistory[[#This Row],[Discretionary Reappropriation]]</f>
        <v>0</v>
      </c>
      <c r="AB2486" s="2"/>
      <c r="AC2486" s="2"/>
      <c r="AD2486" s="2"/>
      <c r="AE2486" s="2"/>
    </row>
    <row r="2487" spans="1:31" ht="45" x14ac:dyDescent="0.25">
      <c r="A2487" s="2" t="s">
        <v>10</v>
      </c>
      <c r="B2487" s="3">
        <v>7</v>
      </c>
      <c r="C2487" s="3">
        <v>260</v>
      </c>
      <c r="D2487" s="3" t="s">
        <v>463</v>
      </c>
      <c r="E2487" s="3" t="str">
        <f>_xlfn.XLOOKUP(Tbl_BalanceHistory[[#This Row],[RespAgy]],Tbl_Agencies[Agy Code],Tbl_Agencies[Agy Sort])</f>
        <v>102000</v>
      </c>
      <c r="F2487" s="2" t="str">
        <f>Tbl_BalanceHistory[[#This Row],[RespAgy]]&amp;": "&amp;Tbl_BalanceHistory[[#This Row],[RespAgency]]</f>
        <v>260: Virginia Community College System</v>
      </c>
      <c r="G2487" s="3">
        <v>298</v>
      </c>
      <c r="H2487" s="3" t="s">
        <v>1983</v>
      </c>
      <c r="I2487" s="3" t="str">
        <f>_xlfn.XLOOKUP(Tbl_BalanceHistory[[#This Row],[AgyCode]],Tbl_Agencies[Agy Code],Tbl_Agencies[Agy Sort])</f>
        <v/>
      </c>
      <c r="J2487" s="2" t="str">
        <f>Tbl_BalanceHistory[[#This Row],[AgyCode]]&amp;": "&amp;Tbl_BalanceHistory[[#This Row],[Agency Name]]</f>
        <v>298: Lord Fairfax Community College</v>
      </c>
      <c r="K2487" s="1">
        <v>2015</v>
      </c>
      <c r="L2487" s="3">
        <v>108</v>
      </c>
      <c r="M2487" s="3" t="s">
        <v>408</v>
      </c>
      <c r="N2487" s="2" t="str">
        <f>Tbl_BalanceHistory[[#This Row],[ProgramCode]]&amp;": "&amp;Tbl_BalanceHistory[[#This Row],[Program Name]]</f>
        <v>108: Higher Education Student Financial Assistance</v>
      </c>
      <c r="O2487" s="3" t="s">
        <v>1730</v>
      </c>
      <c r="P2487" s="1" t="str">
        <f>IF(Tbl_BalanceHistory[[#This Row],[FundCode]]="0100","GF",IF(Tbl_BalanceHistory[[#This Row],[FundCode]]="01000","GF","Hi Ed / OCR"))</f>
        <v>GF</v>
      </c>
      <c r="Q2487" s="5">
        <v>1081074</v>
      </c>
      <c r="R2487" s="5">
        <v>919954</v>
      </c>
      <c r="S2487" s="5">
        <v>161119</v>
      </c>
      <c r="T2487" s="5">
        <v>161119</v>
      </c>
      <c r="U2487" s="3" t="s">
        <v>1731</v>
      </c>
      <c r="V2487" s="5">
        <v>0</v>
      </c>
      <c r="W2487" s="5">
        <v>0</v>
      </c>
      <c r="X2487" s="5"/>
      <c r="Y2487" s="5"/>
      <c r="Z2487" s="5">
        <f>Tbl_BalanceHistory[[#This Row],[Discretionary Recommended - Pre 2022]]+Tbl_BalanceHistory[[#This Row],[Discretionary Balance Recommended: Policy]]+Tbl_BalanceHistory[[#This Row],[Discretionary Balance Recommended: Commitments]]</f>
        <v>0</v>
      </c>
      <c r="AA2487" s="5">
        <f>Tbl_BalanceHistory[[#This Row],[Discretionary Balance]]-Tbl_BalanceHistory[[#This Row],[Discretionary Reappropriation]]</f>
        <v>0</v>
      </c>
      <c r="AB2487" s="2"/>
      <c r="AC2487" s="2"/>
      <c r="AD2487" s="2"/>
      <c r="AE2487" s="2"/>
    </row>
    <row r="2488" spans="1:31" ht="45" x14ac:dyDescent="0.25">
      <c r="A2488" s="2" t="s">
        <v>10</v>
      </c>
      <c r="B2488" s="3">
        <v>7</v>
      </c>
      <c r="C2488" s="3">
        <v>260</v>
      </c>
      <c r="D2488" s="3" t="s">
        <v>463</v>
      </c>
      <c r="E2488" s="3" t="str">
        <f>_xlfn.XLOOKUP(Tbl_BalanceHistory[[#This Row],[RespAgy]],Tbl_Agencies[Agy Code],Tbl_Agencies[Agy Sort])</f>
        <v>102000</v>
      </c>
      <c r="F2488" s="2" t="str">
        <f>Tbl_BalanceHistory[[#This Row],[RespAgy]]&amp;": "&amp;Tbl_BalanceHistory[[#This Row],[RespAgency]]</f>
        <v>260: Virginia Community College System</v>
      </c>
      <c r="G2488" s="3">
        <v>298</v>
      </c>
      <c r="H2488" s="3" t="s">
        <v>1983</v>
      </c>
      <c r="I2488" s="3" t="str">
        <f>_xlfn.XLOOKUP(Tbl_BalanceHistory[[#This Row],[AgyCode]],Tbl_Agencies[Agy Code],Tbl_Agencies[Agy Sort])</f>
        <v/>
      </c>
      <c r="J2488" s="2" t="str">
        <f>Tbl_BalanceHistory[[#This Row],[AgyCode]]&amp;": "&amp;Tbl_BalanceHistory[[#This Row],[Agency Name]]</f>
        <v>298: Lord Fairfax Community College</v>
      </c>
      <c r="K2488" s="1">
        <v>2016</v>
      </c>
      <c r="L2488" s="3">
        <v>108</v>
      </c>
      <c r="M2488" s="3" t="s">
        <v>408</v>
      </c>
      <c r="N2488" s="2" t="str">
        <f>Tbl_BalanceHistory[[#This Row],[ProgramCode]]&amp;": "&amp;Tbl_BalanceHistory[[#This Row],[Program Name]]</f>
        <v>108: Higher Education Student Financial Assistance</v>
      </c>
      <c r="O2488" s="3" t="s">
        <v>1730</v>
      </c>
      <c r="P2488" s="1" t="str">
        <f>IF(Tbl_BalanceHistory[[#This Row],[FundCode]]="0100","GF",IF(Tbl_BalanceHistory[[#This Row],[FundCode]]="01000","GF","Hi Ed / OCR"))</f>
        <v>GF</v>
      </c>
      <c r="Q2488" s="5">
        <v>1482070</v>
      </c>
      <c r="R2488" s="5">
        <v>1313003.3999999999</v>
      </c>
      <c r="S2488" s="5">
        <v>169066</v>
      </c>
      <c r="T2488" s="5">
        <v>169066</v>
      </c>
      <c r="U2488" s="3" t="s">
        <v>1731</v>
      </c>
      <c r="V2488" s="5">
        <v>0</v>
      </c>
      <c r="W2488" s="5">
        <v>0</v>
      </c>
      <c r="X2488" s="5"/>
      <c r="Y2488" s="5"/>
      <c r="Z2488" s="5">
        <f>Tbl_BalanceHistory[[#This Row],[Discretionary Recommended - Pre 2022]]+Tbl_BalanceHistory[[#This Row],[Discretionary Balance Recommended: Policy]]+Tbl_BalanceHistory[[#This Row],[Discretionary Balance Recommended: Commitments]]</f>
        <v>0</v>
      </c>
      <c r="AA2488" s="5">
        <f>Tbl_BalanceHistory[[#This Row],[Discretionary Balance]]-Tbl_BalanceHistory[[#This Row],[Discretionary Reappropriation]]</f>
        <v>0</v>
      </c>
      <c r="AB2488" s="2"/>
      <c r="AC2488" s="2"/>
      <c r="AD2488" s="2"/>
      <c r="AE2488" s="2"/>
    </row>
    <row r="2489" spans="1:31" ht="45" x14ac:dyDescent="0.25">
      <c r="A2489" s="2" t="s">
        <v>10</v>
      </c>
      <c r="B2489" s="3">
        <v>7</v>
      </c>
      <c r="C2489" s="3">
        <v>260</v>
      </c>
      <c r="D2489" s="3" t="s">
        <v>463</v>
      </c>
      <c r="E2489" s="3" t="str">
        <f>_xlfn.XLOOKUP(Tbl_BalanceHistory[[#This Row],[RespAgy]],Tbl_Agencies[Agy Code],Tbl_Agencies[Agy Sort])</f>
        <v>102000</v>
      </c>
      <c r="F2489" s="2" t="str">
        <f>Tbl_BalanceHistory[[#This Row],[RespAgy]]&amp;": "&amp;Tbl_BalanceHistory[[#This Row],[RespAgency]]</f>
        <v>260: Virginia Community College System</v>
      </c>
      <c r="G2489" s="3">
        <v>298</v>
      </c>
      <c r="H2489" s="3" t="s">
        <v>1983</v>
      </c>
      <c r="I2489" s="3" t="str">
        <f>_xlfn.XLOOKUP(Tbl_BalanceHistory[[#This Row],[AgyCode]],Tbl_Agencies[Agy Code],Tbl_Agencies[Agy Sort])</f>
        <v/>
      </c>
      <c r="J2489" s="2" t="str">
        <f>Tbl_BalanceHistory[[#This Row],[AgyCode]]&amp;": "&amp;Tbl_BalanceHistory[[#This Row],[Agency Name]]</f>
        <v>298: Lord Fairfax Community College</v>
      </c>
      <c r="K2489" s="1">
        <v>2017</v>
      </c>
      <c r="L2489" s="3">
        <v>108</v>
      </c>
      <c r="M2489" s="3" t="s">
        <v>408</v>
      </c>
      <c r="N2489" s="2" t="str">
        <f>Tbl_BalanceHistory[[#This Row],[ProgramCode]]&amp;": "&amp;Tbl_BalanceHistory[[#This Row],[Program Name]]</f>
        <v>108: Higher Education Student Financial Assistance</v>
      </c>
      <c r="O2489" s="3" t="s">
        <v>886</v>
      </c>
      <c r="P2489" s="1" t="str">
        <f>IF(Tbl_BalanceHistory[[#This Row],[FundCode]]="0100","GF",IF(Tbl_BalanceHistory[[#This Row],[FundCode]]="01000","GF","Hi Ed / OCR"))</f>
        <v>GF</v>
      </c>
      <c r="Q2489" s="5">
        <v>2050330</v>
      </c>
      <c r="R2489" s="5">
        <v>1687931.75</v>
      </c>
      <c r="S2489" s="5">
        <v>362398</v>
      </c>
      <c r="T2489" s="5">
        <v>362398</v>
      </c>
      <c r="U2489" s="3" t="s">
        <v>1732</v>
      </c>
      <c r="V2489" s="5">
        <v>0</v>
      </c>
      <c r="W2489" s="5">
        <v>0</v>
      </c>
      <c r="X2489" s="5"/>
      <c r="Y2489" s="5"/>
      <c r="Z2489" s="5">
        <f>Tbl_BalanceHistory[[#This Row],[Discretionary Recommended - Pre 2022]]+Tbl_BalanceHistory[[#This Row],[Discretionary Balance Recommended: Policy]]+Tbl_BalanceHistory[[#This Row],[Discretionary Balance Recommended: Commitments]]</f>
        <v>0</v>
      </c>
      <c r="AA2489" s="5">
        <f>Tbl_BalanceHistory[[#This Row],[Discretionary Balance]]-Tbl_BalanceHistory[[#This Row],[Discretionary Reappropriation]]</f>
        <v>0</v>
      </c>
      <c r="AB2489" s="2"/>
      <c r="AC2489" s="2"/>
      <c r="AD2489" s="2"/>
      <c r="AE2489" s="2"/>
    </row>
    <row r="2490" spans="1:31" ht="45" x14ac:dyDescent="0.25">
      <c r="A2490" s="2" t="s">
        <v>10</v>
      </c>
      <c r="B2490" s="3">
        <v>7</v>
      </c>
      <c r="C2490" s="3">
        <v>260</v>
      </c>
      <c r="D2490" s="3" t="s">
        <v>463</v>
      </c>
      <c r="E2490" s="3" t="str">
        <f>_xlfn.XLOOKUP(Tbl_BalanceHistory[[#This Row],[RespAgy]],Tbl_Agencies[Agy Code],Tbl_Agencies[Agy Sort])</f>
        <v>102000</v>
      </c>
      <c r="F2490" s="2" t="str">
        <f>Tbl_BalanceHistory[[#This Row],[RespAgy]]&amp;": "&amp;Tbl_BalanceHistory[[#This Row],[RespAgency]]</f>
        <v>260: Virginia Community College System</v>
      </c>
      <c r="G2490" s="3">
        <v>298</v>
      </c>
      <c r="H2490" s="3" t="s">
        <v>1983</v>
      </c>
      <c r="I2490" s="3" t="str">
        <f>_xlfn.XLOOKUP(Tbl_BalanceHistory[[#This Row],[AgyCode]],Tbl_Agencies[Agy Code],Tbl_Agencies[Agy Sort])</f>
        <v/>
      </c>
      <c r="J2490" s="2" t="str">
        <f>Tbl_BalanceHistory[[#This Row],[AgyCode]]&amp;": "&amp;Tbl_BalanceHistory[[#This Row],[Agency Name]]</f>
        <v>298: Lord Fairfax Community College</v>
      </c>
      <c r="K2490" s="1">
        <v>2018</v>
      </c>
      <c r="L2490" s="3">
        <v>108</v>
      </c>
      <c r="M2490" s="3" t="s">
        <v>408</v>
      </c>
      <c r="N2490" s="2" t="str">
        <f>Tbl_BalanceHistory[[#This Row],[ProgramCode]]&amp;": "&amp;Tbl_BalanceHistory[[#This Row],[Program Name]]</f>
        <v>108: Higher Education Student Financial Assistance</v>
      </c>
      <c r="O2490" s="3" t="s">
        <v>886</v>
      </c>
      <c r="P2490" s="1" t="str">
        <f>IF(Tbl_BalanceHistory[[#This Row],[FundCode]]="0100","GF",IF(Tbl_BalanceHistory[[#This Row],[FundCode]]="01000","GF","Hi Ed / OCR"))</f>
        <v>GF</v>
      </c>
      <c r="Q2490" s="5">
        <v>2252674</v>
      </c>
      <c r="R2490" s="5">
        <v>1591210.99</v>
      </c>
      <c r="S2490" s="5">
        <v>661463</v>
      </c>
      <c r="T2490" s="5">
        <v>661463</v>
      </c>
      <c r="U2490" s="3" t="s">
        <v>1733</v>
      </c>
      <c r="V2490" s="5">
        <v>0</v>
      </c>
      <c r="W2490" s="5">
        <v>0</v>
      </c>
      <c r="X2490" s="5"/>
      <c r="Y2490" s="5"/>
      <c r="Z2490" s="5">
        <f>Tbl_BalanceHistory[[#This Row],[Discretionary Recommended - Pre 2022]]+Tbl_BalanceHistory[[#This Row],[Discretionary Balance Recommended: Policy]]+Tbl_BalanceHistory[[#This Row],[Discretionary Balance Recommended: Commitments]]</f>
        <v>0</v>
      </c>
      <c r="AA2490" s="5">
        <f>Tbl_BalanceHistory[[#This Row],[Discretionary Balance]]-Tbl_BalanceHistory[[#This Row],[Discretionary Reappropriation]]</f>
        <v>0</v>
      </c>
      <c r="AB2490" s="2"/>
      <c r="AC2490" s="2"/>
      <c r="AD2490" s="2"/>
      <c r="AE2490" s="2"/>
    </row>
    <row r="2491" spans="1:31" ht="45" x14ac:dyDescent="0.25">
      <c r="A2491" s="2" t="s">
        <v>10</v>
      </c>
      <c r="B2491" s="3">
        <v>7</v>
      </c>
      <c r="C2491" s="3">
        <v>260</v>
      </c>
      <c r="D2491" s="3" t="s">
        <v>463</v>
      </c>
      <c r="E2491" s="3" t="str">
        <f>_xlfn.XLOOKUP(Tbl_BalanceHistory[[#This Row],[RespAgy]],Tbl_Agencies[Agy Code],Tbl_Agencies[Agy Sort])</f>
        <v>102000</v>
      </c>
      <c r="F2491" s="2" t="str">
        <f>Tbl_BalanceHistory[[#This Row],[RespAgy]]&amp;": "&amp;Tbl_BalanceHistory[[#This Row],[RespAgency]]</f>
        <v>260: Virginia Community College System</v>
      </c>
      <c r="G2491" s="3">
        <v>298</v>
      </c>
      <c r="H2491" s="3" t="s">
        <v>1983</v>
      </c>
      <c r="I2491" s="3" t="str">
        <f>_xlfn.XLOOKUP(Tbl_BalanceHistory[[#This Row],[AgyCode]],Tbl_Agencies[Agy Code],Tbl_Agencies[Agy Sort])</f>
        <v/>
      </c>
      <c r="J2491" s="2" t="str">
        <f>Tbl_BalanceHistory[[#This Row],[AgyCode]]&amp;": "&amp;Tbl_BalanceHistory[[#This Row],[Agency Name]]</f>
        <v>298: Lord Fairfax Community College</v>
      </c>
      <c r="K2491" s="1">
        <v>2019</v>
      </c>
      <c r="L2491" s="3">
        <v>108</v>
      </c>
      <c r="M2491" s="3" t="s">
        <v>408</v>
      </c>
      <c r="N2491" s="2" t="str">
        <f>Tbl_BalanceHistory[[#This Row],[ProgramCode]]&amp;": "&amp;Tbl_BalanceHistory[[#This Row],[Program Name]]</f>
        <v>108: Higher Education Student Financial Assistance</v>
      </c>
      <c r="O2491" s="3" t="s">
        <v>886</v>
      </c>
      <c r="P2491" s="1" t="str">
        <f>IF(Tbl_BalanceHistory[[#This Row],[FundCode]]="0100","GF",IF(Tbl_BalanceHistory[[#This Row],[FundCode]]="01000","GF","Hi Ed / OCR"))</f>
        <v>GF</v>
      </c>
      <c r="Q2491" s="5">
        <v>2493684</v>
      </c>
      <c r="R2491" s="5">
        <v>1792761.24</v>
      </c>
      <c r="S2491" s="5">
        <v>700922.76</v>
      </c>
      <c r="T2491" s="5">
        <v>700922.76</v>
      </c>
      <c r="U2491" s="3" t="s">
        <v>1733</v>
      </c>
      <c r="V2491" s="5">
        <v>0</v>
      </c>
      <c r="W2491" s="5">
        <v>0</v>
      </c>
      <c r="X2491" s="5"/>
      <c r="Y2491" s="5"/>
      <c r="Z2491" s="5">
        <f>Tbl_BalanceHistory[[#This Row],[Discretionary Recommended - Pre 2022]]+Tbl_BalanceHistory[[#This Row],[Discretionary Balance Recommended: Policy]]+Tbl_BalanceHistory[[#This Row],[Discretionary Balance Recommended: Commitments]]</f>
        <v>0</v>
      </c>
      <c r="AA2491" s="5">
        <f>Tbl_BalanceHistory[[#This Row],[Discretionary Balance]]-Tbl_BalanceHistory[[#This Row],[Discretionary Reappropriation]]</f>
        <v>0</v>
      </c>
      <c r="AB2491" s="2"/>
      <c r="AC2491" s="2"/>
      <c r="AD2491" s="2"/>
      <c r="AE2491" s="2"/>
    </row>
    <row r="2492" spans="1:31" ht="45" x14ac:dyDescent="0.25">
      <c r="A2492" s="2" t="s">
        <v>10</v>
      </c>
      <c r="B2492" s="3">
        <v>7</v>
      </c>
      <c r="C2492" s="3">
        <v>260</v>
      </c>
      <c r="D2492" s="3" t="s">
        <v>463</v>
      </c>
      <c r="E2492" s="3" t="str">
        <f>_xlfn.XLOOKUP(Tbl_BalanceHistory[[#This Row],[RespAgy]],Tbl_Agencies[Agy Code],Tbl_Agencies[Agy Sort])</f>
        <v>102000</v>
      </c>
      <c r="F2492" s="2" t="str">
        <f>Tbl_BalanceHistory[[#This Row],[RespAgy]]&amp;": "&amp;Tbl_BalanceHistory[[#This Row],[RespAgency]]</f>
        <v>260: Virginia Community College System</v>
      </c>
      <c r="G2492" s="3">
        <v>298</v>
      </c>
      <c r="H2492" s="3" t="s">
        <v>1983</v>
      </c>
      <c r="I2492" s="3" t="str">
        <f>_xlfn.XLOOKUP(Tbl_BalanceHistory[[#This Row],[AgyCode]],Tbl_Agencies[Agy Code],Tbl_Agencies[Agy Sort])</f>
        <v/>
      </c>
      <c r="J2492" s="2" t="str">
        <f>Tbl_BalanceHistory[[#This Row],[AgyCode]]&amp;": "&amp;Tbl_BalanceHistory[[#This Row],[Agency Name]]</f>
        <v>298: Lord Fairfax Community College</v>
      </c>
      <c r="K2492" s="1">
        <v>2020</v>
      </c>
      <c r="L2492" s="3">
        <v>108</v>
      </c>
      <c r="M2492" s="3" t="s">
        <v>408</v>
      </c>
      <c r="N2492" s="2" t="str">
        <f>Tbl_BalanceHistory[[#This Row],[ProgramCode]]&amp;": "&amp;Tbl_BalanceHistory[[#This Row],[Program Name]]</f>
        <v>108: Higher Education Student Financial Assistance</v>
      </c>
      <c r="O2492" s="3" t="s">
        <v>886</v>
      </c>
      <c r="P2492" s="1" t="str">
        <f>IF(Tbl_BalanceHistory[[#This Row],[FundCode]]="0100","GF",IF(Tbl_BalanceHistory[[#This Row],[FundCode]]="01000","GF","Hi Ed / OCR"))</f>
        <v>GF</v>
      </c>
      <c r="Q2492" s="5">
        <v>3336497</v>
      </c>
      <c r="R2492" s="5">
        <v>2409166.35</v>
      </c>
      <c r="S2492" s="5">
        <v>927330.65</v>
      </c>
      <c r="T2492" s="5">
        <v>927330.65</v>
      </c>
      <c r="U2492" s="3" t="s">
        <v>1733</v>
      </c>
      <c r="V2492" s="5">
        <v>0</v>
      </c>
      <c r="W2492" s="5">
        <v>0</v>
      </c>
      <c r="X2492" s="5"/>
      <c r="Y2492" s="5"/>
      <c r="Z2492" s="5">
        <f>Tbl_BalanceHistory[[#This Row],[Discretionary Recommended - Pre 2022]]+Tbl_BalanceHistory[[#This Row],[Discretionary Balance Recommended: Policy]]+Tbl_BalanceHistory[[#This Row],[Discretionary Balance Recommended: Commitments]]</f>
        <v>0</v>
      </c>
      <c r="AA2492" s="5">
        <f>Tbl_BalanceHistory[[#This Row],[Discretionary Balance]]-Tbl_BalanceHistory[[#This Row],[Discretionary Reappropriation]]</f>
        <v>0</v>
      </c>
      <c r="AB2492" s="2"/>
      <c r="AC2492" s="2"/>
      <c r="AD2492" s="2"/>
      <c r="AE2492" s="2"/>
    </row>
    <row r="2493" spans="1:31" ht="45" x14ac:dyDescent="0.25">
      <c r="A2493" s="2" t="s">
        <v>10</v>
      </c>
      <c r="B2493" s="3">
        <v>7</v>
      </c>
      <c r="C2493" s="3">
        <v>260</v>
      </c>
      <c r="D2493" s="3" t="s">
        <v>463</v>
      </c>
      <c r="E2493" s="3" t="str">
        <f>_xlfn.XLOOKUP(Tbl_BalanceHistory[[#This Row],[RespAgy]],Tbl_Agencies[Agy Code],Tbl_Agencies[Agy Sort])</f>
        <v>102000</v>
      </c>
      <c r="F2493" s="2" t="str">
        <f>Tbl_BalanceHistory[[#This Row],[RespAgy]]&amp;": "&amp;Tbl_BalanceHistory[[#This Row],[RespAgency]]</f>
        <v>260: Virginia Community College System</v>
      </c>
      <c r="G2493" s="3">
        <v>298</v>
      </c>
      <c r="H2493" s="3" t="s">
        <v>1166</v>
      </c>
      <c r="I2493" s="3" t="str">
        <f>_xlfn.XLOOKUP(Tbl_BalanceHistory[[#This Row],[AgyCode]],Tbl_Agencies[Agy Code],Tbl_Agencies[Agy Sort])</f>
        <v/>
      </c>
      <c r="J2493" s="2" t="str">
        <f>Tbl_BalanceHistory[[#This Row],[AgyCode]]&amp;": "&amp;Tbl_BalanceHistory[[#This Row],[Agency Name]]</f>
        <v>298: Laurel Ridge Community College</v>
      </c>
      <c r="K2493" s="1">
        <v>2021</v>
      </c>
      <c r="L2493" s="3">
        <v>108</v>
      </c>
      <c r="M2493" s="3" t="s">
        <v>408</v>
      </c>
      <c r="N2493" s="2" t="str">
        <f>Tbl_BalanceHistory[[#This Row],[ProgramCode]]&amp;": "&amp;Tbl_BalanceHistory[[#This Row],[Program Name]]</f>
        <v>108: Higher Education Student Financial Assistance</v>
      </c>
      <c r="O2493" s="3" t="s">
        <v>886</v>
      </c>
      <c r="P2493" s="1" t="str">
        <f>IF(Tbl_BalanceHistory[[#This Row],[FundCode]]="0100","GF",IF(Tbl_BalanceHistory[[#This Row],[FundCode]]="01000","GF","Hi Ed / OCR"))</f>
        <v>GF</v>
      </c>
      <c r="Q2493" s="5">
        <v>3266060</v>
      </c>
      <c r="R2493" s="5">
        <v>1966461.45</v>
      </c>
      <c r="S2493" s="5">
        <v>1299598.55</v>
      </c>
      <c r="T2493" s="5">
        <v>1299598.55</v>
      </c>
      <c r="U2493" s="3" t="s">
        <v>1733</v>
      </c>
      <c r="V2493" s="5">
        <v>0</v>
      </c>
      <c r="W2493" s="5">
        <v>0</v>
      </c>
      <c r="X2493" s="5"/>
      <c r="Y2493" s="5"/>
      <c r="Z2493" s="5">
        <f>Tbl_BalanceHistory[[#This Row],[Discretionary Recommended - Pre 2022]]+Tbl_BalanceHistory[[#This Row],[Discretionary Balance Recommended: Policy]]+Tbl_BalanceHistory[[#This Row],[Discretionary Balance Recommended: Commitments]]</f>
        <v>0</v>
      </c>
      <c r="AA2493" s="5">
        <f>Tbl_BalanceHistory[[#This Row],[Discretionary Balance]]-Tbl_BalanceHistory[[#This Row],[Discretionary Reappropriation]]</f>
        <v>0</v>
      </c>
      <c r="AB2493" s="2"/>
      <c r="AC2493" s="2"/>
      <c r="AD2493" s="2"/>
      <c r="AE2493" s="2"/>
    </row>
    <row r="2494" spans="1:31" ht="45" x14ac:dyDescent="0.25">
      <c r="A2494" s="2" t="s">
        <v>10</v>
      </c>
      <c r="B2494" s="3">
        <v>7</v>
      </c>
      <c r="C2494" s="3">
        <v>260</v>
      </c>
      <c r="D2494" s="3" t="s">
        <v>463</v>
      </c>
      <c r="E2494" s="3" t="str">
        <f>_xlfn.XLOOKUP(Tbl_BalanceHistory[[#This Row],[RespAgy]],Tbl_Agencies[Agy Code],Tbl_Agencies[Agy Sort])</f>
        <v>102000</v>
      </c>
      <c r="F2494" s="2" t="str">
        <f>Tbl_BalanceHistory[[#This Row],[RespAgy]]&amp;": "&amp;Tbl_BalanceHistory[[#This Row],[RespAgency]]</f>
        <v>260: Virginia Community College System</v>
      </c>
      <c r="G2494" s="3">
        <v>298</v>
      </c>
      <c r="H2494" s="3" t="s">
        <v>1166</v>
      </c>
      <c r="I2494" s="3" t="str">
        <f>_xlfn.XLOOKUP(Tbl_BalanceHistory[[#This Row],[AgyCode]],Tbl_Agencies[Agy Code],Tbl_Agencies[Agy Sort])</f>
        <v/>
      </c>
      <c r="J2494" s="2" t="str">
        <f>Tbl_BalanceHistory[[#This Row],[AgyCode]]&amp;": "&amp;Tbl_BalanceHistory[[#This Row],[Agency Name]]</f>
        <v>298: Laurel Ridge Community College</v>
      </c>
      <c r="K2494" s="1">
        <v>2022</v>
      </c>
      <c r="L2494" s="3">
        <v>108</v>
      </c>
      <c r="M2494" s="3" t="s">
        <v>408</v>
      </c>
      <c r="N2494" s="2" t="str">
        <f>Tbl_BalanceHistory[[#This Row],[ProgramCode]]&amp;": "&amp;Tbl_BalanceHistory[[#This Row],[Program Name]]</f>
        <v>108: Higher Education Student Financial Assistance</v>
      </c>
      <c r="O2494" s="3" t="s">
        <v>886</v>
      </c>
      <c r="P2494" s="1" t="str">
        <f>IF(Tbl_BalanceHistory[[#This Row],[FundCode]]="0100","GF",IF(Tbl_BalanceHistory[[#This Row],[FundCode]]="01000","GF","Hi Ed / OCR"))</f>
        <v>GF</v>
      </c>
      <c r="Q2494" s="5">
        <v>5160444</v>
      </c>
      <c r="R2494" s="5">
        <v>3001640.31</v>
      </c>
      <c r="S2494" s="5">
        <v>2158803.69</v>
      </c>
      <c r="T2494" s="5">
        <v>2158803.69</v>
      </c>
      <c r="U2494" s="3" t="s">
        <v>1733</v>
      </c>
      <c r="V2494" s="5">
        <v>0</v>
      </c>
      <c r="W2494" s="5"/>
      <c r="X2494" s="5">
        <v>0</v>
      </c>
      <c r="Y2494" s="5">
        <v>0</v>
      </c>
      <c r="Z2494" s="5">
        <f>Tbl_BalanceHistory[[#This Row],[Discretionary Recommended - Pre 2022]]+Tbl_BalanceHistory[[#This Row],[Discretionary Balance Recommended: Policy]]+Tbl_BalanceHistory[[#This Row],[Discretionary Balance Recommended: Commitments]]</f>
        <v>0</v>
      </c>
      <c r="AA2494" s="5">
        <f>Tbl_BalanceHistory[[#This Row],[Discretionary Balance]]-Tbl_BalanceHistory[[#This Row],[Discretionary Reappropriation]]</f>
        <v>0</v>
      </c>
      <c r="AB2494" s="2"/>
      <c r="AC2494" s="2"/>
      <c r="AD2494" s="2"/>
      <c r="AE2494" s="2"/>
    </row>
    <row r="2495" spans="1:31" ht="60" x14ac:dyDescent="0.25">
      <c r="A2495" s="2" t="s">
        <v>10</v>
      </c>
      <c r="B2495" s="3">
        <v>7</v>
      </c>
      <c r="C2495" s="3">
        <v>260</v>
      </c>
      <c r="D2495" s="3" t="s">
        <v>463</v>
      </c>
      <c r="E2495" s="3" t="str">
        <f>_xlfn.XLOOKUP(Tbl_BalanceHistory[[#This Row],[RespAgy]],Tbl_Agencies[Agy Code],Tbl_Agencies[Agy Sort])</f>
        <v>102000</v>
      </c>
      <c r="F2495" s="2" t="str">
        <f>Tbl_BalanceHistory[[#This Row],[RespAgy]]&amp;": "&amp;Tbl_BalanceHistory[[#This Row],[RespAgency]]</f>
        <v>260: Virginia Community College System</v>
      </c>
      <c r="G2495" s="3">
        <v>298</v>
      </c>
      <c r="H2495" s="3" t="s">
        <v>1983</v>
      </c>
      <c r="I2495" s="3" t="str">
        <f>_xlfn.XLOOKUP(Tbl_BalanceHistory[[#This Row],[AgyCode]],Tbl_Agencies[Agy Code],Tbl_Agencies[Agy Sort])</f>
        <v/>
      </c>
      <c r="J2495" s="2" t="str">
        <f>Tbl_BalanceHistory[[#This Row],[AgyCode]]&amp;": "&amp;Tbl_BalanceHistory[[#This Row],[Agency Name]]</f>
        <v>298: Lord Fairfax Community College</v>
      </c>
      <c r="K2495" s="1">
        <v>2014</v>
      </c>
      <c r="L2495" s="3">
        <v>110</v>
      </c>
      <c r="M2495" s="3" t="s">
        <v>409</v>
      </c>
      <c r="N2495" s="2" t="str">
        <f>Tbl_BalanceHistory[[#This Row],[ProgramCode]]&amp;": "&amp;Tbl_BalanceHistory[[#This Row],[Program Name]]</f>
        <v>110: Financial Assistance For Educational and General Services</v>
      </c>
      <c r="O2495" s="3" t="s">
        <v>1730</v>
      </c>
      <c r="P2495" s="1" t="str">
        <f>IF(Tbl_BalanceHistory[[#This Row],[FundCode]]="0100","GF",IF(Tbl_BalanceHistory[[#This Row],[FundCode]]="01000","GF","Hi Ed / OCR"))</f>
        <v>GF</v>
      </c>
      <c r="Q2495" s="5">
        <v>149168</v>
      </c>
      <c r="R2495" s="5">
        <v>147967.25</v>
      </c>
      <c r="S2495" s="5">
        <v>1200</v>
      </c>
      <c r="T2495" s="5">
        <v>1200</v>
      </c>
      <c r="U2495" s="3" t="s">
        <v>1731</v>
      </c>
      <c r="V2495" s="5">
        <v>0</v>
      </c>
      <c r="W2495" s="5">
        <v>0</v>
      </c>
      <c r="X2495" s="5"/>
      <c r="Y2495" s="5"/>
      <c r="Z2495" s="5">
        <f>Tbl_BalanceHistory[[#This Row],[Discretionary Recommended - Pre 2022]]+Tbl_BalanceHistory[[#This Row],[Discretionary Balance Recommended: Policy]]+Tbl_BalanceHistory[[#This Row],[Discretionary Balance Recommended: Commitments]]</f>
        <v>0</v>
      </c>
      <c r="AA2495" s="5">
        <f>Tbl_BalanceHistory[[#This Row],[Discretionary Balance]]-Tbl_BalanceHistory[[#This Row],[Discretionary Reappropriation]]</f>
        <v>0</v>
      </c>
      <c r="AB2495" s="2"/>
      <c r="AC2495" s="2"/>
      <c r="AD2495" s="2"/>
      <c r="AE2495" s="2"/>
    </row>
    <row r="2496" spans="1:31" ht="60" x14ac:dyDescent="0.25">
      <c r="A2496" s="2" t="s">
        <v>10</v>
      </c>
      <c r="B2496" s="3">
        <v>7</v>
      </c>
      <c r="C2496" s="3">
        <v>260</v>
      </c>
      <c r="D2496" s="3" t="s">
        <v>463</v>
      </c>
      <c r="E2496" s="3" t="str">
        <f>_xlfn.XLOOKUP(Tbl_BalanceHistory[[#This Row],[RespAgy]],Tbl_Agencies[Agy Code],Tbl_Agencies[Agy Sort])</f>
        <v>102000</v>
      </c>
      <c r="F2496" s="2" t="str">
        <f>Tbl_BalanceHistory[[#This Row],[RespAgy]]&amp;": "&amp;Tbl_BalanceHistory[[#This Row],[RespAgency]]</f>
        <v>260: Virginia Community College System</v>
      </c>
      <c r="G2496" s="3">
        <v>298</v>
      </c>
      <c r="H2496" s="3" t="s">
        <v>1983</v>
      </c>
      <c r="I2496" s="3" t="str">
        <f>_xlfn.XLOOKUP(Tbl_BalanceHistory[[#This Row],[AgyCode]],Tbl_Agencies[Agy Code],Tbl_Agencies[Agy Sort])</f>
        <v/>
      </c>
      <c r="J2496" s="2" t="str">
        <f>Tbl_BalanceHistory[[#This Row],[AgyCode]]&amp;": "&amp;Tbl_BalanceHistory[[#This Row],[Agency Name]]</f>
        <v>298: Lord Fairfax Community College</v>
      </c>
      <c r="K2496" s="1">
        <v>2015</v>
      </c>
      <c r="L2496" s="3">
        <v>110</v>
      </c>
      <c r="M2496" s="3" t="s">
        <v>409</v>
      </c>
      <c r="N2496" s="2" t="str">
        <f>Tbl_BalanceHistory[[#This Row],[ProgramCode]]&amp;": "&amp;Tbl_BalanceHistory[[#This Row],[Program Name]]</f>
        <v>110: Financial Assistance For Educational and General Services</v>
      </c>
      <c r="O2496" s="3" t="s">
        <v>1730</v>
      </c>
      <c r="P2496" s="1" t="str">
        <f>IF(Tbl_BalanceHistory[[#This Row],[FundCode]]="0100","GF",IF(Tbl_BalanceHistory[[#This Row],[FundCode]]="01000","GF","Hi Ed / OCR"))</f>
        <v>GF</v>
      </c>
      <c r="Q2496" s="5">
        <v>149168</v>
      </c>
      <c r="R2496" s="5">
        <v>147967</v>
      </c>
      <c r="S2496" s="5">
        <v>1201</v>
      </c>
      <c r="T2496" s="5">
        <v>1201</v>
      </c>
      <c r="U2496" s="3" t="s">
        <v>1731</v>
      </c>
      <c r="V2496" s="5">
        <v>0</v>
      </c>
      <c r="W2496" s="5">
        <v>0</v>
      </c>
      <c r="X2496" s="5"/>
      <c r="Y2496" s="5"/>
      <c r="Z2496" s="5">
        <f>Tbl_BalanceHistory[[#This Row],[Discretionary Recommended - Pre 2022]]+Tbl_BalanceHistory[[#This Row],[Discretionary Balance Recommended: Policy]]+Tbl_BalanceHistory[[#This Row],[Discretionary Balance Recommended: Commitments]]</f>
        <v>0</v>
      </c>
      <c r="AA2496" s="5">
        <f>Tbl_BalanceHistory[[#This Row],[Discretionary Balance]]-Tbl_BalanceHistory[[#This Row],[Discretionary Reappropriation]]</f>
        <v>0</v>
      </c>
      <c r="AB2496" s="2"/>
      <c r="AC2496" s="2"/>
      <c r="AD2496" s="2"/>
      <c r="AE2496" s="2"/>
    </row>
    <row r="2497" spans="1:31" ht="60" x14ac:dyDescent="0.25">
      <c r="A2497" s="2" t="s">
        <v>10</v>
      </c>
      <c r="B2497" s="3">
        <v>7</v>
      </c>
      <c r="C2497" s="3">
        <v>260</v>
      </c>
      <c r="D2497" s="3" t="s">
        <v>463</v>
      </c>
      <c r="E2497" s="3" t="str">
        <f>_xlfn.XLOOKUP(Tbl_BalanceHistory[[#This Row],[RespAgy]],Tbl_Agencies[Agy Code],Tbl_Agencies[Agy Sort])</f>
        <v>102000</v>
      </c>
      <c r="F2497" s="2" t="str">
        <f>Tbl_BalanceHistory[[#This Row],[RespAgy]]&amp;": "&amp;Tbl_BalanceHistory[[#This Row],[RespAgency]]</f>
        <v>260: Virginia Community College System</v>
      </c>
      <c r="G2497" s="3">
        <v>298</v>
      </c>
      <c r="H2497" s="3" t="s">
        <v>1983</v>
      </c>
      <c r="I2497" s="3" t="str">
        <f>_xlfn.XLOOKUP(Tbl_BalanceHistory[[#This Row],[AgyCode]],Tbl_Agencies[Agy Code],Tbl_Agencies[Agy Sort])</f>
        <v/>
      </c>
      <c r="J2497" s="2" t="str">
        <f>Tbl_BalanceHistory[[#This Row],[AgyCode]]&amp;": "&amp;Tbl_BalanceHistory[[#This Row],[Agency Name]]</f>
        <v>298: Lord Fairfax Community College</v>
      </c>
      <c r="K2497" s="1">
        <v>2016</v>
      </c>
      <c r="L2497" s="3">
        <v>110</v>
      </c>
      <c r="M2497" s="3" t="s">
        <v>409</v>
      </c>
      <c r="N2497" s="2" t="str">
        <f>Tbl_BalanceHistory[[#This Row],[ProgramCode]]&amp;": "&amp;Tbl_BalanceHistory[[#This Row],[Program Name]]</f>
        <v>110: Financial Assistance For Educational and General Services</v>
      </c>
      <c r="O2497" s="3" t="s">
        <v>1730</v>
      </c>
      <c r="P2497" s="1" t="str">
        <f>IF(Tbl_BalanceHistory[[#This Row],[FundCode]]="0100","GF",IF(Tbl_BalanceHistory[[#This Row],[FundCode]]="01000","GF","Hi Ed / OCR"))</f>
        <v>GF</v>
      </c>
      <c r="Q2497" s="5">
        <v>149113</v>
      </c>
      <c r="R2497" s="5">
        <v>142802.26999999999</v>
      </c>
      <c r="S2497" s="5">
        <v>6310</v>
      </c>
      <c r="T2497" s="5">
        <v>6310</v>
      </c>
      <c r="U2497" s="3" t="s">
        <v>1731</v>
      </c>
      <c r="V2497" s="5">
        <v>0</v>
      </c>
      <c r="W2497" s="5">
        <v>0</v>
      </c>
      <c r="X2497" s="5"/>
      <c r="Y2497" s="5"/>
      <c r="Z2497" s="5">
        <f>Tbl_BalanceHistory[[#This Row],[Discretionary Recommended - Pre 2022]]+Tbl_BalanceHistory[[#This Row],[Discretionary Balance Recommended: Policy]]+Tbl_BalanceHistory[[#This Row],[Discretionary Balance Recommended: Commitments]]</f>
        <v>0</v>
      </c>
      <c r="AA2497" s="5">
        <f>Tbl_BalanceHistory[[#This Row],[Discretionary Balance]]-Tbl_BalanceHistory[[#This Row],[Discretionary Reappropriation]]</f>
        <v>0</v>
      </c>
      <c r="AB2497" s="2"/>
      <c r="AC2497" s="2"/>
      <c r="AD2497" s="2"/>
      <c r="AE2497" s="2"/>
    </row>
    <row r="2498" spans="1:31" ht="60" x14ac:dyDescent="0.25">
      <c r="A2498" s="2" t="s">
        <v>10</v>
      </c>
      <c r="B2498" s="3">
        <v>7</v>
      </c>
      <c r="C2498" s="3">
        <v>260</v>
      </c>
      <c r="D2498" s="3" t="s">
        <v>463</v>
      </c>
      <c r="E2498" s="3" t="str">
        <f>_xlfn.XLOOKUP(Tbl_BalanceHistory[[#This Row],[RespAgy]],Tbl_Agencies[Agy Code],Tbl_Agencies[Agy Sort])</f>
        <v>102000</v>
      </c>
      <c r="F2498" s="2" t="str">
        <f>Tbl_BalanceHistory[[#This Row],[RespAgy]]&amp;": "&amp;Tbl_BalanceHistory[[#This Row],[RespAgency]]</f>
        <v>260: Virginia Community College System</v>
      </c>
      <c r="G2498" s="3">
        <v>298</v>
      </c>
      <c r="H2498" s="3" t="s">
        <v>1983</v>
      </c>
      <c r="I2498" s="3" t="str">
        <f>_xlfn.XLOOKUP(Tbl_BalanceHistory[[#This Row],[AgyCode]],Tbl_Agencies[Agy Code],Tbl_Agencies[Agy Sort])</f>
        <v/>
      </c>
      <c r="J2498" s="2" t="str">
        <f>Tbl_BalanceHistory[[#This Row],[AgyCode]]&amp;": "&amp;Tbl_BalanceHistory[[#This Row],[Agency Name]]</f>
        <v>298: Lord Fairfax Community College</v>
      </c>
      <c r="K2498" s="1">
        <v>2017</v>
      </c>
      <c r="L2498" s="3">
        <v>110</v>
      </c>
      <c r="M2498" s="3" t="s">
        <v>409</v>
      </c>
      <c r="N2498" s="2" t="str">
        <f>Tbl_BalanceHistory[[#This Row],[ProgramCode]]&amp;": "&amp;Tbl_BalanceHistory[[#This Row],[Program Name]]</f>
        <v>110: Financial Assistance For Educational and General Services</v>
      </c>
      <c r="O2498" s="3" t="s">
        <v>886</v>
      </c>
      <c r="P2498" s="1" t="str">
        <f>IF(Tbl_BalanceHistory[[#This Row],[FundCode]]="0100","GF",IF(Tbl_BalanceHistory[[#This Row],[FundCode]]="01000","GF","Hi Ed / OCR"))</f>
        <v>GF</v>
      </c>
      <c r="Q2498" s="5">
        <v>155277</v>
      </c>
      <c r="R2498" s="5">
        <v>135303.26999999999</v>
      </c>
      <c r="S2498" s="5">
        <v>19973</v>
      </c>
      <c r="T2498" s="5">
        <v>19973</v>
      </c>
      <c r="U2498" s="3" t="s">
        <v>1732</v>
      </c>
      <c r="V2498" s="5">
        <v>0</v>
      </c>
      <c r="W2498" s="5">
        <v>0</v>
      </c>
      <c r="X2498" s="5"/>
      <c r="Y2498" s="5"/>
      <c r="Z2498" s="5">
        <f>Tbl_BalanceHistory[[#This Row],[Discretionary Recommended - Pre 2022]]+Tbl_BalanceHistory[[#This Row],[Discretionary Balance Recommended: Policy]]+Tbl_BalanceHistory[[#This Row],[Discretionary Balance Recommended: Commitments]]</f>
        <v>0</v>
      </c>
      <c r="AA2498" s="5">
        <f>Tbl_BalanceHistory[[#This Row],[Discretionary Balance]]-Tbl_BalanceHistory[[#This Row],[Discretionary Reappropriation]]</f>
        <v>0</v>
      </c>
      <c r="AB2498" s="2"/>
      <c r="AC2498" s="2"/>
      <c r="AD2498" s="2"/>
      <c r="AE2498" s="2"/>
    </row>
    <row r="2499" spans="1:31" ht="60" x14ac:dyDescent="0.25">
      <c r="A2499" s="2" t="s">
        <v>10</v>
      </c>
      <c r="B2499" s="3">
        <v>7</v>
      </c>
      <c r="C2499" s="3">
        <v>260</v>
      </c>
      <c r="D2499" s="3" t="s">
        <v>463</v>
      </c>
      <c r="E2499" s="3" t="str">
        <f>_xlfn.XLOOKUP(Tbl_BalanceHistory[[#This Row],[RespAgy]],Tbl_Agencies[Agy Code],Tbl_Agencies[Agy Sort])</f>
        <v>102000</v>
      </c>
      <c r="F2499" s="2" t="str">
        <f>Tbl_BalanceHistory[[#This Row],[RespAgy]]&amp;": "&amp;Tbl_BalanceHistory[[#This Row],[RespAgency]]</f>
        <v>260: Virginia Community College System</v>
      </c>
      <c r="G2499" s="3">
        <v>298</v>
      </c>
      <c r="H2499" s="3" t="s">
        <v>1983</v>
      </c>
      <c r="I2499" s="3" t="str">
        <f>_xlfn.XLOOKUP(Tbl_BalanceHistory[[#This Row],[AgyCode]],Tbl_Agencies[Agy Code],Tbl_Agencies[Agy Sort])</f>
        <v/>
      </c>
      <c r="J2499" s="2" t="str">
        <f>Tbl_BalanceHistory[[#This Row],[AgyCode]]&amp;": "&amp;Tbl_BalanceHistory[[#This Row],[Agency Name]]</f>
        <v>298: Lord Fairfax Community College</v>
      </c>
      <c r="K2499" s="1">
        <v>2018</v>
      </c>
      <c r="L2499" s="3">
        <v>110</v>
      </c>
      <c r="M2499" s="3" t="s">
        <v>409</v>
      </c>
      <c r="N2499" s="2" t="str">
        <f>Tbl_BalanceHistory[[#This Row],[ProgramCode]]&amp;": "&amp;Tbl_BalanceHistory[[#This Row],[Program Name]]</f>
        <v>110: Financial Assistance For Educational and General Services</v>
      </c>
      <c r="O2499" s="3" t="s">
        <v>886</v>
      </c>
      <c r="P2499" s="1" t="str">
        <f>IF(Tbl_BalanceHistory[[#This Row],[FundCode]]="0100","GF",IF(Tbl_BalanceHistory[[#This Row],[FundCode]]="01000","GF","Hi Ed / OCR"))</f>
        <v>GF</v>
      </c>
      <c r="Q2499" s="5">
        <v>148549</v>
      </c>
      <c r="R2499" s="5">
        <v>136269.29999999999</v>
      </c>
      <c r="S2499" s="5">
        <v>12279</v>
      </c>
      <c r="T2499" s="5">
        <v>12279</v>
      </c>
      <c r="U2499" s="3" t="s">
        <v>1733</v>
      </c>
      <c r="V2499" s="5">
        <v>0</v>
      </c>
      <c r="W2499" s="5">
        <v>0</v>
      </c>
      <c r="X2499" s="5"/>
      <c r="Y2499" s="5"/>
      <c r="Z2499" s="5">
        <f>Tbl_BalanceHistory[[#This Row],[Discretionary Recommended - Pre 2022]]+Tbl_BalanceHistory[[#This Row],[Discretionary Balance Recommended: Policy]]+Tbl_BalanceHistory[[#This Row],[Discretionary Balance Recommended: Commitments]]</f>
        <v>0</v>
      </c>
      <c r="AA2499" s="5">
        <f>Tbl_BalanceHistory[[#This Row],[Discretionary Balance]]-Tbl_BalanceHistory[[#This Row],[Discretionary Reappropriation]]</f>
        <v>0</v>
      </c>
      <c r="AB2499" s="2"/>
      <c r="AC2499" s="2"/>
      <c r="AD2499" s="2"/>
      <c r="AE2499" s="2"/>
    </row>
    <row r="2500" spans="1:31" ht="60" x14ac:dyDescent="0.25">
      <c r="A2500" s="2" t="s">
        <v>10</v>
      </c>
      <c r="B2500" s="3">
        <v>7</v>
      </c>
      <c r="C2500" s="3">
        <v>260</v>
      </c>
      <c r="D2500" s="3" t="s">
        <v>463</v>
      </c>
      <c r="E2500" s="3" t="str">
        <f>_xlfn.XLOOKUP(Tbl_BalanceHistory[[#This Row],[RespAgy]],Tbl_Agencies[Agy Code],Tbl_Agencies[Agy Sort])</f>
        <v>102000</v>
      </c>
      <c r="F2500" s="2" t="str">
        <f>Tbl_BalanceHistory[[#This Row],[RespAgy]]&amp;": "&amp;Tbl_BalanceHistory[[#This Row],[RespAgency]]</f>
        <v>260: Virginia Community College System</v>
      </c>
      <c r="G2500" s="3">
        <v>298</v>
      </c>
      <c r="H2500" s="3" t="s">
        <v>1983</v>
      </c>
      <c r="I2500" s="3" t="str">
        <f>_xlfn.XLOOKUP(Tbl_BalanceHistory[[#This Row],[AgyCode]],Tbl_Agencies[Agy Code],Tbl_Agencies[Agy Sort])</f>
        <v/>
      </c>
      <c r="J2500" s="2" t="str">
        <f>Tbl_BalanceHistory[[#This Row],[AgyCode]]&amp;": "&amp;Tbl_BalanceHistory[[#This Row],[Agency Name]]</f>
        <v>298: Lord Fairfax Community College</v>
      </c>
      <c r="K2500" s="1">
        <v>2019</v>
      </c>
      <c r="L2500" s="3">
        <v>110</v>
      </c>
      <c r="M2500" s="3" t="s">
        <v>409</v>
      </c>
      <c r="N2500" s="2" t="str">
        <f>Tbl_BalanceHistory[[#This Row],[ProgramCode]]&amp;": "&amp;Tbl_BalanceHistory[[#This Row],[Program Name]]</f>
        <v>110: Financial Assistance For Educational and General Services</v>
      </c>
      <c r="O2500" s="3" t="s">
        <v>886</v>
      </c>
      <c r="P2500" s="1" t="str">
        <f>IF(Tbl_BalanceHistory[[#This Row],[FundCode]]="0100","GF",IF(Tbl_BalanceHistory[[#This Row],[FundCode]]="01000","GF","Hi Ed / OCR"))</f>
        <v>GF</v>
      </c>
      <c r="Q2500" s="5">
        <v>140857</v>
      </c>
      <c r="R2500" s="5">
        <v>139655.74</v>
      </c>
      <c r="S2500" s="5">
        <v>1201.26</v>
      </c>
      <c r="T2500" s="5">
        <v>1201.26</v>
      </c>
      <c r="U2500" s="3" t="s">
        <v>1733</v>
      </c>
      <c r="V2500" s="5">
        <v>0</v>
      </c>
      <c r="W2500" s="5">
        <v>0</v>
      </c>
      <c r="X2500" s="5"/>
      <c r="Y2500" s="5"/>
      <c r="Z2500" s="5">
        <f>Tbl_BalanceHistory[[#This Row],[Discretionary Recommended - Pre 2022]]+Tbl_BalanceHistory[[#This Row],[Discretionary Balance Recommended: Policy]]+Tbl_BalanceHistory[[#This Row],[Discretionary Balance Recommended: Commitments]]</f>
        <v>0</v>
      </c>
      <c r="AA2500" s="5">
        <f>Tbl_BalanceHistory[[#This Row],[Discretionary Balance]]-Tbl_BalanceHistory[[#This Row],[Discretionary Reappropriation]]</f>
        <v>0</v>
      </c>
      <c r="AB2500" s="2"/>
      <c r="AC2500" s="2"/>
      <c r="AD2500" s="2"/>
      <c r="AE2500" s="2"/>
    </row>
    <row r="2501" spans="1:31" ht="60" x14ac:dyDescent="0.25">
      <c r="A2501" s="2" t="s">
        <v>10</v>
      </c>
      <c r="B2501" s="3">
        <v>7</v>
      </c>
      <c r="C2501" s="3">
        <v>260</v>
      </c>
      <c r="D2501" s="3" t="s">
        <v>463</v>
      </c>
      <c r="E2501" s="3" t="str">
        <f>_xlfn.XLOOKUP(Tbl_BalanceHistory[[#This Row],[RespAgy]],Tbl_Agencies[Agy Code],Tbl_Agencies[Agy Sort])</f>
        <v>102000</v>
      </c>
      <c r="F2501" s="2" t="str">
        <f>Tbl_BalanceHistory[[#This Row],[RespAgy]]&amp;": "&amp;Tbl_BalanceHistory[[#This Row],[RespAgency]]</f>
        <v>260: Virginia Community College System</v>
      </c>
      <c r="G2501" s="3">
        <v>298</v>
      </c>
      <c r="H2501" s="3" t="s">
        <v>1983</v>
      </c>
      <c r="I2501" s="3" t="str">
        <f>_xlfn.XLOOKUP(Tbl_BalanceHistory[[#This Row],[AgyCode]],Tbl_Agencies[Agy Code],Tbl_Agencies[Agy Sort])</f>
        <v/>
      </c>
      <c r="J2501" s="2" t="str">
        <f>Tbl_BalanceHistory[[#This Row],[AgyCode]]&amp;": "&amp;Tbl_BalanceHistory[[#This Row],[Agency Name]]</f>
        <v>298: Lord Fairfax Community College</v>
      </c>
      <c r="K2501" s="1">
        <v>2020</v>
      </c>
      <c r="L2501" s="3">
        <v>110</v>
      </c>
      <c r="M2501" s="3" t="s">
        <v>409</v>
      </c>
      <c r="N2501" s="2" t="str">
        <f>Tbl_BalanceHistory[[#This Row],[ProgramCode]]&amp;": "&amp;Tbl_BalanceHistory[[#This Row],[Program Name]]</f>
        <v>110: Financial Assistance For Educational and General Services</v>
      </c>
      <c r="O2501" s="3" t="s">
        <v>886</v>
      </c>
      <c r="P2501" s="1" t="str">
        <f>IF(Tbl_BalanceHistory[[#This Row],[FundCode]]="0100","GF",IF(Tbl_BalanceHistory[[#This Row],[FundCode]]="01000","GF","Hi Ed / OCR"))</f>
        <v>GF</v>
      </c>
      <c r="Q2501" s="5">
        <v>129773</v>
      </c>
      <c r="R2501" s="5">
        <v>129773</v>
      </c>
      <c r="S2501" s="5">
        <v>0</v>
      </c>
      <c r="T2501" s="5">
        <v>0</v>
      </c>
      <c r="U2501" s="3" t="s">
        <v>1733</v>
      </c>
      <c r="V2501" s="5">
        <v>0</v>
      </c>
      <c r="W2501" s="5">
        <v>0</v>
      </c>
      <c r="X2501" s="5"/>
      <c r="Y2501" s="5"/>
      <c r="Z2501" s="5">
        <f>Tbl_BalanceHistory[[#This Row],[Discretionary Recommended - Pre 2022]]+Tbl_BalanceHistory[[#This Row],[Discretionary Balance Recommended: Policy]]+Tbl_BalanceHistory[[#This Row],[Discretionary Balance Recommended: Commitments]]</f>
        <v>0</v>
      </c>
      <c r="AA2501" s="5">
        <f>Tbl_BalanceHistory[[#This Row],[Discretionary Balance]]-Tbl_BalanceHistory[[#This Row],[Discretionary Reappropriation]]</f>
        <v>0</v>
      </c>
      <c r="AB2501" s="2"/>
      <c r="AC2501" s="2"/>
      <c r="AD2501" s="2"/>
      <c r="AE2501" s="2"/>
    </row>
    <row r="2502" spans="1:31" ht="60" x14ac:dyDescent="0.25">
      <c r="A2502" s="2" t="s">
        <v>10</v>
      </c>
      <c r="B2502" s="3">
        <v>7</v>
      </c>
      <c r="C2502" s="3">
        <v>260</v>
      </c>
      <c r="D2502" s="3" t="s">
        <v>463</v>
      </c>
      <c r="E2502" s="3" t="str">
        <f>_xlfn.XLOOKUP(Tbl_BalanceHistory[[#This Row],[RespAgy]],Tbl_Agencies[Agy Code],Tbl_Agencies[Agy Sort])</f>
        <v>102000</v>
      </c>
      <c r="F2502" s="2" t="str">
        <f>Tbl_BalanceHistory[[#This Row],[RespAgy]]&amp;": "&amp;Tbl_BalanceHistory[[#This Row],[RespAgency]]</f>
        <v>260: Virginia Community College System</v>
      </c>
      <c r="G2502" s="3">
        <v>298</v>
      </c>
      <c r="H2502" s="3" t="s">
        <v>1166</v>
      </c>
      <c r="I2502" s="3" t="str">
        <f>_xlfn.XLOOKUP(Tbl_BalanceHistory[[#This Row],[AgyCode]],Tbl_Agencies[Agy Code],Tbl_Agencies[Agy Sort])</f>
        <v/>
      </c>
      <c r="J2502" s="2" t="str">
        <f>Tbl_BalanceHistory[[#This Row],[AgyCode]]&amp;": "&amp;Tbl_BalanceHistory[[#This Row],[Agency Name]]</f>
        <v>298: Laurel Ridge Community College</v>
      </c>
      <c r="K2502" s="1">
        <v>2021</v>
      </c>
      <c r="L2502" s="3">
        <v>110</v>
      </c>
      <c r="M2502" s="3" t="s">
        <v>409</v>
      </c>
      <c r="N2502" s="2" t="str">
        <f>Tbl_BalanceHistory[[#This Row],[ProgramCode]]&amp;": "&amp;Tbl_BalanceHistory[[#This Row],[Program Name]]</f>
        <v>110: Financial Assistance For Educational and General Services</v>
      </c>
      <c r="O2502" s="3" t="s">
        <v>886</v>
      </c>
      <c r="P2502" s="1" t="str">
        <f>IF(Tbl_BalanceHistory[[#This Row],[FundCode]]="0100","GF",IF(Tbl_BalanceHistory[[#This Row],[FundCode]]="01000","GF","Hi Ed / OCR"))</f>
        <v>GF</v>
      </c>
      <c r="Q2502" s="5">
        <v>120080</v>
      </c>
      <c r="R2502" s="5">
        <v>120080</v>
      </c>
      <c r="S2502" s="5">
        <v>0</v>
      </c>
      <c r="T2502" s="5">
        <v>0</v>
      </c>
      <c r="U2502" s="3" t="s">
        <v>1733</v>
      </c>
      <c r="V2502" s="5">
        <v>0</v>
      </c>
      <c r="W2502" s="5">
        <v>0</v>
      </c>
      <c r="X2502" s="5"/>
      <c r="Y2502" s="5"/>
      <c r="Z2502" s="5">
        <f>Tbl_BalanceHistory[[#This Row],[Discretionary Recommended - Pre 2022]]+Tbl_BalanceHistory[[#This Row],[Discretionary Balance Recommended: Policy]]+Tbl_BalanceHistory[[#This Row],[Discretionary Balance Recommended: Commitments]]</f>
        <v>0</v>
      </c>
      <c r="AA2502" s="5">
        <f>Tbl_BalanceHistory[[#This Row],[Discretionary Balance]]-Tbl_BalanceHistory[[#This Row],[Discretionary Reappropriation]]</f>
        <v>0</v>
      </c>
      <c r="AB2502" s="2"/>
      <c r="AC2502" s="2"/>
      <c r="AD2502" s="2"/>
      <c r="AE2502" s="2"/>
    </row>
    <row r="2503" spans="1:31" ht="60" x14ac:dyDescent="0.25">
      <c r="A2503" s="2" t="s">
        <v>10</v>
      </c>
      <c r="B2503" s="3">
        <v>7</v>
      </c>
      <c r="C2503" s="3">
        <v>260</v>
      </c>
      <c r="D2503" s="3" t="s">
        <v>463</v>
      </c>
      <c r="E2503" s="3" t="str">
        <f>_xlfn.XLOOKUP(Tbl_BalanceHistory[[#This Row],[RespAgy]],Tbl_Agencies[Agy Code],Tbl_Agencies[Agy Sort])</f>
        <v>102000</v>
      </c>
      <c r="F2503" s="2" t="str">
        <f>Tbl_BalanceHistory[[#This Row],[RespAgy]]&amp;": "&amp;Tbl_BalanceHistory[[#This Row],[RespAgency]]</f>
        <v>260: Virginia Community College System</v>
      </c>
      <c r="G2503" s="3">
        <v>298</v>
      </c>
      <c r="H2503" s="3" t="s">
        <v>1166</v>
      </c>
      <c r="I2503" s="3" t="str">
        <f>_xlfn.XLOOKUP(Tbl_BalanceHistory[[#This Row],[AgyCode]],Tbl_Agencies[Agy Code],Tbl_Agencies[Agy Sort])</f>
        <v/>
      </c>
      <c r="J2503" s="2" t="str">
        <f>Tbl_BalanceHistory[[#This Row],[AgyCode]]&amp;": "&amp;Tbl_BalanceHistory[[#This Row],[Agency Name]]</f>
        <v>298: Laurel Ridge Community College</v>
      </c>
      <c r="K2503" s="1">
        <v>2022</v>
      </c>
      <c r="L2503" s="3">
        <v>110</v>
      </c>
      <c r="M2503" s="3" t="s">
        <v>409</v>
      </c>
      <c r="N2503" s="2" t="str">
        <f>Tbl_BalanceHistory[[#This Row],[ProgramCode]]&amp;": "&amp;Tbl_BalanceHistory[[#This Row],[Program Name]]</f>
        <v>110: Financial Assistance For Educational and General Services</v>
      </c>
      <c r="O2503" s="3" t="s">
        <v>886</v>
      </c>
      <c r="P2503" s="1" t="str">
        <f>IF(Tbl_BalanceHistory[[#This Row],[FundCode]]="0100","GF",IF(Tbl_BalanceHistory[[#This Row],[FundCode]]="01000","GF","Hi Ed / OCR"))</f>
        <v>GF</v>
      </c>
      <c r="Q2503" s="5">
        <v>224188</v>
      </c>
      <c r="R2503" s="5">
        <v>218644.96</v>
      </c>
      <c r="S2503" s="5">
        <v>5543.04</v>
      </c>
      <c r="T2503" s="5">
        <v>5543.04</v>
      </c>
      <c r="U2503" s="3" t="s">
        <v>1733</v>
      </c>
      <c r="V2503" s="5">
        <v>0</v>
      </c>
      <c r="W2503" s="5"/>
      <c r="X2503" s="5">
        <v>0</v>
      </c>
      <c r="Y2503" s="5">
        <v>0</v>
      </c>
      <c r="Z2503" s="5">
        <f>Tbl_BalanceHistory[[#This Row],[Discretionary Recommended - Pre 2022]]+Tbl_BalanceHistory[[#This Row],[Discretionary Balance Recommended: Policy]]+Tbl_BalanceHistory[[#This Row],[Discretionary Balance Recommended: Commitments]]</f>
        <v>0</v>
      </c>
      <c r="AA2503" s="5">
        <f>Tbl_BalanceHistory[[#This Row],[Discretionary Balance]]-Tbl_BalanceHistory[[#This Row],[Discretionary Reappropriation]]</f>
        <v>0</v>
      </c>
      <c r="AB2503" s="2"/>
      <c r="AC2503" s="2"/>
      <c r="AD2503" s="2"/>
      <c r="AE2503" s="2"/>
    </row>
    <row r="2504" spans="1:31" ht="45" x14ac:dyDescent="0.25">
      <c r="A2504" s="2" t="s">
        <v>10</v>
      </c>
      <c r="B2504" s="3">
        <v>7</v>
      </c>
      <c r="C2504" s="3">
        <v>260</v>
      </c>
      <c r="D2504" s="3" t="s">
        <v>463</v>
      </c>
      <c r="E2504" s="3" t="str">
        <f>_xlfn.XLOOKUP(Tbl_BalanceHistory[[#This Row],[RespAgy]],Tbl_Agencies[Agy Code],Tbl_Agencies[Agy Sort])</f>
        <v>102000</v>
      </c>
      <c r="F2504" s="2" t="str">
        <f>Tbl_BalanceHistory[[#This Row],[RespAgy]]&amp;": "&amp;Tbl_BalanceHistory[[#This Row],[RespAgency]]</f>
        <v>260: Virginia Community College System</v>
      </c>
      <c r="G2504" s="3">
        <v>298</v>
      </c>
      <c r="H2504" s="3" t="s">
        <v>1983</v>
      </c>
      <c r="I2504" s="3" t="str">
        <f>_xlfn.XLOOKUP(Tbl_BalanceHistory[[#This Row],[AgyCode]],Tbl_Agencies[Agy Code],Tbl_Agencies[Agy Sort])</f>
        <v/>
      </c>
      <c r="J2504" s="2" t="str">
        <f>Tbl_BalanceHistory[[#This Row],[AgyCode]]&amp;": "&amp;Tbl_BalanceHistory[[#This Row],[Agency Name]]</f>
        <v>298: Lord Fairfax Community College</v>
      </c>
      <c r="K2504" s="1">
        <v>2014</v>
      </c>
      <c r="L2504" s="3">
        <v>534</v>
      </c>
      <c r="M2504" s="3" t="s">
        <v>82</v>
      </c>
      <c r="N2504" s="2" t="str">
        <f>Tbl_BalanceHistory[[#This Row],[ProgramCode]]&amp;": "&amp;Tbl_BalanceHistory[[#This Row],[Program Name]]</f>
        <v>534: Economic Development Services</v>
      </c>
      <c r="O2504" s="3" t="s">
        <v>1730</v>
      </c>
      <c r="P2504" s="1" t="str">
        <f>IF(Tbl_BalanceHistory[[#This Row],[FundCode]]="0100","GF",IF(Tbl_BalanceHistory[[#This Row],[FundCode]]="01000","GF","Hi Ed / OCR"))</f>
        <v>GF</v>
      </c>
      <c r="Q2504" s="5">
        <v>40140</v>
      </c>
      <c r="R2504" s="5">
        <v>40140</v>
      </c>
      <c r="S2504" s="5">
        <v>0</v>
      </c>
      <c r="T2504" s="5">
        <v>0</v>
      </c>
      <c r="U2504" s="3"/>
      <c r="V2504" s="5">
        <v>0</v>
      </c>
      <c r="W2504" s="5">
        <v>0</v>
      </c>
      <c r="X2504" s="5"/>
      <c r="Y2504" s="5"/>
      <c r="Z2504" s="5">
        <f>Tbl_BalanceHistory[[#This Row],[Discretionary Recommended - Pre 2022]]+Tbl_BalanceHistory[[#This Row],[Discretionary Balance Recommended: Policy]]+Tbl_BalanceHistory[[#This Row],[Discretionary Balance Recommended: Commitments]]</f>
        <v>0</v>
      </c>
      <c r="AA2504" s="5">
        <f>Tbl_BalanceHistory[[#This Row],[Discretionary Balance]]-Tbl_BalanceHistory[[#This Row],[Discretionary Reappropriation]]</f>
        <v>0</v>
      </c>
      <c r="AB2504" s="2"/>
      <c r="AC2504" s="2"/>
      <c r="AD2504" s="2"/>
      <c r="AE2504" s="2"/>
    </row>
    <row r="2505" spans="1:31" ht="45" x14ac:dyDescent="0.25">
      <c r="A2505" s="2" t="s">
        <v>10</v>
      </c>
      <c r="B2505" s="3">
        <v>7</v>
      </c>
      <c r="C2505" s="3">
        <v>260</v>
      </c>
      <c r="D2505" s="3" t="s">
        <v>463</v>
      </c>
      <c r="E2505" s="3" t="str">
        <f>_xlfn.XLOOKUP(Tbl_BalanceHistory[[#This Row],[RespAgy]],Tbl_Agencies[Agy Code],Tbl_Agencies[Agy Sort])</f>
        <v>102000</v>
      </c>
      <c r="F2505" s="2" t="str">
        <f>Tbl_BalanceHistory[[#This Row],[RespAgy]]&amp;": "&amp;Tbl_BalanceHistory[[#This Row],[RespAgency]]</f>
        <v>260: Virginia Community College System</v>
      </c>
      <c r="G2505" s="3">
        <v>298</v>
      </c>
      <c r="H2505" s="3" t="s">
        <v>1983</v>
      </c>
      <c r="I2505" s="3" t="str">
        <f>_xlfn.XLOOKUP(Tbl_BalanceHistory[[#This Row],[AgyCode]],Tbl_Agencies[Agy Code],Tbl_Agencies[Agy Sort])</f>
        <v/>
      </c>
      <c r="J2505" s="2" t="str">
        <f>Tbl_BalanceHistory[[#This Row],[AgyCode]]&amp;": "&amp;Tbl_BalanceHistory[[#This Row],[Agency Name]]</f>
        <v>298: Lord Fairfax Community College</v>
      </c>
      <c r="K2505" s="1">
        <v>2015</v>
      </c>
      <c r="L2505" s="3">
        <v>534</v>
      </c>
      <c r="M2505" s="3" t="s">
        <v>82</v>
      </c>
      <c r="N2505" s="2" t="str">
        <f>Tbl_BalanceHistory[[#This Row],[ProgramCode]]&amp;": "&amp;Tbl_BalanceHistory[[#This Row],[Program Name]]</f>
        <v>534: Economic Development Services</v>
      </c>
      <c r="O2505" s="3" t="s">
        <v>1730</v>
      </c>
      <c r="P2505" s="1" t="str">
        <f>IF(Tbl_BalanceHistory[[#This Row],[FundCode]]="0100","GF",IF(Tbl_BalanceHistory[[#This Row],[FundCode]]="01000","GF","Hi Ed / OCR"))</f>
        <v>GF</v>
      </c>
      <c r="Q2505" s="5">
        <v>60703</v>
      </c>
      <c r="R2505" s="5">
        <v>16380</v>
      </c>
      <c r="S2505" s="5">
        <v>44323</v>
      </c>
      <c r="T2505" s="5">
        <v>44323</v>
      </c>
      <c r="U2505" s="3" t="s">
        <v>1731</v>
      </c>
      <c r="V2505" s="5">
        <v>0</v>
      </c>
      <c r="W2505" s="5">
        <v>0</v>
      </c>
      <c r="X2505" s="5"/>
      <c r="Y2505" s="5"/>
      <c r="Z2505" s="5">
        <f>Tbl_BalanceHistory[[#This Row],[Discretionary Recommended - Pre 2022]]+Tbl_BalanceHistory[[#This Row],[Discretionary Balance Recommended: Policy]]+Tbl_BalanceHistory[[#This Row],[Discretionary Balance Recommended: Commitments]]</f>
        <v>0</v>
      </c>
      <c r="AA2505" s="5">
        <f>Tbl_BalanceHistory[[#This Row],[Discretionary Balance]]-Tbl_BalanceHistory[[#This Row],[Discretionary Reappropriation]]</f>
        <v>0</v>
      </c>
      <c r="AB2505" s="2"/>
      <c r="AC2505" s="2"/>
      <c r="AD2505" s="2"/>
      <c r="AE2505" s="2"/>
    </row>
    <row r="2506" spans="1:31" ht="45" x14ac:dyDescent="0.25">
      <c r="A2506" s="2" t="s">
        <v>10</v>
      </c>
      <c r="B2506" s="3">
        <v>7</v>
      </c>
      <c r="C2506" s="3">
        <v>260</v>
      </c>
      <c r="D2506" s="3" t="s">
        <v>463</v>
      </c>
      <c r="E2506" s="3" t="str">
        <f>_xlfn.XLOOKUP(Tbl_BalanceHistory[[#This Row],[RespAgy]],Tbl_Agencies[Agy Code],Tbl_Agencies[Agy Sort])</f>
        <v>102000</v>
      </c>
      <c r="F2506" s="2" t="str">
        <f>Tbl_BalanceHistory[[#This Row],[RespAgy]]&amp;": "&amp;Tbl_BalanceHistory[[#This Row],[RespAgency]]</f>
        <v>260: Virginia Community College System</v>
      </c>
      <c r="G2506" s="3">
        <v>298</v>
      </c>
      <c r="H2506" s="3" t="s">
        <v>1983</v>
      </c>
      <c r="I2506" s="3" t="str">
        <f>_xlfn.XLOOKUP(Tbl_BalanceHistory[[#This Row],[AgyCode]],Tbl_Agencies[Agy Code],Tbl_Agencies[Agy Sort])</f>
        <v/>
      </c>
      <c r="J2506" s="2" t="str">
        <f>Tbl_BalanceHistory[[#This Row],[AgyCode]]&amp;": "&amp;Tbl_BalanceHistory[[#This Row],[Agency Name]]</f>
        <v>298: Lord Fairfax Community College</v>
      </c>
      <c r="K2506" s="1">
        <v>2016</v>
      </c>
      <c r="L2506" s="3">
        <v>534</v>
      </c>
      <c r="M2506" s="3" t="s">
        <v>82</v>
      </c>
      <c r="N2506" s="2" t="str">
        <f>Tbl_BalanceHistory[[#This Row],[ProgramCode]]&amp;": "&amp;Tbl_BalanceHistory[[#This Row],[Program Name]]</f>
        <v>534: Economic Development Services</v>
      </c>
      <c r="O2506" s="3" t="s">
        <v>1730</v>
      </c>
      <c r="P2506" s="1" t="str">
        <f>IF(Tbl_BalanceHistory[[#This Row],[FundCode]]="0100","GF",IF(Tbl_BalanceHistory[[#This Row],[FundCode]]="01000","GF","Hi Ed / OCR"))</f>
        <v>GF</v>
      </c>
      <c r="Q2506" s="5">
        <v>44323</v>
      </c>
      <c r="R2506" s="5">
        <v>44323</v>
      </c>
      <c r="S2506" s="5">
        <v>0</v>
      </c>
      <c r="T2506" s="5">
        <v>0</v>
      </c>
      <c r="U2506" s="3"/>
      <c r="V2506" s="5">
        <v>0</v>
      </c>
      <c r="W2506" s="5">
        <v>0</v>
      </c>
      <c r="X2506" s="5"/>
      <c r="Y2506" s="5"/>
      <c r="Z2506" s="5">
        <f>Tbl_BalanceHistory[[#This Row],[Discretionary Recommended - Pre 2022]]+Tbl_BalanceHistory[[#This Row],[Discretionary Balance Recommended: Policy]]+Tbl_BalanceHistory[[#This Row],[Discretionary Balance Recommended: Commitments]]</f>
        <v>0</v>
      </c>
      <c r="AA2506" s="5">
        <f>Tbl_BalanceHistory[[#This Row],[Discretionary Balance]]-Tbl_BalanceHistory[[#This Row],[Discretionary Reappropriation]]</f>
        <v>0</v>
      </c>
      <c r="AB2506" s="2"/>
      <c r="AC2506" s="2"/>
      <c r="AD2506" s="2"/>
      <c r="AE2506" s="2"/>
    </row>
    <row r="2507" spans="1:31" ht="45" x14ac:dyDescent="0.25">
      <c r="A2507" s="2" t="s">
        <v>10</v>
      </c>
      <c r="B2507" s="3">
        <v>7</v>
      </c>
      <c r="C2507" s="3">
        <v>260</v>
      </c>
      <c r="D2507" s="3" t="s">
        <v>463</v>
      </c>
      <c r="E2507" s="3" t="str">
        <f>_xlfn.XLOOKUP(Tbl_BalanceHistory[[#This Row],[RespAgy]],Tbl_Agencies[Agy Code],Tbl_Agencies[Agy Sort])</f>
        <v>102000</v>
      </c>
      <c r="F2507" s="2" t="str">
        <f>Tbl_BalanceHistory[[#This Row],[RespAgy]]&amp;": "&amp;Tbl_BalanceHistory[[#This Row],[RespAgency]]</f>
        <v>260: Virginia Community College System</v>
      </c>
      <c r="G2507" s="3">
        <v>299</v>
      </c>
      <c r="H2507" s="3" t="s">
        <v>1168</v>
      </c>
      <c r="I2507" s="3" t="str">
        <f>_xlfn.XLOOKUP(Tbl_BalanceHistory[[#This Row],[AgyCode]],Tbl_Agencies[Agy Code],Tbl_Agencies[Agy Sort])</f>
        <v/>
      </c>
      <c r="J2507" s="2" t="str">
        <f>Tbl_BalanceHistory[[#This Row],[AgyCode]]&amp;": "&amp;Tbl_BalanceHistory[[#This Row],[Agency Name]]</f>
        <v>299: Mountain Empire Community College</v>
      </c>
      <c r="K2507" s="1">
        <v>2014</v>
      </c>
      <c r="L2507" s="3">
        <v>101</v>
      </c>
      <c r="M2507" s="3" t="s">
        <v>1636</v>
      </c>
      <c r="N2507" s="2" t="str">
        <f>Tbl_BalanceHistory[[#This Row],[ProgramCode]]&amp;": "&amp;Tbl_BalanceHistory[[#This Row],[Program Name]]</f>
        <v>101: Higher Education Instruction</v>
      </c>
      <c r="O2507" s="3" t="s">
        <v>1964</v>
      </c>
      <c r="P2507" s="1" t="str">
        <f>IF(Tbl_BalanceHistory[[#This Row],[FundCode]]="0100","GF",IF(Tbl_BalanceHistory[[#This Row],[FundCode]]="01000","GF","Hi Ed / OCR"))</f>
        <v>Hi Ed / OCR</v>
      </c>
      <c r="Q2507" s="5">
        <v>0</v>
      </c>
      <c r="R2507" s="5">
        <v>0</v>
      </c>
      <c r="S2507" s="5">
        <v>402902</v>
      </c>
      <c r="T2507" s="5">
        <v>402902</v>
      </c>
      <c r="U2507" s="3" t="s">
        <v>1731</v>
      </c>
      <c r="V2507" s="5">
        <v>0</v>
      </c>
      <c r="W2507" s="5">
        <v>0</v>
      </c>
      <c r="X2507" s="5"/>
      <c r="Y2507" s="5"/>
      <c r="Z2507" s="5">
        <f>Tbl_BalanceHistory[[#This Row],[Discretionary Recommended - Pre 2022]]+Tbl_BalanceHistory[[#This Row],[Discretionary Balance Recommended: Policy]]+Tbl_BalanceHistory[[#This Row],[Discretionary Balance Recommended: Commitments]]</f>
        <v>0</v>
      </c>
      <c r="AA2507" s="5">
        <f>Tbl_BalanceHistory[[#This Row],[Discretionary Balance]]-Tbl_BalanceHistory[[#This Row],[Discretionary Reappropriation]]</f>
        <v>0</v>
      </c>
      <c r="AB2507" s="2"/>
      <c r="AC2507" s="2"/>
      <c r="AD2507" s="2"/>
      <c r="AE2507" s="2"/>
    </row>
    <row r="2508" spans="1:31" ht="45" x14ac:dyDescent="0.25">
      <c r="A2508" s="2" t="s">
        <v>10</v>
      </c>
      <c r="B2508" s="3">
        <v>7</v>
      </c>
      <c r="C2508" s="3">
        <v>260</v>
      </c>
      <c r="D2508" s="3" t="s">
        <v>463</v>
      </c>
      <c r="E2508" s="3" t="str">
        <f>_xlfn.XLOOKUP(Tbl_BalanceHistory[[#This Row],[RespAgy]],Tbl_Agencies[Agy Code],Tbl_Agencies[Agy Sort])</f>
        <v>102000</v>
      </c>
      <c r="F2508" s="2" t="str">
        <f>Tbl_BalanceHistory[[#This Row],[RespAgy]]&amp;": "&amp;Tbl_BalanceHistory[[#This Row],[RespAgency]]</f>
        <v>260: Virginia Community College System</v>
      </c>
      <c r="G2508" s="3">
        <v>299</v>
      </c>
      <c r="H2508" s="3" t="s">
        <v>1168</v>
      </c>
      <c r="I2508" s="3" t="str">
        <f>_xlfn.XLOOKUP(Tbl_BalanceHistory[[#This Row],[AgyCode]],Tbl_Agencies[Agy Code],Tbl_Agencies[Agy Sort])</f>
        <v/>
      </c>
      <c r="J2508" s="2" t="str">
        <f>Tbl_BalanceHistory[[#This Row],[AgyCode]]&amp;": "&amp;Tbl_BalanceHistory[[#This Row],[Agency Name]]</f>
        <v>299: Mountain Empire Community College</v>
      </c>
      <c r="K2508" s="1">
        <v>2015</v>
      </c>
      <c r="L2508" s="3">
        <v>101</v>
      </c>
      <c r="M2508" s="3" t="s">
        <v>1636</v>
      </c>
      <c r="N2508" s="2" t="str">
        <f>Tbl_BalanceHistory[[#This Row],[ProgramCode]]&amp;": "&amp;Tbl_BalanceHistory[[#This Row],[Program Name]]</f>
        <v>101: Higher Education Instruction</v>
      </c>
      <c r="O2508" s="3" t="s">
        <v>1964</v>
      </c>
      <c r="P2508" s="1" t="str">
        <f>IF(Tbl_BalanceHistory[[#This Row],[FundCode]]="0100","GF",IF(Tbl_BalanceHistory[[#This Row],[FundCode]]="01000","GF","Hi Ed / OCR"))</f>
        <v>Hi Ed / OCR</v>
      </c>
      <c r="Q2508" s="5">
        <v>0</v>
      </c>
      <c r="R2508" s="5">
        <v>0</v>
      </c>
      <c r="S2508" s="5">
        <v>174816</v>
      </c>
      <c r="T2508" s="5">
        <v>174816</v>
      </c>
      <c r="U2508" s="3" t="s">
        <v>1731</v>
      </c>
      <c r="V2508" s="5">
        <v>0</v>
      </c>
      <c r="W2508" s="5">
        <v>0</v>
      </c>
      <c r="X2508" s="5"/>
      <c r="Y2508" s="5"/>
      <c r="Z2508" s="5">
        <f>Tbl_BalanceHistory[[#This Row],[Discretionary Recommended - Pre 2022]]+Tbl_BalanceHistory[[#This Row],[Discretionary Balance Recommended: Policy]]+Tbl_BalanceHistory[[#This Row],[Discretionary Balance Recommended: Commitments]]</f>
        <v>0</v>
      </c>
      <c r="AA2508" s="5">
        <f>Tbl_BalanceHistory[[#This Row],[Discretionary Balance]]-Tbl_BalanceHistory[[#This Row],[Discretionary Reappropriation]]</f>
        <v>0</v>
      </c>
      <c r="AB2508" s="2"/>
      <c r="AC2508" s="2"/>
      <c r="AD2508" s="2"/>
      <c r="AE2508" s="2"/>
    </row>
    <row r="2509" spans="1:31" ht="45" x14ac:dyDescent="0.25">
      <c r="A2509" s="2" t="s">
        <v>10</v>
      </c>
      <c r="B2509" s="3">
        <v>7</v>
      </c>
      <c r="C2509" s="3">
        <v>260</v>
      </c>
      <c r="D2509" s="3" t="s">
        <v>463</v>
      </c>
      <c r="E2509" s="3" t="str">
        <f>_xlfn.XLOOKUP(Tbl_BalanceHistory[[#This Row],[RespAgy]],Tbl_Agencies[Agy Code],Tbl_Agencies[Agy Sort])</f>
        <v>102000</v>
      </c>
      <c r="F2509" s="2" t="str">
        <f>Tbl_BalanceHistory[[#This Row],[RespAgy]]&amp;": "&amp;Tbl_BalanceHistory[[#This Row],[RespAgency]]</f>
        <v>260: Virginia Community College System</v>
      </c>
      <c r="G2509" s="3">
        <v>299</v>
      </c>
      <c r="H2509" s="3" t="s">
        <v>1168</v>
      </c>
      <c r="I2509" s="3" t="str">
        <f>_xlfn.XLOOKUP(Tbl_BalanceHistory[[#This Row],[AgyCode]],Tbl_Agencies[Agy Code],Tbl_Agencies[Agy Sort])</f>
        <v/>
      </c>
      <c r="J2509" s="2" t="str">
        <f>Tbl_BalanceHistory[[#This Row],[AgyCode]]&amp;": "&amp;Tbl_BalanceHistory[[#This Row],[Agency Name]]</f>
        <v>299: Mountain Empire Community College</v>
      </c>
      <c r="K2509" s="1">
        <v>2016</v>
      </c>
      <c r="L2509" s="3">
        <v>101</v>
      </c>
      <c r="M2509" s="3" t="s">
        <v>1636</v>
      </c>
      <c r="N2509" s="2" t="str">
        <f>Tbl_BalanceHistory[[#This Row],[ProgramCode]]&amp;": "&amp;Tbl_BalanceHistory[[#This Row],[Program Name]]</f>
        <v>101: Higher Education Instruction</v>
      </c>
      <c r="O2509" s="3" t="s">
        <v>1964</v>
      </c>
      <c r="P2509" s="1" t="str">
        <f>IF(Tbl_BalanceHistory[[#This Row],[FundCode]]="0100","GF",IF(Tbl_BalanceHistory[[#This Row],[FundCode]]="01000","GF","Hi Ed / OCR"))</f>
        <v>Hi Ed / OCR</v>
      </c>
      <c r="Q2509" s="5">
        <v>0</v>
      </c>
      <c r="R2509" s="5">
        <v>0</v>
      </c>
      <c r="S2509" s="5">
        <v>447379</v>
      </c>
      <c r="T2509" s="5">
        <v>447379</v>
      </c>
      <c r="U2509" s="3" t="s">
        <v>1731</v>
      </c>
      <c r="V2509" s="5">
        <v>0</v>
      </c>
      <c r="W2509" s="5">
        <v>0</v>
      </c>
      <c r="X2509" s="5"/>
      <c r="Y2509" s="5"/>
      <c r="Z2509" s="5">
        <f>Tbl_BalanceHistory[[#This Row],[Discretionary Recommended - Pre 2022]]+Tbl_BalanceHistory[[#This Row],[Discretionary Balance Recommended: Policy]]+Tbl_BalanceHistory[[#This Row],[Discretionary Balance Recommended: Commitments]]</f>
        <v>0</v>
      </c>
      <c r="AA2509" s="5">
        <f>Tbl_BalanceHistory[[#This Row],[Discretionary Balance]]-Tbl_BalanceHistory[[#This Row],[Discretionary Reappropriation]]</f>
        <v>0</v>
      </c>
      <c r="AB2509" s="2"/>
      <c r="AC2509" s="2"/>
      <c r="AD2509" s="2"/>
      <c r="AE2509" s="2"/>
    </row>
    <row r="2510" spans="1:31" ht="45" x14ac:dyDescent="0.25">
      <c r="A2510" s="2" t="s">
        <v>10</v>
      </c>
      <c r="B2510" s="3">
        <v>7</v>
      </c>
      <c r="C2510" s="3">
        <v>260</v>
      </c>
      <c r="D2510" s="3" t="s">
        <v>463</v>
      </c>
      <c r="E2510" s="3" t="str">
        <f>_xlfn.XLOOKUP(Tbl_BalanceHistory[[#This Row],[RespAgy]],Tbl_Agencies[Agy Code],Tbl_Agencies[Agy Sort])</f>
        <v>102000</v>
      </c>
      <c r="F2510" s="2" t="str">
        <f>Tbl_BalanceHistory[[#This Row],[RespAgy]]&amp;": "&amp;Tbl_BalanceHistory[[#This Row],[RespAgency]]</f>
        <v>260: Virginia Community College System</v>
      </c>
      <c r="G2510" s="3">
        <v>299</v>
      </c>
      <c r="H2510" s="3" t="s">
        <v>1168</v>
      </c>
      <c r="I2510" s="3" t="str">
        <f>_xlfn.XLOOKUP(Tbl_BalanceHistory[[#This Row],[AgyCode]],Tbl_Agencies[Agy Code],Tbl_Agencies[Agy Sort])</f>
        <v/>
      </c>
      <c r="J2510" s="2" t="str">
        <f>Tbl_BalanceHistory[[#This Row],[AgyCode]]&amp;": "&amp;Tbl_BalanceHistory[[#This Row],[Agency Name]]</f>
        <v>299: Mountain Empire Community College</v>
      </c>
      <c r="K2510" s="1">
        <v>2017</v>
      </c>
      <c r="L2510" s="3">
        <v>101</v>
      </c>
      <c r="M2510" s="3" t="s">
        <v>1636</v>
      </c>
      <c r="N2510" s="2" t="str">
        <f>Tbl_BalanceHistory[[#This Row],[ProgramCode]]&amp;": "&amp;Tbl_BalanceHistory[[#This Row],[Program Name]]</f>
        <v>101: Higher Education Instruction</v>
      </c>
      <c r="O2510" s="3" t="s">
        <v>1963</v>
      </c>
      <c r="P2510" s="1" t="str">
        <f>IF(Tbl_BalanceHistory[[#This Row],[FundCode]]="0100","GF",IF(Tbl_BalanceHistory[[#This Row],[FundCode]]="01000","GF","Hi Ed / OCR"))</f>
        <v>Hi Ed / OCR</v>
      </c>
      <c r="Q2510" s="5">
        <v>0</v>
      </c>
      <c r="R2510" s="5">
        <v>0</v>
      </c>
      <c r="S2510" s="5">
        <v>126518</v>
      </c>
      <c r="T2510" s="5">
        <v>126518</v>
      </c>
      <c r="U2510" s="3" t="s">
        <v>1732</v>
      </c>
      <c r="V2510" s="5">
        <v>0</v>
      </c>
      <c r="W2510" s="5">
        <v>0</v>
      </c>
      <c r="X2510" s="5"/>
      <c r="Y2510" s="5"/>
      <c r="Z2510" s="5">
        <f>Tbl_BalanceHistory[[#This Row],[Discretionary Recommended - Pre 2022]]+Tbl_BalanceHistory[[#This Row],[Discretionary Balance Recommended: Policy]]+Tbl_BalanceHistory[[#This Row],[Discretionary Balance Recommended: Commitments]]</f>
        <v>0</v>
      </c>
      <c r="AA2510" s="5">
        <f>Tbl_BalanceHistory[[#This Row],[Discretionary Balance]]-Tbl_BalanceHistory[[#This Row],[Discretionary Reappropriation]]</f>
        <v>0</v>
      </c>
      <c r="AB2510" s="2"/>
      <c r="AC2510" s="2"/>
      <c r="AD2510" s="2"/>
      <c r="AE2510" s="2"/>
    </row>
    <row r="2511" spans="1:31" ht="45" x14ac:dyDescent="0.25">
      <c r="A2511" s="2" t="s">
        <v>10</v>
      </c>
      <c r="B2511" s="3">
        <v>7</v>
      </c>
      <c r="C2511" s="3">
        <v>260</v>
      </c>
      <c r="D2511" s="3" t="s">
        <v>463</v>
      </c>
      <c r="E2511" s="3" t="str">
        <f>_xlfn.XLOOKUP(Tbl_BalanceHistory[[#This Row],[RespAgy]],Tbl_Agencies[Agy Code],Tbl_Agencies[Agy Sort])</f>
        <v>102000</v>
      </c>
      <c r="F2511" s="2" t="str">
        <f>Tbl_BalanceHistory[[#This Row],[RespAgy]]&amp;": "&amp;Tbl_BalanceHistory[[#This Row],[RespAgency]]</f>
        <v>260: Virginia Community College System</v>
      </c>
      <c r="G2511" s="3">
        <v>299</v>
      </c>
      <c r="H2511" s="3" t="s">
        <v>1168</v>
      </c>
      <c r="I2511" s="3" t="str">
        <f>_xlfn.XLOOKUP(Tbl_BalanceHistory[[#This Row],[AgyCode]],Tbl_Agencies[Agy Code],Tbl_Agencies[Agy Sort])</f>
        <v/>
      </c>
      <c r="J2511" s="2" t="str">
        <f>Tbl_BalanceHistory[[#This Row],[AgyCode]]&amp;": "&amp;Tbl_BalanceHistory[[#This Row],[Agency Name]]</f>
        <v>299: Mountain Empire Community College</v>
      </c>
      <c r="K2511" s="1">
        <v>2018</v>
      </c>
      <c r="L2511" s="3">
        <v>101</v>
      </c>
      <c r="M2511" s="3" t="s">
        <v>1636</v>
      </c>
      <c r="N2511" s="2" t="str">
        <f>Tbl_BalanceHistory[[#This Row],[ProgramCode]]&amp;": "&amp;Tbl_BalanceHistory[[#This Row],[Program Name]]</f>
        <v>101: Higher Education Instruction</v>
      </c>
      <c r="O2511" s="3" t="s">
        <v>1963</v>
      </c>
      <c r="P2511" s="1" t="str">
        <f>IF(Tbl_BalanceHistory[[#This Row],[FundCode]]="0100","GF",IF(Tbl_BalanceHistory[[#This Row],[FundCode]]="01000","GF","Hi Ed / OCR"))</f>
        <v>Hi Ed / OCR</v>
      </c>
      <c r="Q2511" s="5">
        <v>0</v>
      </c>
      <c r="R2511" s="5">
        <v>0</v>
      </c>
      <c r="S2511" s="5">
        <v>219995</v>
      </c>
      <c r="T2511" s="5">
        <v>219995</v>
      </c>
      <c r="U2511" s="3" t="s">
        <v>1731</v>
      </c>
      <c r="V2511" s="5">
        <v>0</v>
      </c>
      <c r="W2511" s="5">
        <v>0</v>
      </c>
      <c r="X2511" s="5"/>
      <c r="Y2511" s="5"/>
      <c r="Z2511" s="5">
        <f>Tbl_BalanceHistory[[#This Row],[Discretionary Recommended - Pre 2022]]+Tbl_BalanceHistory[[#This Row],[Discretionary Balance Recommended: Policy]]+Tbl_BalanceHistory[[#This Row],[Discretionary Balance Recommended: Commitments]]</f>
        <v>0</v>
      </c>
      <c r="AA2511" s="5">
        <f>Tbl_BalanceHistory[[#This Row],[Discretionary Balance]]-Tbl_BalanceHistory[[#This Row],[Discretionary Reappropriation]]</f>
        <v>0</v>
      </c>
      <c r="AB2511" s="2"/>
      <c r="AC2511" s="2"/>
      <c r="AD2511" s="2"/>
      <c r="AE2511" s="2"/>
    </row>
    <row r="2512" spans="1:31" ht="45" x14ac:dyDescent="0.25">
      <c r="A2512" s="2" t="s">
        <v>10</v>
      </c>
      <c r="B2512" s="3">
        <v>7</v>
      </c>
      <c r="C2512" s="3">
        <v>260</v>
      </c>
      <c r="D2512" s="3" t="s">
        <v>463</v>
      </c>
      <c r="E2512" s="3" t="str">
        <f>_xlfn.XLOOKUP(Tbl_BalanceHistory[[#This Row],[RespAgy]],Tbl_Agencies[Agy Code],Tbl_Agencies[Agy Sort])</f>
        <v>102000</v>
      </c>
      <c r="F2512" s="2" t="str">
        <f>Tbl_BalanceHistory[[#This Row],[RespAgy]]&amp;": "&amp;Tbl_BalanceHistory[[#This Row],[RespAgency]]</f>
        <v>260: Virginia Community College System</v>
      </c>
      <c r="G2512" s="3">
        <v>299</v>
      </c>
      <c r="H2512" s="3" t="s">
        <v>1168</v>
      </c>
      <c r="I2512" s="3" t="str">
        <f>_xlfn.XLOOKUP(Tbl_BalanceHistory[[#This Row],[AgyCode]],Tbl_Agencies[Agy Code],Tbl_Agencies[Agy Sort])</f>
        <v/>
      </c>
      <c r="J2512" s="2" t="str">
        <f>Tbl_BalanceHistory[[#This Row],[AgyCode]]&amp;": "&amp;Tbl_BalanceHistory[[#This Row],[Agency Name]]</f>
        <v>299: Mountain Empire Community College</v>
      </c>
      <c r="K2512" s="1">
        <v>2019</v>
      </c>
      <c r="L2512" s="3">
        <v>101</v>
      </c>
      <c r="M2512" s="3" t="s">
        <v>1636</v>
      </c>
      <c r="N2512" s="2" t="str">
        <f>Tbl_BalanceHistory[[#This Row],[ProgramCode]]&amp;": "&amp;Tbl_BalanceHistory[[#This Row],[Program Name]]</f>
        <v>101: Higher Education Instruction</v>
      </c>
      <c r="O2512" s="3" t="s">
        <v>1963</v>
      </c>
      <c r="P2512" s="1" t="str">
        <f>IF(Tbl_BalanceHistory[[#This Row],[FundCode]]="0100","GF",IF(Tbl_BalanceHistory[[#This Row],[FundCode]]="01000","GF","Hi Ed / OCR"))</f>
        <v>Hi Ed / OCR</v>
      </c>
      <c r="Q2512" s="5">
        <v>0</v>
      </c>
      <c r="R2512" s="5">
        <v>0</v>
      </c>
      <c r="S2512" s="5">
        <v>44679.51</v>
      </c>
      <c r="T2512" s="5">
        <v>44679.51</v>
      </c>
      <c r="U2512" s="3" t="s">
        <v>1733</v>
      </c>
      <c r="V2512" s="5">
        <v>0</v>
      </c>
      <c r="W2512" s="5">
        <v>0</v>
      </c>
      <c r="X2512" s="5"/>
      <c r="Y2512" s="5"/>
      <c r="Z2512" s="5">
        <f>Tbl_BalanceHistory[[#This Row],[Discretionary Recommended - Pre 2022]]+Tbl_BalanceHistory[[#This Row],[Discretionary Balance Recommended: Policy]]+Tbl_BalanceHistory[[#This Row],[Discretionary Balance Recommended: Commitments]]</f>
        <v>0</v>
      </c>
      <c r="AA2512" s="5">
        <f>Tbl_BalanceHistory[[#This Row],[Discretionary Balance]]-Tbl_BalanceHistory[[#This Row],[Discretionary Reappropriation]]</f>
        <v>0</v>
      </c>
      <c r="AB2512" s="2"/>
      <c r="AC2512" s="2"/>
      <c r="AD2512" s="2"/>
      <c r="AE2512" s="2"/>
    </row>
    <row r="2513" spans="1:31" ht="45" x14ac:dyDescent="0.25">
      <c r="A2513" s="2" t="s">
        <v>10</v>
      </c>
      <c r="B2513" s="3">
        <v>7</v>
      </c>
      <c r="C2513" s="3">
        <v>260</v>
      </c>
      <c r="D2513" s="3" t="s">
        <v>463</v>
      </c>
      <c r="E2513" s="3" t="str">
        <f>_xlfn.XLOOKUP(Tbl_BalanceHistory[[#This Row],[RespAgy]],Tbl_Agencies[Agy Code],Tbl_Agencies[Agy Sort])</f>
        <v>102000</v>
      </c>
      <c r="F2513" s="2" t="str">
        <f>Tbl_BalanceHistory[[#This Row],[RespAgy]]&amp;": "&amp;Tbl_BalanceHistory[[#This Row],[RespAgency]]</f>
        <v>260: Virginia Community College System</v>
      </c>
      <c r="G2513" s="3">
        <v>299</v>
      </c>
      <c r="H2513" s="3" t="s">
        <v>1168</v>
      </c>
      <c r="I2513" s="3" t="str">
        <f>_xlfn.XLOOKUP(Tbl_BalanceHistory[[#This Row],[AgyCode]],Tbl_Agencies[Agy Code],Tbl_Agencies[Agy Sort])</f>
        <v/>
      </c>
      <c r="J2513" s="2" t="str">
        <f>Tbl_BalanceHistory[[#This Row],[AgyCode]]&amp;": "&amp;Tbl_BalanceHistory[[#This Row],[Agency Name]]</f>
        <v>299: Mountain Empire Community College</v>
      </c>
      <c r="K2513" s="1">
        <v>2020</v>
      </c>
      <c r="L2513" s="3">
        <v>101</v>
      </c>
      <c r="M2513" s="3" t="s">
        <v>1636</v>
      </c>
      <c r="N2513" s="2" t="str">
        <f>Tbl_BalanceHistory[[#This Row],[ProgramCode]]&amp;": "&amp;Tbl_BalanceHistory[[#This Row],[Program Name]]</f>
        <v>101: Higher Education Instruction</v>
      </c>
      <c r="O2513" s="3" t="s">
        <v>1963</v>
      </c>
      <c r="P2513" s="1" t="str">
        <f>IF(Tbl_BalanceHistory[[#This Row],[FundCode]]="0100","GF",IF(Tbl_BalanceHistory[[#This Row],[FundCode]]="01000","GF","Hi Ed / OCR"))</f>
        <v>Hi Ed / OCR</v>
      </c>
      <c r="Q2513" s="5">
        <v>0</v>
      </c>
      <c r="R2513" s="5">
        <v>0</v>
      </c>
      <c r="S2513" s="5">
        <v>93516.79</v>
      </c>
      <c r="T2513" s="5">
        <v>93516.79</v>
      </c>
      <c r="U2513" s="3" t="s">
        <v>1733</v>
      </c>
      <c r="V2513" s="5">
        <v>0</v>
      </c>
      <c r="W2513" s="5">
        <v>0</v>
      </c>
      <c r="X2513" s="5"/>
      <c r="Y2513" s="5"/>
      <c r="Z2513" s="5">
        <f>Tbl_BalanceHistory[[#This Row],[Discretionary Recommended - Pre 2022]]+Tbl_BalanceHistory[[#This Row],[Discretionary Balance Recommended: Policy]]+Tbl_BalanceHistory[[#This Row],[Discretionary Balance Recommended: Commitments]]</f>
        <v>0</v>
      </c>
      <c r="AA2513" s="5">
        <f>Tbl_BalanceHistory[[#This Row],[Discretionary Balance]]-Tbl_BalanceHistory[[#This Row],[Discretionary Reappropriation]]</f>
        <v>0</v>
      </c>
      <c r="AB2513" s="2"/>
      <c r="AC2513" s="2"/>
      <c r="AD2513" s="2"/>
      <c r="AE2513" s="2"/>
    </row>
    <row r="2514" spans="1:31" ht="45" x14ac:dyDescent="0.25">
      <c r="A2514" s="2" t="s">
        <v>10</v>
      </c>
      <c r="B2514" s="3">
        <v>7</v>
      </c>
      <c r="C2514" s="3">
        <v>260</v>
      </c>
      <c r="D2514" s="3" t="s">
        <v>463</v>
      </c>
      <c r="E2514" s="3" t="str">
        <f>_xlfn.XLOOKUP(Tbl_BalanceHistory[[#This Row],[RespAgy]],Tbl_Agencies[Agy Code],Tbl_Agencies[Agy Sort])</f>
        <v>102000</v>
      </c>
      <c r="F2514" s="2" t="str">
        <f>Tbl_BalanceHistory[[#This Row],[RespAgy]]&amp;": "&amp;Tbl_BalanceHistory[[#This Row],[RespAgency]]</f>
        <v>260: Virginia Community College System</v>
      </c>
      <c r="G2514" s="3">
        <v>299</v>
      </c>
      <c r="H2514" s="3" t="s">
        <v>1168</v>
      </c>
      <c r="I2514" s="3" t="str">
        <f>_xlfn.XLOOKUP(Tbl_BalanceHistory[[#This Row],[AgyCode]],Tbl_Agencies[Agy Code],Tbl_Agencies[Agy Sort])</f>
        <v/>
      </c>
      <c r="J2514" s="2" t="str">
        <f>Tbl_BalanceHistory[[#This Row],[AgyCode]]&amp;": "&amp;Tbl_BalanceHistory[[#This Row],[Agency Name]]</f>
        <v>299: Mountain Empire Community College</v>
      </c>
      <c r="K2514" s="1">
        <v>2021</v>
      </c>
      <c r="L2514" s="3">
        <v>101</v>
      </c>
      <c r="M2514" s="3" t="s">
        <v>1636</v>
      </c>
      <c r="N2514" s="2" t="str">
        <f>Tbl_BalanceHistory[[#This Row],[ProgramCode]]&amp;": "&amp;Tbl_BalanceHistory[[#This Row],[Program Name]]</f>
        <v>101: Higher Education Instruction</v>
      </c>
      <c r="O2514" s="3" t="s">
        <v>1963</v>
      </c>
      <c r="P2514" s="1" t="str">
        <f>IF(Tbl_BalanceHistory[[#This Row],[FundCode]]="0100","GF",IF(Tbl_BalanceHistory[[#This Row],[FundCode]]="01000","GF","Hi Ed / OCR"))</f>
        <v>Hi Ed / OCR</v>
      </c>
      <c r="Q2514" s="5">
        <v>0</v>
      </c>
      <c r="R2514" s="5">
        <v>0</v>
      </c>
      <c r="S2514" s="5">
        <v>668137.06000000006</v>
      </c>
      <c r="T2514" s="5">
        <v>668137.06000000006</v>
      </c>
      <c r="U2514" s="3" t="s">
        <v>1733</v>
      </c>
      <c r="V2514" s="5">
        <v>0</v>
      </c>
      <c r="W2514" s="5">
        <v>0</v>
      </c>
      <c r="X2514" s="5"/>
      <c r="Y2514" s="5"/>
      <c r="Z2514" s="5">
        <f>Tbl_BalanceHistory[[#This Row],[Discretionary Recommended - Pre 2022]]+Tbl_BalanceHistory[[#This Row],[Discretionary Balance Recommended: Policy]]+Tbl_BalanceHistory[[#This Row],[Discretionary Balance Recommended: Commitments]]</f>
        <v>0</v>
      </c>
      <c r="AA2514" s="5">
        <f>Tbl_BalanceHistory[[#This Row],[Discretionary Balance]]-Tbl_BalanceHistory[[#This Row],[Discretionary Reappropriation]]</f>
        <v>0</v>
      </c>
      <c r="AB2514" s="2"/>
      <c r="AC2514" s="2"/>
      <c r="AD2514" s="2"/>
      <c r="AE2514" s="2"/>
    </row>
    <row r="2515" spans="1:31" ht="45" x14ac:dyDescent="0.25">
      <c r="A2515" s="2" t="s">
        <v>10</v>
      </c>
      <c r="B2515" s="3">
        <v>7</v>
      </c>
      <c r="C2515" s="3">
        <v>260</v>
      </c>
      <c r="D2515" s="3" t="s">
        <v>463</v>
      </c>
      <c r="E2515" s="3" t="str">
        <f>_xlfn.XLOOKUP(Tbl_BalanceHistory[[#This Row],[RespAgy]],Tbl_Agencies[Agy Code],Tbl_Agencies[Agy Sort])</f>
        <v>102000</v>
      </c>
      <c r="F2515" s="2" t="str">
        <f>Tbl_BalanceHistory[[#This Row],[RespAgy]]&amp;": "&amp;Tbl_BalanceHistory[[#This Row],[RespAgency]]</f>
        <v>260: Virginia Community College System</v>
      </c>
      <c r="G2515" s="3">
        <v>299</v>
      </c>
      <c r="H2515" s="3" t="s">
        <v>1168</v>
      </c>
      <c r="I2515" s="3" t="str">
        <f>_xlfn.XLOOKUP(Tbl_BalanceHistory[[#This Row],[AgyCode]],Tbl_Agencies[Agy Code],Tbl_Agencies[Agy Sort])</f>
        <v/>
      </c>
      <c r="J2515" s="2" t="str">
        <f>Tbl_BalanceHistory[[#This Row],[AgyCode]]&amp;": "&amp;Tbl_BalanceHistory[[#This Row],[Agency Name]]</f>
        <v>299: Mountain Empire Community College</v>
      </c>
      <c r="K2515" s="1">
        <v>2022</v>
      </c>
      <c r="L2515" s="3">
        <v>101</v>
      </c>
      <c r="M2515" s="3" t="s">
        <v>1636</v>
      </c>
      <c r="N2515" s="2" t="str">
        <f>Tbl_BalanceHistory[[#This Row],[ProgramCode]]&amp;": "&amp;Tbl_BalanceHistory[[#This Row],[Program Name]]</f>
        <v>101: Higher Education Instruction</v>
      </c>
      <c r="O2515" s="3" t="s">
        <v>1963</v>
      </c>
      <c r="P2515" s="1" t="str">
        <f>IF(Tbl_BalanceHistory[[#This Row],[FundCode]]="0100","GF",IF(Tbl_BalanceHistory[[#This Row],[FundCode]]="01000","GF","Hi Ed / OCR"))</f>
        <v>Hi Ed / OCR</v>
      </c>
      <c r="Q2515" s="5">
        <v>0</v>
      </c>
      <c r="R2515" s="5">
        <v>0</v>
      </c>
      <c r="S2515" s="5">
        <v>261392.47</v>
      </c>
      <c r="T2515" s="5">
        <v>261392.47</v>
      </c>
      <c r="U2515" s="3" t="s">
        <v>1733</v>
      </c>
      <c r="V2515" s="5">
        <v>0</v>
      </c>
      <c r="W2515" s="5"/>
      <c r="X2515" s="5">
        <v>0</v>
      </c>
      <c r="Y2515" s="5">
        <v>0</v>
      </c>
      <c r="Z2515" s="5">
        <f>Tbl_BalanceHistory[[#This Row],[Discretionary Recommended - Pre 2022]]+Tbl_BalanceHistory[[#This Row],[Discretionary Balance Recommended: Policy]]+Tbl_BalanceHistory[[#This Row],[Discretionary Balance Recommended: Commitments]]</f>
        <v>0</v>
      </c>
      <c r="AA2515" s="5">
        <f>Tbl_BalanceHistory[[#This Row],[Discretionary Balance]]-Tbl_BalanceHistory[[#This Row],[Discretionary Reappropriation]]</f>
        <v>0</v>
      </c>
      <c r="AB2515" s="2"/>
      <c r="AC2515" s="2"/>
      <c r="AD2515" s="2"/>
      <c r="AE2515" s="2"/>
    </row>
    <row r="2516" spans="1:31" ht="45" x14ac:dyDescent="0.25">
      <c r="A2516" s="2" t="s">
        <v>10</v>
      </c>
      <c r="B2516" s="3">
        <v>7</v>
      </c>
      <c r="C2516" s="3">
        <v>260</v>
      </c>
      <c r="D2516" s="3" t="s">
        <v>463</v>
      </c>
      <c r="E2516" s="3" t="str">
        <f>_xlfn.XLOOKUP(Tbl_BalanceHistory[[#This Row],[RespAgy]],Tbl_Agencies[Agy Code],Tbl_Agencies[Agy Sort])</f>
        <v>102000</v>
      </c>
      <c r="F2516" s="2" t="str">
        <f>Tbl_BalanceHistory[[#This Row],[RespAgy]]&amp;": "&amp;Tbl_BalanceHistory[[#This Row],[RespAgency]]</f>
        <v>260: Virginia Community College System</v>
      </c>
      <c r="G2516" s="3">
        <v>299</v>
      </c>
      <c r="H2516" s="3" t="s">
        <v>1168</v>
      </c>
      <c r="I2516" s="3" t="str">
        <f>_xlfn.XLOOKUP(Tbl_BalanceHistory[[#This Row],[AgyCode]],Tbl_Agencies[Agy Code],Tbl_Agencies[Agy Sort])</f>
        <v/>
      </c>
      <c r="J2516" s="2" t="str">
        <f>Tbl_BalanceHistory[[#This Row],[AgyCode]]&amp;": "&amp;Tbl_BalanceHistory[[#This Row],[Agency Name]]</f>
        <v>299: Mountain Empire Community College</v>
      </c>
      <c r="K2516" s="1">
        <v>2014</v>
      </c>
      <c r="L2516" s="3">
        <v>108</v>
      </c>
      <c r="M2516" s="3" t="s">
        <v>408</v>
      </c>
      <c r="N2516" s="2" t="str">
        <f>Tbl_BalanceHistory[[#This Row],[ProgramCode]]&amp;": "&amp;Tbl_BalanceHistory[[#This Row],[Program Name]]</f>
        <v>108: Higher Education Student Financial Assistance</v>
      </c>
      <c r="O2516" s="3" t="s">
        <v>1730</v>
      </c>
      <c r="P2516" s="1" t="str">
        <f>IF(Tbl_BalanceHistory[[#This Row],[FundCode]]="0100","GF",IF(Tbl_BalanceHistory[[#This Row],[FundCode]]="01000","GF","Hi Ed / OCR"))</f>
        <v>GF</v>
      </c>
      <c r="Q2516" s="5">
        <v>849864</v>
      </c>
      <c r="R2516" s="5">
        <v>849414</v>
      </c>
      <c r="S2516" s="5">
        <v>450</v>
      </c>
      <c r="T2516" s="5">
        <v>450</v>
      </c>
      <c r="U2516" s="3" t="s">
        <v>1731</v>
      </c>
      <c r="V2516" s="5">
        <v>0</v>
      </c>
      <c r="W2516" s="5">
        <v>0</v>
      </c>
      <c r="X2516" s="5"/>
      <c r="Y2516" s="5"/>
      <c r="Z2516" s="5">
        <f>Tbl_BalanceHistory[[#This Row],[Discretionary Recommended - Pre 2022]]+Tbl_BalanceHistory[[#This Row],[Discretionary Balance Recommended: Policy]]+Tbl_BalanceHistory[[#This Row],[Discretionary Balance Recommended: Commitments]]</f>
        <v>0</v>
      </c>
      <c r="AA2516" s="5">
        <f>Tbl_BalanceHistory[[#This Row],[Discretionary Balance]]-Tbl_BalanceHistory[[#This Row],[Discretionary Reappropriation]]</f>
        <v>0</v>
      </c>
      <c r="AB2516" s="2"/>
      <c r="AC2516" s="2"/>
      <c r="AD2516" s="2"/>
      <c r="AE2516" s="2"/>
    </row>
    <row r="2517" spans="1:31" ht="45" x14ac:dyDescent="0.25">
      <c r="A2517" s="2" t="s">
        <v>10</v>
      </c>
      <c r="B2517" s="3">
        <v>7</v>
      </c>
      <c r="C2517" s="3">
        <v>260</v>
      </c>
      <c r="D2517" s="3" t="s">
        <v>463</v>
      </c>
      <c r="E2517" s="3" t="str">
        <f>_xlfn.XLOOKUP(Tbl_BalanceHistory[[#This Row],[RespAgy]],Tbl_Agencies[Agy Code],Tbl_Agencies[Agy Sort])</f>
        <v>102000</v>
      </c>
      <c r="F2517" s="2" t="str">
        <f>Tbl_BalanceHistory[[#This Row],[RespAgy]]&amp;": "&amp;Tbl_BalanceHistory[[#This Row],[RespAgency]]</f>
        <v>260: Virginia Community College System</v>
      </c>
      <c r="G2517" s="3">
        <v>299</v>
      </c>
      <c r="H2517" s="3" t="s">
        <v>1168</v>
      </c>
      <c r="I2517" s="3" t="str">
        <f>_xlfn.XLOOKUP(Tbl_BalanceHistory[[#This Row],[AgyCode]],Tbl_Agencies[Agy Code],Tbl_Agencies[Agy Sort])</f>
        <v/>
      </c>
      <c r="J2517" s="2" t="str">
        <f>Tbl_BalanceHistory[[#This Row],[AgyCode]]&amp;": "&amp;Tbl_BalanceHistory[[#This Row],[Agency Name]]</f>
        <v>299: Mountain Empire Community College</v>
      </c>
      <c r="K2517" s="1">
        <v>2015</v>
      </c>
      <c r="L2517" s="3">
        <v>108</v>
      </c>
      <c r="M2517" s="3" t="s">
        <v>408</v>
      </c>
      <c r="N2517" s="2" t="str">
        <f>Tbl_BalanceHistory[[#This Row],[ProgramCode]]&amp;": "&amp;Tbl_BalanceHistory[[#This Row],[Program Name]]</f>
        <v>108: Higher Education Student Financial Assistance</v>
      </c>
      <c r="O2517" s="3" t="s">
        <v>1730</v>
      </c>
      <c r="P2517" s="1" t="str">
        <f>IF(Tbl_BalanceHistory[[#This Row],[FundCode]]="0100","GF",IF(Tbl_BalanceHistory[[#This Row],[FundCode]]="01000","GF","Hi Ed / OCR"))</f>
        <v>GF</v>
      </c>
      <c r="Q2517" s="5">
        <v>861526</v>
      </c>
      <c r="R2517" s="5">
        <v>861526</v>
      </c>
      <c r="S2517" s="5">
        <v>0</v>
      </c>
      <c r="T2517" s="5">
        <v>0</v>
      </c>
      <c r="U2517" s="3"/>
      <c r="V2517" s="5">
        <v>0</v>
      </c>
      <c r="W2517" s="5">
        <v>0</v>
      </c>
      <c r="X2517" s="5"/>
      <c r="Y2517" s="5"/>
      <c r="Z2517" s="5">
        <f>Tbl_BalanceHistory[[#This Row],[Discretionary Recommended - Pre 2022]]+Tbl_BalanceHistory[[#This Row],[Discretionary Balance Recommended: Policy]]+Tbl_BalanceHistory[[#This Row],[Discretionary Balance Recommended: Commitments]]</f>
        <v>0</v>
      </c>
      <c r="AA2517" s="5">
        <f>Tbl_BalanceHistory[[#This Row],[Discretionary Balance]]-Tbl_BalanceHistory[[#This Row],[Discretionary Reappropriation]]</f>
        <v>0</v>
      </c>
      <c r="AB2517" s="2"/>
      <c r="AC2517" s="2"/>
      <c r="AD2517" s="2"/>
      <c r="AE2517" s="2"/>
    </row>
    <row r="2518" spans="1:31" ht="45" x14ac:dyDescent="0.25">
      <c r="A2518" s="2" t="s">
        <v>10</v>
      </c>
      <c r="B2518" s="3">
        <v>7</v>
      </c>
      <c r="C2518" s="3">
        <v>260</v>
      </c>
      <c r="D2518" s="3" t="s">
        <v>463</v>
      </c>
      <c r="E2518" s="3" t="str">
        <f>_xlfn.XLOOKUP(Tbl_BalanceHistory[[#This Row],[RespAgy]],Tbl_Agencies[Agy Code],Tbl_Agencies[Agy Sort])</f>
        <v>102000</v>
      </c>
      <c r="F2518" s="2" t="str">
        <f>Tbl_BalanceHistory[[#This Row],[RespAgy]]&amp;": "&amp;Tbl_BalanceHistory[[#This Row],[RespAgency]]</f>
        <v>260: Virginia Community College System</v>
      </c>
      <c r="G2518" s="3">
        <v>299</v>
      </c>
      <c r="H2518" s="3" t="s">
        <v>1168</v>
      </c>
      <c r="I2518" s="3" t="str">
        <f>_xlfn.XLOOKUP(Tbl_BalanceHistory[[#This Row],[AgyCode]],Tbl_Agencies[Agy Code],Tbl_Agencies[Agy Sort])</f>
        <v/>
      </c>
      <c r="J2518" s="2" t="str">
        <f>Tbl_BalanceHistory[[#This Row],[AgyCode]]&amp;": "&amp;Tbl_BalanceHistory[[#This Row],[Agency Name]]</f>
        <v>299: Mountain Empire Community College</v>
      </c>
      <c r="K2518" s="1">
        <v>2016</v>
      </c>
      <c r="L2518" s="3">
        <v>108</v>
      </c>
      <c r="M2518" s="3" t="s">
        <v>408</v>
      </c>
      <c r="N2518" s="2" t="str">
        <f>Tbl_BalanceHistory[[#This Row],[ProgramCode]]&amp;": "&amp;Tbl_BalanceHistory[[#This Row],[Program Name]]</f>
        <v>108: Higher Education Student Financial Assistance</v>
      </c>
      <c r="O2518" s="3" t="s">
        <v>1730</v>
      </c>
      <c r="P2518" s="1" t="str">
        <f>IF(Tbl_BalanceHistory[[#This Row],[FundCode]]="0100","GF",IF(Tbl_BalanceHistory[[#This Row],[FundCode]]="01000","GF","Hi Ed / OCR"))</f>
        <v>GF</v>
      </c>
      <c r="Q2518" s="5">
        <v>973604</v>
      </c>
      <c r="R2518" s="5">
        <v>972810.03</v>
      </c>
      <c r="S2518" s="5">
        <v>793</v>
      </c>
      <c r="T2518" s="5">
        <v>793</v>
      </c>
      <c r="U2518" s="3" t="s">
        <v>1731</v>
      </c>
      <c r="V2518" s="5">
        <v>0</v>
      </c>
      <c r="W2518" s="5">
        <v>0</v>
      </c>
      <c r="X2518" s="5"/>
      <c r="Y2518" s="5"/>
      <c r="Z2518" s="5">
        <f>Tbl_BalanceHistory[[#This Row],[Discretionary Recommended - Pre 2022]]+Tbl_BalanceHistory[[#This Row],[Discretionary Balance Recommended: Policy]]+Tbl_BalanceHistory[[#This Row],[Discretionary Balance Recommended: Commitments]]</f>
        <v>0</v>
      </c>
      <c r="AA2518" s="5">
        <f>Tbl_BalanceHistory[[#This Row],[Discretionary Balance]]-Tbl_BalanceHistory[[#This Row],[Discretionary Reappropriation]]</f>
        <v>0</v>
      </c>
      <c r="AB2518" s="2"/>
      <c r="AC2518" s="2"/>
      <c r="AD2518" s="2"/>
      <c r="AE2518" s="2"/>
    </row>
    <row r="2519" spans="1:31" ht="45" x14ac:dyDescent="0.25">
      <c r="A2519" s="2" t="s">
        <v>10</v>
      </c>
      <c r="B2519" s="3">
        <v>7</v>
      </c>
      <c r="C2519" s="3">
        <v>260</v>
      </c>
      <c r="D2519" s="3" t="s">
        <v>463</v>
      </c>
      <c r="E2519" s="3" t="str">
        <f>_xlfn.XLOOKUP(Tbl_BalanceHistory[[#This Row],[RespAgy]],Tbl_Agencies[Agy Code],Tbl_Agencies[Agy Sort])</f>
        <v>102000</v>
      </c>
      <c r="F2519" s="2" t="str">
        <f>Tbl_BalanceHistory[[#This Row],[RespAgy]]&amp;": "&amp;Tbl_BalanceHistory[[#This Row],[RespAgency]]</f>
        <v>260: Virginia Community College System</v>
      </c>
      <c r="G2519" s="3">
        <v>299</v>
      </c>
      <c r="H2519" s="3" t="s">
        <v>1168</v>
      </c>
      <c r="I2519" s="3" t="str">
        <f>_xlfn.XLOOKUP(Tbl_BalanceHistory[[#This Row],[AgyCode]],Tbl_Agencies[Agy Code],Tbl_Agencies[Agy Sort])</f>
        <v/>
      </c>
      <c r="J2519" s="2" t="str">
        <f>Tbl_BalanceHistory[[#This Row],[AgyCode]]&amp;": "&amp;Tbl_BalanceHistory[[#This Row],[Agency Name]]</f>
        <v>299: Mountain Empire Community College</v>
      </c>
      <c r="K2519" s="1">
        <v>2017</v>
      </c>
      <c r="L2519" s="3">
        <v>108</v>
      </c>
      <c r="M2519" s="3" t="s">
        <v>408</v>
      </c>
      <c r="N2519" s="2" t="str">
        <f>Tbl_BalanceHistory[[#This Row],[ProgramCode]]&amp;": "&amp;Tbl_BalanceHistory[[#This Row],[Program Name]]</f>
        <v>108: Higher Education Student Financial Assistance</v>
      </c>
      <c r="O2519" s="3" t="s">
        <v>886</v>
      </c>
      <c r="P2519" s="1" t="str">
        <f>IF(Tbl_BalanceHistory[[#This Row],[FundCode]]="0100","GF",IF(Tbl_BalanceHistory[[#This Row],[FundCode]]="01000","GF","Hi Ed / OCR"))</f>
        <v>GF</v>
      </c>
      <c r="Q2519" s="5">
        <v>867994</v>
      </c>
      <c r="R2519" s="5">
        <v>850018.99</v>
      </c>
      <c r="S2519" s="5">
        <v>17975</v>
      </c>
      <c r="T2519" s="5">
        <v>17975</v>
      </c>
      <c r="U2519" s="3" t="s">
        <v>1732</v>
      </c>
      <c r="V2519" s="5">
        <v>0</v>
      </c>
      <c r="W2519" s="5">
        <v>0</v>
      </c>
      <c r="X2519" s="5"/>
      <c r="Y2519" s="5"/>
      <c r="Z2519" s="5">
        <f>Tbl_BalanceHistory[[#This Row],[Discretionary Recommended - Pre 2022]]+Tbl_BalanceHistory[[#This Row],[Discretionary Balance Recommended: Policy]]+Tbl_BalanceHistory[[#This Row],[Discretionary Balance Recommended: Commitments]]</f>
        <v>0</v>
      </c>
      <c r="AA2519" s="5">
        <f>Tbl_BalanceHistory[[#This Row],[Discretionary Balance]]-Tbl_BalanceHistory[[#This Row],[Discretionary Reappropriation]]</f>
        <v>0</v>
      </c>
      <c r="AB2519" s="2"/>
      <c r="AC2519" s="2"/>
      <c r="AD2519" s="2"/>
      <c r="AE2519" s="2"/>
    </row>
    <row r="2520" spans="1:31" ht="45" x14ac:dyDescent="0.25">
      <c r="A2520" s="2" t="s">
        <v>10</v>
      </c>
      <c r="B2520" s="3">
        <v>7</v>
      </c>
      <c r="C2520" s="3">
        <v>260</v>
      </c>
      <c r="D2520" s="3" t="s">
        <v>463</v>
      </c>
      <c r="E2520" s="3" t="str">
        <f>_xlfn.XLOOKUP(Tbl_BalanceHistory[[#This Row],[RespAgy]],Tbl_Agencies[Agy Code],Tbl_Agencies[Agy Sort])</f>
        <v>102000</v>
      </c>
      <c r="F2520" s="2" t="str">
        <f>Tbl_BalanceHistory[[#This Row],[RespAgy]]&amp;": "&amp;Tbl_BalanceHistory[[#This Row],[RespAgency]]</f>
        <v>260: Virginia Community College System</v>
      </c>
      <c r="G2520" s="3">
        <v>299</v>
      </c>
      <c r="H2520" s="3" t="s">
        <v>1168</v>
      </c>
      <c r="I2520" s="3" t="str">
        <f>_xlfn.XLOOKUP(Tbl_BalanceHistory[[#This Row],[AgyCode]],Tbl_Agencies[Agy Code],Tbl_Agencies[Agy Sort])</f>
        <v/>
      </c>
      <c r="J2520" s="2" t="str">
        <f>Tbl_BalanceHistory[[#This Row],[AgyCode]]&amp;": "&amp;Tbl_BalanceHistory[[#This Row],[Agency Name]]</f>
        <v>299: Mountain Empire Community College</v>
      </c>
      <c r="K2520" s="1">
        <v>2018</v>
      </c>
      <c r="L2520" s="3">
        <v>108</v>
      </c>
      <c r="M2520" s="3" t="s">
        <v>408</v>
      </c>
      <c r="N2520" s="2" t="str">
        <f>Tbl_BalanceHistory[[#This Row],[ProgramCode]]&amp;": "&amp;Tbl_BalanceHistory[[#This Row],[Program Name]]</f>
        <v>108: Higher Education Student Financial Assistance</v>
      </c>
      <c r="O2520" s="3" t="s">
        <v>886</v>
      </c>
      <c r="P2520" s="1" t="str">
        <f>IF(Tbl_BalanceHistory[[#This Row],[FundCode]]="0100","GF",IF(Tbl_BalanceHistory[[#This Row],[FundCode]]="01000","GF","Hi Ed / OCR"))</f>
        <v>GF</v>
      </c>
      <c r="Q2520" s="5">
        <v>1019274</v>
      </c>
      <c r="R2520" s="5">
        <v>1018593</v>
      </c>
      <c r="S2520" s="5">
        <v>681</v>
      </c>
      <c r="T2520" s="5">
        <v>681</v>
      </c>
      <c r="U2520" s="3" t="s">
        <v>1733</v>
      </c>
      <c r="V2520" s="5">
        <v>0</v>
      </c>
      <c r="W2520" s="5">
        <v>0</v>
      </c>
      <c r="X2520" s="5"/>
      <c r="Y2520" s="5"/>
      <c r="Z2520" s="5">
        <f>Tbl_BalanceHistory[[#This Row],[Discretionary Recommended - Pre 2022]]+Tbl_BalanceHistory[[#This Row],[Discretionary Balance Recommended: Policy]]+Tbl_BalanceHistory[[#This Row],[Discretionary Balance Recommended: Commitments]]</f>
        <v>0</v>
      </c>
      <c r="AA2520" s="5">
        <f>Tbl_BalanceHistory[[#This Row],[Discretionary Balance]]-Tbl_BalanceHistory[[#This Row],[Discretionary Reappropriation]]</f>
        <v>0</v>
      </c>
      <c r="AB2520" s="2"/>
      <c r="AC2520" s="2"/>
      <c r="AD2520" s="2"/>
      <c r="AE2520" s="2"/>
    </row>
    <row r="2521" spans="1:31" ht="45" x14ac:dyDescent="0.25">
      <c r="A2521" s="2" t="s">
        <v>10</v>
      </c>
      <c r="B2521" s="3">
        <v>7</v>
      </c>
      <c r="C2521" s="3">
        <v>260</v>
      </c>
      <c r="D2521" s="3" t="s">
        <v>463</v>
      </c>
      <c r="E2521" s="3" t="str">
        <f>_xlfn.XLOOKUP(Tbl_BalanceHistory[[#This Row],[RespAgy]],Tbl_Agencies[Agy Code],Tbl_Agencies[Agy Sort])</f>
        <v>102000</v>
      </c>
      <c r="F2521" s="2" t="str">
        <f>Tbl_BalanceHistory[[#This Row],[RespAgy]]&amp;": "&amp;Tbl_BalanceHistory[[#This Row],[RespAgency]]</f>
        <v>260: Virginia Community College System</v>
      </c>
      <c r="G2521" s="3">
        <v>299</v>
      </c>
      <c r="H2521" s="3" t="s">
        <v>1168</v>
      </c>
      <c r="I2521" s="3" t="str">
        <f>_xlfn.XLOOKUP(Tbl_BalanceHistory[[#This Row],[AgyCode]],Tbl_Agencies[Agy Code],Tbl_Agencies[Agy Sort])</f>
        <v/>
      </c>
      <c r="J2521" s="2" t="str">
        <f>Tbl_BalanceHistory[[#This Row],[AgyCode]]&amp;": "&amp;Tbl_BalanceHistory[[#This Row],[Agency Name]]</f>
        <v>299: Mountain Empire Community College</v>
      </c>
      <c r="K2521" s="1">
        <v>2019</v>
      </c>
      <c r="L2521" s="3">
        <v>108</v>
      </c>
      <c r="M2521" s="3" t="s">
        <v>408</v>
      </c>
      <c r="N2521" s="2" t="str">
        <f>Tbl_BalanceHistory[[#This Row],[ProgramCode]]&amp;": "&amp;Tbl_BalanceHistory[[#This Row],[Program Name]]</f>
        <v>108: Higher Education Student Financial Assistance</v>
      </c>
      <c r="O2521" s="3" t="s">
        <v>886</v>
      </c>
      <c r="P2521" s="1" t="str">
        <f>IF(Tbl_BalanceHistory[[#This Row],[FundCode]]="0100","GF",IF(Tbl_BalanceHistory[[#This Row],[FundCode]]="01000","GF","Hi Ed / OCR"))</f>
        <v>GF</v>
      </c>
      <c r="Q2521" s="5">
        <v>1109782</v>
      </c>
      <c r="R2521" s="5">
        <v>1108380.95</v>
      </c>
      <c r="S2521" s="5">
        <v>1401.05</v>
      </c>
      <c r="T2521" s="5">
        <v>1401.05</v>
      </c>
      <c r="U2521" s="3" t="s">
        <v>1733</v>
      </c>
      <c r="V2521" s="5">
        <v>0</v>
      </c>
      <c r="W2521" s="5">
        <v>0</v>
      </c>
      <c r="X2521" s="5"/>
      <c r="Y2521" s="5"/>
      <c r="Z2521" s="5">
        <f>Tbl_BalanceHistory[[#This Row],[Discretionary Recommended - Pre 2022]]+Tbl_BalanceHistory[[#This Row],[Discretionary Balance Recommended: Policy]]+Tbl_BalanceHistory[[#This Row],[Discretionary Balance Recommended: Commitments]]</f>
        <v>0</v>
      </c>
      <c r="AA2521" s="5">
        <f>Tbl_BalanceHistory[[#This Row],[Discretionary Balance]]-Tbl_BalanceHistory[[#This Row],[Discretionary Reappropriation]]</f>
        <v>0</v>
      </c>
      <c r="AB2521" s="2"/>
      <c r="AC2521" s="2"/>
      <c r="AD2521" s="2"/>
      <c r="AE2521" s="2"/>
    </row>
    <row r="2522" spans="1:31" ht="45" x14ac:dyDescent="0.25">
      <c r="A2522" s="2" t="s">
        <v>10</v>
      </c>
      <c r="B2522" s="3">
        <v>7</v>
      </c>
      <c r="C2522" s="3">
        <v>260</v>
      </c>
      <c r="D2522" s="3" t="s">
        <v>463</v>
      </c>
      <c r="E2522" s="3" t="str">
        <f>_xlfn.XLOOKUP(Tbl_BalanceHistory[[#This Row],[RespAgy]],Tbl_Agencies[Agy Code],Tbl_Agencies[Agy Sort])</f>
        <v>102000</v>
      </c>
      <c r="F2522" s="2" t="str">
        <f>Tbl_BalanceHistory[[#This Row],[RespAgy]]&amp;": "&amp;Tbl_BalanceHistory[[#This Row],[RespAgency]]</f>
        <v>260: Virginia Community College System</v>
      </c>
      <c r="G2522" s="3">
        <v>299</v>
      </c>
      <c r="H2522" s="3" t="s">
        <v>1168</v>
      </c>
      <c r="I2522" s="3" t="str">
        <f>_xlfn.XLOOKUP(Tbl_BalanceHistory[[#This Row],[AgyCode]],Tbl_Agencies[Agy Code],Tbl_Agencies[Agy Sort])</f>
        <v/>
      </c>
      <c r="J2522" s="2" t="str">
        <f>Tbl_BalanceHistory[[#This Row],[AgyCode]]&amp;": "&amp;Tbl_BalanceHistory[[#This Row],[Agency Name]]</f>
        <v>299: Mountain Empire Community College</v>
      </c>
      <c r="K2522" s="1">
        <v>2020</v>
      </c>
      <c r="L2522" s="3">
        <v>108</v>
      </c>
      <c r="M2522" s="3" t="s">
        <v>408</v>
      </c>
      <c r="N2522" s="2" t="str">
        <f>Tbl_BalanceHistory[[#This Row],[ProgramCode]]&amp;": "&amp;Tbl_BalanceHistory[[#This Row],[Program Name]]</f>
        <v>108: Higher Education Student Financial Assistance</v>
      </c>
      <c r="O2522" s="3" t="s">
        <v>886</v>
      </c>
      <c r="P2522" s="1" t="str">
        <f>IF(Tbl_BalanceHistory[[#This Row],[FundCode]]="0100","GF",IF(Tbl_BalanceHistory[[#This Row],[FundCode]]="01000","GF","Hi Ed / OCR"))</f>
        <v>GF</v>
      </c>
      <c r="Q2522" s="5">
        <v>1308149</v>
      </c>
      <c r="R2522" s="5">
        <v>1288695.74</v>
      </c>
      <c r="S2522" s="5">
        <v>19453.259999999998</v>
      </c>
      <c r="T2522" s="5">
        <v>19453.259999999998</v>
      </c>
      <c r="U2522" s="3" t="s">
        <v>1733</v>
      </c>
      <c r="V2522" s="5">
        <v>0</v>
      </c>
      <c r="W2522" s="5">
        <v>0</v>
      </c>
      <c r="X2522" s="5"/>
      <c r="Y2522" s="5"/>
      <c r="Z2522" s="5">
        <f>Tbl_BalanceHistory[[#This Row],[Discretionary Recommended - Pre 2022]]+Tbl_BalanceHistory[[#This Row],[Discretionary Balance Recommended: Policy]]+Tbl_BalanceHistory[[#This Row],[Discretionary Balance Recommended: Commitments]]</f>
        <v>0</v>
      </c>
      <c r="AA2522" s="5">
        <f>Tbl_BalanceHistory[[#This Row],[Discretionary Balance]]-Tbl_BalanceHistory[[#This Row],[Discretionary Reappropriation]]</f>
        <v>0</v>
      </c>
      <c r="AB2522" s="2"/>
      <c r="AC2522" s="2"/>
      <c r="AD2522" s="2"/>
      <c r="AE2522" s="2"/>
    </row>
    <row r="2523" spans="1:31" ht="45" x14ac:dyDescent="0.25">
      <c r="A2523" s="2" t="s">
        <v>10</v>
      </c>
      <c r="B2523" s="3">
        <v>7</v>
      </c>
      <c r="C2523" s="3">
        <v>260</v>
      </c>
      <c r="D2523" s="3" t="s">
        <v>463</v>
      </c>
      <c r="E2523" s="3" t="str">
        <f>_xlfn.XLOOKUP(Tbl_BalanceHistory[[#This Row],[RespAgy]],Tbl_Agencies[Agy Code],Tbl_Agencies[Agy Sort])</f>
        <v>102000</v>
      </c>
      <c r="F2523" s="2" t="str">
        <f>Tbl_BalanceHistory[[#This Row],[RespAgy]]&amp;": "&amp;Tbl_BalanceHistory[[#This Row],[RespAgency]]</f>
        <v>260: Virginia Community College System</v>
      </c>
      <c r="G2523" s="3">
        <v>299</v>
      </c>
      <c r="H2523" s="3" t="s">
        <v>1168</v>
      </c>
      <c r="I2523" s="3" t="str">
        <f>_xlfn.XLOOKUP(Tbl_BalanceHistory[[#This Row],[AgyCode]],Tbl_Agencies[Agy Code],Tbl_Agencies[Agy Sort])</f>
        <v/>
      </c>
      <c r="J2523" s="2" t="str">
        <f>Tbl_BalanceHistory[[#This Row],[AgyCode]]&amp;": "&amp;Tbl_BalanceHistory[[#This Row],[Agency Name]]</f>
        <v>299: Mountain Empire Community College</v>
      </c>
      <c r="K2523" s="1">
        <v>2021</v>
      </c>
      <c r="L2523" s="3">
        <v>108</v>
      </c>
      <c r="M2523" s="3" t="s">
        <v>408</v>
      </c>
      <c r="N2523" s="2" t="str">
        <f>Tbl_BalanceHistory[[#This Row],[ProgramCode]]&amp;": "&amp;Tbl_BalanceHistory[[#This Row],[Program Name]]</f>
        <v>108: Higher Education Student Financial Assistance</v>
      </c>
      <c r="O2523" s="3" t="s">
        <v>886</v>
      </c>
      <c r="P2523" s="1" t="str">
        <f>IF(Tbl_BalanceHistory[[#This Row],[FundCode]]="0100","GF",IF(Tbl_BalanceHistory[[#This Row],[FundCode]]="01000","GF","Hi Ed / OCR"))</f>
        <v>GF</v>
      </c>
      <c r="Q2523" s="5">
        <v>1340553</v>
      </c>
      <c r="R2523" s="5">
        <v>1295953.44</v>
      </c>
      <c r="S2523" s="5">
        <v>44599.56</v>
      </c>
      <c r="T2523" s="5">
        <v>44599.56</v>
      </c>
      <c r="U2523" s="3" t="s">
        <v>1733</v>
      </c>
      <c r="V2523" s="5">
        <v>0</v>
      </c>
      <c r="W2523" s="5">
        <v>0</v>
      </c>
      <c r="X2523" s="5"/>
      <c r="Y2523" s="5"/>
      <c r="Z2523" s="5">
        <f>Tbl_BalanceHistory[[#This Row],[Discretionary Recommended - Pre 2022]]+Tbl_BalanceHistory[[#This Row],[Discretionary Balance Recommended: Policy]]+Tbl_BalanceHistory[[#This Row],[Discretionary Balance Recommended: Commitments]]</f>
        <v>0</v>
      </c>
      <c r="AA2523" s="5">
        <f>Tbl_BalanceHistory[[#This Row],[Discretionary Balance]]-Tbl_BalanceHistory[[#This Row],[Discretionary Reappropriation]]</f>
        <v>0</v>
      </c>
      <c r="AB2523" s="2"/>
      <c r="AC2523" s="2"/>
      <c r="AD2523" s="2"/>
      <c r="AE2523" s="2"/>
    </row>
    <row r="2524" spans="1:31" ht="45" x14ac:dyDescent="0.25">
      <c r="A2524" s="2" t="s">
        <v>10</v>
      </c>
      <c r="B2524" s="3">
        <v>7</v>
      </c>
      <c r="C2524" s="3">
        <v>260</v>
      </c>
      <c r="D2524" s="3" t="s">
        <v>463</v>
      </c>
      <c r="E2524" s="3" t="str">
        <f>_xlfn.XLOOKUP(Tbl_BalanceHistory[[#This Row],[RespAgy]],Tbl_Agencies[Agy Code],Tbl_Agencies[Agy Sort])</f>
        <v>102000</v>
      </c>
      <c r="F2524" s="2" t="str">
        <f>Tbl_BalanceHistory[[#This Row],[RespAgy]]&amp;": "&amp;Tbl_BalanceHistory[[#This Row],[RespAgency]]</f>
        <v>260: Virginia Community College System</v>
      </c>
      <c r="G2524" s="3">
        <v>299</v>
      </c>
      <c r="H2524" s="3" t="s">
        <v>1168</v>
      </c>
      <c r="I2524" s="3" t="str">
        <f>_xlfn.XLOOKUP(Tbl_BalanceHistory[[#This Row],[AgyCode]],Tbl_Agencies[Agy Code],Tbl_Agencies[Agy Sort])</f>
        <v/>
      </c>
      <c r="J2524" s="2" t="str">
        <f>Tbl_BalanceHistory[[#This Row],[AgyCode]]&amp;": "&amp;Tbl_BalanceHistory[[#This Row],[Agency Name]]</f>
        <v>299: Mountain Empire Community College</v>
      </c>
      <c r="K2524" s="1">
        <v>2022</v>
      </c>
      <c r="L2524" s="3">
        <v>108</v>
      </c>
      <c r="M2524" s="3" t="s">
        <v>408</v>
      </c>
      <c r="N2524" s="2" t="str">
        <f>Tbl_BalanceHistory[[#This Row],[ProgramCode]]&amp;": "&amp;Tbl_BalanceHistory[[#This Row],[Program Name]]</f>
        <v>108: Higher Education Student Financial Assistance</v>
      </c>
      <c r="O2524" s="3" t="s">
        <v>886</v>
      </c>
      <c r="P2524" s="1" t="str">
        <f>IF(Tbl_BalanceHistory[[#This Row],[FundCode]]="0100","GF",IF(Tbl_BalanceHistory[[#This Row],[FundCode]]="01000","GF","Hi Ed / OCR"))</f>
        <v>GF</v>
      </c>
      <c r="Q2524" s="5">
        <v>2983013</v>
      </c>
      <c r="R2524" s="5">
        <v>1983027.27</v>
      </c>
      <c r="S2524" s="5">
        <v>999985.73</v>
      </c>
      <c r="T2524" s="5">
        <v>999985.73</v>
      </c>
      <c r="U2524" s="3" t="s">
        <v>1733</v>
      </c>
      <c r="V2524" s="5">
        <v>0</v>
      </c>
      <c r="W2524" s="5"/>
      <c r="X2524" s="5">
        <v>0</v>
      </c>
      <c r="Y2524" s="5">
        <v>0</v>
      </c>
      <c r="Z2524" s="5">
        <f>Tbl_BalanceHistory[[#This Row],[Discretionary Recommended - Pre 2022]]+Tbl_BalanceHistory[[#This Row],[Discretionary Balance Recommended: Policy]]+Tbl_BalanceHistory[[#This Row],[Discretionary Balance Recommended: Commitments]]</f>
        <v>0</v>
      </c>
      <c r="AA2524" s="5">
        <f>Tbl_BalanceHistory[[#This Row],[Discretionary Balance]]-Tbl_BalanceHistory[[#This Row],[Discretionary Reappropriation]]</f>
        <v>0</v>
      </c>
      <c r="AB2524" s="2"/>
      <c r="AC2524" s="2"/>
      <c r="AD2524" s="2"/>
      <c r="AE2524" s="2"/>
    </row>
    <row r="2525" spans="1:31" ht="60" x14ac:dyDescent="0.25">
      <c r="A2525" s="2" t="s">
        <v>10</v>
      </c>
      <c r="B2525" s="3">
        <v>7</v>
      </c>
      <c r="C2525" s="3">
        <v>260</v>
      </c>
      <c r="D2525" s="3" t="s">
        <v>463</v>
      </c>
      <c r="E2525" s="3" t="str">
        <f>_xlfn.XLOOKUP(Tbl_BalanceHistory[[#This Row],[RespAgy]],Tbl_Agencies[Agy Code],Tbl_Agencies[Agy Sort])</f>
        <v>102000</v>
      </c>
      <c r="F2525" s="2" t="str">
        <f>Tbl_BalanceHistory[[#This Row],[RespAgy]]&amp;": "&amp;Tbl_BalanceHistory[[#This Row],[RespAgency]]</f>
        <v>260: Virginia Community College System</v>
      </c>
      <c r="G2525" s="3">
        <v>299</v>
      </c>
      <c r="H2525" s="3" t="s">
        <v>1168</v>
      </c>
      <c r="I2525" s="3" t="str">
        <f>_xlfn.XLOOKUP(Tbl_BalanceHistory[[#This Row],[AgyCode]],Tbl_Agencies[Agy Code],Tbl_Agencies[Agy Sort])</f>
        <v/>
      </c>
      <c r="J2525" s="2" t="str">
        <f>Tbl_BalanceHistory[[#This Row],[AgyCode]]&amp;": "&amp;Tbl_BalanceHistory[[#This Row],[Agency Name]]</f>
        <v>299: Mountain Empire Community College</v>
      </c>
      <c r="K2525" s="1">
        <v>2014</v>
      </c>
      <c r="L2525" s="3">
        <v>110</v>
      </c>
      <c r="M2525" s="3" t="s">
        <v>409</v>
      </c>
      <c r="N2525" s="2" t="str">
        <f>Tbl_BalanceHistory[[#This Row],[ProgramCode]]&amp;": "&amp;Tbl_BalanceHistory[[#This Row],[Program Name]]</f>
        <v>110: Financial Assistance For Educational and General Services</v>
      </c>
      <c r="O2525" s="3" t="s">
        <v>1730</v>
      </c>
      <c r="P2525" s="1" t="str">
        <f>IF(Tbl_BalanceHistory[[#This Row],[FundCode]]="0100","GF",IF(Tbl_BalanceHistory[[#This Row],[FundCode]]="01000","GF","Hi Ed / OCR"))</f>
        <v>GF</v>
      </c>
      <c r="Q2525" s="5">
        <v>125000</v>
      </c>
      <c r="R2525" s="5">
        <v>125000</v>
      </c>
      <c r="S2525" s="5">
        <v>0</v>
      </c>
      <c r="T2525" s="5">
        <v>0</v>
      </c>
      <c r="U2525" s="3"/>
      <c r="V2525" s="5">
        <v>0</v>
      </c>
      <c r="W2525" s="5">
        <v>0</v>
      </c>
      <c r="X2525" s="5"/>
      <c r="Y2525" s="5"/>
      <c r="Z2525" s="5">
        <f>Tbl_BalanceHistory[[#This Row],[Discretionary Recommended - Pre 2022]]+Tbl_BalanceHistory[[#This Row],[Discretionary Balance Recommended: Policy]]+Tbl_BalanceHistory[[#This Row],[Discretionary Balance Recommended: Commitments]]</f>
        <v>0</v>
      </c>
      <c r="AA2525" s="5">
        <f>Tbl_BalanceHistory[[#This Row],[Discretionary Balance]]-Tbl_BalanceHistory[[#This Row],[Discretionary Reappropriation]]</f>
        <v>0</v>
      </c>
      <c r="AB2525" s="2"/>
      <c r="AC2525" s="2"/>
      <c r="AD2525" s="2"/>
      <c r="AE2525" s="2"/>
    </row>
    <row r="2526" spans="1:31" ht="60" x14ac:dyDescent="0.25">
      <c r="A2526" s="2" t="s">
        <v>10</v>
      </c>
      <c r="B2526" s="3">
        <v>7</v>
      </c>
      <c r="C2526" s="3">
        <v>260</v>
      </c>
      <c r="D2526" s="3" t="s">
        <v>463</v>
      </c>
      <c r="E2526" s="3" t="str">
        <f>_xlfn.XLOOKUP(Tbl_BalanceHistory[[#This Row],[RespAgy]],Tbl_Agencies[Agy Code],Tbl_Agencies[Agy Sort])</f>
        <v>102000</v>
      </c>
      <c r="F2526" s="2" t="str">
        <f>Tbl_BalanceHistory[[#This Row],[RespAgy]]&amp;": "&amp;Tbl_BalanceHistory[[#This Row],[RespAgency]]</f>
        <v>260: Virginia Community College System</v>
      </c>
      <c r="G2526" s="3">
        <v>299</v>
      </c>
      <c r="H2526" s="3" t="s">
        <v>1168</v>
      </c>
      <c r="I2526" s="3" t="str">
        <f>_xlfn.XLOOKUP(Tbl_BalanceHistory[[#This Row],[AgyCode]],Tbl_Agencies[Agy Code],Tbl_Agencies[Agy Sort])</f>
        <v/>
      </c>
      <c r="J2526" s="2" t="str">
        <f>Tbl_BalanceHistory[[#This Row],[AgyCode]]&amp;": "&amp;Tbl_BalanceHistory[[#This Row],[Agency Name]]</f>
        <v>299: Mountain Empire Community College</v>
      </c>
      <c r="K2526" s="1">
        <v>2015</v>
      </c>
      <c r="L2526" s="3">
        <v>110</v>
      </c>
      <c r="M2526" s="3" t="s">
        <v>409</v>
      </c>
      <c r="N2526" s="2" t="str">
        <f>Tbl_BalanceHistory[[#This Row],[ProgramCode]]&amp;": "&amp;Tbl_BalanceHistory[[#This Row],[Program Name]]</f>
        <v>110: Financial Assistance For Educational and General Services</v>
      </c>
      <c r="O2526" s="3" t="s">
        <v>1730</v>
      </c>
      <c r="P2526" s="1" t="str">
        <f>IF(Tbl_BalanceHistory[[#This Row],[FundCode]]="0100","GF",IF(Tbl_BalanceHistory[[#This Row],[FundCode]]="01000","GF","Hi Ed / OCR"))</f>
        <v>GF</v>
      </c>
      <c r="Q2526" s="5">
        <v>125000</v>
      </c>
      <c r="R2526" s="5">
        <v>125000</v>
      </c>
      <c r="S2526" s="5">
        <v>0</v>
      </c>
      <c r="T2526" s="5">
        <v>0</v>
      </c>
      <c r="U2526" s="3"/>
      <c r="V2526" s="5">
        <v>0</v>
      </c>
      <c r="W2526" s="5">
        <v>0</v>
      </c>
      <c r="X2526" s="5"/>
      <c r="Y2526" s="5"/>
      <c r="Z2526" s="5">
        <f>Tbl_BalanceHistory[[#This Row],[Discretionary Recommended - Pre 2022]]+Tbl_BalanceHistory[[#This Row],[Discretionary Balance Recommended: Policy]]+Tbl_BalanceHistory[[#This Row],[Discretionary Balance Recommended: Commitments]]</f>
        <v>0</v>
      </c>
      <c r="AA2526" s="5">
        <f>Tbl_BalanceHistory[[#This Row],[Discretionary Balance]]-Tbl_BalanceHistory[[#This Row],[Discretionary Reappropriation]]</f>
        <v>0</v>
      </c>
      <c r="AB2526" s="2"/>
      <c r="AC2526" s="2"/>
      <c r="AD2526" s="2"/>
      <c r="AE2526" s="2"/>
    </row>
    <row r="2527" spans="1:31" ht="60" x14ac:dyDescent="0.25">
      <c r="A2527" s="2" t="s">
        <v>10</v>
      </c>
      <c r="B2527" s="3">
        <v>7</v>
      </c>
      <c r="C2527" s="3">
        <v>260</v>
      </c>
      <c r="D2527" s="3" t="s">
        <v>463</v>
      </c>
      <c r="E2527" s="3" t="str">
        <f>_xlfn.XLOOKUP(Tbl_BalanceHistory[[#This Row],[RespAgy]],Tbl_Agencies[Agy Code],Tbl_Agencies[Agy Sort])</f>
        <v>102000</v>
      </c>
      <c r="F2527" s="2" t="str">
        <f>Tbl_BalanceHistory[[#This Row],[RespAgy]]&amp;": "&amp;Tbl_BalanceHistory[[#This Row],[RespAgency]]</f>
        <v>260: Virginia Community College System</v>
      </c>
      <c r="G2527" s="3">
        <v>299</v>
      </c>
      <c r="H2527" s="3" t="s">
        <v>1168</v>
      </c>
      <c r="I2527" s="3" t="str">
        <f>_xlfn.XLOOKUP(Tbl_BalanceHistory[[#This Row],[AgyCode]],Tbl_Agencies[Agy Code],Tbl_Agencies[Agy Sort])</f>
        <v/>
      </c>
      <c r="J2527" s="2" t="str">
        <f>Tbl_BalanceHistory[[#This Row],[AgyCode]]&amp;": "&amp;Tbl_BalanceHistory[[#This Row],[Agency Name]]</f>
        <v>299: Mountain Empire Community College</v>
      </c>
      <c r="K2527" s="1">
        <v>2016</v>
      </c>
      <c r="L2527" s="3">
        <v>110</v>
      </c>
      <c r="M2527" s="3" t="s">
        <v>409</v>
      </c>
      <c r="N2527" s="2" t="str">
        <f>Tbl_BalanceHistory[[#This Row],[ProgramCode]]&amp;": "&amp;Tbl_BalanceHistory[[#This Row],[Program Name]]</f>
        <v>110: Financial Assistance For Educational and General Services</v>
      </c>
      <c r="O2527" s="3" t="s">
        <v>1730</v>
      </c>
      <c r="P2527" s="1" t="str">
        <f>IF(Tbl_BalanceHistory[[#This Row],[FundCode]]="0100","GF",IF(Tbl_BalanceHistory[[#This Row],[FundCode]]="01000","GF","Hi Ed / OCR"))</f>
        <v>GF</v>
      </c>
      <c r="Q2527" s="5">
        <v>125000</v>
      </c>
      <c r="R2527" s="5">
        <v>125000</v>
      </c>
      <c r="S2527" s="5">
        <v>0</v>
      </c>
      <c r="T2527" s="5">
        <v>0</v>
      </c>
      <c r="U2527" s="3"/>
      <c r="V2527" s="5">
        <v>0</v>
      </c>
      <c r="W2527" s="5">
        <v>0</v>
      </c>
      <c r="X2527" s="5"/>
      <c r="Y2527" s="5"/>
      <c r="Z2527" s="5">
        <f>Tbl_BalanceHistory[[#This Row],[Discretionary Recommended - Pre 2022]]+Tbl_BalanceHistory[[#This Row],[Discretionary Balance Recommended: Policy]]+Tbl_BalanceHistory[[#This Row],[Discretionary Balance Recommended: Commitments]]</f>
        <v>0</v>
      </c>
      <c r="AA2527" s="5">
        <f>Tbl_BalanceHistory[[#This Row],[Discretionary Balance]]-Tbl_BalanceHistory[[#This Row],[Discretionary Reappropriation]]</f>
        <v>0</v>
      </c>
      <c r="AB2527" s="2"/>
      <c r="AC2527" s="2"/>
      <c r="AD2527" s="2"/>
      <c r="AE2527" s="2"/>
    </row>
    <row r="2528" spans="1:31" ht="60" x14ac:dyDescent="0.25">
      <c r="A2528" s="2" t="s">
        <v>10</v>
      </c>
      <c r="B2528" s="3">
        <v>7</v>
      </c>
      <c r="C2528" s="3">
        <v>260</v>
      </c>
      <c r="D2528" s="3" t="s">
        <v>463</v>
      </c>
      <c r="E2528" s="3" t="str">
        <f>_xlfn.XLOOKUP(Tbl_BalanceHistory[[#This Row],[RespAgy]],Tbl_Agencies[Agy Code],Tbl_Agencies[Agy Sort])</f>
        <v>102000</v>
      </c>
      <c r="F2528" s="2" t="str">
        <f>Tbl_BalanceHistory[[#This Row],[RespAgy]]&amp;": "&amp;Tbl_BalanceHistory[[#This Row],[RespAgency]]</f>
        <v>260: Virginia Community College System</v>
      </c>
      <c r="G2528" s="3">
        <v>299</v>
      </c>
      <c r="H2528" s="3" t="s">
        <v>1168</v>
      </c>
      <c r="I2528" s="3" t="str">
        <f>_xlfn.XLOOKUP(Tbl_BalanceHistory[[#This Row],[AgyCode]],Tbl_Agencies[Agy Code],Tbl_Agencies[Agy Sort])</f>
        <v/>
      </c>
      <c r="J2528" s="2" t="str">
        <f>Tbl_BalanceHistory[[#This Row],[AgyCode]]&amp;": "&amp;Tbl_BalanceHistory[[#This Row],[Agency Name]]</f>
        <v>299: Mountain Empire Community College</v>
      </c>
      <c r="K2528" s="1">
        <v>2017</v>
      </c>
      <c r="L2528" s="3">
        <v>110</v>
      </c>
      <c r="M2528" s="3" t="s">
        <v>409</v>
      </c>
      <c r="N2528" s="2" t="str">
        <f>Tbl_BalanceHistory[[#This Row],[ProgramCode]]&amp;": "&amp;Tbl_BalanceHistory[[#This Row],[Program Name]]</f>
        <v>110: Financial Assistance For Educational and General Services</v>
      </c>
      <c r="O2528" s="3" t="s">
        <v>886</v>
      </c>
      <c r="P2528" s="1" t="str">
        <f>IF(Tbl_BalanceHistory[[#This Row],[FundCode]]="0100","GF",IF(Tbl_BalanceHistory[[#This Row],[FundCode]]="01000","GF","Hi Ed / OCR"))</f>
        <v>GF</v>
      </c>
      <c r="Q2528" s="5">
        <v>125000</v>
      </c>
      <c r="R2528" s="5">
        <v>125000</v>
      </c>
      <c r="S2528" s="5">
        <v>0</v>
      </c>
      <c r="T2528" s="5">
        <v>0</v>
      </c>
      <c r="U2528" s="3" t="s">
        <v>1732</v>
      </c>
      <c r="V2528" s="5">
        <v>0</v>
      </c>
      <c r="W2528" s="5">
        <v>0</v>
      </c>
      <c r="X2528" s="5"/>
      <c r="Y2528" s="5"/>
      <c r="Z2528" s="5">
        <f>Tbl_BalanceHistory[[#This Row],[Discretionary Recommended - Pre 2022]]+Tbl_BalanceHistory[[#This Row],[Discretionary Balance Recommended: Policy]]+Tbl_BalanceHistory[[#This Row],[Discretionary Balance Recommended: Commitments]]</f>
        <v>0</v>
      </c>
      <c r="AA2528" s="5">
        <f>Tbl_BalanceHistory[[#This Row],[Discretionary Balance]]-Tbl_BalanceHistory[[#This Row],[Discretionary Reappropriation]]</f>
        <v>0</v>
      </c>
      <c r="AB2528" s="2"/>
      <c r="AC2528" s="2"/>
      <c r="AD2528" s="2"/>
      <c r="AE2528" s="2"/>
    </row>
    <row r="2529" spans="1:31" ht="60" x14ac:dyDescent="0.25">
      <c r="A2529" s="2" t="s">
        <v>10</v>
      </c>
      <c r="B2529" s="3">
        <v>7</v>
      </c>
      <c r="C2529" s="3">
        <v>260</v>
      </c>
      <c r="D2529" s="3" t="s">
        <v>463</v>
      </c>
      <c r="E2529" s="3" t="str">
        <f>_xlfn.XLOOKUP(Tbl_BalanceHistory[[#This Row],[RespAgy]],Tbl_Agencies[Agy Code],Tbl_Agencies[Agy Sort])</f>
        <v>102000</v>
      </c>
      <c r="F2529" s="2" t="str">
        <f>Tbl_BalanceHistory[[#This Row],[RespAgy]]&amp;": "&amp;Tbl_BalanceHistory[[#This Row],[RespAgency]]</f>
        <v>260: Virginia Community College System</v>
      </c>
      <c r="G2529" s="3">
        <v>299</v>
      </c>
      <c r="H2529" s="3" t="s">
        <v>1168</v>
      </c>
      <c r="I2529" s="3" t="str">
        <f>_xlfn.XLOOKUP(Tbl_BalanceHistory[[#This Row],[AgyCode]],Tbl_Agencies[Agy Code],Tbl_Agencies[Agy Sort])</f>
        <v/>
      </c>
      <c r="J2529" s="2" t="str">
        <f>Tbl_BalanceHistory[[#This Row],[AgyCode]]&amp;": "&amp;Tbl_BalanceHistory[[#This Row],[Agency Name]]</f>
        <v>299: Mountain Empire Community College</v>
      </c>
      <c r="K2529" s="1">
        <v>2018</v>
      </c>
      <c r="L2529" s="3">
        <v>110</v>
      </c>
      <c r="M2529" s="3" t="s">
        <v>409</v>
      </c>
      <c r="N2529" s="2" t="str">
        <f>Tbl_BalanceHistory[[#This Row],[ProgramCode]]&amp;": "&amp;Tbl_BalanceHistory[[#This Row],[Program Name]]</f>
        <v>110: Financial Assistance For Educational and General Services</v>
      </c>
      <c r="O2529" s="3" t="s">
        <v>886</v>
      </c>
      <c r="P2529" s="1" t="str">
        <f>IF(Tbl_BalanceHistory[[#This Row],[FundCode]]="0100","GF",IF(Tbl_BalanceHistory[[#This Row],[FundCode]]="01000","GF","Hi Ed / OCR"))</f>
        <v>GF</v>
      </c>
      <c r="Q2529" s="5">
        <v>125000</v>
      </c>
      <c r="R2529" s="5">
        <v>125000</v>
      </c>
      <c r="S2529" s="5">
        <v>0</v>
      </c>
      <c r="T2529" s="5">
        <v>0</v>
      </c>
      <c r="U2529" s="3" t="s">
        <v>1733</v>
      </c>
      <c r="V2529" s="5">
        <v>0</v>
      </c>
      <c r="W2529" s="5">
        <v>0</v>
      </c>
      <c r="X2529" s="5"/>
      <c r="Y2529" s="5"/>
      <c r="Z2529" s="5">
        <f>Tbl_BalanceHistory[[#This Row],[Discretionary Recommended - Pre 2022]]+Tbl_BalanceHistory[[#This Row],[Discretionary Balance Recommended: Policy]]+Tbl_BalanceHistory[[#This Row],[Discretionary Balance Recommended: Commitments]]</f>
        <v>0</v>
      </c>
      <c r="AA2529" s="5">
        <f>Tbl_BalanceHistory[[#This Row],[Discretionary Balance]]-Tbl_BalanceHistory[[#This Row],[Discretionary Reappropriation]]</f>
        <v>0</v>
      </c>
      <c r="AB2529" s="2"/>
      <c r="AC2529" s="2"/>
      <c r="AD2529" s="2"/>
      <c r="AE2529" s="2"/>
    </row>
    <row r="2530" spans="1:31" ht="60" x14ac:dyDescent="0.25">
      <c r="A2530" s="2" t="s">
        <v>10</v>
      </c>
      <c r="B2530" s="3">
        <v>7</v>
      </c>
      <c r="C2530" s="3">
        <v>260</v>
      </c>
      <c r="D2530" s="3" t="s">
        <v>463</v>
      </c>
      <c r="E2530" s="3" t="str">
        <f>_xlfn.XLOOKUP(Tbl_BalanceHistory[[#This Row],[RespAgy]],Tbl_Agencies[Agy Code],Tbl_Agencies[Agy Sort])</f>
        <v>102000</v>
      </c>
      <c r="F2530" s="2" t="str">
        <f>Tbl_BalanceHistory[[#This Row],[RespAgy]]&amp;": "&amp;Tbl_BalanceHistory[[#This Row],[RespAgency]]</f>
        <v>260: Virginia Community College System</v>
      </c>
      <c r="G2530" s="3">
        <v>299</v>
      </c>
      <c r="H2530" s="3" t="s">
        <v>1168</v>
      </c>
      <c r="I2530" s="3" t="str">
        <f>_xlfn.XLOOKUP(Tbl_BalanceHistory[[#This Row],[AgyCode]],Tbl_Agencies[Agy Code],Tbl_Agencies[Agy Sort])</f>
        <v/>
      </c>
      <c r="J2530" s="2" t="str">
        <f>Tbl_BalanceHistory[[#This Row],[AgyCode]]&amp;": "&amp;Tbl_BalanceHistory[[#This Row],[Agency Name]]</f>
        <v>299: Mountain Empire Community College</v>
      </c>
      <c r="K2530" s="1">
        <v>2019</v>
      </c>
      <c r="L2530" s="3">
        <v>110</v>
      </c>
      <c r="M2530" s="3" t="s">
        <v>409</v>
      </c>
      <c r="N2530" s="2" t="str">
        <f>Tbl_BalanceHistory[[#This Row],[ProgramCode]]&amp;": "&amp;Tbl_BalanceHistory[[#This Row],[Program Name]]</f>
        <v>110: Financial Assistance For Educational and General Services</v>
      </c>
      <c r="O2530" s="3" t="s">
        <v>886</v>
      </c>
      <c r="P2530" s="1" t="str">
        <f>IF(Tbl_BalanceHistory[[#This Row],[FundCode]]="0100","GF",IF(Tbl_BalanceHistory[[#This Row],[FundCode]]="01000","GF","Hi Ed / OCR"))</f>
        <v>GF</v>
      </c>
      <c r="Q2530" s="5">
        <v>125000</v>
      </c>
      <c r="R2530" s="5">
        <v>125000</v>
      </c>
      <c r="S2530" s="5">
        <v>0</v>
      </c>
      <c r="T2530" s="5">
        <v>0</v>
      </c>
      <c r="U2530" s="3" t="s">
        <v>1733</v>
      </c>
      <c r="V2530" s="5">
        <v>0</v>
      </c>
      <c r="W2530" s="5">
        <v>0</v>
      </c>
      <c r="X2530" s="5"/>
      <c r="Y2530" s="5"/>
      <c r="Z2530" s="5">
        <f>Tbl_BalanceHistory[[#This Row],[Discretionary Recommended - Pre 2022]]+Tbl_BalanceHistory[[#This Row],[Discretionary Balance Recommended: Policy]]+Tbl_BalanceHistory[[#This Row],[Discretionary Balance Recommended: Commitments]]</f>
        <v>0</v>
      </c>
      <c r="AA2530" s="5">
        <f>Tbl_BalanceHistory[[#This Row],[Discretionary Balance]]-Tbl_BalanceHistory[[#This Row],[Discretionary Reappropriation]]</f>
        <v>0</v>
      </c>
      <c r="AB2530" s="2"/>
      <c r="AC2530" s="2"/>
      <c r="AD2530" s="2"/>
      <c r="AE2530" s="2"/>
    </row>
    <row r="2531" spans="1:31" ht="60" x14ac:dyDescent="0.25">
      <c r="A2531" s="2" t="s">
        <v>10</v>
      </c>
      <c r="B2531" s="3">
        <v>7</v>
      </c>
      <c r="C2531" s="3">
        <v>260</v>
      </c>
      <c r="D2531" s="3" t="s">
        <v>463</v>
      </c>
      <c r="E2531" s="3" t="str">
        <f>_xlfn.XLOOKUP(Tbl_BalanceHistory[[#This Row],[RespAgy]],Tbl_Agencies[Agy Code],Tbl_Agencies[Agy Sort])</f>
        <v>102000</v>
      </c>
      <c r="F2531" s="2" t="str">
        <f>Tbl_BalanceHistory[[#This Row],[RespAgy]]&amp;": "&amp;Tbl_BalanceHistory[[#This Row],[RespAgency]]</f>
        <v>260: Virginia Community College System</v>
      </c>
      <c r="G2531" s="3">
        <v>299</v>
      </c>
      <c r="H2531" s="3" t="s">
        <v>1168</v>
      </c>
      <c r="I2531" s="3" t="str">
        <f>_xlfn.XLOOKUP(Tbl_BalanceHistory[[#This Row],[AgyCode]],Tbl_Agencies[Agy Code],Tbl_Agencies[Agy Sort])</f>
        <v/>
      </c>
      <c r="J2531" s="2" t="str">
        <f>Tbl_BalanceHistory[[#This Row],[AgyCode]]&amp;": "&amp;Tbl_BalanceHistory[[#This Row],[Agency Name]]</f>
        <v>299: Mountain Empire Community College</v>
      </c>
      <c r="K2531" s="1">
        <v>2020</v>
      </c>
      <c r="L2531" s="3">
        <v>110</v>
      </c>
      <c r="M2531" s="3" t="s">
        <v>409</v>
      </c>
      <c r="N2531" s="2" t="str">
        <f>Tbl_BalanceHistory[[#This Row],[ProgramCode]]&amp;": "&amp;Tbl_BalanceHistory[[#This Row],[Program Name]]</f>
        <v>110: Financial Assistance For Educational and General Services</v>
      </c>
      <c r="O2531" s="3" t="s">
        <v>886</v>
      </c>
      <c r="P2531" s="1" t="str">
        <f>IF(Tbl_BalanceHistory[[#This Row],[FundCode]]="0100","GF",IF(Tbl_BalanceHistory[[#This Row],[FundCode]]="01000","GF","Hi Ed / OCR"))</f>
        <v>GF</v>
      </c>
      <c r="Q2531" s="5">
        <v>125000</v>
      </c>
      <c r="R2531" s="5">
        <v>125000</v>
      </c>
      <c r="S2531" s="5">
        <v>0</v>
      </c>
      <c r="T2531" s="5">
        <v>0</v>
      </c>
      <c r="U2531" s="3" t="s">
        <v>1733</v>
      </c>
      <c r="V2531" s="5">
        <v>0</v>
      </c>
      <c r="W2531" s="5">
        <v>0</v>
      </c>
      <c r="X2531" s="5"/>
      <c r="Y2531" s="5"/>
      <c r="Z2531" s="5">
        <f>Tbl_BalanceHistory[[#This Row],[Discretionary Recommended - Pre 2022]]+Tbl_BalanceHistory[[#This Row],[Discretionary Balance Recommended: Policy]]+Tbl_BalanceHistory[[#This Row],[Discretionary Balance Recommended: Commitments]]</f>
        <v>0</v>
      </c>
      <c r="AA2531" s="5">
        <f>Tbl_BalanceHistory[[#This Row],[Discretionary Balance]]-Tbl_BalanceHistory[[#This Row],[Discretionary Reappropriation]]</f>
        <v>0</v>
      </c>
      <c r="AB2531" s="2"/>
      <c r="AC2531" s="2"/>
      <c r="AD2531" s="2"/>
      <c r="AE2531" s="2"/>
    </row>
    <row r="2532" spans="1:31" ht="60" x14ac:dyDescent="0.25">
      <c r="A2532" s="2" t="s">
        <v>10</v>
      </c>
      <c r="B2532" s="3">
        <v>7</v>
      </c>
      <c r="C2532" s="3">
        <v>260</v>
      </c>
      <c r="D2532" s="3" t="s">
        <v>463</v>
      </c>
      <c r="E2532" s="3" t="str">
        <f>_xlfn.XLOOKUP(Tbl_BalanceHistory[[#This Row],[RespAgy]],Tbl_Agencies[Agy Code],Tbl_Agencies[Agy Sort])</f>
        <v>102000</v>
      </c>
      <c r="F2532" s="2" t="str">
        <f>Tbl_BalanceHistory[[#This Row],[RespAgy]]&amp;": "&amp;Tbl_BalanceHistory[[#This Row],[RespAgency]]</f>
        <v>260: Virginia Community College System</v>
      </c>
      <c r="G2532" s="3">
        <v>299</v>
      </c>
      <c r="H2532" s="3" t="s">
        <v>1168</v>
      </c>
      <c r="I2532" s="3" t="str">
        <f>_xlfn.XLOOKUP(Tbl_BalanceHistory[[#This Row],[AgyCode]],Tbl_Agencies[Agy Code],Tbl_Agencies[Agy Sort])</f>
        <v/>
      </c>
      <c r="J2532" s="2" t="str">
        <f>Tbl_BalanceHistory[[#This Row],[AgyCode]]&amp;": "&amp;Tbl_BalanceHistory[[#This Row],[Agency Name]]</f>
        <v>299: Mountain Empire Community College</v>
      </c>
      <c r="K2532" s="1">
        <v>2021</v>
      </c>
      <c r="L2532" s="3">
        <v>110</v>
      </c>
      <c r="M2532" s="3" t="s">
        <v>409</v>
      </c>
      <c r="N2532" s="2" t="str">
        <f>Tbl_BalanceHistory[[#This Row],[ProgramCode]]&amp;": "&amp;Tbl_BalanceHistory[[#This Row],[Program Name]]</f>
        <v>110: Financial Assistance For Educational and General Services</v>
      </c>
      <c r="O2532" s="3" t="s">
        <v>886</v>
      </c>
      <c r="P2532" s="1" t="str">
        <f>IF(Tbl_BalanceHistory[[#This Row],[FundCode]]="0100","GF",IF(Tbl_BalanceHistory[[#This Row],[FundCode]]="01000","GF","Hi Ed / OCR"))</f>
        <v>GF</v>
      </c>
      <c r="Q2532" s="5">
        <v>125000</v>
      </c>
      <c r="R2532" s="5">
        <v>125000</v>
      </c>
      <c r="S2532" s="5">
        <v>0</v>
      </c>
      <c r="T2532" s="5">
        <v>0</v>
      </c>
      <c r="U2532" s="3" t="s">
        <v>1733</v>
      </c>
      <c r="V2532" s="5">
        <v>0</v>
      </c>
      <c r="W2532" s="5">
        <v>0</v>
      </c>
      <c r="X2532" s="5"/>
      <c r="Y2532" s="5"/>
      <c r="Z2532" s="5">
        <f>Tbl_BalanceHistory[[#This Row],[Discretionary Recommended - Pre 2022]]+Tbl_BalanceHistory[[#This Row],[Discretionary Balance Recommended: Policy]]+Tbl_BalanceHistory[[#This Row],[Discretionary Balance Recommended: Commitments]]</f>
        <v>0</v>
      </c>
      <c r="AA2532" s="5">
        <f>Tbl_BalanceHistory[[#This Row],[Discretionary Balance]]-Tbl_BalanceHistory[[#This Row],[Discretionary Reappropriation]]</f>
        <v>0</v>
      </c>
      <c r="AB2532" s="2"/>
      <c r="AC2532" s="2"/>
      <c r="AD2532" s="2"/>
      <c r="AE2532" s="2"/>
    </row>
    <row r="2533" spans="1:31" ht="60" x14ac:dyDescent="0.25">
      <c r="A2533" s="2" t="s">
        <v>10</v>
      </c>
      <c r="B2533" s="3">
        <v>7</v>
      </c>
      <c r="C2533" s="3">
        <v>260</v>
      </c>
      <c r="D2533" s="3" t="s">
        <v>463</v>
      </c>
      <c r="E2533" s="3" t="str">
        <f>_xlfn.XLOOKUP(Tbl_BalanceHistory[[#This Row],[RespAgy]],Tbl_Agencies[Agy Code],Tbl_Agencies[Agy Sort])</f>
        <v>102000</v>
      </c>
      <c r="F2533" s="2" t="str">
        <f>Tbl_BalanceHistory[[#This Row],[RespAgy]]&amp;": "&amp;Tbl_BalanceHistory[[#This Row],[RespAgency]]</f>
        <v>260: Virginia Community College System</v>
      </c>
      <c r="G2533" s="3">
        <v>299</v>
      </c>
      <c r="H2533" s="3" t="s">
        <v>1168</v>
      </c>
      <c r="I2533" s="3" t="str">
        <f>_xlfn.XLOOKUP(Tbl_BalanceHistory[[#This Row],[AgyCode]],Tbl_Agencies[Agy Code],Tbl_Agencies[Agy Sort])</f>
        <v/>
      </c>
      <c r="J2533" s="2" t="str">
        <f>Tbl_BalanceHistory[[#This Row],[AgyCode]]&amp;": "&amp;Tbl_BalanceHistory[[#This Row],[Agency Name]]</f>
        <v>299: Mountain Empire Community College</v>
      </c>
      <c r="K2533" s="1">
        <v>2022</v>
      </c>
      <c r="L2533" s="3">
        <v>110</v>
      </c>
      <c r="M2533" s="3" t="s">
        <v>409</v>
      </c>
      <c r="N2533" s="2" t="str">
        <f>Tbl_BalanceHistory[[#This Row],[ProgramCode]]&amp;": "&amp;Tbl_BalanceHistory[[#This Row],[Program Name]]</f>
        <v>110: Financial Assistance For Educational and General Services</v>
      </c>
      <c r="O2533" s="3" t="s">
        <v>886</v>
      </c>
      <c r="P2533" s="1" t="str">
        <f>IF(Tbl_BalanceHistory[[#This Row],[FundCode]]="0100","GF",IF(Tbl_BalanceHistory[[#This Row],[FundCode]]="01000","GF","Hi Ed / OCR"))</f>
        <v>GF</v>
      </c>
      <c r="Q2533" s="5">
        <v>214176</v>
      </c>
      <c r="R2533" s="5">
        <v>214176</v>
      </c>
      <c r="S2533" s="5">
        <v>0</v>
      </c>
      <c r="T2533" s="5">
        <v>0</v>
      </c>
      <c r="U2533" s="3" t="s">
        <v>1733</v>
      </c>
      <c r="V2533" s="5">
        <v>0</v>
      </c>
      <c r="W2533" s="5"/>
      <c r="X2533" s="5">
        <v>0</v>
      </c>
      <c r="Y2533" s="5">
        <v>0</v>
      </c>
      <c r="Z2533" s="5">
        <f>Tbl_BalanceHistory[[#This Row],[Discretionary Recommended - Pre 2022]]+Tbl_BalanceHistory[[#This Row],[Discretionary Balance Recommended: Policy]]+Tbl_BalanceHistory[[#This Row],[Discretionary Balance Recommended: Commitments]]</f>
        <v>0</v>
      </c>
      <c r="AA2533" s="5">
        <f>Tbl_BalanceHistory[[#This Row],[Discretionary Balance]]-Tbl_BalanceHistory[[#This Row],[Discretionary Reappropriation]]</f>
        <v>0</v>
      </c>
      <c r="AB2533" s="2"/>
      <c r="AC2533" s="2"/>
      <c r="AD2533" s="2"/>
      <c r="AE2533" s="2"/>
    </row>
    <row r="2534" spans="1:31" ht="45" x14ac:dyDescent="0.25">
      <c r="A2534" s="2" t="s">
        <v>10</v>
      </c>
      <c r="B2534" s="3">
        <v>7</v>
      </c>
      <c r="C2534" s="3">
        <v>260</v>
      </c>
      <c r="D2534" s="3" t="s">
        <v>463</v>
      </c>
      <c r="E2534" s="3" t="str">
        <f>_xlfn.XLOOKUP(Tbl_BalanceHistory[[#This Row],[RespAgy]],Tbl_Agencies[Agy Code],Tbl_Agencies[Agy Sort])</f>
        <v>102000</v>
      </c>
      <c r="F2534" s="2" t="str">
        <f>Tbl_BalanceHistory[[#This Row],[RespAgy]]&amp;": "&amp;Tbl_BalanceHistory[[#This Row],[RespAgency]]</f>
        <v>260: Virginia Community College System</v>
      </c>
      <c r="G2534" s="3">
        <v>299</v>
      </c>
      <c r="H2534" s="3" t="s">
        <v>1168</v>
      </c>
      <c r="I2534" s="3" t="str">
        <f>_xlfn.XLOOKUP(Tbl_BalanceHistory[[#This Row],[AgyCode]],Tbl_Agencies[Agy Code],Tbl_Agencies[Agy Sort])</f>
        <v/>
      </c>
      <c r="J2534" s="2" t="str">
        <f>Tbl_BalanceHistory[[#This Row],[AgyCode]]&amp;": "&amp;Tbl_BalanceHistory[[#This Row],[Agency Name]]</f>
        <v>299: Mountain Empire Community College</v>
      </c>
      <c r="K2534" s="1">
        <v>2015</v>
      </c>
      <c r="L2534" s="3">
        <v>534</v>
      </c>
      <c r="M2534" s="3" t="s">
        <v>82</v>
      </c>
      <c r="N2534" s="2" t="str">
        <f>Tbl_BalanceHistory[[#This Row],[ProgramCode]]&amp;": "&amp;Tbl_BalanceHistory[[#This Row],[Program Name]]</f>
        <v>534: Economic Development Services</v>
      </c>
      <c r="O2534" s="3" t="s">
        <v>1730</v>
      </c>
      <c r="P2534" s="1" t="str">
        <f>IF(Tbl_BalanceHistory[[#This Row],[FundCode]]="0100","GF",IF(Tbl_BalanceHistory[[#This Row],[FundCode]]="01000","GF","Hi Ed / OCR"))</f>
        <v>GF</v>
      </c>
      <c r="Q2534" s="5">
        <v>6213</v>
      </c>
      <c r="R2534" s="5">
        <v>6212</v>
      </c>
      <c r="S2534" s="5">
        <v>0</v>
      </c>
      <c r="T2534" s="5">
        <v>0</v>
      </c>
      <c r="U2534" s="3"/>
      <c r="V2534" s="5">
        <v>0</v>
      </c>
      <c r="W2534" s="5">
        <v>0</v>
      </c>
      <c r="X2534" s="5"/>
      <c r="Y2534" s="5"/>
      <c r="Z2534" s="5">
        <f>Tbl_BalanceHistory[[#This Row],[Discretionary Recommended - Pre 2022]]+Tbl_BalanceHistory[[#This Row],[Discretionary Balance Recommended: Policy]]+Tbl_BalanceHistory[[#This Row],[Discretionary Balance Recommended: Commitments]]</f>
        <v>0</v>
      </c>
      <c r="AA2534" s="5">
        <f>Tbl_BalanceHistory[[#This Row],[Discretionary Balance]]-Tbl_BalanceHistory[[#This Row],[Discretionary Reappropriation]]</f>
        <v>0</v>
      </c>
      <c r="AB2534" s="2"/>
      <c r="AC2534" s="2"/>
      <c r="AD2534" s="2"/>
      <c r="AE2534" s="2"/>
    </row>
    <row r="2535" spans="1:31" ht="45" x14ac:dyDescent="0.25">
      <c r="A2535" s="2" t="s">
        <v>10</v>
      </c>
      <c r="B2535" s="3">
        <v>7</v>
      </c>
      <c r="C2535" s="3">
        <v>260</v>
      </c>
      <c r="D2535" s="3" t="s">
        <v>463</v>
      </c>
      <c r="E2535" s="3" t="str">
        <f>_xlfn.XLOOKUP(Tbl_BalanceHistory[[#This Row],[RespAgy]],Tbl_Agencies[Agy Code],Tbl_Agencies[Agy Sort])</f>
        <v>102000</v>
      </c>
      <c r="F2535" s="2" t="str">
        <f>Tbl_BalanceHistory[[#This Row],[RespAgy]]&amp;": "&amp;Tbl_BalanceHistory[[#This Row],[RespAgency]]</f>
        <v>260: Virginia Community College System</v>
      </c>
      <c r="G2535" s="3">
        <v>299</v>
      </c>
      <c r="H2535" s="3" t="s">
        <v>1168</v>
      </c>
      <c r="I2535" s="3" t="str">
        <f>_xlfn.XLOOKUP(Tbl_BalanceHistory[[#This Row],[AgyCode]],Tbl_Agencies[Agy Code],Tbl_Agencies[Agy Sort])</f>
        <v/>
      </c>
      <c r="J2535" s="2" t="str">
        <f>Tbl_BalanceHistory[[#This Row],[AgyCode]]&amp;": "&amp;Tbl_BalanceHistory[[#This Row],[Agency Name]]</f>
        <v>299: Mountain Empire Community College</v>
      </c>
      <c r="K2535" s="1">
        <v>2016</v>
      </c>
      <c r="L2535" s="3">
        <v>534</v>
      </c>
      <c r="M2535" s="3" t="s">
        <v>82</v>
      </c>
      <c r="N2535" s="2" t="str">
        <f>Tbl_BalanceHistory[[#This Row],[ProgramCode]]&amp;": "&amp;Tbl_BalanceHistory[[#This Row],[Program Name]]</f>
        <v>534: Economic Development Services</v>
      </c>
      <c r="O2535" s="3" t="s">
        <v>1730</v>
      </c>
      <c r="P2535" s="1" t="str">
        <f>IF(Tbl_BalanceHistory[[#This Row],[FundCode]]="0100","GF",IF(Tbl_BalanceHistory[[#This Row],[FundCode]]="01000","GF","Hi Ed / OCR"))</f>
        <v>GF</v>
      </c>
      <c r="Q2535" s="5">
        <v>0</v>
      </c>
      <c r="R2535" s="5">
        <v>0</v>
      </c>
      <c r="S2535" s="5">
        <v>0</v>
      </c>
      <c r="T2535" s="5">
        <v>0</v>
      </c>
      <c r="U2535" s="3"/>
      <c r="V2535" s="5">
        <v>0</v>
      </c>
      <c r="W2535" s="5">
        <v>0</v>
      </c>
      <c r="X2535" s="5"/>
      <c r="Y2535" s="5"/>
      <c r="Z2535" s="5">
        <f>Tbl_BalanceHistory[[#This Row],[Discretionary Recommended - Pre 2022]]+Tbl_BalanceHistory[[#This Row],[Discretionary Balance Recommended: Policy]]+Tbl_BalanceHistory[[#This Row],[Discretionary Balance Recommended: Commitments]]</f>
        <v>0</v>
      </c>
      <c r="AA2535" s="5">
        <f>Tbl_BalanceHistory[[#This Row],[Discretionary Balance]]-Tbl_BalanceHistory[[#This Row],[Discretionary Reappropriation]]</f>
        <v>0</v>
      </c>
      <c r="AB2535" s="2"/>
      <c r="AC2535" s="2"/>
      <c r="AD2535" s="2"/>
      <c r="AE2535" s="2"/>
    </row>
    <row r="2536" spans="1:31" ht="45" x14ac:dyDescent="0.25">
      <c r="A2536" s="2" t="s">
        <v>10</v>
      </c>
      <c r="B2536" s="3">
        <v>7</v>
      </c>
      <c r="C2536" s="3">
        <v>260</v>
      </c>
      <c r="D2536" s="3" t="s">
        <v>463</v>
      </c>
      <c r="E2536" s="3" t="str">
        <f>_xlfn.XLOOKUP(Tbl_BalanceHistory[[#This Row],[RespAgy]],Tbl_Agencies[Agy Code],Tbl_Agencies[Agy Sort])</f>
        <v>102000</v>
      </c>
      <c r="F2536" s="2" t="str">
        <f>Tbl_BalanceHistory[[#This Row],[RespAgy]]&amp;": "&amp;Tbl_BalanceHistory[[#This Row],[RespAgency]]</f>
        <v>260: Virginia Community College System</v>
      </c>
      <c r="G2536" s="3">
        <v>260</v>
      </c>
      <c r="H2536" s="3" t="s">
        <v>463</v>
      </c>
      <c r="I2536" s="3" t="str">
        <f>_xlfn.XLOOKUP(Tbl_BalanceHistory[[#This Row],[AgyCode]],Tbl_Agencies[Agy Code],Tbl_Agencies[Agy Sort])</f>
        <v>102000</v>
      </c>
      <c r="J2536" s="2" t="str">
        <f>Tbl_BalanceHistory[[#This Row],[AgyCode]]&amp;": "&amp;Tbl_BalanceHistory[[#This Row],[Agency Name]]</f>
        <v>260: Virginia Community College System</v>
      </c>
      <c r="K2536" s="1">
        <v>2014</v>
      </c>
      <c r="L2536" s="3">
        <v>100</v>
      </c>
      <c r="M2536" s="3" t="s">
        <v>416</v>
      </c>
      <c r="N2536" s="2" t="str">
        <f>Tbl_BalanceHistory[[#This Row],[ProgramCode]]&amp;": "&amp;Tbl_BalanceHistory[[#This Row],[Program Name]]</f>
        <v>100: Educational and General Programs</v>
      </c>
      <c r="O2536" s="3" t="s">
        <v>1730</v>
      </c>
      <c r="P2536" s="1" t="str">
        <f>IF(Tbl_BalanceHistory[[#This Row],[FundCode]]="0100","GF",IF(Tbl_BalanceHistory[[#This Row],[FundCode]]="01000","GF","Hi Ed / OCR"))</f>
        <v>GF</v>
      </c>
      <c r="Q2536" s="5">
        <v>0</v>
      </c>
      <c r="R2536" s="5">
        <v>0</v>
      </c>
      <c r="S2536" s="5">
        <v>0</v>
      </c>
      <c r="T2536" s="5">
        <v>0</v>
      </c>
      <c r="U2536" s="3"/>
      <c r="V2536" s="5">
        <v>0</v>
      </c>
      <c r="W2536" s="5">
        <v>0</v>
      </c>
      <c r="X2536" s="5"/>
      <c r="Y2536" s="5"/>
      <c r="Z2536" s="5">
        <f>Tbl_BalanceHistory[[#This Row],[Discretionary Recommended - Pre 2022]]+Tbl_BalanceHistory[[#This Row],[Discretionary Balance Recommended: Policy]]+Tbl_BalanceHistory[[#This Row],[Discretionary Balance Recommended: Commitments]]</f>
        <v>0</v>
      </c>
      <c r="AA2536" s="5">
        <f>Tbl_BalanceHistory[[#This Row],[Discretionary Balance]]-Tbl_BalanceHistory[[#This Row],[Discretionary Reappropriation]]</f>
        <v>0</v>
      </c>
      <c r="AB2536" s="2"/>
      <c r="AC2536" s="2"/>
      <c r="AD2536" s="2"/>
      <c r="AE2536" s="2"/>
    </row>
    <row r="2537" spans="1:31" ht="45" x14ac:dyDescent="0.25">
      <c r="A2537" s="2" t="s">
        <v>10</v>
      </c>
      <c r="B2537" s="3">
        <v>7</v>
      </c>
      <c r="C2537" s="3">
        <v>260</v>
      </c>
      <c r="D2537" s="3" t="s">
        <v>463</v>
      </c>
      <c r="E2537" s="3" t="str">
        <f>_xlfn.XLOOKUP(Tbl_BalanceHistory[[#This Row],[RespAgy]],Tbl_Agencies[Agy Code],Tbl_Agencies[Agy Sort])</f>
        <v>102000</v>
      </c>
      <c r="F2537" s="2" t="str">
        <f>Tbl_BalanceHistory[[#This Row],[RespAgy]]&amp;": "&amp;Tbl_BalanceHistory[[#This Row],[RespAgency]]</f>
        <v>260: Virginia Community College System</v>
      </c>
      <c r="G2537" s="3">
        <v>260</v>
      </c>
      <c r="H2537" s="3" t="s">
        <v>463</v>
      </c>
      <c r="I2537" s="3" t="str">
        <f>_xlfn.XLOOKUP(Tbl_BalanceHistory[[#This Row],[AgyCode]],Tbl_Agencies[Agy Code],Tbl_Agencies[Agy Sort])</f>
        <v>102000</v>
      </c>
      <c r="J2537" s="2" t="str">
        <f>Tbl_BalanceHistory[[#This Row],[AgyCode]]&amp;": "&amp;Tbl_BalanceHistory[[#This Row],[Agency Name]]</f>
        <v>260: Virginia Community College System</v>
      </c>
      <c r="K2537" s="1">
        <v>2015</v>
      </c>
      <c r="L2537" s="3">
        <v>100</v>
      </c>
      <c r="M2537" s="3" t="s">
        <v>416</v>
      </c>
      <c r="N2537" s="2" t="str">
        <f>Tbl_BalanceHistory[[#This Row],[ProgramCode]]&amp;": "&amp;Tbl_BalanceHistory[[#This Row],[Program Name]]</f>
        <v>100: Educational and General Programs</v>
      </c>
      <c r="O2537" s="3" t="s">
        <v>1730</v>
      </c>
      <c r="P2537" s="1" t="str">
        <f>IF(Tbl_BalanceHistory[[#This Row],[FundCode]]="0100","GF",IF(Tbl_BalanceHistory[[#This Row],[FundCode]]="01000","GF","Hi Ed / OCR"))</f>
        <v>GF</v>
      </c>
      <c r="Q2537" s="5">
        <v>0</v>
      </c>
      <c r="R2537" s="5">
        <v>0</v>
      </c>
      <c r="S2537" s="5">
        <v>0</v>
      </c>
      <c r="T2537" s="5">
        <v>0</v>
      </c>
      <c r="U2537" s="3" t="s">
        <v>1731</v>
      </c>
      <c r="V2537" s="5">
        <v>0</v>
      </c>
      <c r="W2537" s="5">
        <v>0</v>
      </c>
      <c r="X2537" s="5"/>
      <c r="Y2537" s="5"/>
      <c r="Z2537" s="5">
        <f>Tbl_BalanceHistory[[#This Row],[Discretionary Recommended - Pre 2022]]+Tbl_BalanceHistory[[#This Row],[Discretionary Balance Recommended: Policy]]+Tbl_BalanceHistory[[#This Row],[Discretionary Balance Recommended: Commitments]]</f>
        <v>0</v>
      </c>
      <c r="AA2537" s="5">
        <f>Tbl_BalanceHistory[[#This Row],[Discretionary Balance]]-Tbl_BalanceHistory[[#This Row],[Discretionary Reappropriation]]</f>
        <v>0</v>
      </c>
      <c r="AB2537" s="2"/>
      <c r="AC2537" s="2"/>
      <c r="AD2537" s="2"/>
      <c r="AE2537" s="2"/>
    </row>
    <row r="2538" spans="1:31" ht="45" x14ac:dyDescent="0.25">
      <c r="A2538" s="2" t="s">
        <v>10</v>
      </c>
      <c r="B2538" s="3">
        <v>7</v>
      </c>
      <c r="C2538" s="3">
        <v>260</v>
      </c>
      <c r="D2538" s="3" t="s">
        <v>463</v>
      </c>
      <c r="E2538" s="3" t="str">
        <f>_xlfn.XLOOKUP(Tbl_BalanceHistory[[#This Row],[RespAgy]],Tbl_Agencies[Agy Code],Tbl_Agencies[Agy Sort])</f>
        <v>102000</v>
      </c>
      <c r="F2538" s="2" t="str">
        <f>Tbl_BalanceHistory[[#This Row],[RespAgy]]&amp;": "&amp;Tbl_BalanceHistory[[#This Row],[RespAgency]]</f>
        <v>260: Virginia Community College System</v>
      </c>
      <c r="G2538" s="3">
        <v>260</v>
      </c>
      <c r="H2538" s="3" t="s">
        <v>463</v>
      </c>
      <c r="I2538" s="3" t="str">
        <f>_xlfn.XLOOKUP(Tbl_BalanceHistory[[#This Row],[AgyCode]],Tbl_Agencies[Agy Code],Tbl_Agencies[Agy Sort])</f>
        <v>102000</v>
      </c>
      <c r="J2538" s="2" t="str">
        <f>Tbl_BalanceHistory[[#This Row],[AgyCode]]&amp;": "&amp;Tbl_BalanceHistory[[#This Row],[Agency Name]]</f>
        <v>260: Virginia Community College System</v>
      </c>
      <c r="K2538" s="1">
        <v>2016</v>
      </c>
      <c r="L2538" s="3">
        <v>100</v>
      </c>
      <c r="M2538" s="3" t="s">
        <v>416</v>
      </c>
      <c r="N2538" s="2" t="str">
        <f>Tbl_BalanceHistory[[#This Row],[ProgramCode]]&amp;": "&amp;Tbl_BalanceHistory[[#This Row],[Program Name]]</f>
        <v>100: Educational and General Programs</v>
      </c>
      <c r="O2538" s="3" t="s">
        <v>1730</v>
      </c>
      <c r="P2538" s="1" t="str">
        <f>IF(Tbl_BalanceHistory[[#This Row],[FundCode]]="0100","GF",IF(Tbl_BalanceHistory[[#This Row],[FundCode]]="01000","GF","Hi Ed / OCR"))</f>
        <v>GF</v>
      </c>
      <c r="Q2538" s="5">
        <v>0</v>
      </c>
      <c r="R2538" s="5">
        <v>0</v>
      </c>
      <c r="S2538" s="5">
        <v>0</v>
      </c>
      <c r="T2538" s="5">
        <v>0</v>
      </c>
      <c r="U2538" s="3"/>
      <c r="V2538" s="5">
        <v>0</v>
      </c>
      <c r="W2538" s="5">
        <v>0</v>
      </c>
      <c r="X2538" s="5"/>
      <c r="Y2538" s="5"/>
      <c r="Z2538" s="5">
        <f>Tbl_BalanceHistory[[#This Row],[Discretionary Recommended - Pre 2022]]+Tbl_BalanceHistory[[#This Row],[Discretionary Balance Recommended: Policy]]+Tbl_BalanceHistory[[#This Row],[Discretionary Balance Recommended: Commitments]]</f>
        <v>0</v>
      </c>
      <c r="AA2538" s="5">
        <f>Tbl_BalanceHistory[[#This Row],[Discretionary Balance]]-Tbl_BalanceHistory[[#This Row],[Discretionary Reappropriation]]</f>
        <v>0</v>
      </c>
      <c r="AB2538" s="2"/>
      <c r="AC2538" s="2"/>
      <c r="AD2538" s="2"/>
      <c r="AE2538" s="2"/>
    </row>
    <row r="2539" spans="1:31" ht="45" x14ac:dyDescent="0.25">
      <c r="A2539" s="2" t="s">
        <v>10</v>
      </c>
      <c r="B2539" s="3">
        <v>7</v>
      </c>
      <c r="C2539" s="3">
        <v>260</v>
      </c>
      <c r="D2539" s="3" t="s">
        <v>463</v>
      </c>
      <c r="E2539" s="3" t="str">
        <f>_xlfn.XLOOKUP(Tbl_BalanceHistory[[#This Row],[RespAgy]],Tbl_Agencies[Agy Code],Tbl_Agencies[Agy Sort])</f>
        <v>102000</v>
      </c>
      <c r="F2539" s="2" t="str">
        <f>Tbl_BalanceHistory[[#This Row],[RespAgy]]&amp;": "&amp;Tbl_BalanceHistory[[#This Row],[RespAgency]]</f>
        <v>260: Virginia Community College System</v>
      </c>
      <c r="G2539" s="3">
        <v>260</v>
      </c>
      <c r="H2539" s="3" t="s">
        <v>463</v>
      </c>
      <c r="I2539" s="3" t="str">
        <f>_xlfn.XLOOKUP(Tbl_BalanceHistory[[#This Row],[AgyCode]],Tbl_Agencies[Agy Code],Tbl_Agencies[Agy Sort])</f>
        <v>102000</v>
      </c>
      <c r="J2539" s="2" t="str">
        <f>Tbl_BalanceHistory[[#This Row],[AgyCode]]&amp;": "&amp;Tbl_BalanceHistory[[#This Row],[Agency Name]]</f>
        <v>260: Virginia Community College System</v>
      </c>
      <c r="K2539" s="1">
        <v>2018</v>
      </c>
      <c r="L2539" s="3">
        <v>100</v>
      </c>
      <c r="M2539" s="3" t="s">
        <v>416</v>
      </c>
      <c r="N2539" s="2" t="str">
        <f>Tbl_BalanceHistory[[#This Row],[ProgramCode]]&amp;": "&amp;Tbl_BalanceHistory[[#This Row],[Program Name]]</f>
        <v>100: Educational and General Programs</v>
      </c>
      <c r="O2539" s="3" t="s">
        <v>886</v>
      </c>
      <c r="P2539" s="1" t="str">
        <f>IF(Tbl_BalanceHistory[[#This Row],[FundCode]]="0100","GF",IF(Tbl_BalanceHistory[[#This Row],[FundCode]]="01000","GF","Hi Ed / OCR"))</f>
        <v>GF</v>
      </c>
      <c r="Q2539" s="5">
        <v>0</v>
      </c>
      <c r="R2539" s="5">
        <v>0</v>
      </c>
      <c r="S2539" s="5">
        <v>0</v>
      </c>
      <c r="T2539" s="5">
        <v>0</v>
      </c>
      <c r="U2539" s="3" t="s">
        <v>1733</v>
      </c>
      <c r="V2539" s="5">
        <v>0</v>
      </c>
      <c r="W2539" s="5">
        <v>0</v>
      </c>
      <c r="X2539" s="5"/>
      <c r="Y2539" s="5"/>
      <c r="Z2539" s="5">
        <f>Tbl_BalanceHistory[[#This Row],[Discretionary Recommended - Pre 2022]]+Tbl_BalanceHistory[[#This Row],[Discretionary Balance Recommended: Policy]]+Tbl_BalanceHistory[[#This Row],[Discretionary Balance Recommended: Commitments]]</f>
        <v>0</v>
      </c>
      <c r="AA2539" s="5">
        <f>Tbl_BalanceHistory[[#This Row],[Discretionary Balance]]-Tbl_BalanceHistory[[#This Row],[Discretionary Reappropriation]]</f>
        <v>0</v>
      </c>
      <c r="AB2539" s="2"/>
      <c r="AC2539" s="2"/>
      <c r="AD2539" s="2"/>
      <c r="AE2539" s="2"/>
    </row>
    <row r="2540" spans="1:31" ht="45" x14ac:dyDescent="0.25">
      <c r="A2540" s="2" t="s">
        <v>10</v>
      </c>
      <c r="B2540" s="3">
        <v>7</v>
      </c>
      <c r="C2540" s="3">
        <v>260</v>
      </c>
      <c r="D2540" s="3" t="s">
        <v>463</v>
      </c>
      <c r="E2540" s="3" t="str">
        <f>_xlfn.XLOOKUP(Tbl_BalanceHistory[[#This Row],[RespAgy]],Tbl_Agencies[Agy Code],Tbl_Agencies[Agy Sort])</f>
        <v>102000</v>
      </c>
      <c r="F2540" s="2" t="str">
        <f>Tbl_BalanceHistory[[#This Row],[RespAgy]]&amp;": "&amp;Tbl_BalanceHistory[[#This Row],[RespAgency]]</f>
        <v>260: Virginia Community College System</v>
      </c>
      <c r="G2540" s="3">
        <v>260</v>
      </c>
      <c r="H2540" s="3" t="s">
        <v>463</v>
      </c>
      <c r="I2540" s="3" t="str">
        <f>_xlfn.XLOOKUP(Tbl_BalanceHistory[[#This Row],[AgyCode]],Tbl_Agencies[Agy Code],Tbl_Agencies[Agy Sort])</f>
        <v>102000</v>
      </c>
      <c r="J2540" s="2" t="str">
        <f>Tbl_BalanceHistory[[#This Row],[AgyCode]]&amp;": "&amp;Tbl_BalanceHistory[[#This Row],[Agency Name]]</f>
        <v>260: Virginia Community College System</v>
      </c>
      <c r="K2540" s="1">
        <v>2019</v>
      </c>
      <c r="L2540" s="3">
        <v>100</v>
      </c>
      <c r="M2540" s="3" t="s">
        <v>416</v>
      </c>
      <c r="N2540" s="2" t="str">
        <f>Tbl_BalanceHistory[[#This Row],[ProgramCode]]&amp;": "&amp;Tbl_BalanceHistory[[#This Row],[Program Name]]</f>
        <v>100: Educational and General Programs</v>
      </c>
      <c r="O2540" s="3" t="s">
        <v>886</v>
      </c>
      <c r="P2540" s="1" t="str">
        <f>IF(Tbl_BalanceHistory[[#This Row],[FundCode]]="0100","GF",IF(Tbl_BalanceHistory[[#This Row],[FundCode]]="01000","GF","Hi Ed / OCR"))</f>
        <v>GF</v>
      </c>
      <c r="Q2540" s="5">
        <v>0</v>
      </c>
      <c r="R2540" s="5">
        <v>0</v>
      </c>
      <c r="S2540" s="5">
        <v>0</v>
      </c>
      <c r="T2540" s="5">
        <v>0</v>
      </c>
      <c r="U2540" s="3" t="s">
        <v>1733</v>
      </c>
      <c r="V2540" s="5">
        <v>0</v>
      </c>
      <c r="W2540" s="5">
        <v>0</v>
      </c>
      <c r="X2540" s="5"/>
      <c r="Y2540" s="5"/>
      <c r="Z2540" s="5">
        <f>Tbl_BalanceHistory[[#This Row],[Discretionary Recommended - Pre 2022]]+Tbl_BalanceHistory[[#This Row],[Discretionary Balance Recommended: Policy]]+Tbl_BalanceHistory[[#This Row],[Discretionary Balance Recommended: Commitments]]</f>
        <v>0</v>
      </c>
      <c r="AA2540" s="5">
        <f>Tbl_BalanceHistory[[#This Row],[Discretionary Balance]]-Tbl_BalanceHistory[[#This Row],[Discretionary Reappropriation]]</f>
        <v>0</v>
      </c>
      <c r="AB2540" s="2"/>
      <c r="AC2540" s="2"/>
      <c r="AD2540" s="2"/>
      <c r="AE2540" s="2"/>
    </row>
    <row r="2541" spans="1:31" ht="45" x14ac:dyDescent="0.25">
      <c r="A2541" s="2" t="s">
        <v>10</v>
      </c>
      <c r="B2541" s="3">
        <v>7</v>
      </c>
      <c r="C2541" s="3">
        <v>260</v>
      </c>
      <c r="D2541" s="3" t="s">
        <v>463</v>
      </c>
      <c r="E2541" s="3" t="str">
        <f>_xlfn.XLOOKUP(Tbl_BalanceHistory[[#This Row],[RespAgy]],Tbl_Agencies[Agy Code],Tbl_Agencies[Agy Sort])</f>
        <v>102000</v>
      </c>
      <c r="F2541" s="2" t="str">
        <f>Tbl_BalanceHistory[[#This Row],[RespAgy]]&amp;": "&amp;Tbl_BalanceHistory[[#This Row],[RespAgency]]</f>
        <v>260: Virginia Community College System</v>
      </c>
      <c r="G2541" s="3">
        <v>260</v>
      </c>
      <c r="H2541" s="3" t="s">
        <v>463</v>
      </c>
      <c r="I2541" s="3" t="str">
        <f>_xlfn.XLOOKUP(Tbl_BalanceHistory[[#This Row],[AgyCode]],Tbl_Agencies[Agy Code],Tbl_Agencies[Agy Sort])</f>
        <v>102000</v>
      </c>
      <c r="J2541" s="2" t="str">
        <f>Tbl_BalanceHistory[[#This Row],[AgyCode]]&amp;": "&amp;Tbl_BalanceHistory[[#This Row],[Agency Name]]</f>
        <v>260: Virginia Community College System</v>
      </c>
      <c r="K2541" s="1">
        <v>2023</v>
      </c>
      <c r="L2541" s="3">
        <v>100</v>
      </c>
      <c r="M2541" s="3" t="s">
        <v>416</v>
      </c>
      <c r="N2541" s="2" t="str">
        <f>Tbl_BalanceHistory[[#This Row],[ProgramCode]]&amp;": "&amp;Tbl_BalanceHistory[[#This Row],[Program Name]]</f>
        <v>100: Educational and General Programs</v>
      </c>
      <c r="O2541" s="3" t="s">
        <v>1963</v>
      </c>
      <c r="P2541" s="1" t="str">
        <f>IF(Tbl_BalanceHistory[[#This Row],[FundCode]]="0100","GF",IF(Tbl_BalanceHistory[[#This Row],[FundCode]]="01000","GF","Hi Ed / OCR"))</f>
        <v>Hi Ed / OCR</v>
      </c>
      <c r="Q2541" s="5">
        <v>0</v>
      </c>
      <c r="R2541" s="5">
        <v>0</v>
      </c>
      <c r="S2541" s="5">
        <v>128085158.73</v>
      </c>
      <c r="T2541" s="5">
        <v>128085158.73</v>
      </c>
      <c r="U2541" s="3" t="s">
        <v>1733</v>
      </c>
      <c r="V2541" s="5">
        <v>0</v>
      </c>
      <c r="W2541" s="5">
        <v>0</v>
      </c>
      <c r="X2541" s="5">
        <v>0</v>
      </c>
      <c r="Y2541" s="5">
        <v>0</v>
      </c>
      <c r="Z2541" s="5">
        <v>0</v>
      </c>
      <c r="AA2541" s="5">
        <v>0</v>
      </c>
      <c r="AB2541" s="2"/>
      <c r="AC2541" s="2"/>
      <c r="AD2541" s="2"/>
      <c r="AE2541" s="2"/>
    </row>
    <row r="2542" spans="1:31" ht="45" x14ac:dyDescent="0.25">
      <c r="A2542" s="2" t="s">
        <v>10</v>
      </c>
      <c r="B2542" s="3">
        <v>7</v>
      </c>
      <c r="C2542" s="3">
        <v>260</v>
      </c>
      <c r="D2542" s="3" t="s">
        <v>463</v>
      </c>
      <c r="E2542" s="3" t="str">
        <f>_xlfn.XLOOKUP(Tbl_BalanceHistory[[#This Row],[RespAgy]],Tbl_Agencies[Agy Code],Tbl_Agencies[Agy Sort])</f>
        <v>102000</v>
      </c>
      <c r="F2542" s="2" t="str">
        <f>Tbl_BalanceHistory[[#This Row],[RespAgy]]&amp;": "&amp;Tbl_BalanceHistory[[#This Row],[RespAgency]]</f>
        <v>260: Virginia Community College System</v>
      </c>
      <c r="G2542" s="3">
        <v>260</v>
      </c>
      <c r="H2542" s="3" t="s">
        <v>463</v>
      </c>
      <c r="I2542" s="3" t="str">
        <f>_xlfn.XLOOKUP(Tbl_BalanceHistory[[#This Row],[AgyCode]],Tbl_Agencies[Agy Code],Tbl_Agencies[Agy Sort])</f>
        <v>102000</v>
      </c>
      <c r="J2542" s="2" t="str">
        <f>Tbl_BalanceHistory[[#This Row],[AgyCode]]&amp;": "&amp;Tbl_BalanceHistory[[#This Row],[Agency Name]]</f>
        <v>260: Virginia Community College System</v>
      </c>
      <c r="K2542" s="1">
        <v>2024</v>
      </c>
      <c r="L2542" s="3">
        <v>100</v>
      </c>
      <c r="M2542" s="3" t="s">
        <v>416</v>
      </c>
      <c r="N2542" s="2" t="str">
        <f>Tbl_BalanceHistory[[#This Row],[ProgramCode]]&amp;": "&amp;Tbl_BalanceHistory[[#This Row],[Program Name]]</f>
        <v>100: Educational and General Programs</v>
      </c>
      <c r="O2542" s="3" t="s">
        <v>1963</v>
      </c>
      <c r="P2542" s="1" t="str">
        <f>IF(Tbl_BalanceHistory[[#This Row],[FundCode]]="0100","GF",IF(Tbl_BalanceHistory[[#This Row],[FundCode]]="01000","GF","Hi Ed / OCR"))</f>
        <v>Hi Ed / OCR</v>
      </c>
      <c r="Q2542" s="5">
        <v>0</v>
      </c>
      <c r="R2542" s="5">
        <v>0</v>
      </c>
      <c r="S2542" s="5">
        <v>109206967.48999999</v>
      </c>
      <c r="T2542" s="5">
        <v>109206967.48999999</v>
      </c>
      <c r="U2542" s="3" t="s">
        <v>1733</v>
      </c>
      <c r="V2542" s="5">
        <v>0</v>
      </c>
      <c r="W2542" s="5">
        <v>0</v>
      </c>
      <c r="X2542" s="5">
        <v>0</v>
      </c>
      <c r="Y2542" s="5">
        <v>0</v>
      </c>
      <c r="Z2542" s="5">
        <v>0</v>
      </c>
      <c r="AA2542" s="5">
        <v>0</v>
      </c>
      <c r="AB2542" s="2"/>
      <c r="AC2542" s="2"/>
      <c r="AD2542" s="2"/>
      <c r="AE2542" s="2"/>
    </row>
    <row r="2543" spans="1:31" ht="45" x14ac:dyDescent="0.25">
      <c r="A2543" s="2" t="s">
        <v>10</v>
      </c>
      <c r="B2543" s="3">
        <v>7</v>
      </c>
      <c r="C2543" s="3">
        <v>260</v>
      </c>
      <c r="D2543" s="3" t="s">
        <v>463</v>
      </c>
      <c r="E2543" s="3" t="str">
        <f>_xlfn.XLOOKUP(Tbl_BalanceHistory[[#This Row],[RespAgy]],Tbl_Agencies[Agy Code],Tbl_Agencies[Agy Sort])</f>
        <v>102000</v>
      </c>
      <c r="F2543" s="2" t="str">
        <f>Tbl_BalanceHistory[[#This Row],[RespAgy]]&amp;": "&amp;Tbl_BalanceHistory[[#This Row],[RespAgency]]</f>
        <v>260: Virginia Community College System</v>
      </c>
      <c r="G2543" s="3">
        <v>260</v>
      </c>
      <c r="H2543" s="3" t="s">
        <v>463</v>
      </c>
      <c r="I2543" s="3" t="str">
        <f>_xlfn.XLOOKUP(Tbl_BalanceHistory[[#This Row],[AgyCode]],Tbl_Agencies[Agy Code],Tbl_Agencies[Agy Sort])</f>
        <v>102000</v>
      </c>
      <c r="J2543" s="2" t="str">
        <f>Tbl_BalanceHistory[[#This Row],[AgyCode]]&amp;": "&amp;Tbl_BalanceHistory[[#This Row],[Agency Name]]</f>
        <v>260: Virginia Community College System</v>
      </c>
      <c r="K2543" s="1">
        <v>2015</v>
      </c>
      <c r="L2543" s="3">
        <v>101</v>
      </c>
      <c r="M2543" s="3" t="s">
        <v>1636</v>
      </c>
      <c r="N2543" s="2" t="str">
        <f>Tbl_BalanceHistory[[#This Row],[ProgramCode]]&amp;": "&amp;Tbl_BalanceHistory[[#This Row],[Program Name]]</f>
        <v>101: Higher Education Instruction</v>
      </c>
      <c r="O2543" s="3" t="s">
        <v>1964</v>
      </c>
      <c r="P2543" s="1" t="str">
        <f>IF(Tbl_BalanceHistory[[#This Row],[FundCode]]="0100","GF",IF(Tbl_BalanceHistory[[#This Row],[FundCode]]="01000","GF","Hi Ed / OCR"))</f>
        <v>Hi Ed / OCR</v>
      </c>
      <c r="Q2543" s="5">
        <v>0</v>
      </c>
      <c r="R2543" s="5">
        <v>0</v>
      </c>
      <c r="S2543" s="5">
        <v>1500000</v>
      </c>
      <c r="T2543" s="5">
        <v>1500000</v>
      </c>
      <c r="U2543" s="3" t="s">
        <v>1731</v>
      </c>
      <c r="V2543" s="5">
        <v>0</v>
      </c>
      <c r="W2543" s="5">
        <v>0</v>
      </c>
      <c r="X2543" s="5"/>
      <c r="Y2543" s="5"/>
      <c r="Z2543" s="5">
        <f>Tbl_BalanceHistory[[#This Row],[Discretionary Recommended - Pre 2022]]+Tbl_BalanceHistory[[#This Row],[Discretionary Balance Recommended: Policy]]+Tbl_BalanceHistory[[#This Row],[Discretionary Balance Recommended: Commitments]]</f>
        <v>0</v>
      </c>
      <c r="AA2543" s="5">
        <f>Tbl_BalanceHistory[[#This Row],[Discretionary Balance]]-Tbl_BalanceHistory[[#This Row],[Discretionary Reappropriation]]</f>
        <v>0</v>
      </c>
      <c r="AB2543" s="2"/>
      <c r="AC2543" s="2"/>
      <c r="AD2543" s="2"/>
      <c r="AE2543" s="2"/>
    </row>
    <row r="2544" spans="1:31" ht="45" x14ac:dyDescent="0.25">
      <c r="A2544" s="2" t="s">
        <v>10</v>
      </c>
      <c r="B2544" s="3">
        <v>7</v>
      </c>
      <c r="C2544" s="3">
        <v>260</v>
      </c>
      <c r="D2544" s="3" t="s">
        <v>463</v>
      </c>
      <c r="E2544" s="3" t="str">
        <f>_xlfn.XLOOKUP(Tbl_BalanceHistory[[#This Row],[RespAgy]],Tbl_Agencies[Agy Code],Tbl_Agencies[Agy Sort])</f>
        <v>102000</v>
      </c>
      <c r="F2544" s="2" t="str">
        <f>Tbl_BalanceHistory[[#This Row],[RespAgy]]&amp;": "&amp;Tbl_BalanceHistory[[#This Row],[RespAgency]]</f>
        <v>260: Virginia Community College System</v>
      </c>
      <c r="G2544" s="3">
        <v>260</v>
      </c>
      <c r="H2544" s="3" t="s">
        <v>463</v>
      </c>
      <c r="I2544" s="3" t="str">
        <f>_xlfn.XLOOKUP(Tbl_BalanceHistory[[#This Row],[AgyCode]],Tbl_Agencies[Agy Code],Tbl_Agencies[Agy Sort])</f>
        <v>102000</v>
      </c>
      <c r="J2544" s="2" t="str">
        <f>Tbl_BalanceHistory[[#This Row],[AgyCode]]&amp;": "&amp;Tbl_BalanceHistory[[#This Row],[Agency Name]]</f>
        <v>260: Virginia Community College System</v>
      </c>
      <c r="K2544" s="1">
        <v>2016</v>
      </c>
      <c r="L2544" s="3">
        <v>101</v>
      </c>
      <c r="M2544" s="3" t="s">
        <v>1636</v>
      </c>
      <c r="N2544" s="2" t="str">
        <f>Tbl_BalanceHistory[[#This Row],[ProgramCode]]&amp;": "&amp;Tbl_BalanceHistory[[#This Row],[Program Name]]</f>
        <v>101: Higher Education Instruction</v>
      </c>
      <c r="O2544" s="3" t="s">
        <v>1964</v>
      </c>
      <c r="P2544" s="1" t="str">
        <f>IF(Tbl_BalanceHistory[[#This Row],[FundCode]]="0100","GF",IF(Tbl_BalanceHistory[[#This Row],[FundCode]]="01000","GF","Hi Ed / OCR"))</f>
        <v>Hi Ed / OCR</v>
      </c>
      <c r="Q2544" s="5">
        <v>0</v>
      </c>
      <c r="R2544" s="5">
        <v>0</v>
      </c>
      <c r="S2544" s="5">
        <v>5652881</v>
      </c>
      <c r="T2544" s="5">
        <v>5652881</v>
      </c>
      <c r="U2544" s="3" t="s">
        <v>1731</v>
      </c>
      <c r="V2544" s="5">
        <v>0</v>
      </c>
      <c r="W2544" s="5">
        <v>0</v>
      </c>
      <c r="X2544" s="5"/>
      <c r="Y2544" s="5"/>
      <c r="Z2544" s="5">
        <f>Tbl_BalanceHistory[[#This Row],[Discretionary Recommended - Pre 2022]]+Tbl_BalanceHistory[[#This Row],[Discretionary Balance Recommended: Policy]]+Tbl_BalanceHistory[[#This Row],[Discretionary Balance Recommended: Commitments]]</f>
        <v>0</v>
      </c>
      <c r="AA2544" s="5">
        <f>Tbl_BalanceHistory[[#This Row],[Discretionary Balance]]-Tbl_BalanceHistory[[#This Row],[Discretionary Reappropriation]]</f>
        <v>0</v>
      </c>
      <c r="AB2544" s="2"/>
      <c r="AC2544" s="2"/>
      <c r="AD2544" s="2"/>
      <c r="AE2544" s="2"/>
    </row>
    <row r="2545" spans="1:31" ht="45" x14ac:dyDescent="0.25">
      <c r="A2545" s="2" t="s">
        <v>10</v>
      </c>
      <c r="B2545" s="3">
        <v>7</v>
      </c>
      <c r="C2545" s="3">
        <v>260</v>
      </c>
      <c r="D2545" s="3" t="s">
        <v>463</v>
      </c>
      <c r="E2545" s="3" t="str">
        <f>_xlfn.XLOOKUP(Tbl_BalanceHistory[[#This Row],[RespAgy]],Tbl_Agencies[Agy Code],Tbl_Agencies[Agy Sort])</f>
        <v>102000</v>
      </c>
      <c r="F2545" s="2" t="str">
        <f>Tbl_BalanceHistory[[#This Row],[RespAgy]]&amp;": "&amp;Tbl_BalanceHistory[[#This Row],[RespAgency]]</f>
        <v>260: Virginia Community College System</v>
      </c>
      <c r="G2545" s="3">
        <v>260</v>
      </c>
      <c r="H2545" s="3" t="s">
        <v>463</v>
      </c>
      <c r="I2545" s="3" t="str">
        <f>_xlfn.XLOOKUP(Tbl_BalanceHistory[[#This Row],[AgyCode]],Tbl_Agencies[Agy Code],Tbl_Agencies[Agy Sort])</f>
        <v>102000</v>
      </c>
      <c r="J2545" s="2" t="str">
        <f>Tbl_BalanceHistory[[#This Row],[AgyCode]]&amp;": "&amp;Tbl_BalanceHistory[[#This Row],[Agency Name]]</f>
        <v>260: Virginia Community College System</v>
      </c>
      <c r="K2545" s="1">
        <v>2017</v>
      </c>
      <c r="L2545" s="3">
        <v>101</v>
      </c>
      <c r="M2545" s="3" t="s">
        <v>1636</v>
      </c>
      <c r="N2545" s="2" t="str">
        <f>Tbl_BalanceHistory[[#This Row],[ProgramCode]]&amp;": "&amp;Tbl_BalanceHistory[[#This Row],[Program Name]]</f>
        <v>101: Higher Education Instruction</v>
      </c>
      <c r="O2545" s="3" t="s">
        <v>1963</v>
      </c>
      <c r="P2545" s="1" t="str">
        <f>IF(Tbl_BalanceHistory[[#This Row],[FundCode]]="0100","GF",IF(Tbl_BalanceHistory[[#This Row],[FundCode]]="01000","GF","Hi Ed / OCR"))</f>
        <v>Hi Ed / OCR</v>
      </c>
      <c r="Q2545" s="5">
        <v>0</v>
      </c>
      <c r="R2545" s="5">
        <v>0</v>
      </c>
      <c r="S2545" s="5">
        <v>4672722</v>
      </c>
      <c r="T2545" s="5">
        <v>4672722</v>
      </c>
      <c r="U2545" s="3" t="s">
        <v>1732</v>
      </c>
      <c r="V2545" s="5">
        <v>0</v>
      </c>
      <c r="W2545" s="5">
        <v>0</v>
      </c>
      <c r="X2545" s="5"/>
      <c r="Y2545" s="5"/>
      <c r="Z2545" s="5">
        <f>Tbl_BalanceHistory[[#This Row],[Discretionary Recommended - Pre 2022]]+Tbl_BalanceHistory[[#This Row],[Discretionary Balance Recommended: Policy]]+Tbl_BalanceHistory[[#This Row],[Discretionary Balance Recommended: Commitments]]</f>
        <v>0</v>
      </c>
      <c r="AA2545" s="5">
        <f>Tbl_BalanceHistory[[#This Row],[Discretionary Balance]]-Tbl_BalanceHistory[[#This Row],[Discretionary Reappropriation]]</f>
        <v>0</v>
      </c>
      <c r="AB2545" s="2"/>
      <c r="AC2545" s="2"/>
      <c r="AD2545" s="2"/>
      <c r="AE2545" s="2"/>
    </row>
    <row r="2546" spans="1:31" ht="45" x14ac:dyDescent="0.25">
      <c r="A2546" s="2" t="s">
        <v>10</v>
      </c>
      <c r="B2546" s="3">
        <v>7</v>
      </c>
      <c r="C2546" s="3">
        <v>260</v>
      </c>
      <c r="D2546" s="3" t="s">
        <v>463</v>
      </c>
      <c r="E2546" s="3" t="str">
        <f>_xlfn.XLOOKUP(Tbl_BalanceHistory[[#This Row],[RespAgy]],Tbl_Agencies[Agy Code],Tbl_Agencies[Agy Sort])</f>
        <v>102000</v>
      </c>
      <c r="F2546" s="2" t="str">
        <f>Tbl_BalanceHistory[[#This Row],[RespAgy]]&amp;": "&amp;Tbl_BalanceHistory[[#This Row],[RespAgency]]</f>
        <v>260: Virginia Community College System</v>
      </c>
      <c r="G2546" s="3">
        <v>260</v>
      </c>
      <c r="H2546" s="3" t="s">
        <v>463</v>
      </c>
      <c r="I2546" s="3" t="str">
        <f>_xlfn.XLOOKUP(Tbl_BalanceHistory[[#This Row],[AgyCode]],Tbl_Agencies[Agy Code],Tbl_Agencies[Agy Sort])</f>
        <v>102000</v>
      </c>
      <c r="J2546" s="2" t="str">
        <f>Tbl_BalanceHistory[[#This Row],[AgyCode]]&amp;": "&amp;Tbl_BalanceHistory[[#This Row],[Agency Name]]</f>
        <v>260: Virginia Community College System</v>
      </c>
      <c r="K2546" s="1">
        <v>2018</v>
      </c>
      <c r="L2546" s="3">
        <v>101</v>
      </c>
      <c r="M2546" s="3" t="s">
        <v>1636</v>
      </c>
      <c r="N2546" s="2" t="str">
        <f>Tbl_BalanceHistory[[#This Row],[ProgramCode]]&amp;": "&amp;Tbl_BalanceHistory[[#This Row],[Program Name]]</f>
        <v>101: Higher Education Instruction</v>
      </c>
      <c r="O2546" s="3" t="s">
        <v>1963</v>
      </c>
      <c r="P2546" s="1" t="str">
        <f>IF(Tbl_BalanceHistory[[#This Row],[FundCode]]="0100","GF",IF(Tbl_BalanceHistory[[#This Row],[FundCode]]="01000","GF","Hi Ed / OCR"))</f>
        <v>Hi Ed / OCR</v>
      </c>
      <c r="Q2546" s="5">
        <v>0</v>
      </c>
      <c r="R2546" s="5">
        <v>0</v>
      </c>
      <c r="S2546" s="5">
        <v>4380000</v>
      </c>
      <c r="T2546" s="5">
        <v>4380000</v>
      </c>
      <c r="U2546" s="3" t="s">
        <v>1731</v>
      </c>
      <c r="V2546" s="5">
        <v>0</v>
      </c>
      <c r="W2546" s="5">
        <v>0</v>
      </c>
      <c r="X2546" s="5"/>
      <c r="Y2546" s="5"/>
      <c r="Z2546" s="5">
        <f>Tbl_BalanceHistory[[#This Row],[Discretionary Recommended - Pre 2022]]+Tbl_BalanceHistory[[#This Row],[Discretionary Balance Recommended: Policy]]+Tbl_BalanceHistory[[#This Row],[Discretionary Balance Recommended: Commitments]]</f>
        <v>0</v>
      </c>
      <c r="AA2546" s="5">
        <f>Tbl_BalanceHistory[[#This Row],[Discretionary Balance]]-Tbl_BalanceHistory[[#This Row],[Discretionary Reappropriation]]</f>
        <v>0</v>
      </c>
      <c r="AB2546" s="2"/>
      <c r="AC2546" s="2"/>
      <c r="AD2546" s="2"/>
      <c r="AE2546" s="2"/>
    </row>
    <row r="2547" spans="1:31" ht="45" x14ac:dyDescent="0.25">
      <c r="A2547" s="2" t="s">
        <v>10</v>
      </c>
      <c r="B2547" s="3">
        <v>7</v>
      </c>
      <c r="C2547" s="3">
        <v>260</v>
      </c>
      <c r="D2547" s="3" t="s">
        <v>463</v>
      </c>
      <c r="E2547" s="3" t="str">
        <f>_xlfn.XLOOKUP(Tbl_BalanceHistory[[#This Row],[RespAgy]],Tbl_Agencies[Agy Code],Tbl_Agencies[Agy Sort])</f>
        <v>102000</v>
      </c>
      <c r="F2547" s="2" t="str">
        <f>Tbl_BalanceHistory[[#This Row],[RespAgy]]&amp;": "&amp;Tbl_BalanceHistory[[#This Row],[RespAgency]]</f>
        <v>260: Virginia Community College System</v>
      </c>
      <c r="G2547" s="3">
        <v>260</v>
      </c>
      <c r="H2547" s="3" t="s">
        <v>463</v>
      </c>
      <c r="I2547" s="3" t="str">
        <f>_xlfn.XLOOKUP(Tbl_BalanceHistory[[#This Row],[AgyCode]],Tbl_Agencies[Agy Code],Tbl_Agencies[Agy Sort])</f>
        <v>102000</v>
      </c>
      <c r="J2547" s="2" t="str">
        <f>Tbl_BalanceHistory[[#This Row],[AgyCode]]&amp;": "&amp;Tbl_BalanceHistory[[#This Row],[Agency Name]]</f>
        <v>260: Virginia Community College System</v>
      </c>
      <c r="K2547" s="1">
        <v>2019</v>
      </c>
      <c r="L2547" s="3">
        <v>101</v>
      </c>
      <c r="M2547" s="3" t="s">
        <v>1636</v>
      </c>
      <c r="N2547" s="2" t="str">
        <f>Tbl_BalanceHistory[[#This Row],[ProgramCode]]&amp;": "&amp;Tbl_BalanceHistory[[#This Row],[Program Name]]</f>
        <v>101: Higher Education Instruction</v>
      </c>
      <c r="O2547" s="3" t="s">
        <v>1963</v>
      </c>
      <c r="P2547" s="1" t="str">
        <f>IF(Tbl_BalanceHistory[[#This Row],[FundCode]]="0100","GF",IF(Tbl_BalanceHistory[[#This Row],[FundCode]]="01000","GF","Hi Ed / OCR"))</f>
        <v>Hi Ed / OCR</v>
      </c>
      <c r="Q2547" s="5">
        <v>0</v>
      </c>
      <c r="R2547" s="5">
        <v>0</v>
      </c>
      <c r="S2547" s="5">
        <v>3605761</v>
      </c>
      <c r="T2547" s="5">
        <v>3605761</v>
      </c>
      <c r="U2547" s="3" t="s">
        <v>1733</v>
      </c>
      <c r="V2547" s="5">
        <v>0</v>
      </c>
      <c r="W2547" s="5">
        <v>0</v>
      </c>
      <c r="X2547" s="5"/>
      <c r="Y2547" s="5"/>
      <c r="Z2547" s="5">
        <f>Tbl_BalanceHistory[[#This Row],[Discretionary Recommended - Pre 2022]]+Tbl_BalanceHistory[[#This Row],[Discretionary Balance Recommended: Policy]]+Tbl_BalanceHistory[[#This Row],[Discretionary Balance Recommended: Commitments]]</f>
        <v>0</v>
      </c>
      <c r="AA2547" s="5">
        <f>Tbl_BalanceHistory[[#This Row],[Discretionary Balance]]-Tbl_BalanceHistory[[#This Row],[Discretionary Reappropriation]]</f>
        <v>0</v>
      </c>
      <c r="AB2547" s="2"/>
      <c r="AC2547" s="2"/>
      <c r="AD2547" s="2"/>
      <c r="AE2547" s="2"/>
    </row>
    <row r="2548" spans="1:31" ht="45" x14ac:dyDescent="0.25">
      <c r="A2548" s="2" t="s">
        <v>10</v>
      </c>
      <c r="B2548" s="3">
        <v>7</v>
      </c>
      <c r="C2548" s="3">
        <v>260</v>
      </c>
      <c r="D2548" s="3" t="s">
        <v>463</v>
      </c>
      <c r="E2548" s="3" t="str">
        <f>_xlfn.XLOOKUP(Tbl_BalanceHistory[[#This Row],[RespAgy]],Tbl_Agencies[Agy Code],Tbl_Agencies[Agy Sort])</f>
        <v>102000</v>
      </c>
      <c r="F2548" s="2" t="str">
        <f>Tbl_BalanceHistory[[#This Row],[RespAgy]]&amp;": "&amp;Tbl_BalanceHistory[[#This Row],[RespAgency]]</f>
        <v>260: Virginia Community College System</v>
      </c>
      <c r="G2548" s="3">
        <v>260</v>
      </c>
      <c r="H2548" s="3" t="s">
        <v>463</v>
      </c>
      <c r="I2548" s="3" t="str">
        <f>_xlfn.XLOOKUP(Tbl_BalanceHistory[[#This Row],[AgyCode]],Tbl_Agencies[Agy Code],Tbl_Agencies[Agy Sort])</f>
        <v>102000</v>
      </c>
      <c r="J2548" s="2" t="str">
        <f>Tbl_BalanceHistory[[#This Row],[AgyCode]]&amp;": "&amp;Tbl_BalanceHistory[[#This Row],[Agency Name]]</f>
        <v>260: Virginia Community College System</v>
      </c>
      <c r="K2548" s="1">
        <v>2020</v>
      </c>
      <c r="L2548" s="3">
        <v>101</v>
      </c>
      <c r="M2548" s="3" t="s">
        <v>1636</v>
      </c>
      <c r="N2548" s="2" t="str">
        <f>Tbl_BalanceHistory[[#This Row],[ProgramCode]]&amp;": "&amp;Tbl_BalanceHistory[[#This Row],[Program Name]]</f>
        <v>101: Higher Education Instruction</v>
      </c>
      <c r="O2548" s="3" t="s">
        <v>1963</v>
      </c>
      <c r="P2548" s="1" t="str">
        <f>IF(Tbl_BalanceHistory[[#This Row],[FundCode]]="0100","GF",IF(Tbl_BalanceHistory[[#This Row],[FundCode]]="01000","GF","Hi Ed / OCR"))</f>
        <v>Hi Ed / OCR</v>
      </c>
      <c r="Q2548" s="5">
        <v>0</v>
      </c>
      <c r="R2548" s="5">
        <v>0</v>
      </c>
      <c r="S2548" s="5">
        <v>4806092.34</v>
      </c>
      <c r="T2548" s="5">
        <v>4806092.34</v>
      </c>
      <c r="U2548" s="3" t="s">
        <v>1733</v>
      </c>
      <c r="V2548" s="5">
        <v>0</v>
      </c>
      <c r="W2548" s="5">
        <v>0</v>
      </c>
      <c r="X2548" s="5"/>
      <c r="Y2548" s="5"/>
      <c r="Z2548" s="5">
        <f>Tbl_BalanceHistory[[#This Row],[Discretionary Recommended - Pre 2022]]+Tbl_BalanceHistory[[#This Row],[Discretionary Balance Recommended: Policy]]+Tbl_BalanceHistory[[#This Row],[Discretionary Balance Recommended: Commitments]]</f>
        <v>0</v>
      </c>
      <c r="AA2548" s="5">
        <f>Tbl_BalanceHistory[[#This Row],[Discretionary Balance]]-Tbl_BalanceHistory[[#This Row],[Discretionary Reappropriation]]</f>
        <v>0</v>
      </c>
      <c r="AB2548" s="2"/>
      <c r="AC2548" s="2"/>
      <c r="AD2548" s="2"/>
      <c r="AE2548" s="2"/>
    </row>
    <row r="2549" spans="1:31" ht="45" x14ac:dyDescent="0.25">
      <c r="A2549" s="2" t="s">
        <v>10</v>
      </c>
      <c r="B2549" s="3">
        <v>7</v>
      </c>
      <c r="C2549" s="3">
        <v>260</v>
      </c>
      <c r="D2549" s="3" t="s">
        <v>463</v>
      </c>
      <c r="E2549" s="3" t="str">
        <f>_xlfn.XLOOKUP(Tbl_BalanceHistory[[#This Row],[RespAgy]],Tbl_Agencies[Agy Code],Tbl_Agencies[Agy Sort])</f>
        <v>102000</v>
      </c>
      <c r="F2549" s="2" t="str">
        <f>Tbl_BalanceHistory[[#This Row],[RespAgy]]&amp;": "&amp;Tbl_BalanceHistory[[#This Row],[RespAgency]]</f>
        <v>260: Virginia Community College System</v>
      </c>
      <c r="G2549" s="3">
        <v>260</v>
      </c>
      <c r="H2549" s="3" t="s">
        <v>463</v>
      </c>
      <c r="I2549" s="3" t="str">
        <f>_xlfn.XLOOKUP(Tbl_BalanceHistory[[#This Row],[AgyCode]],Tbl_Agencies[Agy Code],Tbl_Agencies[Agy Sort])</f>
        <v>102000</v>
      </c>
      <c r="J2549" s="2" t="str">
        <f>Tbl_BalanceHistory[[#This Row],[AgyCode]]&amp;": "&amp;Tbl_BalanceHistory[[#This Row],[Agency Name]]</f>
        <v>260: Virginia Community College System</v>
      </c>
      <c r="K2549" s="1">
        <v>2021</v>
      </c>
      <c r="L2549" s="3">
        <v>101</v>
      </c>
      <c r="M2549" s="3" t="s">
        <v>1636</v>
      </c>
      <c r="N2549" s="2" t="str">
        <f>Tbl_BalanceHistory[[#This Row],[ProgramCode]]&amp;": "&amp;Tbl_BalanceHistory[[#This Row],[Program Name]]</f>
        <v>101: Higher Education Instruction</v>
      </c>
      <c r="O2549" s="3" t="s">
        <v>1963</v>
      </c>
      <c r="P2549" s="1" t="str">
        <f>IF(Tbl_BalanceHistory[[#This Row],[FundCode]]="0100","GF",IF(Tbl_BalanceHistory[[#This Row],[FundCode]]="01000","GF","Hi Ed / OCR"))</f>
        <v>Hi Ed / OCR</v>
      </c>
      <c r="Q2549" s="5">
        <v>0</v>
      </c>
      <c r="R2549" s="5">
        <v>0</v>
      </c>
      <c r="S2549" s="5">
        <v>8461443.7100000009</v>
      </c>
      <c r="T2549" s="5">
        <v>8461443.7100000009</v>
      </c>
      <c r="U2549" s="3" t="s">
        <v>1733</v>
      </c>
      <c r="V2549" s="5">
        <v>0</v>
      </c>
      <c r="W2549" s="5">
        <v>0</v>
      </c>
      <c r="X2549" s="5"/>
      <c r="Y2549" s="5"/>
      <c r="Z2549" s="5">
        <f>Tbl_BalanceHistory[[#This Row],[Discretionary Recommended - Pre 2022]]+Tbl_BalanceHistory[[#This Row],[Discretionary Balance Recommended: Policy]]+Tbl_BalanceHistory[[#This Row],[Discretionary Balance Recommended: Commitments]]</f>
        <v>0</v>
      </c>
      <c r="AA2549" s="5">
        <f>Tbl_BalanceHistory[[#This Row],[Discretionary Balance]]-Tbl_BalanceHistory[[#This Row],[Discretionary Reappropriation]]</f>
        <v>0</v>
      </c>
      <c r="AB2549" s="2"/>
      <c r="AC2549" s="2"/>
      <c r="AD2549" s="2"/>
      <c r="AE2549" s="2"/>
    </row>
    <row r="2550" spans="1:31" ht="45" x14ac:dyDescent="0.25">
      <c r="A2550" s="2" t="s">
        <v>10</v>
      </c>
      <c r="B2550" s="3">
        <v>7</v>
      </c>
      <c r="C2550" s="3">
        <v>260</v>
      </c>
      <c r="D2550" s="3" t="s">
        <v>463</v>
      </c>
      <c r="E2550" s="3" t="str">
        <f>_xlfn.XLOOKUP(Tbl_BalanceHistory[[#This Row],[RespAgy]],Tbl_Agencies[Agy Code],Tbl_Agencies[Agy Sort])</f>
        <v>102000</v>
      </c>
      <c r="F2550" s="2" t="str">
        <f>Tbl_BalanceHistory[[#This Row],[RespAgy]]&amp;": "&amp;Tbl_BalanceHistory[[#This Row],[RespAgency]]</f>
        <v>260: Virginia Community College System</v>
      </c>
      <c r="G2550" s="3">
        <v>260</v>
      </c>
      <c r="H2550" s="3" t="s">
        <v>463</v>
      </c>
      <c r="I2550" s="3" t="str">
        <f>_xlfn.XLOOKUP(Tbl_BalanceHistory[[#This Row],[AgyCode]],Tbl_Agencies[Agy Code],Tbl_Agencies[Agy Sort])</f>
        <v>102000</v>
      </c>
      <c r="J2550" s="2" t="str">
        <f>Tbl_BalanceHistory[[#This Row],[AgyCode]]&amp;": "&amp;Tbl_BalanceHistory[[#This Row],[Agency Name]]</f>
        <v>260: Virginia Community College System</v>
      </c>
      <c r="K2550" s="1">
        <v>2022</v>
      </c>
      <c r="L2550" s="3">
        <v>101</v>
      </c>
      <c r="M2550" s="3" t="s">
        <v>1636</v>
      </c>
      <c r="N2550" s="2" t="str">
        <f>Tbl_BalanceHistory[[#This Row],[ProgramCode]]&amp;": "&amp;Tbl_BalanceHistory[[#This Row],[Program Name]]</f>
        <v>101: Higher Education Instruction</v>
      </c>
      <c r="O2550" s="3" t="s">
        <v>1963</v>
      </c>
      <c r="P2550" s="1" t="str">
        <f>IF(Tbl_BalanceHistory[[#This Row],[FundCode]]="0100","GF",IF(Tbl_BalanceHistory[[#This Row],[FundCode]]="01000","GF","Hi Ed / OCR"))</f>
        <v>Hi Ed / OCR</v>
      </c>
      <c r="Q2550" s="5">
        <v>0</v>
      </c>
      <c r="R2550" s="5">
        <v>0</v>
      </c>
      <c r="S2550" s="5">
        <v>10006671.619999999</v>
      </c>
      <c r="T2550" s="5">
        <v>10006671.619999999</v>
      </c>
      <c r="U2550" s="3" t="s">
        <v>1733</v>
      </c>
      <c r="V2550" s="5">
        <v>0</v>
      </c>
      <c r="W2550" s="5"/>
      <c r="X2550" s="5">
        <v>0</v>
      </c>
      <c r="Y2550" s="5">
        <v>0</v>
      </c>
      <c r="Z2550" s="5">
        <f>Tbl_BalanceHistory[[#This Row],[Discretionary Recommended - Pre 2022]]+Tbl_BalanceHistory[[#This Row],[Discretionary Balance Recommended: Policy]]+Tbl_BalanceHistory[[#This Row],[Discretionary Balance Recommended: Commitments]]</f>
        <v>0</v>
      </c>
      <c r="AA2550" s="5">
        <f>Tbl_BalanceHistory[[#This Row],[Discretionary Balance]]-Tbl_BalanceHistory[[#This Row],[Discretionary Reappropriation]]</f>
        <v>0</v>
      </c>
      <c r="AB2550" s="2"/>
      <c r="AC2550" s="2"/>
      <c r="AD2550" s="2"/>
      <c r="AE2550" s="2"/>
    </row>
    <row r="2551" spans="1:31" ht="45" x14ac:dyDescent="0.25">
      <c r="A2551" s="2" t="s">
        <v>10</v>
      </c>
      <c r="B2551" s="3">
        <v>7</v>
      </c>
      <c r="C2551" s="3">
        <v>260</v>
      </c>
      <c r="D2551" s="3" t="s">
        <v>463</v>
      </c>
      <c r="E2551" s="3" t="str">
        <f>_xlfn.XLOOKUP(Tbl_BalanceHistory[[#This Row],[RespAgy]],Tbl_Agencies[Agy Code],Tbl_Agencies[Agy Sort])</f>
        <v>102000</v>
      </c>
      <c r="F2551" s="2" t="str">
        <f>Tbl_BalanceHistory[[#This Row],[RespAgy]]&amp;": "&amp;Tbl_BalanceHistory[[#This Row],[RespAgency]]</f>
        <v>260: Virginia Community College System</v>
      </c>
      <c r="G2551" s="3">
        <v>260</v>
      </c>
      <c r="H2551" s="3" t="s">
        <v>463</v>
      </c>
      <c r="I2551" s="3" t="str">
        <f>_xlfn.XLOOKUP(Tbl_BalanceHistory[[#This Row],[AgyCode]],Tbl_Agencies[Agy Code],Tbl_Agencies[Agy Sort])</f>
        <v>102000</v>
      </c>
      <c r="J2551" s="2" t="str">
        <f>Tbl_BalanceHistory[[#This Row],[AgyCode]]&amp;": "&amp;Tbl_BalanceHistory[[#This Row],[Agency Name]]</f>
        <v>260: Virginia Community College System</v>
      </c>
      <c r="K2551" s="1">
        <v>2014</v>
      </c>
      <c r="L2551" s="3">
        <v>108</v>
      </c>
      <c r="M2551" s="3" t="s">
        <v>408</v>
      </c>
      <c r="N2551" s="2" t="str">
        <f>Tbl_BalanceHistory[[#This Row],[ProgramCode]]&amp;": "&amp;Tbl_BalanceHistory[[#This Row],[Program Name]]</f>
        <v>108: Higher Education Student Financial Assistance</v>
      </c>
      <c r="O2551" s="3" t="s">
        <v>1730</v>
      </c>
      <c r="P2551" s="1" t="str">
        <f>IF(Tbl_BalanceHistory[[#This Row],[FundCode]]="0100","GF",IF(Tbl_BalanceHistory[[#This Row],[FundCode]]="01000","GF","Hi Ed / OCR"))</f>
        <v>GF</v>
      </c>
      <c r="Q2551" s="5">
        <v>0</v>
      </c>
      <c r="R2551" s="5">
        <v>0</v>
      </c>
      <c r="S2551" s="5">
        <v>0</v>
      </c>
      <c r="T2551" s="5">
        <v>0</v>
      </c>
      <c r="U2551" s="3"/>
      <c r="V2551" s="5">
        <v>0</v>
      </c>
      <c r="W2551" s="5">
        <v>0</v>
      </c>
      <c r="X2551" s="5"/>
      <c r="Y2551" s="5"/>
      <c r="Z2551" s="5">
        <f>Tbl_BalanceHistory[[#This Row],[Discretionary Recommended - Pre 2022]]+Tbl_BalanceHistory[[#This Row],[Discretionary Balance Recommended: Policy]]+Tbl_BalanceHistory[[#This Row],[Discretionary Balance Recommended: Commitments]]</f>
        <v>0</v>
      </c>
      <c r="AA2551" s="5">
        <f>Tbl_BalanceHistory[[#This Row],[Discretionary Balance]]-Tbl_BalanceHistory[[#This Row],[Discretionary Reappropriation]]</f>
        <v>0</v>
      </c>
      <c r="AB2551" s="2"/>
      <c r="AC2551" s="2"/>
      <c r="AD2551" s="2"/>
      <c r="AE2551" s="2"/>
    </row>
    <row r="2552" spans="1:31" ht="45" x14ac:dyDescent="0.25">
      <c r="A2552" s="2" t="s">
        <v>10</v>
      </c>
      <c r="B2552" s="3">
        <v>7</v>
      </c>
      <c r="C2552" s="3">
        <v>260</v>
      </c>
      <c r="D2552" s="3" t="s">
        <v>463</v>
      </c>
      <c r="E2552" s="3" t="str">
        <f>_xlfn.XLOOKUP(Tbl_BalanceHistory[[#This Row],[RespAgy]],Tbl_Agencies[Agy Code],Tbl_Agencies[Agy Sort])</f>
        <v>102000</v>
      </c>
      <c r="F2552" s="2" t="str">
        <f>Tbl_BalanceHistory[[#This Row],[RespAgy]]&amp;": "&amp;Tbl_BalanceHistory[[#This Row],[RespAgency]]</f>
        <v>260: Virginia Community College System</v>
      </c>
      <c r="G2552" s="3">
        <v>260</v>
      </c>
      <c r="H2552" s="3" t="s">
        <v>463</v>
      </c>
      <c r="I2552" s="3" t="str">
        <f>_xlfn.XLOOKUP(Tbl_BalanceHistory[[#This Row],[AgyCode]],Tbl_Agencies[Agy Code],Tbl_Agencies[Agy Sort])</f>
        <v>102000</v>
      </c>
      <c r="J2552" s="2" t="str">
        <f>Tbl_BalanceHistory[[#This Row],[AgyCode]]&amp;": "&amp;Tbl_BalanceHistory[[#This Row],[Agency Name]]</f>
        <v>260: Virginia Community College System</v>
      </c>
      <c r="K2552" s="1">
        <v>2015</v>
      </c>
      <c r="L2552" s="3">
        <v>108</v>
      </c>
      <c r="M2552" s="3" t="s">
        <v>408</v>
      </c>
      <c r="N2552" s="2" t="str">
        <f>Tbl_BalanceHistory[[#This Row],[ProgramCode]]&amp;": "&amp;Tbl_BalanceHistory[[#This Row],[Program Name]]</f>
        <v>108: Higher Education Student Financial Assistance</v>
      </c>
      <c r="O2552" s="3" t="s">
        <v>1730</v>
      </c>
      <c r="P2552" s="1" t="str">
        <f>IF(Tbl_BalanceHistory[[#This Row],[FundCode]]="0100","GF",IF(Tbl_BalanceHistory[[#This Row],[FundCode]]="01000","GF","Hi Ed / OCR"))</f>
        <v>GF</v>
      </c>
      <c r="Q2552" s="5">
        <v>0</v>
      </c>
      <c r="R2552" s="5">
        <v>0</v>
      </c>
      <c r="S2552" s="5">
        <v>0</v>
      </c>
      <c r="T2552" s="5">
        <v>0</v>
      </c>
      <c r="U2552" s="3" t="s">
        <v>1731</v>
      </c>
      <c r="V2552" s="5">
        <v>0</v>
      </c>
      <c r="W2552" s="5">
        <v>0</v>
      </c>
      <c r="X2552" s="5"/>
      <c r="Y2552" s="5"/>
      <c r="Z2552" s="5">
        <f>Tbl_BalanceHistory[[#This Row],[Discretionary Recommended - Pre 2022]]+Tbl_BalanceHistory[[#This Row],[Discretionary Balance Recommended: Policy]]+Tbl_BalanceHistory[[#This Row],[Discretionary Balance Recommended: Commitments]]</f>
        <v>0</v>
      </c>
      <c r="AA2552" s="5">
        <f>Tbl_BalanceHistory[[#This Row],[Discretionary Balance]]-Tbl_BalanceHistory[[#This Row],[Discretionary Reappropriation]]</f>
        <v>0</v>
      </c>
      <c r="AB2552" s="2"/>
      <c r="AC2552" s="2"/>
      <c r="AD2552" s="2"/>
      <c r="AE2552" s="2"/>
    </row>
    <row r="2553" spans="1:31" ht="45" x14ac:dyDescent="0.25">
      <c r="A2553" s="2" t="s">
        <v>10</v>
      </c>
      <c r="B2553" s="3">
        <v>7</v>
      </c>
      <c r="C2553" s="3">
        <v>260</v>
      </c>
      <c r="D2553" s="3" t="s">
        <v>463</v>
      </c>
      <c r="E2553" s="3" t="str">
        <f>_xlfn.XLOOKUP(Tbl_BalanceHistory[[#This Row],[RespAgy]],Tbl_Agencies[Agy Code],Tbl_Agencies[Agy Sort])</f>
        <v>102000</v>
      </c>
      <c r="F2553" s="2" t="str">
        <f>Tbl_BalanceHistory[[#This Row],[RespAgy]]&amp;": "&amp;Tbl_BalanceHistory[[#This Row],[RespAgency]]</f>
        <v>260: Virginia Community College System</v>
      </c>
      <c r="G2553" s="3">
        <v>260</v>
      </c>
      <c r="H2553" s="3" t="s">
        <v>463</v>
      </c>
      <c r="I2553" s="3" t="str">
        <f>_xlfn.XLOOKUP(Tbl_BalanceHistory[[#This Row],[AgyCode]],Tbl_Agencies[Agy Code],Tbl_Agencies[Agy Sort])</f>
        <v>102000</v>
      </c>
      <c r="J2553" s="2" t="str">
        <f>Tbl_BalanceHistory[[#This Row],[AgyCode]]&amp;": "&amp;Tbl_BalanceHistory[[#This Row],[Agency Name]]</f>
        <v>260: Virginia Community College System</v>
      </c>
      <c r="K2553" s="1">
        <v>2016</v>
      </c>
      <c r="L2553" s="3">
        <v>108</v>
      </c>
      <c r="M2553" s="3" t="s">
        <v>408</v>
      </c>
      <c r="N2553" s="2" t="str">
        <f>Tbl_BalanceHistory[[#This Row],[ProgramCode]]&amp;": "&amp;Tbl_BalanceHistory[[#This Row],[Program Name]]</f>
        <v>108: Higher Education Student Financial Assistance</v>
      </c>
      <c r="O2553" s="3" t="s">
        <v>1730</v>
      </c>
      <c r="P2553" s="1" t="str">
        <f>IF(Tbl_BalanceHistory[[#This Row],[FundCode]]="0100","GF",IF(Tbl_BalanceHistory[[#This Row],[FundCode]]="01000","GF","Hi Ed / OCR"))</f>
        <v>GF</v>
      </c>
      <c r="Q2553" s="5">
        <v>16582</v>
      </c>
      <c r="R2553" s="5">
        <v>0</v>
      </c>
      <c r="S2553" s="5">
        <v>16582</v>
      </c>
      <c r="T2553" s="5">
        <v>16582</v>
      </c>
      <c r="U2553" s="3" t="s">
        <v>1731</v>
      </c>
      <c r="V2553" s="5">
        <v>0</v>
      </c>
      <c r="W2553" s="5">
        <v>0</v>
      </c>
      <c r="X2553" s="5"/>
      <c r="Y2553" s="5"/>
      <c r="Z2553" s="5">
        <f>Tbl_BalanceHistory[[#This Row],[Discretionary Recommended - Pre 2022]]+Tbl_BalanceHistory[[#This Row],[Discretionary Balance Recommended: Policy]]+Tbl_BalanceHistory[[#This Row],[Discretionary Balance Recommended: Commitments]]</f>
        <v>0</v>
      </c>
      <c r="AA2553" s="5">
        <f>Tbl_BalanceHistory[[#This Row],[Discretionary Balance]]-Tbl_BalanceHistory[[#This Row],[Discretionary Reappropriation]]</f>
        <v>0</v>
      </c>
      <c r="AB2553" s="2"/>
      <c r="AC2553" s="2"/>
      <c r="AD2553" s="2"/>
      <c r="AE2553" s="2"/>
    </row>
    <row r="2554" spans="1:31" ht="45" x14ac:dyDescent="0.25">
      <c r="A2554" s="2" t="s">
        <v>10</v>
      </c>
      <c r="B2554" s="3">
        <v>7</v>
      </c>
      <c r="C2554" s="3">
        <v>260</v>
      </c>
      <c r="D2554" s="3" t="s">
        <v>463</v>
      </c>
      <c r="E2554" s="3" t="str">
        <f>_xlfn.XLOOKUP(Tbl_BalanceHistory[[#This Row],[RespAgy]],Tbl_Agencies[Agy Code],Tbl_Agencies[Agy Sort])</f>
        <v>102000</v>
      </c>
      <c r="F2554" s="2" t="str">
        <f>Tbl_BalanceHistory[[#This Row],[RespAgy]]&amp;": "&amp;Tbl_BalanceHistory[[#This Row],[RespAgency]]</f>
        <v>260: Virginia Community College System</v>
      </c>
      <c r="G2554" s="3">
        <v>260</v>
      </c>
      <c r="H2554" s="3" t="s">
        <v>463</v>
      </c>
      <c r="I2554" s="3" t="str">
        <f>_xlfn.XLOOKUP(Tbl_BalanceHistory[[#This Row],[AgyCode]],Tbl_Agencies[Agy Code],Tbl_Agencies[Agy Sort])</f>
        <v>102000</v>
      </c>
      <c r="J2554" s="2" t="str">
        <f>Tbl_BalanceHistory[[#This Row],[AgyCode]]&amp;": "&amp;Tbl_BalanceHistory[[#This Row],[Agency Name]]</f>
        <v>260: Virginia Community College System</v>
      </c>
      <c r="K2554" s="1">
        <v>2017</v>
      </c>
      <c r="L2554" s="3">
        <v>108</v>
      </c>
      <c r="M2554" s="3" t="s">
        <v>408</v>
      </c>
      <c r="N2554" s="2" t="str">
        <f>Tbl_BalanceHistory[[#This Row],[ProgramCode]]&amp;": "&amp;Tbl_BalanceHistory[[#This Row],[Program Name]]</f>
        <v>108: Higher Education Student Financial Assistance</v>
      </c>
      <c r="O2554" s="3" t="s">
        <v>886</v>
      </c>
      <c r="P2554" s="1" t="str">
        <f>IF(Tbl_BalanceHistory[[#This Row],[FundCode]]="0100","GF",IF(Tbl_BalanceHistory[[#This Row],[FundCode]]="01000","GF","Hi Ed / OCR"))</f>
        <v>GF</v>
      </c>
      <c r="Q2554" s="5">
        <v>88140</v>
      </c>
      <c r="R2554" s="5">
        <v>0</v>
      </c>
      <c r="S2554" s="5">
        <v>88140</v>
      </c>
      <c r="T2554" s="5">
        <v>88140</v>
      </c>
      <c r="U2554" s="3" t="s">
        <v>1732</v>
      </c>
      <c r="V2554" s="5">
        <v>0</v>
      </c>
      <c r="W2554" s="5">
        <v>0</v>
      </c>
      <c r="X2554" s="5"/>
      <c r="Y2554" s="5"/>
      <c r="Z2554" s="5">
        <f>Tbl_BalanceHistory[[#This Row],[Discretionary Recommended - Pre 2022]]+Tbl_BalanceHistory[[#This Row],[Discretionary Balance Recommended: Policy]]+Tbl_BalanceHistory[[#This Row],[Discretionary Balance Recommended: Commitments]]</f>
        <v>0</v>
      </c>
      <c r="AA2554" s="5">
        <f>Tbl_BalanceHistory[[#This Row],[Discretionary Balance]]-Tbl_BalanceHistory[[#This Row],[Discretionary Reappropriation]]</f>
        <v>0</v>
      </c>
      <c r="AB2554" s="2"/>
      <c r="AC2554" s="2"/>
      <c r="AD2554" s="2"/>
      <c r="AE2554" s="2"/>
    </row>
    <row r="2555" spans="1:31" ht="45" x14ac:dyDescent="0.25">
      <c r="A2555" s="2" t="s">
        <v>10</v>
      </c>
      <c r="B2555" s="3">
        <v>7</v>
      </c>
      <c r="C2555" s="3">
        <v>260</v>
      </c>
      <c r="D2555" s="3" t="s">
        <v>463</v>
      </c>
      <c r="E2555" s="3" t="str">
        <f>_xlfn.XLOOKUP(Tbl_BalanceHistory[[#This Row],[RespAgy]],Tbl_Agencies[Agy Code],Tbl_Agencies[Agy Sort])</f>
        <v>102000</v>
      </c>
      <c r="F2555" s="2" t="str">
        <f>Tbl_BalanceHistory[[#This Row],[RespAgy]]&amp;": "&amp;Tbl_BalanceHistory[[#This Row],[RespAgency]]</f>
        <v>260: Virginia Community College System</v>
      </c>
      <c r="G2555" s="3">
        <v>260</v>
      </c>
      <c r="H2555" s="3" t="s">
        <v>463</v>
      </c>
      <c r="I2555" s="3" t="str">
        <f>_xlfn.XLOOKUP(Tbl_BalanceHistory[[#This Row],[AgyCode]],Tbl_Agencies[Agy Code],Tbl_Agencies[Agy Sort])</f>
        <v>102000</v>
      </c>
      <c r="J2555" s="2" t="str">
        <f>Tbl_BalanceHistory[[#This Row],[AgyCode]]&amp;": "&amp;Tbl_BalanceHistory[[#This Row],[Agency Name]]</f>
        <v>260: Virginia Community College System</v>
      </c>
      <c r="K2555" s="1">
        <v>2018</v>
      </c>
      <c r="L2555" s="3">
        <v>108</v>
      </c>
      <c r="M2555" s="3" t="s">
        <v>408</v>
      </c>
      <c r="N2555" s="2" t="str">
        <f>Tbl_BalanceHistory[[#This Row],[ProgramCode]]&amp;": "&amp;Tbl_BalanceHistory[[#This Row],[Program Name]]</f>
        <v>108: Higher Education Student Financial Assistance</v>
      </c>
      <c r="O2555" s="3" t="s">
        <v>886</v>
      </c>
      <c r="P2555" s="1" t="str">
        <f>IF(Tbl_BalanceHistory[[#This Row],[FundCode]]="0100","GF",IF(Tbl_BalanceHistory[[#This Row],[FundCode]]="01000","GF","Hi Ed / OCR"))</f>
        <v>GF</v>
      </c>
      <c r="Q2555" s="5">
        <v>56</v>
      </c>
      <c r="R2555" s="5">
        <v>0</v>
      </c>
      <c r="S2555" s="5">
        <v>56</v>
      </c>
      <c r="T2555" s="5">
        <v>56</v>
      </c>
      <c r="U2555" s="3" t="s">
        <v>1733</v>
      </c>
      <c r="V2555" s="5">
        <v>0</v>
      </c>
      <c r="W2555" s="5">
        <v>0</v>
      </c>
      <c r="X2555" s="5"/>
      <c r="Y2555" s="5"/>
      <c r="Z2555" s="5">
        <f>Tbl_BalanceHistory[[#This Row],[Discretionary Recommended - Pre 2022]]+Tbl_BalanceHistory[[#This Row],[Discretionary Balance Recommended: Policy]]+Tbl_BalanceHistory[[#This Row],[Discretionary Balance Recommended: Commitments]]</f>
        <v>0</v>
      </c>
      <c r="AA2555" s="5">
        <f>Tbl_BalanceHistory[[#This Row],[Discretionary Balance]]-Tbl_BalanceHistory[[#This Row],[Discretionary Reappropriation]]</f>
        <v>0</v>
      </c>
      <c r="AB2555" s="2"/>
      <c r="AC2555" s="2"/>
      <c r="AD2555" s="2"/>
      <c r="AE2555" s="2"/>
    </row>
    <row r="2556" spans="1:31" ht="45" x14ac:dyDescent="0.25">
      <c r="A2556" s="2" t="s">
        <v>10</v>
      </c>
      <c r="B2556" s="3">
        <v>7</v>
      </c>
      <c r="C2556" s="3">
        <v>260</v>
      </c>
      <c r="D2556" s="3" t="s">
        <v>463</v>
      </c>
      <c r="E2556" s="3" t="str">
        <f>_xlfn.XLOOKUP(Tbl_BalanceHistory[[#This Row],[RespAgy]],Tbl_Agencies[Agy Code],Tbl_Agencies[Agy Sort])</f>
        <v>102000</v>
      </c>
      <c r="F2556" s="2" t="str">
        <f>Tbl_BalanceHistory[[#This Row],[RespAgy]]&amp;": "&amp;Tbl_BalanceHistory[[#This Row],[RespAgency]]</f>
        <v>260: Virginia Community College System</v>
      </c>
      <c r="G2556" s="3">
        <v>260</v>
      </c>
      <c r="H2556" s="3" t="s">
        <v>463</v>
      </c>
      <c r="I2556" s="3" t="str">
        <f>_xlfn.XLOOKUP(Tbl_BalanceHistory[[#This Row],[AgyCode]],Tbl_Agencies[Agy Code],Tbl_Agencies[Agy Sort])</f>
        <v>102000</v>
      </c>
      <c r="J2556" s="2" t="str">
        <f>Tbl_BalanceHistory[[#This Row],[AgyCode]]&amp;": "&amp;Tbl_BalanceHistory[[#This Row],[Agency Name]]</f>
        <v>260: Virginia Community College System</v>
      </c>
      <c r="K2556" s="1">
        <v>2019</v>
      </c>
      <c r="L2556" s="3">
        <v>108</v>
      </c>
      <c r="M2556" s="3" t="s">
        <v>408</v>
      </c>
      <c r="N2556" s="2" t="str">
        <f>Tbl_BalanceHistory[[#This Row],[ProgramCode]]&amp;": "&amp;Tbl_BalanceHistory[[#This Row],[Program Name]]</f>
        <v>108: Higher Education Student Financial Assistance</v>
      </c>
      <c r="O2556" s="3" t="s">
        <v>886</v>
      </c>
      <c r="P2556" s="1" t="str">
        <f>IF(Tbl_BalanceHistory[[#This Row],[FundCode]]="0100","GF",IF(Tbl_BalanceHistory[[#This Row],[FundCode]]="01000","GF","Hi Ed / OCR"))</f>
        <v>GF</v>
      </c>
      <c r="Q2556" s="5">
        <v>5683</v>
      </c>
      <c r="R2556" s="5">
        <v>0</v>
      </c>
      <c r="S2556" s="5">
        <v>5683</v>
      </c>
      <c r="T2556" s="5">
        <v>5683</v>
      </c>
      <c r="U2556" s="3" t="s">
        <v>1733</v>
      </c>
      <c r="V2556" s="5">
        <v>0</v>
      </c>
      <c r="W2556" s="5">
        <v>0</v>
      </c>
      <c r="X2556" s="5"/>
      <c r="Y2556" s="5"/>
      <c r="Z2556" s="5">
        <f>Tbl_BalanceHistory[[#This Row],[Discretionary Recommended - Pre 2022]]+Tbl_BalanceHistory[[#This Row],[Discretionary Balance Recommended: Policy]]+Tbl_BalanceHistory[[#This Row],[Discretionary Balance Recommended: Commitments]]</f>
        <v>0</v>
      </c>
      <c r="AA2556" s="5">
        <f>Tbl_BalanceHistory[[#This Row],[Discretionary Balance]]-Tbl_BalanceHistory[[#This Row],[Discretionary Reappropriation]]</f>
        <v>0</v>
      </c>
      <c r="AB2556" s="2"/>
      <c r="AC2556" s="2"/>
      <c r="AD2556" s="2"/>
      <c r="AE2556" s="2"/>
    </row>
    <row r="2557" spans="1:31" ht="45" x14ac:dyDescent="0.25">
      <c r="A2557" s="2" t="s">
        <v>10</v>
      </c>
      <c r="B2557" s="3">
        <v>7</v>
      </c>
      <c r="C2557" s="3">
        <v>260</v>
      </c>
      <c r="D2557" s="3" t="s">
        <v>463</v>
      </c>
      <c r="E2557" s="3" t="str">
        <f>_xlfn.XLOOKUP(Tbl_BalanceHistory[[#This Row],[RespAgy]],Tbl_Agencies[Agy Code],Tbl_Agencies[Agy Sort])</f>
        <v>102000</v>
      </c>
      <c r="F2557" s="2" t="str">
        <f>Tbl_BalanceHistory[[#This Row],[RespAgy]]&amp;": "&amp;Tbl_BalanceHistory[[#This Row],[RespAgency]]</f>
        <v>260: Virginia Community College System</v>
      </c>
      <c r="G2557" s="3">
        <v>260</v>
      </c>
      <c r="H2557" s="3" t="s">
        <v>463</v>
      </c>
      <c r="I2557" s="3" t="str">
        <f>_xlfn.XLOOKUP(Tbl_BalanceHistory[[#This Row],[AgyCode]],Tbl_Agencies[Agy Code],Tbl_Agencies[Agy Sort])</f>
        <v>102000</v>
      </c>
      <c r="J2557" s="2" t="str">
        <f>Tbl_BalanceHistory[[#This Row],[AgyCode]]&amp;": "&amp;Tbl_BalanceHistory[[#This Row],[Agency Name]]</f>
        <v>260: Virginia Community College System</v>
      </c>
      <c r="K2557" s="1">
        <v>2020</v>
      </c>
      <c r="L2557" s="3">
        <v>108</v>
      </c>
      <c r="M2557" s="3" t="s">
        <v>408</v>
      </c>
      <c r="N2557" s="2" t="str">
        <f>Tbl_BalanceHistory[[#This Row],[ProgramCode]]&amp;": "&amp;Tbl_BalanceHistory[[#This Row],[Program Name]]</f>
        <v>108: Higher Education Student Financial Assistance</v>
      </c>
      <c r="O2557" s="3" t="s">
        <v>886</v>
      </c>
      <c r="P2557" s="1" t="str">
        <f>IF(Tbl_BalanceHistory[[#This Row],[FundCode]]="0100","GF",IF(Tbl_BalanceHistory[[#This Row],[FundCode]]="01000","GF","Hi Ed / OCR"))</f>
        <v>GF</v>
      </c>
      <c r="Q2557" s="5">
        <v>1110814.28</v>
      </c>
      <c r="R2557" s="5">
        <v>0</v>
      </c>
      <c r="S2557" s="5">
        <v>1110814.28</v>
      </c>
      <c r="T2557" s="5">
        <v>1110814.28</v>
      </c>
      <c r="U2557" s="3" t="s">
        <v>1733</v>
      </c>
      <c r="V2557" s="5">
        <v>0</v>
      </c>
      <c r="W2557" s="5">
        <v>0</v>
      </c>
      <c r="X2557" s="5"/>
      <c r="Y2557" s="5"/>
      <c r="Z2557" s="5">
        <f>Tbl_BalanceHistory[[#This Row],[Discretionary Recommended - Pre 2022]]+Tbl_BalanceHistory[[#This Row],[Discretionary Balance Recommended: Policy]]+Tbl_BalanceHistory[[#This Row],[Discretionary Balance Recommended: Commitments]]</f>
        <v>0</v>
      </c>
      <c r="AA2557" s="5">
        <f>Tbl_BalanceHistory[[#This Row],[Discretionary Balance]]-Tbl_BalanceHistory[[#This Row],[Discretionary Reappropriation]]</f>
        <v>0</v>
      </c>
      <c r="AB2557" s="2"/>
      <c r="AC2557" s="2"/>
      <c r="AD2557" s="2"/>
      <c r="AE2557" s="2"/>
    </row>
    <row r="2558" spans="1:31" ht="45" x14ac:dyDescent="0.25">
      <c r="A2558" s="2" t="s">
        <v>10</v>
      </c>
      <c r="B2558" s="3">
        <v>7</v>
      </c>
      <c r="C2558" s="3">
        <v>260</v>
      </c>
      <c r="D2558" s="3" t="s">
        <v>463</v>
      </c>
      <c r="E2558" s="3" t="str">
        <f>_xlfn.XLOOKUP(Tbl_BalanceHistory[[#This Row],[RespAgy]],Tbl_Agencies[Agy Code],Tbl_Agencies[Agy Sort])</f>
        <v>102000</v>
      </c>
      <c r="F2558" s="2" t="str">
        <f>Tbl_BalanceHistory[[#This Row],[RespAgy]]&amp;": "&amp;Tbl_BalanceHistory[[#This Row],[RespAgency]]</f>
        <v>260: Virginia Community College System</v>
      </c>
      <c r="G2558" s="3">
        <v>260</v>
      </c>
      <c r="H2558" s="3" t="s">
        <v>463</v>
      </c>
      <c r="I2558" s="3" t="str">
        <f>_xlfn.XLOOKUP(Tbl_BalanceHistory[[#This Row],[AgyCode]],Tbl_Agencies[Agy Code],Tbl_Agencies[Agy Sort])</f>
        <v>102000</v>
      </c>
      <c r="J2558" s="2" t="str">
        <f>Tbl_BalanceHistory[[#This Row],[AgyCode]]&amp;": "&amp;Tbl_BalanceHistory[[#This Row],[Agency Name]]</f>
        <v>260: Virginia Community College System</v>
      </c>
      <c r="K2558" s="1">
        <v>2021</v>
      </c>
      <c r="L2558" s="3">
        <v>108</v>
      </c>
      <c r="M2558" s="3" t="s">
        <v>408</v>
      </c>
      <c r="N2558" s="2" t="str">
        <f>Tbl_BalanceHistory[[#This Row],[ProgramCode]]&amp;": "&amp;Tbl_BalanceHistory[[#This Row],[Program Name]]</f>
        <v>108: Higher Education Student Financial Assistance</v>
      </c>
      <c r="O2558" s="3" t="s">
        <v>886</v>
      </c>
      <c r="P2558" s="1" t="str">
        <f>IF(Tbl_BalanceHistory[[#This Row],[FundCode]]="0100","GF",IF(Tbl_BalanceHistory[[#This Row],[FundCode]]="01000","GF","Hi Ed / OCR"))</f>
        <v>GF</v>
      </c>
      <c r="Q2558" s="5">
        <v>3536631.15</v>
      </c>
      <c r="R2558" s="5">
        <v>0</v>
      </c>
      <c r="S2558" s="5">
        <v>3536631.15</v>
      </c>
      <c r="T2558" s="5">
        <v>3536631.15</v>
      </c>
      <c r="U2558" s="3" t="s">
        <v>1733</v>
      </c>
      <c r="V2558" s="5">
        <v>0</v>
      </c>
      <c r="W2558" s="5">
        <v>0</v>
      </c>
      <c r="X2558" s="5"/>
      <c r="Y2558" s="5"/>
      <c r="Z2558" s="5">
        <f>Tbl_BalanceHistory[[#This Row],[Discretionary Recommended - Pre 2022]]+Tbl_BalanceHistory[[#This Row],[Discretionary Balance Recommended: Policy]]+Tbl_BalanceHistory[[#This Row],[Discretionary Balance Recommended: Commitments]]</f>
        <v>0</v>
      </c>
      <c r="AA2558" s="5">
        <f>Tbl_BalanceHistory[[#This Row],[Discretionary Balance]]-Tbl_BalanceHistory[[#This Row],[Discretionary Reappropriation]]</f>
        <v>0</v>
      </c>
      <c r="AB2558" s="2"/>
      <c r="AC2558" s="2"/>
      <c r="AD2558" s="2"/>
      <c r="AE2558" s="2"/>
    </row>
    <row r="2559" spans="1:31" ht="45" x14ac:dyDescent="0.25">
      <c r="A2559" s="2" t="s">
        <v>10</v>
      </c>
      <c r="B2559" s="3">
        <v>7</v>
      </c>
      <c r="C2559" s="3">
        <v>260</v>
      </c>
      <c r="D2559" s="3" t="s">
        <v>463</v>
      </c>
      <c r="E2559" s="3" t="str">
        <f>_xlfn.XLOOKUP(Tbl_BalanceHistory[[#This Row],[RespAgy]],Tbl_Agencies[Agy Code],Tbl_Agencies[Agy Sort])</f>
        <v>102000</v>
      </c>
      <c r="F2559" s="2" t="str">
        <f>Tbl_BalanceHistory[[#This Row],[RespAgy]]&amp;": "&amp;Tbl_BalanceHistory[[#This Row],[RespAgency]]</f>
        <v>260: Virginia Community College System</v>
      </c>
      <c r="G2559" s="3">
        <v>260</v>
      </c>
      <c r="H2559" s="3" t="s">
        <v>463</v>
      </c>
      <c r="I2559" s="3" t="str">
        <f>_xlfn.XLOOKUP(Tbl_BalanceHistory[[#This Row],[AgyCode]],Tbl_Agencies[Agy Code],Tbl_Agencies[Agy Sort])</f>
        <v>102000</v>
      </c>
      <c r="J2559" s="2" t="str">
        <f>Tbl_BalanceHistory[[#This Row],[AgyCode]]&amp;": "&amp;Tbl_BalanceHistory[[#This Row],[Agency Name]]</f>
        <v>260: Virginia Community College System</v>
      </c>
      <c r="K2559" s="1">
        <v>2022</v>
      </c>
      <c r="L2559" s="3">
        <v>108</v>
      </c>
      <c r="M2559" s="3" t="s">
        <v>408</v>
      </c>
      <c r="N2559" s="2" t="str">
        <f>Tbl_BalanceHistory[[#This Row],[ProgramCode]]&amp;": "&amp;Tbl_BalanceHistory[[#This Row],[Program Name]]</f>
        <v>108: Higher Education Student Financial Assistance</v>
      </c>
      <c r="O2559" s="3" t="s">
        <v>886</v>
      </c>
      <c r="P2559" s="1" t="str">
        <f>IF(Tbl_BalanceHistory[[#This Row],[FundCode]]="0100","GF",IF(Tbl_BalanceHistory[[#This Row],[FundCode]]="01000","GF","Hi Ed / OCR"))</f>
        <v>GF</v>
      </c>
      <c r="Q2559" s="5">
        <v>4946057.9800000004</v>
      </c>
      <c r="R2559" s="5">
        <v>0</v>
      </c>
      <c r="S2559" s="5">
        <v>4946057.9800000004</v>
      </c>
      <c r="T2559" s="5">
        <v>4946057.9800000004</v>
      </c>
      <c r="U2559" s="3" t="s">
        <v>1733</v>
      </c>
      <c r="V2559" s="5">
        <v>0</v>
      </c>
      <c r="W2559" s="5"/>
      <c r="X2559" s="5">
        <v>0</v>
      </c>
      <c r="Y2559" s="5">
        <v>0</v>
      </c>
      <c r="Z2559" s="5">
        <f>Tbl_BalanceHistory[[#This Row],[Discretionary Recommended - Pre 2022]]+Tbl_BalanceHistory[[#This Row],[Discretionary Balance Recommended: Policy]]+Tbl_BalanceHistory[[#This Row],[Discretionary Balance Recommended: Commitments]]</f>
        <v>0</v>
      </c>
      <c r="AA2559" s="5">
        <f>Tbl_BalanceHistory[[#This Row],[Discretionary Balance]]-Tbl_BalanceHistory[[#This Row],[Discretionary Reappropriation]]</f>
        <v>0</v>
      </c>
      <c r="AB2559" s="2"/>
      <c r="AC2559" s="2"/>
      <c r="AD2559" s="2"/>
      <c r="AE2559" s="2"/>
    </row>
    <row r="2560" spans="1:31" ht="45" x14ac:dyDescent="0.25">
      <c r="A2560" s="2" t="s">
        <v>10</v>
      </c>
      <c r="B2560" s="3">
        <v>7</v>
      </c>
      <c r="C2560" s="3">
        <v>260</v>
      </c>
      <c r="D2560" s="3" t="s">
        <v>463</v>
      </c>
      <c r="E2560" s="3" t="str">
        <f>_xlfn.XLOOKUP(Tbl_BalanceHistory[[#This Row],[RespAgy]],Tbl_Agencies[Agy Code],Tbl_Agencies[Agy Sort])</f>
        <v>102000</v>
      </c>
      <c r="F2560" s="2" t="str">
        <f>Tbl_BalanceHistory[[#This Row],[RespAgy]]&amp;": "&amp;Tbl_BalanceHistory[[#This Row],[RespAgency]]</f>
        <v>260: Virginia Community College System</v>
      </c>
      <c r="G2560" s="3">
        <v>260</v>
      </c>
      <c r="H2560" s="3" t="s">
        <v>463</v>
      </c>
      <c r="I2560" s="3" t="str">
        <f>_xlfn.XLOOKUP(Tbl_BalanceHistory[[#This Row],[AgyCode]],Tbl_Agencies[Agy Code],Tbl_Agencies[Agy Sort])</f>
        <v>102000</v>
      </c>
      <c r="J2560" s="2" t="str">
        <f>Tbl_BalanceHistory[[#This Row],[AgyCode]]&amp;": "&amp;Tbl_BalanceHistory[[#This Row],[Agency Name]]</f>
        <v>260: Virginia Community College System</v>
      </c>
      <c r="K2560" s="1">
        <v>2023</v>
      </c>
      <c r="L2560" s="3">
        <v>108</v>
      </c>
      <c r="M2560" s="3" t="s">
        <v>408</v>
      </c>
      <c r="N2560" s="2" t="str">
        <f>Tbl_BalanceHistory[[#This Row],[ProgramCode]]&amp;": "&amp;Tbl_BalanceHistory[[#This Row],[Program Name]]</f>
        <v>108: Higher Education Student Financial Assistance</v>
      </c>
      <c r="O2560" s="3" t="s">
        <v>886</v>
      </c>
      <c r="P2560" s="1" t="str">
        <f>IF(Tbl_BalanceHistory[[#This Row],[FundCode]]="0100","GF",IF(Tbl_BalanceHistory[[#This Row],[FundCode]]="01000","GF","Hi Ed / OCR"))</f>
        <v>GF</v>
      </c>
      <c r="Q2560" s="5">
        <v>128978091.58</v>
      </c>
      <c r="R2560" s="5">
        <v>89117826.87999998</v>
      </c>
      <c r="S2560" s="5">
        <v>39860264.699999996</v>
      </c>
      <c r="T2560" s="5">
        <v>39860264.699999996</v>
      </c>
      <c r="U2560" s="3" t="s">
        <v>1733</v>
      </c>
      <c r="V2560" s="5">
        <v>0</v>
      </c>
      <c r="W2560" s="5">
        <v>0</v>
      </c>
      <c r="X2560" s="5">
        <v>0</v>
      </c>
      <c r="Y2560" s="5">
        <v>0</v>
      </c>
      <c r="Z2560" s="5">
        <v>0</v>
      </c>
      <c r="AA2560" s="5">
        <v>0</v>
      </c>
      <c r="AB2560" s="2"/>
      <c r="AC2560" s="2"/>
      <c r="AD2560" s="2"/>
      <c r="AE2560" s="2"/>
    </row>
    <row r="2561" spans="1:31" ht="45" x14ac:dyDescent="0.25">
      <c r="A2561" s="2" t="s">
        <v>10</v>
      </c>
      <c r="B2561" s="3">
        <v>7</v>
      </c>
      <c r="C2561" s="3">
        <v>260</v>
      </c>
      <c r="D2561" s="3" t="s">
        <v>463</v>
      </c>
      <c r="E2561" s="3" t="str">
        <f>_xlfn.XLOOKUP(Tbl_BalanceHistory[[#This Row],[RespAgy]],Tbl_Agencies[Agy Code],Tbl_Agencies[Agy Sort])</f>
        <v>102000</v>
      </c>
      <c r="F2561" s="2" t="str">
        <f>Tbl_BalanceHistory[[#This Row],[RespAgy]]&amp;": "&amp;Tbl_BalanceHistory[[#This Row],[RespAgency]]</f>
        <v>260: Virginia Community College System</v>
      </c>
      <c r="G2561" s="3">
        <v>260</v>
      </c>
      <c r="H2561" s="3" t="s">
        <v>463</v>
      </c>
      <c r="I2561" s="3" t="str">
        <f>_xlfn.XLOOKUP(Tbl_BalanceHistory[[#This Row],[AgyCode]],Tbl_Agencies[Agy Code],Tbl_Agencies[Agy Sort])</f>
        <v>102000</v>
      </c>
      <c r="J2561" s="2" t="str">
        <f>Tbl_BalanceHistory[[#This Row],[AgyCode]]&amp;": "&amp;Tbl_BalanceHistory[[#This Row],[Agency Name]]</f>
        <v>260: Virginia Community College System</v>
      </c>
      <c r="K2561" s="1">
        <v>2024</v>
      </c>
      <c r="L2561" s="3">
        <v>108</v>
      </c>
      <c r="M2561" s="3" t="s">
        <v>408</v>
      </c>
      <c r="N2561" s="2" t="str">
        <f>Tbl_BalanceHistory[[#This Row],[ProgramCode]]&amp;": "&amp;Tbl_BalanceHistory[[#This Row],[Program Name]]</f>
        <v>108: Higher Education Student Financial Assistance</v>
      </c>
      <c r="O2561" s="3" t="s">
        <v>886</v>
      </c>
      <c r="P2561" s="1" t="str">
        <f>IF(Tbl_BalanceHistory[[#This Row],[FundCode]]="0100","GF",IF(Tbl_BalanceHistory[[#This Row],[FundCode]]="01000","GF","Hi Ed / OCR"))</f>
        <v>GF</v>
      </c>
      <c r="Q2561" s="5">
        <v>166400553.69999999</v>
      </c>
      <c r="R2561" s="5">
        <v>106239948.51000001</v>
      </c>
      <c r="S2561" s="5">
        <v>60160605.189999998</v>
      </c>
      <c r="T2561" s="5">
        <v>60160605.189999998</v>
      </c>
      <c r="U2561" s="3" t="s">
        <v>1733</v>
      </c>
      <c r="V2561" s="5">
        <v>0</v>
      </c>
      <c r="W2561" s="5">
        <v>0</v>
      </c>
      <c r="X2561" s="5">
        <v>0</v>
      </c>
      <c r="Y2561" s="5">
        <v>0</v>
      </c>
      <c r="Z2561" s="5">
        <v>0</v>
      </c>
      <c r="AA2561" s="5">
        <v>0</v>
      </c>
      <c r="AB2561" s="2"/>
      <c r="AC2561" s="2"/>
      <c r="AD2561" s="2"/>
      <c r="AE2561" s="2"/>
    </row>
    <row r="2562" spans="1:31" ht="60" x14ac:dyDescent="0.25">
      <c r="A2562" s="2" t="s">
        <v>10</v>
      </c>
      <c r="B2562" s="3">
        <v>7</v>
      </c>
      <c r="C2562" s="3">
        <v>260</v>
      </c>
      <c r="D2562" s="3" t="s">
        <v>463</v>
      </c>
      <c r="E2562" s="3" t="str">
        <f>_xlfn.XLOOKUP(Tbl_BalanceHistory[[#This Row],[RespAgy]],Tbl_Agencies[Agy Code],Tbl_Agencies[Agy Sort])</f>
        <v>102000</v>
      </c>
      <c r="F2562" s="2" t="str">
        <f>Tbl_BalanceHistory[[#This Row],[RespAgy]]&amp;": "&amp;Tbl_BalanceHistory[[#This Row],[RespAgency]]</f>
        <v>260: Virginia Community College System</v>
      </c>
      <c r="G2562" s="3">
        <v>260</v>
      </c>
      <c r="H2562" s="3" t="s">
        <v>463</v>
      </c>
      <c r="I2562" s="3" t="str">
        <f>_xlfn.XLOOKUP(Tbl_BalanceHistory[[#This Row],[AgyCode]],Tbl_Agencies[Agy Code],Tbl_Agencies[Agy Sort])</f>
        <v>102000</v>
      </c>
      <c r="J2562" s="2" t="str">
        <f>Tbl_BalanceHistory[[#This Row],[AgyCode]]&amp;": "&amp;Tbl_BalanceHistory[[#This Row],[Agency Name]]</f>
        <v>260: Virginia Community College System</v>
      </c>
      <c r="K2562" s="1">
        <v>2014</v>
      </c>
      <c r="L2562" s="3">
        <v>110</v>
      </c>
      <c r="M2562" s="3" t="s">
        <v>409</v>
      </c>
      <c r="N2562" s="2" t="str">
        <f>Tbl_BalanceHistory[[#This Row],[ProgramCode]]&amp;": "&amp;Tbl_BalanceHistory[[#This Row],[Program Name]]</f>
        <v>110: Financial Assistance For Educational and General Services</v>
      </c>
      <c r="O2562" s="3" t="s">
        <v>1730</v>
      </c>
      <c r="P2562" s="1" t="str">
        <f>IF(Tbl_BalanceHistory[[#This Row],[FundCode]]="0100","GF",IF(Tbl_BalanceHistory[[#This Row],[FundCode]]="01000","GF","Hi Ed / OCR"))</f>
        <v>GF</v>
      </c>
      <c r="Q2562" s="5">
        <v>0</v>
      </c>
      <c r="R2562" s="5">
        <v>0</v>
      </c>
      <c r="S2562" s="5">
        <v>0</v>
      </c>
      <c r="T2562" s="5">
        <v>0</v>
      </c>
      <c r="U2562" s="3"/>
      <c r="V2562" s="5">
        <v>0</v>
      </c>
      <c r="W2562" s="5">
        <v>0</v>
      </c>
      <c r="X2562" s="5"/>
      <c r="Y2562" s="5"/>
      <c r="Z2562" s="5">
        <f>Tbl_BalanceHistory[[#This Row],[Discretionary Recommended - Pre 2022]]+Tbl_BalanceHistory[[#This Row],[Discretionary Balance Recommended: Policy]]+Tbl_BalanceHistory[[#This Row],[Discretionary Balance Recommended: Commitments]]</f>
        <v>0</v>
      </c>
      <c r="AA2562" s="5">
        <f>Tbl_BalanceHistory[[#This Row],[Discretionary Balance]]-Tbl_BalanceHistory[[#This Row],[Discretionary Reappropriation]]</f>
        <v>0</v>
      </c>
      <c r="AB2562" s="2"/>
      <c r="AC2562" s="2"/>
      <c r="AD2562" s="2"/>
      <c r="AE2562" s="2"/>
    </row>
    <row r="2563" spans="1:31" ht="60" x14ac:dyDescent="0.25">
      <c r="A2563" s="2" t="s">
        <v>10</v>
      </c>
      <c r="B2563" s="3">
        <v>7</v>
      </c>
      <c r="C2563" s="3">
        <v>260</v>
      </c>
      <c r="D2563" s="3" t="s">
        <v>463</v>
      </c>
      <c r="E2563" s="3" t="str">
        <f>_xlfn.XLOOKUP(Tbl_BalanceHistory[[#This Row],[RespAgy]],Tbl_Agencies[Agy Code],Tbl_Agencies[Agy Sort])</f>
        <v>102000</v>
      </c>
      <c r="F2563" s="2" t="str">
        <f>Tbl_BalanceHistory[[#This Row],[RespAgy]]&amp;": "&amp;Tbl_BalanceHistory[[#This Row],[RespAgency]]</f>
        <v>260: Virginia Community College System</v>
      </c>
      <c r="G2563" s="3">
        <v>260</v>
      </c>
      <c r="H2563" s="3" t="s">
        <v>463</v>
      </c>
      <c r="I2563" s="3" t="str">
        <f>_xlfn.XLOOKUP(Tbl_BalanceHistory[[#This Row],[AgyCode]],Tbl_Agencies[Agy Code],Tbl_Agencies[Agy Sort])</f>
        <v>102000</v>
      </c>
      <c r="J2563" s="2" t="str">
        <f>Tbl_BalanceHistory[[#This Row],[AgyCode]]&amp;": "&amp;Tbl_BalanceHistory[[#This Row],[Agency Name]]</f>
        <v>260: Virginia Community College System</v>
      </c>
      <c r="K2563" s="1">
        <v>2015</v>
      </c>
      <c r="L2563" s="3">
        <v>110</v>
      </c>
      <c r="M2563" s="3" t="s">
        <v>409</v>
      </c>
      <c r="N2563" s="2" t="str">
        <f>Tbl_BalanceHistory[[#This Row],[ProgramCode]]&amp;": "&amp;Tbl_BalanceHistory[[#This Row],[Program Name]]</f>
        <v>110: Financial Assistance For Educational and General Services</v>
      </c>
      <c r="O2563" s="3" t="s">
        <v>1730</v>
      </c>
      <c r="P2563" s="1" t="str">
        <f>IF(Tbl_BalanceHistory[[#This Row],[FundCode]]="0100","GF",IF(Tbl_BalanceHistory[[#This Row],[FundCode]]="01000","GF","Hi Ed / OCR"))</f>
        <v>GF</v>
      </c>
      <c r="Q2563" s="5">
        <v>0</v>
      </c>
      <c r="R2563" s="5">
        <v>0</v>
      </c>
      <c r="S2563" s="5">
        <v>0</v>
      </c>
      <c r="T2563" s="5">
        <v>0</v>
      </c>
      <c r="U2563" s="3" t="s">
        <v>1731</v>
      </c>
      <c r="V2563" s="5">
        <v>0</v>
      </c>
      <c r="W2563" s="5">
        <v>0</v>
      </c>
      <c r="X2563" s="5"/>
      <c r="Y2563" s="5"/>
      <c r="Z2563" s="5">
        <f>Tbl_BalanceHistory[[#This Row],[Discretionary Recommended - Pre 2022]]+Tbl_BalanceHistory[[#This Row],[Discretionary Balance Recommended: Policy]]+Tbl_BalanceHistory[[#This Row],[Discretionary Balance Recommended: Commitments]]</f>
        <v>0</v>
      </c>
      <c r="AA2563" s="5">
        <f>Tbl_BalanceHistory[[#This Row],[Discretionary Balance]]-Tbl_BalanceHistory[[#This Row],[Discretionary Reappropriation]]</f>
        <v>0</v>
      </c>
      <c r="AB2563" s="2"/>
      <c r="AC2563" s="2"/>
      <c r="AD2563" s="2"/>
      <c r="AE2563" s="2"/>
    </row>
    <row r="2564" spans="1:31" ht="60" x14ac:dyDescent="0.25">
      <c r="A2564" s="2" t="s">
        <v>10</v>
      </c>
      <c r="B2564" s="3">
        <v>7</v>
      </c>
      <c r="C2564" s="3">
        <v>260</v>
      </c>
      <c r="D2564" s="3" t="s">
        <v>463</v>
      </c>
      <c r="E2564" s="3" t="str">
        <f>_xlfn.XLOOKUP(Tbl_BalanceHistory[[#This Row],[RespAgy]],Tbl_Agencies[Agy Code],Tbl_Agencies[Agy Sort])</f>
        <v>102000</v>
      </c>
      <c r="F2564" s="2" t="str">
        <f>Tbl_BalanceHistory[[#This Row],[RespAgy]]&amp;": "&amp;Tbl_BalanceHistory[[#This Row],[RespAgency]]</f>
        <v>260: Virginia Community College System</v>
      </c>
      <c r="G2564" s="3">
        <v>260</v>
      </c>
      <c r="H2564" s="3" t="s">
        <v>463</v>
      </c>
      <c r="I2564" s="3" t="str">
        <f>_xlfn.XLOOKUP(Tbl_BalanceHistory[[#This Row],[AgyCode]],Tbl_Agencies[Agy Code],Tbl_Agencies[Agy Sort])</f>
        <v>102000</v>
      </c>
      <c r="J2564" s="2" t="str">
        <f>Tbl_BalanceHistory[[#This Row],[AgyCode]]&amp;": "&amp;Tbl_BalanceHistory[[#This Row],[Agency Name]]</f>
        <v>260: Virginia Community College System</v>
      </c>
      <c r="K2564" s="1">
        <v>2016</v>
      </c>
      <c r="L2564" s="3">
        <v>110</v>
      </c>
      <c r="M2564" s="3" t="s">
        <v>409</v>
      </c>
      <c r="N2564" s="2" t="str">
        <f>Tbl_BalanceHistory[[#This Row],[ProgramCode]]&amp;": "&amp;Tbl_BalanceHistory[[#This Row],[Program Name]]</f>
        <v>110: Financial Assistance For Educational and General Services</v>
      </c>
      <c r="O2564" s="3" t="s">
        <v>1730</v>
      </c>
      <c r="P2564" s="1" t="str">
        <f>IF(Tbl_BalanceHistory[[#This Row],[FundCode]]="0100","GF",IF(Tbl_BalanceHistory[[#This Row],[FundCode]]="01000","GF","Hi Ed / OCR"))</f>
        <v>GF</v>
      </c>
      <c r="Q2564" s="5">
        <v>0</v>
      </c>
      <c r="R2564" s="5">
        <v>0</v>
      </c>
      <c r="S2564" s="5">
        <v>0</v>
      </c>
      <c r="T2564" s="5">
        <v>0</v>
      </c>
      <c r="U2564" s="3"/>
      <c r="V2564" s="5">
        <v>0</v>
      </c>
      <c r="W2564" s="5">
        <v>0</v>
      </c>
      <c r="X2564" s="5"/>
      <c r="Y2564" s="5"/>
      <c r="Z2564" s="5">
        <f>Tbl_BalanceHistory[[#This Row],[Discretionary Recommended - Pre 2022]]+Tbl_BalanceHistory[[#This Row],[Discretionary Balance Recommended: Policy]]+Tbl_BalanceHistory[[#This Row],[Discretionary Balance Recommended: Commitments]]</f>
        <v>0</v>
      </c>
      <c r="AA2564" s="5">
        <f>Tbl_BalanceHistory[[#This Row],[Discretionary Balance]]-Tbl_BalanceHistory[[#This Row],[Discretionary Reappropriation]]</f>
        <v>0</v>
      </c>
      <c r="AB2564" s="2"/>
      <c r="AC2564" s="2"/>
      <c r="AD2564" s="2"/>
      <c r="AE2564" s="2"/>
    </row>
    <row r="2565" spans="1:31" ht="60" x14ac:dyDescent="0.25">
      <c r="A2565" s="2" t="s">
        <v>10</v>
      </c>
      <c r="B2565" s="3">
        <v>7</v>
      </c>
      <c r="C2565" s="3">
        <v>260</v>
      </c>
      <c r="D2565" s="3" t="s">
        <v>463</v>
      </c>
      <c r="E2565" s="3" t="str">
        <f>_xlfn.XLOOKUP(Tbl_BalanceHistory[[#This Row],[RespAgy]],Tbl_Agencies[Agy Code],Tbl_Agencies[Agy Sort])</f>
        <v>102000</v>
      </c>
      <c r="F2565" s="2" t="str">
        <f>Tbl_BalanceHistory[[#This Row],[RespAgy]]&amp;": "&amp;Tbl_BalanceHistory[[#This Row],[RespAgency]]</f>
        <v>260: Virginia Community College System</v>
      </c>
      <c r="G2565" s="3">
        <v>260</v>
      </c>
      <c r="H2565" s="3" t="s">
        <v>463</v>
      </c>
      <c r="I2565" s="3" t="str">
        <f>_xlfn.XLOOKUP(Tbl_BalanceHistory[[#This Row],[AgyCode]],Tbl_Agencies[Agy Code],Tbl_Agencies[Agy Sort])</f>
        <v>102000</v>
      </c>
      <c r="J2565" s="2" t="str">
        <f>Tbl_BalanceHistory[[#This Row],[AgyCode]]&amp;": "&amp;Tbl_BalanceHistory[[#This Row],[Agency Name]]</f>
        <v>260: Virginia Community College System</v>
      </c>
      <c r="K2565" s="1">
        <v>2018</v>
      </c>
      <c r="L2565" s="3">
        <v>110</v>
      </c>
      <c r="M2565" s="3" t="s">
        <v>409</v>
      </c>
      <c r="N2565" s="2" t="str">
        <f>Tbl_BalanceHistory[[#This Row],[ProgramCode]]&amp;": "&amp;Tbl_BalanceHistory[[#This Row],[Program Name]]</f>
        <v>110: Financial Assistance For Educational and General Services</v>
      </c>
      <c r="O2565" s="3" t="s">
        <v>886</v>
      </c>
      <c r="P2565" s="1" t="str">
        <f>IF(Tbl_BalanceHistory[[#This Row],[FundCode]]="0100","GF",IF(Tbl_BalanceHistory[[#This Row],[FundCode]]="01000","GF","Hi Ed / OCR"))</f>
        <v>GF</v>
      </c>
      <c r="Q2565" s="5">
        <v>0</v>
      </c>
      <c r="R2565" s="5">
        <v>0</v>
      </c>
      <c r="S2565" s="5">
        <v>0</v>
      </c>
      <c r="T2565" s="5">
        <v>0</v>
      </c>
      <c r="U2565" s="3" t="s">
        <v>1733</v>
      </c>
      <c r="V2565" s="5">
        <v>0</v>
      </c>
      <c r="W2565" s="5">
        <v>0</v>
      </c>
      <c r="X2565" s="5"/>
      <c r="Y2565" s="5"/>
      <c r="Z2565" s="5">
        <f>Tbl_BalanceHistory[[#This Row],[Discretionary Recommended - Pre 2022]]+Tbl_BalanceHistory[[#This Row],[Discretionary Balance Recommended: Policy]]+Tbl_BalanceHistory[[#This Row],[Discretionary Balance Recommended: Commitments]]</f>
        <v>0</v>
      </c>
      <c r="AA2565" s="5">
        <f>Tbl_BalanceHistory[[#This Row],[Discretionary Balance]]-Tbl_BalanceHistory[[#This Row],[Discretionary Reappropriation]]</f>
        <v>0</v>
      </c>
      <c r="AB2565" s="2"/>
      <c r="AC2565" s="2"/>
      <c r="AD2565" s="2"/>
      <c r="AE2565" s="2"/>
    </row>
    <row r="2566" spans="1:31" ht="60" x14ac:dyDescent="0.25">
      <c r="A2566" s="2" t="s">
        <v>10</v>
      </c>
      <c r="B2566" s="3">
        <v>7</v>
      </c>
      <c r="C2566" s="3">
        <v>260</v>
      </c>
      <c r="D2566" s="3" t="s">
        <v>463</v>
      </c>
      <c r="E2566" s="3" t="str">
        <f>_xlfn.XLOOKUP(Tbl_BalanceHistory[[#This Row],[RespAgy]],Tbl_Agencies[Agy Code],Tbl_Agencies[Agy Sort])</f>
        <v>102000</v>
      </c>
      <c r="F2566" s="2" t="str">
        <f>Tbl_BalanceHistory[[#This Row],[RespAgy]]&amp;": "&amp;Tbl_BalanceHistory[[#This Row],[RespAgency]]</f>
        <v>260: Virginia Community College System</v>
      </c>
      <c r="G2566" s="3">
        <v>260</v>
      </c>
      <c r="H2566" s="3" t="s">
        <v>463</v>
      </c>
      <c r="I2566" s="3" t="str">
        <f>_xlfn.XLOOKUP(Tbl_BalanceHistory[[#This Row],[AgyCode]],Tbl_Agencies[Agy Code],Tbl_Agencies[Agy Sort])</f>
        <v>102000</v>
      </c>
      <c r="J2566" s="2" t="str">
        <f>Tbl_BalanceHistory[[#This Row],[AgyCode]]&amp;": "&amp;Tbl_BalanceHistory[[#This Row],[Agency Name]]</f>
        <v>260: Virginia Community College System</v>
      </c>
      <c r="K2566" s="1">
        <v>2019</v>
      </c>
      <c r="L2566" s="3">
        <v>110</v>
      </c>
      <c r="M2566" s="3" t="s">
        <v>409</v>
      </c>
      <c r="N2566" s="2" t="str">
        <f>Tbl_BalanceHistory[[#This Row],[ProgramCode]]&amp;": "&amp;Tbl_BalanceHistory[[#This Row],[Program Name]]</f>
        <v>110: Financial Assistance For Educational and General Services</v>
      </c>
      <c r="O2566" s="3" t="s">
        <v>886</v>
      </c>
      <c r="P2566" s="1" t="str">
        <f>IF(Tbl_BalanceHistory[[#This Row],[FundCode]]="0100","GF",IF(Tbl_BalanceHistory[[#This Row],[FundCode]]="01000","GF","Hi Ed / OCR"))</f>
        <v>GF</v>
      </c>
      <c r="Q2566" s="5">
        <v>25058</v>
      </c>
      <c r="R2566" s="5">
        <v>0</v>
      </c>
      <c r="S2566" s="5">
        <v>25058</v>
      </c>
      <c r="T2566" s="5">
        <v>25058</v>
      </c>
      <c r="U2566" s="3" t="s">
        <v>1733</v>
      </c>
      <c r="V2566" s="5">
        <v>0</v>
      </c>
      <c r="W2566" s="5">
        <v>0</v>
      </c>
      <c r="X2566" s="5"/>
      <c r="Y2566" s="5"/>
      <c r="Z2566" s="5">
        <f>Tbl_BalanceHistory[[#This Row],[Discretionary Recommended - Pre 2022]]+Tbl_BalanceHistory[[#This Row],[Discretionary Balance Recommended: Policy]]+Tbl_BalanceHistory[[#This Row],[Discretionary Balance Recommended: Commitments]]</f>
        <v>0</v>
      </c>
      <c r="AA2566" s="5">
        <f>Tbl_BalanceHistory[[#This Row],[Discretionary Balance]]-Tbl_BalanceHistory[[#This Row],[Discretionary Reappropriation]]</f>
        <v>0</v>
      </c>
      <c r="AB2566" s="2"/>
      <c r="AC2566" s="2"/>
      <c r="AD2566" s="2"/>
      <c r="AE2566" s="2"/>
    </row>
    <row r="2567" spans="1:31" ht="60" x14ac:dyDescent="0.25">
      <c r="A2567" s="2" t="s">
        <v>10</v>
      </c>
      <c r="B2567" s="3">
        <v>7</v>
      </c>
      <c r="C2567" s="3">
        <v>260</v>
      </c>
      <c r="D2567" s="3" t="s">
        <v>463</v>
      </c>
      <c r="E2567" s="3" t="str">
        <f>_xlfn.XLOOKUP(Tbl_BalanceHistory[[#This Row],[RespAgy]],Tbl_Agencies[Agy Code],Tbl_Agencies[Agy Sort])</f>
        <v>102000</v>
      </c>
      <c r="F2567" s="2" t="str">
        <f>Tbl_BalanceHistory[[#This Row],[RespAgy]]&amp;": "&amp;Tbl_BalanceHistory[[#This Row],[RespAgency]]</f>
        <v>260: Virginia Community College System</v>
      </c>
      <c r="G2567" s="3">
        <v>260</v>
      </c>
      <c r="H2567" s="3" t="s">
        <v>463</v>
      </c>
      <c r="I2567" s="3" t="str">
        <f>_xlfn.XLOOKUP(Tbl_BalanceHistory[[#This Row],[AgyCode]],Tbl_Agencies[Agy Code],Tbl_Agencies[Agy Sort])</f>
        <v>102000</v>
      </c>
      <c r="J2567" s="2" t="str">
        <f>Tbl_BalanceHistory[[#This Row],[AgyCode]]&amp;": "&amp;Tbl_BalanceHistory[[#This Row],[Agency Name]]</f>
        <v>260: Virginia Community College System</v>
      </c>
      <c r="K2567" s="1">
        <v>2020</v>
      </c>
      <c r="L2567" s="3">
        <v>110</v>
      </c>
      <c r="M2567" s="3" t="s">
        <v>409</v>
      </c>
      <c r="N2567" s="2" t="str">
        <f>Tbl_BalanceHistory[[#This Row],[ProgramCode]]&amp;": "&amp;Tbl_BalanceHistory[[#This Row],[Program Name]]</f>
        <v>110: Financial Assistance For Educational and General Services</v>
      </c>
      <c r="O2567" s="3" t="s">
        <v>886</v>
      </c>
      <c r="P2567" s="1" t="str">
        <f>IF(Tbl_BalanceHistory[[#This Row],[FundCode]]="0100","GF",IF(Tbl_BalanceHistory[[#This Row],[FundCode]]="01000","GF","Hi Ed / OCR"))</f>
        <v>GF</v>
      </c>
      <c r="Q2567" s="5">
        <v>102472.49</v>
      </c>
      <c r="R2567" s="5">
        <v>0</v>
      </c>
      <c r="S2567" s="5">
        <v>102472.49</v>
      </c>
      <c r="T2567" s="5">
        <v>102472.49</v>
      </c>
      <c r="U2567" s="3" t="s">
        <v>1733</v>
      </c>
      <c r="V2567" s="5">
        <v>0</v>
      </c>
      <c r="W2567" s="5">
        <v>0</v>
      </c>
      <c r="X2567" s="5"/>
      <c r="Y2567" s="5"/>
      <c r="Z2567" s="5">
        <f>Tbl_BalanceHistory[[#This Row],[Discretionary Recommended - Pre 2022]]+Tbl_BalanceHistory[[#This Row],[Discretionary Balance Recommended: Policy]]+Tbl_BalanceHistory[[#This Row],[Discretionary Balance Recommended: Commitments]]</f>
        <v>0</v>
      </c>
      <c r="AA2567" s="5">
        <f>Tbl_BalanceHistory[[#This Row],[Discretionary Balance]]-Tbl_BalanceHistory[[#This Row],[Discretionary Reappropriation]]</f>
        <v>0</v>
      </c>
      <c r="AB2567" s="2"/>
      <c r="AC2567" s="2"/>
      <c r="AD2567" s="2"/>
      <c r="AE2567" s="2"/>
    </row>
    <row r="2568" spans="1:31" ht="60" x14ac:dyDescent="0.25">
      <c r="A2568" s="2" t="s">
        <v>10</v>
      </c>
      <c r="B2568" s="3">
        <v>7</v>
      </c>
      <c r="C2568" s="3">
        <v>260</v>
      </c>
      <c r="D2568" s="3" t="s">
        <v>463</v>
      </c>
      <c r="E2568" s="3" t="str">
        <f>_xlfn.XLOOKUP(Tbl_BalanceHistory[[#This Row],[RespAgy]],Tbl_Agencies[Agy Code],Tbl_Agencies[Agy Sort])</f>
        <v>102000</v>
      </c>
      <c r="F2568" s="2" t="str">
        <f>Tbl_BalanceHistory[[#This Row],[RespAgy]]&amp;": "&amp;Tbl_BalanceHistory[[#This Row],[RespAgency]]</f>
        <v>260: Virginia Community College System</v>
      </c>
      <c r="G2568" s="3">
        <v>260</v>
      </c>
      <c r="H2568" s="3" t="s">
        <v>463</v>
      </c>
      <c r="I2568" s="3" t="str">
        <f>_xlfn.XLOOKUP(Tbl_BalanceHistory[[#This Row],[AgyCode]],Tbl_Agencies[Agy Code],Tbl_Agencies[Agy Sort])</f>
        <v>102000</v>
      </c>
      <c r="J2568" s="2" t="str">
        <f>Tbl_BalanceHistory[[#This Row],[AgyCode]]&amp;": "&amp;Tbl_BalanceHistory[[#This Row],[Agency Name]]</f>
        <v>260: Virginia Community College System</v>
      </c>
      <c r="K2568" s="1">
        <v>2021</v>
      </c>
      <c r="L2568" s="3">
        <v>110</v>
      </c>
      <c r="M2568" s="3" t="s">
        <v>409</v>
      </c>
      <c r="N2568" s="2" t="str">
        <f>Tbl_BalanceHistory[[#This Row],[ProgramCode]]&amp;": "&amp;Tbl_BalanceHistory[[#This Row],[Program Name]]</f>
        <v>110: Financial Assistance For Educational and General Services</v>
      </c>
      <c r="O2568" s="3" t="s">
        <v>886</v>
      </c>
      <c r="P2568" s="1" t="str">
        <f>IF(Tbl_BalanceHistory[[#This Row],[FundCode]]="0100","GF",IF(Tbl_BalanceHistory[[#This Row],[FundCode]]="01000","GF","Hi Ed / OCR"))</f>
        <v>GF</v>
      </c>
      <c r="Q2568" s="5">
        <v>98890.05</v>
      </c>
      <c r="R2568" s="5">
        <v>0</v>
      </c>
      <c r="S2568" s="5">
        <v>98890.05</v>
      </c>
      <c r="T2568" s="5">
        <v>98890.05</v>
      </c>
      <c r="U2568" s="3" t="s">
        <v>1733</v>
      </c>
      <c r="V2568" s="5">
        <v>0</v>
      </c>
      <c r="W2568" s="5">
        <v>0</v>
      </c>
      <c r="X2568" s="5"/>
      <c r="Y2568" s="5"/>
      <c r="Z2568" s="5">
        <f>Tbl_BalanceHistory[[#This Row],[Discretionary Recommended - Pre 2022]]+Tbl_BalanceHistory[[#This Row],[Discretionary Balance Recommended: Policy]]+Tbl_BalanceHistory[[#This Row],[Discretionary Balance Recommended: Commitments]]</f>
        <v>0</v>
      </c>
      <c r="AA2568" s="5">
        <f>Tbl_BalanceHistory[[#This Row],[Discretionary Balance]]-Tbl_BalanceHistory[[#This Row],[Discretionary Reappropriation]]</f>
        <v>0</v>
      </c>
      <c r="AB2568" s="2"/>
      <c r="AC2568" s="2"/>
      <c r="AD2568" s="2"/>
      <c r="AE2568" s="2"/>
    </row>
    <row r="2569" spans="1:31" ht="60" x14ac:dyDescent="0.25">
      <c r="A2569" s="2" t="s">
        <v>10</v>
      </c>
      <c r="B2569" s="3">
        <v>7</v>
      </c>
      <c r="C2569" s="3">
        <v>260</v>
      </c>
      <c r="D2569" s="3" t="s">
        <v>463</v>
      </c>
      <c r="E2569" s="3" t="str">
        <f>_xlfn.XLOOKUP(Tbl_BalanceHistory[[#This Row],[RespAgy]],Tbl_Agencies[Agy Code],Tbl_Agencies[Agy Sort])</f>
        <v>102000</v>
      </c>
      <c r="F2569" s="2" t="str">
        <f>Tbl_BalanceHistory[[#This Row],[RespAgy]]&amp;": "&amp;Tbl_BalanceHistory[[#This Row],[RespAgency]]</f>
        <v>260: Virginia Community College System</v>
      </c>
      <c r="G2569" s="3">
        <v>260</v>
      </c>
      <c r="H2569" s="3" t="s">
        <v>463</v>
      </c>
      <c r="I2569" s="3" t="str">
        <f>_xlfn.XLOOKUP(Tbl_BalanceHistory[[#This Row],[AgyCode]],Tbl_Agencies[Agy Code],Tbl_Agencies[Agy Sort])</f>
        <v>102000</v>
      </c>
      <c r="J2569" s="2" t="str">
        <f>Tbl_BalanceHistory[[#This Row],[AgyCode]]&amp;": "&amp;Tbl_BalanceHistory[[#This Row],[Agency Name]]</f>
        <v>260: Virginia Community College System</v>
      </c>
      <c r="K2569" s="1">
        <v>2022</v>
      </c>
      <c r="L2569" s="3">
        <v>110</v>
      </c>
      <c r="M2569" s="3" t="s">
        <v>409</v>
      </c>
      <c r="N2569" s="2" t="str">
        <f>Tbl_BalanceHistory[[#This Row],[ProgramCode]]&amp;": "&amp;Tbl_BalanceHistory[[#This Row],[Program Name]]</f>
        <v>110: Financial Assistance For Educational and General Services</v>
      </c>
      <c r="O2569" s="3" t="s">
        <v>886</v>
      </c>
      <c r="P2569" s="1" t="str">
        <f>IF(Tbl_BalanceHistory[[#This Row],[FundCode]]="0100","GF",IF(Tbl_BalanceHistory[[#This Row],[FundCode]]="01000","GF","Hi Ed / OCR"))</f>
        <v>GF</v>
      </c>
      <c r="Q2569" s="5">
        <v>183832.07</v>
      </c>
      <c r="R2569" s="5">
        <v>0</v>
      </c>
      <c r="S2569" s="5">
        <v>183832.07</v>
      </c>
      <c r="T2569" s="5">
        <v>183832.07</v>
      </c>
      <c r="U2569" s="3" t="s">
        <v>1733</v>
      </c>
      <c r="V2569" s="5">
        <v>0</v>
      </c>
      <c r="W2569" s="5"/>
      <c r="X2569" s="5">
        <v>0</v>
      </c>
      <c r="Y2569" s="5">
        <v>0</v>
      </c>
      <c r="Z2569" s="5">
        <f>Tbl_BalanceHistory[[#This Row],[Discretionary Recommended - Pre 2022]]+Tbl_BalanceHistory[[#This Row],[Discretionary Balance Recommended: Policy]]+Tbl_BalanceHistory[[#This Row],[Discretionary Balance Recommended: Commitments]]</f>
        <v>0</v>
      </c>
      <c r="AA2569" s="5">
        <f>Tbl_BalanceHistory[[#This Row],[Discretionary Balance]]-Tbl_BalanceHistory[[#This Row],[Discretionary Reappropriation]]</f>
        <v>0</v>
      </c>
      <c r="AB2569" s="2"/>
      <c r="AC2569" s="2"/>
      <c r="AD2569" s="2"/>
      <c r="AE2569" s="2"/>
    </row>
    <row r="2570" spans="1:31" ht="60" x14ac:dyDescent="0.25">
      <c r="A2570" s="2" t="s">
        <v>10</v>
      </c>
      <c r="B2570" s="3">
        <v>7</v>
      </c>
      <c r="C2570" s="3">
        <v>260</v>
      </c>
      <c r="D2570" s="3" t="s">
        <v>463</v>
      </c>
      <c r="E2570" s="3" t="str">
        <f>_xlfn.XLOOKUP(Tbl_BalanceHistory[[#This Row],[RespAgy]],Tbl_Agencies[Agy Code],Tbl_Agencies[Agy Sort])</f>
        <v>102000</v>
      </c>
      <c r="F2570" s="2" t="str">
        <f>Tbl_BalanceHistory[[#This Row],[RespAgy]]&amp;": "&amp;Tbl_BalanceHistory[[#This Row],[RespAgency]]</f>
        <v>260: Virginia Community College System</v>
      </c>
      <c r="G2570" s="3">
        <v>260</v>
      </c>
      <c r="H2570" s="3" t="s">
        <v>463</v>
      </c>
      <c r="I2570" s="3" t="str">
        <f>_xlfn.XLOOKUP(Tbl_BalanceHistory[[#This Row],[AgyCode]],Tbl_Agencies[Agy Code],Tbl_Agencies[Agy Sort])</f>
        <v>102000</v>
      </c>
      <c r="J2570" s="2" t="str">
        <f>Tbl_BalanceHistory[[#This Row],[AgyCode]]&amp;": "&amp;Tbl_BalanceHistory[[#This Row],[Agency Name]]</f>
        <v>260: Virginia Community College System</v>
      </c>
      <c r="K2570" s="1">
        <v>2023</v>
      </c>
      <c r="L2570" s="3">
        <v>110</v>
      </c>
      <c r="M2570" s="3" t="s">
        <v>409</v>
      </c>
      <c r="N2570" s="2" t="str">
        <f>Tbl_BalanceHistory[[#This Row],[ProgramCode]]&amp;": "&amp;Tbl_BalanceHistory[[#This Row],[Program Name]]</f>
        <v>110: Financial Assistance For Educational and General Services</v>
      </c>
      <c r="O2570" s="3" t="s">
        <v>886</v>
      </c>
      <c r="P2570" s="1" t="str">
        <f>IF(Tbl_BalanceHistory[[#This Row],[FundCode]]="0100","GF",IF(Tbl_BalanceHistory[[#This Row],[FundCode]]="01000","GF","Hi Ed / OCR"))</f>
        <v>GF</v>
      </c>
      <c r="Q2570" s="5">
        <v>1947124.3</v>
      </c>
      <c r="R2570" s="5">
        <v>1245773.6499999999</v>
      </c>
      <c r="S2570" s="5">
        <v>701350.65000000014</v>
      </c>
      <c r="T2570" s="5">
        <v>701350.65000000014</v>
      </c>
      <c r="U2570" s="3" t="s">
        <v>1733</v>
      </c>
      <c r="V2570" s="5">
        <v>0</v>
      </c>
      <c r="W2570" s="5">
        <v>0</v>
      </c>
      <c r="X2570" s="5">
        <v>0</v>
      </c>
      <c r="Y2570" s="5">
        <v>0</v>
      </c>
      <c r="Z2570" s="5">
        <v>0</v>
      </c>
      <c r="AA2570" s="5">
        <v>0</v>
      </c>
      <c r="AB2570" s="2"/>
      <c r="AC2570" s="2"/>
      <c r="AD2570" s="2"/>
      <c r="AE2570" s="2"/>
    </row>
    <row r="2571" spans="1:31" ht="60" x14ac:dyDescent="0.25">
      <c r="A2571" s="2" t="s">
        <v>10</v>
      </c>
      <c r="B2571" s="3">
        <v>7</v>
      </c>
      <c r="C2571" s="3">
        <v>260</v>
      </c>
      <c r="D2571" s="3" t="s">
        <v>463</v>
      </c>
      <c r="E2571" s="3" t="str">
        <f>_xlfn.XLOOKUP(Tbl_BalanceHistory[[#This Row],[RespAgy]],Tbl_Agencies[Agy Code],Tbl_Agencies[Agy Sort])</f>
        <v>102000</v>
      </c>
      <c r="F2571" s="2" t="str">
        <f>Tbl_BalanceHistory[[#This Row],[RespAgy]]&amp;": "&amp;Tbl_BalanceHistory[[#This Row],[RespAgency]]</f>
        <v>260: Virginia Community College System</v>
      </c>
      <c r="G2571" s="3">
        <v>260</v>
      </c>
      <c r="H2571" s="3" t="s">
        <v>463</v>
      </c>
      <c r="I2571" s="3" t="str">
        <f>_xlfn.XLOOKUP(Tbl_BalanceHistory[[#This Row],[AgyCode]],Tbl_Agencies[Agy Code],Tbl_Agencies[Agy Sort])</f>
        <v>102000</v>
      </c>
      <c r="J2571" s="2" t="str">
        <f>Tbl_BalanceHistory[[#This Row],[AgyCode]]&amp;": "&amp;Tbl_BalanceHistory[[#This Row],[Agency Name]]</f>
        <v>260: Virginia Community College System</v>
      </c>
      <c r="K2571" s="1">
        <v>2024</v>
      </c>
      <c r="L2571" s="3">
        <v>110</v>
      </c>
      <c r="M2571" s="3" t="s">
        <v>409</v>
      </c>
      <c r="N2571" s="2" t="str">
        <f>Tbl_BalanceHistory[[#This Row],[ProgramCode]]&amp;": "&amp;Tbl_BalanceHistory[[#This Row],[Program Name]]</f>
        <v>110: Financial Assistance For Educational and General Services</v>
      </c>
      <c r="O2571" s="3" t="s">
        <v>886</v>
      </c>
      <c r="P2571" s="1" t="str">
        <f>IF(Tbl_BalanceHistory[[#This Row],[FundCode]]="0100","GF",IF(Tbl_BalanceHistory[[#This Row],[FundCode]]="01000","GF","Hi Ed / OCR"))</f>
        <v>GF</v>
      </c>
      <c r="Q2571" s="5">
        <v>1372347.2000000002</v>
      </c>
      <c r="R2571" s="5">
        <v>1038415.18</v>
      </c>
      <c r="S2571" s="5">
        <v>333932.02</v>
      </c>
      <c r="T2571" s="5">
        <v>333932.02</v>
      </c>
      <c r="U2571" s="3" t="s">
        <v>1733</v>
      </c>
      <c r="V2571" s="5">
        <v>0</v>
      </c>
      <c r="W2571" s="5">
        <v>0</v>
      </c>
      <c r="X2571" s="5">
        <v>0</v>
      </c>
      <c r="Y2571" s="5">
        <v>0</v>
      </c>
      <c r="Z2571" s="5">
        <v>0</v>
      </c>
      <c r="AA2571" s="5">
        <v>0</v>
      </c>
      <c r="AB2571" s="2"/>
      <c r="AC2571" s="2"/>
      <c r="AD2571" s="2"/>
      <c r="AE2571" s="2"/>
    </row>
    <row r="2572" spans="1:31" ht="45" x14ac:dyDescent="0.25">
      <c r="A2572" s="2" t="s">
        <v>10</v>
      </c>
      <c r="B2572" s="3">
        <v>7</v>
      </c>
      <c r="C2572" s="3">
        <v>260</v>
      </c>
      <c r="D2572" s="3" t="s">
        <v>463</v>
      </c>
      <c r="E2572" s="3" t="str">
        <f>_xlfn.XLOOKUP(Tbl_BalanceHistory[[#This Row],[RespAgy]],Tbl_Agencies[Agy Code],Tbl_Agencies[Agy Sort])</f>
        <v>102000</v>
      </c>
      <c r="F2572" s="2" t="str">
        <f>Tbl_BalanceHistory[[#This Row],[RespAgy]]&amp;": "&amp;Tbl_BalanceHistory[[#This Row],[RespAgency]]</f>
        <v>260: Virginia Community College System</v>
      </c>
      <c r="G2572" s="3">
        <v>260</v>
      </c>
      <c r="H2572" s="3" t="s">
        <v>463</v>
      </c>
      <c r="I2572" s="3" t="str">
        <f>_xlfn.XLOOKUP(Tbl_BalanceHistory[[#This Row],[AgyCode]],Tbl_Agencies[Agy Code],Tbl_Agencies[Agy Sort])</f>
        <v>102000</v>
      </c>
      <c r="J2572" s="2" t="str">
        <f>Tbl_BalanceHistory[[#This Row],[AgyCode]]&amp;": "&amp;Tbl_BalanceHistory[[#This Row],[Agency Name]]</f>
        <v>260: Virginia Community College System</v>
      </c>
      <c r="K2572" s="1">
        <v>2014</v>
      </c>
      <c r="L2572" s="3">
        <v>534</v>
      </c>
      <c r="M2572" s="3" t="s">
        <v>82</v>
      </c>
      <c r="N2572" s="2" t="str">
        <f>Tbl_BalanceHistory[[#This Row],[ProgramCode]]&amp;": "&amp;Tbl_BalanceHistory[[#This Row],[Program Name]]</f>
        <v>534: Economic Development Services</v>
      </c>
      <c r="O2572" s="3" t="s">
        <v>1730</v>
      </c>
      <c r="P2572" s="1" t="str">
        <f>IF(Tbl_BalanceHistory[[#This Row],[FundCode]]="0100","GF",IF(Tbl_BalanceHistory[[#This Row],[FundCode]]="01000","GF","Hi Ed / OCR"))</f>
        <v>GF</v>
      </c>
      <c r="Q2572" s="5">
        <v>154</v>
      </c>
      <c r="R2572" s="5">
        <v>0</v>
      </c>
      <c r="S2572" s="5">
        <v>154</v>
      </c>
      <c r="T2572" s="5">
        <v>154</v>
      </c>
      <c r="U2572" s="3" t="s">
        <v>1731</v>
      </c>
      <c r="V2572" s="5">
        <v>0</v>
      </c>
      <c r="W2572" s="5">
        <v>0</v>
      </c>
      <c r="X2572" s="5"/>
      <c r="Y2572" s="5"/>
      <c r="Z2572" s="5">
        <f>Tbl_BalanceHistory[[#This Row],[Discretionary Recommended - Pre 2022]]+Tbl_BalanceHistory[[#This Row],[Discretionary Balance Recommended: Policy]]+Tbl_BalanceHistory[[#This Row],[Discretionary Balance Recommended: Commitments]]</f>
        <v>0</v>
      </c>
      <c r="AA2572" s="5">
        <f>Tbl_BalanceHistory[[#This Row],[Discretionary Balance]]-Tbl_BalanceHistory[[#This Row],[Discretionary Reappropriation]]</f>
        <v>0</v>
      </c>
      <c r="AB2572" s="2"/>
      <c r="AC2572" s="2"/>
      <c r="AD2572" s="2"/>
      <c r="AE2572" s="2"/>
    </row>
    <row r="2573" spans="1:31" ht="45" x14ac:dyDescent="0.25">
      <c r="A2573" s="2" t="s">
        <v>10</v>
      </c>
      <c r="B2573" s="3">
        <v>7</v>
      </c>
      <c r="C2573" s="3">
        <v>260</v>
      </c>
      <c r="D2573" s="3" t="s">
        <v>463</v>
      </c>
      <c r="E2573" s="3" t="str">
        <f>_xlfn.XLOOKUP(Tbl_BalanceHistory[[#This Row],[RespAgy]],Tbl_Agencies[Agy Code],Tbl_Agencies[Agy Sort])</f>
        <v>102000</v>
      </c>
      <c r="F2573" s="2" t="str">
        <f>Tbl_BalanceHistory[[#This Row],[RespAgy]]&amp;": "&amp;Tbl_BalanceHistory[[#This Row],[RespAgency]]</f>
        <v>260: Virginia Community College System</v>
      </c>
      <c r="G2573" s="3">
        <v>260</v>
      </c>
      <c r="H2573" s="3" t="s">
        <v>463</v>
      </c>
      <c r="I2573" s="3" t="str">
        <f>_xlfn.XLOOKUP(Tbl_BalanceHistory[[#This Row],[AgyCode]],Tbl_Agencies[Agy Code],Tbl_Agencies[Agy Sort])</f>
        <v>102000</v>
      </c>
      <c r="J2573" s="2" t="str">
        <f>Tbl_BalanceHistory[[#This Row],[AgyCode]]&amp;": "&amp;Tbl_BalanceHistory[[#This Row],[Agency Name]]</f>
        <v>260: Virginia Community College System</v>
      </c>
      <c r="K2573" s="1">
        <v>2015</v>
      </c>
      <c r="L2573" s="3">
        <v>534</v>
      </c>
      <c r="M2573" s="3" t="s">
        <v>82</v>
      </c>
      <c r="N2573" s="2" t="str">
        <f>Tbl_BalanceHistory[[#This Row],[ProgramCode]]&amp;": "&amp;Tbl_BalanceHistory[[#This Row],[Program Name]]</f>
        <v>534: Economic Development Services</v>
      </c>
      <c r="O2573" s="3" t="s">
        <v>1730</v>
      </c>
      <c r="P2573" s="1" t="str">
        <f>IF(Tbl_BalanceHistory[[#This Row],[FundCode]]="0100","GF",IF(Tbl_BalanceHistory[[#This Row],[FundCode]]="01000","GF","Hi Ed / OCR"))</f>
        <v>GF</v>
      </c>
      <c r="Q2573" s="5">
        <v>1030</v>
      </c>
      <c r="R2573" s="5">
        <v>0</v>
      </c>
      <c r="S2573" s="5">
        <v>1030</v>
      </c>
      <c r="T2573" s="5">
        <v>1030</v>
      </c>
      <c r="U2573" s="3" t="s">
        <v>1731</v>
      </c>
      <c r="V2573" s="5">
        <v>0</v>
      </c>
      <c r="W2573" s="5">
        <v>0</v>
      </c>
      <c r="X2573" s="5"/>
      <c r="Y2573" s="5"/>
      <c r="Z2573" s="5">
        <f>Tbl_BalanceHistory[[#This Row],[Discretionary Recommended - Pre 2022]]+Tbl_BalanceHistory[[#This Row],[Discretionary Balance Recommended: Policy]]+Tbl_BalanceHistory[[#This Row],[Discretionary Balance Recommended: Commitments]]</f>
        <v>0</v>
      </c>
      <c r="AA2573" s="5">
        <f>Tbl_BalanceHistory[[#This Row],[Discretionary Balance]]-Tbl_BalanceHistory[[#This Row],[Discretionary Reappropriation]]</f>
        <v>0</v>
      </c>
      <c r="AB2573" s="2"/>
      <c r="AC2573" s="2"/>
      <c r="AD2573" s="2"/>
      <c r="AE2573" s="2"/>
    </row>
    <row r="2574" spans="1:31" ht="45" x14ac:dyDescent="0.25">
      <c r="A2574" s="2" t="s">
        <v>10</v>
      </c>
      <c r="B2574" s="3">
        <v>7</v>
      </c>
      <c r="C2574" s="3">
        <v>260</v>
      </c>
      <c r="D2574" s="3" t="s">
        <v>463</v>
      </c>
      <c r="E2574" s="3" t="str">
        <f>_xlfn.XLOOKUP(Tbl_BalanceHistory[[#This Row],[RespAgy]],Tbl_Agencies[Agy Code],Tbl_Agencies[Agy Sort])</f>
        <v>102000</v>
      </c>
      <c r="F2574" s="2" t="str">
        <f>Tbl_BalanceHistory[[#This Row],[RespAgy]]&amp;": "&amp;Tbl_BalanceHistory[[#This Row],[RespAgency]]</f>
        <v>260: Virginia Community College System</v>
      </c>
      <c r="G2574" s="3">
        <v>260</v>
      </c>
      <c r="H2574" s="3" t="s">
        <v>463</v>
      </c>
      <c r="I2574" s="3" t="str">
        <f>_xlfn.XLOOKUP(Tbl_BalanceHistory[[#This Row],[AgyCode]],Tbl_Agencies[Agy Code],Tbl_Agencies[Agy Sort])</f>
        <v>102000</v>
      </c>
      <c r="J2574" s="2" t="str">
        <f>Tbl_BalanceHistory[[#This Row],[AgyCode]]&amp;": "&amp;Tbl_BalanceHistory[[#This Row],[Agency Name]]</f>
        <v>260: Virginia Community College System</v>
      </c>
      <c r="K2574" s="1">
        <v>2016</v>
      </c>
      <c r="L2574" s="3">
        <v>534</v>
      </c>
      <c r="M2574" s="3" t="s">
        <v>82</v>
      </c>
      <c r="N2574" s="2" t="str">
        <f>Tbl_BalanceHistory[[#This Row],[ProgramCode]]&amp;": "&amp;Tbl_BalanceHistory[[#This Row],[Program Name]]</f>
        <v>534: Economic Development Services</v>
      </c>
      <c r="O2574" s="3" t="s">
        <v>1730</v>
      </c>
      <c r="P2574" s="1" t="str">
        <f>IF(Tbl_BalanceHistory[[#This Row],[FundCode]]="0100","GF",IF(Tbl_BalanceHistory[[#This Row],[FundCode]]="01000","GF","Hi Ed / OCR"))</f>
        <v>GF</v>
      </c>
      <c r="Q2574" s="5">
        <v>63091</v>
      </c>
      <c r="R2574" s="5">
        <v>0</v>
      </c>
      <c r="S2574" s="5">
        <v>63091</v>
      </c>
      <c r="T2574" s="5">
        <v>63091</v>
      </c>
      <c r="U2574" s="3" t="s">
        <v>1731</v>
      </c>
      <c r="V2574" s="5">
        <v>0</v>
      </c>
      <c r="W2574" s="5">
        <v>0</v>
      </c>
      <c r="X2574" s="5"/>
      <c r="Y2574" s="5"/>
      <c r="Z2574" s="5">
        <f>Tbl_BalanceHistory[[#This Row],[Discretionary Recommended - Pre 2022]]+Tbl_BalanceHistory[[#This Row],[Discretionary Balance Recommended: Policy]]+Tbl_BalanceHistory[[#This Row],[Discretionary Balance Recommended: Commitments]]</f>
        <v>0</v>
      </c>
      <c r="AA2574" s="5">
        <f>Tbl_BalanceHistory[[#This Row],[Discretionary Balance]]-Tbl_BalanceHistory[[#This Row],[Discretionary Reappropriation]]</f>
        <v>0</v>
      </c>
      <c r="AB2574" s="2"/>
      <c r="AC2574" s="2"/>
      <c r="AD2574" s="2"/>
      <c r="AE2574" s="2"/>
    </row>
    <row r="2575" spans="1:31" ht="45" x14ac:dyDescent="0.25">
      <c r="A2575" s="2" t="s">
        <v>10</v>
      </c>
      <c r="B2575" s="3">
        <v>7</v>
      </c>
      <c r="C2575" s="3">
        <v>260</v>
      </c>
      <c r="D2575" s="3" t="s">
        <v>463</v>
      </c>
      <c r="E2575" s="3" t="str">
        <f>_xlfn.XLOOKUP(Tbl_BalanceHistory[[#This Row],[RespAgy]],Tbl_Agencies[Agy Code],Tbl_Agencies[Agy Sort])</f>
        <v>102000</v>
      </c>
      <c r="F2575" s="2" t="str">
        <f>Tbl_BalanceHistory[[#This Row],[RespAgy]]&amp;": "&amp;Tbl_BalanceHistory[[#This Row],[RespAgency]]</f>
        <v>260: Virginia Community College System</v>
      </c>
      <c r="G2575" s="3">
        <v>260</v>
      </c>
      <c r="H2575" s="3" t="s">
        <v>463</v>
      </c>
      <c r="I2575" s="3" t="str">
        <f>_xlfn.XLOOKUP(Tbl_BalanceHistory[[#This Row],[AgyCode]],Tbl_Agencies[Agy Code],Tbl_Agencies[Agy Sort])</f>
        <v>102000</v>
      </c>
      <c r="J2575" s="2" t="str">
        <f>Tbl_BalanceHistory[[#This Row],[AgyCode]]&amp;": "&amp;Tbl_BalanceHistory[[#This Row],[Agency Name]]</f>
        <v>260: Virginia Community College System</v>
      </c>
      <c r="K2575" s="1">
        <v>2018</v>
      </c>
      <c r="L2575" s="3">
        <v>534</v>
      </c>
      <c r="M2575" s="3" t="s">
        <v>82</v>
      </c>
      <c r="N2575" s="2" t="str">
        <f>Tbl_BalanceHistory[[#This Row],[ProgramCode]]&amp;": "&amp;Tbl_BalanceHistory[[#This Row],[Program Name]]</f>
        <v>534: Economic Development Services</v>
      </c>
      <c r="O2575" s="3" t="s">
        <v>886</v>
      </c>
      <c r="P2575" s="1" t="str">
        <f>IF(Tbl_BalanceHistory[[#This Row],[FundCode]]="0100","GF",IF(Tbl_BalanceHistory[[#This Row],[FundCode]]="01000","GF","Hi Ed / OCR"))</f>
        <v>GF</v>
      </c>
      <c r="Q2575" s="5">
        <v>0</v>
      </c>
      <c r="R2575" s="5">
        <v>0</v>
      </c>
      <c r="S2575" s="5">
        <v>0</v>
      </c>
      <c r="T2575" s="5">
        <v>0</v>
      </c>
      <c r="U2575" s="3" t="s">
        <v>1733</v>
      </c>
      <c r="V2575" s="5">
        <v>0</v>
      </c>
      <c r="W2575" s="5">
        <v>0</v>
      </c>
      <c r="X2575" s="5"/>
      <c r="Y2575" s="5"/>
      <c r="Z2575" s="5">
        <f>Tbl_BalanceHistory[[#This Row],[Discretionary Recommended - Pre 2022]]+Tbl_BalanceHistory[[#This Row],[Discretionary Balance Recommended: Policy]]+Tbl_BalanceHistory[[#This Row],[Discretionary Balance Recommended: Commitments]]</f>
        <v>0</v>
      </c>
      <c r="AA2575" s="5">
        <f>Tbl_BalanceHistory[[#This Row],[Discretionary Balance]]-Tbl_BalanceHistory[[#This Row],[Discretionary Reappropriation]]</f>
        <v>0</v>
      </c>
      <c r="AB2575" s="2"/>
      <c r="AC2575" s="2"/>
      <c r="AD2575" s="2"/>
      <c r="AE2575" s="2"/>
    </row>
    <row r="2576" spans="1:31" ht="45" x14ac:dyDescent="0.25">
      <c r="A2576" s="2" t="s">
        <v>10</v>
      </c>
      <c r="B2576" s="3">
        <v>7</v>
      </c>
      <c r="C2576" s="3">
        <v>260</v>
      </c>
      <c r="D2576" s="3" t="s">
        <v>463</v>
      </c>
      <c r="E2576" s="3" t="str">
        <f>_xlfn.XLOOKUP(Tbl_BalanceHistory[[#This Row],[RespAgy]],Tbl_Agencies[Agy Code],Tbl_Agencies[Agy Sort])</f>
        <v>102000</v>
      </c>
      <c r="F2576" s="2" t="str">
        <f>Tbl_BalanceHistory[[#This Row],[RespAgy]]&amp;": "&amp;Tbl_BalanceHistory[[#This Row],[RespAgency]]</f>
        <v>260: Virginia Community College System</v>
      </c>
      <c r="G2576" s="3">
        <v>260</v>
      </c>
      <c r="H2576" s="3" t="s">
        <v>463</v>
      </c>
      <c r="I2576" s="3" t="str">
        <f>_xlfn.XLOOKUP(Tbl_BalanceHistory[[#This Row],[AgyCode]],Tbl_Agencies[Agy Code],Tbl_Agencies[Agy Sort])</f>
        <v>102000</v>
      </c>
      <c r="J2576" s="2" t="str">
        <f>Tbl_BalanceHistory[[#This Row],[AgyCode]]&amp;": "&amp;Tbl_BalanceHistory[[#This Row],[Agency Name]]</f>
        <v>260: Virginia Community College System</v>
      </c>
      <c r="K2576" s="1">
        <v>2019</v>
      </c>
      <c r="L2576" s="3">
        <v>534</v>
      </c>
      <c r="M2576" s="3" t="s">
        <v>82</v>
      </c>
      <c r="N2576" s="2" t="str">
        <f>Tbl_BalanceHistory[[#This Row],[ProgramCode]]&amp;": "&amp;Tbl_BalanceHistory[[#This Row],[Program Name]]</f>
        <v>534: Economic Development Services</v>
      </c>
      <c r="O2576" s="3" t="s">
        <v>886</v>
      </c>
      <c r="P2576" s="1" t="str">
        <f>IF(Tbl_BalanceHistory[[#This Row],[FundCode]]="0100","GF",IF(Tbl_BalanceHistory[[#This Row],[FundCode]]="01000","GF","Hi Ed / OCR"))</f>
        <v>GF</v>
      </c>
      <c r="Q2576" s="5">
        <v>0</v>
      </c>
      <c r="R2576" s="5">
        <v>0</v>
      </c>
      <c r="S2576" s="5">
        <v>0</v>
      </c>
      <c r="T2576" s="5">
        <v>0</v>
      </c>
      <c r="U2576" s="3" t="s">
        <v>1733</v>
      </c>
      <c r="V2576" s="5">
        <v>0</v>
      </c>
      <c r="W2576" s="5">
        <v>0</v>
      </c>
      <c r="X2576" s="5"/>
      <c r="Y2576" s="5"/>
      <c r="Z2576" s="5">
        <f>Tbl_BalanceHistory[[#This Row],[Discretionary Recommended - Pre 2022]]+Tbl_BalanceHistory[[#This Row],[Discretionary Balance Recommended: Policy]]+Tbl_BalanceHistory[[#This Row],[Discretionary Balance Recommended: Commitments]]</f>
        <v>0</v>
      </c>
      <c r="AA2576" s="5">
        <f>Tbl_BalanceHistory[[#This Row],[Discretionary Balance]]-Tbl_BalanceHistory[[#This Row],[Discretionary Reappropriation]]</f>
        <v>0</v>
      </c>
      <c r="AB2576" s="2"/>
      <c r="AC2576" s="2"/>
      <c r="AD2576" s="2"/>
      <c r="AE2576" s="2"/>
    </row>
    <row r="2577" spans="1:31" ht="45" x14ac:dyDescent="0.25">
      <c r="A2577" s="2" t="s">
        <v>10</v>
      </c>
      <c r="B2577" s="3">
        <v>7</v>
      </c>
      <c r="C2577" s="3">
        <v>260</v>
      </c>
      <c r="D2577" s="3" t="s">
        <v>463</v>
      </c>
      <c r="E2577" s="3" t="str">
        <f>_xlfn.XLOOKUP(Tbl_BalanceHistory[[#This Row],[RespAgy]],Tbl_Agencies[Agy Code],Tbl_Agencies[Agy Sort])</f>
        <v>102000</v>
      </c>
      <c r="F2577" s="2" t="str">
        <f>Tbl_BalanceHistory[[#This Row],[RespAgy]]&amp;": "&amp;Tbl_BalanceHistory[[#This Row],[RespAgency]]</f>
        <v>260: Virginia Community College System</v>
      </c>
      <c r="G2577" s="3">
        <v>260</v>
      </c>
      <c r="H2577" s="3" t="s">
        <v>463</v>
      </c>
      <c r="I2577" s="3" t="str">
        <f>_xlfn.XLOOKUP(Tbl_BalanceHistory[[#This Row],[AgyCode]],Tbl_Agencies[Agy Code],Tbl_Agencies[Agy Sort])</f>
        <v>102000</v>
      </c>
      <c r="J2577" s="2" t="str">
        <f>Tbl_BalanceHistory[[#This Row],[AgyCode]]&amp;": "&amp;Tbl_BalanceHistory[[#This Row],[Agency Name]]</f>
        <v>260: Virginia Community College System</v>
      </c>
      <c r="K2577" s="1">
        <v>2020</v>
      </c>
      <c r="L2577" s="3">
        <v>534</v>
      </c>
      <c r="M2577" s="3" t="s">
        <v>82</v>
      </c>
      <c r="N2577" s="2" t="str">
        <f>Tbl_BalanceHistory[[#This Row],[ProgramCode]]&amp;": "&amp;Tbl_BalanceHistory[[#This Row],[Program Name]]</f>
        <v>534: Economic Development Services</v>
      </c>
      <c r="O2577" s="3" t="s">
        <v>886</v>
      </c>
      <c r="P2577" s="1" t="str">
        <f>IF(Tbl_BalanceHistory[[#This Row],[FundCode]]="0100","GF",IF(Tbl_BalanceHistory[[#This Row],[FundCode]]="01000","GF","Hi Ed / OCR"))</f>
        <v>GF</v>
      </c>
      <c r="Q2577" s="5">
        <v>0.08</v>
      </c>
      <c r="R2577" s="5">
        <v>0</v>
      </c>
      <c r="S2577" s="5">
        <v>0.08</v>
      </c>
      <c r="T2577" s="5">
        <v>0.08</v>
      </c>
      <c r="U2577" s="3" t="s">
        <v>1733</v>
      </c>
      <c r="V2577" s="5">
        <v>0</v>
      </c>
      <c r="W2577" s="5">
        <v>0</v>
      </c>
      <c r="X2577" s="5"/>
      <c r="Y2577" s="5"/>
      <c r="Z2577" s="5">
        <f>Tbl_BalanceHistory[[#This Row],[Discretionary Recommended - Pre 2022]]+Tbl_BalanceHistory[[#This Row],[Discretionary Balance Recommended: Policy]]+Tbl_BalanceHistory[[#This Row],[Discretionary Balance Recommended: Commitments]]</f>
        <v>0</v>
      </c>
      <c r="AA2577" s="5">
        <f>Tbl_BalanceHistory[[#This Row],[Discretionary Balance]]-Tbl_BalanceHistory[[#This Row],[Discretionary Reappropriation]]</f>
        <v>0</v>
      </c>
      <c r="AB2577" s="2"/>
      <c r="AC2577" s="2"/>
      <c r="AD2577" s="2"/>
      <c r="AE2577" s="2"/>
    </row>
    <row r="2578" spans="1:31" ht="45" x14ac:dyDescent="0.25">
      <c r="A2578" s="2" t="s">
        <v>10</v>
      </c>
      <c r="B2578" s="3">
        <v>7</v>
      </c>
      <c r="C2578" s="3">
        <v>260</v>
      </c>
      <c r="D2578" s="3" t="s">
        <v>463</v>
      </c>
      <c r="E2578" s="3" t="str">
        <f>_xlfn.XLOOKUP(Tbl_BalanceHistory[[#This Row],[RespAgy]],Tbl_Agencies[Agy Code],Tbl_Agencies[Agy Sort])</f>
        <v>102000</v>
      </c>
      <c r="F2578" s="2" t="str">
        <f>Tbl_BalanceHistory[[#This Row],[RespAgy]]&amp;": "&amp;Tbl_BalanceHistory[[#This Row],[RespAgency]]</f>
        <v>260: Virginia Community College System</v>
      </c>
      <c r="G2578" s="3">
        <v>260</v>
      </c>
      <c r="H2578" s="3" t="s">
        <v>463</v>
      </c>
      <c r="I2578" s="3" t="str">
        <f>_xlfn.XLOOKUP(Tbl_BalanceHistory[[#This Row],[AgyCode]],Tbl_Agencies[Agy Code],Tbl_Agencies[Agy Sort])</f>
        <v>102000</v>
      </c>
      <c r="J2578" s="2" t="str">
        <f>Tbl_BalanceHistory[[#This Row],[AgyCode]]&amp;": "&amp;Tbl_BalanceHistory[[#This Row],[Agency Name]]</f>
        <v>260: Virginia Community College System</v>
      </c>
      <c r="K2578" s="1">
        <v>2021</v>
      </c>
      <c r="L2578" s="3">
        <v>534</v>
      </c>
      <c r="M2578" s="3" t="s">
        <v>82</v>
      </c>
      <c r="N2578" s="2" t="str">
        <f>Tbl_BalanceHistory[[#This Row],[ProgramCode]]&amp;": "&amp;Tbl_BalanceHistory[[#This Row],[Program Name]]</f>
        <v>534: Economic Development Services</v>
      </c>
      <c r="O2578" s="3" t="s">
        <v>886</v>
      </c>
      <c r="P2578" s="1" t="str">
        <f>IF(Tbl_BalanceHistory[[#This Row],[FundCode]]="0100","GF",IF(Tbl_BalanceHistory[[#This Row],[FundCode]]="01000","GF","Hi Ed / OCR"))</f>
        <v>GF</v>
      </c>
      <c r="Q2578" s="5">
        <v>0.08</v>
      </c>
      <c r="R2578" s="5">
        <v>0</v>
      </c>
      <c r="S2578" s="5">
        <v>0.08</v>
      </c>
      <c r="T2578" s="5">
        <v>0.08</v>
      </c>
      <c r="U2578" s="3" t="s">
        <v>1733</v>
      </c>
      <c r="V2578" s="5">
        <v>0</v>
      </c>
      <c r="W2578" s="5">
        <v>0</v>
      </c>
      <c r="X2578" s="5"/>
      <c r="Y2578" s="5"/>
      <c r="Z2578" s="5">
        <f>Tbl_BalanceHistory[[#This Row],[Discretionary Recommended - Pre 2022]]+Tbl_BalanceHistory[[#This Row],[Discretionary Balance Recommended: Policy]]+Tbl_BalanceHistory[[#This Row],[Discretionary Balance Recommended: Commitments]]</f>
        <v>0</v>
      </c>
      <c r="AA2578" s="5">
        <f>Tbl_BalanceHistory[[#This Row],[Discretionary Balance]]-Tbl_BalanceHistory[[#This Row],[Discretionary Reappropriation]]</f>
        <v>0</v>
      </c>
      <c r="AB2578" s="2"/>
      <c r="AC2578" s="2"/>
      <c r="AD2578" s="2"/>
      <c r="AE2578" s="2"/>
    </row>
    <row r="2579" spans="1:31" ht="45" x14ac:dyDescent="0.25">
      <c r="A2579" s="2" t="s">
        <v>10</v>
      </c>
      <c r="B2579" s="3">
        <v>7</v>
      </c>
      <c r="C2579" s="3">
        <v>260</v>
      </c>
      <c r="D2579" s="3" t="s">
        <v>463</v>
      </c>
      <c r="E2579" s="3" t="str">
        <f>_xlfn.XLOOKUP(Tbl_BalanceHistory[[#This Row],[RespAgy]],Tbl_Agencies[Agy Code],Tbl_Agencies[Agy Sort])</f>
        <v>102000</v>
      </c>
      <c r="F2579" s="2" t="str">
        <f>Tbl_BalanceHistory[[#This Row],[RespAgy]]&amp;": "&amp;Tbl_BalanceHistory[[#This Row],[RespAgency]]</f>
        <v>260: Virginia Community College System</v>
      </c>
      <c r="G2579" s="3">
        <v>260</v>
      </c>
      <c r="H2579" s="3" t="s">
        <v>463</v>
      </c>
      <c r="I2579" s="3" t="str">
        <f>_xlfn.XLOOKUP(Tbl_BalanceHistory[[#This Row],[AgyCode]],Tbl_Agencies[Agy Code],Tbl_Agencies[Agy Sort])</f>
        <v>102000</v>
      </c>
      <c r="J2579" s="2" t="str">
        <f>Tbl_BalanceHistory[[#This Row],[AgyCode]]&amp;": "&amp;Tbl_BalanceHistory[[#This Row],[Agency Name]]</f>
        <v>260: Virginia Community College System</v>
      </c>
      <c r="K2579" s="1">
        <v>2023</v>
      </c>
      <c r="L2579" s="3">
        <v>534</v>
      </c>
      <c r="M2579" s="3" t="s">
        <v>82</v>
      </c>
      <c r="N2579" s="2" t="str">
        <f>Tbl_BalanceHistory[[#This Row],[ProgramCode]]&amp;": "&amp;Tbl_BalanceHistory[[#This Row],[Program Name]]</f>
        <v>534: Economic Development Services</v>
      </c>
      <c r="O2579" s="3" t="s">
        <v>886</v>
      </c>
      <c r="P2579" s="1" t="str">
        <f>IF(Tbl_BalanceHistory[[#This Row],[FundCode]]="0100","GF",IF(Tbl_BalanceHistory[[#This Row],[FundCode]]="01000","GF","Hi Ed / OCR"))</f>
        <v>GF</v>
      </c>
      <c r="Q2579" s="5">
        <v>1860</v>
      </c>
      <c r="R2579" s="5">
        <v>0</v>
      </c>
      <c r="S2579" s="5">
        <v>1860</v>
      </c>
      <c r="T2579" s="5">
        <v>1860</v>
      </c>
      <c r="U2579" s="3" t="s">
        <v>1733</v>
      </c>
      <c r="V2579" s="5">
        <v>0</v>
      </c>
      <c r="W2579" s="5">
        <v>0</v>
      </c>
      <c r="X2579" s="5"/>
      <c r="Y2579" s="5"/>
      <c r="Z2579" s="5">
        <v>0</v>
      </c>
      <c r="AA2579" s="5">
        <v>0</v>
      </c>
      <c r="AB2579" s="2"/>
      <c r="AC2579" s="2"/>
      <c r="AD2579" s="2"/>
      <c r="AE2579" s="2"/>
    </row>
    <row r="2580" spans="1:31" ht="30" x14ac:dyDescent="0.25">
      <c r="A2580" s="2" t="s">
        <v>10</v>
      </c>
      <c r="B2580" s="3">
        <v>7</v>
      </c>
      <c r="C2580" s="3">
        <v>211</v>
      </c>
      <c r="D2580" s="3" t="s">
        <v>466</v>
      </c>
      <c r="E2580" s="3" t="str">
        <f>_xlfn.XLOOKUP(Tbl_BalanceHistory[[#This Row],[RespAgy]],Tbl_Agencies[Agy Code],Tbl_Agencies[Agy Sort])</f>
        <v>103000</v>
      </c>
      <c r="F2580" s="2" t="str">
        <f>Tbl_BalanceHistory[[#This Row],[RespAgy]]&amp;": "&amp;Tbl_BalanceHistory[[#This Row],[RespAgency]]</f>
        <v>211: Virginia Military Institute</v>
      </c>
      <c r="G2580" s="3">
        <v>211</v>
      </c>
      <c r="H2580" s="3" t="s">
        <v>466</v>
      </c>
      <c r="I2580" s="3" t="str">
        <f>_xlfn.XLOOKUP(Tbl_BalanceHistory[[#This Row],[AgyCode]],Tbl_Agencies[Agy Code],Tbl_Agencies[Agy Sort])</f>
        <v>103000</v>
      </c>
      <c r="J2580" s="2" t="str">
        <f>Tbl_BalanceHistory[[#This Row],[AgyCode]]&amp;": "&amp;Tbl_BalanceHistory[[#This Row],[Agency Name]]</f>
        <v>211: Virginia Military Institute</v>
      </c>
      <c r="K2580" s="1">
        <v>2014</v>
      </c>
      <c r="L2580" s="3">
        <v>100</v>
      </c>
      <c r="M2580" s="3" t="s">
        <v>416</v>
      </c>
      <c r="N2580" s="2" t="str">
        <f>Tbl_BalanceHistory[[#This Row],[ProgramCode]]&amp;": "&amp;Tbl_BalanceHistory[[#This Row],[Program Name]]</f>
        <v>100: Educational and General Programs</v>
      </c>
      <c r="O2580" s="3" t="s">
        <v>1730</v>
      </c>
      <c r="P2580" s="1" t="str">
        <f>IF(Tbl_BalanceHistory[[#This Row],[FundCode]]="0100","GF",IF(Tbl_BalanceHistory[[#This Row],[FundCode]]="01000","GF","Hi Ed / OCR"))</f>
        <v>GF</v>
      </c>
      <c r="Q2580" s="5">
        <v>0</v>
      </c>
      <c r="R2580" s="5">
        <v>0</v>
      </c>
      <c r="S2580" s="5">
        <v>0</v>
      </c>
      <c r="T2580" s="5">
        <v>0</v>
      </c>
      <c r="U2580" s="3"/>
      <c r="V2580" s="5">
        <v>0</v>
      </c>
      <c r="W2580" s="5">
        <v>0</v>
      </c>
      <c r="X2580" s="5"/>
      <c r="Y2580" s="5"/>
      <c r="Z2580" s="5">
        <f>Tbl_BalanceHistory[[#This Row],[Discretionary Recommended - Pre 2022]]+Tbl_BalanceHistory[[#This Row],[Discretionary Balance Recommended: Policy]]+Tbl_BalanceHistory[[#This Row],[Discretionary Balance Recommended: Commitments]]</f>
        <v>0</v>
      </c>
      <c r="AA2580" s="5">
        <f>Tbl_BalanceHistory[[#This Row],[Discretionary Balance]]-Tbl_BalanceHistory[[#This Row],[Discretionary Reappropriation]]</f>
        <v>0</v>
      </c>
      <c r="AB2580" s="2"/>
      <c r="AC2580" s="2"/>
      <c r="AD2580" s="2"/>
      <c r="AE2580" s="2"/>
    </row>
    <row r="2581" spans="1:31" ht="30" x14ac:dyDescent="0.25">
      <c r="A2581" s="2" t="s">
        <v>10</v>
      </c>
      <c r="B2581" s="3">
        <v>7</v>
      </c>
      <c r="C2581" s="3">
        <v>211</v>
      </c>
      <c r="D2581" s="3" t="s">
        <v>466</v>
      </c>
      <c r="E2581" s="3" t="str">
        <f>_xlfn.XLOOKUP(Tbl_BalanceHistory[[#This Row],[RespAgy]],Tbl_Agencies[Agy Code],Tbl_Agencies[Agy Sort])</f>
        <v>103000</v>
      </c>
      <c r="F2581" s="2" t="str">
        <f>Tbl_BalanceHistory[[#This Row],[RespAgy]]&amp;": "&amp;Tbl_BalanceHistory[[#This Row],[RespAgency]]</f>
        <v>211: Virginia Military Institute</v>
      </c>
      <c r="G2581" s="3">
        <v>211</v>
      </c>
      <c r="H2581" s="3" t="s">
        <v>466</v>
      </c>
      <c r="I2581" s="3" t="str">
        <f>_xlfn.XLOOKUP(Tbl_BalanceHistory[[#This Row],[AgyCode]],Tbl_Agencies[Agy Code],Tbl_Agencies[Agy Sort])</f>
        <v>103000</v>
      </c>
      <c r="J2581" s="2" t="str">
        <f>Tbl_BalanceHistory[[#This Row],[AgyCode]]&amp;": "&amp;Tbl_BalanceHistory[[#This Row],[Agency Name]]</f>
        <v>211: Virginia Military Institute</v>
      </c>
      <c r="K2581" s="1">
        <v>2015</v>
      </c>
      <c r="L2581" s="3">
        <v>100</v>
      </c>
      <c r="M2581" s="3" t="s">
        <v>416</v>
      </c>
      <c r="N2581" s="2" t="str">
        <f>Tbl_BalanceHistory[[#This Row],[ProgramCode]]&amp;": "&amp;Tbl_BalanceHistory[[#This Row],[Program Name]]</f>
        <v>100: Educational and General Programs</v>
      </c>
      <c r="O2581" s="3" t="s">
        <v>1730</v>
      </c>
      <c r="P2581" s="1" t="str">
        <f>IF(Tbl_BalanceHistory[[#This Row],[FundCode]]="0100","GF",IF(Tbl_BalanceHistory[[#This Row],[FundCode]]="01000","GF","Hi Ed / OCR"))</f>
        <v>GF</v>
      </c>
      <c r="Q2581" s="5">
        <v>0</v>
      </c>
      <c r="R2581" s="5">
        <v>0</v>
      </c>
      <c r="S2581" s="5">
        <v>0</v>
      </c>
      <c r="T2581" s="5">
        <v>0</v>
      </c>
      <c r="U2581" s="3"/>
      <c r="V2581" s="5">
        <v>0</v>
      </c>
      <c r="W2581" s="5">
        <v>0</v>
      </c>
      <c r="X2581" s="5"/>
      <c r="Y2581" s="5"/>
      <c r="Z2581" s="5">
        <f>Tbl_BalanceHistory[[#This Row],[Discretionary Recommended - Pre 2022]]+Tbl_BalanceHistory[[#This Row],[Discretionary Balance Recommended: Policy]]+Tbl_BalanceHistory[[#This Row],[Discretionary Balance Recommended: Commitments]]</f>
        <v>0</v>
      </c>
      <c r="AA2581" s="5">
        <f>Tbl_BalanceHistory[[#This Row],[Discretionary Balance]]-Tbl_BalanceHistory[[#This Row],[Discretionary Reappropriation]]</f>
        <v>0</v>
      </c>
      <c r="AB2581" s="2"/>
      <c r="AC2581" s="2"/>
      <c r="AD2581" s="2"/>
      <c r="AE2581" s="2"/>
    </row>
    <row r="2582" spans="1:31" ht="30" x14ac:dyDescent="0.25">
      <c r="A2582" s="2" t="s">
        <v>10</v>
      </c>
      <c r="B2582" s="3">
        <v>7</v>
      </c>
      <c r="C2582" s="3">
        <v>211</v>
      </c>
      <c r="D2582" s="3" t="s">
        <v>466</v>
      </c>
      <c r="E2582" s="3" t="str">
        <f>_xlfn.XLOOKUP(Tbl_BalanceHistory[[#This Row],[RespAgy]],Tbl_Agencies[Agy Code],Tbl_Agencies[Agy Sort])</f>
        <v>103000</v>
      </c>
      <c r="F2582" s="2" t="str">
        <f>Tbl_BalanceHistory[[#This Row],[RespAgy]]&amp;": "&amp;Tbl_BalanceHistory[[#This Row],[RespAgency]]</f>
        <v>211: Virginia Military Institute</v>
      </c>
      <c r="G2582" s="3">
        <v>211</v>
      </c>
      <c r="H2582" s="3" t="s">
        <v>466</v>
      </c>
      <c r="I2582" s="3" t="str">
        <f>_xlfn.XLOOKUP(Tbl_BalanceHistory[[#This Row],[AgyCode]],Tbl_Agencies[Agy Code],Tbl_Agencies[Agy Sort])</f>
        <v>103000</v>
      </c>
      <c r="J2582" s="2" t="str">
        <f>Tbl_BalanceHistory[[#This Row],[AgyCode]]&amp;": "&amp;Tbl_BalanceHistory[[#This Row],[Agency Name]]</f>
        <v>211: Virginia Military Institute</v>
      </c>
      <c r="K2582" s="1">
        <v>2016</v>
      </c>
      <c r="L2582" s="3">
        <v>100</v>
      </c>
      <c r="M2582" s="3" t="s">
        <v>416</v>
      </c>
      <c r="N2582" s="2" t="str">
        <f>Tbl_BalanceHistory[[#This Row],[ProgramCode]]&amp;": "&amp;Tbl_BalanceHistory[[#This Row],[Program Name]]</f>
        <v>100: Educational and General Programs</v>
      </c>
      <c r="O2582" s="3" t="s">
        <v>1730</v>
      </c>
      <c r="P2582" s="1" t="str">
        <f>IF(Tbl_BalanceHistory[[#This Row],[FundCode]]="0100","GF",IF(Tbl_BalanceHistory[[#This Row],[FundCode]]="01000","GF","Hi Ed / OCR"))</f>
        <v>GF</v>
      </c>
      <c r="Q2582" s="5">
        <v>0</v>
      </c>
      <c r="R2582" s="5">
        <v>0</v>
      </c>
      <c r="S2582" s="5">
        <v>0</v>
      </c>
      <c r="T2582" s="5">
        <v>0</v>
      </c>
      <c r="U2582" s="3"/>
      <c r="V2582" s="5">
        <v>0</v>
      </c>
      <c r="W2582" s="5">
        <v>0</v>
      </c>
      <c r="X2582" s="5"/>
      <c r="Y2582" s="5"/>
      <c r="Z2582" s="5">
        <f>Tbl_BalanceHistory[[#This Row],[Discretionary Recommended - Pre 2022]]+Tbl_BalanceHistory[[#This Row],[Discretionary Balance Recommended: Policy]]+Tbl_BalanceHistory[[#This Row],[Discretionary Balance Recommended: Commitments]]</f>
        <v>0</v>
      </c>
      <c r="AA2582" s="5">
        <f>Tbl_BalanceHistory[[#This Row],[Discretionary Balance]]-Tbl_BalanceHistory[[#This Row],[Discretionary Reappropriation]]</f>
        <v>0</v>
      </c>
      <c r="AB2582" s="2"/>
      <c r="AC2582" s="2"/>
      <c r="AD2582" s="2"/>
      <c r="AE2582" s="2"/>
    </row>
    <row r="2583" spans="1:31" ht="30" x14ac:dyDescent="0.25">
      <c r="A2583" s="2" t="s">
        <v>10</v>
      </c>
      <c r="B2583" s="3">
        <v>7</v>
      </c>
      <c r="C2583" s="3">
        <v>211</v>
      </c>
      <c r="D2583" s="3" t="s">
        <v>466</v>
      </c>
      <c r="E2583" s="3" t="str">
        <f>_xlfn.XLOOKUP(Tbl_BalanceHistory[[#This Row],[RespAgy]],Tbl_Agencies[Agy Code],Tbl_Agencies[Agy Sort])</f>
        <v>103000</v>
      </c>
      <c r="F2583" s="2" t="str">
        <f>Tbl_BalanceHistory[[#This Row],[RespAgy]]&amp;": "&amp;Tbl_BalanceHistory[[#This Row],[RespAgency]]</f>
        <v>211: Virginia Military Institute</v>
      </c>
      <c r="G2583" s="3">
        <v>211</v>
      </c>
      <c r="H2583" s="3" t="s">
        <v>466</v>
      </c>
      <c r="I2583" s="3" t="str">
        <f>_xlfn.XLOOKUP(Tbl_BalanceHistory[[#This Row],[AgyCode]],Tbl_Agencies[Agy Code],Tbl_Agencies[Agy Sort])</f>
        <v>103000</v>
      </c>
      <c r="J2583" s="2" t="str">
        <f>Tbl_BalanceHistory[[#This Row],[AgyCode]]&amp;": "&amp;Tbl_BalanceHistory[[#This Row],[Agency Name]]</f>
        <v>211: Virginia Military Institute</v>
      </c>
      <c r="K2583" s="1">
        <v>2017</v>
      </c>
      <c r="L2583" s="3">
        <v>100</v>
      </c>
      <c r="M2583" s="3" t="s">
        <v>416</v>
      </c>
      <c r="N2583" s="2" t="str">
        <f>Tbl_BalanceHistory[[#This Row],[ProgramCode]]&amp;": "&amp;Tbl_BalanceHistory[[#This Row],[Program Name]]</f>
        <v>100: Educational and General Programs</v>
      </c>
      <c r="O2583" s="3" t="s">
        <v>886</v>
      </c>
      <c r="P2583" s="1" t="str">
        <f>IF(Tbl_BalanceHistory[[#This Row],[FundCode]]="0100","GF",IF(Tbl_BalanceHistory[[#This Row],[FundCode]]="01000","GF","Hi Ed / OCR"))</f>
        <v>GF</v>
      </c>
      <c r="Q2583" s="5">
        <v>5</v>
      </c>
      <c r="R2583" s="5">
        <v>0</v>
      </c>
      <c r="S2583" s="5">
        <v>5</v>
      </c>
      <c r="T2583" s="5">
        <v>5</v>
      </c>
      <c r="U2583" s="3" t="s">
        <v>1732</v>
      </c>
      <c r="V2583" s="5">
        <v>0</v>
      </c>
      <c r="W2583" s="5">
        <v>0</v>
      </c>
      <c r="X2583" s="5"/>
      <c r="Y2583" s="5"/>
      <c r="Z2583" s="5">
        <f>Tbl_BalanceHistory[[#This Row],[Discretionary Recommended - Pre 2022]]+Tbl_BalanceHistory[[#This Row],[Discretionary Balance Recommended: Policy]]+Tbl_BalanceHistory[[#This Row],[Discretionary Balance Recommended: Commitments]]</f>
        <v>0</v>
      </c>
      <c r="AA2583" s="5">
        <f>Tbl_BalanceHistory[[#This Row],[Discretionary Balance]]-Tbl_BalanceHistory[[#This Row],[Discretionary Reappropriation]]</f>
        <v>0</v>
      </c>
      <c r="AB2583" s="2"/>
      <c r="AC2583" s="2"/>
      <c r="AD2583" s="2"/>
      <c r="AE2583" s="2"/>
    </row>
    <row r="2584" spans="1:31" ht="30" x14ac:dyDescent="0.25">
      <c r="A2584" s="2" t="s">
        <v>10</v>
      </c>
      <c r="B2584" s="3">
        <v>7</v>
      </c>
      <c r="C2584" s="3">
        <v>211</v>
      </c>
      <c r="D2584" s="3" t="s">
        <v>466</v>
      </c>
      <c r="E2584" s="3" t="str">
        <f>_xlfn.XLOOKUP(Tbl_BalanceHistory[[#This Row],[RespAgy]],Tbl_Agencies[Agy Code],Tbl_Agencies[Agy Sort])</f>
        <v>103000</v>
      </c>
      <c r="F2584" s="2" t="str">
        <f>Tbl_BalanceHistory[[#This Row],[RespAgy]]&amp;": "&amp;Tbl_BalanceHistory[[#This Row],[RespAgency]]</f>
        <v>211: Virginia Military Institute</v>
      </c>
      <c r="G2584" s="3">
        <v>211</v>
      </c>
      <c r="H2584" s="3" t="s">
        <v>466</v>
      </c>
      <c r="I2584" s="3" t="str">
        <f>_xlfn.XLOOKUP(Tbl_BalanceHistory[[#This Row],[AgyCode]],Tbl_Agencies[Agy Code],Tbl_Agencies[Agy Sort])</f>
        <v>103000</v>
      </c>
      <c r="J2584" s="2" t="str">
        <f>Tbl_BalanceHistory[[#This Row],[AgyCode]]&amp;": "&amp;Tbl_BalanceHistory[[#This Row],[Agency Name]]</f>
        <v>211: Virginia Military Institute</v>
      </c>
      <c r="K2584" s="1">
        <v>2018</v>
      </c>
      <c r="L2584" s="3">
        <v>100</v>
      </c>
      <c r="M2584" s="3" t="s">
        <v>416</v>
      </c>
      <c r="N2584" s="2" t="str">
        <f>Tbl_BalanceHistory[[#This Row],[ProgramCode]]&amp;": "&amp;Tbl_BalanceHistory[[#This Row],[Program Name]]</f>
        <v>100: Educational and General Programs</v>
      </c>
      <c r="O2584" s="3" t="s">
        <v>886</v>
      </c>
      <c r="P2584" s="1" t="str">
        <f>IF(Tbl_BalanceHistory[[#This Row],[FundCode]]="0100","GF",IF(Tbl_BalanceHistory[[#This Row],[FundCode]]="01000","GF","Hi Ed / OCR"))</f>
        <v>GF</v>
      </c>
      <c r="Q2584" s="5">
        <v>5</v>
      </c>
      <c r="R2584" s="5">
        <v>0</v>
      </c>
      <c r="S2584" s="5">
        <v>5</v>
      </c>
      <c r="T2584" s="5">
        <v>5</v>
      </c>
      <c r="U2584" s="3" t="s">
        <v>1733</v>
      </c>
      <c r="V2584" s="5">
        <v>0</v>
      </c>
      <c r="W2584" s="5">
        <v>0</v>
      </c>
      <c r="X2584" s="5"/>
      <c r="Y2584" s="5"/>
      <c r="Z2584" s="5">
        <f>Tbl_BalanceHistory[[#This Row],[Discretionary Recommended - Pre 2022]]+Tbl_BalanceHistory[[#This Row],[Discretionary Balance Recommended: Policy]]+Tbl_BalanceHistory[[#This Row],[Discretionary Balance Recommended: Commitments]]</f>
        <v>0</v>
      </c>
      <c r="AA2584" s="5">
        <f>Tbl_BalanceHistory[[#This Row],[Discretionary Balance]]-Tbl_BalanceHistory[[#This Row],[Discretionary Reappropriation]]</f>
        <v>0</v>
      </c>
      <c r="AB2584" s="2"/>
      <c r="AC2584" s="2"/>
      <c r="AD2584" s="2"/>
      <c r="AE2584" s="2"/>
    </row>
    <row r="2585" spans="1:31" ht="30" x14ac:dyDescent="0.25">
      <c r="A2585" s="2" t="s">
        <v>10</v>
      </c>
      <c r="B2585" s="3">
        <v>7</v>
      </c>
      <c r="C2585" s="3">
        <v>211</v>
      </c>
      <c r="D2585" s="3" t="s">
        <v>466</v>
      </c>
      <c r="E2585" s="3" t="str">
        <f>_xlfn.XLOOKUP(Tbl_BalanceHistory[[#This Row],[RespAgy]],Tbl_Agencies[Agy Code],Tbl_Agencies[Agy Sort])</f>
        <v>103000</v>
      </c>
      <c r="F2585" s="2" t="str">
        <f>Tbl_BalanceHistory[[#This Row],[RespAgy]]&amp;": "&amp;Tbl_BalanceHistory[[#This Row],[RespAgency]]</f>
        <v>211: Virginia Military Institute</v>
      </c>
      <c r="G2585" s="3">
        <v>211</v>
      </c>
      <c r="H2585" s="3" t="s">
        <v>466</v>
      </c>
      <c r="I2585" s="3" t="str">
        <f>_xlfn.XLOOKUP(Tbl_BalanceHistory[[#This Row],[AgyCode]],Tbl_Agencies[Agy Code],Tbl_Agencies[Agy Sort])</f>
        <v>103000</v>
      </c>
      <c r="J2585" s="2" t="str">
        <f>Tbl_BalanceHistory[[#This Row],[AgyCode]]&amp;": "&amp;Tbl_BalanceHistory[[#This Row],[Agency Name]]</f>
        <v>211: Virginia Military Institute</v>
      </c>
      <c r="K2585" s="1">
        <v>2019</v>
      </c>
      <c r="L2585" s="3">
        <v>100</v>
      </c>
      <c r="M2585" s="3" t="s">
        <v>416</v>
      </c>
      <c r="N2585" s="2" t="str">
        <f>Tbl_BalanceHistory[[#This Row],[ProgramCode]]&amp;": "&amp;Tbl_BalanceHistory[[#This Row],[Program Name]]</f>
        <v>100: Educational and General Programs</v>
      </c>
      <c r="O2585" s="3" t="s">
        <v>886</v>
      </c>
      <c r="P2585" s="1" t="str">
        <f>IF(Tbl_BalanceHistory[[#This Row],[FundCode]]="0100","GF",IF(Tbl_BalanceHistory[[#This Row],[FundCode]]="01000","GF","Hi Ed / OCR"))</f>
        <v>GF</v>
      </c>
      <c r="Q2585" s="5">
        <v>5</v>
      </c>
      <c r="R2585" s="5">
        <v>0</v>
      </c>
      <c r="S2585" s="5">
        <v>5</v>
      </c>
      <c r="T2585" s="5">
        <v>5</v>
      </c>
      <c r="U2585" s="3" t="s">
        <v>1733</v>
      </c>
      <c r="V2585" s="5">
        <v>0</v>
      </c>
      <c r="W2585" s="5">
        <v>0</v>
      </c>
      <c r="X2585" s="5"/>
      <c r="Y2585" s="5"/>
      <c r="Z2585" s="5">
        <f>Tbl_BalanceHistory[[#This Row],[Discretionary Recommended - Pre 2022]]+Tbl_BalanceHistory[[#This Row],[Discretionary Balance Recommended: Policy]]+Tbl_BalanceHistory[[#This Row],[Discretionary Balance Recommended: Commitments]]</f>
        <v>0</v>
      </c>
      <c r="AA2585" s="5">
        <f>Tbl_BalanceHistory[[#This Row],[Discretionary Balance]]-Tbl_BalanceHistory[[#This Row],[Discretionary Reappropriation]]</f>
        <v>0</v>
      </c>
      <c r="AB2585" s="2"/>
      <c r="AC2585" s="2"/>
      <c r="AD2585" s="2"/>
      <c r="AE2585" s="2"/>
    </row>
    <row r="2586" spans="1:31" ht="30" x14ac:dyDescent="0.25">
      <c r="A2586" s="2" t="s">
        <v>10</v>
      </c>
      <c r="B2586" s="3">
        <v>7</v>
      </c>
      <c r="C2586" s="3">
        <v>211</v>
      </c>
      <c r="D2586" s="3" t="s">
        <v>466</v>
      </c>
      <c r="E2586" s="3" t="str">
        <f>_xlfn.XLOOKUP(Tbl_BalanceHistory[[#This Row],[RespAgy]],Tbl_Agencies[Agy Code],Tbl_Agencies[Agy Sort])</f>
        <v>103000</v>
      </c>
      <c r="F2586" s="2" t="str">
        <f>Tbl_BalanceHistory[[#This Row],[RespAgy]]&amp;": "&amp;Tbl_BalanceHistory[[#This Row],[RespAgency]]</f>
        <v>211: Virginia Military Institute</v>
      </c>
      <c r="G2586" s="3">
        <v>211</v>
      </c>
      <c r="H2586" s="3" t="s">
        <v>466</v>
      </c>
      <c r="I2586" s="3" t="str">
        <f>_xlfn.XLOOKUP(Tbl_BalanceHistory[[#This Row],[AgyCode]],Tbl_Agencies[Agy Code],Tbl_Agencies[Agy Sort])</f>
        <v>103000</v>
      </c>
      <c r="J2586" s="2" t="str">
        <f>Tbl_BalanceHistory[[#This Row],[AgyCode]]&amp;": "&amp;Tbl_BalanceHistory[[#This Row],[Agency Name]]</f>
        <v>211: Virginia Military Institute</v>
      </c>
      <c r="K2586" s="1">
        <v>2023</v>
      </c>
      <c r="L2586" s="3">
        <v>100</v>
      </c>
      <c r="M2586" s="3" t="s">
        <v>416</v>
      </c>
      <c r="N2586" s="2" t="str">
        <f>Tbl_BalanceHistory[[#This Row],[ProgramCode]]&amp;": "&amp;Tbl_BalanceHistory[[#This Row],[Program Name]]</f>
        <v>100: Educational and General Programs</v>
      </c>
      <c r="O2586" s="3" t="s">
        <v>1963</v>
      </c>
      <c r="P2586" s="1" t="str">
        <f>IF(Tbl_BalanceHistory[[#This Row],[FundCode]]="0100","GF",IF(Tbl_BalanceHistory[[#This Row],[FundCode]]="01000","GF","Hi Ed / OCR"))</f>
        <v>Hi Ed / OCR</v>
      </c>
      <c r="Q2586" s="5">
        <v>0</v>
      </c>
      <c r="R2586" s="5">
        <v>0</v>
      </c>
      <c r="S2586" s="5">
        <v>6646120.9800000004</v>
      </c>
      <c r="T2586" s="5">
        <v>6646120.9800000004</v>
      </c>
      <c r="U2586" s="3" t="s">
        <v>1733</v>
      </c>
      <c r="V2586" s="5">
        <v>0</v>
      </c>
      <c r="W2586" s="5">
        <v>0</v>
      </c>
      <c r="X2586" s="5">
        <v>0</v>
      </c>
      <c r="Y2586" s="5">
        <v>0</v>
      </c>
      <c r="Z2586" s="5">
        <v>0</v>
      </c>
      <c r="AA2586" s="5">
        <v>0</v>
      </c>
      <c r="AB2586" s="2"/>
      <c r="AC2586" s="2"/>
      <c r="AD2586" s="2"/>
      <c r="AE2586" s="2"/>
    </row>
    <row r="2587" spans="1:31" ht="30" x14ac:dyDescent="0.25">
      <c r="A2587" s="2" t="s">
        <v>10</v>
      </c>
      <c r="B2587" s="3">
        <v>7</v>
      </c>
      <c r="C2587" s="3">
        <v>211</v>
      </c>
      <c r="D2587" s="3" t="s">
        <v>466</v>
      </c>
      <c r="E2587" s="3" t="str">
        <f>_xlfn.XLOOKUP(Tbl_BalanceHistory[[#This Row],[RespAgy]],Tbl_Agencies[Agy Code],Tbl_Agencies[Agy Sort])</f>
        <v>103000</v>
      </c>
      <c r="F2587" s="2" t="str">
        <f>Tbl_BalanceHistory[[#This Row],[RespAgy]]&amp;": "&amp;Tbl_BalanceHistory[[#This Row],[RespAgency]]</f>
        <v>211: Virginia Military Institute</v>
      </c>
      <c r="G2587" s="3">
        <v>211</v>
      </c>
      <c r="H2587" s="3" t="s">
        <v>466</v>
      </c>
      <c r="I2587" s="3" t="str">
        <f>_xlfn.XLOOKUP(Tbl_BalanceHistory[[#This Row],[AgyCode]],Tbl_Agencies[Agy Code],Tbl_Agencies[Agy Sort])</f>
        <v>103000</v>
      </c>
      <c r="J2587" s="2" t="str">
        <f>Tbl_BalanceHistory[[#This Row],[AgyCode]]&amp;": "&amp;Tbl_BalanceHistory[[#This Row],[Agency Name]]</f>
        <v>211: Virginia Military Institute</v>
      </c>
      <c r="K2587" s="1">
        <v>2024</v>
      </c>
      <c r="L2587" s="3">
        <v>100</v>
      </c>
      <c r="M2587" s="3" t="s">
        <v>416</v>
      </c>
      <c r="N2587" s="2" t="str">
        <f>Tbl_BalanceHistory[[#This Row],[ProgramCode]]&amp;": "&amp;Tbl_BalanceHistory[[#This Row],[Program Name]]</f>
        <v>100: Educational and General Programs</v>
      </c>
      <c r="O2587" s="3" t="s">
        <v>1963</v>
      </c>
      <c r="P2587" s="1" t="str">
        <f>IF(Tbl_BalanceHistory[[#This Row],[FundCode]]="0100","GF",IF(Tbl_BalanceHistory[[#This Row],[FundCode]]="01000","GF","Hi Ed / OCR"))</f>
        <v>Hi Ed / OCR</v>
      </c>
      <c r="Q2587" s="5">
        <v>0</v>
      </c>
      <c r="R2587" s="5">
        <v>0</v>
      </c>
      <c r="S2587" s="5">
        <v>8802632.8200000003</v>
      </c>
      <c r="T2587" s="5">
        <v>8802632.8200000003</v>
      </c>
      <c r="U2587" s="3" t="s">
        <v>1733</v>
      </c>
      <c r="V2587" s="5">
        <v>0</v>
      </c>
      <c r="W2587" s="5">
        <v>0</v>
      </c>
      <c r="X2587" s="5">
        <v>0</v>
      </c>
      <c r="Y2587" s="5">
        <v>0</v>
      </c>
      <c r="Z2587" s="5">
        <v>0</v>
      </c>
      <c r="AA2587" s="5">
        <v>0</v>
      </c>
      <c r="AB2587" s="2"/>
      <c r="AC2587" s="2"/>
      <c r="AD2587" s="2"/>
      <c r="AE2587" s="2"/>
    </row>
    <row r="2588" spans="1:31" ht="30" x14ac:dyDescent="0.25">
      <c r="A2588" s="2" t="s">
        <v>10</v>
      </c>
      <c r="B2588" s="3">
        <v>7</v>
      </c>
      <c r="C2588" s="3">
        <v>211</v>
      </c>
      <c r="D2588" s="3" t="s">
        <v>466</v>
      </c>
      <c r="E2588" s="3" t="str">
        <f>_xlfn.XLOOKUP(Tbl_BalanceHistory[[#This Row],[RespAgy]],Tbl_Agencies[Agy Code],Tbl_Agencies[Agy Sort])</f>
        <v>103000</v>
      </c>
      <c r="F2588" s="2" t="str">
        <f>Tbl_BalanceHistory[[#This Row],[RespAgy]]&amp;": "&amp;Tbl_BalanceHistory[[#This Row],[RespAgency]]</f>
        <v>211: Virginia Military Institute</v>
      </c>
      <c r="G2588" s="3">
        <v>211</v>
      </c>
      <c r="H2588" s="3" t="s">
        <v>466</v>
      </c>
      <c r="I2588" s="3" t="str">
        <f>_xlfn.XLOOKUP(Tbl_BalanceHistory[[#This Row],[AgyCode]],Tbl_Agencies[Agy Code],Tbl_Agencies[Agy Sort])</f>
        <v>103000</v>
      </c>
      <c r="J2588" s="2" t="str">
        <f>Tbl_BalanceHistory[[#This Row],[AgyCode]]&amp;": "&amp;Tbl_BalanceHistory[[#This Row],[Agency Name]]</f>
        <v>211: Virginia Military Institute</v>
      </c>
      <c r="K2588" s="1">
        <v>2014</v>
      </c>
      <c r="L2588" s="3">
        <v>101</v>
      </c>
      <c r="M2588" s="3" t="s">
        <v>1636</v>
      </c>
      <c r="N2588" s="2" t="str">
        <f>Tbl_BalanceHistory[[#This Row],[ProgramCode]]&amp;": "&amp;Tbl_BalanceHistory[[#This Row],[Program Name]]</f>
        <v>101: Higher Education Instruction</v>
      </c>
      <c r="O2588" s="3" t="s">
        <v>1964</v>
      </c>
      <c r="P2588" s="1" t="str">
        <f>IF(Tbl_BalanceHistory[[#This Row],[FundCode]]="0100","GF",IF(Tbl_BalanceHistory[[#This Row],[FundCode]]="01000","GF","Hi Ed / OCR"))</f>
        <v>Hi Ed / OCR</v>
      </c>
      <c r="Q2588" s="5">
        <v>0</v>
      </c>
      <c r="R2588" s="5">
        <v>0</v>
      </c>
      <c r="S2588" s="5">
        <v>0</v>
      </c>
      <c r="T2588" s="5">
        <v>0</v>
      </c>
      <c r="U2588" s="3"/>
      <c r="V2588" s="5">
        <v>0</v>
      </c>
      <c r="W2588" s="5">
        <v>0</v>
      </c>
      <c r="X2588" s="5"/>
      <c r="Y2588" s="5"/>
      <c r="Z2588" s="5">
        <f>Tbl_BalanceHistory[[#This Row],[Discretionary Recommended - Pre 2022]]+Tbl_BalanceHistory[[#This Row],[Discretionary Balance Recommended: Policy]]+Tbl_BalanceHistory[[#This Row],[Discretionary Balance Recommended: Commitments]]</f>
        <v>0</v>
      </c>
      <c r="AA2588" s="5">
        <f>Tbl_BalanceHistory[[#This Row],[Discretionary Balance]]-Tbl_BalanceHistory[[#This Row],[Discretionary Reappropriation]]</f>
        <v>0</v>
      </c>
      <c r="AB2588" s="2"/>
      <c r="AC2588" s="2"/>
      <c r="AD2588" s="2"/>
      <c r="AE2588" s="2"/>
    </row>
    <row r="2589" spans="1:31" ht="30" x14ac:dyDescent="0.25">
      <c r="A2589" s="2" t="s">
        <v>10</v>
      </c>
      <c r="B2589" s="3">
        <v>7</v>
      </c>
      <c r="C2589" s="3">
        <v>211</v>
      </c>
      <c r="D2589" s="3" t="s">
        <v>466</v>
      </c>
      <c r="E2589" s="3" t="str">
        <f>_xlfn.XLOOKUP(Tbl_BalanceHistory[[#This Row],[RespAgy]],Tbl_Agencies[Agy Code],Tbl_Agencies[Agy Sort])</f>
        <v>103000</v>
      </c>
      <c r="F2589" s="2" t="str">
        <f>Tbl_BalanceHistory[[#This Row],[RespAgy]]&amp;": "&amp;Tbl_BalanceHistory[[#This Row],[RespAgency]]</f>
        <v>211: Virginia Military Institute</v>
      </c>
      <c r="G2589" s="3">
        <v>211</v>
      </c>
      <c r="H2589" s="3" t="s">
        <v>466</v>
      </c>
      <c r="I2589" s="3" t="str">
        <f>_xlfn.XLOOKUP(Tbl_BalanceHistory[[#This Row],[AgyCode]],Tbl_Agencies[Agy Code],Tbl_Agencies[Agy Sort])</f>
        <v>103000</v>
      </c>
      <c r="J2589" s="2" t="str">
        <f>Tbl_BalanceHistory[[#This Row],[AgyCode]]&amp;": "&amp;Tbl_BalanceHistory[[#This Row],[Agency Name]]</f>
        <v>211: Virginia Military Institute</v>
      </c>
      <c r="K2589" s="1">
        <v>2015</v>
      </c>
      <c r="L2589" s="3">
        <v>101</v>
      </c>
      <c r="M2589" s="3" t="s">
        <v>1636</v>
      </c>
      <c r="N2589" s="2" t="str">
        <f>Tbl_BalanceHistory[[#This Row],[ProgramCode]]&amp;": "&amp;Tbl_BalanceHistory[[#This Row],[Program Name]]</f>
        <v>101: Higher Education Instruction</v>
      </c>
      <c r="O2589" s="3" t="s">
        <v>1964</v>
      </c>
      <c r="P2589" s="1" t="str">
        <f>IF(Tbl_BalanceHistory[[#This Row],[FundCode]]="0100","GF",IF(Tbl_BalanceHistory[[#This Row],[FundCode]]="01000","GF","Hi Ed / OCR"))</f>
        <v>Hi Ed / OCR</v>
      </c>
      <c r="Q2589" s="5">
        <v>0</v>
      </c>
      <c r="R2589" s="5">
        <v>0</v>
      </c>
      <c r="S2589" s="5">
        <v>0</v>
      </c>
      <c r="T2589" s="5">
        <v>0</v>
      </c>
      <c r="U2589" s="3"/>
      <c r="V2589" s="5">
        <v>0</v>
      </c>
      <c r="W2589" s="5">
        <v>0</v>
      </c>
      <c r="X2589" s="5"/>
      <c r="Y2589" s="5"/>
      <c r="Z2589" s="5">
        <f>Tbl_BalanceHistory[[#This Row],[Discretionary Recommended - Pre 2022]]+Tbl_BalanceHistory[[#This Row],[Discretionary Balance Recommended: Policy]]+Tbl_BalanceHistory[[#This Row],[Discretionary Balance Recommended: Commitments]]</f>
        <v>0</v>
      </c>
      <c r="AA2589" s="5">
        <f>Tbl_BalanceHistory[[#This Row],[Discretionary Balance]]-Tbl_BalanceHistory[[#This Row],[Discretionary Reappropriation]]</f>
        <v>0</v>
      </c>
      <c r="AB2589" s="2"/>
      <c r="AC2589" s="2"/>
      <c r="AD2589" s="2"/>
      <c r="AE2589" s="2"/>
    </row>
    <row r="2590" spans="1:31" ht="30" x14ac:dyDescent="0.25">
      <c r="A2590" s="2" t="s">
        <v>10</v>
      </c>
      <c r="B2590" s="3">
        <v>7</v>
      </c>
      <c r="C2590" s="3">
        <v>211</v>
      </c>
      <c r="D2590" s="3" t="s">
        <v>466</v>
      </c>
      <c r="E2590" s="3" t="str">
        <f>_xlfn.XLOOKUP(Tbl_BalanceHistory[[#This Row],[RespAgy]],Tbl_Agencies[Agy Code],Tbl_Agencies[Agy Sort])</f>
        <v>103000</v>
      </c>
      <c r="F2590" s="2" t="str">
        <f>Tbl_BalanceHistory[[#This Row],[RespAgy]]&amp;": "&amp;Tbl_BalanceHistory[[#This Row],[RespAgency]]</f>
        <v>211: Virginia Military Institute</v>
      </c>
      <c r="G2590" s="3">
        <v>211</v>
      </c>
      <c r="H2590" s="3" t="s">
        <v>466</v>
      </c>
      <c r="I2590" s="3" t="str">
        <f>_xlfn.XLOOKUP(Tbl_BalanceHistory[[#This Row],[AgyCode]],Tbl_Agencies[Agy Code],Tbl_Agencies[Agy Sort])</f>
        <v>103000</v>
      </c>
      <c r="J2590" s="2" t="str">
        <f>Tbl_BalanceHistory[[#This Row],[AgyCode]]&amp;": "&amp;Tbl_BalanceHistory[[#This Row],[Agency Name]]</f>
        <v>211: Virginia Military Institute</v>
      </c>
      <c r="K2590" s="1">
        <v>2016</v>
      </c>
      <c r="L2590" s="3">
        <v>101</v>
      </c>
      <c r="M2590" s="3" t="s">
        <v>1636</v>
      </c>
      <c r="N2590" s="2" t="str">
        <f>Tbl_BalanceHistory[[#This Row],[ProgramCode]]&amp;": "&amp;Tbl_BalanceHistory[[#This Row],[Program Name]]</f>
        <v>101: Higher Education Instruction</v>
      </c>
      <c r="O2590" s="3" t="s">
        <v>1964</v>
      </c>
      <c r="P2590" s="1" t="str">
        <f>IF(Tbl_BalanceHistory[[#This Row],[FundCode]]="0100","GF",IF(Tbl_BalanceHistory[[#This Row],[FundCode]]="01000","GF","Hi Ed / OCR"))</f>
        <v>Hi Ed / OCR</v>
      </c>
      <c r="Q2590" s="5">
        <v>0</v>
      </c>
      <c r="R2590" s="5">
        <v>0</v>
      </c>
      <c r="S2590" s="5">
        <v>5</v>
      </c>
      <c r="T2590" s="5">
        <v>5</v>
      </c>
      <c r="U2590" s="3" t="s">
        <v>1731</v>
      </c>
      <c r="V2590" s="5">
        <v>0</v>
      </c>
      <c r="W2590" s="5">
        <v>0</v>
      </c>
      <c r="X2590" s="5"/>
      <c r="Y2590" s="5"/>
      <c r="Z2590" s="5">
        <f>Tbl_BalanceHistory[[#This Row],[Discretionary Recommended - Pre 2022]]+Tbl_BalanceHistory[[#This Row],[Discretionary Balance Recommended: Policy]]+Tbl_BalanceHistory[[#This Row],[Discretionary Balance Recommended: Commitments]]</f>
        <v>0</v>
      </c>
      <c r="AA2590" s="5">
        <f>Tbl_BalanceHistory[[#This Row],[Discretionary Balance]]-Tbl_BalanceHistory[[#This Row],[Discretionary Reappropriation]]</f>
        <v>0</v>
      </c>
      <c r="AB2590" s="2"/>
      <c r="AC2590" s="2"/>
      <c r="AD2590" s="2"/>
      <c r="AE2590" s="2"/>
    </row>
    <row r="2591" spans="1:31" ht="30" x14ac:dyDescent="0.25">
      <c r="A2591" s="2" t="s">
        <v>10</v>
      </c>
      <c r="B2591" s="3">
        <v>7</v>
      </c>
      <c r="C2591" s="3">
        <v>211</v>
      </c>
      <c r="D2591" s="3" t="s">
        <v>466</v>
      </c>
      <c r="E2591" s="3" t="str">
        <f>_xlfn.XLOOKUP(Tbl_BalanceHistory[[#This Row],[RespAgy]],Tbl_Agencies[Agy Code],Tbl_Agencies[Agy Sort])</f>
        <v>103000</v>
      </c>
      <c r="F2591" s="2" t="str">
        <f>Tbl_BalanceHistory[[#This Row],[RespAgy]]&amp;": "&amp;Tbl_BalanceHistory[[#This Row],[RespAgency]]</f>
        <v>211: Virginia Military Institute</v>
      </c>
      <c r="G2591" s="3">
        <v>211</v>
      </c>
      <c r="H2591" s="3" t="s">
        <v>466</v>
      </c>
      <c r="I2591" s="3" t="str">
        <f>_xlfn.XLOOKUP(Tbl_BalanceHistory[[#This Row],[AgyCode]],Tbl_Agencies[Agy Code],Tbl_Agencies[Agy Sort])</f>
        <v>103000</v>
      </c>
      <c r="J2591" s="2" t="str">
        <f>Tbl_BalanceHistory[[#This Row],[AgyCode]]&amp;": "&amp;Tbl_BalanceHistory[[#This Row],[Agency Name]]</f>
        <v>211: Virginia Military Institute</v>
      </c>
      <c r="K2591" s="1">
        <v>2021</v>
      </c>
      <c r="L2591" s="3">
        <v>101</v>
      </c>
      <c r="M2591" s="3" t="s">
        <v>1636</v>
      </c>
      <c r="N2591" s="2" t="str">
        <f>Tbl_BalanceHistory[[#This Row],[ProgramCode]]&amp;": "&amp;Tbl_BalanceHistory[[#This Row],[Program Name]]</f>
        <v>101: Higher Education Instruction</v>
      </c>
      <c r="O2591" s="3" t="s">
        <v>1963</v>
      </c>
      <c r="P2591" s="1" t="str">
        <f>IF(Tbl_BalanceHistory[[#This Row],[FundCode]]="0100","GF",IF(Tbl_BalanceHistory[[#This Row],[FundCode]]="01000","GF","Hi Ed / OCR"))</f>
        <v>Hi Ed / OCR</v>
      </c>
      <c r="Q2591" s="5">
        <v>0</v>
      </c>
      <c r="R2591" s="5">
        <v>0</v>
      </c>
      <c r="S2591" s="5">
        <v>1741781.41</v>
      </c>
      <c r="T2591" s="5">
        <v>1741781.41</v>
      </c>
      <c r="U2591" s="3" t="s">
        <v>1733</v>
      </c>
      <c r="V2591" s="5">
        <v>0</v>
      </c>
      <c r="W2591" s="5">
        <v>0</v>
      </c>
      <c r="X2591" s="5"/>
      <c r="Y2591" s="5"/>
      <c r="Z2591" s="5">
        <f>Tbl_BalanceHistory[[#This Row],[Discretionary Recommended - Pre 2022]]+Tbl_BalanceHistory[[#This Row],[Discretionary Balance Recommended: Policy]]+Tbl_BalanceHistory[[#This Row],[Discretionary Balance Recommended: Commitments]]</f>
        <v>0</v>
      </c>
      <c r="AA2591" s="5">
        <f>Tbl_BalanceHistory[[#This Row],[Discretionary Balance]]-Tbl_BalanceHistory[[#This Row],[Discretionary Reappropriation]]</f>
        <v>0</v>
      </c>
      <c r="AB2591" s="2"/>
      <c r="AC2591" s="2"/>
      <c r="AD2591" s="2"/>
      <c r="AE2591" s="2"/>
    </row>
    <row r="2592" spans="1:31" ht="30" x14ac:dyDescent="0.25">
      <c r="A2592" s="2" t="s">
        <v>10</v>
      </c>
      <c r="B2592" s="3">
        <v>7</v>
      </c>
      <c r="C2592" s="3">
        <v>211</v>
      </c>
      <c r="D2592" s="3" t="s">
        <v>466</v>
      </c>
      <c r="E2592" s="3" t="str">
        <f>_xlfn.XLOOKUP(Tbl_BalanceHistory[[#This Row],[RespAgy]],Tbl_Agencies[Agy Code],Tbl_Agencies[Agy Sort])</f>
        <v>103000</v>
      </c>
      <c r="F2592" s="2" t="str">
        <f>Tbl_BalanceHistory[[#This Row],[RespAgy]]&amp;": "&amp;Tbl_BalanceHistory[[#This Row],[RespAgency]]</f>
        <v>211: Virginia Military Institute</v>
      </c>
      <c r="G2592" s="3">
        <v>211</v>
      </c>
      <c r="H2592" s="3" t="s">
        <v>466</v>
      </c>
      <c r="I2592" s="3" t="str">
        <f>_xlfn.XLOOKUP(Tbl_BalanceHistory[[#This Row],[AgyCode]],Tbl_Agencies[Agy Code],Tbl_Agencies[Agy Sort])</f>
        <v>103000</v>
      </c>
      <c r="J2592" s="2" t="str">
        <f>Tbl_BalanceHistory[[#This Row],[AgyCode]]&amp;": "&amp;Tbl_BalanceHistory[[#This Row],[Agency Name]]</f>
        <v>211: Virginia Military Institute</v>
      </c>
      <c r="K2592" s="1">
        <v>2022</v>
      </c>
      <c r="L2592" s="3">
        <v>101</v>
      </c>
      <c r="M2592" s="3" t="s">
        <v>1636</v>
      </c>
      <c r="N2592" s="2" t="str">
        <f>Tbl_BalanceHistory[[#This Row],[ProgramCode]]&amp;": "&amp;Tbl_BalanceHistory[[#This Row],[Program Name]]</f>
        <v>101: Higher Education Instruction</v>
      </c>
      <c r="O2592" s="3" t="s">
        <v>1963</v>
      </c>
      <c r="P2592" s="1" t="str">
        <f>IF(Tbl_BalanceHistory[[#This Row],[FundCode]]="0100","GF",IF(Tbl_BalanceHistory[[#This Row],[FundCode]]="01000","GF","Hi Ed / OCR"))</f>
        <v>Hi Ed / OCR</v>
      </c>
      <c r="Q2592" s="5">
        <v>0</v>
      </c>
      <c r="R2592" s="5">
        <v>0</v>
      </c>
      <c r="S2592" s="5">
        <v>2166738.64</v>
      </c>
      <c r="T2592" s="5">
        <v>2166738.64</v>
      </c>
      <c r="U2592" s="3" t="s">
        <v>1733</v>
      </c>
      <c r="V2592" s="5">
        <v>0</v>
      </c>
      <c r="W2592" s="5"/>
      <c r="X2592" s="5">
        <v>0</v>
      </c>
      <c r="Y2592" s="5">
        <v>0</v>
      </c>
      <c r="Z2592" s="5">
        <f>Tbl_BalanceHistory[[#This Row],[Discretionary Recommended - Pre 2022]]+Tbl_BalanceHistory[[#This Row],[Discretionary Balance Recommended: Policy]]+Tbl_BalanceHistory[[#This Row],[Discretionary Balance Recommended: Commitments]]</f>
        <v>0</v>
      </c>
      <c r="AA2592" s="5">
        <f>Tbl_BalanceHistory[[#This Row],[Discretionary Balance]]-Tbl_BalanceHistory[[#This Row],[Discretionary Reappropriation]]</f>
        <v>0</v>
      </c>
      <c r="AB2592" s="2"/>
      <c r="AC2592" s="2"/>
      <c r="AD2592" s="2"/>
      <c r="AE2592" s="2"/>
    </row>
    <row r="2593" spans="1:31" ht="45" x14ac:dyDescent="0.25">
      <c r="A2593" s="2" t="s">
        <v>10</v>
      </c>
      <c r="B2593" s="3">
        <v>7</v>
      </c>
      <c r="C2593" s="3">
        <v>211</v>
      </c>
      <c r="D2593" s="3" t="s">
        <v>466</v>
      </c>
      <c r="E2593" s="3" t="str">
        <f>_xlfn.XLOOKUP(Tbl_BalanceHistory[[#This Row],[RespAgy]],Tbl_Agencies[Agy Code],Tbl_Agencies[Agy Sort])</f>
        <v>103000</v>
      </c>
      <c r="F2593" s="2" t="str">
        <f>Tbl_BalanceHistory[[#This Row],[RespAgy]]&amp;": "&amp;Tbl_BalanceHistory[[#This Row],[RespAgency]]</f>
        <v>211: Virginia Military Institute</v>
      </c>
      <c r="G2593" s="3">
        <v>211</v>
      </c>
      <c r="H2593" s="3" t="s">
        <v>466</v>
      </c>
      <c r="I2593" s="3" t="str">
        <f>_xlfn.XLOOKUP(Tbl_BalanceHistory[[#This Row],[AgyCode]],Tbl_Agencies[Agy Code],Tbl_Agencies[Agy Sort])</f>
        <v>103000</v>
      </c>
      <c r="J2593" s="2" t="str">
        <f>Tbl_BalanceHistory[[#This Row],[AgyCode]]&amp;": "&amp;Tbl_BalanceHistory[[#This Row],[Agency Name]]</f>
        <v>211: Virginia Military Institute</v>
      </c>
      <c r="K2593" s="1">
        <v>2014</v>
      </c>
      <c r="L2593" s="3">
        <v>108</v>
      </c>
      <c r="M2593" s="3" t="s">
        <v>408</v>
      </c>
      <c r="N2593" s="2" t="str">
        <f>Tbl_BalanceHistory[[#This Row],[ProgramCode]]&amp;": "&amp;Tbl_BalanceHistory[[#This Row],[Program Name]]</f>
        <v>108: Higher Education Student Financial Assistance</v>
      </c>
      <c r="O2593" s="3" t="s">
        <v>1730</v>
      </c>
      <c r="P2593" s="1" t="str">
        <f>IF(Tbl_BalanceHistory[[#This Row],[FundCode]]="0100","GF",IF(Tbl_BalanceHistory[[#This Row],[FundCode]]="01000","GF","Hi Ed / OCR"))</f>
        <v>GF</v>
      </c>
      <c r="Q2593" s="5">
        <v>875203</v>
      </c>
      <c r="R2593" s="5">
        <v>875203</v>
      </c>
      <c r="S2593" s="5">
        <v>0</v>
      </c>
      <c r="T2593" s="5">
        <v>0</v>
      </c>
      <c r="U2593" s="3"/>
      <c r="V2593" s="5">
        <v>0</v>
      </c>
      <c r="W2593" s="5">
        <v>0</v>
      </c>
      <c r="X2593" s="5"/>
      <c r="Y2593" s="5"/>
      <c r="Z2593" s="5">
        <f>Tbl_BalanceHistory[[#This Row],[Discretionary Recommended - Pre 2022]]+Tbl_BalanceHistory[[#This Row],[Discretionary Balance Recommended: Policy]]+Tbl_BalanceHistory[[#This Row],[Discretionary Balance Recommended: Commitments]]</f>
        <v>0</v>
      </c>
      <c r="AA2593" s="5">
        <f>Tbl_BalanceHistory[[#This Row],[Discretionary Balance]]-Tbl_BalanceHistory[[#This Row],[Discretionary Reappropriation]]</f>
        <v>0</v>
      </c>
      <c r="AB2593" s="2"/>
      <c r="AC2593" s="2"/>
      <c r="AD2593" s="2"/>
      <c r="AE2593" s="2"/>
    </row>
    <row r="2594" spans="1:31" ht="45" x14ac:dyDescent="0.25">
      <c r="A2594" s="2" t="s">
        <v>10</v>
      </c>
      <c r="B2594" s="3">
        <v>7</v>
      </c>
      <c r="C2594" s="3">
        <v>211</v>
      </c>
      <c r="D2594" s="3" t="s">
        <v>466</v>
      </c>
      <c r="E2594" s="3" t="str">
        <f>_xlfn.XLOOKUP(Tbl_BalanceHistory[[#This Row],[RespAgy]],Tbl_Agencies[Agy Code],Tbl_Agencies[Agy Sort])</f>
        <v>103000</v>
      </c>
      <c r="F2594" s="2" t="str">
        <f>Tbl_BalanceHistory[[#This Row],[RespAgy]]&amp;": "&amp;Tbl_BalanceHistory[[#This Row],[RespAgency]]</f>
        <v>211: Virginia Military Institute</v>
      </c>
      <c r="G2594" s="3">
        <v>211</v>
      </c>
      <c r="H2594" s="3" t="s">
        <v>466</v>
      </c>
      <c r="I2594" s="3" t="str">
        <f>_xlfn.XLOOKUP(Tbl_BalanceHistory[[#This Row],[AgyCode]],Tbl_Agencies[Agy Code],Tbl_Agencies[Agy Sort])</f>
        <v>103000</v>
      </c>
      <c r="J2594" s="2" t="str">
        <f>Tbl_BalanceHistory[[#This Row],[AgyCode]]&amp;": "&amp;Tbl_BalanceHistory[[#This Row],[Agency Name]]</f>
        <v>211: Virginia Military Institute</v>
      </c>
      <c r="K2594" s="1">
        <v>2015</v>
      </c>
      <c r="L2594" s="3">
        <v>108</v>
      </c>
      <c r="M2594" s="3" t="s">
        <v>408</v>
      </c>
      <c r="N2594" s="2" t="str">
        <f>Tbl_BalanceHistory[[#This Row],[ProgramCode]]&amp;": "&amp;Tbl_BalanceHistory[[#This Row],[Program Name]]</f>
        <v>108: Higher Education Student Financial Assistance</v>
      </c>
      <c r="O2594" s="3" t="s">
        <v>1730</v>
      </c>
      <c r="P2594" s="1" t="str">
        <f>IF(Tbl_BalanceHistory[[#This Row],[FundCode]]="0100","GF",IF(Tbl_BalanceHistory[[#This Row],[FundCode]]="01000","GF","Hi Ed / OCR"))</f>
        <v>GF</v>
      </c>
      <c r="Q2594" s="5">
        <v>879928</v>
      </c>
      <c r="R2594" s="5">
        <v>879928</v>
      </c>
      <c r="S2594" s="5">
        <v>0</v>
      </c>
      <c r="T2594" s="5">
        <v>0</v>
      </c>
      <c r="U2594" s="3"/>
      <c r="V2594" s="5">
        <v>0</v>
      </c>
      <c r="W2594" s="5">
        <v>0</v>
      </c>
      <c r="X2594" s="5"/>
      <c r="Y2594" s="5"/>
      <c r="Z2594" s="5">
        <f>Tbl_BalanceHistory[[#This Row],[Discretionary Recommended - Pre 2022]]+Tbl_BalanceHistory[[#This Row],[Discretionary Balance Recommended: Policy]]+Tbl_BalanceHistory[[#This Row],[Discretionary Balance Recommended: Commitments]]</f>
        <v>0</v>
      </c>
      <c r="AA2594" s="5">
        <f>Tbl_BalanceHistory[[#This Row],[Discretionary Balance]]-Tbl_BalanceHistory[[#This Row],[Discretionary Reappropriation]]</f>
        <v>0</v>
      </c>
      <c r="AB2594" s="2"/>
      <c r="AC2594" s="2"/>
      <c r="AD2594" s="2"/>
      <c r="AE2594" s="2"/>
    </row>
    <row r="2595" spans="1:31" ht="45" x14ac:dyDescent="0.25">
      <c r="A2595" s="2" t="s">
        <v>10</v>
      </c>
      <c r="B2595" s="3">
        <v>7</v>
      </c>
      <c r="C2595" s="3">
        <v>211</v>
      </c>
      <c r="D2595" s="3" t="s">
        <v>466</v>
      </c>
      <c r="E2595" s="3" t="str">
        <f>_xlfn.XLOOKUP(Tbl_BalanceHistory[[#This Row],[RespAgy]],Tbl_Agencies[Agy Code],Tbl_Agencies[Agy Sort])</f>
        <v>103000</v>
      </c>
      <c r="F2595" s="2" t="str">
        <f>Tbl_BalanceHistory[[#This Row],[RespAgy]]&amp;": "&amp;Tbl_BalanceHistory[[#This Row],[RespAgency]]</f>
        <v>211: Virginia Military Institute</v>
      </c>
      <c r="G2595" s="3">
        <v>211</v>
      </c>
      <c r="H2595" s="3" t="s">
        <v>466</v>
      </c>
      <c r="I2595" s="3" t="str">
        <f>_xlfn.XLOOKUP(Tbl_BalanceHistory[[#This Row],[AgyCode]],Tbl_Agencies[Agy Code],Tbl_Agencies[Agy Sort])</f>
        <v>103000</v>
      </c>
      <c r="J2595" s="2" t="str">
        <f>Tbl_BalanceHistory[[#This Row],[AgyCode]]&amp;": "&amp;Tbl_BalanceHistory[[#This Row],[Agency Name]]</f>
        <v>211: Virginia Military Institute</v>
      </c>
      <c r="K2595" s="1">
        <v>2016</v>
      </c>
      <c r="L2595" s="3">
        <v>108</v>
      </c>
      <c r="M2595" s="3" t="s">
        <v>408</v>
      </c>
      <c r="N2595" s="2" t="str">
        <f>Tbl_BalanceHistory[[#This Row],[ProgramCode]]&amp;": "&amp;Tbl_BalanceHistory[[#This Row],[Program Name]]</f>
        <v>108: Higher Education Student Financial Assistance</v>
      </c>
      <c r="O2595" s="3" t="s">
        <v>1730</v>
      </c>
      <c r="P2595" s="1" t="str">
        <f>IF(Tbl_BalanceHistory[[#This Row],[FundCode]]="0100","GF",IF(Tbl_BalanceHistory[[#This Row],[FundCode]]="01000","GF","Hi Ed / OCR"))</f>
        <v>GF</v>
      </c>
      <c r="Q2595" s="5">
        <v>981728</v>
      </c>
      <c r="R2595" s="5">
        <v>981728</v>
      </c>
      <c r="S2595" s="5">
        <v>0</v>
      </c>
      <c r="T2595" s="5">
        <v>0</v>
      </c>
      <c r="U2595" s="3"/>
      <c r="V2595" s="5">
        <v>0</v>
      </c>
      <c r="W2595" s="5">
        <v>0</v>
      </c>
      <c r="X2595" s="5"/>
      <c r="Y2595" s="5"/>
      <c r="Z2595" s="5">
        <f>Tbl_BalanceHistory[[#This Row],[Discretionary Recommended - Pre 2022]]+Tbl_BalanceHistory[[#This Row],[Discretionary Balance Recommended: Policy]]+Tbl_BalanceHistory[[#This Row],[Discretionary Balance Recommended: Commitments]]</f>
        <v>0</v>
      </c>
      <c r="AA2595" s="5">
        <f>Tbl_BalanceHistory[[#This Row],[Discretionary Balance]]-Tbl_BalanceHistory[[#This Row],[Discretionary Reappropriation]]</f>
        <v>0</v>
      </c>
      <c r="AB2595" s="2"/>
      <c r="AC2595" s="2"/>
      <c r="AD2595" s="2"/>
      <c r="AE2595" s="2"/>
    </row>
    <row r="2596" spans="1:31" ht="45" x14ac:dyDescent="0.25">
      <c r="A2596" s="2" t="s">
        <v>10</v>
      </c>
      <c r="B2596" s="3">
        <v>7</v>
      </c>
      <c r="C2596" s="3">
        <v>211</v>
      </c>
      <c r="D2596" s="3" t="s">
        <v>466</v>
      </c>
      <c r="E2596" s="3" t="str">
        <f>_xlfn.XLOOKUP(Tbl_BalanceHistory[[#This Row],[RespAgy]],Tbl_Agencies[Agy Code],Tbl_Agencies[Agy Sort])</f>
        <v>103000</v>
      </c>
      <c r="F2596" s="2" t="str">
        <f>Tbl_BalanceHistory[[#This Row],[RespAgy]]&amp;": "&amp;Tbl_BalanceHistory[[#This Row],[RespAgency]]</f>
        <v>211: Virginia Military Institute</v>
      </c>
      <c r="G2596" s="3">
        <v>211</v>
      </c>
      <c r="H2596" s="3" t="s">
        <v>466</v>
      </c>
      <c r="I2596" s="3" t="str">
        <f>_xlfn.XLOOKUP(Tbl_BalanceHistory[[#This Row],[AgyCode]],Tbl_Agencies[Agy Code],Tbl_Agencies[Agy Sort])</f>
        <v>103000</v>
      </c>
      <c r="J2596" s="2" t="str">
        <f>Tbl_BalanceHistory[[#This Row],[AgyCode]]&amp;": "&amp;Tbl_BalanceHistory[[#This Row],[Agency Name]]</f>
        <v>211: Virginia Military Institute</v>
      </c>
      <c r="K2596" s="1">
        <v>2017</v>
      </c>
      <c r="L2596" s="3">
        <v>108</v>
      </c>
      <c r="M2596" s="3" t="s">
        <v>408</v>
      </c>
      <c r="N2596" s="2" t="str">
        <f>Tbl_BalanceHistory[[#This Row],[ProgramCode]]&amp;": "&amp;Tbl_BalanceHistory[[#This Row],[Program Name]]</f>
        <v>108: Higher Education Student Financial Assistance</v>
      </c>
      <c r="O2596" s="3" t="s">
        <v>886</v>
      </c>
      <c r="P2596" s="1" t="str">
        <f>IF(Tbl_BalanceHistory[[#This Row],[FundCode]]="0100","GF",IF(Tbl_BalanceHistory[[#This Row],[FundCode]]="01000","GF","Hi Ed / OCR"))</f>
        <v>GF</v>
      </c>
      <c r="Q2596" s="5">
        <v>1025240</v>
      </c>
      <c r="R2596" s="5">
        <v>1025240</v>
      </c>
      <c r="S2596" s="5">
        <v>0</v>
      </c>
      <c r="T2596" s="5">
        <v>0</v>
      </c>
      <c r="U2596" s="3" t="s">
        <v>1732</v>
      </c>
      <c r="V2596" s="5">
        <v>0</v>
      </c>
      <c r="W2596" s="5">
        <v>0</v>
      </c>
      <c r="X2596" s="5"/>
      <c r="Y2596" s="5"/>
      <c r="Z2596" s="5">
        <f>Tbl_BalanceHistory[[#This Row],[Discretionary Recommended - Pre 2022]]+Tbl_BalanceHistory[[#This Row],[Discretionary Balance Recommended: Policy]]+Tbl_BalanceHistory[[#This Row],[Discretionary Balance Recommended: Commitments]]</f>
        <v>0</v>
      </c>
      <c r="AA2596" s="5">
        <f>Tbl_BalanceHistory[[#This Row],[Discretionary Balance]]-Tbl_BalanceHistory[[#This Row],[Discretionary Reappropriation]]</f>
        <v>0</v>
      </c>
      <c r="AB2596" s="2"/>
      <c r="AC2596" s="2"/>
      <c r="AD2596" s="2"/>
      <c r="AE2596" s="2"/>
    </row>
    <row r="2597" spans="1:31" ht="45" x14ac:dyDescent="0.25">
      <c r="A2597" s="2" t="s">
        <v>10</v>
      </c>
      <c r="B2597" s="3">
        <v>7</v>
      </c>
      <c r="C2597" s="3">
        <v>211</v>
      </c>
      <c r="D2597" s="3" t="s">
        <v>466</v>
      </c>
      <c r="E2597" s="3" t="str">
        <f>_xlfn.XLOOKUP(Tbl_BalanceHistory[[#This Row],[RespAgy]],Tbl_Agencies[Agy Code],Tbl_Agencies[Agy Sort])</f>
        <v>103000</v>
      </c>
      <c r="F2597" s="2" t="str">
        <f>Tbl_BalanceHistory[[#This Row],[RespAgy]]&amp;": "&amp;Tbl_BalanceHistory[[#This Row],[RespAgency]]</f>
        <v>211: Virginia Military Institute</v>
      </c>
      <c r="G2597" s="3">
        <v>211</v>
      </c>
      <c r="H2597" s="3" t="s">
        <v>466</v>
      </c>
      <c r="I2597" s="3" t="str">
        <f>_xlfn.XLOOKUP(Tbl_BalanceHistory[[#This Row],[AgyCode]],Tbl_Agencies[Agy Code],Tbl_Agencies[Agy Sort])</f>
        <v>103000</v>
      </c>
      <c r="J2597" s="2" t="str">
        <f>Tbl_BalanceHistory[[#This Row],[AgyCode]]&amp;": "&amp;Tbl_BalanceHistory[[#This Row],[Agency Name]]</f>
        <v>211: Virginia Military Institute</v>
      </c>
      <c r="K2597" s="1">
        <v>2018</v>
      </c>
      <c r="L2597" s="3">
        <v>108</v>
      </c>
      <c r="M2597" s="3" t="s">
        <v>408</v>
      </c>
      <c r="N2597" s="2" t="str">
        <f>Tbl_BalanceHistory[[#This Row],[ProgramCode]]&amp;": "&amp;Tbl_BalanceHistory[[#This Row],[Program Name]]</f>
        <v>108: Higher Education Student Financial Assistance</v>
      </c>
      <c r="O2597" s="3" t="s">
        <v>886</v>
      </c>
      <c r="P2597" s="1" t="str">
        <f>IF(Tbl_BalanceHistory[[#This Row],[FundCode]]="0100","GF",IF(Tbl_BalanceHistory[[#This Row],[FundCode]]="01000","GF","Hi Ed / OCR"))</f>
        <v>GF</v>
      </c>
      <c r="Q2597" s="5">
        <v>1027940</v>
      </c>
      <c r="R2597" s="5">
        <v>1027940</v>
      </c>
      <c r="S2597" s="5">
        <v>0</v>
      </c>
      <c r="T2597" s="5">
        <v>0</v>
      </c>
      <c r="U2597" s="3" t="s">
        <v>1733</v>
      </c>
      <c r="V2597" s="5">
        <v>0</v>
      </c>
      <c r="W2597" s="5">
        <v>0</v>
      </c>
      <c r="X2597" s="5"/>
      <c r="Y2597" s="5"/>
      <c r="Z2597" s="5">
        <f>Tbl_BalanceHistory[[#This Row],[Discretionary Recommended - Pre 2022]]+Tbl_BalanceHistory[[#This Row],[Discretionary Balance Recommended: Policy]]+Tbl_BalanceHistory[[#This Row],[Discretionary Balance Recommended: Commitments]]</f>
        <v>0</v>
      </c>
      <c r="AA2597" s="5">
        <f>Tbl_BalanceHistory[[#This Row],[Discretionary Balance]]-Tbl_BalanceHistory[[#This Row],[Discretionary Reappropriation]]</f>
        <v>0</v>
      </c>
      <c r="AB2597" s="2"/>
      <c r="AC2597" s="2"/>
      <c r="AD2597" s="2"/>
      <c r="AE2597" s="2"/>
    </row>
    <row r="2598" spans="1:31" ht="45" x14ac:dyDescent="0.25">
      <c r="A2598" s="2" t="s">
        <v>10</v>
      </c>
      <c r="B2598" s="3">
        <v>7</v>
      </c>
      <c r="C2598" s="3">
        <v>211</v>
      </c>
      <c r="D2598" s="3" t="s">
        <v>466</v>
      </c>
      <c r="E2598" s="3" t="str">
        <f>_xlfn.XLOOKUP(Tbl_BalanceHistory[[#This Row],[RespAgy]],Tbl_Agencies[Agy Code],Tbl_Agencies[Agy Sort])</f>
        <v>103000</v>
      </c>
      <c r="F2598" s="2" t="str">
        <f>Tbl_BalanceHistory[[#This Row],[RespAgy]]&amp;": "&amp;Tbl_BalanceHistory[[#This Row],[RespAgency]]</f>
        <v>211: Virginia Military Institute</v>
      </c>
      <c r="G2598" s="3">
        <v>211</v>
      </c>
      <c r="H2598" s="3" t="s">
        <v>466</v>
      </c>
      <c r="I2598" s="3" t="str">
        <f>_xlfn.XLOOKUP(Tbl_BalanceHistory[[#This Row],[AgyCode]],Tbl_Agencies[Agy Code],Tbl_Agencies[Agy Sort])</f>
        <v>103000</v>
      </c>
      <c r="J2598" s="2" t="str">
        <f>Tbl_BalanceHistory[[#This Row],[AgyCode]]&amp;": "&amp;Tbl_BalanceHistory[[#This Row],[Agency Name]]</f>
        <v>211: Virginia Military Institute</v>
      </c>
      <c r="K2598" s="1">
        <v>2019</v>
      </c>
      <c r="L2598" s="3">
        <v>108</v>
      </c>
      <c r="M2598" s="3" t="s">
        <v>408</v>
      </c>
      <c r="N2598" s="2" t="str">
        <f>Tbl_BalanceHistory[[#This Row],[ProgramCode]]&amp;": "&amp;Tbl_BalanceHistory[[#This Row],[Program Name]]</f>
        <v>108: Higher Education Student Financial Assistance</v>
      </c>
      <c r="O2598" s="3" t="s">
        <v>886</v>
      </c>
      <c r="P2598" s="1" t="str">
        <f>IF(Tbl_BalanceHistory[[#This Row],[FundCode]]="0100","GF",IF(Tbl_BalanceHistory[[#This Row],[FundCode]]="01000","GF","Hi Ed / OCR"))</f>
        <v>GF</v>
      </c>
      <c r="Q2598" s="5">
        <v>1059480</v>
      </c>
      <c r="R2598" s="5">
        <v>1059480</v>
      </c>
      <c r="S2598" s="5">
        <v>0</v>
      </c>
      <c r="T2598" s="5">
        <v>0</v>
      </c>
      <c r="U2598" s="3" t="s">
        <v>1733</v>
      </c>
      <c r="V2598" s="5">
        <v>0</v>
      </c>
      <c r="W2598" s="5">
        <v>0</v>
      </c>
      <c r="X2598" s="5"/>
      <c r="Y2598" s="5"/>
      <c r="Z2598" s="5">
        <f>Tbl_BalanceHistory[[#This Row],[Discretionary Recommended - Pre 2022]]+Tbl_BalanceHistory[[#This Row],[Discretionary Balance Recommended: Policy]]+Tbl_BalanceHistory[[#This Row],[Discretionary Balance Recommended: Commitments]]</f>
        <v>0</v>
      </c>
      <c r="AA2598" s="5">
        <f>Tbl_BalanceHistory[[#This Row],[Discretionary Balance]]-Tbl_BalanceHistory[[#This Row],[Discretionary Reappropriation]]</f>
        <v>0</v>
      </c>
      <c r="AB2598" s="2"/>
      <c r="AC2598" s="2"/>
      <c r="AD2598" s="2"/>
      <c r="AE2598" s="2"/>
    </row>
    <row r="2599" spans="1:31" ht="45" x14ac:dyDescent="0.25">
      <c r="A2599" s="2" t="s">
        <v>10</v>
      </c>
      <c r="B2599" s="3">
        <v>7</v>
      </c>
      <c r="C2599" s="3">
        <v>211</v>
      </c>
      <c r="D2599" s="3" t="s">
        <v>466</v>
      </c>
      <c r="E2599" s="3" t="str">
        <f>_xlfn.XLOOKUP(Tbl_BalanceHistory[[#This Row],[RespAgy]],Tbl_Agencies[Agy Code],Tbl_Agencies[Agy Sort])</f>
        <v>103000</v>
      </c>
      <c r="F2599" s="2" t="str">
        <f>Tbl_BalanceHistory[[#This Row],[RespAgy]]&amp;": "&amp;Tbl_BalanceHistory[[#This Row],[RespAgency]]</f>
        <v>211: Virginia Military Institute</v>
      </c>
      <c r="G2599" s="3">
        <v>211</v>
      </c>
      <c r="H2599" s="3" t="s">
        <v>466</v>
      </c>
      <c r="I2599" s="3" t="str">
        <f>_xlfn.XLOOKUP(Tbl_BalanceHistory[[#This Row],[AgyCode]],Tbl_Agencies[Agy Code],Tbl_Agencies[Agy Sort])</f>
        <v>103000</v>
      </c>
      <c r="J2599" s="2" t="str">
        <f>Tbl_BalanceHistory[[#This Row],[AgyCode]]&amp;": "&amp;Tbl_BalanceHistory[[#This Row],[Agency Name]]</f>
        <v>211: Virginia Military Institute</v>
      </c>
      <c r="K2599" s="1">
        <v>2020</v>
      </c>
      <c r="L2599" s="3">
        <v>108</v>
      </c>
      <c r="M2599" s="3" t="s">
        <v>408</v>
      </c>
      <c r="N2599" s="2" t="str">
        <f>Tbl_BalanceHistory[[#This Row],[ProgramCode]]&amp;": "&amp;Tbl_BalanceHistory[[#This Row],[Program Name]]</f>
        <v>108: Higher Education Student Financial Assistance</v>
      </c>
      <c r="O2599" s="3" t="s">
        <v>886</v>
      </c>
      <c r="P2599" s="1" t="str">
        <f>IF(Tbl_BalanceHistory[[#This Row],[FundCode]]="0100","GF",IF(Tbl_BalanceHistory[[#This Row],[FundCode]]="01000","GF","Hi Ed / OCR"))</f>
        <v>GF</v>
      </c>
      <c r="Q2599" s="5">
        <v>1139118</v>
      </c>
      <c r="R2599" s="5">
        <v>1139118</v>
      </c>
      <c r="S2599" s="5">
        <v>0</v>
      </c>
      <c r="T2599" s="5">
        <v>0</v>
      </c>
      <c r="U2599" s="3" t="s">
        <v>1733</v>
      </c>
      <c r="V2599" s="5">
        <v>0</v>
      </c>
      <c r="W2599" s="5">
        <v>0</v>
      </c>
      <c r="X2599" s="5"/>
      <c r="Y2599" s="5"/>
      <c r="Z2599" s="5">
        <f>Tbl_BalanceHistory[[#This Row],[Discretionary Recommended - Pre 2022]]+Tbl_BalanceHistory[[#This Row],[Discretionary Balance Recommended: Policy]]+Tbl_BalanceHistory[[#This Row],[Discretionary Balance Recommended: Commitments]]</f>
        <v>0</v>
      </c>
      <c r="AA2599" s="5">
        <f>Tbl_BalanceHistory[[#This Row],[Discretionary Balance]]-Tbl_BalanceHistory[[#This Row],[Discretionary Reappropriation]]</f>
        <v>0</v>
      </c>
      <c r="AB2599" s="2"/>
      <c r="AC2599" s="2"/>
      <c r="AD2599" s="2"/>
      <c r="AE2599" s="2"/>
    </row>
    <row r="2600" spans="1:31" ht="45" x14ac:dyDescent="0.25">
      <c r="A2600" s="2" t="s">
        <v>10</v>
      </c>
      <c r="B2600" s="3">
        <v>7</v>
      </c>
      <c r="C2600" s="3">
        <v>211</v>
      </c>
      <c r="D2600" s="3" t="s">
        <v>466</v>
      </c>
      <c r="E2600" s="3" t="str">
        <f>_xlfn.XLOOKUP(Tbl_BalanceHistory[[#This Row],[RespAgy]],Tbl_Agencies[Agy Code],Tbl_Agencies[Agy Sort])</f>
        <v>103000</v>
      </c>
      <c r="F2600" s="2" t="str">
        <f>Tbl_BalanceHistory[[#This Row],[RespAgy]]&amp;": "&amp;Tbl_BalanceHistory[[#This Row],[RespAgency]]</f>
        <v>211: Virginia Military Institute</v>
      </c>
      <c r="G2600" s="3">
        <v>211</v>
      </c>
      <c r="H2600" s="3" t="s">
        <v>466</v>
      </c>
      <c r="I2600" s="3" t="str">
        <f>_xlfn.XLOOKUP(Tbl_BalanceHistory[[#This Row],[AgyCode]],Tbl_Agencies[Agy Code],Tbl_Agencies[Agy Sort])</f>
        <v>103000</v>
      </c>
      <c r="J2600" s="2" t="str">
        <f>Tbl_BalanceHistory[[#This Row],[AgyCode]]&amp;": "&amp;Tbl_BalanceHistory[[#This Row],[Agency Name]]</f>
        <v>211: Virginia Military Institute</v>
      </c>
      <c r="K2600" s="1">
        <v>2021</v>
      </c>
      <c r="L2600" s="3">
        <v>108</v>
      </c>
      <c r="M2600" s="3" t="s">
        <v>408</v>
      </c>
      <c r="N2600" s="2" t="str">
        <f>Tbl_BalanceHistory[[#This Row],[ProgramCode]]&amp;": "&amp;Tbl_BalanceHistory[[#This Row],[Program Name]]</f>
        <v>108: Higher Education Student Financial Assistance</v>
      </c>
      <c r="O2600" s="3" t="s">
        <v>886</v>
      </c>
      <c r="P2600" s="1" t="str">
        <f>IF(Tbl_BalanceHistory[[#This Row],[FundCode]]="0100","GF",IF(Tbl_BalanceHistory[[#This Row],[FundCode]]="01000","GF","Hi Ed / OCR"))</f>
        <v>GF</v>
      </c>
      <c r="Q2600" s="5">
        <v>1147668</v>
      </c>
      <c r="R2600" s="5">
        <v>1147668</v>
      </c>
      <c r="S2600" s="5">
        <v>0</v>
      </c>
      <c r="T2600" s="5">
        <v>0</v>
      </c>
      <c r="U2600" s="3" t="s">
        <v>1733</v>
      </c>
      <c r="V2600" s="5">
        <v>0</v>
      </c>
      <c r="W2600" s="5">
        <v>0</v>
      </c>
      <c r="X2600" s="5"/>
      <c r="Y2600" s="5"/>
      <c r="Z2600" s="5">
        <f>Tbl_BalanceHistory[[#This Row],[Discretionary Recommended - Pre 2022]]+Tbl_BalanceHistory[[#This Row],[Discretionary Balance Recommended: Policy]]+Tbl_BalanceHistory[[#This Row],[Discretionary Balance Recommended: Commitments]]</f>
        <v>0</v>
      </c>
      <c r="AA2600" s="5">
        <f>Tbl_BalanceHistory[[#This Row],[Discretionary Balance]]-Tbl_BalanceHistory[[#This Row],[Discretionary Reappropriation]]</f>
        <v>0</v>
      </c>
      <c r="AB2600" s="2"/>
      <c r="AC2600" s="2"/>
      <c r="AD2600" s="2"/>
      <c r="AE2600" s="2"/>
    </row>
    <row r="2601" spans="1:31" ht="45" x14ac:dyDescent="0.25">
      <c r="A2601" s="2" t="s">
        <v>10</v>
      </c>
      <c r="B2601" s="3">
        <v>7</v>
      </c>
      <c r="C2601" s="3">
        <v>211</v>
      </c>
      <c r="D2601" s="3" t="s">
        <v>466</v>
      </c>
      <c r="E2601" s="3" t="str">
        <f>_xlfn.XLOOKUP(Tbl_BalanceHistory[[#This Row],[RespAgy]],Tbl_Agencies[Agy Code],Tbl_Agencies[Agy Sort])</f>
        <v>103000</v>
      </c>
      <c r="F2601" s="2" t="str">
        <f>Tbl_BalanceHistory[[#This Row],[RespAgy]]&amp;": "&amp;Tbl_BalanceHistory[[#This Row],[RespAgency]]</f>
        <v>211: Virginia Military Institute</v>
      </c>
      <c r="G2601" s="3">
        <v>211</v>
      </c>
      <c r="H2601" s="3" t="s">
        <v>466</v>
      </c>
      <c r="I2601" s="3" t="str">
        <f>_xlfn.XLOOKUP(Tbl_BalanceHistory[[#This Row],[AgyCode]],Tbl_Agencies[Agy Code],Tbl_Agencies[Agy Sort])</f>
        <v>103000</v>
      </c>
      <c r="J2601" s="2" t="str">
        <f>Tbl_BalanceHistory[[#This Row],[AgyCode]]&amp;": "&amp;Tbl_BalanceHistory[[#This Row],[Agency Name]]</f>
        <v>211: Virginia Military Institute</v>
      </c>
      <c r="K2601" s="1">
        <v>2022</v>
      </c>
      <c r="L2601" s="3">
        <v>108</v>
      </c>
      <c r="M2601" s="3" t="s">
        <v>408</v>
      </c>
      <c r="N2601" s="2" t="str">
        <f>Tbl_BalanceHistory[[#This Row],[ProgramCode]]&amp;": "&amp;Tbl_BalanceHistory[[#This Row],[Program Name]]</f>
        <v>108: Higher Education Student Financial Assistance</v>
      </c>
      <c r="O2601" s="3" t="s">
        <v>886</v>
      </c>
      <c r="P2601" s="1" t="str">
        <f>IF(Tbl_BalanceHistory[[#This Row],[FundCode]]="0100","GF",IF(Tbl_BalanceHistory[[#This Row],[FundCode]]="01000","GF","Hi Ed / OCR"))</f>
        <v>GF</v>
      </c>
      <c r="Q2601" s="5">
        <v>1179018</v>
      </c>
      <c r="R2601" s="5">
        <v>1179018</v>
      </c>
      <c r="S2601" s="5">
        <v>0</v>
      </c>
      <c r="T2601" s="5">
        <v>0</v>
      </c>
      <c r="U2601" s="3" t="s">
        <v>1733</v>
      </c>
      <c r="V2601" s="5">
        <v>0</v>
      </c>
      <c r="W2601" s="5"/>
      <c r="X2601" s="5">
        <v>0</v>
      </c>
      <c r="Y2601" s="5">
        <v>0</v>
      </c>
      <c r="Z2601" s="5">
        <f>Tbl_BalanceHistory[[#This Row],[Discretionary Recommended - Pre 2022]]+Tbl_BalanceHistory[[#This Row],[Discretionary Balance Recommended: Policy]]+Tbl_BalanceHistory[[#This Row],[Discretionary Balance Recommended: Commitments]]</f>
        <v>0</v>
      </c>
      <c r="AA2601" s="5">
        <f>Tbl_BalanceHistory[[#This Row],[Discretionary Balance]]-Tbl_BalanceHistory[[#This Row],[Discretionary Reappropriation]]</f>
        <v>0</v>
      </c>
      <c r="AB2601" s="2"/>
      <c r="AC2601" s="2"/>
      <c r="AD2601" s="2"/>
      <c r="AE2601" s="2"/>
    </row>
    <row r="2602" spans="1:31" ht="45" x14ac:dyDescent="0.25">
      <c r="A2602" s="2" t="s">
        <v>10</v>
      </c>
      <c r="B2602" s="3">
        <v>7</v>
      </c>
      <c r="C2602" s="3">
        <v>211</v>
      </c>
      <c r="D2602" s="3" t="s">
        <v>466</v>
      </c>
      <c r="E2602" s="3" t="str">
        <f>_xlfn.XLOOKUP(Tbl_BalanceHistory[[#This Row],[RespAgy]],Tbl_Agencies[Agy Code],Tbl_Agencies[Agy Sort])</f>
        <v>103000</v>
      </c>
      <c r="F2602" s="2" t="str">
        <f>Tbl_BalanceHistory[[#This Row],[RespAgy]]&amp;": "&amp;Tbl_BalanceHistory[[#This Row],[RespAgency]]</f>
        <v>211: Virginia Military Institute</v>
      </c>
      <c r="G2602" s="3">
        <v>211</v>
      </c>
      <c r="H2602" s="3" t="s">
        <v>466</v>
      </c>
      <c r="I2602" s="3" t="str">
        <f>_xlfn.XLOOKUP(Tbl_BalanceHistory[[#This Row],[AgyCode]],Tbl_Agencies[Agy Code],Tbl_Agencies[Agy Sort])</f>
        <v>103000</v>
      </c>
      <c r="J2602" s="2" t="str">
        <f>Tbl_BalanceHistory[[#This Row],[AgyCode]]&amp;": "&amp;Tbl_BalanceHistory[[#This Row],[Agency Name]]</f>
        <v>211: Virginia Military Institute</v>
      </c>
      <c r="K2602" s="1">
        <v>2023</v>
      </c>
      <c r="L2602" s="3">
        <v>108</v>
      </c>
      <c r="M2602" s="3" t="s">
        <v>408</v>
      </c>
      <c r="N2602" s="2" t="str">
        <f>Tbl_BalanceHistory[[#This Row],[ProgramCode]]&amp;": "&amp;Tbl_BalanceHistory[[#This Row],[Program Name]]</f>
        <v>108: Higher Education Student Financial Assistance</v>
      </c>
      <c r="O2602" s="3" t="s">
        <v>886</v>
      </c>
      <c r="P2602" s="1" t="str">
        <f>IF(Tbl_BalanceHistory[[#This Row],[FundCode]]="0100","GF",IF(Tbl_BalanceHistory[[#This Row],[FundCode]]="01000","GF","Hi Ed / OCR"))</f>
        <v>GF</v>
      </c>
      <c r="Q2602" s="5">
        <v>1240318</v>
      </c>
      <c r="R2602" s="5">
        <v>1233319</v>
      </c>
      <c r="S2602" s="5">
        <v>6999</v>
      </c>
      <c r="T2602" s="5">
        <v>6999</v>
      </c>
      <c r="U2602" s="3" t="s">
        <v>1733</v>
      </c>
      <c r="V2602" s="5">
        <v>0</v>
      </c>
      <c r="W2602" s="5">
        <v>0</v>
      </c>
      <c r="X2602" s="5">
        <v>0</v>
      </c>
      <c r="Y2602" s="5">
        <v>0</v>
      </c>
      <c r="Z2602" s="5">
        <v>0</v>
      </c>
      <c r="AA2602" s="5">
        <v>0</v>
      </c>
      <c r="AB2602" s="2"/>
      <c r="AC2602" s="2"/>
      <c r="AD2602" s="2"/>
      <c r="AE2602" s="2"/>
    </row>
    <row r="2603" spans="1:31" ht="45" x14ac:dyDescent="0.25">
      <c r="A2603" s="2" t="s">
        <v>10</v>
      </c>
      <c r="B2603" s="3">
        <v>7</v>
      </c>
      <c r="C2603" s="3">
        <v>211</v>
      </c>
      <c r="D2603" s="3" t="s">
        <v>466</v>
      </c>
      <c r="E2603" s="3" t="str">
        <f>_xlfn.XLOOKUP(Tbl_BalanceHistory[[#This Row],[RespAgy]],Tbl_Agencies[Agy Code],Tbl_Agencies[Agy Sort])</f>
        <v>103000</v>
      </c>
      <c r="F2603" s="2" t="str">
        <f>Tbl_BalanceHistory[[#This Row],[RespAgy]]&amp;": "&amp;Tbl_BalanceHistory[[#This Row],[RespAgency]]</f>
        <v>211: Virginia Military Institute</v>
      </c>
      <c r="G2603" s="3">
        <v>211</v>
      </c>
      <c r="H2603" s="3" t="s">
        <v>466</v>
      </c>
      <c r="I2603" s="3" t="str">
        <f>_xlfn.XLOOKUP(Tbl_BalanceHistory[[#This Row],[AgyCode]],Tbl_Agencies[Agy Code],Tbl_Agencies[Agy Sort])</f>
        <v>103000</v>
      </c>
      <c r="J2603" s="2" t="str">
        <f>Tbl_BalanceHistory[[#This Row],[AgyCode]]&amp;": "&amp;Tbl_BalanceHistory[[#This Row],[Agency Name]]</f>
        <v>211: Virginia Military Institute</v>
      </c>
      <c r="K2603" s="1">
        <v>2024</v>
      </c>
      <c r="L2603" s="3">
        <v>108</v>
      </c>
      <c r="M2603" s="3" t="s">
        <v>408</v>
      </c>
      <c r="N2603" s="2" t="str">
        <f>Tbl_BalanceHistory[[#This Row],[ProgramCode]]&amp;": "&amp;Tbl_BalanceHistory[[#This Row],[Program Name]]</f>
        <v>108: Higher Education Student Financial Assistance</v>
      </c>
      <c r="O2603" s="3" t="s">
        <v>886</v>
      </c>
      <c r="P2603" s="1" t="str">
        <f>IF(Tbl_BalanceHistory[[#This Row],[FundCode]]="0100","GF",IF(Tbl_BalanceHistory[[#This Row],[FundCode]]="01000","GF","Hi Ed / OCR"))</f>
        <v>GF</v>
      </c>
      <c r="Q2603" s="5">
        <v>1607417</v>
      </c>
      <c r="R2603" s="5">
        <v>1587871.27</v>
      </c>
      <c r="S2603" s="5">
        <v>19545.73</v>
      </c>
      <c r="T2603" s="5">
        <v>19545.73</v>
      </c>
      <c r="U2603" s="3" t="s">
        <v>1733</v>
      </c>
      <c r="V2603" s="5">
        <v>0</v>
      </c>
      <c r="W2603" s="5">
        <v>0</v>
      </c>
      <c r="X2603" s="5">
        <v>0</v>
      </c>
      <c r="Y2603" s="5">
        <v>0</v>
      </c>
      <c r="Z2603" s="5">
        <v>0</v>
      </c>
      <c r="AA2603" s="5">
        <v>0</v>
      </c>
      <c r="AB2603" s="2"/>
      <c r="AC2603" s="2"/>
      <c r="AD2603" s="2"/>
      <c r="AE2603" s="2"/>
    </row>
    <row r="2604" spans="1:31" ht="30" x14ac:dyDescent="0.25">
      <c r="A2604" s="2" t="s">
        <v>10</v>
      </c>
      <c r="B2604" s="3">
        <v>7</v>
      </c>
      <c r="C2604" s="3">
        <v>211</v>
      </c>
      <c r="D2604" s="3" t="s">
        <v>466</v>
      </c>
      <c r="E2604" s="3" t="str">
        <f>_xlfn.XLOOKUP(Tbl_BalanceHistory[[#This Row],[RespAgy]],Tbl_Agencies[Agy Code],Tbl_Agencies[Agy Sort])</f>
        <v>103000</v>
      </c>
      <c r="F2604" s="2" t="str">
        <f>Tbl_BalanceHistory[[#This Row],[RespAgy]]&amp;": "&amp;Tbl_BalanceHistory[[#This Row],[RespAgency]]</f>
        <v>211: Virginia Military Institute</v>
      </c>
      <c r="G2604" s="3">
        <v>211</v>
      </c>
      <c r="H2604" s="3" t="s">
        <v>466</v>
      </c>
      <c r="I2604" s="3" t="str">
        <f>_xlfn.XLOOKUP(Tbl_BalanceHistory[[#This Row],[AgyCode]],Tbl_Agencies[Agy Code],Tbl_Agencies[Agy Sort])</f>
        <v>103000</v>
      </c>
      <c r="J2604" s="2" t="str">
        <f>Tbl_BalanceHistory[[#This Row],[AgyCode]]&amp;": "&amp;Tbl_BalanceHistory[[#This Row],[Agency Name]]</f>
        <v>211: Virginia Military Institute</v>
      </c>
      <c r="K2604" s="1">
        <v>2014</v>
      </c>
      <c r="L2604" s="3">
        <v>113</v>
      </c>
      <c r="M2604" s="3" t="s">
        <v>468</v>
      </c>
      <c r="N2604" s="2" t="str">
        <f>Tbl_BalanceHistory[[#This Row],[ProgramCode]]&amp;": "&amp;Tbl_BalanceHistory[[#This Row],[Program Name]]</f>
        <v>113: Unique Military Activities</v>
      </c>
      <c r="O2604" s="3" t="s">
        <v>1730</v>
      </c>
      <c r="P2604" s="1" t="str">
        <f>IF(Tbl_BalanceHistory[[#This Row],[FundCode]]="0100","GF",IF(Tbl_BalanceHistory[[#This Row],[FundCode]]="01000","GF","Hi Ed / OCR"))</f>
        <v>GF</v>
      </c>
      <c r="Q2604" s="5">
        <v>0</v>
      </c>
      <c r="R2604" s="5">
        <v>0</v>
      </c>
      <c r="S2604" s="5">
        <v>0</v>
      </c>
      <c r="T2604" s="5">
        <v>0</v>
      </c>
      <c r="U2604" s="3"/>
      <c r="V2604" s="5">
        <v>0</v>
      </c>
      <c r="W2604" s="5">
        <v>0</v>
      </c>
      <c r="X2604" s="5"/>
      <c r="Y2604" s="5"/>
      <c r="Z2604" s="5">
        <f>Tbl_BalanceHistory[[#This Row],[Discretionary Recommended - Pre 2022]]+Tbl_BalanceHistory[[#This Row],[Discretionary Balance Recommended: Policy]]+Tbl_BalanceHistory[[#This Row],[Discretionary Balance Recommended: Commitments]]</f>
        <v>0</v>
      </c>
      <c r="AA2604" s="5">
        <f>Tbl_BalanceHistory[[#This Row],[Discretionary Balance]]-Tbl_BalanceHistory[[#This Row],[Discretionary Reappropriation]]</f>
        <v>0</v>
      </c>
      <c r="AB2604" s="2"/>
      <c r="AC2604" s="2"/>
      <c r="AD2604" s="2"/>
      <c r="AE2604" s="2"/>
    </row>
    <row r="2605" spans="1:31" ht="30" x14ac:dyDescent="0.25">
      <c r="A2605" s="2" t="s">
        <v>10</v>
      </c>
      <c r="B2605" s="3">
        <v>7</v>
      </c>
      <c r="C2605" s="3">
        <v>211</v>
      </c>
      <c r="D2605" s="3" t="s">
        <v>466</v>
      </c>
      <c r="E2605" s="3" t="str">
        <f>_xlfn.XLOOKUP(Tbl_BalanceHistory[[#This Row],[RespAgy]],Tbl_Agencies[Agy Code],Tbl_Agencies[Agy Sort])</f>
        <v>103000</v>
      </c>
      <c r="F2605" s="2" t="str">
        <f>Tbl_BalanceHistory[[#This Row],[RespAgy]]&amp;": "&amp;Tbl_BalanceHistory[[#This Row],[RespAgency]]</f>
        <v>211: Virginia Military Institute</v>
      </c>
      <c r="G2605" s="3">
        <v>211</v>
      </c>
      <c r="H2605" s="3" t="s">
        <v>466</v>
      </c>
      <c r="I2605" s="3" t="str">
        <f>_xlfn.XLOOKUP(Tbl_BalanceHistory[[#This Row],[AgyCode]],Tbl_Agencies[Agy Code],Tbl_Agencies[Agy Sort])</f>
        <v>103000</v>
      </c>
      <c r="J2605" s="2" t="str">
        <f>Tbl_BalanceHistory[[#This Row],[AgyCode]]&amp;": "&amp;Tbl_BalanceHistory[[#This Row],[Agency Name]]</f>
        <v>211: Virginia Military Institute</v>
      </c>
      <c r="K2605" s="1">
        <v>2015</v>
      </c>
      <c r="L2605" s="3">
        <v>113</v>
      </c>
      <c r="M2605" s="3" t="s">
        <v>468</v>
      </c>
      <c r="N2605" s="2" t="str">
        <f>Tbl_BalanceHistory[[#This Row],[ProgramCode]]&amp;": "&amp;Tbl_BalanceHistory[[#This Row],[Program Name]]</f>
        <v>113: Unique Military Activities</v>
      </c>
      <c r="O2605" s="3" t="s">
        <v>1730</v>
      </c>
      <c r="P2605" s="1" t="str">
        <f>IF(Tbl_BalanceHistory[[#This Row],[FundCode]]="0100","GF",IF(Tbl_BalanceHistory[[#This Row],[FundCode]]="01000","GF","Hi Ed / OCR"))</f>
        <v>GF</v>
      </c>
      <c r="Q2605" s="5">
        <v>0</v>
      </c>
      <c r="R2605" s="5">
        <v>0</v>
      </c>
      <c r="S2605" s="5">
        <v>0</v>
      </c>
      <c r="T2605" s="5">
        <v>0</v>
      </c>
      <c r="U2605" s="3"/>
      <c r="V2605" s="5">
        <v>0</v>
      </c>
      <c r="W2605" s="5">
        <v>0</v>
      </c>
      <c r="X2605" s="5"/>
      <c r="Y2605" s="5"/>
      <c r="Z2605" s="5">
        <f>Tbl_BalanceHistory[[#This Row],[Discretionary Recommended - Pre 2022]]+Tbl_BalanceHistory[[#This Row],[Discretionary Balance Recommended: Policy]]+Tbl_BalanceHistory[[#This Row],[Discretionary Balance Recommended: Commitments]]</f>
        <v>0</v>
      </c>
      <c r="AA2605" s="5">
        <f>Tbl_BalanceHistory[[#This Row],[Discretionary Balance]]-Tbl_BalanceHistory[[#This Row],[Discretionary Reappropriation]]</f>
        <v>0</v>
      </c>
      <c r="AB2605" s="2"/>
      <c r="AC2605" s="2"/>
      <c r="AD2605" s="2"/>
      <c r="AE2605" s="2"/>
    </row>
    <row r="2606" spans="1:31" ht="30" x14ac:dyDescent="0.25">
      <c r="A2606" s="2" t="s">
        <v>10</v>
      </c>
      <c r="B2606" s="3">
        <v>7</v>
      </c>
      <c r="C2606" s="3">
        <v>211</v>
      </c>
      <c r="D2606" s="3" t="s">
        <v>466</v>
      </c>
      <c r="E2606" s="3" t="str">
        <f>_xlfn.XLOOKUP(Tbl_BalanceHistory[[#This Row],[RespAgy]],Tbl_Agencies[Agy Code],Tbl_Agencies[Agy Sort])</f>
        <v>103000</v>
      </c>
      <c r="F2606" s="2" t="str">
        <f>Tbl_BalanceHistory[[#This Row],[RespAgy]]&amp;": "&amp;Tbl_BalanceHistory[[#This Row],[RespAgency]]</f>
        <v>211: Virginia Military Institute</v>
      </c>
      <c r="G2606" s="3">
        <v>211</v>
      </c>
      <c r="H2606" s="3" t="s">
        <v>466</v>
      </c>
      <c r="I2606" s="3" t="str">
        <f>_xlfn.XLOOKUP(Tbl_BalanceHistory[[#This Row],[AgyCode]],Tbl_Agencies[Agy Code],Tbl_Agencies[Agy Sort])</f>
        <v>103000</v>
      </c>
      <c r="J2606" s="2" t="str">
        <f>Tbl_BalanceHistory[[#This Row],[AgyCode]]&amp;": "&amp;Tbl_BalanceHistory[[#This Row],[Agency Name]]</f>
        <v>211: Virginia Military Institute</v>
      </c>
      <c r="K2606" s="1">
        <v>2016</v>
      </c>
      <c r="L2606" s="3">
        <v>113</v>
      </c>
      <c r="M2606" s="3" t="s">
        <v>468</v>
      </c>
      <c r="N2606" s="2" t="str">
        <f>Tbl_BalanceHistory[[#This Row],[ProgramCode]]&amp;": "&amp;Tbl_BalanceHistory[[#This Row],[Program Name]]</f>
        <v>113: Unique Military Activities</v>
      </c>
      <c r="O2606" s="3" t="s">
        <v>1730</v>
      </c>
      <c r="P2606" s="1" t="str">
        <f>IF(Tbl_BalanceHistory[[#This Row],[FundCode]]="0100","GF",IF(Tbl_BalanceHistory[[#This Row],[FundCode]]="01000","GF","Hi Ed / OCR"))</f>
        <v>GF</v>
      </c>
      <c r="Q2606" s="5">
        <v>0</v>
      </c>
      <c r="R2606" s="5">
        <v>0</v>
      </c>
      <c r="S2606" s="5">
        <v>0</v>
      </c>
      <c r="T2606" s="5">
        <v>0</v>
      </c>
      <c r="U2606" s="3"/>
      <c r="V2606" s="5">
        <v>0</v>
      </c>
      <c r="W2606" s="5">
        <v>0</v>
      </c>
      <c r="X2606" s="5"/>
      <c r="Y2606" s="5"/>
      <c r="Z2606" s="5">
        <f>Tbl_BalanceHistory[[#This Row],[Discretionary Recommended - Pre 2022]]+Tbl_BalanceHistory[[#This Row],[Discretionary Balance Recommended: Policy]]+Tbl_BalanceHistory[[#This Row],[Discretionary Balance Recommended: Commitments]]</f>
        <v>0</v>
      </c>
      <c r="AA2606" s="5">
        <f>Tbl_BalanceHistory[[#This Row],[Discretionary Balance]]-Tbl_BalanceHistory[[#This Row],[Discretionary Reappropriation]]</f>
        <v>0</v>
      </c>
      <c r="AB2606" s="2"/>
      <c r="AC2606" s="2"/>
      <c r="AD2606" s="2"/>
      <c r="AE2606" s="2"/>
    </row>
    <row r="2607" spans="1:31" ht="30" x14ac:dyDescent="0.25">
      <c r="A2607" s="2" t="s">
        <v>10</v>
      </c>
      <c r="B2607" s="3">
        <v>7</v>
      </c>
      <c r="C2607" s="3">
        <v>211</v>
      </c>
      <c r="D2607" s="3" t="s">
        <v>466</v>
      </c>
      <c r="E2607" s="3" t="str">
        <f>_xlfn.XLOOKUP(Tbl_BalanceHistory[[#This Row],[RespAgy]],Tbl_Agencies[Agy Code],Tbl_Agencies[Agy Sort])</f>
        <v>103000</v>
      </c>
      <c r="F2607" s="2" t="str">
        <f>Tbl_BalanceHistory[[#This Row],[RespAgy]]&amp;": "&amp;Tbl_BalanceHistory[[#This Row],[RespAgency]]</f>
        <v>211: Virginia Military Institute</v>
      </c>
      <c r="G2607" s="3">
        <v>211</v>
      </c>
      <c r="H2607" s="3" t="s">
        <v>466</v>
      </c>
      <c r="I2607" s="3" t="str">
        <f>_xlfn.XLOOKUP(Tbl_BalanceHistory[[#This Row],[AgyCode]],Tbl_Agencies[Agy Code],Tbl_Agencies[Agy Sort])</f>
        <v>103000</v>
      </c>
      <c r="J2607" s="2" t="str">
        <f>Tbl_BalanceHistory[[#This Row],[AgyCode]]&amp;": "&amp;Tbl_BalanceHistory[[#This Row],[Agency Name]]</f>
        <v>211: Virginia Military Institute</v>
      </c>
      <c r="K2607" s="1">
        <v>2018</v>
      </c>
      <c r="L2607" s="3">
        <v>113</v>
      </c>
      <c r="M2607" s="3" t="s">
        <v>468</v>
      </c>
      <c r="N2607" s="2" t="str">
        <f>Tbl_BalanceHistory[[#This Row],[ProgramCode]]&amp;": "&amp;Tbl_BalanceHistory[[#This Row],[Program Name]]</f>
        <v>113: Unique Military Activities</v>
      </c>
      <c r="O2607" s="3" t="s">
        <v>886</v>
      </c>
      <c r="P2607" s="1" t="str">
        <f>IF(Tbl_BalanceHistory[[#This Row],[FundCode]]="0100","GF",IF(Tbl_BalanceHistory[[#This Row],[FundCode]]="01000","GF","Hi Ed / OCR"))</f>
        <v>GF</v>
      </c>
      <c r="Q2607" s="5">
        <v>0</v>
      </c>
      <c r="R2607" s="5">
        <v>0</v>
      </c>
      <c r="S2607" s="5">
        <v>0</v>
      </c>
      <c r="T2607" s="5">
        <v>0</v>
      </c>
      <c r="U2607" s="3" t="s">
        <v>1733</v>
      </c>
      <c r="V2607" s="5">
        <v>0</v>
      </c>
      <c r="W2607" s="5">
        <v>0</v>
      </c>
      <c r="X2607" s="5"/>
      <c r="Y2607" s="5"/>
      <c r="Z2607" s="5">
        <f>Tbl_BalanceHistory[[#This Row],[Discretionary Recommended - Pre 2022]]+Tbl_BalanceHistory[[#This Row],[Discretionary Balance Recommended: Policy]]+Tbl_BalanceHistory[[#This Row],[Discretionary Balance Recommended: Commitments]]</f>
        <v>0</v>
      </c>
      <c r="AA2607" s="5">
        <f>Tbl_BalanceHistory[[#This Row],[Discretionary Balance]]-Tbl_BalanceHistory[[#This Row],[Discretionary Reappropriation]]</f>
        <v>0</v>
      </c>
      <c r="AB2607" s="2"/>
      <c r="AC2607" s="2"/>
      <c r="AD2607" s="2"/>
      <c r="AE2607" s="2"/>
    </row>
    <row r="2608" spans="1:31" ht="30" x14ac:dyDescent="0.25">
      <c r="A2608" s="2" t="s">
        <v>10</v>
      </c>
      <c r="B2608" s="3">
        <v>7</v>
      </c>
      <c r="C2608" s="3">
        <v>211</v>
      </c>
      <c r="D2608" s="3" t="s">
        <v>466</v>
      </c>
      <c r="E2608" s="3" t="str">
        <f>_xlfn.XLOOKUP(Tbl_BalanceHistory[[#This Row],[RespAgy]],Tbl_Agencies[Agy Code],Tbl_Agencies[Agy Sort])</f>
        <v>103000</v>
      </c>
      <c r="F2608" s="2" t="str">
        <f>Tbl_BalanceHistory[[#This Row],[RespAgy]]&amp;": "&amp;Tbl_BalanceHistory[[#This Row],[RespAgency]]</f>
        <v>211: Virginia Military Institute</v>
      </c>
      <c r="G2608" s="3">
        <v>211</v>
      </c>
      <c r="H2608" s="3" t="s">
        <v>466</v>
      </c>
      <c r="I2608" s="3" t="str">
        <f>_xlfn.XLOOKUP(Tbl_BalanceHistory[[#This Row],[AgyCode]],Tbl_Agencies[Agy Code],Tbl_Agencies[Agy Sort])</f>
        <v>103000</v>
      </c>
      <c r="J2608" s="2" t="str">
        <f>Tbl_BalanceHistory[[#This Row],[AgyCode]]&amp;": "&amp;Tbl_BalanceHistory[[#This Row],[Agency Name]]</f>
        <v>211: Virginia Military Institute</v>
      </c>
      <c r="K2608" s="1">
        <v>2019</v>
      </c>
      <c r="L2608" s="3">
        <v>113</v>
      </c>
      <c r="M2608" s="3" t="s">
        <v>468</v>
      </c>
      <c r="N2608" s="2" t="str">
        <f>Tbl_BalanceHistory[[#This Row],[ProgramCode]]&amp;": "&amp;Tbl_BalanceHistory[[#This Row],[Program Name]]</f>
        <v>113: Unique Military Activities</v>
      </c>
      <c r="O2608" s="3" t="s">
        <v>886</v>
      </c>
      <c r="P2608" s="1" t="str">
        <f>IF(Tbl_BalanceHistory[[#This Row],[FundCode]]="0100","GF",IF(Tbl_BalanceHistory[[#This Row],[FundCode]]="01000","GF","Hi Ed / OCR"))</f>
        <v>GF</v>
      </c>
      <c r="Q2608" s="5">
        <v>0</v>
      </c>
      <c r="R2608" s="5">
        <v>0</v>
      </c>
      <c r="S2608" s="5">
        <v>0</v>
      </c>
      <c r="T2608" s="5">
        <v>0</v>
      </c>
      <c r="U2608" s="3" t="s">
        <v>1733</v>
      </c>
      <c r="V2608" s="5">
        <v>0</v>
      </c>
      <c r="W2608" s="5">
        <v>0</v>
      </c>
      <c r="X2608" s="5"/>
      <c r="Y2608" s="5"/>
      <c r="Z2608" s="5">
        <f>Tbl_BalanceHistory[[#This Row],[Discretionary Recommended - Pre 2022]]+Tbl_BalanceHistory[[#This Row],[Discretionary Balance Recommended: Policy]]+Tbl_BalanceHistory[[#This Row],[Discretionary Balance Recommended: Commitments]]</f>
        <v>0</v>
      </c>
      <c r="AA2608" s="5">
        <f>Tbl_BalanceHistory[[#This Row],[Discretionary Balance]]-Tbl_BalanceHistory[[#This Row],[Discretionary Reappropriation]]</f>
        <v>0</v>
      </c>
      <c r="AB2608" s="2"/>
      <c r="AC2608" s="2"/>
      <c r="AD2608" s="2"/>
      <c r="AE2608" s="2"/>
    </row>
    <row r="2609" spans="1:31" ht="45" x14ac:dyDescent="0.25">
      <c r="A2609" s="2" t="s">
        <v>10</v>
      </c>
      <c r="B2609" s="3">
        <v>7</v>
      </c>
      <c r="C2609" s="3">
        <v>208</v>
      </c>
      <c r="D2609" s="3" t="s">
        <v>471</v>
      </c>
      <c r="E2609" s="3" t="str">
        <f>_xlfn.XLOOKUP(Tbl_BalanceHistory[[#This Row],[RespAgy]],Tbl_Agencies[Agy Code],Tbl_Agencies[Agy Sort])</f>
        <v>104000</v>
      </c>
      <c r="F2609" s="2" t="str">
        <f>Tbl_BalanceHistory[[#This Row],[RespAgy]]&amp;": "&amp;Tbl_BalanceHistory[[#This Row],[RespAgency]]</f>
        <v>208: Virginia Polytechnic Institute and State University</v>
      </c>
      <c r="G2609" s="3">
        <v>208</v>
      </c>
      <c r="H2609" s="3" t="s">
        <v>471</v>
      </c>
      <c r="I2609" s="3" t="str">
        <f>_xlfn.XLOOKUP(Tbl_BalanceHistory[[#This Row],[AgyCode]],Tbl_Agencies[Agy Code],Tbl_Agencies[Agy Sort])</f>
        <v>104000</v>
      </c>
      <c r="J2609" s="2" t="str">
        <f>Tbl_BalanceHistory[[#This Row],[AgyCode]]&amp;": "&amp;Tbl_BalanceHistory[[#This Row],[Agency Name]]</f>
        <v>208: Virginia Polytechnic Institute and State University</v>
      </c>
      <c r="K2609" s="1">
        <v>2014</v>
      </c>
      <c r="L2609" s="3">
        <v>100</v>
      </c>
      <c r="M2609" s="3" t="s">
        <v>416</v>
      </c>
      <c r="N2609" s="2" t="str">
        <f>Tbl_BalanceHistory[[#This Row],[ProgramCode]]&amp;": "&amp;Tbl_BalanceHistory[[#This Row],[Program Name]]</f>
        <v>100: Educational and General Programs</v>
      </c>
      <c r="O2609" s="3" t="s">
        <v>1730</v>
      </c>
      <c r="P2609" s="1" t="str">
        <f>IF(Tbl_BalanceHistory[[#This Row],[FundCode]]="0100","GF",IF(Tbl_BalanceHistory[[#This Row],[FundCode]]="01000","GF","Hi Ed / OCR"))</f>
        <v>GF</v>
      </c>
      <c r="Q2609" s="5">
        <v>0</v>
      </c>
      <c r="R2609" s="5">
        <v>0</v>
      </c>
      <c r="S2609" s="5">
        <v>0</v>
      </c>
      <c r="T2609" s="5">
        <v>0</v>
      </c>
      <c r="U2609" s="3"/>
      <c r="V2609" s="5">
        <v>0</v>
      </c>
      <c r="W2609" s="5">
        <v>0</v>
      </c>
      <c r="X2609" s="5"/>
      <c r="Y2609" s="5"/>
      <c r="Z2609" s="5">
        <f>Tbl_BalanceHistory[[#This Row],[Discretionary Recommended - Pre 2022]]+Tbl_BalanceHistory[[#This Row],[Discretionary Balance Recommended: Policy]]+Tbl_BalanceHistory[[#This Row],[Discretionary Balance Recommended: Commitments]]</f>
        <v>0</v>
      </c>
      <c r="AA2609" s="5">
        <f>Tbl_BalanceHistory[[#This Row],[Discretionary Balance]]-Tbl_BalanceHistory[[#This Row],[Discretionary Reappropriation]]</f>
        <v>0</v>
      </c>
      <c r="AB2609" s="2"/>
      <c r="AC2609" s="2"/>
      <c r="AD2609" s="2"/>
      <c r="AE2609" s="2"/>
    </row>
    <row r="2610" spans="1:31" ht="45" x14ac:dyDescent="0.25">
      <c r="A2610" s="2" t="s">
        <v>10</v>
      </c>
      <c r="B2610" s="3">
        <v>7</v>
      </c>
      <c r="C2610" s="3">
        <v>208</v>
      </c>
      <c r="D2610" s="3" t="s">
        <v>471</v>
      </c>
      <c r="E2610" s="3" t="str">
        <f>_xlfn.XLOOKUP(Tbl_BalanceHistory[[#This Row],[RespAgy]],Tbl_Agencies[Agy Code],Tbl_Agencies[Agy Sort])</f>
        <v>104000</v>
      </c>
      <c r="F2610" s="2" t="str">
        <f>Tbl_BalanceHistory[[#This Row],[RespAgy]]&amp;": "&amp;Tbl_BalanceHistory[[#This Row],[RespAgency]]</f>
        <v>208: Virginia Polytechnic Institute and State University</v>
      </c>
      <c r="G2610" s="3">
        <v>208</v>
      </c>
      <c r="H2610" s="3" t="s">
        <v>471</v>
      </c>
      <c r="I2610" s="3" t="str">
        <f>_xlfn.XLOOKUP(Tbl_BalanceHistory[[#This Row],[AgyCode]],Tbl_Agencies[Agy Code],Tbl_Agencies[Agy Sort])</f>
        <v>104000</v>
      </c>
      <c r="J2610" s="2" t="str">
        <f>Tbl_BalanceHistory[[#This Row],[AgyCode]]&amp;": "&amp;Tbl_BalanceHistory[[#This Row],[Agency Name]]</f>
        <v>208: Virginia Polytechnic Institute and State University</v>
      </c>
      <c r="K2610" s="1">
        <v>2015</v>
      </c>
      <c r="L2610" s="3">
        <v>100</v>
      </c>
      <c r="M2610" s="3" t="s">
        <v>416</v>
      </c>
      <c r="N2610" s="2" t="str">
        <f>Tbl_BalanceHistory[[#This Row],[ProgramCode]]&amp;": "&amp;Tbl_BalanceHistory[[#This Row],[Program Name]]</f>
        <v>100: Educational and General Programs</v>
      </c>
      <c r="O2610" s="3" t="s">
        <v>1730</v>
      </c>
      <c r="P2610" s="1" t="str">
        <f>IF(Tbl_BalanceHistory[[#This Row],[FundCode]]="0100","GF",IF(Tbl_BalanceHistory[[#This Row],[FundCode]]="01000","GF","Hi Ed / OCR"))</f>
        <v>GF</v>
      </c>
      <c r="Q2610" s="5">
        <v>0</v>
      </c>
      <c r="R2610" s="5">
        <v>0</v>
      </c>
      <c r="S2610" s="5">
        <v>0</v>
      </c>
      <c r="T2610" s="5">
        <v>0</v>
      </c>
      <c r="U2610" s="3" t="s">
        <v>1731</v>
      </c>
      <c r="V2610" s="5">
        <v>0</v>
      </c>
      <c r="W2610" s="5">
        <v>0</v>
      </c>
      <c r="X2610" s="5"/>
      <c r="Y2610" s="5"/>
      <c r="Z2610" s="5">
        <f>Tbl_BalanceHistory[[#This Row],[Discretionary Recommended - Pre 2022]]+Tbl_BalanceHistory[[#This Row],[Discretionary Balance Recommended: Policy]]+Tbl_BalanceHistory[[#This Row],[Discretionary Balance Recommended: Commitments]]</f>
        <v>0</v>
      </c>
      <c r="AA2610" s="5">
        <f>Tbl_BalanceHistory[[#This Row],[Discretionary Balance]]-Tbl_BalanceHistory[[#This Row],[Discretionary Reappropriation]]</f>
        <v>0</v>
      </c>
      <c r="AB2610" s="2"/>
      <c r="AC2610" s="2"/>
      <c r="AD2610" s="2"/>
      <c r="AE2610" s="2"/>
    </row>
    <row r="2611" spans="1:31" ht="45" x14ac:dyDescent="0.25">
      <c r="A2611" s="2" t="s">
        <v>10</v>
      </c>
      <c r="B2611" s="3">
        <v>7</v>
      </c>
      <c r="C2611" s="3">
        <v>208</v>
      </c>
      <c r="D2611" s="3" t="s">
        <v>471</v>
      </c>
      <c r="E2611" s="3" t="str">
        <f>_xlfn.XLOOKUP(Tbl_BalanceHistory[[#This Row],[RespAgy]],Tbl_Agencies[Agy Code],Tbl_Agencies[Agy Sort])</f>
        <v>104000</v>
      </c>
      <c r="F2611" s="2" t="str">
        <f>Tbl_BalanceHistory[[#This Row],[RespAgy]]&amp;": "&amp;Tbl_BalanceHistory[[#This Row],[RespAgency]]</f>
        <v>208: Virginia Polytechnic Institute and State University</v>
      </c>
      <c r="G2611" s="3">
        <v>208</v>
      </c>
      <c r="H2611" s="3" t="s">
        <v>471</v>
      </c>
      <c r="I2611" s="3" t="str">
        <f>_xlfn.XLOOKUP(Tbl_BalanceHistory[[#This Row],[AgyCode]],Tbl_Agencies[Agy Code],Tbl_Agencies[Agy Sort])</f>
        <v>104000</v>
      </c>
      <c r="J2611" s="2" t="str">
        <f>Tbl_BalanceHistory[[#This Row],[AgyCode]]&amp;": "&amp;Tbl_BalanceHistory[[#This Row],[Agency Name]]</f>
        <v>208: Virginia Polytechnic Institute and State University</v>
      </c>
      <c r="K2611" s="1">
        <v>2016</v>
      </c>
      <c r="L2611" s="3">
        <v>100</v>
      </c>
      <c r="M2611" s="3" t="s">
        <v>416</v>
      </c>
      <c r="N2611" s="2" t="str">
        <f>Tbl_BalanceHistory[[#This Row],[ProgramCode]]&amp;": "&amp;Tbl_BalanceHistory[[#This Row],[Program Name]]</f>
        <v>100: Educational and General Programs</v>
      </c>
      <c r="O2611" s="3" t="s">
        <v>1730</v>
      </c>
      <c r="P2611" s="1" t="str">
        <f>IF(Tbl_BalanceHistory[[#This Row],[FundCode]]="0100","GF",IF(Tbl_BalanceHistory[[#This Row],[FundCode]]="01000","GF","Hi Ed / OCR"))</f>
        <v>GF</v>
      </c>
      <c r="Q2611" s="5">
        <v>0</v>
      </c>
      <c r="R2611" s="5">
        <v>0</v>
      </c>
      <c r="S2611" s="5">
        <v>0</v>
      </c>
      <c r="T2611" s="5">
        <v>0</v>
      </c>
      <c r="U2611" s="3"/>
      <c r="V2611" s="5">
        <v>0</v>
      </c>
      <c r="W2611" s="5">
        <v>0</v>
      </c>
      <c r="X2611" s="5"/>
      <c r="Y2611" s="5"/>
      <c r="Z2611" s="5">
        <f>Tbl_BalanceHistory[[#This Row],[Discretionary Recommended - Pre 2022]]+Tbl_BalanceHistory[[#This Row],[Discretionary Balance Recommended: Policy]]+Tbl_BalanceHistory[[#This Row],[Discretionary Balance Recommended: Commitments]]</f>
        <v>0</v>
      </c>
      <c r="AA2611" s="5">
        <f>Tbl_BalanceHistory[[#This Row],[Discretionary Balance]]-Tbl_BalanceHistory[[#This Row],[Discretionary Reappropriation]]</f>
        <v>0</v>
      </c>
      <c r="AB2611" s="2"/>
      <c r="AC2611" s="2"/>
      <c r="AD2611" s="2"/>
      <c r="AE2611" s="2"/>
    </row>
    <row r="2612" spans="1:31" ht="45" x14ac:dyDescent="0.25">
      <c r="A2612" s="2" t="s">
        <v>10</v>
      </c>
      <c r="B2612" s="3">
        <v>7</v>
      </c>
      <c r="C2612" s="3">
        <v>208</v>
      </c>
      <c r="D2612" s="3" t="s">
        <v>471</v>
      </c>
      <c r="E2612" s="3" t="str">
        <f>_xlfn.XLOOKUP(Tbl_BalanceHistory[[#This Row],[RespAgy]],Tbl_Agencies[Agy Code],Tbl_Agencies[Agy Sort])</f>
        <v>104000</v>
      </c>
      <c r="F2612" s="2" t="str">
        <f>Tbl_BalanceHistory[[#This Row],[RespAgy]]&amp;": "&amp;Tbl_BalanceHistory[[#This Row],[RespAgency]]</f>
        <v>208: Virginia Polytechnic Institute and State University</v>
      </c>
      <c r="G2612" s="3">
        <v>208</v>
      </c>
      <c r="H2612" s="3" t="s">
        <v>471</v>
      </c>
      <c r="I2612" s="3" t="str">
        <f>_xlfn.XLOOKUP(Tbl_BalanceHistory[[#This Row],[AgyCode]],Tbl_Agencies[Agy Code],Tbl_Agencies[Agy Sort])</f>
        <v>104000</v>
      </c>
      <c r="J2612" s="2" t="str">
        <f>Tbl_BalanceHistory[[#This Row],[AgyCode]]&amp;": "&amp;Tbl_BalanceHistory[[#This Row],[Agency Name]]</f>
        <v>208: Virginia Polytechnic Institute and State University</v>
      </c>
      <c r="K2612" s="1">
        <v>2018</v>
      </c>
      <c r="L2612" s="3">
        <v>100</v>
      </c>
      <c r="M2612" s="3" t="s">
        <v>416</v>
      </c>
      <c r="N2612" s="2" t="str">
        <f>Tbl_BalanceHistory[[#This Row],[ProgramCode]]&amp;": "&amp;Tbl_BalanceHistory[[#This Row],[Program Name]]</f>
        <v>100: Educational and General Programs</v>
      </c>
      <c r="O2612" s="3" t="s">
        <v>886</v>
      </c>
      <c r="P2612" s="1" t="str">
        <f>IF(Tbl_BalanceHistory[[#This Row],[FundCode]]="0100","GF",IF(Tbl_BalanceHistory[[#This Row],[FundCode]]="01000","GF","Hi Ed / OCR"))</f>
        <v>GF</v>
      </c>
      <c r="Q2612" s="5">
        <v>0</v>
      </c>
      <c r="R2612" s="5">
        <v>0</v>
      </c>
      <c r="S2612" s="5">
        <v>0</v>
      </c>
      <c r="T2612" s="5">
        <v>0</v>
      </c>
      <c r="U2612" s="3" t="s">
        <v>1733</v>
      </c>
      <c r="V2612" s="5">
        <v>0</v>
      </c>
      <c r="W2612" s="5">
        <v>0</v>
      </c>
      <c r="X2612" s="5"/>
      <c r="Y2612" s="5"/>
      <c r="Z2612" s="5">
        <f>Tbl_BalanceHistory[[#This Row],[Discretionary Recommended - Pre 2022]]+Tbl_BalanceHistory[[#This Row],[Discretionary Balance Recommended: Policy]]+Tbl_BalanceHistory[[#This Row],[Discretionary Balance Recommended: Commitments]]</f>
        <v>0</v>
      </c>
      <c r="AA2612" s="5">
        <f>Tbl_BalanceHistory[[#This Row],[Discretionary Balance]]-Tbl_BalanceHistory[[#This Row],[Discretionary Reappropriation]]</f>
        <v>0</v>
      </c>
      <c r="AB2612" s="2"/>
      <c r="AC2612" s="2"/>
      <c r="AD2612" s="2"/>
      <c r="AE2612" s="2"/>
    </row>
    <row r="2613" spans="1:31" ht="45" x14ac:dyDescent="0.25">
      <c r="A2613" s="2" t="s">
        <v>10</v>
      </c>
      <c r="B2613" s="3">
        <v>7</v>
      </c>
      <c r="C2613" s="3">
        <v>208</v>
      </c>
      <c r="D2613" s="3" t="s">
        <v>471</v>
      </c>
      <c r="E2613" s="3" t="str">
        <f>_xlfn.XLOOKUP(Tbl_BalanceHistory[[#This Row],[RespAgy]],Tbl_Agencies[Agy Code],Tbl_Agencies[Agy Sort])</f>
        <v>104000</v>
      </c>
      <c r="F2613" s="2" t="str">
        <f>Tbl_BalanceHistory[[#This Row],[RespAgy]]&amp;": "&amp;Tbl_BalanceHistory[[#This Row],[RespAgency]]</f>
        <v>208: Virginia Polytechnic Institute and State University</v>
      </c>
      <c r="G2613" s="3">
        <v>208</v>
      </c>
      <c r="H2613" s="3" t="s">
        <v>471</v>
      </c>
      <c r="I2613" s="3" t="str">
        <f>_xlfn.XLOOKUP(Tbl_BalanceHistory[[#This Row],[AgyCode]],Tbl_Agencies[Agy Code],Tbl_Agencies[Agy Sort])</f>
        <v>104000</v>
      </c>
      <c r="J2613" s="2" t="str">
        <f>Tbl_BalanceHistory[[#This Row],[AgyCode]]&amp;": "&amp;Tbl_BalanceHistory[[#This Row],[Agency Name]]</f>
        <v>208: Virginia Polytechnic Institute and State University</v>
      </c>
      <c r="K2613" s="1">
        <v>2019</v>
      </c>
      <c r="L2613" s="3">
        <v>100</v>
      </c>
      <c r="M2613" s="3" t="s">
        <v>416</v>
      </c>
      <c r="N2613" s="2" t="str">
        <f>Tbl_BalanceHistory[[#This Row],[ProgramCode]]&amp;": "&amp;Tbl_BalanceHistory[[#This Row],[Program Name]]</f>
        <v>100: Educational and General Programs</v>
      </c>
      <c r="O2613" s="3" t="s">
        <v>886</v>
      </c>
      <c r="P2613" s="1" t="str">
        <f>IF(Tbl_BalanceHistory[[#This Row],[FundCode]]="0100","GF",IF(Tbl_BalanceHistory[[#This Row],[FundCode]]="01000","GF","Hi Ed / OCR"))</f>
        <v>GF</v>
      </c>
      <c r="Q2613" s="5">
        <v>0</v>
      </c>
      <c r="R2613" s="5">
        <v>0</v>
      </c>
      <c r="S2613" s="5">
        <v>0</v>
      </c>
      <c r="T2613" s="5">
        <v>0</v>
      </c>
      <c r="U2613" s="3" t="s">
        <v>1733</v>
      </c>
      <c r="V2613" s="5">
        <v>0</v>
      </c>
      <c r="W2613" s="5">
        <v>0</v>
      </c>
      <c r="X2613" s="5"/>
      <c r="Y2613" s="5"/>
      <c r="Z2613" s="5">
        <f>Tbl_BalanceHistory[[#This Row],[Discretionary Recommended - Pre 2022]]+Tbl_BalanceHistory[[#This Row],[Discretionary Balance Recommended: Policy]]+Tbl_BalanceHistory[[#This Row],[Discretionary Balance Recommended: Commitments]]</f>
        <v>0</v>
      </c>
      <c r="AA2613" s="5">
        <f>Tbl_BalanceHistory[[#This Row],[Discretionary Balance]]-Tbl_BalanceHistory[[#This Row],[Discretionary Reappropriation]]</f>
        <v>0</v>
      </c>
      <c r="AB2613" s="2"/>
      <c r="AC2613" s="2"/>
      <c r="AD2613" s="2"/>
      <c r="AE2613" s="2"/>
    </row>
    <row r="2614" spans="1:31" ht="45" x14ac:dyDescent="0.25">
      <c r="A2614" s="2" t="s">
        <v>10</v>
      </c>
      <c r="B2614" s="3">
        <v>7</v>
      </c>
      <c r="C2614" s="3">
        <v>208</v>
      </c>
      <c r="D2614" s="3" t="s">
        <v>471</v>
      </c>
      <c r="E2614" s="3" t="str">
        <f>_xlfn.XLOOKUP(Tbl_BalanceHistory[[#This Row],[RespAgy]],Tbl_Agencies[Agy Code],Tbl_Agencies[Agy Sort])</f>
        <v>104000</v>
      </c>
      <c r="F2614" s="2" t="str">
        <f>Tbl_BalanceHistory[[#This Row],[RespAgy]]&amp;": "&amp;Tbl_BalanceHistory[[#This Row],[RespAgency]]</f>
        <v>208: Virginia Polytechnic Institute and State University</v>
      </c>
      <c r="G2614" s="3">
        <v>208</v>
      </c>
      <c r="H2614" s="3" t="s">
        <v>471</v>
      </c>
      <c r="I2614" s="3" t="str">
        <f>_xlfn.XLOOKUP(Tbl_BalanceHistory[[#This Row],[AgyCode]],Tbl_Agencies[Agy Code],Tbl_Agencies[Agy Sort])</f>
        <v>104000</v>
      </c>
      <c r="J2614" s="2" t="str">
        <f>Tbl_BalanceHistory[[#This Row],[AgyCode]]&amp;": "&amp;Tbl_BalanceHistory[[#This Row],[Agency Name]]</f>
        <v>208: Virginia Polytechnic Institute and State University</v>
      </c>
      <c r="K2614" s="1">
        <v>2014</v>
      </c>
      <c r="L2614" s="3">
        <v>108</v>
      </c>
      <c r="M2614" s="3" t="s">
        <v>408</v>
      </c>
      <c r="N2614" s="2" t="str">
        <f>Tbl_BalanceHistory[[#This Row],[ProgramCode]]&amp;": "&amp;Tbl_BalanceHistory[[#This Row],[Program Name]]</f>
        <v>108: Higher Education Student Financial Assistance</v>
      </c>
      <c r="O2614" s="3" t="s">
        <v>1730</v>
      </c>
      <c r="P2614" s="1" t="str">
        <f>IF(Tbl_BalanceHistory[[#This Row],[FundCode]]="0100","GF",IF(Tbl_BalanceHistory[[#This Row],[FundCode]]="01000","GF","Hi Ed / OCR"))</f>
        <v>GF</v>
      </c>
      <c r="Q2614" s="5">
        <v>19976272</v>
      </c>
      <c r="R2614" s="5">
        <v>19976272</v>
      </c>
      <c r="S2614" s="5">
        <v>0</v>
      </c>
      <c r="T2614" s="5">
        <v>0</v>
      </c>
      <c r="U2614" s="3"/>
      <c r="V2614" s="5">
        <v>0</v>
      </c>
      <c r="W2614" s="5">
        <v>0</v>
      </c>
      <c r="X2614" s="5"/>
      <c r="Y2614" s="5"/>
      <c r="Z2614" s="5">
        <f>Tbl_BalanceHistory[[#This Row],[Discretionary Recommended - Pre 2022]]+Tbl_BalanceHistory[[#This Row],[Discretionary Balance Recommended: Policy]]+Tbl_BalanceHistory[[#This Row],[Discretionary Balance Recommended: Commitments]]</f>
        <v>0</v>
      </c>
      <c r="AA2614" s="5">
        <f>Tbl_BalanceHistory[[#This Row],[Discretionary Balance]]-Tbl_BalanceHistory[[#This Row],[Discretionary Reappropriation]]</f>
        <v>0</v>
      </c>
      <c r="AB2614" s="2"/>
      <c r="AC2614" s="2"/>
      <c r="AD2614" s="2"/>
      <c r="AE2614" s="2"/>
    </row>
    <row r="2615" spans="1:31" ht="45" x14ac:dyDescent="0.25">
      <c r="A2615" s="2" t="s">
        <v>10</v>
      </c>
      <c r="B2615" s="3">
        <v>7</v>
      </c>
      <c r="C2615" s="3">
        <v>208</v>
      </c>
      <c r="D2615" s="3" t="s">
        <v>471</v>
      </c>
      <c r="E2615" s="3" t="str">
        <f>_xlfn.XLOOKUP(Tbl_BalanceHistory[[#This Row],[RespAgy]],Tbl_Agencies[Agy Code],Tbl_Agencies[Agy Sort])</f>
        <v>104000</v>
      </c>
      <c r="F2615" s="2" t="str">
        <f>Tbl_BalanceHistory[[#This Row],[RespAgy]]&amp;": "&amp;Tbl_BalanceHistory[[#This Row],[RespAgency]]</f>
        <v>208: Virginia Polytechnic Institute and State University</v>
      </c>
      <c r="G2615" s="3">
        <v>208</v>
      </c>
      <c r="H2615" s="3" t="s">
        <v>471</v>
      </c>
      <c r="I2615" s="3" t="str">
        <f>_xlfn.XLOOKUP(Tbl_BalanceHistory[[#This Row],[AgyCode]],Tbl_Agencies[Agy Code],Tbl_Agencies[Agy Sort])</f>
        <v>104000</v>
      </c>
      <c r="J2615" s="2" t="str">
        <f>Tbl_BalanceHistory[[#This Row],[AgyCode]]&amp;": "&amp;Tbl_BalanceHistory[[#This Row],[Agency Name]]</f>
        <v>208: Virginia Polytechnic Institute and State University</v>
      </c>
      <c r="K2615" s="1">
        <v>2015</v>
      </c>
      <c r="L2615" s="3">
        <v>108</v>
      </c>
      <c r="M2615" s="3" t="s">
        <v>408</v>
      </c>
      <c r="N2615" s="2" t="str">
        <f>Tbl_BalanceHistory[[#This Row],[ProgramCode]]&amp;": "&amp;Tbl_BalanceHistory[[#This Row],[Program Name]]</f>
        <v>108: Higher Education Student Financial Assistance</v>
      </c>
      <c r="O2615" s="3" t="s">
        <v>1730</v>
      </c>
      <c r="P2615" s="1" t="str">
        <f>IF(Tbl_BalanceHistory[[#This Row],[FundCode]]="0100","GF",IF(Tbl_BalanceHistory[[#This Row],[FundCode]]="01000","GF","Hi Ed / OCR"))</f>
        <v>GF</v>
      </c>
      <c r="Q2615" s="5">
        <v>20098447</v>
      </c>
      <c r="R2615" s="5">
        <v>20098447</v>
      </c>
      <c r="S2615" s="5">
        <v>0</v>
      </c>
      <c r="T2615" s="5">
        <v>0</v>
      </c>
      <c r="U2615" s="3" t="s">
        <v>1731</v>
      </c>
      <c r="V2615" s="5">
        <v>0</v>
      </c>
      <c r="W2615" s="5">
        <v>0</v>
      </c>
      <c r="X2615" s="5"/>
      <c r="Y2615" s="5"/>
      <c r="Z2615" s="5">
        <f>Tbl_BalanceHistory[[#This Row],[Discretionary Recommended - Pre 2022]]+Tbl_BalanceHistory[[#This Row],[Discretionary Balance Recommended: Policy]]+Tbl_BalanceHistory[[#This Row],[Discretionary Balance Recommended: Commitments]]</f>
        <v>0</v>
      </c>
      <c r="AA2615" s="5">
        <f>Tbl_BalanceHistory[[#This Row],[Discretionary Balance]]-Tbl_BalanceHistory[[#This Row],[Discretionary Reappropriation]]</f>
        <v>0</v>
      </c>
      <c r="AB2615" s="2"/>
      <c r="AC2615" s="2"/>
      <c r="AD2615" s="2"/>
      <c r="AE2615" s="2"/>
    </row>
    <row r="2616" spans="1:31" ht="45" x14ac:dyDescent="0.25">
      <c r="A2616" s="2" t="s">
        <v>10</v>
      </c>
      <c r="B2616" s="3">
        <v>7</v>
      </c>
      <c r="C2616" s="3">
        <v>208</v>
      </c>
      <c r="D2616" s="3" t="s">
        <v>471</v>
      </c>
      <c r="E2616" s="3" t="str">
        <f>_xlfn.XLOOKUP(Tbl_BalanceHistory[[#This Row],[RespAgy]],Tbl_Agencies[Agy Code],Tbl_Agencies[Agy Sort])</f>
        <v>104000</v>
      </c>
      <c r="F2616" s="2" t="str">
        <f>Tbl_BalanceHistory[[#This Row],[RespAgy]]&amp;": "&amp;Tbl_BalanceHistory[[#This Row],[RespAgency]]</f>
        <v>208: Virginia Polytechnic Institute and State University</v>
      </c>
      <c r="G2616" s="3">
        <v>208</v>
      </c>
      <c r="H2616" s="3" t="s">
        <v>471</v>
      </c>
      <c r="I2616" s="3" t="str">
        <f>_xlfn.XLOOKUP(Tbl_BalanceHistory[[#This Row],[AgyCode]],Tbl_Agencies[Agy Code],Tbl_Agencies[Agy Sort])</f>
        <v>104000</v>
      </c>
      <c r="J2616" s="2" t="str">
        <f>Tbl_BalanceHistory[[#This Row],[AgyCode]]&amp;": "&amp;Tbl_BalanceHistory[[#This Row],[Agency Name]]</f>
        <v>208: Virginia Polytechnic Institute and State University</v>
      </c>
      <c r="K2616" s="1">
        <v>2016</v>
      </c>
      <c r="L2616" s="3">
        <v>108</v>
      </c>
      <c r="M2616" s="3" t="s">
        <v>408</v>
      </c>
      <c r="N2616" s="2" t="str">
        <f>Tbl_BalanceHistory[[#This Row],[ProgramCode]]&amp;": "&amp;Tbl_BalanceHistory[[#This Row],[Program Name]]</f>
        <v>108: Higher Education Student Financial Assistance</v>
      </c>
      <c r="O2616" s="3" t="s">
        <v>1730</v>
      </c>
      <c r="P2616" s="1" t="str">
        <f>IF(Tbl_BalanceHistory[[#This Row],[FundCode]]="0100","GF",IF(Tbl_BalanceHistory[[#This Row],[FundCode]]="01000","GF","Hi Ed / OCR"))</f>
        <v>GF</v>
      </c>
      <c r="Q2616" s="5">
        <v>20282057</v>
      </c>
      <c r="R2616" s="5">
        <v>20282057</v>
      </c>
      <c r="S2616" s="5">
        <v>0</v>
      </c>
      <c r="T2616" s="5">
        <v>0</v>
      </c>
      <c r="U2616" s="3"/>
      <c r="V2616" s="5">
        <v>0</v>
      </c>
      <c r="W2616" s="5">
        <v>0</v>
      </c>
      <c r="X2616" s="5"/>
      <c r="Y2616" s="5"/>
      <c r="Z2616" s="5">
        <f>Tbl_BalanceHistory[[#This Row],[Discretionary Recommended - Pre 2022]]+Tbl_BalanceHistory[[#This Row],[Discretionary Balance Recommended: Policy]]+Tbl_BalanceHistory[[#This Row],[Discretionary Balance Recommended: Commitments]]</f>
        <v>0</v>
      </c>
      <c r="AA2616" s="5">
        <f>Tbl_BalanceHistory[[#This Row],[Discretionary Balance]]-Tbl_BalanceHistory[[#This Row],[Discretionary Reappropriation]]</f>
        <v>0</v>
      </c>
      <c r="AB2616" s="2"/>
      <c r="AC2616" s="2"/>
      <c r="AD2616" s="2"/>
      <c r="AE2616" s="2"/>
    </row>
    <row r="2617" spans="1:31" ht="45" x14ac:dyDescent="0.25">
      <c r="A2617" s="2" t="s">
        <v>10</v>
      </c>
      <c r="B2617" s="3">
        <v>7</v>
      </c>
      <c r="C2617" s="3">
        <v>208</v>
      </c>
      <c r="D2617" s="3" t="s">
        <v>471</v>
      </c>
      <c r="E2617" s="3" t="str">
        <f>_xlfn.XLOOKUP(Tbl_BalanceHistory[[#This Row],[RespAgy]],Tbl_Agencies[Agy Code],Tbl_Agencies[Agy Sort])</f>
        <v>104000</v>
      </c>
      <c r="F2617" s="2" t="str">
        <f>Tbl_BalanceHistory[[#This Row],[RespAgy]]&amp;": "&amp;Tbl_BalanceHistory[[#This Row],[RespAgency]]</f>
        <v>208: Virginia Polytechnic Institute and State University</v>
      </c>
      <c r="G2617" s="3">
        <v>208</v>
      </c>
      <c r="H2617" s="3" t="s">
        <v>471</v>
      </c>
      <c r="I2617" s="3" t="str">
        <f>_xlfn.XLOOKUP(Tbl_BalanceHistory[[#This Row],[AgyCode]],Tbl_Agencies[Agy Code],Tbl_Agencies[Agy Sort])</f>
        <v>104000</v>
      </c>
      <c r="J2617" s="2" t="str">
        <f>Tbl_BalanceHistory[[#This Row],[AgyCode]]&amp;": "&amp;Tbl_BalanceHistory[[#This Row],[Agency Name]]</f>
        <v>208: Virginia Polytechnic Institute and State University</v>
      </c>
      <c r="K2617" s="1">
        <v>2017</v>
      </c>
      <c r="L2617" s="3">
        <v>108</v>
      </c>
      <c r="M2617" s="3" t="s">
        <v>408</v>
      </c>
      <c r="N2617" s="2" t="str">
        <f>Tbl_BalanceHistory[[#This Row],[ProgramCode]]&amp;": "&amp;Tbl_BalanceHistory[[#This Row],[Program Name]]</f>
        <v>108: Higher Education Student Financial Assistance</v>
      </c>
      <c r="O2617" s="3" t="s">
        <v>886</v>
      </c>
      <c r="P2617" s="1" t="str">
        <f>IF(Tbl_BalanceHistory[[#This Row],[FundCode]]="0100","GF",IF(Tbl_BalanceHistory[[#This Row],[FundCode]]="01000","GF","Hi Ed / OCR"))</f>
        <v>GF</v>
      </c>
      <c r="Q2617" s="5">
        <v>21202038</v>
      </c>
      <c r="R2617" s="5">
        <v>21202038</v>
      </c>
      <c r="S2617" s="5">
        <v>0</v>
      </c>
      <c r="T2617" s="5">
        <v>0</v>
      </c>
      <c r="U2617" s="3" t="s">
        <v>1732</v>
      </c>
      <c r="V2617" s="5">
        <v>0</v>
      </c>
      <c r="W2617" s="5">
        <v>0</v>
      </c>
      <c r="X2617" s="5"/>
      <c r="Y2617" s="5"/>
      <c r="Z2617" s="5">
        <f>Tbl_BalanceHistory[[#This Row],[Discretionary Recommended - Pre 2022]]+Tbl_BalanceHistory[[#This Row],[Discretionary Balance Recommended: Policy]]+Tbl_BalanceHistory[[#This Row],[Discretionary Balance Recommended: Commitments]]</f>
        <v>0</v>
      </c>
      <c r="AA2617" s="5">
        <f>Tbl_BalanceHistory[[#This Row],[Discretionary Balance]]-Tbl_BalanceHistory[[#This Row],[Discretionary Reappropriation]]</f>
        <v>0</v>
      </c>
      <c r="AB2617" s="2"/>
      <c r="AC2617" s="2"/>
      <c r="AD2617" s="2"/>
      <c r="AE2617" s="2"/>
    </row>
    <row r="2618" spans="1:31" ht="45" x14ac:dyDescent="0.25">
      <c r="A2618" s="2" t="s">
        <v>10</v>
      </c>
      <c r="B2618" s="3">
        <v>7</v>
      </c>
      <c r="C2618" s="3">
        <v>208</v>
      </c>
      <c r="D2618" s="3" t="s">
        <v>471</v>
      </c>
      <c r="E2618" s="3" t="str">
        <f>_xlfn.XLOOKUP(Tbl_BalanceHistory[[#This Row],[RespAgy]],Tbl_Agencies[Agy Code],Tbl_Agencies[Agy Sort])</f>
        <v>104000</v>
      </c>
      <c r="F2618" s="2" t="str">
        <f>Tbl_BalanceHistory[[#This Row],[RespAgy]]&amp;": "&amp;Tbl_BalanceHistory[[#This Row],[RespAgency]]</f>
        <v>208: Virginia Polytechnic Institute and State University</v>
      </c>
      <c r="G2618" s="3">
        <v>208</v>
      </c>
      <c r="H2618" s="3" t="s">
        <v>471</v>
      </c>
      <c r="I2618" s="3" t="str">
        <f>_xlfn.XLOOKUP(Tbl_BalanceHistory[[#This Row],[AgyCode]],Tbl_Agencies[Agy Code],Tbl_Agencies[Agy Sort])</f>
        <v>104000</v>
      </c>
      <c r="J2618" s="2" t="str">
        <f>Tbl_BalanceHistory[[#This Row],[AgyCode]]&amp;": "&amp;Tbl_BalanceHistory[[#This Row],[Agency Name]]</f>
        <v>208: Virginia Polytechnic Institute and State University</v>
      </c>
      <c r="K2618" s="1">
        <v>2018</v>
      </c>
      <c r="L2618" s="3">
        <v>108</v>
      </c>
      <c r="M2618" s="3" t="s">
        <v>408</v>
      </c>
      <c r="N2618" s="2" t="str">
        <f>Tbl_BalanceHistory[[#This Row],[ProgramCode]]&amp;": "&amp;Tbl_BalanceHistory[[#This Row],[Program Name]]</f>
        <v>108: Higher Education Student Financial Assistance</v>
      </c>
      <c r="O2618" s="3" t="s">
        <v>886</v>
      </c>
      <c r="P2618" s="1" t="str">
        <f>IF(Tbl_BalanceHistory[[#This Row],[FundCode]]="0100","GF",IF(Tbl_BalanceHistory[[#This Row],[FundCode]]="01000","GF","Hi Ed / OCR"))</f>
        <v>GF</v>
      </c>
      <c r="Q2618" s="5">
        <v>21391309</v>
      </c>
      <c r="R2618" s="5">
        <v>21391309</v>
      </c>
      <c r="S2618" s="5">
        <v>0</v>
      </c>
      <c r="T2618" s="5">
        <v>0</v>
      </c>
      <c r="U2618" s="3" t="s">
        <v>1733</v>
      </c>
      <c r="V2618" s="5">
        <v>0</v>
      </c>
      <c r="W2618" s="5">
        <v>0</v>
      </c>
      <c r="X2618" s="5"/>
      <c r="Y2618" s="5"/>
      <c r="Z2618" s="5">
        <f>Tbl_BalanceHistory[[#This Row],[Discretionary Recommended - Pre 2022]]+Tbl_BalanceHistory[[#This Row],[Discretionary Balance Recommended: Policy]]+Tbl_BalanceHistory[[#This Row],[Discretionary Balance Recommended: Commitments]]</f>
        <v>0</v>
      </c>
      <c r="AA2618" s="5">
        <f>Tbl_BalanceHistory[[#This Row],[Discretionary Balance]]-Tbl_BalanceHistory[[#This Row],[Discretionary Reappropriation]]</f>
        <v>0</v>
      </c>
      <c r="AB2618" s="2"/>
      <c r="AC2618" s="2"/>
      <c r="AD2618" s="2"/>
      <c r="AE2618" s="2"/>
    </row>
    <row r="2619" spans="1:31" ht="45" x14ac:dyDescent="0.25">
      <c r="A2619" s="2" t="s">
        <v>10</v>
      </c>
      <c r="B2619" s="3">
        <v>7</v>
      </c>
      <c r="C2619" s="3">
        <v>208</v>
      </c>
      <c r="D2619" s="3" t="s">
        <v>471</v>
      </c>
      <c r="E2619" s="3" t="str">
        <f>_xlfn.XLOOKUP(Tbl_BalanceHistory[[#This Row],[RespAgy]],Tbl_Agencies[Agy Code],Tbl_Agencies[Agy Sort])</f>
        <v>104000</v>
      </c>
      <c r="F2619" s="2" t="str">
        <f>Tbl_BalanceHistory[[#This Row],[RespAgy]]&amp;": "&amp;Tbl_BalanceHistory[[#This Row],[RespAgency]]</f>
        <v>208: Virginia Polytechnic Institute and State University</v>
      </c>
      <c r="G2619" s="3">
        <v>208</v>
      </c>
      <c r="H2619" s="3" t="s">
        <v>471</v>
      </c>
      <c r="I2619" s="3" t="str">
        <f>_xlfn.XLOOKUP(Tbl_BalanceHistory[[#This Row],[AgyCode]],Tbl_Agencies[Agy Code],Tbl_Agencies[Agy Sort])</f>
        <v>104000</v>
      </c>
      <c r="J2619" s="2" t="str">
        <f>Tbl_BalanceHistory[[#This Row],[AgyCode]]&amp;": "&amp;Tbl_BalanceHistory[[#This Row],[Agency Name]]</f>
        <v>208: Virginia Polytechnic Institute and State University</v>
      </c>
      <c r="K2619" s="1">
        <v>2019</v>
      </c>
      <c r="L2619" s="3">
        <v>108</v>
      </c>
      <c r="M2619" s="3" t="s">
        <v>408</v>
      </c>
      <c r="N2619" s="2" t="str">
        <f>Tbl_BalanceHistory[[#This Row],[ProgramCode]]&amp;": "&amp;Tbl_BalanceHistory[[#This Row],[Program Name]]</f>
        <v>108: Higher Education Student Financial Assistance</v>
      </c>
      <c r="O2619" s="3" t="s">
        <v>886</v>
      </c>
      <c r="P2619" s="1" t="str">
        <f>IF(Tbl_BalanceHistory[[#This Row],[FundCode]]="0100","GF",IF(Tbl_BalanceHistory[[#This Row],[FundCode]]="01000","GF","Hi Ed / OCR"))</f>
        <v>GF</v>
      </c>
      <c r="Q2619" s="5">
        <v>21674821</v>
      </c>
      <c r="R2619" s="5">
        <v>21674821</v>
      </c>
      <c r="S2619" s="5">
        <v>0</v>
      </c>
      <c r="T2619" s="5">
        <v>0</v>
      </c>
      <c r="U2619" s="3" t="s">
        <v>1733</v>
      </c>
      <c r="V2619" s="5">
        <v>0</v>
      </c>
      <c r="W2619" s="5">
        <v>0</v>
      </c>
      <c r="X2619" s="5"/>
      <c r="Y2619" s="5"/>
      <c r="Z2619" s="5">
        <f>Tbl_BalanceHistory[[#This Row],[Discretionary Recommended - Pre 2022]]+Tbl_BalanceHistory[[#This Row],[Discretionary Balance Recommended: Policy]]+Tbl_BalanceHistory[[#This Row],[Discretionary Balance Recommended: Commitments]]</f>
        <v>0</v>
      </c>
      <c r="AA2619" s="5">
        <f>Tbl_BalanceHistory[[#This Row],[Discretionary Balance]]-Tbl_BalanceHistory[[#This Row],[Discretionary Reappropriation]]</f>
        <v>0</v>
      </c>
      <c r="AB2619" s="2"/>
      <c r="AC2619" s="2"/>
      <c r="AD2619" s="2"/>
      <c r="AE2619" s="2"/>
    </row>
    <row r="2620" spans="1:31" ht="45" x14ac:dyDescent="0.25">
      <c r="A2620" s="2" t="s">
        <v>10</v>
      </c>
      <c r="B2620" s="3">
        <v>7</v>
      </c>
      <c r="C2620" s="3">
        <v>208</v>
      </c>
      <c r="D2620" s="3" t="s">
        <v>471</v>
      </c>
      <c r="E2620" s="3" t="str">
        <f>_xlfn.XLOOKUP(Tbl_BalanceHistory[[#This Row],[RespAgy]],Tbl_Agencies[Agy Code],Tbl_Agencies[Agy Sort])</f>
        <v>104000</v>
      </c>
      <c r="F2620" s="2" t="str">
        <f>Tbl_BalanceHistory[[#This Row],[RespAgy]]&amp;": "&amp;Tbl_BalanceHistory[[#This Row],[RespAgency]]</f>
        <v>208: Virginia Polytechnic Institute and State University</v>
      </c>
      <c r="G2620" s="3">
        <v>208</v>
      </c>
      <c r="H2620" s="3" t="s">
        <v>471</v>
      </c>
      <c r="I2620" s="3" t="str">
        <f>_xlfn.XLOOKUP(Tbl_BalanceHistory[[#This Row],[AgyCode]],Tbl_Agencies[Agy Code],Tbl_Agencies[Agy Sort])</f>
        <v>104000</v>
      </c>
      <c r="J2620" s="2" t="str">
        <f>Tbl_BalanceHistory[[#This Row],[AgyCode]]&amp;": "&amp;Tbl_BalanceHistory[[#This Row],[Agency Name]]</f>
        <v>208: Virginia Polytechnic Institute and State University</v>
      </c>
      <c r="K2620" s="1">
        <v>2020</v>
      </c>
      <c r="L2620" s="3">
        <v>108</v>
      </c>
      <c r="M2620" s="3" t="s">
        <v>408</v>
      </c>
      <c r="N2620" s="2" t="str">
        <f>Tbl_BalanceHistory[[#This Row],[ProgramCode]]&amp;": "&amp;Tbl_BalanceHistory[[#This Row],[Program Name]]</f>
        <v>108: Higher Education Student Financial Assistance</v>
      </c>
      <c r="O2620" s="3" t="s">
        <v>886</v>
      </c>
      <c r="P2620" s="1" t="str">
        <f>IF(Tbl_BalanceHistory[[#This Row],[FundCode]]="0100","GF",IF(Tbl_BalanceHistory[[#This Row],[FundCode]]="01000","GF","Hi Ed / OCR"))</f>
        <v>GF</v>
      </c>
      <c r="Q2620" s="5">
        <v>23162642</v>
      </c>
      <c r="R2620" s="5">
        <v>23162642</v>
      </c>
      <c r="S2620" s="5">
        <v>0</v>
      </c>
      <c r="T2620" s="5">
        <v>0</v>
      </c>
      <c r="U2620" s="3" t="s">
        <v>1733</v>
      </c>
      <c r="V2620" s="5">
        <v>0</v>
      </c>
      <c r="W2620" s="5">
        <v>0</v>
      </c>
      <c r="X2620" s="5"/>
      <c r="Y2620" s="5"/>
      <c r="Z2620" s="5">
        <f>Tbl_BalanceHistory[[#This Row],[Discretionary Recommended - Pre 2022]]+Tbl_BalanceHistory[[#This Row],[Discretionary Balance Recommended: Policy]]+Tbl_BalanceHistory[[#This Row],[Discretionary Balance Recommended: Commitments]]</f>
        <v>0</v>
      </c>
      <c r="AA2620" s="5">
        <f>Tbl_BalanceHistory[[#This Row],[Discretionary Balance]]-Tbl_BalanceHistory[[#This Row],[Discretionary Reappropriation]]</f>
        <v>0</v>
      </c>
      <c r="AB2620" s="2"/>
      <c r="AC2620" s="2"/>
      <c r="AD2620" s="2"/>
      <c r="AE2620" s="2"/>
    </row>
    <row r="2621" spans="1:31" ht="45" x14ac:dyDescent="0.25">
      <c r="A2621" s="2" t="s">
        <v>10</v>
      </c>
      <c r="B2621" s="3">
        <v>7</v>
      </c>
      <c r="C2621" s="3">
        <v>208</v>
      </c>
      <c r="D2621" s="3" t="s">
        <v>471</v>
      </c>
      <c r="E2621" s="3" t="str">
        <f>_xlfn.XLOOKUP(Tbl_BalanceHistory[[#This Row],[RespAgy]],Tbl_Agencies[Agy Code],Tbl_Agencies[Agy Sort])</f>
        <v>104000</v>
      </c>
      <c r="F2621" s="2" t="str">
        <f>Tbl_BalanceHistory[[#This Row],[RespAgy]]&amp;": "&amp;Tbl_BalanceHistory[[#This Row],[RespAgency]]</f>
        <v>208: Virginia Polytechnic Institute and State University</v>
      </c>
      <c r="G2621" s="3">
        <v>208</v>
      </c>
      <c r="H2621" s="3" t="s">
        <v>471</v>
      </c>
      <c r="I2621" s="3" t="str">
        <f>_xlfn.XLOOKUP(Tbl_BalanceHistory[[#This Row],[AgyCode]],Tbl_Agencies[Agy Code],Tbl_Agencies[Agy Sort])</f>
        <v>104000</v>
      </c>
      <c r="J2621" s="2" t="str">
        <f>Tbl_BalanceHistory[[#This Row],[AgyCode]]&amp;": "&amp;Tbl_BalanceHistory[[#This Row],[Agency Name]]</f>
        <v>208: Virginia Polytechnic Institute and State University</v>
      </c>
      <c r="K2621" s="1">
        <v>2021</v>
      </c>
      <c r="L2621" s="3">
        <v>108</v>
      </c>
      <c r="M2621" s="3" t="s">
        <v>408</v>
      </c>
      <c r="N2621" s="2" t="str">
        <f>Tbl_BalanceHistory[[#This Row],[ProgramCode]]&amp;": "&amp;Tbl_BalanceHistory[[#This Row],[Program Name]]</f>
        <v>108: Higher Education Student Financial Assistance</v>
      </c>
      <c r="O2621" s="3" t="s">
        <v>886</v>
      </c>
      <c r="P2621" s="1" t="str">
        <f>IF(Tbl_BalanceHistory[[#This Row],[FundCode]]="0100","GF",IF(Tbl_BalanceHistory[[#This Row],[FundCode]]="01000","GF","Hi Ed / OCR"))</f>
        <v>GF</v>
      </c>
      <c r="Q2621" s="5">
        <v>23241399</v>
      </c>
      <c r="R2621" s="5">
        <v>23241399</v>
      </c>
      <c r="S2621" s="5">
        <v>0</v>
      </c>
      <c r="T2621" s="5">
        <v>0</v>
      </c>
      <c r="U2621" s="3" t="s">
        <v>1733</v>
      </c>
      <c r="V2621" s="5">
        <v>0</v>
      </c>
      <c r="W2621" s="5">
        <v>0</v>
      </c>
      <c r="X2621" s="5"/>
      <c r="Y2621" s="5"/>
      <c r="Z2621" s="5">
        <f>Tbl_BalanceHistory[[#This Row],[Discretionary Recommended - Pre 2022]]+Tbl_BalanceHistory[[#This Row],[Discretionary Balance Recommended: Policy]]+Tbl_BalanceHistory[[#This Row],[Discretionary Balance Recommended: Commitments]]</f>
        <v>0</v>
      </c>
      <c r="AA2621" s="5">
        <f>Tbl_BalanceHistory[[#This Row],[Discretionary Balance]]-Tbl_BalanceHistory[[#This Row],[Discretionary Reappropriation]]</f>
        <v>0</v>
      </c>
      <c r="AB2621" s="2"/>
      <c r="AC2621" s="2"/>
      <c r="AD2621" s="2"/>
      <c r="AE2621" s="2"/>
    </row>
    <row r="2622" spans="1:31" ht="45" x14ac:dyDescent="0.25">
      <c r="A2622" s="2" t="s">
        <v>10</v>
      </c>
      <c r="B2622" s="3">
        <v>7</v>
      </c>
      <c r="C2622" s="3">
        <v>208</v>
      </c>
      <c r="D2622" s="3" t="s">
        <v>471</v>
      </c>
      <c r="E2622" s="3" t="str">
        <f>_xlfn.XLOOKUP(Tbl_BalanceHistory[[#This Row],[RespAgy]],Tbl_Agencies[Agy Code],Tbl_Agencies[Agy Sort])</f>
        <v>104000</v>
      </c>
      <c r="F2622" s="2" t="str">
        <f>Tbl_BalanceHistory[[#This Row],[RespAgy]]&amp;": "&amp;Tbl_BalanceHistory[[#This Row],[RespAgency]]</f>
        <v>208: Virginia Polytechnic Institute and State University</v>
      </c>
      <c r="G2622" s="3">
        <v>208</v>
      </c>
      <c r="H2622" s="3" t="s">
        <v>471</v>
      </c>
      <c r="I2622" s="3" t="str">
        <f>_xlfn.XLOOKUP(Tbl_BalanceHistory[[#This Row],[AgyCode]],Tbl_Agencies[Agy Code],Tbl_Agencies[Agy Sort])</f>
        <v>104000</v>
      </c>
      <c r="J2622" s="2" t="str">
        <f>Tbl_BalanceHistory[[#This Row],[AgyCode]]&amp;": "&amp;Tbl_BalanceHistory[[#This Row],[Agency Name]]</f>
        <v>208: Virginia Polytechnic Institute and State University</v>
      </c>
      <c r="K2622" s="1">
        <v>2022</v>
      </c>
      <c r="L2622" s="3">
        <v>108</v>
      </c>
      <c r="M2622" s="3" t="s">
        <v>408</v>
      </c>
      <c r="N2622" s="2" t="str">
        <f>Tbl_BalanceHistory[[#This Row],[ProgramCode]]&amp;": "&amp;Tbl_BalanceHistory[[#This Row],[Program Name]]</f>
        <v>108: Higher Education Student Financial Assistance</v>
      </c>
      <c r="O2622" s="3" t="s">
        <v>886</v>
      </c>
      <c r="P2622" s="1" t="str">
        <f>IF(Tbl_BalanceHistory[[#This Row],[FundCode]]="0100","GF",IF(Tbl_BalanceHistory[[#This Row],[FundCode]]="01000","GF","Hi Ed / OCR"))</f>
        <v>GF</v>
      </c>
      <c r="Q2622" s="5">
        <v>24910289</v>
      </c>
      <c r="R2622" s="5">
        <v>24910289</v>
      </c>
      <c r="S2622" s="5">
        <v>0</v>
      </c>
      <c r="T2622" s="5">
        <v>0</v>
      </c>
      <c r="U2622" s="3" t="s">
        <v>1733</v>
      </c>
      <c r="V2622" s="5">
        <v>0</v>
      </c>
      <c r="W2622" s="5"/>
      <c r="X2622" s="5">
        <v>0</v>
      </c>
      <c r="Y2622" s="5">
        <v>0</v>
      </c>
      <c r="Z2622" s="5">
        <f>Tbl_BalanceHistory[[#This Row],[Discretionary Recommended - Pre 2022]]+Tbl_BalanceHistory[[#This Row],[Discretionary Balance Recommended: Policy]]+Tbl_BalanceHistory[[#This Row],[Discretionary Balance Recommended: Commitments]]</f>
        <v>0</v>
      </c>
      <c r="AA2622" s="5">
        <f>Tbl_BalanceHistory[[#This Row],[Discretionary Balance]]-Tbl_BalanceHistory[[#This Row],[Discretionary Reappropriation]]</f>
        <v>0</v>
      </c>
      <c r="AB2622" s="2"/>
      <c r="AC2622" s="2"/>
      <c r="AD2622" s="2"/>
      <c r="AE2622" s="2"/>
    </row>
    <row r="2623" spans="1:31" ht="45" x14ac:dyDescent="0.25">
      <c r="A2623" s="2" t="s">
        <v>10</v>
      </c>
      <c r="B2623" s="3">
        <v>7</v>
      </c>
      <c r="C2623" s="3">
        <v>208</v>
      </c>
      <c r="D2623" s="3" t="s">
        <v>471</v>
      </c>
      <c r="E2623" s="3" t="str">
        <f>_xlfn.XLOOKUP(Tbl_BalanceHistory[[#This Row],[RespAgy]],Tbl_Agencies[Agy Code],Tbl_Agencies[Agy Sort])</f>
        <v>104000</v>
      </c>
      <c r="F2623" s="2" t="str">
        <f>Tbl_BalanceHistory[[#This Row],[RespAgy]]&amp;": "&amp;Tbl_BalanceHistory[[#This Row],[RespAgency]]</f>
        <v>208: Virginia Polytechnic Institute and State University</v>
      </c>
      <c r="G2623" s="3">
        <v>208</v>
      </c>
      <c r="H2623" s="3" t="s">
        <v>471</v>
      </c>
      <c r="I2623" s="3" t="str">
        <f>_xlfn.XLOOKUP(Tbl_BalanceHistory[[#This Row],[AgyCode]],Tbl_Agencies[Agy Code],Tbl_Agencies[Agy Sort])</f>
        <v>104000</v>
      </c>
      <c r="J2623" s="2" t="str">
        <f>Tbl_BalanceHistory[[#This Row],[AgyCode]]&amp;": "&amp;Tbl_BalanceHistory[[#This Row],[Agency Name]]</f>
        <v>208: Virginia Polytechnic Institute and State University</v>
      </c>
      <c r="K2623" s="1">
        <v>2023</v>
      </c>
      <c r="L2623" s="3">
        <v>108</v>
      </c>
      <c r="M2623" s="3" t="s">
        <v>408</v>
      </c>
      <c r="N2623" s="2" t="str">
        <f>Tbl_BalanceHistory[[#This Row],[ProgramCode]]&amp;": "&amp;Tbl_BalanceHistory[[#This Row],[Program Name]]</f>
        <v>108: Higher Education Student Financial Assistance</v>
      </c>
      <c r="O2623" s="3" t="s">
        <v>886</v>
      </c>
      <c r="P2623" s="1" t="str">
        <f>IF(Tbl_BalanceHistory[[#This Row],[FundCode]]="0100","GF",IF(Tbl_BalanceHistory[[#This Row],[FundCode]]="01000","GF","Hi Ed / OCR"))</f>
        <v>GF</v>
      </c>
      <c r="Q2623" s="5">
        <v>27359404</v>
      </c>
      <c r="R2623" s="5">
        <v>27359404</v>
      </c>
      <c r="S2623" s="5">
        <v>0</v>
      </c>
      <c r="T2623" s="5">
        <v>0</v>
      </c>
      <c r="U2623" s="3" t="s">
        <v>1733</v>
      </c>
      <c r="V2623" s="5">
        <v>0</v>
      </c>
      <c r="W2623" s="5">
        <v>0</v>
      </c>
      <c r="X2623" s="5">
        <v>0</v>
      </c>
      <c r="Y2623" s="5">
        <v>0</v>
      </c>
      <c r="Z2623" s="5">
        <v>0</v>
      </c>
      <c r="AA2623" s="5">
        <v>0</v>
      </c>
      <c r="AB2623" s="2"/>
      <c r="AC2623" s="2"/>
      <c r="AD2623" s="2"/>
      <c r="AE2623" s="2"/>
    </row>
    <row r="2624" spans="1:31" ht="45" x14ac:dyDescent="0.25">
      <c r="A2624" s="2" t="s">
        <v>10</v>
      </c>
      <c r="B2624" s="3">
        <v>7</v>
      </c>
      <c r="C2624" s="3">
        <v>208</v>
      </c>
      <c r="D2624" s="3" t="s">
        <v>471</v>
      </c>
      <c r="E2624" s="3" t="str">
        <f>_xlfn.XLOOKUP(Tbl_BalanceHistory[[#This Row],[RespAgy]],Tbl_Agencies[Agy Code],Tbl_Agencies[Agy Sort])</f>
        <v>104000</v>
      </c>
      <c r="F2624" s="2" t="str">
        <f>Tbl_BalanceHistory[[#This Row],[RespAgy]]&amp;": "&amp;Tbl_BalanceHistory[[#This Row],[RespAgency]]</f>
        <v>208: Virginia Polytechnic Institute and State University</v>
      </c>
      <c r="G2624" s="3">
        <v>208</v>
      </c>
      <c r="H2624" s="3" t="s">
        <v>471</v>
      </c>
      <c r="I2624" s="3" t="str">
        <f>_xlfn.XLOOKUP(Tbl_BalanceHistory[[#This Row],[AgyCode]],Tbl_Agencies[Agy Code],Tbl_Agencies[Agy Sort])</f>
        <v>104000</v>
      </c>
      <c r="J2624" s="2" t="str">
        <f>Tbl_BalanceHistory[[#This Row],[AgyCode]]&amp;": "&amp;Tbl_BalanceHistory[[#This Row],[Agency Name]]</f>
        <v>208: Virginia Polytechnic Institute and State University</v>
      </c>
      <c r="K2624" s="1">
        <v>2024</v>
      </c>
      <c r="L2624" s="3">
        <v>108</v>
      </c>
      <c r="M2624" s="3" t="s">
        <v>408</v>
      </c>
      <c r="N2624" s="2" t="str">
        <f>Tbl_BalanceHistory[[#This Row],[ProgramCode]]&amp;": "&amp;Tbl_BalanceHistory[[#This Row],[Program Name]]</f>
        <v>108: Higher Education Student Financial Assistance</v>
      </c>
      <c r="O2624" s="3" t="s">
        <v>886</v>
      </c>
      <c r="P2624" s="1" t="str">
        <f>IF(Tbl_BalanceHistory[[#This Row],[FundCode]]="0100","GF",IF(Tbl_BalanceHistory[[#This Row],[FundCode]]="01000","GF","Hi Ed / OCR"))</f>
        <v>GF</v>
      </c>
      <c r="Q2624" s="5">
        <v>37209914</v>
      </c>
      <c r="R2624" s="5">
        <v>37159471</v>
      </c>
      <c r="S2624" s="5">
        <v>50443</v>
      </c>
      <c r="T2624" s="5">
        <v>50443</v>
      </c>
      <c r="U2624" s="3" t="s">
        <v>1733</v>
      </c>
      <c r="V2624" s="5">
        <v>0</v>
      </c>
      <c r="W2624" s="5">
        <v>0</v>
      </c>
      <c r="X2624" s="5">
        <v>0</v>
      </c>
      <c r="Y2624" s="5">
        <v>0</v>
      </c>
      <c r="Z2624" s="5">
        <v>0</v>
      </c>
      <c r="AA2624" s="5">
        <v>0</v>
      </c>
      <c r="AB2624" s="2"/>
      <c r="AC2624" s="2"/>
      <c r="AD2624" s="2"/>
      <c r="AE2624" s="2"/>
    </row>
    <row r="2625" spans="1:31" ht="60" x14ac:dyDescent="0.25">
      <c r="A2625" s="2" t="s">
        <v>10</v>
      </c>
      <c r="B2625" s="3">
        <v>7</v>
      </c>
      <c r="C2625" s="3">
        <v>208</v>
      </c>
      <c r="D2625" s="3" t="s">
        <v>471</v>
      </c>
      <c r="E2625" s="3" t="str">
        <f>_xlfn.XLOOKUP(Tbl_BalanceHistory[[#This Row],[RespAgy]],Tbl_Agencies[Agy Code],Tbl_Agencies[Agy Sort])</f>
        <v>104000</v>
      </c>
      <c r="F2625" s="2" t="str">
        <f>Tbl_BalanceHistory[[#This Row],[RespAgy]]&amp;": "&amp;Tbl_BalanceHistory[[#This Row],[RespAgency]]</f>
        <v>208: Virginia Polytechnic Institute and State University</v>
      </c>
      <c r="G2625" s="3">
        <v>208</v>
      </c>
      <c r="H2625" s="3" t="s">
        <v>471</v>
      </c>
      <c r="I2625" s="3" t="str">
        <f>_xlfn.XLOOKUP(Tbl_BalanceHistory[[#This Row],[AgyCode]],Tbl_Agencies[Agy Code],Tbl_Agencies[Agy Sort])</f>
        <v>104000</v>
      </c>
      <c r="J2625" s="2" t="str">
        <f>Tbl_BalanceHistory[[#This Row],[AgyCode]]&amp;": "&amp;Tbl_BalanceHistory[[#This Row],[Agency Name]]</f>
        <v>208: Virginia Polytechnic Institute and State University</v>
      </c>
      <c r="K2625" s="1">
        <v>2014</v>
      </c>
      <c r="L2625" s="3">
        <v>110</v>
      </c>
      <c r="M2625" s="3" t="s">
        <v>409</v>
      </c>
      <c r="N2625" s="2" t="str">
        <f>Tbl_BalanceHistory[[#This Row],[ProgramCode]]&amp;": "&amp;Tbl_BalanceHistory[[#This Row],[Program Name]]</f>
        <v>110: Financial Assistance For Educational and General Services</v>
      </c>
      <c r="O2625" s="3" t="s">
        <v>1730</v>
      </c>
      <c r="P2625" s="1" t="str">
        <f>IF(Tbl_BalanceHistory[[#This Row],[FundCode]]="0100","GF",IF(Tbl_BalanceHistory[[#This Row],[FundCode]]="01000","GF","Hi Ed / OCR"))</f>
        <v>GF</v>
      </c>
      <c r="Q2625" s="5">
        <v>5163544</v>
      </c>
      <c r="R2625" s="5">
        <v>5163544</v>
      </c>
      <c r="S2625" s="5">
        <v>0</v>
      </c>
      <c r="T2625" s="5">
        <v>0</v>
      </c>
      <c r="U2625" s="3"/>
      <c r="V2625" s="5">
        <v>0</v>
      </c>
      <c r="W2625" s="5">
        <v>0</v>
      </c>
      <c r="X2625" s="5"/>
      <c r="Y2625" s="5"/>
      <c r="Z2625" s="5">
        <f>Tbl_BalanceHistory[[#This Row],[Discretionary Recommended - Pre 2022]]+Tbl_BalanceHistory[[#This Row],[Discretionary Balance Recommended: Policy]]+Tbl_BalanceHistory[[#This Row],[Discretionary Balance Recommended: Commitments]]</f>
        <v>0</v>
      </c>
      <c r="AA2625" s="5">
        <f>Tbl_BalanceHistory[[#This Row],[Discretionary Balance]]-Tbl_BalanceHistory[[#This Row],[Discretionary Reappropriation]]</f>
        <v>0</v>
      </c>
      <c r="AB2625" s="2"/>
      <c r="AC2625" s="2"/>
      <c r="AD2625" s="2"/>
      <c r="AE2625" s="2"/>
    </row>
    <row r="2626" spans="1:31" ht="60" x14ac:dyDescent="0.25">
      <c r="A2626" s="2" t="s">
        <v>10</v>
      </c>
      <c r="B2626" s="3">
        <v>7</v>
      </c>
      <c r="C2626" s="3">
        <v>208</v>
      </c>
      <c r="D2626" s="3" t="s">
        <v>471</v>
      </c>
      <c r="E2626" s="3" t="str">
        <f>_xlfn.XLOOKUP(Tbl_BalanceHistory[[#This Row],[RespAgy]],Tbl_Agencies[Agy Code],Tbl_Agencies[Agy Sort])</f>
        <v>104000</v>
      </c>
      <c r="F2626" s="2" t="str">
        <f>Tbl_BalanceHistory[[#This Row],[RespAgy]]&amp;": "&amp;Tbl_BalanceHistory[[#This Row],[RespAgency]]</f>
        <v>208: Virginia Polytechnic Institute and State University</v>
      </c>
      <c r="G2626" s="3">
        <v>208</v>
      </c>
      <c r="H2626" s="3" t="s">
        <v>471</v>
      </c>
      <c r="I2626" s="3" t="str">
        <f>_xlfn.XLOOKUP(Tbl_BalanceHistory[[#This Row],[AgyCode]],Tbl_Agencies[Agy Code],Tbl_Agencies[Agy Sort])</f>
        <v>104000</v>
      </c>
      <c r="J2626" s="2" t="str">
        <f>Tbl_BalanceHistory[[#This Row],[AgyCode]]&amp;": "&amp;Tbl_BalanceHistory[[#This Row],[Agency Name]]</f>
        <v>208: Virginia Polytechnic Institute and State University</v>
      </c>
      <c r="K2626" s="1">
        <v>2015</v>
      </c>
      <c r="L2626" s="3">
        <v>110</v>
      </c>
      <c r="M2626" s="3" t="s">
        <v>409</v>
      </c>
      <c r="N2626" s="2" t="str">
        <f>Tbl_BalanceHistory[[#This Row],[ProgramCode]]&amp;": "&amp;Tbl_BalanceHistory[[#This Row],[Program Name]]</f>
        <v>110: Financial Assistance For Educational and General Services</v>
      </c>
      <c r="O2626" s="3" t="s">
        <v>1730</v>
      </c>
      <c r="P2626" s="1" t="str">
        <f>IF(Tbl_BalanceHistory[[#This Row],[FundCode]]="0100","GF",IF(Tbl_BalanceHistory[[#This Row],[FundCode]]="01000","GF","Hi Ed / OCR"))</f>
        <v>GF</v>
      </c>
      <c r="Q2626" s="5">
        <v>5383039</v>
      </c>
      <c r="R2626" s="5">
        <v>5383039</v>
      </c>
      <c r="S2626" s="5">
        <v>0</v>
      </c>
      <c r="T2626" s="5">
        <v>0</v>
      </c>
      <c r="U2626" s="3" t="s">
        <v>1731</v>
      </c>
      <c r="V2626" s="5">
        <v>0</v>
      </c>
      <c r="W2626" s="5">
        <v>0</v>
      </c>
      <c r="X2626" s="5"/>
      <c r="Y2626" s="5"/>
      <c r="Z2626" s="5">
        <f>Tbl_BalanceHistory[[#This Row],[Discretionary Recommended - Pre 2022]]+Tbl_BalanceHistory[[#This Row],[Discretionary Balance Recommended: Policy]]+Tbl_BalanceHistory[[#This Row],[Discretionary Balance Recommended: Commitments]]</f>
        <v>0</v>
      </c>
      <c r="AA2626" s="5">
        <f>Tbl_BalanceHistory[[#This Row],[Discretionary Balance]]-Tbl_BalanceHistory[[#This Row],[Discretionary Reappropriation]]</f>
        <v>0</v>
      </c>
      <c r="AB2626" s="2"/>
      <c r="AC2626" s="2"/>
      <c r="AD2626" s="2"/>
      <c r="AE2626" s="2"/>
    </row>
    <row r="2627" spans="1:31" ht="60" x14ac:dyDescent="0.25">
      <c r="A2627" s="2" t="s">
        <v>10</v>
      </c>
      <c r="B2627" s="3">
        <v>7</v>
      </c>
      <c r="C2627" s="3">
        <v>208</v>
      </c>
      <c r="D2627" s="3" t="s">
        <v>471</v>
      </c>
      <c r="E2627" s="3" t="str">
        <f>_xlfn.XLOOKUP(Tbl_BalanceHistory[[#This Row],[RespAgy]],Tbl_Agencies[Agy Code],Tbl_Agencies[Agy Sort])</f>
        <v>104000</v>
      </c>
      <c r="F2627" s="2" t="str">
        <f>Tbl_BalanceHistory[[#This Row],[RespAgy]]&amp;": "&amp;Tbl_BalanceHistory[[#This Row],[RespAgency]]</f>
        <v>208: Virginia Polytechnic Institute and State University</v>
      </c>
      <c r="G2627" s="3">
        <v>208</v>
      </c>
      <c r="H2627" s="3" t="s">
        <v>471</v>
      </c>
      <c r="I2627" s="3" t="str">
        <f>_xlfn.XLOOKUP(Tbl_BalanceHistory[[#This Row],[AgyCode]],Tbl_Agencies[Agy Code],Tbl_Agencies[Agy Sort])</f>
        <v>104000</v>
      </c>
      <c r="J2627" s="2" t="str">
        <f>Tbl_BalanceHistory[[#This Row],[AgyCode]]&amp;": "&amp;Tbl_BalanceHistory[[#This Row],[Agency Name]]</f>
        <v>208: Virginia Polytechnic Institute and State University</v>
      </c>
      <c r="K2627" s="1">
        <v>2016</v>
      </c>
      <c r="L2627" s="3">
        <v>110</v>
      </c>
      <c r="M2627" s="3" t="s">
        <v>409</v>
      </c>
      <c r="N2627" s="2" t="str">
        <f>Tbl_BalanceHistory[[#This Row],[ProgramCode]]&amp;": "&amp;Tbl_BalanceHistory[[#This Row],[Program Name]]</f>
        <v>110: Financial Assistance For Educational and General Services</v>
      </c>
      <c r="O2627" s="3" t="s">
        <v>1730</v>
      </c>
      <c r="P2627" s="1" t="str">
        <f>IF(Tbl_BalanceHistory[[#This Row],[FundCode]]="0100","GF",IF(Tbl_BalanceHistory[[#This Row],[FundCode]]="01000","GF","Hi Ed / OCR"))</f>
        <v>GF</v>
      </c>
      <c r="Q2627" s="5">
        <v>5883042</v>
      </c>
      <c r="R2627" s="5">
        <v>5883042</v>
      </c>
      <c r="S2627" s="5">
        <v>0</v>
      </c>
      <c r="T2627" s="5">
        <v>0</v>
      </c>
      <c r="U2627" s="3"/>
      <c r="V2627" s="5">
        <v>0</v>
      </c>
      <c r="W2627" s="5">
        <v>0</v>
      </c>
      <c r="X2627" s="5"/>
      <c r="Y2627" s="5"/>
      <c r="Z2627" s="5">
        <f>Tbl_BalanceHistory[[#This Row],[Discretionary Recommended - Pre 2022]]+Tbl_BalanceHistory[[#This Row],[Discretionary Balance Recommended: Policy]]+Tbl_BalanceHistory[[#This Row],[Discretionary Balance Recommended: Commitments]]</f>
        <v>0</v>
      </c>
      <c r="AA2627" s="5">
        <f>Tbl_BalanceHistory[[#This Row],[Discretionary Balance]]-Tbl_BalanceHistory[[#This Row],[Discretionary Reappropriation]]</f>
        <v>0</v>
      </c>
      <c r="AB2627" s="2"/>
      <c r="AC2627" s="2"/>
      <c r="AD2627" s="2"/>
      <c r="AE2627" s="2"/>
    </row>
    <row r="2628" spans="1:31" ht="60" x14ac:dyDescent="0.25">
      <c r="A2628" s="2" t="s">
        <v>10</v>
      </c>
      <c r="B2628" s="3">
        <v>7</v>
      </c>
      <c r="C2628" s="3">
        <v>208</v>
      </c>
      <c r="D2628" s="3" t="s">
        <v>471</v>
      </c>
      <c r="E2628" s="3" t="str">
        <f>_xlfn.XLOOKUP(Tbl_BalanceHistory[[#This Row],[RespAgy]],Tbl_Agencies[Agy Code],Tbl_Agencies[Agy Sort])</f>
        <v>104000</v>
      </c>
      <c r="F2628" s="2" t="str">
        <f>Tbl_BalanceHistory[[#This Row],[RespAgy]]&amp;": "&amp;Tbl_BalanceHistory[[#This Row],[RespAgency]]</f>
        <v>208: Virginia Polytechnic Institute and State University</v>
      </c>
      <c r="G2628" s="3">
        <v>208</v>
      </c>
      <c r="H2628" s="3" t="s">
        <v>471</v>
      </c>
      <c r="I2628" s="3" t="str">
        <f>_xlfn.XLOOKUP(Tbl_BalanceHistory[[#This Row],[AgyCode]],Tbl_Agencies[Agy Code],Tbl_Agencies[Agy Sort])</f>
        <v>104000</v>
      </c>
      <c r="J2628" s="2" t="str">
        <f>Tbl_BalanceHistory[[#This Row],[AgyCode]]&amp;": "&amp;Tbl_BalanceHistory[[#This Row],[Agency Name]]</f>
        <v>208: Virginia Polytechnic Institute and State University</v>
      </c>
      <c r="K2628" s="1">
        <v>2017</v>
      </c>
      <c r="L2628" s="3">
        <v>110</v>
      </c>
      <c r="M2628" s="3" t="s">
        <v>409</v>
      </c>
      <c r="N2628" s="2" t="str">
        <f>Tbl_BalanceHistory[[#This Row],[ProgramCode]]&amp;": "&amp;Tbl_BalanceHistory[[#This Row],[Program Name]]</f>
        <v>110: Financial Assistance For Educational and General Services</v>
      </c>
      <c r="O2628" s="3" t="s">
        <v>886</v>
      </c>
      <c r="P2628" s="1" t="str">
        <f>IF(Tbl_BalanceHistory[[#This Row],[FundCode]]="0100","GF",IF(Tbl_BalanceHistory[[#This Row],[FundCode]]="01000","GF","Hi Ed / OCR"))</f>
        <v>GF</v>
      </c>
      <c r="Q2628" s="5">
        <v>5407294</v>
      </c>
      <c r="R2628" s="5">
        <v>5407294</v>
      </c>
      <c r="S2628" s="5">
        <v>0</v>
      </c>
      <c r="T2628" s="5">
        <v>0</v>
      </c>
      <c r="U2628" s="3" t="s">
        <v>1732</v>
      </c>
      <c r="V2628" s="5">
        <v>0</v>
      </c>
      <c r="W2628" s="5">
        <v>0</v>
      </c>
      <c r="X2628" s="5"/>
      <c r="Y2628" s="5"/>
      <c r="Z2628" s="5">
        <f>Tbl_BalanceHistory[[#This Row],[Discretionary Recommended - Pre 2022]]+Tbl_BalanceHistory[[#This Row],[Discretionary Balance Recommended: Policy]]+Tbl_BalanceHistory[[#This Row],[Discretionary Balance Recommended: Commitments]]</f>
        <v>0</v>
      </c>
      <c r="AA2628" s="5">
        <f>Tbl_BalanceHistory[[#This Row],[Discretionary Balance]]-Tbl_BalanceHistory[[#This Row],[Discretionary Reappropriation]]</f>
        <v>0</v>
      </c>
      <c r="AB2628" s="2"/>
      <c r="AC2628" s="2"/>
      <c r="AD2628" s="2"/>
      <c r="AE2628" s="2"/>
    </row>
    <row r="2629" spans="1:31" ht="60" x14ac:dyDescent="0.25">
      <c r="A2629" s="2" t="s">
        <v>10</v>
      </c>
      <c r="B2629" s="3">
        <v>7</v>
      </c>
      <c r="C2629" s="3">
        <v>208</v>
      </c>
      <c r="D2629" s="3" t="s">
        <v>471</v>
      </c>
      <c r="E2629" s="3" t="str">
        <f>_xlfn.XLOOKUP(Tbl_BalanceHistory[[#This Row],[RespAgy]],Tbl_Agencies[Agy Code],Tbl_Agencies[Agy Sort])</f>
        <v>104000</v>
      </c>
      <c r="F2629" s="2" t="str">
        <f>Tbl_BalanceHistory[[#This Row],[RespAgy]]&amp;": "&amp;Tbl_BalanceHistory[[#This Row],[RespAgency]]</f>
        <v>208: Virginia Polytechnic Institute and State University</v>
      </c>
      <c r="G2629" s="3">
        <v>208</v>
      </c>
      <c r="H2629" s="3" t="s">
        <v>471</v>
      </c>
      <c r="I2629" s="3" t="str">
        <f>_xlfn.XLOOKUP(Tbl_BalanceHistory[[#This Row],[AgyCode]],Tbl_Agencies[Agy Code],Tbl_Agencies[Agy Sort])</f>
        <v>104000</v>
      </c>
      <c r="J2629" s="2" t="str">
        <f>Tbl_BalanceHistory[[#This Row],[AgyCode]]&amp;": "&amp;Tbl_BalanceHistory[[#This Row],[Agency Name]]</f>
        <v>208: Virginia Polytechnic Institute and State University</v>
      </c>
      <c r="K2629" s="1">
        <v>2018</v>
      </c>
      <c r="L2629" s="3">
        <v>110</v>
      </c>
      <c r="M2629" s="3" t="s">
        <v>409</v>
      </c>
      <c r="N2629" s="2" t="str">
        <f>Tbl_BalanceHistory[[#This Row],[ProgramCode]]&amp;": "&amp;Tbl_BalanceHistory[[#This Row],[Program Name]]</f>
        <v>110: Financial Assistance For Educational and General Services</v>
      </c>
      <c r="O2629" s="3" t="s">
        <v>886</v>
      </c>
      <c r="P2629" s="1" t="str">
        <f>IF(Tbl_BalanceHistory[[#This Row],[FundCode]]="0100","GF",IF(Tbl_BalanceHistory[[#This Row],[FundCode]]="01000","GF","Hi Ed / OCR"))</f>
        <v>GF</v>
      </c>
      <c r="Q2629" s="5">
        <v>6456905</v>
      </c>
      <c r="R2629" s="5">
        <v>6456905</v>
      </c>
      <c r="S2629" s="5">
        <v>0</v>
      </c>
      <c r="T2629" s="5">
        <v>0</v>
      </c>
      <c r="U2629" s="3" t="s">
        <v>1733</v>
      </c>
      <c r="V2629" s="5">
        <v>0</v>
      </c>
      <c r="W2629" s="5">
        <v>0</v>
      </c>
      <c r="X2629" s="5"/>
      <c r="Y2629" s="5"/>
      <c r="Z2629" s="5">
        <f>Tbl_BalanceHistory[[#This Row],[Discretionary Recommended - Pre 2022]]+Tbl_BalanceHistory[[#This Row],[Discretionary Balance Recommended: Policy]]+Tbl_BalanceHistory[[#This Row],[Discretionary Balance Recommended: Commitments]]</f>
        <v>0</v>
      </c>
      <c r="AA2629" s="5">
        <f>Tbl_BalanceHistory[[#This Row],[Discretionary Balance]]-Tbl_BalanceHistory[[#This Row],[Discretionary Reappropriation]]</f>
        <v>0</v>
      </c>
      <c r="AB2629" s="2"/>
      <c r="AC2629" s="2"/>
      <c r="AD2629" s="2"/>
      <c r="AE2629" s="2"/>
    </row>
    <row r="2630" spans="1:31" ht="60" x14ac:dyDescent="0.25">
      <c r="A2630" s="2" t="s">
        <v>10</v>
      </c>
      <c r="B2630" s="3">
        <v>7</v>
      </c>
      <c r="C2630" s="3">
        <v>208</v>
      </c>
      <c r="D2630" s="3" t="s">
        <v>471</v>
      </c>
      <c r="E2630" s="3" t="str">
        <f>_xlfn.XLOOKUP(Tbl_BalanceHistory[[#This Row],[RespAgy]],Tbl_Agencies[Agy Code],Tbl_Agencies[Agy Sort])</f>
        <v>104000</v>
      </c>
      <c r="F2630" s="2" t="str">
        <f>Tbl_BalanceHistory[[#This Row],[RespAgy]]&amp;": "&amp;Tbl_BalanceHistory[[#This Row],[RespAgency]]</f>
        <v>208: Virginia Polytechnic Institute and State University</v>
      </c>
      <c r="G2630" s="3">
        <v>208</v>
      </c>
      <c r="H2630" s="3" t="s">
        <v>471</v>
      </c>
      <c r="I2630" s="3" t="str">
        <f>_xlfn.XLOOKUP(Tbl_BalanceHistory[[#This Row],[AgyCode]],Tbl_Agencies[Agy Code],Tbl_Agencies[Agy Sort])</f>
        <v>104000</v>
      </c>
      <c r="J2630" s="2" t="str">
        <f>Tbl_BalanceHistory[[#This Row],[AgyCode]]&amp;": "&amp;Tbl_BalanceHistory[[#This Row],[Agency Name]]</f>
        <v>208: Virginia Polytechnic Institute and State University</v>
      </c>
      <c r="K2630" s="1">
        <v>2019</v>
      </c>
      <c r="L2630" s="3">
        <v>110</v>
      </c>
      <c r="M2630" s="3" t="s">
        <v>409</v>
      </c>
      <c r="N2630" s="2" t="str">
        <f>Tbl_BalanceHistory[[#This Row],[ProgramCode]]&amp;": "&amp;Tbl_BalanceHistory[[#This Row],[Program Name]]</f>
        <v>110: Financial Assistance For Educational and General Services</v>
      </c>
      <c r="O2630" s="3" t="s">
        <v>886</v>
      </c>
      <c r="P2630" s="1" t="str">
        <f>IF(Tbl_BalanceHistory[[#This Row],[FundCode]]="0100","GF",IF(Tbl_BalanceHistory[[#This Row],[FundCode]]="01000","GF","Hi Ed / OCR"))</f>
        <v>GF</v>
      </c>
      <c r="Q2630" s="5">
        <v>5927521</v>
      </c>
      <c r="R2630" s="5">
        <v>5927521</v>
      </c>
      <c r="S2630" s="5">
        <v>0</v>
      </c>
      <c r="T2630" s="5">
        <v>0</v>
      </c>
      <c r="U2630" s="3" t="s">
        <v>1733</v>
      </c>
      <c r="V2630" s="5">
        <v>0</v>
      </c>
      <c r="W2630" s="5">
        <v>0</v>
      </c>
      <c r="X2630" s="5"/>
      <c r="Y2630" s="5"/>
      <c r="Z2630" s="5">
        <f>Tbl_BalanceHistory[[#This Row],[Discretionary Recommended - Pre 2022]]+Tbl_BalanceHistory[[#This Row],[Discretionary Balance Recommended: Policy]]+Tbl_BalanceHistory[[#This Row],[Discretionary Balance Recommended: Commitments]]</f>
        <v>0</v>
      </c>
      <c r="AA2630" s="5">
        <f>Tbl_BalanceHistory[[#This Row],[Discretionary Balance]]-Tbl_BalanceHistory[[#This Row],[Discretionary Reappropriation]]</f>
        <v>0</v>
      </c>
      <c r="AB2630" s="2"/>
      <c r="AC2630" s="2"/>
      <c r="AD2630" s="2"/>
      <c r="AE2630" s="2"/>
    </row>
    <row r="2631" spans="1:31" ht="60" x14ac:dyDescent="0.25">
      <c r="A2631" s="2" t="s">
        <v>10</v>
      </c>
      <c r="B2631" s="3">
        <v>7</v>
      </c>
      <c r="C2631" s="3">
        <v>208</v>
      </c>
      <c r="D2631" s="3" t="s">
        <v>471</v>
      </c>
      <c r="E2631" s="3" t="str">
        <f>_xlfn.XLOOKUP(Tbl_BalanceHistory[[#This Row],[RespAgy]],Tbl_Agencies[Agy Code],Tbl_Agencies[Agy Sort])</f>
        <v>104000</v>
      </c>
      <c r="F2631" s="2" t="str">
        <f>Tbl_BalanceHistory[[#This Row],[RespAgy]]&amp;": "&amp;Tbl_BalanceHistory[[#This Row],[RespAgency]]</f>
        <v>208: Virginia Polytechnic Institute and State University</v>
      </c>
      <c r="G2631" s="3">
        <v>208</v>
      </c>
      <c r="H2631" s="3" t="s">
        <v>471</v>
      </c>
      <c r="I2631" s="3" t="str">
        <f>_xlfn.XLOOKUP(Tbl_BalanceHistory[[#This Row],[AgyCode]],Tbl_Agencies[Agy Code],Tbl_Agencies[Agy Sort])</f>
        <v>104000</v>
      </c>
      <c r="J2631" s="2" t="str">
        <f>Tbl_BalanceHistory[[#This Row],[AgyCode]]&amp;": "&amp;Tbl_BalanceHistory[[#This Row],[Agency Name]]</f>
        <v>208: Virginia Polytechnic Institute and State University</v>
      </c>
      <c r="K2631" s="1">
        <v>2020</v>
      </c>
      <c r="L2631" s="3">
        <v>110</v>
      </c>
      <c r="M2631" s="3" t="s">
        <v>409</v>
      </c>
      <c r="N2631" s="2" t="str">
        <f>Tbl_BalanceHistory[[#This Row],[ProgramCode]]&amp;": "&amp;Tbl_BalanceHistory[[#This Row],[Program Name]]</f>
        <v>110: Financial Assistance For Educational and General Services</v>
      </c>
      <c r="O2631" s="3" t="s">
        <v>886</v>
      </c>
      <c r="P2631" s="1" t="str">
        <f>IF(Tbl_BalanceHistory[[#This Row],[FundCode]]="0100","GF",IF(Tbl_BalanceHistory[[#This Row],[FundCode]]="01000","GF","Hi Ed / OCR"))</f>
        <v>GF</v>
      </c>
      <c r="Q2631" s="5">
        <v>5724647.1299999999</v>
      </c>
      <c r="R2631" s="5">
        <v>5724647.1299999999</v>
      </c>
      <c r="S2631" s="5">
        <v>0</v>
      </c>
      <c r="T2631" s="5">
        <v>0</v>
      </c>
      <c r="U2631" s="3" t="s">
        <v>1733</v>
      </c>
      <c r="V2631" s="5">
        <v>0</v>
      </c>
      <c r="W2631" s="5">
        <v>0</v>
      </c>
      <c r="X2631" s="5"/>
      <c r="Y2631" s="5"/>
      <c r="Z2631" s="5">
        <f>Tbl_BalanceHistory[[#This Row],[Discretionary Recommended - Pre 2022]]+Tbl_BalanceHistory[[#This Row],[Discretionary Balance Recommended: Policy]]+Tbl_BalanceHistory[[#This Row],[Discretionary Balance Recommended: Commitments]]</f>
        <v>0</v>
      </c>
      <c r="AA2631" s="5">
        <f>Tbl_BalanceHistory[[#This Row],[Discretionary Balance]]-Tbl_BalanceHistory[[#This Row],[Discretionary Reappropriation]]</f>
        <v>0</v>
      </c>
      <c r="AB2631" s="2"/>
      <c r="AC2631" s="2"/>
      <c r="AD2631" s="2"/>
      <c r="AE2631" s="2"/>
    </row>
    <row r="2632" spans="1:31" ht="60" x14ac:dyDescent="0.25">
      <c r="A2632" s="2" t="s">
        <v>10</v>
      </c>
      <c r="B2632" s="3">
        <v>7</v>
      </c>
      <c r="C2632" s="3">
        <v>208</v>
      </c>
      <c r="D2632" s="3" t="s">
        <v>471</v>
      </c>
      <c r="E2632" s="3" t="str">
        <f>_xlfn.XLOOKUP(Tbl_BalanceHistory[[#This Row],[RespAgy]],Tbl_Agencies[Agy Code],Tbl_Agencies[Agy Sort])</f>
        <v>104000</v>
      </c>
      <c r="F2632" s="2" t="str">
        <f>Tbl_BalanceHistory[[#This Row],[RespAgy]]&amp;": "&amp;Tbl_BalanceHistory[[#This Row],[RespAgency]]</f>
        <v>208: Virginia Polytechnic Institute and State University</v>
      </c>
      <c r="G2632" s="3">
        <v>208</v>
      </c>
      <c r="H2632" s="3" t="s">
        <v>471</v>
      </c>
      <c r="I2632" s="3" t="str">
        <f>_xlfn.XLOOKUP(Tbl_BalanceHistory[[#This Row],[AgyCode]],Tbl_Agencies[Agy Code],Tbl_Agencies[Agy Sort])</f>
        <v>104000</v>
      </c>
      <c r="J2632" s="2" t="str">
        <f>Tbl_BalanceHistory[[#This Row],[AgyCode]]&amp;": "&amp;Tbl_BalanceHistory[[#This Row],[Agency Name]]</f>
        <v>208: Virginia Polytechnic Institute and State University</v>
      </c>
      <c r="K2632" s="1">
        <v>2021</v>
      </c>
      <c r="L2632" s="3">
        <v>110</v>
      </c>
      <c r="M2632" s="3" t="s">
        <v>409</v>
      </c>
      <c r="N2632" s="2" t="str">
        <f>Tbl_BalanceHistory[[#This Row],[ProgramCode]]&amp;": "&amp;Tbl_BalanceHistory[[#This Row],[Program Name]]</f>
        <v>110: Financial Assistance For Educational and General Services</v>
      </c>
      <c r="O2632" s="3" t="s">
        <v>886</v>
      </c>
      <c r="P2632" s="1" t="str">
        <f>IF(Tbl_BalanceHistory[[#This Row],[FundCode]]="0100","GF",IF(Tbl_BalanceHistory[[#This Row],[FundCode]]="01000","GF","Hi Ed / OCR"))</f>
        <v>GF</v>
      </c>
      <c r="Q2632" s="5">
        <v>6004900</v>
      </c>
      <c r="R2632" s="5">
        <v>6004900</v>
      </c>
      <c r="S2632" s="5">
        <v>0</v>
      </c>
      <c r="T2632" s="5">
        <v>0</v>
      </c>
      <c r="U2632" s="3" t="s">
        <v>1733</v>
      </c>
      <c r="V2632" s="5">
        <v>0</v>
      </c>
      <c r="W2632" s="5">
        <v>0</v>
      </c>
      <c r="X2632" s="5"/>
      <c r="Y2632" s="5"/>
      <c r="Z2632" s="5">
        <f>Tbl_BalanceHistory[[#This Row],[Discretionary Recommended - Pre 2022]]+Tbl_BalanceHistory[[#This Row],[Discretionary Balance Recommended: Policy]]+Tbl_BalanceHistory[[#This Row],[Discretionary Balance Recommended: Commitments]]</f>
        <v>0</v>
      </c>
      <c r="AA2632" s="5">
        <f>Tbl_BalanceHistory[[#This Row],[Discretionary Balance]]-Tbl_BalanceHistory[[#This Row],[Discretionary Reappropriation]]</f>
        <v>0</v>
      </c>
      <c r="AB2632" s="2"/>
      <c r="AC2632" s="2"/>
      <c r="AD2632" s="2"/>
      <c r="AE2632" s="2"/>
    </row>
    <row r="2633" spans="1:31" ht="60" x14ac:dyDescent="0.25">
      <c r="A2633" s="2" t="s">
        <v>10</v>
      </c>
      <c r="B2633" s="3">
        <v>7</v>
      </c>
      <c r="C2633" s="3">
        <v>208</v>
      </c>
      <c r="D2633" s="3" t="s">
        <v>471</v>
      </c>
      <c r="E2633" s="3" t="str">
        <f>_xlfn.XLOOKUP(Tbl_BalanceHistory[[#This Row],[RespAgy]],Tbl_Agencies[Agy Code],Tbl_Agencies[Agy Sort])</f>
        <v>104000</v>
      </c>
      <c r="F2633" s="2" t="str">
        <f>Tbl_BalanceHistory[[#This Row],[RespAgy]]&amp;": "&amp;Tbl_BalanceHistory[[#This Row],[RespAgency]]</f>
        <v>208: Virginia Polytechnic Institute and State University</v>
      </c>
      <c r="G2633" s="3">
        <v>208</v>
      </c>
      <c r="H2633" s="3" t="s">
        <v>471</v>
      </c>
      <c r="I2633" s="3" t="str">
        <f>_xlfn.XLOOKUP(Tbl_BalanceHistory[[#This Row],[AgyCode]],Tbl_Agencies[Agy Code],Tbl_Agencies[Agy Sort])</f>
        <v>104000</v>
      </c>
      <c r="J2633" s="2" t="str">
        <f>Tbl_BalanceHistory[[#This Row],[AgyCode]]&amp;": "&amp;Tbl_BalanceHistory[[#This Row],[Agency Name]]</f>
        <v>208: Virginia Polytechnic Institute and State University</v>
      </c>
      <c r="K2633" s="1">
        <v>2022</v>
      </c>
      <c r="L2633" s="3">
        <v>110</v>
      </c>
      <c r="M2633" s="3" t="s">
        <v>409</v>
      </c>
      <c r="N2633" s="2" t="str">
        <f>Tbl_BalanceHistory[[#This Row],[ProgramCode]]&amp;": "&amp;Tbl_BalanceHistory[[#This Row],[Program Name]]</f>
        <v>110: Financial Assistance For Educational and General Services</v>
      </c>
      <c r="O2633" s="3" t="s">
        <v>886</v>
      </c>
      <c r="P2633" s="1" t="str">
        <f>IF(Tbl_BalanceHistory[[#This Row],[FundCode]]="0100","GF",IF(Tbl_BalanceHistory[[#This Row],[FundCode]]="01000","GF","Hi Ed / OCR"))</f>
        <v>GF</v>
      </c>
      <c r="Q2633" s="5">
        <v>5948341.8300000001</v>
      </c>
      <c r="R2633" s="5">
        <v>5948341.8300000001</v>
      </c>
      <c r="S2633" s="5">
        <v>0</v>
      </c>
      <c r="T2633" s="5">
        <v>0</v>
      </c>
      <c r="U2633" s="3" t="s">
        <v>1733</v>
      </c>
      <c r="V2633" s="5">
        <v>0</v>
      </c>
      <c r="W2633" s="5"/>
      <c r="X2633" s="5">
        <v>0</v>
      </c>
      <c r="Y2633" s="5">
        <v>0</v>
      </c>
      <c r="Z2633" s="5">
        <f>Tbl_BalanceHistory[[#This Row],[Discretionary Recommended - Pre 2022]]+Tbl_BalanceHistory[[#This Row],[Discretionary Balance Recommended: Policy]]+Tbl_BalanceHistory[[#This Row],[Discretionary Balance Recommended: Commitments]]</f>
        <v>0</v>
      </c>
      <c r="AA2633" s="5">
        <f>Tbl_BalanceHistory[[#This Row],[Discretionary Balance]]-Tbl_BalanceHistory[[#This Row],[Discretionary Reappropriation]]</f>
        <v>0</v>
      </c>
      <c r="AB2633" s="2"/>
      <c r="AC2633" s="2"/>
      <c r="AD2633" s="2"/>
      <c r="AE2633" s="2"/>
    </row>
    <row r="2634" spans="1:31" ht="60" x14ac:dyDescent="0.25">
      <c r="A2634" s="2" t="s">
        <v>10</v>
      </c>
      <c r="B2634" s="3">
        <v>7</v>
      </c>
      <c r="C2634" s="3">
        <v>208</v>
      </c>
      <c r="D2634" s="3" t="s">
        <v>471</v>
      </c>
      <c r="E2634" s="3" t="str">
        <f>_xlfn.XLOOKUP(Tbl_BalanceHistory[[#This Row],[RespAgy]],Tbl_Agencies[Agy Code],Tbl_Agencies[Agy Sort])</f>
        <v>104000</v>
      </c>
      <c r="F2634" s="2" t="str">
        <f>Tbl_BalanceHistory[[#This Row],[RespAgy]]&amp;": "&amp;Tbl_BalanceHistory[[#This Row],[RespAgency]]</f>
        <v>208: Virginia Polytechnic Institute and State University</v>
      </c>
      <c r="G2634" s="3">
        <v>208</v>
      </c>
      <c r="H2634" s="3" t="s">
        <v>471</v>
      </c>
      <c r="I2634" s="3" t="str">
        <f>_xlfn.XLOOKUP(Tbl_BalanceHistory[[#This Row],[AgyCode]],Tbl_Agencies[Agy Code],Tbl_Agencies[Agy Sort])</f>
        <v>104000</v>
      </c>
      <c r="J2634" s="2" t="str">
        <f>Tbl_BalanceHistory[[#This Row],[AgyCode]]&amp;": "&amp;Tbl_BalanceHistory[[#This Row],[Agency Name]]</f>
        <v>208: Virginia Polytechnic Institute and State University</v>
      </c>
      <c r="K2634" s="1">
        <v>2023</v>
      </c>
      <c r="L2634" s="3">
        <v>110</v>
      </c>
      <c r="M2634" s="3" t="s">
        <v>409</v>
      </c>
      <c r="N2634" s="2" t="str">
        <f>Tbl_BalanceHistory[[#This Row],[ProgramCode]]&amp;": "&amp;Tbl_BalanceHistory[[#This Row],[Program Name]]</f>
        <v>110: Financial Assistance For Educational and General Services</v>
      </c>
      <c r="O2634" s="3" t="s">
        <v>886</v>
      </c>
      <c r="P2634" s="1" t="str">
        <f>IF(Tbl_BalanceHistory[[#This Row],[FundCode]]="0100","GF",IF(Tbl_BalanceHistory[[#This Row],[FundCode]]="01000","GF","Hi Ed / OCR"))</f>
        <v>GF</v>
      </c>
      <c r="Q2634" s="5">
        <v>10840879.949999999</v>
      </c>
      <c r="R2634" s="5">
        <v>10840879.949999999</v>
      </c>
      <c r="S2634" s="5">
        <v>0</v>
      </c>
      <c r="T2634" s="5">
        <v>0</v>
      </c>
      <c r="U2634" s="3" t="s">
        <v>1733</v>
      </c>
      <c r="V2634" s="5">
        <v>0</v>
      </c>
      <c r="W2634" s="5">
        <v>0</v>
      </c>
      <c r="X2634" s="5">
        <v>0</v>
      </c>
      <c r="Y2634" s="5">
        <v>0</v>
      </c>
      <c r="Z2634" s="5">
        <v>0</v>
      </c>
      <c r="AA2634" s="5">
        <v>0</v>
      </c>
      <c r="AB2634" s="2"/>
      <c r="AC2634" s="2"/>
      <c r="AD2634" s="2"/>
      <c r="AE2634" s="2"/>
    </row>
    <row r="2635" spans="1:31" ht="60" x14ac:dyDescent="0.25">
      <c r="A2635" s="2" t="s">
        <v>10</v>
      </c>
      <c r="B2635" s="3">
        <v>7</v>
      </c>
      <c r="C2635" s="3">
        <v>208</v>
      </c>
      <c r="D2635" s="3" t="s">
        <v>471</v>
      </c>
      <c r="E2635" s="3" t="str">
        <f>_xlfn.XLOOKUP(Tbl_BalanceHistory[[#This Row],[RespAgy]],Tbl_Agencies[Agy Code],Tbl_Agencies[Agy Sort])</f>
        <v>104000</v>
      </c>
      <c r="F2635" s="2" t="str">
        <f>Tbl_BalanceHistory[[#This Row],[RespAgy]]&amp;": "&amp;Tbl_BalanceHistory[[#This Row],[RespAgency]]</f>
        <v>208: Virginia Polytechnic Institute and State University</v>
      </c>
      <c r="G2635" s="3">
        <v>208</v>
      </c>
      <c r="H2635" s="3" t="s">
        <v>471</v>
      </c>
      <c r="I2635" s="3" t="str">
        <f>_xlfn.XLOOKUP(Tbl_BalanceHistory[[#This Row],[AgyCode]],Tbl_Agencies[Agy Code],Tbl_Agencies[Agy Sort])</f>
        <v>104000</v>
      </c>
      <c r="J2635" s="2" t="str">
        <f>Tbl_BalanceHistory[[#This Row],[AgyCode]]&amp;": "&amp;Tbl_BalanceHistory[[#This Row],[Agency Name]]</f>
        <v>208: Virginia Polytechnic Institute and State University</v>
      </c>
      <c r="K2635" s="1">
        <v>2024</v>
      </c>
      <c r="L2635" s="3">
        <v>110</v>
      </c>
      <c r="M2635" s="3" t="s">
        <v>409</v>
      </c>
      <c r="N2635" s="2" t="str">
        <f>Tbl_BalanceHistory[[#This Row],[ProgramCode]]&amp;": "&amp;Tbl_BalanceHistory[[#This Row],[Program Name]]</f>
        <v>110: Financial Assistance For Educational and General Services</v>
      </c>
      <c r="O2635" s="3" t="s">
        <v>886</v>
      </c>
      <c r="P2635" s="1" t="str">
        <f>IF(Tbl_BalanceHistory[[#This Row],[FundCode]]="0100","GF",IF(Tbl_BalanceHistory[[#This Row],[FundCode]]="01000","GF","Hi Ed / OCR"))</f>
        <v>GF</v>
      </c>
      <c r="Q2635" s="5">
        <v>11724428</v>
      </c>
      <c r="R2635" s="5">
        <v>11724428</v>
      </c>
      <c r="S2635" s="5">
        <v>0</v>
      </c>
      <c r="T2635" s="5">
        <v>0</v>
      </c>
      <c r="U2635" s="3" t="s">
        <v>1733</v>
      </c>
      <c r="V2635" s="5">
        <v>0</v>
      </c>
      <c r="W2635" s="5">
        <v>0</v>
      </c>
      <c r="X2635" s="5">
        <v>0</v>
      </c>
      <c r="Y2635" s="5">
        <v>0</v>
      </c>
      <c r="Z2635" s="5">
        <v>0</v>
      </c>
      <c r="AA2635" s="5">
        <v>0</v>
      </c>
      <c r="AB2635" s="2"/>
      <c r="AC2635" s="2"/>
      <c r="AD2635" s="2"/>
      <c r="AE2635" s="2"/>
    </row>
    <row r="2636" spans="1:31" ht="45" x14ac:dyDescent="0.25">
      <c r="A2636" s="2" t="s">
        <v>10</v>
      </c>
      <c r="B2636" s="3">
        <v>7</v>
      </c>
      <c r="C2636" s="3">
        <v>208</v>
      </c>
      <c r="D2636" s="3" t="s">
        <v>471</v>
      </c>
      <c r="E2636" s="3" t="str">
        <f>_xlfn.XLOOKUP(Tbl_BalanceHistory[[#This Row],[RespAgy]],Tbl_Agencies[Agy Code],Tbl_Agencies[Agy Sort])</f>
        <v>104000</v>
      </c>
      <c r="F2636" s="2" t="str">
        <f>Tbl_BalanceHistory[[#This Row],[RespAgy]]&amp;": "&amp;Tbl_BalanceHistory[[#This Row],[RespAgency]]</f>
        <v>208: Virginia Polytechnic Institute and State University</v>
      </c>
      <c r="G2636" s="3">
        <v>208</v>
      </c>
      <c r="H2636" s="3" t="s">
        <v>471</v>
      </c>
      <c r="I2636" s="3" t="str">
        <f>_xlfn.XLOOKUP(Tbl_BalanceHistory[[#This Row],[AgyCode]],Tbl_Agencies[Agy Code],Tbl_Agencies[Agy Sort])</f>
        <v>104000</v>
      </c>
      <c r="J2636" s="2" t="str">
        <f>Tbl_BalanceHistory[[#This Row],[AgyCode]]&amp;": "&amp;Tbl_BalanceHistory[[#This Row],[Agency Name]]</f>
        <v>208: Virginia Polytechnic Institute and State University</v>
      </c>
      <c r="K2636" s="1">
        <v>2014</v>
      </c>
      <c r="L2636" s="3">
        <v>113</v>
      </c>
      <c r="M2636" s="3" t="s">
        <v>468</v>
      </c>
      <c r="N2636" s="2" t="str">
        <f>Tbl_BalanceHistory[[#This Row],[ProgramCode]]&amp;": "&amp;Tbl_BalanceHistory[[#This Row],[Program Name]]</f>
        <v>113: Unique Military Activities</v>
      </c>
      <c r="O2636" s="3" t="s">
        <v>1730</v>
      </c>
      <c r="P2636" s="1" t="str">
        <f>IF(Tbl_BalanceHistory[[#This Row],[FundCode]]="0100","GF",IF(Tbl_BalanceHistory[[#This Row],[FundCode]]="01000","GF","Hi Ed / OCR"))</f>
        <v>GF</v>
      </c>
      <c r="Q2636" s="5">
        <v>0</v>
      </c>
      <c r="R2636" s="5">
        <v>0</v>
      </c>
      <c r="S2636" s="5">
        <v>0</v>
      </c>
      <c r="T2636" s="5">
        <v>0</v>
      </c>
      <c r="U2636" s="3"/>
      <c r="V2636" s="5">
        <v>0</v>
      </c>
      <c r="W2636" s="5">
        <v>0</v>
      </c>
      <c r="X2636" s="5"/>
      <c r="Y2636" s="5"/>
      <c r="Z2636" s="5">
        <f>Tbl_BalanceHistory[[#This Row],[Discretionary Recommended - Pre 2022]]+Tbl_BalanceHistory[[#This Row],[Discretionary Balance Recommended: Policy]]+Tbl_BalanceHistory[[#This Row],[Discretionary Balance Recommended: Commitments]]</f>
        <v>0</v>
      </c>
      <c r="AA2636" s="5">
        <f>Tbl_BalanceHistory[[#This Row],[Discretionary Balance]]-Tbl_BalanceHistory[[#This Row],[Discretionary Reappropriation]]</f>
        <v>0</v>
      </c>
      <c r="AB2636" s="2"/>
      <c r="AC2636" s="2"/>
      <c r="AD2636" s="2"/>
      <c r="AE2636" s="2"/>
    </row>
    <row r="2637" spans="1:31" ht="45" x14ac:dyDescent="0.25">
      <c r="A2637" s="2" t="s">
        <v>10</v>
      </c>
      <c r="B2637" s="3">
        <v>7</v>
      </c>
      <c r="C2637" s="3">
        <v>208</v>
      </c>
      <c r="D2637" s="3" t="s">
        <v>471</v>
      </c>
      <c r="E2637" s="3" t="str">
        <f>_xlfn.XLOOKUP(Tbl_BalanceHistory[[#This Row],[RespAgy]],Tbl_Agencies[Agy Code],Tbl_Agencies[Agy Sort])</f>
        <v>104000</v>
      </c>
      <c r="F2637" s="2" t="str">
        <f>Tbl_BalanceHistory[[#This Row],[RespAgy]]&amp;": "&amp;Tbl_BalanceHistory[[#This Row],[RespAgency]]</f>
        <v>208: Virginia Polytechnic Institute and State University</v>
      </c>
      <c r="G2637" s="3">
        <v>208</v>
      </c>
      <c r="H2637" s="3" t="s">
        <v>471</v>
      </c>
      <c r="I2637" s="3" t="str">
        <f>_xlfn.XLOOKUP(Tbl_BalanceHistory[[#This Row],[AgyCode]],Tbl_Agencies[Agy Code],Tbl_Agencies[Agy Sort])</f>
        <v>104000</v>
      </c>
      <c r="J2637" s="2" t="str">
        <f>Tbl_BalanceHistory[[#This Row],[AgyCode]]&amp;": "&amp;Tbl_BalanceHistory[[#This Row],[Agency Name]]</f>
        <v>208: Virginia Polytechnic Institute and State University</v>
      </c>
      <c r="K2637" s="1">
        <v>2015</v>
      </c>
      <c r="L2637" s="3">
        <v>113</v>
      </c>
      <c r="M2637" s="3" t="s">
        <v>468</v>
      </c>
      <c r="N2637" s="2" t="str">
        <f>Tbl_BalanceHistory[[#This Row],[ProgramCode]]&amp;": "&amp;Tbl_BalanceHistory[[#This Row],[Program Name]]</f>
        <v>113: Unique Military Activities</v>
      </c>
      <c r="O2637" s="3" t="s">
        <v>1730</v>
      </c>
      <c r="P2637" s="1" t="str">
        <f>IF(Tbl_BalanceHistory[[#This Row],[FundCode]]="0100","GF",IF(Tbl_BalanceHistory[[#This Row],[FundCode]]="01000","GF","Hi Ed / OCR"))</f>
        <v>GF</v>
      </c>
      <c r="Q2637" s="5">
        <v>0</v>
      </c>
      <c r="R2637" s="5">
        <v>0</v>
      </c>
      <c r="S2637" s="5">
        <v>0</v>
      </c>
      <c r="T2637" s="5">
        <v>0</v>
      </c>
      <c r="U2637" s="3" t="s">
        <v>1731</v>
      </c>
      <c r="V2637" s="5">
        <v>0</v>
      </c>
      <c r="W2637" s="5">
        <v>0</v>
      </c>
      <c r="X2637" s="5"/>
      <c r="Y2637" s="5"/>
      <c r="Z2637" s="5">
        <f>Tbl_BalanceHistory[[#This Row],[Discretionary Recommended - Pre 2022]]+Tbl_BalanceHistory[[#This Row],[Discretionary Balance Recommended: Policy]]+Tbl_BalanceHistory[[#This Row],[Discretionary Balance Recommended: Commitments]]</f>
        <v>0</v>
      </c>
      <c r="AA2637" s="5">
        <f>Tbl_BalanceHistory[[#This Row],[Discretionary Balance]]-Tbl_BalanceHistory[[#This Row],[Discretionary Reappropriation]]</f>
        <v>0</v>
      </c>
      <c r="AB2637" s="2"/>
      <c r="AC2637" s="2"/>
      <c r="AD2637" s="2"/>
      <c r="AE2637" s="2"/>
    </row>
    <row r="2638" spans="1:31" ht="45" x14ac:dyDescent="0.25">
      <c r="A2638" s="2" t="s">
        <v>10</v>
      </c>
      <c r="B2638" s="3">
        <v>7</v>
      </c>
      <c r="C2638" s="3">
        <v>208</v>
      </c>
      <c r="D2638" s="3" t="s">
        <v>471</v>
      </c>
      <c r="E2638" s="3" t="str">
        <f>_xlfn.XLOOKUP(Tbl_BalanceHistory[[#This Row],[RespAgy]],Tbl_Agencies[Agy Code],Tbl_Agencies[Agy Sort])</f>
        <v>104000</v>
      </c>
      <c r="F2638" s="2" t="str">
        <f>Tbl_BalanceHistory[[#This Row],[RespAgy]]&amp;": "&amp;Tbl_BalanceHistory[[#This Row],[RespAgency]]</f>
        <v>208: Virginia Polytechnic Institute and State University</v>
      </c>
      <c r="G2638" s="3">
        <v>208</v>
      </c>
      <c r="H2638" s="3" t="s">
        <v>471</v>
      </c>
      <c r="I2638" s="3" t="str">
        <f>_xlfn.XLOOKUP(Tbl_BalanceHistory[[#This Row],[AgyCode]],Tbl_Agencies[Agy Code],Tbl_Agencies[Agy Sort])</f>
        <v>104000</v>
      </c>
      <c r="J2638" s="2" t="str">
        <f>Tbl_BalanceHistory[[#This Row],[AgyCode]]&amp;": "&amp;Tbl_BalanceHistory[[#This Row],[Agency Name]]</f>
        <v>208: Virginia Polytechnic Institute and State University</v>
      </c>
      <c r="K2638" s="1">
        <v>2016</v>
      </c>
      <c r="L2638" s="3">
        <v>113</v>
      </c>
      <c r="M2638" s="3" t="s">
        <v>468</v>
      </c>
      <c r="N2638" s="2" t="str">
        <f>Tbl_BalanceHistory[[#This Row],[ProgramCode]]&amp;": "&amp;Tbl_BalanceHistory[[#This Row],[Program Name]]</f>
        <v>113: Unique Military Activities</v>
      </c>
      <c r="O2638" s="3" t="s">
        <v>1730</v>
      </c>
      <c r="P2638" s="1" t="str">
        <f>IF(Tbl_BalanceHistory[[#This Row],[FundCode]]="0100","GF",IF(Tbl_BalanceHistory[[#This Row],[FundCode]]="01000","GF","Hi Ed / OCR"))</f>
        <v>GF</v>
      </c>
      <c r="Q2638" s="5">
        <v>0</v>
      </c>
      <c r="R2638" s="5">
        <v>0</v>
      </c>
      <c r="S2638" s="5">
        <v>0</v>
      </c>
      <c r="T2638" s="5">
        <v>0</v>
      </c>
      <c r="U2638" s="3"/>
      <c r="V2638" s="5">
        <v>0</v>
      </c>
      <c r="W2638" s="5">
        <v>0</v>
      </c>
      <c r="X2638" s="5"/>
      <c r="Y2638" s="5"/>
      <c r="Z2638" s="5">
        <f>Tbl_BalanceHistory[[#This Row],[Discretionary Recommended - Pre 2022]]+Tbl_BalanceHistory[[#This Row],[Discretionary Balance Recommended: Policy]]+Tbl_BalanceHistory[[#This Row],[Discretionary Balance Recommended: Commitments]]</f>
        <v>0</v>
      </c>
      <c r="AA2638" s="5">
        <f>Tbl_BalanceHistory[[#This Row],[Discretionary Balance]]-Tbl_BalanceHistory[[#This Row],[Discretionary Reappropriation]]</f>
        <v>0</v>
      </c>
      <c r="AB2638" s="2"/>
      <c r="AC2638" s="2"/>
      <c r="AD2638" s="2"/>
      <c r="AE2638" s="2"/>
    </row>
    <row r="2639" spans="1:31" ht="45" x14ac:dyDescent="0.25">
      <c r="A2639" s="2" t="s">
        <v>10</v>
      </c>
      <c r="B2639" s="3">
        <v>7</v>
      </c>
      <c r="C2639" s="3">
        <v>208</v>
      </c>
      <c r="D2639" s="3" t="s">
        <v>471</v>
      </c>
      <c r="E2639" s="3" t="str">
        <f>_xlfn.XLOOKUP(Tbl_BalanceHistory[[#This Row],[RespAgy]],Tbl_Agencies[Agy Code],Tbl_Agencies[Agy Sort])</f>
        <v>104000</v>
      </c>
      <c r="F2639" s="2" t="str">
        <f>Tbl_BalanceHistory[[#This Row],[RespAgy]]&amp;": "&amp;Tbl_BalanceHistory[[#This Row],[RespAgency]]</f>
        <v>208: Virginia Polytechnic Institute and State University</v>
      </c>
      <c r="G2639" s="3">
        <v>208</v>
      </c>
      <c r="H2639" s="3" t="s">
        <v>471</v>
      </c>
      <c r="I2639" s="3" t="str">
        <f>_xlfn.XLOOKUP(Tbl_BalanceHistory[[#This Row],[AgyCode]],Tbl_Agencies[Agy Code],Tbl_Agencies[Agy Sort])</f>
        <v>104000</v>
      </c>
      <c r="J2639" s="2" t="str">
        <f>Tbl_BalanceHistory[[#This Row],[AgyCode]]&amp;": "&amp;Tbl_BalanceHistory[[#This Row],[Agency Name]]</f>
        <v>208: Virginia Polytechnic Institute and State University</v>
      </c>
      <c r="K2639" s="1">
        <v>2018</v>
      </c>
      <c r="L2639" s="3">
        <v>113</v>
      </c>
      <c r="M2639" s="3" t="s">
        <v>468</v>
      </c>
      <c r="N2639" s="2" t="str">
        <f>Tbl_BalanceHistory[[#This Row],[ProgramCode]]&amp;": "&amp;Tbl_BalanceHistory[[#This Row],[Program Name]]</f>
        <v>113: Unique Military Activities</v>
      </c>
      <c r="O2639" s="3" t="s">
        <v>886</v>
      </c>
      <c r="P2639" s="1" t="str">
        <f>IF(Tbl_BalanceHistory[[#This Row],[FundCode]]="0100","GF",IF(Tbl_BalanceHistory[[#This Row],[FundCode]]="01000","GF","Hi Ed / OCR"))</f>
        <v>GF</v>
      </c>
      <c r="Q2639" s="5">
        <v>0</v>
      </c>
      <c r="R2639" s="5">
        <v>0</v>
      </c>
      <c r="S2639" s="5">
        <v>0</v>
      </c>
      <c r="T2639" s="5">
        <v>0</v>
      </c>
      <c r="U2639" s="3" t="s">
        <v>1733</v>
      </c>
      <c r="V2639" s="5">
        <v>0</v>
      </c>
      <c r="W2639" s="5">
        <v>0</v>
      </c>
      <c r="X2639" s="5"/>
      <c r="Y2639" s="5"/>
      <c r="Z2639" s="5">
        <f>Tbl_BalanceHistory[[#This Row],[Discretionary Recommended - Pre 2022]]+Tbl_BalanceHistory[[#This Row],[Discretionary Balance Recommended: Policy]]+Tbl_BalanceHistory[[#This Row],[Discretionary Balance Recommended: Commitments]]</f>
        <v>0</v>
      </c>
      <c r="AA2639" s="5">
        <f>Tbl_BalanceHistory[[#This Row],[Discretionary Balance]]-Tbl_BalanceHistory[[#This Row],[Discretionary Reappropriation]]</f>
        <v>0</v>
      </c>
      <c r="AB2639" s="2"/>
      <c r="AC2639" s="2"/>
      <c r="AD2639" s="2"/>
      <c r="AE2639" s="2"/>
    </row>
    <row r="2640" spans="1:31" ht="45" x14ac:dyDescent="0.25">
      <c r="A2640" s="2" t="s">
        <v>10</v>
      </c>
      <c r="B2640" s="3">
        <v>7</v>
      </c>
      <c r="C2640" s="3">
        <v>208</v>
      </c>
      <c r="D2640" s="3" t="s">
        <v>471</v>
      </c>
      <c r="E2640" s="3" t="str">
        <f>_xlfn.XLOOKUP(Tbl_BalanceHistory[[#This Row],[RespAgy]],Tbl_Agencies[Agy Code],Tbl_Agencies[Agy Sort])</f>
        <v>104000</v>
      </c>
      <c r="F2640" s="2" t="str">
        <f>Tbl_BalanceHistory[[#This Row],[RespAgy]]&amp;": "&amp;Tbl_BalanceHistory[[#This Row],[RespAgency]]</f>
        <v>208: Virginia Polytechnic Institute and State University</v>
      </c>
      <c r="G2640" s="3">
        <v>208</v>
      </c>
      <c r="H2640" s="3" t="s">
        <v>471</v>
      </c>
      <c r="I2640" s="3" t="str">
        <f>_xlfn.XLOOKUP(Tbl_BalanceHistory[[#This Row],[AgyCode]],Tbl_Agencies[Agy Code],Tbl_Agencies[Agy Sort])</f>
        <v>104000</v>
      </c>
      <c r="J2640" s="2" t="str">
        <f>Tbl_BalanceHistory[[#This Row],[AgyCode]]&amp;": "&amp;Tbl_BalanceHistory[[#This Row],[Agency Name]]</f>
        <v>208: Virginia Polytechnic Institute and State University</v>
      </c>
      <c r="K2640" s="1">
        <v>2019</v>
      </c>
      <c r="L2640" s="3">
        <v>113</v>
      </c>
      <c r="M2640" s="3" t="s">
        <v>468</v>
      </c>
      <c r="N2640" s="2" t="str">
        <f>Tbl_BalanceHistory[[#This Row],[ProgramCode]]&amp;": "&amp;Tbl_BalanceHistory[[#This Row],[Program Name]]</f>
        <v>113: Unique Military Activities</v>
      </c>
      <c r="O2640" s="3" t="s">
        <v>886</v>
      </c>
      <c r="P2640" s="1" t="str">
        <f>IF(Tbl_BalanceHistory[[#This Row],[FundCode]]="0100","GF",IF(Tbl_BalanceHistory[[#This Row],[FundCode]]="01000","GF","Hi Ed / OCR"))</f>
        <v>GF</v>
      </c>
      <c r="Q2640" s="5">
        <v>0</v>
      </c>
      <c r="R2640" s="5">
        <v>0</v>
      </c>
      <c r="S2640" s="5">
        <v>0</v>
      </c>
      <c r="T2640" s="5">
        <v>0</v>
      </c>
      <c r="U2640" s="3" t="s">
        <v>1733</v>
      </c>
      <c r="V2640" s="5">
        <v>0</v>
      </c>
      <c r="W2640" s="5">
        <v>0</v>
      </c>
      <c r="X2640" s="5"/>
      <c r="Y2640" s="5"/>
      <c r="Z2640" s="5">
        <f>Tbl_BalanceHistory[[#This Row],[Discretionary Recommended - Pre 2022]]+Tbl_BalanceHistory[[#This Row],[Discretionary Balance Recommended: Policy]]+Tbl_BalanceHistory[[#This Row],[Discretionary Balance Recommended: Commitments]]</f>
        <v>0</v>
      </c>
      <c r="AA2640" s="5">
        <f>Tbl_BalanceHistory[[#This Row],[Discretionary Balance]]-Tbl_BalanceHistory[[#This Row],[Discretionary Reappropriation]]</f>
        <v>0</v>
      </c>
      <c r="AB2640" s="2"/>
      <c r="AC2640" s="2"/>
      <c r="AD2640" s="2"/>
      <c r="AE2640" s="2"/>
    </row>
    <row r="2641" spans="1:31" ht="45" x14ac:dyDescent="0.25">
      <c r="A2641" s="2" t="s">
        <v>10</v>
      </c>
      <c r="B2641" s="3">
        <v>7</v>
      </c>
      <c r="C2641" s="3">
        <v>208</v>
      </c>
      <c r="D2641" s="3" t="s">
        <v>471</v>
      </c>
      <c r="E2641" s="3" t="str">
        <f>_xlfn.XLOOKUP(Tbl_BalanceHistory[[#This Row],[RespAgy]],Tbl_Agencies[Agy Code],Tbl_Agencies[Agy Sort])</f>
        <v>104000</v>
      </c>
      <c r="F2641" s="2" t="str">
        <f>Tbl_BalanceHistory[[#This Row],[RespAgy]]&amp;": "&amp;Tbl_BalanceHistory[[#This Row],[RespAgency]]</f>
        <v>208: Virginia Polytechnic Institute and State University</v>
      </c>
      <c r="G2641" s="3">
        <v>229</v>
      </c>
      <c r="H2641" s="3" t="s">
        <v>474</v>
      </c>
      <c r="I2641" s="3" t="str">
        <f>_xlfn.XLOOKUP(Tbl_BalanceHistory[[#This Row],[AgyCode]],Tbl_Agencies[Agy Code],Tbl_Agencies[Agy Sort])</f>
        <v>105000</v>
      </c>
      <c r="J2641" s="2" t="str">
        <f>Tbl_BalanceHistory[[#This Row],[AgyCode]]&amp;": "&amp;Tbl_BalanceHistory[[#This Row],[Agency Name]]</f>
        <v>229: Virginia Cooperative Extension and Agricultural Experiment Station</v>
      </c>
      <c r="K2641" s="1">
        <v>2014</v>
      </c>
      <c r="L2641" s="3">
        <v>100</v>
      </c>
      <c r="M2641" s="3" t="s">
        <v>416</v>
      </c>
      <c r="N2641" s="2" t="str">
        <f>Tbl_BalanceHistory[[#This Row],[ProgramCode]]&amp;": "&amp;Tbl_BalanceHistory[[#This Row],[Program Name]]</f>
        <v>100: Educational and General Programs</v>
      </c>
      <c r="O2641" s="3" t="s">
        <v>1730</v>
      </c>
      <c r="P2641" s="1" t="str">
        <f>IF(Tbl_BalanceHistory[[#This Row],[FundCode]]="0100","GF",IF(Tbl_BalanceHistory[[#This Row],[FundCode]]="01000","GF","Hi Ed / OCR"))</f>
        <v>GF</v>
      </c>
      <c r="Q2641" s="5">
        <v>0</v>
      </c>
      <c r="R2641" s="5">
        <v>0</v>
      </c>
      <c r="S2641" s="5">
        <v>0</v>
      </c>
      <c r="T2641" s="5">
        <v>0</v>
      </c>
      <c r="U2641" s="3"/>
      <c r="V2641" s="5">
        <v>0</v>
      </c>
      <c r="W2641" s="5">
        <v>0</v>
      </c>
      <c r="X2641" s="5"/>
      <c r="Y2641" s="5"/>
      <c r="Z2641" s="5">
        <f>Tbl_BalanceHistory[[#This Row],[Discretionary Recommended - Pre 2022]]+Tbl_BalanceHistory[[#This Row],[Discretionary Balance Recommended: Policy]]+Tbl_BalanceHistory[[#This Row],[Discretionary Balance Recommended: Commitments]]</f>
        <v>0</v>
      </c>
      <c r="AA2641" s="5">
        <f>Tbl_BalanceHistory[[#This Row],[Discretionary Balance]]-Tbl_BalanceHistory[[#This Row],[Discretionary Reappropriation]]</f>
        <v>0</v>
      </c>
      <c r="AB2641" s="2"/>
      <c r="AC2641" s="2"/>
      <c r="AD2641" s="2"/>
      <c r="AE2641" s="2"/>
    </row>
    <row r="2642" spans="1:31" ht="45" x14ac:dyDescent="0.25">
      <c r="A2642" s="2" t="s">
        <v>10</v>
      </c>
      <c r="B2642" s="3">
        <v>7</v>
      </c>
      <c r="C2642" s="3">
        <v>208</v>
      </c>
      <c r="D2642" s="3" t="s">
        <v>471</v>
      </c>
      <c r="E2642" s="3" t="str">
        <f>_xlfn.XLOOKUP(Tbl_BalanceHistory[[#This Row],[RespAgy]],Tbl_Agencies[Agy Code],Tbl_Agencies[Agy Sort])</f>
        <v>104000</v>
      </c>
      <c r="F2642" s="2" t="str">
        <f>Tbl_BalanceHistory[[#This Row],[RespAgy]]&amp;": "&amp;Tbl_BalanceHistory[[#This Row],[RespAgency]]</f>
        <v>208: Virginia Polytechnic Institute and State University</v>
      </c>
      <c r="G2642" s="3">
        <v>229</v>
      </c>
      <c r="H2642" s="3" t="s">
        <v>474</v>
      </c>
      <c r="I2642" s="3" t="str">
        <f>_xlfn.XLOOKUP(Tbl_BalanceHistory[[#This Row],[AgyCode]],Tbl_Agencies[Agy Code],Tbl_Agencies[Agy Sort])</f>
        <v>105000</v>
      </c>
      <c r="J2642" s="2" t="str">
        <f>Tbl_BalanceHistory[[#This Row],[AgyCode]]&amp;": "&amp;Tbl_BalanceHistory[[#This Row],[Agency Name]]</f>
        <v>229: Virginia Cooperative Extension and Agricultural Experiment Station</v>
      </c>
      <c r="K2642" s="1">
        <v>2015</v>
      </c>
      <c r="L2642" s="3">
        <v>100</v>
      </c>
      <c r="M2642" s="3" t="s">
        <v>416</v>
      </c>
      <c r="N2642" s="2" t="str">
        <f>Tbl_BalanceHistory[[#This Row],[ProgramCode]]&amp;": "&amp;Tbl_BalanceHistory[[#This Row],[Program Name]]</f>
        <v>100: Educational and General Programs</v>
      </c>
      <c r="O2642" s="3" t="s">
        <v>1730</v>
      </c>
      <c r="P2642" s="1" t="str">
        <f>IF(Tbl_BalanceHistory[[#This Row],[FundCode]]="0100","GF",IF(Tbl_BalanceHistory[[#This Row],[FundCode]]="01000","GF","Hi Ed / OCR"))</f>
        <v>GF</v>
      </c>
      <c r="Q2642" s="5">
        <v>0</v>
      </c>
      <c r="R2642" s="5">
        <v>0</v>
      </c>
      <c r="S2642" s="5">
        <v>0</v>
      </c>
      <c r="T2642" s="5">
        <v>0</v>
      </c>
      <c r="U2642" s="3" t="s">
        <v>1731</v>
      </c>
      <c r="V2642" s="5">
        <v>0</v>
      </c>
      <c r="W2642" s="5">
        <v>0</v>
      </c>
      <c r="X2642" s="5"/>
      <c r="Y2642" s="5"/>
      <c r="Z2642" s="5">
        <f>Tbl_BalanceHistory[[#This Row],[Discretionary Recommended - Pre 2022]]+Tbl_BalanceHistory[[#This Row],[Discretionary Balance Recommended: Policy]]+Tbl_BalanceHistory[[#This Row],[Discretionary Balance Recommended: Commitments]]</f>
        <v>0</v>
      </c>
      <c r="AA2642" s="5">
        <f>Tbl_BalanceHistory[[#This Row],[Discretionary Balance]]-Tbl_BalanceHistory[[#This Row],[Discretionary Reappropriation]]</f>
        <v>0</v>
      </c>
      <c r="AB2642" s="2"/>
      <c r="AC2642" s="2"/>
      <c r="AD2642" s="2"/>
      <c r="AE2642" s="2"/>
    </row>
    <row r="2643" spans="1:31" ht="45" x14ac:dyDescent="0.25">
      <c r="A2643" s="2" t="s">
        <v>10</v>
      </c>
      <c r="B2643" s="3">
        <v>7</v>
      </c>
      <c r="C2643" s="3">
        <v>208</v>
      </c>
      <c r="D2643" s="3" t="s">
        <v>471</v>
      </c>
      <c r="E2643" s="3" t="str">
        <f>_xlfn.XLOOKUP(Tbl_BalanceHistory[[#This Row],[RespAgy]],Tbl_Agencies[Agy Code],Tbl_Agencies[Agy Sort])</f>
        <v>104000</v>
      </c>
      <c r="F2643" s="2" t="str">
        <f>Tbl_BalanceHistory[[#This Row],[RespAgy]]&amp;": "&amp;Tbl_BalanceHistory[[#This Row],[RespAgency]]</f>
        <v>208: Virginia Polytechnic Institute and State University</v>
      </c>
      <c r="G2643" s="3">
        <v>229</v>
      </c>
      <c r="H2643" s="3" t="s">
        <v>474</v>
      </c>
      <c r="I2643" s="3" t="str">
        <f>_xlfn.XLOOKUP(Tbl_BalanceHistory[[#This Row],[AgyCode]],Tbl_Agencies[Agy Code],Tbl_Agencies[Agy Sort])</f>
        <v>105000</v>
      </c>
      <c r="J2643" s="2" t="str">
        <f>Tbl_BalanceHistory[[#This Row],[AgyCode]]&amp;": "&amp;Tbl_BalanceHistory[[#This Row],[Agency Name]]</f>
        <v>229: Virginia Cooperative Extension and Agricultural Experiment Station</v>
      </c>
      <c r="K2643" s="1">
        <v>2016</v>
      </c>
      <c r="L2643" s="3">
        <v>100</v>
      </c>
      <c r="M2643" s="3" t="s">
        <v>416</v>
      </c>
      <c r="N2643" s="2" t="str">
        <f>Tbl_BalanceHistory[[#This Row],[ProgramCode]]&amp;": "&amp;Tbl_BalanceHistory[[#This Row],[Program Name]]</f>
        <v>100: Educational and General Programs</v>
      </c>
      <c r="O2643" s="3" t="s">
        <v>1730</v>
      </c>
      <c r="P2643" s="1" t="str">
        <f>IF(Tbl_BalanceHistory[[#This Row],[FundCode]]="0100","GF",IF(Tbl_BalanceHistory[[#This Row],[FundCode]]="01000","GF","Hi Ed / OCR"))</f>
        <v>GF</v>
      </c>
      <c r="Q2643" s="5">
        <v>0</v>
      </c>
      <c r="R2643" s="5">
        <v>0</v>
      </c>
      <c r="S2643" s="5">
        <v>0</v>
      </c>
      <c r="T2643" s="5">
        <v>0</v>
      </c>
      <c r="U2643" s="3"/>
      <c r="V2643" s="5">
        <v>0</v>
      </c>
      <c r="W2643" s="5">
        <v>0</v>
      </c>
      <c r="X2643" s="5"/>
      <c r="Y2643" s="5"/>
      <c r="Z2643" s="5">
        <f>Tbl_BalanceHistory[[#This Row],[Discretionary Recommended - Pre 2022]]+Tbl_BalanceHistory[[#This Row],[Discretionary Balance Recommended: Policy]]+Tbl_BalanceHistory[[#This Row],[Discretionary Balance Recommended: Commitments]]</f>
        <v>0</v>
      </c>
      <c r="AA2643" s="5">
        <f>Tbl_BalanceHistory[[#This Row],[Discretionary Balance]]-Tbl_BalanceHistory[[#This Row],[Discretionary Reappropriation]]</f>
        <v>0</v>
      </c>
      <c r="AB2643" s="2"/>
      <c r="AC2643" s="2"/>
      <c r="AD2643" s="2"/>
      <c r="AE2643" s="2"/>
    </row>
    <row r="2644" spans="1:31" ht="45" x14ac:dyDescent="0.25">
      <c r="A2644" s="2" t="s">
        <v>10</v>
      </c>
      <c r="B2644" s="3">
        <v>7</v>
      </c>
      <c r="C2644" s="3">
        <v>208</v>
      </c>
      <c r="D2644" s="3" t="s">
        <v>471</v>
      </c>
      <c r="E2644" s="3" t="str">
        <f>_xlfn.XLOOKUP(Tbl_BalanceHistory[[#This Row],[RespAgy]],Tbl_Agencies[Agy Code],Tbl_Agencies[Agy Sort])</f>
        <v>104000</v>
      </c>
      <c r="F2644" s="2" t="str">
        <f>Tbl_BalanceHistory[[#This Row],[RespAgy]]&amp;": "&amp;Tbl_BalanceHistory[[#This Row],[RespAgency]]</f>
        <v>208: Virginia Polytechnic Institute and State University</v>
      </c>
      <c r="G2644" s="3">
        <v>229</v>
      </c>
      <c r="H2644" s="3" t="s">
        <v>474</v>
      </c>
      <c r="I2644" s="3" t="str">
        <f>_xlfn.XLOOKUP(Tbl_BalanceHistory[[#This Row],[AgyCode]],Tbl_Agencies[Agy Code],Tbl_Agencies[Agy Sort])</f>
        <v>105000</v>
      </c>
      <c r="J2644" s="2" t="str">
        <f>Tbl_BalanceHistory[[#This Row],[AgyCode]]&amp;": "&amp;Tbl_BalanceHistory[[#This Row],[Agency Name]]</f>
        <v>229: Virginia Cooperative Extension and Agricultural Experiment Station</v>
      </c>
      <c r="K2644" s="1">
        <v>2018</v>
      </c>
      <c r="L2644" s="3">
        <v>100</v>
      </c>
      <c r="M2644" s="3" t="s">
        <v>416</v>
      </c>
      <c r="N2644" s="2" t="str">
        <f>Tbl_BalanceHistory[[#This Row],[ProgramCode]]&amp;": "&amp;Tbl_BalanceHistory[[#This Row],[Program Name]]</f>
        <v>100: Educational and General Programs</v>
      </c>
      <c r="O2644" s="3" t="s">
        <v>886</v>
      </c>
      <c r="P2644" s="1" t="str">
        <f>IF(Tbl_BalanceHistory[[#This Row],[FundCode]]="0100","GF",IF(Tbl_BalanceHistory[[#This Row],[FundCode]]="01000","GF","Hi Ed / OCR"))</f>
        <v>GF</v>
      </c>
      <c r="Q2644" s="5">
        <v>0</v>
      </c>
      <c r="R2644" s="5">
        <v>0</v>
      </c>
      <c r="S2644" s="5">
        <v>0</v>
      </c>
      <c r="T2644" s="5">
        <v>0</v>
      </c>
      <c r="U2644" s="3" t="s">
        <v>1733</v>
      </c>
      <c r="V2644" s="5">
        <v>0</v>
      </c>
      <c r="W2644" s="5">
        <v>0</v>
      </c>
      <c r="X2644" s="5"/>
      <c r="Y2644" s="5"/>
      <c r="Z2644" s="5">
        <f>Tbl_BalanceHistory[[#This Row],[Discretionary Recommended - Pre 2022]]+Tbl_BalanceHistory[[#This Row],[Discretionary Balance Recommended: Policy]]+Tbl_BalanceHistory[[#This Row],[Discretionary Balance Recommended: Commitments]]</f>
        <v>0</v>
      </c>
      <c r="AA2644" s="5">
        <f>Tbl_BalanceHistory[[#This Row],[Discretionary Balance]]-Tbl_BalanceHistory[[#This Row],[Discretionary Reappropriation]]</f>
        <v>0</v>
      </c>
      <c r="AB2644" s="2"/>
      <c r="AC2644" s="2"/>
      <c r="AD2644" s="2"/>
      <c r="AE2644" s="2"/>
    </row>
    <row r="2645" spans="1:31" ht="45" x14ac:dyDescent="0.25">
      <c r="A2645" s="2" t="s">
        <v>10</v>
      </c>
      <c r="B2645" s="3">
        <v>7</v>
      </c>
      <c r="C2645" s="3">
        <v>208</v>
      </c>
      <c r="D2645" s="3" t="s">
        <v>471</v>
      </c>
      <c r="E2645" s="3" t="str">
        <f>_xlfn.XLOOKUP(Tbl_BalanceHistory[[#This Row],[RespAgy]],Tbl_Agencies[Agy Code],Tbl_Agencies[Agy Sort])</f>
        <v>104000</v>
      </c>
      <c r="F2645" s="2" t="str">
        <f>Tbl_BalanceHistory[[#This Row],[RespAgy]]&amp;": "&amp;Tbl_BalanceHistory[[#This Row],[RespAgency]]</f>
        <v>208: Virginia Polytechnic Institute and State University</v>
      </c>
      <c r="G2645" s="3">
        <v>229</v>
      </c>
      <c r="H2645" s="3" t="s">
        <v>474</v>
      </c>
      <c r="I2645" s="3" t="str">
        <f>_xlfn.XLOOKUP(Tbl_BalanceHistory[[#This Row],[AgyCode]],Tbl_Agencies[Agy Code],Tbl_Agencies[Agy Sort])</f>
        <v>105000</v>
      </c>
      <c r="J2645" s="2" t="str">
        <f>Tbl_BalanceHistory[[#This Row],[AgyCode]]&amp;": "&amp;Tbl_BalanceHistory[[#This Row],[Agency Name]]</f>
        <v>229: Virginia Cooperative Extension and Agricultural Experiment Station</v>
      </c>
      <c r="K2645" s="1">
        <v>2019</v>
      </c>
      <c r="L2645" s="3">
        <v>100</v>
      </c>
      <c r="M2645" s="3" t="s">
        <v>416</v>
      </c>
      <c r="N2645" s="2" t="str">
        <f>Tbl_BalanceHistory[[#This Row],[ProgramCode]]&amp;": "&amp;Tbl_BalanceHistory[[#This Row],[Program Name]]</f>
        <v>100: Educational and General Programs</v>
      </c>
      <c r="O2645" s="3" t="s">
        <v>886</v>
      </c>
      <c r="P2645" s="1" t="str">
        <f>IF(Tbl_BalanceHistory[[#This Row],[FundCode]]="0100","GF",IF(Tbl_BalanceHistory[[#This Row],[FundCode]]="01000","GF","Hi Ed / OCR"))</f>
        <v>GF</v>
      </c>
      <c r="Q2645" s="5">
        <v>0</v>
      </c>
      <c r="R2645" s="5">
        <v>0</v>
      </c>
      <c r="S2645" s="5">
        <v>0</v>
      </c>
      <c r="T2645" s="5">
        <v>0</v>
      </c>
      <c r="U2645" s="3" t="s">
        <v>1733</v>
      </c>
      <c r="V2645" s="5">
        <v>0</v>
      </c>
      <c r="W2645" s="5">
        <v>0</v>
      </c>
      <c r="X2645" s="5"/>
      <c r="Y2645" s="5"/>
      <c r="Z2645" s="5">
        <f>Tbl_BalanceHistory[[#This Row],[Discretionary Recommended - Pre 2022]]+Tbl_BalanceHistory[[#This Row],[Discretionary Balance Recommended: Policy]]+Tbl_BalanceHistory[[#This Row],[Discretionary Balance Recommended: Commitments]]</f>
        <v>0</v>
      </c>
      <c r="AA2645" s="5">
        <f>Tbl_BalanceHistory[[#This Row],[Discretionary Balance]]-Tbl_BalanceHistory[[#This Row],[Discretionary Reappropriation]]</f>
        <v>0</v>
      </c>
      <c r="AB2645" s="2"/>
      <c r="AC2645" s="2"/>
      <c r="AD2645" s="2"/>
      <c r="AE2645" s="2"/>
    </row>
    <row r="2646" spans="1:31" ht="30" x14ac:dyDescent="0.25">
      <c r="A2646" s="2" t="s">
        <v>10</v>
      </c>
      <c r="B2646" s="3">
        <v>7</v>
      </c>
      <c r="C2646" s="3">
        <v>212</v>
      </c>
      <c r="D2646" s="3" t="s">
        <v>477</v>
      </c>
      <c r="E2646" s="3" t="str">
        <f>_xlfn.XLOOKUP(Tbl_BalanceHistory[[#This Row],[RespAgy]],Tbl_Agencies[Agy Code],Tbl_Agencies[Agy Sort])</f>
        <v>106000</v>
      </c>
      <c r="F2646" s="2" t="str">
        <f>Tbl_BalanceHistory[[#This Row],[RespAgy]]&amp;": "&amp;Tbl_BalanceHistory[[#This Row],[RespAgency]]</f>
        <v>212: Virginia State University</v>
      </c>
      <c r="G2646" s="3">
        <v>212</v>
      </c>
      <c r="H2646" s="3" t="s">
        <v>477</v>
      </c>
      <c r="I2646" s="3" t="str">
        <f>_xlfn.XLOOKUP(Tbl_BalanceHistory[[#This Row],[AgyCode]],Tbl_Agencies[Agy Code],Tbl_Agencies[Agy Sort])</f>
        <v>106000</v>
      </c>
      <c r="J2646" s="2" t="str">
        <f>Tbl_BalanceHistory[[#This Row],[AgyCode]]&amp;": "&amp;Tbl_BalanceHistory[[#This Row],[Agency Name]]</f>
        <v>212: Virginia State University</v>
      </c>
      <c r="K2646" s="1">
        <v>2014</v>
      </c>
      <c r="L2646" s="3">
        <v>100</v>
      </c>
      <c r="M2646" s="3" t="s">
        <v>416</v>
      </c>
      <c r="N2646" s="2" t="str">
        <f>Tbl_BalanceHistory[[#This Row],[ProgramCode]]&amp;": "&amp;Tbl_BalanceHistory[[#This Row],[Program Name]]</f>
        <v>100: Educational and General Programs</v>
      </c>
      <c r="O2646" s="3" t="s">
        <v>1730</v>
      </c>
      <c r="P2646" s="1" t="str">
        <f>IF(Tbl_BalanceHistory[[#This Row],[FundCode]]="0100","GF",IF(Tbl_BalanceHistory[[#This Row],[FundCode]]="01000","GF","Hi Ed / OCR"))</f>
        <v>GF</v>
      </c>
      <c r="Q2646" s="5">
        <v>0</v>
      </c>
      <c r="R2646" s="5">
        <v>0</v>
      </c>
      <c r="S2646" s="5">
        <v>0</v>
      </c>
      <c r="T2646" s="5">
        <v>0</v>
      </c>
      <c r="U2646" s="3"/>
      <c r="V2646" s="5">
        <v>0</v>
      </c>
      <c r="W2646" s="5">
        <v>0</v>
      </c>
      <c r="X2646" s="5"/>
      <c r="Y2646" s="5"/>
      <c r="Z2646" s="5">
        <f>Tbl_BalanceHistory[[#This Row],[Discretionary Recommended - Pre 2022]]+Tbl_BalanceHistory[[#This Row],[Discretionary Balance Recommended: Policy]]+Tbl_BalanceHistory[[#This Row],[Discretionary Balance Recommended: Commitments]]</f>
        <v>0</v>
      </c>
      <c r="AA2646" s="5">
        <f>Tbl_BalanceHistory[[#This Row],[Discretionary Balance]]-Tbl_BalanceHistory[[#This Row],[Discretionary Reappropriation]]</f>
        <v>0</v>
      </c>
      <c r="AB2646" s="2"/>
      <c r="AC2646" s="2"/>
      <c r="AD2646" s="2"/>
      <c r="AE2646" s="2"/>
    </row>
    <row r="2647" spans="1:31" ht="30" x14ac:dyDescent="0.25">
      <c r="A2647" s="2" t="s">
        <v>10</v>
      </c>
      <c r="B2647" s="3">
        <v>7</v>
      </c>
      <c r="C2647" s="3">
        <v>212</v>
      </c>
      <c r="D2647" s="3" t="s">
        <v>477</v>
      </c>
      <c r="E2647" s="3" t="str">
        <f>_xlfn.XLOOKUP(Tbl_BalanceHistory[[#This Row],[RespAgy]],Tbl_Agencies[Agy Code],Tbl_Agencies[Agy Sort])</f>
        <v>106000</v>
      </c>
      <c r="F2647" s="2" t="str">
        <f>Tbl_BalanceHistory[[#This Row],[RespAgy]]&amp;": "&amp;Tbl_BalanceHistory[[#This Row],[RespAgency]]</f>
        <v>212: Virginia State University</v>
      </c>
      <c r="G2647" s="3">
        <v>212</v>
      </c>
      <c r="H2647" s="3" t="s">
        <v>477</v>
      </c>
      <c r="I2647" s="3" t="str">
        <f>_xlfn.XLOOKUP(Tbl_BalanceHistory[[#This Row],[AgyCode]],Tbl_Agencies[Agy Code],Tbl_Agencies[Agy Sort])</f>
        <v>106000</v>
      </c>
      <c r="J2647" s="2" t="str">
        <f>Tbl_BalanceHistory[[#This Row],[AgyCode]]&amp;": "&amp;Tbl_BalanceHistory[[#This Row],[Agency Name]]</f>
        <v>212: Virginia State University</v>
      </c>
      <c r="K2647" s="1">
        <v>2015</v>
      </c>
      <c r="L2647" s="3">
        <v>100</v>
      </c>
      <c r="M2647" s="3" t="s">
        <v>416</v>
      </c>
      <c r="N2647" s="2" t="str">
        <f>Tbl_BalanceHistory[[#This Row],[ProgramCode]]&amp;": "&amp;Tbl_BalanceHistory[[#This Row],[Program Name]]</f>
        <v>100: Educational and General Programs</v>
      </c>
      <c r="O2647" s="3" t="s">
        <v>1730</v>
      </c>
      <c r="P2647" s="1" t="str">
        <f>IF(Tbl_BalanceHistory[[#This Row],[FundCode]]="0100","GF",IF(Tbl_BalanceHistory[[#This Row],[FundCode]]="01000","GF","Hi Ed / OCR"))</f>
        <v>GF</v>
      </c>
      <c r="Q2647" s="5">
        <v>0</v>
      </c>
      <c r="R2647" s="5">
        <v>0</v>
      </c>
      <c r="S2647" s="5">
        <v>0</v>
      </c>
      <c r="T2647" s="5">
        <v>0</v>
      </c>
      <c r="U2647" s="3"/>
      <c r="V2647" s="5">
        <v>0</v>
      </c>
      <c r="W2647" s="5">
        <v>0</v>
      </c>
      <c r="X2647" s="5"/>
      <c r="Y2647" s="5"/>
      <c r="Z2647" s="5">
        <f>Tbl_BalanceHistory[[#This Row],[Discretionary Recommended - Pre 2022]]+Tbl_BalanceHistory[[#This Row],[Discretionary Balance Recommended: Policy]]+Tbl_BalanceHistory[[#This Row],[Discretionary Balance Recommended: Commitments]]</f>
        <v>0</v>
      </c>
      <c r="AA2647" s="5">
        <f>Tbl_BalanceHistory[[#This Row],[Discretionary Balance]]-Tbl_BalanceHistory[[#This Row],[Discretionary Reappropriation]]</f>
        <v>0</v>
      </c>
      <c r="AB2647" s="2"/>
      <c r="AC2647" s="2"/>
      <c r="AD2647" s="2"/>
      <c r="AE2647" s="2"/>
    </row>
    <row r="2648" spans="1:31" ht="30" x14ac:dyDescent="0.25">
      <c r="A2648" s="2" t="s">
        <v>10</v>
      </c>
      <c r="B2648" s="3">
        <v>7</v>
      </c>
      <c r="C2648" s="3">
        <v>212</v>
      </c>
      <c r="D2648" s="3" t="s">
        <v>477</v>
      </c>
      <c r="E2648" s="3" t="str">
        <f>_xlfn.XLOOKUP(Tbl_BalanceHistory[[#This Row],[RespAgy]],Tbl_Agencies[Agy Code],Tbl_Agencies[Agy Sort])</f>
        <v>106000</v>
      </c>
      <c r="F2648" s="2" t="str">
        <f>Tbl_BalanceHistory[[#This Row],[RespAgy]]&amp;": "&amp;Tbl_BalanceHistory[[#This Row],[RespAgency]]</f>
        <v>212: Virginia State University</v>
      </c>
      <c r="G2648" s="3">
        <v>212</v>
      </c>
      <c r="H2648" s="3" t="s">
        <v>477</v>
      </c>
      <c r="I2648" s="3" t="str">
        <f>_xlfn.XLOOKUP(Tbl_BalanceHistory[[#This Row],[AgyCode]],Tbl_Agencies[Agy Code],Tbl_Agencies[Agy Sort])</f>
        <v>106000</v>
      </c>
      <c r="J2648" s="2" t="str">
        <f>Tbl_BalanceHistory[[#This Row],[AgyCode]]&amp;": "&amp;Tbl_BalanceHistory[[#This Row],[Agency Name]]</f>
        <v>212: Virginia State University</v>
      </c>
      <c r="K2648" s="1">
        <v>2016</v>
      </c>
      <c r="L2648" s="3">
        <v>100</v>
      </c>
      <c r="M2648" s="3" t="s">
        <v>416</v>
      </c>
      <c r="N2648" s="2" t="str">
        <f>Tbl_BalanceHistory[[#This Row],[ProgramCode]]&amp;": "&amp;Tbl_BalanceHistory[[#This Row],[Program Name]]</f>
        <v>100: Educational and General Programs</v>
      </c>
      <c r="O2648" s="3" t="s">
        <v>1730</v>
      </c>
      <c r="P2648" s="1" t="str">
        <f>IF(Tbl_BalanceHistory[[#This Row],[FundCode]]="0100","GF",IF(Tbl_BalanceHistory[[#This Row],[FundCode]]="01000","GF","Hi Ed / OCR"))</f>
        <v>GF</v>
      </c>
      <c r="Q2648" s="5">
        <v>0</v>
      </c>
      <c r="R2648" s="5">
        <v>0</v>
      </c>
      <c r="S2648" s="5">
        <v>0</v>
      </c>
      <c r="T2648" s="5">
        <v>0</v>
      </c>
      <c r="U2648" s="3"/>
      <c r="V2648" s="5">
        <v>0</v>
      </c>
      <c r="W2648" s="5">
        <v>0</v>
      </c>
      <c r="X2648" s="5"/>
      <c r="Y2648" s="5"/>
      <c r="Z2648" s="5">
        <f>Tbl_BalanceHistory[[#This Row],[Discretionary Recommended - Pre 2022]]+Tbl_BalanceHistory[[#This Row],[Discretionary Balance Recommended: Policy]]+Tbl_BalanceHistory[[#This Row],[Discretionary Balance Recommended: Commitments]]</f>
        <v>0</v>
      </c>
      <c r="AA2648" s="5">
        <f>Tbl_BalanceHistory[[#This Row],[Discretionary Balance]]-Tbl_BalanceHistory[[#This Row],[Discretionary Reappropriation]]</f>
        <v>0</v>
      </c>
      <c r="AB2648" s="2"/>
      <c r="AC2648" s="2"/>
      <c r="AD2648" s="2"/>
      <c r="AE2648" s="2"/>
    </row>
    <row r="2649" spans="1:31" ht="30" x14ac:dyDescent="0.25">
      <c r="A2649" s="2" t="s">
        <v>10</v>
      </c>
      <c r="B2649" s="3">
        <v>7</v>
      </c>
      <c r="C2649" s="3">
        <v>212</v>
      </c>
      <c r="D2649" s="3" t="s">
        <v>477</v>
      </c>
      <c r="E2649" s="3" t="str">
        <f>_xlfn.XLOOKUP(Tbl_BalanceHistory[[#This Row],[RespAgy]],Tbl_Agencies[Agy Code],Tbl_Agencies[Agy Sort])</f>
        <v>106000</v>
      </c>
      <c r="F2649" s="2" t="str">
        <f>Tbl_BalanceHistory[[#This Row],[RespAgy]]&amp;": "&amp;Tbl_BalanceHistory[[#This Row],[RespAgency]]</f>
        <v>212: Virginia State University</v>
      </c>
      <c r="G2649" s="3">
        <v>212</v>
      </c>
      <c r="H2649" s="3" t="s">
        <v>477</v>
      </c>
      <c r="I2649" s="3" t="str">
        <f>_xlfn.XLOOKUP(Tbl_BalanceHistory[[#This Row],[AgyCode]],Tbl_Agencies[Agy Code],Tbl_Agencies[Agy Sort])</f>
        <v>106000</v>
      </c>
      <c r="J2649" s="2" t="str">
        <f>Tbl_BalanceHistory[[#This Row],[AgyCode]]&amp;": "&amp;Tbl_BalanceHistory[[#This Row],[Agency Name]]</f>
        <v>212: Virginia State University</v>
      </c>
      <c r="K2649" s="1">
        <v>2018</v>
      </c>
      <c r="L2649" s="3">
        <v>100</v>
      </c>
      <c r="M2649" s="3" t="s">
        <v>416</v>
      </c>
      <c r="N2649" s="2" t="str">
        <f>Tbl_BalanceHistory[[#This Row],[ProgramCode]]&amp;": "&amp;Tbl_BalanceHistory[[#This Row],[Program Name]]</f>
        <v>100: Educational and General Programs</v>
      </c>
      <c r="O2649" s="3" t="s">
        <v>886</v>
      </c>
      <c r="P2649" s="1" t="str">
        <f>IF(Tbl_BalanceHistory[[#This Row],[FundCode]]="0100","GF",IF(Tbl_BalanceHistory[[#This Row],[FundCode]]="01000","GF","Hi Ed / OCR"))</f>
        <v>GF</v>
      </c>
      <c r="Q2649" s="5">
        <v>0</v>
      </c>
      <c r="R2649" s="5">
        <v>0</v>
      </c>
      <c r="S2649" s="5">
        <v>0</v>
      </c>
      <c r="T2649" s="5">
        <v>0</v>
      </c>
      <c r="U2649" s="3" t="s">
        <v>1733</v>
      </c>
      <c r="V2649" s="5">
        <v>0</v>
      </c>
      <c r="W2649" s="5">
        <v>0</v>
      </c>
      <c r="X2649" s="5"/>
      <c r="Y2649" s="5"/>
      <c r="Z2649" s="5">
        <f>Tbl_BalanceHistory[[#This Row],[Discretionary Recommended - Pre 2022]]+Tbl_BalanceHistory[[#This Row],[Discretionary Balance Recommended: Policy]]+Tbl_BalanceHistory[[#This Row],[Discretionary Balance Recommended: Commitments]]</f>
        <v>0</v>
      </c>
      <c r="AA2649" s="5">
        <f>Tbl_BalanceHistory[[#This Row],[Discretionary Balance]]-Tbl_BalanceHistory[[#This Row],[Discretionary Reappropriation]]</f>
        <v>0</v>
      </c>
      <c r="AB2649" s="2"/>
      <c r="AC2649" s="2"/>
      <c r="AD2649" s="2"/>
      <c r="AE2649" s="2"/>
    </row>
    <row r="2650" spans="1:31" ht="30" x14ac:dyDescent="0.25">
      <c r="A2650" s="2" t="s">
        <v>10</v>
      </c>
      <c r="B2650" s="3">
        <v>7</v>
      </c>
      <c r="C2650" s="3">
        <v>212</v>
      </c>
      <c r="D2650" s="3" t="s">
        <v>477</v>
      </c>
      <c r="E2650" s="3" t="str">
        <f>_xlfn.XLOOKUP(Tbl_BalanceHistory[[#This Row],[RespAgy]],Tbl_Agencies[Agy Code],Tbl_Agencies[Agy Sort])</f>
        <v>106000</v>
      </c>
      <c r="F2650" s="2" t="str">
        <f>Tbl_BalanceHistory[[#This Row],[RespAgy]]&amp;": "&amp;Tbl_BalanceHistory[[#This Row],[RespAgency]]</f>
        <v>212: Virginia State University</v>
      </c>
      <c r="G2650" s="3">
        <v>212</v>
      </c>
      <c r="H2650" s="3" t="s">
        <v>477</v>
      </c>
      <c r="I2650" s="3" t="str">
        <f>_xlfn.XLOOKUP(Tbl_BalanceHistory[[#This Row],[AgyCode]],Tbl_Agencies[Agy Code],Tbl_Agencies[Agy Sort])</f>
        <v>106000</v>
      </c>
      <c r="J2650" s="2" t="str">
        <f>Tbl_BalanceHistory[[#This Row],[AgyCode]]&amp;": "&amp;Tbl_BalanceHistory[[#This Row],[Agency Name]]</f>
        <v>212: Virginia State University</v>
      </c>
      <c r="K2650" s="1">
        <v>2019</v>
      </c>
      <c r="L2650" s="3">
        <v>100</v>
      </c>
      <c r="M2650" s="3" t="s">
        <v>416</v>
      </c>
      <c r="N2650" s="2" t="str">
        <f>Tbl_BalanceHistory[[#This Row],[ProgramCode]]&amp;": "&amp;Tbl_BalanceHistory[[#This Row],[Program Name]]</f>
        <v>100: Educational and General Programs</v>
      </c>
      <c r="O2650" s="3" t="s">
        <v>886</v>
      </c>
      <c r="P2650" s="1" t="str">
        <f>IF(Tbl_BalanceHistory[[#This Row],[FundCode]]="0100","GF",IF(Tbl_BalanceHistory[[#This Row],[FundCode]]="01000","GF","Hi Ed / OCR"))</f>
        <v>GF</v>
      </c>
      <c r="Q2650" s="5">
        <v>0</v>
      </c>
      <c r="R2650" s="5">
        <v>0</v>
      </c>
      <c r="S2650" s="5">
        <v>0</v>
      </c>
      <c r="T2650" s="5">
        <v>0</v>
      </c>
      <c r="U2650" s="3" t="s">
        <v>1733</v>
      </c>
      <c r="V2650" s="5">
        <v>0</v>
      </c>
      <c r="W2650" s="5">
        <v>0</v>
      </c>
      <c r="X2650" s="5"/>
      <c r="Y2650" s="5"/>
      <c r="Z2650" s="5">
        <f>Tbl_BalanceHistory[[#This Row],[Discretionary Recommended - Pre 2022]]+Tbl_BalanceHistory[[#This Row],[Discretionary Balance Recommended: Policy]]+Tbl_BalanceHistory[[#This Row],[Discretionary Balance Recommended: Commitments]]</f>
        <v>0</v>
      </c>
      <c r="AA2650" s="5">
        <f>Tbl_BalanceHistory[[#This Row],[Discretionary Balance]]-Tbl_BalanceHistory[[#This Row],[Discretionary Reappropriation]]</f>
        <v>0</v>
      </c>
      <c r="AB2650" s="2"/>
      <c r="AC2650" s="2"/>
      <c r="AD2650" s="2"/>
      <c r="AE2650" s="2"/>
    </row>
    <row r="2651" spans="1:31" ht="30" x14ac:dyDescent="0.25">
      <c r="A2651" s="2" t="s">
        <v>10</v>
      </c>
      <c r="B2651" s="3">
        <v>7</v>
      </c>
      <c r="C2651" s="3">
        <v>212</v>
      </c>
      <c r="D2651" s="3" t="s">
        <v>477</v>
      </c>
      <c r="E2651" s="3" t="str">
        <f>_xlfn.XLOOKUP(Tbl_BalanceHistory[[#This Row],[RespAgy]],Tbl_Agencies[Agy Code],Tbl_Agencies[Agy Sort])</f>
        <v>106000</v>
      </c>
      <c r="F2651" s="2" t="str">
        <f>Tbl_BalanceHistory[[#This Row],[RespAgy]]&amp;": "&amp;Tbl_BalanceHistory[[#This Row],[RespAgency]]</f>
        <v>212: Virginia State University</v>
      </c>
      <c r="G2651" s="3">
        <v>212</v>
      </c>
      <c r="H2651" s="3" t="s">
        <v>477</v>
      </c>
      <c r="I2651" s="3" t="str">
        <f>_xlfn.XLOOKUP(Tbl_BalanceHistory[[#This Row],[AgyCode]],Tbl_Agencies[Agy Code],Tbl_Agencies[Agy Sort])</f>
        <v>106000</v>
      </c>
      <c r="J2651" s="2" t="str">
        <f>Tbl_BalanceHistory[[#This Row],[AgyCode]]&amp;": "&amp;Tbl_BalanceHistory[[#This Row],[Agency Name]]</f>
        <v>212: Virginia State University</v>
      </c>
      <c r="K2651" s="1">
        <v>2023</v>
      </c>
      <c r="L2651" s="3">
        <v>100</v>
      </c>
      <c r="M2651" s="3" t="s">
        <v>416</v>
      </c>
      <c r="N2651" s="2" t="str">
        <f>Tbl_BalanceHistory[[#This Row],[ProgramCode]]&amp;": "&amp;Tbl_BalanceHistory[[#This Row],[Program Name]]</f>
        <v>100: Educational and General Programs</v>
      </c>
      <c r="O2651" s="3" t="s">
        <v>1963</v>
      </c>
      <c r="P2651" s="1" t="str">
        <f>IF(Tbl_BalanceHistory[[#This Row],[FundCode]]="0100","GF",IF(Tbl_BalanceHistory[[#This Row],[FundCode]]="01000","GF","Hi Ed / OCR"))</f>
        <v>Hi Ed / OCR</v>
      </c>
      <c r="Q2651" s="5">
        <v>0</v>
      </c>
      <c r="R2651" s="5">
        <v>0</v>
      </c>
      <c r="S2651" s="5">
        <v>2182378.67</v>
      </c>
      <c r="T2651" s="5">
        <v>2182378.67</v>
      </c>
      <c r="U2651" s="3" t="s">
        <v>1733</v>
      </c>
      <c r="V2651" s="5">
        <v>0</v>
      </c>
      <c r="W2651" s="5">
        <v>0</v>
      </c>
      <c r="X2651" s="5">
        <v>0</v>
      </c>
      <c r="Y2651" s="5">
        <v>0</v>
      </c>
      <c r="Z2651" s="5">
        <v>0</v>
      </c>
      <c r="AA2651" s="5">
        <v>0</v>
      </c>
      <c r="AB2651" s="2"/>
      <c r="AC2651" s="2"/>
      <c r="AD2651" s="2"/>
      <c r="AE2651" s="2"/>
    </row>
    <row r="2652" spans="1:31" ht="30" x14ac:dyDescent="0.25">
      <c r="A2652" s="2" t="s">
        <v>10</v>
      </c>
      <c r="B2652" s="3">
        <v>7</v>
      </c>
      <c r="C2652" s="3">
        <v>212</v>
      </c>
      <c r="D2652" s="3" t="s">
        <v>477</v>
      </c>
      <c r="E2652" s="3" t="str">
        <f>_xlfn.XLOOKUP(Tbl_BalanceHistory[[#This Row],[RespAgy]],Tbl_Agencies[Agy Code],Tbl_Agencies[Agy Sort])</f>
        <v>106000</v>
      </c>
      <c r="F2652" s="2" t="str">
        <f>Tbl_BalanceHistory[[#This Row],[RespAgy]]&amp;": "&amp;Tbl_BalanceHistory[[#This Row],[RespAgency]]</f>
        <v>212: Virginia State University</v>
      </c>
      <c r="G2652" s="3">
        <v>212</v>
      </c>
      <c r="H2652" s="3" t="s">
        <v>477</v>
      </c>
      <c r="I2652" s="3" t="str">
        <f>_xlfn.XLOOKUP(Tbl_BalanceHistory[[#This Row],[AgyCode]],Tbl_Agencies[Agy Code],Tbl_Agencies[Agy Sort])</f>
        <v>106000</v>
      </c>
      <c r="J2652" s="2" t="str">
        <f>Tbl_BalanceHistory[[#This Row],[AgyCode]]&amp;": "&amp;Tbl_BalanceHistory[[#This Row],[Agency Name]]</f>
        <v>212: Virginia State University</v>
      </c>
      <c r="K2652" s="1">
        <v>2024</v>
      </c>
      <c r="L2652" s="3">
        <v>100</v>
      </c>
      <c r="M2652" s="3" t="s">
        <v>416</v>
      </c>
      <c r="N2652" s="2" t="str">
        <f>Tbl_BalanceHistory[[#This Row],[ProgramCode]]&amp;": "&amp;Tbl_BalanceHistory[[#This Row],[Program Name]]</f>
        <v>100: Educational and General Programs</v>
      </c>
      <c r="O2652" s="3" t="s">
        <v>1963</v>
      </c>
      <c r="P2652" s="1" t="str">
        <f>IF(Tbl_BalanceHistory[[#This Row],[FundCode]]="0100","GF",IF(Tbl_BalanceHistory[[#This Row],[FundCode]]="01000","GF","Hi Ed / OCR"))</f>
        <v>Hi Ed / OCR</v>
      </c>
      <c r="Q2652" s="5">
        <v>0</v>
      </c>
      <c r="R2652" s="5">
        <v>0</v>
      </c>
      <c r="S2652" s="5">
        <v>464538.24</v>
      </c>
      <c r="T2652" s="5">
        <v>464538.24</v>
      </c>
      <c r="U2652" s="3" t="s">
        <v>1733</v>
      </c>
      <c r="V2652" s="5">
        <v>0</v>
      </c>
      <c r="W2652" s="5">
        <v>0</v>
      </c>
      <c r="X2652" s="5">
        <v>0</v>
      </c>
      <c r="Y2652" s="5">
        <v>0</v>
      </c>
      <c r="Z2652" s="5">
        <v>0</v>
      </c>
      <c r="AA2652" s="5">
        <v>0</v>
      </c>
      <c r="AB2652" s="2"/>
      <c r="AC2652" s="2"/>
      <c r="AD2652" s="2"/>
      <c r="AE2652" s="2"/>
    </row>
    <row r="2653" spans="1:31" ht="30" x14ac:dyDescent="0.25">
      <c r="A2653" s="2" t="s">
        <v>10</v>
      </c>
      <c r="B2653" s="3">
        <v>7</v>
      </c>
      <c r="C2653" s="3">
        <v>212</v>
      </c>
      <c r="D2653" s="3" t="s">
        <v>477</v>
      </c>
      <c r="E2653" s="3" t="str">
        <f>_xlfn.XLOOKUP(Tbl_BalanceHistory[[#This Row],[RespAgy]],Tbl_Agencies[Agy Code],Tbl_Agencies[Agy Sort])</f>
        <v>106000</v>
      </c>
      <c r="F2653" s="2" t="str">
        <f>Tbl_BalanceHistory[[#This Row],[RespAgy]]&amp;": "&amp;Tbl_BalanceHistory[[#This Row],[RespAgency]]</f>
        <v>212: Virginia State University</v>
      </c>
      <c r="G2653" s="3">
        <v>212</v>
      </c>
      <c r="H2653" s="3" t="s">
        <v>477</v>
      </c>
      <c r="I2653" s="3" t="str">
        <f>_xlfn.XLOOKUP(Tbl_BalanceHistory[[#This Row],[AgyCode]],Tbl_Agencies[Agy Code],Tbl_Agencies[Agy Sort])</f>
        <v>106000</v>
      </c>
      <c r="J2653" s="2" t="str">
        <f>Tbl_BalanceHistory[[#This Row],[AgyCode]]&amp;": "&amp;Tbl_BalanceHistory[[#This Row],[Agency Name]]</f>
        <v>212: Virginia State University</v>
      </c>
      <c r="K2653" s="1">
        <v>2014</v>
      </c>
      <c r="L2653" s="3">
        <v>101</v>
      </c>
      <c r="M2653" s="3" t="s">
        <v>1636</v>
      </c>
      <c r="N2653" s="2" t="str">
        <f>Tbl_BalanceHistory[[#This Row],[ProgramCode]]&amp;": "&amp;Tbl_BalanceHistory[[#This Row],[Program Name]]</f>
        <v>101: Higher Education Instruction</v>
      </c>
      <c r="O2653" s="3" t="s">
        <v>1964</v>
      </c>
      <c r="P2653" s="1" t="str">
        <f>IF(Tbl_BalanceHistory[[#This Row],[FundCode]]="0100","GF",IF(Tbl_BalanceHistory[[#This Row],[FundCode]]="01000","GF","Hi Ed / OCR"))</f>
        <v>Hi Ed / OCR</v>
      </c>
      <c r="Q2653" s="5">
        <v>0</v>
      </c>
      <c r="R2653" s="5">
        <v>0</v>
      </c>
      <c r="S2653" s="5">
        <v>2294962</v>
      </c>
      <c r="T2653" s="5">
        <v>2294962</v>
      </c>
      <c r="U2653" s="3" t="s">
        <v>1731</v>
      </c>
      <c r="V2653" s="5">
        <v>0</v>
      </c>
      <c r="W2653" s="5">
        <v>0</v>
      </c>
      <c r="X2653" s="5"/>
      <c r="Y2653" s="5"/>
      <c r="Z2653" s="5">
        <f>Tbl_BalanceHistory[[#This Row],[Discretionary Recommended - Pre 2022]]+Tbl_BalanceHistory[[#This Row],[Discretionary Balance Recommended: Policy]]+Tbl_BalanceHistory[[#This Row],[Discretionary Balance Recommended: Commitments]]</f>
        <v>0</v>
      </c>
      <c r="AA2653" s="5">
        <f>Tbl_BalanceHistory[[#This Row],[Discretionary Balance]]-Tbl_BalanceHistory[[#This Row],[Discretionary Reappropriation]]</f>
        <v>0</v>
      </c>
      <c r="AB2653" s="2"/>
      <c r="AC2653" s="2"/>
      <c r="AD2653" s="2"/>
      <c r="AE2653" s="2"/>
    </row>
    <row r="2654" spans="1:31" ht="30" x14ac:dyDescent="0.25">
      <c r="A2654" s="2" t="s">
        <v>10</v>
      </c>
      <c r="B2654" s="3">
        <v>7</v>
      </c>
      <c r="C2654" s="3">
        <v>212</v>
      </c>
      <c r="D2654" s="3" t="s">
        <v>477</v>
      </c>
      <c r="E2654" s="3" t="str">
        <f>_xlfn.XLOOKUP(Tbl_BalanceHistory[[#This Row],[RespAgy]],Tbl_Agencies[Agy Code],Tbl_Agencies[Agy Sort])</f>
        <v>106000</v>
      </c>
      <c r="F2654" s="2" t="str">
        <f>Tbl_BalanceHistory[[#This Row],[RespAgy]]&amp;": "&amp;Tbl_BalanceHistory[[#This Row],[RespAgency]]</f>
        <v>212: Virginia State University</v>
      </c>
      <c r="G2654" s="3">
        <v>212</v>
      </c>
      <c r="H2654" s="3" t="s">
        <v>477</v>
      </c>
      <c r="I2654" s="3" t="str">
        <f>_xlfn.XLOOKUP(Tbl_BalanceHistory[[#This Row],[AgyCode]],Tbl_Agencies[Agy Code],Tbl_Agencies[Agy Sort])</f>
        <v>106000</v>
      </c>
      <c r="J2654" s="2" t="str">
        <f>Tbl_BalanceHistory[[#This Row],[AgyCode]]&amp;": "&amp;Tbl_BalanceHistory[[#This Row],[Agency Name]]</f>
        <v>212: Virginia State University</v>
      </c>
      <c r="K2654" s="1">
        <v>2015</v>
      </c>
      <c r="L2654" s="3">
        <v>101</v>
      </c>
      <c r="M2654" s="3" t="s">
        <v>1636</v>
      </c>
      <c r="N2654" s="2" t="str">
        <f>Tbl_BalanceHistory[[#This Row],[ProgramCode]]&amp;": "&amp;Tbl_BalanceHistory[[#This Row],[Program Name]]</f>
        <v>101: Higher Education Instruction</v>
      </c>
      <c r="O2654" s="3" t="s">
        <v>1964</v>
      </c>
      <c r="P2654" s="1" t="str">
        <f>IF(Tbl_BalanceHistory[[#This Row],[FundCode]]="0100","GF",IF(Tbl_BalanceHistory[[#This Row],[FundCode]]="01000","GF","Hi Ed / OCR"))</f>
        <v>Hi Ed / OCR</v>
      </c>
      <c r="Q2654" s="5">
        <v>0</v>
      </c>
      <c r="R2654" s="5">
        <v>0</v>
      </c>
      <c r="S2654" s="5">
        <v>1899774</v>
      </c>
      <c r="T2654" s="5">
        <v>1899774</v>
      </c>
      <c r="U2654" s="3" t="s">
        <v>1731</v>
      </c>
      <c r="V2654" s="5">
        <v>0</v>
      </c>
      <c r="W2654" s="5">
        <v>0</v>
      </c>
      <c r="X2654" s="5"/>
      <c r="Y2654" s="5"/>
      <c r="Z2654" s="5">
        <f>Tbl_BalanceHistory[[#This Row],[Discretionary Recommended - Pre 2022]]+Tbl_BalanceHistory[[#This Row],[Discretionary Balance Recommended: Policy]]+Tbl_BalanceHistory[[#This Row],[Discretionary Balance Recommended: Commitments]]</f>
        <v>0</v>
      </c>
      <c r="AA2654" s="5">
        <f>Tbl_BalanceHistory[[#This Row],[Discretionary Balance]]-Tbl_BalanceHistory[[#This Row],[Discretionary Reappropriation]]</f>
        <v>0</v>
      </c>
      <c r="AB2654" s="2"/>
      <c r="AC2654" s="2"/>
      <c r="AD2654" s="2"/>
      <c r="AE2654" s="2"/>
    </row>
    <row r="2655" spans="1:31" ht="30" x14ac:dyDescent="0.25">
      <c r="A2655" s="2" t="s">
        <v>10</v>
      </c>
      <c r="B2655" s="3">
        <v>7</v>
      </c>
      <c r="C2655" s="3">
        <v>212</v>
      </c>
      <c r="D2655" s="3" t="s">
        <v>477</v>
      </c>
      <c r="E2655" s="3" t="str">
        <f>_xlfn.XLOOKUP(Tbl_BalanceHistory[[#This Row],[RespAgy]],Tbl_Agencies[Agy Code],Tbl_Agencies[Agy Sort])</f>
        <v>106000</v>
      </c>
      <c r="F2655" s="2" t="str">
        <f>Tbl_BalanceHistory[[#This Row],[RespAgy]]&amp;": "&amp;Tbl_BalanceHistory[[#This Row],[RespAgency]]</f>
        <v>212: Virginia State University</v>
      </c>
      <c r="G2655" s="3">
        <v>212</v>
      </c>
      <c r="H2655" s="3" t="s">
        <v>477</v>
      </c>
      <c r="I2655" s="3" t="str">
        <f>_xlfn.XLOOKUP(Tbl_BalanceHistory[[#This Row],[AgyCode]],Tbl_Agencies[Agy Code],Tbl_Agencies[Agy Sort])</f>
        <v>106000</v>
      </c>
      <c r="J2655" s="2" t="str">
        <f>Tbl_BalanceHistory[[#This Row],[AgyCode]]&amp;": "&amp;Tbl_BalanceHistory[[#This Row],[Agency Name]]</f>
        <v>212: Virginia State University</v>
      </c>
      <c r="K2655" s="1">
        <v>2016</v>
      </c>
      <c r="L2655" s="3">
        <v>101</v>
      </c>
      <c r="M2655" s="3" t="s">
        <v>1636</v>
      </c>
      <c r="N2655" s="2" t="str">
        <f>Tbl_BalanceHistory[[#This Row],[ProgramCode]]&amp;": "&amp;Tbl_BalanceHistory[[#This Row],[Program Name]]</f>
        <v>101: Higher Education Instruction</v>
      </c>
      <c r="O2655" s="3" t="s">
        <v>1964</v>
      </c>
      <c r="P2655" s="1" t="str">
        <f>IF(Tbl_BalanceHistory[[#This Row],[FundCode]]="0100","GF",IF(Tbl_BalanceHistory[[#This Row],[FundCode]]="01000","GF","Hi Ed / OCR"))</f>
        <v>Hi Ed / OCR</v>
      </c>
      <c r="Q2655" s="5">
        <v>0</v>
      </c>
      <c r="R2655" s="5">
        <v>0</v>
      </c>
      <c r="S2655" s="5">
        <v>42009</v>
      </c>
      <c r="T2655" s="5">
        <v>42009</v>
      </c>
      <c r="U2655" s="3" t="s">
        <v>1731</v>
      </c>
      <c r="V2655" s="5">
        <v>0</v>
      </c>
      <c r="W2655" s="5">
        <v>0</v>
      </c>
      <c r="X2655" s="5"/>
      <c r="Y2655" s="5"/>
      <c r="Z2655" s="5">
        <f>Tbl_BalanceHistory[[#This Row],[Discretionary Recommended - Pre 2022]]+Tbl_BalanceHistory[[#This Row],[Discretionary Balance Recommended: Policy]]+Tbl_BalanceHistory[[#This Row],[Discretionary Balance Recommended: Commitments]]</f>
        <v>0</v>
      </c>
      <c r="AA2655" s="5">
        <f>Tbl_BalanceHistory[[#This Row],[Discretionary Balance]]-Tbl_BalanceHistory[[#This Row],[Discretionary Reappropriation]]</f>
        <v>0</v>
      </c>
      <c r="AB2655" s="2"/>
      <c r="AC2655" s="2"/>
      <c r="AD2655" s="2"/>
      <c r="AE2655" s="2"/>
    </row>
    <row r="2656" spans="1:31" ht="30" x14ac:dyDescent="0.25">
      <c r="A2656" s="2" t="s">
        <v>10</v>
      </c>
      <c r="B2656" s="3">
        <v>7</v>
      </c>
      <c r="C2656" s="3">
        <v>212</v>
      </c>
      <c r="D2656" s="3" t="s">
        <v>477</v>
      </c>
      <c r="E2656" s="3" t="str">
        <f>_xlfn.XLOOKUP(Tbl_BalanceHistory[[#This Row],[RespAgy]],Tbl_Agencies[Agy Code],Tbl_Agencies[Agy Sort])</f>
        <v>106000</v>
      </c>
      <c r="F2656" s="2" t="str">
        <f>Tbl_BalanceHistory[[#This Row],[RespAgy]]&amp;": "&amp;Tbl_BalanceHistory[[#This Row],[RespAgency]]</f>
        <v>212: Virginia State University</v>
      </c>
      <c r="G2656" s="3">
        <v>212</v>
      </c>
      <c r="H2656" s="3" t="s">
        <v>477</v>
      </c>
      <c r="I2656" s="3" t="str">
        <f>_xlfn.XLOOKUP(Tbl_BalanceHistory[[#This Row],[AgyCode]],Tbl_Agencies[Agy Code],Tbl_Agencies[Agy Sort])</f>
        <v>106000</v>
      </c>
      <c r="J2656" s="2" t="str">
        <f>Tbl_BalanceHistory[[#This Row],[AgyCode]]&amp;": "&amp;Tbl_BalanceHistory[[#This Row],[Agency Name]]</f>
        <v>212: Virginia State University</v>
      </c>
      <c r="K2656" s="1">
        <v>2017</v>
      </c>
      <c r="L2656" s="3">
        <v>101</v>
      </c>
      <c r="M2656" s="3" t="s">
        <v>1636</v>
      </c>
      <c r="N2656" s="2" t="str">
        <f>Tbl_BalanceHistory[[#This Row],[ProgramCode]]&amp;": "&amp;Tbl_BalanceHistory[[#This Row],[Program Name]]</f>
        <v>101: Higher Education Instruction</v>
      </c>
      <c r="O2656" s="3" t="s">
        <v>1963</v>
      </c>
      <c r="P2656" s="1" t="str">
        <f>IF(Tbl_BalanceHistory[[#This Row],[FundCode]]="0100","GF",IF(Tbl_BalanceHistory[[#This Row],[FundCode]]="01000","GF","Hi Ed / OCR"))</f>
        <v>Hi Ed / OCR</v>
      </c>
      <c r="Q2656" s="5">
        <v>0</v>
      </c>
      <c r="R2656" s="5">
        <v>0</v>
      </c>
      <c r="S2656" s="5">
        <v>1019146</v>
      </c>
      <c r="T2656" s="5">
        <v>1019146</v>
      </c>
      <c r="U2656" s="3" t="s">
        <v>1732</v>
      </c>
      <c r="V2656" s="5">
        <v>0</v>
      </c>
      <c r="W2656" s="5">
        <v>0</v>
      </c>
      <c r="X2656" s="5"/>
      <c r="Y2656" s="5"/>
      <c r="Z2656" s="5">
        <f>Tbl_BalanceHistory[[#This Row],[Discretionary Recommended - Pre 2022]]+Tbl_BalanceHistory[[#This Row],[Discretionary Balance Recommended: Policy]]+Tbl_BalanceHistory[[#This Row],[Discretionary Balance Recommended: Commitments]]</f>
        <v>0</v>
      </c>
      <c r="AA2656" s="5">
        <f>Tbl_BalanceHistory[[#This Row],[Discretionary Balance]]-Tbl_BalanceHistory[[#This Row],[Discretionary Reappropriation]]</f>
        <v>0</v>
      </c>
      <c r="AB2656" s="2"/>
      <c r="AC2656" s="2"/>
      <c r="AD2656" s="2"/>
      <c r="AE2656" s="2"/>
    </row>
    <row r="2657" spans="1:31" ht="30" x14ac:dyDescent="0.25">
      <c r="A2657" s="2" t="s">
        <v>10</v>
      </c>
      <c r="B2657" s="3">
        <v>7</v>
      </c>
      <c r="C2657" s="3">
        <v>212</v>
      </c>
      <c r="D2657" s="3" t="s">
        <v>477</v>
      </c>
      <c r="E2657" s="3" t="str">
        <f>_xlfn.XLOOKUP(Tbl_BalanceHistory[[#This Row],[RespAgy]],Tbl_Agencies[Agy Code],Tbl_Agencies[Agy Sort])</f>
        <v>106000</v>
      </c>
      <c r="F2657" s="2" t="str">
        <f>Tbl_BalanceHistory[[#This Row],[RespAgy]]&amp;": "&amp;Tbl_BalanceHistory[[#This Row],[RespAgency]]</f>
        <v>212: Virginia State University</v>
      </c>
      <c r="G2657" s="3">
        <v>212</v>
      </c>
      <c r="H2657" s="3" t="s">
        <v>477</v>
      </c>
      <c r="I2657" s="3" t="str">
        <f>_xlfn.XLOOKUP(Tbl_BalanceHistory[[#This Row],[AgyCode]],Tbl_Agencies[Agy Code],Tbl_Agencies[Agy Sort])</f>
        <v>106000</v>
      </c>
      <c r="J2657" s="2" t="str">
        <f>Tbl_BalanceHistory[[#This Row],[AgyCode]]&amp;": "&amp;Tbl_BalanceHistory[[#This Row],[Agency Name]]</f>
        <v>212: Virginia State University</v>
      </c>
      <c r="K2657" s="1">
        <v>2018</v>
      </c>
      <c r="L2657" s="3">
        <v>101</v>
      </c>
      <c r="M2657" s="3" t="s">
        <v>1636</v>
      </c>
      <c r="N2657" s="2" t="str">
        <f>Tbl_BalanceHistory[[#This Row],[ProgramCode]]&amp;": "&amp;Tbl_BalanceHistory[[#This Row],[Program Name]]</f>
        <v>101: Higher Education Instruction</v>
      </c>
      <c r="O2657" s="3" t="s">
        <v>1963</v>
      </c>
      <c r="P2657" s="1" t="str">
        <f>IF(Tbl_BalanceHistory[[#This Row],[FundCode]]="0100","GF",IF(Tbl_BalanceHistory[[#This Row],[FundCode]]="01000","GF","Hi Ed / OCR"))</f>
        <v>Hi Ed / OCR</v>
      </c>
      <c r="Q2657" s="5">
        <v>0</v>
      </c>
      <c r="R2657" s="5">
        <v>0</v>
      </c>
      <c r="S2657" s="5">
        <v>192468</v>
      </c>
      <c r="T2657" s="5">
        <v>192468</v>
      </c>
      <c r="U2657" s="3" t="s">
        <v>1731</v>
      </c>
      <c r="V2657" s="5">
        <v>0</v>
      </c>
      <c r="W2657" s="5">
        <v>0</v>
      </c>
      <c r="X2657" s="5"/>
      <c r="Y2657" s="5"/>
      <c r="Z2657" s="5">
        <f>Tbl_BalanceHistory[[#This Row],[Discretionary Recommended - Pre 2022]]+Tbl_BalanceHistory[[#This Row],[Discretionary Balance Recommended: Policy]]+Tbl_BalanceHistory[[#This Row],[Discretionary Balance Recommended: Commitments]]</f>
        <v>0</v>
      </c>
      <c r="AA2657" s="5">
        <f>Tbl_BalanceHistory[[#This Row],[Discretionary Balance]]-Tbl_BalanceHistory[[#This Row],[Discretionary Reappropriation]]</f>
        <v>0</v>
      </c>
      <c r="AB2657" s="2"/>
      <c r="AC2657" s="2"/>
      <c r="AD2657" s="2"/>
      <c r="AE2657" s="2"/>
    </row>
    <row r="2658" spans="1:31" ht="30" x14ac:dyDescent="0.25">
      <c r="A2658" s="2" t="s">
        <v>10</v>
      </c>
      <c r="B2658" s="3">
        <v>7</v>
      </c>
      <c r="C2658" s="3">
        <v>212</v>
      </c>
      <c r="D2658" s="3" t="s">
        <v>477</v>
      </c>
      <c r="E2658" s="3" t="str">
        <f>_xlfn.XLOOKUP(Tbl_BalanceHistory[[#This Row],[RespAgy]],Tbl_Agencies[Agy Code],Tbl_Agencies[Agy Sort])</f>
        <v>106000</v>
      </c>
      <c r="F2658" s="2" t="str">
        <f>Tbl_BalanceHistory[[#This Row],[RespAgy]]&amp;": "&amp;Tbl_BalanceHistory[[#This Row],[RespAgency]]</f>
        <v>212: Virginia State University</v>
      </c>
      <c r="G2658" s="3">
        <v>212</v>
      </c>
      <c r="H2658" s="3" t="s">
        <v>477</v>
      </c>
      <c r="I2658" s="3" t="str">
        <f>_xlfn.XLOOKUP(Tbl_BalanceHistory[[#This Row],[AgyCode]],Tbl_Agencies[Agy Code],Tbl_Agencies[Agy Sort])</f>
        <v>106000</v>
      </c>
      <c r="J2658" s="2" t="str">
        <f>Tbl_BalanceHistory[[#This Row],[AgyCode]]&amp;": "&amp;Tbl_BalanceHistory[[#This Row],[Agency Name]]</f>
        <v>212: Virginia State University</v>
      </c>
      <c r="K2658" s="1">
        <v>2019</v>
      </c>
      <c r="L2658" s="3">
        <v>101</v>
      </c>
      <c r="M2658" s="3" t="s">
        <v>1636</v>
      </c>
      <c r="N2658" s="2" t="str">
        <f>Tbl_BalanceHistory[[#This Row],[ProgramCode]]&amp;": "&amp;Tbl_BalanceHistory[[#This Row],[Program Name]]</f>
        <v>101: Higher Education Instruction</v>
      </c>
      <c r="O2658" s="3" t="s">
        <v>1963</v>
      </c>
      <c r="P2658" s="1" t="str">
        <f>IF(Tbl_BalanceHistory[[#This Row],[FundCode]]="0100","GF",IF(Tbl_BalanceHistory[[#This Row],[FundCode]]="01000","GF","Hi Ed / OCR"))</f>
        <v>Hi Ed / OCR</v>
      </c>
      <c r="Q2658" s="5">
        <v>0</v>
      </c>
      <c r="R2658" s="5">
        <v>0</v>
      </c>
      <c r="S2658" s="5">
        <v>830520.92</v>
      </c>
      <c r="T2658" s="5">
        <v>830520.92</v>
      </c>
      <c r="U2658" s="3" t="s">
        <v>1733</v>
      </c>
      <c r="V2658" s="5">
        <v>0</v>
      </c>
      <c r="W2658" s="5">
        <v>0</v>
      </c>
      <c r="X2658" s="5"/>
      <c r="Y2658" s="5"/>
      <c r="Z2658" s="5">
        <f>Tbl_BalanceHistory[[#This Row],[Discretionary Recommended - Pre 2022]]+Tbl_BalanceHistory[[#This Row],[Discretionary Balance Recommended: Policy]]+Tbl_BalanceHistory[[#This Row],[Discretionary Balance Recommended: Commitments]]</f>
        <v>0</v>
      </c>
      <c r="AA2658" s="5">
        <f>Tbl_BalanceHistory[[#This Row],[Discretionary Balance]]-Tbl_BalanceHistory[[#This Row],[Discretionary Reappropriation]]</f>
        <v>0</v>
      </c>
      <c r="AB2658" s="2"/>
      <c r="AC2658" s="2"/>
      <c r="AD2658" s="2"/>
      <c r="AE2658" s="2"/>
    </row>
    <row r="2659" spans="1:31" ht="30" x14ac:dyDescent="0.25">
      <c r="A2659" s="2" t="s">
        <v>10</v>
      </c>
      <c r="B2659" s="3">
        <v>7</v>
      </c>
      <c r="C2659" s="3">
        <v>212</v>
      </c>
      <c r="D2659" s="3" t="s">
        <v>477</v>
      </c>
      <c r="E2659" s="3" t="str">
        <f>_xlfn.XLOOKUP(Tbl_BalanceHistory[[#This Row],[RespAgy]],Tbl_Agencies[Agy Code],Tbl_Agencies[Agy Sort])</f>
        <v>106000</v>
      </c>
      <c r="F2659" s="2" t="str">
        <f>Tbl_BalanceHistory[[#This Row],[RespAgy]]&amp;": "&amp;Tbl_BalanceHistory[[#This Row],[RespAgency]]</f>
        <v>212: Virginia State University</v>
      </c>
      <c r="G2659" s="3">
        <v>212</v>
      </c>
      <c r="H2659" s="3" t="s">
        <v>477</v>
      </c>
      <c r="I2659" s="3" t="str">
        <f>_xlfn.XLOOKUP(Tbl_BalanceHistory[[#This Row],[AgyCode]],Tbl_Agencies[Agy Code],Tbl_Agencies[Agy Sort])</f>
        <v>106000</v>
      </c>
      <c r="J2659" s="2" t="str">
        <f>Tbl_BalanceHistory[[#This Row],[AgyCode]]&amp;": "&amp;Tbl_BalanceHistory[[#This Row],[Agency Name]]</f>
        <v>212: Virginia State University</v>
      </c>
      <c r="K2659" s="1">
        <v>2020</v>
      </c>
      <c r="L2659" s="3">
        <v>101</v>
      </c>
      <c r="M2659" s="3" t="s">
        <v>1636</v>
      </c>
      <c r="N2659" s="2" t="str">
        <f>Tbl_BalanceHistory[[#This Row],[ProgramCode]]&amp;": "&amp;Tbl_BalanceHistory[[#This Row],[Program Name]]</f>
        <v>101: Higher Education Instruction</v>
      </c>
      <c r="O2659" s="3" t="s">
        <v>1963</v>
      </c>
      <c r="P2659" s="1" t="str">
        <f>IF(Tbl_BalanceHistory[[#This Row],[FundCode]]="0100","GF",IF(Tbl_BalanceHistory[[#This Row],[FundCode]]="01000","GF","Hi Ed / OCR"))</f>
        <v>Hi Ed / OCR</v>
      </c>
      <c r="Q2659" s="5">
        <v>0</v>
      </c>
      <c r="R2659" s="5">
        <v>0</v>
      </c>
      <c r="S2659" s="5">
        <v>473425.27</v>
      </c>
      <c r="T2659" s="5">
        <v>473425.27</v>
      </c>
      <c r="U2659" s="3" t="s">
        <v>1733</v>
      </c>
      <c r="V2659" s="5">
        <v>0</v>
      </c>
      <c r="W2659" s="5">
        <v>0</v>
      </c>
      <c r="X2659" s="5"/>
      <c r="Y2659" s="5"/>
      <c r="Z2659" s="5">
        <f>Tbl_BalanceHistory[[#This Row],[Discretionary Recommended - Pre 2022]]+Tbl_BalanceHistory[[#This Row],[Discretionary Balance Recommended: Policy]]+Tbl_BalanceHistory[[#This Row],[Discretionary Balance Recommended: Commitments]]</f>
        <v>0</v>
      </c>
      <c r="AA2659" s="5">
        <f>Tbl_BalanceHistory[[#This Row],[Discretionary Balance]]-Tbl_BalanceHistory[[#This Row],[Discretionary Reappropriation]]</f>
        <v>0</v>
      </c>
      <c r="AB2659" s="2"/>
      <c r="AC2659" s="2"/>
      <c r="AD2659" s="2"/>
      <c r="AE2659" s="2"/>
    </row>
    <row r="2660" spans="1:31" ht="30" x14ac:dyDescent="0.25">
      <c r="A2660" s="2" t="s">
        <v>10</v>
      </c>
      <c r="B2660" s="3">
        <v>7</v>
      </c>
      <c r="C2660" s="3">
        <v>212</v>
      </c>
      <c r="D2660" s="3" t="s">
        <v>477</v>
      </c>
      <c r="E2660" s="3" t="str">
        <f>_xlfn.XLOOKUP(Tbl_BalanceHistory[[#This Row],[RespAgy]],Tbl_Agencies[Agy Code],Tbl_Agencies[Agy Sort])</f>
        <v>106000</v>
      </c>
      <c r="F2660" s="2" t="str">
        <f>Tbl_BalanceHistory[[#This Row],[RespAgy]]&amp;": "&amp;Tbl_BalanceHistory[[#This Row],[RespAgency]]</f>
        <v>212: Virginia State University</v>
      </c>
      <c r="G2660" s="3">
        <v>212</v>
      </c>
      <c r="H2660" s="3" t="s">
        <v>477</v>
      </c>
      <c r="I2660" s="3" t="str">
        <f>_xlfn.XLOOKUP(Tbl_BalanceHistory[[#This Row],[AgyCode]],Tbl_Agencies[Agy Code],Tbl_Agencies[Agy Sort])</f>
        <v>106000</v>
      </c>
      <c r="J2660" s="2" t="str">
        <f>Tbl_BalanceHistory[[#This Row],[AgyCode]]&amp;": "&amp;Tbl_BalanceHistory[[#This Row],[Agency Name]]</f>
        <v>212: Virginia State University</v>
      </c>
      <c r="K2660" s="1">
        <v>2021</v>
      </c>
      <c r="L2660" s="3">
        <v>101</v>
      </c>
      <c r="M2660" s="3" t="s">
        <v>1636</v>
      </c>
      <c r="N2660" s="2" t="str">
        <f>Tbl_BalanceHistory[[#This Row],[ProgramCode]]&amp;": "&amp;Tbl_BalanceHistory[[#This Row],[Program Name]]</f>
        <v>101: Higher Education Instruction</v>
      </c>
      <c r="O2660" s="3" t="s">
        <v>1963</v>
      </c>
      <c r="P2660" s="1" t="str">
        <f>IF(Tbl_BalanceHistory[[#This Row],[FundCode]]="0100","GF",IF(Tbl_BalanceHistory[[#This Row],[FundCode]]="01000","GF","Hi Ed / OCR"))</f>
        <v>Hi Ed / OCR</v>
      </c>
      <c r="Q2660" s="5">
        <v>0</v>
      </c>
      <c r="R2660" s="5">
        <v>0</v>
      </c>
      <c r="S2660" s="5">
        <v>5081772.5999999996</v>
      </c>
      <c r="T2660" s="5">
        <v>5081772.5999999996</v>
      </c>
      <c r="U2660" s="3" t="s">
        <v>1733</v>
      </c>
      <c r="V2660" s="5">
        <v>0</v>
      </c>
      <c r="W2660" s="5">
        <v>0</v>
      </c>
      <c r="X2660" s="5"/>
      <c r="Y2660" s="5"/>
      <c r="Z2660" s="5">
        <f>Tbl_BalanceHistory[[#This Row],[Discretionary Recommended - Pre 2022]]+Tbl_BalanceHistory[[#This Row],[Discretionary Balance Recommended: Policy]]+Tbl_BalanceHistory[[#This Row],[Discretionary Balance Recommended: Commitments]]</f>
        <v>0</v>
      </c>
      <c r="AA2660" s="5">
        <f>Tbl_BalanceHistory[[#This Row],[Discretionary Balance]]-Tbl_BalanceHistory[[#This Row],[Discretionary Reappropriation]]</f>
        <v>0</v>
      </c>
      <c r="AB2660" s="2"/>
      <c r="AC2660" s="2"/>
      <c r="AD2660" s="2"/>
      <c r="AE2660" s="2"/>
    </row>
    <row r="2661" spans="1:31" ht="30" x14ac:dyDescent="0.25">
      <c r="A2661" s="2" t="s">
        <v>10</v>
      </c>
      <c r="B2661" s="3">
        <v>7</v>
      </c>
      <c r="C2661" s="3">
        <v>212</v>
      </c>
      <c r="D2661" s="3" t="s">
        <v>477</v>
      </c>
      <c r="E2661" s="3" t="str">
        <f>_xlfn.XLOOKUP(Tbl_BalanceHistory[[#This Row],[RespAgy]],Tbl_Agencies[Agy Code],Tbl_Agencies[Agy Sort])</f>
        <v>106000</v>
      </c>
      <c r="F2661" s="2" t="str">
        <f>Tbl_BalanceHistory[[#This Row],[RespAgy]]&amp;": "&amp;Tbl_BalanceHistory[[#This Row],[RespAgency]]</f>
        <v>212: Virginia State University</v>
      </c>
      <c r="G2661" s="3">
        <v>212</v>
      </c>
      <c r="H2661" s="3" t="s">
        <v>477</v>
      </c>
      <c r="I2661" s="3" t="str">
        <f>_xlfn.XLOOKUP(Tbl_BalanceHistory[[#This Row],[AgyCode]],Tbl_Agencies[Agy Code],Tbl_Agencies[Agy Sort])</f>
        <v>106000</v>
      </c>
      <c r="J2661" s="2" t="str">
        <f>Tbl_BalanceHistory[[#This Row],[AgyCode]]&amp;": "&amp;Tbl_BalanceHistory[[#This Row],[Agency Name]]</f>
        <v>212: Virginia State University</v>
      </c>
      <c r="K2661" s="1">
        <v>2022</v>
      </c>
      <c r="L2661" s="3">
        <v>101</v>
      </c>
      <c r="M2661" s="3" t="s">
        <v>1636</v>
      </c>
      <c r="N2661" s="2" t="str">
        <f>Tbl_BalanceHistory[[#This Row],[ProgramCode]]&amp;": "&amp;Tbl_BalanceHistory[[#This Row],[Program Name]]</f>
        <v>101: Higher Education Instruction</v>
      </c>
      <c r="O2661" s="3" t="s">
        <v>1963</v>
      </c>
      <c r="P2661" s="1" t="str">
        <f>IF(Tbl_BalanceHistory[[#This Row],[FundCode]]="0100","GF",IF(Tbl_BalanceHistory[[#This Row],[FundCode]]="01000","GF","Hi Ed / OCR"))</f>
        <v>Hi Ed / OCR</v>
      </c>
      <c r="Q2661" s="5">
        <v>0</v>
      </c>
      <c r="R2661" s="5">
        <v>0</v>
      </c>
      <c r="S2661" s="5">
        <v>19496.169999999998</v>
      </c>
      <c r="T2661" s="5">
        <v>19496.169999999998</v>
      </c>
      <c r="U2661" s="3" t="s">
        <v>1733</v>
      </c>
      <c r="V2661" s="5">
        <v>0</v>
      </c>
      <c r="W2661" s="5"/>
      <c r="X2661" s="5">
        <v>0</v>
      </c>
      <c r="Y2661" s="5">
        <v>0</v>
      </c>
      <c r="Z2661" s="5">
        <f>Tbl_BalanceHistory[[#This Row],[Discretionary Recommended - Pre 2022]]+Tbl_BalanceHistory[[#This Row],[Discretionary Balance Recommended: Policy]]+Tbl_BalanceHistory[[#This Row],[Discretionary Balance Recommended: Commitments]]</f>
        <v>0</v>
      </c>
      <c r="AA2661" s="5">
        <f>Tbl_BalanceHistory[[#This Row],[Discretionary Balance]]-Tbl_BalanceHistory[[#This Row],[Discretionary Reappropriation]]</f>
        <v>0</v>
      </c>
      <c r="AB2661" s="2"/>
      <c r="AC2661" s="2"/>
      <c r="AD2661" s="2"/>
      <c r="AE2661" s="2"/>
    </row>
    <row r="2662" spans="1:31" ht="45" x14ac:dyDescent="0.25">
      <c r="A2662" s="2" t="s">
        <v>10</v>
      </c>
      <c r="B2662" s="3">
        <v>7</v>
      </c>
      <c r="C2662" s="3">
        <v>212</v>
      </c>
      <c r="D2662" s="3" t="s">
        <v>477</v>
      </c>
      <c r="E2662" s="3" t="str">
        <f>_xlfn.XLOOKUP(Tbl_BalanceHistory[[#This Row],[RespAgy]],Tbl_Agencies[Agy Code],Tbl_Agencies[Agy Sort])</f>
        <v>106000</v>
      </c>
      <c r="F2662" s="2" t="str">
        <f>Tbl_BalanceHistory[[#This Row],[RespAgy]]&amp;": "&amp;Tbl_BalanceHistory[[#This Row],[RespAgency]]</f>
        <v>212: Virginia State University</v>
      </c>
      <c r="G2662" s="3">
        <v>212</v>
      </c>
      <c r="H2662" s="3" t="s">
        <v>477</v>
      </c>
      <c r="I2662" s="3" t="str">
        <f>_xlfn.XLOOKUP(Tbl_BalanceHistory[[#This Row],[AgyCode]],Tbl_Agencies[Agy Code],Tbl_Agencies[Agy Sort])</f>
        <v>106000</v>
      </c>
      <c r="J2662" s="2" t="str">
        <f>Tbl_BalanceHistory[[#This Row],[AgyCode]]&amp;": "&amp;Tbl_BalanceHistory[[#This Row],[Agency Name]]</f>
        <v>212: Virginia State University</v>
      </c>
      <c r="K2662" s="1">
        <v>2014</v>
      </c>
      <c r="L2662" s="3">
        <v>108</v>
      </c>
      <c r="M2662" s="3" t="s">
        <v>408</v>
      </c>
      <c r="N2662" s="2" t="str">
        <f>Tbl_BalanceHistory[[#This Row],[ProgramCode]]&amp;": "&amp;Tbl_BalanceHistory[[#This Row],[Program Name]]</f>
        <v>108: Higher Education Student Financial Assistance</v>
      </c>
      <c r="O2662" s="3" t="s">
        <v>1730</v>
      </c>
      <c r="P2662" s="1" t="str">
        <f>IF(Tbl_BalanceHistory[[#This Row],[FundCode]]="0100","GF",IF(Tbl_BalanceHistory[[#This Row],[FundCode]]="01000","GF","Hi Ed / OCR"))</f>
        <v>GF</v>
      </c>
      <c r="Q2662" s="5">
        <v>6367271</v>
      </c>
      <c r="R2662" s="5">
        <v>6365399</v>
      </c>
      <c r="S2662" s="5">
        <v>1872</v>
      </c>
      <c r="T2662" s="5">
        <v>1872</v>
      </c>
      <c r="U2662" s="3" t="s">
        <v>1731</v>
      </c>
      <c r="V2662" s="5">
        <v>0</v>
      </c>
      <c r="W2662" s="5">
        <v>0</v>
      </c>
      <c r="X2662" s="5"/>
      <c r="Y2662" s="5"/>
      <c r="Z2662" s="5">
        <f>Tbl_BalanceHistory[[#This Row],[Discretionary Recommended - Pre 2022]]+Tbl_BalanceHistory[[#This Row],[Discretionary Balance Recommended: Policy]]+Tbl_BalanceHistory[[#This Row],[Discretionary Balance Recommended: Commitments]]</f>
        <v>0</v>
      </c>
      <c r="AA2662" s="5">
        <f>Tbl_BalanceHistory[[#This Row],[Discretionary Balance]]-Tbl_BalanceHistory[[#This Row],[Discretionary Reappropriation]]</f>
        <v>0</v>
      </c>
      <c r="AB2662" s="2"/>
      <c r="AC2662" s="2"/>
      <c r="AD2662" s="2"/>
      <c r="AE2662" s="2"/>
    </row>
    <row r="2663" spans="1:31" ht="45" x14ac:dyDescent="0.25">
      <c r="A2663" s="2" t="s">
        <v>10</v>
      </c>
      <c r="B2663" s="3">
        <v>7</v>
      </c>
      <c r="C2663" s="3">
        <v>212</v>
      </c>
      <c r="D2663" s="3" t="s">
        <v>477</v>
      </c>
      <c r="E2663" s="3" t="str">
        <f>_xlfn.XLOOKUP(Tbl_BalanceHistory[[#This Row],[RespAgy]],Tbl_Agencies[Agy Code],Tbl_Agencies[Agy Sort])</f>
        <v>106000</v>
      </c>
      <c r="F2663" s="2" t="str">
        <f>Tbl_BalanceHistory[[#This Row],[RespAgy]]&amp;": "&amp;Tbl_BalanceHistory[[#This Row],[RespAgency]]</f>
        <v>212: Virginia State University</v>
      </c>
      <c r="G2663" s="3">
        <v>212</v>
      </c>
      <c r="H2663" s="3" t="s">
        <v>477</v>
      </c>
      <c r="I2663" s="3" t="str">
        <f>_xlfn.XLOOKUP(Tbl_BalanceHistory[[#This Row],[AgyCode]],Tbl_Agencies[Agy Code],Tbl_Agencies[Agy Sort])</f>
        <v>106000</v>
      </c>
      <c r="J2663" s="2" t="str">
        <f>Tbl_BalanceHistory[[#This Row],[AgyCode]]&amp;": "&amp;Tbl_BalanceHistory[[#This Row],[Agency Name]]</f>
        <v>212: Virginia State University</v>
      </c>
      <c r="K2663" s="1">
        <v>2015</v>
      </c>
      <c r="L2663" s="3">
        <v>108</v>
      </c>
      <c r="M2663" s="3" t="s">
        <v>408</v>
      </c>
      <c r="N2663" s="2" t="str">
        <f>Tbl_BalanceHistory[[#This Row],[ProgramCode]]&amp;": "&amp;Tbl_BalanceHistory[[#This Row],[Program Name]]</f>
        <v>108: Higher Education Student Financial Assistance</v>
      </c>
      <c r="O2663" s="3" t="s">
        <v>1730</v>
      </c>
      <c r="P2663" s="1" t="str">
        <f>IF(Tbl_BalanceHistory[[#This Row],[FundCode]]="0100","GF",IF(Tbl_BalanceHistory[[#This Row],[FundCode]]="01000","GF","Hi Ed / OCR"))</f>
        <v>GF</v>
      </c>
      <c r="Q2663" s="5">
        <v>6355413</v>
      </c>
      <c r="R2663" s="5">
        <v>6347997</v>
      </c>
      <c r="S2663" s="5">
        <v>7416</v>
      </c>
      <c r="T2663" s="5">
        <v>7416</v>
      </c>
      <c r="U2663" s="3" t="s">
        <v>1731</v>
      </c>
      <c r="V2663" s="5">
        <v>0</v>
      </c>
      <c r="W2663" s="5">
        <v>0</v>
      </c>
      <c r="X2663" s="5"/>
      <c r="Y2663" s="5"/>
      <c r="Z2663" s="5">
        <f>Tbl_BalanceHistory[[#This Row],[Discretionary Recommended - Pre 2022]]+Tbl_BalanceHistory[[#This Row],[Discretionary Balance Recommended: Policy]]+Tbl_BalanceHistory[[#This Row],[Discretionary Balance Recommended: Commitments]]</f>
        <v>0</v>
      </c>
      <c r="AA2663" s="5">
        <f>Tbl_BalanceHistory[[#This Row],[Discretionary Balance]]-Tbl_BalanceHistory[[#This Row],[Discretionary Reappropriation]]</f>
        <v>0</v>
      </c>
      <c r="AB2663" s="2"/>
      <c r="AC2663" s="2"/>
      <c r="AD2663" s="2"/>
      <c r="AE2663" s="2"/>
    </row>
    <row r="2664" spans="1:31" ht="45" x14ac:dyDescent="0.25">
      <c r="A2664" s="2" t="s">
        <v>10</v>
      </c>
      <c r="B2664" s="3">
        <v>7</v>
      </c>
      <c r="C2664" s="3">
        <v>212</v>
      </c>
      <c r="D2664" s="3" t="s">
        <v>477</v>
      </c>
      <c r="E2664" s="3" t="str">
        <f>_xlfn.XLOOKUP(Tbl_BalanceHistory[[#This Row],[RespAgy]],Tbl_Agencies[Agy Code],Tbl_Agencies[Agy Sort])</f>
        <v>106000</v>
      </c>
      <c r="F2664" s="2" t="str">
        <f>Tbl_BalanceHistory[[#This Row],[RespAgy]]&amp;": "&amp;Tbl_BalanceHistory[[#This Row],[RespAgency]]</f>
        <v>212: Virginia State University</v>
      </c>
      <c r="G2664" s="3">
        <v>212</v>
      </c>
      <c r="H2664" s="3" t="s">
        <v>477</v>
      </c>
      <c r="I2664" s="3" t="str">
        <f>_xlfn.XLOOKUP(Tbl_BalanceHistory[[#This Row],[AgyCode]],Tbl_Agencies[Agy Code],Tbl_Agencies[Agy Sort])</f>
        <v>106000</v>
      </c>
      <c r="J2664" s="2" t="str">
        <f>Tbl_BalanceHistory[[#This Row],[AgyCode]]&amp;": "&amp;Tbl_BalanceHistory[[#This Row],[Agency Name]]</f>
        <v>212: Virginia State University</v>
      </c>
      <c r="K2664" s="1">
        <v>2016</v>
      </c>
      <c r="L2664" s="3">
        <v>108</v>
      </c>
      <c r="M2664" s="3" t="s">
        <v>408</v>
      </c>
      <c r="N2664" s="2" t="str">
        <f>Tbl_BalanceHistory[[#This Row],[ProgramCode]]&amp;": "&amp;Tbl_BalanceHistory[[#This Row],[Program Name]]</f>
        <v>108: Higher Education Student Financial Assistance</v>
      </c>
      <c r="O2664" s="3" t="s">
        <v>1730</v>
      </c>
      <c r="P2664" s="1" t="str">
        <f>IF(Tbl_BalanceHistory[[#This Row],[FundCode]]="0100","GF",IF(Tbl_BalanceHistory[[#This Row],[FundCode]]="01000","GF","Hi Ed / OCR"))</f>
        <v>GF</v>
      </c>
      <c r="Q2664" s="5">
        <v>7387558</v>
      </c>
      <c r="R2664" s="5">
        <v>7373023</v>
      </c>
      <c r="S2664" s="5">
        <v>14535</v>
      </c>
      <c r="T2664" s="5">
        <v>14535</v>
      </c>
      <c r="U2664" s="3" t="s">
        <v>1731</v>
      </c>
      <c r="V2664" s="5">
        <v>0</v>
      </c>
      <c r="W2664" s="5">
        <v>0</v>
      </c>
      <c r="X2664" s="5"/>
      <c r="Y2664" s="5"/>
      <c r="Z2664" s="5">
        <f>Tbl_BalanceHistory[[#This Row],[Discretionary Recommended - Pre 2022]]+Tbl_BalanceHistory[[#This Row],[Discretionary Balance Recommended: Policy]]+Tbl_BalanceHistory[[#This Row],[Discretionary Balance Recommended: Commitments]]</f>
        <v>0</v>
      </c>
      <c r="AA2664" s="5">
        <f>Tbl_BalanceHistory[[#This Row],[Discretionary Balance]]-Tbl_BalanceHistory[[#This Row],[Discretionary Reappropriation]]</f>
        <v>0</v>
      </c>
      <c r="AB2664" s="2"/>
      <c r="AC2664" s="2"/>
      <c r="AD2664" s="2"/>
      <c r="AE2664" s="2"/>
    </row>
    <row r="2665" spans="1:31" ht="45" x14ac:dyDescent="0.25">
      <c r="A2665" s="2" t="s">
        <v>10</v>
      </c>
      <c r="B2665" s="3">
        <v>7</v>
      </c>
      <c r="C2665" s="3">
        <v>212</v>
      </c>
      <c r="D2665" s="3" t="s">
        <v>477</v>
      </c>
      <c r="E2665" s="3" t="str">
        <f>_xlfn.XLOOKUP(Tbl_BalanceHistory[[#This Row],[RespAgy]],Tbl_Agencies[Agy Code],Tbl_Agencies[Agy Sort])</f>
        <v>106000</v>
      </c>
      <c r="F2665" s="2" t="str">
        <f>Tbl_BalanceHistory[[#This Row],[RespAgy]]&amp;": "&amp;Tbl_BalanceHistory[[#This Row],[RespAgency]]</f>
        <v>212: Virginia State University</v>
      </c>
      <c r="G2665" s="3">
        <v>212</v>
      </c>
      <c r="H2665" s="3" t="s">
        <v>477</v>
      </c>
      <c r="I2665" s="3" t="str">
        <f>_xlfn.XLOOKUP(Tbl_BalanceHistory[[#This Row],[AgyCode]],Tbl_Agencies[Agy Code],Tbl_Agencies[Agy Sort])</f>
        <v>106000</v>
      </c>
      <c r="J2665" s="2" t="str">
        <f>Tbl_BalanceHistory[[#This Row],[AgyCode]]&amp;": "&amp;Tbl_BalanceHistory[[#This Row],[Agency Name]]</f>
        <v>212: Virginia State University</v>
      </c>
      <c r="K2665" s="1">
        <v>2017</v>
      </c>
      <c r="L2665" s="3">
        <v>108</v>
      </c>
      <c r="M2665" s="3" t="s">
        <v>408</v>
      </c>
      <c r="N2665" s="2" t="str">
        <f>Tbl_BalanceHistory[[#This Row],[ProgramCode]]&amp;": "&amp;Tbl_BalanceHistory[[#This Row],[Program Name]]</f>
        <v>108: Higher Education Student Financial Assistance</v>
      </c>
      <c r="O2665" s="3" t="s">
        <v>886</v>
      </c>
      <c r="P2665" s="1" t="str">
        <f>IF(Tbl_BalanceHistory[[#This Row],[FundCode]]="0100","GF",IF(Tbl_BalanceHistory[[#This Row],[FundCode]]="01000","GF","Hi Ed / OCR"))</f>
        <v>GF</v>
      </c>
      <c r="Q2665" s="5">
        <v>8667564</v>
      </c>
      <c r="R2665" s="5">
        <v>8628554</v>
      </c>
      <c r="S2665" s="5">
        <v>39010</v>
      </c>
      <c r="T2665" s="5">
        <v>39010</v>
      </c>
      <c r="U2665" s="3" t="s">
        <v>1732</v>
      </c>
      <c r="V2665" s="5">
        <v>0</v>
      </c>
      <c r="W2665" s="5">
        <v>0</v>
      </c>
      <c r="X2665" s="5"/>
      <c r="Y2665" s="5"/>
      <c r="Z2665" s="5">
        <f>Tbl_BalanceHistory[[#This Row],[Discretionary Recommended - Pre 2022]]+Tbl_BalanceHistory[[#This Row],[Discretionary Balance Recommended: Policy]]+Tbl_BalanceHistory[[#This Row],[Discretionary Balance Recommended: Commitments]]</f>
        <v>0</v>
      </c>
      <c r="AA2665" s="5">
        <f>Tbl_BalanceHistory[[#This Row],[Discretionary Balance]]-Tbl_BalanceHistory[[#This Row],[Discretionary Reappropriation]]</f>
        <v>0</v>
      </c>
      <c r="AB2665" s="2"/>
      <c r="AC2665" s="2"/>
      <c r="AD2665" s="2"/>
      <c r="AE2665" s="2"/>
    </row>
    <row r="2666" spans="1:31" ht="45" x14ac:dyDescent="0.25">
      <c r="A2666" s="2" t="s">
        <v>10</v>
      </c>
      <c r="B2666" s="3">
        <v>7</v>
      </c>
      <c r="C2666" s="3">
        <v>212</v>
      </c>
      <c r="D2666" s="3" t="s">
        <v>477</v>
      </c>
      <c r="E2666" s="3" t="str">
        <f>_xlfn.XLOOKUP(Tbl_BalanceHistory[[#This Row],[RespAgy]],Tbl_Agencies[Agy Code],Tbl_Agencies[Agy Sort])</f>
        <v>106000</v>
      </c>
      <c r="F2666" s="2" t="str">
        <f>Tbl_BalanceHistory[[#This Row],[RespAgy]]&amp;": "&amp;Tbl_BalanceHistory[[#This Row],[RespAgency]]</f>
        <v>212: Virginia State University</v>
      </c>
      <c r="G2666" s="3">
        <v>212</v>
      </c>
      <c r="H2666" s="3" t="s">
        <v>477</v>
      </c>
      <c r="I2666" s="3" t="str">
        <f>_xlfn.XLOOKUP(Tbl_BalanceHistory[[#This Row],[AgyCode]],Tbl_Agencies[Agy Code],Tbl_Agencies[Agy Sort])</f>
        <v>106000</v>
      </c>
      <c r="J2666" s="2" t="str">
        <f>Tbl_BalanceHistory[[#This Row],[AgyCode]]&amp;": "&amp;Tbl_BalanceHistory[[#This Row],[Agency Name]]</f>
        <v>212: Virginia State University</v>
      </c>
      <c r="K2666" s="1">
        <v>2018</v>
      </c>
      <c r="L2666" s="3">
        <v>108</v>
      </c>
      <c r="M2666" s="3" t="s">
        <v>408</v>
      </c>
      <c r="N2666" s="2" t="str">
        <f>Tbl_BalanceHistory[[#This Row],[ProgramCode]]&amp;": "&amp;Tbl_BalanceHistory[[#This Row],[Program Name]]</f>
        <v>108: Higher Education Student Financial Assistance</v>
      </c>
      <c r="O2666" s="3" t="s">
        <v>886</v>
      </c>
      <c r="P2666" s="1" t="str">
        <f>IF(Tbl_BalanceHistory[[#This Row],[FundCode]]="0100","GF",IF(Tbl_BalanceHistory[[#This Row],[FundCode]]="01000","GF","Hi Ed / OCR"))</f>
        <v>GF</v>
      </c>
      <c r="Q2666" s="5">
        <v>8712600</v>
      </c>
      <c r="R2666" s="5">
        <v>8665748</v>
      </c>
      <c r="S2666" s="5">
        <v>46852</v>
      </c>
      <c r="T2666" s="5">
        <v>46852</v>
      </c>
      <c r="U2666" s="3" t="s">
        <v>1733</v>
      </c>
      <c r="V2666" s="5">
        <v>0</v>
      </c>
      <c r="W2666" s="5">
        <v>0</v>
      </c>
      <c r="X2666" s="5"/>
      <c r="Y2666" s="5"/>
      <c r="Z2666" s="5">
        <f>Tbl_BalanceHistory[[#This Row],[Discretionary Recommended - Pre 2022]]+Tbl_BalanceHistory[[#This Row],[Discretionary Balance Recommended: Policy]]+Tbl_BalanceHistory[[#This Row],[Discretionary Balance Recommended: Commitments]]</f>
        <v>0</v>
      </c>
      <c r="AA2666" s="5">
        <f>Tbl_BalanceHistory[[#This Row],[Discretionary Balance]]-Tbl_BalanceHistory[[#This Row],[Discretionary Reappropriation]]</f>
        <v>0</v>
      </c>
      <c r="AB2666" s="2"/>
      <c r="AC2666" s="2"/>
      <c r="AD2666" s="2"/>
      <c r="AE2666" s="2"/>
    </row>
    <row r="2667" spans="1:31" ht="45" x14ac:dyDescent="0.25">
      <c r="A2667" s="2" t="s">
        <v>10</v>
      </c>
      <c r="B2667" s="3">
        <v>7</v>
      </c>
      <c r="C2667" s="3">
        <v>212</v>
      </c>
      <c r="D2667" s="3" t="s">
        <v>477</v>
      </c>
      <c r="E2667" s="3" t="str">
        <f>_xlfn.XLOOKUP(Tbl_BalanceHistory[[#This Row],[RespAgy]],Tbl_Agencies[Agy Code],Tbl_Agencies[Agy Sort])</f>
        <v>106000</v>
      </c>
      <c r="F2667" s="2" t="str">
        <f>Tbl_BalanceHistory[[#This Row],[RespAgy]]&amp;": "&amp;Tbl_BalanceHistory[[#This Row],[RespAgency]]</f>
        <v>212: Virginia State University</v>
      </c>
      <c r="G2667" s="3">
        <v>212</v>
      </c>
      <c r="H2667" s="3" t="s">
        <v>477</v>
      </c>
      <c r="I2667" s="3" t="str">
        <f>_xlfn.XLOOKUP(Tbl_BalanceHistory[[#This Row],[AgyCode]],Tbl_Agencies[Agy Code],Tbl_Agencies[Agy Sort])</f>
        <v>106000</v>
      </c>
      <c r="J2667" s="2" t="str">
        <f>Tbl_BalanceHistory[[#This Row],[AgyCode]]&amp;": "&amp;Tbl_BalanceHistory[[#This Row],[Agency Name]]</f>
        <v>212: Virginia State University</v>
      </c>
      <c r="K2667" s="1">
        <v>2019</v>
      </c>
      <c r="L2667" s="3">
        <v>108</v>
      </c>
      <c r="M2667" s="3" t="s">
        <v>408</v>
      </c>
      <c r="N2667" s="2" t="str">
        <f>Tbl_BalanceHistory[[#This Row],[ProgramCode]]&amp;": "&amp;Tbl_BalanceHistory[[#This Row],[Program Name]]</f>
        <v>108: Higher Education Student Financial Assistance</v>
      </c>
      <c r="O2667" s="3" t="s">
        <v>886</v>
      </c>
      <c r="P2667" s="1" t="str">
        <f>IF(Tbl_BalanceHistory[[#This Row],[FundCode]]="0100","GF",IF(Tbl_BalanceHistory[[#This Row],[FundCode]]="01000","GF","Hi Ed / OCR"))</f>
        <v>GF</v>
      </c>
      <c r="Q2667" s="5">
        <v>8902139</v>
      </c>
      <c r="R2667" s="5">
        <v>8860298</v>
      </c>
      <c r="S2667" s="5">
        <v>41841</v>
      </c>
      <c r="T2667" s="5">
        <v>41841</v>
      </c>
      <c r="U2667" s="3" t="s">
        <v>1733</v>
      </c>
      <c r="V2667" s="5">
        <v>0</v>
      </c>
      <c r="W2667" s="5">
        <v>0</v>
      </c>
      <c r="X2667" s="5"/>
      <c r="Y2667" s="5"/>
      <c r="Z2667" s="5">
        <f>Tbl_BalanceHistory[[#This Row],[Discretionary Recommended - Pre 2022]]+Tbl_BalanceHistory[[#This Row],[Discretionary Balance Recommended: Policy]]+Tbl_BalanceHistory[[#This Row],[Discretionary Balance Recommended: Commitments]]</f>
        <v>0</v>
      </c>
      <c r="AA2667" s="5">
        <f>Tbl_BalanceHistory[[#This Row],[Discretionary Balance]]-Tbl_BalanceHistory[[#This Row],[Discretionary Reappropriation]]</f>
        <v>0</v>
      </c>
      <c r="AB2667" s="2"/>
      <c r="AC2667" s="2"/>
      <c r="AD2667" s="2"/>
      <c r="AE2667" s="2"/>
    </row>
    <row r="2668" spans="1:31" ht="45" x14ac:dyDescent="0.25">
      <c r="A2668" s="2" t="s">
        <v>10</v>
      </c>
      <c r="B2668" s="3">
        <v>7</v>
      </c>
      <c r="C2668" s="3">
        <v>212</v>
      </c>
      <c r="D2668" s="3" t="s">
        <v>477</v>
      </c>
      <c r="E2668" s="3" t="str">
        <f>_xlfn.XLOOKUP(Tbl_BalanceHistory[[#This Row],[RespAgy]],Tbl_Agencies[Agy Code],Tbl_Agencies[Agy Sort])</f>
        <v>106000</v>
      </c>
      <c r="F2668" s="2" t="str">
        <f>Tbl_BalanceHistory[[#This Row],[RespAgy]]&amp;": "&amp;Tbl_BalanceHistory[[#This Row],[RespAgency]]</f>
        <v>212: Virginia State University</v>
      </c>
      <c r="G2668" s="3">
        <v>212</v>
      </c>
      <c r="H2668" s="3" t="s">
        <v>477</v>
      </c>
      <c r="I2668" s="3" t="str">
        <f>_xlfn.XLOOKUP(Tbl_BalanceHistory[[#This Row],[AgyCode]],Tbl_Agencies[Agy Code],Tbl_Agencies[Agy Sort])</f>
        <v>106000</v>
      </c>
      <c r="J2668" s="2" t="str">
        <f>Tbl_BalanceHistory[[#This Row],[AgyCode]]&amp;": "&amp;Tbl_BalanceHistory[[#This Row],[Agency Name]]</f>
        <v>212: Virginia State University</v>
      </c>
      <c r="K2668" s="1">
        <v>2020</v>
      </c>
      <c r="L2668" s="3">
        <v>108</v>
      </c>
      <c r="M2668" s="3" t="s">
        <v>408</v>
      </c>
      <c r="N2668" s="2" t="str">
        <f>Tbl_BalanceHistory[[#This Row],[ProgramCode]]&amp;": "&amp;Tbl_BalanceHistory[[#This Row],[Program Name]]</f>
        <v>108: Higher Education Student Financial Assistance</v>
      </c>
      <c r="O2668" s="3" t="s">
        <v>886</v>
      </c>
      <c r="P2668" s="1" t="str">
        <f>IF(Tbl_BalanceHistory[[#This Row],[FundCode]]="0100","GF",IF(Tbl_BalanceHistory[[#This Row],[FundCode]]="01000","GF","Hi Ed / OCR"))</f>
        <v>GF</v>
      </c>
      <c r="Q2668" s="5">
        <v>9625830</v>
      </c>
      <c r="R2668" s="5">
        <v>9606790</v>
      </c>
      <c r="S2668" s="5">
        <v>19040</v>
      </c>
      <c r="T2668" s="5">
        <v>19040</v>
      </c>
      <c r="U2668" s="3" t="s">
        <v>1733</v>
      </c>
      <c r="V2668" s="5">
        <v>0</v>
      </c>
      <c r="W2668" s="5">
        <v>0</v>
      </c>
      <c r="X2668" s="5"/>
      <c r="Y2668" s="5"/>
      <c r="Z2668" s="5">
        <f>Tbl_BalanceHistory[[#This Row],[Discretionary Recommended - Pre 2022]]+Tbl_BalanceHistory[[#This Row],[Discretionary Balance Recommended: Policy]]+Tbl_BalanceHistory[[#This Row],[Discretionary Balance Recommended: Commitments]]</f>
        <v>0</v>
      </c>
      <c r="AA2668" s="5">
        <f>Tbl_BalanceHistory[[#This Row],[Discretionary Balance]]-Tbl_BalanceHistory[[#This Row],[Discretionary Reappropriation]]</f>
        <v>0</v>
      </c>
      <c r="AB2668" s="2"/>
      <c r="AC2668" s="2"/>
      <c r="AD2668" s="2"/>
      <c r="AE2668" s="2"/>
    </row>
    <row r="2669" spans="1:31" ht="45" x14ac:dyDescent="0.25">
      <c r="A2669" s="2" t="s">
        <v>10</v>
      </c>
      <c r="B2669" s="3">
        <v>7</v>
      </c>
      <c r="C2669" s="3">
        <v>212</v>
      </c>
      <c r="D2669" s="3" t="s">
        <v>477</v>
      </c>
      <c r="E2669" s="3" t="str">
        <f>_xlfn.XLOOKUP(Tbl_BalanceHistory[[#This Row],[RespAgy]],Tbl_Agencies[Agy Code],Tbl_Agencies[Agy Sort])</f>
        <v>106000</v>
      </c>
      <c r="F2669" s="2" t="str">
        <f>Tbl_BalanceHistory[[#This Row],[RespAgy]]&amp;": "&amp;Tbl_BalanceHistory[[#This Row],[RespAgency]]</f>
        <v>212: Virginia State University</v>
      </c>
      <c r="G2669" s="3">
        <v>212</v>
      </c>
      <c r="H2669" s="3" t="s">
        <v>477</v>
      </c>
      <c r="I2669" s="3" t="str">
        <f>_xlfn.XLOOKUP(Tbl_BalanceHistory[[#This Row],[AgyCode]],Tbl_Agencies[Agy Code],Tbl_Agencies[Agy Sort])</f>
        <v>106000</v>
      </c>
      <c r="J2669" s="2" t="str">
        <f>Tbl_BalanceHistory[[#This Row],[AgyCode]]&amp;": "&amp;Tbl_BalanceHistory[[#This Row],[Agency Name]]</f>
        <v>212: Virginia State University</v>
      </c>
      <c r="K2669" s="1">
        <v>2021</v>
      </c>
      <c r="L2669" s="3">
        <v>108</v>
      </c>
      <c r="M2669" s="3" t="s">
        <v>408</v>
      </c>
      <c r="N2669" s="2" t="str">
        <f>Tbl_BalanceHistory[[#This Row],[ProgramCode]]&amp;": "&amp;Tbl_BalanceHistory[[#This Row],[Program Name]]</f>
        <v>108: Higher Education Student Financial Assistance</v>
      </c>
      <c r="O2669" s="3" t="s">
        <v>886</v>
      </c>
      <c r="P2669" s="1" t="str">
        <f>IF(Tbl_BalanceHistory[[#This Row],[FundCode]]="0100","GF",IF(Tbl_BalanceHistory[[#This Row],[FundCode]]="01000","GF","Hi Ed / OCR"))</f>
        <v>GF</v>
      </c>
      <c r="Q2669" s="5">
        <v>13141169</v>
      </c>
      <c r="R2669" s="5">
        <v>9804513</v>
      </c>
      <c r="S2669" s="5">
        <v>3336656</v>
      </c>
      <c r="T2669" s="5">
        <v>3336656</v>
      </c>
      <c r="U2669" s="3" t="s">
        <v>1733</v>
      </c>
      <c r="V2669" s="5">
        <v>0</v>
      </c>
      <c r="W2669" s="5">
        <v>0</v>
      </c>
      <c r="X2669" s="5"/>
      <c r="Y2669" s="5"/>
      <c r="Z2669" s="5">
        <f>Tbl_BalanceHistory[[#This Row],[Discretionary Recommended - Pre 2022]]+Tbl_BalanceHistory[[#This Row],[Discretionary Balance Recommended: Policy]]+Tbl_BalanceHistory[[#This Row],[Discretionary Balance Recommended: Commitments]]</f>
        <v>0</v>
      </c>
      <c r="AA2669" s="5">
        <f>Tbl_BalanceHistory[[#This Row],[Discretionary Balance]]-Tbl_BalanceHistory[[#This Row],[Discretionary Reappropriation]]</f>
        <v>0</v>
      </c>
      <c r="AB2669" s="2"/>
      <c r="AC2669" s="2"/>
      <c r="AD2669" s="2"/>
      <c r="AE2669" s="2"/>
    </row>
    <row r="2670" spans="1:31" ht="45" x14ac:dyDescent="0.25">
      <c r="A2670" s="2" t="s">
        <v>10</v>
      </c>
      <c r="B2670" s="3">
        <v>7</v>
      </c>
      <c r="C2670" s="3">
        <v>212</v>
      </c>
      <c r="D2670" s="3" t="s">
        <v>477</v>
      </c>
      <c r="E2670" s="3" t="str">
        <f>_xlfn.XLOOKUP(Tbl_BalanceHistory[[#This Row],[RespAgy]],Tbl_Agencies[Agy Code],Tbl_Agencies[Agy Sort])</f>
        <v>106000</v>
      </c>
      <c r="F2670" s="2" t="str">
        <f>Tbl_BalanceHistory[[#This Row],[RespAgy]]&amp;": "&amp;Tbl_BalanceHistory[[#This Row],[RespAgency]]</f>
        <v>212: Virginia State University</v>
      </c>
      <c r="G2670" s="3">
        <v>212</v>
      </c>
      <c r="H2670" s="3" t="s">
        <v>477</v>
      </c>
      <c r="I2670" s="3" t="str">
        <f>_xlfn.XLOOKUP(Tbl_BalanceHistory[[#This Row],[AgyCode]],Tbl_Agencies[Agy Code],Tbl_Agencies[Agy Sort])</f>
        <v>106000</v>
      </c>
      <c r="J2670" s="2" t="str">
        <f>Tbl_BalanceHistory[[#This Row],[AgyCode]]&amp;": "&amp;Tbl_BalanceHistory[[#This Row],[Agency Name]]</f>
        <v>212: Virginia State University</v>
      </c>
      <c r="K2670" s="1">
        <v>2022</v>
      </c>
      <c r="L2670" s="3">
        <v>108</v>
      </c>
      <c r="M2670" s="3" t="s">
        <v>408</v>
      </c>
      <c r="N2670" s="2" t="str">
        <f>Tbl_BalanceHistory[[#This Row],[ProgramCode]]&amp;": "&amp;Tbl_BalanceHistory[[#This Row],[Program Name]]</f>
        <v>108: Higher Education Student Financial Assistance</v>
      </c>
      <c r="O2670" s="3" t="s">
        <v>886</v>
      </c>
      <c r="P2670" s="1" t="str">
        <f>IF(Tbl_BalanceHistory[[#This Row],[FundCode]]="0100","GF",IF(Tbl_BalanceHistory[[#This Row],[FundCode]]="01000","GF","Hi Ed / OCR"))</f>
        <v>GF</v>
      </c>
      <c r="Q2670" s="5">
        <v>19082607</v>
      </c>
      <c r="R2670" s="5">
        <v>14177493.039999999</v>
      </c>
      <c r="S2670" s="5">
        <v>4905113.96</v>
      </c>
      <c r="T2670" s="5">
        <v>4905113.96</v>
      </c>
      <c r="U2670" s="3" t="s">
        <v>1733</v>
      </c>
      <c r="V2670" s="5">
        <v>0</v>
      </c>
      <c r="W2670" s="5"/>
      <c r="X2670" s="5">
        <v>0</v>
      </c>
      <c r="Y2670" s="5">
        <v>0</v>
      </c>
      <c r="Z2670" s="5">
        <f>Tbl_BalanceHistory[[#This Row],[Discretionary Recommended - Pre 2022]]+Tbl_BalanceHistory[[#This Row],[Discretionary Balance Recommended: Policy]]+Tbl_BalanceHistory[[#This Row],[Discretionary Balance Recommended: Commitments]]</f>
        <v>0</v>
      </c>
      <c r="AA2670" s="5">
        <f>Tbl_BalanceHistory[[#This Row],[Discretionary Balance]]-Tbl_BalanceHistory[[#This Row],[Discretionary Reappropriation]]</f>
        <v>0</v>
      </c>
      <c r="AB2670" s="2"/>
      <c r="AC2670" s="2"/>
      <c r="AD2670" s="2"/>
      <c r="AE2670" s="2"/>
    </row>
    <row r="2671" spans="1:31" ht="45" x14ac:dyDescent="0.25">
      <c r="A2671" s="2" t="s">
        <v>10</v>
      </c>
      <c r="B2671" s="3">
        <v>7</v>
      </c>
      <c r="C2671" s="3">
        <v>212</v>
      </c>
      <c r="D2671" s="3" t="s">
        <v>477</v>
      </c>
      <c r="E2671" s="3" t="str">
        <f>_xlfn.XLOOKUP(Tbl_BalanceHistory[[#This Row],[RespAgy]],Tbl_Agencies[Agy Code],Tbl_Agencies[Agy Sort])</f>
        <v>106000</v>
      </c>
      <c r="F2671" s="2" t="str">
        <f>Tbl_BalanceHistory[[#This Row],[RespAgy]]&amp;": "&amp;Tbl_BalanceHistory[[#This Row],[RespAgency]]</f>
        <v>212: Virginia State University</v>
      </c>
      <c r="G2671" s="3">
        <v>212</v>
      </c>
      <c r="H2671" s="3" t="s">
        <v>477</v>
      </c>
      <c r="I2671" s="3" t="str">
        <f>_xlfn.XLOOKUP(Tbl_BalanceHistory[[#This Row],[AgyCode]],Tbl_Agencies[Agy Code],Tbl_Agencies[Agy Sort])</f>
        <v>106000</v>
      </c>
      <c r="J2671" s="2" t="str">
        <f>Tbl_BalanceHistory[[#This Row],[AgyCode]]&amp;": "&amp;Tbl_BalanceHistory[[#This Row],[Agency Name]]</f>
        <v>212: Virginia State University</v>
      </c>
      <c r="K2671" s="1">
        <v>2023</v>
      </c>
      <c r="L2671" s="3">
        <v>108</v>
      </c>
      <c r="M2671" s="3" t="s">
        <v>408</v>
      </c>
      <c r="N2671" s="2" t="str">
        <f>Tbl_BalanceHistory[[#This Row],[ProgramCode]]&amp;": "&amp;Tbl_BalanceHistory[[#This Row],[Program Name]]</f>
        <v>108: Higher Education Student Financial Assistance</v>
      </c>
      <c r="O2671" s="3" t="s">
        <v>886</v>
      </c>
      <c r="P2671" s="1" t="str">
        <f>IF(Tbl_BalanceHistory[[#This Row],[FundCode]]="0100","GF",IF(Tbl_BalanceHistory[[#This Row],[FundCode]]="01000","GF","Hi Ed / OCR"))</f>
        <v>GF</v>
      </c>
      <c r="Q2671" s="5">
        <v>25050234.960000001</v>
      </c>
      <c r="R2671" s="5">
        <v>20001527.420000002</v>
      </c>
      <c r="S2671" s="5">
        <v>5048707.54</v>
      </c>
      <c r="T2671" s="5">
        <v>5048707.54</v>
      </c>
      <c r="U2671" s="3" t="s">
        <v>1733</v>
      </c>
      <c r="V2671" s="5">
        <v>0</v>
      </c>
      <c r="W2671" s="5">
        <v>0</v>
      </c>
      <c r="X2671" s="5">
        <v>0</v>
      </c>
      <c r="Y2671" s="5">
        <v>0</v>
      </c>
      <c r="Z2671" s="5">
        <v>0</v>
      </c>
      <c r="AA2671" s="5">
        <v>0</v>
      </c>
      <c r="AB2671" s="2"/>
      <c r="AC2671" s="2"/>
      <c r="AD2671" s="2"/>
      <c r="AE2671" s="2"/>
    </row>
    <row r="2672" spans="1:31" ht="45" x14ac:dyDescent="0.25">
      <c r="A2672" s="2" t="s">
        <v>10</v>
      </c>
      <c r="B2672" s="3">
        <v>7</v>
      </c>
      <c r="C2672" s="3">
        <v>212</v>
      </c>
      <c r="D2672" s="3" t="s">
        <v>477</v>
      </c>
      <c r="E2672" s="3" t="str">
        <f>_xlfn.XLOOKUP(Tbl_BalanceHistory[[#This Row],[RespAgy]],Tbl_Agencies[Agy Code],Tbl_Agencies[Agy Sort])</f>
        <v>106000</v>
      </c>
      <c r="F2672" s="2" t="str">
        <f>Tbl_BalanceHistory[[#This Row],[RespAgy]]&amp;": "&amp;Tbl_BalanceHistory[[#This Row],[RespAgency]]</f>
        <v>212: Virginia State University</v>
      </c>
      <c r="G2672" s="3">
        <v>212</v>
      </c>
      <c r="H2672" s="3" t="s">
        <v>477</v>
      </c>
      <c r="I2672" s="3" t="str">
        <f>_xlfn.XLOOKUP(Tbl_BalanceHistory[[#This Row],[AgyCode]],Tbl_Agencies[Agy Code],Tbl_Agencies[Agy Sort])</f>
        <v>106000</v>
      </c>
      <c r="J2672" s="2" t="str">
        <f>Tbl_BalanceHistory[[#This Row],[AgyCode]]&amp;": "&amp;Tbl_BalanceHistory[[#This Row],[Agency Name]]</f>
        <v>212: Virginia State University</v>
      </c>
      <c r="K2672" s="1">
        <v>2024</v>
      </c>
      <c r="L2672" s="3">
        <v>108</v>
      </c>
      <c r="M2672" s="3" t="s">
        <v>408</v>
      </c>
      <c r="N2672" s="2" t="str">
        <f>Tbl_BalanceHistory[[#This Row],[ProgramCode]]&amp;": "&amp;Tbl_BalanceHistory[[#This Row],[Program Name]]</f>
        <v>108: Higher Education Student Financial Assistance</v>
      </c>
      <c r="O2672" s="3" t="s">
        <v>886</v>
      </c>
      <c r="P2672" s="1" t="str">
        <f>IF(Tbl_BalanceHistory[[#This Row],[FundCode]]="0100","GF",IF(Tbl_BalanceHistory[[#This Row],[FundCode]]="01000","GF","Hi Ed / OCR"))</f>
        <v>GF</v>
      </c>
      <c r="Q2672" s="5">
        <v>31343308.539999999</v>
      </c>
      <c r="R2672" s="5">
        <v>25029873.420000002</v>
      </c>
      <c r="S2672" s="5">
        <v>6313435.1200000001</v>
      </c>
      <c r="T2672" s="5">
        <v>6313435.1200000001</v>
      </c>
      <c r="U2672" s="3" t="s">
        <v>1733</v>
      </c>
      <c r="V2672" s="5">
        <v>0</v>
      </c>
      <c r="W2672" s="5">
        <v>0</v>
      </c>
      <c r="X2672" s="5">
        <v>0</v>
      </c>
      <c r="Y2672" s="5">
        <v>0</v>
      </c>
      <c r="Z2672" s="5">
        <v>0</v>
      </c>
      <c r="AA2672" s="5">
        <v>0</v>
      </c>
      <c r="AB2672" s="2"/>
      <c r="AC2672" s="2"/>
      <c r="AD2672" s="2"/>
      <c r="AE2672" s="2"/>
    </row>
    <row r="2673" spans="1:31" ht="60" x14ac:dyDescent="0.25">
      <c r="A2673" s="2" t="s">
        <v>10</v>
      </c>
      <c r="B2673" s="3">
        <v>7</v>
      </c>
      <c r="C2673" s="3">
        <v>212</v>
      </c>
      <c r="D2673" s="3" t="s">
        <v>477</v>
      </c>
      <c r="E2673" s="3" t="str">
        <f>_xlfn.XLOOKUP(Tbl_BalanceHistory[[#This Row],[RespAgy]],Tbl_Agencies[Agy Code],Tbl_Agencies[Agy Sort])</f>
        <v>106000</v>
      </c>
      <c r="F2673" s="2" t="str">
        <f>Tbl_BalanceHistory[[#This Row],[RespAgy]]&amp;": "&amp;Tbl_BalanceHistory[[#This Row],[RespAgency]]</f>
        <v>212: Virginia State University</v>
      </c>
      <c r="G2673" s="3">
        <v>212</v>
      </c>
      <c r="H2673" s="3" t="s">
        <v>477</v>
      </c>
      <c r="I2673" s="3" t="str">
        <f>_xlfn.XLOOKUP(Tbl_BalanceHistory[[#This Row],[AgyCode]],Tbl_Agencies[Agy Code],Tbl_Agencies[Agy Sort])</f>
        <v>106000</v>
      </c>
      <c r="J2673" s="2" t="str">
        <f>Tbl_BalanceHistory[[#This Row],[AgyCode]]&amp;": "&amp;Tbl_BalanceHistory[[#This Row],[Agency Name]]</f>
        <v>212: Virginia State University</v>
      </c>
      <c r="K2673" s="1">
        <v>2014</v>
      </c>
      <c r="L2673" s="3">
        <v>110</v>
      </c>
      <c r="M2673" s="3" t="s">
        <v>409</v>
      </c>
      <c r="N2673" s="2" t="str">
        <f>Tbl_BalanceHistory[[#This Row],[ProgramCode]]&amp;": "&amp;Tbl_BalanceHistory[[#This Row],[Program Name]]</f>
        <v>110: Financial Assistance For Educational and General Services</v>
      </c>
      <c r="O2673" s="3" t="s">
        <v>1730</v>
      </c>
      <c r="P2673" s="1" t="str">
        <f>IF(Tbl_BalanceHistory[[#This Row],[FundCode]]="0100","GF",IF(Tbl_BalanceHistory[[#This Row],[FundCode]]="01000","GF","Hi Ed / OCR"))</f>
        <v>GF</v>
      </c>
      <c r="Q2673" s="5">
        <v>80920</v>
      </c>
      <c r="R2673" s="5">
        <v>25700</v>
      </c>
      <c r="S2673" s="5">
        <v>55220</v>
      </c>
      <c r="T2673" s="5">
        <v>55220</v>
      </c>
      <c r="U2673" s="3" t="s">
        <v>1731</v>
      </c>
      <c r="V2673" s="5">
        <v>0</v>
      </c>
      <c r="W2673" s="5">
        <v>0</v>
      </c>
      <c r="X2673" s="5"/>
      <c r="Y2673" s="5"/>
      <c r="Z2673" s="5">
        <f>Tbl_BalanceHistory[[#This Row],[Discretionary Recommended - Pre 2022]]+Tbl_BalanceHistory[[#This Row],[Discretionary Balance Recommended: Policy]]+Tbl_BalanceHistory[[#This Row],[Discretionary Balance Recommended: Commitments]]</f>
        <v>0</v>
      </c>
      <c r="AA2673" s="5">
        <f>Tbl_BalanceHistory[[#This Row],[Discretionary Balance]]-Tbl_BalanceHistory[[#This Row],[Discretionary Reappropriation]]</f>
        <v>0</v>
      </c>
      <c r="AB2673" s="2"/>
      <c r="AC2673" s="2"/>
      <c r="AD2673" s="2"/>
      <c r="AE2673" s="2"/>
    </row>
    <row r="2674" spans="1:31" ht="60" x14ac:dyDescent="0.25">
      <c r="A2674" s="2" t="s">
        <v>10</v>
      </c>
      <c r="B2674" s="3">
        <v>7</v>
      </c>
      <c r="C2674" s="3">
        <v>212</v>
      </c>
      <c r="D2674" s="3" t="s">
        <v>477</v>
      </c>
      <c r="E2674" s="3" t="str">
        <f>_xlfn.XLOOKUP(Tbl_BalanceHistory[[#This Row],[RespAgy]],Tbl_Agencies[Agy Code],Tbl_Agencies[Agy Sort])</f>
        <v>106000</v>
      </c>
      <c r="F2674" s="2" t="str">
        <f>Tbl_BalanceHistory[[#This Row],[RespAgy]]&amp;": "&amp;Tbl_BalanceHistory[[#This Row],[RespAgency]]</f>
        <v>212: Virginia State University</v>
      </c>
      <c r="G2674" s="3">
        <v>212</v>
      </c>
      <c r="H2674" s="3" t="s">
        <v>477</v>
      </c>
      <c r="I2674" s="3" t="str">
        <f>_xlfn.XLOOKUP(Tbl_BalanceHistory[[#This Row],[AgyCode]],Tbl_Agencies[Agy Code],Tbl_Agencies[Agy Sort])</f>
        <v>106000</v>
      </c>
      <c r="J2674" s="2" t="str">
        <f>Tbl_BalanceHistory[[#This Row],[AgyCode]]&amp;": "&amp;Tbl_BalanceHistory[[#This Row],[Agency Name]]</f>
        <v>212: Virginia State University</v>
      </c>
      <c r="K2674" s="1">
        <v>2015</v>
      </c>
      <c r="L2674" s="3">
        <v>110</v>
      </c>
      <c r="M2674" s="3" t="s">
        <v>409</v>
      </c>
      <c r="N2674" s="2" t="str">
        <f>Tbl_BalanceHistory[[#This Row],[ProgramCode]]&amp;": "&amp;Tbl_BalanceHistory[[#This Row],[Program Name]]</f>
        <v>110: Financial Assistance For Educational and General Services</v>
      </c>
      <c r="O2674" s="3" t="s">
        <v>1730</v>
      </c>
      <c r="P2674" s="1" t="str">
        <f>IF(Tbl_BalanceHistory[[#This Row],[FundCode]]="0100","GF",IF(Tbl_BalanceHistory[[#This Row],[FundCode]]="01000","GF","Hi Ed / OCR"))</f>
        <v>GF</v>
      </c>
      <c r="Q2674" s="5">
        <v>55220</v>
      </c>
      <c r="R2674" s="5">
        <v>6355</v>
      </c>
      <c r="S2674" s="5">
        <v>48864</v>
      </c>
      <c r="T2674" s="5">
        <v>48864</v>
      </c>
      <c r="U2674" s="3" t="s">
        <v>1731</v>
      </c>
      <c r="V2674" s="5">
        <v>0</v>
      </c>
      <c r="W2674" s="5">
        <v>0</v>
      </c>
      <c r="X2674" s="5"/>
      <c r="Y2674" s="5"/>
      <c r="Z2674" s="5">
        <f>Tbl_BalanceHistory[[#This Row],[Discretionary Recommended - Pre 2022]]+Tbl_BalanceHistory[[#This Row],[Discretionary Balance Recommended: Policy]]+Tbl_BalanceHistory[[#This Row],[Discretionary Balance Recommended: Commitments]]</f>
        <v>0</v>
      </c>
      <c r="AA2674" s="5">
        <f>Tbl_BalanceHistory[[#This Row],[Discretionary Balance]]-Tbl_BalanceHistory[[#This Row],[Discretionary Reappropriation]]</f>
        <v>0</v>
      </c>
      <c r="AB2674" s="2"/>
      <c r="AC2674" s="2"/>
      <c r="AD2674" s="2"/>
      <c r="AE2674" s="2"/>
    </row>
    <row r="2675" spans="1:31" ht="60" x14ac:dyDescent="0.25">
      <c r="A2675" s="2" t="s">
        <v>10</v>
      </c>
      <c r="B2675" s="3">
        <v>7</v>
      </c>
      <c r="C2675" s="3">
        <v>212</v>
      </c>
      <c r="D2675" s="3" t="s">
        <v>477</v>
      </c>
      <c r="E2675" s="3" t="str">
        <f>_xlfn.XLOOKUP(Tbl_BalanceHistory[[#This Row],[RespAgy]],Tbl_Agencies[Agy Code],Tbl_Agencies[Agy Sort])</f>
        <v>106000</v>
      </c>
      <c r="F2675" s="2" t="str">
        <f>Tbl_BalanceHistory[[#This Row],[RespAgy]]&amp;": "&amp;Tbl_BalanceHistory[[#This Row],[RespAgency]]</f>
        <v>212: Virginia State University</v>
      </c>
      <c r="G2675" s="3">
        <v>212</v>
      </c>
      <c r="H2675" s="3" t="s">
        <v>477</v>
      </c>
      <c r="I2675" s="3" t="str">
        <f>_xlfn.XLOOKUP(Tbl_BalanceHistory[[#This Row],[AgyCode]],Tbl_Agencies[Agy Code],Tbl_Agencies[Agy Sort])</f>
        <v>106000</v>
      </c>
      <c r="J2675" s="2" t="str">
        <f>Tbl_BalanceHistory[[#This Row],[AgyCode]]&amp;": "&amp;Tbl_BalanceHistory[[#This Row],[Agency Name]]</f>
        <v>212: Virginia State University</v>
      </c>
      <c r="K2675" s="1">
        <v>2016</v>
      </c>
      <c r="L2675" s="3">
        <v>110</v>
      </c>
      <c r="M2675" s="3" t="s">
        <v>409</v>
      </c>
      <c r="N2675" s="2" t="str">
        <f>Tbl_BalanceHistory[[#This Row],[ProgramCode]]&amp;": "&amp;Tbl_BalanceHistory[[#This Row],[Program Name]]</f>
        <v>110: Financial Assistance For Educational and General Services</v>
      </c>
      <c r="O2675" s="3" t="s">
        <v>1730</v>
      </c>
      <c r="P2675" s="1" t="str">
        <f>IF(Tbl_BalanceHistory[[#This Row],[FundCode]]="0100","GF",IF(Tbl_BalanceHistory[[#This Row],[FundCode]]="01000","GF","Hi Ed / OCR"))</f>
        <v>GF</v>
      </c>
      <c r="Q2675" s="5">
        <v>48864</v>
      </c>
      <c r="R2675" s="5">
        <v>9405</v>
      </c>
      <c r="S2675" s="5">
        <v>39459</v>
      </c>
      <c r="T2675" s="5">
        <v>39459</v>
      </c>
      <c r="U2675" s="3" t="s">
        <v>1731</v>
      </c>
      <c r="V2675" s="5">
        <v>0</v>
      </c>
      <c r="W2675" s="5">
        <v>0</v>
      </c>
      <c r="X2675" s="5"/>
      <c r="Y2675" s="5"/>
      <c r="Z2675" s="5">
        <f>Tbl_BalanceHistory[[#This Row],[Discretionary Recommended - Pre 2022]]+Tbl_BalanceHistory[[#This Row],[Discretionary Balance Recommended: Policy]]+Tbl_BalanceHistory[[#This Row],[Discretionary Balance Recommended: Commitments]]</f>
        <v>0</v>
      </c>
      <c r="AA2675" s="5">
        <f>Tbl_BalanceHistory[[#This Row],[Discretionary Balance]]-Tbl_BalanceHistory[[#This Row],[Discretionary Reappropriation]]</f>
        <v>0</v>
      </c>
      <c r="AB2675" s="2"/>
      <c r="AC2675" s="2"/>
      <c r="AD2675" s="2"/>
      <c r="AE2675" s="2"/>
    </row>
    <row r="2676" spans="1:31" ht="60" x14ac:dyDescent="0.25">
      <c r="A2676" s="2" t="s">
        <v>10</v>
      </c>
      <c r="B2676" s="3">
        <v>7</v>
      </c>
      <c r="C2676" s="3">
        <v>212</v>
      </c>
      <c r="D2676" s="3" t="s">
        <v>477</v>
      </c>
      <c r="E2676" s="3" t="str">
        <f>_xlfn.XLOOKUP(Tbl_BalanceHistory[[#This Row],[RespAgy]],Tbl_Agencies[Agy Code],Tbl_Agencies[Agy Sort])</f>
        <v>106000</v>
      </c>
      <c r="F2676" s="2" t="str">
        <f>Tbl_BalanceHistory[[#This Row],[RespAgy]]&amp;": "&amp;Tbl_BalanceHistory[[#This Row],[RespAgency]]</f>
        <v>212: Virginia State University</v>
      </c>
      <c r="G2676" s="3">
        <v>212</v>
      </c>
      <c r="H2676" s="3" t="s">
        <v>477</v>
      </c>
      <c r="I2676" s="3" t="str">
        <f>_xlfn.XLOOKUP(Tbl_BalanceHistory[[#This Row],[AgyCode]],Tbl_Agencies[Agy Code],Tbl_Agencies[Agy Sort])</f>
        <v>106000</v>
      </c>
      <c r="J2676" s="2" t="str">
        <f>Tbl_BalanceHistory[[#This Row],[AgyCode]]&amp;": "&amp;Tbl_BalanceHistory[[#This Row],[Agency Name]]</f>
        <v>212: Virginia State University</v>
      </c>
      <c r="K2676" s="1">
        <v>2017</v>
      </c>
      <c r="L2676" s="3">
        <v>110</v>
      </c>
      <c r="M2676" s="3" t="s">
        <v>409</v>
      </c>
      <c r="N2676" s="2" t="str">
        <f>Tbl_BalanceHistory[[#This Row],[ProgramCode]]&amp;": "&amp;Tbl_BalanceHistory[[#This Row],[Program Name]]</f>
        <v>110: Financial Assistance For Educational and General Services</v>
      </c>
      <c r="O2676" s="3" t="s">
        <v>886</v>
      </c>
      <c r="P2676" s="1" t="str">
        <f>IF(Tbl_BalanceHistory[[#This Row],[FundCode]]="0100","GF",IF(Tbl_BalanceHistory[[#This Row],[FundCode]]="01000","GF","Hi Ed / OCR"))</f>
        <v>GF</v>
      </c>
      <c r="Q2676" s="5">
        <v>80710</v>
      </c>
      <c r="R2676" s="5">
        <v>2467.5</v>
      </c>
      <c r="S2676" s="5">
        <v>78242</v>
      </c>
      <c r="T2676" s="5">
        <v>78242</v>
      </c>
      <c r="U2676" s="3" t="s">
        <v>1732</v>
      </c>
      <c r="V2676" s="5">
        <v>0</v>
      </c>
      <c r="W2676" s="5">
        <v>0</v>
      </c>
      <c r="X2676" s="5"/>
      <c r="Y2676" s="5"/>
      <c r="Z2676" s="5">
        <f>Tbl_BalanceHistory[[#This Row],[Discretionary Recommended - Pre 2022]]+Tbl_BalanceHistory[[#This Row],[Discretionary Balance Recommended: Policy]]+Tbl_BalanceHistory[[#This Row],[Discretionary Balance Recommended: Commitments]]</f>
        <v>0</v>
      </c>
      <c r="AA2676" s="5">
        <f>Tbl_BalanceHistory[[#This Row],[Discretionary Balance]]-Tbl_BalanceHistory[[#This Row],[Discretionary Reappropriation]]</f>
        <v>0</v>
      </c>
      <c r="AB2676" s="2"/>
      <c r="AC2676" s="2"/>
      <c r="AD2676" s="2"/>
      <c r="AE2676" s="2"/>
    </row>
    <row r="2677" spans="1:31" ht="60" x14ac:dyDescent="0.25">
      <c r="A2677" s="2" t="s">
        <v>10</v>
      </c>
      <c r="B2677" s="3">
        <v>7</v>
      </c>
      <c r="C2677" s="3">
        <v>212</v>
      </c>
      <c r="D2677" s="3" t="s">
        <v>477</v>
      </c>
      <c r="E2677" s="3" t="str">
        <f>_xlfn.XLOOKUP(Tbl_BalanceHistory[[#This Row],[RespAgy]],Tbl_Agencies[Agy Code],Tbl_Agencies[Agy Sort])</f>
        <v>106000</v>
      </c>
      <c r="F2677" s="2" t="str">
        <f>Tbl_BalanceHistory[[#This Row],[RespAgy]]&amp;": "&amp;Tbl_BalanceHistory[[#This Row],[RespAgency]]</f>
        <v>212: Virginia State University</v>
      </c>
      <c r="G2677" s="3">
        <v>212</v>
      </c>
      <c r="H2677" s="3" t="s">
        <v>477</v>
      </c>
      <c r="I2677" s="3" t="str">
        <f>_xlfn.XLOOKUP(Tbl_BalanceHistory[[#This Row],[AgyCode]],Tbl_Agencies[Agy Code],Tbl_Agencies[Agy Sort])</f>
        <v>106000</v>
      </c>
      <c r="J2677" s="2" t="str">
        <f>Tbl_BalanceHistory[[#This Row],[AgyCode]]&amp;": "&amp;Tbl_BalanceHistory[[#This Row],[Agency Name]]</f>
        <v>212: Virginia State University</v>
      </c>
      <c r="K2677" s="1">
        <v>2018</v>
      </c>
      <c r="L2677" s="3">
        <v>110</v>
      </c>
      <c r="M2677" s="3" t="s">
        <v>409</v>
      </c>
      <c r="N2677" s="2" t="str">
        <f>Tbl_BalanceHistory[[#This Row],[ProgramCode]]&amp;": "&amp;Tbl_BalanceHistory[[#This Row],[Program Name]]</f>
        <v>110: Financial Assistance For Educational and General Services</v>
      </c>
      <c r="O2677" s="3" t="s">
        <v>886</v>
      </c>
      <c r="P2677" s="1" t="str">
        <f>IF(Tbl_BalanceHistory[[#This Row],[FundCode]]="0100","GF",IF(Tbl_BalanceHistory[[#This Row],[FundCode]]="01000","GF","Hi Ed / OCR"))</f>
        <v>GF</v>
      </c>
      <c r="Q2677" s="5">
        <v>78242</v>
      </c>
      <c r="R2677" s="5">
        <v>38139.29</v>
      </c>
      <c r="S2677" s="5">
        <v>40102</v>
      </c>
      <c r="T2677" s="5">
        <v>40102</v>
      </c>
      <c r="U2677" s="3" t="s">
        <v>1733</v>
      </c>
      <c r="V2677" s="5">
        <v>0</v>
      </c>
      <c r="W2677" s="5">
        <v>0</v>
      </c>
      <c r="X2677" s="5"/>
      <c r="Y2677" s="5"/>
      <c r="Z2677" s="5">
        <f>Tbl_BalanceHistory[[#This Row],[Discretionary Recommended - Pre 2022]]+Tbl_BalanceHistory[[#This Row],[Discretionary Balance Recommended: Policy]]+Tbl_BalanceHistory[[#This Row],[Discretionary Balance Recommended: Commitments]]</f>
        <v>0</v>
      </c>
      <c r="AA2677" s="5">
        <f>Tbl_BalanceHistory[[#This Row],[Discretionary Balance]]-Tbl_BalanceHistory[[#This Row],[Discretionary Reappropriation]]</f>
        <v>0</v>
      </c>
      <c r="AB2677" s="2"/>
      <c r="AC2677" s="2"/>
      <c r="AD2677" s="2"/>
      <c r="AE2677" s="2"/>
    </row>
    <row r="2678" spans="1:31" ht="60" x14ac:dyDescent="0.25">
      <c r="A2678" s="2" t="s">
        <v>10</v>
      </c>
      <c r="B2678" s="3">
        <v>7</v>
      </c>
      <c r="C2678" s="3">
        <v>212</v>
      </c>
      <c r="D2678" s="3" t="s">
        <v>477</v>
      </c>
      <c r="E2678" s="3" t="str">
        <f>_xlfn.XLOOKUP(Tbl_BalanceHistory[[#This Row],[RespAgy]],Tbl_Agencies[Agy Code],Tbl_Agencies[Agy Sort])</f>
        <v>106000</v>
      </c>
      <c r="F2678" s="2" t="str">
        <f>Tbl_BalanceHistory[[#This Row],[RespAgy]]&amp;": "&amp;Tbl_BalanceHistory[[#This Row],[RespAgency]]</f>
        <v>212: Virginia State University</v>
      </c>
      <c r="G2678" s="3">
        <v>212</v>
      </c>
      <c r="H2678" s="3" t="s">
        <v>477</v>
      </c>
      <c r="I2678" s="3" t="str">
        <f>_xlfn.XLOOKUP(Tbl_BalanceHistory[[#This Row],[AgyCode]],Tbl_Agencies[Agy Code],Tbl_Agencies[Agy Sort])</f>
        <v>106000</v>
      </c>
      <c r="J2678" s="2" t="str">
        <f>Tbl_BalanceHistory[[#This Row],[AgyCode]]&amp;": "&amp;Tbl_BalanceHistory[[#This Row],[Agency Name]]</f>
        <v>212: Virginia State University</v>
      </c>
      <c r="K2678" s="1">
        <v>2019</v>
      </c>
      <c r="L2678" s="3">
        <v>110</v>
      </c>
      <c r="M2678" s="3" t="s">
        <v>409</v>
      </c>
      <c r="N2678" s="2" t="str">
        <f>Tbl_BalanceHistory[[#This Row],[ProgramCode]]&amp;": "&amp;Tbl_BalanceHistory[[#This Row],[Program Name]]</f>
        <v>110: Financial Assistance For Educational and General Services</v>
      </c>
      <c r="O2678" s="3" t="s">
        <v>886</v>
      </c>
      <c r="P2678" s="1" t="str">
        <f>IF(Tbl_BalanceHistory[[#This Row],[FundCode]]="0100","GF",IF(Tbl_BalanceHistory[[#This Row],[FundCode]]="01000","GF","Hi Ed / OCR"))</f>
        <v>GF</v>
      </c>
      <c r="Q2678" s="5">
        <v>40102</v>
      </c>
      <c r="R2678" s="5">
        <v>9629.1200000000008</v>
      </c>
      <c r="S2678" s="5">
        <v>30472.880000000001</v>
      </c>
      <c r="T2678" s="5">
        <v>30472.880000000001</v>
      </c>
      <c r="U2678" s="3" t="s">
        <v>1733</v>
      </c>
      <c r="V2678" s="5">
        <v>0</v>
      </c>
      <c r="W2678" s="5">
        <v>0</v>
      </c>
      <c r="X2678" s="5"/>
      <c r="Y2678" s="5"/>
      <c r="Z2678" s="5">
        <f>Tbl_BalanceHistory[[#This Row],[Discretionary Recommended - Pre 2022]]+Tbl_BalanceHistory[[#This Row],[Discretionary Balance Recommended: Policy]]+Tbl_BalanceHistory[[#This Row],[Discretionary Balance Recommended: Commitments]]</f>
        <v>0</v>
      </c>
      <c r="AA2678" s="5">
        <f>Tbl_BalanceHistory[[#This Row],[Discretionary Balance]]-Tbl_BalanceHistory[[#This Row],[Discretionary Reappropriation]]</f>
        <v>0</v>
      </c>
      <c r="AB2678" s="2"/>
      <c r="AC2678" s="2"/>
      <c r="AD2678" s="2"/>
      <c r="AE2678" s="2"/>
    </row>
    <row r="2679" spans="1:31" ht="60" x14ac:dyDescent="0.25">
      <c r="A2679" s="2" t="s">
        <v>10</v>
      </c>
      <c r="B2679" s="3">
        <v>7</v>
      </c>
      <c r="C2679" s="3">
        <v>212</v>
      </c>
      <c r="D2679" s="3" t="s">
        <v>477</v>
      </c>
      <c r="E2679" s="3" t="str">
        <f>_xlfn.XLOOKUP(Tbl_BalanceHistory[[#This Row],[RespAgy]],Tbl_Agencies[Agy Code],Tbl_Agencies[Agy Sort])</f>
        <v>106000</v>
      </c>
      <c r="F2679" s="2" t="str">
        <f>Tbl_BalanceHistory[[#This Row],[RespAgy]]&amp;": "&amp;Tbl_BalanceHistory[[#This Row],[RespAgency]]</f>
        <v>212: Virginia State University</v>
      </c>
      <c r="G2679" s="3">
        <v>212</v>
      </c>
      <c r="H2679" s="3" t="s">
        <v>477</v>
      </c>
      <c r="I2679" s="3" t="str">
        <f>_xlfn.XLOOKUP(Tbl_BalanceHistory[[#This Row],[AgyCode]],Tbl_Agencies[Agy Code],Tbl_Agencies[Agy Sort])</f>
        <v>106000</v>
      </c>
      <c r="J2679" s="2" t="str">
        <f>Tbl_BalanceHistory[[#This Row],[AgyCode]]&amp;": "&amp;Tbl_BalanceHistory[[#This Row],[Agency Name]]</f>
        <v>212: Virginia State University</v>
      </c>
      <c r="K2679" s="1">
        <v>2020</v>
      </c>
      <c r="L2679" s="3">
        <v>110</v>
      </c>
      <c r="M2679" s="3" t="s">
        <v>409</v>
      </c>
      <c r="N2679" s="2" t="str">
        <f>Tbl_BalanceHistory[[#This Row],[ProgramCode]]&amp;": "&amp;Tbl_BalanceHistory[[#This Row],[Program Name]]</f>
        <v>110: Financial Assistance For Educational and General Services</v>
      </c>
      <c r="O2679" s="3" t="s">
        <v>886</v>
      </c>
      <c r="P2679" s="1" t="str">
        <f>IF(Tbl_BalanceHistory[[#This Row],[FundCode]]="0100","GF",IF(Tbl_BalanceHistory[[#This Row],[FundCode]]="01000","GF","Hi Ed / OCR"))</f>
        <v>GF</v>
      </c>
      <c r="Q2679" s="5">
        <v>40472.879999999997</v>
      </c>
      <c r="R2679" s="5">
        <v>4140.95</v>
      </c>
      <c r="S2679" s="5">
        <v>36331.93</v>
      </c>
      <c r="T2679" s="5">
        <v>36331.93</v>
      </c>
      <c r="U2679" s="3" t="s">
        <v>1733</v>
      </c>
      <c r="V2679" s="5">
        <v>0</v>
      </c>
      <c r="W2679" s="5">
        <v>0</v>
      </c>
      <c r="X2679" s="5"/>
      <c r="Y2679" s="5"/>
      <c r="Z2679" s="5">
        <f>Tbl_BalanceHistory[[#This Row],[Discretionary Recommended - Pre 2022]]+Tbl_BalanceHistory[[#This Row],[Discretionary Balance Recommended: Policy]]+Tbl_BalanceHistory[[#This Row],[Discretionary Balance Recommended: Commitments]]</f>
        <v>0</v>
      </c>
      <c r="AA2679" s="5">
        <f>Tbl_BalanceHistory[[#This Row],[Discretionary Balance]]-Tbl_BalanceHistory[[#This Row],[Discretionary Reappropriation]]</f>
        <v>0</v>
      </c>
      <c r="AB2679" s="2"/>
      <c r="AC2679" s="2"/>
      <c r="AD2679" s="2"/>
      <c r="AE2679" s="2"/>
    </row>
    <row r="2680" spans="1:31" ht="60" x14ac:dyDescent="0.25">
      <c r="A2680" s="2" t="s">
        <v>10</v>
      </c>
      <c r="B2680" s="3">
        <v>7</v>
      </c>
      <c r="C2680" s="3">
        <v>212</v>
      </c>
      <c r="D2680" s="3" t="s">
        <v>477</v>
      </c>
      <c r="E2680" s="3" t="str">
        <f>_xlfn.XLOOKUP(Tbl_BalanceHistory[[#This Row],[RespAgy]],Tbl_Agencies[Agy Code],Tbl_Agencies[Agy Sort])</f>
        <v>106000</v>
      </c>
      <c r="F2680" s="2" t="str">
        <f>Tbl_BalanceHistory[[#This Row],[RespAgy]]&amp;": "&amp;Tbl_BalanceHistory[[#This Row],[RespAgency]]</f>
        <v>212: Virginia State University</v>
      </c>
      <c r="G2680" s="3">
        <v>212</v>
      </c>
      <c r="H2680" s="3" t="s">
        <v>477</v>
      </c>
      <c r="I2680" s="3" t="str">
        <f>_xlfn.XLOOKUP(Tbl_BalanceHistory[[#This Row],[AgyCode]],Tbl_Agencies[Agy Code],Tbl_Agencies[Agy Sort])</f>
        <v>106000</v>
      </c>
      <c r="J2680" s="2" t="str">
        <f>Tbl_BalanceHistory[[#This Row],[AgyCode]]&amp;": "&amp;Tbl_BalanceHistory[[#This Row],[Agency Name]]</f>
        <v>212: Virginia State University</v>
      </c>
      <c r="K2680" s="1">
        <v>2021</v>
      </c>
      <c r="L2680" s="3">
        <v>110</v>
      </c>
      <c r="M2680" s="3" t="s">
        <v>409</v>
      </c>
      <c r="N2680" s="2" t="str">
        <f>Tbl_BalanceHistory[[#This Row],[ProgramCode]]&amp;": "&amp;Tbl_BalanceHistory[[#This Row],[Program Name]]</f>
        <v>110: Financial Assistance For Educational and General Services</v>
      </c>
      <c r="O2680" s="3" t="s">
        <v>886</v>
      </c>
      <c r="P2680" s="1" t="str">
        <f>IF(Tbl_BalanceHistory[[#This Row],[FundCode]]="0100","GF",IF(Tbl_BalanceHistory[[#This Row],[FundCode]]="01000","GF","Hi Ed / OCR"))</f>
        <v>GF</v>
      </c>
      <c r="Q2680" s="5">
        <v>128675.93</v>
      </c>
      <c r="R2680" s="5">
        <v>12095</v>
      </c>
      <c r="S2680" s="5">
        <v>116580.93</v>
      </c>
      <c r="T2680" s="5">
        <v>116580.93</v>
      </c>
      <c r="U2680" s="3" t="s">
        <v>1733</v>
      </c>
      <c r="V2680" s="5">
        <v>0</v>
      </c>
      <c r="W2680" s="5">
        <v>0</v>
      </c>
      <c r="X2680" s="5"/>
      <c r="Y2680" s="5"/>
      <c r="Z2680" s="5">
        <f>Tbl_BalanceHistory[[#This Row],[Discretionary Recommended - Pre 2022]]+Tbl_BalanceHistory[[#This Row],[Discretionary Balance Recommended: Policy]]+Tbl_BalanceHistory[[#This Row],[Discretionary Balance Recommended: Commitments]]</f>
        <v>0</v>
      </c>
      <c r="AA2680" s="5">
        <f>Tbl_BalanceHistory[[#This Row],[Discretionary Balance]]-Tbl_BalanceHistory[[#This Row],[Discretionary Reappropriation]]</f>
        <v>0</v>
      </c>
      <c r="AB2680" s="2"/>
      <c r="AC2680" s="2"/>
      <c r="AD2680" s="2"/>
      <c r="AE2680" s="2"/>
    </row>
    <row r="2681" spans="1:31" ht="60" x14ac:dyDescent="0.25">
      <c r="A2681" s="2" t="s">
        <v>10</v>
      </c>
      <c r="B2681" s="3">
        <v>7</v>
      </c>
      <c r="C2681" s="3">
        <v>212</v>
      </c>
      <c r="D2681" s="3" t="s">
        <v>477</v>
      </c>
      <c r="E2681" s="3" t="str">
        <f>_xlfn.XLOOKUP(Tbl_BalanceHistory[[#This Row],[RespAgy]],Tbl_Agencies[Agy Code],Tbl_Agencies[Agy Sort])</f>
        <v>106000</v>
      </c>
      <c r="F2681" s="2" t="str">
        <f>Tbl_BalanceHistory[[#This Row],[RespAgy]]&amp;": "&amp;Tbl_BalanceHistory[[#This Row],[RespAgency]]</f>
        <v>212: Virginia State University</v>
      </c>
      <c r="G2681" s="3">
        <v>212</v>
      </c>
      <c r="H2681" s="3" t="s">
        <v>477</v>
      </c>
      <c r="I2681" s="3" t="str">
        <f>_xlfn.XLOOKUP(Tbl_BalanceHistory[[#This Row],[AgyCode]],Tbl_Agencies[Agy Code],Tbl_Agencies[Agy Sort])</f>
        <v>106000</v>
      </c>
      <c r="J2681" s="2" t="str">
        <f>Tbl_BalanceHistory[[#This Row],[AgyCode]]&amp;": "&amp;Tbl_BalanceHistory[[#This Row],[Agency Name]]</f>
        <v>212: Virginia State University</v>
      </c>
      <c r="K2681" s="1">
        <v>2022</v>
      </c>
      <c r="L2681" s="3">
        <v>110</v>
      </c>
      <c r="M2681" s="3" t="s">
        <v>409</v>
      </c>
      <c r="N2681" s="2" t="str">
        <f>Tbl_BalanceHistory[[#This Row],[ProgramCode]]&amp;": "&amp;Tbl_BalanceHistory[[#This Row],[Program Name]]</f>
        <v>110: Financial Assistance For Educational and General Services</v>
      </c>
      <c r="O2681" s="3" t="s">
        <v>886</v>
      </c>
      <c r="P2681" s="1" t="str">
        <f>IF(Tbl_BalanceHistory[[#This Row],[FundCode]]="0100","GF",IF(Tbl_BalanceHistory[[#This Row],[FundCode]]="01000","GF","Hi Ed / OCR"))</f>
        <v>GF</v>
      </c>
      <c r="Q2681" s="5">
        <v>271350.93</v>
      </c>
      <c r="R2681" s="5">
        <v>18408.169999999998</v>
      </c>
      <c r="S2681" s="5">
        <v>252942.76</v>
      </c>
      <c r="T2681" s="5">
        <v>252942.76</v>
      </c>
      <c r="U2681" s="3" t="s">
        <v>1733</v>
      </c>
      <c r="V2681" s="5">
        <v>0</v>
      </c>
      <c r="W2681" s="5"/>
      <c r="X2681" s="5">
        <v>0</v>
      </c>
      <c r="Y2681" s="5">
        <v>0</v>
      </c>
      <c r="Z2681" s="5">
        <f>Tbl_BalanceHistory[[#This Row],[Discretionary Recommended - Pre 2022]]+Tbl_BalanceHistory[[#This Row],[Discretionary Balance Recommended: Policy]]+Tbl_BalanceHistory[[#This Row],[Discretionary Balance Recommended: Commitments]]</f>
        <v>0</v>
      </c>
      <c r="AA2681" s="5">
        <f>Tbl_BalanceHistory[[#This Row],[Discretionary Balance]]-Tbl_BalanceHistory[[#This Row],[Discretionary Reappropriation]]</f>
        <v>0</v>
      </c>
      <c r="AB2681" s="2"/>
      <c r="AC2681" s="2"/>
      <c r="AD2681" s="2"/>
      <c r="AE2681" s="2"/>
    </row>
    <row r="2682" spans="1:31" ht="60" x14ac:dyDescent="0.25">
      <c r="A2682" s="2" t="s">
        <v>10</v>
      </c>
      <c r="B2682" s="3">
        <v>7</v>
      </c>
      <c r="C2682" s="3">
        <v>212</v>
      </c>
      <c r="D2682" s="3" t="s">
        <v>477</v>
      </c>
      <c r="E2682" s="3" t="str">
        <f>_xlfn.XLOOKUP(Tbl_BalanceHistory[[#This Row],[RespAgy]],Tbl_Agencies[Agy Code],Tbl_Agencies[Agy Sort])</f>
        <v>106000</v>
      </c>
      <c r="F2682" s="2" t="str">
        <f>Tbl_BalanceHistory[[#This Row],[RespAgy]]&amp;": "&amp;Tbl_BalanceHistory[[#This Row],[RespAgency]]</f>
        <v>212: Virginia State University</v>
      </c>
      <c r="G2682" s="3">
        <v>212</v>
      </c>
      <c r="H2682" s="3" t="s">
        <v>477</v>
      </c>
      <c r="I2682" s="3" t="str">
        <f>_xlfn.XLOOKUP(Tbl_BalanceHistory[[#This Row],[AgyCode]],Tbl_Agencies[Agy Code],Tbl_Agencies[Agy Sort])</f>
        <v>106000</v>
      </c>
      <c r="J2682" s="2" t="str">
        <f>Tbl_BalanceHistory[[#This Row],[AgyCode]]&amp;": "&amp;Tbl_BalanceHistory[[#This Row],[Agency Name]]</f>
        <v>212: Virginia State University</v>
      </c>
      <c r="K2682" s="1">
        <v>2023</v>
      </c>
      <c r="L2682" s="3">
        <v>110</v>
      </c>
      <c r="M2682" s="3" t="s">
        <v>409</v>
      </c>
      <c r="N2682" s="2" t="str">
        <f>Tbl_BalanceHistory[[#This Row],[ProgramCode]]&amp;": "&amp;Tbl_BalanceHistory[[#This Row],[Program Name]]</f>
        <v>110: Financial Assistance For Educational and General Services</v>
      </c>
      <c r="O2682" s="3" t="s">
        <v>886</v>
      </c>
      <c r="P2682" s="1" t="str">
        <f>IF(Tbl_BalanceHistory[[#This Row],[FundCode]]="0100","GF",IF(Tbl_BalanceHistory[[#This Row],[FundCode]]="01000","GF","Hi Ed / OCR"))</f>
        <v>GF</v>
      </c>
      <c r="Q2682" s="5">
        <v>769255.61</v>
      </c>
      <c r="R2682" s="5">
        <v>195041.26</v>
      </c>
      <c r="S2682" s="5">
        <v>574214.35</v>
      </c>
      <c r="T2682" s="5">
        <v>574214.35</v>
      </c>
      <c r="U2682" s="3" t="s">
        <v>1733</v>
      </c>
      <c r="V2682" s="5">
        <v>0</v>
      </c>
      <c r="W2682" s="5">
        <v>0</v>
      </c>
      <c r="X2682" s="5">
        <v>0</v>
      </c>
      <c r="Y2682" s="5">
        <v>0</v>
      </c>
      <c r="Z2682" s="5">
        <v>0</v>
      </c>
      <c r="AA2682" s="5">
        <v>0</v>
      </c>
      <c r="AB2682" s="2"/>
      <c r="AC2682" s="2"/>
      <c r="AD2682" s="2"/>
      <c r="AE2682" s="2"/>
    </row>
    <row r="2683" spans="1:31" ht="60" x14ac:dyDescent="0.25">
      <c r="A2683" s="2" t="s">
        <v>10</v>
      </c>
      <c r="B2683" s="3">
        <v>7</v>
      </c>
      <c r="C2683" s="3">
        <v>212</v>
      </c>
      <c r="D2683" s="3" t="s">
        <v>477</v>
      </c>
      <c r="E2683" s="3" t="str">
        <f>_xlfn.XLOOKUP(Tbl_BalanceHistory[[#This Row],[RespAgy]],Tbl_Agencies[Agy Code],Tbl_Agencies[Agy Sort])</f>
        <v>106000</v>
      </c>
      <c r="F2683" s="2" t="str">
        <f>Tbl_BalanceHistory[[#This Row],[RespAgy]]&amp;": "&amp;Tbl_BalanceHistory[[#This Row],[RespAgency]]</f>
        <v>212: Virginia State University</v>
      </c>
      <c r="G2683" s="3">
        <v>212</v>
      </c>
      <c r="H2683" s="3" t="s">
        <v>477</v>
      </c>
      <c r="I2683" s="3" t="str">
        <f>_xlfn.XLOOKUP(Tbl_BalanceHistory[[#This Row],[AgyCode]],Tbl_Agencies[Agy Code],Tbl_Agencies[Agy Sort])</f>
        <v>106000</v>
      </c>
      <c r="J2683" s="2" t="str">
        <f>Tbl_BalanceHistory[[#This Row],[AgyCode]]&amp;": "&amp;Tbl_BalanceHistory[[#This Row],[Agency Name]]</f>
        <v>212: Virginia State University</v>
      </c>
      <c r="K2683" s="1">
        <v>2024</v>
      </c>
      <c r="L2683" s="3">
        <v>110</v>
      </c>
      <c r="M2683" s="3" t="s">
        <v>409</v>
      </c>
      <c r="N2683" s="2" t="str">
        <f>Tbl_BalanceHistory[[#This Row],[ProgramCode]]&amp;": "&amp;Tbl_BalanceHistory[[#This Row],[Program Name]]</f>
        <v>110: Financial Assistance For Educational and General Services</v>
      </c>
      <c r="O2683" s="3" t="s">
        <v>886</v>
      </c>
      <c r="P2683" s="1" t="str">
        <f>IF(Tbl_BalanceHistory[[#This Row],[FundCode]]="0100","GF",IF(Tbl_BalanceHistory[[#This Row],[FundCode]]="01000","GF","Hi Ed / OCR"))</f>
        <v>GF</v>
      </c>
      <c r="Q2683" s="5">
        <v>1260700.3500000001</v>
      </c>
      <c r="R2683" s="5">
        <v>226966.99</v>
      </c>
      <c r="S2683" s="5">
        <v>1033733.36</v>
      </c>
      <c r="T2683" s="5">
        <v>1033733.36</v>
      </c>
      <c r="U2683" s="3" t="s">
        <v>1733</v>
      </c>
      <c r="V2683" s="5">
        <v>0</v>
      </c>
      <c r="W2683" s="5">
        <v>0</v>
      </c>
      <c r="X2683" s="5">
        <v>0</v>
      </c>
      <c r="Y2683" s="5">
        <v>0</v>
      </c>
      <c r="Z2683" s="5">
        <v>0</v>
      </c>
      <c r="AA2683" s="5">
        <v>0</v>
      </c>
      <c r="AB2683" s="2"/>
      <c r="AC2683" s="2"/>
      <c r="AD2683" s="2"/>
      <c r="AE2683" s="2"/>
    </row>
    <row r="2684" spans="1:31" ht="45" x14ac:dyDescent="0.25">
      <c r="A2684" s="2" t="s">
        <v>10</v>
      </c>
      <c r="B2684" s="3">
        <v>7</v>
      </c>
      <c r="C2684" s="3">
        <v>212</v>
      </c>
      <c r="D2684" s="3" t="s">
        <v>477</v>
      </c>
      <c r="E2684" s="3" t="str">
        <f>_xlfn.XLOOKUP(Tbl_BalanceHistory[[#This Row],[RespAgy]],Tbl_Agencies[Agy Code],Tbl_Agencies[Agy Sort])</f>
        <v>106000</v>
      </c>
      <c r="F2684" s="2" t="str">
        <f>Tbl_BalanceHistory[[#This Row],[RespAgy]]&amp;": "&amp;Tbl_BalanceHistory[[#This Row],[RespAgency]]</f>
        <v>212: Virginia State University</v>
      </c>
      <c r="G2684" s="3">
        <v>234</v>
      </c>
      <c r="H2684" s="3" t="s">
        <v>480</v>
      </c>
      <c r="I2684" s="3" t="str">
        <f>_xlfn.XLOOKUP(Tbl_BalanceHistory[[#This Row],[AgyCode]],Tbl_Agencies[Agy Code],Tbl_Agencies[Agy Sort])</f>
        <v>107000</v>
      </c>
      <c r="J2684" s="2" t="str">
        <f>Tbl_BalanceHistory[[#This Row],[AgyCode]]&amp;": "&amp;Tbl_BalanceHistory[[#This Row],[Agency Name]]</f>
        <v>234: Cooperative Extension and Agricultural Research Services</v>
      </c>
      <c r="K2684" s="1">
        <v>2014</v>
      </c>
      <c r="L2684" s="3">
        <v>100</v>
      </c>
      <c r="M2684" s="3" t="s">
        <v>416</v>
      </c>
      <c r="N2684" s="2" t="str">
        <f>Tbl_BalanceHistory[[#This Row],[ProgramCode]]&amp;": "&amp;Tbl_BalanceHistory[[#This Row],[Program Name]]</f>
        <v>100: Educational and General Programs</v>
      </c>
      <c r="O2684" s="3" t="s">
        <v>1730</v>
      </c>
      <c r="P2684" s="1" t="str">
        <f>IF(Tbl_BalanceHistory[[#This Row],[FundCode]]="0100","GF",IF(Tbl_BalanceHistory[[#This Row],[FundCode]]="01000","GF","Hi Ed / OCR"))</f>
        <v>GF</v>
      </c>
      <c r="Q2684" s="5">
        <v>0</v>
      </c>
      <c r="R2684" s="5">
        <v>0</v>
      </c>
      <c r="S2684" s="5">
        <v>0</v>
      </c>
      <c r="T2684" s="5">
        <v>0</v>
      </c>
      <c r="U2684" s="3"/>
      <c r="V2684" s="5">
        <v>0</v>
      </c>
      <c r="W2684" s="5">
        <v>0</v>
      </c>
      <c r="X2684" s="5"/>
      <c r="Y2684" s="5"/>
      <c r="Z2684" s="5">
        <f>Tbl_BalanceHistory[[#This Row],[Discretionary Recommended - Pre 2022]]+Tbl_BalanceHistory[[#This Row],[Discretionary Balance Recommended: Policy]]+Tbl_BalanceHistory[[#This Row],[Discretionary Balance Recommended: Commitments]]</f>
        <v>0</v>
      </c>
      <c r="AA2684" s="5">
        <f>Tbl_BalanceHistory[[#This Row],[Discretionary Balance]]-Tbl_BalanceHistory[[#This Row],[Discretionary Reappropriation]]</f>
        <v>0</v>
      </c>
      <c r="AB2684" s="2"/>
      <c r="AC2684" s="2"/>
      <c r="AD2684" s="2"/>
      <c r="AE2684" s="2"/>
    </row>
    <row r="2685" spans="1:31" ht="45" x14ac:dyDescent="0.25">
      <c r="A2685" s="2" t="s">
        <v>10</v>
      </c>
      <c r="B2685" s="3">
        <v>7</v>
      </c>
      <c r="C2685" s="3">
        <v>212</v>
      </c>
      <c r="D2685" s="3" t="s">
        <v>477</v>
      </c>
      <c r="E2685" s="3" t="str">
        <f>_xlfn.XLOOKUP(Tbl_BalanceHistory[[#This Row],[RespAgy]],Tbl_Agencies[Agy Code],Tbl_Agencies[Agy Sort])</f>
        <v>106000</v>
      </c>
      <c r="F2685" s="2" t="str">
        <f>Tbl_BalanceHistory[[#This Row],[RespAgy]]&amp;": "&amp;Tbl_BalanceHistory[[#This Row],[RespAgency]]</f>
        <v>212: Virginia State University</v>
      </c>
      <c r="G2685" s="3">
        <v>234</v>
      </c>
      <c r="H2685" s="3" t="s">
        <v>480</v>
      </c>
      <c r="I2685" s="3" t="str">
        <f>_xlfn.XLOOKUP(Tbl_BalanceHistory[[#This Row],[AgyCode]],Tbl_Agencies[Agy Code],Tbl_Agencies[Agy Sort])</f>
        <v>107000</v>
      </c>
      <c r="J2685" s="2" t="str">
        <f>Tbl_BalanceHistory[[#This Row],[AgyCode]]&amp;": "&amp;Tbl_BalanceHistory[[#This Row],[Agency Name]]</f>
        <v>234: Cooperative Extension and Agricultural Research Services</v>
      </c>
      <c r="K2685" s="1">
        <v>2015</v>
      </c>
      <c r="L2685" s="3">
        <v>100</v>
      </c>
      <c r="M2685" s="3" t="s">
        <v>416</v>
      </c>
      <c r="N2685" s="2" t="str">
        <f>Tbl_BalanceHistory[[#This Row],[ProgramCode]]&amp;": "&amp;Tbl_BalanceHistory[[#This Row],[Program Name]]</f>
        <v>100: Educational and General Programs</v>
      </c>
      <c r="O2685" s="3" t="s">
        <v>1730</v>
      </c>
      <c r="P2685" s="1" t="str">
        <f>IF(Tbl_BalanceHistory[[#This Row],[FundCode]]="0100","GF",IF(Tbl_BalanceHistory[[#This Row],[FundCode]]="01000","GF","Hi Ed / OCR"))</f>
        <v>GF</v>
      </c>
      <c r="Q2685" s="5">
        <v>30000</v>
      </c>
      <c r="R2685" s="5">
        <v>0</v>
      </c>
      <c r="S2685" s="5">
        <v>30000</v>
      </c>
      <c r="T2685" s="5">
        <v>30000</v>
      </c>
      <c r="U2685" s="3" t="s">
        <v>1731</v>
      </c>
      <c r="V2685" s="5">
        <v>0</v>
      </c>
      <c r="W2685" s="5">
        <v>0</v>
      </c>
      <c r="X2685" s="5"/>
      <c r="Y2685" s="5"/>
      <c r="Z2685" s="5">
        <f>Tbl_BalanceHistory[[#This Row],[Discretionary Recommended - Pre 2022]]+Tbl_BalanceHistory[[#This Row],[Discretionary Balance Recommended: Policy]]+Tbl_BalanceHistory[[#This Row],[Discretionary Balance Recommended: Commitments]]</f>
        <v>0</v>
      </c>
      <c r="AA2685" s="5">
        <f>Tbl_BalanceHistory[[#This Row],[Discretionary Balance]]-Tbl_BalanceHistory[[#This Row],[Discretionary Reappropriation]]</f>
        <v>0</v>
      </c>
      <c r="AB2685" s="2"/>
      <c r="AC2685" s="2"/>
      <c r="AD2685" s="2"/>
      <c r="AE2685" s="2"/>
    </row>
    <row r="2686" spans="1:31" ht="45" x14ac:dyDescent="0.25">
      <c r="A2686" s="2" t="s">
        <v>10</v>
      </c>
      <c r="B2686" s="3">
        <v>7</v>
      </c>
      <c r="C2686" s="3">
        <v>212</v>
      </c>
      <c r="D2686" s="3" t="s">
        <v>477</v>
      </c>
      <c r="E2686" s="3" t="str">
        <f>_xlfn.XLOOKUP(Tbl_BalanceHistory[[#This Row],[RespAgy]],Tbl_Agencies[Agy Code],Tbl_Agencies[Agy Sort])</f>
        <v>106000</v>
      </c>
      <c r="F2686" s="2" t="str">
        <f>Tbl_BalanceHistory[[#This Row],[RespAgy]]&amp;": "&amp;Tbl_BalanceHistory[[#This Row],[RespAgency]]</f>
        <v>212: Virginia State University</v>
      </c>
      <c r="G2686" s="3">
        <v>234</v>
      </c>
      <c r="H2686" s="3" t="s">
        <v>480</v>
      </c>
      <c r="I2686" s="3" t="str">
        <f>_xlfn.XLOOKUP(Tbl_BalanceHistory[[#This Row],[AgyCode]],Tbl_Agencies[Agy Code],Tbl_Agencies[Agy Sort])</f>
        <v>107000</v>
      </c>
      <c r="J2686" s="2" t="str">
        <f>Tbl_BalanceHistory[[#This Row],[AgyCode]]&amp;": "&amp;Tbl_BalanceHistory[[#This Row],[Agency Name]]</f>
        <v>234: Cooperative Extension and Agricultural Research Services</v>
      </c>
      <c r="K2686" s="1">
        <v>2016</v>
      </c>
      <c r="L2686" s="3">
        <v>100</v>
      </c>
      <c r="M2686" s="3" t="s">
        <v>416</v>
      </c>
      <c r="N2686" s="2" t="str">
        <f>Tbl_BalanceHistory[[#This Row],[ProgramCode]]&amp;": "&amp;Tbl_BalanceHistory[[#This Row],[Program Name]]</f>
        <v>100: Educational and General Programs</v>
      </c>
      <c r="O2686" s="3" t="s">
        <v>1730</v>
      </c>
      <c r="P2686" s="1" t="str">
        <f>IF(Tbl_BalanceHistory[[#This Row],[FundCode]]="0100","GF",IF(Tbl_BalanceHistory[[#This Row],[FundCode]]="01000","GF","Hi Ed / OCR"))</f>
        <v>GF</v>
      </c>
      <c r="Q2686" s="5">
        <v>17500</v>
      </c>
      <c r="R2686" s="5">
        <v>0</v>
      </c>
      <c r="S2686" s="5">
        <v>17500</v>
      </c>
      <c r="T2686" s="5">
        <v>17500</v>
      </c>
      <c r="U2686" s="3" t="s">
        <v>1731</v>
      </c>
      <c r="V2686" s="5">
        <v>0</v>
      </c>
      <c r="W2686" s="5">
        <v>0</v>
      </c>
      <c r="X2686" s="5"/>
      <c r="Y2686" s="5"/>
      <c r="Z2686" s="5">
        <f>Tbl_BalanceHistory[[#This Row],[Discretionary Recommended - Pre 2022]]+Tbl_BalanceHistory[[#This Row],[Discretionary Balance Recommended: Policy]]+Tbl_BalanceHistory[[#This Row],[Discretionary Balance Recommended: Commitments]]</f>
        <v>0</v>
      </c>
      <c r="AA2686" s="5">
        <f>Tbl_BalanceHistory[[#This Row],[Discretionary Balance]]-Tbl_BalanceHistory[[#This Row],[Discretionary Reappropriation]]</f>
        <v>0</v>
      </c>
      <c r="AB2686" s="2"/>
      <c r="AC2686" s="2"/>
      <c r="AD2686" s="2"/>
      <c r="AE2686" s="2"/>
    </row>
    <row r="2687" spans="1:31" ht="45" x14ac:dyDescent="0.25">
      <c r="A2687" s="2" t="s">
        <v>10</v>
      </c>
      <c r="B2687" s="3">
        <v>7</v>
      </c>
      <c r="C2687" s="3">
        <v>212</v>
      </c>
      <c r="D2687" s="3" t="s">
        <v>477</v>
      </c>
      <c r="E2687" s="3" t="str">
        <f>_xlfn.XLOOKUP(Tbl_BalanceHistory[[#This Row],[RespAgy]],Tbl_Agencies[Agy Code],Tbl_Agencies[Agy Sort])</f>
        <v>106000</v>
      </c>
      <c r="F2687" s="2" t="str">
        <f>Tbl_BalanceHistory[[#This Row],[RespAgy]]&amp;": "&amp;Tbl_BalanceHistory[[#This Row],[RespAgency]]</f>
        <v>212: Virginia State University</v>
      </c>
      <c r="G2687" s="3">
        <v>234</v>
      </c>
      <c r="H2687" s="3" t="s">
        <v>480</v>
      </c>
      <c r="I2687" s="3" t="str">
        <f>_xlfn.XLOOKUP(Tbl_BalanceHistory[[#This Row],[AgyCode]],Tbl_Agencies[Agy Code],Tbl_Agencies[Agy Sort])</f>
        <v>107000</v>
      </c>
      <c r="J2687" s="2" t="str">
        <f>Tbl_BalanceHistory[[#This Row],[AgyCode]]&amp;": "&amp;Tbl_BalanceHistory[[#This Row],[Agency Name]]</f>
        <v>234: Cooperative Extension and Agricultural Research Services</v>
      </c>
      <c r="K2687" s="1">
        <v>2017</v>
      </c>
      <c r="L2687" s="3">
        <v>100</v>
      </c>
      <c r="M2687" s="3" t="s">
        <v>416</v>
      </c>
      <c r="N2687" s="2" t="str">
        <f>Tbl_BalanceHistory[[#This Row],[ProgramCode]]&amp;": "&amp;Tbl_BalanceHistory[[#This Row],[Program Name]]</f>
        <v>100: Educational and General Programs</v>
      </c>
      <c r="O2687" s="3" t="s">
        <v>886</v>
      </c>
      <c r="P2687" s="1" t="str">
        <f>IF(Tbl_BalanceHistory[[#This Row],[FundCode]]="0100","GF",IF(Tbl_BalanceHistory[[#This Row],[FundCode]]="01000","GF","Hi Ed / OCR"))</f>
        <v>GF</v>
      </c>
      <c r="Q2687" s="5">
        <v>36250</v>
      </c>
      <c r="R2687" s="5">
        <v>276</v>
      </c>
      <c r="S2687" s="5">
        <v>35974</v>
      </c>
      <c r="T2687" s="5">
        <v>35974</v>
      </c>
      <c r="U2687" s="3" t="s">
        <v>1732</v>
      </c>
      <c r="V2687" s="5">
        <v>0</v>
      </c>
      <c r="W2687" s="5">
        <v>0</v>
      </c>
      <c r="X2687" s="5"/>
      <c r="Y2687" s="5"/>
      <c r="Z2687" s="5">
        <f>Tbl_BalanceHistory[[#This Row],[Discretionary Recommended - Pre 2022]]+Tbl_BalanceHistory[[#This Row],[Discretionary Balance Recommended: Policy]]+Tbl_BalanceHistory[[#This Row],[Discretionary Balance Recommended: Commitments]]</f>
        <v>0</v>
      </c>
      <c r="AA2687" s="5">
        <f>Tbl_BalanceHistory[[#This Row],[Discretionary Balance]]-Tbl_BalanceHistory[[#This Row],[Discretionary Reappropriation]]</f>
        <v>0</v>
      </c>
      <c r="AB2687" s="2"/>
      <c r="AC2687" s="2"/>
      <c r="AD2687" s="2"/>
      <c r="AE2687" s="2"/>
    </row>
    <row r="2688" spans="1:31" ht="45" x14ac:dyDescent="0.25">
      <c r="A2688" s="2" t="s">
        <v>10</v>
      </c>
      <c r="B2688" s="3">
        <v>7</v>
      </c>
      <c r="C2688" s="3">
        <v>212</v>
      </c>
      <c r="D2688" s="3" t="s">
        <v>477</v>
      </c>
      <c r="E2688" s="3" t="str">
        <f>_xlfn.XLOOKUP(Tbl_BalanceHistory[[#This Row],[RespAgy]],Tbl_Agencies[Agy Code],Tbl_Agencies[Agy Sort])</f>
        <v>106000</v>
      </c>
      <c r="F2688" s="2" t="str">
        <f>Tbl_BalanceHistory[[#This Row],[RespAgy]]&amp;": "&amp;Tbl_BalanceHistory[[#This Row],[RespAgency]]</f>
        <v>212: Virginia State University</v>
      </c>
      <c r="G2688" s="3">
        <v>234</v>
      </c>
      <c r="H2688" s="3" t="s">
        <v>480</v>
      </c>
      <c r="I2688" s="3" t="str">
        <f>_xlfn.XLOOKUP(Tbl_BalanceHistory[[#This Row],[AgyCode]],Tbl_Agencies[Agy Code],Tbl_Agencies[Agy Sort])</f>
        <v>107000</v>
      </c>
      <c r="J2688" s="2" t="str">
        <f>Tbl_BalanceHistory[[#This Row],[AgyCode]]&amp;": "&amp;Tbl_BalanceHistory[[#This Row],[Agency Name]]</f>
        <v>234: Cooperative Extension and Agricultural Research Services</v>
      </c>
      <c r="K2688" s="1">
        <v>2018</v>
      </c>
      <c r="L2688" s="3">
        <v>100</v>
      </c>
      <c r="M2688" s="3" t="s">
        <v>416</v>
      </c>
      <c r="N2688" s="2" t="str">
        <f>Tbl_BalanceHistory[[#This Row],[ProgramCode]]&amp;": "&amp;Tbl_BalanceHistory[[#This Row],[Program Name]]</f>
        <v>100: Educational and General Programs</v>
      </c>
      <c r="O2688" s="3" t="s">
        <v>886</v>
      </c>
      <c r="P2688" s="1" t="str">
        <f>IF(Tbl_BalanceHistory[[#This Row],[FundCode]]="0100","GF",IF(Tbl_BalanceHistory[[#This Row],[FundCode]]="01000","GF","Hi Ed / OCR"))</f>
        <v>GF</v>
      </c>
      <c r="Q2688" s="5">
        <v>35974</v>
      </c>
      <c r="R2688" s="5">
        <v>18370.990000000002</v>
      </c>
      <c r="S2688" s="5">
        <v>17603</v>
      </c>
      <c r="T2688" s="5">
        <v>17603</v>
      </c>
      <c r="U2688" s="3" t="s">
        <v>1733</v>
      </c>
      <c r="V2688" s="5">
        <v>0</v>
      </c>
      <c r="W2688" s="5">
        <v>0</v>
      </c>
      <c r="X2688" s="5"/>
      <c r="Y2688" s="5"/>
      <c r="Z2688" s="5">
        <f>Tbl_BalanceHistory[[#This Row],[Discretionary Recommended - Pre 2022]]+Tbl_BalanceHistory[[#This Row],[Discretionary Balance Recommended: Policy]]+Tbl_BalanceHistory[[#This Row],[Discretionary Balance Recommended: Commitments]]</f>
        <v>0</v>
      </c>
      <c r="AA2688" s="5">
        <f>Tbl_BalanceHistory[[#This Row],[Discretionary Balance]]-Tbl_BalanceHistory[[#This Row],[Discretionary Reappropriation]]</f>
        <v>0</v>
      </c>
      <c r="AB2688" s="2"/>
      <c r="AC2688" s="2"/>
      <c r="AD2688" s="2"/>
      <c r="AE2688" s="2"/>
    </row>
    <row r="2689" spans="1:31" ht="45" x14ac:dyDescent="0.25">
      <c r="A2689" s="2" t="s">
        <v>10</v>
      </c>
      <c r="B2689" s="3">
        <v>7</v>
      </c>
      <c r="C2689" s="3">
        <v>212</v>
      </c>
      <c r="D2689" s="3" t="s">
        <v>477</v>
      </c>
      <c r="E2689" s="3" t="str">
        <f>_xlfn.XLOOKUP(Tbl_BalanceHistory[[#This Row],[RespAgy]],Tbl_Agencies[Agy Code],Tbl_Agencies[Agy Sort])</f>
        <v>106000</v>
      </c>
      <c r="F2689" s="2" t="str">
        <f>Tbl_BalanceHistory[[#This Row],[RespAgy]]&amp;": "&amp;Tbl_BalanceHistory[[#This Row],[RespAgency]]</f>
        <v>212: Virginia State University</v>
      </c>
      <c r="G2689" s="3">
        <v>234</v>
      </c>
      <c r="H2689" s="3" t="s">
        <v>480</v>
      </c>
      <c r="I2689" s="3" t="str">
        <f>_xlfn.XLOOKUP(Tbl_BalanceHistory[[#This Row],[AgyCode]],Tbl_Agencies[Agy Code],Tbl_Agencies[Agy Sort])</f>
        <v>107000</v>
      </c>
      <c r="J2689" s="2" t="str">
        <f>Tbl_BalanceHistory[[#This Row],[AgyCode]]&amp;": "&amp;Tbl_BalanceHistory[[#This Row],[Agency Name]]</f>
        <v>234: Cooperative Extension and Agricultural Research Services</v>
      </c>
      <c r="K2689" s="1">
        <v>2019</v>
      </c>
      <c r="L2689" s="3">
        <v>100</v>
      </c>
      <c r="M2689" s="3" t="s">
        <v>416</v>
      </c>
      <c r="N2689" s="2" t="str">
        <f>Tbl_BalanceHistory[[#This Row],[ProgramCode]]&amp;": "&amp;Tbl_BalanceHistory[[#This Row],[Program Name]]</f>
        <v>100: Educational and General Programs</v>
      </c>
      <c r="O2689" s="3" t="s">
        <v>886</v>
      </c>
      <c r="P2689" s="1" t="str">
        <f>IF(Tbl_BalanceHistory[[#This Row],[FundCode]]="0100","GF",IF(Tbl_BalanceHistory[[#This Row],[FundCode]]="01000","GF","Hi Ed / OCR"))</f>
        <v>GF</v>
      </c>
      <c r="Q2689" s="5">
        <v>17603</v>
      </c>
      <c r="R2689" s="5">
        <v>17603</v>
      </c>
      <c r="S2689" s="5">
        <v>0</v>
      </c>
      <c r="T2689" s="5">
        <v>0</v>
      </c>
      <c r="U2689" s="3" t="s">
        <v>1733</v>
      </c>
      <c r="V2689" s="5">
        <v>0</v>
      </c>
      <c r="W2689" s="5">
        <v>0</v>
      </c>
      <c r="X2689" s="5"/>
      <c r="Y2689" s="5"/>
      <c r="Z2689" s="5">
        <f>Tbl_BalanceHistory[[#This Row],[Discretionary Recommended - Pre 2022]]+Tbl_BalanceHistory[[#This Row],[Discretionary Balance Recommended: Policy]]+Tbl_BalanceHistory[[#This Row],[Discretionary Balance Recommended: Commitments]]</f>
        <v>0</v>
      </c>
      <c r="AA2689" s="5">
        <f>Tbl_BalanceHistory[[#This Row],[Discretionary Balance]]-Tbl_BalanceHistory[[#This Row],[Discretionary Reappropriation]]</f>
        <v>0</v>
      </c>
      <c r="AB2689" s="2"/>
      <c r="AC2689" s="2"/>
      <c r="AD2689" s="2"/>
      <c r="AE2689" s="2"/>
    </row>
    <row r="2690" spans="1:31" ht="45" x14ac:dyDescent="0.25">
      <c r="A2690" s="2" t="s">
        <v>10</v>
      </c>
      <c r="B2690" s="3">
        <v>7</v>
      </c>
      <c r="C2690" s="3">
        <v>212</v>
      </c>
      <c r="D2690" s="3" t="s">
        <v>477</v>
      </c>
      <c r="E2690" s="3" t="str">
        <f>_xlfn.XLOOKUP(Tbl_BalanceHistory[[#This Row],[RespAgy]],Tbl_Agencies[Agy Code],Tbl_Agencies[Agy Sort])</f>
        <v>106000</v>
      </c>
      <c r="F2690" s="2" t="str">
        <f>Tbl_BalanceHistory[[#This Row],[RespAgy]]&amp;": "&amp;Tbl_BalanceHistory[[#This Row],[RespAgency]]</f>
        <v>212: Virginia State University</v>
      </c>
      <c r="G2690" s="3">
        <v>234</v>
      </c>
      <c r="H2690" s="3" t="s">
        <v>480</v>
      </c>
      <c r="I2690" s="3" t="str">
        <f>_xlfn.XLOOKUP(Tbl_BalanceHistory[[#This Row],[AgyCode]],Tbl_Agencies[Agy Code],Tbl_Agencies[Agy Sort])</f>
        <v>107000</v>
      </c>
      <c r="J2690" s="2" t="str">
        <f>Tbl_BalanceHistory[[#This Row],[AgyCode]]&amp;": "&amp;Tbl_BalanceHistory[[#This Row],[Agency Name]]</f>
        <v>234: Cooperative Extension and Agricultural Research Services</v>
      </c>
      <c r="K2690" s="1">
        <v>2014</v>
      </c>
      <c r="L2690" s="3">
        <v>101</v>
      </c>
      <c r="M2690" s="3" t="s">
        <v>1636</v>
      </c>
      <c r="N2690" s="2" t="str">
        <f>Tbl_BalanceHistory[[#This Row],[ProgramCode]]&amp;": "&amp;Tbl_BalanceHistory[[#This Row],[Program Name]]</f>
        <v>101: Higher Education Instruction</v>
      </c>
      <c r="O2690" s="3" t="s">
        <v>1964</v>
      </c>
      <c r="P2690" s="1" t="str">
        <f>IF(Tbl_BalanceHistory[[#This Row],[FundCode]]="0100","GF",IF(Tbl_BalanceHistory[[#This Row],[FundCode]]="01000","GF","Hi Ed / OCR"))</f>
        <v>Hi Ed / OCR</v>
      </c>
      <c r="Q2690" s="5">
        <v>0</v>
      </c>
      <c r="R2690" s="5">
        <v>0</v>
      </c>
      <c r="S2690" s="5">
        <v>66339</v>
      </c>
      <c r="T2690" s="5">
        <v>66339</v>
      </c>
      <c r="U2690" s="3" t="s">
        <v>1731</v>
      </c>
      <c r="V2690" s="5">
        <v>0</v>
      </c>
      <c r="W2690" s="5">
        <v>0</v>
      </c>
      <c r="X2690" s="5"/>
      <c r="Y2690" s="5"/>
      <c r="Z2690" s="5">
        <f>Tbl_BalanceHistory[[#This Row],[Discretionary Recommended - Pre 2022]]+Tbl_BalanceHistory[[#This Row],[Discretionary Balance Recommended: Policy]]+Tbl_BalanceHistory[[#This Row],[Discretionary Balance Recommended: Commitments]]</f>
        <v>0</v>
      </c>
      <c r="AA2690" s="5">
        <f>Tbl_BalanceHistory[[#This Row],[Discretionary Balance]]-Tbl_BalanceHistory[[#This Row],[Discretionary Reappropriation]]</f>
        <v>0</v>
      </c>
      <c r="AB2690" s="2"/>
      <c r="AC2690" s="2"/>
      <c r="AD2690" s="2"/>
      <c r="AE2690" s="2"/>
    </row>
    <row r="2691" spans="1:31" ht="45" x14ac:dyDescent="0.25">
      <c r="A2691" s="2" t="s">
        <v>10</v>
      </c>
      <c r="B2691" s="3">
        <v>7</v>
      </c>
      <c r="C2691" s="3">
        <v>212</v>
      </c>
      <c r="D2691" s="3" t="s">
        <v>477</v>
      </c>
      <c r="E2691" s="3" t="str">
        <f>_xlfn.XLOOKUP(Tbl_BalanceHistory[[#This Row],[RespAgy]],Tbl_Agencies[Agy Code],Tbl_Agencies[Agy Sort])</f>
        <v>106000</v>
      </c>
      <c r="F2691" s="2" t="str">
        <f>Tbl_BalanceHistory[[#This Row],[RespAgy]]&amp;": "&amp;Tbl_BalanceHistory[[#This Row],[RespAgency]]</f>
        <v>212: Virginia State University</v>
      </c>
      <c r="G2691" s="3">
        <v>234</v>
      </c>
      <c r="H2691" s="3" t="s">
        <v>480</v>
      </c>
      <c r="I2691" s="3" t="str">
        <f>_xlfn.XLOOKUP(Tbl_BalanceHistory[[#This Row],[AgyCode]],Tbl_Agencies[Agy Code],Tbl_Agencies[Agy Sort])</f>
        <v>107000</v>
      </c>
      <c r="J2691" s="2" t="str">
        <f>Tbl_BalanceHistory[[#This Row],[AgyCode]]&amp;": "&amp;Tbl_BalanceHistory[[#This Row],[Agency Name]]</f>
        <v>234: Cooperative Extension and Agricultural Research Services</v>
      </c>
      <c r="K2691" s="1">
        <v>2015</v>
      </c>
      <c r="L2691" s="3">
        <v>101</v>
      </c>
      <c r="M2691" s="3" t="s">
        <v>1636</v>
      </c>
      <c r="N2691" s="2" t="str">
        <f>Tbl_BalanceHistory[[#This Row],[ProgramCode]]&amp;": "&amp;Tbl_BalanceHistory[[#This Row],[Program Name]]</f>
        <v>101: Higher Education Instruction</v>
      </c>
      <c r="O2691" s="3" t="s">
        <v>1964</v>
      </c>
      <c r="P2691" s="1" t="str">
        <f>IF(Tbl_BalanceHistory[[#This Row],[FundCode]]="0100","GF",IF(Tbl_BalanceHistory[[#This Row],[FundCode]]="01000","GF","Hi Ed / OCR"))</f>
        <v>Hi Ed / OCR</v>
      </c>
      <c r="Q2691" s="5">
        <v>0</v>
      </c>
      <c r="R2691" s="5">
        <v>0</v>
      </c>
      <c r="S2691" s="5">
        <v>420301</v>
      </c>
      <c r="T2691" s="5">
        <v>420301</v>
      </c>
      <c r="U2691" s="3" t="s">
        <v>1731</v>
      </c>
      <c r="V2691" s="5">
        <v>0</v>
      </c>
      <c r="W2691" s="5">
        <v>0</v>
      </c>
      <c r="X2691" s="5"/>
      <c r="Y2691" s="5"/>
      <c r="Z2691" s="5">
        <f>Tbl_BalanceHistory[[#This Row],[Discretionary Recommended - Pre 2022]]+Tbl_BalanceHistory[[#This Row],[Discretionary Balance Recommended: Policy]]+Tbl_BalanceHistory[[#This Row],[Discretionary Balance Recommended: Commitments]]</f>
        <v>0</v>
      </c>
      <c r="AA2691" s="5">
        <f>Tbl_BalanceHistory[[#This Row],[Discretionary Balance]]-Tbl_BalanceHistory[[#This Row],[Discretionary Reappropriation]]</f>
        <v>0</v>
      </c>
      <c r="AB2691" s="2"/>
      <c r="AC2691" s="2"/>
      <c r="AD2691" s="2"/>
      <c r="AE2691" s="2"/>
    </row>
    <row r="2692" spans="1:31" ht="45" x14ac:dyDescent="0.25">
      <c r="A2692" s="2" t="s">
        <v>10</v>
      </c>
      <c r="B2692" s="3">
        <v>7</v>
      </c>
      <c r="C2692" s="3">
        <v>212</v>
      </c>
      <c r="D2692" s="3" t="s">
        <v>477</v>
      </c>
      <c r="E2692" s="3" t="str">
        <f>_xlfn.XLOOKUP(Tbl_BalanceHistory[[#This Row],[RespAgy]],Tbl_Agencies[Agy Code],Tbl_Agencies[Agy Sort])</f>
        <v>106000</v>
      </c>
      <c r="F2692" s="2" t="str">
        <f>Tbl_BalanceHistory[[#This Row],[RespAgy]]&amp;": "&amp;Tbl_BalanceHistory[[#This Row],[RespAgency]]</f>
        <v>212: Virginia State University</v>
      </c>
      <c r="G2692" s="3">
        <v>234</v>
      </c>
      <c r="H2692" s="3" t="s">
        <v>480</v>
      </c>
      <c r="I2692" s="3" t="str">
        <f>_xlfn.XLOOKUP(Tbl_BalanceHistory[[#This Row],[AgyCode]],Tbl_Agencies[Agy Code],Tbl_Agencies[Agy Sort])</f>
        <v>107000</v>
      </c>
      <c r="J2692" s="2" t="str">
        <f>Tbl_BalanceHistory[[#This Row],[AgyCode]]&amp;": "&amp;Tbl_BalanceHistory[[#This Row],[Agency Name]]</f>
        <v>234: Cooperative Extension and Agricultural Research Services</v>
      </c>
      <c r="K2692" s="1">
        <v>2016</v>
      </c>
      <c r="L2692" s="3">
        <v>101</v>
      </c>
      <c r="M2692" s="3" t="s">
        <v>1636</v>
      </c>
      <c r="N2692" s="2" t="str">
        <f>Tbl_BalanceHistory[[#This Row],[ProgramCode]]&amp;": "&amp;Tbl_BalanceHistory[[#This Row],[Program Name]]</f>
        <v>101: Higher Education Instruction</v>
      </c>
      <c r="O2692" s="3" t="s">
        <v>1964</v>
      </c>
      <c r="P2692" s="1" t="str">
        <f>IF(Tbl_BalanceHistory[[#This Row],[FundCode]]="0100","GF",IF(Tbl_BalanceHistory[[#This Row],[FundCode]]="01000","GF","Hi Ed / OCR"))</f>
        <v>Hi Ed / OCR</v>
      </c>
      <c r="Q2692" s="5">
        <v>0</v>
      </c>
      <c r="R2692" s="5">
        <v>0</v>
      </c>
      <c r="S2692" s="5">
        <v>1073088</v>
      </c>
      <c r="T2692" s="5">
        <v>1073088</v>
      </c>
      <c r="U2692" s="3" t="s">
        <v>1731</v>
      </c>
      <c r="V2692" s="5">
        <v>0</v>
      </c>
      <c r="W2692" s="5">
        <v>0</v>
      </c>
      <c r="X2692" s="5"/>
      <c r="Y2692" s="5"/>
      <c r="Z2692" s="5">
        <f>Tbl_BalanceHistory[[#This Row],[Discretionary Recommended - Pre 2022]]+Tbl_BalanceHistory[[#This Row],[Discretionary Balance Recommended: Policy]]+Tbl_BalanceHistory[[#This Row],[Discretionary Balance Recommended: Commitments]]</f>
        <v>0</v>
      </c>
      <c r="AA2692" s="5">
        <f>Tbl_BalanceHistory[[#This Row],[Discretionary Balance]]-Tbl_BalanceHistory[[#This Row],[Discretionary Reappropriation]]</f>
        <v>0</v>
      </c>
      <c r="AB2692" s="2"/>
      <c r="AC2692" s="2"/>
      <c r="AD2692" s="2"/>
      <c r="AE2692" s="2"/>
    </row>
    <row r="2693" spans="1:31" ht="45" x14ac:dyDescent="0.25">
      <c r="A2693" s="2" t="s">
        <v>10</v>
      </c>
      <c r="B2693" s="3">
        <v>7</v>
      </c>
      <c r="C2693" s="3">
        <v>212</v>
      </c>
      <c r="D2693" s="3" t="s">
        <v>477</v>
      </c>
      <c r="E2693" s="3" t="str">
        <f>_xlfn.XLOOKUP(Tbl_BalanceHistory[[#This Row],[RespAgy]],Tbl_Agencies[Agy Code],Tbl_Agencies[Agy Sort])</f>
        <v>106000</v>
      </c>
      <c r="F2693" s="2" t="str">
        <f>Tbl_BalanceHistory[[#This Row],[RespAgy]]&amp;": "&amp;Tbl_BalanceHistory[[#This Row],[RespAgency]]</f>
        <v>212: Virginia State University</v>
      </c>
      <c r="G2693" s="3">
        <v>234</v>
      </c>
      <c r="H2693" s="3" t="s">
        <v>480</v>
      </c>
      <c r="I2693" s="3" t="str">
        <f>_xlfn.XLOOKUP(Tbl_BalanceHistory[[#This Row],[AgyCode]],Tbl_Agencies[Agy Code],Tbl_Agencies[Agy Sort])</f>
        <v>107000</v>
      </c>
      <c r="J2693" s="2" t="str">
        <f>Tbl_BalanceHistory[[#This Row],[AgyCode]]&amp;": "&amp;Tbl_BalanceHistory[[#This Row],[Agency Name]]</f>
        <v>234: Cooperative Extension and Agricultural Research Services</v>
      </c>
      <c r="K2693" s="1">
        <v>2017</v>
      </c>
      <c r="L2693" s="3">
        <v>101</v>
      </c>
      <c r="M2693" s="3" t="s">
        <v>1636</v>
      </c>
      <c r="N2693" s="2" t="str">
        <f>Tbl_BalanceHistory[[#This Row],[ProgramCode]]&amp;": "&amp;Tbl_BalanceHistory[[#This Row],[Program Name]]</f>
        <v>101: Higher Education Instruction</v>
      </c>
      <c r="O2693" s="3" t="s">
        <v>1963</v>
      </c>
      <c r="P2693" s="1" t="str">
        <f>IF(Tbl_BalanceHistory[[#This Row],[FundCode]]="0100","GF",IF(Tbl_BalanceHistory[[#This Row],[FundCode]]="01000","GF","Hi Ed / OCR"))</f>
        <v>Hi Ed / OCR</v>
      </c>
      <c r="Q2693" s="5">
        <v>0</v>
      </c>
      <c r="R2693" s="5">
        <v>0</v>
      </c>
      <c r="S2693" s="5">
        <v>380035</v>
      </c>
      <c r="T2693" s="5">
        <v>380035</v>
      </c>
      <c r="U2693" s="3" t="s">
        <v>1732</v>
      </c>
      <c r="V2693" s="5">
        <v>0</v>
      </c>
      <c r="W2693" s="5">
        <v>0</v>
      </c>
      <c r="X2693" s="5"/>
      <c r="Y2693" s="5"/>
      <c r="Z2693" s="5">
        <f>Tbl_BalanceHistory[[#This Row],[Discretionary Recommended - Pre 2022]]+Tbl_BalanceHistory[[#This Row],[Discretionary Balance Recommended: Policy]]+Tbl_BalanceHistory[[#This Row],[Discretionary Balance Recommended: Commitments]]</f>
        <v>0</v>
      </c>
      <c r="AA2693" s="5">
        <f>Tbl_BalanceHistory[[#This Row],[Discretionary Balance]]-Tbl_BalanceHistory[[#This Row],[Discretionary Reappropriation]]</f>
        <v>0</v>
      </c>
      <c r="AB2693" s="2"/>
      <c r="AC2693" s="2"/>
      <c r="AD2693" s="2"/>
      <c r="AE2693" s="2"/>
    </row>
    <row r="2694" spans="1:31" ht="45" x14ac:dyDescent="0.25">
      <c r="A2694" s="2" t="s">
        <v>10</v>
      </c>
      <c r="B2694" s="3">
        <v>7</v>
      </c>
      <c r="C2694" s="3">
        <v>212</v>
      </c>
      <c r="D2694" s="3" t="s">
        <v>477</v>
      </c>
      <c r="E2694" s="3" t="str">
        <f>_xlfn.XLOOKUP(Tbl_BalanceHistory[[#This Row],[RespAgy]],Tbl_Agencies[Agy Code],Tbl_Agencies[Agy Sort])</f>
        <v>106000</v>
      </c>
      <c r="F2694" s="2" t="str">
        <f>Tbl_BalanceHistory[[#This Row],[RespAgy]]&amp;": "&amp;Tbl_BalanceHistory[[#This Row],[RespAgency]]</f>
        <v>212: Virginia State University</v>
      </c>
      <c r="G2694" s="3">
        <v>234</v>
      </c>
      <c r="H2694" s="3" t="s">
        <v>480</v>
      </c>
      <c r="I2694" s="3" t="str">
        <f>_xlfn.XLOOKUP(Tbl_BalanceHistory[[#This Row],[AgyCode]],Tbl_Agencies[Agy Code],Tbl_Agencies[Agy Sort])</f>
        <v>107000</v>
      </c>
      <c r="J2694" s="2" t="str">
        <f>Tbl_BalanceHistory[[#This Row],[AgyCode]]&amp;": "&amp;Tbl_BalanceHistory[[#This Row],[Agency Name]]</f>
        <v>234: Cooperative Extension and Agricultural Research Services</v>
      </c>
      <c r="K2694" s="1">
        <v>2018</v>
      </c>
      <c r="L2694" s="3">
        <v>101</v>
      </c>
      <c r="M2694" s="3" t="s">
        <v>1636</v>
      </c>
      <c r="N2694" s="2" t="str">
        <f>Tbl_BalanceHistory[[#This Row],[ProgramCode]]&amp;": "&amp;Tbl_BalanceHistory[[#This Row],[Program Name]]</f>
        <v>101: Higher Education Instruction</v>
      </c>
      <c r="O2694" s="3" t="s">
        <v>1963</v>
      </c>
      <c r="P2694" s="1" t="str">
        <f>IF(Tbl_BalanceHistory[[#This Row],[FundCode]]="0100","GF",IF(Tbl_BalanceHistory[[#This Row],[FundCode]]="01000","GF","Hi Ed / OCR"))</f>
        <v>Hi Ed / OCR</v>
      </c>
      <c r="Q2694" s="5">
        <v>0</v>
      </c>
      <c r="R2694" s="5">
        <v>0</v>
      </c>
      <c r="S2694" s="5">
        <v>1131702</v>
      </c>
      <c r="T2694" s="5">
        <v>1131702</v>
      </c>
      <c r="U2694" s="3" t="s">
        <v>1731</v>
      </c>
      <c r="V2694" s="5">
        <v>0</v>
      </c>
      <c r="W2694" s="5">
        <v>0</v>
      </c>
      <c r="X2694" s="5"/>
      <c r="Y2694" s="5"/>
      <c r="Z2694" s="5">
        <f>Tbl_BalanceHistory[[#This Row],[Discretionary Recommended - Pre 2022]]+Tbl_BalanceHistory[[#This Row],[Discretionary Balance Recommended: Policy]]+Tbl_BalanceHistory[[#This Row],[Discretionary Balance Recommended: Commitments]]</f>
        <v>0</v>
      </c>
      <c r="AA2694" s="5">
        <f>Tbl_BalanceHistory[[#This Row],[Discretionary Balance]]-Tbl_BalanceHistory[[#This Row],[Discretionary Reappropriation]]</f>
        <v>0</v>
      </c>
      <c r="AB2694" s="2"/>
      <c r="AC2694" s="2"/>
      <c r="AD2694" s="2"/>
      <c r="AE2694" s="2"/>
    </row>
    <row r="2695" spans="1:31" ht="45" x14ac:dyDescent="0.25">
      <c r="A2695" s="2" t="s">
        <v>10</v>
      </c>
      <c r="B2695" s="3">
        <v>7</v>
      </c>
      <c r="C2695" s="3">
        <v>212</v>
      </c>
      <c r="D2695" s="3" t="s">
        <v>477</v>
      </c>
      <c r="E2695" s="3" t="str">
        <f>_xlfn.XLOOKUP(Tbl_BalanceHistory[[#This Row],[RespAgy]],Tbl_Agencies[Agy Code],Tbl_Agencies[Agy Sort])</f>
        <v>106000</v>
      </c>
      <c r="F2695" s="2" t="str">
        <f>Tbl_BalanceHistory[[#This Row],[RespAgy]]&amp;": "&amp;Tbl_BalanceHistory[[#This Row],[RespAgency]]</f>
        <v>212: Virginia State University</v>
      </c>
      <c r="G2695" s="3">
        <v>234</v>
      </c>
      <c r="H2695" s="3" t="s">
        <v>480</v>
      </c>
      <c r="I2695" s="3" t="str">
        <f>_xlfn.XLOOKUP(Tbl_BalanceHistory[[#This Row],[AgyCode]],Tbl_Agencies[Agy Code],Tbl_Agencies[Agy Sort])</f>
        <v>107000</v>
      </c>
      <c r="J2695" s="2" t="str">
        <f>Tbl_BalanceHistory[[#This Row],[AgyCode]]&amp;": "&amp;Tbl_BalanceHistory[[#This Row],[Agency Name]]</f>
        <v>234: Cooperative Extension and Agricultural Research Services</v>
      </c>
      <c r="K2695" s="1">
        <v>2019</v>
      </c>
      <c r="L2695" s="3">
        <v>101</v>
      </c>
      <c r="M2695" s="3" t="s">
        <v>1636</v>
      </c>
      <c r="N2695" s="2" t="str">
        <f>Tbl_BalanceHistory[[#This Row],[ProgramCode]]&amp;": "&amp;Tbl_BalanceHistory[[#This Row],[Program Name]]</f>
        <v>101: Higher Education Instruction</v>
      </c>
      <c r="O2695" s="3" t="s">
        <v>1963</v>
      </c>
      <c r="P2695" s="1" t="str">
        <f>IF(Tbl_BalanceHistory[[#This Row],[FundCode]]="0100","GF",IF(Tbl_BalanceHistory[[#This Row],[FundCode]]="01000","GF","Hi Ed / OCR"))</f>
        <v>Hi Ed / OCR</v>
      </c>
      <c r="Q2695" s="5">
        <v>0</v>
      </c>
      <c r="R2695" s="5">
        <v>0</v>
      </c>
      <c r="S2695" s="5">
        <v>502509.39</v>
      </c>
      <c r="T2695" s="5">
        <v>502509.39</v>
      </c>
      <c r="U2695" s="3" t="s">
        <v>1733</v>
      </c>
      <c r="V2695" s="5">
        <v>0</v>
      </c>
      <c r="W2695" s="5">
        <v>0</v>
      </c>
      <c r="X2695" s="5"/>
      <c r="Y2695" s="5"/>
      <c r="Z2695" s="5">
        <f>Tbl_BalanceHistory[[#This Row],[Discretionary Recommended - Pre 2022]]+Tbl_BalanceHistory[[#This Row],[Discretionary Balance Recommended: Policy]]+Tbl_BalanceHistory[[#This Row],[Discretionary Balance Recommended: Commitments]]</f>
        <v>0</v>
      </c>
      <c r="AA2695" s="5">
        <f>Tbl_BalanceHistory[[#This Row],[Discretionary Balance]]-Tbl_BalanceHistory[[#This Row],[Discretionary Reappropriation]]</f>
        <v>0</v>
      </c>
      <c r="AB2695" s="2"/>
      <c r="AC2695" s="2"/>
      <c r="AD2695" s="2"/>
      <c r="AE2695" s="2"/>
    </row>
    <row r="2696" spans="1:31" ht="45" x14ac:dyDescent="0.25">
      <c r="A2696" s="2" t="s">
        <v>10</v>
      </c>
      <c r="B2696" s="3">
        <v>7</v>
      </c>
      <c r="C2696" s="3">
        <v>212</v>
      </c>
      <c r="D2696" s="3" t="s">
        <v>477</v>
      </c>
      <c r="E2696" s="3" t="str">
        <f>_xlfn.XLOOKUP(Tbl_BalanceHistory[[#This Row],[RespAgy]],Tbl_Agencies[Agy Code],Tbl_Agencies[Agy Sort])</f>
        <v>106000</v>
      </c>
      <c r="F2696" s="2" t="str">
        <f>Tbl_BalanceHistory[[#This Row],[RespAgy]]&amp;": "&amp;Tbl_BalanceHistory[[#This Row],[RespAgency]]</f>
        <v>212: Virginia State University</v>
      </c>
      <c r="G2696" s="3">
        <v>234</v>
      </c>
      <c r="H2696" s="3" t="s">
        <v>480</v>
      </c>
      <c r="I2696" s="3" t="str">
        <f>_xlfn.XLOOKUP(Tbl_BalanceHistory[[#This Row],[AgyCode]],Tbl_Agencies[Agy Code],Tbl_Agencies[Agy Sort])</f>
        <v>107000</v>
      </c>
      <c r="J2696" s="2" t="str">
        <f>Tbl_BalanceHistory[[#This Row],[AgyCode]]&amp;": "&amp;Tbl_BalanceHistory[[#This Row],[Agency Name]]</f>
        <v>234: Cooperative Extension and Agricultural Research Services</v>
      </c>
      <c r="K2696" s="1">
        <v>2020</v>
      </c>
      <c r="L2696" s="3">
        <v>101</v>
      </c>
      <c r="M2696" s="3" t="s">
        <v>1636</v>
      </c>
      <c r="N2696" s="2" t="str">
        <f>Tbl_BalanceHistory[[#This Row],[ProgramCode]]&amp;": "&amp;Tbl_BalanceHistory[[#This Row],[Program Name]]</f>
        <v>101: Higher Education Instruction</v>
      </c>
      <c r="O2696" s="3" t="s">
        <v>1963</v>
      </c>
      <c r="P2696" s="1" t="str">
        <f>IF(Tbl_BalanceHistory[[#This Row],[FundCode]]="0100","GF",IF(Tbl_BalanceHistory[[#This Row],[FundCode]]="01000","GF","Hi Ed / OCR"))</f>
        <v>Hi Ed / OCR</v>
      </c>
      <c r="Q2696" s="5">
        <v>0</v>
      </c>
      <c r="R2696" s="5">
        <v>0</v>
      </c>
      <c r="S2696" s="5">
        <v>1624512.98</v>
      </c>
      <c r="T2696" s="5">
        <v>1624512.98</v>
      </c>
      <c r="U2696" s="3" t="s">
        <v>1733</v>
      </c>
      <c r="V2696" s="5">
        <v>0</v>
      </c>
      <c r="W2696" s="5">
        <v>0</v>
      </c>
      <c r="X2696" s="5"/>
      <c r="Y2696" s="5"/>
      <c r="Z2696" s="5">
        <f>Tbl_BalanceHistory[[#This Row],[Discretionary Recommended - Pre 2022]]+Tbl_BalanceHistory[[#This Row],[Discretionary Balance Recommended: Policy]]+Tbl_BalanceHistory[[#This Row],[Discretionary Balance Recommended: Commitments]]</f>
        <v>0</v>
      </c>
      <c r="AA2696" s="5">
        <f>Tbl_BalanceHistory[[#This Row],[Discretionary Balance]]-Tbl_BalanceHistory[[#This Row],[Discretionary Reappropriation]]</f>
        <v>0</v>
      </c>
      <c r="AB2696" s="2"/>
      <c r="AC2696" s="2"/>
      <c r="AD2696" s="2"/>
      <c r="AE2696" s="2"/>
    </row>
    <row r="2697" spans="1:31" ht="60" x14ac:dyDescent="0.25">
      <c r="A2697" s="2" t="s">
        <v>10</v>
      </c>
      <c r="B2697" s="3">
        <v>7</v>
      </c>
      <c r="C2697" s="3">
        <v>234</v>
      </c>
      <c r="D2697" s="3" t="s">
        <v>480</v>
      </c>
      <c r="E2697" s="3" t="str">
        <f>_xlfn.XLOOKUP(Tbl_BalanceHistory[[#This Row],[RespAgy]],Tbl_Agencies[Agy Code],Tbl_Agencies[Agy Sort])</f>
        <v>107000</v>
      </c>
      <c r="F2697" s="2" t="str">
        <f>Tbl_BalanceHistory[[#This Row],[RespAgy]]&amp;": "&amp;Tbl_BalanceHistory[[#This Row],[RespAgency]]</f>
        <v>234: Cooperative Extension and Agricultural Research Services</v>
      </c>
      <c r="G2697" s="3">
        <v>234</v>
      </c>
      <c r="H2697" s="3" t="s">
        <v>480</v>
      </c>
      <c r="I2697" s="3" t="str">
        <f>_xlfn.XLOOKUP(Tbl_BalanceHistory[[#This Row],[AgyCode]],Tbl_Agencies[Agy Code],Tbl_Agencies[Agy Sort])</f>
        <v>107000</v>
      </c>
      <c r="J2697" s="2" t="str">
        <f>Tbl_BalanceHistory[[#This Row],[AgyCode]]&amp;": "&amp;Tbl_BalanceHistory[[#This Row],[Agency Name]]</f>
        <v>234: Cooperative Extension and Agricultural Research Services</v>
      </c>
      <c r="K2697" s="1">
        <v>2023</v>
      </c>
      <c r="L2697" s="3">
        <v>100</v>
      </c>
      <c r="M2697" s="3" t="s">
        <v>416</v>
      </c>
      <c r="N2697" s="2" t="str">
        <f>Tbl_BalanceHistory[[#This Row],[ProgramCode]]&amp;": "&amp;Tbl_BalanceHistory[[#This Row],[Program Name]]</f>
        <v>100: Educational and General Programs</v>
      </c>
      <c r="O2697" s="3" t="s">
        <v>1963</v>
      </c>
      <c r="P2697" s="1" t="str">
        <f>IF(Tbl_BalanceHistory[[#This Row],[FundCode]]="0100","GF",IF(Tbl_BalanceHistory[[#This Row],[FundCode]]="01000","GF","Hi Ed / OCR"))</f>
        <v>Hi Ed / OCR</v>
      </c>
      <c r="Q2697" s="5">
        <v>0</v>
      </c>
      <c r="R2697" s="5">
        <v>0</v>
      </c>
      <c r="S2697" s="5">
        <v>3218350.59</v>
      </c>
      <c r="T2697" s="5">
        <v>3218350.59</v>
      </c>
      <c r="U2697" s="3" t="s">
        <v>1733</v>
      </c>
      <c r="V2697" s="5">
        <v>0</v>
      </c>
      <c r="W2697" s="5">
        <v>0</v>
      </c>
      <c r="X2697" s="5">
        <v>0</v>
      </c>
      <c r="Y2697" s="5">
        <v>0</v>
      </c>
      <c r="Z2697" s="5">
        <v>0</v>
      </c>
      <c r="AA2697" s="5">
        <v>0</v>
      </c>
      <c r="AB2697" s="2"/>
      <c r="AC2697" s="2"/>
      <c r="AD2697" s="2"/>
      <c r="AE2697" s="2"/>
    </row>
    <row r="2698" spans="1:31" ht="60" x14ac:dyDescent="0.25">
      <c r="A2698" s="2" t="s">
        <v>10</v>
      </c>
      <c r="B2698" s="3">
        <v>7</v>
      </c>
      <c r="C2698" s="3">
        <v>234</v>
      </c>
      <c r="D2698" s="3" t="s">
        <v>480</v>
      </c>
      <c r="E2698" s="3" t="str">
        <f>_xlfn.XLOOKUP(Tbl_BalanceHistory[[#This Row],[RespAgy]],Tbl_Agencies[Agy Code],Tbl_Agencies[Agy Sort])</f>
        <v>107000</v>
      </c>
      <c r="F2698" s="2" t="str">
        <f>Tbl_BalanceHistory[[#This Row],[RespAgy]]&amp;": "&amp;Tbl_BalanceHistory[[#This Row],[RespAgency]]</f>
        <v>234: Cooperative Extension and Agricultural Research Services</v>
      </c>
      <c r="G2698" s="3">
        <v>234</v>
      </c>
      <c r="H2698" s="3" t="s">
        <v>480</v>
      </c>
      <c r="I2698" s="3" t="str">
        <f>_xlfn.XLOOKUP(Tbl_BalanceHistory[[#This Row],[AgyCode]],Tbl_Agencies[Agy Code],Tbl_Agencies[Agy Sort])</f>
        <v>107000</v>
      </c>
      <c r="J2698" s="2" t="str">
        <f>Tbl_BalanceHistory[[#This Row],[AgyCode]]&amp;": "&amp;Tbl_BalanceHistory[[#This Row],[Agency Name]]</f>
        <v>234: Cooperative Extension and Agricultural Research Services</v>
      </c>
      <c r="K2698" s="1">
        <v>2024</v>
      </c>
      <c r="L2698" s="3">
        <v>100</v>
      </c>
      <c r="M2698" s="3" t="s">
        <v>416</v>
      </c>
      <c r="N2698" s="2" t="str">
        <f>Tbl_BalanceHistory[[#This Row],[ProgramCode]]&amp;": "&amp;Tbl_BalanceHistory[[#This Row],[Program Name]]</f>
        <v>100: Educational and General Programs</v>
      </c>
      <c r="O2698" s="3" t="s">
        <v>1963</v>
      </c>
      <c r="P2698" s="1" t="str">
        <f>IF(Tbl_BalanceHistory[[#This Row],[FundCode]]="0100","GF",IF(Tbl_BalanceHistory[[#This Row],[FundCode]]="01000","GF","Hi Ed / OCR"))</f>
        <v>Hi Ed / OCR</v>
      </c>
      <c r="Q2698" s="5">
        <v>0</v>
      </c>
      <c r="R2698" s="5">
        <v>0</v>
      </c>
      <c r="S2698" s="5">
        <v>2134985.61</v>
      </c>
      <c r="T2698" s="5">
        <v>2134985.61</v>
      </c>
      <c r="U2698" s="3" t="s">
        <v>1733</v>
      </c>
      <c r="V2698" s="5">
        <v>0</v>
      </c>
      <c r="W2698" s="5">
        <v>0</v>
      </c>
      <c r="X2698" s="5">
        <v>0</v>
      </c>
      <c r="Y2698" s="5">
        <v>0</v>
      </c>
      <c r="Z2698" s="5">
        <v>0</v>
      </c>
      <c r="AA2698" s="5">
        <v>0</v>
      </c>
      <c r="AB2698" s="2"/>
      <c r="AC2698" s="2"/>
      <c r="AD2698" s="2"/>
      <c r="AE2698" s="2"/>
    </row>
    <row r="2699" spans="1:31" ht="60" x14ac:dyDescent="0.25">
      <c r="A2699" s="2" t="s">
        <v>10</v>
      </c>
      <c r="B2699" s="3">
        <v>7</v>
      </c>
      <c r="C2699" s="3">
        <v>234</v>
      </c>
      <c r="D2699" s="3" t="s">
        <v>480</v>
      </c>
      <c r="E2699" s="3" t="str">
        <f>_xlfn.XLOOKUP(Tbl_BalanceHistory[[#This Row],[RespAgy]],Tbl_Agencies[Agy Code],Tbl_Agencies[Agy Sort])</f>
        <v>107000</v>
      </c>
      <c r="F2699" s="2" t="str">
        <f>Tbl_BalanceHistory[[#This Row],[RespAgy]]&amp;": "&amp;Tbl_BalanceHistory[[#This Row],[RespAgency]]</f>
        <v>234: Cooperative Extension and Agricultural Research Services</v>
      </c>
      <c r="G2699" s="3">
        <v>234</v>
      </c>
      <c r="H2699" s="3" t="s">
        <v>480</v>
      </c>
      <c r="I2699" s="3" t="str">
        <f>_xlfn.XLOOKUP(Tbl_BalanceHistory[[#This Row],[AgyCode]],Tbl_Agencies[Agy Code],Tbl_Agencies[Agy Sort])</f>
        <v>107000</v>
      </c>
      <c r="J2699" s="2" t="str">
        <f>Tbl_BalanceHistory[[#This Row],[AgyCode]]&amp;": "&amp;Tbl_BalanceHistory[[#This Row],[Agency Name]]</f>
        <v>234: Cooperative Extension and Agricultural Research Services</v>
      </c>
      <c r="K2699" s="1">
        <v>2021</v>
      </c>
      <c r="L2699" s="3">
        <v>101</v>
      </c>
      <c r="M2699" s="3" t="s">
        <v>1636</v>
      </c>
      <c r="N2699" s="2" t="str">
        <f>Tbl_BalanceHistory[[#This Row],[ProgramCode]]&amp;": "&amp;Tbl_BalanceHistory[[#This Row],[Program Name]]</f>
        <v>101: Higher Education Instruction</v>
      </c>
      <c r="O2699" s="3" t="s">
        <v>1963</v>
      </c>
      <c r="P2699" s="1" t="str">
        <f>IF(Tbl_BalanceHistory[[#This Row],[FundCode]]="0100","GF",IF(Tbl_BalanceHistory[[#This Row],[FundCode]]="01000","GF","Hi Ed / OCR"))</f>
        <v>Hi Ed / OCR</v>
      </c>
      <c r="Q2699" s="5">
        <v>0</v>
      </c>
      <c r="R2699" s="5">
        <v>0</v>
      </c>
      <c r="S2699" s="5">
        <v>2284068.04</v>
      </c>
      <c r="T2699" s="5">
        <v>2284068.04</v>
      </c>
      <c r="U2699" s="3" t="s">
        <v>1733</v>
      </c>
      <c r="V2699" s="5">
        <v>0</v>
      </c>
      <c r="W2699" s="5">
        <v>0</v>
      </c>
      <c r="X2699" s="5"/>
      <c r="Y2699" s="5"/>
      <c r="Z2699" s="5">
        <f>Tbl_BalanceHistory[[#This Row],[Discretionary Recommended - Pre 2022]]+Tbl_BalanceHistory[[#This Row],[Discretionary Balance Recommended: Policy]]+Tbl_BalanceHistory[[#This Row],[Discretionary Balance Recommended: Commitments]]</f>
        <v>0</v>
      </c>
      <c r="AA2699" s="5">
        <f>Tbl_BalanceHistory[[#This Row],[Discretionary Balance]]-Tbl_BalanceHistory[[#This Row],[Discretionary Reappropriation]]</f>
        <v>0</v>
      </c>
      <c r="AB2699" s="2"/>
      <c r="AC2699" s="2"/>
      <c r="AD2699" s="2"/>
      <c r="AE2699" s="2"/>
    </row>
    <row r="2700" spans="1:31" ht="60" x14ac:dyDescent="0.25">
      <c r="A2700" s="2" t="s">
        <v>10</v>
      </c>
      <c r="B2700" s="3">
        <v>7</v>
      </c>
      <c r="C2700" s="3">
        <v>234</v>
      </c>
      <c r="D2700" s="3" t="s">
        <v>480</v>
      </c>
      <c r="E2700" s="3" t="str">
        <f>_xlfn.XLOOKUP(Tbl_BalanceHistory[[#This Row],[RespAgy]],Tbl_Agencies[Agy Code],Tbl_Agencies[Agy Sort])</f>
        <v>107000</v>
      </c>
      <c r="F2700" s="2" t="str">
        <f>Tbl_BalanceHistory[[#This Row],[RespAgy]]&amp;": "&amp;Tbl_BalanceHistory[[#This Row],[RespAgency]]</f>
        <v>234: Cooperative Extension and Agricultural Research Services</v>
      </c>
      <c r="G2700" s="3">
        <v>234</v>
      </c>
      <c r="H2700" s="3" t="s">
        <v>480</v>
      </c>
      <c r="I2700" s="3" t="str">
        <f>_xlfn.XLOOKUP(Tbl_BalanceHistory[[#This Row],[AgyCode]],Tbl_Agencies[Agy Code],Tbl_Agencies[Agy Sort])</f>
        <v>107000</v>
      </c>
      <c r="J2700" s="2" t="str">
        <f>Tbl_BalanceHistory[[#This Row],[AgyCode]]&amp;": "&amp;Tbl_BalanceHistory[[#This Row],[Agency Name]]</f>
        <v>234: Cooperative Extension and Agricultural Research Services</v>
      </c>
      <c r="K2700" s="1">
        <v>2022</v>
      </c>
      <c r="L2700" s="3">
        <v>101</v>
      </c>
      <c r="M2700" s="3" t="s">
        <v>1636</v>
      </c>
      <c r="N2700" s="2" t="str">
        <f>Tbl_BalanceHistory[[#This Row],[ProgramCode]]&amp;": "&amp;Tbl_BalanceHistory[[#This Row],[Program Name]]</f>
        <v>101: Higher Education Instruction</v>
      </c>
      <c r="O2700" s="3" t="s">
        <v>1963</v>
      </c>
      <c r="P2700" s="1" t="str">
        <f>IF(Tbl_BalanceHistory[[#This Row],[FundCode]]="0100","GF",IF(Tbl_BalanceHistory[[#This Row],[FundCode]]="01000","GF","Hi Ed / OCR"))</f>
        <v>Hi Ed / OCR</v>
      </c>
      <c r="Q2700" s="5">
        <v>0</v>
      </c>
      <c r="R2700" s="5">
        <v>0</v>
      </c>
      <c r="S2700" s="5">
        <v>3364841.37</v>
      </c>
      <c r="T2700" s="5">
        <v>3364841.37</v>
      </c>
      <c r="U2700" s="3" t="s">
        <v>1733</v>
      </c>
      <c r="V2700" s="5">
        <v>0</v>
      </c>
      <c r="W2700" s="5"/>
      <c r="X2700" s="5">
        <v>0</v>
      </c>
      <c r="Y2700" s="5">
        <v>0</v>
      </c>
      <c r="Z2700" s="5">
        <f>Tbl_BalanceHistory[[#This Row],[Discretionary Recommended - Pre 2022]]+Tbl_BalanceHistory[[#This Row],[Discretionary Balance Recommended: Policy]]+Tbl_BalanceHistory[[#This Row],[Discretionary Balance Recommended: Commitments]]</f>
        <v>0</v>
      </c>
      <c r="AA2700" s="5">
        <f>Tbl_BalanceHistory[[#This Row],[Discretionary Balance]]-Tbl_BalanceHistory[[#This Row],[Discretionary Reappropriation]]</f>
        <v>0</v>
      </c>
      <c r="AB2700" s="2"/>
      <c r="AC2700" s="2"/>
      <c r="AD2700" s="2"/>
      <c r="AE2700" s="2"/>
    </row>
    <row r="2701" spans="1:31" ht="30" x14ac:dyDescent="0.25">
      <c r="A2701" s="2" t="s">
        <v>10</v>
      </c>
      <c r="B2701" s="3">
        <v>7</v>
      </c>
      <c r="C2701" s="3">
        <v>239</v>
      </c>
      <c r="D2701" s="3" t="s">
        <v>483</v>
      </c>
      <c r="E2701" s="3" t="str">
        <f>_xlfn.XLOOKUP(Tbl_BalanceHistory[[#This Row],[RespAgy]],Tbl_Agencies[Agy Code],Tbl_Agencies[Agy Sort])</f>
        <v>108000</v>
      </c>
      <c r="F2701" s="2" t="str">
        <f>Tbl_BalanceHistory[[#This Row],[RespAgy]]&amp;": "&amp;Tbl_BalanceHistory[[#This Row],[RespAgency]]</f>
        <v>239: Frontier Culture Museum of Virginia</v>
      </c>
      <c r="G2701" s="3">
        <v>239</v>
      </c>
      <c r="H2701" s="3" t="s">
        <v>483</v>
      </c>
      <c r="I2701" s="3" t="str">
        <f>_xlfn.XLOOKUP(Tbl_BalanceHistory[[#This Row],[AgyCode]],Tbl_Agencies[Agy Code],Tbl_Agencies[Agy Sort])</f>
        <v>108000</v>
      </c>
      <c r="J2701" s="2" t="str">
        <f>Tbl_BalanceHistory[[#This Row],[AgyCode]]&amp;": "&amp;Tbl_BalanceHistory[[#This Row],[Agency Name]]</f>
        <v>239: Frontier Culture Museum of Virginia</v>
      </c>
      <c r="K2701" s="1">
        <v>2014</v>
      </c>
      <c r="L2701" s="3">
        <v>145</v>
      </c>
      <c r="M2701" s="3" t="s">
        <v>446</v>
      </c>
      <c r="N2701" s="2" t="str">
        <f>Tbl_BalanceHistory[[#This Row],[ProgramCode]]&amp;": "&amp;Tbl_BalanceHistory[[#This Row],[Program Name]]</f>
        <v>145: Museum and Cultural Services</v>
      </c>
      <c r="O2701" s="3" t="s">
        <v>1730</v>
      </c>
      <c r="P2701" s="1" t="str">
        <f>IF(Tbl_BalanceHistory[[#This Row],[FundCode]]="0100","GF",IF(Tbl_BalanceHistory[[#This Row],[FundCode]]="01000","GF","Hi Ed / OCR"))</f>
        <v>GF</v>
      </c>
      <c r="Q2701" s="5">
        <v>1556191</v>
      </c>
      <c r="R2701" s="5">
        <v>1556191</v>
      </c>
      <c r="S2701" s="5">
        <v>0</v>
      </c>
      <c r="T2701" s="5">
        <v>0</v>
      </c>
      <c r="U2701" s="3"/>
      <c r="V2701" s="5">
        <v>0</v>
      </c>
      <c r="W2701" s="5">
        <v>0</v>
      </c>
      <c r="X2701" s="5"/>
      <c r="Y2701" s="5"/>
      <c r="Z2701" s="5">
        <f>Tbl_BalanceHistory[[#This Row],[Discretionary Recommended - Pre 2022]]+Tbl_BalanceHistory[[#This Row],[Discretionary Balance Recommended: Policy]]+Tbl_BalanceHistory[[#This Row],[Discretionary Balance Recommended: Commitments]]</f>
        <v>0</v>
      </c>
      <c r="AA2701" s="5">
        <f>Tbl_BalanceHistory[[#This Row],[Discretionary Balance]]-Tbl_BalanceHistory[[#This Row],[Discretionary Reappropriation]]</f>
        <v>0</v>
      </c>
      <c r="AB2701" s="2"/>
      <c r="AC2701" s="2"/>
      <c r="AD2701" s="2"/>
      <c r="AE2701" s="2"/>
    </row>
    <row r="2702" spans="1:31" ht="30" x14ac:dyDescent="0.25">
      <c r="A2702" s="2" t="s">
        <v>10</v>
      </c>
      <c r="B2702" s="3">
        <v>7</v>
      </c>
      <c r="C2702" s="3">
        <v>239</v>
      </c>
      <c r="D2702" s="3" t="s">
        <v>483</v>
      </c>
      <c r="E2702" s="3" t="str">
        <f>_xlfn.XLOOKUP(Tbl_BalanceHistory[[#This Row],[RespAgy]],Tbl_Agencies[Agy Code],Tbl_Agencies[Agy Sort])</f>
        <v>108000</v>
      </c>
      <c r="F2702" s="2" t="str">
        <f>Tbl_BalanceHistory[[#This Row],[RespAgy]]&amp;": "&amp;Tbl_BalanceHistory[[#This Row],[RespAgency]]</f>
        <v>239: Frontier Culture Museum of Virginia</v>
      </c>
      <c r="G2702" s="3">
        <v>239</v>
      </c>
      <c r="H2702" s="3" t="s">
        <v>483</v>
      </c>
      <c r="I2702" s="3" t="str">
        <f>_xlfn.XLOOKUP(Tbl_BalanceHistory[[#This Row],[AgyCode]],Tbl_Agencies[Agy Code],Tbl_Agencies[Agy Sort])</f>
        <v>108000</v>
      </c>
      <c r="J2702" s="2" t="str">
        <f>Tbl_BalanceHistory[[#This Row],[AgyCode]]&amp;": "&amp;Tbl_BalanceHistory[[#This Row],[Agency Name]]</f>
        <v>239: Frontier Culture Museum of Virginia</v>
      </c>
      <c r="K2702" s="1">
        <v>2015</v>
      </c>
      <c r="L2702" s="3">
        <v>145</v>
      </c>
      <c r="M2702" s="3" t="s">
        <v>446</v>
      </c>
      <c r="N2702" s="2" t="str">
        <f>Tbl_BalanceHistory[[#This Row],[ProgramCode]]&amp;": "&amp;Tbl_BalanceHistory[[#This Row],[Program Name]]</f>
        <v>145: Museum and Cultural Services</v>
      </c>
      <c r="O2702" s="3" t="s">
        <v>1730</v>
      </c>
      <c r="P2702" s="1" t="str">
        <f>IF(Tbl_BalanceHistory[[#This Row],[FundCode]]="0100","GF",IF(Tbl_BalanceHistory[[#This Row],[FundCode]]="01000","GF","Hi Ed / OCR"))</f>
        <v>GF</v>
      </c>
      <c r="Q2702" s="5">
        <v>1533704</v>
      </c>
      <c r="R2702" s="5">
        <v>1532469</v>
      </c>
      <c r="S2702" s="5">
        <v>1234</v>
      </c>
      <c r="T2702" s="5">
        <v>0</v>
      </c>
      <c r="U2702" s="3"/>
      <c r="V2702" s="5">
        <v>1234</v>
      </c>
      <c r="W2702" s="5">
        <v>1234</v>
      </c>
      <c r="X2702" s="5"/>
      <c r="Y2702" s="5"/>
      <c r="Z2702" s="5">
        <f>Tbl_BalanceHistory[[#This Row],[Discretionary Recommended - Pre 2022]]+Tbl_BalanceHistory[[#This Row],[Discretionary Balance Recommended: Policy]]+Tbl_BalanceHistory[[#This Row],[Discretionary Balance Recommended: Commitments]]</f>
        <v>1234</v>
      </c>
      <c r="AA2702" s="5">
        <f>Tbl_BalanceHistory[[#This Row],[Discretionary Balance]]-Tbl_BalanceHistory[[#This Row],[Discretionary Reappropriation]]</f>
        <v>0</v>
      </c>
      <c r="AB2702" s="2" t="s">
        <v>1984</v>
      </c>
      <c r="AC2702" s="2"/>
      <c r="AD2702" s="2"/>
      <c r="AE2702" s="2"/>
    </row>
    <row r="2703" spans="1:31" ht="30" x14ac:dyDescent="0.25">
      <c r="A2703" s="2" t="s">
        <v>10</v>
      </c>
      <c r="B2703" s="3">
        <v>7</v>
      </c>
      <c r="C2703" s="3">
        <v>239</v>
      </c>
      <c r="D2703" s="3" t="s">
        <v>483</v>
      </c>
      <c r="E2703" s="3" t="str">
        <f>_xlfn.XLOOKUP(Tbl_BalanceHistory[[#This Row],[RespAgy]],Tbl_Agencies[Agy Code],Tbl_Agencies[Agy Sort])</f>
        <v>108000</v>
      </c>
      <c r="F2703" s="2" t="str">
        <f>Tbl_BalanceHistory[[#This Row],[RespAgy]]&amp;": "&amp;Tbl_BalanceHistory[[#This Row],[RespAgency]]</f>
        <v>239: Frontier Culture Museum of Virginia</v>
      </c>
      <c r="G2703" s="3">
        <v>239</v>
      </c>
      <c r="H2703" s="3" t="s">
        <v>483</v>
      </c>
      <c r="I2703" s="3" t="str">
        <f>_xlfn.XLOOKUP(Tbl_BalanceHistory[[#This Row],[AgyCode]],Tbl_Agencies[Agy Code],Tbl_Agencies[Agy Sort])</f>
        <v>108000</v>
      </c>
      <c r="J2703" s="2" t="str">
        <f>Tbl_BalanceHistory[[#This Row],[AgyCode]]&amp;": "&amp;Tbl_BalanceHistory[[#This Row],[Agency Name]]</f>
        <v>239: Frontier Culture Museum of Virginia</v>
      </c>
      <c r="K2703" s="1">
        <v>2016</v>
      </c>
      <c r="L2703" s="3">
        <v>145</v>
      </c>
      <c r="M2703" s="3" t="s">
        <v>446</v>
      </c>
      <c r="N2703" s="2" t="str">
        <f>Tbl_BalanceHistory[[#This Row],[ProgramCode]]&amp;": "&amp;Tbl_BalanceHistory[[#This Row],[Program Name]]</f>
        <v>145: Museum and Cultural Services</v>
      </c>
      <c r="O2703" s="3" t="s">
        <v>1730</v>
      </c>
      <c r="P2703" s="1" t="str">
        <f>IF(Tbl_BalanceHistory[[#This Row],[FundCode]]="0100","GF",IF(Tbl_BalanceHistory[[#This Row],[FundCode]]="01000","GF","Hi Ed / OCR"))</f>
        <v>GF</v>
      </c>
      <c r="Q2703" s="5">
        <v>1556667</v>
      </c>
      <c r="R2703" s="5">
        <v>1555697.33</v>
      </c>
      <c r="S2703" s="5">
        <v>969</v>
      </c>
      <c r="T2703" s="5">
        <v>0</v>
      </c>
      <c r="U2703" s="3"/>
      <c r="V2703" s="5">
        <v>969</v>
      </c>
      <c r="W2703" s="5">
        <v>0</v>
      </c>
      <c r="X2703" s="5"/>
      <c r="Y2703" s="5"/>
      <c r="Z2703" s="5">
        <f>Tbl_BalanceHistory[[#This Row],[Discretionary Recommended - Pre 2022]]+Tbl_BalanceHistory[[#This Row],[Discretionary Balance Recommended: Policy]]+Tbl_BalanceHistory[[#This Row],[Discretionary Balance Recommended: Commitments]]</f>
        <v>0</v>
      </c>
      <c r="AA2703" s="5">
        <f>Tbl_BalanceHistory[[#This Row],[Discretionary Balance]]-Tbl_BalanceHistory[[#This Row],[Discretionary Reappropriation]]</f>
        <v>969</v>
      </c>
      <c r="AB2703" s="2"/>
      <c r="AC2703" s="2"/>
      <c r="AD2703" s="2"/>
      <c r="AE2703" s="2"/>
    </row>
    <row r="2704" spans="1:31" ht="30" x14ac:dyDescent="0.25">
      <c r="A2704" s="2" t="s">
        <v>10</v>
      </c>
      <c r="B2704" s="3">
        <v>7</v>
      </c>
      <c r="C2704" s="3">
        <v>239</v>
      </c>
      <c r="D2704" s="3" t="s">
        <v>483</v>
      </c>
      <c r="E2704" s="3" t="str">
        <f>_xlfn.XLOOKUP(Tbl_BalanceHistory[[#This Row],[RespAgy]],Tbl_Agencies[Agy Code],Tbl_Agencies[Agy Sort])</f>
        <v>108000</v>
      </c>
      <c r="F2704" s="2" t="str">
        <f>Tbl_BalanceHistory[[#This Row],[RespAgy]]&amp;": "&amp;Tbl_BalanceHistory[[#This Row],[RespAgency]]</f>
        <v>239: Frontier Culture Museum of Virginia</v>
      </c>
      <c r="G2704" s="3">
        <v>239</v>
      </c>
      <c r="H2704" s="3" t="s">
        <v>483</v>
      </c>
      <c r="I2704" s="3" t="str">
        <f>_xlfn.XLOOKUP(Tbl_BalanceHistory[[#This Row],[AgyCode]],Tbl_Agencies[Agy Code],Tbl_Agencies[Agy Sort])</f>
        <v>108000</v>
      </c>
      <c r="J2704" s="2" t="str">
        <f>Tbl_BalanceHistory[[#This Row],[AgyCode]]&amp;": "&amp;Tbl_BalanceHistory[[#This Row],[Agency Name]]</f>
        <v>239: Frontier Culture Museum of Virginia</v>
      </c>
      <c r="K2704" s="1">
        <v>2017</v>
      </c>
      <c r="L2704" s="3">
        <v>145</v>
      </c>
      <c r="M2704" s="3" t="s">
        <v>446</v>
      </c>
      <c r="N2704" s="2" t="str">
        <f>Tbl_BalanceHistory[[#This Row],[ProgramCode]]&amp;": "&amp;Tbl_BalanceHistory[[#This Row],[Program Name]]</f>
        <v>145: Museum and Cultural Services</v>
      </c>
      <c r="O2704" s="3" t="s">
        <v>886</v>
      </c>
      <c r="P2704" s="1" t="str">
        <f>IF(Tbl_BalanceHistory[[#This Row],[FundCode]]="0100","GF",IF(Tbl_BalanceHistory[[#This Row],[FundCode]]="01000","GF","Hi Ed / OCR"))</f>
        <v>GF</v>
      </c>
      <c r="Q2704" s="5">
        <v>1687734</v>
      </c>
      <c r="R2704" s="5">
        <v>1687440.48</v>
      </c>
      <c r="S2704" s="5">
        <v>293</v>
      </c>
      <c r="T2704" s="5">
        <v>0</v>
      </c>
      <c r="U2704" s="3"/>
      <c r="V2704" s="5">
        <v>293</v>
      </c>
      <c r="W2704" s="5">
        <v>0</v>
      </c>
      <c r="X2704" s="5"/>
      <c r="Y2704" s="5"/>
      <c r="Z2704" s="5">
        <f>Tbl_BalanceHistory[[#This Row],[Discretionary Recommended - Pre 2022]]+Tbl_BalanceHistory[[#This Row],[Discretionary Balance Recommended: Policy]]+Tbl_BalanceHistory[[#This Row],[Discretionary Balance Recommended: Commitments]]</f>
        <v>0</v>
      </c>
      <c r="AA2704" s="5">
        <f>Tbl_BalanceHistory[[#This Row],[Discretionary Balance]]-Tbl_BalanceHistory[[#This Row],[Discretionary Reappropriation]]</f>
        <v>293</v>
      </c>
      <c r="AB2704" s="2"/>
      <c r="AC2704" s="2"/>
      <c r="AD2704" s="2"/>
      <c r="AE2704" s="2"/>
    </row>
    <row r="2705" spans="1:31" ht="30" x14ac:dyDescent="0.25">
      <c r="A2705" s="2" t="s">
        <v>10</v>
      </c>
      <c r="B2705" s="3">
        <v>7</v>
      </c>
      <c r="C2705" s="3">
        <v>239</v>
      </c>
      <c r="D2705" s="3" t="s">
        <v>483</v>
      </c>
      <c r="E2705" s="3" t="str">
        <f>_xlfn.XLOOKUP(Tbl_BalanceHistory[[#This Row],[RespAgy]],Tbl_Agencies[Agy Code],Tbl_Agencies[Agy Sort])</f>
        <v>108000</v>
      </c>
      <c r="F2705" s="2" t="str">
        <f>Tbl_BalanceHistory[[#This Row],[RespAgy]]&amp;": "&amp;Tbl_BalanceHistory[[#This Row],[RespAgency]]</f>
        <v>239: Frontier Culture Museum of Virginia</v>
      </c>
      <c r="G2705" s="3">
        <v>239</v>
      </c>
      <c r="H2705" s="3" t="s">
        <v>483</v>
      </c>
      <c r="I2705" s="3" t="str">
        <f>_xlfn.XLOOKUP(Tbl_BalanceHistory[[#This Row],[AgyCode]],Tbl_Agencies[Agy Code],Tbl_Agencies[Agy Sort])</f>
        <v>108000</v>
      </c>
      <c r="J2705" s="2" t="str">
        <f>Tbl_BalanceHistory[[#This Row],[AgyCode]]&amp;": "&amp;Tbl_BalanceHistory[[#This Row],[Agency Name]]</f>
        <v>239: Frontier Culture Museum of Virginia</v>
      </c>
      <c r="K2705" s="1">
        <v>2018</v>
      </c>
      <c r="L2705" s="3">
        <v>145</v>
      </c>
      <c r="M2705" s="3" t="s">
        <v>446</v>
      </c>
      <c r="N2705" s="2" t="str">
        <f>Tbl_BalanceHistory[[#This Row],[ProgramCode]]&amp;": "&amp;Tbl_BalanceHistory[[#This Row],[Program Name]]</f>
        <v>145: Museum and Cultural Services</v>
      </c>
      <c r="O2705" s="3" t="s">
        <v>886</v>
      </c>
      <c r="P2705" s="1" t="str">
        <f>IF(Tbl_BalanceHistory[[#This Row],[FundCode]]="0100","GF",IF(Tbl_BalanceHistory[[#This Row],[FundCode]]="01000","GF","Hi Ed / OCR"))</f>
        <v>GF</v>
      </c>
      <c r="Q2705" s="5">
        <v>1893174</v>
      </c>
      <c r="R2705" s="5">
        <v>1892209.65</v>
      </c>
      <c r="S2705" s="5">
        <v>964</v>
      </c>
      <c r="T2705" s="5">
        <v>0</v>
      </c>
      <c r="U2705" s="3"/>
      <c r="V2705" s="5">
        <v>964</v>
      </c>
      <c r="W2705" s="5">
        <v>0</v>
      </c>
      <c r="X2705" s="5"/>
      <c r="Y2705" s="5"/>
      <c r="Z2705" s="5">
        <f>Tbl_BalanceHistory[[#This Row],[Discretionary Recommended - Pre 2022]]+Tbl_BalanceHistory[[#This Row],[Discretionary Balance Recommended: Policy]]+Tbl_BalanceHistory[[#This Row],[Discretionary Balance Recommended: Commitments]]</f>
        <v>0</v>
      </c>
      <c r="AA2705" s="5">
        <f>Tbl_BalanceHistory[[#This Row],[Discretionary Balance]]-Tbl_BalanceHistory[[#This Row],[Discretionary Reappropriation]]</f>
        <v>964</v>
      </c>
      <c r="AB2705" s="2"/>
      <c r="AC2705" s="2"/>
      <c r="AD2705" s="2"/>
      <c r="AE2705" s="2"/>
    </row>
    <row r="2706" spans="1:31" ht="30" x14ac:dyDescent="0.25">
      <c r="A2706" s="2" t="s">
        <v>10</v>
      </c>
      <c r="B2706" s="3">
        <v>7</v>
      </c>
      <c r="C2706" s="3">
        <v>239</v>
      </c>
      <c r="D2706" s="3" t="s">
        <v>483</v>
      </c>
      <c r="E2706" s="3" t="str">
        <f>_xlfn.XLOOKUP(Tbl_BalanceHistory[[#This Row],[RespAgy]],Tbl_Agencies[Agy Code],Tbl_Agencies[Agy Sort])</f>
        <v>108000</v>
      </c>
      <c r="F2706" s="2" t="str">
        <f>Tbl_BalanceHistory[[#This Row],[RespAgy]]&amp;": "&amp;Tbl_BalanceHistory[[#This Row],[RespAgency]]</f>
        <v>239: Frontier Culture Museum of Virginia</v>
      </c>
      <c r="G2706" s="3">
        <v>239</v>
      </c>
      <c r="H2706" s="3" t="s">
        <v>483</v>
      </c>
      <c r="I2706" s="3" t="str">
        <f>_xlfn.XLOOKUP(Tbl_BalanceHistory[[#This Row],[AgyCode]],Tbl_Agencies[Agy Code],Tbl_Agencies[Agy Sort])</f>
        <v>108000</v>
      </c>
      <c r="J2706" s="2" t="str">
        <f>Tbl_BalanceHistory[[#This Row],[AgyCode]]&amp;": "&amp;Tbl_BalanceHistory[[#This Row],[Agency Name]]</f>
        <v>239: Frontier Culture Museum of Virginia</v>
      </c>
      <c r="K2706" s="1">
        <v>2019</v>
      </c>
      <c r="L2706" s="3">
        <v>145</v>
      </c>
      <c r="M2706" s="3" t="s">
        <v>446</v>
      </c>
      <c r="N2706" s="2" t="str">
        <f>Tbl_BalanceHistory[[#This Row],[ProgramCode]]&amp;": "&amp;Tbl_BalanceHistory[[#This Row],[Program Name]]</f>
        <v>145: Museum and Cultural Services</v>
      </c>
      <c r="O2706" s="3" t="s">
        <v>886</v>
      </c>
      <c r="P2706" s="1" t="str">
        <f>IF(Tbl_BalanceHistory[[#This Row],[FundCode]]="0100","GF",IF(Tbl_BalanceHistory[[#This Row],[FundCode]]="01000","GF","Hi Ed / OCR"))</f>
        <v>GF</v>
      </c>
      <c r="Q2706" s="5">
        <v>1926824</v>
      </c>
      <c r="R2706" s="5">
        <v>1888426.05</v>
      </c>
      <c r="S2706" s="5">
        <v>38397.949999999997</v>
      </c>
      <c r="T2706" s="5">
        <v>0</v>
      </c>
      <c r="U2706" s="3"/>
      <c r="V2706" s="5">
        <v>38397.949999999997</v>
      </c>
      <c r="W2706" s="5">
        <v>0</v>
      </c>
      <c r="X2706" s="5"/>
      <c r="Y2706" s="5"/>
      <c r="Z2706" s="5">
        <f>Tbl_BalanceHistory[[#This Row],[Discretionary Recommended - Pre 2022]]+Tbl_BalanceHistory[[#This Row],[Discretionary Balance Recommended: Policy]]+Tbl_BalanceHistory[[#This Row],[Discretionary Balance Recommended: Commitments]]</f>
        <v>0</v>
      </c>
      <c r="AA2706" s="5">
        <f>Tbl_BalanceHistory[[#This Row],[Discretionary Balance]]-Tbl_BalanceHistory[[#This Row],[Discretionary Reappropriation]]</f>
        <v>38397.949999999997</v>
      </c>
      <c r="AB2706" s="2"/>
      <c r="AC2706" s="2"/>
      <c r="AD2706" s="2"/>
      <c r="AE2706" s="2"/>
    </row>
    <row r="2707" spans="1:31" ht="30" x14ac:dyDescent="0.25">
      <c r="A2707" s="2" t="s">
        <v>10</v>
      </c>
      <c r="B2707" s="3">
        <v>7</v>
      </c>
      <c r="C2707" s="3">
        <v>239</v>
      </c>
      <c r="D2707" s="3" t="s">
        <v>483</v>
      </c>
      <c r="E2707" s="3" t="str">
        <f>_xlfn.XLOOKUP(Tbl_BalanceHistory[[#This Row],[RespAgy]],Tbl_Agencies[Agy Code],Tbl_Agencies[Agy Sort])</f>
        <v>108000</v>
      </c>
      <c r="F2707" s="2" t="str">
        <f>Tbl_BalanceHistory[[#This Row],[RespAgy]]&amp;": "&amp;Tbl_BalanceHistory[[#This Row],[RespAgency]]</f>
        <v>239: Frontier Culture Museum of Virginia</v>
      </c>
      <c r="G2707" s="3">
        <v>239</v>
      </c>
      <c r="H2707" s="3" t="s">
        <v>483</v>
      </c>
      <c r="I2707" s="3" t="str">
        <f>_xlfn.XLOOKUP(Tbl_BalanceHistory[[#This Row],[AgyCode]],Tbl_Agencies[Agy Code],Tbl_Agencies[Agy Sort])</f>
        <v>108000</v>
      </c>
      <c r="J2707" s="2" t="str">
        <f>Tbl_BalanceHistory[[#This Row],[AgyCode]]&amp;": "&amp;Tbl_BalanceHistory[[#This Row],[Agency Name]]</f>
        <v>239: Frontier Culture Museum of Virginia</v>
      </c>
      <c r="K2707" s="1">
        <v>2020</v>
      </c>
      <c r="L2707" s="3">
        <v>145</v>
      </c>
      <c r="M2707" s="3" t="s">
        <v>446</v>
      </c>
      <c r="N2707" s="2" t="str">
        <f>Tbl_BalanceHistory[[#This Row],[ProgramCode]]&amp;": "&amp;Tbl_BalanceHistory[[#This Row],[Program Name]]</f>
        <v>145: Museum and Cultural Services</v>
      </c>
      <c r="O2707" s="3" t="s">
        <v>886</v>
      </c>
      <c r="P2707" s="1" t="str">
        <f>IF(Tbl_BalanceHistory[[#This Row],[FundCode]]="0100","GF",IF(Tbl_BalanceHistory[[#This Row],[FundCode]]="01000","GF","Hi Ed / OCR"))</f>
        <v>GF</v>
      </c>
      <c r="Q2707" s="5">
        <v>2354332</v>
      </c>
      <c r="R2707" s="5">
        <v>2091998.34</v>
      </c>
      <c r="S2707" s="5">
        <v>262333.65999999997</v>
      </c>
      <c r="T2707" s="5">
        <v>0</v>
      </c>
      <c r="U2707" s="3"/>
      <c r="V2707" s="5">
        <v>262333.65999999997</v>
      </c>
      <c r="W2707" s="5">
        <v>0</v>
      </c>
      <c r="X2707" s="5"/>
      <c r="Y2707" s="5"/>
      <c r="Z2707" s="5">
        <f>Tbl_BalanceHistory[[#This Row],[Discretionary Recommended - Pre 2022]]+Tbl_BalanceHistory[[#This Row],[Discretionary Balance Recommended: Policy]]+Tbl_BalanceHistory[[#This Row],[Discretionary Balance Recommended: Commitments]]</f>
        <v>0</v>
      </c>
      <c r="AA2707" s="5">
        <f>Tbl_BalanceHistory[[#This Row],[Discretionary Balance]]-Tbl_BalanceHistory[[#This Row],[Discretionary Reappropriation]]</f>
        <v>262333.65999999997</v>
      </c>
      <c r="AB2707" s="2"/>
      <c r="AC2707" s="2"/>
      <c r="AD2707" s="2"/>
      <c r="AE2707" s="2"/>
    </row>
    <row r="2708" spans="1:31" ht="30" x14ac:dyDescent="0.25">
      <c r="A2708" s="2" t="s">
        <v>10</v>
      </c>
      <c r="B2708" s="3">
        <v>7</v>
      </c>
      <c r="C2708" s="3">
        <v>239</v>
      </c>
      <c r="D2708" s="3" t="s">
        <v>483</v>
      </c>
      <c r="E2708" s="3" t="str">
        <f>_xlfn.XLOOKUP(Tbl_BalanceHistory[[#This Row],[RespAgy]],Tbl_Agencies[Agy Code],Tbl_Agencies[Agy Sort])</f>
        <v>108000</v>
      </c>
      <c r="F2708" s="2" t="str">
        <f>Tbl_BalanceHistory[[#This Row],[RespAgy]]&amp;": "&amp;Tbl_BalanceHistory[[#This Row],[RespAgency]]</f>
        <v>239: Frontier Culture Museum of Virginia</v>
      </c>
      <c r="G2708" s="3">
        <v>239</v>
      </c>
      <c r="H2708" s="3" t="s">
        <v>483</v>
      </c>
      <c r="I2708" s="3" t="str">
        <f>_xlfn.XLOOKUP(Tbl_BalanceHistory[[#This Row],[AgyCode]],Tbl_Agencies[Agy Code],Tbl_Agencies[Agy Sort])</f>
        <v>108000</v>
      </c>
      <c r="J2708" s="2" t="str">
        <f>Tbl_BalanceHistory[[#This Row],[AgyCode]]&amp;": "&amp;Tbl_BalanceHistory[[#This Row],[Agency Name]]</f>
        <v>239: Frontier Culture Museum of Virginia</v>
      </c>
      <c r="K2708" s="1">
        <v>2021</v>
      </c>
      <c r="L2708" s="3">
        <v>145</v>
      </c>
      <c r="M2708" s="3" t="s">
        <v>446</v>
      </c>
      <c r="N2708" s="2" t="str">
        <f>Tbl_BalanceHistory[[#This Row],[ProgramCode]]&amp;": "&amp;Tbl_BalanceHistory[[#This Row],[Program Name]]</f>
        <v>145: Museum and Cultural Services</v>
      </c>
      <c r="O2708" s="3" t="s">
        <v>886</v>
      </c>
      <c r="P2708" s="1" t="str">
        <f>IF(Tbl_BalanceHistory[[#This Row],[FundCode]]="0100","GF",IF(Tbl_BalanceHistory[[#This Row],[FundCode]]="01000","GF","Hi Ed / OCR"))</f>
        <v>GF</v>
      </c>
      <c r="Q2708" s="5">
        <v>2363170</v>
      </c>
      <c r="R2708" s="5">
        <v>2363168.3199999998</v>
      </c>
      <c r="S2708" s="5">
        <v>1.68</v>
      </c>
      <c r="T2708" s="5">
        <v>0</v>
      </c>
      <c r="U2708" s="3"/>
      <c r="V2708" s="5">
        <v>1.68</v>
      </c>
      <c r="W2708" s="5">
        <v>0</v>
      </c>
      <c r="X2708" s="5"/>
      <c r="Y2708" s="5"/>
      <c r="Z2708" s="5">
        <f>Tbl_BalanceHistory[[#This Row],[Discretionary Recommended - Pre 2022]]+Tbl_BalanceHistory[[#This Row],[Discretionary Balance Recommended: Policy]]+Tbl_BalanceHistory[[#This Row],[Discretionary Balance Recommended: Commitments]]</f>
        <v>0</v>
      </c>
      <c r="AA2708" s="5">
        <f>Tbl_BalanceHistory[[#This Row],[Discretionary Balance]]-Tbl_BalanceHistory[[#This Row],[Discretionary Reappropriation]]</f>
        <v>1.68</v>
      </c>
      <c r="AB2708" s="2"/>
      <c r="AC2708" s="2"/>
      <c r="AD2708" s="2"/>
      <c r="AE2708" s="2"/>
    </row>
    <row r="2709" spans="1:31" ht="30" x14ac:dyDescent="0.25">
      <c r="A2709" s="2" t="s">
        <v>10</v>
      </c>
      <c r="B2709" s="3">
        <v>7</v>
      </c>
      <c r="C2709" s="3">
        <v>239</v>
      </c>
      <c r="D2709" s="3" t="s">
        <v>483</v>
      </c>
      <c r="E2709" s="3" t="str">
        <f>_xlfn.XLOOKUP(Tbl_BalanceHistory[[#This Row],[RespAgy]],Tbl_Agencies[Agy Code],Tbl_Agencies[Agy Sort])</f>
        <v>108000</v>
      </c>
      <c r="F2709" s="2" t="str">
        <f>Tbl_BalanceHistory[[#This Row],[RespAgy]]&amp;": "&amp;Tbl_BalanceHistory[[#This Row],[RespAgency]]</f>
        <v>239: Frontier Culture Museum of Virginia</v>
      </c>
      <c r="G2709" s="3">
        <v>239</v>
      </c>
      <c r="H2709" s="3" t="s">
        <v>483</v>
      </c>
      <c r="I2709" s="3" t="str">
        <f>_xlfn.XLOOKUP(Tbl_BalanceHistory[[#This Row],[AgyCode]],Tbl_Agencies[Agy Code],Tbl_Agencies[Agy Sort])</f>
        <v>108000</v>
      </c>
      <c r="J2709" s="2" t="str">
        <f>Tbl_BalanceHistory[[#This Row],[AgyCode]]&amp;": "&amp;Tbl_BalanceHistory[[#This Row],[Agency Name]]</f>
        <v>239: Frontier Culture Museum of Virginia</v>
      </c>
      <c r="K2709" s="1">
        <v>2022</v>
      </c>
      <c r="L2709" s="3">
        <v>145</v>
      </c>
      <c r="M2709" s="3" t="s">
        <v>446</v>
      </c>
      <c r="N2709" s="2" t="str">
        <f>Tbl_BalanceHistory[[#This Row],[ProgramCode]]&amp;": "&amp;Tbl_BalanceHistory[[#This Row],[Program Name]]</f>
        <v>145: Museum and Cultural Services</v>
      </c>
      <c r="O2709" s="3" t="s">
        <v>886</v>
      </c>
      <c r="P2709" s="1" t="str">
        <f>IF(Tbl_BalanceHistory[[#This Row],[FundCode]]="0100","GF",IF(Tbl_BalanceHistory[[#This Row],[FundCode]]="01000","GF","Hi Ed / OCR"))</f>
        <v>GF</v>
      </c>
      <c r="Q2709" s="5">
        <v>2512735</v>
      </c>
      <c r="R2709" s="5">
        <v>2512691.9500000002</v>
      </c>
      <c r="S2709" s="5">
        <v>43.05</v>
      </c>
      <c r="T2709" s="5">
        <v>0</v>
      </c>
      <c r="U2709" s="3"/>
      <c r="V2709" s="5">
        <v>43.05</v>
      </c>
      <c r="W2709" s="5"/>
      <c r="X2709" s="5">
        <v>0</v>
      </c>
      <c r="Y2709" s="5">
        <v>0</v>
      </c>
      <c r="Z2709" s="5">
        <f>Tbl_BalanceHistory[[#This Row],[Discretionary Recommended - Pre 2022]]+Tbl_BalanceHistory[[#This Row],[Discretionary Balance Recommended: Policy]]+Tbl_BalanceHistory[[#This Row],[Discretionary Balance Recommended: Commitments]]</f>
        <v>0</v>
      </c>
      <c r="AA2709" s="5">
        <f>Tbl_BalanceHistory[[#This Row],[Discretionary Balance]]-Tbl_BalanceHistory[[#This Row],[Discretionary Reappropriation]]</f>
        <v>43.05</v>
      </c>
      <c r="AB2709" s="2"/>
      <c r="AC2709" s="2"/>
      <c r="AD2709" s="2"/>
      <c r="AE2709" s="2"/>
    </row>
    <row r="2710" spans="1:31" ht="30" x14ac:dyDescent="0.25">
      <c r="A2710" s="2" t="s">
        <v>10</v>
      </c>
      <c r="B2710" s="3">
        <v>7</v>
      </c>
      <c r="C2710" s="3">
        <v>239</v>
      </c>
      <c r="D2710" s="3" t="s">
        <v>483</v>
      </c>
      <c r="E2710" s="3" t="str">
        <f>_xlfn.XLOOKUP(Tbl_BalanceHistory[[#This Row],[RespAgy]],Tbl_Agencies[Agy Code],Tbl_Agencies[Agy Sort])</f>
        <v>108000</v>
      </c>
      <c r="F2710" s="2" t="str">
        <f>Tbl_BalanceHistory[[#This Row],[RespAgy]]&amp;": "&amp;Tbl_BalanceHistory[[#This Row],[RespAgency]]</f>
        <v>239: Frontier Culture Museum of Virginia</v>
      </c>
      <c r="G2710" s="3">
        <v>239</v>
      </c>
      <c r="H2710" s="3" t="s">
        <v>483</v>
      </c>
      <c r="I2710" s="3" t="str">
        <f>_xlfn.XLOOKUP(Tbl_BalanceHistory[[#This Row],[AgyCode]],Tbl_Agencies[Agy Code],Tbl_Agencies[Agy Sort])</f>
        <v>108000</v>
      </c>
      <c r="J2710" s="2" t="str">
        <f>Tbl_BalanceHistory[[#This Row],[AgyCode]]&amp;": "&amp;Tbl_BalanceHistory[[#This Row],[Agency Name]]</f>
        <v>239: Frontier Culture Museum of Virginia</v>
      </c>
      <c r="K2710" s="1">
        <v>2023</v>
      </c>
      <c r="L2710" s="3">
        <v>145</v>
      </c>
      <c r="M2710" s="3" t="s">
        <v>446</v>
      </c>
      <c r="N2710" s="2" t="str">
        <f>Tbl_BalanceHistory[[#This Row],[ProgramCode]]&amp;": "&amp;Tbl_BalanceHistory[[#This Row],[Program Name]]</f>
        <v>145: Museum and Cultural Services</v>
      </c>
      <c r="O2710" s="3" t="s">
        <v>886</v>
      </c>
      <c r="P2710" s="1" t="str">
        <f>IF(Tbl_BalanceHistory[[#This Row],[FundCode]]="0100","GF",IF(Tbl_BalanceHistory[[#This Row],[FundCode]]="01000","GF","Hi Ed / OCR"))</f>
        <v>GF</v>
      </c>
      <c r="Q2710" s="5">
        <v>2840342</v>
      </c>
      <c r="R2710" s="5">
        <v>2840328.46</v>
      </c>
      <c r="S2710" s="5">
        <v>13.54</v>
      </c>
      <c r="T2710" s="5">
        <v>0</v>
      </c>
      <c r="U2710" s="3"/>
      <c r="V2710" s="5">
        <v>13.54</v>
      </c>
      <c r="W2710" s="5">
        <v>0</v>
      </c>
      <c r="X2710" s="5">
        <v>0</v>
      </c>
      <c r="Y2710" s="5">
        <v>0</v>
      </c>
      <c r="Z2710" s="5">
        <v>0</v>
      </c>
      <c r="AA2710" s="5">
        <v>13.54</v>
      </c>
      <c r="AB2710" s="2"/>
      <c r="AC2710" s="2"/>
      <c r="AD2710" s="2"/>
      <c r="AE2710" s="2"/>
    </row>
    <row r="2711" spans="1:31" ht="30" x14ac:dyDescent="0.25">
      <c r="A2711" s="2" t="s">
        <v>10</v>
      </c>
      <c r="B2711" s="3">
        <v>7</v>
      </c>
      <c r="C2711" s="3">
        <v>239</v>
      </c>
      <c r="D2711" s="3" t="s">
        <v>483</v>
      </c>
      <c r="E2711" s="3" t="str">
        <f>_xlfn.XLOOKUP(Tbl_BalanceHistory[[#This Row],[RespAgy]],Tbl_Agencies[Agy Code],Tbl_Agencies[Agy Sort])</f>
        <v>108000</v>
      </c>
      <c r="F2711" s="2" t="str">
        <f>Tbl_BalanceHistory[[#This Row],[RespAgy]]&amp;": "&amp;Tbl_BalanceHistory[[#This Row],[RespAgency]]</f>
        <v>239: Frontier Culture Museum of Virginia</v>
      </c>
      <c r="G2711" s="3">
        <v>239</v>
      </c>
      <c r="H2711" s="3" t="s">
        <v>483</v>
      </c>
      <c r="I2711" s="3" t="str">
        <f>_xlfn.XLOOKUP(Tbl_BalanceHistory[[#This Row],[AgyCode]],Tbl_Agencies[Agy Code],Tbl_Agencies[Agy Sort])</f>
        <v>108000</v>
      </c>
      <c r="J2711" s="2" t="str">
        <f>Tbl_BalanceHistory[[#This Row],[AgyCode]]&amp;": "&amp;Tbl_BalanceHistory[[#This Row],[Agency Name]]</f>
        <v>239: Frontier Culture Museum of Virginia</v>
      </c>
      <c r="K2711" s="1">
        <v>2024</v>
      </c>
      <c r="L2711" s="3">
        <v>145</v>
      </c>
      <c r="M2711" s="3" t="s">
        <v>446</v>
      </c>
      <c r="N2711" s="2" t="str">
        <f>Tbl_BalanceHistory[[#This Row],[ProgramCode]]&amp;": "&amp;Tbl_BalanceHistory[[#This Row],[Program Name]]</f>
        <v>145: Museum and Cultural Services</v>
      </c>
      <c r="O2711" s="3" t="s">
        <v>886</v>
      </c>
      <c r="P2711" s="1" t="str">
        <f>IF(Tbl_BalanceHistory[[#This Row],[FundCode]]="0100","GF",IF(Tbl_BalanceHistory[[#This Row],[FundCode]]="01000","GF","Hi Ed / OCR"))</f>
        <v>GF</v>
      </c>
      <c r="Q2711" s="5">
        <v>2898732</v>
      </c>
      <c r="R2711" s="5">
        <v>2898732</v>
      </c>
      <c r="S2711" s="5">
        <v>0</v>
      </c>
      <c r="T2711" s="5">
        <v>0</v>
      </c>
      <c r="U2711" s="3"/>
      <c r="V2711" s="5">
        <v>0</v>
      </c>
      <c r="W2711" s="5">
        <v>0</v>
      </c>
      <c r="X2711" s="5">
        <v>0</v>
      </c>
      <c r="Y2711" s="5">
        <v>0</v>
      </c>
      <c r="Z2711" s="5">
        <v>0</v>
      </c>
      <c r="AA2711" s="5">
        <v>0</v>
      </c>
      <c r="AB2711" s="2"/>
      <c r="AC2711" s="2"/>
      <c r="AD2711" s="2"/>
      <c r="AE2711" s="2"/>
    </row>
    <row r="2712" spans="1:31" ht="30" x14ac:dyDescent="0.25">
      <c r="A2712" s="2" t="s">
        <v>10</v>
      </c>
      <c r="B2712" s="3">
        <v>7</v>
      </c>
      <c r="C2712" s="3">
        <v>417</v>
      </c>
      <c r="D2712" s="3" t="s">
        <v>486</v>
      </c>
      <c r="E2712" s="3" t="str">
        <f>_xlfn.XLOOKUP(Tbl_BalanceHistory[[#This Row],[RespAgy]],Tbl_Agencies[Agy Code],Tbl_Agencies[Agy Sort])</f>
        <v>109000</v>
      </c>
      <c r="F2712" s="2" t="str">
        <f>Tbl_BalanceHistory[[#This Row],[RespAgy]]&amp;": "&amp;Tbl_BalanceHistory[[#This Row],[RespAgency]]</f>
        <v>417: Gunston Hall</v>
      </c>
      <c r="G2712" s="3">
        <v>417</v>
      </c>
      <c r="H2712" s="3" t="s">
        <v>486</v>
      </c>
      <c r="I2712" s="3" t="str">
        <f>_xlfn.XLOOKUP(Tbl_BalanceHistory[[#This Row],[AgyCode]],Tbl_Agencies[Agy Code],Tbl_Agencies[Agy Sort])</f>
        <v>109000</v>
      </c>
      <c r="J2712" s="2" t="str">
        <f>Tbl_BalanceHistory[[#This Row],[AgyCode]]&amp;": "&amp;Tbl_BalanceHistory[[#This Row],[Agency Name]]</f>
        <v>417: Gunston Hall</v>
      </c>
      <c r="K2712" s="1">
        <v>2014</v>
      </c>
      <c r="L2712" s="3">
        <v>145</v>
      </c>
      <c r="M2712" s="3" t="s">
        <v>446</v>
      </c>
      <c r="N2712" s="2" t="str">
        <f>Tbl_BalanceHistory[[#This Row],[ProgramCode]]&amp;": "&amp;Tbl_BalanceHistory[[#This Row],[Program Name]]</f>
        <v>145: Museum and Cultural Services</v>
      </c>
      <c r="O2712" s="3" t="s">
        <v>1730</v>
      </c>
      <c r="P2712" s="1" t="str">
        <f>IF(Tbl_BalanceHistory[[#This Row],[FundCode]]="0100","GF",IF(Tbl_BalanceHistory[[#This Row],[FundCode]]="01000","GF","Hi Ed / OCR"))</f>
        <v>GF</v>
      </c>
      <c r="Q2712" s="5">
        <v>522678</v>
      </c>
      <c r="R2712" s="5">
        <v>522016.12</v>
      </c>
      <c r="S2712" s="5">
        <v>661</v>
      </c>
      <c r="T2712" s="5">
        <v>0</v>
      </c>
      <c r="U2712" s="3"/>
      <c r="V2712" s="5">
        <v>661</v>
      </c>
      <c r="W2712" s="5">
        <v>0</v>
      </c>
      <c r="X2712" s="5"/>
      <c r="Y2712" s="5"/>
      <c r="Z2712" s="5">
        <f>Tbl_BalanceHistory[[#This Row],[Discretionary Recommended - Pre 2022]]+Tbl_BalanceHistory[[#This Row],[Discretionary Balance Recommended: Policy]]+Tbl_BalanceHistory[[#This Row],[Discretionary Balance Recommended: Commitments]]</f>
        <v>0</v>
      </c>
      <c r="AA2712" s="5">
        <f>Tbl_BalanceHistory[[#This Row],[Discretionary Balance]]-Tbl_BalanceHistory[[#This Row],[Discretionary Reappropriation]]</f>
        <v>661</v>
      </c>
      <c r="AB2712" s="2" t="s">
        <v>1985</v>
      </c>
      <c r="AC2712" s="2"/>
      <c r="AD2712" s="2"/>
      <c r="AE2712" s="2"/>
    </row>
    <row r="2713" spans="1:31" ht="30" x14ac:dyDescent="0.25">
      <c r="A2713" s="2" t="s">
        <v>10</v>
      </c>
      <c r="B2713" s="3">
        <v>7</v>
      </c>
      <c r="C2713" s="3">
        <v>417</v>
      </c>
      <c r="D2713" s="3" t="s">
        <v>486</v>
      </c>
      <c r="E2713" s="3" t="str">
        <f>_xlfn.XLOOKUP(Tbl_BalanceHistory[[#This Row],[RespAgy]],Tbl_Agencies[Agy Code],Tbl_Agencies[Agy Sort])</f>
        <v>109000</v>
      </c>
      <c r="F2713" s="2" t="str">
        <f>Tbl_BalanceHistory[[#This Row],[RespAgy]]&amp;": "&amp;Tbl_BalanceHistory[[#This Row],[RespAgency]]</f>
        <v>417: Gunston Hall</v>
      </c>
      <c r="G2713" s="3">
        <v>417</v>
      </c>
      <c r="H2713" s="3" t="s">
        <v>486</v>
      </c>
      <c r="I2713" s="3" t="str">
        <f>_xlfn.XLOOKUP(Tbl_BalanceHistory[[#This Row],[AgyCode]],Tbl_Agencies[Agy Code],Tbl_Agencies[Agy Sort])</f>
        <v>109000</v>
      </c>
      <c r="J2713" s="2" t="str">
        <f>Tbl_BalanceHistory[[#This Row],[AgyCode]]&amp;": "&amp;Tbl_BalanceHistory[[#This Row],[Agency Name]]</f>
        <v>417: Gunston Hall</v>
      </c>
      <c r="K2713" s="1">
        <v>2015</v>
      </c>
      <c r="L2713" s="3">
        <v>145</v>
      </c>
      <c r="M2713" s="3" t="s">
        <v>446</v>
      </c>
      <c r="N2713" s="2" t="str">
        <f>Tbl_BalanceHistory[[#This Row],[ProgramCode]]&amp;": "&amp;Tbl_BalanceHistory[[#This Row],[Program Name]]</f>
        <v>145: Museum and Cultural Services</v>
      </c>
      <c r="O2713" s="3" t="s">
        <v>1730</v>
      </c>
      <c r="P2713" s="1" t="str">
        <f>IF(Tbl_BalanceHistory[[#This Row],[FundCode]]="0100","GF",IF(Tbl_BalanceHistory[[#This Row],[FundCode]]="01000","GF","Hi Ed / OCR"))</f>
        <v>GF</v>
      </c>
      <c r="Q2713" s="5">
        <v>490521</v>
      </c>
      <c r="R2713" s="5">
        <v>488971</v>
      </c>
      <c r="S2713" s="5">
        <v>1549</v>
      </c>
      <c r="T2713" s="5">
        <v>0</v>
      </c>
      <c r="U2713" s="3"/>
      <c r="V2713" s="5">
        <v>1549</v>
      </c>
      <c r="W2713" s="5">
        <v>1549</v>
      </c>
      <c r="X2713" s="5"/>
      <c r="Y2713" s="5"/>
      <c r="Z2713" s="5">
        <f>Tbl_BalanceHistory[[#This Row],[Discretionary Recommended - Pre 2022]]+Tbl_BalanceHistory[[#This Row],[Discretionary Balance Recommended: Policy]]+Tbl_BalanceHistory[[#This Row],[Discretionary Balance Recommended: Commitments]]</f>
        <v>1549</v>
      </c>
      <c r="AA2713" s="5">
        <f>Tbl_BalanceHistory[[#This Row],[Discretionary Balance]]-Tbl_BalanceHistory[[#This Row],[Discretionary Reappropriation]]</f>
        <v>0</v>
      </c>
      <c r="AB2713" s="2" t="s">
        <v>1986</v>
      </c>
      <c r="AC2713" s="2"/>
      <c r="AD2713" s="2"/>
      <c r="AE2713" s="2"/>
    </row>
    <row r="2714" spans="1:31" ht="30" x14ac:dyDescent="0.25">
      <c r="A2714" s="2" t="s">
        <v>10</v>
      </c>
      <c r="B2714" s="3">
        <v>7</v>
      </c>
      <c r="C2714" s="3">
        <v>417</v>
      </c>
      <c r="D2714" s="3" t="s">
        <v>486</v>
      </c>
      <c r="E2714" s="3" t="str">
        <f>_xlfn.XLOOKUP(Tbl_BalanceHistory[[#This Row],[RespAgy]],Tbl_Agencies[Agy Code],Tbl_Agencies[Agy Sort])</f>
        <v>109000</v>
      </c>
      <c r="F2714" s="2" t="str">
        <f>Tbl_BalanceHistory[[#This Row],[RespAgy]]&amp;": "&amp;Tbl_BalanceHistory[[#This Row],[RespAgency]]</f>
        <v>417: Gunston Hall</v>
      </c>
      <c r="G2714" s="3">
        <v>417</v>
      </c>
      <c r="H2714" s="3" t="s">
        <v>486</v>
      </c>
      <c r="I2714" s="3" t="str">
        <f>_xlfn.XLOOKUP(Tbl_BalanceHistory[[#This Row],[AgyCode]],Tbl_Agencies[Agy Code],Tbl_Agencies[Agy Sort])</f>
        <v>109000</v>
      </c>
      <c r="J2714" s="2" t="str">
        <f>Tbl_BalanceHistory[[#This Row],[AgyCode]]&amp;": "&amp;Tbl_BalanceHistory[[#This Row],[Agency Name]]</f>
        <v>417: Gunston Hall</v>
      </c>
      <c r="K2714" s="1">
        <v>2016</v>
      </c>
      <c r="L2714" s="3">
        <v>145</v>
      </c>
      <c r="M2714" s="3" t="s">
        <v>446</v>
      </c>
      <c r="N2714" s="2" t="str">
        <f>Tbl_BalanceHistory[[#This Row],[ProgramCode]]&amp;": "&amp;Tbl_BalanceHistory[[#This Row],[Program Name]]</f>
        <v>145: Museum and Cultural Services</v>
      </c>
      <c r="O2714" s="3" t="s">
        <v>1730</v>
      </c>
      <c r="P2714" s="1" t="str">
        <f>IF(Tbl_BalanceHistory[[#This Row],[FundCode]]="0100","GF",IF(Tbl_BalanceHistory[[#This Row],[FundCode]]="01000","GF","Hi Ed / OCR"))</f>
        <v>GF</v>
      </c>
      <c r="Q2714" s="5">
        <v>495614</v>
      </c>
      <c r="R2714" s="5">
        <v>495272.14</v>
      </c>
      <c r="S2714" s="5">
        <v>341</v>
      </c>
      <c r="T2714" s="5">
        <v>0</v>
      </c>
      <c r="U2714" s="3"/>
      <c r="V2714" s="5">
        <v>341</v>
      </c>
      <c r="W2714" s="5">
        <v>0</v>
      </c>
      <c r="X2714" s="5"/>
      <c r="Y2714" s="5"/>
      <c r="Z2714" s="5">
        <f>Tbl_BalanceHistory[[#This Row],[Discretionary Recommended - Pre 2022]]+Tbl_BalanceHistory[[#This Row],[Discretionary Balance Recommended: Policy]]+Tbl_BalanceHistory[[#This Row],[Discretionary Balance Recommended: Commitments]]</f>
        <v>0</v>
      </c>
      <c r="AA2714" s="5">
        <f>Tbl_BalanceHistory[[#This Row],[Discretionary Balance]]-Tbl_BalanceHistory[[#This Row],[Discretionary Reappropriation]]</f>
        <v>341</v>
      </c>
      <c r="AB2714" s="2"/>
      <c r="AC2714" s="2"/>
      <c r="AD2714" s="2"/>
      <c r="AE2714" s="2"/>
    </row>
    <row r="2715" spans="1:31" ht="30" x14ac:dyDescent="0.25">
      <c r="A2715" s="2" t="s">
        <v>10</v>
      </c>
      <c r="B2715" s="3">
        <v>7</v>
      </c>
      <c r="C2715" s="3">
        <v>417</v>
      </c>
      <c r="D2715" s="3" t="s">
        <v>486</v>
      </c>
      <c r="E2715" s="3" t="str">
        <f>_xlfn.XLOOKUP(Tbl_BalanceHistory[[#This Row],[RespAgy]],Tbl_Agencies[Agy Code],Tbl_Agencies[Agy Sort])</f>
        <v>109000</v>
      </c>
      <c r="F2715" s="2" t="str">
        <f>Tbl_BalanceHistory[[#This Row],[RespAgy]]&amp;": "&amp;Tbl_BalanceHistory[[#This Row],[RespAgency]]</f>
        <v>417: Gunston Hall</v>
      </c>
      <c r="G2715" s="3">
        <v>417</v>
      </c>
      <c r="H2715" s="3" t="s">
        <v>486</v>
      </c>
      <c r="I2715" s="3" t="str">
        <f>_xlfn.XLOOKUP(Tbl_BalanceHistory[[#This Row],[AgyCode]],Tbl_Agencies[Agy Code],Tbl_Agencies[Agy Sort])</f>
        <v>109000</v>
      </c>
      <c r="J2715" s="2" t="str">
        <f>Tbl_BalanceHistory[[#This Row],[AgyCode]]&amp;": "&amp;Tbl_BalanceHistory[[#This Row],[Agency Name]]</f>
        <v>417: Gunston Hall</v>
      </c>
      <c r="K2715" s="1">
        <v>2017</v>
      </c>
      <c r="L2715" s="3">
        <v>145</v>
      </c>
      <c r="M2715" s="3" t="s">
        <v>446</v>
      </c>
      <c r="N2715" s="2" t="str">
        <f>Tbl_BalanceHistory[[#This Row],[ProgramCode]]&amp;": "&amp;Tbl_BalanceHistory[[#This Row],[Program Name]]</f>
        <v>145: Museum and Cultural Services</v>
      </c>
      <c r="O2715" s="3" t="s">
        <v>886</v>
      </c>
      <c r="P2715" s="1" t="str">
        <f>IF(Tbl_BalanceHistory[[#This Row],[FundCode]]="0100","GF",IF(Tbl_BalanceHistory[[#This Row],[FundCode]]="01000","GF","Hi Ed / OCR"))</f>
        <v>GF</v>
      </c>
      <c r="Q2715" s="5">
        <v>504746</v>
      </c>
      <c r="R2715" s="5">
        <v>464252.14</v>
      </c>
      <c r="S2715" s="5">
        <v>40493</v>
      </c>
      <c r="T2715" s="5">
        <v>0</v>
      </c>
      <c r="U2715" s="3"/>
      <c r="V2715" s="5">
        <v>40493</v>
      </c>
      <c r="W2715" s="5">
        <v>0</v>
      </c>
      <c r="X2715" s="5"/>
      <c r="Y2715" s="5"/>
      <c r="Z2715" s="5">
        <f>Tbl_BalanceHistory[[#This Row],[Discretionary Recommended - Pre 2022]]+Tbl_BalanceHistory[[#This Row],[Discretionary Balance Recommended: Policy]]+Tbl_BalanceHistory[[#This Row],[Discretionary Balance Recommended: Commitments]]</f>
        <v>0</v>
      </c>
      <c r="AA2715" s="5">
        <f>Tbl_BalanceHistory[[#This Row],[Discretionary Balance]]-Tbl_BalanceHistory[[#This Row],[Discretionary Reappropriation]]</f>
        <v>40493</v>
      </c>
      <c r="AB2715" s="2"/>
      <c r="AC2715" s="2"/>
      <c r="AD2715" s="2"/>
      <c r="AE2715" s="2"/>
    </row>
    <row r="2716" spans="1:31" ht="30" x14ac:dyDescent="0.25">
      <c r="A2716" s="2" t="s">
        <v>10</v>
      </c>
      <c r="B2716" s="3">
        <v>7</v>
      </c>
      <c r="C2716" s="3">
        <v>417</v>
      </c>
      <c r="D2716" s="3" t="s">
        <v>486</v>
      </c>
      <c r="E2716" s="3" t="str">
        <f>_xlfn.XLOOKUP(Tbl_BalanceHistory[[#This Row],[RespAgy]],Tbl_Agencies[Agy Code],Tbl_Agencies[Agy Sort])</f>
        <v>109000</v>
      </c>
      <c r="F2716" s="2" t="str">
        <f>Tbl_BalanceHistory[[#This Row],[RespAgy]]&amp;": "&amp;Tbl_BalanceHistory[[#This Row],[RespAgency]]</f>
        <v>417: Gunston Hall</v>
      </c>
      <c r="G2716" s="3">
        <v>417</v>
      </c>
      <c r="H2716" s="3" t="s">
        <v>486</v>
      </c>
      <c r="I2716" s="3" t="str">
        <f>_xlfn.XLOOKUP(Tbl_BalanceHistory[[#This Row],[AgyCode]],Tbl_Agencies[Agy Code],Tbl_Agencies[Agy Sort])</f>
        <v>109000</v>
      </c>
      <c r="J2716" s="2" t="str">
        <f>Tbl_BalanceHistory[[#This Row],[AgyCode]]&amp;": "&amp;Tbl_BalanceHistory[[#This Row],[Agency Name]]</f>
        <v>417: Gunston Hall</v>
      </c>
      <c r="K2716" s="1">
        <v>2018</v>
      </c>
      <c r="L2716" s="3">
        <v>145</v>
      </c>
      <c r="M2716" s="3" t="s">
        <v>446</v>
      </c>
      <c r="N2716" s="2" t="str">
        <f>Tbl_BalanceHistory[[#This Row],[ProgramCode]]&amp;": "&amp;Tbl_BalanceHistory[[#This Row],[Program Name]]</f>
        <v>145: Museum and Cultural Services</v>
      </c>
      <c r="O2716" s="3" t="s">
        <v>886</v>
      </c>
      <c r="P2716" s="1" t="str">
        <f>IF(Tbl_BalanceHistory[[#This Row],[FundCode]]="0100","GF",IF(Tbl_BalanceHistory[[#This Row],[FundCode]]="01000","GF","Hi Ed / OCR"))</f>
        <v>GF</v>
      </c>
      <c r="Q2716" s="5">
        <v>516767</v>
      </c>
      <c r="R2716" s="5">
        <v>515474.86</v>
      </c>
      <c r="S2716" s="5">
        <v>1292</v>
      </c>
      <c r="T2716" s="5">
        <v>0</v>
      </c>
      <c r="U2716" s="3"/>
      <c r="V2716" s="5">
        <v>1292</v>
      </c>
      <c r="W2716" s="5">
        <v>0</v>
      </c>
      <c r="X2716" s="5"/>
      <c r="Y2716" s="5"/>
      <c r="Z2716" s="5">
        <f>Tbl_BalanceHistory[[#This Row],[Discretionary Recommended - Pre 2022]]+Tbl_BalanceHistory[[#This Row],[Discretionary Balance Recommended: Policy]]+Tbl_BalanceHistory[[#This Row],[Discretionary Balance Recommended: Commitments]]</f>
        <v>0</v>
      </c>
      <c r="AA2716" s="5">
        <f>Tbl_BalanceHistory[[#This Row],[Discretionary Balance]]-Tbl_BalanceHistory[[#This Row],[Discretionary Reappropriation]]</f>
        <v>1292</v>
      </c>
      <c r="AB2716" s="2"/>
      <c r="AC2716" s="2"/>
      <c r="AD2716" s="2"/>
      <c r="AE2716" s="2"/>
    </row>
    <row r="2717" spans="1:31" ht="45" x14ac:dyDescent="0.25">
      <c r="A2717" s="2" t="s">
        <v>10</v>
      </c>
      <c r="B2717" s="3">
        <v>7</v>
      </c>
      <c r="C2717" s="3">
        <v>417</v>
      </c>
      <c r="D2717" s="3" t="s">
        <v>486</v>
      </c>
      <c r="E2717" s="3" t="str">
        <f>_xlfn.XLOOKUP(Tbl_BalanceHistory[[#This Row],[RespAgy]],Tbl_Agencies[Agy Code],Tbl_Agencies[Agy Sort])</f>
        <v>109000</v>
      </c>
      <c r="F2717" s="2" t="str">
        <f>Tbl_BalanceHistory[[#This Row],[RespAgy]]&amp;": "&amp;Tbl_BalanceHistory[[#This Row],[RespAgency]]</f>
        <v>417: Gunston Hall</v>
      </c>
      <c r="G2717" s="3">
        <v>417</v>
      </c>
      <c r="H2717" s="3" t="s">
        <v>486</v>
      </c>
      <c r="I2717" s="3" t="str">
        <f>_xlfn.XLOOKUP(Tbl_BalanceHistory[[#This Row],[AgyCode]],Tbl_Agencies[Agy Code],Tbl_Agencies[Agy Sort])</f>
        <v>109000</v>
      </c>
      <c r="J2717" s="2" t="str">
        <f>Tbl_BalanceHistory[[#This Row],[AgyCode]]&amp;": "&amp;Tbl_BalanceHistory[[#This Row],[Agency Name]]</f>
        <v>417: Gunston Hall</v>
      </c>
      <c r="K2717" s="1">
        <v>2019</v>
      </c>
      <c r="L2717" s="3">
        <v>145</v>
      </c>
      <c r="M2717" s="3" t="s">
        <v>446</v>
      </c>
      <c r="N2717" s="2" t="str">
        <f>Tbl_BalanceHistory[[#This Row],[ProgramCode]]&amp;": "&amp;Tbl_BalanceHistory[[#This Row],[Program Name]]</f>
        <v>145: Museum and Cultural Services</v>
      </c>
      <c r="O2717" s="3" t="s">
        <v>886</v>
      </c>
      <c r="P2717" s="1" t="str">
        <f>IF(Tbl_BalanceHistory[[#This Row],[FundCode]]="0100","GF",IF(Tbl_BalanceHistory[[#This Row],[FundCode]]="01000","GF","Hi Ed / OCR"))</f>
        <v>GF</v>
      </c>
      <c r="Q2717" s="5">
        <v>688583</v>
      </c>
      <c r="R2717" s="5">
        <v>536802.31000000006</v>
      </c>
      <c r="S2717" s="5">
        <v>151780.69</v>
      </c>
      <c r="T2717" s="5">
        <v>0</v>
      </c>
      <c r="U2717" s="3"/>
      <c r="V2717" s="5">
        <v>151780.69</v>
      </c>
      <c r="W2717" s="5">
        <v>145051</v>
      </c>
      <c r="X2717" s="5"/>
      <c r="Y2717" s="5"/>
      <c r="Z2717" s="5">
        <f>Tbl_BalanceHistory[[#This Row],[Discretionary Recommended - Pre 2022]]+Tbl_BalanceHistory[[#This Row],[Discretionary Balance Recommended: Policy]]+Tbl_BalanceHistory[[#This Row],[Discretionary Balance Recommended: Commitments]]</f>
        <v>145051</v>
      </c>
      <c r="AA2717" s="5">
        <f>Tbl_BalanceHistory[[#This Row],[Discretionary Balance]]-Tbl_BalanceHistory[[#This Row],[Discretionary Reappropriation]]</f>
        <v>6729.6900000000023</v>
      </c>
      <c r="AB2717" s="2" t="s">
        <v>1987</v>
      </c>
      <c r="AC2717" s="2"/>
      <c r="AD2717" s="2"/>
      <c r="AE2717" s="2"/>
    </row>
    <row r="2718" spans="1:31" ht="135" x14ac:dyDescent="0.25">
      <c r="A2718" s="2" t="s">
        <v>10</v>
      </c>
      <c r="B2718" s="3">
        <v>7</v>
      </c>
      <c r="C2718" s="3">
        <v>417</v>
      </c>
      <c r="D2718" s="3" t="s">
        <v>486</v>
      </c>
      <c r="E2718" s="3" t="str">
        <f>_xlfn.XLOOKUP(Tbl_BalanceHistory[[#This Row],[RespAgy]],Tbl_Agencies[Agy Code],Tbl_Agencies[Agy Sort])</f>
        <v>109000</v>
      </c>
      <c r="F2718" s="2" t="str">
        <f>Tbl_BalanceHistory[[#This Row],[RespAgy]]&amp;": "&amp;Tbl_BalanceHistory[[#This Row],[RespAgency]]</f>
        <v>417: Gunston Hall</v>
      </c>
      <c r="G2718" s="3">
        <v>417</v>
      </c>
      <c r="H2718" s="3" t="s">
        <v>486</v>
      </c>
      <c r="I2718" s="3" t="str">
        <f>_xlfn.XLOOKUP(Tbl_BalanceHistory[[#This Row],[AgyCode]],Tbl_Agencies[Agy Code],Tbl_Agencies[Agy Sort])</f>
        <v>109000</v>
      </c>
      <c r="J2718" s="2" t="str">
        <f>Tbl_BalanceHistory[[#This Row],[AgyCode]]&amp;": "&amp;Tbl_BalanceHistory[[#This Row],[Agency Name]]</f>
        <v>417: Gunston Hall</v>
      </c>
      <c r="K2718" s="1">
        <v>2020</v>
      </c>
      <c r="L2718" s="3">
        <v>145</v>
      </c>
      <c r="M2718" s="3" t="s">
        <v>446</v>
      </c>
      <c r="N2718" s="2" t="str">
        <f>Tbl_BalanceHistory[[#This Row],[ProgramCode]]&amp;": "&amp;Tbl_BalanceHistory[[#This Row],[Program Name]]</f>
        <v>145: Museum and Cultural Services</v>
      </c>
      <c r="O2718" s="3" t="s">
        <v>886</v>
      </c>
      <c r="P2718" s="1" t="str">
        <f>IF(Tbl_BalanceHistory[[#This Row],[FundCode]]="0100","GF",IF(Tbl_BalanceHistory[[#This Row],[FundCode]]="01000","GF","Hi Ed / OCR"))</f>
        <v>GF</v>
      </c>
      <c r="Q2718" s="5">
        <v>1006306</v>
      </c>
      <c r="R2718" s="5">
        <v>799820.66</v>
      </c>
      <c r="S2718" s="5">
        <v>206485.34</v>
      </c>
      <c r="T2718" s="5">
        <v>0</v>
      </c>
      <c r="U2718" s="3"/>
      <c r="V2718" s="5">
        <v>206485.34</v>
      </c>
      <c r="W2718" s="5">
        <v>145051</v>
      </c>
      <c r="X2718" s="5"/>
      <c r="Y2718" s="5"/>
      <c r="Z2718" s="5">
        <f>Tbl_BalanceHistory[[#This Row],[Discretionary Recommended - Pre 2022]]+Tbl_BalanceHistory[[#This Row],[Discretionary Balance Recommended: Policy]]+Tbl_BalanceHistory[[#This Row],[Discretionary Balance Recommended: Commitments]]</f>
        <v>145051</v>
      </c>
      <c r="AA2718" s="5">
        <f>Tbl_BalanceHistory[[#This Row],[Discretionary Balance]]-Tbl_BalanceHistory[[#This Row],[Discretionary Reappropriation]]</f>
        <v>61434.34</v>
      </c>
      <c r="AB2718" s="2" t="s">
        <v>1988</v>
      </c>
      <c r="AC2718" s="2"/>
      <c r="AD2718" s="2"/>
      <c r="AE2718" s="2"/>
    </row>
    <row r="2719" spans="1:31" ht="30" x14ac:dyDescent="0.25">
      <c r="A2719" s="2" t="s">
        <v>10</v>
      </c>
      <c r="B2719" s="3">
        <v>7</v>
      </c>
      <c r="C2719" s="3">
        <v>417</v>
      </c>
      <c r="D2719" s="3" t="s">
        <v>486</v>
      </c>
      <c r="E2719" s="3" t="str">
        <f>_xlfn.XLOOKUP(Tbl_BalanceHistory[[#This Row],[RespAgy]],Tbl_Agencies[Agy Code],Tbl_Agencies[Agy Sort])</f>
        <v>109000</v>
      </c>
      <c r="F2719" s="2" t="str">
        <f>Tbl_BalanceHistory[[#This Row],[RespAgy]]&amp;": "&amp;Tbl_BalanceHistory[[#This Row],[RespAgency]]</f>
        <v>417: Gunston Hall</v>
      </c>
      <c r="G2719" s="3">
        <v>417</v>
      </c>
      <c r="H2719" s="3" t="s">
        <v>486</v>
      </c>
      <c r="I2719" s="3" t="str">
        <f>_xlfn.XLOOKUP(Tbl_BalanceHistory[[#This Row],[AgyCode]],Tbl_Agencies[Agy Code],Tbl_Agencies[Agy Sort])</f>
        <v>109000</v>
      </c>
      <c r="J2719" s="2" t="str">
        <f>Tbl_BalanceHistory[[#This Row],[AgyCode]]&amp;": "&amp;Tbl_BalanceHistory[[#This Row],[Agency Name]]</f>
        <v>417: Gunston Hall</v>
      </c>
      <c r="K2719" s="1">
        <v>2021</v>
      </c>
      <c r="L2719" s="3">
        <v>145</v>
      </c>
      <c r="M2719" s="3" t="s">
        <v>446</v>
      </c>
      <c r="N2719" s="2" t="str">
        <f>Tbl_BalanceHistory[[#This Row],[ProgramCode]]&amp;": "&amp;Tbl_BalanceHistory[[#This Row],[Program Name]]</f>
        <v>145: Museum and Cultural Services</v>
      </c>
      <c r="O2719" s="3" t="s">
        <v>886</v>
      </c>
      <c r="P2719" s="1" t="str">
        <f>IF(Tbl_BalanceHistory[[#This Row],[FundCode]]="0100","GF",IF(Tbl_BalanceHistory[[#This Row],[FundCode]]="01000","GF","Hi Ed / OCR"))</f>
        <v>GF</v>
      </c>
      <c r="Q2719" s="5">
        <v>861944</v>
      </c>
      <c r="R2719" s="5">
        <v>734520.6</v>
      </c>
      <c r="S2719" s="5">
        <v>127423.4</v>
      </c>
      <c r="T2719" s="5">
        <v>0</v>
      </c>
      <c r="U2719" s="3"/>
      <c r="V2719" s="5">
        <v>127423.4</v>
      </c>
      <c r="W2719" s="5">
        <v>89901</v>
      </c>
      <c r="X2719" s="5"/>
      <c r="Y2719" s="5"/>
      <c r="Z2719" s="5">
        <f>Tbl_BalanceHistory[[#This Row],[Discretionary Recommended - Pre 2022]]+Tbl_BalanceHistory[[#This Row],[Discretionary Balance Recommended: Policy]]+Tbl_BalanceHistory[[#This Row],[Discretionary Balance Recommended: Commitments]]</f>
        <v>89901</v>
      </c>
      <c r="AA2719" s="5">
        <f>Tbl_BalanceHistory[[#This Row],[Discretionary Balance]]-Tbl_BalanceHistory[[#This Row],[Discretionary Reappropriation]]</f>
        <v>37522.399999999994</v>
      </c>
      <c r="AB2719" s="2" t="s">
        <v>1989</v>
      </c>
      <c r="AC2719" s="2"/>
      <c r="AD2719" s="2"/>
      <c r="AE2719" s="2"/>
    </row>
    <row r="2720" spans="1:31" ht="30" x14ac:dyDescent="0.25">
      <c r="A2720" s="2" t="s">
        <v>10</v>
      </c>
      <c r="B2720" s="3">
        <v>7</v>
      </c>
      <c r="C2720" s="3">
        <v>417</v>
      </c>
      <c r="D2720" s="3" t="s">
        <v>486</v>
      </c>
      <c r="E2720" s="3" t="str">
        <f>_xlfn.XLOOKUP(Tbl_BalanceHistory[[#This Row],[RespAgy]],Tbl_Agencies[Agy Code],Tbl_Agencies[Agy Sort])</f>
        <v>109000</v>
      </c>
      <c r="F2720" s="2" t="str">
        <f>Tbl_BalanceHistory[[#This Row],[RespAgy]]&amp;": "&amp;Tbl_BalanceHistory[[#This Row],[RespAgency]]</f>
        <v>417: Gunston Hall</v>
      </c>
      <c r="G2720" s="3">
        <v>417</v>
      </c>
      <c r="H2720" s="3" t="s">
        <v>486</v>
      </c>
      <c r="I2720" s="3" t="str">
        <f>_xlfn.XLOOKUP(Tbl_BalanceHistory[[#This Row],[AgyCode]],Tbl_Agencies[Agy Code],Tbl_Agencies[Agy Sort])</f>
        <v>109000</v>
      </c>
      <c r="J2720" s="2" t="str">
        <f>Tbl_BalanceHistory[[#This Row],[AgyCode]]&amp;": "&amp;Tbl_BalanceHistory[[#This Row],[Agency Name]]</f>
        <v>417: Gunston Hall</v>
      </c>
      <c r="K2720" s="1">
        <v>2022</v>
      </c>
      <c r="L2720" s="3">
        <v>145</v>
      </c>
      <c r="M2720" s="3" t="s">
        <v>446</v>
      </c>
      <c r="N2720" s="2" t="str">
        <f>Tbl_BalanceHistory[[#This Row],[ProgramCode]]&amp;": "&amp;Tbl_BalanceHistory[[#This Row],[Program Name]]</f>
        <v>145: Museum and Cultural Services</v>
      </c>
      <c r="O2720" s="3" t="s">
        <v>886</v>
      </c>
      <c r="P2720" s="1" t="str">
        <f>IF(Tbl_BalanceHistory[[#This Row],[FundCode]]="0100","GF",IF(Tbl_BalanceHistory[[#This Row],[FundCode]]="01000","GF","Hi Ed / OCR"))</f>
        <v>GF</v>
      </c>
      <c r="Q2720" s="5">
        <v>830343</v>
      </c>
      <c r="R2720" s="5">
        <v>674425.85</v>
      </c>
      <c r="S2720" s="5">
        <v>155917.15</v>
      </c>
      <c r="T2720" s="5">
        <v>0</v>
      </c>
      <c r="U2720" s="3"/>
      <c r="V2720" s="5">
        <v>155917.15</v>
      </c>
      <c r="W2720" s="5"/>
      <c r="X2720" s="5">
        <v>0</v>
      </c>
      <c r="Y2720" s="5">
        <v>0</v>
      </c>
      <c r="Z2720" s="5">
        <f>Tbl_BalanceHistory[[#This Row],[Discretionary Recommended - Pre 2022]]+Tbl_BalanceHistory[[#This Row],[Discretionary Balance Recommended: Policy]]+Tbl_BalanceHistory[[#This Row],[Discretionary Balance Recommended: Commitments]]</f>
        <v>0</v>
      </c>
      <c r="AA2720" s="5">
        <f>Tbl_BalanceHistory[[#This Row],[Discretionary Balance]]-Tbl_BalanceHistory[[#This Row],[Discretionary Reappropriation]]</f>
        <v>155917.15</v>
      </c>
      <c r="AB2720" s="2"/>
      <c r="AC2720" s="2"/>
      <c r="AD2720" s="2"/>
      <c r="AE2720" s="2"/>
    </row>
    <row r="2721" spans="1:31" ht="30" x14ac:dyDescent="0.25">
      <c r="A2721" s="2" t="s">
        <v>10</v>
      </c>
      <c r="B2721" s="3">
        <v>7</v>
      </c>
      <c r="C2721" s="3">
        <v>417</v>
      </c>
      <c r="D2721" s="3" t="s">
        <v>486</v>
      </c>
      <c r="E2721" s="3" t="str">
        <f>_xlfn.XLOOKUP(Tbl_BalanceHistory[[#This Row],[RespAgy]],Tbl_Agencies[Agy Code],Tbl_Agencies[Agy Sort])</f>
        <v>109000</v>
      </c>
      <c r="F2721" s="2" t="str">
        <f>Tbl_BalanceHistory[[#This Row],[RespAgy]]&amp;": "&amp;Tbl_BalanceHistory[[#This Row],[RespAgency]]</f>
        <v>417: Gunston Hall</v>
      </c>
      <c r="G2721" s="3">
        <v>417</v>
      </c>
      <c r="H2721" s="3" t="s">
        <v>486</v>
      </c>
      <c r="I2721" s="3" t="str">
        <f>_xlfn.XLOOKUP(Tbl_BalanceHistory[[#This Row],[AgyCode]],Tbl_Agencies[Agy Code],Tbl_Agencies[Agy Sort])</f>
        <v>109000</v>
      </c>
      <c r="J2721" s="2" t="str">
        <f>Tbl_BalanceHistory[[#This Row],[AgyCode]]&amp;": "&amp;Tbl_BalanceHistory[[#This Row],[Agency Name]]</f>
        <v>417: Gunston Hall</v>
      </c>
      <c r="K2721" s="1">
        <v>2023</v>
      </c>
      <c r="L2721" s="3">
        <v>145</v>
      </c>
      <c r="M2721" s="3" t="s">
        <v>446</v>
      </c>
      <c r="N2721" s="2" t="str">
        <f>Tbl_BalanceHistory[[#This Row],[ProgramCode]]&amp;": "&amp;Tbl_BalanceHistory[[#This Row],[Program Name]]</f>
        <v>145: Museum and Cultural Services</v>
      </c>
      <c r="O2721" s="3" t="s">
        <v>886</v>
      </c>
      <c r="P2721" s="1" t="str">
        <f>IF(Tbl_BalanceHistory[[#This Row],[FundCode]]="0100","GF",IF(Tbl_BalanceHistory[[#This Row],[FundCode]]="01000","GF","Hi Ed / OCR"))</f>
        <v>GF</v>
      </c>
      <c r="Q2721" s="5">
        <v>986748</v>
      </c>
      <c r="R2721" s="5">
        <v>745633.59</v>
      </c>
      <c r="S2721" s="5">
        <v>241114.41</v>
      </c>
      <c r="T2721" s="5">
        <v>0</v>
      </c>
      <c r="U2721" s="3"/>
      <c r="V2721" s="5">
        <v>241114.41</v>
      </c>
      <c r="W2721" s="5">
        <v>0</v>
      </c>
      <c r="X2721" s="5">
        <v>0</v>
      </c>
      <c r="Y2721" s="5">
        <v>0</v>
      </c>
      <c r="Z2721" s="5">
        <v>0</v>
      </c>
      <c r="AA2721" s="5">
        <v>241114.41</v>
      </c>
      <c r="AB2721" s="2"/>
      <c r="AC2721" s="2"/>
      <c r="AD2721" s="2"/>
      <c r="AE2721" s="2"/>
    </row>
    <row r="2722" spans="1:31" ht="30" x14ac:dyDescent="0.25">
      <c r="A2722" s="2" t="s">
        <v>10</v>
      </c>
      <c r="B2722" s="3">
        <v>7</v>
      </c>
      <c r="C2722" s="3">
        <v>417</v>
      </c>
      <c r="D2722" s="3" t="s">
        <v>486</v>
      </c>
      <c r="E2722" s="3" t="str">
        <f>_xlfn.XLOOKUP(Tbl_BalanceHistory[[#This Row],[RespAgy]],Tbl_Agencies[Agy Code],Tbl_Agencies[Agy Sort])</f>
        <v>109000</v>
      </c>
      <c r="F2722" s="2" t="str">
        <f>Tbl_BalanceHistory[[#This Row],[RespAgy]]&amp;": "&amp;Tbl_BalanceHistory[[#This Row],[RespAgency]]</f>
        <v>417: Gunston Hall</v>
      </c>
      <c r="G2722" s="3">
        <v>417</v>
      </c>
      <c r="H2722" s="3" t="s">
        <v>486</v>
      </c>
      <c r="I2722" s="3" t="str">
        <f>_xlfn.XLOOKUP(Tbl_BalanceHistory[[#This Row],[AgyCode]],Tbl_Agencies[Agy Code],Tbl_Agencies[Agy Sort])</f>
        <v>109000</v>
      </c>
      <c r="J2722" s="2" t="str">
        <f>Tbl_BalanceHistory[[#This Row],[AgyCode]]&amp;": "&amp;Tbl_BalanceHistory[[#This Row],[Agency Name]]</f>
        <v>417: Gunston Hall</v>
      </c>
      <c r="K2722" s="1">
        <v>2024</v>
      </c>
      <c r="L2722" s="3">
        <v>145</v>
      </c>
      <c r="M2722" s="3" t="s">
        <v>446</v>
      </c>
      <c r="N2722" s="2" t="str">
        <f>Tbl_BalanceHistory[[#This Row],[ProgramCode]]&amp;": "&amp;Tbl_BalanceHistory[[#This Row],[Program Name]]</f>
        <v>145: Museum and Cultural Services</v>
      </c>
      <c r="O2722" s="3" t="s">
        <v>886</v>
      </c>
      <c r="P2722" s="1" t="str">
        <f>IF(Tbl_BalanceHistory[[#This Row],[FundCode]]="0100","GF",IF(Tbl_BalanceHistory[[#This Row],[FundCode]]="01000","GF","Hi Ed / OCR"))</f>
        <v>GF</v>
      </c>
      <c r="Q2722" s="5">
        <v>1071662</v>
      </c>
      <c r="R2722" s="5">
        <v>810822.16</v>
      </c>
      <c r="S2722" s="5">
        <v>260839.84</v>
      </c>
      <c r="T2722" s="5">
        <v>0</v>
      </c>
      <c r="U2722" s="3"/>
      <c r="V2722" s="5">
        <v>260839.84</v>
      </c>
      <c r="W2722" s="5">
        <v>0</v>
      </c>
      <c r="X2722" s="5">
        <v>0</v>
      </c>
      <c r="Y2722" s="5">
        <v>0</v>
      </c>
      <c r="Z2722" s="5">
        <v>0</v>
      </c>
      <c r="AA2722" s="5">
        <v>260839.84</v>
      </c>
      <c r="AB2722" s="2"/>
      <c r="AC2722" s="2"/>
      <c r="AD2722" s="2"/>
      <c r="AE2722" s="2"/>
    </row>
    <row r="2723" spans="1:31" ht="30" x14ac:dyDescent="0.25">
      <c r="A2723" s="2" t="s">
        <v>10</v>
      </c>
      <c r="B2723" s="3">
        <v>7</v>
      </c>
      <c r="C2723" s="3">
        <v>425</v>
      </c>
      <c r="D2723" s="3" t="s">
        <v>489</v>
      </c>
      <c r="E2723" s="3" t="str">
        <f>_xlfn.XLOOKUP(Tbl_BalanceHistory[[#This Row],[RespAgy]],Tbl_Agencies[Agy Code],Tbl_Agencies[Agy Sort])</f>
        <v>110000</v>
      </c>
      <c r="F2723" s="2" t="str">
        <f>Tbl_BalanceHistory[[#This Row],[RespAgy]]&amp;": "&amp;Tbl_BalanceHistory[[#This Row],[RespAgency]]</f>
        <v>425: Jamestown-Yorktown Foundation</v>
      </c>
      <c r="G2723" s="3">
        <v>425</v>
      </c>
      <c r="H2723" s="3" t="s">
        <v>489</v>
      </c>
      <c r="I2723" s="3" t="str">
        <f>_xlfn.XLOOKUP(Tbl_BalanceHistory[[#This Row],[AgyCode]],Tbl_Agencies[Agy Code],Tbl_Agencies[Agy Sort])</f>
        <v>110000</v>
      </c>
      <c r="J2723" s="2" t="str">
        <f>Tbl_BalanceHistory[[#This Row],[AgyCode]]&amp;": "&amp;Tbl_BalanceHistory[[#This Row],[Agency Name]]</f>
        <v>425: Jamestown-Yorktown Foundation</v>
      </c>
      <c r="K2723" s="1">
        <v>2014</v>
      </c>
      <c r="L2723" s="3">
        <v>145</v>
      </c>
      <c r="M2723" s="3" t="s">
        <v>446</v>
      </c>
      <c r="N2723" s="2" t="str">
        <f>Tbl_BalanceHistory[[#This Row],[ProgramCode]]&amp;": "&amp;Tbl_BalanceHistory[[#This Row],[Program Name]]</f>
        <v>145: Museum and Cultural Services</v>
      </c>
      <c r="O2723" s="3" t="s">
        <v>1730</v>
      </c>
      <c r="P2723" s="1" t="str">
        <f>IF(Tbl_BalanceHistory[[#This Row],[FundCode]]="0100","GF",IF(Tbl_BalanceHistory[[#This Row],[FundCode]]="01000","GF","Hi Ed / OCR"))</f>
        <v>GF</v>
      </c>
      <c r="Q2723" s="5">
        <v>7324054</v>
      </c>
      <c r="R2723" s="5">
        <v>7324054</v>
      </c>
      <c r="S2723" s="5">
        <v>0</v>
      </c>
      <c r="T2723" s="5">
        <v>0</v>
      </c>
      <c r="U2723" s="3"/>
      <c r="V2723" s="5">
        <v>0</v>
      </c>
      <c r="W2723" s="5">
        <v>0</v>
      </c>
      <c r="X2723" s="5"/>
      <c r="Y2723" s="5"/>
      <c r="Z2723" s="5">
        <f>Tbl_BalanceHistory[[#This Row],[Discretionary Recommended - Pre 2022]]+Tbl_BalanceHistory[[#This Row],[Discretionary Balance Recommended: Policy]]+Tbl_BalanceHistory[[#This Row],[Discretionary Balance Recommended: Commitments]]</f>
        <v>0</v>
      </c>
      <c r="AA2723" s="5">
        <f>Tbl_BalanceHistory[[#This Row],[Discretionary Balance]]-Tbl_BalanceHistory[[#This Row],[Discretionary Reappropriation]]</f>
        <v>0</v>
      </c>
      <c r="AB2723" s="2"/>
      <c r="AC2723" s="2"/>
      <c r="AD2723" s="2"/>
      <c r="AE2723" s="2"/>
    </row>
    <row r="2724" spans="1:31" ht="30" x14ac:dyDescent="0.25">
      <c r="A2724" s="2" t="s">
        <v>10</v>
      </c>
      <c r="B2724" s="3">
        <v>7</v>
      </c>
      <c r="C2724" s="3">
        <v>425</v>
      </c>
      <c r="D2724" s="3" t="s">
        <v>489</v>
      </c>
      <c r="E2724" s="3" t="str">
        <f>_xlfn.XLOOKUP(Tbl_BalanceHistory[[#This Row],[RespAgy]],Tbl_Agencies[Agy Code],Tbl_Agencies[Agy Sort])</f>
        <v>110000</v>
      </c>
      <c r="F2724" s="2" t="str">
        <f>Tbl_BalanceHistory[[#This Row],[RespAgy]]&amp;": "&amp;Tbl_BalanceHistory[[#This Row],[RespAgency]]</f>
        <v>425: Jamestown-Yorktown Foundation</v>
      </c>
      <c r="G2724" s="3">
        <v>425</v>
      </c>
      <c r="H2724" s="3" t="s">
        <v>489</v>
      </c>
      <c r="I2724" s="3" t="str">
        <f>_xlfn.XLOOKUP(Tbl_BalanceHistory[[#This Row],[AgyCode]],Tbl_Agencies[Agy Code],Tbl_Agencies[Agy Sort])</f>
        <v>110000</v>
      </c>
      <c r="J2724" s="2" t="str">
        <f>Tbl_BalanceHistory[[#This Row],[AgyCode]]&amp;": "&amp;Tbl_BalanceHistory[[#This Row],[Agency Name]]</f>
        <v>425: Jamestown-Yorktown Foundation</v>
      </c>
      <c r="K2724" s="1">
        <v>2015</v>
      </c>
      <c r="L2724" s="3">
        <v>145</v>
      </c>
      <c r="M2724" s="3" t="s">
        <v>446</v>
      </c>
      <c r="N2724" s="2" t="str">
        <f>Tbl_BalanceHistory[[#This Row],[ProgramCode]]&amp;": "&amp;Tbl_BalanceHistory[[#This Row],[Program Name]]</f>
        <v>145: Museum and Cultural Services</v>
      </c>
      <c r="O2724" s="3" t="s">
        <v>1730</v>
      </c>
      <c r="P2724" s="1" t="str">
        <f>IF(Tbl_BalanceHistory[[#This Row],[FundCode]]="0100","GF",IF(Tbl_BalanceHistory[[#This Row],[FundCode]]="01000","GF","Hi Ed / OCR"))</f>
        <v>GF</v>
      </c>
      <c r="Q2724" s="5">
        <v>7358061</v>
      </c>
      <c r="R2724" s="5">
        <v>7358061</v>
      </c>
      <c r="S2724" s="5">
        <v>0</v>
      </c>
      <c r="T2724" s="5">
        <v>0</v>
      </c>
      <c r="U2724" s="3"/>
      <c r="V2724" s="5">
        <v>0</v>
      </c>
      <c r="W2724" s="5">
        <v>0</v>
      </c>
      <c r="X2724" s="5"/>
      <c r="Y2724" s="5"/>
      <c r="Z2724" s="5">
        <f>Tbl_BalanceHistory[[#This Row],[Discretionary Recommended - Pre 2022]]+Tbl_BalanceHistory[[#This Row],[Discretionary Balance Recommended: Policy]]+Tbl_BalanceHistory[[#This Row],[Discretionary Balance Recommended: Commitments]]</f>
        <v>0</v>
      </c>
      <c r="AA2724" s="5">
        <f>Tbl_BalanceHistory[[#This Row],[Discretionary Balance]]-Tbl_BalanceHistory[[#This Row],[Discretionary Reappropriation]]</f>
        <v>0</v>
      </c>
      <c r="AB2724" s="2"/>
      <c r="AC2724" s="2"/>
      <c r="AD2724" s="2"/>
      <c r="AE2724" s="2"/>
    </row>
    <row r="2725" spans="1:31" ht="30" x14ac:dyDescent="0.25">
      <c r="A2725" s="2" t="s">
        <v>10</v>
      </c>
      <c r="B2725" s="3">
        <v>7</v>
      </c>
      <c r="C2725" s="3">
        <v>425</v>
      </c>
      <c r="D2725" s="3" t="s">
        <v>489</v>
      </c>
      <c r="E2725" s="3" t="str">
        <f>_xlfn.XLOOKUP(Tbl_BalanceHistory[[#This Row],[RespAgy]],Tbl_Agencies[Agy Code],Tbl_Agencies[Agy Sort])</f>
        <v>110000</v>
      </c>
      <c r="F2725" s="2" t="str">
        <f>Tbl_BalanceHistory[[#This Row],[RespAgy]]&amp;": "&amp;Tbl_BalanceHistory[[#This Row],[RespAgency]]</f>
        <v>425: Jamestown-Yorktown Foundation</v>
      </c>
      <c r="G2725" s="3">
        <v>425</v>
      </c>
      <c r="H2725" s="3" t="s">
        <v>489</v>
      </c>
      <c r="I2725" s="3" t="str">
        <f>_xlfn.XLOOKUP(Tbl_BalanceHistory[[#This Row],[AgyCode]],Tbl_Agencies[Agy Code],Tbl_Agencies[Agy Sort])</f>
        <v>110000</v>
      </c>
      <c r="J2725" s="2" t="str">
        <f>Tbl_BalanceHistory[[#This Row],[AgyCode]]&amp;": "&amp;Tbl_BalanceHistory[[#This Row],[Agency Name]]</f>
        <v>425: Jamestown-Yorktown Foundation</v>
      </c>
      <c r="K2725" s="1">
        <v>2016</v>
      </c>
      <c r="L2725" s="3">
        <v>145</v>
      </c>
      <c r="M2725" s="3" t="s">
        <v>446</v>
      </c>
      <c r="N2725" s="2" t="str">
        <f>Tbl_BalanceHistory[[#This Row],[ProgramCode]]&amp;": "&amp;Tbl_BalanceHistory[[#This Row],[Program Name]]</f>
        <v>145: Museum and Cultural Services</v>
      </c>
      <c r="O2725" s="3" t="s">
        <v>1730</v>
      </c>
      <c r="P2725" s="1" t="str">
        <f>IF(Tbl_BalanceHistory[[#This Row],[FundCode]]="0100","GF",IF(Tbl_BalanceHistory[[#This Row],[FundCode]]="01000","GF","Hi Ed / OCR"))</f>
        <v>GF</v>
      </c>
      <c r="Q2725" s="5">
        <v>8298470</v>
      </c>
      <c r="R2725" s="5">
        <v>8298470</v>
      </c>
      <c r="S2725" s="5">
        <v>0</v>
      </c>
      <c r="T2725" s="5">
        <v>0</v>
      </c>
      <c r="U2725" s="3"/>
      <c r="V2725" s="5">
        <v>0</v>
      </c>
      <c r="W2725" s="5">
        <v>0</v>
      </c>
      <c r="X2725" s="5"/>
      <c r="Y2725" s="5"/>
      <c r="Z2725" s="5">
        <f>Tbl_BalanceHistory[[#This Row],[Discretionary Recommended - Pre 2022]]+Tbl_BalanceHistory[[#This Row],[Discretionary Balance Recommended: Policy]]+Tbl_BalanceHistory[[#This Row],[Discretionary Balance Recommended: Commitments]]</f>
        <v>0</v>
      </c>
      <c r="AA2725" s="5">
        <f>Tbl_BalanceHistory[[#This Row],[Discretionary Balance]]-Tbl_BalanceHistory[[#This Row],[Discretionary Reappropriation]]</f>
        <v>0</v>
      </c>
      <c r="AB2725" s="2"/>
      <c r="AC2725" s="2"/>
      <c r="AD2725" s="2"/>
      <c r="AE2725" s="2"/>
    </row>
    <row r="2726" spans="1:31" ht="30" x14ac:dyDescent="0.25">
      <c r="A2726" s="2" t="s">
        <v>10</v>
      </c>
      <c r="B2726" s="3">
        <v>7</v>
      </c>
      <c r="C2726" s="3">
        <v>425</v>
      </c>
      <c r="D2726" s="3" t="s">
        <v>489</v>
      </c>
      <c r="E2726" s="3" t="str">
        <f>_xlfn.XLOOKUP(Tbl_BalanceHistory[[#This Row],[RespAgy]],Tbl_Agencies[Agy Code],Tbl_Agencies[Agy Sort])</f>
        <v>110000</v>
      </c>
      <c r="F2726" s="2" t="str">
        <f>Tbl_BalanceHistory[[#This Row],[RespAgy]]&amp;": "&amp;Tbl_BalanceHistory[[#This Row],[RespAgency]]</f>
        <v>425: Jamestown-Yorktown Foundation</v>
      </c>
      <c r="G2726" s="3">
        <v>425</v>
      </c>
      <c r="H2726" s="3" t="s">
        <v>489</v>
      </c>
      <c r="I2726" s="3" t="str">
        <f>_xlfn.XLOOKUP(Tbl_BalanceHistory[[#This Row],[AgyCode]],Tbl_Agencies[Agy Code],Tbl_Agencies[Agy Sort])</f>
        <v>110000</v>
      </c>
      <c r="J2726" s="2" t="str">
        <f>Tbl_BalanceHistory[[#This Row],[AgyCode]]&amp;": "&amp;Tbl_BalanceHistory[[#This Row],[Agency Name]]</f>
        <v>425: Jamestown-Yorktown Foundation</v>
      </c>
      <c r="K2726" s="1">
        <v>2017</v>
      </c>
      <c r="L2726" s="3">
        <v>145</v>
      </c>
      <c r="M2726" s="3" t="s">
        <v>446</v>
      </c>
      <c r="N2726" s="2" t="str">
        <f>Tbl_BalanceHistory[[#This Row],[ProgramCode]]&amp;": "&amp;Tbl_BalanceHistory[[#This Row],[Program Name]]</f>
        <v>145: Museum and Cultural Services</v>
      </c>
      <c r="O2726" s="3" t="s">
        <v>886</v>
      </c>
      <c r="P2726" s="1" t="str">
        <f>IF(Tbl_BalanceHistory[[#This Row],[FundCode]]="0100","GF",IF(Tbl_BalanceHistory[[#This Row],[FundCode]]="01000","GF","Hi Ed / OCR"))</f>
        <v>GF</v>
      </c>
      <c r="Q2726" s="5">
        <v>9581623</v>
      </c>
      <c r="R2726" s="5">
        <v>9581623</v>
      </c>
      <c r="S2726" s="5">
        <v>0</v>
      </c>
      <c r="T2726" s="5">
        <v>0</v>
      </c>
      <c r="U2726" s="3"/>
      <c r="V2726" s="5">
        <v>0</v>
      </c>
      <c r="W2726" s="5">
        <v>0</v>
      </c>
      <c r="X2726" s="5"/>
      <c r="Y2726" s="5"/>
      <c r="Z2726" s="5">
        <f>Tbl_BalanceHistory[[#This Row],[Discretionary Recommended - Pre 2022]]+Tbl_BalanceHistory[[#This Row],[Discretionary Balance Recommended: Policy]]+Tbl_BalanceHistory[[#This Row],[Discretionary Balance Recommended: Commitments]]</f>
        <v>0</v>
      </c>
      <c r="AA2726" s="5">
        <f>Tbl_BalanceHistory[[#This Row],[Discretionary Balance]]-Tbl_BalanceHistory[[#This Row],[Discretionary Reappropriation]]</f>
        <v>0</v>
      </c>
      <c r="AB2726" s="2"/>
      <c r="AC2726" s="2"/>
      <c r="AD2726" s="2"/>
      <c r="AE2726" s="2"/>
    </row>
    <row r="2727" spans="1:31" ht="30" x14ac:dyDescent="0.25">
      <c r="A2727" s="2" t="s">
        <v>10</v>
      </c>
      <c r="B2727" s="3">
        <v>7</v>
      </c>
      <c r="C2727" s="3">
        <v>425</v>
      </c>
      <c r="D2727" s="3" t="s">
        <v>489</v>
      </c>
      <c r="E2727" s="3" t="str">
        <f>_xlfn.XLOOKUP(Tbl_BalanceHistory[[#This Row],[RespAgy]],Tbl_Agencies[Agy Code],Tbl_Agencies[Agy Sort])</f>
        <v>110000</v>
      </c>
      <c r="F2727" s="2" t="str">
        <f>Tbl_BalanceHistory[[#This Row],[RespAgy]]&amp;": "&amp;Tbl_BalanceHistory[[#This Row],[RespAgency]]</f>
        <v>425: Jamestown-Yorktown Foundation</v>
      </c>
      <c r="G2727" s="3">
        <v>425</v>
      </c>
      <c r="H2727" s="3" t="s">
        <v>489</v>
      </c>
      <c r="I2727" s="3" t="str">
        <f>_xlfn.XLOOKUP(Tbl_BalanceHistory[[#This Row],[AgyCode]],Tbl_Agencies[Agy Code],Tbl_Agencies[Agy Sort])</f>
        <v>110000</v>
      </c>
      <c r="J2727" s="2" t="str">
        <f>Tbl_BalanceHistory[[#This Row],[AgyCode]]&amp;": "&amp;Tbl_BalanceHistory[[#This Row],[Agency Name]]</f>
        <v>425: Jamestown-Yorktown Foundation</v>
      </c>
      <c r="K2727" s="1">
        <v>2018</v>
      </c>
      <c r="L2727" s="3">
        <v>145</v>
      </c>
      <c r="M2727" s="3" t="s">
        <v>446</v>
      </c>
      <c r="N2727" s="2" t="str">
        <f>Tbl_BalanceHistory[[#This Row],[ProgramCode]]&amp;": "&amp;Tbl_BalanceHistory[[#This Row],[Program Name]]</f>
        <v>145: Museum and Cultural Services</v>
      </c>
      <c r="O2727" s="3" t="s">
        <v>886</v>
      </c>
      <c r="P2727" s="1" t="str">
        <f>IF(Tbl_BalanceHistory[[#This Row],[FundCode]]="0100","GF",IF(Tbl_BalanceHistory[[#This Row],[FundCode]]="01000","GF","Hi Ed / OCR"))</f>
        <v>GF</v>
      </c>
      <c r="Q2727" s="5">
        <v>9375634</v>
      </c>
      <c r="R2727" s="5">
        <v>9375634</v>
      </c>
      <c r="S2727" s="5">
        <v>0</v>
      </c>
      <c r="T2727" s="5">
        <v>0</v>
      </c>
      <c r="U2727" s="3"/>
      <c r="V2727" s="5">
        <v>0</v>
      </c>
      <c r="W2727" s="5">
        <v>0</v>
      </c>
      <c r="X2727" s="5"/>
      <c r="Y2727" s="5"/>
      <c r="Z2727" s="5">
        <f>Tbl_BalanceHistory[[#This Row],[Discretionary Recommended - Pre 2022]]+Tbl_BalanceHistory[[#This Row],[Discretionary Balance Recommended: Policy]]+Tbl_BalanceHistory[[#This Row],[Discretionary Balance Recommended: Commitments]]</f>
        <v>0</v>
      </c>
      <c r="AA2727" s="5">
        <f>Tbl_BalanceHistory[[#This Row],[Discretionary Balance]]-Tbl_BalanceHistory[[#This Row],[Discretionary Reappropriation]]</f>
        <v>0</v>
      </c>
      <c r="AB2727" s="2"/>
      <c r="AC2727" s="2"/>
      <c r="AD2727" s="2"/>
      <c r="AE2727" s="2"/>
    </row>
    <row r="2728" spans="1:31" ht="30" x14ac:dyDescent="0.25">
      <c r="A2728" s="2" t="s">
        <v>10</v>
      </c>
      <c r="B2728" s="3">
        <v>7</v>
      </c>
      <c r="C2728" s="3">
        <v>425</v>
      </c>
      <c r="D2728" s="3" t="s">
        <v>489</v>
      </c>
      <c r="E2728" s="3" t="str">
        <f>_xlfn.XLOOKUP(Tbl_BalanceHistory[[#This Row],[RespAgy]],Tbl_Agencies[Agy Code],Tbl_Agencies[Agy Sort])</f>
        <v>110000</v>
      </c>
      <c r="F2728" s="2" t="str">
        <f>Tbl_BalanceHistory[[#This Row],[RespAgy]]&amp;": "&amp;Tbl_BalanceHistory[[#This Row],[RespAgency]]</f>
        <v>425: Jamestown-Yorktown Foundation</v>
      </c>
      <c r="G2728" s="3">
        <v>425</v>
      </c>
      <c r="H2728" s="3" t="s">
        <v>489</v>
      </c>
      <c r="I2728" s="3" t="str">
        <f>_xlfn.XLOOKUP(Tbl_BalanceHistory[[#This Row],[AgyCode]],Tbl_Agencies[Agy Code],Tbl_Agencies[Agy Sort])</f>
        <v>110000</v>
      </c>
      <c r="J2728" s="2" t="str">
        <f>Tbl_BalanceHistory[[#This Row],[AgyCode]]&amp;": "&amp;Tbl_BalanceHistory[[#This Row],[Agency Name]]</f>
        <v>425: Jamestown-Yorktown Foundation</v>
      </c>
      <c r="K2728" s="1">
        <v>2019</v>
      </c>
      <c r="L2728" s="3">
        <v>145</v>
      </c>
      <c r="M2728" s="3" t="s">
        <v>446</v>
      </c>
      <c r="N2728" s="2" t="str">
        <f>Tbl_BalanceHistory[[#This Row],[ProgramCode]]&amp;": "&amp;Tbl_BalanceHistory[[#This Row],[Program Name]]</f>
        <v>145: Museum and Cultural Services</v>
      </c>
      <c r="O2728" s="3" t="s">
        <v>886</v>
      </c>
      <c r="P2728" s="1" t="str">
        <f>IF(Tbl_BalanceHistory[[#This Row],[FundCode]]="0100","GF",IF(Tbl_BalanceHistory[[#This Row],[FundCode]]="01000","GF","Hi Ed / OCR"))</f>
        <v>GF</v>
      </c>
      <c r="Q2728" s="5">
        <v>10630772</v>
      </c>
      <c r="R2728" s="5">
        <v>10630772</v>
      </c>
      <c r="S2728" s="5">
        <v>0</v>
      </c>
      <c r="T2728" s="5">
        <v>0</v>
      </c>
      <c r="U2728" s="3"/>
      <c r="V2728" s="5">
        <v>0</v>
      </c>
      <c r="W2728" s="5">
        <v>0</v>
      </c>
      <c r="X2728" s="5"/>
      <c r="Y2728" s="5"/>
      <c r="Z2728" s="5">
        <f>Tbl_BalanceHistory[[#This Row],[Discretionary Recommended - Pre 2022]]+Tbl_BalanceHistory[[#This Row],[Discretionary Balance Recommended: Policy]]+Tbl_BalanceHistory[[#This Row],[Discretionary Balance Recommended: Commitments]]</f>
        <v>0</v>
      </c>
      <c r="AA2728" s="5">
        <f>Tbl_BalanceHistory[[#This Row],[Discretionary Balance]]-Tbl_BalanceHistory[[#This Row],[Discretionary Reappropriation]]</f>
        <v>0</v>
      </c>
      <c r="AB2728" s="2"/>
      <c r="AC2728" s="2"/>
      <c r="AD2728" s="2"/>
      <c r="AE2728" s="2"/>
    </row>
    <row r="2729" spans="1:31" ht="30" x14ac:dyDescent="0.25">
      <c r="A2729" s="2" t="s">
        <v>10</v>
      </c>
      <c r="B2729" s="3">
        <v>7</v>
      </c>
      <c r="C2729" s="3">
        <v>425</v>
      </c>
      <c r="D2729" s="3" t="s">
        <v>489</v>
      </c>
      <c r="E2729" s="3" t="str">
        <f>_xlfn.XLOOKUP(Tbl_BalanceHistory[[#This Row],[RespAgy]],Tbl_Agencies[Agy Code],Tbl_Agencies[Agy Sort])</f>
        <v>110000</v>
      </c>
      <c r="F2729" s="2" t="str">
        <f>Tbl_BalanceHistory[[#This Row],[RespAgy]]&amp;": "&amp;Tbl_BalanceHistory[[#This Row],[RespAgency]]</f>
        <v>425: Jamestown-Yorktown Foundation</v>
      </c>
      <c r="G2729" s="3">
        <v>425</v>
      </c>
      <c r="H2729" s="3" t="s">
        <v>489</v>
      </c>
      <c r="I2729" s="3" t="str">
        <f>_xlfn.XLOOKUP(Tbl_BalanceHistory[[#This Row],[AgyCode]],Tbl_Agencies[Agy Code],Tbl_Agencies[Agy Sort])</f>
        <v>110000</v>
      </c>
      <c r="J2729" s="2" t="str">
        <f>Tbl_BalanceHistory[[#This Row],[AgyCode]]&amp;": "&amp;Tbl_BalanceHistory[[#This Row],[Agency Name]]</f>
        <v>425: Jamestown-Yorktown Foundation</v>
      </c>
      <c r="K2729" s="1">
        <v>2020</v>
      </c>
      <c r="L2729" s="3">
        <v>145</v>
      </c>
      <c r="M2729" s="3" t="s">
        <v>446</v>
      </c>
      <c r="N2729" s="2" t="str">
        <f>Tbl_BalanceHistory[[#This Row],[ProgramCode]]&amp;": "&amp;Tbl_BalanceHistory[[#This Row],[Program Name]]</f>
        <v>145: Museum and Cultural Services</v>
      </c>
      <c r="O2729" s="3" t="s">
        <v>886</v>
      </c>
      <c r="P2729" s="1" t="str">
        <f>IF(Tbl_BalanceHistory[[#This Row],[FundCode]]="0100","GF",IF(Tbl_BalanceHistory[[#This Row],[FundCode]]="01000","GF","Hi Ed / OCR"))</f>
        <v>GF</v>
      </c>
      <c r="Q2729" s="5">
        <v>10999123</v>
      </c>
      <c r="R2729" s="5">
        <v>10979386.699999999</v>
      </c>
      <c r="S2729" s="5">
        <v>19736.3</v>
      </c>
      <c r="T2729" s="5">
        <v>0</v>
      </c>
      <c r="U2729" s="3"/>
      <c r="V2729" s="5">
        <v>19736.3</v>
      </c>
      <c r="W2729" s="5">
        <v>0</v>
      </c>
      <c r="X2729" s="5"/>
      <c r="Y2729" s="5"/>
      <c r="Z2729" s="5">
        <f>Tbl_BalanceHistory[[#This Row],[Discretionary Recommended - Pre 2022]]+Tbl_BalanceHistory[[#This Row],[Discretionary Balance Recommended: Policy]]+Tbl_BalanceHistory[[#This Row],[Discretionary Balance Recommended: Commitments]]</f>
        <v>0</v>
      </c>
      <c r="AA2729" s="5">
        <f>Tbl_BalanceHistory[[#This Row],[Discretionary Balance]]-Tbl_BalanceHistory[[#This Row],[Discretionary Reappropriation]]</f>
        <v>19736.3</v>
      </c>
      <c r="AB2729" s="2"/>
      <c r="AC2729" s="2"/>
      <c r="AD2729" s="2"/>
      <c r="AE2729" s="2"/>
    </row>
    <row r="2730" spans="1:31" ht="30" x14ac:dyDescent="0.25">
      <c r="A2730" s="2" t="s">
        <v>10</v>
      </c>
      <c r="B2730" s="3">
        <v>7</v>
      </c>
      <c r="C2730" s="3">
        <v>425</v>
      </c>
      <c r="D2730" s="3" t="s">
        <v>489</v>
      </c>
      <c r="E2730" s="3" t="str">
        <f>_xlfn.XLOOKUP(Tbl_BalanceHistory[[#This Row],[RespAgy]],Tbl_Agencies[Agy Code],Tbl_Agencies[Agy Sort])</f>
        <v>110000</v>
      </c>
      <c r="F2730" s="2" t="str">
        <f>Tbl_BalanceHistory[[#This Row],[RespAgy]]&amp;": "&amp;Tbl_BalanceHistory[[#This Row],[RespAgency]]</f>
        <v>425: Jamestown-Yorktown Foundation</v>
      </c>
      <c r="G2730" s="3">
        <v>425</v>
      </c>
      <c r="H2730" s="3" t="s">
        <v>489</v>
      </c>
      <c r="I2730" s="3" t="str">
        <f>_xlfn.XLOOKUP(Tbl_BalanceHistory[[#This Row],[AgyCode]],Tbl_Agencies[Agy Code],Tbl_Agencies[Agy Sort])</f>
        <v>110000</v>
      </c>
      <c r="J2730" s="2" t="str">
        <f>Tbl_BalanceHistory[[#This Row],[AgyCode]]&amp;": "&amp;Tbl_BalanceHistory[[#This Row],[Agency Name]]</f>
        <v>425: Jamestown-Yorktown Foundation</v>
      </c>
      <c r="K2730" s="1">
        <v>2021</v>
      </c>
      <c r="L2730" s="3">
        <v>145</v>
      </c>
      <c r="M2730" s="3" t="s">
        <v>446</v>
      </c>
      <c r="N2730" s="2" t="str">
        <f>Tbl_BalanceHistory[[#This Row],[ProgramCode]]&amp;": "&amp;Tbl_BalanceHistory[[#This Row],[Program Name]]</f>
        <v>145: Museum and Cultural Services</v>
      </c>
      <c r="O2730" s="3" t="s">
        <v>886</v>
      </c>
      <c r="P2730" s="1" t="str">
        <f>IF(Tbl_BalanceHistory[[#This Row],[FundCode]]="0100","GF",IF(Tbl_BalanceHistory[[#This Row],[FundCode]]="01000","GF","Hi Ed / OCR"))</f>
        <v>GF</v>
      </c>
      <c r="Q2730" s="5">
        <v>10303501</v>
      </c>
      <c r="R2730" s="5">
        <v>10303501</v>
      </c>
      <c r="S2730" s="5">
        <v>0</v>
      </c>
      <c r="T2730" s="5">
        <v>0</v>
      </c>
      <c r="U2730" s="3"/>
      <c r="V2730" s="5">
        <v>0</v>
      </c>
      <c r="W2730" s="5">
        <v>0</v>
      </c>
      <c r="X2730" s="5"/>
      <c r="Y2730" s="5"/>
      <c r="Z2730" s="5">
        <f>Tbl_BalanceHistory[[#This Row],[Discretionary Recommended - Pre 2022]]+Tbl_BalanceHistory[[#This Row],[Discretionary Balance Recommended: Policy]]+Tbl_BalanceHistory[[#This Row],[Discretionary Balance Recommended: Commitments]]</f>
        <v>0</v>
      </c>
      <c r="AA2730" s="5">
        <f>Tbl_BalanceHistory[[#This Row],[Discretionary Balance]]-Tbl_BalanceHistory[[#This Row],[Discretionary Reappropriation]]</f>
        <v>0</v>
      </c>
      <c r="AB2730" s="2"/>
      <c r="AC2730" s="2"/>
      <c r="AD2730" s="2"/>
      <c r="AE2730" s="2"/>
    </row>
    <row r="2731" spans="1:31" ht="30" x14ac:dyDescent="0.25">
      <c r="A2731" s="2" t="s">
        <v>10</v>
      </c>
      <c r="B2731" s="3">
        <v>7</v>
      </c>
      <c r="C2731" s="3">
        <v>425</v>
      </c>
      <c r="D2731" s="3" t="s">
        <v>489</v>
      </c>
      <c r="E2731" s="3" t="str">
        <f>_xlfn.XLOOKUP(Tbl_BalanceHistory[[#This Row],[RespAgy]],Tbl_Agencies[Agy Code],Tbl_Agencies[Agy Sort])</f>
        <v>110000</v>
      </c>
      <c r="F2731" s="2" t="str">
        <f>Tbl_BalanceHistory[[#This Row],[RespAgy]]&amp;": "&amp;Tbl_BalanceHistory[[#This Row],[RespAgency]]</f>
        <v>425: Jamestown-Yorktown Foundation</v>
      </c>
      <c r="G2731" s="3">
        <v>425</v>
      </c>
      <c r="H2731" s="3" t="s">
        <v>489</v>
      </c>
      <c r="I2731" s="3" t="str">
        <f>_xlfn.XLOOKUP(Tbl_BalanceHistory[[#This Row],[AgyCode]],Tbl_Agencies[Agy Code],Tbl_Agencies[Agy Sort])</f>
        <v>110000</v>
      </c>
      <c r="J2731" s="2" t="str">
        <f>Tbl_BalanceHistory[[#This Row],[AgyCode]]&amp;": "&amp;Tbl_BalanceHistory[[#This Row],[Agency Name]]</f>
        <v>425: Jamestown-Yorktown Foundation</v>
      </c>
      <c r="K2731" s="1">
        <v>2022</v>
      </c>
      <c r="L2731" s="3">
        <v>145</v>
      </c>
      <c r="M2731" s="3" t="s">
        <v>446</v>
      </c>
      <c r="N2731" s="2" t="str">
        <f>Tbl_BalanceHistory[[#This Row],[ProgramCode]]&amp;": "&amp;Tbl_BalanceHistory[[#This Row],[Program Name]]</f>
        <v>145: Museum and Cultural Services</v>
      </c>
      <c r="O2731" s="3" t="s">
        <v>886</v>
      </c>
      <c r="P2731" s="1" t="str">
        <f>IF(Tbl_BalanceHistory[[#This Row],[FundCode]]="0100","GF",IF(Tbl_BalanceHistory[[#This Row],[FundCode]]="01000","GF","Hi Ed / OCR"))</f>
        <v>GF</v>
      </c>
      <c r="Q2731" s="5">
        <v>11734654</v>
      </c>
      <c r="R2731" s="5">
        <v>11734654</v>
      </c>
      <c r="S2731" s="5">
        <v>0</v>
      </c>
      <c r="T2731" s="5">
        <v>0</v>
      </c>
      <c r="U2731" s="3"/>
      <c r="V2731" s="5">
        <v>0</v>
      </c>
      <c r="W2731" s="5"/>
      <c r="X2731" s="5">
        <v>0</v>
      </c>
      <c r="Y2731" s="5">
        <v>0</v>
      </c>
      <c r="Z2731" s="5">
        <f>Tbl_BalanceHistory[[#This Row],[Discretionary Recommended - Pre 2022]]+Tbl_BalanceHistory[[#This Row],[Discretionary Balance Recommended: Policy]]+Tbl_BalanceHistory[[#This Row],[Discretionary Balance Recommended: Commitments]]</f>
        <v>0</v>
      </c>
      <c r="AA2731" s="5">
        <f>Tbl_BalanceHistory[[#This Row],[Discretionary Balance]]-Tbl_BalanceHistory[[#This Row],[Discretionary Reappropriation]]</f>
        <v>0</v>
      </c>
      <c r="AB2731" s="2"/>
      <c r="AC2731" s="2"/>
      <c r="AD2731" s="2"/>
      <c r="AE2731" s="2"/>
    </row>
    <row r="2732" spans="1:31" ht="30" x14ac:dyDescent="0.25">
      <c r="A2732" s="2" t="s">
        <v>10</v>
      </c>
      <c r="B2732" s="3">
        <v>7</v>
      </c>
      <c r="C2732" s="3">
        <v>425</v>
      </c>
      <c r="D2732" s="3" t="s">
        <v>489</v>
      </c>
      <c r="E2732" s="3" t="str">
        <f>_xlfn.XLOOKUP(Tbl_BalanceHistory[[#This Row],[RespAgy]],Tbl_Agencies[Agy Code],Tbl_Agencies[Agy Sort])</f>
        <v>110000</v>
      </c>
      <c r="F2732" s="2" t="str">
        <f>Tbl_BalanceHistory[[#This Row],[RespAgy]]&amp;": "&amp;Tbl_BalanceHistory[[#This Row],[RespAgency]]</f>
        <v>425: Jamestown-Yorktown Foundation</v>
      </c>
      <c r="G2732" s="3">
        <v>425</v>
      </c>
      <c r="H2732" s="3" t="s">
        <v>489</v>
      </c>
      <c r="I2732" s="3" t="str">
        <f>_xlfn.XLOOKUP(Tbl_BalanceHistory[[#This Row],[AgyCode]],Tbl_Agencies[Agy Code],Tbl_Agencies[Agy Sort])</f>
        <v>110000</v>
      </c>
      <c r="J2732" s="2" t="str">
        <f>Tbl_BalanceHistory[[#This Row],[AgyCode]]&amp;": "&amp;Tbl_BalanceHistory[[#This Row],[Agency Name]]</f>
        <v>425: Jamestown-Yorktown Foundation</v>
      </c>
      <c r="K2732" s="1">
        <v>2023</v>
      </c>
      <c r="L2732" s="3">
        <v>145</v>
      </c>
      <c r="M2732" s="3" t="s">
        <v>446</v>
      </c>
      <c r="N2732" s="2" t="str">
        <f>Tbl_BalanceHistory[[#This Row],[ProgramCode]]&amp;": "&amp;Tbl_BalanceHistory[[#This Row],[Program Name]]</f>
        <v>145: Museum and Cultural Services</v>
      </c>
      <c r="O2732" s="3" t="s">
        <v>886</v>
      </c>
      <c r="P2732" s="1" t="str">
        <f>IF(Tbl_BalanceHistory[[#This Row],[FundCode]]="0100","GF",IF(Tbl_BalanceHistory[[#This Row],[FundCode]]="01000","GF","Hi Ed / OCR"))</f>
        <v>GF</v>
      </c>
      <c r="Q2732" s="5">
        <v>12791504</v>
      </c>
      <c r="R2732" s="5">
        <v>12791504</v>
      </c>
      <c r="S2732" s="5">
        <v>0</v>
      </c>
      <c r="T2732" s="5">
        <v>0</v>
      </c>
      <c r="U2732" s="3"/>
      <c r="V2732" s="5">
        <v>0</v>
      </c>
      <c r="W2732" s="5">
        <v>0</v>
      </c>
      <c r="X2732" s="5">
        <v>0</v>
      </c>
      <c r="Y2732" s="5">
        <v>0</v>
      </c>
      <c r="Z2732" s="5">
        <v>0</v>
      </c>
      <c r="AA2732" s="5">
        <v>0</v>
      </c>
      <c r="AB2732" s="2"/>
      <c r="AC2732" s="2"/>
      <c r="AD2732" s="2"/>
      <c r="AE2732" s="2"/>
    </row>
    <row r="2733" spans="1:31" ht="30" x14ac:dyDescent="0.25">
      <c r="A2733" s="2" t="s">
        <v>10</v>
      </c>
      <c r="B2733" s="3">
        <v>7</v>
      </c>
      <c r="C2733" s="3">
        <v>425</v>
      </c>
      <c r="D2733" s="3" t="s">
        <v>489</v>
      </c>
      <c r="E2733" s="3" t="str">
        <f>_xlfn.XLOOKUP(Tbl_BalanceHistory[[#This Row],[RespAgy]],Tbl_Agencies[Agy Code],Tbl_Agencies[Agy Sort])</f>
        <v>110000</v>
      </c>
      <c r="F2733" s="2" t="str">
        <f>Tbl_BalanceHistory[[#This Row],[RespAgy]]&amp;": "&amp;Tbl_BalanceHistory[[#This Row],[RespAgency]]</f>
        <v>425: Jamestown-Yorktown Foundation</v>
      </c>
      <c r="G2733" s="3">
        <v>425</v>
      </c>
      <c r="H2733" s="3" t="s">
        <v>489</v>
      </c>
      <c r="I2733" s="3" t="str">
        <f>_xlfn.XLOOKUP(Tbl_BalanceHistory[[#This Row],[AgyCode]],Tbl_Agencies[Agy Code],Tbl_Agencies[Agy Sort])</f>
        <v>110000</v>
      </c>
      <c r="J2733" s="2" t="str">
        <f>Tbl_BalanceHistory[[#This Row],[AgyCode]]&amp;": "&amp;Tbl_BalanceHistory[[#This Row],[Agency Name]]</f>
        <v>425: Jamestown-Yorktown Foundation</v>
      </c>
      <c r="K2733" s="1">
        <v>2024</v>
      </c>
      <c r="L2733" s="3">
        <v>145</v>
      </c>
      <c r="M2733" s="3" t="s">
        <v>446</v>
      </c>
      <c r="N2733" s="2" t="str">
        <f>Tbl_BalanceHistory[[#This Row],[ProgramCode]]&amp;": "&amp;Tbl_BalanceHistory[[#This Row],[Program Name]]</f>
        <v>145: Museum and Cultural Services</v>
      </c>
      <c r="O2733" s="3" t="s">
        <v>886</v>
      </c>
      <c r="P2733" s="1" t="str">
        <f>IF(Tbl_BalanceHistory[[#This Row],[FundCode]]="0100","GF",IF(Tbl_BalanceHistory[[#This Row],[FundCode]]="01000","GF","Hi Ed / OCR"))</f>
        <v>GF</v>
      </c>
      <c r="Q2733" s="5">
        <v>13479270</v>
      </c>
      <c r="R2733" s="5">
        <v>13479270</v>
      </c>
      <c r="S2733" s="5">
        <v>0</v>
      </c>
      <c r="T2733" s="5">
        <v>0</v>
      </c>
      <c r="U2733" s="3"/>
      <c r="V2733" s="5">
        <v>0</v>
      </c>
      <c r="W2733" s="5">
        <v>0</v>
      </c>
      <c r="X2733" s="5">
        <v>0</v>
      </c>
      <c r="Y2733" s="5">
        <v>0</v>
      </c>
      <c r="Z2733" s="5">
        <v>0</v>
      </c>
      <c r="AA2733" s="5">
        <v>0</v>
      </c>
      <c r="AB2733" s="2"/>
      <c r="AC2733" s="2"/>
      <c r="AD2733" s="2"/>
      <c r="AE2733" s="2"/>
    </row>
    <row r="2734" spans="1:31" ht="75" x14ac:dyDescent="0.25">
      <c r="A2734" s="2" t="s">
        <v>10</v>
      </c>
      <c r="B2734" s="3">
        <v>7</v>
      </c>
      <c r="C2734" s="3">
        <v>425</v>
      </c>
      <c r="D2734" s="3" t="s">
        <v>489</v>
      </c>
      <c r="E2734" s="3" t="str">
        <f>_xlfn.XLOOKUP(Tbl_BalanceHistory[[#This Row],[RespAgy]],Tbl_Agencies[Agy Code],Tbl_Agencies[Agy Sort])</f>
        <v>110000</v>
      </c>
      <c r="F2734" s="2" t="str">
        <f>Tbl_BalanceHistory[[#This Row],[RespAgy]]&amp;": "&amp;Tbl_BalanceHistory[[#This Row],[RespAgency]]</f>
        <v>425: Jamestown-Yorktown Foundation</v>
      </c>
      <c r="G2734" s="3">
        <v>425</v>
      </c>
      <c r="H2734" s="3" t="s">
        <v>489</v>
      </c>
      <c r="I2734" s="3" t="str">
        <f>_xlfn.XLOOKUP(Tbl_BalanceHistory[[#This Row],[AgyCode]],Tbl_Agencies[Agy Code],Tbl_Agencies[Agy Sort])</f>
        <v>110000</v>
      </c>
      <c r="J2734" s="2" t="str">
        <f>Tbl_BalanceHistory[[#This Row],[AgyCode]]&amp;": "&amp;Tbl_BalanceHistory[[#This Row],[Agency Name]]</f>
        <v>425: Jamestown-Yorktown Foundation</v>
      </c>
      <c r="K2734" s="1">
        <v>2024</v>
      </c>
      <c r="L2734" s="3">
        <v>502</v>
      </c>
      <c r="M2734" s="3" t="s">
        <v>219</v>
      </c>
      <c r="N2734" s="2" t="str">
        <f>Tbl_BalanceHistory[[#This Row],[ProgramCode]]&amp;": "&amp;Tbl_BalanceHistory[[#This Row],[Program Name]]</f>
        <v>502: Historic and Commemorative Attraction Management</v>
      </c>
      <c r="O2734" s="3" t="s">
        <v>886</v>
      </c>
      <c r="P2734" s="1" t="str">
        <f>IF(Tbl_BalanceHistory[[#This Row],[FundCode]]="0100","GF",IF(Tbl_BalanceHistory[[#This Row],[FundCode]]="01000","GF","Hi Ed / OCR"))</f>
        <v>GF</v>
      </c>
      <c r="Q2734" s="5">
        <v>30808.560000000001</v>
      </c>
      <c r="R2734" s="5">
        <v>30808.560000000001</v>
      </c>
      <c r="S2734" s="5">
        <v>0</v>
      </c>
      <c r="T2734" s="5">
        <v>0</v>
      </c>
      <c r="U2734" s="3"/>
      <c r="V2734" s="5">
        <v>0</v>
      </c>
      <c r="W2734" s="5">
        <v>0</v>
      </c>
      <c r="X2734" s="5"/>
      <c r="Y2734" s="5"/>
      <c r="Z2734" s="5">
        <v>0</v>
      </c>
      <c r="AA2734" s="5">
        <v>0</v>
      </c>
      <c r="AB2734" s="2"/>
      <c r="AC2734" s="2"/>
      <c r="AD2734" s="2"/>
      <c r="AE2734" s="2" t="s">
        <v>2561</v>
      </c>
    </row>
    <row r="2735" spans="1:31" ht="45" x14ac:dyDescent="0.25">
      <c r="A2735" s="2" t="s">
        <v>10</v>
      </c>
      <c r="B2735" s="3">
        <v>7</v>
      </c>
      <c r="C2735" s="3">
        <v>425</v>
      </c>
      <c r="D2735" s="3" t="s">
        <v>489</v>
      </c>
      <c r="E2735" s="3" t="str">
        <f>_xlfn.XLOOKUP(Tbl_BalanceHistory[[#This Row],[RespAgy]],Tbl_Agencies[Agy Code],Tbl_Agencies[Agy Sort])</f>
        <v>110000</v>
      </c>
      <c r="F2735" s="2" t="str">
        <f>Tbl_BalanceHistory[[#This Row],[RespAgy]]&amp;": "&amp;Tbl_BalanceHistory[[#This Row],[RespAgency]]</f>
        <v>425: Jamestown-Yorktown Foundation</v>
      </c>
      <c r="G2735" s="3">
        <v>400</v>
      </c>
      <c r="H2735" s="3" t="s">
        <v>492</v>
      </c>
      <c r="I2735" s="3" t="str">
        <f>_xlfn.XLOOKUP(Tbl_BalanceHistory[[#This Row],[AgyCode]],Tbl_Agencies[Agy Code],Tbl_Agencies[Agy Sort])</f>
        <v>110005</v>
      </c>
      <c r="J2735" s="2" t="str">
        <f>Tbl_BalanceHistory[[#This Row],[AgyCode]]&amp;": "&amp;Tbl_BalanceHistory[[#This Row],[Agency Name]]</f>
        <v>400: Jamestown-Yorktown Commemorations</v>
      </c>
      <c r="K2735" s="1">
        <v>2017</v>
      </c>
      <c r="L2735" s="3">
        <v>502</v>
      </c>
      <c r="M2735" s="3" t="s">
        <v>219</v>
      </c>
      <c r="N2735" s="2" t="str">
        <f>Tbl_BalanceHistory[[#This Row],[ProgramCode]]&amp;": "&amp;Tbl_BalanceHistory[[#This Row],[Program Name]]</f>
        <v>502: Historic and Commemorative Attraction Management</v>
      </c>
      <c r="O2735" s="3" t="s">
        <v>886</v>
      </c>
      <c r="P2735" s="1" t="str">
        <f>IF(Tbl_BalanceHistory[[#This Row],[FundCode]]="0100","GF",IF(Tbl_BalanceHistory[[#This Row],[FundCode]]="01000","GF","Hi Ed / OCR"))</f>
        <v>GF</v>
      </c>
      <c r="Q2735" s="5">
        <v>3500624</v>
      </c>
      <c r="R2735" s="5">
        <v>3373893.35</v>
      </c>
      <c r="S2735" s="5">
        <v>126730</v>
      </c>
      <c r="T2735" s="5">
        <v>0</v>
      </c>
      <c r="U2735" s="3"/>
      <c r="V2735" s="5">
        <v>126730</v>
      </c>
      <c r="W2735" s="5">
        <v>0</v>
      </c>
      <c r="X2735" s="5"/>
      <c r="Y2735" s="5"/>
      <c r="Z2735" s="5">
        <f>Tbl_BalanceHistory[[#This Row],[Discretionary Recommended - Pre 2022]]+Tbl_BalanceHistory[[#This Row],[Discretionary Balance Recommended: Policy]]+Tbl_BalanceHistory[[#This Row],[Discretionary Balance Recommended: Commitments]]</f>
        <v>0</v>
      </c>
      <c r="AA2735" s="5">
        <f>Tbl_BalanceHistory[[#This Row],[Discretionary Balance]]-Tbl_BalanceHistory[[#This Row],[Discretionary Reappropriation]]</f>
        <v>126730</v>
      </c>
      <c r="AB2735" s="2"/>
      <c r="AC2735" s="2"/>
      <c r="AD2735" s="2"/>
      <c r="AE2735" s="2"/>
    </row>
    <row r="2736" spans="1:31" ht="45" x14ac:dyDescent="0.25">
      <c r="A2736" s="2" t="s">
        <v>10</v>
      </c>
      <c r="B2736" s="3">
        <v>7</v>
      </c>
      <c r="C2736" s="3">
        <v>425</v>
      </c>
      <c r="D2736" s="3" t="s">
        <v>489</v>
      </c>
      <c r="E2736" s="3" t="str">
        <f>_xlfn.XLOOKUP(Tbl_BalanceHistory[[#This Row],[RespAgy]],Tbl_Agencies[Agy Code],Tbl_Agencies[Agy Sort])</f>
        <v>110000</v>
      </c>
      <c r="F2736" s="2" t="str">
        <f>Tbl_BalanceHistory[[#This Row],[RespAgy]]&amp;": "&amp;Tbl_BalanceHistory[[#This Row],[RespAgency]]</f>
        <v>425: Jamestown-Yorktown Foundation</v>
      </c>
      <c r="G2736" s="3">
        <v>400</v>
      </c>
      <c r="H2736" s="3" t="s">
        <v>492</v>
      </c>
      <c r="I2736" s="3" t="str">
        <f>_xlfn.XLOOKUP(Tbl_BalanceHistory[[#This Row],[AgyCode]],Tbl_Agencies[Agy Code],Tbl_Agencies[Agy Sort])</f>
        <v>110005</v>
      </c>
      <c r="J2736" s="2" t="str">
        <f>Tbl_BalanceHistory[[#This Row],[AgyCode]]&amp;": "&amp;Tbl_BalanceHistory[[#This Row],[Agency Name]]</f>
        <v>400: Jamestown-Yorktown Commemorations</v>
      </c>
      <c r="K2736" s="1">
        <v>2018</v>
      </c>
      <c r="L2736" s="3">
        <v>502</v>
      </c>
      <c r="M2736" s="3" t="s">
        <v>219</v>
      </c>
      <c r="N2736" s="2" t="str">
        <f>Tbl_BalanceHistory[[#This Row],[ProgramCode]]&amp;": "&amp;Tbl_BalanceHistory[[#This Row],[Program Name]]</f>
        <v>502: Historic and Commemorative Attraction Management</v>
      </c>
      <c r="O2736" s="3" t="s">
        <v>886</v>
      </c>
      <c r="P2736" s="1" t="str">
        <f>IF(Tbl_BalanceHistory[[#This Row],[FundCode]]="0100","GF",IF(Tbl_BalanceHistory[[#This Row],[FundCode]]="01000","GF","Hi Ed / OCR"))</f>
        <v>GF</v>
      </c>
      <c r="Q2736" s="5">
        <v>6501417</v>
      </c>
      <c r="R2736" s="5">
        <v>6500915.3499999996</v>
      </c>
      <c r="S2736" s="5">
        <v>501</v>
      </c>
      <c r="T2736" s="5">
        <v>0</v>
      </c>
      <c r="U2736" s="3"/>
      <c r="V2736" s="5">
        <v>501</v>
      </c>
      <c r="W2736" s="5">
        <v>0</v>
      </c>
      <c r="X2736" s="5"/>
      <c r="Y2736" s="5"/>
      <c r="Z2736" s="5">
        <f>Tbl_BalanceHistory[[#This Row],[Discretionary Recommended - Pre 2022]]+Tbl_BalanceHistory[[#This Row],[Discretionary Balance Recommended: Policy]]+Tbl_BalanceHistory[[#This Row],[Discretionary Balance Recommended: Commitments]]</f>
        <v>0</v>
      </c>
      <c r="AA2736" s="5">
        <f>Tbl_BalanceHistory[[#This Row],[Discretionary Balance]]-Tbl_BalanceHistory[[#This Row],[Discretionary Reappropriation]]</f>
        <v>501</v>
      </c>
      <c r="AB2736" s="2"/>
      <c r="AC2736" s="2"/>
      <c r="AD2736" s="2"/>
      <c r="AE2736" s="2"/>
    </row>
    <row r="2737" spans="1:31" ht="45" x14ac:dyDescent="0.25">
      <c r="A2737" s="2" t="s">
        <v>10</v>
      </c>
      <c r="B2737" s="3">
        <v>7</v>
      </c>
      <c r="C2737" s="3">
        <v>425</v>
      </c>
      <c r="D2737" s="3" t="s">
        <v>489</v>
      </c>
      <c r="E2737" s="3" t="str">
        <f>_xlfn.XLOOKUP(Tbl_BalanceHistory[[#This Row],[RespAgy]],Tbl_Agencies[Agy Code],Tbl_Agencies[Agy Sort])</f>
        <v>110000</v>
      </c>
      <c r="F2737" s="2" t="str">
        <f>Tbl_BalanceHistory[[#This Row],[RespAgy]]&amp;": "&amp;Tbl_BalanceHistory[[#This Row],[RespAgency]]</f>
        <v>425: Jamestown-Yorktown Foundation</v>
      </c>
      <c r="G2737" s="3">
        <v>400</v>
      </c>
      <c r="H2737" s="3" t="s">
        <v>492</v>
      </c>
      <c r="I2737" s="3" t="str">
        <f>_xlfn.XLOOKUP(Tbl_BalanceHistory[[#This Row],[AgyCode]],Tbl_Agencies[Agy Code],Tbl_Agencies[Agy Sort])</f>
        <v>110005</v>
      </c>
      <c r="J2737" s="2" t="str">
        <f>Tbl_BalanceHistory[[#This Row],[AgyCode]]&amp;": "&amp;Tbl_BalanceHistory[[#This Row],[Agency Name]]</f>
        <v>400: Jamestown-Yorktown Commemorations</v>
      </c>
      <c r="K2737" s="1">
        <v>2019</v>
      </c>
      <c r="L2737" s="3">
        <v>502</v>
      </c>
      <c r="M2737" s="3" t="s">
        <v>219</v>
      </c>
      <c r="N2737" s="2" t="str">
        <f>Tbl_BalanceHistory[[#This Row],[ProgramCode]]&amp;": "&amp;Tbl_BalanceHistory[[#This Row],[Program Name]]</f>
        <v>502: Historic and Commemorative Attraction Management</v>
      </c>
      <c r="O2737" s="3" t="s">
        <v>886</v>
      </c>
      <c r="P2737" s="1" t="str">
        <f>IF(Tbl_BalanceHistory[[#This Row],[FundCode]]="0100","GF",IF(Tbl_BalanceHistory[[#This Row],[FundCode]]="01000","GF","Hi Ed / OCR"))</f>
        <v>GF</v>
      </c>
      <c r="Q2737" s="5">
        <v>6505044</v>
      </c>
      <c r="R2737" s="5">
        <v>6505044</v>
      </c>
      <c r="S2737" s="5">
        <v>0</v>
      </c>
      <c r="T2737" s="5">
        <v>0</v>
      </c>
      <c r="U2737" s="3"/>
      <c r="V2737" s="5">
        <v>0</v>
      </c>
      <c r="W2737" s="5">
        <v>0</v>
      </c>
      <c r="X2737" s="5"/>
      <c r="Y2737" s="5"/>
      <c r="Z2737" s="5">
        <f>Tbl_BalanceHistory[[#This Row],[Discretionary Recommended - Pre 2022]]+Tbl_BalanceHistory[[#This Row],[Discretionary Balance Recommended: Policy]]+Tbl_BalanceHistory[[#This Row],[Discretionary Balance Recommended: Commitments]]</f>
        <v>0</v>
      </c>
      <c r="AA2737" s="5">
        <f>Tbl_BalanceHistory[[#This Row],[Discretionary Balance]]-Tbl_BalanceHistory[[#This Row],[Discretionary Reappropriation]]</f>
        <v>0</v>
      </c>
      <c r="AB2737" s="2"/>
      <c r="AC2737" s="2"/>
      <c r="AD2737" s="2"/>
      <c r="AE2737" s="2"/>
    </row>
    <row r="2738" spans="1:31" ht="45" x14ac:dyDescent="0.25">
      <c r="A2738" s="2" t="s">
        <v>10</v>
      </c>
      <c r="B2738" s="3">
        <v>7</v>
      </c>
      <c r="C2738" s="3">
        <v>425</v>
      </c>
      <c r="D2738" s="3" t="s">
        <v>489</v>
      </c>
      <c r="E2738" s="3" t="str">
        <f>_xlfn.XLOOKUP(Tbl_BalanceHistory[[#This Row],[RespAgy]],Tbl_Agencies[Agy Code],Tbl_Agencies[Agy Sort])</f>
        <v>110000</v>
      </c>
      <c r="F2738" s="2" t="str">
        <f>Tbl_BalanceHistory[[#This Row],[RespAgy]]&amp;": "&amp;Tbl_BalanceHistory[[#This Row],[RespAgency]]</f>
        <v>425: Jamestown-Yorktown Foundation</v>
      </c>
      <c r="G2738" s="3">
        <v>400</v>
      </c>
      <c r="H2738" s="3" t="s">
        <v>492</v>
      </c>
      <c r="I2738" s="3" t="str">
        <f>_xlfn.XLOOKUP(Tbl_BalanceHistory[[#This Row],[AgyCode]],Tbl_Agencies[Agy Code],Tbl_Agencies[Agy Sort])</f>
        <v>110005</v>
      </c>
      <c r="J2738" s="2" t="str">
        <f>Tbl_BalanceHistory[[#This Row],[AgyCode]]&amp;": "&amp;Tbl_BalanceHistory[[#This Row],[Agency Name]]</f>
        <v>400: Jamestown-Yorktown Commemorations</v>
      </c>
      <c r="K2738" s="1">
        <v>2020</v>
      </c>
      <c r="L2738" s="3">
        <v>502</v>
      </c>
      <c r="M2738" s="3" t="s">
        <v>219</v>
      </c>
      <c r="N2738" s="2" t="str">
        <f>Tbl_BalanceHistory[[#This Row],[ProgramCode]]&amp;": "&amp;Tbl_BalanceHistory[[#This Row],[Program Name]]</f>
        <v>502: Historic and Commemorative Attraction Management</v>
      </c>
      <c r="O2738" s="3" t="s">
        <v>886</v>
      </c>
      <c r="P2738" s="1" t="str">
        <f>IF(Tbl_BalanceHistory[[#This Row],[FundCode]]="0100","GF",IF(Tbl_BalanceHistory[[#This Row],[FundCode]]="01000","GF","Hi Ed / OCR"))</f>
        <v>GF</v>
      </c>
      <c r="Q2738" s="5">
        <v>6524429</v>
      </c>
      <c r="R2738" s="5">
        <v>6524220.5999999996</v>
      </c>
      <c r="S2738" s="5">
        <v>208.4</v>
      </c>
      <c r="T2738" s="5">
        <v>0</v>
      </c>
      <c r="U2738" s="3"/>
      <c r="V2738" s="5">
        <v>208.4</v>
      </c>
      <c r="W2738" s="5">
        <v>0</v>
      </c>
      <c r="X2738" s="5"/>
      <c r="Y2738" s="5"/>
      <c r="Z2738" s="5">
        <f>Tbl_BalanceHistory[[#This Row],[Discretionary Recommended - Pre 2022]]+Tbl_BalanceHistory[[#This Row],[Discretionary Balance Recommended: Policy]]+Tbl_BalanceHistory[[#This Row],[Discretionary Balance Recommended: Commitments]]</f>
        <v>0</v>
      </c>
      <c r="AA2738" s="5">
        <f>Tbl_BalanceHistory[[#This Row],[Discretionary Balance]]-Tbl_BalanceHistory[[#This Row],[Discretionary Reappropriation]]</f>
        <v>208.4</v>
      </c>
      <c r="AB2738" s="2"/>
      <c r="AC2738" s="2"/>
      <c r="AD2738" s="2"/>
      <c r="AE2738" s="2"/>
    </row>
    <row r="2739" spans="1:31" ht="45" x14ac:dyDescent="0.25">
      <c r="A2739" s="2" t="s">
        <v>10</v>
      </c>
      <c r="B2739" s="3">
        <v>7</v>
      </c>
      <c r="C2739" s="3">
        <v>400</v>
      </c>
      <c r="D2739" s="3" t="s">
        <v>492</v>
      </c>
      <c r="E2739" s="3" t="str">
        <f>_xlfn.XLOOKUP(Tbl_BalanceHistory[[#This Row],[RespAgy]],Tbl_Agencies[Agy Code],Tbl_Agencies[Agy Sort])</f>
        <v>110005</v>
      </c>
      <c r="F2739" s="2" t="str">
        <f>Tbl_BalanceHistory[[#This Row],[RespAgy]]&amp;": "&amp;Tbl_BalanceHistory[[#This Row],[RespAgency]]</f>
        <v>400: Jamestown-Yorktown Commemorations</v>
      </c>
      <c r="G2739" s="3">
        <v>400</v>
      </c>
      <c r="H2739" s="3" t="s">
        <v>492</v>
      </c>
      <c r="I2739" s="3" t="str">
        <f>_xlfn.XLOOKUP(Tbl_BalanceHistory[[#This Row],[AgyCode]],Tbl_Agencies[Agy Code],Tbl_Agencies[Agy Sort])</f>
        <v>110005</v>
      </c>
      <c r="J2739" s="2" t="str">
        <f>Tbl_BalanceHistory[[#This Row],[AgyCode]]&amp;": "&amp;Tbl_BalanceHistory[[#This Row],[Agency Name]]</f>
        <v>400: Jamestown-Yorktown Commemorations</v>
      </c>
      <c r="K2739" s="1">
        <v>2022</v>
      </c>
      <c r="L2739" s="3">
        <v>502</v>
      </c>
      <c r="M2739" s="3" t="s">
        <v>219</v>
      </c>
      <c r="N2739" s="2" t="str">
        <f>Tbl_BalanceHistory[[#This Row],[ProgramCode]]&amp;": "&amp;Tbl_BalanceHistory[[#This Row],[Program Name]]</f>
        <v>502: Historic and Commemorative Attraction Management</v>
      </c>
      <c r="O2739" s="3" t="s">
        <v>886</v>
      </c>
      <c r="P2739" s="1" t="str">
        <f>IF(Tbl_BalanceHistory[[#This Row],[FundCode]]="0100","GF",IF(Tbl_BalanceHistory[[#This Row],[FundCode]]="01000","GF","Hi Ed / OCR"))</f>
        <v>GF</v>
      </c>
      <c r="Q2739" s="5">
        <v>254311</v>
      </c>
      <c r="R2739" s="5">
        <v>85554.55</v>
      </c>
      <c r="S2739" s="5">
        <v>168756.45</v>
      </c>
      <c r="T2739" s="5">
        <v>168756.45</v>
      </c>
      <c r="U2739" s="3" t="s">
        <v>1990</v>
      </c>
      <c r="V2739" s="5">
        <v>0</v>
      </c>
      <c r="W2739" s="5"/>
      <c r="X2739" s="5">
        <v>0</v>
      </c>
      <c r="Y2739" s="5">
        <v>0</v>
      </c>
      <c r="Z2739" s="5">
        <f>Tbl_BalanceHistory[[#This Row],[Discretionary Recommended - Pre 2022]]+Tbl_BalanceHistory[[#This Row],[Discretionary Balance Recommended: Policy]]+Tbl_BalanceHistory[[#This Row],[Discretionary Balance Recommended: Commitments]]</f>
        <v>0</v>
      </c>
      <c r="AA2739" s="5">
        <f>Tbl_BalanceHistory[[#This Row],[Discretionary Balance]]-Tbl_BalanceHistory[[#This Row],[Discretionary Reappropriation]]</f>
        <v>0</v>
      </c>
      <c r="AB2739" s="2"/>
      <c r="AC2739" s="2"/>
      <c r="AD2739" s="2"/>
      <c r="AE2739" s="2"/>
    </row>
    <row r="2740" spans="1:31" ht="45" x14ac:dyDescent="0.25">
      <c r="A2740" s="2" t="s">
        <v>10</v>
      </c>
      <c r="B2740" s="3">
        <v>7</v>
      </c>
      <c r="C2740" s="3">
        <v>400</v>
      </c>
      <c r="D2740" s="3" t="s">
        <v>492</v>
      </c>
      <c r="E2740" s="3" t="str">
        <f>_xlfn.XLOOKUP(Tbl_BalanceHistory[[#This Row],[RespAgy]],Tbl_Agencies[Agy Code],Tbl_Agencies[Agy Sort])</f>
        <v>110005</v>
      </c>
      <c r="F2740" s="2" t="str">
        <f>Tbl_BalanceHistory[[#This Row],[RespAgy]]&amp;": "&amp;Tbl_BalanceHistory[[#This Row],[RespAgency]]</f>
        <v>400: Jamestown-Yorktown Commemorations</v>
      </c>
      <c r="G2740" s="3">
        <v>400</v>
      </c>
      <c r="H2740" s="3" t="s">
        <v>492</v>
      </c>
      <c r="I2740" s="3" t="str">
        <f>_xlfn.XLOOKUP(Tbl_BalanceHistory[[#This Row],[AgyCode]],Tbl_Agencies[Agy Code],Tbl_Agencies[Agy Sort])</f>
        <v>110005</v>
      </c>
      <c r="J2740" s="2" t="str">
        <f>Tbl_BalanceHistory[[#This Row],[AgyCode]]&amp;": "&amp;Tbl_BalanceHistory[[#This Row],[Agency Name]]</f>
        <v>400: Jamestown-Yorktown Commemorations</v>
      </c>
      <c r="K2740" s="1">
        <v>2023</v>
      </c>
      <c r="L2740" s="3">
        <v>502</v>
      </c>
      <c r="M2740" s="3" t="s">
        <v>219</v>
      </c>
      <c r="N2740" s="2" t="str">
        <f>Tbl_BalanceHistory[[#This Row],[ProgramCode]]&amp;": "&amp;Tbl_BalanceHistory[[#This Row],[Program Name]]</f>
        <v>502: Historic and Commemorative Attraction Management</v>
      </c>
      <c r="O2740" s="3" t="s">
        <v>886</v>
      </c>
      <c r="P2740" s="1" t="str">
        <f>IF(Tbl_BalanceHistory[[#This Row],[FundCode]]="0100","GF",IF(Tbl_BalanceHistory[[#This Row],[FundCode]]="01000","GF","Hi Ed / OCR"))</f>
        <v>GF</v>
      </c>
      <c r="Q2740" s="5">
        <v>7168756.4500000002</v>
      </c>
      <c r="R2740" s="5">
        <v>1437833.61</v>
      </c>
      <c r="S2740" s="5">
        <v>5730922.8399999999</v>
      </c>
      <c r="T2740" s="5">
        <v>5730922.8399999999</v>
      </c>
      <c r="U2740" s="3" t="s">
        <v>2402</v>
      </c>
      <c r="V2740" s="5">
        <v>0</v>
      </c>
      <c r="W2740" s="5">
        <v>0</v>
      </c>
      <c r="X2740" s="5">
        <v>0</v>
      </c>
      <c r="Y2740" s="5">
        <v>0</v>
      </c>
      <c r="Z2740" s="5">
        <v>0</v>
      </c>
      <c r="AA2740" s="5">
        <v>0</v>
      </c>
      <c r="AB2740" s="2"/>
      <c r="AC2740" s="2"/>
      <c r="AD2740" s="2"/>
      <c r="AE2740" s="2"/>
    </row>
    <row r="2741" spans="1:31" ht="30" x14ac:dyDescent="0.25">
      <c r="A2741" s="2" t="s">
        <v>10</v>
      </c>
      <c r="B2741" s="3">
        <v>7</v>
      </c>
      <c r="C2741" s="3">
        <v>202</v>
      </c>
      <c r="D2741" s="3" t="s">
        <v>494</v>
      </c>
      <c r="E2741" s="3" t="str">
        <f>_xlfn.XLOOKUP(Tbl_BalanceHistory[[#This Row],[RespAgy]],Tbl_Agencies[Agy Code],Tbl_Agencies[Agy Sort])</f>
        <v>111000</v>
      </c>
      <c r="F2741" s="2" t="str">
        <f>Tbl_BalanceHistory[[#This Row],[RespAgy]]&amp;": "&amp;Tbl_BalanceHistory[[#This Row],[RespAgency]]</f>
        <v>202: The Library Of Virginia</v>
      </c>
      <c r="G2741" s="3">
        <v>202</v>
      </c>
      <c r="H2741" s="3" t="s">
        <v>494</v>
      </c>
      <c r="I2741" s="3" t="str">
        <f>_xlfn.XLOOKUP(Tbl_BalanceHistory[[#This Row],[AgyCode]],Tbl_Agencies[Agy Code],Tbl_Agencies[Agy Sort])</f>
        <v>111000</v>
      </c>
      <c r="J2741" s="2" t="str">
        <f>Tbl_BalanceHistory[[#This Row],[AgyCode]]&amp;": "&amp;Tbl_BalanceHistory[[#This Row],[Agency Name]]</f>
        <v>202: The Library Of Virginia</v>
      </c>
      <c r="K2741" s="1">
        <v>2014</v>
      </c>
      <c r="L2741" s="3">
        <v>137</v>
      </c>
      <c r="M2741" s="3" t="s">
        <v>496</v>
      </c>
      <c r="N2741" s="2" t="str">
        <f>Tbl_BalanceHistory[[#This Row],[ProgramCode]]&amp;": "&amp;Tbl_BalanceHistory[[#This Row],[Program Name]]</f>
        <v>137: Archives Management</v>
      </c>
      <c r="O2741" s="3" t="s">
        <v>1730</v>
      </c>
      <c r="P2741" s="1" t="str">
        <f>IF(Tbl_BalanceHistory[[#This Row],[FundCode]]="0100","GF",IF(Tbl_BalanceHistory[[#This Row],[FundCode]]="01000","GF","Hi Ed / OCR"))</f>
        <v>GF</v>
      </c>
      <c r="Q2741" s="5">
        <v>3034313</v>
      </c>
      <c r="R2741" s="5">
        <v>3034313</v>
      </c>
      <c r="S2741" s="5">
        <v>0</v>
      </c>
      <c r="T2741" s="5">
        <v>0</v>
      </c>
      <c r="U2741" s="3"/>
      <c r="V2741" s="5">
        <v>0</v>
      </c>
      <c r="W2741" s="5">
        <v>0</v>
      </c>
      <c r="X2741" s="5"/>
      <c r="Y2741" s="5"/>
      <c r="Z2741" s="5">
        <f>Tbl_BalanceHistory[[#This Row],[Discretionary Recommended - Pre 2022]]+Tbl_BalanceHistory[[#This Row],[Discretionary Balance Recommended: Policy]]+Tbl_BalanceHistory[[#This Row],[Discretionary Balance Recommended: Commitments]]</f>
        <v>0</v>
      </c>
      <c r="AA2741" s="5">
        <f>Tbl_BalanceHistory[[#This Row],[Discretionary Balance]]-Tbl_BalanceHistory[[#This Row],[Discretionary Reappropriation]]</f>
        <v>0</v>
      </c>
      <c r="AB2741" s="2"/>
      <c r="AC2741" s="2"/>
      <c r="AD2741" s="2"/>
      <c r="AE2741" s="2"/>
    </row>
    <row r="2742" spans="1:31" ht="30" x14ac:dyDescent="0.25">
      <c r="A2742" s="2" t="s">
        <v>10</v>
      </c>
      <c r="B2742" s="3">
        <v>7</v>
      </c>
      <c r="C2742" s="3">
        <v>202</v>
      </c>
      <c r="D2742" s="3" t="s">
        <v>494</v>
      </c>
      <c r="E2742" s="3" t="str">
        <f>_xlfn.XLOOKUP(Tbl_BalanceHistory[[#This Row],[RespAgy]],Tbl_Agencies[Agy Code],Tbl_Agencies[Agy Sort])</f>
        <v>111000</v>
      </c>
      <c r="F2742" s="2" t="str">
        <f>Tbl_BalanceHistory[[#This Row],[RespAgy]]&amp;": "&amp;Tbl_BalanceHistory[[#This Row],[RespAgency]]</f>
        <v>202: The Library Of Virginia</v>
      </c>
      <c r="G2742" s="3">
        <v>202</v>
      </c>
      <c r="H2742" s="3" t="s">
        <v>494</v>
      </c>
      <c r="I2742" s="3" t="str">
        <f>_xlfn.XLOOKUP(Tbl_BalanceHistory[[#This Row],[AgyCode]],Tbl_Agencies[Agy Code],Tbl_Agencies[Agy Sort])</f>
        <v>111000</v>
      </c>
      <c r="J2742" s="2" t="str">
        <f>Tbl_BalanceHistory[[#This Row],[AgyCode]]&amp;": "&amp;Tbl_BalanceHistory[[#This Row],[Agency Name]]</f>
        <v>202: The Library Of Virginia</v>
      </c>
      <c r="K2742" s="1">
        <v>2015</v>
      </c>
      <c r="L2742" s="3">
        <v>137</v>
      </c>
      <c r="M2742" s="3" t="s">
        <v>496</v>
      </c>
      <c r="N2742" s="2" t="str">
        <f>Tbl_BalanceHistory[[#This Row],[ProgramCode]]&amp;": "&amp;Tbl_BalanceHistory[[#This Row],[Program Name]]</f>
        <v>137: Archives Management</v>
      </c>
      <c r="O2742" s="3" t="s">
        <v>1730</v>
      </c>
      <c r="P2742" s="1" t="str">
        <f>IF(Tbl_BalanceHistory[[#This Row],[FundCode]]="0100","GF",IF(Tbl_BalanceHistory[[#This Row],[FundCode]]="01000","GF","Hi Ed / OCR"))</f>
        <v>GF</v>
      </c>
      <c r="Q2742" s="5">
        <v>2820086</v>
      </c>
      <c r="R2742" s="5">
        <v>2820086</v>
      </c>
      <c r="S2742" s="5">
        <v>0</v>
      </c>
      <c r="T2742" s="5">
        <v>0</v>
      </c>
      <c r="U2742" s="3"/>
      <c r="V2742" s="5">
        <v>0</v>
      </c>
      <c r="W2742" s="5">
        <v>0</v>
      </c>
      <c r="X2742" s="5"/>
      <c r="Y2742" s="5"/>
      <c r="Z2742" s="5">
        <f>Tbl_BalanceHistory[[#This Row],[Discretionary Recommended - Pre 2022]]+Tbl_BalanceHistory[[#This Row],[Discretionary Balance Recommended: Policy]]+Tbl_BalanceHistory[[#This Row],[Discretionary Balance Recommended: Commitments]]</f>
        <v>0</v>
      </c>
      <c r="AA2742" s="5">
        <f>Tbl_BalanceHistory[[#This Row],[Discretionary Balance]]-Tbl_BalanceHistory[[#This Row],[Discretionary Reappropriation]]</f>
        <v>0</v>
      </c>
      <c r="AB2742" s="2"/>
      <c r="AC2742" s="2"/>
      <c r="AD2742" s="2"/>
      <c r="AE2742" s="2"/>
    </row>
    <row r="2743" spans="1:31" ht="30" x14ac:dyDescent="0.25">
      <c r="A2743" s="2" t="s">
        <v>10</v>
      </c>
      <c r="B2743" s="3">
        <v>7</v>
      </c>
      <c r="C2743" s="3">
        <v>202</v>
      </c>
      <c r="D2743" s="3" t="s">
        <v>494</v>
      </c>
      <c r="E2743" s="3" t="str">
        <f>_xlfn.XLOOKUP(Tbl_BalanceHistory[[#This Row],[RespAgy]],Tbl_Agencies[Agy Code],Tbl_Agencies[Agy Sort])</f>
        <v>111000</v>
      </c>
      <c r="F2743" s="2" t="str">
        <f>Tbl_BalanceHistory[[#This Row],[RespAgy]]&amp;": "&amp;Tbl_BalanceHistory[[#This Row],[RespAgency]]</f>
        <v>202: The Library Of Virginia</v>
      </c>
      <c r="G2743" s="3">
        <v>202</v>
      </c>
      <c r="H2743" s="3" t="s">
        <v>494</v>
      </c>
      <c r="I2743" s="3" t="str">
        <f>_xlfn.XLOOKUP(Tbl_BalanceHistory[[#This Row],[AgyCode]],Tbl_Agencies[Agy Code],Tbl_Agencies[Agy Sort])</f>
        <v>111000</v>
      </c>
      <c r="J2743" s="2" t="str">
        <f>Tbl_BalanceHistory[[#This Row],[AgyCode]]&amp;": "&amp;Tbl_BalanceHistory[[#This Row],[Agency Name]]</f>
        <v>202: The Library Of Virginia</v>
      </c>
      <c r="K2743" s="1">
        <v>2016</v>
      </c>
      <c r="L2743" s="3">
        <v>137</v>
      </c>
      <c r="M2743" s="3" t="s">
        <v>496</v>
      </c>
      <c r="N2743" s="2" t="str">
        <f>Tbl_BalanceHistory[[#This Row],[ProgramCode]]&amp;": "&amp;Tbl_BalanceHistory[[#This Row],[Program Name]]</f>
        <v>137: Archives Management</v>
      </c>
      <c r="O2743" s="3" t="s">
        <v>1730</v>
      </c>
      <c r="P2743" s="1" t="str">
        <f>IF(Tbl_BalanceHistory[[#This Row],[FundCode]]="0100","GF",IF(Tbl_BalanceHistory[[#This Row],[FundCode]]="01000","GF","Hi Ed / OCR"))</f>
        <v>GF</v>
      </c>
      <c r="Q2743" s="5">
        <v>2319313</v>
      </c>
      <c r="R2743" s="5">
        <v>2319313</v>
      </c>
      <c r="S2743" s="5">
        <v>0</v>
      </c>
      <c r="T2743" s="5">
        <v>0</v>
      </c>
      <c r="U2743" s="3"/>
      <c r="V2743" s="5">
        <v>0</v>
      </c>
      <c r="W2743" s="5">
        <v>0</v>
      </c>
      <c r="X2743" s="5"/>
      <c r="Y2743" s="5"/>
      <c r="Z2743" s="5">
        <f>Tbl_BalanceHistory[[#This Row],[Discretionary Recommended - Pre 2022]]+Tbl_BalanceHistory[[#This Row],[Discretionary Balance Recommended: Policy]]+Tbl_BalanceHistory[[#This Row],[Discretionary Balance Recommended: Commitments]]</f>
        <v>0</v>
      </c>
      <c r="AA2743" s="5">
        <f>Tbl_BalanceHistory[[#This Row],[Discretionary Balance]]-Tbl_BalanceHistory[[#This Row],[Discretionary Reappropriation]]</f>
        <v>0</v>
      </c>
      <c r="AB2743" s="2"/>
      <c r="AC2743" s="2"/>
      <c r="AD2743" s="2"/>
      <c r="AE2743" s="2"/>
    </row>
    <row r="2744" spans="1:31" ht="30" x14ac:dyDescent="0.25">
      <c r="A2744" s="2" t="s">
        <v>10</v>
      </c>
      <c r="B2744" s="3">
        <v>7</v>
      </c>
      <c r="C2744" s="3">
        <v>202</v>
      </c>
      <c r="D2744" s="3" t="s">
        <v>494</v>
      </c>
      <c r="E2744" s="3" t="str">
        <f>_xlfn.XLOOKUP(Tbl_BalanceHistory[[#This Row],[RespAgy]],Tbl_Agencies[Agy Code],Tbl_Agencies[Agy Sort])</f>
        <v>111000</v>
      </c>
      <c r="F2744" s="2" t="str">
        <f>Tbl_BalanceHistory[[#This Row],[RespAgy]]&amp;": "&amp;Tbl_BalanceHistory[[#This Row],[RespAgency]]</f>
        <v>202: The Library Of Virginia</v>
      </c>
      <c r="G2744" s="3">
        <v>202</v>
      </c>
      <c r="H2744" s="3" t="s">
        <v>494</v>
      </c>
      <c r="I2744" s="3" t="str">
        <f>_xlfn.XLOOKUP(Tbl_BalanceHistory[[#This Row],[AgyCode]],Tbl_Agencies[Agy Code],Tbl_Agencies[Agy Sort])</f>
        <v>111000</v>
      </c>
      <c r="J2744" s="2" t="str">
        <f>Tbl_BalanceHistory[[#This Row],[AgyCode]]&amp;": "&amp;Tbl_BalanceHistory[[#This Row],[Agency Name]]</f>
        <v>202: The Library Of Virginia</v>
      </c>
      <c r="K2744" s="1">
        <v>2017</v>
      </c>
      <c r="L2744" s="3">
        <v>137</v>
      </c>
      <c r="M2744" s="3" t="s">
        <v>496</v>
      </c>
      <c r="N2744" s="2" t="str">
        <f>Tbl_BalanceHistory[[#This Row],[ProgramCode]]&amp;": "&amp;Tbl_BalanceHistory[[#This Row],[Program Name]]</f>
        <v>137: Archives Management</v>
      </c>
      <c r="O2744" s="3" t="s">
        <v>886</v>
      </c>
      <c r="P2744" s="1" t="str">
        <f>IF(Tbl_BalanceHistory[[#This Row],[FundCode]]="0100","GF",IF(Tbl_BalanceHistory[[#This Row],[FundCode]]="01000","GF","Hi Ed / OCR"))</f>
        <v>GF</v>
      </c>
      <c r="Q2744" s="5">
        <v>2206876</v>
      </c>
      <c r="R2744" s="5">
        <v>2206175.42</v>
      </c>
      <c r="S2744" s="5">
        <v>700</v>
      </c>
      <c r="T2744" s="5">
        <v>0</v>
      </c>
      <c r="U2744" s="3"/>
      <c r="V2744" s="5">
        <v>700</v>
      </c>
      <c r="W2744" s="5">
        <v>0</v>
      </c>
      <c r="X2744" s="5"/>
      <c r="Y2744" s="5"/>
      <c r="Z2744" s="5">
        <f>Tbl_BalanceHistory[[#This Row],[Discretionary Recommended - Pre 2022]]+Tbl_BalanceHistory[[#This Row],[Discretionary Balance Recommended: Policy]]+Tbl_BalanceHistory[[#This Row],[Discretionary Balance Recommended: Commitments]]</f>
        <v>0</v>
      </c>
      <c r="AA2744" s="5">
        <f>Tbl_BalanceHistory[[#This Row],[Discretionary Balance]]-Tbl_BalanceHistory[[#This Row],[Discretionary Reappropriation]]</f>
        <v>700</v>
      </c>
      <c r="AB2744" s="2"/>
      <c r="AC2744" s="2"/>
      <c r="AD2744" s="2"/>
      <c r="AE2744" s="2"/>
    </row>
    <row r="2745" spans="1:31" ht="30" x14ac:dyDescent="0.25">
      <c r="A2745" s="2" t="s">
        <v>10</v>
      </c>
      <c r="B2745" s="3">
        <v>7</v>
      </c>
      <c r="C2745" s="3">
        <v>202</v>
      </c>
      <c r="D2745" s="3" t="s">
        <v>494</v>
      </c>
      <c r="E2745" s="3" t="str">
        <f>_xlfn.XLOOKUP(Tbl_BalanceHistory[[#This Row],[RespAgy]],Tbl_Agencies[Agy Code],Tbl_Agencies[Agy Sort])</f>
        <v>111000</v>
      </c>
      <c r="F2745" s="2" t="str">
        <f>Tbl_BalanceHistory[[#This Row],[RespAgy]]&amp;": "&amp;Tbl_BalanceHistory[[#This Row],[RespAgency]]</f>
        <v>202: The Library Of Virginia</v>
      </c>
      <c r="G2745" s="3">
        <v>202</v>
      </c>
      <c r="H2745" s="3" t="s">
        <v>494</v>
      </c>
      <c r="I2745" s="3" t="str">
        <f>_xlfn.XLOOKUP(Tbl_BalanceHistory[[#This Row],[AgyCode]],Tbl_Agencies[Agy Code],Tbl_Agencies[Agy Sort])</f>
        <v>111000</v>
      </c>
      <c r="J2745" s="2" t="str">
        <f>Tbl_BalanceHistory[[#This Row],[AgyCode]]&amp;": "&amp;Tbl_BalanceHistory[[#This Row],[Agency Name]]</f>
        <v>202: The Library Of Virginia</v>
      </c>
      <c r="K2745" s="1">
        <v>2018</v>
      </c>
      <c r="L2745" s="3">
        <v>137</v>
      </c>
      <c r="M2745" s="3" t="s">
        <v>496</v>
      </c>
      <c r="N2745" s="2" t="str">
        <f>Tbl_BalanceHistory[[#This Row],[ProgramCode]]&amp;": "&amp;Tbl_BalanceHistory[[#This Row],[Program Name]]</f>
        <v>137: Archives Management</v>
      </c>
      <c r="O2745" s="3" t="s">
        <v>886</v>
      </c>
      <c r="P2745" s="1" t="str">
        <f>IF(Tbl_BalanceHistory[[#This Row],[FundCode]]="0100","GF",IF(Tbl_BalanceHistory[[#This Row],[FundCode]]="01000","GF","Hi Ed / OCR"))</f>
        <v>GF</v>
      </c>
      <c r="Q2745" s="5">
        <v>2673776</v>
      </c>
      <c r="R2745" s="5">
        <v>2673776</v>
      </c>
      <c r="S2745" s="5">
        <v>0</v>
      </c>
      <c r="T2745" s="5">
        <v>0</v>
      </c>
      <c r="U2745" s="3"/>
      <c r="V2745" s="5">
        <v>0</v>
      </c>
      <c r="W2745" s="5">
        <v>0</v>
      </c>
      <c r="X2745" s="5"/>
      <c r="Y2745" s="5"/>
      <c r="Z2745" s="5">
        <f>Tbl_BalanceHistory[[#This Row],[Discretionary Recommended - Pre 2022]]+Tbl_BalanceHistory[[#This Row],[Discretionary Balance Recommended: Policy]]+Tbl_BalanceHistory[[#This Row],[Discretionary Balance Recommended: Commitments]]</f>
        <v>0</v>
      </c>
      <c r="AA2745" s="5">
        <f>Tbl_BalanceHistory[[#This Row],[Discretionary Balance]]-Tbl_BalanceHistory[[#This Row],[Discretionary Reappropriation]]</f>
        <v>0</v>
      </c>
      <c r="AB2745" s="2"/>
      <c r="AC2745" s="2"/>
      <c r="AD2745" s="2"/>
      <c r="AE2745" s="2"/>
    </row>
    <row r="2746" spans="1:31" ht="30" x14ac:dyDescent="0.25">
      <c r="A2746" s="2" t="s">
        <v>10</v>
      </c>
      <c r="B2746" s="3">
        <v>7</v>
      </c>
      <c r="C2746" s="3">
        <v>202</v>
      </c>
      <c r="D2746" s="3" t="s">
        <v>494</v>
      </c>
      <c r="E2746" s="3" t="str">
        <f>_xlfn.XLOOKUP(Tbl_BalanceHistory[[#This Row],[RespAgy]],Tbl_Agencies[Agy Code],Tbl_Agencies[Agy Sort])</f>
        <v>111000</v>
      </c>
      <c r="F2746" s="2" t="str">
        <f>Tbl_BalanceHistory[[#This Row],[RespAgy]]&amp;": "&amp;Tbl_BalanceHistory[[#This Row],[RespAgency]]</f>
        <v>202: The Library Of Virginia</v>
      </c>
      <c r="G2746" s="3">
        <v>202</v>
      </c>
      <c r="H2746" s="3" t="s">
        <v>494</v>
      </c>
      <c r="I2746" s="3" t="str">
        <f>_xlfn.XLOOKUP(Tbl_BalanceHistory[[#This Row],[AgyCode]],Tbl_Agencies[Agy Code],Tbl_Agencies[Agy Sort])</f>
        <v>111000</v>
      </c>
      <c r="J2746" s="2" t="str">
        <f>Tbl_BalanceHistory[[#This Row],[AgyCode]]&amp;": "&amp;Tbl_BalanceHistory[[#This Row],[Agency Name]]</f>
        <v>202: The Library Of Virginia</v>
      </c>
      <c r="K2746" s="1">
        <v>2019</v>
      </c>
      <c r="L2746" s="3">
        <v>137</v>
      </c>
      <c r="M2746" s="3" t="s">
        <v>496</v>
      </c>
      <c r="N2746" s="2" t="str">
        <f>Tbl_BalanceHistory[[#This Row],[ProgramCode]]&amp;": "&amp;Tbl_BalanceHistory[[#This Row],[Program Name]]</f>
        <v>137: Archives Management</v>
      </c>
      <c r="O2746" s="3" t="s">
        <v>886</v>
      </c>
      <c r="P2746" s="1" t="str">
        <f>IF(Tbl_BalanceHistory[[#This Row],[FundCode]]="0100","GF",IF(Tbl_BalanceHistory[[#This Row],[FundCode]]="01000","GF","Hi Ed / OCR"))</f>
        <v>GF</v>
      </c>
      <c r="Q2746" s="5">
        <v>2250046</v>
      </c>
      <c r="R2746" s="5">
        <v>2250046</v>
      </c>
      <c r="S2746" s="5">
        <v>0</v>
      </c>
      <c r="T2746" s="5">
        <v>0</v>
      </c>
      <c r="U2746" s="3"/>
      <c r="V2746" s="5">
        <v>0</v>
      </c>
      <c r="W2746" s="5">
        <v>0</v>
      </c>
      <c r="X2746" s="5"/>
      <c r="Y2746" s="5"/>
      <c r="Z2746" s="5">
        <f>Tbl_BalanceHistory[[#This Row],[Discretionary Recommended - Pre 2022]]+Tbl_BalanceHistory[[#This Row],[Discretionary Balance Recommended: Policy]]+Tbl_BalanceHistory[[#This Row],[Discretionary Balance Recommended: Commitments]]</f>
        <v>0</v>
      </c>
      <c r="AA2746" s="5">
        <f>Tbl_BalanceHistory[[#This Row],[Discretionary Balance]]-Tbl_BalanceHistory[[#This Row],[Discretionary Reappropriation]]</f>
        <v>0</v>
      </c>
      <c r="AB2746" s="2"/>
      <c r="AC2746" s="2"/>
      <c r="AD2746" s="2"/>
      <c r="AE2746" s="2"/>
    </row>
    <row r="2747" spans="1:31" ht="30" x14ac:dyDescent="0.25">
      <c r="A2747" s="2" t="s">
        <v>10</v>
      </c>
      <c r="B2747" s="3">
        <v>7</v>
      </c>
      <c r="C2747" s="3">
        <v>202</v>
      </c>
      <c r="D2747" s="3" t="s">
        <v>494</v>
      </c>
      <c r="E2747" s="3" t="str">
        <f>_xlfn.XLOOKUP(Tbl_BalanceHistory[[#This Row],[RespAgy]],Tbl_Agencies[Agy Code],Tbl_Agencies[Agy Sort])</f>
        <v>111000</v>
      </c>
      <c r="F2747" s="2" t="str">
        <f>Tbl_BalanceHistory[[#This Row],[RespAgy]]&amp;": "&amp;Tbl_BalanceHistory[[#This Row],[RespAgency]]</f>
        <v>202: The Library Of Virginia</v>
      </c>
      <c r="G2747" s="3">
        <v>202</v>
      </c>
      <c r="H2747" s="3" t="s">
        <v>494</v>
      </c>
      <c r="I2747" s="3" t="str">
        <f>_xlfn.XLOOKUP(Tbl_BalanceHistory[[#This Row],[AgyCode]],Tbl_Agencies[Agy Code],Tbl_Agencies[Agy Sort])</f>
        <v>111000</v>
      </c>
      <c r="J2747" s="2" t="str">
        <f>Tbl_BalanceHistory[[#This Row],[AgyCode]]&amp;": "&amp;Tbl_BalanceHistory[[#This Row],[Agency Name]]</f>
        <v>202: The Library Of Virginia</v>
      </c>
      <c r="K2747" s="1">
        <v>2020</v>
      </c>
      <c r="L2747" s="3">
        <v>137</v>
      </c>
      <c r="M2747" s="3" t="s">
        <v>496</v>
      </c>
      <c r="N2747" s="2" t="str">
        <f>Tbl_BalanceHistory[[#This Row],[ProgramCode]]&amp;": "&amp;Tbl_BalanceHistory[[#This Row],[Program Name]]</f>
        <v>137: Archives Management</v>
      </c>
      <c r="O2747" s="3" t="s">
        <v>886</v>
      </c>
      <c r="P2747" s="1" t="str">
        <f>IF(Tbl_BalanceHistory[[#This Row],[FundCode]]="0100","GF",IF(Tbl_BalanceHistory[[#This Row],[FundCode]]="01000","GF","Hi Ed / OCR"))</f>
        <v>GF</v>
      </c>
      <c r="Q2747" s="5">
        <v>2550046</v>
      </c>
      <c r="R2747" s="5">
        <v>2458507.83</v>
      </c>
      <c r="S2747" s="5">
        <v>91538.17</v>
      </c>
      <c r="T2747" s="5">
        <v>0</v>
      </c>
      <c r="U2747" s="3"/>
      <c r="V2747" s="5">
        <v>91538.17</v>
      </c>
      <c r="W2747" s="5">
        <v>0</v>
      </c>
      <c r="X2747" s="5"/>
      <c r="Y2747" s="5"/>
      <c r="Z2747" s="5">
        <f>Tbl_BalanceHistory[[#This Row],[Discretionary Recommended - Pre 2022]]+Tbl_BalanceHistory[[#This Row],[Discretionary Balance Recommended: Policy]]+Tbl_BalanceHistory[[#This Row],[Discretionary Balance Recommended: Commitments]]</f>
        <v>0</v>
      </c>
      <c r="AA2747" s="5">
        <f>Tbl_BalanceHistory[[#This Row],[Discretionary Balance]]-Tbl_BalanceHistory[[#This Row],[Discretionary Reappropriation]]</f>
        <v>91538.17</v>
      </c>
      <c r="AB2747" s="2"/>
      <c r="AC2747" s="2"/>
      <c r="AD2747" s="2"/>
      <c r="AE2747" s="2"/>
    </row>
    <row r="2748" spans="1:31" ht="30" x14ac:dyDescent="0.25">
      <c r="A2748" s="2" t="s">
        <v>10</v>
      </c>
      <c r="B2748" s="3">
        <v>7</v>
      </c>
      <c r="C2748" s="3">
        <v>202</v>
      </c>
      <c r="D2748" s="3" t="s">
        <v>494</v>
      </c>
      <c r="E2748" s="3" t="str">
        <f>_xlfn.XLOOKUP(Tbl_BalanceHistory[[#This Row],[RespAgy]],Tbl_Agencies[Agy Code],Tbl_Agencies[Agy Sort])</f>
        <v>111000</v>
      </c>
      <c r="F2748" s="2" t="str">
        <f>Tbl_BalanceHistory[[#This Row],[RespAgy]]&amp;": "&amp;Tbl_BalanceHistory[[#This Row],[RespAgency]]</f>
        <v>202: The Library Of Virginia</v>
      </c>
      <c r="G2748" s="3">
        <v>202</v>
      </c>
      <c r="H2748" s="3" t="s">
        <v>494</v>
      </c>
      <c r="I2748" s="3" t="str">
        <f>_xlfn.XLOOKUP(Tbl_BalanceHistory[[#This Row],[AgyCode]],Tbl_Agencies[Agy Code],Tbl_Agencies[Agy Sort])</f>
        <v>111000</v>
      </c>
      <c r="J2748" s="2" t="str">
        <f>Tbl_BalanceHistory[[#This Row],[AgyCode]]&amp;": "&amp;Tbl_BalanceHistory[[#This Row],[Agency Name]]</f>
        <v>202: The Library Of Virginia</v>
      </c>
      <c r="K2748" s="1">
        <v>2021</v>
      </c>
      <c r="L2748" s="3">
        <v>137</v>
      </c>
      <c r="M2748" s="3" t="s">
        <v>496</v>
      </c>
      <c r="N2748" s="2" t="str">
        <f>Tbl_BalanceHistory[[#This Row],[ProgramCode]]&amp;": "&amp;Tbl_BalanceHistory[[#This Row],[Program Name]]</f>
        <v>137: Archives Management</v>
      </c>
      <c r="O2748" s="3" t="s">
        <v>886</v>
      </c>
      <c r="P2748" s="1" t="str">
        <f>IF(Tbl_BalanceHistory[[#This Row],[FundCode]]="0100","GF",IF(Tbl_BalanceHistory[[#This Row],[FundCode]]="01000","GF","Hi Ed / OCR"))</f>
        <v>GF</v>
      </c>
      <c r="Q2748" s="5">
        <v>2745363</v>
      </c>
      <c r="R2748" s="5">
        <v>2745347.52</v>
      </c>
      <c r="S2748" s="5">
        <v>15.48</v>
      </c>
      <c r="T2748" s="5">
        <v>0</v>
      </c>
      <c r="U2748" s="3"/>
      <c r="V2748" s="5">
        <v>15.48</v>
      </c>
      <c r="W2748" s="5">
        <v>0</v>
      </c>
      <c r="X2748" s="5"/>
      <c r="Y2748" s="5"/>
      <c r="Z2748" s="5">
        <f>Tbl_BalanceHistory[[#This Row],[Discretionary Recommended - Pre 2022]]+Tbl_BalanceHistory[[#This Row],[Discretionary Balance Recommended: Policy]]+Tbl_BalanceHistory[[#This Row],[Discretionary Balance Recommended: Commitments]]</f>
        <v>0</v>
      </c>
      <c r="AA2748" s="5">
        <f>Tbl_BalanceHistory[[#This Row],[Discretionary Balance]]-Tbl_BalanceHistory[[#This Row],[Discretionary Reappropriation]]</f>
        <v>15.48</v>
      </c>
      <c r="AB2748" s="2"/>
      <c r="AC2748" s="2"/>
      <c r="AD2748" s="2"/>
      <c r="AE2748" s="2"/>
    </row>
    <row r="2749" spans="1:31" ht="30" x14ac:dyDescent="0.25">
      <c r="A2749" s="2" t="s">
        <v>10</v>
      </c>
      <c r="B2749" s="3">
        <v>7</v>
      </c>
      <c r="C2749" s="3">
        <v>202</v>
      </c>
      <c r="D2749" s="3" t="s">
        <v>494</v>
      </c>
      <c r="E2749" s="3" t="str">
        <f>_xlfn.XLOOKUP(Tbl_BalanceHistory[[#This Row],[RespAgy]],Tbl_Agencies[Agy Code],Tbl_Agencies[Agy Sort])</f>
        <v>111000</v>
      </c>
      <c r="F2749" s="2" t="str">
        <f>Tbl_BalanceHistory[[#This Row],[RespAgy]]&amp;": "&amp;Tbl_BalanceHistory[[#This Row],[RespAgency]]</f>
        <v>202: The Library Of Virginia</v>
      </c>
      <c r="G2749" s="3">
        <v>202</v>
      </c>
      <c r="H2749" s="3" t="s">
        <v>494</v>
      </c>
      <c r="I2749" s="3" t="str">
        <f>_xlfn.XLOOKUP(Tbl_BalanceHistory[[#This Row],[AgyCode]],Tbl_Agencies[Agy Code],Tbl_Agencies[Agy Sort])</f>
        <v>111000</v>
      </c>
      <c r="J2749" s="2" t="str">
        <f>Tbl_BalanceHistory[[#This Row],[AgyCode]]&amp;": "&amp;Tbl_BalanceHistory[[#This Row],[Agency Name]]</f>
        <v>202: The Library Of Virginia</v>
      </c>
      <c r="K2749" s="1">
        <v>2022</v>
      </c>
      <c r="L2749" s="3">
        <v>137</v>
      </c>
      <c r="M2749" s="3" t="s">
        <v>496</v>
      </c>
      <c r="N2749" s="2" t="str">
        <f>Tbl_BalanceHistory[[#This Row],[ProgramCode]]&amp;": "&amp;Tbl_BalanceHistory[[#This Row],[Program Name]]</f>
        <v>137: Archives Management</v>
      </c>
      <c r="O2749" s="3" t="s">
        <v>886</v>
      </c>
      <c r="P2749" s="1" t="str">
        <f>IF(Tbl_BalanceHistory[[#This Row],[FundCode]]="0100","GF",IF(Tbl_BalanceHistory[[#This Row],[FundCode]]="01000","GF","Hi Ed / OCR"))</f>
        <v>GF</v>
      </c>
      <c r="Q2749" s="5">
        <v>3207428</v>
      </c>
      <c r="R2749" s="5">
        <v>3207362.22</v>
      </c>
      <c r="S2749" s="5">
        <v>65.78</v>
      </c>
      <c r="T2749" s="5">
        <v>0</v>
      </c>
      <c r="U2749" s="3"/>
      <c r="V2749" s="5">
        <v>65.78</v>
      </c>
      <c r="W2749" s="5"/>
      <c r="X2749" s="5">
        <v>0</v>
      </c>
      <c r="Y2749" s="5">
        <v>0</v>
      </c>
      <c r="Z2749" s="5">
        <f>Tbl_BalanceHistory[[#This Row],[Discretionary Recommended - Pre 2022]]+Tbl_BalanceHistory[[#This Row],[Discretionary Balance Recommended: Policy]]+Tbl_BalanceHistory[[#This Row],[Discretionary Balance Recommended: Commitments]]</f>
        <v>0</v>
      </c>
      <c r="AA2749" s="5">
        <f>Tbl_BalanceHistory[[#This Row],[Discretionary Balance]]-Tbl_BalanceHistory[[#This Row],[Discretionary Reappropriation]]</f>
        <v>65.78</v>
      </c>
      <c r="AB2749" s="2"/>
      <c r="AC2749" s="2"/>
      <c r="AD2749" s="2"/>
      <c r="AE2749" s="2"/>
    </row>
    <row r="2750" spans="1:31" ht="30" x14ac:dyDescent="0.25">
      <c r="A2750" s="2" t="s">
        <v>10</v>
      </c>
      <c r="B2750" s="3">
        <v>7</v>
      </c>
      <c r="C2750" s="3">
        <v>202</v>
      </c>
      <c r="D2750" s="3" t="s">
        <v>494</v>
      </c>
      <c r="E2750" s="3" t="str">
        <f>_xlfn.XLOOKUP(Tbl_BalanceHistory[[#This Row],[RespAgy]],Tbl_Agencies[Agy Code],Tbl_Agencies[Agy Sort])</f>
        <v>111000</v>
      </c>
      <c r="F2750" s="2" t="str">
        <f>Tbl_BalanceHistory[[#This Row],[RespAgy]]&amp;": "&amp;Tbl_BalanceHistory[[#This Row],[RespAgency]]</f>
        <v>202: The Library Of Virginia</v>
      </c>
      <c r="G2750" s="3">
        <v>202</v>
      </c>
      <c r="H2750" s="3" t="s">
        <v>494</v>
      </c>
      <c r="I2750" s="3" t="str">
        <f>_xlfn.XLOOKUP(Tbl_BalanceHistory[[#This Row],[AgyCode]],Tbl_Agencies[Agy Code],Tbl_Agencies[Agy Sort])</f>
        <v>111000</v>
      </c>
      <c r="J2750" s="2" t="str">
        <f>Tbl_BalanceHistory[[#This Row],[AgyCode]]&amp;": "&amp;Tbl_BalanceHistory[[#This Row],[Agency Name]]</f>
        <v>202: The Library Of Virginia</v>
      </c>
      <c r="K2750" s="1">
        <v>2023</v>
      </c>
      <c r="L2750" s="3">
        <v>137</v>
      </c>
      <c r="M2750" s="3" t="s">
        <v>496</v>
      </c>
      <c r="N2750" s="2" t="str">
        <f>Tbl_BalanceHistory[[#This Row],[ProgramCode]]&amp;": "&amp;Tbl_BalanceHistory[[#This Row],[Program Name]]</f>
        <v>137: Archives Management</v>
      </c>
      <c r="O2750" s="3" t="s">
        <v>886</v>
      </c>
      <c r="P2750" s="1" t="str">
        <f>IF(Tbl_BalanceHistory[[#This Row],[FundCode]]="0100","GF",IF(Tbl_BalanceHistory[[#This Row],[FundCode]]="01000","GF","Hi Ed / OCR"))</f>
        <v>GF</v>
      </c>
      <c r="Q2750" s="5">
        <v>3855955</v>
      </c>
      <c r="R2750" s="5">
        <v>3855784.51</v>
      </c>
      <c r="S2750" s="5">
        <v>170.49</v>
      </c>
      <c r="T2750" s="5">
        <v>0</v>
      </c>
      <c r="U2750" s="3"/>
      <c r="V2750" s="5">
        <v>170.49</v>
      </c>
      <c r="W2750" s="5">
        <v>0</v>
      </c>
      <c r="X2750" s="5">
        <v>0</v>
      </c>
      <c r="Y2750" s="5">
        <v>0</v>
      </c>
      <c r="Z2750" s="5">
        <v>0</v>
      </c>
      <c r="AA2750" s="5">
        <v>170.49</v>
      </c>
      <c r="AB2750" s="2"/>
      <c r="AC2750" s="2"/>
      <c r="AD2750" s="2"/>
      <c r="AE2750" s="2"/>
    </row>
    <row r="2751" spans="1:31" ht="30" x14ac:dyDescent="0.25">
      <c r="A2751" s="2" t="s">
        <v>10</v>
      </c>
      <c r="B2751" s="3">
        <v>7</v>
      </c>
      <c r="C2751" s="3">
        <v>202</v>
      </c>
      <c r="D2751" s="3" t="s">
        <v>494</v>
      </c>
      <c r="E2751" s="3" t="str">
        <f>_xlfn.XLOOKUP(Tbl_BalanceHistory[[#This Row],[RespAgy]],Tbl_Agencies[Agy Code],Tbl_Agencies[Agy Sort])</f>
        <v>111000</v>
      </c>
      <c r="F2751" s="2" t="str">
        <f>Tbl_BalanceHistory[[#This Row],[RespAgy]]&amp;": "&amp;Tbl_BalanceHistory[[#This Row],[RespAgency]]</f>
        <v>202: The Library Of Virginia</v>
      </c>
      <c r="G2751" s="3">
        <v>202</v>
      </c>
      <c r="H2751" s="3" t="s">
        <v>494</v>
      </c>
      <c r="I2751" s="3" t="str">
        <f>_xlfn.XLOOKUP(Tbl_BalanceHistory[[#This Row],[AgyCode]],Tbl_Agencies[Agy Code],Tbl_Agencies[Agy Sort])</f>
        <v>111000</v>
      </c>
      <c r="J2751" s="2" t="str">
        <f>Tbl_BalanceHistory[[#This Row],[AgyCode]]&amp;": "&amp;Tbl_BalanceHistory[[#This Row],[Agency Name]]</f>
        <v>202: The Library Of Virginia</v>
      </c>
      <c r="K2751" s="1">
        <v>2024</v>
      </c>
      <c r="L2751" s="3">
        <v>137</v>
      </c>
      <c r="M2751" s="3" t="s">
        <v>496</v>
      </c>
      <c r="N2751" s="2" t="str">
        <f>Tbl_BalanceHistory[[#This Row],[ProgramCode]]&amp;": "&amp;Tbl_BalanceHistory[[#This Row],[Program Name]]</f>
        <v>137: Archives Management</v>
      </c>
      <c r="O2751" s="3" t="s">
        <v>886</v>
      </c>
      <c r="P2751" s="1" t="str">
        <f>IF(Tbl_BalanceHistory[[#This Row],[FundCode]]="0100","GF",IF(Tbl_BalanceHistory[[#This Row],[FundCode]]="01000","GF","Hi Ed / OCR"))</f>
        <v>GF</v>
      </c>
      <c r="Q2751" s="5">
        <v>4006290</v>
      </c>
      <c r="R2751" s="5">
        <v>3544526.86</v>
      </c>
      <c r="S2751" s="5">
        <v>461763.14</v>
      </c>
      <c r="T2751" s="5">
        <v>0</v>
      </c>
      <c r="U2751" s="3"/>
      <c r="V2751" s="5">
        <v>461763.14</v>
      </c>
      <c r="W2751" s="5">
        <v>0</v>
      </c>
      <c r="X2751" s="5">
        <v>0</v>
      </c>
      <c r="Y2751" s="5">
        <v>0</v>
      </c>
      <c r="Z2751" s="5">
        <v>0</v>
      </c>
      <c r="AA2751" s="5">
        <v>461763.14</v>
      </c>
      <c r="AB2751" s="2"/>
      <c r="AC2751" s="2"/>
      <c r="AD2751" s="2"/>
      <c r="AE2751" s="2" t="s">
        <v>2562</v>
      </c>
    </row>
    <row r="2752" spans="1:31" ht="30" x14ac:dyDescent="0.25">
      <c r="A2752" s="2" t="s">
        <v>10</v>
      </c>
      <c r="B2752" s="3">
        <v>7</v>
      </c>
      <c r="C2752" s="3">
        <v>202</v>
      </c>
      <c r="D2752" s="3" t="s">
        <v>494</v>
      </c>
      <c r="E2752" s="3" t="str">
        <f>_xlfn.XLOOKUP(Tbl_BalanceHistory[[#This Row],[RespAgy]],Tbl_Agencies[Agy Code],Tbl_Agencies[Agy Sort])</f>
        <v>111000</v>
      </c>
      <c r="F2752" s="2" t="str">
        <f>Tbl_BalanceHistory[[#This Row],[RespAgy]]&amp;": "&amp;Tbl_BalanceHistory[[#This Row],[RespAgency]]</f>
        <v>202: The Library Of Virginia</v>
      </c>
      <c r="G2752" s="3">
        <v>202</v>
      </c>
      <c r="H2752" s="3" t="s">
        <v>494</v>
      </c>
      <c r="I2752" s="3" t="str">
        <f>_xlfn.XLOOKUP(Tbl_BalanceHistory[[#This Row],[AgyCode]],Tbl_Agencies[Agy Code],Tbl_Agencies[Agy Sort])</f>
        <v>111000</v>
      </c>
      <c r="J2752" s="2" t="str">
        <f>Tbl_BalanceHistory[[#This Row],[AgyCode]]&amp;": "&amp;Tbl_BalanceHistory[[#This Row],[Agency Name]]</f>
        <v>202: The Library Of Virginia</v>
      </c>
      <c r="K2752" s="1">
        <v>2014</v>
      </c>
      <c r="L2752" s="3">
        <v>142</v>
      </c>
      <c r="M2752" s="3" t="s">
        <v>498</v>
      </c>
      <c r="N2752" s="2" t="str">
        <f>Tbl_BalanceHistory[[#This Row],[ProgramCode]]&amp;": "&amp;Tbl_BalanceHistory[[#This Row],[Program Name]]</f>
        <v>142: Statewide Library Services</v>
      </c>
      <c r="O2752" s="3" t="s">
        <v>1730</v>
      </c>
      <c r="P2752" s="1" t="str">
        <f>IF(Tbl_BalanceHistory[[#This Row],[FundCode]]="0100","GF",IF(Tbl_BalanceHistory[[#This Row],[FundCode]]="01000","GF","Hi Ed / OCR"))</f>
        <v>GF</v>
      </c>
      <c r="Q2752" s="5">
        <v>2668934</v>
      </c>
      <c r="R2752" s="5">
        <v>2668934</v>
      </c>
      <c r="S2752" s="5">
        <v>0</v>
      </c>
      <c r="T2752" s="5">
        <v>0</v>
      </c>
      <c r="U2752" s="3"/>
      <c r="V2752" s="5">
        <v>0</v>
      </c>
      <c r="W2752" s="5">
        <v>0</v>
      </c>
      <c r="X2752" s="5"/>
      <c r="Y2752" s="5"/>
      <c r="Z2752" s="5">
        <f>Tbl_BalanceHistory[[#This Row],[Discretionary Recommended - Pre 2022]]+Tbl_BalanceHistory[[#This Row],[Discretionary Balance Recommended: Policy]]+Tbl_BalanceHistory[[#This Row],[Discretionary Balance Recommended: Commitments]]</f>
        <v>0</v>
      </c>
      <c r="AA2752" s="5">
        <f>Tbl_BalanceHistory[[#This Row],[Discretionary Balance]]-Tbl_BalanceHistory[[#This Row],[Discretionary Reappropriation]]</f>
        <v>0</v>
      </c>
      <c r="AB2752" s="2"/>
      <c r="AC2752" s="2"/>
      <c r="AD2752" s="2"/>
      <c r="AE2752" s="2"/>
    </row>
    <row r="2753" spans="1:31" ht="30" x14ac:dyDescent="0.25">
      <c r="A2753" s="2" t="s">
        <v>10</v>
      </c>
      <c r="B2753" s="3">
        <v>7</v>
      </c>
      <c r="C2753" s="3">
        <v>202</v>
      </c>
      <c r="D2753" s="3" t="s">
        <v>494</v>
      </c>
      <c r="E2753" s="3" t="str">
        <f>_xlfn.XLOOKUP(Tbl_BalanceHistory[[#This Row],[RespAgy]],Tbl_Agencies[Agy Code],Tbl_Agencies[Agy Sort])</f>
        <v>111000</v>
      </c>
      <c r="F2753" s="2" t="str">
        <f>Tbl_BalanceHistory[[#This Row],[RespAgy]]&amp;": "&amp;Tbl_BalanceHistory[[#This Row],[RespAgency]]</f>
        <v>202: The Library Of Virginia</v>
      </c>
      <c r="G2753" s="3">
        <v>202</v>
      </c>
      <c r="H2753" s="3" t="s">
        <v>494</v>
      </c>
      <c r="I2753" s="3" t="str">
        <f>_xlfn.XLOOKUP(Tbl_BalanceHistory[[#This Row],[AgyCode]],Tbl_Agencies[Agy Code],Tbl_Agencies[Agy Sort])</f>
        <v>111000</v>
      </c>
      <c r="J2753" s="2" t="str">
        <f>Tbl_BalanceHistory[[#This Row],[AgyCode]]&amp;": "&amp;Tbl_BalanceHistory[[#This Row],[Agency Name]]</f>
        <v>202: The Library Of Virginia</v>
      </c>
      <c r="K2753" s="1">
        <v>2015</v>
      </c>
      <c r="L2753" s="3">
        <v>142</v>
      </c>
      <c r="M2753" s="3" t="s">
        <v>498</v>
      </c>
      <c r="N2753" s="2" t="str">
        <f>Tbl_BalanceHistory[[#This Row],[ProgramCode]]&amp;": "&amp;Tbl_BalanceHistory[[#This Row],[Program Name]]</f>
        <v>142: Statewide Library Services</v>
      </c>
      <c r="O2753" s="3" t="s">
        <v>1730</v>
      </c>
      <c r="P2753" s="1" t="str">
        <f>IF(Tbl_BalanceHistory[[#This Row],[FundCode]]="0100","GF",IF(Tbl_BalanceHistory[[#This Row],[FundCode]]="01000","GF","Hi Ed / OCR"))</f>
        <v>GF</v>
      </c>
      <c r="Q2753" s="5">
        <v>2442635</v>
      </c>
      <c r="R2753" s="5">
        <v>2442635</v>
      </c>
      <c r="S2753" s="5">
        <v>0</v>
      </c>
      <c r="T2753" s="5">
        <v>0</v>
      </c>
      <c r="U2753" s="3"/>
      <c r="V2753" s="5">
        <v>0</v>
      </c>
      <c r="W2753" s="5">
        <v>0</v>
      </c>
      <c r="X2753" s="5"/>
      <c r="Y2753" s="5"/>
      <c r="Z2753" s="5">
        <f>Tbl_BalanceHistory[[#This Row],[Discretionary Recommended - Pre 2022]]+Tbl_BalanceHistory[[#This Row],[Discretionary Balance Recommended: Policy]]+Tbl_BalanceHistory[[#This Row],[Discretionary Balance Recommended: Commitments]]</f>
        <v>0</v>
      </c>
      <c r="AA2753" s="5">
        <f>Tbl_BalanceHistory[[#This Row],[Discretionary Balance]]-Tbl_BalanceHistory[[#This Row],[Discretionary Reappropriation]]</f>
        <v>0</v>
      </c>
      <c r="AB2753" s="2"/>
      <c r="AC2753" s="2"/>
      <c r="AD2753" s="2"/>
      <c r="AE2753" s="2"/>
    </row>
    <row r="2754" spans="1:31" ht="30" x14ac:dyDescent="0.25">
      <c r="A2754" s="2" t="s">
        <v>10</v>
      </c>
      <c r="B2754" s="3">
        <v>7</v>
      </c>
      <c r="C2754" s="3">
        <v>202</v>
      </c>
      <c r="D2754" s="3" t="s">
        <v>494</v>
      </c>
      <c r="E2754" s="3" t="str">
        <f>_xlfn.XLOOKUP(Tbl_BalanceHistory[[#This Row],[RespAgy]],Tbl_Agencies[Agy Code],Tbl_Agencies[Agy Sort])</f>
        <v>111000</v>
      </c>
      <c r="F2754" s="2" t="str">
        <f>Tbl_BalanceHistory[[#This Row],[RespAgy]]&amp;": "&amp;Tbl_BalanceHistory[[#This Row],[RespAgency]]</f>
        <v>202: The Library Of Virginia</v>
      </c>
      <c r="G2754" s="3">
        <v>202</v>
      </c>
      <c r="H2754" s="3" t="s">
        <v>494</v>
      </c>
      <c r="I2754" s="3" t="str">
        <f>_xlfn.XLOOKUP(Tbl_BalanceHistory[[#This Row],[AgyCode]],Tbl_Agencies[Agy Code],Tbl_Agencies[Agy Sort])</f>
        <v>111000</v>
      </c>
      <c r="J2754" s="2" t="str">
        <f>Tbl_BalanceHistory[[#This Row],[AgyCode]]&amp;": "&amp;Tbl_BalanceHistory[[#This Row],[Agency Name]]</f>
        <v>202: The Library Of Virginia</v>
      </c>
      <c r="K2754" s="1">
        <v>2016</v>
      </c>
      <c r="L2754" s="3">
        <v>142</v>
      </c>
      <c r="M2754" s="3" t="s">
        <v>498</v>
      </c>
      <c r="N2754" s="2" t="str">
        <f>Tbl_BalanceHistory[[#This Row],[ProgramCode]]&amp;": "&amp;Tbl_BalanceHistory[[#This Row],[Program Name]]</f>
        <v>142: Statewide Library Services</v>
      </c>
      <c r="O2754" s="3" t="s">
        <v>1730</v>
      </c>
      <c r="P2754" s="1" t="str">
        <f>IF(Tbl_BalanceHistory[[#This Row],[FundCode]]="0100","GF",IF(Tbl_BalanceHistory[[#This Row],[FundCode]]="01000","GF","Hi Ed / OCR"))</f>
        <v>GF</v>
      </c>
      <c r="Q2754" s="5">
        <v>2856934</v>
      </c>
      <c r="R2754" s="5">
        <v>2856934</v>
      </c>
      <c r="S2754" s="5">
        <v>0</v>
      </c>
      <c r="T2754" s="5">
        <v>0</v>
      </c>
      <c r="U2754" s="3"/>
      <c r="V2754" s="5">
        <v>0</v>
      </c>
      <c r="W2754" s="5">
        <v>0</v>
      </c>
      <c r="X2754" s="5"/>
      <c r="Y2754" s="5"/>
      <c r="Z2754" s="5">
        <f>Tbl_BalanceHistory[[#This Row],[Discretionary Recommended - Pre 2022]]+Tbl_BalanceHistory[[#This Row],[Discretionary Balance Recommended: Policy]]+Tbl_BalanceHistory[[#This Row],[Discretionary Balance Recommended: Commitments]]</f>
        <v>0</v>
      </c>
      <c r="AA2754" s="5">
        <f>Tbl_BalanceHistory[[#This Row],[Discretionary Balance]]-Tbl_BalanceHistory[[#This Row],[Discretionary Reappropriation]]</f>
        <v>0</v>
      </c>
      <c r="AB2754" s="2"/>
      <c r="AC2754" s="2"/>
      <c r="AD2754" s="2"/>
      <c r="AE2754" s="2"/>
    </row>
    <row r="2755" spans="1:31" ht="30" x14ac:dyDescent="0.25">
      <c r="A2755" s="2" t="s">
        <v>10</v>
      </c>
      <c r="B2755" s="3">
        <v>7</v>
      </c>
      <c r="C2755" s="3">
        <v>202</v>
      </c>
      <c r="D2755" s="3" t="s">
        <v>494</v>
      </c>
      <c r="E2755" s="3" t="str">
        <f>_xlfn.XLOOKUP(Tbl_BalanceHistory[[#This Row],[RespAgy]],Tbl_Agencies[Agy Code],Tbl_Agencies[Agy Sort])</f>
        <v>111000</v>
      </c>
      <c r="F2755" s="2" t="str">
        <f>Tbl_BalanceHistory[[#This Row],[RespAgy]]&amp;": "&amp;Tbl_BalanceHistory[[#This Row],[RespAgency]]</f>
        <v>202: The Library Of Virginia</v>
      </c>
      <c r="G2755" s="3">
        <v>202</v>
      </c>
      <c r="H2755" s="3" t="s">
        <v>494</v>
      </c>
      <c r="I2755" s="3" t="str">
        <f>_xlfn.XLOOKUP(Tbl_BalanceHistory[[#This Row],[AgyCode]],Tbl_Agencies[Agy Code],Tbl_Agencies[Agy Sort])</f>
        <v>111000</v>
      </c>
      <c r="J2755" s="2" t="str">
        <f>Tbl_BalanceHistory[[#This Row],[AgyCode]]&amp;": "&amp;Tbl_BalanceHistory[[#This Row],[Agency Name]]</f>
        <v>202: The Library Of Virginia</v>
      </c>
      <c r="K2755" s="1">
        <v>2017</v>
      </c>
      <c r="L2755" s="3">
        <v>142</v>
      </c>
      <c r="M2755" s="3" t="s">
        <v>498</v>
      </c>
      <c r="N2755" s="2" t="str">
        <f>Tbl_BalanceHistory[[#This Row],[ProgramCode]]&amp;": "&amp;Tbl_BalanceHistory[[#This Row],[Program Name]]</f>
        <v>142: Statewide Library Services</v>
      </c>
      <c r="O2755" s="3" t="s">
        <v>886</v>
      </c>
      <c r="P2755" s="1" t="str">
        <f>IF(Tbl_BalanceHistory[[#This Row],[FundCode]]="0100","GF",IF(Tbl_BalanceHistory[[#This Row],[FundCode]]="01000","GF","Hi Ed / OCR"))</f>
        <v>GF</v>
      </c>
      <c r="Q2755" s="5">
        <v>2716439</v>
      </c>
      <c r="R2755" s="5">
        <v>2716095.71</v>
      </c>
      <c r="S2755" s="5">
        <v>343</v>
      </c>
      <c r="T2755" s="5">
        <v>0</v>
      </c>
      <c r="U2755" s="3"/>
      <c r="V2755" s="5">
        <v>343</v>
      </c>
      <c r="W2755" s="5">
        <v>0</v>
      </c>
      <c r="X2755" s="5"/>
      <c r="Y2755" s="5"/>
      <c r="Z2755" s="5">
        <f>Tbl_BalanceHistory[[#This Row],[Discretionary Recommended - Pre 2022]]+Tbl_BalanceHistory[[#This Row],[Discretionary Balance Recommended: Policy]]+Tbl_BalanceHistory[[#This Row],[Discretionary Balance Recommended: Commitments]]</f>
        <v>0</v>
      </c>
      <c r="AA2755" s="5">
        <f>Tbl_BalanceHistory[[#This Row],[Discretionary Balance]]-Tbl_BalanceHistory[[#This Row],[Discretionary Reappropriation]]</f>
        <v>343</v>
      </c>
      <c r="AB2755" s="2"/>
      <c r="AC2755" s="2"/>
      <c r="AD2755" s="2"/>
      <c r="AE2755" s="2"/>
    </row>
    <row r="2756" spans="1:31" ht="30" x14ac:dyDescent="0.25">
      <c r="A2756" s="2" t="s">
        <v>10</v>
      </c>
      <c r="B2756" s="3">
        <v>7</v>
      </c>
      <c r="C2756" s="3">
        <v>202</v>
      </c>
      <c r="D2756" s="3" t="s">
        <v>494</v>
      </c>
      <c r="E2756" s="3" t="str">
        <f>_xlfn.XLOOKUP(Tbl_BalanceHistory[[#This Row],[RespAgy]],Tbl_Agencies[Agy Code],Tbl_Agencies[Agy Sort])</f>
        <v>111000</v>
      </c>
      <c r="F2756" s="2" t="str">
        <f>Tbl_BalanceHistory[[#This Row],[RespAgy]]&amp;": "&amp;Tbl_BalanceHistory[[#This Row],[RespAgency]]</f>
        <v>202: The Library Of Virginia</v>
      </c>
      <c r="G2756" s="3">
        <v>202</v>
      </c>
      <c r="H2756" s="3" t="s">
        <v>494</v>
      </c>
      <c r="I2756" s="3" t="str">
        <f>_xlfn.XLOOKUP(Tbl_BalanceHistory[[#This Row],[AgyCode]],Tbl_Agencies[Agy Code],Tbl_Agencies[Agy Sort])</f>
        <v>111000</v>
      </c>
      <c r="J2756" s="2" t="str">
        <f>Tbl_BalanceHistory[[#This Row],[AgyCode]]&amp;": "&amp;Tbl_BalanceHistory[[#This Row],[Agency Name]]</f>
        <v>202: The Library Of Virginia</v>
      </c>
      <c r="K2756" s="1">
        <v>2018</v>
      </c>
      <c r="L2756" s="3">
        <v>142</v>
      </c>
      <c r="M2756" s="3" t="s">
        <v>498</v>
      </c>
      <c r="N2756" s="2" t="str">
        <f>Tbl_BalanceHistory[[#This Row],[ProgramCode]]&amp;": "&amp;Tbl_BalanceHistory[[#This Row],[Program Name]]</f>
        <v>142: Statewide Library Services</v>
      </c>
      <c r="O2756" s="3" t="s">
        <v>886</v>
      </c>
      <c r="P2756" s="1" t="str">
        <f>IF(Tbl_BalanceHistory[[#This Row],[FundCode]]="0100","GF",IF(Tbl_BalanceHistory[[#This Row],[FundCode]]="01000","GF","Hi Ed / OCR"))</f>
        <v>GF</v>
      </c>
      <c r="Q2756" s="5">
        <v>2879674</v>
      </c>
      <c r="R2756" s="5">
        <v>2879273.84</v>
      </c>
      <c r="S2756" s="5">
        <v>400</v>
      </c>
      <c r="T2756" s="5">
        <v>0</v>
      </c>
      <c r="U2756" s="3"/>
      <c r="V2756" s="5">
        <v>400</v>
      </c>
      <c r="W2756" s="5">
        <v>0</v>
      </c>
      <c r="X2756" s="5"/>
      <c r="Y2756" s="5"/>
      <c r="Z2756" s="5">
        <f>Tbl_BalanceHistory[[#This Row],[Discretionary Recommended - Pre 2022]]+Tbl_BalanceHistory[[#This Row],[Discretionary Balance Recommended: Policy]]+Tbl_BalanceHistory[[#This Row],[Discretionary Balance Recommended: Commitments]]</f>
        <v>0</v>
      </c>
      <c r="AA2756" s="5">
        <f>Tbl_BalanceHistory[[#This Row],[Discretionary Balance]]-Tbl_BalanceHistory[[#This Row],[Discretionary Reappropriation]]</f>
        <v>400</v>
      </c>
      <c r="AB2756" s="2"/>
      <c r="AC2756" s="2"/>
      <c r="AD2756" s="2"/>
      <c r="AE2756" s="2"/>
    </row>
    <row r="2757" spans="1:31" ht="30" x14ac:dyDescent="0.25">
      <c r="A2757" s="2" t="s">
        <v>10</v>
      </c>
      <c r="B2757" s="3">
        <v>7</v>
      </c>
      <c r="C2757" s="3">
        <v>202</v>
      </c>
      <c r="D2757" s="3" t="s">
        <v>494</v>
      </c>
      <c r="E2757" s="3" t="str">
        <f>_xlfn.XLOOKUP(Tbl_BalanceHistory[[#This Row],[RespAgy]],Tbl_Agencies[Agy Code],Tbl_Agencies[Agy Sort])</f>
        <v>111000</v>
      </c>
      <c r="F2757" s="2" t="str">
        <f>Tbl_BalanceHistory[[#This Row],[RespAgy]]&amp;": "&amp;Tbl_BalanceHistory[[#This Row],[RespAgency]]</f>
        <v>202: The Library Of Virginia</v>
      </c>
      <c r="G2757" s="3">
        <v>202</v>
      </c>
      <c r="H2757" s="3" t="s">
        <v>494</v>
      </c>
      <c r="I2757" s="3" t="str">
        <f>_xlfn.XLOOKUP(Tbl_BalanceHistory[[#This Row],[AgyCode]],Tbl_Agencies[Agy Code],Tbl_Agencies[Agy Sort])</f>
        <v>111000</v>
      </c>
      <c r="J2757" s="2" t="str">
        <f>Tbl_BalanceHistory[[#This Row],[AgyCode]]&amp;": "&amp;Tbl_BalanceHistory[[#This Row],[Agency Name]]</f>
        <v>202: The Library Of Virginia</v>
      </c>
      <c r="K2757" s="1">
        <v>2019</v>
      </c>
      <c r="L2757" s="3">
        <v>142</v>
      </c>
      <c r="M2757" s="3" t="s">
        <v>498</v>
      </c>
      <c r="N2757" s="2" t="str">
        <f>Tbl_BalanceHistory[[#This Row],[ProgramCode]]&amp;": "&amp;Tbl_BalanceHistory[[#This Row],[Program Name]]</f>
        <v>142: Statewide Library Services</v>
      </c>
      <c r="O2757" s="3" t="s">
        <v>886</v>
      </c>
      <c r="P2757" s="1" t="str">
        <f>IF(Tbl_BalanceHistory[[#This Row],[FundCode]]="0100","GF",IF(Tbl_BalanceHistory[[#This Row],[FundCode]]="01000","GF","Hi Ed / OCR"))</f>
        <v>GF</v>
      </c>
      <c r="Q2757" s="5">
        <v>2986105</v>
      </c>
      <c r="R2757" s="5">
        <v>2986105</v>
      </c>
      <c r="S2757" s="5">
        <v>0</v>
      </c>
      <c r="T2757" s="5">
        <v>0</v>
      </c>
      <c r="U2757" s="3"/>
      <c r="V2757" s="5">
        <v>0</v>
      </c>
      <c r="W2757" s="5">
        <v>0</v>
      </c>
      <c r="X2757" s="5"/>
      <c r="Y2757" s="5"/>
      <c r="Z2757" s="5">
        <f>Tbl_BalanceHistory[[#This Row],[Discretionary Recommended - Pre 2022]]+Tbl_BalanceHistory[[#This Row],[Discretionary Balance Recommended: Policy]]+Tbl_BalanceHistory[[#This Row],[Discretionary Balance Recommended: Commitments]]</f>
        <v>0</v>
      </c>
      <c r="AA2757" s="5">
        <f>Tbl_BalanceHistory[[#This Row],[Discretionary Balance]]-Tbl_BalanceHistory[[#This Row],[Discretionary Reappropriation]]</f>
        <v>0</v>
      </c>
      <c r="AB2757" s="2"/>
      <c r="AC2757" s="2"/>
      <c r="AD2757" s="2"/>
      <c r="AE2757" s="2"/>
    </row>
    <row r="2758" spans="1:31" ht="30" x14ac:dyDescent="0.25">
      <c r="A2758" s="2" t="s">
        <v>10</v>
      </c>
      <c r="B2758" s="3">
        <v>7</v>
      </c>
      <c r="C2758" s="3">
        <v>202</v>
      </c>
      <c r="D2758" s="3" t="s">
        <v>494</v>
      </c>
      <c r="E2758" s="3" t="str">
        <f>_xlfn.XLOOKUP(Tbl_BalanceHistory[[#This Row],[RespAgy]],Tbl_Agencies[Agy Code],Tbl_Agencies[Agy Sort])</f>
        <v>111000</v>
      </c>
      <c r="F2758" s="2" t="str">
        <f>Tbl_BalanceHistory[[#This Row],[RespAgy]]&amp;": "&amp;Tbl_BalanceHistory[[#This Row],[RespAgency]]</f>
        <v>202: The Library Of Virginia</v>
      </c>
      <c r="G2758" s="3">
        <v>202</v>
      </c>
      <c r="H2758" s="3" t="s">
        <v>494</v>
      </c>
      <c r="I2758" s="3" t="str">
        <f>_xlfn.XLOOKUP(Tbl_BalanceHistory[[#This Row],[AgyCode]],Tbl_Agencies[Agy Code],Tbl_Agencies[Agy Sort])</f>
        <v>111000</v>
      </c>
      <c r="J2758" s="2" t="str">
        <f>Tbl_BalanceHistory[[#This Row],[AgyCode]]&amp;": "&amp;Tbl_BalanceHistory[[#This Row],[Agency Name]]</f>
        <v>202: The Library Of Virginia</v>
      </c>
      <c r="K2758" s="1">
        <v>2020</v>
      </c>
      <c r="L2758" s="3">
        <v>142</v>
      </c>
      <c r="M2758" s="3" t="s">
        <v>498</v>
      </c>
      <c r="N2758" s="2" t="str">
        <f>Tbl_BalanceHistory[[#This Row],[ProgramCode]]&amp;": "&amp;Tbl_BalanceHistory[[#This Row],[Program Name]]</f>
        <v>142: Statewide Library Services</v>
      </c>
      <c r="O2758" s="3" t="s">
        <v>886</v>
      </c>
      <c r="P2758" s="1" t="str">
        <f>IF(Tbl_BalanceHistory[[#This Row],[FundCode]]="0100","GF",IF(Tbl_BalanceHistory[[#This Row],[FundCode]]="01000","GF","Hi Ed / OCR"))</f>
        <v>GF</v>
      </c>
      <c r="Q2758" s="5">
        <v>3021105</v>
      </c>
      <c r="R2758" s="5">
        <v>2960229.76</v>
      </c>
      <c r="S2758" s="5">
        <v>60875.24</v>
      </c>
      <c r="T2758" s="5">
        <v>0</v>
      </c>
      <c r="U2758" s="3"/>
      <c r="V2758" s="5">
        <v>60875.24</v>
      </c>
      <c r="W2758" s="5">
        <v>0</v>
      </c>
      <c r="X2758" s="5"/>
      <c r="Y2758" s="5"/>
      <c r="Z2758" s="5">
        <f>Tbl_BalanceHistory[[#This Row],[Discretionary Recommended - Pre 2022]]+Tbl_BalanceHistory[[#This Row],[Discretionary Balance Recommended: Policy]]+Tbl_BalanceHistory[[#This Row],[Discretionary Balance Recommended: Commitments]]</f>
        <v>0</v>
      </c>
      <c r="AA2758" s="5">
        <f>Tbl_BalanceHistory[[#This Row],[Discretionary Balance]]-Tbl_BalanceHistory[[#This Row],[Discretionary Reappropriation]]</f>
        <v>60875.24</v>
      </c>
      <c r="AB2758" s="2"/>
      <c r="AC2758" s="2"/>
      <c r="AD2758" s="2"/>
      <c r="AE2758" s="2"/>
    </row>
    <row r="2759" spans="1:31" ht="30" x14ac:dyDescent="0.25">
      <c r="A2759" s="2" t="s">
        <v>10</v>
      </c>
      <c r="B2759" s="3">
        <v>7</v>
      </c>
      <c r="C2759" s="3">
        <v>202</v>
      </c>
      <c r="D2759" s="3" t="s">
        <v>494</v>
      </c>
      <c r="E2759" s="3" t="str">
        <f>_xlfn.XLOOKUP(Tbl_BalanceHistory[[#This Row],[RespAgy]],Tbl_Agencies[Agy Code],Tbl_Agencies[Agy Sort])</f>
        <v>111000</v>
      </c>
      <c r="F2759" s="2" t="str">
        <f>Tbl_BalanceHistory[[#This Row],[RespAgy]]&amp;": "&amp;Tbl_BalanceHistory[[#This Row],[RespAgency]]</f>
        <v>202: The Library Of Virginia</v>
      </c>
      <c r="G2759" s="3">
        <v>202</v>
      </c>
      <c r="H2759" s="3" t="s">
        <v>494</v>
      </c>
      <c r="I2759" s="3" t="str">
        <f>_xlfn.XLOOKUP(Tbl_BalanceHistory[[#This Row],[AgyCode]],Tbl_Agencies[Agy Code],Tbl_Agencies[Agy Sort])</f>
        <v>111000</v>
      </c>
      <c r="J2759" s="2" t="str">
        <f>Tbl_BalanceHistory[[#This Row],[AgyCode]]&amp;": "&amp;Tbl_BalanceHistory[[#This Row],[Agency Name]]</f>
        <v>202: The Library Of Virginia</v>
      </c>
      <c r="K2759" s="1">
        <v>2021</v>
      </c>
      <c r="L2759" s="3">
        <v>142</v>
      </c>
      <c r="M2759" s="3" t="s">
        <v>498</v>
      </c>
      <c r="N2759" s="2" t="str">
        <f>Tbl_BalanceHistory[[#This Row],[ProgramCode]]&amp;": "&amp;Tbl_BalanceHistory[[#This Row],[Program Name]]</f>
        <v>142: Statewide Library Services</v>
      </c>
      <c r="O2759" s="3" t="s">
        <v>886</v>
      </c>
      <c r="P2759" s="1" t="str">
        <f>IF(Tbl_BalanceHistory[[#This Row],[FundCode]]="0100","GF",IF(Tbl_BalanceHistory[[#This Row],[FundCode]]="01000","GF","Hi Ed / OCR"))</f>
        <v>GF</v>
      </c>
      <c r="Q2759" s="5">
        <v>3092325</v>
      </c>
      <c r="R2759" s="5">
        <v>3092324.29</v>
      </c>
      <c r="S2759" s="5">
        <v>0.71</v>
      </c>
      <c r="T2759" s="5">
        <v>0</v>
      </c>
      <c r="U2759" s="3"/>
      <c r="V2759" s="5">
        <v>0.71</v>
      </c>
      <c r="W2759" s="5">
        <v>0</v>
      </c>
      <c r="X2759" s="5"/>
      <c r="Y2759" s="5"/>
      <c r="Z2759" s="5">
        <f>Tbl_BalanceHistory[[#This Row],[Discretionary Recommended - Pre 2022]]+Tbl_BalanceHistory[[#This Row],[Discretionary Balance Recommended: Policy]]+Tbl_BalanceHistory[[#This Row],[Discretionary Balance Recommended: Commitments]]</f>
        <v>0</v>
      </c>
      <c r="AA2759" s="5">
        <f>Tbl_BalanceHistory[[#This Row],[Discretionary Balance]]-Tbl_BalanceHistory[[#This Row],[Discretionary Reappropriation]]</f>
        <v>0.71</v>
      </c>
      <c r="AB2759" s="2"/>
      <c r="AC2759" s="2"/>
      <c r="AD2759" s="2"/>
      <c r="AE2759" s="2"/>
    </row>
    <row r="2760" spans="1:31" ht="30" x14ac:dyDescent="0.25">
      <c r="A2760" s="2" t="s">
        <v>10</v>
      </c>
      <c r="B2760" s="3">
        <v>7</v>
      </c>
      <c r="C2760" s="3">
        <v>202</v>
      </c>
      <c r="D2760" s="3" t="s">
        <v>494</v>
      </c>
      <c r="E2760" s="3" t="str">
        <f>_xlfn.XLOOKUP(Tbl_BalanceHistory[[#This Row],[RespAgy]],Tbl_Agencies[Agy Code],Tbl_Agencies[Agy Sort])</f>
        <v>111000</v>
      </c>
      <c r="F2760" s="2" t="str">
        <f>Tbl_BalanceHistory[[#This Row],[RespAgy]]&amp;": "&amp;Tbl_BalanceHistory[[#This Row],[RespAgency]]</f>
        <v>202: The Library Of Virginia</v>
      </c>
      <c r="G2760" s="3">
        <v>202</v>
      </c>
      <c r="H2760" s="3" t="s">
        <v>494</v>
      </c>
      <c r="I2760" s="3" t="str">
        <f>_xlfn.XLOOKUP(Tbl_BalanceHistory[[#This Row],[AgyCode]],Tbl_Agencies[Agy Code],Tbl_Agencies[Agy Sort])</f>
        <v>111000</v>
      </c>
      <c r="J2760" s="2" t="str">
        <f>Tbl_BalanceHistory[[#This Row],[AgyCode]]&amp;": "&amp;Tbl_BalanceHistory[[#This Row],[Agency Name]]</f>
        <v>202: The Library Of Virginia</v>
      </c>
      <c r="K2760" s="1">
        <v>2022</v>
      </c>
      <c r="L2760" s="3">
        <v>142</v>
      </c>
      <c r="M2760" s="3" t="s">
        <v>498</v>
      </c>
      <c r="N2760" s="2" t="str">
        <f>Tbl_BalanceHistory[[#This Row],[ProgramCode]]&amp;": "&amp;Tbl_BalanceHistory[[#This Row],[Program Name]]</f>
        <v>142: Statewide Library Services</v>
      </c>
      <c r="O2760" s="3" t="s">
        <v>886</v>
      </c>
      <c r="P2760" s="1" t="str">
        <f>IF(Tbl_BalanceHistory[[#This Row],[FundCode]]="0100","GF",IF(Tbl_BalanceHistory[[#This Row],[FundCode]]="01000","GF","Hi Ed / OCR"))</f>
        <v>GF</v>
      </c>
      <c r="Q2760" s="5">
        <v>3292325</v>
      </c>
      <c r="R2760" s="5">
        <v>3292270.54</v>
      </c>
      <c r="S2760" s="5">
        <v>54.46</v>
      </c>
      <c r="T2760" s="5">
        <v>0</v>
      </c>
      <c r="U2760" s="3"/>
      <c r="V2760" s="5">
        <v>54.46</v>
      </c>
      <c r="W2760" s="5"/>
      <c r="X2760" s="5">
        <v>0</v>
      </c>
      <c r="Y2760" s="5">
        <v>0</v>
      </c>
      <c r="Z2760" s="5">
        <f>Tbl_BalanceHistory[[#This Row],[Discretionary Recommended - Pre 2022]]+Tbl_BalanceHistory[[#This Row],[Discretionary Balance Recommended: Policy]]+Tbl_BalanceHistory[[#This Row],[Discretionary Balance Recommended: Commitments]]</f>
        <v>0</v>
      </c>
      <c r="AA2760" s="5">
        <f>Tbl_BalanceHistory[[#This Row],[Discretionary Balance]]-Tbl_BalanceHistory[[#This Row],[Discretionary Reappropriation]]</f>
        <v>54.46</v>
      </c>
      <c r="AB2760" s="2"/>
      <c r="AC2760" s="2"/>
      <c r="AD2760" s="2"/>
      <c r="AE2760" s="2"/>
    </row>
    <row r="2761" spans="1:31" ht="30" x14ac:dyDescent="0.25">
      <c r="A2761" s="2" t="s">
        <v>10</v>
      </c>
      <c r="B2761" s="3">
        <v>7</v>
      </c>
      <c r="C2761" s="3">
        <v>202</v>
      </c>
      <c r="D2761" s="3" t="s">
        <v>494</v>
      </c>
      <c r="E2761" s="3" t="str">
        <f>_xlfn.XLOOKUP(Tbl_BalanceHistory[[#This Row],[RespAgy]],Tbl_Agencies[Agy Code],Tbl_Agencies[Agy Sort])</f>
        <v>111000</v>
      </c>
      <c r="F2761" s="2" t="str">
        <f>Tbl_BalanceHistory[[#This Row],[RespAgy]]&amp;": "&amp;Tbl_BalanceHistory[[#This Row],[RespAgency]]</f>
        <v>202: The Library Of Virginia</v>
      </c>
      <c r="G2761" s="3">
        <v>202</v>
      </c>
      <c r="H2761" s="3" t="s">
        <v>494</v>
      </c>
      <c r="I2761" s="3" t="str">
        <f>_xlfn.XLOOKUP(Tbl_BalanceHistory[[#This Row],[AgyCode]],Tbl_Agencies[Agy Code],Tbl_Agencies[Agy Sort])</f>
        <v>111000</v>
      </c>
      <c r="J2761" s="2" t="str">
        <f>Tbl_BalanceHistory[[#This Row],[AgyCode]]&amp;": "&amp;Tbl_BalanceHistory[[#This Row],[Agency Name]]</f>
        <v>202: The Library Of Virginia</v>
      </c>
      <c r="K2761" s="1">
        <v>2023</v>
      </c>
      <c r="L2761" s="3">
        <v>142</v>
      </c>
      <c r="M2761" s="3" t="s">
        <v>498</v>
      </c>
      <c r="N2761" s="2" t="str">
        <f>Tbl_BalanceHistory[[#This Row],[ProgramCode]]&amp;": "&amp;Tbl_BalanceHistory[[#This Row],[Program Name]]</f>
        <v>142: Statewide Library Services</v>
      </c>
      <c r="O2761" s="3" t="s">
        <v>886</v>
      </c>
      <c r="P2761" s="1" t="str">
        <f>IF(Tbl_BalanceHistory[[#This Row],[FundCode]]="0100","GF",IF(Tbl_BalanceHistory[[#This Row],[FundCode]]="01000","GF","Hi Ed / OCR"))</f>
        <v>GF</v>
      </c>
      <c r="Q2761" s="5">
        <v>3804863</v>
      </c>
      <c r="R2761" s="5">
        <v>3801768.04</v>
      </c>
      <c r="S2761" s="5">
        <v>3094.96</v>
      </c>
      <c r="T2761" s="5">
        <v>0</v>
      </c>
      <c r="U2761" s="3"/>
      <c r="V2761" s="5">
        <v>3094.96</v>
      </c>
      <c r="W2761" s="5">
        <v>0</v>
      </c>
      <c r="X2761" s="5">
        <v>0</v>
      </c>
      <c r="Y2761" s="5">
        <v>0</v>
      </c>
      <c r="Z2761" s="5">
        <v>0</v>
      </c>
      <c r="AA2761" s="5">
        <v>3094.96</v>
      </c>
      <c r="AB2761" s="2"/>
      <c r="AC2761" s="2"/>
      <c r="AD2761" s="2"/>
      <c r="AE2761" s="2"/>
    </row>
    <row r="2762" spans="1:31" ht="30" x14ac:dyDescent="0.25">
      <c r="A2762" s="2" t="s">
        <v>10</v>
      </c>
      <c r="B2762" s="3">
        <v>7</v>
      </c>
      <c r="C2762" s="3">
        <v>202</v>
      </c>
      <c r="D2762" s="3" t="s">
        <v>494</v>
      </c>
      <c r="E2762" s="3" t="str">
        <f>_xlfn.XLOOKUP(Tbl_BalanceHistory[[#This Row],[RespAgy]],Tbl_Agencies[Agy Code],Tbl_Agencies[Agy Sort])</f>
        <v>111000</v>
      </c>
      <c r="F2762" s="2" t="str">
        <f>Tbl_BalanceHistory[[#This Row],[RespAgy]]&amp;": "&amp;Tbl_BalanceHistory[[#This Row],[RespAgency]]</f>
        <v>202: The Library Of Virginia</v>
      </c>
      <c r="G2762" s="3">
        <v>202</v>
      </c>
      <c r="H2762" s="3" t="s">
        <v>494</v>
      </c>
      <c r="I2762" s="3" t="str">
        <f>_xlfn.XLOOKUP(Tbl_BalanceHistory[[#This Row],[AgyCode]],Tbl_Agencies[Agy Code],Tbl_Agencies[Agy Sort])</f>
        <v>111000</v>
      </c>
      <c r="J2762" s="2" t="str">
        <f>Tbl_BalanceHistory[[#This Row],[AgyCode]]&amp;": "&amp;Tbl_BalanceHistory[[#This Row],[Agency Name]]</f>
        <v>202: The Library Of Virginia</v>
      </c>
      <c r="K2762" s="1">
        <v>2024</v>
      </c>
      <c r="L2762" s="3">
        <v>142</v>
      </c>
      <c r="M2762" s="3" t="s">
        <v>498</v>
      </c>
      <c r="N2762" s="2" t="str">
        <f>Tbl_BalanceHistory[[#This Row],[ProgramCode]]&amp;": "&amp;Tbl_BalanceHistory[[#This Row],[Program Name]]</f>
        <v>142: Statewide Library Services</v>
      </c>
      <c r="O2762" s="3" t="s">
        <v>886</v>
      </c>
      <c r="P2762" s="1" t="str">
        <f>IF(Tbl_BalanceHistory[[#This Row],[FundCode]]="0100","GF",IF(Tbl_BalanceHistory[[#This Row],[FundCode]]="01000","GF","Hi Ed / OCR"))</f>
        <v>GF</v>
      </c>
      <c r="Q2762" s="5">
        <v>3530025</v>
      </c>
      <c r="R2762" s="5">
        <v>3493875.12</v>
      </c>
      <c r="S2762" s="5">
        <v>36149.879999999997</v>
      </c>
      <c r="T2762" s="5">
        <v>0</v>
      </c>
      <c r="U2762" s="3"/>
      <c r="V2762" s="5">
        <v>36149.879999999997</v>
      </c>
      <c r="W2762" s="5">
        <v>0</v>
      </c>
      <c r="X2762" s="5">
        <v>0</v>
      </c>
      <c r="Y2762" s="5">
        <v>0</v>
      </c>
      <c r="Z2762" s="5">
        <v>0</v>
      </c>
      <c r="AA2762" s="5">
        <v>36149.879999999997</v>
      </c>
      <c r="AB2762" s="2"/>
      <c r="AC2762" s="2"/>
      <c r="AD2762" s="2"/>
      <c r="AE2762" s="2"/>
    </row>
    <row r="2763" spans="1:31" ht="75" x14ac:dyDescent="0.25">
      <c r="A2763" s="2" t="s">
        <v>10</v>
      </c>
      <c r="B2763" s="3">
        <v>7</v>
      </c>
      <c r="C2763" s="3">
        <v>202</v>
      </c>
      <c r="D2763" s="3" t="s">
        <v>494</v>
      </c>
      <c r="E2763" s="3" t="str">
        <f>_xlfn.XLOOKUP(Tbl_BalanceHistory[[#This Row],[RespAgy]],Tbl_Agencies[Agy Code],Tbl_Agencies[Agy Sort])</f>
        <v>111000</v>
      </c>
      <c r="F2763" s="2" t="str">
        <f>Tbl_BalanceHistory[[#This Row],[RespAgy]]&amp;": "&amp;Tbl_BalanceHistory[[#This Row],[RespAgency]]</f>
        <v>202: The Library Of Virginia</v>
      </c>
      <c r="G2763" s="3">
        <v>202</v>
      </c>
      <c r="H2763" s="3" t="s">
        <v>494</v>
      </c>
      <c r="I2763" s="3" t="str">
        <f>_xlfn.XLOOKUP(Tbl_BalanceHistory[[#This Row],[AgyCode]],Tbl_Agencies[Agy Code],Tbl_Agencies[Agy Sort])</f>
        <v>111000</v>
      </c>
      <c r="J2763" s="2" t="str">
        <f>Tbl_BalanceHistory[[#This Row],[AgyCode]]&amp;": "&amp;Tbl_BalanceHistory[[#This Row],[Agency Name]]</f>
        <v>202: The Library Of Virginia</v>
      </c>
      <c r="K2763" s="1">
        <v>2014</v>
      </c>
      <c r="L2763" s="3">
        <v>143</v>
      </c>
      <c r="M2763" s="3" t="s">
        <v>394</v>
      </c>
      <c r="N2763" s="2" t="str">
        <f>Tbl_BalanceHistory[[#This Row],[ProgramCode]]&amp;": "&amp;Tbl_BalanceHistory[[#This Row],[Program Name]]</f>
        <v>143: Financial Assistance for Educational, Cultural, Community, and Artistic Affairs</v>
      </c>
      <c r="O2763" s="3" t="s">
        <v>1730</v>
      </c>
      <c r="P2763" s="1" t="str">
        <f>IF(Tbl_BalanceHistory[[#This Row],[FundCode]]="0100","GF",IF(Tbl_BalanceHistory[[#This Row],[FundCode]]="01000","GF","Hi Ed / OCR"))</f>
        <v>GF</v>
      </c>
      <c r="Q2763" s="5">
        <v>15233584</v>
      </c>
      <c r="R2763" s="5">
        <v>15233584</v>
      </c>
      <c r="S2763" s="5">
        <v>0</v>
      </c>
      <c r="T2763" s="5">
        <v>0</v>
      </c>
      <c r="U2763" s="3"/>
      <c r="V2763" s="5">
        <v>0</v>
      </c>
      <c r="W2763" s="5">
        <v>0</v>
      </c>
      <c r="X2763" s="5"/>
      <c r="Y2763" s="5"/>
      <c r="Z2763" s="5">
        <f>Tbl_BalanceHistory[[#This Row],[Discretionary Recommended - Pre 2022]]+Tbl_BalanceHistory[[#This Row],[Discretionary Balance Recommended: Policy]]+Tbl_BalanceHistory[[#This Row],[Discretionary Balance Recommended: Commitments]]</f>
        <v>0</v>
      </c>
      <c r="AA2763" s="5">
        <f>Tbl_BalanceHistory[[#This Row],[Discretionary Balance]]-Tbl_BalanceHistory[[#This Row],[Discretionary Reappropriation]]</f>
        <v>0</v>
      </c>
      <c r="AB2763" s="2"/>
      <c r="AC2763" s="2"/>
      <c r="AD2763" s="2"/>
      <c r="AE2763" s="2"/>
    </row>
    <row r="2764" spans="1:31" ht="75" x14ac:dyDescent="0.25">
      <c r="A2764" s="2" t="s">
        <v>10</v>
      </c>
      <c r="B2764" s="3">
        <v>7</v>
      </c>
      <c r="C2764" s="3">
        <v>202</v>
      </c>
      <c r="D2764" s="3" t="s">
        <v>494</v>
      </c>
      <c r="E2764" s="3" t="str">
        <f>_xlfn.XLOOKUP(Tbl_BalanceHistory[[#This Row],[RespAgy]],Tbl_Agencies[Agy Code],Tbl_Agencies[Agy Sort])</f>
        <v>111000</v>
      </c>
      <c r="F2764" s="2" t="str">
        <f>Tbl_BalanceHistory[[#This Row],[RespAgy]]&amp;": "&amp;Tbl_BalanceHistory[[#This Row],[RespAgency]]</f>
        <v>202: The Library Of Virginia</v>
      </c>
      <c r="G2764" s="3">
        <v>202</v>
      </c>
      <c r="H2764" s="3" t="s">
        <v>494</v>
      </c>
      <c r="I2764" s="3" t="str">
        <f>_xlfn.XLOOKUP(Tbl_BalanceHistory[[#This Row],[AgyCode]],Tbl_Agencies[Agy Code],Tbl_Agencies[Agy Sort])</f>
        <v>111000</v>
      </c>
      <c r="J2764" s="2" t="str">
        <f>Tbl_BalanceHistory[[#This Row],[AgyCode]]&amp;": "&amp;Tbl_BalanceHistory[[#This Row],[Agency Name]]</f>
        <v>202: The Library Of Virginia</v>
      </c>
      <c r="K2764" s="1">
        <v>2015</v>
      </c>
      <c r="L2764" s="3">
        <v>143</v>
      </c>
      <c r="M2764" s="3" t="s">
        <v>394</v>
      </c>
      <c r="N2764" s="2" t="str">
        <f>Tbl_BalanceHistory[[#This Row],[ProgramCode]]&amp;": "&amp;Tbl_BalanceHistory[[#This Row],[Program Name]]</f>
        <v>143: Financial Assistance for Educational, Cultural, Community, and Artistic Affairs</v>
      </c>
      <c r="O2764" s="3" t="s">
        <v>1730</v>
      </c>
      <c r="P2764" s="1" t="str">
        <f>IF(Tbl_BalanceHistory[[#This Row],[FundCode]]="0100","GF",IF(Tbl_BalanceHistory[[#This Row],[FundCode]]="01000","GF","Hi Ed / OCR"))</f>
        <v>GF</v>
      </c>
      <c r="Q2764" s="5">
        <v>15001883</v>
      </c>
      <c r="R2764" s="5">
        <v>15001883</v>
      </c>
      <c r="S2764" s="5">
        <v>0</v>
      </c>
      <c r="T2764" s="5">
        <v>0</v>
      </c>
      <c r="U2764" s="3"/>
      <c r="V2764" s="5">
        <v>0</v>
      </c>
      <c r="W2764" s="5">
        <v>0</v>
      </c>
      <c r="X2764" s="5"/>
      <c r="Y2764" s="5"/>
      <c r="Z2764" s="5">
        <f>Tbl_BalanceHistory[[#This Row],[Discretionary Recommended - Pre 2022]]+Tbl_BalanceHistory[[#This Row],[Discretionary Balance Recommended: Policy]]+Tbl_BalanceHistory[[#This Row],[Discretionary Balance Recommended: Commitments]]</f>
        <v>0</v>
      </c>
      <c r="AA2764" s="5">
        <f>Tbl_BalanceHistory[[#This Row],[Discretionary Balance]]-Tbl_BalanceHistory[[#This Row],[Discretionary Reappropriation]]</f>
        <v>0</v>
      </c>
      <c r="AB2764" s="2"/>
      <c r="AC2764" s="2"/>
      <c r="AD2764" s="2"/>
      <c r="AE2764" s="2"/>
    </row>
    <row r="2765" spans="1:31" ht="75" x14ac:dyDescent="0.25">
      <c r="A2765" s="2" t="s">
        <v>10</v>
      </c>
      <c r="B2765" s="3">
        <v>7</v>
      </c>
      <c r="C2765" s="3">
        <v>202</v>
      </c>
      <c r="D2765" s="3" t="s">
        <v>494</v>
      </c>
      <c r="E2765" s="3" t="str">
        <f>_xlfn.XLOOKUP(Tbl_BalanceHistory[[#This Row],[RespAgy]],Tbl_Agencies[Agy Code],Tbl_Agencies[Agy Sort])</f>
        <v>111000</v>
      </c>
      <c r="F2765" s="2" t="str">
        <f>Tbl_BalanceHistory[[#This Row],[RespAgy]]&amp;": "&amp;Tbl_BalanceHistory[[#This Row],[RespAgency]]</f>
        <v>202: The Library Of Virginia</v>
      </c>
      <c r="G2765" s="3">
        <v>202</v>
      </c>
      <c r="H2765" s="3" t="s">
        <v>494</v>
      </c>
      <c r="I2765" s="3" t="str">
        <f>_xlfn.XLOOKUP(Tbl_BalanceHistory[[#This Row],[AgyCode]],Tbl_Agencies[Agy Code],Tbl_Agencies[Agy Sort])</f>
        <v>111000</v>
      </c>
      <c r="J2765" s="2" t="str">
        <f>Tbl_BalanceHistory[[#This Row],[AgyCode]]&amp;": "&amp;Tbl_BalanceHistory[[#This Row],[Agency Name]]</f>
        <v>202: The Library Of Virginia</v>
      </c>
      <c r="K2765" s="1">
        <v>2016</v>
      </c>
      <c r="L2765" s="3">
        <v>143</v>
      </c>
      <c r="M2765" s="3" t="s">
        <v>394</v>
      </c>
      <c r="N2765" s="2" t="str">
        <f>Tbl_BalanceHistory[[#This Row],[ProgramCode]]&amp;": "&amp;Tbl_BalanceHistory[[#This Row],[Program Name]]</f>
        <v>143: Financial Assistance for Educational, Cultural, Community, and Artistic Affairs</v>
      </c>
      <c r="O2765" s="3" t="s">
        <v>1730</v>
      </c>
      <c r="P2765" s="1" t="str">
        <f>IF(Tbl_BalanceHistory[[#This Row],[FundCode]]="0100","GF",IF(Tbl_BalanceHistory[[#This Row],[FundCode]]="01000","GF","Hi Ed / OCR"))</f>
        <v>GF</v>
      </c>
      <c r="Q2765" s="5">
        <v>15233584</v>
      </c>
      <c r="R2765" s="5">
        <v>15233584</v>
      </c>
      <c r="S2765" s="5">
        <v>0</v>
      </c>
      <c r="T2765" s="5">
        <v>0</v>
      </c>
      <c r="U2765" s="3"/>
      <c r="V2765" s="5">
        <v>0</v>
      </c>
      <c r="W2765" s="5">
        <v>0</v>
      </c>
      <c r="X2765" s="5"/>
      <c r="Y2765" s="5"/>
      <c r="Z2765" s="5">
        <f>Tbl_BalanceHistory[[#This Row],[Discretionary Recommended - Pre 2022]]+Tbl_BalanceHistory[[#This Row],[Discretionary Balance Recommended: Policy]]+Tbl_BalanceHistory[[#This Row],[Discretionary Balance Recommended: Commitments]]</f>
        <v>0</v>
      </c>
      <c r="AA2765" s="5">
        <f>Tbl_BalanceHistory[[#This Row],[Discretionary Balance]]-Tbl_BalanceHistory[[#This Row],[Discretionary Reappropriation]]</f>
        <v>0</v>
      </c>
      <c r="AB2765" s="2"/>
      <c r="AC2765" s="2"/>
      <c r="AD2765" s="2"/>
      <c r="AE2765" s="2"/>
    </row>
    <row r="2766" spans="1:31" ht="75" x14ac:dyDescent="0.25">
      <c r="A2766" s="2" t="s">
        <v>10</v>
      </c>
      <c r="B2766" s="3">
        <v>7</v>
      </c>
      <c r="C2766" s="3">
        <v>202</v>
      </c>
      <c r="D2766" s="3" t="s">
        <v>494</v>
      </c>
      <c r="E2766" s="3" t="str">
        <f>_xlfn.XLOOKUP(Tbl_BalanceHistory[[#This Row],[RespAgy]],Tbl_Agencies[Agy Code],Tbl_Agencies[Agy Sort])</f>
        <v>111000</v>
      </c>
      <c r="F2766" s="2" t="str">
        <f>Tbl_BalanceHistory[[#This Row],[RespAgy]]&amp;": "&amp;Tbl_BalanceHistory[[#This Row],[RespAgency]]</f>
        <v>202: The Library Of Virginia</v>
      </c>
      <c r="G2766" s="3">
        <v>202</v>
      </c>
      <c r="H2766" s="3" t="s">
        <v>494</v>
      </c>
      <c r="I2766" s="3" t="str">
        <f>_xlfn.XLOOKUP(Tbl_BalanceHistory[[#This Row],[AgyCode]],Tbl_Agencies[Agy Code],Tbl_Agencies[Agy Sort])</f>
        <v>111000</v>
      </c>
      <c r="J2766" s="2" t="str">
        <f>Tbl_BalanceHistory[[#This Row],[AgyCode]]&amp;": "&amp;Tbl_BalanceHistory[[#This Row],[Agency Name]]</f>
        <v>202: The Library Of Virginia</v>
      </c>
      <c r="K2766" s="1">
        <v>2017</v>
      </c>
      <c r="L2766" s="3">
        <v>143</v>
      </c>
      <c r="M2766" s="3" t="s">
        <v>394</v>
      </c>
      <c r="N2766" s="2" t="str">
        <f>Tbl_BalanceHistory[[#This Row],[ProgramCode]]&amp;": "&amp;Tbl_BalanceHistory[[#This Row],[Program Name]]</f>
        <v>143: Financial Assistance for Educational, Cultural, Community, and Artistic Affairs</v>
      </c>
      <c r="O2766" s="3" t="s">
        <v>886</v>
      </c>
      <c r="P2766" s="1" t="str">
        <f>IF(Tbl_BalanceHistory[[#This Row],[FundCode]]="0100","GF",IF(Tbl_BalanceHistory[[#This Row],[FundCode]]="01000","GF","Hi Ed / OCR"))</f>
        <v>GF</v>
      </c>
      <c r="Q2766" s="5">
        <v>16253584</v>
      </c>
      <c r="R2766" s="5">
        <v>16253584</v>
      </c>
      <c r="S2766" s="5">
        <v>0</v>
      </c>
      <c r="T2766" s="5">
        <v>0</v>
      </c>
      <c r="U2766" s="3"/>
      <c r="V2766" s="5">
        <v>0</v>
      </c>
      <c r="W2766" s="5">
        <v>0</v>
      </c>
      <c r="X2766" s="5"/>
      <c r="Y2766" s="5"/>
      <c r="Z2766" s="5">
        <f>Tbl_BalanceHistory[[#This Row],[Discretionary Recommended - Pre 2022]]+Tbl_BalanceHistory[[#This Row],[Discretionary Balance Recommended: Policy]]+Tbl_BalanceHistory[[#This Row],[Discretionary Balance Recommended: Commitments]]</f>
        <v>0</v>
      </c>
      <c r="AA2766" s="5">
        <f>Tbl_BalanceHistory[[#This Row],[Discretionary Balance]]-Tbl_BalanceHistory[[#This Row],[Discretionary Reappropriation]]</f>
        <v>0</v>
      </c>
      <c r="AB2766" s="2"/>
      <c r="AC2766" s="2"/>
      <c r="AD2766" s="2"/>
      <c r="AE2766" s="2"/>
    </row>
    <row r="2767" spans="1:31" ht="75" x14ac:dyDescent="0.25">
      <c r="A2767" s="2" t="s">
        <v>10</v>
      </c>
      <c r="B2767" s="3">
        <v>7</v>
      </c>
      <c r="C2767" s="3">
        <v>202</v>
      </c>
      <c r="D2767" s="3" t="s">
        <v>494</v>
      </c>
      <c r="E2767" s="3" t="str">
        <f>_xlfn.XLOOKUP(Tbl_BalanceHistory[[#This Row],[RespAgy]],Tbl_Agencies[Agy Code],Tbl_Agencies[Agy Sort])</f>
        <v>111000</v>
      </c>
      <c r="F2767" s="2" t="str">
        <f>Tbl_BalanceHistory[[#This Row],[RespAgy]]&amp;": "&amp;Tbl_BalanceHistory[[#This Row],[RespAgency]]</f>
        <v>202: The Library Of Virginia</v>
      </c>
      <c r="G2767" s="3">
        <v>202</v>
      </c>
      <c r="H2767" s="3" t="s">
        <v>494</v>
      </c>
      <c r="I2767" s="3" t="str">
        <f>_xlfn.XLOOKUP(Tbl_BalanceHistory[[#This Row],[AgyCode]],Tbl_Agencies[Agy Code],Tbl_Agencies[Agy Sort])</f>
        <v>111000</v>
      </c>
      <c r="J2767" s="2" t="str">
        <f>Tbl_BalanceHistory[[#This Row],[AgyCode]]&amp;": "&amp;Tbl_BalanceHistory[[#This Row],[Agency Name]]</f>
        <v>202: The Library Of Virginia</v>
      </c>
      <c r="K2767" s="1">
        <v>2018</v>
      </c>
      <c r="L2767" s="3">
        <v>143</v>
      </c>
      <c r="M2767" s="3" t="s">
        <v>394</v>
      </c>
      <c r="N2767" s="2" t="str">
        <f>Tbl_BalanceHistory[[#This Row],[ProgramCode]]&amp;": "&amp;Tbl_BalanceHistory[[#This Row],[Program Name]]</f>
        <v>143: Financial Assistance for Educational, Cultural, Community, and Artistic Affairs</v>
      </c>
      <c r="O2767" s="3" t="s">
        <v>886</v>
      </c>
      <c r="P2767" s="1" t="str">
        <f>IF(Tbl_BalanceHistory[[#This Row],[FundCode]]="0100","GF",IF(Tbl_BalanceHistory[[#This Row],[FundCode]]="01000","GF","Hi Ed / OCR"))</f>
        <v>GF</v>
      </c>
      <c r="Q2767" s="5">
        <v>15753584</v>
      </c>
      <c r="R2767" s="5">
        <v>15753584</v>
      </c>
      <c r="S2767" s="5">
        <v>0</v>
      </c>
      <c r="T2767" s="5">
        <v>0</v>
      </c>
      <c r="U2767" s="3"/>
      <c r="V2767" s="5">
        <v>0</v>
      </c>
      <c r="W2767" s="5">
        <v>0</v>
      </c>
      <c r="X2767" s="5"/>
      <c r="Y2767" s="5"/>
      <c r="Z2767" s="5">
        <f>Tbl_BalanceHistory[[#This Row],[Discretionary Recommended - Pre 2022]]+Tbl_BalanceHistory[[#This Row],[Discretionary Balance Recommended: Policy]]+Tbl_BalanceHistory[[#This Row],[Discretionary Balance Recommended: Commitments]]</f>
        <v>0</v>
      </c>
      <c r="AA2767" s="5">
        <f>Tbl_BalanceHistory[[#This Row],[Discretionary Balance]]-Tbl_BalanceHistory[[#This Row],[Discretionary Reappropriation]]</f>
        <v>0</v>
      </c>
      <c r="AB2767" s="2"/>
      <c r="AC2767" s="2"/>
      <c r="AD2767" s="2"/>
      <c r="AE2767" s="2"/>
    </row>
    <row r="2768" spans="1:31" ht="75" x14ac:dyDescent="0.25">
      <c r="A2768" s="2" t="s">
        <v>10</v>
      </c>
      <c r="B2768" s="3">
        <v>7</v>
      </c>
      <c r="C2768" s="3">
        <v>202</v>
      </c>
      <c r="D2768" s="3" t="s">
        <v>494</v>
      </c>
      <c r="E2768" s="3" t="str">
        <f>_xlfn.XLOOKUP(Tbl_BalanceHistory[[#This Row],[RespAgy]],Tbl_Agencies[Agy Code],Tbl_Agencies[Agy Sort])</f>
        <v>111000</v>
      </c>
      <c r="F2768" s="2" t="str">
        <f>Tbl_BalanceHistory[[#This Row],[RespAgy]]&amp;": "&amp;Tbl_BalanceHistory[[#This Row],[RespAgency]]</f>
        <v>202: The Library Of Virginia</v>
      </c>
      <c r="G2768" s="3">
        <v>202</v>
      </c>
      <c r="H2768" s="3" t="s">
        <v>494</v>
      </c>
      <c r="I2768" s="3" t="str">
        <f>_xlfn.XLOOKUP(Tbl_BalanceHistory[[#This Row],[AgyCode]],Tbl_Agencies[Agy Code],Tbl_Agencies[Agy Sort])</f>
        <v>111000</v>
      </c>
      <c r="J2768" s="2" t="str">
        <f>Tbl_BalanceHistory[[#This Row],[AgyCode]]&amp;": "&amp;Tbl_BalanceHistory[[#This Row],[Agency Name]]</f>
        <v>202: The Library Of Virginia</v>
      </c>
      <c r="K2768" s="1">
        <v>2019</v>
      </c>
      <c r="L2768" s="3">
        <v>143</v>
      </c>
      <c r="M2768" s="3" t="s">
        <v>394</v>
      </c>
      <c r="N2768" s="2" t="str">
        <f>Tbl_BalanceHistory[[#This Row],[ProgramCode]]&amp;": "&amp;Tbl_BalanceHistory[[#This Row],[Program Name]]</f>
        <v>143: Financial Assistance for Educational, Cultural, Community, and Artistic Affairs</v>
      </c>
      <c r="O2768" s="3" t="s">
        <v>886</v>
      </c>
      <c r="P2768" s="1" t="str">
        <f>IF(Tbl_BalanceHistory[[#This Row],[FundCode]]="0100","GF",IF(Tbl_BalanceHistory[[#This Row],[FundCode]]="01000","GF","Hi Ed / OCR"))</f>
        <v>GF</v>
      </c>
      <c r="Q2768" s="5">
        <v>16483584</v>
      </c>
      <c r="R2768" s="5">
        <v>16483584</v>
      </c>
      <c r="S2768" s="5">
        <v>0</v>
      </c>
      <c r="T2768" s="5">
        <v>0</v>
      </c>
      <c r="U2768" s="3"/>
      <c r="V2768" s="5">
        <v>0</v>
      </c>
      <c r="W2768" s="5">
        <v>0</v>
      </c>
      <c r="X2768" s="5"/>
      <c r="Y2768" s="5"/>
      <c r="Z2768" s="5">
        <f>Tbl_BalanceHistory[[#This Row],[Discretionary Recommended - Pre 2022]]+Tbl_BalanceHistory[[#This Row],[Discretionary Balance Recommended: Policy]]+Tbl_BalanceHistory[[#This Row],[Discretionary Balance Recommended: Commitments]]</f>
        <v>0</v>
      </c>
      <c r="AA2768" s="5">
        <f>Tbl_BalanceHistory[[#This Row],[Discretionary Balance]]-Tbl_BalanceHistory[[#This Row],[Discretionary Reappropriation]]</f>
        <v>0</v>
      </c>
      <c r="AB2768" s="2"/>
      <c r="AC2768" s="2"/>
      <c r="AD2768" s="2"/>
      <c r="AE2768" s="2"/>
    </row>
    <row r="2769" spans="1:31" ht="75" x14ac:dyDescent="0.25">
      <c r="A2769" s="2" t="s">
        <v>10</v>
      </c>
      <c r="B2769" s="3">
        <v>7</v>
      </c>
      <c r="C2769" s="3">
        <v>202</v>
      </c>
      <c r="D2769" s="3" t="s">
        <v>494</v>
      </c>
      <c r="E2769" s="3" t="str">
        <f>_xlfn.XLOOKUP(Tbl_BalanceHistory[[#This Row],[RespAgy]],Tbl_Agencies[Agy Code],Tbl_Agencies[Agy Sort])</f>
        <v>111000</v>
      </c>
      <c r="F2769" s="2" t="str">
        <f>Tbl_BalanceHistory[[#This Row],[RespAgy]]&amp;": "&amp;Tbl_BalanceHistory[[#This Row],[RespAgency]]</f>
        <v>202: The Library Of Virginia</v>
      </c>
      <c r="G2769" s="3">
        <v>202</v>
      </c>
      <c r="H2769" s="3" t="s">
        <v>494</v>
      </c>
      <c r="I2769" s="3" t="str">
        <f>_xlfn.XLOOKUP(Tbl_BalanceHistory[[#This Row],[AgyCode]],Tbl_Agencies[Agy Code],Tbl_Agencies[Agy Sort])</f>
        <v>111000</v>
      </c>
      <c r="J2769" s="2" t="str">
        <f>Tbl_BalanceHistory[[#This Row],[AgyCode]]&amp;": "&amp;Tbl_BalanceHistory[[#This Row],[Agency Name]]</f>
        <v>202: The Library Of Virginia</v>
      </c>
      <c r="K2769" s="1">
        <v>2020</v>
      </c>
      <c r="L2769" s="3">
        <v>143</v>
      </c>
      <c r="M2769" s="3" t="s">
        <v>394</v>
      </c>
      <c r="N2769" s="2" t="str">
        <f>Tbl_BalanceHistory[[#This Row],[ProgramCode]]&amp;": "&amp;Tbl_BalanceHistory[[#This Row],[Program Name]]</f>
        <v>143: Financial Assistance for Educational, Cultural, Community, and Artistic Affairs</v>
      </c>
      <c r="O2769" s="3" t="s">
        <v>886</v>
      </c>
      <c r="P2769" s="1" t="str">
        <f>IF(Tbl_BalanceHistory[[#This Row],[FundCode]]="0100","GF",IF(Tbl_BalanceHistory[[#This Row],[FundCode]]="01000","GF","Hi Ed / OCR"))</f>
        <v>GF</v>
      </c>
      <c r="Q2769" s="5">
        <v>17233584</v>
      </c>
      <c r="R2769" s="5">
        <v>17233584</v>
      </c>
      <c r="S2769" s="5">
        <v>0</v>
      </c>
      <c r="T2769" s="5">
        <v>0</v>
      </c>
      <c r="U2769" s="3"/>
      <c r="V2769" s="5">
        <v>0</v>
      </c>
      <c r="W2769" s="5">
        <v>0</v>
      </c>
      <c r="X2769" s="5"/>
      <c r="Y2769" s="5"/>
      <c r="Z2769" s="5">
        <f>Tbl_BalanceHistory[[#This Row],[Discretionary Recommended - Pre 2022]]+Tbl_BalanceHistory[[#This Row],[Discretionary Balance Recommended: Policy]]+Tbl_BalanceHistory[[#This Row],[Discretionary Balance Recommended: Commitments]]</f>
        <v>0</v>
      </c>
      <c r="AA2769" s="5">
        <f>Tbl_BalanceHistory[[#This Row],[Discretionary Balance]]-Tbl_BalanceHistory[[#This Row],[Discretionary Reappropriation]]</f>
        <v>0</v>
      </c>
      <c r="AB2769" s="2"/>
      <c r="AC2769" s="2"/>
      <c r="AD2769" s="2"/>
      <c r="AE2769" s="2"/>
    </row>
    <row r="2770" spans="1:31" ht="75" x14ac:dyDescent="0.25">
      <c r="A2770" s="2" t="s">
        <v>10</v>
      </c>
      <c r="B2770" s="3">
        <v>7</v>
      </c>
      <c r="C2770" s="3">
        <v>202</v>
      </c>
      <c r="D2770" s="3" t="s">
        <v>494</v>
      </c>
      <c r="E2770" s="3" t="str">
        <f>_xlfn.XLOOKUP(Tbl_BalanceHistory[[#This Row],[RespAgy]],Tbl_Agencies[Agy Code],Tbl_Agencies[Agy Sort])</f>
        <v>111000</v>
      </c>
      <c r="F2770" s="2" t="str">
        <f>Tbl_BalanceHistory[[#This Row],[RespAgy]]&amp;": "&amp;Tbl_BalanceHistory[[#This Row],[RespAgency]]</f>
        <v>202: The Library Of Virginia</v>
      </c>
      <c r="G2770" s="3">
        <v>202</v>
      </c>
      <c r="H2770" s="3" t="s">
        <v>494</v>
      </c>
      <c r="I2770" s="3" t="str">
        <f>_xlfn.XLOOKUP(Tbl_BalanceHistory[[#This Row],[AgyCode]],Tbl_Agencies[Agy Code],Tbl_Agencies[Agy Sort])</f>
        <v>111000</v>
      </c>
      <c r="J2770" s="2" t="str">
        <f>Tbl_BalanceHistory[[#This Row],[AgyCode]]&amp;": "&amp;Tbl_BalanceHistory[[#This Row],[Agency Name]]</f>
        <v>202: The Library Of Virginia</v>
      </c>
      <c r="K2770" s="1">
        <v>2021</v>
      </c>
      <c r="L2770" s="3">
        <v>143</v>
      </c>
      <c r="M2770" s="3" t="s">
        <v>394</v>
      </c>
      <c r="N2770" s="2" t="str">
        <f>Tbl_BalanceHistory[[#This Row],[ProgramCode]]&amp;": "&amp;Tbl_BalanceHistory[[#This Row],[Program Name]]</f>
        <v>143: Financial Assistance for Educational, Cultural, Community, and Artistic Affairs</v>
      </c>
      <c r="O2770" s="3" t="s">
        <v>886</v>
      </c>
      <c r="P2770" s="1" t="str">
        <f>IF(Tbl_BalanceHistory[[#This Row],[FundCode]]="0100","GF",IF(Tbl_BalanceHistory[[#This Row],[FundCode]]="01000","GF","Hi Ed / OCR"))</f>
        <v>GF</v>
      </c>
      <c r="Q2770" s="5">
        <v>18233584</v>
      </c>
      <c r="R2770" s="5">
        <v>18233584</v>
      </c>
      <c r="S2770" s="5">
        <v>0</v>
      </c>
      <c r="T2770" s="5">
        <v>0</v>
      </c>
      <c r="U2770" s="3"/>
      <c r="V2770" s="5">
        <v>0</v>
      </c>
      <c r="W2770" s="5">
        <v>0</v>
      </c>
      <c r="X2770" s="5"/>
      <c r="Y2770" s="5"/>
      <c r="Z2770" s="5">
        <f>Tbl_BalanceHistory[[#This Row],[Discretionary Recommended - Pre 2022]]+Tbl_BalanceHistory[[#This Row],[Discretionary Balance Recommended: Policy]]+Tbl_BalanceHistory[[#This Row],[Discretionary Balance Recommended: Commitments]]</f>
        <v>0</v>
      </c>
      <c r="AA2770" s="5">
        <f>Tbl_BalanceHistory[[#This Row],[Discretionary Balance]]-Tbl_BalanceHistory[[#This Row],[Discretionary Reappropriation]]</f>
        <v>0</v>
      </c>
      <c r="AB2770" s="2"/>
      <c r="AC2770" s="2"/>
      <c r="AD2770" s="2"/>
      <c r="AE2770" s="2"/>
    </row>
    <row r="2771" spans="1:31" ht="75" x14ac:dyDescent="0.25">
      <c r="A2771" s="2" t="s">
        <v>10</v>
      </c>
      <c r="B2771" s="3">
        <v>7</v>
      </c>
      <c r="C2771" s="3">
        <v>202</v>
      </c>
      <c r="D2771" s="3" t="s">
        <v>494</v>
      </c>
      <c r="E2771" s="3" t="str">
        <f>_xlfn.XLOOKUP(Tbl_BalanceHistory[[#This Row],[RespAgy]],Tbl_Agencies[Agy Code],Tbl_Agencies[Agy Sort])</f>
        <v>111000</v>
      </c>
      <c r="F2771" s="2" t="str">
        <f>Tbl_BalanceHistory[[#This Row],[RespAgy]]&amp;": "&amp;Tbl_BalanceHistory[[#This Row],[RespAgency]]</f>
        <v>202: The Library Of Virginia</v>
      </c>
      <c r="G2771" s="3">
        <v>202</v>
      </c>
      <c r="H2771" s="3" t="s">
        <v>494</v>
      </c>
      <c r="I2771" s="3" t="str">
        <f>_xlfn.XLOOKUP(Tbl_BalanceHistory[[#This Row],[AgyCode]],Tbl_Agencies[Agy Code],Tbl_Agencies[Agy Sort])</f>
        <v>111000</v>
      </c>
      <c r="J2771" s="2" t="str">
        <f>Tbl_BalanceHistory[[#This Row],[AgyCode]]&amp;": "&amp;Tbl_BalanceHistory[[#This Row],[Agency Name]]</f>
        <v>202: The Library Of Virginia</v>
      </c>
      <c r="K2771" s="1">
        <v>2022</v>
      </c>
      <c r="L2771" s="3">
        <v>143</v>
      </c>
      <c r="M2771" s="3" t="s">
        <v>394</v>
      </c>
      <c r="N2771" s="2" t="str">
        <f>Tbl_BalanceHistory[[#This Row],[ProgramCode]]&amp;": "&amp;Tbl_BalanceHistory[[#This Row],[Program Name]]</f>
        <v>143: Financial Assistance for Educational, Cultural, Community, and Artistic Affairs</v>
      </c>
      <c r="O2771" s="3" t="s">
        <v>886</v>
      </c>
      <c r="P2771" s="1" t="str">
        <f>IF(Tbl_BalanceHistory[[#This Row],[FundCode]]="0100","GF",IF(Tbl_BalanceHistory[[#This Row],[FundCode]]="01000","GF","Hi Ed / OCR"))</f>
        <v>GF</v>
      </c>
      <c r="Q2771" s="5">
        <v>18233584</v>
      </c>
      <c r="R2771" s="5">
        <v>18233584</v>
      </c>
      <c r="S2771" s="5">
        <v>0</v>
      </c>
      <c r="T2771" s="5">
        <v>0</v>
      </c>
      <c r="U2771" s="3"/>
      <c r="V2771" s="5">
        <v>0</v>
      </c>
      <c r="W2771" s="5"/>
      <c r="X2771" s="5">
        <v>0</v>
      </c>
      <c r="Y2771" s="5">
        <v>0</v>
      </c>
      <c r="Z2771" s="5">
        <f>Tbl_BalanceHistory[[#This Row],[Discretionary Recommended - Pre 2022]]+Tbl_BalanceHistory[[#This Row],[Discretionary Balance Recommended: Policy]]+Tbl_BalanceHistory[[#This Row],[Discretionary Balance Recommended: Commitments]]</f>
        <v>0</v>
      </c>
      <c r="AA2771" s="5">
        <f>Tbl_BalanceHistory[[#This Row],[Discretionary Balance]]-Tbl_BalanceHistory[[#This Row],[Discretionary Reappropriation]]</f>
        <v>0</v>
      </c>
      <c r="AB2771" s="2"/>
      <c r="AC2771" s="2"/>
      <c r="AD2771" s="2"/>
      <c r="AE2771" s="2"/>
    </row>
    <row r="2772" spans="1:31" ht="75" x14ac:dyDescent="0.25">
      <c r="A2772" s="2" t="s">
        <v>10</v>
      </c>
      <c r="B2772" s="3">
        <v>7</v>
      </c>
      <c r="C2772" s="3">
        <v>202</v>
      </c>
      <c r="D2772" s="3" t="s">
        <v>494</v>
      </c>
      <c r="E2772" s="3" t="str">
        <f>_xlfn.XLOOKUP(Tbl_BalanceHistory[[#This Row],[RespAgy]],Tbl_Agencies[Agy Code],Tbl_Agencies[Agy Sort])</f>
        <v>111000</v>
      </c>
      <c r="F2772" s="2" t="str">
        <f>Tbl_BalanceHistory[[#This Row],[RespAgy]]&amp;": "&amp;Tbl_BalanceHistory[[#This Row],[RespAgency]]</f>
        <v>202: The Library Of Virginia</v>
      </c>
      <c r="G2772" s="3">
        <v>202</v>
      </c>
      <c r="H2772" s="3" t="s">
        <v>494</v>
      </c>
      <c r="I2772" s="3" t="str">
        <f>_xlfn.XLOOKUP(Tbl_BalanceHistory[[#This Row],[AgyCode]],Tbl_Agencies[Agy Code],Tbl_Agencies[Agy Sort])</f>
        <v>111000</v>
      </c>
      <c r="J2772" s="2" t="str">
        <f>Tbl_BalanceHistory[[#This Row],[AgyCode]]&amp;": "&amp;Tbl_BalanceHistory[[#This Row],[Agency Name]]</f>
        <v>202: The Library Of Virginia</v>
      </c>
      <c r="K2772" s="1">
        <v>2023</v>
      </c>
      <c r="L2772" s="3">
        <v>143</v>
      </c>
      <c r="M2772" s="3" t="s">
        <v>394</v>
      </c>
      <c r="N2772" s="2" t="str">
        <f>Tbl_BalanceHistory[[#This Row],[ProgramCode]]&amp;": "&amp;Tbl_BalanceHistory[[#This Row],[Program Name]]</f>
        <v>143: Financial Assistance for Educational, Cultural, Community, and Artistic Affairs</v>
      </c>
      <c r="O2772" s="3" t="s">
        <v>886</v>
      </c>
      <c r="P2772" s="1" t="str">
        <f>IF(Tbl_BalanceHistory[[#This Row],[FundCode]]="0100","GF",IF(Tbl_BalanceHistory[[#This Row],[FundCode]]="01000","GF","Hi Ed / OCR"))</f>
        <v>GF</v>
      </c>
      <c r="Q2772" s="5">
        <v>21083584</v>
      </c>
      <c r="R2772" s="5">
        <v>21083584</v>
      </c>
      <c r="S2772" s="5">
        <v>0</v>
      </c>
      <c r="T2772" s="5">
        <v>0</v>
      </c>
      <c r="U2772" s="3"/>
      <c r="V2772" s="5">
        <v>0</v>
      </c>
      <c r="W2772" s="5">
        <v>0</v>
      </c>
      <c r="X2772" s="5">
        <v>0</v>
      </c>
      <c r="Y2772" s="5">
        <v>0</v>
      </c>
      <c r="Z2772" s="5">
        <v>0</v>
      </c>
      <c r="AA2772" s="5">
        <v>0</v>
      </c>
      <c r="AB2772" s="2"/>
      <c r="AC2772" s="2"/>
      <c r="AD2772" s="2"/>
      <c r="AE2772" s="2"/>
    </row>
    <row r="2773" spans="1:31" ht="75" x14ac:dyDescent="0.25">
      <c r="A2773" s="2" t="s">
        <v>10</v>
      </c>
      <c r="B2773" s="3">
        <v>7</v>
      </c>
      <c r="C2773" s="3">
        <v>202</v>
      </c>
      <c r="D2773" s="3" t="s">
        <v>494</v>
      </c>
      <c r="E2773" s="3" t="str">
        <f>_xlfn.XLOOKUP(Tbl_BalanceHistory[[#This Row],[RespAgy]],Tbl_Agencies[Agy Code],Tbl_Agencies[Agy Sort])</f>
        <v>111000</v>
      </c>
      <c r="F2773" s="2" t="str">
        <f>Tbl_BalanceHistory[[#This Row],[RespAgy]]&amp;": "&amp;Tbl_BalanceHistory[[#This Row],[RespAgency]]</f>
        <v>202: The Library Of Virginia</v>
      </c>
      <c r="G2773" s="3">
        <v>202</v>
      </c>
      <c r="H2773" s="3" t="s">
        <v>494</v>
      </c>
      <c r="I2773" s="3" t="str">
        <f>_xlfn.XLOOKUP(Tbl_BalanceHistory[[#This Row],[AgyCode]],Tbl_Agencies[Agy Code],Tbl_Agencies[Agy Sort])</f>
        <v>111000</v>
      </c>
      <c r="J2773" s="2" t="str">
        <f>Tbl_BalanceHistory[[#This Row],[AgyCode]]&amp;": "&amp;Tbl_BalanceHistory[[#This Row],[Agency Name]]</f>
        <v>202: The Library Of Virginia</v>
      </c>
      <c r="K2773" s="1">
        <v>2024</v>
      </c>
      <c r="L2773" s="3">
        <v>143</v>
      </c>
      <c r="M2773" s="3" t="s">
        <v>394</v>
      </c>
      <c r="N2773" s="2" t="str">
        <f>Tbl_BalanceHistory[[#This Row],[ProgramCode]]&amp;": "&amp;Tbl_BalanceHistory[[#This Row],[Program Name]]</f>
        <v>143: Financial Assistance for Educational, Cultural, Community, and Artistic Affairs</v>
      </c>
      <c r="O2773" s="3" t="s">
        <v>886</v>
      </c>
      <c r="P2773" s="1" t="str">
        <f>IF(Tbl_BalanceHistory[[#This Row],[FundCode]]="0100","GF",IF(Tbl_BalanceHistory[[#This Row],[FundCode]]="01000","GF","Hi Ed / OCR"))</f>
        <v>GF</v>
      </c>
      <c r="Q2773" s="5">
        <v>24297584</v>
      </c>
      <c r="R2773" s="5">
        <v>24297584</v>
      </c>
      <c r="S2773" s="5">
        <v>0</v>
      </c>
      <c r="T2773" s="5">
        <v>0</v>
      </c>
      <c r="U2773" s="3"/>
      <c r="V2773" s="5">
        <v>0</v>
      </c>
      <c r="W2773" s="5">
        <v>0</v>
      </c>
      <c r="X2773" s="5">
        <v>0</v>
      </c>
      <c r="Y2773" s="5">
        <v>0</v>
      </c>
      <c r="Z2773" s="5">
        <v>0</v>
      </c>
      <c r="AA2773" s="5">
        <v>0</v>
      </c>
      <c r="AB2773" s="2"/>
      <c r="AC2773" s="2"/>
      <c r="AD2773" s="2"/>
      <c r="AE2773" s="2"/>
    </row>
    <row r="2774" spans="1:31" ht="30" x14ac:dyDescent="0.25">
      <c r="A2774" s="2" t="s">
        <v>10</v>
      </c>
      <c r="B2774" s="3">
        <v>7</v>
      </c>
      <c r="C2774" s="3">
        <v>202</v>
      </c>
      <c r="D2774" s="3" t="s">
        <v>494</v>
      </c>
      <c r="E2774" s="3" t="str">
        <f>_xlfn.XLOOKUP(Tbl_BalanceHistory[[#This Row],[RespAgy]],Tbl_Agencies[Agy Code],Tbl_Agencies[Agy Sort])</f>
        <v>111000</v>
      </c>
      <c r="F2774" s="2" t="str">
        <f>Tbl_BalanceHistory[[#This Row],[RespAgy]]&amp;": "&amp;Tbl_BalanceHistory[[#This Row],[RespAgency]]</f>
        <v>202: The Library Of Virginia</v>
      </c>
      <c r="G2774" s="3">
        <v>202</v>
      </c>
      <c r="H2774" s="3" t="s">
        <v>494</v>
      </c>
      <c r="I2774" s="3" t="str">
        <f>_xlfn.XLOOKUP(Tbl_BalanceHistory[[#This Row],[AgyCode]],Tbl_Agencies[Agy Code],Tbl_Agencies[Agy Sort])</f>
        <v>111000</v>
      </c>
      <c r="J2774" s="2" t="str">
        <f>Tbl_BalanceHistory[[#This Row],[AgyCode]]&amp;": "&amp;Tbl_BalanceHistory[[#This Row],[Agency Name]]</f>
        <v>202: The Library Of Virginia</v>
      </c>
      <c r="K2774" s="1">
        <v>2014</v>
      </c>
      <c r="L2774" s="3">
        <v>199</v>
      </c>
      <c r="M2774" s="3" t="s">
        <v>62</v>
      </c>
      <c r="N2774" s="2" t="str">
        <f>Tbl_BalanceHistory[[#This Row],[ProgramCode]]&amp;": "&amp;Tbl_BalanceHistory[[#This Row],[Program Name]]</f>
        <v>199: Administrative and Support Services</v>
      </c>
      <c r="O2774" s="3" t="s">
        <v>1730</v>
      </c>
      <c r="P2774" s="1" t="str">
        <f>IF(Tbl_BalanceHistory[[#This Row],[FundCode]]="0100","GF",IF(Tbl_BalanceHistory[[#This Row],[FundCode]]="01000","GF","Hi Ed / OCR"))</f>
        <v>GF</v>
      </c>
      <c r="Q2774" s="5">
        <v>6307727</v>
      </c>
      <c r="R2774" s="5">
        <v>6307017.1799999997</v>
      </c>
      <c r="S2774" s="5">
        <v>709</v>
      </c>
      <c r="T2774" s="5">
        <v>0</v>
      </c>
      <c r="U2774" s="3"/>
      <c r="V2774" s="5">
        <v>709</v>
      </c>
      <c r="W2774" s="5">
        <v>0</v>
      </c>
      <c r="X2774" s="5"/>
      <c r="Y2774" s="5"/>
      <c r="Z2774" s="5">
        <f>Tbl_BalanceHistory[[#This Row],[Discretionary Recommended - Pre 2022]]+Tbl_BalanceHistory[[#This Row],[Discretionary Balance Recommended: Policy]]+Tbl_BalanceHistory[[#This Row],[Discretionary Balance Recommended: Commitments]]</f>
        <v>0</v>
      </c>
      <c r="AA2774" s="5">
        <f>Tbl_BalanceHistory[[#This Row],[Discretionary Balance]]-Tbl_BalanceHistory[[#This Row],[Discretionary Reappropriation]]</f>
        <v>709</v>
      </c>
      <c r="AB2774" s="2"/>
      <c r="AC2774" s="2"/>
      <c r="AD2774" s="2"/>
      <c r="AE2774" s="2"/>
    </row>
    <row r="2775" spans="1:31" ht="30" x14ac:dyDescent="0.25">
      <c r="A2775" s="2" t="s">
        <v>10</v>
      </c>
      <c r="B2775" s="3">
        <v>7</v>
      </c>
      <c r="C2775" s="3">
        <v>202</v>
      </c>
      <c r="D2775" s="3" t="s">
        <v>494</v>
      </c>
      <c r="E2775" s="3" t="str">
        <f>_xlfn.XLOOKUP(Tbl_BalanceHistory[[#This Row],[RespAgy]],Tbl_Agencies[Agy Code],Tbl_Agencies[Agy Sort])</f>
        <v>111000</v>
      </c>
      <c r="F2775" s="2" t="str">
        <f>Tbl_BalanceHistory[[#This Row],[RespAgy]]&amp;": "&amp;Tbl_BalanceHistory[[#This Row],[RespAgency]]</f>
        <v>202: The Library Of Virginia</v>
      </c>
      <c r="G2775" s="3">
        <v>202</v>
      </c>
      <c r="H2775" s="3" t="s">
        <v>494</v>
      </c>
      <c r="I2775" s="3" t="str">
        <f>_xlfn.XLOOKUP(Tbl_BalanceHistory[[#This Row],[AgyCode]],Tbl_Agencies[Agy Code],Tbl_Agencies[Agy Sort])</f>
        <v>111000</v>
      </c>
      <c r="J2775" s="2" t="str">
        <f>Tbl_BalanceHistory[[#This Row],[AgyCode]]&amp;": "&amp;Tbl_BalanceHistory[[#This Row],[Agency Name]]</f>
        <v>202: The Library Of Virginia</v>
      </c>
      <c r="K2775" s="1">
        <v>2015</v>
      </c>
      <c r="L2775" s="3">
        <v>199</v>
      </c>
      <c r="M2775" s="3" t="s">
        <v>62</v>
      </c>
      <c r="N2775" s="2" t="str">
        <f>Tbl_BalanceHistory[[#This Row],[ProgramCode]]&amp;": "&amp;Tbl_BalanceHistory[[#This Row],[Program Name]]</f>
        <v>199: Administrative and Support Services</v>
      </c>
      <c r="O2775" s="3" t="s">
        <v>1730</v>
      </c>
      <c r="P2775" s="1" t="str">
        <f>IF(Tbl_BalanceHistory[[#This Row],[FundCode]]="0100","GF",IF(Tbl_BalanceHistory[[#This Row],[FundCode]]="01000","GF","Hi Ed / OCR"))</f>
        <v>GF</v>
      </c>
      <c r="Q2775" s="5">
        <v>6750648</v>
      </c>
      <c r="R2775" s="5">
        <v>6749566</v>
      </c>
      <c r="S2775" s="5">
        <v>1081</v>
      </c>
      <c r="T2775" s="5">
        <v>0</v>
      </c>
      <c r="U2775" s="3"/>
      <c r="V2775" s="5">
        <v>1081</v>
      </c>
      <c r="W2775" s="5">
        <v>0</v>
      </c>
      <c r="X2775" s="5"/>
      <c r="Y2775" s="5"/>
      <c r="Z2775" s="5">
        <f>Tbl_BalanceHistory[[#This Row],[Discretionary Recommended - Pre 2022]]+Tbl_BalanceHistory[[#This Row],[Discretionary Balance Recommended: Policy]]+Tbl_BalanceHistory[[#This Row],[Discretionary Balance Recommended: Commitments]]</f>
        <v>0</v>
      </c>
      <c r="AA2775" s="5">
        <f>Tbl_BalanceHistory[[#This Row],[Discretionary Balance]]-Tbl_BalanceHistory[[#This Row],[Discretionary Reappropriation]]</f>
        <v>1081</v>
      </c>
      <c r="AB2775" s="2"/>
      <c r="AC2775" s="2"/>
      <c r="AD2775" s="2"/>
      <c r="AE2775" s="2"/>
    </row>
    <row r="2776" spans="1:31" ht="30" x14ac:dyDescent="0.25">
      <c r="A2776" s="2" t="s">
        <v>10</v>
      </c>
      <c r="B2776" s="3">
        <v>7</v>
      </c>
      <c r="C2776" s="3">
        <v>202</v>
      </c>
      <c r="D2776" s="3" t="s">
        <v>494</v>
      </c>
      <c r="E2776" s="3" t="str">
        <f>_xlfn.XLOOKUP(Tbl_BalanceHistory[[#This Row],[RespAgy]],Tbl_Agencies[Agy Code],Tbl_Agencies[Agy Sort])</f>
        <v>111000</v>
      </c>
      <c r="F2776" s="2" t="str">
        <f>Tbl_BalanceHistory[[#This Row],[RespAgy]]&amp;": "&amp;Tbl_BalanceHistory[[#This Row],[RespAgency]]</f>
        <v>202: The Library Of Virginia</v>
      </c>
      <c r="G2776" s="3">
        <v>202</v>
      </c>
      <c r="H2776" s="3" t="s">
        <v>494</v>
      </c>
      <c r="I2776" s="3" t="str">
        <f>_xlfn.XLOOKUP(Tbl_BalanceHistory[[#This Row],[AgyCode]],Tbl_Agencies[Agy Code],Tbl_Agencies[Agy Sort])</f>
        <v>111000</v>
      </c>
      <c r="J2776" s="2" t="str">
        <f>Tbl_BalanceHistory[[#This Row],[AgyCode]]&amp;": "&amp;Tbl_BalanceHistory[[#This Row],[Agency Name]]</f>
        <v>202: The Library Of Virginia</v>
      </c>
      <c r="K2776" s="1">
        <v>2016</v>
      </c>
      <c r="L2776" s="3">
        <v>199</v>
      </c>
      <c r="M2776" s="3" t="s">
        <v>62</v>
      </c>
      <c r="N2776" s="2" t="str">
        <f>Tbl_BalanceHistory[[#This Row],[ProgramCode]]&amp;": "&amp;Tbl_BalanceHistory[[#This Row],[Program Name]]</f>
        <v>199: Administrative and Support Services</v>
      </c>
      <c r="O2776" s="3" t="s">
        <v>1730</v>
      </c>
      <c r="P2776" s="1" t="str">
        <f>IF(Tbl_BalanceHistory[[#This Row],[FundCode]]="0100","GF",IF(Tbl_BalanceHistory[[#This Row],[FundCode]]="01000","GF","Hi Ed / OCR"))</f>
        <v>GF</v>
      </c>
      <c r="Q2776" s="5">
        <v>7199146</v>
      </c>
      <c r="R2776" s="5">
        <v>7198529.9000000004</v>
      </c>
      <c r="S2776" s="5">
        <v>616</v>
      </c>
      <c r="T2776" s="5">
        <v>0</v>
      </c>
      <c r="U2776" s="3"/>
      <c r="V2776" s="5">
        <v>616</v>
      </c>
      <c r="W2776" s="5">
        <v>0</v>
      </c>
      <c r="X2776" s="5"/>
      <c r="Y2776" s="5"/>
      <c r="Z2776" s="5">
        <f>Tbl_BalanceHistory[[#This Row],[Discretionary Recommended - Pre 2022]]+Tbl_BalanceHistory[[#This Row],[Discretionary Balance Recommended: Policy]]+Tbl_BalanceHistory[[#This Row],[Discretionary Balance Recommended: Commitments]]</f>
        <v>0</v>
      </c>
      <c r="AA2776" s="5">
        <f>Tbl_BalanceHistory[[#This Row],[Discretionary Balance]]-Tbl_BalanceHistory[[#This Row],[Discretionary Reappropriation]]</f>
        <v>616</v>
      </c>
      <c r="AB2776" s="2"/>
      <c r="AC2776" s="2"/>
      <c r="AD2776" s="2"/>
      <c r="AE2776" s="2"/>
    </row>
    <row r="2777" spans="1:31" ht="30" x14ac:dyDescent="0.25">
      <c r="A2777" s="2" t="s">
        <v>10</v>
      </c>
      <c r="B2777" s="3">
        <v>7</v>
      </c>
      <c r="C2777" s="3">
        <v>202</v>
      </c>
      <c r="D2777" s="3" t="s">
        <v>494</v>
      </c>
      <c r="E2777" s="3" t="str">
        <f>_xlfn.XLOOKUP(Tbl_BalanceHistory[[#This Row],[RespAgy]],Tbl_Agencies[Agy Code],Tbl_Agencies[Agy Sort])</f>
        <v>111000</v>
      </c>
      <c r="F2777" s="2" t="str">
        <f>Tbl_BalanceHistory[[#This Row],[RespAgy]]&amp;": "&amp;Tbl_BalanceHistory[[#This Row],[RespAgency]]</f>
        <v>202: The Library Of Virginia</v>
      </c>
      <c r="G2777" s="3">
        <v>202</v>
      </c>
      <c r="H2777" s="3" t="s">
        <v>494</v>
      </c>
      <c r="I2777" s="3" t="str">
        <f>_xlfn.XLOOKUP(Tbl_BalanceHistory[[#This Row],[AgyCode]],Tbl_Agencies[Agy Code],Tbl_Agencies[Agy Sort])</f>
        <v>111000</v>
      </c>
      <c r="J2777" s="2" t="str">
        <f>Tbl_BalanceHistory[[#This Row],[AgyCode]]&amp;": "&amp;Tbl_BalanceHistory[[#This Row],[Agency Name]]</f>
        <v>202: The Library Of Virginia</v>
      </c>
      <c r="K2777" s="1">
        <v>2017</v>
      </c>
      <c r="L2777" s="3">
        <v>199</v>
      </c>
      <c r="M2777" s="3" t="s">
        <v>62</v>
      </c>
      <c r="N2777" s="2" t="str">
        <f>Tbl_BalanceHistory[[#This Row],[ProgramCode]]&amp;": "&amp;Tbl_BalanceHistory[[#This Row],[Program Name]]</f>
        <v>199: Administrative and Support Services</v>
      </c>
      <c r="O2777" s="3" t="s">
        <v>886</v>
      </c>
      <c r="P2777" s="1" t="str">
        <f>IF(Tbl_BalanceHistory[[#This Row],[FundCode]]="0100","GF",IF(Tbl_BalanceHistory[[#This Row],[FundCode]]="01000","GF","Hi Ed / OCR"))</f>
        <v>GF</v>
      </c>
      <c r="Q2777" s="5">
        <v>7441362</v>
      </c>
      <c r="R2777" s="5">
        <v>7439978.4100000001</v>
      </c>
      <c r="S2777" s="5">
        <v>1383</v>
      </c>
      <c r="T2777" s="5">
        <v>0</v>
      </c>
      <c r="U2777" s="3"/>
      <c r="V2777" s="5">
        <v>1383</v>
      </c>
      <c r="W2777" s="5">
        <v>0</v>
      </c>
      <c r="X2777" s="5"/>
      <c r="Y2777" s="5"/>
      <c r="Z2777" s="5">
        <f>Tbl_BalanceHistory[[#This Row],[Discretionary Recommended - Pre 2022]]+Tbl_BalanceHistory[[#This Row],[Discretionary Balance Recommended: Policy]]+Tbl_BalanceHistory[[#This Row],[Discretionary Balance Recommended: Commitments]]</f>
        <v>0</v>
      </c>
      <c r="AA2777" s="5">
        <f>Tbl_BalanceHistory[[#This Row],[Discretionary Balance]]-Tbl_BalanceHistory[[#This Row],[Discretionary Reappropriation]]</f>
        <v>1383</v>
      </c>
      <c r="AB2777" s="2"/>
      <c r="AC2777" s="2"/>
      <c r="AD2777" s="2"/>
      <c r="AE2777" s="2"/>
    </row>
    <row r="2778" spans="1:31" ht="30" x14ac:dyDescent="0.25">
      <c r="A2778" s="2" t="s">
        <v>10</v>
      </c>
      <c r="B2778" s="3">
        <v>7</v>
      </c>
      <c r="C2778" s="3">
        <v>202</v>
      </c>
      <c r="D2778" s="3" t="s">
        <v>494</v>
      </c>
      <c r="E2778" s="3" t="str">
        <f>_xlfn.XLOOKUP(Tbl_BalanceHistory[[#This Row],[RespAgy]],Tbl_Agencies[Agy Code],Tbl_Agencies[Agy Sort])</f>
        <v>111000</v>
      </c>
      <c r="F2778" s="2" t="str">
        <f>Tbl_BalanceHistory[[#This Row],[RespAgy]]&amp;": "&amp;Tbl_BalanceHistory[[#This Row],[RespAgency]]</f>
        <v>202: The Library Of Virginia</v>
      </c>
      <c r="G2778" s="3">
        <v>202</v>
      </c>
      <c r="H2778" s="3" t="s">
        <v>494</v>
      </c>
      <c r="I2778" s="3" t="str">
        <f>_xlfn.XLOOKUP(Tbl_BalanceHistory[[#This Row],[AgyCode]],Tbl_Agencies[Agy Code],Tbl_Agencies[Agy Sort])</f>
        <v>111000</v>
      </c>
      <c r="J2778" s="2" t="str">
        <f>Tbl_BalanceHistory[[#This Row],[AgyCode]]&amp;": "&amp;Tbl_BalanceHistory[[#This Row],[Agency Name]]</f>
        <v>202: The Library Of Virginia</v>
      </c>
      <c r="K2778" s="1">
        <v>2018</v>
      </c>
      <c r="L2778" s="3">
        <v>199</v>
      </c>
      <c r="M2778" s="3" t="s">
        <v>62</v>
      </c>
      <c r="N2778" s="2" t="str">
        <f>Tbl_BalanceHistory[[#This Row],[ProgramCode]]&amp;": "&amp;Tbl_BalanceHistory[[#This Row],[Program Name]]</f>
        <v>199: Administrative and Support Services</v>
      </c>
      <c r="O2778" s="3" t="s">
        <v>886</v>
      </c>
      <c r="P2778" s="1" t="str">
        <f>IF(Tbl_BalanceHistory[[#This Row],[FundCode]]="0100","GF",IF(Tbl_BalanceHistory[[#This Row],[FundCode]]="01000","GF","Hi Ed / OCR"))</f>
        <v>GF</v>
      </c>
      <c r="Q2778" s="5">
        <v>7384931</v>
      </c>
      <c r="R2778" s="5">
        <v>7384219.3499999996</v>
      </c>
      <c r="S2778" s="5">
        <v>711</v>
      </c>
      <c r="T2778" s="5">
        <v>0</v>
      </c>
      <c r="U2778" s="3"/>
      <c r="V2778" s="5">
        <v>711</v>
      </c>
      <c r="W2778" s="5">
        <v>0</v>
      </c>
      <c r="X2778" s="5"/>
      <c r="Y2778" s="5"/>
      <c r="Z2778" s="5">
        <f>Tbl_BalanceHistory[[#This Row],[Discretionary Recommended - Pre 2022]]+Tbl_BalanceHistory[[#This Row],[Discretionary Balance Recommended: Policy]]+Tbl_BalanceHistory[[#This Row],[Discretionary Balance Recommended: Commitments]]</f>
        <v>0</v>
      </c>
      <c r="AA2778" s="5">
        <f>Tbl_BalanceHistory[[#This Row],[Discretionary Balance]]-Tbl_BalanceHistory[[#This Row],[Discretionary Reappropriation]]</f>
        <v>711</v>
      </c>
      <c r="AB2778" s="2"/>
      <c r="AC2778" s="2"/>
      <c r="AD2778" s="2"/>
      <c r="AE2778" s="2"/>
    </row>
    <row r="2779" spans="1:31" ht="30" x14ac:dyDescent="0.25">
      <c r="A2779" s="2" t="s">
        <v>10</v>
      </c>
      <c r="B2779" s="3">
        <v>7</v>
      </c>
      <c r="C2779" s="3">
        <v>202</v>
      </c>
      <c r="D2779" s="3" t="s">
        <v>494</v>
      </c>
      <c r="E2779" s="3" t="str">
        <f>_xlfn.XLOOKUP(Tbl_BalanceHistory[[#This Row],[RespAgy]],Tbl_Agencies[Agy Code],Tbl_Agencies[Agy Sort])</f>
        <v>111000</v>
      </c>
      <c r="F2779" s="2" t="str">
        <f>Tbl_BalanceHistory[[#This Row],[RespAgy]]&amp;": "&amp;Tbl_BalanceHistory[[#This Row],[RespAgency]]</f>
        <v>202: The Library Of Virginia</v>
      </c>
      <c r="G2779" s="3">
        <v>202</v>
      </c>
      <c r="H2779" s="3" t="s">
        <v>494</v>
      </c>
      <c r="I2779" s="3" t="str">
        <f>_xlfn.XLOOKUP(Tbl_BalanceHistory[[#This Row],[AgyCode]],Tbl_Agencies[Agy Code],Tbl_Agencies[Agy Sort])</f>
        <v>111000</v>
      </c>
      <c r="J2779" s="2" t="str">
        <f>Tbl_BalanceHistory[[#This Row],[AgyCode]]&amp;": "&amp;Tbl_BalanceHistory[[#This Row],[Agency Name]]</f>
        <v>202: The Library Of Virginia</v>
      </c>
      <c r="K2779" s="1">
        <v>2019</v>
      </c>
      <c r="L2779" s="3">
        <v>199</v>
      </c>
      <c r="M2779" s="3" t="s">
        <v>62</v>
      </c>
      <c r="N2779" s="2" t="str">
        <f>Tbl_BalanceHistory[[#This Row],[ProgramCode]]&amp;": "&amp;Tbl_BalanceHistory[[#This Row],[Program Name]]</f>
        <v>199: Administrative and Support Services</v>
      </c>
      <c r="O2779" s="3" t="s">
        <v>886</v>
      </c>
      <c r="P2779" s="1" t="str">
        <f>IF(Tbl_BalanceHistory[[#This Row],[FundCode]]="0100","GF",IF(Tbl_BalanceHistory[[#This Row],[FundCode]]="01000","GF","Hi Ed / OCR"))</f>
        <v>GF</v>
      </c>
      <c r="Q2779" s="5">
        <v>8465714</v>
      </c>
      <c r="R2779" s="5">
        <v>8465714</v>
      </c>
      <c r="S2779" s="5">
        <v>0</v>
      </c>
      <c r="T2779" s="5">
        <v>0</v>
      </c>
      <c r="U2779" s="3"/>
      <c r="V2779" s="5">
        <v>0</v>
      </c>
      <c r="W2779" s="5">
        <v>0</v>
      </c>
      <c r="X2779" s="5"/>
      <c r="Y2779" s="5"/>
      <c r="Z2779" s="5">
        <f>Tbl_BalanceHistory[[#This Row],[Discretionary Recommended - Pre 2022]]+Tbl_BalanceHistory[[#This Row],[Discretionary Balance Recommended: Policy]]+Tbl_BalanceHistory[[#This Row],[Discretionary Balance Recommended: Commitments]]</f>
        <v>0</v>
      </c>
      <c r="AA2779" s="5">
        <f>Tbl_BalanceHistory[[#This Row],[Discretionary Balance]]-Tbl_BalanceHistory[[#This Row],[Discretionary Reappropriation]]</f>
        <v>0</v>
      </c>
      <c r="AB2779" s="2"/>
      <c r="AC2779" s="2"/>
      <c r="AD2779" s="2"/>
      <c r="AE2779" s="2"/>
    </row>
    <row r="2780" spans="1:31" ht="30" x14ac:dyDescent="0.25">
      <c r="A2780" s="2" t="s">
        <v>10</v>
      </c>
      <c r="B2780" s="3">
        <v>7</v>
      </c>
      <c r="C2780" s="3">
        <v>202</v>
      </c>
      <c r="D2780" s="3" t="s">
        <v>494</v>
      </c>
      <c r="E2780" s="3" t="str">
        <f>_xlfn.XLOOKUP(Tbl_BalanceHistory[[#This Row],[RespAgy]],Tbl_Agencies[Agy Code],Tbl_Agencies[Agy Sort])</f>
        <v>111000</v>
      </c>
      <c r="F2780" s="2" t="str">
        <f>Tbl_BalanceHistory[[#This Row],[RespAgy]]&amp;": "&amp;Tbl_BalanceHistory[[#This Row],[RespAgency]]</f>
        <v>202: The Library Of Virginia</v>
      </c>
      <c r="G2780" s="3">
        <v>202</v>
      </c>
      <c r="H2780" s="3" t="s">
        <v>494</v>
      </c>
      <c r="I2780" s="3" t="str">
        <f>_xlfn.XLOOKUP(Tbl_BalanceHistory[[#This Row],[AgyCode]],Tbl_Agencies[Agy Code],Tbl_Agencies[Agy Sort])</f>
        <v>111000</v>
      </c>
      <c r="J2780" s="2" t="str">
        <f>Tbl_BalanceHistory[[#This Row],[AgyCode]]&amp;": "&amp;Tbl_BalanceHistory[[#This Row],[Agency Name]]</f>
        <v>202: The Library Of Virginia</v>
      </c>
      <c r="K2780" s="1">
        <v>2020</v>
      </c>
      <c r="L2780" s="3">
        <v>199</v>
      </c>
      <c r="M2780" s="3" t="s">
        <v>62</v>
      </c>
      <c r="N2780" s="2" t="str">
        <f>Tbl_BalanceHistory[[#This Row],[ProgramCode]]&amp;": "&amp;Tbl_BalanceHistory[[#This Row],[Program Name]]</f>
        <v>199: Administrative and Support Services</v>
      </c>
      <c r="O2780" s="3" t="s">
        <v>886</v>
      </c>
      <c r="P2780" s="1" t="str">
        <f>IF(Tbl_BalanceHistory[[#This Row],[FundCode]]="0100","GF",IF(Tbl_BalanceHistory[[#This Row],[FundCode]]="01000","GF","Hi Ed / OCR"))</f>
        <v>GF</v>
      </c>
      <c r="Q2780" s="5">
        <v>8239961</v>
      </c>
      <c r="R2780" s="5">
        <v>7841104.4800000004</v>
      </c>
      <c r="S2780" s="5">
        <v>398856.52</v>
      </c>
      <c r="T2780" s="5">
        <v>0</v>
      </c>
      <c r="U2780" s="3"/>
      <c r="V2780" s="5">
        <v>398856.52</v>
      </c>
      <c r="W2780" s="5">
        <v>0</v>
      </c>
      <c r="X2780" s="5"/>
      <c r="Y2780" s="5"/>
      <c r="Z2780" s="5">
        <f>Tbl_BalanceHistory[[#This Row],[Discretionary Recommended - Pre 2022]]+Tbl_BalanceHistory[[#This Row],[Discretionary Balance Recommended: Policy]]+Tbl_BalanceHistory[[#This Row],[Discretionary Balance Recommended: Commitments]]</f>
        <v>0</v>
      </c>
      <c r="AA2780" s="5">
        <f>Tbl_BalanceHistory[[#This Row],[Discretionary Balance]]-Tbl_BalanceHistory[[#This Row],[Discretionary Reappropriation]]</f>
        <v>398856.52</v>
      </c>
      <c r="AB2780" s="2"/>
      <c r="AC2780" s="2"/>
      <c r="AD2780" s="2"/>
      <c r="AE2780" s="2"/>
    </row>
    <row r="2781" spans="1:31" ht="30" x14ac:dyDescent="0.25">
      <c r="A2781" s="2" t="s">
        <v>10</v>
      </c>
      <c r="B2781" s="3">
        <v>7</v>
      </c>
      <c r="C2781" s="3">
        <v>202</v>
      </c>
      <c r="D2781" s="3" t="s">
        <v>494</v>
      </c>
      <c r="E2781" s="3" t="str">
        <f>_xlfn.XLOOKUP(Tbl_BalanceHistory[[#This Row],[RespAgy]],Tbl_Agencies[Agy Code],Tbl_Agencies[Agy Sort])</f>
        <v>111000</v>
      </c>
      <c r="F2781" s="2" t="str">
        <f>Tbl_BalanceHistory[[#This Row],[RespAgy]]&amp;": "&amp;Tbl_BalanceHistory[[#This Row],[RespAgency]]</f>
        <v>202: The Library Of Virginia</v>
      </c>
      <c r="G2781" s="3">
        <v>202</v>
      </c>
      <c r="H2781" s="3" t="s">
        <v>494</v>
      </c>
      <c r="I2781" s="3" t="str">
        <f>_xlfn.XLOOKUP(Tbl_BalanceHistory[[#This Row],[AgyCode]],Tbl_Agencies[Agy Code],Tbl_Agencies[Agy Sort])</f>
        <v>111000</v>
      </c>
      <c r="J2781" s="2" t="str">
        <f>Tbl_BalanceHistory[[#This Row],[AgyCode]]&amp;": "&amp;Tbl_BalanceHistory[[#This Row],[Agency Name]]</f>
        <v>202: The Library Of Virginia</v>
      </c>
      <c r="K2781" s="1">
        <v>2021</v>
      </c>
      <c r="L2781" s="3">
        <v>199</v>
      </c>
      <c r="M2781" s="3" t="s">
        <v>62</v>
      </c>
      <c r="N2781" s="2" t="str">
        <f>Tbl_BalanceHistory[[#This Row],[ProgramCode]]&amp;": "&amp;Tbl_BalanceHistory[[#This Row],[Program Name]]</f>
        <v>199: Administrative and Support Services</v>
      </c>
      <c r="O2781" s="3" t="s">
        <v>886</v>
      </c>
      <c r="P2781" s="1" t="str">
        <f>IF(Tbl_BalanceHistory[[#This Row],[FundCode]]="0100","GF",IF(Tbl_BalanceHistory[[#This Row],[FundCode]]="01000","GF","Hi Ed / OCR"))</f>
        <v>GF</v>
      </c>
      <c r="Q2781" s="5">
        <v>8409229</v>
      </c>
      <c r="R2781" s="5">
        <v>8409228.8399999999</v>
      </c>
      <c r="S2781" s="5">
        <v>0.16</v>
      </c>
      <c r="T2781" s="5">
        <v>0</v>
      </c>
      <c r="U2781" s="3"/>
      <c r="V2781" s="5">
        <v>0.16</v>
      </c>
      <c r="W2781" s="5">
        <v>0</v>
      </c>
      <c r="X2781" s="5"/>
      <c r="Y2781" s="5"/>
      <c r="Z2781" s="5">
        <f>Tbl_BalanceHistory[[#This Row],[Discretionary Recommended - Pre 2022]]+Tbl_BalanceHistory[[#This Row],[Discretionary Balance Recommended: Policy]]+Tbl_BalanceHistory[[#This Row],[Discretionary Balance Recommended: Commitments]]</f>
        <v>0</v>
      </c>
      <c r="AA2781" s="5">
        <f>Tbl_BalanceHistory[[#This Row],[Discretionary Balance]]-Tbl_BalanceHistory[[#This Row],[Discretionary Reappropriation]]</f>
        <v>0.16</v>
      </c>
      <c r="AB2781" s="2"/>
      <c r="AC2781" s="2"/>
      <c r="AD2781" s="2"/>
      <c r="AE2781" s="2"/>
    </row>
    <row r="2782" spans="1:31" ht="30" x14ac:dyDescent="0.25">
      <c r="A2782" s="2" t="s">
        <v>10</v>
      </c>
      <c r="B2782" s="3">
        <v>7</v>
      </c>
      <c r="C2782" s="3">
        <v>202</v>
      </c>
      <c r="D2782" s="3" t="s">
        <v>494</v>
      </c>
      <c r="E2782" s="3" t="str">
        <f>_xlfn.XLOOKUP(Tbl_BalanceHistory[[#This Row],[RespAgy]],Tbl_Agencies[Agy Code],Tbl_Agencies[Agy Sort])</f>
        <v>111000</v>
      </c>
      <c r="F2782" s="2" t="str">
        <f>Tbl_BalanceHistory[[#This Row],[RespAgy]]&amp;": "&amp;Tbl_BalanceHistory[[#This Row],[RespAgency]]</f>
        <v>202: The Library Of Virginia</v>
      </c>
      <c r="G2782" s="3">
        <v>202</v>
      </c>
      <c r="H2782" s="3" t="s">
        <v>494</v>
      </c>
      <c r="I2782" s="3" t="str">
        <f>_xlfn.XLOOKUP(Tbl_BalanceHistory[[#This Row],[AgyCode]],Tbl_Agencies[Agy Code],Tbl_Agencies[Agy Sort])</f>
        <v>111000</v>
      </c>
      <c r="J2782" s="2" t="str">
        <f>Tbl_BalanceHistory[[#This Row],[AgyCode]]&amp;": "&amp;Tbl_BalanceHistory[[#This Row],[Agency Name]]</f>
        <v>202: The Library Of Virginia</v>
      </c>
      <c r="K2782" s="1">
        <v>2022</v>
      </c>
      <c r="L2782" s="3">
        <v>199</v>
      </c>
      <c r="M2782" s="3" t="s">
        <v>62</v>
      </c>
      <c r="N2782" s="2" t="str">
        <f>Tbl_BalanceHistory[[#This Row],[ProgramCode]]&amp;": "&amp;Tbl_BalanceHistory[[#This Row],[Program Name]]</f>
        <v>199: Administrative and Support Services</v>
      </c>
      <c r="O2782" s="3" t="s">
        <v>886</v>
      </c>
      <c r="P2782" s="1" t="str">
        <f>IF(Tbl_BalanceHistory[[#This Row],[FundCode]]="0100","GF",IF(Tbl_BalanceHistory[[#This Row],[FundCode]]="01000","GF","Hi Ed / OCR"))</f>
        <v>GF</v>
      </c>
      <c r="Q2782" s="5">
        <v>8186178</v>
      </c>
      <c r="R2782" s="5">
        <v>8184557.7800000003</v>
      </c>
      <c r="S2782" s="5">
        <v>1620.22</v>
      </c>
      <c r="T2782" s="5">
        <v>0</v>
      </c>
      <c r="U2782" s="3"/>
      <c r="V2782" s="5">
        <v>1620.22</v>
      </c>
      <c r="W2782" s="5"/>
      <c r="X2782" s="5">
        <v>0</v>
      </c>
      <c r="Y2782" s="5">
        <v>0</v>
      </c>
      <c r="Z2782" s="5">
        <f>Tbl_BalanceHistory[[#This Row],[Discretionary Recommended - Pre 2022]]+Tbl_BalanceHistory[[#This Row],[Discretionary Balance Recommended: Policy]]+Tbl_BalanceHistory[[#This Row],[Discretionary Balance Recommended: Commitments]]</f>
        <v>0</v>
      </c>
      <c r="AA2782" s="5">
        <f>Tbl_BalanceHistory[[#This Row],[Discretionary Balance]]-Tbl_BalanceHistory[[#This Row],[Discretionary Reappropriation]]</f>
        <v>1620.22</v>
      </c>
      <c r="AB2782" s="2"/>
      <c r="AC2782" s="2"/>
      <c r="AD2782" s="2"/>
      <c r="AE2782" s="2"/>
    </row>
    <row r="2783" spans="1:31" ht="30" x14ac:dyDescent="0.25">
      <c r="A2783" s="2" t="s">
        <v>10</v>
      </c>
      <c r="B2783" s="3">
        <v>7</v>
      </c>
      <c r="C2783" s="3">
        <v>202</v>
      </c>
      <c r="D2783" s="3" t="s">
        <v>494</v>
      </c>
      <c r="E2783" s="3" t="str">
        <f>_xlfn.XLOOKUP(Tbl_BalanceHistory[[#This Row],[RespAgy]],Tbl_Agencies[Agy Code],Tbl_Agencies[Agy Sort])</f>
        <v>111000</v>
      </c>
      <c r="F2783" s="2" t="str">
        <f>Tbl_BalanceHistory[[#This Row],[RespAgy]]&amp;": "&amp;Tbl_BalanceHistory[[#This Row],[RespAgency]]</f>
        <v>202: The Library Of Virginia</v>
      </c>
      <c r="G2783" s="3">
        <v>202</v>
      </c>
      <c r="H2783" s="3" t="s">
        <v>494</v>
      </c>
      <c r="I2783" s="3" t="str">
        <f>_xlfn.XLOOKUP(Tbl_BalanceHistory[[#This Row],[AgyCode]],Tbl_Agencies[Agy Code],Tbl_Agencies[Agy Sort])</f>
        <v>111000</v>
      </c>
      <c r="J2783" s="2" t="str">
        <f>Tbl_BalanceHistory[[#This Row],[AgyCode]]&amp;": "&amp;Tbl_BalanceHistory[[#This Row],[Agency Name]]</f>
        <v>202: The Library Of Virginia</v>
      </c>
      <c r="K2783" s="1">
        <v>2023</v>
      </c>
      <c r="L2783" s="3">
        <v>199</v>
      </c>
      <c r="M2783" s="3" t="s">
        <v>62</v>
      </c>
      <c r="N2783" s="2" t="str">
        <f>Tbl_BalanceHistory[[#This Row],[ProgramCode]]&amp;": "&amp;Tbl_BalanceHistory[[#This Row],[Program Name]]</f>
        <v>199: Administrative and Support Services</v>
      </c>
      <c r="O2783" s="3" t="s">
        <v>886</v>
      </c>
      <c r="P2783" s="1" t="str">
        <f>IF(Tbl_BalanceHistory[[#This Row],[FundCode]]="0100","GF",IF(Tbl_BalanceHistory[[#This Row],[FundCode]]="01000","GF","Hi Ed / OCR"))</f>
        <v>GF</v>
      </c>
      <c r="Q2783" s="5">
        <v>8858388</v>
      </c>
      <c r="R2783" s="5">
        <v>8856183.8800000008</v>
      </c>
      <c r="S2783" s="5">
        <v>2204.12</v>
      </c>
      <c r="T2783" s="5">
        <v>0</v>
      </c>
      <c r="U2783" s="3"/>
      <c r="V2783" s="5">
        <v>2204.12</v>
      </c>
      <c r="W2783" s="5">
        <v>0</v>
      </c>
      <c r="X2783" s="5">
        <v>0</v>
      </c>
      <c r="Y2783" s="5">
        <v>0</v>
      </c>
      <c r="Z2783" s="5">
        <v>0</v>
      </c>
      <c r="AA2783" s="5">
        <v>2204.12</v>
      </c>
      <c r="AB2783" s="2"/>
      <c r="AC2783" s="2"/>
      <c r="AD2783" s="2"/>
      <c r="AE2783" s="2"/>
    </row>
    <row r="2784" spans="1:31" ht="30" x14ac:dyDescent="0.25">
      <c r="A2784" s="2" t="s">
        <v>10</v>
      </c>
      <c r="B2784" s="3">
        <v>7</v>
      </c>
      <c r="C2784" s="3">
        <v>202</v>
      </c>
      <c r="D2784" s="3" t="s">
        <v>494</v>
      </c>
      <c r="E2784" s="3" t="str">
        <f>_xlfn.XLOOKUP(Tbl_BalanceHistory[[#This Row],[RespAgy]],Tbl_Agencies[Agy Code],Tbl_Agencies[Agy Sort])</f>
        <v>111000</v>
      </c>
      <c r="F2784" s="2" t="str">
        <f>Tbl_BalanceHistory[[#This Row],[RespAgy]]&amp;": "&amp;Tbl_BalanceHistory[[#This Row],[RespAgency]]</f>
        <v>202: The Library Of Virginia</v>
      </c>
      <c r="G2784" s="3">
        <v>202</v>
      </c>
      <c r="H2784" s="3" t="s">
        <v>494</v>
      </c>
      <c r="I2784" s="3" t="str">
        <f>_xlfn.XLOOKUP(Tbl_BalanceHistory[[#This Row],[AgyCode]],Tbl_Agencies[Agy Code],Tbl_Agencies[Agy Sort])</f>
        <v>111000</v>
      </c>
      <c r="J2784" s="2" t="str">
        <f>Tbl_BalanceHistory[[#This Row],[AgyCode]]&amp;": "&amp;Tbl_BalanceHistory[[#This Row],[Agency Name]]</f>
        <v>202: The Library Of Virginia</v>
      </c>
      <c r="K2784" s="1">
        <v>2024</v>
      </c>
      <c r="L2784" s="3">
        <v>199</v>
      </c>
      <c r="M2784" s="3" t="s">
        <v>62</v>
      </c>
      <c r="N2784" s="2" t="str">
        <f>Tbl_BalanceHistory[[#This Row],[ProgramCode]]&amp;": "&amp;Tbl_BalanceHistory[[#This Row],[Program Name]]</f>
        <v>199: Administrative and Support Services</v>
      </c>
      <c r="O2784" s="3" t="s">
        <v>886</v>
      </c>
      <c r="P2784" s="1" t="str">
        <f>IF(Tbl_BalanceHistory[[#This Row],[FundCode]]="0100","GF",IF(Tbl_BalanceHistory[[#This Row],[FundCode]]="01000","GF","Hi Ed / OCR"))</f>
        <v>GF</v>
      </c>
      <c r="Q2784" s="5">
        <v>10915213</v>
      </c>
      <c r="R2784" s="5">
        <v>10848733.51</v>
      </c>
      <c r="S2784" s="5">
        <v>66479.490000000005</v>
      </c>
      <c r="T2784" s="5">
        <v>0</v>
      </c>
      <c r="U2784" s="3"/>
      <c r="V2784" s="5">
        <v>66479.490000000005</v>
      </c>
      <c r="W2784" s="5">
        <v>0</v>
      </c>
      <c r="X2784" s="5">
        <v>0</v>
      </c>
      <c r="Y2784" s="5">
        <v>0</v>
      </c>
      <c r="Z2784" s="5">
        <v>0</v>
      </c>
      <c r="AA2784" s="5">
        <v>66479.490000000005</v>
      </c>
      <c r="AB2784" s="2"/>
      <c r="AC2784" s="2"/>
      <c r="AD2784" s="2"/>
      <c r="AE2784" s="2"/>
    </row>
    <row r="2785" spans="1:31" ht="30" x14ac:dyDescent="0.25">
      <c r="A2785" s="2" t="s">
        <v>10</v>
      </c>
      <c r="B2785" s="3">
        <v>7</v>
      </c>
      <c r="C2785" s="3">
        <v>146</v>
      </c>
      <c r="D2785" s="3" t="s">
        <v>501</v>
      </c>
      <c r="E2785" s="3" t="str">
        <f>_xlfn.XLOOKUP(Tbl_BalanceHistory[[#This Row],[RespAgy]],Tbl_Agencies[Agy Code],Tbl_Agencies[Agy Sort])</f>
        <v>112000</v>
      </c>
      <c r="F2785" s="2" t="str">
        <f>Tbl_BalanceHistory[[#This Row],[RespAgy]]&amp;": "&amp;Tbl_BalanceHistory[[#This Row],[RespAgency]]</f>
        <v>146: The Science Museum of Virginia</v>
      </c>
      <c r="G2785" s="3">
        <v>146</v>
      </c>
      <c r="H2785" s="3" t="s">
        <v>501</v>
      </c>
      <c r="I2785" s="3" t="str">
        <f>_xlfn.XLOOKUP(Tbl_BalanceHistory[[#This Row],[AgyCode]],Tbl_Agencies[Agy Code],Tbl_Agencies[Agy Sort])</f>
        <v>112000</v>
      </c>
      <c r="J2785" s="2" t="str">
        <f>Tbl_BalanceHistory[[#This Row],[AgyCode]]&amp;": "&amp;Tbl_BalanceHistory[[#This Row],[Agency Name]]</f>
        <v>146: The Science Museum of Virginia</v>
      </c>
      <c r="K2785" s="1">
        <v>2014</v>
      </c>
      <c r="L2785" s="3">
        <v>145</v>
      </c>
      <c r="M2785" s="3" t="s">
        <v>446</v>
      </c>
      <c r="N2785" s="2" t="str">
        <f>Tbl_BalanceHistory[[#This Row],[ProgramCode]]&amp;": "&amp;Tbl_BalanceHistory[[#This Row],[Program Name]]</f>
        <v>145: Museum and Cultural Services</v>
      </c>
      <c r="O2785" s="3" t="s">
        <v>1730</v>
      </c>
      <c r="P2785" s="1" t="str">
        <f>IF(Tbl_BalanceHistory[[#This Row],[FundCode]]="0100","GF",IF(Tbl_BalanceHistory[[#This Row],[FundCode]]="01000","GF","Hi Ed / OCR"))</f>
        <v>GF</v>
      </c>
      <c r="Q2785" s="5">
        <v>5333970</v>
      </c>
      <c r="R2785" s="5">
        <v>5322774.3499999996</v>
      </c>
      <c r="S2785" s="5">
        <v>11195</v>
      </c>
      <c r="T2785" s="5">
        <v>0</v>
      </c>
      <c r="U2785" s="3"/>
      <c r="V2785" s="5">
        <v>11195</v>
      </c>
      <c r="W2785" s="5">
        <v>0</v>
      </c>
      <c r="X2785" s="5"/>
      <c r="Y2785" s="5"/>
      <c r="Z2785" s="5">
        <f>Tbl_BalanceHistory[[#This Row],[Discretionary Recommended - Pre 2022]]+Tbl_BalanceHistory[[#This Row],[Discretionary Balance Recommended: Policy]]+Tbl_BalanceHistory[[#This Row],[Discretionary Balance Recommended: Commitments]]</f>
        <v>0</v>
      </c>
      <c r="AA2785" s="5">
        <f>Tbl_BalanceHistory[[#This Row],[Discretionary Balance]]-Tbl_BalanceHistory[[#This Row],[Discretionary Reappropriation]]</f>
        <v>11195</v>
      </c>
      <c r="AB2785" s="2"/>
      <c r="AC2785" s="2"/>
      <c r="AD2785" s="2"/>
      <c r="AE2785" s="2"/>
    </row>
    <row r="2786" spans="1:31" ht="30" x14ac:dyDescent="0.25">
      <c r="A2786" s="2" t="s">
        <v>10</v>
      </c>
      <c r="B2786" s="3">
        <v>7</v>
      </c>
      <c r="C2786" s="3">
        <v>146</v>
      </c>
      <c r="D2786" s="3" t="s">
        <v>501</v>
      </c>
      <c r="E2786" s="3" t="str">
        <f>_xlfn.XLOOKUP(Tbl_BalanceHistory[[#This Row],[RespAgy]],Tbl_Agencies[Agy Code],Tbl_Agencies[Agy Sort])</f>
        <v>112000</v>
      </c>
      <c r="F2786" s="2" t="str">
        <f>Tbl_BalanceHistory[[#This Row],[RespAgy]]&amp;": "&amp;Tbl_BalanceHistory[[#This Row],[RespAgency]]</f>
        <v>146: The Science Museum of Virginia</v>
      </c>
      <c r="G2786" s="3">
        <v>146</v>
      </c>
      <c r="H2786" s="3" t="s">
        <v>501</v>
      </c>
      <c r="I2786" s="3" t="str">
        <f>_xlfn.XLOOKUP(Tbl_BalanceHistory[[#This Row],[AgyCode]],Tbl_Agencies[Agy Code],Tbl_Agencies[Agy Sort])</f>
        <v>112000</v>
      </c>
      <c r="J2786" s="2" t="str">
        <f>Tbl_BalanceHistory[[#This Row],[AgyCode]]&amp;": "&amp;Tbl_BalanceHistory[[#This Row],[Agency Name]]</f>
        <v>146: The Science Museum of Virginia</v>
      </c>
      <c r="K2786" s="1">
        <v>2015</v>
      </c>
      <c r="L2786" s="3">
        <v>145</v>
      </c>
      <c r="M2786" s="3" t="s">
        <v>446</v>
      </c>
      <c r="N2786" s="2" t="str">
        <f>Tbl_BalanceHistory[[#This Row],[ProgramCode]]&amp;": "&amp;Tbl_BalanceHistory[[#This Row],[Program Name]]</f>
        <v>145: Museum and Cultural Services</v>
      </c>
      <c r="O2786" s="3" t="s">
        <v>1730</v>
      </c>
      <c r="P2786" s="1" t="str">
        <f>IF(Tbl_BalanceHistory[[#This Row],[FundCode]]="0100","GF",IF(Tbl_BalanceHistory[[#This Row],[FundCode]]="01000","GF","Hi Ed / OCR"))</f>
        <v>GF</v>
      </c>
      <c r="Q2786" s="5">
        <v>5105830</v>
      </c>
      <c r="R2786" s="5">
        <v>5000844</v>
      </c>
      <c r="S2786" s="5">
        <v>104985</v>
      </c>
      <c r="T2786" s="5">
        <v>0</v>
      </c>
      <c r="U2786" s="3"/>
      <c r="V2786" s="5">
        <v>104985</v>
      </c>
      <c r="W2786" s="5">
        <v>104985</v>
      </c>
      <c r="X2786" s="5"/>
      <c r="Y2786" s="5"/>
      <c r="Z2786" s="5">
        <f>Tbl_BalanceHistory[[#This Row],[Discretionary Recommended - Pre 2022]]+Tbl_BalanceHistory[[#This Row],[Discretionary Balance Recommended: Policy]]+Tbl_BalanceHistory[[#This Row],[Discretionary Balance Recommended: Commitments]]</f>
        <v>104985</v>
      </c>
      <c r="AA2786" s="5">
        <f>Tbl_BalanceHistory[[#This Row],[Discretionary Balance]]-Tbl_BalanceHistory[[#This Row],[Discretionary Reappropriation]]</f>
        <v>0</v>
      </c>
      <c r="AB2786" s="2" t="s">
        <v>1991</v>
      </c>
      <c r="AC2786" s="2"/>
      <c r="AD2786" s="2"/>
      <c r="AE2786" s="2"/>
    </row>
    <row r="2787" spans="1:31" ht="30" x14ac:dyDescent="0.25">
      <c r="A2787" s="2" t="s">
        <v>10</v>
      </c>
      <c r="B2787" s="3">
        <v>7</v>
      </c>
      <c r="C2787" s="3">
        <v>146</v>
      </c>
      <c r="D2787" s="3" t="s">
        <v>501</v>
      </c>
      <c r="E2787" s="3" t="str">
        <f>_xlfn.XLOOKUP(Tbl_BalanceHistory[[#This Row],[RespAgy]],Tbl_Agencies[Agy Code],Tbl_Agencies[Agy Sort])</f>
        <v>112000</v>
      </c>
      <c r="F2787" s="2" t="str">
        <f>Tbl_BalanceHistory[[#This Row],[RespAgy]]&amp;": "&amp;Tbl_BalanceHistory[[#This Row],[RespAgency]]</f>
        <v>146: The Science Museum of Virginia</v>
      </c>
      <c r="G2787" s="3">
        <v>146</v>
      </c>
      <c r="H2787" s="3" t="s">
        <v>501</v>
      </c>
      <c r="I2787" s="3" t="str">
        <f>_xlfn.XLOOKUP(Tbl_BalanceHistory[[#This Row],[AgyCode]],Tbl_Agencies[Agy Code],Tbl_Agencies[Agy Sort])</f>
        <v>112000</v>
      </c>
      <c r="J2787" s="2" t="str">
        <f>Tbl_BalanceHistory[[#This Row],[AgyCode]]&amp;": "&amp;Tbl_BalanceHistory[[#This Row],[Agency Name]]</f>
        <v>146: The Science Museum of Virginia</v>
      </c>
      <c r="K2787" s="1">
        <v>2016</v>
      </c>
      <c r="L2787" s="3">
        <v>145</v>
      </c>
      <c r="M2787" s="3" t="s">
        <v>446</v>
      </c>
      <c r="N2787" s="2" t="str">
        <f>Tbl_BalanceHistory[[#This Row],[ProgramCode]]&amp;": "&amp;Tbl_BalanceHistory[[#This Row],[Program Name]]</f>
        <v>145: Museum and Cultural Services</v>
      </c>
      <c r="O2787" s="3" t="s">
        <v>1730</v>
      </c>
      <c r="P2787" s="1" t="str">
        <f>IF(Tbl_BalanceHistory[[#This Row],[FundCode]]="0100","GF",IF(Tbl_BalanceHistory[[#This Row],[FundCode]]="01000","GF","Hi Ed / OCR"))</f>
        <v>GF</v>
      </c>
      <c r="Q2787" s="5">
        <v>5348376</v>
      </c>
      <c r="R2787" s="5">
        <v>5337934.16</v>
      </c>
      <c r="S2787" s="5">
        <v>10441</v>
      </c>
      <c r="T2787" s="5">
        <v>0</v>
      </c>
      <c r="U2787" s="3"/>
      <c r="V2787" s="5">
        <v>10441</v>
      </c>
      <c r="W2787" s="5">
        <v>0</v>
      </c>
      <c r="X2787" s="5"/>
      <c r="Y2787" s="5"/>
      <c r="Z2787" s="5">
        <f>Tbl_BalanceHistory[[#This Row],[Discretionary Recommended - Pre 2022]]+Tbl_BalanceHistory[[#This Row],[Discretionary Balance Recommended: Policy]]+Tbl_BalanceHistory[[#This Row],[Discretionary Balance Recommended: Commitments]]</f>
        <v>0</v>
      </c>
      <c r="AA2787" s="5">
        <f>Tbl_BalanceHistory[[#This Row],[Discretionary Balance]]-Tbl_BalanceHistory[[#This Row],[Discretionary Reappropriation]]</f>
        <v>10441</v>
      </c>
      <c r="AB2787" s="2"/>
      <c r="AC2787" s="2"/>
      <c r="AD2787" s="2"/>
      <c r="AE2787" s="2"/>
    </row>
    <row r="2788" spans="1:31" ht="30" x14ac:dyDescent="0.25">
      <c r="A2788" s="2" t="s">
        <v>10</v>
      </c>
      <c r="B2788" s="3">
        <v>7</v>
      </c>
      <c r="C2788" s="3">
        <v>146</v>
      </c>
      <c r="D2788" s="3" t="s">
        <v>501</v>
      </c>
      <c r="E2788" s="3" t="str">
        <f>_xlfn.XLOOKUP(Tbl_BalanceHistory[[#This Row],[RespAgy]],Tbl_Agencies[Agy Code],Tbl_Agencies[Agy Sort])</f>
        <v>112000</v>
      </c>
      <c r="F2788" s="2" t="str">
        <f>Tbl_BalanceHistory[[#This Row],[RespAgy]]&amp;": "&amp;Tbl_BalanceHistory[[#This Row],[RespAgency]]</f>
        <v>146: The Science Museum of Virginia</v>
      </c>
      <c r="G2788" s="3">
        <v>146</v>
      </c>
      <c r="H2788" s="3" t="s">
        <v>501</v>
      </c>
      <c r="I2788" s="3" t="str">
        <f>_xlfn.XLOOKUP(Tbl_BalanceHistory[[#This Row],[AgyCode]],Tbl_Agencies[Agy Code],Tbl_Agencies[Agy Sort])</f>
        <v>112000</v>
      </c>
      <c r="J2788" s="2" t="str">
        <f>Tbl_BalanceHistory[[#This Row],[AgyCode]]&amp;": "&amp;Tbl_BalanceHistory[[#This Row],[Agency Name]]</f>
        <v>146: The Science Museum of Virginia</v>
      </c>
      <c r="K2788" s="1">
        <v>2017</v>
      </c>
      <c r="L2788" s="3">
        <v>145</v>
      </c>
      <c r="M2788" s="3" t="s">
        <v>446</v>
      </c>
      <c r="N2788" s="2" t="str">
        <f>Tbl_BalanceHistory[[#This Row],[ProgramCode]]&amp;": "&amp;Tbl_BalanceHistory[[#This Row],[Program Name]]</f>
        <v>145: Museum and Cultural Services</v>
      </c>
      <c r="O2788" s="3" t="s">
        <v>886</v>
      </c>
      <c r="P2788" s="1" t="str">
        <f>IF(Tbl_BalanceHistory[[#This Row],[FundCode]]="0100","GF",IF(Tbl_BalanceHistory[[#This Row],[FundCode]]="01000","GF","Hi Ed / OCR"))</f>
        <v>GF</v>
      </c>
      <c r="Q2788" s="5">
        <v>5072898</v>
      </c>
      <c r="R2788" s="5">
        <v>5063551.1100000003</v>
      </c>
      <c r="S2788" s="5">
        <v>9346</v>
      </c>
      <c r="T2788" s="5">
        <v>0</v>
      </c>
      <c r="U2788" s="3"/>
      <c r="V2788" s="5">
        <v>9346</v>
      </c>
      <c r="W2788" s="5">
        <v>0</v>
      </c>
      <c r="X2788" s="5"/>
      <c r="Y2788" s="5"/>
      <c r="Z2788" s="5">
        <f>Tbl_BalanceHistory[[#This Row],[Discretionary Recommended - Pre 2022]]+Tbl_BalanceHistory[[#This Row],[Discretionary Balance Recommended: Policy]]+Tbl_BalanceHistory[[#This Row],[Discretionary Balance Recommended: Commitments]]</f>
        <v>0</v>
      </c>
      <c r="AA2788" s="5">
        <f>Tbl_BalanceHistory[[#This Row],[Discretionary Balance]]-Tbl_BalanceHistory[[#This Row],[Discretionary Reappropriation]]</f>
        <v>9346</v>
      </c>
      <c r="AB2788" s="2"/>
      <c r="AC2788" s="2"/>
      <c r="AD2788" s="2"/>
      <c r="AE2788" s="2"/>
    </row>
    <row r="2789" spans="1:31" ht="30" x14ac:dyDescent="0.25">
      <c r="A2789" s="2" t="s">
        <v>10</v>
      </c>
      <c r="B2789" s="3">
        <v>7</v>
      </c>
      <c r="C2789" s="3">
        <v>146</v>
      </c>
      <c r="D2789" s="3" t="s">
        <v>501</v>
      </c>
      <c r="E2789" s="3" t="str">
        <f>_xlfn.XLOOKUP(Tbl_BalanceHistory[[#This Row],[RespAgy]],Tbl_Agencies[Agy Code],Tbl_Agencies[Agy Sort])</f>
        <v>112000</v>
      </c>
      <c r="F2789" s="2" t="str">
        <f>Tbl_BalanceHistory[[#This Row],[RespAgy]]&amp;": "&amp;Tbl_BalanceHistory[[#This Row],[RespAgency]]</f>
        <v>146: The Science Museum of Virginia</v>
      </c>
      <c r="G2789" s="3">
        <v>146</v>
      </c>
      <c r="H2789" s="3" t="s">
        <v>501</v>
      </c>
      <c r="I2789" s="3" t="str">
        <f>_xlfn.XLOOKUP(Tbl_BalanceHistory[[#This Row],[AgyCode]],Tbl_Agencies[Agy Code],Tbl_Agencies[Agy Sort])</f>
        <v>112000</v>
      </c>
      <c r="J2789" s="2" t="str">
        <f>Tbl_BalanceHistory[[#This Row],[AgyCode]]&amp;": "&amp;Tbl_BalanceHistory[[#This Row],[Agency Name]]</f>
        <v>146: The Science Museum of Virginia</v>
      </c>
      <c r="K2789" s="1">
        <v>2018</v>
      </c>
      <c r="L2789" s="3">
        <v>145</v>
      </c>
      <c r="M2789" s="3" t="s">
        <v>446</v>
      </c>
      <c r="N2789" s="2" t="str">
        <f>Tbl_BalanceHistory[[#This Row],[ProgramCode]]&amp;": "&amp;Tbl_BalanceHistory[[#This Row],[Program Name]]</f>
        <v>145: Museum and Cultural Services</v>
      </c>
      <c r="O2789" s="3" t="s">
        <v>886</v>
      </c>
      <c r="P2789" s="1" t="str">
        <f>IF(Tbl_BalanceHistory[[#This Row],[FundCode]]="0100","GF",IF(Tbl_BalanceHistory[[#This Row],[FundCode]]="01000","GF","Hi Ed / OCR"))</f>
        <v>GF</v>
      </c>
      <c r="Q2789" s="5">
        <v>5249947</v>
      </c>
      <c r="R2789" s="5">
        <v>5242386.43</v>
      </c>
      <c r="S2789" s="5">
        <v>7560</v>
      </c>
      <c r="T2789" s="5">
        <v>0</v>
      </c>
      <c r="U2789" s="3"/>
      <c r="V2789" s="5">
        <v>7560</v>
      </c>
      <c r="W2789" s="5">
        <v>0</v>
      </c>
      <c r="X2789" s="5"/>
      <c r="Y2789" s="5"/>
      <c r="Z2789" s="5">
        <f>Tbl_BalanceHistory[[#This Row],[Discretionary Recommended - Pre 2022]]+Tbl_BalanceHistory[[#This Row],[Discretionary Balance Recommended: Policy]]+Tbl_BalanceHistory[[#This Row],[Discretionary Balance Recommended: Commitments]]</f>
        <v>0</v>
      </c>
      <c r="AA2789" s="5">
        <f>Tbl_BalanceHistory[[#This Row],[Discretionary Balance]]-Tbl_BalanceHistory[[#This Row],[Discretionary Reappropriation]]</f>
        <v>7560</v>
      </c>
      <c r="AB2789" s="2"/>
      <c r="AC2789" s="2"/>
      <c r="AD2789" s="2"/>
      <c r="AE2789" s="2"/>
    </row>
    <row r="2790" spans="1:31" ht="30" x14ac:dyDescent="0.25">
      <c r="A2790" s="2" t="s">
        <v>10</v>
      </c>
      <c r="B2790" s="3">
        <v>7</v>
      </c>
      <c r="C2790" s="3">
        <v>146</v>
      </c>
      <c r="D2790" s="3" t="s">
        <v>501</v>
      </c>
      <c r="E2790" s="3" t="str">
        <f>_xlfn.XLOOKUP(Tbl_BalanceHistory[[#This Row],[RespAgy]],Tbl_Agencies[Agy Code],Tbl_Agencies[Agy Sort])</f>
        <v>112000</v>
      </c>
      <c r="F2790" s="2" t="str">
        <f>Tbl_BalanceHistory[[#This Row],[RespAgy]]&amp;": "&amp;Tbl_BalanceHistory[[#This Row],[RespAgency]]</f>
        <v>146: The Science Museum of Virginia</v>
      </c>
      <c r="G2790" s="3">
        <v>146</v>
      </c>
      <c r="H2790" s="3" t="s">
        <v>501</v>
      </c>
      <c r="I2790" s="3" t="str">
        <f>_xlfn.XLOOKUP(Tbl_BalanceHistory[[#This Row],[AgyCode]],Tbl_Agencies[Agy Code],Tbl_Agencies[Agy Sort])</f>
        <v>112000</v>
      </c>
      <c r="J2790" s="2" t="str">
        <f>Tbl_BalanceHistory[[#This Row],[AgyCode]]&amp;": "&amp;Tbl_BalanceHistory[[#This Row],[Agency Name]]</f>
        <v>146: The Science Museum of Virginia</v>
      </c>
      <c r="K2790" s="1">
        <v>2019</v>
      </c>
      <c r="L2790" s="3">
        <v>145</v>
      </c>
      <c r="M2790" s="3" t="s">
        <v>446</v>
      </c>
      <c r="N2790" s="2" t="str">
        <f>Tbl_BalanceHistory[[#This Row],[ProgramCode]]&amp;": "&amp;Tbl_BalanceHistory[[#This Row],[Program Name]]</f>
        <v>145: Museum and Cultural Services</v>
      </c>
      <c r="O2790" s="3" t="s">
        <v>886</v>
      </c>
      <c r="P2790" s="1" t="str">
        <f>IF(Tbl_BalanceHistory[[#This Row],[FundCode]]="0100","GF",IF(Tbl_BalanceHistory[[#This Row],[FundCode]]="01000","GF","Hi Ed / OCR"))</f>
        <v>GF</v>
      </c>
      <c r="Q2790" s="5">
        <v>5311373</v>
      </c>
      <c r="R2790" s="5">
        <v>5279504.84</v>
      </c>
      <c r="S2790" s="5">
        <v>31868.16</v>
      </c>
      <c r="T2790" s="5">
        <v>0</v>
      </c>
      <c r="U2790" s="3"/>
      <c r="V2790" s="5">
        <v>31868.16</v>
      </c>
      <c r="W2790" s="5">
        <v>0</v>
      </c>
      <c r="X2790" s="5"/>
      <c r="Y2790" s="5"/>
      <c r="Z2790" s="5">
        <f>Tbl_BalanceHistory[[#This Row],[Discretionary Recommended - Pre 2022]]+Tbl_BalanceHistory[[#This Row],[Discretionary Balance Recommended: Policy]]+Tbl_BalanceHistory[[#This Row],[Discretionary Balance Recommended: Commitments]]</f>
        <v>0</v>
      </c>
      <c r="AA2790" s="5">
        <f>Tbl_BalanceHistory[[#This Row],[Discretionary Balance]]-Tbl_BalanceHistory[[#This Row],[Discretionary Reappropriation]]</f>
        <v>31868.16</v>
      </c>
      <c r="AB2790" s="2"/>
      <c r="AC2790" s="2"/>
      <c r="AD2790" s="2"/>
      <c r="AE2790" s="2"/>
    </row>
    <row r="2791" spans="1:31" ht="90" x14ac:dyDescent="0.25">
      <c r="A2791" s="2" t="s">
        <v>10</v>
      </c>
      <c r="B2791" s="3">
        <v>7</v>
      </c>
      <c r="C2791" s="3">
        <v>146</v>
      </c>
      <c r="D2791" s="3" t="s">
        <v>501</v>
      </c>
      <c r="E2791" s="3" t="str">
        <f>_xlfn.XLOOKUP(Tbl_BalanceHistory[[#This Row],[RespAgy]],Tbl_Agencies[Agy Code],Tbl_Agencies[Agy Sort])</f>
        <v>112000</v>
      </c>
      <c r="F2791" s="2" t="str">
        <f>Tbl_BalanceHistory[[#This Row],[RespAgy]]&amp;": "&amp;Tbl_BalanceHistory[[#This Row],[RespAgency]]</f>
        <v>146: The Science Museum of Virginia</v>
      </c>
      <c r="G2791" s="3">
        <v>146</v>
      </c>
      <c r="H2791" s="3" t="s">
        <v>501</v>
      </c>
      <c r="I2791" s="3" t="str">
        <f>_xlfn.XLOOKUP(Tbl_BalanceHistory[[#This Row],[AgyCode]],Tbl_Agencies[Agy Code],Tbl_Agencies[Agy Sort])</f>
        <v>112000</v>
      </c>
      <c r="J2791" s="2" t="str">
        <f>Tbl_BalanceHistory[[#This Row],[AgyCode]]&amp;": "&amp;Tbl_BalanceHistory[[#This Row],[Agency Name]]</f>
        <v>146: The Science Museum of Virginia</v>
      </c>
      <c r="K2791" s="1">
        <v>2020</v>
      </c>
      <c r="L2791" s="3">
        <v>145</v>
      </c>
      <c r="M2791" s="3" t="s">
        <v>446</v>
      </c>
      <c r="N2791" s="2" t="str">
        <f>Tbl_BalanceHistory[[#This Row],[ProgramCode]]&amp;": "&amp;Tbl_BalanceHistory[[#This Row],[Program Name]]</f>
        <v>145: Museum and Cultural Services</v>
      </c>
      <c r="O2791" s="3" t="s">
        <v>886</v>
      </c>
      <c r="P2791" s="1" t="str">
        <f>IF(Tbl_BalanceHistory[[#This Row],[FundCode]]="0100","GF",IF(Tbl_BalanceHistory[[#This Row],[FundCode]]="01000","GF","Hi Ed / OCR"))</f>
        <v>GF</v>
      </c>
      <c r="Q2791" s="5">
        <v>5407403</v>
      </c>
      <c r="R2791" s="5">
        <v>5338508.78</v>
      </c>
      <c r="S2791" s="5">
        <v>68894.22</v>
      </c>
      <c r="T2791" s="5">
        <v>0</v>
      </c>
      <c r="U2791" s="3"/>
      <c r="V2791" s="5">
        <v>68894.22</v>
      </c>
      <c r="W2791" s="5">
        <v>68894.22</v>
      </c>
      <c r="X2791" s="5"/>
      <c r="Y2791" s="5"/>
      <c r="Z2791" s="5">
        <f>Tbl_BalanceHistory[[#This Row],[Discretionary Recommended - Pre 2022]]+Tbl_BalanceHistory[[#This Row],[Discretionary Balance Recommended: Policy]]+Tbl_BalanceHistory[[#This Row],[Discretionary Balance Recommended: Commitments]]</f>
        <v>68894.22</v>
      </c>
      <c r="AA2791" s="5">
        <f>Tbl_BalanceHistory[[#This Row],[Discretionary Balance]]-Tbl_BalanceHistory[[#This Row],[Discretionary Reappropriation]]</f>
        <v>0</v>
      </c>
      <c r="AB2791" s="2" t="s">
        <v>1992</v>
      </c>
      <c r="AC2791" s="2"/>
      <c r="AD2791" s="2"/>
      <c r="AE2791" s="2"/>
    </row>
    <row r="2792" spans="1:31" ht="30" x14ac:dyDescent="0.25">
      <c r="A2792" s="2" t="s">
        <v>10</v>
      </c>
      <c r="B2792" s="3">
        <v>7</v>
      </c>
      <c r="C2792" s="3">
        <v>146</v>
      </c>
      <c r="D2792" s="3" t="s">
        <v>501</v>
      </c>
      <c r="E2792" s="3" t="str">
        <f>_xlfn.XLOOKUP(Tbl_BalanceHistory[[#This Row],[RespAgy]],Tbl_Agencies[Agy Code],Tbl_Agencies[Agy Sort])</f>
        <v>112000</v>
      </c>
      <c r="F2792" s="2" t="str">
        <f>Tbl_BalanceHistory[[#This Row],[RespAgy]]&amp;": "&amp;Tbl_BalanceHistory[[#This Row],[RespAgency]]</f>
        <v>146: The Science Museum of Virginia</v>
      </c>
      <c r="G2792" s="3">
        <v>146</v>
      </c>
      <c r="H2792" s="3" t="s">
        <v>501</v>
      </c>
      <c r="I2792" s="3" t="str">
        <f>_xlfn.XLOOKUP(Tbl_BalanceHistory[[#This Row],[AgyCode]],Tbl_Agencies[Agy Code],Tbl_Agencies[Agy Sort])</f>
        <v>112000</v>
      </c>
      <c r="J2792" s="2" t="str">
        <f>Tbl_BalanceHistory[[#This Row],[AgyCode]]&amp;": "&amp;Tbl_BalanceHistory[[#This Row],[Agency Name]]</f>
        <v>146: The Science Museum of Virginia</v>
      </c>
      <c r="K2792" s="1">
        <v>2021</v>
      </c>
      <c r="L2792" s="3">
        <v>145</v>
      </c>
      <c r="M2792" s="3" t="s">
        <v>446</v>
      </c>
      <c r="N2792" s="2" t="str">
        <f>Tbl_BalanceHistory[[#This Row],[ProgramCode]]&amp;": "&amp;Tbl_BalanceHistory[[#This Row],[Program Name]]</f>
        <v>145: Museum and Cultural Services</v>
      </c>
      <c r="O2792" s="3" t="s">
        <v>886</v>
      </c>
      <c r="P2792" s="1" t="str">
        <f>IF(Tbl_BalanceHistory[[#This Row],[FundCode]]="0100","GF",IF(Tbl_BalanceHistory[[#This Row],[FundCode]]="01000","GF","Hi Ed / OCR"))</f>
        <v>GF</v>
      </c>
      <c r="Q2792" s="5">
        <v>5425409.2199999997</v>
      </c>
      <c r="R2792" s="5">
        <v>5419976.5999999996</v>
      </c>
      <c r="S2792" s="5">
        <v>5432.62</v>
      </c>
      <c r="T2792" s="5">
        <v>0</v>
      </c>
      <c r="U2792" s="3"/>
      <c r="V2792" s="5">
        <v>5432.62</v>
      </c>
      <c r="W2792" s="5">
        <v>0</v>
      </c>
      <c r="X2792" s="5"/>
      <c r="Y2792" s="5"/>
      <c r="Z2792" s="5">
        <f>Tbl_BalanceHistory[[#This Row],[Discretionary Recommended - Pre 2022]]+Tbl_BalanceHistory[[#This Row],[Discretionary Balance Recommended: Policy]]+Tbl_BalanceHistory[[#This Row],[Discretionary Balance Recommended: Commitments]]</f>
        <v>0</v>
      </c>
      <c r="AA2792" s="5">
        <f>Tbl_BalanceHistory[[#This Row],[Discretionary Balance]]-Tbl_BalanceHistory[[#This Row],[Discretionary Reappropriation]]</f>
        <v>5432.62</v>
      </c>
      <c r="AB2792" s="2"/>
      <c r="AC2792" s="2"/>
      <c r="AD2792" s="2"/>
      <c r="AE2792" s="2"/>
    </row>
    <row r="2793" spans="1:31" ht="30" x14ac:dyDescent="0.25">
      <c r="A2793" s="2" t="s">
        <v>10</v>
      </c>
      <c r="B2793" s="3">
        <v>7</v>
      </c>
      <c r="C2793" s="3">
        <v>146</v>
      </c>
      <c r="D2793" s="3" t="s">
        <v>501</v>
      </c>
      <c r="E2793" s="3" t="str">
        <f>_xlfn.XLOOKUP(Tbl_BalanceHistory[[#This Row],[RespAgy]],Tbl_Agencies[Agy Code],Tbl_Agencies[Agy Sort])</f>
        <v>112000</v>
      </c>
      <c r="F2793" s="2" t="str">
        <f>Tbl_BalanceHistory[[#This Row],[RespAgy]]&amp;": "&amp;Tbl_BalanceHistory[[#This Row],[RespAgency]]</f>
        <v>146: The Science Museum of Virginia</v>
      </c>
      <c r="G2793" s="3">
        <v>146</v>
      </c>
      <c r="H2793" s="3" t="s">
        <v>501</v>
      </c>
      <c r="I2793" s="3" t="str">
        <f>_xlfn.XLOOKUP(Tbl_BalanceHistory[[#This Row],[AgyCode]],Tbl_Agencies[Agy Code],Tbl_Agencies[Agy Sort])</f>
        <v>112000</v>
      </c>
      <c r="J2793" s="2" t="str">
        <f>Tbl_BalanceHistory[[#This Row],[AgyCode]]&amp;": "&amp;Tbl_BalanceHistory[[#This Row],[Agency Name]]</f>
        <v>146: The Science Museum of Virginia</v>
      </c>
      <c r="K2793" s="1">
        <v>2022</v>
      </c>
      <c r="L2793" s="3">
        <v>145</v>
      </c>
      <c r="M2793" s="3" t="s">
        <v>446</v>
      </c>
      <c r="N2793" s="2" t="str">
        <f>Tbl_BalanceHistory[[#This Row],[ProgramCode]]&amp;": "&amp;Tbl_BalanceHistory[[#This Row],[Program Name]]</f>
        <v>145: Museum and Cultural Services</v>
      </c>
      <c r="O2793" s="3" t="s">
        <v>886</v>
      </c>
      <c r="P2793" s="1" t="str">
        <f>IF(Tbl_BalanceHistory[[#This Row],[FundCode]]="0100","GF",IF(Tbl_BalanceHistory[[#This Row],[FundCode]]="01000","GF","Hi Ed / OCR"))</f>
        <v>GF</v>
      </c>
      <c r="Q2793" s="5">
        <v>5755916</v>
      </c>
      <c r="R2793" s="5">
        <v>5755913.3399999999</v>
      </c>
      <c r="S2793" s="5">
        <v>2.66</v>
      </c>
      <c r="T2793" s="5">
        <v>0</v>
      </c>
      <c r="U2793" s="3"/>
      <c r="V2793" s="5">
        <v>2.66</v>
      </c>
      <c r="W2793" s="5"/>
      <c r="X2793" s="5">
        <v>0</v>
      </c>
      <c r="Y2793" s="5">
        <v>0</v>
      </c>
      <c r="Z2793" s="5">
        <f>Tbl_BalanceHistory[[#This Row],[Discretionary Recommended - Pre 2022]]+Tbl_BalanceHistory[[#This Row],[Discretionary Balance Recommended: Policy]]+Tbl_BalanceHistory[[#This Row],[Discretionary Balance Recommended: Commitments]]</f>
        <v>0</v>
      </c>
      <c r="AA2793" s="5">
        <f>Tbl_BalanceHistory[[#This Row],[Discretionary Balance]]-Tbl_BalanceHistory[[#This Row],[Discretionary Reappropriation]]</f>
        <v>2.66</v>
      </c>
      <c r="AB2793" s="2"/>
      <c r="AC2793" s="2"/>
      <c r="AD2793" s="2"/>
      <c r="AE2793" s="2"/>
    </row>
    <row r="2794" spans="1:31" ht="30" x14ac:dyDescent="0.25">
      <c r="A2794" s="2" t="s">
        <v>10</v>
      </c>
      <c r="B2794" s="3">
        <v>7</v>
      </c>
      <c r="C2794" s="3">
        <v>146</v>
      </c>
      <c r="D2794" s="3" t="s">
        <v>501</v>
      </c>
      <c r="E2794" s="3" t="str">
        <f>_xlfn.XLOOKUP(Tbl_BalanceHistory[[#This Row],[RespAgy]],Tbl_Agencies[Agy Code],Tbl_Agencies[Agy Sort])</f>
        <v>112000</v>
      </c>
      <c r="F2794" s="2" t="str">
        <f>Tbl_BalanceHistory[[#This Row],[RespAgy]]&amp;": "&amp;Tbl_BalanceHistory[[#This Row],[RespAgency]]</f>
        <v>146: The Science Museum of Virginia</v>
      </c>
      <c r="G2794" s="3">
        <v>146</v>
      </c>
      <c r="H2794" s="3" t="s">
        <v>501</v>
      </c>
      <c r="I2794" s="3" t="str">
        <f>_xlfn.XLOOKUP(Tbl_BalanceHistory[[#This Row],[AgyCode]],Tbl_Agencies[Agy Code],Tbl_Agencies[Agy Sort])</f>
        <v>112000</v>
      </c>
      <c r="J2794" s="2" t="str">
        <f>Tbl_BalanceHistory[[#This Row],[AgyCode]]&amp;": "&amp;Tbl_BalanceHistory[[#This Row],[Agency Name]]</f>
        <v>146: The Science Museum of Virginia</v>
      </c>
      <c r="K2794" s="1">
        <v>2023</v>
      </c>
      <c r="L2794" s="3">
        <v>145</v>
      </c>
      <c r="M2794" s="3" t="s">
        <v>446</v>
      </c>
      <c r="N2794" s="2" t="str">
        <f>Tbl_BalanceHistory[[#This Row],[ProgramCode]]&amp;": "&amp;Tbl_BalanceHistory[[#This Row],[Program Name]]</f>
        <v>145: Museum and Cultural Services</v>
      </c>
      <c r="O2794" s="3" t="s">
        <v>886</v>
      </c>
      <c r="P2794" s="1" t="str">
        <f>IF(Tbl_BalanceHistory[[#This Row],[FundCode]]="0100","GF",IF(Tbl_BalanceHistory[[#This Row],[FundCode]]="01000","GF","Hi Ed / OCR"))</f>
        <v>GF</v>
      </c>
      <c r="Q2794" s="5">
        <v>6490840</v>
      </c>
      <c r="R2794" s="5">
        <v>6490740</v>
      </c>
      <c r="S2794" s="5">
        <v>100</v>
      </c>
      <c r="T2794" s="5">
        <v>0</v>
      </c>
      <c r="U2794" s="3"/>
      <c r="V2794" s="5">
        <v>100</v>
      </c>
      <c r="W2794" s="5">
        <v>0</v>
      </c>
      <c r="X2794" s="5">
        <v>0</v>
      </c>
      <c r="Y2794" s="5">
        <v>0</v>
      </c>
      <c r="Z2794" s="5">
        <v>0</v>
      </c>
      <c r="AA2794" s="5">
        <v>100</v>
      </c>
      <c r="AB2794" s="2"/>
      <c r="AC2794" s="2"/>
      <c r="AD2794" s="2"/>
      <c r="AE2794" s="2"/>
    </row>
    <row r="2795" spans="1:31" ht="30" x14ac:dyDescent="0.25">
      <c r="A2795" s="2" t="s">
        <v>10</v>
      </c>
      <c r="B2795" s="3">
        <v>7</v>
      </c>
      <c r="C2795" s="3">
        <v>146</v>
      </c>
      <c r="D2795" s="3" t="s">
        <v>501</v>
      </c>
      <c r="E2795" s="3" t="str">
        <f>_xlfn.XLOOKUP(Tbl_BalanceHistory[[#This Row],[RespAgy]],Tbl_Agencies[Agy Code],Tbl_Agencies[Agy Sort])</f>
        <v>112000</v>
      </c>
      <c r="F2795" s="2" t="str">
        <f>Tbl_BalanceHistory[[#This Row],[RespAgy]]&amp;": "&amp;Tbl_BalanceHistory[[#This Row],[RespAgency]]</f>
        <v>146: The Science Museum of Virginia</v>
      </c>
      <c r="G2795" s="3">
        <v>146</v>
      </c>
      <c r="H2795" s="3" t="s">
        <v>501</v>
      </c>
      <c r="I2795" s="3" t="str">
        <f>_xlfn.XLOOKUP(Tbl_BalanceHistory[[#This Row],[AgyCode]],Tbl_Agencies[Agy Code],Tbl_Agencies[Agy Sort])</f>
        <v>112000</v>
      </c>
      <c r="J2795" s="2" t="str">
        <f>Tbl_BalanceHistory[[#This Row],[AgyCode]]&amp;": "&amp;Tbl_BalanceHistory[[#This Row],[Agency Name]]</f>
        <v>146: The Science Museum of Virginia</v>
      </c>
      <c r="K2795" s="1">
        <v>2024</v>
      </c>
      <c r="L2795" s="3">
        <v>145</v>
      </c>
      <c r="M2795" s="3" t="s">
        <v>446</v>
      </c>
      <c r="N2795" s="2" t="str">
        <f>Tbl_BalanceHistory[[#This Row],[ProgramCode]]&amp;": "&amp;Tbl_BalanceHistory[[#This Row],[Program Name]]</f>
        <v>145: Museum and Cultural Services</v>
      </c>
      <c r="O2795" s="3" t="s">
        <v>886</v>
      </c>
      <c r="P2795" s="1" t="str">
        <f>IF(Tbl_BalanceHistory[[#This Row],[FundCode]]="0100","GF",IF(Tbl_BalanceHistory[[#This Row],[FundCode]]="01000","GF","Hi Ed / OCR"))</f>
        <v>GF</v>
      </c>
      <c r="Q2795" s="5">
        <v>6696777</v>
      </c>
      <c r="R2795" s="5">
        <v>6696677</v>
      </c>
      <c r="S2795" s="5">
        <v>100</v>
      </c>
      <c r="T2795" s="5">
        <v>0</v>
      </c>
      <c r="U2795" s="3"/>
      <c r="V2795" s="5">
        <v>100</v>
      </c>
      <c r="W2795" s="5">
        <v>0</v>
      </c>
      <c r="X2795" s="5">
        <v>0</v>
      </c>
      <c r="Y2795" s="5">
        <v>0</v>
      </c>
      <c r="Z2795" s="5">
        <v>0</v>
      </c>
      <c r="AA2795" s="5">
        <v>100</v>
      </c>
      <c r="AB2795" s="2"/>
      <c r="AC2795" s="2"/>
      <c r="AD2795" s="2"/>
      <c r="AE2795" s="2"/>
    </row>
    <row r="2796" spans="1:31" ht="30" x14ac:dyDescent="0.25">
      <c r="A2796" s="2" t="s">
        <v>10</v>
      </c>
      <c r="B2796" s="3">
        <v>7</v>
      </c>
      <c r="C2796" s="3">
        <v>942</v>
      </c>
      <c r="D2796" s="3" t="s">
        <v>535</v>
      </c>
      <c r="E2796" s="3" t="str">
        <f>_xlfn.XLOOKUP(Tbl_BalanceHistory[[#This Row],[RespAgy]],Tbl_Agencies[Agy Code],Tbl_Agencies[Agy Sort])</f>
        <v>112010</v>
      </c>
      <c r="F2796" s="2" t="str">
        <f>Tbl_BalanceHistory[[#This Row],[RespAgy]]&amp;": "&amp;Tbl_BalanceHistory[[#This Row],[RespAgency]]</f>
        <v>942: Virginia Museum of Natural History</v>
      </c>
      <c r="G2796" s="3">
        <v>942</v>
      </c>
      <c r="H2796" s="3" t="s">
        <v>535</v>
      </c>
      <c r="I2796" s="3" t="str">
        <f>_xlfn.XLOOKUP(Tbl_BalanceHistory[[#This Row],[AgyCode]],Tbl_Agencies[Agy Code],Tbl_Agencies[Agy Sort])</f>
        <v>112010</v>
      </c>
      <c r="J2796" s="2" t="str">
        <f>Tbl_BalanceHistory[[#This Row],[AgyCode]]&amp;": "&amp;Tbl_BalanceHistory[[#This Row],[Agency Name]]</f>
        <v>942: Virginia Museum of Natural History</v>
      </c>
      <c r="K2796" s="1">
        <v>2019</v>
      </c>
      <c r="L2796" s="3">
        <v>145</v>
      </c>
      <c r="M2796" s="3" t="s">
        <v>446</v>
      </c>
      <c r="N2796" s="2" t="str">
        <f>Tbl_BalanceHistory[[#This Row],[ProgramCode]]&amp;": "&amp;Tbl_BalanceHistory[[#This Row],[Program Name]]</f>
        <v>145: Museum and Cultural Services</v>
      </c>
      <c r="O2796" s="3" t="s">
        <v>886</v>
      </c>
      <c r="P2796" s="1" t="str">
        <f>IF(Tbl_BalanceHistory[[#This Row],[FundCode]]="0100","GF",IF(Tbl_BalanceHistory[[#This Row],[FundCode]]="01000","GF","Hi Ed / OCR"))</f>
        <v>GF</v>
      </c>
      <c r="Q2796" s="5">
        <v>2839999</v>
      </c>
      <c r="R2796" s="5">
        <v>2839999</v>
      </c>
      <c r="S2796" s="5">
        <v>0</v>
      </c>
      <c r="T2796" s="5">
        <v>0</v>
      </c>
      <c r="U2796" s="3"/>
      <c r="V2796" s="5">
        <v>0</v>
      </c>
      <c r="W2796" s="5">
        <v>0</v>
      </c>
      <c r="X2796" s="5"/>
      <c r="Y2796" s="5"/>
      <c r="Z2796" s="5">
        <f>Tbl_BalanceHistory[[#This Row],[Discretionary Recommended - Pre 2022]]+Tbl_BalanceHistory[[#This Row],[Discretionary Balance Recommended: Policy]]+Tbl_BalanceHistory[[#This Row],[Discretionary Balance Recommended: Commitments]]</f>
        <v>0</v>
      </c>
      <c r="AA2796" s="5">
        <f>Tbl_BalanceHistory[[#This Row],[Discretionary Balance]]-Tbl_BalanceHistory[[#This Row],[Discretionary Reappropriation]]</f>
        <v>0</v>
      </c>
      <c r="AB2796" s="2"/>
      <c r="AC2796" s="2"/>
      <c r="AD2796" s="2"/>
      <c r="AE2796" s="2"/>
    </row>
    <row r="2797" spans="1:31" ht="30" x14ac:dyDescent="0.25">
      <c r="A2797" s="2" t="s">
        <v>10</v>
      </c>
      <c r="B2797" s="3">
        <v>7</v>
      </c>
      <c r="C2797" s="3">
        <v>942</v>
      </c>
      <c r="D2797" s="3" t="s">
        <v>535</v>
      </c>
      <c r="E2797" s="3" t="str">
        <f>_xlfn.XLOOKUP(Tbl_BalanceHistory[[#This Row],[RespAgy]],Tbl_Agencies[Agy Code],Tbl_Agencies[Agy Sort])</f>
        <v>112010</v>
      </c>
      <c r="F2797" s="2" t="str">
        <f>Tbl_BalanceHistory[[#This Row],[RespAgy]]&amp;": "&amp;Tbl_BalanceHistory[[#This Row],[RespAgency]]</f>
        <v>942: Virginia Museum of Natural History</v>
      </c>
      <c r="G2797" s="3">
        <v>942</v>
      </c>
      <c r="H2797" s="3" t="s">
        <v>535</v>
      </c>
      <c r="I2797" s="3" t="str">
        <f>_xlfn.XLOOKUP(Tbl_BalanceHistory[[#This Row],[AgyCode]],Tbl_Agencies[Agy Code],Tbl_Agencies[Agy Sort])</f>
        <v>112010</v>
      </c>
      <c r="J2797" s="2" t="str">
        <f>Tbl_BalanceHistory[[#This Row],[AgyCode]]&amp;": "&amp;Tbl_BalanceHistory[[#This Row],[Agency Name]]</f>
        <v>942: Virginia Museum of Natural History</v>
      </c>
      <c r="K2797" s="1">
        <v>2020</v>
      </c>
      <c r="L2797" s="3">
        <v>145</v>
      </c>
      <c r="M2797" s="3" t="s">
        <v>446</v>
      </c>
      <c r="N2797" s="2" t="str">
        <f>Tbl_BalanceHistory[[#This Row],[ProgramCode]]&amp;": "&amp;Tbl_BalanceHistory[[#This Row],[Program Name]]</f>
        <v>145: Museum and Cultural Services</v>
      </c>
      <c r="O2797" s="3" t="s">
        <v>886</v>
      </c>
      <c r="P2797" s="1" t="str">
        <f>IF(Tbl_BalanceHistory[[#This Row],[FundCode]]="0100","GF",IF(Tbl_BalanceHistory[[#This Row],[FundCode]]="01000","GF","Hi Ed / OCR"))</f>
        <v>GF</v>
      </c>
      <c r="Q2797" s="5">
        <v>3006162</v>
      </c>
      <c r="R2797" s="5">
        <v>2642880.87</v>
      </c>
      <c r="S2797" s="5">
        <v>363281.13</v>
      </c>
      <c r="T2797" s="5">
        <v>0</v>
      </c>
      <c r="U2797" s="3"/>
      <c r="V2797" s="5">
        <v>363281.13</v>
      </c>
      <c r="W2797" s="5">
        <v>0</v>
      </c>
      <c r="X2797" s="5"/>
      <c r="Y2797" s="5"/>
      <c r="Z2797" s="5">
        <f>Tbl_BalanceHistory[[#This Row],[Discretionary Recommended - Pre 2022]]+Tbl_BalanceHistory[[#This Row],[Discretionary Balance Recommended: Policy]]+Tbl_BalanceHistory[[#This Row],[Discretionary Balance Recommended: Commitments]]</f>
        <v>0</v>
      </c>
      <c r="AA2797" s="5">
        <f>Tbl_BalanceHistory[[#This Row],[Discretionary Balance]]-Tbl_BalanceHistory[[#This Row],[Discretionary Reappropriation]]</f>
        <v>363281.13</v>
      </c>
      <c r="AB2797" s="2"/>
      <c r="AC2797" s="2"/>
      <c r="AD2797" s="2"/>
      <c r="AE2797" s="2"/>
    </row>
    <row r="2798" spans="1:31" ht="30" x14ac:dyDescent="0.25">
      <c r="A2798" s="2" t="s">
        <v>10</v>
      </c>
      <c r="B2798" s="3">
        <v>7</v>
      </c>
      <c r="C2798" s="3">
        <v>942</v>
      </c>
      <c r="D2798" s="3" t="s">
        <v>535</v>
      </c>
      <c r="E2798" s="3" t="str">
        <f>_xlfn.XLOOKUP(Tbl_BalanceHistory[[#This Row],[RespAgy]],Tbl_Agencies[Agy Code],Tbl_Agencies[Agy Sort])</f>
        <v>112010</v>
      </c>
      <c r="F2798" s="2" t="str">
        <f>Tbl_BalanceHistory[[#This Row],[RespAgy]]&amp;": "&amp;Tbl_BalanceHistory[[#This Row],[RespAgency]]</f>
        <v>942: Virginia Museum of Natural History</v>
      </c>
      <c r="G2798" s="3">
        <v>942</v>
      </c>
      <c r="H2798" s="3" t="s">
        <v>535</v>
      </c>
      <c r="I2798" s="3" t="str">
        <f>_xlfn.XLOOKUP(Tbl_BalanceHistory[[#This Row],[AgyCode]],Tbl_Agencies[Agy Code],Tbl_Agencies[Agy Sort])</f>
        <v>112010</v>
      </c>
      <c r="J2798" s="2" t="str">
        <f>Tbl_BalanceHistory[[#This Row],[AgyCode]]&amp;": "&amp;Tbl_BalanceHistory[[#This Row],[Agency Name]]</f>
        <v>942: Virginia Museum of Natural History</v>
      </c>
      <c r="K2798" s="1">
        <v>2021</v>
      </c>
      <c r="L2798" s="3">
        <v>145</v>
      </c>
      <c r="M2798" s="3" t="s">
        <v>446</v>
      </c>
      <c r="N2798" s="2" t="str">
        <f>Tbl_BalanceHistory[[#This Row],[ProgramCode]]&amp;": "&amp;Tbl_BalanceHistory[[#This Row],[Program Name]]</f>
        <v>145: Museum and Cultural Services</v>
      </c>
      <c r="O2798" s="3" t="s">
        <v>886</v>
      </c>
      <c r="P2798" s="1" t="str">
        <f>IF(Tbl_BalanceHistory[[#This Row],[FundCode]]="0100","GF",IF(Tbl_BalanceHistory[[#This Row],[FundCode]]="01000","GF","Hi Ed / OCR"))</f>
        <v>GF</v>
      </c>
      <c r="Q2798" s="5">
        <v>2939376</v>
      </c>
      <c r="R2798" s="5">
        <v>2825777.83</v>
      </c>
      <c r="S2798" s="5">
        <v>113598.17</v>
      </c>
      <c r="T2798" s="5">
        <v>0</v>
      </c>
      <c r="U2798" s="3"/>
      <c r="V2798" s="5">
        <v>113598.17</v>
      </c>
      <c r="W2798" s="5">
        <v>0</v>
      </c>
      <c r="X2798" s="5"/>
      <c r="Y2798" s="5"/>
      <c r="Z2798" s="5">
        <f>Tbl_BalanceHistory[[#This Row],[Discretionary Recommended - Pre 2022]]+Tbl_BalanceHistory[[#This Row],[Discretionary Balance Recommended: Policy]]+Tbl_BalanceHistory[[#This Row],[Discretionary Balance Recommended: Commitments]]</f>
        <v>0</v>
      </c>
      <c r="AA2798" s="5">
        <f>Tbl_BalanceHistory[[#This Row],[Discretionary Balance]]-Tbl_BalanceHistory[[#This Row],[Discretionary Reappropriation]]</f>
        <v>113598.17</v>
      </c>
      <c r="AB2798" s="2"/>
      <c r="AC2798" s="2"/>
      <c r="AD2798" s="2"/>
      <c r="AE2798" s="2"/>
    </row>
    <row r="2799" spans="1:31" ht="30" x14ac:dyDescent="0.25">
      <c r="A2799" s="2" t="s">
        <v>10</v>
      </c>
      <c r="B2799" s="3">
        <v>7</v>
      </c>
      <c r="C2799" s="3">
        <v>942</v>
      </c>
      <c r="D2799" s="3" t="s">
        <v>535</v>
      </c>
      <c r="E2799" s="3" t="str">
        <f>_xlfn.XLOOKUP(Tbl_BalanceHistory[[#This Row],[RespAgy]],Tbl_Agencies[Agy Code],Tbl_Agencies[Agy Sort])</f>
        <v>112010</v>
      </c>
      <c r="F2799" s="2" t="str">
        <f>Tbl_BalanceHistory[[#This Row],[RespAgy]]&amp;": "&amp;Tbl_BalanceHistory[[#This Row],[RespAgency]]</f>
        <v>942: Virginia Museum of Natural History</v>
      </c>
      <c r="G2799" s="3">
        <v>942</v>
      </c>
      <c r="H2799" s="3" t="s">
        <v>535</v>
      </c>
      <c r="I2799" s="3" t="str">
        <f>_xlfn.XLOOKUP(Tbl_BalanceHistory[[#This Row],[AgyCode]],Tbl_Agencies[Agy Code],Tbl_Agencies[Agy Sort])</f>
        <v>112010</v>
      </c>
      <c r="J2799" s="2" t="str">
        <f>Tbl_BalanceHistory[[#This Row],[AgyCode]]&amp;": "&amp;Tbl_BalanceHistory[[#This Row],[Agency Name]]</f>
        <v>942: Virginia Museum of Natural History</v>
      </c>
      <c r="K2799" s="1">
        <v>2022</v>
      </c>
      <c r="L2799" s="3">
        <v>145</v>
      </c>
      <c r="M2799" s="3" t="s">
        <v>446</v>
      </c>
      <c r="N2799" s="2" t="str">
        <f>Tbl_BalanceHistory[[#This Row],[ProgramCode]]&amp;": "&amp;Tbl_BalanceHistory[[#This Row],[Program Name]]</f>
        <v>145: Museum and Cultural Services</v>
      </c>
      <c r="O2799" s="3" t="s">
        <v>886</v>
      </c>
      <c r="P2799" s="1" t="str">
        <f>IF(Tbl_BalanceHistory[[#This Row],[FundCode]]="0100","GF",IF(Tbl_BalanceHistory[[#This Row],[FundCode]]="01000","GF","Hi Ed / OCR"))</f>
        <v>GF</v>
      </c>
      <c r="Q2799" s="5">
        <v>3052037</v>
      </c>
      <c r="R2799" s="5">
        <v>3052037</v>
      </c>
      <c r="S2799" s="5">
        <v>0</v>
      </c>
      <c r="T2799" s="5">
        <v>0</v>
      </c>
      <c r="U2799" s="3"/>
      <c r="V2799" s="5">
        <v>0</v>
      </c>
      <c r="W2799" s="5"/>
      <c r="X2799" s="5">
        <v>0</v>
      </c>
      <c r="Y2799" s="5">
        <v>0</v>
      </c>
      <c r="Z2799" s="5">
        <f>Tbl_BalanceHistory[[#This Row],[Discretionary Recommended - Pre 2022]]+Tbl_BalanceHistory[[#This Row],[Discretionary Balance Recommended: Policy]]+Tbl_BalanceHistory[[#This Row],[Discretionary Balance Recommended: Commitments]]</f>
        <v>0</v>
      </c>
      <c r="AA2799" s="5">
        <f>Tbl_BalanceHistory[[#This Row],[Discretionary Balance]]-Tbl_BalanceHistory[[#This Row],[Discretionary Reappropriation]]</f>
        <v>0</v>
      </c>
      <c r="AB2799" s="2"/>
      <c r="AC2799" s="2"/>
      <c r="AD2799" s="2"/>
      <c r="AE2799" s="2"/>
    </row>
    <row r="2800" spans="1:31" ht="30" x14ac:dyDescent="0.25">
      <c r="A2800" s="2" t="s">
        <v>10</v>
      </c>
      <c r="B2800" s="3">
        <v>7</v>
      </c>
      <c r="C2800" s="3">
        <v>942</v>
      </c>
      <c r="D2800" s="3" t="s">
        <v>535</v>
      </c>
      <c r="E2800" s="3" t="str">
        <f>_xlfn.XLOOKUP(Tbl_BalanceHistory[[#This Row],[RespAgy]],Tbl_Agencies[Agy Code],Tbl_Agencies[Agy Sort])</f>
        <v>112010</v>
      </c>
      <c r="F2800" s="2" t="str">
        <f>Tbl_BalanceHistory[[#This Row],[RespAgy]]&amp;": "&amp;Tbl_BalanceHistory[[#This Row],[RespAgency]]</f>
        <v>942: Virginia Museum of Natural History</v>
      </c>
      <c r="G2800" s="3">
        <v>942</v>
      </c>
      <c r="H2800" s="3" t="s">
        <v>535</v>
      </c>
      <c r="I2800" s="3" t="str">
        <f>_xlfn.XLOOKUP(Tbl_BalanceHistory[[#This Row],[AgyCode]],Tbl_Agencies[Agy Code],Tbl_Agencies[Agy Sort])</f>
        <v>112010</v>
      </c>
      <c r="J2800" s="2" t="str">
        <f>Tbl_BalanceHistory[[#This Row],[AgyCode]]&amp;": "&amp;Tbl_BalanceHistory[[#This Row],[Agency Name]]</f>
        <v>942: Virginia Museum of Natural History</v>
      </c>
      <c r="K2800" s="1">
        <v>2023</v>
      </c>
      <c r="L2800" s="3">
        <v>145</v>
      </c>
      <c r="M2800" s="3" t="s">
        <v>446</v>
      </c>
      <c r="N2800" s="2" t="str">
        <f>Tbl_BalanceHistory[[#This Row],[ProgramCode]]&amp;": "&amp;Tbl_BalanceHistory[[#This Row],[Program Name]]</f>
        <v>145: Museum and Cultural Services</v>
      </c>
      <c r="O2800" s="3" t="s">
        <v>886</v>
      </c>
      <c r="P2800" s="1" t="str">
        <f>IF(Tbl_BalanceHistory[[#This Row],[FundCode]]="0100","GF",IF(Tbl_BalanceHistory[[#This Row],[FundCode]]="01000","GF","Hi Ed / OCR"))</f>
        <v>GF</v>
      </c>
      <c r="Q2800" s="5">
        <v>3356314</v>
      </c>
      <c r="R2800" s="5">
        <v>3350640.88</v>
      </c>
      <c r="S2800" s="5">
        <v>5673.12</v>
      </c>
      <c r="T2800" s="5">
        <v>0</v>
      </c>
      <c r="U2800" s="3"/>
      <c r="V2800" s="5">
        <v>5673.12</v>
      </c>
      <c r="W2800" s="5">
        <v>0</v>
      </c>
      <c r="X2800" s="5">
        <v>0</v>
      </c>
      <c r="Y2800" s="5">
        <v>0</v>
      </c>
      <c r="Z2800" s="5">
        <v>0</v>
      </c>
      <c r="AA2800" s="5">
        <v>5673.12</v>
      </c>
      <c r="AB2800" s="2"/>
      <c r="AC2800" s="2"/>
      <c r="AD2800" s="2"/>
      <c r="AE2800" s="2"/>
    </row>
    <row r="2801" spans="1:31" ht="30" x14ac:dyDescent="0.25">
      <c r="A2801" s="2" t="s">
        <v>10</v>
      </c>
      <c r="B2801" s="3">
        <v>7</v>
      </c>
      <c r="C2801" s="3">
        <v>942</v>
      </c>
      <c r="D2801" s="3" t="s">
        <v>535</v>
      </c>
      <c r="E2801" s="3" t="str">
        <f>_xlfn.XLOOKUP(Tbl_BalanceHistory[[#This Row],[RespAgy]],Tbl_Agencies[Agy Code],Tbl_Agencies[Agy Sort])</f>
        <v>112010</v>
      </c>
      <c r="F2801" s="2" t="str">
        <f>Tbl_BalanceHistory[[#This Row],[RespAgy]]&amp;": "&amp;Tbl_BalanceHistory[[#This Row],[RespAgency]]</f>
        <v>942: Virginia Museum of Natural History</v>
      </c>
      <c r="G2801" s="3">
        <v>942</v>
      </c>
      <c r="H2801" s="3" t="s">
        <v>535</v>
      </c>
      <c r="I2801" s="3" t="str">
        <f>_xlfn.XLOOKUP(Tbl_BalanceHistory[[#This Row],[AgyCode]],Tbl_Agencies[Agy Code],Tbl_Agencies[Agy Sort])</f>
        <v>112010</v>
      </c>
      <c r="J2801" s="2" t="str">
        <f>Tbl_BalanceHistory[[#This Row],[AgyCode]]&amp;": "&amp;Tbl_BalanceHistory[[#This Row],[Agency Name]]</f>
        <v>942: Virginia Museum of Natural History</v>
      </c>
      <c r="K2801" s="1">
        <v>2024</v>
      </c>
      <c r="L2801" s="3">
        <v>145</v>
      </c>
      <c r="M2801" s="3" t="s">
        <v>446</v>
      </c>
      <c r="N2801" s="2" t="str">
        <f>Tbl_BalanceHistory[[#This Row],[ProgramCode]]&amp;": "&amp;Tbl_BalanceHistory[[#This Row],[Program Name]]</f>
        <v>145: Museum and Cultural Services</v>
      </c>
      <c r="O2801" s="3" t="s">
        <v>886</v>
      </c>
      <c r="P2801" s="1" t="str">
        <f>IF(Tbl_BalanceHistory[[#This Row],[FundCode]]="0100","GF",IF(Tbl_BalanceHistory[[#This Row],[FundCode]]="01000","GF","Hi Ed / OCR"))</f>
        <v>GF</v>
      </c>
      <c r="Q2801" s="5">
        <v>3486014</v>
      </c>
      <c r="R2801" s="5">
        <v>3485691.93</v>
      </c>
      <c r="S2801" s="5">
        <v>322.07</v>
      </c>
      <c r="T2801" s="5">
        <v>0</v>
      </c>
      <c r="U2801" s="3"/>
      <c r="V2801" s="5">
        <v>322.07</v>
      </c>
      <c r="W2801" s="5">
        <v>0</v>
      </c>
      <c r="X2801" s="5">
        <v>0</v>
      </c>
      <c r="Y2801" s="5">
        <v>0</v>
      </c>
      <c r="Z2801" s="5">
        <v>0</v>
      </c>
      <c r="AA2801" s="5">
        <v>322.07</v>
      </c>
      <c r="AB2801" s="2"/>
      <c r="AC2801" s="2"/>
      <c r="AD2801" s="2"/>
      <c r="AE2801" s="2"/>
    </row>
    <row r="2802" spans="1:31" ht="75" x14ac:dyDescent="0.25">
      <c r="A2802" s="2" t="s">
        <v>10</v>
      </c>
      <c r="B2802" s="3">
        <v>7</v>
      </c>
      <c r="C2802" s="3">
        <v>148</v>
      </c>
      <c r="D2802" s="3" t="s">
        <v>504</v>
      </c>
      <c r="E2802" s="3" t="str">
        <f>_xlfn.XLOOKUP(Tbl_BalanceHistory[[#This Row],[RespAgy]],Tbl_Agencies[Agy Code],Tbl_Agencies[Agy Sort])</f>
        <v>113000</v>
      </c>
      <c r="F2802" s="2" t="str">
        <f>Tbl_BalanceHistory[[#This Row],[RespAgy]]&amp;": "&amp;Tbl_BalanceHistory[[#This Row],[RespAgency]]</f>
        <v>148: Virginia Commission for the Arts</v>
      </c>
      <c r="G2802" s="3">
        <v>148</v>
      </c>
      <c r="H2802" s="3" t="s">
        <v>504</v>
      </c>
      <c r="I2802" s="3" t="str">
        <f>_xlfn.XLOOKUP(Tbl_BalanceHistory[[#This Row],[AgyCode]],Tbl_Agencies[Agy Code],Tbl_Agencies[Agy Sort])</f>
        <v>113000</v>
      </c>
      <c r="J2802" s="2" t="str">
        <f>Tbl_BalanceHistory[[#This Row],[AgyCode]]&amp;": "&amp;Tbl_BalanceHistory[[#This Row],[Agency Name]]</f>
        <v>148: Virginia Commission for the Arts</v>
      </c>
      <c r="K2802" s="1">
        <v>2014</v>
      </c>
      <c r="L2802" s="3">
        <v>143</v>
      </c>
      <c r="M2802" s="3" t="s">
        <v>394</v>
      </c>
      <c r="N2802" s="2" t="str">
        <f>Tbl_BalanceHistory[[#This Row],[ProgramCode]]&amp;": "&amp;Tbl_BalanceHistory[[#This Row],[Program Name]]</f>
        <v>143: Financial Assistance for Educational, Cultural, Community, and Artistic Affairs</v>
      </c>
      <c r="O2802" s="3" t="s">
        <v>1730</v>
      </c>
      <c r="P2802" s="1" t="str">
        <f>IF(Tbl_BalanceHistory[[#This Row],[FundCode]]="0100","GF",IF(Tbl_BalanceHistory[[#This Row],[FundCode]]="01000","GF","Hi Ed / OCR"))</f>
        <v>GF</v>
      </c>
      <c r="Q2802" s="5">
        <v>3462374</v>
      </c>
      <c r="R2802" s="5">
        <v>3462373.98</v>
      </c>
      <c r="S2802" s="5">
        <v>0</v>
      </c>
      <c r="T2802" s="5">
        <v>0</v>
      </c>
      <c r="U2802" s="3"/>
      <c r="V2802" s="5">
        <v>0</v>
      </c>
      <c r="W2802" s="5">
        <v>0</v>
      </c>
      <c r="X2802" s="5"/>
      <c r="Y2802" s="5"/>
      <c r="Z2802" s="5">
        <f>Tbl_BalanceHistory[[#This Row],[Discretionary Recommended - Pre 2022]]+Tbl_BalanceHistory[[#This Row],[Discretionary Balance Recommended: Policy]]+Tbl_BalanceHistory[[#This Row],[Discretionary Balance Recommended: Commitments]]</f>
        <v>0</v>
      </c>
      <c r="AA2802" s="5">
        <f>Tbl_BalanceHistory[[#This Row],[Discretionary Balance]]-Tbl_BalanceHistory[[#This Row],[Discretionary Reappropriation]]</f>
        <v>0</v>
      </c>
      <c r="AB2802" s="2"/>
      <c r="AC2802" s="2"/>
      <c r="AD2802" s="2"/>
      <c r="AE2802" s="2"/>
    </row>
    <row r="2803" spans="1:31" ht="75" x14ac:dyDescent="0.25">
      <c r="A2803" s="2" t="s">
        <v>10</v>
      </c>
      <c r="B2803" s="3">
        <v>7</v>
      </c>
      <c r="C2803" s="3">
        <v>148</v>
      </c>
      <c r="D2803" s="3" t="s">
        <v>504</v>
      </c>
      <c r="E2803" s="3" t="str">
        <f>_xlfn.XLOOKUP(Tbl_BalanceHistory[[#This Row],[RespAgy]],Tbl_Agencies[Agy Code],Tbl_Agencies[Agy Sort])</f>
        <v>113000</v>
      </c>
      <c r="F2803" s="2" t="str">
        <f>Tbl_BalanceHistory[[#This Row],[RespAgy]]&amp;": "&amp;Tbl_BalanceHistory[[#This Row],[RespAgency]]</f>
        <v>148: Virginia Commission for the Arts</v>
      </c>
      <c r="G2803" s="3">
        <v>148</v>
      </c>
      <c r="H2803" s="3" t="s">
        <v>504</v>
      </c>
      <c r="I2803" s="3" t="str">
        <f>_xlfn.XLOOKUP(Tbl_BalanceHistory[[#This Row],[AgyCode]],Tbl_Agencies[Agy Code],Tbl_Agencies[Agy Sort])</f>
        <v>113000</v>
      </c>
      <c r="J2803" s="2" t="str">
        <f>Tbl_BalanceHistory[[#This Row],[AgyCode]]&amp;": "&amp;Tbl_BalanceHistory[[#This Row],[Agency Name]]</f>
        <v>148: Virginia Commission for the Arts</v>
      </c>
      <c r="K2803" s="1">
        <v>2015</v>
      </c>
      <c r="L2803" s="3">
        <v>143</v>
      </c>
      <c r="M2803" s="3" t="s">
        <v>394</v>
      </c>
      <c r="N2803" s="2" t="str">
        <f>Tbl_BalanceHistory[[#This Row],[ProgramCode]]&amp;": "&amp;Tbl_BalanceHistory[[#This Row],[Program Name]]</f>
        <v>143: Financial Assistance for Educational, Cultural, Community, and Artistic Affairs</v>
      </c>
      <c r="O2803" s="3" t="s">
        <v>1730</v>
      </c>
      <c r="P2803" s="1" t="str">
        <f>IF(Tbl_BalanceHistory[[#This Row],[FundCode]]="0100","GF",IF(Tbl_BalanceHistory[[#This Row],[FundCode]]="01000","GF","Hi Ed / OCR"))</f>
        <v>GF</v>
      </c>
      <c r="Q2803" s="5">
        <v>3272717</v>
      </c>
      <c r="R2803" s="5">
        <v>3272185</v>
      </c>
      <c r="S2803" s="5">
        <v>531</v>
      </c>
      <c r="T2803" s="5">
        <v>0</v>
      </c>
      <c r="U2803" s="3"/>
      <c r="V2803" s="5">
        <v>531</v>
      </c>
      <c r="W2803" s="5">
        <v>0</v>
      </c>
      <c r="X2803" s="5"/>
      <c r="Y2803" s="5"/>
      <c r="Z2803" s="5">
        <f>Tbl_BalanceHistory[[#This Row],[Discretionary Recommended - Pre 2022]]+Tbl_BalanceHistory[[#This Row],[Discretionary Balance Recommended: Policy]]+Tbl_BalanceHistory[[#This Row],[Discretionary Balance Recommended: Commitments]]</f>
        <v>0</v>
      </c>
      <c r="AA2803" s="5">
        <f>Tbl_BalanceHistory[[#This Row],[Discretionary Balance]]-Tbl_BalanceHistory[[#This Row],[Discretionary Reappropriation]]</f>
        <v>531</v>
      </c>
      <c r="AB2803" s="2"/>
      <c r="AC2803" s="2"/>
      <c r="AD2803" s="2"/>
      <c r="AE2803" s="2"/>
    </row>
    <row r="2804" spans="1:31" ht="75" x14ac:dyDescent="0.25">
      <c r="A2804" s="2" t="s">
        <v>10</v>
      </c>
      <c r="B2804" s="3">
        <v>7</v>
      </c>
      <c r="C2804" s="3">
        <v>148</v>
      </c>
      <c r="D2804" s="3" t="s">
        <v>504</v>
      </c>
      <c r="E2804" s="3" t="str">
        <f>_xlfn.XLOOKUP(Tbl_BalanceHistory[[#This Row],[RespAgy]],Tbl_Agencies[Agy Code],Tbl_Agencies[Agy Sort])</f>
        <v>113000</v>
      </c>
      <c r="F2804" s="2" t="str">
        <f>Tbl_BalanceHistory[[#This Row],[RespAgy]]&amp;": "&amp;Tbl_BalanceHistory[[#This Row],[RespAgency]]</f>
        <v>148: Virginia Commission for the Arts</v>
      </c>
      <c r="G2804" s="3">
        <v>148</v>
      </c>
      <c r="H2804" s="3" t="s">
        <v>504</v>
      </c>
      <c r="I2804" s="3" t="str">
        <f>_xlfn.XLOOKUP(Tbl_BalanceHistory[[#This Row],[AgyCode]],Tbl_Agencies[Agy Code],Tbl_Agencies[Agy Sort])</f>
        <v>113000</v>
      </c>
      <c r="J2804" s="2" t="str">
        <f>Tbl_BalanceHistory[[#This Row],[AgyCode]]&amp;": "&amp;Tbl_BalanceHistory[[#This Row],[Agency Name]]</f>
        <v>148: Virginia Commission for the Arts</v>
      </c>
      <c r="K2804" s="1">
        <v>2016</v>
      </c>
      <c r="L2804" s="3">
        <v>143</v>
      </c>
      <c r="M2804" s="3" t="s">
        <v>394</v>
      </c>
      <c r="N2804" s="2" t="str">
        <f>Tbl_BalanceHistory[[#This Row],[ProgramCode]]&amp;": "&amp;Tbl_BalanceHistory[[#This Row],[Program Name]]</f>
        <v>143: Financial Assistance for Educational, Cultural, Community, and Artistic Affairs</v>
      </c>
      <c r="O2804" s="3" t="s">
        <v>1730</v>
      </c>
      <c r="P2804" s="1" t="str">
        <f>IF(Tbl_BalanceHistory[[#This Row],[FundCode]]="0100","GF",IF(Tbl_BalanceHistory[[#This Row],[FundCode]]="01000","GF","Hi Ed / OCR"))</f>
        <v>GF</v>
      </c>
      <c r="Q2804" s="5">
        <v>3188633</v>
      </c>
      <c r="R2804" s="5">
        <v>3179800.45</v>
      </c>
      <c r="S2804" s="5">
        <v>8832</v>
      </c>
      <c r="T2804" s="5">
        <v>0</v>
      </c>
      <c r="U2804" s="3"/>
      <c r="V2804" s="5">
        <v>8832</v>
      </c>
      <c r="W2804" s="5">
        <v>0</v>
      </c>
      <c r="X2804" s="5"/>
      <c r="Y2804" s="5"/>
      <c r="Z2804" s="5">
        <f>Tbl_BalanceHistory[[#This Row],[Discretionary Recommended - Pre 2022]]+Tbl_BalanceHistory[[#This Row],[Discretionary Balance Recommended: Policy]]+Tbl_BalanceHistory[[#This Row],[Discretionary Balance Recommended: Commitments]]</f>
        <v>0</v>
      </c>
      <c r="AA2804" s="5">
        <f>Tbl_BalanceHistory[[#This Row],[Discretionary Balance]]-Tbl_BalanceHistory[[#This Row],[Discretionary Reappropriation]]</f>
        <v>8832</v>
      </c>
      <c r="AB2804" s="2"/>
      <c r="AC2804" s="2"/>
      <c r="AD2804" s="2"/>
      <c r="AE2804" s="2"/>
    </row>
    <row r="2805" spans="1:31" ht="75" x14ac:dyDescent="0.25">
      <c r="A2805" s="2" t="s">
        <v>10</v>
      </c>
      <c r="B2805" s="3">
        <v>7</v>
      </c>
      <c r="C2805" s="3">
        <v>148</v>
      </c>
      <c r="D2805" s="3" t="s">
        <v>504</v>
      </c>
      <c r="E2805" s="3" t="str">
        <f>_xlfn.XLOOKUP(Tbl_BalanceHistory[[#This Row],[RespAgy]],Tbl_Agencies[Agy Code],Tbl_Agencies[Agy Sort])</f>
        <v>113000</v>
      </c>
      <c r="F2805" s="2" t="str">
        <f>Tbl_BalanceHistory[[#This Row],[RespAgy]]&amp;": "&amp;Tbl_BalanceHistory[[#This Row],[RespAgency]]</f>
        <v>148: Virginia Commission for the Arts</v>
      </c>
      <c r="G2805" s="3">
        <v>148</v>
      </c>
      <c r="H2805" s="3" t="s">
        <v>504</v>
      </c>
      <c r="I2805" s="3" t="str">
        <f>_xlfn.XLOOKUP(Tbl_BalanceHistory[[#This Row],[AgyCode]],Tbl_Agencies[Agy Code],Tbl_Agencies[Agy Sort])</f>
        <v>113000</v>
      </c>
      <c r="J2805" s="2" t="str">
        <f>Tbl_BalanceHistory[[#This Row],[AgyCode]]&amp;": "&amp;Tbl_BalanceHistory[[#This Row],[Agency Name]]</f>
        <v>148: Virginia Commission for the Arts</v>
      </c>
      <c r="K2805" s="1">
        <v>2017</v>
      </c>
      <c r="L2805" s="3">
        <v>143</v>
      </c>
      <c r="M2805" s="3" t="s">
        <v>394</v>
      </c>
      <c r="N2805" s="2" t="str">
        <f>Tbl_BalanceHistory[[#This Row],[ProgramCode]]&amp;": "&amp;Tbl_BalanceHistory[[#This Row],[Program Name]]</f>
        <v>143: Financial Assistance for Educational, Cultural, Community, and Artistic Affairs</v>
      </c>
      <c r="O2805" s="3" t="s">
        <v>886</v>
      </c>
      <c r="P2805" s="1" t="str">
        <f>IF(Tbl_BalanceHistory[[#This Row],[FundCode]]="0100","GF",IF(Tbl_BalanceHistory[[#This Row],[FundCode]]="01000","GF","Hi Ed / OCR"))</f>
        <v>GF</v>
      </c>
      <c r="Q2805" s="5">
        <v>3051345</v>
      </c>
      <c r="R2805" s="5">
        <v>3051345</v>
      </c>
      <c r="S2805" s="5">
        <v>0</v>
      </c>
      <c r="T2805" s="5">
        <v>0</v>
      </c>
      <c r="U2805" s="3"/>
      <c r="V2805" s="5">
        <v>0</v>
      </c>
      <c r="W2805" s="5">
        <v>0</v>
      </c>
      <c r="X2805" s="5"/>
      <c r="Y2805" s="5"/>
      <c r="Z2805" s="5">
        <f>Tbl_BalanceHistory[[#This Row],[Discretionary Recommended - Pre 2022]]+Tbl_BalanceHistory[[#This Row],[Discretionary Balance Recommended: Policy]]+Tbl_BalanceHistory[[#This Row],[Discretionary Balance Recommended: Commitments]]</f>
        <v>0</v>
      </c>
      <c r="AA2805" s="5">
        <f>Tbl_BalanceHistory[[#This Row],[Discretionary Balance]]-Tbl_BalanceHistory[[#This Row],[Discretionary Reappropriation]]</f>
        <v>0</v>
      </c>
      <c r="AB2805" s="2"/>
      <c r="AC2805" s="2"/>
      <c r="AD2805" s="2"/>
      <c r="AE2805" s="2"/>
    </row>
    <row r="2806" spans="1:31" ht="75" x14ac:dyDescent="0.25">
      <c r="A2806" s="2" t="s">
        <v>10</v>
      </c>
      <c r="B2806" s="3">
        <v>7</v>
      </c>
      <c r="C2806" s="3">
        <v>148</v>
      </c>
      <c r="D2806" s="3" t="s">
        <v>504</v>
      </c>
      <c r="E2806" s="3" t="str">
        <f>_xlfn.XLOOKUP(Tbl_BalanceHistory[[#This Row],[RespAgy]],Tbl_Agencies[Agy Code],Tbl_Agencies[Agy Sort])</f>
        <v>113000</v>
      </c>
      <c r="F2806" s="2" t="str">
        <f>Tbl_BalanceHistory[[#This Row],[RespAgy]]&amp;": "&amp;Tbl_BalanceHistory[[#This Row],[RespAgency]]</f>
        <v>148: Virginia Commission for the Arts</v>
      </c>
      <c r="G2806" s="3">
        <v>148</v>
      </c>
      <c r="H2806" s="3" t="s">
        <v>504</v>
      </c>
      <c r="I2806" s="3" t="str">
        <f>_xlfn.XLOOKUP(Tbl_BalanceHistory[[#This Row],[AgyCode]],Tbl_Agencies[Agy Code],Tbl_Agencies[Agy Sort])</f>
        <v>113000</v>
      </c>
      <c r="J2806" s="2" t="str">
        <f>Tbl_BalanceHistory[[#This Row],[AgyCode]]&amp;": "&amp;Tbl_BalanceHistory[[#This Row],[Agency Name]]</f>
        <v>148: Virginia Commission for the Arts</v>
      </c>
      <c r="K2806" s="1">
        <v>2018</v>
      </c>
      <c r="L2806" s="3">
        <v>143</v>
      </c>
      <c r="M2806" s="3" t="s">
        <v>394</v>
      </c>
      <c r="N2806" s="2" t="str">
        <f>Tbl_BalanceHistory[[#This Row],[ProgramCode]]&amp;": "&amp;Tbl_BalanceHistory[[#This Row],[Program Name]]</f>
        <v>143: Financial Assistance for Educational, Cultural, Community, and Artistic Affairs</v>
      </c>
      <c r="O2806" s="3" t="s">
        <v>886</v>
      </c>
      <c r="P2806" s="1" t="str">
        <f>IF(Tbl_BalanceHistory[[#This Row],[FundCode]]="0100","GF",IF(Tbl_BalanceHistory[[#This Row],[FundCode]]="01000","GF","Hi Ed / OCR"))</f>
        <v>GF</v>
      </c>
      <c r="Q2806" s="5">
        <v>2910237</v>
      </c>
      <c r="R2806" s="5">
        <v>2910237</v>
      </c>
      <c r="S2806" s="5">
        <v>0</v>
      </c>
      <c r="T2806" s="5">
        <v>0</v>
      </c>
      <c r="U2806" s="3"/>
      <c r="V2806" s="5">
        <v>0</v>
      </c>
      <c r="W2806" s="5">
        <v>0</v>
      </c>
      <c r="X2806" s="5"/>
      <c r="Y2806" s="5"/>
      <c r="Z2806" s="5">
        <f>Tbl_BalanceHistory[[#This Row],[Discretionary Recommended - Pre 2022]]+Tbl_BalanceHistory[[#This Row],[Discretionary Balance Recommended: Policy]]+Tbl_BalanceHistory[[#This Row],[Discretionary Balance Recommended: Commitments]]</f>
        <v>0</v>
      </c>
      <c r="AA2806" s="5">
        <f>Tbl_BalanceHistory[[#This Row],[Discretionary Balance]]-Tbl_BalanceHistory[[#This Row],[Discretionary Reappropriation]]</f>
        <v>0</v>
      </c>
      <c r="AB2806" s="2"/>
      <c r="AC2806" s="2"/>
      <c r="AD2806" s="2"/>
      <c r="AE2806" s="2"/>
    </row>
    <row r="2807" spans="1:31" ht="75" x14ac:dyDescent="0.25">
      <c r="A2807" s="2" t="s">
        <v>10</v>
      </c>
      <c r="B2807" s="3">
        <v>7</v>
      </c>
      <c r="C2807" s="3">
        <v>148</v>
      </c>
      <c r="D2807" s="3" t="s">
        <v>504</v>
      </c>
      <c r="E2807" s="3" t="str">
        <f>_xlfn.XLOOKUP(Tbl_BalanceHistory[[#This Row],[RespAgy]],Tbl_Agencies[Agy Code],Tbl_Agencies[Agy Sort])</f>
        <v>113000</v>
      </c>
      <c r="F2807" s="2" t="str">
        <f>Tbl_BalanceHistory[[#This Row],[RespAgy]]&amp;": "&amp;Tbl_BalanceHistory[[#This Row],[RespAgency]]</f>
        <v>148: Virginia Commission for the Arts</v>
      </c>
      <c r="G2807" s="3">
        <v>148</v>
      </c>
      <c r="H2807" s="3" t="s">
        <v>504</v>
      </c>
      <c r="I2807" s="3" t="str">
        <f>_xlfn.XLOOKUP(Tbl_BalanceHistory[[#This Row],[AgyCode]],Tbl_Agencies[Agy Code],Tbl_Agencies[Agy Sort])</f>
        <v>113000</v>
      </c>
      <c r="J2807" s="2" t="str">
        <f>Tbl_BalanceHistory[[#This Row],[AgyCode]]&amp;": "&amp;Tbl_BalanceHistory[[#This Row],[Agency Name]]</f>
        <v>148: Virginia Commission for the Arts</v>
      </c>
      <c r="K2807" s="1">
        <v>2019</v>
      </c>
      <c r="L2807" s="3">
        <v>143</v>
      </c>
      <c r="M2807" s="3" t="s">
        <v>394</v>
      </c>
      <c r="N2807" s="2" t="str">
        <f>Tbl_BalanceHistory[[#This Row],[ProgramCode]]&amp;": "&amp;Tbl_BalanceHistory[[#This Row],[Program Name]]</f>
        <v>143: Financial Assistance for Educational, Cultural, Community, and Artistic Affairs</v>
      </c>
      <c r="O2807" s="3" t="s">
        <v>886</v>
      </c>
      <c r="P2807" s="1" t="str">
        <f>IF(Tbl_BalanceHistory[[#This Row],[FundCode]]="0100","GF",IF(Tbl_BalanceHistory[[#This Row],[FundCode]]="01000","GF","Hi Ed / OCR"))</f>
        <v>GF</v>
      </c>
      <c r="Q2807" s="5">
        <v>3160237</v>
      </c>
      <c r="R2807" s="5">
        <v>3160237</v>
      </c>
      <c r="S2807" s="5">
        <v>0</v>
      </c>
      <c r="T2807" s="5">
        <v>0</v>
      </c>
      <c r="U2807" s="3"/>
      <c r="V2807" s="5">
        <v>0</v>
      </c>
      <c r="W2807" s="5">
        <v>0</v>
      </c>
      <c r="X2807" s="5"/>
      <c r="Y2807" s="5"/>
      <c r="Z2807" s="5">
        <f>Tbl_BalanceHistory[[#This Row],[Discretionary Recommended - Pre 2022]]+Tbl_BalanceHistory[[#This Row],[Discretionary Balance Recommended: Policy]]+Tbl_BalanceHistory[[#This Row],[Discretionary Balance Recommended: Commitments]]</f>
        <v>0</v>
      </c>
      <c r="AA2807" s="5">
        <f>Tbl_BalanceHistory[[#This Row],[Discretionary Balance]]-Tbl_BalanceHistory[[#This Row],[Discretionary Reappropriation]]</f>
        <v>0</v>
      </c>
      <c r="AB2807" s="2"/>
      <c r="AC2807" s="2"/>
      <c r="AD2807" s="2"/>
      <c r="AE2807" s="2"/>
    </row>
    <row r="2808" spans="1:31" ht="75" x14ac:dyDescent="0.25">
      <c r="A2808" s="2" t="s">
        <v>10</v>
      </c>
      <c r="B2808" s="3">
        <v>7</v>
      </c>
      <c r="C2808" s="3">
        <v>148</v>
      </c>
      <c r="D2808" s="3" t="s">
        <v>504</v>
      </c>
      <c r="E2808" s="3" t="str">
        <f>_xlfn.XLOOKUP(Tbl_BalanceHistory[[#This Row],[RespAgy]],Tbl_Agencies[Agy Code],Tbl_Agencies[Agy Sort])</f>
        <v>113000</v>
      </c>
      <c r="F2808" s="2" t="str">
        <f>Tbl_BalanceHistory[[#This Row],[RespAgy]]&amp;": "&amp;Tbl_BalanceHistory[[#This Row],[RespAgency]]</f>
        <v>148: Virginia Commission for the Arts</v>
      </c>
      <c r="G2808" s="3">
        <v>148</v>
      </c>
      <c r="H2808" s="3" t="s">
        <v>504</v>
      </c>
      <c r="I2808" s="3" t="str">
        <f>_xlfn.XLOOKUP(Tbl_BalanceHistory[[#This Row],[AgyCode]],Tbl_Agencies[Agy Code],Tbl_Agencies[Agy Sort])</f>
        <v>113000</v>
      </c>
      <c r="J2808" s="2" t="str">
        <f>Tbl_BalanceHistory[[#This Row],[AgyCode]]&amp;": "&amp;Tbl_BalanceHistory[[#This Row],[Agency Name]]</f>
        <v>148: Virginia Commission for the Arts</v>
      </c>
      <c r="K2808" s="1">
        <v>2020</v>
      </c>
      <c r="L2808" s="3">
        <v>143</v>
      </c>
      <c r="M2808" s="3" t="s">
        <v>394</v>
      </c>
      <c r="N2808" s="2" t="str">
        <f>Tbl_BalanceHistory[[#This Row],[ProgramCode]]&amp;": "&amp;Tbl_BalanceHistory[[#This Row],[Program Name]]</f>
        <v>143: Financial Assistance for Educational, Cultural, Community, and Artistic Affairs</v>
      </c>
      <c r="O2808" s="3" t="s">
        <v>886</v>
      </c>
      <c r="P2808" s="1" t="str">
        <f>IF(Tbl_BalanceHistory[[#This Row],[FundCode]]="0100","GF",IF(Tbl_BalanceHistory[[#This Row],[FundCode]]="01000","GF","Hi Ed / OCR"))</f>
        <v>GF</v>
      </c>
      <c r="Q2808" s="5">
        <v>3256110.89</v>
      </c>
      <c r="R2808" s="5">
        <v>3161253.01</v>
      </c>
      <c r="S2808" s="5">
        <v>94857.88</v>
      </c>
      <c r="T2808" s="5">
        <v>0</v>
      </c>
      <c r="U2808" s="3"/>
      <c r="V2808" s="5">
        <v>94857.88</v>
      </c>
      <c r="W2808" s="5">
        <v>0</v>
      </c>
      <c r="X2808" s="5"/>
      <c r="Y2808" s="5"/>
      <c r="Z2808" s="5">
        <f>Tbl_BalanceHistory[[#This Row],[Discretionary Recommended - Pre 2022]]+Tbl_BalanceHistory[[#This Row],[Discretionary Balance Recommended: Policy]]+Tbl_BalanceHistory[[#This Row],[Discretionary Balance Recommended: Commitments]]</f>
        <v>0</v>
      </c>
      <c r="AA2808" s="5">
        <f>Tbl_BalanceHistory[[#This Row],[Discretionary Balance]]-Tbl_BalanceHistory[[#This Row],[Discretionary Reappropriation]]</f>
        <v>94857.88</v>
      </c>
      <c r="AB2808" s="2"/>
      <c r="AC2808" s="2"/>
      <c r="AD2808" s="2"/>
      <c r="AE2808" s="2"/>
    </row>
    <row r="2809" spans="1:31" ht="75" x14ac:dyDescent="0.25">
      <c r="A2809" s="2" t="s">
        <v>10</v>
      </c>
      <c r="B2809" s="3">
        <v>7</v>
      </c>
      <c r="C2809" s="3">
        <v>148</v>
      </c>
      <c r="D2809" s="3" t="s">
        <v>504</v>
      </c>
      <c r="E2809" s="3" t="str">
        <f>_xlfn.XLOOKUP(Tbl_BalanceHistory[[#This Row],[RespAgy]],Tbl_Agencies[Agy Code],Tbl_Agencies[Agy Sort])</f>
        <v>113000</v>
      </c>
      <c r="F2809" s="2" t="str">
        <f>Tbl_BalanceHistory[[#This Row],[RespAgy]]&amp;": "&amp;Tbl_BalanceHistory[[#This Row],[RespAgency]]</f>
        <v>148: Virginia Commission for the Arts</v>
      </c>
      <c r="G2809" s="3">
        <v>148</v>
      </c>
      <c r="H2809" s="3" t="s">
        <v>504</v>
      </c>
      <c r="I2809" s="3" t="str">
        <f>_xlfn.XLOOKUP(Tbl_BalanceHistory[[#This Row],[AgyCode]],Tbl_Agencies[Agy Code],Tbl_Agencies[Agy Sort])</f>
        <v>113000</v>
      </c>
      <c r="J2809" s="2" t="str">
        <f>Tbl_BalanceHistory[[#This Row],[AgyCode]]&amp;": "&amp;Tbl_BalanceHistory[[#This Row],[Agency Name]]</f>
        <v>148: Virginia Commission for the Arts</v>
      </c>
      <c r="K2809" s="1">
        <v>2021</v>
      </c>
      <c r="L2809" s="3">
        <v>143</v>
      </c>
      <c r="M2809" s="3" t="s">
        <v>394</v>
      </c>
      <c r="N2809" s="2" t="str">
        <f>Tbl_BalanceHistory[[#This Row],[ProgramCode]]&amp;": "&amp;Tbl_BalanceHistory[[#This Row],[Program Name]]</f>
        <v>143: Financial Assistance for Educational, Cultural, Community, and Artistic Affairs</v>
      </c>
      <c r="O2809" s="3" t="s">
        <v>886</v>
      </c>
      <c r="P2809" s="1" t="str">
        <f>IF(Tbl_BalanceHistory[[#This Row],[FundCode]]="0100","GF",IF(Tbl_BalanceHistory[[#This Row],[FundCode]]="01000","GF","Hi Ed / OCR"))</f>
        <v>GF</v>
      </c>
      <c r="Q2809" s="5">
        <v>3285237</v>
      </c>
      <c r="R2809" s="5">
        <v>3147841.01</v>
      </c>
      <c r="S2809" s="5">
        <v>137395.99</v>
      </c>
      <c r="T2809" s="5">
        <v>0</v>
      </c>
      <c r="U2809" s="3"/>
      <c r="V2809" s="5">
        <v>137395.99</v>
      </c>
      <c r="W2809" s="5">
        <v>137395.99</v>
      </c>
      <c r="X2809" s="5"/>
      <c r="Y2809" s="5"/>
      <c r="Z2809" s="5">
        <f>Tbl_BalanceHistory[[#This Row],[Discretionary Recommended - Pre 2022]]+Tbl_BalanceHistory[[#This Row],[Discretionary Balance Recommended: Policy]]+Tbl_BalanceHistory[[#This Row],[Discretionary Balance Recommended: Commitments]]</f>
        <v>137395.99</v>
      </c>
      <c r="AA2809" s="5">
        <f>Tbl_BalanceHistory[[#This Row],[Discretionary Balance]]-Tbl_BalanceHistory[[#This Row],[Discretionary Reappropriation]]</f>
        <v>0</v>
      </c>
      <c r="AB2809" s="2" t="s">
        <v>1993</v>
      </c>
      <c r="AC2809" s="2"/>
      <c r="AD2809" s="2"/>
      <c r="AE2809" s="2"/>
    </row>
    <row r="2810" spans="1:31" ht="75" x14ac:dyDescent="0.25">
      <c r="A2810" s="2" t="s">
        <v>10</v>
      </c>
      <c r="B2810" s="3">
        <v>7</v>
      </c>
      <c r="C2810" s="3">
        <v>148</v>
      </c>
      <c r="D2810" s="3" t="s">
        <v>504</v>
      </c>
      <c r="E2810" s="3" t="str">
        <f>_xlfn.XLOOKUP(Tbl_BalanceHistory[[#This Row],[RespAgy]],Tbl_Agencies[Agy Code],Tbl_Agencies[Agy Sort])</f>
        <v>113000</v>
      </c>
      <c r="F2810" s="2" t="str">
        <f>Tbl_BalanceHistory[[#This Row],[RespAgy]]&amp;": "&amp;Tbl_BalanceHistory[[#This Row],[RespAgency]]</f>
        <v>148: Virginia Commission for the Arts</v>
      </c>
      <c r="G2810" s="3">
        <v>148</v>
      </c>
      <c r="H2810" s="3" t="s">
        <v>504</v>
      </c>
      <c r="I2810" s="3" t="str">
        <f>_xlfn.XLOOKUP(Tbl_BalanceHistory[[#This Row],[AgyCode]],Tbl_Agencies[Agy Code],Tbl_Agencies[Agy Sort])</f>
        <v>113000</v>
      </c>
      <c r="J2810" s="2" t="str">
        <f>Tbl_BalanceHistory[[#This Row],[AgyCode]]&amp;": "&amp;Tbl_BalanceHistory[[#This Row],[Agency Name]]</f>
        <v>148: Virginia Commission for the Arts</v>
      </c>
      <c r="K2810" s="1">
        <v>2022</v>
      </c>
      <c r="L2810" s="3">
        <v>143</v>
      </c>
      <c r="M2810" s="3" t="s">
        <v>394</v>
      </c>
      <c r="N2810" s="2" t="str">
        <f>Tbl_BalanceHistory[[#This Row],[ProgramCode]]&amp;": "&amp;Tbl_BalanceHistory[[#This Row],[Program Name]]</f>
        <v>143: Financial Assistance for Educational, Cultural, Community, and Artistic Affairs</v>
      </c>
      <c r="O2810" s="3" t="s">
        <v>886</v>
      </c>
      <c r="P2810" s="1" t="str">
        <f>IF(Tbl_BalanceHistory[[#This Row],[FundCode]]="0100","GF",IF(Tbl_BalanceHistory[[#This Row],[FundCode]]="01000","GF","Hi Ed / OCR"))</f>
        <v>GF</v>
      </c>
      <c r="Q2810" s="5">
        <v>3422632.99</v>
      </c>
      <c r="R2810" s="5">
        <v>3081489.35</v>
      </c>
      <c r="S2810" s="5">
        <v>341143.64</v>
      </c>
      <c r="T2810" s="5">
        <v>0</v>
      </c>
      <c r="U2810" s="3"/>
      <c r="V2810" s="5">
        <v>341143.64</v>
      </c>
      <c r="W2810" s="5"/>
      <c r="X2810" s="5">
        <v>0</v>
      </c>
      <c r="Y2810" s="5">
        <v>0</v>
      </c>
      <c r="Z2810" s="5">
        <f>Tbl_BalanceHistory[[#This Row],[Discretionary Recommended - Pre 2022]]+Tbl_BalanceHistory[[#This Row],[Discretionary Balance Recommended: Policy]]+Tbl_BalanceHistory[[#This Row],[Discretionary Balance Recommended: Commitments]]</f>
        <v>0</v>
      </c>
      <c r="AA2810" s="5">
        <f>Tbl_BalanceHistory[[#This Row],[Discretionary Balance]]-Tbl_BalanceHistory[[#This Row],[Discretionary Reappropriation]]</f>
        <v>341143.64</v>
      </c>
      <c r="AB2810" s="2"/>
      <c r="AC2810" s="2"/>
      <c r="AD2810" s="2"/>
      <c r="AE2810" s="2"/>
    </row>
    <row r="2811" spans="1:31" ht="75" x14ac:dyDescent="0.25">
      <c r="A2811" s="2" t="s">
        <v>10</v>
      </c>
      <c r="B2811" s="3">
        <v>7</v>
      </c>
      <c r="C2811" s="3">
        <v>148</v>
      </c>
      <c r="D2811" s="3" t="s">
        <v>504</v>
      </c>
      <c r="E2811" s="3" t="str">
        <f>_xlfn.XLOOKUP(Tbl_BalanceHistory[[#This Row],[RespAgy]],Tbl_Agencies[Agy Code],Tbl_Agencies[Agy Sort])</f>
        <v>113000</v>
      </c>
      <c r="F2811" s="2" t="str">
        <f>Tbl_BalanceHistory[[#This Row],[RespAgy]]&amp;": "&amp;Tbl_BalanceHistory[[#This Row],[RespAgency]]</f>
        <v>148: Virginia Commission for the Arts</v>
      </c>
      <c r="G2811" s="3">
        <v>148</v>
      </c>
      <c r="H2811" s="3" t="s">
        <v>504</v>
      </c>
      <c r="I2811" s="3" t="str">
        <f>_xlfn.XLOOKUP(Tbl_BalanceHistory[[#This Row],[AgyCode]],Tbl_Agencies[Agy Code],Tbl_Agencies[Agy Sort])</f>
        <v>113000</v>
      </c>
      <c r="J2811" s="2" t="str">
        <f>Tbl_BalanceHistory[[#This Row],[AgyCode]]&amp;": "&amp;Tbl_BalanceHistory[[#This Row],[Agency Name]]</f>
        <v>148: Virginia Commission for the Arts</v>
      </c>
      <c r="K2811" s="1">
        <v>2023</v>
      </c>
      <c r="L2811" s="3">
        <v>143</v>
      </c>
      <c r="M2811" s="3" t="s">
        <v>394</v>
      </c>
      <c r="N2811" s="2" t="str">
        <f>Tbl_BalanceHistory[[#This Row],[ProgramCode]]&amp;": "&amp;Tbl_BalanceHistory[[#This Row],[Program Name]]</f>
        <v>143: Financial Assistance for Educational, Cultural, Community, and Artistic Affairs</v>
      </c>
      <c r="O2811" s="3" t="s">
        <v>886</v>
      </c>
      <c r="P2811" s="1" t="str">
        <f>IF(Tbl_BalanceHistory[[#This Row],[FundCode]]="0100","GF",IF(Tbl_BalanceHistory[[#This Row],[FundCode]]="01000","GF","Hi Ed / OCR"))</f>
        <v>GF</v>
      </c>
      <c r="Q2811" s="5">
        <v>4585237</v>
      </c>
      <c r="R2811" s="5">
        <v>4573747.75</v>
      </c>
      <c r="S2811" s="5">
        <v>11489.25</v>
      </c>
      <c r="T2811" s="5">
        <v>0</v>
      </c>
      <c r="U2811" s="3"/>
      <c r="V2811" s="5">
        <v>11489.25</v>
      </c>
      <c r="W2811" s="5">
        <v>0</v>
      </c>
      <c r="X2811" s="5">
        <v>11489.25</v>
      </c>
      <c r="Y2811" s="5">
        <v>0</v>
      </c>
      <c r="Z2811" s="5">
        <v>11489.25</v>
      </c>
      <c r="AA2811" s="5">
        <v>0</v>
      </c>
      <c r="AB2811" s="2"/>
      <c r="AC2811" s="2" t="s">
        <v>2403</v>
      </c>
      <c r="AD2811" s="2"/>
      <c r="AE2811" s="2"/>
    </row>
    <row r="2812" spans="1:31" ht="75" x14ac:dyDescent="0.25">
      <c r="A2812" s="2" t="s">
        <v>10</v>
      </c>
      <c r="B2812" s="3">
        <v>7</v>
      </c>
      <c r="C2812" s="3">
        <v>148</v>
      </c>
      <c r="D2812" s="3" t="s">
        <v>504</v>
      </c>
      <c r="E2812" s="3" t="str">
        <f>_xlfn.XLOOKUP(Tbl_BalanceHistory[[#This Row],[RespAgy]],Tbl_Agencies[Agy Code],Tbl_Agencies[Agy Sort])</f>
        <v>113000</v>
      </c>
      <c r="F2812" s="2" t="str">
        <f>Tbl_BalanceHistory[[#This Row],[RespAgy]]&amp;": "&amp;Tbl_BalanceHistory[[#This Row],[RespAgency]]</f>
        <v>148: Virginia Commission for the Arts</v>
      </c>
      <c r="G2812" s="3">
        <v>148</v>
      </c>
      <c r="H2812" s="3" t="s">
        <v>504</v>
      </c>
      <c r="I2812" s="3" t="str">
        <f>_xlfn.XLOOKUP(Tbl_BalanceHistory[[#This Row],[AgyCode]],Tbl_Agencies[Agy Code],Tbl_Agencies[Agy Sort])</f>
        <v>113000</v>
      </c>
      <c r="J2812" s="2" t="str">
        <f>Tbl_BalanceHistory[[#This Row],[AgyCode]]&amp;": "&amp;Tbl_BalanceHistory[[#This Row],[Agency Name]]</f>
        <v>148: Virginia Commission for the Arts</v>
      </c>
      <c r="K2812" s="1">
        <v>2024</v>
      </c>
      <c r="L2812" s="3">
        <v>143</v>
      </c>
      <c r="M2812" s="3" t="s">
        <v>394</v>
      </c>
      <c r="N2812" s="2" t="str">
        <f>Tbl_BalanceHistory[[#This Row],[ProgramCode]]&amp;": "&amp;Tbl_BalanceHistory[[#This Row],[Program Name]]</f>
        <v>143: Financial Assistance for Educational, Cultural, Community, and Artistic Affairs</v>
      </c>
      <c r="O2812" s="3" t="s">
        <v>886</v>
      </c>
      <c r="P2812" s="1" t="str">
        <f>IF(Tbl_BalanceHistory[[#This Row],[FundCode]]="0100","GF",IF(Tbl_BalanceHistory[[#This Row],[FundCode]]="01000","GF","Hi Ed / OCR"))</f>
        <v>GF</v>
      </c>
      <c r="Q2812" s="5">
        <v>5517226.25</v>
      </c>
      <c r="R2812" s="5">
        <v>5386758.79</v>
      </c>
      <c r="S2812" s="5">
        <v>130467.46</v>
      </c>
      <c r="T2812" s="5">
        <v>130467.46</v>
      </c>
      <c r="U2812" s="3" t="s">
        <v>2563</v>
      </c>
      <c r="V2812" s="5">
        <v>0</v>
      </c>
      <c r="W2812" s="5">
        <v>0</v>
      </c>
      <c r="X2812" s="5">
        <v>0</v>
      </c>
      <c r="Y2812" s="5">
        <v>0</v>
      </c>
      <c r="Z2812" s="5">
        <v>0</v>
      </c>
      <c r="AA2812" s="5">
        <v>0</v>
      </c>
      <c r="AB2812" s="2"/>
      <c r="AC2812" s="2"/>
      <c r="AD2812" s="2"/>
      <c r="AE2812" s="2" t="s">
        <v>2564</v>
      </c>
    </row>
    <row r="2813" spans="1:31" ht="45" x14ac:dyDescent="0.25">
      <c r="A2813" s="2" t="s">
        <v>10</v>
      </c>
      <c r="B2813" s="3">
        <v>7</v>
      </c>
      <c r="C2813" s="3">
        <v>148</v>
      </c>
      <c r="D2813" s="3" t="s">
        <v>504</v>
      </c>
      <c r="E2813" s="3" t="str">
        <f>_xlfn.XLOOKUP(Tbl_BalanceHistory[[#This Row],[RespAgy]],Tbl_Agencies[Agy Code],Tbl_Agencies[Agy Sort])</f>
        <v>113000</v>
      </c>
      <c r="F2813" s="2" t="str">
        <f>Tbl_BalanceHistory[[#This Row],[RespAgy]]&amp;": "&amp;Tbl_BalanceHistory[[#This Row],[RespAgency]]</f>
        <v>148: Virginia Commission for the Arts</v>
      </c>
      <c r="G2813" s="3">
        <v>148</v>
      </c>
      <c r="H2813" s="3" t="s">
        <v>504</v>
      </c>
      <c r="I2813" s="3" t="str">
        <f>_xlfn.XLOOKUP(Tbl_BalanceHistory[[#This Row],[AgyCode]],Tbl_Agencies[Agy Code],Tbl_Agencies[Agy Sort])</f>
        <v>113000</v>
      </c>
      <c r="J2813" s="2" t="str">
        <f>Tbl_BalanceHistory[[#This Row],[AgyCode]]&amp;": "&amp;Tbl_BalanceHistory[[#This Row],[Agency Name]]</f>
        <v>148: Virginia Commission for the Arts</v>
      </c>
      <c r="K2813" s="1">
        <v>2014</v>
      </c>
      <c r="L2813" s="3">
        <v>145</v>
      </c>
      <c r="M2813" s="3" t="s">
        <v>446</v>
      </c>
      <c r="N2813" s="2" t="str">
        <f>Tbl_BalanceHistory[[#This Row],[ProgramCode]]&amp;": "&amp;Tbl_BalanceHistory[[#This Row],[Program Name]]</f>
        <v>145: Museum and Cultural Services</v>
      </c>
      <c r="O2813" s="3" t="s">
        <v>1730</v>
      </c>
      <c r="P2813" s="1" t="str">
        <f>IF(Tbl_BalanceHistory[[#This Row],[FundCode]]="0100","GF",IF(Tbl_BalanceHistory[[#This Row],[FundCode]]="01000","GF","Hi Ed / OCR"))</f>
        <v>GF</v>
      </c>
      <c r="Q2813" s="5">
        <v>440045</v>
      </c>
      <c r="R2813" s="5">
        <v>439623.03</v>
      </c>
      <c r="S2813" s="5">
        <v>421</v>
      </c>
      <c r="T2813" s="5">
        <v>0</v>
      </c>
      <c r="U2813" s="3"/>
      <c r="V2813" s="5">
        <v>421</v>
      </c>
      <c r="W2813" s="5">
        <v>0</v>
      </c>
      <c r="X2813" s="5"/>
      <c r="Y2813" s="5"/>
      <c r="Z2813" s="5">
        <f>Tbl_BalanceHistory[[#This Row],[Discretionary Recommended - Pre 2022]]+Tbl_BalanceHistory[[#This Row],[Discretionary Balance Recommended: Policy]]+Tbl_BalanceHistory[[#This Row],[Discretionary Balance Recommended: Commitments]]</f>
        <v>0</v>
      </c>
      <c r="AA2813" s="5">
        <f>Tbl_BalanceHistory[[#This Row],[Discretionary Balance]]-Tbl_BalanceHistory[[#This Row],[Discretionary Reappropriation]]</f>
        <v>421</v>
      </c>
      <c r="AB2813" s="2"/>
      <c r="AC2813" s="2"/>
      <c r="AD2813" s="2"/>
      <c r="AE2813" s="2"/>
    </row>
    <row r="2814" spans="1:31" ht="45" x14ac:dyDescent="0.25">
      <c r="A2814" s="2" t="s">
        <v>10</v>
      </c>
      <c r="B2814" s="3">
        <v>7</v>
      </c>
      <c r="C2814" s="3">
        <v>148</v>
      </c>
      <c r="D2814" s="3" t="s">
        <v>504</v>
      </c>
      <c r="E2814" s="3" t="str">
        <f>_xlfn.XLOOKUP(Tbl_BalanceHistory[[#This Row],[RespAgy]],Tbl_Agencies[Agy Code],Tbl_Agencies[Agy Sort])</f>
        <v>113000</v>
      </c>
      <c r="F2814" s="2" t="str">
        <f>Tbl_BalanceHistory[[#This Row],[RespAgy]]&amp;": "&amp;Tbl_BalanceHistory[[#This Row],[RespAgency]]</f>
        <v>148: Virginia Commission for the Arts</v>
      </c>
      <c r="G2814" s="3">
        <v>148</v>
      </c>
      <c r="H2814" s="3" t="s">
        <v>504</v>
      </c>
      <c r="I2814" s="3" t="str">
        <f>_xlfn.XLOOKUP(Tbl_BalanceHistory[[#This Row],[AgyCode]],Tbl_Agencies[Agy Code],Tbl_Agencies[Agy Sort])</f>
        <v>113000</v>
      </c>
      <c r="J2814" s="2" t="str">
        <f>Tbl_BalanceHistory[[#This Row],[AgyCode]]&amp;": "&amp;Tbl_BalanceHistory[[#This Row],[Agency Name]]</f>
        <v>148: Virginia Commission for the Arts</v>
      </c>
      <c r="K2814" s="1">
        <v>2015</v>
      </c>
      <c r="L2814" s="3">
        <v>145</v>
      </c>
      <c r="M2814" s="3" t="s">
        <v>446</v>
      </c>
      <c r="N2814" s="2" t="str">
        <f>Tbl_BalanceHistory[[#This Row],[ProgramCode]]&amp;": "&amp;Tbl_BalanceHistory[[#This Row],[Program Name]]</f>
        <v>145: Museum and Cultural Services</v>
      </c>
      <c r="O2814" s="3" t="s">
        <v>1730</v>
      </c>
      <c r="P2814" s="1" t="str">
        <f>IF(Tbl_BalanceHistory[[#This Row],[FundCode]]="0100","GF",IF(Tbl_BalanceHistory[[#This Row],[FundCode]]="01000","GF","Hi Ed / OCR"))</f>
        <v>GF</v>
      </c>
      <c r="Q2814" s="5">
        <v>501950</v>
      </c>
      <c r="R2814" s="5">
        <v>501949</v>
      </c>
      <c r="S2814" s="5">
        <v>0</v>
      </c>
      <c r="T2814" s="5">
        <v>0</v>
      </c>
      <c r="U2814" s="3"/>
      <c r="V2814" s="5">
        <v>0</v>
      </c>
      <c r="W2814" s="5">
        <v>0</v>
      </c>
      <c r="X2814" s="5"/>
      <c r="Y2814" s="5"/>
      <c r="Z2814" s="5">
        <f>Tbl_BalanceHistory[[#This Row],[Discretionary Recommended - Pre 2022]]+Tbl_BalanceHistory[[#This Row],[Discretionary Balance Recommended: Policy]]+Tbl_BalanceHistory[[#This Row],[Discretionary Balance Recommended: Commitments]]</f>
        <v>0</v>
      </c>
      <c r="AA2814" s="5">
        <f>Tbl_BalanceHistory[[#This Row],[Discretionary Balance]]-Tbl_BalanceHistory[[#This Row],[Discretionary Reappropriation]]</f>
        <v>0</v>
      </c>
      <c r="AB2814" s="2"/>
      <c r="AC2814" s="2"/>
      <c r="AD2814" s="2"/>
      <c r="AE2814" s="2"/>
    </row>
    <row r="2815" spans="1:31" ht="45" x14ac:dyDescent="0.25">
      <c r="A2815" s="2" t="s">
        <v>10</v>
      </c>
      <c r="B2815" s="3">
        <v>7</v>
      </c>
      <c r="C2815" s="3">
        <v>148</v>
      </c>
      <c r="D2815" s="3" t="s">
        <v>504</v>
      </c>
      <c r="E2815" s="3" t="str">
        <f>_xlfn.XLOOKUP(Tbl_BalanceHistory[[#This Row],[RespAgy]],Tbl_Agencies[Agy Code],Tbl_Agencies[Agy Sort])</f>
        <v>113000</v>
      </c>
      <c r="F2815" s="2" t="str">
        <f>Tbl_BalanceHistory[[#This Row],[RespAgy]]&amp;": "&amp;Tbl_BalanceHistory[[#This Row],[RespAgency]]</f>
        <v>148: Virginia Commission for the Arts</v>
      </c>
      <c r="G2815" s="3">
        <v>148</v>
      </c>
      <c r="H2815" s="3" t="s">
        <v>504</v>
      </c>
      <c r="I2815" s="3" t="str">
        <f>_xlfn.XLOOKUP(Tbl_BalanceHistory[[#This Row],[AgyCode]],Tbl_Agencies[Agy Code],Tbl_Agencies[Agy Sort])</f>
        <v>113000</v>
      </c>
      <c r="J2815" s="2" t="str">
        <f>Tbl_BalanceHistory[[#This Row],[AgyCode]]&amp;": "&amp;Tbl_BalanceHistory[[#This Row],[Agency Name]]</f>
        <v>148: Virginia Commission for the Arts</v>
      </c>
      <c r="K2815" s="1">
        <v>2016</v>
      </c>
      <c r="L2815" s="3">
        <v>145</v>
      </c>
      <c r="M2815" s="3" t="s">
        <v>446</v>
      </c>
      <c r="N2815" s="2" t="str">
        <f>Tbl_BalanceHistory[[#This Row],[ProgramCode]]&amp;": "&amp;Tbl_BalanceHistory[[#This Row],[Program Name]]</f>
        <v>145: Museum and Cultural Services</v>
      </c>
      <c r="O2815" s="3" t="s">
        <v>1730</v>
      </c>
      <c r="P2815" s="1" t="str">
        <f>IF(Tbl_BalanceHistory[[#This Row],[FundCode]]="0100","GF",IF(Tbl_BalanceHistory[[#This Row],[FundCode]]="01000","GF","Hi Ed / OCR"))</f>
        <v>GF</v>
      </c>
      <c r="Q2815" s="5">
        <v>471040</v>
      </c>
      <c r="R2815" s="5">
        <v>470897.23</v>
      </c>
      <c r="S2815" s="5">
        <v>142</v>
      </c>
      <c r="T2815" s="5">
        <v>0</v>
      </c>
      <c r="U2815" s="3"/>
      <c r="V2815" s="5">
        <v>142</v>
      </c>
      <c r="W2815" s="5">
        <v>0</v>
      </c>
      <c r="X2815" s="5"/>
      <c r="Y2815" s="5"/>
      <c r="Z2815" s="5">
        <f>Tbl_BalanceHistory[[#This Row],[Discretionary Recommended - Pre 2022]]+Tbl_BalanceHistory[[#This Row],[Discretionary Balance Recommended: Policy]]+Tbl_BalanceHistory[[#This Row],[Discretionary Balance Recommended: Commitments]]</f>
        <v>0</v>
      </c>
      <c r="AA2815" s="5">
        <f>Tbl_BalanceHistory[[#This Row],[Discretionary Balance]]-Tbl_BalanceHistory[[#This Row],[Discretionary Reappropriation]]</f>
        <v>142</v>
      </c>
      <c r="AB2815" s="2"/>
      <c r="AC2815" s="2"/>
      <c r="AD2815" s="2"/>
      <c r="AE2815" s="2"/>
    </row>
    <row r="2816" spans="1:31" ht="45" x14ac:dyDescent="0.25">
      <c r="A2816" s="2" t="s">
        <v>10</v>
      </c>
      <c r="B2816" s="3">
        <v>7</v>
      </c>
      <c r="C2816" s="3">
        <v>148</v>
      </c>
      <c r="D2816" s="3" t="s">
        <v>504</v>
      </c>
      <c r="E2816" s="3" t="str">
        <f>_xlfn.XLOOKUP(Tbl_BalanceHistory[[#This Row],[RespAgy]],Tbl_Agencies[Agy Code],Tbl_Agencies[Agy Sort])</f>
        <v>113000</v>
      </c>
      <c r="F2816" s="2" t="str">
        <f>Tbl_BalanceHistory[[#This Row],[RespAgy]]&amp;": "&amp;Tbl_BalanceHistory[[#This Row],[RespAgency]]</f>
        <v>148: Virginia Commission for the Arts</v>
      </c>
      <c r="G2816" s="3">
        <v>148</v>
      </c>
      <c r="H2816" s="3" t="s">
        <v>504</v>
      </c>
      <c r="I2816" s="3" t="str">
        <f>_xlfn.XLOOKUP(Tbl_BalanceHistory[[#This Row],[AgyCode]],Tbl_Agencies[Agy Code],Tbl_Agencies[Agy Sort])</f>
        <v>113000</v>
      </c>
      <c r="J2816" s="2" t="str">
        <f>Tbl_BalanceHistory[[#This Row],[AgyCode]]&amp;": "&amp;Tbl_BalanceHistory[[#This Row],[Agency Name]]</f>
        <v>148: Virginia Commission for the Arts</v>
      </c>
      <c r="K2816" s="1">
        <v>2017</v>
      </c>
      <c r="L2816" s="3">
        <v>145</v>
      </c>
      <c r="M2816" s="3" t="s">
        <v>446</v>
      </c>
      <c r="N2816" s="2" t="str">
        <f>Tbl_BalanceHistory[[#This Row],[ProgramCode]]&amp;": "&amp;Tbl_BalanceHistory[[#This Row],[Program Name]]</f>
        <v>145: Museum and Cultural Services</v>
      </c>
      <c r="O2816" s="3" t="s">
        <v>886</v>
      </c>
      <c r="P2816" s="1" t="str">
        <f>IF(Tbl_BalanceHistory[[#This Row],[FundCode]]="0100","GF",IF(Tbl_BalanceHistory[[#This Row],[FundCode]]="01000","GF","Hi Ed / OCR"))</f>
        <v>GF</v>
      </c>
      <c r="Q2816" s="5">
        <v>528419</v>
      </c>
      <c r="R2816" s="5">
        <v>512919</v>
      </c>
      <c r="S2816" s="5">
        <v>15500</v>
      </c>
      <c r="T2816" s="5">
        <v>0</v>
      </c>
      <c r="U2816" s="3"/>
      <c r="V2816" s="5">
        <v>15500</v>
      </c>
      <c r="W2816" s="5">
        <v>7500</v>
      </c>
      <c r="X2816" s="5"/>
      <c r="Y2816" s="5"/>
      <c r="Z2816" s="5">
        <f>Tbl_BalanceHistory[[#This Row],[Discretionary Recommended - Pre 2022]]+Tbl_BalanceHistory[[#This Row],[Discretionary Balance Recommended: Policy]]+Tbl_BalanceHistory[[#This Row],[Discretionary Balance Recommended: Commitments]]</f>
        <v>7500</v>
      </c>
      <c r="AA2816" s="5">
        <f>Tbl_BalanceHistory[[#This Row],[Discretionary Balance]]-Tbl_BalanceHistory[[#This Row],[Discretionary Reappropriation]]</f>
        <v>8000</v>
      </c>
      <c r="AB2816" s="2" t="s">
        <v>1994</v>
      </c>
      <c r="AC2816" s="2"/>
      <c r="AD2816" s="2"/>
      <c r="AE2816" s="2"/>
    </row>
    <row r="2817" spans="1:31" ht="45" x14ac:dyDescent="0.25">
      <c r="A2817" s="2" t="s">
        <v>10</v>
      </c>
      <c r="B2817" s="3">
        <v>7</v>
      </c>
      <c r="C2817" s="3">
        <v>148</v>
      </c>
      <c r="D2817" s="3" t="s">
        <v>504</v>
      </c>
      <c r="E2817" s="3" t="str">
        <f>_xlfn.XLOOKUP(Tbl_BalanceHistory[[#This Row],[RespAgy]],Tbl_Agencies[Agy Code],Tbl_Agencies[Agy Sort])</f>
        <v>113000</v>
      </c>
      <c r="F2817" s="2" t="str">
        <f>Tbl_BalanceHistory[[#This Row],[RespAgy]]&amp;": "&amp;Tbl_BalanceHistory[[#This Row],[RespAgency]]</f>
        <v>148: Virginia Commission for the Arts</v>
      </c>
      <c r="G2817" s="3">
        <v>148</v>
      </c>
      <c r="H2817" s="3" t="s">
        <v>504</v>
      </c>
      <c r="I2817" s="3" t="str">
        <f>_xlfn.XLOOKUP(Tbl_BalanceHistory[[#This Row],[AgyCode]],Tbl_Agencies[Agy Code],Tbl_Agencies[Agy Sort])</f>
        <v>113000</v>
      </c>
      <c r="J2817" s="2" t="str">
        <f>Tbl_BalanceHistory[[#This Row],[AgyCode]]&amp;": "&amp;Tbl_BalanceHistory[[#This Row],[Agency Name]]</f>
        <v>148: Virginia Commission for the Arts</v>
      </c>
      <c r="K2817" s="1">
        <v>2018</v>
      </c>
      <c r="L2817" s="3">
        <v>145</v>
      </c>
      <c r="M2817" s="3" t="s">
        <v>446</v>
      </c>
      <c r="N2817" s="2" t="str">
        <f>Tbl_BalanceHistory[[#This Row],[ProgramCode]]&amp;": "&amp;Tbl_BalanceHistory[[#This Row],[Program Name]]</f>
        <v>145: Museum and Cultural Services</v>
      </c>
      <c r="O2817" s="3" t="s">
        <v>886</v>
      </c>
      <c r="P2817" s="1" t="str">
        <f>IF(Tbl_BalanceHistory[[#This Row],[FundCode]]="0100","GF",IF(Tbl_BalanceHistory[[#This Row],[FundCode]]="01000","GF","Hi Ed / OCR"))</f>
        <v>GF</v>
      </c>
      <c r="Q2817" s="5">
        <v>557758</v>
      </c>
      <c r="R2817" s="5">
        <v>557757.96</v>
      </c>
      <c r="S2817" s="5">
        <v>0</v>
      </c>
      <c r="T2817" s="5">
        <v>0</v>
      </c>
      <c r="U2817" s="3"/>
      <c r="V2817" s="5">
        <v>0</v>
      </c>
      <c r="W2817" s="5">
        <v>0</v>
      </c>
      <c r="X2817" s="5"/>
      <c r="Y2817" s="5"/>
      <c r="Z2817" s="5">
        <f>Tbl_BalanceHistory[[#This Row],[Discretionary Recommended - Pre 2022]]+Tbl_BalanceHistory[[#This Row],[Discretionary Balance Recommended: Policy]]+Tbl_BalanceHistory[[#This Row],[Discretionary Balance Recommended: Commitments]]</f>
        <v>0</v>
      </c>
      <c r="AA2817" s="5">
        <f>Tbl_BalanceHistory[[#This Row],[Discretionary Balance]]-Tbl_BalanceHistory[[#This Row],[Discretionary Reappropriation]]</f>
        <v>0</v>
      </c>
      <c r="AB2817" s="2"/>
      <c r="AC2817" s="2"/>
      <c r="AD2817" s="2"/>
      <c r="AE2817" s="2"/>
    </row>
    <row r="2818" spans="1:31" ht="45" x14ac:dyDescent="0.25">
      <c r="A2818" s="2" t="s">
        <v>10</v>
      </c>
      <c r="B2818" s="3">
        <v>7</v>
      </c>
      <c r="C2818" s="3">
        <v>148</v>
      </c>
      <c r="D2818" s="3" t="s">
        <v>504</v>
      </c>
      <c r="E2818" s="3" t="str">
        <f>_xlfn.XLOOKUP(Tbl_BalanceHistory[[#This Row],[RespAgy]],Tbl_Agencies[Agy Code],Tbl_Agencies[Agy Sort])</f>
        <v>113000</v>
      </c>
      <c r="F2818" s="2" t="str">
        <f>Tbl_BalanceHistory[[#This Row],[RespAgy]]&amp;": "&amp;Tbl_BalanceHistory[[#This Row],[RespAgency]]</f>
        <v>148: Virginia Commission for the Arts</v>
      </c>
      <c r="G2818" s="3">
        <v>148</v>
      </c>
      <c r="H2818" s="3" t="s">
        <v>504</v>
      </c>
      <c r="I2818" s="3" t="str">
        <f>_xlfn.XLOOKUP(Tbl_BalanceHistory[[#This Row],[AgyCode]],Tbl_Agencies[Agy Code],Tbl_Agencies[Agy Sort])</f>
        <v>113000</v>
      </c>
      <c r="J2818" s="2" t="str">
        <f>Tbl_BalanceHistory[[#This Row],[AgyCode]]&amp;": "&amp;Tbl_BalanceHistory[[#This Row],[Agency Name]]</f>
        <v>148: Virginia Commission for the Arts</v>
      </c>
      <c r="K2818" s="1">
        <v>2019</v>
      </c>
      <c r="L2818" s="3">
        <v>145</v>
      </c>
      <c r="M2818" s="3" t="s">
        <v>446</v>
      </c>
      <c r="N2818" s="2" t="str">
        <f>Tbl_BalanceHistory[[#This Row],[ProgramCode]]&amp;": "&amp;Tbl_BalanceHistory[[#This Row],[Program Name]]</f>
        <v>145: Museum and Cultural Services</v>
      </c>
      <c r="O2818" s="3" t="s">
        <v>886</v>
      </c>
      <c r="P2818" s="1" t="str">
        <f>IF(Tbl_BalanceHistory[[#This Row],[FundCode]]="0100","GF",IF(Tbl_BalanceHistory[[#This Row],[FundCode]]="01000","GF","Hi Ed / OCR"))</f>
        <v>GF</v>
      </c>
      <c r="Q2818" s="5">
        <v>540341</v>
      </c>
      <c r="R2818" s="5">
        <v>540341</v>
      </c>
      <c r="S2818" s="5">
        <v>0</v>
      </c>
      <c r="T2818" s="5">
        <v>0</v>
      </c>
      <c r="U2818" s="3"/>
      <c r="V2818" s="5">
        <v>0</v>
      </c>
      <c r="W2818" s="5">
        <v>0</v>
      </c>
      <c r="X2818" s="5"/>
      <c r="Y2818" s="5"/>
      <c r="Z2818" s="5">
        <f>Tbl_BalanceHistory[[#This Row],[Discretionary Recommended - Pre 2022]]+Tbl_BalanceHistory[[#This Row],[Discretionary Balance Recommended: Policy]]+Tbl_BalanceHistory[[#This Row],[Discretionary Balance Recommended: Commitments]]</f>
        <v>0</v>
      </c>
      <c r="AA2818" s="5">
        <f>Tbl_BalanceHistory[[#This Row],[Discretionary Balance]]-Tbl_BalanceHistory[[#This Row],[Discretionary Reappropriation]]</f>
        <v>0</v>
      </c>
      <c r="AB2818" s="2"/>
      <c r="AC2818" s="2"/>
      <c r="AD2818" s="2"/>
      <c r="AE2818" s="2"/>
    </row>
    <row r="2819" spans="1:31" ht="45" x14ac:dyDescent="0.25">
      <c r="A2819" s="2" t="s">
        <v>10</v>
      </c>
      <c r="B2819" s="3">
        <v>7</v>
      </c>
      <c r="C2819" s="3">
        <v>148</v>
      </c>
      <c r="D2819" s="3" t="s">
        <v>504</v>
      </c>
      <c r="E2819" s="3" t="str">
        <f>_xlfn.XLOOKUP(Tbl_BalanceHistory[[#This Row],[RespAgy]],Tbl_Agencies[Agy Code],Tbl_Agencies[Agy Sort])</f>
        <v>113000</v>
      </c>
      <c r="F2819" s="2" t="str">
        <f>Tbl_BalanceHistory[[#This Row],[RespAgy]]&amp;": "&amp;Tbl_BalanceHistory[[#This Row],[RespAgency]]</f>
        <v>148: Virginia Commission for the Arts</v>
      </c>
      <c r="G2819" s="3">
        <v>148</v>
      </c>
      <c r="H2819" s="3" t="s">
        <v>504</v>
      </c>
      <c r="I2819" s="3" t="str">
        <f>_xlfn.XLOOKUP(Tbl_BalanceHistory[[#This Row],[AgyCode]],Tbl_Agencies[Agy Code],Tbl_Agencies[Agy Sort])</f>
        <v>113000</v>
      </c>
      <c r="J2819" s="2" t="str">
        <f>Tbl_BalanceHistory[[#This Row],[AgyCode]]&amp;": "&amp;Tbl_BalanceHistory[[#This Row],[Agency Name]]</f>
        <v>148: Virginia Commission for the Arts</v>
      </c>
      <c r="K2819" s="1">
        <v>2020</v>
      </c>
      <c r="L2819" s="3">
        <v>145</v>
      </c>
      <c r="M2819" s="3" t="s">
        <v>446</v>
      </c>
      <c r="N2819" s="2" t="str">
        <f>Tbl_BalanceHistory[[#This Row],[ProgramCode]]&amp;": "&amp;Tbl_BalanceHistory[[#This Row],[Program Name]]</f>
        <v>145: Museum and Cultural Services</v>
      </c>
      <c r="O2819" s="3" t="s">
        <v>886</v>
      </c>
      <c r="P2819" s="1" t="str">
        <f>IF(Tbl_BalanceHistory[[#This Row],[FundCode]]="0100","GF",IF(Tbl_BalanceHistory[[#This Row],[FundCode]]="01000","GF","Hi Ed / OCR"))</f>
        <v>GF</v>
      </c>
      <c r="Q2819" s="5">
        <v>600826.11</v>
      </c>
      <c r="R2819" s="5">
        <v>598852.61</v>
      </c>
      <c r="S2819" s="5">
        <v>1973.5</v>
      </c>
      <c r="T2819" s="5">
        <v>0</v>
      </c>
      <c r="U2819" s="3"/>
      <c r="V2819" s="5">
        <v>1973.5</v>
      </c>
      <c r="W2819" s="5">
        <v>0</v>
      </c>
      <c r="X2819" s="5"/>
      <c r="Y2819" s="5"/>
      <c r="Z2819" s="5">
        <f>Tbl_BalanceHistory[[#This Row],[Discretionary Recommended - Pre 2022]]+Tbl_BalanceHistory[[#This Row],[Discretionary Balance Recommended: Policy]]+Tbl_BalanceHistory[[#This Row],[Discretionary Balance Recommended: Commitments]]</f>
        <v>0</v>
      </c>
      <c r="AA2819" s="5">
        <f>Tbl_BalanceHistory[[#This Row],[Discretionary Balance]]-Tbl_BalanceHistory[[#This Row],[Discretionary Reappropriation]]</f>
        <v>1973.5</v>
      </c>
      <c r="AB2819" s="2"/>
      <c r="AC2819" s="2"/>
      <c r="AD2819" s="2"/>
      <c r="AE2819" s="2"/>
    </row>
    <row r="2820" spans="1:31" ht="45" x14ac:dyDescent="0.25">
      <c r="A2820" s="2" t="s">
        <v>10</v>
      </c>
      <c r="B2820" s="3">
        <v>7</v>
      </c>
      <c r="C2820" s="3">
        <v>148</v>
      </c>
      <c r="D2820" s="3" t="s">
        <v>504</v>
      </c>
      <c r="E2820" s="3" t="str">
        <f>_xlfn.XLOOKUP(Tbl_BalanceHistory[[#This Row],[RespAgy]],Tbl_Agencies[Agy Code],Tbl_Agencies[Agy Sort])</f>
        <v>113000</v>
      </c>
      <c r="F2820" s="2" t="str">
        <f>Tbl_BalanceHistory[[#This Row],[RespAgy]]&amp;": "&amp;Tbl_BalanceHistory[[#This Row],[RespAgency]]</f>
        <v>148: Virginia Commission for the Arts</v>
      </c>
      <c r="G2820" s="3">
        <v>148</v>
      </c>
      <c r="H2820" s="3" t="s">
        <v>504</v>
      </c>
      <c r="I2820" s="3" t="str">
        <f>_xlfn.XLOOKUP(Tbl_BalanceHistory[[#This Row],[AgyCode]],Tbl_Agencies[Agy Code],Tbl_Agencies[Agy Sort])</f>
        <v>113000</v>
      </c>
      <c r="J2820" s="2" t="str">
        <f>Tbl_BalanceHistory[[#This Row],[AgyCode]]&amp;": "&amp;Tbl_BalanceHistory[[#This Row],[Agency Name]]</f>
        <v>148: Virginia Commission for the Arts</v>
      </c>
      <c r="K2820" s="1">
        <v>2021</v>
      </c>
      <c r="L2820" s="3">
        <v>145</v>
      </c>
      <c r="M2820" s="3" t="s">
        <v>446</v>
      </c>
      <c r="N2820" s="2" t="str">
        <f>Tbl_BalanceHistory[[#This Row],[ProgramCode]]&amp;": "&amp;Tbl_BalanceHistory[[#This Row],[Program Name]]</f>
        <v>145: Museum and Cultural Services</v>
      </c>
      <c r="O2820" s="3" t="s">
        <v>886</v>
      </c>
      <c r="P2820" s="1" t="str">
        <f>IF(Tbl_BalanceHistory[[#This Row],[FundCode]]="0100","GF",IF(Tbl_BalanceHistory[[#This Row],[FundCode]]="01000","GF","Hi Ed / OCR"))</f>
        <v>GF</v>
      </c>
      <c r="Q2820" s="5">
        <v>662155</v>
      </c>
      <c r="R2820" s="5">
        <v>492108.52</v>
      </c>
      <c r="S2820" s="5">
        <v>170046.48</v>
      </c>
      <c r="T2820" s="5">
        <v>0</v>
      </c>
      <c r="U2820" s="3"/>
      <c r="V2820" s="5">
        <v>170046.48</v>
      </c>
      <c r="W2820" s="5">
        <v>50000</v>
      </c>
      <c r="X2820" s="5"/>
      <c r="Y2820" s="5"/>
      <c r="Z2820" s="5">
        <f>Tbl_BalanceHistory[[#This Row],[Discretionary Recommended - Pre 2022]]+Tbl_BalanceHistory[[#This Row],[Discretionary Balance Recommended: Policy]]+Tbl_BalanceHistory[[#This Row],[Discretionary Balance Recommended: Commitments]]</f>
        <v>50000</v>
      </c>
      <c r="AA2820" s="5">
        <f>Tbl_BalanceHistory[[#This Row],[Discretionary Balance]]-Tbl_BalanceHistory[[#This Row],[Discretionary Reappropriation]]</f>
        <v>120046.48000000001</v>
      </c>
      <c r="AB2820" s="2"/>
      <c r="AC2820" s="2"/>
      <c r="AD2820" s="2"/>
      <c r="AE2820" s="2"/>
    </row>
    <row r="2821" spans="1:31" ht="270" x14ac:dyDescent="0.25">
      <c r="A2821" s="2" t="s">
        <v>10</v>
      </c>
      <c r="B2821" s="3">
        <v>7</v>
      </c>
      <c r="C2821" s="3">
        <v>148</v>
      </c>
      <c r="D2821" s="3" t="s">
        <v>504</v>
      </c>
      <c r="E2821" s="3" t="str">
        <f>_xlfn.XLOOKUP(Tbl_BalanceHistory[[#This Row],[RespAgy]],Tbl_Agencies[Agy Code],Tbl_Agencies[Agy Sort])</f>
        <v>113000</v>
      </c>
      <c r="F2821" s="2" t="str">
        <f>Tbl_BalanceHistory[[#This Row],[RespAgy]]&amp;": "&amp;Tbl_BalanceHistory[[#This Row],[RespAgency]]</f>
        <v>148: Virginia Commission for the Arts</v>
      </c>
      <c r="G2821" s="3">
        <v>148</v>
      </c>
      <c r="H2821" s="3" t="s">
        <v>504</v>
      </c>
      <c r="I2821" s="3" t="str">
        <f>_xlfn.XLOOKUP(Tbl_BalanceHistory[[#This Row],[AgyCode]],Tbl_Agencies[Agy Code],Tbl_Agencies[Agy Sort])</f>
        <v>113000</v>
      </c>
      <c r="J2821" s="2" t="str">
        <f>Tbl_BalanceHistory[[#This Row],[AgyCode]]&amp;": "&amp;Tbl_BalanceHistory[[#This Row],[Agency Name]]</f>
        <v>148: Virginia Commission for the Arts</v>
      </c>
      <c r="K2821" s="1">
        <v>2022</v>
      </c>
      <c r="L2821" s="3">
        <v>145</v>
      </c>
      <c r="M2821" s="3" t="s">
        <v>446</v>
      </c>
      <c r="N2821" s="2" t="str">
        <f>Tbl_BalanceHistory[[#This Row],[ProgramCode]]&amp;": "&amp;Tbl_BalanceHistory[[#This Row],[Program Name]]</f>
        <v>145: Museum and Cultural Services</v>
      </c>
      <c r="O2821" s="3" t="s">
        <v>886</v>
      </c>
      <c r="P2821" s="1" t="str">
        <f>IF(Tbl_BalanceHistory[[#This Row],[FundCode]]="0100","GF",IF(Tbl_BalanceHistory[[#This Row],[FundCode]]="01000","GF","Hi Ed / OCR"))</f>
        <v>GF</v>
      </c>
      <c r="Q2821" s="5">
        <v>739027</v>
      </c>
      <c r="R2821" s="5">
        <v>569436.80000000005</v>
      </c>
      <c r="S2821" s="5">
        <v>169590.2</v>
      </c>
      <c r="T2821" s="5">
        <v>0</v>
      </c>
      <c r="U2821" s="3"/>
      <c r="V2821" s="5">
        <v>169590.2</v>
      </c>
      <c r="W2821" s="5"/>
      <c r="X2821" s="5">
        <v>169590.2</v>
      </c>
      <c r="Y2821" s="5">
        <v>0</v>
      </c>
      <c r="Z2821" s="5">
        <f>Tbl_BalanceHistory[[#This Row],[Discretionary Recommended - Pre 2022]]+Tbl_BalanceHistory[[#This Row],[Discretionary Balance Recommended: Policy]]+Tbl_BalanceHistory[[#This Row],[Discretionary Balance Recommended: Commitments]]</f>
        <v>169590.2</v>
      </c>
      <c r="AA2821" s="5">
        <f>Tbl_BalanceHistory[[#This Row],[Discretionary Balance]]-Tbl_BalanceHistory[[#This Row],[Discretionary Reappropriation]]</f>
        <v>0</v>
      </c>
      <c r="AB2821" s="2"/>
      <c r="AC2821" s="2" t="s">
        <v>1995</v>
      </c>
      <c r="AD2821" s="2"/>
      <c r="AE2821" s="2"/>
    </row>
    <row r="2822" spans="1:31" ht="60" x14ac:dyDescent="0.25">
      <c r="A2822" s="2" t="s">
        <v>10</v>
      </c>
      <c r="B2822" s="3">
        <v>7</v>
      </c>
      <c r="C2822" s="3">
        <v>148</v>
      </c>
      <c r="D2822" s="3" t="s">
        <v>504</v>
      </c>
      <c r="E2822" s="3" t="str">
        <f>_xlfn.XLOOKUP(Tbl_BalanceHistory[[#This Row],[RespAgy]],Tbl_Agencies[Agy Code],Tbl_Agencies[Agy Sort])</f>
        <v>113000</v>
      </c>
      <c r="F2822" s="2" t="str">
        <f>Tbl_BalanceHistory[[#This Row],[RespAgy]]&amp;": "&amp;Tbl_BalanceHistory[[#This Row],[RespAgency]]</f>
        <v>148: Virginia Commission for the Arts</v>
      </c>
      <c r="G2822" s="3">
        <v>148</v>
      </c>
      <c r="H2822" s="3" t="s">
        <v>504</v>
      </c>
      <c r="I2822" s="3" t="str">
        <f>_xlfn.XLOOKUP(Tbl_BalanceHistory[[#This Row],[AgyCode]],Tbl_Agencies[Agy Code],Tbl_Agencies[Agy Sort])</f>
        <v>113000</v>
      </c>
      <c r="J2822" s="2" t="str">
        <f>Tbl_BalanceHistory[[#This Row],[AgyCode]]&amp;": "&amp;Tbl_BalanceHistory[[#This Row],[Agency Name]]</f>
        <v>148: Virginia Commission for the Arts</v>
      </c>
      <c r="K2822" s="1">
        <v>2023</v>
      </c>
      <c r="L2822" s="3">
        <v>145</v>
      </c>
      <c r="M2822" s="3" t="s">
        <v>446</v>
      </c>
      <c r="N2822" s="2" t="str">
        <f>Tbl_BalanceHistory[[#This Row],[ProgramCode]]&amp;": "&amp;Tbl_BalanceHistory[[#This Row],[Program Name]]</f>
        <v>145: Museum and Cultural Services</v>
      </c>
      <c r="O2822" s="3" t="s">
        <v>886</v>
      </c>
      <c r="P2822" s="1" t="str">
        <f>IF(Tbl_BalanceHistory[[#This Row],[FundCode]]="0100","GF",IF(Tbl_BalanceHistory[[#This Row],[FundCode]]="01000","GF","Hi Ed / OCR"))</f>
        <v>GF</v>
      </c>
      <c r="Q2822" s="5">
        <v>949788.2</v>
      </c>
      <c r="R2822" s="5">
        <v>945145.94</v>
      </c>
      <c r="S2822" s="5">
        <v>4642.26</v>
      </c>
      <c r="T2822" s="5">
        <v>0</v>
      </c>
      <c r="U2822" s="3"/>
      <c r="V2822" s="5">
        <v>4642.26</v>
      </c>
      <c r="W2822" s="5">
        <v>0</v>
      </c>
      <c r="X2822" s="5">
        <v>4642.26</v>
      </c>
      <c r="Y2822" s="5">
        <v>0</v>
      </c>
      <c r="Z2822" s="5">
        <v>4642.26</v>
      </c>
      <c r="AA2822" s="5">
        <v>0</v>
      </c>
      <c r="AB2822" s="2"/>
      <c r="AC2822" s="2" t="s">
        <v>2403</v>
      </c>
      <c r="AD2822" s="2"/>
      <c r="AE2822" s="2"/>
    </row>
    <row r="2823" spans="1:31" ht="45" x14ac:dyDescent="0.25">
      <c r="A2823" s="2" t="s">
        <v>10</v>
      </c>
      <c r="B2823" s="3">
        <v>7</v>
      </c>
      <c r="C2823" s="3">
        <v>148</v>
      </c>
      <c r="D2823" s="3" t="s">
        <v>504</v>
      </c>
      <c r="E2823" s="3" t="str">
        <f>_xlfn.XLOOKUP(Tbl_BalanceHistory[[#This Row],[RespAgy]],Tbl_Agencies[Agy Code],Tbl_Agencies[Agy Sort])</f>
        <v>113000</v>
      </c>
      <c r="F2823" s="2" t="str">
        <f>Tbl_BalanceHistory[[#This Row],[RespAgy]]&amp;": "&amp;Tbl_BalanceHistory[[#This Row],[RespAgency]]</f>
        <v>148: Virginia Commission for the Arts</v>
      </c>
      <c r="G2823" s="3">
        <v>148</v>
      </c>
      <c r="H2823" s="3" t="s">
        <v>504</v>
      </c>
      <c r="I2823" s="3" t="str">
        <f>_xlfn.XLOOKUP(Tbl_BalanceHistory[[#This Row],[AgyCode]],Tbl_Agencies[Agy Code],Tbl_Agencies[Agy Sort])</f>
        <v>113000</v>
      </c>
      <c r="J2823" s="2" t="str">
        <f>Tbl_BalanceHistory[[#This Row],[AgyCode]]&amp;": "&amp;Tbl_BalanceHistory[[#This Row],[Agency Name]]</f>
        <v>148: Virginia Commission for the Arts</v>
      </c>
      <c r="K2823" s="1">
        <v>2024</v>
      </c>
      <c r="L2823" s="3">
        <v>145</v>
      </c>
      <c r="M2823" s="3" t="s">
        <v>446</v>
      </c>
      <c r="N2823" s="2" t="str">
        <f>Tbl_BalanceHistory[[#This Row],[ProgramCode]]&amp;": "&amp;Tbl_BalanceHistory[[#This Row],[Program Name]]</f>
        <v>145: Museum and Cultural Services</v>
      </c>
      <c r="O2823" s="3" t="s">
        <v>886</v>
      </c>
      <c r="P2823" s="1" t="str">
        <f>IF(Tbl_BalanceHistory[[#This Row],[FundCode]]="0100","GF",IF(Tbl_BalanceHistory[[#This Row],[FundCode]]="01000","GF","Hi Ed / OCR"))</f>
        <v>GF</v>
      </c>
      <c r="Q2823" s="5">
        <v>803176.26</v>
      </c>
      <c r="R2823" s="5">
        <v>775016.65</v>
      </c>
      <c r="S2823" s="5">
        <v>28159.61</v>
      </c>
      <c r="T2823" s="5">
        <v>28159.61</v>
      </c>
      <c r="U2823" s="3" t="s">
        <v>2565</v>
      </c>
      <c r="V2823" s="5">
        <v>0</v>
      </c>
      <c r="W2823" s="5">
        <v>0</v>
      </c>
      <c r="X2823" s="5">
        <v>0</v>
      </c>
      <c r="Y2823" s="5">
        <v>0</v>
      </c>
      <c r="Z2823" s="5">
        <v>0</v>
      </c>
      <c r="AA2823" s="5">
        <v>0</v>
      </c>
      <c r="AB2823" s="2"/>
      <c r="AC2823" s="2"/>
      <c r="AD2823" s="2"/>
      <c r="AE2823" s="2" t="s">
        <v>2564</v>
      </c>
    </row>
    <row r="2824" spans="1:31" ht="30" x14ac:dyDescent="0.25">
      <c r="A2824" s="2" t="s">
        <v>10</v>
      </c>
      <c r="B2824" s="3">
        <v>7</v>
      </c>
      <c r="C2824" s="3">
        <v>238</v>
      </c>
      <c r="D2824" s="3" t="s">
        <v>507</v>
      </c>
      <c r="E2824" s="3" t="str">
        <f>_xlfn.XLOOKUP(Tbl_BalanceHistory[[#This Row],[RespAgy]],Tbl_Agencies[Agy Code],Tbl_Agencies[Agy Sort])</f>
        <v>114000</v>
      </c>
      <c r="F2824" s="2" t="str">
        <f>Tbl_BalanceHistory[[#This Row],[RespAgy]]&amp;": "&amp;Tbl_BalanceHistory[[#This Row],[RespAgency]]</f>
        <v>238: Virginia Museum of Fine Arts</v>
      </c>
      <c r="G2824" s="3">
        <v>238</v>
      </c>
      <c r="H2824" s="3" t="s">
        <v>507</v>
      </c>
      <c r="I2824" s="3" t="str">
        <f>_xlfn.XLOOKUP(Tbl_BalanceHistory[[#This Row],[AgyCode]],Tbl_Agencies[Agy Code],Tbl_Agencies[Agy Sort])</f>
        <v>114000</v>
      </c>
      <c r="J2824" s="2" t="str">
        <f>Tbl_BalanceHistory[[#This Row],[AgyCode]]&amp;": "&amp;Tbl_BalanceHistory[[#This Row],[Agency Name]]</f>
        <v>238: Virginia Museum of Fine Arts</v>
      </c>
      <c r="K2824" s="1">
        <v>2014</v>
      </c>
      <c r="L2824" s="3">
        <v>145</v>
      </c>
      <c r="M2824" s="3" t="s">
        <v>446</v>
      </c>
      <c r="N2824" s="2" t="str">
        <f>Tbl_BalanceHistory[[#This Row],[ProgramCode]]&amp;": "&amp;Tbl_BalanceHistory[[#This Row],[Program Name]]</f>
        <v>145: Museum and Cultural Services</v>
      </c>
      <c r="O2824" s="3" t="s">
        <v>1730</v>
      </c>
      <c r="P2824" s="1" t="str">
        <f>IF(Tbl_BalanceHistory[[#This Row],[FundCode]]="0100","GF",IF(Tbl_BalanceHistory[[#This Row],[FundCode]]="01000","GF","Hi Ed / OCR"))</f>
        <v>GF</v>
      </c>
      <c r="Q2824" s="5">
        <v>10177910</v>
      </c>
      <c r="R2824" s="5">
        <v>10177760</v>
      </c>
      <c r="S2824" s="5">
        <v>150</v>
      </c>
      <c r="T2824" s="5">
        <v>0</v>
      </c>
      <c r="U2824" s="3"/>
      <c r="V2824" s="5">
        <v>150</v>
      </c>
      <c r="W2824" s="5">
        <v>0</v>
      </c>
      <c r="X2824" s="5"/>
      <c r="Y2824" s="5"/>
      <c r="Z2824" s="5">
        <f>Tbl_BalanceHistory[[#This Row],[Discretionary Recommended - Pre 2022]]+Tbl_BalanceHistory[[#This Row],[Discretionary Balance Recommended: Policy]]+Tbl_BalanceHistory[[#This Row],[Discretionary Balance Recommended: Commitments]]</f>
        <v>0</v>
      </c>
      <c r="AA2824" s="5">
        <f>Tbl_BalanceHistory[[#This Row],[Discretionary Balance]]-Tbl_BalanceHistory[[#This Row],[Discretionary Reappropriation]]</f>
        <v>150</v>
      </c>
      <c r="AB2824" s="2"/>
      <c r="AC2824" s="2"/>
      <c r="AD2824" s="2"/>
      <c r="AE2824" s="2"/>
    </row>
    <row r="2825" spans="1:31" ht="30" x14ac:dyDescent="0.25">
      <c r="A2825" s="2" t="s">
        <v>10</v>
      </c>
      <c r="B2825" s="3">
        <v>7</v>
      </c>
      <c r="C2825" s="3">
        <v>238</v>
      </c>
      <c r="D2825" s="3" t="s">
        <v>507</v>
      </c>
      <c r="E2825" s="3" t="str">
        <f>_xlfn.XLOOKUP(Tbl_BalanceHistory[[#This Row],[RespAgy]],Tbl_Agencies[Agy Code],Tbl_Agencies[Agy Sort])</f>
        <v>114000</v>
      </c>
      <c r="F2825" s="2" t="str">
        <f>Tbl_BalanceHistory[[#This Row],[RespAgy]]&amp;": "&amp;Tbl_BalanceHistory[[#This Row],[RespAgency]]</f>
        <v>238: Virginia Museum of Fine Arts</v>
      </c>
      <c r="G2825" s="3">
        <v>238</v>
      </c>
      <c r="H2825" s="3" t="s">
        <v>507</v>
      </c>
      <c r="I2825" s="3" t="str">
        <f>_xlfn.XLOOKUP(Tbl_BalanceHistory[[#This Row],[AgyCode]],Tbl_Agencies[Agy Code],Tbl_Agencies[Agy Sort])</f>
        <v>114000</v>
      </c>
      <c r="J2825" s="2" t="str">
        <f>Tbl_BalanceHistory[[#This Row],[AgyCode]]&amp;": "&amp;Tbl_BalanceHistory[[#This Row],[Agency Name]]</f>
        <v>238: Virginia Museum of Fine Arts</v>
      </c>
      <c r="K2825" s="1">
        <v>2015</v>
      </c>
      <c r="L2825" s="3">
        <v>145</v>
      </c>
      <c r="M2825" s="3" t="s">
        <v>446</v>
      </c>
      <c r="N2825" s="2" t="str">
        <f>Tbl_BalanceHistory[[#This Row],[ProgramCode]]&amp;": "&amp;Tbl_BalanceHistory[[#This Row],[Program Name]]</f>
        <v>145: Museum and Cultural Services</v>
      </c>
      <c r="O2825" s="3" t="s">
        <v>1730</v>
      </c>
      <c r="P2825" s="1" t="str">
        <f>IF(Tbl_BalanceHistory[[#This Row],[FundCode]]="0100","GF",IF(Tbl_BalanceHistory[[#This Row],[FundCode]]="01000","GF","Hi Ed / OCR"))</f>
        <v>GF</v>
      </c>
      <c r="Q2825" s="5">
        <v>9985007</v>
      </c>
      <c r="R2825" s="5">
        <v>9985007</v>
      </c>
      <c r="S2825" s="5">
        <v>0</v>
      </c>
      <c r="T2825" s="5">
        <v>0</v>
      </c>
      <c r="U2825" s="3"/>
      <c r="V2825" s="5">
        <v>0</v>
      </c>
      <c r="W2825" s="5">
        <v>0</v>
      </c>
      <c r="X2825" s="5"/>
      <c r="Y2825" s="5"/>
      <c r="Z2825" s="5">
        <f>Tbl_BalanceHistory[[#This Row],[Discretionary Recommended - Pre 2022]]+Tbl_BalanceHistory[[#This Row],[Discretionary Balance Recommended: Policy]]+Tbl_BalanceHistory[[#This Row],[Discretionary Balance Recommended: Commitments]]</f>
        <v>0</v>
      </c>
      <c r="AA2825" s="5">
        <f>Tbl_BalanceHistory[[#This Row],[Discretionary Balance]]-Tbl_BalanceHistory[[#This Row],[Discretionary Reappropriation]]</f>
        <v>0</v>
      </c>
      <c r="AB2825" s="2"/>
      <c r="AC2825" s="2"/>
      <c r="AD2825" s="2"/>
      <c r="AE2825" s="2"/>
    </row>
    <row r="2826" spans="1:31" ht="30" x14ac:dyDescent="0.25">
      <c r="A2826" s="2" t="s">
        <v>10</v>
      </c>
      <c r="B2826" s="3">
        <v>7</v>
      </c>
      <c r="C2826" s="3">
        <v>238</v>
      </c>
      <c r="D2826" s="3" t="s">
        <v>507</v>
      </c>
      <c r="E2826" s="3" t="str">
        <f>_xlfn.XLOOKUP(Tbl_BalanceHistory[[#This Row],[RespAgy]],Tbl_Agencies[Agy Code],Tbl_Agencies[Agy Sort])</f>
        <v>114000</v>
      </c>
      <c r="F2826" s="2" t="str">
        <f>Tbl_BalanceHistory[[#This Row],[RespAgy]]&amp;": "&amp;Tbl_BalanceHistory[[#This Row],[RespAgency]]</f>
        <v>238: Virginia Museum of Fine Arts</v>
      </c>
      <c r="G2826" s="3">
        <v>238</v>
      </c>
      <c r="H2826" s="3" t="s">
        <v>507</v>
      </c>
      <c r="I2826" s="3" t="str">
        <f>_xlfn.XLOOKUP(Tbl_BalanceHistory[[#This Row],[AgyCode]],Tbl_Agencies[Agy Code],Tbl_Agencies[Agy Sort])</f>
        <v>114000</v>
      </c>
      <c r="J2826" s="2" t="str">
        <f>Tbl_BalanceHistory[[#This Row],[AgyCode]]&amp;": "&amp;Tbl_BalanceHistory[[#This Row],[Agency Name]]</f>
        <v>238: Virginia Museum of Fine Arts</v>
      </c>
      <c r="K2826" s="1">
        <v>2016</v>
      </c>
      <c r="L2826" s="3">
        <v>145</v>
      </c>
      <c r="M2826" s="3" t="s">
        <v>446</v>
      </c>
      <c r="N2826" s="2" t="str">
        <f>Tbl_BalanceHistory[[#This Row],[ProgramCode]]&amp;": "&amp;Tbl_BalanceHistory[[#This Row],[Program Name]]</f>
        <v>145: Museum and Cultural Services</v>
      </c>
      <c r="O2826" s="3" t="s">
        <v>1730</v>
      </c>
      <c r="P2826" s="1" t="str">
        <f>IF(Tbl_BalanceHistory[[#This Row],[FundCode]]="0100","GF",IF(Tbl_BalanceHistory[[#This Row],[FundCode]]="01000","GF","Hi Ed / OCR"))</f>
        <v>GF</v>
      </c>
      <c r="Q2826" s="5">
        <v>10052690</v>
      </c>
      <c r="R2826" s="5">
        <v>10052616.560000001</v>
      </c>
      <c r="S2826" s="5">
        <v>73</v>
      </c>
      <c r="T2826" s="5">
        <v>0</v>
      </c>
      <c r="U2826" s="3"/>
      <c r="V2826" s="5">
        <v>73</v>
      </c>
      <c r="W2826" s="5">
        <v>0</v>
      </c>
      <c r="X2826" s="5"/>
      <c r="Y2826" s="5"/>
      <c r="Z2826" s="5">
        <f>Tbl_BalanceHistory[[#This Row],[Discretionary Recommended - Pre 2022]]+Tbl_BalanceHistory[[#This Row],[Discretionary Balance Recommended: Policy]]+Tbl_BalanceHistory[[#This Row],[Discretionary Balance Recommended: Commitments]]</f>
        <v>0</v>
      </c>
      <c r="AA2826" s="5">
        <f>Tbl_BalanceHistory[[#This Row],[Discretionary Balance]]-Tbl_BalanceHistory[[#This Row],[Discretionary Reappropriation]]</f>
        <v>73</v>
      </c>
      <c r="AB2826" s="2" t="s">
        <v>1996</v>
      </c>
      <c r="AC2826" s="2"/>
      <c r="AD2826" s="2"/>
      <c r="AE2826" s="2" t="s">
        <v>1996</v>
      </c>
    </row>
    <row r="2827" spans="1:31" ht="30" x14ac:dyDescent="0.25">
      <c r="A2827" s="2" t="s">
        <v>10</v>
      </c>
      <c r="B2827" s="3">
        <v>7</v>
      </c>
      <c r="C2827" s="3">
        <v>238</v>
      </c>
      <c r="D2827" s="3" t="s">
        <v>507</v>
      </c>
      <c r="E2827" s="3" t="str">
        <f>_xlfn.XLOOKUP(Tbl_BalanceHistory[[#This Row],[RespAgy]],Tbl_Agencies[Agy Code],Tbl_Agencies[Agy Sort])</f>
        <v>114000</v>
      </c>
      <c r="F2827" s="2" t="str">
        <f>Tbl_BalanceHistory[[#This Row],[RespAgy]]&amp;": "&amp;Tbl_BalanceHistory[[#This Row],[RespAgency]]</f>
        <v>238: Virginia Museum of Fine Arts</v>
      </c>
      <c r="G2827" s="3">
        <v>238</v>
      </c>
      <c r="H2827" s="3" t="s">
        <v>507</v>
      </c>
      <c r="I2827" s="3" t="str">
        <f>_xlfn.XLOOKUP(Tbl_BalanceHistory[[#This Row],[AgyCode]],Tbl_Agencies[Agy Code],Tbl_Agencies[Agy Sort])</f>
        <v>114000</v>
      </c>
      <c r="J2827" s="2" t="str">
        <f>Tbl_BalanceHistory[[#This Row],[AgyCode]]&amp;": "&amp;Tbl_BalanceHistory[[#This Row],[Agency Name]]</f>
        <v>238: Virginia Museum of Fine Arts</v>
      </c>
      <c r="K2827" s="1">
        <v>2017</v>
      </c>
      <c r="L2827" s="3">
        <v>145</v>
      </c>
      <c r="M2827" s="3" t="s">
        <v>446</v>
      </c>
      <c r="N2827" s="2" t="str">
        <f>Tbl_BalanceHistory[[#This Row],[ProgramCode]]&amp;": "&amp;Tbl_BalanceHistory[[#This Row],[Program Name]]</f>
        <v>145: Museum and Cultural Services</v>
      </c>
      <c r="O2827" s="3" t="s">
        <v>886</v>
      </c>
      <c r="P2827" s="1" t="str">
        <f>IF(Tbl_BalanceHistory[[#This Row],[FundCode]]="0100","GF",IF(Tbl_BalanceHistory[[#This Row],[FundCode]]="01000","GF","Hi Ed / OCR"))</f>
        <v>GF</v>
      </c>
      <c r="Q2827" s="5">
        <v>9727986</v>
      </c>
      <c r="R2827" s="5">
        <v>9727955.4900000002</v>
      </c>
      <c r="S2827" s="5">
        <v>30</v>
      </c>
      <c r="T2827" s="5">
        <v>0</v>
      </c>
      <c r="U2827" s="3"/>
      <c r="V2827" s="5">
        <v>30</v>
      </c>
      <c r="W2827" s="5">
        <v>0</v>
      </c>
      <c r="X2827" s="5"/>
      <c r="Y2827" s="5"/>
      <c r="Z2827" s="5">
        <f>Tbl_BalanceHistory[[#This Row],[Discretionary Recommended - Pre 2022]]+Tbl_BalanceHistory[[#This Row],[Discretionary Balance Recommended: Policy]]+Tbl_BalanceHistory[[#This Row],[Discretionary Balance Recommended: Commitments]]</f>
        <v>0</v>
      </c>
      <c r="AA2827" s="5">
        <f>Tbl_BalanceHistory[[#This Row],[Discretionary Balance]]-Tbl_BalanceHistory[[#This Row],[Discretionary Reappropriation]]</f>
        <v>30</v>
      </c>
      <c r="AB2827" s="2"/>
      <c r="AC2827" s="2"/>
      <c r="AD2827" s="2"/>
      <c r="AE2827" s="2"/>
    </row>
    <row r="2828" spans="1:31" ht="30" x14ac:dyDescent="0.25">
      <c r="A2828" s="2" t="s">
        <v>10</v>
      </c>
      <c r="B2828" s="3">
        <v>7</v>
      </c>
      <c r="C2828" s="3">
        <v>238</v>
      </c>
      <c r="D2828" s="3" t="s">
        <v>507</v>
      </c>
      <c r="E2828" s="3" t="str">
        <f>_xlfn.XLOOKUP(Tbl_BalanceHistory[[#This Row],[RespAgy]],Tbl_Agencies[Agy Code],Tbl_Agencies[Agy Sort])</f>
        <v>114000</v>
      </c>
      <c r="F2828" s="2" t="str">
        <f>Tbl_BalanceHistory[[#This Row],[RespAgy]]&amp;": "&amp;Tbl_BalanceHistory[[#This Row],[RespAgency]]</f>
        <v>238: Virginia Museum of Fine Arts</v>
      </c>
      <c r="G2828" s="3">
        <v>238</v>
      </c>
      <c r="H2828" s="3" t="s">
        <v>507</v>
      </c>
      <c r="I2828" s="3" t="str">
        <f>_xlfn.XLOOKUP(Tbl_BalanceHistory[[#This Row],[AgyCode]],Tbl_Agencies[Agy Code],Tbl_Agencies[Agy Sort])</f>
        <v>114000</v>
      </c>
      <c r="J2828" s="2" t="str">
        <f>Tbl_BalanceHistory[[#This Row],[AgyCode]]&amp;": "&amp;Tbl_BalanceHistory[[#This Row],[Agency Name]]</f>
        <v>238: Virginia Museum of Fine Arts</v>
      </c>
      <c r="K2828" s="1">
        <v>2018</v>
      </c>
      <c r="L2828" s="3">
        <v>145</v>
      </c>
      <c r="M2828" s="3" t="s">
        <v>446</v>
      </c>
      <c r="N2828" s="2" t="str">
        <f>Tbl_BalanceHistory[[#This Row],[ProgramCode]]&amp;": "&amp;Tbl_BalanceHistory[[#This Row],[Program Name]]</f>
        <v>145: Museum and Cultural Services</v>
      </c>
      <c r="O2828" s="3" t="s">
        <v>886</v>
      </c>
      <c r="P2828" s="1" t="str">
        <f>IF(Tbl_BalanceHistory[[#This Row],[FundCode]]="0100","GF",IF(Tbl_BalanceHistory[[#This Row],[FundCode]]="01000","GF","Hi Ed / OCR"))</f>
        <v>GF</v>
      </c>
      <c r="Q2828" s="5">
        <v>9771502</v>
      </c>
      <c r="R2828" s="5">
        <v>9770058.0999999996</v>
      </c>
      <c r="S2828" s="5">
        <v>1443</v>
      </c>
      <c r="T2828" s="5">
        <v>0</v>
      </c>
      <c r="U2828" s="3"/>
      <c r="V2828" s="5">
        <v>1443</v>
      </c>
      <c r="W2828" s="5">
        <v>0</v>
      </c>
      <c r="X2828" s="5"/>
      <c r="Y2828" s="5"/>
      <c r="Z2828" s="5">
        <f>Tbl_BalanceHistory[[#This Row],[Discretionary Recommended - Pre 2022]]+Tbl_BalanceHistory[[#This Row],[Discretionary Balance Recommended: Policy]]+Tbl_BalanceHistory[[#This Row],[Discretionary Balance Recommended: Commitments]]</f>
        <v>0</v>
      </c>
      <c r="AA2828" s="5">
        <f>Tbl_BalanceHistory[[#This Row],[Discretionary Balance]]-Tbl_BalanceHistory[[#This Row],[Discretionary Reappropriation]]</f>
        <v>1443</v>
      </c>
      <c r="AB2828" s="2" t="s">
        <v>1997</v>
      </c>
      <c r="AC2828" s="2"/>
      <c r="AD2828" s="2"/>
      <c r="AE2828" s="2"/>
    </row>
    <row r="2829" spans="1:31" ht="30" x14ac:dyDescent="0.25">
      <c r="A2829" s="2" t="s">
        <v>10</v>
      </c>
      <c r="B2829" s="3">
        <v>7</v>
      </c>
      <c r="C2829" s="3">
        <v>238</v>
      </c>
      <c r="D2829" s="3" t="s">
        <v>507</v>
      </c>
      <c r="E2829" s="3" t="str">
        <f>_xlfn.XLOOKUP(Tbl_BalanceHistory[[#This Row],[RespAgy]],Tbl_Agencies[Agy Code],Tbl_Agencies[Agy Sort])</f>
        <v>114000</v>
      </c>
      <c r="F2829" s="2" t="str">
        <f>Tbl_BalanceHistory[[#This Row],[RespAgy]]&amp;": "&amp;Tbl_BalanceHistory[[#This Row],[RespAgency]]</f>
        <v>238: Virginia Museum of Fine Arts</v>
      </c>
      <c r="G2829" s="3">
        <v>238</v>
      </c>
      <c r="H2829" s="3" t="s">
        <v>507</v>
      </c>
      <c r="I2829" s="3" t="str">
        <f>_xlfn.XLOOKUP(Tbl_BalanceHistory[[#This Row],[AgyCode]],Tbl_Agencies[Agy Code],Tbl_Agencies[Agy Sort])</f>
        <v>114000</v>
      </c>
      <c r="J2829" s="2" t="str">
        <f>Tbl_BalanceHistory[[#This Row],[AgyCode]]&amp;": "&amp;Tbl_BalanceHistory[[#This Row],[Agency Name]]</f>
        <v>238: Virginia Museum of Fine Arts</v>
      </c>
      <c r="K2829" s="1">
        <v>2019</v>
      </c>
      <c r="L2829" s="3">
        <v>145</v>
      </c>
      <c r="M2829" s="3" t="s">
        <v>446</v>
      </c>
      <c r="N2829" s="2" t="str">
        <f>Tbl_BalanceHistory[[#This Row],[ProgramCode]]&amp;": "&amp;Tbl_BalanceHistory[[#This Row],[Program Name]]</f>
        <v>145: Museum and Cultural Services</v>
      </c>
      <c r="O2829" s="3" t="s">
        <v>886</v>
      </c>
      <c r="P2829" s="1" t="str">
        <f>IF(Tbl_BalanceHistory[[#This Row],[FundCode]]="0100","GF",IF(Tbl_BalanceHistory[[#This Row],[FundCode]]="01000","GF","Hi Ed / OCR"))</f>
        <v>GF</v>
      </c>
      <c r="Q2829" s="5">
        <v>10180739</v>
      </c>
      <c r="R2829" s="5">
        <v>10180739</v>
      </c>
      <c r="S2829" s="5">
        <v>0</v>
      </c>
      <c r="T2829" s="5">
        <v>0</v>
      </c>
      <c r="U2829" s="3"/>
      <c r="V2829" s="5">
        <v>0</v>
      </c>
      <c r="W2829" s="5">
        <v>0</v>
      </c>
      <c r="X2829" s="5"/>
      <c r="Y2829" s="5"/>
      <c r="Z2829" s="5">
        <f>Tbl_BalanceHistory[[#This Row],[Discretionary Recommended - Pre 2022]]+Tbl_BalanceHistory[[#This Row],[Discretionary Balance Recommended: Policy]]+Tbl_BalanceHistory[[#This Row],[Discretionary Balance Recommended: Commitments]]</f>
        <v>0</v>
      </c>
      <c r="AA2829" s="5">
        <f>Tbl_BalanceHistory[[#This Row],[Discretionary Balance]]-Tbl_BalanceHistory[[#This Row],[Discretionary Reappropriation]]</f>
        <v>0</v>
      </c>
      <c r="AB2829" s="2"/>
      <c r="AC2829" s="2"/>
      <c r="AD2829" s="2"/>
      <c r="AE2829" s="2"/>
    </row>
    <row r="2830" spans="1:31" ht="30" x14ac:dyDescent="0.25">
      <c r="A2830" s="2" t="s">
        <v>10</v>
      </c>
      <c r="B2830" s="3">
        <v>7</v>
      </c>
      <c r="C2830" s="3">
        <v>238</v>
      </c>
      <c r="D2830" s="3" t="s">
        <v>507</v>
      </c>
      <c r="E2830" s="3" t="str">
        <f>_xlfn.XLOOKUP(Tbl_BalanceHistory[[#This Row],[RespAgy]],Tbl_Agencies[Agy Code],Tbl_Agencies[Agy Sort])</f>
        <v>114000</v>
      </c>
      <c r="F2830" s="2" t="str">
        <f>Tbl_BalanceHistory[[#This Row],[RespAgy]]&amp;": "&amp;Tbl_BalanceHistory[[#This Row],[RespAgency]]</f>
        <v>238: Virginia Museum of Fine Arts</v>
      </c>
      <c r="G2830" s="3">
        <v>238</v>
      </c>
      <c r="H2830" s="3" t="s">
        <v>507</v>
      </c>
      <c r="I2830" s="3" t="str">
        <f>_xlfn.XLOOKUP(Tbl_BalanceHistory[[#This Row],[AgyCode]],Tbl_Agencies[Agy Code],Tbl_Agencies[Agy Sort])</f>
        <v>114000</v>
      </c>
      <c r="J2830" s="2" t="str">
        <f>Tbl_BalanceHistory[[#This Row],[AgyCode]]&amp;": "&amp;Tbl_BalanceHistory[[#This Row],[Agency Name]]</f>
        <v>238: Virginia Museum of Fine Arts</v>
      </c>
      <c r="K2830" s="1">
        <v>2020</v>
      </c>
      <c r="L2830" s="3">
        <v>145</v>
      </c>
      <c r="M2830" s="3" t="s">
        <v>446</v>
      </c>
      <c r="N2830" s="2" t="str">
        <f>Tbl_BalanceHistory[[#This Row],[ProgramCode]]&amp;": "&amp;Tbl_BalanceHistory[[#This Row],[Program Name]]</f>
        <v>145: Museum and Cultural Services</v>
      </c>
      <c r="O2830" s="3" t="s">
        <v>886</v>
      </c>
      <c r="P2830" s="1" t="str">
        <f>IF(Tbl_BalanceHistory[[#This Row],[FundCode]]="0100","GF",IF(Tbl_BalanceHistory[[#This Row],[FundCode]]="01000","GF","Hi Ed / OCR"))</f>
        <v>GF</v>
      </c>
      <c r="Q2830" s="5">
        <v>10871872</v>
      </c>
      <c r="R2830" s="5">
        <v>10871872</v>
      </c>
      <c r="S2830" s="5">
        <v>0</v>
      </c>
      <c r="T2830" s="5">
        <v>0</v>
      </c>
      <c r="U2830" s="3"/>
      <c r="V2830" s="5">
        <v>0</v>
      </c>
      <c r="W2830" s="5">
        <v>0</v>
      </c>
      <c r="X2830" s="5"/>
      <c r="Y2830" s="5"/>
      <c r="Z2830" s="5">
        <f>Tbl_BalanceHistory[[#This Row],[Discretionary Recommended - Pre 2022]]+Tbl_BalanceHistory[[#This Row],[Discretionary Balance Recommended: Policy]]+Tbl_BalanceHistory[[#This Row],[Discretionary Balance Recommended: Commitments]]</f>
        <v>0</v>
      </c>
      <c r="AA2830" s="5">
        <f>Tbl_BalanceHistory[[#This Row],[Discretionary Balance]]-Tbl_BalanceHistory[[#This Row],[Discretionary Reappropriation]]</f>
        <v>0</v>
      </c>
      <c r="AB2830" s="2"/>
      <c r="AC2830" s="2"/>
      <c r="AD2830" s="2"/>
      <c r="AE2830" s="2"/>
    </row>
    <row r="2831" spans="1:31" ht="75" x14ac:dyDescent="0.25">
      <c r="A2831" s="2" t="s">
        <v>10</v>
      </c>
      <c r="B2831" s="3">
        <v>7</v>
      </c>
      <c r="C2831" s="3">
        <v>238</v>
      </c>
      <c r="D2831" s="3" t="s">
        <v>507</v>
      </c>
      <c r="E2831" s="3" t="str">
        <f>_xlfn.XLOOKUP(Tbl_BalanceHistory[[#This Row],[RespAgy]],Tbl_Agencies[Agy Code],Tbl_Agencies[Agy Sort])</f>
        <v>114000</v>
      </c>
      <c r="F2831" s="2" t="str">
        <f>Tbl_BalanceHistory[[#This Row],[RespAgy]]&amp;": "&amp;Tbl_BalanceHistory[[#This Row],[RespAgency]]</f>
        <v>238: Virginia Museum of Fine Arts</v>
      </c>
      <c r="G2831" s="3">
        <v>238</v>
      </c>
      <c r="H2831" s="3" t="s">
        <v>507</v>
      </c>
      <c r="I2831" s="3" t="str">
        <f>_xlfn.XLOOKUP(Tbl_BalanceHistory[[#This Row],[AgyCode]],Tbl_Agencies[Agy Code],Tbl_Agencies[Agy Sort])</f>
        <v>114000</v>
      </c>
      <c r="J2831" s="2" t="str">
        <f>Tbl_BalanceHistory[[#This Row],[AgyCode]]&amp;": "&amp;Tbl_BalanceHistory[[#This Row],[Agency Name]]</f>
        <v>238: Virginia Museum of Fine Arts</v>
      </c>
      <c r="K2831" s="1">
        <v>2021</v>
      </c>
      <c r="L2831" s="3">
        <v>145</v>
      </c>
      <c r="M2831" s="3" t="s">
        <v>446</v>
      </c>
      <c r="N2831" s="2" t="str">
        <f>Tbl_BalanceHistory[[#This Row],[ProgramCode]]&amp;": "&amp;Tbl_BalanceHistory[[#This Row],[Program Name]]</f>
        <v>145: Museum and Cultural Services</v>
      </c>
      <c r="O2831" s="3" t="s">
        <v>886</v>
      </c>
      <c r="P2831" s="1" t="str">
        <f>IF(Tbl_BalanceHistory[[#This Row],[FundCode]]="0100","GF",IF(Tbl_BalanceHistory[[#This Row],[FundCode]]="01000","GF","Hi Ed / OCR"))</f>
        <v>GF</v>
      </c>
      <c r="Q2831" s="5">
        <v>11176217</v>
      </c>
      <c r="R2831" s="5">
        <v>10968217</v>
      </c>
      <c r="S2831" s="5">
        <v>208000</v>
      </c>
      <c r="T2831" s="5">
        <v>0</v>
      </c>
      <c r="U2831" s="3"/>
      <c r="V2831" s="5">
        <v>208000</v>
      </c>
      <c r="W2831" s="5">
        <v>208000</v>
      </c>
      <c r="X2831" s="5"/>
      <c r="Y2831" s="5"/>
      <c r="Z2831" s="5">
        <f>Tbl_BalanceHistory[[#This Row],[Discretionary Recommended - Pre 2022]]+Tbl_BalanceHistory[[#This Row],[Discretionary Balance Recommended: Policy]]+Tbl_BalanceHistory[[#This Row],[Discretionary Balance Recommended: Commitments]]</f>
        <v>208000</v>
      </c>
      <c r="AA2831" s="5">
        <f>Tbl_BalanceHistory[[#This Row],[Discretionary Balance]]-Tbl_BalanceHistory[[#This Row],[Discretionary Reappropriation]]</f>
        <v>0</v>
      </c>
      <c r="AB2831" s="2" t="s">
        <v>1998</v>
      </c>
      <c r="AC2831" s="2"/>
      <c r="AD2831" s="2"/>
      <c r="AE2831" s="2"/>
    </row>
    <row r="2832" spans="1:31" ht="30" x14ac:dyDescent="0.25">
      <c r="A2832" s="2" t="s">
        <v>10</v>
      </c>
      <c r="B2832" s="3">
        <v>7</v>
      </c>
      <c r="C2832" s="3">
        <v>238</v>
      </c>
      <c r="D2832" s="3" t="s">
        <v>507</v>
      </c>
      <c r="E2832" s="3" t="str">
        <f>_xlfn.XLOOKUP(Tbl_BalanceHistory[[#This Row],[RespAgy]],Tbl_Agencies[Agy Code],Tbl_Agencies[Agy Sort])</f>
        <v>114000</v>
      </c>
      <c r="F2832" s="2" t="str">
        <f>Tbl_BalanceHistory[[#This Row],[RespAgy]]&amp;": "&amp;Tbl_BalanceHistory[[#This Row],[RespAgency]]</f>
        <v>238: Virginia Museum of Fine Arts</v>
      </c>
      <c r="G2832" s="3">
        <v>238</v>
      </c>
      <c r="H2832" s="3" t="s">
        <v>507</v>
      </c>
      <c r="I2832" s="3" t="str">
        <f>_xlfn.XLOOKUP(Tbl_BalanceHistory[[#This Row],[AgyCode]],Tbl_Agencies[Agy Code],Tbl_Agencies[Agy Sort])</f>
        <v>114000</v>
      </c>
      <c r="J2832" s="2" t="str">
        <f>Tbl_BalanceHistory[[#This Row],[AgyCode]]&amp;": "&amp;Tbl_BalanceHistory[[#This Row],[Agency Name]]</f>
        <v>238: Virginia Museum of Fine Arts</v>
      </c>
      <c r="K2832" s="1">
        <v>2022</v>
      </c>
      <c r="L2832" s="3">
        <v>145</v>
      </c>
      <c r="M2832" s="3" t="s">
        <v>446</v>
      </c>
      <c r="N2832" s="2" t="str">
        <f>Tbl_BalanceHistory[[#This Row],[ProgramCode]]&amp;": "&amp;Tbl_BalanceHistory[[#This Row],[Program Name]]</f>
        <v>145: Museum and Cultural Services</v>
      </c>
      <c r="O2832" s="3" t="s">
        <v>886</v>
      </c>
      <c r="P2832" s="1" t="str">
        <f>IF(Tbl_BalanceHistory[[#This Row],[FundCode]]="0100","GF",IF(Tbl_BalanceHistory[[#This Row],[FundCode]]="01000","GF","Hi Ed / OCR"))</f>
        <v>GF</v>
      </c>
      <c r="Q2832" s="5">
        <v>12859687</v>
      </c>
      <c r="R2832" s="5">
        <v>11878321.98</v>
      </c>
      <c r="S2832" s="5">
        <v>981365.02</v>
      </c>
      <c r="T2832" s="5">
        <v>0</v>
      </c>
      <c r="U2832" s="3"/>
      <c r="V2832" s="5">
        <v>981365.02</v>
      </c>
      <c r="W2832" s="5"/>
      <c r="X2832" s="5">
        <v>0</v>
      </c>
      <c r="Y2832" s="5">
        <v>0</v>
      </c>
      <c r="Z2832" s="5">
        <f>Tbl_BalanceHistory[[#This Row],[Discretionary Recommended - Pre 2022]]+Tbl_BalanceHistory[[#This Row],[Discretionary Balance Recommended: Policy]]+Tbl_BalanceHistory[[#This Row],[Discretionary Balance Recommended: Commitments]]</f>
        <v>0</v>
      </c>
      <c r="AA2832" s="5">
        <f>Tbl_BalanceHistory[[#This Row],[Discretionary Balance]]-Tbl_BalanceHistory[[#This Row],[Discretionary Reappropriation]]</f>
        <v>981365.02</v>
      </c>
      <c r="AB2832" s="2"/>
      <c r="AC2832" s="2"/>
      <c r="AD2832" s="2"/>
      <c r="AE2832" s="2"/>
    </row>
    <row r="2833" spans="1:31" ht="75" x14ac:dyDescent="0.25">
      <c r="A2833" s="2" t="s">
        <v>10</v>
      </c>
      <c r="B2833" s="3">
        <v>7</v>
      </c>
      <c r="C2833" s="3">
        <v>238</v>
      </c>
      <c r="D2833" s="3" t="s">
        <v>507</v>
      </c>
      <c r="E2833" s="3" t="str">
        <f>_xlfn.XLOOKUP(Tbl_BalanceHistory[[#This Row],[RespAgy]],Tbl_Agencies[Agy Code],Tbl_Agencies[Agy Sort])</f>
        <v>114000</v>
      </c>
      <c r="F2833" s="2" t="str">
        <f>Tbl_BalanceHistory[[#This Row],[RespAgy]]&amp;": "&amp;Tbl_BalanceHistory[[#This Row],[RespAgency]]</f>
        <v>238: Virginia Museum of Fine Arts</v>
      </c>
      <c r="G2833" s="3">
        <v>238</v>
      </c>
      <c r="H2833" s="3" t="s">
        <v>507</v>
      </c>
      <c r="I2833" s="3" t="str">
        <f>_xlfn.XLOOKUP(Tbl_BalanceHistory[[#This Row],[AgyCode]],Tbl_Agencies[Agy Code],Tbl_Agencies[Agy Sort])</f>
        <v>114000</v>
      </c>
      <c r="J2833" s="2" t="str">
        <f>Tbl_BalanceHistory[[#This Row],[AgyCode]]&amp;": "&amp;Tbl_BalanceHistory[[#This Row],[Agency Name]]</f>
        <v>238: Virginia Museum of Fine Arts</v>
      </c>
      <c r="K2833" s="1">
        <v>2023</v>
      </c>
      <c r="L2833" s="3">
        <v>145</v>
      </c>
      <c r="M2833" s="3" t="s">
        <v>446</v>
      </c>
      <c r="N2833" s="2" t="str">
        <f>Tbl_BalanceHistory[[#This Row],[ProgramCode]]&amp;": "&amp;Tbl_BalanceHistory[[#This Row],[Program Name]]</f>
        <v>145: Museum and Cultural Services</v>
      </c>
      <c r="O2833" s="3" t="s">
        <v>886</v>
      </c>
      <c r="P2833" s="1" t="str">
        <f>IF(Tbl_BalanceHistory[[#This Row],[FundCode]]="0100","GF",IF(Tbl_BalanceHistory[[#This Row],[FundCode]]="01000","GF","Hi Ed / OCR"))</f>
        <v>GF</v>
      </c>
      <c r="Q2833" s="5">
        <v>13890787</v>
      </c>
      <c r="R2833" s="5">
        <v>13405371.9</v>
      </c>
      <c r="S2833" s="5">
        <v>485415.1</v>
      </c>
      <c r="T2833" s="5">
        <v>0</v>
      </c>
      <c r="U2833" s="3"/>
      <c r="V2833" s="5">
        <v>485415.1</v>
      </c>
      <c r="W2833" s="5">
        <v>0</v>
      </c>
      <c r="X2833" s="5">
        <v>0</v>
      </c>
      <c r="Y2833" s="5">
        <v>485415.1</v>
      </c>
      <c r="Z2833" s="5">
        <v>485415.1</v>
      </c>
      <c r="AA2833" s="5">
        <v>0</v>
      </c>
      <c r="AB2833" s="2"/>
      <c r="AC2833" s="2"/>
      <c r="AD2833" s="2" t="s">
        <v>2404</v>
      </c>
      <c r="AE2833" s="2"/>
    </row>
    <row r="2834" spans="1:31" ht="30" x14ac:dyDescent="0.25">
      <c r="A2834" s="2" t="s">
        <v>10</v>
      </c>
      <c r="B2834" s="3">
        <v>7</v>
      </c>
      <c r="C2834" s="3">
        <v>238</v>
      </c>
      <c r="D2834" s="3" t="s">
        <v>507</v>
      </c>
      <c r="E2834" s="3" t="str">
        <f>_xlfn.XLOOKUP(Tbl_BalanceHistory[[#This Row],[RespAgy]],Tbl_Agencies[Agy Code],Tbl_Agencies[Agy Sort])</f>
        <v>114000</v>
      </c>
      <c r="F2834" s="2" t="str">
        <f>Tbl_BalanceHistory[[#This Row],[RespAgy]]&amp;": "&amp;Tbl_BalanceHistory[[#This Row],[RespAgency]]</f>
        <v>238: Virginia Museum of Fine Arts</v>
      </c>
      <c r="G2834" s="3">
        <v>238</v>
      </c>
      <c r="H2834" s="3" t="s">
        <v>507</v>
      </c>
      <c r="I2834" s="3" t="str">
        <f>_xlfn.XLOOKUP(Tbl_BalanceHistory[[#This Row],[AgyCode]],Tbl_Agencies[Agy Code],Tbl_Agencies[Agy Sort])</f>
        <v>114000</v>
      </c>
      <c r="J2834" s="2" t="str">
        <f>Tbl_BalanceHistory[[#This Row],[AgyCode]]&amp;": "&amp;Tbl_BalanceHistory[[#This Row],[Agency Name]]</f>
        <v>238: Virginia Museum of Fine Arts</v>
      </c>
      <c r="K2834" s="1">
        <v>2024</v>
      </c>
      <c r="L2834" s="3">
        <v>145</v>
      </c>
      <c r="M2834" s="3" t="s">
        <v>446</v>
      </c>
      <c r="N2834" s="2" t="str">
        <f>Tbl_BalanceHistory[[#This Row],[ProgramCode]]&amp;": "&amp;Tbl_BalanceHistory[[#This Row],[Program Name]]</f>
        <v>145: Museum and Cultural Services</v>
      </c>
      <c r="O2834" s="3" t="s">
        <v>886</v>
      </c>
      <c r="P2834" s="1" t="str">
        <f>IF(Tbl_BalanceHistory[[#This Row],[FundCode]]="0100","GF",IF(Tbl_BalanceHistory[[#This Row],[FundCode]]="01000","GF","Hi Ed / OCR"))</f>
        <v>GF</v>
      </c>
      <c r="Q2834" s="5">
        <v>13692017.1</v>
      </c>
      <c r="R2834" s="5">
        <v>13692016.76</v>
      </c>
      <c r="S2834" s="5">
        <v>0.34</v>
      </c>
      <c r="T2834" s="5">
        <v>0</v>
      </c>
      <c r="U2834" s="3"/>
      <c r="V2834" s="5">
        <v>0.34</v>
      </c>
      <c r="W2834" s="5">
        <v>0</v>
      </c>
      <c r="X2834" s="5">
        <v>0</v>
      </c>
      <c r="Y2834" s="5">
        <v>0</v>
      </c>
      <c r="Z2834" s="5">
        <v>0</v>
      </c>
      <c r="AA2834" s="5">
        <v>0.34</v>
      </c>
      <c r="AB2834" s="2"/>
      <c r="AC2834" s="2"/>
      <c r="AD2834" s="2"/>
      <c r="AE2834" s="2"/>
    </row>
    <row r="2835" spans="1:31" ht="30" x14ac:dyDescent="0.25">
      <c r="A2835" s="2" t="s">
        <v>10</v>
      </c>
      <c r="B2835" s="3">
        <v>7</v>
      </c>
      <c r="C2835" s="3">
        <v>938</v>
      </c>
      <c r="D2835" s="3" t="s">
        <v>512</v>
      </c>
      <c r="E2835" s="3" t="str">
        <f>_xlfn.XLOOKUP(Tbl_BalanceHistory[[#This Row],[RespAgy]],Tbl_Agencies[Agy Code],Tbl_Agencies[Agy Sort])</f>
        <v>116000</v>
      </c>
      <c r="F2835" s="2" t="str">
        <f>Tbl_BalanceHistory[[#This Row],[RespAgy]]&amp;": "&amp;Tbl_BalanceHistory[[#This Row],[RespAgency]]</f>
        <v>938: New College Institute</v>
      </c>
      <c r="G2835" s="3">
        <v>938</v>
      </c>
      <c r="H2835" s="3" t="s">
        <v>512</v>
      </c>
      <c r="I2835" s="3" t="str">
        <f>_xlfn.XLOOKUP(Tbl_BalanceHistory[[#This Row],[AgyCode]],Tbl_Agencies[Agy Code],Tbl_Agencies[Agy Sort])</f>
        <v>116000</v>
      </c>
      <c r="J2835" s="2" t="str">
        <f>Tbl_BalanceHistory[[#This Row],[AgyCode]]&amp;": "&amp;Tbl_BalanceHistory[[#This Row],[Agency Name]]</f>
        <v>938: New College Institute</v>
      </c>
      <c r="K2835" s="1">
        <v>2014</v>
      </c>
      <c r="L2835" s="3">
        <v>199</v>
      </c>
      <c r="M2835" s="3" t="s">
        <v>62</v>
      </c>
      <c r="N2835" s="2" t="str">
        <f>Tbl_BalanceHistory[[#This Row],[ProgramCode]]&amp;": "&amp;Tbl_BalanceHistory[[#This Row],[Program Name]]</f>
        <v>199: Administrative and Support Services</v>
      </c>
      <c r="O2835" s="3" t="s">
        <v>1730</v>
      </c>
      <c r="P2835" s="1" t="str">
        <f>IF(Tbl_BalanceHistory[[#This Row],[FundCode]]="0100","GF",IF(Tbl_BalanceHistory[[#This Row],[FundCode]]="01000","GF","Hi Ed / OCR"))</f>
        <v>GF</v>
      </c>
      <c r="Q2835" s="5">
        <v>1516459</v>
      </c>
      <c r="R2835" s="5">
        <v>1516427.02</v>
      </c>
      <c r="S2835" s="5">
        <v>31</v>
      </c>
      <c r="T2835" s="5">
        <v>0</v>
      </c>
      <c r="U2835" s="3"/>
      <c r="V2835" s="5">
        <v>31</v>
      </c>
      <c r="W2835" s="5">
        <v>0</v>
      </c>
      <c r="X2835" s="5"/>
      <c r="Y2835" s="5"/>
      <c r="Z2835" s="5">
        <f>Tbl_BalanceHistory[[#This Row],[Discretionary Recommended - Pre 2022]]+Tbl_BalanceHistory[[#This Row],[Discretionary Balance Recommended: Policy]]+Tbl_BalanceHistory[[#This Row],[Discretionary Balance Recommended: Commitments]]</f>
        <v>0</v>
      </c>
      <c r="AA2835" s="5">
        <f>Tbl_BalanceHistory[[#This Row],[Discretionary Balance]]-Tbl_BalanceHistory[[#This Row],[Discretionary Reappropriation]]</f>
        <v>31</v>
      </c>
      <c r="AB2835" s="2"/>
      <c r="AC2835" s="2"/>
      <c r="AD2835" s="2"/>
      <c r="AE2835" s="2"/>
    </row>
    <row r="2836" spans="1:31" ht="30" x14ac:dyDescent="0.25">
      <c r="A2836" s="2" t="s">
        <v>10</v>
      </c>
      <c r="B2836" s="3">
        <v>7</v>
      </c>
      <c r="C2836" s="3">
        <v>938</v>
      </c>
      <c r="D2836" s="3" t="s">
        <v>512</v>
      </c>
      <c r="E2836" s="3" t="str">
        <f>_xlfn.XLOOKUP(Tbl_BalanceHistory[[#This Row],[RespAgy]],Tbl_Agencies[Agy Code],Tbl_Agencies[Agy Sort])</f>
        <v>116000</v>
      </c>
      <c r="F2836" s="2" t="str">
        <f>Tbl_BalanceHistory[[#This Row],[RespAgy]]&amp;": "&amp;Tbl_BalanceHistory[[#This Row],[RespAgency]]</f>
        <v>938: New College Institute</v>
      </c>
      <c r="G2836" s="3">
        <v>938</v>
      </c>
      <c r="H2836" s="3" t="s">
        <v>512</v>
      </c>
      <c r="I2836" s="3" t="str">
        <f>_xlfn.XLOOKUP(Tbl_BalanceHistory[[#This Row],[AgyCode]],Tbl_Agencies[Agy Code],Tbl_Agencies[Agy Sort])</f>
        <v>116000</v>
      </c>
      <c r="J2836" s="2" t="str">
        <f>Tbl_BalanceHistory[[#This Row],[AgyCode]]&amp;": "&amp;Tbl_BalanceHistory[[#This Row],[Agency Name]]</f>
        <v>938: New College Institute</v>
      </c>
      <c r="K2836" s="1">
        <v>2015</v>
      </c>
      <c r="L2836" s="3">
        <v>199</v>
      </c>
      <c r="M2836" s="3" t="s">
        <v>62</v>
      </c>
      <c r="N2836" s="2" t="str">
        <f>Tbl_BalanceHistory[[#This Row],[ProgramCode]]&amp;": "&amp;Tbl_BalanceHistory[[#This Row],[Program Name]]</f>
        <v>199: Administrative and Support Services</v>
      </c>
      <c r="O2836" s="3" t="s">
        <v>1730</v>
      </c>
      <c r="P2836" s="1" t="str">
        <f>IF(Tbl_BalanceHistory[[#This Row],[FundCode]]="0100","GF",IF(Tbl_BalanceHistory[[#This Row],[FundCode]]="01000","GF","Hi Ed / OCR"))</f>
        <v>GF</v>
      </c>
      <c r="Q2836" s="5">
        <v>1910572</v>
      </c>
      <c r="R2836" s="5">
        <v>1905565</v>
      </c>
      <c r="S2836" s="5">
        <v>5006</v>
      </c>
      <c r="T2836" s="5">
        <v>0</v>
      </c>
      <c r="U2836" s="3"/>
      <c r="V2836" s="5">
        <v>5006</v>
      </c>
      <c r="W2836" s="5">
        <v>0</v>
      </c>
      <c r="X2836" s="5"/>
      <c r="Y2836" s="5"/>
      <c r="Z2836" s="5">
        <f>Tbl_BalanceHistory[[#This Row],[Discretionary Recommended - Pre 2022]]+Tbl_BalanceHistory[[#This Row],[Discretionary Balance Recommended: Policy]]+Tbl_BalanceHistory[[#This Row],[Discretionary Balance Recommended: Commitments]]</f>
        <v>0</v>
      </c>
      <c r="AA2836" s="5">
        <f>Tbl_BalanceHistory[[#This Row],[Discretionary Balance]]-Tbl_BalanceHistory[[#This Row],[Discretionary Reappropriation]]</f>
        <v>5006</v>
      </c>
      <c r="AB2836" s="2"/>
      <c r="AC2836" s="2"/>
      <c r="AD2836" s="2"/>
      <c r="AE2836" s="2"/>
    </row>
    <row r="2837" spans="1:31" ht="30" x14ac:dyDescent="0.25">
      <c r="A2837" s="2" t="s">
        <v>10</v>
      </c>
      <c r="B2837" s="3">
        <v>7</v>
      </c>
      <c r="C2837" s="3">
        <v>938</v>
      </c>
      <c r="D2837" s="3" t="s">
        <v>512</v>
      </c>
      <c r="E2837" s="3" t="str">
        <f>_xlfn.XLOOKUP(Tbl_BalanceHistory[[#This Row],[RespAgy]],Tbl_Agencies[Agy Code],Tbl_Agencies[Agy Sort])</f>
        <v>116000</v>
      </c>
      <c r="F2837" s="2" t="str">
        <f>Tbl_BalanceHistory[[#This Row],[RespAgy]]&amp;": "&amp;Tbl_BalanceHistory[[#This Row],[RespAgency]]</f>
        <v>938: New College Institute</v>
      </c>
      <c r="G2837" s="3">
        <v>938</v>
      </c>
      <c r="H2837" s="3" t="s">
        <v>512</v>
      </c>
      <c r="I2837" s="3" t="str">
        <f>_xlfn.XLOOKUP(Tbl_BalanceHistory[[#This Row],[AgyCode]],Tbl_Agencies[Agy Code],Tbl_Agencies[Agy Sort])</f>
        <v>116000</v>
      </c>
      <c r="J2837" s="2" t="str">
        <f>Tbl_BalanceHistory[[#This Row],[AgyCode]]&amp;": "&amp;Tbl_BalanceHistory[[#This Row],[Agency Name]]</f>
        <v>938: New College Institute</v>
      </c>
      <c r="K2837" s="1">
        <v>2016</v>
      </c>
      <c r="L2837" s="3">
        <v>199</v>
      </c>
      <c r="M2837" s="3" t="s">
        <v>62</v>
      </c>
      <c r="N2837" s="2" t="str">
        <f>Tbl_BalanceHistory[[#This Row],[ProgramCode]]&amp;": "&amp;Tbl_BalanceHistory[[#This Row],[Program Name]]</f>
        <v>199: Administrative and Support Services</v>
      </c>
      <c r="O2837" s="3" t="s">
        <v>1730</v>
      </c>
      <c r="P2837" s="1" t="str">
        <f>IF(Tbl_BalanceHistory[[#This Row],[FundCode]]="0100","GF",IF(Tbl_BalanceHistory[[#This Row],[FundCode]]="01000","GF","Hi Ed / OCR"))</f>
        <v>GF</v>
      </c>
      <c r="Q2837" s="5">
        <v>1941659</v>
      </c>
      <c r="R2837" s="5">
        <v>1921343.79</v>
      </c>
      <c r="S2837" s="5">
        <v>20315</v>
      </c>
      <c r="T2837" s="5">
        <v>0</v>
      </c>
      <c r="U2837" s="3"/>
      <c r="V2837" s="5">
        <v>20315</v>
      </c>
      <c r="W2837" s="5">
        <v>4315</v>
      </c>
      <c r="X2837" s="5"/>
      <c r="Y2837" s="5"/>
      <c r="Z2837" s="5">
        <f>Tbl_BalanceHistory[[#This Row],[Discretionary Recommended - Pre 2022]]+Tbl_BalanceHistory[[#This Row],[Discretionary Balance Recommended: Policy]]+Tbl_BalanceHistory[[#This Row],[Discretionary Balance Recommended: Commitments]]</f>
        <v>4315</v>
      </c>
      <c r="AA2837" s="5">
        <f>Tbl_BalanceHistory[[#This Row],[Discretionary Balance]]-Tbl_BalanceHistory[[#This Row],[Discretionary Reappropriation]]</f>
        <v>16000</v>
      </c>
      <c r="AB2837" s="2"/>
      <c r="AC2837" s="2"/>
      <c r="AD2837" s="2"/>
      <c r="AE2837" s="2"/>
    </row>
    <row r="2838" spans="1:31" ht="30" x14ac:dyDescent="0.25">
      <c r="A2838" s="2" t="s">
        <v>10</v>
      </c>
      <c r="B2838" s="3">
        <v>7</v>
      </c>
      <c r="C2838" s="3">
        <v>938</v>
      </c>
      <c r="D2838" s="3" t="s">
        <v>512</v>
      </c>
      <c r="E2838" s="3" t="str">
        <f>_xlfn.XLOOKUP(Tbl_BalanceHistory[[#This Row],[RespAgy]],Tbl_Agencies[Agy Code],Tbl_Agencies[Agy Sort])</f>
        <v>116000</v>
      </c>
      <c r="F2838" s="2" t="str">
        <f>Tbl_BalanceHistory[[#This Row],[RespAgy]]&amp;": "&amp;Tbl_BalanceHistory[[#This Row],[RespAgency]]</f>
        <v>938: New College Institute</v>
      </c>
      <c r="G2838" s="3">
        <v>938</v>
      </c>
      <c r="H2838" s="3" t="s">
        <v>512</v>
      </c>
      <c r="I2838" s="3" t="str">
        <f>_xlfn.XLOOKUP(Tbl_BalanceHistory[[#This Row],[AgyCode]],Tbl_Agencies[Agy Code],Tbl_Agencies[Agy Sort])</f>
        <v>116000</v>
      </c>
      <c r="J2838" s="2" t="str">
        <f>Tbl_BalanceHistory[[#This Row],[AgyCode]]&amp;": "&amp;Tbl_BalanceHistory[[#This Row],[Agency Name]]</f>
        <v>938: New College Institute</v>
      </c>
      <c r="K2838" s="1">
        <v>2017</v>
      </c>
      <c r="L2838" s="3">
        <v>199</v>
      </c>
      <c r="M2838" s="3" t="s">
        <v>62</v>
      </c>
      <c r="N2838" s="2" t="str">
        <f>Tbl_BalanceHistory[[#This Row],[ProgramCode]]&amp;": "&amp;Tbl_BalanceHistory[[#This Row],[Program Name]]</f>
        <v>199: Administrative and Support Services</v>
      </c>
      <c r="O2838" s="3" t="s">
        <v>886</v>
      </c>
      <c r="P2838" s="1" t="str">
        <f>IF(Tbl_BalanceHistory[[#This Row],[FundCode]]="0100","GF",IF(Tbl_BalanceHistory[[#This Row],[FundCode]]="01000","GF","Hi Ed / OCR"))</f>
        <v>GF</v>
      </c>
      <c r="Q2838" s="5">
        <v>1970866</v>
      </c>
      <c r="R2838" s="5">
        <v>1968023.9</v>
      </c>
      <c r="S2838" s="5">
        <v>2842</v>
      </c>
      <c r="T2838" s="5">
        <v>0</v>
      </c>
      <c r="U2838" s="3"/>
      <c r="V2838" s="5">
        <v>2842</v>
      </c>
      <c r="W2838" s="5">
        <v>0</v>
      </c>
      <c r="X2838" s="5"/>
      <c r="Y2838" s="5"/>
      <c r="Z2838" s="5">
        <f>Tbl_BalanceHistory[[#This Row],[Discretionary Recommended - Pre 2022]]+Tbl_BalanceHistory[[#This Row],[Discretionary Balance Recommended: Policy]]+Tbl_BalanceHistory[[#This Row],[Discretionary Balance Recommended: Commitments]]</f>
        <v>0</v>
      </c>
      <c r="AA2838" s="5">
        <f>Tbl_BalanceHistory[[#This Row],[Discretionary Balance]]-Tbl_BalanceHistory[[#This Row],[Discretionary Reappropriation]]</f>
        <v>2842</v>
      </c>
      <c r="AB2838" s="2"/>
      <c r="AC2838" s="2"/>
      <c r="AD2838" s="2"/>
      <c r="AE2838" s="2"/>
    </row>
    <row r="2839" spans="1:31" ht="30" x14ac:dyDescent="0.25">
      <c r="A2839" s="2" t="s">
        <v>10</v>
      </c>
      <c r="B2839" s="3">
        <v>7</v>
      </c>
      <c r="C2839" s="3">
        <v>938</v>
      </c>
      <c r="D2839" s="3" t="s">
        <v>512</v>
      </c>
      <c r="E2839" s="3" t="str">
        <f>_xlfn.XLOOKUP(Tbl_BalanceHistory[[#This Row],[RespAgy]],Tbl_Agencies[Agy Code],Tbl_Agencies[Agy Sort])</f>
        <v>116000</v>
      </c>
      <c r="F2839" s="2" t="str">
        <f>Tbl_BalanceHistory[[#This Row],[RespAgy]]&amp;": "&amp;Tbl_BalanceHistory[[#This Row],[RespAgency]]</f>
        <v>938: New College Institute</v>
      </c>
      <c r="G2839" s="3">
        <v>938</v>
      </c>
      <c r="H2839" s="3" t="s">
        <v>512</v>
      </c>
      <c r="I2839" s="3" t="str">
        <f>_xlfn.XLOOKUP(Tbl_BalanceHistory[[#This Row],[AgyCode]],Tbl_Agencies[Agy Code],Tbl_Agencies[Agy Sort])</f>
        <v>116000</v>
      </c>
      <c r="J2839" s="2" t="str">
        <f>Tbl_BalanceHistory[[#This Row],[AgyCode]]&amp;": "&amp;Tbl_BalanceHistory[[#This Row],[Agency Name]]</f>
        <v>938: New College Institute</v>
      </c>
      <c r="K2839" s="1">
        <v>2018</v>
      </c>
      <c r="L2839" s="3">
        <v>199</v>
      </c>
      <c r="M2839" s="3" t="s">
        <v>62</v>
      </c>
      <c r="N2839" s="2" t="str">
        <f>Tbl_BalanceHistory[[#This Row],[ProgramCode]]&amp;": "&amp;Tbl_BalanceHistory[[#This Row],[Program Name]]</f>
        <v>199: Administrative and Support Services</v>
      </c>
      <c r="O2839" s="3" t="s">
        <v>886</v>
      </c>
      <c r="P2839" s="1" t="str">
        <f>IF(Tbl_BalanceHistory[[#This Row],[FundCode]]="0100","GF",IF(Tbl_BalanceHistory[[#This Row],[FundCode]]="01000","GF","Hi Ed / OCR"))</f>
        <v>GF</v>
      </c>
      <c r="Q2839" s="5">
        <v>2090610</v>
      </c>
      <c r="R2839" s="5">
        <v>2090348.51</v>
      </c>
      <c r="S2839" s="5">
        <v>261</v>
      </c>
      <c r="T2839" s="5">
        <v>0</v>
      </c>
      <c r="U2839" s="3"/>
      <c r="V2839" s="5">
        <v>261</v>
      </c>
      <c r="W2839" s="5">
        <v>0</v>
      </c>
      <c r="X2839" s="5"/>
      <c r="Y2839" s="5"/>
      <c r="Z2839" s="5">
        <f>Tbl_BalanceHistory[[#This Row],[Discretionary Recommended - Pre 2022]]+Tbl_BalanceHistory[[#This Row],[Discretionary Balance Recommended: Policy]]+Tbl_BalanceHistory[[#This Row],[Discretionary Balance Recommended: Commitments]]</f>
        <v>0</v>
      </c>
      <c r="AA2839" s="5">
        <f>Tbl_BalanceHistory[[#This Row],[Discretionary Balance]]-Tbl_BalanceHistory[[#This Row],[Discretionary Reappropriation]]</f>
        <v>261</v>
      </c>
      <c r="AB2839" s="2"/>
      <c r="AC2839" s="2"/>
      <c r="AD2839" s="2"/>
      <c r="AE2839" s="2"/>
    </row>
    <row r="2840" spans="1:31" ht="30" x14ac:dyDescent="0.25">
      <c r="A2840" s="2" t="s">
        <v>10</v>
      </c>
      <c r="B2840" s="3">
        <v>7</v>
      </c>
      <c r="C2840" s="3">
        <v>938</v>
      </c>
      <c r="D2840" s="3" t="s">
        <v>512</v>
      </c>
      <c r="E2840" s="3" t="str">
        <f>_xlfn.XLOOKUP(Tbl_BalanceHistory[[#This Row],[RespAgy]],Tbl_Agencies[Agy Code],Tbl_Agencies[Agy Sort])</f>
        <v>116000</v>
      </c>
      <c r="F2840" s="2" t="str">
        <f>Tbl_BalanceHistory[[#This Row],[RespAgy]]&amp;": "&amp;Tbl_BalanceHistory[[#This Row],[RespAgency]]</f>
        <v>938: New College Institute</v>
      </c>
      <c r="G2840" s="3">
        <v>938</v>
      </c>
      <c r="H2840" s="3" t="s">
        <v>512</v>
      </c>
      <c r="I2840" s="3" t="str">
        <f>_xlfn.XLOOKUP(Tbl_BalanceHistory[[#This Row],[AgyCode]],Tbl_Agencies[Agy Code],Tbl_Agencies[Agy Sort])</f>
        <v>116000</v>
      </c>
      <c r="J2840" s="2" t="str">
        <f>Tbl_BalanceHistory[[#This Row],[AgyCode]]&amp;": "&amp;Tbl_BalanceHistory[[#This Row],[Agency Name]]</f>
        <v>938: New College Institute</v>
      </c>
      <c r="K2840" s="1">
        <v>2019</v>
      </c>
      <c r="L2840" s="3">
        <v>199</v>
      </c>
      <c r="M2840" s="3" t="s">
        <v>62</v>
      </c>
      <c r="N2840" s="2" t="str">
        <f>Tbl_BalanceHistory[[#This Row],[ProgramCode]]&amp;": "&amp;Tbl_BalanceHistory[[#This Row],[Program Name]]</f>
        <v>199: Administrative and Support Services</v>
      </c>
      <c r="O2840" s="3" t="s">
        <v>886</v>
      </c>
      <c r="P2840" s="1" t="str">
        <f>IF(Tbl_BalanceHistory[[#This Row],[FundCode]]="0100","GF",IF(Tbl_BalanceHistory[[#This Row],[FundCode]]="01000","GF","Hi Ed / OCR"))</f>
        <v>GF</v>
      </c>
      <c r="Q2840" s="5">
        <v>2613807</v>
      </c>
      <c r="R2840" s="5">
        <v>2611016.3199999998</v>
      </c>
      <c r="S2840" s="5">
        <v>2790.68</v>
      </c>
      <c r="T2840" s="5">
        <v>0</v>
      </c>
      <c r="U2840" s="3"/>
      <c r="V2840" s="5">
        <v>2790.68</v>
      </c>
      <c r="W2840" s="5">
        <v>0</v>
      </c>
      <c r="X2840" s="5"/>
      <c r="Y2840" s="5"/>
      <c r="Z2840" s="5">
        <f>Tbl_BalanceHistory[[#This Row],[Discretionary Recommended - Pre 2022]]+Tbl_BalanceHistory[[#This Row],[Discretionary Balance Recommended: Policy]]+Tbl_BalanceHistory[[#This Row],[Discretionary Balance Recommended: Commitments]]</f>
        <v>0</v>
      </c>
      <c r="AA2840" s="5">
        <f>Tbl_BalanceHistory[[#This Row],[Discretionary Balance]]-Tbl_BalanceHistory[[#This Row],[Discretionary Reappropriation]]</f>
        <v>2790.68</v>
      </c>
      <c r="AB2840" s="2"/>
      <c r="AC2840" s="2"/>
      <c r="AD2840" s="2"/>
      <c r="AE2840" s="2"/>
    </row>
    <row r="2841" spans="1:31" ht="30" x14ac:dyDescent="0.25">
      <c r="A2841" s="2" t="s">
        <v>10</v>
      </c>
      <c r="B2841" s="3">
        <v>7</v>
      </c>
      <c r="C2841" s="3">
        <v>938</v>
      </c>
      <c r="D2841" s="3" t="s">
        <v>512</v>
      </c>
      <c r="E2841" s="3" t="str">
        <f>_xlfn.XLOOKUP(Tbl_BalanceHistory[[#This Row],[RespAgy]],Tbl_Agencies[Agy Code],Tbl_Agencies[Agy Sort])</f>
        <v>116000</v>
      </c>
      <c r="F2841" s="2" t="str">
        <f>Tbl_BalanceHistory[[#This Row],[RespAgy]]&amp;": "&amp;Tbl_BalanceHistory[[#This Row],[RespAgency]]</f>
        <v>938: New College Institute</v>
      </c>
      <c r="G2841" s="3">
        <v>938</v>
      </c>
      <c r="H2841" s="3" t="s">
        <v>512</v>
      </c>
      <c r="I2841" s="3" t="str">
        <f>_xlfn.XLOOKUP(Tbl_BalanceHistory[[#This Row],[AgyCode]],Tbl_Agencies[Agy Code],Tbl_Agencies[Agy Sort])</f>
        <v>116000</v>
      </c>
      <c r="J2841" s="2" t="str">
        <f>Tbl_BalanceHistory[[#This Row],[AgyCode]]&amp;": "&amp;Tbl_BalanceHistory[[#This Row],[Agency Name]]</f>
        <v>938: New College Institute</v>
      </c>
      <c r="K2841" s="1">
        <v>2020</v>
      </c>
      <c r="L2841" s="3">
        <v>199</v>
      </c>
      <c r="M2841" s="3" t="s">
        <v>62</v>
      </c>
      <c r="N2841" s="2" t="str">
        <f>Tbl_BalanceHistory[[#This Row],[ProgramCode]]&amp;": "&amp;Tbl_BalanceHistory[[#This Row],[Program Name]]</f>
        <v>199: Administrative and Support Services</v>
      </c>
      <c r="O2841" s="3" t="s">
        <v>886</v>
      </c>
      <c r="P2841" s="1" t="str">
        <f>IF(Tbl_BalanceHistory[[#This Row],[FundCode]]="0100","GF",IF(Tbl_BalanceHistory[[#This Row],[FundCode]]="01000","GF","Hi Ed / OCR"))</f>
        <v>GF</v>
      </c>
      <c r="Q2841" s="5">
        <v>2639873</v>
      </c>
      <c r="R2841" s="5">
        <v>2619433.92</v>
      </c>
      <c r="S2841" s="5">
        <v>20439.080000000002</v>
      </c>
      <c r="T2841" s="5">
        <v>0</v>
      </c>
      <c r="U2841" s="3"/>
      <c r="V2841" s="5">
        <v>20439.080000000002</v>
      </c>
      <c r="W2841" s="5">
        <v>0</v>
      </c>
      <c r="X2841" s="5"/>
      <c r="Y2841" s="5"/>
      <c r="Z2841" s="5">
        <f>Tbl_BalanceHistory[[#This Row],[Discretionary Recommended - Pre 2022]]+Tbl_BalanceHistory[[#This Row],[Discretionary Balance Recommended: Policy]]+Tbl_BalanceHistory[[#This Row],[Discretionary Balance Recommended: Commitments]]</f>
        <v>0</v>
      </c>
      <c r="AA2841" s="5">
        <f>Tbl_BalanceHistory[[#This Row],[Discretionary Balance]]-Tbl_BalanceHistory[[#This Row],[Discretionary Reappropriation]]</f>
        <v>20439.080000000002</v>
      </c>
      <c r="AB2841" s="2"/>
      <c r="AC2841" s="2"/>
      <c r="AD2841" s="2"/>
      <c r="AE2841" s="2"/>
    </row>
    <row r="2842" spans="1:31" ht="30" x14ac:dyDescent="0.25">
      <c r="A2842" s="2" t="s">
        <v>10</v>
      </c>
      <c r="B2842" s="3">
        <v>7</v>
      </c>
      <c r="C2842" s="3">
        <v>938</v>
      </c>
      <c r="D2842" s="3" t="s">
        <v>512</v>
      </c>
      <c r="E2842" s="3" t="str">
        <f>_xlfn.XLOOKUP(Tbl_BalanceHistory[[#This Row],[RespAgy]],Tbl_Agencies[Agy Code],Tbl_Agencies[Agy Sort])</f>
        <v>116000</v>
      </c>
      <c r="F2842" s="2" t="str">
        <f>Tbl_BalanceHistory[[#This Row],[RespAgy]]&amp;": "&amp;Tbl_BalanceHistory[[#This Row],[RespAgency]]</f>
        <v>938: New College Institute</v>
      </c>
      <c r="G2842" s="3">
        <v>938</v>
      </c>
      <c r="H2842" s="3" t="s">
        <v>512</v>
      </c>
      <c r="I2842" s="3" t="str">
        <f>_xlfn.XLOOKUP(Tbl_BalanceHistory[[#This Row],[AgyCode]],Tbl_Agencies[Agy Code],Tbl_Agencies[Agy Sort])</f>
        <v>116000</v>
      </c>
      <c r="J2842" s="2" t="str">
        <f>Tbl_BalanceHistory[[#This Row],[AgyCode]]&amp;": "&amp;Tbl_BalanceHistory[[#This Row],[Agency Name]]</f>
        <v>938: New College Institute</v>
      </c>
      <c r="K2842" s="1">
        <v>2021</v>
      </c>
      <c r="L2842" s="3">
        <v>199</v>
      </c>
      <c r="M2842" s="3" t="s">
        <v>62</v>
      </c>
      <c r="N2842" s="2" t="str">
        <f>Tbl_BalanceHistory[[#This Row],[ProgramCode]]&amp;": "&amp;Tbl_BalanceHistory[[#This Row],[Program Name]]</f>
        <v>199: Administrative and Support Services</v>
      </c>
      <c r="O2842" s="3" t="s">
        <v>886</v>
      </c>
      <c r="P2842" s="1" t="str">
        <f>IF(Tbl_BalanceHistory[[#This Row],[FundCode]]="0100","GF",IF(Tbl_BalanceHistory[[#This Row],[FundCode]]="01000","GF","Hi Ed / OCR"))</f>
        <v>GF</v>
      </c>
      <c r="Q2842" s="5">
        <v>2708389</v>
      </c>
      <c r="R2842" s="5">
        <v>2668355.5699999998</v>
      </c>
      <c r="S2842" s="5">
        <v>40033.43</v>
      </c>
      <c r="T2842" s="5">
        <v>0</v>
      </c>
      <c r="U2842" s="3"/>
      <c r="V2842" s="5">
        <v>40033.43</v>
      </c>
      <c r="W2842" s="5">
        <v>0</v>
      </c>
      <c r="X2842" s="5"/>
      <c r="Y2842" s="5"/>
      <c r="Z2842" s="5">
        <f>Tbl_BalanceHistory[[#This Row],[Discretionary Recommended - Pre 2022]]+Tbl_BalanceHistory[[#This Row],[Discretionary Balance Recommended: Policy]]+Tbl_BalanceHistory[[#This Row],[Discretionary Balance Recommended: Commitments]]</f>
        <v>0</v>
      </c>
      <c r="AA2842" s="5">
        <f>Tbl_BalanceHistory[[#This Row],[Discretionary Balance]]-Tbl_BalanceHistory[[#This Row],[Discretionary Reappropriation]]</f>
        <v>40033.43</v>
      </c>
      <c r="AB2842" s="2"/>
      <c r="AC2842" s="2"/>
      <c r="AD2842" s="2"/>
      <c r="AE2842" s="2"/>
    </row>
    <row r="2843" spans="1:31" ht="30" x14ac:dyDescent="0.25">
      <c r="A2843" s="2" t="s">
        <v>10</v>
      </c>
      <c r="B2843" s="3">
        <v>7</v>
      </c>
      <c r="C2843" s="3">
        <v>938</v>
      </c>
      <c r="D2843" s="3" t="s">
        <v>512</v>
      </c>
      <c r="E2843" s="3" t="str">
        <f>_xlfn.XLOOKUP(Tbl_BalanceHistory[[#This Row],[RespAgy]],Tbl_Agencies[Agy Code],Tbl_Agencies[Agy Sort])</f>
        <v>116000</v>
      </c>
      <c r="F2843" s="2" t="str">
        <f>Tbl_BalanceHistory[[#This Row],[RespAgy]]&amp;": "&amp;Tbl_BalanceHistory[[#This Row],[RespAgency]]</f>
        <v>938: New College Institute</v>
      </c>
      <c r="G2843" s="3">
        <v>938</v>
      </c>
      <c r="H2843" s="3" t="s">
        <v>512</v>
      </c>
      <c r="I2843" s="3" t="str">
        <f>_xlfn.XLOOKUP(Tbl_BalanceHistory[[#This Row],[AgyCode]],Tbl_Agencies[Agy Code],Tbl_Agencies[Agy Sort])</f>
        <v>116000</v>
      </c>
      <c r="J2843" s="2" t="str">
        <f>Tbl_BalanceHistory[[#This Row],[AgyCode]]&amp;": "&amp;Tbl_BalanceHistory[[#This Row],[Agency Name]]</f>
        <v>938: New College Institute</v>
      </c>
      <c r="K2843" s="1">
        <v>2022</v>
      </c>
      <c r="L2843" s="3">
        <v>199</v>
      </c>
      <c r="M2843" s="3" t="s">
        <v>62</v>
      </c>
      <c r="N2843" s="2" t="str">
        <f>Tbl_BalanceHistory[[#This Row],[ProgramCode]]&amp;": "&amp;Tbl_BalanceHistory[[#This Row],[Program Name]]</f>
        <v>199: Administrative and Support Services</v>
      </c>
      <c r="O2843" s="3" t="s">
        <v>886</v>
      </c>
      <c r="P2843" s="1" t="str">
        <f>IF(Tbl_BalanceHistory[[#This Row],[FundCode]]="0100","GF",IF(Tbl_BalanceHistory[[#This Row],[FundCode]]="01000","GF","Hi Ed / OCR"))</f>
        <v>GF</v>
      </c>
      <c r="Q2843" s="5">
        <v>2945153</v>
      </c>
      <c r="R2843" s="5">
        <v>2943680.11</v>
      </c>
      <c r="S2843" s="5">
        <v>1472.89</v>
      </c>
      <c r="T2843" s="5">
        <v>0</v>
      </c>
      <c r="U2843" s="3"/>
      <c r="V2843" s="5">
        <v>1472.89</v>
      </c>
      <c r="W2843" s="5"/>
      <c r="X2843" s="5">
        <v>0</v>
      </c>
      <c r="Y2843" s="5">
        <v>0</v>
      </c>
      <c r="Z2843" s="5">
        <f>Tbl_BalanceHistory[[#This Row],[Discretionary Recommended - Pre 2022]]+Tbl_BalanceHistory[[#This Row],[Discretionary Balance Recommended: Policy]]+Tbl_BalanceHistory[[#This Row],[Discretionary Balance Recommended: Commitments]]</f>
        <v>0</v>
      </c>
      <c r="AA2843" s="5">
        <f>Tbl_BalanceHistory[[#This Row],[Discretionary Balance]]-Tbl_BalanceHistory[[#This Row],[Discretionary Reappropriation]]</f>
        <v>1472.89</v>
      </c>
      <c r="AB2843" s="2"/>
      <c r="AC2843" s="2"/>
      <c r="AD2843" s="2"/>
      <c r="AE2843" s="2"/>
    </row>
    <row r="2844" spans="1:31" ht="30" x14ac:dyDescent="0.25">
      <c r="A2844" s="2" t="s">
        <v>10</v>
      </c>
      <c r="B2844" s="3">
        <v>7</v>
      </c>
      <c r="C2844" s="3">
        <v>938</v>
      </c>
      <c r="D2844" s="3" t="s">
        <v>512</v>
      </c>
      <c r="E2844" s="3" t="str">
        <f>_xlfn.XLOOKUP(Tbl_BalanceHistory[[#This Row],[RespAgy]],Tbl_Agencies[Agy Code],Tbl_Agencies[Agy Sort])</f>
        <v>116000</v>
      </c>
      <c r="F2844" s="2" t="str">
        <f>Tbl_BalanceHistory[[#This Row],[RespAgy]]&amp;": "&amp;Tbl_BalanceHistory[[#This Row],[RespAgency]]</f>
        <v>938: New College Institute</v>
      </c>
      <c r="G2844" s="3">
        <v>938</v>
      </c>
      <c r="H2844" s="3" t="s">
        <v>512</v>
      </c>
      <c r="I2844" s="3" t="str">
        <f>_xlfn.XLOOKUP(Tbl_BalanceHistory[[#This Row],[AgyCode]],Tbl_Agencies[Agy Code],Tbl_Agencies[Agy Sort])</f>
        <v>116000</v>
      </c>
      <c r="J2844" s="2" t="str">
        <f>Tbl_BalanceHistory[[#This Row],[AgyCode]]&amp;": "&amp;Tbl_BalanceHistory[[#This Row],[Agency Name]]</f>
        <v>938: New College Institute</v>
      </c>
      <c r="K2844" s="1">
        <v>2023</v>
      </c>
      <c r="L2844" s="3">
        <v>199</v>
      </c>
      <c r="M2844" s="3" t="s">
        <v>62</v>
      </c>
      <c r="N2844" s="2" t="str">
        <f>Tbl_BalanceHistory[[#This Row],[ProgramCode]]&amp;": "&amp;Tbl_BalanceHistory[[#This Row],[Program Name]]</f>
        <v>199: Administrative and Support Services</v>
      </c>
      <c r="O2844" s="3" t="s">
        <v>886</v>
      </c>
      <c r="P2844" s="1" t="str">
        <f>IF(Tbl_BalanceHistory[[#This Row],[FundCode]]="0100","GF",IF(Tbl_BalanceHistory[[#This Row],[FundCode]]="01000","GF","Hi Ed / OCR"))</f>
        <v>GF</v>
      </c>
      <c r="Q2844" s="5">
        <v>4025809</v>
      </c>
      <c r="R2844" s="5">
        <v>4019581.17</v>
      </c>
      <c r="S2844" s="5">
        <v>6227.83</v>
      </c>
      <c r="T2844" s="5">
        <v>0</v>
      </c>
      <c r="U2844" s="3"/>
      <c r="V2844" s="5">
        <v>6227.83</v>
      </c>
      <c r="W2844" s="5">
        <v>0</v>
      </c>
      <c r="X2844" s="5">
        <v>0</v>
      </c>
      <c r="Y2844" s="5">
        <v>0</v>
      </c>
      <c r="Z2844" s="5">
        <v>0</v>
      </c>
      <c r="AA2844" s="5">
        <v>6227.83</v>
      </c>
      <c r="AB2844" s="2"/>
      <c r="AC2844" s="2"/>
      <c r="AD2844" s="2"/>
      <c r="AE2844" s="2"/>
    </row>
    <row r="2845" spans="1:31" ht="30" x14ac:dyDescent="0.25">
      <c r="A2845" s="2" t="s">
        <v>10</v>
      </c>
      <c r="B2845" s="3">
        <v>7</v>
      </c>
      <c r="C2845" s="3">
        <v>938</v>
      </c>
      <c r="D2845" s="3" t="s">
        <v>512</v>
      </c>
      <c r="E2845" s="3" t="str">
        <f>_xlfn.XLOOKUP(Tbl_BalanceHistory[[#This Row],[RespAgy]],Tbl_Agencies[Agy Code],Tbl_Agencies[Agy Sort])</f>
        <v>116000</v>
      </c>
      <c r="F2845" s="2" t="str">
        <f>Tbl_BalanceHistory[[#This Row],[RespAgy]]&amp;": "&amp;Tbl_BalanceHistory[[#This Row],[RespAgency]]</f>
        <v>938: New College Institute</v>
      </c>
      <c r="G2845" s="3">
        <v>938</v>
      </c>
      <c r="H2845" s="3" t="s">
        <v>512</v>
      </c>
      <c r="I2845" s="3" t="str">
        <f>_xlfn.XLOOKUP(Tbl_BalanceHistory[[#This Row],[AgyCode]],Tbl_Agencies[Agy Code],Tbl_Agencies[Agy Sort])</f>
        <v>116000</v>
      </c>
      <c r="J2845" s="2" t="str">
        <f>Tbl_BalanceHistory[[#This Row],[AgyCode]]&amp;": "&amp;Tbl_BalanceHistory[[#This Row],[Agency Name]]</f>
        <v>938: New College Institute</v>
      </c>
      <c r="K2845" s="1">
        <v>2024</v>
      </c>
      <c r="L2845" s="3">
        <v>199</v>
      </c>
      <c r="M2845" s="3" t="s">
        <v>62</v>
      </c>
      <c r="N2845" s="2" t="str">
        <f>Tbl_BalanceHistory[[#This Row],[ProgramCode]]&amp;": "&amp;Tbl_BalanceHistory[[#This Row],[Program Name]]</f>
        <v>199: Administrative and Support Services</v>
      </c>
      <c r="O2845" s="3" t="s">
        <v>886</v>
      </c>
      <c r="P2845" s="1" t="str">
        <f>IF(Tbl_BalanceHistory[[#This Row],[FundCode]]="0100","GF",IF(Tbl_BalanceHistory[[#This Row],[FundCode]]="01000","GF","Hi Ed / OCR"))</f>
        <v>GF</v>
      </c>
      <c r="Q2845" s="5">
        <v>3090730</v>
      </c>
      <c r="R2845" s="5">
        <v>3090507.93</v>
      </c>
      <c r="S2845" s="5">
        <v>222.07</v>
      </c>
      <c r="T2845" s="5">
        <v>0</v>
      </c>
      <c r="U2845" s="3"/>
      <c r="V2845" s="5">
        <v>222.07</v>
      </c>
      <c r="W2845" s="5">
        <v>0</v>
      </c>
      <c r="X2845" s="5">
        <v>0</v>
      </c>
      <c r="Y2845" s="5">
        <v>0</v>
      </c>
      <c r="Z2845" s="5">
        <v>0</v>
      </c>
      <c r="AA2845" s="5">
        <v>222.07</v>
      </c>
      <c r="AB2845" s="2"/>
      <c r="AC2845" s="2"/>
      <c r="AD2845" s="2"/>
      <c r="AE2845" s="2"/>
    </row>
    <row r="2846" spans="1:31" ht="45" x14ac:dyDescent="0.25">
      <c r="A2846" s="2" t="s">
        <v>10</v>
      </c>
      <c r="B2846" s="3">
        <v>7</v>
      </c>
      <c r="C2846" s="3">
        <v>885</v>
      </c>
      <c r="D2846" s="3" t="s">
        <v>515</v>
      </c>
      <c r="E2846" s="3" t="str">
        <f>_xlfn.XLOOKUP(Tbl_BalanceHistory[[#This Row],[RespAgy]],Tbl_Agencies[Agy Code],Tbl_Agencies[Agy Sort])</f>
        <v>117000</v>
      </c>
      <c r="F2846" s="2" t="str">
        <f>Tbl_BalanceHistory[[#This Row],[RespAgy]]&amp;": "&amp;Tbl_BalanceHistory[[#This Row],[RespAgency]]</f>
        <v>885: Institute for Advanced Learning and Research</v>
      </c>
      <c r="G2846" s="3">
        <v>885</v>
      </c>
      <c r="H2846" s="3" t="s">
        <v>515</v>
      </c>
      <c r="I2846" s="3" t="str">
        <f>_xlfn.XLOOKUP(Tbl_BalanceHistory[[#This Row],[AgyCode]],Tbl_Agencies[Agy Code],Tbl_Agencies[Agy Sort])</f>
        <v>117000</v>
      </c>
      <c r="J2846" s="2" t="str">
        <f>Tbl_BalanceHistory[[#This Row],[AgyCode]]&amp;": "&amp;Tbl_BalanceHistory[[#This Row],[Agency Name]]</f>
        <v>885: Institute for Advanced Learning and Research</v>
      </c>
      <c r="K2846" s="1">
        <v>2014</v>
      </c>
      <c r="L2846" s="3">
        <v>534</v>
      </c>
      <c r="M2846" s="3" t="s">
        <v>82</v>
      </c>
      <c r="N2846" s="2" t="str">
        <f>Tbl_BalanceHistory[[#This Row],[ProgramCode]]&amp;": "&amp;Tbl_BalanceHistory[[#This Row],[Program Name]]</f>
        <v>534: Economic Development Services</v>
      </c>
      <c r="O2846" s="3" t="s">
        <v>1730</v>
      </c>
      <c r="P2846" s="1" t="str">
        <f>IF(Tbl_BalanceHistory[[#This Row],[FundCode]]="0100","GF",IF(Tbl_BalanceHistory[[#This Row],[FundCode]]="01000","GF","Hi Ed / OCR"))</f>
        <v>GF</v>
      </c>
      <c r="Q2846" s="5">
        <v>6123469</v>
      </c>
      <c r="R2846" s="5">
        <v>6123469</v>
      </c>
      <c r="S2846" s="5">
        <v>0</v>
      </c>
      <c r="T2846" s="5">
        <v>0</v>
      </c>
      <c r="U2846" s="3"/>
      <c r="V2846" s="5">
        <v>0</v>
      </c>
      <c r="W2846" s="5">
        <v>0</v>
      </c>
      <c r="X2846" s="5"/>
      <c r="Y2846" s="5"/>
      <c r="Z2846" s="5">
        <f>Tbl_BalanceHistory[[#This Row],[Discretionary Recommended - Pre 2022]]+Tbl_BalanceHistory[[#This Row],[Discretionary Balance Recommended: Policy]]+Tbl_BalanceHistory[[#This Row],[Discretionary Balance Recommended: Commitments]]</f>
        <v>0</v>
      </c>
      <c r="AA2846" s="5">
        <f>Tbl_BalanceHistory[[#This Row],[Discretionary Balance]]-Tbl_BalanceHistory[[#This Row],[Discretionary Reappropriation]]</f>
        <v>0</v>
      </c>
      <c r="AB2846" s="2"/>
      <c r="AC2846" s="2"/>
      <c r="AD2846" s="2"/>
      <c r="AE2846" s="2"/>
    </row>
    <row r="2847" spans="1:31" ht="45" x14ac:dyDescent="0.25">
      <c r="A2847" s="2" t="s">
        <v>10</v>
      </c>
      <c r="B2847" s="3">
        <v>7</v>
      </c>
      <c r="C2847" s="3">
        <v>885</v>
      </c>
      <c r="D2847" s="3" t="s">
        <v>515</v>
      </c>
      <c r="E2847" s="3" t="str">
        <f>_xlfn.XLOOKUP(Tbl_BalanceHistory[[#This Row],[RespAgy]],Tbl_Agencies[Agy Code],Tbl_Agencies[Agy Sort])</f>
        <v>117000</v>
      </c>
      <c r="F2847" s="2" t="str">
        <f>Tbl_BalanceHistory[[#This Row],[RespAgy]]&amp;": "&amp;Tbl_BalanceHistory[[#This Row],[RespAgency]]</f>
        <v>885: Institute for Advanced Learning and Research</v>
      </c>
      <c r="G2847" s="3">
        <v>885</v>
      </c>
      <c r="H2847" s="3" t="s">
        <v>515</v>
      </c>
      <c r="I2847" s="3" t="str">
        <f>_xlfn.XLOOKUP(Tbl_BalanceHistory[[#This Row],[AgyCode]],Tbl_Agencies[Agy Code],Tbl_Agencies[Agy Sort])</f>
        <v>117000</v>
      </c>
      <c r="J2847" s="2" t="str">
        <f>Tbl_BalanceHistory[[#This Row],[AgyCode]]&amp;": "&amp;Tbl_BalanceHistory[[#This Row],[Agency Name]]</f>
        <v>885: Institute for Advanced Learning and Research</v>
      </c>
      <c r="K2847" s="1">
        <v>2015</v>
      </c>
      <c r="L2847" s="3">
        <v>534</v>
      </c>
      <c r="M2847" s="3" t="s">
        <v>82</v>
      </c>
      <c r="N2847" s="2" t="str">
        <f>Tbl_BalanceHistory[[#This Row],[ProgramCode]]&amp;": "&amp;Tbl_BalanceHistory[[#This Row],[Program Name]]</f>
        <v>534: Economic Development Services</v>
      </c>
      <c r="O2847" s="3" t="s">
        <v>1730</v>
      </c>
      <c r="P2847" s="1" t="str">
        <f>IF(Tbl_BalanceHistory[[#This Row],[FundCode]]="0100","GF",IF(Tbl_BalanceHistory[[#This Row],[FundCode]]="01000","GF","Hi Ed / OCR"))</f>
        <v>GF</v>
      </c>
      <c r="Q2847" s="5">
        <v>5817395</v>
      </c>
      <c r="R2847" s="5">
        <v>5817395</v>
      </c>
      <c r="S2847" s="5">
        <v>0</v>
      </c>
      <c r="T2847" s="5">
        <v>0</v>
      </c>
      <c r="U2847" s="3"/>
      <c r="V2847" s="5">
        <v>0</v>
      </c>
      <c r="W2847" s="5">
        <v>0</v>
      </c>
      <c r="X2847" s="5"/>
      <c r="Y2847" s="5"/>
      <c r="Z2847" s="5">
        <f>Tbl_BalanceHistory[[#This Row],[Discretionary Recommended - Pre 2022]]+Tbl_BalanceHistory[[#This Row],[Discretionary Balance Recommended: Policy]]+Tbl_BalanceHistory[[#This Row],[Discretionary Balance Recommended: Commitments]]</f>
        <v>0</v>
      </c>
      <c r="AA2847" s="5">
        <f>Tbl_BalanceHistory[[#This Row],[Discretionary Balance]]-Tbl_BalanceHistory[[#This Row],[Discretionary Reappropriation]]</f>
        <v>0</v>
      </c>
      <c r="AB2847" s="2"/>
      <c r="AC2847" s="2"/>
      <c r="AD2847" s="2"/>
      <c r="AE2847" s="2"/>
    </row>
    <row r="2848" spans="1:31" ht="45" x14ac:dyDescent="0.25">
      <c r="A2848" s="2" t="s">
        <v>10</v>
      </c>
      <c r="B2848" s="3">
        <v>7</v>
      </c>
      <c r="C2848" s="3">
        <v>885</v>
      </c>
      <c r="D2848" s="3" t="s">
        <v>515</v>
      </c>
      <c r="E2848" s="3" t="str">
        <f>_xlfn.XLOOKUP(Tbl_BalanceHistory[[#This Row],[RespAgy]],Tbl_Agencies[Agy Code],Tbl_Agencies[Agy Sort])</f>
        <v>117000</v>
      </c>
      <c r="F2848" s="2" t="str">
        <f>Tbl_BalanceHistory[[#This Row],[RespAgy]]&amp;": "&amp;Tbl_BalanceHistory[[#This Row],[RespAgency]]</f>
        <v>885: Institute for Advanced Learning and Research</v>
      </c>
      <c r="G2848" s="3">
        <v>885</v>
      </c>
      <c r="H2848" s="3" t="s">
        <v>515</v>
      </c>
      <c r="I2848" s="3" t="str">
        <f>_xlfn.XLOOKUP(Tbl_BalanceHistory[[#This Row],[AgyCode]],Tbl_Agencies[Agy Code],Tbl_Agencies[Agy Sort])</f>
        <v>117000</v>
      </c>
      <c r="J2848" s="2" t="str">
        <f>Tbl_BalanceHistory[[#This Row],[AgyCode]]&amp;": "&amp;Tbl_BalanceHistory[[#This Row],[Agency Name]]</f>
        <v>885: Institute for Advanced Learning and Research</v>
      </c>
      <c r="K2848" s="1">
        <v>2016</v>
      </c>
      <c r="L2848" s="3">
        <v>534</v>
      </c>
      <c r="M2848" s="3" t="s">
        <v>82</v>
      </c>
      <c r="N2848" s="2" t="str">
        <f>Tbl_BalanceHistory[[#This Row],[ProgramCode]]&amp;": "&amp;Tbl_BalanceHistory[[#This Row],[Program Name]]</f>
        <v>534: Economic Development Services</v>
      </c>
      <c r="O2848" s="3" t="s">
        <v>1730</v>
      </c>
      <c r="P2848" s="1" t="str">
        <f>IF(Tbl_BalanceHistory[[#This Row],[FundCode]]="0100","GF",IF(Tbl_BalanceHistory[[#This Row],[FundCode]]="01000","GF","Hi Ed / OCR"))</f>
        <v>GF</v>
      </c>
      <c r="Q2848" s="5">
        <v>5817395</v>
      </c>
      <c r="R2848" s="5">
        <v>5817395</v>
      </c>
      <c r="S2848" s="5">
        <v>0</v>
      </c>
      <c r="T2848" s="5">
        <v>0</v>
      </c>
      <c r="U2848" s="3"/>
      <c r="V2848" s="5">
        <v>0</v>
      </c>
      <c r="W2848" s="5">
        <v>0</v>
      </c>
      <c r="X2848" s="5"/>
      <c r="Y2848" s="5"/>
      <c r="Z2848" s="5">
        <f>Tbl_BalanceHistory[[#This Row],[Discretionary Recommended - Pre 2022]]+Tbl_BalanceHistory[[#This Row],[Discretionary Balance Recommended: Policy]]+Tbl_BalanceHistory[[#This Row],[Discretionary Balance Recommended: Commitments]]</f>
        <v>0</v>
      </c>
      <c r="AA2848" s="5">
        <f>Tbl_BalanceHistory[[#This Row],[Discretionary Balance]]-Tbl_BalanceHistory[[#This Row],[Discretionary Reappropriation]]</f>
        <v>0</v>
      </c>
      <c r="AB2848" s="2"/>
      <c r="AC2848" s="2"/>
      <c r="AD2848" s="2"/>
      <c r="AE2848" s="2"/>
    </row>
    <row r="2849" spans="1:31" ht="45" x14ac:dyDescent="0.25">
      <c r="A2849" s="2" t="s">
        <v>10</v>
      </c>
      <c r="B2849" s="3">
        <v>7</v>
      </c>
      <c r="C2849" s="3">
        <v>885</v>
      </c>
      <c r="D2849" s="3" t="s">
        <v>515</v>
      </c>
      <c r="E2849" s="3" t="str">
        <f>_xlfn.XLOOKUP(Tbl_BalanceHistory[[#This Row],[RespAgy]],Tbl_Agencies[Agy Code],Tbl_Agencies[Agy Sort])</f>
        <v>117000</v>
      </c>
      <c r="F2849" s="2" t="str">
        <f>Tbl_BalanceHistory[[#This Row],[RespAgy]]&amp;": "&amp;Tbl_BalanceHistory[[#This Row],[RespAgency]]</f>
        <v>885: Institute for Advanced Learning and Research</v>
      </c>
      <c r="G2849" s="3">
        <v>885</v>
      </c>
      <c r="H2849" s="3" t="s">
        <v>515</v>
      </c>
      <c r="I2849" s="3" t="str">
        <f>_xlfn.XLOOKUP(Tbl_BalanceHistory[[#This Row],[AgyCode]],Tbl_Agencies[Agy Code],Tbl_Agencies[Agy Sort])</f>
        <v>117000</v>
      </c>
      <c r="J2849" s="2" t="str">
        <f>Tbl_BalanceHistory[[#This Row],[AgyCode]]&amp;": "&amp;Tbl_BalanceHistory[[#This Row],[Agency Name]]</f>
        <v>885: Institute for Advanced Learning and Research</v>
      </c>
      <c r="K2849" s="1">
        <v>2017</v>
      </c>
      <c r="L2849" s="3">
        <v>534</v>
      </c>
      <c r="M2849" s="3" t="s">
        <v>82</v>
      </c>
      <c r="N2849" s="2" t="str">
        <f>Tbl_BalanceHistory[[#This Row],[ProgramCode]]&amp;": "&amp;Tbl_BalanceHistory[[#This Row],[Program Name]]</f>
        <v>534: Economic Development Services</v>
      </c>
      <c r="O2849" s="3" t="s">
        <v>886</v>
      </c>
      <c r="P2849" s="1" t="str">
        <f>IF(Tbl_BalanceHistory[[#This Row],[FundCode]]="0100","GF",IF(Tbl_BalanceHistory[[#This Row],[FundCode]]="01000","GF","Hi Ed / OCR"))</f>
        <v>GF</v>
      </c>
      <c r="Q2849" s="5">
        <v>6115378</v>
      </c>
      <c r="R2849" s="5">
        <v>6115378</v>
      </c>
      <c r="S2849" s="5">
        <v>0</v>
      </c>
      <c r="T2849" s="5">
        <v>0</v>
      </c>
      <c r="U2849" s="3"/>
      <c r="V2849" s="5">
        <v>0</v>
      </c>
      <c r="W2849" s="5">
        <v>0</v>
      </c>
      <c r="X2849" s="5"/>
      <c r="Y2849" s="5"/>
      <c r="Z2849" s="5">
        <f>Tbl_BalanceHistory[[#This Row],[Discretionary Recommended - Pre 2022]]+Tbl_BalanceHistory[[#This Row],[Discretionary Balance Recommended: Policy]]+Tbl_BalanceHistory[[#This Row],[Discretionary Balance Recommended: Commitments]]</f>
        <v>0</v>
      </c>
      <c r="AA2849" s="5">
        <f>Tbl_BalanceHistory[[#This Row],[Discretionary Balance]]-Tbl_BalanceHistory[[#This Row],[Discretionary Reappropriation]]</f>
        <v>0</v>
      </c>
      <c r="AB2849" s="2"/>
      <c r="AC2849" s="2"/>
      <c r="AD2849" s="2"/>
      <c r="AE2849" s="2"/>
    </row>
    <row r="2850" spans="1:31" ht="45" x14ac:dyDescent="0.25">
      <c r="A2850" s="2" t="s">
        <v>10</v>
      </c>
      <c r="B2850" s="3">
        <v>7</v>
      </c>
      <c r="C2850" s="3">
        <v>885</v>
      </c>
      <c r="D2850" s="3" t="s">
        <v>515</v>
      </c>
      <c r="E2850" s="3" t="str">
        <f>_xlfn.XLOOKUP(Tbl_BalanceHistory[[#This Row],[RespAgy]],Tbl_Agencies[Agy Code],Tbl_Agencies[Agy Sort])</f>
        <v>117000</v>
      </c>
      <c r="F2850" s="2" t="str">
        <f>Tbl_BalanceHistory[[#This Row],[RespAgy]]&amp;": "&amp;Tbl_BalanceHistory[[#This Row],[RespAgency]]</f>
        <v>885: Institute for Advanced Learning and Research</v>
      </c>
      <c r="G2850" s="3">
        <v>885</v>
      </c>
      <c r="H2850" s="3" t="s">
        <v>515</v>
      </c>
      <c r="I2850" s="3" t="str">
        <f>_xlfn.XLOOKUP(Tbl_BalanceHistory[[#This Row],[AgyCode]],Tbl_Agencies[Agy Code],Tbl_Agencies[Agy Sort])</f>
        <v>117000</v>
      </c>
      <c r="J2850" s="2" t="str">
        <f>Tbl_BalanceHistory[[#This Row],[AgyCode]]&amp;": "&amp;Tbl_BalanceHistory[[#This Row],[Agency Name]]</f>
        <v>885: Institute for Advanced Learning and Research</v>
      </c>
      <c r="K2850" s="1">
        <v>2018</v>
      </c>
      <c r="L2850" s="3">
        <v>534</v>
      </c>
      <c r="M2850" s="3" t="s">
        <v>82</v>
      </c>
      <c r="N2850" s="2" t="str">
        <f>Tbl_BalanceHistory[[#This Row],[ProgramCode]]&amp;": "&amp;Tbl_BalanceHistory[[#This Row],[Program Name]]</f>
        <v>534: Economic Development Services</v>
      </c>
      <c r="O2850" s="3" t="s">
        <v>886</v>
      </c>
      <c r="P2850" s="1" t="str">
        <f>IF(Tbl_BalanceHistory[[#This Row],[FundCode]]="0100","GF",IF(Tbl_BalanceHistory[[#This Row],[FundCode]]="01000","GF","Hi Ed / OCR"))</f>
        <v>GF</v>
      </c>
      <c r="Q2850" s="5">
        <v>6115246</v>
      </c>
      <c r="R2850" s="5">
        <v>6115246</v>
      </c>
      <c r="S2850" s="5">
        <v>0</v>
      </c>
      <c r="T2850" s="5">
        <v>0</v>
      </c>
      <c r="U2850" s="3"/>
      <c r="V2850" s="5">
        <v>0</v>
      </c>
      <c r="W2850" s="5">
        <v>0</v>
      </c>
      <c r="X2850" s="5"/>
      <c r="Y2850" s="5"/>
      <c r="Z2850" s="5">
        <f>Tbl_BalanceHistory[[#This Row],[Discretionary Recommended - Pre 2022]]+Tbl_BalanceHistory[[#This Row],[Discretionary Balance Recommended: Policy]]+Tbl_BalanceHistory[[#This Row],[Discretionary Balance Recommended: Commitments]]</f>
        <v>0</v>
      </c>
      <c r="AA2850" s="5">
        <f>Tbl_BalanceHistory[[#This Row],[Discretionary Balance]]-Tbl_BalanceHistory[[#This Row],[Discretionary Reappropriation]]</f>
        <v>0</v>
      </c>
      <c r="AB2850" s="2"/>
      <c r="AC2850" s="2"/>
      <c r="AD2850" s="2"/>
      <c r="AE2850" s="2"/>
    </row>
    <row r="2851" spans="1:31" ht="45" x14ac:dyDescent="0.25">
      <c r="A2851" s="2" t="s">
        <v>10</v>
      </c>
      <c r="B2851" s="3">
        <v>7</v>
      </c>
      <c r="C2851" s="3">
        <v>885</v>
      </c>
      <c r="D2851" s="3" t="s">
        <v>515</v>
      </c>
      <c r="E2851" s="3" t="str">
        <f>_xlfn.XLOOKUP(Tbl_BalanceHistory[[#This Row],[RespAgy]],Tbl_Agencies[Agy Code],Tbl_Agencies[Agy Sort])</f>
        <v>117000</v>
      </c>
      <c r="F2851" s="2" t="str">
        <f>Tbl_BalanceHistory[[#This Row],[RespAgy]]&amp;": "&amp;Tbl_BalanceHistory[[#This Row],[RespAgency]]</f>
        <v>885: Institute for Advanced Learning and Research</v>
      </c>
      <c r="G2851" s="3">
        <v>885</v>
      </c>
      <c r="H2851" s="3" t="s">
        <v>515</v>
      </c>
      <c r="I2851" s="3" t="str">
        <f>_xlfn.XLOOKUP(Tbl_BalanceHistory[[#This Row],[AgyCode]],Tbl_Agencies[Agy Code],Tbl_Agencies[Agy Sort])</f>
        <v>117000</v>
      </c>
      <c r="J2851" s="2" t="str">
        <f>Tbl_BalanceHistory[[#This Row],[AgyCode]]&amp;": "&amp;Tbl_BalanceHistory[[#This Row],[Agency Name]]</f>
        <v>885: Institute for Advanced Learning and Research</v>
      </c>
      <c r="K2851" s="1">
        <v>2019</v>
      </c>
      <c r="L2851" s="3">
        <v>534</v>
      </c>
      <c r="M2851" s="3" t="s">
        <v>82</v>
      </c>
      <c r="N2851" s="2" t="str">
        <f>Tbl_BalanceHistory[[#This Row],[ProgramCode]]&amp;": "&amp;Tbl_BalanceHistory[[#This Row],[Program Name]]</f>
        <v>534: Economic Development Services</v>
      </c>
      <c r="O2851" s="3" t="s">
        <v>886</v>
      </c>
      <c r="P2851" s="1" t="str">
        <f>IF(Tbl_BalanceHistory[[#This Row],[FundCode]]="0100","GF",IF(Tbl_BalanceHistory[[#This Row],[FundCode]]="01000","GF","Hi Ed / OCR"))</f>
        <v>GF</v>
      </c>
      <c r="Q2851" s="5">
        <v>6415174</v>
      </c>
      <c r="R2851" s="5">
        <v>6415174</v>
      </c>
      <c r="S2851" s="5">
        <v>0</v>
      </c>
      <c r="T2851" s="5">
        <v>0</v>
      </c>
      <c r="U2851" s="3"/>
      <c r="V2851" s="5">
        <v>0</v>
      </c>
      <c r="W2851" s="5">
        <v>0</v>
      </c>
      <c r="X2851" s="5"/>
      <c r="Y2851" s="5"/>
      <c r="Z2851" s="5">
        <f>Tbl_BalanceHistory[[#This Row],[Discretionary Recommended - Pre 2022]]+Tbl_BalanceHistory[[#This Row],[Discretionary Balance Recommended: Policy]]+Tbl_BalanceHistory[[#This Row],[Discretionary Balance Recommended: Commitments]]</f>
        <v>0</v>
      </c>
      <c r="AA2851" s="5">
        <f>Tbl_BalanceHistory[[#This Row],[Discretionary Balance]]-Tbl_BalanceHistory[[#This Row],[Discretionary Reappropriation]]</f>
        <v>0</v>
      </c>
      <c r="AB2851" s="2"/>
      <c r="AC2851" s="2"/>
      <c r="AD2851" s="2"/>
      <c r="AE2851" s="2"/>
    </row>
    <row r="2852" spans="1:31" ht="45" x14ac:dyDescent="0.25">
      <c r="A2852" s="2" t="s">
        <v>10</v>
      </c>
      <c r="B2852" s="3">
        <v>7</v>
      </c>
      <c r="C2852" s="3">
        <v>885</v>
      </c>
      <c r="D2852" s="3" t="s">
        <v>515</v>
      </c>
      <c r="E2852" s="3" t="str">
        <f>_xlfn.XLOOKUP(Tbl_BalanceHistory[[#This Row],[RespAgy]],Tbl_Agencies[Agy Code],Tbl_Agencies[Agy Sort])</f>
        <v>117000</v>
      </c>
      <c r="F2852" s="2" t="str">
        <f>Tbl_BalanceHistory[[#This Row],[RespAgy]]&amp;": "&amp;Tbl_BalanceHistory[[#This Row],[RespAgency]]</f>
        <v>885: Institute for Advanced Learning and Research</v>
      </c>
      <c r="G2852" s="3">
        <v>885</v>
      </c>
      <c r="H2852" s="3" t="s">
        <v>515</v>
      </c>
      <c r="I2852" s="3" t="str">
        <f>_xlfn.XLOOKUP(Tbl_BalanceHistory[[#This Row],[AgyCode]],Tbl_Agencies[Agy Code],Tbl_Agencies[Agy Sort])</f>
        <v>117000</v>
      </c>
      <c r="J2852" s="2" t="str">
        <f>Tbl_BalanceHistory[[#This Row],[AgyCode]]&amp;": "&amp;Tbl_BalanceHistory[[#This Row],[Agency Name]]</f>
        <v>885: Institute for Advanced Learning and Research</v>
      </c>
      <c r="K2852" s="1">
        <v>2020</v>
      </c>
      <c r="L2852" s="3">
        <v>534</v>
      </c>
      <c r="M2852" s="3" t="s">
        <v>82</v>
      </c>
      <c r="N2852" s="2" t="str">
        <f>Tbl_BalanceHistory[[#This Row],[ProgramCode]]&amp;": "&amp;Tbl_BalanceHistory[[#This Row],[Program Name]]</f>
        <v>534: Economic Development Services</v>
      </c>
      <c r="O2852" s="3" t="s">
        <v>886</v>
      </c>
      <c r="P2852" s="1" t="str">
        <f>IF(Tbl_BalanceHistory[[#This Row],[FundCode]]="0100","GF",IF(Tbl_BalanceHistory[[#This Row],[FundCode]]="01000","GF","Hi Ed / OCR"))</f>
        <v>GF</v>
      </c>
      <c r="Q2852" s="5">
        <v>6415193</v>
      </c>
      <c r="R2852" s="5">
        <v>6415193</v>
      </c>
      <c r="S2852" s="5">
        <v>0</v>
      </c>
      <c r="T2852" s="5">
        <v>0</v>
      </c>
      <c r="U2852" s="3"/>
      <c r="V2852" s="5">
        <v>0</v>
      </c>
      <c r="W2852" s="5">
        <v>0</v>
      </c>
      <c r="X2852" s="5"/>
      <c r="Y2852" s="5"/>
      <c r="Z2852" s="5">
        <f>Tbl_BalanceHistory[[#This Row],[Discretionary Recommended - Pre 2022]]+Tbl_BalanceHistory[[#This Row],[Discretionary Balance Recommended: Policy]]+Tbl_BalanceHistory[[#This Row],[Discretionary Balance Recommended: Commitments]]</f>
        <v>0</v>
      </c>
      <c r="AA2852" s="5">
        <f>Tbl_BalanceHistory[[#This Row],[Discretionary Balance]]-Tbl_BalanceHistory[[#This Row],[Discretionary Reappropriation]]</f>
        <v>0</v>
      </c>
      <c r="AB2852" s="2"/>
      <c r="AC2852" s="2"/>
      <c r="AD2852" s="2"/>
      <c r="AE2852" s="2"/>
    </row>
    <row r="2853" spans="1:31" ht="45" x14ac:dyDescent="0.25">
      <c r="A2853" s="2" t="s">
        <v>10</v>
      </c>
      <c r="B2853" s="3">
        <v>7</v>
      </c>
      <c r="C2853" s="3">
        <v>885</v>
      </c>
      <c r="D2853" s="3" t="s">
        <v>515</v>
      </c>
      <c r="E2853" s="3" t="str">
        <f>_xlfn.XLOOKUP(Tbl_BalanceHistory[[#This Row],[RespAgy]],Tbl_Agencies[Agy Code],Tbl_Agencies[Agy Sort])</f>
        <v>117000</v>
      </c>
      <c r="F2853" s="2" t="str">
        <f>Tbl_BalanceHistory[[#This Row],[RespAgy]]&amp;": "&amp;Tbl_BalanceHistory[[#This Row],[RespAgency]]</f>
        <v>885: Institute for Advanced Learning and Research</v>
      </c>
      <c r="G2853" s="3">
        <v>885</v>
      </c>
      <c r="H2853" s="3" t="s">
        <v>515</v>
      </c>
      <c r="I2853" s="3" t="str">
        <f>_xlfn.XLOOKUP(Tbl_BalanceHistory[[#This Row],[AgyCode]],Tbl_Agencies[Agy Code],Tbl_Agencies[Agy Sort])</f>
        <v>117000</v>
      </c>
      <c r="J2853" s="2" t="str">
        <f>Tbl_BalanceHistory[[#This Row],[AgyCode]]&amp;": "&amp;Tbl_BalanceHistory[[#This Row],[Agency Name]]</f>
        <v>885: Institute for Advanced Learning and Research</v>
      </c>
      <c r="K2853" s="1">
        <v>2021</v>
      </c>
      <c r="L2853" s="3">
        <v>534</v>
      </c>
      <c r="M2853" s="3" t="s">
        <v>82</v>
      </c>
      <c r="N2853" s="2" t="str">
        <f>Tbl_BalanceHistory[[#This Row],[ProgramCode]]&amp;": "&amp;Tbl_BalanceHistory[[#This Row],[Program Name]]</f>
        <v>534: Economic Development Services</v>
      </c>
      <c r="O2853" s="3" t="s">
        <v>886</v>
      </c>
      <c r="P2853" s="1" t="str">
        <f>IF(Tbl_BalanceHistory[[#This Row],[FundCode]]="0100","GF",IF(Tbl_BalanceHistory[[#This Row],[FundCode]]="01000","GF","Hi Ed / OCR"))</f>
        <v>GF</v>
      </c>
      <c r="Q2853" s="5">
        <v>6415127</v>
      </c>
      <c r="R2853" s="5">
        <v>6415127</v>
      </c>
      <c r="S2853" s="5">
        <v>0</v>
      </c>
      <c r="T2853" s="5">
        <v>0</v>
      </c>
      <c r="U2853" s="3"/>
      <c r="V2853" s="5">
        <v>0</v>
      </c>
      <c r="W2853" s="5">
        <v>0</v>
      </c>
      <c r="X2853" s="5"/>
      <c r="Y2853" s="5"/>
      <c r="Z2853" s="5">
        <f>Tbl_BalanceHistory[[#This Row],[Discretionary Recommended - Pre 2022]]+Tbl_BalanceHistory[[#This Row],[Discretionary Balance Recommended: Policy]]+Tbl_BalanceHistory[[#This Row],[Discretionary Balance Recommended: Commitments]]</f>
        <v>0</v>
      </c>
      <c r="AA2853" s="5">
        <f>Tbl_BalanceHistory[[#This Row],[Discretionary Balance]]-Tbl_BalanceHistory[[#This Row],[Discretionary Reappropriation]]</f>
        <v>0</v>
      </c>
      <c r="AB2853" s="2"/>
      <c r="AC2853" s="2"/>
      <c r="AD2853" s="2"/>
      <c r="AE2853" s="2"/>
    </row>
    <row r="2854" spans="1:31" ht="45" x14ac:dyDescent="0.25">
      <c r="A2854" s="2" t="s">
        <v>10</v>
      </c>
      <c r="B2854" s="3">
        <v>7</v>
      </c>
      <c r="C2854" s="3">
        <v>885</v>
      </c>
      <c r="D2854" s="3" t="s">
        <v>515</v>
      </c>
      <c r="E2854" s="3" t="str">
        <f>_xlfn.XLOOKUP(Tbl_BalanceHistory[[#This Row],[RespAgy]],Tbl_Agencies[Agy Code],Tbl_Agencies[Agy Sort])</f>
        <v>117000</v>
      </c>
      <c r="F2854" s="2" t="str">
        <f>Tbl_BalanceHistory[[#This Row],[RespAgy]]&amp;": "&amp;Tbl_BalanceHistory[[#This Row],[RespAgency]]</f>
        <v>885: Institute for Advanced Learning and Research</v>
      </c>
      <c r="G2854" s="3">
        <v>885</v>
      </c>
      <c r="H2854" s="3" t="s">
        <v>515</v>
      </c>
      <c r="I2854" s="3" t="str">
        <f>_xlfn.XLOOKUP(Tbl_BalanceHistory[[#This Row],[AgyCode]],Tbl_Agencies[Agy Code],Tbl_Agencies[Agy Sort])</f>
        <v>117000</v>
      </c>
      <c r="J2854" s="2" t="str">
        <f>Tbl_BalanceHistory[[#This Row],[AgyCode]]&amp;": "&amp;Tbl_BalanceHistory[[#This Row],[Agency Name]]</f>
        <v>885: Institute for Advanced Learning and Research</v>
      </c>
      <c r="K2854" s="1">
        <v>2022</v>
      </c>
      <c r="L2854" s="3">
        <v>534</v>
      </c>
      <c r="M2854" s="3" t="s">
        <v>82</v>
      </c>
      <c r="N2854" s="2" t="str">
        <f>Tbl_BalanceHistory[[#This Row],[ProgramCode]]&amp;": "&amp;Tbl_BalanceHistory[[#This Row],[Program Name]]</f>
        <v>534: Economic Development Services</v>
      </c>
      <c r="O2854" s="3" t="s">
        <v>886</v>
      </c>
      <c r="P2854" s="1" t="str">
        <f>IF(Tbl_BalanceHistory[[#This Row],[FundCode]]="0100","GF",IF(Tbl_BalanceHistory[[#This Row],[FundCode]]="01000","GF","Hi Ed / OCR"))</f>
        <v>GF</v>
      </c>
      <c r="Q2854" s="5">
        <v>6510115</v>
      </c>
      <c r="R2854" s="5">
        <v>6510115</v>
      </c>
      <c r="S2854" s="5">
        <v>0</v>
      </c>
      <c r="T2854" s="5">
        <v>0</v>
      </c>
      <c r="U2854" s="3"/>
      <c r="V2854" s="5">
        <v>0</v>
      </c>
      <c r="W2854" s="5"/>
      <c r="X2854" s="5">
        <v>0</v>
      </c>
      <c r="Y2854" s="5">
        <v>0</v>
      </c>
      <c r="Z2854" s="5">
        <f>Tbl_BalanceHistory[[#This Row],[Discretionary Recommended - Pre 2022]]+Tbl_BalanceHistory[[#This Row],[Discretionary Balance Recommended: Policy]]+Tbl_BalanceHistory[[#This Row],[Discretionary Balance Recommended: Commitments]]</f>
        <v>0</v>
      </c>
      <c r="AA2854" s="5">
        <f>Tbl_BalanceHistory[[#This Row],[Discretionary Balance]]-Tbl_BalanceHistory[[#This Row],[Discretionary Reappropriation]]</f>
        <v>0</v>
      </c>
      <c r="AB2854" s="2"/>
      <c r="AC2854" s="2"/>
      <c r="AD2854" s="2"/>
      <c r="AE2854" s="2"/>
    </row>
    <row r="2855" spans="1:31" ht="45" x14ac:dyDescent="0.25">
      <c r="A2855" s="2" t="s">
        <v>10</v>
      </c>
      <c r="B2855" s="3">
        <v>7</v>
      </c>
      <c r="C2855" s="3">
        <v>885</v>
      </c>
      <c r="D2855" s="3" t="s">
        <v>515</v>
      </c>
      <c r="E2855" s="3" t="str">
        <f>_xlfn.XLOOKUP(Tbl_BalanceHistory[[#This Row],[RespAgy]],Tbl_Agencies[Agy Code],Tbl_Agencies[Agy Sort])</f>
        <v>117000</v>
      </c>
      <c r="F2855" s="2" t="str">
        <f>Tbl_BalanceHistory[[#This Row],[RespAgy]]&amp;": "&amp;Tbl_BalanceHistory[[#This Row],[RespAgency]]</f>
        <v>885: Institute for Advanced Learning and Research</v>
      </c>
      <c r="G2855" s="3">
        <v>885</v>
      </c>
      <c r="H2855" s="3" t="s">
        <v>515</v>
      </c>
      <c r="I2855" s="3" t="str">
        <f>_xlfn.XLOOKUP(Tbl_BalanceHistory[[#This Row],[AgyCode]],Tbl_Agencies[Agy Code],Tbl_Agencies[Agy Sort])</f>
        <v>117000</v>
      </c>
      <c r="J2855" s="2" t="str">
        <f>Tbl_BalanceHistory[[#This Row],[AgyCode]]&amp;": "&amp;Tbl_BalanceHistory[[#This Row],[Agency Name]]</f>
        <v>885: Institute for Advanced Learning and Research</v>
      </c>
      <c r="K2855" s="1">
        <v>2023</v>
      </c>
      <c r="L2855" s="3">
        <v>534</v>
      </c>
      <c r="M2855" s="3" t="s">
        <v>82</v>
      </c>
      <c r="N2855" s="2" t="str">
        <f>Tbl_BalanceHistory[[#This Row],[ProgramCode]]&amp;": "&amp;Tbl_BalanceHistory[[#This Row],[Program Name]]</f>
        <v>534: Economic Development Services</v>
      </c>
      <c r="O2855" s="3" t="s">
        <v>886</v>
      </c>
      <c r="P2855" s="1" t="str">
        <f>IF(Tbl_BalanceHistory[[#This Row],[FundCode]]="0100","GF",IF(Tbl_BalanceHistory[[#This Row],[FundCode]]="01000","GF","Hi Ed / OCR"))</f>
        <v>GF</v>
      </c>
      <c r="Q2855" s="5">
        <v>7326276</v>
      </c>
      <c r="R2855" s="5">
        <v>7326276</v>
      </c>
      <c r="S2855" s="5">
        <v>0</v>
      </c>
      <c r="T2855" s="5">
        <v>0</v>
      </c>
      <c r="U2855" s="3"/>
      <c r="V2855" s="5">
        <v>0</v>
      </c>
      <c r="W2855" s="5">
        <v>0</v>
      </c>
      <c r="X2855" s="5">
        <v>0</v>
      </c>
      <c r="Y2855" s="5">
        <v>0</v>
      </c>
      <c r="Z2855" s="5">
        <v>0</v>
      </c>
      <c r="AA2855" s="5">
        <v>0</v>
      </c>
      <c r="AB2855" s="2"/>
      <c r="AC2855" s="2"/>
      <c r="AD2855" s="2"/>
      <c r="AE2855" s="2"/>
    </row>
    <row r="2856" spans="1:31" ht="45" x14ac:dyDescent="0.25">
      <c r="A2856" s="2" t="s">
        <v>10</v>
      </c>
      <c r="B2856" s="3">
        <v>7</v>
      </c>
      <c r="C2856" s="3">
        <v>885</v>
      </c>
      <c r="D2856" s="3" t="s">
        <v>515</v>
      </c>
      <c r="E2856" s="3" t="str">
        <f>_xlfn.XLOOKUP(Tbl_BalanceHistory[[#This Row],[RespAgy]],Tbl_Agencies[Agy Code],Tbl_Agencies[Agy Sort])</f>
        <v>117000</v>
      </c>
      <c r="F2856" s="2" t="str">
        <f>Tbl_BalanceHistory[[#This Row],[RespAgy]]&amp;": "&amp;Tbl_BalanceHistory[[#This Row],[RespAgency]]</f>
        <v>885: Institute for Advanced Learning and Research</v>
      </c>
      <c r="G2856" s="3">
        <v>885</v>
      </c>
      <c r="H2856" s="3" t="s">
        <v>515</v>
      </c>
      <c r="I2856" s="3" t="str">
        <f>_xlfn.XLOOKUP(Tbl_BalanceHistory[[#This Row],[AgyCode]],Tbl_Agencies[Agy Code],Tbl_Agencies[Agy Sort])</f>
        <v>117000</v>
      </c>
      <c r="J2856" s="2" t="str">
        <f>Tbl_BalanceHistory[[#This Row],[AgyCode]]&amp;": "&amp;Tbl_BalanceHistory[[#This Row],[Agency Name]]</f>
        <v>885: Institute for Advanced Learning and Research</v>
      </c>
      <c r="K2856" s="1">
        <v>2024</v>
      </c>
      <c r="L2856" s="3">
        <v>534</v>
      </c>
      <c r="M2856" s="3" t="s">
        <v>82</v>
      </c>
      <c r="N2856" s="2" t="str">
        <f>Tbl_BalanceHistory[[#This Row],[ProgramCode]]&amp;": "&amp;Tbl_BalanceHistory[[#This Row],[Program Name]]</f>
        <v>534: Economic Development Services</v>
      </c>
      <c r="O2856" s="3" t="s">
        <v>886</v>
      </c>
      <c r="P2856" s="1" t="str">
        <f>IF(Tbl_BalanceHistory[[#This Row],[FundCode]]="0100","GF",IF(Tbl_BalanceHistory[[#This Row],[FundCode]]="01000","GF","Hi Ed / OCR"))</f>
        <v>GF</v>
      </c>
      <c r="Q2856" s="5">
        <v>7326336</v>
      </c>
      <c r="R2856" s="5">
        <v>7326336</v>
      </c>
      <c r="S2856" s="5">
        <v>0</v>
      </c>
      <c r="T2856" s="5">
        <v>0</v>
      </c>
      <c r="U2856" s="3"/>
      <c r="V2856" s="5">
        <v>0</v>
      </c>
      <c r="W2856" s="5">
        <v>0</v>
      </c>
      <c r="X2856" s="5">
        <v>0</v>
      </c>
      <c r="Y2856" s="5">
        <v>0</v>
      </c>
      <c r="Z2856" s="5">
        <v>0</v>
      </c>
      <c r="AA2856" s="5">
        <v>0</v>
      </c>
      <c r="AB2856" s="2"/>
      <c r="AC2856" s="2"/>
      <c r="AD2856" s="2"/>
      <c r="AE2856" s="2"/>
    </row>
    <row r="2857" spans="1:31" ht="30" x14ac:dyDescent="0.25">
      <c r="A2857" s="2" t="s">
        <v>10</v>
      </c>
      <c r="B2857" s="3">
        <v>7</v>
      </c>
      <c r="C2857" s="3">
        <v>935</v>
      </c>
      <c r="D2857" s="3" t="s">
        <v>518</v>
      </c>
      <c r="E2857" s="3" t="str">
        <f>_xlfn.XLOOKUP(Tbl_BalanceHistory[[#This Row],[RespAgy]],Tbl_Agencies[Agy Code],Tbl_Agencies[Agy Sort])</f>
        <v>118000</v>
      </c>
      <c r="F2857" s="2" t="str">
        <f>Tbl_BalanceHistory[[#This Row],[RespAgy]]&amp;": "&amp;Tbl_BalanceHistory[[#This Row],[RespAgency]]</f>
        <v>935: Roanoke Higher Education Authority</v>
      </c>
      <c r="G2857" s="3">
        <v>935</v>
      </c>
      <c r="H2857" s="3" t="s">
        <v>518</v>
      </c>
      <c r="I2857" s="3" t="str">
        <f>_xlfn.XLOOKUP(Tbl_BalanceHistory[[#This Row],[AgyCode]],Tbl_Agencies[Agy Code],Tbl_Agencies[Agy Sort])</f>
        <v>118000</v>
      </c>
      <c r="J2857" s="2" t="str">
        <f>Tbl_BalanceHistory[[#This Row],[AgyCode]]&amp;": "&amp;Tbl_BalanceHistory[[#This Row],[Agency Name]]</f>
        <v>935: Roanoke Higher Education Authority</v>
      </c>
      <c r="K2857" s="1">
        <v>2014</v>
      </c>
      <c r="L2857" s="3">
        <v>199</v>
      </c>
      <c r="M2857" s="3" t="s">
        <v>62</v>
      </c>
      <c r="N2857" s="2" t="str">
        <f>Tbl_BalanceHistory[[#This Row],[ProgramCode]]&amp;": "&amp;Tbl_BalanceHistory[[#This Row],[Program Name]]</f>
        <v>199: Administrative and Support Services</v>
      </c>
      <c r="O2857" s="3" t="s">
        <v>1730</v>
      </c>
      <c r="P2857" s="1" t="str">
        <f>IF(Tbl_BalanceHistory[[#This Row],[FundCode]]="0100","GF",IF(Tbl_BalanceHistory[[#This Row],[FundCode]]="01000","GF","Hi Ed / OCR"))</f>
        <v>GF</v>
      </c>
      <c r="Q2857" s="5">
        <v>1122160</v>
      </c>
      <c r="R2857" s="5">
        <v>1122160</v>
      </c>
      <c r="S2857" s="5">
        <v>0</v>
      </c>
      <c r="T2857" s="5">
        <v>0</v>
      </c>
      <c r="U2857" s="3"/>
      <c r="V2857" s="5">
        <v>0</v>
      </c>
      <c r="W2857" s="5">
        <v>0</v>
      </c>
      <c r="X2857" s="5"/>
      <c r="Y2857" s="5"/>
      <c r="Z2857" s="5">
        <f>Tbl_BalanceHistory[[#This Row],[Discretionary Recommended - Pre 2022]]+Tbl_BalanceHistory[[#This Row],[Discretionary Balance Recommended: Policy]]+Tbl_BalanceHistory[[#This Row],[Discretionary Balance Recommended: Commitments]]</f>
        <v>0</v>
      </c>
      <c r="AA2857" s="5">
        <f>Tbl_BalanceHistory[[#This Row],[Discretionary Balance]]-Tbl_BalanceHistory[[#This Row],[Discretionary Reappropriation]]</f>
        <v>0</v>
      </c>
      <c r="AB2857" s="2"/>
      <c r="AC2857" s="2"/>
      <c r="AD2857" s="2"/>
      <c r="AE2857" s="2"/>
    </row>
    <row r="2858" spans="1:31" ht="30" x14ac:dyDescent="0.25">
      <c r="A2858" s="2" t="s">
        <v>10</v>
      </c>
      <c r="B2858" s="3">
        <v>7</v>
      </c>
      <c r="C2858" s="3">
        <v>935</v>
      </c>
      <c r="D2858" s="3" t="s">
        <v>518</v>
      </c>
      <c r="E2858" s="3" t="str">
        <f>_xlfn.XLOOKUP(Tbl_BalanceHistory[[#This Row],[RespAgy]],Tbl_Agencies[Agy Code],Tbl_Agencies[Agy Sort])</f>
        <v>118000</v>
      </c>
      <c r="F2858" s="2" t="str">
        <f>Tbl_BalanceHistory[[#This Row],[RespAgy]]&amp;": "&amp;Tbl_BalanceHistory[[#This Row],[RespAgency]]</f>
        <v>935: Roanoke Higher Education Authority</v>
      </c>
      <c r="G2858" s="3">
        <v>935</v>
      </c>
      <c r="H2858" s="3" t="s">
        <v>518</v>
      </c>
      <c r="I2858" s="3" t="str">
        <f>_xlfn.XLOOKUP(Tbl_BalanceHistory[[#This Row],[AgyCode]],Tbl_Agencies[Agy Code],Tbl_Agencies[Agy Sort])</f>
        <v>118000</v>
      </c>
      <c r="J2858" s="2" t="str">
        <f>Tbl_BalanceHistory[[#This Row],[AgyCode]]&amp;": "&amp;Tbl_BalanceHistory[[#This Row],[Agency Name]]</f>
        <v>935: Roanoke Higher Education Authority</v>
      </c>
      <c r="K2858" s="1">
        <v>2015</v>
      </c>
      <c r="L2858" s="3">
        <v>199</v>
      </c>
      <c r="M2858" s="3" t="s">
        <v>62</v>
      </c>
      <c r="N2858" s="2" t="str">
        <f>Tbl_BalanceHistory[[#This Row],[ProgramCode]]&amp;": "&amp;Tbl_BalanceHistory[[#This Row],[Program Name]]</f>
        <v>199: Administrative and Support Services</v>
      </c>
      <c r="O2858" s="3" t="s">
        <v>1730</v>
      </c>
      <c r="P2858" s="1" t="str">
        <f>IF(Tbl_BalanceHistory[[#This Row],[FundCode]]="0100","GF",IF(Tbl_BalanceHistory[[#This Row],[FundCode]]="01000","GF","Hi Ed / OCR"))</f>
        <v>GF</v>
      </c>
      <c r="Q2858" s="5">
        <v>1215982</v>
      </c>
      <c r="R2858" s="5">
        <v>1215982</v>
      </c>
      <c r="S2858" s="5">
        <v>0</v>
      </c>
      <c r="T2858" s="5">
        <v>0</v>
      </c>
      <c r="U2858" s="3"/>
      <c r="V2858" s="5">
        <v>0</v>
      </c>
      <c r="W2858" s="5">
        <v>0</v>
      </c>
      <c r="X2858" s="5"/>
      <c r="Y2858" s="5"/>
      <c r="Z2858" s="5">
        <f>Tbl_BalanceHistory[[#This Row],[Discretionary Recommended - Pre 2022]]+Tbl_BalanceHistory[[#This Row],[Discretionary Balance Recommended: Policy]]+Tbl_BalanceHistory[[#This Row],[Discretionary Balance Recommended: Commitments]]</f>
        <v>0</v>
      </c>
      <c r="AA2858" s="5">
        <f>Tbl_BalanceHistory[[#This Row],[Discretionary Balance]]-Tbl_BalanceHistory[[#This Row],[Discretionary Reappropriation]]</f>
        <v>0</v>
      </c>
      <c r="AB2858" s="2"/>
      <c r="AC2858" s="2"/>
      <c r="AD2858" s="2"/>
      <c r="AE2858" s="2"/>
    </row>
    <row r="2859" spans="1:31" ht="30" x14ac:dyDescent="0.25">
      <c r="A2859" s="2" t="s">
        <v>10</v>
      </c>
      <c r="B2859" s="3">
        <v>7</v>
      </c>
      <c r="C2859" s="3">
        <v>935</v>
      </c>
      <c r="D2859" s="3" t="s">
        <v>518</v>
      </c>
      <c r="E2859" s="3" t="str">
        <f>_xlfn.XLOOKUP(Tbl_BalanceHistory[[#This Row],[RespAgy]],Tbl_Agencies[Agy Code],Tbl_Agencies[Agy Sort])</f>
        <v>118000</v>
      </c>
      <c r="F2859" s="2" t="str">
        <f>Tbl_BalanceHistory[[#This Row],[RespAgy]]&amp;": "&amp;Tbl_BalanceHistory[[#This Row],[RespAgency]]</f>
        <v>935: Roanoke Higher Education Authority</v>
      </c>
      <c r="G2859" s="3">
        <v>935</v>
      </c>
      <c r="H2859" s="3" t="s">
        <v>518</v>
      </c>
      <c r="I2859" s="3" t="str">
        <f>_xlfn.XLOOKUP(Tbl_BalanceHistory[[#This Row],[AgyCode]],Tbl_Agencies[Agy Code],Tbl_Agencies[Agy Sort])</f>
        <v>118000</v>
      </c>
      <c r="J2859" s="2" t="str">
        <f>Tbl_BalanceHistory[[#This Row],[AgyCode]]&amp;": "&amp;Tbl_BalanceHistory[[#This Row],[Agency Name]]</f>
        <v>935: Roanoke Higher Education Authority</v>
      </c>
      <c r="K2859" s="1">
        <v>2016</v>
      </c>
      <c r="L2859" s="3">
        <v>199</v>
      </c>
      <c r="M2859" s="3" t="s">
        <v>62</v>
      </c>
      <c r="N2859" s="2" t="str">
        <f>Tbl_BalanceHistory[[#This Row],[ProgramCode]]&amp;": "&amp;Tbl_BalanceHistory[[#This Row],[Program Name]]</f>
        <v>199: Administrative and Support Services</v>
      </c>
      <c r="O2859" s="3" t="s">
        <v>1730</v>
      </c>
      <c r="P2859" s="1" t="str">
        <f>IF(Tbl_BalanceHistory[[#This Row],[FundCode]]="0100","GF",IF(Tbl_BalanceHistory[[#This Row],[FundCode]]="01000","GF","Hi Ed / OCR"))</f>
        <v>GF</v>
      </c>
      <c r="Q2859" s="5">
        <v>1215995</v>
      </c>
      <c r="R2859" s="5">
        <v>1215995</v>
      </c>
      <c r="S2859" s="5">
        <v>0</v>
      </c>
      <c r="T2859" s="5">
        <v>0</v>
      </c>
      <c r="U2859" s="3"/>
      <c r="V2859" s="5">
        <v>0</v>
      </c>
      <c r="W2859" s="5">
        <v>0</v>
      </c>
      <c r="X2859" s="5"/>
      <c r="Y2859" s="5"/>
      <c r="Z2859" s="5">
        <f>Tbl_BalanceHistory[[#This Row],[Discretionary Recommended - Pre 2022]]+Tbl_BalanceHistory[[#This Row],[Discretionary Balance Recommended: Policy]]+Tbl_BalanceHistory[[#This Row],[Discretionary Balance Recommended: Commitments]]</f>
        <v>0</v>
      </c>
      <c r="AA2859" s="5">
        <f>Tbl_BalanceHistory[[#This Row],[Discretionary Balance]]-Tbl_BalanceHistory[[#This Row],[Discretionary Reappropriation]]</f>
        <v>0</v>
      </c>
      <c r="AB2859" s="2"/>
      <c r="AC2859" s="2"/>
      <c r="AD2859" s="2"/>
      <c r="AE2859" s="2"/>
    </row>
    <row r="2860" spans="1:31" ht="30" x14ac:dyDescent="0.25">
      <c r="A2860" s="2" t="s">
        <v>10</v>
      </c>
      <c r="B2860" s="3">
        <v>7</v>
      </c>
      <c r="C2860" s="3">
        <v>935</v>
      </c>
      <c r="D2860" s="3" t="s">
        <v>518</v>
      </c>
      <c r="E2860" s="3" t="str">
        <f>_xlfn.XLOOKUP(Tbl_BalanceHistory[[#This Row],[RespAgy]],Tbl_Agencies[Agy Code],Tbl_Agencies[Agy Sort])</f>
        <v>118000</v>
      </c>
      <c r="F2860" s="2" t="str">
        <f>Tbl_BalanceHistory[[#This Row],[RespAgy]]&amp;": "&amp;Tbl_BalanceHistory[[#This Row],[RespAgency]]</f>
        <v>935: Roanoke Higher Education Authority</v>
      </c>
      <c r="G2860" s="3">
        <v>935</v>
      </c>
      <c r="H2860" s="3" t="s">
        <v>518</v>
      </c>
      <c r="I2860" s="3" t="str">
        <f>_xlfn.XLOOKUP(Tbl_BalanceHistory[[#This Row],[AgyCode]],Tbl_Agencies[Agy Code],Tbl_Agencies[Agy Sort])</f>
        <v>118000</v>
      </c>
      <c r="J2860" s="2" t="str">
        <f>Tbl_BalanceHistory[[#This Row],[AgyCode]]&amp;": "&amp;Tbl_BalanceHistory[[#This Row],[Agency Name]]</f>
        <v>935: Roanoke Higher Education Authority</v>
      </c>
      <c r="K2860" s="1">
        <v>2017</v>
      </c>
      <c r="L2860" s="3">
        <v>199</v>
      </c>
      <c r="M2860" s="3" t="s">
        <v>62</v>
      </c>
      <c r="N2860" s="2" t="str">
        <f>Tbl_BalanceHistory[[#This Row],[ProgramCode]]&amp;": "&amp;Tbl_BalanceHistory[[#This Row],[Program Name]]</f>
        <v>199: Administrative and Support Services</v>
      </c>
      <c r="O2860" s="3" t="s">
        <v>886</v>
      </c>
      <c r="P2860" s="1" t="str">
        <f>IF(Tbl_BalanceHistory[[#This Row],[FundCode]]="0100","GF",IF(Tbl_BalanceHistory[[#This Row],[FundCode]]="01000","GF","Hi Ed / OCR"))</f>
        <v>GF</v>
      </c>
      <c r="Q2860" s="5">
        <v>1392749</v>
      </c>
      <c r="R2860" s="5">
        <v>1392749</v>
      </c>
      <c r="S2860" s="5">
        <v>0</v>
      </c>
      <c r="T2860" s="5">
        <v>0</v>
      </c>
      <c r="U2860" s="3"/>
      <c r="V2860" s="5">
        <v>0</v>
      </c>
      <c r="W2860" s="5">
        <v>0</v>
      </c>
      <c r="X2860" s="5"/>
      <c r="Y2860" s="5"/>
      <c r="Z2860" s="5">
        <f>Tbl_BalanceHistory[[#This Row],[Discretionary Recommended - Pre 2022]]+Tbl_BalanceHistory[[#This Row],[Discretionary Balance Recommended: Policy]]+Tbl_BalanceHistory[[#This Row],[Discretionary Balance Recommended: Commitments]]</f>
        <v>0</v>
      </c>
      <c r="AA2860" s="5">
        <f>Tbl_BalanceHistory[[#This Row],[Discretionary Balance]]-Tbl_BalanceHistory[[#This Row],[Discretionary Reappropriation]]</f>
        <v>0</v>
      </c>
      <c r="AB2860" s="2"/>
      <c r="AC2860" s="2"/>
      <c r="AD2860" s="2"/>
      <c r="AE2860" s="2"/>
    </row>
    <row r="2861" spans="1:31" ht="30" x14ac:dyDescent="0.25">
      <c r="A2861" s="2" t="s">
        <v>10</v>
      </c>
      <c r="B2861" s="3">
        <v>7</v>
      </c>
      <c r="C2861" s="3">
        <v>935</v>
      </c>
      <c r="D2861" s="3" t="s">
        <v>518</v>
      </c>
      <c r="E2861" s="3" t="str">
        <f>_xlfn.XLOOKUP(Tbl_BalanceHistory[[#This Row],[RespAgy]],Tbl_Agencies[Agy Code],Tbl_Agencies[Agy Sort])</f>
        <v>118000</v>
      </c>
      <c r="F2861" s="2" t="str">
        <f>Tbl_BalanceHistory[[#This Row],[RespAgy]]&amp;": "&amp;Tbl_BalanceHistory[[#This Row],[RespAgency]]</f>
        <v>935: Roanoke Higher Education Authority</v>
      </c>
      <c r="G2861" s="3">
        <v>935</v>
      </c>
      <c r="H2861" s="3" t="s">
        <v>518</v>
      </c>
      <c r="I2861" s="3" t="str">
        <f>_xlfn.XLOOKUP(Tbl_BalanceHistory[[#This Row],[AgyCode]],Tbl_Agencies[Agy Code],Tbl_Agencies[Agy Sort])</f>
        <v>118000</v>
      </c>
      <c r="J2861" s="2" t="str">
        <f>Tbl_BalanceHistory[[#This Row],[AgyCode]]&amp;": "&amp;Tbl_BalanceHistory[[#This Row],[Agency Name]]</f>
        <v>935: Roanoke Higher Education Authority</v>
      </c>
      <c r="K2861" s="1">
        <v>2018</v>
      </c>
      <c r="L2861" s="3">
        <v>199</v>
      </c>
      <c r="M2861" s="3" t="s">
        <v>62</v>
      </c>
      <c r="N2861" s="2" t="str">
        <f>Tbl_BalanceHistory[[#This Row],[ProgramCode]]&amp;": "&amp;Tbl_BalanceHistory[[#This Row],[Program Name]]</f>
        <v>199: Administrative and Support Services</v>
      </c>
      <c r="O2861" s="3" t="s">
        <v>886</v>
      </c>
      <c r="P2861" s="1" t="str">
        <f>IF(Tbl_BalanceHistory[[#This Row],[FundCode]]="0100","GF",IF(Tbl_BalanceHistory[[#This Row],[FundCode]]="01000","GF","Hi Ed / OCR"))</f>
        <v>GF</v>
      </c>
      <c r="Q2861" s="5">
        <v>1392782</v>
      </c>
      <c r="R2861" s="5">
        <v>1392782</v>
      </c>
      <c r="S2861" s="5">
        <v>0</v>
      </c>
      <c r="T2861" s="5">
        <v>0</v>
      </c>
      <c r="U2861" s="3"/>
      <c r="V2861" s="5">
        <v>0</v>
      </c>
      <c r="W2861" s="5">
        <v>0</v>
      </c>
      <c r="X2861" s="5"/>
      <c r="Y2861" s="5"/>
      <c r="Z2861" s="5">
        <f>Tbl_BalanceHistory[[#This Row],[Discretionary Recommended - Pre 2022]]+Tbl_BalanceHistory[[#This Row],[Discretionary Balance Recommended: Policy]]+Tbl_BalanceHistory[[#This Row],[Discretionary Balance Recommended: Commitments]]</f>
        <v>0</v>
      </c>
      <c r="AA2861" s="5">
        <f>Tbl_BalanceHistory[[#This Row],[Discretionary Balance]]-Tbl_BalanceHistory[[#This Row],[Discretionary Reappropriation]]</f>
        <v>0</v>
      </c>
      <c r="AB2861" s="2"/>
      <c r="AC2861" s="2"/>
      <c r="AD2861" s="2"/>
      <c r="AE2861" s="2"/>
    </row>
    <row r="2862" spans="1:31" ht="30" x14ac:dyDescent="0.25">
      <c r="A2862" s="2" t="s">
        <v>10</v>
      </c>
      <c r="B2862" s="3">
        <v>7</v>
      </c>
      <c r="C2862" s="3">
        <v>935</v>
      </c>
      <c r="D2862" s="3" t="s">
        <v>518</v>
      </c>
      <c r="E2862" s="3" t="str">
        <f>_xlfn.XLOOKUP(Tbl_BalanceHistory[[#This Row],[RespAgy]],Tbl_Agencies[Agy Code],Tbl_Agencies[Agy Sort])</f>
        <v>118000</v>
      </c>
      <c r="F2862" s="2" t="str">
        <f>Tbl_BalanceHistory[[#This Row],[RespAgy]]&amp;": "&amp;Tbl_BalanceHistory[[#This Row],[RespAgency]]</f>
        <v>935: Roanoke Higher Education Authority</v>
      </c>
      <c r="G2862" s="3">
        <v>935</v>
      </c>
      <c r="H2862" s="3" t="s">
        <v>518</v>
      </c>
      <c r="I2862" s="3" t="str">
        <f>_xlfn.XLOOKUP(Tbl_BalanceHistory[[#This Row],[AgyCode]],Tbl_Agencies[Agy Code],Tbl_Agencies[Agy Sort])</f>
        <v>118000</v>
      </c>
      <c r="J2862" s="2" t="str">
        <f>Tbl_BalanceHistory[[#This Row],[AgyCode]]&amp;": "&amp;Tbl_BalanceHistory[[#This Row],[Agency Name]]</f>
        <v>935: Roanoke Higher Education Authority</v>
      </c>
      <c r="K2862" s="1">
        <v>2019</v>
      </c>
      <c r="L2862" s="3">
        <v>199</v>
      </c>
      <c r="M2862" s="3" t="s">
        <v>62</v>
      </c>
      <c r="N2862" s="2" t="str">
        <f>Tbl_BalanceHistory[[#This Row],[ProgramCode]]&amp;": "&amp;Tbl_BalanceHistory[[#This Row],[Program Name]]</f>
        <v>199: Administrative and Support Services</v>
      </c>
      <c r="O2862" s="3" t="s">
        <v>886</v>
      </c>
      <c r="P2862" s="1" t="str">
        <f>IF(Tbl_BalanceHistory[[#This Row],[FundCode]]="0100","GF",IF(Tbl_BalanceHistory[[#This Row],[FundCode]]="01000","GF","Hi Ed / OCR"))</f>
        <v>GF</v>
      </c>
      <c r="Q2862" s="5">
        <v>1478905</v>
      </c>
      <c r="R2862" s="5">
        <v>1478905</v>
      </c>
      <c r="S2862" s="5">
        <v>0</v>
      </c>
      <c r="T2862" s="5">
        <v>0</v>
      </c>
      <c r="U2862" s="3"/>
      <c r="V2862" s="5">
        <v>0</v>
      </c>
      <c r="W2862" s="5">
        <v>0</v>
      </c>
      <c r="X2862" s="5"/>
      <c r="Y2862" s="5"/>
      <c r="Z2862" s="5">
        <f>Tbl_BalanceHistory[[#This Row],[Discretionary Recommended - Pre 2022]]+Tbl_BalanceHistory[[#This Row],[Discretionary Balance Recommended: Policy]]+Tbl_BalanceHistory[[#This Row],[Discretionary Balance Recommended: Commitments]]</f>
        <v>0</v>
      </c>
      <c r="AA2862" s="5">
        <f>Tbl_BalanceHistory[[#This Row],[Discretionary Balance]]-Tbl_BalanceHistory[[#This Row],[Discretionary Reappropriation]]</f>
        <v>0</v>
      </c>
      <c r="AB2862" s="2"/>
      <c r="AC2862" s="2"/>
      <c r="AD2862" s="2"/>
      <c r="AE2862" s="2"/>
    </row>
    <row r="2863" spans="1:31" ht="30" x14ac:dyDescent="0.25">
      <c r="A2863" s="2" t="s">
        <v>10</v>
      </c>
      <c r="B2863" s="3">
        <v>7</v>
      </c>
      <c r="C2863" s="3">
        <v>935</v>
      </c>
      <c r="D2863" s="3" t="s">
        <v>518</v>
      </c>
      <c r="E2863" s="3" t="str">
        <f>_xlfn.XLOOKUP(Tbl_BalanceHistory[[#This Row],[RespAgy]],Tbl_Agencies[Agy Code],Tbl_Agencies[Agy Sort])</f>
        <v>118000</v>
      </c>
      <c r="F2863" s="2" t="str">
        <f>Tbl_BalanceHistory[[#This Row],[RespAgy]]&amp;": "&amp;Tbl_BalanceHistory[[#This Row],[RespAgency]]</f>
        <v>935: Roanoke Higher Education Authority</v>
      </c>
      <c r="G2863" s="3">
        <v>935</v>
      </c>
      <c r="H2863" s="3" t="s">
        <v>518</v>
      </c>
      <c r="I2863" s="3" t="str">
        <f>_xlfn.XLOOKUP(Tbl_BalanceHistory[[#This Row],[AgyCode]],Tbl_Agencies[Agy Code],Tbl_Agencies[Agy Sort])</f>
        <v>118000</v>
      </c>
      <c r="J2863" s="2" t="str">
        <f>Tbl_BalanceHistory[[#This Row],[AgyCode]]&amp;": "&amp;Tbl_BalanceHistory[[#This Row],[Agency Name]]</f>
        <v>935: Roanoke Higher Education Authority</v>
      </c>
      <c r="K2863" s="1">
        <v>2020</v>
      </c>
      <c r="L2863" s="3">
        <v>199</v>
      </c>
      <c r="M2863" s="3" t="s">
        <v>62</v>
      </c>
      <c r="N2863" s="2" t="str">
        <f>Tbl_BalanceHistory[[#This Row],[ProgramCode]]&amp;": "&amp;Tbl_BalanceHistory[[#This Row],[Program Name]]</f>
        <v>199: Administrative and Support Services</v>
      </c>
      <c r="O2863" s="3" t="s">
        <v>886</v>
      </c>
      <c r="P2863" s="1" t="str">
        <f>IF(Tbl_BalanceHistory[[#This Row],[FundCode]]="0100","GF",IF(Tbl_BalanceHistory[[#This Row],[FundCode]]="01000","GF","Hi Ed / OCR"))</f>
        <v>GF</v>
      </c>
      <c r="Q2863" s="5">
        <v>1478890</v>
      </c>
      <c r="R2863" s="5">
        <v>1478890</v>
      </c>
      <c r="S2863" s="5">
        <v>0</v>
      </c>
      <c r="T2863" s="5">
        <v>0</v>
      </c>
      <c r="U2863" s="3"/>
      <c r="V2863" s="5">
        <v>0</v>
      </c>
      <c r="W2863" s="5">
        <v>0</v>
      </c>
      <c r="X2863" s="5"/>
      <c r="Y2863" s="5"/>
      <c r="Z2863" s="5">
        <f>Tbl_BalanceHistory[[#This Row],[Discretionary Recommended - Pre 2022]]+Tbl_BalanceHistory[[#This Row],[Discretionary Balance Recommended: Policy]]+Tbl_BalanceHistory[[#This Row],[Discretionary Balance Recommended: Commitments]]</f>
        <v>0</v>
      </c>
      <c r="AA2863" s="5">
        <f>Tbl_BalanceHistory[[#This Row],[Discretionary Balance]]-Tbl_BalanceHistory[[#This Row],[Discretionary Reappropriation]]</f>
        <v>0</v>
      </c>
      <c r="AB2863" s="2"/>
      <c r="AC2863" s="2"/>
      <c r="AD2863" s="2"/>
      <c r="AE2863" s="2"/>
    </row>
    <row r="2864" spans="1:31" ht="30" x14ac:dyDescent="0.25">
      <c r="A2864" s="2" t="s">
        <v>10</v>
      </c>
      <c r="B2864" s="3">
        <v>7</v>
      </c>
      <c r="C2864" s="3">
        <v>935</v>
      </c>
      <c r="D2864" s="3" t="s">
        <v>518</v>
      </c>
      <c r="E2864" s="3" t="str">
        <f>_xlfn.XLOOKUP(Tbl_BalanceHistory[[#This Row],[RespAgy]],Tbl_Agencies[Agy Code],Tbl_Agencies[Agy Sort])</f>
        <v>118000</v>
      </c>
      <c r="F2864" s="2" t="str">
        <f>Tbl_BalanceHistory[[#This Row],[RespAgy]]&amp;": "&amp;Tbl_BalanceHistory[[#This Row],[RespAgency]]</f>
        <v>935: Roanoke Higher Education Authority</v>
      </c>
      <c r="G2864" s="3">
        <v>935</v>
      </c>
      <c r="H2864" s="3" t="s">
        <v>518</v>
      </c>
      <c r="I2864" s="3" t="str">
        <f>_xlfn.XLOOKUP(Tbl_BalanceHistory[[#This Row],[AgyCode]],Tbl_Agencies[Agy Code],Tbl_Agencies[Agy Sort])</f>
        <v>118000</v>
      </c>
      <c r="J2864" s="2" t="str">
        <f>Tbl_BalanceHistory[[#This Row],[AgyCode]]&amp;": "&amp;Tbl_BalanceHistory[[#This Row],[Agency Name]]</f>
        <v>935: Roanoke Higher Education Authority</v>
      </c>
      <c r="K2864" s="1">
        <v>2021</v>
      </c>
      <c r="L2864" s="3">
        <v>199</v>
      </c>
      <c r="M2864" s="3" t="s">
        <v>62</v>
      </c>
      <c r="N2864" s="2" t="str">
        <f>Tbl_BalanceHistory[[#This Row],[ProgramCode]]&amp;": "&amp;Tbl_BalanceHistory[[#This Row],[Program Name]]</f>
        <v>199: Administrative and Support Services</v>
      </c>
      <c r="O2864" s="3" t="s">
        <v>886</v>
      </c>
      <c r="P2864" s="1" t="str">
        <f>IF(Tbl_BalanceHistory[[#This Row],[FundCode]]="0100","GF",IF(Tbl_BalanceHistory[[#This Row],[FundCode]]="01000","GF","Hi Ed / OCR"))</f>
        <v>GF</v>
      </c>
      <c r="Q2864" s="5">
        <v>1479286</v>
      </c>
      <c r="R2864" s="5">
        <v>1479286</v>
      </c>
      <c r="S2864" s="5">
        <v>0</v>
      </c>
      <c r="T2864" s="5">
        <v>0</v>
      </c>
      <c r="U2864" s="3"/>
      <c r="V2864" s="5">
        <v>0</v>
      </c>
      <c r="W2864" s="5">
        <v>0</v>
      </c>
      <c r="X2864" s="5"/>
      <c r="Y2864" s="5"/>
      <c r="Z2864" s="5">
        <f>Tbl_BalanceHistory[[#This Row],[Discretionary Recommended - Pre 2022]]+Tbl_BalanceHistory[[#This Row],[Discretionary Balance Recommended: Policy]]+Tbl_BalanceHistory[[#This Row],[Discretionary Balance Recommended: Commitments]]</f>
        <v>0</v>
      </c>
      <c r="AA2864" s="5">
        <f>Tbl_BalanceHistory[[#This Row],[Discretionary Balance]]-Tbl_BalanceHistory[[#This Row],[Discretionary Reappropriation]]</f>
        <v>0</v>
      </c>
      <c r="AB2864" s="2"/>
      <c r="AC2864" s="2"/>
      <c r="AD2864" s="2"/>
      <c r="AE2864" s="2"/>
    </row>
    <row r="2865" spans="1:31" ht="30" x14ac:dyDescent="0.25">
      <c r="A2865" s="2" t="s">
        <v>10</v>
      </c>
      <c r="B2865" s="3">
        <v>7</v>
      </c>
      <c r="C2865" s="3">
        <v>935</v>
      </c>
      <c r="D2865" s="3" t="s">
        <v>518</v>
      </c>
      <c r="E2865" s="3" t="str">
        <f>_xlfn.XLOOKUP(Tbl_BalanceHistory[[#This Row],[RespAgy]],Tbl_Agencies[Agy Code],Tbl_Agencies[Agy Sort])</f>
        <v>118000</v>
      </c>
      <c r="F2865" s="2" t="str">
        <f>Tbl_BalanceHistory[[#This Row],[RespAgy]]&amp;": "&amp;Tbl_BalanceHistory[[#This Row],[RespAgency]]</f>
        <v>935: Roanoke Higher Education Authority</v>
      </c>
      <c r="G2865" s="3">
        <v>935</v>
      </c>
      <c r="H2865" s="3" t="s">
        <v>518</v>
      </c>
      <c r="I2865" s="3" t="str">
        <f>_xlfn.XLOOKUP(Tbl_BalanceHistory[[#This Row],[AgyCode]],Tbl_Agencies[Agy Code],Tbl_Agencies[Agy Sort])</f>
        <v>118000</v>
      </c>
      <c r="J2865" s="2" t="str">
        <f>Tbl_BalanceHistory[[#This Row],[AgyCode]]&amp;": "&amp;Tbl_BalanceHistory[[#This Row],[Agency Name]]</f>
        <v>935: Roanoke Higher Education Authority</v>
      </c>
      <c r="K2865" s="1">
        <v>2022</v>
      </c>
      <c r="L2865" s="3">
        <v>199</v>
      </c>
      <c r="M2865" s="3" t="s">
        <v>62</v>
      </c>
      <c r="N2865" s="2" t="str">
        <f>Tbl_BalanceHistory[[#This Row],[ProgramCode]]&amp;": "&amp;Tbl_BalanceHistory[[#This Row],[Program Name]]</f>
        <v>199: Administrative and Support Services</v>
      </c>
      <c r="O2865" s="3" t="s">
        <v>886</v>
      </c>
      <c r="P2865" s="1" t="str">
        <f>IF(Tbl_BalanceHistory[[#This Row],[FundCode]]="0100","GF",IF(Tbl_BalanceHistory[[#This Row],[FundCode]]="01000","GF","Hi Ed / OCR"))</f>
        <v>GF</v>
      </c>
      <c r="Q2865" s="5">
        <v>1791535</v>
      </c>
      <c r="R2865" s="5">
        <v>1791535</v>
      </c>
      <c r="S2865" s="5">
        <v>0</v>
      </c>
      <c r="T2865" s="5">
        <v>0</v>
      </c>
      <c r="U2865" s="3"/>
      <c r="V2865" s="5">
        <v>0</v>
      </c>
      <c r="W2865" s="5"/>
      <c r="X2865" s="5">
        <v>0</v>
      </c>
      <c r="Y2865" s="5">
        <v>0</v>
      </c>
      <c r="Z2865" s="5">
        <f>Tbl_BalanceHistory[[#This Row],[Discretionary Recommended - Pre 2022]]+Tbl_BalanceHistory[[#This Row],[Discretionary Balance Recommended: Policy]]+Tbl_BalanceHistory[[#This Row],[Discretionary Balance Recommended: Commitments]]</f>
        <v>0</v>
      </c>
      <c r="AA2865" s="5">
        <f>Tbl_BalanceHistory[[#This Row],[Discretionary Balance]]-Tbl_BalanceHistory[[#This Row],[Discretionary Reappropriation]]</f>
        <v>0</v>
      </c>
      <c r="AB2865" s="2"/>
      <c r="AC2865" s="2"/>
      <c r="AD2865" s="2"/>
      <c r="AE2865" s="2"/>
    </row>
    <row r="2866" spans="1:31" ht="30" x14ac:dyDescent="0.25">
      <c r="A2866" s="2" t="s">
        <v>10</v>
      </c>
      <c r="B2866" s="3">
        <v>7</v>
      </c>
      <c r="C2866" s="3">
        <v>935</v>
      </c>
      <c r="D2866" s="3" t="s">
        <v>518</v>
      </c>
      <c r="E2866" s="3" t="str">
        <f>_xlfn.XLOOKUP(Tbl_BalanceHistory[[#This Row],[RespAgy]],Tbl_Agencies[Agy Code],Tbl_Agencies[Agy Sort])</f>
        <v>118000</v>
      </c>
      <c r="F2866" s="2" t="str">
        <f>Tbl_BalanceHistory[[#This Row],[RespAgy]]&amp;": "&amp;Tbl_BalanceHistory[[#This Row],[RespAgency]]</f>
        <v>935: Roanoke Higher Education Authority</v>
      </c>
      <c r="G2866" s="3">
        <v>935</v>
      </c>
      <c r="H2866" s="3" t="s">
        <v>518</v>
      </c>
      <c r="I2866" s="3" t="str">
        <f>_xlfn.XLOOKUP(Tbl_BalanceHistory[[#This Row],[AgyCode]],Tbl_Agencies[Agy Code],Tbl_Agencies[Agy Sort])</f>
        <v>118000</v>
      </c>
      <c r="J2866" s="2" t="str">
        <f>Tbl_BalanceHistory[[#This Row],[AgyCode]]&amp;": "&amp;Tbl_BalanceHistory[[#This Row],[Agency Name]]</f>
        <v>935: Roanoke Higher Education Authority</v>
      </c>
      <c r="K2866" s="1">
        <v>2023</v>
      </c>
      <c r="L2866" s="3">
        <v>199</v>
      </c>
      <c r="M2866" s="3" t="s">
        <v>62</v>
      </c>
      <c r="N2866" s="2" t="str">
        <f>Tbl_BalanceHistory[[#This Row],[ProgramCode]]&amp;": "&amp;Tbl_BalanceHistory[[#This Row],[Program Name]]</f>
        <v>199: Administrative and Support Services</v>
      </c>
      <c r="O2866" s="3" t="s">
        <v>886</v>
      </c>
      <c r="P2866" s="1" t="str">
        <f>IF(Tbl_BalanceHistory[[#This Row],[FundCode]]="0100","GF",IF(Tbl_BalanceHistory[[#This Row],[FundCode]]="01000","GF","Hi Ed / OCR"))</f>
        <v>GF</v>
      </c>
      <c r="Q2866" s="5">
        <v>2238970</v>
      </c>
      <c r="R2866" s="5">
        <v>2238970</v>
      </c>
      <c r="S2866" s="5">
        <v>0</v>
      </c>
      <c r="T2866" s="5">
        <v>0</v>
      </c>
      <c r="U2866" s="3"/>
      <c r="V2866" s="5">
        <v>0</v>
      </c>
      <c r="W2866" s="5">
        <v>0</v>
      </c>
      <c r="X2866" s="5">
        <v>0</v>
      </c>
      <c r="Y2866" s="5">
        <v>0</v>
      </c>
      <c r="Z2866" s="5">
        <v>0</v>
      </c>
      <c r="AA2866" s="5">
        <v>0</v>
      </c>
      <c r="AB2866" s="2"/>
      <c r="AC2866" s="2"/>
      <c r="AD2866" s="2"/>
      <c r="AE2866" s="2"/>
    </row>
    <row r="2867" spans="1:31" ht="30" x14ac:dyDescent="0.25">
      <c r="A2867" s="2" t="s">
        <v>10</v>
      </c>
      <c r="B2867" s="3">
        <v>7</v>
      </c>
      <c r="C2867" s="3">
        <v>935</v>
      </c>
      <c r="D2867" s="3" t="s">
        <v>518</v>
      </c>
      <c r="E2867" s="3" t="str">
        <f>_xlfn.XLOOKUP(Tbl_BalanceHistory[[#This Row],[RespAgy]],Tbl_Agencies[Agy Code],Tbl_Agencies[Agy Sort])</f>
        <v>118000</v>
      </c>
      <c r="F2867" s="2" t="str">
        <f>Tbl_BalanceHistory[[#This Row],[RespAgy]]&amp;": "&amp;Tbl_BalanceHistory[[#This Row],[RespAgency]]</f>
        <v>935: Roanoke Higher Education Authority</v>
      </c>
      <c r="G2867" s="3">
        <v>935</v>
      </c>
      <c r="H2867" s="3" t="s">
        <v>518</v>
      </c>
      <c r="I2867" s="3" t="str">
        <f>_xlfn.XLOOKUP(Tbl_BalanceHistory[[#This Row],[AgyCode]],Tbl_Agencies[Agy Code],Tbl_Agencies[Agy Sort])</f>
        <v>118000</v>
      </c>
      <c r="J2867" s="2" t="str">
        <f>Tbl_BalanceHistory[[#This Row],[AgyCode]]&amp;": "&amp;Tbl_BalanceHistory[[#This Row],[Agency Name]]</f>
        <v>935: Roanoke Higher Education Authority</v>
      </c>
      <c r="K2867" s="1">
        <v>2024</v>
      </c>
      <c r="L2867" s="3">
        <v>199</v>
      </c>
      <c r="M2867" s="3" t="s">
        <v>62</v>
      </c>
      <c r="N2867" s="2" t="str">
        <f>Tbl_BalanceHistory[[#This Row],[ProgramCode]]&amp;": "&amp;Tbl_BalanceHistory[[#This Row],[Program Name]]</f>
        <v>199: Administrative and Support Services</v>
      </c>
      <c r="O2867" s="3" t="s">
        <v>886</v>
      </c>
      <c r="P2867" s="1" t="str">
        <f>IF(Tbl_BalanceHistory[[#This Row],[FundCode]]="0100","GF",IF(Tbl_BalanceHistory[[#This Row],[FundCode]]="01000","GF","Hi Ed / OCR"))</f>
        <v>GF</v>
      </c>
      <c r="Q2867" s="5">
        <v>2444050</v>
      </c>
      <c r="R2867" s="5">
        <v>2444050</v>
      </c>
      <c r="S2867" s="5">
        <v>0</v>
      </c>
      <c r="T2867" s="5">
        <v>0</v>
      </c>
      <c r="U2867" s="3"/>
      <c r="V2867" s="5">
        <v>0</v>
      </c>
      <c r="W2867" s="5">
        <v>0</v>
      </c>
      <c r="X2867" s="5">
        <v>0</v>
      </c>
      <c r="Y2867" s="5">
        <v>0</v>
      </c>
      <c r="Z2867" s="5">
        <v>0</v>
      </c>
      <c r="AA2867" s="5">
        <v>0</v>
      </c>
      <c r="AB2867" s="2"/>
      <c r="AC2867" s="2"/>
      <c r="AD2867" s="2"/>
      <c r="AE2867" s="2"/>
    </row>
    <row r="2868" spans="1:31" ht="45" x14ac:dyDescent="0.25">
      <c r="A2868" s="2" t="s">
        <v>10</v>
      </c>
      <c r="B2868" s="3">
        <v>7</v>
      </c>
      <c r="C2868" s="3">
        <v>937</v>
      </c>
      <c r="D2868" s="3" t="s">
        <v>521</v>
      </c>
      <c r="E2868" s="3" t="str">
        <f>_xlfn.XLOOKUP(Tbl_BalanceHistory[[#This Row],[RespAgy]],Tbl_Agencies[Agy Code],Tbl_Agencies[Agy Sort])</f>
        <v>119000</v>
      </c>
      <c r="F2868" s="2" t="str">
        <f>Tbl_BalanceHistory[[#This Row],[RespAgy]]&amp;": "&amp;Tbl_BalanceHistory[[#This Row],[RespAgency]]</f>
        <v>937: Southern Virginia Higher Education Center</v>
      </c>
      <c r="G2868" s="3">
        <v>937</v>
      </c>
      <c r="H2868" s="3" t="s">
        <v>521</v>
      </c>
      <c r="I2868" s="3" t="str">
        <f>_xlfn.XLOOKUP(Tbl_BalanceHistory[[#This Row],[AgyCode]],Tbl_Agencies[Agy Code],Tbl_Agencies[Agy Sort])</f>
        <v>119000</v>
      </c>
      <c r="J2868" s="2" t="str">
        <f>Tbl_BalanceHistory[[#This Row],[AgyCode]]&amp;": "&amp;Tbl_BalanceHistory[[#This Row],[Agency Name]]</f>
        <v>937: Southern Virginia Higher Education Center</v>
      </c>
      <c r="K2868" s="1">
        <v>2014</v>
      </c>
      <c r="L2868" s="3">
        <v>199</v>
      </c>
      <c r="M2868" s="3" t="s">
        <v>62</v>
      </c>
      <c r="N2868" s="2" t="str">
        <f>Tbl_BalanceHistory[[#This Row],[ProgramCode]]&amp;": "&amp;Tbl_BalanceHistory[[#This Row],[Program Name]]</f>
        <v>199: Administrative and Support Services</v>
      </c>
      <c r="O2868" s="3" t="s">
        <v>1730</v>
      </c>
      <c r="P2868" s="1" t="str">
        <f>IF(Tbl_BalanceHistory[[#This Row],[FundCode]]="0100","GF",IF(Tbl_BalanceHistory[[#This Row],[FundCode]]="01000","GF","Hi Ed / OCR"))</f>
        <v>GF</v>
      </c>
      <c r="Q2868" s="5">
        <v>2608788</v>
      </c>
      <c r="R2868" s="5">
        <v>2608788</v>
      </c>
      <c r="S2868" s="5">
        <v>0</v>
      </c>
      <c r="T2868" s="5">
        <v>0</v>
      </c>
      <c r="U2868" s="3"/>
      <c r="V2868" s="5">
        <v>0</v>
      </c>
      <c r="W2868" s="5">
        <v>0</v>
      </c>
      <c r="X2868" s="5"/>
      <c r="Y2868" s="5"/>
      <c r="Z2868" s="5">
        <f>Tbl_BalanceHistory[[#This Row],[Discretionary Recommended - Pre 2022]]+Tbl_BalanceHistory[[#This Row],[Discretionary Balance Recommended: Policy]]+Tbl_BalanceHistory[[#This Row],[Discretionary Balance Recommended: Commitments]]</f>
        <v>0</v>
      </c>
      <c r="AA2868" s="5">
        <f>Tbl_BalanceHistory[[#This Row],[Discretionary Balance]]-Tbl_BalanceHistory[[#This Row],[Discretionary Reappropriation]]</f>
        <v>0</v>
      </c>
      <c r="AB2868" s="2"/>
      <c r="AC2868" s="2"/>
      <c r="AD2868" s="2"/>
      <c r="AE2868" s="2"/>
    </row>
    <row r="2869" spans="1:31" ht="45" x14ac:dyDescent="0.25">
      <c r="A2869" s="2" t="s">
        <v>10</v>
      </c>
      <c r="B2869" s="3">
        <v>7</v>
      </c>
      <c r="C2869" s="3">
        <v>937</v>
      </c>
      <c r="D2869" s="3" t="s">
        <v>521</v>
      </c>
      <c r="E2869" s="3" t="str">
        <f>_xlfn.XLOOKUP(Tbl_BalanceHistory[[#This Row],[RespAgy]],Tbl_Agencies[Agy Code],Tbl_Agencies[Agy Sort])</f>
        <v>119000</v>
      </c>
      <c r="F2869" s="2" t="str">
        <f>Tbl_BalanceHistory[[#This Row],[RespAgy]]&amp;": "&amp;Tbl_BalanceHistory[[#This Row],[RespAgency]]</f>
        <v>937: Southern Virginia Higher Education Center</v>
      </c>
      <c r="G2869" s="3">
        <v>937</v>
      </c>
      <c r="H2869" s="3" t="s">
        <v>521</v>
      </c>
      <c r="I2869" s="3" t="str">
        <f>_xlfn.XLOOKUP(Tbl_BalanceHistory[[#This Row],[AgyCode]],Tbl_Agencies[Agy Code],Tbl_Agencies[Agy Sort])</f>
        <v>119000</v>
      </c>
      <c r="J2869" s="2" t="str">
        <f>Tbl_BalanceHistory[[#This Row],[AgyCode]]&amp;": "&amp;Tbl_BalanceHistory[[#This Row],[Agency Name]]</f>
        <v>937: Southern Virginia Higher Education Center</v>
      </c>
      <c r="K2869" s="1">
        <v>2015</v>
      </c>
      <c r="L2869" s="3">
        <v>199</v>
      </c>
      <c r="M2869" s="3" t="s">
        <v>62</v>
      </c>
      <c r="N2869" s="2" t="str">
        <f>Tbl_BalanceHistory[[#This Row],[ProgramCode]]&amp;": "&amp;Tbl_BalanceHistory[[#This Row],[Program Name]]</f>
        <v>199: Administrative and Support Services</v>
      </c>
      <c r="O2869" s="3" t="s">
        <v>1730</v>
      </c>
      <c r="P2869" s="1" t="str">
        <f>IF(Tbl_BalanceHistory[[#This Row],[FundCode]]="0100","GF",IF(Tbl_BalanceHistory[[#This Row],[FundCode]]="01000","GF","Hi Ed / OCR"))</f>
        <v>GF</v>
      </c>
      <c r="Q2869" s="5">
        <v>2422503</v>
      </c>
      <c r="R2869" s="5">
        <v>2422422</v>
      </c>
      <c r="S2869" s="5">
        <v>80</v>
      </c>
      <c r="T2869" s="5">
        <v>0</v>
      </c>
      <c r="U2869" s="3"/>
      <c r="V2869" s="5">
        <v>80</v>
      </c>
      <c r="W2869" s="5">
        <v>0</v>
      </c>
      <c r="X2869" s="5"/>
      <c r="Y2869" s="5"/>
      <c r="Z2869" s="5">
        <f>Tbl_BalanceHistory[[#This Row],[Discretionary Recommended - Pre 2022]]+Tbl_BalanceHistory[[#This Row],[Discretionary Balance Recommended: Policy]]+Tbl_BalanceHistory[[#This Row],[Discretionary Balance Recommended: Commitments]]</f>
        <v>0</v>
      </c>
      <c r="AA2869" s="5">
        <f>Tbl_BalanceHistory[[#This Row],[Discretionary Balance]]-Tbl_BalanceHistory[[#This Row],[Discretionary Reappropriation]]</f>
        <v>80</v>
      </c>
      <c r="AB2869" s="2" t="s">
        <v>1999</v>
      </c>
      <c r="AC2869" s="2"/>
      <c r="AD2869" s="2"/>
      <c r="AE2869" s="2"/>
    </row>
    <row r="2870" spans="1:31" ht="45" x14ac:dyDescent="0.25">
      <c r="A2870" s="2" t="s">
        <v>10</v>
      </c>
      <c r="B2870" s="3">
        <v>7</v>
      </c>
      <c r="C2870" s="3">
        <v>937</v>
      </c>
      <c r="D2870" s="3" t="s">
        <v>521</v>
      </c>
      <c r="E2870" s="3" t="str">
        <f>_xlfn.XLOOKUP(Tbl_BalanceHistory[[#This Row],[RespAgy]],Tbl_Agencies[Agy Code],Tbl_Agencies[Agy Sort])</f>
        <v>119000</v>
      </c>
      <c r="F2870" s="2" t="str">
        <f>Tbl_BalanceHistory[[#This Row],[RespAgy]]&amp;": "&amp;Tbl_BalanceHistory[[#This Row],[RespAgency]]</f>
        <v>937: Southern Virginia Higher Education Center</v>
      </c>
      <c r="G2870" s="3">
        <v>937</v>
      </c>
      <c r="H2870" s="3" t="s">
        <v>521</v>
      </c>
      <c r="I2870" s="3" t="str">
        <f>_xlfn.XLOOKUP(Tbl_BalanceHistory[[#This Row],[AgyCode]],Tbl_Agencies[Agy Code],Tbl_Agencies[Agy Sort])</f>
        <v>119000</v>
      </c>
      <c r="J2870" s="2" t="str">
        <f>Tbl_BalanceHistory[[#This Row],[AgyCode]]&amp;": "&amp;Tbl_BalanceHistory[[#This Row],[Agency Name]]</f>
        <v>937: Southern Virginia Higher Education Center</v>
      </c>
      <c r="K2870" s="1">
        <v>2016</v>
      </c>
      <c r="L2870" s="3">
        <v>199</v>
      </c>
      <c r="M2870" s="3" t="s">
        <v>62</v>
      </c>
      <c r="N2870" s="2" t="str">
        <f>Tbl_BalanceHistory[[#This Row],[ProgramCode]]&amp;": "&amp;Tbl_BalanceHistory[[#This Row],[Program Name]]</f>
        <v>199: Administrative and Support Services</v>
      </c>
      <c r="O2870" s="3" t="s">
        <v>1730</v>
      </c>
      <c r="P2870" s="1" t="str">
        <f>IF(Tbl_BalanceHistory[[#This Row],[FundCode]]="0100","GF",IF(Tbl_BalanceHistory[[#This Row],[FundCode]]="01000","GF","Hi Ed / OCR"))</f>
        <v>GF</v>
      </c>
      <c r="Q2870" s="5">
        <v>2469254</v>
      </c>
      <c r="R2870" s="5">
        <v>2468282.89</v>
      </c>
      <c r="S2870" s="5">
        <v>971</v>
      </c>
      <c r="T2870" s="5">
        <v>0</v>
      </c>
      <c r="U2870" s="3"/>
      <c r="V2870" s="5">
        <v>971</v>
      </c>
      <c r="W2870" s="5">
        <v>0</v>
      </c>
      <c r="X2870" s="5"/>
      <c r="Y2870" s="5"/>
      <c r="Z2870" s="5">
        <f>Tbl_BalanceHistory[[#This Row],[Discretionary Recommended - Pre 2022]]+Tbl_BalanceHistory[[#This Row],[Discretionary Balance Recommended: Policy]]+Tbl_BalanceHistory[[#This Row],[Discretionary Balance Recommended: Commitments]]</f>
        <v>0</v>
      </c>
      <c r="AA2870" s="5">
        <f>Tbl_BalanceHistory[[#This Row],[Discretionary Balance]]-Tbl_BalanceHistory[[#This Row],[Discretionary Reappropriation]]</f>
        <v>971</v>
      </c>
      <c r="AB2870" s="2" t="s">
        <v>2000</v>
      </c>
      <c r="AC2870" s="2"/>
      <c r="AD2870" s="2"/>
      <c r="AE2870" s="2"/>
    </row>
    <row r="2871" spans="1:31" ht="45" x14ac:dyDescent="0.25">
      <c r="A2871" s="2" t="s">
        <v>10</v>
      </c>
      <c r="B2871" s="3">
        <v>7</v>
      </c>
      <c r="C2871" s="3">
        <v>937</v>
      </c>
      <c r="D2871" s="3" t="s">
        <v>521</v>
      </c>
      <c r="E2871" s="3" t="str">
        <f>_xlfn.XLOOKUP(Tbl_BalanceHistory[[#This Row],[RespAgy]],Tbl_Agencies[Agy Code],Tbl_Agencies[Agy Sort])</f>
        <v>119000</v>
      </c>
      <c r="F2871" s="2" t="str">
        <f>Tbl_BalanceHistory[[#This Row],[RespAgy]]&amp;": "&amp;Tbl_BalanceHistory[[#This Row],[RespAgency]]</f>
        <v>937: Southern Virginia Higher Education Center</v>
      </c>
      <c r="G2871" s="3">
        <v>937</v>
      </c>
      <c r="H2871" s="3" t="s">
        <v>521</v>
      </c>
      <c r="I2871" s="3" t="str">
        <f>_xlfn.XLOOKUP(Tbl_BalanceHistory[[#This Row],[AgyCode]],Tbl_Agencies[Agy Code],Tbl_Agencies[Agy Sort])</f>
        <v>119000</v>
      </c>
      <c r="J2871" s="2" t="str">
        <f>Tbl_BalanceHistory[[#This Row],[AgyCode]]&amp;": "&amp;Tbl_BalanceHistory[[#This Row],[Agency Name]]</f>
        <v>937: Southern Virginia Higher Education Center</v>
      </c>
      <c r="K2871" s="1">
        <v>2017</v>
      </c>
      <c r="L2871" s="3">
        <v>199</v>
      </c>
      <c r="M2871" s="3" t="s">
        <v>62</v>
      </c>
      <c r="N2871" s="2" t="str">
        <f>Tbl_BalanceHistory[[#This Row],[ProgramCode]]&amp;": "&amp;Tbl_BalanceHistory[[#This Row],[Program Name]]</f>
        <v>199: Administrative and Support Services</v>
      </c>
      <c r="O2871" s="3" t="s">
        <v>886</v>
      </c>
      <c r="P2871" s="1" t="str">
        <f>IF(Tbl_BalanceHistory[[#This Row],[FundCode]]="0100","GF",IF(Tbl_BalanceHistory[[#This Row],[FundCode]]="01000","GF","Hi Ed / OCR"))</f>
        <v>GF</v>
      </c>
      <c r="Q2871" s="5">
        <v>2808960</v>
      </c>
      <c r="R2871" s="5">
        <v>2808812.94</v>
      </c>
      <c r="S2871" s="5">
        <v>147</v>
      </c>
      <c r="T2871" s="5">
        <v>0</v>
      </c>
      <c r="U2871" s="3"/>
      <c r="V2871" s="5">
        <v>147</v>
      </c>
      <c r="W2871" s="5">
        <v>0</v>
      </c>
      <c r="X2871" s="5"/>
      <c r="Y2871" s="5"/>
      <c r="Z2871" s="5">
        <f>Tbl_BalanceHistory[[#This Row],[Discretionary Recommended - Pre 2022]]+Tbl_BalanceHistory[[#This Row],[Discretionary Balance Recommended: Policy]]+Tbl_BalanceHistory[[#This Row],[Discretionary Balance Recommended: Commitments]]</f>
        <v>0</v>
      </c>
      <c r="AA2871" s="5">
        <f>Tbl_BalanceHistory[[#This Row],[Discretionary Balance]]-Tbl_BalanceHistory[[#This Row],[Discretionary Reappropriation]]</f>
        <v>147</v>
      </c>
      <c r="AB2871" s="2"/>
      <c r="AC2871" s="2"/>
      <c r="AD2871" s="2"/>
      <c r="AE2871" s="2"/>
    </row>
    <row r="2872" spans="1:31" ht="90" x14ac:dyDescent="0.25">
      <c r="A2872" s="2" t="s">
        <v>10</v>
      </c>
      <c r="B2872" s="3">
        <v>7</v>
      </c>
      <c r="C2872" s="3">
        <v>937</v>
      </c>
      <c r="D2872" s="3" t="s">
        <v>521</v>
      </c>
      <c r="E2872" s="3" t="str">
        <f>_xlfn.XLOOKUP(Tbl_BalanceHistory[[#This Row],[RespAgy]],Tbl_Agencies[Agy Code],Tbl_Agencies[Agy Sort])</f>
        <v>119000</v>
      </c>
      <c r="F2872" s="2" t="str">
        <f>Tbl_BalanceHistory[[#This Row],[RespAgy]]&amp;": "&amp;Tbl_BalanceHistory[[#This Row],[RespAgency]]</f>
        <v>937: Southern Virginia Higher Education Center</v>
      </c>
      <c r="G2872" s="3">
        <v>937</v>
      </c>
      <c r="H2872" s="3" t="s">
        <v>521</v>
      </c>
      <c r="I2872" s="3" t="str">
        <f>_xlfn.XLOOKUP(Tbl_BalanceHistory[[#This Row],[AgyCode]],Tbl_Agencies[Agy Code],Tbl_Agencies[Agy Sort])</f>
        <v>119000</v>
      </c>
      <c r="J2872" s="2" t="str">
        <f>Tbl_BalanceHistory[[#This Row],[AgyCode]]&amp;": "&amp;Tbl_BalanceHistory[[#This Row],[Agency Name]]</f>
        <v>937: Southern Virginia Higher Education Center</v>
      </c>
      <c r="K2872" s="1">
        <v>2018</v>
      </c>
      <c r="L2872" s="3">
        <v>199</v>
      </c>
      <c r="M2872" s="3" t="s">
        <v>62</v>
      </c>
      <c r="N2872" s="2" t="str">
        <f>Tbl_BalanceHistory[[#This Row],[ProgramCode]]&amp;": "&amp;Tbl_BalanceHistory[[#This Row],[Program Name]]</f>
        <v>199: Administrative and Support Services</v>
      </c>
      <c r="O2872" s="3" t="s">
        <v>886</v>
      </c>
      <c r="P2872" s="1" t="str">
        <f>IF(Tbl_BalanceHistory[[#This Row],[FundCode]]="0100","GF",IF(Tbl_BalanceHistory[[#This Row],[FundCode]]="01000","GF","Hi Ed / OCR"))</f>
        <v>GF</v>
      </c>
      <c r="Q2872" s="5">
        <v>3209638</v>
      </c>
      <c r="R2872" s="5">
        <v>3139712.67</v>
      </c>
      <c r="S2872" s="5">
        <v>69925</v>
      </c>
      <c r="T2872" s="5">
        <v>0</v>
      </c>
      <c r="U2872" s="3"/>
      <c r="V2872" s="5">
        <v>69925</v>
      </c>
      <c r="W2872" s="5">
        <v>0</v>
      </c>
      <c r="X2872" s="5"/>
      <c r="Y2872" s="5"/>
      <c r="Z2872" s="5">
        <f>Tbl_BalanceHistory[[#This Row],[Discretionary Recommended - Pre 2022]]+Tbl_BalanceHistory[[#This Row],[Discretionary Balance Recommended: Policy]]+Tbl_BalanceHistory[[#This Row],[Discretionary Balance Recommended: Commitments]]</f>
        <v>0</v>
      </c>
      <c r="AA2872" s="5">
        <f>Tbl_BalanceHistory[[#This Row],[Discretionary Balance]]-Tbl_BalanceHistory[[#This Row],[Discretionary Reappropriation]]</f>
        <v>69925</v>
      </c>
      <c r="AB2872" s="2" t="s">
        <v>2001</v>
      </c>
      <c r="AC2872" s="2"/>
      <c r="AD2872" s="2"/>
      <c r="AE2872" s="2"/>
    </row>
    <row r="2873" spans="1:31" ht="45" x14ac:dyDescent="0.25">
      <c r="A2873" s="2" t="s">
        <v>10</v>
      </c>
      <c r="B2873" s="3">
        <v>7</v>
      </c>
      <c r="C2873" s="3">
        <v>937</v>
      </c>
      <c r="D2873" s="3" t="s">
        <v>521</v>
      </c>
      <c r="E2873" s="3" t="str">
        <f>_xlfn.XLOOKUP(Tbl_BalanceHistory[[#This Row],[RespAgy]],Tbl_Agencies[Agy Code],Tbl_Agencies[Agy Sort])</f>
        <v>119000</v>
      </c>
      <c r="F2873" s="2" t="str">
        <f>Tbl_BalanceHistory[[#This Row],[RespAgy]]&amp;": "&amp;Tbl_BalanceHistory[[#This Row],[RespAgency]]</f>
        <v>937: Southern Virginia Higher Education Center</v>
      </c>
      <c r="G2873" s="3">
        <v>937</v>
      </c>
      <c r="H2873" s="3" t="s">
        <v>521</v>
      </c>
      <c r="I2873" s="3" t="str">
        <f>_xlfn.XLOOKUP(Tbl_BalanceHistory[[#This Row],[AgyCode]],Tbl_Agencies[Agy Code],Tbl_Agencies[Agy Sort])</f>
        <v>119000</v>
      </c>
      <c r="J2873" s="2" t="str">
        <f>Tbl_BalanceHistory[[#This Row],[AgyCode]]&amp;": "&amp;Tbl_BalanceHistory[[#This Row],[Agency Name]]</f>
        <v>937: Southern Virginia Higher Education Center</v>
      </c>
      <c r="K2873" s="1">
        <v>2019</v>
      </c>
      <c r="L2873" s="3">
        <v>199</v>
      </c>
      <c r="M2873" s="3" t="s">
        <v>62</v>
      </c>
      <c r="N2873" s="2" t="str">
        <f>Tbl_BalanceHistory[[#This Row],[ProgramCode]]&amp;": "&amp;Tbl_BalanceHistory[[#This Row],[Program Name]]</f>
        <v>199: Administrative and Support Services</v>
      </c>
      <c r="O2873" s="3" t="s">
        <v>886</v>
      </c>
      <c r="P2873" s="1" t="str">
        <f>IF(Tbl_BalanceHistory[[#This Row],[FundCode]]="0100","GF",IF(Tbl_BalanceHistory[[#This Row],[FundCode]]="01000","GF","Hi Ed / OCR"))</f>
        <v>GF</v>
      </c>
      <c r="Q2873" s="5">
        <v>3789103</v>
      </c>
      <c r="R2873" s="5">
        <v>3786912.29</v>
      </c>
      <c r="S2873" s="5">
        <v>2190.71</v>
      </c>
      <c r="T2873" s="5">
        <v>0</v>
      </c>
      <c r="U2873" s="3"/>
      <c r="V2873" s="5">
        <v>2190.71</v>
      </c>
      <c r="W2873" s="5">
        <v>0</v>
      </c>
      <c r="X2873" s="5"/>
      <c r="Y2873" s="5"/>
      <c r="Z2873" s="5">
        <f>Tbl_BalanceHistory[[#This Row],[Discretionary Recommended - Pre 2022]]+Tbl_BalanceHistory[[#This Row],[Discretionary Balance Recommended: Policy]]+Tbl_BalanceHistory[[#This Row],[Discretionary Balance Recommended: Commitments]]</f>
        <v>0</v>
      </c>
      <c r="AA2873" s="5">
        <f>Tbl_BalanceHistory[[#This Row],[Discretionary Balance]]-Tbl_BalanceHistory[[#This Row],[Discretionary Reappropriation]]</f>
        <v>2190.71</v>
      </c>
      <c r="AB2873" s="2"/>
      <c r="AC2873" s="2"/>
      <c r="AD2873" s="2"/>
      <c r="AE2873" s="2"/>
    </row>
    <row r="2874" spans="1:31" ht="45" x14ac:dyDescent="0.25">
      <c r="A2874" s="2" t="s">
        <v>10</v>
      </c>
      <c r="B2874" s="3">
        <v>7</v>
      </c>
      <c r="C2874" s="3">
        <v>937</v>
      </c>
      <c r="D2874" s="3" t="s">
        <v>521</v>
      </c>
      <c r="E2874" s="3" t="str">
        <f>_xlfn.XLOOKUP(Tbl_BalanceHistory[[#This Row],[RespAgy]],Tbl_Agencies[Agy Code],Tbl_Agencies[Agy Sort])</f>
        <v>119000</v>
      </c>
      <c r="F2874" s="2" t="str">
        <f>Tbl_BalanceHistory[[#This Row],[RespAgy]]&amp;": "&amp;Tbl_BalanceHistory[[#This Row],[RespAgency]]</f>
        <v>937: Southern Virginia Higher Education Center</v>
      </c>
      <c r="G2874" s="3">
        <v>937</v>
      </c>
      <c r="H2874" s="3" t="s">
        <v>521</v>
      </c>
      <c r="I2874" s="3" t="str">
        <f>_xlfn.XLOOKUP(Tbl_BalanceHistory[[#This Row],[AgyCode]],Tbl_Agencies[Agy Code],Tbl_Agencies[Agy Sort])</f>
        <v>119000</v>
      </c>
      <c r="J2874" s="2" t="str">
        <f>Tbl_BalanceHistory[[#This Row],[AgyCode]]&amp;": "&amp;Tbl_BalanceHistory[[#This Row],[Agency Name]]</f>
        <v>937: Southern Virginia Higher Education Center</v>
      </c>
      <c r="K2874" s="1">
        <v>2020</v>
      </c>
      <c r="L2874" s="3">
        <v>199</v>
      </c>
      <c r="M2874" s="3" t="s">
        <v>62</v>
      </c>
      <c r="N2874" s="2" t="str">
        <f>Tbl_BalanceHistory[[#This Row],[ProgramCode]]&amp;": "&amp;Tbl_BalanceHistory[[#This Row],[Program Name]]</f>
        <v>199: Administrative and Support Services</v>
      </c>
      <c r="O2874" s="3" t="s">
        <v>886</v>
      </c>
      <c r="P2874" s="1" t="str">
        <f>IF(Tbl_BalanceHistory[[#This Row],[FundCode]]="0100","GF",IF(Tbl_BalanceHistory[[#This Row],[FundCode]]="01000","GF","Hi Ed / OCR"))</f>
        <v>GF</v>
      </c>
      <c r="Q2874" s="5">
        <v>3842509</v>
      </c>
      <c r="R2874" s="5">
        <v>3664699.46</v>
      </c>
      <c r="S2874" s="5">
        <v>177809.54</v>
      </c>
      <c r="T2874" s="5">
        <v>0</v>
      </c>
      <c r="U2874" s="3"/>
      <c r="V2874" s="5">
        <v>177809.54</v>
      </c>
      <c r="W2874" s="5">
        <v>0</v>
      </c>
      <c r="X2874" s="5"/>
      <c r="Y2874" s="5"/>
      <c r="Z2874" s="5">
        <f>Tbl_BalanceHistory[[#This Row],[Discretionary Recommended - Pre 2022]]+Tbl_BalanceHistory[[#This Row],[Discretionary Balance Recommended: Policy]]+Tbl_BalanceHistory[[#This Row],[Discretionary Balance Recommended: Commitments]]</f>
        <v>0</v>
      </c>
      <c r="AA2874" s="5">
        <f>Tbl_BalanceHistory[[#This Row],[Discretionary Balance]]-Tbl_BalanceHistory[[#This Row],[Discretionary Reappropriation]]</f>
        <v>177809.54</v>
      </c>
      <c r="AB2874" s="2"/>
      <c r="AC2874" s="2"/>
      <c r="AD2874" s="2"/>
      <c r="AE2874" s="2"/>
    </row>
    <row r="2875" spans="1:31" ht="45" x14ac:dyDescent="0.25">
      <c r="A2875" s="2" t="s">
        <v>10</v>
      </c>
      <c r="B2875" s="3">
        <v>7</v>
      </c>
      <c r="C2875" s="3">
        <v>937</v>
      </c>
      <c r="D2875" s="3" t="s">
        <v>521</v>
      </c>
      <c r="E2875" s="3" t="str">
        <f>_xlfn.XLOOKUP(Tbl_BalanceHistory[[#This Row],[RespAgy]],Tbl_Agencies[Agy Code],Tbl_Agencies[Agy Sort])</f>
        <v>119000</v>
      </c>
      <c r="F2875" s="2" t="str">
        <f>Tbl_BalanceHistory[[#This Row],[RespAgy]]&amp;": "&amp;Tbl_BalanceHistory[[#This Row],[RespAgency]]</f>
        <v>937: Southern Virginia Higher Education Center</v>
      </c>
      <c r="G2875" s="3">
        <v>937</v>
      </c>
      <c r="H2875" s="3" t="s">
        <v>521</v>
      </c>
      <c r="I2875" s="3" t="str">
        <f>_xlfn.XLOOKUP(Tbl_BalanceHistory[[#This Row],[AgyCode]],Tbl_Agencies[Agy Code],Tbl_Agencies[Agy Sort])</f>
        <v>119000</v>
      </c>
      <c r="J2875" s="2" t="str">
        <f>Tbl_BalanceHistory[[#This Row],[AgyCode]]&amp;": "&amp;Tbl_BalanceHistory[[#This Row],[Agency Name]]</f>
        <v>937: Southern Virginia Higher Education Center</v>
      </c>
      <c r="K2875" s="1">
        <v>2021</v>
      </c>
      <c r="L2875" s="3">
        <v>199</v>
      </c>
      <c r="M2875" s="3" t="s">
        <v>62</v>
      </c>
      <c r="N2875" s="2" t="str">
        <f>Tbl_BalanceHistory[[#This Row],[ProgramCode]]&amp;": "&amp;Tbl_BalanceHistory[[#This Row],[Program Name]]</f>
        <v>199: Administrative and Support Services</v>
      </c>
      <c r="O2875" s="3" t="s">
        <v>886</v>
      </c>
      <c r="P2875" s="1" t="str">
        <f>IF(Tbl_BalanceHistory[[#This Row],[FundCode]]="0100","GF",IF(Tbl_BalanceHistory[[#This Row],[FundCode]]="01000","GF","Hi Ed / OCR"))</f>
        <v>GF</v>
      </c>
      <c r="Q2875" s="5">
        <v>3928148</v>
      </c>
      <c r="R2875" s="5">
        <v>3847407.88</v>
      </c>
      <c r="S2875" s="5">
        <v>80740.12</v>
      </c>
      <c r="T2875" s="5">
        <v>0</v>
      </c>
      <c r="U2875" s="3"/>
      <c r="V2875" s="5">
        <v>80740.12</v>
      </c>
      <c r="W2875" s="5">
        <v>0</v>
      </c>
      <c r="X2875" s="5"/>
      <c r="Y2875" s="5"/>
      <c r="Z2875" s="5">
        <f>Tbl_BalanceHistory[[#This Row],[Discretionary Recommended - Pre 2022]]+Tbl_BalanceHistory[[#This Row],[Discretionary Balance Recommended: Policy]]+Tbl_BalanceHistory[[#This Row],[Discretionary Balance Recommended: Commitments]]</f>
        <v>0</v>
      </c>
      <c r="AA2875" s="5">
        <f>Tbl_BalanceHistory[[#This Row],[Discretionary Balance]]-Tbl_BalanceHistory[[#This Row],[Discretionary Reappropriation]]</f>
        <v>80740.12</v>
      </c>
      <c r="AB2875" s="2"/>
      <c r="AC2875" s="2"/>
      <c r="AD2875" s="2"/>
      <c r="AE2875" s="2"/>
    </row>
    <row r="2876" spans="1:31" ht="45" x14ac:dyDescent="0.25">
      <c r="A2876" s="2" t="s">
        <v>10</v>
      </c>
      <c r="B2876" s="3">
        <v>7</v>
      </c>
      <c r="C2876" s="3">
        <v>937</v>
      </c>
      <c r="D2876" s="3" t="s">
        <v>521</v>
      </c>
      <c r="E2876" s="3" t="str">
        <f>_xlfn.XLOOKUP(Tbl_BalanceHistory[[#This Row],[RespAgy]],Tbl_Agencies[Agy Code],Tbl_Agencies[Agy Sort])</f>
        <v>119000</v>
      </c>
      <c r="F2876" s="2" t="str">
        <f>Tbl_BalanceHistory[[#This Row],[RespAgy]]&amp;": "&amp;Tbl_BalanceHistory[[#This Row],[RespAgency]]</f>
        <v>937: Southern Virginia Higher Education Center</v>
      </c>
      <c r="G2876" s="3">
        <v>937</v>
      </c>
      <c r="H2876" s="3" t="s">
        <v>521</v>
      </c>
      <c r="I2876" s="3" t="str">
        <f>_xlfn.XLOOKUP(Tbl_BalanceHistory[[#This Row],[AgyCode]],Tbl_Agencies[Agy Code],Tbl_Agencies[Agy Sort])</f>
        <v>119000</v>
      </c>
      <c r="J2876" s="2" t="str">
        <f>Tbl_BalanceHistory[[#This Row],[AgyCode]]&amp;": "&amp;Tbl_BalanceHistory[[#This Row],[Agency Name]]</f>
        <v>937: Southern Virginia Higher Education Center</v>
      </c>
      <c r="K2876" s="1">
        <v>2022</v>
      </c>
      <c r="L2876" s="3">
        <v>199</v>
      </c>
      <c r="M2876" s="3" t="s">
        <v>62</v>
      </c>
      <c r="N2876" s="2" t="str">
        <f>Tbl_BalanceHistory[[#This Row],[ProgramCode]]&amp;": "&amp;Tbl_BalanceHistory[[#This Row],[Program Name]]</f>
        <v>199: Administrative and Support Services</v>
      </c>
      <c r="O2876" s="3" t="s">
        <v>886</v>
      </c>
      <c r="P2876" s="1" t="str">
        <f>IF(Tbl_BalanceHistory[[#This Row],[FundCode]]="0100","GF",IF(Tbl_BalanceHistory[[#This Row],[FundCode]]="01000","GF","Hi Ed / OCR"))</f>
        <v>GF</v>
      </c>
      <c r="Q2876" s="5">
        <v>4520637</v>
      </c>
      <c r="R2876" s="5">
        <v>4458458.1399999997</v>
      </c>
      <c r="S2876" s="5">
        <v>62178.86</v>
      </c>
      <c r="T2876" s="5">
        <v>0</v>
      </c>
      <c r="U2876" s="3"/>
      <c r="V2876" s="5">
        <v>62178.86</v>
      </c>
      <c r="W2876" s="5"/>
      <c r="X2876" s="5">
        <v>0</v>
      </c>
      <c r="Y2876" s="5">
        <v>0</v>
      </c>
      <c r="Z2876" s="5">
        <f>Tbl_BalanceHistory[[#This Row],[Discretionary Recommended - Pre 2022]]+Tbl_BalanceHistory[[#This Row],[Discretionary Balance Recommended: Policy]]+Tbl_BalanceHistory[[#This Row],[Discretionary Balance Recommended: Commitments]]</f>
        <v>0</v>
      </c>
      <c r="AA2876" s="5">
        <f>Tbl_BalanceHistory[[#This Row],[Discretionary Balance]]-Tbl_BalanceHistory[[#This Row],[Discretionary Reappropriation]]</f>
        <v>62178.86</v>
      </c>
      <c r="AB2876" s="2"/>
      <c r="AC2876" s="2"/>
      <c r="AD2876" s="2"/>
      <c r="AE2876" s="2"/>
    </row>
    <row r="2877" spans="1:31" ht="45" x14ac:dyDescent="0.25">
      <c r="A2877" s="2" t="s">
        <v>10</v>
      </c>
      <c r="B2877" s="3">
        <v>7</v>
      </c>
      <c r="C2877" s="3">
        <v>937</v>
      </c>
      <c r="D2877" s="3" t="s">
        <v>521</v>
      </c>
      <c r="E2877" s="3" t="str">
        <f>_xlfn.XLOOKUP(Tbl_BalanceHistory[[#This Row],[RespAgy]],Tbl_Agencies[Agy Code],Tbl_Agencies[Agy Sort])</f>
        <v>119000</v>
      </c>
      <c r="F2877" s="2" t="str">
        <f>Tbl_BalanceHistory[[#This Row],[RespAgy]]&amp;": "&amp;Tbl_BalanceHistory[[#This Row],[RespAgency]]</f>
        <v>937: Southern Virginia Higher Education Center</v>
      </c>
      <c r="G2877" s="3">
        <v>937</v>
      </c>
      <c r="H2877" s="3" t="s">
        <v>521</v>
      </c>
      <c r="I2877" s="3" t="str">
        <f>_xlfn.XLOOKUP(Tbl_BalanceHistory[[#This Row],[AgyCode]],Tbl_Agencies[Agy Code],Tbl_Agencies[Agy Sort])</f>
        <v>119000</v>
      </c>
      <c r="J2877" s="2" t="str">
        <f>Tbl_BalanceHistory[[#This Row],[AgyCode]]&amp;": "&amp;Tbl_BalanceHistory[[#This Row],[Agency Name]]</f>
        <v>937: Southern Virginia Higher Education Center</v>
      </c>
      <c r="K2877" s="1">
        <v>2023</v>
      </c>
      <c r="L2877" s="3">
        <v>199</v>
      </c>
      <c r="M2877" s="3" t="s">
        <v>62</v>
      </c>
      <c r="N2877" s="2" t="str">
        <f>Tbl_BalanceHistory[[#This Row],[ProgramCode]]&amp;": "&amp;Tbl_BalanceHistory[[#This Row],[Program Name]]</f>
        <v>199: Administrative and Support Services</v>
      </c>
      <c r="O2877" s="3" t="s">
        <v>886</v>
      </c>
      <c r="P2877" s="1" t="str">
        <f>IF(Tbl_BalanceHistory[[#This Row],[FundCode]]="0100","GF",IF(Tbl_BalanceHistory[[#This Row],[FundCode]]="01000","GF","Hi Ed / OCR"))</f>
        <v>GF</v>
      </c>
      <c r="Q2877" s="5">
        <v>5352260</v>
      </c>
      <c r="R2877" s="5">
        <v>5345219.4800000004</v>
      </c>
      <c r="S2877" s="5">
        <v>7040.52</v>
      </c>
      <c r="T2877" s="5">
        <v>0</v>
      </c>
      <c r="U2877" s="3"/>
      <c r="V2877" s="5">
        <v>7040.52</v>
      </c>
      <c r="W2877" s="5">
        <v>0</v>
      </c>
      <c r="X2877" s="5">
        <v>0</v>
      </c>
      <c r="Y2877" s="5">
        <v>0</v>
      </c>
      <c r="Z2877" s="5">
        <v>0</v>
      </c>
      <c r="AA2877" s="5">
        <v>7040.52</v>
      </c>
      <c r="AB2877" s="2"/>
      <c r="AC2877" s="2"/>
      <c r="AD2877" s="2"/>
      <c r="AE2877" s="2"/>
    </row>
    <row r="2878" spans="1:31" ht="45" x14ac:dyDescent="0.25">
      <c r="A2878" s="2" t="s">
        <v>10</v>
      </c>
      <c r="B2878" s="3">
        <v>7</v>
      </c>
      <c r="C2878" s="3">
        <v>937</v>
      </c>
      <c r="D2878" s="3" t="s">
        <v>521</v>
      </c>
      <c r="E2878" s="3" t="str">
        <f>_xlfn.XLOOKUP(Tbl_BalanceHistory[[#This Row],[RespAgy]],Tbl_Agencies[Agy Code],Tbl_Agencies[Agy Sort])</f>
        <v>119000</v>
      </c>
      <c r="F2878" s="2" t="str">
        <f>Tbl_BalanceHistory[[#This Row],[RespAgy]]&amp;": "&amp;Tbl_BalanceHistory[[#This Row],[RespAgency]]</f>
        <v>937: Southern Virginia Higher Education Center</v>
      </c>
      <c r="G2878" s="3">
        <v>937</v>
      </c>
      <c r="H2878" s="3" t="s">
        <v>521</v>
      </c>
      <c r="I2878" s="3" t="str">
        <f>_xlfn.XLOOKUP(Tbl_BalanceHistory[[#This Row],[AgyCode]],Tbl_Agencies[Agy Code],Tbl_Agencies[Agy Sort])</f>
        <v>119000</v>
      </c>
      <c r="J2878" s="2" t="str">
        <f>Tbl_BalanceHistory[[#This Row],[AgyCode]]&amp;": "&amp;Tbl_BalanceHistory[[#This Row],[Agency Name]]</f>
        <v>937: Southern Virginia Higher Education Center</v>
      </c>
      <c r="K2878" s="1">
        <v>2024</v>
      </c>
      <c r="L2878" s="3">
        <v>199</v>
      </c>
      <c r="M2878" s="3" t="s">
        <v>62</v>
      </c>
      <c r="N2878" s="2" t="str">
        <f>Tbl_BalanceHistory[[#This Row],[ProgramCode]]&amp;": "&amp;Tbl_BalanceHistory[[#This Row],[Program Name]]</f>
        <v>199: Administrative and Support Services</v>
      </c>
      <c r="O2878" s="3" t="s">
        <v>886</v>
      </c>
      <c r="P2878" s="1" t="str">
        <f>IF(Tbl_BalanceHistory[[#This Row],[FundCode]]="0100","GF",IF(Tbl_BalanceHistory[[#This Row],[FundCode]]="01000","GF","Hi Ed / OCR"))</f>
        <v>GF</v>
      </c>
      <c r="Q2878" s="5">
        <v>5511329</v>
      </c>
      <c r="R2878" s="5">
        <v>5511329</v>
      </c>
      <c r="S2878" s="5">
        <v>0</v>
      </c>
      <c r="T2878" s="5">
        <v>0</v>
      </c>
      <c r="U2878" s="3"/>
      <c r="V2878" s="5">
        <v>0</v>
      </c>
      <c r="W2878" s="5">
        <v>0</v>
      </c>
      <c r="X2878" s="5">
        <v>0</v>
      </c>
      <c r="Y2878" s="5">
        <v>0</v>
      </c>
      <c r="Z2878" s="5">
        <v>0</v>
      </c>
      <c r="AA2878" s="5">
        <v>0</v>
      </c>
      <c r="AB2878" s="2"/>
      <c r="AC2878" s="2"/>
      <c r="AD2878" s="2"/>
      <c r="AE2878" s="2"/>
    </row>
    <row r="2879" spans="1:31" ht="45" x14ac:dyDescent="0.25">
      <c r="A2879" s="2" t="s">
        <v>10</v>
      </c>
      <c r="B2879" s="3">
        <v>7</v>
      </c>
      <c r="C2879" s="3">
        <v>948</v>
      </c>
      <c r="D2879" s="3" t="s">
        <v>524</v>
      </c>
      <c r="E2879" s="3" t="str">
        <f>_xlfn.XLOOKUP(Tbl_BalanceHistory[[#This Row],[RespAgy]],Tbl_Agencies[Agy Code],Tbl_Agencies[Agy Sort])</f>
        <v>120000</v>
      </c>
      <c r="F2879" s="2" t="str">
        <f>Tbl_BalanceHistory[[#This Row],[RespAgy]]&amp;": "&amp;Tbl_BalanceHistory[[#This Row],[RespAgency]]</f>
        <v>948: Southwest Virginia Higher Education Center</v>
      </c>
      <c r="G2879" s="3">
        <v>948</v>
      </c>
      <c r="H2879" s="3" t="s">
        <v>524</v>
      </c>
      <c r="I2879" s="3" t="str">
        <f>_xlfn.XLOOKUP(Tbl_BalanceHistory[[#This Row],[AgyCode]],Tbl_Agencies[Agy Code],Tbl_Agencies[Agy Sort])</f>
        <v>120000</v>
      </c>
      <c r="J2879" s="2" t="str">
        <f>Tbl_BalanceHistory[[#This Row],[AgyCode]]&amp;": "&amp;Tbl_BalanceHistory[[#This Row],[Agency Name]]</f>
        <v>948: Southwest Virginia Higher Education Center</v>
      </c>
      <c r="K2879" s="1">
        <v>2014</v>
      </c>
      <c r="L2879" s="3">
        <v>199</v>
      </c>
      <c r="M2879" s="3" t="s">
        <v>62</v>
      </c>
      <c r="N2879" s="2" t="str">
        <f>Tbl_BalanceHistory[[#This Row],[ProgramCode]]&amp;": "&amp;Tbl_BalanceHistory[[#This Row],[Program Name]]</f>
        <v>199: Administrative and Support Services</v>
      </c>
      <c r="O2879" s="3" t="s">
        <v>1730</v>
      </c>
      <c r="P2879" s="1" t="str">
        <f>IF(Tbl_BalanceHistory[[#This Row],[FundCode]]="0100","GF",IF(Tbl_BalanceHistory[[#This Row],[FundCode]]="01000","GF","Hi Ed / OCR"))</f>
        <v>GF</v>
      </c>
      <c r="Q2879" s="5">
        <v>2008464</v>
      </c>
      <c r="R2879" s="5">
        <v>2008464</v>
      </c>
      <c r="S2879" s="5">
        <v>0</v>
      </c>
      <c r="T2879" s="5">
        <v>0</v>
      </c>
      <c r="U2879" s="3"/>
      <c r="V2879" s="5">
        <v>0</v>
      </c>
      <c r="W2879" s="5">
        <v>0</v>
      </c>
      <c r="X2879" s="5"/>
      <c r="Y2879" s="5"/>
      <c r="Z2879" s="5">
        <f>Tbl_BalanceHistory[[#This Row],[Discretionary Recommended - Pre 2022]]+Tbl_BalanceHistory[[#This Row],[Discretionary Balance Recommended: Policy]]+Tbl_BalanceHistory[[#This Row],[Discretionary Balance Recommended: Commitments]]</f>
        <v>0</v>
      </c>
      <c r="AA2879" s="5">
        <f>Tbl_BalanceHistory[[#This Row],[Discretionary Balance]]-Tbl_BalanceHistory[[#This Row],[Discretionary Reappropriation]]</f>
        <v>0</v>
      </c>
      <c r="AB2879" s="2"/>
      <c r="AC2879" s="2"/>
      <c r="AD2879" s="2"/>
      <c r="AE2879" s="2"/>
    </row>
    <row r="2880" spans="1:31" ht="45" x14ac:dyDescent="0.25">
      <c r="A2880" s="2" t="s">
        <v>10</v>
      </c>
      <c r="B2880" s="3">
        <v>7</v>
      </c>
      <c r="C2880" s="3">
        <v>948</v>
      </c>
      <c r="D2880" s="3" t="s">
        <v>524</v>
      </c>
      <c r="E2880" s="3" t="str">
        <f>_xlfn.XLOOKUP(Tbl_BalanceHistory[[#This Row],[RespAgy]],Tbl_Agencies[Agy Code],Tbl_Agencies[Agy Sort])</f>
        <v>120000</v>
      </c>
      <c r="F2880" s="2" t="str">
        <f>Tbl_BalanceHistory[[#This Row],[RespAgy]]&amp;": "&amp;Tbl_BalanceHistory[[#This Row],[RespAgency]]</f>
        <v>948: Southwest Virginia Higher Education Center</v>
      </c>
      <c r="G2880" s="3">
        <v>948</v>
      </c>
      <c r="H2880" s="3" t="s">
        <v>524</v>
      </c>
      <c r="I2880" s="3" t="str">
        <f>_xlfn.XLOOKUP(Tbl_BalanceHistory[[#This Row],[AgyCode]],Tbl_Agencies[Agy Code],Tbl_Agencies[Agy Sort])</f>
        <v>120000</v>
      </c>
      <c r="J2880" s="2" t="str">
        <f>Tbl_BalanceHistory[[#This Row],[AgyCode]]&amp;": "&amp;Tbl_BalanceHistory[[#This Row],[Agency Name]]</f>
        <v>948: Southwest Virginia Higher Education Center</v>
      </c>
      <c r="K2880" s="1">
        <v>2015</v>
      </c>
      <c r="L2880" s="3">
        <v>199</v>
      </c>
      <c r="M2880" s="3" t="s">
        <v>62</v>
      </c>
      <c r="N2880" s="2" t="str">
        <f>Tbl_BalanceHistory[[#This Row],[ProgramCode]]&amp;": "&amp;Tbl_BalanceHistory[[#This Row],[Program Name]]</f>
        <v>199: Administrative and Support Services</v>
      </c>
      <c r="O2880" s="3" t="s">
        <v>1730</v>
      </c>
      <c r="P2880" s="1" t="str">
        <f>IF(Tbl_BalanceHistory[[#This Row],[FundCode]]="0100","GF",IF(Tbl_BalanceHistory[[#This Row],[FundCode]]="01000","GF","Hi Ed / OCR"))</f>
        <v>GF</v>
      </c>
      <c r="Q2880" s="5">
        <v>2049944</v>
      </c>
      <c r="R2880" s="5">
        <v>2049944</v>
      </c>
      <c r="S2880" s="5">
        <v>0</v>
      </c>
      <c r="T2880" s="5">
        <v>0</v>
      </c>
      <c r="U2880" s="3"/>
      <c r="V2880" s="5">
        <v>0</v>
      </c>
      <c r="W2880" s="5">
        <v>0</v>
      </c>
      <c r="X2880" s="5"/>
      <c r="Y2880" s="5"/>
      <c r="Z2880" s="5">
        <f>Tbl_BalanceHistory[[#This Row],[Discretionary Recommended - Pre 2022]]+Tbl_BalanceHistory[[#This Row],[Discretionary Balance Recommended: Policy]]+Tbl_BalanceHistory[[#This Row],[Discretionary Balance Recommended: Commitments]]</f>
        <v>0</v>
      </c>
      <c r="AA2880" s="5">
        <f>Tbl_BalanceHistory[[#This Row],[Discretionary Balance]]-Tbl_BalanceHistory[[#This Row],[Discretionary Reappropriation]]</f>
        <v>0</v>
      </c>
      <c r="AB2880" s="2"/>
      <c r="AC2880" s="2"/>
      <c r="AD2880" s="2"/>
      <c r="AE2880" s="2"/>
    </row>
    <row r="2881" spans="1:31" ht="45" x14ac:dyDescent="0.25">
      <c r="A2881" s="2" t="s">
        <v>10</v>
      </c>
      <c r="B2881" s="3">
        <v>7</v>
      </c>
      <c r="C2881" s="3">
        <v>948</v>
      </c>
      <c r="D2881" s="3" t="s">
        <v>524</v>
      </c>
      <c r="E2881" s="3" t="str">
        <f>_xlfn.XLOOKUP(Tbl_BalanceHistory[[#This Row],[RespAgy]],Tbl_Agencies[Agy Code],Tbl_Agencies[Agy Sort])</f>
        <v>120000</v>
      </c>
      <c r="F2881" s="2" t="str">
        <f>Tbl_BalanceHistory[[#This Row],[RespAgy]]&amp;": "&amp;Tbl_BalanceHistory[[#This Row],[RespAgency]]</f>
        <v>948: Southwest Virginia Higher Education Center</v>
      </c>
      <c r="G2881" s="3">
        <v>948</v>
      </c>
      <c r="H2881" s="3" t="s">
        <v>524</v>
      </c>
      <c r="I2881" s="3" t="str">
        <f>_xlfn.XLOOKUP(Tbl_BalanceHistory[[#This Row],[AgyCode]],Tbl_Agencies[Agy Code],Tbl_Agencies[Agy Sort])</f>
        <v>120000</v>
      </c>
      <c r="J2881" s="2" t="str">
        <f>Tbl_BalanceHistory[[#This Row],[AgyCode]]&amp;": "&amp;Tbl_BalanceHistory[[#This Row],[Agency Name]]</f>
        <v>948: Southwest Virginia Higher Education Center</v>
      </c>
      <c r="K2881" s="1">
        <v>2016</v>
      </c>
      <c r="L2881" s="3">
        <v>199</v>
      </c>
      <c r="M2881" s="3" t="s">
        <v>62</v>
      </c>
      <c r="N2881" s="2" t="str">
        <f>Tbl_BalanceHistory[[#This Row],[ProgramCode]]&amp;": "&amp;Tbl_BalanceHistory[[#This Row],[Program Name]]</f>
        <v>199: Administrative and Support Services</v>
      </c>
      <c r="O2881" s="3" t="s">
        <v>1730</v>
      </c>
      <c r="P2881" s="1" t="str">
        <f>IF(Tbl_BalanceHistory[[#This Row],[FundCode]]="0100","GF",IF(Tbl_BalanceHistory[[#This Row],[FundCode]]="01000","GF","Hi Ed / OCR"))</f>
        <v>GF</v>
      </c>
      <c r="Q2881" s="5">
        <v>2100215</v>
      </c>
      <c r="R2881" s="5">
        <v>2100215</v>
      </c>
      <c r="S2881" s="5">
        <v>0</v>
      </c>
      <c r="T2881" s="5">
        <v>0</v>
      </c>
      <c r="U2881" s="3"/>
      <c r="V2881" s="5">
        <v>0</v>
      </c>
      <c r="W2881" s="5">
        <v>0</v>
      </c>
      <c r="X2881" s="5"/>
      <c r="Y2881" s="5"/>
      <c r="Z2881" s="5">
        <f>Tbl_BalanceHistory[[#This Row],[Discretionary Recommended - Pre 2022]]+Tbl_BalanceHistory[[#This Row],[Discretionary Balance Recommended: Policy]]+Tbl_BalanceHistory[[#This Row],[Discretionary Balance Recommended: Commitments]]</f>
        <v>0</v>
      </c>
      <c r="AA2881" s="5">
        <f>Tbl_BalanceHistory[[#This Row],[Discretionary Balance]]-Tbl_BalanceHistory[[#This Row],[Discretionary Reappropriation]]</f>
        <v>0</v>
      </c>
      <c r="AB2881" s="2"/>
      <c r="AC2881" s="2"/>
      <c r="AD2881" s="2"/>
      <c r="AE2881" s="2"/>
    </row>
    <row r="2882" spans="1:31" ht="45" x14ac:dyDescent="0.25">
      <c r="A2882" s="2" t="s">
        <v>10</v>
      </c>
      <c r="B2882" s="3">
        <v>7</v>
      </c>
      <c r="C2882" s="3">
        <v>948</v>
      </c>
      <c r="D2882" s="3" t="s">
        <v>524</v>
      </c>
      <c r="E2882" s="3" t="str">
        <f>_xlfn.XLOOKUP(Tbl_BalanceHistory[[#This Row],[RespAgy]],Tbl_Agencies[Agy Code],Tbl_Agencies[Agy Sort])</f>
        <v>120000</v>
      </c>
      <c r="F2882" s="2" t="str">
        <f>Tbl_BalanceHistory[[#This Row],[RespAgy]]&amp;": "&amp;Tbl_BalanceHistory[[#This Row],[RespAgency]]</f>
        <v>948: Southwest Virginia Higher Education Center</v>
      </c>
      <c r="G2882" s="3">
        <v>948</v>
      </c>
      <c r="H2882" s="3" t="s">
        <v>524</v>
      </c>
      <c r="I2882" s="3" t="str">
        <f>_xlfn.XLOOKUP(Tbl_BalanceHistory[[#This Row],[AgyCode]],Tbl_Agencies[Agy Code],Tbl_Agencies[Agy Sort])</f>
        <v>120000</v>
      </c>
      <c r="J2882" s="2" t="str">
        <f>Tbl_BalanceHistory[[#This Row],[AgyCode]]&amp;": "&amp;Tbl_BalanceHistory[[#This Row],[Agency Name]]</f>
        <v>948: Southwest Virginia Higher Education Center</v>
      </c>
      <c r="K2882" s="1">
        <v>2017</v>
      </c>
      <c r="L2882" s="3">
        <v>199</v>
      </c>
      <c r="M2882" s="3" t="s">
        <v>62</v>
      </c>
      <c r="N2882" s="2" t="str">
        <f>Tbl_BalanceHistory[[#This Row],[ProgramCode]]&amp;": "&amp;Tbl_BalanceHistory[[#This Row],[Program Name]]</f>
        <v>199: Administrative and Support Services</v>
      </c>
      <c r="O2882" s="3" t="s">
        <v>886</v>
      </c>
      <c r="P2882" s="1" t="str">
        <f>IF(Tbl_BalanceHistory[[#This Row],[FundCode]]="0100","GF",IF(Tbl_BalanceHistory[[#This Row],[FundCode]]="01000","GF","Hi Ed / OCR"))</f>
        <v>GF</v>
      </c>
      <c r="Q2882" s="5">
        <v>2055550</v>
      </c>
      <c r="R2882" s="5">
        <v>2055550</v>
      </c>
      <c r="S2882" s="5">
        <v>0</v>
      </c>
      <c r="T2882" s="5">
        <v>0</v>
      </c>
      <c r="U2882" s="3"/>
      <c r="V2882" s="5">
        <v>0</v>
      </c>
      <c r="W2882" s="5">
        <v>0</v>
      </c>
      <c r="X2882" s="5"/>
      <c r="Y2882" s="5"/>
      <c r="Z2882" s="5">
        <f>Tbl_BalanceHistory[[#This Row],[Discretionary Recommended - Pre 2022]]+Tbl_BalanceHistory[[#This Row],[Discretionary Balance Recommended: Policy]]+Tbl_BalanceHistory[[#This Row],[Discretionary Balance Recommended: Commitments]]</f>
        <v>0</v>
      </c>
      <c r="AA2882" s="5">
        <f>Tbl_BalanceHistory[[#This Row],[Discretionary Balance]]-Tbl_BalanceHistory[[#This Row],[Discretionary Reappropriation]]</f>
        <v>0</v>
      </c>
      <c r="AB2882" s="2"/>
      <c r="AC2882" s="2"/>
      <c r="AD2882" s="2"/>
      <c r="AE2882" s="2"/>
    </row>
    <row r="2883" spans="1:31" ht="45" x14ac:dyDescent="0.25">
      <c r="A2883" s="2" t="s">
        <v>10</v>
      </c>
      <c r="B2883" s="3">
        <v>7</v>
      </c>
      <c r="C2883" s="3">
        <v>948</v>
      </c>
      <c r="D2883" s="3" t="s">
        <v>524</v>
      </c>
      <c r="E2883" s="3" t="str">
        <f>_xlfn.XLOOKUP(Tbl_BalanceHistory[[#This Row],[RespAgy]],Tbl_Agencies[Agy Code],Tbl_Agencies[Agy Sort])</f>
        <v>120000</v>
      </c>
      <c r="F2883" s="2" t="str">
        <f>Tbl_BalanceHistory[[#This Row],[RespAgy]]&amp;": "&amp;Tbl_BalanceHistory[[#This Row],[RespAgency]]</f>
        <v>948: Southwest Virginia Higher Education Center</v>
      </c>
      <c r="G2883" s="3">
        <v>948</v>
      </c>
      <c r="H2883" s="3" t="s">
        <v>524</v>
      </c>
      <c r="I2883" s="3" t="str">
        <f>_xlfn.XLOOKUP(Tbl_BalanceHistory[[#This Row],[AgyCode]],Tbl_Agencies[Agy Code],Tbl_Agencies[Agy Sort])</f>
        <v>120000</v>
      </c>
      <c r="J2883" s="2" t="str">
        <f>Tbl_BalanceHistory[[#This Row],[AgyCode]]&amp;": "&amp;Tbl_BalanceHistory[[#This Row],[Agency Name]]</f>
        <v>948: Southwest Virginia Higher Education Center</v>
      </c>
      <c r="K2883" s="1">
        <v>2018</v>
      </c>
      <c r="L2883" s="3">
        <v>199</v>
      </c>
      <c r="M2883" s="3" t="s">
        <v>62</v>
      </c>
      <c r="N2883" s="2" t="str">
        <f>Tbl_BalanceHistory[[#This Row],[ProgramCode]]&amp;": "&amp;Tbl_BalanceHistory[[#This Row],[Program Name]]</f>
        <v>199: Administrative and Support Services</v>
      </c>
      <c r="O2883" s="3" t="s">
        <v>886</v>
      </c>
      <c r="P2883" s="1" t="str">
        <f>IF(Tbl_BalanceHistory[[#This Row],[FundCode]]="0100","GF",IF(Tbl_BalanceHistory[[#This Row],[FundCode]]="01000","GF","Hi Ed / OCR"))</f>
        <v>GF</v>
      </c>
      <c r="Q2883" s="5">
        <v>2096252</v>
      </c>
      <c r="R2883" s="5">
        <v>2096252</v>
      </c>
      <c r="S2883" s="5">
        <v>0</v>
      </c>
      <c r="T2883" s="5">
        <v>0</v>
      </c>
      <c r="U2883" s="3"/>
      <c r="V2883" s="5">
        <v>0</v>
      </c>
      <c r="W2883" s="5">
        <v>0</v>
      </c>
      <c r="X2883" s="5"/>
      <c r="Y2883" s="5"/>
      <c r="Z2883" s="5">
        <f>Tbl_BalanceHistory[[#This Row],[Discretionary Recommended - Pre 2022]]+Tbl_BalanceHistory[[#This Row],[Discretionary Balance Recommended: Policy]]+Tbl_BalanceHistory[[#This Row],[Discretionary Balance Recommended: Commitments]]</f>
        <v>0</v>
      </c>
      <c r="AA2883" s="5">
        <f>Tbl_BalanceHistory[[#This Row],[Discretionary Balance]]-Tbl_BalanceHistory[[#This Row],[Discretionary Reappropriation]]</f>
        <v>0</v>
      </c>
      <c r="AB2883" s="2"/>
      <c r="AC2883" s="2"/>
      <c r="AD2883" s="2"/>
      <c r="AE2883" s="2"/>
    </row>
    <row r="2884" spans="1:31" ht="45" x14ac:dyDescent="0.25">
      <c r="A2884" s="2" t="s">
        <v>10</v>
      </c>
      <c r="B2884" s="3">
        <v>7</v>
      </c>
      <c r="C2884" s="3">
        <v>948</v>
      </c>
      <c r="D2884" s="3" t="s">
        <v>524</v>
      </c>
      <c r="E2884" s="3" t="str">
        <f>_xlfn.XLOOKUP(Tbl_BalanceHistory[[#This Row],[RespAgy]],Tbl_Agencies[Agy Code],Tbl_Agencies[Agy Sort])</f>
        <v>120000</v>
      </c>
      <c r="F2884" s="2" t="str">
        <f>Tbl_BalanceHistory[[#This Row],[RespAgy]]&amp;": "&amp;Tbl_BalanceHistory[[#This Row],[RespAgency]]</f>
        <v>948: Southwest Virginia Higher Education Center</v>
      </c>
      <c r="G2884" s="3">
        <v>948</v>
      </c>
      <c r="H2884" s="3" t="s">
        <v>524</v>
      </c>
      <c r="I2884" s="3" t="str">
        <f>_xlfn.XLOOKUP(Tbl_BalanceHistory[[#This Row],[AgyCode]],Tbl_Agencies[Agy Code],Tbl_Agencies[Agy Sort])</f>
        <v>120000</v>
      </c>
      <c r="J2884" s="2" t="str">
        <f>Tbl_BalanceHistory[[#This Row],[AgyCode]]&amp;": "&amp;Tbl_BalanceHistory[[#This Row],[Agency Name]]</f>
        <v>948: Southwest Virginia Higher Education Center</v>
      </c>
      <c r="K2884" s="1">
        <v>2019</v>
      </c>
      <c r="L2884" s="3">
        <v>199</v>
      </c>
      <c r="M2884" s="3" t="s">
        <v>62</v>
      </c>
      <c r="N2884" s="2" t="str">
        <f>Tbl_BalanceHistory[[#This Row],[ProgramCode]]&amp;": "&amp;Tbl_BalanceHistory[[#This Row],[Program Name]]</f>
        <v>199: Administrative and Support Services</v>
      </c>
      <c r="O2884" s="3" t="s">
        <v>886</v>
      </c>
      <c r="P2884" s="1" t="str">
        <f>IF(Tbl_BalanceHistory[[#This Row],[FundCode]]="0100","GF",IF(Tbl_BalanceHistory[[#This Row],[FundCode]]="01000","GF","Hi Ed / OCR"))</f>
        <v>GF</v>
      </c>
      <c r="Q2884" s="5">
        <v>2113567</v>
      </c>
      <c r="R2884" s="5">
        <v>2113567</v>
      </c>
      <c r="S2884" s="5">
        <v>0</v>
      </c>
      <c r="T2884" s="5">
        <v>0</v>
      </c>
      <c r="U2884" s="3"/>
      <c r="V2884" s="5">
        <v>0</v>
      </c>
      <c r="W2884" s="5">
        <v>0</v>
      </c>
      <c r="X2884" s="5"/>
      <c r="Y2884" s="5"/>
      <c r="Z2884" s="5">
        <f>Tbl_BalanceHistory[[#This Row],[Discretionary Recommended - Pre 2022]]+Tbl_BalanceHistory[[#This Row],[Discretionary Balance Recommended: Policy]]+Tbl_BalanceHistory[[#This Row],[Discretionary Balance Recommended: Commitments]]</f>
        <v>0</v>
      </c>
      <c r="AA2884" s="5">
        <f>Tbl_BalanceHistory[[#This Row],[Discretionary Balance]]-Tbl_BalanceHistory[[#This Row],[Discretionary Reappropriation]]</f>
        <v>0</v>
      </c>
      <c r="AB2884" s="2"/>
      <c r="AC2884" s="2"/>
      <c r="AD2884" s="2"/>
      <c r="AE2884" s="2"/>
    </row>
    <row r="2885" spans="1:31" ht="45" x14ac:dyDescent="0.25">
      <c r="A2885" s="2" t="s">
        <v>10</v>
      </c>
      <c r="B2885" s="3">
        <v>7</v>
      </c>
      <c r="C2885" s="3">
        <v>948</v>
      </c>
      <c r="D2885" s="3" t="s">
        <v>524</v>
      </c>
      <c r="E2885" s="3" t="str">
        <f>_xlfn.XLOOKUP(Tbl_BalanceHistory[[#This Row],[RespAgy]],Tbl_Agencies[Agy Code],Tbl_Agencies[Agy Sort])</f>
        <v>120000</v>
      </c>
      <c r="F2885" s="2" t="str">
        <f>Tbl_BalanceHistory[[#This Row],[RespAgy]]&amp;": "&amp;Tbl_BalanceHistory[[#This Row],[RespAgency]]</f>
        <v>948: Southwest Virginia Higher Education Center</v>
      </c>
      <c r="G2885" s="3">
        <v>948</v>
      </c>
      <c r="H2885" s="3" t="s">
        <v>524</v>
      </c>
      <c r="I2885" s="3" t="str">
        <f>_xlfn.XLOOKUP(Tbl_BalanceHistory[[#This Row],[AgyCode]],Tbl_Agencies[Agy Code],Tbl_Agencies[Agy Sort])</f>
        <v>120000</v>
      </c>
      <c r="J2885" s="2" t="str">
        <f>Tbl_BalanceHistory[[#This Row],[AgyCode]]&amp;": "&amp;Tbl_BalanceHistory[[#This Row],[Agency Name]]</f>
        <v>948: Southwest Virginia Higher Education Center</v>
      </c>
      <c r="K2885" s="1">
        <v>2020</v>
      </c>
      <c r="L2885" s="3">
        <v>199</v>
      </c>
      <c r="M2885" s="3" t="s">
        <v>62</v>
      </c>
      <c r="N2885" s="2" t="str">
        <f>Tbl_BalanceHistory[[#This Row],[ProgramCode]]&amp;": "&amp;Tbl_BalanceHistory[[#This Row],[Program Name]]</f>
        <v>199: Administrative and Support Services</v>
      </c>
      <c r="O2885" s="3" t="s">
        <v>886</v>
      </c>
      <c r="P2885" s="1" t="str">
        <f>IF(Tbl_BalanceHistory[[#This Row],[FundCode]]="0100","GF",IF(Tbl_BalanceHistory[[#This Row],[FundCode]]="01000","GF","Hi Ed / OCR"))</f>
        <v>GF</v>
      </c>
      <c r="Q2885" s="5">
        <v>2153349</v>
      </c>
      <c r="R2885" s="5">
        <v>2141307.6800000002</v>
      </c>
      <c r="S2885" s="5">
        <v>12041.32</v>
      </c>
      <c r="T2885" s="5">
        <v>0</v>
      </c>
      <c r="U2885" s="3"/>
      <c r="V2885" s="5">
        <v>12041.32</v>
      </c>
      <c r="W2885" s="5">
        <v>0</v>
      </c>
      <c r="X2885" s="5"/>
      <c r="Y2885" s="5"/>
      <c r="Z2885" s="5">
        <f>Tbl_BalanceHistory[[#This Row],[Discretionary Recommended - Pre 2022]]+Tbl_BalanceHistory[[#This Row],[Discretionary Balance Recommended: Policy]]+Tbl_BalanceHistory[[#This Row],[Discretionary Balance Recommended: Commitments]]</f>
        <v>0</v>
      </c>
      <c r="AA2885" s="5">
        <f>Tbl_BalanceHistory[[#This Row],[Discretionary Balance]]-Tbl_BalanceHistory[[#This Row],[Discretionary Reappropriation]]</f>
        <v>12041.32</v>
      </c>
      <c r="AB2885" s="2"/>
      <c r="AC2885" s="2"/>
      <c r="AD2885" s="2"/>
      <c r="AE2885" s="2"/>
    </row>
    <row r="2886" spans="1:31" ht="45" x14ac:dyDescent="0.25">
      <c r="A2886" s="2" t="s">
        <v>10</v>
      </c>
      <c r="B2886" s="3">
        <v>7</v>
      </c>
      <c r="C2886" s="3">
        <v>948</v>
      </c>
      <c r="D2886" s="3" t="s">
        <v>524</v>
      </c>
      <c r="E2886" s="3" t="str">
        <f>_xlfn.XLOOKUP(Tbl_BalanceHistory[[#This Row],[RespAgy]],Tbl_Agencies[Agy Code],Tbl_Agencies[Agy Sort])</f>
        <v>120000</v>
      </c>
      <c r="F2886" s="2" t="str">
        <f>Tbl_BalanceHistory[[#This Row],[RespAgy]]&amp;": "&amp;Tbl_BalanceHistory[[#This Row],[RespAgency]]</f>
        <v>948: Southwest Virginia Higher Education Center</v>
      </c>
      <c r="G2886" s="3">
        <v>948</v>
      </c>
      <c r="H2886" s="3" t="s">
        <v>524</v>
      </c>
      <c r="I2886" s="3" t="str">
        <f>_xlfn.XLOOKUP(Tbl_BalanceHistory[[#This Row],[AgyCode]],Tbl_Agencies[Agy Code],Tbl_Agencies[Agy Sort])</f>
        <v>120000</v>
      </c>
      <c r="J2886" s="2" t="str">
        <f>Tbl_BalanceHistory[[#This Row],[AgyCode]]&amp;": "&amp;Tbl_BalanceHistory[[#This Row],[Agency Name]]</f>
        <v>948: Southwest Virginia Higher Education Center</v>
      </c>
      <c r="K2886" s="1">
        <v>2021</v>
      </c>
      <c r="L2886" s="3">
        <v>199</v>
      </c>
      <c r="M2886" s="3" t="s">
        <v>62</v>
      </c>
      <c r="N2886" s="2" t="str">
        <f>Tbl_BalanceHistory[[#This Row],[ProgramCode]]&amp;": "&amp;Tbl_BalanceHistory[[#This Row],[Program Name]]</f>
        <v>199: Administrative and Support Services</v>
      </c>
      <c r="O2886" s="3" t="s">
        <v>886</v>
      </c>
      <c r="P2886" s="1" t="str">
        <f>IF(Tbl_BalanceHistory[[#This Row],[FundCode]]="0100","GF",IF(Tbl_BalanceHistory[[#This Row],[FundCode]]="01000","GF","Hi Ed / OCR"))</f>
        <v>GF</v>
      </c>
      <c r="Q2886" s="5">
        <v>2192423</v>
      </c>
      <c r="R2886" s="5">
        <v>2192423</v>
      </c>
      <c r="S2886" s="5">
        <v>0</v>
      </c>
      <c r="T2886" s="5">
        <v>0</v>
      </c>
      <c r="U2886" s="3"/>
      <c r="V2886" s="5">
        <v>0</v>
      </c>
      <c r="W2886" s="5">
        <v>0</v>
      </c>
      <c r="X2886" s="5"/>
      <c r="Y2886" s="5"/>
      <c r="Z2886" s="5">
        <f>Tbl_BalanceHistory[[#This Row],[Discretionary Recommended - Pre 2022]]+Tbl_BalanceHistory[[#This Row],[Discretionary Balance Recommended: Policy]]+Tbl_BalanceHistory[[#This Row],[Discretionary Balance Recommended: Commitments]]</f>
        <v>0</v>
      </c>
      <c r="AA2886" s="5">
        <f>Tbl_BalanceHistory[[#This Row],[Discretionary Balance]]-Tbl_BalanceHistory[[#This Row],[Discretionary Reappropriation]]</f>
        <v>0</v>
      </c>
      <c r="AB2886" s="2"/>
      <c r="AC2886" s="2"/>
      <c r="AD2886" s="2"/>
      <c r="AE2886" s="2"/>
    </row>
    <row r="2887" spans="1:31" ht="45" x14ac:dyDescent="0.25">
      <c r="A2887" s="2" t="s">
        <v>10</v>
      </c>
      <c r="B2887" s="3">
        <v>7</v>
      </c>
      <c r="C2887" s="3">
        <v>948</v>
      </c>
      <c r="D2887" s="3" t="s">
        <v>524</v>
      </c>
      <c r="E2887" s="3" t="str">
        <f>_xlfn.XLOOKUP(Tbl_BalanceHistory[[#This Row],[RespAgy]],Tbl_Agencies[Agy Code],Tbl_Agencies[Agy Sort])</f>
        <v>120000</v>
      </c>
      <c r="F2887" s="2" t="str">
        <f>Tbl_BalanceHistory[[#This Row],[RespAgy]]&amp;": "&amp;Tbl_BalanceHistory[[#This Row],[RespAgency]]</f>
        <v>948: Southwest Virginia Higher Education Center</v>
      </c>
      <c r="G2887" s="3">
        <v>948</v>
      </c>
      <c r="H2887" s="3" t="s">
        <v>524</v>
      </c>
      <c r="I2887" s="3" t="str">
        <f>_xlfn.XLOOKUP(Tbl_BalanceHistory[[#This Row],[AgyCode]],Tbl_Agencies[Agy Code],Tbl_Agencies[Agy Sort])</f>
        <v>120000</v>
      </c>
      <c r="J2887" s="2" t="str">
        <f>Tbl_BalanceHistory[[#This Row],[AgyCode]]&amp;": "&amp;Tbl_BalanceHistory[[#This Row],[Agency Name]]</f>
        <v>948: Southwest Virginia Higher Education Center</v>
      </c>
      <c r="K2887" s="1">
        <v>2022</v>
      </c>
      <c r="L2887" s="3">
        <v>199</v>
      </c>
      <c r="M2887" s="3" t="s">
        <v>62</v>
      </c>
      <c r="N2887" s="2" t="str">
        <f>Tbl_BalanceHistory[[#This Row],[ProgramCode]]&amp;": "&amp;Tbl_BalanceHistory[[#This Row],[Program Name]]</f>
        <v>199: Administrative and Support Services</v>
      </c>
      <c r="O2887" s="3" t="s">
        <v>886</v>
      </c>
      <c r="P2887" s="1" t="str">
        <f>IF(Tbl_BalanceHistory[[#This Row],[FundCode]]="0100","GF",IF(Tbl_BalanceHistory[[#This Row],[FundCode]]="01000","GF","Hi Ed / OCR"))</f>
        <v>GF</v>
      </c>
      <c r="Q2887" s="5">
        <v>3365995</v>
      </c>
      <c r="R2887" s="5">
        <v>3365995</v>
      </c>
      <c r="S2887" s="5">
        <v>0</v>
      </c>
      <c r="T2887" s="5">
        <v>0</v>
      </c>
      <c r="U2887" s="3"/>
      <c r="V2887" s="5">
        <v>0</v>
      </c>
      <c r="W2887" s="5"/>
      <c r="X2887" s="5">
        <v>0</v>
      </c>
      <c r="Y2887" s="5">
        <v>0</v>
      </c>
      <c r="Z2887" s="5">
        <f>Tbl_BalanceHistory[[#This Row],[Discretionary Recommended - Pre 2022]]+Tbl_BalanceHistory[[#This Row],[Discretionary Balance Recommended: Policy]]+Tbl_BalanceHistory[[#This Row],[Discretionary Balance Recommended: Commitments]]</f>
        <v>0</v>
      </c>
      <c r="AA2887" s="5">
        <f>Tbl_BalanceHistory[[#This Row],[Discretionary Balance]]-Tbl_BalanceHistory[[#This Row],[Discretionary Reappropriation]]</f>
        <v>0</v>
      </c>
      <c r="AB2887" s="2"/>
      <c r="AC2887" s="2"/>
      <c r="AD2887" s="2"/>
      <c r="AE2887" s="2"/>
    </row>
    <row r="2888" spans="1:31" ht="45" x14ac:dyDescent="0.25">
      <c r="A2888" s="2" t="s">
        <v>10</v>
      </c>
      <c r="B2888" s="3">
        <v>7</v>
      </c>
      <c r="C2888" s="3">
        <v>948</v>
      </c>
      <c r="D2888" s="3" t="s">
        <v>524</v>
      </c>
      <c r="E2888" s="3" t="str">
        <f>_xlfn.XLOOKUP(Tbl_BalanceHistory[[#This Row],[RespAgy]],Tbl_Agencies[Agy Code],Tbl_Agencies[Agy Sort])</f>
        <v>120000</v>
      </c>
      <c r="F2888" s="2" t="str">
        <f>Tbl_BalanceHistory[[#This Row],[RespAgy]]&amp;": "&amp;Tbl_BalanceHistory[[#This Row],[RespAgency]]</f>
        <v>948: Southwest Virginia Higher Education Center</v>
      </c>
      <c r="G2888" s="3">
        <v>948</v>
      </c>
      <c r="H2888" s="3" t="s">
        <v>524</v>
      </c>
      <c r="I2888" s="3" t="str">
        <f>_xlfn.XLOOKUP(Tbl_BalanceHistory[[#This Row],[AgyCode]],Tbl_Agencies[Agy Code],Tbl_Agencies[Agy Sort])</f>
        <v>120000</v>
      </c>
      <c r="J2888" s="2" t="str">
        <f>Tbl_BalanceHistory[[#This Row],[AgyCode]]&amp;": "&amp;Tbl_BalanceHistory[[#This Row],[Agency Name]]</f>
        <v>948: Southwest Virginia Higher Education Center</v>
      </c>
      <c r="K2888" s="1">
        <v>2023</v>
      </c>
      <c r="L2888" s="3">
        <v>199</v>
      </c>
      <c r="M2888" s="3" t="s">
        <v>62</v>
      </c>
      <c r="N2888" s="2" t="str">
        <f>Tbl_BalanceHistory[[#This Row],[ProgramCode]]&amp;": "&amp;Tbl_BalanceHistory[[#This Row],[Program Name]]</f>
        <v>199: Administrative and Support Services</v>
      </c>
      <c r="O2888" s="3" t="s">
        <v>886</v>
      </c>
      <c r="P2888" s="1" t="str">
        <f>IF(Tbl_BalanceHistory[[#This Row],[FundCode]]="0100","GF",IF(Tbl_BalanceHistory[[#This Row],[FundCode]]="01000","GF","Hi Ed / OCR"))</f>
        <v>GF</v>
      </c>
      <c r="Q2888" s="5">
        <v>4132311</v>
      </c>
      <c r="R2888" s="5">
        <v>4122009.13</v>
      </c>
      <c r="S2888" s="5">
        <v>10301.870000000001</v>
      </c>
      <c r="T2888" s="5">
        <v>0</v>
      </c>
      <c r="U2888" s="3"/>
      <c r="V2888" s="5">
        <v>10301.870000000001</v>
      </c>
      <c r="W2888" s="5">
        <v>0</v>
      </c>
      <c r="X2888" s="5">
        <v>0</v>
      </c>
      <c r="Y2888" s="5">
        <v>0</v>
      </c>
      <c r="Z2888" s="5">
        <v>0</v>
      </c>
      <c r="AA2888" s="5">
        <v>10301.870000000001</v>
      </c>
      <c r="AB2888" s="2"/>
      <c r="AC2888" s="2"/>
      <c r="AD2888" s="2"/>
      <c r="AE2888" s="2"/>
    </row>
    <row r="2889" spans="1:31" ht="45" x14ac:dyDescent="0.25">
      <c r="A2889" s="2" t="s">
        <v>10</v>
      </c>
      <c r="B2889" s="3">
        <v>7</v>
      </c>
      <c r="C2889" s="3">
        <v>948</v>
      </c>
      <c r="D2889" s="3" t="s">
        <v>524</v>
      </c>
      <c r="E2889" s="3" t="str">
        <f>_xlfn.XLOOKUP(Tbl_BalanceHistory[[#This Row],[RespAgy]],Tbl_Agencies[Agy Code],Tbl_Agencies[Agy Sort])</f>
        <v>120000</v>
      </c>
      <c r="F2889" s="2" t="str">
        <f>Tbl_BalanceHistory[[#This Row],[RespAgy]]&amp;": "&amp;Tbl_BalanceHistory[[#This Row],[RespAgency]]</f>
        <v>948: Southwest Virginia Higher Education Center</v>
      </c>
      <c r="G2889" s="3">
        <v>948</v>
      </c>
      <c r="H2889" s="3" t="s">
        <v>524</v>
      </c>
      <c r="I2889" s="3" t="str">
        <f>_xlfn.XLOOKUP(Tbl_BalanceHistory[[#This Row],[AgyCode]],Tbl_Agencies[Agy Code],Tbl_Agencies[Agy Sort])</f>
        <v>120000</v>
      </c>
      <c r="J2889" s="2" t="str">
        <f>Tbl_BalanceHistory[[#This Row],[AgyCode]]&amp;": "&amp;Tbl_BalanceHistory[[#This Row],[Agency Name]]</f>
        <v>948: Southwest Virginia Higher Education Center</v>
      </c>
      <c r="K2889" s="1">
        <v>2024</v>
      </c>
      <c r="L2889" s="3">
        <v>199</v>
      </c>
      <c r="M2889" s="3" t="s">
        <v>62</v>
      </c>
      <c r="N2889" s="2" t="str">
        <f>Tbl_BalanceHistory[[#This Row],[ProgramCode]]&amp;": "&amp;Tbl_BalanceHistory[[#This Row],[Program Name]]</f>
        <v>199: Administrative and Support Services</v>
      </c>
      <c r="O2889" s="3" t="s">
        <v>886</v>
      </c>
      <c r="P2889" s="1" t="str">
        <f>IF(Tbl_BalanceHistory[[#This Row],[FundCode]]="0100","GF",IF(Tbl_BalanceHistory[[#This Row],[FundCode]]="01000","GF","Hi Ed / OCR"))</f>
        <v>GF</v>
      </c>
      <c r="Q2889" s="5">
        <v>4203851</v>
      </c>
      <c r="R2889" s="5">
        <v>4203851</v>
      </c>
      <c r="S2889" s="5">
        <v>0</v>
      </c>
      <c r="T2889" s="5">
        <v>0</v>
      </c>
      <c r="U2889" s="3"/>
      <c r="V2889" s="5">
        <v>0</v>
      </c>
      <c r="W2889" s="5">
        <v>0</v>
      </c>
      <c r="X2889" s="5">
        <v>0</v>
      </c>
      <c r="Y2889" s="5">
        <v>0</v>
      </c>
      <c r="Z2889" s="5">
        <v>0</v>
      </c>
      <c r="AA2889" s="5">
        <v>0</v>
      </c>
      <c r="AB2889" s="2"/>
      <c r="AC2889" s="2"/>
      <c r="AD2889" s="2"/>
      <c r="AE2889" s="2"/>
    </row>
    <row r="2890" spans="1:31" ht="75" x14ac:dyDescent="0.25">
      <c r="A2890" s="2" t="s">
        <v>10</v>
      </c>
      <c r="B2890" s="3">
        <v>7</v>
      </c>
      <c r="C2890" s="3">
        <v>936</v>
      </c>
      <c r="D2890" s="3" t="s">
        <v>527</v>
      </c>
      <c r="E2890" s="3" t="str">
        <f>_xlfn.XLOOKUP(Tbl_BalanceHistory[[#This Row],[RespAgy]],Tbl_Agencies[Agy Code],Tbl_Agencies[Agy Sort])</f>
        <v>121000</v>
      </c>
      <c r="F2890" s="2" t="str">
        <f>Tbl_BalanceHistory[[#This Row],[RespAgy]]&amp;": "&amp;Tbl_BalanceHistory[[#This Row],[RespAgency]]</f>
        <v>936: Southeastern Universities Research Association Doing Business for Jefferson Science Associates, LLC</v>
      </c>
      <c r="G2890" s="3">
        <v>936</v>
      </c>
      <c r="H2890" s="3" t="s">
        <v>527</v>
      </c>
      <c r="I2890" s="3" t="str">
        <f>_xlfn.XLOOKUP(Tbl_BalanceHistory[[#This Row],[AgyCode]],Tbl_Agencies[Agy Code],Tbl_Agencies[Agy Sort])</f>
        <v>121000</v>
      </c>
      <c r="J2890" s="2" t="str">
        <f>Tbl_BalanceHistory[[#This Row],[AgyCode]]&amp;": "&amp;Tbl_BalanceHistory[[#This Row],[Agency Name]]</f>
        <v>936: Southeastern Universities Research Association Doing Business for Jefferson Science Associates, LLC</v>
      </c>
      <c r="K2890" s="1">
        <v>2014</v>
      </c>
      <c r="L2890" s="3">
        <v>110</v>
      </c>
      <c r="M2890" s="3" t="s">
        <v>409</v>
      </c>
      <c r="N2890" s="2" t="str">
        <f>Tbl_BalanceHistory[[#This Row],[ProgramCode]]&amp;": "&amp;Tbl_BalanceHistory[[#This Row],[Program Name]]</f>
        <v>110: Financial Assistance For Educational and General Services</v>
      </c>
      <c r="O2890" s="3" t="s">
        <v>1730</v>
      </c>
      <c r="P2890" s="1" t="str">
        <f>IF(Tbl_BalanceHistory[[#This Row],[FundCode]]="0100","GF",IF(Tbl_BalanceHistory[[#This Row],[FundCode]]="01000","GF","Hi Ed / OCR"))</f>
        <v>GF</v>
      </c>
      <c r="Q2890" s="5">
        <v>1149985</v>
      </c>
      <c r="R2890" s="5">
        <v>1149985</v>
      </c>
      <c r="S2890" s="5">
        <v>0</v>
      </c>
      <c r="T2890" s="5">
        <v>0</v>
      </c>
      <c r="U2890" s="3"/>
      <c r="V2890" s="5">
        <v>0</v>
      </c>
      <c r="W2890" s="5">
        <v>0</v>
      </c>
      <c r="X2890" s="5"/>
      <c r="Y2890" s="5"/>
      <c r="Z2890" s="5">
        <f>Tbl_BalanceHistory[[#This Row],[Discretionary Recommended - Pre 2022]]+Tbl_BalanceHistory[[#This Row],[Discretionary Balance Recommended: Policy]]+Tbl_BalanceHistory[[#This Row],[Discretionary Balance Recommended: Commitments]]</f>
        <v>0</v>
      </c>
      <c r="AA2890" s="5">
        <f>Tbl_BalanceHistory[[#This Row],[Discretionary Balance]]-Tbl_BalanceHistory[[#This Row],[Discretionary Reappropriation]]</f>
        <v>0</v>
      </c>
      <c r="AB2890" s="2"/>
      <c r="AC2890" s="2"/>
      <c r="AD2890" s="2"/>
      <c r="AE2890" s="2"/>
    </row>
    <row r="2891" spans="1:31" ht="75" x14ac:dyDescent="0.25">
      <c r="A2891" s="2" t="s">
        <v>10</v>
      </c>
      <c r="B2891" s="3">
        <v>7</v>
      </c>
      <c r="C2891" s="3">
        <v>936</v>
      </c>
      <c r="D2891" s="3" t="s">
        <v>527</v>
      </c>
      <c r="E2891" s="3" t="str">
        <f>_xlfn.XLOOKUP(Tbl_BalanceHistory[[#This Row],[RespAgy]],Tbl_Agencies[Agy Code],Tbl_Agencies[Agy Sort])</f>
        <v>121000</v>
      </c>
      <c r="F2891" s="2" t="str">
        <f>Tbl_BalanceHistory[[#This Row],[RespAgy]]&amp;": "&amp;Tbl_BalanceHistory[[#This Row],[RespAgency]]</f>
        <v>936: Southeastern Universities Research Association Doing Business for Jefferson Science Associates, LLC</v>
      </c>
      <c r="G2891" s="3">
        <v>936</v>
      </c>
      <c r="H2891" s="3" t="s">
        <v>527</v>
      </c>
      <c r="I2891" s="3" t="str">
        <f>_xlfn.XLOOKUP(Tbl_BalanceHistory[[#This Row],[AgyCode]],Tbl_Agencies[Agy Code],Tbl_Agencies[Agy Sort])</f>
        <v>121000</v>
      </c>
      <c r="J2891" s="2" t="str">
        <f>Tbl_BalanceHistory[[#This Row],[AgyCode]]&amp;": "&amp;Tbl_BalanceHistory[[#This Row],[Agency Name]]</f>
        <v>936: Southeastern Universities Research Association Doing Business for Jefferson Science Associates, LLC</v>
      </c>
      <c r="K2891" s="1">
        <v>2015</v>
      </c>
      <c r="L2891" s="3">
        <v>110</v>
      </c>
      <c r="M2891" s="3" t="s">
        <v>409</v>
      </c>
      <c r="N2891" s="2" t="str">
        <f>Tbl_BalanceHistory[[#This Row],[ProgramCode]]&amp;": "&amp;Tbl_BalanceHistory[[#This Row],[Program Name]]</f>
        <v>110: Financial Assistance For Educational and General Services</v>
      </c>
      <c r="O2891" s="3" t="s">
        <v>1730</v>
      </c>
      <c r="P2891" s="1" t="str">
        <f>IF(Tbl_BalanceHistory[[#This Row],[FundCode]]="0100","GF",IF(Tbl_BalanceHistory[[#This Row],[FundCode]]="01000","GF","Hi Ed / OCR"))</f>
        <v>GF</v>
      </c>
      <c r="Q2891" s="5">
        <v>4792505</v>
      </c>
      <c r="R2891" s="5">
        <v>4792505</v>
      </c>
      <c r="S2891" s="5">
        <v>0</v>
      </c>
      <c r="T2891" s="5">
        <v>0</v>
      </c>
      <c r="U2891" s="3"/>
      <c r="V2891" s="5">
        <v>0</v>
      </c>
      <c r="W2891" s="5">
        <v>0</v>
      </c>
      <c r="X2891" s="5"/>
      <c r="Y2891" s="5"/>
      <c r="Z2891" s="5">
        <f>Tbl_BalanceHistory[[#This Row],[Discretionary Recommended - Pre 2022]]+Tbl_BalanceHistory[[#This Row],[Discretionary Balance Recommended: Policy]]+Tbl_BalanceHistory[[#This Row],[Discretionary Balance Recommended: Commitments]]</f>
        <v>0</v>
      </c>
      <c r="AA2891" s="5">
        <f>Tbl_BalanceHistory[[#This Row],[Discretionary Balance]]-Tbl_BalanceHistory[[#This Row],[Discretionary Reappropriation]]</f>
        <v>0</v>
      </c>
      <c r="AB2891" s="2"/>
      <c r="AC2891" s="2"/>
      <c r="AD2891" s="2"/>
      <c r="AE2891" s="2"/>
    </row>
    <row r="2892" spans="1:31" ht="75" x14ac:dyDescent="0.25">
      <c r="A2892" s="2" t="s">
        <v>10</v>
      </c>
      <c r="B2892" s="3">
        <v>7</v>
      </c>
      <c r="C2892" s="3">
        <v>936</v>
      </c>
      <c r="D2892" s="3" t="s">
        <v>527</v>
      </c>
      <c r="E2892" s="3" t="str">
        <f>_xlfn.XLOOKUP(Tbl_BalanceHistory[[#This Row],[RespAgy]],Tbl_Agencies[Agy Code],Tbl_Agencies[Agy Sort])</f>
        <v>121000</v>
      </c>
      <c r="F2892" s="2" t="str">
        <f>Tbl_BalanceHistory[[#This Row],[RespAgy]]&amp;": "&amp;Tbl_BalanceHistory[[#This Row],[RespAgency]]</f>
        <v>936: Southeastern Universities Research Association Doing Business for Jefferson Science Associates, LLC</v>
      </c>
      <c r="G2892" s="3">
        <v>936</v>
      </c>
      <c r="H2892" s="3" t="s">
        <v>527</v>
      </c>
      <c r="I2892" s="3" t="str">
        <f>_xlfn.XLOOKUP(Tbl_BalanceHistory[[#This Row],[AgyCode]],Tbl_Agencies[Agy Code],Tbl_Agencies[Agy Sort])</f>
        <v>121000</v>
      </c>
      <c r="J2892" s="2" t="str">
        <f>Tbl_BalanceHistory[[#This Row],[AgyCode]]&amp;": "&amp;Tbl_BalanceHistory[[#This Row],[Agency Name]]</f>
        <v>936: Southeastern Universities Research Association Doing Business for Jefferson Science Associates, LLC</v>
      </c>
      <c r="K2892" s="1">
        <v>2016</v>
      </c>
      <c r="L2892" s="3">
        <v>110</v>
      </c>
      <c r="M2892" s="3" t="s">
        <v>409</v>
      </c>
      <c r="N2892" s="2" t="str">
        <f>Tbl_BalanceHistory[[#This Row],[ProgramCode]]&amp;": "&amp;Tbl_BalanceHistory[[#This Row],[Program Name]]</f>
        <v>110: Financial Assistance For Educational and General Services</v>
      </c>
      <c r="O2892" s="3" t="s">
        <v>1730</v>
      </c>
      <c r="P2892" s="1" t="str">
        <f>IF(Tbl_BalanceHistory[[#This Row],[FundCode]]="0100","GF",IF(Tbl_BalanceHistory[[#This Row],[FundCode]]="01000","GF","Hi Ed / OCR"))</f>
        <v>GF</v>
      </c>
      <c r="Q2892" s="5">
        <v>1342505</v>
      </c>
      <c r="R2892" s="5">
        <v>1342505</v>
      </c>
      <c r="S2892" s="5">
        <v>0</v>
      </c>
      <c r="T2892" s="5">
        <v>0</v>
      </c>
      <c r="U2892" s="3"/>
      <c r="V2892" s="5">
        <v>0</v>
      </c>
      <c r="W2892" s="5">
        <v>0</v>
      </c>
      <c r="X2892" s="5"/>
      <c r="Y2892" s="5"/>
      <c r="Z2892" s="5">
        <f>Tbl_BalanceHistory[[#This Row],[Discretionary Recommended - Pre 2022]]+Tbl_BalanceHistory[[#This Row],[Discretionary Balance Recommended: Policy]]+Tbl_BalanceHistory[[#This Row],[Discretionary Balance Recommended: Commitments]]</f>
        <v>0</v>
      </c>
      <c r="AA2892" s="5">
        <f>Tbl_BalanceHistory[[#This Row],[Discretionary Balance]]-Tbl_BalanceHistory[[#This Row],[Discretionary Reappropriation]]</f>
        <v>0</v>
      </c>
      <c r="AB2892" s="2"/>
      <c r="AC2892" s="2"/>
      <c r="AD2892" s="2"/>
      <c r="AE2892" s="2"/>
    </row>
    <row r="2893" spans="1:31" ht="75" x14ac:dyDescent="0.25">
      <c r="A2893" s="2" t="s">
        <v>10</v>
      </c>
      <c r="B2893" s="3">
        <v>7</v>
      </c>
      <c r="C2893" s="3">
        <v>936</v>
      </c>
      <c r="D2893" s="3" t="s">
        <v>527</v>
      </c>
      <c r="E2893" s="3" t="str">
        <f>_xlfn.XLOOKUP(Tbl_BalanceHistory[[#This Row],[RespAgy]],Tbl_Agencies[Agy Code],Tbl_Agencies[Agy Sort])</f>
        <v>121000</v>
      </c>
      <c r="F2893" s="2" t="str">
        <f>Tbl_BalanceHistory[[#This Row],[RespAgy]]&amp;": "&amp;Tbl_BalanceHistory[[#This Row],[RespAgency]]</f>
        <v>936: Southeastern Universities Research Association Doing Business for Jefferson Science Associates, LLC</v>
      </c>
      <c r="G2893" s="3">
        <v>936</v>
      </c>
      <c r="H2893" s="3" t="s">
        <v>527</v>
      </c>
      <c r="I2893" s="3" t="str">
        <f>_xlfn.XLOOKUP(Tbl_BalanceHistory[[#This Row],[AgyCode]],Tbl_Agencies[Agy Code],Tbl_Agencies[Agy Sort])</f>
        <v>121000</v>
      </c>
      <c r="J2893" s="2" t="str">
        <f>Tbl_BalanceHistory[[#This Row],[AgyCode]]&amp;": "&amp;Tbl_BalanceHistory[[#This Row],[Agency Name]]</f>
        <v>936: Southeastern Universities Research Association Doing Business for Jefferson Science Associates, LLC</v>
      </c>
      <c r="K2893" s="1">
        <v>2017</v>
      </c>
      <c r="L2893" s="3">
        <v>110</v>
      </c>
      <c r="M2893" s="3" t="s">
        <v>409</v>
      </c>
      <c r="N2893" s="2" t="str">
        <f>Tbl_BalanceHistory[[#This Row],[ProgramCode]]&amp;": "&amp;Tbl_BalanceHistory[[#This Row],[Program Name]]</f>
        <v>110: Financial Assistance For Educational and General Services</v>
      </c>
      <c r="O2893" s="3" t="s">
        <v>886</v>
      </c>
      <c r="P2893" s="1" t="str">
        <f>IF(Tbl_BalanceHistory[[#This Row],[FundCode]]="0100","GF",IF(Tbl_BalanceHistory[[#This Row],[FundCode]]="01000","GF","Hi Ed / OCR"))</f>
        <v>GF</v>
      </c>
      <c r="Q2893" s="5">
        <v>2675433</v>
      </c>
      <c r="R2893" s="5">
        <v>2675433</v>
      </c>
      <c r="S2893" s="5">
        <v>0</v>
      </c>
      <c r="T2893" s="5">
        <v>0</v>
      </c>
      <c r="U2893" s="3"/>
      <c r="V2893" s="5">
        <v>0</v>
      </c>
      <c r="W2893" s="5">
        <v>0</v>
      </c>
      <c r="X2893" s="5"/>
      <c r="Y2893" s="5"/>
      <c r="Z2893" s="5">
        <f>Tbl_BalanceHistory[[#This Row],[Discretionary Recommended - Pre 2022]]+Tbl_BalanceHistory[[#This Row],[Discretionary Balance Recommended: Policy]]+Tbl_BalanceHistory[[#This Row],[Discretionary Balance Recommended: Commitments]]</f>
        <v>0</v>
      </c>
      <c r="AA2893" s="5">
        <f>Tbl_BalanceHistory[[#This Row],[Discretionary Balance]]-Tbl_BalanceHistory[[#This Row],[Discretionary Reappropriation]]</f>
        <v>0</v>
      </c>
      <c r="AB2893" s="2"/>
      <c r="AC2893" s="2"/>
      <c r="AD2893" s="2"/>
      <c r="AE2893" s="2"/>
    </row>
    <row r="2894" spans="1:31" ht="75" x14ac:dyDescent="0.25">
      <c r="A2894" s="2" t="s">
        <v>10</v>
      </c>
      <c r="B2894" s="3">
        <v>7</v>
      </c>
      <c r="C2894" s="3">
        <v>936</v>
      </c>
      <c r="D2894" s="3" t="s">
        <v>527</v>
      </c>
      <c r="E2894" s="3" t="str">
        <f>_xlfn.XLOOKUP(Tbl_BalanceHistory[[#This Row],[RespAgy]],Tbl_Agencies[Agy Code],Tbl_Agencies[Agy Sort])</f>
        <v>121000</v>
      </c>
      <c r="F2894" s="2" t="str">
        <f>Tbl_BalanceHistory[[#This Row],[RespAgy]]&amp;": "&amp;Tbl_BalanceHistory[[#This Row],[RespAgency]]</f>
        <v>936: Southeastern Universities Research Association Doing Business for Jefferson Science Associates, LLC</v>
      </c>
      <c r="G2894" s="3">
        <v>936</v>
      </c>
      <c r="H2894" s="3" t="s">
        <v>527</v>
      </c>
      <c r="I2894" s="3" t="str">
        <f>_xlfn.XLOOKUP(Tbl_BalanceHistory[[#This Row],[AgyCode]],Tbl_Agencies[Agy Code],Tbl_Agencies[Agy Sort])</f>
        <v>121000</v>
      </c>
      <c r="J2894" s="2" t="str">
        <f>Tbl_BalanceHistory[[#This Row],[AgyCode]]&amp;": "&amp;Tbl_BalanceHistory[[#This Row],[Agency Name]]</f>
        <v>936: Southeastern Universities Research Association Doing Business for Jefferson Science Associates, LLC</v>
      </c>
      <c r="K2894" s="1">
        <v>2018</v>
      </c>
      <c r="L2894" s="3">
        <v>110</v>
      </c>
      <c r="M2894" s="3" t="s">
        <v>409</v>
      </c>
      <c r="N2894" s="2" t="str">
        <f>Tbl_BalanceHistory[[#This Row],[ProgramCode]]&amp;": "&amp;Tbl_BalanceHistory[[#This Row],[Program Name]]</f>
        <v>110: Financial Assistance For Educational and General Services</v>
      </c>
      <c r="O2894" s="3" t="s">
        <v>886</v>
      </c>
      <c r="P2894" s="1" t="str">
        <f>IF(Tbl_BalanceHistory[[#This Row],[FundCode]]="0100","GF",IF(Tbl_BalanceHistory[[#This Row],[FundCode]]="01000","GF","Hi Ed / OCR"))</f>
        <v>GF</v>
      </c>
      <c r="Q2894" s="5">
        <v>2275439</v>
      </c>
      <c r="R2894" s="5">
        <v>2275439</v>
      </c>
      <c r="S2894" s="5">
        <v>0</v>
      </c>
      <c r="T2894" s="5">
        <v>0</v>
      </c>
      <c r="U2894" s="3"/>
      <c r="V2894" s="5">
        <v>0</v>
      </c>
      <c r="W2894" s="5">
        <v>0</v>
      </c>
      <c r="X2894" s="5"/>
      <c r="Y2894" s="5"/>
      <c r="Z2894" s="5">
        <f>Tbl_BalanceHistory[[#This Row],[Discretionary Recommended - Pre 2022]]+Tbl_BalanceHistory[[#This Row],[Discretionary Balance Recommended: Policy]]+Tbl_BalanceHistory[[#This Row],[Discretionary Balance Recommended: Commitments]]</f>
        <v>0</v>
      </c>
      <c r="AA2894" s="5">
        <f>Tbl_BalanceHistory[[#This Row],[Discretionary Balance]]-Tbl_BalanceHistory[[#This Row],[Discretionary Reappropriation]]</f>
        <v>0</v>
      </c>
      <c r="AB2894" s="2"/>
      <c r="AC2894" s="2"/>
      <c r="AD2894" s="2"/>
      <c r="AE2894" s="2"/>
    </row>
    <row r="2895" spans="1:31" ht="75" x14ac:dyDescent="0.25">
      <c r="A2895" s="2" t="s">
        <v>10</v>
      </c>
      <c r="B2895" s="3">
        <v>7</v>
      </c>
      <c r="C2895" s="3">
        <v>936</v>
      </c>
      <c r="D2895" s="3" t="s">
        <v>527</v>
      </c>
      <c r="E2895" s="3" t="str">
        <f>_xlfn.XLOOKUP(Tbl_BalanceHistory[[#This Row],[RespAgy]],Tbl_Agencies[Agy Code],Tbl_Agencies[Agy Sort])</f>
        <v>121000</v>
      </c>
      <c r="F2895" s="2" t="str">
        <f>Tbl_BalanceHistory[[#This Row],[RespAgy]]&amp;": "&amp;Tbl_BalanceHistory[[#This Row],[RespAgency]]</f>
        <v>936: Southeastern Universities Research Association Doing Business for Jefferson Science Associates, LLC</v>
      </c>
      <c r="G2895" s="3">
        <v>936</v>
      </c>
      <c r="H2895" s="3" t="s">
        <v>527</v>
      </c>
      <c r="I2895" s="3" t="str">
        <f>_xlfn.XLOOKUP(Tbl_BalanceHistory[[#This Row],[AgyCode]],Tbl_Agencies[Agy Code],Tbl_Agencies[Agy Sort])</f>
        <v>121000</v>
      </c>
      <c r="J2895" s="2" t="str">
        <f>Tbl_BalanceHistory[[#This Row],[AgyCode]]&amp;": "&amp;Tbl_BalanceHistory[[#This Row],[Agency Name]]</f>
        <v>936: Southeastern Universities Research Association Doing Business for Jefferson Science Associates, LLC</v>
      </c>
      <c r="K2895" s="1">
        <v>2019</v>
      </c>
      <c r="L2895" s="3">
        <v>110</v>
      </c>
      <c r="M2895" s="3" t="s">
        <v>409</v>
      </c>
      <c r="N2895" s="2" t="str">
        <f>Tbl_BalanceHistory[[#This Row],[ProgramCode]]&amp;": "&amp;Tbl_BalanceHistory[[#This Row],[Program Name]]</f>
        <v>110: Financial Assistance For Educational and General Services</v>
      </c>
      <c r="O2895" s="3" t="s">
        <v>886</v>
      </c>
      <c r="P2895" s="1" t="str">
        <f>IF(Tbl_BalanceHistory[[#This Row],[FundCode]]="0100","GF",IF(Tbl_BalanceHistory[[#This Row],[FundCode]]="01000","GF","Hi Ed / OCR"))</f>
        <v>GF</v>
      </c>
      <c r="Q2895" s="5">
        <v>1775424</v>
      </c>
      <c r="R2895" s="5">
        <v>1775424</v>
      </c>
      <c r="S2895" s="5">
        <v>0</v>
      </c>
      <c r="T2895" s="5">
        <v>0</v>
      </c>
      <c r="U2895" s="3"/>
      <c r="V2895" s="5">
        <v>0</v>
      </c>
      <c r="W2895" s="5">
        <v>0</v>
      </c>
      <c r="X2895" s="5"/>
      <c r="Y2895" s="5"/>
      <c r="Z2895" s="5">
        <f>Tbl_BalanceHistory[[#This Row],[Discretionary Recommended - Pre 2022]]+Tbl_BalanceHistory[[#This Row],[Discretionary Balance Recommended: Policy]]+Tbl_BalanceHistory[[#This Row],[Discretionary Balance Recommended: Commitments]]</f>
        <v>0</v>
      </c>
      <c r="AA2895" s="5">
        <f>Tbl_BalanceHistory[[#This Row],[Discretionary Balance]]-Tbl_BalanceHistory[[#This Row],[Discretionary Reappropriation]]</f>
        <v>0</v>
      </c>
      <c r="AB2895" s="2"/>
      <c r="AC2895" s="2"/>
      <c r="AD2895" s="2"/>
      <c r="AE2895" s="2"/>
    </row>
    <row r="2896" spans="1:31" ht="75" x14ac:dyDescent="0.25">
      <c r="A2896" s="2" t="s">
        <v>10</v>
      </c>
      <c r="B2896" s="3">
        <v>7</v>
      </c>
      <c r="C2896" s="3">
        <v>936</v>
      </c>
      <c r="D2896" s="3" t="s">
        <v>527</v>
      </c>
      <c r="E2896" s="3" t="str">
        <f>_xlfn.XLOOKUP(Tbl_BalanceHistory[[#This Row],[RespAgy]],Tbl_Agencies[Agy Code],Tbl_Agencies[Agy Sort])</f>
        <v>121000</v>
      </c>
      <c r="F2896" s="2" t="str">
        <f>Tbl_BalanceHistory[[#This Row],[RespAgy]]&amp;": "&amp;Tbl_BalanceHistory[[#This Row],[RespAgency]]</f>
        <v>936: Southeastern Universities Research Association Doing Business for Jefferson Science Associates, LLC</v>
      </c>
      <c r="G2896" s="3">
        <v>936</v>
      </c>
      <c r="H2896" s="3" t="s">
        <v>527</v>
      </c>
      <c r="I2896" s="3" t="str">
        <f>_xlfn.XLOOKUP(Tbl_BalanceHistory[[#This Row],[AgyCode]],Tbl_Agencies[Agy Code],Tbl_Agencies[Agy Sort])</f>
        <v>121000</v>
      </c>
      <c r="J2896" s="2" t="str">
        <f>Tbl_BalanceHistory[[#This Row],[AgyCode]]&amp;": "&amp;Tbl_BalanceHistory[[#This Row],[Agency Name]]</f>
        <v>936: Southeastern Universities Research Association Doing Business for Jefferson Science Associates, LLC</v>
      </c>
      <c r="K2896" s="1">
        <v>2020</v>
      </c>
      <c r="L2896" s="3">
        <v>110</v>
      </c>
      <c r="M2896" s="3" t="s">
        <v>409</v>
      </c>
      <c r="N2896" s="2" t="str">
        <f>Tbl_BalanceHistory[[#This Row],[ProgramCode]]&amp;": "&amp;Tbl_BalanceHistory[[#This Row],[Program Name]]</f>
        <v>110: Financial Assistance For Educational and General Services</v>
      </c>
      <c r="O2896" s="3" t="s">
        <v>886</v>
      </c>
      <c r="P2896" s="1" t="str">
        <f>IF(Tbl_BalanceHistory[[#This Row],[FundCode]]="0100","GF",IF(Tbl_BalanceHistory[[#This Row],[FundCode]]="01000","GF","Hi Ed / OCR"))</f>
        <v>GF</v>
      </c>
      <c r="Q2896" s="5">
        <v>1775439</v>
      </c>
      <c r="R2896" s="5">
        <v>1775439</v>
      </c>
      <c r="S2896" s="5">
        <v>0</v>
      </c>
      <c r="T2896" s="5">
        <v>0</v>
      </c>
      <c r="U2896" s="3"/>
      <c r="V2896" s="5">
        <v>0</v>
      </c>
      <c r="W2896" s="5">
        <v>0</v>
      </c>
      <c r="X2896" s="5"/>
      <c r="Y2896" s="5"/>
      <c r="Z2896" s="5">
        <f>Tbl_BalanceHistory[[#This Row],[Discretionary Recommended - Pre 2022]]+Tbl_BalanceHistory[[#This Row],[Discretionary Balance Recommended: Policy]]+Tbl_BalanceHistory[[#This Row],[Discretionary Balance Recommended: Commitments]]</f>
        <v>0</v>
      </c>
      <c r="AA2896" s="5">
        <f>Tbl_BalanceHistory[[#This Row],[Discretionary Balance]]-Tbl_BalanceHistory[[#This Row],[Discretionary Reappropriation]]</f>
        <v>0</v>
      </c>
      <c r="AB2896" s="2"/>
      <c r="AC2896" s="2"/>
      <c r="AD2896" s="2"/>
      <c r="AE2896" s="2"/>
    </row>
    <row r="2897" spans="1:31" ht="75" x14ac:dyDescent="0.25">
      <c r="A2897" s="2" t="s">
        <v>10</v>
      </c>
      <c r="B2897" s="3">
        <v>7</v>
      </c>
      <c r="C2897" s="3">
        <v>936</v>
      </c>
      <c r="D2897" s="3" t="s">
        <v>527</v>
      </c>
      <c r="E2897" s="3" t="str">
        <f>_xlfn.XLOOKUP(Tbl_BalanceHistory[[#This Row],[RespAgy]],Tbl_Agencies[Agy Code],Tbl_Agencies[Agy Sort])</f>
        <v>121000</v>
      </c>
      <c r="F2897" s="2" t="str">
        <f>Tbl_BalanceHistory[[#This Row],[RespAgy]]&amp;": "&amp;Tbl_BalanceHistory[[#This Row],[RespAgency]]</f>
        <v>936: Southeastern Universities Research Association Doing Business for Jefferson Science Associates, LLC</v>
      </c>
      <c r="G2897" s="3">
        <v>936</v>
      </c>
      <c r="H2897" s="3" t="s">
        <v>527</v>
      </c>
      <c r="I2897" s="3" t="str">
        <f>_xlfn.XLOOKUP(Tbl_BalanceHistory[[#This Row],[AgyCode]],Tbl_Agencies[Agy Code],Tbl_Agencies[Agy Sort])</f>
        <v>121000</v>
      </c>
      <c r="J2897" s="2" t="str">
        <f>Tbl_BalanceHistory[[#This Row],[AgyCode]]&amp;": "&amp;Tbl_BalanceHistory[[#This Row],[Agency Name]]</f>
        <v>936: Southeastern Universities Research Association Doing Business for Jefferson Science Associates, LLC</v>
      </c>
      <c r="K2897" s="1">
        <v>2021</v>
      </c>
      <c r="L2897" s="3">
        <v>110</v>
      </c>
      <c r="M2897" s="3" t="s">
        <v>409</v>
      </c>
      <c r="N2897" s="2" t="str">
        <f>Tbl_BalanceHistory[[#This Row],[ProgramCode]]&amp;": "&amp;Tbl_BalanceHistory[[#This Row],[Program Name]]</f>
        <v>110: Financial Assistance For Educational and General Services</v>
      </c>
      <c r="O2897" s="3" t="s">
        <v>886</v>
      </c>
      <c r="P2897" s="1" t="str">
        <f>IF(Tbl_BalanceHistory[[#This Row],[FundCode]]="0100","GF",IF(Tbl_BalanceHistory[[#This Row],[FundCode]]="01000","GF","Hi Ed / OCR"))</f>
        <v>GF</v>
      </c>
      <c r="Q2897" s="5">
        <v>3047692</v>
      </c>
      <c r="R2897" s="5">
        <v>3047692</v>
      </c>
      <c r="S2897" s="5">
        <v>0</v>
      </c>
      <c r="T2897" s="5">
        <v>0</v>
      </c>
      <c r="U2897" s="3"/>
      <c r="V2897" s="5">
        <v>0</v>
      </c>
      <c r="W2897" s="5">
        <v>0</v>
      </c>
      <c r="X2897" s="5"/>
      <c r="Y2897" s="5"/>
      <c r="Z2897" s="5">
        <f>Tbl_BalanceHistory[[#This Row],[Discretionary Recommended - Pre 2022]]+Tbl_BalanceHistory[[#This Row],[Discretionary Balance Recommended: Policy]]+Tbl_BalanceHistory[[#This Row],[Discretionary Balance Recommended: Commitments]]</f>
        <v>0</v>
      </c>
      <c r="AA2897" s="5">
        <f>Tbl_BalanceHistory[[#This Row],[Discretionary Balance]]-Tbl_BalanceHistory[[#This Row],[Discretionary Reappropriation]]</f>
        <v>0</v>
      </c>
      <c r="AB2897" s="2"/>
      <c r="AC2897" s="2"/>
      <c r="AD2897" s="2"/>
      <c r="AE2897" s="2"/>
    </row>
    <row r="2898" spans="1:31" ht="75" x14ac:dyDescent="0.25">
      <c r="A2898" s="2" t="s">
        <v>10</v>
      </c>
      <c r="B2898" s="3">
        <v>7</v>
      </c>
      <c r="C2898" s="3">
        <v>936</v>
      </c>
      <c r="D2898" s="3" t="s">
        <v>527</v>
      </c>
      <c r="E2898" s="3" t="str">
        <f>_xlfn.XLOOKUP(Tbl_BalanceHistory[[#This Row],[RespAgy]],Tbl_Agencies[Agy Code],Tbl_Agencies[Agy Sort])</f>
        <v>121000</v>
      </c>
      <c r="F2898" s="2" t="str">
        <f>Tbl_BalanceHistory[[#This Row],[RespAgy]]&amp;": "&amp;Tbl_BalanceHistory[[#This Row],[RespAgency]]</f>
        <v>936: Southeastern Universities Research Association Doing Business for Jefferson Science Associates, LLC</v>
      </c>
      <c r="G2898" s="3">
        <v>936</v>
      </c>
      <c r="H2898" s="3" t="s">
        <v>527</v>
      </c>
      <c r="I2898" s="3" t="str">
        <f>_xlfn.XLOOKUP(Tbl_BalanceHistory[[#This Row],[AgyCode]],Tbl_Agencies[Agy Code],Tbl_Agencies[Agy Sort])</f>
        <v>121000</v>
      </c>
      <c r="J2898" s="2" t="str">
        <f>Tbl_BalanceHistory[[#This Row],[AgyCode]]&amp;": "&amp;Tbl_BalanceHistory[[#This Row],[Agency Name]]</f>
        <v>936: Southeastern Universities Research Association Doing Business for Jefferson Science Associates, LLC</v>
      </c>
      <c r="K2898" s="1">
        <v>2022</v>
      </c>
      <c r="L2898" s="3">
        <v>110</v>
      </c>
      <c r="M2898" s="3" t="s">
        <v>409</v>
      </c>
      <c r="N2898" s="2" t="str">
        <f>Tbl_BalanceHistory[[#This Row],[ProgramCode]]&amp;": "&amp;Tbl_BalanceHistory[[#This Row],[Program Name]]</f>
        <v>110: Financial Assistance For Educational and General Services</v>
      </c>
      <c r="O2898" s="3" t="s">
        <v>886</v>
      </c>
      <c r="P2898" s="1" t="str">
        <f>IF(Tbl_BalanceHistory[[#This Row],[FundCode]]="0100","GF",IF(Tbl_BalanceHistory[[#This Row],[FundCode]]="01000","GF","Hi Ed / OCR"))</f>
        <v>GF</v>
      </c>
      <c r="Q2898" s="5">
        <v>3047676</v>
      </c>
      <c r="R2898" s="5">
        <v>3047676</v>
      </c>
      <c r="S2898" s="5">
        <v>0</v>
      </c>
      <c r="T2898" s="5">
        <v>0</v>
      </c>
      <c r="U2898" s="3"/>
      <c r="V2898" s="5">
        <v>0</v>
      </c>
      <c r="W2898" s="5"/>
      <c r="X2898" s="5">
        <v>0</v>
      </c>
      <c r="Y2898" s="5">
        <v>0</v>
      </c>
      <c r="Z2898" s="5">
        <f>Tbl_BalanceHistory[[#This Row],[Discretionary Recommended - Pre 2022]]+Tbl_BalanceHistory[[#This Row],[Discretionary Balance Recommended: Policy]]+Tbl_BalanceHistory[[#This Row],[Discretionary Balance Recommended: Commitments]]</f>
        <v>0</v>
      </c>
      <c r="AA2898" s="5">
        <f>Tbl_BalanceHistory[[#This Row],[Discretionary Balance]]-Tbl_BalanceHistory[[#This Row],[Discretionary Reappropriation]]</f>
        <v>0</v>
      </c>
      <c r="AB2898" s="2"/>
      <c r="AC2898" s="2"/>
      <c r="AD2898" s="2"/>
      <c r="AE2898" s="2"/>
    </row>
    <row r="2899" spans="1:31" ht="75" x14ac:dyDescent="0.25">
      <c r="A2899" s="2" t="s">
        <v>10</v>
      </c>
      <c r="B2899" s="3">
        <v>7</v>
      </c>
      <c r="C2899" s="3">
        <v>936</v>
      </c>
      <c r="D2899" s="3" t="s">
        <v>527</v>
      </c>
      <c r="E2899" s="3" t="str">
        <f>_xlfn.XLOOKUP(Tbl_BalanceHistory[[#This Row],[RespAgy]],Tbl_Agencies[Agy Code],Tbl_Agencies[Agy Sort])</f>
        <v>121000</v>
      </c>
      <c r="F2899" s="2" t="str">
        <f>Tbl_BalanceHistory[[#This Row],[RespAgy]]&amp;": "&amp;Tbl_BalanceHistory[[#This Row],[RespAgency]]</f>
        <v>936: Southeastern Universities Research Association Doing Business for Jefferson Science Associates, LLC</v>
      </c>
      <c r="G2899" s="3">
        <v>936</v>
      </c>
      <c r="H2899" s="3" t="s">
        <v>527</v>
      </c>
      <c r="I2899" s="3" t="str">
        <f>_xlfn.XLOOKUP(Tbl_BalanceHistory[[#This Row],[AgyCode]],Tbl_Agencies[Agy Code],Tbl_Agencies[Agy Sort])</f>
        <v>121000</v>
      </c>
      <c r="J2899" s="2" t="str">
        <f>Tbl_BalanceHistory[[#This Row],[AgyCode]]&amp;": "&amp;Tbl_BalanceHistory[[#This Row],[Agency Name]]</f>
        <v>936: Southeastern Universities Research Association Doing Business for Jefferson Science Associates, LLC</v>
      </c>
      <c r="K2899" s="1">
        <v>2023</v>
      </c>
      <c r="L2899" s="3">
        <v>110</v>
      </c>
      <c r="M2899" s="3" t="s">
        <v>409</v>
      </c>
      <c r="N2899" s="2" t="str">
        <f>Tbl_BalanceHistory[[#This Row],[ProgramCode]]&amp;": "&amp;Tbl_BalanceHistory[[#This Row],[Program Name]]</f>
        <v>110: Financial Assistance For Educational and General Services</v>
      </c>
      <c r="O2899" s="3" t="s">
        <v>886</v>
      </c>
      <c r="P2899" s="1" t="str">
        <f>IF(Tbl_BalanceHistory[[#This Row],[FundCode]]="0100","GF",IF(Tbl_BalanceHistory[[#This Row],[FundCode]]="01000","GF","Hi Ed / OCR"))</f>
        <v>GF</v>
      </c>
      <c r="Q2899" s="5">
        <v>4547632</v>
      </c>
      <c r="R2899" s="5">
        <v>4547632</v>
      </c>
      <c r="S2899" s="5">
        <v>0</v>
      </c>
      <c r="T2899" s="5">
        <v>0</v>
      </c>
      <c r="U2899" s="3"/>
      <c r="V2899" s="5">
        <v>0</v>
      </c>
      <c r="W2899" s="5">
        <v>0</v>
      </c>
      <c r="X2899" s="5">
        <v>0</v>
      </c>
      <c r="Y2899" s="5">
        <v>0</v>
      </c>
      <c r="Z2899" s="5">
        <v>0</v>
      </c>
      <c r="AA2899" s="5">
        <v>0</v>
      </c>
      <c r="AB2899" s="2"/>
      <c r="AC2899" s="2"/>
      <c r="AD2899" s="2"/>
      <c r="AE2899" s="2"/>
    </row>
    <row r="2900" spans="1:31" ht="75" x14ac:dyDescent="0.25">
      <c r="A2900" s="2" t="s">
        <v>10</v>
      </c>
      <c r="B2900" s="3">
        <v>7</v>
      </c>
      <c r="C2900" s="3">
        <v>936</v>
      </c>
      <c r="D2900" s="3" t="s">
        <v>527</v>
      </c>
      <c r="E2900" s="3" t="str">
        <f>_xlfn.XLOOKUP(Tbl_BalanceHistory[[#This Row],[RespAgy]],Tbl_Agencies[Agy Code],Tbl_Agencies[Agy Sort])</f>
        <v>121000</v>
      </c>
      <c r="F2900" s="2" t="str">
        <f>Tbl_BalanceHistory[[#This Row],[RespAgy]]&amp;": "&amp;Tbl_BalanceHistory[[#This Row],[RespAgency]]</f>
        <v>936: Southeastern Universities Research Association Doing Business for Jefferson Science Associates, LLC</v>
      </c>
      <c r="G2900" s="3">
        <v>936</v>
      </c>
      <c r="H2900" s="3" t="s">
        <v>527</v>
      </c>
      <c r="I2900" s="3" t="str">
        <f>_xlfn.XLOOKUP(Tbl_BalanceHistory[[#This Row],[AgyCode]],Tbl_Agencies[Agy Code],Tbl_Agencies[Agy Sort])</f>
        <v>121000</v>
      </c>
      <c r="J2900" s="2" t="str">
        <f>Tbl_BalanceHistory[[#This Row],[AgyCode]]&amp;": "&amp;Tbl_BalanceHistory[[#This Row],[Agency Name]]</f>
        <v>936: Southeastern Universities Research Association Doing Business for Jefferson Science Associates, LLC</v>
      </c>
      <c r="K2900" s="1">
        <v>2024</v>
      </c>
      <c r="L2900" s="3">
        <v>110</v>
      </c>
      <c r="M2900" s="3" t="s">
        <v>409</v>
      </c>
      <c r="N2900" s="2" t="str">
        <f>Tbl_BalanceHistory[[#This Row],[ProgramCode]]&amp;": "&amp;Tbl_BalanceHistory[[#This Row],[Program Name]]</f>
        <v>110: Financial Assistance For Educational and General Services</v>
      </c>
      <c r="O2900" s="3" t="s">
        <v>886</v>
      </c>
      <c r="P2900" s="1" t="str">
        <f>IF(Tbl_BalanceHistory[[#This Row],[FundCode]]="0100","GF",IF(Tbl_BalanceHistory[[#This Row],[FundCode]]="01000","GF","Hi Ed / OCR"))</f>
        <v>GF</v>
      </c>
      <c r="Q2900" s="5">
        <v>1547651</v>
      </c>
      <c r="R2900" s="5">
        <v>1547651</v>
      </c>
      <c r="S2900" s="5">
        <v>0</v>
      </c>
      <c r="T2900" s="5">
        <v>0</v>
      </c>
      <c r="U2900" s="3"/>
      <c r="V2900" s="5">
        <v>0</v>
      </c>
      <c r="W2900" s="5">
        <v>0</v>
      </c>
      <c r="X2900" s="5">
        <v>0</v>
      </c>
      <c r="Y2900" s="5">
        <v>0</v>
      </c>
      <c r="Z2900" s="5">
        <v>0</v>
      </c>
      <c r="AA2900" s="5">
        <v>0</v>
      </c>
      <c r="AB2900" s="2"/>
      <c r="AC2900" s="2"/>
      <c r="AD2900" s="2"/>
      <c r="AE2900" s="2"/>
    </row>
    <row r="2901" spans="1:31" ht="60" x14ac:dyDescent="0.25">
      <c r="A2901" s="2" t="s">
        <v>10</v>
      </c>
      <c r="B2901" s="3">
        <v>7</v>
      </c>
      <c r="C2901" s="3">
        <v>989</v>
      </c>
      <c r="D2901" s="3" t="s">
        <v>530</v>
      </c>
      <c r="E2901" s="3" t="str">
        <f>_xlfn.XLOOKUP(Tbl_BalanceHistory[[#This Row],[RespAgy]],Tbl_Agencies[Agy Code],Tbl_Agencies[Agy Sort])</f>
        <v>122000</v>
      </c>
      <c r="F2901" s="2" t="str">
        <f>Tbl_BalanceHistory[[#This Row],[RespAgy]]&amp;": "&amp;Tbl_BalanceHistory[[#This Row],[RespAgency]]</f>
        <v>989: Higher Education Research Initiative</v>
      </c>
      <c r="G2901" s="3">
        <v>989</v>
      </c>
      <c r="H2901" s="3" t="s">
        <v>530</v>
      </c>
      <c r="I2901" s="3" t="str">
        <f>_xlfn.XLOOKUP(Tbl_BalanceHistory[[#This Row],[AgyCode]],Tbl_Agencies[Agy Code],Tbl_Agencies[Agy Sort])</f>
        <v>122000</v>
      </c>
      <c r="J2901" s="2" t="str">
        <f>Tbl_BalanceHistory[[#This Row],[AgyCode]]&amp;": "&amp;Tbl_BalanceHistory[[#This Row],[Agency Name]]</f>
        <v>989: Higher Education Research Initiative</v>
      </c>
      <c r="K2901" s="1">
        <v>2017</v>
      </c>
      <c r="L2901" s="3">
        <v>110</v>
      </c>
      <c r="M2901" s="3" t="s">
        <v>409</v>
      </c>
      <c r="N2901" s="2" t="str">
        <f>Tbl_BalanceHistory[[#This Row],[ProgramCode]]&amp;": "&amp;Tbl_BalanceHistory[[#This Row],[Program Name]]</f>
        <v>110: Financial Assistance For Educational and General Services</v>
      </c>
      <c r="O2901" s="3" t="s">
        <v>886</v>
      </c>
      <c r="P2901" s="1" t="str">
        <f>IF(Tbl_BalanceHistory[[#This Row],[FundCode]]="0100","GF",IF(Tbl_BalanceHistory[[#This Row],[FundCode]]="01000","GF","Hi Ed / OCR"))</f>
        <v>GF</v>
      </c>
      <c r="Q2901" s="5">
        <v>4000000</v>
      </c>
      <c r="R2901" s="5">
        <v>0</v>
      </c>
      <c r="S2901" s="5">
        <v>4000000</v>
      </c>
      <c r="T2901" s="5">
        <v>0</v>
      </c>
      <c r="U2901" s="3"/>
      <c r="V2901" s="5">
        <v>4000000</v>
      </c>
      <c r="W2901" s="5">
        <v>4000000</v>
      </c>
      <c r="X2901" s="5"/>
      <c r="Y2901" s="5"/>
      <c r="Z2901" s="5">
        <f>Tbl_BalanceHistory[[#This Row],[Discretionary Recommended - Pre 2022]]+Tbl_BalanceHistory[[#This Row],[Discretionary Balance Recommended: Policy]]+Tbl_BalanceHistory[[#This Row],[Discretionary Balance Recommended: Commitments]]</f>
        <v>4000000</v>
      </c>
      <c r="AA2901" s="5">
        <f>Tbl_BalanceHistory[[#This Row],[Discretionary Balance]]-Tbl_BalanceHistory[[#This Row],[Discretionary Reappropriation]]</f>
        <v>0</v>
      </c>
      <c r="AB2901" s="2" t="s">
        <v>2002</v>
      </c>
      <c r="AC2901" s="2"/>
      <c r="AD2901" s="2"/>
      <c r="AE2901" s="2"/>
    </row>
    <row r="2902" spans="1:31" ht="120" x14ac:dyDescent="0.25">
      <c r="A2902" s="2" t="s">
        <v>10</v>
      </c>
      <c r="B2902" s="3">
        <v>7</v>
      </c>
      <c r="C2902" s="3">
        <v>989</v>
      </c>
      <c r="D2902" s="3" t="s">
        <v>530</v>
      </c>
      <c r="E2902" s="3" t="str">
        <f>_xlfn.XLOOKUP(Tbl_BalanceHistory[[#This Row],[RespAgy]],Tbl_Agencies[Agy Code],Tbl_Agencies[Agy Sort])</f>
        <v>122000</v>
      </c>
      <c r="F2902" s="2" t="str">
        <f>Tbl_BalanceHistory[[#This Row],[RespAgy]]&amp;": "&amp;Tbl_BalanceHistory[[#This Row],[RespAgency]]</f>
        <v>989: Higher Education Research Initiative</v>
      </c>
      <c r="G2902" s="3">
        <v>989</v>
      </c>
      <c r="H2902" s="3" t="s">
        <v>530</v>
      </c>
      <c r="I2902" s="3" t="str">
        <f>_xlfn.XLOOKUP(Tbl_BalanceHistory[[#This Row],[AgyCode]],Tbl_Agencies[Agy Code],Tbl_Agencies[Agy Sort])</f>
        <v>122000</v>
      </c>
      <c r="J2902" s="2" t="str">
        <f>Tbl_BalanceHistory[[#This Row],[AgyCode]]&amp;": "&amp;Tbl_BalanceHistory[[#This Row],[Agency Name]]</f>
        <v>989: Higher Education Research Initiative</v>
      </c>
      <c r="K2902" s="1">
        <v>2018</v>
      </c>
      <c r="L2902" s="3">
        <v>110</v>
      </c>
      <c r="M2902" s="3" t="s">
        <v>409</v>
      </c>
      <c r="N2902" s="2" t="str">
        <f>Tbl_BalanceHistory[[#This Row],[ProgramCode]]&amp;": "&amp;Tbl_BalanceHistory[[#This Row],[Program Name]]</f>
        <v>110: Financial Assistance For Educational and General Services</v>
      </c>
      <c r="O2902" s="3" t="s">
        <v>886</v>
      </c>
      <c r="P2902" s="1" t="str">
        <f>IF(Tbl_BalanceHistory[[#This Row],[FundCode]]="0100","GF",IF(Tbl_BalanceHistory[[#This Row],[FundCode]]="01000","GF","Hi Ed / OCR"))</f>
        <v>GF</v>
      </c>
      <c r="Q2902" s="5">
        <v>10765697</v>
      </c>
      <c r="R2902" s="5">
        <v>0</v>
      </c>
      <c r="S2902" s="5">
        <v>10765697</v>
      </c>
      <c r="T2902" s="5">
        <v>0</v>
      </c>
      <c r="U2902" s="3"/>
      <c r="V2902" s="5">
        <v>10765697</v>
      </c>
      <c r="W2902" s="5">
        <v>0</v>
      </c>
      <c r="X2902" s="5"/>
      <c r="Y2902" s="5"/>
      <c r="Z2902" s="5">
        <f>Tbl_BalanceHistory[[#This Row],[Discretionary Recommended - Pre 2022]]+Tbl_BalanceHistory[[#This Row],[Discretionary Balance Recommended: Policy]]+Tbl_BalanceHistory[[#This Row],[Discretionary Balance Recommended: Commitments]]</f>
        <v>0</v>
      </c>
      <c r="AA2902" s="5">
        <f>Tbl_BalanceHistory[[#This Row],[Discretionary Balance]]-Tbl_BalanceHistory[[#This Row],[Discretionary Reappropriation]]</f>
        <v>10765697</v>
      </c>
      <c r="AB2902" s="2" t="s">
        <v>2003</v>
      </c>
      <c r="AC2902" s="2"/>
      <c r="AD2902" s="2"/>
      <c r="AE2902" s="2"/>
    </row>
    <row r="2903" spans="1:31" ht="60" x14ac:dyDescent="0.25">
      <c r="A2903" s="2" t="s">
        <v>10</v>
      </c>
      <c r="B2903" s="3">
        <v>7</v>
      </c>
      <c r="C2903" s="3">
        <v>989</v>
      </c>
      <c r="D2903" s="3" t="s">
        <v>530</v>
      </c>
      <c r="E2903" s="3" t="str">
        <f>_xlfn.XLOOKUP(Tbl_BalanceHistory[[#This Row],[RespAgy]],Tbl_Agencies[Agy Code],Tbl_Agencies[Agy Sort])</f>
        <v>122000</v>
      </c>
      <c r="F2903" s="2" t="str">
        <f>Tbl_BalanceHistory[[#This Row],[RespAgy]]&amp;": "&amp;Tbl_BalanceHistory[[#This Row],[RespAgency]]</f>
        <v>989: Higher Education Research Initiative</v>
      </c>
      <c r="G2903" s="3">
        <v>989</v>
      </c>
      <c r="H2903" s="3" t="s">
        <v>530</v>
      </c>
      <c r="I2903" s="3" t="str">
        <f>_xlfn.XLOOKUP(Tbl_BalanceHistory[[#This Row],[AgyCode]],Tbl_Agencies[Agy Code],Tbl_Agencies[Agy Sort])</f>
        <v>122000</v>
      </c>
      <c r="J2903" s="2" t="str">
        <f>Tbl_BalanceHistory[[#This Row],[AgyCode]]&amp;": "&amp;Tbl_BalanceHistory[[#This Row],[Agency Name]]</f>
        <v>989: Higher Education Research Initiative</v>
      </c>
      <c r="K2903" s="1">
        <v>2019</v>
      </c>
      <c r="L2903" s="3">
        <v>110</v>
      </c>
      <c r="M2903" s="3" t="s">
        <v>409</v>
      </c>
      <c r="N2903" s="2" t="str">
        <f>Tbl_BalanceHistory[[#This Row],[ProgramCode]]&amp;": "&amp;Tbl_BalanceHistory[[#This Row],[Program Name]]</f>
        <v>110: Financial Assistance For Educational and General Services</v>
      </c>
      <c r="O2903" s="3" t="s">
        <v>886</v>
      </c>
      <c r="P2903" s="1" t="str">
        <f>IF(Tbl_BalanceHistory[[#This Row],[FundCode]]="0100","GF",IF(Tbl_BalanceHistory[[#This Row],[FundCode]]="01000","GF","Hi Ed / OCR"))</f>
        <v>GF</v>
      </c>
      <c r="Q2903" s="5">
        <v>0</v>
      </c>
      <c r="R2903" s="5">
        <v>0</v>
      </c>
      <c r="S2903" s="5">
        <v>0</v>
      </c>
      <c r="T2903" s="5">
        <v>0</v>
      </c>
      <c r="U2903" s="3" t="s">
        <v>2004</v>
      </c>
      <c r="V2903" s="5">
        <v>0</v>
      </c>
      <c r="W2903" s="5">
        <v>0</v>
      </c>
      <c r="X2903" s="5"/>
      <c r="Y2903" s="5"/>
      <c r="Z2903" s="5">
        <f>Tbl_BalanceHistory[[#This Row],[Discretionary Recommended - Pre 2022]]+Tbl_BalanceHistory[[#This Row],[Discretionary Balance Recommended: Policy]]+Tbl_BalanceHistory[[#This Row],[Discretionary Balance Recommended: Commitments]]</f>
        <v>0</v>
      </c>
      <c r="AA2903" s="5">
        <f>Tbl_BalanceHistory[[#This Row],[Discretionary Balance]]-Tbl_BalanceHistory[[#This Row],[Discretionary Reappropriation]]</f>
        <v>0</v>
      </c>
      <c r="AB2903" s="2"/>
      <c r="AC2903" s="2"/>
      <c r="AD2903" s="2"/>
      <c r="AE2903" s="2"/>
    </row>
    <row r="2904" spans="1:31" ht="30" x14ac:dyDescent="0.25">
      <c r="A2904" s="2" t="s">
        <v>10</v>
      </c>
      <c r="B2904" s="3">
        <v>7</v>
      </c>
      <c r="C2904" s="3">
        <v>244</v>
      </c>
      <c r="D2904" s="3" t="s">
        <v>533</v>
      </c>
      <c r="E2904" s="3" t="str">
        <f>_xlfn.XLOOKUP(Tbl_BalanceHistory[[#This Row],[RespAgy]],Tbl_Agencies[Agy Code],Tbl_Agencies[Agy Sort])</f>
        <v>122250</v>
      </c>
      <c r="F2904" s="2" t="str">
        <f>Tbl_BalanceHistory[[#This Row],[RespAgy]]&amp;": "&amp;Tbl_BalanceHistory[[#This Row],[RespAgency]]</f>
        <v>244: Online Virginia Network Authority</v>
      </c>
      <c r="G2904" s="3">
        <v>244</v>
      </c>
      <c r="H2904" s="3" t="s">
        <v>533</v>
      </c>
      <c r="I2904" s="3" t="str">
        <f>_xlfn.XLOOKUP(Tbl_BalanceHistory[[#This Row],[AgyCode]],Tbl_Agencies[Agy Code],Tbl_Agencies[Agy Sort])</f>
        <v>122250</v>
      </c>
      <c r="J2904" s="2" t="str">
        <f>Tbl_BalanceHistory[[#This Row],[AgyCode]]&amp;": "&amp;Tbl_BalanceHistory[[#This Row],[Agency Name]]</f>
        <v>244: Online Virginia Network Authority</v>
      </c>
      <c r="K2904" s="1">
        <v>2018</v>
      </c>
      <c r="L2904" s="3">
        <v>100</v>
      </c>
      <c r="M2904" s="3" t="s">
        <v>416</v>
      </c>
      <c r="N2904" s="2" t="str">
        <f>Tbl_BalanceHistory[[#This Row],[ProgramCode]]&amp;": "&amp;Tbl_BalanceHistory[[#This Row],[Program Name]]</f>
        <v>100: Educational and General Programs</v>
      </c>
      <c r="O2904" s="3" t="s">
        <v>886</v>
      </c>
      <c r="P2904" s="1" t="str">
        <f>IF(Tbl_BalanceHistory[[#This Row],[FundCode]]="0100","GF",IF(Tbl_BalanceHistory[[#This Row],[FundCode]]="01000","GF","Hi Ed / OCR"))</f>
        <v>GF</v>
      </c>
      <c r="Q2904" s="5">
        <v>0</v>
      </c>
      <c r="R2904" s="5">
        <v>0</v>
      </c>
      <c r="S2904" s="5">
        <v>0</v>
      </c>
      <c r="T2904" s="5">
        <v>0</v>
      </c>
      <c r="U2904" s="3"/>
      <c r="V2904" s="5">
        <v>0</v>
      </c>
      <c r="W2904" s="5">
        <v>0</v>
      </c>
      <c r="X2904" s="5"/>
      <c r="Y2904" s="5"/>
      <c r="Z2904" s="5">
        <f>Tbl_BalanceHistory[[#This Row],[Discretionary Recommended - Pre 2022]]+Tbl_BalanceHistory[[#This Row],[Discretionary Balance Recommended: Policy]]+Tbl_BalanceHistory[[#This Row],[Discretionary Balance Recommended: Commitments]]</f>
        <v>0</v>
      </c>
      <c r="AA2904" s="5">
        <f>Tbl_BalanceHistory[[#This Row],[Discretionary Balance]]-Tbl_BalanceHistory[[#This Row],[Discretionary Reappropriation]]</f>
        <v>0</v>
      </c>
      <c r="AB2904" s="2"/>
      <c r="AC2904" s="2"/>
      <c r="AD2904" s="2"/>
      <c r="AE2904" s="2"/>
    </row>
    <row r="2905" spans="1:31" ht="30" x14ac:dyDescent="0.25">
      <c r="A2905" s="2" t="s">
        <v>10</v>
      </c>
      <c r="B2905" s="3">
        <v>7</v>
      </c>
      <c r="C2905" s="3">
        <v>244</v>
      </c>
      <c r="D2905" s="3" t="s">
        <v>533</v>
      </c>
      <c r="E2905" s="3" t="str">
        <f>_xlfn.XLOOKUP(Tbl_BalanceHistory[[#This Row],[RespAgy]],Tbl_Agencies[Agy Code],Tbl_Agencies[Agy Sort])</f>
        <v>122250</v>
      </c>
      <c r="F2905" s="2" t="str">
        <f>Tbl_BalanceHistory[[#This Row],[RespAgy]]&amp;": "&amp;Tbl_BalanceHistory[[#This Row],[RespAgency]]</f>
        <v>244: Online Virginia Network Authority</v>
      </c>
      <c r="G2905" s="3">
        <v>244</v>
      </c>
      <c r="H2905" s="3" t="s">
        <v>533</v>
      </c>
      <c r="I2905" s="3" t="str">
        <f>_xlfn.XLOOKUP(Tbl_BalanceHistory[[#This Row],[AgyCode]],Tbl_Agencies[Agy Code],Tbl_Agencies[Agy Sort])</f>
        <v>122250</v>
      </c>
      <c r="J2905" s="2" t="str">
        <f>Tbl_BalanceHistory[[#This Row],[AgyCode]]&amp;": "&amp;Tbl_BalanceHistory[[#This Row],[Agency Name]]</f>
        <v>244: Online Virginia Network Authority</v>
      </c>
      <c r="K2905" s="1">
        <v>2019</v>
      </c>
      <c r="L2905" s="3">
        <v>100</v>
      </c>
      <c r="M2905" s="3" t="s">
        <v>416</v>
      </c>
      <c r="N2905" s="2" t="str">
        <f>Tbl_BalanceHistory[[#This Row],[ProgramCode]]&amp;": "&amp;Tbl_BalanceHistory[[#This Row],[Program Name]]</f>
        <v>100: Educational and General Programs</v>
      </c>
      <c r="O2905" s="3" t="s">
        <v>886</v>
      </c>
      <c r="P2905" s="1" t="str">
        <f>IF(Tbl_BalanceHistory[[#This Row],[FundCode]]="0100","GF",IF(Tbl_BalanceHistory[[#This Row],[FundCode]]="01000","GF","Hi Ed / OCR"))</f>
        <v>GF</v>
      </c>
      <c r="Q2905" s="5">
        <v>0</v>
      </c>
      <c r="R2905" s="5">
        <v>0</v>
      </c>
      <c r="S2905" s="5">
        <v>0</v>
      </c>
      <c r="T2905" s="5">
        <v>0</v>
      </c>
      <c r="U2905" s="3"/>
      <c r="V2905" s="5">
        <v>0</v>
      </c>
      <c r="W2905" s="5">
        <v>0</v>
      </c>
      <c r="X2905" s="5"/>
      <c r="Y2905" s="5"/>
      <c r="Z2905" s="5">
        <f>Tbl_BalanceHistory[[#This Row],[Discretionary Recommended - Pre 2022]]+Tbl_BalanceHistory[[#This Row],[Discretionary Balance Recommended: Policy]]+Tbl_BalanceHistory[[#This Row],[Discretionary Balance Recommended: Commitments]]</f>
        <v>0</v>
      </c>
      <c r="AA2905" s="5">
        <f>Tbl_BalanceHistory[[#This Row],[Discretionary Balance]]-Tbl_BalanceHistory[[#This Row],[Discretionary Reappropriation]]</f>
        <v>0</v>
      </c>
      <c r="AB2905" s="2"/>
      <c r="AC2905" s="2"/>
      <c r="AD2905" s="2"/>
      <c r="AE2905" s="2"/>
    </row>
    <row r="2906" spans="1:31" ht="45" x14ac:dyDescent="0.25">
      <c r="A2906" s="2" t="s">
        <v>537</v>
      </c>
      <c r="B2906" s="3">
        <v>8</v>
      </c>
      <c r="C2906" s="3">
        <v>164</v>
      </c>
      <c r="D2906" s="3" t="s">
        <v>2009</v>
      </c>
      <c r="E2906" s="3" t="str">
        <f>_xlfn.XLOOKUP(Tbl_BalanceHistory[[#This Row],[RespAgy]],Tbl_Agencies[Agy Code],Tbl_Agencies[Agy Sort])</f>
        <v>061001</v>
      </c>
      <c r="F2906" s="2" t="str">
        <f>Tbl_BalanceHistory[[#This Row],[RespAgy]]&amp;": "&amp;Tbl_BalanceHistory[[#This Row],[RespAgency]]</f>
        <v>164: Virginia Management Fellows Program</v>
      </c>
      <c r="G2906" s="3">
        <v>164</v>
      </c>
      <c r="H2906" s="3" t="s">
        <v>2009</v>
      </c>
      <c r="I2906" s="3" t="str">
        <f>_xlfn.XLOOKUP(Tbl_BalanceHistory[[#This Row],[AgyCode]],Tbl_Agencies[Agy Code],Tbl_Agencies[Agy Sort])</f>
        <v>061001</v>
      </c>
      <c r="J2906" s="2" t="str">
        <f>Tbl_BalanceHistory[[#This Row],[AgyCode]]&amp;": "&amp;Tbl_BalanceHistory[[#This Row],[Agency Name]]</f>
        <v>164: Virginia Management Fellows Program</v>
      </c>
      <c r="K2906" s="1">
        <v>2018</v>
      </c>
      <c r="L2906" s="3">
        <v>799</v>
      </c>
      <c r="M2906" s="3" t="s">
        <v>62</v>
      </c>
      <c r="N2906" s="2" t="str">
        <f>Tbl_BalanceHistory[[#This Row],[ProgramCode]]&amp;": "&amp;Tbl_BalanceHistory[[#This Row],[Program Name]]</f>
        <v>799: Administrative and Support Services</v>
      </c>
      <c r="O2906" s="3" t="s">
        <v>886</v>
      </c>
      <c r="P2906" s="1" t="str">
        <f>IF(Tbl_BalanceHistory[[#This Row],[FundCode]]="0100","GF",IF(Tbl_BalanceHistory[[#This Row],[FundCode]]="01000","GF","Hi Ed / OCR"))</f>
        <v>GF</v>
      </c>
      <c r="Q2906" s="5">
        <v>313000</v>
      </c>
      <c r="R2906" s="5">
        <v>239896.54</v>
      </c>
      <c r="S2906" s="5">
        <v>73103</v>
      </c>
      <c r="T2906" s="5">
        <v>73103</v>
      </c>
      <c r="U2906" s="3" t="s">
        <v>2010</v>
      </c>
      <c r="V2906" s="5">
        <v>0</v>
      </c>
      <c r="W2906" s="5">
        <v>0</v>
      </c>
      <c r="X2906" s="5"/>
      <c r="Y2906" s="5"/>
      <c r="Z2906" s="5">
        <f>Tbl_BalanceHistory[[#This Row],[Discretionary Recommended - Pre 2022]]+Tbl_BalanceHistory[[#This Row],[Discretionary Balance Recommended: Policy]]+Tbl_BalanceHistory[[#This Row],[Discretionary Balance Recommended: Commitments]]</f>
        <v>0</v>
      </c>
      <c r="AA2906" s="5">
        <f>Tbl_BalanceHistory[[#This Row],[Discretionary Balance]]-Tbl_BalanceHistory[[#This Row],[Discretionary Reappropriation]]</f>
        <v>0</v>
      </c>
      <c r="AB2906" s="2"/>
      <c r="AC2906" s="2"/>
      <c r="AD2906" s="2"/>
      <c r="AE2906" s="2"/>
    </row>
    <row r="2907" spans="1:31" ht="45" x14ac:dyDescent="0.25">
      <c r="A2907" s="2" t="s">
        <v>537</v>
      </c>
      <c r="B2907" s="3">
        <v>8</v>
      </c>
      <c r="C2907" s="3">
        <v>164</v>
      </c>
      <c r="D2907" s="3" t="s">
        <v>2009</v>
      </c>
      <c r="E2907" s="3" t="str">
        <f>_xlfn.XLOOKUP(Tbl_BalanceHistory[[#This Row],[RespAgy]],Tbl_Agencies[Agy Code],Tbl_Agencies[Agy Sort])</f>
        <v>061001</v>
      </c>
      <c r="F2907" s="2" t="str">
        <f>Tbl_BalanceHistory[[#This Row],[RespAgy]]&amp;": "&amp;Tbl_BalanceHistory[[#This Row],[RespAgency]]</f>
        <v>164: Virginia Management Fellows Program</v>
      </c>
      <c r="G2907" s="3">
        <v>164</v>
      </c>
      <c r="H2907" s="3" t="s">
        <v>2009</v>
      </c>
      <c r="I2907" s="3" t="str">
        <f>_xlfn.XLOOKUP(Tbl_BalanceHistory[[#This Row],[AgyCode]],Tbl_Agencies[Agy Code],Tbl_Agencies[Agy Sort])</f>
        <v>061001</v>
      </c>
      <c r="J2907" s="2" t="str">
        <f>Tbl_BalanceHistory[[#This Row],[AgyCode]]&amp;": "&amp;Tbl_BalanceHistory[[#This Row],[Agency Name]]</f>
        <v>164: Virginia Management Fellows Program</v>
      </c>
      <c r="K2907" s="1">
        <v>2019</v>
      </c>
      <c r="L2907" s="3">
        <v>799</v>
      </c>
      <c r="M2907" s="3" t="s">
        <v>62</v>
      </c>
      <c r="N2907" s="2" t="str">
        <f>Tbl_BalanceHistory[[#This Row],[ProgramCode]]&amp;": "&amp;Tbl_BalanceHistory[[#This Row],[Program Name]]</f>
        <v>799: Administrative and Support Services</v>
      </c>
      <c r="O2907" s="3" t="s">
        <v>886</v>
      </c>
      <c r="P2907" s="1" t="str">
        <f>IF(Tbl_BalanceHistory[[#This Row],[FundCode]]="0100","GF",IF(Tbl_BalanceHistory[[#This Row],[FundCode]]="01000","GF","Hi Ed / OCR"))</f>
        <v>GF</v>
      </c>
      <c r="Q2907" s="5">
        <v>1009103</v>
      </c>
      <c r="R2907" s="5">
        <v>552168.32999999996</v>
      </c>
      <c r="S2907" s="5">
        <v>456934.67</v>
      </c>
      <c r="T2907" s="5">
        <v>456934.67</v>
      </c>
      <c r="U2907" s="3" t="s">
        <v>2011</v>
      </c>
      <c r="V2907" s="5">
        <v>0</v>
      </c>
      <c r="W2907" s="5">
        <v>0</v>
      </c>
      <c r="X2907" s="5"/>
      <c r="Y2907" s="5"/>
      <c r="Z2907" s="5">
        <f>Tbl_BalanceHistory[[#This Row],[Discretionary Recommended - Pre 2022]]+Tbl_BalanceHistory[[#This Row],[Discretionary Balance Recommended: Policy]]+Tbl_BalanceHistory[[#This Row],[Discretionary Balance Recommended: Commitments]]</f>
        <v>0</v>
      </c>
      <c r="AA2907" s="5">
        <f>Tbl_BalanceHistory[[#This Row],[Discretionary Balance]]-Tbl_BalanceHistory[[#This Row],[Discretionary Reappropriation]]</f>
        <v>0</v>
      </c>
      <c r="AB2907" s="2"/>
      <c r="AC2907" s="2"/>
      <c r="AD2907" s="2"/>
      <c r="AE2907" s="2"/>
    </row>
    <row r="2908" spans="1:31" ht="45" x14ac:dyDescent="0.25">
      <c r="A2908" s="2" t="s">
        <v>537</v>
      </c>
      <c r="B2908" s="3">
        <v>8</v>
      </c>
      <c r="C2908" s="3">
        <v>190</v>
      </c>
      <c r="D2908" s="3" t="s">
        <v>539</v>
      </c>
      <c r="E2908" s="3" t="str">
        <f>_xlfn.XLOOKUP(Tbl_BalanceHistory[[#This Row],[RespAgy]],Tbl_Agencies[Agy Code],Tbl_Agencies[Agy Sort])</f>
        <v>124000</v>
      </c>
      <c r="F2908" s="2" t="str">
        <f>Tbl_BalanceHistory[[#This Row],[RespAgy]]&amp;": "&amp;Tbl_BalanceHistory[[#This Row],[RespAgency]]</f>
        <v>190: Secretary of Finance</v>
      </c>
      <c r="G2908" s="3">
        <v>190</v>
      </c>
      <c r="H2908" s="3" t="s">
        <v>539</v>
      </c>
      <c r="I2908" s="3" t="str">
        <f>_xlfn.XLOOKUP(Tbl_BalanceHistory[[#This Row],[AgyCode]],Tbl_Agencies[Agy Code],Tbl_Agencies[Agy Sort])</f>
        <v>124000</v>
      </c>
      <c r="J2908" s="2" t="str">
        <f>Tbl_BalanceHistory[[#This Row],[AgyCode]]&amp;": "&amp;Tbl_BalanceHistory[[#This Row],[Agency Name]]</f>
        <v>190: Secretary of Finance</v>
      </c>
      <c r="K2908" s="1">
        <v>2014</v>
      </c>
      <c r="L2908" s="3">
        <v>799</v>
      </c>
      <c r="M2908" s="3" t="s">
        <v>62</v>
      </c>
      <c r="N2908" s="2" t="str">
        <f>Tbl_BalanceHistory[[#This Row],[ProgramCode]]&amp;": "&amp;Tbl_BalanceHistory[[#This Row],[Program Name]]</f>
        <v>799: Administrative and Support Services</v>
      </c>
      <c r="O2908" s="3" t="s">
        <v>1730</v>
      </c>
      <c r="P2908" s="1" t="str">
        <f>IF(Tbl_BalanceHistory[[#This Row],[FundCode]]="0100","GF",IF(Tbl_BalanceHistory[[#This Row],[FundCode]]="01000","GF","Hi Ed / OCR"))</f>
        <v>GF</v>
      </c>
      <c r="Q2908" s="5">
        <v>1301939</v>
      </c>
      <c r="R2908" s="5">
        <v>1199537.93</v>
      </c>
      <c r="S2908" s="5">
        <v>102401</v>
      </c>
      <c r="T2908" s="5">
        <v>0</v>
      </c>
      <c r="U2908" s="3"/>
      <c r="V2908" s="5">
        <v>102401</v>
      </c>
      <c r="W2908" s="5">
        <v>102401</v>
      </c>
      <c r="X2908" s="5"/>
      <c r="Y2908" s="5"/>
      <c r="Z2908" s="5">
        <f>Tbl_BalanceHistory[[#This Row],[Discretionary Recommended - Pre 2022]]+Tbl_BalanceHistory[[#This Row],[Discretionary Balance Recommended: Policy]]+Tbl_BalanceHistory[[#This Row],[Discretionary Balance Recommended: Commitments]]</f>
        <v>102401</v>
      </c>
      <c r="AA2908" s="5">
        <f>Tbl_BalanceHistory[[#This Row],[Discretionary Balance]]-Tbl_BalanceHistory[[#This Row],[Discretionary Reappropriation]]</f>
        <v>0</v>
      </c>
      <c r="AB2908" s="2" t="s">
        <v>1758</v>
      </c>
      <c r="AC2908" s="2"/>
      <c r="AD2908" s="2"/>
      <c r="AE2908" s="2"/>
    </row>
    <row r="2909" spans="1:31" ht="30" x14ac:dyDescent="0.25">
      <c r="A2909" s="2" t="s">
        <v>537</v>
      </c>
      <c r="B2909" s="3">
        <v>8</v>
      </c>
      <c r="C2909" s="3">
        <v>190</v>
      </c>
      <c r="D2909" s="3" t="s">
        <v>539</v>
      </c>
      <c r="E2909" s="3" t="str">
        <f>_xlfn.XLOOKUP(Tbl_BalanceHistory[[#This Row],[RespAgy]],Tbl_Agencies[Agy Code],Tbl_Agencies[Agy Sort])</f>
        <v>124000</v>
      </c>
      <c r="F2909" s="2" t="str">
        <f>Tbl_BalanceHistory[[#This Row],[RespAgy]]&amp;": "&amp;Tbl_BalanceHistory[[#This Row],[RespAgency]]</f>
        <v>190: Secretary of Finance</v>
      </c>
      <c r="G2909" s="3">
        <v>190</v>
      </c>
      <c r="H2909" s="3" t="s">
        <v>539</v>
      </c>
      <c r="I2909" s="3" t="str">
        <f>_xlfn.XLOOKUP(Tbl_BalanceHistory[[#This Row],[AgyCode]],Tbl_Agencies[Agy Code],Tbl_Agencies[Agy Sort])</f>
        <v>124000</v>
      </c>
      <c r="J2909" s="2" t="str">
        <f>Tbl_BalanceHistory[[#This Row],[AgyCode]]&amp;": "&amp;Tbl_BalanceHistory[[#This Row],[Agency Name]]</f>
        <v>190: Secretary of Finance</v>
      </c>
      <c r="K2909" s="1">
        <v>2015</v>
      </c>
      <c r="L2909" s="3">
        <v>799</v>
      </c>
      <c r="M2909" s="3" t="s">
        <v>62</v>
      </c>
      <c r="N2909" s="2" t="str">
        <f>Tbl_BalanceHistory[[#This Row],[ProgramCode]]&amp;": "&amp;Tbl_BalanceHistory[[#This Row],[Program Name]]</f>
        <v>799: Administrative and Support Services</v>
      </c>
      <c r="O2909" s="3" t="s">
        <v>1730</v>
      </c>
      <c r="P2909" s="1" t="str">
        <f>IF(Tbl_BalanceHistory[[#This Row],[FundCode]]="0100","GF",IF(Tbl_BalanceHistory[[#This Row],[FundCode]]="01000","GF","Hi Ed / OCR"))</f>
        <v>GF</v>
      </c>
      <c r="Q2909" s="5">
        <v>619660</v>
      </c>
      <c r="R2909" s="5">
        <v>563388</v>
      </c>
      <c r="S2909" s="5">
        <v>56271</v>
      </c>
      <c r="T2909" s="5">
        <v>0</v>
      </c>
      <c r="U2909" s="3"/>
      <c r="V2909" s="5">
        <v>56271</v>
      </c>
      <c r="W2909" s="5">
        <v>56271</v>
      </c>
      <c r="X2909" s="5"/>
      <c r="Y2909" s="5"/>
      <c r="Z2909" s="5">
        <f>Tbl_BalanceHistory[[#This Row],[Discretionary Recommended - Pre 2022]]+Tbl_BalanceHistory[[#This Row],[Discretionary Balance Recommended: Policy]]+Tbl_BalanceHistory[[#This Row],[Discretionary Balance Recommended: Commitments]]</f>
        <v>56271</v>
      </c>
      <c r="AA2909" s="5">
        <f>Tbl_BalanceHistory[[#This Row],[Discretionary Balance]]-Tbl_BalanceHistory[[#This Row],[Discretionary Reappropriation]]</f>
        <v>0</v>
      </c>
      <c r="AB2909" s="2" t="s">
        <v>1736</v>
      </c>
      <c r="AC2909" s="2"/>
      <c r="AD2909" s="2"/>
      <c r="AE2909" s="2"/>
    </row>
    <row r="2910" spans="1:31" ht="30" x14ac:dyDescent="0.25">
      <c r="A2910" s="2" t="s">
        <v>537</v>
      </c>
      <c r="B2910" s="3">
        <v>8</v>
      </c>
      <c r="C2910" s="3">
        <v>190</v>
      </c>
      <c r="D2910" s="3" t="s">
        <v>539</v>
      </c>
      <c r="E2910" s="3" t="str">
        <f>_xlfn.XLOOKUP(Tbl_BalanceHistory[[#This Row],[RespAgy]],Tbl_Agencies[Agy Code],Tbl_Agencies[Agy Sort])</f>
        <v>124000</v>
      </c>
      <c r="F2910" s="2" t="str">
        <f>Tbl_BalanceHistory[[#This Row],[RespAgy]]&amp;": "&amp;Tbl_BalanceHistory[[#This Row],[RespAgency]]</f>
        <v>190: Secretary of Finance</v>
      </c>
      <c r="G2910" s="3">
        <v>190</v>
      </c>
      <c r="H2910" s="3" t="s">
        <v>539</v>
      </c>
      <c r="I2910" s="3" t="str">
        <f>_xlfn.XLOOKUP(Tbl_BalanceHistory[[#This Row],[AgyCode]],Tbl_Agencies[Agy Code],Tbl_Agencies[Agy Sort])</f>
        <v>124000</v>
      </c>
      <c r="J2910" s="2" t="str">
        <f>Tbl_BalanceHistory[[#This Row],[AgyCode]]&amp;": "&amp;Tbl_BalanceHistory[[#This Row],[Agency Name]]</f>
        <v>190: Secretary of Finance</v>
      </c>
      <c r="K2910" s="1">
        <v>2016</v>
      </c>
      <c r="L2910" s="3">
        <v>799</v>
      </c>
      <c r="M2910" s="3" t="s">
        <v>62</v>
      </c>
      <c r="N2910" s="2" t="str">
        <f>Tbl_BalanceHistory[[#This Row],[ProgramCode]]&amp;": "&amp;Tbl_BalanceHistory[[#This Row],[Program Name]]</f>
        <v>799: Administrative and Support Services</v>
      </c>
      <c r="O2910" s="3" t="s">
        <v>1730</v>
      </c>
      <c r="P2910" s="1" t="str">
        <f>IF(Tbl_BalanceHistory[[#This Row],[FundCode]]="0100","GF",IF(Tbl_BalanceHistory[[#This Row],[FundCode]]="01000","GF","Hi Ed / OCR"))</f>
        <v>GF</v>
      </c>
      <c r="Q2910" s="5">
        <v>634931</v>
      </c>
      <c r="R2910" s="5">
        <v>599682.63</v>
      </c>
      <c r="S2910" s="5">
        <v>35248</v>
      </c>
      <c r="T2910" s="5">
        <v>0</v>
      </c>
      <c r="U2910" s="3"/>
      <c r="V2910" s="5">
        <v>35248</v>
      </c>
      <c r="W2910" s="5">
        <v>35248</v>
      </c>
      <c r="X2910" s="5"/>
      <c r="Y2910" s="5"/>
      <c r="Z2910" s="5">
        <f>Tbl_BalanceHistory[[#This Row],[Discretionary Recommended - Pre 2022]]+Tbl_BalanceHistory[[#This Row],[Discretionary Balance Recommended: Policy]]+Tbl_BalanceHistory[[#This Row],[Discretionary Balance Recommended: Commitments]]</f>
        <v>35248</v>
      </c>
      <c r="AA2910" s="5">
        <f>Tbl_BalanceHistory[[#This Row],[Discretionary Balance]]-Tbl_BalanceHistory[[#This Row],[Discretionary Reappropriation]]</f>
        <v>0</v>
      </c>
      <c r="AB2910" s="2" t="s">
        <v>1737</v>
      </c>
      <c r="AC2910" s="2"/>
      <c r="AD2910" s="2"/>
      <c r="AE2910" s="2"/>
    </row>
    <row r="2911" spans="1:31" ht="45" x14ac:dyDescent="0.25">
      <c r="A2911" s="2" t="s">
        <v>537</v>
      </c>
      <c r="B2911" s="3">
        <v>8</v>
      </c>
      <c r="C2911" s="3">
        <v>190</v>
      </c>
      <c r="D2911" s="3" t="s">
        <v>539</v>
      </c>
      <c r="E2911" s="3" t="str">
        <f>_xlfn.XLOOKUP(Tbl_BalanceHistory[[#This Row],[RespAgy]],Tbl_Agencies[Agy Code],Tbl_Agencies[Agy Sort])</f>
        <v>124000</v>
      </c>
      <c r="F2911" s="2" t="str">
        <f>Tbl_BalanceHistory[[#This Row],[RespAgy]]&amp;": "&amp;Tbl_BalanceHistory[[#This Row],[RespAgency]]</f>
        <v>190: Secretary of Finance</v>
      </c>
      <c r="G2911" s="3">
        <v>190</v>
      </c>
      <c r="H2911" s="3" t="s">
        <v>539</v>
      </c>
      <c r="I2911" s="3" t="str">
        <f>_xlfn.XLOOKUP(Tbl_BalanceHistory[[#This Row],[AgyCode]],Tbl_Agencies[Agy Code],Tbl_Agencies[Agy Sort])</f>
        <v>124000</v>
      </c>
      <c r="J2911" s="2" t="str">
        <f>Tbl_BalanceHistory[[#This Row],[AgyCode]]&amp;": "&amp;Tbl_BalanceHistory[[#This Row],[Agency Name]]</f>
        <v>190: Secretary of Finance</v>
      </c>
      <c r="K2911" s="1">
        <v>2017</v>
      </c>
      <c r="L2911" s="3">
        <v>799</v>
      </c>
      <c r="M2911" s="3" t="s">
        <v>62</v>
      </c>
      <c r="N2911" s="2" t="str">
        <f>Tbl_BalanceHistory[[#This Row],[ProgramCode]]&amp;": "&amp;Tbl_BalanceHistory[[#This Row],[Program Name]]</f>
        <v>799: Administrative and Support Services</v>
      </c>
      <c r="O2911" s="3" t="s">
        <v>886</v>
      </c>
      <c r="P2911" s="1" t="str">
        <f>IF(Tbl_BalanceHistory[[#This Row],[FundCode]]="0100","GF",IF(Tbl_BalanceHistory[[#This Row],[FundCode]]="01000","GF","Hi Ed / OCR"))</f>
        <v>GF</v>
      </c>
      <c r="Q2911" s="5">
        <v>1129258</v>
      </c>
      <c r="R2911" s="5">
        <v>537171.99</v>
      </c>
      <c r="S2911" s="5">
        <v>592086</v>
      </c>
      <c r="T2911" s="5">
        <v>0</v>
      </c>
      <c r="U2911" s="3"/>
      <c r="V2911" s="5">
        <v>592086</v>
      </c>
      <c r="W2911" s="5">
        <v>592086</v>
      </c>
      <c r="X2911" s="5"/>
      <c r="Y2911" s="5"/>
      <c r="Z2911" s="5">
        <f>Tbl_BalanceHistory[[#This Row],[Discretionary Recommended - Pre 2022]]+Tbl_BalanceHistory[[#This Row],[Discretionary Balance Recommended: Policy]]+Tbl_BalanceHistory[[#This Row],[Discretionary Balance Recommended: Commitments]]</f>
        <v>592086</v>
      </c>
      <c r="AA2911" s="5">
        <f>Tbl_BalanceHistory[[#This Row],[Discretionary Balance]]-Tbl_BalanceHistory[[#This Row],[Discretionary Reappropriation]]</f>
        <v>0</v>
      </c>
      <c r="AB2911" s="2" t="s">
        <v>2007</v>
      </c>
      <c r="AC2911" s="2"/>
      <c r="AD2911" s="2"/>
      <c r="AE2911" s="2"/>
    </row>
    <row r="2912" spans="1:31" ht="30" x14ac:dyDescent="0.25">
      <c r="A2912" s="2" t="s">
        <v>537</v>
      </c>
      <c r="B2912" s="3">
        <v>8</v>
      </c>
      <c r="C2912" s="3">
        <v>190</v>
      </c>
      <c r="D2912" s="3" t="s">
        <v>539</v>
      </c>
      <c r="E2912" s="3" t="str">
        <f>_xlfn.XLOOKUP(Tbl_BalanceHistory[[#This Row],[RespAgy]],Tbl_Agencies[Agy Code],Tbl_Agencies[Agy Sort])</f>
        <v>124000</v>
      </c>
      <c r="F2912" s="2" t="str">
        <f>Tbl_BalanceHistory[[#This Row],[RespAgy]]&amp;": "&amp;Tbl_BalanceHistory[[#This Row],[RespAgency]]</f>
        <v>190: Secretary of Finance</v>
      </c>
      <c r="G2912" s="3">
        <v>190</v>
      </c>
      <c r="H2912" s="3" t="s">
        <v>539</v>
      </c>
      <c r="I2912" s="3" t="str">
        <f>_xlfn.XLOOKUP(Tbl_BalanceHistory[[#This Row],[AgyCode]],Tbl_Agencies[Agy Code],Tbl_Agencies[Agy Sort])</f>
        <v>124000</v>
      </c>
      <c r="J2912" s="2" t="str">
        <f>Tbl_BalanceHistory[[#This Row],[AgyCode]]&amp;": "&amp;Tbl_BalanceHistory[[#This Row],[Agency Name]]</f>
        <v>190: Secretary of Finance</v>
      </c>
      <c r="K2912" s="1">
        <v>2018</v>
      </c>
      <c r="L2912" s="3">
        <v>799</v>
      </c>
      <c r="M2912" s="3" t="s">
        <v>62</v>
      </c>
      <c r="N2912" s="2" t="str">
        <f>Tbl_BalanceHistory[[#This Row],[ProgramCode]]&amp;": "&amp;Tbl_BalanceHistory[[#This Row],[Program Name]]</f>
        <v>799: Administrative and Support Services</v>
      </c>
      <c r="O2912" s="3" t="s">
        <v>886</v>
      </c>
      <c r="P2912" s="1" t="str">
        <f>IF(Tbl_BalanceHistory[[#This Row],[FundCode]]="0100","GF",IF(Tbl_BalanceHistory[[#This Row],[FundCode]]="01000","GF","Hi Ed / OCR"))</f>
        <v>GF</v>
      </c>
      <c r="Q2912" s="5">
        <v>1364844</v>
      </c>
      <c r="R2912" s="5">
        <v>1194236</v>
      </c>
      <c r="S2912" s="5">
        <v>170608</v>
      </c>
      <c r="T2912" s="5">
        <v>0</v>
      </c>
      <c r="U2912" s="3"/>
      <c r="V2912" s="5">
        <v>170608</v>
      </c>
      <c r="W2912" s="5">
        <v>0</v>
      </c>
      <c r="X2912" s="5"/>
      <c r="Y2912" s="5"/>
      <c r="Z2912" s="5">
        <f>Tbl_BalanceHistory[[#This Row],[Discretionary Recommended - Pre 2022]]+Tbl_BalanceHistory[[#This Row],[Discretionary Balance Recommended: Policy]]+Tbl_BalanceHistory[[#This Row],[Discretionary Balance Recommended: Commitments]]</f>
        <v>0</v>
      </c>
      <c r="AA2912" s="5">
        <f>Tbl_BalanceHistory[[#This Row],[Discretionary Balance]]-Tbl_BalanceHistory[[#This Row],[Discretionary Reappropriation]]</f>
        <v>170608</v>
      </c>
      <c r="AB2912" s="2" t="s">
        <v>1754</v>
      </c>
      <c r="AC2912" s="2"/>
      <c r="AD2912" s="2"/>
      <c r="AE2912" s="2"/>
    </row>
    <row r="2913" spans="1:31" ht="30" x14ac:dyDescent="0.25">
      <c r="A2913" s="2" t="s">
        <v>537</v>
      </c>
      <c r="B2913" s="3">
        <v>8</v>
      </c>
      <c r="C2913" s="3">
        <v>190</v>
      </c>
      <c r="D2913" s="3" t="s">
        <v>539</v>
      </c>
      <c r="E2913" s="3" t="str">
        <f>_xlfn.XLOOKUP(Tbl_BalanceHistory[[#This Row],[RespAgy]],Tbl_Agencies[Agy Code],Tbl_Agencies[Agy Sort])</f>
        <v>124000</v>
      </c>
      <c r="F2913" s="2" t="str">
        <f>Tbl_BalanceHistory[[#This Row],[RespAgy]]&amp;": "&amp;Tbl_BalanceHistory[[#This Row],[RespAgency]]</f>
        <v>190: Secretary of Finance</v>
      </c>
      <c r="G2913" s="3">
        <v>190</v>
      </c>
      <c r="H2913" s="3" t="s">
        <v>539</v>
      </c>
      <c r="I2913" s="3" t="str">
        <f>_xlfn.XLOOKUP(Tbl_BalanceHistory[[#This Row],[AgyCode]],Tbl_Agencies[Agy Code],Tbl_Agencies[Agy Sort])</f>
        <v>124000</v>
      </c>
      <c r="J2913" s="2" t="str">
        <f>Tbl_BalanceHistory[[#This Row],[AgyCode]]&amp;": "&amp;Tbl_BalanceHistory[[#This Row],[Agency Name]]</f>
        <v>190: Secretary of Finance</v>
      </c>
      <c r="K2913" s="1">
        <v>2019</v>
      </c>
      <c r="L2913" s="3">
        <v>799</v>
      </c>
      <c r="M2913" s="3" t="s">
        <v>62</v>
      </c>
      <c r="N2913" s="2" t="str">
        <f>Tbl_BalanceHistory[[#This Row],[ProgramCode]]&amp;": "&amp;Tbl_BalanceHistory[[#This Row],[Program Name]]</f>
        <v>799: Administrative and Support Services</v>
      </c>
      <c r="O2913" s="3" t="s">
        <v>886</v>
      </c>
      <c r="P2913" s="1" t="str">
        <f>IF(Tbl_BalanceHistory[[#This Row],[FundCode]]="0100","GF",IF(Tbl_BalanceHistory[[#This Row],[FundCode]]="01000","GF","Hi Ed / OCR"))</f>
        <v>GF</v>
      </c>
      <c r="Q2913" s="5">
        <v>837763</v>
      </c>
      <c r="R2913" s="5">
        <v>722853.65</v>
      </c>
      <c r="S2913" s="5">
        <v>114909.35</v>
      </c>
      <c r="T2913" s="5">
        <v>0</v>
      </c>
      <c r="U2913" s="3"/>
      <c r="V2913" s="5">
        <v>114909.35</v>
      </c>
      <c r="W2913" s="5">
        <v>114909.35</v>
      </c>
      <c r="X2913" s="5"/>
      <c r="Y2913" s="5"/>
      <c r="Z2913" s="5">
        <f>Tbl_BalanceHistory[[#This Row],[Discretionary Recommended - Pre 2022]]+Tbl_BalanceHistory[[#This Row],[Discretionary Balance Recommended: Policy]]+Tbl_BalanceHistory[[#This Row],[Discretionary Balance Recommended: Commitments]]</f>
        <v>114909.35</v>
      </c>
      <c r="AA2913" s="5">
        <f>Tbl_BalanceHistory[[#This Row],[Discretionary Balance]]-Tbl_BalanceHistory[[#This Row],[Discretionary Reappropriation]]</f>
        <v>0</v>
      </c>
      <c r="AB2913" s="2" t="s">
        <v>1755</v>
      </c>
      <c r="AC2913" s="2"/>
      <c r="AD2913" s="2"/>
      <c r="AE2913" s="2"/>
    </row>
    <row r="2914" spans="1:31" ht="60" x14ac:dyDescent="0.25">
      <c r="A2914" s="2" t="s">
        <v>537</v>
      </c>
      <c r="B2914" s="3">
        <v>8</v>
      </c>
      <c r="C2914" s="3">
        <v>190</v>
      </c>
      <c r="D2914" s="3" t="s">
        <v>539</v>
      </c>
      <c r="E2914" s="3" t="str">
        <f>_xlfn.XLOOKUP(Tbl_BalanceHistory[[#This Row],[RespAgy]],Tbl_Agencies[Agy Code],Tbl_Agencies[Agy Sort])</f>
        <v>124000</v>
      </c>
      <c r="F2914" s="2" t="str">
        <f>Tbl_BalanceHistory[[#This Row],[RespAgy]]&amp;": "&amp;Tbl_BalanceHistory[[#This Row],[RespAgency]]</f>
        <v>190: Secretary of Finance</v>
      </c>
      <c r="G2914" s="3">
        <v>190</v>
      </c>
      <c r="H2914" s="3" t="s">
        <v>539</v>
      </c>
      <c r="I2914" s="3" t="str">
        <f>_xlfn.XLOOKUP(Tbl_BalanceHistory[[#This Row],[AgyCode]],Tbl_Agencies[Agy Code],Tbl_Agencies[Agy Sort])</f>
        <v>124000</v>
      </c>
      <c r="J2914" s="2" t="str">
        <f>Tbl_BalanceHistory[[#This Row],[AgyCode]]&amp;": "&amp;Tbl_BalanceHistory[[#This Row],[Agency Name]]</f>
        <v>190: Secretary of Finance</v>
      </c>
      <c r="K2914" s="1">
        <v>2020</v>
      </c>
      <c r="L2914" s="3">
        <v>799</v>
      </c>
      <c r="M2914" s="3" t="s">
        <v>62</v>
      </c>
      <c r="N2914" s="2" t="str">
        <f>Tbl_BalanceHistory[[#This Row],[ProgramCode]]&amp;": "&amp;Tbl_BalanceHistory[[#This Row],[Program Name]]</f>
        <v>799: Administrative and Support Services</v>
      </c>
      <c r="O2914" s="3" t="s">
        <v>886</v>
      </c>
      <c r="P2914" s="1" t="str">
        <f>IF(Tbl_BalanceHistory[[#This Row],[FundCode]]="0100","GF",IF(Tbl_BalanceHistory[[#This Row],[FundCode]]="01000","GF","Hi Ed / OCR"))</f>
        <v>GF</v>
      </c>
      <c r="Q2914" s="5">
        <v>797138.35</v>
      </c>
      <c r="R2914" s="5">
        <v>737544.83</v>
      </c>
      <c r="S2914" s="5">
        <v>59593.52</v>
      </c>
      <c r="T2914" s="5">
        <v>0</v>
      </c>
      <c r="U2914" s="3"/>
      <c r="V2914" s="5">
        <v>59593.52</v>
      </c>
      <c r="W2914" s="5">
        <v>35098</v>
      </c>
      <c r="X2914" s="5"/>
      <c r="Y2914" s="5"/>
      <c r="Z2914" s="5">
        <f>Tbl_BalanceHistory[[#This Row],[Discretionary Recommended - Pre 2022]]+Tbl_BalanceHistory[[#This Row],[Discretionary Balance Recommended: Policy]]+Tbl_BalanceHistory[[#This Row],[Discretionary Balance Recommended: Commitments]]</f>
        <v>35098</v>
      </c>
      <c r="AA2914" s="5">
        <f>Tbl_BalanceHistory[[#This Row],[Discretionary Balance]]-Tbl_BalanceHistory[[#This Row],[Discretionary Reappropriation]]</f>
        <v>24495.519999999997</v>
      </c>
      <c r="AB2914" s="2" t="s">
        <v>2008</v>
      </c>
      <c r="AC2914" s="2"/>
      <c r="AD2914" s="2"/>
      <c r="AE2914" s="2"/>
    </row>
    <row r="2915" spans="1:31" ht="30" x14ac:dyDescent="0.25">
      <c r="A2915" s="2" t="s">
        <v>537</v>
      </c>
      <c r="B2915" s="3">
        <v>8</v>
      </c>
      <c r="C2915" s="3">
        <v>190</v>
      </c>
      <c r="D2915" s="3" t="s">
        <v>539</v>
      </c>
      <c r="E2915" s="3" t="str">
        <f>_xlfn.XLOOKUP(Tbl_BalanceHistory[[#This Row],[RespAgy]],Tbl_Agencies[Agy Code],Tbl_Agencies[Agy Sort])</f>
        <v>124000</v>
      </c>
      <c r="F2915" s="2" t="str">
        <f>Tbl_BalanceHistory[[#This Row],[RespAgy]]&amp;": "&amp;Tbl_BalanceHistory[[#This Row],[RespAgency]]</f>
        <v>190: Secretary of Finance</v>
      </c>
      <c r="G2915" s="3">
        <v>190</v>
      </c>
      <c r="H2915" s="3" t="s">
        <v>539</v>
      </c>
      <c r="I2915" s="3" t="str">
        <f>_xlfn.XLOOKUP(Tbl_BalanceHistory[[#This Row],[AgyCode]],Tbl_Agencies[Agy Code],Tbl_Agencies[Agy Sort])</f>
        <v>124000</v>
      </c>
      <c r="J2915" s="2" t="str">
        <f>Tbl_BalanceHistory[[#This Row],[AgyCode]]&amp;": "&amp;Tbl_BalanceHistory[[#This Row],[Agency Name]]</f>
        <v>190: Secretary of Finance</v>
      </c>
      <c r="K2915" s="1">
        <v>2021</v>
      </c>
      <c r="L2915" s="3">
        <v>799</v>
      </c>
      <c r="M2915" s="3" t="s">
        <v>62</v>
      </c>
      <c r="N2915" s="2" t="str">
        <f>Tbl_BalanceHistory[[#This Row],[ProgramCode]]&amp;": "&amp;Tbl_BalanceHistory[[#This Row],[Program Name]]</f>
        <v>799: Administrative and Support Services</v>
      </c>
      <c r="O2915" s="3" t="s">
        <v>886</v>
      </c>
      <c r="P2915" s="1" t="str">
        <f>IF(Tbl_BalanceHistory[[#This Row],[FundCode]]="0100","GF",IF(Tbl_BalanceHistory[[#This Row],[FundCode]]="01000","GF","Hi Ed / OCR"))</f>
        <v>GF</v>
      </c>
      <c r="Q2915" s="5">
        <v>728582</v>
      </c>
      <c r="R2915" s="5">
        <v>712801.27</v>
      </c>
      <c r="S2915" s="5">
        <v>15780.73</v>
      </c>
      <c r="T2915" s="5">
        <v>0</v>
      </c>
      <c r="U2915" s="3"/>
      <c r="V2915" s="5">
        <v>15780.73</v>
      </c>
      <c r="W2915" s="5">
        <v>15780.73</v>
      </c>
      <c r="X2915" s="5"/>
      <c r="Y2915" s="5"/>
      <c r="Z2915" s="5">
        <f>Tbl_BalanceHistory[[#This Row],[Discretionary Recommended - Pre 2022]]+Tbl_BalanceHistory[[#This Row],[Discretionary Balance Recommended: Policy]]+Tbl_BalanceHistory[[#This Row],[Discretionary Balance Recommended: Commitments]]</f>
        <v>15780.73</v>
      </c>
      <c r="AA2915" s="5">
        <f>Tbl_BalanceHistory[[#This Row],[Discretionary Balance]]-Tbl_BalanceHistory[[#This Row],[Discretionary Reappropriation]]</f>
        <v>0</v>
      </c>
      <c r="AB2915" s="2" t="s">
        <v>1741</v>
      </c>
      <c r="AC2915" s="2"/>
      <c r="AD2915" s="2"/>
      <c r="AE2915" s="2"/>
    </row>
    <row r="2916" spans="1:31" ht="30" x14ac:dyDescent="0.25">
      <c r="A2916" s="2" t="s">
        <v>537</v>
      </c>
      <c r="B2916" s="3">
        <v>8</v>
      </c>
      <c r="C2916" s="3">
        <v>190</v>
      </c>
      <c r="D2916" s="3" t="s">
        <v>539</v>
      </c>
      <c r="E2916" s="3" t="str">
        <f>_xlfn.XLOOKUP(Tbl_BalanceHistory[[#This Row],[RespAgy]],Tbl_Agencies[Agy Code],Tbl_Agencies[Agy Sort])</f>
        <v>124000</v>
      </c>
      <c r="F2916" s="2" t="str">
        <f>Tbl_BalanceHistory[[#This Row],[RespAgy]]&amp;": "&amp;Tbl_BalanceHistory[[#This Row],[RespAgency]]</f>
        <v>190: Secretary of Finance</v>
      </c>
      <c r="G2916" s="3">
        <v>190</v>
      </c>
      <c r="H2916" s="3" t="s">
        <v>539</v>
      </c>
      <c r="I2916" s="3" t="str">
        <f>_xlfn.XLOOKUP(Tbl_BalanceHistory[[#This Row],[AgyCode]],Tbl_Agencies[Agy Code],Tbl_Agencies[Agy Sort])</f>
        <v>124000</v>
      </c>
      <c r="J2916" s="2" t="str">
        <f>Tbl_BalanceHistory[[#This Row],[AgyCode]]&amp;": "&amp;Tbl_BalanceHistory[[#This Row],[Agency Name]]</f>
        <v>190: Secretary of Finance</v>
      </c>
      <c r="K2916" s="1">
        <v>2022</v>
      </c>
      <c r="L2916" s="3">
        <v>799</v>
      </c>
      <c r="M2916" s="3" t="s">
        <v>62</v>
      </c>
      <c r="N2916" s="2" t="str">
        <f>Tbl_BalanceHistory[[#This Row],[ProgramCode]]&amp;": "&amp;Tbl_BalanceHistory[[#This Row],[Program Name]]</f>
        <v>799: Administrative and Support Services</v>
      </c>
      <c r="O2916" s="3" t="s">
        <v>886</v>
      </c>
      <c r="P2916" s="1" t="str">
        <f>IF(Tbl_BalanceHistory[[#This Row],[FundCode]]="0100","GF",IF(Tbl_BalanceHistory[[#This Row],[FundCode]]="01000","GF","Hi Ed / OCR"))</f>
        <v>GF</v>
      </c>
      <c r="Q2916" s="5">
        <v>814026.06</v>
      </c>
      <c r="R2916" s="5">
        <v>810300.77</v>
      </c>
      <c r="S2916" s="5">
        <v>3725.29</v>
      </c>
      <c r="T2916" s="5">
        <v>0</v>
      </c>
      <c r="U2916" s="3"/>
      <c r="V2916" s="5">
        <v>3725.29</v>
      </c>
      <c r="W2916" s="5"/>
      <c r="X2916" s="5">
        <v>3725.29</v>
      </c>
      <c r="Y2916" s="5">
        <v>0</v>
      </c>
      <c r="Z2916" s="5">
        <f>Tbl_BalanceHistory[[#This Row],[Discretionary Recommended - Pre 2022]]+Tbl_BalanceHistory[[#This Row],[Discretionary Balance Recommended: Policy]]+Tbl_BalanceHistory[[#This Row],[Discretionary Balance Recommended: Commitments]]</f>
        <v>3725.29</v>
      </c>
      <c r="AA2916" s="5">
        <f>Tbl_BalanceHistory[[#This Row],[Discretionary Balance]]-Tbl_BalanceHistory[[#This Row],[Discretionary Reappropriation]]</f>
        <v>0</v>
      </c>
      <c r="AB2916" s="2"/>
      <c r="AC2916" s="2" t="s">
        <v>1742</v>
      </c>
      <c r="AD2916" s="2"/>
      <c r="AE2916" s="2"/>
    </row>
    <row r="2917" spans="1:31" ht="30" x14ac:dyDescent="0.25">
      <c r="A2917" s="2" t="s">
        <v>537</v>
      </c>
      <c r="B2917" s="3">
        <v>8</v>
      </c>
      <c r="C2917" s="3">
        <v>190</v>
      </c>
      <c r="D2917" s="3" t="s">
        <v>539</v>
      </c>
      <c r="E2917" s="3" t="str">
        <f>_xlfn.XLOOKUP(Tbl_BalanceHistory[[#This Row],[RespAgy]],Tbl_Agencies[Agy Code],Tbl_Agencies[Agy Sort])</f>
        <v>124000</v>
      </c>
      <c r="F2917" s="2" t="str">
        <f>Tbl_BalanceHistory[[#This Row],[RespAgy]]&amp;": "&amp;Tbl_BalanceHistory[[#This Row],[RespAgency]]</f>
        <v>190: Secretary of Finance</v>
      </c>
      <c r="G2917" s="3">
        <v>190</v>
      </c>
      <c r="H2917" s="3" t="s">
        <v>539</v>
      </c>
      <c r="I2917" s="3" t="str">
        <f>_xlfn.XLOOKUP(Tbl_BalanceHistory[[#This Row],[AgyCode]],Tbl_Agencies[Agy Code],Tbl_Agencies[Agy Sort])</f>
        <v>124000</v>
      </c>
      <c r="J2917" s="2" t="str">
        <f>Tbl_BalanceHistory[[#This Row],[AgyCode]]&amp;": "&amp;Tbl_BalanceHistory[[#This Row],[Agency Name]]</f>
        <v>190: Secretary of Finance</v>
      </c>
      <c r="K2917" s="1">
        <v>2023</v>
      </c>
      <c r="L2917" s="3">
        <v>799</v>
      </c>
      <c r="M2917" s="3" t="s">
        <v>62</v>
      </c>
      <c r="N2917" s="2" t="str">
        <f>Tbl_BalanceHistory[[#This Row],[ProgramCode]]&amp;": "&amp;Tbl_BalanceHistory[[#This Row],[Program Name]]</f>
        <v>799: Administrative and Support Services</v>
      </c>
      <c r="O2917" s="3" t="s">
        <v>886</v>
      </c>
      <c r="P2917" s="1" t="str">
        <f>IF(Tbl_BalanceHistory[[#This Row],[FundCode]]="0100","GF",IF(Tbl_BalanceHistory[[#This Row],[FundCode]]="01000","GF","Hi Ed / OCR"))</f>
        <v>GF</v>
      </c>
      <c r="Q2917" s="5">
        <v>1921256.29</v>
      </c>
      <c r="R2917" s="5">
        <v>988646.96</v>
      </c>
      <c r="S2917" s="5">
        <v>932609.33</v>
      </c>
      <c r="T2917" s="5">
        <v>0</v>
      </c>
      <c r="U2917" s="3"/>
      <c r="V2917" s="5">
        <v>932609.33</v>
      </c>
      <c r="W2917" s="5">
        <v>0</v>
      </c>
      <c r="X2917" s="5">
        <v>932609.33</v>
      </c>
      <c r="Y2917" s="5">
        <v>0</v>
      </c>
      <c r="Z2917" s="5">
        <v>932609.33</v>
      </c>
      <c r="AA2917" s="5">
        <v>0</v>
      </c>
      <c r="AB2917" s="2"/>
      <c r="AC2917" s="2" t="s">
        <v>2353</v>
      </c>
      <c r="AD2917" s="2"/>
      <c r="AE2917" s="2" t="s">
        <v>2405</v>
      </c>
    </row>
    <row r="2918" spans="1:31" ht="30" x14ac:dyDescent="0.25">
      <c r="A2918" s="2" t="s">
        <v>537</v>
      </c>
      <c r="B2918" s="3">
        <v>8</v>
      </c>
      <c r="C2918" s="3">
        <v>190</v>
      </c>
      <c r="D2918" s="3" t="s">
        <v>539</v>
      </c>
      <c r="E2918" s="3" t="str">
        <f>_xlfn.XLOOKUP(Tbl_BalanceHistory[[#This Row],[RespAgy]],Tbl_Agencies[Agy Code],Tbl_Agencies[Agy Sort])</f>
        <v>124000</v>
      </c>
      <c r="F2918" s="2" t="str">
        <f>Tbl_BalanceHistory[[#This Row],[RespAgy]]&amp;": "&amp;Tbl_BalanceHistory[[#This Row],[RespAgency]]</f>
        <v>190: Secretary of Finance</v>
      </c>
      <c r="G2918" s="3">
        <v>190</v>
      </c>
      <c r="H2918" s="3" t="s">
        <v>539</v>
      </c>
      <c r="I2918" s="3" t="str">
        <f>_xlfn.XLOOKUP(Tbl_BalanceHistory[[#This Row],[AgyCode]],Tbl_Agencies[Agy Code],Tbl_Agencies[Agy Sort])</f>
        <v>124000</v>
      </c>
      <c r="J2918" s="2" t="str">
        <f>Tbl_BalanceHistory[[#This Row],[AgyCode]]&amp;": "&amp;Tbl_BalanceHistory[[#This Row],[Agency Name]]</f>
        <v>190: Secretary of Finance</v>
      </c>
      <c r="K2918" s="1">
        <v>2024</v>
      </c>
      <c r="L2918" s="3">
        <v>799</v>
      </c>
      <c r="M2918" s="3" t="s">
        <v>62</v>
      </c>
      <c r="N2918" s="2" t="str">
        <f>Tbl_BalanceHistory[[#This Row],[ProgramCode]]&amp;": "&amp;Tbl_BalanceHistory[[#This Row],[Program Name]]</f>
        <v>799: Administrative and Support Services</v>
      </c>
      <c r="O2918" s="3" t="s">
        <v>886</v>
      </c>
      <c r="P2918" s="1" t="str">
        <f>IF(Tbl_BalanceHistory[[#This Row],[FundCode]]="0100","GF",IF(Tbl_BalanceHistory[[#This Row],[FundCode]]="01000","GF","Hi Ed / OCR"))</f>
        <v>GF</v>
      </c>
      <c r="Q2918" s="5">
        <v>2540681.33</v>
      </c>
      <c r="R2918" s="5">
        <v>1943067.09</v>
      </c>
      <c r="S2918" s="5">
        <v>597614.24</v>
      </c>
      <c r="T2918" s="5">
        <v>0</v>
      </c>
      <c r="U2918" s="3"/>
      <c r="V2918" s="5">
        <v>597614.24</v>
      </c>
      <c r="W2918" s="5">
        <v>0</v>
      </c>
      <c r="X2918" s="5">
        <v>597614.24</v>
      </c>
      <c r="Y2918" s="5">
        <v>0</v>
      </c>
      <c r="Z2918" s="5">
        <v>597614.24</v>
      </c>
      <c r="AA2918" s="5">
        <v>0</v>
      </c>
      <c r="AB2918" s="2"/>
      <c r="AC2918" s="2" t="s">
        <v>2353</v>
      </c>
      <c r="AD2918" s="2"/>
      <c r="AE2918" s="2"/>
    </row>
    <row r="2919" spans="1:31" ht="45" x14ac:dyDescent="0.25">
      <c r="A2919" s="2" t="s">
        <v>537</v>
      </c>
      <c r="B2919" s="3">
        <v>8</v>
      </c>
      <c r="C2919" s="3">
        <v>151</v>
      </c>
      <c r="D2919" s="3" t="s">
        <v>542</v>
      </c>
      <c r="E2919" s="3" t="str">
        <f>_xlfn.XLOOKUP(Tbl_BalanceHistory[[#This Row],[RespAgy]],Tbl_Agencies[Agy Code],Tbl_Agencies[Agy Sort])</f>
        <v>125000</v>
      </c>
      <c r="F2919" s="2" t="str">
        <f>Tbl_BalanceHistory[[#This Row],[RespAgy]]&amp;": "&amp;Tbl_BalanceHistory[[#This Row],[RespAgency]]</f>
        <v>151: Department of Accounts</v>
      </c>
      <c r="G2919" s="3">
        <v>151</v>
      </c>
      <c r="H2919" s="3" t="s">
        <v>542</v>
      </c>
      <c r="I2919" s="3" t="str">
        <f>_xlfn.XLOOKUP(Tbl_BalanceHistory[[#This Row],[AgyCode]],Tbl_Agencies[Agy Code],Tbl_Agencies[Agy Sort])</f>
        <v>125000</v>
      </c>
      <c r="J2919" s="2" t="str">
        <f>Tbl_BalanceHistory[[#This Row],[AgyCode]]&amp;": "&amp;Tbl_BalanceHistory[[#This Row],[Agency Name]]</f>
        <v>151: Department of Accounts</v>
      </c>
      <c r="K2919" s="1">
        <v>2014</v>
      </c>
      <c r="L2919" s="3">
        <v>724</v>
      </c>
      <c r="M2919" s="3" t="s">
        <v>544</v>
      </c>
      <c r="N2919" s="2" t="str">
        <f>Tbl_BalanceHistory[[#This Row],[ProgramCode]]&amp;": "&amp;Tbl_BalanceHistory[[#This Row],[Program Name]]</f>
        <v>724: Financial Systems Development and Management</v>
      </c>
      <c r="O2919" s="3" t="s">
        <v>1730</v>
      </c>
      <c r="P2919" s="1" t="str">
        <f>IF(Tbl_BalanceHistory[[#This Row],[FundCode]]="0100","GF",IF(Tbl_BalanceHistory[[#This Row],[FundCode]]="01000","GF","Hi Ed / OCR"))</f>
        <v>GF</v>
      </c>
      <c r="Q2919" s="5">
        <v>3153502</v>
      </c>
      <c r="R2919" s="5">
        <v>3063204.56</v>
      </c>
      <c r="S2919" s="5">
        <v>90297</v>
      </c>
      <c r="T2919" s="5">
        <v>0</v>
      </c>
      <c r="U2919" s="3"/>
      <c r="V2919" s="5">
        <v>90297</v>
      </c>
      <c r="W2919" s="5">
        <v>0</v>
      </c>
      <c r="X2919" s="5"/>
      <c r="Y2919" s="5"/>
      <c r="Z2919" s="5">
        <f>Tbl_BalanceHistory[[#This Row],[Discretionary Recommended - Pre 2022]]+Tbl_BalanceHistory[[#This Row],[Discretionary Balance Recommended: Policy]]+Tbl_BalanceHistory[[#This Row],[Discretionary Balance Recommended: Commitments]]</f>
        <v>0</v>
      </c>
      <c r="AA2919" s="5">
        <f>Tbl_BalanceHistory[[#This Row],[Discretionary Balance]]-Tbl_BalanceHistory[[#This Row],[Discretionary Reappropriation]]</f>
        <v>90297</v>
      </c>
      <c r="AB2919" s="2"/>
      <c r="AC2919" s="2"/>
      <c r="AD2919" s="2"/>
      <c r="AE2919" s="2"/>
    </row>
    <row r="2920" spans="1:31" ht="75" x14ac:dyDescent="0.25">
      <c r="A2920" s="2" t="s">
        <v>537</v>
      </c>
      <c r="B2920" s="3">
        <v>8</v>
      </c>
      <c r="C2920" s="3">
        <v>151</v>
      </c>
      <c r="D2920" s="3" t="s">
        <v>542</v>
      </c>
      <c r="E2920" s="3" t="str">
        <f>_xlfn.XLOOKUP(Tbl_BalanceHistory[[#This Row],[RespAgy]],Tbl_Agencies[Agy Code],Tbl_Agencies[Agy Sort])</f>
        <v>125000</v>
      </c>
      <c r="F2920" s="2" t="str">
        <f>Tbl_BalanceHistory[[#This Row],[RespAgy]]&amp;": "&amp;Tbl_BalanceHistory[[#This Row],[RespAgency]]</f>
        <v>151: Department of Accounts</v>
      </c>
      <c r="G2920" s="3">
        <v>151</v>
      </c>
      <c r="H2920" s="3" t="s">
        <v>542</v>
      </c>
      <c r="I2920" s="3" t="str">
        <f>_xlfn.XLOOKUP(Tbl_BalanceHistory[[#This Row],[AgyCode]],Tbl_Agencies[Agy Code],Tbl_Agencies[Agy Sort])</f>
        <v>125000</v>
      </c>
      <c r="J2920" s="2" t="str">
        <f>Tbl_BalanceHistory[[#This Row],[AgyCode]]&amp;": "&amp;Tbl_BalanceHistory[[#This Row],[Agency Name]]</f>
        <v>151: Department of Accounts</v>
      </c>
      <c r="K2920" s="1">
        <v>2015</v>
      </c>
      <c r="L2920" s="3">
        <v>724</v>
      </c>
      <c r="M2920" s="3" t="s">
        <v>544</v>
      </c>
      <c r="N2920" s="2" t="str">
        <f>Tbl_BalanceHistory[[#This Row],[ProgramCode]]&amp;": "&amp;Tbl_BalanceHistory[[#This Row],[Program Name]]</f>
        <v>724: Financial Systems Development and Management</v>
      </c>
      <c r="O2920" s="3" t="s">
        <v>1730</v>
      </c>
      <c r="P2920" s="1" t="str">
        <f>IF(Tbl_BalanceHistory[[#This Row],[FundCode]]="0100","GF",IF(Tbl_BalanceHistory[[#This Row],[FundCode]]="01000","GF","Hi Ed / OCR"))</f>
        <v>GF</v>
      </c>
      <c r="Q2920" s="5">
        <v>3370456</v>
      </c>
      <c r="R2920" s="5">
        <v>3293188</v>
      </c>
      <c r="S2920" s="5">
        <v>77267</v>
      </c>
      <c r="T2920" s="5">
        <v>0</v>
      </c>
      <c r="U2920" s="3"/>
      <c r="V2920" s="5">
        <v>77267</v>
      </c>
      <c r="W2920" s="5">
        <v>75000</v>
      </c>
      <c r="X2920" s="5"/>
      <c r="Y2920" s="5"/>
      <c r="Z2920" s="5">
        <f>Tbl_BalanceHistory[[#This Row],[Discretionary Recommended - Pre 2022]]+Tbl_BalanceHistory[[#This Row],[Discretionary Balance Recommended: Policy]]+Tbl_BalanceHistory[[#This Row],[Discretionary Balance Recommended: Commitments]]</f>
        <v>75000</v>
      </c>
      <c r="AA2920" s="5">
        <f>Tbl_BalanceHistory[[#This Row],[Discretionary Balance]]-Tbl_BalanceHistory[[#This Row],[Discretionary Reappropriation]]</f>
        <v>2267</v>
      </c>
      <c r="AB2920" s="2" t="s">
        <v>2012</v>
      </c>
      <c r="AC2920" s="2"/>
      <c r="AD2920" s="2"/>
      <c r="AE2920" s="2"/>
    </row>
    <row r="2921" spans="1:31" ht="45" x14ac:dyDescent="0.25">
      <c r="A2921" s="2" t="s">
        <v>537</v>
      </c>
      <c r="B2921" s="3">
        <v>8</v>
      </c>
      <c r="C2921" s="3">
        <v>151</v>
      </c>
      <c r="D2921" s="3" t="s">
        <v>542</v>
      </c>
      <c r="E2921" s="3" t="str">
        <f>_xlfn.XLOOKUP(Tbl_BalanceHistory[[#This Row],[RespAgy]],Tbl_Agencies[Agy Code],Tbl_Agencies[Agy Sort])</f>
        <v>125000</v>
      </c>
      <c r="F2921" s="2" t="str">
        <f>Tbl_BalanceHistory[[#This Row],[RespAgy]]&amp;": "&amp;Tbl_BalanceHistory[[#This Row],[RespAgency]]</f>
        <v>151: Department of Accounts</v>
      </c>
      <c r="G2921" s="3">
        <v>151</v>
      </c>
      <c r="H2921" s="3" t="s">
        <v>542</v>
      </c>
      <c r="I2921" s="3" t="str">
        <f>_xlfn.XLOOKUP(Tbl_BalanceHistory[[#This Row],[AgyCode]],Tbl_Agencies[Agy Code],Tbl_Agencies[Agy Sort])</f>
        <v>125000</v>
      </c>
      <c r="J2921" s="2" t="str">
        <f>Tbl_BalanceHistory[[#This Row],[AgyCode]]&amp;": "&amp;Tbl_BalanceHistory[[#This Row],[Agency Name]]</f>
        <v>151: Department of Accounts</v>
      </c>
      <c r="K2921" s="1">
        <v>2016</v>
      </c>
      <c r="L2921" s="3">
        <v>724</v>
      </c>
      <c r="M2921" s="3" t="s">
        <v>544</v>
      </c>
      <c r="N2921" s="2" t="str">
        <f>Tbl_BalanceHistory[[#This Row],[ProgramCode]]&amp;": "&amp;Tbl_BalanceHistory[[#This Row],[Program Name]]</f>
        <v>724: Financial Systems Development and Management</v>
      </c>
      <c r="O2921" s="3" t="s">
        <v>1730</v>
      </c>
      <c r="P2921" s="1" t="str">
        <f>IF(Tbl_BalanceHistory[[#This Row],[FundCode]]="0100","GF",IF(Tbl_BalanceHistory[[#This Row],[FundCode]]="01000","GF","Hi Ed / OCR"))</f>
        <v>GF</v>
      </c>
      <c r="Q2921" s="5">
        <v>3336456</v>
      </c>
      <c r="R2921" s="5">
        <v>3335956</v>
      </c>
      <c r="S2921" s="5">
        <v>500</v>
      </c>
      <c r="T2921" s="5">
        <v>0</v>
      </c>
      <c r="U2921" s="3"/>
      <c r="V2921" s="5">
        <v>500</v>
      </c>
      <c r="W2921" s="5">
        <v>0</v>
      </c>
      <c r="X2921" s="5"/>
      <c r="Y2921" s="5"/>
      <c r="Z2921" s="5">
        <f>Tbl_BalanceHistory[[#This Row],[Discretionary Recommended - Pre 2022]]+Tbl_BalanceHistory[[#This Row],[Discretionary Balance Recommended: Policy]]+Tbl_BalanceHistory[[#This Row],[Discretionary Balance Recommended: Commitments]]</f>
        <v>0</v>
      </c>
      <c r="AA2921" s="5">
        <f>Tbl_BalanceHistory[[#This Row],[Discretionary Balance]]-Tbl_BalanceHistory[[#This Row],[Discretionary Reappropriation]]</f>
        <v>500</v>
      </c>
      <c r="AB2921" s="2"/>
      <c r="AC2921" s="2"/>
      <c r="AD2921" s="2"/>
      <c r="AE2921" s="2"/>
    </row>
    <row r="2922" spans="1:31" ht="45" x14ac:dyDescent="0.25">
      <c r="A2922" s="2" t="s">
        <v>537</v>
      </c>
      <c r="B2922" s="3">
        <v>8</v>
      </c>
      <c r="C2922" s="3">
        <v>151</v>
      </c>
      <c r="D2922" s="3" t="s">
        <v>542</v>
      </c>
      <c r="E2922" s="3" t="str">
        <f>_xlfn.XLOOKUP(Tbl_BalanceHistory[[#This Row],[RespAgy]],Tbl_Agencies[Agy Code],Tbl_Agencies[Agy Sort])</f>
        <v>125000</v>
      </c>
      <c r="F2922" s="2" t="str">
        <f>Tbl_BalanceHistory[[#This Row],[RespAgy]]&amp;": "&amp;Tbl_BalanceHistory[[#This Row],[RespAgency]]</f>
        <v>151: Department of Accounts</v>
      </c>
      <c r="G2922" s="3">
        <v>151</v>
      </c>
      <c r="H2922" s="3" t="s">
        <v>542</v>
      </c>
      <c r="I2922" s="3" t="str">
        <f>_xlfn.XLOOKUP(Tbl_BalanceHistory[[#This Row],[AgyCode]],Tbl_Agencies[Agy Code],Tbl_Agencies[Agy Sort])</f>
        <v>125000</v>
      </c>
      <c r="J2922" s="2" t="str">
        <f>Tbl_BalanceHistory[[#This Row],[AgyCode]]&amp;": "&amp;Tbl_BalanceHistory[[#This Row],[Agency Name]]</f>
        <v>151: Department of Accounts</v>
      </c>
      <c r="K2922" s="1">
        <v>2017</v>
      </c>
      <c r="L2922" s="3">
        <v>724</v>
      </c>
      <c r="M2922" s="3" t="s">
        <v>544</v>
      </c>
      <c r="N2922" s="2" t="str">
        <f>Tbl_BalanceHistory[[#This Row],[ProgramCode]]&amp;": "&amp;Tbl_BalanceHistory[[#This Row],[Program Name]]</f>
        <v>724: Financial Systems Development and Management</v>
      </c>
      <c r="O2922" s="3" t="s">
        <v>886</v>
      </c>
      <c r="P2922" s="1" t="str">
        <f>IF(Tbl_BalanceHistory[[#This Row],[FundCode]]="0100","GF",IF(Tbl_BalanceHistory[[#This Row],[FundCode]]="01000","GF","Hi Ed / OCR"))</f>
        <v>GF</v>
      </c>
      <c r="Q2922" s="5">
        <v>3376976</v>
      </c>
      <c r="R2922" s="5">
        <v>3137397.35</v>
      </c>
      <c r="S2922" s="5">
        <v>239578</v>
      </c>
      <c r="T2922" s="5">
        <v>0</v>
      </c>
      <c r="U2922" s="3"/>
      <c r="V2922" s="5">
        <v>239578</v>
      </c>
      <c r="W2922" s="5">
        <v>0</v>
      </c>
      <c r="X2922" s="5"/>
      <c r="Y2922" s="5"/>
      <c r="Z2922" s="5">
        <f>Tbl_BalanceHistory[[#This Row],[Discretionary Recommended - Pre 2022]]+Tbl_BalanceHistory[[#This Row],[Discretionary Balance Recommended: Policy]]+Tbl_BalanceHistory[[#This Row],[Discretionary Balance Recommended: Commitments]]</f>
        <v>0</v>
      </c>
      <c r="AA2922" s="5">
        <f>Tbl_BalanceHistory[[#This Row],[Discretionary Balance]]-Tbl_BalanceHistory[[#This Row],[Discretionary Reappropriation]]</f>
        <v>239578</v>
      </c>
      <c r="AB2922" s="2"/>
      <c r="AC2922" s="2"/>
      <c r="AD2922" s="2"/>
      <c r="AE2922" s="2"/>
    </row>
    <row r="2923" spans="1:31" ht="45" x14ac:dyDescent="0.25">
      <c r="A2923" s="2" t="s">
        <v>537</v>
      </c>
      <c r="B2923" s="3">
        <v>8</v>
      </c>
      <c r="C2923" s="3">
        <v>151</v>
      </c>
      <c r="D2923" s="3" t="s">
        <v>542</v>
      </c>
      <c r="E2923" s="3" t="str">
        <f>_xlfn.XLOOKUP(Tbl_BalanceHistory[[#This Row],[RespAgy]],Tbl_Agencies[Agy Code],Tbl_Agencies[Agy Sort])</f>
        <v>125000</v>
      </c>
      <c r="F2923" s="2" t="str">
        <f>Tbl_BalanceHistory[[#This Row],[RespAgy]]&amp;": "&amp;Tbl_BalanceHistory[[#This Row],[RespAgency]]</f>
        <v>151: Department of Accounts</v>
      </c>
      <c r="G2923" s="3">
        <v>151</v>
      </c>
      <c r="H2923" s="3" t="s">
        <v>542</v>
      </c>
      <c r="I2923" s="3" t="str">
        <f>_xlfn.XLOOKUP(Tbl_BalanceHistory[[#This Row],[AgyCode]],Tbl_Agencies[Agy Code],Tbl_Agencies[Agy Sort])</f>
        <v>125000</v>
      </c>
      <c r="J2923" s="2" t="str">
        <f>Tbl_BalanceHistory[[#This Row],[AgyCode]]&amp;": "&amp;Tbl_BalanceHistory[[#This Row],[Agency Name]]</f>
        <v>151: Department of Accounts</v>
      </c>
      <c r="K2923" s="1">
        <v>2018</v>
      </c>
      <c r="L2923" s="3">
        <v>724</v>
      </c>
      <c r="M2923" s="3" t="s">
        <v>544</v>
      </c>
      <c r="N2923" s="2" t="str">
        <f>Tbl_BalanceHistory[[#This Row],[ProgramCode]]&amp;": "&amp;Tbl_BalanceHistory[[#This Row],[Program Name]]</f>
        <v>724: Financial Systems Development and Management</v>
      </c>
      <c r="O2923" s="3" t="s">
        <v>886</v>
      </c>
      <c r="P2923" s="1" t="str">
        <f>IF(Tbl_BalanceHistory[[#This Row],[FundCode]]="0100","GF",IF(Tbl_BalanceHistory[[#This Row],[FundCode]]="01000","GF","Hi Ed / OCR"))</f>
        <v>GF</v>
      </c>
      <c r="Q2923" s="5">
        <v>3376976</v>
      </c>
      <c r="R2923" s="5">
        <v>3155313.45</v>
      </c>
      <c r="S2923" s="5">
        <v>221662</v>
      </c>
      <c r="T2923" s="5">
        <v>0</v>
      </c>
      <c r="U2923" s="3"/>
      <c r="V2923" s="5">
        <v>221662</v>
      </c>
      <c r="W2923" s="5">
        <v>0</v>
      </c>
      <c r="X2923" s="5"/>
      <c r="Y2923" s="5"/>
      <c r="Z2923" s="5">
        <f>Tbl_BalanceHistory[[#This Row],[Discretionary Recommended - Pre 2022]]+Tbl_BalanceHistory[[#This Row],[Discretionary Balance Recommended: Policy]]+Tbl_BalanceHistory[[#This Row],[Discretionary Balance Recommended: Commitments]]</f>
        <v>0</v>
      </c>
      <c r="AA2923" s="5">
        <f>Tbl_BalanceHistory[[#This Row],[Discretionary Balance]]-Tbl_BalanceHistory[[#This Row],[Discretionary Reappropriation]]</f>
        <v>221662</v>
      </c>
      <c r="AB2923" s="2"/>
      <c r="AC2923" s="2"/>
      <c r="AD2923" s="2"/>
      <c r="AE2923" s="2"/>
    </row>
    <row r="2924" spans="1:31" ht="45" x14ac:dyDescent="0.25">
      <c r="A2924" s="2" t="s">
        <v>537</v>
      </c>
      <c r="B2924" s="3">
        <v>8</v>
      </c>
      <c r="C2924" s="3">
        <v>151</v>
      </c>
      <c r="D2924" s="3" t="s">
        <v>542</v>
      </c>
      <c r="E2924" s="3" t="str">
        <f>_xlfn.XLOOKUP(Tbl_BalanceHistory[[#This Row],[RespAgy]],Tbl_Agencies[Agy Code],Tbl_Agencies[Agy Sort])</f>
        <v>125000</v>
      </c>
      <c r="F2924" s="2" t="str">
        <f>Tbl_BalanceHistory[[#This Row],[RespAgy]]&amp;": "&amp;Tbl_BalanceHistory[[#This Row],[RespAgency]]</f>
        <v>151: Department of Accounts</v>
      </c>
      <c r="G2924" s="3">
        <v>151</v>
      </c>
      <c r="H2924" s="3" t="s">
        <v>542</v>
      </c>
      <c r="I2924" s="3" t="str">
        <f>_xlfn.XLOOKUP(Tbl_BalanceHistory[[#This Row],[AgyCode]],Tbl_Agencies[Agy Code],Tbl_Agencies[Agy Sort])</f>
        <v>125000</v>
      </c>
      <c r="J2924" s="2" t="str">
        <f>Tbl_BalanceHistory[[#This Row],[AgyCode]]&amp;": "&amp;Tbl_BalanceHistory[[#This Row],[Agency Name]]</f>
        <v>151: Department of Accounts</v>
      </c>
      <c r="K2924" s="1">
        <v>2019</v>
      </c>
      <c r="L2924" s="3">
        <v>724</v>
      </c>
      <c r="M2924" s="3" t="s">
        <v>544</v>
      </c>
      <c r="N2924" s="2" t="str">
        <f>Tbl_BalanceHistory[[#This Row],[ProgramCode]]&amp;": "&amp;Tbl_BalanceHistory[[#This Row],[Program Name]]</f>
        <v>724: Financial Systems Development and Management</v>
      </c>
      <c r="O2924" s="3" t="s">
        <v>886</v>
      </c>
      <c r="P2924" s="1" t="str">
        <f>IF(Tbl_BalanceHistory[[#This Row],[FundCode]]="0100","GF",IF(Tbl_BalanceHistory[[#This Row],[FundCode]]="01000","GF","Hi Ed / OCR"))</f>
        <v>GF</v>
      </c>
      <c r="Q2924" s="5">
        <v>3921555</v>
      </c>
      <c r="R2924" s="5">
        <v>3642757.9</v>
      </c>
      <c r="S2924" s="5">
        <v>278797.09999999998</v>
      </c>
      <c r="T2924" s="5">
        <v>0</v>
      </c>
      <c r="U2924" s="3"/>
      <c r="V2924" s="5">
        <v>278797.09999999998</v>
      </c>
      <c r="W2924" s="5">
        <v>0</v>
      </c>
      <c r="X2924" s="5"/>
      <c r="Y2924" s="5"/>
      <c r="Z2924" s="5">
        <f>Tbl_BalanceHistory[[#This Row],[Discretionary Recommended - Pre 2022]]+Tbl_BalanceHistory[[#This Row],[Discretionary Balance Recommended: Policy]]+Tbl_BalanceHistory[[#This Row],[Discretionary Balance Recommended: Commitments]]</f>
        <v>0</v>
      </c>
      <c r="AA2924" s="5">
        <f>Tbl_BalanceHistory[[#This Row],[Discretionary Balance]]-Tbl_BalanceHistory[[#This Row],[Discretionary Reappropriation]]</f>
        <v>278797.09999999998</v>
      </c>
      <c r="AB2924" s="2"/>
      <c r="AC2924" s="2"/>
      <c r="AD2924" s="2"/>
      <c r="AE2924" s="2"/>
    </row>
    <row r="2925" spans="1:31" ht="45" x14ac:dyDescent="0.25">
      <c r="A2925" s="2" t="s">
        <v>537</v>
      </c>
      <c r="B2925" s="3">
        <v>8</v>
      </c>
      <c r="C2925" s="3">
        <v>151</v>
      </c>
      <c r="D2925" s="3" t="s">
        <v>542</v>
      </c>
      <c r="E2925" s="3" t="str">
        <f>_xlfn.XLOOKUP(Tbl_BalanceHistory[[#This Row],[RespAgy]],Tbl_Agencies[Agy Code],Tbl_Agencies[Agy Sort])</f>
        <v>125000</v>
      </c>
      <c r="F2925" s="2" t="str">
        <f>Tbl_BalanceHistory[[#This Row],[RespAgy]]&amp;": "&amp;Tbl_BalanceHistory[[#This Row],[RespAgency]]</f>
        <v>151: Department of Accounts</v>
      </c>
      <c r="G2925" s="3">
        <v>151</v>
      </c>
      <c r="H2925" s="3" t="s">
        <v>542</v>
      </c>
      <c r="I2925" s="3" t="str">
        <f>_xlfn.XLOOKUP(Tbl_BalanceHistory[[#This Row],[AgyCode]],Tbl_Agencies[Agy Code],Tbl_Agencies[Agy Sort])</f>
        <v>125000</v>
      </c>
      <c r="J2925" s="2" t="str">
        <f>Tbl_BalanceHistory[[#This Row],[AgyCode]]&amp;": "&amp;Tbl_BalanceHistory[[#This Row],[Agency Name]]</f>
        <v>151: Department of Accounts</v>
      </c>
      <c r="K2925" s="1">
        <v>2020</v>
      </c>
      <c r="L2925" s="3">
        <v>724</v>
      </c>
      <c r="M2925" s="3" t="s">
        <v>544</v>
      </c>
      <c r="N2925" s="2" t="str">
        <f>Tbl_BalanceHistory[[#This Row],[ProgramCode]]&amp;": "&amp;Tbl_BalanceHistory[[#This Row],[Program Name]]</f>
        <v>724: Financial Systems Development and Management</v>
      </c>
      <c r="O2925" s="3" t="s">
        <v>886</v>
      </c>
      <c r="P2925" s="1" t="str">
        <f>IF(Tbl_BalanceHistory[[#This Row],[FundCode]]="0100","GF",IF(Tbl_BalanceHistory[[#This Row],[FundCode]]="01000","GF","Hi Ed / OCR"))</f>
        <v>GF</v>
      </c>
      <c r="Q2925" s="5">
        <v>3921555</v>
      </c>
      <c r="R2925" s="5">
        <v>3633228.78</v>
      </c>
      <c r="S2925" s="5">
        <v>288326.21999999997</v>
      </c>
      <c r="T2925" s="5">
        <v>0</v>
      </c>
      <c r="U2925" s="3"/>
      <c r="V2925" s="5">
        <v>288326.21999999997</v>
      </c>
      <c r="W2925" s="5">
        <v>0</v>
      </c>
      <c r="X2925" s="5"/>
      <c r="Y2925" s="5"/>
      <c r="Z2925" s="5">
        <f>Tbl_BalanceHistory[[#This Row],[Discretionary Recommended - Pre 2022]]+Tbl_BalanceHistory[[#This Row],[Discretionary Balance Recommended: Policy]]+Tbl_BalanceHistory[[#This Row],[Discretionary Balance Recommended: Commitments]]</f>
        <v>0</v>
      </c>
      <c r="AA2925" s="5">
        <f>Tbl_BalanceHistory[[#This Row],[Discretionary Balance]]-Tbl_BalanceHistory[[#This Row],[Discretionary Reappropriation]]</f>
        <v>288326.21999999997</v>
      </c>
      <c r="AB2925" s="2"/>
      <c r="AC2925" s="2"/>
      <c r="AD2925" s="2"/>
      <c r="AE2925" s="2"/>
    </row>
    <row r="2926" spans="1:31" ht="45" x14ac:dyDescent="0.25">
      <c r="A2926" s="2" t="s">
        <v>537</v>
      </c>
      <c r="B2926" s="3">
        <v>8</v>
      </c>
      <c r="C2926" s="3">
        <v>151</v>
      </c>
      <c r="D2926" s="3" t="s">
        <v>542</v>
      </c>
      <c r="E2926" s="3" t="str">
        <f>_xlfn.XLOOKUP(Tbl_BalanceHistory[[#This Row],[RespAgy]],Tbl_Agencies[Agy Code],Tbl_Agencies[Agy Sort])</f>
        <v>125000</v>
      </c>
      <c r="F2926" s="2" t="str">
        <f>Tbl_BalanceHistory[[#This Row],[RespAgy]]&amp;": "&amp;Tbl_BalanceHistory[[#This Row],[RespAgency]]</f>
        <v>151: Department of Accounts</v>
      </c>
      <c r="G2926" s="3">
        <v>151</v>
      </c>
      <c r="H2926" s="3" t="s">
        <v>542</v>
      </c>
      <c r="I2926" s="3" t="str">
        <f>_xlfn.XLOOKUP(Tbl_BalanceHistory[[#This Row],[AgyCode]],Tbl_Agencies[Agy Code],Tbl_Agencies[Agy Sort])</f>
        <v>125000</v>
      </c>
      <c r="J2926" s="2" t="str">
        <f>Tbl_BalanceHistory[[#This Row],[AgyCode]]&amp;": "&amp;Tbl_BalanceHistory[[#This Row],[Agency Name]]</f>
        <v>151: Department of Accounts</v>
      </c>
      <c r="K2926" s="1">
        <v>2021</v>
      </c>
      <c r="L2926" s="3">
        <v>724</v>
      </c>
      <c r="M2926" s="3" t="s">
        <v>544</v>
      </c>
      <c r="N2926" s="2" t="str">
        <f>Tbl_BalanceHistory[[#This Row],[ProgramCode]]&amp;": "&amp;Tbl_BalanceHistory[[#This Row],[Program Name]]</f>
        <v>724: Financial Systems Development and Management</v>
      </c>
      <c r="O2926" s="3" t="s">
        <v>886</v>
      </c>
      <c r="P2926" s="1" t="str">
        <f>IF(Tbl_BalanceHistory[[#This Row],[FundCode]]="0100","GF",IF(Tbl_BalanceHistory[[#This Row],[FundCode]]="01000","GF","Hi Ed / OCR"))</f>
        <v>GF</v>
      </c>
      <c r="Q2926" s="5">
        <v>3243212</v>
      </c>
      <c r="R2926" s="5">
        <v>2341023.7799999998</v>
      </c>
      <c r="S2926" s="5">
        <v>902188.22</v>
      </c>
      <c r="T2926" s="5">
        <v>0</v>
      </c>
      <c r="U2926" s="3"/>
      <c r="V2926" s="5">
        <v>902188.22</v>
      </c>
      <c r="W2926" s="5">
        <v>540000</v>
      </c>
      <c r="X2926" s="5"/>
      <c r="Y2926" s="5"/>
      <c r="Z2926" s="5">
        <f>Tbl_BalanceHistory[[#This Row],[Discretionary Recommended - Pre 2022]]+Tbl_BalanceHistory[[#This Row],[Discretionary Balance Recommended: Policy]]+Tbl_BalanceHistory[[#This Row],[Discretionary Balance Recommended: Commitments]]</f>
        <v>540000</v>
      </c>
      <c r="AA2926" s="5">
        <f>Tbl_BalanceHistory[[#This Row],[Discretionary Balance]]-Tbl_BalanceHistory[[#This Row],[Discretionary Reappropriation]]</f>
        <v>362188.22</v>
      </c>
      <c r="AB2926" s="2" t="s">
        <v>2013</v>
      </c>
      <c r="AC2926" s="2"/>
      <c r="AD2926" s="2"/>
      <c r="AE2926" s="2"/>
    </row>
    <row r="2927" spans="1:31" ht="45" x14ac:dyDescent="0.25">
      <c r="A2927" s="2" t="s">
        <v>537</v>
      </c>
      <c r="B2927" s="3">
        <v>8</v>
      </c>
      <c r="C2927" s="3">
        <v>151</v>
      </c>
      <c r="D2927" s="3" t="s">
        <v>542</v>
      </c>
      <c r="E2927" s="3" t="str">
        <f>_xlfn.XLOOKUP(Tbl_BalanceHistory[[#This Row],[RespAgy]],Tbl_Agencies[Agy Code],Tbl_Agencies[Agy Sort])</f>
        <v>125000</v>
      </c>
      <c r="F2927" s="2" t="str">
        <f>Tbl_BalanceHistory[[#This Row],[RespAgy]]&amp;": "&amp;Tbl_BalanceHistory[[#This Row],[RespAgency]]</f>
        <v>151: Department of Accounts</v>
      </c>
      <c r="G2927" s="3">
        <v>151</v>
      </c>
      <c r="H2927" s="3" t="s">
        <v>542</v>
      </c>
      <c r="I2927" s="3" t="str">
        <f>_xlfn.XLOOKUP(Tbl_BalanceHistory[[#This Row],[AgyCode]],Tbl_Agencies[Agy Code],Tbl_Agencies[Agy Sort])</f>
        <v>125000</v>
      </c>
      <c r="J2927" s="2" t="str">
        <f>Tbl_BalanceHistory[[#This Row],[AgyCode]]&amp;": "&amp;Tbl_BalanceHistory[[#This Row],[Agency Name]]</f>
        <v>151: Department of Accounts</v>
      </c>
      <c r="K2927" s="1">
        <v>2022</v>
      </c>
      <c r="L2927" s="3">
        <v>724</v>
      </c>
      <c r="M2927" s="3" t="s">
        <v>544</v>
      </c>
      <c r="N2927" s="2" t="str">
        <f>Tbl_BalanceHistory[[#This Row],[ProgramCode]]&amp;": "&amp;Tbl_BalanceHistory[[#This Row],[Program Name]]</f>
        <v>724: Financial Systems Development and Management</v>
      </c>
      <c r="O2927" s="3" t="s">
        <v>886</v>
      </c>
      <c r="P2927" s="1" t="str">
        <f>IF(Tbl_BalanceHistory[[#This Row],[FundCode]]="0100","GF",IF(Tbl_BalanceHistory[[#This Row],[FundCode]]="01000","GF","Hi Ed / OCR"))</f>
        <v>GF</v>
      </c>
      <c r="Q2927" s="5">
        <v>2972091</v>
      </c>
      <c r="R2927" s="5">
        <v>2961280.24</v>
      </c>
      <c r="S2927" s="5">
        <v>10810.76</v>
      </c>
      <c r="T2927" s="5">
        <v>0</v>
      </c>
      <c r="U2927" s="3"/>
      <c r="V2927" s="5">
        <v>10810.76</v>
      </c>
      <c r="W2927" s="5"/>
      <c r="X2927" s="5">
        <v>0</v>
      </c>
      <c r="Y2927" s="5">
        <v>0</v>
      </c>
      <c r="Z2927" s="5">
        <f>Tbl_BalanceHistory[[#This Row],[Discretionary Recommended - Pre 2022]]+Tbl_BalanceHistory[[#This Row],[Discretionary Balance Recommended: Policy]]+Tbl_BalanceHistory[[#This Row],[Discretionary Balance Recommended: Commitments]]</f>
        <v>0</v>
      </c>
      <c r="AA2927" s="5">
        <f>Tbl_BalanceHistory[[#This Row],[Discretionary Balance]]-Tbl_BalanceHistory[[#This Row],[Discretionary Reappropriation]]</f>
        <v>10810.76</v>
      </c>
      <c r="AB2927" s="2"/>
      <c r="AC2927" s="2"/>
      <c r="AD2927" s="2"/>
      <c r="AE2927" s="2"/>
    </row>
    <row r="2928" spans="1:31" ht="45" x14ac:dyDescent="0.25">
      <c r="A2928" s="2" t="s">
        <v>537</v>
      </c>
      <c r="B2928" s="3">
        <v>8</v>
      </c>
      <c r="C2928" s="3">
        <v>151</v>
      </c>
      <c r="D2928" s="3" t="s">
        <v>542</v>
      </c>
      <c r="E2928" s="3" t="str">
        <f>_xlfn.XLOOKUP(Tbl_BalanceHistory[[#This Row],[RespAgy]],Tbl_Agencies[Agy Code],Tbl_Agencies[Agy Sort])</f>
        <v>125000</v>
      </c>
      <c r="F2928" s="2" t="str">
        <f>Tbl_BalanceHistory[[#This Row],[RespAgy]]&amp;": "&amp;Tbl_BalanceHistory[[#This Row],[RespAgency]]</f>
        <v>151: Department of Accounts</v>
      </c>
      <c r="G2928" s="3">
        <v>151</v>
      </c>
      <c r="H2928" s="3" t="s">
        <v>542</v>
      </c>
      <c r="I2928" s="3" t="str">
        <f>_xlfn.XLOOKUP(Tbl_BalanceHistory[[#This Row],[AgyCode]],Tbl_Agencies[Agy Code],Tbl_Agencies[Agy Sort])</f>
        <v>125000</v>
      </c>
      <c r="J2928" s="2" t="str">
        <f>Tbl_BalanceHistory[[#This Row],[AgyCode]]&amp;": "&amp;Tbl_BalanceHistory[[#This Row],[Agency Name]]</f>
        <v>151: Department of Accounts</v>
      </c>
      <c r="K2928" s="1">
        <v>2023</v>
      </c>
      <c r="L2928" s="3">
        <v>724</v>
      </c>
      <c r="M2928" s="3" t="s">
        <v>544</v>
      </c>
      <c r="N2928" s="2" t="str">
        <f>Tbl_BalanceHistory[[#This Row],[ProgramCode]]&amp;": "&amp;Tbl_BalanceHistory[[#This Row],[Program Name]]</f>
        <v>724: Financial Systems Development and Management</v>
      </c>
      <c r="O2928" s="3" t="s">
        <v>886</v>
      </c>
      <c r="P2928" s="1" t="str">
        <f>IF(Tbl_BalanceHistory[[#This Row],[FundCode]]="0100","GF",IF(Tbl_BalanceHistory[[#This Row],[FundCode]]="01000","GF","Hi Ed / OCR"))</f>
        <v>GF</v>
      </c>
      <c r="Q2928" s="5">
        <v>3250099</v>
      </c>
      <c r="R2928" s="5">
        <v>2321935.25</v>
      </c>
      <c r="S2928" s="5">
        <v>928163.75</v>
      </c>
      <c r="T2928" s="5">
        <v>0</v>
      </c>
      <c r="U2928" s="3"/>
      <c r="V2928" s="5">
        <v>928163.75</v>
      </c>
      <c r="W2928" s="5">
        <v>0</v>
      </c>
      <c r="X2928" s="5">
        <v>0</v>
      </c>
      <c r="Y2928" s="5">
        <v>0</v>
      </c>
      <c r="Z2928" s="5">
        <v>0</v>
      </c>
      <c r="AA2928" s="5">
        <v>928163.75</v>
      </c>
      <c r="AB2928" s="2"/>
      <c r="AC2928" s="2"/>
      <c r="AD2928" s="2"/>
      <c r="AE2928" s="2"/>
    </row>
    <row r="2929" spans="1:31" ht="45" x14ac:dyDescent="0.25">
      <c r="A2929" s="2" t="s">
        <v>537</v>
      </c>
      <c r="B2929" s="3">
        <v>8</v>
      </c>
      <c r="C2929" s="3">
        <v>151</v>
      </c>
      <c r="D2929" s="3" t="s">
        <v>542</v>
      </c>
      <c r="E2929" s="3" t="str">
        <f>_xlfn.XLOOKUP(Tbl_BalanceHistory[[#This Row],[RespAgy]],Tbl_Agencies[Agy Code],Tbl_Agencies[Agy Sort])</f>
        <v>125000</v>
      </c>
      <c r="F2929" s="2" t="str">
        <f>Tbl_BalanceHistory[[#This Row],[RespAgy]]&amp;": "&amp;Tbl_BalanceHistory[[#This Row],[RespAgency]]</f>
        <v>151: Department of Accounts</v>
      </c>
      <c r="G2929" s="3">
        <v>151</v>
      </c>
      <c r="H2929" s="3" t="s">
        <v>542</v>
      </c>
      <c r="I2929" s="3" t="str">
        <f>_xlfn.XLOOKUP(Tbl_BalanceHistory[[#This Row],[AgyCode]],Tbl_Agencies[Agy Code],Tbl_Agencies[Agy Sort])</f>
        <v>125000</v>
      </c>
      <c r="J2929" s="2" t="str">
        <f>Tbl_BalanceHistory[[#This Row],[AgyCode]]&amp;": "&amp;Tbl_BalanceHistory[[#This Row],[Agency Name]]</f>
        <v>151: Department of Accounts</v>
      </c>
      <c r="K2929" s="1">
        <v>2024</v>
      </c>
      <c r="L2929" s="3">
        <v>724</v>
      </c>
      <c r="M2929" s="3" t="s">
        <v>544</v>
      </c>
      <c r="N2929" s="2" t="str">
        <f>Tbl_BalanceHistory[[#This Row],[ProgramCode]]&amp;": "&amp;Tbl_BalanceHistory[[#This Row],[Program Name]]</f>
        <v>724: Financial Systems Development and Management</v>
      </c>
      <c r="O2929" s="3" t="s">
        <v>886</v>
      </c>
      <c r="P2929" s="1" t="str">
        <f>IF(Tbl_BalanceHistory[[#This Row],[FundCode]]="0100","GF",IF(Tbl_BalanceHistory[[#This Row],[FundCode]]="01000","GF","Hi Ed / OCR"))</f>
        <v>GF</v>
      </c>
      <c r="Q2929" s="5">
        <v>3096099</v>
      </c>
      <c r="R2929" s="5">
        <v>2176909.6</v>
      </c>
      <c r="S2929" s="5">
        <v>919189.4</v>
      </c>
      <c r="T2929" s="5">
        <v>0</v>
      </c>
      <c r="U2929" s="3"/>
      <c r="V2929" s="5">
        <v>919189.4</v>
      </c>
      <c r="W2929" s="5">
        <v>0</v>
      </c>
      <c r="X2929" s="5">
        <v>0</v>
      </c>
      <c r="Y2929" s="5">
        <v>0</v>
      </c>
      <c r="Z2929" s="5">
        <v>0</v>
      </c>
      <c r="AA2929" s="5">
        <v>919189.4</v>
      </c>
      <c r="AB2929" s="2"/>
      <c r="AC2929" s="2"/>
      <c r="AD2929" s="2"/>
      <c r="AE2929" s="2"/>
    </row>
    <row r="2930" spans="1:31" ht="30" x14ac:dyDescent="0.25">
      <c r="A2930" s="2" t="s">
        <v>537</v>
      </c>
      <c r="B2930" s="3">
        <v>8</v>
      </c>
      <c r="C2930" s="3">
        <v>151</v>
      </c>
      <c r="D2930" s="3" t="s">
        <v>542</v>
      </c>
      <c r="E2930" s="3" t="str">
        <f>_xlfn.XLOOKUP(Tbl_BalanceHistory[[#This Row],[RespAgy]],Tbl_Agencies[Agy Code],Tbl_Agencies[Agy Sort])</f>
        <v>125000</v>
      </c>
      <c r="F2930" s="2" t="str">
        <f>Tbl_BalanceHistory[[#This Row],[RespAgy]]&amp;": "&amp;Tbl_BalanceHistory[[#This Row],[RespAgency]]</f>
        <v>151: Department of Accounts</v>
      </c>
      <c r="G2930" s="3">
        <v>151</v>
      </c>
      <c r="H2930" s="3" t="s">
        <v>542</v>
      </c>
      <c r="I2930" s="3" t="str">
        <f>_xlfn.XLOOKUP(Tbl_BalanceHistory[[#This Row],[AgyCode]],Tbl_Agencies[Agy Code],Tbl_Agencies[Agy Sort])</f>
        <v>125000</v>
      </c>
      <c r="J2930" s="2" t="str">
        <f>Tbl_BalanceHistory[[#This Row],[AgyCode]]&amp;": "&amp;Tbl_BalanceHistory[[#This Row],[Agency Name]]</f>
        <v>151: Department of Accounts</v>
      </c>
      <c r="K2930" s="1">
        <v>2014</v>
      </c>
      <c r="L2930" s="3">
        <v>737</v>
      </c>
      <c r="M2930" s="3" t="s">
        <v>546</v>
      </c>
      <c r="N2930" s="2" t="str">
        <f>Tbl_BalanceHistory[[#This Row],[ProgramCode]]&amp;": "&amp;Tbl_BalanceHistory[[#This Row],[Program Name]]</f>
        <v>737: Accounting Services</v>
      </c>
      <c r="O2930" s="3" t="s">
        <v>1730</v>
      </c>
      <c r="P2930" s="1" t="str">
        <f>IF(Tbl_BalanceHistory[[#This Row],[FundCode]]="0100","GF",IF(Tbl_BalanceHistory[[#This Row],[FundCode]]="01000","GF","Hi Ed / OCR"))</f>
        <v>GF</v>
      </c>
      <c r="Q2930" s="5">
        <v>6550494</v>
      </c>
      <c r="R2930" s="5">
        <v>5803397.0599999996</v>
      </c>
      <c r="S2930" s="5">
        <v>747096</v>
      </c>
      <c r="T2930" s="5">
        <v>0</v>
      </c>
      <c r="U2930" s="3"/>
      <c r="V2930" s="5">
        <v>747096</v>
      </c>
      <c r="W2930" s="5">
        <v>593329</v>
      </c>
      <c r="X2930" s="5"/>
      <c r="Y2930" s="5"/>
      <c r="Z2930" s="5">
        <f>Tbl_BalanceHistory[[#This Row],[Discretionary Recommended - Pre 2022]]+Tbl_BalanceHistory[[#This Row],[Discretionary Balance Recommended: Policy]]+Tbl_BalanceHistory[[#This Row],[Discretionary Balance Recommended: Commitments]]</f>
        <v>593329</v>
      </c>
      <c r="AA2930" s="5">
        <f>Tbl_BalanceHistory[[#This Row],[Discretionary Balance]]-Tbl_BalanceHistory[[#This Row],[Discretionary Reappropriation]]</f>
        <v>153767</v>
      </c>
      <c r="AB2930" s="2" t="s">
        <v>1791</v>
      </c>
      <c r="AC2930" s="2"/>
      <c r="AD2930" s="2"/>
      <c r="AE2930" s="2"/>
    </row>
    <row r="2931" spans="1:31" ht="75" x14ac:dyDescent="0.25">
      <c r="A2931" s="2" t="s">
        <v>537</v>
      </c>
      <c r="B2931" s="3">
        <v>8</v>
      </c>
      <c r="C2931" s="3">
        <v>151</v>
      </c>
      <c r="D2931" s="3" t="s">
        <v>542</v>
      </c>
      <c r="E2931" s="3" t="str">
        <f>_xlfn.XLOOKUP(Tbl_BalanceHistory[[#This Row],[RespAgy]],Tbl_Agencies[Agy Code],Tbl_Agencies[Agy Sort])</f>
        <v>125000</v>
      </c>
      <c r="F2931" s="2" t="str">
        <f>Tbl_BalanceHistory[[#This Row],[RespAgy]]&amp;": "&amp;Tbl_BalanceHistory[[#This Row],[RespAgency]]</f>
        <v>151: Department of Accounts</v>
      </c>
      <c r="G2931" s="3">
        <v>151</v>
      </c>
      <c r="H2931" s="3" t="s">
        <v>542</v>
      </c>
      <c r="I2931" s="3" t="str">
        <f>_xlfn.XLOOKUP(Tbl_BalanceHistory[[#This Row],[AgyCode]],Tbl_Agencies[Agy Code],Tbl_Agencies[Agy Sort])</f>
        <v>125000</v>
      </c>
      <c r="J2931" s="2" t="str">
        <f>Tbl_BalanceHistory[[#This Row],[AgyCode]]&amp;": "&amp;Tbl_BalanceHistory[[#This Row],[Agency Name]]</f>
        <v>151: Department of Accounts</v>
      </c>
      <c r="K2931" s="1">
        <v>2015</v>
      </c>
      <c r="L2931" s="3">
        <v>737</v>
      </c>
      <c r="M2931" s="3" t="s">
        <v>546</v>
      </c>
      <c r="N2931" s="2" t="str">
        <f>Tbl_BalanceHistory[[#This Row],[ProgramCode]]&amp;": "&amp;Tbl_BalanceHistory[[#This Row],[Program Name]]</f>
        <v>737: Accounting Services</v>
      </c>
      <c r="O2931" s="3" t="s">
        <v>1730</v>
      </c>
      <c r="P2931" s="1" t="str">
        <f>IF(Tbl_BalanceHistory[[#This Row],[FundCode]]="0100","GF",IF(Tbl_BalanceHistory[[#This Row],[FundCode]]="01000","GF","Hi Ed / OCR"))</f>
        <v>GF</v>
      </c>
      <c r="Q2931" s="5">
        <v>7063102</v>
      </c>
      <c r="R2931" s="5">
        <v>6760299</v>
      </c>
      <c r="S2931" s="5">
        <v>302802</v>
      </c>
      <c r="T2931" s="5">
        <v>0</v>
      </c>
      <c r="U2931" s="3"/>
      <c r="V2931" s="5">
        <v>302802</v>
      </c>
      <c r="W2931" s="5">
        <v>0</v>
      </c>
      <c r="X2931" s="5"/>
      <c r="Y2931" s="5"/>
      <c r="Z2931" s="5">
        <f>Tbl_BalanceHistory[[#This Row],[Discretionary Recommended - Pre 2022]]+Tbl_BalanceHistory[[#This Row],[Discretionary Balance Recommended: Policy]]+Tbl_BalanceHistory[[#This Row],[Discretionary Balance Recommended: Commitments]]</f>
        <v>0</v>
      </c>
      <c r="AA2931" s="5">
        <f>Tbl_BalanceHistory[[#This Row],[Discretionary Balance]]-Tbl_BalanceHistory[[#This Row],[Discretionary Reappropriation]]</f>
        <v>302802</v>
      </c>
      <c r="AB2931" s="2" t="s">
        <v>2014</v>
      </c>
      <c r="AC2931" s="2"/>
      <c r="AD2931" s="2"/>
      <c r="AE2931" s="2"/>
    </row>
    <row r="2932" spans="1:31" ht="30" x14ac:dyDescent="0.25">
      <c r="A2932" s="2" t="s">
        <v>537</v>
      </c>
      <c r="B2932" s="3">
        <v>8</v>
      </c>
      <c r="C2932" s="3">
        <v>151</v>
      </c>
      <c r="D2932" s="3" t="s">
        <v>542</v>
      </c>
      <c r="E2932" s="3" t="str">
        <f>_xlfn.XLOOKUP(Tbl_BalanceHistory[[#This Row],[RespAgy]],Tbl_Agencies[Agy Code],Tbl_Agencies[Agy Sort])</f>
        <v>125000</v>
      </c>
      <c r="F2932" s="2" t="str">
        <f>Tbl_BalanceHistory[[#This Row],[RespAgy]]&amp;": "&amp;Tbl_BalanceHistory[[#This Row],[RespAgency]]</f>
        <v>151: Department of Accounts</v>
      </c>
      <c r="G2932" s="3">
        <v>151</v>
      </c>
      <c r="H2932" s="3" t="s">
        <v>542</v>
      </c>
      <c r="I2932" s="3" t="str">
        <f>_xlfn.XLOOKUP(Tbl_BalanceHistory[[#This Row],[AgyCode]],Tbl_Agencies[Agy Code],Tbl_Agencies[Agy Sort])</f>
        <v>125000</v>
      </c>
      <c r="J2932" s="2" t="str">
        <f>Tbl_BalanceHistory[[#This Row],[AgyCode]]&amp;": "&amp;Tbl_BalanceHistory[[#This Row],[Agency Name]]</f>
        <v>151: Department of Accounts</v>
      </c>
      <c r="K2932" s="1">
        <v>2016</v>
      </c>
      <c r="L2932" s="3">
        <v>737</v>
      </c>
      <c r="M2932" s="3" t="s">
        <v>546</v>
      </c>
      <c r="N2932" s="2" t="str">
        <f>Tbl_BalanceHistory[[#This Row],[ProgramCode]]&amp;": "&amp;Tbl_BalanceHistory[[#This Row],[Program Name]]</f>
        <v>737: Accounting Services</v>
      </c>
      <c r="O2932" s="3" t="s">
        <v>1730</v>
      </c>
      <c r="P2932" s="1" t="str">
        <f>IF(Tbl_BalanceHistory[[#This Row],[FundCode]]="0100","GF",IF(Tbl_BalanceHistory[[#This Row],[FundCode]]="01000","GF","Hi Ed / OCR"))</f>
        <v>GF</v>
      </c>
      <c r="Q2932" s="5">
        <v>7940847</v>
      </c>
      <c r="R2932" s="5">
        <v>6940347</v>
      </c>
      <c r="S2932" s="5">
        <v>1000500</v>
      </c>
      <c r="T2932" s="5">
        <v>0</v>
      </c>
      <c r="U2932" s="3"/>
      <c r="V2932" s="5">
        <v>1000500</v>
      </c>
      <c r="W2932" s="5">
        <v>0</v>
      </c>
      <c r="X2932" s="5"/>
      <c r="Y2932" s="5"/>
      <c r="Z2932" s="5">
        <f>Tbl_BalanceHistory[[#This Row],[Discretionary Recommended - Pre 2022]]+Tbl_BalanceHistory[[#This Row],[Discretionary Balance Recommended: Policy]]+Tbl_BalanceHistory[[#This Row],[Discretionary Balance Recommended: Commitments]]</f>
        <v>0</v>
      </c>
      <c r="AA2932" s="5">
        <f>Tbl_BalanceHistory[[#This Row],[Discretionary Balance]]-Tbl_BalanceHistory[[#This Row],[Discretionary Reappropriation]]</f>
        <v>1000500</v>
      </c>
      <c r="AB2932" s="2"/>
      <c r="AC2932" s="2"/>
      <c r="AD2932" s="2"/>
      <c r="AE2932" s="2"/>
    </row>
    <row r="2933" spans="1:31" ht="30" x14ac:dyDescent="0.25">
      <c r="A2933" s="2" t="s">
        <v>537</v>
      </c>
      <c r="B2933" s="3">
        <v>8</v>
      </c>
      <c r="C2933" s="3">
        <v>151</v>
      </c>
      <c r="D2933" s="3" t="s">
        <v>542</v>
      </c>
      <c r="E2933" s="3" t="str">
        <f>_xlfn.XLOOKUP(Tbl_BalanceHistory[[#This Row],[RespAgy]],Tbl_Agencies[Agy Code],Tbl_Agencies[Agy Sort])</f>
        <v>125000</v>
      </c>
      <c r="F2933" s="2" t="str">
        <f>Tbl_BalanceHistory[[#This Row],[RespAgy]]&amp;": "&amp;Tbl_BalanceHistory[[#This Row],[RespAgency]]</f>
        <v>151: Department of Accounts</v>
      </c>
      <c r="G2933" s="3">
        <v>151</v>
      </c>
      <c r="H2933" s="3" t="s">
        <v>542</v>
      </c>
      <c r="I2933" s="3" t="str">
        <f>_xlfn.XLOOKUP(Tbl_BalanceHistory[[#This Row],[AgyCode]],Tbl_Agencies[Agy Code],Tbl_Agencies[Agy Sort])</f>
        <v>125000</v>
      </c>
      <c r="J2933" s="2" t="str">
        <f>Tbl_BalanceHistory[[#This Row],[AgyCode]]&amp;": "&amp;Tbl_BalanceHistory[[#This Row],[Agency Name]]</f>
        <v>151: Department of Accounts</v>
      </c>
      <c r="K2933" s="1">
        <v>2017</v>
      </c>
      <c r="L2933" s="3">
        <v>737</v>
      </c>
      <c r="M2933" s="3" t="s">
        <v>546</v>
      </c>
      <c r="N2933" s="2" t="str">
        <f>Tbl_BalanceHistory[[#This Row],[ProgramCode]]&amp;": "&amp;Tbl_BalanceHistory[[#This Row],[Program Name]]</f>
        <v>737: Accounting Services</v>
      </c>
      <c r="O2933" s="3" t="s">
        <v>886</v>
      </c>
      <c r="P2933" s="1" t="str">
        <f>IF(Tbl_BalanceHistory[[#This Row],[FundCode]]="0100","GF",IF(Tbl_BalanceHistory[[#This Row],[FundCode]]="01000","GF","Hi Ed / OCR"))</f>
        <v>GF</v>
      </c>
      <c r="Q2933" s="5">
        <v>7788304</v>
      </c>
      <c r="R2933" s="5">
        <v>7645466.9000000004</v>
      </c>
      <c r="S2933" s="5">
        <v>142837</v>
      </c>
      <c r="T2933" s="5">
        <v>0</v>
      </c>
      <c r="U2933" s="3"/>
      <c r="V2933" s="5">
        <v>142837</v>
      </c>
      <c r="W2933" s="5">
        <v>0</v>
      </c>
      <c r="X2933" s="5"/>
      <c r="Y2933" s="5"/>
      <c r="Z2933" s="5">
        <f>Tbl_BalanceHistory[[#This Row],[Discretionary Recommended - Pre 2022]]+Tbl_BalanceHistory[[#This Row],[Discretionary Balance Recommended: Policy]]+Tbl_BalanceHistory[[#This Row],[Discretionary Balance Recommended: Commitments]]</f>
        <v>0</v>
      </c>
      <c r="AA2933" s="5">
        <f>Tbl_BalanceHistory[[#This Row],[Discretionary Balance]]-Tbl_BalanceHistory[[#This Row],[Discretionary Reappropriation]]</f>
        <v>142837</v>
      </c>
      <c r="AB2933" s="2"/>
      <c r="AC2933" s="2"/>
      <c r="AD2933" s="2"/>
      <c r="AE2933" s="2"/>
    </row>
    <row r="2934" spans="1:31" ht="30" x14ac:dyDescent="0.25">
      <c r="A2934" s="2" t="s">
        <v>537</v>
      </c>
      <c r="B2934" s="3">
        <v>8</v>
      </c>
      <c r="C2934" s="3">
        <v>151</v>
      </c>
      <c r="D2934" s="3" t="s">
        <v>542</v>
      </c>
      <c r="E2934" s="3" t="str">
        <f>_xlfn.XLOOKUP(Tbl_BalanceHistory[[#This Row],[RespAgy]],Tbl_Agencies[Agy Code],Tbl_Agencies[Agy Sort])</f>
        <v>125000</v>
      </c>
      <c r="F2934" s="2" t="str">
        <f>Tbl_BalanceHistory[[#This Row],[RespAgy]]&amp;": "&amp;Tbl_BalanceHistory[[#This Row],[RespAgency]]</f>
        <v>151: Department of Accounts</v>
      </c>
      <c r="G2934" s="3">
        <v>151</v>
      </c>
      <c r="H2934" s="3" t="s">
        <v>542</v>
      </c>
      <c r="I2934" s="3" t="str">
        <f>_xlfn.XLOOKUP(Tbl_BalanceHistory[[#This Row],[AgyCode]],Tbl_Agencies[Agy Code],Tbl_Agencies[Agy Sort])</f>
        <v>125000</v>
      </c>
      <c r="J2934" s="2" t="str">
        <f>Tbl_BalanceHistory[[#This Row],[AgyCode]]&amp;": "&amp;Tbl_BalanceHistory[[#This Row],[Agency Name]]</f>
        <v>151: Department of Accounts</v>
      </c>
      <c r="K2934" s="1">
        <v>2018</v>
      </c>
      <c r="L2934" s="3">
        <v>737</v>
      </c>
      <c r="M2934" s="3" t="s">
        <v>546</v>
      </c>
      <c r="N2934" s="2" t="str">
        <f>Tbl_BalanceHistory[[#This Row],[ProgramCode]]&amp;": "&amp;Tbl_BalanceHistory[[#This Row],[Program Name]]</f>
        <v>737: Accounting Services</v>
      </c>
      <c r="O2934" s="3" t="s">
        <v>886</v>
      </c>
      <c r="P2934" s="1" t="str">
        <f>IF(Tbl_BalanceHistory[[#This Row],[FundCode]]="0100","GF",IF(Tbl_BalanceHistory[[#This Row],[FundCode]]="01000","GF","Hi Ed / OCR"))</f>
        <v>GF</v>
      </c>
      <c r="Q2934" s="5">
        <v>7788304</v>
      </c>
      <c r="R2934" s="5">
        <v>7672397.3499999996</v>
      </c>
      <c r="S2934" s="5">
        <v>115906</v>
      </c>
      <c r="T2934" s="5">
        <v>0</v>
      </c>
      <c r="U2934" s="3"/>
      <c r="V2934" s="5">
        <v>115906</v>
      </c>
      <c r="W2934" s="5">
        <v>0</v>
      </c>
      <c r="X2934" s="5"/>
      <c r="Y2934" s="5"/>
      <c r="Z2934" s="5">
        <f>Tbl_BalanceHistory[[#This Row],[Discretionary Recommended - Pre 2022]]+Tbl_BalanceHistory[[#This Row],[Discretionary Balance Recommended: Policy]]+Tbl_BalanceHistory[[#This Row],[Discretionary Balance Recommended: Commitments]]</f>
        <v>0</v>
      </c>
      <c r="AA2934" s="5">
        <f>Tbl_BalanceHistory[[#This Row],[Discretionary Balance]]-Tbl_BalanceHistory[[#This Row],[Discretionary Reappropriation]]</f>
        <v>115906</v>
      </c>
      <c r="AB2934" s="2"/>
      <c r="AC2934" s="2"/>
      <c r="AD2934" s="2"/>
      <c r="AE2934" s="2"/>
    </row>
    <row r="2935" spans="1:31" ht="30" x14ac:dyDescent="0.25">
      <c r="A2935" s="2" t="s">
        <v>537</v>
      </c>
      <c r="B2935" s="3">
        <v>8</v>
      </c>
      <c r="C2935" s="3">
        <v>151</v>
      </c>
      <c r="D2935" s="3" t="s">
        <v>542</v>
      </c>
      <c r="E2935" s="3" t="str">
        <f>_xlfn.XLOOKUP(Tbl_BalanceHistory[[#This Row],[RespAgy]],Tbl_Agencies[Agy Code],Tbl_Agencies[Agy Sort])</f>
        <v>125000</v>
      </c>
      <c r="F2935" s="2" t="str">
        <f>Tbl_BalanceHistory[[#This Row],[RespAgy]]&amp;": "&amp;Tbl_BalanceHistory[[#This Row],[RespAgency]]</f>
        <v>151: Department of Accounts</v>
      </c>
      <c r="G2935" s="3">
        <v>151</v>
      </c>
      <c r="H2935" s="3" t="s">
        <v>542</v>
      </c>
      <c r="I2935" s="3" t="str">
        <f>_xlfn.XLOOKUP(Tbl_BalanceHistory[[#This Row],[AgyCode]],Tbl_Agencies[Agy Code],Tbl_Agencies[Agy Sort])</f>
        <v>125000</v>
      </c>
      <c r="J2935" s="2" t="str">
        <f>Tbl_BalanceHistory[[#This Row],[AgyCode]]&amp;": "&amp;Tbl_BalanceHistory[[#This Row],[Agency Name]]</f>
        <v>151: Department of Accounts</v>
      </c>
      <c r="K2935" s="1">
        <v>2019</v>
      </c>
      <c r="L2935" s="3">
        <v>737</v>
      </c>
      <c r="M2935" s="3" t="s">
        <v>546</v>
      </c>
      <c r="N2935" s="2" t="str">
        <f>Tbl_BalanceHistory[[#This Row],[ProgramCode]]&amp;": "&amp;Tbl_BalanceHistory[[#This Row],[Program Name]]</f>
        <v>737: Accounting Services</v>
      </c>
      <c r="O2935" s="3" t="s">
        <v>886</v>
      </c>
      <c r="P2935" s="1" t="str">
        <f>IF(Tbl_BalanceHistory[[#This Row],[FundCode]]="0100","GF",IF(Tbl_BalanceHistory[[#This Row],[FundCode]]="01000","GF","Hi Ed / OCR"))</f>
        <v>GF</v>
      </c>
      <c r="Q2935" s="5">
        <v>8080478</v>
      </c>
      <c r="R2935" s="5">
        <v>7929801.9100000001</v>
      </c>
      <c r="S2935" s="5">
        <v>150676.09</v>
      </c>
      <c r="T2935" s="5">
        <v>0</v>
      </c>
      <c r="U2935" s="3"/>
      <c r="V2935" s="5">
        <v>150676.09</v>
      </c>
      <c r="W2935" s="5">
        <v>0</v>
      </c>
      <c r="X2935" s="5"/>
      <c r="Y2935" s="5"/>
      <c r="Z2935" s="5">
        <f>Tbl_BalanceHistory[[#This Row],[Discretionary Recommended - Pre 2022]]+Tbl_BalanceHistory[[#This Row],[Discretionary Balance Recommended: Policy]]+Tbl_BalanceHistory[[#This Row],[Discretionary Balance Recommended: Commitments]]</f>
        <v>0</v>
      </c>
      <c r="AA2935" s="5">
        <f>Tbl_BalanceHistory[[#This Row],[Discretionary Balance]]-Tbl_BalanceHistory[[#This Row],[Discretionary Reappropriation]]</f>
        <v>150676.09</v>
      </c>
      <c r="AB2935" s="2"/>
      <c r="AC2935" s="2"/>
      <c r="AD2935" s="2"/>
      <c r="AE2935" s="2"/>
    </row>
    <row r="2936" spans="1:31" ht="30" x14ac:dyDescent="0.25">
      <c r="A2936" s="2" t="s">
        <v>537</v>
      </c>
      <c r="B2936" s="3">
        <v>8</v>
      </c>
      <c r="C2936" s="3">
        <v>151</v>
      </c>
      <c r="D2936" s="3" t="s">
        <v>542</v>
      </c>
      <c r="E2936" s="3" t="str">
        <f>_xlfn.XLOOKUP(Tbl_BalanceHistory[[#This Row],[RespAgy]],Tbl_Agencies[Agy Code],Tbl_Agencies[Agy Sort])</f>
        <v>125000</v>
      </c>
      <c r="F2936" s="2" t="str">
        <f>Tbl_BalanceHistory[[#This Row],[RespAgy]]&amp;": "&amp;Tbl_BalanceHistory[[#This Row],[RespAgency]]</f>
        <v>151: Department of Accounts</v>
      </c>
      <c r="G2936" s="3">
        <v>151</v>
      </c>
      <c r="H2936" s="3" t="s">
        <v>542</v>
      </c>
      <c r="I2936" s="3" t="str">
        <f>_xlfn.XLOOKUP(Tbl_BalanceHistory[[#This Row],[AgyCode]],Tbl_Agencies[Agy Code],Tbl_Agencies[Agy Sort])</f>
        <v>125000</v>
      </c>
      <c r="J2936" s="2" t="str">
        <f>Tbl_BalanceHistory[[#This Row],[AgyCode]]&amp;": "&amp;Tbl_BalanceHistory[[#This Row],[Agency Name]]</f>
        <v>151: Department of Accounts</v>
      </c>
      <c r="K2936" s="1">
        <v>2020</v>
      </c>
      <c r="L2936" s="3">
        <v>737</v>
      </c>
      <c r="M2936" s="3" t="s">
        <v>546</v>
      </c>
      <c r="N2936" s="2" t="str">
        <f>Tbl_BalanceHistory[[#This Row],[ProgramCode]]&amp;": "&amp;Tbl_BalanceHistory[[#This Row],[Program Name]]</f>
        <v>737: Accounting Services</v>
      </c>
      <c r="O2936" s="3" t="s">
        <v>886</v>
      </c>
      <c r="P2936" s="1" t="str">
        <f>IF(Tbl_BalanceHistory[[#This Row],[FundCode]]="0100","GF",IF(Tbl_BalanceHistory[[#This Row],[FundCode]]="01000","GF","Hi Ed / OCR"))</f>
        <v>GF</v>
      </c>
      <c r="Q2936" s="5">
        <v>8080478</v>
      </c>
      <c r="R2936" s="5">
        <v>7983187.2300000004</v>
      </c>
      <c r="S2936" s="5">
        <v>97290.77</v>
      </c>
      <c r="T2936" s="5">
        <v>0</v>
      </c>
      <c r="U2936" s="3"/>
      <c r="V2936" s="5">
        <v>97290.77</v>
      </c>
      <c r="W2936" s="5">
        <v>0</v>
      </c>
      <c r="X2936" s="5"/>
      <c r="Y2936" s="5"/>
      <c r="Z2936" s="5">
        <f>Tbl_BalanceHistory[[#This Row],[Discretionary Recommended - Pre 2022]]+Tbl_BalanceHistory[[#This Row],[Discretionary Balance Recommended: Policy]]+Tbl_BalanceHistory[[#This Row],[Discretionary Balance Recommended: Commitments]]</f>
        <v>0</v>
      </c>
      <c r="AA2936" s="5">
        <f>Tbl_BalanceHistory[[#This Row],[Discretionary Balance]]-Tbl_BalanceHistory[[#This Row],[Discretionary Reappropriation]]</f>
        <v>97290.77</v>
      </c>
      <c r="AB2936" s="2"/>
      <c r="AC2936" s="2"/>
      <c r="AD2936" s="2"/>
      <c r="AE2936" s="2"/>
    </row>
    <row r="2937" spans="1:31" ht="30" x14ac:dyDescent="0.25">
      <c r="A2937" s="2" t="s">
        <v>537</v>
      </c>
      <c r="B2937" s="3">
        <v>8</v>
      </c>
      <c r="C2937" s="3">
        <v>151</v>
      </c>
      <c r="D2937" s="3" t="s">
        <v>542</v>
      </c>
      <c r="E2937" s="3" t="str">
        <f>_xlfn.XLOOKUP(Tbl_BalanceHistory[[#This Row],[RespAgy]],Tbl_Agencies[Agy Code],Tbl_Agencies[Agy Sort])</f>
        <v>125000</v>
      </c>
      <c r="F2937" s="2" t="str">
        <f>Tbl_BalanceHistory[[#This Row],[RespAgy]]&amp;": "&amp;Tbl_BalanceHistory[[#This Row],[RespAgency]]</f>
        <v>151: Department of Accounts</v>
      </c>
      <c r="G2937" s="3">
        <v>151</v>
      </c>
      <c r="H2937" s="3" t="s">
        <v>542</v>
      </c>
      <c r="I2937" s="3" t="str">
        <f>_xlfn.XLOOKUP(Tbl_BalanceHistory[[#This Row],[AgyCode]],Tbl_Agencies[Agy Code],Tbl_Agencies[Agy Sort])</f>
        <v>125000</v>
      </c>
      <c r="J2937" s="2" t="str">
        <f>Tbl_BalanceHistory[[#This Row],[AgyCode]]&amp;": "&amp;Tbl_BalanceHistory[[#This Row],[Agency Name]]</f>
        <v>151: Department of Accounts</v>
      </c>
      <c r="K2937" s="1">
        <v>2021</v>
      </c>
      <c r="L2937" s="3">
        <v>737</v>
      </c>
      <c r="M2937" s="3" t="s">
        <v>546</v>
      </c>
      <c r="N2937" s="2" t="str">
        <f>Tbl_BalanceHistory[[#This Row],[ProgramCode]]&amp;": "&amp;Tbl_BalanceHistory[[#This Row],[Program Name]]</f>
        <v>737: Accounting Services</v>
      </c>
      <c r="O2937" s="3" t="s">
        <v>886</v>
      </c>
      <c r="P2937" s="1" t="str">
        <f>IF(Tbl_BalanceHistory[[#This Row],[FundCode]]="0100","GF",IF(Tbl_BalanceHistory[[#This Row],[FundCode]]="01000","GF","Hi Ed / OCR"))</f>
        <v>GF</v>
      </c>
      <c r="Q2937" s="5">
        <v>8386409</v>
      </c>
      <c r="R2937" s="5">
        <v>8235850.21</v>
      </c>
      <c r="S2937" s="5">
        <v>150558.79</v>
      </c>
      <c r="T2937" s="5">
        <v>0</v>
      </c>
      <c r="U2937" s="3"/>
      <c r="V2937" s="5">
        <v>150558.79</v>
      </c>
      <c r="W2937" s="5">
        <v>0</v>
      </c>
      <c r="X2937" s="5"/>
      <c r="Y2937" s="5"/>
      <c r="Z2937" s="5">
        <f>Tbl_BalanceHistory[[#This Row],[Discretionary Recommended - Pre 2022]]+Tbl_BalanceHistory[[#This Row],[Discretionary Balance Recommended: Policy]]+Tbl_BalanceHistory[[#This Row],[Discretionary Balance Recommended: Commitments]]</f>
        <v>0</v>
      </c>
      <c r="AA2937" s="5">
        <f>Tbl_BalanceHistory[[#This Row],[Discretionary Balance]]-Tbl_BalanceHistory[[#This Row],[Discretionary Reappropriation]]</f>
        <v>150558.79</v>
      </c>
      <c r="AB2937" s="2"/>
      <c r="AC2937" s="2"/>
      <c r="AD2937" s="2"/>
      <c r="AE2937" s="2"/>
    </row>
    <row r="2938" spans="1:31" ht="30" x14ac:dyDescent="0.25">
      <c r="A2938" s="2" t="s">
        <v>537</v>
      </c>
      <c r="B2938" s="3">
        <v>8</v>
      </c>
      <c r="C2938" s="3">
        <v>151</v>
      </c>
      <c r="D2938" s="3" t="s">
        <v>542</v>
      </c>
      <c r="E2938" s="3" t="str">
        <f>_xlfn.XLOOKUP(Tbl_BalanceHistory[[#This Row],[RespAgy]],Tbl_Agencies[Agy Code],Tbl_Agencies[Agy Sort])</f>
        <v>125000</v>
      </c>
      <c r="F2938" s="2" t="str">
        <f>Tbl_BalanceHistory[[#This Row],[RespAgy]]&amp;": "&amp;Tbl_BalanceHistory[[#This Row],[RespAgency]]</f>
        <v>151: Department of Accounts</v>
      </c>
      <c r="G2938" s="3">
        <v>151</v>
      </c>
      <c r="H2938" s="3" t="s">
        <v>542</v>
      </c>
      <c r="I2938" s="3" t="str">
        <f>_xlfn.XLOOKUP(Tbl_BalanceHistory[[#This Row],[AgyCode]],Tbl_Agencies[Agy Code],Tbl_Agencies[Agy Sort])</f>
        <v>125000</v>
      </c>
      <c r="J2938" s="2" t="str">
        <f>Tbl_BalanceHistory[[#This Row],[AgyCode]]&amp;": "&amp;Tbl_BalanceHistory[[#This Row],[Agency Name]]</f>
        <v>151: Department of Accounts</v>
      </c>
      <c r="K2938" s="1">
        <v>2022</v>
      </c>
      <c r="L2938" s="3">
        <v>737</v>
      </c>
      <c r="M2938" s="3" t="s">
        <v>546</v>
      </c>
      <c r="N2938" s="2" t="str">
        <f>Tbl_BalanceHistory[[#This Row],[ProgramCode]]&amp;": "&amp;Tbl_BalanceHistory[[#This Row],[Program Name]]</f>
        <v>737: Accounting Services</v>
      </c>
      <c r="O2938" s="3" t="s">
        <v>886</v>
      </c>
      <c r="P2938" s="1" t="str">
        <f>IF(Tbl_BalanceHistory[[#This Row],[FundCode]]="0100","GF",IF(Tbl_BalanceHistory[[#This Row],[FundCode]]="01000","GF","Hi Ed / OCR"))</f>
        <v>GF</v>
      </c>
      <c r="Q2938" s="5">
        <v>9855409</v>
      </c>
      <c r="R2938" s="5">
        <v>9853646.3399999999</v>
      </c>
      <c r="S2938" s="5">
        <v>1762.66</v>
      </c>
      <c r="T2938" s="5">
        <v>0</v>
      </c>
      <c r="U2938" s="3"/>
      <c r="V2938" s="5">
        <v>1762.66</v>
      </c>
      <c r="W2938" s="5"/>
      <c r="X2938" s="5">
        <v>0</v>
      </c>
      <c r="Y2938" s="5">
        <v>0</v>
      </c>
      <c r="Z2938" s="5">
        <f>Tbl_BalanceHistory[[#This Row],[Discretionary Recommended - Pre 2022]]+Tbl_BalanceHistory[[#This Row],[Discretionary Balance Recommended: Policy]]+Tbl_BalanceHistory[[#This Row],[Discretionary Balance Recommended: Commitments]]</f>
        <v>0</v>
      </c>
      <c r="AA2938" s="5">
        <f>Tbl_BalanceHistory[[#This Row],[Discretionary Balance]]-Tbl_BalanceHistory[[#This Row],[Discretionary Reappropriation]]</f>
        <v>1762.66</v>
      </c>
      <c r="AB2938" s="2"/>
      <c r="AC2938" s="2"/>
      <c r="AD2938" s="2"/>
      <c r="AE2938" s="2"/>
    </row>
    <row r="2939" spans="1:31" ht="30" x14ac:dyDescent="0.25">
      <c r="A2939" s="2" t="s">
        <v>537</v>
      </c>
      <c r="B2939" s="3">
        <v>8</v>
      </c>
      <c r="C2939" s="3">
        <v>151</v>
      </c>
      <c r="D2939" s="3" t="s">
        <v>542</v>
      </c>
      <c r="E2939" s="3" t="str">
        <f>_xlfn.XLOOKUP(Tbl_BalanceHistory[[#This Row],[RespAgy]],Tbl_Agencies[Agy Code],Tbl_Agencies[Agy Sort])</f>
        <v>125000</v>
      </c>
      <c r="F2939" s="2" t="str">
        <f>Tbl_BalanceHistory[[#This Row],[RespAgy]]&amp;": "&amp;Tbl_BalanceHistory[[#This Row],[RespAgency]]</f>
        <v>151: Department of Accounts</v>
      </c>
      <c r="G2939" s="3">
        <v>151</v>
      </c>
      <c r="H2939" s="3" t="s">
        <v>542</v>
      </c>
      <c r="I2939" s="3" t="str">
        <f>_xlfn.XLOOKUP(Tbl_BalanceHistory[[#This Row],[AgyCode]],Tbl_Agencies[Agy Code],Tbl_Agencies[Agy Sort])</f>
        <v>125000</v>
      </c>
      <c r="J2939" s="2" t="str">
        <f>Tbl_BalanceHistory[[#This Row],[AgyCode]]&amp;": "&amp;Tbl_BalanceHistory[[#This Row],[Agency Name]]</f>
        <v>151: Department of Accounts</v>
      </c>
      <c r="K2939" s="1">
        <v>2023</v>
      </c>
      <c r="L2939" s="3">
        <v>737</v>
      </c>
      <c r="M2939" s="3" t="s">
        <v>546</v>
      </c>
      <c r="N2939" s="2" t="str">
        <f>Tbl_BalanceHistory[[#This Row],[ProgramCode]]&amp;": "&amp;Tbl_BalanceHistory[[#This Row],[Program Name]]</f>
        <v>737: Accounting Services</v>
      </c>
      <c r="O2939" s="3" t="s">
        <v>886</v>
      </c>
      <c r="P2939" s="1" t="str">
        <f>IF(Tbl_BalanceHistory[[#This Row],[FundCode]]="0100","GF",IF(Tbl_BalanceHistory[[#This Row],[FundCode]]="01000","GF","Hi Ed / OCR"))</f>
        <v>GF</v>
      </c>
      <c r="Q2939" s="5">
        <v>9395477</v>
      </c>
      <c r="R2939" s="5">
        <v>9309932.1799999997</v>
      </c>
      <c r="S2939" s="5">
        <v>85544.82</v>
      </c>
      <c r="T2939" s="5">
        <v>0</v>
      </c>
      <c r="U2939" s="3"/>
      <c r="V2939" s="5">
        <v>85544.82</v>
      </c>
      <c r="W2939" s="5">
        <v>0</v>
      </c>
      <c r="X2939" s="5">
        <v>0</v>
      </c>
      <c r="Y2939" s="5">
        <v>0</v>
      </c>
      <c r="Z2939" s="5">
        <v>0</v>
      </c>
      <c r="AA2939" s="5">
        <v>85544.82</v>
      </c>
      <c r="AB2939" s="2"/>
      <c r="AC2939" s="2"/>
      <c r="AD2939" s="2"/>
      <c r="AE2939" s="2"/>
    </row>
    <row r="2940" spans="1:31" ht="75" x14ac:dyDescent="0.25">
      <c r="A2940" s="2" t="s">
        <v>537</v>
      </c>
      <c r="B2940" s="3">
        <v>8</v>
      </c>
      <c r="C2940" s="3">
        <v>151</v>
      </c>
      <c r="D2940" s="3" t="s">
        <v>542</v>
      </c>
      <c r="E2940" s="3" t="str">
        <f>_xlfn.XLOOKUP(Tbl_BalanceHistory[[#This Row],[RespAgy]],Tbl_Agencies[Agy Code],Tbl_Agencies[Agy Sort])</f>
        <v>125000</v>
      </c>
      <c r="F2940" s="2" t="str">
        <f>Tbl_BalanceHistory[[#This Row],[RespAgy]]&amp;": "&amp;Tbl_BalanceHistory[[#This Row],[RespAgency]]</f>
        <v>151: Department of Accounts</v>
      </c>
      <c r="G2940" s="3">
        <v>151</v>
      </c>
      <c r="H2940" s="3" t="s">
        <v>542</v>
      </c>
      <c r="I2940" s="3" t="str">
        <f>_xlfn.XLOOKUP(Tbl_BalanceHistory[[#This Row],[AgyCode]],Tbl_Agencies[Agy Code],Tbl_Agencies[Agy Sort])</f>
        <v>125000</v>
      </c>
      <c r="J2940" s="2" t="str">
        <f>Tbl_BalanceHistory[[#This Row],[AgyCode]]&amp;": "&amp;Tbl_BalanceHistory[[#This Row],[Agency Name]]</f>
        <v>151: Department of Accounts</v>
      </c>
      <c r="K2940" s="1">
        <v>2024</v>
      </c>
      <c r="L2940" s="3">
        <v>737</v>
      </c>
      <c r="M2940" s="3" t="s">
        <v>546</v>
      </c>
      <c r="N2940" s="2" t="str">
        <f>Tbl_BalanceHistory[[#This Row],[ProgramCode]]&amp;": "&amp;Tbl_BalanceHistory[[#This Row],[Program Name]]</f>
        <v>737: Accounting Services</v>
      </c>
      <c r="O2940" s="3" t="s">
        <v>886</v>
      </c>
      <c r="P2940" s="1" t="str">
        <f>IF(Tbl_BalanceHistory[[#This Row],[FundCode]]="0100","GF",IF(Tbl_BalanceHistory[[#This Row],[FundCode]]="01000","GF","Hi Ed / OCR"))</f>
        <v>GF</v>
      </c>
      <c r="Q2940" s="5">
        <v>11168021</v>
      </c>
      <c r="R2940" s="5">
        <v>8960290.9600000009</v>
      </c>
      <c r="S2940" s="5">
        <v>2207730.04</v>
      </c>
      <c r="T2940" s="5">
        <v>0</v>
      </c>
      <c r="U2940" s="3"/>
      <c r="V2940" s="5">
        <v>2207730.04</v>
      </c>
      <c r="W2940" s="5">
        <v>0</v>
      </c>
      <c r="X2940" s="5">
        <v>0</v>
      </c>
      <c r="Y2940" s="5">
        <v>1930000</v>
      </c>
      <c r="Z2940" s="5">
        <v>1930000</v>
      </c>
      <c r="AA2940" s="5">
        <v>277730.04000000004</v>
      </c>
      <c r="AB2940" s="2"/>
      <c r="AC2940" s="2"/>
      <c r="AD2940" s="2" t="s">
        <v>2566</v>
      </c>
      <c r="AE2940" s="2" t="s">
        <v>2567</v>
      </c>
    </row>
    <row r="2941" spans="1:31" ht="30" x14ac:dyDescent="0.25">
      <c r="A2941" s="2" t="s">
        <v>537</v>
      </c>
      <c r="B2941" s="3">
        <v>8</v>
      </c>
      <c r="C2941" s="3">
        <v>151</v>
      </c>
      <c r="D2941" s="3" t="s">
        <v>542</v>
      </c>
      <c r="E2941" s="3" t="str">
        <f>_xlfn.XLOOKUP(Tbl_BalanceHistory[[#This Row],[RespAgy]],Tbl_Agencies[Agy Code],Tbl_Agencies[Agy Sort])</f>
        <v>125000</v>
      </c>
      <c r="F2941" s="2" t="str">
        <f>Tbl_BalanceHistory[[#This Row],[RespAgy]]&amp;": "&amp;Tbl_BalanceHistory[[#This Row],[RespAgency]]</f>
        <v>151: Department of Accounts</v>
      </c>
      <c r="G2941" s="3">
        <v>151</v>
      </c>
      <c r="H2941" s="3" t="s">
        <v>542</v>
      </c>
      <c r="I2941" s="3" t="str">
        <f>_xlfn.XLOOKUP(Tbl_BalanceHistory[[#This Row],[AgyCode]],Tbl_Agencies[Agy Code],Tbl_Agencies[Agy Sort])</f>
        <v>125000</v>
      </c>
      <c r="J2941" s="2" t="str">
        <f>Tbl_BalanceHistory[[#This Row],[AgyCode]]&amp;": "&amp;Tbl_BalanceHistory[[#This Row],[Agency Name]]</f>
        <v>151: Department of Accounts</v>
      </c>
      <c r="K2941" s="1">
        <v>2014</v>
      </c>
      <c r="L2941" s="3">
        <v>799</v>
      </c>
      <c r="M2941" s="3" t="s">
        <v>62</v>
      </c>
      <c r="N2941" s="2" t="str">
        <f>Tbl_BalanceHistory[[#This Row],[ProgramCode]]&amp;": "&amp;Tbl_BalanceHistory[[#This Row],[Program Name]]</f>
        <v>799: Administrative and Support Services</v>
      </c>
      <c r="O2941" s="3" t="s">
        <v>1730</v>
      </c>
      <c r="P2941" s="1" t="str">
        <f>IF(Tbl_BalanceHistory[[#This Row],[FundCode]]="0100","GF",IF(Tbl_BalanceHistory[[#This Row],[FundCode]]="01000","GF","Hi Ed / OCR"))</f>
        <v>GF</v>
      </c>
      <c r="Q2941" s="5">
        <v>1375267</v>
      </c>
      <c r="R2941" s="5">
        <v>1153491.6000000001</v>
      </c>
      <c r="S2941" s="5">
        <v>221775</v>
      </c>
      <c r="T2941" s="5">
        <v>0</v>
      </c>
      <c r="U2941" s="3"/>
      <c r="V2941" s="5">
        <v>221775</v>
      </c>
      <c r="W2941" s="5">
        <v>0</v>
      </c>
      <c r="X2941" s="5"/>
      <c r="Y2941" s="5"/>
      <c r="Z2941" s="5">
        <f>Tbl_BalanceHistory[[#This Row],[Discretionary Recommended - Pre 2022]]+Tbl_BalanceHistory[[#This Row],[Discretionary Balance Recommended: Policy]]+Tbl_BalanceHistory[[#This Row],[Discretionary Balance Recommended: Commitments]]</f>
        <v>0</v>
      </c>
      <c r="AA2941" s="5">
        <f>Tbl_BalanceHistory[[#This Row],[Discretionary Balance]]-Tbl_BalanceHistory[[#This Row],[Discretionary Reappropriation]]</f>
        <v>221775</v>
      </c>
      <c r="AB2941" s="2"/>
      <c r="AC2941" s="2"/>
      <c r="AD2941" s="2"/>
      <c r="AE2941" s="2"/>
    </row>
    <row r="2942" spans="1:31" ht="75" x14ac:dyDescent="0.25">
      <c r="A2942" s="2" t="s">
        <v>537</v>
      </c>
      <c r="B2942" s="3">
        <v>8</v>
      </c>
      <c r="C2942" s="3">
        <v>151</v>
      </c>
      <c r="D2942" s="3" t="s">
        <v>542</v>
      </c>
      <c r="E2942" s="3" t="str">
        <f>_xlfn.XLOOKUP(Tbl_BalanceHistory[[#This Row],[RespAgy]],Tbl_Agencies[Agy Code],Tbl_Agencies[Agy Sort])</f>
        <v>125000</v>
      </c>
      <c r="F2942" s="2" t="str">
        <f>Tbl_BalanceHistory[[#This Row],[RespAgy]]&amp;": "&amp;Tbl_BalanceHistory[[#This Row],[RespAgency]]</f>
        <v>151: Department of Accounts</v>
      </c>
      <c r="G2942" s="3">
        <v>151</v>
      </c>
      <c r="H2942" s="3" t="s">
        <v>542</v>
      </c>
      <c r="I2942" s="3" t="str">
        <f>_xlfn.XLOOKUP(Tbl_BalanceHistory[[#This Row],[AgyCode]],Tbl_Agencies[Agy Code],Tbl_Agencies[Agy Sort])</f>
        <v>125000</v>
      </c>
      <c r="J2942" s="2" t="str">
        <f>Tbl_BalanceHistory[[#This Row],[AgyCode]]&amp;": "&amp;Tbl_BalanceHistory[[#This Row],[Agency Name]]</f>
        <v>151: Department of Accounts</v>
      </c>
      <c r="K2942" s="1">
        <v>2015</v>
      </c>
      <c r="L2942" s="3">
        <v>799</v>
      </c>
      <c r="M2942" s="3" t="s">
        <v>62</v>
      </c>
      <c r="N2942" s="2" t="str">
        <f>Tbl_BalanceHistory[[#This Row],[ProgramCode]]&amp;": "&amp;Tbl_BalanceHistory[[#This Row],[Program Name]]</f>
        <v>799: Administrative and Support Services</v>
      </c>
      <c r="O2942" s="3" t="s">
        <v>1730</v>
      </c>
      <c r="P2942" s="1" t="str">
        <f>IF(Tbl_BalanceHistory[[#This Row],[FundCode]]="0100","GF",IF(Tbl_BalanceHistory[[#This Row],[FundCode]]="01000","GF","Hi Ed / OCR"))</f>
        <v>GF</v>
      </c>
      <c r="Q2942" s="5">
        <v>1714679</v>
      </c>
      <c r="R2942" s="5">
        <v>1221256</v>
      </c>
      <c r="S2942" s="5">
        <v>493422</v>
      </c>
      <c r="T2942" s="5">
        <v>0</v>
      </c>
      <c r="U2942" s="3"/>
      <c r="V2942" s="5">
        <v>493422</v>
      </c>
      <c r="W2942" s="5">
        <v>0</v>
      </c>
      <c r="X2942" s="5"/>
      <c r="Y2942" s="5"/>
      <c r="Z2942" s="5">
        <f>Tbl_BalanceHistory[[#This Row],[Discretionary Recommended - Pre 2022]]+Tbl_BalanceHistory[[#This Row],[Discretionary Balance Recommended: Policy]]+Tbl_BalanceHistory[[#This Row],[Discretionary Balance Recommended: Commitments]]</f>
        <v>0</v>
      </c>
      <c r="AA2942" s="5">
        <f>Tbl_BalanceHistory[[#This Row],[Discretionary Balance]]-Tbl_BalanceHistory[[#This Row],[Discretionary Reappropriation]]</f>
        <v>493422</v>
      </c>
      <c r="AB2942" s="2" t="s">
        <v>2014</v>
      </c>
      <c r="AC2942" s="2"/>
      <c r="AD2942" s="2"/>
      <c r="AE2942" s="2"/>
    </row>
    <row r="2943" spans="1:31" ht="30" x14ac:dyDescent="0.25">
      <c r="A2943" s="2" t="s">
        <v>537</v>
      </c>
      <c r="B2943" s="3">
        <v>8</v>
      </c>
      <c r="C2943" s="3">
        <v>151</v>
      </c>
      <c r="D2943" s="3" t="s">
        <v>542</v>
      </c>
      <c r="E2943" s="3" t="str">
        <f>_xlfn.XLOOKUP(Tbl_BalanceHistory[[#This Row],[RespAgy]],Tbl_Agencies[Agy Code],Tbl_Agencies[Agy Sort])</f>
        <v>125000</v>
      </c>
      <c r="F2943" s="2" t="str">
        <f>Tbl_BalanceHistory[[#This Row],[RespAgy]]&amp;": "&amp;Tbl_BalanceHistory[[#This Row],[RespAgency]]</f>
        <v>151: Department of Accounts</v>
      </c>
      <c r="G2943" s="3">
        <v>151</v>
      </c>
      <c r="H2943" s="3" t="s">
        <v>542</v>
      </c>
      <c r="I2943" s="3" t="str">
        <f>_xlfn.XLOOKUP(Tbl_BalanceHistory[[#This Row],[AgyCode]],Tbl_Agencies[Agy Code],Tbl_Agencies[Agy Sort])</f>
        <v>125000</v>
      </c>
      <c r="J2943" s="2" t="str">
        <f>Tbl_BalanceHistory[[#This Row],[AgyCode]]&amp;": "&amp;Tbl_BalanceHistory[[#This Row],[Agency Name]]</f>
        <v>151: Department of Accounts</v>
      </c>
      <c r="K2943" s="1">
        <v>2016</v>
      </c>
      <c r="L2943" s="3">
        <v>799</v>
      </c>
      <c r="M2943" s="3" t="s">
        <v>62</v>
      </c>
      <c r="N2943" s="2" t="str">
        <f>Tbl_BalanceHistory[[#This Row],[ProgramCode]]&amp;": "&amp;Tbl_BalanceHistory[[#This Row],[Program Name]]</f>
        <v>799: Administrative and Support Services</v>
      </c>
      <c r="O2943" s="3" t="s">
        <v>1730</v>
      </c>
      <c r="P2943" s="1" t="str">
        <f>IF(Tbl_BalanceHistory[[#This Row],[FundCode]]="0100","GF",IF(Tbl_BalanceHistory[[#This Row],[FundCode]]="01000","GF","Hi Ed / OCR"))</f>
        <v>GF</v>
      </c>
      <c r="Q2943" s="5">
        <v>1345134</v>
      </c>
      <c r="R2943" s="5">
        <v>1344633.82</v>
      </c>
      <c r="S2943" s="5">
        <v>500</v>
      </c>
      <c r="T2943" s="5">
        <v>0</v>
      </c>
      <c r="U2943" s="3"/>
      <c r="V2943" s="5">
        <v>500</v>
      </c>
      <c r="W2943" s="5">
        <v>0</v>
      </c>
      <c r="X2943" s="5"/>
      <c r="Y2943" s="5"/>
      <c r="Z2943" s="5">
        <f>Tbl_BalanceHistory[[#This Row],[Discretionary Recommended - Pre 2022]]+Tbl_BalanceHistory[[#This Row],[Discretionary Balance Recommended: Policy]]+Tbl_BalanceHistory[[#This Row],[Discretionary Balance Recommended: Commitments]]</f>
        <v>0</v>
      </c>
      <c r="AA2943" s="5">
        <f>Tbl_BalanceHistory[[#This Row],[Discretionary Balance]]-Tbl_BalanceHistory[[#This Row],[Discretionary Reappropriation]]</f>
        <v>500</v>
      </c>
      <c r="AB2943" s="2"/>
      <c r="AC2943" s="2"/>
      <c r="AD2943" s="2"/>
      <c r="AE2943" s="2"/>
    </row>
    <row r="2944" spans="1:31" ht="30" x14ac:dyDescent="0.25">
      <c r="A2944" s="2" t="s">
        <v>537</v>
      </c>
      <c r="B2944" s="3">
        <v>8</v>
      </c>
      <c r="C2944" s="3">
        <v>151</v>
      </c>
      <c r="D2944" s="3" t="s">
        <v>542</v>
      </c>
      <c r="E2944" s="3" t="str">
        <f>_xlfn.XLOOKUP(Tbl_BalanceHistory[[#This Row],[RespAgy]],Tbl_Agencies[Agy Code],Tbl_Agencies[Agy Sort])</f>
        <v>125000</v>
      </c>
      <c r="F2944" s="2" t="str">
        <f>Tbl_BalanceHistory[[#This Row],[RespAgy]]&amp;": "&amp;Tbl_BalanceHistory[[#This Row],[RespAgency]]</f>
        <v>151: Department of Accounts</v>
      </c>
      <c r="G2944" s="3">
        <v>151</v>
      </c>
      <c r="H2944" s="3" t="s">
        <v>542</v>
      </c>
      <c r="I2944" s="3" t="str">
        <f>_xlfn.XLOOKUP(Tbl_BalanceHistory[[#This Row],[AgyCode]],Tbl_Agencies[Agy Code],Tbl_Agencies[Agy Sort])</f>
        <v>125000</v>
      </c>
      <c r="J2944" s="2" t="str">
        <f>Tbl_BalanceHistory[[#This Row],[AgyCode]]&amp;": "&amp;Tbl_BalanceHistory[[#This Row],[Agency Name]]</f>
        <v>151: Department of Accounts</v>
      </c>
      <c r="K2944" s="1">
        <v>2017</v>
      </c>
      <c r="L2944" s="3">
        <v>799</v>
      </c>
      <c r="M2944" s="3" t="s">
        <v>62</v>
      </c>
      <c r="N2944" s="2" t="str">
        <f>Tbl_BalanceHistory[[#This Row],[ProgramCode]]&amp;": "&amp;Tbl_BalanceHistory[[#This Row],[Program Name]]</f>
        <v>799: Administrative and Support Services</v>
      </c>
      <c r="O2944" s="3" t="s">
        <v>886</v>
      </c>
      <c r="P2944" s="1" t="str">
        <f>IF(Tbl_BalanceHistory[[#This Row],[FundCode]]="0100","GF",IF(Tbl_BalanceHistory[[#This Row],[FundCode]]="01000","GF","Hi Ed / OCR"))</f>
        <v>GF</v>
      </c>
      <c r="Q2944" s="5">
        <v>2035837</v>
      </c>
      <c r="R2944" s="5">
        <v>1665543.52</v>
      </c>
      <c r="S2944" s="5">
        <v>370293</v>
      </c>
      <c r="T2944" s="5">
        <v>0</v>
      </c>
      <c r="U2944" s="3"/>
      <c r="V2944" s="5">
        <v>370293</v>
      </c>
      <c r="W2944" s="5">
        <v>0</v>
      </c>
      <c r="X2944" s="5"/>
      <c r="Y2944" s="5"/>
      <c r="Z2944" s="5">
        <f>Tbl_BalanceHistory[[#This Row],[Discretionary Recommended - Pre 2022]]+Tbl_BalanceHistory[[#This Row],[Discretionary Balance Recommended: Policy]]+Tbl_BalanceHistory[[#This Row],[Discretionary Balance Recommended: Commitments]]</f>
        <v>0</v>
      </c>
      <c r="AA2944" s="5">
        <f>Tbl_BalanceHistory[[#This Row],[Discretionary Balance]]-Tbl_BalanceHistory[[#This Row],[Discretionary Reappropriation]]</f>
        <v>370293</v>
      </c>
      <c r="AB2944" s="2"/>
      <c r="AC2944" s="2"/>
      <c r="AD2944" s="2"/>
      <c r="AE2944" s="2"/>
    </row>
    <row r="2945" spans="1:31" ht="30" x14ac:dyDescent="0.25">
      <c r="A2945" s="2" t="s">
        <v>537</v>
      </c>
      <c r="B2945" s="3">
        <v>8</v>
      </c>
      <c r="C2945" s="3">
        <v>151</v>
      </c>
      <c r="D2945" s="3" t="s">
        <v>542</v>
      </c>
      <c r="E2945" s="3" t="str">
        <f>_xlfn.XLOOKUP(Tbl_BalanceHistory[[#This Row],[RespAgy]],Tbl_Agencies[Agy Code],Tbl_Agencies[Agy Sort])</f>
        <v>125000</v>
      </c>
      <c r="F2945" s="2" t="str">
        <f>Tbl_BalanceHistory[[#This Row],[RespAgy]]&amp;": "&amp;Tbl_BalanceHistory[[#This Row],[RespAgency]]</f>
        <v>151: Department of Accounts</v>
      </c>
      <c r="G2945" s="3">
        <v>151</v>
      </c>
      <c r="H2945" s="3" t="s">
        <v>542</v>
      </c>
      <c r="I2945" s="3" t="str">
        <f>_xlfn.XLOOKUP(Tbl_BalanceHistory[[#This Row],[AgyCode]],Tbl_Agencies[Agy Code],Tbl_Agencies[Agy Sort])</f>
        <v>125000</v>
      </c>
      <c r="J2945" s="2" t="str">
        <f>Tbl_BalanceHistory[[#This Row],[AgyCode]]&amp;": "&amp;Tbl_BalanceHistory[[#This Row],[Agency Name]]</f>
        <v>151: Department of Accounts</v>
      </c>
      <c r="K2945" s="1">
        <v>2018</v>
      </c>
      <c r="L2945" s="3">
        <v>799</v>
      </c>
      <c r="M2945" s="3" t="s">
        <v>62</v>
      </c>
      <c r="N2945" s="2" t="str">
        <f>Tbl_BalanceHistory[[#This Row],[ProgramCode]]&amp;": "&amp;Tbl_BalanceHistory[[#This Row],[Program Name]]</f>
        <v>799: Administrative and Support Services</v>
      </c>
      <c r="O2945" s="3" t="s">
        <v>886</v>
      </c>
      <c r="P2945" s="1" t="str">
        <f>IF(Tbl_BalanceHistory[[#This Row],[FundCode]]="0100","GF",IF(Tbl_BalanceHistory[[#This Row],[FundCode]]="01000","GF","Hi Ed / OCR"))</f>
        <v>GF</v>
      </c>
      <c r="Q2945" s="5">
        <v>2486830</v>
      </c>
      <c r="R2945" s="5">
        <v>1574978.71</v>
      </c>
      <c r="S2945" s="5">
        <v>911851</v>
      </c>
      <c r="T2945" s="5">
        <v>0</v>
      </c>
      <c r="U2945" s="3"/>
      <c r="V2945" s="5">
        <v>911851</v>
      </c>
      <c r="W2945" s="5">
        <v>0</v>
      </c>
      <c r="X2945" s="5"/>
      <c r="Y2945" s="5"/>
      <c r="Z2945" s="5">
        <f>Tbl_BalanceHistory[[#This Row],[Discretionary Recommended - Pre 2022]]+Tbl_BalanceHistory[[#This Row],[Discretionary Balance Recommended: Policy]]+Tbl_BalanceHistory[[#This Row],[Discretionary Balance Recommended: Commitments]]</f>
        <v>0</v>
      </c>
      <c r="AA2945" s="5">
        <f>Tbl_BalanceHistory[[#This Row],[Discretionary Balance]]-Tbl_BalanceHistory[[#This Row],[Discretionary Reappropriation]]</f>
        <v>911851</v>
      </c>
      <c r="AB2945" s="2"/>
      <c r="AC2945" s="2"/>
      <c r="AD2945" s="2"/>
      <c r="AE2945" s="2"/>
    </row>
    <row r="2946" spans="1:31" ht="30" x14ac:dyDescent="0.25">
      <c r="A2946" s="2" t="s">
        <v>537</v>
      </c>
      <c r="B2946" s="3">
        <v>8</v>
      </c>
      <c r="C2946" s="3">
        <v>151</v>
      </c>
      <c r="D2946" s="3" t="s">
        <v>542</v>
      </c>
      <c r="E2946" s="3" t="str">
        <f>_xlfn.XLOOKUP(Tbl_BalanceHistory[[#This Row],[RespAgy]],Tbl_Agencies[Agy Code],Tbl_Agencies[Agy Sort])</f>
        <v>125000</v>
      </c>
      <c r="F2946" s="2" t="str">
        <f>Tbl_BalanceHistory[[#This Row],[RespAgy]]&amp;": "&amp;Tbl_BalanceHistory[[#This Row],[RespAgency]]</f>
        <v>151: Department of Accounts</v>
      </c>
      <c r="G2946" s="3">
        <v>151</v>
      </c>
      <c r="H2946" s="3" t="s">
        <v>542</v>
      </c>
      <c r="I2946" s="3" t="str">
        <f>_xlfn.XLOOKUP(Tbl_BalanceHistory[[#This Row],[AgyCode]],Tbl_Agencies[Agy Code],Tbl_Agencies[Agy Sort])</f>
        <v>125000</v>
      </c>
      <c r="J2946" s="2" t="str">
        <f>Tbl_BalanceHistory[[#This Row],[AgyCode]]&amp;": "&amp;Tbl_BalanceHistory[[#This Row],[Agency Name]]</f>
        <v>151: Department of Accounts</v>
      </c>
      <c r="K2946" s="1">
        <v>2019</v>
      </c>
      <c r="L2946" s="3">
        <v>799</v>
      </c>
      <c r="M2946" s="3" t="s">
        <v>62</v>
      </c>
      <c r="N2946" s="2" t="str">
        <f>Tbl_BalanceHistory[[#This Row],[ProgramCode]]&amp;": "&amp;Tbl_BalanceHistory[[#This Row],[Program Name]]</f>
        <v>799: Administrative and Support Services</v>
      </c>
      <c r="O2946" s="3" t="s">
        <v>886</v>
      </c>
      <c r="P2946" s="1" t="str">
        <f>IF(Tbl_BalanceHistory[[#This Row],[FundCode]]="0100","GF",IF(Tbl_BalanceHistory[[#This Row],[FundCode]]="01000","GF","Hi Ed / OCR"))</f>
        <v>GF</v>
      </c>
      <c r="Q2946" s="5">
        <v>2218010</v>
      </c>
      <c r="R2946" s="5">
        <v>1660841.08</v>
      </c>
      <c r="S2946" s="5">
        <v>557168.92000000004</v>
      </c>
      <c r="T2946" s="5">
        <v>0</v>
      </c>
      <c r="U2946" s="3"/>
      <c r="V2946" s="5">
        <v>557168.92000000004</v>
      </c>
      <c r="W2946" s="5">
        <v>0</v>
      </c>
      <c r="X2946" s="5"/>
      <c r="Y2946" s="5"/>
      <c r="Z2946" s="5">
        <f>Tbl_BalanceHistory[[#This Row],[Discretionary Recommended - Pre 2022]]+Tbl_BalanceHistory[[#This Row],[Discretionary Balance Recommended: Policy]]+Tbl_BalanceHistory[[#This Row],[Discretionary Balance Recommended: Commitments]]</f>
        <v>0</v>
      </c>
      <c r="AA2946" s="5">
        <f>Tbl_BalanceHistory[[#This Row],[Discretionary Balance]]-Tbl_BalanceHistory[[#This Row],[Discretionary Reappropriation]]</f>
        <v>557168.92000000004</v>
      </c>
      <c r="AB2946" s="2"/>
      <c r="AC2946" s="2"/>
      <c r="AD2946" s="2"/>
      <c r="AE2946" s="2"/>
    </row>
    <row r="2947" spans="1:31" ht="30" x14ac:dyDescent="0.25">
      <c r="A2947" s="2" t="s">
        <v>537</v>
      </c>
      <c r="B2947" s="3">
        <v>8</v>
      </c>
      <c r="C2947" s="3">
        <v>151</v>
      </c>
      <c r="D2947" s="3" t="s">
        <v>542</v>
      </c>
      <c r="E2947" s="3" t="str">
        <f>_xlfn.XLOOKUP(Tbl_BalanceHistory[[#This Row],[RespAgy]],Tbl_Agencies[Agy Code],Tbl_Agencies[Agy Sort])</f>
        <v>125000</v>
      </c>
      <c r="F2947" s="2" t="str">
        <f>Tbl_BalanceHistory[[#This Row],[RespAgy]]&amp;": "&amp;Tbl_BalanceHistory[[#This Row],[RespAgency]]</f>
        <v>151: Department of Accounts</v>
      </c>
      <c r="G2947" s="3">
        <v>151</v>
      </c>
      <c r="H2947" s="3" t="s">
        <v>542</v>
      </c>
      <c r="I2947" s="3" t="str">
        <f>_xlfn.XLOOKUP(Tbl_BalanceHistory[[#This Row],[AgyCode]],Tbl_Agencies[Agy Code],Tbl_Agencies[Agy Sort])</f>
        <v>125000</v>
      </c>
      <c r="J2947" s="2" t="str">
        <f>Tbl_BalanceHistory[[#This Row],[AgyCode]]&amp;": "&amp;Tbl_BalanceHistory[[#This Row],[Agency Name]]</f>
        <v>151: Department of Accounts</v>
      </c>
      <c r="K2947" s="1">
        <v>2020</v>
      </c>
      <c r="L2947" s="3">
        <v>799</v>
      </c>
      <c r="M2947" s="3" t="s">
        <v>62</v>
      </c>
      <c r="N2947" s="2" t="str">
        <f>Tbl_BalanceHistory[[#This Row],[ProgramCode]]&amp;": "&amp;Tbl_BalanceHistory[[#This Row],[Program Name]]</f>
        <v>799: Administrative and Support Services</v>
      </c>
      <c r="O2947" s="3" t="s">
        <v>886</v>
      </c>
      <c r="P2947" s="1" t="str">
        <f>IF(Tbl_BalanceHistory[[#This Row],[FundCode]]="0100","GF",IF(Tbl_BalanceHistory[[#This Row],[FundCode]]="01000","GF","Hi Ed / OCR"))</f>
        <v>GF</v>
      </c>
      <c r="Q2947" s="5">
        <v>1613515</v>
      </c>
      <c r="R2947" s="5">
        <v>1439197.5</v>
      </c>
      <c r="S2947" s="5">
        <v>174317.5</v>
      </c>
      <c r="T2947" s="5">
        <v>0</v>
      </c>
      <c r="U2947" s="3"/>
      <c r="V2947" s="5">
        <v>174317.5</v>
      </c>
      <c r="W2947" s="5">
        <v>0</v>
      </c>
      <c r="X2947" s="5"/>
      <c r="Y2947" s="5"/>
      <c r="Z2947" s="5">
        <f>Tbl_BalanceHistory[[#This Row],[Discretionary Recommended - Pre 2022]]+Tbl_BalanceHistory[[#This Row],[Discretionary Balance Recommended: Policy]]+Tbl_BalanceHistory[[#This Row],[Discretionary Balance Recommended: Commitments]]</f>
        <v>0</v>
      </c>
      <c r="AA2947" s="5">
        <f>Tbl_BalanceHistory[[#This Row],[Discretionary Balance]]-Tbl_BalanceHistory[[#This Row],[Discretionary Reappropriation]]</f>
        <v>174317.5</v>
      </c>
      <c r="AB2947" s="2"/>
      <c r="AC2947" s="2"/>
      <c r="AD2947" s="2"/>
      <c r="AE2947" s="2"/>
    </row>
    <row r="2948" spans="1:31" ht="30" x14ac:dyDescent="0.25">
      <c r="A2948" s="2" t="s">
        <v>537</v>
      </c>
      <c r="B2948" s="3">
        <v>8</v>
      </c>
      <c r="C2948" s="3">
        <v>151</v>
      </c>
      <c r="D2948" s="3" t="s">
        <v>542</v>
      </c>
      <c r="E2948" s="3" t="str">
        <f>_xlfn.XLOOKUP(Tbl_BalanceHistory[[#This Row],[RespAgy]],Tbl_Agencies[Agy Code],Tbl_Agencies[Agy Sort])</f>
        <v>125000</v>
      </c>
      <c r="F2948" s="2" t="str">
        <f>Tbl_BalanceHistory[[#This Row],[RespAgy]]&amp;": "&amp;Tbl_BalanceHistory[[#This Row],[RespAgency]]</f>
        <v>151: Department of Accounts</v>
      </c>
      <c r="G2948" s="3">
        <v>151</v>
      </c>
      <c r="H2948" s="3" t="s">
        <v>542</v>
      </c>
      <c r="I2948" s="3" t="str">
        <f>_xlfn.XLOOKUP(Tbl_BalanceHistory[[#This Row],[AgyCode]],Tbl_Agencies[Agy Code],Tbl_Agencies[Agy Sort])</f>
        <v>125000</v>
      </c>
      <c r="J2948" s="2" t="str">
        <f>Tbl_BalanceHistory[[#This Row],[AgyCode]]&amp;": "&amp;Tbl_BalanceHistory[[#This Row],[Agency Name]]</f>
        <v>151: Department of Accounts</v>
      </c>
      <c r="K2948" s="1">
        <v>2021</v>
      </c>
      <c r="L2948" s="3">
        <v>799</v>
      </c>
      <c r="M2948" s="3" t="s">
        <v>62</v>
      </c>
      <c r="N2948" s="2" t="str">
        <f>Tbl_BalanceHistory[[#This Row],[ProgramCode]]&amp;": "&amp;Tbl_BalanceHistory[[#This Row],[Program Name]]</f>
        <v>799: Administrative and Support Services</v>
      </c>
      <c r="O2948" s="3" t="s">
        <v>886</v>
      </c>
      <c r="P2948" s="1" t="str">
        <f>IF(Tbl_BalanceHistory[[#This Row],[FundCode]]="0100","GF",IF(Tbl_BalanceHistory[[#This Row],[FundCode]]="01000","GF","Hi Ed / OCR"))</f>
        <v>GF</v>
      </c>
      <c r="Q2948" s="5">
        <v>1702788</v>
      </c>
      <c r="R2948" s="5">
        <v>1390364.22</v>
      </c>
      <c r="S2948" s="5">
        <v>312423.78000000003</v>
      </c>
      <c r="T2948" s="5">
        <v>0</v>
      </c>
      <c r="U2948" s="3"/>
      <c r="V2948" s="5">
        <v>312423.78000000003</v>
      </c>
      <c r="W2948" s="5">
        <v>0</v>
      </c>
      <c r="X2948" s="5"/>
      <c r="Y2948" s="5"/>
      <c r="Z2948" s="5">
        <f>Tbl_BalanceHistory[[#This Row],[Discretionary Recommended - Pre 2022]]+Tbl_BalanceHistory[[#This Row],[Discretionary Balance Recommended: Policy]]+Tbl_BalanceHistory[[#This Row],[Discretionary Balance Recommended: Commitments]]</f>
        <v>0</v>
      </c>
      <c r="AA2948" s="5">
        <f>Tbl_BalanceHistory[[#This Row],[Discretionary Balance]]-Tbl_BalanceHistory[[#This Row],[Discretionary Reappropriation]]</f>
        <v>312423.78000000003</v>
      </c>
      <c r="AB2948" s="2"/>
      <c r="AC2948" s="2"/>
      <c r="AD2948" s="2"/>
      <c r="AE2948" s="2"/>
    </row>
    <row r="2949" spans="1:31" ht="30" x14ac:dyDescent="0.25">
      <c r="A2949" s="2" t="s">
        <v>537</v>
      </c>
      <c r="B2949" s="3">
        <v>8</v>
      </c>
      <c r="C2949" s="3">
        <v>151</v>
      </c>
      <c r="D2949" s="3" t="s">
        <v>542</v>
      </c>
      <c r="E2949" s="3" t="str">
        <f>_xlfn.XLOOKUP(Tbl_BalanceHistory[[#This Row],[RespAgy]],Tbl_Agencies[Agy Code],Tbl_Agencies[Agy Sort])</f>
        <v>125000</v>
      </c>
      <c r="F2949" s="2" t="str">
        <f>Tbl_BalanceHistory[[#This Row],[RespAgy]]&amp;": "&amp;Tbl_BalanceHistory[[#This Row],[RespAgency]]</f>
        <v>151: Department of Accounts</v>
      </c>
      <c r="G2949" s="3">
        <v>151</v>
      </c>
      <c r="H2949" s="3" t="s">
        <v>542</v>
      </c>
      <c r="I2949" s="3" t="str">
        <f>_xlfn.XLOOKUP(Tbl_BalanceHistory[[#This Row],[AgyCode]],Tbl_Agencies[Agy Code],Tbl_Agencies[Agy Sort])</f>
        <v>125000</v>
      </c>
      <c r="J2949" s="2" t="str">
        <f>Tbl_BalanceHistory[[#This Row],[AgyCode]]&amp;": "&amp;Tbl_BalanceHistory[[#This Row],[Agency Name]]</f>
        <v>151: Department of Accounts</v>
      </c>
      <c r="K2949" s="1">
        <v>2022</v>
      </c>
      <c r="L2949" s="3">
        <v>799</v>
      </c>
      <c r="M2949" s="3" t="s">
        <v>62</v>
      </c>
      <c r="N2949" s="2" t="str">
        <f>Tbl_BalanceHistory[[#This Row],[ProgramCode]]&amp;": "&amp;Tbl_BalanceHistory[[#This Row],[Program Name]]</f>
        <v>799: Administrative and Support Services</v>
      </c>
      <c r="O2949" s="3" t="s">
        <v>886</v>
      </c>
      <c r="P2949" s="1" t="str">
        <f>IF(Tbl_BalanceHistory[[#This Row],[FundCode]]="0100","GF",IF(Tbl_BalanceHistory[[#This Row],[FundCode]]="01000","GF","Hi Ed / OCR"))</f>
        <v>GF</v>
      </c>
      <c r="Q2949" s="5">
        <v>1754078</v>
      </c>
      <c r="R2949" s="5">
        <v>1735394.1</v>
      </c>
      <c r="S2949" s="5">
        <v>18683.900000000001</v>
      </c>
      <c r="T2949" s="5">
        <v>0</v>
      </c>
      <c r="U2949" s="3"/>
      <c r="V2949" s="5">
        <v>18683.900000000001</v>
      </c>
      <c r="W2949" s="5"/>
      <c r="X2949" s="5">
        <v>0</v>
      </c>
      <c r="Y2949" s="5">
        <v>0</v>
      </c>
      <c r="Z2949" s="5">
        <f>Tbl_BalanceHistory[[#This Row],[Discretionary Recommended - Pre 2022]]+Tbl_BalanceHistory[[#This Row],[Discretionary Balance Recommended: Policy]]+Tbl_BalanceHistory[[#This Row],[Discretionary Balance Recommended: Commitments]]</f>
        <v>0</v>
      </c>
      <c r="AA2949" s="5">
        <f>Tbl_BalanceHistory[[#This Row],[Discretionary Balance]]-Tbl_BalanceHistory[[#This Row],[Discretionary Reappropriation]]</f>
        <v>18683.900000000001</v>
      </c>
      <c r="AB2949" s="2"/>
      <c r="AC2949" s="2"/>
      <c r="AD2949" s="2"/>
      <c r="AE2949" s="2"/>
    </row>
    <row r="2950" spans="1:31" ht="30" x14ac:dyDescent="0.25">
      <c r="A2950" s="2" t="s">
        <v>537</v>
      </c>
      <c r="B2950" s="3">
        <v>8</v>
      </c>
      <c r="C2950" s="3">
        <v>151</v>
      </c>
      <c r="D2950" s="3" t="s">
        <v>542</v>
      </c>
      <c r="E2950" s="3" t="str">
        <f>_xlfn.XLOOKUP(Tbl_BalanceHistory[[#This Row],[RespAgy]],Tbl_Agencies[Agy Code],Tbl_Agencies[Agy Sort])</f>
        <v>125000</v>
      </c>
      <c r="F2950" s="2" t="str">
        <f>Tbl_BalanceHistory[[#This Row],[RespAgy]]&amp;": "&amp;Tbl_BalanceHistory[[#This Row],[RespAgency]]</f>
        <v>151: Department of Accounts</v>
      </c>
      <c r="G2950" s="3">
        <v>151</v>
      </c>
      <c r="H2950" s="3" t="s">
        <v>542</v>
      </c>
      <c r="I2950" s="3" t="str">
        <f>_xlfn.XLOOKUP(Tbl_BalanceHistory[[#This Row],[AgyCode]],Tbl_Agencies[Agy Code],Tbl_Agencies[Agy Sort])</f>
        <v>125000</v>
      </c>
      <c r="J2950" s="2" t="str">
        <f>Tbl_BalanceHistory[[#This Row],[AgyCode]]&amp;": "&amp;Tbl_BalanceHistory[[#This Row],[Agency Name]]</f>
        <v>151: Department of Accounts</v>
      </c>
      <c r="K2950" s="1">
        <v>2023</v>
      </c>
      <c r="L2950" s="3">
        <v>799</v>
      </c>
      <c r="M2950" s="3" t="s">
        <v>62</v>
      </c>
      <c r="N2950" s="2" t="str">
        <f>Tbl_BalanceHistory[[#This Row],[ProgramCode]]&amp;": "&amp;Tbl_BalanceHistory[[#This Row],[Program Name]]</f>
        <v>799: Administrative and Support Services</v>
      </c>
      <c r="O2950" s="3" t="s">
        <v>886</v>
      </c>
      <c r="P2950" s="1" t="str">
        <f>IF(Tbl_BalanceHistory[[#This Row],[FundCode]]="0100","GF",IF(Tbl_BalanceHistory[[#This Row],[FundCode]]="01000","GF","Hi Ed / OCR"))</f>
        <v>GF</v>
      </c>
      <c r="Q2950" s="5">
        <v>2474631</v>
      </c>
      <c r="R2950" s="5">
        <v>1489000.89</v>
      </c>
      <c r="S2950" s="5">
        <v>985630.11</v>
      </c>
      <c r="T2950" s="5">
        <v>0</v>
      </c>
      <c r="U2950" s="3"/>
      <c r="V2950" s="5">
        <v>985630.11</v>
      </c>
      <c r="W2950" s="5">
        <v>0</v>
      </c>
      <c r="X2950" s="5">
        <v>0</v>
      </c>
      <c r="Y2950" s="5">
        <v>0</v>
      </c>
      <c r="Z2950" s="5">
        <v>0</v>
      </c>
      <c r="AA2950" s="5">
        <v>985630.11</v>
      </c>
      <c r="AB2950" s="2"/>
      <c r="AC2950" s="2"/>
      <c r="AD2950" s="2"/>
      <c r="AE2950" s="2"/>
    </row>
    <row r="2951" spans="1:31" ht="30" x14ac:dyDescent="0.25">
      <c r="A2951" s="2" t="s">
        <v>537</v>
      </c>
      <c r="B2951" s="3">
        <v>8</v>
      </c>
      <c r="C2951" s="3">
        <v>151</v>
      </c>
      <c r="D2951" s="3" t="s">
        <v>542</v>
      </c>
      <c r="E2951" s="3" t="str">
        <f>_xlfn.XLOOKUP(Tbl_BalanceHistory[[#This Row],[RespAgy]],Tbl_Agencies[Agy Code],Tbl_Agencies[Agy Sort])</f>
        <v>125000</v>
      </c>
      <c r="F2951" s="2" t="str">
        <f>Tbl_BalanceHistory[[#This Row],[RespAgy]]&amp;": "&amp;Tbl_BalanceHistory[[#This Row],[RespAgency]]</f>
        <v>151: Department of Accounts</v>
      </c>
      <c r="G2951" s="3">
        <v>151</v>
      </c>
      <c r="H2951" s="3" t="s">
        <v>542</v>
      </c>
      <c r="I2951" s="3" t="str">
        <f>_xlfn.XLOOKUP(Tbl_BalanceHistory[[#This Row],[AgyCode]],Tbl_Agencies[Agy Code],Tbl_Agencies[Agy Sort])</f>
        <v>125000</v>
      </c>
      <c r="J2951" s="2" t="str">
        <f>Tbl_BalanceHistory[[#This Row],[AgyCode]]&amp;": "&amp;Tbl_BalanceHistory[[#This Row],[Agency Name]]</f>
        <v>151: Department of Accounts</v>
      </c>
      <c r="K2951" s="1">
        <v>2024</v>
      </c>
      <c r="L2951" s="3">
        <v>799</v>
      </c>
      <c r="M2951" s="3" t="s">
        <v>62</v>
      </c>
      <c r="N2951" s="2" t="str">
        <f>Tbl_BalanceHistory[[#This Row],[ProgramCode]]&amp;": "&amp;Tbl_BalanceHistory[[#This Row],[Program Name]]</f>
        <v>799: Administrative and Support Services</v>
      </c>
      <c r="O2951" s="3" t="s">
        <v>886</v>
      </c>
      <c r="P2951" s="1" t="str">
        <f>IF(Tbl_BalanceHistory[[#This Row],[FundCode]]="0100","GF",IF(Tbl_BalanceHistory[[#This Row],[FundCode]]="01000","GF","Hi Ed / OCR"))</f>
        <v>GF</v>
      </c>
      <c r="Q2951" s="5">
        <v>1455563</v>
      </c>
      <c r="R2951" s="5">
        <v>1004699.7</v>
      </c>
      <c r="S2951" s="5">
        <v>450863.3</v>
      </c>
      <c r="T2951" s="5">
        <v>0</v>
      </c>
      <c r="U2951" s="3"/>
      <c r="V2951" s="5">
        <v>450863.3</v>
      </c>
      <c r="W2951" s="5">
        <v>0</v>
      </c>
      <c r="X2951" s="5">
        <v>0</v>
      </c>
      <c r="Y2951" s="5">
        <v>0</v>
      </c>
      <c r="Z2951" s="5">
        <v>0</v>
      </c>
      <c r="AA2951" s="5">
        <v>450863.3</v>
      </c>
      <c r="AB2951" s="2"/>
      <c r="AC2951" s="2"/>
      <c r="AD2951" s="2"/>
      <c r="AE2951" s="2"/>
    </row>
    <row r="2952" spans="1:31" ht="30" x14ac:dyDescent="0.25">
      <c r="A2952" s="2" t="s">
        <v>537</v>
      </c>
      <c r="B2952" s="3">
        <v>8</v>
      </c>
      <c r="C2952" s="3">
        <v>151</v>
      </c>
      <c r="D2952" s="3" t="s">
        <v>542</v>
      </c>
      <c r="E2952" s="3" t="str">
        <f>_xlfn.XLOOKUP(Tbl_BalanceHistory[[#This Row],[RespAgy]],Tbl_Agencies[Agy Code],Tbl_Agencies[Agy Sort])</f>
        <v>125000</v>
      </c>
      <c r="F2952" s="2" t="str">
        <f>Tbl_BalanceHistory[[#This Row],[RespAgy]]&amp;": "&amp;Tbl_BalanceHistory[[#This Row],[RespAgency]]</f>
        <v>151: Department of Accounts</v>
      </c>
      <c r="G2952" s="3">
        <v>162</v>
      </c>
      <c r="H2952" s="3" t="s">
        <v>549</v>
      </c>
      <c r="I2952" s="3" t="str">
        <f>_xlfn.XLOOKUP(Tbl_BalanceHistory[[#This Row],[AgyCode]],Tbl_Agencies[Agy Code],Tbl_Agencies[Agy Sort])</f>
        <v>126000</v>
      </c>
      <c r="J2952" s="2" t="str">
        <f>Tbl_BalanceHistory[[#This Row],[AgyCode]]&amp;": "&amp;Tbl_BalanceHistory[[#This Row],[Agency Name]]</f>
        <v>162: Department of Accounts Transfer Payments</v>
      </c>
      <c r="K2952" s="1">
        <v>2019</v>
      </c>
      <c r="L2952" s="3">
        <v>237</v>
      </c>
      <c r="M2952" s="3" t="s">
        <v>551</v>
      </c>
      <c r="N2952" s="2" t="str">
        <f>Tbl_BalanceHistory[[#This Row],[ProgramCode]]&amp;": "&amp;Tbl_BalanceHistory[[#This Row],[Program Name]]</f>
        <v>237: Revenue Cash Reserve</v>
      </c>
      <c r="O2952" s="3" t="s">
        <v>886</v>
      </c>
      <c r="P2952" s="1" t="str">
        <f>IF(Tbl_BalanceHistory[[#This Row],[FundCode]]="0100","GF",IF(Tbl_BalanceHistory[[#This Row],[FundCode]]="01000","GF","Hi Ed / OCR"))</f>
        <v>GF</v>
      </c>
      <c r="Q2952" s="5">
        <v>0</v>
      </c>
      <c r="R2952" s="5">
        <v>0</v>
      </c>
      <c r="S2952" s="5">
        <v>0</v>
      </c>
      <c r="T2952" s="5">
        <v>0</v>
      </c>
      <c r="U2952" s="3"/>
      <c r="V2952" s="5">
        <v>0</v>
      </c>
      <c r="W2952" s="5">
        <v>0</v>
      </c>
      <c r="X2952" s="5"/>
      <c r="Y2952" s="5"/>
      <c r="Z2952" s="5">
        <f>Tbl_BalanceHistory[[#This Row],[Discretionary Recommended - Pre 2022]]+Tbl_BalanceHistory[[#This Row],[Discretionary Balance Recommended: Policy]]+Tbl_BalanceHistory[[#This Row],[Discretionary Balance Recommended: Commitments]]</f>
        <v>0</v>
      </c>
      <c r="AA2952" s="5">
        <f>Tbl_BalanceHistory[[#This Row],[Discretionary Balance]]-Tbl_BalanceHistory[[#This Row],[Discretionary Reappropriation]]</f>
        <v>0</v>
      </c>
      <c r="AB2952" s="2"/>
      <c r="AC2952" s="2"/>
      <c r="AD2952" s="2"/>
      <c r="AE2952" s="2"/>
    </row>
    <row r="2953" spans="1:31" ht="45" x14ac:dyDescent="0.25">
      <c r="A2953" s="2" t="s">
        <v>537</v>
      </c>
      <c r="B2953" s="3">
        <v>8</v>
      </c>
      <c r="C2953" s="3">
        <v>151</v>
      </c>
      <c r="D2953" s="3" t="s">
        <v>542</v>
      </c>
      <c r="E2953" s="3" t="str">
        <f>_xlfn.XLOOKUP(Tbl_BalanceHistory[[#This Row],[RespAgy]],Tbl_Agencies[Agy Code],Tbl_Agencies[Agy Sort])</f>
        <v>125000</v>
      </c>
      <c r="F2953" s="2" t="str">
        <f>Tbl_BalanceHistory[[#This Row],[RespAgy]]&amp;": "&amp;Tbl_BalanceHistory[[#This Row],[RespAgency]]</f>
        <v>151: Department of Accounts</v>
      </c>
      <c r="G2953" s="3">
        <v>162</v>
      </c>
      <c r="H2953" s="3" t="s">
        <v>549</v>
      </c>
      <c r="I2953" s="3" t="str">
        <f>_xlfn.XLOOKUP(Tbl_BalanceHistory[[#This Row],[AgyCode]],Tbl_Agencies[Agy Code],Tbl_Agencies[Agy Sort])</f>
        <v>126000</v>
      </c>
      <c r="J2953" s="2" t="str">
        <f>Tbl_BalanceHistory[[#This Row],[AgyCode]]&amp;": "&amp;Tbl_BalanceHistory[[#This Row],[Agency Name]]</f>
        <v>162: Department of Accounts Transfer Payments</v>
      </c>
      <c r="K2953" s="1">
        <v>2014</v>
      </c>
      <c r="L2953" s="3">
        <v>728</v>
      </c>
      <c r="M2953" s="3" t="s">
        <v>292</v>
      </c>
      <c r="N2953" s="2" t="str">
        <f>Tbl_BalanceHistory[[#This Row],[ProgramCode]]&amp;": "&amp;Tbl_BalanceHistory[[#This Row],[Program Name]]</f>
        <v>728: Financial Assistance to Localities - General</v>
      </c>
      <c r="O2953" s="3" t="s">
        <v>1730</v>
      </c>
      <c r="P2953" s="1" t="str">
        <f>IF(Tbl_BalanceHistory[[#This Row],[FundCode]]="0100","GF",IF(Tbl_BalanceHistory[[#This Row],[FundCode]]="01000","GF","Hi Ed / OCR"))</f>
        <v>GF</v>
      </c>
      <c r="Q2953" s="5">
        <v>29972079</v>
      </c>
      <c r="R2953" s="5">
        <v>29972078.75</v>
      </c>
      <c r="S2953" s="5">
        <v>0</v>
      </c>
      <c r="T2953" s="5">
        <v>0</v>
      </c>
      <c r="U2953" s="3"/>
      <c r="V2953" s="5">
        <v>0</v>
      </c>
      <c r="W2953" s="5">
        <v>0</v>
      </c>
      <c r="X2953" s="5"/>
      <c r="Y2953" s="5"/>
      <c r="Z2953" s="5">
        <f>Tbl_BalanceHistory[[#This Row],[Discretionary Recommended - Pre 2022]]+Tbl_BalanceHistory[[#This Row],[Discretionary Balance Recommended: Policy]]+Tbl_BalanceHistory[[#This Row],[Discretionary Balance Recommended: Commitments]]</f>
        <v>0</v>
      </c>
      <c r="AA2953" s="5">
        <f>Tbl_BalanceHistory[[#This Row],[Discretionary Balance]]-Tbl_BalanceHistory[[#This Row],[Discretionary Reappropriation]]</f>
        <v>0</v>
      </c>
      <c r="AB2953" s="2"/>
      <c r="AC2953" s="2"/>
      <c r="AD2953" s="2"/>
      <c r="AE2953" s="2"/>
    </row>
    <row r="2954" spans="1:31" ht="45" x14ac:dyDescent="0.25">
      <c r="A2954" s="2" t="s">
        <v>537</v>
      </c>
      <c r="B2954" s="3">
        <v>8</v>
      </c>
      <c r="C2954" s="3">
        <v>151</v>
      </c>
      <c r="D2954" s="3" t="s">
        <v>542</v>
      </c>
      <c r="E2954" s="3" t="str">
        <f>_xlfn.XLOOKUP(Tbl_BalanceHistory[[#This Row],[RespAgy]],Tbl_Agencies[Agy Code],Tbl_Agencies[Agy Sort])</f>
        <v>125000</v>
      </c>
      <c r="F2954" s="2" t="str">
        <f>Tbl_BalanceHistory[[#This Row],[RespAgy]]&amp;": "&amp;Tbl_BalanceHistory[[#This Row],[RespAgency]]</f>
        <v>151: Department of Accounts</v>
      </c>
      <c r="G2954" s="3">
        <v>162</v>
      </c>
      <c r="H2954" s="3" t="s">
        <v>549</v>
      </c>
      <c r="I2954" s="3" t="str">
        <f>_xlfn.XLOOKUP(Tbl_BalanceHistory[[#This Row],[AgyCode]],Tbl_Agencies[Agy Code],Tbl_Agencies[Agy Sort])</f>
        <v>126000</v>
      </c>
      <c r="J2954" s="2" t="str">
        <f>Tbl_BalanceHistory[[#This Row],[AgyCode]]&amp;": "&amp;Tbl_BalanceHistory[[#This Row],[Agency Name]]</f>
        <v>162: Department of Accounts Transfer Payments</v>
      </c>
      <c r="K2954" s="1">
        <v>2015</v>
      </c>
      <c r="L2954" s="3">
        <v>728</v>
      </c>
      <c r="M2954" s="3" t="s">
        <v>292</v>
      </c>
      <c r="N2954" s="2" t="str">
        <f>Tbl_BalanceHistory[[#This Row],[ProgramCode]]&amp;": "&amp;Tbl_BalanceHistory[[#This Row],[Program Name]]</f>
        <v>728: Financial Assistance to Localities - General</v>
      </c>
      <c r="O2954" s="3" t="s">
        <v>1730</v>
      </c>
      <c r="P2954" s="1" t="str">
        <f>IF(Tbl_BalanceHistory[[#This Row],[FundCode]]="0100","GF",IF(Tbl_BalanceHistory[[#This Row],[FundCode]]="01000","GF","Hi Ed / OCR"))</f>
        <v>GF</v>
      </c>
      <c r="Q2954" s="5">
        <v>28066076</v>
      </c>
      <c r="R2954" s="5">
        <v>28066075</v>
      </c>
      <c r="S2954" s="5">
        <v>0</v>
      </c>
      <c r="T2954" s="5">
        <v>0</v>
      </c>
      <c r="U2954" s="3"/>
      <c r="V2954" s="5">
        <v>0</v>
      </c>
      <c r="W2954" s="5">
        <v>0</v>
      </c>
      <c r="X2954" s="5"/>
      <c r="Y2954" s="5"/>
      <c r="Z2954" s="5">
        <f>Tbl_BalanceHistory[[#This Row],[Discretionary Recommended - Pre 2022]]+Tbl_BalanceHistory[[#This Row],[Discretionary Balance Recommended: Policy]]+Tbl_BalanceHistory[[#This Row],[Discretionary Balance Recommended: Commitments]]</f>
        <v>0</v>
      </c>
      <c r="AA2954" s="5">
        <f>Tbl_BalanceHistory[[#This Row],[Discretionary Balance]]-Tbl_BalanceHistory[[#This Row],[Discretionary Reappropriation]]</f>
        <v>0</v>
      </c>
      <c r="AB2954" s="2"/>
      <c r="AC2954" s="2"/>
      <c r="AD2954" s="2"/>
      <c r="AE2954" s="2"/>
    </row>
    <row r="2955" spans="1:31" ht="45" x14ac:dyDescent="0.25">
      <c r="A2955" s="2" t="s">
        <v>537</v>
      </c>
      <c r="B2955" s="3">
        <v>8</v>
      </c>
      <c r="C2955" s="3">
        <v>151</v>
      </c>
      <c r="D2955" s="3" t="s">
        <v>542</v>
      </c>
      <c r="E2955" s="3" t="str">
        <f>_xlfn.XLOOKUP(Tbl_BalanceHistory[[#This Row],[RespAgy]],Tbl_Agencies[Agy Code],Tbl_Agencies[Agy Sort])</f>
        <v>125000</v>
      </c>
      <c r="F2955" s="2" t="str">
        <f>Tbl_BalanceHistory[[#This Row],[RespAgy]]&amp;": "&amp;Tbl_BalanceHistory[[#This Row],[RespAgency]]</f>
        <v>151: Department of Accounts</v>
      </c>
      <c r="G2955" s="3">
        <v>162</v>
      </c>
      <c r="H2955" s="3" t="s">
        <v>549</v>
      </c>
      <c r="I2955" s="3" t="str">
        <f>_xlfn.XLOOKUP(Tbl_BalanceHistory[[#This Row],[AgyCode]],Tbl_Agencies[Agy Code],Tbl_Agencies[Agy Sort])</f>
        <v>126000</v>
      </c>
      <c r="J2955" s="2" t="str">
        <f>Tbl_BalanceHistory[[#This Row],[AgyCode]]&amp;": "&amp;Tbl_BalanceHistory[[#This Row],[Agency Name]]</f>
        <v>162: Department of Accounts Transfer Payments</v>
      </c>
      <c r="K2955" s="1">
        <v>2016</v>
      </c>
      <c r="L2955" s="3">
        <v>728</v>
      </c>
      <c r="M2955" s="3" t="s">
        <v>292</v>
      </c>
      <c r="N2955" s="2" t="str">
        <f>Tbl_BalanceHistory[[#This Row],[ProgramCode]]&amp;": "&amp;Tbl_BalanceHistory[[#This Row],[Program Name]]</f>
        <v>728: Financial Assistance to Localities - General</v>
      </c>
      <c r="O2955" s="3" t="s">
        <v>1730</v>
      </c>
      <c r="P2955" s="1" t="str">
        <f>IF(Tbl_BalanceHistory[[#This Row],[FundCode]]="0100","GF",IF(Tbl_BalanceHistory[[#This Row],[FundCode]]="01000","GF","Hi Ed / OCR"))</f>
        <v>GF</v>
      </c>
      <c r="Q2955" s="5">
        <v>30014804</v>
      </c>
      <c r="R2955" s="5">
        <v>30014803.32</v>
      </c>
      <c r="S2955" s="5">
        <v>0</v>
      </c>
      <c r="T2955" s="5">
        <v>0</v>
      </c>
      <c r="U2955" s="3"/>
      <c r="V2955" s="5">
        <v>0</v>
      </c>
      <c r="W2955" s="5">
        <v>0</v>
      </c>
      <c r="X2955" s="5"/>
      <c r="Y2955" s="5"/>
      <c r="Z2955" s="5">
        <f>Tbl_BalanceHistory[[#This Row],[Discretionary Recommended - Pre 2022]]+Tbl_BalanceHistory[[#This Row],[Discretionary Balance Recommended: Policy]]+Tbl_BalanceHistory[[#This Row],[Discretionary Balance Recommended: Commitments]]</f>
        <v>0</v>
      </c>
      <c r="AA2955" s="5">
        <f>Tbl_BalanceHistory[[#This Row],[Discretionary Balance]]-Tbl_BalanceHistory[[#This Row],[Discretionary Reappropriation]]</f>
        <v>0</v>
      </c>
      <c r="AB2955" s="2"/>
      <c r="AC2955" s="2"/>
      <c r="AD2955" s="2"/>
      <c r="AE2955" s="2"/>
    </row>
    <row r="2956" spans="1:31" ht="45" x14ac:dyDescent="0.25">
      <c r="A2956" s="2" t="s">
        <v>537</v>
      </c>
      <c r="B2956" s="3">
        <v>8</v>
      </c>
      <c r="C2956" s="3">
        <v>151</v>
      </c>
      <c r="D2956" s="3" t="s">
        <v>542</v>
      </c>
      <c r="E2956" s="3" t="str">
        <f>_xlfn.XLOOKUP(Tbl_BalanceHistory[[#This Row],[RespAgy]],Tbl_Agencies[Agy Code],Tbl_Agencies[Agy Sort])</f>
        <v>125000</v>
      </c>
      <c r="F2956" s="2" t="str">
        <f>Tbl_BalanceHistory[[#This Row],[RespAgy]]&amp;": "&amp;Tbl_BalanceHistory[[#This Row],[RespAgency]]</f>
        <v>151: Department of Accounts</v>
      </c>
      <c r="G2956" s="3">
        <v>162</v>
      </c>
      <c r="H2956" s="3" t="s">
        <v>549</v>
      </c>
      <c r="I2956" s="3" t="str">
        <f>_xlfn.XLOOKUP(Tbl_BalanceHistory[[#This Row],[AgyCode]],Tbl_Agencies[Agy Code],Tbl_Agencies[Agy Sort])</f>
        <v>126000</v>
      </c>
      <c r="J2956" s="2" t="str">
        <f>Tbl_BalanceHistory[[#This Row],[AgyCode]]&amp;": "&amp;Tbl_BalanceHistory[[#This Row],[Agency Name]]</f>
        <v>162: Department of Accounts Transfer Payments</v>
      </c>
      <c r="K2956" s="1">
        <v>2017</v>
      </c>
      <c r="L2956" s="3">
        <v>728</v>
      </c>
      <c r="M2956" s="3" t="s">
        <v>292</v>
      </c>
      <c r="N2956" s="2" t="str">
        <f>Tbl_BalanceHistory[[#This Row],[ProgramCode]]&amp;": "&amp;Tbl_BalanceHistory[[#This Row],[Program Name]]</f>
        <v>728: Financial Assistance to Localities - General</v>
      </c>
      <c r="O2956" s="3" t="s">
        <v>886</v>
      </c>
      <c r="P2956" s="1" t="str">
        <f>IF(Tbl_BalanceHistory[[#This Row],[FundCode]]="0100","GF",IF(Tbl_BalanceHistory[[#This Row],[FundCode]]="01000","GF","Hi Ed / OCR"))</f>
        <v>GF</v>
      </c>
      <c r="Q2956" s="5">
        <v>30075974</v>
      </c>
      <c r="R2956" s="5">
        <v>30075970.539999999</v>
      </c>
      <c r="S2956" s="5">
        <v>3</v>
      </c>
      <c r="T2956" s="5">
        <v>0</v>
      </c>
      <c r="U2956" s="3"/>
      <c r="V2956" s="5">
        <v>3</v>
      </c>
      <c r="W2956" s="5">
        <v>0</v>
      </c>
      <c r="X2956" s="5"/>
      <c r="Y2956" s="5"/>
      <c r="Z2956" s="5">
        <f>Tbl_BalanceHistory[[#This Row],[Discretionary Recommended - Pre 2022]]+Tbl_BalanceHistory[[#This Row],[Discretionary Balance Recommended: Policy]]+Tbl_BalanceHistory[[#This Row],[Discretionary Balance Recommended: Commitments]]</f>
        <v>0</v>
      </c>
      <c r="AA2956" s="5">
        <f>Tbl_BalanceHistory[[#This Row],[Discretionary Balance]]-Tbl_BalanceHistory[[#This Row],[Discretionary Reappropriation]]</f>
        <v>3</v>
      </c>
      <c r="AB2956" s="2"/>
      <c r="AC2956" s="2"/>
      <c r="AD2956" s="2"/>
      <c r="AE2956" s="2"/>
    </row>
    <row r="2957" spans="1:31" ht="45" x14ac:dyDescent="0.25">
      <c r="A2957" s="2" t="s">
        <v>537</v>
      </c>
      <c r="B2957" s="3">
        <v>8</v>
      </c>
      <c r="C2957" s="3">
        <v>151</v>
      </c>
      <c r="D2957" s="3" t="s">
        <v>542</v>
      </c>
      <c r="E2957" s="3" t="str">
        <f>_xlfn.XLOOKUP(Tbl_BalanceHistory[[#This Row],[RespAgy]],Tbl_Agencies[Agy Code],Tbl_Agencies[Agy Sort])</f>
        <v>125000</v>
      </c>
      <c r="F2957" s="2" t="str">
        <f>Tbl_BalanceHistory[[#This Row],[RespAgy]]&amp;": "&amp;Tbl_BalanceHistory[[#This Row],[RespAgency]]</f>
        <v>151: Department of Accounts</v>
      </c>
      <c r="G2957" s="3">
        <v>162</v>
      </c>
      <c r="H2957" s="3" t="s">
        <v>549</v>
      </c>
      <c r="I2957" s="3" t="str">
        <f>_xlfn.XLOOKUP(Tbl_BalanceHistory[[#This Row],[AgyCode]],Tbl_Agencies[Agy Code],Tbl_Agencies[Agy Sort])</f>
        <v>126000</v>
      </c>
      <c r="J2957" s="2" t="str">
        <f>Tbl_BalanceHistory[[#This Row],[AgyCode]]&amp;": "&amp;Tbl_BalanceHistory[[#This Row],[Agency Name]]</f>
        <v>162: Department of Accounts Transfer Payments</v>
      </c>
      <c r="K2957" s="1">
        <v>2018</v>
      </c>
      <c r="L2957" s="3">
        <v>728</v>
      </c>
      <c r="M2957" s="3" t="s">
        <v>292</v>
      </c>
      <c r="N2957" s="2" t="str">
        <f>Tbl_BalanceHistory[[#This Row],[ProgramCode]]&amp;": "&amp;Tbl_BalanceHistory[[#This Row],[Program Name]]</f>
        <v>728: Financial Assistance to Localities - General</v>
      </c>
      <c r="O2957" s="3" t="s">
        <v>886</v>
      </c>
      <c r="P2957" s="1" t="str">
        <f>IF(Tbl_BalanceHistory[[#This Row],[FundCode]]="0100","GF",IF(Tbl_BalanceHistory[[#This Row],[FundCode]]="01000","GF","Hi Ed / OCR"))</f>
        <v>GF</v>
      </c>
      <c r="Q2957" s="5">
        <v>31356248</v>
      </c>
      <c r="R2957" s="5">
        <v>31356245.859999999</v>
      </c>
      <c r="S2957" s="5">
        <v>2</v>
      </c>
      <c r="T2957" s="5">
        <v>0</v>
      </c>
      <c r="U2957" s="3"/>
      <c r="V2957" s="5">
        <v>2</v>
      </c>
      <c r="W2957" s="5">
        <v>0</v>
      </c>
      <c r="X2957" s="5"/>
      <c r="Y2957" s="5"/>
      <c r="Z2957" s="5">
        <f>Tbl_BalanceHistory[[#This Row],[Discretionary Recommended - Pre 2022]]+Tbl_BalanceHistory[[#This Row],[Discretionary Balance Recommended: Policy]]+Tbl_BalanceHistory[[#This Row],[Discretionary Balance Recommended: Commitments]]</f>
        <v>0</v>
      </c>
      <c r="AA2957" s="5">
        <f>Tbl_BalanceHistory[[#This Row],[Discretionary Balance]]-Tbl_BalanceHistory[[#This Row],[Discretionary Reappropriation]]</f>
        <v>2</v>
      </c>
      <c r="AB2957" s="2"/>
      <c r="AC2957" s="2"/>
      <c r="AD2957" s="2"/>
      <c r="AE2957" s="2"/>
    </row>
    <row r="2958" spans="1:31" ht="45" x14ac:dyDescent="0.25">
      <c r="A2958" s="2" t="s">
        <v>537</v>
      </c>
      <c r="B2958" s="3">
        <v>8</v>
      </c>
      <c r="C2958" s="3">
        <v>151</v>
      </c>
      <c r="D2958" s="3" t="s">
        <v>542</v>
      </c>
      <c r="E2958" s="3" t="str">
        <f>_xlfn.XLOOKUP(Tbl_BalanceHistory[[#This Row],[RespAgy]],Tbl_Agencies[Agy Code],Tbl_Agencies[Agy Sort])</f>
        <v>125000</v>
      </c>
      <c r="F2958" s="2" t="str">
        <f>Tbl_BalanceHistory[[#This Row],[RespAgy]]&amp;": "&amp;Tbl_BalanceHistory[[#This Row],[RespAgency]]</f>
        <v>151: Department of Accounts</v>
      </c>
      <c r="G2958" s="3">
        <v>162</v>
      </c>
      <c r="H2958" s="3" t="s">
        <v>549</v>
      </c>
      <c r="I2958" s="3" t="str">
        <f>_xlfn.XLOOKUP(Tbl_BalanceHistory[[#This Row],[AgyCode]],Tbl_Agencies[Agy Code],Tbl_Agencies[Agy Sort])</f>
        <v>126000</v>
      </c>
      <c r="J2958" s="2" t="str">
        <f>Tbl_BalanceHistory[[#This Row],[AgyCode]]&amp;": "&amp;Tbl_BalanceHistory[[#This Row],[Agency Name]]</f>
        <v>162: Department of Accounts Transfer Payments</v>
      </c>
      <c r="K2958" s="1">
        <v>2019</v>
      </c>
      <c r="L2958" s="3">
        <v>728</v>
      </c>
      <c r="M2958" s="3" t="s">
        <v>292</v>
      </c>
      <c r="N2958" s="2" t="str">
        <f>Tbl_BalanceHistory[[#This Row],[ProgramCode]]&amp;": "&amp;Tbl_BalanceHistory[[#This Row],[Program Name]]</f>
        <v>728: Financial Assistance to Localities - General</v>
      </c>
      <c r="O2958" s="3" t="s">
        <v>886</v>
      </c>
      <c r="P2958" s="1" t="str">
        <f>IF(Tbl_BalanceHistory[[#This Row],[FundCode]]="0100","GF",IF(Tbl_BalanceHistory[[#This Row],[FundCode]]="01000","GF","Hi Ed / OCR"))</f>
        <v>GF</v>
      </c>
      <c r="Q2958" s="5">
        <v>31539550.170000002</v>
      </c>
      <c r="R2958" s="5">
        <v>31539550.170000002</v>
      </c>
      <c r="S2958" s="5">
        <v>0</v>
      </c>
      <c r="T2958" s="5">
        <v>0</v>
      </c>
      <c r="U2958" s="3"/>
      <c r="V2958" s="5">
        <v>0</v>
      </c>
      <c r="W2958" s="5">
        <v>0</v>
      </c>
      <c r="X2958" s="5"/>
      <c r="Y2958" s="5"/>
      <c r="Z2958" s="5">
        <f>Tbl_BalanceHistory[[#This Row],[Discretionary Recommended - Pre 2022]]+Tbl_BalanceHistory[[#This Row],[Discretionary Balance Recommended: Policy]]+Tbl_BalanceHistory[[#This Row],[Discretionary Balance Recommended: Commitments]]</f>
        <v>0</v>
      </c>
      <c r="AA2958" s="5">
        <f>Tbl_BalanceHistory[[#This Row],[Discretionary Balance]]-Tbl_BalanceHistory[[#This Row],[Discretionary Reappropriation]]</f>
        <v>0</v>
      </c>
      <c r="AB2958" s="2"/>
      <c r="AC2958" s="2"/>
      <c r="AD2958" s="2"/>
      <c r="AE2958" s="2"/>
    </row>
    <row r="2959" spans="1:31" ht="45" x14ac:dyDescent="0.25">
      <c r="A2959" s="2" t="s">
        <v>537</v>
      </c>
      <c r="B2959" s="3">
        <v>8</v>
      </c>
      <c r="C2959" s="3">
        <v>151</v>
      </c>
      <c r="D2959" s="3" t="s">
        <v>542</v>
      </c>
      <c r="E2959" s="3" t="str">
        <f>_xlfn.XLOOKUP(Tbl_BalanceHistory[[#This Row],[RespAgy]],Tbl_Agencies[Agy Code],Tbl_Agencies[Agy Sort])</f>
        <v>125000</v>
      </c>
      <c r="F2959" s="2" t="str">
        <f>Tbl_BalanceHistory[[#This Row],[RespAgy]]&amp;": "&amp;Tbl_BalanceHistory[[#This Row],[RespAgency]]</f>
        <v>151: Department of Accounts</v>
      </c>
      <c r="G2959" s="3">
        <v>162</v>
      </c>
      <c r="H2959" s="3" t="s">
        <v>549</v>
      </c>
      <c r="I2959" s="3" t="str">
        <f>_xlfn.XLOOKUP(Tbl_BalanceHistory[[#This Row],[AgyCode]],Tbl_Agencies[Agy Code],Tbl_Agencies[Agy Sort])</f>
        <v>126000</v>
      </c>
      <c r="J2959" s="2" t="str">
        <f>Tbl_BalanceHistory[[#This Row],[AgyCode]]&amp;": "&amp;Tbl_BalanceHistory[[#This Row],[Agency Name]]</f>
        <v>162: Department of Accounts Transfer Payments</v>
      </c>
      <c r="K2959" s="1">
        <v>2020</v>
      </c>
      <c r="L2959" s="3">
        <v>728</v>
      </c>
      <c r="M2959" s="3" t="s">
        <v>292</v>
      </c>
      <c r="N2959" s="2" t="str">
        <f>Tbl_BalanceHistory[[#This Row],[ProgramCode]]&amp;": "&amp;Tbl_BalanceHistory[[#This Row],[Program Name]]</f>
        <v>728: Financial Assistance to Localities - General</v>
      </c>
      <c r="O2959" s="3" t="s">
        <v>886</v>
      </c>
      <c r="P2959" s="1" t="str">
        <f>IF(Tbl_BalanceHistory[[#This Row],[FundCode]]="0100","GF",IF(Tbl_BalanceHistory[[#This Row],[FundCode]]="01000","GF","Hi Ed / OCR"))</f>
        <v>GF</v>
      </c>
      <c r="Q2959" s="5">
        <v>31264440.640000001</v>
      </c>
      <c r="R2959" s="5">
        <v>31264440.640000001</v>
      </c>
      <c r="S2959" s="5">
        <v>0</v>
      </c>
      <c r="T2959" s="5">
        <v>0</v>
      </c>
      <c r="U2959" s="3"/>
      <c r="V2959" s="5">
        <v>0</v>
      </c>
      <c r="W2959" s="5">
        <v>0</v>
      </c>
      <c r="X2959" s="5"/>
      <c r="Y2959" s="5"/>
      <c r="Z2959" s="5">
        <f>Tbl_BalanceHistory[[#This Row],[Discretionary Recommended - Pre 2022]]+Tbl_BalanceHistory[[#This Row],[Discretionary Balance Recommended: Policy]]+Tbl_BalanceHistory[[#This Row],[Discretionary Balance Recommended: Commitments]]</f>
        <v>0</v>
      </c>
      <c r="AA2959" s="5">
        <f>Tbl_BalanceHistory[[#This Row],[Discretionary Balance]]-Tbl_BalanceHistory[[#This Row],[Discretionary Reappropriation]]</f>
        <v>0</v>
      </c>
      <c r="AB2959" s="2"/>
      <c r="AC2959" s="2"/>
      <c r="AD2959" s="2"/>
      <c r="AE2959" s="2"/>
    </row>
    <row r="2960" spans="1:31" ht="30" x14ac:dyDescent="0.25">
      <c r="A2960" s="2" t="s">
        <v>537</v>
      </c>
      <c r="B2960" s="3">
        <v>8</v>
      </c>
      <c r="C2960" s="3">
        <v>151</v>
      </c>
      <c r="D2960" s="3" t="s">
        <v>542</v>
      </c>
      <c r="E2960" s="3" t="str">
        <f>_xlfn.XLOOKUP(Tbl_BalanceHistory[[#This Row],[RespAgy]],Tbl_Agencies[Agy Code],Tbl_Agencies[Agy Sort])</f>
        <v>125000</v>
      </c>
      <c r="F2960" s="2" t="str">
        <f>Tbl_BalanceHistory[[#This Row],[RespAgy]]&amp;": "&amp;Tbl_BalanceHistory[[#This Row],[RespAgency]]</f>
        <v>151: Department of Accounts</v>
      </c>
      <c r="G2960" s="3">
        <v>162</v>
      </c>
      <c r="H2960" s="3" t="s">
        <v>549</v>
      </c>
      <c r="I2960" s="3" t="str">
        <f>_xlfn.XLOOKUP(Tbl_BalanceHistory[[#This Row],[AgyCode]],Tbl_Agencies[Agy Code],Tbl_Agencies[Agy Sort])</f>
        <v>126000</v>
      </c>
      <c r="J2960" s="2" t="str">
        <f>Tbl_BalanceHistory[[#This Row],[AgyCode]]&amp;": "&amp;Tbl_BalanceHistory[[#This Row],[Agency Name]]</f>
        <v>162: Department of Accounts Transfer Payments</v>
      </c>
      <c r="K2960" s="1">
        <v>2014</v>
      </c>
      <c r="L2960" s="3">
        <v>735</v>
      </c>
      <c r="M2960" s="3" t="s">
        <v>1689</v>
      </c>
      <c r="N2960" s="2" t="str">
        <f>Tbl_BalanceHistory[[#This Row],[ProgramCode]]&amp;": "&amp;Tbl_BalanceHistory[[#This Row],[Program Name]]</f>
        <v>735: Revenue Stabilization Fund</v>
      </c>
      <c r="O2960" s="3" t="s">
        <v>1730</v>
      </c>
      <c r="P2960" s="1" t="str">
        <f>IF(Tbl_BalanceHistory[[#This Row],[FundCode]]="0100","GF",IF(Tbl_BalanceHistory[[#This Row],[FundCode]]="01000","GF","Hi Ed / OCR"))</f>
        <v>GF</v>
      </c>
      <c r="Q2960" s="5">
        <v>95000000</v>
      </c>
      <c r="R2960" s="5">
        <v>0</v>
      </c>
      <c r="S2960" s="5">
        <v>95000000</v>
      </c>
      <c r="T2960" s="5">
        <v>95000000</v>
      </c>
      <c r="U2960" s="3" t="s">
        <v>2015</v>
      </c>
      <c r="V2960" s="5">
        <v>0</v>
      </c>
      <c r="W2960" s="5">
        <v>0</v>
      </c>
      <c r="X2960" s="5"/>
      <c r="Y2960" s="5"/>
      <c r="Z2960" s="5">
        <f>Tbl_BalanceHistory[[#This Row],[Discretionary Recommended - Pre 2022]]+Tbl_BalanceHistory[[#This Row],[Discretionary Balance Recommended: Policy]]+Tbl_BalanceHistory[[#This Row],[Discretionary Balance Recommended: Commitments]]</f>
        <v>0</v>
      </c>
      <c r="AA2960" s="5">
        <f>Tbl_BalanceHistory[[#This Row],[Discretionary Balance]]-Tbl_BalanceHistory[[#This Row],[Discretionary Reappropriation]]</f>
        <v>0</v>
      </c>
      <c r="AB2960" s="2"/>
      <c r="AC2960" s="2"/>
      <c r="AD2960" s="2"/>
      <c r="AE2960" s="2"/>
    </row>
    <row r="2961" spans="1:31" ht="30" x14ac:dyDescent="0.25">
      <c r="A2961" s="2" t="s">
        <v>537</v>
      </c>
      <c r="B2961" s="3">
        <v>8</v>
      </c>
      <c r="C2961" s="3">
        <v>151</v>
      </c>
      <c r="D2961" s="3" t="s">
        <v>542</v>
      </c>
      <c r="E2961" s="3" t="str">
        <f>_xlfn.XLOOKUP(Tbl_BalanceHistory[[#This Row],[RespAgy]],Tbl_Agencies[Agy Code],Tbl_Agencies[Agy Sort])</f>
        <v>125000</v>
      </c>
      <c r="F2961" s="2" t="str">
        <f>Tbl_BalanceHistory[[#This Row],[RespAgy]]&amp;": "&amp;Tbl_BalanceHistory[[#This Row],[RespAgency]]</f>
        <v>151: Department of Accounts</v>
      </c>
      <c r="G2961" s="3">
        <v>162</v>
      </c>
      <c r="H2961" s="3" t="s">
        <v>549</v>
      </c>
      <c r="I2961" s="3" t="str">
        <f>_xlfn.XLOOKUP(Tbl_BalanceHistory[[#This Row],[AgyCode]],Tbl_Agencies[Agy Code],Tbl_Agencies[Agy Sort])</f>
        <v>126000</v>
      </c>
      <c r="J2961" s="2" t="str">
        <f>Tbl_BalanceHistory[[#This Row],[AgyCode]]&amp;": "&amp;Tbl_BalanceHistory[[#This Row],[Agency Name]]</f>
        <v>162: Department of Accounts Transfer Payments</v>
      </c>
      <c r="K2961" s="1">
        <v>2015</v>
      </c>
      <c r="L2961" s="3">
        <v>735</v>
      </c>
      <c r="M2961" s="3" t="s">
        <v>1689</v>
      </c>
      <c r="N2961" s="2" t="str">
        <f>Tbl_BalanceHistory[[#This Row],[ProgramCode]]&amp;": "&amp;Tbl_BalanceHistory[[#This Row],[Program Name]]</f>
        <v>735: Revenue Stabilization Fund</v>
      </c>
      <c r="O2961" s="3" t="s">
        <v>1730</v>
      </c>
      <c r="P2961" s="1" t="str">
        <f>IF(Tbl_BalanceHistory[[#This Row],[FundCode]]="0100","GF",IF(Tbl_BalanceHistory[[#This Row],[FundCode]]="01000","GF","Hi Ed / OCR"))</f>
        <v>GF</v>
      </c>
      <c r="Q2961" s="5">
        <v>224500000</v>
      </c>
      <c r="R2961" s="5">
        <v>0</v>
      </c>
      <c r="S2961" s="5">
        <v>224500000</v>
      </c>
      <c r="T2961" s="5">
        <v>224500000</v>
      </c>
      <c r="U2961" s="3" t="s">
        <v>2016</v>
      </c>
      <c r="V2961" s="5">
        <v>0</v>
      </c>
      <c r="W2961" s="5">
        <v>0</v>
      </c>
      <c r="X2961" s="5"/>
      <c r="Y2961" s="5"/>
      <c r="Z2961" s="5">
        <f>Tbl_BalanceHistory[[#This Row],[Discretionary Recommended - Pre 2022]]+Tbl_BalanceHistory[[#This Row],[Discretionary Balance Recommended: Policy]]+Tbl_BalanceHistory[[#This Row],[Discretionary Balance Recommended: Commitments]]</f>
        <v>0</v>
      </c>
      <c r="AA2961" s="5">
        <f>Tbl_BalanceHistory[[#This Row],[Discretionary Balance]]-Tbl_BalanceHistory[[#This Row],[Discretionary Reappropriation]]</f>
        <v>0</v>
      </c>
      <c r="AB2961" s="2"/>
      <c r="AC2961" s="2"/>
      <c r="AD2961" s="2"/>
      <c r="AE2961" s="2"/>
    </row>
    <row r="2962" spans="1:31" ht="30" x14ac:dyDescent="0.25">
      <c r="A2962" s="2" t="s">
        <v>537</v>
      </c>
      <c r="B2962" s="3">
        <v>8</v>
      </c>
      <c r="C2962" s="3">
        <v>151</v>
      </c>
      <c r="D2962" s="3" t="s">
        <v>542</v>
      </c>
      <c r="E2962" s="3" t="str">
        <f>_xlfn.XLOOKUP(Tbl_BalanceHistory[[#This Row],[RespAgy]],Tbl_Agencies[Agy Code],Tbl_Agencies[Agy Sort])</f>
        <v>125000</v>
      </c>
      <c r="F2962" s="2" t="str">
        <f>Tbl_BalanceHistory[[#This Row],[RespAgy]]&amp;": "&amp;Tbl_BalanceHistory[[#This Row],[RespAgency]]</f>
        <v>151: Department of Accounts</v>
      </c>
      <c r="G2962" s="3">
        <v>162</v>
      </c>
      <c r="H2962" s="3" t="s">
        <v>549</v>
      </c>
      <c r="I2962" s="3" t="str">
        <f>_xlfn.XLOOKUP(Tbl_BalanceHistory[[#This Row],[AgyCode]],Tbl_Agencies[Agy Code],Tbl_Agencies[Agy Sort])</f>
        <v>126000</v>
      </c>
      <c r="J2962" s="2" t="str">
        <f>Tbl_BalanceHistory[[#This Row],[AgyCode]]&amp;": "&amp;Tbl_BalanceHistory[[#This Row],[Agency Name]]</f>
        <v>162: Department of Accounts Transfer Payments</v>
      </c>
      <c r="K2962" s="1">
        <v>2016</v>
      </c>
      <c r="L2962" s="3">
        <v>735</v>
      </c>
      <c r="M2962" s="3" t="s">
        <v>1689</v>
      </c>
      <c r="N2962" s="2" t="str">
        <f>Tbl_BalanceHistory[[#This Row],[ProgramCode]]&amp;": "&amp;Tbl_BalanceHistory[[#This Row],[Program Name]]</f>
        <v>735: Revenue Stabilization Fund</v>
      </c>
      <c r="O2962" s="3" t="s">
        <v>1730</v>
      </c>
      <c r="P2962" s="1" t="str">
        <f>IF(Tbl_BalanceHistory[[#This Row],[FundCode]]="0100","GF",IF(Tbl_BalanceHistory[[#This Row],[FundCode]]="01000","GF","Hi Ed / OCR"))</f>
        <v>GF</v>
      </c>
      <c r="Q2962" s="5">
        <v>0</v>
      </c>
      <c r="R2962" s="5">
        <v>0</v>
      </c>
      <c r="S2962" s="5">
        <v>0</v>
      </c>
      <c r="T2962" s="5">
        <v>0</v>
      </c>
      <c r="U2962" s="3"/>
      <c r="V2962" s="5">
        <v>0</v>
      </c>
      <c r="W2962" s="5">
        <v>0</v>
      </c>
      <c r="X2962" s="5"/>
      <c r="Y2962" s="5"/>
      <c r="Z2962" s="5">
        <f>Tbl_BalanceHistory[[#This Row],[Discretionary Recommended - Pre 2022]]+Tbl_BalanceHistory[[#This Row],[Discretionary Balance Recommended: Policy]]+Tbl_BalanceHistory[[#This Row],[Discretionary Balance Recommended: Commitments]]</f>
        <v>0</v>
      </c>
      <c r="AA2962" s="5">
        <f>Tbl_BalanceHistory[[#This Row],[Discretionary Balance]]-Tbl_BalanceHistory[[#This Row],[Discretionary Reappropriation]]</f>
        <v>0</v>
      </c>
      <c r="AB2962" s="2"/>
      <c r="AC2962" s="2"/>
      <c r="AD2962" s="2"/>
      <c r="AE2962" s="2"/>
    </row>
    <row r="2963" spans="1:31" ht="30" x14ac:dyDescent="0.25">
      <c r="A2963" s="2" t="s">
        <v>537</v>
      </c>
      <c r="B2963" s="3">
        <v>8</v>
      </c>
      <c r="C2963" s="3">
        <v>151</v>
      </c>
      <c r="D2963" s="3" t="s">
        <v>542</v>
      </c>
      <c r="E2963" s="3" t="str">
        <f>_xlfn.XLOOKUP(Tbl_BalanceHistory[[#This Row],[RespAgy]],Tbl_Agencies[Agy Code],Tbl_Agencies[Agy Sort])</f>
        <v>125000</v>
      </c>
      <c r="F2963" s="2" t="str">
        <f>Tbl_BalanceHistory[[#This Row],[RespAgy]]&amp;": "&amp;Tbl_BalanceHistory[[#This Row],[RespAgency]]</f>
        <v>151: Department of Accounts</v>
      </c>
      <c r="G2963" s="3">
        <v>162</v>
      </c>
      <c r="H2963" s="3" t="s">
        <v>549</v>
      </c>
      <c r="I2963" s="3" t="str">
        <f>_xlfn.XLOOKUP(Tbl_BalanceHistory[[#This Row],[AgyCode]],Tbl_Agencies[Agy Code],Tbl_Agencies[Agy Sort])</f>
        <v>126000</v>
      </c>
      <c r="J2963" s="2" t="str">
        <f>Tbl_BalanceHistory[[#This Row],[AgyCode]]&amp;": "&amp;Tbl_BalanceHistory[[#This Row],[Agency Name]]</f>
        <v>162: Department of Accounts Transfer Payments</v>
      </c>
      <c r="K2963" s="1">
        <v>2014</v>
      </c>
      <c r="L2963" s="3">
        <v>746</v>
      </c>
      <c r="M2963" s="3" t="s">
        <v>553</v>
      </c>
      <c r="N2963" s="2" t="str">
        <f>Tbl_BalanceHistory[[#This Row],[ProgramCode]]&amp;": "&amp;Tbl_BalanceHistory[[#This Row],[Program Name]]</f>
        <v>746: Personal Property Tax Relief Program</v>
      </c>
      <c r="O2963" s="3" t="s">
        <v>1730</v>
      </c>
      <c r="P2963" s="1" t="str">
        <f>IF(Tbl_BalanceHistory[[#This Row],[FundCode]]="0100","GF",IF(Tbl_BalanceHistory[[#This Row],[FundCode]]="01000","GF","Hi Ed / OCR"))</f>
        <v>GF</v>
      </c>
      <c r="Q2963" s="5">
        <v>950000000</v>
      </c>
      <c r="R2963" s="5">
        <v>950000000</v>
      </c>
      <c r="S2963" s="5">
        <v>0</v>
      </c>
      <c r="T2963" s="5">
        <v>0</v>
      </c>
      <c r="U2963" s="3"/>
      <c r="V2963" s="5">
        <v>0</v>
      </c>
      <c r="W2963" s="5">
        <v>0</v>
      </c>
      <c r="X2963" s="5"/>
      <c r="Y2963" s="5"/>
      <c r="Z2963" s="5">
        <f>Tbl_BalanceHistory[[#This Row],[Discretionary Recommended - Pre 2022]]+Tbl_BalanceHistory[[#This Row],[Discretionary Balance Recommended: Policy]]+Tbl_BalanceHistory[[#This Row],[Discretionary Balance Recommended: Commitments]]</f>
        <v>0</v>
      </c>
      <c r="AA2963" s="5">
        <f>Tbl_BalanceHistory[[#This Row],[Discretionary Balance]]-Tbl_BalanceHistory[[#This Row],[Discretionary Reappropriation]]</f>
        <v>0</v>
      </c>
      <c r="AB2963" s="2"/>
      <c r="AC2963" s="2"/>
      <c r="AD2963" s="2"/>
      <c r="AE2963" s="2"/>
    </row>
    <row r="2964" spans="1:31" ht="30" x14ac:dyDescent="0.25">
      <c r="A2964" s="2" t="s">
        <v>537</v>
      </c>
      <c r="B2964" s="3">
        <v>8</v>
      </c>
      <c r="C2964" s="3">
        <v>151</v>
      </c>
      <c r="D2964" s="3" t="s">
        <v>542</v>
      </c>
      <c r="E2964" s="3" t="str">
        <f>_xlfn.XLOOKUP(Tbl_BalanceHistory[[#This Row],[RespAgy]],Tbl_Agencies[Agy Code],Tbl_Agencies[Agy Sort])</f>
        <v>125000</v>
      </c>
      <c r="F2964" s="2" t="str">
        <f>Tbl_BalanceHistory[[#This Row],[RespAgy]]&amp;": "&amp;Tbl_BalanceHistory[[#This Row],[RespAgency]]</f>
        <v>151: Department of Accounts</v>
      </c>
      <c r="G2964" s="3">
        <v>162</v>
      </c>
      <c r="H2964" s="3" t="s">
        <v>549</v>
      </c>
      <c r="I2964" s="3" t="str">
        <f>_xlfn.XLOOKUP(Tbl_BalanceHistory[[#This Row],[AgyCode]],Tbl_Agencies[Agy Code],Tbl_Agencies[Agy Sort])</f>
        <v>126000</v>
      </c>
      <c r="J2964" s="2" t="str">
        <f>Tbl_BalanceHistory[[#This Row],[AgyCode]]&amp;": "&amp;Tbl_BalanceHistory[[#This Row],[Agency Name]]</f>
        <v>162: Department of Accounts Transfer Payments</v>
      </c>
      <c r="K2964" s="1">
        <v>2015</v>
      </c>
      <c r="L2964" s="3">
        <v>746</v>
      </c>
      <c r="M2964" s="3" t="s">
        <v>553</v>
      </c>
      <c r="N2964" s="2" t="str">
        <f>Tbl_BalanceHistory[[#This Row],[ProgramCode]]&amp;": "&amp;Tbl_BalanceHistory[[#This Row],[Program Name]]</f>
        <v>746: Personal Property Tax Relief Program</v>
      </c>
      <c r="O2964" s="3" t="s">
        <v>1730</v>
      </c>
      <c r="P2964" s="1" t="str">
        <f>IF(Tbl_BalanceHistory[[#This Row],[FundCode]]="0100","GF",IF(Tbl_BalanceHistory[[#This Row],[FundCode]]="01000","GF","Hi Ed / OCR"))</f>
        <v>GF</v>
      </c>
      <c r="Q2964" s="5">
        <v>950000000</v>
      </c>
      <c r="R2964" s="5">
        <v>950000000</v>
      </c>
      <c r="S2964" s="5">
        <v>0</v>
      </c>
      <c r="T2964" s="5">
        <v>0</v>
      </c>
      <c r="U2964" s="3"/>
      <c r="V2964" s="5">
        <v>0</v>
      </c>
      <c r="W2964" s="5">
        <v>0</v>
      </c>
      <c r="X2964" s="5"/>
      <c r="Y2964" s="5"/>
      <c r="Z2964" s="5">
        <f>Tbl_BalanceHistory[[#This Row],[Discretionary Recommended - Pre 2022]]+Tbl_BalanceHistory[[#This Row],[Discretionary Balance Recommended: Policy]]+Tbl_BalanceHistory[[#This Row],[Discretionary Balance Recommended: Commitments]]</f>
        <v>0</v>
      </c>
      <c r="AA2964" s="5">
        <f>Tbl_BalanceHistory[[#This Row],[Discretionary Balance]]-Tbl_BalanceHistory[[#This Row],[Discretionary Reappropriation]]</f>
        <v>0</v>
      </c>
      <c r="AB2964" s="2"/>
      <c r="AC2964" s="2"/>
      <c r="AD2964" s="2"/>
      <c r="AE2964" s="2"/>
    </row>
    <row r="2965" spans="1:31" ht="30" x14ac:dyDescent="0.25">
      <c r="A2965" s="2" t="s">
        <v>537</v>
      </c>
      <c r="B2965" s="3">
        <v>8</v>
      </c>
      <c r="C2965" s="3">
        <v>151</v>
      </c>
      <c r="D2965" s="3" t="s">
        <v>542</v>
      </c>
      <c r="E2965" s="3" t="str">
        <f>_xlfn.XLOOKUP(Tbl_BalanceHistory[[#This Row],[RespAgy]],Tbl_Agencies[Agy Code],Tbl_Agencies[Agy Sort])</f>
        <v>125000</v>
      </c>
      <c r="F2965" s="2" t="str">
        <f>Tbl_BalanceHistory[[#This Row],[RespAgy]]&amp;": "&amp;Tbl_BalanceHistory[[#This Row],[RespAgency]]</f>
        <v>151: Department of Accounts</v>
      </c>
      <c r="G2965" s="3">
        <v>162</v>
      </c>
      <c r="H2965" s="3" t="s">
        <v>549</v>
      </c>
      <c r="I2965" s="3" t="str">
        <f>_xlfn.XLOOKUP(Tbl_BalanceHistory[[#This Row],[AgyCode]],Tbl_Agencies[Agy Code],Tbl_Agencies[Agy Sort])</f>
        <v>126000</v>
      </c>
      <c r="J2965" s="2" t="str">
        <f>Tbl_BalanceHistory[[#This Row],[AgyCode]]&amp;": "&amp;Tbl_BalanceHistory[[#This Row],[Agency Name]]</f>
        <v>162: Department of Accounts Transfer Payments</v>
      </c>
      <c r="K2965" s="1">
        <v>2016</v>
      </c>
      <c r="L2965" s="3">
        <v>746</v>
      </c>
      <c r="M2965" s="3" t="s">
        <v>553</v>
      </c>
      <c r="N2965" s="2" t="str">
        <f>Tbl_BalanceHistory[[#This Row],[ProgramCode]]&amp;": "&amp;Tbl_BalanceHistory[[#This Row],[Program Name]]</f>
        <v>746: Personal Property Tax Relief Program</v>
      </c>
      <c r="O2965" s="3" t="s">
        <v>1730</v>
      </c>
      <c r="P2965" s="1" t="str">
        <f>IF(Tbl_BalanceHistory[[#This Row],[FundCode]]="0100","GF",IF(Tbl_BalanceHistory[[#This Row],[FundCode]]="01000","GF","Hi Ed / OCR"))</f>
        <v>GF</v>
      </c>
      <c r="Q2965" s="5">
        <v>950000000</v>
      </c>
      <c r="R2965" s="5">
        <v>950000000</v>
      </c>
      <c r="S2965" s="5">
        <v>0</v>
      </c>
      <c r="T2965" s="5">
        <v>0</v>
      </c>
      <c r="U2965" s="3"/>
      <c r="V2965" s="5">
        <v>0</v>
      </c>
      <c r="W2965" s="5">
        <v>0</v>
      </c>
      <c r="X2965" s="5"/>
      <c r="Y2965" s="5"/>
      <c r="Z2965" s="5">
        <f>Tbl_BalanceHistory[[#This Row],[Discretionary Recommended - Pre 2022]]+Tbl_BalanceHistory[[#This Row],[Discretionary Balance Recommended: Policy]]+Tbl_BalanceHistory[[#This Row],[Discretionary Balance Recommended: Commitments]]</f>
        <v>0</v>
      </c>
      <c r="AA2965" s="5">
        <f>Tbl_BalanceHistory[[#This Row],[Discretionary Balance]]-Tbl_BalanceHistory[[#This Row],[Discretionary Reappropriation]]</f>
        <v>0</v>
      </c>
      <c r="AB2965" s="2"/>
      <c r="AC2965" s="2"/>
      <c r="AD2965" s="2"/>
      <c r="AE2965" s="2"/>
    </row>
    <row r="2966" spans="1:31" ht="30" x14ac:dyDescent="0.25">
      <c r="A2966" s="2" t="s">
        <v>537</v>
      </c>
      <c r="B2966" s="3">
        <v>8</v>
      </c>
      <c r="C2966" s="3">
        <v>151</v>
      </c>
      <c r="D2966" s="3" t="s">
        <v>542</v>
      </c>
      <c r="E2966" s="3" t="str">
        <f>_xlfn.XLOOKUP(Tbl_BalanceHistory[[#This Row],[RespAgy]],Tbl_Agencies[Agy Code],Tbl_Agencies[Agy Sort])</f>
        <v>125000</v>
      </c>
      <c r="F2966" s="2" t="str">
        <f>Tbl_BalanceHistory[[#This Row],[RespAgy]]&amp;": "&amp;Tbl_BalanceHistory[[#This Row],[RespAgency]]</f>
        <v>151: Department of Accounts</v>
      </c>
      <c r="G2966" s="3">
        <v>162</v>
      </c>
      <c r="H2966" s="3" t="s">
        <v>549</v>
      </c>
      <c r="I2966" s="3" t="str">
        <f>_xlfn.XLOOKUP(Tbl_BalanceHistory[[#This Row],[AgyCode]],Tbl_Agencies[Agy Code],Tbl_Agencies[Agy Sort])</f>
        <v>126000</v>
      </c>
      <c r="J2966" s="2" t="str">
        <f>Tbl_BalanceHistory[[#This Row],[AgyCode]]&amp;": "&amp;Tbl_BalanceHistory[[#This Row],[Agency Name]]</f>
        <v>162: Department of Accounts Transfer Payments</v>
      </c>
      <c r="K2966" s="1">
        <v>2017</v>
      </c>
      <c r="L2966" s="3">
        <v>746</v>
      </c>
      <c r="M2966" s="3" t="s">
        <v>553</v>
      </c>
      <c r="N2966" s="2" t="str">
        <f>Tbl_BalanceHistory[[#This Row],[ProgramCode]]&amp;": "&amp;Tbl_BalanceHistory[[#This Row],[Program Name]]</f>
        <v>746: Personal Property Tax Relief Program</v>
      </c>
      <c r="O2966" s="3" t="s">
        <v>886</v>
      </c>
      <c r="P2966" s="1" t="str">
        <f>IF(Tbl_BalanceHistory[[#This Row],[FundCode]]="0100","GF",IF(Tbl_BalanceHistory[[#This Row],[FundCode]]="01000","GF","Hi Ed / OCR"))</f>
        <v>GF</v>
      </c>
      <c r="Q2966" s="5">
        <v>950000000</v>
      </c>
      <c r="R2966" s="5">
        <v>950000000</v>
      </c>
      <c r="S2966" s="5">
        <v>0</v>
      </c>
      <c r="T2966" s="5">
        <v>0</v>
      </c>
      <c r="U2966" s="3"/>
      <c r="V2966" s="5">
        <v>0</v>
      </c>
      <c r="W2966" s="5">
        <v>0</v>
      </c>
      <c r="X2966" s="5"/>
      <c r="Y2966" s="5"/>
      <c r="Z2966" s="5">
        <f>Tbl_BalanceHistory[[#This Row],[Discretionary Recommended - Pre 2022]]+Tbl_BalanceHistory[[#This Row],[Discretionary Balance Recommended: Policy]]+Tbl_BalanceHistory[[#This Row],[Discretionary Balance Recommended: Commitments]]</f>
        <v>0</v>
      </c>
      <c r="AA2966" s="5">
        <f>Tbl_BalanceHistory[[#This Row],[Discretionary Balance]]-Tbl_BalanceHistory[[#This Row],[Discretionary Reappropriation]]</f>
        <v>0</v>
      </c>
      <c r="AB2966" s="2"/>
      <c r="AC2966" s="2"/>
      <c r="AD2966" s="2"/>
      <c r="AE2966" s="2"/>
    </row>
    <row r="2967" spans="1:31" ht="30" x14ac:dyDescent="0.25">
      <c r="A2967" s="2" t="s">
        <v>537</v>
      </c>
      <c r="B2967" s="3">
        <v>8</v>
      </c>
      <c r="C2967" s="3">
        <v>151</v>
      </c>
      <c r="D2967" s="3" t="s">
        <v>542</v>
      </c>
      <c r="E2967" s="3" t="str">
        <f>_xlfn.XLOOKUP(Tbl_BalanceHistory[[#This Row],[RespAgy]],Tbl_Agencies[Agy Code],Tbl_Agencies[Agy Sort])</f>
        <v>125000</v>
      </c>
      <c r="F2967" s="2" t="str">
        <f>Tbl_BalanceHistory[[#This Row],[RespAgy]]&amp;": "&amp;Tbl_BalanceHistory[[#This Row],[RespAgency]]</f>
        <v>151: Department of Accounts</v>
      </c>
      <c r="G2967" s="3">
        <v>162</v>
      </c>
      <c r="H2967" s="3" t="s">
        <v>549</v>
      </c>
      <c r="I2967" s="3" t="str">
        <f>_xlfn.XLOOKUP(Tbl_BalanceHistory[[#This Row],[AgyCode]],Tbl_Agencies[Agy Code],Tbl_Agencies[Agy Sort])</f>
        <v>126000</v>
      </c>
      <c r="J2967" s="2" t="str">
        <f>Tbl_BalanceHistory[[#This Row],[AgyCode]]&amp;": "&amp;Tbl_BalanceHistory[[#This Row],[Agency Name]]</f>
        <v>162: Department of Accounts Transfer Payments</v>
      </c>
      <c r="K2967" s="1">
        <v>2018</v>
      </c>
      <c r="L2967" s="3">
        <v>746</v>
      </c>
      <c r="M2967" s="3" t="s">
        <v>553</v>
      </c>
      <c r="N2967" s="2" t="str">
        <f>Tbl_BalanceHistory[[#This Row],[ProgramCode]]&amp;": "&amp;Tbl_BalanceHistory[[#This Row],[Program Name]]</f>
        <v>746: Personal Property Tax Relief Program</v>
      </c>
      <c r="O2967" s="3" t="s">
        <v>886</v>
      </c>
      <c r="P2967" s="1" t="str">
        <f>IF(Tbl_BalanceHistory[[#This Row],[FundCode]]="0100","GF",IF(Tbl_BalanceHistory[[#This Row],[FundCode]]="01000","GF","Hi Ed / OCR"))</f>
        <v>GF</v>
      </c>
      <c r="Q2967" s="5">
        <v>950000000</v>
      </c>
      <c r="R2967" s="5">
        <v>950000000</v>
      </c>
      <c r="S2967" s="5">
        <v>0</v>
      </c>
      <c r="T2967" s="5">
        <v>0</v>
      </c>
      <c r="U2967" s="3"/>
      <c r="V2967" s="5">
        <v>0</v>
      </c>
      <c r="W2967" s="5">
        <v>0</v>
      </c>
      <c r="X2967" s="5"/>
      <c r="Y2967" s="5"/>
      <c r="Z2967" s="5">
        <f>Tbl_BalanceHistory[[#This Row],[Discretionary Recommended - Pre 2022]]+Tbl_BalanceHistory[[#This Row],[Discretionary Balance Recommended: Policy]]+Tbl_BalanceHistory[[#This Row],[Discretionary Balance Recommended: Commitments]]</f>
        <v>0</v>
      </c>
      <c r="AA2967" s="5">
        <f>Tbl_BalanceHistory[[#This Row],[Discretionary Balance]]-Tbl_BalanceHistory[[#This Row],[Discretionary Reappropriation]]</f>
        <v>0</v>
      </c>
      <c r="AB2967" s="2"/>
      <c r="AC2967" s="2"/>
      <c r="AD2967" s="2"/>
      <c r="AE2967" s="2"/>
    </row>
    <row r="2968" spans="1:31" ht="30" x14ac:dyDescent="0.25">
      <c r="A2968" s="2" t="s">
        <v>537</v>
      </c>
      <c r="B2968" s="3">
        <v>8</v>
      </c>
      <c r="C2968" s="3">
        <v>151</v>
      </c>
      <c r="D2968" s="3" t="s">
        <v>542</v>
      </c>
      <c r="E2968" s="3" t="str">
        <f>_xlfn.XLOOKUP(Tbl_BalanceHistory[[#This Row],[RespAgy]],Tbl_Agencies[Agy Code],Tbl_Agencies[Agy Sort])</f>
        <v>125000</v>
      </c>
      <c r="F2968" s="2" t="str">
        <f>Tbl_BalanceHistory[[#This Row],[RespAgy]]&amp;": "&amp;Tbl_BalanceHistory[[#This Row],[RespAgency]]</f>
        <v>151: Department of Accounts</v>
      </c>
      <c r="G2968" s="3">
        <v>162</v>
      </c>
      <c r="H2968" s="3" t="s">
        <v>549</v>
      </c>
      <c r="I2968" s="3" t="str">
        <f>_xlfn.XLOOKUP(Tbl_BalanceHistory[[#This Row],[AgyCode]],Tbl_Agencies[Agy Code],Tbl_Agencies[Agy Sort])</f>
        <v>126000</v>
      </c>
      <c r="J2968" s="2" t="str">
        <f>Tbl_BalanceHistory[[#This Row],[AgyCode]]&amp;": "&amp;Tbl_BalanceHistory[[#This Row],[Agency Name]]</f>
        <v>162: Department of Accounts Transfer Payments</v>
      </c>
      <c r="K2968" s="1">
        <v>2019</v>
      </c>
      <c r="L2968" s="3">
        <v>746</v>
      </c>
      <c r="M2968" s="3" t="s">
        <v>553</v>
      </c>
      <c r="N2968" s="2" t="str">
        <f>Tbl_BalanceHistory[[#This Row],[ProgramCode]]&amp;": "&amp;Tbl_BalanceHistory[[#This Row],[Program Name]]</f>
        <v>746: Personal Property Tax Relief Program</v>
      </c>
      <c r="O2968" s="3" t="s">
        <v>886</v>
      </c>
      <c r="P2968" s="1" t="str">
        <f>IF(Tbl_BalanceHistory[[#This Row],[FundCode]]="0100","GF",IF(Tbl_BalanceHistory[[#This Row],[FundCode]]="01000","GF","Hi Ed / OCR"))</f>
        <v>GF</v>
      </c>
      <c r="Q2968" s="5">
        <v>950000000</v>
      </c>
      <c r="R2968" s="5">
        <v>950000000</v>
      </c>
      <c r="S2968" s="5">
        <v>0</v>
      </c>
      <c r="T2968" s="5">
        <v>0</v>
      </c>
      <c r="U2968" s="3"/>
      <c r="V2968" s="5">
        <v>0</v>
      </c>
      <c r="W2968" s="5">
        <v>0</v>
      </c>
      <c r="X2968" s="5"/>
      <c r="Y2968" s="5"/>
      <c r="Z2968" s="5">
        <f>Tbl_BalanceHistory[[#This Row],[Discretionary Recommended - Pre 2022]]+Tbl_BalanceHistory[[#This Row],[Discretionary Balance Recommended: Policy]]+Tbl_BalanceHistory[[#This Row],[Discretionary Balance Recommended: Commitments]]</f>
        <v>0</v>
      </c>
      <c r="AA2968" s="5">
        <f>Tbl_BalanceHistory[[#This Row],[Discretionary Balance]]-Tbl_BalanceHistory[[#This Row],[Discretionary Reappropriation]]</f>
        <v>0</v>
      </c>
      <c r="AB2968" s="2"/>
      <c r="AC2968" s="2"/>
      <c r="AD2968" s="2"/>
      <c r="AE2968" s="2"/>
    </row>
    <row r="2969" spans="1:31" ht="30" x14ac:dyDescent="0.25">
      <c r="A2969" s="2" t="s">
        <v>537</v>
      </c>
      <c r="B2969" s="3">
        <v>8</v>
      </c>
      <c r="C2969" s="3">
        <v>151</v>
      </c>
      <c r="D2969" s="3" t="s">
        <v>542</v>
      </c>
      <c r="E2969" s="3" t="str">
        <f>_xlfn.XLOOKUP(Tbl_BalanceHistory[[#This Row],[RespAgy]],Tbl_Agencies[Agy Code],Tbl_Agencies[Agy Sort])</f>
        <v>125000</v>
      </c>
      <c r="F2969" s="2" t="str">
        <f>Tbl_BalanceHistory[[#This Row],[RespAgy]]&amp;": "&amp;Tbl_BalanceHistory[[#This Row],[RespAgency]]</f>
        <v>151: Department of Accounts</v>
      </c>
      <c r="G2969" s="3">
        <v>162</v>
      </c>
      <c r="H2969" s="3" t="s">
        <v>549</v>
      </c>
      <c r="I2969" s="3" t="str">
        <f>_xlfn.XLOOKUP(Tbl_BalanceHistory[[#This Row],[AgyCode]],Tbl_Agencies[Agy Code],Tbl_Agencies[Agy Sort])</f>
        <v>126000</v>
      </c>
      <c r="J2969" s="2" t="str">
        <f>Tbl_BalanceHistory[[#This Row],[AgyCode]]&amp;": "&amp;Tbl_BalanceHistory[[#This Row],[Agency Name]]</f>
        <v>162: Department of Accounts Transfer Payments</v>
      </c>
      <c r="K2969" s="1">
        <v>2020</v>
      </c>
      <c r="L2969" s="3">
        <v>746</v>
      </c>
      <c r="M2969" s="3" t="s">
        <v>553</v>
      </c>
      <c r="N2969" s="2" t="str">
        <f>Tbl_BalanceHistory[[#This Row],[ProgramCode]]&amp;": "&amp;Tbl_BalanceHistory[[#This Row],[Program Name]]</f>
        <v>746: Personal Property Tax Relief Program</v>
      </c>
      <c r="O2969" s="3" t="s">
        <v>886</v>
      </c>
      <c r="P2969" s="1" t="str">
        <f>IF(Tbl_BalanceHistory[[#This Row],[FundCode]]="0100","GF",IF(Tbl_BalanceHistory[[#This Row],[FundCode]]="01000","GF","Hi Ed / OCR"))</f>
        <v>GF</v>
      </c>
      <c r="Q2969" s="5">
        <v>950000000</v>
      </c>
      <c r="R2969" s="5">
        <v>950000000</v>
      </c>
      <c r="S2969" s="5">
        <v>0</v>
      </c>
      <c r="T2969" s="5">
        <v>0</v>
      </c>
      <c r="U2969" s="3"/>
      <c r="V2969" s="5">
        <v>0</v>
      </c>
      <c r="W2969" s="5">
        <v>0</v>
      </c>
      <c r="X2969" s="5"/>
      <c r="Y2969" s="5"/>
      <c r="Z2969" s="5">
        <f>Tbl_BalanceHistory[[#This Row],[Discretionary Recommended - Pre 2022]]+Tbl_BalanceHistory[[#This Row],[Discretionary Balance Recommended: Policy]]+Tbl_BalanceHistory[[#This Row],[Discretionary Balance Recommended: Commitments]]</f>
        <v>0</v>
      </c>
      <c r="AA2969" s="5">
        <f>Tbl_BalanceHistory[[#This Row],[Discretionary Balance]]-Tbl_BalanceHistory[[#This Row],[Discretionary Reappropriation]]</f>
        <v>0</v>
      </c>
      <c r="AB2969" s="2"/>
      <c r="AC2969" s="2"/>
      <c r="AD2969" s="2"/>
      <c r="AE2969" s="2"/>
    </row>
    <row r="2970" spans="1:31" ht="30" x14ac:dyDescent="0.25">
      <c r="A2970" s="2" t="s">
        <v>537</v>
      </c>
      <c r="B2970" s="3">
        <v>8</v>
      </c>
      <c r="C2970" s="3">
        <v>151</v>
      </c>
      <c r="D2970" s="3" t="s">
        <v>542</v>
      </c>
      <c r="E2970" s="3" t="str">
        <f>_xlfn.XLOOKUP(Tbl_BalanceHistory[[#This Row],[RespAgy]],Tbl_Agencies[Agy Code],Tbl_Agencies[Agy Sort])</f>
        <v>125000</v>
      </c>
      <c r="F2970" s="2" t="str">
        <f>Tbl_BalanceHistory[[#This Row],[RespAgy]]&amp;": "&amp;Tbl_BalanceHistory[[#This Row],[RespAgency]]</f>
        <v>151: Department of Accounts</v>
      </c>
      <c r="G2970" s="3">
        <v>162</v>
      </c>
      <c r="H2970" s="3" t="s">
        <v>549</v>
      </c>
      <c r="I2970" s="3" t="str">
        <f>_xlfn.XLOOKUP(Tbl_BalanceHistory[[#This Row],[AgyCode]],Tbl_Agencies[Agy Code],Tbl_Agencies[Agy Sort])</f>
        <v>126000</v>
      </c>
      <c r="J2970" s="2" t="str">
        <f>Tbl_BalanceHistory[[#This Row],[AgyCode]]&amp;": "&amp;Tbl_BalanceHistory[[#This Row],[Agency Name]]</f>
        <v>162: Department of Accounts Transfer Payments</v>
      </c>
      <c r="K2970" s="1">
        <v>2016</v>
      </c>
      <c r="L2970" s="3">
        <v>757</v>
      </c>
      <c r="M2970" s="3" t="s">
        <v>867</v>
      </c>
      <c r="N2970" s="2" t="str">
        <f>Tbl_BalanceHistory[[#This Row],[ProgramCode]]&amp;": "&amp;Tbl_BalanceHistory[[#This Row],[Program Name]]</f>
        <v>757: Compensation and Benefit Adjustments</v>
      </c>
      <c r="O2970" s="3" t="s">
        <v>1730</v>
      </c>
      <c r="P2970" s="1" t="str">
        <f>IF(Tbl_BalanceHistory[[#This Row],[FundCode]]="0100","GF",IF(Tbl_BalanceHistory[[#This Row],[FundCode]]="01000","GF","Hi Ed / OCR"))</f>
        <v>GF</v>
      </c>
      <c r="Q2970" s="5">
        <v>172682948</v>
      </c>
      <c r="R2970" s="5">
        <v>172682948</v>
      </c>
      <c r="S2970" s="5">
        <v>0</v>
      </c>
      <c r="T2970" s="5">
        <v>0</v>
      </c>
      <c r="U2970" s="3"/>
      <c r="V2970" s="5">
        <v>0</v>
      </c>
      <c r="W2970" s="5">
        <v>0</v>
      </c>
      <c r="X2970" s="5"/>
      <c r="Y2970" s="5"/>
      <c r="Z2970" s="5">
        <f>Tbl_BalanceHistory[[#This Row],[Discretionary Recommended - Pre 2022]]+Tbl_BalanceHistory[[#This Row],[Discretionary Balance Recommended: Policy]]+Tbl_BalanceHistory[[#This Row],[Discretionary Balance Recommended: Commitments]]</f>
        <v>0</v>
      </c>
      <c r="AA2970" s="5">
        <f>Tbl_BalanceHistory[[#This Row],[Discretionary Balance]]-Tbl_BalanceHistory[[#This Row],[Discretionary Reappropriation]]</f>
        <v>0</v>
      </c>
      <c r="AB2970" s="2"/>
      <c r="AC2970" s="2"/>
      <c r="AD2970" s="2"/>
      <c r="AE2970" s="2"/>
    </row>
    <row r="2971" spans="1:31" ht="45" x14ac:dyDescent="0.25">
      <c r="A2971" s="2" t="s">
        <v>537</v>
      </c>
      <c r="B2971" s="3">
        <v>8</v>
      </c>
      <c r="C2971" s="3">
        <v>162</v>
      </c>
      <c r="D2971" s="3" t="s">
        <v>549</v>
      </c>
      <c r="E2971" s="3" t="str">
        <f>_xlfn.XLOOKUP(Tbl_BalanceHistory[[#This Row],[RespAgy]],Tbl_Agencies[Agy Code],Tbl_Agencies[Agy Sort])</f>
        <v>126000</v>
      </c>
      <c r="F2971" s="2" t="str">
        <f>Tbl_BalanceHistory[[#This Row],[RespAgy]]&amp;": "&amp;Tbl_BalanceHistory[[#This Row],[RespAgency]]</f>
        <v>162: Department of Accounts Transfer Payments</v>
      </c>
      <c r="G2971" s="3">
        <v>162</v>
      </c>
      <c r="H2971" s="3" t="s">
        <v>549</v>
      </c>
      <c r="I2971" s="3" t="str">
        <f>_xlfn.XLOOKUP(Tbl_BalanceHistory[[#This Row],[AgyCode]],Tbl_Agencies[Agy Code],Tbl_Agencies[Agy Sort])</f>
        <v>126000</v>
      </c>
      <c r="J2971" s="2" t="str">
        <f>Tbl_BalanceHistory[[#This Row],[AgyCode]]&amp;": "&amp;Tbl_BalanceHistory[[#This Row],[Agency Name]]</f>
        <v>162: Department of Accounts Transfer Payments</v>
      </c>
      <c r="K2971" s="1">
        <v>2021</v>
      </c>
      <c r="L2971" s="3">
        <v>704</v>
      </c>
      <c r="M2971" s="3" t="s">
        <v>127</v>
      </c>
      <c r="N2971" s="2" t="str">
        <f>Tbl_BalanceHistory[[#This Row],[ProgramCode]]&amp;": "&amp;Tbl_BalanceHistory[[#This Row],[Program Name]]</f>
        <v>704: Personnel Management Services</v>
      </c>
      <c r="O2971" s="3" t="s">
        <v>886</v>
      </c>
      <c r="P2971" s="1" t="str">
        <f>IF(Tbl_BalanceHistory[[#This Row],[FundCode]]="0100","GF",IF(Tbl_BalanceHistory[[#This Row],[FundCode]]="01000","GF","Hi Ed / OCR"))</f>
        <v>GF</v>
      </c>
      <c r="Q2971" s="5">
        <v>100000000</v>
      </c>
      <c r="R2971" s="5">
        <v>100000000</v>
      </c>
      <c r="S2971" s="5">
        <v>0</v>
      </c>
      <c r="T2971" s="5">
        <v>0</v>
      </c>
      <c r="U2971" s="3"/>
      <c r="V2971" s="5">
        <v>0</v>
      </c>
      <c r="W2971" s="5">
        <v>0</v>
      </c>
      <c r="X2971" s="5"/>
      <c r="Y2971" s="5"/>
      <c r="Z2971" s="5">
        <f>Tbl_BalanceHistory[[#This Row],[Discretionary Recommended - Pre 2022]]+Tbl_BalanceHistory[[#This Row],[Discretionary Balance Recommended: Policy]]+Tbl_BalanceHistory[[#This Row],[Discretionary Balance Recommended: Commitments]]</f>
        <v>0</v>
      </c>
      <c r="AA2971" s="5">
        <f>Tbl_BalanceHistory[[#This Row],[Discretionary Balance]]-Tbl_BalanceHistory[[#This Row],[Discretionary Reappropriation]]</f>
        <v>0</v>
      </c>
      <c r="AB2971" s="2"/>
      <c r="AC2971" s="2"/>
      <c r="AD2971" s="2"/>
      <c r="AE2971" s="2"/>
    </row>
    <row r="2972" spans="1:31" ht="45" x14ac:dyDescent="0.25">
      <c r="A2972" s="2" t="s">
        <v>537</v>
      </c>
      <c r="B2972" s="3">
        <v>8</v>
      </c>
      <c r="C2972" s="3">
        <v>162</v>
      </c>
      <c r="D2972" s="3" t="s">
        <v>549</v>
      </c>
      <c r="E2972" s="3" t="str">
        <f>_xlfn.XLOOKUP(Tbl_BalanceHistory[[#This Row],[RespAgy]],Tbl_Agencies[Agy Code],Tbl_Agencies[Agy Sort])</f>
        <v>126000</v>
      </c>
      <c r="F2972" s="2" t="str">
        <f>Tbl_BalanceHistory[[#This Row],[RespAgy]]&amp;": "&amp;Tbl_BalanceHistory[[#This Row],[RespAgency]]</f>
        <v>162: Department of Accounts Transfer Payments</v>
      </c>
      <c r="G2972" s="3">
        <v>162</v>
      </c>
      <c r="H2972" s="3" t="s">
        <v>549</v>
      </c>
      <c r="I2972" s="3" t="str">
        <f>_xlfn.XLOOKUP(Tbl_BalanceHistory[[#This Row],[AgyCode]],Tbl_Agencies[Agy Code],Tbl_Agencies[Agy Sort])</f>
        <v>126000</v>
      </c>
      <c r="J2972" s="2" t="str">
        <f>Tbl_BalanceHistory[[#This Row],[AgyCode]]&amp;": "&amp;Tbl_BalanceHistory[[#This Row],[Agency Name]]</f>
        <v>162: Department of Accounts Transfer Payments</v>
      </c>
      <c r="K2972" s="1">
        <v>2022</v>
      </c>
      <c r="L2972" s="3">
        <v>704</v>
      </c>
      <c r="M2972" s="3" t="s">
        <v>127</v>
      </c>
      <c r="N2972" s="2" t="str">
        <f>Tbl_BalanceHistory[[#This Row],[ProgramCode]]&amp;": "&amp;Tbl_BalanceHistory[[#This Row],[Program Name]]</f>
        <v>704: Personnel Management Services</v>
      </c>
      <c r="O2972" s="3" t="s">
        <v>886</v>
      </c>
      <c r="P2972" s="1" t="str">
        <f>IF(Tbl_BalanceHistory[[#This Row],[FundCode]]="0100","GF",IF(Tbl_BalanceHistory[[#This Row],[FundCode]]="01000","GF","Hi Ed / OCR"))</f>
        <v>GF</v>
      </c>
      <c r="Q2972" s="5">
        <v>750000000</v>
      </c>
      <c r="R2972" s="5">
        <v>750000000</v>
      </c>
      <c r="S2972" s="5">
        <v>0</v>
      </c>
      <c r="T2972" s="5">
        <v>0</v>
      </c>
      <c r="U2972" s="3"/>
      <c r="V2972" s="5">
        <v>0</v>
      </c>
      <c r="W2972" s="5"/>
      <c r="X2972" s="5">
        <v>0</v>
      </c>
      <c r="Y2972" s="5">
        <v>0</v>
      </c>
      <c r="Z2972" s="5">
        <f>Tbl_BalanceHistory[[#This Row],[Discretionary Recommended - Pre 2022]]+Tbl_BalanceHistory[[#This Row],[Discretionary Balance Recommended: Policy]]+Tbl_BalanceHistory[[#This Row],[Discretionary Balance Recommended: Commitments]]</f>
        <v>0</v>
      </c>
      <c r="AA2972" s="5">
        <f>Tbl_BalanceHistory[[#This Row],[Discretionary Balance]]-Tbl_BalanceHistory[[#This Row],[Discretionary Reappropriation]]</f>
        <v>0</v>
      </c>
      <c r="AB2972" s="2"/>
      <c r="AC2972" s="2"/>
      <c r="AD2972" s="2"/>
      <c r="AE2972" s="2"/>
    </row>
    <row r="2973" spans="1:31" ht="45" x14ac:dyDescent="0.25">
      <c r="A2973" s="2" t="s">
        <v>537</v>
      </c>
      <c r="B2973" s="3">
        <v>8</v>
      </c>
      <c r="C2973" s="3">
        <v>162</v>
      </c>
      <c r="D2973" s="3" t="s">
        <v>549</v>
      </c>
      <c r="E2973" s="3" t="str">
        <f>_xlfn.XLOOKUP(Tbl_BalanceHistory[[#This Row],[RespAgy]],Tbl_Agencies[Agy Code],Tbl_Agencies[Agy Sort])</f>
        <v>126000</v>
      </c>
      <c r="F2973" s="2" t="str">
        <f>Tbl_BalanceHistory[[#This Row],[RespAgy]]&amp;": "&amp;Tbl_BalanceHistory[[#This Row],[RespAgency]]</f>
        <v>162: Department of Accounts Transfer Payments</v>
      </c>
      <c r="G2973" s="3">
        <v>162</v>
      </c>
      <c r="H2973" s="3" t="s">
        <v>549</v>
      </c>
      <c r="I2973" s="3" t="str">
        <f>_xlfn.XLOOKUP(Tbl_BalanceHistory[[#This Row],[AgyCode]],Tbl_Agencies[Agy Code],Tbl_Agencies[Agy Sort])</f>
        <v>126000</v>
      </c>
      <c r="J2973" s="2" t="str">
        <f>Tbl_BalanceHistory[[#This Row],[AgyCode]]&amp;": "&amp;Tbl_BalanceHistory[[#This Row],[Agency Name]]</f>
        <v>162: Department of Accounts Transfer Payments</v>
      </c>
      <c r="K2973" s="1">
        <v>2023</v>
      </c>
      <c r="L2973" s="3">
        <v>704</v>
      </c>
      <c r="M2973" s="3" t="s">
        <v>127</v>
      </c>
      <c r="N2973" s="2" t="str">
        <f>Tbl_BalanceHistory[[#This Row],[ProgramCode]]&amp;": "&amp;Tbl_BalanceHistory[[#This Row],[Program Name]]</f>
        <v>704: Personnel Management Services</v>
      </c>
      <c r="O2973" s="3" t="s">
        <v>886</v>
      </c>
      <c r="P2973" s="1" t="str">
        <f>IF(Tbl_BalanceHistory[[#This Row],[FundCode]]="0100","GF",IF(Tbl_BalanceHistory[[#This Row],[FundCode]]="01000","GF","Hi Ed / OCR"))</f>
        <v>GF</v>
      </c>
      <c r="Q2973" s="5">
        <v>275309001</v>
      </c>
      <c r="R2973" s="5">
        <v>275309001</v>
      </c>
      <c r="S2973" s="5">
        <v>0</v>
      </c>
      <c r="T2973" s="5">
        <v>0</v>
      </c>
      <c r="U2973" s="3"/>
      <c r="V2973" s="5">
        <v>0</v>
      </c>
      <c r="W2973" s="5">
        <v>0</v>
      </c>
      <c r="X2973" s="5"/>
      <c r="Y2973" s="5"/>
      <c r="Z2973" s="5">
        <v>0</v>
      </c>
      <c r="AA2973" s="5">
        <v>0</v>
      </c>
      <c r="AB2973" s="2"/>
      <c r="AC2973" s="2"/>
      <c r="AD2973" s="2"/>
      <c r="AE2973" s="2"/>
    </row>
    <row r="2974" spans="1:31" ht="45" x14ac:dyDescent="0.25">
      <c r="A2974" s="2" t="s">
        <v>537</v>
      </c>
      <c r="B2974" s="3">
        <v>8</v>
      </c>
      <c r="C2974" s="3">
        <v>162</v>
      </c>
      <c r="D2974" s="3" t="s">
        <v>549</v>
      </c>
      <c r="E2974" s="3" t="str">
        <f>_xlfn.XLOOKUP(Tbl_BalanceHistory[[#This Row],[RespAgy]],Tbl_Agencies[Agy Code],Tbl_Agencies[Agy Sort])</f>
        <v>126000</v>
      </c>
      <c r="F2974" s="2" t="str">
        <f>Tbl_BalanceHistory[[#This Row],[RespAgy]]&amp;": "&amp;Tbl_BalanceHistory[[#This Row],[RespAgency]]</f>
        <v>162: Department of Accounts Transfer Payments</v>
      </c>
      <c r="G2974" s="3">
        <v>162</v>
      </c>
      <c r="H2974" s="3" t="s">
        <v>549</v>
      </c>
      <c r="I2974" s="3" t="str">
        <f>_xlfn.XLOOKUP(Tbl_BalanceHistory[[#This Row],[AgyCode]],Tbl_Agencies[Agy Code],Tbl_Agencies[Agy Sort])</f>
        <v>126000</v>
      </c>
      <c r="J2974" s="2" t="str">
        <f>Tbl_BalanceHistory[[#This Row],[AgyCode]]&amp;": "&amp;Tbl_BalanceHistory[[#This Row],[Agency Name]]</f>
        <v>162: Department of Accounts Transfer Payments</v>
      </c>
      <c r="K2974" s="1">
        <v>2024</v>
      </c>
      <c r="L2974" s="3">
        <v>704</v>
      </c>
      <c r="M2974" s="3" t="s">
        <v>127</v>
      </c>
      <c r="N2974" s="2" t="str">
        <f>Tbl_BalanceHistory[[#This Row],[ProgramCode]]&amp;": "&amp;Tbl_BalanceHistory[[#This Row],[Program Name]]</f>
        <v>704: Personnel Management Services</v>
      </c>
      <c r="O2974" s="3" t="s">
        <v>886</v>
      </c>
      <c r="P2974" s="1" t="str">
        <f>IF(Tbl_BalanceHistory[[#This Row],[FundCode]]="0100","GF",IF(Tbl_BalanceHistory[[#This Row],[FundCode]]="01000","GF","Hi Ed / OCR"))</f>
        <v>GF</v>
      </c>
      <c r="Q2974" s="5">
        <v>55100000</v>
      </c>
      <c r="R2974" s="5">
        <v>55100000</v>
      </c>
      <c r="S2974" s="5">
        <v>0</v>
      </c>
      <c r="T2974" s="5">
        <v>0</v>
      </c>
      <c r="U2974" s="3"/>
      <c r="V2974" s="5">
        <v>0</v>
      </c>
      <c r="W2974" s="5">
        <v>0</v>
      </c>
      <c r="X2974" s="5">
        <v>0</v>
      </c>
      <c r="Y2974" s="5">
        <v>0</v>
      </c>
      <c r="Z2974" s="5">
        <v>0</v>
      </c>
      <c r="AA2974" s="5">
        <v>0</v>
      </c>
      <c r="AB2974" s="2"/>
      <c r="AC2974" s="2"/>
      <c r="AD2974" s="2"/>
      <c r="AE2974" s="2"/>
    </row>
    <row r="2975" spans="1:31" ht="45" x14ac:dyDescent="0.25">
      <c r="A2975" s="2" t="s">
        <v>537</v>
      </c>
      <c r="B2975" s="3">
        <v>8</v>
      </c>
      <c r="C2975" s="3">
        <v>162</v>
      </c>
      <c r="D2975" s="3" t="s">
        <v>549</v>
      </c>
      <c r="E2975" s="3" t="str">
        <f>_xlfn.XLOOKUP(Tbl_BalanceHistory[[#This Row],[RespAgy]],Tbl_Agencies[Agy Code],Tbl_Agencies[Agy Sort])</f>
        <v>126000</v>
      </c>
      <c r="F2975" s="2" t="str">
        <f>Tbl_BalanceHistory[[#This Row],[RespAgy]]&amp;": "&amp;Tbl_BalanceHistory[[#This Row],[RespAgency]]</f>
        <v>162: Department of Accounts Transfer Payments</v>
      </c>
      <c r="G2975" s="3">
        <v>162</v>
      </c>
      <c r="H2975" s="3" t="s">
        <v>549</v>
      </c>
      <c r="I2975" s="3" t="str">
        <f>_xlfn.XLOOKUP(Tbl_BalanceHistory[[#This Row],[AgyCode]],Tbl_Agencies[Agy Code],Tbl_Agencies[Agy Sort])</f>
        <v>126000</v>
      </c>
      <c r="J2975" s="2" t="str">
        <f>Tbl_BalanceHistory[[#This Row],[AgyCode]]&amp;": "&amp;Tbl_BalanceHistory[[#This Row],[Agency Name]]</f>
        <v>162: Department of Accounts Transfer Payments</v>
      </c>
      <c r="K2975" s="1">
        <v>2021</v>
      </c>
      <c r="L2975" s="3">
        <v>728</v>
      </c>
      <c r="M2975" s="3" t="s">
        <v>292</v>
      </c>
      <c r="N2975" s="2" t="str">
        <f>Tbl_BalanceHistory[[#This Row],[ProgramCode]]&amp;": "&amp;Tbl_BalanceHistory[[#This Row],[Program Name]]</f>
        <v>728: Financial Assistance to Localities - General</v>
      </c>
      <c r="O2975" s="3" t="s">
        <v>886</v>
      </c>
      <c r="P2975" s="1" t="str">
        <f>IF(Tbl_BalanceHistory[[#This Row],[FundCode]]="0100","GF",IF(Tbl_BalanceHistory[[#This Row],[FundCode]]="01000","GF","Hi Ed / OCR"))</f>
        <v>GF</v>
      </c>
      <c r="Q2975" s="5">
        <v>9601076</v>
      </c>
      <c r="R2975" s="5">
        <v>9413061.2400000002</v>
      </c>
      <c r="S2975" s="5">
        <v>188014.76</v>
      </c>
      <c r="T2975" s="5">
        <v>0</v>
      </c>
      <c r="U2975" s="3"/>
      <c r="V2975" s="5">
        <v>188014.76</v>
      </c>
      <c r="W2975" s="5">
        <v>0</v>
      </c>
      <c r="X2975" s="5"/>
      <c r="Y2975" s="5"/>
      <c r="Z2975" s="5">
        <f>Tbl_BalanceHistory[[#This Row],[Discretionary Recommended - Pre 2022]]+Tbl_BalanceHistory[[#This Row],[Discretionary Balance Recommended: Policy]]+Tbl_BalanceHistory[[#This Row],[Discretionary Balance Recommended: Commitments]]</f>
        <v>0</v>
      </c>
      <c r="AA2975" s="5">
        <f>Tbl_BalanceHistory[[#This Row],[Discretionary Balance]]-Tbl_BalanceHistory[[#This Row],[Discretionary Reappropriation]]</f>
        <v>188014.76</v>
      </c>
      <c r="AB2975" s="2"/>
      <c r="AC2975" s="2"/>
      <c r="AD2975" s="2"/>
      <c r="AE2975" s="2"/>
    </row>
    <row r="2976" spans="1:31" ht="45" x14ac:dyDescent="0.25">
      <c r="A2976" s="2" t="s">
        <v>537</v>
      </c>
      <c r="B2976" s="3">
        <v>8</v>
      </c>
      <c r="C2976" s="3">
        <v>162</v>
      </c>
      <c r="D2976" s="3" t="s">
        <v>549</v>
      </c>
      <c r="E2976" s="3" t="str">
        <f>_xlfn.XLOOKUP(Tbl_BalanceHistory[[#This Row],[RespAgy]],Tbl_Agencies[Agy Code],Tbl_Agencies[Agy Sort])</f>
        <v>126000</v>
      </c>
      <c r="F2976" s="2" t="str">
        <f>Tbl_BalanceHistory[[#This Row],[RespAgy]]&amp;": "&amp;Tbl_BalanceHistory[[#This Row],[RespAgency]]</f>
        <v>162: Department of Accounts Transfer Payments</v>
      </c>
      <c r="G2976" s="3">
        <v>162</v>
      </c>
      <c r="H2976" s="3" t="s">
        <v>549</v>
      </c>
      <c r="I2976" s="3" t="str">
        <f>_xlfn.XLOOKUP(Tbl_BalanceHistory[[#This Row],[AgyCode]],Tbl_Agencies[Agy Code],Tbl_Agencies[Agy Sort])</f>
        <v>126000</v>
      </c>
      <c r="J2976" s="2" t="str">
        <f>Tbl_BalanceHistory[[#This Row],[AgyCode]]&amp;": "&amp;Tbl_BalanceHistory[[#This Row],[Agency Name]]</f>
        <v>162: Department of Accounts Transfer Payments</v>
      </c>
      <c r="K2976" s="1">
        <v>2022</v>
      </c>
      <c r="L2976" s="3">
        <v>728</v>
      </c>
      <c r="M2976" s="3" t="s">
        <v>292</v>
      </c>
      <c r="N2976" s="2" t="str">
        <f>Tbl_BalanceHistory[[#This Row],[ProgramCode]]&amp;": "&amp;Tbl_BalanceHistory[[#This Row],[Program Name]]</f>
        <v>728: Financial Assistance to Localities - General</v>
      </c>
      <c r="O2976" s="3" t="s">
        <v>886</v>
      </c>
      <c r="P2976" s="1" t="str">
        <f>IF(Tbl_BalanceHistory[[#This Row],[FundCode]]="0100","GF",IF(Tbl_BalanceHistory[[#This Row],[FundCode]]="01000","GF","Hi Ed / OCR"))</f>
        <v>GF</v>
      </c>
      <c r="Q2976" s="5">
        <v>10469104.119999999</v>
      </c>
      <c r="R2976" s="5">
        <v>10469104.119999999</v>
      </c>
      <c r="S2976" s="5">
        <v>0</v>
      </c>
      <c r="T2976" s="5">
        <v>0</v>
      </c>
      <c r="U2976" s="3"/>
      <c r="V2976" s="5">
        <v>0</v>
      </c>
      <c r="W2976" s="5"/>
      <c r="X2976" s="5">
        <v>0</v>
      </c>
      <c r="Y2976" s="5">
        <v>0</v>
      </c>
      <c r="Z2976" s="5">
        <f>Tbl_BalanceHistory[[#This Row],[Discretionary Recommended - Pre 2022]]+Tbl_BalanceHistory[[#This Row],[Discretionary Balance Recommended: Policy]]+Tbl_BalanceHistory[[#This Row],[Discretionary Balance Recommended: Commitments]]</f>
        <v>0</v>
      </c>
      <c r="AA2976" s="5">
        <f>Tbl_BalanceHistory[[#This Row],[Discretionary Balance]]-Tbl_BalanceHistory[[#This Row],[Discretionary Reappropriation]]</f>
        <v>0</v>
      </c>
      <c r="AB2976" s="2"/>
      <c r="AC2976" s="2"/>
      <c r="AD2976" s="2"/>
      <c r="AE2976" s="2"/>
    </row>
    <row r="2977" spans="1:31" ht="45" x14ac:dyDescent="0.25">
      <c r="A2977" s="2" t="s">
        <v>537</v>
      </c>
      <c r="B2977" s="3">
        <v>8</v>
      </c>
      <c r="C2977" s="3">
        <v>162</v>
      </c>
      <c r="D2977" s="3" t="s">
        <v>549</v>
      </c>
      <c r="E2977" s="3" t="str">
        <f>_xlfn.XLOOKUP(Tbl_BalanceHistory[[#This Row],[RespAgy]],Tbl_Agencies[Agy Code],Tbl_Agencies[Agy Sort])</f>
        <v>126000</v>
      </c>
      <c r="F2977" s="2" t="str">
        <f>Tbl_BalanceHistory[[#This Row],[RespAgy]]&amp;": "&amp;Tbl_BalanceHistory[[#This Row],[RespAgency]]</f>
        <v>162: Department of Accounts Transfer Payments</v>
      </c>
      <c r="G2977" s="3">
        <v>162</v>
      </c>
      <c r="H2977" s="3" t="s">
        <v>549</v>
      </c>
      <c r="I2977" s="3" t="str">
        <f>_xlfn.XLOOKUP(Tbl_BalanceHistory[[#This Row],[AgyCode]],Tbl_Agencies[Agy Code],Tbl_Agencies[Agy Sort])</f>
        <v>126000</v>
      </c>
      <c r="J2977" s="2" t="str">
        <f>Tbl_BalanceHistory[[#This Row],[AgyCode]]&amp;": "&amp;Tbl_BalanceHistory[[#This Row],[Agency Name]]</f>
        <v>162: Department of Accounts Transfer Payments</v>
      </c>
      <c r="K2977" s="1">
        <v>2023</v>
      </c>
      <c r="L2977" s="3">
        <v>728</v>
      </c>
      <c r="M2977" s="3" t="s">
        <v>292</v>
      </c>
      <c r="N2977" s="2" t="str">
        <f>Tbl_BalanceHistory[[#This Row],[ProgramCode]]&amp;": "&amp;Tbl_BalanceHistory[[#This Row],[Program Name]]</f>
        <v>728: Financial Assistance to Localities - General</v>
      </c>
      <c r="O2977" s="3" t="s">
        <v>886</v>
      </c>
      <c r="P2977" s="1" t="str">
        <f>IF(Tbl_BalanceHistory[[#This Row],[FundCode]]="0100","GF",IF(Tbl_BalanceHistory[[#This Row],[FundCode]]="01000","GF","Hi Ed / OCR"))</f>
        <v>GF</v>
      </c>
      <c r="Q2977" s="5">
        <v>11438481.51</v>
      </c>
      <c r="R2977" s="5">
        <v>11202797.18</v>
      </c>
      <c r="S2977" s="5">
        <v>235684.33</v>
      </c>
      <c r="T2977" s="5">
        <v>0</v>
      </c>
      <c r="U2977" s="3"/>
      <c r="V2977" s="5">
        <v>235684.33</v>
      </c>
      <c r="W2977" s="5">
        <v>0</v>
      </c>
      <c r="X2977" s="5">
        <v>0</v>
      </c>
      <c r="Y2977" s="5">
        <v>0</v>
      </c>
      <c r="Z2977" s="5">
        <v>0</v>
      </c>
      <c r="AA2977" s="5">
        <v>235684.33</v>
      </c>
      <c r="AB2977" s="2"/>
      <c r="AC2977" s="2"/>
      <c r="AD2977" s="2"/>
      <c r="AE2977" s="2"/>
    </row>
    <row r="2978" spans="1:31" ht="45" x14ac:dyDescent="0.25">
      <c r="A2978" s="2" t="s">
        <v>537</v>
      </c>
      <c r="B2978" s="3">
        <v>8</v>
      </c>
      <c r="C2978" s="3">
        <v>162</v>
      </c>
      <c r="D2978" s="3" t="s">
        <v>549</v>
      </c>
      <c r="E2978" s="3" t="str">
        <f>_xlfn.XLOOKUP(Tbl_BalanceHistory[[#This Row],[RespAgy]],Tbl_Agencies[Agy Code],Tbl_Agencies[Agy Sort])</f>
        <v>126000</v>
      </c>
      <c r="F2978" s="2" t="str">
        <f>Tbl_BalanceHistory[[#This Row],[RespAgy]]&amp;": "&amp;Tbl_BalanceHistory[[#This Row],[RespAgency]]</f>
        <v>162: Department of Accounts Transfer Payments</v>
      </c>
      <c r="G2978" s="3">
        <v>162</v>
      </c>
      <c r="H2978" s="3" t="s">
        <v>549</v>
      </c>
      <c r="I2978" s="3" t="str">
        <f>_xlfn.XLOOKUP(Tbl_BalanceHistory[[#This Row],[AgyCode]],Tbl_Agencies[Agy Code],Tbl_Agencies[Agy Sort])</f>
        <v>126000</v>
      </c>
      <c r="J2978" s="2" t="str">
        <f>Tbl_BalanceHistory[[#This Row],[AgyCode]]&amp;": "&amp;Tbl_BalanceHistory[[#This Row],[Agency Name]]</f>
        <v>162: Department of Accounts Transfer Payments</v>
      </c>
      <c r="K2978" s="1">
        <v>2024</v>
      </c>
      <c r="L2978" s="3">
        <v>728</v>
      </c>
      <c r="M2978" s="3" t="s">
        <v>292</v>
      </c>
      <c r="N2978" s="2" t="str">
        <f>Tbl_BalanceHistory[[#This Row],[ProgramCode]]&amp;": "&amp;Tbl_BalanceHistory[[#This Row],[Program Name]]</f>
        <v>728: Financial Assistance to Localities - General</v>
      </c>
      <c r="O2978" s="3" t="s">
        <v>886</v>
      </c>
      <c r="P2978" s="1" t="str">
        <f>IF(Tbl_BalanceHistory[[#This Row],[FundCode]]="0100","GF",IF(Tbl_BalanceHistory[[#This Row],[FundCode]]="01000","GF","Hi Ed / OCR"))</f>
        <v>GF</v>
      </c>
      <c r="Q2978" s="5">
        <v>12507784.51</v>
      </c>
      <c r="R2978" s="5">
        <v>12205966.470000001</v>
      </c>
      <c r="S2978" s="5">
        <v>301818.03999999998</v>
      </c>
      <c r="T2978" s="5">
        <v>0</v>
      </c>
      <c r="U2978" s="3"/>
      <c r="V2978" s="5">
        <v>301818.03999999998</v>
      </c>
      <c r="W2978" s="5">
        <v>0</v>
      </c>
      <c r="X2978" s="5">
        <v>0</v>
      </c>
      <c r="Y2978" s="5">
        <v>0</v>
      </c>
      <c r="Z2978" s="5">
        <v>0</v>
      </c>
      <c r="AA2978" s="5">
        <v>301818.03999999998</v>
      </c>
      <c r="AB2978" s="2"/>
      <c r="AC2978" s="2"/>
      <c r="AD2978" s="2"/>
      <c r="AE2978" s="2"/>
    </row>
    <row r="2979" spans="1:31" ht="45" x14ac:dyDescent="0.25">
      <c r="A2979" s="2" t="s">
        <v>537</v>
      </c>
      <c r="B2979" s="3">
        <v>8</v>
      </c>
      <c r="C2979" s="3">
        <v>162</v>
      </c>
      <c r="D2979" s="3" t="s">
        <v>549</v>
      </c>
      <c r="E2979" s="3" t="str">
        <f>_xlfn.XLOOKUP(Tbl_BalanceHistory[[#This Row],[RespAgy]],Tbl_Agencies[Agy Code],Tbl_Agencies[Agy Sort])</f>
        <v>126000</v>
      </c>
      <c r="F2979" s="2" t="str">
        <f>Tbl_BalanceHistory[[#This Row],[RespAgy]]&amp;": "&amp;Tbl_BalanceHistory[[#This Row],[RespAgency]]</f>
        <v>162: Department of Accounts Transfer Payments</v>
      </c>
      <c r="G2979" s="3">
        <v>162</v>
      </c>
      <c r="H2979" s="3" t="s">
        <v>549</v>
      </c>
      <c r="I2979" s="3" t="str">
        <f>_xlfn.XLOOKUP(Tbl_BalanceHistory[[#This Row],[AgyCode]],Tbl_Agencies[Agy Code],Tbl_Agencies[Agy Sort])</f>
        <v>126000</v>
      </c>
      <c r="J2979" s="2" t="str">
        <f>Tbl_BalanceHistory[[#This Row],[AgyCode]]&amp;": "&amp;Tbl_BalanceHistory[[#This Row],[Agency Name]]</f>
        <v>162: Department of Accounts Transfer Payments</v>
      </c>
      <c r="K2979" s="1">
        <v>2021</v>
      </c>
      <c r="L2979" s="3">
        <v>746</v>
      </c>
      <c r="M2979" s="3" t="s">
        <v>553</v>
      </c>
      <c r="N2979" s="2" t="str">
        <f>Tbl_BalanceHistory[[#This Row],[ProgramCode]]&amp;": "&amp;Tbl_BalanceHistory[[#This Row],[Program Name]]</f>
        <v>746: Personal Property Tax Relief Program</v>
      </c>
      <c r="O2979" s="3" t="s">
        <v>886</v>
      </c>
      <c r="P2979" s="1" t="str">
        <f>IF(Tbl_BalanceHistory[[#This Row],[FundCode]]="0100","GF",IF(Tbl_BalanceHistory[[#This Row],[FundCode]]="01000","GF","Hi Ed / OCR"))</f>
        <v>GF</v>
      </c>
      <c r="Q2979" s="5">
        <v>950000000</v>
      </c>
      <c r="R2979" s="5">
        <v>950000000</v>
      </c>
      <c r="S2979" s="5">
        <v>0</v>
      </c>
      <c r="T2979" s="5">
        <v>0</v>
      </c>
      <c r="U2979" s="3"/>
      <c r="V2979" s="5">
        <v>0</v>
      </c>
      <c r="W2979" s="5">
        <v>0</v>
      </c>
      <c r="X2979" s="5"/>
      <c r="Y2979" s="5"/>
      <c r="Z2979" s="5">
        <f>Tbl_BalanceHistory[[#This Row],[Discretionary Recommended - Pre 2022]]+Tbl_BalanceHistory[[#This Row],[Discretionary Balance Recommended: Policy]]+Tbl_BalanceHistory[[#This Row],[Discretionary Balance Recommended: Commitments]]</f>
        <v>0</v>
      </c>
      <c r="AA2979" s="5">
        <f>Tbl_BalanceHistory[[#This Row],[Discretionary Balance]]-Tbl_BalanceHistory[[#This Row],[Discretionary Reappropriation]]</f>
        <v>0</v>
      </c>
      <c r="AB2979" s="2"/>
      <c r="AC2979" s="2"/>
      <c r="AD2979" s="2"/>
      <c r="AE2979" s="2"/>
    </row>
    <row r="2980" spans="1:31" ht="45" x14ac:dyDescent="0.25">
      <c r="A2980" s="2" t="s">
        <v>537</v>
      </c>
      <c r="B2980" s="3">
        <v>8</v>
      </c>
      <c r="C2980" s="3">
        <v>162</v>
      </c>
      <c r="D2980" s="3" t="s">
        <v>549</v>
      </c>
      <c r="E2980" s="3" t="str">
        <f>_xlfn.XLOOKUP(Tbl_BalanceHistory[[#This Row],[RespAgy]],Tbl_Agencies[Agy Code],Tbl_Agencies[Agy Sort])</f>
        <v>126000</v>
      </c>
      <c r="F2980" s="2" t="str">
        <f>Tbl_BalanceHistory[[#This Row],[RespAgy]]&amp;": "&amp;Tbl_BalanceHistory[[#This Row],[RespAgency]]</f>
        <v>162: Department of Accounts Transfer Payments</v>
      </c>
      <c r="G2980" s="3">
        <v>162</v>
      </c>
      <c r="H2980" s="3" t="s">
        <v>549</v>
      </c>
      <c r="I2980" s="3" t="str">
        <f>_xlfn.XLOOKUP(Tbl_BalanceHistory[[#This Row],[AgyCode]],Tbl_Agencies[Agy Code],Tbl_Agencies[Agy Sort])</f>
        <v>126000</v>
      </c>
      <c r="J2980" s="2" t="str">
        <f>Tbl_BalanceHistory[[#This Row],[AgyCode]]&amp;": "&amp;Tbl_BalanceHistory[[#This Row],[Agency Name]]</f>
        <v>162: Department of Accounts Transfer Payments</v>
      </c>
      <c r="K2980" s="1">
        <v>2022</v>
      </c>
      <c r="L2980" s="3">
        <v>746</v>
      </c>
      <c r="M2980" s="3" t="s">
        <v>553</v>
      </c>
      <c r="N2980" s="2" t="str">
        <f>Tbl_BalanceHistory[[#This Row],[ProgramCode]]&amp;": "&amp;Tbl_BalanceHistory[[#This Row],[Program Name]]</f>
        <v>746: Personal Property Tax Relief Program</v>
      </c>
      <c r="O2980" s="3" t="s">
        <v>886</v>
      </c>
      <c r="P2980" s="1" t="str">
        <f>IF(Tbl_BalanceHistory[[#This Row],[FundCode]]="0100","GF",IF(Tbl_BalanceHistory[[#This Row],[FundCode]]="01000","GF","Hi Ed / OCR"))</f>
        <v>GF</v>
      </c>
      <c r="Q2980" s="5">
        <v>950000000</v>
      </c>
      <c r="R2980" s="5">
        <v>950000000</v>
      </c>
      <c r="S2980" s="5">
        <v>0</v>
      </c>
      <c r="T2980" s="5">
        <v>0</v>
      </c>
      <c r="U2980" s="3"/>
      <c r="V2980" s="5">
        <v>0</v>
      </c>
      <c r="W2980" s="5"/>
      <c r="X2980" s="5">
        <v>0</v>
      </c>
      <c r="Y2980" s="5">
        <v>0</v>
      </c>
      <c r="Z2980" s="5">
        <f>Tbl_BalanceHistory[[#This Row],[Discretionary Recommended - Pre 2022]]+Tbl_BalanceHistory[[#This Row],[Discretionary Balance Recommended: Policy]]+Tbl_BalanceHistory[[#This Row],[Discretionary Balance Recommended: Commitments]]</f>
        <v>0</v>
      </c>
      <c r="AA2980" s="5">
        <f>Tbl_BalanceHistory[[#This Row],[Discretionary Balance]]-Tbl_BalanceHistory[[#This Row],[Discretionary Reappropriation]]</f>
        <v>0</v>
      </c>
      <c r="AB2980" s="2"/>
      <c r="AC2980" s="2"/>
      <c r="AD2980" s="2"/>
      <c r="AE2980" s="2"/>
    </row>
    <row r="2981" spans="1:31" ht="45" x14ac:dyDescent="0.25">
      <c r="A2981" s="2" t="s">
        <v>537</v>
      </c>
      <c r="B2981" s="3">
        <v>8</v>
      </c>
      <c r="C2981" s="3">
        <v>162</v>
      </c>
      <c r="D2981" s="3" t="s">
        <v>549</v>
      </c>
      <c r="E2981" s="3" t="str">
        <f>_xlfn.XLOOKUP(Tbl_BalanceHistory[[#This Row],[RespAgy]],Tbl_Agencies[Agy Code],Tbl_Agencies[Agy Sort])</f>
        <v>126000</v>
      </c>
      <c r="F2981" s="2" t="str">
        <f>Tbl_BalanceHistory[[#This Row],[RespAgy]]&amp;": "&amp;Tbl_BalanceHistory[[#This Row],[RespAgency]]</f>
        <v>162: Department of Accounts Transfer Payments</v>
      </c>
      <c r="G2981" s="3">
        <v>162</v>
      </c>
      <c r="H2981" s="3" t="s">
        <v>549</v>
      </c>
      <c r="I2981" s="3" t="str">
        <f>_xlfn.XLOOKUP(Tbl_BalanceHistory[[#This Row],[AgyCode]],Tbl_Agencies[Agy Code],Tbl_Agencies[Agy Sort])</f>
        <v>126000</v>
      </c>
      <c r="J2981" s="2" t="str">
        <f>Tbl_BalanceHistory[[#This Row],[AgyCode]]&amp;": "&amp;Tbl_BalanceHistory[[#This Row],[Agency Name]]</f>
        <v>162: Department of Accounts Transfer Payments</v>
      </c>
      <c r="K2981" s="1">
        <v>2023</v>
      </c>
      <c r="L2981" s="3">
        <v>746</v>
      </c>
      <c r="M2981" s="3" t="s">
        <v>553</v>
      </c>
      <c r="N2981" s="2" t="str">
        <f>Tbl_BalanceHistory[[#This Row],[ProgramCode]]&amp;": "&amp;Tbl_BalanceHistory[[#This Row],[Program Name]]</f>
        <v>746: Personal Property Tax Relief Program</v>
      </c>
      <c r="O2981" s="3" t="s">
        <v>886</v>
      </c>
      <c r="P2981" s="1" t="str">
        <f>IF(Tbl_BalanceHistory[[#This Row],[FundCode]]="0100","GF",IF(Tbl_BalanceHistory[[#This Row],[FundCode]]="01000","GF","Hi Ed / OCR"))</f>
        <v>GF</v>
      </c>
      <c r="Q2981" s="5">
        <v>950000000</v>
      </c>
      <c r="R2981" s="5">
        <v>950000000</v>
      </c>
      <c r="S2981" s="5">
        <v>0</v>
      </c>
      <c r="T2981" s="5">
        <v>0</v>
      </c>
      <c r="U2981" s="3"/>
      <c r="V2981" s="5">
        <v>0</v>
      </c>
      <c r="W2981" s="5">
        <v>0</v>
      </c>
      <c r="X2981" s="5">
        <v>0</v>
      </c>
      <c r="Y2981" s="5">
        <v>0</v>
      </c>
      <c r="Z2981" s="5">
        <v>0</v>
      </c>
      <c r="AA2981" s="5">
        <v>0</v>
      </c>
      <c r="AB2981" s="2"/>
      <c r="AC2981" s="2"/>
      <c r="AD2981" s="2"/>
      <c r="AE2981" s="2"/>
    </row>
    <row r="2982" spans="1:31" ht="45" x14ac:dyDescent="0.25">
      <c r="A2982" s="2" t="s">
        <v>537</v>
      </c>
      <c r="B2982" s="3">
        <v>8</v>
      </c>
      <c r="C2982" s="3">
        <v>162</v>
      </c>
      <c r="D2982" s="3" t="s">
        <v>549</v>
      </c>
      <c r="E2982" s="3" t="str">
        <f>_xlfn.XLOOKUP(Tbl_BalanceHistory[[#This Row],[RespAgy]],Tbl_Agencies[Agy Code],Tbl_Agencies[Agy Sort])</f>
        <v>126000</v>
      </c>
      <c r="F2982" s="2" t="str">
        <f>Tbl_BalanceHistory[[#This Row],[RespAgy]]&amp;": "&amp;Tbl_BalanceHistory[[#This Row],[RespAgency]]</f>
        <v>162: Department of Accounts Transfer Payments</v>
      </c>
      <c r="G2982" s="3">
        <v>162</v>
      </c>
      <c r="H2982" s="3" t="s">
        <v>549</v>
      </c>
      <c r="I2982" s="3" t="str">
        <f>_xlfn.XLOOKUP(Tbl_BalanceHistory[[#This Row],[AgyCode]],Tbl_Agencies[Agy Code],Tbl_Agencies[Agy Sort])</f>
        <v>126000</v>
      </c>
      <c r="J2982" s="2" t="str">
        <f>Tbl_BalanceHistory[[#This Row],[AgyCode]]&amp;": "&amp;Tbl_BalanceHistory[[#This Row],[Agency Name]]</f>
        <v>162: Department of Accounts Transfer Payments</v>
      </c>
      <c r="K2982" s="1">
        <v>2024</v>
      </c>
      <c r="L2982" s="3">
        <v>746</v>
      </c>
      <c r="M2982" s="3" t="s">
        <v>553</v>
      </c>
      <c r="N2982" s="2" t="str">
        <f>Tbl_BalanceHistory[[#This Row],[ProgramCode]]&amp;": "&amp;Tbl_BalanceHistory[[#This Row],[Program Name]]</f>
        <v>746: Personal Property Tax Relief Program</v>
      </c>
      <c r="O2982" s="3" t="s">
        <v>886</v>
      </c>
      <c r="P2982" s="1" t="str">
        <f>IF(Tbl_BalanceHistory[[#This Row],[FundCode]]="0100","GF",IF(Tbl_BalanceHistory[[#This Row],[FundCode]]="01000","GF","Hi Ed / OCR"))</f>
        <v>GF</v>
      </c>
      <c r="Q2982" s="5">
        <v>950000000</v>
      </c>
      <c r="R2982" s="5">
        <v>950000000</v>
      </c>
      <c r="S2982" s="5">
        <v>0</v>
      </c>
      <c r="T2982" s="5">
        <v>0</v>
      </c>
      <c r="U2982" s="3"/>
      <c r="V2982" s="5">
        <v>0</v>
      </c>
      <c r="W2982" s="5">
        <v>0</v>
      </c>
      <c r="X2982" s="5">
        <v>0</v>
      </c>
      <c r="Y2982" s="5">
        <v>0</v>
      </c>
      <c r="Z2982" s="5">
        <v>0</v>
      </c>
      <c r="AA2982" s="5">
        <v>0</v>
      </c>
      <c r="AB2982" s="2"/>
      <c r="AC2982" s="2"/>
      <c r="AD2982" s="2"/>
      <c r="AE2982" s="2"/>
    </row>
    <row r="2983" spans="1:31" ht="45" x14ac:dyDescent="0.25">
      <c r="A2983" s="2" t="s">
        <v>537</v>
      </c>
      <c r="B2983" s="3">
        <v>8</v>
      </c>
      <c r="C2983" s="3">
        <v>122</v>
      </c>
      <c r="D2983" s="3" t="s">
        <v>556</v>
      </c>
      <c r="E2983" s="3" t="str">
        <f>_xlfn.XLOOKUP(Tbl_BalanceHistory[[#This Row],[RespAgy]],Tbl_Agencies[Agy Code],Tbl_Agencies[Agy Sort])</f>
        <v>127000</v>
      </c>
      <c r="F2983" s="2" t="str">
        <f>Tbl_BalanceHistory[[#This Row],[RespAgy]]&amp;": "&amp;Tbl_BalanceHistory[[#This Row],[RespAgency]]</f>
        <v>122: Department of Planning and Budget</v>
      </c>
      <c r="G2983" s="3">
        <v>122</v>
      </c>
      <c r="H2983" s="3" t="s">
        <v>556</v>
      </c>
      <c r="I2983" s="3" t="str">
        <f>_xlfn.XLOOKUP(Tbl_BalanceHistory[[#This Row],[AgyCode]],Tbl_Agencies[Agy Code],Tbl_Agencies[Agy Sort])</f>
        <v>127000</v>
      </c>
      <c r="J2983" s="2" t="str">
        <f>Tbl_BalanceHistory[[#This Row],[AgyCode]]&amp;": "&amp;Tbl_BalanceHistory[[#This Row],[Agency Name]]</f>
        <v>122: Department of Planning and Budget</v>
      </c>
      <c r="K2983" s="1">
        <v>2014</v>
      </c>
      <c r="L2983" s="3">
        <v>715</v>
      </c>
      <c r="M2983" s="3" t="s">
        <v>558</v>
      </c>
      <c r="N2983" s="2" t="str">
        <f>Tbl_BalanceHistory[[#This Row],[ProgramCode]]&amp;": "&amp;Tbl_BalanceHistory[[#This Row],[Program Name]]</f>
        <v>715: Planning, Budgeting, and Evaluation Services</v>
      </c>
      <c r="O2983" s="3" t="s">
        <v>1730</v>
      </c>
      <c r="P2983" s="1" t="str">
        <f>IF(Tbl_BalanceHistory[[#This Row],[FundCode]]="0100","GF",IF(Tbl_BalanceHistory[[#This Row],[FundCode]]="01000","GF","Hi Ed / OCR"))</f>
        <v>GF</v>
      </c>
      <c r="Q2983" s="5">
        <v>7427291</v>
      </c>
      <c r="R2983" s="5">
        <v>6443230.9100000001</v>
      </c>
      <c r="S2983" s="5">
        <v>984060</v>
      </c>
      <c r="T2983" s="5">
        <v>0</v>
      </c>
      <c r="U2983" s="3"/>
      <c r="V2983" s="5">
        <v>984060</v>
      </c>
      <c r="W2983" s="5">
        <v>359111</v>
      </c>
      <c r="X2983" s="5"/>
      <c r="Y2983" s="5"/>
      <c r="Z2983" s="5">
        <f>Tbl_BalanceHistory[[#This Row],[Discretionary Recommended - Pre 2022]]+Tbl_BalanceHistory[[#This Row],[Discretionary Balance Recommended: Policy]]+Tbl_BalanceHistory[[#This Row],[Discretionary Balance Recommended: Commitments]]</f>
        <v>359111</v>
      </c>
      <c r="AA2983" s="5">
        <f>Tbl_BalanceHistory[[#This Row],[Discretionary Balance]]-Tbl_BalanceHistory[[#This Row],[Discretionary Reappropriation]]</f>
        <v>624949</v>
      </c>
      <c r="AB2983" s="2" t="s">
        <v>1791</v>
      </c>
      <c r="AC2983" s="2"/>
      <c r="AD2983" s="2"/>
      <c r="AE2983" s="2"/>
    </row>
    <row r="2984" spans="1:31" ht="75" x14ac:dyDescent="0.25">
      <c r="A2984" s="2" t="s">
        <v>537</v>
      </c>
      <c r="B2984" s="3">
        <v>8</v>
      </c>
      <c r="C2984" s="3">
        <v>122</v>
      </c>
      <c r="D2984" s="3" t="s">
        <v>556</v>
      </c>
      <c r="E2984" s="3" t="str">
        <f>_xlfn.XLOOKUP(Tbl_BalanceHistory[[#This Row],[RespAgy]],Tbl_Agencies[Agy Code],Tbl_Agencies[Agy Sort])</f>
        <v>127000</v>
      </c>
      <c r="F2984" s="2" t="str">
        <f>Tbl_BalanceHistory[[#This Row],[RespAgy]]&amp;": "&amp;Tbl_BalanceHistory[[#This Row],[RespAgency]]</f>
        <v>122: Department of Planning and Budget</v>
      </c>
      <c r="G2984" s="3">
        <v>122</v>
      </c>
      <c r="H2984" s="3" t="s">
        <v>556</v>
      </c>
      <c r="I2984" s="3" t="str">
        <f>_xlfn.XLOOKUP(Tbl_BalanceHistory[[#This Row],[AgyCode]],Tbl_Agencies[Agy Code],Tbl_Agencies[Agy Sort])</f>
        <v>127000</v>
      </c>
      <c r="J2984" s="2" t="str">
        <f>Tbl_BalanceHistory[[#This Row],[AgyCode]]&amp;": "&amp;Tbl_BalanceHistory[[#This Row],[Agency Name]]</f>
        <v>122: Department of Planning and Budget</v>
      </c>
      <c r="K2984" s="1">
        <v>2015</v>
      </c>
      <c r="L2984" s="3">
        <v>715</v>
      </c>
      <c r="M2984" s="3" t="s">
        <v>558</v>
      </c>
      <c r="N2984" s="2" t="str">
        <f>Tbl_BalanceHistory[[#This Row],[ProgramCode]]&amp;": "&amp;Tbl_BalanceHistory[[#This Row],[Program Name]]</f>
        <v>715: Planning, Budgeting, and Evaluation Services</v>
      </c>
      <c r="O2984" s="3" t="s">
        <v>1730</v>
      </c>
      <c r="P2984" s="1" t="str">
        <f>IF(Tbl_BalanceHistory[[#This Row],[FundCode]]="0100","GF",IF(Tbl_BalanceHistory[[#This Row],[FundCode]]="01000","GF","Hi Ed / OCR"))</f>
        <v>GF</v>
      </c>
      <c r="Q2984" s="5">
        <v>6724635</v>
      </c>
      <c r="R2984" s="5">
        <v>5875007</v>
      </c>
      <c r="S2984" s="5">
        <v>849627</v>
      </c>
      <c r="T2984" s="5">
        <v>0</v>
      </c>
      <c r="U2984" s="3"/>
      <c r="V2984" s="5">
        <v>849627</v>
      </c>
      <c r="W2984" s="5">
        <v>395910</v>
      </c>
      <c r="X2984" s="5"/>
      <c r="Y2984" s="5"/>
      <c r="Z2984" s="5">
        <f>Tbl_BalanceHistory[[#This Row],[Discretionary Recommended - Pre 2022]]+Tbl_BalanceHistory[[#This Row],[Discretionary Balance Recommended: Policy]]+Tbl_BalanceHistory[[#This Row],[Discretionary Balance Recommended: Commitments]]</f>
        <v>395910</v>
      </c>
      <c r="AA2984" s="5">
        <f>Tbl_BalanceHistory[[#This Row],[Discretionary Balance]]-Tbl_BalanceHistory[[#This Row],[Discretionary Reappropriation]]</f>
        <v>453717</v>
      </c>
      <c r="AB2984" s="2" t="s">
        <v>2017</v>
      </c>
      <c r="AC2984" s="2"/>
      <c r="AD2984" s="2"/>
      <c r="AE2984" s="2"/>
    </row>
    <row r="2985" spans="1:31" ht="45" x14ac:dyDescent="0.25">
      <c r="A2985" s="2" t="s">
        <v>537</v>
      </c>
      <c r="B2985" s="3">
        <v>8</v>
      </c>
      <c r="C2985" s="3">
        <v>122</v>
      </c>
      <c r="D2985" s="3" t="s">
        <v>556</v>
      </c>
      <c r="E2985" s="3" t="str">
        <f>_xlfn.XLOOKUP(Tbl_BalanceHistory[[#This Row],[RespAgy]],Tbl_Agencies[Agy Code],Tbl_Agencies[Agy Sort])</f>
        <v>127000</v>
      </c>
      <c r="F2985" s="2" t="str">
        <f>Tbl_BalanceHistory[[#This Row],[RespAgy]]&amp;": "&amp;Tbl_BalanceHistory[[#This Row],[RespAgency]]</f>
        <v>122: Department of Planning and Budget</v>
      </c>
      <c r="G2985" s="3">
        <v>122</v>
      </c>
      <c r="H2985" s="3" t="s">
        <v>556</v>
      </c>
      <c r="I2985" s="3" t="str">
        <f>_xlfn.XLOOKUP(Tbl_BalanceHistory[[#This Row],[AgyCode]],Tbl_Agencies[Agy Code],Tbl_Agencies[Agy Sort])</f>
        <v>127000</v>
      </c>
      <c r="J2985" s="2" t="str">
        <f>Tbl_BalanceHistory[[#This Row],[AgyCode]]&amp;": "&amp;Tbl_BalanceHistory[[#This Row],[Agency Name]]</f>
        <v>122: Department of Planning and Budget</v>
      </c>
      <c r="K2985" s="1">
        <v>2016</v>
      </c>
      <c r="L2985" s="3">
        <v>715</v>
      </c>
      <c r="M2985" s="3" t="s">
        <v>558</v>
      </c>
      <c r="N2985" s="2" t="str">
        <f>Tbl_BalanceHistory[[#This Row],[ProgramCode]]&amp;": "&amp;Tbl_BalanceHistory[[#This Row],[Program Name]]</f>
        <v>715: Planning, Budgeting, and Evaluation Services</v>
      </c>
      <c r="O2985" s="3" t="s">
        <v>1730</v>
      </c>
      <c r="P2985" s="1" t="str">
        <f>IF(Tbl_BalanceHistory[[#This Row],[FundCode]]="0100","GF",IF(Tbl_BalanceHistory[[#This Row],[FundCode]]="01000","GF","Hi Ed / OCR"))</f>
        <v>GF</v>
      </c>
      <c r="Q2985" s="5">
        <v>6964911</v>
      </c>
      <c r="R2985" s="5">
        <v>6169892.71</v>
      </c>
      <c r="S2985" s="5">
        <v>795018</v>
      </c>
      <c r="T2985" s="5">
        <v>0</v>
      </c>
      <c r="U2985" s="3"/>
      <c r="V2985" s="5">
        <v>795018</v>
      </c>
      <c r="W2985" s="5">
        <v>0</v>
      </c>
      <c r="X2985" s="5"/>
      <c r="Y2985" s="5"/>
      <c r="Z2985" s="5">
        <f>Tbl_BalanceHistory[[#This Row],[Discretionary Recommended - Pre 2022]]+Tbl_BalanceHistory[[#This Row],[Discretionary Balance Recommended: Policy]]+Tbl_BalanceHistory[[#This Row],[Discretionary Balance Recommended: Commitments]]</f>
        <v>0</v>
      </c>
      <c r="AA2985" s="5">
        <f>Tbl_BalanceHistory[[#This Row],[Discretionary Balance]]-Tbl_BalanceHistory[[#This Row],[Discretionary Reappropriation]]</f>
        <v>795018</v>
      </c>
      <c r="AB2985" s="2"/>
      <c r="AC2985" s="2"/>
      <c r="AD2985" s="2"/>
      <c r="AE2985" s="2"/>
    </row>
    <row r="2986" spans="1:31" ht="45" x14ac:dyDescent="0.25">
      <c r="A2986" s="2" t="s">
        <v>537</v>
      </c>
      <c r="B2986" s="3">
        <v>8</v>
      </c>
      <c r="C2986" s="3">
        <v>122</v>
      </c>
      <c r="D2986" s="3" t="s">
        <v>556</v>
      </c>
      <c r="E2986" s="3" t="str">
        <f>_xlfn.XLOOKUP(Tbl_BalanceHistory[[#This Row],[RespAgy]],Tbl_Agencies[Agy Code],Tbl_Agencies[Agy Sort])</f>
        <v>127000</v>
      </c>
      <c r="F2986" s="2" t="str">
        <f>Tbl_BalanceHistory[[#This Row],[RespAgy]]&amp;": "&amp;Tbl_BalanceHistory[[#This Row],[RespAgency]]</f>
        <v>122: Department of Planning and Budget</v>
      </c>
      <c r="G2986" s="3">
        <v>122</v>
      </c>
      <c r="H2986" s="3" t="s">
        <v>556</v>
      </c>
      <c r="I2986" s="3" t="str">
        <f>_xlfn.XLOOKUP(Tbl_BalanceHistory[[#This Row],[AgyCode]],Tbl_Agencies[Agy Code],Tbl_Agencies[Agy Sort])</f>
        <v>127000</v>
      </c>
      <c r="J2986" s="2" t="str">
        <f>Tbl_BalanceHistory[[#This Row],[AgyCode]]&amp;": "&amp;Tbl_BalanceHistory[[#This Row],[Agency Name]]</f>
        <v>122: Department of Planning and Budget</v>
      </c>
      <c r="K2986" s="1">
        <v>2017</v>
      </c>
      <c r="L2986" s="3">
        <v>715</v>
      </c>
      <c r="M2986" s="3" t="s">
        <v>558</v>
      </c>
      <c r="N2986" s="2" t="str">
        <f>Tbl_BalanceHistory[[#This Row],[ProgramCode]]&amp;": "&amp;Tbl_BalanceHistory[[#This Row],[Program Name]]</f>
        <v>715: Planning, Budgeting, and Evaluation Services</v>
      </c>
      <c r="O2986" s="3" t="s">
        <v>886</v>
      </c>
      <c r="P2986" s="1" t="str">
        <f>IF(Tbl_BalanceHistory[[#This Row],[FundCode]]="0100","GF",IF(Tbl_BalanceHistory[[#This Row],[FundCode]]="01000","GF","Hi Ed / OCR"))</f>
        <v>GF</v>
      </c>
      <c r="Q2986" s="5">
        <v>7169345</v>
      </c>
      <c r="R2986" s="5">
        <v>6052816.2800000003</v>
      </c>
      <c r="S2986" s="5">
        <v>1116528</v>
      </c>
      <c r="T2986" s="5">
        <v>0</v>
      </c>
      <c r="U2986" s="3"/>
      <c r="V2986" s="5">
        <v>1116528</v>
      </c>
      <c r="W2986" s="5">
        <v>0</v>
      </c>
      <c r="X2986" s="5"/>
      <c r="Y2986" s="5"/>
      <c r="Z2986" s="5">
        <f>Tbl_BalanceHistory[[#This Row],[Discretionary Recommended - Pre 2022]]+Tbl_BalanceHistory[[#This Row],[Discretionary Balance Recommended: Policy]]+Tbl_BalanceHistory[[#This Row],[Discretionary Balance Recommended: Commitments]]</f>
        <v>0</v>
      </c>
      <c r="AA2986" s="5">
        <f>Tbl_BalanceHistory[[#This Row],[Discretionary Balance]]-Tbl_BalanceHistory[[#This Row],[Discretionary Reappropriation]]</f>
        <v>1116528</v>
      </c>
      <c r="AB2986" s="2"/>
      <c r="AC2986" s="2"/>
      <c r="AD2986" s="2"/>
      <c r="AE2986" s="2"/>
    </row>
    <row r="2987" spans="1:31" ht="45" x14ac:dyDescent="0.25">
      <c r="A2987" s="2" t="s">
        <v>537</v>
      </c>
      <c r="B2987" s="3">
        <v>8</v>
      </c>
      <c r="C2987" s="3">
        <v>122</v>
      </c>
      <c r="D2987" s="3" t="s">
        <v>556</v>
      </c>
      <c r="E2987" s="3" t="str">
        <f>_xlfn.XLOOKUP(Tbl_BalanceHistory[[#This Row],[RespAgy]],Tbl_Agencies[Agy Code],Tbl_Agencies[Agy Sort])</f>
        <v>127000</v>
      </c>
      <c r="F2987" s="2" t="str">
        <f>Tbl_BalanceHistory[[#This Row],[RespAgy]]&amp;": "&amp;Tbl_BalanceHistory[[#This Row],[RespAgency]]</f>
        <v>122: Department of Planning and Budget</v>
      </c>
      <c r="G2987" s="3">
        <v>122</v>
      </c>
      <c r="H2987" s="3" t="s">
        <v>556</v>
      </c>
      <c r="I2987" s="3" t="str">
        <f>_xlfn.XLOOKUP(Tbl_BalanceHistory[[#This Row],[AgyCode]],Tbl_Agencies[Agy Code],Tbl_Agencies[Agy Sort])</f>
        <v>127000</v>
      </c>
      <c r="J2987" s="2" t="str">
        <f>Tbl_BalanceHistory[[#This Row],[AgyCode]]&amp;": "&amp;Tbl_BalanceHistory[[#This Row],[Agency Name]]</f>
        <v>122: Department of Planning and Budget</v>
      </c>
      <c r="K2987" s="1">
        <v>2018</v>
      </c>
      <c r="L2987" s="3">
        <v>715</v>
      </c>
      <c r="M2987" s="3" t="s">
        <v>558</v>
      </c>
      <c r="N2987" s="2" t="str">
        <f>Tbl_BalanceHistory[[#This Row],[ProgramCode]]&amp;": "&amp;Tbl_BalanceHistory[[#This Row],[Program Name]]</f>
        <v>715: Planning, Budgeting, and Evaluation Services</v>
      </c>
      <c r="O2987" s="3" t="s">
        <v>886</v>
      </c>
      <c r="P2987" s="1" t="str">
        <f>IF(Tbl_BalanceHistory[[#This Row],[FundCode]]="0100","GF",IF(Tbl_BalanceHistory[[#This Row],[FundCode]]="01000","GF","Hi Ed / OCR"))</f>
        <v>GF</v>
      </c>
      <c r="Q2987" s="5">
        <v>7664886</v>
      </c>
      <c r="R2987" s="5">
        <v>6512986.46</v>
      </c>
      <c r="S2987" s="5">
        <v>1151899</v>
      </c>
      <c r="T2987" s="5">
        <v>0</v>
      </c>
      <c r="U2987" s="3"/>
      <c r="V2987" s="5">
        <v>1151899</v>
      </c>
      <c r="W2987" s="5">
        <v>0</v>
      </c>
      <c r="X2987" s="5"/>
      <c r="Y2987" s="5"/>
      <c r="Z2987" s="5">
        <f>Tbl_BalanceHistory[[#This Row],[Discretionary Recommended - Pre 2022]]+Tbl_BalanceHistory[[#This Row],[Discretionary Balance Recommended: Policy]]+Tbl_BalanceHistory[[#This Row],[Discretionary Balance Recommended: Commitments]]</f>
        <v>0</v>
      </c>
      <c r="AA2987" s="5">
        <f>Tbl_BalanceHistory[[#This Row],[Discretionary Balance]]-Tbl_BalanceHistory[[#This Row],[Discretionary Reappropriation]]</f>
        <v>1151899</v>
      </c>
      <c r="AB2987" s="2"/>
      <c r="AC2987" s="2"/>
      <c r="AD2987" s="2"/>
      <c r="AE2987" s="2"/>
    </row>
    <row r="2988" spans="1:31" ht="45" x14ac:dyDescent="0.25">
      <c r="A2988" s="2" t="s">
        <v>537</v>
      </c>
      <c r="B2988" s="3">
        <v>8</v>
      </c>
      <c r="C2988" s="3">
        <v>122</v>
      </c>
      <c r="D2988" s="3" t="s">
        <v>556</v>
      </c>
      <c r="E2988" s="3" t="str">
        <f>_xlfn.XLOOKUP(Tbl_BalanceHistory[[#This Row],[RespAgy]],Tbl_Agencies[Agy Code],Tbl_Agencies[Agy Sort])</f>
        <v>127000</v>
      </c>
      <c r="F2988" s="2" t="str">
        <f>Tbl_BalanceHistory[[#This Row],[RespAgy]]&amp;": "&amp;Tbl_BalanceHistory[[#This Row],[RespAgency]]</f>
        <v>122: Department of Planning and Budget</v>
      </c>
      <c r="G2988" s="3">
        <v>122</v>
      </c>
      <c r="H2988" s="3" t="s">
        <v>556</v>
      </c>
      <c r="I2988" s="3" t="str">
        <f>_xlfn.XLOOKUP(Tbl_BalanceHistory[[#This Row],[AgyCode]],Tbl_Agencies[Agy Code],Tbl_Agencies[Agy Sort])</f>
        <v>127000</v>
      </c>
      <c r="J2988" s="2" t="str">
        <f>Tbl_BalanceHistory[[#This Row],[AgyCode]]&amp;": "&amp;Tbl_BalanceHistory[[#This Row],[Agency Name]]</f>
        <v>122: Department of Planning and Budget</v>
      </c>
      <c r="K2988" s="1">
        <v>2019</v>
      </c>
      <c r="L2988" s="3">
        <v>715</v>
      </c>
      <c r="M2988" s="3" t="s">
        <v>558</v>
      </c>
      <c r="N2988" s="2" t="str">
        <f>Tbl_BalanceHistory[[#This Row],[ProgramCode]]&amp;": "&amp;Tbl_BalanceHistory[[#This Row],[Program Name]]</f>
        <v>715: Planning, Budgeting, and Evaluation Services</v>
      </c>
      <c r="O2988" s="3" t="s">
        <v>886</v>
      </c>
      <c r="P2988" s="1" t="str">
        <f>IF(Tbl_BalanceHistory[[#This Row],[FundCode]]="0100","GF",IF(Tbl_BalanceHistory[[#This Row],[FundCode]]="01000","GF","Hi Ed / OCR"))</f>
        <v>GF</v>
      </c>
      <c r="Q2988" s="5">
        <v>8002335</v>
      </c>
      <c r="R2988" s="5">
        <v>6723473.8600000003</v>
      </c>
      <c r="S2988" s="5">
        <v>1278861.1399999999</v>
      </c>
      <c r="T2988" s="5">
        <v>0</v>
      </c>
      <c r="U2988" s="3"/>
      <c r="V2988" s="5">
        <v>1278861.1399999999</v>
      </c>
      <c r="W2988" s="5">
        <v>0</v>
      </c>
      <c r="X2988" s="5"/>
      <c r="Y2988" s="5"/>
      <c r="Z2988" s="5">
        <f>Tbl_BalanceHistory[[#This Row],[Discretionary Recommended - Pre 2022]]+Tbl_BalanceHistory[[#This Row],[Discretionary Balance Recommended: Policy]]+Tbl_BalanceHistory[[#This Row],[Discretionary Balance Recommended: Commitments]]</f>
        <v>0</v>
      </c>
      <c r="AA2988" s="5">
        <f>Tbl_BalanceHistory[[#This Row],[Discretionary Balance]]-Tbl_BalanceHistory[[#This Row],[Discretionary Reappropriation]]</f>
        <v>1278861.1399999999</v>
      </c>
      <c r="AB2988" s="2"/>
      <c r="AC2988" s="2"/>
      <c r="AD2988" s="2"/>
      <c r="AE2988" s="2"/>
    </row>
    <row r="2989" spans="1:31" ht="45" x14ac:dyDescent="0.25">
      <c r="A2989" s="2" t="s">
        <v>537</v>
      </c>
      <c r="B2989" s="3">
        <v>8</v>
      </c>
      <c r="C2989" s="3">
        <v>122</v>
      </c>
      <c r="D2989" s="3" t="s">
        <v>556</v>
      </c>
      <c r="E2989" s="3" t="str">
        <f>_xlfn.XLOOKUP(Tbl_BalanceHistory[[#This Row],[RespAgy]],Tbl_Agencies[Agy Code],Tbl_Agencies[Agy Sort])</f>
        <v>127000</v>
      </c>
      <c r="F2989" s="2" t="str">
        <f>Tbl_BalanceHistory[[#This Row],[RespAgy]]&amp;": "&amp;Tbl_BalanceHistory[[#This Row],[RespAgency]]</f>
        <v>122: Department of Planning and Budget</v>
      </c>
      <c r="G2989" s="3">
        <v>122</v>
      </c>
      <c r="H2989" s="3" t="s">
        <v>556</v>
      </c>
      <c r="I2989" s="3" t="str">
        <f>_xlfn.XLOOKUP(Tbl_BalanceHistory[[#This Row],[AgyCode]],Tbl_Agencies[Agy Code],Tbl_Agencies[Agy Sort])</f>
        <v>127000</v>
      </c>
      <c r="J2989" s="2" t="str">
        <f>Tbl_BalanceHistory[[#This Row],[AgyCode]]&amp;": "&amp;Tbl_BalanceHistory[[#This Row],[Agency Name]]</f>
        <v>122: Department of Planning and Budget</v>
      </c>
      <c r="K2989" s="1">
        <v>2020</v>
      </c>
      <c r="L2989" s="3">
        <v>715</v>
      </c>
      <c r="M2989" s="3" t="s">
        <v>558</v>
      </c>
      <c r="N2989" s="2" t="str">
        <f>Tbl_BalanceHistory[[#This Row],[ProgramCode]]&amp;": "&amp;Tbl_BalanceHistory[[#This Row],[Program Name]]</f>
        <v>715: Planning, Budgeting, and Evaluation Services</v>
      </c>
      <c r="O2989" s="3" t="s">
        <v>886</v>
      </c>
      <c r="P2989" s="1" t="str">
        <f>IF(Tbl_BalanceHistory[[#This Row],[FundCode]]="0100","GF",IF(Tbl_BalanceHistory[[#This Row],[FundCode]]="01000","GF","Hi Ed / OCR"))</f>
        <v>GF</v>
      </c>
      <c r="Q2989" s="5">
        <v>8584557</v>
      </c>
      <c r="R2989" s="5">
        <v>6283622.1200000001</v>
      </c>
      <c r="S2989" s="5">
        <v>2300934.88</v>
      </c>
      <c r="T2989" s="5">
        <v>0</v>
      </c>
      <c r="U2989" s="3"/>
      <c r="V2989" s="5">
        <v>2300934.88</v>
      </c>
      <c r="W2989" s="5">
        <v>0</v>
      </c>
      <c r="X2989" s="5"/>
      <c r="Y2989" s="5"/>
      <c r="Z2989" s="5">
        <f>Tbl_BalanceHistory[[#This Row],[Discretionary Recommended - Pre 2022]]+Tbl_BalanceHistory[[#This Row],[Discretionary Balance Recommended: Policy]]+Tbl_BalanceHistory[[#This Row],[Discretionary Balance Recommended: Commitments]]</f>
        <v>0</v>
      </c>
      <c r="AA2989" s="5">
        <f>Tbl_BalanceHistory[[#This Row],[Discretionary Balance]]-Tbl_BalanceHistory[[#This Row],[Discretionary Reappropriation]]</f>
        <v>2300934.88</v>
      </c>
      <c r="AB2989" s="2"/>
      <c r="AC2989" s="2"/>
      <c r="AD2989" s="2"/>
      <c r="AE2989" s="2"/>
    </row>
    <row r="2990" spans="1:31" ht="45" x14ac:dyDescent="0.25">
      <c r="A2990" s="2" t="s">
        <v>537</v>
      </c>
      <c r="B2990" s="3">
        <v>8</v>
      </c>
      <c r="C2990" s="3">
        <v>122</v>
      </c>
      <c r="D2990" s="3" t="s">
        <v>556</v>
      </c>
      <c r="E2990" s="3" t="str">
        <f>_xlfn.XLOOKUP(Tbl_BalanceHistory[[#This Row],[RespAgy]],Tbl_Agencies[Agy Code],Tbl_Agencies[Agy Sort])</f>
        <v>127000</v>
      </c>
      <c r="F2990" s="2" t="str">
        <f>Tbl_BalanceHistory[[#This Row],[RespAgy]]&amp;": "&amp;Tbl_BalanceHistory[[#This Row],[RespAgency]]</f>
        <v>122: Department of Planning and Budget</v>
      </c>
      <c r="G2990" s="3">
        <v>122</v>
      </c>
      <c r="H2990" s="3" t="s">
        <v>556</v>
      </c>
      <c r="I2990" s="3" t="str">
        <f>_xlfn.XLOOKUP(Tbl_BalanceHistory[[#This Row],[AgyCode]],Tbl_Agencies[Agy Code],Tbl_Agencies[Agy Sort])</f>
        <v>127000</v>
      </c>
      <c r="J2990" s="2" t="str">
        <f>Tbl_BalanceHistory[[#This Row],[AgyCode]]&amp;": "&amp;Tbl_BalanceHistory[[#This Row],[Agency Name]]</f>
        <v>122: Department of Planning and Budget</v>
      </c>
      <c r="K2990" s="1">
        <v>2021</v>
      </c>
      <c r="L2990" s="3">
        <v>715</v>
      </c>
      <c r="M2990" s="3" t="s">
        <v>558</v>
      </c>
      <c r="N2990" s="2" t="str">
        <f>Tbl_BalanceHistory[[#This Row],[ProgramCode]]&amp;": "&amp;Tbl_BalanceHistory[[#This Row],[Program Name]]</f>
        <v>715: Planning, Budgeting, and Evaluation Services</v>
      </c>
      <c r="O2990" s="3" t="s">
        <v>886</v>
      </c>
      <c r="P2990" s="1" t="str">
        <f>IF(Tbl_BalanceHistory[[#This Row],[FundCode]]="0100","GF",IF(Tbl_BalanceHistory[[#This Row],[FundCode]]="01000","GF","Hi Ed / OCR"))</f>
        <v>GF</v>
      </c>
      <c r="Q2990" s="5">
        <v>8133754</v>
      </c>
      <c r="R2990" s="5">
        <v>5922784.54</v>
      </c>
      <c r="S2990" s="5">
        <v>2210969.46</v>
      </c>
      <c r="T2990" s="5">
        <v>0</v>
      </c>
      <c r="U2990" s="3"/>
      <c r="V2990" s="5">
        <v>2210969.46</v>
      </c>
      <c r="W2990" s="5">
        <v>0</v>
      </c>
      <c r="X2990" s="5"/>
      <c r="Y2990" s="5"/>
      <c r="Z2990" s="5">
        <f>Tbl_BalanceHistory[[#This Row],[Discretionary Recommended - Pre 2022]]+Tbl_BalanceHistory[[#This Row],[Discretionary Balance Recommended: Policy]]+Tbl_BalanceHistory[[#This Row],[Discretionary Balance Recommended: Commitments]]</f>
        <v>0</v>
      </c>
      <c r="AA2990" s="5">
        <f>Tbl_BalanceHistory[[#This Row],[Discretionary Balance]]-Tbl_BalanceHistory[[#This Row],[Discretionary Reappropriation]]</f>
        <v>2210969.46</v>
      </c>
      <c r="AB2990" s="2"/>
      <c r="AC2990" s="2"/>
      <c r="AD2990" s="2"/>
      <c r="AE2990" s="2"/>
    </row>
    <row r="2991" spans="1:31" ht="45" x14ac:dyDescent="0.25">
      <c r="A2991" s="2" t="s">
        <v>537</v>
      </c>
      <c r="B2991" s="3">
        <v>8</v>
      </c>
      <c r="C2991" s="3">
        <v>122</v>
      </c>
      <c r="D2991" s="3" t="s">
        <v>556</v>
      </c>
      <c r="E2991" s="3" t="str">
        <f>_xlfn.XLOOKUP(Tbl_BalanceHistory[[#This Row],[RespAgy]],Tbl_Agencies[Agy Code],Tbl_Agencies[Agy Sort])</f>
        <v>127000</v>
      </c>
      <c r="F2991" s="2" t="str">
        <f>Tbl_BalanceHistory[[#This Row],[RespAgy]]&amp;": "&amp;Tbl_BalanceHistory[[#This Row],[RespAgency]]</f>
        <v>122: Department of Planning and Budget</v>
      </c>
      <c r="G2991" s="3">
        <v>122</v>
      </c>
      <c r="H2991" s="3" t="s">
        <v>556</v>
      </c>
      <c r="I2991" s="3" t="str">
        <f>_xlfn.XLOOKUP(Tbl_BalanceHistory[[#This Row],[AgyCode]],Tbl_Agencies[Agy Code],Tbl_Agencies[Agy Sort])</f>
        <v>127000</v>
      </c>
      <c r="J2991" s="2" t="str">
        <f>Tbl_BalanceHistory[[#This Row],[AgyCode]]&amp;": "&amp;Tbl_BalanceHistory[[#This Row],[Agency Name]]</f>
        <v>122: Department of Planning and Budget</v>
      </c>
      <c r="K2991" s="1">
        <v>2022</v>
      </c>
      <c r="L2991" s="3">
        <v>715</v>
      </c>
      <c r="M2991" s="3" t="s">
        <v>558</v>
      </c>
      <c r="N2991" s="2" t="str">
        <f>Tbl_BalanceHistory[[#This Row],[ProgramCode]]&amp;": "&amp;Tbl_BalanceHistory[[#This Row],[Program Name]]</f>
        <v>715: Planning, Budgeting, and Evaluation Services</v>
      </c>
      <c r="O2991" s="3" t="s">
        <v>886</v>
      </c>
      <c r="P2991" s="1" t="str">
        <f>IF(Tbl_BalanceHistory[[#This Row],[FundCode]]="0100","GF",IF(Tbl_BalanceHistory[[#This Row],[FundCode]]="01000","GF","Hi Ed / OCR"))</f>
        <v>GF</v>
      </c>
      <c r="Q2991" s="5">
        <v>8487499</v>
      </c>
      <c r="R2991" s="5">
        <v>7008374.9199999999</v>
      </c>
      <c r="S2991" s="5">
        <v>1479124.08</v>
      </c>
      <c r="T2991" s="5">
        <v>0</v>
      </c>
      <c r="U2991" s="3"/>
      <c r="V2991" s="5">
        <v>1479124.08</v>
      </c>
      <c r="W2991" s="5"/>
      <c r="X2991" s="5">
        <v>0</v>
      </c>
      <c r="Y2991" s="5">
        <v>0</v>
      </c>
      <c r="Z2991" s="5">
        <f>Tbl_BalanceHistory[[#This Row],[Discretionary Recommended - Pre 2022]]+Tbl_BalanceHistory[[#This Row],[Discretionary Balance Recommended: Policy]]+Tbl_BalanceHistory[[#This Row],[Discretionary Balance Recommended: Commitments]]</f>
        <v>0</v>
      </c>
      <c r="AA2991" s="5">
        <f>Tbl_BalanceHistory[[#This Row],[Discretionary Balance]]-Tbl_BalanceHistory[[#This Row],[Discretionary Reappropriation]]</f>
        <v>1479124.08</v>
      </c>
      <c r="AB2991" s="2"/>
      <c r="AC2991" s="2"/>
      <c r="AD2991" s="2"/>
      <c r="AE2991" s="2"/>
    </row>
    <row r="2992" spans="1:31" ht="45" x14ac:dyDescent="0.25">
      <c r="A2992" s="2" t="s">
        <v>537</v>
      </c>
      <c r="B2992" s="3">
        <v>8</v>
      </c>
      <c r="C2992" s="3">
        <v>122</v>
      </c>
      <c r="D2992" s="3" t="s">
        <v>556</v>
      </c>
      <c r="E2992" s="3" t="str">
        <f>_xlfn.XLOOKUP(Tbl_BalanceHistory[[#This Row],[RespAgy]],Tbl_Agencies[Agy Code],Tbl_Agencies[Agy Sort])</f>
        <v>127000</v>
      </c>
      <c r="F2992" s="2" t="str">
        <f>Tbl_BalanceHistory[[#This Row],[RespAgy]]&amp;": "&amp;Tbl_BalanceHistory[[#This Row],[RespAgency]]</f>
        <v>122: Department of Planning and Budget</v>
      </c>
      <c r="G2992" s="3">
        <v>122</v>
      </c>
      <c r="H2992" s="3" t="s">
        <v>556</v>
      </c>
      <c r="I2992" s="3" t="str">
        <f>_xlfn.XLOOKUP(Tbl_BalanceHistory[[#This Row],[AgyCode]],Tbl_Agencies[Agy Code],Tbl_Agencies[Agy Sort])</f>
        <v>127000</v>
      </c>
      <c r="J2992" s="2" t="str">
        <f>Tbl_BalanceHistory[[#This Row],[AgyCode]]&amp;": "&amp;Tbl_BalanceHistory[[#This Row],[Agency Name]]</f>
        <v>122: Department of Planning and Budget</v>
      </c>
      <c r="K2992" s="1">
        <v>2023</v>
      </c>
      <c r="L2992" s="3">
        <v>715</v>
      </c>
      <c r="M2992" s="3" t="s">
        <v>558</v>
      </c>
      <c r="N2992" s="2" t="str">
        <f>Tbl_BalanceHistory[[#This Row],[ProgramCode]]&amp;": "&amp;Tbl_BalanceHistory[[#This Row],[Program Name]]</f>
        <v>715: Planning, Budgeting, and Evaluation Services</v>
      </c>
      <c r="O2992" s="3" t="s">
        <v>886</v>
      </c>
      <c r="P2992" s="1" t="str">
        <f>IF(Tbl_BalanceHistory[[#This Row],[FundCode]]="0100","GF",IF(Tbl_BalanceHistory[[#This Row],[FundCode]]="01000","GF","Hi Ed / OCR"))</f>
        <v>GF</v>
      </c>
      <c r="Q2992" s="5">
        <v>8865940</v>
      </c>
      <c r="R2992" s="5">
        <v>7446461.1799999997</v>
      </c>
      <c r="S2992" s="5">
        <v>1419478.82</v>
      </c>
      <c r="T2992" s="5">
        <v>0</v>
      </c>
      <c r="U2992" s="3"/>
      <c r="V2992" s="5">
        <v>1419478.82</v>
      </c>
      <c r="W2992" s="5">
        <v>0</v>
      </c>
      <c r="X2992" s="5">
        <v>500000</v>
      </c>
      <c r="Y2992" s="5">
        <v>0</v>
      </c>
      <c r="Z2992" s="5">
        <v>500000</v>
      </c>
      <c r="AA2992" s="5">
        <v>919478.82000000007</v>
      </c>
      <c r="AB2992" s="2"/>
      <c r="AC2992" s="2" t="s">
        <v>2406</v>
      </c>
      <c r="AD2992" s="2"/>
      <c r="AE2992" s="2"/>
    </row>
    <row r="2993" spans="1:31" ht="45" x14ac:dyDescent="0.25">
      <c r="A2993" s="2" t="s">
        <v>537</v>
      </c>
      <c r="B2993" s="3">
        <v>8</v>
      </c>
      <c r="C2993" s="3">
        <v>122</v>
      </c>
      <c r="D2993" s="3" t="s">
        <v>556</v>
      </c>
      <c r="E2993" s="3" t="str">
        <f>_xlfn.XLOOKUP(Tbl_BalanceHistory[[#This Row],[RespAgy]],Tbl_Agencies[Agy Code],Tbl_Agencies[Agy Sort])</f>
        <v>127000</v>
      </c>
      <c r="F2993" s="2" t="str">
        <f>Tbl_BalanceHistory[[#This Row],[RespAgy]]&amp;": "&amp;Tbl_BalanceHistory[[#This Row],[RespAgency]]</f>
        <v>122: Department of Planning and Budget</v>
      </c>
      <c r="G2993" s="3">
        <v>122</v>
      </c>
      <c r="H2993" s="3" t="s">
        <v>556</v>
      </c>
      <c r="I2993" s="3" t="str">
        <f>_xlfn.XLOOKUP(Tbl_BalanceHistory[[#This Row],[AgyCode]],Tbl_Agencies[Agy Code],Tbl_Agencies[Agy Sort])</f>
        <v>127000</v>
      </c>
      <c r="J2993" s="2" t="str">
        <f>Tbl_BalanceHistory[[#This Row],[AgyCode]]&amp;": "&amp;Tbl_BalanceHistory[[#This Row],[Agency Name]]</f>
        <v>122: Department of Planning and Budget</v>
      </c>
      <c r="K2993" s="1">
        <v>2024</v>
      </c>
      <c r="L2993" s="3">
        <v>715</v>
      </c>
      <c r="M2993" s="3" t="s">
        <v>558</v>
      </c>
      <c r="N2993" s="2" t="str">
        <f>Tbl_BalanceHistory[[#This Row],[ProgramCode]]&amp;": "&amp;Tbl_BalanceHistory[[#This Row],[Program Name]]</f>
        <v>715: Planning, Budgeting, and Evaluation Services</v>
      </c>
      <c r="O2993" s="3" t="s">
        <v>886</v>
      </c>
      <c r="P2993" s="1" t="str">
        <f>IF(Tbl_BalanceHistory[[#This Row],[FundCode]]="0100","GF",IF(Tbl_BalanceHistory[[#This Row],[FundCode]]="01000","GF","Hi Ed / OCR"))</f>
        <v>GF</v>
      </c>
      <c r="Q2993" s="5">
        <v>9724536</v>
      </c>
      <c r="R2993" s="5">
        <v>8112168.4500000002</v>
      </c>
      <c r="S2993" s="5">
        <v>1612367.55</v>
      </c>
      <c r="T2993" s="5">
        <v>0</v>
      </c>
      <c r="U2993" s="3"/>
      <c r="V2993" s="5">
        <v>1612367.55</v>
      </c>
      <c r="W2993" s="5">
        <v>0</v>
      </c>
      <c r="X2993" s="5">
        <v>500000</v>
      </c>
      <c r="Y2993" s="5">
        <v>0</v>
      </c>
      <c r="Z2993" s="5">
        <v>500000</v>
      </c>
      <c r="AA2993" s="5">
        <v>1112367.55</v>
      </c>
      <c r="AB2993" s="2"/>
      <c r="AC2993" s="2" t="s">
        <v>2568</v>
      </c>
      <c r="AD2993" s="2"/>
      <c r="AE2993" s="2"/>
    </row>
    <row r="2994" spans="1:31" ht="45" x14ac:dyDescent="0.25">
      <c r="A2994" s="2" t="s">
        <v>537</v>
      </c>
      <c r="B2994" s="3">
        <v>8</v>
      </c>
      <c r="C2994" s="3">
        <v>161</v>
      </c>
      <c r="D2994" s="3" t="s">
        <v>561</v>
      </c>
      <c r="E2994" s="3" t="str">
        <f>_xlfn.XLOOKUP(Tbl_BalanceHistory[[#This Row],[RespAgy]],Tbl_Agencies[Agy Code],Tbl_Agencies[Agy Sort])</f>
        <v>128000</v>
      </c>
      <c r="F2994" s="2" t="str">
        <f>Tbl_BalanceHistory[[#This Row],[RespAgy]]&amp;": "&amp;Tbl_BalanceHistory[[#This Row],[RespAgency]]</f>
        <v>161: Department of Taxation</v>
      </c>
      <c r="G2994" s="3">
        <v>161</v>
      </c>
      <c r="H2994" s="3" t="s">
        <v>561</v>
      </c>
      <c r="I2994" s="3" t="str">
        <f>_xlfn.XLOOKUP(Tbl_BalanceHistory[[#This Row],[AgyCode]],Tbl_Agencies[Agy Code],Tbl_Agencies[Agy Sort])</f>
        <v>128000</v>
      </c>
      <c r="J2994" s="2" t="str">
        <f>Tbl_BalanceHistory[[#This Row],[AgyCode]]&amp;": "&amp;Tbl_BalanceHistory[[#This Row],[Agency Name]]</f>
        <v>161: Department of Taxation</v>
      </c>
      <c r="K2994" s="1">
        <v>2014</v>
      </c>
      <c r="L2994" s="3">
        <v>715</v>
      </c>
      <c r="M2994" s="3" t="s">
        <v>558</v>
      </c>
      <c r="N2994" s="2" t="str">
        <f>Tbl_BalanceHistory[[#This Row],[ProgramCode]]&amp;": "&amp;Tbl_BalanceHistory[[#This Row],[Program Name]]</f>
        <v>715: Planning, Budgeting, and Evaluation Services</v>
      </c>
      <c r="O2994" s="3" t="s">
        <v>1730</v>
      </c>
      <c r="P2994" s="1" t="str">
        <f>IF(Tbl_BalanceHistory[[#This Row],[FundCode]]="0100","GF",IF(Tbl_BalanceHistory[[#This Row],[FundCode]]="01000","GF","Hi Ed / OCR"))</f>
        <v>GF</v>
      </c>
      <c r="Q2994" s="5">
        <v>3449097</v>
      </c>
      <c r="R2994" s="5">
        <v>3449097</v>
      </c>
      <c r="S2994" s="5">
        <v>0</v>
      </c>
      <c r="T2994" s="5">
        <v>0</v>
      </c>
      <c r="U2994" s="3"/>
      <c r="V2994" s="5">
        <v>0</v>
      </c>
      <c r="W2994" s="5">
        <v>0</v>
      </c>
      <c r="X2994" s="5"/>
      <c r="Y2994" s="5"/>
      <c r="Z2994" s="5">
        <f>Tbl_BalanceHistory[[#This Row],[Discretionary Recommended - Pre 2022]]+Tbl_BalanceHistory[[#This Row],[Discretionary Balance Recommended: Policy]]+Tbl_BalanceHistory[[#This Row],[Discretionary Balance Recommended: Commitments]]</f>
        <v>0</v>
      </c>
      <c r="AA2994" s="5">
        <f>Tbl_BalanceHistory[[#This Row],[Discretionary Balance]]-Tbl_BalanceHistory[[#This Row],[Discretionary Reappropriation]]</f>
        <v>0</v>
      </c>
      <c r="AB2994" s="2"/>
      <c r="AC2994" s="2"/>
      <c r="AD2994" s="2"/>
      <c r="AE2994" s="2"/>
    </row>
    <row r="2995" spans="1:31" ht="45" x14ac:dyDescent="0.25">
      <c r="A2995" s="2" t="s">
        <v>537</v>
      </c>
      <c r="B2995" s="3">
        <v>8</v>
      </c>
      <c r="C2995" s="3">
        <v>161</v>
      </c>
      <c r="D2995" s="3" t="s">
        <v>561</v>
      </c>
      <c r="E2995" s="3" t="str">
        <f>_xlfn.XLOOKUP(Tbl_BalanceHistory[[#This Row],[RespAgy]],Tbl_Agencies[Agy Code],Tbl_Agencies[Agy Sort])</f>
        <v>128000</v>
      </c>
      <c r="F2995" s="2" t="str">
        <f>Tbl_BalanceHistory[[#This Row],[RespAgy]]&amp;": "&amp;Tbl_BalanceHistory[[#This Row],[RespAgency]]</f>
        <v>161: Department of Taxation</v>
      </c>
      <c r="G2995" s="3">
        <v>161</v>
      </c>
      <c r="H2995" s="3" t="s">
        <v>561</v>
      </c>
      <c r="I2995" s="3" t="str">
        <f>_xlfn.XLOOKUP(Tbl_BalanceHistory[[#This Row],[AgyCode]],Tbl_Agencies[Agy Code],Tbl_Agencies[Agy Sort])</f>
        <v>128000</v>
      </c>
      <c r="J2995" s="2" t="str">
        <f>Tbl_BalanceHistory[[#This Row],[AgyCode]]&amp;": "&amp;Tbl_BalanceHistory[[#This Row],[Agency Name]]</f>
        <v>161: Department of Taxation</v>
      </c>
      <c r="K2995" s="1">
        <v>2015</v>
      </c>
      <c r="L2995" s="3">
        <v>715</v>
      </c>
      <c r="M2995" s="3" t="s">
        <v>558</v>
      </c>
      <c r="N2995" s="2" t="str">
        <f>Tbl_BalanceHistory[[#This Row],[ProgramCode]]&amp;": "&amp;Tbl_BalanceHistory[[#This Row],[Program Name]]</f>
        <v>715: Planning, Budgeting, and Evaluation Services</v>
      </c>
      <c r="O2995" s="3" t="s">
        <v>1730</v>
      </c>
      <c r="P2995" s="1" t="str">
        <f>IF(Tbl_BalanceHistory[[#This Row],[FundCode]]="0100","GF",IF(Tbl_BalanceHistory[[#This Row],[FundCode]]="01000","GF","Hi Ed / OCR"))</f>
        <v>GF</v>
      </c>
      <c r="Q2995" s="5">
        <v>3807095</v>
      </c>
      <c r="R2995" s="5">
        <v>3807089</v>
      </c>
      <c r="S2995" s="5">
        <v>5</v>
      </c>
      <c r="T2995" s="5">
        <v>0</v>
      </c>
      <c r="U2995" s="3"/>
      <c r="V2995" s="5">
        <v>5</v>
      </c>
      <c r="W2995" s="5">
        <v>0</v>
      </c>
      <c r="X2995" s="5"/>
      <c r="Y2995" s="5"/>
      <c r="Z2995" s="5">
        <f>Tbl_BalanceHistory[[#This Row],[Discretionary Recommended - Pre 2022]]+Tbl_BalanceHistory[[#This Row],[Discretionary Balance Recommended: Policy]]+Tbl_BalanceHistory[[#This Row],[Discretionary Balance Recommended: Commitments]]</f>
        <v>0</v>
      </c>
      <c r="AA2995" s="5">
        <f>Tbl_BalanceHistory[[#This Row],[Discretionary Balance]]-Tbl_BalanceHistory[[#This Row],[Discretionary Reappropriation]]</f>
        <v>5</v>
      </c>
      <c r="AB2995" s="2"/>
      <c r="AC2995" s="2"/>
      <c r="AD2995" s="2"/>
      <c r="AE2995" s="2"/>
    </row>
    <row r="2996" spans="1:31" ht="45" x14ac:dyDescent="0.25">
      <c r="A2996" s="2" t="s">
        <v>537</v>
      </c>
      <c r="B2996" s="3">
        <v>8</v>
      </c>
      <c r="C2996" s="3">
        <v>161</v>
      </c>
      <c r="D2996" s="3" t="s">
        <v>561</v>
      </c>
      <c r="E2996" s="3" t="str">
        <f>_xlfn.XLOOKUP(Tbl_BalanceHistory[[#This Row],[RespAgy]],Tbl_Agencies[Agy Code],Tbl_Agencies[Agy Sort])</f>
        <v>128000</v>
      </c>
      <c r="F2996" s="2" t="str">
        <f>Tbl_BalanceHistory[[#This Row],[RespAgy]]&amp;": "&amp;Tbl_BalanceHistory[[#This Row],[RespAgency]]</f>
        <v>161: Department of Taxation</v>
      </c>
      <c r="G2996" s="3">
        <v>161</v>
      </c>
      <c r="H2996" s="3" t="s">
        <v>561</v>
      </c>
      <c r="I2996" s="3" t="str">
        <f>_xlfn.XLOOKUP(Tbl_BalanceHistory[[#This Row],[AgyCode]],Tbl_Agencies[Agy Code],Tbl_Agencies[Agy Sort])</f>
        <v>128000</v>
      </c>
      <c r="J2996" s="2" t="str">
        <f>Tbl_BalanceHistory[[#This Row],[AgyCode]]&amp;": "&amp;Tbl_BalanceHistory[[#This Row],[Agency Name]]</f>
        <v>161: Department of Taxation</v>
      </c>
      <c r="K2996" s="1">
        <v>2016</v>
      </c>
      <c r="L2996" s="3">
        <v>715</v>
      </c>
      <c r="M2996" s="3" t="s">
        <v>558</v>
      </c>
      <c r="N2996" s="2" t="str">
        <f>Tbl_BalanceHistory[[#This Row],[ProgramCode]]&amp;": "&amp;Tbl_BalanceHistory[[#This Row],[Program Name]]</f>
        <v>715: Planning, Budgeting, and Evaluation Services</v>
      </c>
      <c r="O2996" s="3" t="s">
        <v>1730</v>
      </c>
      <c r="P2996" s="1" t="str">
        <f>IF(Tbl_BalanceHistory[[#This Row],[FundCode]]="0100","GF",IF(Tbl_BalanceHistory[[#This Row],[FundCode]]="01000","GF","Hi Ed / OCR"))</f>
        <v>GF</v>
      </c>
      <c r="Q2996" s="5">
        <v>3756141</v>
      </c>
      <c r="R2996" s="5">
        <v>3756141</v>
      </c>
      <c r="S2996" s="5">
        <v>0</v>
      </c>
      <c r="T2996" s="5">
        <v>0</v>
      </c>
      <c r="U2996" s="3"/>
      <c r="V2996" s="5">
        <v>0</v>
      </c>
      <c r="W2996" s="5">
        <v>0</v>
      </c>
      <c r="X2996" s="5"/>
      <c r="Y2996" s="5"/>
      <c r="Z2996" s="5">
        <f>Tbl_BalanceHistory[[#This Row],[Discretionary Recommended - Pre 2022]]+Tbl_BalanceHistory[[#This Row],[Discretionary Balance Recommended: Policy]]+Tbl_BalanceHistory[[#This Row],[Discretionary Balance Recommended: Commitments]]</f>
        <v>0</v>
      </c>
      <c r="AA2996" s="5">
        <f>Tbl_BalanceHistory[[#This Row],[Discretionary Balance]]-Tbl_BalanceHistory[[#This Row],[Discretionary Reappropriation]]</f>
        <v>0</v>
      </c>
      <c r="AB2996" s="2"/>
      <c r="AC2996" s="2"/>
      <c r="AD2996" s="2"/>
      <c r="AE2996" s="2"/>
    </row>
    <row r="2997" spans="1:31" ht="45" x14ac:dyDescent="0.25">
      <c r="A2997" s="2" t="s">
        <v>537</v>
      </c>
      <c r="B2997" s="3">
        <v>8</v>
      </c>
      <c r="C2997" s="3">
        <v>161</v>
      </c>
      <c r="D2997" s="3" t="s">
        <v>561</v>
      </c>
      <c r="E2997" s="3" t="str">
        <f>_xlfn.XLOOKUP(Tbl_BalanceHistory[[#This Row],[RespAgy]],Tbl_Agencies[Agy Code],Tbl_Agencies[Agy Sort])</f>
        <v>128000</v>
      </c>
      <c r="F2997" s="2" t="str">
        <f>Tbl_BalanceHistory[[#This Row],[RespAgy]]&amp;": "&amp;Tbl_BalanceHistory[[#This Row],[RespAgency]]</f>
        <v>161: Department of Taxation</v>
      </c>
      <c r="G2997" s="3">
        <v>161</v>
      </c>
      <c r="H2997" s="3" t="s">
        <v>561</v>
      </c>
      <c r="I2997" s="3" t="str">
        <f>_xlfn.XLOOKUP(Tbl_BalanceHistory[[#This Row],[AgyCode]],Tbl_Agencies[Agy Code],Tbl_Agencies[Agy Sort])</f>
        <v>128000</v>
      </c>
      <c r="J2997" s="2" t="str">
        <f>Tbl_BalanceHistory[[#This Row],[AgyCode]]&amp;": "&amp;Tbl_BalanceHistory[[#This Row],[Agency Name]]</f>
        <v>161: Department of Taxation</v>
      </c>
      <c r="K2997" s="1">
        <v>2017</v>
      </c>
      <c r="L2997" s="3">
        <v>715</v>
      </c>
      <c r="M2997" s="3" t="s">
        <v>558</v>
      </c>
      <c r="N2997" s="2" t="str">
        <f>Tbl_BalanceHistory[[#This Row],[ProgramCode]]&amp;": "&amp;Tbl_BalanceHistory[[#This Row],[Program Name]]</f>
        <v>715: Planning, Budgeting, and Evaluation Services</v>
      </c>
      <c r="O2997" s="3" t="s">
        <v>886</v>
      </c>
      <c r="P2997" s="1" t="str">
        <f>IF(Tbl_BalanceHistory[[#This Row],[FundCode]]="0100","GF",IF(Tbl_BalanceHistory[[#This Row],[FundCode]]="01000","GF","Hi Ed / OCR"))</f>
        <v>GF</v>
      </c>
      <c r="Q2997" s="5">
        <v>3784360</v>
      </c>
      <c r="R2997" s="5">
        <v>3784172.11</v>
      </c>
      <c r="S2997" s="5">
        <v>187</v>
      </c>
      <c r="T2997" s="5">
        <v>0</v>
      </c>
      <c r="U2997" s="3"/>
      <c r="V2997" s="5">
        <v>187</v>
      </c>
      <c r="W2997" s="5">
        <v>0</v>
      </c>
      <c r="X2997" s="5"/>
      <c r="Y2997" s="5"/>
      <c r="Z2997" s="5">
        <f>Tbl_BalanceHistory[[#This Row],[Discretionary Recommended - Pre 2022]]+Tbl_BalanceHistory[[#This Row],[Discretionary Balance Recommended: Policy]]+Tbl_BalanceHistory[[#This Row],[Discretionary Balance Recommended: Commitments]]</f>
        <v>0</v>
      </c>
      <c r="AA2997" s="5">
        <f>Tbl_BalanceHistory[[#This Row],[Discretionary Balance]]-Tbl_BalanceHistory[[#This Row],[Discretionary Reappropriation]]</f>
        <v>187</v>
      </c>
      <c r="AB2997" s="2"/>
      <c r="AC2997" s="2"/>
      <c r="AD2997" s="2"/>
      <c r="AE2997" s="2"/>
    </row>
    <row r="2998" spans="1:31" ht="45" x14ac:dyDescent="0.25">
      <c r="A2998" s="2" t="s">
        <v>537</v>
      </c>
      <c r="B2998" s="3">
        <v>8</v>
      </c>
      <c r="C2998" s="3">
        <v>161</v>
      </c>
      <c r="D2998" s="3" t="s">
        <v>561</v>
      </c>
      <c r="E2998" s="3" t="str">
        <f>_xlfn.XLOOKUP(Tbl_BalanceHistory[[#This Row],[RespAgy]],Tbl_Agencies[Agy Code],Tbl_Agencies[Agy Sort])</f>
        <v>128000</v>
      </c>
      <c r="F2998" s="2" t="str">
        <f>Tbl_BalanceHistory[[#This Row],[RespAgy]]&amp;": "&amp;Tbl_BalanceHistory[[#This Row],[RespAgency]]</f>
        <v>161: Department of Taxation</v>
      </c>
      <c r="G2998" s="3">
        <v>161</v>
      </c>
      <c r="H2998" s="3" t="s">
        <v>561</v>
      </c>
      <c r="I2998" s="3" t="str">
        <f>_xlfn.XLOOKUP(Tbl_BalanceHistory[[#This Row],[AgyCode]],Tbl_Agencies[Agy Code],Tbl_Agencies[Agy Sort])</f>
        <v>128000</v>
      </c>
      <c r="J2998" s="2" t="str">
        <f>Tbl_BalanceHistory[[#This Row],[AgyCode]]&amp;": "&amp;Tbl_BalanceHistory[[#This Row],[Agency Name]]</f>
        <v>161: Department of Taxation</v>
      </c>
      <c r="K2998" s="1">
        <v>2018</v>
      </c>
      <c r="L2998" s="3">
        <v>715</v>
      </c>
      <c r="M2998" s="3" t="s">
        <v>558</v>
      </c>
      <c r="N2998" s="2" t="str">
        <f>Tbl_BalanceHistory[[#This Row],[ProgramCode]]&amp;": "&amp;Tbl_BalanceHistory[[#This Row],[Program Name]]</f>
        <v>715: Planning, Budgeting, and Evaluation Services</v>
      </c>
      <c r="O2998" s="3" t="s">
        <v>886</v>
      </c>
      <c r="P2998" s="1" t="str">
        <f>IF(Tbl_BalanceHistory[[#This Row],[FundCode]]="0100","GF",IF(Tbl_BalanceHistory[[#This Row],[FundCode]]="01000","GF","Hi Ed / OCR"))</f>
        <v>GF</v>
      </c>
      <c r="Q2998" s="5">
        <v>4486306</v>
      </c>
      <c r="R2998" s="5">
        <v>4486221.71</v>
      </c>
      <c r="S2998" s="5">
        <v>84</v>
      </c>
      <c r="T2998" s="5">
        <v>0</v>
      </c>
      <c r="U2998" s="3"/>
      <c r="V2998" s="5">
        <v>84</v>
      </c>
      <c r="W2998" s="5">
        <v>0</v>
      </c>
      <c r="X2998" s="5"/>
      <c r="Y2998" s="5"/>
      <c r="Z2998" s="5">
        <f>Tbl_BalanceHistory[[#This Row],[Discretionary Recommended - Pre 2022]]+Tbl_BalanceHistory[[#This Row],[Discretionary Balance Recommended: Policy]]+Tbl_BalanceHistory[[#This Row],[Discretionary Balance Recommended: Commitments]]</f>
        <v>0</v>
      </c>
      <c r="AA2998" s="5">
        <f>Tbl_BalanceHistory[[#This Row],[Discretionary Balance]]-Tbl_BalanceHistory[[#This Row],[Discretionary Reappropriation]]</f>
        <v>84</v>
      </c>
      <c r="AB2998" s="2"/>
      <c r="AC2998" s="2"/>
      <c r="AD2998" s="2"/>
      <c r="AE2998" s="2"/>
    </row>
    <row r="2999" spans="1:31" ht="45" x14ac:dyDescent="0.25">
      <c r="A2999" s="2" t="s">
        <v>537</v>
      </c>
      <c r="B2999" s="3">
        <v>8</v>
      </c>
      <c r="C2999" s="3">
        <v>161</v>
      </c>
      <c r="D2999" s="3" t="s">
        <v>561</v>
      </c>
      <c r="E2999" s="3" t="str">
        <f>_xlfn.XLOOKUP(Tbl_BalanceHistory[[#This Row],[RespAgy]],Tbl_Agencies[Agy Code],Tbl_Agencies[Agy Sort])</f>
        <v>128000</v>
      </c>
      <c r="F2999" s="2" t="str">
        <f>Tbl_BalanceHistory[[#This Row],[RespAgy]]&amp;": "&amp;Tbl_BalanceHistory[[#This Row],[RespAgency]]</f>
        <v>161: Department of Taxation</v>
      </c>
      <c r="G2999" s="3">
        <v>161</v>
      </c>
      <c r="H2999" s="3" t="s">
        <v>561</v>
      </c>
      <c r="I2999" s="3" t="str">
        <f>_xlfn.XLOOKUP(Tbl_BalanceHistory[[#This Row],[AgyCode]],Tbl_Agencies[Agy Code],Tbl_Agencies[Agy Sort])</f>
        <v>128000</v>
      </c>
      <c r="J2999" s="2" t="str">
        <f>Tbl_BalanceHistory[[#This Row],[AgyCode]]&amp;": "&amp;Tbl_BalanceHistory[[#This Row],[Agency Name]]</f>
        <v>161: Department of Taxation</v>
      </c>
      <c r="K2999" s="1">
        <v>2019</v>
      </c>
      <c r="L2999" s="3">
        <v>715</v>
      </c>
      <c r="M2999" s="3" t="s">
        <v>558</v>
      </c>
      <c r="N2999" s="2" t="str">
        <f>Tbl_BalanceHistory[[#This Row],[ProgramCode]]&amp;": "&amp;Tbl_BalanceHistory[[#This Row],[Program Name]]</f>
        <v>715: Planning, Budgeting, and Evaluation Services</v>
      </c>
      <c r="O2999" s="3" t="s">
        <v>886</v>
      </c>
      <c r="P2999" s="1" t="str">
        <f>IF(Tbl_BalanceHistory[[#This Row],[FundCode]]="0100","GF",IF(Tbl_BalanceHistory[[#This Row],[FundCode]]="01000","GF","Hi Ed / OCR"))</f>
        <v>GF</v>
      </c>
      <c r="Q2999" s="5">
        <v>4390520</v>
      </c>
      <c r="R2999" s="5">
        <v>4387603.17</v>
      </c>
      <c r="S2999" s="5">
        <v>2916.83</v>
      </c>
      <c r="T2999" s="5">
        <v>0</v>
      </c>
      <c r="U2999" s="3"/>
      <c r="V2999" s="5">
        <v>2916.83</v>
      </c>
      <c r="W2999" s="5">
        <v>0</v>
      </c>
      <c r="X2999" s="5"/>
      <c r="Y2999" s="5"/>
      <c r="Z2999" s="5">
        <f>Tbl_BalanceHistory[[#This Row],[Discretionary Recommended - Pre 2022]]+Tbl_BalanceHistory[[#This Row],[Discretionary Balance Recommended: Policy]]+Tbl_BalanceHistory[[#This Row],[Discretionary Balance Recommended: Commitments]]</f>
        <v>0</v>
      </c>
      <c r="AA2999" s="5">
        <f>Tbl_BalanceHistory[[#This Row],[Discretionary Balance]]-Tbl_BalanceHistory[[#This Row],[Discretionary Reappropriation]]</f>
        <v>2916.83</v>
      </c>
      <c r="AB2999" s="2"/>
      <c r="AC2999" s="2"/>
      <c r="AD2999" s="2"/>
      <c r="AE2999" s="2"/>
    </row>
    <row r="3000" spans="1:31" ht="45" x14ac:dyDescent="0.25">
      <c r="A3000" s="2" t="s">
        <v>537</v>
      </c>
      <c r="B3000" s="3">
        <v>8</v>
      </c>
      <c r="C3000" s="3">
        <v>161</v>
      </c>
      <c r="D3000" s="3" t="s">
        <v>561</v>
      </c>
      <c r="E3000" s="3" t="str">
        <f>_xlfn.XLOOKUP(Tbl_BalanceHistory[[#This Row],[RespAgy]],Tbl_Agencies[Agy Code],Tbl_Agencies[Agy Sort])</f>
        <v>128000</v>
      </c>
      <c r="F3000" s="2" t="str">
        <f>Tbl_BalanceHistory[[#This Row],[RespAgy]]&amp;": "&amp;Tbl_BalanceHistory[[#This Row],[RespAgency]]</f>
        <v>161: Department of Taxation</v>
      </c>
      <c r="G3000" s="3">
        <v>161</v>
      </c>
      <c r="H3000" s="3" t="s">
        <v>561</v>
      </c>
      <c r="I3000" s="3" t="str">
        <f>_xlfn.XLOOKUP(Tbl_BalanceHistory[[#This Row],[AgyCode]],Tbl_Agencies[Agy Code],Tbl_Agencies[Agy Sort])</f>
        <v>128000</v>
      </c>
      <c r="J3000" s="2" t="str">
        <f>Tbl_BalanceHistory[[#This Row],[AgyCode]]&amp;": "&amp;Tbl_BalanceHistory[[#This Row],[Agency Name]]</f>
        <v>161: Department of Taxation</v>
      </c>
      <c r="K3000" s="1">
        <v>2020</v>
      </c>
      <c r="L3000" s="3">
        <v>715</v>
      </c>
      <c r="M3000" s="3" t="s">
        <v>558</v>
      </c>
      <c r="N3000" s="2" t="str">
        <f>Tbl_BalanceHistory[[#This Row],[ProgramCode]]&amp;": "&amp;Tbl_BalanceHistory[[#This Row],[Program Name]]</f>
        <v>715: Planning, Budgeting, and Evaluation Services</v>
      </c>
      <c r="O3000" s="3" t="s">
        <v>886</v>
      </c>
      <c r="P3000" s="1" t="str">
        <f>IF(Tbl_BalanceHistory[[#This Row],[FundCode]]="0100","GF",IF(Tbl_BalanceHistory[[#This Row],[FundCode]]="01000","GF","Hi Ed / OCR"))</f>
        <v>GF</v>
      </c>
      <c r="Q3000" s="5">
        <v>4532129.91</v>
      </c>
      <c r="R3000" s="5">
        <v>4532077.97</v>
      </c>
      <c r="S3000" s="5">
        <v>51.94</v>
      </c>
      <c r="T3000" s="5">
        <v>0</v>
      </c>
      <c r="U3000" s="3"/>
      <c r="V3000" s="5">
        <v>51.94</v>
      </c>
      <c r="W3000" s="5">
        <v>0</v>
      </c>
      <c r="X3000" s="5"/>
      <c r="Y3000" s="5"/>
      <c r="Z3000" s="5">
        <f>Tbl_BalanceHistory[[#This Row],[Discretionary Recommended - Pre 2022]]+Tbl_BalanceHistory[[#This Row],[Discretionary Balance Recommended: Policy]]+Tbl_BalanceHistory[[#This Row],[Discretionary Balance Recommended: Commitments]]</f>
        <v>0</v>
      </c>
      <c r="AA3000" s="5">
        <f>Tbl_BalanceHistory[[#This Row],[Discretionary Balance]]-Tbl_BalanceHistory[[#This Row],[Discretionary Reappropriation]]</f>
        <v>51.94</v>
      </c>
      <c r="AB3000" s="2"/>
      <c r="AC3000" s="2"/>
      <c r="AD3000" s="2"/>
      <c r="AE3000" s="2"/>
    </row>
    <row r="3001" spans="1:31" ht="45" x14ac:dyDescent="0.25">
      <c r="A3001" s="2" t="s">
        <v>537</v>
      </c>
      <c r="B3001" s="3">
        <v>8</v>
      </c>
      <c r="C3001" s="3">
        <v>161</v>
      </c>
      <c r="D3001" s="3" t="s">
        <v>561</v>
      </c>
      <c r="E3001" s="3" t="str">
        <f>_xlfn.XLOOKUP(Tbl_BalanceHistory[[#This Row],[RespAgy]],Tbl_Agencies[Agy Code],Tbl_Agencies[Agy Sort])</f>
        <v>128000</v>
      </c>
      <c r="F3001" s="2" t="str">
        <f>Tbl_BalanceHistory[[#This Row],[RespAgy]]&amp;": "&amp;Tbl_BalanceHistory[[#This Row],[RespAgency]]</f>
        <v>161: Department of Taxation</v>
      </c>
      <c r="G3001" s="3">
        <v>161</v>
      </c>
      <c r="H3001" s="3" t="s">
        <v>561</v>
      </c>
      <c r="I3001" s="3" t="str">
        <f>_xlfn.XLOOKUP(Tbl_BalanceHistory[[#This Row],[AgyCode]],Tbl_Agencies[Agy Code],Tbl_Agencies[Agy Sort])</f>
        <v>128000</v>
      </c>
      <c r="J3001" s="2" t="str">
        <f>Tbl_BalanceHistory[[#This Row],[AgyCode]]&amp;": "&amp;Tbl_BalanceHistory[[#This Row],[Agency Name]]</f>
        <v>161: Department of Taxation</v>
      </c>
      <c r="K3001" s="1">
        <v>2021</v>
      </c>
      <c r="L3001" s="3">
        <v>715</v>
      </c>
      <c r="M3001" s="3" t="s">
        <v>558</v>
      </c>
      <c r="N3001" s="2" t="str">
        <f>Tbl_BalanceHistory[[#This Row],[ProgramCode]]&amp;": "&amp;Tbl_BalanceHistory[[#This Row],[Program Name]]</f>
        <v>715: Planning, Budgeting, and Evaluation Services</v>
      </c>
      <c r="O3001" s="3" t="s">
        <v>886</v>
      </c>
      <c r="P3001" s="1" t="str">
        <f>IF(Tbl_BalanceHistory[[#This Row],[FundCode]]="0100","GF",IF(Tbl_BalanceHistory[[#This Row],[FundCode]]="01000","GF","Hi Ed / OCR"))</f>
        <v>GF</v>
      </c>
      <c r="Q3001" s="5">
        <v>4212549</v>
      </c>
      <c r="R3001" s="5">
        <v>4206599.4400000004</v>
      </c>
      <c r="S3001" s="5">
        <v>5949.56</v>
      </c>
      <c r="T3001" s="5">
        <v>0</v>
      </c>
      <c r="U3001" s="3"/>
      <c r="V3001" s="5">
        <v>5949.56</v>
      </c>
      <c r="W3001" s="5">
        <v>0</v>
      </c>
      <c r="X3001" s="5"/>
      <c r="Y3001" s="5"/>
      <c r="Z3001" s="5">
        <f>Tbl_BalanceHistory[[#This Row],[Discretionary Recommended - Pre 2022]]+Tbl_BalanceHistory[[#This Row],[Discretionary Balance Recommended: Policy]]+Tbl_BalanceHistory[[#This Row],[Discretionary Balance Recommended: Commitments]]</f>
        <v>0</v>
      </c>
      <c r="AA3001" s="5">
        <f>Tbl_BalanceHistory[[#This Row],[Discretionary Balance]]-Tbl_BalanceHistory[[#This Row],[Discretionary Reappropriation]]</f>
        <v>5949.56</v>
      </c>
      <c r="AB3001" s="2"/>
      <c r="AC3001" s="2"/>
      <c r="AD3001" s="2"/>
      <c r="AE3001" s="2"/>
    </row>
    <row r="3002" spans="1:31" ht="45" x14ac:dyDescent="0.25">
      <c r="A3002" s="2" t="s">
        <v>537</v>
      </c>
      <c r="B3002" s="3">
        <v>8</v>
      </c>
      <c r="C3002" s="3">
        <v>161</v>
      </c>
      <c r="D3002" s="3" t="s">
        <v>561</v>
      </c>
      <c r="E3002" s="3" t="str">
        <f>_xlfn.XLOOKUP(Tbl_BalanceHistory[[#This Row],[RespAgy]],Tbl_Agencies[Agy Code],Tbl_Agencies[Agy Sort])</f>
        <v>128000</v>
      </c>
      <c r="F3002" s="2" t="str">
        <f>Tbl_BalanceHistory[[#This Row],[RespAgy]]&amp;": "&amp;Tbl_BalanceHistory[[#This Row],[RespAgency]]</f>
        <v>161: Department of Taxation</v>
      </c>
      <c r="G3002" s="3">
        <v>161</v>
      </c>
      <c r="H3002" s="3" t="s">
        <v>561</v>
      </c>
      <c r="I3002" s="3" t="str">
        <f>_xlfn.XLOOKUP(Tbl_BalanceHistory[[#This Row],[AgyCode]],Tbl_Agencies[Agy Code],Tbl_Agencies[Agy Sort])</f>
        <v>128000</v>
      </c>
      <c r="J3002" s="2" t="str">
        <f>Tbl_BalanceHistory[[#This Row],[AgyCode]]&amp;": "&amp;Tbl_BalanceHistory[[#This Row],[Agency Name]]</f>
        <v>161: Department of Taxation</v>
      </c>
      <c r="K3002" s="1">
        <v>2022</v>
      </c>
      <c r="L3002" s="3">
        <v>715</v>
      </c>
      <c r="M3002" s="3" t="s">
        <v>558</v>
      </c>
      <c r="N3002" s="2" t="str">
        <f>Tbl_BalanceHistory[[#This Row],[ProgramCode]]&amp;": "&amp;Tbl_BalanceHistory[[#This Row],[Program Name]]</f>
        <v>715: Planning, Budgeting, and Evaluation Services</v>
      </c>
      <c r="O3002" s="3" t="s">
        <v>886</v>
      </c>
      <c r="P3002" s="1" t="str">
        <f>IF(Tbl_BalanceHistory[[#This Row],[FundCode]]="0100","GF",IF(Tbl_BalanceHistory[[#This Row],[FundCode]]="01000","GF","Hi Ed / OCR"))</f>
        <v>GF</v>
      </c>
      <c r="Q3002" s="5">
        <v>4417772</v>
      </c>
      <c r="R3002" s="5">
        <v>4272472.38</v>
      </c>
      <c r="S3002" s="5">
        <v>145299.62</v>
      </c>
      <c r="T3002" s="5">
        <v>0</v>
      </c>
      <c r="U3002" s="3"/>
      <c r="V3002" s="5">
        <v>145299.62</v>
      </c>
      <c r="W3002" s="5"/>
      <c r="X3002" s="5">
        <v>0</v>
      </c>
      <c r="Y3002" s="5">
        <v>0</v>
      </c>
      <c r="Z3002" s="5">
        <f>Tbl_BalanceHistory[[#This Row],[Discretionary Recommended - Pre 2022]]+Tbl_BalanceHistory[[#This Row],[Discretionary Balance Recommended: Policy]]+Tbl_BalanceHistory[[#This Row],[Discretionary Balance Recommended: Commitments]]</f>
        <v>0</v>
      </c>
      <c r="AA3002" s="5">
        <f>Tbl_BalanceHistory[[#This Row],[Discretionary Balance]]-Tbl_BalanceHistory[[#This Row],[Discretionary Reappropriation]]</f>
        <v>145299.62</v>
      </c>
      <c r="AB3002" s="2"/>
      <c r="AC3002" s="2"/>
      <c r="AD3002" s="2"/>
      <c r="AE3002" s="2"/>
    </row>
    <row r="3003" spans="1:31" ht="45" x14ac:dyDescent="0.25">
      <c r="A3003" s="2" t="s">
        <v>537</v>
      </c>
      <c r="B3003" s="3">
        <v>8</v>
      </c>
      <c r="C3003" s="3">
        <v>161</v>
      </c>
      <c r="D3003" s="3" t="s">
        <v>561</v>
      </c>
      <c r="E3003" s="3" t="str">
        <f>_xlfn.XLOOKUP(Tbl_BalanceHistory[[#This Row],[RespAgy]],Tbl_Agencies[Agy Code],Tbl_Agencies[Agy Sort])</f>
        <v>128000</v>
      </c>
      <c r="F3003" s="2" t="str">
        <f>Tbl_BalanceHistory[[#This Row],[RespAgy]]&amp;": "&amp;Tbl_BalanceHistory[[#This Row],[RespAgency]]</f>
        <v>161: Department of Taxation</v>
      </c>
      <c r="G3003" s="3">
        <v>161</v>
      </c>
      <c r="H3003" s="3" t="s">
        <v>561</v>
      </c>
      <c r="I3003" s="3" t="str">
        <f>_xlfn.XLOOKUP(Tbl_BalanceHistory[[#This Row],[AgyCode]],Tbl_Agencies[Agy Code],Tbl_Agencies[Agy Sort])</f>
        <v>128000</v>
      </c>
      <c r="J3003" s="2" t="str">
        <f>Tbl_BalanceHistory[[#This Row],[AgyCode]]&amp;": "&amp;Tbl_BalanceHistory[[#This Row],[Agency Name]]</f>
        <v>161: Department of Taxation</v>
      </c>
      <c r="K3003" s="1">
        <v>2023</v>
      </c>
      <c r="L3003" s="3">
        <v>715</v>
      </c>
      <c r="M3003" s="3" t="s">
        <v>558</v>
      </c>
      <c r="N3003" s="2" t="str">
        <f>Tbl_BalanceHistory[[#This Row],[ProgramCode]]&amp;": "&amp;Tbl_BalanceHistory[[#This Row],[Program Name]]</f>
        <v>715: Planning, Budgeting, and Evaluation Services</v>
      </c>
      <c r="O3003" s="3" t="s">
        <v>886</v>
      </c>
      <c r="P3003" s="1" t="str">
        <f>IF(Tbl_BalanceHistory[[#This Row],[FundCode]]="0100","GF",IF(Tbl_BalanceHistory[[#This Row],[FundCode]]="01000","GF","Hi Ed / OCR"))</f>
        <v>GF</v>
      </c>
      <c r="Q3003" s="5">
        <v>4567772</v>
      </c>
      <c r="R3003" s="5">
        <v>4541304.24</v>
      </c>
      <c r="S3003" s="5">
        <v>26467.759999999998</v>
      </c>
      <c r="T3003" s="5">
        <v>0</v>
      </c>
      <c r="U3003" s="3"/>
      <c r="V3003" s="5">
        <v>26467.759999999998</v>
      </c>
      <c r="W3003" s="5">
        <v>0</v>
      </c>
      <c r="X3003" s="5">
        <v>0</v>
      </c>
      <c r="Y3003" s="5">
        <v>0</v>
      </c>
      <c r="Z3003" s="5">
        <v>0</v>
      </c>
      <c r="AA3003" s="5">
        <v>26467.759999999998</v>
      </c>
      <c r="AB3003" s="2"/>
      <c r="AC3003" s="2"/>
      <c r="AD3003" s="2"/>
      <c r="AE3003" s="2"/>
    </row>
    <row r="3004" spans="1:31" ht="45" x14ac:dyDescent="0.25">
      <c r="A3004" s="2" t="s">
        <v>537</v>
      </c>
      <c r="B3004" s="3">
        <v>8</v>
      </c>
      <c r="C3004" s="3">
        <v>161</v>
      </c>
      <c r="D3004" s="3" t="s">
        <v>561</v>
      </c>
      <c r="E3004" s="3" t="str">
        <f>_xlfn.XLOOKUP(Tbl_BalanceHistory[[#This Row],[RespAgy]],Tbl_Agencies[Agy Code],Tbl_Agencies[Agy Sort])</f>
        <v>128000</v>
      </c>
      <c r="F3004" s="2" t="str">
        <f>Tbl_BalanceHistory[[#This Row],[RespAgy]]&amp;": "&amp;Tbl_BalanceHistory[[#This Row],[RespAgency]]</f>
        <v>161: Department of Taxation</v>
      </c>
      <c r="G3004" s="3">
        <v>161</v>
      </c>
      <c r="H3004" s="3" t="s">
        <v>561</v>
      </c>
      <c r="I3004" s="3" t="str">
        <f>_xlfn.XLOOKUP(Tbl_BalanceHistory[[#This Row],[AgyCode]],Tbl_Agencies[Agy Code],Tbl_Agencies[Agy Sort])</f>
        <v>128000</v>
      </c>
      <c r="J3004" s="2" t="str">
        <f>Tbl_BalanceHistory[[#This Row],[AgyCode]]&amp;": "&amp;Tbl_BalanceHistory[[#This Row],[Agency Name]]</f>
        <v>161: Department of Taxation</v>
      </c>
      <c r="K3004" s="1">
        <v>2024</v>
      </c>
      <c r="L3004" s="3">
        <v>715</v>
      </c>
      <c r="M3004" s="3" t="s">
        <v>558</v>
      </c>
      <c r="N3004" s="2" t="str">
        <f>Tbl_BalanceHistory[[#This Row],[ProgramCode]]&amp;": "&amp;Tbl_BalanceHistory[[#This Row],[Program Name]]</f>
        <v>715: Planning, Budgeting, and Evaluation Services</v>
      </c>
      <c r="O3004" s="3" t="s">
        <v>886</v>
      </c>
      <c r="P3004" s="1" t="str">
        <f>IF(Tbl_BalanceHistory[[#This Row],[FundCode]]="0100","GF",IF(Tbl_BalanceHistory[[#This Row],[FundCode]]="01000","GF","Hi Ed / OCR"))</f>
        <v>GF</v>
      </c>
      <c r="Q3004" s="5">
        <v>5167772</v>
      </c>
      <c r="R3004" s="5">
        <v>5167145.42</v>
      </c>
      <c r="S3004" s="5">
        <v>626.58000000000004</v>
      </c>
      <c r="T3004" s="5">
        <v>0</v>
      </c>
      <c r="U3004" s="3"/>
      <c r="V3004" s="5">
        <v>626.58000000000004</v>
      </c>
      <c r="W3004" s="5">
        <v>0</v>
      </c>
      <c r="X3004" s="5">
        <v>0</v>
      </c>
      <c r="Y3004" s="5">
        <v>0</v>
      </c>
      <c r="Z3004" s="5">
        <v>0</v>
      </c>
      <c r="AA3004" s="5">
        <v>626.58000000000004</v>
      </c>
      <c r="AB3004" s="2"/>
      <c r="AC3004" s="2"/>
      <c r="AD3004" s="2"/>
      <c r="AE3004" s="2"/>
    </row>
    <row r="3005" spans="1:31" ht="30" x14ac:dyDescent="0.25">
      <c r="A3005" s="2" t="s">
        <v>537</v>
      </c>
      <c r="B3005" s="3">
        <v>8</v>
      </c>
      <c r="C3005" s="3">
        <v>161</v>
      </c>
      <c r="D3005" s="3" t="s">
        <v>561</v>
      </c>
      <c r="E3005" s="3" t="str">
        <f>_xlfn.XLOOKUP(Tbl_BalanceHistory[[#This Row],[RespAgy]],Tbl_Agencies[Agy Code],Tbl_Agencies[Agy Sort])</f>
        <v>128000</v>
      </c>
      <c r="F3005" s="2" t="str">
        <f>Tbl_BalanceHistory[[#This Row],[RespAgy]]&amp;": "&amp;Tbl_BalanceHistory[[#This Row],[RespAgency]]</f>
        <v>161: Department of Taxation</v>
      </c>
      <c r="G3005" s="3">
        <v>161</v>
      </c>
      <c r="H3005" s="3" t="s">
        <v>561</v>
      </c>
      <c r="I3005" s="3" t="str">
        <f>_xlfn.XLOOKUP(Tbl_BalanceHistory[[#This Row],[AgyCode]],Tbl_Agencies[Agy Code],Tbl_Agencies[Agy Sort])</f>
        <v>128000</v>
      </c>
      <c r="J3005" s="2" t="str">
        <f>Tbl_BalanceHistory[[#This Row],[AgyCode]]&amp;": "&amp;Tbl_BalanceHistory[[#This Row],[Agency Name]]</f>
        <v>161: Department of Taxation</v>
      </c>
      <c r="K3005" s="1">
        <v>2014</v>
      </c>
      <c r="L3005" s="3">
        <v>732</v>
      </c>
      <c r="M3005" s="3" t="s">
        <v>563</v>
      </c>
      <c r="N3005" s="2" t="str">
        <f>Tbl_BalanceHistory[[#This Row],[ProgramCode]]&amp;": "&amp;Tbl_BalanceHistory[[#This Row],[Program Name]]</f>
        <v>732: Revenue Administration Services</v>
      </c>
      <c r="O3005" s="3" t="s">
        <v>1730</v>
      </c>
      <c r="P3005" s="1" t="str">
        <f>IF(Tbl_BalanceHistory[[#This Row],[FundCode]]="0100","GF",IF(Tbl_BalanceHistory[[#This Row],[FundCode]]="01000","GF","Hi Ed / OCR"))</f>
        <v>GF</v>
      </c>
      <c r="Q3005" s="5">
        <v>41770816</v>
      </c>
      <c r="R3005" s="5">
        <v>41264107.390000001</v>
      </c>
      <c r="S3005" s="5">
        <v>506708</v>
      </c>
      <c r="T3005" s="5">
        <v>0</v>
      </c>
      <c r="U3005" s="3"/>
      <c r="V3005" s="5">
        <v>506708</v>
      </c>
      <c r="W3005" s="5">
        <v>506626</v>
      </c>
      <c r="X3005" s="5"/>
      <c r="Y3005" s="5"/>
      <c r="Z3005" s="5">
        <f>Tbl_BalanceHistory[[#This Row],[Discretionary Recommended - Pre 2022]]+Tbl_BalanceHistory[[#This Row],[Discretionary Balance Recommended: Policy]]+Tbl_BalanceHistory[[#This Row],[Discretionary Balance Recommended: Commitments]]</f>
        <v>506626</v>
      </c>
      <c r="AA3005" s="5">
        <f>Tbl_BalanceHistory[[#This Row],[Discretionary Balance]]-Tbl_BalanceHistory[[#This Row],[Discretionary Reappropriation]]</f>
        <v>82</v>
      </c>
      <c r="AB3005" s="2" t="s">
        <v>1791</v>
      </c>
      <c r="AC3005" s="2"/>
      <c r="AD3005" s="2"/>
      <c r="AE3005" s="2"/>
    </row>
    <row r="3006" spans="1:31" ht="30" x14ac:dyDescent="0.25">
      <c r="A3006" s="2" t="s">
        <v>537</v>
      </c>
      <c r="B3006" s="3">
        <v>8</v>
      </c>
      <c r="C3006" s="3">
        <v>161</v>
      </c>
      <c r="D3006" s="3" t="s">
        <v>561</v>
      </c>
      <c r="E3006" s="3" t="str">
        <f>_xlfn.XLOOKUP(Tbl_BalanceHistory[[#This Row],[RespAgy]],Tbl_Agencies[Agy Code],Tbl_Agencies[Agy Sort])</f>
        <v>128000</v>
      </c>
      <c r="F3006" s="2" t="str">
        <f>Tbl_BalanceHistory[[#This Row],[RespAgy]]&amp;": "&amp;Tbl_BalanceHistory[[#This Row],[RespAgency]]</f>
        <v>161: Department of Taxation</v>
      </c>
      <c r="G3006" s="3">
        <v>161</v>
      </c>
      <c r="H3006" s="3" t="s">
        <v>561</v>
      </c>
      <c r="I3006" s="3" t="str">
        <f>_xlfn.XLOOKUP(Tbl_BalanceHistory[[#This Row],[AgyCode]],Tbl_Agencies[Agy Code],Tbl_Agencies[Agy Sort])</f>
        <v>128000</v>
      </c>
      <c r="J3006" s="2" t="str">
        <f>Tbl_BalanceHistory[[#This Row],[AgyCode]]&amp;": "&amp;Tbl_BalanceHistory[[#This Row],[Agency Name]]</f>
        <v>161: Department of Taxation</v>
      </c>
      <c r="K3006" s="1">
        <v>2015</v>
      </c>
      <c r="L3006" s="3">
        <v>732</v>
      </c>
      <c r="M3006" s="3" t="s">
        <v>563</v>
      </c>
      <c r="N3006" s="2" t="str">
        <f>Tbl_BalanceHistory[[#This Row],[ProgramCode]]&amp;": "&amp;Tbl_BalanceHistory[[#This Row],[Program Name]]</f>
        <v>732: Revenue Administration Services</v>
      </c>
      <c r="O3006" s="3" t="s">
        <v>1730</v>
      </c>
      <c r="P3006" s="1" t="str">
        <f>IF(Tbl_BalanceHistory[[#This Row],[FundCode]]="0100","GF",IF(Tbl_BalanceHistory[[#This Row],[FundCode]]="01000","GF","Hi Ed / OCR"))</f>
        <v>GF</v>
      </c>
      <c r="Q3006" s="5">
        <v>45975416</v>
      </c>
      <c r="R3006" s="5">
        <v>45975379</v>
      </c>
      <c r="S3006" s="5">
        <v>36</v>
      </c>
      <c r="T3006" s="5">
        <v>0</v>
      </c>
      <c r="U3006" s="3"/>
      <c r="V3006" s="5">
        <v>36</v>
      </c>
      <c r="W3006" s="5">
        <v>0</v>
      </c>
      <c r="X3006" s="5"/>
      <c r="Y3006" s="5"/>
      <c r="Z3006" s="5">
        <f>Tbl_BalanceHistory[[#This Row],[Discretionary Recommended - Pre 2022]]+Tbl_BalanceHistory[[#This Row],[Discretionary Balance Recommended: Policy]]+Tbl_BalanceHistory[[#This Row],[Discretionary Balance Recommended: Commitments]]</f>
        <v>0</v>
      </c>
      <c r="AA3006" s="5">
        <f>Tbl_BalanceHistory[[#This Row],[Discretionary Balance]]-Tbl_BalanceHistory[[#This Row],[Discretionary Reappropriation]]</f>
        <v>36</v>
      </c>
      <c r="AB3006" s="2"/>
      <c r="AC3006" s="2"/>
      <c r="AD3006" s="2"/>
      <c r="AE3006" s="2"/>
    </row>
    <row r="3007" spans="1:31" ht="30" x14ac:dyDescent="0.25">
      <c r="A3007" s="2" t="s">
        <v>537</v>
      </c>
      <c r="B3007" s="3">
        <v>8</v>
      </c>
      <c r="C3007" s="3">
        <v>161</v>
      </c>
      <c r="D3007" s="3" t="s">
        <v>561</v>
      </c>
      <c r="E3007" s="3" t="str">
        <f>_xlfn.XLOOKUP(Tbl_BalanceHistory[[#This Row],[RespAgy]],Tbl_Agencies[Agy Code],Tbl_Agencies[Agy Sort])</f>
        <v>128000</v>
      </c>
      <c r="F3007" s="2" t="str">
        <f>Tbl_BalanceHistory[[#This Row],[RespAgy]]&amp;": "&amp;Tbl_BalanceHistory[[#This Row],[RespAgency]]</f>
        <v>161: Department of Taxation</v>
      </c>
      <c r="G3007" s="3">
        <v>161</v>
      </c>
      <c r="H3007" s="3" t="s">
        <v>561</v>
      </c>
      <c r="I3007" s="3" t="str">
        <f>_xlfn.XLOOKUP(Tbl_BalanceHistory[[#This Row],[AgyCode]],Tbl_Agencies[Agy Code],Tbl_Agencies[Agy Sort])</f>
        <v>128000</v>
      </c>
      <c r="J3007" s="2" t="str">
        <f>Tbl_BalanceHistory[[#This Row],[AgyCode]]&amp;": "&amp;Tbl_BalanceHistory[[#This Row],[Agency Name]]</f>
        <v>161: Department of Taxation</v>
      </c>
      <c r="K3007" s="1">
        <v>2016</v>
      </c>
      <c r="L3007" s="3">
        <v>732</v>
      </c>
      <c r="M3007" s="3" t="s">
        <v>563</v>
      </c>
      <c r="N3007" s="2" t="str">
        <f>Tbl_BalanceHistory[[#This Row],[ProgramCode]]&amp;": "&amp;Tbl_BalanceHistory[[#This Row],[Program Name]]</f>
        <v>732: Revenue Administration Services</v>
      </c>
      <c r="O3007" s="3" t="s">
        <v>1730</v>
      </c>
      <c r="P3007" s="1" t="str">
        <f>IF(Tbl_BalanceHistory[[#This Row],[FundCode]]="0100","GF",IF(Tbl_BalanceHistory[[#This Row],[FundCode]]="01000","GF","Hi Ed / OCR"))</f>
        <v>GF</v>
      </c>
      <c r="Q3007" s="5">
        <v>47753584</v>
      </c>
      <c r="R3007" s="5">
        <v>46249120.670000002</v>
      </c>
      <c r="S3007" s="5">
        <v>1504463</v>
      </c>
      <c r="T3007" s="5">
        <v>0</v>
      </c>
      <c r="U3007" s="3"/>
      <c r="V3007" s="5">
        <v>1504463</v>
      </c>
      <c r="W3007" s="5">
        <v>0</v>
      </c>
      <c r="X3007" s="5"/>
      <c r="Y3007" s="5"/>
      <c r="Z3007" s="5">
        <f>Tbl_BalanceHistory[[#This Row],[Discretionary Recommended - Pre 2022]]+Tbl_BalanceHistory[[#This Row],[Discretionary Balance Recommended: Policy]]+Tbl_BalanceHistory[[#This Row],[Discretionary Balance Recommended: Commitments]]</f>
        <v>0</v>
      </c>
      <c r="AA3007" s="5">
        <f>Tbl_BalanceHistory[[#This Row],[Discretionary Balance]]-Tbl_BalanceHistory[[#This Row],[Discretionary Reappropriation]]</f>
        <v>1504463</v>
      </c>
      <c r="AB3007" s="2"/>
      <c r="AC3007" s="2"/>
      <c r="AD3007" s="2"/>
      <c r="AE3007" s="2" t="s">
        <v>2018</v>
      </c>
    </row>
    <row r="3008" spans="1:31" ht="30" x14ac:dyDescent="0.25">
      <c r="A3008" s="2" t="s">
        <v>537</v>
      </c>
      <c r="B3008" s="3">
        <v>8</v>
      </c>
      <c r="C3008" s="3">
        <v>161</v>
      </c>
      <c r="D3008" s="3" t="s">
        <v>561</v>
      </c>
      <c r="E3008" s="3" t="str">
        <f>_xlfn.XLOOKUP(Tbl_BalanceHistory[[#This Row],[RespAgy]],Tbl_Agencies[Agy Code],Tbl_Agencies[Agy Sort])</f>
        <v>128000</v>
      </c>
      <c r="F3008" s="2" t="str">
        <f>Tbl_BalanceHistory[[#This Row],[RespAgy]]&amp;": "&amp;Tbl_BalanceHistory[[#This Row],[RespAgency]]</f>
        <v>161: Department of Taxation</v>
      </c>
      <c r="G3008" s="3">
        <v>161</v>
      </c>
      <c r="H3008" s="3" t="s">
        <v>561</v>
      </c>
      <c r="I3008" s="3" t="str">
        <f>_xlfn.XLOOKUP(Tbl_BalanceHistory[[#This Row],[AgyCode]],Tbl_Agencies[Agy Code],Tbl_Agencies[Agy Sort])</f>
        <v>128000</v>
      </c>
      <c r="J3008" s="2" t="str">
        <f>Tbl_BalanceHistory[[#This Row],[AgyCode]]&amp;": "&amp;Tbl_BalanceHistory[[#This Row],[Agency Name]]</f>
        <v>161: Department of Taxation</v>
      </c>
      <c r="K3008" s="1">
        <v>2017</v>
      </c>
      <c r="L3008" s="3">
        <v>732</v>
      </c>
      <c r="M3008" s="3" t="s">
        <v>563</v>
      </c>
      <c r="N3008" s="2" t="str">
        <f>Tbl_BalanceHistory[[#This Row],[ProgramCode]]&amp;": "&amp;Tbl_BalanceHistory[[#This Row],[Program Name]]</f>
        <v>732: Revenue Administration Services</v>
      </c>
      <c r="O3008" s="3" t="s">
        <v>886</v>
      </c>
      <c r="P3008" s="1" t="str">
        <f>IF(Tbl_BalanceHistory[[#This Row],[FundCode]]="0100","GF",IF(Tbl_BalanceHistory[[#This Row],[FundCode]]="01000","GF","Hi Ed / OCR"))</f>
        <v>GF</v>
      </c>
      <c r="Q3008" s="5">
        <v>48537245</v>
      </c>
      <c r="R3008" s="5">
        <v>48534028.119999997</v>
      </c>
      <c r="S3008" s="5">
        <v>3216</v>
      </c>
      <c r="T3008" s="5">
        <v>0</v>
      </c>
      <c r="U3008" s="3"/>
      <c r="V3008" s="5">
        <v>3216</v>
      </c>
      <c r="W3008" s="5">
        <v>0</v>
      </c>
      <c r="X3008" s="5"/>
      <c r="Y3008" s="5"/>
      <c r="Z3008" s="5">
        <f>Tbl_BalanceHistory[[#This Row],[Discretionary Recommended - Pre 2022]]+Tbl_BalanceHistory[[#This Row],[Discretionary Balance Recommended: Policy]]+Tbl_BalanceHistory[[#This Row],[Discretionary Balance Recommended: Commitments]]</f>
        <v>0</v>
      </c>
      <c r="AA3008" s="5">
        <f>Tbl_BalanceHistory[[#This Row],[Discretionary Balance]]-Tbl_BalanceHistory[[#This Row],[Discretionary Reappropriation]]</f>
        <v>3216</v>
      </c>
      <c r="AB3008" s="2"/>
      <c r="AC3008" s="2"/>
      <c r="AD3008" s="2"/>
      <c r="AE3008" s="2"/>
    </row>
    <row r="3009" spans="1:31" ht="30" x14ac:dyDescent="0.25">
      <c r="A3009" s="2" t="s">
        <v>537</v>
      </c>
      <c r="B3009" s="3">
        <v>8</v>
      </c>
      <c r="C3009" s="3">
        <v>161</v>
      </c>
      <c r="D3009" s="3" t="s">
        <v>561</v>
      </c>
      <c r="E3009" s="3" t="str">
        <f>_xlfn.XLOOKUP(Tbl_BalanceHistory[[#This Row],[RespAgy]],Tbl_Agencies[Agy Code],Tbl_Agencies[Agy Sort])</f>
        <v>128000</v>
      </c>
      <c r="F3009" s="2" t="str">
        <f>Tbl_BalanceHistory[[#This Row],[RespAgy]]&amp;": "&amp;Tbl_BalanceHistory[[#This Row],[RespAgency]]</f>
        <v>161: Department of Taxation</v>
      </c>
      <c r="G3009" s="3">
        <v>161</v>
      </c>
      <c r="H3009" s="3" t="s">
        <v>561</v>
      </c>
      <c r="I3009" s="3" t="str">
        <f>_xlfn.XLOOKUP(Tbl_BalanceHistory[[#This Row],[AgyCode]],Tbl_Agencies[Agy Code],Tbl_Agencies[Agy Sort])</f>
        <v>128000</v>
      </c>
      <c r="J3009" s="2" t="str">
        <f>Tbl_BalanceHistory[[#This Row],[AgyCode]]&amp;": "&amp;Tbl_BalanceHistory[[#This Row],[Agency Name]]</f>
        <v>161: Department of Taxation</v>
      </c>
      <c r="K3009" s="1">
        <v>2018</v>
      </c>
      <c r="L3009" s="3">
        <v>732</v>
      </c>
      <c r="M3009" s="3" t="s">
        <v>563</v>
      </c>
      <c r="N3009" s="2" t="str">
        <f>Tbl_BalanceHistory[[#This Row],[ProgramCode]]&amp;": "&amp;Tbl_BalanceHistory[[#This Row],[Program Name]]</f>
        <v>732: Revenue Administration Services</v>
      </c>
      <c r="O3009" s="3" t="s">
        <v>886</v>
      </c>
      <c r="P3009" s="1" t="str">
        <f>IF(Tbl_BalanceHistory[[#This Row],[FundCode]]="0100","GF",IF(Tbl_BalanceHistory[[#This Row],[FundCode]]="01000","GF","Hi Ed / OCR"))</f>
        <v>GF</v>
      </c>
      <c r="Q3009" s="5">
        <v>48905764</v>
      </c>
      <c r="R3009" s="5">
        <v>48905577.560000002</v>
      </c>
      <c r="S3009" s="5">
        <v>186</v>
      </c>
      <c r="T3009" s="5">
        <v>0</v>
      </c>
      <c r="U3009" s="3"/>
      <c r="V3009" s="5">
        <v>186</v>
      </c>
      <c r="W3009" s="5">
        <v>0</v>
      </c>
      <c r="X3009" s="5"/>
      <c r="Y3009" s="5"/>
      <c r="Z3009" s="5">
        <f>Tbl_BalanceHistory[[#This Row],[Discretionary Recommended - Pre 2022]]+Tbl_BalanceHistory[[#This Row],[Discretionary Balance Recommended: Policy]]+Tbl_BalanceHistory[[#This Row],[Discretionary Balance Recommended: Commitments]]</f>
        <v>0</v>
      </c>
      <c r="AA3009" s="5">
        <f>Tbl_BalanceHistory[[#This Row],[Discretionary Balance]]-Tbl_BalanceHistory[[#This Row],[Discretionary Reappropriation]]</f>
        <v>186</v>
      </c>
      <c r="AB3009" s="2"/>
      <c r="AC3009" s="2"/>
      <c r="AD3009" s="2"/>
      <c r="AE3009" s="2"/>
    </row>
    <row r="3010" spans="1:31" ht="90" x14ac:dyDescent="0.25">
      <c r="A3010" s="2" t="s">
        <v>537</v>
      </c>
      <c r="B3010" s="3">
        <v>8</v>
      </c>
      <c r="C3010" s="3">
        <v>161</v>
      </c>
      <c r="D3010" s="3" t="s">
        <v>561</v>
      </c>
      <c r="E3010" s="3" t="str">
        <f>_xlfn.XLOOKUP(Tbl_BalanceHistory[[#This Row],[RespAgy]],Tbl_Agencies[Agy Code],Tbl_Agencies[Agy Sort])</f>
        <v>128000</v>
      </c>
      <c r="F3010" s="2" t="str">
        <f>Tbl_BalanceHistory[[#This Row],[RespAgy]]&amp;": "&amp;Tbl_BalanceHistory[[#This Row],[RespAgency]]</f>
        <v>161: Department of Taxation</v>
      </c>
      <c r="G3010" s="3">
        <v>161</v>
      </c>
      <c r="H3010" s="3" t="s">
        <v>561</v>
      </c>
      <c r="I3010" s="3" t="str">
        <f>_xlfn.XLOOKUP(Tbl_BalanceHistory[[#This Row],[AgyCode]],Tbl_Agencies[Agy Code],Tbl_Agencies[Agy Sort])</f>
        <v>128000</v>
      </c>
      <c r="J3010" s="2" t="str">
        <f>Tbl_BalanceHistory[[#This Row],[AgyCode]]&amp;": "&amp;Tbl_BalanceHistory[[#This Row],[Agency Name]]</f>
        <v>161: Department of Taxation</v>
      </c>
      <c r="K3010" s="1">
        <v>2019</v>
      </c>
      <c r="L3010" s="3">
        <v>732</v>
      </c>
      <c r="M3010" s="3" t="s">
        <v>563</v>
      </c>
      <c r="N3010" s="2" t="str">
        <f>Tbl_BalanceHistory[[#This Row],[ProgramCode]]&amp;": "&amp;Tbl_BalanceHistory[[#This Row],[Program Name]]</f>
        <v>732: Revenue Administration Services</v>
      </c>
      <c r="O3010" s="3" t="s">
        <v>886</v>
      </c>
      <c r="P3010" s="1" t="str">
        <f>IF(Tbl_BalanceHistory[[#This Row],[FundCode]]="0100","GF",IF(Tbl_BalanceHistory[[#This Row],[FundCode]]="01000","GF","Hi Ed / OCR"))</f>
        <v>GF</v>
      </c>
      <c r="Q3010" s="5">
        <v>47468680</v>
      </c>
      <c r="R3010" s="5">
        <v>47419427.090000004</v>
      </c>
      <c r="S3010" s="5">
        <v>49252.91</v>
      </c>
      <c r="T3010" s="5">
        <v>0</v>
      </c>
      <c r="U3010" s="3"/>
      <c r="V3010" s="5">
        <v>49252.91</v>
      </c>
      <c r="W3010" s="5">
        <v>49252.91</v>
      </c>
      <c r="X3010" s="5"/>
      <c r="Y3010" s="5"/>
      <c r="Z3010" s="5">
        <f>Tbl_BalanceHistory[[#This Row],[Discretionary Recommended - Pre 2022]]+Tbl_BalanceHistory[[#This Row],[Discretionary Balance Recommended: Policy]]+Tbl_BalanceHistory[[#This Row],[Discretionary Balance Recommended: Commitments]]</f>
        <v>49252.91</v>
      </c>
      <c r="AA3010" s="5">
        <f>Tbl_BalanceHistory[[#This Row],[Discretionary Balance]]-Tbl_BalanceHistory[[#This Row],[Discretionary Reappropriation]]</f>
        <v>0</v>
      </c>
      <c r="AB3010" s="2" t="s">
        <v>2019</v>
      </c>
      <c r="AC3010" s="2"/>
      <c r="AD3010" s="2"/>
      <c r="AE3010" s="2"/>
    </row>
    <row r="3011" spans="1:31" ht="30" x14ac:dyDescent="0.25">
      <c r="A3011" s="2" t="s">
        <v>537</v>
      </c>
      <c r="B3011" s="3">
        <v>8</v>
      </c>
      <c r="C3011" s="3">
        <v>161</v>
      </c>
      <c r="D3011" s="3" t="s">
        <v>561</v>
      </c>
      <c r="E3011" s="3" t="str">
        <f>_xlfn.XLOOKUP(Tbl_BalanceHistory[[#This Row],[RespAgy]],Tbl_Agencies[Agy Code],Tbl_Agencies[Agy Sort])</f>
        <v>128000</v>
      </c>
      <c r="F3011" s="2" t="str">
        <f>Tbl_BalanceHistory[[#This Row],[RespAgy]]&amp;": "&amp;Tbl_BalanceHistory[[#This Row],[RespAgency]]</f>
        <v>161: Department of Taxation</v>
      </c>
      <c r="G3011" s="3">
        <v>161</v>
      </c>
      <c r="H3011" s="3" t="s">
        <v>561</v>
      </c>
      <c r="I3011" s="3" t="str">
        <f>_xlfn.XLOOKUP(Tbl_BalanceHistory[[#This Row],[AgyCode]],Tbl_Agencies[Agy Code],Tbl_Agencies[Agy Sort])</f>
        <v>128000</v>
      </c>
      <c r="J3011" s="2" t="str">
        <f>Tbl_BalanceHistory[[#This Row],[AgyCode]]&amp;": "&amp;Tbl_BalanceHistory[[#This Row],[Agency Name]]</f>
        <v>161: Department of Taxation</v>
      </c>
      <c r="K3011" s="1">
        <v>2020</v>
      </c>
      <c r="L3011" s="3">
        <v>732</v>
      </c>
      <c r="M3011" s="3" t="s">
        <v>563</v>
      </c>
      <c r="N3011" s="2" t="str">
        <f>Tbl_BalanceHistory[[#This Row],[ProgramCode]]&amp;": "&amp;Tbl_BalanceHistory[[#This Row],[Program Name]]</f>
        <v>732: Revenue Administration Services</v>
      </c>
      <c r="O3011" s="3" t="s">
        <v>886</v>
      </c>
      <c r="P3011" s="1" t="str">
        <f>IF(Tbl_BalanceHistory[[#This Row],[FundCode]]="0100","GF",IF(Tbl_BalanceHistory[[#This Row],[FundCode]]="01000","GF","Hi Ed / OCR"))</f>
        <v>GF</v>
      </c>
      <c r="Q3011" s="5">
        <v>48536729</v>
      </c>
      <c r="R3011" s="5">
        <v>46141801.780000001</v>
      </c>
      <c r="S3011" s="5">
        <v>2394927.2200000002</v>
      </c>
      <c r="T3011" s="5">
        <v>0</v>
      </c>
      <c r="U3011" s="3"/>
      <c r="V3011" s="5">
        <v>2394927.2200000002</v>
      </c>
      <c r="W3011" s="5">
        <v>0</v>
      </c>
      <c r="X3011" s="5"/>
      <c r="Y3011" s="5"/>
      <c r="Z3011" s="5">
        <f>Tbl_BalanceHistory[[#This Row],[Discretionary Recommended - Pre 2022]]+Tbl_BalanceHistory[[#This Row],[Discretionary Balance Recommended: Policy]]+Tbl_BalanceHistory[[#This Row],[Discretionary Balance Recommended: Commitments]]</f>
        <v>0</v>
      </c>
      <c r="AA3011" s="5">
        <f>Tbl_BalanceHistory[[#This Row],[Discretionary Balance]]-Tbl_BalanceHistory[[#This Row],[Discretionary Reappropriation]]</f>
        <v>2394927.2200000002</v>
      </c>
      <c r="AB3011" s="2"/>
      <c r="AC3011" s="2"/>
      <c r="AD3011" s="2"/>
      <c r="AE3011" s="2"/>
    </row>
    <row r="3012" spans="1:31" ht="30" x14ac:dyDescent="0.25">
      <c r="A3012" s="2" t="s">
        <v>537</v>
      </c>
      <c r="B3012" s="3">
        <v>8</v>
      </c>
      <c r="C3012" s="3">
        <v>161</v>
      </c>
      <c r="D3012" s="3" t="s">
        <v>561</v>
      </c>
      <c r="E3012" s="3" t="str">
        <f>_xlfn.XLOOKUP(Tbl_BalanceHistory[[#This Row],[RespAgy]],Tbl_Agencies[Agy Code],Tbl_Agencies[Agy Sort])</f>
        <v>128000</v>
      </c>
      <c r="F3012" s="2" t="str">
        <f>Tbl_BalanceHistory[[#This Row],[RespAgy]]&amp;": "&amp;Tbl_BalanceHistory[[#This Row],[RespAgency]]</f>
        <v>161: Department of Taxation</v>
      </c>
      <c r="G3012" s="3">
        <v>161</v>
      </c>
      <c r="H3012" s="3" t="s">
        <v>561</v>
      </c>
      <c r="I3012" s="3" t="str">
        <f>_xlfn.XLOOKUP(Tbl_BalanceHistory[[#This Row],[AgyCode]],Tbl_Agencies[Agy Code],Tbl_Agencies[Agy Sort])</f>
        <v>128000</v>
      </c>
      <c r="J3012" s="2" t="str">
        <f>Tbl_BalanceHistory[[#This Row],[AgyCode]]&amp;": "&amp;Tbl_BalanceHistory[[#This Row],[Agency Name]]</f>
        <v>161: Department of Taxation</v>
      </c>
      <c r="K3012" s="1">
        <v>2021</v>
      </c>
      <c r="L3012" s="3">
        <v>732</v>
      </c>
      <c r="M3012" s="3" t="s">
        <v>563</v>
      </c>
      <c r="N3012" s="2" t="str">
        <f>Tbl_BalanceHistory[[#This Row],[ProgramCode]]&amp;": "&amp;Tbl_BalanceHistory[[#This Row],[Program Name]]</f>
        <v>732: Revenue Administration Services</v>
      </c>
      <c r="O3012" s="3" t="s">
        <v>886</v>
      </c>
      <c r="P3012" s="1" t="str">
        <f>IF(Tbl_BalanceHistory[[#This Row],[FundCode]]="0100","GF",IF(Tbl_BalanceHistory[[#This Row],[FundCode]]="01000","GF","Hi Ed / OCR"))</f>
        <v>GF</v>
      </c>
      <c r="Q3012" s="5">
        <v>49790983</v>
      </c>
      <c r="R3012" s="5">
        <v>49790482.079999998</v>
      </c>
      <c r="S3012" s="5">
        <v>500.92</v>
      </c>
      <c r="T3012" s="5">
        <v>0</v>
      </c>
      <c r="U3012" s="3"/>
      <c r="V3012" s="5">
        <v>500.92</v>
      </c>
      <c r="W3012" s="5">
        <v>0</v>
      </c>
      <c r="X3012" s="5"/>
      <c r="Y3012" s="5"/>
      <c r="Z3012" s="5">
        <f>Tbl_BalanceHistory[[#This Row],[Discretionary Recommended - Pre 2022]]+Tbl_BalanceHistory[[#This Row],[Discretionary Balance Recommended: Policy]]+Tbl_BalanceHistory[[#This Row],[Discretionary Balance Recommended: Commitments]]</f>
        <v>0</v>
      </c>
      <c r="AA3012" s="5">
        <f>Tbl_BalanceHistory[[#This Row],[Discretionary Balance]]-Tbl_BalanceHistory[[#This Row],[Discretionary Reappropriation]]</f>
        <v>500.92</v>
      </c>
      <c r="AB3012" s="2"/>
      <c r="AC3012" s="2"/>
      <c r="AD3012" s="2"/>
      <c r="AE3012" s="2"/>
    </row>
    <row r="3013" spans="1:31" ht="60" x14ac:dyDescent="0.25">
      <c r="A3013" s="2" t="s">
        <v>537</v>
      </c>
      <c r="B3013" s="3">
        <v>8</v>
      </c>
      <c r="C3013" s="3">
        <v>161</v>
      </c>
      <c r="D3013" s="3" t="s">
        <v>561</v>
      </c>
      <c r="E3013" s="3" t="str">
        <f>_xlfn.XLOOKUP(Tbl_BalanceHistory[[#This Row],[RespAgy]],Tbl_Agencies[Agy Code],Tbl_Agencies[Agy Sort])</f>
        <v>128000</v>
      </c>
      <c r="F3013" s="2" t="str">
        <f>Tbl_BalanceHistory[[#This Row],[RespAgy]]&amp;": "&amp;Tbl_BalanceHistory[[#This Row],[RespAgency]]</f>
        <v>161: Department of Taxation</v>
      </c>
      <c r="G3013" s="3">
        <v>161</v>
      </c>
      <c r="H3013" s="3" t="s">
        <v>561</v>
      </c>
      <c r="I3013" s="3" t="str">
        <f>_xlfn.XLOOKUP(Tbl_BalanceHistory[[#This Row],[AgyCode]],Tbl_Agencies[Agy Code],Tbl_Agencies[Agy Sort])</f>
        <v>128000</v>
      </c>
      <c r="J3013" s="2" t="str">
        <f>Tbl_BalanceHistory[[#This Row],[AgyCode]]&amp;": "&amp;Tbl_BalanceHistory[[#This Row],[Agency Name]]</f>
        <v>161: Department of Taxation</v>
      </c>
      <c r="K3013" s="1">
        <v>2022</v>
      </c>
      <c r="L3013" s="3">
        <v>732</v>
      </c>
      <c r="M3013" s="3" t="s">
        <v>563</v>
      </c>
      <c r="N3013" s="2" t="str">
        <f>Tbl_BalanceHistory[[#This Row],[ProgramCode]]&amp;": "&amp;Tbl_BalanceHistory[[#This Row],[Program Name]]</f>
        <v>732: Revenue Administration Services</v>
      </c>
      <c r="O3013" s="3" t="s">
        <v>886</v>
      </c>
      <c r="P3013" s="1" t="str">
        <f>IF(Tbl_BalanceHistory[[#This Row],[FundCode]]="0100","GF",IF(Tbl_BalanceHistory[[#This Row],[FundCode]]="01000","GF","Hi Ed / OCR"))</f>
        <v>GF</v>
      </c>
      <c r="Q3013" s="5">
        <v>53648795</v>
      </c>
      <c r="R3013" s="5">
        <v>53009157.850000001</v>
      </c>
      <c r="S3013" s="5">
        <v>639637.15</v>
      </c>
      <c r="T3013" s="5">
        <v>0</v>
      </c>
      <c r="U3013" s="3"/>
      <c r="V3013" s="5">
        <v>639637.15</v>
      </c>
      <c r="W3013" s="5"/>
      <c r="X3013" s="5">
        <v>0</v>
      </c>
      <c r="Y3013" s="5">
        <v>588000</v>
      </c>
      <c r="Z3013" s="5">
        <f>Tbl_BalanceHistory[[#This Row],[Discretionary Recommended - Pre 2022]]+Tbl_BalanceHistory[[#This Row],[Discretionary Balance Recommended: Policy]]+Tbl_BalanceHistory[[#This Row],[Discretionary Balance Recommended: Commitments]]</f>
        <v>588000</v>
      </c>
      <c r="AA3013" s="5">
        <f>Tbl_BalanceHistory[[#This Row],[Discretionary Balance]]-Tbl_BalanceHistory[[#This Row],[Discretionary Reappropriation]]</f>
        <v>51637.150000000023</v>
      </c>
      <c r="AB3013" s="2"/>
      <c r="AC3013" s="2"/>
      <c r="AD3013" s="2" t="s">
        <v>2020</v>
      </c>
      <c r="AE3013" s="2"/>
    </row>
    <row r="3014" spans="1:31" ht="30" x14ac:dyDescent="0.25">
      <c r="A3014" s="2" t="s">
        <v>537</v>
      </c>
      <c r="B3014" s="3">
        <v>8</v>
      </c>
      <c r="C3014" s="3">
        <v>161</v>
      </c>
      <c r="D3014" s="3" t="s">
        <v>561</v>
      </c>
      <c r="E3014" s="3" t="str">
        <f>_xlfn.XLOOKUP(Tbl_BalanceHistory[[#This Row],[RespAgy]],Tbl_Agencies[Agy Code],Tbl_Agencies[Agy Sort])</f>
        <v>128000</v>
      </c>
      <c r="F3014" s="2" t="str">
        <f>Tbl_BalanceHistory[[#This Row],[RespAgy]]&amp;": "&amp;Tbl_BalanceHistory[[#This Row],[RespAgency]]</f>
        <v>161: Department of Taxation</v>
      </c>
      <c r="G3014" s="3">
        <v>161</v>
      </c>
      <c r="H3014" s="3" t="s">
        <v>561</v>
      </c>
      <c r="I3014" s="3" t="str">
        <f>_xlfn.XLOOKUP(Tbl_BalanceHistory[[#This Row],[AgyCode]],Tbl_Agencies[Agy Code],Tbl_Agencies[Agy Sort])</f>
        <v>128000</v>
      </c>
      <c r="J3014" s="2" t="str">
        <f>Tbl_BalanceHistory[[#This Row],[AgyCode]]&amp;": "&amp;Tbl_BalanceHistory[[#This Row],[Agency Name]]</f>
        <v>161: Department of Taxation</v>
      </c>
      <c r="K3014" s="1">
        <v>2023</v>
      </c>
      <c r="L3014" s="3">
        <v>732</v>
      </c>
      <c r="M3014" s="3" t="s">
        <v>563</v>
      </c>
      <c r="N3014" s="2" t="str">
        <f>Tbl_BalanceHistory[[#This Row],[ProgramCode]]&amp;": "&amp;Tbl_BalanceHistory[[#This Row],[Program Name]]</f>
        <v>732: Revenue Administration Services</v>
      </c>
      <c r="O3014" s="3" t="s">
        <v>886</v>
      </c>
      <c r="P3014" s="1" t="str">
        <f>IF(Tbl_BalanceHistory[[#This Row],[FundCode]]="0100","GF",IF(Tbl_BalanceHistory[[#This Row],[FundCode]]="01000","GF","Hi Ed / OCR"))</f>
        <v>GF</v>
      </c>
      <c r="Q3014" s="5">
        <v>53935517</v>
      </c>
      <c r="R3014" s="5">
        <v>53865800.609999999</v>
      </c>
      <c r="S3014" s="5">
        <v>69716.39</v>
      </c>
      <c r="T3014" s="5">
        <v>0</v>
      </c>
      <c r="U3014" s="3"/>
      <c r="V3014" s="5">
        <v>69716.39</v>
      </c>
      <c r="W3014" s="5">
        <v>0</v>
      </c>
      <c r="X3014" s="5">
        <v>0</v>
      </c>
      <c r="Y3014" s="5">
        <v>0</v>
      </c>
      <c r="Z3014" s="5">
        <v>0</v>
      </c>
      <c r="AA3014" s="5">
        <v>69716.39</v>
      </c>
      <c r="AB3014" s="2"/>
      <c r="AC3014" s="2"/>
      <c r="AD3014" s="2"/>
      <c r="AE3014" s="2"/>
    </row>
    <row r="3015" spans="1:31" ht="30" x14ac:dyDescent="0.25">
      <c r="A3015" s="2" t="s">
        <v>537</v>
      </c>
      <c r="B3015" s="3">
        <v>8</v>
      </c>
      <c r="C3015" s="3">
        <v>161</v>
      </c>
      <c r="D3015" s="3" t="s">
        <v>561</v>
      </c>
      <c r="E3015" s="3" t="str">
        <f>_xlfn.XLOOKUP(Tbl_BalanceHistory[[#This Row],[RespAgy]],Tbl_Agencies[Agy Code],Tbl_Agencies[Agy Sort])</f>
        <v>128000</v>
      </c>
      <c r="F3015" s="2" t="str">
        <f>Tbl_BalanceHistory[[#This Row],[RespAgy]]&amp;": "&amp;Tbl_BalanceHistory[[#This Row],[RespAgency]]</f>
        <v>161: Department of Taxation</v>
      </c>
      <c r="G3015" s="3">
        <v>161</v>
      </c>
      <c r="H3015" s="3" t="s">
        <v>561</v>
      </c>
      <c r="I3015" s="3" t="str">
        <f>_xlfn.XLOOKUP(Tbl_BalanceHistory[[#This Row],[AgyCode]],Tbl_Agencies[Agy Code],Tbl_Agencies[Agy Sort])</f>
        <v>128000</v>
      </c>
      <c r="J3015" s="2" t="str">
        <f>Tbl_BalanceHistory[[#This Row],[AgyCode]]&amp;": "&amp;Tbl_BalanceHistory[[#This Row],[Agency Name]]</f>
        <v>161: Department of Taxation</v>
      </c>
      <c r="K3015" s="1">
        <v>2024</v>
      </c>
      <c r="L3015" s="3">
        <v>732</v>
      </c>
      <c r="M3015" s="3" t="s">
        <v>563</v>
      </c>
      <c r="N3015" s="2" t="str">
        <f>Tbl_BalanceHistory[[#This Row],[ProgramCode]]&amp;": "&amp;Tbl_BalanceHistory[[#This Row],[Program Name]]</f>
        <v>732: Revenue Administration Services</v>
      </c>
      <c r="O3015" s="3" t="s">
        <v>886</v>
      </c>
      <c r="P3015" s="1" t="str">
        <f>IF(Tbl_BalanceHistory[[#This Row],[FundCode]]="0100","GF",IF(Tbl_BalanceHistory[[#This Row],[FundCode]]="01000","GF","Hi Ed / OCR"))</f>
        <v>GF</v>
      </c>
      <c r="Q3015" s="5">
        <v>52714557</v>
      </c>
      <c r="R3015" s="5">
        <v>52714447.130000003</v>
      </c>
      <c r="S3015" s="5">
        <v>109.87</v>
      </c>
      <c r="T3015" s="5">
        <v>0</v>
      </c>
      <c r="U3015" s="3"/>
      <c r="V3015" s="5">
        <v>109.87</v>
      </c>
      <c r="W3015" s="5">
        <v>0</v>
      </c>
      <c r="X3015" s="5">
        <v>0</v>
      </c>
      <c r="Y3015" s="5">
        <v>0</v>
      </c>
      <c r="Z3015" s="5">
        <v>0</v>
      </c>
      <c r="AA3015" s="5">
        <v>109.87</v>
      </c>
      <c r="AB3015" s="2"/>
      <c r="AC3015" s="2"/>
      <c r="AD3015" s="2"/>
      <c r="AE3015" s="2"/>
    </row>
    <row r="3016" spans="1:31" ht="30" x14ac:dyDescent="0.25">
      <c r="A3016" s="2" t="s">
        <v>537</v>
      </c>
      <c r="B3016" s="3">
        <v>8</v>
      </c>
      <c r="C3016" s="3">
        <v>161</v>
      </c>
      <c r="D3016" s="3" t="s">
        <v>561</v>
      </c>
      <c r="E3016" s="3" t="str">
        <f>_xlfn.XLOOKUP(Tbl_BalanceHistory[[#This Row],[RespAgy]],Tbl_Agencies[Agy Code],Tbl_Agencies[Agy Sort])</f>
        <v>128000</v>
      </c>
      <c r="F3016" s="2" t="str">
        <f>Tbl_BalanceHistory[[#This Row],[RespAgy]]&amp;": "&amp;Tbl_BalanceHistory[[#This Row],[RespAgency]]</f>
        <v>161: Department of Taxation</v>
      </c>
      <c r="G3016" s="3">
        <v>161</v>
      </c>
      <c r="H3016" s="3" t="s">
        <v>561</v>
      </c>
      <c r="I3016" s="3" t="str">
        <f>_xlfn.XLOOKUP(Tbl_BalanceHistory[[#This Row],[AgyCode]],Tbl_Agencies[Agy Code],Tbl_Agencies[Agy Sort])</f>
        <v>128000</v>
      </c>
      <c r="J3016" s="2" t="str">
        <f>Tbl_BalanceHistory[[#This Row],[AgyCode]]&amp;": "&amp;Tbl_BalanceHistory[[#This Row],[Agency Name]]</f>
        <v>161: Department of Taxation</v>
      </c>
      <c r="K3016" s="1">
        <v>2014</v>
      </c>
      <c r="L3016" s="3">
        <v>734</v>
      </c>
      <c r="M3016" s="3" t="s">
        <v>565</v>
      </c>
      <c r="N3016" s="2" t="str">
        <f>Tbl_BalanceHistory[[#This Row],[ProgramCode]]&amp;": "&amp;Tbl_BalanceHistory[[#This Row],[Program Name]]</f>
        <v>734: Tax Value Assistance to Localities</v>
      </c>
      <c r="O3016" s="3" t="s">
        <v>1730</v>
      </c>
      <c r="P3016" s="1" t="str">
        <f>IF(Tbl_BalanceHistory[[#This Row],[FundCode]]="0100","GF",IF(Tbl_BalanceHistory[[#This Row],[FundCode]]="01000","GF","Hi Ed / OCR"))</f>
        <v>GF</v>
      </c>
      <c r="Q3016" s="5">
        <v>571883</v>
      </c>
      <c r="R3016" s="5">
        <v>571883</v>
      </c>
      <c r="S3016" s="5">
        <v>0</v>
      </c>
      <c r="T3016" s="5">
        <v>0</v>
      </c>
      <c r="U3016" s="3"/>
      <c r="V3016" s="5">
        <v>0</v>
      </c>
      <c r="W3016" s="5">
        <v>0</v>
      </c>
      <c r="X3016" s="5"/>
      <c r="Y3016" s="5"/>
      <c r="Z3016" s="5">
        <f>Tbl_BalanceHistory[[#This Row],[Discretionary Recommended - Pre 2022]]+Tbl_BalanceHistory[[#This Row],[Discretionary Balance Recommended: Policy]]+Tbl_BalanceHistory[[#This Row],[Discretionary Balance Recommended: Commitments]]</f>
        <v>0</v>
      </c>
      <c r="AA3016" s="5">
        <f>Tbl_BalanceHistory[[#This Row],[Discretionary Balance]]-Tbl_BalanceHistory[[#This Row],[Discretionary Reappropriation]]</f>
        <v>0</v>
      </c>
      <c r="AB3016" s="2"/>
      <c r="AC3016" s="2"/>
      <c r="AD3016" s="2"/>
      <c r="AE3016" s="2"/>
    </row>
    <row r="3017" spans="1:31" ht="30" x14ac:dyDescent="0.25">
      <c r="A3017" s="2" t="s">
        <v>537</v>
      </c>
      <c r="B3017" s="3">
        <v>8</v>
      </c>
      <c r="C3017" s="3">
        <v>161</v>
      </c>
      <c r="D3017" s="3" t="s">
        <v>561</v>
      </c>
      <c r="E3017" s="3" t="str">
        <f>_xlfn.XLOOKUP(Tbl_BalanceHistory[[#This Row],[RespAgy]],Tbl_Agencies[Agy Code],Tbl_Agencies[Agy Sort])</f>
        <v>128000</v>
      </c>
      <c r="F3017" s="2" t="str">
        <f>Tbl_BalanceHistory[[#This Row],[RespAgy]]&amp;": "&amp;Tbl_BalanceHistory[[#This Row],[RespAgency]]</f>
        <v>161: Department of Taxation</v>
      </c>
      <c r="G3017" s="3">
        <v>161</v>
      </c>
      <c r="H3017" s="3" t="s">
        <v>561</v>
      </c>
      <c r="I3017" s="3" t="str">
        <f>_xlfn.XLOOKUP(Tbl_BalanceHistory[[#This Row],[AgyCode]],Tbl_Agencies[Agy Code],Tbl_Agencies[Agy Sort])</f>
        <v>128000</v>
      </c>
      <c r="J3017" s="2" t="str">
        <f>Tbl_BalanceHistory[[#This Row],[AgyCode]]&amp;": "&amp;Tbl_BalanceHistory[[#This Row],[Agency Name]]</f>
        <v>161: Department of Taxation</v>
      </c>
      <c r="K3017" s="1">
        <v>2015</v>
      </c>
      <c r="L3017" s="3">
        <v>734</v>
      </c>
      <c r="M3017" s="3" t="s">
        <v>565</v>
      </c>
      <c r="N3017" s="2" t="str">
        <f>Tbl_BalanceHistory[[#This Row],[ProgramCode]]&amp;": "&amp;Tbl_BalanceHistory[[#This Row],[Program Name]]</f>
        <v>734: Tax Value Assistance to Localities</v>
      </c>
      <c r="O3017" s="3" t="s">
        <v>1730</v>
      </c>
      <c r="P3017" s="1" t="str">
        <f>IF(Tbl_BalanceHistory[[#This Row],[FundCode]]="0100","GF",IF(Tbl_BalanceHistory[[#This Row],[FundCode]]="01000","GF","Hi Ed / OCR"))</f>
        <v>GF</v>
      </c>
      <c r="Q3017" s="5">
        <v>594850</v>
      </c>
      <c r="R3017" s="5">
        <v>594839</v>
      </c>
      <c r="S3017" s="5">
        <v>10</v>
      </c>
      <c r="T3017" s="5">
        <v>0</v>
      </c>
      <c r="U3017" s="3"/>
      <c r="V3017" s="5">
        <v>10</v>
      </c>
      <c r="W3017" s="5">
        <v>0</v>
      </c>
      <c r="X3017" s="5"/>
      <c r="Y3017" s="5"/>
      <c r="Z3017" s="5">
        <f>Tbl_BalanceHistory[[#This Row],[Discretionary Recommended - Pre 2022]]+Tbl_BalanceHistory[[#This Row],[Discretionary Balance Recommended: Policy]]+Tbl_BalanceHistory[[#This Row],[Discretionary Balance Recommended: Commitments]]</f>
        <v>0</v>
      </c>
      <c r="AA3017" s="5">
        <f>Tbl_BalanceHistory[[#This Row],[Discretionary Balance]]-Tbl_BalanceHistory[[#This Row],[Discretionary Reappropriation]]</f>
        <v>10</v>
      </c>
      <c r="AB3017" s="2"/>
      <c r="AC3017" s="2"/>
      <c r="AD3017" s="2"/>
      <c r="AE3017" s="2"/>
    </row>
    <row r="3018" spans="1:31" ht="30" x14ac:dyDescent="0.25">
      <c r="A3018" s="2" t="s">
        <v>537</v>
      </c>
      <c r="B3018" s="3">
        <v>8</v>
      </c>
      <c r="C3018" s="3">
        <v>161</v>
      </c>
      <c r="D3018" s="3" t="s">
        <v>561</v>
      </c>
      <c r="E3018" s="3" t="str">
        <f>_xlfn.XLOOKUP(Tbl_BalanceHistory[[#This Row],[RespAgy]],Tbl_Agencies[Agy Code],Tbl_Agencies[Agy Sort])</f>
        <v>128000</v>
      </c>
      <c r="F3018" s="2" t="str">
        <f>Tbl_BalanceHistory[[#This Row],[RespAgy]]&amp;": "&amp;Tbl_BalanceHistory[[#This Row],[RespAgency]]</f>
        <v>161: Department of Taxation</v>
      </c>
      <c r="G3018" s="3">
        <v>161</v>
      </c>
      <c r="H3018" s="3" t="s">
        <v>561</v>
      </c>
      <c r="I3018" s="3" t="str">
        <f>_xlfn.XLOOKUP(Tbl_BalanceHistory[[#This Row],[AgyCode]],Tbl_Agencies[Agy Code],Tbl_Agencies[Agy Sort])</f>
        <v>128000</v>
      </c>
      <c r="J3018" s="2" t="str">
        <f>Tbl_BalanceHistory[[#This Row],[AgyCode]]&amp;": "&amp;Tbl_BalanceHistory[[#This Row],[Agency Name]]</f>
        <v>161: Department of Taxation</v>
      </c>
      <c r="K3018" s="1">
        <v>2016</v>
      </c>
      <c r="L3018" s="3">
        <v>734</v>
      </c>
      <c r="M3018" s="3" t="s">
        <v>565</v>
      </c>
      <c r="N3018" s="2" t="str">
        <f>Tbl_BalanceHistory[[#This Row],[ProgramCode]]&amp;": "&amp;Tbl_BalanceHistory[[#This Row],[Program Name]]</f>
        <v>734: Tax Value Assistance to Localities</v>
      </c>
      <c r="O3018" s="3" t="s">
        <v>1730</v>
      </c>
      <c r="P3018" s="1" t="str">
        <f>IF(Tbl_BalanceHistory[[#This Row],[FundCode]]="0100","GF",IF(Tbl_BalanceHistory[[#This Row],[FundCode]]="01000","GF","Hi Ed / OCR"))</f>
        <v>GF</v>
      </c>
      <c r="Q3018" s="5">
        <v>619559</v>
      </c>
      <c r="R3018" s="5">
        <v>619559</v>
      </c>
      <c r="S3018" s="5">
        <v>0</v>
      </c>
      <c r="T3018" s="5">
        <v>0</v>
      </c>
      <c r="U3018" s="3"/>
      <c r="V3018" s="5">
        <v>0</v>
      </c>
      <c r="W3018" s="5">
        <v>0</v>
      </c>
      <c r="X3018" s="5"/>
      <c r="Y3018" s="5"/>
      <c r="Z3018" s="5">
        <f>Tbl_BalanceHistory[[#This Row],[Discretionary Recommended - Pre 2022]]+Tbl_BalanceHistory[[#This Row],[Discretionary Balance Recommended: Policy]]+Tbl_BalanceHistory[[#This Row],[Discretionary Balance Recommended: Commitments]]</f>
        <v>0</v>
      </c>
      <c r="AA3018" s="5">
        <f>Tbl_BalanceHistory[[#This Row],[Discretionary Balance]]-Tbl_BalanceHistory[[#This Row],[Discretionary Reappropriation]]</f>
        <v>0</v>
      </c>
      <c r="AB3018" s="2"/>
      <c r="AC3018" s="2"/>
      <c r="AD3018" s="2"/>
      <c r="AE3018" s="2"/>
    </row>
    <row r="3019" spans="1:31" ht="30" x14ac:dyDescent="0.25">
      <c r="A3019" s="2" t="s">
        <v>537</v>
      </c>
      <c r="B3019" s="3">
        <v>8</v>
      </c>
      <c r="C3019" s="3">
        <v>161</v>
      </c>
      <c r="D3019" s="3" t="s">
        <v>561</v>
      </c>
      <c r="E3019" s="3" t="str">
        <f>_xlfn.XLOOKUP(Tbl_BalanceHistory[[#This Row],[RespAgy]],Tbl_Agencies[Agy Code],Tbl_Agencies[Agy Sort])</f>
        <v>128000</v>
      </c>
      <c r="F3019" s="2" t="str">
        <f>Tbl_BalanceHistory[[#This Row],[RespAgy]]&amp;": "&amp;Tbl_BalanceHistory[[#This Row],[RespAgency]]</f>
        <v>161: Department of Taxation</v>
      </c>
      <c r="G3019" s="3">
        <v>161</v>
      </c>
      <c r="H3019" s="3" t="s">
        <v>561</v>
      </c>
      <c r="I3019" s="3" t="str">
        <f>_xlfn.XLOOKUP(Tbl_BalanceHistory[[#This Row],[AgyCode]],Tbl_Agencies[Agy Code],Tbl_Agencies[Agy Sort])</f>
        <v>128000</v>
      </c>
      <c r="J3019" s="2" t="str">
        <f>Tbl_BalanceHistory[[#This Row],[AgyCode]]&amp;": "&amp;Tbl_BalanceHistory[[#This Row],[Agency Name]]</f>
        <v>161: Department of Taxation</v>
      </c>
      <c r="K3019" s="1">
        <v>2017</v>
      </c>
      <c r="L3019" s="3">
        <v>734</v>
      </c>
      <c r="M3019" s="3" t="s">
        <v>565</v>
      </c>
      <c r="N3019" s="2" t="str">
        <f>Tbl_BalanceHistory[[#This Row],[ProgramCode]]&amp;": "&amp;Tbl_BalanceHistory[[#This Row],[Program Name]]</f>
        <v>734: Tax Value Assistance to Localities</v>
      </c>
      <c r="O3019" s="3" t="s">
        <v>886</v>
      </c>
      <c r="P3019" s="1" t="str">
        <f>IF(Tbl_BalanceHistory[[#This Row],[FundCode]]="0100","GF",IF(Tbl_BalanceHistory[[#This Row],[FundCode]]="01000","GF","Hi Ed / OCR"))</f>
        <v>GF</v>
      </c>
      <c r="Q3019" s="5">
        <v>621878</v>
      </c>
      <c r="R3019" s="5">
        <v>621199.26</v>
      </c>
      <c r="S3019" s="5">
        <v>678</v>
      </c>
      <c r="T3019" s="5">
        <v>0</v>
      </c>
      <c r="U3019" s="3"/>
      <c r="V3019" s="5">
        <v>678</v>
      </c>
      <c r="W3019" s="5">
        <v>0</v>
      </c>
      <c r="X3019" s="5"/>
      <c r="Y3019" s="5"/>
      <c r="Z3019" s="5">
        <f>Tbl_BalanceHistory[[#This Row],[Discretionary Recommended - Pre 2022]]+Tbl_BalanceHistory[[#This Row],[Discretionary Balance Recommended: Policy]]+Tbl_BalanceHistory[[#This Row],[Discretionary Balance Recommended: Commitments]]</f>
        <v>0</v>
      </c>
      <c r="AA3019" s="5">
        <f>Tbl_BalanceHistory[[#This Row],[Discretionary Balance]]-Tbl_BalanceHistory[[#This Row],[Discretionary Reappropriation]]</f>
        <v>678</v>
      </c>
      <c r="AB3019" s="2"/>
      <c r="AC3019" s="2"/>
      <c r="AD3019" s="2"/>
      <c r="AE3019" s="2"/>
    </row>
    <row r="3020" spans="1:31" ht="30" x14ac:dyDescent="0.25">
      <c r="A3020" s="2" t="s">
        <v>537</v>
      </c>
      <c r="B3020" s="3">
        <v>8</v>
      </c>
      <c r="C3020" s="3">
        <v>161</v>
      </c>
      <c r="D3020" s="3" t="s">
        <v>561</v>
      </c>
      <c r="E3020" s="3" t="str">
        <f>_xlfn.XLOOKUP(Tbl_BalanceHistory[[#This Row],[RespAgy]],Tbl_Agencies[Agy Code],Tbl_Agencies[Agy Sort])</f>
        <v>128000</v>
      </c>
      <c r="F3020" s="2" t="str">
        <f>Tbl_BalanceHistory[[#This Row],[RespAgy]]&amp;": "&amp;Tbl_BalanceHistory[[#This Row],[RespAgency]]</f>
        <v>161: Department of Taxation</v>
      </c>
      <c r="G3020" s="3">
        <v>161</v>
      </c>
      <c r="H3020" s="3" t="s">
        <v>561</v>
      </c>
      <c r="I3020" s="3" t="str">
        <f>_xlfn.XLOOKUP(Tbl_BalanceHistory[[#This Row],[AgyCode]],Tbl_Agencies[Agy Code],Tbl_Agencies[Agy Sort])</f>
        <v>128000</v>
      </c>
      <c r="J3020" s="2" t="str">
        <f>Tbl_BalanceHistory[[#This Row],[AgyCode]]&amp;": "&amp;Tbl_BalanceHistory[[#This Row],[Agency Name]]</f>
        <v>161: Department of Taxation</v>
      </c>
      <c r="K3020" s="1">
        <v>2018</v>
      </c>
      <c r="L3020" s="3">
        <v>734</v>
      </c>
      <c r="M3020" s="3" t="s">
        <v>565</v>
      </c>
      <c r="N3020" s="2" t="str">
        <f>Tbl_BalanceHistory[[#This Row],[ProgramCode]]&amp;": "&amp;Tbl_BalanceHistory[[#This Row],[Program Name]]</f>
        <v>734: Tax Value Assistance to Localities</v>
      </c>
      <c r="O3020" s="3" t="s">
        <v>886</v>
      </c>
      <c r="P3020" s="1" t="str">
        <f>IF(Tbl_BalanceHistory[[#This Row],[FundCode]]="0100","GF",IF(Tbl_BalanceHistory[[#This Row],[FundCode]]="01000","GF","Hi Ed / OCR"))</f>
        <v>GF</v>
      </c>
      <c r="Q3020" s="5">
        <v>636772</v>
      </c>
      <c r="R3020" s="5">
        <v>636717.05000000005</v>
      </c>
      <c r="S3020" s="5">
        <v>54</v>
      </c>
      <c r="T3020" s="5">
        <v>0</v>
      </c>
      <c r="U3020" s="3"/>
      <c r="V3020" s="5">
        <v>54</v>
      </c>
      <c r="W3020" s="5">
        <v>0</v>
      </c>
      <c r="X3020" s="5"/>
      <c r="Y3020" s="5"/>
      <c r="Z3020" s="5">
        <f>Tbl_BalanceHistory[[#This Row],[Discretionary Recommended - Pre 2022]]+Tbl_BalanceHistory[[#This Row],[Discretionary Balance Recommended: Policy]]+Tbl_BalanceHistory[[#This Row],[Discretionary Balance Recommended: Commitments]]</f>
        <v>0</v>
      </c>
      <c r="AA3020" s="5">
        <f>Tbl_BalanceHistory[[#This Row],[Discretionary Balance]]-Tbl_BalanceHistory[[#This Row],[Discretionary Reappropriation]]</f>
        <v>54</v>
      </c>
      <c r="AB3020" s="2"/>
      <c r="AC3020" s="2"/>
      <c r="AD3020" s="2"/>
      <c r="AE3020" s="2"/>
    </row>
    <row r="3021" spans="1:31" ht="30" x14ac:dyDescent="0.25">
      <c r="A3021" s="2" t="s">
        <v>537</v>
      </c>
      <c r="B3021" s="3">
        <v>8</v>
      </c>
      <c r="C3021" s="3">
        <v>161</v>
      </c>
      <c r="D3021" s="3" t="s">
        <v>561</v>
      </c>
      <c r="E3021" s="3" t="str">
        <f>_xlfn.XLOOKUP(Tbl_BalanceHistory[[#This Row],[RespAgy]],Tbl_Agencies[Agy Code],Tbl_Agencies[Agy Sort])</f>
        <v>128000</v>
      </c>
      <c r="F3021" s="2" t="str">
        <f>Tbl_BalanceHistory[[#This Row],[RespAgy]]&amp;": "&amp;Tbl_BalanceHistory[[#This Row],[RespAgency]]</f>
        <v>161: Department of Taxation</v>
      </c>
      <c r="G3021" s="3">
        <v>161</v>
      </c>
      <c r="H3021" s="3" t="s">
        <v>561</v>
      </c>
      <c r="I3021" s="3" t="str">
        <f>_xlfn.XLOOKUP(Tbl_BalanceHistory[[#This Row],[AgyCode]],Tbl_Agencies[Agy Code],Tbl_Agencies[Agy Sort])</f>
        <v>128000</v>
      </c>
      <c r="J3021" s="2" t="str">
        <f>Tbl_BalanceHistory[[#This Row],[AgyCode]]&amp;": "&amp;Tbl_BalanceHistory[[#This Row],[Agency Name]]</f>
        <v>161: Department of Taxation</v>
      </c>
      <c r="K3021" s="1">
        <v>2019</v>
      </c>
      <c r="L3021" s="3">
        <v>734</v>
      </c>
      <c r="M3021" s="3" t="s">
        <v>565</v>
      </c>
      <c r="N3021" s="2" t="str">
        <f>Tbl_BalanceHistory[[#This Row],[ProgramCode]]&amp;": "&amp;Tbl_BalanceHistory[[#This Row],[Program Name]]</f>
        <v>734: Tax Value Assistance to Localities</v>
      </c>
      <c r="O3021" s="3" t="s">
        <v>886</v>
      </c>
      <c r="P3021" s="1" t="str">
        <f>IF(Tbl_BalanceHistory[[#This Row],[FundCode]]="0100","GF",IF(Tbl_BalanceHistory[[#This Row],[FundCode]]="01000","GF","Hi Ed / OCR"))</f>
        <v>GF</v>
      </c>
      <c r="Q3021" s="5">
        <v>685095</v>
      </c>
      <c r="R3021" s="5">
        <v>670526.47</v>
      </c>
      <c r="S3021" s="5">
        <v>14568.53</v>
      </c>
      <c r="T3021" s="5">
        <v>0</v>
      </c>
      <c r="U3021" s="3"/>
      <c r="V3021" s="5">
        <v>14568.53</v>
      </c>
      <c r="W3021" s="5">
        <v>0</v>
      </c>
      <c r="X3021" s="5"/>
      <c r="Y3021" s="5"/>
      <c r="Z3021" s="5">
        <f>Tbl_BalanceHistory[[#This Row],[Discretionary Recommended - Pre 2022]]+Tbl_BalanceHistory[[#This Row],[Discretionary Balance Recommended: Policy]]+Tbl_BalanceHistory[[#This Row],[Discretionary Balance Recommended: Commitments]]</f>
        <v>0</v>
      </c>
      <c r="AA3021" s="5">
        <f>Tbl_BalanceHistory[[#This Row],[Discretionary Balance]]-Tbl_BalanceHistory[[#This Row],[Discretionary Reappropriation]]</f>
        <v>14568.53</v>
      </c>
      <c r="AB3021" s="2"/>
      <c r="AC3021" s="2"/>
      <c r="AD3021" s="2"/>
      <c r="AE3021" s="2"/>
    </row>
    <row r="3022" spans="1:31" ht="30" x14ac:dyDescent="0.25">
      <c r="A3022" s="2" t="s">
        <v>537</v>
      </c>
      <c r="B3022" s="3">
        <v>8</v>
      </c>
      <c r="C3022" s="3">
        <v>161</v>
      </c>
      <c r="D3022" s="3" t="s">
        <v>561</v>
      </c>
      <c r="E3022" s="3" t="str">
        <f>_xlfn.XLOOKUP(Tbl_BalanceHistory[[#This Row],[RespAgy]],Tbl_Agencies[Agy Code],Tbl_Agencies[Agy Sort])</f>
        <v>128000</v>
      </c>
      <c r="F3022" s="2" t="str">
        <f>Tbl_BalanceHistory[[#This Row],[RespAgy]]&amp;": "&amp;Tbl_BalanceHistory[[#This Row],[RespAgency]]</f>
        <v>161: Department of Taxation</v>
      </c>
      <c r="G3022" s="3">
        <v>161</v>
      </c>
      <c r="H3022" s="3" t="s">
        <v>561</v>
      </c>
      <c r="I3022" s="3" t="str">
        <f>_xlfn.XLOOKUP(Tbl_BalanceHistory[[#This Row],[AgyCode]],Tbl_Agencies[Agy Code],Tbl_Agencies[Agy Sort])</f>
        <v>128000</v>
      </c>
      <c r="J3022" s="2" t="str">
        <f>Tbl_BalanceHistory[[#This Row],[AgyCode]]&amp;": "&amp;Tbl_BalanceHistory[[#This Row],[Agency Name]]</f>
        <v>161: Department of Taxation</v>
      </c>
      <c r="K3022" s="1">
        <v>2020</v>
      </c>
      <c r="L3022" s="3">
        <v>734</v>
      </c>
      <c r="M3022" s="3" t="s">
        <v>565</v>
      </c>
      <c r="N3022" s="2" t="str">
        <f>Tbl_BalanceHistory[[#This Row],[ProgramCode]]&amp;": "&amp;Tbl_BalanceHistory[[#This Row],[Program Name]]</f>
        <v>734: Tax Value Assistance to Localities</v>
      </c>
      <c r="O3022" s="3" t="s">
        <v>886</v>
      </c>
      <c r="P3022" s="1" t="str">
        <f>IF(Tbl_BalanceHistory[[#This Row],[FundCode]]="0100","GF",IF(Tbl_BalanceHistory[[#This Row],[FundCode]]="01000","GF","Hi Ed / OCR"))</f>
        <v>GF</v>
      </c>
      <c r="Q3022" s="5">
        <v>756936</v>
      </c>
      <c r="R3022" s="5">
        <v>754884.83</v>
      </c>
      <c r="S3022" s="5">
        <v>2051.17</v>
      </c>
      <c r="T3022" s="5">
        <v>0</v>
      </c>
      <c r="U3022" s="3"/>
      <c r="V3022" s="5">
        <v>2051.17</v>
      </c>
      <c r="W3022" s="5">
        <v>0</v>
      </c>
      <c r="X3022" s="5"/>
      <c r="Y3022" s="5"/>
      <c r="Z3022" s="5">
        <f>Tbl_BalanceHistory[[#This Row],[Discretionary Recommended - Pre 2022]]+Tbl_BalanceHistory[[#This Row],[Discretionary Balance Recommended: Policy]]+Tbl_BalanceHistory[[#This Row],[Discretionary Balance Recommended: Commitments]]</f>
        <v>0</v>
      </c>
      <c r="AA3022" s="5">
        <f>Tbl_BalanceHistory[[#This Row],[Discretionary Balance]]-Tbl_BalanceHistory[[#This Row],[Discretionary Reappropriation]]</f>
        <v>2051.17</v>
      </c>
      <c r="AB3022" s="2"/>
      <c r="AC3022" s="2"/>
      <c r="AD3022" s="2"/>
      <c r="AE3022" s="2"/>
    </row>
    <row r="3023" spans="1:31" ht="30" x14ac:dyDescent="0.25">
      <c r="A3023" s="2" t="s">
        <v>537</v>
      </c>
      <c r="B3023" s="3">
        <v>8</v>
      </c>
      <c r="C3023" s="3">
        <v>161</v>
      </c>
      <c r="D3023" s="3" t="s">
        <v>561</v>
      </c>
      <c r="E3023" s="3" t="str">
        <f>_xlfn.XLOOKUP(Tbl_BalanceHistory[[#This Row],[RespAgy]],Tbl_Agencies[Agy Code],Tbl_Agencies[Agy Sort])</f>
        <v>128000</v>
      </c>
      <c r="F3023" s="2" t="str">
        <f>Tbl_BalanceHistory[[#This Row],[RespAgy]]&amp;": "&amp;Tbl_BalanceHistory[[#This Row],[RespAgency]]</f>
        <v>161: Department of Taxation</v>
      </c>
      <c r="G3023" s="3">
        <v>161</v>
      </c>
      <c r="H3023" s="3" t="s">
        <v>561</v>
      </c>
      <c r="I3023" s="3" t="str">
        <f>_xlfn.XLOOKUP(Tbl_BalanceHistory[[#This Row],[AgyCode]],Tbl_Agencies[Agy Code],Tbl_Agencies[Agy Sort])</f>
        <v>128000</v>
      </c>
      <c r="J3023" s="2" t="str">
        <f>Tbl_BalanceHistory[[#This Row],[AgyCode]]&amp;": "&amp;Tbl_BalanceHistory[[#This Row],[Agency Name]]</f>
        <v>161: Department of Taxation</v>
      </c>
      <c r="K3023" s="1">
        <v>2021</v>
      </c>
      <c r="L3023" s="3">
        <v>734</v>
      </c>
      <c r="M3023" s="3" t="s">
        <v>565</v>
      </c>
      <c r="N3023" s="2" t="str">
        <f>Tbl_BalanceHistory[[#This Row],[ProgramCode]]&amp;": "&amp;Tbl_BalanceHistory[[#This Row],[Program Name]]</f>
        <v>734: Tax Value Assistance to Localities</v>
      </c>
      <c r="O3023" s="3" t="s">
        <v>886</v>
      </c>
      <c r="P3023" s="1" t="str">
        <f>IF(Tbl_BalanceHistory[[#This Row],[FundCode]]="0100","GF",IF(Tbl_BalanceHistory[[#This Row],[FundCode]]="01000","GF","Hi Ed / OCR"))</f>
        <v>GF</v>
      </c>
      <c r="Q3023" s="5">
        <v>698453</v>
      </c>
      <c r="R3023" s="5">
        <v>690221.06</v>
      </c>
      <c r="S3023" s="5">
        <v>8231.94</v>
      </c>
      <c r="T3023" s="5">
        <v>0</v>
      </c>
      <c r="U3023" s="3"/>
      <c r="V3023" s="5">
        <v>8231.94</v>
      </c>
      <c r="W3023" s="5">
        <v>0</v>
      </c>
      <c r="X3023" s="5"/>
      <c r="Y3023" s="5"/>
      <c r="Z3023" s="5">
        <f>Tbl_BalanceHistory[[#This Row],[Discretionary Recommended - Pre 2022]]+Tbl_BalanceHistory[[#This Row],[Discretionary Balance Recommended: Policy]]+Tbl_BalanceHistory[[#This Row],[Discretionary Balance Recommended: Commitments]]</f>
        <v>0</v>
      </c>
      <c r="AA3023" s="5">
        <f>Tbl_BalanceHistory[[#This Row],[Discretionary Balance]]-Tbl_BalanceHistory[[#This Row],[Discretionary Reappropriation]]</f>
        <v>8231.94</v>
      </c>
      <c r="AB3023" s="2"/>
      <c r="AC3023" s="2"/>
      <c r="AD3023" s="2"/>
      <c r="AE3023" s="2"/>
    </row>
    <row r="3024" spans="1:31" ht="30" x14ac:dyDescent="0.25">
      <c r="A3024" s="2" t="s">
        <v>537</v>
      </c>
      <c r="B3024" s="3">
        <v>8</v>
      </c>
      <c r="C3024" s="3">
        <v>161</v>
      </c>
      <c r="D3024" s="3" t="s">
        <v>561</v>
      </c>
      <c r="E3024" s="3" t="str">
        <f>_xlfn.XLOOKUP(Tbl_BalanceHistory[[#This Row],[RespAgy]],Tbl_Agencies[Agy Code],Tbl_Agencies[Agy Sort])</f>
        <v>128000</v>
      </c>
      <c r="F3024" s="2" t="str">
        <f>Tbl_BalanceHistory[[#This Row],[RespAgy]]&amp;": "&amp;Tbl_BalanceHistory[[#This Row],[RespAgency]]</f>
        <v>161: Department of Taxation</v>
      </c>
      <c r="G3024" s="3">
        <v>161</v>
      </c>
      <c r="H3024" s="3" t="s">
        <v>561</v>
      </c>
      <c r="I3024" s="3" t="str">
        <f>_xlfn.XLOOKUP(Tbl_BalanceHistory[[#This Row],[AgyCode]],Tbl_Agencies[Agy Code],Tbl_Agencies[Agy Sort])</f>
        <v>128000</v>
      </c>
      <c r="J3024" s="2" t="str">
        <f>Tbl_BalanceHistory[[#This Row],[AgyCode]]&amp;": "&amp;Tbl_BalanceHistory[[#This Row],[Agency Name]]</f>
        <v>161: Department of Taxation</v>
      </c>
      <c r="K3024" s="1">
        <v>2022</v>
      </c>
      <c r="L3024" s="3">
        <v>734</v>
      </c>
      <c r="M3024" s="3" t="s">
        <v>565</v>
      </c>
      <c r="N3024" s="2" t="str">
        <f>Tbl_BalanceHistory[[#This Row],[ProgramCode]]&amp;": "&amp;Tbl_BalanceHistory[[#This Row],[Program Name]]</f>
        <v>734: Tax Value Assistance to Localities</v>
      </c>
      <c r="O3024" s="3" t="s">
        <v>886</v>
      </c>
      <c r="P3024" s="1" t="str">
        <f>IF(Tbl_BalanceHistory[[#This Row],[FundCode]]="0100","GF",IF(Tbl_BalanceHistory[[#This Row],[FundCode]]="01000","GF","Hi Ed / OCR"))</f>
        <v>GF</v>
      </c>
      <c r="Q3024" s="5">
        <v>721193</v>
      </c>
      <c r="R3024" s="5">
        <v>673492.44</v>
      </c>
      <c r="S3024" s="5">
        <v>47700.56</v>
      </c>
      <c r="T3024" s="5">
        <v>0</v>
      </c>
      <c r="U3024" s="3"/>
      <c r="V3024" s="5">
        <v>47700.56</v>
      </c>
      <c r="W3024" s="5"/>
      <c r="X3024" s="5">
        <v>0</v>
      </c>
      <c r="Y3024" s="5">
        <v>0</v>
      </c>
      <c r="Z3024" s="5">
        <f>Tbl_BalanceHistory[[#This Row],[Discretionary Recommended - Pre 2022]]+Tbl_BalanceHistory[[#This Row],[Discretionary Balance Recommended: Policy]]+Tbl_BalanceHistory[[#This Row],[Discretionary Balance Recommended: Commitments]]</f>
        <v>0</v>
      </c>
      <c r="AA3024" s="5">
        <f>Tbl_BalanceHistory[[#This Row],[Discretionary Balance]]-Tbl_BalanceHistory[[#This Row],[Discretionary Reappropriation]]</f>
        <v>47700.56</v>
      </c>
      <c r="AB3024" s="2"/>
      <c r="AC3024" s="2"/>
      <c r="AD3024" s="2"/>
      <c r="AE3024" s="2"/>
    </row>
    <row r="3025" spans="1:31" ht="30" x14ac:dyDescent="0.25">
      <c r="A3025" s="2" t="s">
        <v>537</v>
      </c>
      <c r="B3025" s="3">
        <v>8</v>
      </c>
      <c r="C3025" s="3">
        <v>161</v>
      </c>
      <c r="D3025" s="3" t="s">
        <v>561</v>
      </c>
      <c r="E3025" s="3" t="str">
        <f>_xlfn.XLOOKUP(Tbl_BalanceHistory[[#This Row],[RespAgy]],Tbl_Agencies[Agy Code],Tbl_Agencies[Agy Sort])</f>
        <v>128000</v>
      </c>
      <c r="F3025" s="2" t="str">
        <f>Tbl_BalanceHistory[[#This Row],[RespAgy]]&amp;": "&amp;Tbl_BalanceHistory[[#This Row],[RespAgency]]</f>
        <v>161: Department of Taxation</v>
      </c>
      <c r="G3025" s="3">
        <v>161</v>
      </c>
      <c r="H3025" s="3" t="s">
        <v>561</v>
      </c>
      <c r="I3025" s="3" t="str">
        <f>_xlfn.XLOOKUP(Tbl_BalanceHistory[[#This Row],[AgyCode]],Tbl_Agencies[Agy Code],Tbl_Agencies[Agy Sort])</f>
        <v>128000</v>
      </c>
      <c r="J3025" s="2" t="str">
        <f>Tbl_BalanceHistory[[#This Row],[AgyCode]]&amp;": "&amp;Tbl_BalanceHistory[[#This Row],[Agency Name]]</f>
        <v>161: Department of Taxation</v>
      </c>
      <c r="K3025" s="1">
        <v>2023</v>
      </c>
      <c r="L3025" s="3">
        <v>734</v>
      </c>
      <c r="M3025" s="3" t="s">
        <v>565</v>
      </c>
      <c r="N3025" s="2" t="str">
        <f>Tbl_BalanceHistory[[#This Row],[ProgramCode]]&amp;": "&amp;Tbl_BalanceHistory[[#This Row],[Program Name]]</f>
        <v>734: Tax Value Assistance to Localities</v>
      </c>
      <c r="O3025" s="3" t="s">
        <v>886</v>
      </c>
      <c r="P3025" s="1" t="str">
        <f>IF(Tbl_BalanceHistory[[#This Row],[FundCode]]="0100","GF",IF(Tbl_BalanceHistory[[#This Row],[FundCode]]="01000","GF","Hi Ed / OCR"))</f>
        <v>GF</v>
      </c>
      <c r="Q3025" s="5">
        <v>796193</v>
      </c>
      <c r="R3025" s="5">
        <v>660968.89</v>
      </c>
      <c r="S3025" s="5">
        <v>135224.10999999999</v>
      </c>
      <c r="T3025" s="5">
        <v>0</v>
      </c>
      <c r="U3025" s="3"/>
      <c r="V3025" s="5">
        <v>135224.10999999999</v>
      </c>
      <c r="W3025" s="5">
        <v>0</v>
      </c>
      <c r="X3025" s="5">
        <v>0</v>
      </c>
      <c r="Y3025" s="5">
        <v>0</v>
      </c>
      <c r="Z3025" s="5">
        <v>0</v>
      </c>
      <c r="AA3025" s="5">
        <v>135224.10999999999</v>
      </c>
      <c r="AB3025" s="2"/>
      <c r="AC3025" s="2"/>
      <c r="AD3025" s="2"/>
      <c r="AE3025" s="2"/>
    </row>
    <row r="3026" spans="1:31" ht="30" x14ac:dyDescent="0.25">
      <c r="A3026" s="2" t="s">
        <v>537</v>
      </c>
      <c r="B3026" s="3">
        <v>8</v>
      </c>
      <c r="C3026" s="3">
        <v>161</v>
      </c>
      <c r="D3026" s="3" t="s">
        <v>561</v>
      </c>
      <c r="E3026" s="3" t="str">
        <f>_xlfn.XLOOKUP(Tbl_BalanceHistory[[#This Row],[RespAgy]],Tbl_Agencies[Agy Code],Tbl_Agencies[Agy Sort])</f>
        <v>128000</v>
      </c>
      <c r="F3026" s="2" t="str">
        <f>Tbl_BalanceHistory[[#This Row],[RespAgy]]&amp;": "&amp;Tbl_BalanceHistory[[#This Row],[RespAgency]]</f>
        <v>161: Department of Taxation</v>
      </c>
      <c r="G3026" s="3">
        <v>161</v>
      </c>
      <c r="H3026" s="3" t="s">
        <v>561</v>
      </c>
      <c r="I3026" s="3" t="str">
        <f>_xlfn.XLOOKUP(Tbl_BalanceHistory[[#This Row],[AgyCode]],Tbl_Agencies[Agy Code],Tbl_Agencies[Agy Sort])</f>
        <v>128000</v>
      </c>
      <c r="J3026" s="2" t="str">
        <f>Tbl_BalanceHistory[[#This Row],[AgyCode]]&amp;": "&amp;Tbl_BalanceHistory[[#This Row],[Agency Name]]</f>
        <v>161: Department of Taxation</v>
      </c>
      <c r="K3026" s="1">
        <v>2024</v>
      </c>
      <c r="L3026" s="3">
        <v>734</v>
      </c>
      <c r="M3026" s="3" t="s">
        <v>565</v>
      </c>
      <c r="N3026" s="2" t="str">
        <f>Tbl_BalanceHistory[[#This Row],[ProgramCode]]&amp;": "&amp;Tbl_BalanceHistory[[#This Row],[Program Name]]</f>
        <v>734: Tax Value Assistance to Localities</v>
      </c>
      <c r="O3026" s="3" t="s">
        <v>886</v>
      </c>
      <c r="P3026" s="1" t="str">
        <f>IF(Tbl_BalanceHistory[[#This Row],[FundCode]]="0100","GF",IF(Tbl_BalanceHistory[[#This Row],[FundCode]]="01000","GF","Hi Ed / OCR"))</f>
        <v>GF</v>
      </c>
      <c r="Q3026" s="5">
        <v>796193</v>
      </c>
      <c r="R3026" s="5">
        <v>795331.98</v>
      </c>
      <c r="S3026" s="5">
        <v>861.02</v>
      </c>
      <c r="T3026" s="5">
        <v>0</v>
      </c>
      <c r="U3026" s="3"/>
      <c r="V3026" s="5">
        <v>861.02</v>
      </c>
      <c r="W3026" s="5">
        <v>0</v>
      </c>
      <c r="X3026" s="5">
        <v>0</v>
      </c>
      <c r="Y3026" s="5">
        <v>0</v>
      </c>
      <c r="Z3026" s="5">
        <v>0</v>
      </c>
      <c r="AA3026" s="5">
        <v>861.02</v>
      </c>
      <c r="AB3026" s="2"/>
      <c r="AC3026" s="2"/>
      <c r="AD3026" s="2"/>
      <c r="AE3026" s="2"/>
    </row>
    <row r="3027" spans="1:31" ht="30" x14ac:dyDescent="0.25">
      <c r="A3027" s="2" t="s">
        <v>537</v>
      </c>
      <c r="B3027" s="3">
        <v>8</v>
      </c>
      <c r="C3027" s="3">
        <v>161</v>
      </c>
      <c r="D3027" s="3" t="s">
        <v>561</v>
      </c>
      <c r="E3027" s="3" t="str">
        <f>_xlfn.XLOOKUP(Tbl_BalanceHistory[[#This Row],[RespAgy]],Tbl_Agencies[Agy Code],Tbl_Agencies[Agy Sort])</f>
        <v>128000</v>
      </c>
      <c r="F3027" s="2" t="str">
        <f>Tbl_BalanceHistory[[#This Row],[RespAgy]]&amp;": "&amp;Tbl_BalanceHistory[[#This Row],[RespAgency]]</f>
        <v>161: Department of Taxation</v>
      </c>
      <c r="G3027" s="3">
        <v>161</v>
      </c>
      <c r="H3027" s="3" t="s">
        <v>561</v>
      </c>
      <c r="I3027" s="3" t="str">
        <f>_xlfn.XLOOKUP(Tbl_BalanceHistory[[#This Row],[AgyCode]],Tbl_Agencies[Agy Code],Tbl_Agencies[Agy Sort])</f>
        <v>128000</v>
      </c>
      <c r="J3027" s="2" t="str">
        <f>Tbl_BalanceHistory[[#This Row],[AgyCode]]&amp;": "&amp;Tbl_BalanceHistory[[#This Row],[Agency Name]]</f>
        <v>161: Department of Taxation</v>
      </c>
      <c r="K3027" s="1">
        <v>2014</v>
      </c>
      <c r="L3027" s="3">
        <v>799</v>
      </c>
      <c r="M3027" s="3" t="s">
        <v>62</v>
      </c>
      <c r="N3027" s="2" t="str">
        <f>Tbl_BalanceHistory[[#This Row],[ProgramCode]]&amp;": "&amp;Tbl_BalanceHistory[[#This Row],[Program Name]]</f>
        <v>799: Administrative and Support Services</v>
      </c>
      <c r="O3027" s="3" t="s">
        <v>1730</v>
      </c>
      <c r="P3027" s="1" t="str">
        <f>IF(Tbl_BalanceHistory[[#This Row],[FundCode]]="0100","GF",IF(Tbl_BalanceHistory[[#This Row],[FundCode]]="01000","GF","Hi Ed / OCR"))</f>
        <v>GF</v>
      </c>
      <c r="Q3027" s="5">
        <v>43597428</v>
      </c>
      <c r="R3027" s="5">
        <v>43597251.420000002</v>
      </c>
      <c r="S3027" s="5">
        <v>176</v>
      </c>
      <c r="T3027" s="5">
        <v>0</v>
      </c>
      <c r="U3027" s="3"/>
      <c r="V3027" s="5">
        <v>176</v>
      </c>
      <c r="W3027" s="5">
        <v>0</v>
      </c>
      <c r="X3027" s="5"/>
      <c r="Y3027" s="5"/>
      <c r="Z3027" s="5">
        <f>Tbl_BalanceHistory[[#This Row],[Discretionary Recommended - Pre 2022]]+Tbl_BalanceHistory[[#This Row],[Discretionary Balance Recommended: Policy]]+Tbl_BalanceHistory[[#This Row],[Discretionary Balance Recommended: Commitments]]</f>
        <v>0</v>
      </c>
      <c r="AA3027" s="5">
        <f>Tbl_BalanceHistory[[#This Row],[Discretionary Balance]]-Tbl_BalanceHistory[[#This Row],[Discretionary Reappropriation]]</f>
        <v>176</v>
      </c>
      <c r="AB3027" s="2"/>
      <c r="AC3027" s="2"/>
      <c r="AD3027" s="2"/>
      <c r="AE3027" s="2"/>
    </row>
    <row r="3028" spans="1:31" ht="45" x14ac:dyDescent="0.25">
      <c r="A3028" s="2" t="s">
        <v>537</v>
      </c>
      <c r="B3028" s="3">
        <v>8</v>
      </c>
      <c r="C3028" s="3">
        <v>161</v>
      </c>
      <c r="D3028" s="3" t="s">
        <v>561</v>
      </c>
      <c r="E3028" s="3" t="str">
        <f>_xlfn.XLOOKUP(Tbl_BalanceHistory[[#This Row],[RespAgy]],Tbl_Agencies[Agy Code],Tbl_Agencies[Agy Sort])</f>
        <v>128000</v>
      </c>
      <c r="F3028" s="2" t="str">
        <f>Tbl_BalanceHistory[[#This Row],[RespAgy]]&amp;": "&amp;Tbl_BalanceHistory[[#This Row],[RespAgency]]</f>
        <v>161: Department of Taxation</v>
      </c>
      <c r="G3028" s="3">
        <v>161</v>
      </c>
      <c r="H3028" s="3" t="s">
        <v>561</v>
      </c>
      <c r="I3028" s="3" t="str">
        <f>_xlfn.XLOOKUP(Tbl_BalanceHistory[[#This Row],[AgyCode]],Tbl_Agencies[Agy Code],Tbl_Agencies[Agy Sort])</f>
        <v>128000</v>
      </c>
      <c r="J3028" s="2" t="str">
        <f>Tbl_BalanceHistory[[#This Row],[AgyCode]]&amp;": "&amp;Tbl_BalanceHistory[[#This Row],[Agency Name]]</f>
        <v>161: Department of Taxation</v>
      </c>
      <c r="K3028" s="1">
        <v>2015</v>
      </c>
      <c r="L3028" s="3">
        <v>799</v>
      </c>
      <c r="M3028" s="3" t="s">
        <v>62</v>
      </c>
      <c r="N3028" s="2" t="str">
        <f>Tbl_BalanceHistory[[#This Row],[ProgramCode]]&amp;": "&amp;Tbl_BalanceHistory[[#This Row],[Program Name]]</f>
        <v>799: Administrative and Support Services</v>
      </c>
      <c r="O3028" s="3" t="s">
        <v>1730</v>
      </c>
      <c r="P3028" s="1" t="str">
        <f>IF(Tbl_BalanceHistory[[#This Row],[FundCode]]="0100","GF",IF(Tbl_BalanceHistory[[#This Row],[FundCode]]="01000","GF","Hi Ed / OCR"))</f>
        <v>GF</v>
      </c>
      <c r="Q3028" s="5">
        <v>40838409</v>
      </c>
      <c r="R3028" s="5">
        <v>40328022</v>
      </c>
      <c r="S3028" s="5">
        <v>510386</v>
      </c>
      <c r="T3028" s="5">
        <v>0</v>
      </c>
      <c r="U3028" s="3"/>
      <c r="V3028" s="5">
        <v>510386</v>
      </c>
      <c r="W3028" s="5">
        <v>510386</v>
      </c>
      <c r="X3028" s="5"/>
      <c r="Y3028" s="5"/>
      <c r="Z3028" s="5">
        <f>Tbl_BalanceHistory[[#This Row],[Discretionary Recommended - Pre 2022]]+Tbl_BalanceHistory[[#This Row],[Discretionary Balance Recommended: Policy]]+Tbl_BalanceHistory[[#This Row],[Discretionary Balance Recommended: Commitments]]</f>
        <v>510386</v>
      </c>
      <c r="AA3028" s="5">
        <f>Tbl_BalanceHistory[[#This Row],[Discretionary Balance]]-Tbl_BalanceHistory[[#This Row],[Discretionary Reappropriation]]</f>
        <v>0</v>
      </c>
      <c r="AB3028" s="2" t="s">
        <v>2021</v>
      </c>
      <c r="AC3028" s="2"/>
      <c r="AD3028" s="2"/>
      <c r="AE3028" s="2"/>
    </row>
    <row r="3029" spans="1:31" ht="30" x14ac:dyDescent="0.25">
      <c r="A3029" s="2" t="s">
        <v>537</v>
      </c>
      <c r="B3029" s="3">
        <v>8</v>
      </c>
      <c r="C3029" s="3">
        <v>161</v>
      </c>
      <c r="D3029" s="3" t="s">
        <v>561</v>
      </c>
      <c r="E3029" s="3" t="str">
        <f>_xlfn.XLOOKUP(Tbl_BalanceHistory[[#This Row],[RespAgy]],Tbl_Agencies[Agy Code],Tbl_Agencies[Agy Sort])</f>
        <v>128000</v>
      </c>
      <c r="F3029" s="2" t="str">
        <f>Tbl_BalanceHistory[[#This Row],[RespAgy]]&amp;": "&amp;Tbl_BalanceHistory[[#This Row],[RespAgency]]</f>
        <v>161: Department of Taxation</v>
      </c>
      <c r="G3029" s="3">
        <v>161</v>
      </c>
      <c r="H3029" s="3" t="s">
        <v>561</v>
      </c>
      <c r="I3029" s="3" t="str">
        <f>_xlfn.XLOOKUP(Tbl_BalanceHistory[[#This Row],[AgyCode]],Tbl_Agencies[Agy Code],Tbl_Agencies[Agy Sort])</f>
        <v>128000</v>
      </c>
      <c r="J3029" s="2" t="str">
        <f>Tbl_BalanceHistory[[#This Row],[AgyCode]]&amp;": "&amp;Tbl_BalanceHistory[[#This Row],[Agency Name]]</f>
        <v>161: Department of Taxation</v>
      </c>
      <c r="K3029" s="1">
        <v>2016</v>
      </c>
      <c r="L3029" s="3">
        <v>799</v>
      </c>
      <c r="M3029" s="3" t="s">
        <v>62</v>
      </c>
      <c r="N3029" s="2" t="str">
        <f>Tbl_BalanceHistory[[#This Row],[ProgramCode]]&amp;": "&amp;Tbl_BalanceHistory[[#This Row],[Program Name]]</f>
        <v>799: Administrative and Support Services</v>
      </c>
      <c r="O3029" s="3" t="s">
        <v>1730</v>
      </c>
      <c r="P3029" s="1" t="str">
        <f>IF(Tbl_BalanceHistory[[#This Row],[FundCode]]="0100","GF",IF(Tbl_BalanceHistory[[#This Row],[FundCode]]="01000","GF","Hi Ed / OCR"))</f>
        <v>GF</v>
      </c>
      <c r="Q3029" s="5">
        <v>42873247</v>
      </c>
      <c r="R3029" s="5">
        <v>42872722.479999997</v>
      </c>
      <c r="S3029" s="5">
        <v>524</v>
      </c>
      <c r="T3029" s="5">
        <v>0</v>
      </c>
      <c r="U3029" s="3"/>
      <c r="V3029" s="5">
        <v>524</v>
      </c>
      <c r="W3029" s="5">
        <v>0</v>
      </c>
      <c r="X3029" s="5"/>
      <c r="Y3029" s="5"/>
      <c r="Z3029" s="5">
        <f>Tbl_BalanceHistory[[#This Row],[Discretionary Recommended - Pre 2022]]+Tbl_BalanceHistory[[#This Row],[Discretionary Balance Recommended: Policy]]+Tbl_BalanceHistory[[#This Row],[Discretionary Balance Recommended: Commitments]]</f>
        <v>0</v>
      </c>
      <c r="AA3029" s="5">
        <f>Tbl_BalanceHistory[[#This Row],[Discretionary Balance]]-Tbl_BalanceHistory[[#This Row],[Discretionary Reappropriation]]</f>
        <v>524</v>
      </c>
      <c r="AB3029" s="2"/>
      <c r="AC3029" s="2"/>
      <c r="AD3029" s="2"/>
      <c r="AE3029" s="2" t="s">
        <v>2018</v>
      </c>
    </row>
    <row r="3030" spans="1:31" ht="30" x14ac:dyDescent="0.25">
      <c r="A3030" s="2" t="s">
        <v>537</v>
      </c>
      <c r="B3030" s="3">
        <v>8</v>
      </c>
      <c r="C3030" s="3">
        <v>161</v>
      </c>
      <c r="D3030" s="3" t="s">
        <v>561</v>
      </c>
      <c r="E3030" s="3" t="str">
        <f>_xlfn.XLOOKUP(Tbl_BalanceHistory[[#This Row],[RespAgy]],Tbl_Agencies[Agy Code],Tbl_Agencies[Agy Sort])</f>
        <v>128000</v>
      </c>
      <c r="F3030" s="2" t="str">
        <f>Tbl_BalanceHistory[[#This Row],[RespAgy]]&amp;": "&amp;Tbl_BalanceHistory[[#This Row],[RespAgency]]</f>
        <v>161: Department of Taxation</v>
      </c>
      <c r="G3030" s="3">
        <v>161</v>
      </c>
      <c r="H3030" s="3" t="s">
        <v>561</v>
      </c>
      <c r="I3030" s="3" t="str">
        <f>_xlfn.XLOOKUP(Tbl_BalanceHistory[[#This Row],[AgyCode]],Tbl_Agencies[Agy Code],Tbl_Agencies[Agy Sort])</f>
        <v>128000</v>
      </c>
      <c r="J3030" s="2" t="str">
        <f>Tbl_BalanceHistory[[#This Row],[AgyCode]]&amp;": "&amp;Tbl_BalanceHistory[[#This Row],[Agency Name]]</f>
        <v>161: Department of Taxation</v>
      </c>
      <c r="K3030" s="1">
        <v>2017</v>
      </c>
      <c r="L3030" s="3">
        <v>799</v>
      </c>
      <c r="M3030" s="3" t="s">
        <v>62</v>
      </c>
      <c r="N3030" s="2" t="str">
        <f>Tbl_BalanceHistory[[#This Row],[ProgramCode]]&amp;": "&amp;Tbl_BalanceHistory[[#This Row],[Program Name]]</f>
        <v>799: Administrative and Support Services</v>
      </c>
      <c r="O3030" s="3" t="s">
        <v>886</v>
      </c>
      <c r="P3030" s="1" t="str">
        <f>IF(Tbl_BalanceHistory[[#This Row],[FundCode]]="0100","GF",IF(Tbl_BalanceHistory[[#This Row],[FundCode]]="01000","GF","Hi Ed / OCR"))</f>
        <v>GF</v>
      </c>
      <c r="Q3030" s="5">
        <v>42452955</v>
      </c>
      <c r="R3030" s="5">
        <v>42450255.369999997</v>
      </c>
      <c r="S3030" s="5">
        <v>2699</v>
      </c>
      <c r="T3030" s="5">
        <v>0</v>
      </c>
      <c r="U3030" s="3"/>
      <c r="V3030" s="5">
        <v>2699</v>
      </c>
      <c r="W3030" s="5">
        <v>0</v>
      </c>
      <c r="X3030" s="5"/>
      <c r="Y3030" s="5"/>
      <c r="Z3030" s="5">
        <f>Tbl_BalanceHistory[[#This Row],[Discretionary Recommended - Pre 2022]]+Tbl_BalanceHistory[[#This Row],[Discretionary Balance Recommended: Policy]]+Tbl_BalanceHistory[[#This Row],[Discretionary Balance Recommended: Commitments]]</f>
        <v>0</v>
      </c>
      <c r="AA3030" s="5">
        <f>Tbl_BalanceHistory[[#This Row],[Discretionary Balance]]-Tbl_BalanceHistory[[#This Row],[Discretionary Reappropriation]]</f>
        <v>2699</v>
      </c>
      <c r="AB3030" s="2"/>
      <c r="AC3030" s="2"/>
      <c r="AD3030" s="2"/>
      <c r="AE3030" s="2"/>
    </row>
    <row r="3031" spans="1:31" ht="30" x14ac:dyDescent="0.25">
      <c r="A3031" s="2" t="s">
        <v>537</v>
      </c>
      <c r="B3031" s="3">
        <v>8</v>
      </c>
      <c r="C3031" s="3">
        <v>161</v>
      </c>
      <c r="D3031" s="3" t="s">
        <v>561</v>
      </c>
      <c r="E3031" s="3" t="str">
        <f>_xlfn.XLOOKUP(Tbl_BalanceHistory[[#This Row],[RespAgy]],Tbl_Agencies[Agy Code],Tbl_Agencies[Agy Sort])</f>
        <v>128000</v>
      </c>
      <c r="F3031" s="2" t="str">
        <f>Tbl_BalanceHistory[[#This Row],[RespAgy]]&amp;": "&amp;Tbl_BalanceHistory[[#This Row],[RespAgency]]</f>
        <v>161: Department of Taxation</v>
      </c>
      <c r="G3031" s="3">
        <v>161</v>
      </c>
      <c r="H3031" s="3" t="s">
        <v>561</v>
      </c>
      <c r="I3031" s="3" t="str">
        <f>_xlfn.XLOOKUP(Tbl_BalanceHistory[[#This Row],[AgyCode]],Tbl_Agencies[Agy Code],Tbl_Agencies[Agy Sort])</f>
        <v>128000</v>
      </c>
      <c r="J3031" s="2" t="str">
        <f>Tbl_BalanceHistory[[#This Row],[AgyCode]]&amp;": "&amp;Tbl_BalanceHistory[[#This Row],[Agency Name]]</f>
        <v>161: Department of Taxation</v>
      </c>
      <c r="K3031" s="1">
        <v>2018</v>
      </c>
      <c r="L3031" s="3">
        <v>799</v>
      </c>
      <c r="M3031" s="3" t="s">
        <v>62</v>
      </c>
      <c r="N3031" s="2" t="str">
        <f>Tbl_BalanceHistory[[#This Row],[ProgramCode]]&amp;": "&amp;Tbl_BalanceHistory[[#This Row],[Program Name]]</f>
        <v>799: Administrative and Support Services</v>
      </c>
      <c r="O3031" s="3" t="s">
        <v>886</v>
      </c>
      <c r="P3031" s="1" t="str">
        <f>IF(Tbl_BalanceHistory[[#This Row],[FundCode]]="0100","GF",IF(Tbl_BalanceHistory[[#This Row],[FundCode]]="01000","GF","Hi Ed / OCR"))</f>
        <v>GF</v>
      </c>
      <c r="Q3031" s="5">
        <v>44171512</v>
      </c>
      <c r="R3031" s="5">
        <v>44170493.109999999</v>
      </c>
      <c r="S3031" s="5">
        <v>1018</v>
      </c>
      <c r="T3031" s="5">
        <v>0</v>
      </c>
      <c r="U3031" s="3"/>
      <c r="V3031" s="5">
        <v>1018</v>
      </c>
      <c r="W3031" s="5">
        <v>0</v>
      </c>
      <c r="X3031" s="5"/>
      <c r="Y3031" s="5"/>
      <c r="Z3031" s="5">
        <f>Tbl_BalanceHistory[[#This Row],[Discretionary Recommended - Pre 2022]]+Tbl_BalanceHistory[[#This Row],[Discretionary Balance Recommended: Policy]]+Tbl_BalanceHistory[[#This Row],[Discretionary Balance Recommended: Commitments]]</f>
        <v>0</v>
      </c>
      <c r="AA3031" s="5">
        <f>Tbl_BalanceHistory[[#This Row],[Discretionary Balance]]-Tbl_BalanceHistory[[#This Row],[Discretionary Reappropriation]]</f>
        <v>1018</v>
      </c>
      <c r="AB3031" s="2"/>
      <c r="AC3031" s="2"/>
      <c r="AD3031" s="2"/>
      <c r="AE3031" s="2"/>
    </row>
    <row r="3032" spans="1:31" ht="30" x14ac:dyDescent="0.25">
      <c r="A3032" s="2" t="s">
        <v>537</v>
      </c>
      <c r="B3032" s="3">
        <v>8</v>
      </c>
      <c r="C3032" s="3">
        <v>161</v>
      </c>
      <c r="D3032" s="3" t="s">
        <v>561</v>
      </c>
      <c r="E3032" s="3" t="str">
        <f>_xlfn.XLOOKUP(Tbl_BalanceHistory[[#This Row],[RespAgy]],Tbl_Agencies[Agy Code],Tbl_Agencies[Agy Sort])</f>
        <v>128000</v>
      </c>
      <c r="F3032" s="2" t="str">
        <f>Tbl_BalanceHistory[[#This Row],[RespAgy]]&amp;": "&amp;Tbl_BalanceHistory[[#This Row],[RespAgency]]</f>
        <v>161: Department of Taxation</v>
      </c>
      <c r="G3032" s="3">
        <v>161</v>
      </c>
      <c r="H3032" s="3" t="s">
        <v>561</v>
      </c>
      <c r="I3032" s="3" t="str">
        <f>_xlfn.XLOOKUP(Tbl_BalanceHistory[[#This Row],[AgyCode]],Tbl_Agencies[Agy Code],Tbl_Agencies[Agy Sort])</f>
        <v>128000</v>
      </c>
      <c r="J3032" s="2" t="str">
        <f>Tbl_BalanceHistory[[#This Row],[AgyCode]]&amp;": "&amp;Tbl_BalanceHistory[[#This Row],[Agency Name]]</f>
        <v>161: Department of Taxation</v>
      </c>
      <c r="K3032" s="1">
        <v>2019</v>
      </c>
      <c r="L3032" s="3">
        <v>799</v>
      </c>
      <c r="M3032" s="3" t="s">
        <v>62</v>
      </c>
      <c r="N3032" s="2" t="str">
        <f>Tbl_BalanceHistory[[#This Row],[ProgramCode]]&amp;": "&amp;Tbl_BalanceHistory[[#This Row],[Program Name]]</f>
        <v>799: Administrative and Support Services</v>
      </c>
      <c r="O3032" s="3" t="s">
        <v>886</v>
      </c>
      <c r="P3032" s="1" t="str">
        <f>IF(Tbl_BalanceHistory[[#This Row],[FundCode]]="0100","GF",IF(Tbl_BalanceHistory[[#This Row],[FundCode]]="01000","GF","Hi Ed / OCR"))</f>
        <v>GF</v>
      </c>
      <c r="Q3032" s="5">
        <v>54212397</v>
      </c>
      <c r="R3032" s="5">
        <v>54180385.009999998</v>
      </c>
      <c r="S3032" s="5">
        <v>32011.99</v>
      </c>
      <c r="T3032" s="5">
        <v>0</v>
      </c>
      <c r="U3032" s="3"/>
      <c r="V3032" s="5">
        <v>32011.99</v>
      </c>
      <c r="W3032" s="5">
        <v>0</v>
      </c>
      <c r="X3032" s="5"/>
      <c r="Y3032" s="5"/>
      <c r="Z3032" s="5">
        <f>Tbl_BalanceHistory[[#This Row],[Discretionary Recommended - Pre 2022]]+Tbl_BalanceHistory[[#This Row],[Discretionary Balance Recommended: Policy]]+Tbl_BalanceHistory[[#This Row],[Discretionary Balance Recommended: Commitments]]</f>
        <v>0</v>
      </c>
      <c r="AA3032" s="5">
        <f>Tbl_BalanceHistory[[#This Row],[Discretionary Balance]]-Tbl_BalanceHistory[[#This Row],[Discretionary Reappropriation]]</f>
        <v>32011.99</v>
      </c>
      <c r="AB3032" s="2"/>
      <c r="AC3032" s="2"/>
      <c r="AD3032" s="2"/>
      <c r="AE3032" s="2"/>
    </row>
    <row r="3033" spans="1:31" ht="30" x14ac:dyDescent="0.25">
      <c r="A3033" s="2" t="s">
        <v>537</v>
      </c>
      <c r="B3033" s="3">
        <v>8</v>
      </c>
      <c r="C3033" s="3">
        <v>161</v>
      </c>
      <c r="D3033" s="3" t="s">
        <v>561</v>
      </c>
      <c r="E3033" s="3" t="str">
        <f>_xlfn.XLOOKUP(Tbl_BalanceHistory[[#This Row],[RespAgy]],Tbl_Agencies[Agy Code],Tbl_Agencies[Agy Sort])</f>
        <v>128000</v>
      </c>
      <c r="F3033" s="2" t="str">
        <f>Tbl_BalanceHistory[[#This Row],[RespAgy]]&amp;": "&amp;Tbl_BalanceHistory[[#This Row],[RespAgency]]</f>
        <v>161: Department of Taxation</v>
      </c>
      <c r="G3033" s="3">
        <v>161</v>
      </c>
      <c r="H3033" s="3" t="s">
        <v>561</v>
      </c>
      <c r="I3033" s="3" t="str">
        <f>_xlfn.XLOOKUP(Tbl_BalanceHistory[[#This Row],[AgyCode]],Tbl_Agencies[Agy Code],Tbl_Agencies[Agy Sort])</f>
        <v>128000</v>
      </c>
      <c r="J3033" s="2" t="str">
        <f>Tbl_BalanceHistory[[#This Row],[AgyCode]]&amp;": "&amp;Tbl_BalanceHistory[[#This Row],[Agency Name]]</f>
        <v>161: Department of Taxation</v>
      </c>
      <c r="K3033" s="1">
        <v>2020</v>
      </c>
      <c r="L3033" s="3">
        <v>799</v>
      </c>
      <c r="M3033" s="3" t="s">
        <v>62</v>
      </c>
      <c r="N3033" s="2" t="str">
        <f>Tbl_BalanceHistory[[#This Row],[ProgramCode]]&amp;": "&amp;Tbl_BalanceHistory[[#This Row],[Program Name]]</f>
        <v>799: Administrative and Support Services</v>
      </c>
      <c r="O3033" s="3" t="s">
        <v>886</v>
      </c>
      <c r="P3033" s="1" t="str">
        <f>IF(Tbl_BalanceHistory[[#This Row],[FundCode]]="0100","GF",IF(Tbl_BalanceHistory[[#This Row],[FundCode]]="01000","GF","Hi Ed / OCR"))</f>
        <v>GF</v>
      </c>
      <c r="Q3033" s="5">
        <v>51090328</v>
      </c>
      <c r="R3033" s="5">
        <v>50055446.57</v>
      </c>
      <c r="S3033" s="5">
        <v>1034881.43</v>
      </c>
      <c r="T3033" s="5">
        <v>0</v>
      </c>
      <c r="U3033" s="3"/>
      <c r="V3033" s="5">
        <v>1034881.43</v>
      </c>
      <c r="W3033" s="5">
        <v>0</v>
      </c>
      <c r="X3033" s="5"/>
      <c r="Y3033" s="5"/>
      <c r="Z3033" s="5">
        <f>Tbl_BalanceHistory[[#This Row],[Discretionary Recommended - Pre 2022]]+Tbl_BalanceHistory[[#This Row],[Discretionary Balance Recommended: Policy]]+Tbl_BalanceHistory[[#This Row],[Discretionary Balance Recommended: Commitments]]</f>
        <v>0</v>
      </c>
      <c r="AA3033" s="5">
        <f>Tbl_BalanceHistory[[#This Row],[Discretionary Balance]]-Tbl_BalanceHistory[[#This Row],[Discretionary Reappropriation]]</f>
        <v>1034881.43</v>
      </c>
      <c r="AB3033" s="2"/>
      <c r="AC3033" s="2"/>
      <c r="AD3033" s="2"/>
      <c r="AE3033" s="2"/>
    </row>
    <row r="3034" spans="1:31" ht="30" x14ac:dyDescent="0.25">
      <c r="A3034" s="2" t="s">
        <v>537</v>
      </c>
      <c r="B3034" s="3">
        <v>8</v>
      </c>
      <c r="C3034" s="3">
        <v>161</v>
      </c>
      <c r="D3034" s="3" t="s">
        <v>561</v>
      </c>
      <c r="E3034" s="3" t="str">
        <f>_xlfn.XLOOKUP(Tbl_BalanceHistory[[#This Row],[RespAgy]],Tbl_Agencies[Agy Code],Tbl_Agencies[Agy Sort])</f>
        <v>128000</v>
      </c>
      <c r="F3034" s="2" t="str">
        <f>Tbl_BalanceHistory[[#This Row],[RespAgy]]&amp;": "&amp;Tbl_BalanceHistory[[#This Row],[RespAgency]]</f>
        <v>161: Department of Taxation</v>
      </c>
      <c r="G3034" s="3">
        <v>161</v>
      </c>
      <c r="H3034" s="3" t="s">
        <v>561</v>
      </c>
      <c r="I3034" s="3" t="str">
        <f>_xlfn.XLOOKUP(Tbl_BalanceHistory[[#This Row],[AgyCode]],Tbl_Agencies[Agy Code],Tbl_Agencies[Agy Sort])</f>
        <v>128000</v>
      </c>
      <c r="J3034" s="2" t="str">
        <f>Tbl_BalanceHistory[[#This Row],[AgyCode]]&amp;": "&amp;Tbl_BalanceHistory[[#This Row],[Agency Name]]</f>
        <v>161: Department of Taxation</v>
      </c>
      <c r="K3034" s="1">
        <v>2021</v>
      </c>
      <c r="L3034" s="3">
        <v>799</v>
      </c>
      <c r="M3034" s="3" t="s">
        <v>62</v>
      </c>
      <c r="N3034" s="2" t="str">
        <f>Tbl_BalanceHistory[[#This Row],[ProgramCode]]&amp;": "&amp;Tbl_BalanceHistory[[#This Row],[Program Name]]</f>
        <v>799: Administrative and Support Services</v>
      </c>
      <c r="O3034" s="3" t="s">
        <v>886</v>
      </c>
      <c r="P3034" s="1" t="str">
        <f>IF(Tbl_BalanceHistory[[#This Row],[FundCode]]="0100","GF",IF(Tbl_BalanceHistory[[#This Row],[FundCode]]="01000","GF","Hi Ed / OCR"))</f>
        <v>GF</v>
      </c>
      <c r="Q3034" s="5">
        <v>45007546</v>
      </c>
      <c r="R3034" s="5">
        <v>45005355.57</v>
      </c>
      <c r="S3034" s="5">
        <v>2190.4299999999998</v>
      </c>
      <c r="T3034" s="5">
        <v>0</v>
      </c>
      <c r="U3034" s="3"/>
      <c r="V3034" s="5">
        <v>2190.4299999999998</v>
      </c>
      <c r="W3034" s="5">
        <v>0</v>
      </c>
      <c r="X3034" s="5"/>
      <c r="Y3034" s="5"/>
      <c r="Z3034" s="5">
        <f>Tbl_BalanceHistory[[#This Row],[Discretionary Recommended - Pre 2022]]+Tbl_BalanceHistory[[#This Row],[Discretionary Balance Recommended: Policy]]+Tbl_BalanceHistory[[#This Row],[Discretionary Balance Recommended: Commitments]]</f>
        <v>0</v>
      </c>
      <c r="AA3034" s="5">
        <f>Tbl_BalanceHistory[[#This Row],[Discretionary Balance]]-Tbl_BalanceHistory[[#This Row],[Discretionary Reappropriation]]</f>
        <v>2190.4299999999998</v>
      </c>
      <c r="AB3034" s="2"/>
      <c r="AC3034" s="2"/>
      <c r="AD3034" s="2"/>
      <c r="AE3034" s="2"/>
    </row>
    <row r="3035" spans="1:31" ht="45" x14ac:dyDescent="0.25">
      <c r="A3035" s="2" t="s">
        <v>537</v>
      </c>
      <c r="B3035" s="3">
        <v>8</v>
      </c>
      <c r="C3035" s="3">
        <v>161</v>
      </c>
      <c r="D3035" s="3" t="s">
        <v>561</v>
      </c>
      <c r="E3035" s="3" t="str">
        <f>_xlfn.XLOOKUP(Tbl_BalanceHistory[[#This Row],[RespAgy]],Tbl_Agencies[Agy Code],Tbl_Agencies[Agy Sort])</f>
        <v>128000</v>
      </c>
      <c r="F3035" s="2" t="str">
        <f>Tbl_BalanceHistory[[#This Row],[RespAgy]]&amp;": "&amp;Tbl_BalanceHistory[[#This Row],[RespAgency]]</f>
        <v>161: Department of Taxation</v>
      </c>
      <c r="G3035" s="3">
        <v>161</v>
      </c>
      <c r="H3035" s="3" t="s">
        <v>561</v>
      </c>
      <c r="I3035" s="3" t="str">
        <f>_xlfn.XLOOKUP(Tbl_BalanceHistory[[#This Row],[AgyCode]],Tbl_Agencies[Agy Code],Tbl_Agencies[Agy Sort])</f>
        <v>128000</v>
      </c>
      <c r="J3035" s="2" t="str">
        <f>Tbl_BalanceHistory[[#This Row],[AgyCode]]&amp;": "&amp;Tbl_BalanceHistory[[#This Row],[Agency Name]]</f>
        <v>161: Department of Taxation</v>
      </c>
      <c r="K3035" s="1">
        <v>2022</v>
      </c>
      <c r="L3035" s="3">
        <v>799</v>
      </c>
      <c r="M3035" s="3" t="s">
        <v>62</v>
      </c>
      <c r="N3035" s="2" t="str">
        <f>Tbl_BalanceHistory[[#This Row],[ProgramCode]]&amp;": "&amp;Tbl_BalanceHistory[[#This Row],[Program Name]]</f>
        <v>799: Administrative and Support Services</v>
      </c>
      <c r="O3035" s="3" t="s">
        <v>886</v>
      </c>
      <c r="P3035" s="1" t="str">
        <f>IF(Tbl_BalanceHistory[[#This Row],[FundCode]]="0100","GF",IF(Tbl_BalanceHistory[[#This Row],[FundCode]]="01000","GF","Hi Ed / OCR"))</f>
        <v>GF</v>
      </c>
      <c r="Q3035" s="5">
        <v>50408688</v>
      </c>
      <c r="R3035" s="5">
        <v>50107750.920000002</v>
      </c>
      <c r="S3035" s="5">
        <v>300937.08</v>
      </c>
      <c r="T3035" s="5">
        <v>0</v>
      </c>
      <c r="U3035" s="3"/>
      <c r="V3035" s="5">
        <v>300937.08</v>
      </c>
      <c r="W3035" s="5"/>
      <c r="X3035" s="5">
        <v>0</v>
      </c>
      <c r="Y3035" s="5">
        <v>225000</v>
      </c>
      <c r="Z3035" s="5">
        <f>Tbl_BalanceHistory[[#This Row],[Discretionary Recommended - Pre 2022]]+Tbl_BalanceHistory[[#This Row],[Discretionary Balance Recommended: Policy]]+Tbl_BalanceHistory[[#This Row],[Discretionary Balance Recommended: Commitments]]</f>
        <v>225000</v>
      </c>
      <c r="AA3035" s="5">
        <f>Tbl_BalanceHistory[[#This Row],[Discretionary Balance]]-Tbl_BalanceHistory[[#This Row],[Discretionary Reappropriation]]</f>
        <v>75937.080000000016</v>
      </c>
      <c r="AB3035" s="2"/>
      <c r="AC3035" s="2"/>
      <c r="AD3035" s="2" t="s">
        <v>2022</v>
      </c>
      <c r="AE3035" s="2"/>
    </row>
    <row r="3036" spans="1:31" ht="30" x14ac:dyDescent="0.25">
      <c r="A3036" s="2" t="s">
        <v>537</v>
      </c>
      <c r="B3036" s="3">
        <v>8</v>
      </c>
      <c r="C3036" s="3">
        <v>161</v>
      </c>
      <c r="D3036" s="3" t="s">
        <v>561</v>
      </c>
      <c r="E3036" s="3" t="str">
        <f>_xlfn.XLOOKUP(Tbl_BalanceHistory[[#This Row],[RespAgy]],Tbl_Agencies[Agy Code],Tbl_Agencies[Agy Sort])</f>
        <v>128000</v>
      </c>
      <c r="F3036" s="2" t="str">
        <f>Tbl_BalanceHistory[[#This Row],[RespAgy]]&amp;": "&amp;Tbl_BalanceHistory[[#This Row],[RespAgency]]</f>
        <v>161: Department of Taxation</v>
      </c>
      <c r="G3036" s="3">
        <v>161</v>
      </c>
      <c r="H3036" s="3" t="s">
        <v>561</v>
      </c>
      <c r="I3036" s="3" t="str">
        <f>_xlfn.XLOOKUP(Tbl_BalanceHistory[[#This Row],[AgyCode]],Tbl_Agencies[Agy Code],Tbl_Agencies[Agy Sort])</f>
        <v>128000</v>
      </c>
      <c r="J3036" s="2" t="str">
        <f>Tbl_BalanceHistory[[#This Row],[AgyCode]]&amp;": "&amp;Tbl_BalanceHistory[[#This Row],[Agency Name]]</f>
        <v>161: Department of Taxation</v>
      </c>
      <c r="K3036" s="1">
        <v>2023</v>
      </c>
      <c r="L3036" s="3">
        <v>799</v>
      </c>
      <c r="M3036" s="3" t="s">
        <v>62</v>
      </c>
      <c r="N3036" s="2" t="str">
        <f>Tbl_BalanceHistory[[#This Row],[ProgramCode]]&amp;": "&amp;Tbl_BalanceHistory[[#This Row],[Program Name]]</f>
        <v>799: Administrative and Support Services</v>
      </c>
      <c r="O3036" s="3" t="s">
        <v>886</v>
      </c>
      <c r="P3036" s="1" t="str">
        <f>IF(Tbl_BalanceHistory[[#This Row],[FundCode]]="0100","GF",IF(Tbl_BalanceHistory[[#This Row],[FundCode]]="01000","GF","Hi Ed / OCR"))</f>
        <v>GF</v>
      </c>
      <c r="Q3036" s="5">
        <v>55752281</v>
      </c>
      <c r="R3036" s="5">
        <v>55521996.640000001</v>
      </c>
      <c r="S3036" s="5">
        <v>230284.36</v>
      </c>
      <c r="T3036" s="5">
        <v>0</v>
      </c>
      <c r="U3036" s="3"/>
      <c r="V3036" s="5">
        <v>230284.36</v>
      </c>
      <c r="W3036" s="5">
        <v>0</v>
      </c>
      <c r="X3036" s="5">
        <v>0</v>
      </c>
      <c r="Y3036" s="5">
        <v>0</v>
      </c>
      <c r="Z3036" s="5">
        <v>0</v>
      </c>
      <c r="AA3036" s="5">
        <v>230284.36</v>
      </c>
      <c r="AB3036" s="2"/>
      <c r="AC3036" s="2"/>
      <c r="AD3036" s="2"/>
      <c r="AE3036" s="2"/>
    </row>
    <row r="3037" spans="1:31" ht="30" x14ac:dyDescent="0.25">
      <c r="A3037" s="2" t="s">
        <v>537</v>
      </c>
      <c r="B3037" s="3">
        <v>8</v>
      </c>
      <c r="C3037" s="3">
        <v>161</v>
      </c>
      <c r="D3037" s="3" t="s">
        <v>561</v>
      </c>
      <c r="E3037" s="3" t="str">
        <f>_xlfn.XLOOKUP(Tbl_BalanceHistory[[#This Row],[RespAgy]],Tbl_Agencies[Agy Code],Tbl_Agencies[Agy Sort])</f>
        <v>128000</v>
      </c>
      <c r="F3037" s="2" t="str">
        <f>Tbl_BalanceHistory[[#This Row],[RespAgy]]&amp;": "&amp;Tbl_BalanceHistory[[#This Row],[RespAgency]]</f>
        <v>161: Department of Taxation</v>
      </c>
      <c r="G3037" s="3">
        <v>161</v>
      </c>
      <c r="H3037" s="3" t="s">
        <v>561</v>
      </c>
      <c r="I3037" s="3" t="str">
        <f>_xlfn.XLOOKUP(Tbl_BalanceHistory[[#This Row],[AgyCode]],Tbl_Agencies[Agy Code],Tbl_Agencies[Agy Sort])</f>
        <v>128000</v>
      </c>
      <c r="J3037" s="2" t="str">
        <f>Tbl_BalanceHistory[[#This Row],[AgyCode]]&amp;": "&amp;Tbl_BalanceHistory[[#This Row],[Agency Name]]</f>
        <v>161: Department of Taxation</v>
      </c>
      <c r="K3037" s="1">
        <v>2024</v>
      </c>
      <c r="L3037" s="3">
        <v>799</v>
      </c>
      <c r="M3037" s="3" t="s">
        <v>62</v>
      </c>
      <c r="N3037" s="2" t="str">
        <f>Tbl_BalanceHistory[[#This Row],[ProgramCode]]&amp;": "&amp;Tbl_BalanceHistory[[#This Row],[Program Name]]</f>
        <v>799: Administrative and Support Services</v>
      </c>
      <c r="O3037" s="3" t="s">
        <v>886</v>
      </c>
      <c r="P3037" s="1" t="str">
        <f>IF(Tbl_BalanceHistory[[#This Row],[FundCode]]="0100","GF",IF(Tbl_BalanceHistory[[#This Row],[FundCode]]="01000","GF","Hi Ed / OCR"))</f>
        <v>GF</v>
      </c>
      <c r="Q3037" s="5">
        <v>59208537</v>
      </c>
      <c r="R3037" s="5">
        <v>59205687.380000003</v>
      </c>
      <c r="S3037" s="5">
        <v>2849.62</v>
      </c>
      <c r="T3037" s="5">
        <v>0</v>
      </c>
      <c r="U3037" s="3"/>
      <c r="V3037" s="5">
        <v>2849.62</v>
      </c>
      <c r="W3037" s="5">
        <v>0</v>
      </c>
      <c r="X3037" s="5">
        <v>0</v>
      </c>
      <c r="Y3037" s="5">
        <v>0</v>
      </c>
      <c r="Z3037" s="5">
        <v>0</v>
      </c>
      <c r="AA3037" s="5">
        <v>2849.62</v>
      </c>
      <c r="AB3037" s="2"/>
      <c r="AC3037" s="2"/>
      <c r="AD3037" s="2"/>
      <c r="AE3037" s="2"/>
    </row>
    <row r="3038" spans="1:31" ht="30" x14ac:dyDescent="0.25">
      <c r="A3038" s="2" t="s">
        <v>537</v>
      </c>
      <c r="B3038" s="3">
        <v>8</v>
      </c>
      <c r="C3038" s="3">
        <v>152</v>
      </c>
      <c r="D3038" s="3" t="s">
        <v>568</v>
      </c>
      <c r="E3038" s="3" t="str">
        <f>_xlfn.XLOOKUP(Tbl_BalanceHistory[[#This Row],[RespAgy]],Tbl_Agencies[Agy Code],Tbl_Agencies[Agy Sort])</f>
        <v>129000</v>
      </c>
      <c r="F3038" s="2" t="str">
        <f>Tbl_BalanceHistory[[#This Row],[RespAgy]]&amp;": "&amp;Tbl_BalanceHistory[[#This Row],[RespAgency]]</f>
        <v>152: Department of the Treasury</v>
      </c>
      <c r="G3038" s="3">
        <v>152</v>
      </c>
      <c r="H3038" s="3" t="s">
        <v>568</v>
      </c>
      <c r="I3038" s="3" t="str">
        <f>_xlfn.XLOOKUP(Tbl_BalanceHistory[[#This Row],[AgyCode]],Tbl_Agencies[Agy Code],Tbl_Agencies[Agy Sort])</f>
        <v>129000</v>
      </c>
      <c r="J3038" s="2" t="str">
        <f>Tbl_BalanceHistory[[#This Row],[AgyCode]]&amp;": "&amp;Tbl_BalanceHistory[[#This Row],[Agency Name]]</f>
        <v>152: Department of the Treasury</v>
      </c>
      <c r="K3038" s="1">
        <v>2014</v>
      </c>
      <c r="L3038" s="3">
        <v>725</v>
      </c>
      <c r="M3038" s="3" t="s">
        <v>570</v>
      </c>
      <c r="N3038" s="2" t="str">
        <f>Tbl_BalanceHistory[[#This Row],[ProgramCode]]&amp;": "&amp;Tbl_BalanceHistory[[#This Row],[Program Name]]</f>
        <v>725: Investment, Trust, and Insurance Services</v>
      </c>
      <c r="O3038" s="3" t="s">
        <v>1730</v>
      </c>
      <c r="P3038" s="1" t="str">
        <f>IF(Tbl_BalanceHistory[[#This Row],[FundCode]]="0100","GF",IF(Tbl_BalanceHistory[[#This Row],[FundCode]]="01000","GF","Hi Ed / OCR"))</f>
        <v>GF</v>
      </c>
      <c r="Q3038" s="5">
        <v>4638899</v>
      </c>
      <c r="R3038" s="5">
        <v>4538613.0199999996</v>
      </c>
      <c r="S3038" s="5">
        <v>100285</v>
      </c>
      <c r="T3038" s="5">
        <v>0</v>
      </c>
      <c r="U3038" s="3"/>
      <c r="V3038" s="5">
        <v>100285</v>
      </c>
      <c r="W3038" s="5">
        <v>100000</v>
      </c>
      <c r="X3038" s="5"/>
      <c r="Y3038" s="5"/>
      <c r="Z3038" s="5">
        <f>Tbl_BalanceHistory[[#This Row],[Discretionary Recommended - Pre 2022]]+Tbl_BalanceHistory[[#This Row],[Discretionary Balance Recommended: Policy]]+Tbl_BalanceHistory[[#This Row],[Discretionary Balance Recommended: Commitments]]</f>
        <v>100000</v>
      </c>
      <c r="AA3038" s="5">
        <f>Tbl_BalanceHistory[[#This Row],[Discretionary Balance]]-Tbl_BalanceHistory[[#This Row],[Discretionary Reappropriation]]</f>
        <v>285</v>
      </c>
      <c r="AB3038" s="2" t="s">
        <v>1791</v>
      </c>
      <c r="AC3038" s="2"/>
      <c r="AD3038" s="2"/>
      <c r="AE3038" s="2"/>
    </row>
    <row r="3039" spans="1:31" ht="30" x14ac:dyDescent="0.25">
      <c r="A3039" s="2" t="s">
        <v>537</v>
      </c>
      <c r="B3039" s="3">
        <v>8</v>
      </c>
      <c r="C3039" s="3">
        <v>152</v>
      </c>
      <c r="D3039" s="3" t="s">
        <v>568</v>
      </c>
      <c r="E3039" s="3" t="str">
        <f>_xlfn.XLOOKUP(Tbl_BalanceHistory[[#This Row],[RespAgy]],Tbl_Agencies[Agy Code],Tbl_Agencies[Agy Sort])</f>
        <v>129000</v>
      </c>
      <c r="F3039" s="2" t="str">
        <f>Tbl_BalanceHistory[[#This Row],[RespAgy]]&amp;": "&amp;Tbl_BalanceHistory[[#This Row],[RespAgency]]</f>
        <v>152: Department of the Treasury</v>
      </c>
      <c r="G3039" s="3">
        <v>152</v>
      </c>
      <c r="H3039" s="3" t="s">
        <v>568</v>
      </c>
      <c r="I3039" s="3" t="str">
        <f>_xlfn.XLOOKUP(Tbl_BalanceHistory[[#This Row],[AgyCode]],Tbl_Agencies[Agy Code],Tbl_Agencies[Agy Sort])</f>
        <v>129000</v>
      </c>
      <c r="J3039" s="2" t="str">
        <f>Tbl_BalanceHistory[[#This Row],[AgyCode]]&amp;": "&amp;Tbl_BalanceHistory[[#This Row],[Agency Name]]</f>
        <v>152: Department of the Treasury</v>
      </c>
      <c r="K3039" s="1">
        <v>2015</v>
      </c>
      <c r="L3039" s="3">
        <v>725</v>
      </c>
      <c r="M3039" s="3" t="s">
        <v>570</v>
      </c>
      <c r="N3039" s="2" t="str">
        <f>Tbl_BalanceHistory[[#This Row],[ProgramCode]]&amp;": "&amp;Tbl_BalanceHistory[[#This Row],[Program Name]]</f>
        <v>725: Investment, Trust, and Insurance Services</v>
      </c>
      <c r="O3039" s="3" t="s">
        <v>1730</v>
      </c>
      <c r="P3039" s="1" t="str">
        <f>IF(Tbl_BalanceHistory[[#This Row],[FundCode]]="0100","GF",IF(Tbl_BalanceHistory[[#This Row],[FundCode]]="01000","GF","Hi Ed / OCR"))</f>
        <v>GF</v>
      </c>
      <c r="Q3039" s="5">
        <v>4363307</v>
      </c>
      <c r="R3039" s="5">
        <v>4362161</v>
      </c>
      <c r="S3039" s="5">
        <v>1145</v>
      </c>
      <c r="T3039" s="5">
        <v>0</v>
      </c>
      <c r="U3039" s="3"/>
      <c r="V3039" s="5">
        <v>1145</v>
      </c>
      <c r="W3039" s="5">
        <v>0</v>
      </c>
      <c r="X3039" s="5"/>
      <c r="Y3039" s="5"/>
      <c r="Z3039" s="5">
        <f>Tbl_BalanceHistory[[#This Row],[Discretionary Recommended - Pre 2022]]+Tbl_BalanceHistory[[#This Row],[Discretionary Balance Recommended: Policy]]+Tbl_BalanceHistory[[#This Row],[Discretionary Balance Recommended: Commitments]]</f>
        <v>0</v>
      </c>
      <c r="AA3039" s="5">
        <f>Tbl_BalanceHistory[[#This Row],[Discretionary Balance]]-Tbl_BalanceHistory[[#This Row],[Discretionary Reappropriation]]</f>
        <v>1145</v>
      </c>
      <c r="AB3039" s="2"/>
      <c r="AC3039" s="2"/>
      <c r="AD3039" s="2"/>
      <c r="AE3039" s="2"/>
    </row>
    <row r="3040" spans="1:31" ht="30" x14ac:dyDescent="0.25">
      <c r="A3040" s="2" t="s">
        <v>537</v>
      </c>
      <c r="B3040" s="3">
        <v>8</v>
      </c>
      <c r="C3040" s="3">
        <v>152</v>
      </c>
      <c r="D3040" s="3" t="s">
        <v>568</v>
      </c>
      <c r="E3040" s="3" t="str">
        <f>_xlfn.XLOOKUP(Tbl_BalanceHistory[[#This Row],[RespAgy]],Tbl_Agencies[Agy Code],Tbl_Agencies[Agy Sort])</f>
        <v>129000</v>
      </c>
      <c r="F3040" s="2" t="str">
        <f>Tbl_BalanceHistory[[#This Row],[RespAgy]]&amp;": "&amp;Tbl_BalanceHistory[[#This Row],[RespAgency]]</f>
        <v>152: Department of the Treasury</v>
      </c>
      <c r="G3040" s="3">
        <v>152</v>
      </c>
      <c r="H3040" s="3" t="s">
        <v>568</v>
      </c>
      <c r="I3040" s="3" t="str">
        <f>_xlfn.XLOOKUP(Tbl_BalanceHistory[[#This Row],[AgyCode]],Tbl_Agencies[Agy Code],Tbl_Agencies[Agy Sort])</f>
        <v>129000</v>
      </c>
      <c r="J3040" s="2" t="str">
        <f>Tbl_BalanceHistory[[#This Row],[AgyCode]]&amp;": "&amp;Tbl_BalanceHistory[[#This Row],[Agency Name]]</f>
        <v>152: Department of the Treasury</v>
      </c>
      <c r="K3040" s="1">
        <v>2016</v>
      </c>
      <c r="L3040" s="3">
        <v>725</v>
      </c>
      <c r="M3040" s="3" t="s">
        <v>570</v>
      </c>
      <c r="N3040" s="2" t="str">
        <f>Tbl_BalanceHistory[[#This Row],[ProgramCode]]&amp;": "&amp;Tbl_BalanceHistory[[#This Row],[Program Name]]</f>
        <v>725: Investment, Trust, and Insurance Services</v>
      </c>
      <c r="O3040" s="3" t="s">
        <v>1730</v>
      </c>
      <c r="P3040" s="1" t="str">
        <f>IF(Tbl_BalanceHistory[[#This Row],[FundCode]]="0100","GF",IF(Tbl_BalanceHistory[[#This Row],[FundCode]]="01000","GF","Hi Ed / OCR"))</f>
        <v>GF</v>
      </c>
      <c r="Q3040" s="5">
        <v>4102447</v>
      </c>
      <c r="R3040" s="5">
        <v>3945388.02</v>
      </c>
      <c r="S3040" s="5">
        <v>157058</v>
      </c>
      <c r="T3040" s="5">
        <v>0</v>
      </c>
      <c r="U3040" s="3"/>
      <c r="V3040" s="5">
        <v>157058</v>
      </c>
      <c r="W3040" s="5">
        <v>0</v>
      </c>
      <c r="X3040" s="5"/>
      <c r="Y3040" s="5"/>
      <c r="Z3040" s="5">
        <f>Tbl_BalanceHistory[[#This Row],[Discretionary Recommended - Pre 2022]]+Tbl_BalanceHistory[[#This Row],[Discretionary Balance Recommended: Policy]]+Tbl_BalanceHistory[[#This Row],[Discretionary Balance Recommended: Commitments]]</f>
        <v>0</v>
      </c>
      <c r="AA3040" s="5">
        <f>Tbl_BalanceHistory[[#This Row],[Discretionary Balance]]-Tbl_BalanceHistory[[#This Row],[Discretionary Reappropriation]]</f>
        <v>157058</v>
      </c>
      <c r="AB3040" s="2"/>
      <c r="AC3040" s="2"/>
      <c r="AD3040" s="2"/>
      <c r="AE3040" s="2" t="s">
        <v>2018</v>
      </c>
    </row>
    <row r="3041" spans="1:31" ht="120" x14ac:dyDescent="0.25">
      <c r="A3041" s="2" t="s">
        <v>537</v>
      </c>
      <c r="B3041" s="3">
        <v>8</v>
      </c>
      <c r="C3041" s="3">
        <v>152</v>
      </c>
      <c r="D3041" s="3" t="s">
        <v>568</v>
      </c>
      <c r="E3041" s="3" t="str">
        <f>_xlfn.XLOOKUP(Tbl_BalanceHistory[[#This Row],[RespAgy]],Tbl_Agencies[Agy Code],Tbl_Agencies[Agy Sort])</f>
        <v>129000</v>
      </c>
      <c r="F3041" s="2" t="str">
        <f>Tbl_BalanceHistory[[#This Row],[RespAgy]]&amp;": "&amp;Tbl_BalanceHistory[[#This Row],[RespAgency]]</f>
        <v>152: Department of the Treasury</v>
      </c>
      <c r="G3041" s="3">
        <v>152</v>
      </c>
      <c r="H3041" s="3" t="s">
        <v>568</v>
      </c>
      <c r="I3041" s="3" t="str">
        <f>_xlfn.XLOOKUP(Tbl_BalanceHistory[[#This Row],[AgyCode]],Tbl_Agencies[Agy Code],Tbl_Agencies[Agy Sort])</f>
        <v>129000</v>
      </c>
      <c r="J3041" s="2" t="str">
        <f>Tbl_BalanceHistory[[#This Row],[AgyCode]]&amp;": "&amp;Tbl_BalanceHistory[[#This Row],[Agency Name]]</f>
        <v>152: Department of the Treasury</v>
      </c>
      <c r="K3041" s="1">
        <v>2017</v>
      </c>
      <c r="L3041" s="3">
        <v>725</v>
      </c>
      <c r="M3041" s="3" t="s">
        <v>570</v>
      </c>
      <c r="N3041" s="2" t="str">
        <f>Tbl_BalanceHistory[[#This Row],[ProgramCode]]&amp;": "&amp;Tbl_BalanceHistory[[#This Row],[Program Name]]</f>
        <v>725: Investment, Trust, and Insurance Services</v>
      </c>
      <c r="O3041" s="3" t="s">
        <v>886</v>
      </c>
      <c r="P3041" s="1" t="str">
        <f>IF(Tbl_BalanceHistory[[#This Row],[FundCode]]="0100","GF",IF(Tbl_BalanceHistory[[#This Row],[FundCode]]="01000","GF","Hi Ed / OCR"))</f>
        <v>GF</v>
      </c>
      <c r="Q3041" s="5">
        <v>5426790</v>
      </c>
      <c r="R3041" s="5">
        <v>5295188.29</v>
      </c>
      <c r="S3041" s="5">
        <v>131601</v>
      </c>
      <c r="T3041" s="5">
        <v>0</v>
      </c>
      <c r="U3041" s="3"/>
      <c r="V3041" s="5">
        <v>131601</v>
      </c>
      <c r="W3041" s="5">
        <v>116508</v>
      </c>
      <c r="X3041" s="5"/>
      <c r="Y3041" s="5"/>
      <c r="Z3041" s="5">
        <f>Tbl_BalanceHistory[[#This Row],[Discretionary Recommended - Pre 2022]]+Tbl_BalanceHistory[[#This Row],[Discretionary Balance Recommended: Policy]]+Tbl_BalanceHistory[[#This Row],[Discretionary Balance Recommended: Commitments]]</f>
        <v>116508</v>
      </c>
      <c r="AA3041" s="5">
        <f>Tbl_BalanceHistory[[#This Row],[Discretionary Balance]]-Tbl_BalanceHistory[[#This Row],[Discretionary Reappropriation]]</f>
        <v>15093</v>
      </c>
      <c r="AB3041" s="2" t="s">
        <v>2023</v>
      </c>
      <c r="AC3041" s="2"/>
      <c r="AD3041" s="2"/>
      <c r="AE3041" s="2"/>
    </row>
    <row r="3042" spans="1:31" ht="30" x14ac:dyDescent="0.25">
      <c r="A3042" s="2" t="s">
        <v>537</v>
      </c>
      <c r="B3042" s="3">
        <v>8</v>
      </c>
      <c r="C3042" s="3">
        <v>152</v>
      </c>
      <c r="D3042" s="3" t="s">
        <v>568</v>
      </c>
      <c r="E3042" s="3" t="str">
        <f>_xlfn.XLOOKUP(Tbl_BalanceHistory[[#This Row],[RespAgy]],Tbl_Agencies[Agy Code],Tbl_Agencies[Agy Sort])</f>
        <v>129000</v>
      </c>
      <c r="F3042" s="2" t="str">
        <f>Tbl_BalanceHistory[[#This Row],[RespAgy]]&amp;": "&amp;Tbl_BalanceHistory[[#This Row],[RespAgency]]</f>
        <v>152: Department of the Treasury</v>
      </c>
      <c r="G3042" s="3">
        <v>152</v>
      </c>
      <c r="H3042" s="3" t="s">
        <v>568</v>
      </c>
      <c r="I3042" s="3" t="str">
        <f>_xlfn.XLOOKUP(Tbl_BalanceHistory[[#This Row],[AgyCode]],Tbl_Agencies[Agy Code],Tbl_Agencies[Agy Sort])</f>
        <v>129000</v>
      </c>
      <c r="J3042" s="2" t="str">
        <f>Tbl_BalanceHistory[[#This Row],[AgyCode]]&amp;": "&amp;Tbl_BalanceHistory[[#This Row],[Agency Name]]</f>
        <v>152: Department of the Treasury</v>
      </c>
      <c r="K3042" s="1">
        <v>2018</v>
      </c>
      <c r="L3042" s="3">
        <v>725</v>
      </c>
      <c r="M3042" s="3" t="s">
        <v>570</v>
      </c>
      <c r="N3042" s="2" t="str">
        <f>Tbl_BalanceHistory[[#This Row],[ProgramCode]]&amp;": "&amp;Tbl_BalanceHistory[[#This Row],[Program Name]]</f>
        <v>725: Investment, Trust, and Insurance Services</v>
      </c>
      <c r="O3042" s="3" t="s">
        <v>886</v>
      </c>
      <c r="P3042" s="1" t="str">
        <f>IF(Tbl_BalanceHistory[[#This Row],[FundCode]]="0100","GF",IF(Tbl_BalanceHistory[[#This Row],[FundCode]]="01000","GF","Hi Ed / OCR"))</f>
        <v>GF</v>
      </c>
      <c r="Q3042" s="5">
        <v>5491086</v>
      </c>
      <c r="R3042" s="5">
        <v>5491051.9900000002</v>
      </c>
      <c r="S3042" s="5">
        <v>34</v>
      </c>
      <c r="T3042" s="5">
        <v>0</v>
      </c>
      <c r="U3042" s="3"/>
      <c r="V3042" s="5">
        <v>34</v>
      </c>
      <c r="W3042" s="5">
        <v>0</v>
      </c>
      <c r="X3042" s="5"/>
      <c r="Y3042" s="5"/>
      <c r="Z3042" s="5">
        <f>Tbl_BalanceHistory[[#This Row],[Discretionary Recommended - Pre 2022]]+Tbl_BalanceHistory[[#This Row],[Discretionary Balance Recommended: Policy]]+Tbl_BalanceHistory[[#This Row],[Discretionary Balance Recommended: Commitments]]</f>
        <v>0</v>
      </c>
      <c r="AA3042" s="5">
        <f>Tbl_BalanceHistory[[#This Row],[Discretionary Balance]]-Tbl_BalanceHistory[[#This Row],[Discretionary Reappropriation]]</f>
        <v>34</v>
      </c>
      <c r="AB3042" s="2"/>
      <c r="AC3042" s="2"/>
      <c r="AD3042" s="2"/>
      <c r="AE3042" s="2"/>
    </row>
    <row r="3043" spans="1:31" ht="30" x14ac:dyDescent="0.25">
      <c r="A3043" s="2" t="s">
        <v>537</v>
      </c>
      <c r="B3043" s="3">
        <v>8</v>
      </c>
      <c r="C3043" s="3">
        <v>152</v>
      </c>
      <c r="D3043" s="3" t="s">
        <v>568</v>
      </c>
      <c r="E3043" s="3" t="str">
        <f>_xlfn.XLOOKUP(Tbl_BalanceHistory[[#This Row],[RespAgy]],Tbl_Agencies[Agy Code],Tbl_Agencies[Agy Sort])</f>
        <v>129000</v>
      </c>
      <c r="F3043" s="2" t="str">
        <f>Tbl_BalanceHistory[[#This Row],[RespAgy]]&amp;": "&amp;Tbl_BalanceHistory[[#This Row],[RespAgency]]</f>
        <v>152: Department of the Treasury</v>
      </c>
      <c r="G3043" s="3">
        <v>152</v>
      </c>
      <c r="H3043" s="3" t="s">
        <v>568</v>
      </c>
      <c r="I3043" s="3" t="str">
        <f>_xlfn.XLOOKUP(Tbl_BalanceHistory[[#This Row],[AgyCode]],Tbl_Agencies[Agy Code],Tbl_Agencies[Agy Sort])</f>
        <v>129000</v>
      </c>
      <c r="J3043" s="2" t="str">
        <f>Tbl_BalanceHistory[[#This Row],[AgyCode]]&amp;": "&amp;Tbl_BalanceHistory[[#This Row],[Agency Name]]</f>
        <v>152: Department of the Treasury</v>
      </c>
      <c r="K3043" s="1">
        <v>2019</v>
      </c>
      <c r="L3043" s="3">
        <v>725</v>
      </c>
      <c r="M3043" s="3" t="s">
        <v>570</v>
      </c>
      <c r="N3043" s="2" t="str">
        <f>Tbl_BalanceHistory[[#This Row],[ProgramCode]]&amp;": "&amp;Tbl_BalanceHistory[[#This Row],[Program Name]]</f>
        <v>725: Investment, Trust, and Insurance Services</v>
      </c>
      <c r="O3043" s="3" t="s">
        <v>886</v>
      </c>
      <c r="P3043" s="1" t="str">
        <f>IF(Tbl_BalanceHistory[[#This Row],[FundCode]]="0100","GF",IF(Tbl_BalanceHistory[[#This Row],[FundCode]]="01000","GF","Hi Ed / OCR"))</f>
        <v>GF</v>
      </c>
      <c r="Q3043" s="5">
        <v>8360998</v>
      </c>
      <c r="R3043" s="5">
        <v>8359943.25</v>
      </c>
      <c r="S3043" s="5">
        <v>1054.75</v>
      </c>
      <c r="T3043" s="5">
        <v>0</v>
      </c>
      <c r="U3043" s="3"/>
      <c r="V3043" s="5">
        <v>1054.75</v>
      </c>
      <c r="W3043" s="5">
        <v>0</v>
      </c>
      <c r="X3043" s="5"/>
      <c r="Y3043" s="5"/>
      <c r="Z3043" s="5">
        <f>Tbl_BalanceHistory[[#This Row],[Discretionary Recommended - Pre 2022]]+Tbl_BalanceHistory[[#This Row],[Discretionary Balance Recommended: Policy]]+Tbl_BalanceHistory[[#This Row],[Discretionary Balance Recommended: Commitments]]</f>
        <v>0</v>
      </c>
      <c r="AA3043" s="5">
        <f>Tbl_BalanceHistory[[#This Row],[Discretionary Balance]]-Tbl_BalanceHistory[[#This Row],[Discretionary Reappropriation]]</f>
        <v>1054.75</v>
      </c>
      <c r="AB3043" s="2"/>
      <c r="AC3043" s="2"/>
      <c r="AD3043" s="2"/>
      <c r="AE3043" s="2"/>
    </row>
    <row r="3044" spans="1:31" ht="30" x14ac:dyDescent="0.25">
      <c r="A3044" s="2" t="s">
        <v>537</v>
      </c>
      <c r="B3044" s="3">
        <v>8</v>
      </c>
      <c r="C3044" s="3">
        <v>152</v>
      </c>
      <c r="D3044" s="3" t="s">
        <v>568</v>
      </c>
      <c r="E3044" s="3" t="str">
        <f>_xlfn.XLOOKUP(Tbl_BalanceHistory[[#This Row],[RespAgy]],Tbl_Agencies[Agy Code],Tbl_Agencies[Agy Sort])</f>
        <v>129000</v>
      </c>
      <c r="F3044" s="2" t="str">
        <f>Tbl_BalanceHistory[[#This Row],[RespAgy]]&amp;": "&amp;Tbl_BalanceHistory[[#This Row],[RespAgency]]</f>
        <v>152: Department of the Treasury</v>
      </c>
      <c r="G3044" s="3">
        <v>152</v>
      </c>
      <c r="H3044" s="3" t="s">
        <v>568</v>
      </c>
      <c r="I3044" s="3" t="str">
        <f>_xlfn.XLOOKUP(Tbl_BalanceHistory[[#This Row],[AgyCode]],Tbl_Agencies[Agy Code],Tbl_Agencies[Agy Sort])</f>
        <v>129000</v>
      </c>
      <c r="J3044" s="2" t="str">
        <f>Tbl_BalanceHistory[[#This Row],[AgyCode]]&amp;": "&amp;Tbl_BalanceHistory[[#This Row],[Agency Name]]</f>
        <v>152: Department of the Treasury</v>
      </c>
      <c r="K3044" s="1">
        <v>2020</v>
      </c>
      <c r="L3044" s="3">
        <v>725</v>
      </c>
      <c r="M3044" s="3" t="s">
        <v>570</v>
      </c>
      <c r="N3044" s="2" t="str">
        <f>Tbl_BalanceHistory[[#This Row],[ProgramCode]]&amp;": "&amp;Tbl_BalanceHistory[[#This Row],[Program Name]]</f>
        <v>725: Investment, Trust, and Insurance Services</v>
      </c>
      <c r="O3044" s="3" t="s">
        <v>886</v>
      </c>
      <c r="P3044" s="1" t="str">
        <f>IF(Tbl_BalanceHistory[[#This Row],[FundCode]]="0100","GF",IF(Tbl_BalanceHistory[[#This Row],[FundCode]]="01000","GF","Hi Ed / OCR"))</f>
        <v>GF</v>
      </c>
      <c r="Q3044" s="5">
        <v>5479700</v>
      </c>
      <c r="R3044" s="5">
        <v>5478240.4100000001</v>
      </c>
      <c r="S3044" s="5">
        <v>1459.59</v>
      </c>
      <c r="T3044" s="5">
        <v>0</v>
      </c>
      <c r="U3044" s="3"/>
      <c r="V3044" s="5">
        <v>1459.59</v>
      </c>
      <c r="W3044" s="5">
        <v>0</v>
      </c>
      <c r="X3044" s="5"/>
      <c r="Y3044" s="5"/>
      <c r="Z3044" s="5">
        <f>Tbl_BalanceHistory[[#This Row],[Discretionary Recommended - Pre 2022]]+Tbl_BalanceHistory[[#This Row],[Discretionary Balance Recommended: Policy]]+Tbl_BalanceHistory[[#This Row],[Discretionary Balance Recommended: Commitments]]</f>
        <v>0</v>
      </c>
      <c r="AA3044" s="5">
        <f>Tbl_BalanceHistory[[#This Row],[Discretionary Balance]]-Tbl_BalanceHistory[[#This Row],[Discretionary Reappropriation]]</f>
        <v>1459.59</v>
      </c>
      <c r="AB3044" s="2"/>
      <c r="AC3044" s="2"/>
      <c r="AD3044" s="2"/>
      <c r="AE3044" s="2"/>
    </row>
    <row r="3045" spans="1:31" ht="30" x14ac:dyDescent="0.25">
      <c r="A3045" s="2" t="s">
        <v>537</v>
      </c>
      <c r="B3045" s="3">
        <v>8</v>
      </c>
      <c r="C3045" s="3">
        <v>152</v>
      </c>
      <c r="D3045" s="3" t="s">
        <v>568</v>
      </c>
      <c r="E3045" s="3" t="str">
        <f>_xlfn.XLOOKUP(Tbl_BalanceHistory[[#This Row],[RespAgy]],Tbl_Agencies[Agy Code],Tbl_Agencies[Agy Sort])</f>
        <v>129000</v>
      </c>
      <c r="F3045" s="2" t="str">
        <f>Tbl_BalanceHistory[[#This Row],[RespAgy]]&amp;": "&amp;Tbl_BalanceHistory[[#This Row],[RespAgency]]</f>
        <v>152: Department of the Treasury</v>
      </c>
      <c r="G3045" s="3">
        <v>152</v>
      </c>
      <c r="H3045" s="3" t="s">
        <v>568</v>
      </c>
      <c r="I3045" s="3" t="str">
        <f>_xlfn.XLOOKUP(Tbl_BalanceHistory[[#This Row],[AgyCode]],Tbl_Agencies[Agy Code],Tbl_Agencies[Agy Sort])</f>
        <v>129000</v>
      </c>
      <c r="J3045" s="2" t="str">
        <f>Tbl_BalanceHistory[[#This Row],[AgyCode]]&amp;": "&amp;Tbl_BalanceHistory[[#This Row],[Agency Name]]</f>
        <v>152: Department of the Treasury</v>
      </c>
      <c r="K3045" s="1">
        <v>2021</v>
      </c>
      <c r="L3045" s="3">
        <v>725</v>
      </c>
      <c r="M3045" s="3" t="s">
        <v>570</v>
      </c>
      <c r="N3045" s="2" t="str">
        <f>Tbl_BalanceHistory[[#This Row],[ProgramCode]]&amp;": "&amp;Tbl_BalanceHistory[[#This Row],[Program Name]]</f>
        <v>725: Investment, Trust, and Insurance Services</v>
      </c>
      <c r="O3045" s="3" t="s">
        <v>886</v>
      </c>
      <c r="P3045" s="1" t="str">
        <f>IF(Tbl_BalanceHistory[[#This Row],[FundCode]]="0100","GF",IF(Tbl_BalanceHistory[[#This Row],[FundCode]]="01000","GF","Hi Ed / OCR"))</f>
        <v>GF</v>
      </c>
      <c r="Q3045" s="5">
        <v>4462500</v>
      </c>
      <c r="R3045" s="5">
        <v>4460419.3099999996</v>
      </c>
      <c r="S3045" s="5">
        <v>2080.69</v>
      </c>
      <c r="T3045" s="5">
        <v>0</v>
      </c>
      <c r="U3045" s="3"/>
      <c r="V3045" s="5">
        <v>2080.69</v>
      </c>
      <c r="W3045" s="5">
        <v>0</v>
      </c>
      <c r="X3045" s="5"/>
      <c r="Y3045" s="5"/>
      <c r="Z3045" s="5">
        <f>Tbl_BalanceHistory[[#This Row],[Discretionary Recommended - Pre 2022]]+Tbl_BalanceHistory[[#This Row],[Discretionary Balance Recommended: Policy]]+Tbl_BalanceHistory[[#This Row],[Discretionary Balance Recommended: Commitments]]</f>
        <v>0</v>
      </c>
      <c r="AA3045" s="5">
        <f>Tbl_BalanceHistory[[#This Row],[Discretionary Balance]]-Tbl_BalanceHistory[[#This Row],[Discretionary Reappropriation]]</f>
        <v>2080.69</v>
      </c>
      <c r="AB3045" s="2"/>
      <c r="AC3045" s="2"/>
      <c r="AD3045" s="2"/>
      <c r="AE3045" s="2"/>
    </row>
    <row r="3046" spans="1:31" ht="30" x14ac:dyDescent="0.25">
      <c r="A3046" s="2" t="s">
        <v>537</v>
      </c>
      <c r="B3046" s="3">
        <v>8</v>
      </c>
      <c r="C3046" s="3">
        <v>152</v>
      </c>
      <c r="D3046" s="3" t="s">
        <v>568</v>
      </c>
      <c r="E3046" s="3" t="str">
        <f>_xlfn.XLOOKUP(Tbl_BalanceHistory[[#This Row],[RespAgy]],Tbl_Agencies[Agy Code],Tbl_Agencies[Agy Sort])</f>
        <v>129000</v>
      </c>
      <c r="F3046" s="2" t="str">
        <f>Tbl_BalanceHistory[[#This Row],[RespAgy]]&amp;": "&amp;Tbl_BalanceHistory[[#This Row],[RespAgency]]</f>
        <v>152: Department of the Treasury</v>
      </c>
      <c r="G3046" s="3">
        <v>152</v>
      </c>
      <c r="H3046" s="3" t="s">
        <v>568</v>
      </c>
      <c r="I3046" s="3" t="str">
        <f>_xlfn.XLOOKUP(Tbl_BalanceHistory[[#This Row],[AgyCode]],Tbl_Agencies[Agy Code],Tbl_Agencies[Agy Sort])</f>
        <v>129000</v>
      </c>
      <c r="J3046" s="2" t="str">
        <f>Tbl_BalanceHistory[[#This Row],[AgyCode]]&amp;": "&amp;Tbl_BalanceHistory[[#This Row],[Agency Name]]</f>
        <v>152: Department of the Treasury</v>
      </c>
      <c r="K3046" s="1">
        <v>2022</v>
      </c>
      <c r="L3046" s="3">
        <v>725</v>
      </c>
      <c r="M3046" s="3" t="s">
        <v>570</v>
      </c>
      <c r="N3046" s="2" t="str">
        <f>Tbl_BalanceHistory[[#This Row],[ProgramCode]]&amp;": "&amp;Tbl_BalanceHistory[[#This Row],[Program Name]]</f>
        <v>725: Investment, Trust, and Insurance Services</v>
      </c>
      <c r="O3046" s="3" t="s">
        <v>886</v>
      </c>
      <c r="P3046" s="1" t="str">
        <f>IF(Tbl_BalanceHistory[[#This Row],[FundCode]]="0100","GF",IF(Tbl_BalanceHistory[[#This Row],[FundCode]]="01000","GF","Hi Ed / OCR"))</f>
        <v>GF</v>
      </c>
      <c r="Q3046" s="5">
        <v>4101892</v>
      </c>
      <c r="R3046" s="5">
        <v>4097217.83</v>
      </c>
      <c r="S3046" s="5">
        <v>4674.17</v>
      </c>
      <c r="T3046" s="5">
        <v>0</v>
      </c>
      <c r="U3046" s="3"/>
      <c r="V3046" s="5">
        <v>4674.17</v>
      </c>
      <c r="W3046" s="5"/>
      <c r="X3046" s="5">
        <v>0</v>
      </c>
      <c r="Y3046" s="5">
        <v>0</v>
      </c>
      <c r="Z3046" s="5">
        <f>Tbl_BalanceHistory[[#This Row],[Discretionary Recommended - Pre 2022]]+Tbl_BalanceHistory[[#This Row],[Discretionary Balance Recommended: Policy]]+Tbl_BalanceHistory[[#This Row],[Discretionary Balance Recommended: Commitments]]</f>
        <v>0</v>
      </c>
      <c r="AA3046" s="5">
        <f>Tbl_BalanceHistory[[#This Row],[Discretionary Balance]]-Tbl_BalanceHistory[[#This Row],[Discretionary Reappropriation]]</f>
        <v>4674.17</v>
      </c>
      <c r="AB3046" s="2"/>
      <c r="AC3046" s="2"/>
      <c r="AD3046" s="2"/>
      <c r="AE3046" s="2"/>
    </row>
    <row r="3047" spans="1:31" ht="30" x14ac:dyDescent="0.25">
      <c r="A3047" s="2" t="s">
        <v>537</v>
      </c>
      <c r="B3047" s="3">
        <v>8</v>
      </c>
      <c r="C3047" s="3">
        <v>152</v>
      </c>
      <c r="D3047" s="3" t="s">
        <v>568</v>
      </c>
      <c r="E3047" s="3" t="str">
        <f>_xlfn.XLOOKUP(Tbl_BalanceHistory[[#This Row],[RespAgy]],Tbl_Agencies[Agy Code],Tbl_Agencies[Agy Sort])</f>
        <v>129000</v>
      </c>
      <c r="F3047" s="2" t="str">
        <f>Tbl_BalanceHistory[[#This Row],[RespAgy]]&amp;": "&amp;Tbl_BalanceHistory[[#This Row],[RespAgency]]</f>
        <v>152: Department of the Treasury</v>
      </c>
      <c r="G3047" s="3">
        <v>152</v>
      </c>
      <c r="H3047" s="3" t="s">
        <v>568</v>
      </c>
      <c r="I3047" s="3" t="str">
        <f>_xlfn.XLOOKUP(Tbl_BalanceHistory[[#This Row],[AgyCode]],Tbl_Agencies[Agy Code],Tbl_Agencies[Agy Sort])</f>
        <v>129000</v>
      </c>
      <c r="J3047" s="2" t="str">
        <f>Tbl_BalanceHistory[[#This Row],[AgyCode]]&amp;": "&amp;Tbl_BalanceHistory[[#This Row],[Agency Name]]</f>
        <v>152: Department of the Treasury</v>
      </c>
      <c r="K3047" s="1">
        <v>2023</v>
      </c>
      <c r="L3047" s="3">
        <v>725</v>
      </c>
      <c r="M3047" s="3" t="s">
        <v>570</v>
      </c>
      <c r="N3047" s="2" t="str">
        <f>Tbl_BalanceHistory[[#This Row],[ProgramCode]]&amp;": "&amp;Tbl_BalanceHistory[[#This Row],[Program Name]]</f>
        <v>725: Investment, Trust, and Insurance Services</v>
      </c>
      <c r="O3047" s="3" t="s">
        <v>886</v>
      </c>
      <c r="P3047" s="1" t="str">
        <f>IF(Tbl_BalanceHistory[[#This Row],[FundCode]]="0100","GF",IF(Tbl_BalanceHistory[[#This Row],[FundCode]]="01000","GF","Hi Ed / OCR"))</f>
        <v>GF</v>
      </c>
      <c r="Q3047" s="5">
        <v>10951606</v>
      </c>
      <c r="R3047" s="5">
        <v>10604030.939999999</v>
      </c>
      <c r="S3047" s="5">
        <v>347575.06</v>
      </c>
      <c r="T3047" s="5">
        <v>0</v>
      </c>
      <c r="U3047" s="3"/>
      <c r="V3047" s="5">
        <v>347575.06</v>
      </c>
      <c r="W3047" s="5">
        <v>0</v>
      </c>
      <c r="X3047" s="5">
        <v>0</v>
      </c>
      <c r="Y3047" s="5">
        <v>0</v>
      </c>
      <c r="Z3047" s="5">
        <v>0</v>
      </c>
      <c r="AA3047" s="5">
        <v>347575.06</v>
      </c>
      <c r="AB3047" s="2"/>
      <c r="AC3047" s="2"/>
      <c r="AD3047" s="2"/>
      <c r="AE3047" s="2"/>
    </row>
    <row r="3048" spans="1:31" ht="30" x14ac:dyDescent="0.25">
      <c r="A3048" s="2" t="s">
        <v>537</v>
      </c>
      <c r="B3048" s="3">
        <v>8</v>
      </c>
      <c r="C3048" s="3">
        <v>152</v>
      </c>
      <c r="D3048" s="3" t="s">
        <v>568</v>
      </c>
      <c r="E3048" s="3" t="str">
        <f>_xlfn.XLOOKUP(Tbl_BalanceHistory[[#This Row],[RespAgy]],Tbl_Agencies[Agy Code],Tbl_Agencies[Agy Sort])</f>
        <v>129000</v>
      </c>
      <c r="F3048" s="2" t="str">
        <f>Tbl_BalanceHistory[[#This Row],[RespAgy]]&amp;": "&amp;Tbl_BalanceHistory[[#This Row],[RespAgency]]</f>
        <v>152: Department of the Treasury</v>
      </c>
      <c r="G3048" s="3">
        <v>152</v>
      </c>
      <c r="H3048" s="3" t="s">
        <v>568</v>
      </c>
      <c r="I3048" s="3" t="str">
        <f>_xlfn.XLOOKUP(Tbl_BalanceHistory[[#This Row],[AgyCode]],Tbl_Agencies[Agy Code],Tbl_Agencies[Agy Sort])</f>
        <v>129000</v>
      </c>
      <c r="J3048" s="2" t="str">
        <f>Tbl_BalanceHistory[[#This Row],[AgyCode]]&amp;": "&amp;Tbl_BalanceHistory[[#This Row],[Agency Name]]</f>
        <v>152: Department of the Treasury</v>
      </c>
      <c r="K3048" s="1">
        <v>2024</v>
      </c>
      <c r="L3048" s="3">
        <v>725</v>
      </c>
      <c r="M3048" s="3" t="s">
        <v>570</v>
      </c>
      <c r="N3048" s="2" t="str">
        <f>Tbl_BalanceHistory[[#This Row],[ProgramCode]]&amp;": "&amp;Tbl_BalanceHistory[[#This Row],[Program Name]]</f>
        <v>725: Investment, Trust, and Insurance Services</v>
      </c>
      <c r="O3048" s="3" t="s">
        <v>886</v>
      </c>
      <c r="P3048" s="1" t="str">
        <f>IF(Tbl_BalanceHistory[[#This Row],[FundCode]]="0100","GF",IF(Tbl_BalanceHistory[[#This Row],[FundCode]]="01000","GF","Hi Ed / OCR"))</f>
        <v>GF</v>
      </c>
      <c r="Q3048" s="5">
        <v>12427393</v>
      </c>
      <c r="R3048" s="5">
        <v>10731554.27</v>
      </c>
      <c r="S3048" s="5">
        <v>1695838.73</v>
      </c>
      <c r="T3048" s="5">
        <v>0</v>
      </c>
      <c r="U3048" s="3"/>
      <c r="V3048" s="5">
        <v>1695838.73</v>
      </c>
      <c r="W3048" s="5">
        <v>0</v>
      </c>
      <c r="X3048" s="5">
        <v>0</v>
      </c>
      <c r="Y3048" s="5">
        <v>0</v>
      </c>
      <c r="Z3048" s="5">
        <v>0</v>
      </c>
      <c r="AA3048" s="5">
        <v>1695838.73</v>
      </c>
      <c r="AB3048" s="2"/>
      <c r="AC3048" s="2"/>
      <c r="AD3048" s="2"/>
      <c r="AE3048" s="2"/>
    </row>
    <row r="3049" spans="1:31" ht="30" x14ac:dyDescent="0.25">
      <c r="A3049" s="2" t="s">
        <v>537</v>
      </c>
      <c r="B3049" s="3">
        <v>8</v>
      </c>
      <c r="C3049" s="3">
        <v>152</v>
      </c>
      <c r="D3049" s="3" t="s">
        <v>568</v>
      </c>
      <c r="E3049" s="3" t="str">
        <f>_xlfn.XLOOKUP(Tbl_BalanceHistory[[#This Row],[RespAgy]],Tbl_Agencies[Agy Code],Tbl_Agencies[Agy Sort])</f>
        <v>129000</v>
      </c>
      <c r="F3049" s="2" t="str">
        <f>Tbl_BalanceHistory[[#This Row],[RespAgy]]&amp;": "&amp;Tbl_BalanceHistory[[#This Row],[RespAgency]]</f>
        <v>152: Department of the Treasury</v>
      </c>
      <c r="G3049" s="3">
        <v>152</v>
      </c>
      <c r="H3049" s="3" t="s">
        <v>568</v>
      </c>
      <c r="I3049" s="3" t="str">
        <f>_xlfn.XLOOKUP(Tbl_BalanceHistory[[#This Row],[AgyCode]],Tbl_Agencies[Agy Code],Tbl_Agencies[Agy Sort])</f>
        <v>129000</v>
      </c>
      <c r="J3049" s="2" t="str">
        <f>Tbl_BalanceHistory[[#This Row],[AgyCode]]&amp;": "&amp;Tbl_BalanceHistory[[#This Row],[Agency Name]]</f>
        <v>152: Department of the Treasury</v>
      </c>
      <c r="K3049" s="1">
        <v>2014</v>
      </c>
      <c r="L3049" s="3">
        <v>732</v>
      </c>
      <c r="M3049" s="3" t="s">
        <v>563</v>
      </c>
      <c r="N3049" s="2" t="str">
        <f>Tbl_BalanceHistory[[#This Row],[ProgramCode]]&amp;": "&amp;Tbl_BalanceHistory[[#This Row],[Program Name]]</f>
        <v>732: Revenue Administration Services</v>
      </c>
      <c r="O3049" s="3" t="s">
        <v>1730</v>
      </c>
      <c r="P3049" s="1" t="str">
        <f>IF(Tbl_BalanceHistory[[#This Row],[FundCode]]="0100","GF",IF(Tbl_BalanceHistory[[#This Row],[FundCode]]="01000","GF","Hi Ed / OCR"))</f>
        <v>GF</v>
      </c>
      <c r="Q3049" s="5">
        <v>3305999</v>
      </c>
      <c r="R3049" s="5">
        <v>3155197.88</v>
      </c>
      <c r="S3049" s="5">
        <v>150801</v>
      </c>
      <c r="T3049" s="5">
        <v>0</v>
      </c>
      <c r="U3049" s="3"/>
      <c r="V3049" s="5">
        <v>150801</v>
      </c>
      <c r="W3049" s="5">
        <v>150000</v>
      </c>
      <c r="X3049" s="5"/>
      <c r="Y3049" s="5"/>
      <c r="Z3049" s="5">
        <f>Tbl_BalanceHistory[[#This Row],[Discretionary Recommended - Pre 2022]]+Tbl_BalanceHistory[[#This Row],[Discretionary Balance Recommended: Policy]]+Tbl_BalanceHistory[[#This Row],[Discretionary Balance Recommended: Commitments]]</f>
        <v>150000</v>
      </c>
      <c r="AA3049" s="5">
        <f>Tbl_BalanceHistory[[#This Row],[Discretionary Balance]]-Tbl_BalanceHistory[[#This Row],[Discretionary Reappropriation]]</f>
        <v>801</v>
      </c>
      <c r="AB3049" s="2" t="s">
        <v>1791</v>
      </c>
      <c r="AC3049" s="2"/>
      <c r="AD3049" s="2"/>
      <c r="AE3049" s="2"/>
    </row>
    <row r="3050" spans="1:31" ht="30" x14ac:dyDescent="0.25">
      <c r="A3050" s="2" t="s">
        <v>537</v>
      </c>
      <c r="B3050" s="3">
        <v>8</v>
      </c>
      <c r="C3050" s="3">
        <v>152</v>
      </c>
      <c r="D3050" s="3" t="s">
        <v>568</v>
      </c>
      <c r="E3050" s="3" t="str">
        <f>_xlfn.XLOOKUP(Tbl_BalanceHistory[[#This Row],[RespAgy]],Tbl_Agencies[Agy Code],Tbl_Agencies[Agy Sort])</f>
        <v>129000</v>
      </c>
      <c r="F3050" s="2" t="str">
        <f>Tbl_BalanceHistory[[#This Row],[RespAgy]]&amp;": "&amp;Tbl_BalanceHistory[[#This Row],[RespAgency]]</f>
        <v>152: Department of the Treasury</v>
      </c>
      <c r="G3050" s="3">
        <v>152</v>
      </c>
      <c r="H3050" s="3" t="s">
        <v>568</v>
      </c>
      <c r="I3050" s="3" t="str">
        <f>_xlfn.XLOOKUP(Tbl_BalanceHistory[[#This Row],[AgyCode]],Tbl_Agencies[Agy Code],Tbl_Agencies[Agy Sort])</f>
        <v>129000</v>
      </c>
      <c r="J3050" s="2" t="str">
        <f>Tbl_BalanceHistory[[#This Row],[AgyCode]]&amp;": "&amp;Tbl_BalanceHistory[[#This Row],[Agency Name]]</f>
        <v>152: Department of the Treasury</v>
      </c>
      <c r="K3050" s="1">
        <v>2015</v>
      </c>
      <c r="L3050" s="3">
        <v>732</v>
      </c>
      <c r="M3050" s="3" t="s">
        <v>563</v>
      </c>
      <c r="N3050" s="2" t="str">
        <f>Tbl_BalanceHistory[[#This Row],[ProgramCode]]&amp;": "&amp;Tbl_BalanceHistory[[#This Row],[Program Name]]</f>
        <v>732: Revenue Administration Services</v>
      </c>
      <c r="O3050" s="3" t="s">
        <v>1730</v>
      </c>
      <c r="P3050" s="1" t="str">
        <f>IF(Tbl_BalanceHistory[[#This Row],[FundCode]]="0100","GF",IF(Tbl_BalanceHistory[[#This Row],[FundCode]]="01000","GF","Hi Ed / OCR"))</f>
        <v>GF</v>
      </c>
      <c r="Q3050" s="5">
        <v>3381685</v>
      </c>
      <c r="R3050" s="5">
        <v>3379642</v>
      </c>
      <c r="S3050" s="5">
        <v>2042</v>
      </c>
      <c r="T3050" s="5">
        <v>0</v>
      </c>
      <c r="U3050" s="3"/>
      <c r="V3050" s="5">
        <v>2042</v>
      </c>
      <c r="W3050" s="5">
        <v>0</v>
      </c>
      <c r="X3050" s="5"/>
      <c r="Y3050" s="5"/>
      <c r="Z3050" s="5">
        <f>Tbl_BalanceHistory[[#This Row],[Discretionary Recommended - Pre 2022]]+Tbl_BalanceHistory[[#This Row],[Discretionary Balance Recommended: Policy]]+Tbl_BalanceHistory[[#This Row],[Discretionary Balance Recommended: Commitments]]</f>
        <v>0</v>
      </c>
      <c r="AA3050" s="5">
        <f>Tbl_BalanceHistory[[#This Row],[Discretionary Balance]]-Tbl_BalanceHistory[[#This Row],[Discretionary Reappropriation]]</f>
        <v>2042</v>
      </c>
      <c r="AB3050" s="2"/>
      <c r="AC3050" s="2"/>
      <c r="AD3050" s="2"/>
      <c r="AE3050" s="2"/>
    </row>
    <row r="3051" spans="1:31" ht="30" x14ac:dyDescent="0.25">
      <c r="A3051" s="2" t="s">
        <v>537</v>
      </c>
      <c r="B3051" s="3">
        <v>8</v>
      </c>
      <c r="C3051" s="3">
        <v>152</v>
      </c>
      <c r="D3051" s="3" t="s">
        <v>568</v>
      </c>
      <c r="E3051" s="3" t="str">
        <f>_xlfn.XLOOKUP(Tbl_BalanceHistory[[#This Row],[RespAgy]],Tbl_Agencies[Agy Code],Tbl_Agencies[Agy Sort])</f>
        <v>129000</v>
      </c>
      <c r="F3051" s="2" t="str">
        <f>Tbl_BalanceHistory[[#This Row],[RespAgy]]&amp;": "&amp;Tbl_BalanceHistory[[#This Row],[RespAgency]]</f>
        <v>152: Department of the Treasury</v>
      </c>
      <c r="G3051" s="3">
        <v>152</v>
      </c>
      <c r="H3051" s="3" t="s">
        <v>568</v>
      </c>
      <c r="I3051" s="3" t="str">
        <f>_xlfn.XLOOKUP(Tbl_BalanceHistory[[#This Row],[AgyCode]],Tbl_Agencies[Agy Code],Tbl_Agencies[Agy Sort])</f>
        <v>129000</v>
      </c>
      <c r="J3051" s="2" t="str">
        <f>Tbl_BalanceHistory[[#This Row],[AgyCode]]&amp;": "&amp;Tbl_BalanceHistory[[#This Row],[Agency Name]]</f>
        <v>152: Department of the Treasury</v>
      </c>
      <c r="K3051" s="1">
        <v>2016</v>
      </c>
      <c r="L3051" s="3">
        <v>732</v>
      </c>
      <c r="M3051" s="3" t="s">
        <v>563</v>
      </c>
      <c r="N3051" s="2" t="str">
        <f>Tbl_BalanceHistory[[#This Row],[ProgramCode]]&amp;": "&amp;Tbl_BalanceHistory[[#This Row],[Program Name]]</f>
        <v>732: Revenue Administration Services</v>
      </c>
      <c r="O3051" s="3" t="s">
        <v>1730</v>
      </c>
      <c r="P3051" s="1" t="str">
        <f>IF(Tbl_BalanceHistory[[#This Row],[FundCode]]="0100","GF",IF(Tbl_BalanceHistory[[#This Row],[FundCode]]="01000","GF","Hi Ed / OCR"))</f>
        <v>GF</v>
      </c>
      <c r="Q3051" s="5">
        <v>3672672</v>
      </c>
      <c r="R3051" s="5">
        <v>3418390.19</v>
      </c>
      <c r="S3051" s="5">
        <v>254281</v>
      </c>
      <c r="T3051" s="5">
        <v>0</v>
      </c>
      <c r="U3051" s="3"/>
      <c r="V3051" s="5">
        <v>254281</v>
      </c>
      <c r="W3051" s="5">
        <v>0</v>
      </c>
      <c r="X3051" s="5"/>
      <c r="Y3051" s="5"/>
      <c r="Z3051" s="5">
        <f>Tbl_BalanceHistory[[#This Row],[Discretionary Recommended - Pre 2022]]+Tbl_BalanceHistory[[#This Row],[Discretionary Balance Recommended: Policy]]+Tbl_BalanceHistory[[#This Row],[Discretionary Balance Recommended: Commitments]]</f>
        <v>0</v>
      </c>
      <c r="AA3051" s="5">
        <f>Tbl_BalanceHistory[[#This Row],[Discretionary Balance]]-Tbl_BalanceHistory[[#This Row],[Discretionary Reappropriation]]</f>
        <v>254281</v>
      </c>
      <c r="AB3051" s="2"/>
      <c r="AC3051" s="2"/>
      <c r="AD3051" s="2"/>
      <c r="AE3051" s="2" t="s">
        <v>2018</v>
      </c>
    </row>
    <row r="3052" spans="1:31" ht="30" x14ac:dyDescent="0.25">
      <c r="A3052" s="2" t="s">
        <v>537</v>
      </c>
      <c r="B3052" s="3">
        <v>8</v>
      </c>
      <c r="C3052" s="3">
        <v>152</v>
      </c>
      <c r="D3052" s="3" t="s">
        <v>568</v>
      </c>
      <c r="E3052" s="3" t="str">
        <f>_xlfn.XLOOKUP(Tbl_BalanceHistory[[#This Row],[RespAgy]],Tbl_Agencies[Agy Code],Tbl_Agencies[Agy Sort])</f>
        <v>129000</v>
      </c>
      <c r="F3052" s="2" t="str">
        <f>Tbl_BalanceHistory[[#This Row],[RespAgy]]&amp;": "&amp;Tbl_BalanceHistory[[#This Row],[RespAgency]]</f>
        <v>152: Department of the Treasury</v>
      </c>
      <c r="G3052" s="3">
        <v>152</v>
      </c>
      <c r="H3052" s="3" t="s">
        <v>568</v>
      </c>
      <c r="I3052" s="3" t="str">
        <f>_xlfn.XLOOKUP(Tbl_BalanceHistory[[#This Row],[AgyCode]],Tbl_Agencies[Agy Code],Tbl_Agencies[Agy Sort])</f>
        <v>129000</v>
      </c>
      <c r="J3052" s="2" t="str">
        <f>Tbl_BalanceHistory[[#This Row],[AgyCode]]&amp;": "&amp;Tbl_BalanceHistory[[#This Row],[Agency Name]]</f>
        <v>152: Department of the Treasury</v>
      </c>
      <c r="K3052" s="1">
        <v>2017</v>
      </c>
      <c r="L3052" s="3">
        <v>732</v>
      </c>
      <c r="M3052" s="3" t="s">
        <v>563</v>
      </c>
      <c r="N3052" s="2" t="str">
        <f>Tbl_BalanceHistory[[#This Row],[ProgramCode]]&amp;": "&amp;Tbl_BalanceHistory[[#This Row],[Program Name]]</f>
        <v>732: Revenue Administration Services</v>
      </c>
      <c r="O3052" s="3" t="s">
        <v>886</v>
      </c>
      <c r="P3052" s="1" t="str">
        <f>IF(Tbl_BalanceHistory[[#This Row],[FundCode]]="0100","GF",IF(Tbl_BalanceHistory[[#This Row],[FundCode]]="01000","GF","Hi Ed / OCR"))</f>
        <v>GF</v>
      </c>
      <c r="Q3052" s="5">
        <v>3742854</v>
      </c>
      <c r="R3052" s="5">
        <v>3741462.19</v>
      </c>
      <c r="S3052" s="5">
        <v>1391</v>
      </c>
      <c r="T3052" s="5">
        <v>0</v>
      </c>
      <c r="U3052" s="3"/>
      <c r="V3052" s="5">
        <v>1391</v>
      </c>
      <c r="W3052" s="5">
        <v>0</v>
      </c>
      <c r="X3052" s="5"/>
      <c r="Y3052" s="5"/>
      <c r="Z3052" s="5">
        <f>Tbl_BalanceHistory[[#This Row],[Discretionary Recommended - Pre 2022]]+Tbl_BalanceHistory[[#This Row],[Discretionary Balance Recommended: Policy]]+Tbl_BalanceHistory[[#This Row],[Discretionary Balance Recommended: Commitments]]</f>
        <v>0</v>
      </c>
      <c r="AA3052" s="5">
        <f>Tbl_BalanceHistory[[#This Row],[Discretionary Balance]]-Tbl_BalanceHistory[[#This Row],[Discretionary Reappropriation]]</f>
        <v>1391</v>
      </c>
      <c r="AB3052" s="2"/>
      <c r="AC3052" s="2"/>
      <c r="AD3052" s="2"/>
      <c r="AE3052" s="2"/>
    </row>
    <row r="3053" spans="1:31" ht="30" x14ac:dyDescent="0.25">
      <c r="A3053" s="2" t="s">
        <v>537</v>
      </c>
      <c r="B3053" s="3">
        <v>8</v>
      </c>
      <c r="C3053" s="3">
        <v>152</v>
      </c>
      <c r="D3053" s="3" t="s">
        <v>568</v>
      </c>
      <c r="E3053" s="3" t="str">
        <f>_xlfn.XLOOKUP(Tbl_BalanceHistory[[#This Row],[RespAgy]],Tbl_Agencies[Agy Code],Tbl_Agencies[Agy Sort])</f>
        <v>129000</v>
      </c>
      <c r="F3053" s="2" t="str">
        <f>Tbl_BalanceHistory[[#This Row],[RespAgy]]&amp;": "&amp;Tbl_BalanceHistory[[#This Row],[RespAgency]]</f>
        <v>152: Department of the Treasury</v>
      </c>
      <c r="G3053" s="3">
        <v>152</v>
      </c>
      <c r="H3053" s="3" t="s">
        <v>568</v>
      </c>
      <c r="I3053" s="3" t="str">
        <f>_xlfn.XLOOKUP(Tbl_BalanceHistory[[#This Row],[AgyCode]],Tbl_Agencies[Agy Code],Tbl_Agencies[Agy Sort])</f>
        <v>129000</v>
      </c>
      <c r="J3053" s="2" t="str">
        <f>Tbl_BalanceHistory[[#This Row],[AgyCode]]&amp;": "&amp;Tbl_BalanceHistory[[#This Row],[Agency Name]]</f>
        <v>152: Department of the Treasury</v>
      </c>
      <c r="K3053" s="1">
        <v>2018</v>
      </c>
      <c r="L3053" s="3">
        <v>732</v>
      </c>
      <c r="M3053" s="3" t="s">
        <v>563</v>
      </c>
      <c r="N3053" s="2" t="str">
        <f>Tbl_BalanceHistory[[#This Row],[ProgramCode]]&amp;": "&amp;Tbl_BalanceHistory[[#This Row],[Program Name]]</f>
        <v>732: Revenue Administration Services</v>
      </c>
      <c r="O3053" s="3" t="s">
        <v>886</v>
      </c>
      <c r="P3053" s="1" t="str">
        <f>IF(Tbl_BalanceHistory[[#This Row],[FundCode]]="0100","GF",IF(Tbl_BalanceHistory[[#This Row],[FundCode]]="01000","GF","Hi Ed / OCR"))</f>
        <v>GF</v>
      </c>
      <c r="Q3053" s="5">
        <v>3681016</v>
      </c>
      <c r="R3053" s="5">
        <v>3680412.48</v>
      </c>
      <c r="S3053" s="5">
        <v>603</v>
      </c>
      <c r="T3053" s="5">
        <v>0</v>
      </c>
      <c r="U3053" s="3"/>
      <c r="V3053" s="5">
        <v>603</v>
      </c>
      <c r="W3053" s="5">
        <v>0</v>
      </c>
      <c r="X3053" s="5"/>
      <c r="Y3053" s="5"/>
      <c r="Z3053" s="5">
        <f>Tbl_BalanceHistory[[#This Row],[Discretionary Recommended - Pre 2022]]+Tbl_BalanceHistory[[#This Row],[Discretionary Balance Recommended: Policy]]+Tbl_BalanceHistory[[#This Row],[Discretionary Balance Recommended: Commitments]]</f>
        <v>0</v>
      </c>
      <c r="AA3053" s="5">
        <f>Tbl_BalanceHistory[[#This Row],[Discretionary Balance]]-Tbl_BalanceHistory[[#This Row],[Discretionary Reappropriation]]</f>
        <v>603</v>
      </c>
      <c r="AB3053" s="2"/>
      <c r="AC3053" s="2"/>
      <c r="AD3053" s="2"/>
      <c r="AE3053" s="2"/>
    </row>
    <row r="3054" spans="1:31" ht="30" x14ac:dyDescent="0.25">
      <c r="A3054" s="2" t="s">
        <v>537</v>
      </c>
      <c r="B3054" s="3">
        <v>8</v>
      </c>
      <c r="C3054" s="3">
        <v>152</v>
      </c>
      <c r="D3054" s="3" t="s">
        <v>568</v>
      </c>
      <c r="E3054" s="3" t="str">
        <f>_xlfn.XLOOKUP(Tbl_BalanceHistory[[#This Row],[RespAgy]],Tbl_Agencies[Agy Code],Tbl_Agencies[Agy Sort])</f>
        <v>129000</v>
      </c>
      <c r="F3054" s="2" t="str">
        <f>Tbl_BalanceHistory[[#This Row],[RespAgy]]&amp;": "&amp;Tbl_BalanceHistory[[#This Row],[RespAgency]]</f>
        <v>152: Department of the Treasury</v>
      </c>
      <c r="G3054" s="3">
        <v>152</v>
      </c>
      <c r="H3054" s="3" t="s">
        <v>568</v>
      </c>
      <c r="I3054" s="3" t="str">
        <f>_xlfn.XLOOKUP(Tbl_BalanceHistory[[#This Row],[AgyCode]],Tbl_Agencies[Agy Code],Tbl_Agencies[Agy Sort])</f>
        <v>129000</v>
      </c>
      <c r="J3054" s="2" t="str">
        <f>Tbl_BalanceHistory[[#This Row],[AgyCode]]&amp;": "&amp;Tbl_BalanceHistory[[#This Row],[Agency Name]]</f>
        <v>152: Department of the Treasury</v>
      </c>
      <c r="K3054" s="1">
        <v>2019</v>
      </c>
      <c r="L3054" s="3">
        <v>732</v>
      </c>
      <c r="M3054" s="3" t="s">
        <v>563</v>
      </c>
      <c r="N3054" s="2" t="str">
        <f>Tbl_BalanceHistory[[#This Row],[ProgramCode]]&amp;": "&amp;Tbl_BalanceHistory[[#This Row],[Program Name]]</f>
        <v>732: Revenue Administration Services</v>
      </c>
      <c r="O3054" s="3" t="s">
        <v>886</v>
      </c>
      <c r="P3054" s="1" t="str">
        <f>IF(Tbl_BalanceHistory[[#This Row],[FundCode]]="0100","GF",IF(Tbl_BalanceHistory[[#This Row],[FundCode]]="01000","GF","Hi Ed / OCR"))</f>
        <v>GF</v>
      </c>
      <c r="Q3054" s="5">
        <v>3886106</v>
      </c>
      <c r="R3054" s="5">
        <v>3885575.78</v>
      </c>
      <c r="S3054" s="5">
        <v>530.22</v>
      </c>
      <c r="T3054" s="5">
        <v>0</v>
      </c>
      <c r="U3054" s="3"/>
      <c r="V3054" s="5">
        <v>530.22</v>
      </c>
      <c r="W3054" s="5">
        <v>0</v>
      </c>
      <c r="X3054" s="5"/>
      <c r="Y3054" s="5"/>
      <c r="Z3054" s="5">
        <f>Tbl_BalanceHistory[[#This Row],[Discretionary Recommended - Pre 2022]]+Tbl_BalanceHistory[[#This Row],[Discretionary Balance Recommended: Policy]]+Tbl_BalanceHistory[[#This Row],[Discretionary Balance Recommended: Commitments]]</f>
        <v>0</v>
      </c>
      <c r="AA3054" s="5">
        <f>Tbl_BalanceHistory[[#This Row],[Discretionary Balance]]-Tbl_BalanceHistory[[#This Row],[Discretionary Reappropriation]]</f>
        <v>530.22</v>
      </c>
      <c r="AB3054" s="2"/>
      <c r="AC3054" s="2"/>
      <c r="AD3054" s="2"/>
      <c r="AE3054" s="2"/>
    </row>
    <row r="3055" spans="1:31" ht="30" x14ac:dyDescent="0.25">
      <c r="A3055" s="2" t="s">
        <v>537</v>
      </c>
      <c r="B3055" s="3">
        <v>8</v>
      </c>
      <c r="C3055" s="3">
        <v>152</v>
      </c>
      <c r="D3055" s="3" t="s">
        <v>568</v>
      </c>
      <c r="E3055" s="3" t="str">
        <f>_xlfn.XLOOKUP(Tbl_BalanceHistory[[#This Row],[RespAgy]],Tbl_Agencies[Agy Code],Tbl_Agencies[Agy Sort])</f>
        <v>129000</v>
      </c>
      <c r="F3055" s="2" t="str">
        <f>Tbl_BalanceHistory[[#This Row],[RespAgy]]&amp;": "&amp;Tbl_BalanceHistory[[#This Row],[RespAgency]]</f>
        <v>152: Department of the Treasury</v>
      </c>
      <c r="G3055" s="3">
        <v>152</v>
      </c>
      <c r="H3055" s="3" t="s">
        <v>568</v>
      </c>
      <c r="I3055" s="3" t="str">
        <f>_xlfn.XLOOKUP(Tbl_BalanceHistory[[#This Row],[AgyCode]],Tbl_Agencies[Agy Code],Tbl_Agencies[Agy Sort])</f>
        <v>129000</v>
      </c>
      <c r="J3055" s="2" t="str">
        <f>Tbl_BalanceHistory[[#This Row],[AgyCode]]&amp;": "&amp;Tbl_BalanceHistory[[#This Row],[Agency Name]]</f>
        <v>152: Department of the Treasury</v>
      </c>
      <c r="K3055" s="1">
        <v>2020</v>
      </c>
      <c r="L3055" s="3">
        <v>732</v>
      </c>
      <c r="M3055" s="3" t="s">
        <v>563</v>
      </c>
      <c r="N3055" s="2" t="str">
        <f>Tbl_BalanceHistory[[#This Row],[ProgramCode]]&amp;": "&amp;Tbl_BalanceHistory[[#This Row],[Program Name]]</f>
        <v>732: Revenue Administration Services</v>
      </c>
      <c r="O3055" s="3" t="s">
        <v>886</v>
      </c>
      <c r="P3055" s="1" t="str">
        <f>IF(Tbl_BalanceHistory[[#This Row],[FundCode]]="0100","GF",IF(Tbl_BalanceHistory[[#This Row],[FundCode]]="01000","GF","Hi Ed / OCR"))</f>
        <v>GF</v>
      </c>
      <c r="Q3055" s="5">
        <v>5410980</v>
      </c>
      <c r="R3055" s="5">
        <v>5009787</v>
      </c>
      <c r="S3055" s="5">
        <v>401193</v>
      </c>
      <c r="T3055" s="5">
        <v>0</v>
      </c>
      <c r="U3055" s="3"/>
      <c r="V3055" s="5">
        <v>401193</v>
      </c>
      <c r="W3055" s="5">
        <v>0</v>
      </c>
      <c r="X3055" s="5"/>
      <c r="Y3055" s="5"/>
      <c r="Z3055" s="5">
        <f>Tbl_BalanceHistory[[#This Row],[Discretionary Recommended - Pre 2022]]+Tbl_BalanceHistory[[#This Row],[Discretionary Balance Recommended: Policy]]+Tbl_BalanceHistory[[#This Row],[Discretionary Balance Recommended: Commitments]]</f>
        <v>0</v>
      </c>
      <c r="AA3055" s="5">
        <f>Tbl_BalanceHistory[[#This Row],[Discretionary Balance]]-Tbl_BalanceHistory[[#This Row],[Discretionary Reappropriation]]</f>
        <v>401193</v>
      </c>
      <c r="AB3055" s="2"/>
      <c r="AC3055" s="2"/>
      <c r="AD3055" s="2"/>
      <c r="AE3055" s="2"/>
    </row>
    <row r="3056" spans="1:31" ht="105" x14ac:dyDescent="0.25">
      <c r="A3056" s="2" t="s">
        <v>537</v>
      </c>
      <c r="B3056" s="3">
        <v>8</v>
      </c>
      <c r="C3056" s="3">
        <v>152</v>
      </c>
      <c r="D3056" s="3" t="s">
        <v>568</v>
      </c>
      <c r="E3056" s="3" t="str">
        <f>_xlfn.XLOOKUP(Tbl_BalanceHistory[[#This Row],[RespAgy]],Tbl_Agencies[Agy Code],Tbl_Agencies[Agy Sort])</f>
        <v>129000</v>
      </c>
      <c r="F3056" s="2" t="str">
        <f>Tbl_BalanceHistory[[#This Row],[RespAgy]]&amp;": "&amp;Tbl_BalanceHistory[[#This Row],[RespAgency]]</f>
        <v>152: Department of the Treasury</v>
      </c>
      <c r="G3056" s="3">
        <v>152</v>
      </c>
      <c r="H3056" s="3" t="s">
        <v>568</v>
      </c>
      <c r="I3056" s="3" t="str">
        <f>_xlfn.XLOOKUP(Tbl_BalanceHistory[[#This Row],[AgyCode]],Tbl_Agencies[Agy Code],Tbl_Agencies[Agy Sort])</f>
        <v>129000</v>
      </c>
      <c r="J3056" s="2" t="str">
        <f>Tbl_BalanceHistory[[#This Row],[AgyCode]]&amp;": "&amp;Tbl_BalanceHistory[[#This Row],[Agency Name]]</f>
        <v>152: Department of the Treasury</v>
      </c>
      <c r="K3056" s="1">
        <v>2021</v>
      </c>
      <c r="L3056" s="3">
        <v>732</v>
      </c>
      <c r="M3056" s="3" t="s">
        <v>563</v>
      </c>
      <c r="N3056" s="2" t="str">
        <f>Tbl_BalanceHistory[[#This Row],[ProgramCode]]&amp;": "&amp;Tbl_BalanceHistory[[#This Row],[Program Name]]</f>
        <v>732: Revenue Administration Services</v>
      </c>
      <c r="O3056" s="3" t="s">
        <v>886</v>
      </c>
      <c r="P3056" s="1" t="str">
        <f>IF(Tbl_BalanceHistory[[#This Row],[FundCode]]="0100","GF",IF(Tbl_BalanceHistory[[#This Row],[FundCode]]="01000","GF","Hi Ed / OCR"))</f>
        <v>GF</v>
      </c>
      <c r="Q3056" s="5">
        <v>4262629</v>
      </c>
      <c r="R3056" s="5">
        <v>3964126.74</v>
      </c>
      <c r="S3056" s="5">
        <v>298502.26</v>
      </c>
      <c r="T3056" s="5">
        <v>0</v>
      </c>
      <c r="U3056" s="3"/>
      <c r="V3056" s="5">
        <v>298502.26</v>
      </c>
      <c r="W3056" s="5">
        <v>295000</v>
      </c>
      <c r="X3056" s="5"/>
      <c r="Y3056" s="5"/>
      <c r="Z3056" s="5">
        <f>Tbl_BalanceHistory[[#This Row],[Discretionary Recommended - Pre 2022]]+Tbl_BalanceHistory[[#This Row],[Discretionary Balance Recommended: Policy]]+Tbl_BalanceHistory[[#This Row],[Discretionary Balance Recommended: Commitments]]</f>
        <v>295000</v>
      </c>
      <c r="AA3056" s="5">
        <f>Tbl_BalanceHistory[[#This Row],[Discretionary Balance]]-Tbl_BalanceHistory[[#This Row],[Discretionary Reappropriation]]</f>
        <v>3502.2600000000093</v>
      </c>
      <c r="AB3056" s="2" t="s">
        <v>2024</v>
      </c>
      <c r="AC3056" s="2"/>
      <c r="AD3056" s="2"/>
      <c r="AE3056" s="2"/>
    </row>
    <row r="3057" spans="1:31" ht="30" x14ac:dyDescent="0.25">
      <c r="A3057" s="2" t="s">
        <v>537</v>
      </c>
      <c r="B3057" s="3">
        <v>8</v>
      </c>
      <c r="C3057" s="3">
        <v>152</v>
      </c>
      <c r="D3057" s="3" t="s">
        <v>568</v>
      </c>
      <c r="E3057" s="3" t="str">
        <f>_xlfn.XLOOKUP(Tbl_BalanceHistory[[#This Row],[RespAgy]],Tbl_Agencies[Agy Code],Tbl_Agencies[Agy Sort])</f>
        <v>129000</v>
      </c>
      <c r="F3057" s="2" t="str">
        <f>Tbl_BalanceHistory[[#This Row],[RespAgy]]&amp;": "&amp;Tbl_BalanceHistory[[#This Row],[RespAgency]]</f>
        <v>152: Department of the Treasury</v>
      </c>
      <c r="G3057" s="3">
        <v>152</v>
      </c>
      <c r="H3057" s="3" t="s">
        <v>568</v>
      </c>
      <c r="I3057" s="3" t="str">
        <f>_xlfn.XLOOKUP(Tbl_BalanceHistory[[#This Row],[AgyCode]],Tbl_Agencies[Agy Code],Tbl_Agencies[Agy Sort])</f>
        <v>129000</v>
      </c>
      <c r="J3057" s="2" t="str">
        <f>Tbl_BalanceHistory[[#This Row],[AgyCode]]&amp;": "&amp;Tbl_BalanceHistory[[#This Row],[Agency Name]]</f>
        <v>152: Department of the Treasury</v>
      </c>
      <c r="K3057" s="1">
        <v>2022</v>
      </c>
      <c r="L3057" s="3">
        <v>732</v>
      </c>
      <c r="M3057" s="3" t="s">
        <v>563</v>
      </c>
      <c r="N3057" s="2" t="str">
        <f>Tbl_BalanceHistory[[#This Row],[ProgramCode]]&amp;": "&amp;Tbl_BalanceHistory[[#This Row],[Program Name]]</f>
        <v>732: Revenue Administration Services</v>
      </c>
      <c r="O3057" s="3" t="s">
        <v>886</v>
      </c>
      <c r="P3057" s="1" t="str">
        <f>IF(Tbl_BalanceHistory[[#This Row],[FundCode]]="0100","GF",IF(Tbl_BalanceHistory[[#This Row],[FundCode]]="01000","GF","Hi Ed / OCR"))</f>
        <v>GF</v>
      </c>
      <c r="Q3057" s="5">
        <v>4536077</v>
      </c>
      <c r="R3057" s="5">
        <v>4530581.71</v>
      </c>
      <c r="S3057" s="5">
        <v>5495.29</v>
      </c>
      <c r="T3057" s="5">
        <v>0</v>
      </c>
      <c r="U3057" s="3"/>
      <c r="V3057" s="5">
        <v>5495.29</v>
      </c>
      <c r="W3057" s="5"/>
      <c r="X3057" s="5">
        <v>0</v>
      </c>
      <c r="Y3057" s="5">
        <v>0</v>
      </c>
      <c r="Z3057" s="5">
        <f>Tbl_BalanceHistory[[#This Row],[Discretionary Recommended - Pre 2022]]+Tbl_BalanceHistory[[#This Row],[Discretionary Balance Recommended: Policy]]+Tbl_BalanceHistory[[#This Row],[Discretionary Balance Recommended: Commitments]]</f>
        <v>0</v>
      </c>
      <c r="AA3057" s="5">
        <f>Tbl_BalanceHistory[[#This Row],[Discretionary Balance]]-Tbl_BalanceHistory[[#This Row],[Discretionary Reappropriation]]</f>
        <v>5495.29</v>
      </c>
      <c r="AB3057" s="2"/>
      <c r="AC3057" s="2"/>
      <c r="AD3057" s="2"/>
      <c r="AE3057" s="2"/>
    </row>
    <row r="3058" spans="1:31" ht="30" x14ac:dyDescent="0.25">
      <c r="A3058" s="2" t="s">
        <v>537</v>
      </c>
      <c r="B3058" s="3">
        <v>8</v>
      </c>
      <c r="C3058" s="3">
        <v>152</v>
      </c>
      <c r="D3058" s="3" t="s">
        <v>568</v>
      </c>
      <c r="E3058" s="3" t="str">
        <f>_xlfn.XLOOKUP(Tbl_BalanceHistory[[#This Row],[RespAgy]],Tbl_Agencies[Agy Code],Tbl_Agencies[Agy Sort])</f>
        <v>129000</v>
      </c>
      <c r="F3058" s="2" t="str">
        <f>Tbl_BalanceHistory[[#This Row],[RespAgy]]&amp;": "&amp;Tbl_BalanceHistory[[#This Row],[RespAgency]]</f>
        <v>152: Department of the Treasury</v>
      </c>
      <c r="G3058" s="3">
        <v>152</v>
      </c>
      <c r="H3058" s="3" t="s">
        <v>568</v>
      </c>
      <c r="I3058" s="3" t="str">
        <f>_xlfn.XLOOKUP(Tbl_BalanceHistory[[#This Row],[AgyCode]],Tbl_Agencies[Agy Code],Tbl_Agencies[Agy Sort])</f>
        <v>129000</v>
      </c>
      <c r="J3058" s="2" t="str">
        <f>Tbl_BalanceHistory[[#This Row],[AgyCode]]&amp;": "&amp;Tbl_BalanceHistory[[#This Row],[Agency Name]]</f>
        <v>152: Department of the Treasury</v>
      </c>
      <c r="K3058" s="1">
        <v>2023</v>
      </c>
      <c r="L3058" s="3">
        <v>732</v>
      </c>
      <c r="M3058" s="3" t="s">
        <v>563</v>
      </c>
      <c r="N3058" s="2" t="str">
        <f>Tbl_BalanceHistory[[#This Row],[ProgramCode]]&amp;": "&amp;Tbl_BalanceHistory[[#This Row],[Program Name]]</f>
        <v>732: Revenue Administration Services</v>
      </c>
      <c r="O3058" s="3" t="s">
        <v>886</v>
      </c>
      <c r="P3058" s="1" t="str">
        <f>IF(Tbl_BalanceHistory[[#This Row],[FundCode]]="0100","GF",IF(Tbl_BalanceHistory[[#This Row],[FundCode]]="01000","GF","Hi Ed / OCR"))</f>
        <v>GF</v>
      </c>
      <c r="Q3058" s="5">
        <v>5289564</v>
      </c>
      <c r="R3058" s="5">
        <v>5279298.88</v>
      </c>
      <c r="S3058" s="5">
        <v>10265.120000000001</v>
      </c>
      <c r="T3058" s="5">
        <v>0</v>
      </c>
      <c r="U3058" s="3"/>
      <c r="V3058" s="5">
        <v>10265.120000000001</v>
      </c>
      <c r="W3058" s="5">
        <v>0</v>
      </c>
      <c r="X3058" s="5">
        <v>0</v>
      </c>
      <c r="Y3058" s="5">
        <v>0</v>
      </c>
      <c r="Z3058" s="5">
        <v>0</v>
      </c>
      <c r="AA3058" s="5">
        <v>10265.120000000001</v>
      </c>
      <c r="AB3058" s="2"/>
      <c r="AC3058" s="2"/>
      <c r="AD3058" s="2"/>
      <c r="AE3058" s="2"/>
    </row>
    <row r="3059" spans="1:31" ht="30" x14ac:dyDescent="0.25">
      <c r="A3059" s="2" t="s">
        <v>537</v>
      </c>
      <c r="B3059" s="3">
        <v>8</v>
      </c>
      <c r="C3059" s="3">
        <v>152</v>
      </c>
      <c r="D3059" s="3" t="s">
        <v>568</v>
      </c>
      <c r="E3059" s="3" t="str">
        <f>_xlfn.XLOOKUP(Tbl_BalanceHistory[[#This Row],[RespAgy]],Tbl_Agencies[Agy Code],Tbl_Agencies[Agy Sort])</f>
        <v>129000</v>
      </c>
      <c r="F3059" s="2" t="str">
        <f>Tbl_BalanceHistory[[#This Row],[RespAgy]]&amp;": "&amp;Tbl_BalanceHistory[[#This Row],[RespAgency]]</f>
        <v>152: Department of the Treasury</v>
      </c>
      <c r="G3059" s="3">
        <v>152</v>
      </c>
      <c r="H3059" s="3" t="s">
        <v>568</v>
      </c>
      <c r="I3059" s="3" t="str">
        <f>_xlfn.XLOOKUP(Tbl_BalanceHistory[[#This Row],[AgyCode]],Tbl_Agencies[Agy Code],Tbl_Agencies[Agy Sort])</f>
        <v>129000</v>
      </c>
      <c r="J3059" s="2" t="str">
        <f>Tbl_BalanceHistory[[#This Row],[AgyCode]]&amp;": "&amp;Tbl_BalanceHistory[[#This Row],[Agency Name]]</f>
        <v>152: Department of the Treasury</v>
      </c>
      <c r="K3059" s="1">
        <v>2024</v>
      </c>
      <c r="L3059" s="3">
        <v>732</v>
      </c>
      <c r="M3059" s="3" t="s">
        <v>563</v>
      </c>
      <c r="N3059" s="2" t="str">
        <f>Tbl_BalanceHistory[[#This Row],[ProgramCode]]&amp;": "&amp;Tbl_BalanceHistory[[#This Row],[Program Name]]</f>
        <v>732: Revenue Administration Services</v>
      </c>
      <c r="O3059" s="3" t="s">
        <v>886</v>
      </c>
      <c r="P3059" s="1" t="str">
        <f>IF(Tbl_BalanceHistory[[#This Row],[FundCode]]="0100","GF",IF(Tbl_BalanceHistory[[#This Row],[FundCode]]="01000","GF","Hi Ed / OCR"))</f>
        <v>GF</v>
      </c>
      <c r="Q3059" s="5">
        <v>4589317</v>
      </c>
      <c r="R3059" s="5">
        <v>4503584.5199999996</v>
      </c>
      <c r="S3059" s="5">
        <v>85732.479999999996</v>
      </c>
      <c r="T3059" s="5">
        <v>0</v>
      </c>
      <c r="U3059" s="3"/>
      <c r="V3059" s="5">
        <v>85732.479999999996</v>
      </c>
      <c r="W3059" s="5">
        <v>0</v>
      </c>
      <c r="X3059" s="5">
        <v>0</v>
      </c>
      <c r="Y3059" s="5">
        <v>0</v>
      </c>
      <c r="Z3059" s="5">
        <v>0</v>
      </c>
      <c r="AA3059" s="5">
        <v>85732.479999999996</v>
      </c>
      <c r="AB3059" s="2"/>
      <c r="AC3059" s="2"/>
      <c r="AD3059" s="2"/>
      <c r="AE3059" s="2"/>
    </row>
    <row r="3060" spans="1:31" ht="75" x14ac:dyDescent="0.25">
      <c r="A3060" s="2" t="s">
        <v>537</v>
      </c>
      <c r="B3060" s="3">
        <v>8</v>
      </c>
      <c r="C3060" s="3">
        <v>155</v>
      </c>
      <c r="D3060" s="3" t="s">
        <v>573</v>
      </c>
      <c r="E3060" s="3" t="str">
        <f>_xlfn.XLOOKUP(Tbl_BalanceHistory[[#This Row],[RespAgy]],Tbl_Agencies[Agy Code],Tbl_Agencies[Agy Sort])</f>
        <v>130000</v>
      </c>
      <c r="F3060" s="2" t="str">
        <f>Tbl_BalanceHistory[[#This Row],[RespAgy]]&amp;": "&amp;Tbl_BalanceHistory[[#This Row],[RespAgency]]</f>
        <v>155: Treasury Board</v>
      </c>
      <c r="G3060" s="3">
        <v>155</v>
      </c>
      <c r="H3060" s="3" t="s">
        <v>573</v>
      </c>
      <c r="I3060" s="3" t="str">
        <f>_xlfn.XLOOKUP(Tbl_BalanceHistory[[#This Row],[AgyCode]],Tbl_Agencies[Agy Code],Tbl_Agencies[Agy Sort])</f>
        <v>130000</v>
      </c>
      <c r="J3060" s="2" t="str">
        <f>Tbl_BalanceHistory[[#This Row],[AgyCode]]&amp;": "&amp;Tbl_BalanceHistory[[#This Row],[Agency Name]]</f>
        <v>155: Treasury Board</v>
      </c>
      <c r="K3060" s="1">
        <v>2014</v>
      </c>
      <c r="L3060" s="3">
        <v>356</v>
      </c>
      <c r="M3060" s="3" t="s">
        <v>258</v>
      </c>
      <c r="N3060" s="2" t="str">
        <f>Tbl_BalanceHistory[[#This Row],[ProgramCode]]&amp;": "&amp;Tbl_BalanceHistory[[#This Row],[Program Name]]</f>
        <v>356: Financial Assistance for Confinement of Inmates in Local and Regional Facilities</v>
      </c>
      <c r="O3060" s="3" t="s">
        <v>1730</v>
      </c>
      <c r="P3060" s="1" t="str">
        <f>IF(Tbl_BalanceHistory[[#This Row],[FundCode]]="0100","GF",IF(Tbl_BalanceHistory[[#This Row],[FundCode]]="01000","GF","Hi Ed / OCR"))</f>
        <v>GF</v>
      </c>
      <c r="Q3060" s="5">
        <v>190240</v>
      </c>
      <c r="R3060" s="5">
        <v>190239.38</v>
      </c>
      <c r="S3060" s="5">
        <v>0</v>
      </c>
      <c r="T3060" s="5">
        <v>0</v>
      </c>
      <c r="U3060" s="3"/>
      <c r="V3060" s="5">
        <v>0</v>
      </c>
      <c r="W3060" s="5">
        <v>0</v>
      </c>
      <c r="X3060" s="5"/>
      <c r="Y3060" s="5"/>
      <c r="Z3060" s="5">
        <f>Tbl_BalanceHistory[[#This Row],[Discretionary Recommended - Pre 2022]]+Tbl_BalanceHistory[[#This Row],[Discretionary Balance Recommended: Policy]]+Tbl_BalanceHistory[[#This Row],[Discretionary Balance Recommended: Commitments]]</f>
        <v>0</v>
      </c>
      <c r="AA3060" s="5">
        <f>Tbl_BalanceHistory[[#This Row],[Discretionary Balance]]-Tbl_BalanceHistory[[#This Row],[Discretionary Reappropriation]]</f>
        <v>0</v>
      </c>
      <c r="AB3060" s="2"/>
      <c r="AC3060" s="2"/>
      <c r="AD3060" s="2"/>
      <c r="AE3060" s="2"/>
    </row>
    <row r="3061" spans="1:31" ht="75" x14ac:dyDescent="0.25">
      <c r="A3061" s="2" t="s">
        <v>537</v>
      </c>
      <c r="B3061" s="3">
        <v>8</v>
      </c>
      <c r="C3061" s="3">
        <v>155</v>
      </c>
      <c r="D3061" s="3" t="s">
        <v>573</v>
      </c>
      <c r="E3061" s="3" t="str">
        <f>_xlfn.XLOOKUP(Tbl_BalanceHistory[[#This Row],[RespAgy]],Tbl_Agencies[Agy Code],Tbl_Agencies[Agy Sort])</f>
        <v>130000</v>
      </c>
      <c r="F3061" s="2" t="str">
        <f>Tbl_BalanceHistory[[#This Row],[RespAgy]]&amp;": "&amp;Tbl_BalanceHistory[[#This Row],[RespAgency]]</f>
        <v>155: Treasury Board</v>
      </c>
      <c r="G3061" s="3">
        <v>155</v>
      </c>
      <c r="H3061" s="3" t="s">
        <v>573</v>
      </c>
      <c r="I3061" s="3" t="str">
        <f>_xlfn.XLOOKUP(Tbl_BalanceHistory[[#This Row],[AgyCode]],Tbl_Agencies[Agy Code],Tbl_Agencies[Agy Sort])</f>
        <v>130000</v>
      </c>
      <c r="J3061" s="2" t="str">
        <f>Tbl_BalanceHistory[[#This Row],[AgyCode]]&amp;": "&amp;Tbl_BalanceHistory[[#This Row],[Agency Name]]</f>
        <v>155: Treasury Board</v>
      </c>
      <c r="K3061" s="1">
        <v>2015</v>
      </c>
      <c r="L3061" s="3">
        <v>356</v>
      </c>
      <c r="M3061" s="3" t="s">
        <v>258</v>
      </c>
      <c r="N3061" s="2" t="str">
        <f>Tbl_BalanceHistory[[#This Row],[ProgramCode]]&amp;": "&amp;Tbl_BalanceHistory[[#This Row],[Program Name]]</f>
        <v>356: Financial Assistance for Confinement of Inmates in Local and Regional Facilities</v>
      </c>
      <c r="O3061" s="3" t="s">
        <v>1730</v>
      </c>
      <c r="P3061" s="1" t="str">
        <f>IF(Tbl_BalanceHistory[[#This Row],[FundCode]]="0100","GF",IF(Tbl_BalanceHistory[[#This Row],[FundCode]]="01000","GF","Hi Ed / OCR"))</f>
        <v>GF</v>
      </c>
      <c r="Q3061" s="5">
        <v>0</v>
      </c>
      <c r="R3061" s="5">
        <v>0</v>
      </c>
      <c r="S3061" s="5">
        <v>0</v>
      </c>
      <c r="T3061" s="5">
        <v>0</v>
      </c>
      <c r="U3061" s="3"/>
      <c r="V3061" s="5">
        <v>0</v>
      </c>
      <c r="W3061" s="5">
        <v>0</v>
      </c>
      <c r="X3061" s="5"/>
      <c r="Y3061" s="5"/>
      <c r="Z3061" s="5">
        <f>Tbl_BalanceHistory[[#This Row],[Discretionary Recommended - Pre 2022]]+Tbl_BalanceHistory[[#This Row],[Discretionary Balance Recommended: Policy]]+Tbl_BalanceHistory[[#This Row],[Discretionary Balance Recommended: Commitments]]</f>
        <v>0</v>
      </c>
      <c r="AA3061" s="5">
        <f>Tbl_BalanceHistory[[#This Row],[Discretionary Balance]]-Tbl_BalanceHistory[[#This Row],[Discretionary Reappropriation]]</f>
        <v>0</v>
      </c>
      <c r="AB3061" s="2"/>
      <c r="AC3061" s="2"/>
      <c r="AD3061" s="2"/>
      <c r="AE3061" s="2"/>
    </row>
    <row r="3062" spans="1:31" ht="45" x14ac:dyDescent="0.25">
      <c r="A3062" s="2" t="s">
        <v>537</v>
      </c>
      <c r="B3062" s="3">
        <v>8</v>
      </c>
      <c r="C3062" s="3">
        <v>155</v>
      </c>
      <c r="D3062" s="3" t="s">
        <v>573</v>
      </c>
      <c r="E3062" s="3" t="str">
        <f>_xlfn.XLOOKUP(Tbl_BalanceHistory[[#This Row],[RespAgy]],Tbl_Agencies[Agy Code],Tbl_Agencies[Agy Sort])</f>
        <v>130000</v>
      </c>
      <c r="F3062" s="2" t="str">
        <f>Tbl_BalanceHistory[[#This Row],[RespAgy]]&amp;": "&amp;Tbl_BalanceHistory[[#This Row],[RespAgency]]</f>
        <v>155: Treasury Board</v>
      </c>
      <c r="G3062" s="3">
        <v>155</v>
      </c>
      <c r="H3062" s="3" t="s">
        <v>573</v>
      </c>
      <c r="I3062" s="3" t="str">
        <f>_xlfn.XLOOKUP(Tbl_BalanceHistory[[#This Row],[AgyCode]],Tbl_Agencies[Agy Code],Tbl_Agencies[Agy Sort])</f>
        <v>130000</v>
      </c>
      <c r="J3062" s="2" t="str">
        <f>Tbl_BalanceHistory[[#This Row],[AgyCode]]&amp;": "&amp;Tbl_BalanceHistory[[#This Row],[Agency Name]]</f>
        <v>155: Treasury Board</v>
      </c>
      <c r="K3062" s="1">
        <v>2014</v>
      </c>
      <c r="L3062" s="3">
        <v>743</v>
      </c>
      <c r="M3062" s="3" t="s">
        <v>575</v>
      </c>
      <c r="N3062" s="2" t="str">
        <f>Tbl_BalanceHistory[[#This Row],[ProgramCode]]&amp;": "&amp;Tbl_BalanceHistory[[#This Row],[Program Name]]</f>
        <v>743: Bond and Loan Retirement and Redemption</v>
      </c>
      <c r="O3062" s="3" t="s">
        <v>1730</v>
      </c>
      <c r="P3062" s="1" t="str">
        <f>IF(Tbl_BalanceHistory[[#This Row],[FundCode]]="0100","GF",IF(Tbl_BalanceHistory[[#This Row],[FundCode]]="01000","GF","Hi Ed / OCR"))</f>
        <v>GF</v>
      </c>
      <c r="Q3062" s="5">
        <v>608351723</v>
      </c>
      <c r="R3062" s="5">
        <v>604814191.02999997</v>
      </c>
      <c r="S3062" s="5">
        <v>3537531</v>
      </c>
      <c r="T3062" s="5">
        <v>0</v>
      </c>
      <c r="U3062" s="3"/>
      <c r="V3062" s="5">
        <v>3537531</v>
      </c>
      <c r="W3062" s="5">
        <v>0</v>
      </c>
      <c r="X3062" s="5"/>
      <c r="Y3062" s="5"/>
      <c r="Z3062" s="5">
        <f>Tbl_BalanceHistory[[#This Row],[Discretionary Recommended - Pre 2022]]+Tbl_BalanceHistory[[#This Row],[Discretionary Balance Recommended: Policy]]+Tbl_BalanceHistory[[#This Row],[Discretionary Balance Recommended: Commitments]]</f>
        <v>0</v>
      </c>
      <c r="AA3062" s="5">
        <f>Tbl_BalanceHistory[[#This Row],[Discretionary Balance]]-Tbl_BalanceHistory[[#This Row],[Discretionary Reappropriation]]</f>
        <v>3537531</v>
      </c>
      <c r="AB3062" s="2"/>
      <c r="AC3062" s="2"/>
      <c r="AD3062" s="2"/>
      <c r="AE3062" s="2"/>
    </row>
    <row r="3063" spans="1:31" ht="45" x14ac:dyDescent="0.25">
      <c r="A3063" s="2" t="s">
        <v>537</v>
      </c>
      <c r="B3063" s="3">
        <v>8</v>
      </c>
      <c r="C3063" s="3">
        <v>155</v>
      </c>
      <c r="D3063" s="3" t="s">
        <v>573</v>
      </c>
      <c r="E3063" s="3" t="str">
        <f>_xlfn.XLOOKUP(Tbl_BalanceHistory[[#This Row],[RespAgy]],Tbl_Agencies[Agy Code],Tbl_Agencies[Agy Sort])</f>
        <v>130000</v>
      </c>
      <c r="F3063" s="2" t="str">
        <f>Tbl_BalanceHistory[[#This Row],[RespAgy]]&amp;": "&amp;Tbl_BalanceHistory[[#This Row],[RespAgency]]</f>
        <v>155: Treasury Board</v>
      </c>
      <c r="G3063" s="3">
        <v>155</v>
      </c>
      <c r="H3063" s="3" t="s">
        <v>573</v>
      </c>
      <c r="I3063" s="3" t="str">
        <f>_xlfn.XLOOKUP(Tbl_BalanceHistory[[#This Row],[AgyCode]],Tbl_Agencies[Agy Code],Tbl_Agencies[Agy Sort])</f>
        <v>130000</v>
      </c>
      <c r="J3063" s="2" t="str">
        <f>Tbl_BalanceHistory[[#This Row],[AgyCode]]&amp;": "&amp;Tbl_BalanceHistory[[#This Row],[Agency Name]]</f>
        <v>155: Treasury Board</v>
      </c>
      <c r="K3063" s="1">
        <v>2015</v>
      </c>
      <c r="L3063" s="3">
        <v>743</v>
      </c>
      <c r="M3063" s="3" t="s">
        <v>575</v>
      </c>
      <c r="N3063" s="2" t="str">
        <f>Tbl_BalanceHistory[[#This Row],[ProgramCode]]&amp;": "&amp;Tbl_BalanceHistory[[#This Row],[Program Name]]</f>
        <v>743: Bond and Loan Retirement and Redemption</v>
      </c>
      <c r="O3063" s="3" t="s">
        <v>1730</v>
      </c>
      <c r="P3063" s="1" t="str">
        <f>IF(Tbl_BalanceHistory[[#This Row],[FundCode]]="0100","GF",IF(Tbl_BalanceHistory[[#This Row],[FundCode]]="01000","GF","Hi Ed / OCR"))</f>
        <v>GF</v>
      </c>
      <c r="Q3063" s="5">
        <v>672084088</v>
      </c>
      <c r="R3063" s="5">
        <v>668470904</v>
      </c>
      <c r="S3063" s="5">
        <v>3613183</v>
      </c>
      <c r="T3063" s="5">
        <v>0</v>
      </c>
      <c r="U3063" s="3"/>
      <c r="V3063" s="5">
        <v>3613183</v>
      </c>
      <c r="W3063" s="5">
        <v>0</v>
      </c>
      <c r="X3063" s="5"/>
      <c r="Y3063" s="5"/>
      <c r="Z3063" s="5">
        <f>Tbl_BalanceHistory[[#This Row],[Discretionary Recommended - Pre 2022]]+Tbl_BalanceHistory[[#This Row],[Discretionary Balance Recommended: Policy]]+Tbl_BalanceHistory[[#This Row],[Discretionary Balance Recommended: Commitments]]</f>
        <v>0</v>
      </c>
      <c r="AA3063" s="5">
        <f>Tbl_BalanceHistory[[#This Row],[Discretionary Balance]]-Tbl_BalanceHistory[[#This Row],[Discretionary Reappropriation]]</f>
        <v>3613183</v>
      </c>
      <c r="AB3063" s="2"/>
      <c r="AC3063" s="2"/>
      <c r="AD3063" s="2"/>
      <c r="AE3063" s="2"/>
    </row>
    <row r="3064" spans="1:31" ht="45" x14ac:dyDescent="0.25">
      <c r="A3064" s="2" t="s">
        <v>537</v>
      </c>
      <c r="B3064" s="3">
        <v>8</v>
      </c>
      <c r="C3064" s="3">
        <v>155</v>
      </c>
      <c r="D3064" s="3" t="s">
        <v>573</v>
      </c>
      <c r="E3064" s="3" t="str">
        <f>_xlfn.XLOOKUP(Tbl_BalanceHistory[[#This Row],[RespAgy]],Tbl_Agencies[Agy Code],Tbl_Agencies[Agy Sort])</f>
        <v>130000</v>
      </c>
      <c r="F3064" s="2" t="str">
        <f>Tbl_BalanceHistory[[#This Row],[RespAgy]]&amp;": "&amp;Tbl_BalanceHistory[[#This Row],[RespAgency]]</f>
        <v>155: Treasury Board</v>
      </c>
      <c r="G3064" s="3">
        <v>155</v>
      </c>
      <c r="H3064" s="3" t="s">
        <v>573</v>
      </c>
      <c r="I3064" s="3" t="str">
        <f>_xlfn.XLOOKUP(Tbl_BalanceHistory[[#This Row],[AgyCode]],Tbl_Agencies[Agy Code],Tbl_Agencies[Agy Sort])</f>
        <v>130000</v>
      </c>
      <c r="J3064" s="2" t="str">
        <f>Tbl_BalanceHistory[[#This Row],[AgyCode]]&amp;": "&amp;Tbl_BalanceHistory[[#This Row],[Agency Name]]</f>
        <v>155: Treasury Board</v>
      </c>
      <c r="K3064" s="1">
        <v>2016</v>
      </c>
      <c r="L3064" s="3">
        <v>743</v>
      </c>
      <c r="M3064" s="3" t="s">
        <v>575</v>
      </c>
      <c r="N3064" s="2" t="str">
        <f>Tbl_BalanceHistory[[#This Row],[ProgramCode]]&amp;": "&amp;Tbl_BalanceHistory[[#This Row],[Program Name]]</f>
        <v>743: Bond and Loan Retirement and Redemption</v>
      </c>
      <c r="O3064" s="3" t="s">
        <v>1730</v>
      </c>
      <c r="P3064" s="1" t="str">
        <f>IF(Tbl_BalanceHistory[[#This Row],[FundCode]]="0100","GF",IF(Tbl_BalanceHistory[[#This Row],[FundCode]]="01000","GF","Hi Ed / OCR"))</f>
        <v>GF</v>
      </c>
      <c r="Q3064" s="5">
        <v>675045693</v>
      </c>
      <c r="R3064" s="5">
        <v>672589285.86000001</v>
      </c>
      <c r="S3064" s="5">
        <v>2456407</v>
      </c>
      <c r="T3064" s="5">
        <v>0</v>
      </c>
      <c r="U3064" s="3"/>
      <c r="V3064" s="5">
        <v>2456407</v>
      </c>
      <c r="W3064" s="5">
        <v>0</v>
      </c>
      <c r="X3064" s="5"/>
      <c r="Y3064" s="5"/>
      <c r="Z3064" s="5">
        <f>Tbl_BalanceHistory[[#This Row],[Discretionary Recommended - Pre 2022]]+Tbl_BalanceHistory[[#This Row],[Discretionary Balance Recommended: Policy]]+Tbl_BalanceHistory[[#This Row],[Discretionary Balance Recommended: Commitments]]</f>
        <v>0</v>
      </c>
      <c r="AA3064" s="5">
        <f>Tbl_BalanceHistory[[#This Row],[Discretionary Balance]]-Tbl_BalanceHistory[[#This Row],[Discretionary Reappropriation]]</f>
        <v>2456407</v>
      </c>
      <c r="AB3064" s="2"/>
      <c r="AC3064" s="2"/>
      <c r="AD3064" s="2"/>
      <c r="AE3064" s="2" t="s">
        <v>2018</v>
      </c>
    </row>
    <row r="3065" spans="1:31" ht="45" x14ac:dyDescent="0.25">
      <c r="A3065" s="2" t="s">
        <v>537</v>
      </c>
      <c r="B3065" s="3">
        <v>8</v>
      </c>
      <c r="C3065" s="3">
        <v>155</v>
      </c>
      <c r="D3065" s="3" t="s">
        <v>573</v>
      </c>
      <c r="E3065" s="3" t="str">
        <f>_xlfn.XLOOKUP(Tbl_BalanceHistory[[#This Row],[RespAgy]],Tbl_Agencies[Agy Code],Tbl_Agencies[Agy Sort])</f>
        <v>130000</v>
      </c>
      <c r="F3065" s="2" t="str">
        <f>Tbl_BalanceHistory[[#This Row],[RespAgy]]&amp;": "&amp;Tbl_BalanceHistory[[#This Row],[RespAgency]]</f>
        <v>155: Treasury Board</v>
      </c>
      <c r="G3065" s="3">
        <v>155</v>
      </c>
      <c r="H3065" s="3" t="s">
        <v>573</v>
      </c>
      <c r="I3065" s="3" t="str">
        <f>_xlfn.XLOOKUP(Tbl_BalanceHistory[[#This Row],[AgyCode]],Tbl_Agencies[Agy Code],Tbl_Agencies[Agy Sort])</f>
        <v>130000</v>
      </c>
      <c r="J3065" s="2" t="str">
        <f>Tbl_BalanceHistory[[#This Row],[AgyCode]]&amp;": "&amp;Tbl_BalanceHistory[[#This Row],[Agency Name]]</f>
        <v>155: Treasury Board</v>
      </c>
      <c r="K3065" s="1">
        <v>2017</v>
      </c>
      <c r="L3065" s="3">
        <v>743</v>
      </c>
      <c r="M3065" s="3" t="s">
        <v>575</v>
      </c>
      <c r="N3065" s="2" t="str">
        <f>Tbl_BalanceHistory[[#This Row],[ProgramCode]]&amp;": "&amp;Tbl_BalanceHistory[[#This Row],[Program Name]]</f>
        <v>743: Bond and Loan Retirement and Redemption</v>
      </c>
      <c r="O3065" s="3" t="s">
        <v>886</v>
      </c>
      <c r="P3065" s="1" t="str">
        <f>IF(Tbl_BalanceHistory[[#This Row],[FundCode]]="0100","GF",IF(Tbl_BalanceHistory[[#This Row],[FundCode]]="01000","GF","Hi Ed / OCR"))</f>
        <v>GF</v>
      </c>
      <c r="Q3065" s="5">
        <v>722112126</v>
      </c>
      <c r="R3065" s="5">
        <v>720357277.97000003</v>
      </c>
      <c r="S3065" s="5">
        <v>1754848</v>
      </c>
      <c r="T3065" s="5">
        <v>0</v>
      </c>
      <c r="U3065" s="3"/>
      <c r="V3065" s="5">
        <v>1754848</v>
      </c>
      <c r="W3065" s="5">
        <v>0</v>
      </c>
      <c r="X3065" s="5"/>
      <c r="Y3065" s="5"/>
      <c r="Z3065" s="5">
        <f>Tbl_BalanceHistory[[#This Row],[Discretionary Recommended - Pre 2022]]+Tbl_BalanceHistory[[#This Row],[Discretionary Balance Recommended: Policy]]+Tbl_BalanceHistory[[#This Row],[Discretionary Balance Recommended: Commitments]]</f>
        <v>0</v>
      </c>
      <c r="AA3065" s="5">
        <f>Tbl_BalanceHistory[[#This Row],[Discretionary Balance]]-Tbl_BalanceHistory[[#This Row],[Discretionary Reappropriation]]</f>
        <v>1754848</v>
      </c>
      <c r="AB3065" s="2"/>
      <c r="AC3065" s="2"/>
      <c r="AD3065" s="2"/>
      <c r="AE3065" s="2"/>
    </row>
    <row r="3066" spans="1:31" ht="45" x14ac:dyDescent="0.25">
      <c r="A3066" s="2" t="s">
        <v>537</v>
      </c>
      <c r="B3066" s="3">
        <v>8</v>
      </c>
      <c r="C3066" s="3">
        <v>155</v>
      </c>
      <c r="D3066" s="3" t="s">
        <v>573</v>
      </c>
      <c r="E3066" s="3" t="str">
        <f>_xlfn.XLOOKUP(Tbl_BalanceHistory[[#This Row],[RespAgy]],Tbl_Agencies[Agy Code],Tbl_Agencies[Agy Sort])</f>
        <v>130000</v>
      </c>
      <c r="F3066" s="2" t="str">
        <f>Tbl_BalanceHistory[[#This Row],[RespAgy]]&amp;": "&amp;Tbl_BalanceHistory[[#This Row],[RespAgency]]</f>
        <v>155: Treasury Board</v>
      </c>
      <c r="G3066" s="3">
        <v>155</v>
      </c>
      <c r="H3066" s="3" t="s">
        <v>573</v>
      </c>
      <c r="I3066" s="3" t="str">
        <f>_xlfn.XLOOKUP(Tbl_BalanceHistory[[#This Row],[AgyCode]],Tbl_Agencies[Agy Code],Tbl_Agencies[Agy Sort])</f>
        <v>130000</v>
      </c>
      <c r="J3066" s="2" t="str">
        <f>Tbl_BalanceHistory[[#This Row],[AgyCode]]&amp;": "&amp;Tbl_BalanceHistory[[#This Row],[Agency Name]]</f>
        <v>155: Treasury Board</v>
      </c>
      <c r="K3066" s="1">
        <v>2018</v>
      </c>
      <c r="L3066" s="3">
        <v>743</v>
      </c>
      <c r="M3066" s="3" t="s">
        <v>575</v>
      </c>
      <c r="N3066" s="2" t="str">
        <f>Tbl_BalanceHistory[[#This Row],[ProgramCode]]&amp;": "&amp;Tbl_BalanceHistory[[#This Row],[Program Name]]</f>
        <v>743: Bond and Loan Retirement and Redemption</v>
      </c>
      <c r="O3066" s="3" t="s">
        <v>886</v>
      </c>
      <c r="P3066" s="1" t="str">
        <f>IF(Tbl_BalanceHistory[[#This Row],[FundCode]]="0100","GF",IF(Tbl_BalanceHistory[[#This Row],[FundCode]]="01000","GF","Hi Ed / OCR"))</f>
        <v>GF</v>
      </c>
      <c r="Q3066" s="5">
        <v>739478944</v>
      </c>
      <c r="R3066" s="5">
        <v>732664333.62</v>
      </c>
      <c r="S3066" s="5">
        <v>6814610</v>
      </c>
      <c r="T3066" s="5">
        <v>0</v>
      </c>
      <c r="U3066" s="3"/>
      <c r="V3066" s="5">
        <v>6814610</v>
      </c>
      <c r="W3066" s="5">
        <v>0</v>
      </c>
      <c r="X3066" s="5"/>
      <c r="Y3066" s="5"/>
      <c r="Z3066" s="5">
        <f>Tbl_BalanceHistory[[#This Row],[Discretionary Recommended - Pre 2022]]+Tbl_BalanceHistory[[#This Row],[Discretionary Balance Recommended: Policy]]+Tbl_BalanceHistory[[#This Row],[Discretionary Balance Recommended: Commitments]]</f>
        <v>0</v>
      </c>
      <c r="AA3066" s="5">
        <f>Tbl_BalanceHistory[[#This Row],[Discretionary Balance]]-Tbl_BalanceHistory[[#This Row],[Discretionary Reappropriation]]</f>
        <v>6814610</v>
      </c>
      <c r="AB3066" s="2"/>
      <c r="AC3066" s="2"/>
      <c r="AD3066" s="2"/>
      <c r="AE3066" s="2"/>
    </row>
    <row r="3067" spans="1:31" ht="45" x14ac:dyDescent="0.25">
      <c r="A3067" s="2" t="s">
        <v>537</v>
      </c>
      <c r="B3067" s="3">
        <v>8</v>
      </c>
      <c r="C3067" s="3">
        <v>155</v>
      </c>
      <c r="D3067" s="3" t="s">
        <v>573</v>
      </c>
      <c r="E3067" s="3" t="str">
        <f>_xlfn.XLOOKUP(Tbl_BalanceHistory[[#This Row],[RespAgy]],Tbl_Agencies[Agy Code],Tbl_Agencies[Agy Sort])</f>
        <v>130000</v>
      </c>
      <c r="F3067" s="2" t="str">
        <f>Tbl_BalanceHistory[[#This Row],[RespAgy]]&amp;": "&amp;Tbl_BalanceHistory[[#This Row],[RespAgency]]</f>
        <v>155: Treasury Board</v>
      </c>
      <c r="G3067" s="3">
        <v>155</v>
      </c>
      <c r="H3067" s="3" t="s">
        <v>573</v>
      </c>
      <c r="I3067" s="3" t="str">
        <f>_xlfn.XLOOKUP(Tbl_BalanceHistory[[#This Row],[AgyCode]],Tbl_Agencies[Agy Code],Tbl_Agencies[Agy Sort])</f>
        <v>130000</v>
      </c>
      <c r="J3067" s="2" t="str">
        <f>Tbl_BalanceHistory[[#This Row],[AgyCode]]&amp;": "&amp;Tbl_BalanceHistory[[#This Row],[Agency Name]]</f>
        <v>155: Treasury Board</v>
      </c>
      <c r="K3067" s="1">
        <v>2019</v>
      </c>
      <c r="L3067" s="3">
        <v>743</v>
      </c>
      <c r="M3067" s="3" t="s">
        <v>575</v>
      </c>
      <c r="N3067" s="2" t="str">
        <f>Tbl_BalanceHistory[[#This Row],[ProgramCode]]&amp;": "&amp;Tbl_BalanceHistory[[#This Row],[Program Name]]</f>
        <v>743: Bond and Loan Retirement and Redemption</v>
      </c>
      <c r="O3067" s="3" t="s">
        <v>886</v>
      </c>
      <c r="P3067" s="1" t="str">
        <f>IF(Tbl_BalanceHistory[[#This Row],[FundCode]]="0100","GF",IF(Tbl_BalanceHistory[[#This Row],[FundCode]]="01000","GF","Hi Ed / OCR"))</f>
        <v>GF</v>
      </c>
      <c r="Q3067" s="5">
        <v>735190499</v>
      </c>
      <c r="R3067" s="5">
        <v>728837740.24000001</v>
      </c>
      <c r="S3067" s="5">
        <v>6352758.7599999998</v>
      </c>
      <c r="T3067" s="5">
        <v>0</v>
      </c>
      <c r="U3067" s="3"/>
      <c r="V3067" s="5">
        <v>6352758.7599999998</v>
      </c>
      <c r="W3067" s="5">
        <v>0</v>
      </c>
      <c r="X3067" s="5"/>
      <c r="Y3067" s="5"/>
      <c r="Z3067" s="5">
        <f>Tbl_BalanceHistory[[#This Row],[Discretionary Recommended - Pre 2022]]+Tbl_BalanceHistory[[#This Row],[Discretionary Balance Recommended: Policy]]+Tbl_BalanceHistory[[#This Row],[Discretionary Balance Recommended: Commitments]]</f>
        <v>0</v>
      </c>
      <c r="AA3067" s="5">
        <f>Tbl_BalanceHistory[[#This Row],[Discretionary Balance]]-Tbl_BalanceHistory[[#This Row],[Discretionary Reappropriation]]</f>
        <v>6352758.7599999998</v>
      </c>
      <c r="AB3067" s="2"/>
      <c r="AC3067" s="2"/>
      <c r="AD3067" s="2"/>
      <c r="AE3067" s="2"/>
    </row>
    <row r="3068" spans="1:31" ht="45" x14ac:dyDescent="0.25">
      <c r="A3068" s="2" t="s">
        <v>537</v>
      </c>
      <c r="B3068" s="3">
        <v>8</v>
      </c>
      <c r="C3068" s="3">
        <v>155</v>
      </c>
      <c r="D3068" s="3" t="s">
        <v>573</v>
      </c>
      <c r="E3068" s="3" t="str">
        <f>_xlfn.XLOOKUP(Tbl_BalanceHistory[[#This Row],[RespAgy]],Tbl_Agencies[Agy Code],Tbl_Agencies[Agy Sort])</f>
        <v>130000</v>
      </c>
      <c r="F3068" s="2" t="str">
        <f>Tbl_BalanceHistory[[#This Row],[RespAgy]]&amp;": "&amp;Tbl_BalanceHistory[[#This Row],[RespAgency]]</f>
        <v>155: Treasury Board</v>
      </c>
      <c r="G3068" s="3">
        <v>155</v>
      </c>
      <c r="H3068" s="3" t="s">
        <v>573</v>
      </c>
      <c r="I3068" s="3" t="str">
        <f>_xlfn.XLOOKUP(Tbl_BalanceHistory[[#This Row],[AgyCode]],Tbl_Agencies[Agy Code],Tbl_Agencies[Agy Sort])</f>
        <v>130000</v>
      </c>
      <c r="J3068" s="2" t="str">
        <f>Tbl_BalanceHistory[[#This Row],[AgyCode]]&amp;": "&amp;Tbl_BalanceHistory[[#This Row],[Agency Name]]</f>
        <v>155: Treasury Board</v>
      </c>
      <c r="K3068" s="1">
        <v>2020</v>
      </c>
      <c r="L3068" s="3">
        <v>743</v>
      </c>
      <c r="M3068" s="3" t="s">
        <v>575</v>
      </c>
      <c r="N3068" s="2" t="str">
        <f>Tbl_BalanceHistory[[#This Row],[ProgramCode]]&amp;": "&amp;Tbl_BalanceHistory[[#This Row],[Program Name]]</f>
        <v>743: Bond and Loan Retirement and Redemption</v>
      </c>
      <c r="O3068" s="3" t="s">
        <v>886</v>
      </c>
      <c r="P3068" s="1" t="str">
        <f>IF(Tbl_BalanceHistory[[#This Row],[FundCode]]="0100","GF",IF(Tbl_BalanceHistory[[#This Row],[FundCode]]="01000","GF","Hi Ed / OCR"))</f>
        <v>GF</v>
      </c>
      <c r="Q3068" s="5">
        <v>764913338</v>
      </c>
      <c r="R3068" s="5">
        <v>764115794.20000005</v>
      </c>
      <c r="S3068" s="5">
        <v>797543.76</v>
      </c>
      <c r="T3068" s="5">
        <v>0</v>
      </c>
      <c r="U3068" s="3"/>
      <c r="V3068" s="5">
        <v>797543.76</v>
      </c>
      <c r="W3068" s="5">
        <v>0</v>
      </c>
      <c r="X3068" s="5"/>
      <c r="Y3068" s="5"/>
      <c r="Z3068" s="5">
        <f>Tbl_BalanceHistory[[#This Row],[Discretionary Recommended - Pre 2022]]+Tbl_BalanceHistory[[#This Row],[Discretionary Balance Recommended: Policy]]+Tbl_BalanceHistory[[#This Row],[Discretionary Balance Recommended: Commitments]]</f>
        <v>0</v>
      </c>
      <c r="AA3068" s="5">
        <f>Tbl_BalanceHistory[[#This Row],[Discretionary Balance]]-Tbl_BalanceHistory[[#This Row],[Discretionary Reappropriation]]</f>
        <v>797543.76</v>
      </c>
      <c r="AB3068" s="2"/>
      <c r="AC3068" s="2"/>
      <c r="AD3068" s="2"/>
      <c r="AE3068" s="2"/>
    </row>
    <row r="3069" spans="1:31" ht="45" x14ac:dyDescent="0.25">
      <c r="A3069" s="2" t="s">
        <v>537</v>
      </c>
      <c r="B3069" s="3">
        <v>8</v>
      </c>
      <c r="C3069" s="3">
        <v>155</v>
      </c>
      <c r="D3069" s="3" t="s">
        <v>573</v>
      </c>
      <c r="E3069" s="3" t="str">
        <f>_xlfn.XLOOKUP(Tbl_BalanceHistory[[#This Row],[RespAgy]],Tbl_Agencies[Agy Code],Tbl_Agencies[Agy Sort])</f>
        <v>130000</v>
      </c>
      <c r="F3069" s="2" t="str">
        <f>Tbl_BalanceHistory[[#This Row],[RespAgy]]&amp;": "&amp;Tbl_BalanceHistory[[#This Row],[RespAgency]]</f>
        <v>155: Treasury Board</v>
      </c>
      <c r="G3069" s="3">
        <v>155</v>
      </c>
      <c r="H3069" s="3" t="s">
        <v>573</v>
      </c>
      <c r="I3069" s="3" t="str">
        <f>_xlfn.XLOOKUP(Tbl_BalanceHistory[[#This Row],[AgyCode]],Tbl_Agencies[Agy Code],Tbl_Agencies[Agy Sort])</f>
        <v>130000</v>
      </c>
      <c r="J3069" s="2" t="str">
        <f>Tbl_BalanceHistory[[#This Row],[AgyCode]]&amp;": "&amp;Tbl_BalanceHistory[[#This Row],[Agency Name]]</f>
        <v>155: Treasury Board</v>
      </c>
      <c r="K3069" s="1">
        <v>2021</v>
      </c>
      <c r="L3069" s="3">
        <v>743</v>
      </c>
      <c r="M3069" s="3" t="s">
        <v>575</v>
      </c>
      <c r="N3069" s="2" t="str">
        <f>Tbl_BalanceHistory[[#This Row],[ProgramCode]]&amp;": "&amp;Tbl_BalanceHistory[[#This Row],[Program Name]]</f>
        <v>743: Bond and Loan Retirement and Redemption</v>
      </c>
      <c r="O3069" s="3" t="s">
        <v>886</v>
      </c>
      <c r="P3069" s="1" t="str">
        <f>IF(Tbl_BalanceHistory[[#This Row],[FundCode]]="0100","GF",IF(Tbl_BalanceHistory[[#This Row],[FundCode]]="01000","GF","Hi Ed / OCR"))</f>
        <v>GF</v>
      </c>
      <c r="Q3069" s="5">
        <v>815557436</v>
      </c>
      <c r="R3069" s="5">
        <v>809685903.20000005</v>
      </c>
      <c r="S3069" s="5">
        <v>5871532.7999999998</v>
      </c>
      <c r="T3069" s="5">
        <v>0</v>
      </c>
      <c r="U3069" s="3"/>
      <c r="V3069" s="5">
        <v>5871532.7999999998</v>
      </c>
      <c r="W3069" s="5">
        <v>0</v>
      </c>
      <c r="X3069" s="5"/>
      <c r="Y3069" s="5"/>
      <c r="Z3069" s="5">
        <f>Tbl_BalanceHistory[[#This Row],[Discretionary Recommended - Pre 2022]]+Tbl_BalanceHistory[[#This Row],[Discretionary Balance Recommended: Policy]]+Tbl_BalanceHistory[[#This Row],[Discretionary Balance Recommended: Commitments]]</f>
        <v>0</v>
      </c>
      <c r="AA3069" s="5">
        <f>Tbl_BalanceHistory[[#This Row],[Discretionary Balance]]-Tbl_BalanceHistory[[#This Row],[Discretionary Reappropriation]]</f>
        <v>5871532.7999999998</v>
      </c>
      <c r="AB3069" s="2"/>
      <c r="AC3069" s="2"/>
      <c r="AD3069" s="2"/>
      <c r="AE3069" s="2"/>
    </row>
    <row r="3070" spans="1:31" ht="45" x14ac:dyDescent="0.25">
      <c r="A3070" s="2" t="s">
        <v>537</v>
      </c>
      <c r="B3070" s="3">
        <v>8</v>
      </c>
      <c r="C3070" s="3">
        <v>155</v>
      </c>
      <c r="D3070" s="3" t="s">
        <v>573</v>
      </c>
      <c r="E3070" s="3" t="str">
        <f>_xlfn.XLOOKUP(Tbl_BalanceHistory[[#This Row],[RespAgy]],Tbl_Agencies[Agy Code],Tbl_Agencies[Agy Sort])</f>
        <v>130000</v>
      </c>
      <c r="F3070" s="2" t="str">
        <f>Tbl_BalanceHistory[[#This Row],[RespAgy]]&amp;": "&amp;Tbl_BalanceHistory[[#This Row],[RespAgency]]</f>
        <v>155: Treasury Board</v>
      </c>
      <c r="G3070" s="3">
        <v>155</v>
      </c>
      <c r="H3070" s="3" t="s">
        <v>573</v>
      </c>
      <c r="I3070" s="3" t="str">
        <f>_xlfn.XLOOKUP(Tbl_BalanceHistory[[#This Row],[AgyCode]],Tbl_Agencies[Agy Code],Tbl_Agencies[Agy Sort])</f>
        <v>130000</v>
      </c>
      <c r="J3070" s="2" t="str">
        <f>Tbl_BalanceHistory[[#This Row],[AgyCode]]&amp;": "&amp;Tbl_BalanceHistory[[#This Row],[Agency Name]]</f>
        <v>155: Treasury Board</v>
      </c>
      <c r="K3070" s="1">
        <v>2022</v>
      </c>
      <c r="L3070" s="3">
        <v>743</v>
      </c>
      <c r="M3070" s="3" t="s">
        <v>575</v>
      </c>
      <c r="N3070" s="2" t="str">
        <f>Tbl_BalanceHistory[[#This Row],[ProgramCode]]&amp;": "&amp;Tbl_BalanceHistory[[#This Row],[Program Name]]</f>
        <v>743: Bond and Loan Retirement and Redemption</v>
      </c>
      <c r="O3070" s="3" t="s">
        <v>886</v>
      </c>
      <c r="P3070" s="1" t="str">
        <f>IF(Tbl_BalanceHistory[[#This Row],[FundCode]]="0100","GF",IF(Tbl_BalanceHistory[[#This Row],[FundCode]]="01000","GF","Hi Ed / OCR"))</f>
        <v>GF</v>
      </c>
      <c r="Q3070" s="5">
        <v>853483113</v>
      </c>
      <c r="R3070" s="5">
        <v>853068942.89999998</v>
      </c>
      <c r="S3070" s="5">
        <v>414170.1</v>
      </c>
      <c r="T3070" s="5">
        <v>0</v>
      </c>
      <c r="U3070" s="3"/>
      <c r="V3070" s="5">
        <v>414170.1</v>
      </c>
      <c r="W3070" s="5"/>
      <c r="X3070" s="5">
        <v>0</v>
      </c>
      <c r="Y3070" s="5">
        <v>0</v>
      </c>
      <c r="Z3070" s="5">
        <f>Tbl_BalanceHistory[[#This Row],[Discretionary Recommended - Pre 2022]]+Tbl_BalanceHistory[[#This Row],[Discretionary Balance Recommended: Policy]]+Tbl_BalanceHistory[[#This Row],[Discretionary Balance Recommended: Commitments]]</f>
        <v>0</v>
      </c>
      <c r="AA3070" s="5">
        <f>Tbl_BalanceHistory[[#This Row],[Discretionary Balance]]-Tbl_BalanceHistory[[#This Row],[Discretionary Reappropriation]]</f>
        <v>414170.1</v>
      </c>
      <c r="AB3070" s="2"/>
      <c r="AC3070" s="2"/>
      <c r="AD3070" s="2"/>
      <c r="AE3070" s="2"/>
    </row>
    <row r="3071" spans="1:31" ht="45" x14ac:dyDescent="0.25">
      <c r="A3071" s="2" t="s">
        <v>537</v>
      </c>
      <c r="B3071" s="3">
        <v>8</v>
      </c>
      <c r="C3071" s="3">
        <v>155</v>
      </c>
      <c r="D3071" s="3" t="s">
        <v>573</v>
      </c>
      <c r="E3071" s="3" t="str">
        <f>_xlfn.XLOOKUP(Tbl_BalanceHistory[[#This Row],[RespAgy]],Tbl_Agencies[Agy Code],Tbl_Agencies[Agy Sort])</f>
        <v>130000</v>
      </c>
      <c r="F3071" s="2" t="str">
        <f>Tbl_BalanceHistory[[#This Row],[RespAgy]]&amp;": "&amp;Tbl_BalanceHistory[[#This Row],[RespAgency]]</f>
        <v>155: Treasury Board</v>
      </c>
      <c r="G3071" s="3">
        <v>155</v>
      </c>
      <c r="H3071" s="3" t="s">
        <v>573</v>
      </c>
      <c r="I3071" s="3" t="str">
        <f>_xlfn.XLOOKUP(Tbl_BalanceHistory[[#This Row],[AgyCode]],Tbl_Agencies[Agy Code],Tbl_Agencies[Agy Sort])</f>
        <v>130000</v>
      </c>
      <c r="J3071" s="2" t="str">
        <f>Tbl_BalanceHistory[[#This Row],[AgyCode]]&amp;": "&amp;Tbl_BalanceHistory[[#This Row],[Agency Name]]</f>
        <v>155: Treasury Board</v>
      </c>
      <c r="K3071" s="1">
        <v>2023</v>
      </c>
      <c r="L3071" s="3">
        <v>743</v>
      </c>
      <c r="M3071" s="3" t="s">
        <v>575</v>
      </c>
      <c r="N3071" s="2" t="str">
        <f>Tbl_BalanceHistory[[#This Row],[ProgramCode]]&amp;": "&amp;Tbl_BalanceHistory[[#This Row],[Program Name]]</f>
        <v>743: Bond and Loan Retirement and Redemption</v>
      </c>
      <c r="O3071" s="3" t="s">
        <v>886</v>
      </c>
      <c r="P3071" s="1" t="str">
        <f>IF(Tbl_BalanceHistory[[#This Row],[FundCode]]="0100","GF",IF(Tbl_BalanceHistory[[#This Row],[FundCode]]="01000","GF","Hi Ed / OCR"))</f>
        <v>GF</v>
      </c>
      <c r="Q3071" s="5">
        <v>954233341</v>
      </c>
      <c r="R3071" s="5">
        <v>941424226.32000005</v>
      </c>
      <c r="S3071" s="5">
        <v>12809114.68</v>
      </c>
      <c r="T3071" s="5">
        <v>0</v>
      </c>
      <c r="U3071" s="3"/>
      <c r="V3071" s="5">
        <v>12809114.68</v>
      </c>
      <c r="W3071" s="5">
        <v>0</v>
      </c>
      <c r="X3071" s="5">
        <v>0</v>
      </c>
      <c r="Y3071" s="5">
        <v>0</v>
      </c>
      <c r="Z3071" s="5">
        <v>0</v>
      </c>
      <c r="AA3071" s="5">
        <v>12809114.68</v>
      </c>
      <c r="AB3071" s="2"/>
      <c r="AC3071" s="2"/>
      <c r="AD3071" s="2"/>
      <c r="AE3071" s="2"/>
    </row>
    <row r="3072" spans="1:31" ht="45" x14ac:dyDescent="0.25">
      <c r="A3072" s="2" t="s">
        <v>537</v>
      </c>
      <c r="B3072" s="3">
        <v>8</v>
      </c>
      <c r="C3072" s="3">
        <v>155</v>
      </c>
      <c r="D3072" s="3" t="s">
        <v>573</v>
      </c>
      <c r="E3072" s="3" t="str">
        <f>_xlfn.XLOOKUP(Tbl_BalanceHistory[[#This Row],[RespAgy]],Tbl_Agencies[Agy Code],Tbl_Agencies[Agy Sort])</f>
        <v>130000</v>
      </c>
      <c r="F3072" s="2" t="str">
        <f>Tbl_BalanceHistory[[#This Row],[RespAgy]]&amp;": "&amp;Tbl_BalanceHistory[[#This Row],[RespAgency]]</f>
        <v>155: Treasury Board</v>
      </c>
      <c r="G3072" s="3">
        <v>155</v>
      </c>
      <c r="H3072" s="3" t="s">
        <v>573</v>
      </c>
      <c r="I3072" s="3" t="str">
        <f>_xlfn.XLOOKUP(Tbl_BalanceHistory[[#This Row],[AgyCode]],Tbl_Agencies[Agy Code],Tbl_Agencies[Agy Sort])</f>
        <v>130000</v>
      </c>
      <c r="J3072" s="2" t="str">
        <f>Tbl_BalanceHistory[[#This Row],[AgyCode]]&amp;": "&amp;Tbl_BalanceHistory[[#This Row],[Agency Name]]</f>
        <v>155: Treasury Board</v>
      </c>
      <c r="K3072" s="1">
        <v>2024</v>
      </c>
      <c r="L3072" s="3">
        <v>743</v>
      </c>
      <c r="M3072" s="3" t="s">
        <v>575</v>
      </c>
      <c r="N3072" s="2" t="str">
        <f>Tbl_BalanceHistory[[#This Row],[ProgramCode]]&amp;": "&amp;Tbl_BalanceHistory[[#This Row],[Program Name]]</f>
        <v>743: Bond and Loan Retirement and Redemption</v>
      </c>
      <c r="O3072" s="3" t="s">
        <v>886</v>
      </c>
      <c r="P3072" s="1" t="str">
        <f>IF(Tbl_BalanceHistory[[#This Row],[FundCode]]="0100","GF",IF(Tbl_BalanceHistory[[#This Row],[FundCode]]="01000","GF","Hi Ed / OCR"))</f>
        <v>GF</v>
      </c>
      <c r="Q3072" s="5">
        <v>973117692</v>
      </c>
      <c r="R3072" s="5">
        <v>967131335.42999995</v>
      </c>
      <c r="S3072" s="5">
        <v>5986356.5700000003</v>
      </c>
      <c r="T3072" s="5">
        <v>0</v>
      </c>
      <c r="U3072" s="3"/>
      <c r="V3072" s="5">
        <v>5986356.5700000003</v>
      </c>
      <c r="W3072" s="5">
        <v>0</v>
      </c>
      <c r="X3072" s="5">
        <v>0</v>
      </c>
      <c r="Y3072" s="5">
        <v>0</v>
      </c>
      <c r="Z3072" s="5">
        <v>0</v>
      </c>
      <c r="AA3072" s="5">
        <v>5986356.5700000003</v>
      </c>
      <c r="AB3072" s="2"/>
      <c r="AC3072" s="2"/>
      <c r="AD3072" s="2"/>
      <c r="AE3072" s="2"/>
    </row>
    <row r="3073" spans="1:31" ht="45" x14ac:dyDescent="0.25">
      <c r="A3073" s="2" t="s">
        <v>537</v>
      </c>
      <c r="B3073" s="3">
        <v>8</v>
      </c>
      <c r="C3073" s="3">
        <v>987</v>
      </c>
      <c r="D3073" s="3" t="s">
        <v>1612</v>
      </c>
      <c r="E3073" s="3" t="str">
        <f>_xlfn.XLOOKUP(Tbl_BalanceHistory[[#This Row],[RespAgy]],Tbl_Agencies[Agy Code],Tbl_Agencies[Agy Sort])</f>
        <v>130005</v>
      </c>
      <c r="F3073" s="2" t="str">
        <f>Tbl_BalanceHistory[[#This Row],[RespAgy]]&amp;": "&amp;Tbl_BalanceHistory[[#This Row],[RespAgency]]</f>
        <v>987: Council on Virginia's Future</v>
      </c>
      <c r="G3073" s="3">
        <v>987</v>
      </c>
      <c r="H3073" s="3" t="s">
        <v>1612</v>
      </c>
      <c r="I3073" s="3" t="str">
        <f>_xlfn.XLOOKUP(Tbl_BalanceHistory[[#This Row],[AgyCode]],Tbl_Agencies[Agy Code],Tbl_Agencies[Agy Sort])</f>
        <v>130005</v>
      </c>
      <c r="J3073" s="2" t="str">
        <f>Tbl_BalanceHistory[[#This Row],[AgyCode]]&amp;": "&amp;Tbl_BalanceHistory[[#This Row],[Agency Name]]</f>
        <v>987: Council on Virginia's Future</v>
      </c>
      <c r="K3073" s="1">
        <v>2015</v>
      </c>
      <c r="L3073" s="3">
        <v>715</v>
      </c>
      <c r="M3073" s="3" t="s">
        <v>558</v>
      </c>
      <c r="N3073" s="2" t="str">
        <f>Tbl_BalanceHistory[[#This Row],[ProgramCode]]&amp;": "&amp;Tbl_BalanceHistory[[#This Row],[Program Name]]</f>
        <v>715: Planning, Budgeting, and Evaluation Services</v>
      </c>
      <c r="O3073" s="3" t="s">
        <v>1730</v>
      </c>
      <c r="P3073" s="1" t="str">
        <f>IF(Tbl_BalanceHistory[[#This Row],[FundCode]]="0100","GF",IF(Tbl_BalanceHistory[[#This Row],[FundCode]]="01000","GF","Hi Ed / OCR"))</f>
        <v>GF</v>
      </c>
      <c r="Q3073" s="5">
        <v>624484</v>
      </c>
      <c r="R3073" s="5">
        <v>624483</v>
      </c>
      <c r="S3073" s="5">
        <v>0</v>
      </c>
      <c r="T3073" s="5">
        <v>0</v>
      </c>
      <c r="U3073" s="3"/>
      <c r="V3073" s="5">
        <v>0</v>
      </c>
      <c r="W3073" s="5">
        <v>0</v>
      </c>
      <c r="X3073" s="5"/>
      <c r="Y3073" s="5"/>
      <c r="Z3073" s="5">
        <f>Tbl_BalanceHistory[[#This Row],[Discretionary Recommended - Pre 2022]]+Tbl_BalanceHistory[[#This Row],[Discretionary Balance Recommended: Policy]]+Tbl_BalanceHistory[[#This Row],[Discretionary Balance Recommended: Commitments]]</f>
        <v>0</v>
      </c>
      <c r="AA3073" s="5">
        <f>Tbl_BalanceHistory[[#This Row],[Discretionary Balance]]-Tbl_BalanceHistory[[#This Row],[Discretionary Reappropriation]]</f>
        <v>0</v>
      </c>
      <c r="AB3073" s="2"/>
      <c r="AC3073" s="2"/>
      <c r="AD3073" s="2"/>
      <c r="AE3073" s="2"/>
    </row>
    <row r="3074" spans="1:31" ht="45" x14ac:dyDescent="0.25">
      <c r="A3074" s="2" t="s">
        <v>537</v>
      </c>
      <c r="B3074" s="3">
        <v>8</v>
      </c>
      <c r="C3074" s="3">
        <v>987</v>
      </c>
      <c r="D3074" s="3" t="s">
        <v>1612</v>
      </c>
      <c r="E3074" s="3" t="str">
        <f>_xlfn.XLOOKUP(Tbl_BalanceHistory[[#This Row],[RespAgy]],Tbl_Agencies[Agy Code],Tbl_Agencies[Agy Sort])</f>
        <v>130005</v>
      </c>
      <c r="F3074" s="2" t="str">
        <f>Tbl_BalanceHistory[[#This Row],[RespAgy]]&amp;": "&amp;Tbl_BalanceHistory[[#This Row],[RespAgency]]</f>
        <v>987: Council on Virginia's Future</v>
      </c>
      <c r="G3074" s="3">
        <v>987</v>
      </c>
      <c r="H3074" s="3" t="s">
        <v>1612</v>
      </c>
      <c r="I3074" s="3" t="str">
        <f>_xlfn.XLOOKUP(Tbl_BalanceHistory[[#This Row],[AgyCode]],Tbl_Agencies[Agy Code],Tbl_Agencies[Agy Sort])</f>
        <v>130005</v>
      </c>
      <c r="J3074" s="2" t="str">
        <f>Tbl_BalanceHistory[[#This Row],[AgyCode]]&amp;": "&amp;Tbl_BalanceHistory[[#This Row],[Agency Name]]</f>
        <v>987: Council on Virginia's Future</v>
      </c>
      <c r="K3074" s="1">
        <v>2016</v>
      </c>
      <c r="L3074" s="3">
        <v>715</v>
      </c>
      <c r="M3074" s="3" t="s">
        <v>558</v>
      </c>
      <c r="N3074" s="2" t="str">
        <f>Tbl_BalanceHistory[[#This Row],[ProgramCode]]&amp;": "&amp;Tbl_BalanceHistory[[#This Row],[Program Name]]</f>
        <v>715: Planning, Budgeting, and Evaluation Services</v>
      </c>
      <c r="O3074" s="3" t="s">
        <v>1730</v>
      </c>
      <c r="P3074" s="1" t="str">
        <f>IF(Tbl_BalanceHistory[[#This Row],[FundCode]]="0100","GF",IF(Tbl_BalanceHistory[[#This Row],[FundCode]]="01000","GF","Hi Ed / OCR"))</f>
        <v>GF</v>
      </c>
      <c r="Q3074" s="5">
        <v>707993</v>
      </c>
      <c r="R3074" s="5">
        <v>707768.95</v>
      </c>
      <c r="S3074" s="5">
        <v>224</v>
      </c>
      <c r="T3074" s="5">
        <v>0</v>
      </c>
      <c r="U3074" s="3"/>
      <c r="V3074" s="5">
        <v>224</v>
      </c>
      <c r="W3074" s="5">
        <v>0</v>
      </c>
      <c r="X3074" s="5"/>
      <c r="Y3074" s="5"/>
      <c r="Z3074" s="5">
        <f>Tbl_BalanceHistory[[#This Row],[Discretionary Recommended - Pre 2022]]+Tbl_BalanceHistory[[#This Row],[Discretionary Balance Recommended: Policy]]+Tbl_BalanceHistory[[#This Row],[Discretionary Balance Recommended: Commitments]]</f>
        <v>0</v>
      </c>
      <c r="AA3074" s="5">
        <f>Tbl_BalanceHistory[[#This Row],[Discretionary Balance]]-Tbl_BalanceHistory[[#This Row],[Discretionary Reappropriation]]</f>
        <v>224</v>
      </c>
      <c r="AB3074" s="2"/>
      <c r="AC3074" s="2"/>
      <c r="AD3074" s="2"/>
      <c r="AE3074" s="2"/>
    </row>
    <row r="3075" spans="1:31" ht="45" x14ac:dyDescent="0.25">
      <c r="A3075" s="2" t="s">
        <v>537</v>
      </c>
      <c r="B3075" s="3">
        <v>8</v>
      </c>
      <c r="C3075" s="3">
        <v>987</v>
      </c>
      <c r="D3075" s="3" t="s">
        <v>1612</v>
      </c>
      <c r="E3075" s="3" t="str">
        <f>_xlfn.XLOOKUP(Tbl_BalanceHistory[[#This Row],[RespAgy]],Tbl_Agencies[Agy Code],Tbl_Agencies[Agy Sort])</f>
        <v>130005</v>
      </c>
      <c r="F3075" s="2" t="str">
        <f>Tbl_BalanceHistory[[#This Row],[RespAgy]]&amp;": "&amp;Tbl_BalanceHistory[[#This Row],[RespAgency]]</f>
        <v>987: Council on Virginia's Future</v>
      </c>
      <c r="G3075" s="3">
        <v>987</v>
      </c>
      <c r="H3075" s="3" t="s">
        <v>1612</v>
      </c>
      <c r="I3075" s="3" t="str">
        <f>_xlfn.XLOOKUP(Tbl_BalanceHistory[[#This Row],[AgyCode]],Tbl_Agencies[Agy Code],Tbl_Agencies[Agy Sort])</f>
        <v>130005</v>
      </c>
      <c r="J3075" s="2" t="str">
        <f>Tbl_BalanceHistory[[#This Row],[AgyCode]]&amp;": "&amp;Tbl_BalanceHistory[[#This Row],[Agency Name]]</f>
        <v>987: Council on Virginia's Future</v>
      </c>
      <c r="K3075" s="1">
        <v>2017</v>
      </c>
      <c r="L3075" s="3">
        <v>715</v>
      </c>
      <c r="M3075" s="3" t="s">
        <v>558</v>
      </c>
      <c r="N3075" s="2" t="str">
        <f>Tbl_BalanceHistory[[#This Row],[ProgramCode]]&amp;": "&amp;Tbl_BalanceHistory[[#This Row],[Program Name]]</f>
        <v>715: Planning, Budgeting, and Evaluation Services</v>
      </c>
      <c r="O3075" s="3" t="s">
        <v>886</v>
      </c>
      <c r="P3075" s="1" t="str">
        <f>IF(Tbl_BalanceHistory[[#This Row],[FundCode]]="0100","GF",IF(Tbl_BalanceHistory[[#This Row],[FundCode]]="01000","GF","Hi Ed / OCR"))</f>
        <v>GF</v>
      </c>
      <c r="Q3075" s="5">
        <v>787998</v>
      </c>
      <c r="R3075" s="5">
        <v>722040.52</v>
      </c>
      <c r="S3075" s="5">
        <v>65957</v>
      </c>
      <c r="T3075" s="5">
        <v>0</v>
      </c>
      <c r="U3075" s="3"/>
      <c r="V3075" s="5">
        <v>65957</v>
      </c>
      <c r="W3075" s="5">
        <v>0</v>
      </c>
      <c r="X3075" s="5"/>
      <c r="Y3075" s="5"/>
      <c r="Z3075" s="5">
        <f>Tbl_BalanceHistory[[#This Row],[Discretionary Recommended - Pre 2022]]+Tbl_BalanceHistory[[#This Row],[Discretionary Balance Recommended: Policy]]+Tbl_BalanceHistory[[#This Row],[Discretionary Balance Recommended: Commitments]]</f>
        <v>0</v>
      </c>
      <c r="AA3075" s="5">
        <f>Tbl_BalanceHistory[[#This Row],[Discretionary Balance]]-Tbl_BalanceHistory[[#This Row],[Discretionary Reappropriation]]</f>
        <v>65957</v>
      </c>
      <c r="AB3075" s="2"/>
      <c r="AC3075" s="2"/>
      <c r="AD3075" s="2"/>
      <c r="AE3075" s="2"/>
    </row>
    <row r="3076" spans="1:31" ht="45" x14ac:dyDescent="0.25">
      <c r="A3076" s="2" t="s">
        <v>2025</v>
      </c>
      <c r="B3076" s="3">
        <v>9</v>
      </c>
      <c r="C3076" s="3">
        <v>188</v>
      </c>
      <c r="D3076" s="3" t="s">
        <v>579</v>
      </c>
      <c r="E3076" s="3" t="str">
        <f>_xlfn.XLOOKUP(Tbl_BalanceHistory[[#This Row],[RespAgy]],Tbl_Agencies[Agy Code],Tbl_Agencies[Agy Sort])</f>
        <v>131000</v>
      </c>
      <c r="F3076" s="2" t="str">
        <f>Tbl_BalanceHistory[[#This Row],[RespAgy]]&amp;": "&amp;Tbl_BalanceHistory[[#This Row],[RespAgency]]</f>
        <v>188: Secretary of Health and Human Resources</v>
      </c>
      <c r="G3076" s="3">
        <v>188</v>
      </c>
      <c r="H3076" s="3" t="s">
        <v>579</v>
      </c>
      <c r="I3076" s="3" t="str">
        <f>_xlfn.XLOOKUP(Tbl_BalanceHistory[[#This Row],[AgyCode]],Tbl_Agencies[Agy Code],Tbl_Agencies[Agy Sort])</f>
        <v>131000</v>
      </c>
      <c r="J3076" s="2" t="str">
        <f>Tbl_BalanceHistory[[#This Row],[AgyCode]]&amp;": "&amp;Tbl_BalanceHistory[[#This Row],[Agency Name]]</f>
        <v>188: Secretary of Health and Human Resources</v>
      </c>
      <c r="K3076" s="1">
        <v>2014</v>
      </c>
      <c r="L3076" s="3">
        <v>799</v>
      </c>
      <c r="M3076" s="3" t="s">
        <v>62</v>
      </c>
      <c r="N3076" s="2" t="str">
        <f>Tbl_BalanceHistory[[#This Row],[ProgramCode]]&amp;": "&amp;Tbl_BalanceHistory[[#This Row],[Program Name]]</f>
        <v>799: Administrative and Support Services</v>
      </c>
      <c r="O3076" s="3" t="s">
        <v>1730</v>
      </c>
      <c r="P3076" s="1" t="str">
        <f>IF(Tbl_BalanceHistory[[#This Row],[FundCode]]="0100","GF",IF(Tbl_BalanceHistory[[#This Row],[FundCode]]="01000","GF","Hi Ed / OCR"))</f>
        <v>GF</v>
      </c>
      <c r="Q3076" s="5">
        <v>736352</v>
      </c>
      <c r="R3076" s="5">
        <v>610693.98</v>
      </c>
      <c r="S3076" s="5">
        <v>125658</v>
      </c>
      <c r="T3076" s="5">
        <v>0</v>
      </c>
      <c r="U3076" s="3"/>
      <c r="V3076" s="5">
        <v>125658</v>
      </c>
      <c r="W3076" s="5">
        <v>125658</v>
      </c>
      <c r="X3076" s="5"/>
      <c r="Y3076" s="5"/>
      <c r="Z3076" s="5">
        <f>Tbl_BalanceHistory[[#This Row],[Discretionary Recommended - Pre 2022]]+Tbl_BalanceHistory[[#This Row],[Discretionary Balance Recommended: Policy]]+Tbl_BalanceHistory[[#This Row],[Discretionary Balance Recommended: Commitments]]</f>
        <v>125658</v>
      </c>
      <c r="AA3076" s="5">
        <f>Tbl_BalanceHistory[[#This Row],[Discretionary Balance]]-Tbl_BalanceHistory[[#This Row],[Discretionary Reappropriation]]</f>
        <v>0</v>
      </c>
      <c r="AB3076" s="2" t="s">
        <v>1758</v>
      </c>
      <c r="AC3076" s="2"/>
      <c r="AD3076" s="2"/>
      <c r="AE3076" s="2"/>
    </row>
    <row r="3077" spans="1:31" ht="45" x14ac:dyDescent="0.25">
      <c r="A3077" s="2" t="s">
        <v>2025</v>
      </c>
      <c r="B3077" s="3">
        <v>9</v>
      </c>
      <c r="C3077" s="3">
        <v>188</v>
      </c>
      <c r="D3077" s="3" t="s">
        <v>579</v>
      </c>
      <c r="E3077" s="3" t="str">
        <f>_xlfn.XLOOKUP(Tbl_BalanceHistory[[#This Row],[RespAgy]],Tbl_Agencies[Agy Code],Tbl_Agencies[Agy Sort])</f>
        <v>131000</v>
      </c>
      <c r="F3077" s="2" t="str">
        <f>Tbl_BalanceHistory[[#This Row],[RespAgy]]&amp;": "&amp;Tbl_BalanceHistory[[#This Row],[RespAgency]]</f>
        <v>188: Secretary of Health and Human Resources</v>
      </c>
      <c r="G3077" s="3">
        <v>188</v>
      </c>
      <c r="H3077" s="3" t="s">
        <v>579</v>
      </c>
      <c r="I3077" s="3" t="str">
        <f>_xlfn.XLOOKUP(Tbl_BalanceHistory[[#This Row],[AgyCode]],Tbl_Agencies[Agy Code],Tbl_Agencies[Agy Sort])</f>
        <v>131000</v>
      </c>
      <c r="J3077" s="2" t="str">
        <f>Tbl_BalanceHistory[[#This Row],[AgyCode]]&amp;": "&amp;Tbl_BalanceHistory[[#This Row],[Agency Name]]</f>
        <v>188: Secretary of Health and Human Resources</v>
      </c>
      <c r="K3077" s="1">
        <v>2015</v>
      </c>
      <c r="L3077" s="3">
        <v>799</v>
      </c>
      <c r="M3077" s="3" t="s">
        <v>62</v>
      </c>
      <c r="N3077" s="2" t="str">
        <f>Tbl_BalanceHistory[[#This Row],[ProgramCode]]&amp;": "&amp;Tbl_BalanceHistory[[#This Row],[Program Name]]</f>
        <v>799: Administrative and Support Services</v>
      </c>
      <c r="O3077" s="3" t="s">
        <v>1730</v>
      </c>
      <c r="P3077" s="1" t="str">
        <f>IF(Tbl_BalanceHistory[[#This Row],[FundCode]]="0100","GF",IF(Tbl_BalanceHistory[[#This Row],[FundCode]]="01000","GF","Hi Ed / OCR"))</f>
        <v>GF</v>
      </c>
      <c r="Q3077" s="5">
        <v>785861</v>
      </c>
      <c r="R3077" s="5">
        <v>707388</v>
      </c>
      <c r="S3077" s="5">
        <v>78472</v>
      </c>
      <c r="T3077" s="5">
        <v>0</v>
      </c>
      <c r="U3077" s="3"/>
      <c r="V3077" s="5">
        <v>78472</v>
      </c>
      <c r="W3077" s="5">
        <v>78472</v>
      </c>
      <c r="X3077" s="5"/>
      <c r="Y3077" s="5"/>
      <c r="Z3077" s="5">
        <f>Tbl_BalanceHistory[[#This Row],[Discretionary Recommended - Pre 2022]]+Tbl_BalanceHistory[[#This Row],[Discretionary Balance Recommended: Policy]]+Tbl_BalanceHistory[[#This Row],[Discretionary Balance Recommended: Commitments]]</f>
        <v>78472</v>
      </c>
      <c r="AA3077" s="5">
        <f>Tbl_BalanceHistory[[#This Row],[Discretionary Balance]]-Tbl_BalanceHistory[[#This Row],[Discretionary Reappropriation]]</f>
        <v>0</v>
      </c>
      <c r="AB3077" s="2" t="s">
        <v>1736</v>
      </c>
      <c r="AC3077" s="2"/>
      <c r="AD3077" s="2"/>
      <c r="AE3077" s="2"/>
    </row>
    <row r="3078" spans="1:31" ht="45" x14ac:dyDescent="0.25">
      <c r="A3078" s="2" t="s">
        <v>2025</v>
      </c>
      <c r="B3078" s="3">
        <v>9</v>
      </c>
      <c r="C3078" s="3">
        <v>188</v>
      </c>
      <c r="D3078" s="3" t="s">
        <v>579</v>
      </c>
      <c r="E3078" s="3" t="str">
        <f>_xlfn.XLOOKUP(Tbl_BalanceHistory[[#This Row],[RespAgy]],Tbl_Agencies[Agy Code],Tbl_Agencies[Agy Sort])</f>
        <v>131000</v>
      </c>
      <c r="F3078" s="2" t="str">
        <f>Tbl_BalanceHistory[[#This Row],[RespAgy]]&amp;": "&amp;Tbl_BalanceHistory[[#This Row],[RespAgency]]</f>
        <v>188: Secretary of Health and Human Resources</v>
      </c>
      <c r="G3078" s="3">
        <v>188</v>
      </c>
      <c r="H3078" s="3" t="s">
        <v>579</v>
      </c>
      <c r="I3078" s="3" t="str">
        <f>_xlfn.XLOOKUP(Tbl_BalanceHistory[[#This Row],[AgyCode]],Tbl_Agencies[Agy Code],Tbl_Agencies[Agy Sort])</f>
        <v>131000</v>
      </c>
      <c r="J3078" s="2" t="str">
        <f>Tbl_BalanceHistory[[#This Row],[AgyCode]]&amp;": "&amp;Tbl_BalanceHistory[[#This Row],[Agency Name]]</f>
        <v>188: Secretary of Health and Human Resources</v>
      </c>
      <c r="K3078" s="1">
        <v>2016</v>
      </c>
      <c r="L3078" s="3">
        <v>799</v>
      </c>
      <c r="M3078" s="3" t="s">
        <v>62</v>
      </c>
      <c r="N3078" s="2" t="str">
        <f>Tbl_BalanceHistory[[#This Row],[ProgramCode]]&amp;": "&amp;Tbl_BalanceHistory[[#This Row],[Program Name]]</f>
        <v>799: Administrative and Support Services</v>
      </c>
      <c r="O3078" s="3" t="s">
        <v>1730</v>
      </c>
      <c r="P3078" s="1" t="str">
        <f>IF(Tbl_BalanceHistory[[#This Row],[FundCode]]="0100","GF",IF(Tbl_BalanceHistory[[#This Row],[FundCode]]="01000","GF","Hi Ed / OCR"))</f>
        <v>GF</v>
      </c>
      <c r="Q3078" s="5">
        <v>873516</v>
      </c>
      <c r="R3078" s="5">
        <v>681935.55</v>
      </c>
      <c r="S3078" s="5">
        <v>191580</v>
      </c>
      <c r="T3078" s="5">
        <v>0</v>
      </c>
      <c r="U3078" s="3"/>
      <c r="V3078" s="5">
        <v>191580</v>
      </c>
      <c r="W3078" s="5">
        <v>191580</v>
      </c>
      <c r="X3078" s="5"/>
      <c r="Y3078" s="5"/>
      <c r="Z3078" s="5">
        <f>Tbl_BalanceHistory[[#This Row],[Discretionary Recommended - Pre 2022]]+Tbl_BalanceHistory[[#This Row],[Discretionary Balance Recommended: Policy]]+Tbl_BalanceHistory[[#This Row],[Discretionary Balance Recommended: Commitments]]</f>
        <v>191580</v>
      </c>
      <c r="AA3078" s="5">
        <f>Tbl_BalanceHistory[[#This Row],[Discretionary Balance]]-Tbl_BalanceHistory[[#This Row],[Discretionary Reappropriation]]</f>
        <v>0</v>
      </c>
      <c r="AB3078" s="2" t="s">
        <v>1737</v>
      </c>
      <c r="AC3078" s="2"/>
      <c r="AD3078" s="2"/>
      <c r="AE3078" s="2"/>
    </row>
    <row r="3079" spans="1:31" ht="45" x14ac:dyDescent="0.25">
      <c r="A3079" s="2" t="s">
        <v>2025</v>
      </c>
      <c r="B3079" s="3">
        <v>9</v>
      </c>
      <c r="C3079" s="3">
        <v>188</v>
      </c>
      <c r="D3079" s="3" t="s">
        <v>579</v>
      </c>
      <c r="E3079" s="3" t="str">
        <f>_xlfn.XLOOKUP(Tbl_BalanceHistory[[#This Row],[RespAgy]],Tbl_Agencies[Agy Code],Tbl_Agencies[Agy Sort])</f>
        <v>131000</v>
      </c>
      <c r="F3079" s="2" t="str">
        <f>Tbl_BalanceHistory[[#This Row],[RespAgy]]&amp;": "&amp;Tbl_BalanceHistory[[#This Row],[RespAgency]]</f>
        <v>188: Secretary of Health and Human Resources</v>
      </c>
      <c r="G3079" s="3">
        <v>188</v>
      </c>
      <c r="H3079" s="3" t="s">
        <v>579</v>
      </c>
      <c r="I3079" s="3" t="str">
        <f>_xlfn.XLOOKUP(Tbl_BalanceHistory[[#This Row],[AgyCode]],Tbl_Agencies[Agy Code],Tbl_Agencies[Agy Sort])</f>
        <v>131000</v>
      </c>
      <c r="J3079" s="2" t="str">
        <f>Tbl_BalanceHistory[[#This Row],[AgyCode]]&amp;": "&amp;Tbl_BalanceHistory[[#This Row],[Agency Name]]</f>
        <v>188: Secretary of Health and Human Resources</v>
      </c>
      <c r="K3079" s="1">
        <v>2017</v>
      </c>
      <c r="L3079" s="3">
        <v>799</v>
      </c>
      <c r="M3079" s="3" t="s">
        <v>62</v>
      </c>
      <c r="N3079" s="2" t="str">
        <f>Tbl_BalanceHistory[[#This Row],[ProgramCode]]&amp;": "&amp;Tbl_BalanceHistory[[#This Row],[Program Name]]</f>
        <v>799: Administrative and Support Services</v>
      </c>
      <c r="O3079" s="3" t="s">
        <v>886</v>
      </c>
      <c r="P3079" s="1" t="str">
        <f>IF(Tbl_BalanceHistory[[#This Row],[FundCode]]="0100","GF",IF(Tbl_BalanceHistory[[#This Row],[FundCode]]="01000","GF","Hi Ed / OCR"))</f>
        <v>GF</v>
      </c>
      <c r="Q3079" s="5">
        <v>1174815</v>
      </c>
      <c r="R3079" s="5">
        <v>682274.37</v>
      </c>
      <c r="S3079" s="5">
        <v>492540</v>
      </c>
      <c r="T3079" s="5">
        <v>0</v>
      </c>
      <c r="U3079" s="3"/>
      <c r="V3079" s="5">
        <v>492540</v>
      </c>
      <c r="W3079" s="5">
        <v>492540</v>
      </c>
      <c r="X3079" s="5"/>
      <c r="Y3079" s="5"/>
      <c r="Z3079" s="5">
        <f>Tbl_BalanceHistory[[#This Row],[Discretionary Recommended - Pre 2022]]+Tbl_BalanceHistory[[#This Row],[Discretionary Balance Recommended: Policy]]+Tbl_BalanceHistory[[#This Row],[Discretionary Balance Recommended: Commitments]]</f>
        <v>492540</v>
      </c>
      <c r="AA3079" s="5">
        <f>Tbl_BalanceHistory[[#This Row],[Discretionary Balance]]-Tbl_BalanceHistory[[#This Row],[Discretionary Reappropriation]]</f>
        <v>0</v>
      </c>
      <c r="AB3079" s="2" t="s">
        <v>1753</v>
      </c>
      <c r="AC3079" s="2"/>
      <c r="AD3079" s="2"/>
      <c r="AE3079" s="2"/>
    </row>
    <row r="3080" spans="1:31" ht="45" x14ac:dyDescent="0.25">
      <c r="A3080" s="2" t="s">
        <v>2025</v>
      </c>
      <c r="B3080" s="3">
        <v>9</v>
      </c>
      <c r="C3080" s="3">
        <v>188</v>
      </c>
      <c r="D3080" s="3" t="s">
        <v>579</v>
      </c>
      <c r="E3080" s="3" t="str">
        <f>_xlfn.XLOOKUP(Tbl_BalanceHistory[[#This Row],[RespAgy]],Tbl_Agencies[Agy Code],Tbl_Agencies[Agy Sort])</f>
        <v>131000</v>
      </c>
      <c r="F3080" s="2" t="str">
        <f>Tbl_BalanceHistory[[#This Row],[RespAgy]]&amp;": "&amp;Tbl_BalanceHistory[[#This Row],[RespAgency]]</f>
        <v>188: Secretary of Health and Human Resources</v>
      </c>
      <c r="G3080" s="3">
        <v>188</v>
      </c>
      <c r="H3080" s="3" t="s">
        <v>579</v>
      </c>
      <c r="I3080" s="3" t="str">
        <f>_xlfn.XLOOKUP(Tbl_BalanceHistory[[#This Row],[AgyCode]],Tbl_Agencies[Agy Code],Tbl_Agencies[Agy Sort])</f>
        <v>131000</v>
      </c>
      <c r="J3080" s="2" t="str">
        <f>Tbl_BalanceHistory[[#This Row],[AgyCode]]&amp;": "&amp;Tbl_BalanceHistory[[#This Row],[Agency Name]]</f>
        <v>188: Secretary of Health and Human Resources</v>
      </c>
      <c r="K3080" s="1">
        <v>2018</v>
      </c>
      <c r="L3080" s="3">
        <v>799</v>
      </c>
      <c r="M3080" s="3" t="s">
        <v>62</v>
      </c>
      <c r="N3080" s="2" t="str">
        <f>Tbl_BalanceHistory[[#This Row],[ProgramCode]]&amp;": "&amp;Tbl_BalanceHistory[[#This Row],[Program Name]]</f>
        <v>799: Administrative and Support Services</v>
      </c>
      <c r="O3080" s="3" t="s">
        <v>886</v>
      </c>
      <c r="P3080" s="1" t="str">
        <f>IF(Tbl_BalanceHistory[[#This Row],[FundCode]]="0100","GF",IF(Tbl_BalanceHistory[[#This Row],[FundCode]]="01000","GF","Hi Ed / OCR"))</f>
        <v>GF</v>
      </c>
      <c r="Q3080" s="5">
        <v>1268599</v>
      </c>
      <c r="R3080" s="5">
        <v>653126.22</v>
      </c>
      <c r="S3080" s="5">
        <v>615472</v>
      </c>
      <c r="T3080" s="5">
        <v>0</v>
      </c>
      <c r="U3080" s="3"/>
      <c r="V3080" s="5">
        <v>615472</v>
      </c>
      <c r="W3080" s="5">
        <v>0</v>
      </c>
      <c r="X3080" s="5"/>
      <c r="Y3080" s="5"/>
      <c r="Z3080" s="5">
        <f>Tbl_BalanceHistory[[#This Row],[Discretionary Recommended - Pre 2022]]+Tbl_BalanceHistory[[#This Row],[Discretionary Balance Recommended: Policy]]+Tbl_BalanceHistory[[#This Row],[Discretionary Balance Recommended: Commitments]]</f>
        <v>0</v>
      </c>
      <c r="AA3080" s="5">
        <f>Tbl_BalanceHistory[[#This Row],[Discretionary Balance]]-Tbl_BalanceHistory[[#This Row],[Discretionary Reappropriation]]</f>
        <v>615472</v>
      </c>
      <c r="AB3080" s="2" t="s">
        <v>1754</v>
      </c>
      <c r="AC3080" s="2"/>
      <c r="AD3080" s="2"/>
      <c r="AE3080" s="2"/>
    </row>
    <row r="3081" spans="1:31" ht="45" x14ac:dyDescent="0.25">
      <c r="A3081" s="2" t="s">
        <v>2025</v>
      </c>
      <c r="B3081" s="3">
        <v>9</v>
      </c>
      <c r="C3081" s="3">
        <v>188</v>
      </c>
      <c r="D3081" s="3" t="s">
        <v>579</v>
      </c>
      <c r="E3081" s="3" t="str">
        <f>_xlfn.XLOOKUP(Tbl_BalanceHistory[[#This Row],[RespAgy]],Tbl_Agencies[Agy Code],Tbl_Agencies[Agy Sort])</f>
        <v>131000</v>
      </c>
      <c r="F3081" s="2" t="str">
        <f>Tbl_BalanceHistory[[#This Row],[RespAgy]]&amp;": "&amp;Tbl_BalanceHistory[[#This Row],[RespAgency]]</f>
        <v>188: Secretary of Health and Human Resources</v>
      </c>
      <c r="G3081" s="3">
        <v>188</v>
      </c>
      <c r="H3081" s="3" t="s">
        <v>579</v>
      </c>
      <c r="I3081" s="3" t="str">
        <f>_xlfn.XLOOKUP(Tbl_BalanceHistory[[#This Row],[AgyCode]],Tbl_Agencies[Agy Code],Tbl_Agencies[Agy Sort])</f>
        <v>131000</v>
      </c>
      <c r="J3081" s="2" t="str">
        <f>Tbl_BalanceHistory[[#This Row],[AgyCode]]&amp;": "&amp;Tbl_BalanceHistory[[#This Row],[Agency Name]]</f>
        <v>188: Secretary of Health and Human Resources</v>
      </c>
      <c r="K3081" s="1">
        <v>2019</v>
      </c>
      <c r="L3081" s="3">
        <v>799</v>
      </c>
      <c r="M3081" s="3" t="s">
        <v>62</v>
      </c>
      <c r="N3081" s="2" t="str">
        <f>Tbl_BalanceHistory[[#This Row],[ProgramCode]]&amp;": "&amp;Tbl_BalanceHistory[[#This Row],[Program Name]]</f>
        <v>799: Administrative and Support Services</v>
      </c>
      <c r="O3081" s="3" t="s">
        <v>886</v>
      </c>
      <c r="P3081" s="1" t="str">
        <f>IF(Tbl_BalanceHistory[[#This Row],[FundCode]]="0100","GF",IF(Tbl_BalanceHistory[[#This Row],[FundCode]]="01000","GF","Hi Ed / OCR"))</f>
        <v>GF</v>
      </c>
      <c r="Q3081" s="5">
        <v>1464057</v>
      </c>
      <c r="R3081" s="5">
        <v>719331.95</v>
      </c>
      <c r="S3081" s="5">
        <v>744725.05</v>
      </c>
      <c r="T3081" s="5">
        <v>0</v>
      </c>
      <c r="U3081" s="3"/>
      <c r="V3081" s="5">
        <v>744725.05</v>
      </c>
      <c r="W3081" s="5">
        <v>744725.05</v>
      </c>
      <c r="X3081" s="5"/>
      <c r="Y3081" s="5"/>
      <c r="Z3081" s="5">
        <f>Tbl_BalanceHistory[[#This Row],[Discretionary Recommended - Pre 2022]]+Tbl_BalanceHistory[[#This Row],[Discretionary Balance Recommended: Policy]]+Tbl_BalanceHistory[[#This Row],[Discretionary Balance Recommended: Commitments]]</f>
        <v>744725.05</v>
      </c>
      <c r="AA3081" s="5">
        <f>Tbl_BalanceHistory[[#This Row],[Discretionary Balance]]-Tbl_BalanceHistory[[#This Row],[Discretionary Reappropriation]]</f>
        <v>0</v>
      </c>
      <c r="AB3081" s="2" t="s">
        <v>1755</v>
      </c>
      <c r="AC3081" s="2"/>
      <c r="AD3081" s="2"/>
      <c r="AE3081" s="2"/>
    </row>
    <row r="3082" spans="1:31" ht="135" x14ac:dyDescent="0.25">
      <c r="A3082" s="2" t="s">
        <v>577</v>
      </c>
      <c r="B3082" s="3">
        <v>9</v>
      </c>
      <c r="C3082" s="3">
        <v>188</v>
      </c>
      <c r="D3082" s="3" t="s">
        <v>579</v>
      </c>
      <c r="E3082" s="3" t="str">
        <f>_xlfn.XLOOKUP(Tbl_BalanceHistory[[#This Row],[RespAgy]],Tbl_Agencies[Agy Code],Tbl_Agencies[Agy Sort])</f>
        <v>131000</v>
      </c>
      <c r="F3082" s="2" t="str">
        <f>Tbl_BalanceHistory[[#This Row],[RespAgy]]&amp;": "&amp;Tbl_BalanceHistory[[#This Row],[RespAgency]]</f>
        <v>188: Secretary of Health and Human Resources</v>
      </c>
      <c r="G3082" s="3">
        <v>188</v>
      </c>
      <c r="H3082" s="3" t="s">
        <v>579</v>
      </c>
      <c r="I3082" s="3" t="str">
        <f>_xlfn.XLOOKUP(Tbl_BalanceHistory[[#This Row],[AgyCode]],Tbl_Agencies[Agy Code],Tbl_Agencies[Agy Sort])</f>
        <v>131000</v>
      </c>
      <c r="J3082" s="2" t="str">
        <f>Tbl_BalanceHistory[[#This Row],[AgyCode]]&amp;": "&amp;Tbl_BalanceHistory[[#This Row],[Agency Name]]</f>
        <v>188: Secretary of Health and Human Resources</v>
      </c>
      <c r="K3082" s="1">
        <v>2020</v>
      </c>
      <c r="L3082" s="3">
        <v>799</v>
      </c>
      <c r="M3082" s="3" t="s">
        <v>62</v>
      </c>
      <c r="N3082" s="2" t="str">
        <f>Tbl_BalanceHistory[[#This Row],[ProgramCode]]&amp;": "&amp;Tbl_BalanceHistory[[#This Row],[Program Name]]</f>
        <v>799: Administrative and Support Services</v>
      </c>
      <c r="O3082" s="3" t="s">
        <v>886</v>
      </c>
      <c r="P3082" s="1" t="str">
        <f>IF(Tbl_BalanceHistory[[#This Row],[FundCode]]="0100","GF",IF(Tbl_BalanceHistory[[#This Row],[FundCode]]="01000","GF","Hi Ed / OCR"))</f>
        <v>GF</v>
      </c>
      <c r="Q3082" s="5">
        <v>1619517.05</v>
      </c>
      <c r="R3082" s="5">
        <v>726013.99</v>
      </c>
      <c r="S3082" s="5">
        <v>893503.06</v>
      </c>
      <c r="T3082" s="5">
        <v>0</v>
      </c>
      <c r="U3082" s="3"/>
      <c r="V3082" s="5">
        <v>893503.06</v>
      </c>
      <c r="W3082" s="5">
        <v>329700</v>
      </c>
      <c r="X3082" s="5"/>
      <c r="Y3082" s="5"/>
      <c r="Z3082" s="5">
        <f>Tbl_BalanceHistory[[#This Row],[Discretionary Recommended - Pre 2022]]+Tbl_BalanceHistory[[#This Row],[Discretionary Balance Recommended: Policy]]+Tbl_BalanceHistory[[#This Row],[Discretionary Balance Recommended: Commitments]]</f>
        <v>329700</v>
      </c>
      <c r="AA3082" s="5">
        <f>Tbl_BalanceHistory[[#This Row],[Discretionary Balance]]-Tbl_BalanceHistory[[#This Row],[Discretionary Reappropriation]]</f>
        <v>563803.06000000006</v>
      </c>
      <c r="AB3082" s="2" t="s">
        <v>2026</v>
      </c>
      <c r="AC3082" s="2"/>
      <c r="AD3082" s="2"/>
      <c r="AE3082" s="2"/>
    </row>
    <row r="3083" spans="1:31" ht="45" x14ac:dyDescent="0.25">
      <c r="A3083" s="2" t="s">
        <v>577</v>
      </c>
      <c r="B3083" s="3">
        <v>9</v>
      </c>
      <c r="C3083" s="3">
        <v>188</v>
      </c>
      <c r="D3083" s="3" t="s">
        <v>579</v>
      </c>
      <c r="E3083" s="3" t="str">
        <f>_xlfn.XLOOKUP(Tbl_BalanceHistory[[#This Row],[RespAgy]],Tbl_Agencies[Agy Code],Tbl_Agencies[Agy Sort])</f>
        <v>131000</v>
      </c>
      <c r="F3083" s="2" t="str">
        <f>Tbl_BalanceHistory[[#This Row],[RespAgy]]&amp;": "&amp;Tbl_BalanceHistory[[#This Row],[RespAgency]]</f>
        <v>188: Secretary of Health and Human Resources</v>
      </c>
      <c r="G3083" s="3">
        <v>188</v>
      </c>
      <c r="H3083" s="3" t="s">
        <v>579</v>
      </c>
      <c r="I3083" s="3" t="str">
        <f>_xlfn.XLOOKUP(Tbl_BalanceHistory[[#This Row],[AgyCode]],Tbl_Agencies[Agy Code],Tbl_Agencies[Agy Sort])</f>
        <v>131000</v>
      </c>
      <c r="J3083" s="2" t="str">
        <f>Tbl_BalanceHistory[[#This Row],[AgyCode]]&amp;": "&amp;Tbl_BalanceHistory[[#This Row],[Agency Name]]</f>
        <v>188: Secretary of Health and Human Resources</v>
      </c>
      <c r="K3083" s="1">
        <v>2021</v>
      </c>
      <c r="L3083" s="3">
        <v>799</v>
      </c>
      <c r="M3083" s="3" t="s">
        <v>62</v>
      </c>
      <c r="N3083" s="2" t="str">
        <f>Tbl_BalanceHistory[[#This Row],[ProgramCode]]&amp;": "&amp;Tbl_BalanceHistory[[#This Row],[Program Name]]</f>
        <v>799: Administrative and Support Services</v>
      </c>
      <c r="O3083" s="3" t="s">
        <v>886</v>
      </c>
      <c r="P3083" s="1" t="str">
        <f>IF(Tbl_BalanceHistory[[#This Row],[FundCode]]="0100","GF",IF(Tbl_BalanceHistory[[#This Row],[FundCode]]="01000","GF","Hi Ed / OCR"))</f>
        <v>GF</v>
      </c>
      <c r="Q3083" s="5">
        <v>1197014</v>
      </c>
      <c r="R3083" s="5">
        <v>567836.56999999995</v>
      </c>
      <c r="S3083" s="5">
        <v>629177.43000000005</v>
      </c>
      <c r="T3083" s="5">
        <v>0</v>
      </c>
      <c r="U3083" s="3"/>
      <c r="V3083" s="5">
        <v>629177.43000000005</v>
      </c>
      <c r="W3083" s="5">
        <v>629177.43000000005</v>
      </c>
      <c r="X3083" s="5"/>
      <c r="Y3083" s="5"/>
      <c r="Z3083" s="5">
        <f>Tbl_BalanceHistory[[#This Row],[Discretionary Recommended - Pre 2022]]+Tbl_BalanceHistory[[#This Row],[Discretionary Balance Recommended: Policy]]+Tbl_BalanceHistory[[#This Row],[Discretionary Balance Recommended: Commitments]]</f>
        <v>629177.43000000005</v>
      </c>
      <c r="AA3083" s="5">
        <f>Tbl_BalanceHistory[[#This Row],[Discretionary Balance]]-Tbl_BalanceHistory[[#This Row],[Discretionary Reappropriation]]</f>
        <v>0</v>
      </c>
      <c r="AB3083" s="2" t="s">
        <v>1741</v>
      </c>
      <c r="AC3083" s="2"/>
      <c r="AD3083" s="2"/>
      <c r="AE3083" s="2"/>
    </row>
    <row r="3084" spans="1:31" ht="45" x14ac:dyDescent="0.25">
      <c r="A3084" s="2" t="s">
        <v>577</v>
      </c>
      <c r="B3084" s="3">
        <v>9</v>
      </c>
      <c r="C3084" s="3">
        <v>188</v>
      </c>
      <c r="D3084" s="3" t="s">
        <v>579</v>
      </c>
      <c r="E3084" s="3" t="str">
        <f>_xlfn.XLOOKUP(Tbl_BalanceHistory[[#This Row],[RespAgy]],Tbl_Agencies[Agy Code],Tbl_Agencies[Agy Sort])</f>
        <v>131000</v>
      </c>
      <c r="F3084" s="2" t="str">
        <f>Tbl_BalanceHistory[[#This Row],[RespAgy]]&amp;": "&amp;Tbl_BalanceHistory[[#This Row],[RespAgency]]</f>
        <v>188: Secretary of Health and Human Resources</v>
      </c>
      <c r="G3084" s="3">
        <v>188</v>
      </c>
      <c r="H3084" s="3" t="s">
        <v>579</v>
      </c>
      <c r="I3084" s="3" t="str">
        <f>_xlfn.XLOOKUP(Tbl_BalanceHistory[[#This Row],[AgyCode]],Tbl_Agencies[Agy Code],Tbl_Agencies[Agy Sort])</f>
        <v>131000</v>
      </c>
      <c r="J3084" s="2" t="str">
        <f>Tbl_BalanceHistory[[#This Row],[AgyCode]]&amp;": "&amp;Tbl_BalanceHistory[[#This Row],[Agency Name]]</f>
        <v>188: Secretary of Health and Human Resources</v>
      </c>
      <c r="K3084" s="1">
        <v>2022</v>
      </c>
      <c r="L3084" s="3">
        <v>799</v>
      </c>
      <c r="M3084" s="3" t="s">
        <v>62</v>
      </c>
      <c r="N3084" s="2" t="str">
        <f>Tbl_BalanceHistory[[#This Row],[ProgramCode]]&amp;": "&amp;Tbl_BalanceHistory[[#This Row],[Program Name]]</f>
        <v>799: Administrative and Support Services</v>
      </c>
      <c r="O3084" s="3" t="s">
        <v>886</v>
      </c>
      <c r="P3084" s="1" t="str">
        <f>IF(Tbl_BalanceHistory[[#This Row],[FundCode]]="0100","GF",IF(Tbl_BalanceHistory[[#This Row],[FundCode]]="01000","GF","Hi Ed / OCR"))</f>
        <v>GF</v>
      </c>
      <c r="Q3084" s="5">
        <v>1540955.19</v>
      </c>
      <c r="R3084" s="5">
        <v>686301.83</v>
      </c>
      <c r="S3084" s="5">
        <v>854653.36</v>
      </c>
      <c r="T3084" s="5">
        <v>0</v>
      </c>
      <c r="U3084" s="3"/>
      <c r="V3084" s="5">
        <v>854653.36</v>
      </c>
      <c r="W3084" s="5"/>
      <c r="X3084" s="5">
        <v>854653.36</v>
      </c>
      <c r="Y3084" s="5">
        <v>0</v>
      </c>
      <c r="Z3084" s="5">
        <f>Tbl_BalanceHistory[[#This Row],[Discretionary Recommended - Pre 2022]]+Tbl_BalanceHistory[[#This Row],[Discretionary Balance Recommended: Policy]]+Tbl_BalanceHistory[[#This Row],[Discretionary Balance Recommended: Commitments]]</f>
        <v>854653.36</v>
      </c>
      <c r="AA3084" s="5">
        <f>Tbl_BalanceHistory[[#This Row],[Discretionary Balance]]-Tbl_BalanceHistory[[#This Row],[Discretionary Reappropriation]]</f>
        <v>0</v>
      </c>
      <c r="AB3084" s="2"/>
      <c r="AC3084" s="2" t="s">
        <v>1742</v>
      </c>
      <c r="AD3084" s="2"/>
      <c r="AE3084" s="2"/>
    </row>
    <row r="3085" spans="1:31" ht="45" x14ac:dyDescent="0.25">
      <c r="A3085" s="2" t="s">
        <v>577</v>
      </c>
      <c r="B3085" s="3">
        <v>9</v>
      </c>
      <c r="C3085" s="3">
        <v>188</v>
      </c>
      <c r="D3085" s="3" t="s">
        <v>579</v>
      </c>
      <c r="E3085" s="3" t="str">
        <f>_xlfn.XLOOKUP(Tbl_BalanceHistory[[#This Row],[RespAgy]],Tbl_Agencies[Agy Code],Tbl_Agencies[Agy Sort])</f>
        <v>131000</v>
      </c>
      <c r="F3085" s="2" t="str">
        <f>Tbl_BalanceHistory[[#This Row],[RespAgy]]&amp;": "&amp;Tbl_BalanceHistory[[#This Row],[RespAgency]]</f>
        <v>188: Secretary of Health and Human Resources</v>
      </c>
      <c r="G3085" s="3">
        <v>188</v>
      </c>
      <c r="H3085" s="3" t="s">
        <v>579</v>
      </c>
      <c r="I3085" s="3" t="str">
        <f>_xlfn.XLOOKUP(Tbl_BalanceHistory[[#This Row],[AgyCode]],Tbl_Agencies[Agy Code],Tbl_Agencies[Agy Sort])</f>
        <v>131000</v>
      </c>
      <c r="J3085" s="2" t="str">
        <f>Tbl_BalanceHistory[[#This Row],[AgyCode]]&amp;": "&amp;Tbl_BalanceHistory[[#This Row],[Agency Name]]</f>
        <v>188: Secretary of Health and Human Resources</v>
      </c>
      <c r="K3085" s="1">
        <v>2023</v>
      </c>
      <c r="L3085" s="3">
        <v>799</v>
      </c>
      <c r="M3085" s="3" t="s">
        <v>62</v>
      </c>
      <c r="N3085" s="2" t="str">
        <f>Tbl_BalanceHistory[[#This Row],[ProgramCode]]&amp;": "&amp;Tbl_BalanceHistory[[#This Row],[Program Name]]</f>
        <v>799: Administrative and Support Services</v>
      </c>
      <c r="O3085" s="3" t="s">
        <v>886</v>
      </c>
      <c r="P3085" s="1" t="str">
        <f>IF(Tbl_BalanceHistory[[#This Row],[FundCode]]="0100","GF",IF(Tbl_BalanceHistory[[#This Row],[FundCode]]="01000","GF","Hi Ed / OCR"))</f>
        <v>GF</v>
      </c>
      <c r="Q3085" s="5">
        <v>2241431.36</v>
      </c>
      <c r="R3085" s="5">
        <v>2132879.62</v>
      </c>
      <c r="S3085" s="5">
        <v>108551.74</v>
      </c>
      <c r="T3085" s="5">
        <v>0</v>
      </c>
      <c r="U3085" s="3"/>
      <c r="V3085" s="5">
        <v>108551.74</v>
      </c>
      <c r="W3085" s="5">
        <v>0</v>
      </c>
      <c r="X3085" s="5">
        <v>108551.74</v>
      </c>
      <c r="Y3085" s="5">
        <v>0</v>
      </c>
      <c r="Z3085" s="5">
        <v>108551.74</v>
      </c>
      <c r="AA3085" s="5">
        <v>0</v>
      </c>
      <c r="AB3085" s="2"/>
      <c r="AC3085" s="2" t="s">
        <v>2353</v>
      </c>
      <c r="AD3085" s="2"/>
      <c r="AE3085" s="2"/>
    </row>
    <row r="3086" spans="1:31" ht="45" x14ac:dyDescent="0.25">
      <c r="A3086" s="2" t="s">
        <v>577</v>
      </c>
      <c r="B3086" s="3">
        <v>9</v>
      </c>
      <c r="C3086" s="3">
        <v>188</v>
      </c>
      <c r="D3086" s="3" t="s">
        <v>579</v>
      </c>
      <c r="E3086" s="3" t="str">
        <f>_xlfn.XLOOKUP(Tbl_BalanceHistory[[#This Row],[RespAgy]],Tbl_Agencies[Agy Code],Tbl_Agencies[Agy Sort])</f>
        <v>131000</v>
      </c>
      <c r="F3086" s="2" t="str">
        <f>Tbl_BalanceHistory[[#This Row],[RespAgy]]&amp;": "&amp;Tbl_BalanceHistory[[#This Row],[RespAgency]]</f>
        <v>188: Secretary of Health and Human Resources</v>
      </c>
      <c r="G3086" s="3">
        <v>188</v>
      </c>
      <c r="H3086" s="3" t="s">
        <v>579</v>
      </c>
      <c r="I3086" s="3" t="str">
        <f>_xlfn.XLOOKUP(Tbl_BalanceHistory[[#This Row],[AgyCode]],Tbl_Agencies[Agy Code],Tbl_Agencies[Agy Sort])</f>
        <v>131000</v>
      </c>
      <c r="J3086" s="2" t="str">
        <f>Tbl_BalanceHistory[[#This Row],[AgyCode]]&amp;": "&amp;Tbl_BalanceHistory[[#This Row],[Agency Name]]</f>
        <v>188: Secretary of Health and Human Resources</v>
      </c>
      <c r="K3086" s="1">
        <v>2024</v>
      </c>
      <c r="L3086" s="3">
        <v>799</v>
      </c>
      <c r="M3086" s="3" t="s">
        <v>62</v>
      </c>
      <c r="N3086" s="2" t="str">
        <f>Tbl_BalanceHistory[[#This Row],[ProgramCode]]&amp;": "&amp;Tbl_BalanceHistory[[#This Row],[Program Name]]</f>
        <v>799: Administrative and Support Services</v>
      </c>
      <c r="O3086" s="3" t="s">
        <v>886</v>
      </c>
      <c r="P3086" s="1" t="str">
        <f>IF(Tbl_BalanceHistory[[#This Row],[FundCode]]="0100","GF",IF(Tbl_BalanceHistory[[#This Row],[FundCode]]="01000","GF","Hi Ed / OCR"))</f>
        <v>GF</v>
      </c>
      <c r="Q3086" s="5">
        <v>1067875.74</v>
      </c>
      <c r="R3086" s="5">
        <v>972751.35999999999</v>
      </c>
      <c r="S3086" s="5">
        <v>95124.38</v>
      </c>
      <c r="T3086" s="5">
        <v>0</v>
      </c>
      <c r="U3086" s="3"/>
      <c r="V3086" s="5">
        <v>95124.38</v>
      </c>
      <c r="W3086" s="5">
        <v>0</v>
      </c>
      <c r="X3086" s="5">
        <v>95124.38</v>
      </c>
      <c r="Y3086" s="5">
        <v>0</v>
      </c>
      <c r="Z3086" s="5">
        <v>95124.38</v>
      </c>
      <c r="AA3086" s="5">
        <v>0</v>
      </c>
      <c r="AB3086" s="2"/>
      <c r="AC3086" s="2" t="s">
        <v>2353</v>
      </c>
      <c r="AD3086" s="2"/>
      <c r="AE3086" s="2"/>
    </row>
    <row r="3087" spans="1:31" ht="45" x14ac:dyDescent="0.25">
      <c r="A3087" s="2" t="s">
        <v>2025</v>
      </c>
      <c r="B3087" s="3">
        <v>9</v>
      </c>
      <c r="C3087" s="3">
        <v>188</v>
      </c>
      <c r="D3087" s="3" t="s">
        <v>579</v>
      </c>
      <c r="E3087" s="3" t="str">
        <f>_xlfn.XLOOKUP(Tbl_BalanceHistory[[#This Row],[RespAgy]],Tbl_Agencies[Agy Code],Tbl_Agencies[Agy Sort])</f>
        <v>131000</v>
      </c>
      <c r="F3087" s="2" t="str">
        <f>Tbl_BalanceHistory[[#This Row],[RespAgy]]&amp;": "&amp;Tbl_BalanceHistory[[#This Row],[RespAgency]]</f>
        <v>188: Secretary of Health and Human Resources</v>
      </c>
      <c r="G3087" s="3">
        <v>200</v>
      </c>
      <c r="H3087" s="3" t="s">
        <v>582</v>
      </c>
      <c r="I3087" s="3" t="str">
        <f>_xlfn.XLOOKUP(Tbl_BalanceHistory[[#This Row],[AgyCode]],Tbl_Agencies[Agy Code],Tbl_Agencies[Agy Sort])</f>
        <v>132000</v>
      </c>
      <c r="J3087" s="2" t="str">
        <f>Tbl_BalanceHistory[[#This Row],[AgyCode]]&amp;": "&amp;Tbl_BalanceHistory[[#This Row],[Agency Name]]</f>
        <v>200: Children's Services Act</v>
      </c>
      <c r="K3087" s="1">
        <v>2014</v>
      </c>
      <c r="L3087" s="3">
        <v>453</v>
      </c>
      <c r="M3087" s="3" t="s">
        <v>584</v>
      </c>
      <c r="N3087" s="2" t="str">
        <f>Tbl_BalanceHistory[[#This Row],[ProgramCode]]&amp;": "&amp;Tbl_BalanceHistory[[#This Row],[Program Name]]</f>
        <v>453: Protective Services</v>
      </c>
      <c r="O3087" s="3" t="s">
        <v>1730</v>
      </c>
      <c r="P3087" s="1" t="str">
        <f>IF(Tbl_BalanceHistory[[#This Row],[FundCode]]="0100","GF",IF(Tbl_BalanceHistory[[#This Row],[FundCode]]="01000","GF","Hi Ed / OCR"))</f>
        <v>GF</v>
      </c>
      <c r="Q3087" s="5">
        <v>182486279</v>
      </c>
      <c r="R3087" s="5">
        <v>179236763.80000001</v>
      </c>
      <c r="S3087" s="5">
        <v>3249515</v>
      </c>
      <c r="T3087" s="5">
        <v>0</v>
      </c>
      <c r="U3087" s="3" t="s">
        <v>1182</v>
      </c>
      <c r="V3087" s="5">
        <v>3249515</v>
      </c>
      <c r="W3087" s="5">
        <v>0</v>
      </c>
      <c r="X3087" s="5"/>
      <c r="Y3087" s="5"/>
      <c r="Z3087" s="5">
        <f>Tbl_BalanceHistory[[#This Row],[Discretionary Recommended - Pre 2022]]+Tbl_BalanceHistory[[#This Row],[Discretionary Balance Recommended: Policy]]+Tbl_BalanceHistory[[#This Row],[Discretionary Balance Recommended: Commitments]]</f>
        <v>0</v>
      </c>
      <c r="AA3087" s="5">
        <f>Tbl_BalanceHistory[[#This Row],[Discretionary Balance]]-Tbl_BalanceHistory[[#This Row],[Discretionary Reappropriation]]</f>
        <v>3249515</v>
      </c>
      <c r="AB3087" s="2"/>
      <c r="AC3087" s="2"/>
      <c r="AD3087" s="2"/>
      <c r="AE3087" s="2"/>
    </row>
    <row r="3088" spans="1:31" ht="75" x14ac:dyDescent="0.25">
      <c r="A3088" s="2" t="s">
        <v>2025</v>
      </c>
      <c r="B3088" s="3">
        <v>9</v>
      </c>
      <c r="C3088" s="3">
        <v>188</v>
      </c>
      <c r="D3088" s="3" t="s">
        <v>579</v>
      </c>
      <c r="E3088" s="3" t="str">
        <f>_xlfn.XLOOKUP(Tbl_BalanceHistory[[#This Row],[RespAgy]],Tbl_Agencies[Agy Code],Tbl_Agencies[Agy Sort])</f>
        <v>131000</v>
      </c>
      <c r="F3088" s="2" t="str">
        <f>Tbl_BalanceHistory[[#This Row],[RespAgy]]&amp;": "&amp;Tbl_BalanceHistory[[#This Row],[RespAgency]]</f>
        <v>188: Secretary of Health and Human Resources</v>
      </c>
      <c r="G3088" s="3">
        <v>200</v>
      </c>
      <c r="H3088" s="3" t="s">
        <v>582</v>
      </c>
      <c r="I3088" s="3" t="str">
        <f>_xlfn.XLOOKUP(Tbl_BalanceHistory[[#This Row],[AgyCode]],Tbl_Agencies[Agy Code],Tbl_Agencies[Agy Sort])</f>
        <v>132000</v>
      </c>
      <c r="J3088" s="2" t="str">
        <f>Tbl_BalanceHistory[[#This Row],[AgyCode]]&amp;": "&amp;Tbl_BalanceHistory[[#This Row],[Agency Name]]</f>
        <v>200: Children's Services Act</v>
      </c>
      <c r="K3088" s="1">
        <v>2015</v>
      </c>
      <c r="L3088" s="3">
        <v>453</v>
      </c>
      <c r="M3088" s="3" t="s">
        <v>584</v>
      </c>
      <c r="N3088" s="2" t="str">
        <f>Tbl_BalanceHistory[[#This Row],[ProgramCode]]&amp;": "&amp;Tbl_BalanceHistory[[#This Row],[Program Name]]</f>
        <v>453: Protective Services</v>
      </c>
      <c r="O3088" s="3" t="s">
        <v>1730</v>
      </c>
      <c r="P3088" s="1" t="str">
        <f>IF(Tbl_BalanceHistory[[#This Row],[FundCode]]="0100","GF",IF(Tbl_BalanceHistory[[#This Row],[FundCode]]="01000","GF","Hi Ed / OCR"))</f>
        <v>GF</v>
      </c>
      <c r="Q3088" s="5">
        <v>185798444</v>
      </c>
      <c r="R3088" s="5">
        <v>182806154</v>
      </c>
      <c r="S3088" s="5">
        <v>2992289</v>
      </c>
      <c r="T3088" s="5">
        <v>0</v>
      </c>
      <c r="U3088" s="3"/>
      <c r="V3088" s="5">
        <v>2992289</v>
      </c>
      <c r="W3088" s="5">
        <v>2992289</v>
      </c>
      <c r="X3088" s="5"/>
      <c r="Y3088" s="5"/>
      <c r="Z3088" s="5">
        <f>Tbl_BalanceHistory[[#This Row],[Discretionary Recommended - Pre 2022]]+Tbl_BalanceHistory[[#This Row],[Discretionary Balance Recommended: Policy]]+Tbl_BalanceHistory[[#This Row],[Discretionary Balance Recommended: Commitments]]</f>
        <v>2992289</v>
      </c>
      <c r="AA3088" s="5">
        <f>Tbl_BalanceHistory[[#This Row],[Discretionary Balance]]-Tbl_BalanceHistory[[#This Row],[Discretionary Reappropriation]]</f>
        <v>0</v>
      </c>
      <c r="AB3088" s="2" t="s">
        <v>2027</v>
      </c>
      <c r="AC3088" s="2"/>
      <c r="AD3088" s="2"/>
      <c r="AE3088" s="2"/>
    </row>
    <row r="3089" spans="1:31" ht="45" x14ac:dyDescent="0.25">
      <c r="A3089" s="2" t="s">
        <v>2025</v>
      </c>
      <c r="B3089" s="3">
        <v>9</v>
      </c>
      <c r="C3089" s="3">
        <v>188</v>
      </c>
      <c r="D3089" s="3" t="s">
        <v>579</v>
      </c>
      <c r="E3089" s="3" t="str">
        <f>_xlfn.XLOOKUP(Tbl_BalanceHistory[[#This Row],[RespAgy]],Tbl_Agencies[Agy Code],Tbl_Agencies[Agy Sort])</f>
        <v>131000</v>
      </c>
      <c r="F3089" s="2" t="str">
        <f>Tbl_BalanceHistory[[#This Row],[RespAgy]]&amp;": "&amp;Tbl_BalanceHistory[[#This Row],[RespAgency]]</f>
        <v>188: Secretary of Health and Human Resources</v>
      </c>
      <c r="G3089" s="3">
        <v>200</v>
      </c>
      <c r="H3089" s="3" t="s">
        <v>582</v>
      </c>
      <c r="I3089" s="3" t="str">
        <f>_xlfn.XLOOKUP(Tbl_BalanceHistory[[#This Row],[AgyCode]],Tbl_Agencies[Agy Code],Tbl_Agencies[Agy Sort])</f>
        <v>132000</v>
      </c>
      <c r="J3089" s="2" t="str">
        <f>Tbl_BalanceHistory[[#This Row],[AgyCode]]&amp;": "&amp;Tbl_BalanceHistory[[#This Row],[Agency Name]]</f>
        <v>200: Children's Services Act</v>
      </c>
      <c r="K3089" s="1">
        <v>2016</v>
      </c>
      <c r="L3089" s="3">
        <v>453</v>
      </c>
      <c r="M3089" s="3" t="s">
        <v>584</v>
      </c>
      <c r="N3089" s="2" t="str">
        <f>Tbl_BalanceHistory[[#This Row],[ProgramCode]]&amp;": "&amp;Tbl_BalanceHistory[[#This Row],[Program Name]]</f>
        <v>453: Protective Services</v>
      </c>
      <c r="O3089" s="3" t="s">
        <v>1730</v>
      </c>
      <c r="P3089" s="1" t="str">
        <f>IF(Tbl_BalanceHistory[[#This Row],[FundCode]]="0100","GF",IF(Tbl_BalanceHistory[[#This Row],[FundCode]]="01000","GF","Hi Ed / OCR"))</f>
        <v>GF</v>
      </c>
      <c r="Q3089" s="5">
        <v>195465843</v>
      </c>
      <c r="R3089" s="5">
        <v>195250852.61000001</v>
      </c>
      <c r="S3089" s="5">
        <v>214990</v>
      </c>
      <c r="T3089" s="5">
        <v>0</v>
      </c>
      <c r="U3089" s="3"/>
      <c r="V3089" s="5">
        <v>214990</v>
      </c>
      <c r="W3089" s="5">
        <v>0</v>
      </c>
      <c r="X3089" s="5"/>
      <c r="Y3089" s="5"/>
      <c r="Z3089" s="5">
        <f>Tbl_BalanceHistory[[#This Row],[Discretionary Recommended - Pre 2022]]+Tbl_BalanceHistory[[#This Row],[Discretionary Balance Recommended: Policy]]+Tbl_BalanceHistory[[#This Row],[Discretionary Balance Recommended: Commitments]]</f>
        <v>0</v>
      </c>
      <c r="AA3089" s="5">
        <f>Tbl_BalanceHistory[[#This Row],[Discretionary Balance]]-Tbl_BalanceHistory[[#This Row],[Discretionary Reappropriation]]</f>
        <v>214990</v>
      </c>
      <c r="AB3089" s="2"/>
      <c r="AC3089" s="2"/>
      <c r="AD3089" s="2"/>
      <c r="AE3089" s="2"/>
    </row>
    <row r="3090" spans="1:31" ht="45" x14ac:dyDescent="0.25">
      <c r="A3090" s="2" t="s">
        <v>2025</v>
      </c>
      <c r="B3090" s="3">
        <v>9</v>
      </c>
      <c r="C3090" s="3">
        <v>188</v>
      </c>
      <c r="D3090" s="3" t="s">
        <v>579</v>
      </c>
      <c r="E3090" s="3" t="str">
        <f>_xlfn.XLOOKUP(Tbl_BalanceHistory[[#This Row],[RespAgy]],Tbl_Agencies[Agy Code],Tbl_Agencies[Agy Sort])</f>
        <v>131000</v>
      </c>
      <c r="F3090" s="2" t="str">
        <f>Tbl_BalanceHistory[[#This Row],[RespAgy]]&amp;": "&amp;Tbl_BalanceHistory[[#This Row],[RespAgency]]</f>
        <v>188: Secretary of Health and Human Resources</v>
      </c>
      <c r="G3090" s="3">
        <v>200</v>
      </c>
      <c r="H3090" s="3" t="s">
        <v>582</v>
      </c>
      <c r="I3090" s="3" t="str">
        <f>_xlfn.XLOOKUP(Tbl_BalanceHistory[[#This Row],[AgyCode]],Tbl_Agencies[Agy Code],Tbl_Agencies[Agy Sort])</f>
        <v>132000</v>
      </c>
      <c r="J3090" s="2" t="str">
        <f>Tbl_BalanceHistory[[#This Row],[AgyCode]]&amp;": "&amp;Tbl_BalanceHistory[[#This Row],[Agency Name]]</f>
        <v>200: Children's Services Act</v>
      </c>
      <c r="K3090" s="1">
        <v>2017</v>
      </c>
      <c r="L3090" s="3">
        <v>453</v>
      </c>
      <c r="M3090" s="3" t="s">
        <v>584</v>
      </c>
      <c r="N3090" s="2" t="str">
        <f>Tbl_BalanceHistory[[#This Row],[ProgramCode]]&amp;": "&amp;Tbl_BalanceHistory[[#This Row],[Program Name]]</f>
        <v>453: Protective Services</v>
      </c>
      <c r="O3090" s="3" t="s">
        <v>886</v>
      </c>
      <c r="P3090" s="1" t="str">
        <f>IF(Tbl_BalanceHistory[[#This Row],[FundCode]]="0100","GF",IF(Tbl_BalanceHistory[[#This Row],[FundCode]]="01000","GF","Hi Ed / OCR"))</f>
        <v>GF</v>
      </c>
      <c r="Q3090" s="5">
        <v>233809346</v>
      </c>
      <c r="R3090" s="5">
        <v>233686059.63</v>
      </c>
      <c r="S3090" s="5">
        <v>123286</v>
      </c>
      <c r="T3090" s="5">
        <v>0</v>
      </c>
      <c r="U3090" s="3"/>
      <c r="V3090" s="5">
        <v>123286</v>
      </c>
      <c r="W3090" s="5">
        <v>0</v>
      </c>
      <c r="X3090" s="5"/>
      <c r="Y3090" s="5"/>
      <c r="Z3090" s="5">
        <f>Tbl_BalanceHistory[[#This Row],[Discretionary Recommended - Pre 2022]]+Tbl_BalanceHistory[[#This Row],[Discretionary Balance Recommended: Policy]]+Tbl_BalanceHistory[[#This Row],[Discretionary Balance Recommended: Commitments]]</f>
        <v>0</v>
      </c>
      <c r="AA3090" s="5">
        <f>Tbl_BalanceHistory[[#This Row],[Discretionary Balance]]-Tbl_BalanceHistory[[#This Row],[Discretionary Reappropriation]]</f>
        <v>123286</v>
      </c>
      <c r="AB3090" s="2"/>
      <c r="AC3090" s="2"/>
      <c r="AD3090" s="2"/>
      <c r="AE3090" s="2"/>
    </row>
    <row r="3091" spans="1:31" ht="45" x14ac:dyDescent="0.25">
      <c r="A3091" s="2" t="s">
        <v>2025</v>
      </c>
      <c r="B3091" s="3">
        <v>9</v>
      </c>
      <c r="C3091" s="3">
        <v>188</v>
      </c>
      <c r="D3091" s="3" t="s">
        <v>579</v>
      </c>
      <c r="E3091" s="3" t="str">
        <f>_xlfn.XLOOKUP(Tbl_BalanceHistory[[#This Row],[RespAgy]],Tbl_Agencies[Agy Code],Tbl_Agencies[Agy Sort])</f>
        <v>131000</v>
      </c>
      <c r="F3091" s="2" t="str">
        <f>Tbl_BalanceHistory[[#This Row],[RespAgy]]&amp;": "&amp;Tbl_BalanceHistory[[#This Row],[RespAgency]]</f>
        <v>188: Secretary of Health and Human Resources</v>
      </c>
      <c r="G3091" s="3">
        <v>200</v>
      </c>
      <c r="H3091" s="3" t="s">
        <v>582</v>
      </c>
      <c r="I3091" s="3" t="str">
        <f>_xlfn.XLOOKUP(Tbl_BalanceHistory[[#This Row],[AgyCode]],Tbl_Agencies[Agy Code],Tbl_Agencies[Agy Sort])</f>
        <v>132000</v>
      </c>
      <c r="J3091" s="2" t="str">
        <f>Tbl_BalanceHistory[[#This Row],[AgyCode]]&amp;": "&amp;Tbl_BalanceHistory[[#This Row],[Agency Name]]</f>
        <v>200: Children's Services Act</v>
      </c>
      <c r="K3091" s="1">
        <v>2018</v>
      </c>
      <c r="L3091" s="3">
        <v>453</v>
      </c>
      <c r="M3091" s="3" t="s">
        <v>584</v>
      </c>
      <c r="N3091" s="2" t="str">
        <f>Tbl_BalanceHistory[[#This Row],[ProgramCode]]&amp;": "&amp;Tbl_BalanceHistory[[#This Row],[Program Name]]</f>
        <v>453: Protective Services</v>
      </c>
      <c r="O3091" s="3" t="s">
        <v>886</v>
      </c>
      <c r="P3091" s="1" t="str">
        <f>IF(Tbl_BalanceHistory[[#This Row],[FundCode]]="0100","GF",IF(Tbl_BalanceHistory[[#This Row],[FundCode]]="01000","GF","Hi Ed / OCR"))</f>
        <v>GF</v>
      </c>
      <c r="Q3091" s="5">
        <v>239173504</v>
      </c>
      <c r="R3091" s="5">
        <v>239040589.47</v>
      </c>
      <c r="S3091" s="5">
        <v>132914</v>
      </c>
      <c r="T3091" s="5">
        <v>0</v>
      </c>
      <c r="U3091" s="3"/>
      <c r="V3091" s="5">
        <v>132914</v>
      </c>
      <c r="W3091" s="5">
        <v>0</v>
      </c>
      <c r="X3091" s="5"/>
      <c r="Y3091" s="5"/>
      <c r="Z3091" s="5">
        <f>Tbl_BalanceHistory[[#This Row],[Discretionary Recommended - Pre 2022]]+Tbl_BalanceHistory[[#This Row],[Discretionary Balance Recommended: Policy]]+Tbl_BalanceHistory[[#This Row],[Discretionary Balance Recommended: Commitments]]</f>
        <v>0</v>
      </c>
      <c r="AA3091" s="5">
        <f>Tbl_BalanceHistory[[#This Row],[Discretionary Balance]]-Tbl_BalanceHistory[[#This Row],[Discretionary Reappropriation]]</f>
        <v>132914</v>
      </c>
      <c r="AB3091" s="2"/>
      <c r="AC3091" s="2"/>
      <c r="AD3091" s="2"/>
      <c r="AE3091" s="2"/>
    </row>
    <row r="3092" spans="1:31" ht="135" x14ac:dyDescent="0.25">
      <c r="A3092" s="2" t="s">
        <v>2025</v>
      </c>
      <c r="B3092" s="3">
        <v>9</v>
      </c>
      <c r="C3092" s="3">
        <v>188</v>
      </c>
      <c r="D3092" s="3" t="s">
        <v>579</v>
      </c>
      <c r="E3092" s="3" t="str">
        <f>_xlfn.XLOOKUP(Tbl_BalanceHistory[[#This Row],[RespAgy]],Tbl_Agencies[Agy Code],Tbl_Agencies[Agy Sort])</f>
        <v>131000</v>
      </c>
      <c r="F3092" s="2" t="str">
        <f>Tbl_BalanceHistory[[#This Row],[RespAgy]]&amp;": "&amp;Tbl_BalanceHistory[[#This Row],[RespAgency]]</f>
        <v>188: Secretary of Health and Human Resources</v>
      </c>
      <c r="G3092" s="3">
        <v>200</v>
      </c>
      <c r="H3092" s="3" t="s">
        <v>582</v>
      </c>
      <c r="I3092" s="3" t="str">
        <f>_xlfn.XLOOKUP(Tbl_BalanceHistory[[#This Row],[AgyCode]],Tbl_Agencies[Agy Code],Tbl_Agencies[Agy Sort])</f>
        <v>132000</v>
      </c>
      <c r="J3092" s="2" t="str">
        <f>Tbl_BalanceHistory[[#This Row],[AgyCode]]&amp;": "&amp;Tbl_BalanceHistory[[#This Row],[Agency Name]]</f>
        <v>200: Children's Services Act</v>
      </c>
      <c r="K3092" s="1">
        <v>2019</v>
      </c>
      <c r="L3092" s="3">
        <v>453</v>
      </c>
      <c r="M3092" s="3" t="s">
        <v>584</v>
      </c>
      <c r="N3092" s="2" t="str">
        <f>Tbl_BalanceHistory[[#This Row],[ProgramCode]]&amp;": "&amp;Tbl_BalanceHistory[[#This Row],[Program Name]]</f>
        <v>453: Protective Services</v>
      </c>
      <c r="O3092" s="3" t="s">
        <v>886</v>
      </c>
      <c r="P3092" s="1" t="str">
        <f>IF(Tbl_BalanceHistory[[#This Row],[FundCode]]="0100","GF",IF(Tbl_BalanceHistory[[#This Row],[FundCode]]="01000","GF","Hi Ed / OCR"))</f>
        <v>GF</v>
      </c>
      <c r="Q3092" s="5">
        <v>248717661</v>
      </c>
      <c r="R3092" s="5">
        <v>244948809.66999999</v>
      </c>
      <c r="S3092" s="5">
        <v>3768851.33</v>
      </c>
      <c r="T3092" s="5">
        <v>3000</v>
      </c>
      <c r="U3092" s="3" t="s">
        <v>2028</v>
      </c>
      <c r="V3092" s="5">
        <v>3765851.33</v>
      </c>
      <c r="W3092" s="5">
        <v>3765851</v>
      </c>
      <c r="X3092" s="5"/>
      <c r="Y3092" s="5"/>
      <c r="Z3092" s="5">
        <f>Tbl_BalanceHistory[[#This Row],[Discretionary Recommended - Pre 2022]]+Tbl_BalanceHistory[[#This Row],[Discretionary Balance Recommended: Policy]]+Tbl_BalanceHistory[[#This Row],[Discretionary Balance Recommended: Commitments]]</f>
        <v>3765851</v>
      </c>
      <c r="AA3092" s="5">
        <f>Tbl_BalanceHistory[[#This Row],[Discretionary Balance]]-Tbl_BalanceHistory[[#This Row],[Discretionary Reappropriation]]</f>
        <v>0.33000000007450581</v>
      </c>
      <c r="AB3092" s="2" t="s">
        <v>2029</v>
      </c>
      <c r="AC3092" s="2"/>
      <c r="AD3092" s="2"/>
      <c r="AE3092" s="2" t="s">
        <v>2030</v>
      </c>
    </row>
    <row r="3093" spans="1:31" ht="45" x14ac:dyDescent="0.25">
      <c r="A3093" s="2" t="s">
        <v>577</v>
      </c>
      <c r="B3093" s="3">
        <v>9</v>
      </c>
      <c r="C3093" s="3">
        <v>188</v>
      </c>
      <c r="D3093" s="3" t="s">
        <v>579</v>
      </c>
      <c r="E3093" s="3" t="str">
        <f>_xlfn.XLOOKUP(Tbl_BalanceHistory[[#This Row],[RespAgy]],Tbl_Agencies[Agy Code],Tbl_Agencies[Agy Sort])</f>
        <v>131000</v>
      </c>
      <c r="F3093" s="2" t="str">
        <f>Tbl_BalanceHistory[[#This Row],[RespAgy]]&amp;": "&amp;Tbl_BalanceHistory[[#This Row],[RespAgency]]</f>
        <v>188: Secretary of Health and Human Resources</v>
      </c>
      <c r="G3093" s="3">
        <v>200</v>
      </c>
      <c r="H3093" s="3" t="s">
        <v>582</v>
      </c>
      <c r="I3093" s="3" t="str">
        <f>_xlfn.XLOOKUP(Tbl_BalanceHistory[[#This Row],[AgyCode]],Tbl_Agencies[Agy Code],Tbl_Agencies[Agy Sort])</f>
        <v>132000</v>
      </c>
      <c r="J3093" s="2" t="str">
        <f>Tbl_BalanceHistory[[#This Row],[AgyCode]]&amp;": "&amp;Tbl_BalanceHistory[[#This Row],[Agency Name]]</f>
        <v>200: Children's Services Act</v>
      </c>
      <c r="K3093" s="1">
        <v>2020</v>
      </c>
      <c r="L3093" s="3">
        <v>453</v>
      </c>
      <c r="M3093" s="3" t="s">
        <v>584</v>
      </c>
      <c r="N3093" s="2" t="str">
        <f>Tbl_BalanceHistory[[#This Row],[ProgramCode]]&amp;": "&amp;Tbl_BalanceHistory[[#This Row],[Program Name]]</f>
        <v>453: Protective Services</v>
      </c>
      <c r="O3093" s="3" t="s">
        <v>886</v>
      </c>
      <c r="P3093" s="1" t="str">
        <f>IF(Tbl_BalanceHistory[[#This Row],[FundCode]]="0100","GF",IF(Tbl_BalanceHistory[[#This Row],[FundCode]]="01000","GF","Hi Ed / OCR"))</f>
        <v>GF</v>
      </c>
      <c r="Q3093" s="5">
        <v>272566290</v>
      </c>
      <c r="R3093" s="5">
        <v>261315370.59999999</v>
      </c>
      <c r="S3093" s="5">
        <v>11250919.390000001</v>
      </c>
      <c r="T3093" s="5">
        <v>0</v>
      </c>
      <c r="U3093" s="3"/>
      <c r="V3093" s="5">
        <v>11250919.390000001</v>
      </c>
      <c r="W3093" s="5">
        <v>0</v>
      </c>
      <c r="X3093" s="5"/>
      <c r="Y3093" s="5"/>
      <c r="Z3093" s="5">
        <f>Tbl_BalanceHistory[[#This Row],[Discretionary Recommended - Pre 2022]]+Tbl_BalanceHistory[[#This Row],[Discretionary Balance Recommended: Policy]]+Tbl_BalanceHistory[[#This Row],[Discretionary Balance Recommended: Commitments]]</f>
        <v>0</v>
      </c>
      <c r="AA3093" s="5">
        <f>Tbl_BalanceHistory[[#This Row],[Discretionary Balance]]-Tbl_BalanceHistory[[#This Row],[Discretionary Reappropriation]]</f>
        <v>11250919.390000001</v>
      </c>
      <c r="AB3093" s="2"/>
      <c r="AC3093" s="2"/>
      <c r="AD3093" s="2"/>
      <c r="AE3093" s="2"/>
    </row>
    <row r="3094" spans="1:31" ht="90" x14ac:dyDescent="0.25">
      <c r="A3094" s="2" t="s">
        <v>2025</v>
      </c>
      <c r="B3094" s="3">
        <v>9</v>
      </c>
      <c r="C3094" s="3">
        <v>188</v>
      </c>
      <c r="D3094" s="3" t="s">
        <v>579</v>
      </c>
      <c r="E3094" s="3" t="str">
        <f>_xlfn.XLOOKUP(Tbl_BalanceHistory[[#This Row],[RespAgy]],Tbl_Agencies[Agy Code],Tbl_Agencies[Agy Sort])</f>
        <v>131000</v>
      </c>
      <c r="F3094" s="2" t="str">
        <f>Tbl_BalanceHistory[[#This Row],[RespAgy]]&amp;": "&amp;Tbl_BalanceHistory[[#This Row],[RespAgency]]</f>
        <v>188: Secretary of Health and Human Resources</v>
      </c>
      <c r="G3094" s="3">
        <v>200</v>
      </c>
      <c r="H3094" s="3" t="s">
        <v>582</v>
      </c>
      <c r="I3094" s="3" t="str">
        <f>_xlfn.XLOOKUP(Tbl_BalanceHistory[[#This Row],[AgyCode]],Tbl_Agencies[Agy Code],Tbl_Agencies[Agy Sort])</f>
        <v>132000</v>
      </c>
      <c r="J3094" s="2" t="str">
        <f>Tbl_BalanceHistory[[#This Row],[AgyCode]]&amp;": "&amp;Tbl_BalanceHistory[[#This Row],[Agency Name]]</f>
        <v>200: Children's Services Act</v>
      </c>
      <c r="K3094" s="1">
        <v>2015</v>
      </c>
      <c r="L3094" s="3">
        <v>499</v>
      </c>
      <c r="M3094" s="3" t="s">
        <v>62</v>
      </c>
      <c r="N3094" s="2" t="str">
        <f>Tbl_BalanceHistory[[#This Row],[ProgramCode]]&amp;": "&amp;Tbl_BalanceHistory[[#This Row],[Program Name]]</f>
        <v>499: Administrative and Support Services</v>
      </c>
      <c r="O3094" s="3" t="s">
        <v>1730</v>
      </c>
      <c r="P3094" s="1" t="str">
        <f>IF(Tbl_BalanceHistory[[#This Row],[FundCode]]="0100","GF",IF(Tbl_BalanceHistory[[#This Row],[FundCode]]="01000","GF","Hi Ed / OCR"))</f>
        <v>GF</v>
      </c>
      <c r="Q3094" s="5">
        <v>1613327</v>
      </c>
      <c r="R3094" s="5">
        <v>1554624</v>
      </c>
      <c r="S3094" s="5">
        <v>58702</v>
      </c>
      <c r="T3094" s="5">
        <v>0</v>
      </c>
      <c r="U3094" s="3"/>
      <c r="V3094" s="5">
        <v>58702</v>
      </c>
      <c r="W3094" s="5">
        <v>58702</v>
      </c>
      <c r="X3094" s="5"/>
      <c r="Y3094" s="5"/>
      <c r="Z3094" s="5">
        <f>Tbl_BalanceHistory[[#This Row],[Discretionary Recommended - Pre 2022]]+Tbl_BalanceHistory[[#This Row],[Discretionary Balance Recommended: Policy]]+Tbl_BalanceHistory[[#This Row],[Discretionary Balance Recommended: Commitments]]</f>
        <v>58702</v>
      </c>
      <c r="AA3094" s="5">
        <f>Tbl_BalanceHistory[[#This Row],[Discretionary Balance]]-Tbl_BalanceHistory[[#This Row],[Discretionary Reappropriation]]</f>
        <v>0</v>
      </c>
      <c r="AB3094" s="2" t="s">
        <v>2031</v>
      </c>
      <c r="AC3094" s="2"/>
      <c r="AD3094" s="2"/>
      <c r="AE3094" s="2"/>
    </row>
    <row r="3095" spans="1:31" ht="90" x14ac:dyDescent="0.25">
      <c r="A3095" s="2" t="s">
        <v>2025</v>
      </c>
      <c r="B3095" s="3">
        <v>9</v>
      </c>
      <c r="C3095" s="3">
        <v>188</v>
      </c>
      <c r="D3095" s="3" t="s">
        <v>579</v>
      </c>
      <c r="E3095" s="3" t="str">
        <f>_xlfn.XLOOKUP(Tbl_BalanceHistory[[#This Row],[RespAgy]],Tbl_Agencies[Agy Code],Tbl_Agencies[Agy Sort])</f>
        <v>131000</v>
      </c>
      <c r="F3095" s="2" t="str">
        <f>Tbl_BalanceHistory[[#This Row],[RespAgy]]&amp;": "&amp;Tbl_BalanceHistory[[#This Row],[RespAgency]]</f>
        <v>188: Secretary of Health and Human Resources</v>
      </c>
      <c r="G3095" s="3">
        <v>200</v>
      </c>
      <c r="H3095" s="3" t="s">
        <v>582</v>
      </c>
      <c r="I3095" s="3" t="str">
        <f>_xlfn.XLOOKUP(Tbl_BalanceHistory[[#This Row],[AgyCode]],Tbl_Agencies[Agy Code],Tbl_Agencies[Agy Sort])</f>
        <v>132000</v>
      </c>
      <c r="J3095" s="2" t="str">
        <f>Tbl_BalanceHistory[[#This Row],[AgyCode]]&amp;": "&amp;Tbl_BalanceHistory[[#This Row],[Agency Name]]</f>
        <v>200: Children's Services Act</v>
      </c>
      <c r="K3095" s="1">
        <v>2016</v>
      </c>
      <c r="L3095" s="3">
        <v>499</v>
      </c>
      <c r="M3095" s="3" t="s">
        <v>62</v>
      </c>
      <c r="N3095" s="2" t="str">
        <f>Tbl_BalanceHistory[[#This Row],[ProgramCode]]&amp;": "&amp;Tbl_BalanceHistory[[#This Row],[Program Name]]</f>
        <v>499: Administrative and Support Services</v>
      </c>
      <c r="O3095" s="3" t="s">
        <v>1730</v>
      </c>
      <c r="P3095" s="1" t="str">
        <f>IF(Tbl_BalanceHistory[[#This Row],[FundCode]]="0100","GF",IF(Tbl_BalanceHistory[[#This Row],[FundCode]]="01000","GF","Hi Ed / OCR"))</f>
        <v>GF</v>
      </c>
      <c r="Q3095" s="5">
        <v>1705475</v>
      </c>
      <c r="R3095" s="5">
        <v>1371319.94</v>
      </c>
      <c r="S3095" s="5">
        <v>334155</v>
      </c>
      <c r="T3095" s="5">
        <v>0</v>
      </c>
      <c r="U3095" s="3"/>
      <c r="V3095" s="5">
        <v>334155</v>
      </c>
      <c r="W3095" s="5">
        <v>14155</v>
      </c>
      <c r="X3095" s="5"/>
      <c r="Y3095" s="5"/>
      <c r="Z3095" s="5">
        <f>Tbl_BalanceHistory[[#This Row],[Discretionary Recommended - Pre 2022]]+Tbl_BalanceHistory[[#This Row],[Discretionary Balance Recommended: Policy]]+Tbl_BalanceHistory[[#This Row],[Discretionary Balance Recommended: Commitments]]</f>
        <v>14155</v>
      </c>
      <c r="AA3095" s="5">
        <f>Tbl_BalanceHistory[[#This Row],[Discretionary Balance]]-Tbl_BalanceHistory[[#This Row],[Discretionary Reappropriation]]</f>
        <v>320000</v>
      </c>
      <c r="AB3095" s="2" t="s">
        <v>2032</v>
      </c>
      <c r="AC3095" s="2"/>
      <c r="AD3095" s="2"/>
      <c r="AE3095" s="2"/>
    </row>
    <row r="3096" spans="1:31" ht="45" x14ac:dyDescent="0.25">
      <c r="A3096" s="2" t="s">
        <v>2025</v>
      </c>
      <c r="B3096" s="3">
        <v>9</v>
      </c>
      <c r="C3096" s="3">
        <v>188</v>
      </c>
      <c r="D3096" s="3" t="s">
        <v>579</v>
      </c>
      <c r="E3096" s="3" t="str">
        <f>_xlfn.XLOOKUP(Tbl_BalanceHistory[[#This Row],[RespAgy]],Tbl_Agencies[Agy Code],Tbl_Agencies[Agy Sort])</f>
        <v>131000</v>
      </c>
      <c r="F3096" s="2" t="str">
        <f>Tbl_BalanceHistory[[#This Row],[RespAgy]]&amp;": "&amp;Tbl_BalanceHistory[[#This Row],[RespAgency]]</f>
        <v>188: Secretary of Health and Human Resources</v>
      </c>
      <c r="G3096" s="3">
        <v>200</v>
      </c>
      <c r="H3096" s="3" t="s">
        <v>582</v>
      </c>
      <c r="I3096" s="3" t="str">
        <f>_xlfn.XLOOKUP(Tbl_BalanceHistory[[#This Row],[AgyCode]],Tbl_Agencies[Agy Code],Tbl_Agencies[Agy Sort])</f>
        <v>132000</v>
      </c>
      <c r="J3096" s="2" t="str">
        <f>Tbl_BalanceHistory[[#This Row],[AgyCode]]&amp;": "&amp;Tbl_BalanceHistory[[#This Row],[Agency Name]]</f>
        <v>200: Children's Services Act</v>
      </c>
      <c r="K3096" s="1">
        <v>2017</v>
      </c>
      <c r="L3096" s="3">
        <v>499</v>
      </c>
      <c r="M3096" s="3" t="s">
        <v>62</v>
      </c>
      <c r="N3096" s="2" t="str">
        <f>Tbl_BalanceHistory[[#This Row],[ProgramCode]]&amp;": "&amp;Tbl_BalanceHistory[[#This Row],[Program Name]]</f>
        <v>499: Administrative and Support Services</v>
      </c>
      <c r="O3096" s="3" t="s">
        <v>886</v>
      </c>
      <c r="P3096" s="1" t="str">
        <f>IF(Tbl_BalanceHistory[[#This Row],[FundCode]]="0100","GF",IF(Tbl_BalanceHistory[[#This Row],[FundCode]]="01000","GF","Hi Ed / OCR"))</f>
        <v>GF</v>
      </c>
      <c r="Q3096" s="5">
        <v>1815787</v>
      </c>
      <c r="R3096" s="5">
        <v>1651811.39</v>
      </c>
      <c r="S3096" s="5">
        <v>163975</v>
      </c>
      <c r="T3096" s="5">
        <v>0</v>
      </c>
      <c r="U3096" s="3"/>
      <c r="V3096" s="5">
        <v>163975</v>
      </c>
      <c r="W3096" s="5">
        <v>0</v>
      </c>
      <c r="X3096" s="5"/>
      <c r="Y3096" s="5"/>
      <c r="Z3096" s="5">
        <f>Tbl_BalanceHistory[[#This Row],[Discretionary Recommended - Pre 2022]]+Tbl_BalanceHistory[[#This Row],[Discretionary Balance Recommended: Policy]]+Tbl_BalanceHistory[[#This Row],[Discretionary Balance Recommended: Commitments]]</f>
        <v>0</v>
      </c>
      <c r="AA3096" s="5">
        <f>Tbl_BalanceHistory[[#This Row],[Discretionary Balance]]-Tbl_BalanceHistory[[#This Row],[Discretionary Reappropriation]]</f>
        <v>163975</v>
      </c>
      <c r="AB3096" s="2" t="s">
        <v>2033</v>
      </c>
      <c r="AC3096" s="2"/>
      <c r="AD3096" s="2"/>
      <c r="AE3096" s="2"/>
    </row>
    <row r="3097" spans="1:31" ht="45" x14ac:dyDescent="0.25">
      <c r="A3097" s="2" t="s">
        <v>2025</v>
      </c>
      <c r="B3097" s="3">
        <v>9</v>
      </c>
      <c r="C3097" s="3">
        <v>188</v>
      </c>
      <c r="D3097" s="3" t="s">
        <v>579</v>
      </c>
      <c r="E3097" s="3" t="str">
        <f>_xlfn.XLOOKUP(Tbl_BalanceHistory[[#This Row],[RespAgy]],Tbl_Agencies[Agy Code],Tbl_Agencies[Agy Sort])</f>
        <v>131000</v>
      </c>
      <c r="F3097" s="2" t="str">
        <f>Tbl_BalanceHistory[[#This Row],[RespAgy]]&amp;": "&amp;Tbl_BalanceHistory[[#This Row],[RespAgency]]</f>
        <v>188: Secretary of Health and Human Resources</v>
      </c>
      <c r="G3097" s="3">
        <v>200</v>
      </c>
      <c r="H3097" s="3" t="s">
        <v>582</v>
      </c>
      <c r="I3097" s="3" t="str">
        <f>_xlfn.XLOOKUP(Tbl_BalanceHistory[[#This Row],[AgyCode]],Tbl_Agencies[Agy Code],Tbl_Agencies[Agy Sort])</f>
        <v>132000</v>
      </c>
      <c r="J3097" s="2" t="str">
        <f>Tbl_BalanceHistory[[#This Row],[AgyCode]]&amp;": "&amp;Tbl_BalanceHistory[[#This Row],[Agency Name]]</f>
        <v>200: Children's Services Act</v>
      </c>
      <c r="K3097" s="1">
        <v>2018</v>
      </c>
      <c r="L3097" s="3">
        <v>499</v>
      </c>
      <c r="M3097" s="3" t="s">
        <v>62</v>
      </c>
      <c r="N3097" s="2" t="str">
        <f>Tbl_BalanceHistory[[#This Row],[ProgramCode]]&amp;": "&amp;Tbl_BalanceHistory[[#This Row],[Program Name]]</f>
        <v>499: Administrative and Support Services</v>
      </c>
      <c r="O3097" s="3" t="s">
        <v>886</v>
      </c>
      <c r="P3097" s="1" t="str">
        <f>IF(Tbl_BalanceHistory[[#This Row],[FundCode]]="0100","GF",IF(Tbl_BalanceHistory[[#This Row],[FundCode]]="01000","GF","Hi Ed / OCR"))</f>
        <v>GF</v>
      </c>
      <c r="Q3097" s="5">
        <v>1930314</v>
      </c>
      <c r="R3097" s="5">
        <v>1896300.1</v>
      </c>
      <c r="S3097" s="5">
        <v>34013</v>
      </c>
      <c r="T3097" s="5">
        <v>0</v>
      </c>
      <c r="U3097" s="3"/>
      <c r="V3097" s="5">
        <v>34013</v>
      </c>
      <c r="W3097" s="5">
        <v>0</v>
      </c>
      <c r="X3097" s="5"/>
      <c r="Y3097" s="5"/>
      <c r="Z3097" s="5">
        <f>Tbl_BalanceHistory[[#This Row],[Discretionary Recommended - Pre 2022]]+Tbl_BalanceHistory[[#This Row],[Discretionary Balance Recommended: Policy]]+Tbl_BalanceHistory[[#This Row],[Discretionary Balance Recommended: Commitments]]</f>
        <v>0</v>
      </c>
      <c r="AA3097" s="5">
        <f>Tbl_BalanceHistory[[#This Row],[Discretionary Balance]]-Tbl_BalanceHistory[[#This Row],[Discretionary Reappropriation]]</f>
        <v>34013</v>
      </c>
      <c r="AB3097" s="2"/>
      <c r="AC3097" s="2"/>
      <c r="AD3097" s="2"/>
      <c r="AE3097" s="2"/>
    </row>
    <row r="3098" spans="1:31" ht="45" x14ac:dyDescent="0.25">
      <c r="A3098" s="2" t="s">
        <v>2025</v>
      </c>
      <c r="B3098" s="3">
        <v>9</v>
      </c>
      <c r="C3098" s="3">
        <v>188</v>
      </c>
      <c r="D3098" s="3" t="s">
        <v>579</v>
      </c>
      <c r="E3098" s="3" t="str">
        <f>_xlfn.XLOOKUP(Tbl_BalanceHistory[[#This Row],[RespAgy]],Tbl_Agencies[Agy Code],Tbl_Agencies[Agy Sort])</f>
        <v>131000</v>
      </c>
      <c r="F3098" s="2" t="str">
        <f>Tbl_BalanceHistory[[#This Row],[RespAgy]]&amp;": "&amp;Tbl_BalanceHistory[[#This Row],[RespAgency]]</f>
        <v>188: Secretary of Health and Human Resources</v>
      </c>
      <c r="G3098" s="3">
        <v>200</v>
      </c>
      <c r="H3098" s="3" t="s">
        <v>582</v>
      </c>
      <c r="I3098" s="3" t="str">
        <f>_xlfn.XLOOKUP(Tbl_BalanceHistory[[#This Row],[AgyCode]],Tbl_Agencies[Agy Code],Tbl_Agencies[Agy Sort])</f>
        <v>132000</v>
      </c>
      <c r="J3098" s="2" t="str">
        <f>Tbl_BalanceHistory[[#This Row],[AgyCode]]&amp;": "&amp;Tbl_BalanceHistory[[#This Row],[Agency Name]]</f>
        <v>200: Children's Services Act</v>
      </c>
      <c r="K3098" s="1">
        <v>2019</v>
      </c>
      <c r="L3098" s="3">
        <v>499</v>
      </c>
      <c r="M3098" s="3" t="s">
        <v>62</v>
      </c>
      <c r="N3098" s="2" t="str">
        <f>Tbl_BalanceHistory[[#This Row],[ProgramCode]]&amp;": "&amp;Tbl_BalanceHistory[[#This Row],[Program Name]]</f>
        <v>499: Administrative and Support Services</v>
      </c>
      <c r="O3098" s="3" t="s">
        <v>886</v>
      </c>
      <c r="P3098" s="1" t="str">
        <f>IF(Tbl_BalanceHistory[[#This Row],[FundCode]]="0100","GF",IF(Tbl_BalanceHistory[[#This Row],[FundCode]]="01000","GF","Hi Ed / OCR"))</f>
        <v>GF</v>
      </c>
      <c r="Q3098" s="5">
        <v>1936654</v>
      </c>
      <c r="R3098" s="5">
        <v>1897691.91</v>
      </c>
      <c r="S3098" s="5">
        <v>38962.089999999997</v>
      </c>
      <c r="T3098" s="5">
        <v>0</v>
      </c>
      <c r="U3098" s="3"/>
      <c r="V3098" s="5">
        <v>38962.089999999997</v>
      </c>
      <c r="W3098" s="5">
        <v>0</v>
      </c>
      <c r="X3098" s="5"/>
      <c r="Y3098" s="5"/>
      <c r="Z3098" s="5">
        <f>Tbl_BalanceHistory[[#This Row],[Discretionary Recommended - Pre 2022]]+Tbl_BalanceHistory[[#This Row],[Discretionary Balance Recommended: Policy]]+Tbl_BalanceHistory[[#This Row],[Discretionary Balance Recommended: Commitments]]</f>
        <v>0</v>
      </c>
      <c r="AA3098" s="5">
        <f>Tbl_BalanceHistory[[#This Row],[Discretionary Balance]]-Tbl_BalanceHistory[[#This Row],[Discretionary Reappropriation]]</f>
        <v>38962.089999999997</v>
      </c>
      <c r="AB3098" s="2"/>
      <c r="AC3098" s="2"/>
      <c r="AD3098" s="2"/>
      <c r="AE3098" s="2"/>
    </row>
    <row r="3099" spans="1:31" ht="45" x14ac:dyDescent="0.25">
      <c r="A3099" s="2" t="s">
        <v>577</v>
      </c>
      <c r="B3099" s="3">
        <v>9</v>
      </c>
      <c r="C3099" s="3">
        <v>188</v>
      </c>
      <c r="D3099" s="3" t="s">
        <v>579</v>
      </c>
      <c r="E3099" s="3" t="str">
        <f>_xlfn.XLOOKUP(Tbl_BalanceHistory[[#This Row],[RespAgy]],Tbl_Agencies[Agy Code],Tbl_Agencies[Agy Sort])</f>
        <v>131000</v>
      </c>
      <c r="F3099" s="2" t="str">
        <f>Tbl_BalanceHistory[[#This Row],[RespAgy]]&amp;": "&amp;Tbl_BalanceHistory[[#This Row],[RespAgency]]</f>
        <v>188: Secretary of Health and Human Resources</v>
      </c>
      <c r="G3099" s="3">
        <v>200</v>
      </c>
      <c r="H3099" s="3" t="s">
        <v>582</v>
      </c>
      <c r="I3099" s="3" t="str">
        <f>_xlfn.XLOOKUP(Tbl_BalanceHistory[[#This Row],[AgyCode]],Tbl_Agencies[Agy Code],Tbl_Agencies[Agy Sort])</f>
        <v>132000</v>
      </c>
      <c r="J3099" s="2" t="str">
        <f>Tbl_BalanceHistory[[#This Row],[AgyCode]]&amp;": "&amp;Tbl_BalanceHistory[[#This Row],[Agency Name]]</f>
        <v>200: Children's Services Act</v>
      </c>
      <c r="K3099" s="1">
        <v>2020</v>
      </c>
      <c r="L3099" s="3">
        <v>499</v>
      </c>
      <c r="M3099" s="3" t="s">
        <v>62</v>
      </c>
      <c r="N3099" s="2" t="str">
        <f>Tbl_BalanceHistory[[#This Row],[ProgramCode]]&amp;": "&amp;Tbl_BalanceHistory[[#This Row],[Program Name]]</f>
        <v>499: Administrative and Support Services</v>
      </c>
      <c r="O3099" s="3" t="s">
        <v>886</v>
      </c>
      <c r="P3099" s="1" t="str">
        <f>IF(Tbl_BalanceHistory[[#This Row],[FundCode]]="0100","GF",IF(Tbl_BalanceHistory[[#This Row],[FundCode]]="01000","GF","Hi Ed / OCR"))</f>
        <v>GF</v>
      </c>
      <c r="Q3099" s="5">
        <v>1994902</v>
      </c>
      <c r="R3099" s="5">
        <v>1931664.74</v>
      </c>
      <c r="S3099" s="5">
        <v>63237.26</v>
      </c>
      <c r="T3099" s="5">
        <v>0</v>
      </c>
      <c r="U3099" s="3"/>
      <c r="V3099" s="5">
        <v>63237.26</v>
      </c>
      <c r="W3099" s="5">
        <v>0</v>
      </c>
      <c r="X3099" s="5"/>
      <c r="Y3099" s="5"/>
      <c r="Z3099" s="5">
        <f>Tbl_BalanceHistory[[#This Row],[Discretionary Recommended - Pre 2022]]+Tbl_BalanceHistory[[#This Row],[Discretionary Balance Recommended: Policy]]+Tbl_BalanceHistory[[#This Row],[Discretionary Balance Recommended: Commitments]]</f>
        <v>0</v>
      </c>
      <c r="AA3099" s="5">
        <f>Tbl_BalanceHistory[[#This Row],[Discretionary Balance]]-Tbl_BalanceHistory[[#This Row],[Discretionary Reappropriation]]</f>
        <v>63237.26</v>
      </c>
      <c r="AB3099" s="2"/>
      <c r="AC3099" s="2"/>
      <c r="AD3099" s="2"/>
      <c r="AE3099" s="2"/>
    </row>
    <row r="3100" spans="1:31" ht="45" x14ac:dyDescent="0.25">
      <c r="A3100" s="2" t="s">
        <v>577</v>
      </c>
      <c r="B3100" s="3">
        <v>9</v>
      </c>
      <c r="C3100" s="3">
        <v>200</v>
      </c>
      <c r="D3100" s="3" t="s">
        <v>582</v>
      </c>
      <c r="E3100" s="3" t="str">
        <f>_xlfn.XLOOKUP(Tbl_BalanceHistory[[#This Row],[RespAgy]],Tbl_Agencies[Agy Code],Tbl_Agencies[Agy Sort])</f>
        <v>132000</v>
      </c>
      <c r="F3100" s="2" t="str">
        <f>Tbl_BalanceHistory[[#This Row],[RespAgy]]&amp;": "&amp;Tbl_BalanceHistory[[#This Row],[RespAgency]]</f>
        <v>200: Children's Services Act</v>
      </c>
      <c r="G3100" s="3">
        <v>200</v>
      </c>
      <c r="H3100" s="3" t="s">
        <v>582</v>
      </c>
      <c r="I3100" s="3" t="str">
        <f>_xlfn.XLOOKUP(Tbl_BalanceHistory[[#This Row],[AgyCode]],Tbl_Agencies[Agy Code],Tbl_Agencies[Agy Sort])</f>
        <v>132000</v>
      </c>
      <c r="J3100" s="2" t="str">
        <f>Tbl_BalanceHistory[[#This Row],[AgyCode]]&amp;": "&amp;Tbl_BalanceHistory[[#This Row],[Agency Name]]</f>
        <v>200: Children's Services Act</v>
      </c>
      <c r="K3100" s="1">
        <v>2021</v>
      </c>
      <c r="L3100" s="3">
        <v>453</v>
      </c>
      <c r="M3100" s="3" t="s">
        <v>584</v>
      </c>
      <c r="N3100" s="2" t="str">
        <f>Tbl_BalanceHistory[[#This Row],[ProgramCode]]&amp;": "&amp;Tbl_BalanceHistory[[#This Row],[Program Name]]</f>
        <v>453: Protective Services</v>
      </c>
      <c r="O3100" s="3" t="s">
        <v>886</v>
      </c>
      <c r="P3100" s="1" t="str">
        <f>IF(Tbl_BalanceHistory[[#This Row],[FundCode]]="0100","GF",IF(Tbl_BalanceHistory[[#This Row],[FundCode]]="01000","GF","Hi Ed / OCR"))</f>
        <v>GF</v>
      </c>
      <c r="Q3100" s="5">
        <v>277195733</v>
      </c>
      <c r="R3100" s="5">
        <v>270746315.13</v>
      </c>
      <c r="S3100" s="5">
        <v>6449417.8700000001</v>
      </c>
      <c r="T3100" s="5">
        <v>0</v>
      </c>
      <c r="U3100" s="3"/>
      <c r="V3100" s="5">
        <v>6449417.8700000001</v>
      </c>
      <c r="W3100" s="5">
        <v>0</v>
      </c>
      <c r="X3100" s="5"/>
      <c r="Y3100" s="5"/>
      <c r="Z3100" s="5">
        <f>Tbl_BalanceHistory[[#This Row],[Discretionary Recommended - Pre 2022]]+Tbl_BalanceHistory[[#This Row],[Discretionary Balance Recommended: Policy]]+Tbl_BalanceHistory[[#This Row],[Discretionary Balance Recommended: Commitments]]</f>
        <v>0</v>
      </c>
      <c r="AA3100" s="5">
        <f>Tbl_BalanceHistory[[#This Row],[Discretionary Balance]]-Tbl_BalanceHistory[[#This Row],[Discretionary Reappropriation]]</f>
        <v>6449417.8700000001</v>
      </c>
      <c r="AB3100" s="2"/>
      <c r="AC3100" s="2"/>
      <c r="AD3100" s="2"/>
      <c r="AE3100" s="2"/>
    </row>
    <row r="3101" spans="1:31" ht="45" x14ac:dyDescent="0.25">
      <c r="A3101" s="2" t="s">
        <v>577</v>
      </c>
      <c r="B3101" s="3">
        <v>9</v>
      </c>
      <c r="C3101" s="3">
        <v>200</v>
      </c>
      <c r="D3101" s="3" t="s">
        <v>582</v>
      </c>
      <c r="E3101" s="3" t="str">
        <f>_xlfn.XLOOKUP(Tbl_BalanceHistory[[#This Row],[RespAgy]],Tbl_Agencies[Agy Code],Tbl_Agencies[Agy Sort])</f>
        <v>132000</v>
      </c>
      <c r="F3101" s="2" t="str">
        <f>Tbl_BalanceHistory[[#This Row],[RespAgy]]&amp;": "&amp;Tbl_BalanceHistory[[#This Row],[RespAgency]]</f>
        <v>200: Children's Services Act</v>
      </c>
      <c r="G3101" s="3">
        <v>200</v>
      </c>
      <c r="H3101" s="3" t="s">
        <v>582</v>
      </c>
      <c r="I3101" s="3" t="str">
        <f>_xlfn.XLOOKUP(Tbl_BalanceHistory[[#This Row],[AgyCode]],Tbl_Agencies[Agy Code],Tbl_Agencies[Agy Sort])</f>
        <v>132000</v>
      </c>
      <c r="J3101" s="2" t="str">
        <f>Tbl_BalanceHistory[[#This Row],[AgyCode]]&amp;": "&amp;Tbl_BalanceHistory[[#This Row],[Agency Name]]</f>
        <v>200: Children's Services Act</v>
      </c>
      <c r="K3101" s="1">
        <v>2022</v>
      </c>
      <c r="L3101" s="3">
        <v>453</v>
      </c>
      <c r="M3101" s="3" t="s">
        <v>584</v>
      </c>
      <c r="N3101" s="2" t="str">
        <f>Tbl_BalanceHistory[[#This Row],[ProgramCode]]&amp;": "&amp;Tbl_BalanceHistory[[#This Row],[Program Name]]</f>
        <v>453: Protective Services</v>
      </c>
      <c r="O3101" s="3" t="s">
        <v>886</v>
      </c>
      <c r="P3101" s="1" t="str">
        <f>IF(Tbl_BalanceHistory[[#This Row],[FundCode]]="0100","GF",IF(Tbl_BalanceHistory[[#This Row],[FundCode]]="01000","GF","Hi Ed / OCR"))</f>
        <v>GF</v>
      </c>
      <c r="Q3101" s="5">
        <v>296245094</v>
      </c>
      <c r="R3101" s="5">
        <v>267021537.18000001</v>
      </c>
      <c r="S3101" s="5">
        <v>29223556.82</v>
      </c>
      <c r="T3101" s="5">
        <v>29223556.82</v>
      </c>
      <c r="U3101" s="3" t="s">
        <v>2034</v>
      </c>
      <c r="V3101" s="5">
        <v>0</v>
      </c>
      <c r="W3101" s="5"/>
      <c r="X3101" s="5">
        <v>0</v>
      </c>
      <c r="Y3101" s="5">
        <v>0</v>
      </c>
      <c r="Z3101" s="5">
        <f>Tbl_BalanceHistory[[#This Row],[Discretionary Recommended - Pre 2022]]+Tbl_BalanceHistory[[#This Row],[Discretionary Balance Recommended: Policy]]+Tbl_BalanceHistory[[#This Row],[Discretionary Balance Recommended: Commitments]]</f>
        <v>0</v>
      </c>
      <c r="AA3101" s="5">
        <f>Tbl_BalanceHistory[[#This Row],[Discretionary Balance]]-Tbl_BalanceHistory[[#This Row],[Discretionary Reappropriation]]</f>
        <v>0</v>
      </c>
      <c r="AB3101" s="2"/>
      <c r="AC3101" s="2"/>
      <c r="AD3101" s="2"/>
      <c r="AE3101" s="2"/>
    </row>
    <row r="3102" spans="1:31" ht="45" x14ac:dyDescent="0.25">
      <c r="A3102" s="2" t="s">
        <v>577</v>
      </c>
      <c r="B3102" s="3">
        <v>9</v>
      </c>
      <c r="C3102" s="3">
        <v>200</v>
      </c>
      <c r="D3102" s="3" t="s">
        <v>582</v>
      </c>
      <c r="E3102" s="3" t="str">
        <f>_xlfn.XLOOKUP(Tbl_BalanceHistory[[#This Row],[RespAgy]],Tbl_Agencies[Agy Code],Tbl_Agencies[Agy Sort])</f>
        <v>132000</v>
      </c>
      <c r="F3102" s="2" t="str">
        <f>Tbl_BalanceHistory[[#This Row],[RespAgy]]&amp;": "&amp;Tbl_BalanceHistory[[#This Row],[RespAgency]]</f>
        <v>200: Children's Services Act</v>
      </c>
      <c r="G3102" s="3">
        <v>200</v>
      </c>
      <c r="H3102" s="3" t="s">
        <v>582</v>
      </c>
      <c r="I3102" s="3" t="str">
        <f>_xlfn.XLOOKUP(Tbl_BalanceHistory[[#This Row],[AgyCode]],Tbl_Agencies[Agy Code],Tbl_Agencies[Agy Sort])</f>
        <v>132000</v>
      </c>
      <c r="J3102" s="2" t="str">
        <f>Tbl_BalanceHistory[[#This Row],[AgyCode]]&amp;": "&amp;Tbl_BalanceHistory[[#This Row],[Agency Name]]</f>
        <v>200: Children's Services Act</v>
      </c>
      <c r="K3102" s="1">
        <v>2023</v>
      </c>
      <c r="L3102" s="3">
        <v>453</v>
      </c>
      <c r="M3102" s="3" t="s">
        <v>584</v>
      </c>
      <c r="N3102" s="2" t="str">
        <f>Tbl_BalanceHistory[[#This Row],[ProgramCode]]&amp;": "&amp;Tbl_BalanceHistory[[#This Row],[Program Name]]</f>
        <v>453: Protective Services</v>
      </c>
      <c r="O3102" s="3" t="s">
        <v>886</v>
      </c>
      <c r="P3102" s="1" t="str">
        <f>IF(Tbl_BalanceHistory[[#This Row],[FundCode]]="0100","GF",IF(Tbl_BalanceHistory[[#This Row],[FundCode]]="01000","GF","Hi Ed / OCR"))</f>
        <v>GF</v>
      </c>
      <c r="Q3102" s="5">
        <v>323468650.81999999</v>
      </c>
      <c r="R3102" s="5">
        <v>282757414.17000002</v>
      </c>
      <c r="S3102" s="5">
        <v>40711236.649999999</v>
      </c>
      <c r="T3102" s="5">
        <v>0</v>
      </c>
      <c r="U3102" s="3"/>
      <c r="V3102" s="5">
        <v>40711236.649999999</v>
      </c>
      <c r="W3102" s="5">
        <v>0</v>
      </c>
      <c r="X3102" s="5">
        <v>0</v>
      </c>
      <c r="Y3102" s="5">
        <v>0</v>
      </c>
      <c r="Z3102" s="5">
        <v>0</v>
      </c>
      <c r="AA3102" s="5">
        <v>40711236.649999999</v>
      </c>
      <c r="AB3102" s="2"/>
      <c r="AC3102" s="2"/>
      <c r="AD3102" s="2" t="s">
        <v>2407</v>
      </c>
      <c r="AE3102" s="2"/>
    </row>
    <row r="3103" spans="1:31" ht="45" x14ac:dyDescent="0.25">
      <c r="A3103" s="2" t="s">
        <v>577</v>
      </c>
      <c r="B3103" s="3">
        <v>9</v>
      </c>
      <c r="C3103" s="3">
        <v>200</v>
      </c>
      <c r="D3103" s="3" t="s">
        <v>582</v>
      </c>
      <c r="E3103" s="3" t="str">
        <f>_xlfn.XLOOKUP(Tbl_BalanceHistory[[#This Row],[RespAgy]],Tbl_Agencies[Agy Code],Tbl_Agencies[Agy Sort])</f>
        <v>132000</v>
      </c>
      <c r="F3103" s="2" t="str">
        <f>Tbl_BalanceHistory[[#This Row],[RespAgy]]&amp;": "&amp;Tbl_BalanceHistory[[#This Row],[RespAgency]]</f>
        <v>200: Children's Services Act</v>
      </c>
      <c r="G3103" s="3">
        <v>200</v>
      </c>
      <c r="H3103" s="3" t="s">
        <v>582</v>
      </c>
      <c r="I3103" s="3" t="str">
        <f>_xlfn.XLOOKUP(Tbl_BalanceHistory[[#This Row],[AgyCode]],Tbl_Agencies[Agy Code],Tbl_Agencies[Agy Sort])</f>
        <v>132000</v>
      </c>
      <c r="J3103" s="2" t="str">
        <f>Tbl_BalanceHistory[[#This Row],[AgyCode]]&amp;": "&amp;Tbl_BalanceHistory[[#This Row],[Agency Name]]</f>
        <v>200: Children's Services Act</v>
      </c>
      <c r="K3103" s="1">
        <v>2024</v>
      </c>
      <c r="L3103" s="3">
        <v>453</v>
      </c>
      <c r="M3103" s="3" t="s">
        <v>584</v>
      </c>
      <c r="N3103" s="2" t="str">
        <f>Tbl_BalanceHistory[[#This Row],[ProgramCode]]&amp;": "&amp;Tbl_BalanceHistory[[#This Row],[Program Name]]</f>
        <v>453: Protective Services</v>
      </c>
      <c r="O3103" s="3" t="s">
        <v>886</v>
      </c>
      <c r="P3103" s="1" t="str">
        <f>IF(Tbl_BalanceHistory[[#This Row],[FundCode]]="0100","GF",IF(Tbl_BalanceHistory[[#This Row],[FundCode]]="01000","GF","Hi Ed / OCR"))</f>
        <v>GF</v>
      </c>
      <c r="Q3103" s="5">
        <v>325686234</v>
      </c>
      <c r="R3103" s="5">
        <v>323794861.69</v>
      </c>
      <c r="S3103" s="5">
        <v>1891372.31</v>
      </c>
      <c r="T3103" s="5">
        <v>0</v>
      </c>
      <c r="U3103" s="3" t="s">
        <v>2569</v>
      </c>
      <c r="V3103" s="5">
        <v>1891372.31</v>
      </c>
      <c r="W3103" s="5">
        <v>0</v>
      </c>
      <c r="X3103" s="5">
        <v>0</v>
      </c>
      <c r="Y3103" s="5">
        <v>0</v>
      </c>
      <c r="Z3103" s="5">
        <v>0</v>
      </c>
      <c r="AA3103" s="5">
        <v>1891372.31</v>
      </c>
      <c r="AB3103" s="2"/>
      <c r="AC3103" s="2"/>
      <c r="AD3103" s="2"/>
      <c r="AE3103" s="2" t="s">
        <v>2570</v>
      </c>
    </row>
    <row r="3104" spans="1:31" ht="45" x14ac:dyDescent="0.25">
      <c r="A3104" s="2" t="s">
        <v>577</v>
      </c>
      <c r="B3104" s="3">
        <v>9</v>
      </c>
      <c r="C3104" s="3">
        <v>200</v>
      </c>
      <c r="D3104" s="3" t="s">
        <v>582</v>
      </c>
      <c r="E3104" s="3" t="str">
        <f>_xlfn.XLOOKUP(Tbl_BalanceHistory[[#This Row],[RespAgy]],Tbl_Agencies[Agy Code],Tbl_Agencies[Agy Sort])</f>
        <v>132000</v>
      </c>
      <c r="F3104" s="2" t="str">
        <f>Tbl_BalanceHistory[[#This Row],[RespAgy]]&amp;": "&amp;Tbl_BalanceHistory[[#This Row],[RespAgency]]</f>
        <v>200: Children's Services Act</v>
      </c>
      <c r="G3104" s="3">
        <v>200</v>
      </c>
      <c r="H3104" s="3" t="s">
        <v>582</v>
      </c>
      <c r="I3104" s="3" t="str">
        <f>_xlfn.XLOOKUP(Tbl_BalanceHistory[[#This Row],[AgyCode]],Tbl_Agencies[Agy Code],Tbl_Agencies[Agy Sort])</f>
        <v>132000</v>
      </c>
      <c r="J3104" s="2" t="str">
        <f>Tbl_BalanceHistory[[#This Row],[AgyCode]]&amp;": "&amp;Tbl_BalanceHistory[[#This Row],[Agency Name]]</f>
        <v>200: Children's Services Act</v>
      </c>
      <c r="K3104" s="1">
        <v>2021</v>
      </c>
      <c r="L3104" s="3">
        <v>499</v>
      </c>
      <c r="M3104" s="3" t="s">
        <v>62</v>
      </c>
      <c r="N3104" s="2" t="str">
        <f>Tbl_BalanceHistory[[#This Row],[ProgramCode]]&amp;": "&amp;Tbl_BalanceHistory[[#This Row],[Program Name]]</f>
        <v>499: Administrative and Support Services</v>
      </c>
      <c r="O3104" s="3" t="s">
        <v>886</v>
      </c>
      <c r="P3104" s="1" t="str">
        <f>IF(Tbl_BalanceHistory[[#This Row],[FundCode]]="0100","GF",IF(Tbl_BalanceHistory[[#This Row],[FundCode]]="01000","GF","Hi Ed / OCR"))</f>
        <v>GF</v>
      </c>
      <c r="Q3104" s="5">
        <v>2252701</v>
      </c>
      <c r="R3104" s="5">
        <v>2060223.34</v>
      </c>
      <c r="S3104" s="5">
        <v>192477.66</v>
      </c>
      <c r="T3104" s="5">
        <v>150000</v>
      </c>
      <c r="U3104" s="3" t="s">
        <v>2035</v>
      </c>
      <c r="V3104" s="5">
        <v>42477.66</v>
      </c>
      <c r="W3104" s="5">
        <v>0</v>
      </c>
      <c r="X3104" s="5"/>
      <c r="Y3104" s="5"/>
      <c r="Z3104" s="5">
        <f>Tbl_BalanceHistory[[#This Row],[Discretionary Recommended - Pre 2022]]+Tbl_BalanceHistory[[#This Row],[Discretionary Balance Recommended: Policy]]+Tbl_BalanceHistory[[#This Row],[Discretionary Balance Recommended: Commitments]]</f>
        <v>0</v>
      </c>
      <c r="AA3104" s="5">
        <f>Tbl_BalanceHistory[[#This Row],[Discretionary Balance]]-Tbl_BalanceHistory[[#This Row],[Discretionary Reappropriation]]</f>
        <v>42477.66</v>
      </c>
      <c r="AB3104" s="2"/>
      <c r="AC3104" s="2"/>
      <c r="AD3104" s="2"/>
      <c r="AE3104" s="2" t="s">
        <v>2036</v>
      </c>
    </row>
    <row r="3105" spans="1:31" ht="45" x14ac:dyDescent="0.25">
      <c r="A3105" s="2" t="s">
        <v>577</v>
      </c>
      <c r="B3105" s="3">
        <v>9</v>
      </c>
      <c r="C3105" s="3">
        <v>200</v>
      </c>
      <c r="D3105" s="3" t="s">
        <v>582</v>
      </c>
      <c r="E3105" s="3" t="str">
        <f>_xlfn.XLOOKUP(Tbl_BalanceHistory[[#This Row],[RespAgy]],Tbl_Agencies[Agy Code],Tbl_Agencies[Agy Sort])</f>
        <v>132000</v>
      </c>
      <c r="F3105" s="2" t="str">
        <f>Tbl_BalanceHistory[[#This Row],[RespAgy]]&amp;": "&amp;Tbl_BalanceHistory[[#This Row],[RespAgency]]</f>
        <v>200: Children's Services Act</v>
      </c>
      <c r="G3105" s="3">
        <v>200</v>
      </c>
      <c r="H3105" s="3" t="s">
        <v>582</v>
      </c>
      <c r="I3105" s="3" t="str">
        <f>_xlfn.XLOOKUP(Tbl_BalanceHistory[[#This Row],[AgyCode]],Tbl_Agencies[Agy Code],Tbl_Agencies[Agy Sort])</f>
        <v>132000</v>
      </c>
      <c r="J3105" s="2" t="str">
        <f>Tbl_BalanceHistory[[#This Row],[AgyCode]]&amp;": "&amp;Tbl_BalanceHistory[[#This Row],[Agency Name]]</f>
        <v>200: Children's Services Act</v>
      </c>
      <c r="K3105" s="1">
        <v>2022</v>
      </c>
      <c r="L3105" s="3">
        <v>499</v>
      </c>
      <c r="M3105" s="3" t="s">
        <v>62</v>
      </c>
      <c r="N3105" s="2" t="str">
        <f>Tbl_BalanceHistory[[#This Row],[ProgramCode]]&amp;": "&amp;Tbl_BalanceHistory[[#This Row],[Program Name]]</f>
        <v>499: Administrative and Support Services</v>
      </c>
      <c r="O3105" s="3" t="s">
        <v>886</v>
      </c>
      <c r="P3105" s="1" t="str">
        <f>IF(Tbl_BalanceHistory[[#This Row],[FundCode]]="0100","GF",IF(Tbl_BalanceHistory[[#This Row],[FundCode]]="01000","GF","Hi Ed / OCR"))</f>
        <v>GF</v>
      </c>
      <c r="Q3105" s="5">
        <v>2412119</v>
      </c>
      <c r="R3105" s="5">
        <v>2238616.69</v>
      </c>
      <c r="S3105" s="5">
        <v>173502.31</v>
      </c>
      <c r="T3105" s="5">
        <v>0</v>
      </c>
      <c r="U3105" s="3"/>
      <c r="V3105" s="5">
        <v>173502.31</v>
      </c>
      <c r="W3105" s="5"/>
      <c r="X3105" s="5">
        <v>0</v>
      </c>
      <c r="Y3105" s="5">
        <v>0</v>
      </c>
      <c r="Z3105" s="5">
        <f>Tbl_BalanceHistory[[#This Row],[Discretionary Recommended - Pre 2022]]+Tbl_BalanceHistory[[#This Row],[Discretionary Balance Recommended: Policy]]+Tbl_BalanceHistory[[#This Row],[Discretionary Balance Recommended: Commitments]]</f>
        <v>0</v>
      </c>
      <c r="AA3105" s="5">
        <f>Tbl_BalanceHistory[[#This Row],[Discretionary Balance]]-Tbl_BalanceHistory[[#This Row],[Discretionary Reappropriation]]</f>
        <v>173502.31</v>
      </c>
      <c r="AB3105" s="2"/>
      <c r="AC3105" s="2"/>
      <c r="AD3105" s="2"/>
      <c r="AE3105" s="2"/>
    </row>
    <row r="3106" spans="1:31" ht="45" x14ac:dyDescent="0.25">
      <c r="A3106" s="2" t="s">
        <v>577</v>
      </c>
      <c r="B3106" s="3">
        <v>9</v>
      </c>
      <c r="C3106" s="3">
        <v>200</v>
      </c>
      <c r="D3106" s="3" t="s">
        <v>582</v>
      </c>
      <c r="E3106" s="3" t="str">
        <f>_xlfn.XLOOKUP(Tbl_BalanceHistory[[#This Row],[RespAgy]],Tbl_Agencies[Agy Code],Tbl_Agencies[Agy Sort])</f>
        <v>132000</v>
      </c>
      <c r="F3106" s="2" t="str">
        <f>Tbl_BalanceHistory[[#This Row],[RespAgy]]&amp;": "&amp;Tbl_BalanceHistory[[#This Row],[RespAgency]]</f>
        <v>200: Children's Services Act</v>
      </c>
      <c r="G3106" s="3">
        <v>200</v>
      </c>
      <c r="H3106" s="3" t="s">
        <v>582</v>
      </c>
      <c r="I3106" s="3" t="str">
        <f>_xlfn.XLOOKUP(Tbl_BalanceHistory[[#This Row],[AgyCode]],Tbl_Agencies[Agy Code],Tbl_Agencies[Agy Sort])</f>
        <v>132000</v>
      </c>
      <c r="J3106" s="2" t="str">
        <f>Tbl_BalanceHistory[[#This Row],[AgyCode]]&amp;": "&amp;Tbl_BalanceHistory[[#This Row],[Agency Name]]</f>
        <v>200: Children's Services Act</v>
      </c>
      <c r="K3106" s="1">
        <v>2023</v>
      </c>
      <c r="L3106" s="3">
        <v>499</v>
      </c>
      <c r="M3106" s="3" t="s">
        <v>62</v>
      </c>
      <c r="N3106" s="2" t="str">
        <f>Tbl_BalanceHistory[[#This Row],[ProgramCode]]&amp;": "&amp;Tbl_BalanceHistory[[#This Row],[Program Name]]</f>
        <v>499: Administrative and Support Services</v>
      </c>
      <c r="O3106" s="3" t="s">
        <v>886</v>
      </c>
      <c r="P3106" s="1" t="str">
        <f>IF(Tbl_BalanceHistory[[#This Row],[FundCode]]="0100","GF",IF(Tbl_BalanceHistory[[#This Row],[FundCode]]="01000","GF","Hi Ed / OCR"))</f>
        <v>GF</v>
      </c>
      <c r="Q3106" s="5">
        <v>2873757</v>
      </c>
      <c r="R3106" s="5">
        <v>2620897.87</v>
      </c>
      <c r="S3106" s="5">
        <v>252859.13</v>
      </c>
      <c r="T3106" s="5">
        <v>0</v>
      </c>
      <c r="U3106" s="3"/>
      <c r="V3106" s="5">
        <v>252859.13</v>
      </c>
      <c r="W3106" s="5">
        <v>0</v>
      </c>
      <c r="X3106" s="5">
        <v>0</v>
      </c>
      <c r="Y3106" s="5">
        <v>0</v>
      </c>
      <c r="Z3106" s="5">
        <v>0</v>
      </c>
      <c r="AA3106" s="5">
        <v>252859.13</v>
      </c>
      <c r="AB3106" s="2"/>
      <c r="AC3106" s="2"/>
      <c r="AD3106" s="2"/>
      <c r="AE3106" s="2"/>
    </row>
    <row r="3107" spans="1:31" ht="45" x14ac:dyDescent="0.25">
      <c r="A3107" s="2" t="s">
        <v>577</v>
      </c>
      <c r="B3107" s="3">
        <v>9</v>
      </c>
      <c r="C3107" s="3">
        <v>200</v>
      </c>
      <c r="D3107" s="3" t="s">
        <v>582</v>
      </c>
      <c r="E3107" s="3" t="str">
        <f>_xlfn.XLOOKUP(Tbl_BalanceHistory[[#This Row],[RespAgy]],Tbl_Agencies[Agy Code],Tbl_Agencies[Agy Sort])</f>
        <v>132000</v>
      </c>
      <c r="F3107" s="2" t="str">
        <f>Tbl_BalanceHistory[[#This Row],[RespAgy]]&amp;": "&amp;Tbl_BalanceHistory[[#This Row],[RespAgency]]</f>
        <v>200: Children's Services Act</v>
      </c>
      <c r="G3107" s="3">
        <v>200</v>
      </c>
      <c r="H3107" s="3" t="s">
        <v>582</v>
      </c>
      <c r="I3107" s="3" t="str">
        <f>_xlfn.XLOOKUP(Tbl_BalanceHistory[[#This Row],[AgyCode]],Tbl_Agencies[Agy Code],Tbl_Agencies[Agy Sort])</f>
        <v>132000</v>
      </c>
      <c r="J3107" s="2" t="str">
        <f>Tbl_BalanceHistory[[#This Row],[AgyCode]]&amp;": "&amp;Tbl_BalanceHistory[[#This Row],[Agency Name]]</f>
        <v>200: Children's Services Act</v>
      </c>
      <c r="K3107" s="1">
        <v>2024</v>
      </c>
      <c r="L3107" s="3">
        <v>499</v>
      </c>
      <c r="M3107" s="3" t="s">
        <v>62</v>
      </c>
      <c r="N3107" s="2" t="str">
        <f>Tbl_BalanceHistory[[#This Row],[ProgramCode]]&amp;": "&amp;Tbl_BalanceHistory[[#This Row],[Program Name]]</f>
        <v>499: Administrative and Support Services</v>
      </c>
      <c r="O3107" s="3" t="s">
        <v>886</v>
      </c>
      <c r="P3107" s="1" t="str">
        <f>IF(Tbl_BalanceHistory[[#This Row],[FundCode]]="0100","GF",IF(Tbl_BalanceHistory[[#This Row],[FundCode]]="01000","GF","Hi Ed / OCR"))</f>
        <v>GF</v>
      </c>
      <c r="Q3107" s="5">
        <v>2824077</v>
      </c>
      <c r="R3107" s="5">
        <v>2823603.07</v>
      </c>
      <c r="S3107" s="5">
        <v>473.93</v>
      </c>
      <c r="T3107" s="5">
        <v>0</v>
      </c>
      <c r="U3107" s="3"/>
      <c r="V3107" s="5">
        <v>473.93</v>
      </c>
      <c r="W3107" s="5">
        <v>0</v>
      </c>
      <c r="X3107" s="5">
        <v>0</v>
      </c>
      <c r="Y3107" s="5">
        <v>0</v>
      </c>
      <c r="Z3107" s="5">
        <v>0</v>
      </c>
      <c r="AA3107" s="5">
        <v>473.93</v>
      </c>
      <c r="AB3107" s="2"/>
      <c r="AC3107" s="2"/>
      <c r="AD3107" s="2"/>
      <c r="AE3107" s="2"/>
    </row>
    <row r="3108" spans="1:31" ht="45" x14ac:dyDescent="0.25">
      <c r="A3108" s="2" t="s">
        <v>2025</v>
      </c>
      <c r="B3108" s="3">
        <v>9</v>
      </c>
      <c r="C3108" s="3">
        <v>163</v>
      </c>
      <c r="D3108" s="3" t="s">
        <v>1046</v>
      </c>
      <c r="E3108" s="3" t="str">
        <f>_xlfn.XLOOKUP(Tbl_BalanceHistory[[#This Row],[RespAgy]],Tbl_Agencies[Agy Code],Tbl_Agencies[Agy Sort])</f>
        <v>133000</v>
      </c>
      <c r="F3108" s="2" t="str">
        <f>Tbl_BalanceHistory[[#This Row],[RespAgy]]&amp;": "&amp;Tbl_BalanceHistory[[#This Row],[RespAgency]]</f>
        <v>163: Department for the Aging</v>
      </c>
      <c r="G3108" s="3">
        <v>163</v>
      </c>
      <c r="H3108" s="3" t="s">
        <v>1046</v>
      </c>
      <c r="I3108" s="3" t="str">
        <f>_xlfn.XLOOKUP(Tbl_BalanceHistory[[#This Row],[AgyCode]],Tbl_Agencies[Agy Code],Tbl_Agencies[Agy Sort])</f>
        <v>133000</v>
      </c>
      <c r="J3108" s="2" t="str">
        <f>Tbl_BalanceHistory[[#This Row],[AgyCode]]&amp;": "&amp;Tbl_BalanceHistory[[#This Row],[Agency Name]]</f>
        <v>163: Department for the Aging</v>
      </c>
      <c r="K3108" s="1">
        <v>2014</v>
      </c>
      <c r="L3108" s="3">
        <v>455</v>
      </c>
      <c r="M3108" s="3" t="s">
        <v>652</v>
      </c>
      <c r="N3108" s="2" t="str">
        <f>Tbl_BalanceHistory[[#This Row],[ProgramCode]]&amp;": "&amp;Tbl_BalanceHistory[[#This Row],[Program Name]]</f>
        <v>455: Individual Care Services</v>
      </c>
      <c r="O3108" s="3" t="s">
        <v>1730</v>
      </c>
      <c r="P3108" s="1" t="str">
        <f>IF(Tbl_BalanceHistory[[#This Row],[FundCode]]="0100","GF",IF(Tbl_BalanceHistory[[#This Row],[FundCode]]="01000","GF","Hi Ed / OCR"))</f>
        <v>GF</v>
      </c>
      <c r="Q3108" s="5">
        <v>0</v>
      </c>
      <c r="R3108" s="5">
        <v>0</v>
      </c>
      <c r="S3108" s="5">
        <v>0</v>
      </c>
      <c r="T3108" s="5">
        <v>0</v>
      </c>
      <c r="U3108" s="3"/>
      <c r="V3108" s="5">
        <v>0</v>
      </c>
      <c r="W3108" s="5">
        <v>0</v>
      </c>
      <c r="X3108" s="5"/>
      <c r="Y3108" s="5"/>
      <c r="Z3108" s="5">
        <f>Tbl_BalanceHistory[[#This Row],[Discretionary Recommended - Pre 2022]]+Tbl_BalanceHistory[[#This Row],[Discretionary Balance Recommended: Policy]]+Tbl_BalanceHistory[[#This Row],[Discretionary Balance Recommended: Commitments]]</f>
        <v>0</v>
      </c>
      <c r="AA3108" s="5">
        <f>Tbl_BalanceHistory[[#This Row],[Discretionary Balance]]-Tbl_BalanceHistory[[#This Row],[Discretionary Reappropriation]]</f>
        <v>0</v>
      </c>
      <c r="AB3108" s="2"/>
      <c r="AC3108" s="2"/>
      <c r="AD3108" s="2"/>
      <c r="AE3108" s="2"/>
    </row>
    <row r="3109" spans="1:31" ht="45" x14ac:dyDescent="0.25">
      <c r="A3109" s="2" t="s">
        <v>2025</v>
      </c>
      <c r="B3109" s="3">
        <v>9</v>
      </c>
      <c r="C3109" s="3">
        <v>163</v>
      </c>
      <c r="D3109" s="3" t="s">
        <v>1046</v>
      </c>
      <c r="E3109" s="3" t="str">
        <f>_xlfn.XLOOKUP(Tbl_BalanceHistory[[#This Row],[RespAgy]],Tbl_Agencies[Agy Code],Tbl_Agencies[Agy Sort])</f>
        <v>133000</v>
      </c>
      <c r="F3109" s="2" t="str">
        <f>Tbl_BalanceHistory[[#This Row],[RespAgy]]&amp;": "&amp;Tbl_BalanceHistory[[#This Row],[RespAgency]]</f>
        <v>163: Department for the Aging</v>
      </c>
      <c r="G3109" s="3">
        <v>163</v>
      </c>
      <c r="H3109" s="3" t="s">
        <v>1046</v>
      </c>
      <c r="I3109" s="3" t="str">
        <f>_xlfn.XLOOKUP(Tbl_BalanceHistory[[#This Row],[AgyCode]],Tbl_Agencies[Agy Code],Tbl_Agencies[Agy Sort])</f>
        <v>133000</v>
      </c>
      <c r="J3109" s="2" t="str">
        <f>Tbl_BalanceHistory[[#This Row],[AgyCode]]&amp;": "&amp;Tbl_BalanceHistory[[#This Row],[Agency Name]]</f>
        <v>163: Department for the Aging</v>
      </c>
      <c r="K3109" s="1">
        <v>2014</v>
      </c>
      <c r="L3109" s="3">
        <v>457</v>
      </c>
      <c r="M3109" s="3" t="s">
        <v>311</v>
      </c>
      <c r="N3109" s="2" t="str">
        <f>Tbl_BalanceHistory[[#This Row],[ProgramCode]]&amp;": "&amp;Tbl_BalanceHistory[[#This Row],[Program Name]]</f>
        <v>457: Nutritional Services</v>
      </c>
      <c r="O3109" s="3" t="s">
        <v>1730</v>
      </c>
      <c r="P3109" s="1" t="str">
        <f>IF(Tbl_BalanceHistory[[#This Row],[FundCode]]="0100","GF",IF(Tbl_BalanceHistory[[#This Row],[FundCode]]="01000","GF","Hi Ed / OCR"))</f>
        <v>GF</v>
      </c>
      <c r="Q3109" s="5">
        <v>0</v>
      </c>
      <c r="R3109" s="5">
        <v>0</v>
      </c>
      <c r="S3109" s="5">
        <v>0</v>
      </c>
      <c r="T3109" s="5">
        <v>0</v>
      </c>
      <c r="U3109" s="3"/>
      <c r="V3109" s="5">
        <v>0</v>
      </c>
      <c r="W3109" s="5">
        <v>0</v>
      </c>
      <c r="X3109" s="5"/>
      <c r="Y3109" s="5"/>
      <c r="Z3109" s="5">
        <f>Tbl_BalanceHistory[[#This Row],[Discretionary Recommended - Pre 2022]]+Tbl_BalanceHistory[[#This Row],[Discretionary Balance Recommended: Policy]]+Tbl_BalanceHistory[[#This Row],[Discretionary Balance Recommended: Commitments]]</f>
        <v>0</v>
      </c>
      <c r="AA3109" s="5">
        <f>Tbl_BalanceHistory[[#This Row],[Discretionary Balance]]-Tbl_BalanceHistory[[#This Row],[Discretionary Reappropriation]]</f>
        <v>0</v>
      </c>
      <c r="AB3109" s="2"/>
      <c r="AC3109" s="2"/>
      <c r="AD3109" s="2"/>
      <c r="AE3109" s="2"/>
    </row>
    <row r="3110" spans="1:31" ht="45" x14ac:dyDescent="0.25">
      <c r="A3110" s="2" t="s">
        <v>2025</v>
      </c>
      <c r="B3110" s="3">
        <v>9</v>
      </c>
      <c r="C3110" s="3">
        <v>163</v>
      </c>
      <c r="D3110" s="3" t="s">
        <v>1046</v>
      </c>
      <c r="E3110" s="3" t="str">
        <f>_xlfn.XLOOKUP(Tbl_BalanceHistory[[#This Row],[RespAgy]],Tbl_Agencies[Agy Code],Tbl_Agencies[Agy Sort])</f>
        <v>133000</v>
      </c>
      <c r="F3110" s="2" t="str">
        <f>Tbl_BalanceHistory[[#This Row],[RespAgy]]&amp;": "&amp;Tbl_BalanceHistory[[#This Row],[RespAgency]]</f>
        <v>163: Department for the Aging</v>
      </c>
      <c r="G3110" s="3">
        <v>163</v>
      </c>
      <c r="H3110" s="3" t="s">
        <v>1046</v>
      </c>
      <c r="I3110" s="3" t="str">
        <f>_xlfn.XLOOKUP(Tbl_BalanceHistory[[#This Row],[AgyCode]],Tbl_Agencies[Agy Code],Tbl_Agencies[Agy Sort])</f>
        <v>133000</v>
      </c>
      <c r="J3110" s="2" t="str">
        <f>Tbl_BalanceHistory[[#This Row],[AgyCode]]&amp;": "&amp;Tbl_BalanceHistory[[#This Row],[Agency Name]]</f>
        <v>163: Department for the Aging</v>
      </c>
      <c r="K3110" s="1">
        <v>2014</v>
      </c>
      <c r="L3110" s="3">
        <v>499</v>
      </c>
      <c r="M3110" s="3" t="s">
        <v>62</v>
      </c>
      <c r="N3110" s="2" t="str">
        <f>Tbl_BalanceHistory[[#This Row],[ProgramCode]]&amp;": "&amp;Tbl_BalanceHistory[[#This Row],[Program Name]]</f>
        <v>499: Administrative and Support Services</v>
      </c>
      <c r="O3110" s="3" t="s">
        <v>1730</v>
      </c>
      <c r="P3110" s="1" t="str">
        <f>IF(Tbl_BalanceHistory[[#This Row],[FundCode]]="0100","GF",IF(Tbl_BalanceHistory[[#This Row],[FundCode]]="01000","GF","Hi Ed / OCR"))</f>
        <v>GF</v>
      </c>
      <c r="Q3110" s="5">
        <v>0</v>
      </c>
      <c r="R3110" s="5">
        <v>0</v>
      </c>
      <c r="S3110" s="5">
        <v>0</v>
      </c>
      <c r="T3110" s="5">
        <v>0</v>
      </c>
      <c r="U3110" s="3"/>
      <c r="V3110" s="5">
        <v>0</v>
      </c>
      <c r="W3110" s="5">
        <v>0</v>
      </c>
      <c r="X3110" s="5"/>
      <c r="Y3110" s="5"/>
      <c r="Z3110" s="5">
        <f>Tbl_BalanceHistory[[#This Row],[Discretionary Recommended - Pre 2022]]+Tbl_BalanceHistory[[#This Row],[Discretionary Balance Recommended: Policy]]+Tbl_BalanceHistory[[#This Row],[Discretionary Balance Recommended: Commitments]]</f>
        <v>0</v>
      </c>
      <c r="AA3110" s="5">
        <f>Tbl_BalanceHistory[[#This Row],[Discretionary Balance]]-Tbl_BalanceHistory[[#This Row],[Discretionary Reappropriation]]</f>
        <v>0</v>
      </c>
      <c r="AB3110" s="2"/>
      <c r="AC3110" s="2"/>
      <c r="AD3110" s="2"/>
      <c r="AE3110" s="2"/>
    </row>
    <row r="3111" spans="1:31" ht="45" x14ac:dyDescent="0.25">
      <c r="A3111" s="2" t="s">
        <v>2025</v>
      </c>
      <c r="B3111" s="3">
        <v>9</v>
      </c>
      <c r="C3111" s="3">
        <v>751</v>
      </c>
      <c r="D3111" s="3" t="s">
        <v>588</v>
      </c>
      <c r="E3111" s="3" t="str">
        <f>_xlfn.XLOOKUP(Tbl_BalanceHistory[[#This Row],[RespAgy]],Tbl_Agencies[Agy Code],Tbl_Agencies[Agy Sort])</f>
        <v>134000</v>
      </c>
      <c r="F3111" s="2" t="str">
        <f>Tbl_BalanceHistory[[#This Row],[RespAgy]]&amp;": "&amp;Tbl_BalanceHistory[[#This Row],[RespAgency]]</f>
        <v>751: Department for the Deaf and Hard-Of-Hearing</v>
      </c>
      <c r="G3111" s="3">
        <v>751</v>
      </c>
      <c r="H3111" s="3" t="s">
        <v>588</v>
      </c>
      <c r="I3111" s="3" t="str">
        <f>_xlfn.XLOOKUP(Tbl_BalanceHistory[[#This Row],[AgyCode]],Tbl_Agencies[Agy Code],Tbl_Agencies[Agy Sort])</f>
        <v>134000</v>
      </c>
      <c r="J3111" s="2" t="str">
        <f>Tbl_BalanceHistory[[#This Row],[AgyCode]]&amp;": "&amp;Tbl_BalanceHistory[[#This Row],[Agency Name]]</f>
        <v>751: Department for the Deaf and Hard-Of-Hearing</v>
      </c>
      <c r="K3111" s="1">
        <v>2014</v>
      </c>
      <c r="L3111" s="3">
        <v>450</v>
      </c>
      <c r="M3111" s="3" t="s">
        <v>76</v>
      </c>
      <c r="N3111" s="2" t="str">
        <f>Tbl_BalanceHistory[[#This Row],[ProgramCode]]&amp;": "&amp;Tbl_BalanceHistory[[#This Row],[Program Name]]</f>
        <v>450: Social Services Research, Planning, and Coordination</v>
      </c>
      <c r="O3111" s="3" t="s">
        <v>1730</v>
      </c>
      <c r="P3111" s="1" t="str">
        <f>IF(Tbl_BalanceHistory[[#This Row],[FundCode]]="0100","GF",IF(Tbl_BalanceHistory[[#This Row],[FundCode]]="01000","GF","Hi Ed / OCR"))</f>
        <v>GF</v>
      </c>
      <c r="Q3111" s="5">
        <v>875132</v>
      </c>
      <c r="R3111" s="5">
        <v>857325.99</v>
      </c>
      <c r="S3111" s="5">
        <v>17806</v>
      </c>
      <c r="T3111" s="5">
        <v>0</v>
      </c>
      <c r="U3111" s="3"/>
      <c r="V3111" s="5">
        <v>17806</v>
      </c>
      <c r="W3111" s="5">
        <v>17000</v>
      </c>
      <c r="X3111" s="5"/>
      <c r="Y3111" s="5"/>
      <c r="Z3111" s="5">
        <f>Tbl_BalanceHistory[[#This Row],[Discretionary Recommended - Pre 2022]]+Tbl_BalanceHistory[[#This Row],[Discretionary Balance Recommended: Policy]]+Tbl_BalanceHistory[[#This Row],[Discretionary Balance Recommended: Commitments]]</f>
        <v>17000</v>
      </c>
      <c r="AA3111" s="5">
        <f>Tbl_BalanceHistory[[#This Row],[Discretionary Balance]]-Tbl_BalanceHistory[[#This Row],[Discretionary Reappropriation]]</f>
        <v>806</v>
      </c>
      <c r="AB3111" s="2" t="s">
        <v>1791</v>
      </c>
      <c r="AC3111" s="2"/>
      <c r="AD3111" s="2"/>
      <c r="AE3111" s="2"/>
    </row>
    <row r="3112" spans="1:31" ht="45" x14ac:dyDescent="0.25">
      <c r="A3112" s="2" t="s">
        <v>2025</v>
      </c>
      <c r="B3112" s="3">
        <v>9</v>
      </c>
      <c r="C3112" s="3">
        <v>751</v>
      </c>
      <c r="D3112" s="3" t="s">
        <v>588</v>
      </c>
      <c r="E3112" s="3" t="str">
        <f>_xlfn.XLOOKUP(Tbl_BalanceHistory[[#This Row],[RespAgy]],Tbl_Agencies[Agy Code],Tbl_Agencies[Agy Sort])</f>
        <v>134000</v>
      </c>
      <c r="F3112" s="2" t="str">
        <f>Tbl_BalanceHistory[[#This Row],[RespAgy]]&amp;": "&amp;Tbl_BalanceHistory[[#This Row],[RespAgency]]</f>
        <v>751: Department for the Deaf and Hard-Of-Hearing</v>
      </c>
      <c r="G3112" s="3">
        <v>751</v>
      </c>
      <c r="H3112" s="3" t="s">
        <v>588</v>
      </c>
      <c r="I3112" s="3" t="str">
        <f>_xlfn.XLOOKUP(Tbl_BalanceHistory[[#This Row],[AgyCode]],Tbl_Agencies[Agy Code],Tbl_Agencies[Agy Sort])</f>
        <v>134000</v>
      </c>
      <c r="J3112" s="2" t="str">
        <f>Tbl_BalanceHistory[[#This Row],[AgyCode]]&amp;": "&amp;Tbl_BalanceHistory[[#This Row],[Agency Name]]</f>
        <v>751: Department for the Deaf and Hard-Of-Hearing</v>
      </c>
      <c r="K3112" s="1">
        <v>2015</v>
      </c>
      <c r="L3112" s="3">
        <v>450</v>
      </c>
      <c r="M3112" s="3" t="s">
        <v>76</v>
      </c>
      <c r="N3112" s="2" t="str">
        <f>Tbl_BalanceHistory[[#This Row],[ProgramCode]]&amp;": "&amp;Tbl_BalanceHistory[[#This Row],[Program Name]]</f>
        <v>450: Social Services Research, Planning, and Coordination</v>
      </c>
      <c r="O3112" s="3" t="s">
        <v>1730</v>
      </c>
      <c r="P3112" s="1" t="str">
        <f>IF(Tbl_BalanceHistory[[#This Row],[FundCode]]="0100","GF",IF(Tbl_BalanceHistory[[#This Row],[FundCode]]="01000","GF","Hi Ed / OCR"))</f>
        <v>GF</v>
      </c>
      <c r="Q3112" s="5">
        <v>914312</v>
      </c>
      <c r="R3112" s="5">
        <v>914294</v>
      </c>
      <c r="S3112" s="5">
        <v>17</v>
      </c>
      <c r="T3112" s="5">
        <v>0</v>
      </c>
      <c r="U3112" s="3"/>
      <c r="V3112" s="5">
        <v>17</v>
      </c>
      <c r="W3112" s="5">
        <v>0</v>
      </c>
      <c r="X3112" s="5"/>
      <c r="Y3112" s="5"/>
      <c r="Z3112" s="5">
        <f>Tbl_BalanceHistory[[#This Row],[Discretionary Recommended - Pre 2022]]+Tbl_BalanceHistory[[#This Row],[Discretionary Balance Recommended: Policy]]+Tbl_BalanceHistory[[#This Row],[Discretionary Balance Recommended: Commitments]]</f>
        <v>0</v>
      </c>
      <c r="AA3112" s="5">
        <f>Tbl_BalanceHistory[[#This Row],[Discretionary Balance]]-Tbl_BalanceHistory[[#This Row],[Discretionary Reappropriation]]</f>
        <v>17</v>
      </c>
      <c r="AB3112" s="2"/>
      <c r="AC3112" s="2"/>
      <c r="AD3112" s="2"/>
      <c r="AE3112" s="2"/>
    </row>
    <row r="3113" spans="1:31" ht="45" x14ac:dyDescent="0.25">
      <c r="A3113" s="2" t="s">
        <v>2025</v>
      </c>
      <c r="B3113" s="3">
        <v>9</v>
      </c>
      <c r="C3113" s="3">
        <v>751</v>
      </c>
      <c r="D3113" s="3" t="s">
        <v>588</v>
      </c>
      <c r="E3113" s="3" t="str">
        <f>_xlfn.XLOOKUP(Tbl_BalanceHistory[[#This Row],[RespAgy]],Tbl_Agencies[Agy Code],Tbl_Agencies[Agy Sort])</f>
        <v>134000</v>
      </c>
      <c r="F3113" s="2" t="str">
        <f>Tbl_BalanceHistory[[#This Row],[RespAgy]]&amp;": "&amp;Tbl_BalanceHistory[[#This Row],[RespAgency]]</f>
        <v>751: Department for the Deaf and Hard-Of-Hearing</v>
      </c>
      <c r="G3113" s="3">
        <v>751</v>
      </c>
      <c r="H3113" s="3" t="s">
        <v>588</v>
      </c>
      <c r="I3113" s="3" t="str">
        <f>_xlfn.XLOOKUP(Tbl_BalanceHistory[[#This Row],[AgyCode]],Tbl_Agencies[Agy Code],Tbl_Agencies[Agy Sort])</f>
        <v>134000</v>
      </c>
      <c r="J3113" s="2" t="str">
        <f>Tbl_BalanceHistory[[#This Row],[AgyCode]]&amp;": "&amp;Tbl_BalanceHistory[[#This Row],[Agency Name]]</f>
        <v>751: Department for the Deaf and Hard-Of-Hearing</v>
      </c>
      <c r="K3113" s="1">
        <v>2016</v>
      </c>
      <c r="L3113" s="3">
        <v>450</v>
      </c>
      <c r="M3113" s="3" t="s">
        <v>76</v>
      </c>
      <c r="N3113" s="2" t="str">
        <f>Tbl_BalanceHistory[[#This Row],[ProgramCode]]&amp;": "&amp;Tbl_BalanceHistory[[#This Row],[Program Name]]</f>
        <v>450: Social Services Research, Planning, and Coordination</v>
      </c>
      <c r="O3113" s="3" t="s">
        <v>1730</v>
      </c>
      <c r="P3113" s="1" t="str">
        <f>IF(Tbl_BalanceHistory[[#This Row],[FundCode]]="0100","GF",IF(Tbl_BalanceHistory[[#This Row],[FundCode]]="01000","GF","Hi Ed / OCR"))</f>
        <v>GF</v>
      </c>
      <c r="Q3113" s="5">
        <v>966211</v>
      </c>
      <c r="R3113" s="5">
        <v>838776.6</v>
      </c>
      <c r="S3113" s="5">
        <v>127434</v>
      </c>
      <c r="T3113" s="5">
        <v>0</v>
      </c>
      <c r="U3113" s="3"/>
      <c r="V3113" s="5">
        <v>127434</v>
      </c>
      <c r="W3113" s="5">
        <v>0</v>
      </c>
      <c r="X3113" s="5"/>
      <c r="Y3113" s="5"/>
      <c r="Z3113" s="5">
        <f>Tbl_BalanceHistory[[#This Row],[Discretionary Recommended - Pre 2022]]+Tbl_BalanceHistory[[#This Row],[Discretionary Balance Recommended: Policy]]+Tbl_BalanceHistory[[#This Row],[Discretionary Balance Recommended: Commitments]]</f>
        <v>0</v>
      </c>
      <c r="AA3113" s="5">
        <f>Tbl_BalanceHistory[[#This Row],[Discretionary Balance]]-Tbl_BalanceHistory[[#This Row],[Discretionary Reappropriation]]</f>
        <v>127434</v>
      </c>
      <c r="AB3113" s="2"/>
      <c r="AC3113" s="2"/>
      <c r="AD3113" s="2"/>
      <c r="AE3113" s="2"/>
    </row>
    <row r="3114" spans="1:31" ht="45" x14ac:dyDescent="0.25">
      <c r="A3114" s="2" t="s">
        <v>2025</v>
      </c>
      <c r="B3114" s="3">
        <v>9</v>
      </c>
      <c r="C3114" s="3">
        <v>751</v>
      </c>
      <c r="D3114" s="3" t="s">
        <v>588</v>
      </c>
      <c r="E3114" s="3" t="str">
        <f>_xlfn.XLOOKUP(Tbl_BalanceHistory[[#This Row],[RespAgy]],Tbl_Agencies[Agy Code],Tbl_Agencies[Agy Sort])</f>
        <v>134000</v>
      </c>
      <c r="F3114" s="2" t="str">
        <f>Tbl_BalanceHistory[[#This Row],[RespAgy]]&amp;": "&amp;Tbl_BalanceHistory[[#This Row],[RespAgency]]</f>
        <v>751: Department for the Deaf and Hard-Of-Hearing</v>
      </c>
      <c r="G3114" s="3">
        <v>751</v>
      </c>
      <c r="H3114" s="3" t="s">
        <v>588</v>
      </c>
      <c r="I3114" s="3" t="str">
        <f>_xlfn.XLOOKUP(Tbl_BalanceHistory[[#This Row],[AgyCode]],Tbl_Agencies[Agy Code],Tbl_Agencies[Agy Sort])</f>
        <v>134000</v>
      </c>
      <c r="J3114" s="2" t="str">
        <f>Tbl_BalanceHistory[[#This Row],[AgyCode]]&amp;": "&amp;Tbl_BalanceHistory[[#This Row],[Agency Name]]</f>
        <v>751: Department for the Deaf and Hard-Of-Hearing</v>
      </c>
      <c r="K3114" s="1">
        <v>2017</v>
      </c>
      <c r="L3114" s="3">
        <v>450</v>
      </c>
      <c r="M3114" s="3" t="s">
        <v>76</v>
      </c>
      <c r="N3114" s="2" t="str">
        <f>Tbl_BalanceHistory[[#This Row],[ProgramCode]]&amp;": "&amp;Tbl_BalanceHistory[[#This Row],[Program Name]]</f>
        <v>450: Social Services Research, Planning, and Coordination</v>
      </c>
      <c r="O3114" s="3" t="s">
        <v>886</v>
      </c>
      <c r="P3114" s="1" t="str">
        <f>IF(Tbl_BalanceHistory[[#This Row],[FundCode]]="0100","GF",IF(Tbl_BalanceHistory[[#This Row],[FundCode]]="01000","GF","Hi Ed / OCR"))</f>
        <v>GF</v>
      </c>
      <c r="Q3114" s="5">
        <v>969148</v>
      </c>
      <c r="R3114" s="5">
        <v>883264.06</v>
      </c>
      <c r="S3114" s="5">
        <v>85883</v>
      </c>
      <c r="T3114" s="5">
        <v>0</v>
      </c>
      <c r="U3114" s="3"/>
      <c r="V3114" s="5">
        <v>85883</v>
      </c>
      <c r="W3114" s="5">
        <v>0</v>
      </c>
      <c r="X3114" s="5"/>
      <c r="Y3114" s="5"/>
      <c r="Z3114" s="5">
        <f>Tbl_BalanceHistory[[#This Row],[Discretionary Recommended - Pre 2022]]+Tbl_BalanceHistory[[#This Row],[Discretionary Balance Recommended: Policy]]+Tbl_BalanceHistory[[#This Row],[Discretionary Balance Recommended: Commitments]]</f>
        <v>0</v>
      </c>
      <c r="AA3114" s="5">
        <f>Tbl_BalanceHistory[[#This Row],[Discretionary Balance]]-Tbl_BalanceHistory[[#This Row],[Discretionary Reappropriation]]</f>
        <v>85883</v>
      </c>
      <c r="AB3114" s="2"/>
      <c r="AC3114" s="2"/>
      <c r="AD3114" s="2"/>
      <c r="AE3114" s="2"/>
    </row>
    <row r="3115" spans="1:31" ht="45" x14ac:dyDescent="0.25">
      <c r="A3115" s="2" t="s">
        <v>2025</v>
      </c>
      <c r="B3115" s="3">
        <v>9</v>
      </c>
      <c r="C3115" s="3">
        <v>751</v>
      </c>
      <c r="D3115" s="3" t="s">
        <v>588</v>
      </c>
      <c r="E3115" s="3" t="str">
        <f>_xlfn.XLOOKUP(Tbl_BalanceHistory[[#This Row],[RespAgy]],Tbl_Agencies[Agy Code],Tbl_Agencies[Agy Sort])</f>
        <v>134000</v>
      </c>
      <c r="F3115" s="2" t="str">
        <f>Tbl_BalanceHistory[[#This Row],[RespAgy]]&amp;": "&amp;Tbl_BalanceHistory[[#This Row],[RespAgency]]</f>
        <v>751: Department for the Deaf and Hard-Of-Hearing</v>
      </c>
      <c r="G3115" s="3">
        <v>751</v>
      </c>
      <c r="H3115" s="3" t="s">
        <v>588</v>
      </c>
      <c r="I3115" s="3" t="str">
        <f>_xlfn.XLOOKUP(Tbl_BalanceHistory[[#This Row],[AgyCode]],Tbl_Agencies[Agy Code],Tbl_Agencies[Agy Sort])</f>
        <v>134000</v>
      </c>
      <c r="J3115" s="2" t="str">
        <f>Tbl_BalanceHistory[[#This Row],[AgyCode]]&amp;": "&amp;Tbl_BalanceHistory[[#This Row],[Agency Name]]</f>
        <v>751: Department for the Deaf and Hard-Of-Hearing</v>
      </c>
      <c r="K3115" s="1">
        <v>2018</v>
      </c>
      <c r="L3115" s="3">
        <v>450</v>
      </c>
      <c r="M3115" s="3" t="s">
        <v>76</v>
      </c>
      <c r="N3115" s="2" t="str">
        <f>Tbl_BalanceHistory[[#This Row],[ProgramCode]]&amp;": "&amp;Tbl_BalanceHistory[[#This Row],[Program Name]]</f>
        <v>450: Social Services Research, Planning, and Coordination</v>
      </c>
      <c r="O3115" s="3" t="s">
        <v>886</v>
      </c>
      <c r="P3115" s="1" t="str">
        <f>IF(Tbl_BalanceHistory[[#This Row],[FundCode]]="0100","GF",IF(Tbl_BalanceHistory[[#This Row],[FundCode]]="01000","GF","Hi Ed / OCR"))</f>
        <v>GF</v>
      </c>
      <c r="Q3115" s="5">
        <v>997487</v>
      </c>
      <c r="R3115" s="5">
        <v>996018.34</v>
      </c>
      <c r="S3115" s="5">
        <v>1468</v>
      </c>
      <c r="T3115" s="5">
        <v>0</v>
      </c>
      <c r="U3115" s="3"/>
      <c r="V3115" s="5">
        <v>1468</v>
      </c>
      <c r="W3115" s="5">
        <v>0</v>
      </c>
      <c r="X3115" s="5"/>
      <c r="Y3115" s="5"/>
      <c r="Z3115" s="5">
        <f>Tbl_BalanceHistory[[#This Row],[Discretionary Recommended - Pre 2022]]+Tbl_BalanceHistory[[#This Row],[Discretionary Balance Recommended: Policy]]+Tbl_BalanceHistory[[#This Row],[Discretionary Balance Recommended: Commitments]]</f>
        <v>0</v>
      </c>
      <c r="AA3115" s="5">
        <f>Tbl_BalanceHistory[[#This Row],[Discretionary Balance]]-Tbl_BalanceHistory[[#This Row],[Discretionary Reappropriation]]</f>
        <v>1468</v>
      </c>
      <c r="AB3115" s="2"/>
      <c r="AC3115" s="2"/>
      <c r="AD3115" s="2"/>
      <c r="AE3115" s="2"/>
    </row>
    <row r="3116" spans="1:31" ht="45" x14ac:dyDescent="0.25">
      <c r="A3116" s="2" t="s">
        <v>2025</v>
      </c>
      <c r="B3116" s="3">
        <v>9</v>
      </c>
      <c r="C3116" s="3">
        <v>751</v>
      </c>
      <c r="D3116" s="3" t="s">
        <v>588</v>
      </c>
      <c r="E3116" s="3" t="str">
        <f>_xlfn.XLOOKUP(Tbl_BalanceHistory[[#This Row],[RespAgy]],Tbl_Agencies[Agy Code],Tbl_Agencies[Agy Sort])</f>
        <v>134000</v>
      </c>
      <c r="F3116" s="2" t="str">
        <f>Tbl_BalanceHistory[[#This Row],[RespAgy]]&amp;": "&amp;Tbl_BalanceHistory[[#This Row],[RespAgency]]</f>
        <v>751: Department for the Deaf and Hard-Of-Hearing</v>
      </c>
      <c r="G3116" s="3">
        <v>751</v>
      </c>
      <c r="H3116" s="3" t="s">
        <v>588</v>
      </c>
      <c r="I3116" s="3" t="str">
        <f>_xlfn.XLOOKUP(Tbl_BalanceHistory[[#This Row],[AgyCode]],Tbl_Agencies[Agy Code],Tbl_Agencies[Agy Sort])</f>
        <v>134000</v>
      </c>
      <c r="J3116" s="2" t="str">
        <f>Tbl_BalanceHistory[[#This Row],[AgyCode]]&amp;": "&amp;Tbl_BalanceHistory[[#This Row],[Agency Name]]</f>
        <v>751: Department for the Deaf and Hard-Of-Hearing</v>
      </c>
      <c r="K3116" s="1">
        <v>2019</v>
      </c>
      <c r="L3116" s="3">
        <v>450</v>
      </c>
      <c r="M3116" s="3" t="s">
        <v>76</v>
      </c>
      <c r="N3116" s="2" t="str">
        <f>Tbl_BalanceHistory[[#This Row],[ProgramCode]]&amp;": "&amp;Tbl_BalanceHistory[[#This Row],[Program Name]]</f>
        <v>450: Social Services Research, Planning, and Coordination</v>
      </c>
      <c r="O3116" s="3" t="s">
        <v>886</v>
      </c>
      <c r="P3116" s="1" t="str">
        <f>IF(Tbl_BalanceHistory[[#This Row],[FundCode]]="0100","GF",IF(Tbl_BalanceHistory[[#This Row],[FundCode]]="01000","GF","Hi Ed / OCR"))</f>
        <v>GF</v>
      </c>
      <c r="Q3116" s="5">
        <v>1018367</v>
      </c>
      <c r="R3116" s="5">
        <v>1018367</v>
      </c>
      <c r="S3116" s="5">
        <v>0</v>
      </c>
      <c r="T3116" s="5">
        <v>0</v>
      </c>
      <c r="U3116" s="3"/>
      <c r="V3116" s="5">
        <v>0</v>
      </c>
      <c r="W3116" s="5">
        <v>0</v>
      </c>
      <c r="X3116" s="5"/>
      <c r="Y3116" s="5"/>
      <c r="Z3116" s="5">
        <f>Tbl_BalanceHistory[[#This Row],[Discretionary Recommended - Pre 2022]]+Tbl_BalanceHistory[[#This Row],[Discretionary Balance Recommended: Policy]]+Tbl_BalanceHistory[[#This Row],[Discretionary Balance Recommended: Commitments]]</f>
        <v>0</v>
      </c>
      <c r="AA3116" s="5">
        <f>Tbl_BalanceHistory[[#This Row],[Discretionary Balance]]-Tbl_BalanceHistory[[#This Row],[Discretionary Reappropriation]]</f>
        <v>0</v>
      </c>
      <c r="AB3116" s="2"/>
      <c r="AC3116" s="2"/>
      <c r="AD3116" s="2"/>
      <c r="AE3116" s="2"/>
    </row>
    <row r="3117" spans="1:31" ht="45" x14ac:dyDescent="0.25">
      <c r="A3117" s="2" t="s">
        <v>577</v>
      </c>
      <c r="B3117" s="3">
        <v>9</v>
      </c>
      <c r="C3117" s="3">
        <v>751</v>
      </c>
      <c r="D3117" s="3" t="s">
        <v>588</v>
      </c>
      <c r="E3117" s="3" t="str">
        <f>_xlfn.XLOOKUP(Tbl_BalanceHistory[[#This Row],[RespAgy]],Tbl_Agencies[Agy Code],Tbl_Agencies[Agy Sort])</f>
        <v>134000</v>
      </c>
      <c r="F3117" s="2" t="str">
        <f>Tbl_BalanceHistory[[#This Row],[RespAgy]]&amp;": "&amp;Tbl_BalanceHistory[[#This Row],[RespAgency]]</f>
        <v>751: Department for the Deaf and Hard-Of-Hearing</v>
      </c>
      <c r="G3117" s="3">
        <v>751</v>
      </c>
      <c r="H3117" s="3" t="s">
        <v>588</v>
      </c>
      <c r="I3117" s="3" t="str">
        <f>_xlfn.XLOOKUP(Tbl_BalanceHistory[[#This Row],[AgyCode]],Tbl_Agencies[Agy Code],Tbl_Agencies[Agy Sort])</f>
        <v>134000</v>
      </c>
      <c r="J3117" s="2" t="str">
        <f>Tbl_BalanceHistory[[#This Row],[AgyCode]]&amp;": "&amp;Tbl_BalanceHistory[[#This Row],[Agency Name]]</f>
        <v>751: Department for the Deaf and Hard-Of-Hearing</v>
      </c>
      <c r="K3117" s="1">
        <v>2020</v>
      </c>
      <c r="L3117" s="3">
        <v>450</v>
      </c>
      <c r="M3117" s="3" t="s">
        <v>76</v>
      </c>
      <c r="N3117" s="2" t="str">
        <f>Tbl_BalanceHistory[[#This Row],[ProgramCode]]&amp;": "&amp;Tbl_BalanceHistory[[#This Row],[Program Name]]</f>
        <v>450: Social Services Research, Planning, and Coordination</v>
      </c>
      <c r="O3117" s="3" t="s">
        <v>886</v>
      </c>
      <c r="P3117" s="1" t="str">
        <f>IF(Tbl_BalanceHistory[[#This Row],[FundCode]]="0100","GF",IF(Tbl_BalanceHistory[[#This Row],[FundCode]]="01000","GF","Hi Ed / OCR"))</f>
        <v>GF</v>
      </c>
      <c r="Q3117" s="5">
        <v>1033320</v>
      </c>
      <c r="R3117" s="5">
        <v>927547.01</v>
      </c>
      <c r="S3117" s="5">
        <v>105772.99</v>
      </c>
      <c r="T3117" s="5">
        <v>0</v>
      </c>
      <c r="U3117" s="3"/>
      <c r="V3117" s="5">
        <v>105772.99</v>
      </c>
      <c r="W3117" s="5">
        <v>0</v>
      </c>
      <c r="X3117" s="5"/>
      <c r="Y3117" s="5"/>
      <c r="Z3117" s="5">
        <f>Tbl_BalanceHistory[[#This Row],[Discretionary Recommended - Pre 2022]]+Tbl_BalanceHistory[[#This Row],[Discretionary Balance Recommended: Policy]]+Tbl_BalanceHistory[[#This Row],[Discretionary Balance Recommended: Commitments]]</f>
        <v>0</v>
      </c>
      <c r="AA3117" s="5">
        <f>Tbl_BalanceHistory[[#This Row],[Discretionary Balance]]-Tbl_BalanceHistory[[#This Row],[Discretionary Reappropriation]]</f>
        <v>105772.99</v>
      </c>
      <c r="AB3117" s="2"/>
      <c r="AC3117" s="2"/>
      <c r="AD3117" s="2"/>
      <c r="AE3117" s="2"/>
    </row>
    <row r="3118" spans="1:31" ht="45" x14ac:dyDescent="0.25">
      <c r="A3118" s="2" t="s">
        <v>577</v>
      </c>
      <c r="B3118" s="3">
        <v>9</v>
      </c>
      <c r="C3118" s="3">
        <v>751</v>
      </c>
      <c r="D3118" s="3" t="s">
        <v>588</v>
      </c>
      <c r="E3118" s="3" t="str">
        <f>_xlfn.XLOOKUP(Tbl_BalanceHistory[[#This Row],[RespAgy]],Tbl_Agencies[Agy Code],Tbl_Agencies[Agy Sort])</f>
        <v>134000</v>
      </c>
      <c r="F3118" s="2" t="str">
        <f>Tbl_BalanceHistory[[#This Row],[RespAgy]]&amp;": "&amp;Tbl_BalanceHistory[[#This Row],[RespAgency]]</f>
        <v>751: Department for the Deaf and Hard-Of-Hearing</v>
      </c>
      <c r="G3118" s="3">
        <v>751</v>
      </c>
      <c r="H3118" s="3" t="s">
        <v>588</v>
      </c>
      <c r="I3118" s="3" t="str">
        <f>_xlfn.XLOOKUP(Tbl_BalanceHistory[[#This Row],[AgyCode]],Tbl_Agencies[Agy Code],Tbl_Agencies[Agy Sort])</f>
        <v>134000</v>
      </c>
      <c r="J3118" s="2" t="str">
        <f>Tbl_BalanceHistory[[#This Row],[AgyCode]]&amp;": "&amp;Tbl_BalanceHistory[[#This Row],[Agency Name]]</f>
        <v>751: Department for the Deaf and Hard-Of-Hearing</v>
      </c>
      <c r="K3118" s="1">
        <v>2021</v>
      </c>
      <c r="L3118" s="3">
        <v>450</v>
      </c>
      <c r="M3118" s="3" t="s">
        <v>76</v>
      </c>
      <c r="N3118" s="2" t="str">
        <f>Tbl_BalanceHistory[[#This Row],[ProgramCode]]&amp;": "&amp;Tbl_BalanceHistory[[#This Row],[Program Name]]</f>
        <v>450: Social Services Research, Planning, and Coordination</v>
      </c>
      <c r="O3118" s="3" t="s">
        <v>886</v>
      </c>
      <c r="P3118" s="1" t="str">
        <f>IF(Tbl_BalanceHistory[[#This Row],[FundCode]]="0100","GF",IF(Tbl_BalanceHistory[[#This Row],[FundCode]]="01000","GF","Hi Ed / OCR"))</f>
        <v>GF</v>
      </c>
      <c r="Q3118" s="5">
        <v>1044387</v>
      </c>
      <c r="R3118" s="5">
        <v>970384.98</v>
      </c>
      <c r="S3118" s="5">
        <v>74002.02</v>
      </c>
      <c r="T3118" s="5">
        <v>0</v>
      </c>
      <c r="U3118" s="3"/>
      <c r="V3118" s="5">
        <v>74002.02</v>
      </c>
      <c r="W3118" s="5">
        <v>0</v>
      </c>
      <c r="X3118" s="5"/>
      <c r="Y3118" s="5"/>
      <c r="Z3118" s="5">
        <f>Tbl_BalanceHistory[[#This Row],[Discretionary Recommended - Pre 2022]]+Tbl_BalanceHistory[[#This Row],[Discretionary Balance Recommended: Policy]]+Tbl_BalanceHistory[[#This Row],[Discretionary Balance Recommended: Commitments]]</f>
        <v>0</v>
      </c>
      <c r="AA3118" s="5">
        <f>Tbl_BalanceHistory[[#This Row],[Discretionary Balance]]-Tbl_BalanceHistory[[#This Row],[Discretionary Reappropriation]]</f>
        <v>74002.02</v>
      </c>
      <c r="AB3118" s="2"/>
      <c r="AC3118" s="2"/>
      <c r="AD3118" s="2"/>
      <c r="AE3118" s="2"/>
    </row>
    <row r="3119" spans="1:31" ht="45" x14ac:dyDescent="0.25">
      <c r="A3119" s="2" t="s">
        <v>577</v>
      </c>
      <c r="B3119" s="3">
        <v>9</v>
      </c>
      <c r="C3119" s="3">
        <v>751</v>
      </c>
      <c r="D3119" s="3" t="s">
        <v>588</v>
      </c>
      <c r="E3119" s="3" t="str">
        <f>_xlfn.XLOOKUP(Tbl_BalanceHistory[[#This Row],[RespAgy]],Tbl_Agencies[Agy Code],Tbl_Agencies[Agy Sort])</f>
        <v>134000</v>
      </c>
      <c r="F3119" s="2" t="str">
        <f>Tbl_BalanceHistory[[#This Row],[RespAgy]]&amp;": "&amp;Tbl_BalanceHistory[[#This Row],[RespAgency]]</f>
        <v>751: Department for the Deaf and Hard-Of-Hearing</v>
      </c>
      <c r="G3119" s="3">
        <v>751</v>
      </c>
      <c r="H3119" s="3" t="s">
        <v>588</v>
      </c>
      <c r="I3119" s="3" t="str">
        <f>_xlfn.XLOOKUP(Tbl_BalanceHistory[[#This Row],[AgyCode]],Tbl_Agencies[Agy Code],Tbl_Agencies[Agy Sort])</f>
        <v>134000</v>
      </c>
      <c r="J3119" s="2" t="str">
        <f>Tbl_BalanceHistory[[#This Row],[AgyCode]]&amp;": "&amp;Tbl_BalanceHistory[[#This Row],[Agency Name]]</f>
        <v>751: Department for the Deaf and Hard-Of-Hearing</v>
      </c>
      <c r="K3119" s="1">
        <v>2022</v>
      </c>
      <c r="L3119" s="3">
        <v>450</v>
      </c>
      <c r="M3119" s="3" t="s">
        <v>76</v>
      </c>
      <c r="N3119" s="2" t="str">
        <f>Tbl_BalanceHistory[[#This Row],[ProgramCode]]&amp;": "&amp;Tbl_BalanceHistory[[#This Row],[Program Name]]</f>
        <v>450: Social Services Research, Planning, and Coordination</v>
      </c>
      <c r="O3119" s="3" t="s">
        <v>886</v>
      </c>
      <c r="P3119" s="1" t="str">
        <f>IF(Tbl_BalanceHistory[[#This Row],[FundCode]]="0100","GF",IF(Tbl_BalanceHistory[[#This Row],[FundCode]]="01000","GF","Hi Ed / OCR"))</f>
        <v>GF</v>
      </c>
      <c r="Q3119" s="5">
        <v>1080422</v>
      </c>
      <c r="R3119" s="5">
        <v>958080.97</v>
      </c>
      <c r="S3119" s="5">
        <v>122341.03</v>
      </c>
      <c r="T3119" s="5">
        <v>0</v>
      </c>
      <c r="U3119" s="3"/>
      <c r="V3119" s="5">
        <v>122341.03</v>
      </c>
      <c r="W3119" s="5"/>
      <c r="X3119" s="5">
        <v>0</v>
      </c>
      <c r="Y3119" s="5">
        <v>0</v>
      </c>
      <c r="Z3119" s="5">
        <f>Tbl_BalanceHistory[[#This Row],[Discretionary Recommended - Pre 2022]]+Tbl_BalanceHistory[[#This Row],[Discretionary Balance Recommended: Policy]]+Tbl_BalanceHistory[[#This Row],[Discretionary Balance Recommended: Commitments]]</f>
        <v>0</v>
      </c>
      <c r="AA3119" s="5">
        <f>Tbl_BalanceHistory[[#This Row],[Discretionary Balance]]-Tbl_BalanceHistory[[#This Row],[Discretionary Reappropriation]]</f>
        <v>122341.03</v>
      </c>
      <c r="AB3119" s="2"/>
      <c r="AC3119" s="2"/>
      <c r="AD3119" s="2"/>
      <c r="AE3119" s="2"/>
    </row>
    <row r="3120" spans="1:31" ht="45" x14ac:dyDescent="0.25">
      <c r="A3120" s="2" t="s">
        <v>577</v>
      </c>
      <c r="B3120" s="3">
        <v>9</v>
      </c>
      <c r="C3120" s="3">
        <v>751</v>
      </c>
      <c r="D3120" s="3" t="s">
        <v>588</v>
      </c>
      <c r="E3120" s="3" t="str">
        <f>_xlfn.XLOOKUP(Tbl_BalanceHistory[[#This Row],[RespAgy]],Tbl_Agencies[Agy Code],Tbl_Agencies[Agy Sort])</f>
        <v>134000</v>
      </c>
      <c r="F3120" s="2" t="str">
        <f>Tbl_BalanceHistory[[#This Row],[RespAgy]]&amp;": "&amp;Tbl_BalanceHistory[[#This Row],[RespAgency]]</f>
        <v>751: Department for the Deaf and Hard-Of-Hearing</v>
      </c>
      <c r="G3120" s="3">
        <v>751</v>
      </c>
      <c r="H3120" s="3" t="s">
        <v>588</v>
      </c>
      <c r="I3120" s="3" t="str">
        <f>_xlfn.XLOOKUP(Tbl_BalanceHistory[[#This Row],[AgyCode]],Tbl_Agencies[Agy Code],Tbl_Agencies[Agy Sort])</f>
        <v>134000</v>
      </c>
      <c r="J3120" s="2" t="str">
        <f>Tbl_BalanceHistory[[#This Row],[AgyCode]]&amp;": "&amp;Tbl_BalanceHistory[[#This Row],[Agency Name]]</f>
        <v>751: Department for the Deaf and Hard-Of-Hearing</v>
      </c>
      <c r="K3120" s="1">
        <v>2023</v>
      </c>
      <c r="L3120" s="3">
        <v>450</v>
      </c>
      <c r="M3120" s="3" t="s">
        <v>76</v>
      </c>
      <c r="N3120" s="2" t="str">
        <f>Tbl_BalanceHistory[[#This Row],[ProgramCode]]&amp;": "&amp;Tbl_BalanceHistory[[#This Row],[Program Name]]</f>
        <v>450: Social Services Research, Planning, and Coordination</v>
      </c>
      <c r="O3120" s="3" t="s">
        <v>886</v>
      </c>
      <c r="P3120" s="1" t="str">
        <f>IF(Tbl_BalanceHistory[[#This Row],[FundCode]]="0100","GF",IF(Tbl_BalanceHistory[[#This Row],[FundCode]]="01000","GF","Hi Ed / OCR"))</f>
        <v>GF</v>
      </c>
      <c r="Q3120" s="5">
        <v>1376186</v>
      </c>
      <c r="R3120" s="5">
        <v>1116530.6100000001</v>
      </c>
      <c r="S3120" s="5">
        <v>259655.39</v>
      </c>
      <c r="T3120" s="5">
        <v>0</v>
      </c>
      <c r="U3120" s="3"/>
      <c r="V3120" s="5">
        <v>259655.39</v>
      </c>
      <c r="W3120" s="5">
        <v>0</v>
      </c>
      <c r="X3120" s="5">
        <v>0</v>
      </c>
      <c r="Y3120" s="5">
        <v>0</v>
      </c>
      <c r="Z3120" s="5">
        <v>0</v>
      </c>
      <c r="AA3120" s="5">
        <v>259655.39</v>
      </c>
      <c r="AB3120" s="2"/>
      <c r="AC3120" s="2"/>
      <c r="AD3120" s="2"/>
      <c r="AE3120" s="2"/>
    </row>
    <row r="3121" spans="1:31" ht="45" x14ac:dyDescent="0.25">
      <c r="A3121" s="2" t="s">
        <v>577</v>
      </c>
      <c r="B3121" s="3">
        <v>9</v>
      </c>
      <c r="C3121" s="3">
        <v>751</v>
      </c>
      <c r="D3121" s="3" t="s">
        <v>588</v>
      </c>
      <c r="E3121" s="3" t="str">
        <f>_xlfn.XLOOKUP(Tbl_BalanceHistory[[#This Row],[RespAgy]],Tbl_Agencies[Agy Code],Tbl_Agencies[Agy Sort])</f>
        <v>134000</v>
      </c>
      <c r="F3121" s="2" t="str">
        <f>Tbl_BalanceHistory[[#This Row],[RespAgy]]&amp;": "&amp;Tbl_BalanceHistory[[#This Row],[RespAgency]]</f>
        <v>751: Department for the Deaf and Hard-Of-Hearing</v>
      </c>
      <c r="G3121" s="3">
        <v>751</v>
      </c>
      <c r="H3121" s="3" t="s">
        <v>588</v>
      </c>
      <c r="I3121" s="3" t="str">
        <f>_xlfn.XLOOKUP(Tbl_BalanceHistory[[#This Row],[AgyCode]],Tbl_Agencies[Agy Code],Tbl_Agencies[Agy Sort])</f>
        <v>134000</v>
      </c>
      <c r="J3121" s="2" t="str">
        <f>Tbl_BalanceHistory[[#This Row],[AgyCode]]&amp;": "&amp;Tbl_BalanceHistory[[#This Row],[Agency Name]]</f>
        <v>751: Department for the Deaf and Hard-Of-Hearing</v>
      </c>
      <c r="K3121" s="1">
        <v>2024</v>
      </c>
      <c r="L3121" s="3">
        <v>450</v>
      </c>
      <c r="M3121" s="3" t="s">
        <v>76</v>
      </c>
      <c r="N3121" s="2" t="str">
        <f>Tbl_BalanceHistory[[#This Row],[ProgramCode]]&amp;": "&amp;Tbl_BalanceHistory[[#This Row],[Program Name]]</f>
        <v>450: Social Services Research, Planning, and Coordination</v>
      </c>
      <c r="O3121" s="3" t="s">
        <v>886</v>
      </c>
      <c r="P3121" s="1" t="str">
        <f>IF(Tbl_BalanceHistory[[#This Row],[FundCode]]="0100","GF",IF(Tbl_BalanceHistory[[#This Row],[FundCode]]="01000","GF","Hi Ed / OCR"))</f>
        <v>GF</v>
      </c>
      <c r="Q3121" s="5">
        <v>1407673</v>
      </c>
      <c r="R3121" s="5">
        <v>1126736.8700000001</v>
      </c>
      <c r="S3121" s="5">
        <v>280936.13</v>
      </c>
      <c r="T3121" s="5">
        <v>0</v>
      </c>
      <c r="U3121" s="3"/>
      <c r="V3121" s="5">
        <v>280936.13</v>
      </c>
      <c r="W3121" s="5">
        <v>0</v>
      </c>
      <c r="X3121" s="5">
        <v>0</v>
      </c>
      <c r="Y3121" s="5">
        <v>0</v>
      </c>
      <c r="Z3121" s="5">
        <v>0</v>
      </c>
      <c r="AA3121" s="5">
        <v>280936.13</v>
      </c>
      <c r="AB3121" s="2"/>
      <c r="AC3121" s="2"/>
      <c r="AD3121" s="2"/>
      <c r="AE3121" s="2"/>
    </row>
    <row r="3122" spans="1:31" ht="45" x14ac:dyDescent="0.25">
      <c r="A3122" s="2" t="s">
        <v>2025</v>
      </c>
      <c r="B3122" s="3">
        <v>9</v>
      </c>
      <c r="C3122" s="3">
        <v>601</v>
      </c>
      <c r="D3122" s="3" t="s">
        <v>591</v>
      </c>
      <c r="E3122" s="3" t="str">
        <f>_xlfn.XLOOKUP(Tbl_BalanceHistory[[#This Row],[RespAgy]],Tbl_Agencies[Agy Code],Tbl_Agencies[Agy Sort])</f>
        <v>135000</v>
      </c>
      <c r="F3122" s="2" t="str">
        <f>Tbl_BalanceHistory[[#This Row],[RespAgy]]&amp;": "&amp;Tbl_BalanceHistory[[#This Row],[RespAgency]]</f>
        <v>601: Department of Health</v>
      </c>
      <c r="G3122" s="3">
        <v>601</v>
      </c>
      <c r="H3122" s="3" t="s">
        <v>591</v>
      </c>
      <c r="I3122" s="3" t="str">
        <f>_xlfn.XLOOKUP(Tbl_BalanceHistory[[#This Row],[AgyCode]],Tbl_Agencies[Agy Code],Tbl_Agencies[Agy Sort])</f>
        <v>135000</v>
      </c>
      <c r="J3122" s="2" t="str">
        <f>Tbl_BalanceHistory[[#This Row],[AgyCode]]&amp;": "&amp;Tbl_BalanceHistory[[#This Row],[Agency Name]]</f>
        <v>601: Department of Health</v>
      </c>
      <c r="K3122" s="1">
        <v>2014</v>
      </c>
      <c r="L3122" s="3">
        <v>108</v>
      </c>
      <c r="M3122" s="3" t="s">
        <v>408</v>
      </c>
      <c r="N3122" s="2" t="str">
        <f>Tbl_BalanceHistory[[#This Row],[ProgramCode]]&amp;": "&amp;Tbl_BalanceHistory[[#This Row],[Program Name]]</f>
        <v>108: Higher Education Student Financial Assistance</v>
      </c>
      <c r="O3122" s="3" t="s">
        <v>1730</v>
      </c>
      <c r="P3122" s="1" t="str">
        <f>IF(Tbl_BalanceHistory[[#This Row],[FundCode]]="0100","GF",IF(Tbl_BalanceHistory[[#This Row],[FundCode]]="01000","GF","Hi Ed / OCR"))</f>
        <v>GF</v>
      </c>
      <c r="Q3122" s="5">
        <v>125000</v>
      </c>
      <c r="R3122" s="5">
        <v>81924.38</v>
      </c>
      <c r="S3122" s="5">
        <v>43075</v>
      </c>
      <c r="T3122" s="5">
        <v>0</v>
      </c>
      <c r="U3122" s="3"/>
      <c r="V3122" s="5">
        <v>43075</v>
      </c>
      <c r="W3122" s="5">
        <v>43050</v>
      </c>
      <c r="X3122" s="5"/>
      <c r="Y3122" s="5"/>
      <c r="Z3122" s="5">
        <f>Tbl_BalanceHistory[[#This Row],[Discretionary Recommended - Pre 2022]]+Tbl_BalanceHistory[[#This Row],[Discretionary Balance Recommended: Policy]]+Tbl_BalanceHistory[[#This Row],[Discretionary Balance Recommended: Commitments]]</f>
        <v>43050</v>
      </c>
      <c r="AA3122" s="5">
        <f>Tbl_BalanceHistory[[#This Row],[Discretionary Balance]]-Tbl_BalanceHistory[[#This Row],[Discretionary Reappropriation]]</f>
        <v>25</v>
      </c>
      <c r="AB3122" s="2" t="s">
        <v>1791</v>
      </c>
      <c r="AC3122" s="2"/>
      <c r="AD3122" s="2"/>
      <c r="AE3122" s="2"/>
    </row>
    <row r="3123" spans="1:31" ht="45" x14ac:dyDescent="0.25">
      <c r="A3123" s="2" t="s">
        <v>2025</v>
      </c>
      <c r="B3123" s="3">
        <v>9</v>
      </c>
      <c r="C3123" s="3">
        <v>601</v>
      </c>
      <c r="D3123" s="3" t="s">
        <v>591</v>
      </c>
      <c r="E3123" s="3" t="str">
        <f>_xlfn.XLOOKUP(Tbl_BalanceHistory[[#This Row],[RespAgy]],Tbl_Agencies[Agy Code],Tbl_Agencies[Agy Sort])</f>
        <v>135000</v>
      </c>
      <c r="F3123" s="2" t="str">
        <f>Tbl_BalanceHistory[[#This Row],[RespAgy]]&amp;": "&amp;Tbl_BalanceHistory[[#This Row],[RespAgency]]</f>
        <v>601: Department of Health</v>
      </c>
      <c r="G3123" s="3">
        <v>601</v>
      </c>
      <c r="H3123" s="3" t="s">
        <v>591</v>
      </c>
      <c r="I3123" s="3" t="str">
        <f>_xlfn.XLOOKUP(Tbl_BalanceHistory[[#This Row],[AgyCode]],Tbl_Agencies[Agy Code],Tbl_Agencies[Agy Sort])</f>
        <v>135000</v>
      </c>
      <c r="J3123" s="2" t="str">
        <f>Tbl_BalanceHistory[[#This Row],[AgyCode]]&amp;": "&amp;Tbl_BalanceHistory[[#This Row],[Agency Name]]</f>
        <v>601: Department of Health</v>
      </c>
      <c r="K3123" s="1">
        <v>2015</v>
      </c>
      <c r="L3123" s="3">
        <v>108</v>
      </c>
      <c r="M3123" s="3" t="s">
        <v>408</v>
      </c>
      <c r="N3123" s="2" t="str">
        <f>Tbl_BalanceHistory[[#This Row],[ProgramCode]]&amp;": "&amp;Tbl_BalanceHistory[[#This Row],[Program Name]]</f>
        <v>108: Higher Education Student Financial Assistance</v>
      </c>
      <c r="O3123" s="3" t="s">
        <v>1730</v>
      </c>
      <c r="P3123" s="1" t="str">
        <f>IF(Tbl_BalanceHistory[[#This Row],[FundCode]]="0100","GF",IF(Tbl_BalanceHistory[[#This Row],[FundCode]]="01000","GF","Hi Ed / OCR"))</f>
        <v>GF</v>
      </c>
      <c r="Q3123" s="5">
        <v>125000</v>
      </c>
      <c r="R3123" s="5">
        <v>124300</v>
      </c>
      <c r="S3123" s="5">
        <v>700</v>
      </c>
      <c r="T3123" s="5">
        <v>0</v>
      </c>
      <c r="U3123" s="3"/>
      <c r="V3123" s="5">
        <v>700</v>
      </c>
      <c r="W3123" s="5">
        <v>0</v>
      </c>
      <c r="X3123" s="5"/>
      <c r="Y3123" s="5"/>
      <c r="Z3123" s="5">
        <f>Tbl_BalanceHistory[[#This Row],[Discretionary Recommended - Pre 2022]]+Tbl_BalanceHistory[[#This Row],[Discretionary Balance Recommended: Policy]]+Tbl_BalanceHistory[[#This Row],[Discretionary Balance Recommended: Commitments]]</f>
        <v>0</v>
      </c>
      <c r="AA3123" s="5">
        <f>Tbl_BalanceHistory[[#This Row],[Discretionary Balance]]-Tbl_BalanceHistory[[#This Row],[Discretionary Reappropriation]]</f>
        <v>700</v>
      </c>
      <c r="AB3123" s="2"/>
      <c r="AC3123" s="2"/>
      <c r="AD3123" s="2"/>
      <c r="AE3123" s="2"/>
    </row>
    <row r="3124" spans="1:31" ht="45" x14ac:dyDescent="0.25">
      <c r="A3124" s="2" t="s">
        <v>2025</v>
      </c>
      <c r="B3124" s="3">
        <v>9</v>
      </c>
      <c r="C3124" s="3">
        <v>601</v>
      </c>
      <c r="D3124" s="3" t="s">
        <v>591</v>
      </c>
      <c r="E3124" s="3" t="str">
        <f>_xlfn.XLOOKUP(Tbl_BalanceHistory[[#This Row],[RespAgy]],Tbl_Agencies[Agy Code],Tbl_Agencies[Agy Sort])</f>
        <v>135000</v>
      </c>
      <c r="F3124" s="2" t="str">
        <f>Tbl_BalanceHistory[[#This Row],[RespAgy]]&amp;": "&amp;Tbl_BalanceHistory[[#This Row],[RespAgency]]</f>
        <v>601: Department of Health</v>
      </c>
      <c r="G3124" s="3">
        <v>601</v>
      </c>
      <c r="H3124" s="3" t="s">
        <v>591</v>
      </c>
      <c r="I3124" s="3" t="str">
        <f>_xlfn.XLOOKUP(Tbl_BalanceHistory[[#This Row],[AgyCode]],Tbl_Agencies[Agy Code],Tbl_Agencies[Agy Sort])</f>
        <v>135000</v>
      </c>
      <c r="J3124" s="2" t="str">
        <f>Tbl_BalanceHistory[[#This Row],[AgyCode]]&amp;": "&amp;Tbl_BalanceHistory[[#This Row],[Agency Name]]</f>
        <v>601: Department of Health</v>
      </c>
      <c r="K3124" s="1">
        <v>2016</v>
      </c>
      <c r="L3124" s="3">
        <v>108</v>
      </c>
      <c r="M3124" s="3" t="s">
        <v>408</v>
      </c>
      <c r="N3124" s="2" t="str">
        <f>Tbl_BalanceHistory[[#This Row],[ProgramCode]]&amp;": "&amp;Tbl_BalanceHistory[[#This Row],[Program Name]]</f>
        <v>108: Higher Education Student Financial Assistance</v>
      </c>
      <c r="O3124" s="3" t="s">
        <v>1730</v>
      </c>
      <c r="P3124" s="1" t="str">
        <f>IF(Tbl_BalanceHistory[[#This Row],[FundCode]]="0100","GF",IF(Tbl_BalanceHistory[[#This Row],[FundCode]]="01000","GF","Hi Ed / OCR"))</f>
        <v>GF</v>
      </c>
      <c r="Q3124" s="5">
        <v>171000</v>
      </c>
      <c r="R3124" s="5">
        <v>171000</v>
      </c>
      <c r="S3124" s="5">
        <v>0</v>
      </c>
      <c r="T3124" s="5">
        <v>0</v>
      </c>
      <c r="U3124" s="3"/>
      <c r="V3124" s="5">
        <v>0</v>
      </c>
      <c r="W3124" s="5">
        <v>0</v>
      </c>
      <c r="X3124" s="5"/>
      <c r="Y3124" s="5"/>
      <c r="Z3124" s="5">
        <f>Tbl_BalanceHistory[[#This Row],[Discretionary Recommended - Pre 2022]]+Tbl_BalanceHistory[[#This Row],[Discretionary Balance Recommended: Policy]]+Tbl_BalanceHistory[[#This Row],[Discretionary Balance Recommended: Commitments]]</f>
        <v>0</v>
      </c>
      <c r="AA3124" s="5">
        <f>Tbl_BalanceHistory[[#This Row],[Discretionary Balance]]-Tbl_BalanceHistory[[#This Row],[Discretionary Reappropriation]]</f>
        <v>0</v>
      </c>
      <c r="AB3124" s="2"/>
      <c r="AC3124" s="2"/>
      <c r="AD3124" s="2"/>
      <c r="AE3124" s="2"/>
    </row>
    <row r="3125" spans="1:31" ht="45" x14ac:dyDescent="0.25">
      <c r="A3125" s="2" t="s">
        <v>2025</v>
      </c>
      <c r="B3125" s="3">
        <v>9</v>
      </c>
      <c r="C3125" s="3">
        <v>601</v>
      </c>
      <c r="D3125" s="3" t="s">
        <v>591</v>
      </c>
      <c r="E3125" s="3" t="str">
        <f>_xlfn.XLOOKUP(Tbl_BalanceHistory[[#This Row],[RespAgy]],Tbl_Agencies[Agy Code],Tbl_Agencies[Agy Sort])</f>
        <v>135000</v>
      </c>
      <c r="F3125" s="2" t="str">
        <f>Tbl_BalanceHistory[[#This Row],[RespAgy]]&amp;": "&amp;Tbl_BalanceHistory[[#This Row],[RespAgency]]</f>
        <v>601: Department of Health</v>
      </c>
      <c r="G3125" s="3">
        <v>601</v>
      </c>
      <c r="H3125" s="3" t="s">
        <v>591</v>
      </c>
      <c r="I3125" s="3" t="str">
        <f>_xlfn.XLOOKUP(Tbl_BalanceHistory[[#This Row],[AgyCode]],Tbl_Agencies[Agy Code],Tbl_Agencies[Agy Sort])</f>
        <v>135000</v>
      </c>
      <c r="J3125" s="2" t="str">
        <f>Tbl_BalanceHistory[[#This Row],[AgyCode]]&amp;": "&amp;Tbl_BalanceHistory[[#This Row],[Agency Name]]</f>
        <v>601: Department of Health</v>
      </c>
      <c r="K3125" s="1">
        <v>2018</v>
      </c>
      <c r="L3125" s="3">
        <v>108</v>
      </c>
      <c r="M3125" s="3" t="s">
        <v>408</v>
      </c>
      <c r="N3125" s="2" t="str">
        <f>Tbl_BalanceHistory[[#This Row],[ProgramCode]]&amp;": "&amp;Tbl_BalanceHistory[[#This Row],[Program Name]]</f>
        <v>108: Higher Education Student Financial Assistance</v>
      </c>
      <c r="O3125" s="3" t="s">
        <v>886</v>
      </c>
      <c r="P3125" s="1" t="str">
        <f>IF(Tbl_BalanceHistory[[#This Row],[FundCode]]="0100","GF",IF(Tbl_BalanceHistory[[#This Row],[FundCode]]="01000","GF","Hi Ed / OCR"))</f>
        <v>GF</v>
      </c>
      <c r="Q3125" s="5">
        <v>300000</v>
      </c>
      <c r="R3125" s="5">
        <v>280011.5</v>
      </c>
      <c r="S3125" s="5">
        <v>19988</v>
      </c>
      <c r="T3125" s="5">
        <v>0</v>
      </c>
      <c r="U3125" s="3"/>
      <c r="V3125" s="5">
        <v>19988</v>
      </c>
      <c r="W3125" s="5">
        <v>0</v>
      </c>
      <c r="X3125" s="5"/>
      <c r="Y3125" s="5"/>
      <c r="Z3125" s="5">
        <f>Tbl_BalanceHistory[[#This Row],[Discretionary Recommended - Pre 2022]]+Tbl_BalanceHistory[[#This Row],[Discretionary Balance Recommended: Policy]]+Tbl_BalanceHistory[[#This Row],[Discretionary Balance Recommended: Commitments]]</f>
        <v>0</v>
      </c>
      <c r="AA3125" s="5">
        <f>Tbl_BalanceHistory[[#This Row],[Discretionary Balance]]-Tbl_BalanceHistory[[#This Row],[Discretionary Reappropriation]]</f>
        <v>19988</v>
      </c>
      <c r="AB3125" s="2"/>
      <c r="AC3125" s="2"/>
      <c r="AD3125" s="2"/>
      <c r="AE3125" s="2"/>
    </row>
    <row r="3126" spans="1:31" ht="45" x14ac:dyDescent="0.25">
      <c r="A3126" s="2" t="s">
        <v>2025</v>
      </c>
      <c r="B3126" s="3">
        <v>9</v>
      </c>
      <c r="C3126" s="3">
        <v>601</v>
      </c>
      <c r="D3126" s="3" t="s">
        <v>591</v>
      </c>
      <c r="E3126" s="3" t="str">
        <f>_xlfn.XLOOKUP(Tbl_BalanceHistory[[#This Row],[RespAgy]],Tbl_Agencies[Agy Code],Tbl_Agencies[Agy Sort])</f>
        <v>135000</v>
      </c>
      <c r="F3126" s="2" t="str">
        <f>Tbl_BalanceHistory[[#This Row],[RespAgy]]&amp;": "&amp;Tbl_BalanceHistory[[#This Row],[RespAgency]]</f>
        <v>601: Department of Health</v>
      </c>
      <c r="G3126" s="3">
        <v>601</v>
      </c>
      <c r="H3126" s="3" t="s">
        <v>591</v>
      </c>
      <c r="I3126" s="3" t="str">
        <f>_xlfn.XLOOKUP(Tbl_BalanceHistory[[#This Row],[AgyCode]],Tbl_Agencies[Agy Code],Tbl_Agencies[Agy Sort])</f>
        <v>135000</v>
      </c>
      <c r="J3126" s="2" t="str">
        <f>Tbl_BalanceHistory[[#This Row],[AgyCode]]&amp;": "&amp;Tbl_BalanceHistory[[#This Row],[Agency Name]]</f>
        <v>601: Department of Health</v>
      </c>
      <c r="K3126" s="1">
        <v>2019</v>
      </c>
      <c r="L3126" s="3">
        <v>108</v>
      </c>
      <c r="M3126" s="3" t="s">
        <v>408</v>
      </c>
      <c r="N3126" s="2" t="str">
        <f>Tbl_BalanceHistory[[#This Row],[ProgramCode]]&amp;": "&amp;Tbl_BalanceHistory[[#This Row],[Program Name]]</f>
        <v>108: Higher Education Student Financial Assistance</v>
      </c>
      <c r="O3126" s="3" t="s">
        <v>886</v>
      </c>
      <c r="P3126" s="1" t="str">
        <f>IF(Tbl_BalanceHistory[[#This Row],[FundCode]]="0100","GF",IF(Tbl_BalanceHistory[[#This Row],[FundCode]]="01000","GF","Hi Ed / OCR"))</f>
        <v>GF</v>
      </c>
      <c r="Q3126" s="5">
        <v>300000</v>
      </c>
      <c r="R3126" s="5">
        <v>300000</v>
      </c>
      <c r="S3126" s="5">
        <v>0</v>
      </c>
      <c r="T3126" s="5">
        <v>0</v>
      </c>
      <c r="U3126" s="3"/>
      <c r="V3126" s="5">
        <v>0</v>
      </c>
      <c r="W3126" s="5">
        <v>0</v>
      </c>
      <c r="X3126" s="5"/>
      <c r="Y3126" s="5"/>
      <c r="Z3126" s="5">
        <f>Tbl_BalanceHistory[[#This Row],[Discretionary Recommended - Pre 2022]]+Tbl_BalanceHistory[[#This Row],[Discretionary Balance Recommended: Policy]]+Tbl_BalanceHistory[[#This Row],[Discretionary Balance Recommended: Commitments]]</f>
        <v>0</v>
      </c>
      <c r="AA3126" s="5">
        <f>Tbl_BalanceHistory[[#This Row],[Discretionary Balance]]-Tbl_BalanceHistory[[#This Row],[Discretionary Reappropriation]]</f>
        <v>0</v>
      </c>
      <c r="AB3126" s="2"/>
      <c r="AC3126" s="2"/>
      <c r="AD3126" s="2"/>
      <c r="AE3126" s="2"/>
    </row>
    <row r="3127" spans="1:31" ht="45" x14ac:dyDescent="0.25">
      <c r="A3127" s="2" t="s">
        <v>577</v>
      </c>
      <c r="B3127" s="3">
        <v>9</v>
      </c>
      <c r="C3127" s="3">
        <v>601</v>
      </c>
      <c r="D3127" s="3" t="s">
        <v>591</v>
      </c>
      <c r="E3127" s="3" t="str">
        <f>_xlfn.XLOOKUP(Tbl_BalanceHistory[[#This Row],[RespAgy]],Tbl_Agencies[Agy Code],Tbl_Agencies[Agy Sort])</f>
        <v>135000</v>
      </c>
      <c r="F3127" s="2" t="str">
        <f>Tbl_BalanceHistory[[#This Row],[RespAgy]]&amp;": "&amp;Tbl_BalanceHistory[[#This Row],[RespAgency]]</f>
        <v>601: Department of Health</v>
      </c>
      <c r="G3127" s="3">
        <v>601</v>
      </c>
      <c r="H3127" s="3" t="s">
        <v>591</v>
      </c>
      <c r="I3127" s="3" t="str">
        <f>_xlfn.XLOOKUP(Tbl_BalanceHistory[[#This Row],[AgyCode]],Tbl_Agencies[Agy Code],Tbl_Agencies[Agy Sort])</f>
        <v>135000</v>
      </c>
      <c r="J3127" s="2" t="str">
        <f>Tbl_BalanceHistory[[#This Row],[AgyCode]]&amp;": "&amp;Tbl_BalanceHistory[[#This Row],[Agency Name]]</f>
        <v>601: Department of Health</v>
      </c>
      <c r="K3127" s="1">
        <v>2020</v>
      </c>
      <c r="L3127" s="3">
        <v>108</v>
      </c>
      <c r="M3127" s="3" t="s">
        <v>408</v>
      </c>
      <c r="N3127" s="2" t="str">
        <f>Tbl_BalanceHistory[[#This Row],[ProgramCode]]&amp;": "&amp;Tbl_BalanceHistory[[#This Row],[Program Name]]</f>
        <v>108: Higher Education Student Financial Assistance</v>
      </c>
      <c r="O3127" s="3" t="s">
        <v>886</v>
      </c>
      <c r="P3127" s="1" t="str">
        <f>IF(Tbl_BalanceHistory[[#This Row],[FundCode]]="0100","GF",IF(Tbl_BalanceHistory[[#This Row],[FundCode]]="01000","GF","Hi Ed / OCR"))</f>
        <v>GF</v>
      </c>
      <c r="Q3127" s="5">
        <v>300000</v>
      </c>
      <c r="R3127" s="5">
        <v>300000</v>
      </c>
      <c r="S3127" s="5">
        <v>0</v>
      </c>
      <c r="T3127" s="5">
        <v>0</v>
      </c>
      <c r="U3127" s="3"/>
      <c r="V3127" s="5">
        <v>0</v>
      </c>
      <c r="W3127" s="5">
        <v>0</v>
      </c>
      <c r="X3127" s="5"/>
      <c r="Y3127" s="5"/>
      <c r="Z3127" s="5">
        <f>Tbl_BalanceHistory[[#This Row],[Discretionary Recommended - Pre 2022]]+Tbl_BalanceHistory[[#This Row],[Discretionary Balance Recommended: Policy]]+Tbl_BalanceHistory[[#This Row],[Discretionary Balance Recommended: Commitments]]</f>
        <v>0</v>
      </c>
      <c r="AA3127" s="5">
        <f>Tbl_BalanceHistory[[#This Row],[Discretionary Balance]]-Tbl_BalanceHistory[[#This Row],[Discretionary Reappropriation]]</f>
        <v>0</v>
      </c>
      <c r="AB3127" s="2"/>
      <c r="AC3127" s="2"/>
      <c r="AD3127" s="2"/>
      <c r="AE3127" s="2"/>
    </row>
    <row r="3128" spans="1:31" ht="45" x14ac:dyDescent="0.25">
      <c r="A3128" s="2" t="s">
        <v>577</v>
      </c>
      <c r="B3128" s="3">
        <v>9</v>
      </c>
      <c r="C3128" s="3">
        <v>601</v>
      </c>
      <c r="D3128" s="3" t="s">
        <v>591</v>
      </c>
      <c r="E3128" s="3" t="str">
        <f>_xlfn.XLOOKUP(Tbl_BalanceHistory[[#This Row],[RespAgy]],Tbl_Agencies[Agy Code],Tbl_Agencies[Agy Sort])</f>
        <v>135000</v>
      </c>
      <c r="F3128" s="2" t="str">
        <f>Tbl_BalanceHistory[[#This Row],[RespAgy]]&amp;": "&amp;Tbl_BalanceHistory[[#This Row],[RespAgency]]</f>
        <v>601: Department of Health</v>
      </c>
      <c r="G3128" s="3">
        <v>601</v>
      </c>
      <c r="H3128" s="3" t="s">
        <v>591</v>
      </c>
      <c r="I3128" s="3" t="str">
        <f>_xlfn.XLOOKUP(Tbl_BalanceHistory[[#This Row],[AgyCode]],Tbl_Agencies[Agy Code],Tbl_Agencies[Agy Sort])</f>
        <v>135000</v>
      </c>
      <c r="J3128" s="2" t="str">
        <f>Tbl_BalanceHistory[[#This Row],[AgyCode]]&amp;": "&amp;Tbl_BalanceHistory[[#This Row],[Agency Name]]</f>
        <v>601: Department of Health</v>
      </c>
      <c r="K3128" s="1">
        <v>2021</v>
      </c>
      <c r="L3128" s="3">
        <v>108</v>
      </c>
      <c r="M3128" s="3" t="s">
        <v>408</v>
      </c>
      <c r="N3128" s="2" t="str">
        <f>Tbl_BalanceHistory[[#This Row],[ProgramCode]]&amp;": "&amp;Tbl_BalanceHistory[[#This Row],[Program Name]]</f>
        <v>108: Higher Education Student Financial Assistance</v>
      </c>
      <c r="O3128" s="3" t="s">
        <v>886</v>
      </c>
      <c r="P3128" s="1" t="str">
        <f>IF(Tbl_BalanceHistory[[#This Row],[FundCode]]="0100","GF",IF(Tbl_BalanceHistory[[#This Row],[FundCode]]="01000","GF","Hi Ed / OCR"))</f>
        <v>GF</v>
      </c>
      <c r="Q3128" s="5">
        <v>300000</v>
      </c>
      <c r="R3128" s="5">
        <v>298000</v>
      </c>
      <c r="S3128" s="5">
        <v>2000</v>
      </c>
      <c r="T3128" s="5">
        <v>0</v>
      </c>
      <c r="U3128" s="3"/>
      <c r="V3128" s="5">
        <v>2000</v>
      </c>
      <c r="W3128" s="5">
        <v>0</v>
      </c>
      <c r="X3128" s="5"/>
      <c r="Y3128" s="5"/>
      <c r="Z3128" s="5">
        <f>Tbl_BalanceHistory[[#This Row],[Discretionary Recommended - Pre 2022]]+Tbl_BalanceHistory[[#This Row],[Discretionary Balance Recommended: Policy]]+Tbl_BalanceHistory[[#This Row],[Discretionary Balance Recommended: Commitments]]</f>
        <v>0</v>
      </c>
      <c r="AA3128" s="5">
        <f>Tbl_BalanceHistory[[#This Row],[Discretionary Balance]]-Tbl_BalanceHistory[[#This Row],[Discretionary Reappropriation]]</f>
        <v>2000</v>
      </c>
      <c r="AB3128" s="2"/>
      <c r="AC3128" s="2"/>
      <c r="AD3128" s="2"/>
      <c r="AE3128" s="2"/>
    </row>
    <row r="3129" spans="1:31" ht="45" x14ac:dyDescent="0.25">
      <c r="A3129" s="2" t="s">
        <v>577</v>
      </c>
      <c r="B3129" s="3">
        <v>9</v>
      </c>
      <c r="C3129" s="3">
        <v>601</v>
      </c>
      <c r="D3129" s="3" t="s">
        <v>591</v>
      </c>
      <c r="E3129" s="3" t="str">
        <f>_xlfn.XLOOKUP(Tbl_BalanceHistory[[#This Row],[RespAgy]],Tbl_Agencies[Agy Code],Tbl_Agencies[Agy Sort])</f>
        <v>135000</v>
      </c>
      <c r="F3129" s="2" t="str">
        <f>Tbl_BalanceHistory[[#This Row],[RespAgy]]&amp;": "&amp;Tbl_BalanceHistory[[#This Row],[RespAgency]]</f>
        <v>601: Department of Health</v>
      </c>
      <c r="G3129" s="3">
        <v>601</v>
      </c>
      <c r="H3129" s="3" t="s">
        <v>591</v>
      </c>
      <c r="I3129" s="3" t="str">
        <f>_xlfn.XLOOKUP(Tbl_BalanceHistory[[#This Row],[AgyCode]],Tbl_Agencies[Agy Code],Tbl_Agencies[Agy Sort])</f>
        <v>135000</v>
      </c>
      <c r="J3129" s="2" t="str">
        <f>Tbl_BalanceHistory[[#This Row],[AgyCode]]&amp;": "&amp;Tbl_BalanceHistory[[#This Row],[Agency Name]]</f>
        <v>601: Department of Health</v>
      </c>
      <c r="K3129" s="1">
        <v>2022</v>
      </c>
      <c r="L3129" s="3">
        <v>108</v>
      </c>
      <c r="M3129" s="3" t="s">
        <v>408</v>
      </c>
      <c r="N3129" s="2" t="str">
        <f>Tbl_BalanceHistory[[#This Row],[ProgramCode]]&amp;": "&amp;Tbl_BalanceHistory[[#This Row],[Program Name]]</f>
        <v>108: Higher Education Student Financial Assistance</v>
      </c>
      <c r="O3129" s="3" t="s">
        <v>886</v>
      </c>
      <c r="P3129" s="1" t="str">
        <f>IF(Tbl_BalanceHistory[[#This Row],[FundCode]]="0100","GF",IF(Tbl_BalanceHistory[[#This Row],[FundCode]]="01000","GF","Hi Ed / OCR"))</f>
        <v>GF</v>
      </c>
      <c r="Q3129" s="5">
        <v>2435000</v>
      </c>
      <c r="R3129" s="5">
        <v>377686</v>
      </c>
      <c r="S3129" s="5">
        <v>2057314</v>
      </c>
      <c r="T3129" s="5">
        <v>0</v>
      </c>
      <c r="U3129" s="3"/>
      <c r="V3129" s="5">
        <v>2057314</v>
      </c>
      <c r="W3129" s="5"/>
      <c r="X3129" s="5">
        <v>0</v>
      </c>
      <c r="Y3129" s="5">
        <v>1994500</v>
      </c>
      <c r="Z3129" s="5">
        <f>Tbl_BalanceHistory[[#This Row],[Discretionary Recommended - Pre 2022]]+Tbl_BalanceHistory[[#This Row],[Discretionary Balance Recommended: Policy]]+Tbl_BalanceHistory[[#This Row],[Discretionary Balance Recommended: Commitments]]</f>
        <v>1994500</v>
      </c>
      <c r="AA3129" s="5">
        <f>Tbl_BalanceHistory[[#This Row],[Discretionary Balance]]-Tbl_BalanceHistory[[#This Row],[Discretionary Reappropriation]]</f>
        <v>62814</v>
      </c>
      <c r="AB3129" s="2"/>
      <c r="AC3129" s="2"/>
      <c r="AD3129" s="2" t="s">
        <v>2037</v>
      </c>
      <c r="AE3129" s="2"/>
    </row>
    <row r="3130" spans="1:31" ht="135" x14ac:dyDescent="0.25">
      <c r="A3130" s="2" t="s">
        <v>577</v>
      </c>
      <c r="B3130" s="3">
        <v>9</v>
      </c>
      <c r="C3130" s="3">
        <v>601</v>
      </c>
      <c r="D3130" s="3" t="s">
        <v>591</v>
      </c>
      <c r="E3130" s="3" t="str">
        <f>_xlfn.XLOOKUP(Tbl_BalanceHistory[[#This Row],[RespAgy]],Tbl_Agencies[Agy Code],Tbl_Agencies[Agy Sort])</f>
        <v>135000</v>
      </c>
      <c r="F3130" s="2" t="str">
        <f>Tbl_BalanceHistory[[#This Row],[RespAgy]]&amp;": "&amp;Tbl_BalanceHistory[[#This Row],[RespAgency]]</f>
        <v>601: Department of Health</v>
      </c>
      <c r="G3130" s="3">
        <v>601</v>
      </c>
      <c r="H3130" s="3" t="s">
        <v>591</v>
      </c>
      <c r="I3130" s="3" t="str">
        <f>_xlfn.XLOOKUP(Tbl_BalanceHistory[[#This Row],[AgyCode]],Tbl_Agencies[Agy Code],Tbl_Agencies[Agy Sort])</f>
        <v>135000</v>
      </c>
      <c r="J3130" s="2" t="str">
        <f>Tbl_BalanceHistory[[#This Row],[AgyCode]]&amp;": "&amp;Tbl_BalanceHistory[[#This Row],[Agency Name]]</f>
        <v>601: Department of Health</v>
      </c>
      <c r="K3130" s="1">
        <v>2023</v>
      </c>
      <c r="L3130" s="3">
        <v>108</v>
      </c>
      <c r="M3130" s="3" t="s">
        <v>408</v>
      </c>
      <c r="N3130" s="2" t="str">
        <f>Tbl_BalanceHistory[[#This Row],[ProgramCode]]&amp;": "&amp;Tbl_BalanceHistory[[#This Row],[Program Name]]</f>
        <v>108: Higher Education Student Financial Assistance</v>
      </c>
      <c r="O3130" s="3" t="s">
        <v>886</v>
      </c>
      <c r="P3130" s="1" t="str">
        <f>IF(Tbl_BalanceHistory[[#This Row],[FundCode]]="0100","GF",IF(Tbl_BalanceHistory[[#This Row],[FundCode]]="01000","GF","Hi Ed / OCR"))</f>
        <v>GF</v>
      </c>
      <c r="Q3130" s="5">
        <v>6629500</v>
      </c>
      <c r="R3130" s="5">
        <v>1814340.99</v>
      </c>
      <c r="S3130" s="5">
        <v>4815159.01</v>
      </c>
      <c r="T3130" s="5">
        <v>0</v>
      </c>
      <c r="U3130" s="3" t="s">
        <v>2408</v>
      </c>
      <c r="V3130" s="5">
        <v>4815159.01</v>
      </c>
      <c r="W3130" s="5">
        <v>0</v>
      </c>
      <c r="X3130" s="5">
        <v>0</v>
      </c>
      <c r="Y3130" s="5">
        <v>4815159.01</v>
      </c>
      <c r="Z3130" s="5">
        <v>4815159.01</v>
      </c>
      <c r="AA3130" s="5">
        <v>0</v>
      </c>
      <c r="AB3130" s="2"/>
      <c r="AC3130" s="2"/>
      <c r="AD3130" s="2" t="s">
        <v>2409</v>
      </c>
      <c r="AE3130" s="2" t="s">
        <v>2410</v>
      </c>
    </row>
    <row r="3131" spans="1:31" ht="210" x14ac:dyDescent="0.25">
      <c r="A3131" s="2" t="s">
        <v>577</v>
      </c>
      <c r="B3131" s="3">
        <v>9</v>
      </c>
      <c r="C3131" s="3">
        <v>601</v>
      </c>
      <c r="D3131" s="3" t="s">
        <v>591</v>
      </c>
      <c r="E3131" s="3" t="str">
        <f>_xlfn.XLOOKUP(Tbl_BalanceHistory[[#This Row],[RespAgy]],Tbl_Agencies[Agy Code],Tbl_Agencies[Agy Sort])</f>
        <v>135000</v>
      </c>
      <c r="F3131" s="2" t="str">
        <f>Tbl_BalanceHistory[[#This Row],[RespAgy]]&amp;": "&amp;Tbl_BalanceHistory[[#This Row],[RespAgency]]</f>
        <v>601: Department of Health</v>
      </c>
      <c r="G3131" s="3">
        <v>601</v>
      </c>
      <c r="H3131" s="3" t="s">
        <v>591</v>
      </c>
      <c r="I3131" s="3" t="str">
        <f>_xlfn.XLOOKUP(Tbl_BalanceHistory[[#This Row],[AgyCode]],Tbl_Agencies[Agy Code],Tbl_Agencies[Agy Sort])</f>
        <v>135000</v>
      </c>
      <c r="J3131" s="2" t="str">
        <f>Tbl_BalanceHistory[[#This Row],[AgyCode]]&amp;": "&amp;Tbl_BalanceHistory[[#This Row],[Agency Name]]</f>
        <v>601: Department of Health</v>
      </c>
      <c r="K3131" s="1">
        <v>2024</v>
      </c>
      <c r="L3131" s="3">
        <v>108</v>
      </c>
      <c r="M3131" s="3" t="s">
        <v>408</v>
      </c>
      <c r="N3131" s="2" t="str">
        <f>Tbl_BalanceHistory[[#This Row],[ProgramCode]]&amp;": "&amp;Tbl_BalanceHistory[[#This Row],[Program Name]]</f>
        <v>108: Higher Education Student Financial Assistance</v>
      </c>
      <c r="O3131" s="3" t="s">
        <v>886</v>
      </c>
      <c r="P3131" s="1" t="str">
        <f>IF(Tbl_BalanceHistory[[#This Row],[FundCode]]="0100","GF",IF(Tbl_BalanceHistory[[#This Row],[FundCode]]="01000","GF","Hi Ed / OCR"))</f>
        <v>GF</v>
      </c>
      <c r="Q3131" s="5">
        <v>13950159.01</v>
      </c>
      <c r="R3131" s="5">
        <v>763732.68</v>
      </c>
      <c r="S3131" s="5">
        <v>13186426.33</v>
      </c>
      <c r="T3131" s="5">
        <v>13186426.33</v>
      </c>
      <c r="U3131" s="3" t="s">
        <v>2408</v>
      </c>
      <c r="V3131" s="5">
        <v>0</v>
      </c>
      <c r="W3131" s="5">
        <v>0</v>
      </c>
      <c r="X3131" s="5">
        <v>0</v>
      </c>
      <c r="Y3131" s="5">
        <v>0</v>
      </c>
      <c r="Z3131" s="5">
        <v>0</v>
      </c>
      <c r="AA3131" s="5">
        <v>0</v>
      </c>
      <c r="AB3131" s="2"/>
      <c r="AC3131" s="2"/>
      <c r="AD3131" s="2"/>
      <c r="AE3131" s="2" t="s">
        <v>2571</v>
      </c>
    </row>
    <row r="3132" spans="1:31" ht="45" x14ac:dyDescent="0.25">
      <c r="A3132" s="2" t="s">
        <v>577</v>
      </c>
      <c r="B3132" s="3">
        <v>9</v>
      </c>
      <c r="C3132" s="3">
        <v>601</v>
      </c>
      <c r="D3132" s="3" t="s">
        <v>591</v>
      </c>
      <c r="E3132" s="3" t="str">
        <f>_xlfn.XLOOKUP(Tbl_BalanceHistory[[#This Row],[RespAgy]],Tbl_Agencies[Agy Code],Tbl_Agencies[Agy Sort])</f>
        <v>135000</v>
      </c>
      <c r="F3132" s="2" t="str">
        <f>Tbl_BalanceHistory[[#This Row],[RespAgy]]&amp;": "&amp;Tbl_BalanceHistory[[#This Row],[RespAgency]]</f>
        <v>601: Department of Health</v>
      </c>
      <c r="G3132" s="3">
        <v>601</v>
      </c>
      <c r="H3132" s="3" t="s">
        <v>591</v>
      </c>
      <c r="I3132" s="3" t="str">
        <f>_xlfn.XLOOKUP(Tbl_BalanceHistory[[#This Row],[AgyCode]],Tbl_Agencies[Agy Code],Tbl_Agencies[Agy Sort])</f>
        <v>135000</v>
      </c>
      <c r="J3132" s="2" t="str">
        <f>Tbl_BalanceHistory[[#This Row],[AgyCode]]&amp;": "&amp;Tbl_BalanceHistory[[#This Row],[Agency Name]]</f>
        <v>601: Department of Health</v>
      </c>
      <c r="K3132" s="1">
        <v>2024</v>
      </c>
      <c r="L3132" s="3">
        <v>402</v>
      </c>
      <c r="M3132" s="3" t="s">
        <v>1657</v>
      </c>
      <c r="N3132" s="2" t="str">
        <f>Tbl_BalanceHistory[[#This Row],[ProgramCode]]&amp;": "&amp;Tbl_BalanceHistory[[#This Row],[Program Name]]</f>
        <v>402: Emergency Medical Services</v>
      </c>
      <c r="O3132" s="3" t="s">
        <v>886</v>
      </c>
      <c r="P3132" s="1" t="str">
        <f>IF(Tbl_BalanceHistory[[#This Row],[FundCode]]="0100","GF",IF(Tbl_BalanceHistory[[#This Row],[FundCode]]="01000","GF","Hi Ed / OCR"))</f>
        <v>GF</v>
      </c>
      <c r="Q3132" s="5">
        <v>8163245.5899999999</v>
      </c>
      <c r="R3132" s="5">
        <v>8163199.7000000002</v>
      </c>
      <c r="S3132" s="5">
        <v>45.89</v>
      </c>
      <c r="T3132" s="5">
        <v>0</v>
      </c>
      <c r="U3132" s="3"/>
      <c r="V3132" s="5">
        <v>45.89</v>
      </c>
      <c r="W3132" s="5">
        <v>0</v>
      </c>
      <c r="X3132" s="5">
        <v>0</v>
      </c>
      <c r="Y3132" s="5">
        <v>0</v>
      </c>
      <c r="Z3132" s="5">
        <v>0</v>
      </c>
      <c r="AA3132" s="5">
        <v>45.89</v>
      </c>
      <c r="AB3132" s="2"/>
      <c r="AC3132" s="2"/>
      <c r="AD3132" s="2"/>
      <c r="AE3132" s="2"/>
    </row>
    <row r="3133" spans="1:31" ht="45" x14ac:dyDescent="0.25">
      <c r="A3133" s="2" t="s">
        <v>2025</v>
      </c>
      <c r="B3133" s="3">
        <v>9</v>
      </c>
      <c r="C3133" s="3">
        <v>601</v>
      </c>
      <c r="D3133" s="3" t="s">
        <v>591</v>
      </c>
      <c r="E3133" s="3" t="str">
        <f>_xlfn.XLOOKUP(Tbl_BalanceHistory[[#This Row],[RespAgy]],Tbl_Agencies[Agy Code],Tbl_Agencies[Agy Sort])</f>
        <v>135000</v>
      </c>
      <c r="F3133" s="2" t="str">
        <f>Tbl_BalanceHistory[[#This Row],[RespAgy]]&amp;": "&amp;Tbl_BalanceHistory[[#This Row],[RespAgency]]</f>
        <v>601: Department of Health</v>
      </c>
      <c r="G3133" s="3">
        <v>601</v>
      </c>
      <c r="H3133" s="3" t="s">
        <v>591</v>
      </c>
      <c r="I3133" s="3" t="str">
        <f>_xlfn.XLOOKUP(Tbl_BalanceHistory[[#This Row],[AgyCode]],Tbl_Agencies[Agy Code],Tbl_Agencies[Agy Sort])</f>
        <v>135000</v>
      </c>
      <c r="J3133" s="2" t="str">
        <f>Tbl_BalanceHistory[[#This Row],[AgyCode]]&amp;": "&amp;Tbl_BalanceHistory[[#This Row],[Agency Name]]</f>
        <v>601: Department of Health</v>
      </c>
      <c r="K3133" s="1">
        <v>2014</v>
      </c>
      <c r="L3133" s="3">
        <v>403</v>
      </c>
      <c r="M3133" s="3" t="s">
        <v>593</v>
      </c>
      <c r="N3133" s="2" t="str">
        <f>Tbl_BalanceHistory[[#This Row],[ProgramCode]]&amp;": "&amp;Tbl_BalanceHistory[[#This Row],[Program Name]]</f>
        <v>403: Medical Examiner and Anatomical Services</v>
      </c>
      <c r="O3133" s="3" t="s">
        <v>1730</v>
      </c>
      <c r="P3133" s="1" t="str">
        <f>IF(Tbl_BalanceHistory[[#This Row],[FundCode]]="0100","GF",IF(Tbl_BalanceHistory[[#This Row],[FundCode]]="01000","GF","Hi Ed / OCR"))</f>
        <v>GF</v>
      </c>
      <c r="Q3133" s="5">
        <v>9695962</v>
      </c>
      <c r="R3133" s="5">
        <v>9449218.3399999999</v>
      </c>
      <c r="S3133" s="5">
        <v>246743</v>
      </c>
      <c r="T3133" s="5">
        <v>0</v>
      </c>
      <c r="U3133" s="3"/>
      <c r="V3133" s="5">
        <v>246743</v>
      </c>
      <c r="W3133" s="5">
        <v>0</v>
      </c>
      <c r="X3133" s="5"/>
      <c r="Y3133" s="5"/>
      <c r="Z3133" s="5">
        <f>Tbl_BalanceHistory[[#This Row],[Discretionary Recommended - Pre 2022]]+Tbl_BalanceHistory[[#This Row],[Discretionary Balance Recommended: Policy]]+Tbl_BalanceHistory[[#This Row],[Discretionary Balance Recommended: Commitments]]</f>
        <v>0</v>
      </c>
      <c r="AA3133" s="5">
        <f>Tbl_BalanceHistory[[#This Row],[Discretionary Balance]]-Tbl_BalanceHistory[[#This Row],[Discretionary Reappropriation]]</f>
        <v>246743</v>
      </c>
      <c r="AB3133" s="2"/>
      <c r="AC3133" s="2"/>
      <c r="AD3133" s="2"/>
      <c r="AE3133" s="2"/>
    </row>
    <row r="3134" spans="1:31" ht="45" x14ac:dyDescent="0.25">
      <c r="A3134" s="2" t="s">
        <v>2025</v>
      </c>
      <c r="B3134" s="3">
        <v>9</v>
      </c>
      <c r="C3134" s="3">
        <v>601</v>
      </c>
      <c r="D3134" s="3" t="s">
        <v>591</v>
      </c>
      <c r="E3134" s="3" t="str">
        <f>_xlfn.XLOOKUP(Tbl_BalanceHistory[[#This Row],[RespAgy]],Tbl_Agencies[Agy Code],Tbl_Agencies[Agy Sort])</f>
        <v>135000</v>
      </c>
      <c r="F3134" s="2" t="str">
        <f>Tbl_BalanceHistory[[#This Row],[RespAgy]]&amp;": "&amp;Tbl_BalanceHistory[[#This Row],[RespAgency]]</f>
        <v>601: Department of Health</v>
      </c>
      <c r="G3134" s="3">
        <v>601</v>
      </c>
      <c r="H3134" s="3" t="s">
        <v>591</v>
      </c>
      <c r="I3134" s="3" t="str">
        <f>_xlfn.XLOOKUP(Tbl_BalanceHistory[[#This Row],[AgyCode]],Tbl_Agencies[Agy Code],Tbl_Agencies[Agy Sort])</f>
        <v>135000</v>
      </c>
      <c r="J3134" s="2" t="str">
        <f>Tbl_BalanceHistory[[#This Row],[AgyCode]]&amp;": "&amp;Tbl_BalanceHistory[[#This Row],[Agency Name]]</f>
        <v>601: Department of Health</v>
      </c>
      <c r="K3134" s="1">
        <v>2015</v>
      </c>
      <c r="L3134" s="3">
        <v>403</v>
      </c>
      <c r="M3134" s="3" t="s">
        <v>593</v>
      </c>
      <c r="N3134" s="2" t="str">
        <f>Tbl_BalanceHistory[[#This Row],[ProgramCode]]&amp;": "&amp;Tbl_BalanceHistory[[#This Row],[Program Name]]</f>
        <v>403: Medical Examiner and Anatomical Services</v>
      </c>
      <c r="O3134" s="3" t="s">
        <v>1730</v>
      </c>
      <c r="P3134" s="1" t="str">
        <f>IF(Tbl_BalanceHistory[[#This Row],[FundCode]]="0100","GF",IF(Tbl_BalanceHistory[[#This Row],[FundCode]]="01000","GF","Hi Ed / OCR"))</f>
        <v>GF</v>
      </c>
      <c r="Q3134" s="5">
        <v>9967839</v>
      </c>
      <c r="R3134" s="5">
        <v>9926146</v>
      </c>
      <c r="S3134" s="5">
        <v>41692</v>
      </c>
      <c r="T3134" s="5">
        <v>0</v>
      </c>
      <c r="U3134" s="3"/>
      <c r="V3134" s="5">
        <v>41692</v>
      </c>
      <c r="W3134" s="5">
        <v>30969</v>
      </c>
      <c r="X3134" s="5"/>
      <c r="Y3134" s="5"/>
      <c r="Z3134" s="5">
        <f>Tbl_BalanceHistory[[#This Row],[Discretionary Recommended - Pre 2022]]+Tbl_BalanceHistory[[#This Row],[Discretionary Balance Recommended: Policy]]+Tbl_BalanceHistory[[#This Row],[Discretionary Balance Recommended: Commitments]]</f>
        <v>30969</v>
      </c>
      <c r="AA3134" s="5">
        <f>Tbl_BalanceHistory[[#This Row],[Discretionary Balance]]-Tbl_BalanceHistory[[#This Row],[Discretionary Reappropriation]]</f>
        <v>10723</v>
      </c>
      <c r="AB3134" s="2" t="s">
        <v>2038</v>
      </c>
      <c r="AC3134" s="2"/>
      <c r="AD3134" s="2"/>
      <c r="AE3134" s="2"/>
    </row>
    <row r="3135" spans="1:31" ht="45" x14ac:dyDescent="0.25">
      <c r="A3135" s="2" t="s">
        <v>2025</v>
      </c>
      <c r="B3135" s="3">
        <v>9</v>
      </c>
      <c r="C3135" s="3">
        <v>601</v>
      </c>
      <c r="D3135" s="3" t="s">
        <v>591</v>
      </c>
      <c r="E3135" s="3" t="str">
        <f>_xlfn.XLOOKUP(Tbl_BalanceHistory[[#This Row],[RespAgy]],Tbl_Agencies[Agy Code],Tbl_Agencies[Agy Sort])</f>
        <v>135000</v>
      </c>
      <c r="F3135" s="2" t="str">
        <f>Tbl_BalanceHistory[[#This Row],[RespAgy]]&amp;": "&amp;Tbl_BalanceHistory[[#This Row],[RespAgency]]</f>
        <v>601: Department of Health</v>
      </c>
      <c r="G3135" s="3">
        <v>601</v>
      </c>
      <c r="H3135" s="3" t="s">
        <v>591</v>
      </c>
      <c r="I3135" s="3" t="str">
        <f>_xlfn.XLOOKUP(Tbl_BalanceHistory[[#This Row],[AgyCode]],Tbl_Agencies[Agy Code],Tbl_Agencies[Agy Sort])</f>
        <v>135000</v>
      </c>
      <c r="J3135" s="2" t="str">
        <f>Tbl_BalanceHistory[[#This Row],[AgyCode]]&amp;": "&amp;Tbl_BalanceHistory[[#This Row],[Agency Name]]</f>
        <v>601: Department of Health</v>
      </c>
      <c r="K3135" s="1">
        <v>2016</v>
      </c>
      <c r="L3135" s="3">
        <v>403</v>
      </c>
      <c r="M3135" s="3" t="s">
        <v>593</v>
      </c>
      <c r="N3135" s="2" t="str">
        <f>Tbl_BalanceHistory[[#This Row],[ProgramCode]]&amp;": "&amp;Tbl_BalanceHistory[[#This Row],[Program Name]]</f>
        <v>403: Medical Examiner and Anatomical Services</v>
      </c>
      <c r="O3135" s="3" t="s">
        <v>1730</v>
      </c>
      <c r="P3135" s="1" t="str">
        <f>IF(Tbl_BalanceHistory[[#This Row],[FundCode]]="0100","GF",IF(Tbl_BalanceHistory[[#This Row],[FundCode]]="01000","GF","Hi Ed / OCR"))</f>
        <v>GF</v>
      </c>
      <c r="Q3135" s="5">
        <v>9619512</v>
      </c>
      <c r="R3135" s="5">
        <v>9619512</v>
      </c>
      <c r="S3135" s="5">
        <v>0</v>
      </c>
      <c r="T3135" s="5">
        <v>0</v>
      </c>
      <c r="U3135" s="3"/>
      <c r="V3135" s="5">
        <v>0</v>
      </c>
      <c r="W3135" s="5">
        <v>0</v>
      </c>
      <c r="X3135" s="5"/>
      <c r="Y3135" s="5"/>
      <c r="Z3135" s="5">
        <f>Tbl_BalanceHistory[[#This Row],[Discretionary Recommended - Pre 2022]]+Tbl_BalanceHistory[[#This Row],[Discretionary Balance Recommended: Policy]]+Tbl_BalanceHistory[[#This Row],[Discretionary Balance Recommended: Commitments]]</f>
        <v>0</v>
      </c>
      <c r="AA3135" s="5">
        <f>Tbl_BalanceHistory[[#This Row],[Discretionary Balance]]-Tbl_BalanceHistory[[#This Row],[Discretionary Reappropriation]]</f>
        <v>0</v>
      </c>
      <c r="AB3135" s="2"/>
      <c r="AC3135" s="2"/>
      <c r="AD3135" s="2"/>
      <c r="AE3135" s="2"/>
    </row>
    <row r="3136" spans="1:31" ht="45" x14ac:dyDescent="0.25">
      <c r="A3136" s="2" t="s">
        <v>2025</v>
      </c>
      <c r="B3136" s="3">
        <v>9</v>
      </c>
      <c r="C3136" s="3">
        <v>601</v>
      </c>
      <c r="D3136" s="3" t="s">
        <v>591</v>
      </c>
      <c r="E3136" s="3" t="str">
        <f>_xlfn.XLOOKUP(Tbl_BalanceHistory[[#This Row],[RespAgy]],Tbl_Agencies[Agy Code],Tbl_Agencies[Agy Sort])</f>
        <v>135000</v>
      </c>
      <c r="F3136" s="2" t="str">
        <f>Tbl_BalanceHistory[[#This Row],[RespAgy]]&amp;": "&amp;Tbl_BalanceHistory[[#This Row],[RespAgency]]</f>
        <v>601: Department of Health</v>
      </c>
      <c r="G3136" s="3">
        <v>601</v>
      </c>
      <c r="H3136" s="3" t="s">
        <v>591</v>
      </c>
      <c r="I3136" s="3" t="str">
        <f>_xlfn.XLOOKUP(Tbl_BalanceHistory[[#This Row],[AgyCode]],Tbl_Agencies[Agy Code],Tbl_Agencies[Agy Sort])</f>
        <v>135000</v>
      </c>
      <c r="J3136" s="2" t="str">
        <f>Tbl_BalanceHistory[[#This Row],[AgyCode]]&amp;": "&amp;Tbl_BalanceHistory[[#This Row],[Agency Name]]</f>
        <v>601: Department of Health</v>
      </c>
      <c r="K3136" s="1">
        <v>2017</v>
      </c>
      <c r="L3136" s="3">
        <v>403</v>
      </c>
      <c r="M3136" s="3" t="s">
        <v>593</v>
      </c>
      <c r="N3136" s="2" t="str">
        <f>Tbl_BalanceHistory[[#This Row],[ProgramCode]]&amp;": "&amp;Tbl_BalanceHistory[[#This Row],[Program Name]]</f>
        <v>403: Medical Examiner and Anatomical Services</v>
      </c>
      <c r="O3136" s="3" t="s">
        <v>886</v>
      </c>
      <c r="P3136" s="1" t="str">
        <f>IF(Tbl_BalanceHistory[[#This Row],[FundCode]]="0100","GF",IF(Tbl_BalanceHistory[[#This Row],[FundCode]]="01000","GF","Hi Ed / OCR"))</f>
        <v>GF</v>
      </c>
      <c r="Q3136" s="5">
        <v>9961734</v>
      </c>
      <c r="R3136" s="5">
        <v>9961734</v>
      </c>
      <c r="S3136" s="5">
        <v>0</v>
      </c>
      <c r="T3136" s="5">
        <v>0</v>
      </c>
      <c r="U3136" s="3"/>
      <c r="V3136" s="5">
        <v>0</v>
      </c>
      <c r="W3136" s="5">
        <v>0</v>
      </c>
      <c r="X3136" s="5"/>
      <c r="Y3136" s="5"/>
      <c r="Z3136" s="5">
        <f>Tbl_BalanceHistory[[#This Row],[Discretionary Recommended - Pre 2022]]+Tbl_BalanceHistory[[#This Row],[Discretionary Balance Recommended: Policy]]+Tbl_BalanceHistory[[#This Row],[Discretionary Balance Recommended: Commitments]]</f>
        <v>0</v>
      </c>
      <c r="AA3136" s="5">
        <f>Tbl_BalanceHistory[[#This Row],[Discretionary Balance]]-Tbl_BalanceHistory[[#This Row],[Discretionary Reappropriation]]</f>
        <v>0</v>
      </c>
      <c r="AB3136" s="2"/>
      <c r="AC3136" s="2"/>
      <c r="AD3136" s="2"/>
      <c r="AE3136" s="2"/>
    </row>
    <row r="3137" spans="1:31" ht="45" x14ac:dyDescent="0.25">
      <c r="A3137" s="2" t="s">
        <v>2025</v>
      </c>
      <c r="B3137" s="3">
        <v>9</v>
      </c>
      <c r="C3137" s="3">
        <v>601</v>
      </c>
      <c r="D3137" s="3" t="s">
        <v>591</v>
      </c>
      <c r="E3137" s="3" t="str">
        <f>_xlfn.XLOOKUP(Tbl_BalanceHistory[[#This Row],[RespAgy]],Tbl_Agencies[Agy Code],Tbl_Agencies[Agy Sort])</f>
        <v>135000</v>
      </c>
      <c r="F3137" s="2" t="str">
        <f>Tbl_BalanceHistory[[#This Row],[RespAgy]]&amp;": "&amp;Tbl_BalanceHistory[[#This Row],[RespAgency]]</f>
        <v>601: Department of Health</v>
      </c>
      <c r="G3137" s="3">
        <v>601</v>
      </c>
      <c r="H3137" s="3" t="s">
        <v>591</v>
      </c>
      <c r="I3137" s="3" t="str">
        <f>_xlfn.XLOOKUP(Tbl_BalanceHistory[[#This Row],[AgyCode]],Tbl_Agencies[Agy Code],Tbl_Agencies[Agy Sort])</f>
        <v>135000</v>
      </c>
      <c r="J3137" s="2" t="str">
        <f>Tbl_BalanceHistory[[#This Row],[AgyCode]]&amp;": "&amp;Tbl_BalanceHistory[[#This Row],[Agency Name]]</f>
        <v>601: Department of Health</v>
      </c>
      <c r="K3137" s="1">
        <v>2018</v>
      </c>
      <c r="L3137" s="3">
        <v>403</v>
      </c>
      <c r="M3137" s="3" t="s">
        <v>593</v>
      </c>
      <c r="N3137" s="2" t="str">
        <f>Tbl_BalanceHistory[[#This Row],[ProgramCode]]&amp;": "&amp;Tbl_BalanceHistory[[#This Row],[Program Name]]</f>
        <v>403: Medical Examiner and Anatomical Services</v>
      </c>
      <c r="O3137" s="3" t="s">
        <v>886</v>
      </c>
      <c r="P3137" s="1" t="str">
        <f>IF(Tbl_BalanceHistory[[#This Row],[FundCode]]="0100","GF",IF(Tbl_BalanceHistory[[#This Row],[FundCode]]="01000","GF","Hi Ed / OCR"))</f>
        <v>GF</v>
      </c>
      <c r="Q3137" s="5">
        <v>10244052</v>
      </c>
      <c r="R3137" s="5">
        <v>10244052</v>
      </c>
      <c r="S3137" s="5">
        <v>0</v>
      </c>
      <c r="T3137" s="5">
        <v>0</v>
      </c>
      <c r="U3137" s="3"/>
      <c r="V3137" s="5">
        <v>0</v>
      </c>
      <c r="W3137" s="5">
        <v>0</v>
      </c>
      <c r="X3137" s="5"/>
      <c r="Y3137" s="5"/>
      <c r="Z3137" s="5">
        <f>Tbl_BalanceHistory[[#This Row],[Discretionary Recommended - Pre 2022]]+Tbl_BalanceHistory[[#This Row],[Discretionary Balance Recommended: Policy]]+Tbl_BalanceHistory[[#This Row],[Discretionary Balance Recommended: Commitments]]</f>
        <v>0</v>
      </c>
      <c r="AA3137" s="5">
        <f>Tbl_BalanceHistory[[#This Row],[Discretionary Balance]]-Tbl_BalanceHistory[[#This Row],[Discretionary Reappropriation]]</f>
        <v>0</v>
      </c>
      <c r="AB3137" s="2"/>
      <c r="AC3137" s="2"/>
      <c r="AD3137" s="2"/>
      <c r="AE3137" s="2"/>
    </row>
    <row r="3138" spans="1:31" ht="210" x14ac:dyDescent="0.25">
      <c r="A3138" s="2" t="s">
        <v>2025</v>
      </c>
      <c r="B3138" s="3">
        <v>9</v>
      </c>
      <c r="C3138" s="3">
        <v>601</v>
      </c>
      <c r="D3138" s="3" t="s">
        <v>591</v>
      </c>
      <c r="E3138" s="3" t="str">
        <f>_xlfn.XLOOKUP(Tbl_BalanceHistory[[#This Row],[RespAgy]],Tbl_Agencies[Agy Code],Tbl_Agencies[Agy Sort])</f>
        <v>135000</v>
      </c>
      <c r="F3138" s="2" t="str">
        <f>Tbl_BalanceHistory[[#This Row],[RespAgy]]&amp;": "&amp;Tbl_BalanceHistory[[#This Row],[RespAgency]]</f>
        <v>601: Department of Health</v>
      </c>
      <c r="G3138" s="3">
        <v>601</v>
      </c>
      <c r="H3138" s="3" t="s">
        <v>591</v>
      </c>
      <c r="I3138" s="3" t="str">
        <f>_xlfn.XLOOKUP(Tbl_BalanceHistory[[#This Row],[AgyCode]],Tbl_Agencies[Agy Code],Tbl_Agencies[Agy Sort])</f>
        <v>135000</v>
      </c>
      <c r="J3138" s="2" t="str">
        <f>Tbl_BalanceHistory[[#This Row],[AgyCode]]&amp;": "&amp;Tbl_BalanceHistory[[#This Row],[Agency Name]]</f>
        <v>601: Department of Health</v>
      </c>
      <c r="K3138" s="1">
        <v>2019</v>
      </c>
      <c r="L3138" s="3">
        <v>403</v>
      </c>
      <c r="M3138" s="3" t="s">
        <v>593</v>
      </c>
      <c r="N3138" s="2" t="str">
        <f>Tbl_BalanceHistory[[#This Row],[ProgramCode]]&amp;": "&amp;Tbl_BalanceHistory[[#This Row],[Program Name]]</f>
        <v>403: Medical Examiner and Anatomical Services</v>
      </c>
      <c r="O3138" s="3" t="s">
        <v>886</v>
      </c>
      <c r="P3138" s="1" t="str">
        <f>IF(Tbl_BalanceHistory[[#This Row],[FundCode]]="0100","GF",IF(Tbl_BalanceHistory[[#This Row],[FundCode]]="01000","GF","Hi Ed / OCR"))</f>
        <v>GF</v>
      </c>
      <c r="Q3138" s="5">
        <v>12550364</v>
      </c>
      <c r="R3138" s="5">
        <v>12165597.26</v>
      </c>
      <c r="S3138" s="5">
        <v>384766.74</v>
      </c>
      <c r="T3138" s="5">
        <v>0</v>
      </c>
      <c r="U3138" s="3"/>
      <c r="V3138" s="5">
        <v>384766.74</v>
      </c>
      <c r="W3138" s="5">
        <v>321250</v>
      </c>
      <c r="X3138" s="5"/>
      <c r="Y3138" s="5"/>
      <c r="Z3138" s="5">
        <f>Tbl_BalanceHistory[[#This Row],[Discretionary Recommended - Pre 2022]]+Tbl_BalanceHistory[[#This Row],[Discretionary Balance Recommended: Policy]]+Tbl_BalanceHistory[[#This Row],[Discretionary Balance Recommended: Commitments]]</f>
        <v>321250</v>
      </c>
      <c r="AA3138" s="5">
        <f>Tbl_BalanceHistory[[#This Row],[Discretionary Balance]]-Tbl_BalanceHistory[[#This Row],[Discretionary Reappropriation]]</f>
        <v>63516.739999999991</v>
      </c>
      <c r="AB3138" s="2" t="s">
        <v>2039</v>
      </c>
      <c r="AC3138" s="2"/>
      <c r="AD3138" s="2"/>
      <c r="AE3138" s="2"/>
    </row>
    <row r="3139" spans="1:31" ht="45" x14ac:dyDescent="0.25">
      <c r="A3139" s="2" t="s">
        <v>577</v>
      </c>
      <c r="B3139" s="3">
        <v>9</v>
      </c>
      <c r="C3139" s="3">
        <v>601</v>
      </c>
      <c r="D3139" s="3" t="s">
        <v>591</v>
      </c>
      <c r="E3139" s="3" t="str">
        <f>_xlfn.XLOOKUP(Tbl_BalanceHistory[[#This Row],[RespAgy]],Tbl_Agencies[Agy Code],Tbl_Agencies[Agy Sort])</f>
        <v>135000</v>
      </c>
      <c r="F3139" s="2" t="str">
        <f>Tbl_BalanceHistory[[#This Row],[RespAgy]]&amp;": "&amp;Tbl_BalanceHistory[[#This Row],[RespAgency]]</f>
        <v>601: Department of Health</v>
      </c>
      <c r="G3139" s="3">
        <v>601</v>
      </c>
      <c r="H3139" s="3" t="s">
        <v>591</v>
      </c>
      <c r="I3139" s="3" t="str">
        <f>_xlfn.XLOOKUP(Tbl_BalanceHistory[[#This Row],[AgyCode]],Tbl_Agencies[Agy Code],Tbl_Agencies[Agy Sort])</f>
        <v>135000</v>
      </c>
      <c r="J3139" s="2" t="str">
        <f>Tbl_BalanceHistory[[#This Row],[AgyCode]]&amp;": "&amp;Tbl_BalanceHistory[[#This Row],[Agency Name]]</f>
        <v>601: Department of Health</v>
      </c>
      <c r="K3139" s="1">
        <v>2020</v>
      </c>
      <c r="L3139" s="3">
        <v>403</v>
      </c>
      <c r="M3139" s="3" t="s">
        <v>593</v>
      </c>
      <c r="N3139" s="2" t="str">
        <f>Tbl_BalanceHistory[[#This Row],[ProgramCode]]&amp;": "&amp;Tbl_BalanceHistory[[#This Row],[Program Name]]</f>
        <v>403: Medical Examiner and Anatomical Services</v>
      </c>
      <c r="O3139" s="3" t="s">
        <v>886</v>
      </c>
      <c r="P3139" s="1" t="str">
        <f>IF(Tbl_BalanceHistory[[#This Row],[FundCode]]="0100","GF",IF(Tbl_BalanceHistory[[#This Row],[FundCode]]="01000","GF","Hi Ed / OCR"))</f>
        <v>GF</v>
      </c>
      <c r="Q3139" s="5">
        <v>13040056</v>
      </c>
      <c r="R3139" s="5">
        <v>12653861.18</v>
      </c>
      <c r="S3139" s="5">
        <v>386194.82</v>
      </c>
      <c r="T3139" s="5">
        <v>0</v>
      </c>
      <c r="U3139" s="3"/>
      <c r="V3139" s="5">
        <v>386194.82</v>
      </c>
      <c r="W3139" s="5">
        <v>0</v>
      </c>
      <c r="X3139" s="5"/>
      <c r="Y3139" s="5"/>
      <c r="Z3139" s="5">
        <f>Tbl_BalanceHistory[[#This Row],[Discretionary Recommended - Pre 2022]]+Tbl_BalanceHistory[[#This Row],[Discretionary Balance Recommended: Policy]]+Tbl_BalanceHistory[[#This Row],[Discretionary Balance Recommended: Commitments]]</f>
        <v>0</v>
      </c>
      <c r="AA3139" s="5">
        <f>Tbl_BalanceHistory[[#This Row],[Discretionary Balance]]-Tbl_BalanceHistory[[#This Row],[Discretionary Reappropriation]]</f>
        <v>386194.82</v>
      </c>
      <c r="AB3139" s="2"/>
      <c r="AC3139" s="2"/>
      <c r="AD3139" s="2"/>
      <c r="AE3139" s="2"/>
    </row>
    <row r="3140" spans="1:31" ht="45" x14ac:dyDescent="0.25">
      <c r="A3140" s="2" t="s">
        <v>577</v>
      </c>
      <c r="B3140" s="3">
        <v>9</v>
      </c>
      <c r="C3140" s="3">
        <v>601</v>
      </c>
      <c r="D3140" s="3" t="s">
        <v>591</v>
      </c>
      <c r="E3140" s="3" t="str">
        <f>_xlfn.XLOOKUP(Tbl_BalanceHistory[[#This Row],[RespAgy]],Tbl_Agencies[Agy Code],Tbl_Agencies[Agy Sort])</f>
        <v>135000</v>
      </c>
      <c r="F3140" s="2" t="str">
        <f>Tbl_BalanceHistory[[#This Row],[RespAgy]]&amp;": "&amp;Tbl_BalanceHistory[[#This Row],[RespAgency]]</f>
        <v>601: Department of Health</v>
      </c>
      <c r="G3140" s="3">
        <v>601</v>
      </c>
      <c r="H3140" s="3" t="s">
        <v>591</v>
      </c>
      <c r="I3140" s="3" t="str">
        <f>_xlfn.XLOOKUP(Tbl_BalanceHistory[[#This Row],[AgyCode]],Tbl_Agencies[Agy Code],Tbl_Agencies[Agy Sort])</f>
        <v>135000</v>
      </c>
      <c r="J3140" s="2" t="str">
        <f>Tbl_BalanceHistory[[#This Row],[AgyCode]]&amp;": "&amp;Tbl_BalanceHistory[[#This Row],[Agency Name]]</f>
        <v>601: Department of Health</v>
      </c>
      <c r="K3140" s="1">
        <v>2021</v>
      </c>
      <c r="L3140" s="3">
        <v>403</v>
      </c>
      <c r="M3140" s="3" t="s">
        <v>593</v>
      </c>
      <c r="N3140" s="2" t="str">
        <f>Tbl_BalanceHistory[[#This Row],[ProgramCode]]&amp;": "&amp;Tbl_BalanceHistory[[#This Row],[Program Name]]</f>
        <v>403: Medical Examiner and Anatomical Services</v>
      </c>
      <c r="O3140" s="3" t="s">
        <v>886</v>
      </c>
      <c r="P3140" s="1" t="str">
        <f>IF(Tbl_BalanceHistory[[#This Row],[FundCode]]="0100","GF",IF(Tbl_BalanceHistory[[#This Row],[FundCode]]="01000","GF","Hi Ed / OCR"))</f>
        <v>GF</v>
      </c>
      <c r="Q3140" s="5">
        <v>12860366</v>
      </c>
      <c r="R3140" s="5">
        <v>12859289.5</v>
      </c>
      <c r="S3140" s="5">
        <v>1076.5</v>
      </c>
      <c r="T3140" s="5">
        <v>0</v>
      </c>
      <c r="U3140" s="3"/>
      <c r="V3140" s="5">
        <v>1076.5</v>
      </c>
      <c r="W3140" s="5">
        <v>0</v>
      </c>
      <c r="X3140" s="5"/>
      <c r="Y3140" s="5"/>
      <c r="Z3140" s="5">
        <f>Tbl_BalanceHistory[[#This Row],[Discretionary Recommended - Pre 2022]]+Tbl_BalanceHistory[[#This Row],[Discretionary Balance Recommended: Policy]]+Tbl_BalanceHistory[[#This Row],[Discretionary Balance Recommended: Commitments]]</f>
        <v>0</v>
      </c>
      <c r="AA3140" s="5">
        <f>Tbl_BalanceHistory[[#This Row],[Discretionary Balance]]-Tbl_BalanceHistory[[#This Row],[Discretionary Reappropriation]]</f>
        <v>1076.5</v>
      </c>
      <c r="AB3140" s="2"/>
      <c r="AC3140" s="2"/>
      <c r="AD3140" s="2"/>
      <c r="AE3140" s="2"/>
    </row>
    <row r="3141" spans="1:31" ht="45" x14ac:dyDescent="0.25">
      <c r="A3141" s="2" t="s">
        <v>577</v>
      </c>
      <c r="B3141" s="3">
        <v>9</v>
      </c>
      <c r="C3141" s="3">
        <v>601</v>
      </c>
      <c r="D3141" s="3" t="s">
        <v>591</v>
      </c>
      <c r="E3141" s="3" t="str">
        <f>_xlfn.XLOOKUP(Tbl_BalanceHistory[[#This Row],[RespAgy]],Tbl_Agencies[Agy Code],Tbl_Agencies[Agy Sort])</f>
        <v>135000</v>
      </c>
      <c r="F3141" s="2" t="str">
        <f>Tbl_BalanceHistory[[#This Row],[RespAgy]]&amp;": "&amp;Tbl_BalanceHistory[[#This Row],[RespAgency]]</f>
        <v>601: Department of Health</v>
      </c>
      <c r="G3141" s="3">
        <v>601</v>
      </c>
      <c r="H3141" s="3" t="s">
        <v>591</v>
      </c>
      <c r="I3141" s="3" t="str">
        <f>_xlfn.XLOOKUP(Tbl_BalanceHistory[[#This Row],[AgyCode]],Tbl_Agencies[Agy Code],Tbl_Agencies[Agy Sort])</f>
        <v>135000</v>
      </c>
      <c r="J3141" s="2" t="str">
        <f>Tbl_BalanceHistory[[#This Row],[AgyCode]]&amp;": "&amp;Tbl_BalanceHistory[[#This Row],[Agency Name]]</f>
        <v>601: Department of Health</v>
      </c>
      <c r="K3141" s="1">
        <v>2022</v>
      </c>
      <c r="L3141" s="3">
        <v>403</v>
      </c>
      <c r="M3141" s="3" t="s">
        <v>593</v>
      </c>
      <c r="N3141" s="2" t="str">
        <f>Tbl_BalanceHistory[[#This Row],[ProgramCode]]&amp;": "&amp;Tbl_BalanceHistory[[#This Row],[Program Name]]</f>
        <v>403: Medical Examiner and Anatomical Services</v>
      </c>
      <c r="O3141" s="3" t="s">
        <v>886</v>
      </c>
      <c r="P3141" s="1" t="str">
        <f>IF(Tbl_BalanceHistory[[#This Row],[FundCode]]="0100","GF",IF(Tbl_BalanceHistory[[#This Row],[FundCode]]="01000","GF","Hi Ed / OCR"))</f>
        <v>GF</v>
      </c>
      <c r="Q3141" s="5">
        <v>13522288</v>
      </c>
      <c r="R3141" s="5">
        <v>13490642.289999999</v>
      </c>
      <c r="S3141" s="5">
        <v>31645.71</v>
      </c>
      <c r="T3141" s="5">
        <v>0</v>
      </c>
      <c r="U3141" s="3"/>
      <c r="V3141" s="5">
        <v>31645.71</v>
      </c>
      <c r="W3141" s="5"/>
      <c r="X3141" s="5">
        <v>0</v>
      </c>
      <c r="Y3141" s="5">
        <v>0</v>
      </c>
      <c r="Z3141" s="5">
        <f>Tbl_BalanceHistory[[#This Row],[Discretionary Recommended - Pre 2022]]+Tbl_BalanceHistory[[#This Row],[Discretionary Balance Recommended: Policy]]+Tbl_BalanceHistory[[#This Row],[Discretionary Balance Recommended: Commitments]]</f>
        <v>0</v>
      </c>
      <c r="AA3141" s="5">
        <f>Tbl_BalanceHistory[[#This Row],[Discretionary Balance]]-Tbl_BalanceHistory[[#This Row],[Discretionary Reappropriation]]</f>
        <v>31645.71</v>
      </c>
      <c r="AB3141" s="2"/>
      <c r="AC3141" s="2"/>
      <c r="AD3141" s="2"/>
      <c r="AE3141" s="2"/>
    </row>
    <row r="3142" spans="1:31" ht="45" x14ac:dyDescent="0.25">
      <c r="A3142" s="2" t="s">
        <v>577</v>
      </c>
      <c r="B3142" s="3">
        <v>9</v>
      </c>
      <c r="C3142" s="3">
        <v>601</v>
      </c>
      <c r="D3142" s="3" t="s">
        <v>591</v>
      </c>
      <c r="E3142" s="3" t="str">
        <f>_xlfn.XLOOKUP(Tbl_BalanceHistory[[#This Row],[RespAgy]],Tbl_Agencies[Agy Code],Tbl_Agencies[Agy Sort])</f>
        <v>135000</v>
      </c>
      <c r="F3142" s="2" t="str">
        <f>Tbl_BalanceHistory[[#This Row],[RespAgy]]&amp;": "&amp;Tbl_BalanceHistory[[#This Row],[RespAgency]]</f>
        <v>601: Department of Health</v>
      </c>
      <c r="G3142" s="3">
        <v>601</v>
      </c>
      <c r="H3142" s="3" t="s">
        <v>591</v>
      </c>
      <c r="I3142" s="3" t="str">
        <f>_xlfn.XLOOKUP(Tbl_BalanceHistory[[#This Row],[AgyCode]],Tbl_Agencies[Agy Code],Tbl_Agencies[Agy Sort])</f>
        <v>135000</v>
      </c>
      <c r="J3142" s="2" t="str">
        <f>Tbl_BalanceHistory[[#This Row],[AgyCode]]&amp;": "&amp;Tbl_BalanceHistory[[#This Row],[Agency Name]]</f>
        <v>601: Department of Health</v>
      </c>
      <c r="K3142" s="1">
        <v>2023</v>
      </c>
      <c r="L3142" s="3">
        <v>403</v>
      </c>
      <c r="M3142" s="3" t="s">
        <v>593</v>
      </c>
      <c r="N3142" s="2" t="str">
        <f>Tbl_BalanceHistory[[#This Row],[ProgramCode]]&amp;": "&amp;Tbl_BalanceHistory[[#This Row],[Program Name]]</f>
        <v>403: Medical Examiner and Anatomical Services</v>
      </c>
      <c r="O3142" s="3" t="s">
        <v>886</v>
      </c>
      <c r="P3142" s="1" t="str">
        <f>IF(Tbl_BalanceHistory[[#This Row],[FundCode]]="0100","GF",IF(Tbl_BalanceHistory[[#This Row],[FundCode]]="01000","GF","Hi Ed / OCR"))</f>
        <v>GF</v>
      </c>
      <c r="Q3142" s="5">
        <v>15582938</v>
      </c>
      <c r="R3142" s="5">
        <v>15534357.050000001</v>
      </c>
      <c r="S3142" s="5">
        <v>48580.95</v>
      </c>
      <c r="T3142" s="5">
        <v>0</v>
      </c>
      <c r="U3142" s="3"/>
      <c r="V3142" s="5">
        <v>48580.95</v>
      </c>
      <c r="W3142" s="5">
        <v>0</v>
      </c>
      <c r="X3142" s="5">
        <v>48580.95</v>
      </c>
      <c r="Y3142" s="5">
        <v>0</v>
      </c>
      <c r="Z3142" s="5">
        <v>48580.95</v>
      </c>
      <c r="AA3142" s="5">
        <v>0</v>
      </c>
      <c r="AB3142" s="2"/>
      <c r="AC3142" s="2" t="s">
        <v>2411</v>
      </c>
      <c r="AD3142" s="2"/>
      <c r="AE3142" s="2"/>
    </row>
    <row r="3143" spans="1:31" ht="45" x14ac:dyDescent="0.25">
      <c r="A3143" s="2" t="s">
        <v>577</v>
      </c>
      <c r="B3143" s="3">
        <v>9</v>
      </c>
      <c r="C3143" s="3">
        <v>601</v>
      </c>
      <c r="D3143" s="3" t="s">
        <v>591</v>
      </c>
      <c r="E3143" s="3" t="str">
        <f>_xlfn.XLOOKUP(Tbl_BalanceHistory[[#This Row],[RespAgy]],Tbl_Agencies[Agy Code],Tbl_Agencies[Agy Sort])</f>
        <v>135000</v>
      </c>
      <c r="F3143" s="2" t="str">
        <f>Tbl_BalanceHistory[[#This Row],[RespAgy]]&amp;": "&amp;Tbl_BalanceHistory[[#This Row],[RespAgency]]</f>
        <v>601: Department of Health</v>
      </c>
      <c r="G3143" s="3">
        <v>601</v>
      </c>
      <c r="H3143" s="3" t="s">
        <v>591</v>
      </c>
      <c r="I3143" s="3" t="str">
        <f>_xlfn.XLOOKUP(Tbl_BalanceHistory[[#This Row],[AgyCode]],Tbl_Agencies[Agy Code],Tbl_Agencies[Agy Sort])</f>
        <v>135000</v>
      </c>
      <c r="J3143" s="2" t="str">
        <f>Tbl_BalanceHistory[[#This Row],[AgyCode]]&amp;": "&amp;Tbl_BalanceHistory[[#This Row],[Agency Name]]</f>
        <v>601: Department of Health</v>
      </c>
      <c r="K3143" s="1">
        <v>2024</v>
      </c>
      <c r="L3143" s="3">
        <v>403</v>
      </c>
      <c r="M3143" s="3" t="s">
        <v>593</v>
      </c>
      <c r="N3143" s="2" t="str">
        <f>Tbl_BalanceHistory[[#This Row],[ProgramCode]]&amp;": "&amp;Tbl_BalanceHistory[[#This Row],[Program Name]]</f>
        <v>403: Medical Examiner and Anatomical Services</v>
      </c>
      <c r="O3143" s="3" t="s">
        <v>886</v>
      </c>
      <c r="P3143" s="1" t="str">
        <f>IF(Tbl_BalanceHistory[[#This Row],[FundCode]]="0100","GF",IF(Tbl_BalanceHistory[[#This Row],[FundCode]]="01000","GF","Hi Ed / OCR"))</f>
        <v>GF</v>
      </c>
      <c r="Q3143" s="5">
        <v>16872619</v>
      </c>
      <c r="R3143" s="5">
        <v>16871800.600000001</v>
      </c>
      <c r="S3143" s="5">
        <v>818.4</v>
      </c>
      <c r="T3143" s="5">
        <v>0</v>
      </c>
      <c r="U3143" s="3"/>
      <c r="V3143" s="5">
        <v>818.4</v>
      </c>
      <c r="W3143" s="5">
        <v>0</v>
      </c>
      <c r="X3143" s="5">
        <v>0</v>
      </c>
      <c r="Y3143" s="5">
        <v>0</v>
      </c>
      <c r="Z3143" s="5">
        <v>0</v>
      </c>
      <c r="AA3143" s="5">
        <v>818.4</v>
      </c>
      <c r="AB3143" s="2"/>
      <c r="AC3143" s="2"/>
      <c r="AD3143" s="2"/>
      <c r="AE3143" s="2"/>
    </row>
    <row r="3144" spans="1:31" ht="45" x14ac:dyDescent="0.25">
      <c r="A3144" s="2" t="s">
        <v>2025</v>
      </c>
      <c r="B3144" s="3">
        <v>9</v>
      </c>
      <c r="C3144" s="3">
        <v>601</v>
      </c>
      <c r="D3144" s="3" t="s">
        <v>591</v>
      </c>
      <c r="E3144" s="3" t="str">
        <f>_xlfn.XLOOKUP(Tbl_BalanceHistory[[#This Row],[RespAgy]],Tbl_Agencies[Agy Code],Tbl_Agencies[Agy Sort])</f>
        <v>135000</v>
      </c>
      <c r="F3144" s="2" t="str">
        <f>Tbl_BalanceHistory[[#This Row],[RespAgy]]&amp;": "&amp;Tbl_BalanceHistory[[#This Row],[RespAgency]]</f>
        <v>601: Department of Health</v>
      </c>
      <c r="G3144" s="3">
        <v>601</v>
      </c>
      <c r="H3144" s="3" t="s">
        <v>591</v>
      </c>
      <c r="I3144" s="3" t="str">
        <f>_xlfn.XLOOKUP(Tbl_BalanceHistory[[#This Row],[AgyCode]],Tbl_Agencies[Agy Code],Tbl_Agencies[Agy Sort])</f>
        <v>135000</v>
      </c>
      <c r="J3144" s="2" t="str">
        <f>Tbl_BalanceHistory[[#This Row],[AgyCode]]&amp;": "&amp;Tbl_BalanceHistory[[#This Row],[Agency Name]]</f>
        <v>601: Department of Health</v>
      </c>
      <c r="K3144" s="1">
        <v>2014</v>
      </c>
      <c r="L3144" s="3">
        <v>405</v>
      </c>
      <c r="M3144" s="3" t="s">
        <v>595</v>
      </c>
      <c r="N3144" s="2" t="str">
        <f>Tbl_BalanceHistory[[#This Row],[ProgramCode]]&amp;": "&amp;Tbl_BalanceHistory[[#This Row],[Program Name]]</f>
        <v>405: Communicable Disease Prevention and Control</v>
      </c>
      <c r="O3144" s="3" t="s">
        <v>1730</v>
      </c>
      <c r="P3144" s="1" t="str">
        <f>IF(Tbl_BalanceHistory[[#This Row],[FundCode]]="0100","GF",IF(Tbl_BalanceHistory[[#This Row],[FundCode]]="01000","GF","Hi Ed / OCR"))</f>
        <v>GF</v>
      </c>
      <c r="Q3144" s="5">
        <v>11535695</v>
      </c>
      <c r="R3144" s="5">
        <v>11534224.390000001</v>
      </c>
      <c r="S3144" s="5">
        <v>1470</v>
      </c>
      <c r="T3144" s="5">
        <v>0</v>
      </c>
      <c r="U3144" s="3"/>
      <c r="V3144" s="5">
        <v>1470</v>
      </c>
      <c r="W3144" s="5">
        <v>0</v>
      </c>
      <c r="X3144" s="5"/>
      <c r="Y3144" s="5"/>
      <c r="Z3144" s="5">
        <f>Tbl_BalanceHistory[[#This Row],[Discretionary Recommended - Pre 2022]]+Tbl_BalanceHistory[[#This Row],[Discretionary Balance Recommended: Policy]]+Tbl_BalanceHistory[[#This Row],[Discretionary Balance Recommended: Commitments]]</f>
        <v>0</v>
      </c>
      <c r="AA3144" s="5">
        <f>Tbl_BalanceHistory[[#This Row],[Discretionary Balance]]-Tbl_BalanceHistory[[#This Row],[Discretionary Reappropriation]]</f>
        <v>1470</v>
      </c>
      <c r="AB3144" s="2"/>
      <c r="AC3144" s="2"/>
      <c r="AD3144" s="2"/>
      <c r="AE3144" s="2"/>
    </row>
    <row r="3145" spans="1:31" ht="45" x14ac:dyDescent="0.25">
      <c r="A3145" s="2" t="s">
        <v>2025</v>
      </c>
      <c r="B3145" s="3">
        <v>9</v>
      </c>
      <c r="C3145" s="3">
        <v>601</v>
      </c>
      <c r="D3145" s="3" t="s">
        <v>591</v>
      </c>
      <c r="E3145" s="3" t="str">
        <f>_xlfn.XLOOKUP(Tbl_BalanceHistory[[#This Row],[RespAgy]],Tbl_Agencies[Agy Code],Tbl_Agencies[Agy Sort])</f>
        <v>135000</v>
      </c>
      <c r="F3145" s="2" t="str">
        <f>Tbl_BalanceHistory[[#This Row],[RespAgy]]&amp;": "&amp;Tbl_BalanceHistory[[#This Row],[RespAgency]]</f>
        <v>601: Department of Health</v>
      </c>
      <c r="G3145" s="3">
        <v>601</v>
      </c>
      <c r="H3145" s="3" t="s">
        <v>591</v>
      </c>
      <c r="I3145" s="3" t="str">
        <f>_xlfn.XLOOKUP(Tbl_BalanceHistory[[#This Row],[AgyCode]],Tbl_Agencies[Agy Code],Tbl_Agencies[Agy Sort])</f>
        <v>135000</v>
      </c>
      <c r="J3145" s="2" t="str">
        <f>Tbl_BalanceHistory[[#This Row],[AgyCode]]&amp;": "&amp;Tbl_BalanceHistory[[#This Row],[Agency Name]]</f>
        <v>601: Department of Health</v>
      </c>
      <c r="K3145" s="1">
        <v>2015</v>
      </c>
      <c r="L3145" s="3">
        <v>405</v>
      </c>
      <c r="M3145" s="3" t="s">
        <v>595</v>
      </c>
      <c r="N3145" s="2" t="str">
        <f>Tbl_BalanceHistory[[#This Row],[ProgramCode]]&amp;": "&amp;Tbl_BalanceHistory[[#This Row],[Program Name]]</f>
        <v>405: Communicable Disease Prevention and Control</v>
      </c>
      <c r="O3145" s="3" t="s">
        <v>1730</v>
      </c>
      <c r="P3145" s="1" t="str">
        <f>IF(Tbl_BalanceHistory[[#This Row],[FundCode]]="0100","GF",IF(Tbl_BalanceHistory[[#This Row],[FundCode]]="01000","GF","Hi Ed / OCR"))</f>
        <v>GF</v>
      </c>
      <c r="Q3145" s="5">
        <v>10162855</v>
      </c>
      <c r="R3145" s="5">
        <v>10156679</v>
      </c>
      <c r="S3145" s="5">
        <v>6175</v>
      </c>
      <c r="T3145" s="5">
        <v>0</v>
      </c>
      <c r="U3145" s="3"/>
      <c r="V3145" s="5">
        <v>6175</v>
      </c>
      <c r="W3145" s="5">
        <v>4587</v>
      </c>
      <c r="X3145" s="5"/>
      <c r="Y3145" s="5"/>
      <c r="Z3145" s="5">
        <f>Tbl_BalanceHistory[[#This Row],[Discretionary Recommended - Pre 2022]]+Tbl_BalanceHistory[[#This Row],[Discretionary Balance Recommended: Policy]]+Tbl_BalanceHistory[[#This Row],[Discretionary Balance Recommended: Commitments]]</f>
        <v>4587</v>
      </c>
      <c r="AA3145" s="5">
        <f>Tbl_BalanceHistory[[#This Row],[Discretionary Balance]]-Tbl_BalanceHistory[[#This Row],[Discretionary Reappropriation]]</f>
        <v>1588</v>
      </c>
      <c r="AB3145" s="2" t="s">
        <v>2038</v>
      </c>
      <c r="AC3145" s="2"/>
      <c r="AD3145" s="2"/>
      <c r="AE3145" s="2"/>
    </row>
    <row r="3146" spans="1:31" ht="45" x14ac:dyDescent="0.25">
      <c r="A3146" s="2" t="s">
        <v>2025</v>
      </c>
      <c r="B3146" s="3">
        <v>9</v>
      </c>
      <c r="C3146" s="3">
        <v>601</v>
      </c>
      <c r="D3146" s="3" t="s">
        <v>591</v>
      </c>
      <c r="E3146" s="3" t="str">
        <f>_xlfn.XLOOKUP(Tbl_BalanceHistory[[#This Row],[RespAgy]],Tbl_Agencies[Agy Code],Tbl_Agencies[Agy Sort])</f>
        <v>135000</v>
      </c>
      <c r="F3146" s="2" t="str">
        <f>Tbl_BalanceHistory[[#This Row],[RespAgy]]&amp;": "&amp;Tbl_BalanceHistory[[#This Row],[RespAgency]]</f>
        <v>601: Department of Health</v>
      </c>
      <c r="G3146" s="3">
        <v>601</v>
      </c>
      <c r="H3146" s="3" t="s">
        <v>591</v>
      </c>
      <c r="I3146" s="3" t="str">
        <f>_xlfn.XLOOKUP(Tbl_BalanceHistory[[#This Row],[AgyCode]],Tbl_Agencies[Agy Code],Tbl_Agencies[Agy Sort])</f>
        <v>135000</v>
      </c>
      <c r="J3146" s="2" t="str">
        <f>Tbl_BalanceHistory[[#This Row],[AgyCode]]&amp;": "&amp;Tbl_BalanceHistory[[#This Row],[Agency Name]]</f>
        <v>601: Department of Health</v>
      </c>
      <c r="K3146" s="1">
        <v>2016</v>
      </c>
      <c r="L3146" s="3">
        <v>405</v>
      </c>
      <c r="M3146" s="3" t="s">
        <v>595</v>
      </c>
      <c r="N3146" s="2" t="str">
        <f>Tbl_BalanceHistory[[#This Row],[ProgramCode]]&amp;": "&amp;Tbl_BalanceHistory[[#This Row],[Program Name]]</f>
        <v>405: Communicable Disease Prevention and Control</v>
      </c>
      <c r="O3146" s="3" t="s">
        <v>1730</v>
      </c>
      <c r="P3146" s="1" t="str">
        <f>IF(Tbl_BalanceHistory[[#This Row],[FundCode]]="0100","GF",IF(Tbl_BalanceHistory[[#This Row],[FundCode]]="01000","GF","Hi Ed / OCR"))</f>
        <v>GF</v>
      </c>
      <c r="Q3146" s="5">
        <v>9592973</v>
      </c>
      <c r="R3146" s="5">
        <v>9589833.9700000007</v>
      </c>
      <c r="S3146" s="5">
        <v>3139</v>
      </c>
      <c r="T3146" s="5">
        <v>0</v>
      </c>
      <c r="U3146" s="3"/>
      <c r="V3146" s="5">
        <v>3139</v>
      </c>
      <c r="W3146" s="5">
        <v>0</v>
      </c>
      <c r="X3146" s="5"/>
      <c r="Y3146" s="5"/>
      <c r="Z3146" s="5">
        <f>Tbl_BalanceHistory[[#This Row],[Discretionary Recommended - Pre 2022]]+Tbl_BalanceHistory[[#This Row],[Discretionary Balance Recommended: Policy]]+Tbl_BalanceHistory[[#This Row],[Discretionary Balance Recommended: Commitments]]</f>
        <v>0</v>
      </c>
      <c r="AA3146" s="5">
        <f>Tbl_BalanceHistory[[#This Row],[Discretionary Balance]]-Tbl_BalanceHistory[[#This Row],[Discretionary Reappropriation]]</f>
        <v>3139</v>
      </c>
      <c r="AB3146" s="2"/>
      <c r="AC3146" s="2"/>
      <c r="AD3146" s="2"/>
      <c r="AE3146" s="2"/>
    </row>
    <row r="3147" spans="1:31" ht="45" x14ac:dyDescent="0.25">
      <c r="A3147" s="2" t="s">
        <v>2025</v>
      </c>
      <c r="B3147" s="3">
        <v>9</v>
      </c>
      <c r="C3147" s="3">
        <v>601</v>
      </c>
      <c r="D3147" s="3" t="s">
        <v>591</v>
      </c>
      <c r="E3147" s="3" t="str">
        <f>_xlfn.XLOOKUP(Tbl_BalanceHistory[[#This Row],[RespAgy]],Tbl_Agencies[Agy Code],Tbl_Agencies[Agy Sort])</f>
        <v>135000</v>
      </c>
      <c r="F3147" s="2" t="str">
        <f>Tbl_BalanceHistory[[#This Row],[RespAgy]]&amp;": "&amp;Tbl_BalanceHistory[[#This Row],[RespAgency]]</f>
        <v>601: Department of Health</v>
      </c>
      <c r="G3147" s="3">
        <v>601</v>
      </c>
      <c r="H3147" s="3" t="s">
        <v>591</v>
      </c>
      <c r="I3147" s="3" t="str">
        <f>_xlfn.XLOOKUP(Tbl_BalanceHistory[[#This Row],[AgyCode]],Tbl_Agencies[Agy Code],Tbl_Agencies[Agy Sort])</f>
        <v>135000</v>
      </c>
      <c r="J3147" s="2" t="str">
        <f>Tbl_BalanceHistory[[#This Row],[AgyCode]]&amp;": "&amp;Tbl_BalanceHistory[[#This Row],[Agency Name]]</f>
        <v>601: Department of Health</v>
      </c>
      <c r="K3147" s="1">
        <v>2017</v>
      </c>
      <c r="L3147" s="3">
        <v>405</v>
      </c>
      <c r="M3147" s="3" t="s">
        <v>595</v>
      </c>
      <c r="N3147" s="2" t="str">
        <f>Tbl_BalanceHistory[[#This Row],[ProgramCode]]&amp;": "&amp;Tbl_BalanceHistory[[#This Row],[Program Name]]</f>
        <v>405: Communicable Disease Prevention and Control</v>
      </c>
      <c r="O3147" s="3" t="s">
        <v>886</v>
      </c>
      <c r="P3147" s="1" t="str">
        <f>IF(Tbl_BalanceHistory[[#This Row],[FundCode]]="0100","GF",IF(Tbl_BalanceHistory[[#This Row],[FundCode]]="01000","GF","Hi Ed / OCR"))</f>
        <v>GF</v>
      </c>
      <c r="Q3147" s="5">
        <v>9661028</v>
      </c>
      <c r="R3147" s="5">
        <v>9661028</v>
      </c>
      <c r="S3147" s="5">
        <v>0</v>
      </c>
      <c r="T3147" s="5">
        <v>0</v>
      </c>
      <c r="U3147" s="3"/>
      <c r="V3147" s="5">
        <v>0</v>
      </c>
      <c r="W3147" s="5">
        <v>0</v>
      </c>
      <c r="X3147" s="5"/>
      <c r="Y3147" s="5"/>
      <c r="Z3147" s="5">
        <f>Tbl_BalanceHistory[[#This Row],[Discretionary Recommended - Pre 2022]]+Tbl_BalanceHistory[[#This Row],[Discretionary Balance Recommended: Policy]]+Tbl_BalanceHistory[[#This Row],[Discretionary Balance Recommended: Commitments]]</f>
        <v>0</v>
      </c>
      <c r="AA3147" s="5">
        <f>Tbl_BalanceHistory[[#This Row],[Discretionary Balance]]-Tbl_BalanceHistory[[#This Row],[Discretionary Reappropriation]]</f>
        <v>0</v>
      </c>
      <c r="AB3147" s="2"/>
      <c r="AC3147" s="2"/>
      <c r="AD3147" s="2"/>
      <c r="AE3147" s="2"/>
    </row>
    <row r="3148" spans="1:31" ht="45" x14ac:dyDescent="0.25">
      <c r="A3148" s="2" t="s">
        <v>2025</v>
      </c>
      <c r="B3148" s="3">
        <v>9</v>
      </c>
      <c r="C3148" s="3">
        <v>601</v>
      </c>
      <c r="D3148" s="3" t="s">
        <v>591</v>
      </c>
      <c r="E3148" s="3" t="str">
        <f>_xlfn.XLOOKUP(Tbl_BalanceHistory[[#This Row],[RespAgy]],Tbl_Agencies[Agy Code],Tbl_Agencies[Agy Sort])</f>
        <v>135000</v>
      </c>
      <c r="F3148" s="2" t="str">
        <f>Tbl_BalanceHistory[[#This Row],[RespAgy]]&amp;": "&amp;Tbl_BalanceHistory[[#This Row],[RespAgency]]</f>
        <v>601: Department of Health</v>
      </c>
      <c r="G3148" s="3">
        <v>601</v>
      </c>
      <c r="H3148" s="3" t="s">
        <v>591</v>
      </c>
      <c r="I3148" s="3" t="str">
        <f>_xlfn.XLOOKUP(Tbl_BalanceHistory[[#This Row],[AgyCode]],Tbl_Agencies[Agy Code],Tbl_Agencies[Agy Sort])</f>
        <v>135000</v>
      </c>
      <c r="J3148" s="2" t="str">
        <f>Tbl_BalanceHistory[[#This Row],[AgyCode]]&amp;": "&amp;Tbl_BalanceHistory[[#This Row],[Agency Name]]</f>
        <v>601: Department of Health</v>
      </c>
      <c r="K3148" s="1">
        <v>2018</v>
      </c>
      <c r="L3148" s="3">
        <v>405</v>
      </c>
      <c r="M3148" s="3" t="s">
        <v>595</v>
      </c>
      <c r="N3148" s="2" t="str">
        <f>Tbl_BalanceHistory[[#This Row],[ProgramCode]]&amp;": "&amp;Tbl_BalanceHistory[[#This Row],[Program Name]]</f>
        <v>405: Communicable Disease Prevention and Control</v>
      </c>
      <c r="O3148" s="3" t="s">
        <v>886</v>
      </c>
      <c r="P3148" s="1" t="str">
        <f>IF(Tbl_BalanceHistory[[#This Row],[FundCode]]="0100","GF",IF(Tbl_BalanceHistory[[#This Row],[FundCode]]="01000","GF","Hi Ed / OCR"))</f>
        <v>GF</v>
      </c>
      <c r="Q3148" s="5">
        <v>9874794</v>
      </c>
      <c r="R3148" s="5">
        <v>9870455.7100000009</v>
      </c>
      <c r="S3148" s="5">
        <v>4338</v>
      </c>
      <c r="T3148" s="5">
        <v>0</v>
      </c>
      <c r="U3148" s="3"/>
      <c r="V3148" s="5">
        <v>4338</v>
      </c>
      <c r="W3148" s="5">
        <v>0</v>
      </c>
      <c r="X3148" s="5"/>
      <c r="Y3148" s="5"/>
      <c r="Z3148" s="5">
        <f>Tbl_BalanceHistory[[#This Row],[Discretionary Recommended - Pre 2022]]+Tbl_BalanceHistory[[#This Row],[Discretionary Balance Recommended: Policy]]+Tbl_BalanceHistory[[#This Row],[Discretionary Balance Recommended: Commitments]]</f>
        <v>0</v>
      </c>
      <c r="AA3148" s="5">
        <f>Tbl_BalanceHistory[[#This Row],[Discretionary Balance]]-Tbl_BalanceHistory[[#This Row],[Discretionary Reappropriation]]</f>
        <v>4338</v>
      </c>
      <c r="AB3148" s="2"/>
      <c r="AC3148" s="2"/>
      <c r="AD3148" s="2"/>
      <c r="AE3148" s="2"/>
    </row>
    <row r="3149" spans="1:31" ht="45" x14ac:dyDescent="0.25">
      <c r="A3149" s="2" t="s">
        <v>2025</v>
      </c>
      <c r="B3149" s="3">
        <v>9</v>
      </c>
      <c r="C3149" s="3">
        <v>601</v>
      </c>
      <c r="D3149" s="3" t="s">
        <v>591</v>
      </c>
      <c r="E3149" s="3" t="str">
        <f>_xlfn.XLOOKUP(Tbl_BalanceHistory[[#This Row],[RespAgy]],Tbl_Agencies[Agy Code],Tbl_Agencies[Agy Sort])</f>
        <v>135000</v>
      </c>
      <c r="F3149" s="2" t="str">
        <f>Tbl_BalanceHistory[[#This Row],[RespAgy]]&amp;": "&amp;Tbl_BalanceHistory[[#This Row],[RespAgency]]</f>
        <v>601: Department of Health</v>
      </c>
      <c r="G3149" s="3">
        <v>601</v>
      </c>
      <c r="H3149" s="3" t="s">
        <v>591</v>
      </c>
      <c r="I3149" s="3" t="str">
        <f>_xlfn.XLOOKUP(Tbl_BalanceHistory[[#This Row],[AgyCode]],Tbl_Agencies[Agy Code],Tbl_Agencies[Agy Sort])</f>
        <v>135000</v>
      </c>
      <c r="J3149" s="2" t="str">
        <f>Tbl_BalanceHistory[[#This Row],[AgyCode]]&amp;": "&amp;Tbl_BalanceHistory[[#This Row],[Agency Name]]</f>
        <v>601: Department of Health</v>
      </c>
      <c r="K3149" s="1">
        <v>2019</v>
      </c>
      <c r="L3149" s="3">
        <v>405</v>
      </c>
      <c r="M3149" s="3" t="s">
        <v>595</v>
      </c>
      <c r="N3149" s="2" t="str">
        <f>Tbl_BalanceHistory[[#This Row],[ProgramCode]]&amp;": "&amp;Tbl_BalanceHistory[[#This Row],[Program Name]]</f>
        <v>405: Communicable Disease Prevention and Control</v>
      </c>
      <c r="O3149" s="3" t="s">
        <v>886</v>
      </c>
      <c r="P3149" s="1" t="str">
        <f>IF(Tbl_BalanceHistory[[#This Row],[FundCode]]="0100","GF",IF(Tbl_BalanceHistory[[#This Row],[FundCode]]="01000","GF","Hi Ed / OCR"))</f>
        <v>GF</v>
      </c>
      <c r="Q3149" s="5">
        <v>10051925</v>
      </c>
      <c r="R3149" s="5">
        <v>10051090.43</v>
      </c>
      <c r="S3149" s="5">
        <v>834.57</v>
      </c>
      <c r="T3149" s="5">
        <v>0</v>
      </c>
      <c r="U3149" s="3"/>
      <c r="V3149" s="5">
        <v>834.57</v>
      </c>
      <c r="W3149" s="5">
        <v>0</v>
      </c>
      <c r="X3149" s="5"/>
      <c r="Y3149" s="5"/>
      <c r="Z3149" s="5">
        <f>Tbl_BalanceHistory[[#This Row],[Discretionary Recommended - Pre 2022]]+Tbl_BalanceHistory[[#This Row],[Discretionary Balance Recommended: Policy]]+Tbl_BalanceHistory[[#This Row],[Discretionary Balance Recommended: Commitments]]</f>
        <v>0</v>
      </c>
      <c r="AA3149" s="5">
        <f>Tbl_BalanceHistory[[#This Row],[Discretionary Balance]]-Tbl_BalanceHistory[[#This Row],[Discretionary Reappropriation]]</f>
        <v>834.57</v>
      </c>
      <c r="AB3149" s="2"/>
      <c r="AC3149" s="2"/>
      <c r="AD3149" s="2"/>
      <c r="AE3149" s="2"/>
    </row>
    <row r="3150" spans="1:31" ht="45" x14ac:dyDescent="0.25">
      <c r="A3150" s="2" t="s">
        <v>577</v>
      </c>
      <c r="B3150" s="3">
        <v>9</v>
      </c>
      <c r="C3150" s="3">
        <v>601</v>
      </c>
      <c r="D3150" s="3" t="s">
        <v>591</v>
      </c>
      <c r="E3150" s="3" t="str">
        <f>_xlfn.XLOOKUP(Tbl_BalanceHistory[[#This Row],[RespAgy]],Tbl_Agencies[Agy Code],Tbl_Agencies[Agy Sort])</f>
        <v>135000</v>
      </c>
      <c r="F3150" s="2" t="str">
        <f>Tbl_BalanceHistory[[#This Row],[RespAgy]]&amp;": "&amp;Tbl_BalanceHistory[[#This Row],[RespAgency]]</f>
        <v>601: Department of Health</v>
      </c>
      <c r="G3150" s="3">
        <v>601</v>
      </c>
      <c r="H3150" s="3" t="s">
        <v>591</v>
      </c>
      <c r="I3150" s="3" t="str">
        <f>_xlfn.XLOOKUP(Tbl_BalanceHistory[[#This Row],[AgyCode]],Tbl_Agencies[Agy Code],Tbl_Agencies[Agy Sort])</f>
        <v>135000</v>
      </c>
      <c r="J3150" s="2" t="str">
        <f>Tbl_BalanceHistory[[#This Row],[AgyCode]]&amp;": "&amp;Tbl_BalanceHistory[[#This Row],[Agency Name]]</f>
        <v>601: Department of Health</v>
      </c>
      <c r="K3150" s="1">
        <v>2020</v>
      </c>
      <c r="L3150" s="3">
        <v>405</v>
      </c>
      <c r="M3150" s="3" t="s">
        <v>595</v>
      </c>
      <c r="N3150" s="2" t="str">
        <f>Tbl_BalanceHistory[[#This Row],[ProgramCode]]&amp;": "&amp;Tbl_BalanceHistory[[#This Row],[Program Name]]</f>
        <v>405: Communicable Disease Prevention and Control</v>
      </c>
      <c r="O3150" s="3" t="s">
        <v>886</v>
      </c>
      <c r="P3150" s="1" t="str">
        <f>IF(Tbl_BalanceHistory[[#This Row],[FundCode]]="0100","GF",IF(Tbl_BalanceHistory[[#This Row],[FundCode]]="01000","GF","Hi Ed / OCR"))</f>
        <v>GF</v>
      </c>
      <c r="Q3150" s="5">
        <v>9789839</v>
      </c>
      <c r="R3150" s="5">
        <v>8298420.0599999996</v>
      </c>
      <c r="S3150" s="5">
        <v>1491418.94</v>
      </c>
      <c r="T3150" s="5">
        <v>0</v>
      </c>
      <c r="U3150" s="3"/>
      <c r="V3150" s="5">
        <v>1491418.94</v>
      </c>
      <c r="W3150" s="5">
        <v>0</v>
      </c>
      <c r="X3150" s="5"/>
      <c r="Y3150" s="5"/>
      <c r="Z3150" s="5">
        <f>Tbl_BalanceHistory[[#This Row],[Discretionary Recommended - Pre 2022]]+Tbl_BalanceHistory[[#This Row],[Discretionary Balance Recommended: Policy]]+Tbl_BalanceHistory[[#This Row],[Discretionary Balance Recommended: Commitments]]</f>
        <v>0</v>
      </c>
      <c r="AA3150" s="5">
        <f>Tbl_BalanceHistory[[#This Row],[Discretionary Balance]]-Tbl_BalanceHistory[[#This Row],[Discretionary Reappropriation]]</f>
        <v>1491418.94</v>
      </c>
      <c r="AB3150" s="2"/>
      <c r="AC3150" s="2"/>
      <c r="AD3150" s="2"/>
      <c r="AE3150" s="2"/>
    </row>
    <row r="3151" spans="1:31" ht="45" x14ac:dyDescent="0.25">
      <c r="A3151" s="2" t="s">
        <v>577</v>
      </c>
      <c r="B3151" s="3">
        <v>9</v>
      </c>
      <c r="C3151" s="3">
        <v>601</v>
      </c>
      <c r="D3151" s="3" t="s">
        <v>591</v>
      </c>
      <c r="E3151" s="3" t="str">
        <f>_xlfn.XLOOKUP(Tbl_BalanceHistory[[#This Row],[RespAgy]],Tbl_Agencies[Agy Code],Tbl_Agencies[Agy Sort])</f>
        <v>135000</v>
      </c>
      <c r="F3151" s="2" t="str">
        <f>Tbl_BalanceHistory[[#This Row],[RespAgy]]&amp;": "&amp;Tbl_BalanceHistory[[#This Row],[RespAgency]]</f>
        <v>601: Department of Health</v>
      </c>
      <c r="G3151" s="3">
        <v>601</v>
      </c>
      <c r="H3151" s="3" t="s">
        <v>591</v>
      </c>
      <c r="I3151" s="3" t="str">
        <f>_xlfn.XLOOKUP(Tbl_BalanceHistory[[#This Row],[AgyCode]],Tbl_Agencies[Agy Code],Tbl_Agencies[Agy Sort])</f>
        <v>135000</v>
      </c>
      <c r="J3151" s="2" t="str">
        <f>Tbl_BalanceHistory[[#This Row],[AgyCode]]&amp;": "&amp;Tbl_BalanceHistory[[#This Row],[Agency Name]]</f>
        <v>601: Department of Health</v>
      </c>
      <c r="K3151" s="1">
        <v>2021</v>
      </c>
      <c r="L3151" s="3">
        <v>405</v>
      </c>
      <c r="M3151" s="3" t="s">
        <v>595</v>
      </c>
      <c r="N3151" s="2" t="str">
        <f>Tbl_BalanceHistory[[#This Row],[ProgramCode]]&amp;": "&amp;Tbl_BalanceHistory[[#This Row],[Program Name]]</f>
        <v>405: Communicable Disease Prevention and Control</v>
      </c>
      <c r="O3151" s="3" t="s">
        <v>886</v>
      </c>
      <c r="P3151" s="1" t="str">
        <f>IF(Tbl_BalanceHistory[[#This Row],[FundCode]]="0100","GF",IF(Tbl_BalanceHistory[[#This Row],[FundCode]]="01000","GF","Hi Ed / OCR"))</f>
        <v>GF</v>
      </c>
      <c r="Q3151" s="5">
        <v>9816263</v>
      </c>
      <c r="R3151" s="5">
        <v>9600396.4600000009</v>
      </c>
      <c r="S3151" s="5">
        <v>215866.54</v>
      </c>
      <c r="T3151" s="5">
        <v>0</v>
      </c>
      <c r="U3151" s="3"/>
      <c r="V3151" s="5">
        <v>215866.54</v>
      </c>
      <c r="W3151" s="5">
        <v>0</v>
      </c>
      <c r="X3151" s="5"/>
      <c r="Y3151" s="5"/>
      <c r="Z3151" s="5">
        <f>Tbl_BalanceHistory[[#This Row],[Discretionary Recommended - Pre 2022]]+Tbl_BalanceHistory[[#This Row],[Discretionary Balance Recommended: Policy]]+Tbl_BalanceHistory[[#This Row],[Discretionary Balance Recommended: Commitments]]</f>
        <v>0</v>
      </c>
      <c r="AA3151" s="5">
        <f>Tbl_BalanceHistory[[#This Row],[Discretionary Balance]]-Tbl_BalanceHistory[[#This Row],[Discretionary Reappropriation]]</f>
        <v>215866.54</v>
      </c>
      <c r="AB3151" s="2"/>
      <c r="AC3151" s="2"/>
      <c r="AD3151" s="2"/>
      <c r="AE3151" s="2"/>
    </row>
    <row r="3152" spans="1:31" ht="45" x14ac:dyDescent="0.25">
      <c r="A3152" s="2" t="s">
        <v>577</v>
      </c>
      <c r="B3152" s="3">
        <v>9</v>
      </c>
      <c r="C3152" s="3">
        <v>601</v>
      </c>
      <c r="D3152" s="3" t="s">
        <v>591</v>
      </c>
      <c r="E3152" s="3" t="str">
        <f>_xlfn.XLOOKUP(Tbl_BalanceHistory[[#This Row],[RespAgy]],Tbl_Agencies[Agy Code],Tbl_Agencies[Agy Sort])</f>
        <v>135000</v>
      </c>
      <c r="F3152" s="2" t="str">
        <f>Tbl_BalanceHistory[[#This Row],[RespAgy]]&amp;": "&amp;Tbl_BalanceHistory[[#This Row],[RespAgency]]</f>
        <v>601: Department of Health</v>
      </c>
      <c r="G3152" s="3">
        <v>601</v>
      </c>
      <c r="H3152" s="3" t="s">
        <v>591</v>
      </c>
      <c r="I3152" s="3" t="str">
        <f>_xlfn.XLOOKUP(Tbl_BalanceHistory[[#This Row],[AgyCode]],Tbl_Agencies[Agy Code],Tbl_Agencies[Agy Sort])</f>
        <v>135000</v>
      </c>
      <c r="J3152" s="2" t="str">
        <f>Tbl_BalanceHistory[[#This Row],[AgyCode]]&amp;": "&amp;Tbl_BalanceHistory[[#This Row],[Agency Name]]</f>
        <v>601: Department of Health</v>
      </c>
      <c r="K3152" s="1">
        <v>2022</v>
      </c>
      <c r="L3152" s="3">
        <v>405</v>
      </c>
      <c r="M3152" s="3" t="s">
        <v>595</v>
      </c>
      <c r="N3152" s="2" t="str">
        <f>Tbl_BalanceHistory[[#This Row],[ProgramCode]]&amp;": "&amp;Tbl_BalanceHistory[[#This Row],[Program Name]]</f>
        <v>405: Communicable Disease Prevention and Control</v>
      </c>
      <c r="O3152" s="3" t="s">
        <v>886</v>
      </c>
      <c r="P3152" s="1" t="str">
        <f>IF(Tbl_BalanceHistory[[#This Row],[FundCode]]="0100","GF",IF(Tbl_BalanceHistory[[#This Row],[FundCode]]="01000","GF","Hi Ed / OCR"))</f>
        <v>GF</v>
      </c>
      <c r="Q3152" s="5">
        <v>13261004</v>
      </c>
      <c r="R3152" s="5">
        <v>13002998.02</v>
      </c>
      <c r="S3152" s="5">
        <v>258005.98</v>
      </c>
      <c r="T3152" s="5">
        <v>0</v>
      </c>
      <c r="U3152" s="3"/>
      <c r="V3152" s="5">
        <v>258005.98</v>
      </c>
      <c r="W3152" s="5"/>
      <c r="X3152" s="5">
        <v>0</v>
      </c>
      <c r="Y3152" s="5">
        <v>0</v>
      </c>
      <c r="Z3152" s="5">
        <f>Tbl_BalanceHistory[[#This Row],[Discretionary Recommended - Pre 2022]]+Tbl_BalanceHistory[[#This Row],[Discretionary Balance Recommended: Policy]]+Tbl_BalanceHistory[[#This Row],[Discretionary Balance Recommended: Commitments]]</f>
        <v>0</v>
      </c>
      <c r="AA3152" s="5">
        <f>Tbl_BalanceHistory[[#This Row],[Discretionary Balance]]-Tbl_BalanceHistory[[#This Row],[Discretionary Reappropriation]]</f>
        <v>258005.98</v>
      </c>
      <c r="AB3152" s="2"/>
      <c r="AC3152" s="2"/>
      <c r="AD3152" s="2"/>
      <c r="AE3152" s="2"/>
    </row>
    <row r="3153" spans="1:31" ht="45" x14ac:dyDescent="0.25">
      <c r="A3153" s="2" t="s">
        <v>577</v>
      </c>
      <c r="B3153" s="3">
        <v>9</v>
      </c>
      <c r="C3153" s="3">
        <v>601</v>
      </c>
      <c r="D3153" s="3" t="s">
        <v>591</v>
      </c>
      <c r="E3153" s="3" t="str">
        <f>_xlfn.XLOOKUP(Tbl_BalanceHistory[[#This Row],[RespAgy]],Tbl_Agencies[Agy Code],Tbl_Agencies[Agy Sort])</f>
        <v>135000</v>
      </c>
      <c r="F3153" s="2" t="str">
        <f>Tbl_BalanceHistory[[#This Row],[RespAgy]]&amp;": "&amp;Tbl_BalanceHistory[[#This Row],[RespAgency]]</f>
        <v>601: Department of Health</v>
      </c>
      <c r="G3153" s="3">
        <v>601</v>
      </c>
      <c r="H3153" s="3" t="s">
        <v>591</v>
      </c>
      <c r="I3153" s="3" t="str">
        <f>_xlfn.XLOOKUP(Tbl_BalanceHistory[[#This Row],[AgyCode]],Tbl_Agencies[Agy Code],Tbl_Agencies[Agy Sort])</f>
        <v>135000</v>
      </c>
      <c r="J3153" s="2" t="str">
        <f>Tbl_BalanceHistory[[#This Row],[AgyCode]]&amp;": "&amp;Tbl_BalanceHistory[[#This Row],[Agency Name]]</f>
        <v>601: Department of Health</v>
      </c>
      <c r="K3153" s="1">
        <v>2023</v>
      </c>
      <c r="L3153" s="3">
        <v>405</v>
      </c>
      <c r="M3153" s="3" t="s">
        <v>595</v>
      </c>
      <c r="N3153" s="2" t="str">
        <f>Tbl_BalanceHistory[[#This Row],[ProgramCode]]&amp;": "&amp;Tbl_BalanceHistory[[#This Row],[Program Name]]</f>
        <v>405: Communicable Disease Prevention and Control</v>
      </c>
      <c r="O3153" s="3" t="s">
        <v>886</v>
      </c>
      <c r="P3153" s="1" t="str">
        <f>IF(Tbl_BalanceHistory[[#This Row],[FundCode]]="0100","GF",IF(Tbl_BalanceHistory[[#This Row],[FundCode]]="01000","GF","Hi Ed / OCR"))</f>
        <v>GF</v>
      </c>
      <c r="Q3153" s="5">
        <v>15196844</v>
      </c>
      <c r="R3153" s="5">
        <v>15143824.09</v>
      </c>
      <c r="S3153" s="5">
        <v>53019.91</v>
      </c>
      <c r="T3153" s="5">
        <v>0</v>
      </c>
      <c r="U3153" s="3"/>
      <c r="V3153" s="5">
        <v>53019.91</v>
      </c>
      <c r="W3153" s="5">
        <v>0</v>
      </c>
      <c r="X3153" s="5">
        <v>53019.91</v>
      </c>
      <c r="Y3153" s="5">
        <v>0</v>
      </c>
      <c r="Z3153" s="5">
        <v>53019.91</v>
      </c>
      <c r="AA3153" s="5">
        <v>0</v>
      </c>
      <c r="AB3153" s="2"/>
      <c r="AC3153" s="2" t="s">
        <v>2411</v>
      </c>
      <c r="AD3153" s="2"/>
      <c r="AE3153" s="2"/>
    </row>
    <row r="3154" spans="1:31" ht="45" x14ac:dyDescent="0.25">
      <c r="A3154" s="2" t="s">
        <v>577</v>
      </c>
      <c r="B3154" s="3">
        <v>9</v>
      </c>
      <c r="C3154" s="3">
        <v>601</v>
      </c>
      <c r="D3154" s="3" t="s">
        <v>591</v>
      </c>
      <c r="E3154" s="3" t="str">
        <f>_xlfn.XLOOKUP(Tbl_BalanceHistory[[#This Row],[RespAgy]],Tbl_Agencies[Agy Code],Tbl_Agencies[Agy Sort])</f>
        <v>135000</v>
      </c>
      <c r="F3154" s="2" t="str">
        <f>Tbl_BalanceHistory[[#This Row],[RespAgy]]&amp;": "&amp;Tbl_BalanceHistory[[#This Row],[RespAgency]]</f>
        <v>601: Department of Health</v>
      </c>
      <c r="G3154" s="3">
        <v>601</v>
      </c>
      <c r="H3154" s="3" t="s">
        <v>591</v>
      </c>
      <c r="I3154" s="3" t="str">
        <f>_xlfn.XLOOKUP(Tbl_BalanceHistory[[#This Row],[AgyCode]],Tbl_Agencies[Agy Code],Tbl_Agencies[Agy Sort])</f>
        <v>135000</v>
      </c>
      <c r="J3154" s="2" t="str">
        <f>Tbl_BalanceHistory[[#This Row],[AgyCode]]&amp;": "&amp;Tbl_BalanceHistory[[#This Row],[Agency Name]]</f>
        <v>601: Department of Health</v>
      </c>
      <c r="K3154" s="1">
        <v>2024</v>
      </c>
      <c r="L3154" s="3">
        <v>405</v>
      </c>
      <c r="M3154" s="3" t="s">
        <v>595</v>
      </c>
      <c r="N3154" s="2" t="str">
        <f>Tbl_BalanceHistory[[#This Row],[ProgramCode]]&amp;": "&amp;Tbl_BalanceHistory[[#This Row],[Program Name]]</f>
        <v>405: Communicable Disease Prevention and Control</v>
      </c>
      <c r="O3154" s="3" t="s">
        <v>886</v>
      </c>
      <c r="P3154" s="1" t="str">
        <f>IF(Tbl_BalanceHistory[[#This Row],[FundCode]]="0100","GF",IF(Tbl_BalanceHistory[[#This Row],[FundCode]]="01000","GF","Hi Ed / OCR"))</f>
        <v>GF</v>
      </c>
      <c r="Q3154" s="5">
        <v>15577828</v>
      </c>
      <c r="R3154" s="5">
        <v>15172027.890000001</v>
      </c>
      <c r="S3154" s="5">
        <v>405800.11</v>
      </c>
      <c r="T3154" s="5">
        <v>0</v>
      </c>
      <c r="U3154" s="3"/>
      <c r="V3154" s="5">
        <v>405800.11</v>
      </c>
      <c r="W3154" s="5">
        <v>0</v>
      </c>
      <c r="X3154" s="5">
        <v>0</v>
      </c>
      <c r="Y3154" s="5">
        <v>0</v>
      </c>
      <c r="Z3154" s="5">
        <v>0</v>
      </c>
      <c r="AA3154" s="5">
        <v>405800.11</v>
      </c>
      <c r="AB3154" s="2"/>
      <c r="AC3154" s="2"/>
      <c r="AD3154" s="2"/>
      <c r="AE3154" s="2"/>
    </row>
    <row r="3155" spans="1:31" ht="45" x14ac:dyDescent="0.25">
      <c r="A3155" s="2" t="s">
        <v>2025</v>
      </c>
      <c r="B3155" s="3">
        <v>9</v>
      </c>
      <c r="C3155" s="3">
        <v>601</v>
      </c>
      <c r="D3155" s="3" t="s">
        <v>591</v>
      </c>
      <c r="E3155" s="3" t="str">
        <f>_xlfn.XLOOKUP(Tbl_BalanceHistory[[#This Row],[RespAgy]],Tbl_Agencies[Agy Code],Tbl_Agencies[Agy Sort])</f>
        <v>135000</v>
      </c>
      <c r="F3155" s="2" t="str">
        <f>Tbl_BalanceHistory[[#This Row],[RespAgy]]&amp;": "&amp;Tbl_BalanceHistory[[#This Row],[RespAgency]]</f>
        <v>601: Department of Health</v>
      </c>
      <c r="G3155" s="3">
        <v>601</v>
      </c>
      <c r="H3155" s="3" t="s">
        <v>591</v>
      </c>
      <c r="I3155" s="3" t="str">
        <f>_xlfn.XLOOKUP(Tbl_BalanceHistory[[#This Row],[AgyCode]],Tbl_Agencies[Agy Code],Tbl_Agencies[Agy Sort])</f>
        <v>135000</v>
      </c>
      <c r="J3155" s="2" t="str">
        <f>Tbl_BalanceHistory[[#This Row],[AgyCode]]&amp;": "&amp;Tbl_BalanceHistory[[#This Row],[Agency Name]]</f>
        <v>601: Department of Health</v>
      </c>
      <c r="K3155" s="1">
        <v>2014</v>
      </c>
      <c r="L3155" s="3">
        <v>406</v>
      </c>
      <c r="M3155" s="3" t="s">
        <v>74</v>
      </c>
      <c r="N3155" s="2" t="str">
        <f>Tbl_BalanceHistory[[#This Row],[ProgramCode]]&amp;": "&amp;Tbl_BalanceHistory[[#This Row],[Program Name]]</f>
        <v>406: Health Research, Planning, and Coordination</v>
      </c>
      <c r="O3155" s="3" t="s">
        <v>1730</v>
      </c>
      <c r="P3155" s="1" t="str">
        <f>IF(Tbl_BalanceHistory[[#This Row],[FundCode]]="0100","GF",IF(Tbl_BalanceHistory[[#This Row],[FundCode]]="01000","GF","Hi Ed / OCR"))</f>
        <v>GF</v>
      </c>
      <c r="Q3155" s="5">
        <v>3131860</v>
      </c>
      <c r="R3155" s="5">
        <v>2833449.49</v>
      </c>
      <c r="S3155" s="5">
        <v>298410</v>
      </c>
      <c r="T3155" s="5">
        <v>0</v>
      </c>
      <c r="U3155" s="3"/>
      <c r="V3155" s="5">
        <v>298410</v>
      </c>
      <c r="W3155" s="5">
        <v>0</v>
      </c>
      <c r="X3155" s="5"/>
      <c r="Y3155" s="5"/>
      <c r="Z3155" s="5">
        <f>Tbl_BalanceHistory[[#This Row],[Discretionary Recommended - Pre 2022]]+Tbl_BalanceHistory[[#This Row],[Discretionary Balance Recommended: Policy]]+Tbl_BalanceHistory[[#This Row],[Discretionary Balance Recommended: Commitments]]</f>
        <v>0</v>
      </c>
      <c r="AA3155" s="5">
        <f>Tbl_BalanceHistory[[#This Row],[Discretionary Balance]]-Tbl_BalanceHistory[[#This Row],[Discretionary Reappropriation]]</f>
        <v>298410</v>
      </c>
      <c r="AB3155" s="2"/>
      <c r="AC3155" s="2"/>
      <c r="AD3155" s="2"/>
      <c r="AE3155" s="2"/>
    </row>
    <row r="3156" spans="1:31" ht="45" x14ac:dyDescent="0.25">
      <c r="A3156" s="2" t="s">
        <v>2025</v>
      </c>
      <c r="B3156" s="3">
        <v>9</v>
      </c>
      <c r="C3156" s="3">
        <v>601</v>
      </c>
      <c r="D3156" s="3" t="s">
        <v>591</v>
      </c>
      <c r="E3156" s="3" t="str">
        <f>_xlfn.XLOOKUP(Tbl_BalanceHistory[[#This Row],[RespAgy]],Tbl_Agencies[Agy Code],Tbl_Agencies[Agy Sort])</f>
        <v>135000</v>
      </c>
      <c r="F3156" s="2" t="str">
        <f>Tbl_BalanceHistory[[#This Row],[RespAgy]]&amp;": "&amp;Tbl_BalanceHistory[[#This Row],[RespAgency]]</f>
        <v>601: Department of Health</v>
      </c>
      <c r="G3156" s="3">
        <v>601</v>
      </c>
      <c r="H3156" s="3" t="s">
        <v>591</v>
      </c>
      <c r="I3156" s="3" t="str">
        <f>_xlfn.XLOOKUP(Tbl_BalanceHistory[[#This Row],[AgyCode]],Tbl_Agencies[Agy Code],Tbl_Agencies[Agy Sort])</f>
        <v>135000</v>
      </c>
      <c r="J3156" s="2" t="str">
        <f>Tbl_BalanceHistory[[#This Row],[AgyCode]]&amp;": "&amp;Tbl_BalanceHistory[[#This Row],[Agency Name]]</f>
        <v>601: Department of Health</v>
      </c>
      <c r="K3156" s="1">
        <v>2015</v>
      </c>
      <c r="L3156" s="3">
        <v>406</v>
      </c>
      <c r="M3156" s="3" t="s">
        <v>74</v>
      </c>
      <c r="N3156" s="2" t="str">
        <f>Tbl_BalanceHistory[[#This Row],[ProgramCode]]&amp;": "&amp;Tbl_BalanceHistory[[#This Row],[Program Name]]</f>
        <v>406: Health Research, Planning, and Coordination</v>
      </c>
      <c r="O3156" s="3" t="s">
        <v>1730</v>
      </c>
      <c r="P3156" s="1" t="str">
        <f>IF(Tbl_BalanceHistory[[#This Row],[FundCode]]="0100","GF",IF(Tbl_BalanceHistory[[#This Row],[FundCode]]="01000","GF","Hi Ed / OCR"))</f>
        <v>GF</v>
      </c>
      <c r="Q3156" s="5">
        <v>3527739</v>
      </c>
      <c r="R3156" s="5">
        <v>3304905</v>
      </c>
      <c r="S3156" s="5">
        <v>222833</v>
      </c>
      <c r="T3156" s="5">
        <v>0</v>
      </c>
      <c r="U3156" s="3"/>
      <c r="V3156" s="5">
        <v>222833</v>
      </c>
      <c r="W3156" s="5">
        <v>165519</v>
      </c>
      <c r="X3156" s="5"/>
      <c r="Y3156" s="5"/>
      <c r="Z3156" s="5">
        <f>Tbl_BalanceHistory[[#This Row],[Discretionary Recommended - Pre 2022]]+Tbl_BalanceHistory[[#This Row],[Discretionary Balance Recommended: Policy]]+Tbl_BalanceHistory[[#This Row],[Discretionary Balance Recommended: Commitments]]</f>
        <v>165519</v>
      </c>
      <c r="AA3156" s="5">
        <f>Tbl_BalanceHistory[[#This Row],[Discretionary Balance]]-Tbl_BalanceHistory[[#This Row],[Discretionary Reappropriation]]</f>
        <v>57314</v>
      </c>
      <c r="AB3156" s="2" t="s">
        <v>2038</v>
      </c>
      <c r="AC3156" s="2"/>
      <c r="AD3156" s="2"/>
      <c r="AE3156" s="2"/>
    </row>
    <row r="3157" spans="1:31" ht="45" x14ac:dyDescent="0.25">
      <c r="A3157" s="2" t="s">
        <v>2025</v>
      </c>
      <c r="B3157" s="3">
        <v>9</v>
      </c>
      <c r="C3157" s="3">
        <v>601</v>
      </c>
      <c r="D3157" s="3" t="s">
        <v>591</v>
      </c>
      <c r="E3157" s="3" t="str">
        <f>_xlfn.XLOOKUP(Tbl_BalanceHistory[[#This Row],[RespAgy]],Tbl_Agencies[Agy Code],Tbl_Agencies[Agy Sort])</f>
        <v>135000</v>
      </c>
      <c r="F3157" s="2" t="str">
        <f>Tbl_BalanceHistory[[#This Row],[RespAgy]]&amp;": "&amp;Tbl_BalanceHistory[[#This Row],[RespAgency]]</f>
        <v>601: Department of Health</v>
      </c>
      <c r="G3157" s="3">
        <v>601</v>
      </c>
      <c r="H3157" s="3" t="s">
        <v>591</v>
      </c>
      <c r="I3157" s="3" t="str">
        <f>_xlfn.XLOOKUP(Tbl_BalanceHistory[[#This Row],[AgyCode]],Tbl_Agencies[Agy Code],Tbl_Agencies[Agy Sort])</f>
        <v>135000</v>
      </c>
      <c r="J3157" s="2" t="str">
        <f>Tbl_BalanceHistory[[#This Row],[AgyCode]]&amp;": "&amp;Tbl_BalanceHistory[[#This Row],[Agency Name]]</f>
        <v>601: Department of Health</v>
      </c>
      <c r="K3157" s="1">
        <v>2016</v>
      </c>
      <c r="L3157" s="3">
        <v>406</v>
      </c>
      <c r="M3157" s="3" t="s">
        <v>74</v>
      </c>
      <c r="N3157" s="2" t="str">
        <f>Tbl_BalanceHistory[[#This Row],[ProgramCode]]&amp;": "&amp;Tbl_BalanceHistory[[#This Row],[Program Name]]</f>
        <v>406: Health Research, Planning, and Coordination</v>
      </c>
      <c r="O3157" s="3" t="s">
        <v>1730</v>
      </c>
      <c r="P3157" s="1" t="str">
        <f>IF(Tbl_BalanceHistory[[#This Row],[FundCode]]="0100","GF",IF(Tbl_BalanceHistory[[#This Row],[FundCode]]="01000","GF","Hi Ed / OCR"))</f>
        <v>GF</v>
      </c>
      <c r="Q3157" s="5">
        <v>3443915</v>
      </c>
      <c r="R3157" s="5">
        <v>3420415</v>
      </c>
      <c r="S3157" s="5">
        <v>23500</v>
      </c>
      <c r="T3157" s="5">
        <v>0</v>
      </c>
      <c r="U3157" s="3"/>
      <c r="V3157" s="5">
        <v>23500</v>
      </c>
      <c r="W3157" s="5">
        <v>0</v>
      </c>
      <c r="X3157" s="5"/>
      <c r="Y3157" s="5"/>
      <c r="Z3157" s="5">
        <f>Tbl_BalanceHistory[[#This Row],[Discretionary Recommended - Pre 2022]]+Tbl_BalanceHistory[[#This Row],[Discretionary Balance Recommended: Policy]]+Tbl_BalanceHistory[[#This Row],[Discretionary Balance Recommended: Commitments]]</f>
        <v>0</v>
      </c>
      <c r="AA3157" s="5">
        <f>Tbl_BalanceHistory[[#This Row],[Discretionary Balance]]-Tbl_BalanceHistory[[#This Row],[Discretionary Reappropriation]]</f>
        <v>23500</v>
      </c>
      <c r="AB3157" s="2"/>
      <c r="AC3157" s="2"/>
      <c r="AD3157" s="2"/>
      <c r="AE3157" s="2"/>
    </row>
    <row r="3158" spans="1:31" ht="45" x14ac:dyDescent="0.25">
      <c r="A3158" s="2" t="s">
        <v>2025</v>
      </c>
      <c r="B3158" s="3">
        <v>9</v>
      </c>
      <c r="C3158" s="3">
        <v>601</v>
      </c>
      <c r="D3158" s="3" t="s">
        <v>591</v>
      </c>
      <c r="E3158" s="3" t="str">
        <f>_xlfn.XLOOKUP(Tbl_BalanceHistory[[#This Row],[RespAgy]],Tbl_Agencies[Agy Code],Tbl_Agencies[Agy Sort])</f>
        <v>135000</v>
      </c>
      <c r="F3158" s="2" t="str">
        <f>Tbl_BalanceHistory[[#This Row],[RespAgy]]&amp;": "&amp;Tbl_BalanceHistory[[#This Row],[RespAgency]]</f>
        <v>601: Department of Health</v>
      </c>
      <c r="G3158" s="3">
        <v>601</v>
      </c>
      <c r="H3158" s="3" t="s">
        <v>591</v>
      </c>
      <c r="I3158" s="3" t="str">
        <f>_xlfn.XLOOKUP(Tbl_BalanceHistory[[#This Row],[AgyCode]],Tbl_Agencies[Agy Code],Tbl_Agencies[Agy Sort])</f>
        <v>135000</v>
      </c>
      <c r="J3158" s="2" t="str">
        <f>Tbl_BalanceHistory[[#This Row],[AgyCode]]&amp;": "&amp;Tbl_BalanceHistory[[#This Row],[Agency Name]]</f>
        <v>601: Department of Health</v>
      </c>
      <c r="K3158" s="1">
        <v>2017</v>
      </c>
      <c r="L3158" s="3">
        <v>406</v>
      </c>
      <c r="M3158" s="3" t="s">
        <v>74</v>
      </c>
      <c r="N3158" s="2" t="str">
        <f>Tbl_BalanceHistory[[#This Row],[ProgramCode]]&amp;": "&amp;Tbl_BalanceHistory[[#This Row],[Program Name]]</f>
        <v>406: Health Research, Planning, and Coordination</v>
      </c>
      <c r="O3158" s="3" t="s">
        <v>886</v>
      </c>
      <c r="P3158" s="1" t="str">
        <f>IF(Tbl_BalanceHistory[[#This Row],[FundCode]]="0100","GF",IF(Tbl_BalanceHistory[[#This Row],[FundCode]]="01000","GF","Hi Ed / OCR"))</f>
        <v>GF</v>
      </c>
      <c r="Q3158" s="5">
        <v>3648862</v>
      </c>
      <c r="R3158" s="5">
        <v>3648619.49</v>
      </c>
      <c r="S3158" s="5">
        <v>242</v>
      </c>
      <c r="T3158" s="5">
        <v>0</v>
      </c>
      <c r="U3158" s="3"/>
      <c r="V3158" s="5">
        <v>242</v>
      </c>
      <c r="W3158" s="5">
        <v>0</v>
      </c>
      <c r="X3158" s="5"/>
      <c r="Y3158" s="5"/>
      <c r="Z3158" s="5">
        <f>Tbl_BalanceHistory[[#This Row],[Discretionary Recommended - Pre 2022]]+Tbl_BalanceHistory[[#This Row],[Discretionary Balance Recommended: Policy]]+Tbl_BalanceHistory[[#This Row],[Discretionary Balance Recommended: Commitments]]</f>
        <v>0</v>
      </c>
      <c r="AA3158" s="5">
        <f>Tbl_BalanceHistory[[#This Row],[Discretionary Balance]]-Tbl_BalanceHistory[[#This Row],[Discretionary Reappropriation]]</f>
        <v>242</v>
      </c>
      <c r="AB3158" s="2"/>
      <c r="AC3158" s="2"/>
      <c r="AD3158" s="2"/>
      <c r="AE3158" s="2"/>
    </row>
    <row r="3159" spans="1:31" ht="45" x14ac:dyDescent="0.25">
      <c r="A3159" s="2" t="s">
        <v>2025</v>
      </c>
      <c r="B3159" s="3">
        <v>9</v>
      </c>
      <c r="C3159" s="3">
        <v>601</v>
      </c>
      <c r="D3159" s="3" t="s">
        <v>591</v>
      </c>
      <c r="E3159" s="3" t="str">
        <f>_xlfn.XLOOKUP(Tbl_BalanceHistory[[#This Row],[RespAgy]],Tbl_Agencies[Agy Code],Tbl_Agencies[Agy Sort])</f>
        <v>135000</v>
      </c>
      <c r="F3159" s="2" t="str">
        <f>Tbl_BalanceHistory[[#This Row],[RespAgy]]&amp;": "&amp;Tbl_BalanceHistory[[#This Row],[RespAgency]]</f>
        <v>601: Department of Health</v>
      </c>
      <c r="G3159" s="3">
        <v>601</v>
      </c>
      <c r="H3159" s="3" t="s">
        <v>591</v>
      </c>
      <c r="I3159" s="3" t="str">
        <f>_xlfn.XLOOKUP(Tbl_BalanceHistory[[#This Row],[AgyCode]],Tbl_Agencies[Agy Code],Tbl_Agencies[Agy Sort])</f>
        <v>135000</v>
      </c>
      <c r="J3159" s="2" t="str">
        <f>Tbl_BalanceHistory[[#This Row],[AgyCode]]&amp;": "&amp;Tbl_BalanceHistory[[#This Row],[Agency Name]]</f>
        <v>601: Department of Health</v>
      </c>
      <c r="K3159" s="1">
        <v>2018</v>
      </c>
      <c r="L3159" s="3">
        <v>406</v>
      </c>
      <c r="M3159" s="3" t="s">
        <v>74</v>
      </c>
      <c r="N3159" s="2" t="str">
        <f>Tbl_BalanceHistory[[#This Row],[ProgramCode]]&amp;": "&amp;Tbl_BalanceHistory[[#This Row],[Program Name]]</f>
        <v>406: Health Research, Planning, and Coordination</v>
      </c>
      <c r="O3159" s="3" t="s">
        <v>886</v>
      </c>
      <c r="P3159" s="1" t="str">
        <f>IF(Tbl_BalanceHistory[[#This Row],[FundCode]]="0100","GF",IF(Tbl_BalanceHistory[[#This Row],[FundCode]]="01000","GF","Hi Ed / OCR"))</f>
        <v>GF</v>
      </c>
      <c r="Q3159" s="5">
        <v>3578846</v>
      </c>
      <c r="R3159" s="5">
        <v>3576884.9</v>
      </c>
      <c r="S3159" s="5">
        <v>1961</v>
      </c>
      <c r="T3159" s="5">
        <v>0</v>
      </c>
      <c r="U3159" s="3"/>
      <c r="V3159" s="5">
        <v>1961</v>
      </c>
      <c r="W3159" s="5">
        <v>0</v>
      </c>
      <c r="X3159" s="5"/>
      <c r="Y3159" s="5"/>
      <c r="Z3159" s="5">
        <f>Tbl_BalanceHistory[[#This Row],[Discretionary Recommended - Pre 2022]]+Tbl_BalanceHistory[[#This Row],[Discretionary Balance Recommended: Policy]]+Tbl_BalanceHistory[[#This Row],[Discretionary Balance Recommended: Commitments]]</f>
        <v>0</v>
      </c>
      <c r="AA3159" s="5">
        <f>Tbl_BalanceHistory[[#This Row],[Discretionary Balance]]-Tbl_BalanceHistory[[#This Row],[Discretionary Reappropriation]]</f>
        <v>1961</v>
      </c>
      <c r="AB3159" s="2"/>
      <c r="AC3159" s="2"/>
      <c r="AD3159" s="2"/>
      <c r="AE3159" s="2"/>
    </row>
    <row r="3160" spans="1:31" ht="45" x14ac:dyDescent="0.25">
      <c r="A3160" s="2" t="s">
        <v>2025</v>
      </c>
      <c r="B3160" s="3">
        <v>9</v>
      </c>
      <c r="C3160" s="3">
        <v>601</v>
      </c>
      <c r="D3160" s="3" t="s">
        <v>591</v>
      </c>
      <c r="E3160" s="3" t="str">
        <f>_xlfn.XLOOKUP(Tbl_BalanceHistory[[#This Row],[RespAgy]],Tbl_Agencies[Agy Code],Tbl_Agencies[Agy Sort])</f>
        <v>135000</v>
      </c>
      <c r="F3160" s="2" t="str">
        <f>Tbl_BalanceHistory[[#This Row],[RespAgy]]&amp;": "&amp;Tbl_BalanceHistory[[#This Row],[RespAgency]]</f>
        <v>601: Department of Health</v>
      </c>
      <c r="G3160" s="3">
        <v>601</v>
      </c>
      <c r="H3160" s="3" t="s">
        <v>591</v>
      </c>
      <c r="I3160" s="3" t="str">
        <f>_xlfn.XLOOKUP(Tbl_BalanceHistory[[#This Row],[AgyCode]],Tbl_Agencies[Agy Code],Tbl_Agencies[Agy Sort])</f>
        <v>135000</v>
      </c>
      <c r="J3160" s="2" t="str">
        <f>Tbl_BalanceHistory[[#This Row],[AgyCode]]&amp;": "&amp;Tbl_BalanceHistory[[#This Row],[Agency Name]]</f>
        <v>601: Department of Health</v>
      </c>
      <c r="K3160" s="1">
        <v>2019</v>
      </c>
      <c r="L3160" s="3">
        <v>406</v>
      </c>
      <c r="M3160" s="3" t="s">
        <v>74</v>
      </c>
      <c r="N3160" s="2" t="str">
        <f>Tbl_BalanceHistory[[#This Row],[ProgramCode]]&amp;": "&amp;Tbl_BalanceHistory[[#This Row],[Program Name]]</f>
        <v>406: Health Research, Planning, and Coordination</v>
      </c>
      <c r="O3160" s="3" t="s">
        <v>886</v>
      </c>
      <c r="P3160" s="1" t="str">
        <f>IF(Tbl_BalanceHistory[[#This Row],[FundCode]]="0100","GF",IF(Tbl_BalanceHistory[[#This Row],[FundCode]]="01000","GF","Hi Ed / OCR"))</f>
        <v>GF</v>
      </c>
      <c r="Q3160" s="5">
        <v>3950779</v>
      </c>
      <c r="R3160" s="5">
        <v>3950779</v>
      </c>
      <c r="S3160" s="5">
        <v>0</v>
      </c>
      <c r="T3160" s="5">
        <v>0</v>
      </c>
      <c r="U3160" s="3"/>
      <c r="V3160" s="5">
        <v>0</v>
      </c>
      <c r="W3160" s="5">
        <v>0</v>
      </c>
      <c r="X3160" s="5"/>
      <c r="Y3160" s="5"/>
      <c r="Z3160" s="5">
        <f>Tbl_BalanceHistory[[#This Row],[Discretionary Recommended - Pre 2022]]+Tbl_BalanceHistory[[#This Row],[Discretionary Balance Recommended: Policy]]+Tbl_BalanceHistory[[#This Row],[Discretionary Balance Recommended: Commitments]]</f>
        <v>0</v>
      </c>
      <c r="AA3160" s="5">
        <f>Tbl_BalanceHistory[[#This Row],[Discretionary Balance]]-Tbl_BalanceHistory[[#This Row],[Discretionary Reappropriation]]</f>
        <v>0</v>
      </c>
      <c r="AB3160" s="2"/>
      <c r="AC3160" s="2"/>
      <c r="AD3160" s="2"/>
      <c r="AE3160" s="2"/>
    </row>
    <row r="3161" spans="1:31" ht="45" x14ac:dyDescent="0.25">
      <c r="A3161" s="2" t="s">
        <v>577</v>
      </c>
      <c r="B3161" s="3">
        <v>9</v>
      </c>
      <c r="C3161" s="3">
        <v>601</v>
      </c>
      <c r="D3161" s="3" t="s">
        <v>591</v>
      </c>
      <c r="E3161" s="3" t="str">
        <f>_xlfn.XLOOKUP(Tbl_BalanceHistory[[#This Row],[RespAgy]],Tbl_Agencies[Agy Code],Tbl_Agencies[Agy Sort])</f>
        <v>135000</v>
      </c>
      <c r="F3161" s="2" t="str">
        <f>Tbl_BalanceHistory[[#This Row],[RespAgy]]&amp;": "&amp;Tbl_BalanceHistory[[#This Row],[RespAgency]]</f>
        <v>601: Department of Health</v>
      </c>
      <c r="G3161" s="3">
        <v>601</v>
      </c>
      <c r="H3161" s="3" t="s">
        <v>591</v>
      </c>
      <c r="I3161" s="3" t="str">
        <f>_xlfn.XLOOKUP(Tbl_BalanceHistory[[#This Row],[AgyCode]],Tbl_Agencies[Agy Code],Tbl_Agencies[Agy Sort])</f>
        <v>135000</v>
      </c>
      <c r="J3161" s="2" t="str">
        <f>Tbl_BalanceHistory[[#This Row],[AgyCode]]&amp;": "&amp;Tbl_BalanceHistory[[#This Row],[Agency Name]]</f>
        <v>601: Department of Health</v>
      </c>
      <c r="K3161" s="1">
        <v>2020</v>
      </c>
      <c r="L3161" s="3">
        <v>406</v>
      </c>
      <c r="M3161" s="3" t="s">
        <v>74</v>
      </c>
      <c r="N3161" s="2" t="str">
        <f>Tbl_BalanceHistory[[#This Row],[ProgramCode]]&amp;": "&amp;Tbl_BalanceHistory[[#This Row],[Program Name]]</f>
        <v>406: Health Research, Planning, and Coordination</v>
      </c>
      <c r="O3161" s="3" t="s">
        <v>886</v>
      </c>
      <c r="P3161" s="1" t="str">
        <f>IF(Tbl_BalanceHistory[[#This Row],[FundCode]]="0100","GF",IF(Tbl_BalanceHistory[[#This Row],[FundCode]]="01000","GF","Hi Ed / OCR"))</f>
        <v>GF</v>
      </c>
      <c r="Q3161" s="5">
        <v>3830741</v>
      </c>
      <c r="R3161" s="5">
        <v>3141007.43</v>
      </c>
      <c r="S3161" s="5">
        <v>689733.57</v>
      </c>
      <c r="T3161" s="5">
        <v>0</v>
      </c>
      <c r="U3161" s="3"/>
      <c r="V3161" s="5">
        <v>689733.57</v>
      </c>
      <c r="W3161" s="5">
        <v>0</v>
      </c>
      <c r="X3161" s="5"/>
      <c r="Y3161" s="5"/>
      <c r="Z3161" s="5">
        <f>Tbl_BalanceHistory[[#This Row],[Discretionary Recommended - Pre 2022]]+Tbl_BalanceHistory[[#This Row],[Discretionary Balance Recommended: Policy]]+Tbl_BalanceHistory[[#This Row],[Discretionary Balance Recommended: Commitments]]</f>
        <v>0</v>
      </c>
      <c r="AA3161" s="5">
        <f>Tbl_BalanceHistory[[#This Row],[Discretionary Balance]]-Tbl_BalanceHistory[[#This Row],[Discretionary Reappropriation]]</f>
        <v>689733.57</v>
      </c>
      <c r="AB3161" s="2"/>
      <c r="AC3161" s="2"/>
      <c r="AD3161" s="2"/>
      <c r="AE3161" s="2"/>
    </row>
    <row r="3162" spans="1:31" ht="45" x14ac:dyDescent="0.25">
      <c r="A3162" s="2" t="s">
        <v>577</v>
      </c>
      <c r="B3162" s="3">
        <v>9</v>
      </c>
      <c r="C3162" s="3">
        <v>601</v>
      </c>
      <c r="D3162" s="3" t="s">
        <v>591</v>
      </c>
      <c r="E3162" s="3" t="str">
        <f>_xlfn.XLOOKUP(Tbl_BalanceHistory[[#This Row],[RespAgy]],Tbl_Agencies[Agy Code],Tbl_Agencies[Agy Sort])</f>
        <v>135000</v>
      </c>
      <c r="F3162" s="2" t="str">
        <f>Tbl_BalanceHistory[[#This Row],[RespAgy]]&amp;": "&amp;Tbl_BalanceHistory[[#This Row],[RespAgency]]</f>
        <v>601: Department of Health</v>
      </c>
      <c r="G3162" s="3">
        <v>601</v>
      </c>
      <c r="H3162" s="3" t="s">
        <v>591</v>
      </c>
      <c r="I3162" s="3" t="str">
        <f>_xlfn.XLOOKUP(Tbl_BalanceHistory[[#This Row],[AgyCode]],Tbl_Agencies[Agy Code],Tbl_Agencies[Agy Sort])</f>
        <v>135000</v>
      </c>
      <c r="J3162" s="2" t="str">
        <f>Tbl_BalanceHistory[[#This Row],[AgyCode]]&amp;": "&amp;Tbl_BalanceHistory[[#This Row],[Agency Name]]</f>
        <v>601: Department of Health</v>
      </c>
      <c r="K3162" s="1">
        <v>2021</v>
      </c>
      <c r="L3162" s="3">
        <v>406</v>
      </c>
      <c r="M3162" s="3" t="s">
        <v>74</v>
      </c>
      <c r="N3162" s="2" t="str">
        <f>Tbl_BalanceHistory[[#This Row],[ProgramCode]]&amp;": "&amp;Tbl_BalanceHistory[[#This Row],[Program Name]]</f>
        <v>406: Health Research, Planning, and Coordination</v>
      </c>
      <c r="O3162" s="3" t="s">
        <v>886</v>
      </c>
      <c r="P3162" s="1" t="str">
        <f>IF(Tbl_BalanceHistory[[#This Row],[FundCode]]="0100","GF",IF(Tbl_BalanceHistory[[#This Row],[FundCode]]="01000","GF","Hi Ed / OCR"))</f>
        <v>GF</v>
      </c>
      <c r="Q3162" s="5">
        <v>3729320</v>
      </c>
      <c r="R3162" s="5">
        <v>3038747.07</v>
      </c>
      <c r="S3162" s="5">
        <v>690572.93</v>
      </c>
      <c r="T3162" s="5">
        <v>0</v>
      </c>
      <c r="U3162" s="3"/>
      <c r="V3162" s="5">
        <v>690572.93</v>
      </c>
      <c r="W3162" s="5">
        <v>0</v>
      </c>
      <c r="X3162" s="5"/>
      <c r="Y3162" s="5"/>
      <c r="Z3162" s="5">
        <f>Tbl_BalanceHistory[[#This Row],[Discretionary Recommended - Pre 2022]]+Tbl_BalanceHistory[[#This Row],[Discretionary Balance Recommended: Policy]]+Tbl_BalanceHistory[[#This Row],[Discretionary Balance Recommended: Commitments]]</f>
        <v>0</v>
      </c>
      <c r="AA3162" s="5">
        <f>Tbl_BalanceHistory[[#This Row],[Discretionary Balance]]-Tbl_BalanceHistory[[#This Row],[Discretionary Reappropriation]]</f>
        <v>690572.93</v>
      </c>
      <c r="AB3162" s="2"/>
      <c r="AC3162" s="2"/>
      <c r="AD3162" s="2"/>
      <c r="AE3162" s="2"/>
    </row>
    <row r="3163" spans="1:31" ht="45" x14ac:dyDescent="0.25">
      <c r="A3163" s="2" t="s">
        <v>577</v>
      </c>
      <c r="B3163" s="3">
        <v>9</v>
      </c>
      <c r="C3163" s="3">
        <v>601</v>
      </c>
      <c r="D3163" s="3" t="s">
        <v>591</v>
      </c>
      <c r="E3163" s="3" t="str">
        <f>_xlfn.XLOOKUP(Tbl_BalanceHistory[[#This Row],[RespAgy]],Tbl_Agencies[Agy Code],Tbl_Agencies[Agy Sort])</f>
        <v>135000</v>
      </c>
      <c r="F3163" s="2" t="str">
        <f>Tbl_BalanceHistory[[#This Row],[RespAgy]]&amp;": "&amp;Tbl_BalanceHistory[[#This Row],[RespAgency]]</f>
        <v>601: Department of Health</v>
      </c>
      <c r="G3163" s="3">
        <v>601</v>
      </c>
      <c r="H3163" s="3" t="s">
        <v>591</v>
      </c>
      <c r="I3163" s="3" t="str">
        <f>_xlfn.XLOOKUP(Tbl_BalanceHistory[[#This Row],[AgyCode]],Tbl_Agencies[Agy Code],Tbl_Agencies[Agy Sort])</f>
        <v>135000</v>
      </c>
      <c r="J3163" s="2" t="str">
        <f>Tbl_BalanceHistory[[#This Row],[AgyCode]]&amp;": "&amp;Tbl_BalanceHistory[[#This Row],[Agency Name]]</f>
        <v>601: Department of Health</v>
      </c>
      <c r="K3163" s="1">
        <v>2022</v>
      </c>
      <c r="L3163" s="3">
        <v>406</v>
      </c>
      <c r="M3163" s="3" t="s">
        <v>74</v>
      </c>
      <c r="N3163" s="2" t="str">
        <f>Tbl_BalanceHistory[[#This Row],[ProgramCode]]&amp;": "&amp;Tbl_BalanceHistory[[#This Row],[Program Name]]</f>
        <v>406: Health Research, Planning, and Coordination</v>
      </c>
      <c r="O3163" s="3" t="s">
        <v>886</v>
      </c>
      <c r="P3163" s="1" t="str">
        <f>IF(Tbl_BalanceHistory[[#This Row],[FundCode]]="0100","GF",IF(Tbl_BalanceHistory[[#This Row],[FundCode]]="01000","GF","Hi Ed / OCR"))</f>
        <v>GF</v>
      </c>
      <c r="Q3163" s="5">
        <v>4200709</v>
      </c>
      <c r="R3163" s="5">
        <v>3548472.14</v>
      </c>
      <c r="S3163" s="5">
        <v>652236.86</v>
      </c>
      <c r="T3163" s="5">
        <v>0</v>
      </c>
      <c r="U3163" s="3"/>
      <c r="V3163" s="5">
        <v>652236.86</v>
      </c>
      <c r="W3163" s="5"/>
      <c r="X3163" s="5">
        <v>0</v>
      </c>
      <c r="Y3163" s="5">
        <v>0</v>
      </c>
      <c r="Z3163" s="5">
        <f>Tbl_BalanceHistory[[#This Row],[Discretionary Recommended - Pre 2022]]+Tbl_BalanceHistory[[#This Row],[Discretionary Balance Recommended: Policy]]+Tbl_BalanceHistory[[#This Row],[Discretionary Balance Recommended: Commitments]]</f>
        <v>0</v>
      </c>
      <c r="AA3163" s="5">
        <f>Tbl_BalanceHistory[[#This Row],[Discretionary Balance]]-Tbl_BalanceHistory[[#This Row],[Discretionary Reappropriation]]</f>
        <v>652236.86</v>
      </c>
      <c r="AB3163" s="2"/>
      <c r="AC3163" s="2"/>
      <c r="AD3163" s="2"/>
      <c r="AE3163" s="2"/>
    </row>
    <row r="3164" spans="1:31" ht="45" x14ac:dyDescent="0.25">
      <c r="A3164" s="2" t="s">
        <v>577</v>
      </c>
      <c r="B3164" s="3">
        <v>9</v>
      </c>
      <c r="C3164" s="3">
        <v>601</v>
      </c>
      <c r="D3164" s="3" t="s">
        <v>591</v>
      </c>
      <c r="E3164" s="3" t="str">
        <f>_xlfn.XLOOKUP(Tbl_BalanceHistory[[#This Row],[RespAgy]],Tbl_Agencies[Agy Code],Tbl_Agencies[Agy Sort])</f>
        <v>135000</v>
      </c>
      <c r="F3164" s="2" t="str">
        <f>Tbl_BalanceHistory[[#This Row],[RespAgy]]&amp;": "&amp;Tbl_BalanceHistory[[#This Row],[RespAgency]]</f>
        <v>601: Department of Health</v>
      </c>
      <c r="G3164" s="3">
        <v>601</v>
      </c>
      <c r="H3164" s="3" t="s">
        <v>591</v>
      </c>
      <c r="I3164" s="3" t="str">
        <f>_xlfn.XLOOKUP(Tbl_BalanceHistory[[#This Row],[AgyCode]],Tbl_Agencies[Agy Code],Tbl_Agencies[Agy Sort])</f>
        <v>135000</v>
      </c>
      <c r="J3164" s="2" t="str">
        <f>Tbl_BalanceHistory[[#This Row],[AgyCode]]&amp;": "&amp;Tbl_BalanceHistory[[#This Row],[Agency Name]]</f>
        <v>601: Department of Health</v>
      </c>
      <c r="K3164" s="1">
        <v>2023</v>
      </c>
      <c r="L3164" s="3">
        <v>406</v>
      </c>
      <c r="M3164" s="3" t="s">
        <v>74</v>
      </c>
      <c r="N3164" s="2" t="str">
        <f>Tbl_BalanceHistory[[#This Row],[ProgramCode]]&amp;": "&amp;Tbl_BalanceHistory[[#This Row],[Program Name]]</f>
        <v>406: Health Research, Planning, and Coordination</v>
      </c>
      <c r="O3164" s="3" t="s">
        <v>886</v>
      </c>
      <c r="P3164" s="1" t="str">
        <f>IF(Tbl_BalanceHistory[[#This Row],[FundCode]]="0100","GF",IF(Tbl_BalanceHistory[[#This Row],[FundCode]]="01000","GF","Hi Ed / OCR"))</f>
        <v>GF</v>
      </c>
      <c r="Q3164" s="5">
        <v>6451942</v>
      </c>
      <c r="R3164" s="5">
        <v>4871062.0599999996</v>
      </c>
      <c r="S3164" s="5">
        <v>1580879.94</v>
      </c>
      <c r="T3164" s="5">
        <v>0</v>
      </c>
      <c r="U3164" s="3"/>
      <c r="V3164" s="5">
        <v>1580879.94</v>
      </c>
      <c r="W3164" s="5">
        <v>0</v>
      </c>
      <c r="X3164" s="5">
        <v>1580879.94</v>
      </c>
      <c r="Y3164" s="5">
        <v>0</v>
      </c>
      <c r="Z3164" s="5">
        <v>1580879.94</v>
      </c>
      <c r="AA3164" s="5">
        <v>0</v>
      </c>
      <c r="AB3164" s="2"/>
      <c r="AC3164" s="2" t="s">
        <v>2411</v>
      </c>
      <c r="AD3164" s="2"/>
      <c r="AE3164" s="2"/>
    </row>
    <row r="3165" spans="1:31" ht="45" x14ac:dyDescent="0.25">
      <c r="A3165" s="2" t="s">
        <v>577</v>
      </c>
      <c r="B3165" s="3">
        <v>9</v>
      </c>
      <c r="C3165" s="3">
        <v>601</v>
      </c>
      <c r="D3165" s="3" t="s">
        <v>591</v>
      </c>
      <c r="E3165" s="3" t="str">
        <f>_xlfn.XLOOKUP(Tbl_BalanceHistory[[#This Row],[RespAgy]],Tbl_Agencies[Agy Code],Tbl_Agencies[Agy Sort])</f>
        <v>135000</v>
      </c>
      <c r="F3165" s="2" t="str">
        <f>Tbl_BalanceHistory[[#This Row],[RespAgy]]&amp;": "&amp;Tbl_BalanceHistory[[#This Row],[RespAgency]]</f>
        <v>601: Department of Health</v>
      </c>
      <c r="G3165" s="3">
        <v>601</v>
      </c>
      <c r="H3165" s="3" t="s">
        <v>591</v>
      </c>
      <c r="I3165" s="3" t="str">
        <f>_xlfn.XLOOKUP(Tbl_BalanceHistory[[#This Row],[AgyCode]],Tbl_Agencies[Agy Code],Tbl_Agencies[Agy Sort])</f>
        <v>135000</v>
      </c>
      <c r="J3165" s="2" t="str">
        <f>Tbl_BalanceHistory[[#This Row],[AgyCode]]&amp;": "&amp;Tbl_BalanceHistory[[#This Row],[Agency Name]]</f>
        <v>601: Department of Health</v>
      </c>
      <c r="K3165" s="1">
        <v>2024</v>
      </c>
      <c r="L3165" s="3">
        <v>406</v>
      </c>
      <c r="M3165" s="3" t="s">
        <v>74</v>
      </c>
      <c r="N3165" s="2" t="str">
        <f>Tbl_BalanceHistory[[#This Row],[ProgramCode]]&amp;": "&amp;Tbl_BalanceHistory[[#This Row],[Program Name]]</f>
        <v>406: Health Research, Planning, and Coordination</v>
      </c>
      <c r="O3165" s="3" t="s">
        <v>886</v>
      </c>
      <c r="P3165" s="1" t="str">
        <f>IF(Tbl_BalanceHistory[[#This Row],[FundCode]]="0100","GF",IF(Tbl_BalanceHistory[[#This Row],[FundCode]]="01000","GF","Hi Ed / OCR"))</f>
        <v>GF</v>
      </c>
      <c r="Q3165" s="5">
        <v>6328816</v>
      </c>
      <c r="R3165" s="5">
        <v>6043457.5599999996</v>
      </c>
      <c r="S3165" s="5">
        <v>285358.44</v>
      </c>
      <c r="T3165" s="5">
        <v>0</v>
      </c>
      <c r="U3165" s="3"/>
      <c r="V3165" s="5">
        <v>285358.44</v>
      </c>
      <c r="W3165" s="5">
        <v>0</v>
      </c>
      <c r="X3165" s="5">
        <v>0</v>
      </c>
      <c r="Y3165" s="5">
        <v>0</v>
      </c>
      <c r="Z3165" s="5">
        <v>0</v>
      </c>
      <c r="AA3165" s="5">
        <v>285358.44</v>
      </c>
      <c r="AB3165" s="2"/>
      <c r="AC3165" s="2"/>
      <c r="AD3165" s="2"/>
      <c r="AE3165" s="2"/>
    </row>
    <row r="3166" spans="1:31" ht="45" x14ac:dyDescent="0.25">
      <c r="A3166" s="2" t="s">
        <v>2025</v>
      </c>
      <c r="B3166" s="3">
        <v>9</v>
      </c>
      <c r="C3166" s="3">
        <v>601</v>
      </c>
      <c r="D3166" s="3" t="s">
        <v>591</v>
      </c>
      <c r="E3166" s="3" t="str">
        <f>_xlfn.XLOOKUP(Tbl_BalanceHistory[[#This Row],[RespAgy]],Tbl_Agencies[Agy Code],Tbl_Agencies[Agy Sort])</f>
        <v>135000</v>
      </c>
      <c r="F3166" s="2" t="str">
        <f>Tbl_BalanceHistory[[#This Row],[RespAgy]]&amp;": "&amp;Tbl_BalanceHistory[[#This Row],[RespAgency]]</f>
        <v>601: Department of Health</v>
      </c>
      <c r="G3166" s="3">
        <v>601</v>
      </c>
      <c r="H3166" s="3" t="s">
        <v>591</v>
      </c>
      <c r="I3166" s="3" t="str">
        <f>_xlfn.XLOOKUP(Tbl_BalanceHistory[[#This Row],[AgyCode]],Tbl_Agencies[Agy Code],Tbl_Agencies[Agy Sort])</f>
        <v>135000</v>
      </c>
      <c r="J3166" s="2" t="str">
        <f>Tbl_BalanceHistory[[#This Row],[AgyCode]]&amp;": "&amp;Tbl_BalanceHistory[[#This Row],[Agency Name]]</f>
        <v>601: Department of Health</v>
      </c>
      <c r="K3166" s="1">
        <v>2014</v>
      </c>
      <c r="L3166" s="3">
        <v>430</v>
      </c>
      <c r="M3166" s="3" t="s">
        <v>454</v>
      </c>
      <c r="N3166" s="2" t="str">
        <f>Tbl_BalanceHistory[[#This Row],[ProgramCode]]&amp;": "&amp;Tbl_BalanceHistory[[#This Row],[Program Name]]</f>
        <v>430: State Health Services</v>
      </c>
      <c r="O3166" s="3" t="s">
        <v>1730</v>
      </c>
      <c r="P3166" s="1" t="str">
        <f>IF(Tbl_BalanceHistory[[#This Row],[FundCode]]="0100","GF",IF(Tbl_BalanceHistory[[#This Row],[FundCode]]="01000","GF","Hi Ed / OCR"))</f>
        <v>GF</v>
      </c>
      <c r="Q3166" s="5">
        <v>3490911</v>
      </c>
      <c r="R3166" s="5">
        <v>3490391.15</v>
      </c>
      <c r="S3166" s="5">
        <v>519</v>
      </c>
      <c r="T3166" s="5">
        <v>0</v>
      </c>
      <c r="U3166" s="3"/>
      <c r="V3166" s="5">
        <v>519</v>
      </c>
      <c r="W3166" s="5">
        <v>0</v>
      </c>
      <c r="X3166" s="5"/>
      <c r="Y3166" s="5"/>
      <c r="Z3166" s="5">
        <f>Tbl_BalanceHistory[[#This Row],[Discretionary Recommended - Pre 2022]]+Tbl_BalanceHistory[[#This Row],[Discretionary Balance Recommended: Policy]]+Tbl_BalanceHistory[[#This Row],[Discretionary Balance Recommended: Commitments]]</f>
        <v>0</v>
      </c>
      <c r="AA3166" s="5">
        <f>Tbl_BalanceHistory[[#This Row],[Discretionary Balance]]-Tbl_BalanceHistory[[#This Row],[Discretionary Reappropriation]]</f>
        <v>519</v>
      </c>
      <c r="AB3166" s="2"/>
      <c r="AC3166" s="2"/>
      <c r="AD3166" s="2"/>
      <c r="AE3166" s="2"/>
    </row>
    <row r="3167" spans="1:31" ht="45" x14ac:dyDescent="0.25">
      <c r="A3167" s="2" t="s">
        <v>2025</v>
      </c>
      <c r="B3167" s="3">
        <v>9</v>
      </c>
      <c r="C3167" s="3">
        <v>601</v>
      </c>
      <c r="D3167" s="3" t="s">
        <v>591</v>
      </c>
      <c r="E3167" s="3" t="str">
        <f>_xlfn.XLOOKUP(Tbl_BalanceHistory[[#This Row],[RespAgy]],Tbl_Agencies[Agy Code],Tbl_Agencies[Agy Sort])</f>
        <v>135000</v>
      </c>
      <c r="F3167" s="2" t="str">
        <f>Tbl_BalanceHistory[[#This Row],[RespAgy]]&amp;": "&amp;Tbl_BalanceHistory[[#This Row],[RespAgency]]</f>
        <v>601: Department of Health</v>
      </c>
      <c r="G3167" s="3">
        <v>601</v>
      </c>
      <c r="H3167" s="3" t="s">
        <v>591</v>
      </c>
      <c r="I3167" s="3" t="str">
        <f>_xlfn.XLOOKUP(Tbl_BalanceHistory[[#This Row],[AgyCode]],Tbl_Agencies[Agy Code],Tbl_Agencies[Agy Sort])</f>
        <v>135000</v>
      </c>
      <c r="J3167" s="2" t="str">
        <f>Tbl_BalanceHistory[[#This Row],[AgyCode]]&amp;": "&amp;Tbl_BalanceHistory[[#This Row],[Agency Name]]</f>
        <v>601: Department of Health</v>
      </c>
      <c r="K3167" s="1">
        <v>2015</v>
      </c>
      <c r="L3167" s="3">
        <v>430</v>
      </c>
      <c r="M3167" s="3" t="s">
        <v>454</v>
      </c>
      <c r="N3167" s="2" t="str">
        <f>Tbl_BalanceHistory[[#This Row],[ProgramCode]]&amp;": "&amp;Tbl_BalanceHistory[[#This Row],[Program Name]]</f>
        <v>430: State Health Services</v>
      </c>
      <c r="O3167" s="3" t="s">
        <v>1730</v>
      </c>
      <c r="P3167" s="1" t="str">
        <f>IF(Tbl_BalanceHistory[[#This Row],[FundCode]]="0100","GF",IF(Tbl_BalanceHistory[[#This Row],[FundCode]]="01000","GF","Hi Ed / OCR"))</f>
        <v>GF</v>
      </c>
      <c r="Q3167" s="5">
        <v>3330129</v>
      </c>
      <c r="R3167" s="5">
        <v>3328726</v>
      </c>
      <c r="S3167" s="5">
        <v>1402</v>
      </c>
      <c r="T3167" s="5">
        <v>0</v>
      </c>
      <c r="U3167" s="3"/>
      <c r="V3167" s="5">
        <v>1402</v>
      </c>
      <c r="W3167" s="5">
        <v>1041</v>
      </c>
      <c r="X3167" s="5"/>
      <c r="Y3167" s="5"/>
      <c r="Z3167" s="5">
        <f>Tbl_BalanceHistory[[#This Row],[Discretionary Recommended - Pre 2022]]+Tbl_BalanceHistory[[#This Row],[Discretionary Balance Recommended: Policy]]+Tbl_BalanceHistory[[#This Row],[Discretionary Balance Recommended: Commitments]]</f>
        <v>1041</v>
      </c>
      <c r="AA3167" s="5">
        <f>Tbl_BalanceHistory[[#This Row],[Discretionary Balance]]-Tbl_BalanceHistory[[#This Row],[Discretionary Reappropriation]]</f>
        <v>361</v>
      </c>
      <c r="AB3167" s="2" t="s">
        <v>2038</v>
      </c>
      <c r="AC3167" s="2"/>
      <c r="AD3167" s="2"/>
      <c r="AE3167" s="2"/>
    </row>
    <row r="3168" spans="1:31" ht="45" x14ac:dyDescent="0.25">
      <c r="A3168" s="2" t="s">
        <v>2025</v>
      </c>
      <c r="B3168" s="3">
        <v>9</v>
      </c>
      <c r="C3168" s="3">
        <v>601</v>
      </c>
      <c r="D3168" s="3" t="s">
        <v>591</v>
      </c>
      <c r="E3168" s="3" t="str">
        <f>_xlfn.XLOOKUP(Tbl_BalanceHistory[[#This Row],[RespAgy]],Tbl_Agencies[Agy Code],Tbl_Agencies[Agy Sort])</f>
        <v>135000</v>
      </c>
      <c r="F3168" s="2" t="str">
        <f>Tbl_BalanceHistory[[#This Row],[RespAgy]]&amp;": "&amp;Tbl_BalanceHistory[[#This Row],[RespAgency]]</f>
        <v>601: Department of Health</v>
      </c>
      <c r="G3168" s="3">
        <v>601</v>
      </c>
      <c r="H3168" s="3" t="s">
        <v>591</v>
      </c>
      <c r="I3168" s="3" t="str">
        <f>_xlfn.XLOOKUP(Tbl_BalanceHistory[[#This Row],[AgyCode]],Tbl_Agencies[Agy Code],Tbl_Agencies[Agy Sort])</f>
        <v>135000</v>
      </c>
      <c r="J3168" s="2" t="str">
        <f>Tbl_BalanceHistory[[#This Row],[AgyCode]]&amp;": "&amp;Tbl_BalanceHistory[[#This Row],[Agency Name]]</f>
        <v>601: Department of Health</v>
      </c>
      <c r="K3168" s="1">
        <v>2016</v>
      </c>
      <c r="L3168" s="3">
        <v>430</v>
      </c>
      <c r="M3168" s="3" t="s">
        <v>454</v>
      </c>
      <c r="N3168" s="2" t="str">
        <f>Tbl_BalanceHistory[[#This Row],[ProgramCode]]&amp;": "&amp;Tbl_BalanceHistory[[#This Row],[Program Name]]</f>
        <v>430: State Health Services</v>
      </c>
      <c r="O3168" s="3" t="s">
        <v>1730</v>
      </c>
      <c r="P3168" s="1" t="str">
        <f>IF(Tbl_BalanceHistory[[#This Row],[FundCode]]="0100","GF",IF(Tbl_BalanceHistory[[#This Row],[FundCode]]="01000","GF","Hi Ed / OCR"))</f>
        <v>GF</v>
      </c>
      <c r="Q3168" s="5">
        <v>3895267</v>
      </c>
      <c r="R3168" s="5">
        <v>3895266.06</v>
      </c>
      <c r="S3168" s="5">
        <v>0</v>
      </c>
      <c r="T3168" s="5">
        <v>0</v>
      </c>
      <c r="U3168" s="3"/>
      <c r="V3168" s="5">
        <v>0</v>
      </c>
      <c r="W3168" s="5">
        <v>0</v>
      </c>
      <c r="X3168" s="5"/>
      <c r="Y3168" s="5"/>
      <c r="Z3168" s="5">
        <f>Tbl_BalanceHistory[[#This Row],[Discretionary Recommended - Pre 2022]]+Tbl_BalanceHistory[[#This Row],[Discretionary Balance Recommended: Policy]]+Tbl_BalanceHistory[[#This Row],[Discretionary Balance Recommended: Commitments]]</f>
        <v>0</v>
      </c>
      <c r="AA3168" s="5">
        <f>Tbl_BalanceHistory[[#This Row],[Discretionary Balance]]-Tbl_BalanceHistory[[#This Row],[Discretionary Reappropriation]]</f>
        <v>0</v>
      </c>
      <c r="AB3168" s="2"/>
      <c r="AC3168" s="2"/>
      <c r="AD3168" s="2"/>
      <c r="AE3168" s="2"/>
    </row>
    <row r="3169" spans="1:31" ht="45" x14ac:dyDescent="0.25">
      <c r="A3169" s="2" t="s">
        <v>2025</v>
      </c>
      <c r="B3169" s="3">
        <v>9</v>
      </c>
      <c r="C3169" s="3">
        <v>601</v>
      </c>
      <c r="D3169" s="3" t="s">
        <v>591</v>
      </c>
      <c r="E3169" s="3" t="str">
        <f>_xlfn.XLOOKUP(Tbl_BalanceHistory[[#This Row],[RespAgy]],Tbl_Agencies[Agy Code],Tbl_Agencies[Agy Sort])</f>
        <v>135000</v>
      </c>
      <c r="F3169" s="2" t="str">
        <f>Tbl_BalanceHistory[[#This Row],[RespAgy]]&amp;": "&amp;Tbl_BalanceHistory[[#This Row],[RespAgency]]</f>
        <v>601: Department of Health</v>
      </c>
      <c r="G3169" s="3">
        <v>601</v>
      </c>
      <c r="H3169" s="3" t="s">
        <v>591</v>
      </c>
      <c r="I3169" s="3" t="str">
        <f>_xlfn.XLOOKUP(Tbl_BalanceHistory[[#This Row],[AgyCode]],Tbl_Agencies[Agy Code],Tbl_Agencies[Agy Sort])</f>
        <v>135000</v>
      </c>
      <c r="J3169" s="2" t="str">
        <f>Tbl_BalanceHistory[[#This Row],[AgyCode]]&amp;": "&amp;Tbl_BalanceHistory[[#This Row],[Agency Name]]</f>
        <v>601: Department of Health</v>
      </c>
      <c r="K3169" s="1">
        <v>2017</v>
      </c>
      <c r="L3169" s="3">
        <v>430</v>
      </c>
      <c r="M3169" s="3" t="s">
        <v>454</v>
      </c>
      <c r="N3169" s="2" t="str">
        <f>Tbl_BalanceHistory[[#This Row],[ProgramCode]]&amp;": "&amp;Tbl_BalanceHistory[[#This Row],[Program Name]]</f>
        <v>430: State Health Services</v>
      </c>
      <c r="O3169" s="3" t="s">
        <v>886</v>
      </c>
      <c r="P3169" s="1" t="str">
        <f>IF(Tbl_BalanceHistory[[#This Row],[FundCode]]="0100","GF",IF(Tbl_BalanceHistory[[#This Row],[FundCode]]="01000","GF","Hi Ed / OCR"))</f>
        <v>GF</v>
      </c>
      <c r="Q3169" s="5">
        <v>4218280</v>
      </c>
      <c r="R3169" s="5">
        <v>4218280</v>
      </c>
      <c r="S3169" s="5">
        <v>0</v>
      </c>
      <c r="T3169" s="5">
        <v>0</v>
      </c>
      <c r="U3169" s="3"/>
      <c r="V3169" s="5">
        <v>0</v>
      </c>
      <c r="W3169" s="5">
        <v>0</v>
      </c>
      <c r="X3169" s="5"/>
      <c r="Y3169" s="5"/>
      <c r="Z3169" s="5">
        <f>Tbl_BalanceHistory[[#This Row],[Discretionary Recommended - Pre 2022]]+Tbl_BalanceHistory[[#This Row],[Discretionary Balance Recommended: Policy]]+Tbl_BalanceHistory[[#This Row],[Discretionary Balance Recommended: Commitments]]</f>
        <v>0</v>
      </c>
      <c r="AA3169" s="5">
        <f>Tbl_BalanceHistory[[#This Row],[Discretionary Balance]]-Tbl_BalanceHistory[[#This Row],[Discretionary Reappropriation]]</f>
        <v>0</v>
      </c>
      <c r="AB3169" s="2"/>
      <c r="AC3169" s="2"/>
      <c r="AD3169" s="2"/>
      <c r="AE3169" s="2"/>
    </row>
    <row r="3170" spans="1:31" ht="45" x14ac:dyDescent="0.25">
      <c r="A3170" s="2" t="s">
        <v>2025</v>
      </c>
      <c r="B3170" s="3">
        <v>9</v>
      </c>
      <c r="C3170" s="3">
        <v>601</v>
      </c>
      <c r="D3170" s="3" t="s">
        <v>591</v>
      </c>
      <c r="E3170" s="3" t="str">
        <f>_xlfn.XLOOKUP(Tbl_BalanceHistory[[#This Row],[RespAgy]],Tbl_Agencies[Agy Code],Tbl_Agencies[Agy Sort])</f>
        <v>135000</v>
      </c>
      <c r="F3170" s="2" t="str">
        <f>Tbl_BalanceHistory[[#This Row],[RespAgy]]&amp;": "&amp;Tbl_BalanceHistory[[#This Row],[RespAgency]]</f>
        <v>601: Department of Health</v>
      </c>
      <c r="G3170" s="3">
        <v>601</v>
      </c>
      <c r="H3170" s="3" t="s">
        <v>591</v>
      </c>
      <c r="I3170" s="3" t="str">
        <f>_xlfn.XLOOKUP(Tbl_BalanceHistory[[#This Row],[AgyCode]],Tbl_Agencies[Agy Code],Tbl_Agencies[Agy Sort])</f>
        <v>135000</v>
      </c>
      <c r="J3170" s="2" t="str">
        <f>Tbl_BalanceHistory[[#This Row],[AgyCode]]&amp;": "&amp;Tbl_BalanceHistory[[#This Row],[Agency Name]]</f>
        <v>601: Department of Health</v>
      </c>
      <c r="K3170" s="1">
        <v>2018</v>
      </c>
      <c r="L3170" s="3">
        <v>430</v>
      </c>
      <c r="M3170" s="3" t="s">
        <v>454</v>
      </c>
      <c r="N3170" s="2" t="str">
        <f>Tbl_BalanceHistory[[#This Row],[ProgramCode]]&amp;": "&amp;Tbl_BalanceHistory[[#This Row],[Program Name]]</f>
        <v>430: State Health Services</v>
      </c>
      <c r="O3170" s="3" t="s">
        <v>886</v>
      </c>
      <c r="P3170" s="1" t="str">
        <f>IF(Tbl_BalanceHistory[[#This Row],[FundCode]]="0100","GF",IF(Tbl_BalanceHistory[[#This Row],[FundCode]]="01000","GF","Hi Ed / OCR"))</f>
        <v>GF</v>
      </c>
      <c r="Q3170" s="5">
        <v>4386941</v>
      </c>
      <c r="R3170" s="5">
        <v>4297450.03</v>
      </c>
      <c r="S3170" s="5">
        <v>89490</v>
      </c>
      <c r="T3170" s="5">
        <v>0</v>
      </c>
      <c r="U3170" s="3"/>
      <c r="V3170" s="5">
        <v>89490</v>
      </c>
      <c r="W3170" s="5">
        <v>0</v>
      </c>
      <c r="X3170" s="5"/>
      <c r="Y3170" s="5"/>
      <c r="Z3170" s="5">
        <f>Tbl_BalanceHistory[[#This Row],[Discretionary Recommended - Pre 2022]]+Tbl_BalanceHistory[[#This Row],[Discretionary Balance Recommended: Policy]]+Tbl_BalanceHistory[[#This Row],[Discretionary Balance Recommended: Commitments]]</f>
        <v>0</v>
      </c>
      <c r="AA3170" s="5">
        <f>Tbl_BalanceHistory[[#This Row],[Discretionary Balance]]-Tbl_BalanceHistory[[#This Row],[Discretionary Reappropriation]]</f>
        <v>89490</v>
      </c>
      <c r="AB3170" s="2"/>
      <c r="AC3170" s="2"/>
      <c r="AD3170" s="2"/>
      <c r="AE3170" s="2"/>
    </row>
    <row r="3171" spans="1:31" ht="45" x14ac:dyDescent="0.25">
      <c r="A3171" s="2" t="s">
        <v>2025</v>
      </c>
      <c r="B3171" s="3">
        <v>9</v>
      </c>
      <c r="C3171" s="3">
        <v>601</v>
      </c>
      <c r="D3171" s="3" t="s">
        <v>591</v>
      </c>
      <c r="E3171" s="3" t="str">
        <f>_xlfn.XLOOKUP(Tbl_BalanceHistory[[#This Row],[RespAgy]],Tbl_Agencies[Agy Code],Tbl_Agencies[Agy Sort])</f>
        <v>135000</v>
      </c>
      <c r="F3171" s="2" t="str">
        <f>Tbl_BalanceHistory[[#This Row],[RespAgy]]&amp;": "&amp;Tbl_BalanceHistory[[#This Row],[RespAgency]]</f>
        <v>601: Department of Health</v>
      </c>
      <c r="G3171" s="3">
        <v>601</v>
      </c>
      <c r="H3171" s="3" t="s">
        <v>591</v>
      </c>
      <c r="I3171" s="3" t="str">
        <f>_xlfn.XLOOKUP(Tbl_BalanceHistory[[#This Row],[AgyCode]],Tbl_Agencies[Agy Code],Tbl_Agencies[Agy Sort])</f>
        <v>135000</v>
      </c>
      <c r="J3171" s="2" t="str">
        <f>Tbl_BalanceHistory[[#This Row],[AgyCode]]&amp;": "&amp;Tbl_BalanceHistory[[#This Row],[Agency Name]]</f>
        <v>601: Department of Health</v>
      </c>
      <c r="K3171" s="1">
        <v>2019</v>
      </c>
      <c r="L3171" s="3">
        <v>430</v>
      </c>
      <c r="M3171" s="3" t="s">
        <v>454</v>
      </c>
      <c r="N3171" s="2" t="str">
        <f>Tbl_BalanceHistory[[#This Row],[ProgramCode]]&amp;": "&amp;Tbl_BalanceHistory[[#This Row],[Program Name]]</f>
        <v>430: State Health Services</v>
      </c>
      <c r="O3171" s="3" t="s">
        <v>886</v>
      </c>
      <c r="P3171" s="1" t="str">
        <f>IF(Tbl_BalanceHistory[[#This Row],[FundCode]]="0100","GF",IF(Tbl_BalanceHistory[[#This Row],[FundCode]]="01000","GF","Hi Ed / OCR"))</f>
        <v>GF</v>
      </c>
      <c r="Q3171" s="5">
        <v>5282530</v>
      </c>
      <c r="R3171" s="5">
        <v>5282530</v>
      </c>
      <c r="S3171" s="5">
        <v>0</v>
      </c>
      <c r="T3171" s="5">
        <v>0</v>
      </c>
      <c r="U3171" s="3"/>
      <c r="V3171" s="5">
        <v>0</v>
      </c>
      <c r="W3171" s="5">
        <v>0</v>
      </c>
      <c r="X3171" s="5"/>
      <c r="Y3171" s="5"/>
      <c r="Z3171" s="5">
        <f>Tbl_BalanceHistory[[#This Row],[Discretionary Recommended - Pre 2022]]+Tbl_BalanceHistory[[#This Row],[Discretionary Balance Recommended: Policy]]+Tbl_BalanceHistory[[#This Row],[Discretionary Balance Recommended: Commitments]]</f>
        <v>0</v>
      </c>
      <c r="AA3171" s="5">
        <f>Tbl_BalanceHistory[[#This Row],[Discretionary Balance]]-Tbl_BalanceHistory[[#This Row],[Discretionary Reappropriation]]</f>
        <v>0</v>
      </c>
      <c r="AB3171" s="2"/>
      <c r="AC3171" s="2"/>
      <c r="AD3171" s="2"/>
      <c r="AE3171" s="2"/>
    </row>
    <row r="3172" spans="1:31" ht="45" x14ac:dyDescent="0.25">
      <c r="A3172" s="2" t="s">
        <v>577</v>
      </c>
      <c r="B3172" s="3">
        <v>9</v>
      </c>
      <c r="C3172" s="3">
        <v>601</v>
      </c>
      <c r="D3172" s="3" t="s">
        <v>591</v>
      </c>
      <c r="E3172" s="3" t="str">
        <f>_xlfn.XLOOKUP(Tbl_BalanceHistory[[#This Row],[RespAgy]],Tbl_Agencies[Agy Code],Tbl_Agencies[Agy Sort])</f>
        <v>135000</v>
      </c>
      <c r="F3172" s="2" t="str">
        <f>Tbl_BalanceHistory[[#This Row],[RespAgy]]&amp;": "&amp;Tbl_BalanceHistory[[#This Row],[RespAgency]]</f>
        <v>601: Department of Health</v>
      </c>
      <c r="G3172" s="3">
        <v>601</v>
      </c>
      <c r="H3172" s="3" t="s">
        <v>591</v>
      </c>
      <c r="I3172" s="3" t="str">
        <f>_xlfn.XLOOKUP(Tbl_BalanceHistory[[#This Row],[AgyCode]],Tbl_Agencies[Agy Code],Tbl_Agencies[Agy Sort])</f>
        <v>135000</v>
      </c>
      <c r="J3172" s="2" t="str">
        <f>Tbl_BalanceHistory[[#This Row],[AgyCode]]&amp;": "&amp;Tbl_BalanceHistory[[#This Row],[Agency Name]]</f>
        <v>601: Department of Health</v>
      </c>
      <c r="K3172" s="1">
        <v>2020</v>
      </c>
      <c r="L3172" s="3">
        <v>430</v>
      </c>
      <c r="M3172" s="3" t="s">
        <v>454</v>
      </c>
      <c r="N3172" s="2" t="str">
        <f>Tbl_BalanceHistory[[#This Row],[ProgramCode]]&amp;": "&amp;Tbl_BalanceHistory[[#This Row],[Program Name]]</f>
        <v>430: State Health Services</v>
      </c>
      <c r="O3172" s="3" t="s">
        <v>886</v>
      </c>
      <c r="P3172" s="1" t="str">
        <f>IF(Tbl_BalanceHistory[[#This Row],[FundCode]]="0100","GF",IF(Tbl_BalanceHistory[[#This Row],[FundCode]]="01000","GF","Hi Ed / OCR"))</f>
        <v>GF</v>
      </c>
      <c r="Q3172" s="5">
        <v>6068017</v>
      </c>
      <c r="R3172" s="5">
        <v>5498856.9000000004</v>
      </c>
      <c r="S3172" s="5">
        <v>569160.1</v>
      </c>
      <c r="T3172" s="5">
        <v>0</v>
      </c>
      <c r="U3172" s="3"/>
      <c r="V3172" s="5">
        <v>569160.1</v>
      </c>
      <c r="W3172" s="5">
        <v>0</v>
      </c>
      <c r="X3172" s="5"/>
      <c r="Y3172" s="5"/>
      <c r="Z3172" s="5">
        <f>Tbl_BalanceHistory[[#This Row],[Discretionary Recommended - Pre 2022]]+Tbl_BalanceHistory[[#This Row],[Discretionary Balance Recommended: Policy]]+Tbl_BalanceHistory[[#This Row],[Discretionary Balance Recommended: Commitments]]</f>
        <v>0</v>
      </c>
      <c r="AA3172" s="5">
        <f>Tbl_BalanceHistory[[#This Row],[Discretionary Balance]]-Tbl_BalanceHistory[[#This Row],[Discretionary Reappropriation]]</f>
        <v>569160.1</v>
      </c>
      <c r="AB3172" s="2"/>
      <c r="AC3172" s="2"/>
      <c r="AD3172" s="2"/>
      <c r="AE3172" s="2"/>
    </row>
    <row r="3173" spans="1:31" ht="45" x14ac:dyDescent="0.25">
      <c r="A3173" s="2" t="s">
        <v>577</v>
      </c>
      <c r="B3173" s="3">
        <v>9</v>
      </c>
      <c r="C3173" s="3">
        <v>601</v>
      </c>
      <c r="D3173" s="3" t="s">
        <v>591</v>
      </c>
      <c r="E3173" s="3" t="str">
        <f>_xlfn.XLOOKUP(Tbl_BalanceHistory[[#This Row],[RespAgy]],Tbl_Agencies[Agy Code],Tbl_Agencies[Agy Sort])</f>
        <v>135000</v>
      </c>
      <c r="F3173" s="2" t="str">
        <f>Tbl_BalanceHistory[[#This Row],[RespAgy]]&amp;": "&amp;Tbl_BalanceHistory[[#This Row],[RespAgency]]</f>
        <v>601: Department of Health</v>
      </c>
      <c r="G3173" s="3">
        <v>601</v>
      </c>
      <c r="H3173" s="3" t="s">
        <v>591</v>
      </c>
      <c r="I3173" s="3" t="str">
        <f>_xlfn.XLOOKUP(Tbl_BalanceHistory[[#This Row],[AgyCode]],Tbl_Agencies[Agy Code],Tbl_Agencies[Agy Sort])</f>
        <v>135000</v>
      </c>
      <c r="J3173" s="2" t="str">
        <f>Tbl_BalanceHistory[[#This Row],[AgyCode]]&amp;": "&amp;Tbl_BalanceHistory[[#This Row],[Agency Name]]</f>
        <v>601: Department of Health</v>
      </c>
      <c r="K3173" s="1">
        <v>2021</v>
      </c>
      <c r="L3173" s="3">
        <v>430</v>
      </c>
      <c r="M3173" s="3" t="s">
        <v>454</v>
      </c>
      <c r="N3173" s="2" t="str">
        <f>Tbl_BalanceHistory[[#This Row],[ProgramCode]]&amp;": "&amp;Tbl_BalanceHistory[[#This Row],[Program Name]]</f>
        <v>430: State Health Services</v>
      </c>
      <c r="O3173" s="3" t="s">
        <v>886</v>
      </c>
      <c r="P3173" s="1" t="str">
        <f>IF(Tbl_BalanceHistory[[#This Row],[FundCode]]="0100","GF",IF(Tbl_BalanceHistory[[#This Row],[FundCode]]="01000","GF","Hi Ed / OCR"))</f>
        <v>GF</v>
      </c>
      <c r="Q3173" s="5">
        <v>6160716</v>
      </c>
      <c r="R3173" s="5">
        <v>5667352.2999999998</v>
      </c>
      <c r="S3173" s="5">
        <v>493363.7</v>
      </c>
      <c r="T3173" s="5">
        <v>0</v>
      </c>
      <c r="U3173" s="3"/>
      <c r="V3173" s="5">
        <v>493363.7</v>
      </c>
      <c r="W3173" s="5">
        <v>0</v>
      </c>
      <c r="X3173" s="5"/>
      <c r="Y3173" s="5"/>
      <c r="Z3173" s="5">
        <f>Tbl_BalanceHistory[[#This Row],[Discretionary Recommended - Pre 2022]]+Tbl_BalanceHistory[[#This Row],[Discretionary Balance Recommended: Policy]]+Tbl_BalanceHistory[[#This Row],[Discretionary Balance Recommended: Commitments]]</f>
        <v>0</v>
      </c>
      <c r="AA3173" s="5">
        <f>Tbl_BalanceHistory[[#This Row],[Discretionary Balance]]-Tbl_BalanceHistory[[#This Row],[Discretionary Reappropriation]]</f>
        <v>493363.7</v>
      </c>
      <c r="AB3173" s="2"/>
      <c r="AC3173" s="2"/>
      <c r="AD3173" s="2"/>
      <c r="AE3173" s="2"/>
    </row>
    <row r="3174" spans="1:31" ht="45" x14ac:dyDescent="0.25">
      <c r="A3174" s="2" t="s">
        <v>577</v>
      </c>
      <c r="B3174" s="3">
        <v>9</v>
      </c>
      <c r="C3174" s="3">
        <v>601</v>
      </c>
      <c r="D3174" s="3" t="s">
        <v>591</v>
      </c>
      <c r="E3174" s="3" t="str">
        <f>_xlfn.XLOOKUP(Tbl_BalanceHistory[[#This Row],[RespAgy]],Tbl_Agencies[Agy Code],Tbl_Agencies[Agy Sort])</f>
        <v>135000</v>
      </c>
      <c r="F3174" s="2" t="str">
        <f>Tbl_BalanceHistory[[#This Row],[RespAgy]]&amp;": "&amp;Tbl_BalanceHistory[[#This Row],[RespAgency]]</f>
        <v>601: Department of Health</v>
      </c>
      <c r="G3174" s="3">
        <v>601</v>
      </c>
      <c r="H3174" s="3" t="s">
        <v>591</v>
      </c>
      <c r="I3174" s="3" t="str">
        <f>_xlfn.XLOOKUP(Tbl_BalanceHistory[[#This Row],[AgyCode]],Tbl_Agencies[Agy Code],Tbl_Agencies[Agy Sort])</f>
        <v>135000</v>
      </c>
      <c r="J3174" s="2" t="str">
        <f>Tbl_BalanceHistory[[#This Row],[AgyCode]]&amp;": "&amp;Tbl_BalanceHistory[[#This Row],[Agency Name]]</f>
        <v>601: Department of Health</v>
      </c>
      <c r="K3174" s="1">
        <v>2022</v>
      </c>
      <c r="L3174" s="3">
        <v>430</v>
      </c>
      <c r="M3174" s="3" t="s">
        <v>454</v>
      </c>
      <c r="N3174" s="2" t="str">
        <f>Tbl_BalanceHistory[[#This Row],[ProgramCode]]&amp;": "&amp;Tbl_BalanceHistory[[#This Row],[Program Name]]</f>
        <v>430: State Health Services</v>
      </c>
      <c r="O3174" s="3" t="s">
        <v>886</v>
      </c>
      <c r="P3174" s="1" t="str">
        <f>IF(Tbl_BalanceHistory[[#This Row],[FundCode]]="0100","GF",IF(Tbl_BalanceHistory[[#This Row],[FundCode]]="01000","GF","Hi Ed / OCR"))</f>
        <v>GF</v>
      </c>
      <c r="Q3174" s="5">
        <v>7174531</v>
      </c>
      <c r="R3174" s="5">
        <v>6405340.9800000004</v>
      </c>
      <c r="S3174" s="5">
        <v>769190.02</v>
      </c>
      <c r="T3174" s="5">
        <v>0</v>
      </c>
      <c r="U3174" s="3"/>
      <c r="V3174" s="5">
        <v>769190.02</v>
      </c>
      <c r="W3174" s="5"/>
      <c r="X3174" s="5">
        <v>0</v>
      </c>
      <c r="Y3174" s="5">
        <v>0</v>
      </c>
      <c r="Z3174" s="5">
        <f>Tbl_BalanceHistory[[#This Row],[Discretionary Recommended - Pre 2022]]+Tbl_BalanceHistory[[#This Row],[Discretionary Balance Recommended: Policy]]+Tbl_BalanceHistory[[#This Row],[Discretionary Balance Recommended: Commitments]]</f>
        <v>0</v>
      </c>
      <c r="AA3174" s="5">
        <f>Tbl_BalanceHistory[[#This Row],[Discretionary Balance]]-Tbl_BalanceHistory[[#This Row],[Discretionary Reappropriation]]</f>
        <v>769190.02</v>
      </c>
      <c r="AB3174" s="2"/>
      <c r="AC3174" s="2"/>
      <c r="AD3174" s="2"/>
      <c r="AE3174" s="2"/>
    </row>
    <row r="3175" spans="1:31" ht="45" x14ac:dyDescent="0.25">
      <c r="A3175" s="2" t="s">
        <v>577</v>
      </c>
      <c r="B3175" s="3">
        <v>9</v>
      </c>
      <c r="C3175" s="3">
        <v>601</v>
      </c>
      <c r="D3175" s="3" t="s">
        <v>591</v>
      </c>
      <c r="E3175" s="3" t="str">
        <f>_xlfn.XLOOKUP(Tbl_BalanceHistory[[#This Row],[RespAgy]],Tbl_Agencies[Agy Code],Tbl_Agencies[Agy Sort])</f>
        <v>135000</v>
      </c>
      <c r="F3175" s="2" t="str">
        <f>Tbl_BalanceHistory[[#This Row],[RespAgy]]&amp;": "&amp;Tbl_BalanceHistory[[#This Row],[RespAgency]]</f>
        <v>601: Department of Health</v>
      </c>
      <c r="G3175" s="3">
        <v>601</v>
      </c>
      <c r="H3175" s="3" t="s">
        <v>591</v>
      </c>
      <c r="I3175" s="3" t="str">
        <f>_xlfn.XLOOKUP(Tbl_BalanceHistory[[#This Row],[AgyCode]],Tbl_Agencies[Agy Code],Tbl_Agencies[Agy Sort])</f>
        <v>135000</v>
      </c>
      <c r="J3175" s="2" t="str">
        <f>Tbl_BalanceHistory[[#This Row],[AgyCode]]&amp;": "&amp;Tbl_BalanceHistory[[#This Row],[Agency Name]]</f>
        <v>601: Department of Health</v>
      </c>
      <c r="K3175" s="1">
        <v>2023</v>
      </c>
      <c r="L3175" s="3">
        <v>430</v>
      </c>
      <c r="M3175" s="3" t="s">
        <v>454</v>
      </c>
      <c r="N3175" s="2" t="str">
        <f>Tbl_BalanceHistory[[#This Row],[ProgramCode]]&amp;": "&amp;Tbl_BalanceHistory[[#This Row],[Program Name]]</f>
        <v>430: State Health Services</v>
      </c>
      <c r="O3175" s="3" t="s">
        <v>886</v>
      </c>
      <c r="P3175" s="1" t="str">
        <f>IF(Tbl_BalanceHistory[[#This Row],[FundCode]]="0100","GF",IF(Tbl_BalanceHistory[[#This Row],[FundCode]]="01000","GF","Hi Ed / OCR"))</f>
        <v>GF</v>
      </c>
      <c r="Q3175" s="5">
        <v>7575587</v>
      </c>
      <c r="R3175" s="5">
        <v>6990240.3600000003</v>
      </c>
      <c r="S3175" s="5">
        <v>585346.64</v>
      </c>
      <c r="T3175" s="5">
        <v>0</v>
      </c>
      <c r="U3175" s="3"/>
      <c r="V3175" s="5">
        <v>585346.64</v>
      </c>
      <c r="W3175" s="5">
        <v>0</v>
      </c>
      <c r="X3175" s="5">
        <v>585346.64</v>
      </c>
      <c r="Y3175" s="5">
        <v>0</v>
      </c>
      <c r="Z3175" s="5">
        <v>585346.64</v>
      </c>
      <c r="AA3175" s="5">
        <v>0</v>
      </c>
      <c r="AB3175" s="2"/>
      <c r="AC3175" s="2" t="s">
        <v>2411</v>
      </c>
      <c r="AD3175" s="2"/>
      <c r="AE3175" s="2"/>
    </row>
    <row r="3176" spans="1:31" ht="45" x14ac:dyDescent="0.25">
      <c r="A3176" s="2" t="s">
        <v>577</v>
      </c>
      <c r="B3176" s="3">
        <v>9</v>
      </c>
      <c r="C3176" s="3">
        <v>601</v>
      </c>
      <c r="D3176" s="3" t="s">
        <v>591</v>
      </c>
      <c r="E3176" s="3" t="str">
        <f>_xlfn.XLOOKUP(Tbl_BalanceHistory[[#This Row],[RespAgy]],Tbl_Agencies[Agy Code],Tbl_Agencies[Agy Sort])</f>
        <v>135000</v>
      </c>
      <c r="F3176" s="2" t="str">
        <f>Tbl_BalanceHistory[[#This Row],[RespAgy]]&amp;": "&amp;Tbl_BalanceHistory[[#This Row],[RespAgency]]</f>
        <v>601: Department of Health</v>
      </c>
      <c r="G3176" s="3">
        <v>601</v>
      </c>
      <c r="H3176" s="3" t="s">
        <v>591</v>
      </c>
      <c r="I3176" s="3" t="str">
        <f>_xlfn.XLOOKUP(Tbl_BalanceHistory[[#This Row],[AgyCode]],Tbl_Agencies[Agy Code],Tbl_Agencies[Agy Sort])</f>
        <v>135000</v>
      </c>
      <c r="J3176" s="2" t="str">
        <f>Tbl_BalanceHistory[[#This Row],[AgyCode]]&amp;": "&amp;Tbl_BalanceHistory[[#This Row],[Agency Name]]</f>
        <v>601: Department of Health</v>
      </c>
      <c r="K3176" s="1">
        <v>2024</v>
      </c>
      <c r="L3176" s="3">
        <v>430</v>
      </c>
      <c r="M3176" s="3" t="s">
        <v>454</v>
      </c>
      <c r="N3176" s="2" t="str">
        <f>Tbl_BalanceHistory[[#This Row],[ProgramCode]]&amp;": "&amp;Tbl_BalanceHistory[[#This Row],[Program Name]]</f>
        <v>430: State Health Services</v>
      </c>
      <c r="O3176" s="3" t="s">
        <v>886</v>
      </c>
      <c r="P3176" s="1" t="str">
        <f>IF(Tbl_BalanceHistory[[#This Row],[FundCode]]="0100","GF",IF(Tbl_BalanceHistory[[#This Row],[FundCode]]="01000","GF","Hi Ed / OCR"))</f>
        <v>GF</v>
      </c>
      <c r="Q3176" s="5">
        <v>8091893</v>
      </c>
      <c r="R3176" s="5">
        <v>8085323.0700000003</v>
      </c>
      <c r="S3176" s="5">
        <v>6569.93</v>
      </c>
      <c r="T3176" s="5">
        <v>0</v>
      </c>
      <c r="U3176" s="3"/>
      <c r="V3176" s="5">
        <v>6569.93</v>
      </c>
      <c r="W3176" s="5">
        <v>0</v>
      </c>
      <c r="X3176" s="5">
        <v>0</v>
      </c>
      <c r="Y3176" s="5">
        <v>0</v>
      </c>
      <c r="Z3176" s="5">
        <v>0</v>
      </c>
      <c r="AA3176" s="5">
        <v>6569.93</v>
      </c>
      <c r="AB3176" s="2"/>
      <c r="AC3176" s="2"/>
      <c r="AD3176" s="2"/>
      <c r="AE3176" s="2"/>
    </row>
    <row r="3177" spans="1:31" ht="45" x14ac:dyDescent="0.25">
      <c r="A3177" s="2" t="s">
        <v>2025</v>
      </c>
      <c r="B3177" s="3">
        <v>9</v>
      </c>
      <c r="C3177" s="3">
        <v>601</v>
      </c>
      <c r="D3177" s="3" t="s">
        <v>591</v>
      </c>
      <c r="E3177" s="3" t="str">
        <f>_xlfn.XLOOKUP(Tbl_BalanceHistory[[#This Row],[RespAgy]],Tbl_Agencies[Agy Code],Tbl_Agencies[Agy Sort])</f>
        <v>135000</v>
      </c>
      <c r="F3177" s="2" t="str">
        <f>Tbl_BalanceHistory[[#This Row],[RespAgy]]&amp;": "&amp;Tbl_BalanceHistory[[#This Row],[RespAgency]]</f>
        <v>601: Department of Health</v>
      </c>
      <c r="G3177" s="3">
        <v>601</v>
      </c>
      <c r="H3177" s="3" t="s">
        <v>591</v>
      </c>
      <c r="I3177" s="3" t="str">
        <f>_xlfn.XLOOKUP(Tbl_BalanceHistory[[#This Row],[AgyCode]],Tbl_Agencies[Agy Code],Tbl_Agencies[Agy Sort])</f>
        <v>135000</v>
      </c>
      <c r="J3177" s="2" t="str">
        <f>Tbl_BalanceHistory[[#This Row],[AgyCode]]&amp;": "&amp;Tbl_BalanceHistory[[#This Row],[Agency Name]]</f>
        <v>601: Department of Health</v>
      </c>
      <c r="K3177" s="1">
        <v>2014</v>
      </c>
      <c r="L3177" s="3">
        <v>440</v>
      </c>
      <c r="M3177" s="3" t="s">
        <v>597</v>
      </c>
      <c r="N3177" s="2" t="str">
        <f>Tbl_BalanceHistory[[#This Row],[ProgramCode]]&amp;": "&amp;Tbl_BalanceHistory[[#This Row],[Program Name]]</f>
        <v>440: Community Health Services</v>
      </c>
      <c r="O3177" s="3" t="s">
        <v>1730</v>
      </c>
      <c r="P3177" s="1" t="str">
        <f>IF(Tbl_BalanceHistory[[#This Row],[FundCode]]="0100","GF",IF(Tbl_BalanceHistory[[#This Row],[FundCode]]="01000","GF","Hi Ed / OCR"))</f>
        <v>GF</v>
      </c>
      <c r="Q3177" s="5">
        <v>96613668</v>
      </c>
      <c r="R3177" s="5">
        <v>95289710.930000007</v>
      </c>
      <c r="S3177" s="5">
        <v>1323957</v>
      </c>
      <c r="T3177" s="5">
        <v>0</v>
      </c>
      <c r="U3177" s="3"/>
      <c r="V3177" s="5">
        <v>1323957</v>
      </c>
      <c r="W3177" s="5">
        <v>880000</v>
      </c>
      <c r="X3177" s="5"/>
      <c r="Y3177" s="5"/>
      <c r="Z3177" s="5">
        <f>Tbl_BalanceHistory[[#This Row],[Discretionary Recommended - Pre 2022]]+Tbl_BalanceHistory[[#This Row],[Discretionary Balance Recommended: Policy]]+Tbl_BalanceHistory[[#This Row],[Discretionary Balance Recommended: Commitments]]</f>
        <v>880000</v>
      </c>
      <c r="AA3177" s="5">
        <f>Tbl_BalanceHistory[[#This Row],[Discretionary Balance]]-Tbl_BalanceHistory[[#This Row],[Discretionary Reappropriation]]</f>
        <v>443957</v>
      </c>
      <c r="AB3177" s="2" t="s">
        <v>1791</v>
      </c>
      <c r="AC3177" s="2"/>
      <c r="AD3177" s="2"/>
      <c r="AE3177" s="2"/>
    </row>
    <row r="3178" spans="1:31" ht="45" x14ac:dyDescent="0.25">
      <c r="A3178" s="2" t="s">
        <v>2025</v>
      </c>
      <c r="B3178" s="3">
        <v>9</v>
      </c>
      <c r="C3178" s="3">
        <v>601</v>
      </c>
      <c r="D3178" s="3" t="s">
        <v>591</v>
      </c>
      <c r="E3178" s="3" t="str">
        <f>_xlfn.XLOOKUP(Tbl_BalanceHistory[[#This Row],[RespAgy]],Tbl_Agencies[Agy Code],Tbl_Agencies[Agy Sort])</f>
        <v>135000</v>
      </c>
      <c r="F3178" s="2" t="str">
        <f>Tbl_BalanceHistory[[#This Row],[RespAgy]]&amp;": "&amp;Tbl_BalanceHistory[[#This Row],[RespAgency]]</f>
        <v>601: Department of Health</v>
      </c>
      <c r="G3178" s="3">
        <v>601</v>
      </c>
      <c r="H3178" s="3" t="s">
        <v>591</v>
      </c>
      <c r="I3178" s="3" t="str">
        <f>_xlfn.XLOOKUP(Tbl_BalanceHistory[[#This Row],[AgyCode]],Tbl_Agencies[Agy Code],Tbl_Agencies[Agy Sort])</f>
        <v>135000</v>
      </c>
      <c r="J3178" s="2" t="str">
        <f>Tbl_BalanceHistory[[#This Row],[AgyCode]]&amp;": "&amp;Tbl_BalanceHistory[[#This Row],[Agency Name]]</f>
        <v>601: Department of Health</v>
      </c>
      <c r="K3178" s="1">
        <v>2015</v>
      </c>
      <c r="L3178" s="3">
        <v>440</v>
      </c>
      <c r="M3178" s="3" t="s">
        <v>597</v>
      </c>
      <c r="N3178" s="2" t="str">
        <f>Tbl_BalanceHistory[[#This Row],[ProgramCode]]&amp;": "&amp;Tbl_BalanceHistory[[#This Row],[Program Name]]</f>
        <v>440: Community Health Services</v>
      </c>
      <c r="O3178" s="3" t="s">
        <v>1730</v>
      </c>
      <c r="P3178" s="1" t="str">
        <f>IF(Tbl_BalanceHistory[[#This Row],[FundCode]]="0100","GF",IF(Tbl_BalanceHistory[[#This Row],[FundCode]]="01000","GF","Hi Ed / OCR"))</f>
        <v>GF</v>
      </c>
      <c r="Q3178" s="5">
        <v>97520030</v>
      </c>
      <c r="R3178" s="5">
        <v>97520030</v>
      </c>
      <c r="S3178" s="5">
        <v>0</v>
      </c>
      <c r="T3178" s="5">
        <v>0</v>
      </c>
      <c r="U3178" s="3"/>
      <c r="V3178" s="5">
        <v>0</v>
      </c>
      <c r="W3178" s="5">
        <v>0</v>
      </c>
      <c r="X3178" s="5"/>
      <c r="Y3178" s="5"/>
      <c r="Z3178" s="5">
        <f>Tbl_BalanceHistory[[#This Row],[Discretionary Recommended - Pre 2022]]+Tbl_BalanceHistory[[#This Row],[Discretionary Balance Recommended: Policy]]+Tbl_BalanceHistory[[#This Row],[Discretionary Balance Recommended: Commitments]]</f>
        <v>0</v>
      </c>
      <c r="AA3178" s="5">
        <f>Tbl_BalanceHistory[[#This Row],[Discretionary Balance]]-Tbl_BalanceHistory[[#This Row],[Discretionary Reappropriation]]</f>
        <v>0</v>
      </c>
      <c r="AB3178" s="2"/>
      <c r="AC3178" s="2"/>
      <c r="AD3178" s="2"/>
      <c r="AE3178" s="2"/>
    </row>
    <row r="3179" spans="1:31" ht="45" x14ac:dyDescent="0.25">
      <c r="A3179" s="2" t="s">
        <v>2025</v>
      </c>
      <c r="B3179" s="3">
        <v>9</v>
      </c>
      <c r="C3179" s="3">
        <v>601</v>
      </c>
      <c r="D3179" s="3" t="s">
        <v>591</v>
      </c>
      <c r="E3179" s="3" t="str">
        <f>_xlfn.XLOOKUP(Tbl_BalanceHistory[[#This Row],[RespAgy]],Tbl_Agencies[Agy Code],Tbl_Agencies[Agy Sort])</f>
        <v>135000</v>
      </c>
      <c r="F3179" s="2" t="str">
        <f>Tbl_BalanceHistory[[#This Row],[RespAgy]]&amp;": "&amp;Tbl_BalanceHistory[[#This Row],[RespAgency]]</f>
        <v>601: Department of Health</v>
      </c>
      <c r="G3179" s="3">
        <v>601</v>
      </c>
      <c r="H3179" s="3" t="s">
        <v>591</v>
      </c>
      <c r="I3179" s="3" t="str">
        <f>_xlfn.XLOOKUP(Tbl_BalanceHistory[[#This Row],[AgyCode]],Tbl_Agencies[Agy Code],Tbl_Agencies[Agy Sort])</f>
        <v>135000</v>
      </c>
      <c r="J3179" s="2" t="str">
        <f>Tbl_BalanceHistory[[#This Row],[AgyCode]]&amp;": "&amp;Tbl_BalanceHistory[[#This Row],[Agency Name]]</f>
        <v>601: Department of Health</v>
      </c>
      <c r="K3179" s="1">
        <v>2016</v>
      </c>
      <c r="L3179" s="3">
        <v>440</v>
      </c>
      <c r="M3179" s="3" t="s">
        <v>597</v>
      </c>
      <c r="N3179" s="2" t="str">
        <f>Tbl_BalanceHistory[[#This Row],[ProgramCode]]&amp;": "&amp;Tbl_BalanceHistory[[#This Row],[Program Name]]</f>
        <v>440: Community Health Services</v>
      </c>
      <c r="O3179" s="3" t="s">
        <v>1730</v>
      </c>
      <c r="P3179" s="1" t="str">
        <f>IF(Tbl_BalanceHistory[[#This Row],[FundCode]]="0100","GF",IF(Tbl_BalanceHistory[[#This Row],[FundCode]]="01000","GF","Hi Ed / OCR"))</f>
        <v>GF</v>
      </c>
      <c r="Q3179" s="5">
        <v>97486795</v>
      </c>
      <c r="R3179" s="5">
        <v>97308069.150000006</v>
      </c>
      <c r="S3179" s="5">
        <v>178725</v>
      </c>
      <c r="T3179" s="5">
        <v>0</v>
      </c>
      <c r="U3179" s="3"/>
      <c r="V3179" s="5">
        <v>178725</v>
      </c>
      <c r="W3179" s="5">
        <v>0</v>
      </c>
      <c r="X3179" s="5"/>
      <c r="Y3179" s="5"/>
      <c r="Z3179" s="5">
        <f>Tbl_BalanceHistory[[#This Row],[Discretionary Recommended - Pre 2022]]+Tbl_BalanceHistory[[#This Row],[Discretionary Balance Recommended: Policy]]+Tbl_BalanceHistory[[#This Row],[Discretionary Balance Recommended: Commitments]]</f>
        <v>0</v>
      </c>
      <c r="AA3179" s="5">
        <f>Tbl_BalanceHistory[[#This Row],[Discretionary Balance]]-Tbl_BalanceHistory[[#This Row],[Discretionary Reappropriation]]</f>
        <v>178725</v>
      </c>
      <c r="AB3179" s="2"/>
      <c r="AC3179" s="2"/>
      <c r="AD3179" s="2"/>
      <c r="AE3179" s="2"/>
    </row>
    <row r="3180" spans="1:31" ht="45" x14ac:dyDescent="0.25">
      <c r="A3180" s="2" t="s">
        <v>2025</v>
      </c>
      <c r="B3180" s="3">
        <v>9</v>
      </c>
      <c r="C3180" s="3">
        <v>601</v>
      </c>
      <c r="D3180" s="3" t="s">
        <v>591</v>
      </c>
      <c r="E3180" s="3" t="str">
        <f>_xlfn.XLOOKUP(Tbl_BalanceHistory[[#This Row],[RespAgy]],Tbl_Agencies[Agy Code],Tbl_Agencies[Agy Sort])</f>
        <v>135000</v>
      </c>
      <c r="F3180" s="2" t="str">
        <f>Tbl_BalanceHistory[[#This Row],[RespAgy]]&amp;": "&amp;Tbl_BalanceHistory[[#This Row],[RespAgency]]</f>
        <v>601: Department of Health</v>
      </c>
      <c r="G3180" s="3">
        <v>601</v>
      </c>
      <c r="H3180" s="3" t="s">
        <v>591</v>
      </c>
      <c r="I3180" s="3" t="str">
        <f>_xlfn.XLOOKUP(Tbl_BalanceHistory[[#This Row],[AgyCode]],Tbl_Agencies[Agy Code],Tbl_Agencies[Agy Sort])</f>
        <v>135000</v>
      </c>
      <c r="J3180" s="2" t="str">
        <f>Tbl_BalanceHistory[[#This Row],[AgyCode]]&amp;": "&amp;Tbl_BalanceHistory[[#This Row],[Agency Name]]</f>
        <v>601: Department of Health</v>
      </c>
      <c r="K3180" s="1">
        <v>2017</v>
      </c>
      <c r="L3180" s="3">
        <v>440</v>
      </c>
      <c r="M3180" s="3" t="s">
        <v>597</v>
      </c>
      <c r="N3180" s="2" t="str">
        <f>Tbl_BalanceHistory[[#This Row],[ProgramCode]]&amp;": "&amp;Tbl_BalanceHistory[[#This Row],[Program Name]]</f>
        <v>440: Community Health Services</v>
      </c>
      <c r="O3180" s="3" t="s">
        <v>886</v>
      </c>
      <c r="P3180" s="1" t="str">
        <f>IF(Tbl_BalanceHistory[[#This Row],[FundCode]]="0100","GF",IF(Tbl_BalanceHistory[[#This Row],[FundCode]]="01000","GF","Hi Ed / OCR"))</f>
        <v>GF</v>
      </c>
      <c r="Q3180" s="5">
        <v>100331648</v>
      </c>
      <c r="R3180" s="5">
        <v>100308244.05</v>
      </c>
      <c r="S3180" s="5">
        <v>23403</v>
      </c>
      <c r="T3180" s="5">
        <v>0</v>
      </c>
      <c r="U3180" s="3"/>
      <c r="V3180" s="5">
        <v>23403</v>
      </c>
      <c r="W3180" s="5">
        <v>0</v>
      </c>
      <c r="X3180" s="5"/>
      <c r="Y3180" s="5"/>
      <c r="Z3180" s="5">
        <f>Tbl_BalanceHistory[[#This Row],[Discretionary Recommended - Pre 2022]]+Tbl_BalanceHistory[[#This Row],[Discretionary Balance Recommended: Policy]]+Tbl_BalanceHistory[[#This Row],[Discretionary Balance Recommended: Commitments]]</f>
        <v>0</v>
      </c>
      <c r="AA3180" s="5">
        <f>Tbl_BalanceHistory[[#This Row],[Discretionary Balance]]-Tbl_BalanceHistory[[#This Row],[Discretionary Reappropriation]]</f>
        <v>23403</v>
      </c>
      <c r="AB3180" s="2"/>
      <c r="AC3180" s="2"/>
      <c r="AD3180" s="2"/>
      <c r="AE3180" s="2"/>
    </row>
    <row r="3181" spans="1:31" ht="45" x14ac:dyDescent="0.25">
      <c r="A3181" s="2" t="s">
        <v>2025</v>
      </c>
      <c r="B3181" s="3">
        <v>9</v>
      </c>
      <c r="C3181" s="3">
        <v>601</v>
      </c>
      <c r="D3181" s="3" t="s">
        <v>591</v>
      </c>
      <c r="E3181" s="3" t="str">
        <f>_xlfn.XLOOKUP(Tbl_BalanceHistory[[#This Row],[RespAgy]],Tbl_Agencies[Agy Code],Tbl_Agencies[Agy Sort])</f>
        <v>135000</v>
      </c>
      <c r="F3181" s="2" t="str">
        <f>Tbl_BalanceHistory[[#This Row],[RespAgy]]&amp;": "&amp;Tbl_BalanceHistory[[#This Row],[RespAgency]]</f>
        <v>601: Department of Health</v>
      </c>
      <c r="G3181" s="3">
        <v>601</v>
      </c>
      <c r="H3181" s="3" t="s">
        <v>591</v>
      </c>
      <c r="I3181" s="3" t="str">
        <f>_xlfn.XLOOKUP(Tbl_BalanceHistory[[#This Row],[AgyCode]],Tbl_Agencies[Agy Code],Tbl_Agencies[Agy Sort])</f>
        <v>135000</v>
      </c>
      <c r="J3181" s="2" t="str">
        <f>Tbl_BalanceHistory[[#This Row],[AgyCode]]&amp;": "&amp;Tbl_BalanceHistory[[#This Row],[Agency Name]]</f>
        <v>601: Department of Health</v>
      </c>
      <c r="K3181" s="1">
        <v>2018</v>
      </c>
      <c r="L3181" s="3">
        <v>440</v>
      </c>
      <c r="M3181" s="3" t="s">
        <v>597</v>
      </c>
      <c r="N3181" s="2" t="str">
        <f>Tbl_BalanceHistory[[#This Row],[ProgramCode]]&amp;": "&amp;Tbl_BalanceHistory[[#This Row],[Program Name]]</f>
        <v>440: Community Health Services</v>
      </c>
      <c r="O3181" s="3" t="s">
        <v>886</v>
      </c>
      <c r="P3181" s="1" t="str">
        <f>IF(Tbl_BalanceHistory[[#This Row],[FundCode]]="0100","GF",IF(Tbl_BalanceHistory[[#This Row],[FundCode]]="01000","GF","Hi Ed / OCR"))</f>
        <v>GF</v>
      </c>
      <c r="Q3181" s="5">
        <v>102606022</v>
      </c>
      <c r="R3181" s="5">
        <v>102601307.84999999</v>
      </c>
      <c r="S3181" s="5">
        <v>4714</v>
      </c>
      <c r="T3181" s="5">
        <v>0</v>
      </c>
      <c r="U3181" s="3"/>
      <c r="V3181" s="5">
        <v>4714</v>
      </c>
      <c r="W3181" s="5">
        <v>0</v>
      </c>
      <c r="X3181" s="5"/>
      <c r="Y3181" s="5"/>
      <c r="Z3181" s="5">
        <f>Tbl_BalanceHistory[[#This Row],[Discretionary Recommended - Pre 2022]]+Tbl_BalanceHistory[[#This Row],[Discretionary Balance Recommended: Policy]]+Tbl_BalanceHistory[[#This Row],[Discretionary Balance Recommended: Commitments]]</f>
        <v>0</v>
      </c>
      <c r="AA3181" s="5">
        <f>Tbl_BalanceHistory[[#This Row],[Discretionary Balance]]-Tbl_BalanceHistory[[#This Row],[Discretionary Reappropriation]]</f>
        <v>4714</v>
      </c>
      <c r="AB3181" s="2"/>
      <c r="AC3181" s="2"/>
      <c r="AD3181" s="2"/>
      <c r="AE3181" s="2"/>
    </row>
    <row r="3182" spans="1:31" ht="45" x14ac:dyDescent="0.25">
      <c r="A3182" s="2" t="s">
        <v>2025</v>
      </c>
      <c r="B3182" s="3">
        <v>9</v>
      </c>
      <c r="C3182" s="3">
        <v>601</v>
      </c>
      <c r="D3182" s="3" t="s">
        <v>591</v>
      </c>
      <c r="E3182" s="3" t="str">
        <f>_xlfn.XLOOKUP(Tbl_BalanceHistory[[#This Row],[RespAgy]],Tbl_Agencies[Agy Code],Tbl_Agencies[Agy Sort])</f>
        <v>135000</v>
      </c>
      <c r="F3182" s="2" t="str">
        <f>Tbl_BalanceHistory[[#This Row],[RespAgy]]&amp;": "&amp;Tbl_BalanceHistory[[#This Row],[RespAgency]]</f>
        <v>601: Department of Health</v>
      </c>
      <c r="G3182" s="3">
        <v>601</v>
      </c>
      <c r="H3182" s="3" t="s">
        <v>591</v>
      </c>
      <c r="I3182" s="3" t="str">
        <f>_xlfn.XLOOKUP(Tbl_BalanceHistory[[#This Row],[AgyCode]],Tbl_Agencies[Agy Code],Tbl_Agencies[Agy Sort])</f>
        <v>135000</v>
      </c>
      <c r="J3182" s="2" t="str">
        <f>Tbl_BalanceHistory[[#This Row],[AgyCode]]&amp;": "&amp;Tbl_BalanceHistory[[#This Row],[Agency Name]]</f>
        <v>601: Department of Health</v>
      </c>
      <c r="K3182" s="1">
        <v>2019</v>
      </c>
      <c r="L3182" s="3">
        <v>440</v>
      </c>
      <c r="M3182" s="3" t="s">
        <v>597</v>
      </c>
      <c r="N3182" s="2" t="str">
        <f>Tbl_BalanceHistory[[#This Row],[ProgramCode]]&amp;": "&amp;Tbl_BalanceHistory[[#This Row],[Program Name]]</f>
        <v>440: Community Health Services</v>
      </c>
      <c r="O3182" s="3" t="s">
        <v>886</v>
      </c>
      <c r="P3182" s="1" t="str">
        <f>IF(Tbl_BalanceHistory[[#This Row],[FundCode]]="0100","GF",IF(Tbl_BalanceHistory[[#This Row],[FundCode]]="01000","GF","Hi Ed / OCR"))</f>
        <v>GF</v>
      </c>
      <c r="Q3182" s="5">
        <v>104941945</v>
      </c>
      <c r="R3182" s="5">
        <v>104941945</v>
      </c>
      <c r="S3182" s="5">
        <v>0</v>
      </c>
      <c r="T3182" s="5">
        <v>0</v>
      </c>
      <c r="U3182" s="3"/>
      <c r="V3182" s="5">
        <v>0</v>
      </c>
      <c r="W3182" s="5">
        <v>0</v>
      </c>
      <c r="X3182" s="5"/>
      <c r="Y3182" s="5"/>
      <c r="Z3182" s="5">
        <f>Tbl_BalanceHistory[[#This Row],[Discretionary Recommended - Pre 2022]]+Tbl_BalanceHistory[[#This Row],[Discretionary Balance Recommended: Policy]]+Tbl_BalanceHistory[[#This Row],[Discretionary Balance Recommended: Commitments]]</f>
        <v>0</v>
      </c>
      <c r="AA3182" s="5">
        <f>Tbl_BalanceHistory[[#This Row],[Discretionary Balance]]-Tbl_BalanceHistory[[#This Row],[Discretionary Reappropriation]]</f>
        <v>0</v>
      </c>
      <c r="AB3182" s="2"/>
      <c r="AC3182" s="2"/>
      <c r="AD3182" s="2"/>
      <c r="AE3182" s="2"/>
    </row>
    <row r="3183" spans="1:31" ht="45" x14ac:dyDescent="0.25">
      <c r="A3183" s="2" t="s">
        <v>577</v>
      </c>
      <c r="B3183" s="3">
        <v>9</v>
      </c>
      <c r="C3183" s="3">
        <v>601</v>
      </c>
      <c r="D3183" s="3" t="s">
        <v>591</v>
      </c>
      <c r="E3183" s="3" t="str">
        <f>_xlfn.XLOOKUP(Tbl_BalanceHistory[[#This Row],[RespAgy]],Tbl_Agencies[Agy Code],Tbl_Agencies[Agy Sort])</f>
        <v>135000</v>
      </c>
      <c r="F3183" s="2" t="str">
        <f>Tbl_BalanceHistory[[#This Row],[RespAgy]]&amp;": "&amp;Tbl_BalanceHistory[[#This Row],[RespAgency]]</f>
        <v>601: Department of Health</v>
      </c>
      <c r="G3183" s="3">
        <v>601</v>
      </c>
      <c r="H3183" s="3" t="s">
        <v>591</v>
      </c>
      <c r="I3183" s="3" t="str">
        <f>_xlfn.XLOOKUP(Tbl_BalanceHistory[[#This Row],[AgyCode]],Tbl_Agencies[Agy Code],Tbl_Agencies[Agy Sort])</f>
        <v>135000</v>
      </c>
      <c r="J3183" s="2" t="str">
        <f>Tbl_BalanceHistory[[#This Row],[AgyCode]]&amp;": "&amp;Tbl_BalanceHistory[[#This Row],[Agency Name]]</f>
        <v>601: Department of Health</v>
      </c>
      <c r="K3183" s="1">
        <v>2020</v>
      </c>
      <c r="L3183" s="3">
        <v>440</v>
      </c>
      <c r="M3183" s="3" t="s">
        <v>597</v>
      </c>
      <c r="N3183" s="2" t="str">
        <f>Tbl_BalanceHistory[[#This Row],[ProgramCode]]&amp;": "&amp;Tbl_BalanceHistory[[#This Row],[Program Name]]</f>
        <v>440: Community Health Services</v>
      </c>
      <c r="O3183" s="3" t="s">
        <v>886</v>
      </c>
      <c r="P3183" s="1" t="str">
        <f>IF(Tbl_BalanceHistory[[#This Row],[FundCode]]="0100","GF",IF(Tbl_BalanceHistory[[#This Row],[FundCode]]="01000","GF","Hi Ed / OCR"))</f>
        <v>GF</v>
      </c>
      <c r="Q3183" s="5">
        <v>106615674</v>
      </c>
      <c r="R3183" s="5">
        <v>105160171.8</v>
      </c>
      <c r="S3183" s="5">
        <v>1455502.2</v>
      </c>
      <c r="T3183" s="5">
        <v>0</v>
      </c>
      <c r="U3183" s="3"/>
      <c r="V3183" s="5">
        <v>1455502.2</v>
      </c>
      <c r="W3183" s="5">
        <v>0</v>
      </c>
      <c r="X3183" s="5"/>
      <c r="Y3183" s="5"/>
      <c r="Z3183" s="5">
        <f>Tbl_BalanceHistory[[#This Row],[Discretionary Recommended - Pre 2022]]+Tbl_BalanceHistory[[#This Row],[Discretionary Balance Recommended: Policy]]+Tbl_BalanceHistory[[#This Row],[Discretionary Balance Recommended: Commitments]]</f>
        <v>0</v>
      </c>
      <c r="AA3183" s="5">
        <f>Tbl_BalanceHistory[[#This Row],[Discretionary Balance]]-Tbl_BalanceHistory[[#This Row],[Discretionary Reappropriation]]</f>
        <v>1455502.2</v>
      </c>
      <c r="AB3183" s="2"/>
      <c r="AC3183" s="2"/>
      <c r="AD3183" s="2"/>
      <c r="AE3183" s="2"/>
    </row>
    <row r="3184" spans="1:31" ht="45" x14ac:dyDescent="0.25">
      <c r="A3184" s="2" t="s">
        <v>577</v>
      </c>
      <c r="B3184" s="3">
        <v>9</v>
      </c>
      <c r="C3184" s="3">
        <v>601</v>
      </c>
      <c r="D3184" s="3" t="s">
        <v>591</v>
      </c>
      <c r="E3184" s="3" t="str">
        <f>_xlfn.XLOOKUP(Tbl_BalanceHistory[[#This Row],[RespAgy]],Tbl_Agencies[Agy Code],Tbl_Agencies[Agy Sort])</f>
        <v>135000</v>
      </c>
      <c r="F3184" s="2" t="str">
        <f>Tbl_BalanceHistory[[#This Row],[RespAgy]]&amp;": "&amp;Tbl_BalanceHistory[[#This Row],[RespAgency]]</f>
        <v>601: Department of Health</v>
      </c>
      <c r="G3184" s="3">
        <v>601</v>
      </c>
      <c r="H3184" s="3" t="s">
        <v>591</v>
      </c>
      <c r="I3184" s="3" t="str">
        <f>_xlfn.XLOOKUP(Tbl_BalanceHistory[[#This Row],[AgyCode]],Tbl_Agencies[Agy Code],Tbl_Agencies[Agy Sort])</f>
        <v>135000</v>
      </c>
      <c r="J3184" s="2" t="str">
        <f>Tbl_BalanceHistory[[#This Row],[AgyCode]]&amp;": "&amp;Tbl_BalanceHistory[[#This Row],[Agency Name]]</f>
        <v>601: Department of Health</v>
      </c>
      <c r="K3184" s="1">
        <v>2021</v>
      </c>
      <c r="L3184" s="3">
        <v>440</v>
      </c>
      <c r="M3184" s="3" t="s">
        <v>597</v>
      </c>
      <c r="N3184" s="2" t="str">
        <f>Tbl_BalanceHistory[[#This Row],[ProgramCode]]&amp;": "&amp;Tbl_BalanceHistory[[#This Row],[Program Name]]</f>
        <v>440: Community Health Services</v>
      </c>
      <c r="O3184" s="3" t="s">
        <v>886</v>
      </c>
      <c r="P3184" s="1" t="str">
        <f>IF(Tbl_BalanceHistory[[#This Row],[FundCode]]="0100","GF",IF(Tbl_BalanceHistory[[#This Row],[FundCode]]="01000","GF","Hi Ed / OCR"))</f>
        <v>GF</v>
      </c>
      <c r="Q3184" s="5">
        <v>106897111.09</v>
      </c>
      <c r="R3184" s="5">
        <v>106897111.09</v>
      </c>
      <c r="S3184" s="5">
        <v>0</v>
      </c>
      <c r="T3184" s="5">
        <v>0</v>
      </c>
      <c r="U3184" s="3"/>
      <c r="V3184" s="5">
        <v>0</v>
      </c>
      <c r="W3184" s="5">
        <v>0</v>
      </c>
      <c r="X3184" s="5"/>
      <c r="Y3184" s="5"/>
      <c r="Z3184" s="5">
        <f>Tbl_BalanceHistory[[#This Row],[Discretionary Recommended - Pre 2022]]+Tbl_BalanceHistory[[#This Row],[Discretionary Balance Recommended: Policy]]+Tbl_BalanceHistory[[#This Row],[Discretionary Balance Recommended: Commitments]]</f>
        <v>0</v>
      </c>
      <c r="AA3184" s="5">
        <f>Tbl_BalanceHistory[[#This Row],[Discretionary Balance]]-Tbl_BalanceHistory[[#This Row],[Discretionary Reappropriation]]</f>
        <v>0</v>
      </c>
      <c r="AB3184" s="2"/>
      <c r="AC3184" s="2"/>
      <c r="AD3184" s="2"/>
      <c r="AE3184" s="2"/>
    </row>
    <row r="3185" spans="1:31" ht="45" x14ac:dyDescent="0.25">
      <c r="A3185" s="2" t="s">
        <v>577</v>
      </c>
      <c r="B3185" s="3">
        <v>9</v>
      </c>
      <c r="C3185" s="3">
        <v>601</v>
      </c>
      <c r="D3185" s="3" t="s">
        <v>591</v>
      </c>
      <c r="E3185" s="3" t="str">
        <f>_xlfn.XLOOKUP(Tbl_BalanceHistory[[#This Row],[RespAgy]],Tbl_Agencies[Agy Code],Tbl_Agencies[Agy Sort])</f>
        <v>135000</v>
      </c>
      <c r="F3185" s="2" t="str">
        <f>Tbl_BalanceHistory[[#This Row],[RespAgy]]&amp;": "&amp;Tbl_BalanceHistory[[#This Row],[RespAgency]]</f>
        <v>601: Department of Health</v>
      </c>
      <c r="G3185" s="3">
        <v>601</v>
      </c>
      <c r="H3185" s="3" t="s">
        <v>591</v>
      </c>
      <c r="I3185" s="3" t="str">
        <f>_xlfn.XLOOKUP(Tbl_BalanceHistory[[#This Row],[AgyCode]],Tbl_Agencies[Agy Code],Tbl_Agencies[Agy Sort])</f>
        <v>135000</v>
      </c>
      <c r="J3185" s="2" t="str">
        <f>Tbl_BalanceHistory[[#This Row],[AgyCode]]&amp;": "&amp;Tbl_BalanceHistory[[#This Row],[Agency Name]]</f>
        <v>601: Department of Health</v>
      </c>
      <c r="K3185" s="1">
        <v>2022</v>
      </c>
      <c r="L3185" s="3">
        <v>440</v>
      </c>
      <c r="M3185" s="3" t="s">
        <v>597</v>
      </c>
      <c r="N3185" s="2" t="str">
        <f>Tbl_BalanceHistory[[#This Row],[ProgramCode]]&amp;": "&amp;Tbl_BalanceHistory[[#This Row],[Program Name]]</f>
        <v>440: Community Health Services</v>
      </c>
      <c r="O3185" s="3" t="s">
        <v>886</v>
      </c>
      <c r="P3185" s="1" t="str">
        <f>IF(Tbl_BalanceHistory[[#This Row],[FundCode]]="0100","GF",IF(Tbl_BalanceHistory[[#This Row],[FundCode]]="01000","GF","Hi Ed / OCR"))</f>
        <v>GF</v>
      </c>
      <c r="Q3185" s="5">
        <v>120621287.14</v>
      </c>
      <c r="R3185" s="5">
        <v>105275545.31</v>
      </c>
      <c r="S3185" s="5">
        <v>15345741.83</v>
      </c>
      <c r="T3185" s="5">
        <v>0</v>
      </c>
      <c r="U3185" s="3"/>
      <c r="V3185" s="5">
        <v>15345741.83</v>
      </c>
      <c r="W3185" s="5"/>
      <c r="X3185" s="5">
        <v>0</v>
      </c>
      <c r="Y3185" s="5">
        <v>6446297</v>
      </c>
      <c r="Z3185" s="5">
        <f>Tbl_BalanceHistory[[#This Row],[Discretionary Recommended - Pre 2022]]+Tbl_BalanceHistory[[#This Row],[Discretionary Balance Recommended: Policy]]+Tbl_BalanceHistory[[#This Row],[Discretionary Balance Recommended: Commitments]]</f>
        <v>6446297</v>
      </c>
      <c r="AA3185" s="5">
        <f>Tbl_BalanceHistory[[#This Row],[Discretionary Balance]]-Tbl_BalanceHistory[[#This Row],[Discretionary Reappropriation]]</f>
        <v>8899444.8300000001</v>
      </c>
      <c r="AB3185" s="2"/>
      <c r="AC3185" s="2"/>
      <c r="AD3185" s="2" t="s">
        <v>2040</v>
      </c>
      <c r="AE3185" s="2"/>
    </row>
    <row r="3186" spans="1:31" ht="45" x14ac:dyDescent="0.25">
      <c r="A3186" s="2" t="s">
        <v>577</v>
      </c>
      <c r="B3186" s="3">
        <v>9</v>
      </c>
      <c r="C3186" s="3">
        <v>601</v>
      </c>
      <c r="D3186" s="3" t="s">
        <v>591</v>
      </c>
      <c r="E3186" s="3" t="str">
        <f>_xlfn.XLOOKUP(Tbl_BalanceHistory[[#This Row],[RespAgy]],Tbl_Agencies[Agy Code],Tbl_Agencies[Agy Sort])</f>
        <v>135000</v>
      </c>
      <c r="F3186" s="2" t="str">
        <f>Tbl_BalanceHistory[[#This Row],[RespAgy]]&amp;": "&amp;Tbl_BalanceHistory[[#This Row],[RespAgency]]</f>
        <v>601: Department of Health</v>
      </c>
      <c r="G3186" s="3">
        <v>601</v>
      </c>
      <c r="H3186" s="3" t="s">
        <v>591</v>
      </c>
      <c r="I3186" s="3" t="str">
        <f>_xlfn.XLOOKUP(Tbl_BalanceHistory[[#This Row],[AgyCode]],Tbl_Agencies[Agy Code],Tbl_Agencies[Agy Sort])</f>
        <v>135000</v>
      </c>
      <c r="J3186" s="2" t="str">
        <f>Tbl_BalanceHistory[[#This Row],[AgyCode]]&amp;": "&amp;Tbl_BalanceHistory[[#This Row],[Agency Name]]</f>
        <v>601: Department of Health</v>
      </c>
      <c r="K3186" s="1">
        <v>2023</v>
      </c>
      <c r="L3186" s="3">
        <v>440</v>
      </c>
      <c r="M3186" s="3" t="s">
        <v>597</v>
      </c>
      <c r="N3186" s="2" t="str">
        <f>Tbl_BalanceHistory[[#This Row],[ProgramCode]]&amp;": "&amp;Tbl_BalanceHistory[[#This Row],[Program Name]]</f>
        <v>440: Community Health Services</v>
      </c>
      <c r="O3186" s="3" t="s">
        <v>886</v>
      </c>
      <c r="P3186" s="1" t="str">
        <f>IF(Tbl_BalanceHistory[[#This Row],[FundCode]]="0100","GF",IF(Tbl_BalanceHistory[[#This Row],[FundCode]]="01000","GF","Hi Ed / OCR"))</f>
        <v>GF</v>
      </c>
      <c r="Q3186" s="5">
        <v>136669713</v>
      </c>
      <c r="R3186" s="5">
        <v>134538193.09</v>
      </c>
      <c r="S3186" s="5">
        <v>2131519.91</v>
      </c>
      <c r="T3186" s="5">
        <v>0</v>
      </c>
      <c r="U3186" s="3"/>
      <c r="V3186" s="5">
        <v>2131519.91</v>
      </c>
      <c r="W3186" s="5">
        <v>0</v>
      </c>
      <c r="X3186" s="5">
        <v>2131519.91</v>
      </c>
      <c r="Y3186" s="5">
        <v>0</v>
      </c>
      <c r="Z3186" s="5">
        <v>2131519.91</v>
      </c>
      <c r="AA3186" s="5">
        <v>0</v>
      </c>
      <c r="AB3186" s="2"/>
      <c r="AC3186" s="2" t="s">
        <v>2411</v>
      </c>
      <c r="AD3186" s="2"/>
      <c r="AE3186" s="2"/>
    </row>
    <row r="3187" spans="1:31" ht="45" x14ac:dyDescent="0.25">
      <c r="A3187" s="2" t="s">
        <v>577</v>
      </c>
      <c r="B3187" s="3">
        <v>9</v>
      </c>
      <c r="C3187" s="3">
        <v>601</v>
      </c>
      <c r="D3187" s="3" t="s">
        <v>591</v>
      </c>
      <c r="E3187" s="3" t="str">
        <f>_xlfn.XLOOKUP(Tbl_BalanceHistory[[#This Row],[RespAgy]],Tbl_Agencies[Agy Code],Tbl_Agencies[Agy Sort])</f>
        <v>135000</v>
      </c>
      <c r="F3187" s="2" t="str">
        <f>Tbl_BalanceHistory[[#This Row],[RespAgy]]&amp;": "&amp;Tbl_BalanceHistory[[#This Row],[RespAgency]]</f>
        <v>601: Department of Health</v>
      </c>
      <c r="G3187" s="3">
        <v>601</v>
      </c>
      <c r="H3187" s="3" t="s">
        <v>591</v>
      </c>
      <c r="I3187" s="3" t="str">
        <f>_xlfn.XLOOKUP(Tbl_BalanceHistory[[#This Row],[AgyCode]],Tbl_Agencies[Agy Code],Tbl_Agencies[Agy Sort])</f>
        <v>135000</v>
      </c>
      <c r="J3187" s="2" t="str">
        <f>Tbl_BalanceHistory[[#This Row],[AgyCode]]&amp;": "&amp;Tbl_BalanceHistory[[#This Row],[Agency Name]]</f>
        <v>601: Department of Health</v>
      </c>
      <c r="K3187" s="1">
        <v>2024</v>
      </c>
      <c r="L3187" s="3">
        <v>440</v>
      </c>
      <c r="M3187" s="3" t="s">
        <v>597</v>
      </c>
      <c r="N3187" s="2" t="str">
        <f>Tbl_BalanceHistory[[#This Row],[ProgramCode]]&amp;": "&amp;Tbl_BalanceHistory[[#This Row],[Program Name]]</f>
        <v>440: Community Health Services</v>
      </c>
      <c r="O3187" s="3" t="s">
        <v>886</v>
      </c>
      <c r="P3187" s="1" t="str">
        <f>IF(Tbl_BalanceHistory[[#This Row],[FundCode]]="0100","GF",IF(Tbl_BalanceHistory[[#This Row],[FundCode]]="01000","GF","Hi Ed / OCR"))</f>
        <v>GF</v>
      </c>
      <c r="Q3187" s="5">
        <v>136988844</v>
      </c>
      <c r="R3187" s="5">
        <v>136731128.19</v>
      </c>
      <c r="S3187" s="5">
        <v>257715.81</v>
      </c>
      <c r="T3187" s="5">
        <v>0</v>
      </c>
      <c r="U3187" s="3"/>
      <c r="V3187" s="5">
        <v>257715.81</v>
      </c>
      <c r="W3187" s="5">
        <v>0</v>
      </c>
      <c r="X3187" s="5">
        <v>0</v>
      </c>
      <c r="Y3187" s="5">
        <v>0</v>
      </c>
      <c r="Z3187" s="5">
        <v>0</v>
      </c>
      <c r="AA3187" s="5">
        <v>257715.81</v>
      </c>
      <c r="AB3187" s="2"/>
      <c r="AC3187" s="2"/>
      <c r="AD3187" s="2"/>
      <c r="AE3187" s="2"/>
    </row>
    <row r="3188" spans="1:31" ht="60" x14ac:dyDescent="0.25">
      <c r="A3188" s="2" t="s">
        <v>2025</v>
      </c>
      <c r="B3188" s="3">
        <v>9</v>
      </c>
      <c r="C3188" s="3">
        <v>601</v>
      </c>
      <c r="D3188" s="3" t="s">
        <v>591</v>
      </c>
      <c r="E3188" s="3" t="str">
        <f>_xlfn.XLOOKUP(Tbl_BalanceHistory[[#This Row],[RespAgy]],Tbl_Agencies[Agy Code],Tbl_Agencies[Agy Sort])</f>
        <v>135000</v>
      </c>
      <c r="F3188" s="2" t="str">
        <f>Tbl_BalanceHistory[[#This Row],[RespAgy]]&amp;": "&amp;Tbl_BalanceHistory[[#This Row],[RespAgency]]</f>
        <v>601: Department of Health</v>
      </c>
      <c r="G3188" s="3">
        <v>601</v>
      </c>
      <c r="H3188" s="3" t="s">
        <v>591</v>
      </c>
      <c r="I3188" s="3" t="str">
        <f>_xlfn.XLOOKUP(Tbl_BalanceHistory[[#This Row],[AgyCode]],Tbl_Agencies[Agy Code],Tbl_Agencies[Agy Sort])</f>
        <v>135000</v>
      </c>
      <c r="J3188" s="2" t="str">
        <f>Tbl_BalanceHistory[[#This Row],[AgyCode]]&amp;": "&amp;Tbl_BalanceHistory[[#This Row],[Agency Name]]</f>
        <v>601: Department of Health</v>
      </c>
      <c r="K3188" s="1">
        <v>2014</v>
      </c>
      <c r="L3188" s="3">
        <v>492</v>
      </c>
      <c r="M3188" s="3" t="s">
        <v>599</v>
      </c>
      <c r="N3188" s="2" t="str">
        <f>Tbl_BalanceHistory[[#This Row],[ProgramCode]]&amp;": "&amp;Tbl_BalanceHistory[[#This Row],[Program Name]]</f>
        <v>492: Financial Assistance to Community Human Services Organizations</v>
      </c>
      <c r="O3188" s="3" t="s">
        <v>1730</v>
      </c>
      <c r="P3188" s="1" t="str">
        <f>IF(Tbl_BalanceHistory[[#This Row],[FundCode]]="0100","GF",IF(Tbl_BalanceHistory[[#This Row],[FundCode]]="01000","GF","Hi Ed / OCR"))</f>
        <v>GF</v>
      </c>
      <c r="Q3188" s="5">
        <v>13750518</v>
      </c>
      <c r="R3188" s="5">
        <v>13737178.02</v>
      </c>
      <c r="S3188" s="5">
        <v>13339</v>
      </c>
      <c r="T3188" s="5">
        <v>0</v>
      </c>
      <c r="U3188" s="3"/>
      <c r="V3188" s="5">
        <v>13339</v>
      </c>
      <c r="W3188" s="5">
        <v>0</v>
      </c>
      <c r="X3188" s="5"/>
      <c r="Y3188" s="5"/>
      <c r="Z3188" s="5">
        <f>Tbl_BalanceHistory[[#This Row],[Discretionary Recommended - Pre 2022]]+Tbl_BalanceHistory[[#This Row],[Discretionary Balance Recommended: Policy]]+Tbl_BalanceHistory[[#This Row],[Discretionary Balance Recommended: Commitments]]</f>
        <v>0</v>
      </c>
      <c r="AA3188" s="5">
        <f>Tbl_BalanceHistory[[#This Row],[Discretionary Balance]]-Tbl_BalanceHistory[[#This Row],[Discretionary Reappropriation]]</f>
        <v>13339</v>
      </c>
      <c r="AB3188" s="2"/>
      <c r="AC3188" s="2"/>
      <c r="AD3188" s="2"/>
      <c r="AE3188" s="2"/>
    </row>
    <row r="3189" spans="1:31" ht="60" x14ac:dyDescent="0.25">
      <c r="A3189" s="2" t="s">
        <v>2025</v>
      </c>
      <c r="B3189" s="3">
        <v>9</v>
      </c>
      <c r="C3189" s="3">
        <v>601</v>
      </c>
      <c r="D3189" s="3" t="s">
        <v>591</v>
      </c>
      <c r="E3189" s="3" t="str">
        <f>_xlfn.XLOOKUP(Tbl_BalanceHistory[[#This Row],[RespAgy]],Tbl_Agencies[Agy Code],Tbl_Agencies[Agy Sort])</f>
        <v>135000</v>
      </c>
      <c r="F3189" s="2" t="str">
        <f>Tbl_BalanceHistory[[#This Row],[RespAgy]]&amp;": "&amp;Tbl_BalanceHistory[[#This Row],[RespAgency]]</f>
        <v>601: Department of Health</v>
      </c>
      <c r="G3189" s="3">
        <v>601</v>
      </c>
      <c r="H3189" s="3" t="s">
        <v>591</v>
      </c>
      <c r="I3189" s="3" t="str">
        <f>_xlfn.XLOOKUP(Tbl_BalanceHistory[[#This Row],[AgyCode]],Tbl_Agencies[Agy Code],Tbl_Agencies[Agy Sort])</f>
        <v>135000</v>
      </c>
      <c r="J3189" s="2" t="str">
        <f>Tbl_BalanceHistory[[#This Row],[AgyCode]]&amp;": "&amp;Tbl_BalanceHistory[[#This Row],[Agency Name]]</f>
        <v>601: Department of Health</v>
      </c>
      <c r="K3189" s="1">
        <v>2015</v>
      </c>
      <c r="L3189" s="3">
        <v>492</v>
      </c>
      <c r="M3189" s="3" t="s">
        <v>599</v>
      </c>
      <c r="N3189" s="2" t="str">
        <f>Tbl_BalanceHistory[[#This Row],[ProgramCode]]&amp;": "&amp;Tbl_BalanceHistory[[#This Row],[Program Name]]</f>
        <v>492: Financial Assistance to Community Human Services Organizations</v>
      </c>
      <c r="O3189" s="3" t="s">
        <v>1730</v>
      </c>
      <c r="P3189" s="1" t="str">
        <f>IF(Tbl_BalanceHistory[[#This Row],[FundCode]]="0100","GF",IF(Tbl_BalanceHistory[[#This Row],[FundCode]]="01000","GF","Hi Ed / OCR"))</f>
        <v>GF</v>
      </c>
      <c r="Q3189" s="5">
        <v>13741833</v>
      </c>
      <c r="R3189" s="5">
        <v>13741832</v>
      </c>
      <c r="S3189" s="5">
        <v>0</v>
      </c>
      <c r="T3189" s="5">
        <v>0</v>
      </c>
      <c r="U3189" s="3"/>
      <c r="V3189" s="5">
        <v>0</v>
      </c>
      <c r="W3189" s="5">
        <v>0</v>
      </c>
      <c r="X3189" s="5"/>
      <c r="Y3189" s="5"/>
      <c r="Z3189" s="5">
        <f>Tbl_BalanceHistory[[#This Row],[Discretionary Recommended - Pre 2022]]+Tbl_BalanceHistory[[#This Row],[Discretionary Balance Recommended: Policy]]+Tbl_BalanceHistory[[#This Row],[Discretionary Balance Recommended: Commitments]]</f>
        <v>0</v>
      </c>
      <c r="AA3189" s="5">
        <f>Tbl_BalanceHistory[[#This Row],[Discretionary Balance]]-Tbl_BalanceHistory[[#This Row],[Discretionary Reappropriation]]</f>
        <v>0</v>
      </c>
      <c r="AB3189" s="2"/>
      <c r="AC3189" s="2"/>
      <c r="AD3189" s="2"/>
      <c r="AE3189" s="2"/>
    </row>
    <row r="3190" spans="1:31" ht="60" x14ac:dyDescent="0.25">
      <c r="A3190" s="2" t="s">
        <v>2025</v>
      </c>
      <c r="B3190" s="3">
        <v>9</v>
      </c>
      <c r="C3190" s="3">
        <v>601</v>
      </c>
      <c r="D3190" s="3" t="s">
        <v>591</v>
      </c>
      <c r="E3190" s="3" t="str">
        <f>_xlfn.XLOOKUP(Tbl_BalanceHistory[[#This Row],[RespAgy]],Tbl_Agencies[Agy Code],Tbl_Agencies[Agy Sort])</f>
        <v>135000</v>
      </c>
      <c r="F3190" s="2" t="str">
        <f>Tbl_BalanceHistory[[#This Row],[RespAgy]]&amp;": "&amp;Tbl_BalanceHistory[[#This Row],[RespAgency]]</f>
        <v>601: Department of Health</v>
      </c>
      <c r="G3190" s="3">
        <v>601</v>
      </c>
      <c r="H3190" s="3" t="s">
        <v>591</v>
      </c>
      <c r="I3190" s="3" t="str">
        <f>_xlfn.XLOOKUP(Tbl_BalanceHistory[[#This Row],[AgyCode]],Tbl_Agencies[Agy Code],Tbl_Agencies[Agy Sort])</f>
        <v>135000</v>
      </c>
      <c r="J3190" s="2" t="str">
        <f>Tbl_BalanceHistory[[#This Row],[AgyCode]]&amp;": "&amp;Tbl_BalanceHistory[[#This Row],[Agency Name]]</f>
        <v>601: Department of Health</v>
      </c>
      <c r="K3190" s="1">
        <v>2016</v>
      </c>
      <c r="L3190" s="3">
        <v>492</v>
      </c>
      <c r="M3190" s="3" t="s">
        <v>599</v>
      </c>
      <c r="N3190" s="2" t="str">
        <f>Tbl_BalanceHistory[[#This Row],[ProgramCode]]&amp;": "&amp;Tbl_BalanceHistory[[#This Row],[Program Name]]</f>
        <v>492: Financial Assistance to Community Human Services Organizations</v>
      </c>
      <c r="O3190" s="3" t="s">
        <v>1730</v>
      </c>
      <c r="P3190" s="1" t="str">
        <f>IF(Tbl_BalanceHistory[[#This Row],[FundCode]]="0100","GF",IF(Tbl_BalanceHistory[[#This Row],[FundCode]]="01000","GF","Hi Ed / OCR"))</f>
        <v>GF</v>
      </c>
      <c r="Q3190" s="5">
        <v>18192833</v>
      </c>
      <c r="R3190" s="5">
        <v>18192830.079999998</v>
      </c>
      <c r="S3190" s="5">
        <v>2</v>
      </c>
      <c r="T3190" s="5">
        <v>0</v>
      </c>
      <c r="U3190" s="3"/>
      <c r="V3190" s="5">
        <v>2</v>
      </c>
      <c r="W3190" s="5">
        <v>0</v>
      </c>
      <c r="X3190" s="5"/>
      <c r="Y3190" s="5"/>
      <c r="Z3190" s="5">
        <f>Tbl_BalanceHistory[[#This Row],[Discretionary Recommended - Pre 2022]]+Tbl_BalanceHistory[[#This Row],[Discretionary Balance Recommended: Policy]]+Tbl_BalanceHistory[[#This Row],[Discretionary Balance Recommended: Commitments]]</f>
        <v>0</v>
      </c>
      <c r="AA3190" s="5">
        <f>Tbl_BalanceHistory[[#This Row],[Discretionary Balance]]-Tbl_BalanceHistory[[#This Row],[Discretionary Reappropriation]]</f>
        <v>2</v>
      </c>
      <c r="AB3190" s="2"/>
      <c r="AC3190" s="2"/>
      <c r="AD3190" s="2"/>
      <c r="AE3190" s="2"/>
    </row>
    <row r="3191" spans="1:31" ht="60" x14ac:dyDescent="0.25">
      <c r="A3191" s="2" t="s">
        <v>2025</v>
      </c>
      <c r="B3191" s="3">
        <v>9</v>
      </c>
      <c r="C3191" s="3">
        <v>601</v>
      </c>
      <c r="D3191" s="3" t="s">
        <v>591</v>
      </c>
      <c r="E3191" s="3" t="str">
        <f>_xlfn.XLOOKUP(Tbl_BalanceHistory[[#This Row],[RespAgy]],Tbl_Agencies[Agy Code],Tbl_Agencies[Agy Sort])</f>
        <v>135000</v>
      </c>
      <c r="F3191" s="2" t="str">
        <f>Tbl_BalanceHistory[[#This Row],[RespAgy]]&amp;": "&amp;Tbl_BalanceHistory[[#This Row],[RespAgency]]</f>
        <v>601: Department of Health</v>
      </c>
      <c r="G3191" s="3">
        <v>601</v>
      </c>
      <c r="H3191" s="3" t="s">
        <v>591</v>
      </c>
      <c r="I3191" s="3" t="str">
        <f>_xlfn.XLOOKUP(Tbl_BalanceHistory[[#This Row],[AgyCode]],Tbl_Agencies[Agy Code],Tbl_Agencies[Agy Sort])</f>
        <v>135000</v>
      </c>
      <c r="J3191" s="2" t="str">
        <f>Tbl_BalanceHistory[[#This Row],[AgyCode]]&amp;": "&amp;Tbl_BalanceHistory[[#This Row],[Agency Name]]</f>
        <v>601: Department of Health</v>
      </c>
      <c r="K3191" s="1">
        <v>2017</v>
      </c>
      <c r="L3191" s="3">
        <v>492</v>
      </c>
      <c r="M3191" s="3" t="s">
        <v>599</v>
      </c>
      <c r="N3191" s="2" t="str">
        <f>Tbl_BalanceHistory[[#This Row],[ProgramCode]]&amp;": "&amp;Tbl_BalanceHistory[[#This Row],[Program Name]]</f>
        <v>492: Financial Assistance to Community Human Services Organizations</v>
      </c>
      <c r="O3191" s="3" t="s">
        <v>886</v>
      </c>
      <c r="P3191" s="1" t="str">
        <f>IF(Tbl_BalanceHistory[[#This Row],[FundCode]]="0100","GF",IF(Tbl_BalanceHistory[[#This Row],[FundCode]]="01000","GF","Hi Ed / OCR"))</f>
        <v>GF</v>
      </c>
      <c r="Q3191" s="5">
        <v>17802973</v>
      </c>
      <c r="R3191" s="5">
        <v>17802958.539999999</v>
      </c>
      <c r="S3191" s="5">
        <v>14</v>
      </c>
      <c r="T3191" s="5">
        <v>0</v>
      </c>
      <c r="U3191" s="3"/>
      <c r="V3191" s="5">
        <v>14</v>
      </c>
      <c r="W3191" s="5">
        <v>0</v>
      </c>
      <c r="X3191" s="5"/>
      <c r="Y3191" s="5"/>
      <c r="Z3191" s="5">
        <f>Tbl_BalanceHistory[[#This Row],[Discretionary Recommended - Pre 2022]]+Tbl_BalanceHistory[[#This Row],[Discretionary Balance Recommended: Policy]]+Tbl_BalanceHistory[[#This Row],[Discretionary Balance Recommended: Commitments]]</f>
        <v>0</v>
      </c>
      <c r="AA3191" s="5">
        <f>Tbl_BalanceHistory[[#This Row],[Discretionary Balance]]-Tbl_BalanceHistory[[#This Row],[Discretionary Reappropriation]]</f>
        <v>14</v>
      </c>
      <c r="AB3191" s="2"/>
      <c r="AC3191" s="2"/>
      <c r="AD3191" s="2"/>
      <c r="AE3191" s="2"/>
    </row>
    <row r="3192" spans="1:31" ht="60" x14ac:dyDescent="0.25">
      <c r="A3192" s="2" t="s">
        <v>2025</v>
      </c>
      <c r="B3192" s="3">
        <v>9</v>
      </c>
      <c r="C3192" s="3">
        <v>601</v>
      </c>
      <c r="D3192" s="3" t="s">
        <v>591</v>
      </c>
      <c r="E3192" s="3" t="str">
        <f>_xlfn.XLOOKUP(Tbl_BalanceHistory[[#This Row],[RespAgy]],Tbl_Agencies[Agy Code],Tbl_Agencies[Agy Sort])</f>
        <v>135000</v>
      </c>
      <c r="F3192" s="2" t="str">
        <f>Tbl_BalanceHistory[[#This Row],[RespAgy]]&amp;": "&amp;Tbl_BalanceHistory[[#This Row],[RespAgency]]</f>
        <v>601: Department of Health</v>
      </c>
      <c r="G3192" s="3">
        <v>601</v>
      </c>
      <c r="H3192" s="3" t="s">
        <v>591</v>
      </c>
      <c r="I3192" s="3" t="str">
        <f>_xlfn.XLOOKUP(Tbl_BalanceHistory[[#This Row],[AgyCode]],Tbl_Agencies[Agy Code],Tbl_Agencies[Agy Sort])</f>
        <v>135000</v>
      </c>
      <c r="J3192" s="2" t="str">
        <f>Tbl_BalanceHistory[[#This Row],[AgyCode]]&amp;": "&amp;Tbl_BalanceHistory[[#This Row],[Agency Name]]</f>
        <v>601: Department of Health</v>
      </c>
      <c r="K3192" s="1">
        <v>2018</v>
      </c>
      <c r="L3192" s="3">
        <v>492</v>
      </c>
      <c r="M3192" s="3" t="s">
        <v>599</v>
      </c>
      <c r="N3192" s="2" t="str">
        <f>Tbl_BalanceHistory[[#This Row],[ProgramCode]]&amp;": "&amp;Tbl_BalanceHistory[[#This Row],[Program Name]]</f>
        <v>492: Financial Assistance to Community Human Services Organizations</v>
      </c>
      <c r="O3192" s="3" t="s">
        <v>886</v>
      </c>
      <c r="P3192" s="1" t="str">
        <f>IF(Tbl_BalanceHistory[[#This Row],[FundCode]]="0100","GF",IF(Tbl_BalanceHistory[[#This Row],[FundCode]]="01000","GF","Hi Ed / OCR"))</f>
        <v>GF</v>
      </c>
      <c r="Q3192" s="5">
        <v>18114583</v>
      </c>
      <c r="R3192" s="5">
        <v>18114582.460000001</v>
      </c>
      <c r="S3192" s="5">
        <v>0</v>
      </c>
      <c r="T3192" s="5">
        <v>0</v>
      </c>
      <c r="U3192" s="3"/>
      <c r="V3192" s="5">
        <v>0</v>
      </c>
      <c r="W3192" s="5">
        <v>0</v>
      </c>
      <c r="X3192" s="5"/>
      <c r="Y3192" s="5"/>
      <c r="Z3192" s="5">
        <f>Tbl_BalanceHistory[[#This Row],[Discretionary Recommended - Pre 2022]]+Tbl_BalanceHistory[[#This Row],[Discretionary Balance Recommended: Policy]]+Tbl_BalanceHistory[[#This Row],[Discretionary Balance Recommended: Commitments]]</f>
        <v>0</v>
      </c>
      <c r="AA3192" s="5">
        <f>Tbl_BalanceHistory[[#This Row],[Discretionary Balance]]-Tbl_BalanceHistory[[#This Row],[Discretionary Reappropriation]]</f>
        <v>0</v>
      </c>
      <c r="AB3192" s="2"/>
      <c r="AC3192" s="2"/>
      <c r="AD3192" s="2"/>
      <c r="AE3192" s="2"/>
    </row>
    <row r="3193" spans="1:31" ht="60" x14ac:dyDescent="0.25">
      <c r="A3193" s="2" t="s">
        <v>2025</v>
      </c>
      <c r="B3193" s="3">
        <v>9</v>
      </c>
      <c r="C3193" s="3">
        <v>601</v>
      </c>
      <c r="D3193" s="3" t="s">
        <v>591</v>
      </c>
      <c r="E3193" s="3" t="str">
        <f>_xlfn.XLOOKUP(Tbl_BalanceHistory[[#This Row],[RespAgy]],Tbl_Agencies[Agy Code],Tbl_Agencies[Agy Sort])</f>
        <v>135000</v>
      </c>
      <c r="F3193" s="2" t="str">
        <f>Tbl_BalanceHistory[[#This Row],[RespAgy]]&amp;": "&amp;Tbl_BalanceHistory[[#This Row],[RespAgency]]</f>
        <v>601: Department of Health</v>
      </c>
      <c r="G3193" s="3">
        <v>601</v>
      </c>
      <c r="H3193" s="3" t="s">
        <v>591</v>
      </c>
      <c r="I3193" s="3" t="str">
        <f>_xlfn.XLOOKUP(Tbl_BalanceHistory[[#This Row],[AgyCode]],Tbl_Agencies[Agy Code],Tbl_Agencies[Agy Sort])</f>
        <v>135000</v>
      </c>
      <c r="J3193" s="2" t="str">
        <f>Tbl_BalanceHistory[[#This Row],[AgyCode]]&amp;": "&amp;Tbl_BalanceHistory[[#This Row],[Agency Name]]</f>
        <v>601: Department of Health</v>
      </c>
      <c r="K3193" s="1">
        <v>2019</v>
      </c>
      <c r="L3193" s="3">
        <v>492</v>
      </c>
      <c r="M3193" s="3" t="s">
        <v>599</v>
      </c>
      <c r="N3193" s="2" t="str">
        <f>Tbl_BalanceHistory[[#This Row],[ProgramCode]]&amp;": "&amp;Tbl_BalanceHistory[[#This Row],[Program Name]]</f>
        <v>492: Financial Assistance to Community Human Services Organizations</v>
      </c>
      <c r="O3193" s="3" t="s">
        <v>886</v>
      </c>
      <c r="P3193" s="1" t="str">
        <f>IF(Tbl_BalanceHistory[[#This Row],[FundCode]]="0100","GF",IF(Tbl_BalanceHistory[[#This Row],[FundCode]]="01000","GF","Hi Ed / OCR"))</f>
        <v>GF</v>
      </c>
      <c r="Q3193" s="5">
        <v>20839583</v>
      </c>
      <c r="R3193" s="5">
        <v>20839456.739999998</v>
      </c>
      <c r="S3193" s="5">
        <v>126.26</v>
      </c>
      <c r="T3193" s="5">
        <v>0</v>
      </c>
      <c r="U3193" s="3"/>
      <c r="V3193" s="5">
        <v>126.26</v>
      </c>
      <c r="W3193" s="5">
        <v>0</v>
      </c>
      <c r="X3193" s="5"/>
      <c r="Y3193" s="5"/>
      <c r="Z3193" s="5">
        <f>Tbl_BalanceHistory[[#This Row],[Discretionary Recommended - Pre 2022]]+Tbl_BalanceHistory[[#This Row],[Discretionary Balance Recommended: Policy]]+Tbl_BalanceHistory[[#This Row],[Discretionary Balance Recommended: Commitments]]</f>
        <v>0</v>
      </c>
      <c r="AA3193" s="5">
        <f>Tbl_BalanceHistory[[#This Row],[Discretionary Balance]]-Tbl_BalanceHistory[[#This Row],[Discretionary Reappropriation]]</f>
        <v>126.26</v>
      </c>
      <c r="AB3193" s="2"/>
      <c r="AC3193" s="2"/>
      <c r="AD3193" s="2"/>
      <c r="AE3193" s="2"/>
    </row>
    <row r="3194" spans="1:31" ht="60" x14ac:dyDescent="0.25">
      <c r="A3194" s="2" t="s">
        <v>577</v>
      </c>
      <c r="B3194" s="3">
        <v>9</v>
      </c>
      <c r="C3194" s="3">
        <v>601</v>
      </c>
      <c r="D3194" s="3" t="s">
        <v>591</v>
      </c>
      <c r="E3194" s="3" t="str">
        <f>_xlfn.XLOOKUP(Tbl_BalanceHistory[[#This Row],[RespAgy]],Tbl_Agencies[Agy Code],Tbl_Agencies[Agy Sort])</f>
        <v>135000</v>
      </c>
      <c r="F3194" s="2" t="str">
        <f>Tbl_BalanceHistory[[#This Row],[RespAgy]]&amp;": "&amp;Tbl_BalanceHistory[[#This Row],[RespAgency]]</f>
        <v>601: Department of Health</v>
      </c>
      <c r="G3194" s="3">
        <v>601</v>
      </c>
      <c r="H3194" s="3" t="s">
        <v>591</v>
      </c>
      <c r="I3194" s="3" t="str">
        <f>_xlfn.XLOOKUP(Tbl_BalanceHistory[[#This Row],[AgyCode]],Tbl_Agencies[Agy Code],Tbl_Agencies[Agy Sort])</f>
        <v>135000</v>
      </c>
      <c r="J3194" s="2" t="str">
        <f>Tbl_BalanceHistory[[#This Row],[AgyCode]]&amp;": "&amp;Tbl_BalanceHistory[[#This Row],[Agency Name]]</f>
        <v>601: Department of Health</v>
      </c>
      <c r="K3194" s="1">
        <v>2020</v>
      </c>
      <c r="L3194" s="3">
        <v>492</v>
      </c>
      <c r="M3194" s="3" t="s">
        <v>599</v>
      </c>
      <c r="N3194" s="2" t="str">
        <f>Tbl_BalanceHistory[[#This Row],[ProgramCode]]&amp;": "&amp;Tbl_BalanceHistory[[#This Row],[Program Name]]</f>
        <v>492: Financial Assistance to Community Human Services Organizations</v>
      </c>
      <c r="O3194" s="3" t="s">
        <v>886</v>
      </c>
      <c r="P3194" s="1" t="str">
        <f>IF(Tbl_BalanceHistory[[#This Row],[FundCode]]="0100","GF",IF(Tbl_BalanceHistory[[#This Row],[FundCode]]="01000","GF","Hi Ed / OCR"))</f>
        <v>GF</v>
      </c>
      <c r="Q3194" s="5">
        <v>20439583</v>
      </c>
      <c r="R3194" s="5">
        <v>20209426.800000001</v>
      </c>
      <c r="S3194" s="5">
        <v>230156.2</v>
      </c>
      <c r="T3194" s="5">
        <v>0</v>
      </c>
      <c r="U3194" s="3"/>
      <c r="V3194" s="5">
        <v>230156.2</v>
      </c>
      <c r="W3194" s="5">
        <v>0</v>
      </c>
      <c r="X3194" s="5"/>
      <c r="Y3194" s="5"/>
      <c r="Z3194" s="5">
        <f>Tbl_BalanceHistory[[#This Row],[Discretionary Recommended - Pre 2022]]+Tbl_BalanceHistory[[#This Row],[Discretionary Balance Recommended: Policy]]+Tbl_BalanceHistory[[#This Row],[Discretionary Balance Recommended: Commitments]]</f>
        <v>0</v>
      </c>
      <c r="AA3194" s="5">
        <f>Tbl_BalanceHistory[[#This Row],[Discretionary Balance]]-Tbl_BalanceHistory[[#This Row],[Discretionary Reappropriation]]</f>
        <v>230156.2</v>
      </c>
      <c r="AB3194" s="2"/>
      <c r="AC3194" s="2"/>
      <c r="AD3194" s="2"/>
      <c r="AE3194" s="2"/>
    </row>
    <row r="3195" spans="1:31" ht="60" x14ac:dyDescent="0.25">
      <c r="A3195" s="2" t="s">
        <v>577</v>
      </c>
      <c r="B3195" s="3">
        <v>9</v>
      </c>
      <c r="C3195" s="3">
        <v>601</v>
      </c>
      <c r="D3195" s="3" t="s">
        <v>591</v>
      </c>
      <c r="E3195" s="3" t="str">
        <f>_xlfn.XLOOKUP(Tbl_BalanceHistory[[#This Row],[RespAgy]],Tbl_Agencies[Agy Code],Tbl_Agencies[Agy Sort])</f>
        <v>135000</v>
      </c>
      <c r="F3195" s="2" t="str">
        <f>Tbl_BalanceHistory[[#This Row],[RespAgy]]&amp;": "&amp;Tbl_BalanceHistory[[#This Row],[RespAgency]]</f>
        <v>601: Department of Health</v>
      </c>
      <c r="G3195" s="3">
        <v>601</v>
      </c>
      <c r="H3195" s="3" t="s">
        <v>591</v>
      </c>
      <c r="I3195" s="3" t="str">
        <f>_xlfn.XLOOKUP(Tbl_BalanceHistory[[#This Row],[AgyCode]],Tbl_Agencies[Agy Code],Tbl_Agencies[Agy Sort])</f>
        <v>135000</v>
      </c>
      <c r="J3195" s="2" t="str">
        <f>Tbl_BalanceHistory[[#This Row],[AgyCode]]&amp;": "&amp;Tbl_BalanceHistory[[#This Row],[Agency Name]]</f>
        <v>601: Department of Health</v>
      </c>
      <c r="K3195" s="1">
        <v>2021</v>
      </c>
      <c r="L3195" s="3">
        <v>492</v>
      </c>
      <c r="M3195" s="3" t="s">
        <v>599</v>
      </c>
      <c r="N3195" s="2" t="str">
        <f>Tbl_BalanceHistory[[#This Row],[ProgramCode]]&amp;": "&amp;Tbl_BalanceHistory[[#This Row],[Program Name]]</f>
        <v>492: Financial Assistance to Community Human Services Organizations</v>
      </c>
      <c r="O3195" s="3" t="s">
        <v>886</v>
      </c>
      <c r="P3195" s="1" t="str">
        <f>IF(Tbl_BalanceHistory[[#This Row],[FundCode]]="0100","GF",IF(Tbl_BalanceHistory[[#This Row],[FundCode]]="01000","GF","Hi Ed / OCR"))</f>
        <v>GF</v>
      </c>
      <c r="Q3195" s="5">
        <v>20439583</v>
      </c>
      <c r="R3195" s="5">
        <v>20420344.27</v>
      </c>
      <c r="S3195" s="5">
        <v>19238.73</v>
      </c>
      <c r="T3195" s="5">
        <v>0</v>
      </c>
      <c r="U3195" s="3"/>
      <c r="V3195" s="5">
        <v>19238.73</v>
      </c>
      <c r="W3195" s="5">
        <v>0</v>
      </c>
      <c r="X3195" s="5"/>
      <c r="Y3195" s="5"/>
      <c r="Z3195" s="5">
        <f>Tbl_BalanceHistory[[#This Row],[Discretionary Recommended - Pre 2022]]+Tbl_BalanceHistory[[#This Row],[Discretionary Balance Recommended: Policy]]+Tbl_BalanceHistory[[#This Row],[Discretionary Balance Recommended: Commitments]]</f>
        <v>0</v>
      </c>
      <c r="AA3195" s="5">
        <f>Tbl_BalanceHistory[[#This Row],[Discretionary Balance]]-Tbl_BalanceHistory[[#This Row],[Discretionary Reappropriation]]</f>
        <v>19238.73</v>
      </c>
      <c r="AB3195" s="2"/>
      <c r="AC3195" s="2"/>
      <c r="AD3195" s="2"/>
      <c r="AE3195" s="2"/>
    </row>
    <row r="3196" spans="1:31" ht="60" x14ac:dyDescent="0.25">
      <c r="A3196" s="2" t="s">
        <v>577</v>
      </c>
      <c r="B3196" s="3">
        <v>9</v>
      </c>
      <c r="C3196" s="3">
        <v>601</v>
      </c>
      <c r="D3196" s="3" t="s">
        <v>591</v>
      </c>
      <c r="E3196" s="3" t="str">
        <f>_xlfn.XLOOKUP(Tbl_BalanceHistory[[#This Row],[RespAgy]],Tbl_Agencies[Agy Code],Tbl_Agencies[Agy Sort])</f>
        <v>135000</v>
      </c>
      <c r="F3196" s="2" t="str">
        <f>Tbl_BalanceHistory[[#This Row],[RespAgy]]&amp;": "&amp;Tbl_BalanceHistory[[#This Row],[RespAgency]]</f>
        <v>601: Department of Health</v>
      </c>
      <c r="G3196" s="3">
        <v>601</v>
      </c>
      <c r="H3196" s="3" t="s">
        <v>591</v>
      </c>
      <c r="I3196" s="3" t="str">
        <f>_xlfn.XLOOKUP(Tbl_BalanceHistory[[#This Row],[AgyCode]],Tbl_Agencies[Agy Code],Tbl_Agencies[Agy Sort])</f>
        <v>135000</v>
      </c>
      <c r="J3196" s="2" t="str">
        <f>Tbl_BalanceHistory[[#This Row],[AgyCode]]&amp;": "&amp;Tbl_BalanceHistory[[#This Row],[Agency Name]]</f>
        <v>601: Department of Health</v>
      </c>
      <c r="K3196" s="1">
        <v>2022</v>
      </c>
      <c r="L3196" s="3">
        <v>492</v>
      </c>
      <c r="M3196" s="3" t="s">
        <v>599</v>
      </c>
      <c r="N3196" s="2" t="str">
        <f>Tbl_BalanceHistory[[#This Row],[ProgramCode]]&amp;": "&amp;Tbl_BalanceHistory[[#This Row],[Program Name]]</f>
        <v>492: Financial Assistance to Community Human Services Organizations</v>
      </c>
      <c r="O3196" s="3" t="s">
        <v>886</v>
      </c>
      <c r="P3196" s="1" t="str">
        <f>IF(Tbl_BalanceHistory[[#This Row],[FundCode]]="0100","GF",IF(Tbl_BalanceHistory[[#This Row],[FundCode]]="01000","GF","Hi Ed / OCR"))</f>
        <v>GF</v>
      </c>
      <c r="Q3196" s="5">
        <v>19883384</v>
      </c>
      <c r="R3196" s="5">
        <v>19489533.32</v>
      </c>
      <c r="S3196" s="5">
        <v>393850.68</v>
      </c>
      <c r="T3196" s="5">
        <v>0</v>
      </c>
      <c r="U3196" s="3"/>
      <c r="V3196" s="5">
        <v>393850.68</v>
      </c>
      <c r="W3196" s="5"/>
      <c r="X3196" s="5">
        <v>0</v>
      </c>
      <c r="Y3196" s="5">
        <v>0</v>
      </c>
      <c r="Z3196" s="5">
        <f>Tbl_BalanceHistory[[#This Row],[Discretionary Recommended - Pre 2022]]+Tbl_BalanceHistory[[#This Row],[Discretionary Balance Recommended: Policy]]+Tbl_BalanceHistory[[#This Row],[Discretionary Balance Recommended: Commitments]]</f>
        <v>0</v>
      </c>
      <c r="AA3196" s="5">
        <f>Tbl_BalanceHistory[[#This Row],[Discretionary Balance]]-Tbl_BalanceHistory[[#This Row],[Discretionary Reappropriation]]</f>
        <v>393850.68</v>
      </c>
      <c r="AB3196" s="2"/>
      <c r="AC3196" s="2"/>
      <c r="AD3196" s="2"/>
      <c r="AE3196" s="2"/>
    </row>
    <row r="3197" spans="1:31" ht="60" x14ac:dyDescent="0.25">
      <c r="A3197" s="2" t="s">
        <v>577</v>
      </c>
      <c r="B3197" s="3">
        <v>9</v>
      </c>
      <c r="C3197" s="3">
        <v>601</v>
      </c>
      <c r="D3197" s="3" t="s">
        <v>591</v>
      </c>
      <c r="E3197" s="3" t="str">
        <f>_xlfn.XLOOKUP(Tbl_BalanceHistory[[#This Row],[RespAgy]],Tbl_Agencies[Agy Code],Tbl_Agencies[Agy Sort])</f>
        <v>135000</v>
      </c>
      <c r="F3197" s="2" t="str">
        <f>Tbl_BalanceHistory[[#This Row],[RespAgy]]&amp;": "&amp;Tbl_BalanceHistory[[#This Row],[RespAgency]]</f>
        <v>601: Department of Health</v>
      </c>
      <c r="G3197" s="3">
        <v>601</v>
      </c>
      <c r="H3197" s="3" t="s">
        <v>591</v>
      </c>
      <c r="I3197" s="3" t="str">
        <f>_xlfn.XLOOKUP(Tbl_BalanceHistory[[#This Row],[AgyCode]],Tbl_Agencies[Agy Code],Tbl_Agencies[Agy Sort])</f>
        <v>135000</v>
      </c>
      <c r="J3197" s="2" t="str">
        <f>Tbl_BalanceHistory[[#This Row],[AgyCode]]&amp;": "&amp;Tbl_BalanceHistory[[#This Row],[Agency Name]]</f>
        <v>601: Department of Health</v>
      </c>
      <c r="K3197" s="1">
        <v>2023</v>
      </c>
      <c r="L3197" s="3">
        <v>492</v>
      </c>
      <c r="M3197" s="3" t="s">
        <v>599</v>
      </c>
      <c r="N3197" s="2" t="str">
        <f>Tbl_BalanceHistory[[#This Row],[ProgramCode]]&amp;": "&amp;Tbl_BalanceHistory[[#This Row],[Program Name]]</f>
        <v>492: Financial Assistance to Community Human Services Organizations</v>
      </c>
      <c r="O3197" s="3" t="s">
        <v>886</v>
      </c>
      <c r="P3197" s="1" t="str">
        <f>IF(Tbl_BalanceHistory[[#This Row],[FundCode]]="0100","GF",IF(Tbl_BalanceHistory[[#This Row],[FundCode]]="01000","GF","Hi Ed / OCR"))</f>
        <v>GF</v>
      </c>
      <c r="Q3197" s="5">
        <v>24532423</v>
      </c>
      <c r="R3197" s="5">
        <v>23400221.510000002</v>
      </c>
      <c r="S3197" s="5">
        <v>1132201.49</v>
      </c>
      <c r="T3197" s="5">
        <v>0</v>
      </c>
      <c r="U3197" s="3"/>
      <c r="V3197" s="5">
        <v>1132201.49</v>
      </c>
      <c r="W3197" s="5">
        <v>0</v>
      </c>
      <c r="X3197" s="5">
        <v>1132201.49</v>
      </c>
      <c r="Y3197" s="5">
        <v>0</v>
      </c>
      <c r="Z3197" s="5">
        <v>1132201.49</v>
      </c>
      <c r="AA3197" s="5">
        <v>0</v>
      </c>
      <c r="AB3197" s="2"/>
      <c r="AC3197" s="2" t="s">
        <v>2411</v>
      </c>
      <c r="AD3197" s="2"/>
      <c r="AE3197" s="2"/>
    </row>
    <row r="3198" spans="1:31" ht="90" x14ac:dyDescent="0.25">
      <c r="A3198" s="2" t="s">
        <v>577</v>
      </c>
      <c r="B3198" s="3">
        <v>9</v>
      </c>
      <c r="C3198" s="3">
        <v>601</v>
      </c>
      <c r="D3198" s="3" t="s">
        <v>591</v>
      </c>
      <c r="E3198" s="3" t="str">
        <f>_xlfn.XLOOKUP(Tbl_BalanceHistory[[#This Row],[RespAgy]],Tbl_Agencies[Agy Code],Tbl_Agencies[Agy Sort])</f>
        <v>135000</v>
      </c>
      <c r="F3198" s="2" t="str">
        <f>Tbl_BalanceHistory[[#This Row],[RespAgy]]&amp;": "&amp;Tbl_BalanceHistory[[#This Row],[RespAgency]]</f>
        <v>601: Department of Health</v>
      </c>
      <c r="G3198" s="3">
        <v>601</v>
      </c>
      <c r="H3198" s="3" t="s">
        <v>591</v>
      </c>
      <c r="I3198" s="3" t="str">
        <f>_xlfn.XLOOKUP(Tbl_BalanceHistory[[#This Row],[AgyCode]],Tbl_Agencies[Agy Code],Tbl_Agencies[Agy Sort])</f>
        <v>135000</v>
      </c>
      <c r="J3198" s="2" t="str">
        <f>Tbl_BalanceHistory[[#This Row],[AgyCode]]&amp;": "&amp;Tbl_BalanceHistory[[#This Row],[Agency Name]]</f>
        <v>601: Department of Health</v>
      </c>
      <c r="K3198" s="1">
        <v>2024</v>
      </c>
      <c r="L3198" s="3">
        <v>492</v>
      </c>
      <c r="M3198" s="3" t="s">
        <v>599</v>
      </c>
      <c r="N3198" s="2" t="str">
        <f>Tbl_BalanceHistory[[#This Row],[ProgramCode]]&amp;": "&amp;Tbl_BalanceHistory[[#This Row],[Program Name]]</f>
        <v>492: Financial Assistance to Community Human Services Organizations</v>
      </c>
      <c r="O3198" s="3" t="s">
        <v>886</v>
      </c>
      <c r="P3198" s="1" t="str">
        <f>IF(Tbl_BalanceHistory[[#This Row],[FundCode]]="0100","GF",IF(Tbl_BalanceHistory[[#This Row],[FundCode]]="01000","GF","Hi Ed / OCR"))</f>
        <v>GF</v>
      </c>
      <c r="Q3198" s="5">
        <v>23865423</v>
      </c>
      <c r="R3198" s="5">
        <v>22946455</v>
      </c>
      <c r="S3198" s="5">
        <v>918968</v>
      </c>
      <c r="T3198" s="5">
        <v>0</v>
      </c>
      <c r="U3198" s="3"/>
      <c r="V3198" s="5">
        <v>918968</v>
      </c>
      <c r="W3198" s="5">
        <v>0</v>
      </c>
      <c r="X3198" s="5">
        <v>0</v>
      </c>
      <c r="Y3198" s="5">
        <v>500223.96</v>
      </c>
      <c r="Z3198" s="5">
        <v>500223.96</v>
      </c>
      <c r="AA3198" s="5">
        <v>418744.04</v>
      </c>
      <c r="AB3198" s="2"/>
      <c r="AC3198" s="2"/>
      <c r="AD3198" s="2" t="s">
        <v>2572</v>
      </c>
      <c r="AE3198" s="2"/>
    </row>
    <row r="3199" spans="1:31" ht="45" x14ac:dyDescent="0.25">
      <c r="A3199" s="2" t="s">
        <v>2025</v>
      </c>
      <c r="B3199" s="3">
        <v>9</v>
      </c>
      <c r="C3199" s="3">
        <v>601</v>
      </c>
      <c r="D3199" s="3" t="s">
        <v>591</v>
      </c>
      <c r="E3199" s="3" t="str">
        <f>_xlfn.XLOOKUP(Tbl_BalanceHistory[[#This Row],[RespAgy]],Tbl_Agencies[Agy Code],Tbl_Agencies[Agy Sort])</f>
        <v>135000</v>
      </c>
      <c r="F3199" s="2" t="str">
        <f>Tbl_BalanceHistory[[#This Row],[RespAgy]]&amp;": "&amp;Tbl_BalanceHistory[[#This Row],[RespAgency]]</f>
        <v>601: Department of Health</v>
      </c>
      <c r="G3199" s="3">
        <v>601</v>
      </c>
      <c r="H3199" s="3" t="s">
        <v>591</v>
      </c>
      <c r="I3199" s="3" t="str">
        <f>_xlfn.XLOOKUP(Tbl_BalanceHistory[[#This Row],[AgyCode]],Tbl_Agencies[Agy Code],Tbl_Agencies[Agy Sort])</f>
        <v>135000</v>
      </c>
      <c r="J3199" s="2" t="str">
        <f>Tbl_BalanceHistory[[#This Row],[AgyCode]]&amp;": "&amp;Tbl_BalanceHistory[[#This Row],[Agency Name]]</f>
        <v>601: Department of Health</v>
      </c>
      <c r="K3199" s="1">
        <v>2014</v>
      </c>
      <c r="L3199" s="3">
        <v>499</v>
      </c>
      <c r="M3199" s="3" t="s">
        <v>62</v>
      </c>
      <c r="N3199" s="2" t="str">
        <f>Tbl_BalanceHistory[[#This Row],[ProgramCode]]&amp;": "&amp;Tbl_BalanceHistory[[#This Row],[Program Name]]</f>
        <v>499: Administrative and Support Services</v>
      </c>
      <c r="O3199" s="3" t="s">
        <v>1730</v>
      </c>
      <c r="P3199" s="1" t="str">
        <f>IF(Tbl_BalanceHistory[[#This Row],[FundCode]]="0100","GF",IF(Tbl_BalanceHistory[[#This Row],[FundCode]]="01000","GF","Hi Ed / OCR"))</f>
        <v>GF</v>
      </c>
      <c r="Q3199" s="5">
        <v>13636829</v>
      </c>
      <c r="R3199" s="5">
        <v>13512036.24</v>
      </c>
      <c r="S3199" s="5">
        <v>124792</v>
      </c>
      <c r="T3199" s="5">
        <v>0</v>
      </c>
      <c r="U3199" s="3"/>
      <c r="V3199" s="5">
        <v>124792</v>
      </c>
      <c r="W3199" s="5">
        <v>120000</v>
      </c>
      <c r="X3199" s="5"/>
      <c r="Y3199" s="5"/>
      <c r="Z3199" s="5">
        <f>Tbl_BalanceHistory[[#This Row],[Discretionary Recommended - Pre 2022]]+Tbl_BalanceHistory[[#This Row],[Discretionary Balance Recommended: Policy]]+Tbl_BalanceHistory[[#This Row],[Discretionary Balance Recommended: Commitments]]</f>
        <v>120000</v>
      </c>
      <c r="AA3199" s="5">
        <f>Tbl_BalanceHistory[[#This Row],[Discretionary Balance]]-Tbl_BalanceHistory[[#This Row],[Discretionary Reappropriation]]</f>
        <v>4792</v>
      </c>
      <c r="AB3199" s="2" t="s">
        <v>1791</v>
      </c>
      <c r="AC3199" s="2"/>
      <c r="AD3199" s="2"/>
      <c r="AE3199" s="2"/>
    </row>
    <row r="3200" spans="1:31" ht="45" x14ac:dyDescent="0.25">
      <c r="A3200" s="2" t="s">
        <v>2025</v>
      </c>
      <c r="B3200" s="3">
        <v>9</v>
      </c>
      <c r="C3200" s="3">
        <v>601</v>
      </c>
      <c r="D3200" s="3" t="s">
        <v>591</v>
      </c>
      <c r="E3200" s="3" t="str">
        <f>_xlfn.XLOOKUP(Tbl_BalanceHistory[[#This Row],[RespAgy]],Tbl_Agencies[Agy Code],Tbl_Agencies[Agy Sort])</f>
        <v>135000</v>
      </c>
      <c r="F3200" s="2" t="str">
        <f>Tbl_BalanceHistory[[#This Row],[RespAgy]]&amp;": "&amp;Tbl_BalanceHistory[[#This Row],[RespAgency]]</f>
        <v>601: Department of Health</v>
      </c>
      <c r="G3200" s="3">
        <v>601</v>
      </c>
      <c r="H3200" s="3" t="s">
        <v>591</v>
      </c>
      <c r="I3200" s="3" t="str">
        <f>_xlfn.XLOOKUP(Tbl_BalanceHistory[[#This Row],[AgyCode]],Tbl_Agencies[Agy Code],Tbl_Agencies[Agy Sort])</f>
        <v>135000</v>
      </c>
      <c r="J3200" s="2" t="str">
        <f>Tbl_BalanceHistory[[#This Row],[AgyCode]]&amp;": "&amp;Tbl_BalanceHistory[[#This Row],[Agency Name]]</f>
        <v>601: Department of Health</v>
      </c>
      <c r="K3200" s="1">
        <v>2015</v>
      </c>
      <c r="L3200" s="3">
        <v>499</v>
      </c>
      <c r="M3200" s="3" t="s">
        <v>62</v>
      </c>
      <c r="N3200" s="2" t="str">
        <f>Tbl_BalanceHistory[[#This Row],[ProgramCode]]&amp;": "&amp;Tbl_BalanceHistory[[#This Row],[Program Name]]</f>
        <v>499: Administrative and Support Services</v>
      </c>
      <c r="O3200" s="3" t="s">
        <v>1730</v>
      </c>
      <c r="P3200" s="1" t="str">
        <f>IF(Tbl_BalanceHistory[[#This Row],[FundCode]]="0100","GF",IF(Tbl_BalanceHistory[[#This Row],[FundCode]]="01000","GF","Hi Ed / OCR"))</f>
        <v>GF</v>
      </c>
      <c r="Q3200" s="5">
        <v>15227919</v>
      </c>
      <c r="R3200" s="5">
        <v>15178078</v>
      </c>
      <c r="S3200" s="5">
        <v>49840</v>
      </c>
      <c r="T3200" s="5">
        <v>0</v>
      </c>
      <c r="U3200" s="3"/>
      <c r="V3200" s="5">
        <v>49840</v>
      </c>
      <c r="W3200" s="5">
        <v>49840</v>
      </c>
      <c r="X3200" s="5"/>
      <c r="Y3200" s="5"/>
      <c r="Z3200" s="5">
        <f>Tbl_BalanceHistory[[#This Row],[Discretionary Recommended - Pre 2022]]+Tbl_BalanceHistory[[#This Row],[Discretionary Balance Recommended: Policy]]+Tbl_BalanceHistory[[#This Row],[Discretionary Balance Recommended: Commitments]]</f>
        <v>49840</v>
      </c>
      <c r="AA3200" s="5">
        <f>Tbl_BalanceHistory[[#This Row],[Discretionary Balance]]-Tbl_BalanceHistory[[#This Row],[Discretionary Reappropriation]]</f>
        <v>0</v>
      </c>
      <c r="AB3200" s="2" t="s">
        <v>2038</v>
      </c>
      <c r="AC3200" s="2"/>
      <c r="AD3200" s="2"/>
      <c r="AE3200" s="2"/>
    </row>
    <row r="3201" spans="1:31" ht="45" x14ac:dyDescent="0.25">
      <c r="A3201" s="2" t="s">
        <v>2025</v>
      </c>
      <c r="B3201" s="3">
        <v>9</v>
      </c>
      <c r="C3201" s="3">
        <v>601</v>
      </c>
      <c r="D3201" s="3" t="s">
        <v>591</v>
      </c>
      <c r="E3201" s="3" t="str">
        <f>_xlfn.XLOOKUP(Tbl_BalanceHistory[[#This Row],[RespAgy]],Tbl_Agencies[Agy Code],Tbl_Agencies[Agy Sort])</f>
        <v>135000</v>
      </c>
      <c r="F3201" s="2" t="str">
        <f>Tbl_BalanceHistory[[#This Row],[RespAgy]]&amp;": "&amp;Tbl_BalanceHistory[[#This Row],[RespAgency]]</f>
        <v>601: Department of Health</v>
      </c>
      <c r="G3201" s="3">
        <v>601</v>
      </c>
      <c r="H3201" s="3" t="s">
        <v>591</v>
      </c>
      <c r="I3201" s="3" t="str">
        <f>_xlfn.XLOOKUP(Tbl_BalanceHistory[[#This Row],[AgyCode]],Tbl_Agencies[Agy Code],Tbl_Agencies[Agy Sort])</f>
        <v>135000</v>
      </c>
      <c r="J3201" s="2" t="str">
        <f>Tbl_BalanceHistory[[#This Row],[AgyCode]]&amp;": "&amp;Tbl_BalanceHistory[[#This Row],[Agency Name]]</f>
        <v>601: Department of Health</v>
      </c>
      <c r="K3201" s="1">
        <v>2016</v>
      </c>
      <c r="L3201" s="3">
        <v>499</v>
      </c>
      <c r="M3201" s="3" t="s">
        <v>62</v>
      </c>
      <c r="N3201" s="2" t="str">
        <f>Tbl_BalanceHistory[[#This Row],[ProgramCode]]&amp;": "&amp;Tbl_BalanceHistory[[#This Row],[Program Name]]</f>
        <v>499: Administrative and Support Services</v>
      </c>
      <c r="O3201" s="3" t="s">
        <v>1730</v>
      </c>
      <c r="P3201" s="1" t="str">
        <f>IF(Tbl_BalanceHistory[[#This Row],[FundCode]]="0100","GF",IF(Tbl_BalanceHistory[[#This Row],[FundCode]]="01000","GF","Hi Ed / OCR"))</f>
        <v>GF</v>
      </c>
      <c r="Q3201" s="5">
        <v>16303891</v>
      </c>
      <c r="R3201" s="5">
        <v>16302655.32</v>
      </c>
      <c r="S3201" s="5">
        <v>1235</v>
      </c>
      <c r="T3201" s="5">
        <v>0</v>
      </c>
      <c r="U3201" s="3"/>
      <c r="V3201" s="5">
        <v>1235</v>
      </c>
      <c r="W3201" s="5">
        <v>0</v>
      </c>
      <c r="X3201" s="5"/>
      <c r="Y3201" s="5"/>
      <c r="Z3201" s="5">
        <f>Tbl_BalanceHistory[[#This Row],[Discretionary Recommended - Pre 2022]]+Tbl_BalanceHistory[[#This Row],[Discretionary Balance Recommended: Policy]]+Tbl_BalanceHistory[[#This Row],[Discretionary Balance Recommended: Commitments]]</f>
        <v>0</v>
      </c>
      <c r="AA3201" s="5">
        <f>Tbl_BalanceHistory[[#This Row],[Discretionary Balance]]-Tbl_BalanceHistory[[#This Row],[Discretionary Reappropriation]]</f>
        <v>1235</v>
      </c>
      <c r="AB3201" s="2"/>
      <c r="AC3201" s="2"/>
      <c r="AD3201" s="2"/>
      <c r="AE3201" s="2"/>
    </row>
    <row r="3202" spans="1:31" ht="45" x14ac:dyDescent="0.25">
      <c r="A3202" s="2" t="s">
        <v>2025</v>
      </c>
      <c r="B3202" s="3">
        <v>9</v>
      </c>
      <c r="C3202" s="3">
        <v>601</v>
      </c>
      <c r="D3202" s="3" t="s">
        <v>591</v>
      </c>
      <c r="E3202" s="3" t="str">
        <f>_xlfn.XLOOKUP(Tbl_BalanceHistory[[#This Row],[RespAgy]],Tbl_Agencies[Agy Code],Tbl_Agencies[Agy Sort])</f>
        <v>135000</v>
      </c>
      <c r="F3202" s="2" t="str">
        <f>Tbl_BalanceHistory[[#This Row],[RespAgy]]&amp;": "&amp;Tbl_BalanceHistory[[#This Row],[RespAgency]]</f>
        <v>601: Department of Health</v>
      </c>
      <c r="G3202" s="3">
        <v>601</v>
      </c>
      <c r="H3202" s="3" t="s">
        <v>591</v>
      </c>
      <c r="I3202" s="3" t="str">
        <f>_xlfn.XLOOKUP(Tbl_BalanceHistory[[#This Row],[AgyCode]],Tbl_Agencies[Agy Code],Tbl_Agencies[Agy Sort])</f>
        <v>135000</v>
      </c>
      <c r="J3202" s="2" t="str">
        <f>Tbl_BalanceHistory[[#This Row],[AgyCode]]&amp;": "&amp;Tbl_BalanceHistory[[#This Row],[Agency Name]]</f>
        <v>601: Department of Health</v>
      </c>
      <c r="K3202" s="1">
        <v>2017</v>
      </c>
      <c r="L3202" s="3">
        <v>499</v>
      </c>
      <c r="M3202" s="3" t="s">
        <v>62</v>
      </c>
      <c r="N3202" s="2" t="str">
        <f>Tbl_BalanceHistory[[#This Row],[ProgramCode]]&amp;": "&amp;Tbl_BalanceHistory[[#This Row],[Program Name]]</f>
        <v>499: Administrative and Support Services</v>
      </c>
      <c r="O3202" s="3" t="s">
        <v>886</v>
      </c>
      <c r="P3202" s="1" t="str">
        <f>IF(Tbl_BalanceHistory[[#This Row],[FundCode]]="0100","GF",IF(Tbl_BalanceHistory[[#This Row],[FundCode]]="01000","GF","Hi Ed / OCR"))</f>
        <v>GF</v>
      </c>
      <c r="Q3202" s="5">
        <v>15391063</v>
      </c>
      <c r="R3202" s="5">
        <v>15390965.25</v>
      </c>
      <c r="S3202" s="5">
        <v>97</v>
      </c>
      <c r="T3202" s="5">
        <v>0</v>
      </c>
      <c r="U3202" s="3"/>
      <c r="V3202" s="5">
        <v>97</v>
      </c>
      <c r="W3202" s="5">
        <v>0</v>
      </c>
      <c r="X3202" s="5"/>
      <c r="Y3202" s="5"/>
      <c r="Z3202" s="5">
        <f>Tbl_BalanceHistory[[#This Row],[Discretionary Recommended - Pre 2022]]+Tbl_BalanceHistory[[#This Row],[Discretionary Balance Recommended: Policy]]+Tbl_BalanceHistory[[#This Row],[Discretionary Balance Recommended: Commitments]]</f>
        <v>0</v>
      </c>
      <c r="AA3202" s="5">
        <f>Tbl_BalanceHistory[[#This Row],[Discretionary Balance]]-Tbl_BalanceHistory[[#This Row],[Discretionary Reappropriation]]</f>
        <v>97</v>
      </c>
      <c r="AB3202" s="2"/>
      <c r="AC3202" s="2"/>
      <c r="AD3202" s="2"/>
      <c r="AE3202" s="2"/>
    </row>
    <row r="3203" spans="1:31" ht="45" x14ac:dyDescent="0.25">
      <c r="A3203" s="2" t="s">
        <v>2025</v>
      </c>
      <c r="B3203" s="3">
        <v>9</v>
      </c>
      <c r="C3203" s="3">
        <v>601</v>
      </c>
      <c r="D3203" s="3" t="s">
        <v>591</v>
      </c>
      <c r="E3203" s="3" t="str">
        <f>_xlfn.XLOOKUP(Tbl_BalanceHistory[[#This Row],[RespAgy]],Tbl_Agencies[Agy Code],Tbl_Agencies[Agy Sort])</f>
        <v>135000</v>
      </c>
      <c r="F3203" s="2" t="str">
        <f>Tbl_BalanceHistory[[#This Row],[RespAgy]]&amp;": "&amp;Tbl_BalanceHistory[[#This Row],[RespAgency]]</f>
        <v>601: Department of Health</v>
      </c>
      <c r="G3203" s="3">
        <v>601</v>
      </c>
      <c r="H3203" s="3" t="s">
        <v>591</v>
      </c>
      <c r="I3203" s="3" t="str">
        <f>_xlfn.XLOOKUP(Tbl_BalanceHistory[[#This Row],[AgyCode]],Tbl_Agencies[Agy Code],Tbl_Agencies[Agy Sort])</f>
        <v>135000</v>
      </c>
      <c r="J3203" s="2" t="str">
        <f>Tbl_BalanceHistory[[#This Row],[AgyCode]]&amp;": "&amp;Tbl_BalanceHistory[[#This Row],[Agency Name]]</f>
        <v>601: Department of Health</v>
      </c>
      <c r="K3203" s="1">
        <v>2018</v>
      </c>
      <c r="L3203" s="3">
        <v>499</v>
      </c>
      <c r="M3203" s="3" t="s">
        <v>62</v>
      </c>
      <c r="N3203" s="2" t="str">
        <f>Tbl_BalanceHistory[[#This Row],[ProgramCode]]&amp;": "&amp;Tbl_BalanceHistory[[#This Row],[Program Name]]</f>
        <v>499: Administrative and Support Services</v>
      </c>
      <c r="O3203" s="3" t="s">
        <v>886</v>
      </c>
      <c r="P3203" s="1" t="str">
        <f>IF(Tbl_BalanceHistory[[#This Row],[FundCode]]="0100","GF",IF(Tbl_BalanceHistory[[#This Row],[FundCode]]="01000","GF","Hi Ed / OCR"))</f>
        <v>GF</v>
      </c>
      <c r="Q3203" s="5">
        <v>17334341</v>
      </c>
      <c r="R3203" s="5">
        <v>17334341</v>
      </c>
      <c r="S3203" s="5">
        <v>0</v>
      </c>
      <c r="T3203" s="5">
        <v>0</v>
      </c>
      <c r="U3203" s="3"/>
      <c r="V3203" s="5">
        <v>0</v>
      </c>
      <c r="W3203" s="5">
        <v>0</v>
      </c>
      <c r="X3203" s="5"/>
      <c r="Y3203" s="5"/>
      <c r="Z3203" s="5">
        <f>Tbl_BalanceHistory[[#This Row],[Discretionary Recommended - Pre 2022]]+Tbl_BalanceHistory[[#This Row],[Discretionary Balance Recommended: Policy]]+Tbl_BalanceHistory[[#This Row],[Discretionary Balance Recommended: Commitments]]</f>
        <v>0</v>
      </c>
      <c r="AA3203" s="5">
        <f>Tbl_BalanceHistory[[#This Row],[Discretionary Balance]]-Tbl_BalanceHistory[[#This Row],[Discretionary Reappropriation]]</f>
        <v>0</v>
      </c>
      <c r="AB3203" s="2"/>
      <c r="AC3203" s="2"/>
      <c r="AD3203" s="2"/>
      <c r="AE3203" s="2"/>
    </row>
    <row r="3204" spans="1:31" ht="45" x14ac:dyDescent="0.25">
      <c r="A3204" s="2" t="s">
        <v>2025</v>
      </c>
      <c r="B3204" s="3">
        <v>9</v>
      </c>
      <c r="C3204" s="3">
        <v>601</v>
      </c>
      <c r="D3204" s="3" t="s">
        <v>591</v>
      </c>
      <c r="E3204" s="3" t="str">
        <f>_xlfn.XLOOKUP(Tbl_BalanceHistory[[#This Row],[RespAgy]],Tbl_Agencies[Agy Code],Tbl_Agencies[Agy Sort])</f>
        <v>135000</v>
      </c>
      <c r="F3204" s="2" t="str">
        <f>Tbl_BalanceHistory[[#This Row],[RespAgy]]&amp;": "&amp;Tbl_BalanceHistory[[#This Row],[RespAgency]]</f>
        <v>601: Department of Health</v>
      </c>
      <c r="G3204" s="3">
        <v>601</v>
      </c>
      <c r="H3204" s="3" t="s">
        <v>591</v>
      </c>
      <c r="I3204" s="3" t="str">
        <f>_xlfn.XLOOKUP(Tbl_BalanceHistory[[#This Row],[AgyCode]],Tbl_Agencies[Agy Code],Tbl_Agencies[Agy Sort])</f>
        <v>135000</v>
      </c>
      <c r="J3204" s="2" t="str">
        <f>Tbl_BalanceHistory[[#This Row],[AgyCode]]&amp;": "&amp;Tbl_BalanceHistory[[#This Row],[Agency Name]]</f>
        <v>601: Department of Health</v>
      </c>
      <c r="K3204" s="1">
        <v>2019</v>
      </c>
      <c r="L3204" s="3">
        <v>499</v>
      </c>
      <c r="M3204" s="3" t="s">
        <v>62</v>
      </c>
      <c r="N3204" s="2" t="str">
        <f>Tbl_BalanceHistory[[#This Row],[ProgramCode]]&amp;": "&amp;Tbl_BalanceHistory[[#This Row],[Program Name]]</f>
        <v>499: Administrative and Support Services</v>
      </c>
      <c r="O3204" s="3" t="s">
        <v>886</v>
      </c>
      <c r="P3204" s="1" t="str">
        <f>IF(Tbl_BalanceHistory[[#This Row],[FundCode]]="0100","GF",IF(Tbl_BalanceHistory[[#This Row],[FundCode]]="01000","GF","Hi Ed / OCR"))</f>
        <v>GF</v>
      </c>
      <c r="Q3204" s="5">
        <v>17532242</v>
      </c>
      <c r="R3204" s="5">
        <v>17532242</v>
      </c>
      <c r="S3204" s="5">
        <v>0</v>
      </c>
      <c r="T3204" s="5">
        <v>0</v>
      </c>
      <c r="U3204" s="3"/>
      <c r="V3204" s="5">
        <v>0</v>
      </c>
      <c r="W3204" s="5">
        <v>0</v>
      </c>
      <c r="X3204" s="5"/>
      <c r="Y3204" s="5"/>
      <c r="Z3204" s="5">
        <f>Tbl_BalanceHistory[[#This Row],[Discretionary Recommended - Pre 2022]]+Tbl_BalanceHistory[[#This Row],[Discretionary Balance Recommended: Policy]]+Tbl_BalanceHistory[[#This Row],[Discretionary Balance Recommended: Commitments]]</f>
        <v>0</v>
      </c>
      <c r="AA3204" s="5">
        <f>Tbl_BalanceHistory[[#This Row],[Discretionary Balance]]-Tbl_BalanceHistory[[#This Row],[Discretionary Reappropriation]]</f>
        <v>0</v>
      </c>
      <c r="AB3204" s="2"/>
      <c r="AC3204" s="2"/>
      <c r="AD3204" s="2"/>
      <c r="AE3204" s="2"/>
    </row>
    <row r="3205" spans="1:31" ht="45" x14ac:dyDescent="0.25">
      <c r="A3205" s="2" t="s">
        <v>577</v>
      </c>
      <c r="B3205" s="3">
        <v>9</v>
      </c>
      <c r="C3205" s="3">
        <v>601</v>
      </c>
      <c r="D3205" s="3" t="s">
        <v>591</v>
      </c>
      <c r="E3205" s="3" t="str">
        <f>_xlfn.XLOOKUP(Tbl_BalanceHistory[[#This Row],[RespAgy]],Tbl_Agencies[Agy Code],Tbl_Agencies[Agy Sort])</f>
        <v>135000</v>
      </c>
      <c r="F3205" s="2" t="str">
        <f>Tbl_BalanceHistory[[#This Row],[RespAgy]]&amp;": "&amp;Tbl_BalanceHistory[[#This Row],[RespAgency]]</f>
        <v>601: Department of Health</v>
      </c>
      <c r="G3205" s="3">
        <v>601</v>
      </c>
      <c r="H3205" s="3" t="s">
        <v>591</v>
      </c>
      <c r="I3205" s="3" t="str">
        <f>_xlfn.XLOOKUP(Tbl_BalanceHistory[[#This Row],[AgyCode]],Tbl_Agencies[Agy Code],Tbl_Agencies[Agy Sort])</f>
        <v>135000</v>
      </c>
      <c r="J3205" s="2" t="str">
        <f>Tbl_BalanceHistory[[#This Row],[AgyCode]]&amp;": "&amp;Tbl_BalanceHistory[[#This Row],[Agency Name]]</f>
        <v>601: Department of Health</v>
      </c>
      <c r="K3205" s="1">
        <v>2020</v>
      </c>
      <c r="L3205" s="3">
        <v>499</v>
      </c>
      <c r="M3205" s="3" t="s">
        <v>62</v>
      </c>
      <c r="N3205" s="2" t="str">
        <f>Tbl_BalanceHistory[[#This Row],[ProgramCode]]&amp;": "&amp;Tbl_BalanceHistory[[#This Row],[Program Name]]</f>
        <v>499: Administrative and Support Services</v>
      </c>
      <c r="O3205" s="3" t="s">
        <v>886</v>
      </c>
      <c r="P3205" s="1" t="str">
        <f>IF(Tbl_BalanceHistory[[#This Row],[FundCode]]="0100","GF",IF(Tbl_BalanceHistory[[#This Row],[FundCode]]="01000","GF","Hi Ed / OCR"))</f>
        <v>GF</v>
      </c>
      <c r="Q3205" s="5">
        <v>20676758</v>
      </c>
      <c r="R3205" s="5">
        <v>20154920.609999999</v>
      </c>
      <c r="S3205" s="5">
        <v>521837.39</v>
      </c>
      <c r="T3205" s="5">
        <v>0</v>
      </c>
      <c r="U3205" s="3"/>
      <c r="V3205" s="5">
        <v>521837.39</v>
      </c>
      <c r="W3205" s="5">
        <v>0</v>
      </c>
      <c r="X3205" s="5"/>
      <c r="Y3205" s="5"/>
      <c r="Z3205" s="5">
        <f>Tbl_BalanceHistory[[#This Row],[Discretionary Recommended - Pre 2022]]+Tbl_BalanceHistory[[#This Row],[Discretionary Balance Recommended: Policy]]+Tbl_BalanceHistory[[#This Row],[Discretionary Balance Recommended: Commitments]]</f>
        <v>0</v>
      </c>
      <c r="AA3205" s="5">
        <f>Tbl_BalanceHistory[[#This Row],[Discretionary Balance]]-Tbl_BalanceHistory[[#This Row],[Discretionary Reappropriation]]</f>
        <v>521837.39</v>
      </c>
      <c r="AB3205" s="2"/>
      <c r="AC3205" s="2"/>
      <c r="AD3205" s="2"/>
      <c r="AE3205" s="2"/>
    </row>
    <row r="3206" spans="1:31" ht="45" x14ac:dyDescent="0.25">
      <c r="A3206" s="2" t="s">
        <v>577</v>
      </c>
      <c r="B3206" s="3">
        <v>9</v>
      </c>
      <c r="C3206" s="3">
        <v>601</v>
      </c>
      <c r="D3206" s="3" t="s">
        <v>591</v>
      </c>
      <c r="E3206" s="3" t="str">
        <f>_xlfn.XLOOKUP(Tbl_BalanceHistory[[#This Row],[RespAgy]],Tbl_Agencies[Agy Code],Tbl_Agencies[Agy Sort])</f>
        <v>135000</v>
      </c>
      <c r="F3206" s="2" t="str">
        <f>Tbl_BalanceHistory[[#This Row],[RespAgy]]&amp;": "&amp;Tbl_BalanceHistory[[#This Row],[RespAgency]]</f>
        <v>601: Department of Health</v>
      </c>
      <c r="G3206" s="3">
        <v>601</v>
      </c>
      <c r="H3206" s="3" t="s">
        <v>591</v>
      </c>
      <c r="I3206" s="3" t="str">
        <f>_xlfn.XLOOKUP(Tbl_BalanceHistory[[#This Row],[AgyCode]],Tbl_Agencies[Agy Code],Tbl_Agencies[Agy Sort])</f>
        <v>135000</v>
      </c>
      <c r="J3206" s="2" t="str">
        <f>Tbl_BalanceHistory[[#This Row],[AgyCode]]&amp;": "&amp;Tbl_BalanceHistory[[#This Row],[Agency Name]]</f>
        <v>601: Department of Health</v>
      </c>
      <c r="K3206" s="1">
        <v>2021</v>
      </c>
      <c r="L3206" s="3">
        <v>499</v>
      </c>
      <c r="M3206" s="3" t="s">
        <v>62</v>
      </c>
      <c r="N3206" s="2" t="str">
        <f>Tbl_BalanceHistory[[#This Row],[ProgramCode]]&amp;": "&amp;Tbl_BalanceHistory[[#This Row],[Program Name]]</f>
        <v>499: Administrative and Support Services</v>
      </c>
      <c r="O3206" s="3" t="s">
        <v>886</v>
      </c>
      <c r="P3206" s="1" t="str">
        <f>IF(Tbl_BalanceHistory[[#This Row],[FundCode]]="0100","GF",IF(Tbl_BalanceHistory[[#This Row],[FundCode]]="01000","GF","Hi Ed / OCR"))</f>
        <v>GF</v>
      </c>
      <c r="Q3206" s="5">
        <v>18787655</v>
      </c>
      <c r="R3206" s="5">
        <v>18787655</v>
      </c>
      <c r="S3206" s="5">
        <v>0</v>
      </c>
      <c r="T3206" s="5">
        <v>0</v>
      </c>
      <c r="U3206" s="3"/>
      <c r="V3206" s="5">
        <v>0</v>
      </c>
      <c r="W3206" s="5">
        <v>0</v>
      </c>
      <c r="X3206" s="5"/>
      <c r="Y3206" s="5"/>
      <c r="Z3206" s="5">
        <f>Tbl_BalanceHistory[[#This Row],[Discretionary Recommended - Pre 2022]]+Tbl_BalanceHistory[[#This Row],[Discretionary Balance Recommended: Policy]]+Tbl_BalanceHistory[[#This Row],[Discretionary Balance Recommended: Commitments]]</f>
        <v>0</v>
      </c>
      <c r="AA3206" s="5">
        <f>Tbl_BalanceHistory[[#This Row],[Discretionary Balance]]-Tbl_BalanceHistory[[#This Row],[Discretionary Reappropriation]]</f>
        <v>0</v>
      </c>
      <c r="AB3206" s="2"/>
      <c r="AC3206" s="2"/>
      <c r="AD3206" s="2"/>
      <c r="AE3206" s="2"/>
    </row>
    <row r="3207" spans="1:31" ht="45" x14ac:dyDescent="0.25">
      <c r="A3207" s="2" t="s">
        <v>577</v>
      </c>
      <c r="B3207" s="3">
        <v>9</v>
      </c>
      <c r="C3207" s="3">
        <v>601</v>
      </c>
      <c r="D3207" s="3" t="s">
        <v>591</v>
      </c>
      <c r="E3207" s="3" t="str">
        <f>_xlfn.XLOOKUP(Tbl_BalanceHistory[[#This Row],[RespAgy]],Tbl_Agencies[Agy Code],Tbl_Agencies[Agy Sort])</f>
        <v>135000</v>
      </c>
      <c r="F3207" s="2" t="str">
        <f>Tbl_BalanceHistory[[#This Row],[RespAgy]]&amp;": "&amp;Tbl_BalanceHistory[[#This Row],[RespAgency]]</f>
        <v>601: Department of Health</v>
      </c>
      <c r="G3207" s="3">
        <v>601</v>
      </c>
      <c r="H3207" s="3" t="s">
        <v>591</v>
      </c>
      <c r="I3207" s="3" t="str">
        <f>_xlfn.XLOOKUP(Tbl_BalanceHistory[[#This Row],[AgyCode]],Tbl_Agencies[Agy Code],Tbl_Agencies[Agy Sort])</f>
        <v>135000</v>
      </c>
      <c r="J3207" s="2" t="str">
        <f>Tbl_BalanceHistory[[#This Row],[AgyCode]]&amp;": "&amp;Tbl_BalanceHistory[[#This Row],[Agency Name]]</f>
        <v>601: Department of Health</v>
      </c>
      <c r="K3207" s="1">
        <v>2022</v>
      </c>
      <c r="L3207" s="3">
        <v>499</v>
      </c>
      <c r="M3207" s="3" t="s">
        <v>62</v>
      </c>
      <c r="N3207" s="2" t="str">
        <f>Tbl_BalanceHistory[[#This Row],[ProgramCode]]&amp;": "&amp;Tbl_BalanceHistory[[#This Row],[Program Name]]</f>
        <v>499: Administrative and Support Services</v>
      </c>
      <c r="O3207" s="3" t="s">
        <v>886</v>
      </c>
      <c r="P3207" s="1" t="str">
        <f>IF(Tbl_BalanceHistory[[#This Row],[FundCode]]="0100","GF",IF(Tbl_BalanceHistory[[#This Row],[FundCode]]="01000","GF","Hi Ed / OCR"))</f>
        <v>GF</v>
      </c>
      <c r="Q3207" s="5">
        <v>18487764</v>
      </c>
      <c r="R3207" s="5">
        <v>18487649.199999999</v>
      </c>
      <c r="S3207" s="5">
        <v>114.8</v>
      </c>
      <c r="T3207" s="5">
        <v>0</v>
      </c>
      <c r="U3207" s="3"/>
      <c r="V3207" s="5">
        <v>114.8</v>
      </c>
      <c r="W3207" s="5"/>
      <c r="X3207" s="5">
        <v>0</v>
      </c>
      <c r="Y3207" s="5">
        <v>0</v>
      </c>
      <c r="Z3207" s="5">
        <f>Tbl_BalanceHistory[[#This Row],[Discretionary Recommended - Pre 2022]]+Tbl_BalanceHistory[[#This Row],[Discretionary Balance Recommended: Policy]]+Tbl_BalanceHistory[[#This Row],[Discretionary Balance Recommended: Commitments]]</f>
        <v>0</v>
      </c>
      <c r="AA3207" s="5">
        <f>Tbl_BalanceHistory[[#This Row],[Discretionary Balance]]-Tbl_BalanceHistory[[#This Row],[Discretionary Reappropriation]]</f>
        <v>114.8</v>
      </c>
      <c r="AB3207" s="2"/>
      <c r="AC3207" s="2"/>
      <c r="AD3207" s="2"/>
      <c r="AE3207" s="2"/>
    </row>
    <row r="3208" spans="1:31" ht="45" x14ac:dyDescent="0.25">
      <c r="A3208" s="2" t="s">
        <v>577</v>
      </c>
      <c r="B3208" s="3">
        <v>9</v>
      </c>
      <c r="C3208" s="3">
        <v>601</v>
      </c>
      <c r="D3208" s="3" t="s">
        <v>591</v>
      </c>
      <c r="E3208" s="3" t="str">
        <f>_xlfn.XLOOKUP(Tbl_BalanceHistory[[#This Row],[RespAgy]],Tbl_Agencies[Agy Code],Tbl_Agencies[Agy Sort])</f>
        <v>135000</v>
      </c>
      <c r="F3208" s="2" t="str">
        <f>Tbl_BalanceHistory[[#This Row],[RespAgy]]&amp;": "&amp;Tbl_BalanceHistory[[#This Row],[RespAgency]]</f>
        <v>601: Department of Health</v>
      </c>
      <c r="G3208" s="3">
        <v>601</v>
      </c>
      <c r="H3208" s="3" t="s">
        <v>591</v>
      </c>
      <c r="I3208" s="3" t="str">
        <f>_xlfn.XLOOKUP(Tbl_BalanceHistory[[#This Row],[AgyCode]],Tbl_Agencies[Agy Code],Tbl_Agencies[Agy Sort])</f>
        <v>135000</v>
      </c>
      <c r="J3208" s="2" t="str">
        <f>Tbl_BalanceHistory[[#This Row],[AgyCode]]&amp;": "&amp;Tbl_BalanceHistory[[#This Row],[Agency Name]]</f>
        <v>601: Department of Health</v>
      </c>
      <c r="K3208" s="1">
        <v>2023</v>
      </c>
      <c r="L3208" s="3">
        <v>499</v>
      </c>
      <c r="M3208" s="3" t="s">
        <v>62</v>
      </c>
      <c r="N3208" s="2" t="str">
        <f>Tbl_BalanceHistory[[#This Row],[ProgramCode]]&amp;": "&amp;Tbl_BalanceHistory[[#This Row],[Program Name]]</f>
        <v>499: Administrative and Support Services</v>
      </c>
      <c r="O3208" s="3" t="s">
        <v>886</v>
      </c>
      <c r="P3208" s="1" t="str">
        <f>IF(Tbl_BalanceHistory[[#This Row],[FundCode]]="0100","GF",IF(Tbl_BalanceHistory[[#This Row],[FundCode]]="01000","GF","Hi Ed / OCR"))</f>
        <v>GF</v>
      </c>
      <c r="Q3208" s="5">
        <v>25441266</v>
      </c>
      <c r="R3208" s="5">
        <v>25219717.34</v>
      </c>
      <c r="S3208" s="5">
        <v>221548.66</v>
      </c>
      <c r="T3208" s="5">
        <v>0</v>
      </c>
      <c r="U3208" s="3"/>
      <c r="V3208" s="5">
        <v>221548.66</v>
      </c>
      <c r="W3208" s="5">
        <v>0</v>
      </c>
      <c r="X3208" s="5">
        <v>221548.66</v>
      </c>
      <c r="Y3208" s="5">
        <v>0</v>
      </c>
      <c r="Z3208" s="5">
        <v>221548.66</v>
      </c>
      <c r="AA3208" s="5">
        <v>0</v>
      </c>
      <c r="AB3208" s="2"/>
      <c r="AC3208" s="2" t="s">
        <v>2411</v>
      </c>
      <c r="AD3208" s="2"/>
      <c r="AE3208" s="2"/>
    </row>
    <row r="3209" spans="1:31" ht="45" x14ac:dyDescent="0.25">
      <c r="A3209" s="2" t="s">
        <v>577</v>
      </c>
      <c r="B3209" s="3">
        <v>9</v>
      </c>
      <c r="C3209" s="3">
        <v>601</v>
      </c>
      <c r="D3209" s="3" t="s">
        <v>591</v>
      </c>
      <c r="E3209" s="3" t="str">
        <f>_xlfn.XLOOKUP(Tbl_BalanceHistory[[#This Row],[RespAgy]],Tbl_Agencies[Agy Code],Tbl_Agencies[Agy Sort])</f>
        <v>135000</v>
      </c>
      <c r="F3209" s="2" t="str">
        <f>Tbl_BalanceHistory[[#This Row],[RespAgy]]&amp;": "&amp;Tbl_BalanceHistory[[#This Row],[RespAgency]]</f>
        <v>601: Department of Health</v>
      </c>
      <c r="G3209" s="3">
        <v>601</v>
      </c>
      <c r="H3209" s="3" t="s">
        <v>591</v>
      </c>
      <c r="I3209" s="3" t="str">
        <f>_xlfn.XLOOKUP(Tbl_BalanceHistory[[#This Row],[AgyCode]],Tbl_Agencies[Agy Code],Tbl_Agencies[Agy Sort])</f>
        <v>135000</v>
      </c>
      <c r="J3209" s="2" t="str">
        <f>Tbl_BalanceHistory[[#This Row],[AgyCode]]&amp;": "&amp;Tbl_BalanceHistory[[#This Row],[Agency Name]]</f>
        <v>601: Department of Health</v>
      </c>
      <c r="K3209" s="1">
        <v>2024</v>
      </c>
      <c r="L3209" s="3">
        <v>499</v>
      </c>
      <c r="M3209" s="3" t="s">
        <v>62</v>
      </c>
      <c r="N3209" s="2" t="str">
        <f>Tbl_BalanceHistory[[#This Row],[ProgramCode]]&amp;": "&amp;Tbl_BalanceHistory[[#This Row],[Program Name]]</f>
        <v>499: Administrative and Support Services</v>
      </c>
      <c r="O3209" s="3" t="s">
        <v>886</v>
      </c>
      <c r="P3209" s="1" t="str">
        <f>IF(Tbl_BalanceHistory[[#This Row],[FundCode]]="0100","GF",IF(Tbl_BalanceHistory[[#This Row],[FundCode]]="01000","GF","Hi Ed / OCR"))</f>
        <v>GF</v>
      </c>
      <c r="Q3209" s="5">
        <v>25433929</v>
      </c>
      <c r="R3209" s="5">
        <v>25252863.23</v>
      </c>
      <c r="S3209" s="5">
        <v>181065.77</v>
      </c>
      <c r="T3209" s="5">
        <v>0</v>
      </c>
      <c r="U3209" s="3"/>
      <c r="V3209" s="5">
        <v>181065.77</v>
      </c>
      <c r="W3209" s="5">
        <v>0</v>
      </c>
      <c r="X3209" s="5">
        <v>181065.77</v>
      </c>
      <c r="Y3209" s="5">
        <v>0</v>
      </c>
      <c r="Z3209" s="5">
        <v>181065.77</v>
      </c>
      <c r="AA3209" s="5">
        <v>0</v>
      </c>
      <c r="AB3209" s="2"/>
      <c r="AC3209" s="2" t="s">
        <v>2573</v>
      </c>
      <c r="AD3209" s="2"/>
      <c r="AE3209" s="2"/>
    </row>
    <row r="3210" spans="1:31" ht="45" x14ac:dyDescent="0.25">
      <c r="A3210" s="2" t="s">
        <v>2025</v>
      </c>
      <c r="B3210" s="3">
        <v>9</v>
      </c>
      <c r="C3210" s="3">
        <v>601</v>
      </c>
      <c r="D3210" s="3" t="s">
        <v>591</v>
      </c>
      <c r="E3210" s="3" t="str">
        <f>_xlfn.XLOOKUP(Tbl_BalanceHistory[[#This Row],[RespAgy]],Tbl_Agencies[Agy Code],Tbl_Agencies[Agy Sort])</f>
        <v>135000</v>
      </c>
      <c r="F3210" s="2" t="str">
        <f>Tbl_BalanceHistory[[#This Row],[RespAgy]]&amp;": "&amp;Tbl_BalanceHistory[[#This Row],[RespAgency]]</f>
        <v>601: Department of Health</v>
      </c>
      <c r="G3210" s="3">
        <v>601</v>
      </c>
      <c r="H3210" s="3" t="s">
        <v>591</v>
      </c>
      <c r="I3210" s="3" t="str">
        <f>_xlfn.XLOOKUP(Tbl_BalanceHistory[[#This Row],[AgyCode]],Tbl_Agencies[Agy Code],Tbl_Agencies[Agy Sort])</f>
        <v>135000</v>
      </c>
      <c r="J3210" s="2" t="str">
        <f>Tbl_BalanceHistory[[#This Row],[AgyCode]]&amp;": "&amp;Tbl_BalanceHistory[[#This Row],[Agency Name]]</f>
        <v>601: Department of Health</v>
      </c>
      <c r="K3210" s="1">
        <v>2014</v>
      </c>
      <c r="L3210" s="3">
        <v>508</v>
      </c>
      <c r="M3210" s="3" t="s">
        <v>601</v>
      </c>
      <c r="N3210" s="2" t="str">
        <f>Tbl_BalanceHistory[[#This Row],[ProgramCode]]&amp;": "&amp;Tbl_BalanceHistory[[#This Row],[Program Name]]</f>
        <v>508: Drinking Water Improvement</v>
      </c>
      <c r="O3210" s="3" t="s">
        <v>1730</v>
      </c>
      <c r="P3210" s="1" t="str">
        <f>IF(Tbl_BalanceHistory[[#This Row],[FundCode]]="0100","GF",IF(Tbl_BalanceHistory[[#This Row],[FundCode]]="01000","GF","Hi Ed / OCR"))</f>
        <v>GF</v>
      </c>
      <c r="Q3210" s="5">
        <v>1458274</v>
      </c>
      <c r="R3210" s="5">
        <v>1423984.34</v>
      </c>
      <c r="S3210" s="5">
        <v>34289</v>
      </c>
      <c r="T3210" s="5">
        <v>0</v>
      </c>
      <c r="U3210" s="3"/>
      <c r="V3210" s="5">
        <v>34289</v>
      </c>
      <c r="W3210" s="5">
        <v>0</v>
      </c>
      <c r="X3210" s="5"/>
      <c r="Y3210" s="5"/>
      <c r="Z3210" s="5">
        <f>Tbl_BalanceHistory[[#This Row],[Discretionary Recommended - Pre 2022]]+Tbl_BalanceHistory[[#This Row],[Discretionary Balance Recommended: Policy]]+Tbl_BalanceHistory[[#This Row],[Discretionary Balance Recommended: Commitments]]</f>
        <v>0</v>
      </c>
      <c r="AA3210" s="5">
        <f>Tbl_BalanceHistory[[#This Row],[Discretionary Balance]]-Tbl_BalanceHistory[[#This Row],[Discretionary Reappropriation]]</f>
        <v>34289</v>
      </c>
      <c r="AB3210" s="2"/>
      <c r="AC3210" s="2"/>
      <c r="AD3210" s="2"/>
      <c r="AE3210" s="2"/>
    </row>
    <row r="3211" spans="1:31" ht="45" x14ac:dyDescent="0.25">
      <c r="A3211" s="2" t="s">
        <v>2025</v>
      </c>
      <c r="B3211" s="3">
        <v>9</v>
      </c>
      <c r="C3211" s="3">
        <v>601</v>
      </c>
      <c r="D3211" s="3" t="s">
        <v>591</v>
      </c>
      <c r="E3211" s="3" t="str">
        <f>_xlfn.XLOOKUP(Tbl_BalanceHistory[[#This Row],[RespAgy]],Tbl_Agencies[Agy Code],Tbl_Agencies[Agy Sort])</f>
        <v>135000</v>
      </c>
      <c r="F3211" s="2" t="str">
        <f>Tbl_BalanceHistory[[#This Row],[RespAgy]]&amp;": "&amp;Tbl_BalanceHistory[[#This Row],[RespAgency]]</f>
        <v>601: Department of Health</v>
      </c>
      <c r="G3211" s="3">
        <v>601</v>
      </c>
      <c r="H3211" s="3" t="s">
        <v>591</v>
      </c>
      <c r="I3211" s="3" t="str">
        <f>_xlfn.XLOOKUP(Tbl_BalanceHistory[[#This Row],[AgyCode]],Tbl_Agencies[Agy Code],Tbl_Agencies[Agy Sort])</f>
        <v>135000</v>
      </c>
      <c r="J3211" s="2" t="str">
        <f>Tbl_BalanceHistory[[#This Row],[AgyCode]]&amp;": "&amp;Tbl_BalanceHistory[[#This Row],[Agency Name]]</f>
        <v>601: Department of Health</v>
      </c>
      <c r="K3211" s="1">
        <v>2015</v>
      </c>
      <c r="L3211" s="3">
        <v>508</v>
      </c>
      <c r="M3211" s="3" t="s">
        <v>601</v>
      </c>
      <c r="N3211" s="2" t="str">
        <f>Tbl_BalanceHistory[[#This Row],[ProgramCode]]&amp;": "&amp;Tbl_BalanceHistory[[#This Row],[Program Name]]</f>
        <v>508: Drinking Water Improvement</v>
      </c>
      <c r="O3211" s="3" t="s">
        <v>1730</v>
      </c>
      <c r="P3211" s="1" t="str">
        <f>IF(Tbl_BalanceHistory[[#This Row],[FundCode]]="0100","GF",IF(Tbl_BalanceHistory[[#This Row],[FundCode]]="01000","GF","Hi Ed / OCR"))</f>
        <v>GF</v>
      </c>
      <c r="Q3211" s="5">
        <v>1345710</v>
      </c>
      <c r="R3211" s="5">
        <v>1314686</v>
      </c>
      <c r="S3211" s="5">
        <v>31023</v>
      </c>
      <c r="T3211" s="5">
        <v>0</v>
      </c>
      <c r="U3211" s="3"/>
      <c r="V3211" s="5">
        <v>31023</v>
      </c>
      <c r="W3211" s="5">
        <v>23044</v>
      </c>
      <c r="X3211" s="5"/>
      <c r="Y3211" s="5"/>
      <c r="Z3211" s="5">
        <f>Tbl_BalanceHistory[[#This Row],[Discretionary Recommended - Pre 2022]]+Tbl_BalanceHistory[[#This Row],[Discretionary Balance Recommended: Policy]]+Tbl_BalanceHistory[[#This Row],[Discretionary Balance Recommended: Commitments]]</f>
        <v>23044</v>
      </c>
      <c r="AA3211" s="5">
        <f>Tbl_BalanceHistory[[#This Row],[Discretionary Balance]]-Tbl_BalanceHistory[[#This Row],[Discretionary Reappropriation]]</f>
        <v>7979</v>
      </c>
      <c r="AB3211" s="2" t="s">
        <v>2038</v>
      </c>
      <c r="AC3211" s="2"/>
      <c r="AD3211" s="2"/>
      <c r="AE3211" s="2"/>
    </row>
    <row r="3212" spans="1:31" ht="45" x14ac:dyDescent="0.25">
      <c r="A3212" s="2" t="s">
        <v>2025</v>
      </c>
      <c r="B3212" s="3">
        <v>9</v>
      </c>
      <c r="C3212" s="3">
        <v>601</v>
      </c>
      <c r="D3212" s="3" t="s">
        <v>591</v>
      </c>
      <c r="E3212" s="3" t="str">
        <f>_xlfn.XLOOKUP(Tbl_BalanceHistory[[#This Row],[RespAgy]],Tbl_Agencies[Agy Code],Tbl_Agencies[Agy Sort])</f>
        <v>135000</v>
      </c>
      <c r="F3212" s="2" t="str">
        <f>Tbl_BalanceHistory[[#This Row],[RespAgy]]&amp;": "&amp;Tbl_BalanceHistory[[#This Row],[RespAgency]]</f>
        <v>601: Department of Health</v>
      </c>
      <c r="G3212" s="3">
        <v>601</v>
      </c>
      <c r="H3212" s="3" t="s">
        <v>591</v>
      </c>
      <c r="I3212" s="3" t="str">
        <f>_xlfn.XLOOKUP(Tbl_BalanceHistory[[#This Row],[AgyCode]],Tbl_Agencies[Agy Code],Tbl_Agencies[Agy Sort])</f>
        <v>135000</v>
      </c>
      <c r="J3212" s="2" t="str">
        <f>Tbl_BalanceHistory[[#This Row],[AgyCode]]&amp;": "&amp;Tbl_BalanceHistory[[#This Row],[Agency Name]]</f>
        <v>601: Department of Health</v>
      </c>
      <c r="K3212" s="1">
        <v>2016</v>
      </c>
      <c r="L3212" s="3">
        <v>508</v>
      </c>
      <c r="M3212" s="3" t="s">
        <v>601</v>
      </c>
      <c r="N3212" s="2" t="str">
        <f>Tbl_BalanceHistory[[#This Row],[ProgramCode]]&amp;": "&amp;Tbl_BalanceHistory[[#This Row],[Program Name]]</f>
        <v>508: Drinking Water Improvement</v>
      </c>
      <c r="O3212" s="3" t="s">
        <v>1730</v>
      </c>
      <c r="P3212" s="1" t="str">
        <f>IF(Tbl_BalanceHistory[[#This Row],[FundCode]]="0100","GF",IF(Tbl_BalanceHistory[[#This Row],[FundCode]]="01000","GF","Hi Ed / OCR"))</f>
        <v>GF</v>
      </c>
      <c r="Q3212" s="5">
        <v>1544004</v>
      </c>
      <c r="R3212" s="5">
        <v>1544004</v>
      </c>
      <c r="S3212" s="5">
        <v>0</v>
      </c>
      <c r="T3212" s="5">
        <v>0</v>
      </c>
      <c r="U3212" s="3"/>
      <c r="V3212" s="5">
        <v>0</v>
      </c>
      <c r="W3212" s="5">
        <v>0</v>
      </c>
      <c r="X3212" s="5"/>
      <c r="Y3212" s="5"/>
      <c r="Z3212" s="5">
        <f>Tbl_BalanceHistory[[#This Row],[Discretionary Recommended - Pre 2022]]+Tbl_BalanceHistory[[#This Row],[Discretionary Balance Recommended: Policy]]+Tbl_BalanceHistory[[#This Row],[Discretionary Balance Recommended: Commitments]]</f>
        <v>0</v>
      </c>
      <c r="AA3212" s="5">
        <f>Tbl_BalanceHistory[[#This Row],[Discretionary Balance]]-Tbl_BalanceHistory[[#This Row],[Discretionary Reappropriation]]</f>
        <v>0</v>
      </c>
      <c r="AB3212" s="2"/>
      <c r="AC3212" s="2"/>
      <c r="AD3212" s="2"/>
      <c r="AE3212" s="2"/>
    </row>
    <row r="3213" spans="1:31" ht="45" x14ac:dyDescent="0.25">
      <c r="A3213" s="2" t="s">
        <v>2025</v>
      </c>
      <c r="B3213" s="3">
        <v>9</v>
      </c>
      <c r="C3213" s="3">
        <v>601</v>
      </c>
      <c r="D3213" s="3" t="s">
        <v>591</v>
      </c>
      <c r="E3213" s="3" t="str">
        <f>_xlfn.XLOOKUP(Tbl_BalanceHistory[[#This Row],[RespAgy]],Tbl_Agencies[Agy Code],Tbl_Agencies[Agy Sort])</f>
        <v>135000</v>
      </c>
      <c r="F3213" s="2" t="str">
        <f>Tbl_BalanceHistory[[#This Row],[RespAgy]]&amp;": "&amp;Tbl_BalanceHistory[[#This Row],[RespAgency]]</f>
        <v>601: Department of Health</v>
      </c>
      <c r="G3213" s="3">
        <v>601</v>
      </c>
      <c r="H3213" s="3" t="s">
        <v>591</v>
      </c>
      <c r="I3213" s="3" t="str">
        <f>_xlfn.XLOOKUP(Tbl_BalanceHistory[[#This Row],[AgyCode]],Tbl_Agencies[Agy Code],Tbl_Agencies[Agy Sort])</f>
        <v>135000</v>
      </c>
      <c r="J3213" s="2" t="str">
        <f>Tbl_BalanceHistory[[#This Row],[AgyCode]]&amp;": "&amp;Tbl_BalanceHistory[[#This Row],[Agency Name]]</f>
        <v>601: Department of Health</v>
      </c>
      <c r="K3213" s="1">
        <v>2017</v>
      </c>
      <c r="L3213" s="3">
        <v>508</v>
      </c>
      <c r="M3213" s="3" t="s">
        <v>601</v>
      </c>
      <c r="N3213" s="2" t="str">
        <f>Tbl_BalanceHistory[[#This Row],[ProgramCode]]&amp;": "&amp;Tbl_BalanceHistory[[#This Row],[Program Name]]</f>
        <v>508: Drinking Water Improvement</v>
      </c>
      <c r="O3213" s="3" t="s">
        <v>886</v>
      </c>
      <c r="P3213" s="1" t="str">
        <f>IF(Tbl_BalanceHistory[[#This Row],[FundCode]]="0100","GF",IF(Tbl_BalanceHistory[[#This Row],[FundCode]]="01000","GF","Hi Ed / OCR"))</f>
        <v>GF</v>
      </c>
      <c r="Q3213" s="5">
        <v>1619825</v>
      </c>
      <c r="R3213" s="5">
        <v>1614116.67</v>
      </c>
      <c r="S3213" s="5">
        <v>5708</v>
      </c>
      <c r="T3213" s="5">
        <v>0</v>
      </c>
      <c r="U3213" s="3"/>
      <c r="V3213" s="5">
        <v>5708</v>
      </c>
      <c r="W3213" s="5">
        <v>0</v>
      </c>
      <c r="X3213" s="5"/>
      <c r="Y3213" s="5"/>
      <c r="Z3213" s="5">
        <f>Tbl_BalanceHistory[[#This Row],[Discretionary Recommended - Pre 2022]]+Tbl_BalanceHistory[[#This Row],[Discretionary Balance Recommended: Policy]]+Tbl_BalanceHistory[[#This Row],[Discretionary Balance Recommended: Commitments]]</f>
        <v>0</v>
      </c>
      <c r="AA3213" s="5">
        <f>Tbl_BalanceHistory[[#This Row],[Discretionary Balance]]-Tbl_BalanceHistory[[#This Row],[Discretionary Reappropriation]]</f>
        <v>5708</v>
      </c>
      <c r="AB3213" s="2"/>
      <c r="AC3213" s="2"/>
      <c r="AD3213" s="2"/>
      <c r="AE3213" s="2"/>
    </row>
    <row r="3214" spans="1:31" ht="45" x14ac:dyDescent="0.25">
      <c r="A3214" s="2" t="s">
        <v>2025</v>
      </c>
      <c r="B3214" s="3">
        <v>9</v>
      </c>
      <c r="C3214" s="3">
        <v>601</v>
      </c>
      <c r="D3214" s="3" t="s">
        <v>591</v>
      </c>
      <c r="E3214" s="3" t="str">
        <f>_xlfn.XLOOKUP(Tbl_BalanceHistory[[#This Row],[RespAgy]],Tbl_Agencies[Agy Code],Tbl_Agencies[Agy Sort])</f>
        <v>135000</v>
      </c>
      <c r="F3214" s="2" t="str">
        <f>Tbl_BalanceHistory[[#This Row],[RespAgy]]&amp;": "&amp;Tbl_BalanceHistory[[#This Row],[RespAgency]]</f>
        <v>601: Department of Health</v>
      </c>
      <c r="G3214" s="3">
        <v>601</v>
      </c>
      <c r="H3214" s="3" t="s">
        <v>591</v>
      </c>
      <c r="I3214" s="3" t="str">
        <f>_xlfn.XLOOKUP(Tbl_BalanceHistory[[#This Row],[AgyCode]],Tbl_Agencies[Agy Code],Tbl_Agencies[Agy Sort])</f>
        <v>135000</v>
      </c>
      <c r="J3214" s="2" t="str">
        <f>Tbl_BalanceHistory[[#This Row],[AgyCode]]&amp;": "&amp;Tbl_BalanceHistory[[#This Row],[Agency Name]]</f>
        <v>601: Department of Health</v>
      </c>
      <c r="K3214" s="1">
        <v>2018</v>
      </c>
      <c r="L3214" s="3">
        <v>508</v>
      </c>
      <c r="M3214" s="3" t="s">
        <v>601</v>
      </c>
      <c r="N3214" s="2" t="str">
        <f>Tbl_BalanceHistory[[#This Row],[ProgramCode]]&amp;": "&amp;Tbl_BalanceHistory[[#This Row],[Program Name]]</f>
        <v>508: Drinking Water Improvement</v>
      </c>
      <c r="O3214" s="3" t="s">
        <v>886</v>
      </c>
      <c r="P3214" s="1" t="str">
        <f>IF(Tbl_BalanceHistory[[#This Row],[FundCode]]="0100","GF",IF(Tbl_BalanceHistory[[#This Row],[FundCode]]="01000","GF","Hi Ed / OCR"))</f>
        <v>GF</v>
      </c>
      <c r="Q3214" s="5">
        <v>1489238</v>
      </c>
      <c r="R3214" s="5">
        <v>1489238</v>
      </c>
      <c r="S3214" s="5">
        <v>0</v>
      </c>
      <c r="T3214" s="5">
        <v>0</v>
      </c>
      <c r="U3214" s="3"/>
      <c r="V3214" s="5">
        <v>0</v>
      </c>
      <c r="W3214" s="5">
        <v>0</v>
      </c>
      <c r="X3214" s="5"/>
      <c r="Y3214" s="5"/>
      <c r="Z3214" s="5">
        <f>Tbl_BalanceHistory[[#This Row],[Discretionary Recommended - Pre 2022]]+Tbl_BalanceHistory[[#This Row],[Discretionary Balance Recommended: Policy]]+Tbl_BalanceHistory[[#This Row],[Discretionary Balance Recommended: Commitments]]</f>
        <v>0</v>
      </c>
      <c r="AA3214" s="5">
        <f>Tbl_BalanceHistory[[#This Row],[Discretionary Balance]]-Tbl_BalanceHistory[[#This Row],[Discretionary Reappropriation]]</f>
        <v>0</v>
      </c>
      <c r="AB3214" s="2"/>
      <c r="AC3214" s="2"/>
      <c r="AD3214" s="2"/>
      <c r="AE3214" s="2"/>
    </row>
    <row r="3215" spans="1:31" ht="45" x14ac:dyDescent="0.25">
      <c r="A3215" s="2" t="s">
        <v>2025</v>
      </c>
      <c r="B3215" s="3">
        <v>9</v>
      </c>
      <c r="C3215" s="3">
        <v>601</v>
      </c>
      <c r="D3215" s="3" t="s">
        <v>591</v>
      </c>
      <c r="E3215" s="3" t="str">
        <f>_xlfn.XLOOKUP(Tbl_BalanceHistory[[#This Row],[RespAgy]],Tbl_Agencies[Agy Code],Tbl_Agencies[Agy Sort])</f>
        <v>135000</v>
      </c>
      <c r="F3215" s="2" t="str">
        <f>Tbl_BalanceHistory[[#This Row],[RespAgy]]&amp;": "&amp;Tbl_BalanceHistory[[#This Row],[RespAgency]]</f>
        <v>601: Department of Health</v>
      </c>
      <c r="G3215" s="3">
        <v>601</v>
      </c>
      <c r="H3215" s="3" t="s">
        <v>591</v>
      </c>
      <c r="I3215" s="3" t="str">
        <f>_xlfn.XLOOKUP(Tbl_BalanceHistory[[#This Row],[AgyCode]],Tbl_Agencies[Agy Code],Tbl_Agencies[Agy Sort])</f>
        <v>135000</v>
      </c>
      <c r="J3215" s="2" t="str">
        <f>Tbl_BalanceHistory[[#This Row],[AgyCode]]&amp;": "&amp;Tbl_BalanceHistory[[#This Row],[Agency Name]]</f>
        <v>601: Department of Health</v>
      </c>
      <c r="K3215" s="1">
        <v>2019</v>
      </c>
      <c r="L3215" s="3">
        <v>508</v>
      </c>
      <c r="M3215" s="3" t="s">
        <v>601</v>
      </c>
      <c r="N3215" s="2" t="str">
        <f>Tbl_BalanceHistory[[#This Row],[ProgramCode]]&amp;": "&amp;Tbl_BalanceHistory[[#This Row],[Program Name]]</f>
        <v>508: Drinking Water Improvement</v>
      </c>
      <c r="O3215" s="3" t="s">
        <v>886</v>
      </c>
      <c r="P3215" s="1" t="str">
        <f>IF(Tbl_BalanceHistory[[#This Row],[FundCode]]="0100","GF",IF(Tbl_BalanceHistory[[#This Row],[FundCode]]="01000","GF","Hi Ed / OCR"))</f>
        <v>GF</v>
      </c>
      <c r="Q3215" s="5">
        <v>1448517</v>
      </c>
      <c r="R3215" s="5">
        <v>1448517</v>
      </c>
      <c r="S3215" s="5">
        <v>0</v>
      </c>
      <c r="T3215" s="5">
        <v>0</v>
      </c>
      <c r="U3215" s="3"/>
      <c r="V3215" s="5">
        <v>0</v>
      </c>
      <c r="W3215" s="5">
        <v>0</v>
      </c>
      <c r="X3215" s="5"/>
      <c r="Y3215" s="5"/>
      <c r="Z3215" s="5">
        <f>Tbl_BalanceHistory[[#This Row],[Discretionary Recommended - Pre 2022]]+Tbl_BalanceHistory[[#This Row],[Discretionary Balance Recommended: Policy]]+Tbl_BalanceHistory[[#This Row],[Discretionary Balance Recommended: Commitments]]</f>
        <v>0</v>
      </c>
      <c r="AA3215" s="5">
        <f>Tbl_BalanceHistory[[#This Row],[Discretionary Balance]]-Tbl_BalanceHistory[[#This Row],[Discretionary Reappropriation]]</f>
        <v>0</v>
      </c>
      <c r="AB3215" s="2"/>
      <c r="AC3215" s="2"/>
      <c r="AD3215" s="2"/>
      <c r="AE3215" s="2"/>
    </row>
    <row r="3216" spans="1:31" ht="45" x14ac:dyDescent="0.25">
      <c r="A3216" s="2" t="s">
        <v>577</v>
      </c>
      <c r="B3216" s="3">
        <v>9</v>
      </c>
      <c r="C3216" s="3">
        <v>601</v>
      </c>
      <c r="D3216" s="3" t="s">
        <v>591</v>
      </c>
      <c r="E3216" s="3" t="str">
        <f>_xlfn.XLOOKUP(Tbl_BalanceHistory[[#This Row],[RespAgy]],Tbl_Agencies[Agy Code],Tbl_Agencies[Agy Sort])</f>
        <v>135000</v>
      </c>
      <c r="F3216" s="2" t="str">
        <f>Tbl_BalanceHistory[[#This Row],[RespAgy]]&amp;": "&amp;Tbl_BalanceHistory[[#This Row],[RespAgency]]</f>
        <v>601: Department of Health</v>
      </c>
      <c r="G3216" s="3">
        <v>601</v>
      </c>
      <c r="H3216" s="3" t="s">
        <v>591</v>
      </c>
      <c r="I3216" s="3" t="str">
        <f>_xlfn.XLOOKUP(Tbl_BalanceHistory[[#This Row],[AgyCode]],Tbl_Agencies[Agy Code],Tbl_Agencies[Agy Sort])</f>
        <v>135000</v>
      </c>
      <c r="J3216" s="2" t="str">
        <f>Tbl_BalanceHistory[[#This Row],[AgyCode]]&amp;": "&amp;Tbl_BalanceHistory[[#This Row],[Agency Name]]</f>
        <v>601: Department of Health</v>
      </c>
      <c r="K3216" s="1">
        <v>2020</v>
      </c>
      <c r="L3216" s="3">
        <v>508</v>
      </c>
      <c r="M3216" s="3" t="s">
        <v>601</v>
      </c>
      <c r="N3216" s="2" t="str">
        <f>Tbl_BalanceHistory[[#This Row],[ProgramCode]]&amp;": "&amp;Tbl_BalanceHistory[[#This Row],[Program Name]]</f>
        <v>508: Drinking Water Improvement</v>
      </c>
      <c r="O3216" s="3" t="s">
        <v>886</v>
      </c>
      <c r="P3216" s="1" t="str">
        <f>IF(Tbl_BalanceHistory[[#This Row],[FundCode]]="0100","GF",IF(Tbl_BalanceHistory[[#This Row],[FundCode]]="01000","GF","Hi Ed / OCR"))</f>
        <v>GF</v>
      </c>
      <c r="Q3216" s="5">
        <v>1650653</v>
      </c>
      <c r="R3216" s="5">
        <v>1646132.61</v>
      </c>
      <c r="S3216" s="5">
        <v>4520.3900000000003</v>
      </c>
      <c r="T3216" s="5">
        <v>0</v>
      </c>
      <c r="U3216" s="3"/>
      <c r="V3216" s="5">
        <v>4520.3900000000003</v>
      </c>
      <c r="W3216" s="5">
        <v>0</v>
      </c>
      <c r="X3216" s="5"/>
      <c r="Y3216" s="5"/>
      <c r="Z3216" s="5">
        <f>Tbl_BalanceHistory[[#This Row],[Discretionary Recommended - Pre 2022]]+Tbl_BalanceHistory[[#This Row],[Discretionary Balance Recommended: Policy]]+Tbl_BalanceHistory[[#This Row],[Discretionary Balance Recommended: Commitments]]</f>
        <v>0</v>
      </c>
      <c r="AA3216" s="5">
        <f>Tbl_BalanceHistory[[#This Row],[Discretionary Balance]]-Tbl_BalanceHistory[[#This Row],[Discretionary Reappropriation]]</f>
        <v>4520.3900000000003</v>
      </c>
      <c r="AB3216" s="2"/>
      <c r="AC3216" s="2"/>
      <c r="AD3216" s="2"/>
      <c r="AE3216" s="2"/>
    </row>
    <row r="3217" spans="1:31" ht="45" x14ac:dyDescent="0.25">
      <c r="A3217" s="2" t="s">
        <v>577</v>
      </c>
      <c r="B3217" s="3">
        <v>9</v>
      </c>
      <c r="C3217" s="3">
        <v>601</v>
      </c>
      <c r="D3217" s="3" t="s">
        <v>591</v>
      </c>
      <c r="E3217" s="3" t="str">
        <f>_xlfn.XLOOKUP(Tbl_BalanceHistory[[#This Row],[RespAgy]],Tbl_Agencies[Agy Code],Tbl_Agencies[Agy Sort])</f>
        <v>135000</v>
      </c>
      <c r="F3217" s="2" t="str">
        <f>Tbl_BalanceHistory[[#This Row],[RespAgy]]&amp;": "&amp;Tbl_BalanceHistory[[#This Row],[RespAgency]]</f>
        <v>601: Department of Health</v>
      </c>
      <c r="G3217" s="3">
        <v>601</v>
      </c>
      <c r="H3217" s="3" t="s">
        <v>591</v>
      </c>
      <c r="I3217" s="3" t="str">
        <f>_xlfn.XLOOKUP(Tbl_BalanceHistory[[#This Row],[AgyCode]],Tbl_Agencies[Agy Code],Tbl_Agencies[Agy Sort])</f>
        <v>135000</v>
      </c>
      <c r="J3217" s="2" t="str">
        <f>Tbl_BalanceHistory[[#This Row],[AgyCode]]&amp;": "&amp;Tbl_BalanceHistory[[#This Row],[Agency Name]]</f>
        <v>601: Department of Health</v>
      </c>
      <c r="K3217" s="1">
        <v>2021</v>
      </c>
      <c r="L3217" s="3">
        <v>508</v>
      </c>
      <c r="M3217" s="3" t="s">
        <v>601</v>
      </c>
      <c r="N3217" s="2" t="str">
        <f>Tbl_BalanceHistory[[#This Row],[ProgramCode]]&amp;": "&amp;Tbl_BalanceHistory[[#This Row],[Program Name]]</f>
        <v>508: Drinking Water Improvement</v>
      </c>
      <c r="O3217" s="3" t="s">
        <v>886</v>
      </c>
      <c r="P3217" s="1" t="str">
        <f>IF(Tbl_BalanceHistory[[#This Row],[FundCode]]="0100","GF",IF(Tbl_BalanceHistory[[#This Row],[FundCode]]="01000","GF","Hi Ed / OCR"))</f>
        <v>GF</v>
      </c>
      <c r="Q3217" s="5">
        <v>1731452</v>
      </c>
      <c r="R3217" s="5">
        <v>1610452.41</v>
      </c>
      <c r="S3217" s="5">
        <v>120999.59</v>
      </c>
      <c r="T3217" s="5">
        <v>0</v>
      </c>
      <c r="U3217" s="3"/>
      <c r="V3217" s="5">
        <v>120999.59</v>
      </c>
      <c r="W3217" s="5">
        <v>0</v>
      </c>
      <c r="X3217" s="5"/>
      <c r="Y3217" s="5"/>
      <c r="Z3217" s="5">
        <f>Tbl_BalanceHistory[[#This Row],[Discretionary Recommended - Pre 2022]]+Tbl_BalanceHistory[[#This Row],[Discretionary Balance Recommended: Policy]]+Tbl_BalanceHistory[[#This Row],[Discretionary Balance Recommended: Commitments]]</f>
        <v>0</v>
      </c>
      <c r="AA3217" s="5">
        <f>Tbl_BalanceHistory[[#This Row],[Discretionary Balance]]-Tbl_BalanceHistory[[#This Row],[Discretionary Reappropriation]]</f>
        <v>120999.59</v>
      </c>
      <c r="AB3217" s="2"/>
      <c r="AC3217" s="2"/>
      <c r="AD3217" s="2"/>
      <c r="AE3217" s="2"/>
    </row>
    <row r="3218" spans="1:31" ht="45" x14ac:dyDescent="0.25">
      <c r="A3218" s="2" t="s">
        <v>577</v>
      </c>
      <c r="B3218" s="3">
        <v>9</v>
      </c>
      <c r="C3218" s="3">
        <v>601</v>
      </c>
      <c r="D3218" s="3" t="s">
        <v>591</v>
      </c>
      <c r="E3218" s="3" t="str">
        <f>_xlfn.XLOOKUP(Tbl_BalanceHistory[[#This Row],[RespAgy]],Tbl_Agencies[Agy Code],Tbl_Agencies[Agy Sort])</f>
        <v>135000</v>
      </c>
      <c r="F3218" s="2" t="str">
        <f>Tbl_BalanceHistory[[#This Row],[RespAgy]]&amp;": "&amp;Tbl_BalanceHistory[[#This Row],[RespAgency]]</f>
        <v>601: Department of Health</v>
      </c>
      <c r="G3218" s="3">
        <v>601</v>
      </c>
      <c r="H3218" s="3" t="s">
        <v>591</v>
      </c>
      <c r="I3218" s="3" t="str">
        <f>_xlfn.XLOOKUP(Tbl_BalanceHistory[[#This Row],[AgyCode]],Tbl_Agencies[Agy Code],Tbl_Agencies[Agy Sort])</f>
        <v>135000</v>
      </c>
      <c r="J3218" s="2" t="str">
        <f>Tbl_BalanceHistory[[#This Row],[AgyCode]]&amp;": "&amp;Tbl_BalanceHistory[[#This Row],[Agency Name]]</f>
        <v>601: Department of Health</v>
      </c>
      <c r="K3218" s="1">
        <v>2022</v>
      </c>
      <c r="L3218" s="3">
        <v>508</v>
      </c>
      <c r="M3218" s="3" t="s">
        <v>601</v>
      </c>
      <c r="N3218" s="2" t="str">
        <f>Tbl_BalanceHistory[[#This Row],[ProgramCode]]&amp;": "&amp;Tbl_BalanceHistory[[#This Row],[Program Name]]</f>
        <v>508: Drinking Water Improvement</v>
      </c>
      <c r="O3218" s="3" t="s">
        <v>886</v>
      </c>
      <c r="P3218" s="1" t="str">
        <f>IF(Tbl_BalanceHistory[[#This Row],[FundCode]]="0100","GF",IF(Tbl_BalanceHistory[[#This Row],[FundCode]]="01000","GF","Hi Ed / OCR"))</f>
        <v>GF</v>
      </c>
      <c r="Q3218" s="5">
        <v>3027181</v>
      </c>
      <c r="R3218" s="5">
        <v>2679638.19</v>
      </c>
      <c r="S3218" s="5">
        <v>347542.81</v>
      </c>
      <c r="T3218" s="5">
        <v>0</v>
      </c>
      <c r="U3218" s="3"/>
      <c r="V3218" s="5">
        <v>347542.81</v>
      </c>
      <c r="W3218" s="5"/>
      <c r="X3218" s="5">
        <v>0</v>
      </c>
      <c r="Y3218" s="5">
        <v>0</v>
      </c>
      <c r="Z3218" s="5">
        <f>Tbl_BalanceHistory[[#This Row],[Discretionary Recommended - Pre 2022]]+Tbl_BalanceHistory[[#This Row],[Discretionary Balance Recommended: Policy]]+Tbl_BalanceHistory[[#This Row],[Discretionary Balance Recommended: Commitments]]</f>
        <v>0</v>
      </c>
      <c r="AA3218" s="5">
        <f>Tbl_BalanceHistory[[#This Row],[Discretionary Balance]]-Tbl_BalanceHistory[[#This Row],[Discretionary Reappropriation]]</f>
        <v>347542.81</v>
      </c>
      <c r="AB3218" s="2"/>
      <c r="AC3218" s="2"/>
      <c r="AD3218" s="2"/>
      <c r="AE3218" s="2"/>
    </row>
    <row r="3219" spans="1:31" ht="45" x14ac:dyDescent="0.25">
      <c r="A3219" s="2" t="s">
        <v>577</v>
      </c>
      <c r="B3219" s="3">
        <v>9</v>
      </c>
      <c r="C3219" s="3">
        <v>601</v>
      </c>
      <c r="D3219" s="3" t="s">
        <v>591</v>
      </c>
      <c r="E3219" s="3" t="str">
        <f>_xlfn.XLOOKUP(Tbl_BalanceHistory[[#This Row],[RespAgy]],Tbl_Agencies[Agy Code],Tbl_Agencies[Agy Sort])</f>
        <v>135000</v>
      </c>
      <c r="F3219" s="2" t="str">
        <f>Tbl_BalanceHistory[[#This Row],[RespAgy]]&amp;": "&amp;Tbl_BalanceHistory[[#This Row],[RespAgency]]</f>
        <v>601: Department of Health</v>
      </c>
      <c r="G3219" s="3">
        <v>601</v>
      </c>
      <c r="H3219" s="3" t="s">
        <v>591</v>
      </c>
      <c r="I3219" s="3" t="str">
        <f>_xlfn.XLOOKUP(Tbl_BalanceHistory[[#This Row],[AgyCode]],Tbl_Agencies[Agy Code],Tbl_Agencies[Agy Sort])</f>
        <v>135000</v>
      </c>
      <c r="J3219" s="2" t="str">
        <f>Tbl_BalanceHistory[[#This Row],[AgyCode]]&amp;": "&amp;Tbl_BalanceHistory[[#This Row],[Agency Name]]</f>
        <v>601: Department of Health</v>
      </c>
      <c r="K3219" s="1">
        <v>2023</v>
      </c>
      <c r="L3219" s="3">
        <v>508</v>
      </c>
      <c r="M3219" s="3" t="s">
        <v>601</v>
      </c>
      <c r="N3219" s="2" t="str">
        <f>Tbl_BalanceHistory[[#This Row],[ProgramCode]]&amp;": "&amp;Tbl_BalanceHistory[[#This Row],[Program Name]]</f>
        <v>508: Drinking Water Improvement</v>
      </c>
      <c r="O3219" s="3" t="s">
        <v>886</v>
      </c>
      <c r="P3219" s="1" t="str">
        <f>IF(Tbl_BalanceHistory[[#This Row],[FundCode]]="0100","GF",IF(Tbl_BalanceHistory[[#This Row],[FundCode]]="01000","GF","Hi Ed / OCR"))</f>
        <v>GF</v>
      </c>
      <c r="Q3219" s="5">
        <v>4595854</v>
      </c>
      <c r="R3219" s="5">
        <v>3105845.73</v>
      </c>
      <c r="S3219" s="5">
        <v>1490008.27</v>
      </c>
      <c r="T3219" s="5">
        <v>0</v>
      </c>
      <c r="U3219" s="3"/>
      <c r="V3219" s="5">
        <v>1490008.27</v>
      </c>
      <c r="W3219" s="5">
        <v>0</v>
      </c>
      <c r="X3219" s="5">
        <v>1490008.27</v>
      </c>
      <c r="Y3219" s="5">
        <v>0</v>
      </c>
      <c r="Z3219" s="5">
        <v>1490008.27</v>
      </c>
      <c r="AA3219" s="5">
        <v>0</v>
      </c>
      <c r="AB3219" s="2"/>
      <c r="AC3219" s="2" t="s">
        <v>2411</v>
      </c>
      <c r="AD3219" s="2"/>
      <c r="AE3219" s="2"/>
    </row>
    <row r="3220" spans="1:31" ht="45" x14ac:dyDescent="0.25">
      <c r="A3220" s="2" t="s">
        <v>577</v>
      </c>
      <c r="B3220" s="3">
        <v>9</v>
      </c>
      <c r="C3220" s="3">
        <v>601</v>
      </c>
      <c r="D3220" s="3" t="s">
        <v>591</v>
      </c>
      <c r="E3220" s="3" t="str">
        <f>_xlfn.XLOOKUP(Tbl_BalanceHistory[[#This Row],[RespAgy]],Tbl_Agencies[Agy Code],Tbl_Agencies[Agy Sort])</f>
        <v>135000</v>
      </c>
      <c r="F3220" s="2" t="str">
        <f>Tbl_BalanceHistory[[#This Row],[RespAgy]]&amp;": "&amp;Tbl_BalanceHistory[[#This Row],[RespAgency]]</f>
        <v>601: Department of Health</v>
      </c>
      <c r="G3220" s="3">
        <v>601</v>
      </c>
      <c r="H3220" s="3" t="s">
        <v>591</v>
      </c>
      <c r="I3220" s="3" t="str">
        <f>_xlfn.XLOOKUP(Tbl_BalanceHistory[[#This Row],[AgyCode]],Tbl_Agencies[Agy Code],Tbl_Agencies[Agy Sort])</f>
        <v>135000</v>
      </c>
      <c r="J3220" s="2" t="str">
        <f>Tbl_BalanceHistory[[#This Row],[AgyCode]]&amp;": "&amp;Tbl_BalanceHistory[[#This Row],[Agency Name]]</f>
        <v>601: Department of Health</v>
      </c>
      <c r="K3220" s="1">
        <v>2024</v>
      </c>
      <c r="L3220" s="3">
        <v>508</v>
      </c>
      <c r="M3220" s="3" t="s">
        <v>601</v>
      </c>
      <c r="N3220" s="2" t="str">
        <f>Tbl_BalanceHistory[[#This Row],[ProgramCode]]&amp;": "&amp;Tbl_BalanceHistory[[#This Row],[Program Name]]</f>
        <v>508: Drinking Water Improvement</v>
      </c>
      <c r="O3220" s="3" t="s">
        <v>886</v>
      </c>
      <c r="P3220" s="1" t="str">
        <f>IF(Tbl_BalanceHistory[[#This Row],[FundCode]]="0100","GF",IF(Tbl_BalanceHistory[[#This Row],[FundCode]]="01000","GF","Hi Ed / OCR"))</f>
        <v>GF</v>
      </c>
      <c r="Q3220" s="5">
        <v>6748012</v>
      </c>
      <c r="R3220" s="5">
        <v>6701999.8700000001</v>
      </c>
      <c r="S3220" s="5">
        <v>46012.13</v>
      </c>
      <c r="T3220" s="5">
        <v>0</v>
      </c>
      <c r="U3220" s="3"/>
      <c r="V3220" s="5">
        <v>46012.13</v>
      </c>
      <c r="W3220" s="5">
        <v>0</v>
      </c>
      <c r="X3220" s="5">
        <v>46012.13</v>
      </c>
      <c r="Y3220" s="5">
        <v>0</v>
      </c>
      <c r="Z3220" s="5">
        <v>46012.13</v>
      </c>
      <c r="AA3220" s="5">
        <v>0</v>
      </c>
      <c r="AB3220" s="2"/>
      <c r="AC3220" s="2" t="s">
        <v>2573</v>
      </c>
      <c r="AD3220" s="2"/>
      <c r="AE3220" s="2"/>
    </row>
    <row r="3221" spans="1:31" ht="45" x14ac:dyDescent="0.25">
      <c r="A3221" s="2" t="s">
        <v>2025</v>
      </c>
      <c r="B3221" s="3">
        <v>9</v>
      </c>
      <c r="C3221" s="3">
        <v>601</v>
      </c>
      <c r="D3221" s="3" t="s">
        <v>591</v>
      </c>
      <c r="E3221" s="3" t="str">
        <f>_xlfn.XLOOKUP(Tbl_BalanceHistory[[#This Row],[RespAgy]],Tbl_Agencies[Agy Code],Tbl_Agencies[Agy Sort])</f>
        <v>135000</v>
      </c>
      <c r="F3221" s="2" t="str">
        <f>Tbl_BalanceHistory[[#This Row],[RespAgy]]&amp;": "&amp;Tbl_BalanceHistory[[#This Row],[RespAgency]]</f>
        <v>601: Department of Health</v>
      </c>
      <c r="G3221" s="3">
        <v>601</v>
      </c>
      <c r="H3221" s="3" t="s">
        <v>591</v>
      </c>
      <c r="I3221" s="3" t="str">
        <f>_xlfn.XLOOKUP(Tbl_BalanceHistory[[#This Row],[AgyCode]],Tbl_Agencies[Agy Code],Tbl_Agencies[Agy Sort])</f>
        <v>135000</v>
      </c>
      <c r="J3221" s="2" t="str">
        <f>Tbl_BalanceHistory[[#This Row],[AgyCode]]&amp;": "&amp;Tbl_BalanceHistory[[#This Row],[Agency Name]]</f>
        <v>601: Department of Health</v>
      </c>
      <c r="K3221" s="1">
        <v>2014</v>
      </c>
      <c r="L3221" s="3">
        <v>565</v>
      </c>
      <c r="M3221" s="3" t="s">
        <v>603</v>
      </c>
      <c r="N3221" s="2" t="str">
        <f>Tbl_BalanceHistory[[#This Row],[ProgramCode]]&amp;": "&amp;Tbl_BalanceHistory[[#This Row],[Program Name]]</f>
        <v>565: Environmental Health Hazards Control</v>
      </c>
      <c r="O3221" s="3" t="s">
        <v>1730</v>
      </c>
      <c r="P3221" s="1" t="str">
        <f>IF(Tbl_BalanceHistory[[#This Row],[FundCode]]="0100","GF",IF(Tbl_BalanceHistory[[#This Row],[FundCode]]="01000","GF","Hi Ed / OCR"))</f>
        <v>GF</v>
      </c>
      <c r="Q3221" s="5">
        <v>5087266</v>
      </c>
      <c r="R3221" s="5">
        <v>5084430.6100000003</v>
      </c>
      <c r="S3221" s="5">
        <v>2835</v>
      </c>
      <c r="T3221" s="5">
        <v>0</v>
      </c>
      <c r="U3221" s="3"/>
      <c r="V3221" s="5">
        <v>2835</v>
      </c>
      <c r="W3221" s="5">
        <v>0</v>
      </c>
      <c r="X3221" s="5"/>
      <c r="Y3221" s="5"/>
      <c r="Z3221" s="5">
        <f>Tbl_BalanceHistory[[#This Row],[Discretionary Recommended - Pre 2022]]+Tbl_BalanceHistory[[#This Row],[Discretionary Balance Recommended: Policy]]+Tbl_BalanceHistory[[#This Row],[Discretionary Balance Recommended: Commitments]]</f>
        <v>0</v>
      </c>
      <c r="AA3221" s="5">
        <f>Tbl_BalanceHistory[[#This Row],[Discretionary Balance]]-Tbl_BalanceHistory[[#This Row],[Discretionary Reappropriation]]</f>
        <v>2835</v>
      </c>
      <c r="AB3221" s="2"/>
      <c r="AC3221" s="2"/>
      <c r="AD3221" s="2"/>
      <c r="AE3221" s="2"/>
    </row>
    <row r="3222" spans="1:31" ht="45" x14ac:dyDescent="0.25">
      <c r="A3222" s="2" t="s">
        <v>2025</v>
      </c>
      <c r="B3222" s="3">
        <v>9</v>
      </c>
      <c r="C3222" s="3">
        <v>601</v>
      </c>
      <c r="D3222" s="3" t="s">
        <v>591</v>
      </c>
      <c r="E3222" s="3" t="str">
        <f>_xlfn.XLOOKUP(Tbl_BalanceHistory[[#This Row],[RespAgy]],Tbl_Agencies[Agy Code],Tbl_Agencies[Agy Sort])</f>
        <v>135000</v>
      </c>
      <c r="F3222" s="2" t="str">
        <f>Tbl_BalanceHistory[[#This Row],[RespAgy]]&amp;": "&amp;Tbl_BalanceHistory[[#This Row],[RespAgency]]</f>
        <v>601: Department of Health</v>
      </c>
      <c r="G3222" s="3">
        <v>601</v>
      </c>
      <c r="H3222" s="3" t="s">
        <v>591</v>
      </c>
      <c r="I3222" s="3" t="str">
        <f>_xlfn.XLOOKUP(Tbl_BalanceHistory[[#This Row],[AgyCode]],Tbl_Agencies[Agy Code],Tbl_Agencies[Agy Sort])</f>
        <v>135000</v>
      </c>
      <c r="J3222" s="2" t="str">
        <f>Tbl_BalanceHistory[[#This Row],[AgyCode]]&amp;": "&amp;Tbl_BalanceHistory[[#This Row],[Agency Name]]</f>
        <v>601: Department of Health</v>
      </c>
      <c r="K3222" s="1">
        <v>2015</v>
      </c>
      <c r="L3222" s="3">
        <v>565</v>
      </c>
      <c r="M3222" s="3" t="s">
        <v>603</v>
      </c>
      <c r="N3222" s="2" t="str">
        <f>Tbl_BalanceHistory[[#This Row],[ProgramCode]]&amp;": "&amp;Tbl_BalanceHistory[[#This Row],[Program Name]]</f>
        <v>565: Environmental Health Hazards Control</v>
      </c>
      <c r="O3222" s="3" t="s">
        <v>1730</v>
      </c>
      <c r="P3222" s="1" t="str">
        <f>IF(Tbl_BalanceHistory[[#This Row],[FundCode]]="0100","GF",IF(Tbl_BalanceHistory[[#This Row],[FundCode]]="01000","GF","Hi Ed / OCR"))</f>
        <v>GF</v>
      </c>
      <c r="Q3222" s="5">
        <v>5165021</v>
      </c>
      <c r="R3222" s="5">
        <v>4944706</v>
      </c>
      <c r="S3222" s="5">
        <v>220315</v>
      </c>
      <c r="T3222" s="5">
        <v>0</v>
      </c>
      <c r="U3222" s="3"/>
      <c r="V3222" s="5">
        <v>220315</v>
      </c>
      <c r="W3222" s="5">
        <v>220315</v>
      </c>
      <c r="X3222" s="5"/>
      <c r="Y3222" s="5"/>
      <c r="Z3222" s="5">
        <f>Tbl_BalanceHistory[[#This Row],[Discretionary Recommended - Pre 2022]]+Tbl_BalanceHistory[[#This Row],[Discretionary Balance Recommended: Policy]]+Tbl_BalanceHistory[[#This Row],[Discretionary Balance Recommended: Commitments]]</f>
        <v>220315</v>
      </c>
      <c r="AA3222" s="5">
        <f>Tbl_BalanceHistory[[#This Row],[Discretionary Balance]]-Tbl_BalanceHistory[[#This Row],[Discretionary Reappropriation]]</f>
        <v>0</v>
      </c>
      <c r="AB3222" s="2" t="s">
        <v>2041</v>
      </c>
      <c r="AC3222" s="2"/>
      <c r="AD3222" s="2"/>
      <c r="AE3222" s="2"/>
    </row>
    <row r="3223" spans="1:31" ht="45" x14ac:dyDescent="0.25">
      <c r="A3223" s="2" t="s">
        <v>2025</v>
      </c>
      <c r="B3223" s="3">
        <v>9</v>
      </c>
      <c r="C3223" s="3">
        <v>601</v>
      </c>
      <c r="D3223" s="3" t="s">
        <v>591</v>
      </c>
      <c r="E3223" s="3" t="str">
        <f>_xlfn.XLOOKUP(Tbl_BalanceHistory[[#This Row],[RespAgy]],Tbl_Agencies[Agy Code],Tbl_Agencies[Agy Sort])</f>
        <v>135000</v>
      </c>
      <c r="F3223" s="2" t="str">
        <f>Tbl_BalanceHistory[[#This Row],[RespAgy]]&amp;": "&amp;Tbl_BalanceHistory[[#This Row],[RespAgency]]</f>
        <v>601: Department of Health</v>
      </c>
      <c r="G3223" s="3">
        <v>601</v>
      </c>
      <c r="H3223" s="3" t="s">
        <v>591</v>
      </c>
      <c r="I3223" s="3" t="str">
        <f>_xlfn.XLOOKUP(Tbl_BalanceHistory[[#This Row],[AgyCode]],Tbl_Agencies[Agy Code],Tbl_Agencies[Agy Sort])</f>
        <v>135000</v>
      </c>
      <c r="J3223" s="2" t="str">
        <f>Tbl_BalanceHistory[[#This Row],[AgyCode]]&amp;": "&amp;Tbl_BalanceHistory[[#This Row],[Agency Name]]</f>
        <v>601: Department of Health</v>
      </c>
      <c r="K3223" s="1">
        <v>2016</v>
      </c>
      <c r="L3223" s="3">
        <v>565</v>
      </c>
      <c r="M3223" s="3" t="s">
        <v>603</v>
      </c>
      <c r="N3223" s="2" t="str">
        <f>Tbl_BalanceHistory[[#This Row],[ProgramCode]]&amp;": "&amp;Tbl_BalanceHistory[[#This Row],[Program Name]]</f>
        <v>565: Environmental Health Hazards Control</v>
      </c>
      <c r="O3223" s="3" t="s">
        <v>1730</v>
      </c>
      <c r="P3223" s="1" t="str">
        <f>IF(Tbl_BalanceHistory[[#This Row],[FundCode]]="0100","GF",IF(Tbl_BalanceHistory[[#This Row],[FundCode]]="01000","GF","Hi Ed / OCR"))</f>
        <v>GF</v>
      </c>
      <c r="Q3223" s="5">
        <v>5101102</v>
      </c>
      <c r="R3223" s="5">
        <v>5068341.24</v>
      </c>
      <c r="S3223" s="5">
        <v>32760</v>
      </c>
      <c r="T3223" s="5">
        <v>0</v>
      </c>
      <c r="U3223" s="3"/>
      <c r="V3223" s="5">
        <v>32760</v>
      </c>
      <c r="W3223" s="5">
        <v>0</v>
      </c>
      <c r="X3223" s="5"/>
      <c r="Y3223" s="5"/>
      <c r="Z3223" s="5">
        <f>Tbl_BalanceHistory[[#This Row],[Discretionary Recommended - Pre 2022]]+Tbl_BalanceHistory[[#This Row],[Discretionary Balance Recommended: Policy]]+Tbl_BalanceHistory[[#This Row],[Discretionary Balance Recommended: Commitments]]</f>
        <v>0</v>
      </c>
      <c r="AA3223" s="5">
        <f>Tbl_BalanceHistory[[#This Row],[Discretionary Balance]]-Tbl_BalanceHistory[[#This Row],[Discretionary Reappropriation]]</f>
        <v>32760</v>
      </c>
      <c r="AB3223" s="2"/>
      <c r="AC3223" s="2"/>
      <c r="AD3223" s="2"/>
      <c r="AE3223" s="2"/>
    </row>
    <row r="3224" spans="1:31" ht="45" x14ac:dyDescent="0.25">
      <c r="A3224" s="2" t="s">
        <v>2025</v>
      </c>
      <c r="B3224" s="3">
        <v>9</v>
      </c>
      <c r="C3224" s="3">
        <v>601</v>
      </c>
      <c r="D3224" s="3" t="s">
        <v>591</v>
      </c>
      <c r="E3224" s="3" t="str">
        <f>_xlfn.XLOOKUP(Tbl_BalanceHistory[[#This Row],[RespAgy]],Tbl_Agencies[Agy Code],Tbl_Agencies[Agy Sort])</f>
        <v>135000</v>
      </c>
      <c r="F3224" s="2" t="str">
        <f>Tbl_BalanceHistory[[#This Row],[RespAgy]]&amp;": "&amp;Tbl_BalanceHistory[[#This Row],[RespAgency]]</f>
        <v>601: Department of Health</v>
      </c>
      <c r="G3224" s="3">
        <v>601</v>
      </c>
      <c r="H3224" s="3" t="s">
        <v>591</v>
      </c>
      <c r="I3224" s="3" t="str">
        <f>_xlfn.XLOOKUP(Tbl_BalanceHistory[[#This Row],[AgyCode]],Tbl_Agencies[Agy Code],Tbl_Agencies[Agy Sort])</f>
        <v>135000</v>
      </c>
      <c r="J3224" s="2" t="str">
        <f>Tbl_BalanceHistory[[#This Row],[AgyCode]]&amp;": "&amp;Tbl_BalanceHistory[[#This Row],[Agency Name]]</f>
        <v>601: Department of Health</v>
      </c>
      <c r="K3224" s="1">
        <v>2017</v>
      </c>
      <c r="L3224" s="3">
        <v>565</v>
      </c>
      <c r="M3224" s="3" t="s">
        <v>603</v>
      </c>
      <c r="N3224" s="2" t="str">
        <f>Tbl_BalanceHistory[[#This Row],[ProgramCode]]&amp;": "&amp;Tbl_BalanceHistory[[#This Row],[Program Name]]</f>
        <v>565: Environmental Health Hazards Control</v>
      </c>
      <c r="O3224" s="3" t="s">
        <v>886</v>
      </c>
      <c r="P3224" s="1" t="str">
        <f>IF(Tbl_BalanceHistory[[#This Row],[FundCode]]="0100","GF",IF(Tbl_BalanceHistory[[#This Row],[FundCode]]="01000","GF","Hi Ed / OCR"))</f>
        <v>GF</v>
      </c>
      <c r="Q3224" s="5">
        <v>5433911</v>
      </c>
      <c r="R3224" s="5">
        <v>5432386.0999999996</v>
      </c>
      <c r="S3224" s="5">
        <v>1524</v>
      </c>
      <c r="T3224" s="5">
        <v>0</v>
      </c>
      <c r="U3224" s="3"/>
      <c r="V3224" s="5">
        <v>1524</v>
      </c>
      <c r="W3224" s="5">
        <v>0</v>
      </c>
      <c r="X3224" s="5"/>
      <c r="Y3224" s="5"/>
      <c r="Z3224" s="5">
        <f>Tbl_BalanceHistory[[#This Row],[Discretionary Recommended - Pre 2022]]+Tbl_BalanceHistory[[#This Row],[Discretionary Balance Recommended: Policy]]+Tbl_BalanceHistory[[#This Row],[Discretionary Balance Recommended: Commitments]]</f>
        <v>0</v>
      </c>
      <c r="AA3224" s="5">
        <f>Tbl_BalanceHistory[[#This Row],[Discretionary Balance]]-Tbl_BalanceHistory[[#This Row],[Discretionary Reappropriation]]</f>
        <v>1524</v>
      </c>
      <c r="AB3224" s="2"/>
      <c r="AC3224" s="2"/>
      <c r="AD3224" s="2"/>
      <c r="AE3224" s="2"/>
    </row>
    <row r="3225" spans="1:31" ht="45" x14ac:dyDescent="0.25">
      <c r="A3225" s="2" t="s">
        <v>2025</v>
      </c>
      <c r="B3225" s="3">
        <v>9</v>
      </c>
      <c r="C3225" s="3">
        <v>601</v>
      </c>
      <c r="D3225" s="3" t="s">
        <v>591</v>
      </c>
      <c r="E3225" s="3" t="str">
        <f>_xlfn.XLOOKUP(Tbl_BalanceHistory[[#This Row],[RespAgy]],Tbl_Agencies[Agy Code],Tbl_Agencies[Agy Sort])</f>
        <v>135000</v>
      </c>
      <c r="F3225" s="2" t="str">
        <f>Tbl_BalanceHistory[[#This Row],[RespAgy]]&amp;": "&amp;Tbl_BalanceHistory[[#This Row],[RespAgency]]</f>
        <v>601: Department of Health</v>
      </c>
      <c r="G3225" s="3">
        <v>601</v>
      </c>
      <c r="H3225" s="3" t="s">
        <v>591</v>
      </c>
      <c r="I3225" s="3" t="str">
        <f>_xlfn.XLOOKUP(Tbl_BalanceHistory[[#This Row],[AgyCode]],Tbl_Agencies[Agy Code],Tbl_Agencies[Agy Sort])</f>
        <v>135000</v>
      </c>
      <c r="J3225" s="2" t="str">
        <f>Tbl_BalanceHistory[[#This Row],[AgyCode]]&amp;": "&amp;Tbl_BalanceHistory[[#This Row],[Agency Name]]</f>
        <v>601: Department of Health</v>
      </c>
      <c r="K3225" s="1">
        <v>2018</v>
      </c>
      <c r="L3225" s="3">
        <v>565</v>
      </c>
      <c r="M3225" s="3" t="s">
        <v>603</v>
      </c>
      <c r="N3225" s="2" t="str">
        <f>Tbl_BalanceHistory[[#This Row],[ProgramCode]]&amp;": "&amp;Tbl_BalanceHistory[[#This Row],[Program Name]]</f>
        <v>565: Environmental Health Hazards Control</v>
      </c>
      <c r="O3225" s="3" t="s">
        <v>886</v>
      </c>
      <c r="P3225" s="1" t="str">
        <f>IF(Tbl_BalanceHistory[[#This Row],[FundCode]]="0100","GF",IF(Tbl_BalanceHistory[[#This Row],[FundCode]]="01000","GF","Hi Ed / OCR"))</f>
        <v>GF</v>
      </c>
      <c r="Q3225" s="5">
        <v>5379831</v>
      </c>
      <c r="R3225" s="5">
        <v>5378562.1799999997</v>
      </c>
      <c r="S3225" s="5">
        <v>1268</v>
      </c>
      <c r="T3225" s="5">
        <v>0</v>
      </c>
      <c r="U3225" s="3"/>
      <c r="V3225" s="5">
        <v>1268</v>
      </c>
      <c r="W3225" s="5">
        <v>0</v>
      </c>
      <c r="X3225" s="5"/>
      <c r="Y3225" s="5"/>
      <c r="Z3225" s="5">
        <f>Tbl_BalanceHistory[[#This Row],[Discretionary Recommended - Pre 2022]]+Tbl_BalanceHistory[[#This Row],[Discretionary Balance Recommended: Policy]]+Tbl_BalanceHistory[[#This Row],[Discretionary Balance Recommended: Commitments]]</f>
        <v>0</v>
      </c>
      <c r="AA3225" s="5">
        <f>Tbl_BalanceHistory[[#This Row],[Discretionary Balance]]-Tbl_BalanceHistory[[#This Row],[Discretionary Reappropriation]]</f>
        <v>1268</v>
      </c>
      <c r="AB3225" s="2"/>
      <c r="AC3225" s="2"/>
      <c r="AD3225" s="2"/>
      <c r="AE3225" s="2"/>
    </row>
    <row r="3226" spans="1:31" ht="45" x14ac:dyDescent="0.25">
      <c r="A3226" s="2" t="s">
        <v>2025</v>
      </c>
      <c r="B3226" s="3">
        <v>9</v>
      </c>
      <c r="C3226" s="3">
        <v>601</v>
      </c>
      <c r="D3226" s="3" t="s">
        <v>591</v>
      </c>
      <c r="E3226" s="3" t="str">
        <f>_xlfn.XLOOKUP(Tbl_BalanceHistory[[#This Row],[RespAgy]],Tbl_Agencies[Agy Code],Tbl_Agencies[Agy Sort])</f>
        <v>135000</v>
      </c>
      <c r="F3226" s="2" t="str">
        <f>Tbl_BalanceHistory[[#This Row],[RespAgy]]&amp;": "&amp;Tbl_BalanceHistory[[#This Row],[RespAgency]]</f>
        <v>601: Department of Health</v>
      </c>
      <c r="G3226" s="3">
        <v>601</v>
      </c>
      <c r="H3226" s="3" t="s">
        <v>591</v>
      </c>
      <c r="I3226" s="3" t="str">
        <f>_xlfn.XLOOKUP(Tbl_BalanceHistory[[#This Row],[AgyCode]],Tbl_Agencies[Agy Code],Tbl_Agencies[Agy Sort])</f>
        <v>135000</v>
      </c>
      <c r="J3226" s="2" t="str">
        <f>Tbl_BalanceHistory[[#This Row],[AgyCode]]&amp;": "&amp;Tbl_BalanceHistory[[#This Row],[Agency Name]]</f>
        <v>601: Department of Health</v>
      </c>
      <c r="K3226" s="1">
        <v>2019</v>
      </c>
      <c r="L3226" s="3">
        <v>565</v>
      </c>
      <c r="M3226" s="3" t="s">
        <v>603</v>
      </c>
      <c r="N3226" s="2" t="str">
        <f>Tbl_BalanceHistory[[#This Row],[ProgramCode]]&amp;": "&amp;Tbl_BalanceHistory[[#This Row],[Program Name]]</f>
        <v>565: Environmental Health Hazards Control</v>
      </c>
      <c r="O3226" s="3" t="s">
        <v>886</v>
      </c>
      <c r="P3226" s="1" t="str">
        <f>IF(Tbl_BalanceHistory[[#This Row],[FundCode]]="0100","GF",IF(Tbl_BalanceHistory[[#This Row],[FundCode]]="01000","GF","Hi Ed / OCR"))</f>
        <v>GF</v>
      </c>
      <c r="Q3226" s="5">
        <v>5999159</v>
      </c>
      <c r="R3226" s="5">
        <v>5999159</v>
      </c>
      <c r="S3226" s="5">
        <v>0</v>
      </c>
      <c r="T3226" s="5">
        <v>0</v>
      </c>
      <c r="U3226" s="3"/>
      <c r="V3226" s="5">
        <v>0</v>
      </c>
      <c r="W3226" s="5">
        <v>0</v>
      </c>
      <c r="X3226" s="5"/>
      <c r="Y3226" s="5"/>
      <c r="Z3226" s="5">
        <f>Tbl_BalanceHistory[[#This Row],[Discretionary Recommended - Pre 2022]]+Tbl_BalanceHistory[[#This Row],[Discretionary Balance Recommended: Policy]]+Tbl_BalanceHistory[[#This Row],[Discretionary Balance Recommended: Commitments]]</f>
        <v>0</v>
      </c>
      <c r="AA3226" s="5">
        <f>Tbl_BalanceHistory[[#This Row],[Discretionary Balance]]-Tbl_BalanceHistory[[#This Row],[Discretionary Reappropriation]]</f>
        <v>0</v>
      </c>
      <c r="AB3226" s="2"/>
      <c r="AC3226" s="2"/>
      <c r="AD3226" s="2"/>
      <c r="AE3226" s="2"/>
    </row>
    <row r="3227" spans="1:31" ht="45" x14ac:dyDescent="0.25">
      <c r="A3227" s="2" t="s">
        <v>577</v>
      </c>
      <c r="B3227" s="3">
        <v>9</v>
      </c>
      <c r="C3227" s="3">
        <v>601</v>
      </c>
      <c r="D3227" s="3" t="s">
        <v>591</v>
      </c>
      <c r="E3227" s="3" t="str">
        <f>_xlfn.XLOOKUP(Tbl_BalanceHistory[[#This Row],[RespAgy]],Tbl_Agencies[Agy Code],Tbl_Agencies[Agy Sort])</f>
        <v>135000</v>
      </c>
      <c r="F3227" s="2" t="str">
        <f>Tbl_BalanceHistory[[#This Row],[RespAgy]]&amp;": "&amp;Tbl_BalanceHistory[[#This Row],[RespAgency]]</f>
        <v>601: Department of Health</v>
      </c>
      <c r="G3227" s="3">
        <v>601</v>
      </c>
      <c r="H3227" s="3" t="s">
        <v>591</v>
      </c>
      <c r="I3227" s="3" t="str">
        <f>_xlfn.XLOOKUP(Tbl_BalanceHistory[[#This Row],[AgyCode]],Tbl_Agencies[Agy Code],Tbl_Agencies[Agy Sort])</f>
        <v>135000</v>
      </c>
      <c r="J3227" s="2" t="str">
        <f>Tbl_BalanceHistory[[#This Row],[AgyCode]]&amp;": "&amp;Tbl_BalanceHistory[[#This Row],[Agency Name]]</f>
        <v>601: Department of Health</v>
      </c>
      <c r="K3227" s="1">
        <v>2020</v>
      </c>
      <c r="L3227" s="3">
        <v>565</v>
      </c>
      <c r="M3227" s="3" t="s">
        <v>603</v>
      </c>
      <c r="N3227" s="2" t="str">
        <f>Tbl_BalanceHistory[[#This Row],[ProgramCode]]&amp;": "&amp;Tbl_BalanceHistory[[#This Row],[Program Name]]</f>
        <v>565: Environmental Health Hazards Control</v>
      </c>
      <c r="O3227" s="3" t="s">
        <v>886</v>
      </c>
      <c r="P3227" s="1" t="str">
        <f>IF(Tbl_BalanceHistory[[#This Row],[FundCode]]="0100","GF",IF(Tbl_BalanceHistory[[#This Row],[FundCode]]="01000","GF","Hi Ed / OCR"))</f>
        <v>GF</v>
      </c>
      <c r="Q3227" s="5">
        <v>5953848</v>
      </c>
      <c r="R3227" s="5">
        <v>5952535.7800000003</v>
      </c>
      <c r="S3227" s="5">
        <v>1312.22</v>
      </c>
      <c r="T3227" s="5">
        <v>0</v>
      </c>
      <c r="U3227" s="3"/>
      <c r="V3227" s="5">
        <v>1312.22</v>
      </c>
      <c r="W3227" s="5">
        <v>0</v>
      </c>
      <c r="X3227" s="5"/>
      <c r="Y3227" s="5"/>
      <c r="Z3227" s="5">
        <f>Tbl_BalanceHistory[[#This Row],[Discretionary Recommended - Pre 2022]]+Tbl_BalanceHistory[[#This Row],[Discretionary Balance Recommended: Policy]]+Tbl_BalanceHistory[[#This Row],[Discretionary Balance Recommended: Commitments]]</f>
        <v>0</v>
      </c>
      <c r="AA3227" s="5">
        <f>Tbl_BalanceHistory[[#This Row],[Discretionary Balance]]-Tbl_BalanceHistory[[#This Row],[Discretionary Reappropriation]]</f>
        <v>1312.22</v>
      </c>
      <c r="AB3227" s="2"/>
      <c r="AC3227" s="2"/>
      <c r="AD3227" s="2"/>
      <c r="AE3227" s="2"/>
    </row>
    <row r="3228" spans="1:31" ht="45" x14ac:dyDescent="0.25">
      <c r="A3228" s="2" t="s">
        <v>577</v>
      </c>
      <c r="B3228" s="3">
        <v>9</v>
      </c>
      <c r="C3228" s="3">
        <v>601</v>
      </c>
      <c r="D3228" s="3" t="s">
        <v>591</v>
      </c>
      <c r="E3228" s="3" t="str">
        <f>_xlfn.XLOOKUP(Tbl_BalanceHistory[[#This Row],[RespAgy]],Tbl_Agencies[Agy Code],Tbl_Agencies[Agy Sort])</f>
        <v>135000</v>
      </c>
      <c r="F3228" s="2" t="str">
        <f>Tbl_BalanceHistory[[#This Row],[RespAgy]]&amp;": "&amp;Tbl_BalanceHistory[[#This Row],[RespAgency]]</f>
        <v>601: Department of Health</v>
      </c>
      <c r="G3228" s="3">
        <v>601</v>
      </c>
      <c r="H3228" s="3" t="s">
        <v>591</v>
      </c>
      <c r="I3228" s="3" t="str">
        <f>_xlfn.XLOOKUP(Tbl_BalanceHistory[[#This Row],[AgyCode]],Tbl_Agencies[Agy Code],Tbl_Agencies[Agy Sort])</f>
        <v>135000</v>
      </c>
      <c r="J3228" s="2" t="str">
        <f>Tbl_BalanceHistory[[#This Row],[AgyCode]]&amp;": "&amp;Tbl_BalanceHistory[[#This Row],[Agency Name]]</f>
        <v>601: Department of Health</v>
      </c>
      <c r="K3228" s="1">
        <v>2021</v>
      </c>
      <c r="L3228" s="3">
        <v>565</v>
      </c>
      <c r="M3228" s="3" t="s">
        <v>603</v>
      </c>
      <c r="N3228" s="2" t="str">
        <f>Tbl_BalanceHistory[[#This Row],[ProgramCode]]&amp;": "&amp;Tbl_BalanceHistory[[#This Row],[Program Name]]</f>
        <v>565: Environmental Health Hazards Control</v>
      </c>
      <c r="O3228" s="3" t="s">
        <v>886</v>
      </c>
      <c r="P3228" s="1" t="str">
        <f>IF(Tbl_BalanceHistory[[#This Row],[FundCode]]="0100","GF",IF(Tbl_BalanceHistory[[#This Row],[FundCode]]="01000","GF","Hi Ed / OCR"))</f>
        <v>GF</v>
      </c>
      <c r="Q3228" s="5">
        <v>5994106</v>
      </c>
      <c r="R3228" s="5">
        <v>5887810.3300000001</v>
      </c>
      <c r="S3228" s="5">
        <v>106295.67</v>
      </c>
      <c r="T3228" s="5">
        <v>0</v>
      </c>
      <c r="U3228" s="3"/>
      <c r="V3228" s="5">
        <v>106295.67</v>
      </c>
      <c r="W3228" s="5">
        <v>0</v>
      </c>
      <c r="X3228" s="5"/>
      <c r="Y3228" s="5"/>
      <c r="Z3228" s="5">
        <f>Tbl_BalanceHistory[[#This Row],[Discretionary Recommended - Pre 2022]]+Tbl_BalanceHistory[[#This Row],[Discretionary Balance Recommended: Policy]]+Tbl_BalanceHistory[[#This Row],[Discretionary Balance Recommended: Commitments]]</f>
        <v>0</v>
      </c>
      <c r="AA3228" s="5">
        <f>Tbl_BalanceHistory[[#This Row],[Discretionary Balance]]-Tbl_BalanceHistory[[#This Row],[Discretionary Reappropriation]]</f>
        <v>106295.67</v>
      </c>
      <c r="AB3228" s="2"/>
      <c r="AC3228" s="2"/>
      <c r="AD3228" s="2"/>
      <c r="AE3228" s="2"/>
    </row>
    <row r="3229" spans="1:31" ht="45" x14ac:dyDescent="0.25">
      <c r="A3229" s="2" t="s">
        <v>577</v>
      </c>
      <c r="B3229" s="3">
        <v>9</v>
      </c>
      <c r="C3229" s="3">
        <v>601</v>
      </c>
      <c r="D3229" s="3" t="s">
        <v>591</v>
      </c>
      <c r="E3229" s="3" t="str">
        <f>_xlfn.XLOOKUP(Tbl_BalanceHistory[[#This Row],[RespAgy]],Tbl_Agencies[Agy Code],Tbl_Agencies[Agy Sort])</f>
        <v>135000</v>
      </c>
      <c r="F3229" s="2" t="str">
        <f>Tbl_BalanceHistory[[#This Row],[RespAgy]]&amp;": "&amp;Tbl_BalanceHistory[[#This Row],[RespAgency]]</f>
        <v>601: Department of Health</v>
      </c>
      <c r="G3229" s="3">
        <v>601</v>
      </c>
      <c r="H3229" s="3" t="s">
        <v>591</v>
      </c>
      <c r="I3229" s="3" t="str">
        <f>_xlfn.XLOOKUP(Tbl_BalanceHistory[[#This Row],[AgyCode]],Tbl_Agencies[Agy Code],Tbl_Agencies[Agy Sort])</f>
        <v>135000</v>
      </c>
      <c r="J3229" s="2" t="str">
        <f>Tbl_BalanceHistory[[#This Row],[AgyCode]]&amp;": "&amp;Tbl_BalanceHistory[[#This Row],[Agency Name]]</f>
        <v>601: Department of Health</v>
      </c>
      <c r="K3229" s="1">
        <v>2022</v>
      </c>
      <c r="L3229" s="3">
        <v>565</v>
      </c>
      <c r="M3229" s="3" t="s">
        <v>603</v>
      </c>
      <c r="N3229" s="2" t="str">
        <f>Tbl_BalanceHistory[[#This Row],[ProgramCode]]&amp;": "&amp;Tbl_BalanceHistory[[#This Row],[Program Name]]</f>
        <v>565: Environmental Health Hazards Control</v>
      </c>
      <c r="O3229" s="3" t="s">
        <v>886</v>
      </c>
      <c r="P3229" s="1" t="str">
        <f>IF(Tbl_BalanceHistory[[#This Row],[FundCode]]="0100","GF",IF(Tbl_BalanceHistory[[#This Row],[FundCode]]="01000","GF","Hi Ed / OCR"))</f>
        <v>GF</v>
      </c>
      <c r="Q3229" s="5">
        <v>6418945</v>
      </c>
      <c r="R3229" s="5">
        <v>5847736.9900000002</v>
      </c>
      <c r="S3229" s="5">
        <v>571208.01</v>
      </c>
      <c r="T3229" s="5">
        <v>0</v>
      </c>
      <c r="U3229" s="3"/>
      <c r="V3229" s="5">
        <v>571208.01</v>
      </c>
      <c r="W3229" s="5"/>
      <c r="X3229" s="5">
        <v>0</v>
      </c>
      <c r="Y3229" s="5">
        <v>0</v>
      </c>
      <c r="Z3229" s="5">
        <f>Tbl_BalanceHistory[[#This Row],[Discretionary Recommended - Pre 2022]]+Tbl_BalanceHistory[[#This Row],[Discretionary Balance Recommended: Policy]]+Tbl_BalanceHistory[[#This Row],[Discretionary Balance Recommended: Commitments]]</f>
        <v>0</v>
      </c>
      <c r="AA3229" s="5">
        <f>Tbl_BalanceHistory[[#This Row],[Discretionary Balance]]-Tbl_BalanceHistory[[#This Row],[Discretionary Reappropriation]]</f>
        <v>571208.01</v>
      </c>
      <c r="AB3229" s="2"/>
      <c r="AC3229" s="2"/>
      <c r="AD3229" s="2"/>
      <c r="AE3229" s="2"/>
    </row>
    <row r="3230" spans="1:31" ht="45" x14ac:dyDescent="0.25">
      <c r="A3230" s="2" t="s">
        <v>577</v>
      </c>
      <c r="B3230" s="3">
        <v>9</v>
      </c>
      <c r="C3230" s="3">
        <v>601</v>
      </c>
      <c r="D3230" s="3" t="s">
        <v>591</v>
      </c>
      <c r="E3230" s="3" t="str">
        <f>_xlfn.XLOOKUP(Tbl_BalanceHistory[[#This Row],[RespAgy]],Tbl_Agencies[Agy Code],Tbl_Agencies[Agy Sort])</f>
        <v>135000</v>
      </c>
      <c r="F3230" s="2" t="str">
        <f>Tbl_BalanceHistory[[#This Row],[RespAgy]]&amp;": "&amp;Tbl_BalanceHistory[[#This Row],[RespAgency]]</f>
        <v>601: Department of Health</v>
      </c>
      <c r="G3230" s="3">
        <v>601</v>
      </c>
      <c r="H3230" s="3" t="s">
        <v>591</v>
      </c>
      <c r="I3230" s="3" t="str">
        <f>_xlfn.XLOOKUP(Tbl_BalanceHistory[[#This Row],[AgyCode]],Tbl_Agencies[Agy Code],Tbl_Agencies[Agy Sort])</f>
        <v>135000</v>
      </c>
      <c r="J3230" s="2" t="str">
        <f>Tbl_BalanceHistory[[#This Row],[AgyCode]]&amp;": "&amp;Tbl_BalanceHistory[[#This Row],[Agency Name]]</f>
        <v>601: Department of Health</v>
      </c>
      <c r="K3230" s="1">
        <v>2023</v>
      </c>
      <c r="L3230" s="3">
        <v>565</v>
      </c>
      <c r="M3230" s="3" t="s">
        <v>603</v>
      </c>
      <c r="N3230" s="2" t="str">
        <f>Tbl_BalanceHistory[[#This Row],[ProgramCode]]&amp;": "&amp;Tbl_BalanceHistory[[#This Row],[Program Name]]</f>
        <v>565: Environmental Health Hazards Control</v>
      </c>
      <c r="O3230" s="3" t="s">
        <v>886</v>
      </c>
      <c r="P3230" s="1" t="str">
        <f>IF(Tbl_BalanceHistory[[#This Row],[FundCode]]="0100","GF",IF(Tbl_BalanceHistory[[#This Row],[FundCode]]="01000","GF","Hi Ed / OCR"))</f>
        <v>GF</v>
      </c>
      <c r="Q3230" s="5">
        <v>8285607</v>
      </c>
      <c r="R3230" s="5">
        <v>7365467.1799999997</v>
      </c>
      <c r="S3230" s="5">
        <v>920139.82</v>
      </c>
      <c r="T3230" s="5">
        <v>0</v>
      </c>
      <c r="U3230" s="3"/>
      <c r="V3230" s="5">
        <v>920139.82</v>
      </c>
      <c r="W3230" s="5">
        <v>0</v>
      </c>
      <c r="X3230" s="5">
        <v>920139.82</v>
      </c>
      <c r="Y3230" s="5">
        <v>0</v>
      </c>
      <c r="Z3230" s="5">
        <v>920139.82</v>
      </c>
      <c r="AA3230" s="5">
        <v>0</v>
      </c>
      <c r="AB3230" s="2"/>
      <c r="AC3230" s="2" t="s">
        <v>2411</v>
      </c>
      <c r="AD3230" s="2"/>
      <c r="AE3230" s="2"/>
    </row>
    <row r="3231" spans="1:31" ht="45" x14ac:dyDescent="0.25">
      <c r="A3231" s="2" t="s">
        <v>577</v>
      </c>
      <c r="B3231" s="3">
        <v>9</v>
      </c>
      <c r="C3231" s="3">
        <v>601</v>
      </c>
      <c r="D3231" s="3" t="s">
        <v>591</v>
      </c>
      <c r="E3231" s="3" t="str">
        <f>_xlfn.XLOOKUP(Tbl_BalanceHistory[[#This Row],[RespAgy]],Tbl_Agencies[Agy Code],Tbl_Agencies[Agy Sort])</f>
        <v>135000</v>
      </c>
      <c r="F3231" s="2" t="str">
        <f>Tbl_BalanceHistory[[#This Row],[RespAgy]]&amp;": "&amp;Tbl_BalanceHistory[[#This Row],[RespAgency]]</f>
        <v>601: Department of Health</v>
      </c>
      <c r="G3231" s="3">
        <v>601</v>
      </c>
      <c r="H3231" s="3" t="s">
        <v>591</v>
      </c>
      <c r="I3231" s="3" t="str">
        <f>_xlfn.XLOOKUP(Tbl_BalanceHistory[[#This Row],[AgyCode]],Tbl_Agencies[Agy Code],Tbl_Agencies[Agy Sort])</f>
        <v>135000</v>
      </c>
      <c r="J3231" s="2" t="str">
        <f>Tbl_BalanceHistory[[#This Row],[AgyCode]]&amp;": "&amp;Tbl_BalanceHistory[[#This Row],[Agency Name]]</f>
        <v>601: Department of Health</v>
      </c>
      <c r="K3231" s="1">
        <v>2024</v>
      </c>
      <c r="L3231" s="3">
        <v>565</v>
      </c>
      <c r="M3231" s="3" t="s">
        <v>603</v>
      </c>
      <c r="N3231" s="2" t="str">
        <f>Tbl_BalanceHistory[[#This Row],[ProgramCode]]&amp;": "&amp;Tbl_BalanceHistory[[#This Row],[Program Name]]</f>
        <v>565: Environmental Health Hazards Control</v>
      </c>
      <c r="O3231" s="3" t="s">
        <v>886</v>
      </c>
      <c r="P3231" s="1" t="str">
        <f>IF(Tbl_BalanceHistory[[#This Row],[FundCode]]="0100","GF",IF(Tbl_BalanceHistory[[#This Row],[FundCode]]="01000","GF","Hi Ed / OCR"))</f>
        <v>GF</v>
      </c>
      <c r="Q3231" s="5">
        <v>8545875</v>
      </c>
      <c r="R3231" s="5">
        <v>8213302.3200000003</v>
      </c>
      <c r="S3231" s="5">
        <v>332572.68</v>
      </c>
      <c r="T3231" s="5">
        <v>0</v>
      </c>
      <c r="U3231" s="3"/>
      <c r="V3231" s="5">
        <v>332572.68</v>
      </c>
      <c r="W3231" s="5">
        <v>0</v>
      </c>
      <c r="X3231" s="5">
        <v>332572.68</v>
      </c>
      <c r="Y3231" s="5">
        <v>0</v>
      </c>
      <c r="Z3231" s="5">
        <v>332572.68</v>
      </c>
      <c r="AA3231" s="5">
        <v>0</v>
      </c>
      <c r="AB3231" s="2"/>
      <c r="AC3231" s="2" t="s">
        <v>2573</v>
      </c>
      <c r="AD3231" s="2"/>
      <c r="AE3231" s="2"/>
    </row>
    <row r="3232" spans="1:31" ht="45" x14ac:dyDescent="0.25">
      <c r="A3232" s="2" t="s">
        <v>577</v>
      </c>
      <c r="B3232" s="3">
        <v>9</v>
      </c>
      <c r="C3232" s="3">
        <v>601</v>
      </c>
      <c r="D3232" s="3" t="s">
        <v>591</v>
      </c>
      <c r="E3232" s="3" t="str">
        <f>_xlfn.XLOOKUP(Tbl_BalanceHistory[[#This Row],[RespAgy]],Tbl_Agencies[Agy Code],Tbl_Agencies[Agy Sort])</f>
        <v>135000</v>
      </c>
      <c r="F3232" s="2" t="str">
        <f>Tbl_BalanceHistory[[#This Row],[RespAgy]]&amp;": "&amp;Tbl_BalanceHistory[[#This Row],[RespAgency]]</f>
        <v>601: Department of Health</v>
      </c>
      <c r="G3232" s="3">
        <v>601</v>
      </c>
      <c r="H3232" s="3" t="s">
        <v>591</v>
      </c>
      <c r="I3232" s="3" t="str">
        <f>_xlfn.XLOOKUP(Tbl_BalanceHistory[[#This Row],[AgyCode]],Tbl_Agencies[Agy Code],Tbl_Agencies[Agy Sort])</f>
        <v>135000</v>
      </c>
      <c r="J3232" s="2" t="str">
        <f>Tbl_BalanceHistory[[#This Row],[AgyCode]]&amp;": "&amp;Tbl_BalanceHistory[[#This Row],[Agency Name]]</f>
        <v>601: Department of Health</v>
      </c>
      <c r="K3232" s="1">
        <v>2022</v>
      </c>
      <c r="L3232" s="3">
        <v>775</v>
      </c>
      <c r="M3232" s="3" t="s">
        <v>605</v>
      </c>
      <c r="N3232" s="2" t="str">
        <f>Tbl_BalanceHistory[[#This Row],[ProgramCode]]&amp;": "&amp;Tbl_BalanceHistory[[#This Row],[Program Name]]</f>
        <v>775: Emergency Preparedness</v>
      </c>
      <c r="O3232" s="3" t="s">
        <v>886</v>
      </c>
      <c r="P3232" s="1" t="str">
        <f>IF(Tbl_BalanceHistory[[#This Row],[FundCode]]="0100","GF",IF(Tbl_BalanceHistory[[#This Row],[FundCode]]="01000","GF","Hi Ed / OCR"))</f>
        <v>GF</v>
      </c>
      <c r="Q3232" s="5">
        <v>3300000</v>
      </c>
      <c r="R3232" s="5">
        <v>579098.81999999995</v>
      </c>
      <c r="S3232" s="5">
        <v>2720901.18</v>
      </c>
      <c r="T3232" s="5">
        <v>0</v>
      </c>
      <c r="U3232" s="3"/>
      <c r="V3232" s="5">
        <v>2720901.18</v>
      </c>
      <c r="W3232" s="5"/>
      <c r="X3232" s="5">
        <v>0</v>
      </c>
      <c r="Y3232" s="5">
        <v>0</v>
      </c>
      <c r="Z3232" s="5">
        <f>Tbl_BalanceHistory[[#This Row],[Discretionary Recommended - Pre 2022]]+Tbl_BalanceHistory[[#This Row],[Discretionary Balance Recommended: Policy]]+Tbl_BalanceHistory[[#This Row],[Discretionary Balance Recommended: Commitments]]</f>
        <v>0</v>
      </c>
      <c r="AA3232" s="5">
        <f>Tbl_BalanceHistory[[#This Row],[Discretionary Balance]]-Tbl_BalanceHistory[[#This Row],[Discretionary Reappropriation]]</f>
        <v>2720901.18</v>
      </c>
      <c r="AB3232" s="2"/>
      <c r="AC3232" s="2"/>
      <c r="AD3232" s="2"/>
      <c r="AE3232" s="2"/>
    </row>
    <row r="3233" spans="1:31" ht="45" x14ac:dyDescent="0.25">
      <c r="A3233" s="2" t="s">
        <v>2025</v>
      </c>
      <c r="B3233" s="3">
        <v>9</v>
      </c>
      <c r="C3233" s="3">
        <v>602</v>
      </c>
      <c r="D3233" s="3" t="s">
        <v>608</v>
      </c>
      <c r="E3233" s="3" t="str">
        <f>_xlfn.XLOOKUP(Tbl_BalanceHistory[[#This Row],[RespAgy]],Tbl_Agencies[Agy Code],Tbl_Agencies[Agy Sort])</f>
        <v>137000</v>
      </c>
      <c r="F3233" s="2" t="str">
        <f>Tbl_BalanceHistory[[#This Row],[RespAgy]]&amp;": "&amp;Tbl_BalanceHistory[[#This Row],[RespAgency]]</f>
        <v>602: Department of Medical Assistance Services</v>
      </c>
      <c r="G3233" s="3">
        <v>602</v>
      </c>
      <c r="H3233" s="3" t="s">
        <v>608</v>
      </c>
      <c r="I3233" s="3" t="str">
        <f>_xlfn.XLOOKUP(Tbl_BalanceHistory[[#This Row],[AgyCode]],Tbl_Agencies[Agy Code],Tbl_Agencies[Agy Sort])</f>
        <v>137000</v>
      </c>
      <c r="J3233" s="2" t="str">
        <f>Tbl_BalanceHistory[[#This Row],[AgyCode]]&amp;": "&amp;Tbl_BalanceHistory[[#This Row],[Agency Name]]</f>
        <v>602: Department of Medical Assistance Services</v>
      </c>
      <c r="K3233" s="1">
        <v>2014</v>
      </c>
      <c r="L3233" s="3">
        <v>321</v>
      </c>
      <c r="M3233" s="3" t="s">
        <v>172</v>
      </c>
      <c r="N3233" s="2" t="str">
        <f>Tbl_BalanceHistory[[#This Row],[ProgramCode]]&amp;": "&amp;Tbl_BalanceHistory[[#This Row],[Program Name]]</f>
        <v>321: Pre-Trial, Trial, and Appellate Processes</v>
      </c>
      <c r="O3233" s="3" t="s">
        <v>1730</v>
      </c>
      <c r="P3233" s="1" t="str">
        <f>IF(Tbl_BalanceHistory[[#This Row],[FundCode]]="0100","GF",IF(Tbl_BalanceHistory[[#This Row],[FundCode]]="01000","GF","Hi Ed / OCR"))</f>
        <v>GF</v>
      </c>
      <c r="Q3233" s="5">
        <v>12805178</v>
      </c>
      <c r="R3233" s="5">
        <v>12600312.65</v>
      </c>
      <c r="S3233" s="5">
        <v>204865</v>
      </c>
      <c r="T3233" s="5">
        <v>0</v>
      </c>
      <c r="U3233" s="3"/>
      <c r="V3233" s="5">
        <v>204865</v>
      </c>
      <c r="W3233" s="5">
        <v>0</v>
      </c>
      <c r="X3233" s="5"/>
      <c r="Y3233" s="5"/>
      <c r="Z3233" s="5">
        <f>Tbl_BalanceHistory[[#This Row],[Discretionary Recommended - Pre 2022]]+Tbl_BalanceHistory[[#This Row],[Discretionary Balance Recommended: Policy]]+Tbl_BalanceHistory[[#This Row],[Discretionary Balance Recommended: Commitments]]</f>
        <v>0</v>
      </c>
      <c r="AA3233" s="5">
        <f>Tbl_BalanceHistory[[#This Row],[Discretionary Balance]]-Tbl_BalanceHistory[[#This Row],[Discretionary Reappropriation]]</f>
        <v>204865</v>
      </c>
      <c r="AB3233" s="2"/>
      <c r="AC3233" s="2"/>
      <c r="AD3233" s="2"/>
      <c r="AE3233" s="2"/>
    </row>
    <row r="3234" spans="1:31" ht="45" x14ac:dyDescent="0.25">
      <c r="A3234" s="2" t="s">
        <v>2025</v>
      </c>
      <c r="B3234" s="3">
        <v>9</v>
      </c>
      <c r="C3234" s="3">
        <v>602</v>
      </c>
      <c r="D3234" s="3" t="s">
        <v>608</v>
      </c>
      <c r="E3234" s="3" t="str">
        <f>_xlfn.XLOOKUP(Tbl_BalanceHistory[[#This Row],[RespAgy]],Tbl_Agencies[Agy Code],Tbl_Agencies[Agy Sort])</f>
        <v>137000</v>
      </c>
      <c r="F3234" s="2" t="str">
        <f>Tbl_BalanceHistory[[#This Row],[RespAgy]]&amp;": "&amp;Tbl_BalanceHistory[[#This Row],[RespAgency]]</f>
        <v>602: Department of Medical Assistance Services</v>
      </c>
      <c r="G3234" s="3">
        <v>602</v>
      </c>
      <c r="H3234" s="3" t="s">
        <v>608</v>
      </c>
      <c r="I3234" s="3" t="str">
        <f>_xlfn.XLOOKUP(Tbl_BalanceHistory[[#This Row],[AgyCode]],Tbl_Agencies[Agy Code],Tbl_Agencies[Agy Sort])</f>
        <v>137000</v>
      </c>
      <c r="J3234" s="2" t="str">
        <f>Tbl_BalanceHistory[[#This Row],[AgyCode]]&amp;": "&amp;Tbl_BalanceHistory[[#This Row],[Agency Name]]</f>
        <v>602: Department of Medical Assistance Services</v>
      </c>
      <c r="K3234" s="1">
        <v>2015</v>
      </c>
      <c r="L3234" s="3">
        <v>321</v>
      </c>
      <c r="M3234" s="3" t="s">
        <v>172</v>
      </c>
      <c r="N3234" s="2" t="str">
        <f>Tbl_BalanceHistory[[#This Row],[ProgramCode]]&amp;": "&amp;Tbl_BalanceHistory[[#This Row],[Program Name]]</f>
        <v>321: Pre-Trial, Trial, and Appellate Processes</v>
      </c>
      <c r="O3234" s="3" t="s">
        <v>1730</v>
      </c>
      <c r="P3234" s="1" t="str">
        <f>IF(Tbl_BalanceHistory[[#This Row],[FundCode]]="0100","GF",IF(Tbl_BalanceHistory[[#This Row],[FundCode]]="01000","GF","Hi Ed / OCR"))</f>
        <v>GF</v>
      </c>
      <c r="Q3234" s="5">
        <v>15069989</v>
      </c>
      <c r="R3234" s="5">
        <v>14959344</v>
      </c>
      <c r="S3234" s="5">
        <v>110644</v>
      </c>
      <c r="T3234" s="5">
        <v>0</v>
      </c>
      <c r="U3234" s="3"/>
      <c r="V3234" s="5">
        <v>110644</v>
      </c>
      <c r="W3234" s="5">
        <v>0</v>
      </c>
      <c r="X3234" s="5"/>
      <c r="Y3234" s="5"/>
      <c r="Z3234" s="5">
        <f>Tbl_BalanceHistory[[#This Row],[Discretionary Recommended - Pre 2022]]+Tbl_BalanceHistory[[#This Row],[Discretionary Balance Recommended: Policy]]+Tbl_BalanceHistory[[#This Row],[Discretionary Balance Recommended: Commitments]]</f>
        <v>0</v>
      </c>
      <c r="AA3234" s="5">
        <f>Tbl_BalanceHistory[[#This Row],[Discretionary Balance]]-Tbl_BalanceHistory[[#This Row],[Discretionary Reappropriation]]</f>
        <v>110644</v>
      </c>
      <c r="AB3234" s="2"/>
      <c r="AC3234" s="2"/>
      <c r="AD3234" s="2"/>
      <c r="AE3234" s="2"/>
    </row>
    <row r="3235" spans="1:31" ht="45" x14ac:dyDescent="0.25">
      <c r="A3235" s="2" t="s">
        <v>2025</v>
      </c>
      <c r="B3235" s="3">
        <v>9</v>
      </c>
      <c r="C3235" s="3">
        <v>602</v>
      </c>
      <c r="D3235" s="3" t="s">
        <v>608</v>
      </c>
      <c r="E3235" s="3" t="str">
        <f>_xlfn.XLOOKUP(Tbl_BalanceHistory[[#This Row],[RespAgy]],Tbl_Agencies[Agy Code],Tbl_Agencies[Agy Sort])</f>
        <v>137000</v>
      </c>
      <c r="F3235" s="2" t="str">
        <f>Tbl_BalanceHistory[[#This Row],[RespAgy]]&amp;": "&amp;Tbl_BalanceHistory[[#This Row],[RespAgency]]</f>
        <v>602: Department of Medical Assistance Services</v>
      </c>
      <c r="G3235" s="3">
        <v>602</v>
      </c>
      <c r="H3235" s="3" t="s">
        <v>608</v>
      </c>
      <c r="I3235" s="3" t="str">
        <f>_xlfn.XLOOKUP(Tbl_BalanceHistory[[#This Row],[AgyCode]],Tbl_Agencies[Agy Code],Tbl_Agencies[Agy Sort])</f>
        <v>137000</v>
      </c>
      <c r="J3235" s="2" t="str">
        <f>Tbl_BalanceHistory[[#This Row],[AgyCode]]&amp;": "&amp;Tbl_BalanceHistory[[#This Row],[Agency Name]]</f>
        <v>602: Department of Medical Assistance Services</v>
      </c>
      <c r="K3235" s="1">
        <v>2016</v>
      </c>
      <c r="L3235" s="3">
        <v>321</v>
      </c>
      <c r="M3235" s="3" t="s">
        <v>172</v>
      </c>
      <c r="N3235" s="2" t="str">
        <f>Tbl_BalanceHistory[[#This Row],[ProgramCode]]&amp;": "&amp;Tbl_BalanceHistory[[#This Row],[Program Name]]</f>
        <v>321: Pre-Trial, Trial, and Appellate Processes</v>
      </c>
      <c r="O3235" s="3" t="s">
        <v>1730</v>
      </c>
      <c r="P3235" s="1" t="str">
        <f>IF(Tbl_BalanceHistory[[#This Row],[FundCode]]="0100","GF",IF(Tbl_BalanceHistory[[#This Row],[FundCode]]="01000","GF","Hi Ed / OCR"))</f>
        <v>GF</v>
      </c>
      <c r="Q3235" s="5">
        <v>16807820</v>
      </c>
      <c r="R3235" s="5">
        <v>16459370.699999999</v>
      </c>
      <c r="S3235" s="5">
        <v>348449</v>
      </c>
      <c r="T3235" s="5">
        <v>0</v>
      </c>
      <c r="U3235" s="3"/>
      <c r="V3235" s="5">
        <v>348449</v>
      </c>
      <c r="W3235" s="5">
        <v>0</v>
      </c>
      <c r="X3235" s="5"/>
      <c r="Y3235" s="5"/>
      <c r="Z3235" s="5">
        <f>Tbl_BalanceHistory[[#This Row],[Discretionary Recommended - Pre 2022]]+Tbl_BalanceHistory[[#This Row],[Discretionary Balance Recommended: Policy]]+Tbl_BalanceHistory[[#This Row],[Discretionary Balance Recommended: Commitments]]</f>
        <v>0</v>
      </c>
      <c r="AA3235" s="5">
        <f>Tbl_BalanceHistory[[#This Row],[Discretionary Balance]]-Tbl_BalanceHistory[[#This Row],[Discretionary Reappropriation]]</f>
        <v>348449</v>
      </c>
      <c r="AB3235" s="2"/>
      <c r="AC3235" s="2"/>
      <c r="AD3235" s="2"/>
      <c r="AE3235" s="2"/>
    </row>
    <row r="3236" spans="1:31" ht="45" x14ac:dyDescent="0.25">
      <c r="A3236" s="2" t="s">
        <v>2025</v>
      </c>
      <c r="B3236" s="3">
        <v>9</v>
      </c>
      <c r="C3236" s="3">
        <v>602</v>
      </c>
      <c r="D3236" s="3" t="s">
        <v>608</v>
      </c>
      <c r="E3236" s="3" t="str">
        <f>_xlfn.XLOOKUP(Tbl_BalanceHistory[[#This Row],[RespAgy]],Tbl_Agencies[Agy Code],Tbl_Agencies[Agy Sort])</f>
        <v>137000</v>
      </c>
      <c r="F3236" s="2" t="str">
        <f>Tbl_BalanceHistory[[#This Row],[RespAgy]]&amp;": "&amp;Tbl_BalanceHistory[[#This Row],[RespAgency]]</f>
        <v>602: Department of Medical Assistance Services</v>
      </c>
      <c r="G3236" s="3">
        <v>602</v>
      </c>
      <c r="H3236" s="3" t="s">
        <v>608</v>
      </c>
      <c r="I3236" s="3" t="str">
        <f>_xlfn.XLOOKUP(Tbl_BalanceHistory[[#This Row],[AgyCode]],Tbl_Agencies[Agy Code],Tbl_Agencies[Agy Sort])</f>
        <v>137000</v>
      </c>
      <c r="J3236" s="2" t="str">
        <f>Tbl_BalanceHistory[[#This Row],[AgyCode]]&amp;": "&amp;Tbl_BalanceHistory[[#This Row],[Agency Name]]</f>
        <v>602: Department of Medical Assistance Services</v>
      </c>
      <c r="K3236" s="1">
        <v>2017</v>
      </c>
      <c r="L3236" s="3">
        <v>321</v>
      </c>
      <c r="M3236" s="3" t="s">
        <v>172</v>
      </c>
      <c r="N3236" s="2" t="str">
        <f>Tbl_BalanceHistory[[#This Row],[ProgramCode]]&amp;": "&amp;Tbl_BalanceHistory[[#This Row],[Program Name]]</f>
        <v>321: Pre-Trial, Trial, and Appellate Processes</v>
      </c>
      <c r="O3236" s="3" t="s">
        <v>886</v>
      </c>
      <c r="P3236" s="1" t="str">
        <f>IF(Tbl_BalanceHistory[[#This Row],[FundCode]]="0100","GF",IF(Tbl_BalanceHistory[[#This Row],[FundCode]]="01000","GF","Hi Ed / OCR"))</f>
        <v>GF</v>
      </c>
      <c r="Q3236" s="5">
        <v>18290733</v>
      </c>
      <c r="R3236" s="5">
        <v>17933336.620000001</v>
      </c>
      <c r="S3236" s="5">
        <v>357396</v>
      </c>
      <c r="T3236" s="5">
        <v>0</v>
      </c>
      <c r="U3236" s="3"/>
      <c r="V3236" s="5">
        <v>357396</v>
      </c>
      <c r="W3236" s="5">
        <v>0</v>
      </c>
      <c r="X3236" s="5"/>
      <c r="Y3236" s="5"/>
      <c r="Z3236" s="5">
        <f>Tbl_BalanceHistory[[#This Row],[Discretionary Recommended - Pre 2022]]+Tbl_BalanceHistory[[#This Row],[Discretionary Balance Recommended: Policy]]+Tbl_BalanceHistory[[#This Row],[Discretionary Balance Recommended: Commitments]]</f>
        <v>0</v>
      </c>
      <c r="AA3236" s="5">
        <f>Tbl_BalanceHistory[[#This Row],[Discretionary Balance]]-Tbl_BalanceHistory[[#This Row],[Discretionary Reappropriation]]</f>
        <v>357396</v>
      </c>
      <c r="AB3236" s="2"/>
      <c r="AC3236" s="2"/>
      <c r="AD3236" s="2"/>
      <c r="AE3236" s="2"/>
    </row>
    <row r="3237" spans="1:31" ht="45" x14ac:dyDescent="0.25">
      <c r="A3237" s="2" t="s">
        <v>2025</v>
      </c>
      <c r="B3237" s="3">
        <v>9</v>
      </c>
      <c r="C3237" s="3">
        <v>602</v>
      </c>
      <c r="D3237" s="3" t="s">
        <v>608</v>
      </c>
      <c r="E3237" s="3" t="str">
        <f>_xlfn.XLOOKUP(Tbl_BalanceHistory[[#This Row],[RespAgy]],Tbl_Agencies[Agy Code],Tbl_Agencies[Agy Sort])</f>
        <v>137000</v>
      </c>
      <c r="F3237" s="2" t="str">
        <f>Tbl_BalanceHistory[[#This Row],[RespAgy]]&amp;": "&amp;Tbl_BalanceHistory[[#This Row],[RespAgency]]</f>
        <v>602: Department of Medical Assistance Services</v>
      </c>
      <c r="G3237" s="3">
        <v>602</v>
      </c>
      <c r="H3237" s="3" t="s">
        <v>608</v>
      </c>
      <c r="I3237" s="3" t="str">
        <f>_xlfn.XLOOKUP(Tbl_BalanceHistory[[#This Row],[AgyCode]],Tbl_Agencies[Agy Code],Tbl_Agencies[Agy Sort])</f>
        <v>137000</v>
      </c>
      <c r="J3237" s="2" t="str">
        <f>Tbl_BalanceHistory[[#This Row],[AgyCode]]&amp;": "&amp;Tbl_BalanceHistory[[#This Row],[Agency Name]]</f>
        <v>602: Department of Medical Assistance Services</v>
      </c>
      <c r="K3237" s="1">
        <v>2018</v>
      </c>
      <c r="L3237" s="3">
        <v>321</v>
      </c>
      <c r="M3237" s="3" t="s">
        <v>172</v>
      </c>
      <c r="N3237" s="2" t="str">
        <f>Tbl_BalanceHistory[[#This Row],[ProgramCode]]&amp;": "&amp;Tbl_BalanceHistory[[#This Row],[Program Name]]</f>
        <v>321: Pre-Trial, Trial, and Appellate Processes</v>
      </c>
      <c r="O3237" s="3" t="s">
        <v>886</v>
      </c>
      <c r="P3237" s="1" t="str">
        <f>IF(Tbl_BalanceHistory[[#This Row],[FundCode]]="0100","GF",IF(Tbl_BalanceHistory[[#This Row],[FundCode]]="01000","GF","Hi Ed / OCR"))</f>
        <v>GF</v>
      </c>
      <c r="Q3237" s="5">
        <v>19001621</v>
      </c>
      <c r="R3237" s="5">
        <v>17174098.809999999</v>
      </c>
      <c r="S3237" s="5">
        <v>1827522</v>
      </c>
      <c r="T3237" s="5">
        <v>0</v>
      </c>
      <c r="U3237" s="3"/>
      <c r="V3237" s="5">
        <v>1827522</v>
      </c>
      <c r="W3237" s="5">
        <v>0</v>
      </c>
      <c r="X3237" s="5"/>
      <c r="Y3237" s="5"/>
      <c r="Z3237" s="5">
        <f>Tbl_BalanceHistory[[#This Row],[Discretionary Recommended - Pre 2022]]+Tbl_BalanceHistory[[#This Row],[Discretionary Balance Recommended: Policy]]+Tbl_BalanceHistory[[#This Row],[Discretionary Balance Recommended: Commitments]]</f>
        <v>0</v>
      </c>
      <c r="AA3237" s="5">
        <f>Tbl_BalanceHistory[[#This Row],[Discretionary Balance]]-Tbl_BalanceHistory[[#This Row],[Discretionary Reappropriation]]</f>
        <v>1827522</v>
      </c>
      <c r="AB3237" s="2"/>
      <c r="AC3237" s="2"/>
      <c r="AD3237" s="2"/>
      <c r="AE3237" s="2"/>
    </row>
    <row r="3238" spans="1:31" ht="45" x14ac:dyDescent="0.25">
      <c r="A3238" s="2" t="s">
        <v>2025</v>
      </c>
      <c r="B3238" s="3">
        <v>9</v>
      </c>
      <c r="C3238" s="3">
        <v>602</v>
      </c>
      <c r="D3238" s="3" t="s">
        <v>608</v>
      </c>
      <c r="E3238" s="3" t="str">
        <f>_xlfn.XLOOKUP(Tbl_BalanceHistory[[#This Row],[RespAgy]],Tbl_Agencies[Agy Code],Tbl_Agencies[Agy Sort])</f>
        <v>137000</v>
      </c>
      <c r="F3238" s="2" t="str">
        <f>Tbl_BalanceHistory[[#This Row],[RespAgy]]&amp;": "&amp;Tbl_BalanceHistory[[#This Row],[RespAgency]]</f>
        <v>602: Department of Medical Assistance Services</v>
      </c>
      <c r="G3238" s="3">
        <v>602</v>
      </c>
      <c r="H3238" s="3" t="s">
        <v>608</v>
      </c>
      <c r="I3238" s="3" t="str">
        <f>_xlfn.XLOOKUP(Tbl_BalanceHistory[[#This Row],[AgyCode]],Tbl_Agencies[Agy Code],Tbl_Agencies[Agy Sort])</f>
        <v>137000</v>
      </c>
      <c r="J3238" s="2" t="str">
        <f>Tbl_BalanceHistory[[#This Row],[AgyCode]]&amp;": "&amp;Tbl_BalanceHistory[[#This Row],[Agency Name]]</f>
        <v>602: Department of Medical Assistance Services</v>
      </c>
      <c r="K3238" s="1">
        <v>2019</v>
      </c>
      <c r="L3238" s="3">
        <v>321</v>
      </c>
      <c r="M3238" s="3" t="s">
        <v>172</v>
      </c>
      <c r="N3238" s="2" t="str">
        <f>Tbl_BalanceHistory[[#This Row],[ProgramCode]]&amp;": "&amp;Tbl_BalanceHistory[[#This Row],[Program Name]]</f>
        <v>321: Pre-Trial, Trial, and Appellate Processes</v>
      </c>
      <c r="O3238" s="3" t="s">
        <v>886</v>
      </c>
      <c r="P3238" s="1" t="str">
        <f>IF(Tbl_BalanceHistory[[#This Row],[FundCode]]="0100","GF",IF(Tbl_BalanceHistory[[#This Row],[FundCode]]="01000","GF","Hi Ed / OCR"))</f>
        <v>GF</v>
      </c>
      <c r="Q3238" s="5">
        <v>18239618</v>
      </c>
      <c r="R3238" s="5">
        <v>17749930.559999999</v>
      </c>
      <c r="S3238" s="5">
        <v>489687.44</v>
      </c>
      <c r="T3238" s="5">
        <v>0</v>
      </c>
      <c r="U3238" s="3"/>
      <c r="V3238" s="5">
        <v>489687.44</v>
      </c>
      <c r="W3238" s="5">
        <v>0</v>
      </c>
      <c r="X3238" s="5"/>
      <c r="Y3238" s="5"/>
      <c r="Z3238" s="5">
        <f>Tbl_BalanceHistory[[#This Row],[Discretionary Recommended - Pre 2022]]+Tbl_BalanceHistory[[#This Row],[Discretionary Balance Recommended: Policy]]+Tbl_BalanceHistory[[#This Row],[Discretionary Balance Recommended: Commitments]]</f>
        <v>0</v>
      </c>
      <c r="AA3238" s="5">
        <f>Tbl_BalanceHistory[[#This Row],[Discretionary Balance]]-Tbl_BalanceHistory[[#This Row],[Discretionary Reappropriation]]</f>
        <v>489687.44</v>
      </c>
      <c r="AB3238" s="2"/>
      <c r="AC3238" s="2"/>
      <c r="AD3238" s="2"/>
      <c r="AE3238" s="2"/>
    </row>
    <row r="3239" spans="1:31" ht="45" x14ac:dyDescent="0.25">
      <c r="A3239" s="2" t="s">
        <v>577</v>
      </c>
      <c r="B3239" s="3">
        <v>9</v>
      </c>
      <c r="C3239" s="3">
        <v>602</v>
      </c>
      <c r="D3239" s="3" t="s">
        <v>608</v>
      </c>
      <c r="E3239" s="3" t="str">
        <f>_xlfn.XLOOKUP(Tbl_BalanceHistory[[#This Row],[RespAgy]],Tbl_Agencies[Agy Code],Tbl_Agencies[Agy Sort])</f>
        <v>137000</v>
      </c>
      <c r="F3239" s="2" t="str">
        <f>Tbl_BalanceHistory[[#This Row],[RespAgy]]&amp;": "&amp;Tbl_BalanceHistory[[#This Row],[RespAgency]]</f>
        <v>602: Department of Medical Assistance Services</v>
      </c>
      <c r="G3239" s="3">
        <v>602</v>
      </c>
      <c r="H3239" s="3" t="s">
        <v>608</v>
      </c>
      <c r="I3239" s="3" t="str">
        <f>_xlfn.XLOOKUP(Tbl_BalanceHistory[[#This Row],[AgyCode]],Tbl_Agencies[Agy Code],Tbl_Agencies[Agy Sort])</f>
        <v>137000</v>
      </c>
      <c r="J3239" s="2" t="str">
        <f>Tbl_BalanceHistory[[#This Row],[AgyCode]]&amp;": "&amp;Tbl_BalanceHistory[[#This Row],[Agency Name]]</f>
        <v>602: Department of Medical Assistance Services</v>
      </c>
      <c r="K3239" s="1">
        <v>2020</v>
      </c>
      <c r="L3239" s="3">
        <v>321</v>
      </c>
      <c r="M3239" s="3" t="s">
        <v>172</v>
      </c>
      <c r="N3239" s="2" t="str">
        <f>Tbl_BalanceHistory[[#This Row],[ProgramCode]]&amp;": "&amp;Tbl_BalanceHistory[[#This Row],[Program Name]]</f>
        <v>321: Pre-Trial, Trial, and Appellate Processes</v>
      </c>
      <c r="O3239" s="3" t="s">
        <v>886</v>
      </c>
      <c r="P3239" s="1" t="str">
        <f>IF(Tbl_BalanceHistory[[#This Row],[FundCode]]="0100","GF",IF(Tbl_BalanceHistory[[#This Row],[FundCode]]="01000","GF","Hi Ed / OCR"))</f>
        <v>GF</v>
      </c>
      <c r="Q3239" s="5">
        <v>17991740</v>
      </c>
      <c r="R3239" s="5">
        <v>11832729.6</v>
      </c>
      <c r="S3239" s="5">
        <v>6159010.4000000004</v>
      </c>
      <c r="T3239" s="5">
        <v>0</v>
      </c>
      <c r="U3239" s="3"/>
      <c r="V3239" s="5">
        <v>6159010.4000000004</v>
      </c>
      <c r="W3239" s="5">
        <v>0</v>
      </c>
      <c r="X3239" s="5"/>
      <c r="Y3239" s="5"/>
      <c r="Z3239" s="5">
        <f>Tbl_BalanceHistory[[#This Row],[Discretionary Recommended - Pre 2022]]+Tbl_BalanceHistory[[#This Row],[Discretionary Balance Recommended: Policy]]+Tbl_BalanceHistory[[#This Row],[Discretionary Balance Recommended: Commitments]]</f>
        <v>0</v>
      </c>
      <c r="AA3239" s="5">
        <f>Tbl_BalanceHistory[[#This Row],[Discretionary Balance]]-Tbl_BalanceHistory[[#This Row],[Discretionary Reappropriation]]</f>
        <v>6159010.4000000004</v>
      </c>
      <c r="AB3239" s="2"/>
      <c r="AC3239" s="2"/>
      <c r="AD3239" s="2"/>
      <c r="AE3239" s="2"/>
    </row>
    <row r="3240" spans="1:31" ht="45" x14ac:dyDescent="0.25">
      <c r="A3240" s="2" t="s">
        <v>577</v>
      </c>
      <c r="B3240" s="3">
        <v>9</v>
      </c>
      <c r="C3240" s="3">
        <v>602</v>
      </c>
      <c r="D3240" s="3" t="s">
        <v>608</v>
      </c>
      <c r="E3240" s="3" t="str">
        <f>_xlfn.XLOOKUP(Tbl_BalanceHistory[[#This Row],[RespAgy]],Tbl_Agencies[Agy Code],Tbl_Agencies[Agy Sort])</f>
        <v>137000</v>
      </c>
      <c r="F3240" s="2" t="str">
        <f>Tbl_BalanceHistory[[#This Row],[RespAgy]]&amp;": "&amp;Tbl_BalanceHistory[[#This Row],[RespAgency]]</f>
        <v>602: Department of Medical Assistance Services</v>
      </c>
      <c r="G3240" s="3">
        <v>602</v>
      </c>
      <c r="H3240" s="3" t="s">
        <v>608</v>
      </c>
      <c r="I3240" s="3" t="str">
        <f>_xlfn.XLOOKUP(Tbl_BalanceHistory[[#This Row],[AgyCode]],Tbl_Agencies[Agy Code],Tbl_Agencies[Agy Sort])</f>
        <v>137000</v>
      </c>
      <c r="J3240" s="2" t="str">
        <f>Tbl_BalanceHistory[[#This Row],[AgyCode]]&amp;": "&amp;Tbl_BalanceHistory[[#This Row],[Agency Name]]</f>
        <v>602: Department of Medical Assistance Services</v>
      </c>
      <c r="K3240" s="1">
        <v>2021</v>
      </c>
      <c r="L3240" s="3">
        <v>321</v>
      </c>
      <c r="M3240" s="3" t="s">
        <v>172</v>
      </c>
      <c r="N3240" s="2" t="str">
        <f>Tbl_BalanceHistory[[#This Row],[ProgramCode]]&amp;": "&amp;Tbl_BalanceHistory[[#This Row],[Program Name]]</f>
        <v>321: Pre-Trial, Trial, and Appellate Processes</v>
      </c>
      <c r="O3240" s="3" t="s">
        <v>886</v>
      </c>
      <c r="P3240" s="1" t="str">
        <f>IF(Tbl_BalanceHistory[[#This Row],[FundCode]]="0100","GF",IF(Tbl_BalanceHistory[[#This Row],[FundCode]]="01000","GF","Hi Ed / OCR"))</f>
        <v>GF</v>
      </c>
      <c r="Q3240" s="5">
        <v>15287716</v>
      </c>
      <c r="R3240" s="5">
        <v>13880167.66</v>
      </c>
      <c r="S3240" s="5">
        <v>1407548.34</v>
      </c>
      <c r="T3240" s="5">
        <v>0</v>
      </c>
      <c r="U3240" s="3"/>
      <c r="V3240" s="5">
        <v>1407548.34</v>
      </c>
      <c r="W3240" s="5">
        <v>0</v>
      </c>
      <c r="X3240" s="5"/>
      <c r="Y3240" s="5"/>
      <c r="Z3240" s="5">
        <f>Tbl_BalanceHistory[[#This Row],[Discretionary Recommended - Pre 2022]]+Tbl_BalanceHistory[[#This Row],[Discretionary Balance Recommended: Policy]]+Tbl_BalanceHistory[[#This Row],[Discretionary Balance Recommended: Commitments]]</f>
        <v>0</v>
      </c>
      <c r="AA3240" s="5">
        <f>Tbl_BalanceHistory[[#This Row],[Discretionary Balance]]-Tbl_BalanceHistory[[#This Row],[Discretionary Reappropriation]]</f>
        <v>1407548.34</v>
      </c>
      <c r="AB3240" s="2"/>
      <c r="AC3240" s="2"/>
      <c r="AD3240" s="2"/>
      <c r="AE3240" s="2"/>
    </row>
    <row r="3241" spans="1:31" ht="45" x14ac:dyDescent="0.25">
      <c r="A3241" s="2" t="s">
        <v>577</v>
      </c>
      <c r="B3241" s="3">
        <v>9</v>
      </c>
      <c r="C3241" s="3">
        <v>602</v>
      </c>
      <c r="D3241" s="3" t="s">
        <v>608</v>
      </c>
      <c r="E3241" s="3" t="str">
        <f>_xlfn.XLOOKUP(Tbl_BalanceHistory[[#This Row],[RespAgy]],Tbl_Agencies[Agy Code],Tbl_Agencies[Agy Sort])</f>
        <v>137000</v>
      </c>
      <c r="F3241" s="2" t="str">
        <f>Tbl_BalanceHistory[[#This Row],[RespAgy]]&amp;": "&amp;Tbl_BalanceHistory[[#This Row],[RespAgency]]</f>
        <v>602: Department of Medical Assistance Services</v>
      </c>
      <c r="G3241" s="3">
        <v>602</v>
      </c>
      <c r="H3241" s="3" t="s">
        <v>608</v>
      </c>
      <c r="I3241" s="3" t="str">
        <f>_xlfn.XLOOKUP(Tbl_BalanceHistory[[#This Row],[AgyCode]],Tbl_Agencies[Agy Code],Tbl_Agencies[Agy Sort])</f>
        <v>137000</v>
      </c>
      <c r="J3241" s="2" t="str">
        <f>Tbl_BalanceHistory[[#This Row],[AgyCode]]&amp;": "&amp;Tbl_BalanceHistory[[#This Row],[Agency Name]]</f>
        <v>602: Department of Medical Assistance Services</v>
      </c>
      <c r="K3241" s="1">
        <v>2022</v>
      </c>
      <c r="L3241" s="3">
        <v>321</v>
      </c>
      <c r="M3241" s="3" t="s">
        <v>172</v>
      </c>
      <c r="N3241" s="2" t="str">
        <f>Tbl_BalanceHistory[[#This Row],[ProgramCode]]&amp;": "&amp;Tbl_BalanceHistory[[#This Row],[Program Name]]</f>
        <v>321: Pre-Trial, Trial, and Appellate Processes</v>
      </c>
      <c r="O3241" s="3" t="s">
        <v>886</v>
      </c>
      <c r="P3241" s="1" t="str">
        <f>IF(Tbl_BalanceHistory[[#This Row],[FundCode]]="0100","GF",IF(Tbl_BalanceHistory[[#This Row],[FundCode]]="01000","GF","Hi Ed / OCR"))</f>
        <v>GF</v>
      </c>
      <c r="Q3241" s="5">
        <v>15654501</v>
      </c>
      <c r="R3241" s="5">
        <v>11058938.32</v>
      </c>
      <c r="S3241" s="5">
        <v>4595562.68</v>
      </c>
      <c r="T3241" s="5">
        <v>0</v>
      </c>
      <c r="U3241" s="3"/>
      <c r="V3241" s="5">
        <v>4595562.68</v>
      </c>
      <c r="W3241" s="5"/>
      <c r="X3241" s="5">
        <v>0</v>
      </c>
      <c r="Y3241" s="5">
        <v>0</v>
      </c>
      <c r="Z3241" s="5">
        <f>Tbl_BalanceHistory[[#This Row],[Discretionary Recommended - Pre 2022]]+Tbl_BalanceHistory[[#This Row],[Discretionary Balance Recommended: Policy]]+Tbl_BalanceHistory[[#This Row],[Discretionary Balance Recommended: Commitments]]</f>
        <v>0</v>
      </c>
      <c r="AA3241" s="5">
        <f>Tbl_BalanceHistory[[#This Row],[Discretionary Balance]]-Tbl_BalanceHistory[[#This Row],[Discretionary Reappropriation]]</f>
        <v>4595562.68</v>
      </c>
      <c r="AB3241" s="2"/>
      <c r="AC3241" s="2"/>
      <c r="AD3241" s="2"/>
      <c r="AE3241" s="2"/>
    </row>
    <row r="3242" spans="1:31" ht="45" x14ac:dyDescent="0.25">
      <c r="A3242" s="2" t="s">
        <v>577</v>
      </c>
      <c r="B3242" s="3">
        <v>9</v>
      </c>
      <c r="C3242" s="3">
        <v>602</v>
      </c>
      <c r="D3242" s="3" t="s">
        <v>608</v>
      </c>
      <c r="E3242" s="3" t="str">
        <f>_xlfn.XLOOKUP(Tbl_BalanceHistory[[#This Row],[RespAgy]],Tbl_Agencies[Agy Code],Tbl_Agencies[Agy Sort])</f>
        <v>137000</v>
      </c>
      <c r="F3242" s="2" t="str">
        <f>Tbl_BalanceHistory[[#This Row],[RespAgy]]&amp;": "&amp;Tbl_BalanceHistory[[#This Row],[RespAgency]]</f>
        <v>602: Department of Medical Assistance Services</v>
      </c>
      <c r="G3242" s="3">
        <v>602</v>
      </c>
      <c r="H3242" s="3" t="s">
        <v>608</v>
      </c>
      <c r="I3242" s="3" t="str">
        <f>_xlfn.XLOOKUP(Tbl_BalanceHistory[[#This Row],[AgyCode]],Tbl_Agencies[Agy Code],Tbl_Agencies[Agy Sort])</f>
        <v>137000</v>
      </c>
      <c r="J3242" s="2" t="str">
        <f>Tbl_BalanceHistory[[#This Row],[AgyCode]]&amp;": "&amp;Tbl_BalanceHistory[[#This Row],[Agency Name]]</f>
        <v>602: Department of Medical Assistance Services</v>
      </c>
      <c r="K3242" s="1">
        <v>2023</v>
      </c>
      <c r="L3242" s="3">
        <v>321</v>
      </c>
      <c r="M3242" s="3" t="s">
        <v>172</v>
      </c>
      <c r="N3242" s="2" t="str">
        <f>Tbl_BalanceHistory[[#This Row],[ProgramCode]]&amp;": "&amp;Tbl_BalanceHistory[[#This Row],[Program Name]]</f>
        <v>321: Pre-Trial, Trial, and Appellate Processes</v>
      </c>
      <c r="O3242" s="3" t="s">
        <v>886</v>
      </c>
      <c r="P3242" s="1" t="str">
        <f>IF(Tbl_BalanceHistory[[#This Row],[FundCode]]="0100","GF",IF(Tbl_BalanceHistory[[#This Row],[FundCode]]="01000","GF","Hi Ed / OCR"))</f>
        <v>GF</v>
      </c>
      <c r="Q3242" s="5">
        <v>15654501</v>
      </c>
      <c r="R3242" s="5">
        <v>10762979.6</v>
      </c>
      <c r="S3242" s="5">
        <v>4891521.4000000004</v>
      </c>
      <c r="T3242" s="5">
        <v>0</v>
      </c>
      <c r="U3242" s="3"/>
      <c r="V3242" s="5">
        <v>4891521.4000000004</v>
      </c>
      <c r="W3242" s="5">
        <v>0</v>
      </c>
      <c r="X3242" s="5">
        <v>0</v>
      </c>
      <c r="Y3242" s="5">
        <v>0</v>
      </c>
      <c r="Z3242" s="5">
        <v>0</v>
      </c>
      <c r="AA3242" s="5">
        <v>4891521.4000000004</v>
      </c>
      <c r="AB3242" s="2"/>
      <c r="AC3242" s="2"/>
      <c r="AD3242" s="2"/>
      <c r="AE3242" s="2"/>
    </row>
    <row r="3243" spans="1:31" ht="45" x14ac:dyDescent="0.25">
      <c r="A3243" s="2" t="s">
        <v>577</v>
      </c>
      <c r="B3243" s="3">
        <v>9</v>
      </c>
      <c r="C3243" s="3">
        <v>602</v>
      </c>
      <c r="D3243" s="3" t="s">
        <v>608</v>
      </c>
      <c r="E3243" s="3" t="str">
        <f>_xlfn.XLOOKUP(Tbl_BalanceHistory[[#This Row],[RespAgy]],Tbl_Agencies[Agy Code],Tbl_Agencies[Agy Sort])</f>
        <v>137000</v>
      </c>
      <c r="F3243" s="2" t="str">
        <f>Tbl_BalanceHistory[[#This Row],[RespAgy]]&amp;": "&amp;Tbl_BalanceHistory[[#This Row],[RespAgency]]</f>
        <v>602: Department of Medical Assistance Services</v>
      </c>
      <c r="G3243" s="3">
        <v>602</v>
      </c>
      <c r="H3243" s="3" t="s">
        <v>608</v>
      </c>
      <c r="I3243" s="3" t="str">
        <f>_xlfn.XLOOKUP(Tbl_BalanceHistory[[#This Row],[AgyCode]],Tbl_Agencies[Agy Code],Tbl_Agencies[Agy Sort])</f>
        <v>137000</v>
      </c>
      <c r="J3243" s="2" t="str">
        <f>Tbl_BalanceHistory[[#This Row],[AgyCode]]&amp;": "&amp;Tbl_BalanceHistory[[#This Row],[Agency Name]]</f>
        <v>602: Department of Medical Assistance Services</v>
      </c>
      <c r="K3243" s="1">
        <v>2024</v>
      </c>
      <c r="L3243" s="3">
        <v>321</v>
      </c>
      <c r="M3243" s="3" t="s">
        <v>172</v>
      </c>
      <c r="N3243" s="2" t="str">
        <f>Tbl_BalanceHistory[[#This Row],[ProgramCode]]&amp;": "&amp;Tbl_BalanceHistory[[#This Row],[Program Name]]</f>
        <v>321: Pre-Trial, Trial, and Appellate Processes</v>
      </c>
      <c r="O3243" s="3" t="s">
        <v>886</v>
      </c>
      <c r="P3243" s="1" t="str">
        <f>IF(Tbl_BalanceHistory[[#This Row],[FundCode]]="0100","GF",IF(Tbl_BalanceHistory[[#This Row],[FundCode]]="01000","GF","Hi Ed / OCR"))</f>
        <v>GF</v>
      </c>
      <c r="Q3243" s="5">
        <v>11755894</v>
      </c>
      <c r="R3243" s="5">
        <v>11251421.949999999</v>
      </c>
      <c r="S3243" s="5">
        <v>504472.05</v>
      </c>
      <c r="T3243" s="5">
        <v>0</v>
      </c>
      <c r="U3243" s="3"/>
      <c r="V3243" s="5">
        <v>504472.05</v>
      </c>
      <c r="W3243" s="5">
        <v>0</v>
      </c>
      <c r="X3243" s="5">
        <v>0</v>
      </c>
      <c r="Y3243" s="5">
        <v>0</v>
      </c>
      <c r="Z3243" s="5">
        <v>0</v>
      </c>
      <c r="AA3243" s="5">
        <v>504472.05</v>
      </c>
      <c r="AB3243" s="2"/>
      <c r="AC3243" s="2"/>
      <c r="AD3243" s="2"/>
      <c r="AE3243" s="2"/>
    </row>
    <row r="3244" spans="1:31" ht="45" x14ac:dyDescent="0.25">
      <c r="A3244" s="2" t="s">
        <v>2025</v>
      </c>
      <c r="B3244" s="3">
        <v>9</v>
      </c>
      <c r="C3244" s="3">
        <v>602</v>
      </c>
      <c r="D3244" s="3" t="s">
        <v>608</v>
      </c>
      <c r="E3244" s="3" t="str">
        <f>_xlfn.XLOOKUP(Tbl_BalanceHistory[[#This Row],[RespAgy]],Tbl_Agencies[Agy Code],Tbl_Agencies[Agy Sort])</f>
        <v>137000</v>
      </c>
      <c r="F3244" s="2" t="str">
        <f>Tbl_BalanceHistory[[#This Row],[RespAgy]]&amp;": "&amp;Tbl_BalanceHistory[[#This Row],[RespAgency]]</f>
        <v>602: Department of Medical Assistance Services</v>
      </c>
      <c r="G3244" s="3">
        <v>602</v>
      </c>
      <c r="H3244" s="3" t="s">
        <v>608</v>
      </c>
      <c r="I3244" s="3" t="str">
        <f>_xlfn.XLOOKUP(Tbl_BalanceHistory[[#This Row],[AgyCode]],Tbl_Agencies[Agy Code],Tbl_Agencies[Agy Sort])</f>
        <v>137000</v>
      </c>
      <c r="J3244" s="2" t="str">
        <f>Tbl_BalanceHistory[[#This Row],[AgyCode]]&amp;": "&amp;Tbl_BalanceHistory[[#This Row],[Agency Name]]</f>
        <v>602: Department of Medical Assistance Services</v>
      </c>
      <c r="K3244" s="1">
        <v>2014</v>
      </c>
      <c r="L3244" s="3">
        <v>446</v>
      </c>
      <c r="M3244" s="3" t="s">
        <v>610</v>
      </c>
      <c r="N3244" s="2" t="str">
        <f>Tbl_BalanceHistory[[#This Row],[ProgramCode]]&amp;": "&amp;Tbl_BalanceHistory[[#This Row],[Program Name]]</f>
        <v>446: Children's Health Insurance Program Delivery</v>
      </c>
      <c r="O3244" s="3" t="s">
        <v>1730</v>
      </c>
      <c r="P3244" s="1" t="str">
        <f>IF(Tbl_BalanceHistory[[#This Row],[FundCode]]="0100","GF",IF(Tbl_BalanceHistory[[#This Row],[FundCode]]="01000","GF","Hi Ed / OCR"))</f>
        <v>GF</v>
      </c>
      <c r="Q3244" s="5">
        <v>44459777</v>
      </c>
      <c r="R3244" s="5">
        <v>43313158.670000002</v>
      </c>
      <c r="S3244" s="5">
        <v>1146618</v>
      </c>
      <c r="T3244" s="5">
        <v>0</v>
      </c>
      <c r="U3244" s="3"/>
      <c r="V3244" s="5">
        <v>1146618</v>
      </c>
      <c r="W3244" s="5">
        <v>1146618</v>
      </c>
      <c r="X3244" s="5"/>
      <c r="Y3244" s="5"/>
      <c r="Z3244" s="5">
        <f>Tbl_BalanceHistory[[#This Row],[Discretionary Recommended - Pre 2022]]+Tbl_BalanceHistory[[#This Row],[Discretionary Balance Recommended: Policy]]+Tbl_BalanceHistory[[#This Row],[Discretionary Balance Recommended: Commitments]]</f>
        <v>1146618</v>
      </c>
      <c r="AA3244" s="5">
        <f>Tbl_BalanceHistory[[#This Row],[Discretionary Balance]]-Tbl_BalanceHistory[[#This Row],[Discretionary Reappropriation]]</f>
        <v>0</v>
      </c>
      <c r="AB3244" s="2" t="s">
        <v>2042</v>
      </c>
      <c r="AC3244" s="2"/>
      <c r="AD3244" s="2"/>
      <c r="AE3244" s="2"/>
    </row>
    <row r="3245" spans="1:31" ht="45" x14ac:dyDescent="0.25">
      <c r="A3245" s="2" t="s">
        <v>2025</v>
      </c>
      <c r="B3245" s="3">
        <v>9</v>
      </c>
      <c r="C3245" s="3">
        <v>602</v>
      </c>
      <c r="D3245" s="3" t="s">
        <v>608</v>
      </c>
      <c r="E3245" s="3" t="str">
        <f>_xlfn.XLOOKUP(Tbl_BalanceHistory[[#This Row],[RespAgy]],Tbl_Agencies[Agy Code],Tbl_Agencies[Agy Sort])</f>
        <v>137000</v>
      </c>
      <c r="F3245" s="2" t="str">
        <f>Tbl_BalanceHistory[[#This Row],[RespAgy]]&amp;": "&amp;Tbl_BalanceHistory[[#This Row],[RespAgency]]</f>
        <v>602: Department of Medical Assistance Services</v>
      </c>
      <c r="G3245" s="3">
        <v>602</v>
      </c>
      <c r="H3245" s="3" t="s">
        <v>608</v>
      </c>
      <c r="I3245" s="3" t="str">
        <f>_xlfn.XLOOKUP(Tbl_BalanceHistory[[#This Row],[AgyCode]],Tbl_Agencies[Agy Code],Tbl_Agencies[Agy Sort])</f>
        <v>137000</v>
      </c>
      <c r="J3245" s="2" t="str">
        <f>Tbl_BalanceHistory[[#This Row],[AgyCode]]&amp;": "&amp;Tbl_BalanceHistory[[#This Row],[Agency Name]]</f>
        <v>602: Department of Medical Assistance Services</v>
      </c>
      <c r="K3245" s="1">
        <v>2015</v>
      </c>
      <c r="L3245" s="3">
        <v>446</v>
      </c>
      <c r="M3245" s="3" t="s">
        <v>610</v>
      </c>
      <c r="N3245" s="2" t="str">
        <f>Tbl_BalanceHistory[[#This Row],[ProgramCode]]&amp;": "&amp;Tbl_BalanceHistory[[#This Row],[Program Name]]</f>
        <v>446: Children's Health Insurance Program Delivery</v>
      </c>
      <c r="O3245" s="3" t="s">
        <v>1730</v>
      </c>
      <c r="P3245" s="1" t="str">
        <f>IF(Tbl_BalanceHistory[[#This Row],[FundCode]]="0100","GF",IF(Tbl_BalanceHistory[[#This Row],[FundCode]]="01000","GF","Hi Ed / OCR"))</f>
        <v>GF</v>
      </c>
      <c r="Q3245" s="5">
        <v>40077214</v>
      </c>
      <c r="R3245" s="5">
        <v>38308294</v>
      </c>
      <c r="S3245" s="5">
        <v>1768919</v>
      </c>
      <c r="T3245" s="5">
        <v>0</v>
      </c>
      <c r="U3245" s="3"/>
      <c r="V3245" s="5">
        <v>1768919</v>
      </c>
      <c r="W3245" s="5">
        <v>0</v>
      </c>
      <c r="X3245" s="5"/>
      <c r="Y3245" s="5"/>
      <c r="Z3245" s="5">
        <f>Tbl_BalanceHistory[[#This Row],[Discretionary Recommended - Pre 2022]]+Tbl_BalanceHistory[[#This Row],[Discretionary Balance Recommended: Policy]]+Tbl_BalanceHistory[[#This Row],[Discretionary Balance Recommended: Commitments]]</f>
        <v>0</v>
      </c>
      <c r="AA3245" s="5">
        <f>Tbl_BalanceHistory[[#This Row],[Discretionary Balance]]-Tbl_BalanceHistory[[#This Row],[Discretionary Reappropriation]]</f>
        <v>1768919</v>
      </c>
      <c r="AB3245" s="2"/>
      <c r="AC3245" s="2"/>
      <c r="AD3245" s="2"/>
      <c r="AE3245" s="2"/>
    </row>
    <row r="3246" spans="1:31" ht="45" x14ac:dyDescent="0.25">
      <c r="A3246" s="2" t="s">
        <v>2025</v>
      </c>
      <c r="B3246" s="3">
        <v>9</v>
      </c>
      <c r="C3246" s="3">
        <v>602</v>
      </c>
      <c r="D3246" s="3" t="s">
        <v>608</v>
      </c>
      <c r="E3246" s="3" t="str">
        <f>_xlfn.XLOOKUP(Tbl_BalanceHistory[[#This Row],[RespAgy]],Tbl_Agencies[Agy Code],Tbl_Agencies[Agy Sort])</f>
        <v>137000</v>
      </c>
      <c r="F3246" s="2" t="str">
        <f>Tbl_BalanceHistory[[#This Row],[RespAgy]]&amp;": "&amp;Tbl_BalanceHistory[[#This Row],[RespAgency]]</f>
        <v>602: Department of Medical Assistance Services</v>
      </c>
      <c r="G3246" s="3">
        <v>602</v>
      </c>
      <c r="H3246" s="3" t="s">
        <v>608</v>
      </c>
      <c r="I3246" s="3" t="str">
        <f>_xlfn.XLOOKUP(Tbl_BalanceHistory[[#This Row],[AgyCode]],Tbl_Agencies[Agy Code],Tbl_Agencies[Agy Sort])</f>
        <v>137000</v>
      </c>
      <c r="J3246" s="2" t="str">
        <f>Tbl_BalanceHistory[[#This Row],[AgyCode]]&amp;": "&amp;Tbl_BalanceHistory[[#This Row],[Agency Name]]</f>
        <v>602: Department of Medical Assistance Services</v>
      </c>
      <c r="K3246" s="1">
        <v>2016</v>
      </c>
      <c r="L3246" s="3">
        <v>446</v>
      </c>
      <c r="M3246" s="3" t="s">
        <v>610</v>
      </c>
      <c r="N3246" s="2" t="str">
        <f>Tbl_BalanceHistory[[#This Row],[ProgramCode]]&amp;": "&amp;Tbl_BalanceHistory[[#This Row],[Program Name]]</f>
        <v>446: Children's Health Insurance Program Delivery</v>
      </c>
      <c r="O3246" s="3" t="s">
        <v>1730</v>
      </c>
      <c r="P3246" s="1" t="str">
        <f>IF(Tbl_BalanceHistory[[#This Row],[FundCode]]="0100","GF",IF(Tbl_BalanceHistory[[#This Row],[FundCode]]="01000","GF","Hi Ed / OCR"))</f>
        <v>GF</v>
      </c>
      <c r="Q3246" s="5">
        <v>11581066</v>
      </c>
      <c r="R3246" s="5">
        <v>11227668.73</v>
      </c>
      <c r="S3246" s="5">
        <v>353397</v>
      </c>
      <c r="T3246" s="5">
        <v>0</v>
      </c>
      <c r="U3246" s="3"/>
      <c r="V3246" s="5">
        <v>353397</v>
      </c>
      <c r="W3246" s="5">
        <v>0</v>
      </c>
      <c r="X3246" s="5"/>
      <c r="Y3246" s="5"/>
      <c r="Z3246" s="5">
        <f>Tbl_BalanceHistory[[#This Row],[Discretionary Recommended - Pre 2022]]+Tbl_BalanceHistory[[#This Row],[Discretionary Balance Recommended: Policy]]+Tbl_BalanceHistory[[#This Row],[Discretionary Balance Recommended: Commitments]]</f>
        <v>0</v>
      </c>
      <c r="AA3246" s="5">
        <f>Tbl_BalanceHistory[[#This Row],[Discretionary Balance]]-Tbl_BalanceHistory[[#This Row],[Discretionary Reappropriation]]</f>
        <v>353397</v>
      </c>
      <c r="AB3246" s="2"/>
      <c r="AC3246" s="2"/>
      <c r="AD3246" s="2"/>
      <c r="AE3246" s="2"/>
    </row>
    <row r="3247" spans="1:31" ht="45" x14ac:dyDescent="0.25">
      <c r="A3247" s="2" t="s">
        <v>2025</v>
      </c>
      <c r="B3247" s="3">
        <v>9</v>
      </c>
      <c r="C3247" s="3">
        <v>602</v>
      </c>
      <c r="D3247" s="3" t="s">
        <v>608</v>
      </c>
      <c r="E3247" s="3" t="str">
        <f>_xlfn.XLOOKUP(Tbl_BalanceHistory[[#This Row],[RespAgy]],Tbl_Agencies[Agy Code],Tbl_Agencies[Agy Sort])</f>
        <v>137000</v>
      </c>
      <c r="F3247" s="2" t="str">
        <f>Tbl_BalanceHistory[[#This Row],[RespAgy]]&amp;": "&amp;Tbl_BalanceHistory[[#This Row],[RespAgency]]</f>
        <v>602: Department of Medical Assistance Services</v>
      </c>
      <c r="G3247" s="3">
        <v>602</v>
      </c>
      <c r="H3247" s="3" t="s">
        <v>608</v>
      </c>
      <c r="I3247" s="3" t="str">
        <f>_xlfn.XLOOKUP(Tbl_BalanceHistory[[#This Row],[AgyCode]],Tbl_Agencies[Agy Code],Tbl_Agencies[Agy Sort])</f>
        <v>137000</v>
      </c>
      <c r="J3247" s="2" t="str">
        <f>Tbl_BalanceHistory[[#This Row],[AgyCode]]&amp;": "&amp;Tbl_BalanceHistory[[#This Row],[Agency Name]]</f>
        <v>602: Department of Medical Assistance Services</v>
      </c>
      <c r="K3247" s="1">
        <v>2017</v>
      </c>
      <c r="L3247" s="3">
        <v>446</v>
      </c>
      <c r="M3247" s="3" t="s">
        <v>610</v>
      </c>
      <c r="N3247" s="2" t="str">
        <f>Tbl_BalanceHistory[[#This Row],[ProgramCode]]&amp;": "&amp;Tbl_BalanceHistory[[#This Row],[Program Name]]</f>
        <v>446: Children's Health Insurance Program Delivery</v>
      </c>
      <c r="O3247" s="3" t="s">
        <v>886</v>
      </c>
      <c r="P3247" s="1" t="str">
        <f>IF(Tbl_BalanceHistory[[#This Row],[FundCode]]="0100","GF",IF(Tbl_BalanceHistory[[#This Row],[FundCode]]="01000","GF","Hi Ed / OCR"))</f>
        <v>GF</v>
      </c>
      <c r="Q3247" s="5">
        <v>6201341</v>
      </c>
      <c r="R3247" s="5">
        <v>5579490.71</v>
      </c>
      <c r="S3247" s="5">
        <v>621850</v>
      </c>
      <c r="T3247" s="5">
        <v>0</v>
      </c>
      <c r="U3247" s="3"/>
      <c r="V3247" s="5">
        <v>621850</v>
      </c>
      <c r="W3247" s="5">
        <v>0</v>
      </c>
      <c r="X3247" s="5"/>
      <c r="Y3247" s="5"/>
      <c r="Z3247" s="5">
        <f>Tbl_BalanceHistory[[#This Row],[Discretionary Recommended - Pre 2022]]+Tbl_BalanceHistory[[#This Row],[Discretionary Balance Recommended: Policy]]+Tbl_BalanceHistory[[#This Row],[Discretionary Balance Recommended: Commitments]]</f>
        <v>0</v>
      </c>
      <c r="AA3247" s="5">
        <f>Tbl_BalanceHistory[[#This Row],[Discretionary Balance]]-Tbl_BalanceHistory[[#This Row],[Discretionary Reappropriation]]</f>
        <v>621850</v>
      </c>
      <c r="AB3247" s="2"/>
      <c r="AC3247" s="2"/>
      <c r="AD3247" s="2"/>
      <c r="AE3247" s="2"/>
    </row>
    <row r="3248" spans="1:31" ht="45" x14ac:dyDescent="0.25">
      <c r="A3248" s="2" t="s">
        <v>2025</v>
      </c>
      <c r="B3248" s="3">
        <v>9</v>
      </c>
      <c r="C3248" s="3">
        <v>602</v>
      </c>
      <c r="D3248" s="3" t="s">
        <v>608</v>
      </c>
      <c r="E3248" s="3" t="str">
        <f>_xlfn.XLOOKUP(Tbl_BalanceHistory[[#This Row],[RespAgy]],Tbl_Agencies[Agy Code],Tbl_Agencies[Agy Sort])</f>
        <v>137000</v>
      </c>
      <c r="F3248" s="2" t="str">
        <f>Tbl_BalanceHistory[[#This Row],[RespAgy]]&amp;": "&amp;Tbl_BalanceHistory[[#This Row],[RespAgency]]</f>
        <v>602: Department of Medical Assistance Services</v>
      </c>
      <c r="G3248" s="3">
        <v>602</v>
      </c>
      <c r="H3248" s="3" t="s">
        <v>608</v>
      </c>
      <c r="I3248" s="3" t="str">
        <f>_xlfn.XLOOKUP(Tbl_BalanceHistory[[#This Row],[AgyCode]],Tbl_Agencies[Agy Code],Tbl_Agencies[Agy Sort])</f>
        <v>137000</v>
      </c>
      <c r="J3248" s="2" t="str">
        <f>Tbl_BalanceHistory[[#This Row],[AgyCode]]&amp;": "&amp;Tbl_BalanceHistory[[#This Row],[Agency Name]]</f>
        <v>602: Department of Medical Assistance Services</v>
      </c>
      <c r="K3248" s="1">
        <v>2018</v>
      </c>
      <c r="L3248" s="3">
        <v>446</v>
      </c>
      <c r="M3248" s="3" t="s">
        <v>610</v>
      </c>
      <c r="N3248" s="2" t="str">
        <f>Tbl_BalanceHistory[[#This Row],[ProgramCode]]&amp;": "&amp;Tbl_BalanceHistory[[#This Row],[Program Name]]</f>
        <v>446: Children's Health Insurance Program Delivery</v>
      </c>
      <c r="O3248" s="3" t="s">
        <v>886</v>
      </c>
      <c r="P3248" s="1" t="str">
        <f>IF(Tbl_BalanceHistory[[#This Row],[FundCode]]="0100","GF",IF(Tbl_BalanceHistory[[#This Row],[FundCode]]="01000","GF","Hi Ed / OCR"))</f>
        <v>GF</v>
      </c>
      <c r="Q3248" s="5">
        <v>12937380</v>
      </c>
      <c r="R3248" s="5">
        <v>9138842.5299999993</v>
      </c>
      <c r="S3248" s="5">
        <v>3798537</v>
      </c>
      <c r="T3248" s="5">
        <v>0</v>
      </c>
      <c r="U3248" s="3"/>
      <c r="V3248" s="5">
        <v>3798537</v>
      </c>
      <c r="W3248" s="5">
        <v>0</v>
      </c>
      <c r="X3248" s="5"/>
      <c r="Y3248" s="5"/>
      <c r="Z3248" s="5">
        <f>Tbl_BalanceHistory[[#This Row],[Discretionary Recommended - Pre 2022]]+Tbl_BalanceHistory[[#This Row],[Discretionary Balance Recommended: Policy]]+Tbl_BalanceHistory[[#This Row],[Discretionary Balance Recommended: Commitments]]</f>
        <v>0</v>
      </c>
      <c r="AA3248" s="5">
        <f>Tbl_BalanceHistory[[#This Row],[Discretionary Balance]]-Tbl_BalanceHistory[[#This Row],[Discretionary Reappropriation]]</f>
        <v>3798537</v>
      </c>
      <c r="AB3248" s="2"/>
      <c r="AC3248" s="2"/>
      <c r="AD3248" s="2"/>
      <c r="AE3248" s="2"/>
    </row>
    <row r="3249" spans="1:31" ht="45" x14ac:dyDescent="0.25">
      <c r="A3249" s="2" t="s">
        <v>2025</v>
      </c>
      <c r="B3249" s="3">
        <v>9</v>
      </c>
      <c r="C3249" s="3">
        <v>602</v>
      </c>
      <c r="D3249" s="3" t="s">
        <v>608</v>
      </c>
      <c r="E3249" s="3" t="str">
        <f>_xlfn.XLOOKUP(Tbl_BalanceHistory[[#This Row],[RespAgy]],Tbl_Agencies[Agy Code],Tbl_Agencies[Agy Sort])</f>
        <v>137000</v>
      </c>
      <c r="F3249" s="2" t="str">
        <f>Tbl_BalanceHistory[[#This Row],[RespAgy]]&amp;": "&amp;Tbl_BalanceHistory[[#This Row],[RespAgency]]</f>
        <v>602: Department of Medical Assistance Services</v>
      </c>
      <c r="G3249" s="3">
        <v>602</v>
      </c>
      <c r="H3249" s="3" t="s">
        <v>608</v>
      </c>
      <c r="I3249" s="3" t="str">
        <f>_xlfn.XLOOKUP(Tbl_BalanceHistory[[#This Row],[AgyCode]],Tbl_Agencies[Agy Code],Tbl_Agencies[Agy Sort])</f>
        <v>137000</v>
      </c>
      <c r="J3249" s="2" t="str">
        <f>Tbl_BalanceHistory[[#This Row],[AgyCode]]&amp;": "&amp;Tbl_BalanceHistory[[#This Row],[Agency Name]]</f>
        <v>602: Department of Medical Assistance Services</v>
      </c>
      <c r="K3249" s="1">
        <v>2019</v>
      </c>
      <c r="L3249" s="3">
        <v>446</v>
      </c>
      <c r="M3249" s="3" t="s">
        <v>610</v>
      </c>
      <c r="N3249" s="2" t="str">
        <f>Tbl_BalanceHistory[[#This Row],[ProgramCode]]&amp;": "&amp;Tbl_BalanceHistory[[#This Row],[Program Name]]</f>
        <v>446: Children's Health Insurance Program Delivery</v>
      </c>
      <c r="O3249" s="3" t="s">
        <v>886</v>
      </c>
      <c r="P3249" s="1" t="str">
        <f>IF(Tbl_BalanceHistory[[#This Row],[FundCode]]="0100","GF",IF(Tbl_BalanceHistory[[#This Row],[FundCode]]="01000","GF","Hi Ed / OCR"))</f>
        <v>GF</v>
      </c>
      <c r="Q3249" s="5">
        <v>11387749</v>
      </c>
      <c r="R3249" s="5">
        <v>9879198.5600000005</v>
      </c>
      <c r="S3249" s="5">
        <v>1508550.44</v>
      </c>
      <c r="T3249" s="5">
        <v>0</v>
      </c>
      <c r="U3249" s="3"/>
      <c r="V3249" s="5">
        <v>1508550.44</v>
      </c>
      <c r="W3249" s="5">
        <v>0</v>
      </c>
      <c r="X3249" s="5"/>
      <c r="Y3249" s="5"/>
      <c r="Z3249" s="5">
        <f>Tbl_BalanceHistory[[#This Row],[Discretionary Recommended - Pre 2022]]+Tbl_BalanceHistory[[#This Row],[Discretionary Balance Recommended: Policy]]+Tbl_BalanceHistory[[#This Row],[Discretionary Balance Recommended: Commitments]]</f>
        <v>0</v>
      </c>
      <c r="AA3249" s="5">
        <f>Tbl_BalanceHistory[[#This Row],[Discretionary Balance]]-Tbl_BalanceHistory[[#This Row],[Discretionary Reappropriation]]</f>
        <v>1508550.44</v>
      </c>
      <c r="AB3249" s="2"/>
      <c r="AC3249" s="2"/>
      <c r="AD3249" s="2"/>
      <c r="AE3249" s="2"/>
    </row>
    <row r="3250" spans="1:31" ht="45" x14ac:dyDescent="0.25">
      <c r="A3250" s="2" t="s">
        <v>577</v>
      </c>
      <c r="B3250" s="3">
        <v>9</v>
      </c>
      <c r="C3250" s="3">
        <v>602</v>
      </c>
      <c r="D3250" s="3" t="s">
        <v>608</v>
      </c>
      <c r="E3250" s="3" t="str">
        <f>_xlfn.XLOOKUP(Tbl_BalanceHistory[[#This Row],[RespAgy]],Tbl_Agencies[Agy Code],Tbl_Agencies[Agy Sort])</f>
        <v>137000</v>
      </c>
      <c r="F3250" s="2" t="str">
        <f>Tbl_BalanceHistory[[#This Row],[RespAgy]]&amp;": "&amp;Tbl_BalanceHistory[[#This Row],[RespAgency]]</f>
        <v>602: Department of Medical Assistance Services</v>
      </c>
      <c r="G3250" s="3">
        <v>602</v>
      </c>
      <c r="H3250" s="3" t="s">
        <v>608</v>
      </c>
      <c r="I3250" s="3" t="str">
        <f>_xlfn.XLOOKUP(Tbl_BalanceHistory[[#This Row],[AgyCode]],Tbl_Agencies[Agy Code],Tbl_Agencies[Agy Sort])</f>
        <v>137000</v>
      </c>
      <c r="J3250" s="2" t="str">
        <f>Tbl_BalanceHistory[[#This Row],[AgyCode]]&amp;": "&amp;Tbl_BalanceHistory[[#This Row],[Agency Name]]</f>
        <v>602: Department of Medical Assistance Services</v>
      </c>
      <c r="K3250" s="1">
        <v>2020</v>
      </c>
      <c r="L3250" s="3">
        <v>446</v>
      </c>
      <c r="M3250" s="3" t="s">
        <v>610</v>
      </c>
      <c r="N3250" s="2" t="str">
        <f>Tbl_BalanceHistory[[#This Row],[ProgramCode]]&amp;": "&amp;Tbl_BalanceHistory[[#This Row],[Program Name]]</f>
        <v>446: Children's Health Insurance Program Delivery</v>
      </c>
      <c r="O3250" s="3" t="s">
        <v>886</v>
      </c>
      <c r="P3250" s="1" t="str">
        <f>IF(Tbl_BalanceHistory[[#This Row],[FundCode]]="0100","GF",IF(Tbl_BalanceHistory[[#This Row],[FundCode]]="01000","GF","Hi Ed / OCR"))</f>
        <v>GF</v>
      </c>
      <c r="Q3250" s="5">
        <v>33417135</v>
      </c>
      <c r="R3250" s="5">
        <v>26233021.66</v>
      </c>
      <c r="S3250" s="5">
        <v>7184113.3399999999</v>
      </c>
      <c r="T3250" s="5">
        <v>0</v>
      </c>
      <c r="U3250" s="3"/>
      <c r="V3250" s="5">
        <v>7184113.3399999999</v>
      </c>
      <c r="W3250" s="5">
        <v>0</v>
      </c>
      <c r="X3250" s="5"/>
      <c r="Y3250" s="5"/>
      <c r="Z3250" s="5">
        <f>Tbl_BalanceHistory[[#This Row],[Discretionary Recommended - Pre 2022]]+Tbl_BalanceHistory[[#This Row],[Discretionary Balance Recommended: Policy]]+Tbl_BalanceHistory[[#This Row],[Discretionary Balance Recommended: Commitments]]</f>
        <v>0</v>
      </c>
      <c r="AA3250" s="5">
        <f>Tbl_BalanceHistory[[#This Row],[Discretionary Balance]]-Tbl_BalanceHistory[[#This Row],[Discretionary Reappropriation]]</f>
        <v>7184113.3399999999</v>
      </c>
      <c r="AB3250" s="2"/>
      <c r="AC3250" s="2"/>
      <c r="AD3250" s="2"/>
      <c r="AE3250" s="2"/>
    </row>
    <row r="3251" spans="1:31" ht="45" x14ac:dyDescent="0.25">
      <c r="A3251" s="2" t="s">
        <v>577</v>
      </c>
      <c r="B3251" s="3">
        <v>9</v>
      </c>
      <c r="C3251" s="3">
        <v>602</v>
      </c>
      <c r="D3251" s="3" t="s">
        <v>608</v>
      </c>
      <c r="E3251" s="3" t="str">
        <f>_xlfn.XLOOKUP(Tbl_BalanceHistory[[#This Row],[RespAgy]],Tbl_Agencies[Agy Code],Tbl_Agencies[Agy Sort])</f>
        <v>137000</v>
      </c>
      <c r="F3251" s="2" t="str">
        <f>Tbl_BalanceHistory[[#This Row],[RespAgy]]&amp;": "&amp;Tbl_BalanceHistory[[#This Row],[RespAgency]]</f>
        <v>602: Department of Medical Assistance Services</v>
      </c>
      <c r="G3251" s="3">
        <v>602</v>
      </c>
      <c r="H3251" s="3" t="s">
        <v>608</v>
      </c>
      <c r="I3251" s="3" t="str">
        <f>_xlfn.XLOOKUP(Tbl_BalanceHistory[[#This Row],[AgyCode]],Tbl_Agencies[Agy Code],Tbl_Agencies[Agy Sort])</f>
        <v>137000</v>
      </c>
      <c r="J3251" s="2" t="str">
        <f>Tbl_BalanceHistory[[#This Row],[AgyCode]]&amp;": "&amp;Tbl_BalanceHistory[[#This Row],[Agency Name]]</f>
        <v>602: Department of Medical Assistance Services</v>
      </c>
      <c r="K3251" s="1">
        <v>2021</v>
      </c>
      <c r="L3251" s="3">
        <v>446</v>
      </c>
      <c r="M3251" s="3" t="s">
        <v>610</v>
      </c>
      <c r="N3251" s="2" t="str">
        <f>Tbl_BalanceHistory[[#This Row],[ProgramCode]]&amp;": "&amp;Tbl_BalanceHistory[[#This Row],[Program Name]]</f>
        <v>446: Children's Health Insurance Program Delivery</v>
      </c>
      <c r="O3251" s="3" t="s">
        <v>886</v>
      </c>
      <c r="P3251" s="1" t="str">
        <f>IF(Tbl_BalanceHistory[[#This Row],[FundCode]]="0100","GF",IF(Tbl_BalanceHistory[[#This Row],[FundCode]]="01000","GF","Hi Ed / OCR"))</f>
        <v>GF</v>
      </c>
      <c r="Q3251" s="5">
        <v>48582983</v>
      </c>
      <c r="R3251" s="5">
        <v>47871374.039999999</v>
      </c>
      <c r="S3251" s="5">
        <v>711608.96</v>
      </c>
      <c r="T3251" s="5">
        <v>0</v>
      </c>
      <c r="U3251" s="3"/>
      <c r="V3251" s="5">
        <v>711608.96</v>
      </c>
      <c r="W3251" s="5">
        <v>0</v>
      </c>
      <c r="X3251" s="5"/>
      <c r="Y3251" s="5"/>
      <c r="Z3251" s="5">
        <f>Tbl_BalanceHistory[[#This Row],[Discretionary Recommended - Pre 2022]]+Tbl_BalanceHistory[[#This Row],[Discretionary Balance Recommended: Policy]]+Tbl_BalanceHistory[[#This Row],[Discretionary Balance Recommended: Commitments]]</f>
        <v>0</v>
      </c>
      <c r="AA3251" s="5">
        <f>Tbl_BalanceHistory[[#This Row],[Discretionary Balance]]-Tbl_BalanceHistory[[#This Row],[Discretionary Reappropriation]]</f>
        <v>711608.96</v>
      </c>
      <c r="AB3251" s="2"/>
      <c r="AC3251" s="2"/>
      <c r="AD3251" s="2"/>
      <c r="AE3251" s="2"/>
    </row>
    <row r="3252" spans="1:31" ht="45" x14ac:dyDescent="0.25">
      <c r="A3252" s="2" t="s">
        <v>577</v>
      </c>
      <c r="B3252" s="3">
        <v>9</v>
      </c>
      <c r="C3252" s="3">
        <v>602</v>
      </c>
      <c r="D3252" s="3" t="s">
        <v>608</v>
      </c>
      <c r="E3252" s="3" t="str">
        <f>_xlfn.XLOOKUP(Tbl_BalanceHistory[[#This Row],[RespAgy]],Tbl_Agencies[Agy Code],Tbl_Agencies[Agy Sort])</f>
        <v>137000</v>
      </c>
      <c r="F3252" s="2" t="str">
        <f>Tbl_BalanceHistory[[#This Row],[RespAgy]]&amp;": "&amp;Tbl_BalanceHistory[[#This Row],[RespAgency]]</f>
        <v>602: Department of Medical Assistance Services</v>
      </c>
      <c r="G3252" s="3">
        <v>602</v>
      </c>
      <c r="H3252" s="3" t="s">
        <v>608</v>
      </c>
      <c r="I3252" s="3" t="str">
        <f>_xlfn.XLOOKUP(Tbl_BalanceHistory[[#This Row],[AgyCode]],Tbl_Agencies[Agy Code],Tbl_Agencies[Agy Sort])</f>
        <v>137000</v>
      </c>
      <c r="J3252" s="2" t="str">
        <f>Tbl_BalanceHistory[[#This Row],[AgyCode]]&amp;": "&amp;Tbl_BalanceHistory[[#This Row],[Agency Name]]</f>
        <v>602: Department of Medical Assistance Services</v>
      </c>
      <c r="K3252" s="1">
        <v>2022</v>
      </c>
      <c r="L3252" s="3">
        <v>446</v>
      </c>
      <c r="M3252" s="3" t="s">
        <v>610</v>
      </c>
      <c r="N3252" s="2" t="str">
        <f>Tbl_BalanceHistory[[#This Row],[ProgramCode]]&amp;": "&amp;Tbl_BalanceHistory[[#This Row],[Program Name]]</f>
        <v>446: Children's Health Insurance Program Delivery</v>
      </c>
      <c r="O3252" s="3" t="s">
        <v>886</v>
      </c>
      <c r="P3252" s="1" t="str">
        <f>IF(Tbl_BalanceHistory[[#This Row],[FundCode]]="0100","GF",IF(Tbl_BalanceHistory[[#This Row],[FundCode]]="01000","GF","Hi Ed / OCR"))</f>
        <v>GF</v>
      </c>
      <c r="Q3252" s="5">
        <v>69162009</v>
      </c>
      <c r="R3252" s="5">
        <v>66549988.25</v>
      </c>
      <c r="S3252" s="5">
        <v>2612020.75</v>
      </c>
      <c r="T3252" s="5">
        <v>0</v>
      </c>
      <c r="U3252" s="3"/>
      <c r="V3252" s="5">
        <v>2612020.75</v>
      </c>
      <c r="W3252" s="5"/>
      <c r="X3252" s="5">
        <v>0</v>
      </c>
      <c r="Y3252" s="5">
        <v>0</v>
      </c>
      <c r="Z3252" s="5">
        <f>Tbl_BalanceHistory[[#This Row],[Discretionary Recommended - Pre 2022]]+Tbl_BalanceHistory[[#This Row],[Discretionary Balance Recommended: Policy]]+Tbl_BalanceHistory[[#This Row],[Discretionary Balance Recommended: Commitments]]</f>
        <v>0</v>
      </c>
      <c r="AA3252" s="5">
        <f>Tbl_BalanceHistory[[#This Row],[Discretionary Balance]]-Tbl_BalanceHistory[[#This Row],[Discretionary Reappropriation]]</f>
        <v>2612020.75</v>
      </c>
      <c r="AB3252" s="2"/>
      <c r="AC3252" s="2"/>
      <c r="AD3252" s="2"/>
      <c r="AE3252" s="2"/>
    </row>
    <row r="3253" spans="1:31" ht="45" x14ac:dyDescent="0.25">
      <c r="A3253" s="2" t="s">
        <v>577</v>
      </c>
      <c r="B3253" s="3">
        <v>9</v>
      </c>
      <c r="C3253" s="3">
        <v>602</v>
      </c>
      <c r="D3253" s="3" t="s">
        <v>608</v>
      </c>
      <c r="E3253" s="3" t="str">
        <f>_xlfn.XLOOKUP(Tbl_BalanceHistory[[#This Row],[RespAgy]],Tbl_Agencies[Agy Code],Tbl_Agencies[Agy Sort])</f>
        <v>137000</v>
      </c>
      <c r="F3253" s="2" t="str">
        <f>Tbl_BalanceHistory[[#This Row],[RespAgy]]&amp;": "&amp;Tbl_BalanceHistory[[#This Row],[RespAgency]]</f>
        <v>602: Department of Medical Assistance Services</v>
      </c>
      <c r="G3253" s="3">
        <v>602</v>
      </c>
      <c r="H3253" s="3" t="s">
        <v>608</v>
      </c>
      <c r="I3253" s="3" t="str">
        <f>_xlfn.XLOOKUP(Tbl_BalanceHistory[[#This Row],[AgyCode]],Tbl_Agencies[Agy Code],Tbl_Agencies[Agy Sort])</f>
        <v>137000</v>
      </c>
      <c r="J3253" s="2" t="str">
        <f>Tbl_BalanceHistory[[#This Row],[AgyCode]]&amp;": "&amp;Tbl_BalanceHistory[[#This Row],[Agency Name]]</f>
        <v>602: Department of Medical Assistance Services</v>
      </c>
      <c r="K3253" s="1">
        <v>2023</v>
      </c>
      <c r="L3253" s="3">
        <v>446</v>
      </c>
      <c r="M3253" s="3" t="s">
        <v>610</v>
      </c>
      <c r="N3253" s="2" t="str">
        <f>Tbl_BalanceHistory[[#This Row],[ProgramCode]]&amp;": "&amp;Tbl_BalanceHistory[[#This Row],[Program Name]]</f>
        <v>446: Children's Health Insurance Program Delivery</v>
      </c>
      <c r="O3253" s="3" t="s">
        <v>886</v>
      </c>
      <c r="P3253" s="1" t="str">
        <f>IF(Tbl_BalanceHistory[[#This Row],[FundCode]]="0100","GF",IF(Tbl_BalanceHistory[[#This Row],[FundCode]]="01000","GF","Hi Ed / OCR"))</f>
        <v>GF</v>
      </c>
      <c r="Q3253" s="5">
        <v>87215998</v>
      </c>
      <c r="R3253" s="5">
        <v>85517411.590000004</v>
      </c>
      <c r="S3253" s="5">
        <v>1698586.41</v>
      </c>
      <c r="T3253" s="5">
        <v>0</v>
      </c>
      <c r="U3253" s="3"/>
      <c r="V3253" s="5">
        <v>1698586.41</v>
      </c>
      <c r="W3253" s="5">
        <v>0</v>
      </c>
      <c r="X3253" s="5">
        <v>0</v>
      </c>
      <c r="Y3253" s="5">
        <v>0</v>
      </c>
      <c r="Z3253" s="5">
        <v>0</v>
      </c>
      <c r="AA3253" s="5">
        <v>1698586.41</v>
      </c>
      <c r="AB3253" s="2"/>
      <c r="AC3253" s="2"/>
      <c r="AD3253" s="2"/>
      <c r="AE3253" s="2"/>
    </row>
    <row r="3254" spans="1:31" ht="45" x14ac:dyDescent="0.25">
      <c r="A3254" s="2" t="s">
        <v>577</v>
      </c>
      <c r="B3254" s="3">
        <v>9</v>
      </c>
      <c r="C3254" s="3">
        <v>602</v>
      </c>
      <c r="D3254" s="3" t="s">
        <v>608</v>
      </c>
      <c r="E3254" s="3" t="str">
        <f>_xlfn.XLOOKUP(Tbl_BalanceHistory[[#This Row],[RespAgy]],Tbl_Agencies[Agy Code],Tbl_Agencies[Agy Sort])</f>
        <v>137000</v>
      </c>
      <c r="F3254" s="2" t="str">
        <f>Tbl_BalanceHistory[[#This Row],[RespAgy]]&amp;": "&amp;Tbl_BalanceHistory[[#This Row],[RespAgency]]</f>
        <v>602: Department of Medical Assistance Services</v>
      </c>
      <c r="G3254" s="3">
        <v>602</v>
      </c>
      <c r="H3254" s="3" t="s">
        <v>608</v>
      </c>
      <c r="I3254" s="3" t="str">
        <f>_xlfn.XLOOKUP(Tbl_BalanceHistory[[#This Row],[AgyCode]],Tbl_Agencies[Agy Code],Tbl_Agencies[Agy Sort])</f>
        <v>137000</v>
      </c>
      <c r="J3254" s="2" t="str">
        <f>Tbl_BalanceHistory[[#This Row],[AgyCode]]&amp;": "&amp;Tbl_BalanceHistory[[#This Row],[Agency Name]]</f>
        <v>602: Department of Medical Assistance Services</v>
      </c>
      <c r="K3254" s="1">
        <v>2024</v>
      </c>
      <c r="L3254" s="3">
        <v>446</v>
      </c>
      <c r="M3254" s="3" t="s">
        <v>610</v>
      </c>
      <c r="N3254" s="2" t="str">
        <f>Tbl_BalanceHistory[[#This Row],[ProgramCode]]&amp;": "&amp;Tbl_BalanceHistory[[#This Row],[Program Name]]</f>
        <v>446: Children's Health Insurance Program Delivery</v>
      </c>
      <c r="O3254" s="3" t="s">
        <v>886</v>
      </c>
      <c r="P3254" s="1" t="str">
        <f>IF(Tbl_BalanceHistory[[#This Row],[FundCode]]="0100","GF",IF(Tbl_BalanceHistory[[#This Row],[FundCode]]="01000","GF","Hi Ed / OCR"))</f>
        <v>GF</v>
      </c>
      <c r="Q3254" s="5">
        <v>105229318</v>
      </c>
      <c r="R3254" s="5">
        <v>105146614.40000001</v>
      </c>
      <c r="S3254" s="5">
        <v>82703.600000000006</v>
      </c>
      <c r="T3254" s="5">
        <v>0</v>
      </c>
      <c r="U3254" s="3"/>
      <c r="V3254" s="5">
        <v>82703.600000000006</v>
      </c>
      <c r="W3254" s="5">
        <v>0</v>
      </c>
      <c r="X3254" s="5">
        <v>0</v>
      </c>
      <c r="Y3254" s="5">
        <v>0</v>
      </c>
      <c r="Z3254" s="5">
        <v>0</v>
      </c>
      <c r="AA3254" s="5">
        <v>82703.600000000006</v>
      </c>
      <c r="AB3254" s="2"/>
      <c r="AC3254" s="2"/>
      <c r="AD3254" s="2"/>
      <c r="AE3254" s="2"/>
    </row>
    <row r="3255" spans="1:31" ht="45" x14ac:dyDescent="0.25">
      <c r="A3255" s="2" t="s">
        <v>2025</v>
      </c>
      <c r="B3255" s="3">
        <v>9</v>
      </c>
      <c r="C3255" s="3">
        <v>602</v>
      </c>
      <c r="D3255" s="3" t="s">
        <v>608</v>
      </c>
      <c r="E3255" s="3" t="str">
        <f>_xlfn.XLOOKUP(Tbl_BalanceHistory[[#This Row],[RespAgy]],Tbl_Agencies[Agy Code],Tbl_Agencies[Agy Sort])</f>
        <v>137000</v>
      </c>
      <c r="F3255" s="2" t="str">
        <f>Tbl_BalanceHistory[[#This Row],[RespAgy]]&amp;": "&amp;Tbl_BalanceHistory[[#This Row],[RespAgency]]</f>
        <v>602: Department of Medical Assistance Services</v>
      </c>
      <c r="G3255" s="3">
        <v>602</v>
      </c>
      <c r="H3255" s="3" t="s">
        <v>608</v>
      </c>
      <c r="I3255" s="3" t="str">
        <f>_xlfn.XLOOKUP(Tbl_BalanceHistory[[#This Row],[AgyCode]],Tbl_Agencies[Agy Code],Tbl_Agencies[Agy Sort])</f>
        <v>137000</v>
      </c>
      <c r="J3255" s="2" t="str">
        <f>Tbl_BalanceHistory[[#This Row],[AgyCode]]&amp;": "&amp;Tbl_BalanceHistory[[#This Row],[Agency Name]]</f>
        <v>602: Department of Medical Assistance Services</v>
      </c>
      <c r="K3255" s="1">
        <v>2014</v>
      </c>
      <c r="L3255" s="3">
        <v>456</v>
      </c>
      <c r="M3255" s="3" t="s">
        <v>612</v>
      </c>
      <c r="N3255" s="2" t="str">
        <f>Tbl_BalanceHistory[[#This Row],[ProgramCode]]&amp;": "&amp;Tbl_BalanceHistory[[#This Row],[Program Name]]</f>
        <v>456: Medicaid Program Services</v>
      </c>
      <c r="O3255" s="3" t="s">
        <v>1730</v>
      </c>
      <c r="P3255" s="1" t="str">
        <f>IF(Tbl_BalanceHistory[[#This Row],[FundCode]]="0100","GF",IF(Tbl_BalanceHistory[[#This Row],[FundCode]]="01000","GF","Hi Ed / OCR"))</f>
        <v>GF</v>
      </c>
      <c r="Q3255" s="5">
        <v>3552883044</v>
      </c>
      <c r="R3255" s="5">
        <v>3552031242.75</v>
      </c>
      <c r="S3255" s="5">
        <v>851801</v>
      </c>
      <c r="T3255" s="5">
        <v>0</v>
      </c>
      <c r="U3255" s="3"/>
      <c r="V3255" s="5">
        <v>851801</v>
      </c>
      <c r="W3255" s="5">
        <v>0</v>
      </c>
      <c r="X3255" s="5"/>
      <c r="Y3255" s="5"/>
      <c r="Z3255" s="5">
        <f>Tbl_BalanceHistory[[#This Row],[Discretionary Recommended - Pre 2022]]+Tbl_BalanceHistory[[#This Row],[Discretionary Balance Recommended: Policy]]+Tbl_BalanceHistory[[#This Row],[Discretionary Balance Recommended: Commitments]]</f>
        <v>0</v>
      </c>
      <c r="AA3255" s="5">
        <f>Tbl_BalanceHistory[[#This Row],[Discretionary Balance]]-Tbl_BalanceHistory[[#This Row],[Discretionary Reappropriation]]</f>
        <v>851801</v>
      </c>
      <c r="AB3255" s="2"/>
      <c r="AC3255" s="2"/>
      <c r="AD3255" s="2"/>
      <c r="AE3255" s="2"/>
    </row>
    <row r="3256" spans="1:31" ht="45" x14ac:dyDescent="0.25">
      <c r="A3256" s="2" t="s">
        <v>2025</v>
      </c>
      <c r="B3256" s="3">
        <v>9</v>
      </c>
      <c r="C3256" s="3">
        <v>602</v>
      </c>
      <c r="D3256" s="3" t="s">
        <v>608</v>
      </c>
      <c r="E3256" s="3" t="str">
        <f>_xlfn.XLOOKUP(Tbl_BalanceHistory[[#This Row],[RespAgy]],Tbl_Agencies[Agy Code],Tbl_Agencies[Agy Sort])</f>
        <v>137000</v>
      </c>
      <c r="F3256" s="2" t="str">
        <f>Tbl_BalanceHistory[[#This Row],[RespAgy]]&amp;": "&amp;Tbl_BalanceHistory[[#This Row],[RespAgency]]</f>
        <v>602: Department of Medical Assistance Services</v>
      </c>
      <c r="G3256" s="3">
        <v>602</v>
      </c>
      <c r="H3256" s="3" t="s">
        <v>608</v>
      </c>
      <c r="I3256" s="3" t="str">
        <f>_xlfn.XLOOKUP(Tbl_BalanceHistory[[#This Row],[AgyCode]],Tbl_Agencies[Agy Code],Tbl_Agencies[Agy Sort])</f>
        <v>137000</v>
      </c>
      <c r="J3256" s="2" t="str">
        <f>Tbl_BalanceHistory[[#This Row],[AgyCode]]&amp;": "&amp;Tbl_BalanceHistory[[#This Row],[Agency Name]]</f>
        <v>602: Department of Medical Assistance Services</v>
      </c>
      <c r="K3256" s="1">
        <v>2015</v>
      </c>
      <c r="L3256" s="3">
        <v>456</v>
      </c>
      <c r="M3256" s="3" t="s">
        <v>612</v>
      </c>
      <c r="N3256" s="2" t="str">
        <f>Tbl_BalanceHistory[[#This Row],[ProgramCode]]&amp;": "&amp;Tbl_BalanceHistory[[#This Row],[Program Name]]</f>
        <v>456: Medicaid Program Services</v>
      </c>
      <c r="O3256" s="3" t="s">
        <v>1730</v>
      </c>
      <c r="P3256" s="1" t="str">
        <f>IF(Tbl_BalanceHistory[[#This Row],[FundCode]]="0100","GF",IF(Tbl_BalanceHistory[[#This Row],[FundCode]]="01000","GF","Hi Ed / OCR"))</f>
        <v>GF</v>
      </c>
      <c r="Q3256" s="5">
        <v>3708099752</v>
      </c>
      <c r="R3256" s="5">
        <v>3701546088</v>
      </c>
      <c r="S3256" s="5">
        <v>6553663</v>
      </c>
      <c r="T3256" s="5">
        <v>0</v>
      </c>
      <c r="U3256" s="3"/>
      <c r="V3256" s="5">
        <v>6553663</v>
      </c>
      <c r="W3256" s="5">
        <v>0</v>
      </c>
      <c r="X3256" s="5"/>
      <c r="Y3256" s="5"/>
      <c r="Z3256" s="5">
        <f>Tbl_BalanceHistory[[#This Row],[Discretionary Recommended - Pre 2022]]+Tbl_BalanceHistory[[#This Row],[Discretionary Balance Recommended: Policy]]+Tbl_BalanceHistory[[#This Row],[Discretionary Balance Recommended: Commitments]]</f>
        <v>0</v>
      </c>
      <c r="AA3256" s="5">
        <f>Tbl_BalanceHistory[[#This Row],[Discretionary Balance]]-Tbl_BalanceHistory[[#This Row],[Discretionary Reappropriation]]</f>
        <v>6553663</v>
      </c>
      <c r="AB3256" s="2"/>
      <c r="AC3256" s="2"/>
      <c r="AD3256" s="2"/>
      <c r="AE3256" s="2"/>
    </row>
    <row r="3257" spans="1:31" ht="45" x14ac:dyDescent="0.25">
      <c r="A3257" s="2" t="s">
        <v>2025</v>
      </c>
      <c r="B3257" s="3">
        <v>9</v>
      </c>
      <c r="C3257" s="3">
        <v>602</v>
      </c>
      <c r="D3257" s="3" t="s">
        <v>608</v>
      </c>
      <c r="E3257" s="3" t="str">
        <f>_xlfn.XLOOKUP(Tbl_BalanceHistory[[#This Row],[RespAgy]],Tbl_Agencies[Agy Code],Tbl_Agencies[Agy Sort])</f>
        <v>137000</v>
      </c>
      <c r="F3257" s="2" t="str">
        <f>Tbl_BalanceHistory[[#This Row],[RespAgy]]&amp;": "&amp;Tbl_BalanceHistory[[#This Row],[RespAgency]]</f>
        <v>602: Department of Medical Assistance Services</v>
      </c>
      <c r="G3257" s="3">
        <v>602</v>
      </c>
      <c r="H3257" s="3" t="s">
        <v>608</v>
      </c>
      <c r="I3257" s="3" t="str">
        <f>_xlfn.XLOOKUP(Tbl_BalanceHistory[[#This Row],[AgyCode]],Tbl_Agencies[Agy Code],Tbl_Agencies[Agy Sort])</f>
        <v>137000</v>
      </c>
      <c r="J3257" s="2" t="str">
        <f>Tbl_BalanceHistory[[#This Row],[AgyCode]]&amp;": "&amp;Tbl_BalanceHistory[[#This Row],[Agency Name]]</f>
        <v>602: Department of Medical Assistance Services</v>
      </c>
      <c r="K3257" s="1">
        <v>2016</v>
      </c>
      <c r="L3257" s="3">
        <v>456</v>
      </c>
      <c r="M3257" s="3" t="s">
        <v>612</v>
      </c>
      <c r="N3257" s="2" t="str">
        <f>Tbl_BalanceHistory[[#This Row],[ProgramCode]]&amp;": "&amp;Tbl_BalanceHistory[[#This Row],[Program Name]]</f>
        <v>456: Medicaid Program Services</v>
      </c>
      <c r="O3257" s="3" t="s">
        <v>1730</v>
      </c>
      <c r="P3257" s="1" t="str">
        <f>IF(Tbl_BalanceHistory[[#This Row],[FundCode]]="0100","GF",IF(Tbl_BalanceHistory[[#This Row],[FundCode]]="01000","GF","Hi Ed / OCR"))</f>
        <v>GF</v>
      </c>
      <c r="Q3257" s="5">
        <v>4190629211</v>
      </c>
      <c r="R3257" s="5">
        <v>4173597432.8899999</v>
      </c>
      <c r="S3257" s="5">
        <v>17031778</v>
      </c>
      <c r="T3257" s="5">
        <v>0</v>
      </c>
      <c r="U3257" s="3"/>
      <c r="V3257" s="5">
        <v>17031778</v>
      </c>
      <c r="W3257" s="5">
        <v>0</v>
      </c>
      <c r="X3257" s="5"/>
      <c r="Y3257" s="5"/>
      <c r="Z3257" s="5">
        <f>Tbl_BalanceHistory[[#This Row],[Discretionary Recommended - Pre 2022]]+Tbl_BalanceHistory[[#This Row],[Discretionary Balance Recommended: Policy]]+Tbl_BalanceHistory[[#This Row],[Discretionary Balance Recommended: Commitments]]</f>
        <v>0</v>
      </c>
      <c r="AA3257" s="5">
        <f>Tbl_BalanceHistory[[#This Row],[Discretionary Balance]]-Tbl_BalanceHistory[[#This Row],[Discretionary Reappropriation]]</f>
        <v>17031778</v>
      </c>
      <c r="AB3257" s="2"/>
      <c r="AC3257" s="2"/>
      <c r="AD3257" s="2"/>
      <c r="AE3257" s="2"/>
    </row>
    <row r="3258" spans="1:31" ht="45" x14ac:dyDescent="0.25">
      <c r="A3258" s="2" t="s">
        <v>2025</v>
      </c>
      <c r="B3258" s="3">
        <v>9</v>
      </c>
      <c r="C3258" s="3">
        <v>602</v>
      </c>
      <c r="D3258" s="3" t="s">
        <v>608</v>
      </c>
      <c r="E3258" s="3" t="str">
        <f>_xlfn.XLOOKUP(Tbl_BalanceHistory[[#This Row],[RespAgy]],Tbl_Agencies[Agy Code],Tbl_Agencies[Agy Sort])</f>
        <v>137000</v>
      </c>
      <c r="F3258" s="2" t="str">
        <f>Tbl_BalanceHistory[[#This Row],[RespAgy]]&amp;": "&amp;Tbl_BalanceHistory[[#This Row],[RespAgency]]</f>
        <v>602: Department of Medical Assistance Services</v>
      </c>
      <c r="G3258" s="3">
        <v>602</v>
      </c>
      <c r="H3258" s="3" t="s">
        <v>608</v>
      </c>
      <c r="I3258" s="3" t="str">
        <f>_xlfn.XLOOKUP(Tbl_BalanceHistory[[#This Row],[AgyCode]],Tbl_Agencies[Agy Code],Tbl_Agencies[Agy Sort])</f>
        <v>137000</v>
      </c>
      <c r="J3258" s="2" t="str">
        <f>Tbl_BalanceHistory[[#This Row],[AgyCode]]&amp;": "&amp;Tbl_BalanceHistory[[#This Row],[Agency Name]]</f>
        <v>602: Department of Medical Assistance Services</v>
      </c>
      <c r="K3258" s="1">
        <v>2017</v>
      </c>
      <c r="L3258" s="3">
        <v>456</v>
      </c>
      <c r="M3258" s="3" t="s">
        <v>612</v>
      </c>
      <c r="N3258" s="2" t="str">
        <f>Tbl_BalanceHistory[[#This Row],[ProgramCode]]&amp;": "&amp;Tbl_BalanceHistory[[#This Row],[Program Name]]</f>
        <v>456: Medicaid Program Services</v>
      </c>
      <c r="O3258" s="3" t="s">
        <v>886</v>
      </c>
      <c r="P3258" s="1" t="str">
        <f>IF(Tbl_BalanceHistory[[#This Row],[FundCode]]="0100","GF",IF(Tbl_BalanceHistory[[#This Row],[FundCode]]="01000","GF","Hi Ed / OCR"))</f>
        <v>GF</v>
      </c>
      <c r="Q3258" s="5">
        <v>4373993835</v>
      </c>
      <c r="R3258" s="5">
        <v>4368127052.1599998</v>
      </c>
      <c r="S3258" s="5">
        <v>5866782</v>
      </c>
      <c r="T3258" s="5">
        <v>0</v>
      </c>
      <c r="U3258" s="3"/>
      <c r="V3258" s="5">
        <v>5866782</v>
      </c>
      <c r="W3258" s="5">
        <v>0</v>
      </c>
      <c r="X3258" s="5"/>
      <c r="Y3258" s="5"/>
      <c r="Z3258" s="5">
        <f>Tbl_BalanceHistory[[#This Row],[Discretionary Recommended - Pre 2022]]+Tbl_BalanceHistory[[#This Row],[Discretionary Balance Recommended: Policy]]+Tbl_BalanceHistory[[#This Row],[Discretionary Balance Recommended: Commitments]]</f>
        <v>0</v>
      </c>
      <c r="AA3258" s="5">
        <f>Tbl_BalanceHistory[[#This Row],[Discretionary Balance]]-Tbl_BalanceHistory[[#This Row],[Discretionary Reappropriation]]</f>
        <v>5866782</v>
      </c>
      <c r="AB3258" s="2"/>
      <c r="AC3258" s="2"/>
      <c r="AD3258" s="2"/>
      <c r="AE3258" s="2"/>
    </row>
    <row r="3259" spans="1:31" ht="225" x14ac:dyDescent="0.25">
      <c r="A3259" s="2" t="s">
        <v>2025</v>
      </c>
      <c r="B3259" s="3">
        <v>9</v>
      </c>
      <c r="C3259" s="3">
        <v>602</v>
      </c>
      <c r="D3259" s="3" t="s">
        <v>608</v>
      </c>
      <c r="E3259" s="3" t="str">
        <f>_xlfn.XLOOKUP(Tbl_BalanceHistory[[#This Row],[RespAgy]],Tbl_Agencies[Agy Code],Tbl_Agencies[Agy Sort])</f>
        <v>137000</v>
      </c>
      <c r="F3259" s="2" t="str">
        <f>Tbl_BalanceHistory[[#This Row],[RespAgy]]&amp;": "&amp;Tbl_BalanceHistory[[#This Row],[RespAgency]]</f>
        <v>602: Department of Medical Assistance Services</v>
      </c>
      <c r="G3259" s="3">
        <v>602</v>
      </c>
      <c r="H3259" s="3" t="s">
        <v>608</v>
      </c>
      <c r="I3259" s="3" t="str">
        <f>_xlfn.XLOOKUP(Tbl_BalanceHistory[[#This Row],[AgyCode]],Tbl_Agencies[Agy Code],Tbl_Agencies[Agy Sort])</f>
        <v>137000</v>
      </c>
      <c r="J3259" s="2" t="str">
        <f>Tbl_BalanceHistory[[#This Row],[AgyCode]]&amp;": "&amp;Tbl_BalanceHistory[[#This Row],[Agency Name]]</f>
        <v>602: Department of Medical Assistance Services</v>
      </c>
      <c r="K3259" s="1">
        <v>2018</v>
      </c>
      <c r="L3259" s="3">
        <v>456</v>
      </c>
      <c r="M3259" s="3" t="s">
        <v>612</v>
      </c>
      <c r="N3259" s="2" t="str">
        <f>Tbl_BalanceHistory[[#This Row],[ProgramCode]]&amp;": "&amp;Tbl_BalanceHistory[[#This Row],[Program Name]]</f>
        <v>456: Medicaid Program Services</v>
      </c>
      <c r="O3259" s="3" t="s">
        <v>886</v>
      </c>
      <c r="P3259" s="1" t="str">
        <f>IF(Tbl_BalanceHistory[[#This Row],[FundCode]]="0100","GF",IF(Tbl_BalanceHistory[[#This Row],[FundCode]]="01000","GF","Hi Ed / OCR"))</f>
        <v>GF</v>
      </c>
      <c r="Q3259" s="5">
        <v>4685238518</v>
      </c>
      <c r="R3259" s="5">
        <v>4627108045.9799995</v>
      </c>
      <c r="S3259" s="5">
        <v>58130472</v>
      </c>
      <c r="T3259" s="5">
        <v>0</v>
      </c>
      <c r="U3259" s="3"/>
      <c r="V3259" s="5">
        <v>58130472</v>
      </c>
      <c r="W3259" s="5">
        <v>0</v>
      </c>
      <c r="X3259" s="5"/>
      <c r="Y3259" s="5"/>
      <c r="Z3259" s="5">
        <f>Tbl_BalanceHistory[[#This Row],[Discretionary Recommended - Pre 2022]]+Tbl_BalanceHistory[[#This Row],[Discretionary Balance Recommended: Policy]]+Tbl_BalanceHistory[[#This Row],[Discretionary Balance Recommended: Commitments]]</f>
        <v>0</v>
      </c>
      <c r="AA3259" s="5">
        <f>Tbl_BalanceHistory[[#This Row],[Discretionary Balance]]-Tbl_BalanceHistory[[#This Row],[Discretionary Reappropriation]]</f>
        <v>58130472</v>
      </c>
      <c r="AB3259" s="2" t="s">
        <v>2043</v>
      </c>
      <c r="AC3259" s="2"/>
      <c r="AD3259" s="2"/>
      <c r="AE3259" s="2"/>
    </row>
    <row r="3260" spans="1:31" ht="45" x14ac:dyDescent="0.25">
      <c r="A3260" s="2" t="s">
        <v>2025</v>
      </c>
      <c r="B3260" s="3">
        <v>9</v>
      </c>
      <c r="C3260" s="3">
        <v>602</v>
      </c>
      <c r="D3260" s="3" t="s">
        <v>608</v>
      </c>
      <c r="E3260" s="3" t="str">
        <f>_xlfn.XLOOKUP(Tbl_BalanceHistory[[#This Row],[RespAgy]],Tbl_Agencies[Agy Code],Tbl_Agencies[Agy Sort])</f>
        <v>137000</v>
      </c>
      <c r="F3260" s="2" t="str">
        <f>Tbl_BalanceHistory[[#This Row],[RespAgy]]&amp;": "&amp;Tbl_BalanceHistory[[#This Row],[RespAgency]]</f>
        <v>602: Department of Medical Assistance Services</v>
      </c>
      <c r="G3260" s="3">
        <v>602</v>
      </c>
      <c r="H3260" s="3" t="s">
        <v>608</v>
      </c>
      <c r="I3260" s="3" t="str">
        <f>_xlfn.XLOOKUP(Tbl_BalanceHistory[[#This Row],[AgyCode]],Tbl_Agencies[Agy Code],Tbl_Agencies[Agy Sort])</f>
        <v>137000</v>
      </c>
      <c r="J3260" s="2" t="str">
        <f>Tbl_BalanceHistory[[#This Row],[AgyCode]]&amp;": "&amp;Tbl_BalanceHistory[[#This Row],[Agency Name]]</f>
        <v>602: Department of Medical Assistance Services</v>
      </c>
      <c r="K3260" s="1">
        <v>2019</v>
      </c>
      <c r="L3260" s="3">
        <v>456</v>
      </c>
      <c r="M3260" s="3" t="s">
        <v>612</v>
      </c>
      <c r="N3260" s="2" t="str">
        <f>Tbl_BalanceHistory[[#This Row],[ProgramCode]]&amp;": "&amp;Tbl_BalanceHistory[[#This Row],[Program Name]]</f>
        <v>456: Medicaid Program Services</v>
      </c>
      <c r="O3260" s="3" t="s">
        <v>886</v>
      </c>
      <c r="P3260" s="1" t="str">
        <f>IF(Tbl_BalanceHistory[[#This Row],[FundCode]]="0100","GF",IF(Tbl_BalanceHistory[[#This Row],[FundCode]]="01000","GF","Hi Ed / OCR"))</f>
        <v>GF</v>
      </c>
      <c r="Q3260" s="5">
        <v>4917625516</v>
      </c>
      <c r="R3260" s="5">
        <v>4880729395.7200003</v>
      </c>
      <c r="S3260" s="5">
        <v>36896120.280000001</v>
      </c>
      <c r="T3260" s="5">
        <v>0</v>
      </c>
      <c r="U3260" s="3"/>
      <c r="V3260" s="5">
        <v>36896120.280000001</v>
      </c>
      <c r="W3260" s="5">
        <v>0</v>
      </c>
      <c r="X3260" s="5"/>
      <c r="Y3260" s="5"/>
      <c r="Z3260" s="5">
        <f>Tbl_BalanceHistory[[#This Row],[Discretionary Recommended - Pre 2022]]+Tbl_BalanceHistory[[#This Row],[Discretionary Balance Recommended: Policy]]+Tbl_BalanceHistory[[#This Row],[Discretionary Balance Recommended: Commitments]]</f>
        <v>0</v>
      </c>
      <c r="AA3260" s="5">
        <f>Tbl_BalanceHistory[[#This Row],[Discretionary Balance]]-Tbl_BalanceHistory[[#This Row],[Discretionary Reappropriation]]</f>
        <v>36896120.280000001</v>
      </c>
      <c r="AB3260" s="2"/>
      <c r="AC3260" s="2"/>
      <c r="AD3260" s="2"/>
      <c r="AE3260" s="2"/>
    </row>
    <row r="3261" spans="1:31" ht="60" x14ac:dyDescent="0.25">
      <c r="A3261" s="2" t="s">
        <v>577</v>
      </c>
      <c r="B3261" s="3">
        <v>9</v>
      </c>
      <c r="C3261" s="3">
        <v>602</v>
      </c>
      <c r="D3261" s="3" t="s">
        <v>608</v>
      </c>
      <c r="E3261" s="3" t="str">
        <f>_xlfn.XLOOKUP(Tbl_BalanceHistory[[#This Row],[RespAgy]],Tbl_Agencies[Agy Code],Tbl_Agencies[Agy Sort])</f>
        <v>137000</v>
      </c>
      <c r="F3261" s="2" t="str">
        <f>Tbl_BalanceHistory[[#This Row],[RespAgy]]&amp;": "&amp;Tbl_BalanceHistory[[#This Row],[RespAgency]]</f>
        <v>602: Department of Medical Assistance Services</v>
      </c>
      <c r="G3261" s="3">
        <v>602</v>
      </c>
      <c r="H3261" s="3" t="s">
        <v>608</v>
      </c>
      <c r="I3261" s="3" t="str">
        <f>_xlfn.XLOOKUP(Tbl_BalanceHistory[[#This Row],[AgyCode]],Tbl_Agencies[Agy Code],Tbl_Agencies[Agy Sort])</f>
        <v>137000</v>
      </c>
      <c r="J3261" s="2" t="str">
        <f>Tbl_BalanceHistory[[#This Row],[AgyCode]]&amp;": "&amp;Tbl_BalanceHistory[[#This Row],[Agency Name]]</f>
        <v>602: Department of Medical Assistance Services</v>
      </c>
      <c r="K3261" s="1">
        <v>2020</v>
      </c>
      <c r="L3261" s="3">
        <v>456</v>
      </c>
      <c r="M3261" s="3" t="s">
        <v>612</v>
      </c>
      <c r="N3261" s="2" t="str">
        <f>Tbl_BalanceHistory[[#This Row],[ProgramCode]]&amp;": "&amp;Tbl_BalanceHistory[[#This Row],[Program Name]]</f>
        <v>456: Medicaid Program Services</v>
      </c>
      <c r="O3261" s="3" t="s">
        <v>886</v>
      </c>
      <c r="P3261" s="1" t="str">
        <f>IF(Tbl_BalanceHistory[[#This Row],[FundCode]]="0100","GF",IF(Tbl_BalanceHistory[[#This Row],[FundCode]]="01000","GF","Hi Ed / OCR"))</f>
        <v>GF</v>
      </c>
      <c r="Q3261" s="5">
        <v>4766399364</v>
      </c>
      <c r="R3261" s="5">
        <v>4409800294</v>
      </c>
      <c r="S3261" s="5">
        <v>356599069.68000001</v>
      </c>
      <c r="T3261" s="5">
        <v>0</v>
      </c>
      <c r="U3261" s="3"/>
      <c r="V3261" s="5">
        <v>356599069.68000001</v>
      </c>
      <c r="W3261" s="5">
        <v>0</v>
      </c>
      <c r="X3261" s="5"/>
      <c r="Y3261" s="5"/>
      <c r="Z3261" s="5">
        <f>Tbl_BalanceHistory[[#This Row],[Discretionary Recommended - Pre 2022]]+Tbl_BalanceHistory[[#This Row],[Discretionary Balance Recommended: Policy]]+Tbl_BalanceHistory[[#This Row],[Discretionary Balance Recommended: Commitments]]</f>
        <v>0</v>
      </c>
      <c r="AA3261" s="5">
        <f>Tbl_BalanceHistory[[#This Row],[Discretionary Balance]]-Tbl_BalanceHistory[[#This Row],[Discretionary Reappropriation]]</f>
        <v>356599069.68000001</v>
      </c>
      <c r="AB3261" s="2"/>
      <c r="AC3261" s="2"/>
      <c r="AD3261" s="2"/>
      <c r="AE3261" s="2" t="s">
        <v>2044</v>
      </c>
    </row>
    <row r="3262" spans="1:31" ht="45" x14ac:dyDescent="0.25">
      <c r="A3262" s="2" t="s">
        <v>577</v>
      </c>
      <c r="B3262" s="3">
        <v>9</v>
      </c>
      <c r="C3262" s="3">
        <v>602</v>
      </c>
      <c r="D3262" s="3" t="s">
        <v>608</v>
      </c>
      <c r="E3262" s="3" t="str">
        <f>_xlfn.XLOOKUP(Tbl_BalanceHistory[[#This Row],[RespAgy]],Tbl_Agencies[Agy Code],Tbl_Agencies[Agy Sort])</f>
        <v>137000</v>
      </c>
      <c r="F3262" s="2" t="str">
        <f>Tbl_BalanceHistory[[#This Row],[RespAgy]]&amp;": "&amp;Tbl_BalanceHistory[[#This Row],[RespAgency]]</f>
        <v>602: Department of Medical Assistance Services</v>
      </c>
      <c r="G3262" s="3">
        <v>602</v>
      </c>
      <c r="H3262" s="3" t="s">
        <v>608</v>
      </c>
      <c r="I3262" s="3" t="str">
        <f>_xlfn.XLOOKUP(Tbl_BalanceHistory[[#This Row],[AgyCode]],Tbl_Agencies[Agy Code],Tbl_Agencies[Agy Sort])</f>
        <v>137000</v>
      </c>
      <c r="J3262" s="2" t="str">
        <f>Tbl_BalanceHistory[[#This Row],[AgyCode]]&amp;": "&amp;Tbl_BalanceHistory[[#This Row],[Agency Name]]</f>
        <v>602: Department of Medical Assistance Services</v>
      </c>
      <c r="K3262" s="1">
        <v>2021</v>
      </c>
      <c r="L3262" s="3">
        <v>456</v>
      </c>
      <c r="M3262" s="3" t="s">
        <v>612</v>
      </c>
      <c r="N3262" s="2" t="str">
        <f>Tbl_BalanceHistory[[#This Row],[ProgramCode]]&amp;": "&amp;Tbl_BalanceHistory[[#This Row],[Program Name]]</f>
        <v>456: Medicaid Program Services</v>
      </c>
      <c r="O3262" s="3" t="s">
        <v>886</v>
      </c>
      <c r="P3262" s="1" t="str">
        <f>IF(Tbl_BalanceHistory[[#This Row],[FundCode]]="0100","GF",IF(Tbl_BalanceHistory[[#This Row],[FundCode]]="01000","GF","Hi Ed / OCR"))</f>
        <v>GF</v>
      </c>
      <c r="Q3262" s="5">
        <v>4380976280.9099998</v>
      </c>
      <c r="R3262" s="5">
        <v>4318620205.8900003</v>
      </c>
      <c r="S3262" s="5">
        <v>62356075.020000003</v>
      </c>
      <c r="T3262" s="5">
        <v>0</v>
      </c>
      <c r="U3262" s="3"/>
      <c r="V3262" s="5">
        <v>62356075.020000003</v>
      </c>
      <c r="W3262" s="5">
        <v>0</v>
      </c>
      <c r="X3262" s="5"/>
      <c r="Y3262" s="5"/>
      <c r="Z3262" s="5">
        <f>Tbl_BalanceHistory[[#This Row],[Discretionary Recommended - Pre 2022]]+Tbl_BalanceHistory[[#This Row],[Discretionary Balance Recommended: Policy]]+Tbl_BalanceHistory[[#This Row],[Discretionary Balance Recommended: Commitments]]</f>
        <v>0</v>
      </c>
      <c r="AA3262" s="5">
        <f>Tbl_BalanceHistory[[#This Row],[Discretionary Balance]]-Tbl_BalanceHistory[[#This Row],[Discretionary Reappropriation]]</f>
        <v>62356075.020000003</v>
      </c>
      <c r="AB3262" s="2"/>
      <c r="AC3262" s="2"/>
      <c r="AD3262" s="2"/>
      <c r="AE3262" s="2"/>
    </row>
    <row r="3263" spans="1:31" ht="45" x14ac:dyDescent="0.25">
      <c r="A3263" s="2" t="s">
        <v>577</v>
      </c>
      <c r="B3263" s="3">
        <v>9</v>
      </c>
      <c r="C3263" s="3">
        <v>602</v>
      </c>
      <c r="D3263" s="3" t="s">
        <v>608</v>
      </c>
      <c r="E3263" s="3" t="str">
        <f>_xlfn.XLOOKUP(Tbl_BalanceHistory[[#This Row],[RespAgy]],Tbl_Agencies[Agy Code],Tbl_Agencies[Agy Sort])</f>
        <v>137000</v>
      </c>
      <c r="F3263" s="2" t="str">
        <f>Tbl_BalanceHistory[[#This Row],[RespAgy]]&amp;": "&amp;Tbl_BalanceHistory[[#This Row],[RespAgency]]</f>
        <v>602: Department of Medical Assistance Services</v>
      </c>
      <c r="G3263" s="3">
        <v>602</v>
      </c>
      <c r="H3263" s="3" t="s">
        <v>608</v>
      </c>
      <c r="I3263" s="3" t="str">
        <f>_xlfn.XLOOKUP(Tbl_BalanceHistory[[#This Row],[AgyCode]],Tbl_Agencies[Agy Code],Tbl_Agencies[Agy Sort])</f>
        <v>137000</v>
      </c>
      <c r="J3263" s="2" t="str">
        <f>Tbl_BalanceHistory[[#This Row],[AgyCode]]&amp;": "&amp;Tbl_BalanceHistory[[#This Row],[Agency Name]]</f>
        <v>602: Department of Medical Assistance Services</v>
      </c>
      <c r="K3263" s="1">
        <v>2022</v>
      </c>
      <c r="L3263" s="3">
        <v>456</v>
      </c>
      <c r="M3263" s="3" t="s">
        <v>612</v>
      </c>
      <c r="N3263" s="2" t="str">
        <f>Tbl_BalanceHistory[[#This Row],[ProgramCode]]&amp;": "&amp;Tbl_BalanceHistory[[#This Row],[Program Name]]</f>
        <v>456: Medicaid Program Services</v>
      </c>
      <c r="O3263" s="3" t="s">
        <v>886</v>
      </c>
      <c r="P3263" s="1" t="str">
        <f>IF(Tbl_BalanceHistory[[#This Row],[FundCode]]="0100","GF",IF(Tbl_BalanceHistory[[#This Row],[FundCode]]="01000","GF","Hi Ed / OCR"))</f>
        <v>GF</v>
      </c>
      <c r="Q3263" s="5">
        <v>4440934227.8599997</v>
      </c>
      <c r="R3263" s="5">
        <v>4377084932.4700003</v>
      </c>
      <c r="S3263" s="5">
        <v>63849295.390000001</v>
      </c>
      <c r="T3263" s="5">
        <v>0</v>
      </c>
      <c r="U3263" s="3"/>
      <c r="V3263" s="5">
        <v>63849295.390000001</v>
      </c>
      <c r="W3263" s="5"/>
      <c r="X3263" s="5">
        <v>0</v>
      </c>
      <c r="Y3263" s="5">
        <v>0</v>
      </c>
      <c r="Z3263" s="5">
        <f>Tbl_BalanceHistory[[#This Row],[Discretionary Recommended - Pre 2022]]+Tbl_BalanceHistory[[#This Row],[Discretionary Balance Recommended: Policy]]+Tbl_BalanceHistory[[#This Row],[Discretionary Balance Recommended: Commitments]]</f>
        <v>0</v>
      </c>
      <c r="AA3263" s="5">
        <f>Tbl_BalanceHistory[[#This Row],[Discretionary Balance]]-Tbl_BalanceHistory[[#This Row],[Discretionary Reappropriation]]</f>
        <v>63849295.390000001</v>
      </c>
      <c r="AB3263" s="2"/>
      <c r="AC3263" s="2"/>
      <c r="AD3263" s="2"/>
      <c r="AE3263" s="2"/>
    </row>
    <row r="3264" spans="1:31" ht="45" x14ac:dyDescent="0.25">
      <c r="A3264" s="2" t="s">
        <v>577</v>
      </c>
      <c r="B3264" s="3">
        <v>9</v>
      </c>
      <c r="C3264" s="3">
        <v>602</v>
      </c>
      <c r="D3264" s="3" t="s">
        <v>608</v>
      </c>
      <c r="E3264" s="3" t="str">
        <f>_xlfn.XLOOKUP(Tbl_BalanceHistory[[#This Row],[RespAgy]],Tbl_Agencies[Agy Code],Tbl_Agencies[Agy Sort])</f>
        <v>137000</v>
      </c>
      <c r="F3264" s="2" t="str">
        <f>Tbl_BalanceHistory[[#This Row],[RespAgy]]&amp;": "&amp;Tbl_BalanceHistory[[#This Row],[RespAgency]]</f>
        <v>602: Department of Medical Assistance Services</v>
      </c>
      <c r="G3264" s="3">
        <v>602</v>
      </c>
      <c r="H3264" s="3" t="s">
        <v>608</v>
      </c>
      <c r="I3264" s="3" t="str">
        <f>_xlfn.XLOOKUP(Tbl_BalanceHistory[[#This Row],[AgyCode]],Tbl_Agencies[Agy Code],Tbl_Agencies[Agy Sort])</f>
        <v>137000</v>
      </c>
      <c r="J3264" s="2" t="str">
        <f>Tbl_BalanceHistory[[#This Row],[AgyCode]]&amp;": "&amp;Tbl_BalanceHistory[[#This Row],[Agency Name]]</f>
        <v>602: Department of Medical Assistance Services</v>
      </c>
      <c r="K3264" s="1">
        <v>2023</v>
      </c>
      <c r="L3264" s="3">
        <v>456</v>
      </c>
      <c r="M3264" s="3" t="s">
        <v>612</v>
      </c>
      <c r="N3264" s="2" t="str">
        <f>Tbl_BalanceHistory[[#This Row],[ProgramCode]]&amp;": "&amp;Tbl_BalanceHistory[[#This Row],[Program Name]]</f>
        <v>456: Medicaid Program Services</v>
      </c>
      <c r="O3264" s="3" t="s">
        <v>886</v>
      </c>
      <c r="P3264" s="1" t="str">
        <f>IF(Tbl_BalanceHistory[[#This Row],[FundCode]]="0100","GF",IF(Tbl_BalanceHistory[[#This Row],[FundCode]]="01000","GF","Hi Ed / OCR"))</f>
        <v>GF</v>
      </c>
      <c r="Q3264" s="5">
        <v>5764873492</v>
      </c>
      <c r="R3264" s="5">
        <v>5636027660.6400003</v>
      </c>
      <c r="S3264" s="5">
        <v>128845831.36</v>
      </c>
      <c r="T3264" s="5">
        <v>0</v>
      </c>
      <c r="U3264" s="3"/>
      <c r="V3264" s="5">
        <v>128845831.36</v>
      </c>
      <c r="W3264" s="5">
        <v>0</v>
      </c>
      <c r="X3264" s="5">
        <v>0</v>
      </c>
      <c r="Y3264" s="5">
        <v>0</v>
      </c>
      <c r="Z3264" s="5">
        <v>0</v>
      </c>
      <c r="AA3264" s="5">
        <v>128845831.36</v>
      </c>
      <c r="AB3264" s="2"/>
      <c r="AC3264" s="2"/>
      <c r="AD3264" s="2"/>
      <c r="AE3264" s="2" t="s">
        <v>2412</v>
      </c>
    </row>
    <row r="3265" spans="1:31" ht="45" x14ac:dyDescent="0.25">
      <c r="A3265" s="2" t="s">
        <v>577</v>
      </c>
      <c r="B3265" s="3">
        <v>9</v>
      </c>
      <c r="C3265" s="3">
        <v>602</v>
      </c>
      <c r="D3265" s="3" t="s">
        <v>608</v>
      </c>
      <c r="E3265" s="3" t="str">
        <f>_xlfn.XLOOKUP(Tbl_BalanceHistory[[#This Row],[RespAgy]],Tbl_Agencies[Agy Code],Tbl_Agencies[Agy Sort])</f>
        <v>137000</v>
      </c>
      <c r="F3265" s="2" t="str">
        <f>Tbl_BalanceHistory[[#This Row],[RespAgy]]&amp;": "&amp;Tbl_BalanceHistory[[#This Row],[RespAgency]]</f>
        <v>602: Department of Medical Assistance Services</v>
      </c>
      <c r="G3265" s="3">
        <v>602</v>
      </c>
      <c r="H3265" s="3" t="s">
        <v>608</v>
      </c>
      <c r="I3265" s="3" t="str">
        <f>_xlfn.XLOOKUP(Tbl_BalanceHistory[[#This Row],[AgyCode]],Tbl_Agencies[Agy Code],Tbl_Agencies[Agy Sort])</f>
        <v>137000</v>
      </c>
      <c r="J3265" s="2" t="str">
        <f>Tbl_BalanceHistory[[#This Row],[AgyCode]]&amp;": "&amp;Tbl_BalanceHistory[[#This Row],[Agency Name]]</f>
        <v>602: Department of Medical Assistance Services</v>
      </c>
      <c r="K3265" s="1">
        <v>2024</v>
      </c>
      <c r="L3265" s="3">
        <v>456</v>
      </c>
      <c r="M3265" s="3" t="s">
        <v>612</v>
      </c>
      <c r="N3265" s="2" t="str">
        <f>Tbl_BalanceHistory[[#This Row],[ProgramCode]]&amp;": "&amp;Tbl_BalanceHistory[[#This Row],[Program Name]]</f>
        <v>456: Medicaid Program Services</v>
      </c>
      <c r="O3265" s="3" t="s">
        <v>886</v>
      </c>
      <c r="P3265" s="1" t="str">
        <f>IF(Tbl_BalanceHistory[[#This Row],[FundCode]]="0100","GF",IF(Tbl_BalanceHistory[[#This Row],[FundCode]]="01000","GF","Hi Ed / OCR"))</f>
        <v>GF</v>
      </c>
      <c r="Q3265" s="5">
        <v>5432985030</v>
      </c>
      <c r="R3265" s="5">
        <v>5410251225.4499998</v>
      </c>
      <c r="S3265" s="5">
        <v>22733804.550000001</v>
      </c>
      <c r="T3265" s="5">
        <v>0</v>
      </c>
      <c r="U3265" s="3"/>
      <c r="V3265" s="5">
        <v>22733804.550000001</v>
      </c>
      <c r="W3265" s="5">
        <v>0</v>
      </c>
      <c r="X3265" s="5">
        <v>0</v>
      </c>
      <c r="Y3265" s="5">
        <v>0</v>
      </c>
      <c r="Z3265" s="5">
        <v>0</v>
      </c>
      <c r="AA3265" s="5">
        <v>22733804.550000001</v>
      </c>
      <c r="AB3265" s="2"/>
      <c r="AC3265" s="2"/>
      <c r="AD3265" s="2"/>
      <c r="AE3265" s="2" t="s">
        <v>2412</v>
      </c>
    </row>
    <row r="3266" spans="1:31" ht="45" x14ac:dyDescent="0.25">
      <c r="A3266" s="2" t="s">
        <v>2025</v>
      </c>
      <c r="B3266" s="3">
        <v>9</v>
      </c>
      <c r="C3266" s="3">
        <v>602</v>
      </c>
      <c r="D3266" s="3" t="s">
        <v>608</v>
      </c>
      <c r="E3266" s="3" t="str">
        <f>_xlfn.XLOOKUP(Tbl_BalanceHistory[[#This Row],[RespAgy]],Tbl_Agencies[Agy Code],Tbl_Agencies[Agy Sort])</f>
        <v>137000</v>
      </c>
      <c r="F3266" s="2" t="str">
        <f>Tbl_BalanceHistory[[#This Row],[RespAgy]]&amp;": "&amp;Tbl_BalanceHistory[[#This Row],[RespAgency]]</f>
        <v>602: Department of Medical Assistance Services</v>
      </c>
      <c r="G3266" s="3">
        <v>602</v>
      </c>
      <c r="H3266" s="3" t="s">
        <v>608</v>
      </c>
      <c r="I3266" s="3" t="str">
        <f>_xlfn.XLOOKUP(Tbl_BalanceHistory[[#This Row],[AgyCode]],Tbl_Agencies[Agy Code],Tbl_Agencies[Agy Sort])</f>
        <v>137000</v>
      </c>
      <c r="J3266" s="2" t="str">
        <f>Tbl_BalanceHistory[[#This Row],[AgyCode]]&amp;": "&amp;Tbl_BalanceHistory[[#This Row],[Agency Name]]</f>
        <v>602: Department of Medical Assistance Services</v>
      </c>
      <c r="K3266" s="1">
        <v>2014</v>
      </c>
      <c r="L3266" s="3">
        <v>464</v>
      </c>
      <c r="M3266" s="3" t="s">
        <v>614</v>
      </c>
      <c r="N3266" s="2" t="str">
        <f>Tbl_BalanceHistory[[#This Row],[ProgramCode]]&amp;": "&amp;Tbl_BalanceHistory[[#This Row],[Program Name]]</f>
        <v>464: Medical Assistance Services (Non-Medicaid)</v>
      </c>
      <c r="O3266" s="3" t="s">
        <v>1730</v>
      </c>
      <c r="P3266" s="1" t="str">
        <f>IF(Tbl_BalanceHistory[[#This Row],[FundCode]]="0100","GF",IF(Tbl_BalanceHistory[[#This Row],[FundCode]]="01000","GF","Hi Ed / OCR"))</f>
        <v>GF</v>
      </c>
      <c r="Q3266" s="5">
        <v>556702</v>
      </c>
      <c r="R3266" s="5">
        <v>442139.85</v>
      </c>
      <c r="S3266" s="5">
        <v>114562</v>
      </c>
      <c r="T3266" s="5">
        <v>0</v>
      </c>
      <c r="U3266" s="3"/>
      <c r="V3266" s="5">
        <v>114562</v>
      </c>
      <c r="W3266" s="5">
        <v>0</v>
      </c>
      <c r="X3266" s="5"/>
      <c r="Y3266" s="5"/>
      <c r="Z3266" s="5">
        <f>Tbl_BalanceHistory[[#This Row],[Discretionary Recommended - Pre 2022]]+Tbl_BalanceHistory[[#This Row],[Discretionary Balance Recommended: Policy]]+Tbl_BalanceHistory[[#This Row],[Discretionary Balance Recommended: Commitments]]</f>
        <v>0</v>
      </c>
      <c r="AA3266" s="5">
        <f>Tbl_BalanceHistory[[#This Row],[Discretionary Balance]]-Tbl_BalanceHistory[[#This Row],[Discretionary Reappropriation]]</f>
        <v>114562</v>
      </c>
      <c r="AB3266" s="2"/>
      <c r="AC3266" s="2"/>
      <c r="AD3266" s="2"/>
      <c r="AE3266" s="2"/>
    </row>
    <row r="3267" spans="1:31" ht="45" x14ac:dyDescent="0.25">
      <c r="A3267" s="2" t="s">
        <v>2025</v>
      </c>
      <c r="B3267" s="3">
        <v>9</v>
      </c>
      <c r="C3267" s="3">
        <v>602</v>
      </c>
      <c r="D3267" s="3" t="s">
        <v>608</v>
      </c>
      <c r="E3267" s="3" t="str">
        <f>_xlfn.XLOOKUP(Tbl_BalanceHistory[[#This Row],[RespAgy]],Tbl_Agencies[Agy Code],Tbl_Agencies[Agy Sort])</f>
        <v>137000</v>
      </c>
      <c r="F3267" s="2" t="str">
        <f>Tbl_BalanceHistory[[#This Row],[RespAgy]]&amp;": "&amp;Tbl_BalanceHistory[[#This Row],[RespAgency]]</f>
        <v>602: Department of Medical Assistance Services</v>
      </c>
      <c r="G3267" s="3">
        <v>602</v>
      </c>
      <c r="H3267" s="3" t="s">
        <v>608</v>
      </c>
      <c r="I3267" s="3" t="str">
        <f>_xlfn.XLOOKUP(Tbl_BalanceHistory[[#This Row],[AgyCode]],Tbl_Agencies[Agy Code],Tbl_Agencies[Agy Sort])</f>
        <v>137000</v>
      </c>
      <c r="J3267" s="2" t="str">
        <f>Tbl_BalanceHistory[[#This Row],[AgyCode]]&amp;": "&amp;Tbl_BalanceHistory[[#This Row],[Agency Name]]</f>
        <v>602: Department of Medical Assistance Services</v>
      </c>
      <c r="K3267" s="1">
        <v>2015</v>
      </c>
      <c r="L3267" s="3">
        <v>464</v>
      </c>
      <c r="M3267" s="3" t="s">
        <v>614</v>
      </c>
      <c r="N3267" s="2" t="str">
        <f>Tbl_BalanceHistory[[#This Row],[ProgramCode]]&amp;": "&amp;Tbl_BalanceHistory[[#This Row],[Program Name]]</f>
        <v>464: Medical Assistance Services (Non-Medicaid)</v>
      </c>
      <c r="O3267" s="3" t="s">
        <v>1730</v>
      </c>
      <c r="P3267" s="1" t="str">
        <f>IF(Tbl_BalanceHistory[[#This Row],[FundCode]]="0100","GF",IF(Tbl_BalanceHistory[[#This Row],[FundCode]]="01000","GF","Hi Ed / OCR"))</f>
        <v>GF</v>
      </c>
      <c r="Q3267" s="5">
        <v>556702</v>
      </c>
      <c r="R3267" s="5">
        <v>330785</v>
      </c>
      <c r="S3267" s="5">
        <v>225916</v>
      </c>
      <c r="T3267" s="5">
        <v>0</v>
      </c>
      <c r="U3267" s="3"/>
      <c r="V3267" s="5">
        <v>225916</v>
      </c>
      <c r="W3267" s="5">
        <v>0</v>
      </c>
      <c r="X3267" s="5"/>
      <c r="Y3267" s="5"/>
      <c r="Z3267" s="5">
        <f>Tbl_BalanceHistory[[#This Row],[Discretionary Recommended - Pre 2022]]+Tbl_BalanceHistory[[#This Row],[Discretionary Balance Recommended: Policy]]+Tbl_BalanceHistory[[#This Row],[Discretionary Balance Recommended: Commitments]]</f>
        <v>0</v>
      </c>
      <c r="AA3267" s="5">
        <f>Tbl_BalanceHistory[[#This Row],[Discretionary Balance]]-Tbl_BalanceHistory[[#This Row],[Discretionary Reappropriation]]</f>
        <v>225916</v>
      </c>
      <c r="AB3267" s="2"/>
      <c r="AC3267" s="2"/>
      <c r="AD3267" s="2"/>
      <c r="AE3267" s="2"/>
    </row>
    <row r="3268" spans="1:31" ht="45" x14ac:dyDescent="0.25">
      <c r="A3268" s="2" t="s">
        <v>2025</v>
      </c>
      <c r="B3268" s="3">
        <v>9</v>
      </c>
      <c r="C3268" s="3">
        <v>602</v>
      </c>
      <c r="D3268" s="3" t="s">
        <v>608</v>
      </c>
      <c r="E3268" s="3" t="str">
        <f>_xlfn.XLOOKUP(Tbl_BalanceHistory[[#This Row],[RespAgy]],Tbl_Agencies[Agy Code],Tbl_Agencies[Agy Sort])</f>
        <v>137000</v>
      </c>
      <c r="F3268" s="2" t="str">
        <f>Tbl_BalanceHistory[[#This Row],[RespAgy]]&amp;": "&amp;Tbl_BalanceHistory[[#This Row],[RespAgency]]</f>
        <v>602: Department of Medical Assistance Services</v>
      </c>
      <c r="G3268" s="3">
        <v>602</v>
      </c>
      <c r="H3268" s="3" t="s">
        <v>608</v>
      </c>
      <c r="I3268" s="3" t="str">
        <f>_xlfn.XLOOKUP(Tbl_BalanceHistory[[#This Row],[AgyCode]],Tbl_Agencies[Agy Code],Tbl_Agencies[Agy Sort])</f>
        <v>137000</v>
      </c>
      <c r="J3268" s="2" t="str">
        <f>Tbl_BalanceHistory[[#This Row],[AgyCode]]&amp;": "&amp;Tbl_BalanceHistory[[#This Row],[Agency Name]]</f>
        <v>602: Department of Medical Assistance Services</v>
      </c>
      <c r="K3268" s="1">
        <v>2016</v>
      </c>
      <c r="L3268" s="3">
        <v>464</v>
      </c>
      <c r="M3268" s="3" t="s">
        <v>614</v>
      </c>
      <c r="N3268" s="2" t="str">
        <f>Tbl_BalanceHistory[[#This Row],[ProgramCode]]&amp;": "&amp;Tbl_BalanceHistory[[#This Row],[Program Name]]</f>
        <v>464: Medical Assistance Services (Non-Medicaid)</v>
      </c>
      <c r="O3268" s="3" t="s">
        <v>1730</v>
      </c>
      <c r="P3268" s="1" t="str">
        <f>IF(Tbl_BalanceHistory[[#This Row],[FundCode]]="0100","GF",IF(Tbl_BalanceHistory[[#This Row],[FundCode]]="01000","GF","Hi Ed / OCR"))</f>
        <v>GF</v>
      </c>
      <c r="Q3268" s="5">
        <v>556702</v>
      </c>
      <c r="R3268" s="5">
        <v>266373.27</v>
      </c>
      <c r="S3268" s="5">
        <v>290328</v>
      </c>
      <c r="T3268" s="5">
        <v>0</v>
      </c>
      <c r="U3268" s="3"/>
      <c r="V3268" s="5">
        <v>290328</v>
      </c>
      <c r="W3268" s="5">
        <v>0</v>
      </c>
      <c r="X3268" s="5"/>
      <c r="Y3268" s="5"/>
      <c r="Z3268" s="5">
        <f>Tbl_BalanceHistory[[#This Row],[Discretionary Recommended - Pre 2022]]+Tbl_BalanceHistory[[#This Row],[Discretionary Balance Recommended: Policy]]+Tbl_BalanceHistory[[#This Row],[Discretionary Balance Recommended: Commitments]]</f>
        <v>0</v>
      </c>
      <c r="AA3268" s="5">
        <f>Tbl_BalanceHistory[[#This Row],[Discretionary Balance]]-Tbl_BalanceHistory[[#This Row],[Discretionary Reappropriation]]</f>
        <v>290328</v>
      </c>
      <c r="AB3268" s="2"/>
      <c r="AC3268" s="2"/>
      <c r="AD3268" s="2"/>
      <c r="AE3268" s="2"/>
    </row>
    <row r="3269" spans="1:31" ht="45" x14ac:dyDescent="0.25">
      <c r="A3269" s="2" t="s">
        <v>2025</v>
      </c>
      <c r="B3269" s="3">
        <v>9</v>
      </c>
      <c r="C3269" s="3">
        <v>602</v>
      </c>
      <c r="D3269" s="3" t="s">
        <v>608</v>
      </c>
      <c r="E3269" s="3" t="str">
        <f>_xlfn.XLOOKUP(Tbl_BalanceHistory[[#This Row],[RespAgy]],Tbl_Agencies[Agy Code],Tbl_Agencies[Agy Sort])</f>
        <v>137000</v>
      </c>
      <c r="F3269" s="2" t="str">
        <f>Tbl_BalanceHistory[[#This Row],[RespAgy]]&amp;": "&amp;Tbl_BalanceHistory[[#This Row],[RespAgency]]</f>
        <v>602: Department of Medical Assistance Services</v>
      </c>
      <c r="G3269" s="3">
        <v>602</v>
      </c>
      <c r="H3269" s="3" t="s">
        <v>608</v>
      </c>
      <c r="I3269" s="3" t="str">
        <f>_xlfn.XLOOKUP(Tbl_BalanceHistory[[#This Row],[AgyCode]],Tbl_Agencies[Agy Code],Tbl_Agencies[Agy Sort])</f>
        <v>137000</v>
      </c>
      <c r="J3269" s="2" t="str">
        <f>Tbl_BalanceHistory[[#This Row],[AgyCode]]&amp;": "&amp;Tbl_BalanceHistory[[#This Row],[Agency Name]]</f>
        <v>602: Department of Medical Assistance Services</v>
      </c>
      <c r="K3269" s="1">
        <v>2017</v>
      </c>
      <c r="L3269" s="3">
        <v>464</v>
      </c>
      <c r="M3269" s="3" t="s">
        <v>614</v>
      </c>
      <c r="N3269" s="2" t="str">
        <f>Tbl_BalanceHistory[[#This Row],[ProgramCode]]&amp;": "&amp;Tbl_BalanceHistory[[#This Row],[Program Name]]</f>
        <v>464: Medical Assistance Services (Non-Medicaid)</v>
      </c>
      <c r="O3269" s="3" t="s">
        <v>886</v>
      </c>
      <c r="P3269" s="1" t="str">
        <f>IF(Tbl_BalanceHistory[[#This Row],[FundCode]]="0100","GF",IF(Tbl_BalanceHistory[[#This Row],[FundCode]]="01000","GF","Hi Ed / OCR"))</f>
        <v>GF</v>
      </c>
      <c r="Q3269" s="5">
        <v>556702</v>
      </c>
      <c r="R3269" s="5">
        <v>244601.94</v>
      </c>
      <c r="S3269" s="5">
        <v>312100</v>
      </c>
      <c r="T3269" s="5">
        <v>0</v>
      </c>
      <c r="U3269" s="3"/>
      <c r="V3269" s="5">
        <v>312100</v>
      </c>
      <c r="W3269" s="5">
        <v>0</v>
      </c>
      <c r="X3269" s="5"/>
      <c r="Y3269" s="5"/>
      <c r="Z3269" s="5">
        <f>Tbl_BalanceHistory[[#This Row],[Discretionary Recommended - Pre 2022]]+Tbl_BalanceHistory[[#This Row],[Discretionary Balance Recommended: Policy]]+Tbl_BalanceHistory[[#This Row],[Discretionary Balance Recommended: Commitments]]</f>
        <v>0</v>
      </c>
      <c r="AA3269" s="5">
        <f>Tbl_BalanceHistory[[#This Row],[Discretionary Balance]]-Tbl_BalanceHistory[[#This Row],[Discretionary Reappropriation]]</f>
        <v>312100</v>
      </c>
      <c r="AB3269" s="2"/>
      <c r="AC3269" s="2"/>
      <c r="AD3269" s="2"/>
      <c r="AE3269" s="2"/>
    </row>
    <row r="3270" spans="1:31" ht="45" x14ac:dyDescent="0.25">
      <c r="A3270" s="2" t="s">
        <v>2025</v>
      </c>
      <c r="B3270" s="3">
        <v>9</v>
      </c>
      <c r="C3270" s="3">
        <v>602</v>
      </c>
      <c r="D3270" s="3" t="s">
        <v>608</v>
      </c>
      <c r="E3270" s="3" t="str">
        <f>_xlfn.XLOOKUP(Tbl_BalanceHistory[[#This Row],[RespAgy]],Tbl_Agencies[Agy Code],Tbl_Agencies[Agy Sort])</f>
        <v>137000</v>
      </c>
      <c r="F3270" s="2" t="str">
        <f>Tbl_BalanceHistory[[#This Row],[RespAgy]]&amp;": "&amp;Tbl_BalanceHistory[[#This Row],[RespAgency]]</f>
        <v>602: Department of Medical Assistance Services</v>
      </c>
      <c r="G3270" s="3">
        <v>602</v>
      </c>
      <c r="H3270" s="3" t="s">
        <v>608</v>
      </c>
      <c r="I3270" s="3" t="str">
        <f>_xlfn.XLOOKUP(Tbl_BalanceHistory[[#This Row],[AgyCode]],Tbl_Agencies[Agy Code],Tbl_Agencies[Agy Sort])</f>
        <v>137000</v>
      </c>
      <c r="J3270" s="2" t="str">
        <f>Tbl_BalanceHistory[[#This Row],[AgyCode]]&amp;": "&amp;Tbl_BalanceHistory[[#This Row],[Agency Name]]</f>
        <v>602: Department of Medical Assistance Services</v>
      </c>
      <c r="K3270" s="1">
        <v>2018</v>
      </c>
      <c r="L3270" s="3">
        <v>464</v>
      </c>
      <c r="M3270" s="3" t="s">
        <v>614</v>
      </c>
      <c r="N3270" s="2" t="str">
        <f>Tbl_BalanceHistory[[#This Row],[ProgramCode]]&amp;": "&amp;Tbl_BalanceHistory[[#This Row],[Program Name]]</f>
        <v>464: Medical Assistance Services (Non-Medicaid)</v>
      </c>
      <c r="O3270" s="3" t="s">
        <v>886</v>
      </c>
      <c r="P3270" s="1" t="str">
        <f>IF(Tbl_BalanceHistory[[#This Row],[FundCode]]="0100","GF",IF(Tbl_BalanceHistory[[#This Row],[FundCode]]="01000","GF","Hi Ed / OCR"))</f>
        <v>GF</v>
      </c>
      <c r="Q3270" s="5">
        <v>556702</v>
      </c>
      <c r="R3270" s="5">
        <v>220922.06</v>
      </c>
      <c r="S3270" s="5">
        <v>335779</v>
      </c>
      <c r="T3270" s="5">
        <v>0</v>
      </c>
      <c r="U3270" s="3"/>
      <c r="V3270" s="5">
        <v>335779</v>
      </c>
      <c r="W3270" s="5">
        <v>0</v>
      </c>
      <c r="X3270" s="5"/>
      <c r="Y3270" s="5"/>
      <c r="Z3270" s="5">
        <f>Tbl_BalanceHistory[[#This Row],[Discretionary Recommended - Pre 2022]]+Tbl_BalanceHistory[[#This Row],[Discretionary Balance Recommended: Policy]]+Tbl_BalanceHistory[[#This Row],[Discretionary Balance Recommended: Commitments]]</f>
        <v>0</v>
      </c>
      <c r="AA3270" s="5">
        <f>Tbl_BalanceHistory[[#This Row],[Discretionary Balance]]-Tbl_BalanceHistory[[#This Row],[Discretionary Reappropriation]]</f>
        <v>335779</v>
      </c>
      <c r="AB3270" s="2"/>
      <c r="AC3270" s="2"/>
      <c r="AD3270" s="2"/>
      <c r="AE3270" s="2"/>
    </row>
    <row r="3271" spans="1:31" ht="45" x14ac:dyDescent="0.25">
      <c r="A3271" s="2" t="s">
        <v>2025</v>
      </c>
      <c r="B3271" s="3">
        <v>9</v>
      </c>
      <c r="C3271" s="3">
        <v>602</v>
      </c>
      <c r="D3271" s="3" t="s">
        <v>608</v>
      </c>
      <c r="E3271" s="3" t="str">
        <f>_xlfn.XLOOKUP(Tbl_BalanceHistory[[#This Row],[RespAgy]],Tbl_Agencies[Agy Code],Tbl_Agencies[Agy Sort])</f>
        <v>137000</v>
      </c>
      <c r="F3271" s="2" t="str">
        <f>Tbl_BalanceHistory[[#This Row],[RespAgy]]&amp;": "&amp;Tbl_BalanceHistory[[#This Row],[RespAgency]]</f>
        <v>602: Department of Medical Assistance Services</v>
      </c>
      <c r="G3271" s="3">
        <v>602</v>
      </c>
      <c r="H3271" s="3" t="s">
        <v>608</v>
      </c>
      <c r="I3271" s="3" t="str">
        <f>_xlfn.XLOOKUP(Tbl_BalanceHistory[[#This Row],[AgyCode]],Tbl_Agencies[Agy Code],Tbl_Agencies[Agy Sort])</f>
        <v>137000</v>
      </c>
      <c r="J3271" s="2" t="str">
        <f>Tbl_BalanceHistory[[#This Row],[AgyCode]]&amp;": "&amp;Tbl_BalanceHistory[[#This Row],[Agency Name]]</f>
        <v>602: Department of Medical Assistance Services</v>
      </c>
      <c r="K3271" s="1">
        <v>2019</v>
      </c>
      <c r="L3271" s="3">
        <v>464</v>
      </c>
      <c r="M3271" s="3" t="s">
        <v>614</v>
      </c>
      <c r="N3271" s="2" t="str">
        <f>Tbl_BalanceHistory[[#This Row],[ProgramCode]]&amp;": "&amp;Tbl_BalanceHistory[[#This Row],[Program Name]]</f>
        <v>464: Medical Assistance Services (Non-Medicaid)</v>
      </c>
      <c r="O3271" s="3" t="s">
        <v>886</v>
      </c>
      <c r="P3271" s="1" t="str">
        <f>IF(Tbl_BalanceHistory[[#This Row],[FundCode]]="0100","GF",IF(Tbl_BalanceHistory[[#This Row],[FundCode]]="01000","GF","Hi Ed / OCR"))</f>
        <v>GF</v>
      </c>
      <c r="Q3271" s="5">
        <v>556702</v>
      </c>
      <c r="R3271" s="5">
        <v>207881.89</v>
      </c>
      <c r="S3271" s="5">
        <v>348820.11</v>
      </c>
      <c r="T3271" s="5">
        <v>0</v>
      </c>
      <c r="U3271" s="3"/>
      <c r="V3271" s="5">
        <v>348820.11</v>
      </c>
      <c r="W3271" s="5">
        <v>0</v>
      </c>
      <c r="X3271" s="5"/>
      <c r="Y3271" s="5"/>
      <c r="Z3271" s="5">
        <f>Tbl_BalanceHistory[[#This Row],[Discretionary Recommended - Pre 2022]]+Tbl_BalanceHistory[[#This Row],[Discretionary Balance Recommended: Policy]]+Tbl_BalanceHistory[[#This Row],[Discretionary Balance Recommended: Commitments]]</f>
        <v>0</v>
      </c>
      <c r="AA3271" s="5">
        <f>Tbl_BalanceHistory[[#This Row],[Discretionary Balance]]-Tbl_BalanceHistory[[#This Row],[Discretionary Reappropriation]]</f>
        <v>348820.11</v>
      </c>
      <c r="AB3271" s="2"/>
      <c r="AC3271" s="2"/>
      <c r="AD3271" s="2"/>
      <c r="AE3271" s="2"/>
    </row>
    <row r="3272" spans="1:31" ht="45" x14ac:dyDescent="0.25">
      <c r="A3272" s="2" t="s">
        <v>577</v>
      </c>
      <c r="B3272" s="3">
        <v>9</v>
      </c>
      <c r="C3272" s="3">
        <v>602</v>
      </c>
      <c r="D3272" s="3" t="s">
        <v>608</v>
      </c>
      <c r="E3272" s="3" t="str">
        <f>_xlfn.XLOOKUP(Tbl_BalanceHistory[[#This Row],[RespAgy]],Tbl_Agencies[Agy Code],Tbl_Agencies[Agy Sort])</f>
        <v>137000</v>
      </c>
      <c r="F3272" s="2" t="str">
        <f>Tbl_BalanceHistory[[#This Row],[RespAgy]]&amp;": "&amp;Tbl_BalanceHistory[[#This Row],[RespAgency]]</f>
        <v>602: Department of Medical Assistance Services</v>
      </c>
      <c r="G3272" s="3">
        <v>602</v>
      </c>
      <c r="H3272" s="3" t="s">
        <v>608</v>
      </c>
      <c r="I3272" s="3" t="str">
        <f>_xlfn.XLOOKUP(Tbl_BalanceHistory[[#This Row],[AgyCode]],Tbl_Agencies[Agy Code],Tbl_Agencies[Agy Sort])</f>
        <v>137000</v>
      </c>
      <c r="J3272" s="2" t="str">
        <f>Tbl_BalanceHistory[[#This Row],[AgyCode]]&amp;": "&amp;Tbl_BalanceHistory[[#This Row],[Agency Name]]</f>
        <v>602: Department of Medical Assistance Services</v>
      </c>
      <c r="K3272" s="1">
        <v>2020</v>
      </c>
      <c r="L3272" s="3">
        <v>464</v>
      </c>
      <c r="M3272" s="3" t="s">
        <v>614</v>
      </c>
      <c r="N3272" s="2" t="str">
        <f>Tbl_BalanceHistory[[#This Row],[ProgramCode]]&amp;": "&amp;Tbl_BalanceHistory[[#This Row],[Program Name]]</f>
        <v>464: Medical Assistance Services (Non-Medicaid)</v>
      </c>
      <c r="O3272" s="3" t="s">
        <v>886</v>
      </c>
      <c r="P3272" s="1" t="str">
        <f>IF(Tbl_BalanceHistory[[#This Row],[FundCode]]="0100","GF",IF(Tbl_BalanceHistory[[#This Row],[FundCode]]="01000","GF","Hi Ed / OCR"))</f>
        <v>GF</v>
      </c>
      <c r="Q3272" s="5">
        <v>556702</v>
      </c>
      <c r="R3272" s="5">
        <v>194165.26</v>
      </c>
      <c r="S3272" s="5">
        <v>362536.74</v>
      </c>
      <c r="T3272" s="5">
        <v>0</v>
      </c>
      <c r="U3272" s="3"/>
      <c r="V3272" s="5">
        <v>362536.74</v>
      </c>
      <c r="W3272" s="5">
        <v>0</v>
      </c>
      <c r="X3272" s="5"/>
      <c r="Y3272" s="5"/>
      <c r="Z3272" s="5">
        <f>Tbl_BalanceHistory[[#This Row],[Discretionary Recommended - Pre 2022]]+Tbl_BalanceHistory[[#This Row],[Discretionary Balance Recommended: Policy]]+Tbl_BalanceHistory[[#This Row],[Discretionary Balance Recommended: Commitments]]</f>
        <v>0</v>
      </c>
      <c r="AA3272" s="5">
        <f>Tbl_BalanceHistory[[#This Row],[Discretionary Balance]]-Tbl_BalanceHistory[[#This Row],[Discretionary Reappropriation]]</f>
        <v>362536.74</v>
      </c>
      <c r="AB3272" s="2"/>
      <c r="AC3272" s="2"/>
      <c r="AD3272" s="2"/>
      <c r="AE3272" s="2"/>
    </row>
    <row r="3273" spans="1:31" ht="45" x14ac:dyDescent="0.25">
      <c r="A3273" s="2" t="s">
        <v>577</v>
      </c>
      <c r="B3273" s="3">
        <v>9</v>
      </c>
      <c r="C3273" s="3">
        <v>602</v>
      </c>
      <c r="D3273" s="3" t="s">
        <v>608</v>
      </c>
      <c r="E3273" s="3" t="str">
        <f>_xlfn.XLOOKUP(Tbl_BalanceHistory[[#This Row],[RespAgy]],Tbl_Agencies[Agy Code],Tbl_Agencies[Agy Sort])</f>
        <v>137000</v>
      </c>
      <c r="F3273" s="2" t="str">
        <f>Tbl_BalanceHistory[[#This Row],[RespAgy]]&amp;": "&amp;Tbl_BalanceHistory[[#This Row],[RespAgency]]</f>
        <v>602: Department of Medical Assistance Services</v>
      </c>
      <c r="G3273" s="3">
        <v>602</v>
      </c>
      <c r="H3273" s="3" t="s">
        <v>608</v>
      </c>
      <c r="I3273" s="3" t="str">
        <f>_xlfn.XLOOKUP(Tbl_BalanceHistory[[#This Row],[AgyCode]],Tbl_Agencies[Agy Code],Tbl_Agencies[Agy Sort])</f>
        <v>137000</v>
      </c>
      <c r="J3273" s="2" t="str">
        <f>Tbl_BalanceHistory[[#This Row],[AgyCode]]&amp;": "&amp;Tbl_BalanceHistory[[#This Row],[Agency Name]]</f>
        <v>602: Department of Medical Assistance Services</v>
      </c>
      <c r="K3273" s="1">
        <v>2021</v>
      </c>
      <c r="L3273" s="3">
        <v>464</v>
      </c>
      <c r="M3273" s="3" t="s">
        <v>614</v>
      </c>
      <c r="N3273" s="2" t="str">
        <f>Tbl_BalanceHistory[[#This Row],[ProgramCode]]&amp;": "&amp;Tbl_BalanceHistory[[#This Row],[Program Name]]</f>
        <v>464: Medical Assistance Services (Non-Medicaid)</v>
      </c>
      <c r="O3273" s="3" t="s">
        <v>886</v>
      </c>
      <c r="P3273" s="1" t="str">
        <f>IF(Tbl_BalanceHistory[[#This Row],[FundCode]]="0100","GF",IF(Tbl_BalanceHistory[[#This Row],[FundCode]]="01000","GF","Hi Ed / OCR"))</f>
        <v>GF</v>
      </c>
      <c r="Q3273" s="5">
        <v>556702</v>
      </c>
      <c r="R3273" s="5">
        <v>157400.68</v>
      </c>
      <c r="S3273" s="5">
        <v>399301.32</v>
      </c>
      <c r="T3273" s="5">
        <v>0</v>
      </c>
      <c r="U3273" s="3"/>
      <c r="V3273" s="5">
        <v>399301.32</v>
      </c>
      <c r="W3273" s="5">
        <v>0</v>
      </c>
      <c r="X3273" s="5"/>
      <c r="Y3273" s="5"/>
      <c r="Z3273" s="5">
        <f>Tbl_BalanceHistory[[#This Row],[Discretionary Recommended - Pre 2022]]+Tbl_BalanceHistory[[#This Row],[Discretionary Balance Recommended: Policy]]+Tbl_BalanceHistory[[#This Row],[Discretionary Balance Recommended: Commitments]]</f>
        <v>0</v>
      </c>
      <c r="AA3273" s="5">
        <f>Tbl_BalanceHistory[[#This Row],[Discretionary Balance]]-Tbl_BalanceHistory[[#This Row],[Discretionary Reappropriation]]</f>
        <v>399301.32</v>
      </c>
      <c r="AB3273" s="2"/>
      <c r="AC3273" s="2"/>
      <c r="AD3273" s="2"/>
      <c r="AE3273" s="2"/>
    </row>
    <row r="3274" spans="1:31" ht="45" x14ac:dyDescent="0.25">
      <c r="A3274" s="2" t="s">
        <v>577</v>
      </c>
      <c r="B3274" s="3">
        <v>9</v>
      </c>
      <c r="C3274" s="3">
        <v>602</v>
      </c>
      <c r="D3274" s="3" t="s">
        <v>608</v>
      </c>
      <c r="E3274" s="3" t="str">
        <f>_xlfn.XLOOKUP(Tbl_BalanceHistory[[#This Row],[RespAgy]],Tbl_Agencies[Agy Code],Tbl_Agencies[Agy Sort])</f>
        <v>137000</v>
      </c>
      <c r="F3274" s="2" t="str">
        <f>Tbl_BalanceHistory[[#This Row],[RespAgy]]&amp;": "&amp;Tbl_BalanceHistory[[#This Row],[RespAgency]]</f>
        <v>602: Department of Medical Assistance Services</v>
      </c>
      <c r="G3274" s="3">
        <v>602</v>
      </c>
      <c r="H3274" s="3" t="s">
        <v>608</v>
      </c>
      <c r="I3274" s="3" t="str">
        <f>_xlfn.XLOOKUP(Tbl_BalanceHistory[[#This Row],[AgyCode]],Tbl_Agencies[Agy Code],Tbl_Agencies[Agy Sort])</f>
        <v>137000</v>
      </c>
      <c r="J3274" s="2" t="str">
        <f>Tbl_BalanceHistory[[#This Row],[AgyCode]]&amp;": "&amp;Tbl_BalanceHistory[[#This Row],[Agency Name]]</f>
        <v>602: Department of Medical Assistance Services</v>
      </c>
      <c r="K3274" s="1">
        <v>2022</v>
      </c>
      <c r="L3274" s="3">
        <v>464</v>
      </c>
      <c r="M3274" s="3" t="s">
        <v>614</v>
      </c>
      <c r="N3274" s="2" t="str">
        <f>Tbl_BalanceHistory[[#This Row],[ProgramCode]]&amp;": "&amp;Tbl_BalanceHistory[[#This Row],[Program Name]]</f>
        <v>464: Medical Assistance Services (Non-Medicaid)</v>
      </c>
      <c r="O3274" s="3" t="s">
        <v>886</v>
      </c>
      <c r="P3274" s="1" t="str">
        <f>IF(Tbl_BalanceHistory[[#This Row],[FundCode]]="0100","GF",IF(Tbl_BalanceHistory[[#This Row],[FundCode]]="01000","GF","Hi Ed / OCR"))</f>
        <v>GF</v>
      </c>
      <c r="Q3274" s="5">
        <v>556702</v>
      </c>
      <c r="R3274" s="5">
        <v>125353.14</v>
      </c>
      <c r="S3274" s="5">
        <v>431348.86</v>
      </c>
      <c r="T3274" s="5">
        <v>0</v>
      </c>
      <c r="U3274" s="3"/>
      <c r="V3274" s="5">
        <v>431348.86</v>
      </c>
      <c r="W3274" s="5"/>
      <c r="X3274" s="5">
        <v>0</v>
      </c>
      <c r="Y3274" s="5">
        <v>0</v>
      </c>
      <c r="Z3274" s="5">
        <f>Tbl_BalanceHistory[[#This Row],[Discretionary Recommended - Pre 2022]]+Tbl_BalanceHistory[[#This Row],[Discretionary Balance Recommended: Policy]]+Tbl_BalanceHistory[[#This Row],[Discretionary Balance Recommended: Commitments]]</f>
        <v>0</v>
      </c>
      <c r="AA3274" s="5">
        <f>Tbl_BalanceHistory[[#This Row],[Discretionary Balance]]-Tbl_BalanceHistory[[#This Row],[Discretionary Reappropriation]]</f>
        <v>431348.86</v>
      </c>
      <c r="AB3274" s="2"/>
      <c r="AC3274" s="2"/>
      <c r="AD3274" s="2"/>
      <c r="AE3274" s="2"/>
    </row>
    <row r="3275" spans="1:31" ht="45" x14ac:dyDescent="0.25">
      <c r="A3275" s="2" t="s">
        <v>577</v>
      </c>
      <c r="B3275" s="3">
        <v>9</v>
      </c>
      <c r="C3275" s="3">
        <v>602</v>
      </c>
      <c r="D3275" s="3" t="s">
        <v>608</v>
      </c>
      <c r="E3275" s="3" t="str">
        <f>_xlfn.XLOOKUP(Tbl_BalanceHistory[[#This Row],[RespAgy]],Tbl_Agencies[Agy Code],Tbl_Agencies[Agy Sort])</f>
        <v>137000</v>
      </c>
      <c r="F3275" s="2" t="str">
        <f>Tbl_BalanceHistory[[#This Row],[RespAgy]]&amp;": "&amp;Tbl_BalanceHistory[[#This Row],[RespAgency]]</f>
        <v>602: Department of Medical Assistance Services</v>
      </c>
      <c r="G3275" s="3">
        <v>602</v>
      </c>
      <c r="H3275" s="3" t="s">
        <v>608</v>
      </c>
      <c r="I3275" s="3" t="str">
        <f>_xlfn.XLOOKUP(Tbl_BalanceHistory[[#This Row],[AgyCode]],Tbl_Agencies[Agy Code],Tbl_Agencies[Agy Sort])</f>
        <v>137000</v>
      </c>
      <c r="J3275" s="2" t="str">
        <f>Tbl_BalanceHistory[[#This Row],[AgyCode]]&amp;": "&amp;Tbl_BalanceHistory[[#This Row],[Agency Name]]</f>
        <v>602: Department of Medical Assistance Services</v>
      </c>
      <c r="K3275" s="1">
        <v>2023</v>
      </c>
      <c r="L3275" s="3">
        <v>464</v>
      </c>
      <c r="M3275" s="3" t="s">
        <v>614</v>
      </c>
      <c r="N3275" s="2" t="str">
        <f>Tbl_BalanceHistory[[#This Row],[ProgramCode]]&amp;": "&amp;Tbl_BalanceHistory[[#This Row],[Program Name]]</f>
        <v>464: Medical Assistance Services (Non-Medicaid)</v>
      </c>
      <c r="O3275" s="3" t="s">
        <v>886</v>
      </c>
      <c r="P3275" s="1" t="str">
        <f>IF(Tbl_BalanceHistory[[#This Row],[FundCode]]="0100","GF",IF(Tbl_BalanceHistory[[#This Row],[FundCode]]="01000","GF","Hi Ed / OCR"))</f>
        <v>GF</v>
      </c>
      <c r="Q3275" s="5">
        <v>556702</v>
      </c>
      <c r="R3275" s="5">
        <v>102984.51</v>
      </c>
      <c r="S3275" s="5">
        <v>453717.49</v>
      </c>
      <c r="T3275" s="5">
        <v>0</v>
      </c>
      <c r="U3275" s="3"/>
      <c r="V3275" s="5">
        <v>453717.49</v>
      </c>
      <c r="W3275" s="5">
        <v>0</v>
      </c>
      <c r="X3275" s="5">
        <v>0</v>
      </c>
      <c r="Y3275" s="5">
        <v>0</v>
      </c>
      <c r="Z3275" s="5">
        <v>0</v>
      </c>
      <c r="AA3275" s="5">
        <v>453717.49</v>
      </c>
      <c r="AB3275" s="2"/>
      <c r="AC3275" s="2"/>
      <c r="AD3275" s="2"/>
      <c r="AE3275" s="2"/>
    </row>
    <row r="3276" spans="1:31" ht="45" x14ac:dyDescent="0.25">
      <c r="A3276" s="2" t="s">
        <v>577</v>
      </c>
      <c r="B3276" s="3">
        <v>9</v>
      </c>
      <c r="C3276" s="3">
        <v>602</v>
      </c>
      <c r="D3276" s="3" t="s">
        <v>608</v>
      </c>
      <c r="E3276" s="3" t="str">
        <f>_xlfn.XLOOKUP(Tbl_BalanceHistory[[#This Row],[RespAgy]],Tbl_Agencies[Agy Code],Tbl_Agencies[Agy Sort])</f>
        <v>137000</v>
      </c>
      <c r="F3276" s="2" t="str">
        <f>Tbl_BalanceHistory[[#This Row],[RespAgy]]&amp;": "&amp;Tbl_BalanceHistory[[#This Row],[RespAgency]]</f>
        <v>602: Department of Medical Assistance Services</v>
      </c>
      <c r="G3276" s="3">
        <v>602</v>
      </c>
      <c r="H3276" s="3" t="s">
        <v>608</v>
      </c>
      <c r="I3276" s="3" t="str">
        <f>_xlfn.XLOOKUP(Tbl_BalanceHistory[[#This Row],[AgyCode]],Tbl_Agencies[Agy Code],Tbl_Agencies[Agy Sort])</f>
        <v>137000</v>
      </c>
      <c r="J3276" s="2" t="str">
        <f>Tbl_BalanceHistory[[#This Row],[AgyCode]]&amp;": "&amp;Tbl_BalanceHistory[[#This Row],[Agency Name]]</f>
        <v>602: Department of Medical Assistance Services</v>
      </c>
      <c r="K3276" s="1">
        <v>2024</v>
      </c>
      <c r="L3276" s="3">
        <v>464</v>
      </c>
      <c r="M3276" s="3" t="s">
        <v>614</v>
      </c>
      <c r="N3276" s="2" t="str">
        <f>Tbl_BalanceHistory[[#This Row],[ProgramCode]]&amp;": "&amp;Tbl_BalanceHistory[[#This Row],[Program Name]]</f>
        <v>464: Medical Assistance Services (Non-Medicaid)</v>
      </c>
      <c r="O3276" s="3" t="s">
        <v>886</v>
      </c>
      <c r="P3276" s="1" t="str">
        <f>IF(Tbl_BalanceHistory[[#This Row],[FundCode]]="0100","GF",IF(Tbl_BalanceHistory[[#This Row],[FundCode]]="01000","GF","Hi Ed / OCR"))</f>
        <v>GF</v>
      </c>
      <c r="Q3276" s="5">
        <v>556702</v>
      </c>
      <c r="R3276" s="5">
        <v>78889.47</v>
      </c>
      <c r="S3276" s="5">
        <v>477812.53</v>
      </c>
      <c r="T3276" s="5">
        <v>0</v>
      </c>
      <c r="U3276" s="3"/>
      <c r="V3276" s="5">
        <v>477812.53</v>
      </c>
      <c r="W3276" s="5">
        <v>0</v>
      </c>
      <c r="X3276" s="5">
        <v>0</v>
      </c>
      <c r="Y3276" s="5">
        <v>0</v>
      </c>
      <c r="Z3276" s="5">
        <v>0</v>
      </c>
      <c r="AA3276" s="5">
        <v>477812.53</v>
      </c>
      <c r="AB3276" s="2"/>
      <c r="AC3276" s="2"/>
      <c r="AD3276" s="2"/>
      <c r="AE3276" s="2"/>
    </row>
    <row r="3277" spans="1:31" ht="45" x14ac:dyDescent="0.25">
      <c r="A3277" s="2" t="s">
        <v>2025</v>
      </c>
      <c r="B3277" s="3">
        <v>9</v>
      </c>
      <c r="C3277" s="3">
        <v>602</v>
      </c>
      <c r="D3277" s="3" t="s">
        <v>608</v>
      </c>
      <c r="E3277" s="3" t="str">
        <f>_xlfn.XLOOKUP(Tbl_BalanceHistory[[#This Row],[RespAgy]],Tbl_Agencies[Agy Code],Tbl_Agencies[Agy Sort])</f>
        <v>137000</v>
      </c>
      <c r="F3277" s="2" t="str">
        <f>Tbl_BalanceHistory[[#This Row],[RespAgy]]&amp;": "&amp;Tbl_BalanceHistory[[#This Row],[RespAgency]]</f>
        <v>602: Department of Medical Assistance Services</v>
      </c>
      <c r="G3277" s="3">
        <v>602</v>
      </c>
      <c r="H3277" s="3" t="s">
        <v>608</v>
      </c>
      <c r="I3277" s="3" t="str">
        <f>_xlfn.XLOOKUP(Tbl_BalanceHistory[[#This Row],[AgyCode]],Tbl_Agencies[Agy Code],Tbl_Agencies[Agy Sort])</f>
        <v>137000</v>
      </c>
      <c r="J3277" s="2" t="str">
        <f>Tbl_BalanceHistory[[#This Row],[AgyCode]]&amp;": "&amp;Tbl_BalanceHistory[[#This Row],[Agency Name]]</f>
        <v>602: Department of Medical Assistance Services</v>
      </c>
      <c r="K3277" s="1">
        <v>2014</v>
      </c>
      <c r="L3277" s="3">
        <v>466</v>
      </c>
      <c r="M3277" s="3" t="s">
        <v>616</v>
      </c>
      <c r="N3277" s="2" t="str">
        <f>Tbl_BalanceHistory[[#This Row],[ProgramCode]]&amp;": "&amp;Tbl_BalanceHistory[[#This Row],[Program Name]]</f>
        <v>466: Medical Assistance Services for Low Income Children</v>
      </c>
      <c r="O3277" s="3" t="s">
        <v>1730</v>
      </c>
      <c r="P3277" s="1" t="str">
        <f>IF(Tbl_BalanceHistory[[#This Row],[FundCode]]="0100","GF",IF(Tbl_BalanceHistory[[#This Row],[FundCode]]="01000","GF","Hi Ed / OCR"))</f>
        <v>GF</v>
      </c>
      <c r="Q3277" s="5">
        <v>44152449</v>
      </c>
      <c r="R3277" s="5">
        <v>43717506.039999999</v>
      </c>
      <c r="S3277" s="5">
        <v>434942</v>
      </c>
      <c r="T3277" s="5">
        <v>0</v>
      </c>
      <c r="U3277" s="3"/>
      <c r="V3277" s="5">
        <v>434942</v>
      </c>
      <c r="W3277" s="5">
        <v>434942</v>
      </c>
      <c r="X3277" s="5"/>
      <c r="Y3277" s="5"/>
      <c r="Z3277" s="5">
        <f>Tbl_BalanceHistory[[#This Row],[Discretionary Recommended - Pre 2022]]+Tbl_BalanceHistory[[#This Row],[Discretionary Balance Recommended: Policy]]+Tbl_BalanceHistory[[#This Row],[Discretionary Balance Recommended: Commitments]]</f>
        <v>434942</v>
      </c>
      <c r="AA3277" s="5">
        <f>Tbl_BalanceHistory[[#This Row],[Discretionary Balance]]-Tbl_BalanceHistory[[#This Row],[Discretionary Reappropriation]]</f>
        <v>0</v>
      </c>
      <c r="AB3277" s="2" t="s">
        <v>2042</v>
      </c>
      <c r="AC3277" s="2"/>
      <c r="AD3277" s="2"/>
      <c r="AE3277" s="2"/>
    </row>
    <row r="3278" spans="1:31" ht="45" x14ac:dyDescent="0.25">
      <c r="A3278" s="2" t="s">
        <v>2025</v>
      </c>
      <c r="B3278" s="3">
        <v>9</v>
      </c>
      <c r="C3278" s="3">
        <v>602</v>
      </c>
      <c r="D3278" s="3" t="s">
        <v>608</v>
      </c>
      <c r="E3278" s="3" t="str">
        <f>_xlfn.XLOOKUP(Tbl_BalanceHistory[[#This Row],[RespAgy]],Tbl_Agencies[Agy Code],Tbl_Agencies[Agy Sort])</f>
        <v>137000</v>
      </c>
      <c r="F3278" s="2" t="str">
        <f>Tbl_BalanceHistory[[#This Row],[RespAgy]]&amp;": "&amp;Tbl_BalanceHistory[[#This Row],[RespAgency]]</f>
        <v>602: Department of Medical Assistance Services</v>
      </c>
      <c r="G3278" s="3">
        <v>602</v>
      </c>
      <c r="H3278" s="3" t="s">
        <v>608</v>
      </c>
      <c r="I3278" s="3" t="str">
        <f>_xlfn.XLOOKUP(Tbl_BalanceHistory[[#This Row],[AgyCode]],Tbl_Agencies[Agy Code],Tbl_Agencies[Agy Sort])</f>
        <v>137000</v>
      </c>
      <c r="J3278" s="2" t="str">
        <f>Tbl_BalanceHistory[[#This Row],[AgyCode]]&amp;": "&amp;Tbl_BalanceHistory[[#This Row],[Agency Name]]</f>
        <v>602: Department of Medical Assistance Services</v>
      </c>
      <c r="K3278" s="1">
        <v>2015</v>
      </c>
      <c r="L3278" s="3">
        <v>466</v>
      </c>
      <c r="M3278" s="3" t="s">
        <v>616</v>
      </c>
      <c r="N3278" s="2" t="str">
        <f>Tbl_BalanceHistory[[#This Row],[ProgramCode]]&amp;": "&amp;Tbl_BalanceHistory[[#This Row],[Program Name]]</f>
        <v>466: Medical Assistance Services for Low Income Children</v>
      </c>
      <c r="O3278" s="3" t="s">
        <v>1730</v>
      </c>
      <c r="P3278" s="1" t="str">
        <f>IF(Tbl_BalanceHistory[[#This Row],[FundCode]]="0100","GF",IF(Tbl_BalanceHistory[[#This Row],[FundCode]]="01000","GF","Hi Ed / OCR"))</f>
        <v>GF</v>
      </c>
      <c r="Q3278" s="5">
        <v>45719132</v>
      </c>
      <c r="R3278" s="5">
        <v>44057693</v>
      </c>
      <c r="S3278" s="5">
        <v>1661438</v>
      </c>
      <c r="T3278" s="5">
        <v>0</v>
      </c>
      <c r="U3278" s="3"/>
      <c r="V3278" s="5">
        <v>1661438</v>
      </c>
      <c r="W3278" s="5">
        <v>0</v>
      </c>
      <c r="X3278" s="5"/>
      <c r="Y3278" s="5"/>
      <c r="Z3278" s="5">
        <f>Tbl_BalanceHistory[[#This Row],[Discretionary Recommended - Pre 2022]]+Tbl_BalanceHistory[[#This Row],[Discretionary Balance Recommended: Policy]]+Tbl_BalanceHistory[[#This Row],[Discretionary Balance Recommended: Commitments]]</f>
        <v>0</v>
      </c>
      <c r="AA3278" s="5">
        <f>Tbl_BalanceHistory[[#This Row],[Discretionary Balance]]-Tbl_BalanceHistory[[#This Row],[Discretionary Reappropriation]]</f>
        <v>1661438</v>
      </c>
      <c r="AB3278" s="2"/>
      <c r="AC3278" s="2"/>
      <c r="AD3278" s="2"/>
      <c r="AE3278" s="2"/>
    </row>
    <row r="3279" spans="1:31" ht="45" x14ac:dyDescent="0.25">
      <c r="A3279" s="2" t="s">
        <v>2025</v>
      </c>
      <c r="B3279" s="3">
        <v>9</v>
      </c>
      <c r="C3279" s="3">
        <v>602</v>
      </c>
      <c r="D3279" s="3" t="s">
        <v>608</v>
      </c>
      <c r="E3279" s="3" t="str">
        <f>_xlfn.XLOOKUP(Tbl_BalanceHistory[[#This Row],[RespAgy]],Tbl_Agencies[Agy Code],Tbl_Agencies[Agy Sort])</f>
        <v>137000</v>
      </c>
      <c r="F3279" s="2" t="str">
        <f>Tbl_BalanceHistory[[#This Row],[RespAgy]]&amp;": "&amp;Tbl_BalanceHistory[[#This Row],[RespAgency]]</f>
        <v>602: Department of Medical Assistance Services</v>
      </c>
      <c r="G3279" s="3">
        <v>602</v>
      </c>
      <c r="H3279" s="3" t="s">
        <v>608</v>
      </c>
      <c r="I3279" s="3" t="str">
        <f>_xlfn.XLOOKUP(Tbl_BalanceHistory[[#This Row],[AgyCode]],Tbl_Agencies[Agy Code],Tbl_Agencies[Agy Sort])</f>
        <v>137000</v>
      </c>
      <c r="J3279" s="2" t="str">
        <f>Tbl_BalanceHistory[[#This Row],[AgyCode]]&amp;": "&amp;Tbl_BalanceHistory[[#This Row],[Agency Name]]</f>
        <v>602: Department of Medical Assistance Services</v>
      </c>
      <c r="K3279" s="1">
        <v>2016</v>
      </c>
      <c r="L3279" s="3">
        <v>466</v>
      </c>
      <c r="M3279" s="3" t="s">
        <v>616</v>
      </c>
      <c r="N3279" s="2" t="str">
        <f>Tbl_BalanceHistory[[#This Row],[ProgramCode]]&amp;": "&amp;Tbl_BalanceHistory[[#This Row],[Program Name]]</f>
        <v>466: Medical Assistance Services for Low Income Children</v>
      </c>
      <c r="O3279" s="3" t="s">
        <v>1730</v>
      </c>
      <c r="P3279" s="1" t="str">
        <f>IF(Tbl_BalanceHistory[[#This Row],[FundCode]]="0100","GF",IF(Tbl_BalanceHistory[[#This Row],[FundCode]]="01000","GF","Hi Ed / OCR"))</f>
        <v>GF</v>
      </c>
      <c r="Q3279" s="5">
        <v>17640750</v>
      </c>
      <c r="R3279" s="5">
        <v>16994481.43</v>
      </c>
      <c r="S3279" s="5">
        <v>646268</v>
      </c>
      <c r="T3279" s="5">
        <v>0</v>
      </c>
      <c r="U3279" s="3"/>
      <c r="V3279" s="5">
        <v>646268</v>
      </c>
      <c r="W3279" s="5">
        <v>0</v>
      </c>
      <c r="X3279" s="5"/>
      <c r="Y3279" s="5"/>
      <c r="Z3279" s="5">
        <f>Tbl_BalanceHistory[[#This Row],[Discretionary Recommended - Pre 2022]]+Tbl_BalanceHistory[[#This Row],[Discretionary Balance Recommended: Policy]]+Tbl_BalanceHistory[[#This Row],[Discretionary Balance Recommended: Commitments]]</f>
        <v>0</v>
      </c>
      <c r="AA3279" s="5">
        <f>Tbl_BalanceHistory[[#This Row],[Discretionary Balance]]-Tbl_BalanceHistory[[#This Row],[Discretionary Reappropriation]]</f>
        <v>646268</v>
      </c>
      <c r="AB3279" s="2"/>
      <c r="AC3279" s="2"/>
      <c r="AD3279" s="2"/>
      <c r="AE3279" s="2"/>
    </row>
    <row r="3280" spans="1:31" ht="45" x14ac:dyDescent="0.25">
      <c r="A3280" s="2" t="s">
        <v>2025</v>
      </c>
      <c r="B3280" s="3">
        <v>9</v>
      </c>
      <c r="C3280" s="3">
        <v>602</v>
      </c>
      <c r="D3280" s="3" t="s">
        <v>608</v>
      </c>
      <c r="E3280" s="3" t="str">
        <f>_xlfn.XLOOKUP(Tbl_BalanceHistory[[#This Row],[RespAgy]],Tbl_Agencies[Agy Code],Tbl_Agencies[Agy Sort])</f>
        <v>137000</v>
      </c>
      <c r="F3280" s="2" t="str">
        <f>Tbl_BalanceHistory[[#This Row],[RespAgy]]&amp;": "&amp;Tbl_BalanceHistory[[#This Row],[RespAgency]]</f>
        <v>602: Department of Medical Assistance Services</v>
      </c>
      <c r="G3280" s="3">
        <v>602</v>
      </c>
      <c r="H3280" s="3" t="s">
        <v>608</v>
      </c>
      <c r="I3280" s="3" t="str">
        <f>_xlfn.XLOOKUP(Tbl_BalanceHistory[[#This Row],[AgyCode]],Tbl_Agencies[Agy Code],Tbl_Agencies[Agy Sort])</f>
        <v>137000</v>
      </c>
      <c r="J3280" s="2" t="str">
        <f>Tbl_BalanceHistory[[#This Row],[AgyCode]]&amp;": "&amp;Tbl_BalanceHistory[[#This Row],[Agency Name]]</f>
        <v>602: Department of Medical Assistance Services</v>
      </c>
      <c r="K3280" s="1">
        <v>2017</v>
      </c>
      <c r="L3280" s="3">
        <v>466</v>
      </c>
      <c r="M3280" s="3" t="s">
        <v>616</v>
      </c>
      <c r="N3280" s="2" t="str">
        <f>Tbl_BalanceHistory[[#This Row],[ProgramCode]]&amp;": "&amp;Tbl_BalanceHistory[[#This Row],[Program Name]]</f>
        <v>466: Medical Assistance Services for Low Income Children</v>
      </c>
      <c r="O3280" s="3" t="s">
        <v>886</v>
      </c>
      <c r="P3280" s="1" t="str">
        <f>IF(Tbl_BalanceHistory[[#This Row],[FundCode]]="0100","GF",IF(Tbl_BalanceHistory[[#This Row],[FundCode]]="01000","GF","Hi Ed / OCR"))</f>
        <v>GF</v>
      </c>
      <c r="Q3280" s="5">
        <v>16313804</v>
      </c>
      <c r="R3280" s="5">
        <v>15874226.9</v>
      </c>
      <c r="S3280" s="5">
        <v>439577</v>
      </c>
      <c r="T3280" s="5">
        <v>0</v>
      </c>
      <c r="U3280" s="3"/>
      <c r="V3280" s="5">
        <v>439577</v>
      </c>
      <c r="W3280" s="5">
        <v>0</v>
      </c>
      <c r="X3280" s="5"/>
      <c r="Y3280" s="5"/>
      <c r="Z3280" s="5">
        <f>Tbl_BalanceHistory[[#This Row],[Discretionary Recommended - Pre 2022]]+Tbl_BalanceHistory[[#This Row],[Discretionary Balance Recommended: Policy]]+Tbl_BalanceHistory[[#This Row],[Discretionary Balance Recommended: Commitments]]</f>
        <v>0</v>
      </c>
      <c r="AA3280" s="5">
        <f>Tbl_BalanceHistory[[#This Row],[Discretionary Balance]]-Tbl_BalanceHistory[[#This Row],[Discretionary Reappropriation]]</f>
        <v>439577</v>
      </c>
      <c r="AB3280" s="2"/>
      <c r="AC3280" s="2"/>
      <c r="AD3280" s="2"/>
      <c r="AE3280" s="2"/>
    </row>
    <row r="3281" spans="1:31" ht="45" x14ac:dyDescent="0.25">
      <c r="A3281" s="2" t="s">
        <v>2025</v>
      </c>
      <c r="B3281" s="3">
        <v>9</v>
      </c>
      <c r="C3281" s="3">
        <v>602</v>
      </c>
      <c r="D3281" s="3" t="s">
        <v>608</v>
      </c>
      <c r="E3281" s="3" t="str">
        <f>_xlfn.XLOOKUP(Tbl_BalanceHistory[[#This Row],[RespAgy]],Tbl_Agencies[Agy Code],Tbl_Agencies[Agy Sort])</f>
        <v>137000</v>
      </c>
      <c r="F3281" s="2" t="str">
        <f>Tbl_BalanceHistory[[#This Row],[RespAgy]]&amp;": "&amp;Tbl_BalanceHistory[[#This Row],[RespAgency]]</f>
        <v>602: Department of Medical Assistance Services</v>
      </c>
      <c r="G3281" s="3">
        <v>602</v>
      </c>
      <c r="H3281" s="3" t="s">
        <v>608</v>
      </c>
      <c r="I3281" s="3" t="str">
        <f>_xlfn.XLOOKUP(Tbl_BalanceHistory[[#This Row],[AgyCode]],Tbl_Agencies[Agy Code],Tbl_Agencies[Agy Sort])</f>
        <v>137000</v>
      </c>
      <c r="J3281" s="2" t="str">
        <f>Tbl_BalanceHistory[[#This Row],[AgyCode]]&amp;": "&amp;Tbl_BalanceHistory[[#This Row],[Agency Name]]</f>
        <v>602: Department of Medical Assistance Services</v>
      </c>
      <c r="K3281" s="1">
        <v>2018</v>
      </c>
      <c r="L3281" s="3">
        <v>466</v>
      </c>
      <c r="M3281" s="3" t="s">
        <v>616</v>
      </c>
      <c r="N3281" s="2" t="str">
        <f>Tbl_BalanceHistory[[#This Row],[ProgramCode]]&amp;": "&amp;Tbl_BalanceHistory[[#This Row],[Program Name]]</f>
        <v>466: Medical Assistance Services for Low Income Children</v>
      </c>
      <c r="O3281" s="3" t="s">
        <v>886</v>
      </c>
      <c r="P3281" s="1" t="str">
        <f>IF(Tbl_BalanceHistory[[#This Row],[FundCode]]="0100","GF",IF(Tbl_BalanceHistory[[#This Row],[FundCode]]="01000","GF","Hi Ed / OCR"))</f>
        <v>GF</v>
      </c>
      <c r="Q3281" s="5">
        <v>19269102</v>
      </c>
      <c r="R3281" s="5">
        <v>18602863.030000001</v>
      </c>
      <c r="S3281" s="5">
        <v>666238</v>
      </c>
      <c r="T3281" s="5">
        <v>0</v>
      </c>
      <c r="U3281" s="3"/>
      <c r="V3281" s="5">
        <v>666238</v>
      </c>
      <c r="W3281" s="5">
        <v>0</v>
      </c>
      <c r="X3281" s="5"/>
      <c r="Y3281" s="5"/>
      <c r="Z3281" s="5">
        <f>Tbl_BalanceHistory[[#This Row],[Discretionary Recommended - Pre 2022]]+Tbl_BalanceHistory[[#This Row],[Discretionary Balance Recommended: Policy]]+Tbl_BalanceHistory[[#This Row],[Discretionary Balance Recommended: Commitments]]</f>
        <v>0</v>
      </c>
      <c r="AA3281" s="5">
        <f>Tbl_BalanceHistory[[#This Row],[Discretionary Balance]]-Tbl_BalanceHistory[[#This Row],[Discretionary Reappropriation]]</f>
        <v>666238</v>
      </c>
      <c r="AB3281" s="2"/>
      <c r="AC3281" s="2"/>
      <c r="AD3281" s="2"/>
      <c r="AE3281" s="2"/>
    </row>
    <row r="3282" spans="1:31" ht="45" x14ac:dyDescent="0.25">
      <c r="A3282" s="2" t="s">
        <v>2025</v>
      </c>
      <c r="B3282" s="3">
        <v>9</v>
      </c>
      <c r="C3282" s="3">
        <v>602</v>
      </c>
      <c r="D3282" s="3" t="s">
        <v>608</v>
      </c>
      <c r="E3282" s="3" t="str">
        <f>_xlfn.XLOOKUP(Tbl_BalanceHistory[[#This Row],[RespAgy]],Tbl_Agencies[Agy Code],Tbl_Agencies[Agy Sort])</f>
        <v>137000</v>
      </c>
      <c r="F3282" s="2" t="str">
        <f>Tbl_BalanceHistory[[#This Row],[RespAgy]]&amp;": "&amp;Tbl_BalanceHistory[[#This Row],[RespAgency]]</f>
        <v>602: Department of Medical Assistance Services</v>
      </c>
      <c r="G3282" s="3">
        <v>602</v>
      </c>
      <c r="H3282" s="3" t="s">
        <v>608</v>
      </c>
      <c r="I3282" s="3" t="str">
        <f>_xlfn.XLOOKUP(Tbl_BalanceHistory[[#This Row],[AgyCode]],Tbl_Agencies[Agy Code],Tbl_Agencies[Agy Sort])</f>
        <v>137000</v>
      </c>
      <c r="J3282" s="2" t="str">
        <f>Tbl_BalanceHistory[[#This Row],[AgyCode]]&amp;": "&amp;Tbl_BalanceHistory[[#This Row],[Agency Name]]</f>
        <v>602: Department of Medical Assistance Services</v>
      </c>
      <c r="K3282" s="1">
        <v>2019</v>
      </c>
      <c r="L3282" s="3">
        <v>466</v>
      </c>
      <c r="M3282" s="3" t="s">
        <v>616</v>
      </c>
      <c r="N3282" s="2" t="str">
        <f>Tbl_BalanceHistory[[#This Row],[ProgramCode]]&amp;": "&amp;Tbl_BalanceHistory[[#This Row],[Program Name]]</f>
        <v>466: Medical Assistance Services for Low Income Children</v>
      </c>
      <c r="O3282" s="3" t="s">
        <v>886</v>
      </c>
      <c r="P3282" s="1" t="str">
        <f>IF(Tbl_BalanceHistory[[#This Row],[FundCode]]="0100","GF",IF(Tbl_BalanceHistory[[#This Row],[FundCode]]="01000","GF","Hi Ed / OCR"))</f>
        <v>GF</v>
      </c>
      <c r="Q3282" s="5">
        <v>21827581</v>
      </c>
      <c r="R3282" s="5">
        <v>21758919.469999999</v>
      </c>
      <c r="S3282" s="5">
        <v>68661.53</v>
      </c>
      <c r="T3282" s="5">
        <v>0</v>
      </c>
      <c r="U3282" s="3"/>
      <c r="V3282" s="5">
        <v>68661.53</v>
      </c>
      <c r="W3282" s="5">
        <v>0</v>
      </c>
      <c r="X3282" s="5"/>
      <c r="Y3282" s="5"/>
      <c r="Z3282" s="5">
        <f>Tbl_BalanceHistory[[#This Row],[Discretionary Recommended - Pre 2022]]+Tbl_BalanceHistory[[#This Row],[Discretionary Balance Recommended: Policy]]+Tbl_BalanceHistory[[#This Row],[Discretionary Balance Recommended: Commitments]]</f>
        <v>0</v>
      </c>
      <c r="AA3282" s="5">
        <f>Tbl_BalanceHistory[[#This Row],[Discretionary Balance]]-Tbl_BalanceHistory[[#This Row],[Discretionary Reappropriation]]</f>
        <v>68661.53</v>
      </c>
      <c r="AB3282" s="2"/>
      <c r="AC3282" s="2"/>
      <c r="AD3282" s="2"/>
      <c r="AE3282" s="2"/>
    </row>
    <row r="3283" spans="1:31" ht="45" x14ac:dyDescent="0.25">
      <c r="A3283" s="2" t="s">
        <v>577</v>
      </c>
      <c r="B3283" s="3">
        <v>9</v>
      </c>
      <c r="C3283" s="3">
        <v>602</v>
      </c>
      <c r="D3283" s="3" t="s">
        <v>608</v>
      </c>
      <c r="E3283" s="3" t="str">
        <f>_xlfn.XLOOKUP(Tbl_BalanceHistory[[#This Row],[RespAgy]],Tbl_Agencies[Agy Code],Tbl_Agencies[Agy Sort])</f>
        <v>137000</v>
      </c>
      <c r="F3283" s="2" t="str">
        <f>Tbl_BalanceHistory[[#This Row],[RespAgy]]&amp;": "&amp;Tbl_BalanceHistory[[#This Row],[RespAgency]]</f>
        <v>602: Department of Medical Assistance Services</v>
      </c>
      <c r="G3283" s="3">
        <v>602</v>
      </c>
      <c r="H3283" s="3" t="s">
        <v>608</v>
      </c>
      <c r="I3283" s="3" t="str">
        <f>_xlfn.XLOOKUP(Tbl_BalanceHistory[[#This Row],[AgyCode]],Tbl_Agencies[Agy Code],Tbl_Agencies[Agy Sort])</f>
        <v>137000</v>
      </c>
      <c r="J3283" s="2" t="str">
        <f>Tbl_BalanceHistory[[#This Row],[AgyCode]]&amp;": "&amp;Tbl_BalanceHistory[[#This Row],[Agency Name]]</f>
        <v>602: Department of Medical Assistance Services</v>
      </c>
      <c r="K3283" s="1">
        <v>2020</v>
      </c>
      <c r="L3283" s="3">
        <v>466</v>
      </c>
      <c r="M3283" s="3" t="s">
        <v>616</v>
      </c>
      <c r="N3283" s="2" t="str">
        <f>Tbl_BalanceHistory[[#This Row],[ProgramCode]]&amp;": "&amp;Tbl_BalanceHistory[[#This Row],[Program Name]]</f>
        <v>466: Medical Assistance Services for Low Income Children</v>
      </c>
      <c r="O3283" s="3" t="s">
        <v>886</v>
      </c>
      <c r="P3283" s="1" t="str">
        <f>IF(Tbl_BalanceHistory[[#This Row],[FundCode]]="0100","GF",IF(Tbl_BalanceHistory[[#This Row],[FundCode]]="01000","GF","Hi Ed / OCR"))</f>
        <v>GF</v>
      </c>
      <c r="Q3283" s="5">
        <v>40407173</v>
      </c>
      <c r="R3283" s="5">
        <v>36077668.909999996</v>
      </c>
      <c r="S3283" s="5">
        <v>4329504.09</v>
      </c>
      <c r="T3283" s="5">
        <v>0</v>
      </c>
      <c r="U3283" s="3"/>
      <c r="V3283" s="5">
        <v>4329504.09</v>
      </c>
      <c r="W3283" s="5">
        <v>0</v>
      </c>
      <c r="X3283" s="5"/>
      <c r="Y3283" s="5"/>
      <c r="Z3283" s="5">
        <f>Tbl_BalanceHistory[[#This Row],[Discretionary Recommended - Pre 2022]]+Tbl_BalanceHistory[[#This Row],[Discretionary Balance Recommended: Policy]]+Tbl_BalanceHistory[[#This Row],[Discretionary Balance Recommended: Commitments]]</f>
        <v>0</v>
      </c>
      <c r="AA3283" s="5">
        <f>Tbl_BalanceHistory[[#This Row],[Discretionary Balance]]-Tbl_BalanceHistory[[#This Row],[Discretionary Reappropriation]]</f>
        <v>4329504.09</v>
      </c>
      <c r="AB3283" s="2"/>
      <c r="AC3283" s="2"/>
      <c r="AD3283" s="2"/>
      <c r="AE3283" s="2"/>
    </row>
    <row r="3284" spans="1:31" ht="45" x14ac:dyDescent="0.25">
      <c r="A3284" s="2" t="s">
        <v>577</v>
      </c>
      <c r="B3284" s="3">
        <v>9</v>
      </c>
      <c r="C3284" s="3">
        <v>602</v>
      </c>
      <c r="D3284" s="3" t="s">
        <v>608</v>
      </c>
      <c r="E3284" s="3" t="str">
        <f>_xlfn.XLOOKUP(Tbl_BalanceHistory[[#This Row],[RespAgy]],Tbl_Agencies[Agy Code],Tbl_Agencies[Agy Sort])</f>
        <v>137000</v>
      </c>
      <c r="F3284" s="2" t="str">
        <f>Tbl_BalanceHistory[[#This Row],[RespAgy]]&amp;": "&amp;Tbl_BalanceHistory[[#This Row],[RespAgency]]</f>
        <v>602: Department of Medical Assistance Services</v>
      </c>
      <c r="G3284" s="3">
        <v>602</v>
      </c>
      <c r="H3284" s="3" t="s">
        <v>608</v>
      </c>
      <c r="I3284" s="3" t="str">
        <f>_xlfn.XLOOKUP(Tbl_BalanceHistory[[#This Row],[AgyCode]],Tbl_Agencies[Agy Code],Tbl_Agencies[Agy Sort])</f>
        <v>137000</v>
      </c>
      <c r="J3284" s="2" t="str">
        <f>Tbl_BalanceHistory[[#This Row],[AgyCode]]&amp;": "&amp;Tbl_BalanceHistory[[#This Row],[Agency Name]]</f>
        <v>602: Department of Medical Assistance Services</v>
      </c>
      <c r="K3284" s="1">
        <v>2021</v>
      </c>
      <c r="L3284" s="3">
        <v>466</v>
      </c>
      <c r="M3284" s="3" t="s">
        <v>616</v>
      </c>
      <c r="N3284" s="2" t="str">
        <f>Tbl_BalanceHistory[[#This Row],[ProgramCode]]&amp;": "&amp;Tbl_BalanceHistory[[#This Row],[Program Name]]</f>
        <v>466: Medical Assistance Services for Low Income Children</v>
      </c>
      <c r="O3284" s="3" t="s">
        <v>886</v>
      </c>
      <c r="P3284" s="1" t="str">
        <f>IF(Tbl_BalanceHistory[[#This Row],[FundCode]]="0100","GF",IF(Tbl_BalanceHistory[[#This Row],[FundCode]]="01000","GF","Hi Ed / OCR"))</f>
        <v>GF</v>
      </c>
      <c r="Q3284" s="5">
        <v>59242911</v>
      </c>
      <c r="R3284" s="5">
        <v>54615312.18</v>
      </c>
      <c r="S3284" s="5">
        <v>4627598.82</v>
      </c>
      <c r="T3284" s="5">
        <v>0</v>
      </c>
      <c r="U3284" s="3"/>
      <c r="V3284" s="5">
        <v>4627598.82</v>
      </c>
      <c r="W3284" s="5">
        <v>0</v>
      </c>
      <c r="X3284" s="5"/>
      <c r="Y3284" s="5"/>
      <c r="Z3284" s="5">
        <f>Tbl_BalanceHistory[[#This Row],[Discretionary Recommended - Pre 2022]]+Tbl_BalanceHistory[[#This Row],[Discretionary Balance Recommended: Policy]]+Tbl_BalanceHistory[[#This Row],[Discretionary Balance Recommended: Commitments]]</f>
        <v>0</v>
      </c>
      <c r="AA3284" s="5">
        <f>Tbl_BalanceHistory[[#This Row],[Discretionary Balance]]-Tbl_BalanceHistory[[#This Row],[Discretionary Reappropriation]]</f>
        <v>4627598.82</v>
      </c>
      <c r="AB3284" s="2"/>
      <c r="AC3284" s="2"/>
      <c r="AD3284" s="2"/>
      <c r="AE3284" s="2"/>
    </row>
    <row r="3285" spans="1:31" ht="45" x14ac:dyDescent="0.25">
      <c r="A3285" s="2" t="s">
        <v>577</v>
      </c>
      <c r="B3285" s="3">
        <v>9</v>
      </c>
      <c r="C3285" s="3">
        <v>602</v>
      </c>
      <c r="D3285" s="3" t="s">
        <v>608</v>
      </c>
      <c r="E3285" s="3" t="str">
        <f>_xlfn.XLOOKUP(Tbl_BalanceHistory[[#This Row],[RespAgy]],Tbl_Agencies[Agy Code],Tbl_Agencies[Agy Sort])</f>
        <v>137000</v>
      </c>
      <c r="F3285" s="2" t="str">
        <f>Tbl_BalanceHistory[[#This Row],[RespAgy]]&amp;": "&amp;Tbl_BalanceHistory[[#This Row],[RespAgency]]</f>
        <v>602: Department of Medical Assistance Services</v>
      </c>
      <c r="G3285" s="3">
        <v>602</v>
      </c>
      <c r="H3285" s="3" t="s">
        <v>608</v>
      </c>
      <c r="I3285" s="3" t="str">
        <f>_xlfn.XLOOKUP(Tbl_BalanceHistory[[#This Row],[AgyCode]],Tbl_Agencies[Agy Code],Tbl_Agencies[Agy Sort])</f>
        <v>137000</v>
      </c>
      <c r="J3285" s="2" t="str">
        <f>Tbl_BalanceHistory[[#This Row],[AgyCode]]&amp;": "&amp;Tbl_BalanceHistory[[#This Row],[Agency Name]]</f>
        <v>602: Department of Medical Assistance Services</v>
      </c>
      <c r="K3285" s="1">
        <v>2022</v>
      </c>
      <c r="L3285" s="3">
        <v>466</v>
      </c>
      <c r="M3285" s="3" t="s">
        <v>616</v>
      </c>
      <c r="N3285" s="2" t="str">
        <f>Tbl_BalanceHistory[[#This Row],[ProgramCode]]&amp;": "&amp;Tbl_BalanceHistory[[#This Row],[Program Name]]</f>
        <v>466: Medical Assistance Services for Low Income Children</v>
      </c>
      <c r="O3285" s="3" t="s">
        <v>886</v>
      </c>
      <c r="P3285" s="1" t="str">
        <f>IF(Tbl_BalanceHistory[[#This Row],[FundCode]]="0100","GF",IF(Tbl_BalanceHistory[[#This Row],[FundCode]]="01000","GF","Hi Ed / OCR"))</f>
        <v>GF</v>
      </c>
      <c r="Q3285" s="5">
        <v>68714391</v>
      </c>
      <c r="R3285" s="5">
        <v>68255551.939999998</v>
      </c>
      <c r="S3285" s="5">
        <v>458839.06</v>
      </c>
      <c r="T3285" s="5">
        <v>0</v>
      </c>
      <c r="U3285" s="3"/>
      <c r="V3285" s="5">
        <v>458839.06</v>
      </c>
      <c r="W3285" s="5"/>
      <c r="X3285" s="5">
        <v>0</v>
      </c>
      <c r="Y3285" s="5">
        <v>0</v>
      </c>
      <c r="Z3285" s="5">
        <f>Tbl_BalanceHistory[[#This Row],[Discretionary Recommended - Pre 2022]]+Tbl_BalanceHistory[[#This Row],[Discretionary Balance Recommended: Policy]]+Tbl_BalanceHistory[[#This Row],[Discretionary Balance Recommended: Commitments]]</f>
        <v>0</v>
      </c>
      <c r="AA3285" s="5">
        <f>Tbl_BalanceHistory[[#This Row],[Discretionary Balance]]-Tbl_BalanceHistory[[#This Row],[Discretionary Reappropriation]]</f>
        <v>458839.06</v>
      </c>
      <c r="AB3285" s="2"/>
      <c r="AC3285" s="2"/>
      <c r="AD3285" s="2"/>
      <c r="AE3285" s="2"/>
    </row>
    <row r="3286" spans="1:31" ht="45" x14ac:dyDescent="0.25">
      <c r="A3286" s="2" t="s">
        <v>577</v>
      </c>
      <c r="B3286" s="3">
        <v>9</v>
      </c>
      <c r="C3286" s="3">
        <v>602</v>
      </c>
      <c r="D3286" s="3" t="s">
        <v>608</v>
      </c>
      <c r="E3286" s="3" t="str">
        <f>_xlfn.XLOOKUP(Tbl_BalanceHistory[[#This Row],[RespAgy]],Tbl_Agencies[Agy Code],Tbl_Agencies[Agy Sort])</f>
        <v>137000</v>
      </c>
      <c r="F3286" s="2" t="str">
        <f>Tbl_BalanceHistory[[#This Row],[RespAgy]]&amp;": "&amp;Tbl_BalanceHistory[[#This Row],[RespAgency]]</f>
        <v>602: Department of Medical Assistance Services</v>
      </c>
      <c r="G3286" s="3">
        <v>602</v>
      </c>
      <c r="H3286" s="3" t="s">
        <v>608</v>
      </c>
      <c r="I3286" s="3" t="str">
        <f>_xlfn.XLOOKUP(Tbl_BalanceHistory[[#This Row],[AgyCode]],Tbl_Agencies[Agy Code],Tbl_Agencies[Agy Sort])</f>
        <v>137000</v>
      </c>
      <c r="J3286" s="2" t="str">
        <f>Tbl_BalanceHistory[[#This Row],[AgyCode]]&amp;": "&amp;Tbl_BalanceHistory[[#This Row],[Agency Name]]</f>
        <v>602: Department of Medical Assistance Services</v>
      </c>
      <c r="K3286" s="1">
        <v>2023</v>
      </c>
      <c r="L3286" s="3">
        <v>466</v>
      </c>
      <c r="M3286" s="3" t="s">
        <v>616</v>
      </c>
      <c r="N3286" s="2" t="str">
        <f>Tbl_BalanceHistory[[#This Row],[ProgramCode]]&amp;": "&amp;Tbl_BalanceHistory[[#This Row],[Program Name]]</f>
        <v>466: Medical Assistance Services for Low Income Children</v>
      </c>
      <c r="O3286" s="3" t="s">
        <v>886</v>
      </c>
      <c r="P3286" s="1" t="str">
        <f>IF(Tbl_BalanceHistory[[#This Row],[FundCode]]="0100","GF",IF(Tbl_BalanceHistory[[#This Row],[FundCode]]="01000","GF","Hi Ed / OCR"))</f>
        <v>GF</v>
      </c>
      <c r="Q3286" s="5">
        <v>91645119</v>
      </c>
      <c r="R3286" s="5">
        <v>87006142.129999995</v>
      </c>
      <c r="S3286" s="5">
        <v>4638976.87</v>
      </c>
      <c r="T3286" s="5">
        <v>0</v>
      </c>
      <c r="U3286" s="3"/>
      <c r="V3286" s="5">
        <v>4638976.87</v>
      </c>
      <c r="W3286" s="5">
        <v>0</v>
      </c>
      <c r="X3286" s="5">
        <v>0</v>
      </c>
      <c r="Y3286" s="5">
        <v>0</v>
      </c>
      <c r="Z3286" s="5">
        <v>0</v>
      </c>
      <c r="AA3286" s="5">
        <v>4638976.87</v>
      </c>
      <c r="AB3286" s="2"/>
      <c r="AC3286" s="2"/>
      <c r="AD3286" s="2"/>
      <c r="AE3286" s="2"/>
    </row>
    <row r="3287" spans="1:31" ht="45" x14ac:dyDescent="0.25">
      <c r="A3287" s="2" t="s">
        <v>577</v>
      </c>
      <c r="B3287" s="3">
        <v>9</v>
      </c>
      <c r="C3287" s="3">
        <v>602</v>
      </c>
      <c r="D3287" s="3" t="s">
        <v>608</v>
      </c>
      <c r="E3287" s="3" t="str">
        <f>_xlfn.XLOOKUP(Tbl_BalanceHistory[[#This Row],[RespAgy]],Tbl_Agencies[Agy Code],Tbl_Agencies[Agy Sort])</f>
        <v>137000</v>
      </c>
      <c r="F3287" s="2" t="str">
        <f>Tbl_BalanceHistory[[#This Row],[RespAgy]]&amp;": "&amp;Tbl_BalanceHistory[[#This Row],[RespAgency]]</f>
        <v>602: Department of Medical Assistance Services</v>
      </c>
      <c r="G3287" s="3">
        <v>602</v>
      </c>
      <c r="H3287" s="3" t="s">
        <v>608</v>
      </c>
      <c r="I3287" s="3" t="str">
        <f>_xlfn.XLOOKUP(Tbl_BalanceHistory[[#This Row],[AgyCode]],Tbl_Agencies[Agy Code],Tbl_Agencies[Agy Sort])</f>
        <v>137000</v>
      </c>
      <c r="J3287" s="2" t="str">
        <f>Tbl_BalanceHistory[[#This Row],[AgyCode]]&amp;": "&amp;Tbl_BalanceHistory[[#This Row],[Agency Name]]</f>
        <v>602: Department of Medical Assistance Services</v>
      </c>
      <c r="K3287" s="1">
        <v>2024</v>
      </c>
      <c r="L3287" s="3">
        <v>466</v>
      </c>
      <c r="M3287" s="3" t="s">
        <v>616</v>
      </c>
      <c r="N3287" s="2" t="str">
        <f>Tbl_BalanceHistory[[#This Row],[ProgramCode]]&amp;": "&amp;Tbl_BalanceHistory[[#This Row],[Program Name]]</f>
        <v>466: Medical Assistance Services for Low Income Children</v>
      </c>
      <c r="O3287" s="3" t="s">
        <v>886</v>
      </c>
      <c r="P3287" s="1" t="str">
        <f>IF(Tbl_BalanceHistory[[#This Row],[FundCode]]="0100","GF",IF(Tbl_BalanceHistory[[#This Row],[FundCode]]="01000","GF","Hi Ed / OCR"))</f>
        <v>GF</v>
      </c>
      <c r="Q3287" s="5">
        <v>87425005</v>
      </c>
      <c r="R3287" s="5">
        <v>85904438.859999999</v>
      </c>
      <c r="S3287" s="5">
        <v>1520566.14</v>
      </c>
      <c r="T3287" s="5">
        <v>0</v>
      </c>
      <c r="U3287" s="3"/>
      <c r="V3287" s="5">
        <v>1520566.14</v>
      </c>
      <c r="W3287" s="5">
        <v>0</v>
      </c>
      <c r="X3287" s="5">
        <v>0</v>
      </c>
      <c r="Y3287" s="5">
        <v>0</v>
      </c>
      <c r="Z3287" s="5">
        <v>0</v>
      </c>
      <c r="AA3287" s="5">
        <v>1520566.14</v>
      </c>
      <c r="AB3287" s="2"/>
      <c r="AC3287" s="2"/>
      <c r="AD3287" s="2"/>
      <c r="AE3287" s="2"/>
    </row>
    <row r="3288" spans="1:31" ht="45" x14ac:dyDescent="0.25">
      <c r="A3288" s="2" t="s">
        <v>2025</v>
      </c>
      <c r="B3288" s="3">
        <v>9</v>
      </c>
      <c r="C3288" s="3">
        <v>602</v>
      </c>
      <c r="D3288" s="3" t="s">
        <v>608</v>
      </c>
      <c r="E3288" s="3" t="str">
        <f>_xlfn.XLOOKUP(Tbl_BalanceHistory[[#This Row],[RespAgy]],Tbl_Agencies[Agy Code],Tbl_Agencies[Agy Sort])</f>
        <v>137000</v>
      </c>
      <c r="F3288" s="2" t="str">
        <f>Tbl_BalanceHistory[[#This Row],[RespAgy]]&amp;": "&amp;Tbl_BalanceHistory[[#This Row],[RespAgency]]</f>
        <v>602: Department of Medical Assistance Services</v>
      </c>
      <c r="G3288" s="3">
        <v>602</v>
      </c>
      <c r="H3288" s="3" t="s">
        <v>608</v>
      </c>
      <c r="I3288" s="3" t="str">
        <f>_xlfn.XLOOKUP(Tbl_BalanceHistory[[#This Row],[AgyCode]],Tbl_Agencies[Agy Code],Tbl_Agencies[Agy Sort])</f>
        <v>137000</v>
      </c>
      <c r="J3288" s="2" t="str">
        <f>Tbl_BalanceHistory[[#This Row],[AgyCode]]&amp;": "&amp;Tbl_BalanceHistory[[#This Row],[Agency Name]]</f>
        <v>602: Department of Medical Assistance Services</v>
      </c>
      <c r="K3288" s="1">
        <v>2016</v>
      </c>
      <c r="L3288" s="3">
        <v>496</v>
      </c>
      <c r="M3288" s="3" t="s">
        <v>618</v>
      </c>
      <c r="N3288" s="2" t="str">
        <f>Tbl_BalanceHistory[[#This Row],[ProgramCode]]&amp;": "&amp;Tbl_BalanceHistory[[#This Row],[Program Name]]</f>
        <v>496: Medical Assistance Management Services (Forecasted)</v>
      </c>
      <c r="O3288" s="3" t="s">
        <v>1730</v>
      </c>
      <c r="P3288" s="1" t="str">
        <f>IF(Tbl_BalanceHistory[[#This Row],[FundCode]]="0100","GF",IF(Tbl_BalanceHistory[[#This Row],[FundCode]]="01000","GF","Hi Ed / OCR"))</f>
        <v>GF</v>
      </c>
      <c r="Q3288" s="5">
        <v>20264694</v>
      </c>
      <c r="R3288" s="5">
        <v>20045299.120000001</v>
      </c>
      <c r="S3288" s="5">
        <v>219394</v>
      </c>
      <c r="T3288" s="5">
        <v>0</v>
      </c>
      <c r="U3288" s="3"/>
      <c r="V3288" s="5">
        <v>219394</v>
      </c>
      <c r="W3288" s="5">
        <v>0</v>
      </c>
      <c r="X3288" s="5"/>
      <c r="Y3288" s="5"/>
      <c r="Z3288" s="5">
        <f>Tbl_BalanceHistory[[#This Row],[Discretionary Recommended - Pre 2022]]+Tbl_BalanceHistory[[#This Row],[Discretionary Balance Recommended: Policy]]+Tbl_BalanceHistory[[#This Row],[Discretionary Balance Recommended: Commitments]]</f>
        <v>0</v>
      </c>
      <c r="AA3288" s="5">
        <f>Tbl_BalanceHistory[[#This Row],[Discretionary Balance]]-Tbl_BalanceHistory[[#This Row],[Discretionary Reappropriation]]</f>
        <v>219394</v>
      </c>
      <c r="AB3288" s="2"/>
      <c r="AC3288" s="2"/>
      <c r="AD3288" s="2"/>
      <c r="AE3288" s="2"/>
    </row>
    <row r="3289" spans="1:31" ht="45" x14ac:dyDescent="0.25">
      <c r="A3289" s="2" t="s">
        <v>2025</v>
      </c>
      <c r="B3289" s="3">
        <v>9</v>
      </c>
      <c r="C3289" s="3">
        <v>602</v>
      </c>
      <c r="D3289" s="3" t="s">
        <v>608</v>
      </c>
      <c r="E3289" s="3" t="str">
        <f>_xlfn.XLOOKUP(Tbl_BalanceHistory[[#This Row],[RespAgy]],Tbl_Agencies[Agy Code],Tbl_Agencies[Agy Sort])</f>
        <v>137000</v>
      </c>
      <c r="F3289" s="2" t="str">
        <f>Tbl_BalanceHistory[[#This Row],[RespAgy]]&amp;": "&amp;Tbl_BalanceHistory[[#This Row],[RespAgency]]</f>
        <v>602: Department of Medical Assistance Services</v>
      </c>
      <c r="G3289" s="3">
        <v>602</v>
      </c>
      <c r="H3289" s="3" t="s">
        <v>608</v>
      </c>
      <c r="I3289" s="3" t="str">
        <f>_xlfn.XLOOKUP(Tbl_BalanceHistory[[#This Row],[AgyCode]],Tbl_Agencies[Agy Code],Tbl_Agencies[Agy Sort])</f>
        <v>137000</v>
      </c>
      <c r="J3289" s="2" t="str">
        <f>Tbl_BalanceHistory[[#This Row],[AgyCode]]&amp;": "&amp;Tbl_BalanceHistory[[#This Row],[Agency Name]]</f>
        <v>602: Department of Medical Assistance Services</v>
      </c>
      <c r="K3289" s="1">
        <v>2017</v>
      </c>
      <c r="L3289" s="3">
        <v>496</v>
      </c>
      <c r="M3289" s="3" t="s">
        <v>618</v>
      </c>
      <c r="N3289" s="2" t="str">
        <f>Tbl_BalanceHistory[[#This Row],[ProgramCode]]&amp;": "&amp;Tbl_BalanceHistory[[#This Row],[Program Name]]</f>
        <v>496: Medical Assistance Management Services (Forecasted)</v>
      </c>
      <c r="O3289" s="3" t="s">
        <v>886</v>
      </c>
      <c r="P3289" s="1" t="str">
        <f>IF(Tbl_BalanceHistory[[#This Row],[FundCode]]="0100","GF",IF(Tbl_BalanceHistory[[#This Row],[FundCode]]="01000","GF","Hi Ed / OCR"))</f>
        <v>GF</v>
      </c>
      <c r="Q3289" s="5">
        <v>21297151</v>
      </c>
      <c r="R3289" s="5">
        <v>21273277.77</v>
      </c>
      <c r="S3289" s="5">
        <v>23873</v>
      </c>
      <c r="T3289" s="5">
        <v>0</v>
      </c>
      <c r="U3289" s="3"/>
      <c r="V3289" s="5">
        <v>23873</v>
      </c>
      <c r="W3289" s="5">
        <v>0</v>
      </c>
      <c r="X3289" s="5"/>
      <c r="Y3289" s="5"/>
      <c r="Z3289" s="5">
        <f>Tbl_BalanceHistory[[#This Row],[Discretionary Recommended - Pre 2022]]+Tbl_BalanceHistory[[#This Row],[Discretionary Balance Recommended: Policy]]+Tbl_BalanceHistory[[#This Row],[Discretionary Balance Recommended: Commitments]]</f>
        <v>0</v>
      </c>
      <c r="AA3289" s="5">
        <f>Tbl_BalanceHistory[[#This Row],[Discretionary Balance]]-Tbl_BalanceHistory[[#This Row],[Discretionary Reappropriation]]</f>
        <v>23873</v>
      </c>
      <c r="AB3289" s="2"/>
      <c r="AC3289" s="2"/>
      <c r="AD3289" s="2"/>
      <c r="AE3289" s="2"/>
    </row>
    <row r="3290" spans="1:31" ht="45" x14ac:dyDescent="0.25">
      <c r="A3290" s="2" t="s">
        <v>2025</v>
      </c>
      <c r="B3290" s="3">
        <v>9</v>
      </c>
      <c r="C3290" s="3">
        <v>602</v>
      </c>
      <c r="D3290" s="3" t="s">
        <v>608</v>
      </c>
      <c r="E3290" s="3" t="str">
        <f>_xlfn.XLOOKUP(Tbl_BalanceHistory[[#This Row],[RespAgy]],Tbl_Agencies[Agy Code],Tbl_Agencies[Agy Sort])</f>
        <v>137000</v>
      </c>
      <c r="F3290" s="2" t="str">
        <f>Tbl_BalanceHistory[[#This Row],[RespAgy]]&amp;": "&amp;Tbl_BalanceHistory[[#This Row],[RespAgency]]</f>
        <v>602: Department of Medical Assistance Services</v>
      </c>
      <c r="G3290" s="3">
        <v>602</v>
      </c>
      <c r="H3290" s="3" t="s">
        <v>608</v>
      </c>
      <c r="I3290" s="3" t="str">
        <f>_xlfn.XLOOKUP(Tbl_BalanceHistory[[#This Row],[AgyCode]],Tbl_Agencies[Agy Code],Tbl_Agencies[Agy Sort])</f>
        <v>137000</v>
      </c>
      <c r="J3290" s="2" t="str">
        <f>Tbl_BalanceHistory[[#This Row],[AgyCode]]&amp;": "&amp;Tbl_BalanceHistory[[#This Row],[Agency Name]]</f>
        <v>602: Department of Medical Assistance Services</v>
      </c>
      <c r="K3290" s="1">
        <v>2018</v>
      </c>
      <c r="L3290" s="3">
        <v>496</v>
      </c>
      <c r="M3290" s="3" t="s">
        <v>618</v>
      </c>
      <c r="N3290" s="2" t="str">
        <f>Tbl_BalanceHistory[[#This Row],[ProgramCode]]&amp;": "&amp;Tbl_BalanceHistory[[#This Row],[Program Name]]</f>
        <v>496: Medical Assistance Management Services (Forecasted)</v>
      </c>
      <c r="O3290" s="3" t="s">
        <v>886</v>
      </c>
      <c r="P3290" s="1" t="str">
        <f>IF(Tbl_BalanceHistory[[#This Row],[FundCode]]="0100","GF",IF(Tbl_BalanceHistory[[#This Row],[FundCode]]="01000","GF","Hi Ed / OCR"))</f>
        <v>GF</v>
      </c>
      <c r="Q3290" s="5">
        <v>22666141</v>
      </c>
      <c r="R3290" s="5">
        <v>22222773.170000002</v>
      </c>
      <c r="S3290" s="5">
        <v>443367</v>
      </c>
      <c r="T3290" s="5">
        <v>0</v>
      </c>
      <c r="U3290" s="3"/>
      <c r="V3290" s="5">
        <v>443367</v>
      </c>
      <c r="W3290" s="5">
        <v>0</v>
      </c>
      <c r="X3290" s="5"/>
      <c r="Y3290" s="5"/>
      <c r="Z3290" s="5">
        <f>Tbl_BalanceHistory[[#This Row],[Discretionary Recommended - Pre 2022]]+Tbl_BalanceHistory[[#This Row],[Discretionary Balance Recommended: Policy]]+Tbl_BalanceHistory[[#This Row],[Discretionary Balance Recommended: Commitments]]</f>
        <v>0</v>
      </c>
      <c r="AA3290" s="5">
        <f>Tbl_BalanceHistory[[#This Row],[Discretionary Balance]]-Tbl_BalanceHistory[[#This Row],[Discretionary Reappropriation]]</f>
        <v>443367</v>
      </c>
      <c r="AB3290" s="2"/>
      <c r="AC3290" s="2"/>
      <c r="AD3290" s="2"/>
      <c r="AE3290" s="2"/>
    </row>
    <row r="3291" spans="1:31" ht="45" x14ac:dyDescent="0.25">
      <c r="A3291" s="2" t="s">
        <v>2025</v>
      </c>
      <c r="B3291" s="3">
        <v>9</v>
      </c>
      <c r="C3291" s="3">
        <v>602</v>
      </c>
      <c r="D3291" s="3" t="s">
        <v>608</v>
      </c>
      <c r="E3291" s="3" t="str">
        <f>_xlfn.XLOOKUP(Tbl_BalanceHistory[[#This Row],[RespAgy]],Tbl_Agencies[Agy Code],Tbl_Agencies[Agy Sort])</f>
        <v>137000</v>
      </c>
      <c r="F3291" s="2" t="str">
        <f>Tbl_BalanceHistory[[#This Row],[RespAgy]]&amp;": "&amp;Tbl_BalanceHistory[[#This Row],[RespAgency]]</f>
        <v>602: Department of Medical Assistance Services</v>
      </c>
      <c r="G3291" s="3">
        <v>602</v>
      </c>
      <c r="H3291" s="3" t="s">
        <v>608</v>
      </c>
      <c r="I3291" s="3" t="str">
        <f>_xlfn.XLOOKUP(Tbl_BalanceHistory[[#This Row],[AgyCode]],Tbl_Agencies[Agy Code],Tbl_Agencies[Agy Sort])</f>
        <v>137000</v>
      </c>
      <c r="J3291" s="2" t="str">
        <f>Tbl_BalanceHistory[[#This Row],[AgyCode]]&amp;": "&amp;Tbl_BalanceHistory[[#This Row],[Agency Name]]</f>
        <v>602: Department of Medical Assistance Services</v>
      </c>
      <c r="K3291" s="1">
        <v>2019</v>
      </c>
      <c r="L3291" s="3">
        <v>496</v>
      </c>
      <c r="M3291" s="3" t="s">
        <v>618</v>
      </c>
      <c r="N3291" s="2" t="str">
        <f>Tbl_BalanceHistory[[#This Row],[ProgramCode]]&amp;": "&amp;Tbl_BalanceHistory[[#This Row],[Program Name]]</f>
        <v>496: Medical Assistance Management Services (Forecasted)</v>
      </c>
      <c r="O3291" s="3" t="s">
        <v>886</v>
      </c>
      <c r="P3291" s="1" t="str">
        <f>IF(Tbl_BalanceHistory[[#This Row],[FundCode]]="0100","GF",IF(Tbl_BalanceHistory[[#This Row],[FundCode]]="01000","GF","Hi Ed / OCR"))</f>
        <v>GF</v>
      </c>
      <c r="Q3291" s="5">
        <v>17324168</v>
      </c>
      <c r="R3291" s="5">
        <v>14376705.52</v>
      </c>
      <c r="S3291" s="5">
        <v>2947462.48</v>
      </c>
      <c r="T3291" s="5">
        <v>0</v>
      </c>
      <c r="U3291" s="3"/>
      <c r="V3291" s="5">
        <v>2947462.48</v>
      </c>
      <c r="W3291" s="5">
        <v>0</v>
      </c>
      <c r="X3291" s="5"/>
      <c r="Y3291" s="5"/>
      <c r="Z3291" s="5">
        <f>Tbl_BalanceHistory[[#This Row],[Discretionary Recommended - Pre 2022]]+Tbl_BalanceHistory[[#This Row],[Discretionary Balance Recommended: Policy]]+Tbl_BalanceHistory[[#This Row],[Discretionary Balance Recommended: Commitments]]</f>
        <v>0</v>
      </c>
      <c r="AA3291" s="5">
        <f>Tbl_BalanceHistory[[#This Row],[Discretionary Balance]]-Tbl_BalanceHistory[[#This Row],[Discretionary Reappropriation]]</f>
        <v>2947462.48</v>
      </c>
      <c r="AB3291" s="2"/>
      <c r="AC3291" s="2"/>
      <c r="AD3291" s="2"/>
      <c r="AE3291" s="2"/>
    </row>
    <row r="3292" spans="1:31" ht="45" x14ac:dyDescent="0.25">
      <c r="A3292" s="2" t="s">
        <v>577</v>
      </c>
      <c r="B3292" s="3">
        <v>9</v>
      </c>
      <c r="C3292" s="3">
        <v>602</v>
      </c>
      <c r="D3292" s="3" t="s">
        <v>608</v>
      </c>
      <c r="E3292" s="3" t="str">
        <f>_xlfn.XLOOKUP(Tbl_BalanceHistory[[#This Row],[RespAgy]],Tbl_Agencies[Agy Code],Tbl_Agencies[Agy Sort])</f>
        <v>137000</v>
      </c>
      <c r="F3292" s="2" t="str">
        <f>Tbl_BalanceHistory[[#This Row],[RespAgy]]&amp;": "&amp;Tbl_BalanceHistory[[#This Row],[RespAgency]]</f>
        <v>602: Department of Medical Assistance Services</v>
      </c>
      <c r="G3292" s="3">
        <v>602</v>
      </c>
      <c r="H3292" s="3" t="s">
        <v>608</v>
      </c>
      <c r="I3292" s="3" t="str">
        <f>_xlfn.XLOOKUP(Tbl_BalanceHistory[[#This Row],[AgyCode]],Tbl_Agencies[Agy Code],Tbl_Agencies[Agy Sort])</f>
        <v>137000</v>
      </c>
      <c r="J3292" s="2" t="str">
        <f>Tbl_BalanceHistory[[#This Row],[AgyCode]]&amp;": "&amp;Tbl_BalanceHistory[[#This Row],[Agency Name]]</f>
        <v>602: Department of Medical Assistance Services</v>
      </c>
      <c r="K3292" s="1">
        <v>2020</v>
      </c>
      <c r="L3292" s="3">
        <v>496</v>
      </c>
      <c r="M3292" s="3" t="s">
        <v>618</v>
      </c>
      <c r="N3292" s="2" t="str">
        <f>Tbl_BalanceHistory[[#This Row],[ProgramCode]]&amp;": "&amp;Tbl_BalanceHistory[[#This Row],[Program Name]]</f>
        <v>496: Medical Assistance Management Services (Forecasted)</v>
      </c>
      <c r="O3292" s="3" t="s">
        <v>886</v>
      </c>
      <c r="P3292" s="1" t="str">
        <f>IF(Tbl_BalanceHistory[[#This Row],[FundCode]]="0100","GF",IF(Tbl_BalanceHistory[[#This Row],[FundCode]]="01000","GF","Hi Ed / OCR"))</f>
        <v>GF</v>
      </c>
      <c r="Q3292" s="5">
        <v>14377806</v>
      </c>
      <c r="R3292" s="5">
        <v>9149608.8200000003</v>
      </c>
      <c r="S3292" s="5">
        <v>5228197.18</v>
      </c>
      <c r="T3292" s="5">
        <v>0</v>
      </c>
      <c r="U3292" s="3"/>
      <c r="V3292" s="5">
        <v>5228197.18</v>
      </c>
      <c r="W3292" s="5">
        <v>0</v>
      </c>
      <c r="X3292" s="5"/>
      <c r="Y3292" s="5"/>
      <c r="Z3292" s="5">
        <f>Tbl_BalanceHistory[[#This Row],[Discretionary Recommended - Pre 2022]]+Tbl_BalanceHistory[[#This Row],[Discretionary Balance Recommended: Policy]]+Tbl_BalanceHistory[[#This Row],[Discretionary Balance Recommended: Commitments]]</f>
        <v>0</v>
      </c>
      <c r="AA3292" s="5">
        <f>Tbl_BalanceHistory[[#This Row],[Discretionary Balance]]-Tbl_BalanceHistory[[#This Row],[Discretionary Reappropriation]]</f>
        <v>5228197.18</v>
      </c>
      <c r="AB3292" s="2"/>
      <c r="AC3292" s="2"/>
      <c r="AD3292" s="2"/>
      <c r="AE3292" s="2"/>
    </row>
    <row r="3293" spans="1:31" ht="45" x14ac:dyDescent="0.25">
      <c r="A3293" s="2" t="s">
        <v>577</v>
      </c>
      <c r="B3293" s="3">
        <v>9</v>
      </c>
      <c r="C3293" s="3">
        <v>602</v>
      </c>
      <c r="D3293" s="3" t="s">
        <v>608</v>
      </c>
      <c r="E3293" s="3" t="str">
        <f>_xlfn.XLOOKUP(Tbl_BalanceHistory[[#This Row],[RespAgy]],Tbl_Agencies[Agy Code],Tbl_Agencies[Agy Sort])</f>
        <v>137000</v>
      </c>
      <c r="F3293" s="2" t="str">
        <f>Tbl_BalanceHistory[[#This Row],[RespAgy]]&amp;": "&amp;Tbl_BalanceHistory[[#This Row],[RespAgency]]</f>
        <v>602: Department of Medical Assistance Services</v>
      </c>
      <c r="G3293" s="3">
        <v>602</v>
      </c>
      <c r="H3293" s="3" t="s">
        <v>608</v>
      </c>
      <c r="I3293" s="3" t="str">
        <f>_xlfn.XLOOKUP(Tbl_BalanceHistory[[#This Row],[AgyCode]],Tbl_Agencies[Agy Code],Tbl_Agencies[Agy Sort])</f>
        <v>137000</v>
      </c>
      <c r="J3293" s="2" t="str">
        <f>Tbl_BalanceHistory[[#This Row],[AgyCode]]&amp;": "&amp;Tbl_BalanceHistory[[#This Row],[Agency Name]]</f>
        <v>602: Department of Medical Assistance Services</v>
      </c>
      <c r="K3293" s="1">
        <v>2021</v>
      </c>
      <c r="L3293" s="3">
        <v>496</v>
      </c>
      <c r="M3293" s="3" t="s">
        <v>618</v>
      </c>
      <c r="N3293" s="2" t="str">
        <f>Tbl_BalanceHistory[[#This Row],[ProgramCode]]&amp;": "&amp;Tbl_BalanceHistory[[#This Row],[Program Name]]</f>
        <v>496: Medical Assistance Management Services (Forecasted)</v>
      </c>
      <c r="O3293" s="3" t="s">
        <v>886</v>
      </c>
      <c r="P3293" s="1" t="str">
        <f>IF(Tbl_BalanceHistory[[#This Row],[FundCode]]="0100","GF",IF(Tbl_BalanceHistory[[#This Row],[FundCode]]="01000","GF","Hi Ed / OCR"))</f>
        <v>GF</v>
      </c>
      <c r="Q3293" s="5">
        <v>14377806</v>
      </c>
      <c r="R3293" s="5">
        <v>13187867.609999999</v>
      </c>
      <c r="S3293" s="5">
        <v>1189938.3899999999</v>
      </c>
      <c r="T3293" s="5">
        <v>0</v>
      </c>
      <c r="U3293" s="3"/>
      <c r="V3293" s="5">
        <v>1189938.3899999999</v>
      </c>
      <c r="W3293" s="5">
        <v>0</v>
      </c>
      <c r="X3293" s="5"/>
      <c r="Y3293" s="5"/>
      <c r="Z3293" s="5">
        <f>Tbl_BalanceHistory[[#This Row],[Discretionary Recommended - Pre 2022]]+Tbl_BalanceHistory[[#This Row],[Discretionary Balance Recommended: Policy]]+Tbl_BalanceHistory[[#This Row],[Discretionary Balance Recommended: Commitments]]</f>
        <v>0</v>
      </c>
      <c r="AA3293" s="5">
        <f>Tbl_BalanceHistory[[#This Row],[Discretionary Balance]]-Tbl_BalanceHistory[[#This Row],[Discretionary Reappropriation]]</f>
        <v>1189938.3899999999</v>
      </c>
      <c r="AB3293" s="2"/>
      <c r="AC3293" s="2"/>
      <c r="AD3293" s="2"/>
      <c r="AE3293" s="2"/>
    </row>
    <row r="3294" spans="1:31" ht="45" x14ac:dyDescent="0.25">
      <c r="A3294" s="2" t="s">
        <v>577</v>
      </c>
      <c r="B3294" s="3">
        <v>9</v>
      </c>
      <c r="C3294" s="3">
        <v>602</v>
      </c>
      <c r="D3294" s="3" t="s">
        <v>608</v>
      </c>
      <c r="E3294" s="3" t="str">
        <f>_xlfn.XLOOKUP(Tbl_BalanceHistory[[#This Row],[RespAgy]],Tbl_Agencies[Agy Code],Tbl_Agencies[Agy Sort])</f>
        <v>137000</v>
      </c>
      <c r="F3294" s="2" t="str">
        <f>Tbl_BalanceHistory[[#This Row],[RespAgy]]&amp;": "&amp;Tbl_BalanceHistory[[#This Row],[RespAgency]]</f>
        <v>602: Department of Medical Assistance Services</v>
      </c>
      <c r="G3294" s="3">
        <v>602</v>
      </c>
      <c r="H3294" s="3" t="s">
        <v>608</v>
      </c>
      <c r="I3294" s="3" t="str">
        <f>_xlfn.XLOOKUP(Tbl_BalanceHistory[[#This Row],[AgyCode]],Tbl_Agencies[Agy Code],Tbl_Agencies[Agy Sort])</f>
        <v>137000</v>
      </c>
      <c r="J3294" s="2" t="str">
        <f>Tbl_BalanceHistory[[#This Row],[AgyCode]]&amp;": "&amp;Tbl_BalanceHistory[[#This Row],[Agency Name]]</f>
        <v>602: Department of Medical Assistance Services</v>
      </c>
      <c r="K3294" s="1">
        <v>2022</v>
      </c>
      <c r="L3294" s="3">
        <v>496</v>
      </c>
      <c r="M3294" s="3" t="s">
        <v>618</v>
      </c>
      <c r="N3294" s="2" t="str">
        <f>Tbl_BalanceHistory[[#This Row],[ProgramCode]]&amp;": "&amp;Tbl_BalanceHistory[[#This Row],[Program Name]]</f>
        <v>496: Medical Assistance Management Services (Forecasted)</v>
      </c>
      <c r="O3294" s="3" t="s">
        <v>886</v>
      </c>
      <c r="P3294" s="1" t="str">
        <f>IF(Tbl_BalanceHistory[[#This Row],[FundCode]]="0100","GF",IF(Tbl_BalanceHistory[[#This Row],[FundCode]]="01000","GF","Hi Ed / OCR"))</f>
        <v>GF</v>
      </c>
      <c r="Q3294" s="5">
        <v>14392754</v>
      </c>
      <c r="R3294" s="5">
        <v>13521947.92</v>
      </c>
      <c r="S3294" s="5">
        <v>870806.08</v>
      </c>
      <c r="T3294" s="5">
        <v>0</v>
      </c>
      <c r="U3294" s="3"/>
      <c r="V3294" s="5">
        <v>870806.08</v>
      </c>
      <c r="W3294" s="5"/>
      <c r="X3294" s="5">
        <v>0</v>
      </c>
      <c r="Y3294" s="5">
        <v>0</v>
      </c>
      <c r="Z3294" s="5">
        <f>Tbl_BalanceHistory[[#This Row],[Discretionary Recommended - Pre 2022]]+Tbl_BalanceHistory[[#This Row],[Discretionary Balance Recommended: Policy]]+Tbl_BalanceHistory[[#This Row],[Discretionary Balance Recommended: Commitments]]</f>
        <v>0</v>
      </c>
      <c r="AA3294" s="5">
        <f>Tbl_BalanceHistory[[#This Row],[Discretionary Balance]]-Tbl_BalanceHistory[[#This Row],[Discretionary Reappropriation]]</f>
        <v>870806.08</v>
      </c>
      <c r="AB3294" s="2"/>
      <c r="AC3294" s="2"/>
      <c r="AD3294" s="2"/>
      <c r="AE3294" s="2"/>
    </row>
    <row r="3295" spans="1:31" ht="45" x14ac:dyDescent="0.25">
      <c r="A3295" s="2" t="s">
        <v>577</v>
      </c>
      <c r="B3295" s="3">
        <v>9</v>
      </c>
      <c r="C3295" s="3">
        <v>602</v>
      </c>
      <c r="D3295" s="3" t="s">
        <v>608</v>
      </c>
      <c r="E3295" s="3" t="str">
        <f>_xlfn.XLOOKUP(Tbl_BalanceHistory[[#This Row],[RespAgy]],Tbl_Agencies[Agy Code],Tbl_Agencies[Agy Sort])</f>
        <v>137000</v>
      </c>
      <c r="F3295" s="2" t="str">
        <f>Tbl_BalanceHistory[[#This Row],[RespAgy]]&amp;": "&amp;Tbl_BalanceHistory[[#This Row],[RespAgency]]</f>
        <v>602: Department of Medical Assistance Services</v>
      </c>
      <c r="G3295" s="3">
        <v>602</v>
      </c>
      <c r="H3295" s="3" t="s">
        <v>608</v>
      </c>
      <c r="I3295" s="3" t="str">
        <f>_xlfn.XLOOKUP(Tbl_BalanceHistory[[#This Row],[AgyCode]],Tbl_Agencies[Agy Code],Tbl_Agencies[Agy Sort])</f>
        <v>137000</v>
      </c>
      <c r="J3295" s="2" t="str">
        <f>Tbl_BalanceHistory[[#This Row],[AgyCode]]&amp;": "&amp;Tbl_BalanceHistory[[#This Row],[Agency Name]]</f>
        <v>602: Department of Medical Assistance Services</v>
      </c>
      <c r="K3295" s="1">
        <v>2023</v>
      </c>
      <c r="L3295" s="3">
        <v>496</v>
      </c>
      <c r="M3295" s="3" t="s">
        <v>618</v>
      </c>
      <c r="N3295" s="2" t="str">
        <f>Tbl_BalanceHistory[[#This Row],[ProgramCode]]&amp;": "&amp;Tbl_BalanceHistory[[#This Row],[Program Name]]</f>
        <v>496: Medical Assistance Management Services (Forecasted)</v>
      </c>
      <c r="O3295" s="3" t="s">
        <v>886</v>
      </c>
      <c r="P3295" s="1" t="str">
        <f>IF(Tbl_BalanceHistory[[#This Row],[FundCode]]="0100","GF",IF(Tbl_BalanceHistory[[#This Row],[FundCode]]="01000","GF","Hi Ed / OCR"))</f>
        <v>GF</v>
      </c>
      <c r="Q3295" s="5">
        <v>14392754</v>
      </c>
      <c r="R3295" s="5">
        <v>13276826.640000001</v>
      </c>
      <c r="S3295" s="5">
        <v>1115927.3600000001</v>
      </c>
      <c r="T3295" s="5">
        <v>0</v>
      </c>
      <c r="U3295" s="3"/>
      <c r="V3295" s="5">
        <v>1115927.3600000001</v>
      </c>
      <c r="W3295" s="5">
        <v>0</v>
      </c>
      <c r="X3295" s="5">
        <v>0</v>
      </c>
      <c r="Y3295" s="5">
        <v>0</v>
      </c>
      <c r="Z3295" s="5">
        <v>0</v>
      </c>
      <c r="AA3295" s="5">
        <v>1115927.3600000001</v>
      </c>
      <c r="AB3295" s="2"/>
      <c r="AC3295" s="2"/>
      <c r="AD3295" s="2"/>
      <c r="AE3295" s="2"/>
    </row>
    <row r="3296" spans="1:31" ht="45" x14ac:dyDescent="0.25">
      <c r="A3296" s="2" t="s">
        <v>577</v>
      </c>
      <c r="B3296" s="3">
        <v>9</v>
      </c>
      <c r="C3296" s="3">
        <v>602</v>
      </c>
      <c r="D3296" s="3" t="s">
        <v>608</v>
      </c>
      <c r="E3296" s="3" t="str">
        <f>_xlfn.XLOOKUP(Tbl_BalanceHistory[[#This Row],[RespAgy]],Tbl_Agencies[Agy Code],Tbl_Agencies[Agy Sort])</f>
        <v>137000</v>
      </c>
      <c r="F3296" s="2" t="str">
        <f>Tbl_BalanceHistory[[#This Row],[RespAgy]]&amp;": "&amp;Tbl_BalanceHistory[[#This Row],[RespAgency]]</f>
        <v>602: Department of Medical Assistance Services</v>
      </c>
      <c r="G3296" s="3">
        <v>602</v>
      </c>
      <c r="H3296" s="3" t="s">
        <v>608</v>
      </c>
      <c r="I3296" s="3" t="str">
        <f>_xlfn.XLOOKUP(Tbl_BalanceHistory[[#This Row],[AgyCode]],Tbl_Agencies[Agy Code],Tbl_Agencies[Agy Sort])</f>
        <v>137000</v>
      </c>
      <c r="J3296" s="2" t="str">
        <f>Tbl_BalanceHistory[[#This Row],[AgyCode]]&amp;": "&amp;Tbl_BalanceHistory[[#This Row],[Agency Name]]</f>
        <v>602: Department of Medical Assistance Services</v>
      </c>
      <c r="K3296" s="1">
        <v>2024</v>
      </c>
      <c r="L3296" s="3">
        <v>496</v>
      </c>
      <c r="M3296" s="3" t="s">
        <v>618</v>
      </c>
      <c r="N3296" s="2" t="str">
        <f>Tbl_BalanceHistory[[#This Row],[ProgramCode]]&amp;": "&amp;Tbl_BalanceHistory[[#This Row],[Program Name]]</f>
        <v>496: Medical Assistance Management Services (Forecasted)</v>
      </c>
      <c r="O3296" s="3" t="s">
        <v>886</v>
      </c>
      <c r="P3296" s="1" t="str">
        <f>IF(Tbl_BalanceHistory[[#This Row],[FundCode]]="0100","GF",IF(Tbl_BalanceHistory[[#This Row],[FundCode]]="01000","GF","Hi Ed / OCR"))</f>
        <v>GF</v>
      </c>
      <c r="Q3296" s="5">
        <v>14392754</v>
      </c>
      <c r="R3296" s="5">
        <v>14280064.66</v>
      </c>
      <c r="S3296" s="5">
        <v>112689.34</v>
      </c>
      <c r="T3296" s="5">
        <v>0</v>
      </c>
      <c r="U3296" s="3"/>
      <c r="V3296" s="5">
        <v>112689.34</v>
      </c>
      <c r="W3296" s="5">
        <v>0</v>
      </c>
      <c r="X3296" s="5">
        <v>0</v>
      </c>
      <c r="Y3296" s="5">
        <v>0</v>
      </c>
      <c r="Z3296" s="5">
        <v>0</v>
      </c>
      <c r="AA3296" s="5">
        <v>112689.34</v>
      </c>
      <c r="AB3296" s="2"/>
      <c r="AC3296" s="2"/>
      <c r="AD3296" s="2"/>
      <c r="AE3296" s="2"/>
    </row>
    <row r="3297" spans="1:31" ht="75" x14ac:dyDescent="0.25">
      <c r="A3297" s="2" t="s">
        <v>2025</v>
      </c>
      <c r="B3297" s="3">
        <v>9</v>
      </c>
      <c r="C3297" s="3">
        <v>602</v>
      </c>
      <c r="D3297" s="3" t="s">
        <v>608</v>
      </c>
      <c r="E3297" s="3" t="str">
        <f>_xlfn.XLOOKUP(Tbl_BalanceHistory[[#This Row],[RespAgy]],Tbl_Agencies[Agy Code],Tbl_Agencies[Agy Sort])</f>
        <v>137000</v>
      </c>
      <c r="F3297" s="2" t="str">
        <f>Tbl_BalanceHistory[[#This Row],[RespAgy]]&amp;": "&amp;Tbl_BalanceHistory[[#This Row],[RespAgency]]</f>
        <v>602: Department of Medical Assistance Services</v>
      </c>
      <c r="G3297" s="3">
        <v>602</v>
      </c>
      <c r="H3297" s="3" t="s">
        <v>608</v>
      </c>
      <c r="I3297" s="3" t="str">
        <f>_xlfn.XLOOKUP(Tbl_BalanceHistory[[#This Row],[AgyCode]],Tbl_Agencies[Agy Code],Tbl_Agencies[Agy Sort])</f>
        <v>137000</v>
      </c>
      <c r="J3297" s="2" t="str">
        <f>Tbl_BalanceHistory[[#This Row],[AgyCode]]&amp;": "&amp;Tbl_BalanceHistory[[#This Row],[Agency Name]]</f>
        <v>602: Department of Medical Assistance Services</v>
      </c>
      <c r="K3297" s="1">
        <v>2014</v>
      </c>
      <c r="L3297" s="3">
        <v>499</v>
      </c>
      <c r="M3297" s="3" t="s">
        <v>62</v>
      </c>
      <c r="N3297" s="2" t="str">
        <f>Tbl_BalanceHistory[[#This Row],[ProgramCode]]&amp;": "&amp;Tbl_BalanceHistory[[#This Row],[Program Name]]</f>
        <v>499: Administrative and Support Services</v>
      </c>
      <c r="O3297" s="3" t="s">
        <v>1730</v>
      </c>
      <c r="P3297" s="1" t="str">
        <f>IF(Tbl_BalanceHistory[[#This Row],[FundCode]]="0100","GF",IF(Tbl_BalanceHistory[[#This Row],[FundCode]]="01000","GF","Hi Ed / OCR"))</f>
        <v>GF</v>
      </c>
      <c r="Q3297" s="5">
        <v>73984054</v>
      </c>
      <c r="R3297" s="5">
        <v>67389786.680000007</v>
      </c>
      <c r="S3297" s="5">
        <v>6594267</v>
      </c>
      <c r="T3297" s="5">
        <v>0</v>
      </c>
      <c r="U3297" s="3"/>
      <c r="V3297" s="5">
        <v>6594267</v>
      </c>
      <c r="W3297" s="5">
        <v>4817298</v>
      </c>
      <c r="X3297" s="5"/>
      <c r="Y3297" s="5"/>
      <c r="Z3297" s="5">
        <f>Tbl_BalanceHistory[[#This Row],[Discretionary Recommended - Pre 2022]]+Tbl_BalanceHistory[[#This Row],[Discretionary Balance Recommended: Policy]]+Tbl_BalanceHistory[[#This Row],[Discretionary Balance Recommended: Commitments]]</f>
        <v>4817298</v>
      </c>
      <c r="AA3297" s="5">
        <f>Tbl_BalanceHistory[[#This Row],[Discretionary Balance]]-Tbl_BalanceHistory[[#This Row],[Discretionary Reappropriation]]</f>
        <v>1776969</v>
      </c>
      <c r="AB3297" s="2" t="s">
        <v>2045</v>
      </c>
      <c r="AC3297" s="2"/>
      <c r="AD3297" s="2"/>
      <c r="AE3297" s="2"/>
    </row>
    <row r="3298" spans="1:31" ht="75" x14ac:dyDescent="0.25">
      <c r="A3298" s="2" t="s">
        <v>2025</v>
      </c>
      <c r="B3298" s="3">
        <v>9</v>
      </c>
      <c r="C3298" s="3">
        <v>602</v>
      </c>
      <c r="D3298" s="3" t="s">
        <v>608</v>
      </c>
      <c r="E3298" s="3" t="str">
        <f>_xlfn.XLOOKUP(Tbl_BalanceHistory[[#This Row],[RespAgy]],Tbl_Agencies[Agy Code],Tbl_Agencies[Agy Sort])</f>
        <v>137000</v>
      </c>
      <c r="F3298" s="2" t="str">
        <f>Tbl_BalanceHistory[[#This Row],[RespAgy]]&amp;": "&amp;Tbl_BalanceHistory[[#This Row],[RespAgency]]</f>
        <v>602: Department of Medical Assistance Services</v>
      </c>
      <c r="G3298" s="3">
        <v>602</v>
      </c>
      <c r="H3298" s="3" t="s">
        <v>608</v>
      </c>
      <c r="I3298" s="3" t="str">
        <f>_xlfn.XLOOKUP(Tbl_BalanceHistory[[#This Row],[AgyCode]],Tbl_Agencies[Agy Code],Tbl_Agencies[Agy Sort])</f>
        <v>137000</v>
      </c>
      <c r="J3298" s="2" t="str">
        <f>Tbl_BalanceHistory[[#This Row],[AgyCode]]&amp;": "&amp;Tbl_BalanceHistory[[#This Row],[Agency Name]]</f>
        <v>602: Department of Medical Assistance Services</v>
      </c>
      <c r="K3298" s="1">
        <v>2015</v>
      </c>
      <c r="L3298" s="3">
        <v>499</v>
      </c>
      <c r="M3298" s="3" t="s">
        <v>62</v>
      </c>
      <c r="N3298" s="2" t="str">
        <f>Tbl_BalanceHistory[[#This Row],[ProgramCode]]&amp;": "&amp;Tbl_BalanceHistory[[#This Row],[Program Name]]</f>
        <v>499: Administrative and Support Services</v>
      </c>
      <c r="O3298" s="3" t="s">
        <v>1730</v>
      </c>
      <c r="P3298" s="1" t="str">
        <f>IF(Tbl_BalanceHistory[[#This Row],[FundCode]]="0100","GF",IF(Tbl_BalanceHistory[[#This Row],[FundCode]]="01000","GF","Hi Ed / OCR"))</f>
        <v>GF</v>
      </c>
      <c r="Q3298" s="5">
        <v>72964583</v>
      </c>
      <c r="R3298" s="5">
        <v>71461723</v>
      </c>
      <c r="S3298" s="5">
        <v>1502859</v>
      </c>
      <c r="T3298" s="5">
        <v>0</v>
      </c>
      <c r="U3298" s="3"/>
      <c r="V3298" s="5">
        <v>1502859</v>
      </c>
      <c r="W3298" s="5">
        <v>1502859</v>
      </c>
      <c r="X3298" s="5"/>
      <c r="Y3298" s="5"/>
      <c r="Z3298" s="5">
        <f>Tbl_BalanceHistory[[#This Row],[Discretionary Recommended - Pre 2022]]+Tbl_BalanceHistory[[#This Row],[Discretionary Balance Recommended: Policy]]+Tbl_BalanceHistory[[#This Row],[Discretionary Balance Recommended: Commitments]]</f>
        <v>1502859</v>
      </c>
      <c r="AA3298" s="5">
        <f>Tbl_BalanceHistory[[#This Row],[Discretionary Balance]]-Tbl_BalanceHistory[[#This Row],[Discretionary Reappropriation]]</f>
        <v>0</v>
      </c>
      <c r="AB3298" s="2" t="s">
        <v>2046</v>
      </c>
      <c r="AC3298" s="2"/>
      <c r="AD3298" s="2"/>
      <c r="AE3298" s="2"/>
    </row>
    <row r="3299" spans="1:31" ht="75" x14ac:dyDescent="0.25">
      <c r="A3299" s="2" t="s">
        <v>2025</v>
      </c>
      <c r="B3299" s="3">
        <v>9</v>
      </c>
      <c r="C3299" s="3">
        <v>602</v>
      </c>
      <c r="D3299" s="3" t="s">
        <v>608</v>
      </c>
      <c r="E3299" s="3" t="str">
        <f>_xlfn.XLOOKUP(Tbl_BalanceHistory[[#This Row],[RespAgy]],Tbl_Agencies[Agy Code],Tbl_Agencies[Agy Sort])</f>
        <v>137000</v>
      </c>
      <c r="F3299" s="2" t="str">
        <f>Tbl_BalanceHistory[[#This Row],[RespAgy]]&amp;": "&amp;Tbl_BalanceHistory[[#This Row],[RespAgency]]</f>
        <v>602: Department of Medical Assistance Services</v>
      </c>
      <c r="G3299" s="3">
        <v>602</v>
      </c>
      <c r="H3299" s="3" t="s">
        <v>608</v>
      </c>
      <c r="I3299" s="3" t="str">
        <f>_xlfn.XLOOKUP(Tbl_BalanceHistory[[#This Row],[AgyCode]],Tbl_Agencies[Agy Code],Tbl_Agencies[Agy Sort])</f>
        <v>137000</v>
      </c>
      <c r="J3299" s="2" t="str">
        <f>Tbl_BalanceHistory[[#This Row],[AgyCode]]&amp;": "&amp;Tbl_BalanceHistory[[#This Row],[Agency Name]]</f>
        <v>602: Department of Medical Assistance Services</v>
      </c>
      <c r="K3299" s="1">
        <v>2016</v>
      </c>
      <c r="L3299" s="3">
        <v>499</v>
      </c>
      <c r="M3299" s="3" t="s">
        <v>62</v>
      </c>
      <c r="N3299" s="2" t="str">
        <f>Tbl_BalanceHistory[[#This Row],[ProgramCode]]&amp;": "&amp;Tbl_BalanceHistory[[#This Row],[Program Name]]</f>
        <v>499: Administrative and Support Services</v>
      </c>
      <c r="O3299" s="3" t="s">
        <v>1730</v>
      </c>
      <c r="P3299" s="1" t="str">
        <f>IF(Tbl_BalanceHistory[[#This Row],[FundCode]]="0100","GF",IF(Tbl_BalanceHistory[[#This Row],[FundCode]]="01000","GF","Hi Ed / OCR"))</f>
        <v>GF</v>
      </c>
      <c r="Q3299" s="5">
        <v>55154023</v>
      </c>
      <c r="R3299" s="5">
        <v>52307505.43</v>
      </c>
      <c r="S3299" s="5">
        <v>2846517</v>
      </c>
      <c r="T3299" s="5">
        <v>0</v>
      </c>
      <c r="U3299" s="3"/>
      <c r="V3299" s="5">
        <v>2846517</v>
      </c>
      <c r="W3299" s="5">
        <v>432897</v>
      </c>
      <c r="X3299" s="5"/>
      <c r="Y3299" s="5"/>
      <c r="Z3299" s="5">
        <f>Tbl_BalanceHistory[[#This Row],[Discretionary Recommended - Pre 2022]]+Tbl_BalanceHistory[[#This Row],[Discretionary Balance Recommended: Policy]]+Tbl_BalanceHistory[[#This Row],[Discretionary Balance Recommended: Commitments]]</f>
        <v>432897</v>
      </c>
      <c r="AA3299" s="5">
        <f>Tbl_BalanceHistory[[#This Row],[Discretionary Balance]]-Tbl_BalanceHistory[[#This Row],[Discretionary Reappropriation]]</f>
        <v>2413620</v>
      </c>
      <c r="AB3299" s="2" t="s">
        <v>2047</v>
      </c>
      <c r="AC3299" s="2"/>
      <c r="AD3299" s="2"/>
      <c r="AE3299" s="2"/>
    </row>
    <row r="3300" spans="1:31" ht="210" x14ac:dyDescent="0.25">
      <c r="A3300" s="2" t="s">
        <v>2025</v>
      </c>
      <c r="B3300" s="3">
        <v>9</v>
      </c>
      <c r="C3300" s="3">
        <v>602</v>
      </c>
      <c r="D3300" s="3" t="s">
        <v>608</v>
      </c>
      <c r="E3300" s="3" t="str">
        <f>_xlfn.XLOOKUP(Tbl_BalanceHistory[[#This Row],[RespAgy]],Tbl_Agencies[Agy Code],Tbl_Agencies[Agy Sort])</f>
        <v>137000</v>
      </c>
      <c r="F3300" s="2" t="str">
        <f>Tbl_BalanceHistory[[#This Row],[RespAgy]]&amp;": "&amp;Tbl_BalanceHistory[[#This Row],[RespAgency]]</f>
        <v>602: Department of Medical Assistance Services</v>
      </c>
      <c r="G3300" s="3">
        <v>602</v>
      </c>
      <c r="H3300" s="3" t="s">
        <v>608</v>
      </c>
      <c r="I3300" s="3" t="str">
        <f>_xlfn.XLOOKUP(Tbl_BalanceHistory[[#This Row],[AgyCode]],Tbl_Agencies[Agy Code],Tbl_Agencies[Agy Sort])</f>
        <v>137000</v>
      </c>
      <c r="J3300" s="2" t="str">
        <f>Tbl_BalanceHistory[[#This Row],[AgyCode]]&amp;": "&amp;Tbl_BalanceHistory[[#This Row],[Agency Name]]</f>
        <v>602: Department of Medical Assistance Services</v>
      </c>
      <c r="K3300" s="1">
        <v>2017</v>
      </c>
      <c r="L3300" s="3">
        <v>499</v>
      </c>
      <c r="M3300" s="3" t="s">
        <v>62</v>
      </c>
      <c r="N3300" s="2" t="str">
        <f>Tbl_BalanceHistory[[#This Row],[ProgramCode]]&amp;": "&amp;Tbl_BalanceHistory[[#This Row],[Program Name]]</f>
        <v>499: Administrative and Support Services</v>
      </c>
      <c r="O3300" s="3" t="s">
        <v>886</v>
      </c>
      <c r="P3300" s="1" t="str">
        <f>IF(Tbl_BalanceHistory[[#This Row],[FundCode]]="0100","GF",IF(Tbl_BalanceHistory[[#This Row],[FundCode]]="01000","GF","Hi Ed / OCR"))</f>
        <v>GF</v>
      </c>
      <c r="Q3300" s="5">
        <v>57871607</v>
      </c>
      <c r="R3300" s="5">
        <v>52653045.549999997</v>
      </c>
      <c r="S3300" s="5">
        <v>5218561</v>
      </c>
      <c r="T3300" s="5">
        <v>0</v>
      </c>
      <c r="U3300" s="3"/>
      <c r="V3300" s="5">
        <v>5218561</v>
      </c>
      <c r="W3300" s="5">
        <v>1684631</v>
      </c>
      <c r="X3300" s="5"/>
      <c r="Y3300" s="5"/>
      <c r="Z3300" s="5">
        <f>Tbl_BalanceHistory[[#This Row],[Discretionary Recommended - Pre 2022]]+Tbl_BalanceHistory[[#This Row],[Discretionary Balance Recommended: Policy]]+Tbl_BalanceHistory[[#This Row],[Discretionary Balance Recommended: Commitments]]</f>
        <v>1684631</v>
      </c>
      <c r="AA3300" s="5">
        <f>Tbl_BalanceHistory[[#This Row],[Discretionary Balance]]-Tbl_BalanceHistory[[#This Row],[Discretionary Reappropriation]]</f>
        <v>3533930</v>
      </c>
      <c r="AB3300" s="2" t="s">
        <v>2048</v>
      </c>
      <c r="AC3300" s="2"/>
      <c r="AD3300" s="2"/>
      <c r="AE3300" s="2"/>
    </row>
    <row r="3301" spans="1:31" ht="120" x14ac:dyDescent="0.25">
      <c r="A3301" s="2" t="s">
        <v>2025</v>
      </c>
      <c r="B3301" s="3">
        <v>9</v>
      </c>
      <c r="C3301" s="3">
        <v>602</v>
      </c>
      <c r="D3301" s="3" t="s">
        <v>608</v>
      </c>
      <c r="E3301" s="3" t="str">
        <f>_xlfn.XLOOKUP(Tbl_BalanceHistory[[#This Row],[RespAgy]],Tbl_Agencies[Agy Code],Tbl_Agencies[Agy Sort])</f>
        <v>137000</v>
      </c>
      <c r="F3301" s="2" t="str">
        <f>Tbl_BalanceHistory[[#This Row],[RespAgy]]&amp;": "&amp;Tbl_BalanceHistory[[#This Row],[RespAgency]]</f>
        <v>602: Department of Medical Assistance Services</v>
      </c>
      <c r="G3301" s="3">
        <v>602</v>
      </c>
      <c r="H3301" s="3" t="s">
        <v>608</v>
      </c>
      <c r="I3301" s="3" t="str">
        <f>_xlfn.XLOOKUP(Tbl_BalanceHistory[[#This Row],[AgyCode]],Tbl_Agencies[Agy Code],Tbl_Agencies[Agy Sort])</f>
        <v>137000</v>
      </c>
      <c r="J3301" s="2" t="str">
        <f>Tbl_BalanceHistory[[#This Row],[AgyCode]]&amp;": "&amp;Tbl_BalanceHistory[[#This Row],[Agency Name]]</f>
        <v>602: Department of Medical Assistance Services</v>
      </c>
      <c r="K3301" s="1">
        <v>2018</v>
      </c>
      <c r="L3301" s="3">
        <v>499</v>
      </c>
      <c r="M3301" s="3" t="s">
        <v>62</v>
      </c>
      <c r="N3301" s="2" t="str">
        <f>Tbl_BalanceHistory[[#This Row],[ProgramCode]]&amp;": "&amp;Tbl_BalanceHistory[[#This Row],[Program Name]]</f>
        <v>499: Administrative and Support Services</v>
      </c>
      <c r="O3301" s="3" t="s">
        <v>886</v>
      </c>
      <c r="P3301" s="1" t="str">
        <f>IF(Tbl_BalanceHistory[[#This Row],[FundCode]]="0100","GF",IF(Tbl_BalanceHistory[[#This Row],[FundCode]]="01000","GF","Hi Ed / OCR"))</f>
        <v>GF</v>
      </c>
      <c r="Q3301" s="5">
        <v>70491879</v>
      </c>
      <c r="R3301" s="5">
        <v>57652764.289999999</v>
      </c>
      <c r="S3301" s="5">
        <v>12839114</v>
      </c>
      <c r="T3301" s="5">
        <v>0</v>
      </c>
      <c r="U3301" s="3"/>
      <c r="V3301" s="5">
        <v>12839114</v>
      </c>
      <c r="W3301" s="5">
        <v>0</v>
      </c>
      <c r="X3301" s="5"/>
      <c r="Y3301" s="5"/>
      <c r="Z3301" s="5">
        <f>Tbl_BalanceHistory[[#This Row],[Discretionary Recommended - Pre 2022]]+Tbl_BalanceHistory[[#This Row],[Discretionary Balance Recommended: Policy]]+Tbl_BalanceHistory[[#This Row],[Discretionary Balance Recommended: Commitments]]</f>
        <v>0</v>
      </c>
      <c r="AA3301" s="5">
        <f>Tbl_BalanceHistory[[#This Row],[Discretionary Balance]]-Tbl_BalanceHistory[[#This Row],[Discretionary Reappropriation]]</f>
        <v>12839114</v>
      </c>
      <c r="AB3301" s="2" t="s">
        <v>2049</v>
      </c>
      <c r="AC3301" s="2"/>
      <c r="AD3301" s="2"/>
      <c r="AE3301" s="2"/>
    </row>
    <row r="3302" spans="1:31" ht="45" x14ac:dyDescent="0.25">
      <c r="A3302" s="2" t="s">
        <v>2025</v>
      </c>
      <c r="B3302" s="3">
        <v>9</v>
      </c>
      <c r="C3302" s="3">
        <v>602</v>
      </c>
      <c r="D3302" s="3" t="s">
        <v>608</v>
      </c>
      <c r="E3302" s="3" t="str">
        <f>_xlfn.XLOOKUP(Tbl_BalanceHistory[[#This Row],[RespAgy]],Tbl_Agencies[Agy Code],Tbl_Agencies[Agy Sort])</f>
        <v>137000</v>
      </c>
      <c r="F3302" s="2" t="str">
        <f>Tbl_BalanceHistory[[#This Row],[RespAgy]]&amp;": "&amp;Tbl_BalanceHistory[[#This Row],[RespAgency]]</f>
        <v>602: Department of Medical Assistance Services</v>
      </c>
      <c r="G3302" s="3">
        <v>602</v>
      </c>
      <c r="H3302" s="3" t="s">
        <v>608</v>
      </c>
      <c r="I3302" s="3" t="str">
        <f>_xlfn.XLOOKUP(Tbl_BalanceHistory[[#This Row],[AgyCode]],Tbl_Agencies[Agy Code],Tbl_Agencies[Agy Sort])</f>
        <v>137000</v>
      </c>
      <c r="J3302" s="2" t="str">
        <f>Tbl_BalanceHistory[[#This Row],[AgyCode]]&amp;": "&amp;Tbl_BalanceHistory[[#This Row],[Agency Name]]</f>
        <v>602: Department of Medical Assistance Services</v>
      </c>
      <c r="K3302" s="1">
        <v>2019</v>
      </c>
      <c r="L3302" s="3">
        <v>499</v>
      </c>
      <c r="M3302" s="3" t="s">
        <v>62</v>
      </c>
      <c r="N3302" s="2" t="str">
        <f>Tbl_BalanceHistory[[#This Row],[ProgramCode]]&amp;": "&amp;Tbl_BalanceHistory[[#This Row],[Program Name]]</f>
        <v>499: Administrative and Support Services</v>
      </c>
      <c r="O3302" s="3" t="s">
        <v>886</v>
      </c>
      <c r="P3302" s="1" t="str">
        <f>IF(Tbl_BalanceHistory[[#This Row],[FundCode]]="0100","GF",IF(Tbl_BalanceHistory[[#This Row],[FundCode]]="01000","GF","Hi Ed / OCR"))</f>
        <v>GF</v>
      </c>
      <c r="Q3302" s="5">
        <v>102264424</v>
      </c>
      <c r="R3302" s="5">
        <v>98848079.310000002</v>
      </c>
      <c r="S3302" s="5">
        <v>3416344.69</v>
      </c>
      <c r="T3302" s="5">
        <v>0</v>
      </c>
      <c r="U3302" s="3"/>
      <c r="V3302" s="5">
        <v>3416344.69</v>
      </c>
      <c r="W3302" s="5">
        <v>2398249</v>
      </c>
      <c r="X3302" s="5"/>
      <c r="Y3302" s="5"/>
      <c r="Z3302" s="5">
        <f>Tbl_BalanceHistory[[#This Row],[Discretionary Recommended - Pre 2022]]+Tbl_BalanceHistory[[#This Row],[Discretionary Balance Recommended: Policy]]+Tbl_BalanceHistory[[#This Row],[Discretionary Balance Recommended: Commitments]]</f>
        <v>2398249</v>
      </c>
      <c r="AA3302" s="5">
        <f>Tbl_BalanceHistory[[#This Row],[Discretionary Balance]]-Tbl_BalanceHistory[[#This Row],[Discretionary Reappropriation]]</f>
        <v>1018095.69</v>
      </c>
      <c r="AB3302" s="2" t="s">
        <v>2050</v>
      </c>
      <c r="AC3302" s="2"/>
      <c r="AD3302" s="2"/>
      <c r="AE3302" s="2"/>
    </row>
    <row r="3303" spans="1:31" ht="45" x14ac:dyDescent="0.25">
      <c r="A3303" s="2" t="s">
        <v>577</v>
      </c>
      <c r="B3303" s="3">
        <v>9</v>
      </c>
      <c r="C3303" s="3">
        <v>602</v>
      </c>
      <c r="D3303" s="3" t="s">
        <v>608</v>
      </c>
      <c r="E3303" s="3" t="str">
        <f>_xlfn.XLOOKUP(Tbl_BalanceHistory[[#This Row],[RespAgy]],Tbl_Agencies[Agy Code],Tbl_Agencies[Agy Sort])</f>
        <v>137000</v>
      </c>
      <c r="F3303" s="2" t="str">
        <f>Tbl_BalanceHistory[[#This Row],[RespAgy]]&amp;": "&amp;Tbl_BalanceHistory[[#This Row],[RespAgency]]</f>
        <v>602: Department of Medical Assistance Services</v>
      </c>
      <c r="G3303" s="3">
        <v>602</v>
      </c>
      <c r="H3303" s="3" t="s">
        <v>608</v>
      </c>
      <c r="I3303" s="3" t="str">
        <f>_xlfn.XLOOKUP(Tbl_BalanceHistory[[#This Row],[AgyCode]],Tbl_Agencies[Agy Code],Tbl_Agencies[Agy Sort])</f>
        <v>137000</v>
      </c>
      <c r="J3303" s="2" t="str">
        <f>Tbl_BalanceHistory[[#This Row],[AgyCode]]&amp;": "&amp;Tbl_BalanceHistory[[#This Row],[Agency Name]]</f>
        <v>602: Department of Medical Assistance Services</v>
      </c>
      <c r="K3303" s="1">
        <v>2020</v>
      </c>
      <c r="L3303" s="3">
        <v>499</v>
      </c>
      <c r="M3303" s="3" t="s">
        <v>62</v>
      </c>
      <c r="N3303" s="2" t="str">
        <f>Tbl_BalanceHistory[[#This Row],[ProgramCode]]&amp;": "&amp;Tbl_BalanceHistory[[#This Row],[Program Name]]</f>
        <v>499: Administrative and Support Services</v>
      </c>
      <c r="O3303" s="3" t="s">
        <v>886</v>
      </c>
      <c r="P3303" s="1" t="str">
        <f>IF(Tbl_BalanceHistory[[#This Row],[FundCode]]="0100","GF",IF(Tbl_BalanceHistory[[#This Row],[FundCode]]="01000","GF","Hi Ed / OCR"))</f>
        <v>GF</v>
      </c>
      <c r="Q3303" s="5">
        <v>66094812</v>
      </c>
      <c r="R3303" s="5">
        <v>62061979.82</v>
      </c>
      <c r="S3303" s="5">
        <v>4032832.18</v>
      </c>
      <c r="T3303" s="5">
        <v>0</v>
      </c>
      <c r="U3303" s="3"/>
      <c r="V3303" s="5">
        <v>4032832.18</v>
      </c>
      <c r="W3303" s="5">
        <v>0</v>
      </c>
      <c r="X3303" s="5"/>
      <c r="Y3303" s="5"/>
      <c r="Z3303" s="5">
        <f>Tbl_BalanceHistory[[#This Row],[Discretionary Recommended - Pre 2022]]+Tbl_BalanceHistory[[#This Row],[Discretionary Balance Recommended: Policy]]+Tbl_BalanceHistory[[#This Row],[Discretionary Balance Recommended: Commitments]]</f>
        <v>0</v>
      </c>
      <c r="AA3303" s="5">
        <f>Tbl_BalanceHistory[[#This Row],[Discretionary Balance]]-Tbl_BalanceHistory[[#This Row],[Discretionary Reappropriation]]</f>
        <v>4032832.18</v>
      </c>
      <c r="AB3303" s="2"/>
      <c r="AC3303" s="2"/>
      <c r="AD3303" s="2"/>
      <c r="AE3303" s="2"/>
    </row>
    <row r="3304" spans="1:31" ht="45" x14ac:dyDescent="0.25">
      <c r="A3304" s="2" t="s">
        <v>577</v>
      </c>
      <c r="B3304" s="3">
        <v>9</v>
      </c>
      <c r="C3304" s="3">
        <v>602</v>
      </c>
      <c r="D3304" s="3" t="s">
        <v>608</v>
      </c>
      <c r="E3304" s="3" t="str">
        <f>_xlfn.XLOOKUP(Tbl_BalanceHistory[[#This Row],[RespAgy]],Tbl_Agencies[Agy Code],Tbl_Agencies[Agy Sort])</f>
        <v>137000</v>
      </c>
      <c r="F3304" s="2" t="str">
        <f>Tbl_BalanceHistory[[#This Row],[RespAgy]]&amp;": "&amp;Tbl_BalanceHistory[[#This Row],[RespAgency]]</f>
        <v>602: Department of Medical Assistance Services</v>
      </c>
      <c r="G3304" s="3">
        <v>602</v>
      </c>
      <c r="H3304" s="3" t="s">
        <v>608</v>
      </c>
      <c r="I3304" s="3" t="str">
        <f>_xlfn.XLOOKUP(Tbl_BalanceHistory[[#This Row],[AgyCode]],Tbl_Agencies[Agy Code],Tbl_Agencies[Agy Sort])</f>
        <v>137000</v>
      </c>
      <c r="J3304" s="2" t="str">
        <f>Tbl_BalanceHistory[[#This Row],[AgyCode]]&amp;": "&amp;Tbl_BalanceHistory[[#This Row],[Agency Name]]</f>
        <v>602: Department of Medical Assistance Services</v>
      </c>
      <c r="K3304" s="1">
        <v>2021</v>
      </c>
      <c r="L3304" s="3">
        <v>499</v>
      </c>
      <c r="M3304" s="3" t="s">
        <v>62</v>
      </c>
      <c r="N3304" s="2" t="str">
        <f>Tbl_BalanceHistory[[#This Row],[ProgramCode]]&amp;": "&amp;Tbl_BalanceHistory[[#This Row],[Program Name]]</f>
        <v>499: Administrative and Support Services</v>
      </c>
      <c r="O3304" s="3" t="s">
        <v>886</v>
      </c>
      <c r="P3304" s="1" t="str">
        <f>IF(Tbl_BalanceHistory[[#This Row],[FundCode]]="0100","GF",IF(Tbl_BalanceHistory[[#This Row],[FundCode]]="01000","GF","Hi Ed / OCR"))</f>
        <v>GF</v>
      </c>
      <c r="Q3304" s="5">
        <v>64126618</v>
      </c>
      <c r="R3304" s="5">
        <v>64086520.399999999</v>
      </c>
      <c r="S3304" s="5">
        <v>40097.599999999999</v>
      </c>
      <c r="T3304" s="5">
        <v>0</v>
      </c>
      <c r="U3304" s="3"/>
      <c r="V3304" s="5">
        <v>40097.599999999999</v>
      </c>
      <c r="W3304" s="5">
        <v>0</v>
      </c>
      <c r="X3304" s="5"/>
      <c r="Y3304" s="5"/>
      <c r="Z3304" s="5">
        <f>Tbl_BalanceHistory[[#This Row],[Discretionary Recommended - Pre 2022]]+Tbl_BalanceHistory[[#This Row],[Discretionary Balance Recommended: Policy]]+Tbl_BalanceHistory[[#This Row],[Discretionary Balance Recommended: Commitments]]</f>
        <v>0</v>
      </c>
      <c r="AA3304" s="5">
        <f>Tbl_BalanceHistory[[#This Row],[Discretionary Balance]]-Tbl_BalanceHistory[[#This Row],[Discretionary Reappropriation]]</f>
        <v>40097.599999999999</v>
      </c>
      <c r="AB3304" s="2"/>
      <c r="AC3304" s="2"/>
      <c r="AD3304" s="2"/>
      <c r="AE3304" s="2"/>
    </row>
    <row r="3305" spans="1:31" ht="45" x14ac:dyDescent="0.25">
      <c r="A3305" s="2" t="s">
        <v>577</v>
      </c>
      <c r="B3305" s="3">
        <v>9</v>
      </c>
      <c r="C3305" s="3">
        <v>602</v>
      </c>
      <c r="D3305" s="3" t="s">
        <v>608</v>
      </c>
      <c r="E3305" s="3" t="str">
        <f>_xlfn.XLOOKUP(Tbl_BalanceHistory[[#This Row],[RespAgy]],Tbl_Agencies[Agy Code],Tbl_Agencies[Agy Sort])</f>
        <v>137000</v>
      </c>
      <c r="F3305" s="2" t="str">
        <f>Tbl_BalanceHistory[[#This Row],[RespAgy]]&amp;": "&amp;Tbl_BalanceHistory[[#This Row],[RespAgency]]</f>
        <v>602: Department of Medical Assistance Services</v>
      </c>
      <c r="G3305" s="3">
        <v>602</v>
      </c>
      <c r="H3305" s="3" t="s">
        <v>608</v>
      </c>
      <c r="I3305" s="3" t="str">
        <f>_xlfn.XLOOKUP(Tbl_BalanceHistory[[#This Row],[AgyCode]],Tbl_Agencies[Agy Code],Tbl_Agencies[Agy Sort])</f>
        <v>137000</v>
      </c>
      <c r="J3305" s="2" t="str">
        <f>Tbl_BalanceHistory[[#This Row],[AgyCode]]&amp;": "&amp;Tbl_BalanceHistory[[#This Row],[Agency Name]]</f>
        <v>602: Department of Medical Assistance Services</v>
      </c>
      <c r="K3305" s="1">
        <v>2022</v>
      </c>
      <c r="L3305" s="3">
        <v>499</v>
      </c>
      <c r="M3305" s="3" t="s">
        <v>62</v>
      </c>
      <c r="N3305" s="2" t="str">
        <f>Tbl_BalanceHistory[[#This Row],[ProgramCode]]&amp;": "&amp;Tbl_BalanceHistory[[#This Row],[Program Name]]</f>
        <v>499: Administrative and Support Services</v>
      </c>
      <c r="O3305" s="3" t="s">
        <v>886</v>
      </c>
      <c r="P3305" s="1" t="str">
        <f>IF(Tbl_BalanceHistory[[#This Row],[FundCode]]="0100","GF",IF(Tbl_BalanceHistory[[#This Row],[FundCode]]="01000","GF","Hi Ed / OCR"))</f>
        <v>GF</v>
      </c>
      <c r="Q3305" s="5">
        <v>72786941</v>
      </c>
      <c r="R3305" s="5">
        <v>72076916.439999998</v>
      </c>
      <c r="S3305" s="5">
        <v>710024.56</v>
      </c>
      <c r="T3305" s="5">
        <v>0</v>
      </c>
      <c r="U3305" s="3"/>
      <c r="V3305" s="5">
        <v>710024.56</v>
      </c>
      <c r="W3305" s="5"/>
      <c r="X3305" s="5">
        <v>0</v>
      </c>
      <c r="Y3305" s="5">
        <v>0</v>
      </c>
      <c r="Z3305" s="5">
        <f>Tbl_BalanceHistory[[#This Row],[Discretionary Recommended - Pre 2022]]+Tbl_BalanceHistory[[#This Row],[Discretionary Balance Recommended: Policy]]+Tbl_BalanceHistory[[#This Row],[Discretionary Balance Recommended: Commitments]]</f>
        <v>0</v>
      </c>
      <c r="AA3305" s="5">
        <f>Tbl_BalanceHistory[[#This Row],[Discretionary Balance]]-Tbl_BalanceHistory[[#This Row],[Discretionary Reappropriation]]</f>
        <v>710024.56</v>
      </c>
      <c r="AB3305" s="2"/>
      <c r="AC3305" s="2"/>
      <c r="AD3305" s="2"/>
      <c r="AE3305" s="2"/>
    </row>
    <row r="3306" spans="1:31" ht="45" x14ac:dyDescent="0.25">
      <c r="A3306" s="2" t="s">
        <v>577</v>
      </c>
      <c r="B3306" s="3">
        <v>9</v>
      </c>
      <c r="C3306" s="3">
        <v>602</v>
      </c>
      <c r="D3306" s="3" t="s">
        <v>608</v>
      </c>
      <c r="E3306" s="3" t="str">
        <f>_xlfn.XLOOKUP(Tbl_BalanceHistory[[#This Row],[RespAgy]],Tbl_Agencies[Agy Code],Tbl_Agencies[Agy Sort])</f>
        <v>137000</v>
      </c>
      <c r="F3306" s="2" t="str">
        <f>Tbl_BalanceHistory[[#This Row],[RespAgy]]&amp;": "&amp;Tbl_BalanceHistory[[#This Row],[RespAgency]]</f>
        <v>602: Department of Medical Assistance Services</v>
      </c>
      <c r="G3306" s="3">
        <v>602</v>
      </c>
      <c r="H3306" s="3" t="s">
        <v>608</v>
      </c>
      <c r="I3306" s="3" t="str">
        <f>_xlfn.XLOOKUP(Tbl_BalanceHistory[[#This Row],[AgyCode]],Tbl_Agencies[Agy Code],Tbl_Agencies[Agy Sort])</f>
        <v>137000</v>
      </c>
      <c r="J3306" s="2" t="str">
        <f>Tbl_BalanceHistory[[#This Row],[AgyCode]]&amp;": "&amp;Tbl_BalanceHistory[[#This Row],[Agency Name]]</f>
        <v>602: Department of Medical Assistance Services</v>
      </c>
      <c r="K3306" s="1">
        <v>2023</v>
      </c>
      <c r="L3306" s="3">
        <v>499</v>
      </c>
      <c r="M3306" s="3" t="s">
        <v>62</v>
      </c>
      <c r="N3306" s="2" t="str">
        <f>Tbl_BalanceHistory[[#This Row],[ProgramCode]]&amp;": "&amp;Tbl_BalanceHistory[[#This Row],[Program Name]]</f>
        <v>499: Administrative and Support Services</v>
      </c>
      <c r="O3306" s="3" t="s">
        <v>886</v>
      </c>
      <c r="P3306" s="1" t="str">
        <f>IF(Tbl_BalanceHistory[[#This Row],[FundCode]]="0100","GF",IF(Tbl_BalanceHistory[[#This Row],[FundCode]]="01000","GF","Hi Ed / OCR"))</f>
        <v>GF</v>
      </c>
      <c r="Q3306" s="5">
        <v>75212931</v>
      </c>
      <c r="R3306" s="5">
        <v>73466160.140000001</v>
      </c>
      <c r="S3306" s="5">
        <v>1746770.86</v>
      </c>
      <c r="T3306" s="5">
        <v>0</v>
      </c>
      <c r="U3306" s="3"/>
      <c r="V3306" s="5">
        <v>1746770.86</v>
      </c>
      <c r="W3306" s="5">
        <v>0</v>
      </c>
      <c r="X3306" s="5">
        <v>0</v>
      </c>
      <c r="Y3306" s="5">
        <v>0</v>
      </c>
      <c r="Z3306" s="5">
        <v>0</v>
      </c>
      <c r="AA3306" s="5">
        <v>1746770.86</v>
      </c>
      <c r="AB3306" s="2"/>
      <c r="AC3306" s="2"/>
      <c r="AD3306" s="2"/>
      <c r="AE3306" s="2"/>
    </row>
    <row r="3307" spans="1:31" ht="45" x14ac:dyDescent="0.25">
      <c r="A3307" s="2" t="s">
        <v>577</v>
      </c>
      <c r="B3307" s="3">
        <v>9</v>
      </c>
      <c r="C3307" s="3">
        <v>602</v>
      </c>
      <c r="D3307" s="3" t="s">
        <v>608</v>
      </c>
      <c r="E3307" s="3" t="str">
        <f>_xlfn.XLOOKUP(Tbl_BalanceHistory[[#This Row],[RespAgy]],Tbl_Agencies[Agy Code],Tbl_Agencies[Agy Sort])</f>
        <v>137000</v>
      </c>
      <c r="F3307" s="2" t="str">
        <f>Tbl_BalanceHistory[[#This Row],[RespAgy]]&amp;": "&amp;Tbl_BalanceHistory[[#This Row],[RespAgency]]</f>
        <v>602: Department of Medical Assistance Services</v>
      </c>
      <c r="G3307" s="3">
        <v>602</v>
      </c>
      <c r="H3307" s="3" t="s">
        <v>608</v>
      </c>
      <c r="I3307" s="3" t="str">
        <f>_xlfn.XLOOKUP(Tbl_BalanceHistory[[#This Row],[AgyCode]],Tbl_Agencies[Agy Code],Tbl_Agencies[Agy Sort])</f>
        <v>137000</v>
      </c>
      <c r="J3307" s="2" t="str">
        <f>Tbl_BalanceHistory[[#This Row],[AgyCode]]&amp;": "&amp;Tbl_BalanceHistory[[#This Row],[Agency Name]]</f>
        <v>602: Department of Medical Assistance Services</v>
      </c>
      <c r="K3307" s="1">
        <v>2024</v>
      </c>
      <c r="L3307" s="3">
        <v>499</v>
      </c>
      <c r="M3307" s="3" t="s">
        <v>62</v>
      </c>
      <c r="N3307" s="2" t="str">
        <f>Tbl_BalanceHistory[[#This Row],[ProgramCode]]&amp;": "&amp;Tbl_BalanceHistory[[#This Row],[Program Name]]</f>
        <v>499: Administrative and Support Services</v>
      </c>
      <c r="O3307" s="3" t="s">
        <v>886</v>
      </c>
      <c r="P3307" s="1" t="str">
        <f>IF(Tbl_BalanceHistory[[#This Row],[FundCode]]="0100","GF",IF(Tbl_BalanceHistory[[#This Row],[FundCode]]="01000","GF","Hi Ed / OCR"))</f>
        <v>GF</v>
      </c>
      <c r="Q3307" s="5">
        <v>75329538</v>
      </c>
      <c r="R3307" s="5">
        <v>75293254.950000003</v>
      </c>
      <c r="S3307" s="5">
        <v>36283.050000000003</v>
      </c>
      <c r="T3307" s="5">
        <v>0</v>
      </c>
      <c r="U3307" s="3"/>
      <c r="V3307" s="5">
        <v>36283.050000000003</v>
      </c>
      <c r="W3307" s="5">
        <v>0</v>
      </c>
      <c r="X3307" s="5">
        <v>0</v>
      </c>
      <c r="Y3307" s="5">
        <v>0</v>
      </c>
      <c r="Z3307" s="5">
        <v>0</v>
      </c>
      <c r="AA3307" s="5">
        <v>36283.050000000003</v>
      </c>
      <c r="AB3307" s="2"/>
      <c r="AC3307" s="2"/>
      <c r="AD3307" s="2"/>
      <c r="AE3307" s="2"/>
    </row>
    <row r="3308" spans="1:31" ht="60" x14ac:dyDescent="0.25">
      <c r="A3308" s="2" t="s">
        <v>2025</v>
      </c>
      <c r="B3308" s="3">
        <v>9</v>
      </c>
      <c r="C3308" s="3">
        <v>720</v>
      </c>
      <c r="D3308" s="3" t="s">
        <v>621</v>
      </c>
      <c r="E3308" s="3" t="str">
        <f>_xlfn.XLOOKUP(Tbl_BalanceHistory[[#This Row],[RespAgy]],Tbl_Agencies[Agy Code],Tbl_Agencies[Agy Sort])</f>
        <v>138000</v>
      </c>
      <c r="F3308" s="2" t="str">
        <f>Tbl_BalanceHistory[[#This Row],[RespAgy]]&amp;": "&amp;Tbl_BalanceHistory[[#This Row],[RespAgency]]</f>
        <v>720: Department of Behavioral Health and Developmental Services</v>
      </c>
      <c r="G3308" s="3">
        <v>722</v>
      </c>
      <c r="H3308" s="3" t="s">
        <v>1313</v>
      </c>
      <c r="I3308" s="3" t="str">
        <f>_xlfn.XLOOKUP(Tbl_BalanceHistory[[#This Row],[AgyCode]],Tbl_Agencies[Agy Code],Tbl_Agencies[Agy Sort])</f>
        <v/>
      </c>
      <c r="J3308" s="2" t="str">
        <f>Tbl_BalanceHistory[[#This Row],[AgyCode]]&amp;": "&amp;Tbl_BalanceHistory[[#This Row],[Agency Name]]</f>
        <v>722: Office of the Inspector General</v>
      </c>
      <c r="K3308" s="1">
        <v>2014</v>
      </c>
      <c r="L3308" s="3">
        <v>787</v>
      </c>
      <c r="M3308" s="3" t="s">
        <v>242</v>
      </c>
      <c r="N3308" s="2" t="str">
        <f>Tbl_BalanceHistory[[#This Row],[ProgramCode]]&amp;": "&amp;Tbl_BalanceHistory[[#This Row],[Program Name]]</f>
        <v>787: Inspection, Monitoring, and Auditing Services</v>
      </c>
      <c r="O3308" s="3" t="s">
        <v>1730</v>
      </c>
      <c r="P3308" s="1" t="str">
        <f>IF(Tbl_BalanceHistory[[#This Row],[FundCode]]="0100","GF",IF(Tbl_BalanceHistory[[#This Row],[FundCode]]="01000","GF","Hi Ed / OCR"))</f>
        <v>GF</v>
      </c>
      <c r="Q3308" s="5">
        <v>0</v>
      </c>
      <c r="R3308" s="5">
        <v>0</v>
      </c>
      <c r="S3308" s="5">
        <v>0</v>
      </c>
      <c r="T3308" s="5">
        <v>0</v>
      </c>
      <c r="U3308" s="3"/>
      <c r="V3308" s="5">
        <v>0</v>
      </c>
      <c r="W3308" s="5">
        <v>0</v>
      </c>
      <c r="X3308" s="5"/>
      <c r="Y3308" s="5"/>
      <c r="Z3308" s="5">
        <f>Tbl_BalanceHistory[[#This Row],[Discretionary Recommended - Pre 2022]]+Tbl_BalanceHistory[[#This Row],[Discretionary Balance Recommended: Policy]]+Tbl_BalanceHistory[[#This Row],[Discretionary Balance Recommended: Commitments]]</f>
        <v>0</v>
      </c>
      <c r="AA3308" s="5">
        <f>Tbl_BalanceHistory[[#This Row],[Discretionary Balance]]-Tbl_BalanceHistory[[#This Row],[Discretionary Reappropriation]]</f>
        <v>0</v>
      </c>
      <c r="AB3308" s="2"/>
      <c r="AC3308" s="2"/>
      <c r="AD3308" s="2"/>
      <c r="AE3308" s="2"/>
    </row>
    <row r="3309" spans="1:31" ht="75" x14ac:dyDescent="0.25">
      <c r="A3309" s="2" t="s">
        <v>2025</v>
      </c>
      <c r="B3309" s="3">
        <v>9</v>
      </c>
      <c r="C3309" s="3">
        <v>720</v>
      </c>
      <c r="D3309" s="3" t="s">
        <v>621</v>
      </c>
      <c r="E3309" s="3" t="str">
        <f>_xlfn.XLOOKUP(Tbl_BalanceHistory[[#This Row],[RespAgy]],Tbl_Agencies[Agy Code],Tbl_Agencies[Agy Sort])</f>
        <v>138000</v>
      </c>
      <c r="F3309" s="2" t="str">
        <f>Tbl_BalanceHistory[[#This Row],[RespAgy]]&amp;": "&amp;Tbl_BalanceHistory[[#This Row],[RespAgency]]</f>
        <v>720: Department of Behavioral Health and Developmental Services</v>
      </c>
      <c r="G3309" s="3">
        <v>720</v>
      </c>
      <c r="H3309" s="3" t="s">
        <v>621</v>
      </c>
      <c r="I3309" s="3" t="str">
        <f>_xlfn.XLOOKUP(Tbl_BalanceHistory[[#This Row],[AgyCode]],Tbl_Agencies[Agy Code],Tbl_Agencies[Agy Sort])</f>
        <v>138000</v>
      </c>
      <c r="J3309" s="2" t="str">
        <f>Tbl_BalanceHistory[[#This Row],[AgyCode]]&amp;": "&amp;Tbl_BalanceHistory[[#This Row],[Agency Name]]</f>
        <v>720: Department of Behavioral Health and Developmental Services</v>
      </c>
      <c r="K3309" s="1">
        <v>2015</v>
      </c>
      <c r="L3309" s="3">
        <v>444</v>
      </c>
      <c r="M3309" s="3" t="s">
        <v>623</v>
      </c>
      <c r="N3309" s="2" t="str">
        <f>Tbl_BalanceHistory[[#This Row],[ProgramCode]]&amp;": "&amp;Tbl_BalanceHistory[[#This Row],[Program Name]]</f>
        <v>444: Central Office Managed Community and Individual Health Services</v>
      </c>
      <c r="O3309" s="3" t="s">
        <v>1730</v>
      </c>
      <c r="P3309" s="1" t="str">
        <f>IF(Tbl_BalanceHistory[[#This Row],[FundCode]]="0100","GF",IF(Tbl_BalanceHistory[[#This Row],[FundCode]]="01000","GF","Hi Ed / OCR"))</f>
        <v>GF</v>
      </c>
      <c r="Q3309" s="5">
        <v>481450</v>
      </c>
      <c r="R3309" s="5">
        <v>49765</v>
      </c>
      <c r="S3309" s="5">
        <v>431684</v>
      </c>
      <c r="T3309" s="5">
        <v>0</v>
      </c>
      <c r="U3309" s="3"/>
      <c r="V3309" s="5">
        <v>431684</v>
      </c>
      <c r="W3309" s="5">
        <v>431684</v>
      </c>
      <c r="X3309" s="5"/>
      <c r="Y3309" s="5"/>
      <c r="Z3309" s="5">
        <f>Tbl_BalanceHistory[[#This Row],[Discretionary Recommended - Pre 2022]]+Tbl_BalanceHistory[[#This Row],[Discretionary Balance Recommended: Policy]]+Tbl_BalanceHistory[[#This Row],[Discretionary Balance Recommended: Commitments]]</f>
        <v>431684</v>
      </c>
      <c r="AA3309" s="5">
        <f>Tbl_BalanceHistory[[#This Row],[Discretionary Balance]]-Tbl_BalanceHistory[[#This Row],[Discretionary Reappropriation]]</f>
        <v>0</v>
      </c>
      <c r="AB3309" s="2" t="s">
        <v>2051</v>
      </c>
      <c r="AC3309" s="2"/>
      <c r="AD3309" s="2"/>
      <c r="AE3309" s="2"/>
    </row>
    <row r="3310" spans="1:31" ht="60" x14ac:dyDescent="0.25">
      <c r="A3310" s="2" t="s">
        <v>2025</v>
      </c>
      <c r="B3310" s="3">
        <v>9</v>
      </c>
      <c r="C3310" s="3">
        <v>720</v>
      </c>
      <c r="D3310" s="3" t="s">
        <v>621</v>
      </c>
      <c r="E3310" s="3" t="str">
        <f>_xlfn.XLOOKUP(Tbl_BalanceHistory[[#This Row],[RespAgy]],Tbl_Agencies[Agy Code],Tbl_Agencies[Agy Sort])</f>
        <v>138000</v>
      </c>
      <c r="F3310" s="2" t="str">
        <f>Tbl_BalanceHistory[[#This Row],[RespAgy]]&amp;": "&amp;Tbl_BalanceHistory[[#This Row],[RespAgency]]</f>
        <v>720: Department of Behavioral Health and Developmental Services</v>
      </c>
      <c r="G3310" s="3">
        <v>720</v>
      </c>
      <c r="H3310" s="3" t="s">
        <v>621</v>
      </c>
      <c r="I3310" s="3" t="str">
        <f>_xlfn.XLOOKUP(Tbl_BalanceHistory[[#This Row],[AgyCode]],Tbl_Agencies[Agy Code],Tbl_Agencies[Agy Sort])</f>
        <v>138000</v>
      </c>
      <c r="J3310" s="2" t="str">
        <f>Tbl_BalanceHistory[[#This Row],[AgyCode]]&amp;": "&amp;Tbl_BalanceHistory[[#This Row],[Agency Name]]</f>
        <v>720: Department of Behavioral Health and Developmental Services</v>
      </c>
      <c r="K3310" s="1">
        <v>2016</v>
      </c>
      <c r="L3310" s="3">
        <v>444</v>
      </c>
      <c r="M3310" s="3" t="s">
        <v>623</v>
      </c>
      <c r="N3310" s="2" t="str">
        <f>Tbl_BalanceHistory[[#This Row],[ProgramCode]]&amp;": "&amp;Tbl_BalanceHistory[[#This Row],[Program Name]]</f>
        <v>444: Central Office Managed Community and Individual Health Services</v>
      </c>
      <c r="O3310" s="3" t="s">
        <v>1730</v>
      </c>
      <c r="P3310" s="1" t="str">
        <f>IF(Tbl_BalanceHistory[[#This Row],[FundCode]]="0100","GF",IF(Tbl_BalanceHistory[[#This Row],[FundCode]]="01000","GF","Hi Ed / OCR"))</f>
        <v>GF</v>
      </c>
      <c r="Q3310" s="5">
        <v>6775801</v>
      </c>
      <c r="R3310" s="5">
        <v>4113314.08</v>
      </c>
      <c r="S3310" s="5">
        <v>2662486</v>
      </c>
      <c r="T3310" s="5">
        <v>0</v>
      </c>
      <c r="U3310" s="3"/>
      <c r="V3310" s="5">
        <v>2662486</v>
      </c>
      <c r="W3310" s="5">
        <v>2660447</v>
      </c>
      <c r="X3310" s="5"/>
      <c r="Y3310" s="5"/>
      <c r="Z3310" s="5">
        <f>Tbl_BalanceHistory[[#This Row],[Discretionary Recommended - Pre 2022]]+Tbl_BalanceHistory[[#This Row],[Discretionary Balance Recommended: Policy]]+Tbl_BalanceHistory[[#This Row],[Discretionary Balance Recommended: Commitments]]</f>
        <v>2660447</v>
      </c>
      <c r="AA3310" s="5">
        <f>Tbl_BalanceHistory[[#This Row],[Discretionary Balance]]-Tbl_BalanceHistory[[#This Row],[Discretionary Reappropriation]]</f>
        <v>2039</v>
      </c>
      <c r="AB3310" s="2" t="s">
        <v>2052</v>
      </c>
      <c r="AC3310" s="2"/>
      <c r="AD3310" s="2"/>
      <c r="AE3310" s="2"/>
    </row>
    <row r="3311" spans="1:31" ht="60" x14ac:dyDescent="0.25">
      <c r="A3311" s="2" t="s">
        <v>2025</v>
      </c>
      <c r="B3311" s="3">
        <v>9</v>
      </c>
      <c r="C3311" s="3">
        <v>720</v>
      </c>
      <c r="D3311" s="3" t="s">
        <v>621</v>
      </c>
      <c r="E3311" s="3" t="str">
        <f>_xlfn.XLOOKUP(Tbl_BalanceHistory[[#This Row],[RespAgy]],Tbl_Agencies[Agy Code],Tbl_Agencies[Agy Sort])</f>
        <v>138000</v>
      </c>
      <c r="F3311" s="2" t="str">
        <f>Tbl_BalanceHistory[[#This Row],[RespAgy]]&amp;": "&amp;Tbl_BalanceHistory[[#This Row],[RespAgency]]</f>
        <v>720: Department of Behavioral Health and Developmental Services</v>
      </c>
      <c r="G3311" s="3">
        <v>720</v>
      </c>
      <c r="H3311" s="3" t="s">
        <v>621</v>
      </c>
      <c r="I3311" s="3" t="str">
        <f>_xlfn.XLOOKUP(Tbl_BalanceHistory[[#This Row],[AgyCode]],Tbl_Agencies[Agy Code],Tbl_Agencies[Agy Sort])</f>
        <v>138000</v>
      </c>
      <c r="J3311" s="2" t="str">
        <f>Tbl_BalanceHistory[[#This Row],[AgyCode]]&amp;": "&amp;Tbl_BalanceHistory[[#This Row],[Agency Name]]</f>
        <v>720: Department of Behavioral Health and Developmental Services</v>
      </c>
      <c r="K3311" s="1">
        <v>2017</v>
      </c>
      <c r="L3311" s="3">
        <v>444</v>
      </c>
      <c r="M3311" s="3" t="s">
        <v>623</v>
      </c>
      <c r="N3311" s="2" t="str">
        <f>Tbl_BalanceHistory[[#This Row],[ProgramCode]]&amp;": "&amp;Tbl_BalanceHistory[[#This Row],[Program Name]]</f>
        <v>444: Central Office Managed Community and Individual Health Services</v>
      </c>
      <c r="O3311" s="3" t="s">
        <v>886</v>
      </c>
      <c r="P3311" s="1" t="str">
        <f>IF(Tbl_BalanceHistory[[#This Row],[FundCode]]="0100","GF",IF(Tbl_BalanceHistory[[#This Row],[FundCode]]="01000","GF","Hi Ed / OCR"))</f>
        <v>GF</v>
      </c>
      <c r="Q3311" s="5">
        <v>6791629</v>
      </c>
      <c r="R3311" s="5">
        <v>4873728.43</v>
      </c>
      <c r="S3311" s="5">
        <v>1917900</v>
      </c>
      <c r="T3311" s="5">
        <v>0</v>
      </c>
      <c r="U3311" s="3"/>
      <c r="V3311" s="5">
        <v>1917900</v>
      </c>
      <c r="W3311" s="5">
        <v>1917900</v>
      </c>
      <c r="X3311" s="5"/>
      <c r="Y3311" s="5"/>
      <c r="Z3311" s="5">
        <f>Tbl_BalanceHistory[[#This Row],[Discretionary Recommended - Pre 2022]]+Tbl_BalanceHistory[[#This Row],[Discretionary Balance Recommended: Policy]]+Tbl_BalanceHistory[[#This Row],[Discretionary Balance Recommended: Commitments]]</f>
        <v>1917900</v>
      </c>
      <c r="AA3311" s="5">
        <f>Tbl_BalanceHistory[[#This Row],[Discretionary Balance]]-Tbl_BalanceHistory[[#This Row],[Discretionary Reappropriation]]</f>
        <v>0</v>
      </c>
      <c r="AB3311" s="2" t="s">
        <v>2053</v>
      </c>
      <c r="AC3311" s="2"/>
      <c r="AD3311" s="2"/>
      <c r="AE3311" s="2"/>
    </row>
    <row r="3312" spans="1:31" ht="90" x14ac:dyDescent="0.25">
      <c r="A3312" s="2" t="s">
        <v>2025</v>
      </c>
      <c r="B3312" s="3">
        <v>9</v>
      </c>
      <c r="C3312" s="3">
        <v>720</v>
      </c>
      <c r="D3312" s="3" t="s">
        <v>621</v>
      </c>
      <c r="E3312" s="3" t="str">
        <f>_xlfn.XLOOKUP(Tbl_BalanceHistory[[#This Row],[RespAgy]],Tbl_Agencies[Agy Code],Tbl_Agencies[Agy Sort])</f>
        <v>138000</v>
      </c>
      <c r="F3312" s="2" t="str">
        <f>Tbl_BalanceHistory[[#This Row],[RespAgy]]&amp;": "&amp;Tbl_BalanceHistory[[#This Row],[RespAgency]]</f>
        <v>720: Department of Behavioral Health and Developmental Services</v>
      </c>
      <c r="G3312" s="3">
        <v>720</v>
      </c>
      <c r="H3312" s="3" t="s">
        <v>621</v>
      </c>
      <c r="I3312" s="3" t="str">
        <f>_xlfn.XLOOKUP(Tbl_BalanceHistory[[#This Row],[AgyCode]],Tbl_Agencies[Agy Code],Tbl_Agencies[Agy Sort])</f>
        <v>138000</v>
      </c>
      <c r="J3312" s="2" t="str">
        <f>Tbl_BalanceHistory[[#This Row],[AgyCode]]&amp;": "&amp;Tbl_BalanceHistory[[#This Row],[Agency Name]]</f>
        <v>720: Department of Behavioral Health and Developmental Services</v>
      </c>
      <c r="K3312" s="1">
        <v>2018</v>
      </c>
      <c r="L3312" s="3">
        <v>444</v>
      </c>
      <c r="M3312" s="3" t="s">
        <v>623</v>
      </c>
      <c r="N3312" s="2" t="str">
        <f>Tbl_BalanceHistory[[#This Row],[ProgramCode]]&amp;": "&amp;Tbl_BalanceHistory[[#This Row],[Program Name]]</f>
        <v>444: Central Office Managed Community and Individual Health Services</v>
      </c>
      <c r="O3312" s="3" t="s">
        <v>886</v>
      </c>
      <c r="P3312" s="1" t="str">
        <f>IF(Tbl_BalanceHistory[[#This Row],[FundCode]]="0100","GF",IF(Tbl_BalanceHistory[[#This Row],[FundCode]]="01000","GF","Hi Ed / OCR"))</f>
        <v>GF</v>
      </c>
      <c r="Q3312" s="5">
        <v>10570000</v>
      </c>
      <c r="R3312" s="5">
        <v>8362450.1600000001</v>
      </c>
      <c r="S3312" s="5">
        <v>2207549</v>
      </c>
      <c r="T3312" s="5">
        <v>0</v>
      </c>
      <c r="U3312" s="3"/>
      <c r="V3312" s="5">
        <v>2207549</v>
      </c>
      <c r="W3312" s="5">
        <v>0</v>
      </c>
      <c r="X3312" s="5"/>
      <c r="Y3312" s="5"/>
      <c r="Z3312" s="5">
        <f>Tbl_BalanceHistory[[#This Row],[Discretionary Recommended - Pre 2022]]+Tbl_BalanceHistory[[#This Row],[Discretionary Balance Recommended: Policy]]+Tbl_BalanceHistory[[#This Row],[Discretionary Balance Recommended: Commitments]]</f>
        <v>0</v>
      </c>
      <c r="AA3312" s="5">
        <f>Tbl_BalanceHistory[[#This Row],[Discretionary Balance]]-Tbl_BalanceHistory[[#This Row],[Discretionary Reappropriation]]</f>
        <v>2207549</v>
      </c>
      <c r="AB3312" s="2" t="s">
        <v>2054</v>
      </c>
      <c r="AC3312" s="2"/>
      <c r="AD3312" s="2"/>
      <c r="AE3312" s="2"/>
    </row>
    <row r="3313" spans="1:31" ht="60" x14ac:dyDescent="0.25">
      <c r="A3313" s="2" t="s">
        <v>2025</v>
      </c>
      <c r="B3313" s="3">
        <v>9</v>
      </c>
      <c r="C3313" s="3">
        <v>720</v>
      </c>
      <c r="D3313" s="3" t="s">
        <v>621</v>
      </c>
      <c r="E3313" s="3" t="str">
        <f>_xlfn.XLOOKUP(Tbl_BalanceHistory[[#This Row],[RespAgy]],Tbl_Agencies[Agy Code],Tbl_Agencies[Agy Sort])</f>
        <v>138000</v>
      </c>
      <c r="F3313" s="2" t="str">
        <f>Tbl_BalanceHistory[[#This Row],[RespAgy]]&amp;": "&amp;Tbl_BalanceHistory[[#This Row],[RespAgency]]</f>
        <v>720: Department of Behavioral Health and Developmental Services</v>
      </c>
      <c r="G3313" s="3">
        <v>720</v>
      </c>
      <c r="H3313" s="3" t="s">
        <v>621</v>
      </c>
      <c r="I3313" s="3" t="str">
        <f>_xlfn.XLOOKUP(Tbl_BalanceHistory[[#This Row],[AgyCode]],Tbl_Agencies[Agy Code],Tbl_Agencies[Agy Sort])</f>
        <v>138000</v>
      </c>
      <c r="J3313" s="2" t="str">
        <f>Tbl_BalanceHistory[[#This Row],[AgyCode]]&amp;": "&amp;Tbl_BalanceHistory[[#This Row],[Agency Name]]</f>
        <v>720: Department of Behavioral Health and Developmental Services</v>
      </c>
      <c r="K3313" s="1">
        <v>2019</v>
      </c>
      <c r="L3313" s="3">
        <v>444</v>
      </c>
      <c r="M3313" s="3" t="s">
        <v>623</v>
      </c>
      <c r="N3313" s="2" t="str">
        <f>Tbl_BalanceHistory[[#This Row],[ProgramCode]]&amp;": "&amp;Tbl_BalanceHistory[[#This Row],[Program Name]]</f>
        <v>444: Central Office Managed Community and Individual Health Services</v>
      </c>
      <c r="O3313" s="3" t="s">
        <v>886</v>
      </c>
      <c r="P3313" s="1" t="str">
        <f>IF(Tbl_BalanceHistory[[#This Row],[FundCode]]="0100","GF",IF(Tbl_BalanceHistory[[#This Row],[FundCode]]="01000","GF","Hi Ed / OCR"))</f>
        <v>GF</v>
      </c>
      <c r="Q3313" s="5">
        <v>13013679</v>
      </c>
      <c r="R3313" s="5">
        <v>11113074.810000001</v>
      </c>
      <c r="S3313" s="5">
        <v>1900604.19</v>
      </c>
      <c r="T3313" s="5">
        <v>0</v>
      </c>
      <c r="U3313" s="3"/>
      <c r="V3313" s="5">
        <v>1900604.19</v>
      </c>
      <c r="W3313" s="5">
        <v>1623705</v>
      </c>
      <c r="X3313" s="5"/>
      <c r="Y3313" s="5"/>
      <c r="Z3313" s="5">
        <f>Tbl_BalanceHistory[[#This Row],[Discretionary Recommended - Pre 2022]]+Tbl_BalanceHistory[[#This Row],[Discretionary Balance Recommended: Policy]]+Tbl_BalanceHistory[[#This Row],[Discretionary Balance Recommended: Commitments]]</f>
        <v>1623705</v>
      </c>
      <c r="AA3313" s="5">
        <f>Tbl_BalanceHistory[[#This Row],[Discretionary Balance]]-Tbl_BalanceHistory[[#This Row],[Discretionary Reappropriation]]</f>
        <v>276899.18999999994</v>
      </c>
      <c r="AB3313" s="2" t="s">
        <v>2055</v>
      </c>
      <c r="AC3313" s="2"/>
      <c r="AD3313" s="2"/>
      <c r="AE3313" s="2"/>
    </row>
    <row r="3314" spans="1:31" ht="90" x14ac:dyDescent="0.25">
      <c r="A3314" s="2" t="s">
        <v>577</v>
      </c>
      <c r="B3314" s="3">
        <v>9</v>
      </c>
      <c r="C3314" s="3">
        <v>720</v>
      </c>
      <c r="D3314" s="3" t="s">
        <v>621</v>
      </c>
      <c r="E3314" s="3" t="str">
        <f>_xlfn.XLOOKUP(Tbl_BalanceHistory[[#This Row],[RespAgy]],Tbl_Agencies[Agy Code],Tbl_Agencies[Agy Sort])</f>
        <v>138000</v>
      </c>
      <c r="F3314" s="2" t="str">
        <f>Tbl_BalanceHistory[[#This Row],[RespAgy]]&amp;": "&amp;Tbl_BalanceHistory[[#This Row],[RespAgency]]</f>
        <v>720: Department of Behavioral Health and Developmental Services</v>
      </c>
      <c r="G3314" s="3">
        <v>720</v>
      </c>
      <c r="H3314" s="3" t="s">
        <v>621</v>
      </c>
      <c r="I3314" s="3" t="str">
        <f>_xlfn.XLOOKUP(Tbl_BalanceHistory[[#This Row],[AgyCode]],Tbl_Agencies[Agy Code],Tbl_Agencies[Agy Sort])</f>
        <v>138000</v>
      </c>
      <c r="J3314" s="2" t="str">
        <f>Tbl_BalanceHistory[[#This Row],[AgyCode]]&amp;": "&amp;Tbl_BalanceHistory[[#This Row],[Agency Name]]</f>
        <v>720: Department of Behavioral Health and Developmental Services</v>
      </c>
      <c r="K3314" s="1">
        <v>2020</v>
      </c>
      <c r="L3314" s="3">
        <v>444</v>
      </c>
      <c r="M3314" s="3" t="s">
        <v>623</v>
      </c>
      <c r="N3314" s="2" t="str">
        <f>Tbl_BalanceHistory[[#This Row],[ProgramCode]]&amp;": "&amp;Tbl_BalanceHistory[[#This Row],[Program Name]]</f>
        <v>444: Central Office Managed Community and Individual Health Services</v>
      </c>
      <c r="O3314" s="3" t="s">
        <v>886</v>
      </c>
      <c r="P3314" s="1" t="str">
        <f>IF(Tbl_BalanceHistory[[#This Row],[FundCode]]="0100","GF",IF(Tbl_BalanceHistory[[#This Row],[FundCode]]="01000","GF","Hi Ed / OCR"))</f>
        <v>GF</v>
      </c>
      <c r="Q3314" s="5">
        <v>21055993</v>
      </c>
      <c r="R3314" s="5">
        <v>14429752.09</v>
      </c>
      <c r="S3314" s="5">
        <v>6626240.9100000001</v>
      </c>
      <c r="T3314" s="5">
        <v>0</v>
      </c>
      <c r="U3314" s="3"/>
      <c r="V3314" s="5">
        <v>6626240.9100000001</v>
      </c>
      <c r="W3314" s="5">
        <v>3682126</v>
      </c>
      <c r="X3314" s="5"/>
      <c r="Y3314" s="5"/>
      <c r="Z3314" s="5">
        <f>Tbl_BalanceHistory[[#This Row],[Discretionary Recommended - Pre 2022]]+Tbl_BalanceHistory[[#This Row],[Discretionary Balance Recommended: Policy]]+Tbl_BalanceHistory[[#This Row],[Discretionary Balance Recommended: Commitments]]</f>
        <v>3682126</v>
      </c>
      <c r="AA3314" s="5">
        <f>Tbl_BalanceHistory[[#This Row],[Discretionary Balance]]-Tbl_BalanceHistory[[#This Row],[Discretionary Reappropriation]]</f>
        <v>2944114.91</v>
      </c>
      <c r="AB3314" s="2" t="s">
        <v>2056</v>
      </c>
      <c r="AC3314" s="2"/>
      <c r="AD3314" s="2"/>
      <c r="AE3314" s="2" t="s">
        <v>2057</v>
      </c>
    </row>
    <row r="3315" spans="1:31" ht="75" x14ac:dyDescent="0.25">
      <c r="A3315" s="2" t="s">
        <v>577</v>
      </c>
      <c r="B3315" s="3">
        <v>9</v>
      </c>
      <c r="C3315" s="3">
        <v>720</v>
      </c>
      <c r="D3315" s="3" t="s">
        <v>621</v>
      </c>
      <c r="E3315" s="3" t="str">
        <f>_xlfn.XLOOKUP(Tbl_BalanceHistory[[#This Row],[RespAgy]],Tbl_Agencies[Agy Code],Tbl_Agencies[Agy Sort])</f>
        <v>138000</v>
      </c>
      <c r="F3315" s="2" t="str">
        <f>Tbl_BalanceHistory[[#This Row],[RespAgy]]&amp;": "&amp;Tbl_BalanceHistory[[#This Row],[RespAgency]]</f>
        <v>720: Department of Behavioral Health and Developmental Services</v>
      </c>
      <c r="G3315" s="3">
        <v>720</v>
      </c>
      <c r="H3315" s="3" t="s">
        <v>621</v>
      </c>
      <c r="I3315" s="3" t="str">
        <f>_xlfn.XLOOKUP(Tbl_BalanceHistory[[#This Row],[AgyCode]],Tbl_Agencies[Agy Code],Tbl_Agencies[Agy Sort])</f>
        <v>138000</v>
      </c>
      <c r="J3315" s="2" t="str">
        <f>Tbl_BalanceHistory[[#This Row],[AgyCode]]&amp;": "&amp;Tbl_BalanceHistory[[#This Row],[Agency Name]]</f>
        <v>720: Department of Behavioral Health and Developmental Services</v>
      </c>
      <c r="K3315" s="1">
        <v>2021</v>
      </c>
      <c r="L3315" s="3">
        <v>444</v>
      </c>
      <c r="M3315" s="3" t="s">
        <v>623</v>
      </c>
      <c r="N3315" s="2" t="str">
        <f>Tbl_BalanceHistory[[#This Row],[ProgramCode]]&amp;": "&amp;Tbl_BalanceHistory[[#This Row],[Program Name]]</f>
        <v>444: Central Office Managed Community and Individual Health Services</v>
      </c>
      <c r="O3315" s="3" t="s">
        <v>886</v>
      </c>
      <c r="P3315" s="1" t="str">
        <f>IF(Tbl_BalanceHistory[[#This Row],[FundCode]]="0100","GF",IF(Tbl_BalanceHistory[[#This Row],[FundCode]]="01000","GF","Hi Ed / OCR"))</f>
        <v>GF</v>
      </c>
      <c r="Q3315" s="5">
        <v>42615126</v>
      </c>
      <c r="R3315" s="5">
        <v>34450260.219999999</v>
      </c>
      <c r="S3315" s="5">
        <v>8164865.7800000003</v>
      </c>
      <c r="T3315" s="5">
        <v>3750000</v>
      </c>
      <c r="U3315" s="3" t="s">
        <v>2058</v>
      </c>
      <c r="V3315" s="5">
        <v>4414865.78</v>
      </c>
      <c r="W3315" s="5">
        <v>3756646</v>
      </c>
      <c r="X3315" s="5"/>
      <c r="Y3315" s="5"/>
      <c r="Z3315" s="5">
        <f>Tbl_BalanceHistory[[#This Row],[Discretionary Recommended - Pre 2022]]+Tbl_BalanceHistory[[#This Row],[Discretionary Balance Recommended: Policy]]+Tbl_BalanceHistory[[#This Row],[Discretionary Balance Recommended: Commitments]]</f>
        <v>3756646</v>
      </c>
      <c r="AA3315" s="5">
        <f>Tbl_BalanceHistory[[#This Row],[Discretionary Balance]]-Tbl_BalanceHistory[[#This Row],[Discretionary Reappropriation]]</f>
        <v>658219.78000000026</v>
      </c>
      <c r="AB3315" s="2" t="s">
        <v>2059</v>
      </c>
      <c r="AC3315" s="2"/>
      <c r="AD3315" s="2"/>
      <c r="AE3315" s="2" t="s">
        <v>2060</v>
      </c>
    </row>
    <row r="3316" spans="1:31" ht="60" x14ac:dyDescent="0.25">
      <c r="A3316" s="2" t="s">
        <v>577</v>
      </c>
      <c r="B3316" s="3">
        <v>9</v>
      </c>
      <c r="C3316" s="3">
        <v>720</v>
      </c>
      <c r="D3316" s="3" t="s">
        <v>621</v>
      </c>
      <c r="E3316" s="3" t="str">
        <f>_xlfn.XLOOKUP(Tbl_BalanceHistory[[#This Row],[RespAgy]],Tbl_Agencies[Agy Code],Tbl_Agencies[Agy Sort])</f>
        <v>138000</v>
      </c>
      <c r="F3316" s="2" t="str">
        <f>Tbl_BalanceHistory[[#This Row],[RespAgy]]&amp;": "&amp;Tbl_BalanceHistory[[#This Row],[RespAgency]]</f>
        <v>720: Department of Behavioral Health and Developmental Services</v>
      </c>
      <c r="G3316" s="3">
        <v>720</v>
      </c>
      <c r="H3316" s="3" t="s">
        <v>621</v>
      </c>
      <c r="I3316" s="3" t="str">
        <f>_xlfn.XLOOKUP(Tbl_BalanceHistory[[#This Row],[AgyCode]],Tbl_Agencies[Agy Code],Tbl_Agencies[Agy Sort])</f>
        <v>138000</v>
      </c>
      <c r="J3316" s="2" t="str">
        <f>Tbl_BalanceHistory[[#This Row],[AgyCode]]&amp;": "&amp;Tbl_BalanceHistory[[#This Row],[Agency Name]]</f>
        <v>720: Department of Behavioral Health and Developmental Services</v>
      </c>
      <c r="K3316" s="1">
        <v>2022</v>
      </c>
      <c r="L3316" s="3">
        <v>444</v>
      </c>
      <c r="M3316" s="3" t="s">
        <v>623</v>
      </c>
      <c r="N3316" s="2" t="str">
        <f>Tbl_BalanceHistory[[#This Row],[ProgramCode]]&amp;": "&amp;Tbl_BalanceHistory[[#This Row],[Program Name]]</f>
        <v>444: Central Office Managed Community and Individual Health Services</v>
      </c>
      <c r="O3316" s="3" t="s">
        <v>886</v>
      </c>
      <c r="P3316" s="1" t="str">
        <f>IF(Tbl_BalanceHistory[[#This Row],[FundCode]]="0100","GF",IF(Tbl_BalanceHistory[[#This Row],[FundCode]]="01000","GF","Hi Ed / OCR"))</f>
        <v>GF</v>
      </c>
      <c r="Q3316" s="5">
        <v>67907094.609999999</v>
      </c>
      <c r="R3316" s="5">
        <v>54759866.619999997</v>
      </c>
      <c r="S3316" s="5">
        <v>13147227.99</v>
      </c>
      <c r="T3316" s="5">
        <v>0</v>
      </c>
      <c r="U3316" s="3"/>
      <c r="V3316" s="5">
        <v>13147227.99</v>
      </c>
      <c r="W3316" s="5"/>
      <c r="X3316" s="5">
        <v>0</v>
      </c>
      <c r="Y3316" s="5">
        <v>95000</v>
      </c>
      <c r="Z3316" s="5">
        <f>Tbl_BalanceHistory[[#This Row],[Discretionary Recommended - Pre 2022]]+Tbl_BalanceHistory[[#This Row],[Discretionary Balance Recommended: Policy]]+Tbl_BalanceHistory[[#This Row],[Discretionary Balance Recommended: Commitments]]</f>
        <v>95000</v>
      </c>
      <c r="AA3316" s="5">
        <f>Tbl_BalanceHistory[[#This Row],[Discretionary Balance]]-Tbl_BalanceHistory[[#This Row],[Discretionary Reappropriation]]</f>
        <v>13052227.99</v>
      </c>
      <c r="AB3316" s="2"/>
      <c r="AC3316" s="2"/>
      <c r="AD3316" s="2" t="s">
        <v>2061</v>
      </c>
      <c r="AE3316" s="2"/>
    </row>
    <row r="3317" spans="1:31" ht="60" x14ac:dyDescent="0.25">
      <c r="A3317" s="2" t="s">
        <v>577</v>
      </c>
      <c r="B3317" s="3">
        <v>9</v>
      </c>
      <c r="C3317" s="3">
        <v>720</v>
      </c>
      <c r="D3317" s="3" t="s">
        <v>621</v>
      </c>
      <c r="E3317" s="3" t="str">
        <f>_xlfn.XLOOKUP(Tbl_BalanceHistory[[#This Row],[RespAgy]],Tbl_Agencies[Agy Code],Tbl_Agencies[Agy Sort])</f>
        <v>138000</v>
      </c>
      <c r="F3317" s="2" t="str">
        <f>Tbl_BalanceHistory[[#This Row],[RespAgy]]&amp;": "&amp;Tbl_BalanceHistory[[#This Row],[RespAgency]]</f>
        <v>720: Department of Behavioral Health and Developmental Services</v>
      </c>
      <c r="G3317" s="3">
        <v>720</v>
      </c>
      <c r="H3317" s="3" t="s">
        <v>621</v>
      </c>
      <c r="I3317" s="3" t="str">
        <f>_xlfn.XLOOKUP(Tbl_BalanceHistory[[#This Row],[AgyCode]],Tbl_Agencies[Agy Code],Tbl_Agencies[Agy Sort])</f>
        <v>138000</v>
      </c>
      <c r="J3317" s="2" t="str">
        <f>Tbl_BalanceHistory[[#This Row],[AgyCode]]&amp;": "&amp;Tbl_BalanceHistory[[#This Row],[Agency Name]]</f>
        <v>720: Department of Behavioral Health and Developmental Services</v>
      </c>
      <c r="K3317" s="1">
        <v>2023</v>
      </c>
      <c r="L3317" s="3">
        <v>444</v>
      </c>
      <c r="M3317" s="3" t="s">
        <v>623</v>
      </c>
      <c r="N3317" s="2" t="str">
        <f>Tbl_BalanceHistory[[#This Row],[ProgramCode]]&amp;": "&amp;Tbl_BalanceHistory[[#This Row],[Program Name]]</f>
        <v>444: Central Office Managed Community and Individual Health Services</v>
      </c>
      <c r="O3317" s="3" t="s">
        <v>886</v>
      </c>
      <c r="P3317" s="1" t="str">
        <f>IF(Tbl_BalanceHistory[[#This Row],[FundCode]]="0100","GF",IF(Tbl_BalanceHistory[[#This Row],[FundCode]]="01000","GF","Hi Ed / OCR"))</f>
        <v>GF</v>
      </c>
      <c r="Q3317" s="5">
        <v>82352776</v>
      </c>
      <c r="R3317" s="5">
        <v>53800071.299999997</v>
      </c>
      <c r="S3317" s="5">
        <v>28552704.699999999</v>
      </c>
      <c r="T3317" s="5">
        <v>0</v>
      </c>
      <c r="U3317" s="3"/>
      <c r="V3317" s="5">
        <v>28552704.699999999</v>
      </c>
      <c r="W3317" s="5">
        <v>0</v>
      </c>
      <c r="X3317" s="5">
        <v>0</v>
      </c>
      <c r="Y3317" s="5">
        <v>5000000</v>
      </c>
      <c r="Z3317" s="5">
        <v>5000000</v>
      </c>
      <c r="AA3317" s="5">
        <v>23552704.699999999</v>
      </c>
      <c r="AB3317" s="2"/>
      <c r="AC3317" s="2"/>
      <c r="AD3317" s="2" t="s">
        <v>2413</v>
      </c>
      <c r="AE3317" s="2"/>
    </row>
    <row r="3318" spans="1:31" ht="255" x14ac:dyDescent="0.25">
      <c r="A3318" s="2" t="s">
        <v>577</v>
      </c>
      <c r="B3318" s="3">
        <v>9</v>
      </c>
      <c r="C3318" s="3">
        <v>720</v>
      </c>
      <c r="D3318" s="3" t="s">
        <v>621</v>
      </c>
      <c r="E3318" s="3" t="str">
        <f>_xlfn.XLOOKUP(Tbl_BalanceHistory[[#This Row],[RespAgy]],Tbl_Agencies[Agy Code],Tbl_Agencies[Agy Sort])</f>
        <v>138000</v>
      </c>
      <c r="F3318" s="2" t="str">
        <f>Tbl_BalanceHistory[[#This Row],[RespAgy]]&amp;": "&amp;Tbl_BalanceHistory[[#This Row],[RespAgency]]</f>
        <v>720: Department of Behavioral Health and Developmental Services</v>
      </c>
      <c r="G3318" s="3">
        <v>720</v>
      </c>
      <c r="H3318" s="3" t="s">
        <v>621</v>
      </c>
      <c r="I3318" s="3" t="str">
        <f>_xlfn.XLOOKUP(Tbl_BalanceHistory[[#This Row],[AgyCode]],Tbl_Agencies[Agy Code],Tbl_Agencies[Agy Sort])</f>
        <v>138000</v>
      </c>
      <c r="J3318" s="2" t="str">
        <f>Tbl_BalanceHistory[[#This Row],[AgyCode]]&amp;": "&amp;Tbl_BalanceHistory[[#This Row],[Agency Name]]</f>
        <v>720: Department of Behavioral Health and Developmental Services</v>
      </c>
      <c r="K3318" s="1">
        <v>2024</v>
      </c>
      <c r="L3318" s="3">
        <v>444</v>
      </c>
      <c r="M3318" s="3" t="s">
        <v>623</v>
      </c>
      <c r="N3318" s="2" t="str">
        <f>Tbl_BalanceHistory[[#This Row],[ProgramCode]]&amp;": "&amp;Tbl_BalanceHistory[[#This Row],[Program Name]]</f>
        <v>444: Central Office Managed Community and Individual Health Services</v>
      </c>
      <c r="O3318" s="3" t="s">
        <v>886</v>
      </c>
      <c r="P3318" s="1" t="str">
        <f>IF(Tbl_BalanceHistory[[#This Row],[FundCode]]="0100","GF",IF(Tbl_BalanceHistory[[#This Row],[FundCode]]="01000","GF","Hi Ed / OCR"))</f>
        <v>GF</v>
      </c>
      <c r="Q3318" s="5">
        <v>163117192</v>
      </c>
      <c r="R3318" s="5">
        <v>82133388.280000001</v>
      </c>
      <c r="S3318" s="5">
        <v>80983803.719999999</v>
      </c>
      <c r="T3318" s="5">
        <v>52881100</v>
      </c>
      <c r="U3318" s="3" t="s">
        <v>2574</v>
      </c>
      <c r="V3318" s="5">
        <v>28102703.719999999</v>
      </c>
      <c r="W3318" s="5">
        <v>0</v>
      </c>
      <c r="X3318" s="5">
        <v>22286655</v>
      </c>
      <c r="Y3318" s="5">
        <v>1166341</v>
      </c>
      <c r="Z3318" s="5">
        <v>23452996</v>
      </c>
      <c r="AA3318" s="5">
        <v>4649707.7199999988</v>
      </c>
      <c r="AB3318" s="2"/>
      <c r="AC3318" s="2" t="s">
        <v>2575</v>
      </c>
      <c r="AD3318" s="2" t="s">
        <v>2576</v>
      </c>
      <c r="AE3318" s="2" t="s">
        <v>2577</v>
      </c>
    </row>
    <row r="3319" spans="1:31" ht="60" x14ac:dyDescent="0.25">
      <c r="A3319" s="2" t="s">
        <v>2025</v>
      </c>
      <c r="B3319" s="3">
        <v>9</v>
      </c>
      <c r="C3319" s="3">
        <v>720</v>
      </c>
      <c r="D3319" s="3" t="s">
        <v>621</v>
      </c>
      <c r="E3319" s="3" t="str">
        <f>_xlfn.XLOOKUP(Tbl_BalanceHistory[[#This Row],[RespAgy]],Tbl_Agencies[Agy Code],Tbl_Agencies[Agy Sort])</f>
        <v>138000</v>
      </c>
      <c r="F3319" s="2" t="str">
        <f>Tbl_BalanceHistory[[#This Row],[RespAgy]]&amp;": "&amp;Tbl_BalanceHistory[[#This Row],[RespAgency]]</f>
        <v>720: Department of Behavioral Health and Developmental Services</v>
      </c>
      <c r="G3319" s="3">
        <v>720</v>
      </c>
      <c r="H3319" s="3" t="s">
        <v>621</v>
      </c>
      <c r="I3319" s="3" t="str">
        <f>_xlfn.XLOOKUP(Tbl_BalanceHistory[[#This Row],[AgyCode]],Tbl_Agencies[Agy Code],Tbl_Agencies[Agy Sort])</f>
        <v>138000</v>
      </c>
      <c r="J3319" s="2" t="str">
        <f>Tbl_BalanceHistory[[#This Row],[AgyCode]]&amp;": "&amp;Tbl_BalanceHistory[[#This Row],[Agency Name]]</f>
        <v>720: Department of Behavioral Health and Developmental Services</v>
      </c>
      <c r="K3319" s="1">
        <v>2014</v>
      </c>
      <c r="L3319" s="3">
        <v>499</v>
      </c>
      <c r="M3319" s="3" t="s">
        <v>62</v>
      </c>
      <c r="N3319" s="2" t="str">
        <f>Tbl_BalanceHistory[[#This Row],[ProgramCode]]&amp;": "&amp;Tbl_BalanceHistory[[#This Row],[Program Name]]</f>
        <v>499: Administrative and Support Services</v>
      </c>
      <c r="O3319" s="3" t="s">
        <v>1730</v>
      </c>
      <c r="P3319" s="1" t="str">
        <f>IF(Tbl_BalanceHistory[[#This Row],[FundCode]]="0100","GF",IF(Tbl_BalanceHistory[[#This Row],[FundCode]]="01000","GF","Hi Ed / OCR"))</f>
        <v>GF</v>
      </c>
      <c r="Q3319" s="5">
        <v>37843808</v>
      </c>
      <c r="R3319" s="5">
        <v>35359607.939999998</v>
      </c>
      <c r="S3319" s="5">
        <v>2484200</v>
      </c>
      <c r="T3319" s="5">
        <v>2275121</v>
      </c>
      <c r="U3319" s="3" t="s">
        <v>2062</v>
      </c>
      <c r="V3319" s="5">
        <v>209079</v>
      </c>
      <c r="W3319" s="5">
        <v>207588</v>
      </c>
      <c r="X3319" s="5"/>
      <c r="Y3319" s="5"/>
      <c r="Z3319" s="5">
        <f>Tbl_BalanceHistory[[#This Row],[Discretionary Recommended - Pre 2022]]+Tbl_BalanceHistory[[#This Row],[Discretionary Balance Recommended: Policy]]+Tbl_BalanceHistory[[#This Row],[Discretionary Balance Recommended: Commitments]]</f>
        <v>207588</v>
      </c>
      <c r="AA3319" s="5">
        <f>Tbl_BalanceHistory[[#This Row],[Discretionary Balance]]-Tbl_BalanceHistory[[#This Row],[Discretionary Reappropriation]]</f>
        <v>1491</v>
      </c>
      <c r="AB3319" s="2" t="s">
        <v>1791</v>
      </c>
      <c r="AC3319" s="2"/>
      <c r="AD3319" s="2"/>
      <c r="AE3319" s="2"/>
    </row>
    <row r="3320" spans="1:31" ht="75" x14ac:dyDescent="0.25">
      <c r="A3320" s="2" t="s">
        <v>2025</v>
      </c>
      <c r="B3320" s="3">
        <v>9</v>
      </c>
      <c r="C3320" s="3">
        <v>720</v>
      </c>
      <c r="D3320" s="3" t="s">
        <v>621</v>
      </c>
      <c r="E3320" s="3" t="str">
        <f>_xlfn.XLOOKUP(Tbl_BalanceHistory[[#This Row],[RespAgy]],Tbl_Agencies[Agy Code],Tbl_Agencies[Agy Sort])</f>
        <v>138000</v>
      </c>
      <c r="F3320" s="2" t="str">
        <f>Tbl_BalanceHistory[[#This Row],[RespAgy]]&amp;": "&amp;Tbl_BalanceHistory[[#This Row],[RespAgency]]</f>
        <v>720: Department of Behavioral Health and Developmental Services</v>
      </c>
      <c r="G3320" s="3">
        <v>720</v>
      </c>
      <c r="H3320" s="3" t="s">
        <v>621</v>
      </c>
      <c r="I3320" s="3" t="str">
        <f>_xlfn.XLOOKUP(Tbl_BalanceHistory[[#This Row],[AgyCode]],Tbl_Agencies[Agy Code],Tbl_Agencies[Agy Sort])</f>
        <v>138000</v>
      </c>
      <c r="J3320" s="2" t="str">
        <f>Tbl_BalanceHistory[[#This Row],[AgyCode]]&amp;": "&amp;Tbl_BalanceHistory[[#This Row],[Agency Name]]</f>
        <v>720: Department of Behavioral Health and Developmental Services</v>
      </c>
      <c r="K3320" s="1">
        <v>2015</v>
      </c>
      <c r="L3320" s="3">
        <v>499</v>
      </c>
      <c r="M3320" s="3" t="s">
        <v>62</v>
      </c>
      <c r="N3320" s="2" t="str">
        <f>Tbl_BalanceHistory[[#This Row],[ProgramCode]]&amp;": "&amp;Tbl_BalanceHistory[[#This Row],[Program Name]]</f>
        <v>499: Administrative and Support Services</v>
      </c>
      <c r="O3320" s="3" t="s">
        <v>1730</v>
      </c>
      <c r="P3320" s="1" t="str">
        <f>IF(Tbl_BalanceHistory[[#This Row],[FundCode]]="0100","GF",IF(Tbl_BalanceHistory[[#This Row],[FundCode]]="01000","GF","Hi Ed / OCR"))</f>
        <v>GF</v>
      </c>
      <c r="Q3320" s="5">
        <v>45465174</v>
      </c>
      <c r="R3320" s="5">
        <v>41665930</v>
      </c>
      <c r="S3320" s="5">
        <v>3799243</v>
      </c>
      <c r="T3320" s="5">
        <v>0</v>
      </c>
      <c r="U3320" s="3"/>
      <c r="V3320" s="5">
        <v>3799243</v>
      </c>
      <c r="W3320" s="5">
        <v>3799243</v>
      </c>
      <c r="X3320" s="5"/>
      <c r="Y3320" s="5"/>
      <c r="Z3320" s="5">
        <f>Tbl_BalanceHistory[[#This Row],[Discretionary Recommended - Pre 2022]]+Tbl_BalanceHistory[[#This Row],[Discretionary Balance Recommended: Policy]]+Tbl_BalanceHistory[[#This Row],[Discretionary Balance Recommended: Commitments]]</f>
        <v>3799243</v>
      </c>
      <c r="AA3320" s="5">
        <f>Tbl_BalanceHistory[[#This Row],[Discretionary Balance]]-Tbl_BalanceHistory[[#This Row],[Discretionary Reappropriation]]</f>
        <v>0</v>
      </c>
      <c r="AB3320" s="2" t="s">
        <v>2051</v>
      </c>
      <c r="AC3320" s="2"/>
      <c r="AD3320" s="2"/>
      <c r="AE3320" s="2"/>
    </row>
    <row r="3321" spans="1:31" ht="60" x14ac:dyDescent="0.25">
      <c r="A3321" s="2" t="s">
        <v>2025</v>
      </c>
      <c r="B3321" s="3">
        <v>9</v>
      </c>
      <c r="C3321" s="3">
        <v>720</v>
      </c>
      <c r="D3321" s="3" t="s">
        <v>621</v>
      </c>
      <c r="E3321" s="3" t="str">
        <f>_xlfn.XLOOKUP(Tbl_BalanceHistory[[#This Row],[RespAgy]],Tbl_Agencies[Agy Code],Tbl_Agencies[Agy Sort])</f>
        <v>138000</v>
      </c>
      <c r="F3321" s="2" t="str">
        <f>Tbl_BalanceHistory[[#This Row],[RespAgy]]&amp;": "&amp;Tbl_BalanceHistory[[#This Row],[RespAgency]]</f>
        <v>720: Department of Behavioral Health and Developmental Services</v>
      </c>
      <c r="G3321" s="3">
        <v>720</v>
      </c>
      <c r="H3321" s="3" t="s">
        <v>621</v>
      </c>
      <c r="I3321" s="3" t="str">
        <f>_xlfn.XLOOKUP(Tbl_BalanceHistory[[#This Row],[AgyCode]],Tbl_Agencies[Agy Code],Tbl_Agencies[Agy Sort])</f>
        <v>138000</v>
      </c>
      <c r="J3321" s="2" t="str">
        <f>Tbl_BalanceHistory[[#This Row],[AgyCode]]&amp;": "&amp;Tbl_BalanceHistory[[#This Row],[Agency Name]]</f>
        <v>720: Department of Behavioral Health and Developmental Services</v>
      </c>
      <c r="K3321" s="1">
        <v>2016</v>
      </c>
      <c r="L3321" s="3">
        <v>499</v>
      </c>
      <c r="M3321" s="3" t="s">
        <v>62</v>
      </c>
      <c r="N3321" s="2" t="str">
        <f>Tbl_BalanceHistory[[#This Row],[ProgramCode]]&amp;": "&amp;Tbl_BalanceHistory[[#This Row],[Program Name]]</f>
        <v>499: Administrative and Support Services</v>
      </c>
      <c r="O3321" s="3" t="s">
        <v>1730</v>
      </c>
      <c r="P3321" s="1" t="str">
        <f>IF(Tbl_BalanceHistory[[#This Row],[FundCode]]="0100","GF",IF(Tbl_BalanceHistory[[#This Row],[FundCode]]="01000","GF","Hi Ed / OCR"))</f>
        <v>GF</v>
      </c>
      <c r="Q3321" s="5">
        <v>45359498</v>
      </c>
      <c r="R3321" s="5">
        <v>41648481.310000002</v>
      </c>
      <c r="S3321" s="5">
        <v>3711016</v>
      </c>
      <c r="T3321" s="5">
        <v>250000</v>
      </c>
      <c r="U3321" s="3"/>
      <c r="V3321" s="5">
        <v>3461016</v>
      </c>
      <c r="W3321" s="5">
        <v>1306209</v>
      </c>
      <c r="X3321" s="5"/>
      <c r="Y3321" s="5"/>
      <c r="Z3321" s="5">
        <f>Tbl_BalanceHistory[[#This Row],[Discretionary Recommended - Pre 2022]]+Tbl_BalanceHistory[[#This Row],[Discretionary Balance Recommended: Policy]]+Tbl_BalanceHistory[[#This Row],[Discretionary Balance Recommended: Commitments]]</f>
        <v>1306209</v>
      </c>
      <c r="AA3321" s="5">
        <f>Tbl_BalanceHistory[[#This Row],[Discretionary Balance]]-Tbl_BalanceHistory[[#This Row],[Discretionary Reappropriation]]</f>
        <v>2154807</v>
      </c>
      <c r="AB3321" s="2" t="s">
        <v>2052</v>
      </c>
      <c r="AC3321" s="2"/>
      <c r="AD3321" s="2"/>
      <c r="AE3321" s="2"/>
    </row>
    <row r="3322" spans="1:31" ht="60" x14ac:dyDescent="0.25">
      <c r="A3322" s="2" t="s">
        <v>2025</v>
      </c>
      <c r="B3322" s="3">
        <v>9</v>
      </c>
      <c r="C3322" s="3">
        <v>720</v>
      </c>
      <c r="D3322" s="3" t="s">
        <v>621</v>
      </c>
      <c r="E3322" s="3" t="str">
        <f>_xlfn.XLOOKUP(Tbl_BalanceHistory[[#This Row],[RespAgy]],Tbl_Agencies[Agy Code],Tbl_Agencies[Agy Sort])</f>
        <v>138000</v>
      </c>
      <c r="F3322" s="2" t="str">
        <f>Tbl_BalanceHistory[[#This Row],[RespAgy]]&amp;": "&amp;Tbl_BalanceHistory[[#This Row],[RespAgency]]</f>
        <v>720: Department of Behavioral Health and Developmental Services</v>
      </c>
      <c r="G3322" s="3">
        <v>720</v>
      </c>
      <c r="H3322" s="3" t="s">
        <v>621</v>
      </c>
      <c r="I3322" s="3" t="str">
        <f>_xlfn.XLOOKUP(Tbl_BalanceHistory[[#This Row],[AgyCode]],Tbl_Agencies[Agy Code],Tbl_Agencies[Agy Sort])</f>
        <v>138000</v>
      </c>
      <c r="J3322" s="2" t="str">
        <f>Tbl_BalanceHistory[[#This Row],[AgyCode]]&amp;": "&amp;Tbl_BalanceHistory[[#This Row],[Agency Name]]</f>
        <v>720: Department of Behavioral Health and Developmental Services</v>
      </c>
      <c r="K3322" s="1">
        <v>2017</v>
      </c>
      <c r="L3322" s="3">
        <v>499</v>
      </c>
      <c r="M3322" s="3" t="s">
        <v>62</v>
      </c>
      <c r="N3322" s="2" t="str">
        <f>Tbl_BalanceHistory[[#This Row],[ProgramCode]]&amp;": "&amp;Tbl_BalanceHistory[[#This Row],[Program Name]]</f>
        <v>499: Administrative and Support Services</v>
      </c>
      <c r="O3322" s="3" t="s">
        <v>886</v>
      </c>
      <c r="P3322" s="1" t="str">
        <f>IF(Tbl_BalanceHistory[[#This Row],[FundCode]]="0100","GF",IF(Tbl_BalanceHistory[[#This Row],[FundCode]]="01000","GF","Hi Ed / OCR"))</f>
        <v>GF</v>
      </c>
      <c r="Q3322" s="5">
        <v>49500445</v>
      </c>
      <c r="R3322" s="5">
        <v>43456713.689999998</v>
      </c>
      <c r="S3322" s="5">
        <v>6043731</v>
      </c>
      <c r="T3322" s="5">
        <v>0</v>
      </c>
      <c r="U3322" s="3"/>
      <c r="V3322" s="5">
        <v>6043731</v>
      </c>
      <c r="W3322" s="5">
        <v>5063726</v>
      </c>
      <c r="X3322" s="5"/>
      <c r="Y3322" s="5"/>
      <c r="Z3322" s="5">
        <f>Tbl_BalanceHistory[[#This Row],[Discretionary Recommended - Pre 2022]]+Tbl_BalanceHistory[[#This Row],[Discretionary Balance Recommended: Policy]]+Tbl_BalanceHistory[[#This Row],[Discretionary Balance Recommended: Commitments]]</f>
        <v>5063726</v>
      </c>
      <c r="AA3322" s="5">
        <f>Tbl_BalanceHistory[[#This Row],[Discretionary Balance]]-Tbl_BalanceHistory[[#This Row],[Discretionary Reappropriation]]</f>
        <v>980005</v>
      </c>
      <c r="AB3322" s="2" t="s">
        <v>2053</v>
      </c>
      <c r="AC3322" s="2"/>
      <c r="AD3322" s="2"/>
      <c r="AE3322" s="2"/>
    </row>
    <row r="3323" spans="1:31" ht="60" x14ac:dyDescent="0.25">
      <c r="A3323" s="2" t="s">
        <v>2025</v>
      </c>
      <c r="B3323" s="3">
        <v>9</v>
      </c>
      <c r="C3323" s="3">
        <v>720</v>
      </c>
      <c r="D3323" s="3" t="s">
        <v>621</v>
      </c>
      <c r="E3323" s="3" t="str">
        <f>_xlfn.XLOOKUP(Tbl_BalanceHistory[[#This Row],[RespAgy]],Tbl_Agencies[Agy Code],Tbl_Agencies[Agy Sort])</f>
        <v>138000</v>
      </c>
      <c r="F3323" s="2" t="str">
        <f>Tbl_BalanceHistory[[#This Row],[RespAgy]]&amp;": "&amp;Tbl_BalanceHistory[[#This Row],[RespAgency]]</f>
        <v>720: Department of Behavioral Health and Developmental Services</v>
      </c>
      <c r="G3323" s="3">
        <v>720</v>
      </c>
      <c r="H3323" s="3" t="s">
        <v>621</v>
      </c>
      <c r="I3323" s="3" t="str">
        <f>_xlfn.XLOOKUP(Tbl_BalanceHistory[[#This Row],[AgyCode]],Tbl_Agencies[Agy Code],Tbl_Agencies[Agy Sort])</f>
        <v>138000</v>
      </c>
      <c r="J3323" s="2" t="str">
        <f>Tbl_BalanceHistory[[#This Row],[AgyCode]]&amp;": "&amp;Tbl_BalanceHistory[[#This Row],[Agency Name]]</f>
        <v>720: Department of Behavioral Health and Developmental Services</v>
      </c>
      <c r="K3323" s="1">
        <v>2018</v>
      </c>
      <c r="L3323" s="3">
        <v>499</v>
      </c>
      <c r="M3323" s="3" t="s">
        <v>62</v>
      </c>
      <c r="N3323" s="2" t="str">
        <f>Tbl_BalanceHistory[[#This Row],[ProgramCode]]&amp;": "&amp;Tbl_BalanceHistory[[#This Row],[Program Name]]</f>
        <v>499: Administrative and Support Services</v>
      </c>
      <c r="O3323" s="3" t="s">
        <v>886</v>
      </c>
      <c r="P3323" s="1" t="str">
        <f>IF(Tbl_BalanceHistory[[#This Row],[FundCode]]="0100","GF",IF(Tbl_BalanceHistory[[#This Row],[FundCode]]="01000","GF","Hi Ed / OCR"))</f>
        <v>GF</v>
      </c>
      <c r="Q3323" s="5">
        <v>51701569</v>
      </c>
      <c r="R3323" s="5">
        <v>46848536.880000003</v>
      </c>
      <c r="S3323" s="5">
        <v>4853032</v>
      </c>
      <c r="T3323" s="5">
        <v>0</v>
      </c>
      <c r="U3323" s="3"/>
      <c r="V3323" s="5">
        <v>4853032</v>
      </c>
      <c r="W3323" s="5">
        <v>0</v>
      </c>
      <c r="X3323" s="5"/>
      <c r="Y3323" s="5"/>
      <c r="Z3323" s="5">
        <f>Tbl_BalanceHistory[[#This Row],[Discretionary Recommended - Pre 2022]]+Tbl_BalanceHistory[[#This Row],[Discretionary Balance Recommended: Policy]]+Tbl_BalanceHistory[[#This Row],[Discretionary Balance Recommended: Commitments]]</f>
        <v>0</v>
      </c>
      <c r="AA3323" s="5">
        <f>Tbl_BalanceHistory[[#This Row],[Discretionary Balance]]-Tbl_BalanceHistory[[#This Row],[Discretionary Reappropriation]]</f>
        <v>4853032</v>
      </c>
      <c r="AB3323" s="2" t="s">
        <v>2063</v>
      </c>
      <c r="AC3323" s="2"/>
      <c r="AD3323" s="2"/>
      <c r="AE3323" s="2"/>
    </row>
    <row r="3324" spans="1:31" ht="60" x14ac:dyDescent="0.25">
      <c r="A3324" s="2" t="s">
        <v>2025</v>
      </c>
      <c r="B3324" s="3">
        <v>9</v>
      </c>
      <c r="C3324" s="3">
        <v>720</v>
      </c>
      <c r="D3324" s="3" t="s">
        <v>621</v>
      </c>
      <c r="E3324" s="3" t="str">
        <f>_xlfn.XLOOKUP(Tbl_BalanceHistory[[#This Row],[RespAgy]],Tbl_Agencies[Agy Code],Tbl_Agencies[Agy Sort])</f>
        <v>138000</v>
      </c>
      <c r="F3324" s="2" t="str">
        <f>Tbl_BalanceHistory[[#This Row],[RespAgy]]&amp;": "&amp;Tbl_BalanceHistory[[#This Row],[RespAgency]]</f>
        <v>720: Department of Behavioral Health and Developmental Services</v>
      </c>
      <c r="G3324" s="3">
        <v>720</v>
      </c>
      <c r="H3324" s="3" t="s">
        <v>621</v>
      </c>
      <c r="I3324" s="3" t="str">
        <f>_xlfn.XLOOKUP(Tbl_BalanceHistory[[#This Row],[AgyCode]],Tbl_Agencies[Agy Code],Tbl_Agencies[Agy Sort])</f>
        <v>138000</v>
      </c>
      <c r="J3324" s="2" t="str">
        <f>Tbl_BalanceHistory[[#This Row],[AgyCode]]&amp;": "&amp;Tbl_BalanceHistory[[#This Row],[Agency Name]]</f>
        <v>720: Department of Behavioral Health and Developmental Services</v>
      </c>
      <c r="K3324" s="1">
        <v>2019</v>
      </c>
      <c r="L3324" s="3">
        <v>499</v>
      </c>
      <c r="M3324" s="3" t="s">
        <v>62</v>
      </c>
      <c r="N3324" s="2" t="str">
        <f>Tbl_BalanceHistory[[#This Row],[ProgramCode]]&amp;": "&amp;Tbl_BalanceHistory[[#This Row],[Program Name]]</f>
        <v>499: Administrative and Support Services</v>
      </c>
      <c r="O3324" s="3" t="s">
        <v>886</v>
      </c>
      <c r="P3324" s="1" t="str">
        <f>IF(Tbl_BalanceHistory[[#This Row],[FundCode]]="0100","GF",IF(Tbl_BalanceHistory[[#This Row],[FundCode]]="01000","GF","Hi Ed / OCR"))</f>
        <v>GF</v>
      </c>
      <c r="Q3324" s="5">
        <v>61584688</v>
      </c>
      <c r="R3324" s="5">
        <v>57990766.420000002</v>
      </c>
      <c r="S3324" s="5">
        <v>3593921.58</v>
      </c>
      <c r="T3324" s="5">
        <v>0</v>
      </c>
      <c r="U3324" s="3"/>
      <c r="V3324" s="5">
        <v>3593921.58</v>
      </c>
      <c r="W3324" s="5">
        <v>3586512</v>
      </c>
      <c r="X3324" s="5"/>
      <c r="Y3324" s="5"/>
      <c r="Z3324" s="5">
        <f>Tbl_BalanceHistory[[#This Row],[Discretionary Recommended - Pre 2022]]+Tbl_BalanceHistory[[#This Row],[Discretionary Balance Recommended: Policy]]+Tbl_BalanceHistory[[#This Row],[Discretionary Balance Recommended: Commitments]]</f>
        <v>3586512</v>
      </c>
      <c r="AA3324" s="5">
        <f>Tbl_BalanceHistory[[#This Row],[Discretionary Balance]]-Tbl_BalanceHistory[[#This Row],[Discretionary Reappropriation]]</f>
        <v>7409.5800000000745</v>
      </c>
      <c r="AB3324" s="2" t="s">
        <v>2055</v>
      </c>
      <c r="AC3324" s="2"/>
      <c r="AD3324" s="2"/>
      <c r="AE3324" s="2"/>
    </row>
    <row r="3325" spans="1:31" ht="75" x14ac:dyDescent="0.25">
      <c r="A3325" s="2" t="s">
        <v>577</v>
      </c>
      <c r="B3325" s="3">
        <v>9</v>
      </c>
      <c r="C3325" s="3">
        <v>720</v>
      </c>
      <c r="D3325" s="3" t="s">
        <v>621</v>
      </c>
      <c r="E3325" s="3" t="str">
        <f>_xlfn.XLOOKUP(Tbl_BalanceHistory[[#This Row],[RespAgy]],Tbl_Agencies[Agy Code],Tbl_Agencies[Agy Sort])</f>
        <v>138000</v>
      </c>
      <c r="F3325" s="2" t="str">
        <f>Tbl_BalanceHistory[[#This Row],[RespAgy]]&amp;": "&amp;Tbl_BalanceHistory[[#This Row],[RespAgency]]</f>
        <v>720: Department of Behavioral Health and Developmental Services</v>
      </c>
      <c r="G3325" s="3">
        <v>720</v>
      </c>
      <c r="H3325" s="3" t="s">
        <v>621</v>
      </c>
      <c r="I3325" s="3" t="str">
        <f>_xlfn.XLOOKUP(Tbl_BalanceHistory[[#This Row],[AgyCode]],Tbl_Agencies[Agy Code],Tbl_Agencies[Agy Sort])</f>
        <v>138000</v>
      </c>
      <c r="J3325" s="2" t="str">
        <f>Tbl_BalanceHistory[[#This Row],[AgyCode]]&amp;": "&amp;Tbl_BalanceHistory[[#This Row],[Agency Name]]</f>
        <v>720: Department of Behavioral Health and Developmental Services</v>
      </c>
      <c r="K3325" s="1">
        <v>2020</v>
      </c>
      <c r="L3325" s="3">
        <v>499</v>
      </c>
      <c r="M3325" s="3" t="s">
        <v>62</v>
      </c>
      <c r="N3325" s="2" t="str">
        <f>Tbl_BalanceHistory[[#This Row],[ProgramCode]]&amp;": "&amp;Tbl_BalanceHistory[[#This Row],[Program Name]]</f>
        <v>499: Administrative and Support Services</v>
      </c>
      <c r="O3325" s="3" t="s">
        <v>886</v>
      </c>
      <c r="P3325" s="1" t="str">
        <f>IF(Tbl_BalanceHistory[[#This Row],[FundCode]]="0100","GF",IF(Tbl_BalanceHistory[[#This Row],[FundCode]]="01000","GF","Hi Ed / OCR"))</f>
        <v>GF</v>
      </c>
      <c r="Q3325" s="5">
        <v>65283630</v>
      </c>
      <c r="R3325" s="5">
        <v>61252717.07</v>
      </c>
      <c r="S3325" s="5">
        <v>4030912.93</v>
      </c>
      <c r="T3325" s="5">
        <v>75000</v>
      </c>
      <c r="U3325" s="3" t="s">
        <v>2064</v>
      </c>
      <c r="V3325" s="5">
        <v>3955912.93</v>
      </c>
      <c r="W3325" s="5">
        <v>3141014</v>
      </c>
      <c r="X3325" s="5"/>
      <c r="Y3325" s="5"/>
      <c r="Z3325" s="5">
        <f>Tbl_BalanceHistory[[#This Row],[Discretionary Recommended - Pre 2022]]+Tbl_BalanceHistory[[#This Row],[Discretionary Balance Recommended: Policy]]+Tbl_BalanceHistory[[#This Row],[Discretionary Balance Recommended: Commitments]]</f>
        <v>3141014</v>
      </c>
      <c r="AA3325" s="5">
        <f>Tbl_BalanceHistory[[#This Row],[Discretionary Balance]]-Tbl_BalanceHistory[[#This Row],[Discretionary Reappropriation]]</f>
        <v>814898.93000000017</v>
      </c>
      <c r="AB3325" s="2" t="s">
        <v>2065</v>
      </c>
      <c r="AC3325" s="2"/>
      <c r="AD3325" s="2"/>
      <c r="AE3325" s="2" t="s">
        <v>2066</v>
      </c>
    </row>
    <row r="3326" spans="1:31" ht="60" x14ac:dyDescent="0.25">
      <c r="A3326" s="2" t="s">
        <v>577</v>
      </c>
      <c r="B3326" s="3">
        <v>9</v>
      </c>
      <c r="C3326" s="3">
        <v>720</v>
      </c>
      <c r="D3326" s="3" t="s">
        <v>621</v>
      </c>
      <c r="E3326" s="3" t="str">
        <f>_xlfn.XLOOKUP(Tbl_BalanceHistory[[#This Row],[RespAgy]],Tbl_Agencies[Agy Code],Tbl_Agencies[Agy Sort])</f>
        <v>138000</v>
      </c>
      <c r="F3326" s="2" t="str">
        <f>Tbl_BalanceHistory[[#This Row],[RespAgy]]&amp;": "&amp;Tbl_BalanceHistory[[#This Row],[RespAgency]]</f>
        <v>720: Department of Behavioral Health and Developmental Services</v>
      </c>
      <c r="G3326" s="3">
        <v>720</v>
      </c>
      <c r="H3326" s="3" t="s">
        <v>621</v>
      </c>
      <c r="I3326" s="3" t="str">
        <f>_xlfn.XLOOKUP(Tbl_BalanceHistory[[#This Row],[AgyCode]],Tbl_Agencies[Agy Code],Tbl_Agencies[Agy Sort])</f>
        <v>138000</v>
      </c>
      <c r="J3326" s="2" t="str">
        <f>Tbl_BalanceHistory[[#This Row],[AgyCode]]&amp;": "&amp;Tbl_BalanceHistory[[#This Row],[Agency Name]]</f>
        <v>720: Department of Behavioral Health and Developmental Services</v>
      </c>
      <c r="K3326" s="1">
        <v>2021</v>
      </c>
      <c r="L3326" s="3">
        <v>499</v>
      </c>
      <c r="M3326" s="3" t="s">
        <v>62</v>
      </c>
      <c r="N3326" s="2" t="str">
        <f>Tbl_BalanceHistory[[#This Row],[ProgramCode]]&amp;": "&amp;Tbl_BalanceHistory[[#This Row],[Program Name]]</f>
        <v>499: Administrative and Support Services</v>
      </c>
      <c r="O3326" s="3" t="s">
        <v>886</v>
      </c>
      <c r="P3326" s="1" t="str">
        <f>IF(Tbl_BalanceHistory[[#This Row],[FundCode]]="0100","GF",IF(Tbl_BalanceHistory[[#This Row],[FundCode]]="01000","GF","Hi Ed / OCR"))</f>
        <v>GF</v>
      </c>
      <c r="Q3326" s="5">
        <v>64512620</v>
      </c>
      <c r="R3326" s="5">
        <v>59885275.280000001</v>
      </c>
      <c r="S3326" s="5">
        <v>4627344.72</v>
      </c>
      <c r="T3326" s="5">
        <v>50500</v>
      </c>
      <c r="U3326" s="3" t="s">
        <v>2067</v>
      </c>
      <c r="V3326" s="5">
        <v>4576844.72</v>
      </c>
      <c r="W3326" s="5">
        <v>4576844.72</v>
      </c>
      <c r="X3326" s="5"/>
      <c r="Y3326" s="5"/>
      <c r="Z3326" s="5">
        <f>Tbl_BalanceHistory[[#This Row],[Discretionary Recommended - Pre 2022]]+Tbl_BalanceHistory[[#This Row],[Discretionary Balance Recommended: Policy]]+Tbl_BalanceHistory[[#This Row],[Discretionary Balance Recommended: Commitments]]</f>
        <v>4576844.72</v>
      </c>
      <c r="AA3326" s="5">
        <f>Tbl_BalanceHistory[[#This Row],[Discretionary Balance]]-Tbl_BalanceHistory[[#This Row],[Discretionary Reappropriation]]</f>
        <v>0</v>
      </c>
      <c r="AB3326" s="2" t="s">
        <v>2059</v>
      </c>
      <c r="AC3326" s="2"/>
      <c r="AD3326" s="2"/>
      <c r="AE3326" s="2" t="s">
        <v>2068</v>
      </c>
    </row>
    <row r="3327" spans="1:31" ht="60" x14ac:dyDescent="0.25">
      <c r="A3327" s="2" t="s">
        <v>577</v>
      </c>
      <c r="B3327" s="3">
        <v>9</v>
      </c>
      <c r="C3327" s="3">
        <v>720</v>
      </c>
      <c r="D3327" s="3" t="s">
        <v>621</v>
      </c>
      <c r="E3327" s="3" t="str">
        <f>_xlfn.XLOOKUP(Tbl_BalanceHistory[[#This Row],[RespAgy]],Tbl_Agencies[Agy Code],Tbl_Agencies[Agy Sort])</f>
        <v>138000</v>
      </c>
      <c r="F3327" s="2" t="str">
        <f>Tbl_BalanceHistory[[#This Row],[RespAgy]]&amp;": "&amp;Tbl_BalanceHistory[[#This Row],[RespAgency]]</f>
        <v>720: Department of Behavioral Health and Developmental Services</v>
      </c>
      <c r="G3327" s="3">
        <v>720</v>
      </c>
      <c r="H3327" s="3" t="s">
        <v>621</v>
      </c>
      <c r="I3327" s="3" t="str">
        <f>_xlfn.XLOOKUP(Tbl_BalanceHistory[[#This Row],[AgyCode]],Tbl_Agencies[Agy Code],Tbl_Agencies[Agy Sort])</f>
        <v>138000</v>
      </c>
      <c r="J3327" s="2" t="str">
        <f>Tbl_BalanceHistory[[#This Row],[AgyCode]]&amp;": "&amp;Tbl_BalanceHistory[[#This Row],[Agency Name]]</f>
        <v>720: Department of Behavioral Health and Developmental Services</v>
      </c>
      <c r="K3327" s="1">
        <v>2022</v>
      </c>
      <c r="L3327" s="3">
        <v>499</v>
      </c>
      <c r="M3327" s="3" t="s">
        <v>62</v>
      </c>
      <c r="N3327" s="2" t="str">
        <f>Tbl_BalanceHistory[[#This Row],[ProgramCode]]&amp;": "&amp;Tbl_BalanceHistory[[#This Row],[Program Name]]</f>
        <v>499: Administrative and Support Services</v>
      </c>
      <c r="O3327" s="3" t="s">
        <v>886</v>
      </c>
      <c r="P3327" s="1" t="str">
        <f>IF(Tbl_BalanceHistory[[#This Row],[FundCode]]="0100","GF",IF(Tbl_BalanceHistory[[#This Row],[FundCode]]="01000","GF","Hi Ed / OCR"))</f>
        <v>GF</v>
      </c>
      <c r="Q3327" s="5">
        <v>75133258.719999999</v>
      </c>
      <c r="R3327" s="5">
        <v>62646943.770000003</v>
      </c>
      <c r="S3327" s="5">
        <v>12486314.949999999</v>
      </c>
      <c r="T3327" s="5">
        <v>125000</v>
      </c>
      <c r="U3327" s="3" t="s">
        <v>2067</v>
      </c>
      <c r="V3327" s="5">
        <v>12361314.949999999</v>
      </c>
      <c r="W3327" s="5"/>
      <c r="X3327" s="5">
        <v>0</v>
      </c>
      <c r="Y3327" s="5">
        <v>4288914</v>
      </c>
      <c r="Z3327" s="5">
        <f>Tbl_BalanceHistory[[#This Row],[Discretionary Recommended - Pre 2022]]+Tbl_BalanceHistory[[#This Row],[Discretionary Balance Recommended: Policy]]+Tbl_BalanceHistory[[#This Row],[Discretionary Balance Recommended: Commitments]]</f>
        <v>4288914</v>
      </c>
      <c r="AA3327" s="5">
        <f>Tbl_BalanceHistory[[#This Row],[Discretionary Balance]]-Tbl_BalanceHistory[[#This Row],[Discretionary Reappropriation]]</f>
        <v>8072400.9499999993</v>
      </c>
      <c r="AB3327" s="2"/>
      <c r="AC3327" s="2"/>
      <c r="AD3327" s="2" t="s">
        <v>2061</v>
      </c>
      <c r="AE3327" s="2"/>
    </row>
    <row r="3328" spans="1:31" ht="90" x14ac:dyDescent="0.25">
      <c r="A3328" s="2" t="s">
        <v>577</v>
      </c>
      <c r="B3328" s="3">
        <v>9</v>
      </c>
      <c r="C3328" s="3">
        <v>720</v>
      </c>
      <c r="D3328" s="3" t="s">
        <v>621</v>
      </c>
      <c r="E3328" s="3" t="str">
        <f>_xlfn.XLOOKUP(Tbl_BalanceHistory[[#This Row],[RespAgy]],Tbl_Agencies[Agy Code],Tbl_Agencies[Agy Sort])</f>
        <v>138000</v>
      </c>
      <c r="F3328" s="2" t="str">
        <f>Tbl_BalanceHistory[[#This Row],[RespAgy]]&amp;": "&amp;Tbl_BalanceHistory[[#This Row],[RespAgency]]</f>
        <v>720: Department of Behavioral Health and Developmental Services</v>
      </c>
      <c r="G3328" s="3">
        <v>720</v>
      </c>
      <c r="H3328" s="3" t="s">
        <v>621</v>
      </c>
      <c r="I3328" s="3" t="str">
        <f>_xlfn.XLOOKUP(Tbl_BalanceHistory[[#This Row],[AgyCode]],Tbl_Agencies[Agy Code],Tbl_Agencies[Agy Sort])</f>
        <v>138000</v>
      </c>
      <c r="J3328" s="2" t="str">
        <f>Tbl_BalanceHistory[[#This Row],[AgyCode]]&amp;": "&amp;Tbl_BalanceHistory[[#This Row],[Agency Name]]</f>
        <v>720: Department of Behavioral Health and Developmental Services</v>
      </c>
      <c r="K3328" s="1">
        <v>2023</v>
      </c>
      <c r="L3328" s="3">
        <v>499</v>
      </c>
      <c r="M3328" s="3" t="s">
        <v>62</v>
      </c>
      <c r="N3328" s="2" t="str">
        <f>Tbl_BalanceHistory[[#This Row],[ProgramCode]]&amp;": "&amp;Tbl_BalanceHistory[[#This Row],[Program Name]]</f>
        <v>499: Administrative and Support Services</v>
      </c>
      <c r="O3328" s="3" t="s">
        <v>886</v>
      </c>
      <c r="P3328" s="1" t="str">
        <f>IF(Tbl_BalanceHistory[[#This Row],[FundCode]]="0100","GF",IF(Tbl_BalanceHistory[[#This Row],[FundCode]]="01000","GF","Hi Ed / OCR"))</f>
        <v>GF</v>
      </c>
      <c r="Q3328" s="5">
        <v>89116129</v>
      </c>
      <c r="R3328" s="5">
        <v>75308019.450000003</v>
      </c>
      <c r="S3328" s="5">
        <v>13808109.550000001</v>
      </c>
      <c r="T3328" s="5">
        <v>125000</v>
      </c>
      <c r="U3328" s="3" t="s">
        <v>2414</v>
      </c>
      <c r="V3328" s="5">
        <v>13683109.550000001</v>
      </c>
      <c r="W3328" s="5">
        <v>0</v>
      </c>
      <c r="X3328" s="5">
        <v>7003862</v>
      </c>
      <c r="Y3328" s="5">
        <v>1070343</v>
      </c>
      <c r="Z3328" s="5">
        <v>8074205</v>
      </c>
      <c r="AA3328" s="5">
        <v>5608904.5500000007</v>
      </c>
      <c r="AB3328" s="2"/>
      <c r="AC3328" s="2" t="s">
        <v>2415</v>
      </c>
      <c r="AD3328" s="2" t="s">
        <v>2416</v>
      </c>
      <c r="AE3328" s="2" t="s">
        <v>2417</v>
      </c>
    </row>
    <row r="3329" spans="1:31" ht="240" x14ac:dyDescent="0.25">
      <c r="A3329" s="2" t="s">
        <v>577</v>
      </c>
      <c r="B3329" s="3">
        <v>9</v>
      </c>
      <c r="C3329" s="3">
        <v>720</v>
      </c>
      <c r="D3329" s="3" t="s">
        <v>621</v>
      </c>
      <c r="E3329" s="3" t="str">
        <f>_xlfn.XLOOKUP(Tbl_BalanceHistory[[#This Row],[RespAgy]],Tbl_Agencies[Agy Code],Tbl_Agencies[Agy Sort])</f>
        <v>138000</v>
      </c>
      <c r="F3329" s="2" t="str">
        <f>Tbl_BalanceHistory[[#This Row],[RespAgy]]&amp;": "&amp;Tbl_BalanceHistory[[#This Row],[RespAgency]]</f>
        <v>720: Department of Behavioral Health and Developmental Services</v>
      </c>
      <c r="G3329" s="3">
        <v>720</v>
      </c>
      <c r="H3329" s="3" t="s">
        <v>621</v>
      </c>
      <c r="I3329" s="3" t="str">
        <f>_xlfn.XLOOKUP(Tbl_BalanceHistory[[#This Row],[AgyCode]],Tbl_Agencies[Agy Code],Tbl_Agencies[Agy Sort])</f>
        <v>138000</v>
      </c>
      <c r="J3329" s="2" t="str">
        <f>Tbl_BalanceHistory[[#This Row],[AgyCode]]&amp;": "&amp;Tbl_BalanceHistory[[#This Row],[Agency Name]]</f>
        <v>720: Department of Behavioral Health and Developmental Services</v>
      </c>
      <c r="K3329" s="1">
        <v>2024</v>
      </c>
      <c r="L3329" s="3">
        <v>499</v>
      </c>
      <c r="M3329" s="3" t="s">
        <v>62</v>
      </c>
      <c r="N3329" s="2" t="str">
        <f>Tbl_BalanceHistory[[#This Row],[ProgramCode]]&amp;": "&amp;Tbl_BalanceHistory[[#This Row],[Program Name]]</f>
        <v>499: Administrative and Support Services</v>
      </c>
      <c r="O3329" s="3" t="s">
        <v>886</v>
      </c>
      <c r="P3329" s="1" t="str">
        <f>IF(Tbl_BalanceHistory[[#This Row],[FundCode]]="0100","GF",IF(Tbl_BalanceHistory[[#This Row],[FundCode]]="01000","GF","Hi Ed / OCR"))</f>
        <v>GF</v>
      </c>
      <c r="Q3329" s="5">
        <v>107400346</v>
      </c>
      <c r="R3329" s="5">
        <v>86635450.760000005</v>
      </c>
      <c r="S3329" s="5">
        <v>20764895.239999998</v>
      </c>
      <c r="T3329" s="5">
        <v>150000</v>
      </c>
      <c r="U3329" s="3" t="s">
        <v>2578</v>
      </c>
      <c r="V3329" s="5">
        <v>20614895.239999998</v>
      </c>
      <c r="W3329" s="5">
        <v>0</v>
      </c>
      <c r="X3329" s="5">
        <v>14745646</v>
      </c>
      <c r="Y3329" s="5">
        <v>5208417</v>
      </c>
      <c r="Z3329" s="5">
        <v>19954063</v>
      </c>
      <c r="AA3329" s="5">
        <v>660832.23999999836</v>
      </c>
      <c r="AB3329" s="2"/>
      <c r="AC3329" s="2" t="s">
        <v>2579</v>
      </c>
      <c r="AD3329" s="2" t="s">
        <v>2580</v>
      </c>
      <c r="AE3329" s="2" t="s">
        <v>2581</v>
      </c>
    </row>
    <row r="3330" spans="1:31" ht="60" x14ac:dyDescent="0.25">
      <c r="A3330" s="2" t="s">
        <v>2025</v>
      </c>
      <c r="B3330" s="3">
        <v>9</v>
      </c>
      <c r="C3330" s="3">
        <v>720</v>
      </c>
      <c r="D3330" s="3" t="s">
        <v>621</v>
      </c>
      <c r="E3330" s="3" t="str">
        <f>_xlfn.XLOOKUP(Tbl_BalanceHistory[[#This Row],[RespAgy]],Tbl_Agencies[Agy Code],Tbl_Agencies[Agy Sort])</f>
        <v>138000</v>
      </c>
      <c r="F3330" s="2" t="str">
        <f>Tbl_BalanceHistory[[#This Row],[RespAgy]]&amp;": "&amp;Tbl_BalanceHistory[[#This Row],[RespAgency]]</f>
        <v>720: Department of Behavioral Health and Developmental Services</v>
      </c>
      <c r="G3330" s="3">
        <v>720</v>
      </c>
      <c r="H3330" s="3" t="s">
        <v>621</v>
      </c>
      <c r="I3330" s="3" t="str">
        <f>_xlfn.XLOOKUP(Tbl_BalanceHistory[[#This Row],[AgyCode]],Tbl_Agencies[Agy Code],Tbl_Agencies[Agy Sort])</f>
        <v>138000</v>
      </c>
      <c r="J3330" s="2" t="str">
        <f>Tbl_BalanceHistory[[#This Row],[AgyCode]]&amp;": "&amp;Tbl_BalanceHistory[[#This Row],[Agency Name]]</f>
        <v>720: Department of Behavioral Health and Developmental Services</v>
      </c>
      <c r="K3330" s="1">
        <v>2014</v>
      </c>
      <c r="L3330" s="3">
        <v>561</v>
      </c>
      <c r="M3330" s="3" t="s">
        <v>625</v>
      </c>
      <c r="N3330" s="2" t="str">
        <f>Tbl_BalanceHistory[[#This Row],[ProgramCode]]&amp;": "&amp;Tbl_BalanceHistory[[#This Row],[Program Name]]</f>
        <v>561: Regulation of Public Facilities and Services</v>
      </c>
      <c r="O3330" s="3" t="s">
        <v>1730</v>
      </c>
      <c r="P3330" s="1" t="str">
        <f>IF(Tbl_BalanceHistory[[#This Row],[FundCode]]="0100","GF",IF(Tbl_BalanceHistory[[#This Row],[FundCode]]="01000","GF","Hi Ed / OCR"))</f>
        <v>GF</v>
      </c>
      <c r="Q3330" s="5">
        <v>2842745</v>
      </c>
      <c r="R3330" s="5">
        <v>2840239.93</v>
      </c>
      <c r="S3330" s="5">
        <v>2505</v>
      </c>
      <c r="T3330" s="5">
        <v>2505</v>
      </c>
      <c r="U3330" s="3" t="s">
        <v>2062</v>
      </c>
      <c r="V3330" s="5">
        <v>0</v>
      </c>
      <c r="W3330" s="5">
        <v>0</v>
      </c>
      <c r="X3330" s="5"/>
      <c r="Y3330" s="5"/>
      <c r="Z3330" s="5">
        <f>Tbl_BalanceHistory[[#This Row],[Discretionary Recommended - Pre 2022]]+Tbl_BalanceHistory[[#This Row],[Discretionary Balance Recommended: Policy]]+Tbl_BalanceHistory[[#This Row],[Discretionary Balance Recommended: Commitments]]</f>
        <v>0</v>
      </c>
      <c r="AA3330" s="5">
        <f>Tbl_BalanceHistory[[#This Row],[Discretionary Balance]]-Tbl_BalanceHistory[[#This Row],[Discretionary Reappropriation]]</f>
        <v>0</v>
      </c>
      <c r="AB3330" s="2"/>
      <c r="AC3330" s="2"/>
      <c r="AD3330" s="2"/>
      <c r="AE3330" s="2"/>
    </row>
    <row r="3331" spans="1:31" ht="75" x14ac:dyDescent="0.25">
      <c r="A3331" s="2" t="s">
        <v>2025</v>
      </c>
      <c r="B3331" s="3">
        <v>9</v>
      </c>
      <c r="C3331" s="3">
        <v>720</v>
      </c>
      <c r="D3331" s="3" t="s">
        <v>621</v>
      </c>
      <c r="E3331" s="3" t="str">
        <f>_xlfn.XLOOKUP(Tbl_BalanceHistory[[#This Row],[RespAgy]],Tbl_Agencies[Agy Code],Tbl_Agencies[Agy Sort])</f>
        <v>138000</v>
      </c>
      <c r="F3331" s="2" t="str">
        <f>Tbl_BalanceHistory[[#This Row],[RespAgy]]&amp;": "&amp;Tbl_BalanceHistory[[#This Row],[RespAgency]]</f>
        <v>720: Department of Behavioral Health and Developmental Services</v>
      </c>
      <c r="G3331" s="3">
        <v>720</v>
      </c>
      <c r="H3331" s="3" t="s">
        <v>621</v>
      </c>
      <c r="I3331" s="3" t="str">
        <f>_xlfn.XLOOKUP(Tbl_BalanceHistory[[#This Row],[AgyCode]],Tbl_Agencies[Agy Code],Tbl_Agencies[Agy Sort])</f>
        <v>138000</v>
      </c>
      <c r="J3331" s="2" t="str">
        <f>Tbl_BalanceHistory[[#This Row],[AgyCode]]&amp;": "&amp;Tbl_BalanceHistory[[#This Row],[Agency Name]]</f>
        <v>720: Department of Behavioral Health and Developmental Services</v>
      </c>
      <c r="K3331" s="1">
        <v>2015</v>
      </c>
      <c r="L3331" s="3">
        <v>561</v>
      </c>
      <c r="M3331" s="3" t="s">
        <v>625</v>
      </c>
      <c r="N3331" s="2" t="str">
        <f>Tbl_BalanceHistory[[#This Row],[ProgramCode]]&amp;": "&amp;Tbl_BalanceHistory[[#This Row],[Program Name]]</f>
        <v>561: Regulation of Public Facilities and Services</v>
      </c>
      <c r="O3331" s="3" t="s">
        <v>1730</v>
      </c>
      <c r="P3331" s="1" t="str">
        <f>IF(Tbl_BalanceHistory[[#This Row],[FundCode]]="0100","GF",IF(Tbl_BalanceHistory[[#This Row],[FundCode]]="01000","GF","Hi Ed / OCR"))</f>
        <v>GF</v>
      </c>
      <c r="Q3331" s="5">
        <v>2946700</v>
      </c>
      <c r="R3331" s="5">
        <v>2901523</v>
      </c>
      <c r="S3331" s="5">
        <v>45176</v>
      </c>
      <c r="T3331" s="5">
        <v>0</v>
      </c>
      <c r="U3331" s="3"/>
      <c r="V3331" s="5">
        <v>45176</v>
      </c>
      <c r="W3331" s="5">
        <v>45176</v>
      </c>
      <c r="X3331" s="5"/>
      <c r="Y3331" s="5"/>
      <c r="Z3331" s="5">
        <f>Tbl_BalanceHistory[[#This Row],[Discretionary Recommended - Pre 2022]]+Tbl_BalanceHistory[[#This Row],[Discretionary Balance Recommended: Policy]]+Tbl_BalanceHistory[[#This Row],[Discretionary Balance Recommended: Commitments]]</f>
        <v>45176</v>
      </c>
      <c r="AA3331" s="5">
        <f>Tbl_BalanceHistory[[#This Row],[Discretionary Balance]]-Tbl_BalanceHistory[[#This Row],[Discretionary Reappropriation]]</f>
        <v>0</v>
      </c>
      <c r="AB3331" s="2" t="s">
        <v>2051</v>
      </c>
      <c r="AC3331" s="2"/>
      <c r="AD3331" s="2"/>
      <c r="AE3331" s="2"/>
    </row>
    <row r="3332" spans="1:31" ht="60" x14ac:dyDescent="0.25">
      <c r="A3332" s="2" t="s">
        <v>2025</v>
      </c>
      <c r="B3332" s="3">
        <v>9</v>
      </c>
      <c r="C3332" s="3">
        <v>720</v>
      </c>
      <c r="D3332" s="3" t="s">
        <v>621</v>
      </c>
      <c r="E3332" s="3" t="str">
        <f>_xlfn.XLOOKUP(Tbl_BalanceHistory[[#This Row],[RespAgy]],Tbl_Agencies[Agy Code],Tbl_Agencies[Agy Sort])</f>
        <v>138000</v>
      </c>
      <c r="F3332" s="2" t="str">
        <f>Tbl_BalanceHistory[[#This Row],[RespAgy]]&amp;": "&amp;Tbl_BalanceHistory[[#This Row],[RespAgency]]</f>
        <v>720: Department of Behavioral Health and Developmental Services</v>
      </c>
      <c r="G3332" s="3">
        <v>720</v>
      </c>
      <c r="H3332" s="3" t="s">
        <v>621</v>
      </c>
      <c r="I3332" s="3" t="str">
        <f>_xlfn.XLOOKUP(Tbl_BalanceHistory[[#This Row],[AgyCode]],Tbl_Agencies[Agy Code],Tbl_Agencies[Agy Sort])</f>
        <v>138000</v>
      </c>
      <c r="J3332" s="2" t="str">
        <f>Tbl_BalanceHistory[[#This Row],[AgyCode]]&amp;": "&amp;Tbl_BalanceHistory[[#This Row],[Agency Name]]</f>
        <v>720: Department of Behavioral Health and Developmental Services</v>
      </c>
      <c r="K3332" s="1">
        <v>2016</v>
      </c>
      <c r="L3332" s="3">
        <v>561</v>
      </c>
      <c r="M3332" s="3" t="s">
        <v>625</v>
      </c>
      <c r="N3332" s="2" t="str">
        <f>Tbl_BalanceHistory[[#This Row],[ProgramCode]]&amp;": "&amp;Tbl_BalanceHistory[[#This Row],[Program Name]]</f>
        <v>561: Regulation of Public Facilities and Services</v>
      </c>
      <c r="O3332" s="3" t="s">
        <v>1730</v>
      </c>
      <c r="P3332" s="1" t="str">
        <f>IF(Tbl_BalanceHistory[[#This Row],[FundCode]]="0100","GF",IF(Tbl_BalanceHistory[[#This Row],[FundCode]]="01000","GF","Hi Ed / OCR"))</f>
        <v>GF</v>
      </c>
      <c r="Q3332" s="5">
        <v>3096628</v>
      </c>
      <c r="R3332" s="5">
        <v>3096627.7</v>
      </c>
      <c r="S3332" s="5">
        <v>0</v>
      </c>
      <c r="T3332" s="5">
        <v>0</v>
      </c>
      <c r="U3332" s="3"/>
      <c r="V3332" s="5">
        <v>0</v>
      </c>
      <c r="W3332" s="5">
        <v>0</v>
      </c>
      <c r="X3332" s="5"/>
      <c r="Y3332" s="5"/>
      <c r="Z3332" s="5">
        <f>Tbl_BalanceHistory[[#This Row],[Discretionary Recommended - Pre 2022]]+Tbl_BalanceHistory[[#This Row],[Discretionary Balance Recommended: Policy]]+Tbl_BalanceHistory[[#This Row],[Discretionary Balance Recommended: Commitments]]</f>
        <v>0</v>
      </c>
      <c r="AA3332" s="5">
        <f>Tbl_BalanceHistory[[#This Row],[Discretionary Balance]]-Tbl_BalanceHistory[[#This Row],[Discretionary Reappropriation]]</f>
        <v>0</v>
      </c>
      <c r="AB3332" s="2"/>
      <c r="AC3332" s="2"/>
      <c r="AD3332" s="2"/>
      <c r="AE3332" s="2"/>
    </row>
    <row r="3333" spans="1:31" ht="60" x14ac:dyDescent="0.25">
      <c r="A3333" s="2" t="s">
        <v>2025</v>
      </c>
      <c r="B3333" s="3">
        <v>9</v>
      </c>
      <c r="C3333" s="3">
        <v>720</v>
      </c>
      <c r="D3333" s="3" t="s">
        <v>621</v>
      </c>
      <c r="E3333" s="3" t="str">
        <f>_xlfn.XLOOKUP(Tbl_BalanceHistory[[#This Row],[RespAgy]],Tbl_Agencies[Agy Code],Tbl_Agencies[Agy Sort])</f>
        <v>138000</v>
      </c>
      <c r="F3333" s="2" t="str">
        <f>Tbl_BalanceHistory[[#This Row],[RespAgy]]&amp;": "&amp;Tbl_BalanceHistory[[#This Row],[RespAgency]]</f>
        <v>720: Department of Behavioral Health and Developmental Services</v>
      </c>
      <c r="G3333" s="3">
        <v>720</v>
      </c>
      <c r="H3333" s="3" t="s">
        <v>621</v>
      </c>
      <c r="I3333" s="3" t="str">
        <f>_xlfn.XLOOKUP(Tbl_BalanceHistory[[#This Row],[AgyCode]],Tbl_Agencies[Agy Code],Tbl_Agencies[Agy Sort])</f>
        <v>138000</v>
      </c>
      <c r="J3333" s="2" t="str">
        <f>Tbl_BalanceHistory[[#This Row],[AgyCode]]&amp;": "&amp;Tbl_BalanceHistory[[#This Row],[Agency Name]]</f>
        <v>720: Department of Behavioral Health and Developmental Services</v>
      </c>
      <c r="K3333" s="1">
        <v>2017</v>
      </c>
      <c r="L3333" s="3">
        <v>561</v>
      </c>
      <c r="M3333" s="3" t="s">
        <v>625</v>
      </c>
      <c r="N3333" s="2" t="str">
        <f>Tbl_BalanceHistory[[#This Row],[ProgramCode]]&amp;": "&amp;Tbl_BalanceHistory[[#This Row],[Program Name]]</f>
        <v>561: Regulation of Public Facilities and Services</v>
      </c>
      <c r="O3333" s="3" t="s">
        <v>886</v>
      </c>
      <c r="P3333" s="1" t="str">
        <f>IF(Tbl_BalanceHistory[[#This Row],[FundCode]]="0100","GF",IF(Tbl_BalanceHistory[[#This Row],[FundCode]]="01000","GF","Hi Ed / OCR"))</f>
        <v>GF</v>
      </c>
      <c r="Q3333" s="5">
        <v>3397528</v>
      </c>
      <c r="R3333" s="5">
        <v>3394690.32</v>
      </c>
      <c r="S3333" s="5">
        <v>2837</v>
      </c>
      <c r="T3333" s="5">
        <v>0</v>
      </c>
      <c r="U3333" s="3"/>
      <c r="V3333" s="5">
        <v>2837</v>
      </c>
      <c r="W3333" s="5">
        <v>0</v>
      </c>
      <c r="X3333" s="5"/>
      <c r="Y3333" s="5"/>
      <c r="Z3333" s="5">
        <f>Tbl_BalanceHistory[[#This Row],[Discretionary Recommended - Pre 2022]]+Tbl_BalanceHistory[[#This Row],[Discretionary Balance Recommended: Policy]]+Tbl_BalanceHistory[[#This Row],[Discretionary Balance Recommended: Commitments]]</f>
        <v>0</v>
      </c>
      <c r="AA3333" s="5">
        <f>Tbl_BalanceHistory[[#This Row],[Discretionary Balance]]-Tbl_BalanceHistory[[#This Row],[Discretionary Reappropriation]]</f>
        <v>2837</v>
      </c>
      <c r="AB3333" s="2"/>
      <c r="AC3333" s="2"/>
      <c r="AD3333" s="2"/>
      <c r="AE3333" s="2"/>
    </row>
    <row r="3334" spans="1:31" ht="60" x14ac:dyDescent="0.25">
      <c r="A3334" s="2" t="s">
        <v>2025</v>
      </c>
      <c r="B3334" s="3">
        <v>9</v>
      </c>
      <c r="C3334" s="3">
        <v>720</v>
      </c>
      <c r="D3334" s="3" t="s">
        <v>621</v>
      </c>
      <c r="E3334" s="3" t="str">
        <f>_xlfn.XLOOKUP(Tbl_BalanceHistory[[#This Row],[RespAgy]],Tbl_Agencies[Agy Code],Tbl_Agencies[Agy Sort])</f>
        <v>138000</v>
      </c>
      <c r="F3334" s="2" t="str">
        <f>Tbl_BalanceHistory[[#This Row],[RespAgy]]&amp;": "&amp;Tbl_BalanceHistory[[#This Row],[RespAgency]]</f>
        <v>720: Department of Behavioral Health and Developmental Services</v>
      </c>
      <c r="G3334" s="3">
        <v>720</v>
      </c>
      <c r="H3334" s="3" t="s">
        <v>621</v>
      </c>
      <c r="I3334" s="3" t="str">
        <f>_xlfn.XLOOKUP(Tbl_BalanceHistory[[#This Row],[AgyCode]],Tbl_Agencies[Agy Code],Tbl_Agencies[Agy Sort])</f>
        <v>138000</v>
      </c>
      <c r="J3334" s="2" t="str">
        <f>Tbl_BalanceHistory[[#This Row],[AgyCode]]&amp;": "&amp;Tbl_BalanceHistory[[#This Row],[Agency Name]]</f>
        <v>720: Department of Behavioral Health and Developmental Services</v>
      </c>
      <c r="K3334" s="1">
        <v>2018</v>
      </c>
      <c r="L3334" s="3">
        <v>561</v>
      </c>
      <c r="M3334" s="3" t="s">
        <v>625</v>
      </c>
      <c r="N3334" s="2" t="str">
        <f>Tbl_BalanceHistory[[#This Row],[ProgramCode]]&amp;": "&amp;Tbl_BalanceHistory[[#This Row],[Program Name]]</f>
        <v>561: Regulation of Public Facilities and Services</v>
      </c>
      <c r="O3334" s="3" t="s">
        <v>886</v>
      </c>
      <c r="P3334" s="1" t="str">
        <f>IF(Tbl_BalanceHistory[[#This Row],[FundCode]]="0100","GF",IF(Tbl_BalanceHistory[[#This Row],[FundCode]]="01000","GF","Hi Ed / OCR"))</f>
        <v>GF</v>
      </c>
      <c r="Q3334" s="5">
        <v>3764137</v>
      </c>
      <c r="R3334" s="5">
        <v>3759252.56</v>
      </c>
      <c r="S3334" s="5">
        <v>4884</v>
      </c>
      <c r="T3334" s="5">
        <v>0</v>
      </c>
      <c r="U3334" s="3"/>
      <c r="V3334" s="5">
        <v>4884</v>
      </c>
      <c r="W3334" s="5">
        <v>0</v>
      </c>
      <c r="X3334" s="5"/>
      <c r="Y3334" s="5"/>
      <c r="Z3334" s="5">
        <f>Tbl_BalanceHistory[[#This Row],[Discretionary Recommended - Pre 2022]]+Tbl_BalanceHistory[[#This Row],[Discretionary Balance Recommended: Policy]]+Tbl_BalanceHistory[[#This Row],[Discretionary Balance Recommended: Commitments]]</f>
        <v>0</v>
      </c>
      <c r="AA3334" s="5">
        <f>Tbl_BalanceHistory[[#This Row],[Discretionary Balance]]-Tbl_BalanceHistory[[#This Row],[Discretionary Reappropriation]]</f>
        <v>4884</v>
      </c>
      <c r="AB3334" s="2"/>
      <c r="AC3334" s="2"/>
      <c r="AD3334" s="2"/>
      <c r="AE3334" s="2"/>
    </row>
    <row r="3335" spans="1:31" ht="60" x14ac:dyDescent="0.25">
      <c r="A3335" s="2" t="s">
        <v>2025</v>
      </c>
      <c r="B3335" s="3">
        <v>9</v>
      </c>
      <c r="C3335" s="3">
        <v>720</v>
      </c>
      <c r="D3335" s="3" t="s">
        <v>621</v>
      </c>
      <c r="E3335" s="3" t="str">
        <f>_xlfn.XLOOKUP(Tbl_BalanceHistory[[#This Row],[RespAgy]],Tbl_Agencies[Agy Code],Tbl_Agencies[Agy Sort])</f>
        <v>138000</v>
      </c>
      <c r="F3335" s="2" t="str">
        <f>Tbl_BalanceHistory[[#This Row],[RespAgy]]&amp;": "&amp;Tbl_BalanceHistory[[#This Row],[RespAgency]]</f>
        <v>720: Department of Behavioral Health and Developmental Services</v>
      </c>
      <c r="G3335" s="3">
        <v>720</v>
      </c>
      <c r="H3335" s="3" t="s">
        <v>621</v>
      </c>
      <c r="I3335" s="3" t="str">
        <f>_xlfn.XLOOKUP(Tbl_BalanceHistory[[#This Row],[AgyCode]],Tbl_Agencies[Agy Code],Tbl_Agencies[Agy Sort])</f>
        <v>138000</v>
      </c>
      <c r="J3335" s="2" t="str">
        <f>Tbl_BalanceHistory[[#This Row],[AgyCode]]&amp;": "&amp;Tbl_BalanceHistory[[#This Row],[Agency Name]]</f>
        <v>720: Department of Behavioral Health and Developmental Services</v>
      </c>
      <c r="K3335" s="1">
        <v>2019</v>
      </c>
      <c r="L3335" s="3">
        <v>561</v>
      </c>
      <c r="M3335" s="3" t="s">
        <v>625</v>
      </c>
      <c r="N3335" s="2" t="str">
        <f>Tbl_BalanceHistory[[#This Row],[ProgramCode]]&amp;": "&amp;Tbl_BalanceHistory[[#This Row],[Program Name]]</f>
        <v>561: Regulation of Public Facilities and Services</v>
      </c>
      <c r="O3335" s="3" t="s">
        <v>886</v>
      </c>
      <c r="P3335" s="1" t="str">
        <f>IF(Tbl_BalanceHistory[[#This Row],[FundCode]]="0100","GF",IF(Tbl_BalanceHistory[[#This Row],[FundCode]]="01000","GF","Hi Ed / OCR"))</f>
        <v>GF</v>
      </c>
      <c r="Q3335" s="5">
        <v>3977895</v>
      </c>
      <c r="R3335" s="5">
        <v>3967721.57</v>
      </c>
      <c r="S3335" s="5">
        <v>10173.43</v>
      </c>
      <c r="T3335" s="5">
        <v>0</v>
      </c>
      <c r="U3335" s="3"/>
      <c r="V3335" s="5">
        <v>10173.43</v>
      </c>
      <c r="W3335" s="5">
        <v>0</v>
      </c>
      <c r="X3335" s="5"/>
      <c r="Y3335" s="5"/>
      <c r="Z3335" s="5">
        <f>Tbl_BalanceHistory[[#This Row],[Discretionary Recommended - Pre 2022]]+Tbl_BalanceHistory[[#This Row],[Discretionary Balance Recommended: Policy]]+Tbl_BalanceHistory[[#This Row],[Discretionary Balance Recommended: Commitments]]</f>
        <v>0</v>
      </c>
      <c r="AA3335" s="5">
        <f>Tbl_BalanceHistory[[#This Row],[Discretionary Balance]]-Tbl_BalanceHistory[[#This Row],[Discretionary Reappropriation]]</f>
        <v>10173.43</v>
      </c>
      <c r="AB3335" s="2"/>
      <c r="AC3335" s="2"/>
      <c r="AD3335" s="2"/>
      <c r="AE3335" s="2"/>
    </row>
    <row r="3336" spans="1:31" ht="60" x14ac:dyDescent="0.25">
      <c r="A3336" s="2" t="s">
        <v>577</v>
      </c>
      <c r="B3336" s="3">
        <v>9</v>
      </c>
      <c r="C3336" s="3">
        <v>720</v>
      </c>
      <c r="D3336" s="3" t="s">
        <v>621</v>
      </c>
      <c r="E3336" s="3" t="str">
        <f>_xlfn.XLOOKUP(Tbl_BalanceHistory[[#This Row],[RespAgy]],Tbl_Agencies[Agy Code],Tbl_Agencies[Agy Sort])</f>
        <v>138000</v>
      </c>
      <c r="F3336" s="2" t="str">
        <f>Tbl_BalanceHistory[[#This Row],[RespAgy]]&amp;": "&amp;Tbl_BalanceHistory[[#This Row],[RespAgency]]</f>
        <v>720: Department of Behavioral Health and Developmental Services</v>
      </c>
      <c r="G3336" s="3">
        <v>720</v>
      </c>
      <c r="H3336" s="3" t="s">
        <v>621</v>
      </c>
      <c r="I3336" s="3" t="str">
        <f>_xlfn.XLOOKUP(Tbl_BalanceHistory[[#This Row],[AgyCode]],Tbl_Agencies[Agy Code],Tbl_Agencies[Agy Sort])</f>
        <v>138000</v>
      </c>
      <c r="J3336" s="2" t="str">
        <f>Tbl_BalanceHistory[[#This Row],[AgyCode]]&amp;": "&amp;Tbl_BalanceHistory[[#This Row],[Agency Name]]</f>
        <v>720: Department of Behavioral Health and Developmental Services</v>
      </c>
      <c r="K3336" s="1">
        <v>2020</v>
      </c>
      <c r="L3336" s="3">
        <v>561</v>
      </c>
      <c r="M3336" s="3" t="s">
        <v>625</v>
      </c>
      <c r="N3336" s="2" t="str">
        <f>Tbl_BalanceHistory[[#This Row],[ProgramCode]]&amp;": "&amp;Tbl_BalanceHistory[[#This Row],[Program Name]]</f>
        <v>561: Regulation of Public Facilities and Services</v>
      </c>
      <c r="O3336" s="3" t="s">
        <v>886</v>
      </c>
      <c r="P3336" s="1" t="str">
        <f>IF(Tbl_BalanceHistory[[#This Row],[FundCode]]="0100","GF",IF(Tbl_BalanceHistory[[#This Row],[FundCode]]="01000","GF","Hi Ed / OCR"))</f>
        <v>GF</v>
      </c>
      <c r="Q3336" s="5">
        <v>4598497</v>
      </c>
      <c r="R3336" s="5">
        <v>4598497</v>
      </c>
      <c r="S3336" s="5">
        <v>0</v>
      </c>
      <c r="T3336" s="5">
        <v>0</v>
      </c>
      <c r="U3336" s="3"/>
      <c r="V3336" s="5">
        <v>0</v>
      </c>
      <c r="W3336" s="5">
        <v>0</v>
      </c>
      <c r="X3336" s="5"/>
      <c r="Y3336" s="5"/>
      <c r="Z3336" s="5">
        <f>Tbl_BalanceHistory[[#This Row],[Discretionary Recommended - Pre 2022]]+Tbl_BalanceHistory[[#This Row],[Discretionary Balance Recommended: Policy]]+Tbl_BalanceHistory[[#This Row],[Discretionary Balance Recommended: Commitments]]</f>
        <v>0</v>
      </c>
      <c r="AA3336" s="5">
        <f>Tbl_BalanceHistory[[#This Row],[Discretionary Balance]]-Tbl_BalanceHistory[[#This Row],[Discretionary Reappropriation]]</f>
        <v>0</v>
      </c>
      <c r="AB3336" s="2"/>
      <c r="AC3336" s="2"/>
      <c r="AD3336" s="2"/>
      <c r="AE3336" s="2"/>
    </row>
    <row r="3337" spans="1:31" ht="60" x14ac:dyDescent="0.25">
      <c r="A3337" s="2" t="s">
        <v>577</v>
      </c>
      <c r="B3337" s="3">
        <v>9</v>
      </c>
      <c r="C3337" s="3">
        <v>720</v>
      </c>
      <c r="D3337" s="3" t="s">
        <v>621</v>
      </c>
      <c r="E3337" s="3" t="str">
        <f>_xlfn.XLOOKUP(Tbl_BalanceHistory[[#This Row],[RespAgy]],Tbl_Agencies[Agy Code],Tbl_Agencies[Agy Sort])</f>
        <v>138000</v>
      </c>
      <c r="F3337" s="2" t="str">
        <f>Tbl_BalanceHistory[[#This Row],[RespAgy]]&amp;": "&amp;Tbl_BalanceHistory[[#This Row],[RespAgency]]</f>
        <v>720: Department of Behavioral Health and Developmental Services</v>
      </c>
      <c r="G3337" s="3">
        <v>720</v>
      </c>
      <c r="H3337" s="3" t="s">
        <v>621</v>
      </c>
      <c r="I3337" s="3" t="str">
        <f>_xlfn.XLOOKUP(Tbl_BalanceHistory[[#This Row],[AgyCode]],Tbl_Agencies[Agy Code],Tbl_Agencies[Agy Sort])</f>
        <v>138000</v>
      </c>
      <c r="J3337" s="2" t="str">
        <f>Tbl_BalanceHistory[[#This Row],[AgyCode]]&amp;": "&amp;Tbl_BalanceHistory[[#This Row],[Agency Name]]</f>
        <v>720: Department of Behavioral Health and Developmental Services</v>
      </c>
      <c r="K3337" s="1">
        <v>2021</v>
      </c>
      <c r="L3337" s="3">
        <v>561</v>
      </c>
      <c r="M3337" s="3" t="s">
        <v>625</v>
      </c>
      <c r="N3337" s="2" t="str">
        <f>Tbl_BalanceHistory[[#This Row],[ProgramCode]]&amp;": "&amp;Tbl_BalanceHistory[[#This Row],[Program Name]]</f>
        <v>561: Regulation of Public Facilities and Services</v>
      </c>
      <c r="O3337" s="3" t="s">
        <v>886</v>
      </c>
      <c r="P3337" s="1" t="str">
        <f>IF(Tbl_BalanceHistory[[#This Row],[FundCode]]="0100","GF",IF(Tbl_BalanceHistory[[#This Row],[FundCode]]="01000","GF","Hi Ed / OCR"))</f>
        <v>GF</v>
      </c>
      <c r="Q3337" s="5">
        <v>7765180</v>
      </c>
      <c r="R3337" s="5">
        <v>7560312.2400000002</v>
      </c>
      <c r="S3337" s="5">
        <v>204867.76</v>
      </c>
      <c r="T3337" s="5">
        <v>0</v>
      </c>
      <c r="U3337" s="3"/>
      <c r="V3337" s="5">
        <v>204867.76</v>
      </c>
      <c r="W3337" s="5">
        <v>204867.76</v>
      </c>
      <c r="X3337" s="5"/>
      <c r="Y3337" s="5"/>
      <c r="Z3337" s="5">
        <f>Tbl_BalanceHistory[[#This Row],[Discretionary Recommended - Pre 2022]]+Tbl_BalanceHistory[[#This Row],[Discretionary Balance Recommended: Policy]]+Tbl_BalanceHistory[[#This Row],[Discretionary Balance Recommended: Commitments]]</f>
        <v>204867.76</v>
      </c>
      <c r="AA3337" s="5">
        <f>Tbl_BalanceHistory[[#This Row],[Discretionary Balance]]-Tbl_BalanceHistory[[#This Row],[Discretionary Reappropriation]]</f>
        <v>0</v>
      </c>
      <c r="AB3337" s="2" t="s">
        <v>2069</v>
      </c>
      <c r="AC3337" s="2"/>
      <c r="AD3337" s="2"/>
      <c r="AE3337" s="2" t="s">
        <v>2070</v>
      </c>
    </row>
    <row r="3338" spans="1:31" ht="60" x14ac:dyDescent="0.25">
      <c r="A3338" s="2" t="s">
        <v>577</v>
      </c>
      <c r="B3338" s="3">
        <v>9</v>
      </c>
      <c r="C3338" s="3">
        <v>720</v>
      </c>
      <c r="D3338" s="3" t="s">
        <v>621</v>
      </c>
      <c r="E3338" s="3" t="str">
        <f>_xlfn.XLOOKUP(Tbl_BalanceHistory[[#This Row],[RespAgy]],Tbl_Agencies[Agy Code],Tbl_Agencies[Agy Sort])</f>
        <v>138000</v>
      </c>
      <c r="F3338" s="2" t="str">
        <f>Tbl_BalanceHistory[[#This Row],[RespAgy]]&amp;": "&amp;Tbl_BalanceHistory[[#This Row],[RespAgency]]</f>
        <v>720: Department of Behavioral Health and Developmental Services</v>
      </c>
      <c r="G3338" s="3">
        <v>720</v>
      </c>
      <c r="H3338" s="3" t="s">
        <v>621</v>
      </c>
      <c r="I3338" s="3" t="str">
        <f>_xlfn.XLOOKUP(Tbl_BalanceHistory[[#This Row],[AgyCode]],Tbl_Agencies[Agy Code],Tbl_Agencies[Agy Sort])</f>
        <v>138000</v>
      </c>
      <c r="J3338" s="2" t="str">
        <f>Tbl_BalanceHistory[[#This Row],[AgyCode]]&amp;": "&amp;Tbl_BalanceHistory[[#This Row],[Agency Name]]</f>
        <v>720: Department of Behavioral Health and Developmental Services</v>
      </c>
      <c r="K3338" s="1">
        <v>2022</v>
      </c>
      <c r="L3338" s="3">
        <v>561</v>
      </c>
      <c r="M3338" s="3" t="s">
        <v>625</v>
      </c>
      <c r="N3338" s="2" t="str">
        <f>Tbl_BalanceHistory[[#This Row],[ProgramCode]]&amp;": "&amp;Tbl_BalanceHistory[[#This Row],[Program Name]]</f>
        <v>561: Regulation of Public Facilities and Services</v>
      </c>
      <c r="O3338" s="3" t="s">
        <v>886</v>
      </c>
      <c r="P3338" s="1" t="str">
        <f>IF(Tbl_BalanceHistory[[#This Row],[FundCode]]="0100","GF",IF(Tbl_BalanceHistory[[#This Row],[FundCode]]="01000","GF","Hi Ed / OCR"))</f>
        <v>GF</v>
      </c>
      <c r="Q3338" s="5">
        <v>6442376.7599999998</v>
      </c>
      <c r="R3338" s="5">
        <v>5628477.1200000001</v>
      </c>
      <c r="S3338" s="5">
        <v>813899.64</v>
      </c>
      <c r="T3338" s="5">
        <v>0</v>
      </c>
      <c r="U3338" s="3"/>
      <c r="V3338" s="5">
        <v>813899.64</v>
      </c>
      <c r="W3338" s="5"/>
      <c r="X3338" s="5">
        <v>0</v>
      </c>
      <c r="Y3338" s="5">
        <v>0</v>
      </c>
      <c r="Z3338" s="5">
        <f>Tbl_BalanceHistory[[#This Row],[Discretionary Recommended - Pre 2022]]+Tbl_BalanceHistory[[#This Row],[Discretionary Balance Recommended: Policy]]+Tbl_BalanceHistory[[#This Row],[Discretionary Balance Recommended: Commitments]]</f>
        <v>0</v>
      </c>
      <c r="AA3338" s="5">
        <f>Tbl_BalanceHistory[[#This Row],[Discretionary Balance]]-Tbl_BalanceHistory[[#This Row],[Discretionary Reappropriation]]</f>
        <v>813899.64</v>
      </c>
      <c r="AB3338" s="2"/>
      <c r="AC3338" s="2"/>
      <c r="AD3338" s="2"/>
      <c r="AE3338" s="2"/>
    </row>
    <row r="3339" spans="1:31" ht="60" x14ac:dyDescent="0.25">
      <c r="A3339" s="2" t="s">
        <v>577</v>
      </c>
      <c r="B3339" s="3">
        <v>9</v>
      </c>
      <c r="C3339" s="3">
        <v>720</v>
      </c>
      <c r="D3339" s="3" t="s">
        <v>621</v>
      </c>
      <c r="E3339" s="3" t="str">
        <f>_xlfn.XLOOKUP(Tbl_BalanceHistory[[#This Row],[RespAgy]],Tbl_Agencies[Agy Code],Tbl_Agencies[Agy Sort])</f>
        <v>138000</v>
      </c>
      <c r="F3339" s="2" t="str">
        <f>Tbl_BalanceHistory[[#This Row],[RespAgy]]&amp;": "&amp;Tbl_BalanceHistory[[#This Row],[RespAgency]]</f>
        <v>720: Department of Behavioral Health and Developmental Services</v>
      </c>
      <c r="G3339" s="3">
        <v>720</v>
      </c>
      <c r="H3339" s="3" t="s">
        <v>621</v>
      </c>
      <c r="I3339" s="3" t="str">
        <f>_xlfn.XLOOKUP(Tbl_BalanceHistory[[#This Row],[AgyCode]],Tbl_Agencies[Agy Code],Tbl_Agencies[Agy Sort])</f>
        <v>138000</v>
      </c>
      <c r="J3339" s="2" t="str">
        <f>Tbl_BalanceHistory[[#This Row],[AgyCode]]&amp;": "&amp;Tbl_BalanceHistory[[#This Row],[Agency Name]]</f>
        <v>720: Department of Behavioral Health and Developmental Services</v>
      </c>
      <c r="K3339" s="1">
        <v>2023</v>
      </c>
      <c r="L3339" s="3">
        <v>561</v>
      </c>
      <c r="M3339" s="3" t="s">
        <v>625</v>
      </c>
      <c r="N3339" s="2" t="str">
        <f>Tbl_BalanceHistory[[#This Row],[ProgramCode]]&amp;": "&amp;Tbl_BalanceHistory[[#This Row],[Program Name]]</f>
        <v>561: Regulation of Public Facilities and Services</v>
      </c>
      <c r="O3339" s="3" t="s">
        <v>886</v>
      </c>
      <c r="P3339" s="1" t="str">
        <f>IF(Tbl_BalanceHistory[[#This Row],[FundCode]]="0100","GF",IF(Tbl_BalanceHistory[[#This Row],[FundCode]]="01000","GF","Hi Ed / OCR"))</f>
        <v>GF</v>
      </c>
      <c r="Q3339" s="5">
        <v>7420610</v>
      </c>
      <c r="R3339" s="5">
        <v>6689958.0899999999</v>
      </c>
      <c r="S3339" s="5">
        <v>730651.91</v>
      </c>
      <c r="T3339" s="5">
        <v>0</v>
      </c>
      <c r="U3339" s="3"/>
      <c r="V3339" s="5">
        <v>730651.91</v>
      </c>
      <c r="W3339" s="5">
        <v>0</v>
      </c>
      <c r="X3339" s="5">
        <v>0</v>
      </c>
      <c r="Y3339" s="5">
        <v>0</v>
      </c>
      <c r="Z3339" s="5">
        <v>0</v>
      </c>
      <c r="AA3339" s="5">
        <v>730651.91</v>
      </c>
      <c r="AB3339" s="2"/>
      <c r="AC3339" s="2"/>
      <c r="AD3339" s="2"/>
      <c r="AE3339" s="2"/>
    </row>
    <row r="3340" spans="1:31" ht="60" x14ac:dyDescent="0.25">
      <c r="A3340" s="2" t="s">
        <v>577</v>
      </c>
      <c r="B3340" s="3">
        <v>9</v>
      </c>
      <c r="C3340" s="3">
        <v>720</v>
      </c>
      <c r="D3340" s="3" t="s">
        <v>621</v>
      </c>
      <c r="E3340" s="3" t="str">
        <f>_xlfn.XLOOKUP(Tbl_BalanceHistory[[#This Row],[RespAgy]],Tbl_Agencies[Agy Code],Tbl_Agencies[Agy Sort])</f>
        <v>138000</v>
      </c>
      <c r="F3340" s="2" t="str">
        <f>Tbl_BalanceHistory[[#This Row],[RespAgy]]&amp;": "&amp;Tbl_BalanceHistory[[#This Row],[RespAgency]]</f>
        <v>720: Department of Behavioral Health and Developmental Services</v>
      </c>
      <c r="G3340" s="3">
        <v>720</v>
      </c>
      <c r="H3340" s="3" t="s">
        <v>621</v>
      </c>
      <c r="I3340" s="3" t="str">
        <f>_xlfn.XLOOKUP(Tbl_BalanceHistory[[#This Row],[AgyCode]],Tbl_Agencies[Agy Code],Tbl_Agencies[Agy Sort])</f>
        <v>138000</v>
      </c>
      <c r="J3340" s="2" t="str">
        <f>Tbl_BalanceHistory[[#This Row],[AgyCode]]&amp;": "&amp;Tbl_BalanceHistory[[#This Row],[Agency Name]]</f>
        <v>720: Department of Behavioral Health and Developmental Services</v>
      </c>
      <c r="K3340" s="1">
        <v>2024</v>
      </c>
      <c r="L3340" s="3">
        <v>561</v>
      </c>
      <c r="M3340" s="3" t="s">
        <v>625</v>
      </c>
      <c r="N3340" s="2" t="str">
        <f>Tbl_BalanceHistory[[#This Row],[ProgramCode]]&amp;": "&amp;Tbl_BalanceHistory[[#This Row],[Program Name]]</f>
        <v>561: Regulation of Public Facilities and Services</v>
      </c>
      <c r="O3340" s="3" t="s">
        <v>886</v>
      </c>
      <c r="P3340" s="1" t="str">
        <f>IF(Tbl_BalanceHistory[[#This Row],[FundCode]]="0100","GF",IF(Tbl_BalanceHistory[[#This Row],[FundCode]]="01000","GF","Hi Ed / OCR"))</f>
        <v>GF</v>
      </c>
      <c r="Q3340" s="5">
        <v>7420610</v>
      </c>
      <c r="R3340" s="5">
        <v>6924778.6699999999</v>
      </c>
      <c r="S3340" s="5">
        <v>495831.33</v>
      </c>
      <c r="T3340" s="5">
        <v>0</v>
      </c>
      <c r="U3340" s="3"/>
      <c r="V3340" s="5">
        <v>495831.33</v>
      </c>
      <c r="W3340" s="5">
        <v>0</v>
      </c>
      <c r="X3340" s="5">
        <v>180000</v>
      </c>
      <c r="Y3340" s="5">
        <v>0</v>
      </c>
      <c r="Z3340" s="5">
        <v>180000</v>
      </c>
      <c r="AA3340" s="5">
        <v>315831.33</v>
      </c>
      <c r="AB3340" s="2"/>
      <c r="AC3340" s="2" t="s">
        <v>2582</v>
      </c>
      <c r="AD3340" s="2"/>
      <c r="AE3340" s="2"/>
    </row>
    <row r="3341" spans="1:31" ht="60" x14ac:dyDescent="0.25">
      <c r="A3341" s="2" t="s">
        <v>2025</v>
      </c>
      <c r="B3341" s="3">
        <v>9</v>
      </c>
      <c r="C3341" s="3">
        <v>720</v>
      </c>
      <c r="D3341" s="3" t="s">
        <v>621</v>
      </c>
      <c r="E3341" s="3" t="str">
        <f>_xlfn.XLOOKUP(Tbl_BalanceHistory[[#This Row],[RespAgy]],Tbl_Agencies[Agy Code],Tbl_Agencies[Agy Sort])</f>
        <v>138000</v>
      </c>
      <c r="F3341" s="2" t="str">
        <f>Tbl_BalanceHistory[[#This Row],[RespAgy]]&amp;": "&amp;Tbl_BalanceHistory[[#This Row],[RespAgency]]</f>
        <v>720: Department of Behavioral Health and Developmental Services</v>
      </c>
      <c r="G3341" s="3">
        <v>720</v>
      </c>
      <c r="H3341" s="3" t="s">
        <v>621</v>
      </c>
      <c r="I3341" s="3" t="str">
        <f>_xlfn.XLOOKUP(Tbl_BalanceHistory[[#This Row],[AgyCode]],Tbl_Agencies[Agy Code],Tbl_Agencies[Agy Sort])</f>
        <v>138000</v>
      </c>
      <c r="J3341" s="2" t="str">
        <f>Tbl_BalanceHistory[[#This Row],[AgyCode]]&amp;": "&amp;Tbl_BalanceHistory[[#This Row],[Agency Name]]</f>
        <v>720: Department of Behavioral Health and Developmental Services</v>
      </c>
      <c r="K3341" s="1">
        <v>2014</v>
      </c>
      <c r="L3341" s="3">
        <v>787</v>
      </c>
      <c r="M3341" s="3" t="s">
        <v>242</v>
      </c>
      <c r="N3341" s="2" t="str">
        <f>Tbl_BalanceHistory[[#This Row],[ProgramCode]]&amp;": "&amp;Tbl_BalanceHistory[[#This Row],[Program Name]]</f>
        <v>787: Inspection, Monitoring, and Auditing Services</v>
      </c>
      <c r="O3341" s="3" t="s">
        <v>1730</v>
      </c>
      <c r="P3341" s="1" t="str">
        <f>IF(Tbl_BalanceHistory[[#This Row],[FundCode]]="0100","GF",IF(Tbl_BalanceHistory[[#This Row],[FundCode]]="01000","GF","Hi Ed / OCR"))</f>
        <v>GF</v>
      </c>
      <c r="Q3341" s="5">
        <v>0</v>
      </c>
      <c r="R3341" s="5">
        <v>0</v>
      </c>
      <c r="S3341" s="5">
        <v>0</v>
      </c>
      <c r="T3341" s="5">
        <v>0</v>
      </c>
      <c r="U3341" s="3"/>
      <c r="V3341" s="5">
        <v>0</v>
      </c>
      <c r="W3341" s="5">
        <v>0</v>
      </c>
      <c r="X3341" s="5"/>
      <c r="Y3341" s="5"/>
      <c r="Z3341" s="5">
        <f>Tbl_BalanceHistory[[#This Row],[Discretionary Recommended - Pre 2022]]+Tbl_BalanceHistory[[#This Row],[Discretionary Balance Recommended: Policy]]+Tbl_BalanceHistory[[#This Row],[Discretionary Balance Recommended: Commitments]]</f>
        <v>0</v>
      </c>
      <c r="AA3341" s="5">
        <f>Tbl_BalanceHistory[[#This Row],[Discretionary Balance]]-Tbl_BalanceHistory[[#This Row],[Discretionary Reappropriation]]</f>
        <v>0</v>
      </c>
      <c r="AB3341" s="2"/>
      <c r="AC3341" s="2"/>
      <c r="AD3341" s="2"/>
      <c r="AE3341" s="2"/>
    </row>
    <row r="3342" spans="1:31" ht="60" x14ac:dyDescent="0.25">
      <c r="A3342" s="2" t="s">
        <v>2025</v>
      </c>
      <c r="B3342" s="3">
        <v>9</v>
      </c>
      <c r="C3342" s="3">
        <v>720</v>
      </c>
      <c r="D3342" s="3" t="s">
        <v>621</v>
      </c>
      <c r="E3342" s="3" t="str">
        <f>_xlfn.XLOOKUP(Tbl_BalanceHistory[[#This Row],[RespAgy]],Tbl_Agencies[Agy Code],Tbl_Agencies[Agy Sort])</f>
        <v>138000</v>
      </c>
      <c r="F3342" s="2" t="str">
        <f>Tbl_BalanceHistory[[#This Row],[RespAgy]]&amp;": "&amp;Tbl_BalanceHistory[[#This Row],[RespAgency]]</f>
        <v>720: Department of Behavioral Health and Developmental Services</v>
      </c>
      <c r="G3342" s="3">
        <v>790</v>
      </c>
      <c r="H3342" s="3" t="s">
        <v>628</v>
      </c>
      <c r="I3342" s="3" t="str">
        <f>_xlfn.XLOOKUP(Tbl_BalanceHistory[[#This Row],[AgyCode]],Tbl_Agencies[Agy Code],Tbl_Agencies[Agy Sort])</f>
        <v>139000</v>
      </c>
      <c r="J3342" s="2" t="str">
        <f>Tbl_BalanceHistory[[#This Row],[AgyCode]]&amp;": "&amp;Tbl_BalanceHistory[[#This Row],[Agency Name]]</f>
        <v>790: Grants to Localities</v>
      </c>
      <c r="K3342" s="1">
        <v>2014</v>
      </c>
      <c r="L3342" s="3">
        <v>445</v>
      </c>
      <c r="M3342" s="3" t="s">
        <v>630</v>
      </c>
      <c r="N3342" s="2" t="str">
        <f>Tbl_BalanceHistory[[#This Row],[ProgramCode]]&amp;": "&amp;Tbl_BalanceHistory[[#This Row],[Program Name]]</f>
        <v>445: Financial Assistance for Health Services</v>
      </c>
      <c r="O3342" s="3" t="s">
        <v>1730</v>
      </c>
      <c r="P3342" s="1" t="str">
        <f>IF(Tbl_BalanceHistory[[#This Row],[FundCode]]="0100","GF",IF(Tbl_BalanceHistory[[#This Row],[FundCode]]="01000","GF","Hi Ed / OCR"))</f>
        <v>GF</v>
      </c>
      <c r="Q3342" s="5">
        <v>288267164</v>
      </c>
      <c r="R3342" s="5">
        <v>279751796.76999998</v>
      </c>
      <c r="S3342" s="5">
        <v>8515367</v>
      </c>
      <c r="T3342" s="5">
        <v>8515367</v>
      </c>
      <c r="U3342" s="3" t="s">
        <v>2062</v>
      </c>
      <c r="V3342" s="5">
        <v>0</v>
      </c>
      <c r="W3342" s="5">
        <v>0</v>
      </c>
      <c r="X3342" s="5"/>
      <c r="Y3342" s="5"/>
      <c r="Z3342" s="5">
        <f>Tbl_BalanceHistory[[#This Row],[Discretionary Recommended - Pre 2022]]+Tbl_BalanceHistory[[#This Row],[Discretionary Balance Recommended: Policy]]+Tbl_BalanceHistory[[#This Row],[Discretionary Balance Recommended: Commitments]]</f>
        <v>0</v>
      </c>
      <c r="AA3342" s="5">
        <f>Tbl_BalanceHistory[[#This Row],[Discretionary Balance]]-Tbl_BalanceHistory[[#This Row],[Discretionary Reappropriation]]</f>
        <v>0</v>
      </c>
      <c r="AB3342" s="2"/>
      <c r="AC3342" s="2"/>
      <c r="AD3342" s="2"/>
      <c r="AE3342" s="2"/>
    </row>
    <row r="3343" spans="1:31" ht="75" x14ac:dyDescent="0.25">
      <c r="A3343" s="2" t="s">
        <v>2025</v>
      </c>
      <c r="B3343" s="3">
        <v>9</v>
      </c>
      <c r="C3343" s="3">
        <v>720</v>
      </c>
      <c r="D3343" s="3" t="s">
        <v>621</v>
      </c>
      <c r="E3343" s="3" t="str">
        <f>_xlfn.XLOOKUP(Tbl_BalanceHistory[[#This Row],[RespAgy]],Tbl_Agencies[Agy Code],Tbl_Agencies[Agy Sort])</f>
        <v>138000</v>
      </c>
      <c r="F3343" s="2" t="str">
        <f>Tbl_BalanceHistory[[#This Row],[RespAgy]]&amp;": "&amp;Tbl_BalanceHistory[[#This Row],[RespAgency]]</f>
        <v>720: Department of Behavioral Health and Developmental Services</v>
      </c>
      <c r="G3343" s="3">
        <v>790</v>
      </c>
      <c r="H3343" s="3" t="s">
        <v>628</v>
      </c>
      <c r="I3343" s="3" t="str">
        <f>_xlfn.XLOOKUP(Tbl_BalanceHistory[[#This Row],[AgyCode]],Tbl_Agencies[Agy Code],Tbl_Agencies[Agy Sort])</f>
        <v>139000</v>
      </c>
      <c r="J3343" s="2" t="str">
        <f>Tbl_BalanceHistory[[#This Row],[AgyCode]]&amp;": "&amp;Tbl_BalanceHistory[[#This Row],[Agency Name]]</f>
        <v>790: Grants to Localities</v>
      </c>
      <c r="K3343" s="1">
        <v>2015</v>
      </c>
      <c r="L3343" s="3">
        <v>445</v>
      </c>
      <c r="M3343" s="3" t="s">
        <v>630</v>
      </c>
      <c r="N3343" s="2" t="str">
        <f>Tbl_BalanceHistory[[#This Row],[ProgramCode]]&amp;": "&amp;Tbl_BalanceHistory[[#This Row],[Program Name]]</f>
        <v>445: Financial Assistance for Health Services</v>
      </c>
      <c r="O3343" s="3" t="s">
        <v>1730</v>
      </c>
      <c r="P3343" s="1" t="str">
        <f>IF(Tbl_BalanceHistory[[#This Row],[FundCode]]="0100","GF",IF(Tbl_BalanceHistory[[#This Row],[FundCode]]="01000","GF","Hi Ed / OCR"))</f>
        <v>GF</v>
      </c>
      <c r="Q3343" s="5">
        <v>293235942</v>
      </c>
      <c r="R3343" s="5">
        <v>289462221</v>
      </c>
      <c r="S3343" s="5">
        <v>3773720</v>
      </c>
      <c r="T3343" s="5">
        <v>0</v>
      </c>
      <c r="U3343" s="3"/>
      <c r="V3343" s="5">
        <v>3773720</v>
      </c>
      <c r="W3343" s="5">
        <v>3773720</v>
      </c>
      <c r="X3343" s="5"/>
      <c r="Y3343" s="5"/>
      <c r="Z3343" s="5">
        <f>Tbl_BalanceHistory[[#This Row],[Discretionary Recommended - Pre 2022]]+Tbl_BalanceHistory[[#This Row],[Discretionary Balance Recommended: Policy]]+Tbl_BalanceHistory[[#This Row],[Discretionary Balance Recommended: Commitments]]</f>
        <v>3773720</v>
      </c>
      <c r="AA3343" s="5">
        <f>Tbl_BalanceHistory[[#This Row],[Discretionary Balance]]-Tbl_BalanceHistory[[#This Row],[Discretionary Reappropriation]]</f>
        <v>0</v>
      </c>
      <c r="AB3343" s="2" t="s">
        <v>2051</v>
      </c>
      <c r="AC3343" s="2"/>
      <c r="AD3343" s="2"/>
      <c r="AE3343" s="2"/>
    </row>
    <row r="3344" spans="1:31" ht="60" x14ac:dyDescent="0.25">
      <c r="A3344" s="2" t="s">
        <v>2025</v>
      </c>
      <c r="B3344" s="3">
        <v>9</v>
      </c>
      <c r="C3344" s="3">
        <v>720</v>
      </c>
      <c r="D3344" s="3" t="s">
        <v>621</v>
      </c>
      <c r="E3344" s="3" t="str">
        <f>_xlfn.XLOOKUP(Tbl_BalanceHistory[[#This Row],[RespAgy]],Tbl_Agencies[Agy Code],Tbl_Agencies[Agy Sort])</f>
        <v>138000</v>
      </c>
      <c r="F3344" s="2" t="str">
        <f>Tbl_BalanceHistory[[#This Row],[RespAgy]]&amp;": "&amp;Tbl_BalanceHistory[[#This Row],[RespAgency]]</f>
        <v>720: Department of Behavioral Health and Developmental Services</v>
      </c>
      <c r="G3344" s="3">
        <v>790</v>
      </c>
      <c r="H3344" s="3" t="s">
        <v>628</v>
      </c>
      <c r="I3344" s="3" t="str">
        <f>_xlfn.XLOOKUP(Tbl_BalanceHistory[[#This Row],[AgyCode]],Tbl_Agencies[Agy Code],Tbl_Agencies[Agy Sort])</f>
        <v>139000</v>
      </c>
      <c r="J3344" s="2" t="str">
        <f>Tbl_BalanceHistory[[#This Row],[AgyCode]]&amp;": "&amp;Tbl_BalanceHistory[[#This Row],[Agency Name]]</f>
        <v>790: Grants to Localities</v>
      </c>
      <c r="K3344" s="1">
        <v>2016</v>
      </c>
      <c r="L3344" s="3">
        <v>445</v>
      </c>
      <c r="M3344" s="3" t="s">
        <v>630</v>
      </c>
      <c r="N3344" s="2" t="str">
        <f>Tbl_BalanceHistory[[#This Row],[ProgramCode]]&amp;": "&amp;Tbl_BalanceHistory[[#This Row],[Program Name]]</f>
        <v>445: Financial Assistance for Health Services</v>
      </c>
      <c r="O3344" s="3" t="s">
        <v>1730</v>
      </c>
      <c r="P3344" s="1" t="str">
        <f>IF(Tbl_BalanceHistory[[#This Row],[FundCode]]="0100","GF",IF(Tbl_BalanceHistory[[#This Row],[FundCode]]="01000","GF","Hi Ed / OCR"))</f>
        <v>GF</v>
      </c>
      <c r="Q3344" s="5">
        <v>320537508</v>
      </c>
      <c r="R3344" s="5">
        <v>318783086.60000002</v>
      </c>
      <c r="S3344" s="5">
        <v>1754421</v>
      </c>
      <c r="T3344" s="5">
        <v>0</v>
      </c>
      <c r="U3344" s="3"/>
      <c r="V3344" s="5">
        <v>1754421</v>
      </c>
      <c r="W3344" s="5">
        <v>1743938</v>
      </c>
      <c r="X3344" s="5"/>
      <c r="Y3344" s="5"/>
      <c r="Z3344" s="5">
        <f>Tbl_BalanceHistory[[#This Row],[Discretionary Recommended - Pre 2022]]+Tbl_BalanceHistory[[#This Row],[Discretionary Balance Recommended: Policy]]+Tbl_BalanceHistory[[#This Row],[Discretionary Balance Recommended: Commitments]]</f>
        <v>1743938</v>
      </c>
      <c r="AA3344" s="5">
        <f>Tbl_BalanceHistory[[#This Row],[Discretionary Balance]]-Tbl_BalanceHistory[[#This Row],[Discretionary Reappropriation]]</f>
        <v>10483</v>
      </c>
      <c r="AB3344" s="2" t="s">
        <v>2052</v>
      </c>
      <c r="AC3344" s="2"/>
      <c r="AD3344" s="2"/>
      <c r="AE3344" s="2"/>
    </row>
    <row r="3345" spans="1:31" ht="60" x14ac:dyDescent="0.25">
      <c r="A3345" s="2" t="s">
        <v>2025</v>
      </c>
      <c r="B3345" s="3">
        <v>9</v>
      </c>
      <c r="C3345" s="3">
        <v>720</v>
      </c>
      <c r="D3345" s="3" t="s">
        <v>621</v>
      </c>
      <c r="E3345" s="3" t="str">
        <f>_xlfn.XLOOKUP(Tbl_BalanceHistory[[#This Row],[RespAgy]],Tbl_Agencies[Agy Code],Tbl_Agencies[Agy Sort])</f>
        <v>138000</v>
      </c>
      <c r="F3345" s="2" t="str">
        <f>Tbl_BalanceHistory[[#This Row],[RespAgy]]&amp;": "&amp;Tbl_BalanceHistory[[#This Row],[RespAgency]]</f>
        <v>720: Department of Behavioral Health and Developmental Services</v>
      </c>
      <c r="G3345" s="3">
        <v>790</v>
      </c>
      <c r="H3345" s="3" t="s">
        <v>628</v>
      </c>
      <c r="I3345" s="3" t="str">
        <f>_xlfn.XLOOKUP(Tbl_BalanceHistory[[#This Row],[AgyCode]],Tbl_Agencies[Agy Code],Tbl_Agencies[Agy Sort])</f>
        <v>139000</v>
      </c>
      <c r="J3345" s="2" t="str">
        <f>Tbl_BalanceHistory[[#This Row],[AgyCode]]&amp;": "&amp;Tbl_BalanceHistory[[#This Row],[Agency Name]]</f>
        <v>790: Grants to Localities</v>
      </c>
      <c r="K3345" s="1">
        <v>2017</v>
      </c>
      <c r="L3345" s="3">
        <v>445</v>
      </c>
      <c r="M3345" s="3" t="s">
        <v>630</v>
      </c>
      <c r="N3345" s="2" t="str">
        <f>Tbl_BalanceHistory[[#This Row],[ProgramCode]]&amp;": "&amp;Tbl_BalanceHistory[[#This Row],[Program Name]]</f>
        <v>445: Financial Assistance for Health Services</v>
      </c>
      <c r="O3345" s="3" t="s">
        <v>886</v>
      </c>
      <c r="P3345" s="1" t="str">
        <f>IF(Tbl_BalanceHistory[[#This Row],[FundCode]]="0100","GF",IF(Tbl_BalanceHistory[[#This Row],[FundCode]]="01000","GF","Hi Ed / OCR"))</f>
        <v>GF</v>
      </c>
      <c r="Q3345" s="5">
        <v>332542657</v>
      </c>
      <c r="R3345" s="5">
        <v>332337580.36000001</v>
      </c>
      <c r="S3345" s="5">
        <v>205076</v>
      </c>
      <c r="T3345" s="5">
        <v>0</v>
      </c>
      <c r="U3345" s="3"/>
      <c r="V3345" s="5">
        <v>205076</v>
      </c>
      <c r="W3345" s="5">
        <v>205076</v>
      </c>
      <c r="X3345" s="5"/>
      <c r="Y3345" s="5"/>
      <c r="Z3345" s="5">
        <f>Tbl_BalanceHistory[[#This Row],[Discretionary Recommended - Pre 2022]]+Tbl_BalanceHistory[[#This Row],[Discretionary Balance Recommended: Policy]]+Tbl_BalanceHistory[[#This Row],[Discretionary Balance Recommended: Commitments]]</f>
        <v>205076</v>
      </c>
      <c r="AA3345" s="5">
        <f>Tbl_BalanceHistory[[#This Row],[Discretionary Balance]]-Tbl_BalanceHistory[[#This Row],[Discretionary Reappropriation]]</f>
        <v>0</v>
      </c>
      <c r="AB3345" s="2" t="s">
        <v>2053</v>
      </c>
      <c r="AC3345" s="2"/>
      <c r="AD3345" s="2"/>
      <c r="AE3345" s="2"/>
    </row>
    <row r="3346" spans="1:31" ht="60" x14ac:dyDescent="0.25">
      <c r="A3346" s="2" t="s">
        <v>2025</v>
      </c>
      <c r="B3346" s="3">
        <v>9</v>
      </c>
      <c r="C3346" s="3">
        <v>720</v>
      </c>
      <c r="D3346" s="3" t="s">
        <v>621</v>
      </c>
      <c r="E3346" s="3" t="str">
        <f>_xlfn.XLOOKUP(Tbl_BalanceHistory[[#This Row],[RespAgy]],Tbl_Agencies[Agy Code],Tbl_Agencies[Agy Sort])</f>
        <v>138000</v>
      </c>
      <c r="F3346" s="2" t="str">
        <f>Tbl_BalanceHistory[[#This Row],[RespAgy]]&amp;": "&amp;Tbl_BalanceHistory[[#This Row],[RespAgency]]</f>
        <v>720: Department of Behavioral Health and Developmental Services</v>
      </c>
      <c r="G3346" s="3">
        <v>790</v>
      </c>
      <c r="H3346" s="3" t="s">
        <v>628</v>
      </c>
      <c r="I3346" s="3" t="str">
        <f>_xlfn.XLOOKUP(Tbl_BalanceHistory[[#This Row],[AgyCode]],Tbl_Agencies[Agy Code],Tbl_Agencies[Agy Sort])</f>
        <v>139000</v>
      </c>
      <c r="J3346" s="2" t="str">
        <f>Tbl_BalanceHistory[[#This Row],[AgyCode]]&amp;": "&amp;Tbl_BalanceHistory[[#This Row],[Agency Name]]</f>
        <v>790: Grants to Localities</v>
      </c>
      <c r="K3346" s="1">
        <v>2018</v>
      </c>
      <c r="L3346" s="3">
        <v>445</v>
      </c>
      <c r="M3346" s="3" t="s">
        <v>630</v>
      </c>
      <c r="N3346" s="2" t="str">
        <f>Tbl_BalanceHistory[[#This Row],[ProgramCode]]&amp;": "&amp;Tbl_BalanceHistory[[#This Row],[Program Name]]</f>
        <v>445: Financial Assistance for Health Services</v>
      </c>
      <c r="O3346" s="3" t="s">
        <v>886</v>
      </c>
      <c r="P3346" s="1" t="str">
        <f>IF(Tbl_BalanceHistory[[#This Row],[FundCode]]="0100","GF",IF(Tbl_BalanceHistory[[#This Row],[FundCode]]="01000","GF","Hi Ed / OCR"))</f>
        <v>GF</v>
      </c>
      <c r="Q3346" s="5">
        <v>354476927</v>
      </c>
      <c r="R3346" s="5">
        <v>354385825.05000001</v>
      </c>
      <c r="S3346" s="5">
        <v>91101</v>
      </c>
      <c r="T3346" s="5">
        <v>0</v>
      </c>
      <c r="U3346" s="3"/>
      <c r="V3346" s="5">
        <v>91101</v>
      </c>
      <c r="W3346" s="5">
        <v>0</v>
      </c>
      <c r="X3346" s="5"/>
      <c r="Y3346" s="5"/>
      <c r="Z3346" s="5">
        <f>Tbl_BalanceHistory[[#This Row],[Discretionary Recommended - Pre 2022]]+Tbl_BalanceHistory[[#This Row],[Discretionary Balance Recommended: Policy]]+Tbl_BalanceHistory[[#This Row],[Discretionary Balance Recommended: Commitments]]</f>
        <v>0</v>
      </c>
      <c r="AA3346" s="5">
        <f>Tbl_BalanceHistory[[#This Row],[Discretionary Balance]]-Tbl_BalanceHistory[[#This Row],[Discretionary Reappropriation]]</f>
        <v>91101</v>
      </c>
      <c r="AB3346" s="2"/>
      <c r="AC3346" s="2"/>
      <c r="AD3346" s="2"/>
      <c r="AE3346" s="2"/>
    </row>
    <row r="3347" spans="1:31" ht="60" x14ac:dyDescent="0.25">
      <c r="A3347" s="2" t="s">
        <v>2025</v>
      </c>
      <c r="B3347" s="3">
        <v>9</v>
      </c>
      <c r="C3347" s="3">
        <v>720</v>
      </c>
      <c r="D3347" s="3" t="s">
        <v>621</v>
      </c>
      <c r="E3347" s="3" t="str">
        <f>_xlfn.XLOOKUP(Tbl_BalanceHistory[[#This Row],[RespAgy]],Tbl_Agencies[Agy Code],Tbl_Agencies[Agy Sort])</f>
        <v>138000</v>
      </c>
      <c r="F3347" s="2" t="str">
        <f>Tbl_BalanceHistory[[#This Row],[RespAgy]]&amp;": "&amp;Tbl_BalanceHistory[[#This Row],[RespAgency]]</f>
        <v>720: Department of Behavioral Health and Developmental Services</v>
      </c>
      <c r="G3347" s="3">
        <v>790</v>
      </c>
      <c r="H3347" s="3" t="s">
        <v>628</v>
      </c>
      <c r="I3347" s="3" t="str">
        <f>_xlfn.XLOOKUP(Tbl_BalanceHistory[[#This Row],[AgyCode]],Tbl_Agencies[Agy Code],Tbl_Agencies[Agy Sort])</f>
        <v>139000</v>
      </c>
      <c r="J3347" s="2" t="str">
        <f>Tbl_BalanceHistory[[#This Row],[AgyCode]]&amp;": "&amp;Tbl_BalanceHistory[[#This Row],[Agency Name]]</f>
        <v>790: Grants to Localities</v>
      </c>
      <c r="K3347" s="1">
        <v>2019</v>
      </c>
      <c r="L3347" s="3">
        <v>445</v>
      </c>
      <c r="M3347" s="3" t="s">
        <v>630</v>
      </c>
      <c r="N3347" s="2" t="str">
        <f>Tbl_BalanceHistory[[#This Row],[ProgramCode]]&amp;": "&amp;Tbl_BalanceHistory[[#This Row],[Program Name]]</f>
        <v>445: Financial Assistance for Health Services</v>
      </c>
      <c r="O3347" s="3" t="s">
        <v>886</v>
      </c>
      <c r="P3347" s="1" t="str">
        <f>IF(Tbl_BalanceHistory[[#This Row],[FundCode]]="0100","GF",IF(Tbl_BalanceHistory[[#This Row],[FundCode]]="01000","GF","Hi Ed / OCR"))</f>
        <v>GF</v>
      </c>
      <c r="Q3347" s="5">
        <v>371821133</v>
      </c>
      <c r="R3347" s="5">
        <v>370607836</v>
      </c>
      <c r="S3347" s="5">
        <v>1213297</v>
      </c>
      <c r="T3347" s="5">
        <v>550000</v>
      </c>
      <c r="U3347" s="3" t="s">
        <v>2071</v>
      </c>
      <c r="V3347" s="5">
        <v>663297</v>
      </c>
      <c r="W3347" s="5">
        <v>579566</v>
      </c>
      <c r="X3347" s="5"/>
      <c r="Y3347" s="5"/>
      <c r="Z3347" s="5">
        <f>Tbl_BalanceHistory[[#This Row],[Discretionary Recommended - Pre 2022]]+Tbl_BalanceHistory[[#This Row],[Discretionary Balance Recommended: Policy]]+Tbl_BalanceHistory[[#This Row],[Discretionary Balance Recommended: Commitments]]</f>
        <v>579566</v>
      </c>
      <c r="AA3347" s="5">
        <f>Tbl_BalanceHistory[[#This Row],[Discretionary Balance]]-Tbl_BalanceHistory[[#This Row],[Discretionary Reappropriation]]</f>
        <v>83731</v>
      </c>
      <c r="AB3347" s="2" t="s">
        <v>2072</v>
      </c>
      <c r="AC3347" s="2"/>
      <c r="AD3347" s="2"/>
      <c r="AE3347" s="2" t="s">
        <v>2073</v>
      </c>
    </row>
    <row r="3348" spans="1:31" ht="75" x14ac:dyDescent="0.25">
      <c r="A3348" s="2" t="s">
        <v>577</v>
      </c>
      <c r="B3348" s="3">
        <v>9</v>
      </c>
      <c r="C3348" s="3">
        <v>720</v>
      </c>
      <c r="D3348" s="3" t="s">
        <v>621</v>
      </c>
      <c r="E3348" s="3" t="str">
        <f>_xlfn.XLOOKUP(Tbl_BalanceHistory[[#This Row],[RespAgy]],Tbl_Agencies[Agy Code],Tbl_Agencies[Agy Sort])</f>
        <v>138000</v>
      </c>
      <c r="F3348" s="2" t="str">
        <f>Tbl_BalanceHistory[[#This Row],[RespAgy]]&amp;": "&amp;Tbl_BalanceHistory[[#This Row],[RespAgency]]</f>
        <v>720: Department of Behavioral Health and Developmental Services</v>
      </c>
      <c r="G3348" s="3">
        <v>790</v>
      </c>
      <c r="H3348" s="3" t="s">
        <v>628</v>
      </c>
      <c r="I3348" s="3" t="str">
        <f>_xlfn.XLOOKUP(Tbl_BalanceHistory[[#This Row],[AgyCode]],Tbl_Agencies[Agy Code],Tbl_Agencies[Agy Sort])</f>
        <v>139000</v>
      </c>
      <c r="J3348" s="2" t="str">
        <f>Tbl_BalanceHistory[[#This Row],[AgyCode]]&amp;": "&amp;Tbl_BalanceHistory[[#This Row],[Agency Name]]</f>
        <v>790: Grants to Localities</v>
      </c>
      <c r="K3348" s="1">
        <v>2020</v>
      </c>
      <c r="L3348" s="3">
        <v>445</v>
      </c>
      <c r="M3348" s="3" t="s">
        <v>630</v>
      </c>
      <c r="N3348" s="2" t="str">
        <f>Tbl_BalanceHistory[[#This Row],[ProgramCode]]&amp;": "&amp;Tbl_BalanceHistory[[#This Row],[Program Name]]</f>
        <v>445: Financial Assistance for Health Services</v>
      </c>
      <c r="O3348" s="3" t="s">
        <v>886</v>
      </c>
      <c r="P3348" s="1" t="str">
        <f>IF(Tbl_BalanceHistory[[#This Row],[FundCode]]="0100","GF",IF(Tbl_BalanceHistory[[#This Row],[FundCode]]="01000","GF","Hi Ed / OCR"))</f>
        <v>GF</v>
      </c>
      <c r="Q3348" s="5">
        <v>415483748</v>
      </c>
      <c r="R3348" s="5">
        <v>413382091.10000002</v>
      </c>
      <c r="S3348" s="5">
        <v>2101656.9</v>
      </c>
      <c r="T3348" s="5">
        <v>550000</v>
      </c>
      <c r="U3348" s="3" t="s">
        <v>2074</v>
      </c>
      <c r="V3348" s="5">
        <v>1551656.9</v>
      </c>
      <c r="W3348" s="5">
        <v>1246467</v>
      </c>
      <c r="X3348" s="5"/>
      <c r="Y3348" s="5"/>
      <c r="Z3348" s="5">
        <f>Tbl_BalanceHistory[[#This Row],[Discretionary Recommended - Pre 2022]]+Tbl_BalanceHistory[[#This Row],[Discretionary Balance Recommended: Policy]]+Tbl_BalanceHistory[[#This Row],[Discretionary Balance Recommended: Commitments]]</f>
        <v>1246467</v>
      </c>
      <c r="AA3348" s="5">
        <f>Tbl_BalanceHistory[[#This Row],[Discretionary Balance]]-Tbl_BalanceHistory[[#This Row],[Discretionary Reappropriation]]</f>
        <v>305189.89999999991</v>
      </c>
      <c r="AB3348" s="2" t="s">
        <v>2075</v>
      </c>
      <c r="AC3348" s="2"/>
      <c r="AD3348" s="2"/>
      <c r="AE3348" s="2" t="s">
        <v>2076</v>
      </c>
    </row>
    <row r="3349" spans="1:31" ht="60" x14ac:dyDescent="0.25">
      <c r="A3349" s="2" t="s">
        <v>2025</v>
      </c>
      <c r="B3349" s="3">
        <v>9</v>
      </c>
      <c r="C3349" s="3">
        <v>720</v>
      </c>
      <c r="D3349" s="3" t="s">
        <v>621</v>
      </c>
      <c r="E3349" s="3" t="str">
        <f>_xlfn.XLOOKUP(Tbl_BalanceHistory[[#This Row],[RespAgy]],Tbl_Agencies[Agy Code],Tbl_Agencies[Agy Sort])</f>
        <v>138000</v>
      </c>
      <c r="F3349" s="2" t="str">
        <f>Tbl_BalanceHistory[[#This Row],[RespAgy]]&amp;": "&amp;Tbl_BalanceHistory[[#This Row],[RespAgency]]</f>
        <v>720: Department of Behavioral Health and Developmental Services</v>
      </c>
      <c r="G3349" s="3">
        <v>792</v>
      </c>
      <c r="H3349" s="3" t="s">
        <v>633</v>
      </c>
      <c r="I3349" s="3" t="str">
        <f>_xlfn.XLOOKUP(Tbl_BalanceHistory[[#This Row],[AgyCode]],Tbl_Agencies[Agy Code],Tbl_Agencies[Agy Sort])</f>
        <v>140000</v>
      </c>
      <c r="J3349" s="2" t="str">
        <f>Tbl_BalanceHistory[[#This Row],[AgyCode]]&amp;": "&amp;Tbl_BalanceHistory[[#This Row],[Agency Name]]</f>
        <v>792: Mental Health Treatment Centers</v>
      </c>
      <c r="K3349" s="1">
        <v>2014</v>
      </c>
      <c r="L3349" s="3">
        <v>197</v>
      </c>
      <c r="M3349" s="3" t="s">
        <v>401</v>
      </c>
      <c r="N3349" s="2" t="str">
        <f>Tbl_BalanceHistory[[#This Row],[ProgramCode]]&amp;": "&amp;Tbl_BalanceHistory[[#This Row],[Program Name]]</f>
        <v>197: Instruction</v>
      </c>
      <c r="O3349" s="3" t="s">
        <v>1730</v>
      </c>
      <c r="P3349" s="1" t="str">
        <f>IF(Tbl_BalanceHistory[[#This Row],[FundCode]]="0100","GF",IF(Tbl_BalanceHistory[[#This Row],[FundCode]]="01000","GF","Hi Ed / OCR"))</f>
        <v>GF</v>
      </c>
      <c r="Q3349" s="5">
        <v>0</v>
      </c>
      <c r="R3349" s="5">
        <v>0</v>
      </c>
      <c r="S3349" s="5">
        <v>0</v>
      </c>
      <c r="T3349" s="5">
        <v>0</v>
      </c>
      <c r="U3349" s="3"/>
      <c r="V3349" s="5">
        <v>0</v>
      </c>
      <c r="W3349" s="5">
        <v>0</v>
      </c>
      <c r="X3349" s="5"/>
      <c r="Y3349" s="5"/>
      <c r="Z3349" s="5">
        <f>Tbl_BalanceHistory[[#This Row],[Discretionary Recommended - Pre 2022]]+Tbl_BalanceHistory[[#This Row],[Discretionary Balance Recommended: Policy]]+Tbl_BalanceHistory[[#This Row],[Discretionary Balance Recommended: Commitments]]</f>
        <v>0</v>
      </c>
      <c r="AA3349" s="5">
        <f>Tbl_BalanceHistory[[#This Row],[Discretionary Balance]]-Tbl_BalanceHistory[[#This Row],[Discretionary Reappropriation]]</f>
        <v>0</v>
      </c>
      <c r="AB3349" s="2"/>
      <c r="AC3349" s="2"/>
      <c r="AD3349" s="2"/>
      <c r="AE3349" s="2"/>
    </row>
    <row r="3350" spans="1:31" ht="60" x14ac:dyDescent="0.25">
      <c r="A3350" s="2" t="s">
        <v>2025</v>
      </c>
      <c r="B3350" s="3">
        <v>9</v>
      </c>
      <c r="C3350" s="3">
        <v>720</v>
      </c>
      <c r="D3350" s="3" t="s">
        <v>621</v>
      </c>
      <c r="E3350" s="3" t="str">
        <f>_xlfn.XLOOKUP(Tbl_BalanceHistory[[#This Row],[RespAgy]],Tbl_Agencies[Agy Code],Tbl_Agencies[Agy Sort])</f>
        <v>138000</v>
      </c>
      <c r="F3350" s="2" t="str">
        <f>Tbl_BalanceHistory[[#This Row],[RespAgy]]&amp;": "&amp;Tbl_BalanceHistory[[#This Row],[RespAgency]]</f>
        <v>720: Department of Behavioral Health and Developmental Services</v>
      </c>
      <c r="G3350" s="3">
        <v>792</v>
      </c>
      <c r="H3350" s="3" t="s">
        <v>633</v>
      </c>
      <c r="I3350" s="3" t="str">
        <f>_xlfn.XLOOKUP(Tbl_BalanceHistory[[#This Row],[AgyCode]],Tbl_Agencies[Agy Code],Tbl_Agencies[Agy Sort])</f>
        <v>140000</v>
      </c>
      <c r="J3350" s="2" t="str">
        <f>Tbl_BalanceHistory[[#This Row],[AgyCode]]&amp;": "&amp;Tbl_BalanceHistory[[#This Row],[Agency Name]]</f>
        <v>792: Mental Health Treatment Centers</v>
      </c>
      <c r="K3350" s="1">
        <v>2015</v>
      </c>
      <c r="L3350" s="3">
        <v>197</v>
      </c>
      <c r="M3350" s="3" t="s">
        <v>401</v>
      </c>
      <c r="N3350" s="2" t="str">
        <f>Tbl_BalanceHistory[[#This Row],[ProgramCode]]&amp;": "&amp;Tbl_BalanceHistory[[#This Row],[Program Name]]</f>
        <v>197: Instruction</v>
      </c>
      <c r="O3350" s="3" t="s">
        <v>1730</v>
      </c>
      <c r="P3350" s="1" t="str">
        <f>IF(Tbl_BalanceHistory[[#This Row],[FundCode]]="0100","GF",IF(Tbl_BalanceHistory[[#This Row],[FundCode]]="01000","GF","Hi Ed / OCR"))</f>
        <v>GF</v>
      </c>
      <c r="Q3350" s="5">
        <v>0</v>
      </c>
      <c r="R3350" s="5">
        <v>0</v>
      </c>
      <c r="S3350" s="5">
        <v>0</v>
      </c>
      <c r="T3350" s="5">
        <v>0</v>
      </c>
      <c r="U3350" s="3"/>
      <c r="V3350" s="5">
        <v>0</v>
      </c>
      <c r="W3350" s="5">
        <v>0</v>
      </c>
      <c r="X3350" s="5"/>
      <c r="Y3350" s="5"/>
      <c r="Z3350" s="5">
        <f>Tbl_BalanceHistory[[#This Row],[Discretionary Recommended - Pre 2022]]+Tbl_BalanceHistory[[#This Row],[Discretionary Balance Recommended: Policy]]+Tbl_BalanceHistory[[#This Row],[Discretionary Balance Recommended: Commitments]]</f>
        <v>0</v>
      </c>
      <c r="AA3350" s="5">
        <f>Tbl_BalanceHistory[[#This Row],[Discretionary Balance]]-Tbl_BalanceHistory[[#This Row],[Discretionary Reappropriation]]</f>
        <v>0</v>
      </c>
      <c r="AB3350" s="2"/>
      <c r="AC3350" s="2"/>
      <c r="AD3350" s="2"/>
      <c r="AE3350" s="2"/>
    </row>
    <row r="3351" spans="1:31" ht="60" x14ac:dyDescent="0.25">
      <c r="A3351" s="2" t="s">
        <v>2025</v>
      </c>
      <c r="B3351" s="3">
        <v>9</v>
      </c>
      <c r="C3351" s="3">
        <v>720</v>
      </c>
      <c r="D3351" s="3" t="s">
        <v>621</v>
      </c>
      <c r="E3351" s="3" t="str">
        <f>_xlfn.XLOOKUP(Tbl_BalanceHistory[[#This Row],[RespAgy]],Tbl_Agencies[Agy Code],Tbl_Agencies[Agy Sort])</f>
        <v>138000</v>
      </c>
      <c r="F3351" s="2" t="str">
        <f>Tbl_BalanceHistory[[#This Row],[RespAgy]]&amp;": "&amp;Tbl_BalanceHistory[[#This Row],[RespAgency]]</f>
        <v>720: Department of Behavioral Health and Developmental Services</v>
      </c>
      <c r="G3351" s="3">
        <v>792</v>
      </c>
      <c r="H3351" s="3" t="s">
        <v>633</v>
      </c>
      <c r="I3351" s="3" t="str">
        <f>_xlfn.XLOOKUP(Tbl_BalanceHistory[[#This Row],[AgyCode]],Tbl_Agencies[Agy Code],Tbl_Agencies[Agy Sort])</f>
        <v>140000</v>
      </c>
      <c r="J3351" s="2" t="str">
        <f>Tbl_BalanceHistory[[#This Row],[AgyCode]]&amp;": "&amp;Tbl_BalanceHistory[[#This Row],[Agency Name]]</f>
        <v>792: Mental Health Treatment Centers</v>
      </c>
      <c r="K3351" s="1">
        <v>2016</v>
      </c>
      <c r="L3351" s="3">
        <v>197</v>
      </c>
      <c r="M3351" s="3" t="s">
        <v>401</v>
      </c>
      <c r="N3351" s="2" t="str">
        <f>Tbl_BalanceHistory[[#This Row],[ProgramCode]]&amp;": "&amp;Tbl_BalanceHistory[[#This Row],[Program Name]]</f>
        <v>197: Instruction</v>
      </c>
      <c r="O3351" s="3" t="s">
        <v>1730</v>
      </c>
      <c r="P3351" s="1" t="str">
        <f>IF(Tbl_BalanceHistory[[#This Row],[FundCode]]="0100","GF",IF(Tbl_BalanceHistory[[#This Row],[FundCode]]="01000","GF","Hi Ed / OCR"))</f>
        <v>GF</v>
      </c>
      <c r="Q3351" s="5">
        <v>0</v>
      </c>
      <c r="R3351" s="5">
        <v>0</v>
      </c>
      <c r="S3351" s="5">
        <v>0</v>
      </c>
      <c r="T3351" s="5">
        <v>0</v>
      </c>
      <c r="U3351" s="3"/>
      <c r="V3351" s="5">
        <v>0</v>
      </c>
      <c r="W3351" s="5">
        <v>0</v>
      </c>
      <c r="X3351" s="5"/>
      <c r="Y3351" s="5"/>
      <c r="Z3351" s="5">
        <f>Tbl_BalanceHistory[[#This Row],[Discretionary Recommended - Pre 2022]]+Tbl_BalanceHistory[[#This Row],[Discretionary Balance Recommended: Policy]]+Tbl_BalanceHistory[[#This Row],[Discretionary Balance Recommended: Commitments]]</f>
        <v>0</v>
      </c>
      <c r="AA3351" s="5">
        <f>Tbl_BalanceHistory[[#This Row],[Discretionary Balance]]-Tbl_BalanceHistory[[#This Row],[Discretionary Reappropriation]]</f>
        <v>0</v>
      </c>
      <c r="AB3351" s="2"/>
      <c r="AC3351" s="2"/>
      <c r="AD3351" s="2"/>
      <c r="AE3351" s="2"/>
    </row>
    <row r="3352" spans="1:31" ht="60" x14ac:dyDescent="0.25">
      <c r="A3352" s="2" t="s">
        <v>2025</v>
      </c>
      <c r="B3352" s="3">
        <v>9</v>
      </c>
      <c r="C3352" s="3">
        <v>720</v>
      </c>
      <c r="D3352" s="3" t="s">
        <v>621</v>
      </c>
      <c r="E3352" s="3" t="str">
        <f>_xlfn.XLOOKUP(Tbl_BalanceHistory[[#This Row],[RespAgy]],Tbl_Agencies[Agy Code],Tbl_Agencies[Agy Sort])</f>
        <v>138000</v>
      </c>
      <c r="F3352" s="2" t="str">
        <f>Tbl_BalanceHistory[[#This Row],[RespAgy]]&amp;": "&amp;Tbl_BalanceHistory[[#This Row],[RespAgency]]</f>
        <v>720: Department of Behavioral Health and Developmental Services</v>
      </c>
      <c r="G3352" s="3">
        <v>792</v>
      </c>
      <c r="H3352" s="3" t="s">
        <v>633</v>
      </c>
      <c r="I3352" s="3" t="str">
        <f>_xlfn.XLOOKUP(Tbl_BalanceHistory[[#This Row],[AgyCode]],Tbl_Agencies[Agy Code],Tbl_Agencies[Agy Sort])</f>
        <v>140000</v>
      </c>
      <c r="J3352" s="2" t="str">
        <f>Tbl_BalanceHistory[[#This Row],[AgyCode]]&amp;": "&amp;Tbl_BalanceHistory[[#This Row],[Agency Name]]</f>
        <v>792: Mental Health Treatment Centers</v>
      </c>
      <c r="K3352" s="1">
        <v>2017</v>
      </c>
      <c r="L3352" s="3">
        <v>197</v>
      </c>
      <c r="M3352" s="3" t="s">
        <v>401</v>
      </c>
      <c r="N3352" s="2" t="str">
        <f>Tbl_BalanceHistory[[#This Row],[ProgramCode]]&amp;": "&amp;Tbl_BalanceHistory[[#This Row],[Program Name]]</f>
        <v>197: Instruction</v>
      </c>
      <c r="O3352" s="3" t="s">
        <v>886</v>
      </c>
      <c r="P3352" s="1" t="str">
        <f>IF(Tbl_BalanceHistory[[#This Row],[FundCode]]="0100","GF",IF(Tbl_BalanceHistory[[#This Row],[FundCode]]="01000","GF","Hi Ed / OCR"))</f>
        <v>GF</v>
      </c>
      <c r="Q3352" s="5">
        <v>34569</v>
      </c>
      <c r="R3352" s="5">
        <v>0</v>
      </c>
      <c r="S3352" s="5">
        <v>34569</v>
      </c>
      <c r="T3352" s="5">
        <v>0</v>
      </c>
      <c r="U3352" s="3"/>
      <c r="V3352" s="5">
        <v>34569</v>
      </c>
      <c r="W3352" s="5">
        <v>0</v>
      </c>
      <c r="X3352" s="5"/>
      <c r="Y3352" s="5"/>
      <c r="Z3352" s="5">
        <f>Tbl_BalanceHistory[[#This Row],[Discretionary Recommended - Pre 2022]]+Tbl_BalanceHistory[[#This Row],[Discretionary Balance Recommended: Policy]]+Tbl_BalanceHistory[[#This Row],[Discretionary Balance Recommended: Commitments]]</f>
        <v>0</v>
      </c>
      <c r="AA3352" s="5">
        <f>Tbl_BalanceHistory[[#This Row],[Discretionary Balance]]-Tbl_BalanceHistory[[#This Row],[Discretionary Reappropriation]]</f>
        <v>34569</v>
      </c>
      <c r="AB3352" s="2"/>
      <c r="AC3352" s="2"/>
      <c r="AD3352" s="2"/>
      <c r="AE3352" s="2"/>
    </row>
    <row r="3353" spans="1:31" ht="60" x14ac:dyDescent="0.25">
      <c r="A3353" s="2" t="s">
        <v>2025</v>
      </c>
      <c r="B3353" s="3">
        <v>9</v>
      </c>
      <c r="C3353" s="3">
        <v>720</v>
      </c>
      <c r="D3353" s="3" t="s">
        <v>621</v>
      </c>
      <c r="E3353" s="3" t="str">
        <f>_xlfn.XLOOKUP(Tbl_BalanceHistory[[#This Row],[RespAgy]],Tbl_Agencies[Agy Code],Tbl_Agencies[Agy Sort])</f>
        <v>138000</v>
      </c>
      <c r="F3353" s="2" t="str">
        <f>Tbl_BalanceHistory[[#This Row],[RespAgy]]&amp;": "&amp;Tbl_BalanceHistory[[#This Row],[RespAgency]]</f>
        <v>720: Department of Behavioral Health and Developmental Services</v>
      </c>
      <c r="G3353" s="3">
        <v>792</v>
      </c>
      <c r="H3353" s="3" t="s">
        <v>633</v>
      </c>
      <c r="I3353" s="3" t="str">
        <f>_xlfn.XLOOKUP(Tbl_BalanceHistory[[#This Row],[AgyCode]],Tbl_Agencies[Agy Code],Tbl_Agencies[Agy Sort])</f>
        <v>140000</v>
      </c>
      <c r="J3353" s="2" t="str">
        <f>Tbl_BalanceHistory[[#This Row],[AgyCode]]&amp;": "&amp;Tbl_BalanceHistory[[#This Row],[Agency Name]]</f>
        <v>792: Mental Health Treatment Centers</v>
      </c>
      <c r="K3353" s="1">
        <v>2018</v>
      </c>
      <c r="L3353" s="3">
        <v>197</v>
      </c>
      <c r="M3353" s="3" t="s">
        <v>401</v>
      </c>
      <c r="N3353" s="2" t="str">
        <f>Tbl_BalanceHistory[[#This Row],[ProgramCode]]&amp;": "&amp;Tbl_BalanceHistory[[#This Row],[Program Name]]</f>
        <v>197: Instruction</v>
      </c>
      <c r="O3353" s="3" t="s">
        <v>886</v>
      </c>
      <c r="P3353" s="1" t="str">
        <f>IF(Tbl_BalanceHistory[[#This Row],[FundCode]]="0100","GF",IF(Tbl_BalanceHistory[[#This Row],[FundCode]]="01000","GF","Hi Ed / OCR"))</f>
        <v>GF</v>
      </c>
      <c r="Q3353" s="5">
        <v>0</v>
      </c>
      <c r="R3353" s="5">
        <v>0</v>
      </c>
      <c r="S3353" s="5">
        <v>0</v>
      </c>
      <c r="T3353" s="5">
        <v>0</v>
      </c>
      <c r="U3353" s="3"/>
      <c r="V3353" s="5">
        <v>0</v>
      </c>
      <c r="W3353" s="5">
        <v>0</v>
      </c>
      <c r="X3353" s="5"/>
      <c r="Y3353" s="5"/>
      <c r="Z3353" s="5">
        <f>Tbl_BalanceHistory[[#This Row],[Discretionary Recommended - Pre 2022]]+Tbl_BalanceHistory[[#This Row],[Discretionary Balance Recommended: Policy]]+Tbl_BalanceHistory[[#This Row],[Discretionary Balance Recommended: Commitments]]</f>
        <v>0</v>
      </c>
      <c r="AA3353" s="5">
        <f>Tbl_BalanceHistory[[#This Row],[Discretionary Balance]]-Tbl_BalanceHistory[[#This Row],[Discretionary Reappropriation]]</f>
        <v>0</v>
      </c>
      <c r="AB3353" s="2"/>
      <c r="AC3353" s="2"/>
      <c r="AD3353" s="2"/>
      <c r="AE3353" s="2"/>
    </row>
    <row r="3354" spans="1:31" ht="60" x14ac:dyDescent="0.25">
      <c r="A3354" s="2" t="s">
        <v>2025</v>
      </c>
      <c r="B3354" s="3">
        <v>9</v>
      </c>
      <c r="C3354" s="3">
        <v>720</v>
      </c>
      <c r="D3354" s="3" t="s">
        <v>621</v>
      </c>
      <c r="E3354" s="3" t="str">
        <f>_xlfn.XLOOKUP(Tbl_BalanceHistory[[#This Row],[RespAgy]],Tbl_Agencies[Agy Code],Tbl_Agencies[Agy Sort])</f>
        <v>138000</v>
      </c>
      <c r="F3354" s="2" t="str">
        <f>Tbl_BalanceHistory[[#This Row],[RespAgy]]&amp;": "&amp;Tbl_BalanceHistory[[#This Row],[RespAgency]]</f>
        <v>720: Department of Behavioral Health and Developmental Services</v>
      </c>
      <c r="G3354" s="3">
        <v>792</v>
      </c>
      <c r="H3354" s="3" t="s">
        <v>633</v>
      </c>
      <c r="I3354" s="3" t="str">
        <f>_xlfn.XLOOKUP(Tbl_BalanceHistory[[#This Row],[AgyCode]],Tbl_Agencies[Agy Code],Tbl_Agencies[Agy Sort])</f>
        <v>140000</v>
      </c>
      <c r="J3354" s="2" t="str">
        <f>Tbl_BalanceHistory[[#This Row],[AgyCode]]&amp;": "&amp;Tbl_BalanceHistory[[#This Row],[Agency Name]]</f>
        <v>792: Mental Health Treatment Centers</v>
      </c>
      <c r="K3354" s="1">
        <v>2019</v>
      </c>
      <c r="L3354" s="3">
        <v>197</v>
      </c>
      <c r="M3354" s="3" t="s">
        <v>401</v>
      </c>
      <c r="N3354" s="2" t="str">
        <f>Tbl_BalanceHistory[[#This Row],[ProgramCode]]&amp;": "&amp;Tbl_BalanceHistory[[#This Row],[Program Name]]</f>
        <v>197: Instruction</v>
      </c>
      <c r="O3354" s="3" t="s">
        <v>886</v>
      </c>
      <c r="P3354" s="1" t="str">
        <f>IF(Tbl_BalanceHistory[[#This Row],[FundCode]]="0100","GF",IF(Tbl_BalanceHistory[[#This Row],[FundCode]]="01000","GF","Hi Ed / OCR"))</f>
        <v>GF</v>
      </c>
      <c r="Q3354" s="5">
        <v>34569</v>
      </c>
      <c r="R3354" s="5">
        <v>0</v>
      </c>
      <c r="S3354" s="5">
        <v>34569</v>
      </c>
      <c r="T3354" s="5">
        <v>0</v>
      </c>
      <c r="U3354" s="3"/>
      <c r="V3354" s="5">
        <v>34569</v>
      </c>
      <c r="W3354" s="5">
        <v>0</v>
      </c>
      <c r="X3354" s="5"/>
      <c r="Y3354" s="5"/>
      <c r="Z3354" s="5">
        <f>Tbl_BalanceHistory[[#This Row],[Discretionary Recommended - Pre 2022]]+Tbl_BalanceHistory[[#This Row],[Discretionary Balance Recommended: Policy]]+Tbl_BalanceHistory[[#This Row],[Discretionary Balance Recommended: Commitments]]</f>
        <v>0</v>
      </c>
      <c r="AA3354" s="5">
        <f>Tbl_BalanceHistory[[#This Row],[Discretionary Balance]]-Tbl_BalanceHistory[[#This Row],[Discretionary Reappropriation]]</f>
        <v>34569</v>
      </c>
      <c r="AB3354" s="2"/>
      <c r="AC3354" s="2"/>
      <c r="AD3354" s="2"/>
      <c r="AE3354" s="2"/>
    </row>
    <row r="3355" spans="1:31" ht="60" x14ac:dyDescent="0.25">
      <c r="A3355" s="2" t="s">
        <v>577</v>
      </c>
      <c r="B3355" s="3">
        <v>9</v>
      </c>
      <c r="C3355" s="3">
        <v>720</v>
      </c>
      <c r="D3355" s="3" t="s">
        <v>621</v>
      </c>
      <c r="E3355" s="3" t="str">
        <f>_xlfn.XLOOKUP(Tbl_BalanceHistory[[#This Row],[RespAgy]],Tbl_Agencies[Agy Code],Tbl_Agencies[Agy Sort])</f>
        <v>138000</v>
      </c>
      <c r="F3355" s="2" t="str">
        <f>Tbl_BalanceHistory[[#This Row],[RespAgy]]&amp;": "&amp;Tbl_BalanceHistory[[#This Row],[RespAgency]]</f>
        <v>720: Department of Behavioral Health and Developmental Services</v>
      </c>
      <c r="G3355" s="3">
        <v>792</v>
      </c>
      <c r="H3355" s="3" t="s">
        <v>633</v>
      </c>
      <c r="I3355" s="3" t="str">
        <f>_xlfn.XLOOKUP(Tbl_BalanceHistory[[#This Row],[AgyCode]],Tbl_Agencies[Agy Code],Tbl_Agencies[Agy Sort])</f>
        <v>140000</v>
      </c>
      <c r="J3355" s="2" t="str">
        <f>Tbl_BalanceHistory[[#This Row],[AgyCode]]&amp;": "&amp;Tbl_BalanceHistory[[#This Row],[Agency Name]]</f>
        <v>792: Mental Health Treatment Centers</v>
      </c>
      <c r="K3355" s="1">
        <v>2020</v>
      </c>
      <c r="L3355" s="3">
        <v>197</v>
      </c>
      <c r="M3355" s="3" t="s">
        <v>401</v>
      </c>
      <c r="N3355" s="2" t="str">
        <f>Tbl_BalanceHistory[[#This Row],[ProgramCode]]&amp;": "&amp;Tbl_BalanceHistory[[#This Row],[Program Name]]</f>
        <v>197: Instruction</v>
      </c>
      <c r="O3355" s="3" t="s">
        <v>886</v>
      </c>
      <c r="P3355" s="1" t="str">
        <f>IF(Tbl_BalanceHistory[[#This Row],[FundCode]]="0100","GF",IF(Tbl_BalanceHistory[[#This Row],[FundCode]]="01000","GF","Hi Ed / OCR"))</f>
        <v>GF</v>
      </c>
      <c r="Q3355" s="5">
        <v>34569</v>
      </c>
      <c r="R3355" s="5">
        <v>0</v>
      </c>
      <c r="S3355" s="5">
        <v>34569</v>
      </c>
      <c r="T3355" s="5">
        <v>0</v>
      </c>
      <c r="U3355" s="3"/>
      <c r="V3355" s="5">
        <v>34569</v>
      </c>
      <c r="W3355" s="5">
        <v>0</v>
      </c>
      <c r="X3355" s="5"/>
      <c r="Y3355" s="5"/>
      <c r="Z3355" s="5">
        <f>Tbl_BalanceHistory[[#This Row],[Discretionary Recommended - Pre 2022]]+Tbl_BalanceHistory[[#This Row],[Discretionary Balance Recommended: Policy]]+Tbl_BalanceHistory[[#This Row],[Discretionary Balance Recommended: Commitments]]</f>
        <v>0</v>
      </c>
      <c r="AA3355" s="5">
        <f>Tbl_BalanceHistory[[#This Row],[Discretionary Balance]]-Tbl_BalanceHistory[[#This Row],[Discretionary Reappropriation]]</f>
        <v>34569</v>
      </c>
      <c r="AB3355" s="2"/>
      <c r="AC3355" s="2"/>
      <c r="AD3355" s="2"/>
      <c r="AE3355" s="2"/>
    </row>
    <row r="3356" spans="1:31" ht="60" x14ac:dyDescent="0.25">
      <c r="A3356" s="2" t="s">
        <v>2025</v>
      </c>
      <c r="B3356" s="3">
        <v>9</v>
      </c>
      <c r="C3356" s="3">
        <v>720</v>
      </c>
      <c r="D3356" s="3" t="s">
        <v>621</v>
      </c>
      <c r="E3356" s="3" t="str">
        <f>_xlfn.XLOOKUP(Tbl_BalanceHistory[[#This Row],[RespAgy]],Tbl_Agencies[Agy Code],Tbl_Agencies[Agy Sort])</f>
        <v>138000</v>
      </c>
      <c r="F3356" s="2" t="str">
        <f>Tbl_BalanceHistory[[#This Row],[RespAgy]]&amp;": "&amp;Tbl_BalanceHistory[[#This Row],[RespAgency]]</f>
        <v>720: Department of Behavioral Health and Developmental Services</v>
      </c>
      <c r="G3356" s="3">
        <v>792</v>
      </c>
      <c r="H3356" s="3" t="s">
        <v>633</v>
      </c>
      <c r="I3356" s="3" t="str">
        <f>_xlfn.XLOOKUP(Tbl_BalanceHistory[[#This Row],[AgyCode]],Tbl_Agencies[Agy Code],Tbl_Agencies[Agy Sort])</f>
        <v>140000</v>
      </c>
      <c r="J3356" s="2" t="str">
        <f>Tbl_BalanceHistory[[#This Row],[AgyCode]]&amp;": "&amp;Tbl_BalanceHistory[[#This Row],[Agency Name]]</f>
        <v>792: Mental Health Treatment Centers</v>
      </c>
      <c r="K3356" s="1">
        <v>2014</v>
      </c>
      <c r="L3356" s="3">
        <v>357</v>
      </c>
      <c r="M3356" s="3" t="s">
        <v>635</v>
      </c>
      <c r="N3356" s="2" t="str">
        <f>Tbl_BalanceHistory[[#This Row],[ProgramCode]]&amp;": "&amp;Tbl_BalanceHistory[[#This Row],[Program Name]]</f>
        <v>357: Secure Confinement</v>
      </c>
      <c r="O3356" s="3" t="s">
        <v>1730</v>
      </c>
      <c r="P3356" s="1" t="str">
        <f>IF(Tbl_BalanceHistory[[#This Row],[FundCode]]="0100","GF",IF(Tbl_BalanceHistory[[#This Row],[FundCode]]="01000","GF","Hi Ed / OCR"))</f>
        <v>GF</v>
      </c>
      <c r="Q3356" s="5">
        <v>0</v>
      </c>
      <c r="R3356" s="5">
        <v>0</v>
      </c>
      <c r="S3356" s="5">
        <v>0</v>
      </c>
      <c r="T3356" s="5">
        <v>0</v>
      </c>
      <c r="U3356" s="3"/>
      <c r="V3356" s="5">
        <v>0</v>
      </c>
      <c r="W3356" s="5">
        <v>0</v>
      </c>
      <c r="X3356" s="5"/>
      <c r="Y3356" s="5"/>
      <c r="Z3356" s="5">
        <f>Tbl_BalanceHistory[[#This Row],[Discretionary Recommended - Pre 2022]]+Tbl_BalanceHistory[[#This Row],[Discretionary Balance Recommended: Policy]]+Tbl_BalanceHistory[[#This Row],[Discretionary Balance Recommended: Commitments]]</f>
        <v>0</v>
      </c>
      <c r="AA3356" s="5">
        <f>Tbl_BalanceHistory[[#This Row],[Discretionary Balance]]-Tbl_BalanceHistory[[#This Row],[Discretionary Reappropriation]]</f>
        <v>0</v>
      </c>
      <c r="AB3356" s="2"/>
      <c r="AC3356" s="2"/>
      <c r="AD3356" s="2"/>
      <c r="AE3356" s="2"/>
    </row>
    <row r="3357" spans="1:31" ht="60" x14ac:dyDescent="0.25">
      <c r="A3357" s="2" t="s">
        <v>2025</v>
      </c>
      <c r="B3357" s="3">
        <v>9</v>
      </c>
      <c r="C3357" s="3">
        <v>720</v>
      </c>
      <c r="D3357" s="3" t="s">
        <v>621</v>
      </c>
      <c r="E3357" s="3" t="str">
        <f>_xlfn.XLOOKUP(Tbl_BalanceHistory[[#This Row],[RespAgy]],Tbl_Agencies[Agy Code],Tbl_Agencies[Agy Sort])</f>
        <v>138000</v>
      </c>
      <c r="F3357" s="2" t="str">
        <f>Tbl_BalanceHistory[[#This Row],[RespAgy]]&amp;": "&amp;Tbl_BalanceHistory[[#This Row],[RespAgency]]</f>
        <v>720: Department of Behavioral Health and Developmental Services</v>
      </c>
      <c r="G3357" s="3">
        <v>792</v>
      </c>
      <c r="H3357" s="3" t="s">
        <v>633</v>
      </c>
      <c r="I3357" s="3" t="str">
        <f>_xlfn.XLOOKUP(Tbl_BalanceHistory[[#This Row],[AgyCode]],Tbl_Agencies[Agy Code],Tbl_Agencies[Agy Sort])</f>
        <v>140000</v>
      </c>
      <c r="J3357" s="2" t="str">
        <f>Tbl_BalanceHistory[[#This Row],[AgyCode]]&amp;": "&amp;Tbl_BalanceHistory[[#This Row],[Agency Name]]</f>
        <v>792: Mental Health Treatment Centers</v>
      </c>
      <c r="K3357" s="1">
        <v>2015</v>
      </c>
      <c r="L3357" s="3">
        <v>357</v>
      </c>
      <c r="M3357" s="3" t="s">
        <v>635</v>
      </c>
      <c r="N3357" s="2" t="str">
        <f>Tbl_BalanceHistory[[#This Row],[ProgramCode]]&amp;": "&amp;Tbl_BalanceHistory[[#This Row],[Program Name]]</f>
        <v>357: Secure Confinement</v>
      </c>
      <c r="O3357" s="3" t="s">
        <v>1730</v>
      </c>
      <c r="P3357" s="1" t="str">
        <f>IF(Tbl_BalanceHistory[[#This Row],[FundCode]]="0100","GF",IF(Tbl_BalanceHistory[[#This Row],[FundCode]]="01000","GF","Hi Ed / OCR"))</f>
        <v>GF</v>
      </c>
      <c r="Q3357" s="5">
        <v>0</v>
      </c>
      <c r="R3357" s="5">
        <v>0</v>
      </c>
      <c r="S3357" s="5">
        <v>0</v>
      </c>
      <c r="T3357" s="5">
        <v>0</v>
      </c>
      <c r="U3357" s="3"/>
      <c r="V3357" s="5">
        <v>0</v>
      </c>
      <c r="W3357" s="5">
        <v>0</v>
      </c>
      <c r="X3357" s="5"/>
      <c r="Y3357" s="5"/>
      <c r="Z3357" s="5">
        <f>Tbl_BalanceHistory[[#This Row],[Discretionary Recommended - Pre 2022]]+Tbl_BalanceHistory[[#This Row],[Discretionary Balance Recommended: Policy]]+Tbl_BalanceHistory[[#This Row],[Discretionary Balance Recommended: Commitments]]</f>
        <v>0</v>
      </c>
      <c r="AA3357" s="5">
        <f>Tbl_BalanceHistory[[#This Row],[Discretionary Balance]]-Tbl_BalanceHistory[[#This Row],[Discretionary Reappropriation]]</f>
        <v>0</v>
      </c>
      <c r="AB3357" s="2"/>
      <c r="AC3357" s="2"/>
      <c r="AD3357" s="2"/>
      <c r="AE3357" s="2"/>
    </row>
    <row r="3358" spans="1:31" ht="60" x14ac:dyDescent="0.25">
      <c r="A3358" s="2" t="s">
        <v>2025</v>
      </c>
      <c r="B3358" s="3">
        <v>9</v>
      </c>
      <c r="C3358" s="3">
        <v>720</v>
      </c>
      <c r="D3358" s="3" t="s">
        <v>621</v>
      </c>
      <c r="E3358" s="3" t="str">
        <f>_xlfn.XLOOKUP(Tbl_BalanceHistory[[#This Row],[RespAgy]],Tbl_Agencies[Agy Code],Tbl_Agencies[Agy Sort])</f>
        <v>138000</v>
      </c>
      <c r="F3358" s="2" t="str">
        <f>Tbl_BalanceHistory[[#This Row],[RespAgy]]&amp;": "&amp;Tbl_BalanceHistory[[#This Row],[RespAgency]]</f>
        <v>720: Department of Behavioral Health and Developmental Services</v>
      </c>
      <c r="G3358" s="3">
        <v>792</v>
      </c>
      <c r="H3358" s="3" t="s">
        <v>633</v>
      </c>
      <c r="I3358" s="3" t="str">
        <f>_xlfn.XLOOKUP(Tbl_BalanceHistory[[#This Row],[AgyCode]],Tbl_Agencies[Agy Code],Tbl_Agencies[Agy Sort])</f>
        <v>140000</v>
      </c>
      <c r="J3358" s="2" t="str">
        <f>Tbl_BalanceHistory[[#This Row],[AgyCode]]&amp;": "&amp;Tbl_BalanceHistory[[#This Row],[Agency Name]]</f>
        <v>792: Mental Health Treatment Centers</v>
      </c>
      <c r="K3358" s="1">
        <v>2016</v>
      </c>
      <c r="L3358" s="3">
        <v>357</v>
      </c>
      <c r="M3358" s="3" t="s">
        <v>635</v>
      </c>
      <c r="N3358" s="2" t="str">
        <f>Tbl_BalanceHistory[[#This Row],[ProgramCode]]&amp;": "&amp;Tbl_BalanceHistory[[#This Row],[Program Name]]</f>
        <v>357: Secure Confinement</v>
      </c>
      <c r="O3358" s="3" t="s">
        <v>1730</v>
      </c>
      <c r="P3358" s="1" t="str">
        <f>IF(Tbl_BalanceHistory[[#This Row],[FundCode]]="0100","GF",IF(Tbl_BalanceHistory[[#This Row],[FundCode]]="01000","GF","Hi Ed / OCR"))</f>
        <v>GF</v>
      </c>
      <c r="Q3358" s="5">
        <v>0</v>
      </c>
      <c r="R3358" s="5">
        <v>0</v>
      </c>
      <c r="S3358" s="5">
        <v>0</v>
      </c>
      <c r="T3358" s="5">
        <v>0</v>
      </c>
      <c r="U3358" s="3"/>
      <c r="V3358" s="5">
        <v>0</v>
      </c>
      <c r="W3358" s="5">
        <v>0</v>
      </c>
      <c r="X3358" s="5"/>
      <c r="Y3358" s="5"/>
      <c r="Z3358" s="5">
        <f>Tbl_BalanceHistory[[#This Row],[Discretionary Recommended - Pre 2022]]+Tbl_BalanceHistory[[#This Row],[Discretionary Balance Recommended: Policy]]+Tbl_BalanceHistory[[#This Row],[Discretionary Balance Recommended: Commitments]]</f>
        <v>0</v>
      </c>
      <c r="AA3358" s="5">
        <f>Tbl_BalanceHistory[[#This Row],[Discretionary Balance]]-Tbl_BalanceHistory[[#This Row],[Discretionary Reappropriation]]</f>
        <v>0</v>
      </c>
      <c r="AB3358" s="2"/>
      <c r="AC3358" s="2"/>
      <c r="AD3358" s="2"/>
      <c r="AE3358" s="2"/>
    </row>
    <row r="3359" spans="1:31" ht="60" x14ac:dyDescent="0.25">
      <c r="A3359" s="2" t="s">
        <v>2025</v>
      </c>
      <c r="B3359" s="3">
        <v>9</v>
      </c>
      <c r="C3359" s="3">
        <v>720</v>
      </c>
      <c r="D3359" s="3" t="s">
        <v>621</v>
      </c>
      <c r="E3359" s="3" t="str">
        <f>_xlfn.XLOOKUP(Tbl_BalanceHistory[[#This Row],[RespAgy]],Tbl_Agencies[Agy Code],Tbl_Agencies[Agy Sort])</f>
        <v>138000</v>
      </c>
      <c r="F3359" s="2" t="str">
        <f>Tbl_BalanceHistory[[#This Row],[RespAgy]]&amp;": "&amp;Tbl_BalanceHistory[[#This Row],[RespAgency]]</f>
        <v>720: Department of Behavioral Health and Developmental Services</v>
      </c>
      <c r="G3359" s="3">
        <v>792</v>
      </c>
      <c r="H3359" s="3" t="s">
        <v>633</v>
      </c>
      <c r="I3359" s="3" t="str">
        <f>_xlfn.XLOOKUP(Tbl_BalanceHistory[[#This Row],[AgyCode]],Tbl_Agencies[Agy Code],Tbl_Agencies[Agy Sort])</f>
        <v>140000</v>
      </c>
      <c r="J3359" s="2" t="str">
        <f>Tbl_BalanceHistory[[#This Row],[AgyCode]]&amp;": "&amp;Tbl_BalanceHistory[[#This Row],[Agency Name]]</f>
        <v>792: Mental Health Treatment Centers</v>
      </c>
      <c r="K3359" s="1">
        <v>2018</v>
      </c>
      <c r="L3359" s="3">
        <v>357</v>
      </c>
      <c r="M3359" s="3" t="s">
        <v>635</v>
      </c>
      <c r="N3359" s="2" t="str">
        <f>Tbl_BalanceHistory[[#This Row],[ProgramCode]]&amp;": "&amp;Tbl_BalanceHistory[[#This Row],[Program Name]]</f>
        <v>357: Secure Confinement</v>
      </c>
      <c r="O3359" s="3" t="s">
        <v>886</v>
      </c>
      <c r="P3359" s="1" t="str">
        <f>IF(Tbl_BalanceHistory[[#This Row],[FundCode]]="0100","GF",IF(Tbl_BalanceHistory[[#This Row],[FundCode]]="01000","GF","Hi Ed / OCR"))</f>
        <v>GF</v>
      </c>
      <c r="Q3359" s="5">
        <v>0</v>
      </c>
      <c r="R3359" s="5">
        <v>0</v>
      </c>
      <c r="S3359" s="5">
        <v>0</v>
      </c>
      <c r="T3359" s="5">
        <v>0</v>
      </c>
      <c r="U3359" s="3"/>
      <c r="V3359" s="5">
        <v>0</v>
      </c>
      <c r="W3359" s="5">
        <v>0</v>
      </c>
      <c r="X3359" s="5"/>
      <c r="Y3359" s="5"/>
      <c r="Z3359" s="5">
        <f>Tbl_BalanceHistory[[#This Row],[Discretionary Recommended - Pre 2022]]+Tbl_BalanceHistory[[#This Row],[Discretionary Balance Recommended: Policy]]+Tbl_BalanceHistory[[#This Row],[Discretionary Balance Recommended: Commitments]]</f>
        <v>0</v>
      </c>
      <c r="AA3359" s="5">
        <f>Tbl_BalanceHistory[[#This Row],[Discretionary Balance]]-Tbl_BalanceHistory[[#This Row],[Discretionary Reappropriation]]</f>
        <v>0</v>
      </c>
      <c r="AB3359" s="2"/>
      <c r="AC3359" s="2"/>
      <c r="AD3359" s="2"/>
      <c r="AE3359" s="2"/>
    </row>
    <row r="3360" spans="1:31" ht="60" x14ac:dyDescent="0.25">
      <c r="A3360" s="2" t="s">
        <v>2025</v>
      </c>
      <c r="B3360" s="3">
        <v>9</v>
      </c>
      <c r="C3360" s="3">
        <v>720</v>
      </c>
      <c r="D3360" s="3" t="s">
        <v>621</v>
      </c>
      <c r="E3360" s="3" t="str">
        <f>_xlfn.XLOOKUP(Tbl_BalanceHistory[[#This Row],[RespAgy]],Tbl_Agencies[Agy Code],Tbl_Agencies[Agy Sort])</f>
        <v>138000</v>
      </c>
      <c r="F3360" s="2" t="str">
        <f>Tbl_BalanceHistory[[#This Row],[RespAgy]]&amp;": "&amp;Tbl_BalanceHistory[[#This Row],[RespAgency]]</f>
        <v>720: Department of Behavioral Health and Developmental Services</v>
      </c>
      <c r="G3360" s="3">
        <v>792</v>
      </c>
      <c r="H3360" s="3" t="s">
        <v>633</v>
      </c>
      <c r="I3360" s="3" t="str">
        <f>_xlfn.XLOOKUP(Tbl_BalanceHistory[[#This Row],[AgyCode]],Tbl_Agencies[Agy Code],Tbl_Agencies[Agy Sort])</f>
        <v>140000</v>
      </c>
      <c r="J3360" s="2" t="str">
        <f>Tbl_BalanceHistory[[#This Row],[AgyCode]]&amp;": "&amp;Tbl_BalanceHistory[[#This Row],[Agency Name]]</f>
        <v>792: Mental Health Treatment Centers</v>
      </c>
      <c r="K3360" s="1">
        <v>2019</v>
      </c>
      <c r="L3360" s="3">
        <v>357</v>
      </c>
      <c r="M3360" s="3" t="s">
        <v>635</v>
      </c>
      <c r="N3360" s="2" t="str">
        <f>Tbl_BalanceHistory[[#This Row],[ProgramCode]]&amp;": "&amp;Tbl_BalanceHistory[[#This Row],[Program Name]]</f>
        <v>357: Secure Confinement</v>
      </c>
      <c r="O3360" s="3" t="s">
        <v>886</v>
      </c>
      <c r="P3360" s="1" t="str">
        <f>IF(Tbl_BalanceHistory[[#This Row],[FundCode]]="0100","GF",IF(Tbl_BalanceHistory[[#This Row],[FundCode]]="01000","GF","Hi Ed / OCR"))</f>
        <v>GF</v>
      </c>
      <c r="Q3360" s="5">
        <v>0</v>
      </c>
      <c r="R3360" s="5">
        <v>0</v>
      </c>
      <c r="S3360" s="5">
        <v>0</v>
      </c>
      <c r="T3360" s="5">
        <v>0</v>
      </c>
      <c r="U3360" s="3"/>
      <c r="V3360" s="5">
        <v>0</v>
      </c>
      <c r="W3360" s="5">
        <v>0</v>
      </c>
      <c r="X3360" s="5"/>
      <c r="Y3360" s="5"/>
      <c r="Z3360" s="5">
        <f>Tbl_BalanceHistory[[#This Row],[Discretionary Recommended - Pre 2022]]+Tbl_BalanceHistory[[#This Row],[Discretionary Balance Recommended: Policy]]+Tbl_BalanceHistory[[#This Row],[Discretionary Balance Recommended: Commitments]]</f>
        <v>0</v>
      </c>
      <c r="AA3360" s="5">
        <f>Tbl_BalanceHistory[[#This Row],[Discretionary Balance]]-Tbl_BalanceHistory[[#This Row],[Discretionary Reappropriation]]</f>
        <v>0</v>
      </c>
      <c r="AB3360" s="2"/>
      <c r="AC3360" s="2"/>
      <c r="AD3360" s="2"/>
      <c r="AE3360" s="2"/>
    </row>
    <row r="3361" spans="1:31" ht="60" x14ac:dyDescent="0.25">
      <c r="A3361" s="2" t="s">
        <v>2025</v>
      </c>
      <c r="B3361" s="3">
        <v>9</v>
      </c>
      <c r="C3361" s="3">
        <v>720</v>
      </c>
      <c r="D3361" s="3" t="s">
        <v>621</v>
      </c>
      <c r="E3361" s="3" t="str">
        <f>_xlfn.XLOOKUP(Tbl_BalanceHistory[[#This Row],[RespAgy]],Tbl_Agencies[Agy Code],Tbl_Agencies[Agy Sort])</f>
        <v>138000</v>
      </c>
      <c r="F3361" s="2" t="str">
        <f>Tbl_BalanceHistory[[#This Row],[RespAgy]]&amp;": "&amp;Tbl_BalanceHistory[[#This Row],[RespAgency]]</f>
        <v>720: Department of Behavioral Health and Developmental Services</v>
      </c>
      <c r="G3361" s="3">
        <v>792</v>
      </c>
      <c r="H3361" s="3" t="s">
        <v>633</v>
      </c>
      <c r="I3361" s="3" t="str">
        <f>_xlfn.XLOOKUP(Tbl_BalanceHistory[[#This Row],[AgyCode]],Tbl_Agencies[Agy Code],Tbl_Agencies[Agy Sort])</f>
        <v>140000</v>
      </c>
      <c r="J3361" s="2" t="str">
        <f>Tbl_BalanceHistory[[#This Row],[AgyCode]]&amp;": "&amp;Tbl_BalanceHistory[[#This Row],[Agency Name]]</f>
        <v>792: Mental Health Treatment Centers</v>
      </c>
      <c r="K3361" s="1">
        <v>2014</v>
      </c>
      <c r="L3361" s="3">
        <v>421</v>
      </c>
      <c r="M3361" s="3" t="s">
        <v>637</v>
      </c>
      <c r="N3361" s="2" t="str">
        <f>Tbl_BalanceHistory[[#This Row],[ProgramCode]]&amp;": "&amp;Tbl_BalanceHistory[[#This Row],[Program Name]]</f>
        <v>421: Pharmacy Services</v>
      </c>
      <c r="O3361" s="3" t="s">
        <v>1730</v>
      </c>
      <c r="P3361" s="1" t="str">
        <f>IF(Tbl_BalanceHistory[[#This Row],[FundCode]]="0100","GF",IF(Tbl_BalanceHistory[[#This Row],[FundCode]]="01000","GF","Hi Ed / OCR"))</f>
        <v>GF</v>
      </c>
      <c r="Q3361" s="5">
        <v>0</v>
      </c>
      <c r="R3361" s="5">
        <v>0</v>
      </c>
      <c r="S3361" s="5">
        <v>0</v>
      </c>
      <c r="T3361" s="5">
        <v>0</v>
      </c>
      <c r="U3361" s="3"/>
      <c r="V3361" s="5">
        <v>0</v>
      </c>
      <c r="W3361" s="5">
        <v>0</v>
      </c>
      <c r="X3361" s="5"/>
      <c r="Y3361" s="5"/>
      <c r="Z3361" s="5">
        <f>Tbl_BalanceHistory[[#This Row],[Discretionary Recommended - Pre 2022]]+Tbl_BalanceHistory[[#This Row],[Discretionary Balance Recommended: Policy]]+Tbl_BalanceHistory[[#This Row],[Discretionary Balance Recommended: Commitments]]</f>
        <v>0</v>
      </c>
      <c r="AA3361" s="5">
        <f>Tbl_BalanceHistory[[#This Row],[Discretionary Balance]]-Tbl_BalanceHistory[[#This Row],[Discretionary Reappropriation]]</f>
        <v>0</v>
      </c>
      <c r="AB3361" s="2"/>
      <c r="AC3361" s="2"/>
      <c r="AD3361" s="2"/>
      <c r="AE3361" s="2"/>
    </row>
    <row r="3362" spans="1:31" ht="60" x14ac:dyDescent="0.25">
      <c r="A3362" s="2" t="s">
        <v>2025</v>
      </c>
      <c r="B3362" s="3">
        <v>9</v>
      </c>
      <c r="C3362" s="3">
        <v>720</v>
      </c>
      <c r="D3362" s="3" t="s">
        <v>621</v>
      </c>
      <c r="E3362" s="3" t="str">
        <f>_xlfn.XLOOKUP(Tbl_BalanceHistory[[#This Row],[RespAgy]],Tbl_Agencies[Agy Code],Tbl_Agencies[Agy Sort])</f>
        <v>138000</v>
      </c>
      <c r="F3362" s="2" t="str">
        <f>Tbl_BalanceHistory[[#This Row],[RespAgy]]&amp;": "&amp;Tbl_BalanceHistory[[#This Row],[RespAgency]]</f>
        <v>720: Department of Behavioral Health and Developmental Services</v>
      </c>
      <c r="G3362" s="3">
        <v>792</v>
      </c>
      <c r="H3362" s="3" t="s">
        <v>633</v>
      </c>
      <c r="I3362" s="3" t="str">
        <f>_xlfn.XLOOKUP(Tbl_BalanceHistory[[#This Row],[AgyCode]],Tbl_Agencies[Agy Code],Tbl_Agencies[Agy Sort])</f>
        <v>140000</v>
      </c>
      <c r="J3362" s="2" t="str">
        <f>Tbl_BalanceHistory[[#This Row],[AgyCode]]&amp;": "&amp;Tbl_BalanceHistory[[#This Row],[Agency Name]]</f>
        <v>792: Mental Health Treatment Centers</v>
      </c>
      <c r="K3362" s="1">
        <v>2015</v>
      </c>
      <c r="L3362" s="3">
        <v>421</v>
      </c>
      <c r="M3362" s="3" t="s">
        <v>637</v>
      </c>
      <c r="N3362" s="2" t="str">
        <f>Tbl_BalanceHistory[[#This Row],[ProgramCode]]&amp;": "&amp;Tbl_BalanceHistory[[#This Row],[Program Name]]</f>
        <v>421: Pharmacy Services</v>
      </c>
      <c r="O3362" s="3" t="s">
        <v>1730</v>
      </c>
      <c r="P3362" s="1" t="str">
        <f>IF(Tbl_BalanceHistory[[#This Row],[FundCode]]="0100","GF",IF(Tbl_BalanceHistory[[#This Row],[FundCode]]="01000","GF","Hi Ed / OCR"))</f>
        <v>GF</v>
      </c>
      <c r="Q3362" s="5">
        <v>0</v>
      </c>
      <c r="R3362" s="5">
        <v>0</v>
      </c>
      <c r="S3362" s="5">
        <v>0</v>
      </c>
      <c r="T3362" s="5">
        <v>0</v>
      </c>
      <c r="U3362" s="3"/>
      <c r="V3362" s="5">
        <v>0</v>
      </c>
      <c r="W3362" s="5">
        <v>0</v>
      </c>
      <c r="X3362" s="5"/>
      <c r="Y3362" s="5"/>
      <c r="Z3362" s="5">
        <f>Tbl_BalanceHistory[[#This Row],[Discretionary Recommended - Pre 2022]]+Tbl_BalanceHistory[[#This Row],[Discretionary Balance Recommended: Policy]]+Tbl_BalanceHistory[[#This Row],[Discretionary Balance Recommended: Commitments]]</f>
        <v>0</v>
      </c>
      <c r="AA3362" s="5">
        <f>Tbl_BalanceHistory[[#This Row],[Discretionary Balance]]-Tbl_BalanceHistory[[#This Row],[Discretionary Reappropriation]]</f>
        <v>0</v>
      </c>
      <c r="AB3362" s="2"/>
      <c r="AC3362" s="2"/>
      <c r="AD3362" s="2"/>
      <c r="AE3362" s="2"/>
    </row>
    <row r="3363" spans="1:31" ht="60" x14ac:dyDescent="0.25">
      <c r="A3363" s="2" t="s">
        <v>2025</v>
      </c>
      <c r="B3363" s="3">
        <v>9</v>
      </c>
      <c r="C3363" s="3">
        <v>720</v>
      </c>
      <c r="D3363" s="3" t="s">
        <v>621</v>
      </c>
      <c r="E3363" s="3" t="str">
        <f>_xlfn.XLOOKUP(Tbl_BalanceHistory[[#This Row],[RespAgy]],Tbl_Agencies[Agy Code],Tbl_Agencies[Agy Sort])</f>
        <v>138000</v>
      </c>
      <c r="F3363" s="2" t="str">
        <f>Tbl_BalanceHistory[[#This Row],[RespAgy]]&amp;": "&amp;Tbl_BalanceHistory[[#This Row],[RespAgency]]</f>
        <v>720: Department of Behavioral Health and Developmental Services</v>
      </c>
      <c r="G3363" s="3">
        <v>792</v>
      </c>
      <c r="H3363" s="3" t="s">
        <v>633</v>
      </c>
      <c r="I3363" s="3" t="str">
        <f>_xlfn.XLOOKUP(Tbl_BalanceHistory[[#This Row],[AgyCode]],Tbl_Agencies[Agy Code],Tbl_Agencies[Agy Sort])</f>
        <v>140000</v>
      </c>
      <c r="J3363" s="2" t="str">
        <f>Tbl_BalanceHistory[[#This Row],[AgyCode]]&amp;": "&amp;Tbl_BalanceHistory[[#This Row],[Agency Name]]</f>
        <v>792: Mental Health Treatment Centers</v>
      </c>
      <c r="K3363" s="1">
        <v>2016</v>
      </c>
      <c r="L3363" s="3">
        <v>421</v>
      </c>
      <c r="M3363" s="3" t="s">
        <v>637</v>
      </c>
      <c r="N3363" s="2" t="str">
        <f>Tbl_BalanceHistory[[#This Row],[ProgramCode]]&amp;": "&amp;Tbl_BalanceHistory[[#This Row],[Program Name]]</f>
        <v>421: Pharmacy Services</v>
      </c>
      <c r="O3363" s="3" t="s">
        <v>1730</v>
      </c>
      <c r="P3363" s="1" t="str">
        <f>IF(Tbl_BalanceHistory[[#This Row],[FundCode]]="0100","GF",IF(Tbl_BalanceHistory[[#This Row],[FundCode]]="01000","GF","Hi Ed / OCR"))</f>
        <v>GF</v>
      </c>
      <c r="Q3363" s="5">
        <v>0</v>
      </c>
      <c r="R3363" s="5">
        <v>0</v>
      </c>
      <c r="S3363" s="5">
        <v>0</v>
      </c>
      <c r="T3363" s="5">
        <v>0</v>
      </c>
      <c r="U3363" s="3"/>
      <c r="V3363" s="5">
        <v>0</v>
      </c>
      <c r="W3363" s="5">
        <v>0</v>
      </c>
      <c r="X3363" s="5"/>
      <c r="Y3363" s="5"/>
      <c r="Z3363" s="5">
        <f>Tbl_BalanceHistory[[#This Row],[Discretionary Recommended - Pre 2022]]+Tbl_BalanceHistory[[#This Row],[Discretionary Balance Recommended: Policy]]+Tbl_BalanceHistory[[#This Row],[Discretionary Balance Recommended: Commitments]]</f>
        <v>0</v>
      </c>
      <c r="AA3363" s="5">
        <f>Tbl_BalanceHistory[[#This Row],[Discretionary Balance]]-Tbl_BalanceHistory[[#This Row],[Discretionary Reappropriation]]</f>
        <v>0</v>
      </c>
      <c r="AB3363" s="2"/>
      <c r="AC3363" s="2"/>
      <c r="AD3363" s="2"/>
      <c r="AE3363" s="2"/>
    </row>
    <row r="3364" spans="1:31" ht="60" x14ac:dyDescent="0.25">
      <c r="A3364" s="2" t="s">
        <v>2025</v>
      </c>
      <c r="B3364" s="3">
        <v>9</v>
      </c>
      <c r="C3364" s="3">
        <v>720</v>
      </c>
      <c r="D3364" s="3" t="s">
        <v>621</v>
      </c>
      <c r="E3364" s="3" t="str">
        <f>_xlfn.XLOOKUP(Tbl_BalanceHistory[[#This Row],[RespAgy]],Tbl_Agencies[Agy Code],Tbl_Agencies[Agy Sort])</f>
        <v>138000</v>
      </c>
      <c r="F3364" s="2" t="str">
        <f>Tbl_BalanceHistory[[#This Row],[RespAgy]]&amp;": "&amp;Tbl_BalanceHistory[[#This Row],[RespAgency]]</f>
        <v>720: Department of Behavioral Health and Developmental Services</v>
      </c>
      <c r="G3364" s="3">
        <v>792</v>
      </c>
      <c r="H3364" s="3" t="s">
        <v>633</v>
      </c>
      <c r="I3364" s="3" t="str">
        <f>_xlfn.XLOOKUP(Tbl_BalanceHistory[[#This Row],[AgyCode]],Tbl_Agencies[Agy Code],Tbl_Agencies[Agy Sort])</f>
        <v>140000</v>
      </c>
      <c r="J3364" s="2" t="str">
        <f>Tbl_BalanceHistory[[#This Row],[AgyCode]]&amp;": "&amp;Tbl_BalanceHistory[[#This Row],[Agency Name]]</f>
        <v>792: Mental Health Treatment Centers</v>
      </c>
      <c r="K3364" s="1">
        <v>2017</v>
      </c>
      <c r="L3364" s="3">
        <v>421</v>
      </c>
      <c r="M3364" s="3" t="s">
        <v>637</v>
      </c>
      <c r="N3364" s="2" t="str">
        <f>Tbl_BalanceHistory[[#This Row],[ProgramCode]]&amp;": "&amp;Tbl_BalanceHistory[[#This Row],[Program Name]]</f>
        <v>421: Pharmacy Services</v>
      </c>
      <c r="O3364" s="3" t="s">
        <v>886</v>
      </c>
      <c r="P3364" s="1" t="str">
        <f>IF(Tbl_BalanceHistory[[#This Row],[FundCode]]="0100","GF",IF(Tbl_BalanceHistory[[#This Row],[FundCode]]="01000","GF","Hi Ed / OCR"))</f>
        <v>GF</v>
      </c>
      <c r="Q3364" s="5">
        <v>158180</v>
      </c>
      <c r="R3364" s="5">
        <v>0</v>
      </c>
      <c r="S3364" s="5">
        <v>158180</v>
      </c>
      <c r="T3364" s="5">
        <v>0</v>
      </c>
      <c r="U3364" s="3"/>
      <c r="V3364" s="5">
        <v>158180</v>
      </c>
      <c r="W3364" s="5">
        <v>0</v>
      </c>
      <c r="X3364" s="5"/>
      <c r="Y3364" s="5"/>
      <c r="Z3364" s="5">
        <f>Tbl_BalanceHistory[[#This Row],[Discretionary Recommended - Pre 2022]]+Tbl_BalanceHistory[[#This Row],[Discretionary Balance Recommended: Policy]]+Tbl_BalanceHistory[[#This Row],[Discretionary Balance Recommended: Commitments]]</f>
        <v>0</v>
      </c>
      <c r="AA3364" s="5">
        <f>Tbl_BalanceHistory[[#This Row],[Discretionary Balance]]-Tbl_BalanceHistory[[#This Row],[Discretionary Reappropriation]]</f>
        <v>158180</v>
      </c>
      <c r="AB3364" s="2"/>
      <c r="AC3364" s="2"/>
      <c r="AD3364" s="2"/>
      <c r="AE3364" s="2"/>
    </row>
    <row r="3365" spans="1:31" ht="60" x14ac:dyDescent="0.25">
      <c r="A3365" s="2" t="s">
        <v>2025</v>
      </c>
      <c r="B3365" s="3">
        <v>9</v>
      </c>
      <c r="C3365" s="3">
        <v>720</v>
      </c>
      <c r="D3365" s="3" t="s">
        <v>621</v>
      </c>
      <c r="E3365" s="3" t="str">
        <f>_xlfn.XLOOKUP(Tbl_BalanceHistory[[#This Row],[RespAgy]],Tbl_Agencies[Agy Code],Tbl_Agencies[Agy Sort])</f>
        <v>138000</v>
      </c>
      <c r="F3365" s="2" t="str">
        <f>Tbl_BalanceHistory[[#This Row],[RespAgy]]&amp;": "&amp;Tbl_BalanceHistory[[#This Row],[RespAgency]]</f>
        <v>720: Department of Behavioral Health and Developmental Services</v>
      </c>
      <c r="G3365" s="3">
        <v>792</v>
      </c>
      <c r="H3365" s="3" t="s">
        <v>633</v>
      </c>
      <c r="I3365" s="3" t="str">
        <f>_xlfn.XLOOKUP(Tbl_BalanceHistory[[#This Row],[AgyCode]],Tbl_Agencies[Agy Code],Tbl_Agencies[Agy Sort])</f>
        <v>140000</v>
      </c>
      <c r="J3365" s="2" t="str">
        <f>Tbl_BalanceHistory[[#This Row],[AgyCode]]&amp;": "&amp;Tbl_BalanceHistory[[#This Row],[Agency Name]]</f>
        <v>792: Mental Health Treatment Centers</v>
      </c>
      <c r="K3365" s="1">
        <v>2018</v>
      </c>
      <c r="L3365" s="3">
        <v>421</v>
      </c>
      <c r="M3365" s="3" t="s">
        <v>637</v>
      </c>
      <c r="N3365" s="2" t="str">
        <f>Tbl_BalanceHistory[[#This Row],[ProgramCode]]&amp;": "&amp;Tbl_BalanceHistory[[#This Row],[Program Name]]</f>
        <v>421: Pharmacy Services</v>
      </c>
      <c r="O3365" s="3" t="s">
        <v>886</v>
      </c>
      <c r="P3365" s="1" t="str">
        <f>IF(Tbl_BalanceHistory[[#This Row],[FundCode]]="0100","GF",IF(Tbl_BalanceHistory[[#This Row],[FundCode]]="01000","GF","Hi Ed / OCR"))</f>
        <v>GF</v>
      </c>
      <c r="Q3365" s="5">
        <v>0</v>
      </c>
      <c r="R3365" s="5">
        <v>0</v>
      </c>
      <c r="S3365" s="5">
        <v>0</v>
      </c>
      <c r="T3365" s="5">
        <v>0</v>
      </c>
      <c r="U3365" s="3"/>
      <c r="V3365" s="5">
        <v>0</v>
      </c>
      <c r="W3365" s="5">
        <v>0</v>
      </c>
      <c r="X3365" s="5"/>
      <c r="Y3365" s="5"/>
      <c r="Z3365" s="5">
        <f>Tbl_BalanceHistory[[#This Row],[Discretionary Recommended - Pre 2022]]+Tbl_BalanceHistory[[#This Row],[Discretionary Balance Recommended: Policy]]+Tbl_BalanceHistory[[#This Row],[Discretionary Balance Recommended: Commitments]]</f>
        <v>0</v>
      </c>
      <c r="AA3365" s="5">
        <f>Tbl_BalanceHistory[[#This Row],[Discretionary Balance]]-Tbl_BalanceHistory[[#This Row],[Discretionary Reappropriation]]</f>
        <v>0</v>
      </c>
      <c r="AB3365" s="2"/>
      <c r="AC3365" s="2"/>
      <c r="AD3365" s="2"/>
      <c r="AE3365" s="2"/>
    </row>
    <row r="3366" spans="1:31" ht="60" x14ac:dyDescent="0.25">
      <c r="A3366" s="2" t="s">
        <v>2025</v>
      </c>
      <c r="B3366" s="3">
        <v>9</v>
      </c>
      <c r="C3366" s="3">
        <v>720</v>
      </c>
      <c r="D3366" s="3" t="s">
        <v>621</v>
      </c>
      <c r="E3366" s="3" t="str">
        <f>_xlfn.XLOOKUP(Tbl_BalanceHistory[[#This Row],[RespAgy]],Tbl_Agencies[Agy Code],Tbl_Agencies[Agy Sort])</f>
        <v>138000</v>
      </c>
      <c r="F3366" s="2" t="str">
        <f>Tbl_BalanceHistory[[#This Row],[RespAgy]]&amp;": "&amp;Tbl_BalanceHistory[[#This Row],[RespAgency]]</f>
        <v>720: Department of Behavioral Health and Developmental Services</v>
      </c>
      <c r="G3366" s="3">
        <v>792</v>
      </c>
      <c r="H3366" s="3" t="s">
        <v>633</v>
      </c>
      <c r="I3366" s="3" t="str">
        <f>_xlfn.XLOOKUP(Tbl_BalanceHistory[[#This Row],[AgyCode]],Tbl_Agencies[Agy Code],Tbl_Agencies[Agy Sort])</f>
        <v>140000</v>
      </c>
      <c r="J3366" s="2" t="str">
        <f>Tbl_BalanceHistory[[#This Row],[AgyCode]]&amp;": "&amp;Tbl_BalanceHistory[[#This Row],[Agency Name]]</f>
        <v>792: Mental Health Treatment Centers</v>
      </c>
      <c r="K3366" s="1">
        <v>2019</v>
      </c>
      <c r="L3366" s="3">
        <v>421</v>
      </c>
      <c r="M3366" s="3" t="s">
        <v>637</v>
      </c>
      <c r="N3366" s="2" t="str">
        <f>Tbl_BalanceHistory[[#This Row],[ProgramCode]]&amp;": "&amp;Tbl_BalanceHistory[[#This Row],[Program Name]]</f>
        <v>421: Pharmacy Services</v>
      </c>
      <c r="O3366" s="3" t="s">
        <v>886</v>
      </c>
      <c r="P3366" s="1" t="str">
        <f>IF(Tbl_BalanceHistory[[#This Row],[FundCode]]="0100","GF",IF(Tbl_BalanceHistory[[#This Row],[FundCode]]="01000","GF","Hi Ed / OCR"))</f>
        <v>GF</v>
      </c>
      <c r="Q3366" s="5">
        <v>0</v>
      </c>
      <c r="R3366" s="5">
        <v>0</v>
      </c>
      <c r="S3366" s="5">
        <v>0</v>
      </c>
      <c r="T3366" s="5">
        <v>0</v>
      </c>
      <c r="U3366" s="3"/>
      <c r="V3366" s="5">
        <v>0</v>
      </c>
      <c r="W3366" s="5">
        <v>0</v>
      </c>
      <c r="X3366" s="5"/>
      <c r="Y3366" s="5"/>
      <c r="Z3366" s="5">
        <f>Tbl_BalanceHistory[[#This Row],[Discretionary Recommended - Pre 2022]]+Tbl_BalanceHistory[[#This Row],[Discretionary Balance Recommended: Policy]]+Tbl_BalanceHistory[[#This Row],[Discretionary Balance Recommended: Commitments]]</f>
        <v>0</v>
      </c>
      <c r="AA3366" s="5">
        <f>Tbl_BalanceHistory[[#This Row],[Discretionary Balance]]-Tbl_BalanceHistory[[#This Row],[Discretionary Reappropriation]]</f>
        <v>0</v>
      </c>
      <c r="AB3366" s="2"/>
      <c r="AC3366" s="2"/>
      <c r="AD3366" s="2"/>
      <c r="AE3366" s="2"/>
    </row>
    <row r="3367" spans="1:31" ht="60" x14ac:dyDescent="0.25">
      <c r="A3367" s="2" t="s">
        <v>577</v>
      </c>
      <c r="B3367" s="3">
        <v>9</v>
      </c>
      <c r="C3367" s="3">
        <v>720</v>
      </c>
      <c r="D3367" s="3" t="s">
        <v>621</v>
      </c>
      <c r="E3367" s="3" t="str">
        <f>_xlfn.XLOOKUP(Tbl_BalanceHistory[[#This Row],[RespAgy]],Tbl_Agencies[Agy Code],Tbl_Agencies[Agy Sort])</f>
        <v>138000</v>
      </c>
      <c r="F3367" s="2" t="str">
        <f>Tbl_BalanceHistory[[#This Row],[RespAgy]]&amp;": "&amp;Tbl_BalanceHistory[[#This Row],[RespAgency]]</f>
        <v>720: Department of Behavioral Health and Developmental Services</v>
      </c>
      <c r="G3367" s="3">
        <v>792</v>
      </c>
      <c r="H3367" s="3" t="s">
        <v>633</v>
      </c>
      <c r="I3367" s="3" t="str">
        <f>_xlfn.XLOOKUP(Tbl_BalanceHistory[[#This Row],[AgyCode]],Tbl_Agencies[Agy Code],Tbl_Agencies[Agy Sort])</f>
        <v>140000</v>
      </c>
      <c r="J3367" s="2" t="str">
        <f>Tbl_BalanceHistory[[#This Row],[AgyCode]]&amp;": "&amp;Tbl_BalanceHistory[[#This Row],[Agency Name]]</f>
        <v>792: Mental Health Treatment Centers</v>
      </c>
      <c r="K3367" s="1">
        <v>2020</v>
      </c>
      <c r="L3367" s="3">
        <v>421</v>
      </c>
      <c r="M3367" s="3" t="s">
        <v>637</v>
      </c>
      <c r="N3367" s="2" t="str">
        <f>Tbl_BalanceHistory[[#This Row],[ProgramCode]]&amp;": "&amp;Tbl_BalanceHistory[[#This Row],[Program Name]]</f>
        <v>421: Pharmacy Services</v>
      </c>
      <c r="O3367" s="3" t="s">
        <v>886</v>
      </c>
      <c r="P3367" s="1" t="str">
        <f>IF(Tbl_BalanceHistory[[#This Row],[FundCode]]="0100","GF",IF(Tbl_BalanceHistory[[#This Row],[FundCode]]="01000","GF","Hi Ed / OCR"))</f>
        <v>GF</v>
      </c>
      <c r="Q3367" s="5">
        <v>6223</v>
      </c>
      <c r="R3367" s="5">
        <v>0</v>
      </c>
      <c r="S3367" s="5">
        <v>6223</v>
      </c>
      <c r="T3367" s="5">
        <v>0</v>
      </c>
      <c r="U3367" s="3"/>
      <c r="V3367" s="5">
        <v>6223</v>
      </c>
      <c r="W3367" s="5">
        <v>0</v>
      </c>
      <c r="X3367" s="5"/>
      <c r="Y3367" s="5"/>
      <c r="Z3367" s="5">
        <f>Tbl_BalanceHistory[[#This Row],[Discretionary Recommended - Pre 2022]]+Tbl_BalanceHistory[[#This Row],[Discretionary Balance Recommended: Policy]]+Tbl_BalanceHistory[[#This Row],[Discretionary Balance Recommended: Commitments]]</f>
        <v>0</v>
      </c>
      <c r="AA3367" s="5">
        <f>Tbl_BalanceHistory[[#This Row],[Discretionary Balance]]-Tbl_BalanceHistory[[#This Row],[Discretionary Reappropriation]]</f>
        <v>6223</v>
      </c>
      <c r="AB3367" s="2"/>
      <c r="AC3367" s="2"/>
      <c r="AD3367" s="2"/>
      <c r="AE3367" s="2"/>
    </row>
    <row r="3368" spans="1:31" ht="60" x14ac:dyDescent="0.25">
      <c r="A3368" s="2" t="s">
        <v>2025</v>
      </c>
      <c r="B3368" s="3">
        <v>9</v>
      </c>
      <c r="C3368" s="3">
        <v>720</v>
      </c>
      <c r="D3368" s="3" t="s">
        <v>621</v>
      </c>
      <c r="E3368" s="3" t="str">
        <f>_xlfn.XLOOKUP(Tbl_BalanceHistory[[#This Row],[RespAgy]],Tbl_Agencies[Agy Code],Tbl_Agencies[Agy Sort])</f>
        <v>138000</v>
      </c>
      <c r="F3368" s="2" t="str">
        <f>Tbl_BalanceHistory[[#This Row],[RespAgy]]&amp;": "&amp;Tbl_BalanceHistory[[#This Row],[RespAgency]]</f>
        <v>720: Department of Behavioral Health and Developmental Services</v>
      </c>
      <c r="G3368" s="3">
        <v>792</v>
      </c>
      <c r="H3368" s="3" t="s">
        <v>633</v>
      </c>
      <c r="I3368" s="3" t="str">
        <f>_xlfn.XLOOKUP(Tbl_BalanceHistory[[#This Row],[AgyCode]],Tbl_Agencies[Agy Code],Tbl_Agencies[Agy Sort])</f>
        <v>140000</v>
      </c>
      <c r="J3368" s="2" t="str">
        <f>Tbl_BalanceHistory[[#This Row],[AgyCode]]&amp;": "&amp;Tbl_BalanceHistory[[#This Row],[Agency Name]]</f>
        <v>792: Mental Health Treatment Centers</v>
      </c>
      <c r="K3368" s="1">
        <v>2014</v>
      </c>
      <c r="L3368" s="3">
        <v>430</v>
      </c>
      <c r="M3368" s="3" t="s">
        <v>454</v>
      </c>
      <c r="N3368" s="2" t="str">
        <f>Tbl_BalanceHistory[[#This Row],[ProgramCode]]&amp;": "&amp;Tbl_BalanceHistory[[#This Row],[Program Name]]</f>
        <v>430: State Health Services</v>
      </c>
      <c r="O3368" s="3" t="s">
        <v>1730</v>
      </c>
      <c r="P3368" s="1" t="str">
        <f>IF(Tbl_BalanceHistory[[#This Row],[FundCode]]="0100","GF",IF(Tbl_BalanceHistory[[#This Row],[FundCode]]="01000","GF","Hi Ed / OCR"))</f>
        <v>GF</v>
      </c>
      <c r="Q3368" s="5">
        <v>0</v>
      </c>
      <c r="R3368" s="5">
        <v>0</v>
      </c>
      <c r="S3368" s="5">
        <v>0</v>
      </c>
      <c r="T3368" s="5">
        <v>0</v>
      </c>
      <c r="U3368" s="3"/>
      <c r="V3368" s="5">
        <v>0</v>
      </c>
      <c r="W3368" s="5">
        <v>0</v>
      </c>
      <c r="X3368" s="5"/>
      <c r="Y3368" s="5"/>
      <c r="Z3368" s="5">
        <f>Tbl_BalanceHistory[[#This Row],[Discretionary Recommended - Pre 2022]]+Tbl_BalanceHistory[[#This Row],[Discretionary Balance Recommended: Policy]]+Tbl_BalanceHistory[[#This Row],[Discretionary Balance Recommended: Commitments]]</f>
        <v>0</v>
      </c>
      <c r="AA3368" s="5">
        <f>Tbl_BalanceHistory[[#This Row],[Discretionary Balance]]-Tbl_BalanceHistory[[#This Row],[Discretionary Reappropriation]]</f>
        <v>0</v>
      </c>
      <c r="AB3368" s="2"/>
      <c r="AC3368" s="2"/>
      <c r="AD3368" s="2"/>
      <c r="AE3368" s="2"/>
    </row>
    <row r="3369" spans="1:31" ht="60" x14ac:dyDescent="0.25">
      <c r="A3369" s="2" t="s">
        <v>2025</v>
      </c>
      <c r="B3369" s="3">
        <v>9</v>
      </c>
      <c r="C3369" s="3">
        <v>720</v>
      </c>
      <c r="D3369" s="3" t="s">
        <v>621</v>
      </c>
      <c r="E3369" s="3" t="str">
        <f>_xlfn.XLOOKUP(Tbl_BalanceHistory[[#This Row],[RespAgy]],Tbl_Agencies[Agy Code],Tbl_Agencies[Agy Sort])</f>
        <v>138000</v>
      </c>
      <c r="F3369" s="2" t="str">
        <f>Tbl_BalanceHistory[[#This Row],[RespAgy]]&amp;": "&amp;Tbl_BalanceHistory[[#This Row],[RespAgency]]</f>
        <v>720: Department of Behavioral Health and Developmental Services</v>
      </c>
      <c r="G3369" s="3">
        <v>792</v>
      </c>
      <c r="H3369" s="3" t="s">
        <v>633</v>
      </c>
      <c r="I3369" s="3" t="str">
        <f>_xlfn.XLOOKUP(Tbl_BalanceHistory[[#This Row],[AgyCode]],Tbl_Agencies[Agy Code],Tbl_Agencies[Agy Sort])</f>
        <v>140000</v>
      </c>
      <c r="J3369" s="2" t="str">
        <f>Tbl_BalanceHistory[[#This Row],[AgyCode]]&amp;": "&amp;Tbl_BalanceHistory[[#This Row],[Agency Name]]</f>
        <v>792: Mental Health Treatment Centers</v>
      </c>
      <c r="K3369" s="1">
        <v>2015</v>
      </c>
      <c r="L3369" s="3">
        <v>430</v>
      </c>
      <c r="M3369" s="3" t="s">
        <v>454</v>
      </c>
      <c r="N3369" s="2" t="str">
        <f>Tbl_BalanceHistory[[#This Row],[ProgramCode]]&amp;": "&amp;Tbl_BalanceHistory[[#This Row],[Program Name]]</f>
        <v>430: State Health Services</v>
      </c>
      <c r="O3369" s="3" t="s">
        <v>1730</v>
      </c>
      <c r="P3369" s="1" t="str">
        <f>IF(Tbl_BalanceHistory[[#This Row],[FundCode]]="0100","GF",IF(Tbl_BalanceHistory[[#This Row],[FundCode]]="01000","GF","Hi Ed / OCR"))</f>
        <v>GF</v>
      </c>
      <c r="Q3369" s="5">
        <v>0</v>
      </c>
      <c r="R3369" s="5">
        <v>0</v>
      </c>
      <c r="S3369" s="5">
        <v>0</v>
      </c>
      <c r="T3369" s="5">
        <v>0</v>
      </c>
      <c r="U3369" s="3"/>
      <c r="V3369" s="5">
        <v>0</v>
      </c>
      <c r="W3369" s="5">
        <v>0</v>
      </c>
      <c r="X3369" s="5"/>
      <c r="Y3369" s="5"/>
      <c r="Z3369" s="5">
        <f>Tbl_BalanceHistory[[#This Row],[Discretionary Recommended - Pre 2022]]+Tbl_BalanceHistory[[#This Row],[Discretionary Balance Recommended: Policy]]+Tbl_BalanceHistory[[#This Row],[Discretionary Balance Recommended: Commitments]]</f>
        <v>0</v>
      </c>
      <c r="AA3369" s="5">
        <f>Tbl_BalanceHistory[[#This Row],[Discretionary Balance]]-Tbl_BalanceHistory[[#This Row],[Discretionary Reappropriation]]</f>
        <v>0</v>
      </c>
      <c r="AB3369" s="2"/>
      <c r="AC3369" s="2"/>
      <c r="AD3369" s="2"/>
      <c r="AE3369" s="2"/>
    </row>
    <row r="3370" spans="1:31" ht="60" x14ac:dyDescent="0.25">
      <c r="A3370" s="2" t="s">
        <v>2025</v>
      </c>
      <c r="B3370" s="3">
        <v>9</v>
      </c>
      <c r="C3370" s="3">
        <v>720</v>
      </c>
      <c r="D3370" s="3" t="s">
        <v>621</v>
      </c>
      <c r="E3370" s="3" t="str">
        <f>_xlfn.XLOOKUP(Tbl_BalanceHistory[[#This Row],[RespAgy]],Tbl_Agencies[Agy Code],Tbl_Agencies[Agy Sort])</f>
        <v>138000</v>
      </c>
      <c r="F3370" s="2" t="str">
        <f>Tbl_BalanceHistory[[#This Row],[RespAgy]]&amp;": "&amp;Tbl_BalanceHistory[[#This Row],[RespAgency]]</f>
        <v>720: Department of Behavioral Health and Developmental Services</v>
      </c>
      <c r="G3370" s="3">
        <v>792</v>
      </c>
      <c r="H3370" s="3" t="s">
        <v>633</v>
      </c>
      <c r="I3370" s="3" t="str">
        <f>_xlfn.XLOOKUP(Tbl_BalanceHistory[[#This Row],[AgyCode]],Tbl_Agencies[Agy Code],Tbl_Agencies[Agy Sort])</f>
        <v>140000</v>
      </c>
      <c r="J3370" s="2" t="str">
        <f>Tbl_BalanceHistory[[#This Row],[AgyCode]]&amp;": "&amp;Tbl_BalanceHistory[[#This Row],[Agency Name]]</f>
        <v>792: Mental Health Treatment Centers</v>
      </c>
      <c r="K3370" s="1">
        <v>2016</v>
      </c>
      <c r="L3370" s="3">
        <v>430</v>
      </c>
      <c r="M3370" s="3" t="s">
        <v>454</v>
      </c>
      <c r="N3370" s="2" t="str">
        <f>Tbl_BalanceHistory[[#This Row],[ProgramCode]]&amp;": "&amp;Tbl_BalanceHistory[[#This Row],[Program Name]]</f>
        <v>430: State Health Services</v>
      </c>
      <c r="O3370" s="3" t="s">
        <v>1730</v>
      </c>
      <c r="P3370" s="1" t="str">
        <f>IF(Tbl_BalanceHistory[[#This Row],[FundCode]]="0100","GF",IF(Tbl_BalanceHistory[[#This Row],[FundCode]]="01000","GF","Hi Ed / OCR"))</f>
        <v>GF</v>
      </c>
      <c r="Q3370" s="5">
        <v>230000</v>
      </c>
      <c r="R3370" s="5">
        <v>0</v>
      </c>
      <c r="S3370" s="5">
        <v>230000</v>
      </c>
      <c r="T3370" s="5">
        <v>0</v>
      </c>
      <c r="U3370" s="3"/>
      <c r="V3370" s="5">
        <v>230000</v>
      </c>
      <c r="W3370" s="5">
        <v>0</v>
      </c>
      <c r="X3370" s="5"/>
      <c r="Y3370" s="5"/>
      <c r="Z3370" s="5">
        <f>Tbl_BalanceHistory[[#This Row],[Discretionary Recommended - Pre 2022]]+Tbl_BalanceHistory[[#This Row],[Discretionary Balance Recommended: Policy]]+Tbl_BalanceHistory[[#This Row],[Discretionary Balance Recommended: Commitments]]</f>
        <v>0</v>
      </c>
      <c r="AA3370" s="5">
        <f>Tbl_BalanceHistory[[#This Row],[Discretionary Balance]]-Tbl_BalanceHistory[[#This Row],[Discretionary Reappropriation]]</f>
        <v>230000</v>
      </c>
      <c r="AB3370" s="2"/>
      <c r="AC3370" s="2"/>
      <c r="AD3370" s="2"/>
      <c r="AE3370" s="2"/>
    </row>
    <row r="3371" spans="1:31" ht="60" x14ac:dyDescent="0.25">
      <c r="A3371" s="2" t="s">
        <v>2025</v>
      </c>
      <c r="B3371" s="3">
        <v>9</v>
      </c>
      <c r="C3371" s="3">
        <v>720</v>
      </c>
      <c r="D3371" s="3" t="s">
        <v>621</v>
      </c>
      <c r="E3371" s="3" t="str">
        <f>_xlfn.XLOOKUP(Tbl_BalanceHistory[[#This Row],[RespAgy]],Tbl_Agencies[Agy Code],Tbl_Agencies[Agy Sort])</f>
        <v>138000</v>
      </c>
      <c r="F3371" s="2" t="str">
        <f>Tbl_BalanceHistory[[#This Row],[RespAgy]]&amp;": "&amp;Tbl_BalanceHistory[[#This Row],[RespAgency]]</f>
        <v>720: Department of Behavioral Health and Developmental Services</v>
      </c>
      <c r="G3371" s="3">
        <v>792</v>
      </c>
      <c r="H3371" s="3" t="s">
        <v>633</v>
      </c>
      <c r="I3371" s="3" t="str">
        <f>_xlfn.XLOOKUP(Tbl_BalanceHistory[[#This Row],[AgyCode]],Tbl_Agencies[Agy Code],Tbl_Agencies[Agy Sort])</f>
        <v>140000</v>
      </c>
      <c r="J3371" s="2" t="str">
        <f>Tbl_BalanceHistory[[#This Row],[AgyCode]]&amp;": "&amp;Tbl_BalanceHistory[[#This Row],[Agency Name]]</f>
        <v>792: Mental Health Treatment Centers</v>
      </c>
      <c r="K3371" s="1">
        <v>2017</v>
      </c>
      <c r="L3371" s="3">
        <v>430</v>
      </c>
      <c r="M3371" s="3" t="s">
        <v>454</v>
      </c>
      <c r="N3371" s="2" t="str">
        <f>Tbl_BalanceHistory[[#This Row],[ProgramCode]]&amp;": "&amp;Tbl_BalanceHistory[[#This Row],[Program Name]]</f>
        <v>430: State Health Services</v>
      </c>
      <c r="O3371" s="3" t="s">
        <v>886</v>
      </c>
      <c r="P3371" s="1" t="str">
        <f>IF(Tbl_BalanceHistory[[#This Row],[FundCode]]="0100","GF",IF(Tbl_BalanceHistory[[#This Row],[FundCode]]="01000","GF","Hi Ed / OCR"))</f>
        <v>GF</v>
      </c>
      <c r="Q3371" s="5">
        <v>42874</v>
      </c>
      <c r="R3371" s="5">
        <v>0</v>
      </c>
      <c r="S3371" s="5">
        <v>42874</v>
      </c>
      <c r="T3371" s="5">
        <v>0</v>
      </c>
      <c r="U3371" s="3"/>
      <c r="V3371" s="5">
        <v>42874</v>
      </c>
      <c r="W3371" s="5">
        <v>0</v>
      </c>
      <c r="X3371" s="5"/>
      <c r="Y3371" s="5"/>
      <c r="Z3371" s="5">
        <f>Tbl_BalanceHistory[[#This Row],[Discretionary Recommended - Pre 2022]]+Tbl_BalanceHistory[[#This Row],[Discretionary Balance Recommended: Policy]]+Tbl_BalanceHistory[[#This Row],[Discretionary Balance Recommended: Commitments]]</f>
        <v>0</v>
      </c>
      <c r="AA3371" s="5">
        <f>Tbl_BalanceHistory[[#This Row],[Discretionary Balance]]-Tbl_BalanceHistory[[#This Row],[Discretionary Reappropriation]]</f>
        <v>42874</v>
      </c>
      <c r="AB3371" s="2"/>
      <c r="AC3371" s="2"/>
      <c r="AD3371" s="2"/>
      <c r="AE3371" s="2"/>
    </row>
    <row r="3372" spans="1:31" ht="60" x14ac:dyDescent="0.25">
      <c r="A3372" s="2" t="s">
        <v>2025</v>
      </c>
      <c r="B3372" s="3">
        <v>9</v>
      </c>
      <c r="C3372" s="3">
        <v>720</v>
      </c>
      <c r="D3372" s="3" t="s">
        <v>621</v>
      </c>
      <c r="E3372" s="3" t="str">
        <f>_xlfn.XLOOKUP(Tbl_BalanceHistory[[#This Row],[RespAgy]],Tbl_Agencies[Agy Code],Tbl_Agencies[Agy Sort])</f>
        <v>138000</v>
      </c>
      <c r="F3372" s="2" t="str">
        <f>Tbl_BalanceHistory[[#This Row],[RespAgy]]&amp;": "&amp;Tbl_BalanceHistory[[#This Row],[RespAgency]]</f>
        <v>720: Department of Behavioral Health and Developmental Services</v>
      </c>
      <c r="G3372" s="3">
        <v>792</v>
      </c>
      <c r="H3372" s="3" t="s">
        <v>633</v>
      </c>
      <c r="I3372" s="3" t="str">
        <f>_xlfn.XLOOKUP(Tbl_BalanceHistory[[#This Row],[AgyCode]],Tbl_Agencies[Agy Code],Tbl_Agencies[Agy Sort])</f>
        <v>140000</v>
      </c>
      <c r="J3372" s="2" t="str">
        <f>Tbl_BalanceHistory[[#This Row],[AgyCode]]&amp;": "&amp;Tbl_BalanceHistory[[#This Row],[Agency Name]]</f>
        <v>792: Mental Health Treatment Centers</v>
      </c>
      <c r="K3372" s="1">
        <v>2018</v>
      </c>
      <c r="L3372" s="3">
        <v>430</v>
      </c>
      <c r="M3372" s="3" t="s">
        <v>454</v>
      </c>
      <c r="N3372" s="2" t="str">
        <f>Tbl_BalanceHistory[[#This Row],[ProgramCode]]&amp;": "&amp;Tbl_BalanceHistory[[#This Row],[Program Name]]</f>
        <v>430: State Health Services</v>
      </c>
      <c r="O3372" s="3" t="s">
        <v>886</v>
      </c>
      <c r="P3372" s="1" t="str">
        <f>IF(Tbl_BalanceHistory[[#This Row],[FundCode]]="0100","GF",IF(Tbl_BalanceHistory[[#This Row],[FundCode]]="01000","GF","Hi Ed / OCR"))</f>
        <v>GF</v>
      </c>
      <c r="Q3372" s="5">
        <v>866</v>
      </c>
      <c r="R3372" s="5">
        <v>0</v>
      </c>
      <c r="S3372" s="5">
        <v>866</v>
      </c>
      <c r="T3372" s="5">
        <v>0</v>
      </c>
      <c r="U3372" s="3"/>
      <c r="V3372" s="5">
        <v>866</v>
      </c>
      <c r="W3372" s="5">
        <v>0</v>
      </c>
      <c r="X3372" s="5"/>
      <c r="Y3372" s="5"/>
      <c r="Z3372" s="5">
        <f>Tbl_BalanceHistory[[#This Row],[Discretionary Recommended - Pre 2022]]+Tbl_BalanceHistory[[#This Row],[Discretionary Balance Recommended: Policy]]+Tbl_BalanceHistory[[#This Row],[Discretionary Balance Recommended: Commitments]]</f>
        <v>0</v>
      </c>
      <c r="AA3372" s="5">
        <f>Tbl_BalanceHistory[[#This Row],[Discretionary Balance]]-Tbl_BalanceHistory[[#This Row],[Discretionary Reappropriation]]</f>
        <v>866</v>
      </c>
      <c r="AB3372" s="2"/>
      <c r="AC3372" s="2"/>
      <c r="AD3372" s="2"/>
      <c r="AE3372" s="2"/>
    </row>
    <row r="3373" spans="1:31" ht="60" x14ac:dyDescent="0.25">
      <c r="A3373" s="2" t="s">
        <v>2025</v>
      </c>
      <c r="B3373" s="3">
        <v>9</v>
      </c>
      <c r="C3373" s="3">
        <v>720</v>
      </c>
      <c r="D3373" s="3" t="s">
        <v>621</v>
      </c>
      <c r="E3373" s="3" t="str">
        <f>_xlfn.XLOOKUP(Tbl_BalanceHistory[[#This Row],[RespAgy]],Tbl_Agencies[Agy Code],Tbl_Agencies[Agy Sort])</f>
        <v>138000</v>
      </c>
      <c r="F3373" s="2" t="str">
        <f>Tbl_BalanceHistory[[#This Row],[RespAgy]]&amp;": "&amp;Tbl_BalanceHistory[[#This Row],[RespAgency]]</f>
        <v>720: Department of Behavioral Health and Developmental Services</v>
      </c>
      <c r="G3373" s="3">
        <v>792</v>
      </c>
      <c r="H3373" s="3" t="s">
        <v>633</v>
      </c>
      <c r="I3373" s="3" t="str">
        <f>_xlfn.XLOOKUP(Tbl_BalanceHistory[[#This Row],[AgyCode]],Tbl_Agencies[Agy Code],Tbl_Agencies[Agy Sort])</f>
        <v>140000</v>
      </c>
      <c r="J3373" s="2" t="str">
        <f>Tbl_BalanceHistory[[#This Row],[AgyCode]]&amp;": "&amp;Tbl_BalanceHistory[[#This Row],[Agency Name]]</f>
        <v>792: Mental Health Treatment Centers</v>
      </c>
      <c r="K3373" s="1">
        <v>2019</v>
      </c>
      <c r="L3373" s="3">
        <v>430</v>
      </c>
      <c r="M3373" s="3" t="s">
        <v>454</v>
      </c>
      <c r="N3373" s="2" t="str">
        <f>Tbl_BalanceHistory[[#This Row],[ProgramCode]]&amp;": "&amp;Tbl_BalanceHistory[[#This Row],[Program Name]]</f>
        <v>430: State Health Services</v>
      </c>
      <c r="O3373" s="3" t="s">
        <v>886</v>
      </c>
      <c r="P3373" s="1" t="str">
        <f>IF(Tbl_BalanceHistory[[#This Row],[FundCode]]="0100","GF",IF(Tbl_BalanceHistory[[#This Row],[FundCode]]="01000","GF","Hi Ed / OCR"))</f>
        <v>GF</v>
      </c>
      <c r="Q3373" s="5">
        <v>151786</v>
      </c>
      <c r="R3373" s="5">
        <v>0</v>
      </c>
      <c r="S3373" s="5">
        <v>151786</v>
      </c>
      <c r="T3373" s="5">
        <v>0</v>
      </c>
      <c r="U3373" s="3"/>
      <c r="V3373" s="5">
        <v>151786</v>
      </c>
      <c r="W3373" s="5">
        <v>0</v>
      </c>
      <c r="X3373" s="5"/>
      <c r="Y3373" s="5"/>
      <c r="Z3373" s="5">
        <f>Tbl_BalanceHistory[[#This Row],[Discretionary Recommended - Pre 2022]]+Tbl_BalanceHistory[[#This Row],[Discretionary Balance Recommended: Policy]]+Tbl_BalanceHistory[[#This Row],[Discretionary Balance Recommended: Commitments]]</f>
        <v>0</v>
      </c>
      <c r="AA3373" s="5">
        <f>Tbl_BalanceHistory[[#This Row],[Discretionary Balance]]-Tbl_BalanceHistory[[#This Row],[Discretionary Reappropriation]]</f>
        <v>151786</v>
      </c>
      <c r="AB3373" s="2"/>
      <c r="AC3373" s="2"/>
      <c r="AD3373" s="2"/>
      <c r="AE3373" s="2"/>
    </row>
    <row r="3374" spans="1:31" ht="60" x14ac:dyDescent="0.25">
      <c r="A3374" s="2" t="s">
        <v>2025</v>
      </c>
      <c r="B3374" s="3">
        <v>9</v>
      </c>
      <c r="C3374" s="3">
        <v>720</v>
      </c>
      <c r="D3374" s="3" t="s">
        <v>621</v>
      </c>
      <c r="E3374" s="3" t="str">
        <f>_xlfn.XLOOKUP(Tbl_BalanceHistory[[#This Row],[RespAgy]],Tbl_Agencies[Agy Code],Tbl_Agencies[Agy Sort])</f>
        <v>138000</v>
      </c>
      <c r="F3374" s="2" t="str">
        <f>Tbl_BalanceHistory[[#This Row],[RespAgy]]&amp;": "&amp;Tbl_BalanceHistory[[#This Row],[RespAgency]]</f>
        <v>720: Department of Behavioral Health and Developmental Services</v>
      </c>
      <c r="G3374" s="3">
        <v>792</v>
      </c>
      <c r="H3374" s="3" t="s">
        <v>633</v>
      </c>
      <c r="I3374" s="3" t="str">
        <f>_xlfn.XLOOKUP(Tbl_BalanceHistory[[#This Row],[AgyCode]],Tbl_Agencies[Agy Code],Tbl_Agencies[Agy Sort])</f>
        <v>140000</v>
      </c>
      <c r="J3374" s="2" t="str">
        <f>Tbl_BalanceHistory[[#This Row],[AgyCode]]&amp;": "&amp;Tbl_BalanceHistory[[#This Row],[Agency Name]]</f>
        <v>792: Mental Health Treatment Centers</v>
      </c>
      <c r="K3374" s="1">
        <v>2014</v>
      </c>
      <c r="L3374" s="3">
        <v>498</v>
      </c>
      <c r="M3374" s="3" t="s">
        <v>639</v>
      </c>
      <c r="N3374" s="2" t="str">
        <f>Tbl_BalanceHistory[[#This Row],[ProgramCode]]&amp;": "&amp;Tbl_BalanceHistory[[#This Row],[Program Name]]</f>
        <v>498: Facility Administrative and Support Services</v>
      </c>
      <c r="O3374" s="3" t="s">
        <v>1730</v>
      </c>
      <c r="P3374" s="1" t="str">
        <f>IF(Tbl_BalanceHistory[[#This Row],[FundCode]]="0100","GF",IF(Tbl_BalanceHistory[[#This Row],[FundCode]]="01000","GF","Hi Ed / OCR"))</f>
        <v>GF</v>
      </c>
      <c r="Q3374" s="5">
        <v>877</v>
      </c>
      <c r="R3374" s="5">
        <v>0</v>
      </c>
      <c r="S3374" s="5">
        <v>877</v>
      </c>
      <c r="T3374" s="5">
        <v>0</v>
      </c>
      <c r="U3374" s="3"/>
      <c r="V3374" s="5">
        <v>877</v>
      </c>
      <c r="W3374" s="5">
        <v>0</v>
      </c>
      <c r="X3374" s="5"/>
      <c r="Y3374" s="5"/>
      <c r="Z3374" s="5">
        <f>Tbl_BalanceHistory[[#This Row],[Discretionary Recommended - Pre 2022]]+Tbl_BalanceHistory[[#This Row],[Discretionary Balance Recommended: Policy]]+Tbl_BalanceHistory[[#This Row],[Discretionary Balance Recommended: Commitments]]</f>
        <v>0</v>
      </c>
      <c r="AA3374" s="5">
        <f>Tbl_BalanceHistory[[#This Row],[Discretionary Balance]]-Tbl_BalanceHistory[[#This Row],[Discretionary Reappropriation]]</f>
        <v>877</v>
      </c>
      <c r="AB3374" s="2"/>
      <c r="AC3374" s="2"/>
      <c r="AD3374" s="2"/>
      <c r="AE3374" s="2"/>
    </row>
    <row r="3375" spans="1:31" ht="60" x14ac:dyDescent="0.25">
      <c r="A3375" s="2" t="s">
        <v>2025</v>
      </c>
      <c r="B3375" s="3">
        <v>9</v>
      </c>
      <c r="C3375" s="3">
        <v>720</v>
      </c>
      <c r="D3375" s="3" t="s">
        <v>621</v>
      </c>
      <c r="E3375" s="3" t="str">
        <f>_xlfn.XLOOKUP(Tbl_BalanceHistory[[#This Row],[RespAgy]],Tbl_Agencies[Agy Code],Tbl_Agencies[Agy Sort])</f>
        <v>138000</v>
      </c>
      <c r="F3375" s="2" t="str">
        <f>Tbl_BalanceHistory[[#This Row],[RespAgy]]&amp;": "&amp;Tbl_BalanceHistory[[#This Row],[RespAgency]]</f>
        <v>720: Department of Behavioral Health and Developmental Services</v>
      </c>
      <c r="G3375" s="3">
        <v>792</v>
      </c>
      <c r="H3375" s="3" t="s">
        <v>633</v>
      </c>
      <c r="I3375" s="3" t="str">
        <f>_xlfn.XLOOKUP(Tbl_BalanceHistory[[#This Row],[AgyCode]],Tbl_Agencies[Agy Code],Tbl_Agencies[Agy Sort])</f>
        <v>140000</v>
      </c>
      <c r="J3375" s="2" t="str">
        <f>Tbl_BalanceHistory[[#This Row],[AgyCode]]&amp;": "&amp;Tbl_BalanceHistory[[#This Row],[Agency Name]]</f>
        <v>792: Mental Health Treatment Centers</v>
      </c>
      <c r="K3375" s="1">
        <v>2015</v>
      </c>
      <c r="L3375" s="3">
        <v>498</v>
      </c>
      <c r="M3375" s="3" t="s">
        <v>639</v>
      </c>
      <c r="N3375" s="2" t="str">
        <f>Tbl_BalanceHistory[[#This Row],[ProgramCode]]&amp;": "&amp;Tbl_BalanceHistory[[#This Row],[Program Name]]</f>
        <v>498: Facility Administrative and Support Services</v>
      </c>
      <c r="O3375" s="3" t="s">
        <v>1730</v>
      </c>
      <c r="P3375" s="1" t="str">
        <f>IF(Tbl_BalanceHistory[[#This Row],[FundCode]]="0100","GF",IF(Tbl_BalanceHistory[[#This Row],[FundCode]]="01000","GF","Hi Ed / OCR"))</f>
        <v>GF</v>
      </c>
      <c r="Q3375" s="5">
        <v>0</v>
      </c>
      <c r="R3375" s="5">
        <v>0</v>
      </c>
      <c r="S3375" s="5">
        <v>0</v>
      </c>
      <c r="T3375" s="5">
        <v>0</v>
      </c>
      <c r="U3375" s="3"/>
      <c r="V3375" s="5">
        <v>0</v>
      </c>
      <c r="W3375" s="5">
        <v>0</v>
      </c>
      <c r="X3375" s="5"/>
      <c r="Y3375" s="5"/>
      <c r="Z3375" s="5">
        <f>Tbl_BalanceHistory[[#This Row],[Discretionary Recommended - Pre 2022]]+Tbl_BalanceHistory[[#This Row],[Discretionary Balance Recommended: Policy]]+Tbl_BalanceHistory[[#This Row],[Discretionary Balance Recommended: Commitments]]</f>
        <v>0</v>
      </c>
      <c r="AA3375" s="5">
        <f>Tbl_BalanceHistory[[#This Row],[Discretionary Balance]]-Tbl_BalanceHistory[[#This Row],[Discretionary Reappropriation]]</f>
        <v>0</v>
      </c>
      <c r="AB3375" s="2"/>
      <c r="AC3375" s="2"/>
      <c r="AD3375" s="2"/>
      <c r="AE3375" s="2"/>
    </row>
    <row r="3376" spans="1:31" ht="60" x14ac:dyDescent="0.25">
      <c r="A3376" s="2" t="s">
        <v>2025</v>
      </c>
      <c r="B3376" s="3">
        <v>9</v>
      </c>
      <c r="C3376" s="3">
        <v>720</v>
      </c>
      <c r="D3376" s="3" t="s">
        <v>621</v>
      </c>
      <c r="E3376" s="3" t="str">
        <f>_xlfn.XLOOKUP(Tbl_BalanceHistory[[#This Row],[RespAgy]],Tbl_Agencies[Agy Code],Tbl_Agencies[Agy Sort])</f>
        <v>138000</v>
      </c>
      <c r="F3376" s="2" t="str">
        <f>Tbl_BalanceHistory[[#This Row],[RespAgy]]&amp;": "&amp;Tbl_BalanceHistory[[#This Row],[RespAgency]]</f>
        <v>720: Department of Behavioral Health and Developmental Services</v>
      </c>
      <c r="G3376" s="3">
        <v>792</v>
      </c>
      <c r="H3376" s="3" t="s">
        <v>633</v>
      </c>
      <c r="I3376" s="3" t="str">
        <f>_xlfn.XLOOKUP(Tbl_BalanceHistory[[#This Row],[AgyCode]],Tbl_Agencies[Agy Code],Tbl_Agencies[Agy Sort])</f>
        <v>140000</v>
      </c>
      <c r="J3376" s="2" t="str">
        <f>Tbl_BalanceHistory[[#This Row],[AgyCode]]&amp;": "&amp;Tbl_BalanceHistory[[#This Row],[Agency Name]]</f>
        <v>792: Mental Health Treatment Centers</v>
      </c>
      <c r="K3376" s="1">
        <v>2016</v>
      </c>
      <c r="L3376" s="3">
        <v>498</v>
      </c>
      <c r="M3376" s="3" t="s">
        <v>639</v>
      </c>
      <c r="N3376" s="2" t="str">
        <f>Tbl_BalanceHistory[[#This Row],[ProgramCode]]&amp;": "&amp;Tbl_BalanceHistory[[#This Row],[Program Name]]</f>
        <v>498: Facility Administrative and Support Services</v>
      </c>
      <c r="O3376" s="3" t="s">
        <v>1730</v>
      </c>
      <c r="P3376" s="1" t="str">
        <f>IF(Tbl_BalanceHistory[[#This Row],[FundCode]]="0100","GF",IF(Tbl_BalanceHistory[[#This Row],[FundCode]]="01000","GF","Hi Ed / OCR"))</f>
        <v>GF</v>
      </c>
      <c r="Q3376" s="5">
        <v>370000</v>
      </c>
      <c r="R3376" s="5">
        <v>0</v>
      </c>
      <c r="S3376" s="5">
        <v>370000</v>
      </c>
      <c r="T3376" s="5">
        <v>0</v>
      </c>
      <c r="U3376" s="3"/>
      <c r="V3376" s="5">
        <v>370000</v>
      </c>
      <c r="W3376" s="5">
        <v>0</v>
      </c>
      <c r="X3376" s="5"/>
      <c r="Y3376" s="5"/>
      <c r="Z3376" s="5">
        <f>Tbl_BalanceHistory[[#This Row],[Discretionary Recommended - Pre 2022]]+Tbl_BalanceHistory[[#This Row],[Discretionary Balance Recommended: Policy]]+Tbl_BalanceHistory[[#This Row],[Discretionary Balance Recommended: Commitments]]</f>
        <v>0</v>
      </c>
      <c r="AA3376" s="5">
        <f>Tbl_BalanceHistory[[#This Row],[Discretionary Balance]]-Tbl_BalanceHistory[[#This Row],[Discretionary Reappropriation]]</f>
        <v>370000</v>
      </c>
      <c r="AB3376" s="2"/>
      <c r="AC3376" s="2"/>
      <c r="AD3376" s="2"/>
      <c r="AE3376" s="2"/>
    </row>
    <row r="3377" spans="1:31" ht="60" x14ac:dyDescent="0.25">
      <c r="A3377" s="2" t="s">
        <v>2025</v>
      </c>
      <c r="B3377" s="3">
        <v>9</v>
      </c>
      <c r="C3377" s="3">
        <v>720</v>
      </c>
      <c r="D3377" s="3" t="s">
        <v>621</v>
      </c>
      <c r="E3377" s="3" t="str">
        <f>_xlfn.XLOOKUP(Tbl_BalanceHistory[[#This Row],[RespAgy]],Tbl_Agencies[Agy Code],Tbl_Agencies[Agy Sort])</f>
        <v>138000</v>
      </c>
      <c r="F3377" s="2" t="str">
        <f>Tbl_BalanceHistory[[#This Row],[RespAgy]]&amp;": "&amp;Tbl_BalanceHistory[[#This Row],[RespAgency]]</f>
        <v>720: Department of Behavioral Health and Developmental Services</v>
      </c>
      <c r="G3377" s="3">
        <v>792</v>
      </c>
      <c r="H3377" s="3" t="s">
        <v>633</v>
      </c>
      <c r="I3377" s="3" t="str">
        <f>_xlfn.XLOOKUP(Tbl_BalanceHistory[[#This Row],[AgyCode]],Tbl_Agencies[Agy Code],Tbl_Agencies[Agy Sort])</f>
        <v>140000</v>
      </c>
      <c r="J3377" s="2" t="str">
        <f>Tbl_BalanceHistory[[#This Row],[AgyCode]]&amp;": "&amp;Tbl_BalanceHistory[[#This Row],[Agency Name]]</f>
        <v>792: Mental Health Treatment Centers</v>
      </c>
      <c r="K3377" s="1">
        <v>2018</v>
      </c>
      <c r="L3377" s="3">
        <v>498</v>
      </c>
      <c r="M3377" s="3" t="s">
        <v>639</v>
      </c>
      <c r="N3377" s="2" t="str">
        <f>Tbl_BalanceHistory[[#This Row],[ProgramCode]]&amp;": "&amp;Tbl_BalanceHistory[[#This Row],[Program Name]]</f>
        <v>498: Facility Administrative and Support Services</v>
      </c>
      <c r="O3377" s="3" t="s">
        <v>886</v>
      </c>
      <c r="P3377" s="1" t="str">
        <f>IF(Tbl_BalanceHistory[[#This Row],[FundCode]]="0100","GF",IF(Tbl_BalanceHistory[[#This Row],[FundCode]]="01000","GF","Hi Ed / OCR"))</f>
        <v>GF</v>
      </c>
      <c r="Q3377" s="5">
        <v>0</v>
      </c>
      <c r="R3377" s="5">
        <v>0</v>
      </c>
      <c r="S3377" s="5">
        <v>0</v>
      </c>
      <c r="T3377" s="5">
        <v>0</v>
      </c>
      <c r="U3377" s="3"/>
      <c r="V3377" s="5">
        <v>0</v>
      </c>
      <c r="W3377" s="5">
        <v>0</v>
      </c>
      <c r="X3377" s="5"/>
      <c r="Y3377" s="5"/>
      <c r="Z3377" s="5">
        <f>Tbl_BalanceHistory[[#This Row],[Discretionary Recommended - Pre 2022]]+Tbl_BalanceHistory[[#This Row],[Discretionary Balance Recommended: Policy]]+Tbl_BalanceHistory[[#This Row],[Discretionary Balance Recommended: Commitments]]</f>
        <v>0</v>
      </c>
      <c r="AA3377" s="5">
        <f>Tbl_BalanceHistory[[#This Row],[Discretionary Balance]]-Tbl_BalanceHistory[[#This Row],[Discretionary Reappropriation]]</f>
        <v>0</v>
      </c>
      <c r="AB3377" s="2"/>
      <c r="AC3377" s="2"/>
      <c r="AD3377" s="2"/>
      <c r="AE3377" s="2"/>
    </row>
    <row r="3378" spans="1:31" ht="60" x14ac:dyDescent="0.25">
      <c r="A3378" s="2" t="s">
        <v>2025</v>
      </c>
      <c r="B3378" s="3">
        <v>9</v>
      </c>
      <c r="C3378" s="3">
        <v>720</v>
      </c>
      <c r="D3378" s="3" t="s">
        <v>621</v>
      </c>
      <c r="E3378" s="3" t="str">
        <f>_xlfn.XLOOKUP(Tbl_BalanceHistory[[#This Row],[RespAgy]],Tbl_Agencies[Agy Code],Tbl_Agencies[Agy Sort])</f>
        <v>138000</v>
      </c>
      <c r="F3378" s="2" t="str">
        <f>Tbl_BalanceHistory[[#This Row],[RespAgy]]&amp;": "&amp;Tbl_BalanceHistory[[#This Row],[RespAgency]]</f>
        <v>720: Department of Behavioral Health and Developmental Services</v>
      </c>
      <c r="G3378" s="3">
        <v>792</v>
      </c>
      <c r="H3378" s="3" t="s">
        <v>633</v>
      </c>
      <c r="I3378" s="3" t="str">
        <f>_xlfn.XLOOKUP(Tbl_BalanceHistory[[#This Row],[AgyCode]],Tbl_Agencies[Agy Code],Tbl_Agencies[Agy Sort])</f>
        <v>140000</v>
      </c>
      <c r="J3378" s="2" t="str">
        <f>Tbl_BalanceHistory[[#This Row],[AgyCode]]&amp;": "&amp;Tbl_BalanceHistory[[#This Row],[Agency Name]]</f>
        <v>792: Mental Health Treatment Centers</v>
      </c>
      <c r="K3378" s="1">
        <v>2019</v>
      </c>
      <c r="L3378" s="3">
        <v>498</v>
      </c>
      <c r="M3378" s="3" t="s">
        <v>639</v>
      </c>
      <c r="N3378" s="2" t="str">
        <f>Tbl_BalanceHistory[[#This Row],[ProgramCode]]&amp;": "&amp;Tbl_BalanceHistory[[#This Row],[Program Name]]</f>
        <v>498: Facility Administrative and Support Services</v>
      </c>
      <c r="O3378" s="3" t="s">
        <v>886</v>
      </c>
      <c r="P3378" s="1" t="str">
        <f>IF(Tbl_BalanceHistory[[#This Row],[FundCode]]="0100","GF",IF(Tbl_BalanceHistory[[#This Row],[FundCode]]="01000","GF","Hi Ed / OCR"))</f>
        <v>GF</v>
      </c>
      <c r="Q3378" s="5">
        <v>0</v>
      </c>
      <c r="R3378" s="5">
        <v>0</v>
      </c>
      <c r="S3378" s="5">
        <v>0</v>
      </c>
      <c r="T3378" s="5">
        <v>0</v>
      </c>
      <c r="U3378" s="3"/>
      <c r="V3378" s="5">
        <v>0</v>
      </c>
      <c r="W3378" s="5">
        <v>0</v>
      </c>
      <c r="X3378" s="5"/>
      <c r="Y3378" s="5"/>
      <c r="Z3378" s="5">
        <f>Tbl_BalanceHistory[[#This Row],[Discretionary Recommended - Pre 2022]]+Tbl_BalanceHistory[[#This Row],[Discretionary Balance Recommended: Policy]]+Tbl_BalanceHistory[[#This Row],[Discretionary Balance Recommended: Commitments]]</f>
        <v>0</v>
      </c>
      <c r="AA3378" s="5">
        <f>Tbl_BalanceHistory[[#This Row],[Discretionary Balance]]-Tbl_BalanceHistory[[#This Row],[Discretionary Reappropriation]]</f>
        <v>0</v>
      </c>
      <c r="AB3378" s="2"/>
      <c r="AC3378" s="2"/>
      <c r="AD3378" s="2"/>
      <c r="AE3378" s="2"/>
    </row>
    <row r="3379" spans="1:31" ht="60" x14ac:dyDescent="0.25">
      <c r="A3379" s="2" t="s">
        <v>2025</v>
      </c>
      <c r="B3379" s="3">
        <v>9</v>
      </c>
      <c r="C3379" s="3">
        <v>720</v>
      </c>
      <c r="D3379" s="3" t="s">
        <v>621</v>
      </c>
      <c r="E3379" s="3" t="str">
        <f>_xlfn.XLOOKUP(Tbl_BalanceHistory[[#This Row],[RespAgy]],Tbl_Agencies[Agy Code],Tbl_Agencies[Agy Sort])</f>
        <v>138000</v>
      </c>
      <c r="F3379" s="2" t="str">
        <f>Tbl_BalanceHistory[[#This Row],[RespAgy]]&amp;": "&amp;Tbl_BalanceHistory[[#This Row],[RespAgency]]</f>
        <v>720: Department of Behavioral Health and Developmental Services</v>
      </c>
      <c r="G3379" s="3">
        <v>793</v>
      </c>
      <c r="H3379" s="3" t="s">
        <v>642</v>
      </c>
      <c r="I3379" s="3" t="str">
        <f>_xlfn.XLOOKUP(Tbl_BalanceHistory[[#This Row],[AgyCode]],Tbl_Agencies[Agy Code],Tbl_Agencies[Agy Sort])</f>
        <v>141000</v>
      </c>
      <c r="J3379" s="2" t="str">
        <f>Tbl_BalanceHistory[[#This Row],[AgyCode]]&amp;": "&amp;Tbl_BalanceHistory[[#This Row],[Agency Name]]</f>
        <v>793: Intellectual Disabilities Training Centers</v>
      </c>
      <c r="K3379" s="1">
        <v>2014</v>
      </c>
      <c r="L3379" s="3">
        <v>197</v>
      </c>
      <c r="M3379" s="3" t="s">
        <v>401</v>
      </c>
      <c r="N3379" s="2" t="str">
        <f>Tbl_BalanceHistory[[#This Row],[ProgramCode]]&amp;": "&amp;Tbl_BalanceHistory[[#This Row],[Program Name]]</f>
        <v>197: Instruction</v>
      </c>
      <c r="O3379" s="3" t="s">
        <v>1730</v>
      </c>
      <c r="P3379" s="1" t="str">
        <f>IF(Tbl_BalanceHistory[[#This Row],[FundCode]]="0100","GF",IF(Tbl_BalanceHistory[[#This Row],[FundCode]]="01000","GF","Hi Ed / OCR"))</f>
        <v>GF</v>
      </c>
      <c r="Q3379" s="5">
        <v>0</v>
      </c>
      <c r="R3379" s="5">
        <v>0</v>
      </c>
      <c r="S3379" s="5">
        <v>0</v>
      </c>
      <c r="T3379" s="5">
        <v>0</v>
      </c>
      <c r="U3379" s="3"/>
      <c r="V3379" s="5">
        <v>0</v>
      </c>
      <c r="W3379" s="5">
        <v>0</v>
      </c>
      <c r="X3379" s="5"/>
      <c r="Y3379" s="5"/>
      <c r="Z3379" s="5">
        <f>Tbl_BalanceHistory[[#This Row],[Discretionary Recommended - Pre 2022]]+Tbl_BalanceHistory[[#This Row],[Discretionary Balance Recommended: Policy]]+Tbl_BalanceHistory[[#This Row],[Discretionary Balance Recommended: Commitments]]</f>
        <v>0</v>
      </c>
      <c r="AA3379" s="5">
        <f>Tbl_BalanceHistory[[#This Row],[Discretionary Balance]]-Tbl_BalanceHistory[[#This Row],[Discretionary Reappropriation]]</f>
        <v>0</v>
      </c>
      <c r="AB3379" s="2"/>
      <c r="AC3379" s="2"/>
      <c r="AD3379" s="2"/>
      <c r="AE3379" s="2"/>
    </row>
    <row r="3380" spans="1:31" ht="60" x14ac:dyDescent="0.25">
      <c r="A3380" s="2" t="s">
        <v>2025</v>
      </c>
      <c r="B3380" s="3">
        <v>9</v>
      </c>
      <c r="C3380" s="3">
        <v>720</v>
      </c>
      <c r="D3380" s="3" t="s">
        <v>621</v>
      </c>
      <c r="E3380" s="3" t="str">
        <f>_xlfn.XLOOKUP(Tbl_BalanceHistory[[#This Row],[RespAgy]],Tbl_Agencies[Agy Code],Tbl_Agencies[Agy Sort])</f>
        <v>138000</v>
      </c>
      <c r="F3380" s="2" t="str">
        <f>Tbl_BalanceHistory[[#This Row],[RespAgy]]&amp;": "&amp;Tbl_BalanceHistory[[#This Row],[RespAgency]]</f>
        <v>720: Department of Behavioral Health and Developmental Services</v>
      </c>
      <c r="G3380" s="3">
        <v>793</v>
      </c>
      <c r="H3380" s="3" t="s">
        <v>642</v>
      </c>
      <c r="I3380" s="3" t="str">
        <f>_xlfn.XLOOKUP(Tbl_BalanceHistory[[#This Row],[AgyCode]],Tbl_Agencies[Agy Code],Tbl_Agencies[Agy Sort])</f>
        <v>141000</v>
      </c>
      <c r="J3380" s="2" t="str">
        <f>Tbl_BalanceHistory[[#This Row],[AgyCode]]&amp;": "&amp;Tbl_BalanceHistory[[#This Row],[Agency Name]]</f>
        <v>793: Intellectual Disabilities Training Centers</v>
      </c>
      <c r="K3380" s="1">
        <v>2015</v>
      </c>
      <c r="L3380" s="3">
        <v>197</v>
      </c>
      <c r="M3380" s="3" t="s">
        <v>401</v>
      </c>
      <c r="N3380" s="2" t="str">
        <f>Tbl_BalanceHistory[[#This Row],[ProgramCode]]&amp;": "&amp;Tbl_BalanceHistory[[#This Row],[Program Name]]</f>
        <v>197: Instruction</v>
      </c>
      <c r="O3380" s="3" t="s">
        <v>1730</v>
      </c>
      <c r="P3380" s="1" t="str">
        <f>IF(Tbl_BalanceHistory[[#This Row],[FundCode]]="0100","GF",IF(Tbl_BalanceHistory[[#This Row],[FundCode]]="01000","GF","Hi Ed / OCR"))</f>
        <v>GF</v>
      </c>
      <c r="Q3380" s="5">
        <v>0</v>
      </c>
      <c r="R3380" s="5">
        <v>0</v>
      </c>
      <c r="S3380" s="5">
        <v>0</v>
      </c>
      <c r="T3380" s="5">
        <v>0</v>
      </c>
      <c r="U3380" s="3"/>
      <c r="V3380" s="5">
        <v>0</v>
      </c>
      <c r="W3380" s="5">
        <v>0</v>
      </c>
      <c r="X3380" s="5"/>
      <c r="Y3380" s="5"/>
      <c r="Z3380" s="5">
        <f>Tbl_BalanceHistory[[#This Row],[Discretionary Recommended - Pre 2022]]+Tbl_BalanceHistory[[#This Row],[Discretionary Balance Recommended: Policy]]+Tbl_BalanceHistory[[#This Row],[Discretionary Balance Recommended: Commitments]]</f>
        <v>0</v>
      </c>
      <c r="AA3380" s="5">
        <f>Tbl_BalanceHistory[[#This Row],[Discretionary Balance]]-Tbl_BalanceHistory[[#This Row],[Discretionary Reappropriation]]</f>
        <v>0</v>
      </c>
      <c r="AB3380" s="2"/>
      <c r="AC3380" s="2"/>
      <c r="AD3380" s="2"/>
      <c r="AE3380" s="2"/>
    </row>
    <row r="3381" spans="1:31" ht="60" x14ac:dyDescent="0.25">
      <c r="A3381" s="2" t="s">
        <v>2025</v>
      </c>
      <c r="B3381" s="3">
        <v>9</v>
      </c>
      <c r="C3381" s="3">
        <v>720</v>
      </c>
      <c r="D3381" s="3" t="s">
        <v>621</v>
      </c>
      <c r="E3381" s="3" t="str">
        <f>_xlfn.XLOOKUP(Tbl_BalanceHistory[[#This Row],[RespAgy]],Tbl_Agencies[Agy Code],Tbl_Agencies[Agy Sort])</f>
        <v>138000</v>
      </c>
      <c r="F3381" s="2" t="str">
        <f>Tbl_BalanceHistory[[#This Row],[RespAgy]]&amp;": "&amp;Tbl_BalanceHistory[[#This Row],[RespAgency]]</f>
        <v>720: Department of Behavioral Health and Developmental Services</v>
      </c>
      <c r="G3381" s="3">
        <v>793</v>
      </c>
      <c r="H3381" s="3" t="s">
        <v>642</v>
      </c>
      <c r="I3381" s="3" t="str">
        <f>_xlfn.XLOOKUP(Tbl_BalanceHistory[[#This Row],[AgyCode]],Tbl_Agencies[Agy Code],Tbl_Agencies[Agy Sort])</f>
        <v>141000</v>
      </c>
      <c r="J3381" s="2" t="str">
        <f>Tbl_BalanceHistory[[#This Row],[AgyCode]]&amp;": "&amp;Tbl_BalanceHistory[[#This Row],[Agency Name]]</f>
        <v>793: Intellectual Disabilities Training Centers</v>
      </c>
      <c r="K3381" s="1">
        <v>2016</v>
      </c>
      <c r="L3381" s="3">
        <v>197</v>
      </c>
      <c r="M3381" s="3" t="s">
        <v>401</v>
      </c>
      <c r="N3381" s="2" t="str">
        <f>Tbl_BalanceHistory[[#This Row],[ProgramCode]]&amp;": "&amp;Tbl_BalanceHistory[[#This Row],[Program Name]]</f>
        <v>197: Instruction</v>
      </c>
      <c r="O3381" s="3" t="s">
        <v>1730</v>
      </c>
      <c r="P3381" s="1" t="str">
        <f>IF(Tbl_BalanceHistory[[#This Row],[FundCode]]="0100","GF",IF(Tbl_BalanceHistory[[#This Row],[FundCode]]="01000","GF","Hi Ed / OCR"))</f>
        <v>GF</v>
      </c>
      <c r="Q3381" s="5">
        <v>0</v>
      </c>
      <c r="R3381" s="5">
        <v>0</v>
      </c>
      <c r="S3381" s="5">
        <v>0</v>
      </c>
      <c r="T3381" s="5">
        <v>0</v>
      </c>
      <c r="U3381" s="3"/>
      <c r="V3381" s="5">
        <v>0</v>
      </c>
      <c r="W3381" s="5">
        <v>0</v>
      </c>
      <c r="X3381" s="5"/>
      <c r="Y3381" s="5"/>
      <c r="Z3381" s="5">
        <f>Tbl_BalanceHistory[[#This Row],[Discretionary Recommended - Pre 2022]]+Tbl_BalanceHistory[[#This Row],[Discretionary Balance Recommended: Policy]]+Tbl_BalanceHistory[[#This Row],[Discretionary Balance Recommended: Commitments]]</f>
        <v>0</v>
      </c>
      <c r="AA3381" s="5">
        <f>Tbl_BalanceHistory[[#This Row],[Discretionary Balance]]-Tbl_BalanceHistory[[#This Row],[Discretionary Reappropriation]]</f>
        <v>0</v>
      </c>
      <c r="AB3381" s="2"/>
      <c r="AC3381" s="2"/>
      <c r="AD3381" s="2"/>
      <c r="AE3381" s="2"/>
    </row>
    <row r="3382" spans="1:31" ht="60" x14ac:dyDescent="0.25">
      <c r="A3382" s="2" t="s">
        <v>2025</v>
      </c>
      <c r="B3382" s="3">
        <v>9</v>
      </c>
      <c r="C3382" s="3">
        <v>720</v>
      </c>
      <c r="D3382" s="3" t="s">
        <v>621</v>
      </c>
      <c r="E3382" s="3" t="str">
        <f>_xlfn.XLOOKUP(Tbl_BalanceHistory[[#This Row],[RespAgy]],Tbl_Agencies[Agy Code],Tbl_Agencies[Agy Sort])</f>
        <v>138000</v>
      </c>
      <c r="F3382" s="2" t="str">
        <f>Tbl_BalanceHistory[[#This Row],[RespAgy]]&amp;": "&amp;Tbl_BalanceHistory[[#This Row],[RespAgency]]</f>
        <v>720: Department of Behavioral Health and Developmental Services</v>
      </c>
      <c r="G3382" s="3">
        <v>793</v>
      </c>
      <c r="H3382" s="3" t="s">
        <v>642</v>
      </c>
      <c r="I3382" s="3" t="str">
        <f>_xlfn.XLOOKUP(Tbl_BalanceHistory[[#This Row],[AgyCode]],Tbl_Agencies[Agy Code],Tbl_Agencies[Agy Sort])</f>
        <v>141000</v>
      </c>
      <c r="J3382" s="2" t="str">
        <f>Tbl_BalanceHistory[[#This Row],[AgyCode]]&amp;": "&amp;Tbl_BalanceHistory[[#This Row],[Agency Name]]</f>
        <v>793: Intellectual Disabilities Training Centers</v>
      </c>
      <c r="K3382" s="1">
        <v>2018</v>
      </c>
      <c r="L3382" s="3">
        <v>197</v>
      </c>
      <c r="M3382" s="3" t="s">
        <v>401</v>
      </c>
      <c r="N3382" s="2" t="str">
        <f>Tbl_BalanceHistory[[#This Row],[ProgramCode]]&amp;": "&amp;Tbl_BalanceHistory[[#This Row],[Program Name]]</f>
        <v>197: Instruction</v>
      </c>
      <c r="O3382" s="3" t="s">
        <v>886</v>
      </c>
      <c r="P3382" s="1" t="str">
        <f>IF(Tbl_BalanceHistory[[#This Row],[FundCode]]="0100","GF",IF(Tbl_BalanceHistory[[#This Row],[FundCode]]="01000","GF","Hi Ed / OCR"))</f>
        <v>GF</v>
      </c>
      <c r="Q3382" s="5">
        <v>0</v>
      </c>
      <c r="R3382" s="5">
        <v>0</v>
      </c>
      <c r="S3382" s="5">
        <v>0</v>
      </c>
      <c r="T3382" s="5">
        <v>0</v>
      </c>
      <c r="U3382" s="3"/>
      <c r="V3382" s="5">
        <v>0</v>
      </c>
      <c r="W3382" s="5">
        <v>0</v>
      </c>
      <c r="X3382" s="5"/>
      <c r="Y3382" s="5"/>
      <c r="Z3382" s="5">
        <f>Tbl_BalanceHistory[[#This Row],[Discretionary Recommended - Pre 2022]]+Tbl_BalanceHistory[[#This Row],[Discretionary Balance Recommended: Policy]]+Tbl_BalanceHistory[[#This Row],[Discretionary Balance Recommended: Commitments]]</f>
        <v>0</v>
      </c>
      <c r="AA3382" s="5">
        <f>Tbl_BalanceHistory[[#This Row],[Discretionary Balance]]-Tbl_BalanceHistory[[#This Row],[Discretionary Reappropriation]]</f>
        <v>0</v>
      </c>
      <c r="AB3382" s="2"/>
      <c r="AC3382" s="2"/>
      <c r="AD3382" s="2"/>
      <c r="AE3382" s="2"/>
    </row>
    <row r="3383" spans="1:31" ht="60" x14ac:dyDescent="0.25">
      <c r="A3383" s="2" t="s">
        <v>2025</v>
      </c>
      <c r="B3383" s="3">
        <v>9</v>
      </c>
      <c r="C3383" s="3">
        <v>720</v>
      </c>
      <c r="D3383" s="3" t="s">
        <v>621</v>
      </c>
      <c r="E3383" s="3" t="str">
        <f>_xlfn.XLOOKUP(Tbl_BalanceHistory[[#This Row],[RespAgy]],Tbl_Agencies[Agy Code],Tbl_Agencies[Agy Sort])</f>
        <v>138000</v>
      </c>
      <c r="F3383" s="2" t="str">
        <f>Tbl_BalanceHistory[[#This Row],[RespAgy]]&amp;": "&amp;Tbl_BalanceHistory[[#This Row],[RespAgency]]</f>
        <v>720: Department of Behavioral Health and Developmental Services</v>
      </c>
      <c r="G3383" s="3">
        <v>793</v>
      </c>
      <c r="H3383" s="3" t="s">
        <v>642</v>
      </c>
      <c r="I3383" s="3" t="str">
        <f>_xlfn.XLOOKUP(Tbl_BalanceHistory[[#This Row],[AgyCode]],Tbl_Agencies[Agy Code],Tbl_Agencies[Agy Sort])</f>
        <v>141000</v>
      </c>
      <c r="J3383" s="2" t="str">
        <f>Tbl_BalanceHistory[[#This Row],[AgyCode]]&amp;": "&amp;Tbl_BalanceHistory[[#This Row],[Agency Name]]</f>
        <v>793: Intellectual Disabilities Training Centers</v>
      </c>
      <c r="K3383" s="1">
        <v>2019</v>
      </c>
      <c r="L3383" s="3">
        <v>197</v>
      </c>
      <c r="M3383" s="3" t="s">
        <v>401</v>
      </c>
      <c r="N3383" s="2" t="str">
        <f>Tbl_BalanceHistory[[#This Row],[ProgramCode]]&amp;": "&amp;Tbl_BalanceHistory[[#This Row],[Program Name]]</f>
        <v>197: Instruction</v>
      </c>
      <c r="O3383" s="3" t="s">
        <v>886</v>
      </c>
      <c r="P3383" s="1" t="str">
        <f>IF(Tbl_BalanceHistory[[#This Row],[FundCode]]="0100","GF",IF(Tbl_BalanceHistory[[#This Row],[FundCode]]="01000","GF","Hi Ed / OCR"))</f>
        <v>GF</v>
      </c>
      <c r="Q3383" s="5">
        <v>0</v>
      </c>
      <c r="R3383" s="5">
        <v>0</v>
      </c>
      <c r="S3383" s="5">
        <v>0</v>
      </c>
      <c r="T3383" s="5">
        <v>0</v>
      </c>
      <c r="U3383" s="3"/>
      <c r="V3383" s="5">
        <v>0</v>
      </c>
      <c r="W3383" s="5">
        <v>0</v>
      </c>
      <c r="X3383" s="5"/>
      <c r="Y3383" s="5"/>
      <c r="Z3383" s="5">
        <f>Tbl_BalanceHistory[[#This Row],[Discretionary Recommended - Pre 2022]]+Tbl_BalanceHistory[[#This Row],[Discretionary Balance Recommended: Policy]]+Tbl_BalanceHistory[[#This Row],[Discretionary Balance Recommended: Commitments]]</f>
        <v>0</v>
      </c>
      <c r="AA3383" s="5">
        <f>Tbl_BalanceHistory[[#This Row],[Discretionary Balance]]-Tbl_BalanceHistory[[#This Row],[Discretionary Reappropriation]]</f>
        <v>0</v>
      </c>
      <c r="AB3383" s="2"/>
      <c r="AC3383" s="2"/>
      <c r="AD3383" s="2"/>
      <c r="AE3383" s="2"/>
    </row>
    <row r="3384" spans="1:31" ht="60" x14ac:dyDescent="0.25">
      <c r="A3384" s="2" t="s">
        <v>577</v>
      </c>
      <c r="B3384" s="3">
        <v>9</v>
      </c>
      <c r="C3384" s="3">
        <v>720</v>
      </c>
      <c r="D3384" s="3" t="s">
        <v>621</v>
      </c>
      <c r="E3384" s="3" t="str">
        <f>_xlfn.XLOOKUP(Tbl_BalanceHistory[[#This Row],[RespAgy]],Tbl_Agencies[Agy Code],Tbl_Agencies[Agy Sort])</f>
        <v>138000</v>
      </c>
      <c r="F3384" s="2" t="str">
        <f>Tbl_BalanceHistory[[#This Row],[RespAgy]]&amp;": "&amp;Tbl_BalanceHistory[[#This Row],[RespAgency]]</f>
        <v>720: Department of Behavioral Health and Developmental Services</v>
      </c>
      <c r="G3384" s="3">
        <v>793</v>
      </c>
      <c r="H3384" s="3" t="s">
        <v>642</v>
      </c>
      <c r="I3384" s="3" t="str">
        <f>_xlfn.XLOOKUP(Tbl_BalanceHistory[[#This Row],[AgyCode]],Tbl_Agencies[Agy Code],Tbl_Agencies[Agy Sort])</f>
        <v>141000</v>
      </c>
      <c r="J3384" s="2" t="str">
        <f>Tbl_BalanceHistory[[#This Row],[AgyCode]]&amp;": "&amp;Tbl_BalanceHistory[[#This Row],[Agency Name]]</f>
        <v>793: Intellectual Disabilities Training Centers</v>
      </c>
      <c r="K3384" s="1">
        <v>2020</v>
      </c>
      <c r="L3384" s="3">
        <v>197</v>
      </c>
      <c r="M3384" s="3" t="s">
        <v>401</v>
      </c>
      <c r="N3384" s="2" t="str">
        <f>Tbl_BalanceHistory[[#This Row],[ProgramCode]]&amp;": "&amp;Tbl_BalanceHistory[[#This Row],[Program Name]]</f>
        <v>197: Instruction</v>
      </c>
      <c r="O3384" s="3" t="s">
        <v>886</v>
      </c>
      <c r="P3384" s="1" t="str">
        <f>IF(Tbl_BalanceHistory[[#This Row],[FundCode]]="0100","GF",IF(Tbl_BalanceHistory[[#This Row],[FundCode]]="01000","GF","Hi Ed / OCR"))</f>
        <v>GF</v>
      </c>
      <c r="Q3384" s="5">
        <v>2922146</v>
      </c>
      <c r="R3384" s="5">
        <v>0</v>
      </c>
      <c r="S3384" s="5">
        <v>2922146</v>
      </c>
      <c r="T3384" s="5">
        <v>0</v>
      </c>
      <c r="U3384" s="3"/>
      <c r="V3384" s="5">
        <v>2922146</v>
      </c>
      <c r="W3384" s="5">
        <v>0</v>
      </c>
      <c r="X3384" s="5"/>
      <c r="Y3384" s="5"/>
      <c r="Z3384" s="5">
        <f>Tbl_BalanceHistory[[#This Row],[Discretionary Recommended - Pre 2022]]+Tbl_BalanceHistory[[#This Row],[Discretionary Balance Recommended: Policy]]+Tbl_BalanceHistory[[#This Row],[Discretionary Balance Recommended: Commitments]]</f>
        <v>0</v>
      </c>
      <c r="AA3384" s="5">
        <f>Tbl_BalanceHistory[[#This Row],[Discretionary Balance]]-Tbl_BalanceHistory[[#This Row],[Discretionary Reappropriation]]</f>
        <v>2922146</v>
      </c>
      <c r="AB3384" s="2"/>
      <c r="AC3384" s="2"/>
      <c r="AD3384" s="2"/>
      <c r="AE3384" s="2"/>
    </row>
    <row r="3385" spans="1:31" ht="60" x14ac:dyDescent="0.25">
      <c r="A3385" s="2" t="s">
        <v>2025</v>
      </c>
      <c r="B3385" s="3">
        <v>9</v>
      </c>
      <c r="C3385" s="3">
        <v>720</v>
      </c>
      <c r="D3385" s="3" t="s">
        <v>621</v>
      </c>
      <c r="E3385" s="3" t="str">
        <f>_xlfn.XLOOKUP(Tbl_BalanceHistory[[#This Row],[RespAgy]],Tbl_Agencies[Agy Code],Tbl_Agencies[Agy Sort])</f>
        <v>138000</v>
      </c>
      <c r="F3385" s="2" t="str">
        <f>Tbl_BalanceHistory[[#This Row],[RespAgy]]&amp;": "&amp;Tbl_BalanceHistory[[#This Row],[RespAgency]]</f>
        <v>720: Department of Behavioral Health and Developmental Services</v>
      </c>
      <c r="G3385" s="3">
        <v>793</v>
      </c>
      <c r="H3385" s="3" t="s">
        <v>642</v>
      </c>
      <c r="I3385" s="3" t="str">
        <f>_xlfn.XLOOKUP(Tbl_BalanceHistory[[#This Row],[AgyCode]],Tbl_Agencies[Agy Code],Tbl_Agencies[Agy Sort])</f>
        <v>141000</v>
      </c>
      <c r="J3385" s="2" t="str">
        <f>Tbl_BalanceHistory[[#This Row],[AgyCode]]&amp;": "&amp;Tbl_BalanceHistory[[#This Row],[Agency Name]]</f>
        <v>793: Intellectual Disabilities Training Centers</v>
      </c>
      <c r="K3385" s="1">
        <v>2014</v>
      </c>
      <c r="L3385" s="3">
        <v>421</v>
      </c>
      <c r="M3385" s="3" t="s">
        <v>637</v>
      </c>
      <c r="N3385" s="2" t="str">
        <f>Tbl_BalanceHistory[[#This Row],[ProgramCode]]&amp;": "&amp;Tbl_BalanceHistory[[#This Row],[Program Name]]</f>
        <v>421: Pharmacy Services</v>
      </c>
      <c r="O3385" s="3" t="s">
        <v>1730</v>
      </c>
      <c r="P3385" s="1" t="str">
        <f>IF(Tbl_BalanceHistory[[#This Row],[FundCode]]="0100","GF",IF(Tbl_BalanceHistory[[#This Row],[FundCode]]="01000","GF","Hi Ed / OCR"))</f>
        <v>GF</v>
      </c>
      <c r="Q3385" s="5">
        <v>0</v>
      </c>
      <c r="R3385" s="5">
        <v>0</v>
      </c>
      <c r="S3385" s="5">
        <v>0</v>
      </c>
      <c r="T3385" s="5">
        <v>0</v>
      </c>
      <c r="U3385" s="3"/>
      <c r="V3385" s="5">
        <v>0</v>
      </c>
      <c r="W3385" s="5">
        <v>0</v>
      </c>
      <c r="X3385" s="5"/>
      <c r="Y3385" s="5"/>
      <c r="Z3385" s="5">
        <f>Tbl_BalanceHistory[[#This Row],[Discretionary Recommended - Pre 2022]]+Tbl_BalanceHistory[[#This Row],[Discretionary Balance Recommended: Policy]]+Tbl_BalanceHistory[[#This Row],[Discretionary Balance Recommended: Commitments]]</f>
        <v>0</v>
      </c>
      <c r="AA3385" s="5">
        <f>Tbl_BalanceHistory[[#This Row],[Discretionary Balance]]-Tbl_BalanceHistory[[#This Row],[Discretionary Reappropriation]]</f>
        <v>0</v>
      </c>
      <c r="AB3385" s="2"/>
      <c r="AC3385" s="2"/>
      <c r="AD3385" s="2"/>
      <c r="AE3385" s="2"/>
    </row>
    <row r="3386" spans="1:31" ht="60" x14ac:dyDescent="0.25">
      <c r="A3386" s="2" t="s">
        <v>2025</v>
      </c>
      <c r="B3386" s="3">
        <v>9</v>
      </c>
      <c r="C3386" s="3">
        <v>720</v>
      </c>
      <c r="D3386" s="3" t="s">
        <v>621</v>
      </c>
      <c r="E3386" s="3" t="str">
        <f>_xlfn.XLOOKUP(Tbl_BalanceHistory[[#This Row],[RespAgy]],Tbl_Agencies[Agy Code],Tbl_Agencies[Agy Sort])</f>
        <v>138000</v>
      </c>
      <c r="F3386" s="2" t="str">
        <f>Tbl_BalanceHistory[[#This Row],[RespAgy]]&amp;": "&amp;Tbl_BalanceHistory[[#This Row],[RespAgency]]</f>
        <v>720: Department of Behavioral Health and Developmental Services</v>
      </c>
      <c r="G3386" s="3">
        <v>793</v>
      </c>
      <c r="H3386" s="3" t="s">
        <v>642</v>
      </c>
      <c r="I3386" s="3" t="str">
        <f>_xlfn.XLOOKUP(Tbl_BalanceHistory[[#This Row],[AgyCode]],Tbl_Agencies[Agy Code],Tbl_Agencies[Agy Sort])</f>
        <v>141000</v>
      </c>
      <c r="J3386" s="2" t="str">
        <f>Tbl_BalanceHistory[[#This Row],[AgyCode]]&amp;": "&amp;Tbl_BalanceHistory[[#This Row],[Agency Name]]</f>
        <v>793: Intellectual Disabilities Training Centers</v>
      </c>
      <c r="K3386" s="1">
        <v>2015</v>
      </c>
      <c r="L3386" s="3">
        <v>421</v>
      </c>
      <c r="M3386" s="3" t="s">
        <v>637</v>
      </c>
      <c r="N3386" s="2" t="str">
        <f>Tbl_BalanceHistory[[#This Row],[ProgramCode]]&amp;": "&amp;Tbl_BalanceHistory[[#This Row],[Program Name]]</f>
        <v>421: Pharmacy Services</v>
      </c>
      <c r="O3386" s="3" t="s">
        <v>1730</v>
      </c>
      <c r="P3386" s="1" t="str">
        <f>IF(Tbl_BalanceHistory[[#This Row],[FundCode]]="0100","GF",IF(Tbl_BalanceHistory[[#This Row],[FundCode]]="01000","GF","Hi Ed / OCR"))</f>
        <v>GF</v>
      </c>
      <c r="Q3386" s="5">
        <v>0</v>
      </c>
      <c r="R3386" s="5">
        <v>0</v>
      </c>
      <c r="S3386" s="5">
        <v>0</v>
      </c>
      <c r="T3386" s="5">
        <v>0</v>
      </c>
      <c r="U3386" s="3"/>
      <c r="V3386" s="5">
        <v>0</v>
      </c>
      <c r="W3386" s="5">
        <v>0</v>
      </c>
      <c r="X3386" s="5"/>
      <c r="Y3386" s="5"/>
      <c r="Z3386" s="5">
        <f>Tbl_BalanceHistory[[#This Row],[Discretionary Recommended - Pre 2022]]+Tbl_BalanceHistory[[#This Row],[Discretionary Balance Recommended: Policy]]+Tbl_BalanceHistory[[#This Row],[Discretionary Balance Recommended: Commitments]]</f>
        <v>0</v>
      </c>
      <c r="AA3386" s="5">
        <f>Tbl_BalanceHistory[[#This Row],[Discretionary Balance]]-Tbl_BalanceHistory[[#This Row],[Discretionary Reappropriation]]</f>
        <v>0</v>
      </c>
      <c r="AB3386" s="2"/>
      <c r="AC3386" s="2"/>
      <c r="AD3386" s="2"/>
      <c r="AE3386" s="2"/>
    </row>
    <row r="3387" spans="1:31" ht="60" x14ac:dyDescent="0.25">
      <c r="A3387" s="2" t="s">
        <v>2025</v>
      </c>
      <c r="B3387" s="3">
        <v>9</v>
      </c>
      <c r="C3387" s="3">
        <v>720</v>
      </c>
      <c r="D3387" s="3" t="s">
        <v>621</v>
      </c>
      <c r="E3387" s="3" t="str">
        <f>_xlfn.XLOOKUP(Tbl_BalanceHistory[[#This Row],[RespAgy]],Tbl_Agencies[Agy Code],Tbl_Agencies[Agy Sort])</f>
        <v>138000</v>
      </c>
      <c r="F3387" s="2" t="str">
        <f>Tbl_BalanceHistory[[#This Row],[RespAgy]]&amp;": "&amp;Tbl_BalanceHistory[[#This Row],[RespAgency]]</f>
        <v>720: Department of Behavioral Health and Developmental Services</v>
      </c>
      <c r="G3387" s="3">
        <v>793</v>
      </c>
      <c r="H3387" s="3" t="s">
        <v>642</v>
      </c>
      <c r="I3387" s="3" t="str">
        <f>_xlfn.XLOOKUP(Tbl_BalanceHistory[[#This Row],[AgyCode]],Tbl_Agencies[Agy Code],Tbl_Agencies[Agy Sort])</f>
        <v>141000</v>
      </c>
      <c r="J3387" s="2" t="str">
        <f>Tbl_BalanceHistory[[#This Row],[AgyCode]]&amp;": "&amp;Tbl_BalanceHistory[[#This Row],[Agency Name]]</f>
        <v>793: Intellectual Disabilities Training Centers</v>
      </c>
      <c r="K3387" s="1">
        <v>2016</v>
      </c>
      <c r="L3387" s="3">
        <v>421</v>
      </c>
      <c r="M3387" s="3" t="s">
        <v>637</v>
      </c>
      <c r="N3387" s="2" t="str">
        <f>Tbl_BalanceHistory[[#This Row],[ProgramCode]]&amp;": "&amp;Tbl_BalanceHistory[[#This Row],[Program Name]]</f>
        <v>421: Pharmacy Services</v>
      </c>
      <c r="O3387" s="3" t="s">
        <v>1730</v>
      </c>
      <c r="P3387" s="1" t="str">
        <f>IF(Tbl_BalanceHistory[[#This Row],[FundCode]]="0100","GF",IF(Tbl_BalanceHistory[[#This Row],[FundCode]]="01000","GF","Hi Ed / OCR"))</f>
        <v>GF</v>
      </c>
      <c r="Q3387" s="5">
        <v>40732</v>
      </c>
      <c r="R3387" s="5">
        <v>0</v>
      </c>
      <c r="S3387" s="5">
        <v>40732</v>
      </c>
      <c r="T3387" s="5">
        <v>0</v>
      </c>
      <c r="U3387" s="3"/>
      <c r="V3387" s="5">
        <v>40732</v>
      </c>
      <c r="W3387" s="5">
        <v>0</v>
      </c>
      <c r="X3387" s="5"/>
      <c r="Y3387" s="5"/>
      <c r="Z3387" s="5">
        <f>Tbl_BalanceHistory[[#This Row],[Discretionary Recommended - Pre 2022]]+Tbl_BalanceHistory[[#This Row],[Discretionary Balance Recommended: Policy]]+Tbl_BalanceHistory[[#This Row],[Discretionary Balance Recommended: Commitments]]</f>
        <v>0</v>
      </c>
      <c r="AA3387" s="5">
        <f>Tbl_BalanceHistory[[#This Row],[Discretionary Balance]]-Tbl_BalanceHistory[[#This Row],[Discretionary Reappropriation]]</f>
        <v>40732</v>
      </c>
      <c r="AB3387" s="2"/>
      <c r="AC3387" s="2"/>
      <c r="AD3387" s="2"/>
      <c r="AE3387" s="2"/>
    </row>
    <row r="3388" spans="1:31" ht="60" x14ac:dyDescent="0.25">
      <c r="A3388" s="2" t="s">
        <v>2025</v>
      </c>
      <c r="B3388" s="3">
        <v>9</v>
      </c>
      <c r="C3388" s="3">
        <v>720</v>
      </c>
      <c r="D3388" s="3" t="s">
        <v>621</v>
      </c>
      <c r="E3388" s="3" t="str">
        <f>_xlfn.XLOOKUP(Tbl_BalanceHistory[[#This Row],[RespAgy]],Tbl_Agencies[Agy Code],Tbl_Agencies[Agy Sort])</f>
        <v>138000</v>
      </c>
      <c r="F3388" s="2" t="str">
        <f>Tbl_BalanceHistory[[#This Row],[RespAgy]]&amp;": "&amp;Tbl_BalanceHistory[[#This Row],[RespAgency]]</f>
        <v>720: Department of Behavioral Health and Developmental Services</v>
      </c>
      <c r="G3388" s="3">
        <v>793</v>
      </c>
      <c r="H3388" s="3" t="s">
        <v>642</v>
      </c>
      <c r="I3388" s="3" t="str">
        <f>_xlfn.XLOOKUP(Tbl_BalanceHistory[[#This Row],[AgyCode]],Tbl_Agencies[Agy Code],Tbl_Agencies[Agy Sort])</f>
        <v>141000</v>
      </c>
      <c r="J3388" s="2" t="str">
        <f>Tbl_BalanceHistory[[#This Row],[AgyCode]]&amp;": "&amp;Tbl_BalanceHistory[[#This Row],[Agency Name]]</f>
        <v>793: Intellectual Disabilities Training Centers</v>
      </c>
      <c r="K3388" s="1">
        <v>2018</v>
      </c>
      <c r="L3388" s="3">
        <v>421</v>
      </c>
      <c r="M3388" s="3" t="s">
        <v>637</v>
      </c>
      <c r="N3388" s="2" t="str">
        <f>Tbl_BalanceHistory[[#This Row],[ProgramCode]]&amp;": "&amp;Tbl_BalanceHistory[[#This Row],[Program Name]]</f>
        <v>421: Pharmacy Services</v>
      </c>
      <c r="O3388" s="3" t="s">
        <v>886</v>
      </c>
      <c r="P3388" s="1" t="str">
        <f>IF(Tbl_BalanceHistory[[#This Row],[FundCode]]="0100","GF",IF(Tbl_BalanceHistory[[#This Row],[FundCode]]="01000","GF","Hi Ed / OCR"))</f>
        <v>GF</v>
      </c>
      <c r="Q3388" s="5">
        <v>0</v>
      </c>
      <c r="R3388" s="5">
        <v>0</v>
      </c>
      <c r="S3388" s="5">
        <v>0</v>
      </c>
      <c r="T3388" s="5">
        <v>0</v>
      </c>
      <c r="U3388" s="3"/>
      <c r="V3388" s="5">
        <v>0</v>
      </c>
      <c r="W3388" s="5">
        <v>0</v>
      </c>
      <c r="X3388" s="5"/>
      <c r="Y3388" s="5"/>
      <c r="Z3388" s="5">
        <f>Tbl_BalanceHistory[[#This Row],[Discretionary Recommended - Pre 2022]]+Tbl_BalanceHistory[[#This Row],[Discretionary Balance Recommended: Policy]]+Tbl_BalanceHistory[[#This Row],[Discretionary Balance Recommended: Commitments]]</f>
        <v>0</v>
      </c>
      <c r="AA3388" s="5">
        <f>Tbl_BalanceHistory[[#This Row],[Discretionary Balance]]-Tbl_BalanceHistory[[#This Row],[Discretionary Reappropriation]]</f>
        <v>0</v>
      </c>
      <c r="AB3388" s="2"/>
      <c r="AC3388" s="2"/>
      <c r="AD3388" s="2"/>
      <c r="AE3388" s="2"/>
    </row>
    <row r="3389" spans="1:31" ht="60" x14ac:dyDescent="0.25">
      <c r="A3389" s="2" t="s">
        <v>2025</v>
      </c>
      <c r="B3389" s="3">
        <v>9</v>
      </c>
      <c r="C3389" s="3">
        <v>720</v>
      </c>
      <c r="D3389" s="3" t="s">
        <v>621</v>
      </c>
      <c r="E3389" s="3" t="str">
        <f>_xlfn.XLOOKUP(Tbl_BalanceHistory[[#This Row],[RespAgy]],Tbl_Agencies[Agy Code],Tbl_Agencies[Agy Sort])</f>
        <v>138000</v>
      </c>
      <c r="F3389" s="2" t="str">
        <f>Tbl_BalanceHistory[[#This Row],[RespAgy]]&amp;": "&amp;Tbl_BalanceHistory[[#This Row],[RespAgency]]</f>
        <v>720: Department of Behavioral Health and Developmental Services</v>
      </c>
      <c r="G3389" s="3">
        <v>793</v>
      </c>
      <c r="H3389" s="3" t="s">
        <v>642</v>
      </c>
      <c r="I3389" s="3" t="str">
        <f>_xlfn.XLOOKUP(Tbl_BalanceHistory[[#This Row],[AgyCode]],Tbl_Agencies[Agy Code],Tbl_Agencies[Agy Sort])</f>
        <v>141000</v>
      </c>
      <c r="J3389" s="2" t="str">
        <f>Tbl_BalanceHistory[[#This Row],[AgyCode]]&amp;": "&amp;Tbl_BalanceHistory[[#This Row],[Agency Name]]</f>
        <v>793: Intellectual Disabilities Training Centers</v>
      </c>
      <c r="K3389" s="1">
        <v>2019</v>
      </c>
      <c r="L3389" s="3">
        <v>421</v>
      </c>
      <c r="M3389" s="3" t="s">
        <v>637</v>
      </c>
      <c r="N3389" s="2" t="str">
        <f>Tbl_BalanceHistory[[#This Row],[ProgramCode]]&amp;": "&amp;Tbl_BalanceHistory[[#This Row],[Program Name]]</f>
        <v>421: Pharmacy Services</v>
      </c>
      <c r="O3389" s="3" t="s">
        <v>886</v>
      </c>
      <c r="P3389" s="1" t="str">
        <f>IF(Tbl_BalanceHistory[[#This Row],[FundCode]]="0100","GF",IF(Tbl_BalanceHistory[[#This Row],[FundCode]]="01000","GF","Hi Ed / OCR"))</f>
        <v>GF</v>
      </c>
      <c r="Q3389" s="5">
        <v>0</v>
      </c>
      <c r="R3389" s="5">
        <v>0</v>
      </c>
      <c r="S3389" s="5">
        <v>0</v>
      </c>
      <c r="T3389" s="5">
        <v>0</v>
      </c>
      <c r="U3389" s="3"/>
      <c r="V3389" s="5">
        <v>0</v>
      </c>
      <c r="W3389" s="5">
        <v>0</v>
      </c>
      <c r="X3389" s="5"/>
      <c r="Y3389" s="5"/>
      <c r="Z3389" s="5">
        <f>Tbl_BalanceHistory[[#This Row],[Discretionary Recommended - Pre 2022]]+Tbl_BalanceHistory[[#This Row],[Discretionary Balance Recommended: Policy]]+Tbl_BalanceHistory[[#This Row],[Discretionary Balance Recommended: Commitments]]</f>
        <v>0</v>
      </c>
      <c r="AA3389" s="5">
        <f>Tbl_BalanceHistory[[#This Row],[Discretionary Balance]]-Tbl_BalanceHistory[[#This Row],[Discretionary Reappropriation]]</f>
        <v>0</v>
      </c>
      <c r="AB3389" s="2"/>
      <c r="AC3389" s="2"/>
      <c r="AD3389" s="2"/>
      <c r="AE3389" s="2"/>
    </row>
    <row r="3390" spans="1:31" ht="60" x14ac:dyDescent="0.25">
      <c r="A3390" s="2" t="s">
        <v>577</v>
      </c>
      <c r="B3390" s="3">
        <v>9</v>
      </c>
      <c r="C3390" s="3">
        <v>720</v>
      </c>
      <c r="D3390" s="3" t="s">
        <v>621</v>
      </c>
      <c r="E3390" s="3" t="str">
        <f>_xlfn.XLOOKUP(Tbl_BalanceHistory[[#This Row],[RespAgy]],Tbl_Agencies[Agy Code],Tbl_Agencies[Agy Sort])</f>
        <v>138000</v>
      </c>
      <c r="F3390" s="2" t="str">
        <f>Tbl_BalanceHistory[[#This Row],[RespAgy]]&amp;": "&amp;Tbl_BalanceHistory[[#This Row],[RespAgency]]</f>
        <v>720: Department of Behavioral Health and Developmental Services</v>
      </c>
      <c r="G3390" s="3">
        <v>793</v>
      </c>
      <c r="H3390" s="3" t="s">
        <v>642</v>
      </c>
      <c r="I3390" s="3" t="str">
        <f>_xlfn.XLOOKUP(Tbl_BalanceHistory[[#This Row],[AgyCode]],Tbl_Agencies[Agy Code],Tbl_Agencies[Agy Sort])</f>
        <v>141000</v>
      </c>
      <c r="J3390" s="2" t="str">
        <f>Tbl_BalanceHistory[[#This Row],[AgyCode]]&amp;": "&amp;Tbl_BalanceHistory[[#This Row],[Agency Name]]</f>
        <v>793: Intellectual Disabilities Training Centers</v>
      </c>
      <c r="K3390" s="1">
        <v>2020</v>
      </c>
      <c r="L3390" s="3">
        <v>421</v>
      </c>
      <c r="M3390" s="3" t="s">
        <v>637</v>
      </c>
      <c r="N3390" s="2" t="str">
        <f>Tbl_BalanceHistory[[#This Row],[ProgramCode]]&amp;": "&amp;Tbl_BalanceHistory[[#This Row],[Program Name]]</f>
        <v>421: Pharmacy Services</v>
      </c>
      <c r="O3390" s="3" t="s">
        <v>886</v>
      </c>
      <c r="P3390" s="1" t="str">
        <f>IF(Tbl_BalanceHistory[[#This Row],[FundCode]]="0100","GF",IF(Tbl_BalanceHistory[[#This Row],[FundCode]]="01000","GF","Hi Ed / OCR"))</f>
        <v>GF</v>
      </c>
      <c r="Q3390" s="5">
        <v>141443</v>
      </c>
      <c r="R3390" s="5">
        <v>0</v>
      </c>
      <c r="S3390" s="5">
        <v>141443</v>
      </c>
      <c r="T3390" s="5">
        <v>0</v>
      </c>
      <c r="U3390" s="3"/>
      <c r="V3390" s="5">
        <v>141443</v>
      </c>
      <c r="W3390" s="5">
        <v>0</v>
      </c>
      <c r="X3390" s="5"/>
      <c r="Y3390" s="5"/>
      <c r="Z3390" s="5">
        <f>Tbl_BalanceHistory[[#This Row],[Discretionary Recommended - Pre 2022]]+Tbl_BalanceHistory[[#This Row],[Discretionary Balance Recommended: Policy]]+Tbl_BalanceHistory[[#This Row],[Discretionary Balance Recommended: Commitments]]</f>
        <v>0</v>
      </c>
      <c r="AA3390" s="5">
        <f>Tbl_BalanceHistory[[#This Row],[Discretionary Balance]]-Tbl_BalanceHistory[[#This Row],[Discretionary Reappropriation]]</f>
        <v>141443</v>
      </c>
      <c r="AB3390" s="2"/>
      <c r="AC3390" s="2"/>
      <c r="AD3390" s="2"/>
      <c r="AE3390" s="2"/>
    </row>
    <row r="3391" spans="1:31" ht="60" x14ac:dyDescent="0.25">
      <c r="A3391" s="2" t="s">
        <v>2025</v>
      </c>
      <c r="B3391" s="3">
        <v>9</v>
      </c>
      <c r="C3391" s="3">
        <v>720</v>
      </c>
      <c r="D3391" s="3" t="s">
        <v>621</v>
      </c>
      <c r="E3391" s="3" t="str">
        <f>_xlfn.XLOOKUP(Tbl_BalanceHistory[[#This Row],[RespAgy]],Tbl_Agencies[Agy Code],Tbl_Agencies[Agy Sort])</f>
        <v>138000</v>
      </c>
      <c r="F3391" s="2" t="str">
        <f>Tbl_BalanceHistory[[#This Row],[RespAgy]]&amp;": "&amp;Tbl_BalanceHistory[[#This Row],[RespAgency]]</f>
        <v>720: Department of Behavioral Health and Developmental Services</v>
      </c>
      <c r="G3391" s="3">
        <v>793</v>
      </c>
      <c r="H3391" s="3" t="s">
        <v>642</v>
      </c>
      <c r="I3391" s="3" t="str">
        <f>_xlfn.XLOOKUP(Tbl_BalanceHistory[[#This Row],[AgyCode]],Tbl_Agencies[Agy Code],Tbl_Agencies[Agy Sort])</f>
        <v>141000</v>
      </c>
      <c r="J3391" s="2" t="str">
        <f>Tbl_BalanceHistory[[#This Row],[AgyCode]]&amp;": "&amp;Tbl_BalanceHistory[[#This Row],[Agency Name]]</f>
        <v>793: Intellectual Disabilities Training Centers</v>
      </c>
      <c r="K3391" s="1">
        <v>2014</v>
      </c>
      <c r="L3391" s="3">
        <v>430</v>
      </c>
      <c r="M3391" s="3" t="s">
        <v>454</v>
      </c>
      <c r="N3391" s="2" t="str">
        <f>Tbl_BalanceHistory[[#This Row],[ProgramCode]]&amp;": "&amp;Tbl_BalanceHistory[[#This Row],[Program Name]]</f>
        <v>430: State Health Services</v>
      </c>
      <c r="O3391" s="3" t="s">
        <v>1730</v>
      </c>
      <c r="P3391" s="1" t="str">
        <f>IF(Tbl_BalanceHistory[[#This Row],[FundCode]]="0100","GF",IF(Tbl_BalanceHistory[[#This Row],[FundCode]]="01000","GF","Hi Ed / OCR"))</f>
        <v>GF</v>
      </c>
      <c r="Q3391" s="5">
        <v>0</v>
      </c>
      <c r="R3391" s="5">
        <v>0</v>
      </c>
      <c r="S3391" s="5">
        <v>0</v>
      </c>
      <c r="T3391" s="5">
        <v>0</v>
      </c>
      <c r="U3391" s="3"/>
      <c r="V3391" s="5">
        <v>0</v>
      </c>
      <c r="W3391" s="5">
        <v>0</v>
      </c>
      <c r="X3391" s="5"/>
      <c r="Y3391" s="5"/>
      <c r="Z3391" s="5">
        <f>Tbl_BalanceHistory[[#This Row],[Discretionary Recommended - Pre 2022]]+Tbl_BalanceHistory[[#This Row],[Discretionary Balance Recommended: Policy]]+Tbl_BalanceHistory[[#This Row],[Discretionary Balance Recommended: Commitments]]</f>
        <v>0</v>
      </c>
      <c r="AA3391" s="5">
        <f>Tbl_BalanceHistory[[#This Row],[Discretionary Balance]]-Tbl_BalanceHistory[[#This Row],[Discretionary Reappropriation]]</f>
        <v>0</v>
      </c>
      <c r="AB3391" s="2"/>
      <c r="AC3391" s="2"/>
      <c r="AD3391" s="2"/>
      <c r="AE3391" s="2"/>
    </row>
    <row r="3392" spans="1:31" ht="60" x14ac:dyDescent="0.25">
      <c r="A3392" s="2" t="s">
        <v>2025</v>
      </c>
      <c r="B3392" s="3">
        <v>9</v>
      </c>
      <c r="C3392" s="3">
        <v>720</v>
      </c>
      <c r="D3392" s="3" t="s">
        <v>621</v>
      </c>
      <c r="E3392" s="3" t="str">
        <f>_xlfn.XLOOKUP(Tbl_BalanceHistory[[#This Row],[RespAgy]],Tbl_Agencies[Agy Code],Tbl_Agencies[Agy Sort])</f>
        <v>138000</v>
      </c>
      <c r="F3392" s="2" t="str">
        <f>Tbl_BalanceHistory[[#This Row],[RespAgy]]&amp;": "&amp;Tbl_BalanceHistory[[#This Row],[RespAgency]]</f>
        <v>720: Department of Behavioral Health and Developmental Services</v>
      </c>
      <c r="G3392" s="3">
        <v>793</v>
      </c>
      <c r="H3392" s="3" t="s">
        <v>642</v>
      </c>
      <c r="I3392" s="3" t="str">
        <f>_xlfn.XLOOKUP(Tbl_BalanceHistory[[#This Row],[AgyCode]],Tbl_Agencies[Agy Code],Tbl_Agencies[Agy Sort])</f>
        <v>141000</v>
      </c>
      <c r="J3392" s="2" t="str">
        <f>Tbl_BalanceHistory[[#This Row],[AgyCode]]&amp;": "&amp;Tbl_BalanceHistory[[#This Row],[Agency Name]]</f>
        <v>793: Intellectual Disabilities Training Centers</v>
      </c>
      <c r="K3392" s="1">
        <v>2015</v>
      </c>
      <c r="L3392" s="3">
        <v>430</v>
      </c>
      <c r="M3392" s="3" t="s">
        <v>454</v>
      </c>
      <c r="N3392" s="2" t="str">
        <f>Tbl_BalanceHistory[[#This Row],[ProgramCode]]&amp;": "&amp;Tbl_BalanceHistory[[#This Row],[Program Name]]</f>
        <v>430: State Health Services</v>
      </c>
      <c r="O3392" s="3" t="s">
        <v>1730</v>
      </c>
      <c r="P3392" s="1" t="str">
        <f>IF(Tbl_BalanceHistory[[#This Row],[FundCode]]="0100","GF",IF(Tbl_BalanceHistory[[#This Row],[FundCode]]="01000","GF","Hi Ed / OCR"))</f>
        <v>GF</v>
      </c>
      <c r="Q3392" s="5">
        <v>0</v>
      </c>
      <c r="R3392" s="5">
        <v>0</v>
      </c>
      <c r="S3392" s="5">
        <v>0</v>
      </c>
      <c r="T3392" s="5">
        <v>0</v>
      </c>
      <c r="U3392" s="3"/>
      <c r="V3392" s="5">
        <v>0</v>
      </c>
      <c r="W3392" s="5">
        <v>0</v>
      </c>
      <c r="X3392" s="5"/>
      <c r="Y3392" s="5"/>
      <c r="Z3392" s="5">
        <f>Tbl_BalanceHistory[[#This Row],[Discretionary Recommended - Pre 2022]]+Tbl_BalanceHistory[[#This Row],[Discretionary Balance Recommended: Policy]]+Tbl_BalanceHistory[[#This Row],[Discretionary Balance Recommended: Commitments]]</f>
        <v>0</v>
      </c>
      <c r="AA3392" s="5">
        <f>Tbl_BalanceHistory[[#This Row],[Discretionary Balance]]-Tbl_BalanceHistory[[#This Row],[Discretionary Reappropriation]]</f>
        <v>0</v>
      </c>
      <c r="AB3392" s="2"/>
      <c r="AC3392" s="2"/>
      <c r="AD3392" s="2"/>
      <c r="AE3392" s="2"/>
    </row>
    <row r="3393" spans="1:31" ht="60" x14ac:dyDescent="0.25">
      <c r="A3393" s="2" t="s">
        <v>2025</v>
      </c>
      <c r="B3393" s="3">
        <v>9</v>
      </c>
      <c r="C3393" s="3">
        <v>720</v>
      </c>
      <c r="D3393" s="3" t="s">
        <v>621</v>
      </c>
      <c r="E3393" s="3" t="str">
        <f>_xlfn.XLOOKUP(Tbl_BalanceHistory[[#This Row],[RespAgy]],Tbl_Agencies[Agy Code],Tbl_Agencies[Agy Sort])</f>
        <v>138000</v>
      </c>
      <c r="F3393" s="2" t="str">
        <f>Tbl_BalanceHistory[[#This Row],[RespAgy]]&amp;": "&amp;Tbl_BalanceHistory[[#This Row],[RespAgency]]</f>
        <v>720: Department of Behavioral Health and Developmental Services</v>
      </c>
      <c r="G3393" s="3">
        <v>793</v>
      </c>
      <c r="H3393" s="3" t="s">
        <v>642</v>
      </c>
      <c r="I3393" s="3" t="str">
        <f>_xlfn.XLOOKUP(Tbl_BalanceHistory[[#This Row],[AgyCode]],Tbl_Agencies[Agy Code],Tbl_Agencies[Agy Sort])</f>
        <v>141000</v>
      </c>
      <c r="J3393" s="2" t="str">
        <f>Tbl_BalanceHistory[[#This Row],[AgyCode]]&amp;": "&amp;Tbl_BalanceHistory[[#This Row],[Agency Name]]</f>
        <v>793: Intellectual Disabilities Training Centers</v>
      </c>
      <c r="K3393" s="1">
        <v>2016</v>
      </c>
      <c r="L3393" s="3">
        <v>430</v>
      </c>
      <c r="M3393" s="3" t="s">
        <v>454</v>
      </c>
      <c r="N3393" s="2" t="str">
        <f>Tbl_BalanceHistory[[#This Row],[ProgramCode]]&amp;": "&amp;Tbl_BalanceHistory[[#This Row],[Program Name]]</f>
        <v>430: State Health Services</v>
      </c>
      <c r="O3393" s="3" t="s">
        <v>1730</v>
      </c>
      <c r="P3393" s="1" t="str">
        <f>IF(Tbl_BalanceHistory[[#This Row],[FundCode]]="0100","GF",IF(Tbl_BalanceHistory[[#This Row],[FundCode]]="01000","GF","Hi Ed / OCR"))</f>
        <v>GF</v>
      </c>
      <c r="Q3393" s="5">
        <v>2495000</v>
      </c>
      <c r="R3393" s="5">
        <v>0</v>
      </c>
      <c r="S3393" s="5">
        <v>2495000</v>
      </c>
      <c r="T3393" s="5">
        <v>0</v>
      </c>
      <c r="U3393" s="3"/>
      <c r="V3393" s="5">
        <v>2495000</v>
      </c>
      <c r="W3393" s="5">
        <v>0</v>
      </c>
      <c r="X3393" s="5"/>
      <c r="Y3393" s="5"/>
      <c r="Z3393" s="5">
        <f>Tbl_BalanceHistory[[#This Row],[Discretionary Recommended - Pre 2022]]+Tbl_BalanceHistory[[#This Row],[Discretionary Balance Recommended: Policy]]+Tbl_BalanceHistory[[#This Row],[Discretionary Balance Recommended: Commitments]]</f>
        <v>0</v>
      </c>
      <c r="AA3393" s="5">
        <f>Tbl_BalanceHistory[[#This Row],[Discretionary Balance]]-Tbl_BalanceHistory[[#This Row],[Discretionary Reappropriation]]</f>
        <v>2495000</v>
      </c>
      <c r="AB3393" s="2"/>
      <c r="AC3393" s="2"/>
      <c r="AD3393" s="2"/>
      <c r="AE3393" s="2"/>
    </row>
    <row r="3394" spans="1:31" ht="60" x14ac:dyDescent="0.25">
      <c r="A3394" s="2" t="s">
        <v>2025</v>
      </c>
      <c r="B3394" s="3">
        <v>9</v>
      </c>
      <c r="C3394" s="3">
        <v>720</v>
      </c>
      <c r="D3394" s="3" t="s">
        <v>621</v>
      </c>
      <c r="E3394" s="3" t="str">
        <f>_xlfn.XLOOKUP(Tbl_BalanceHistory[[#This Row],[RespAgy]],Tbl_Agencies[Agy Code],Tbl_Agencies[Agy Sort])</f>
        <v>138000</v>
      </c>
      <c r="F3394" s="2" t="str">
        <f>Tbl_BalanceHistory[[#This Row],[RespAgy]]&amp;": "&amp;Tbl_BalanceHistory[[#This Row],[RespAgency]]</f>
        <v>720: Department of Behavioral Health and Developmental Services</v>
      </c>
      <c r="G3394" s="3">
        <v>793</v>
      </c>
      <c r="H3394" s="3" t="s">
        <v>642</v>
      </c>
      <c r="I3394" s="3" t="str">
        <f>_xlfn.XLOOKUP(Tbl_BalanceHistory[[#This Row],[AgyCode]],Tbl_Agencies[Agy Code],Tbl_Agencies[Agy Sort])</f>
        <v>141000</v>
      </c>
      <c r="J3394" s="2" t="str">
        <f>Tbl_BalanceHistory[[#This Row],[AgyCode]]&amp;": "&amp;Tbl_BalanceHistory[[#This Row],[Agency Name]]</f>
        <v>793: Intellectual Disabilities Training Centers</v>
      </c>
      <c r="K3394" s="1">
        <v>2017</v>
      </c>
      <c r="L3394" s="3">
        <v>430</v>
      </c>
      <c r="M3394" s="3" t="s">
        <v>454</v>
      </c>
      <c r="N3394" s="2" t="str">
        <f>Tbl_BalanceHistory[[#This Row],[ProgramCode]]&amp;": "&amp;Tbl_BalanceHistory[[#This Row],[Program Name]]</f>
        <v>430: State Health Services</v>
      </c>
      <c r="O3394" s="3" t="s">
        <v>886</v>
      </c>
      <c r="P3394" s="1" t="str">
        <f>IF(Tbl_BalanceHistory[[#This Row],[FundCode]]="0100","GF",IF(Tbl_BalanceHistory[[#This Row],[FundCode]]="01000","GF","Hi Ed / OCR"))</f>
        <v>GF</v>
      </c>
      <c r="Q3394" s="5">
        <v>1141550.97</v>
      </c>
      <c r="R3394" s="5">
        <v>0</v>
      </c>
      <c r="S3394" s="5">
        <v>1141550</v>
      </c>
      <c r="T3394" s="5">
        <v>0</v>
      </c>
      <c r="U3394" s="3"/>
      <c r="V3394" s="5">
        <v>1141550</v>
      </c>
      <c r="W3394" s="5">
        <v>0</v>
      </c>
      <c r="X3394" s="5"/>
      <c r="Y3394" s="5"/>
      <c r="Z3394" s="5">
        <f>Tbl_BalanceHistory[[#This Row],[Discretionary Recommended - Pre 2022]]+Tbl_BalanceHistory[[#This Row],[Discretionary Balance Recommended: Policy]]+Tbl_BalanceHistory[[#This Row],[Discretionary Balance Recommended: Commitments]]</f>
        <v>0</v>
      </c>
      <c r="AA3394" s="5">
        <f>Tbl_BalanceHistory[[#This Row],[Discretionary Balance]]-Tbl_BalanceHistory[[#This Row],[Discretionary Reappropriation]]</f>
        <v>1141550</v>
      </c>
      <c r="AB3394" s="2"/>
      <c r="AC3394" s="2"/>
      <c r="AD3394" s="2"/>
      <c r="AE3394" s="2"/>
    </row>
    <row r="3395" spans="1:31" ht="60" x14ac:dyDescent="0.25">
      <c r="A3395" s="2" t="s">
        <v>2025</v>
      </c>
      <c r="B3395" s="3">
        <v>9</v>
      </c>
      <c r="C3395" s="3">
        <v>720</v>
      </c>
      <c r="D3395" s="3" t="s">
        <v>621</v>
      </c>
      <c r="E3395" s="3" t="str">
        <f>_xlfn.XLOOKUP(Tbl_BalanceHistory[[#This Row],[RespAgy]],Tbl_Agencies[Agy Code],Tbl_Agencies[Agy Sort])</f>
        <v>138000</v>
      </c>
      <c r="F3395" s="2" t="str">
        <f>Tbl_BalanceHistory[[#This Row],[RespAgy]]&amp;": "&amp;Tbl_BalanceHistory[[#This Row],[RespAgency]]</f>
        <v>720: Department of Behavioral Health and Developmental Services</v>
      </c>
      <c r="G3395" s="3">
        <v>793</v>
      </c>
      <c r="H3395" s="3" t="s">
        <v>642</v>
      </c>
      <c r="I3395" s="3" t="str">
        <f>_xlfn.XLOOKUP(Tbl_BalanceHistory[[#This Row],[AgyCode]],Tbl_Agencies[Agy Code],Tbl_Agencies[Agy Sort])</f>
        <v>141000</v>
      </c>
      <c r="J3395" s="2" t="str">
        <f>Tbl_BalanceHistory[[#This Row],[AgyCode]]&amp;": "&amp;Tbl_BalanceHistory[[#This Row],[Agency Name]]</f>
        <v>793: Intellectual Disabilities Training Centers</v>
      </c>
      <c r="K3395" s="1">
        <v>2018</v>
      </c>
      <c r="L3395" s="3">
        <v>430</v>
      </c>
      <c r="M3395" s="3" t="s">
        <v>454</v>
      </c>
      <c r="N3395" s="2" t="str">
        <f>Tbl_BalanceHistory[[#This Row],[ProgramCode]]&amp;": "&amp;Tbl_BalanceHistory[[#This Row],[Program Name]]</f>
        <v>430: State Health Services</v>
      </c>
      <c r="O3395" s="3" t="s">
        <v>886</v>
      </c>
      <c r="P3395" s="1" t="str">
        <f>IF(Tbl_BalanceHistory[[#This Row],[FundCode]]="0100","GF",IF(Tbl_BalanceHistory[[#This Row],[FundCode]]="01000","GF","Hi Ed / OCR"))</f>
        <v>GF</v>
      </c>
      <c r="Q3395" s="5">
        <v>0</v>
      </c>
      <c r="R3395" s="5">
        <v>0</v>
      </c>
      <c r="S3395" s="5">
        <v>0</v>
      </c>
      <c r="T3395" s="5">
        <v>0</v>
      </c>
      <c r="U3395" s="3"/>
      <c r="V3395" s="5">
        <v>0</v>
      </c>
      <c r="W3395" s="5">
        <v>0</v>
      </c>
      <c r="X3395" s="5"/>
      <c r="Y3395" s="5"/>
      <c r="Z3395" s="5">
        <f>Tbl_BalanceHistory[[#This Row],[Discretionary Recommended - Pre 2022]]+Tbl_BalanceHistory[[#This Row],[Discretionary Balance Recommended: Policy]]+Tbl_BalanceHistory[[#This Row],[Discretionary Balance Recommended: Commitments]]</f>
        <v>0</v>
      </c>
      <c r="AA3395" s="5">
        <f>Tbl_BalanceHistory[[#This Row],[Discretionary Balance]]-Tbl_BalanceHistory[[#This Row],[Discretionary Reappropriation]]</f>
        <v>0</v>
      </c>
      <c r="AB3395" s="2"/>
      <c r="AC3395" s="2"/>
      <c r="AD3395" s="2"/>
      <c r="AE3395" s="2"/>
    </row>
    <row r="3396" spans="1:31" ht="60" x14ac:dyDescent="0.25">
      <c r="A3396" s="2" t="s">
        <v>2025</v>
      </c>
      <c r="B3396" s="3">
        <v>9</v>
      </c>
      <c r="C3396" s="3">
        <v>720</v>
      </c>
      <c r="D3396" s="3" t="s">
        <v>621</v>
      </c>
      <c r="E3396" s="3" t="str">
        <f>_xlfn.XLOOKUP(Tbl_BalanceHistory[[#This Row],[RespAgy]],Tbl_Agencies[Agy Code],Tbl_Agencies[Agy Sort])</f>
        <v>138000</v>
      </c>
      <c r="F3396" s="2" t="str">
        <f>Tbl_BalanceHistory[[#This Row],[RespAgy]]&amp;": "&amp;Tbl_BalanceHistory[[#This Row],[RespAgency]]</f>
        <v>720: Department of Behavioral Health and Developmental Services</v>
      </c>
      <c r="G3396" s="3">
        <v>793</v>
      </c>
      <c r="H3396" s="3" t="s">
        <v>642</v>
      </c>
      <c r="I3396" s="3" t="str">
        <f>_xlfn.XLOOKUP(Tbl_BalanceHistory[[#This Row],[AgyCode]],Tbl_Agencies[Agy Code],Tbl_Agencies[Agy Sort])</f>
        <v>141000</v>
      </c>
      <c r="J3396" s="2" t="str">
        <f>Tbl_BalanceHistory[[#This Row],[AgyCode]]&amp;": "&amp;Tbl_BalanceHistory[[#This Row],[Agency Name]]</f>
        <v>793: Intellectual Disabilities Training Centers</v>
      </c>
      <c r="K3396" s="1">
        <v>2019</v>
      </c>
      <c r="L3396" s="3">
        <v>430</v>
      </c>
      <c r="M3396" s="3" t="s">
        <v>454</v>
      </c>
      <c r="N3396" s="2" t="str">
        <f>Tbl_BalanceHistory[[#This Row],[ProgramCode]]&amp;": "&amp;Tbl_BalanceHistory[[#This Row],[Program Name]]</f>
        <v>430: State Health Services</v>
      </c>
      <c r="O3396" s="3" t="s">
        <v>886</v>
      </c>
      <c r="P3396" s="1" t="str">
        <f>IF(Tbl_BalanceHistory[[#This Row],[FundCode]]="0100","GF",IF(Tbl_BalanceHistory[[#This Row],[FundCode]]="01000","GF","Hi Ed / OCR"))</f>
        <v>GF</v>
      </c>
      <c r="Q3396" s="5">
        <v>0</v>
      </c>
      <c r="R3396" s="5">
        <v>0</v>
      </c>
      <c r="S3396" s="5">
        <v>0</v>
      </c>
      <c r="T3396" s="5">
        <v>0</v>
      </c>
      <c r="U3396" s="3"/>
      <c r="V3396" s="5">
        <v>0</v>
      </c>
      <c r="W3396" s="5">
        <v>0</v>
      </c>
      <c r="X3396" s="5"/>
      <c r="Y3396" s="5"/>
      <c r="Z3396" s="5">
        <f>Tbl_BalanceHistory[[#This Row],[Discretionary Recommended - Pre 2022]]+Tbl_BalanceHistory[[#This Row],[Discretionary Balance Recommended: Policy]]+Tbl_BalanceHistory[[#This Row],[Discretionary Balance Recommended: Commitments]]</f>
        <v>0</v>
      </c>
      <c r="AA3396" s="5">
        <f>Tbl_BalanceHistory[[#This Row],[Discretionary Balance]]-Tbl_BalanceHistory[[#This Row],[Discretionary Reappropriation]]</f>
        <v>0</v>
      </c>
      <c r="AB3396" s="2"/>
      <c r="AC3396" s="2"/>
      <c r="AD3396" s="2"/>
      <c r="AE3396" s="2"/>
    </row>
    <row r="3397" spans="1:31" ht="60" x14ac:dyDescent="0.25">
      <c r="A3397" s="2" t="s">
        <v>577</v>
      </c>
      <c r="B3397" s="3">
        <v>9</v>
      </c>
      <c r="C3397" s="3">
        <v>720</v>
      </c>
      <c r="D3397" s="3" t="s">
        <v>621</v>
      </c>
      <c r="E3397" s="3" t="str">
        <f>_xlfn.XLOOKUP(Tbl_BalanceHistory[[#This Row],[RespAgy]],Tbl_Agencies[Agy Code],Tbl_Agencies[Agy Sort])</f>
        <v>138000</v>
      </c>
      <c r="F3397" s="2" t="str">
        <f>Tbl_BalanceHistory[[#This Row],[RespAgy]]&amp;": "&amp;Tbl_BalanceHistory[[#This Row],[RespAgency]]</f>
        <v>720: Department of Behavioral Health and Developmental Services</v>
      </c>
      <c r="G3397" s="3">
        <v>793</v>
      </c>
      <c r="H3397" s="3" t="s">
        <v>642</v>
      </c>
      <c r="I3397" s="3" t="str">
        <f>_xlfn.XLOOKUP(Tbl_BalanceHistory[[#This Row],[AgyCode]],Tbl_Agencies[Agy Code],Tbl_Agencies[Agy Sort])</f>
        <v>141000</v>
      </c>
      <c r="J3397" s="2" t="str">
        <f>Tbl_BalanceHistory[[#This Row],[AgyCode]]&amp;": "&amp;Tbl_BalanceHistory[[#This Row],[Agency Name]]</f>
        <v>793: Intellectual Disabilities Training Centers</v>
      </c>
      <c r="K3397" s="1">
        <v>2020</v>
      </c>
      <c r="L3397" s="3">
        <v>430</v>
      </c>
      <c r="M3397" s="3" t="s">
        <v>454</v>
      </c>
      <c r="N3397" s="2" t="str">
        <f>Tbl_BalanceHistory[[#This Row],[ProgramCode]]&amp;": "&amp;Tbl_BalanceHistory[[#This Row],[Program Name]]</f>
        <v>430: State Health Services</v>
      </c>
      <c r="O3397" s="3" t="s">
        <v>886</v>
      </c>
      <c r="P3397" s="1" t="str">
        <f>IF(Tbl_BalanceHistory[[#This Row],[FundCode]]="0100","GF",IF(Tbl_BalanceHistory[[#This Row],[FundCode]]="01000","GF","Hi Ed / OCR"))</f>
        <v>GF</v>
      </c>
      <c r="Q3397" s="5">
        <v>318508</v>
      </c>
      <c r="R3397" s="5">
        <v>0</v>
      </c>
      <c r="S3397" s="5">
        <v>318508</v>
      </c>
      <c r="T3397" s="5">
        <v>0</v>
      </c>
      <c r="U3397" s="3"/>
      <c r="V3397" s="5">
        <v>318508</v>
      </c>
      <c r="W3397" s="5">
        <v>0</v>
      </c>
      <c r="X3397" s="5"/>
      <c r="Y3397" s="5"/>
      <c r="Z3397" s="5">
        <f>Tbl_BalanceHistory[[#This Row],[Discretionary Recommended - Pre 2022]]+Tbl_BalanceHistory[[#This Row],[Discretionary Balance Recommended: Policy]]+Tbl_BalanceHistory[[#This Row],[Discretionary Balance Recommended: Commitments]]</f>
        <v>0</v>
      </c>
      <c r="AA3397" s="5">
        <f>Tbl_BalanceHistory[[#This Row],[Discretionary Balance]]-Tbl_BalanceHistory[[#This Row],[Discretionary Reappropriation]]</f>
        <v>318508</v>
      </c>
      <c r="AB3397" s="2"/>
      <c r="AC3397" s="2"/>
      <c r="AD3397" s="2"/>
      <c r="AE3397" s="2"/>
    </row>
    <row r="3398" spans="1:31" ht="60" x14ac:dyDescent="0.25">
      <c r="A3398" s="2" t="s">
        <v>2025</v>
      </c>
      <c r="B3398" s="3">
        <v>9</v>
      </c>
      <c r="C3398" s="3">
        <v>720</v>
      </c>
      <c r="D3398" s="3" t="s">
        <v>621</v>
      </c>
      <c r="E3398" s="3" t="str">
        <f>_xlfn.XLOOKUP(Tbl_BalanceHistory[[#This Row],[RespAgy]],Tbl_Agencies[Agy Code],Tbl_Agencies[Agy Sort])</f>
        <v>138000</v>
      </c>
      <c r="F3398" s="2" t="str">
        <f>Tbl_BalanceHistory[[#This Row],[RespAgy]]&amp;": "&amp;Tbl_BalanceHistory[[#This Row],[RespAgency]]</f>
        <v>720: Department of Behavioral Health and Developmental Services</v>
      </c>
      <c r="G3398" s="3">
        <v>793</v>
      </c>
      <c r="H3398" s="3" t="s">
        <v>642</v>
      </c>
      <c r="I3398" s="3" t="str">
        <f>_xlfn.XLOOKUP(Tbl_BalanceHistory[[#This Row],[AgyCode]],Tbl_Agencies[Agy Code],Tbl_Agencies[Agy Sort])</f>
        <v>141000</v>
      </c>
      <c r="J3398" s="2" t="str">
        <f>Tbl_BalanceHistory[[#This Row],[AgyCode]]&amp;": "&amp;Tbl_BalanceHistory[[#This Row],[Agency Name]]</f>
        <v>793: Intellectual Disabilities Training Centers</v>
      </c>
      <c r="K3398" s="1">
        <v>2014</v>
      </c>
      <c r="L3398" s="3">
        <v>498</v>
      </c>
      <c r="M3398" s="3" t="s">
        <v>639</v>
      </c>
      <c r="N3398" s="2" t="str">
        <f>Tbl_BalanceHistory[[#This Row],[ProgramCode]]&amp;": "&amp;Tbl_BalanceHistory[[#This Row],[Program Name]]</f>
        <v>498: Facility Administrative and Support Services</v>
      </c>
      <c r="O3398" s="3" t="s">
        <v>1730</v>
      </c>
      <c r="P3398" s="1" t="str">
        <f>IF(Tbl_BalanceHistory[[#This Row],[FundCode]]="0100","GF",IF(Tbl_BalanceHistory[[#This Row],[FundCode]]="01000","GF","Hi Ed / OCR"))</f>
        <v>GF</v>
      </c>
      <c r="Q3398" s="5">
        <v>0</v>
      </c>
      <c r="R3398" s="5">
        <v>0</v>
      </c>
      <c r="S3398" s="5">
        <v>0</v>
      </c>
      <c r="T3398" s="5">
        <v>0</v>
      </c>
      <c r="U3398" s="3"/>
      <c r="V3398" s="5">
        <v>0</v>
      </c>
      <c r="W3398" s="5">
        <v>0</v>
      </c>
      <c r="X3398" s="5"/>
      <c r="Y3398" s="5"/>
      <c r="Z3398" s="5">
        <f>Tbl_BalanceHistory[[#This Row],[Discretionary Recommended - Pre 2022]]+Tbl_BalanceHistory[[#This Row],[Discretionary Balance Recommended: Policy]]+Tbl_BalanceHistory[[#This Row],[Discretionary Balance Recommended: Commitments]]</f>
        <v>0</v>
      </c>
      <c r="AA3398" s="5">
        <f>Tbl_BalanceHistory[[#This Row],[Discretionary Balance]]-Tbl_BalanceHistory[[#This Row],[Discretionary Reappropriation]]</f>
        <v>0</v>
      </c>
      <c r="AB3398" s="2"/>
      <c r="AC3398" s="2"/>
      <c r="AD3398" s="2"/>
      <c r="AE3398" s="2"/>
    </row>
    <row r="3399" spans="1:31" ht="60" x14ac:dyDescent="0.25">
      <c r="A3399" s="2" t="s">
        <v>2025</v>
      </c>
      <c r="B3399" s="3">
        <v>9</v>
      </c>
      <c r="C3399" s="3">
        <v>720</v>
      </c>
      <c r="D3399" s="3" t="s">
        <v>621</v>
      </c>
      <c r="E3399" s="3" t="str">
        <f>_xlfn.XLOOKUP(Tbl_BalanceHistory[[#This Row],[RespAgy]],Tbl_Agencies[Agy Code],Tbl_Agencies[Agy Sort])</f>
        <v>138000</v>
      </c>
      <c r="F3399" s="2" t="str">
        <f>Tbl_BalanceHistory[[#This Row],[RespAgy]]&amp;": "&amp;Tbl_BalanceHistory[[#This Row],[RespAgency]]</f>
        <v>720: Department of Behavioral Health and Developmental Services</v>
      </c>
      <c r="G3399" s="3">
        <v>793</v>
      </c>
      <c r="H3399" s="3" t="s">
        <v>642</v>
      </c>
      <c r="I3399" s="3" t="str">
        <f>_xlfn.XLOOKUP(Tbl_BalanceHistory[[#This Row],[AgyCode]],Tbl_Agencies[Agy Code],Tbl_Agencies[Agy Sort])</f>
        <v>141000</v>
      </c>
      <c r="J3399" s="2" t="str">
        <f>Tbl_BalanceHistory[[#This Row],[AgyCode]]&amp;": "&amp;Tbl_BalanceHistory[[#This Row],[Agency Name]]</f>
        <v>793: Intellectual Disabilities Training Centers</v>
      </c>
      <c r="K3399" s="1">
        <v>2015</v>
      </c>
      <c r="L3399" s="3">
        <v>498</v>
      </c>
      <c r="M3399" s="3" t="s">
        <v>639</v>
      </c>
      <c r="N3399" s="2" t="str">
        <f>Tbl_BalanceHistory[[#This Row],[ProgramCode]]&amp;": "&amp;Tbl_BalanceHistory[[#This Row],[Program Name]]</f>
        <v>498: Facility Administrative and Support Services</v>
      </c>
      <c r="O3399" s="3" t="s">
        <v>1730</v>
      </c>
      <c r="P3399" s="1" t="str">
        <f>IF(Tbl_BalanceHistory[[#This Row],[FundCode]]="0100","GF",IF(Tbl_BalanceHistory[[#This Row],[FundCode]]="01000","GF","Hi Ed / OCR"))</f>
        <v>GF</v>
      </c>
      <c r="Q3399" s="5">
        <v>0</v>
      </c>
      <c r="R3399" s="5">
        <v>0</v>
      </c>
      <c r="S3399" s="5">
        <v>0</v>
      </c>
      <c r="T3399" s="5">
        <v>0</v>
      </c>
      <c r="U3399" s="3"/>
      <c r="V3399" s="5">
        <v>0</v>
      </c>
      <c r="W3399" s="5">
        <v>0</v>
      </c>
      <c r="X3399" s="5"/>
      <c r="Y3399" s="5"/>
      <c r="Z3399" s="5">
        <f>Tbl_BalanceHistory[[#This Row],[Discretionary Recommended - Pre 2022]]+Tbl_BalanceHistory[[#This Row],[Discretionary Balance Recommended: Policy]]+Tbl_BalanceHistory[[#This Row],[Discretionary Balance Recommended: Commitments]]</f>
        <v>0</v>
      </c>
      <c r="AA3399" s="5">
        <f>Tbl_BalanceHistory[[#This Row],[Discretionary Balance]]-Tbl_BalanceHistory[[#This Row],[Discretionary Reappropriation]]</f>
        <v>0</v>
      </c>
      <c r="AB3399" s="2"/>
      <c r="AC3399" s="2"/>
      <c r="AD3399" s="2"/>
      <c r="AE3399" s="2"/>
    </row>
    <row r="3400" spans="1:31" ht="60" x14ac:dyDescent="0.25">
      <c r="A3400" s="2" t="s">
        <v>2025</v>
      </c>
      <c r="B3400" s="3">
        <v>9</v>
      </c>
      <c r="C3400" s="3">
        <v>720</v>
      </c>
      <c r="D3400" s="3" t="s">
        <v>621</v>
      </c>
      <c r="E3400" s="3" t="str">
        <f>_xlfn.XLOOKUP(Tbl_BalanceHistory[[#This Row],[RespAgy]],Tbl_Agencies[Agy Code],Tbl_Agencies[Agy Sort])</f>
        <v>138000</v>
      </c>
      <c r="F3400" s="2" t="str">
        <f>Tbl_BalanceHistory[[#This Row],[RespAgy]]&amp;": "&amp;Tbl_BalanceHistory[[#This Row],[RespAgency]]</f>
        <v>720: Department of Behavioral Health and Developmental Services</v>
      </c>
      <c r="G3400" s="3">
        <v>793</v>
      </c>
      <c r="H3400" s="3" t="s">
        <v>642</v>
      </c>
      <c r="I3400" s="3" t="str">
        <f>_xlfn.XLOOKUP(Tbl_BalanceHistory[[#This Row],[AgyCode]],Tbl_Agencies[Agy Code],Tbl_Agencies[Agy Sort])</f>
        <v>141000</v>
      </c>
      <c r="J3400" s="2" t="str">
        <f>Tbl_BalanceHistory[[#This Row],[AgyCode]]&amp;": "&amp;Tbl_BalanceHistory[[#This Row],[Agency Name]]</f>
        <v>793: Intellectual Disabilities Training Centers</v>
      </c>
      <c r="K3400" s="1">
        <v>2016</v>
      </c>
      <c r="L3400" s="3">
        <v>498</v>
      </c>
      <c r="M3400" s="3" t="s">
        <v>639</v>
      </c>
      <c r="N3400" s="2" t="str">
        <f>Tbl_BalanceHistory[[#This Row],[ProgramCode]]&amp;": "&amp;Tbl_BalanceHistory[[#This Row],[Program Name]]</f>
        <v>498: Facility Administrative and Support Services</v>
      </c>
      <c r="O3400" s="3" t="s">
        <v>1730</v>
      </c>
      <c r="P3400" s="1" t="str">
        <f>IF(Tbl_BalanceHistory[[#This Row],[FundCode]]="0100","GF",IF(Tbl_BalanceHistory[[#This Row],[FundCode]]="01000","GF","Hi Ed / OCR"))</f>
        <v>GF</v>
      </c>
      <c r="Q3400" s="5">
        <v>40644</v>
      </c>
      <c r="R3400" s="5">
        <v>0</v>
      </c>
      <c r="S3400" s="5">
        <v>40644</v>
      </c>
      <c r="T3400" s="5">
        <v>0</v>
      </c>
      <c r="U3400" s="3"/>
      <c r="V3400" s="5">
        <v>40644</v>
      </c>
      <c r="W3400" s="5">
        <v>0</v>
      </c>
      <c r="X3400" s="5"/>
      <c r="Y3400" s="5"/>
      <c r="Z3400" s="5">
        <f>Tbl_BalanceHistory[[#This Row],[Discretionary Recommended - Pre 2022]]+Tbl_BalanceHistory[[#This Row],[Discretionary Balance Recommended: Policy]]+Tbl_BalanceHistory[[#This Row],[Discretionary Balance Recommended: Commitments]]</f>
        <v>0</v>
      </c>
      <c r="AA3400" s="5">
        <f>Tbl_BalanceHistory[[#This Row],[Discretionary Balance]]-Tbl_BalanceHistory[[#This Row],[Discretionary Reappropriation]]</f>
        <v>40644</v>
      </c>
      <c r="AB3400" s="2"/>
      <c r="AC3400" s="2"/>
      <c r="AD3400" s="2"/>
      <c r="AE3400" s="2"/>
    </row>
    <row r="3401" spans="1:31" ht="60" x14ac:dyDescent="0.25">
      <c r="A3401" s="2" t="s">
        <v>2025</v>
      </c>
      <c r="B3401" s="3">
        <v>9</v>
      </c>
      <c r="C3401" s="3">
        <v>720</v>
      </c>
      <c r="D3401" s="3" t="s">
        <v>621</v>
      </c>
      <c r="E3401" s="3" t="str">
        <f>_xlfn.XLOOKUP(Tbl_BalanceHistory[[#This Row],[RespAgy]],Tbl_Agencies[Agy Code],Tbl_Agencies[Agy Sort])</f>
        <v>138000</v>
      </c>
      <c r="F3401" s="2" t="str">
        <f>Tbl_BalanceHistory[[#This Row],[RespAgy]]&amp;": "&amp;Tbl_BalanceHistory[[#This Row],[RespAgency]]</f>
        <v>720: Department of Behavioral Health and Developmental Services</v>
      </c>
      <c r="G3401" s="3">
        <v>793</v>
      </c>
      <c r="H3401" s="3" t="s">
        <v>642</v>
      </c>
      <c r="I3401" s="3" t="str">
        <f>_xlfn.XLOOKUP(Tbl_BalanceHistory[[#This Row],[AgyCode]],Tbl_Agencies[Agy Code],Tbl_Agencies[Agy Sort])</f>
        <v>141000</v>
      </c>
      <c r="J3401" s="2" t="str">
        <f>Tbl_BalanceHistory[[#This Row],[AgyCode]]&amp;": "&amp;Tbl_BalanceHistory[[#This Row],[Agency Name]]</f>
        <v>793: Intellectual Disabilities Training Centers</v>
      </c>
      <c r="K3401" s="1">
        <v>2017</v>
      </c>
      <c r="L3401" s="3">
        <v>498</v>
      </c>
      <c r="M3401" s="3" t="s">
        <v>639</v>
      </c>
      <c r="N3401" s="2" t="str">
        <f>Tbl_BalanceHistory[[#This Row],[ProgramCode]]&amp;": "&amp;Tbl_BalanceHistory[[#This Row],[Program Name]]</f>
        <v>498: Facility Administrative and Support Services</v>
      </c>
      <c r="O3401" s="3" t="s">
        <v>886</v>
      </c>
      <c r="P3401" s="1" t="str">
        <f>IF(Tbl_BalanceHistory[[#This Row],[FundCode]]="0100","GF",IF(Tbl_BalanceHistory[[#This Row],[FundCode]]="01000","GF","Hi Ed / OCR"))</f>
        <v>GF</v>
      </c>
      <c r="Q3401" s="5">
        <v>143630.84</v>
      </c>
      <c r="R3401" s="5">
        <v>0</v>
      </c>
      <c r="S3401" s="5">
        <v>143630</v>
      </c>
      <c r="T3401" s="5">
        <v>0</v>
      </c>
      <c r="U3401" s="3"/>
      <c r="V3401" s="5">
        <v>143630</v>
      </c>
      <c r="W3401" s="5">
        <v>0</v>
      </c>
      <c r="X3401" s="5"/>
      <c r="Y3401" s="5"/>
      <c r="Z3401" s="5">
        <f>Tbl_BalanceHistory[[#This Row],[Discretionary Recommended - Pre 2022]]+Tbl_BalanceHistory[[#This Row],[Discretionary Balance Recommended: Policy]]+Tbl_BalanceHistory[[#This Row],[Discretionary Balance Recommended: Commitments]]</f>
        <v>0</v>
      </c>
      <c r="AA3401" s="5">
        <f>Tbl_BalanceHistory[[#This Row],[Discretionary Balance]]-Tbl_BalanceHistory[[#This Row],[Discretionary Reappropriation]]</f>
        <v>143630</v>
      </c>
      <c r="AB3401" s="2"/>
      <c r="AC3401" s="2"/>
      <c r="AD3401" s="2"/>
      <c r="AE3401" s="2"/>
    </row>
    <row r="3402" spans="1:31" ht="60" x14ac:dyDescent="0.25">
      <c r="A3402" s="2" t="s">
        <v>2025</v>
      </c>
      <c r="B3402" s="3">
        <v>9</v>
      </c>
      <c r="C3402" s="3">
        <v>720</v>
      </c>
      <c r="D3402" s="3" t="s">
        <v>621</v>
      </c>
      <c r="E3402" s="3" t="str">
        <f>_xlfn.XLOOKUP(Tbl_BalanceHistory[[#This Row],[RespAgy]],Tbl_Agencies[Agy Code],Tbl_Agencies[Agy Sort])</f>
        <v>138000</v>
      </c>
      <c r="F3402" s="2" t="str">
        <f>Tbl_BalanceHistory[[#This Row],[RespAgy]]&amp;": "&amp;Tbl_BalanceHistory[[#This Row],[RespAgency]]</f>
        <v>720: Department of Behavioral Health and Developmental Services</v>
      </c>
      <c r="G3402" s="3">
        <v>793</v>
      </c>
      <c r="H3402" s="3" t="s">
        <v>642</v>
      </c>
      <c r="I3402" s="3" t="str">
        <f>_xlfn.XLOOKUP(Tbl_BalanceHistory[[#This Row],[AgyCode]],Tbl_Agencies[Agy Code],Tbl_Agencies[Agy Sort])</f>
        <v>141000</v>
      </c>
      <c r="J3402" s="2" t="str">
        <f>Tbl_BalanceHistory[[#This Row],[AgyCode]]&amp;": "&amp;Tbl_BalanceHistory[[#This Row],[Agency Name]]</f>
        <v>793: Intellectual Disabilities Training Centers</v>
      </c>
      <c r="K3402" s="1">
        <v>2018</v>
      </c>
      <c r="L3402" s="3">
        <v>498</v>
      </c>
      <c r="M3402" s="3" t="s">
        <v>639</v>
      </c>
      <c r="N3402" s="2" t="str">
        <f>Tbl_BalanceHistory[[#This Row],[ProgramCode]]&amp;": "&amp;Tbl_BalanceHistory[[#This Row],[Program Name]]</f>
        <v>498: Facility Administrative and Support Services</v>
      </c>
      <c r="O3402" s="3" t="s">
        <v>886</v>
      </c>
      <c r="P3402" s="1" t="str">
        <f>IF(Tbl_BalanceHistory[[#This Row],[FundCode]]="0100","GF",IF(Tbl_BalanceHistory[[#This Row],[FundCode]]="01000","GF","Hi Ed / OCR"))</f>
        <v>GF</v>
      </c>
      <c r="Q3402" s="5">
        <v>0</v>
      </c>
      <c r="R3402" s="5">
        <v>0</v>
      </c>
      <c r="S3402" s="5">
        <v>0</v>
      </c>
      <c r="T3402" s="5">
        <v>0</v>
      </c>
      <c r="U3402" s="3"/>
      <c r="V3402" s="5">
        <v>0</v>
      </c>
      <c r="W3402" s="5">
        <v>0</v>
      </c>
      <c r="X3402" s="5"/>
      <c r="Y3402" s="5"/>
      <c r="Z3402" s="5">
        <f>Tbl_BalanceHistory[[#This Row],[Discretionary Recommended - Pre 2022]]+Tbl_BalanceHistory[[#This Row],[Discretionary Balance Recommended: Policy]]+Tbl_BalanceHistory[[#This Row],[Discretionary Balance Recommended: Commitments]]</f>
        <v>0</v>
      </c>
      <c r="AA3402" s="5">
        <f>Tbl_BalanceHistory[[#This Row],[Discretionary Balance]]-Tbl_BalanceHistory[[#This Row],[Discretionary Reappropriation]]</f>
        <v>0</v>
      </c>
      <c r="AB3402" s="2"/>
      <c r="AC3402" s="2"/>
      <c r="AD3402" s="2"/>
      <c r="AE3402" s="2"/>
    </row>
    <row r="3403" spans="1:31" ht="60" x14ac:dyDescent="0.25">
      <c r="A3403" s="2" t="s">
        <v>2025</v>
      </c>
      <c r="B3403" s="3">
        <v>9</v>
      </c>
      <c r="C3403" s="3">
        <v>720</v>
      </c>
      <c r="D3403" s="3" t="s">
        <v>621</v>
      </c>
      <c r="E3403" s="3" t="str">
        <f>_xlfn.XLOOKUP(Tbl_BalanceHistory[[#This Row],[RespAgy]],Tbl_Agencies[Agy Code],Tbl_Agencies[Agy Sort])</f>
        <v>138000</v>
      </c>
      <c r="F3403" s="2" t="str">
        <f>Tbl_BalanceHistory[[#This Row],[RespAgy]]&amp;": "&amp;Tbl_BalanceHistory[[#This Row],[RespAgency]]</f>
        <v>720: Department of Behavioral Health and Developmental Services</v>
      </c>
      <c r="G3403" s="3">
        <v>793</v>
      </c>
      <c r="H3403" s="3" t="s">
        <v>642</v>
      </c>
      <c r="I3403" s="3" t="str">
        <f>_xlfn.XLOOKUP(Tbl_BalanceHistory[[#This Row],[AgyCode]],Tbl_Agencies[Agy Code],Tbl_Agencies[Agy Sort])</f>
        <v>141000</v>
      </c>
      <c r="J3403" s="2" t="str">
        <f>Tbl_BalanceHistory[[#This Row],[AgyCode]]&amp;": "&amp;Tbl_BalanceHistory[[#This Row],[Agency Name]]</f>
        <v>793: Intellectual Disabilities Training Centers</v>
      </c>
      <c r="K3403" s="1">
        <v>2019</v>
      </c>
      <c r="L3403" s="3">
        <v>498</v>
      </c>
      <c r="M3403" s="3" t="s">
        <v>639</v>
      </c>
      <c r="N3403" s="2" t="str">
        <f>Tbl_BalanceHistory[[#This Row],[ProgramCode]]&amp;": "&amp;Tbl_BalanceHistory[[#This Row],[Program Name]]</f>
        <v>498: Facility Administrative and Support Services</v>
      </c>
      <c r="O3403" s="3" t="s">
        <v>886</v>
      </c>
      <c r="P3403" s="1" t="str">
        <f>IF(Tbl_BalanceHistory[[#This Row],[FundCode]]="0100","GF",IF(Tbl_BalanceHistory[[#This Row],[FundCode]]="01000","GF","Hi Ed / OCR"))</f>
        <v>GF</v>
      </c>
      <c r="Q3403" s="5">
        <v>71502</v>
      </c>
      <c r="R3403" s="5">
        <v>0</v>
      </c>
      <c r="S3403" s="5">
        <v>71502</v>
      </c>
      <c r="T3403" s="5">
        <v>0</v>
      </c>
      <c r="U3403" s="3"/>
      <c r="V3403" s="5">
        <v>71502</v>
      </c>
      <c r="W3403" s="5">
        <v>0</v>
      </c>
      <c r="X3403" s="5"/>
      <c r="Y3403" s="5"/>
      <c r="Z3403" s="5">
        <f>Tbl_BalanceHistory[[#This Row],[Discretionary Recommended - Pre 2022]]+Tbl_BalanceHistory[[#This Row],[Discretionary Balance Recommended: Policy]]+Tbl_BalanceHistory[[#This Row],[Discretionary Balance Recommended: Commitments]]</f>
        <v>0</v>
      </c>
      <c r="AA3403" s="5">
        <f>Tbl_BalanceHistory[[#This Row],[Discretionary Balance]]-Tbl_BalanceHistory[[#This Row],[Discretionary Reappropriation]]</f>
        <v>71502</v>
      </c>
      <c r="AB3403" s="2"/>
      <c r="AC3403" s="2"/>
      <c r="AD3403" s="2"/>
      <c r="AE3403" s="2"/>
    </row>
    <row r="3404" spans="1:31" ht="60" x14ac:dyDescent="0.25">
      <c r="A3404" s="2" t="s">
        <v>577</v>
      </c>
      <c r="B3404" s="3">
        <v>9</v>
      </c>
      <c r="C3404" s="3">
        <v>720</v>
      </c>
      <c r="D3404" s="3" t="s">
        <v>621</v>
      </c>
      <c r="E3404" s="3" t="str">
        <f>_xlfn.XLOOKUP(Tbl_BalanceHistory[[#This Row],[RespAgy]],Tbl_Agencies[Agy Code],Tbl_Agencies[Agy Sort])</f>
        <v>138000</v>
      </c>
      <c r="F3404" s="2" t="str">
        <f>Tbl_BalanceHistory[[#This Row],[RespAgy]]&amp;": "&amp;Tbl_BalanceHistory[[#This Row],[RespAgency]]</f>
        <v>720: Department of Behavioral Health and Developmental Services</v>
      </c>
      <c r="G3404" s="3">
        <v>793</v>
      </c>
      <c r="H3404" s="3" t="s">
        <v>642</v>
      </c>
      <c r="I3404" s="3" t="str">
        <f>_xlfn.XLOOKUP(Tbl_BalanceHistory[[#This Row],[AgyCode]],Tbl_Agencies[Agy Code],Tbl_Agencies[Agy Sort])</f>
        <v>141000</v>
      </c>
      <c r="J3404" s="2" t="str">
        <f>Tbl_BalanceHistory[[#This Row],[AgyCode]]&amp;": "&amp;Tbl_BalanceHistory[[#This Row],[Agency Name]]</f>
        <v>793: Intellectual Disabilities Training Centers</v>
      </c>
      <c r="K3404" s="1">
        <v>2020</v>
      </c>
      <c r="L3404" s="3">
        <v>498</v>
      </c>
      <c r="M3404" s="3" t="s">
        <v>639</v>
      </c>
      <c r="N3404" s="2" t="str">
        <f>Tbl_BalanceHistory[[#This Row],[ProgramCode]]&amp;": "&amp;Tbl_BalanceHistory[[#This Row],[Program Name]]</f>
        <v>498: Facility Administrative and Support Services</v>
      </c>
      <c r="O3404" s="3" t="s">
        <v>886</v>
      </c>
      <c r="P3404" s="1" t="str">
        <f>IF(Tbl_BalanceHistory[[#This Row],[FundCode]]="0100","GF",IF(Tbl_BalanceHistory[[#This Row],[FundCode]]="01000","GF","Hi Ed / OCR"))</f>
        <v>GF</v>
      </c>
      <c r="Q3404" s="5">
        <v>198404</v>
      </c>
      <c r="R3404" s="5">
        <v>0</v>
      </c>
      <c r="S3404" s="5">
        <v>198404</v>
      </c>
      <c r="T3404" s="5">
        <v>0</v>
      </c>
      <c r="U3404" s="3"/>
      <c r="V3404" s="5">
        <v>198404</v>
      </c>
      <c r="W3404" s="5">
        <v>0</v>
      </c>
      <c r="X3404" s="5"/>
      <c r="Y3404" s="5"/>
      <c r="Z3404" s="5">
        <f>Tbl_BalanceHistory[[#This Row],[Discretionary Recommended - Pre 2022]]+Tbl_BalanceHistory[[#This Row],[Discretionary Balance Recommended: Policy]]+Tbl_BalanceHistory[[#This Row],[Discretionary Balance Recommended: Commitments]]</f>
        <v>0</v>
      </c>
      <c r="AA3404" s="5">
        <f>Tbl_BalanceHistory[[#This Row],[Discretionary Balance]]-Tbl_BalanceHistory[[#This Row],[Discretionary Reappropriation]]</f>
        <v>198404</v>
      </c>
      <c r="AB3404" s="2"/>
      <c r="AC3404" s="2"/>
      <c r="AD3404" s="2"/>
      <c r="AE3404" s="2"/>
    </row>
    <row r="3405" spans="1:31" ht="60" x14ac:dyDescent="0.25">
      <c r="A3405" s="2" t="s">
        <v>2025</v>
      </c>
      <c r="B3405" s="3">
        <v>9</v>
      </c>
      <c r="C3405" s="3">
        <v>720</v>
      </c>
      <c r="D3405" s="3" t="s">
        <v>621</v>
      </c>
      <c r="E3405" s="3" t="str">
        <f>_xlfn.XLOOKUP(Tbl_BalanceHistory[[#This Row],[RespAgy]],Tbl_Agencies[Agy Code],Tbl_Agencies[Agy Sort])</f>
        <v>138000</v>
      </c>
      <c r="F3405" s="2" t="str">
        <f>Tbl_BalanceHistory[[#This Row],[RespAgy]]&amp;": "&amp;Tbl_BalanceHistory[[#This Row],[RespAgency]]</f>
        <v>720: Department of Behavioral Health and Developmental Services</v>
      </c>
      <c r="G3405" s="3">
        <v>794</v>
      </c>
      <c r="H3405" s="3" t="s">
        <v>645</v>
      </c>
      <c r="I3405" s="3" t="str">
        <f>_xlfn.XLOOKUP(Tbl_BalanceHistory[[#This Row],[AgyCode]],Tbl_Agencies[Agy Code],Tbl_Agencies[Agy Sort])</f>
        <v>142000</v>
      </c>
      <c r="J3405" s="2" t="str">
        <f>Tbl_BalanceHistory[[#This Row],[AgyCode]]&amp;": "&amp;Tbl_BalanceHistory[[#This Row],[Agency Name]]</f>
        <v>794: Virginia Center for Behavioral Rehabilitation</v>
      </c>
      <c r="K3405" s="1">
        <v>2014</v>
      </c>
      <c r="L3405" s="3">
        <v>197</v>
      </c>
      <c r="M3405" s="3" t="s">
        <v>401</v>
      </c>
      <c r="N3405" s="2" t="str">
        <f>Tbl_BalanceHistory[[#This Row],[ProgramCode]]&amp;": "&amp;Tbl_BalanceHistory[[#This Row],[Program Name]]</f>
        <v>197: Instruction</v>
      </c>
      <c r="O3405" s="3" t="s">
        <v>1730</v>
      </c>
      <c r="P3405" s="1" t="str">
        <f>IF(Tbl_BalanceHistory[[#This Row],[FundCode]]="0100","GF",IF(Tbl_BalanceHistory[[#This Row],[FundCode]]="01000","GF","Hi Ed / OCR"))</f>
        <v>GF</v>
      </c>
      <c r="Q3405" s="5">
        <v>295000</v>
      </c>
      <c r="R3405" s="5">
        <v>295000</v>
      </c>
      <c r="S3405" s="5">
        <v>0</v>
      </c>
      <c r="T3405" s="5">
        <v>0</v>
      </c>
      <c r="U3405" s="3"/>
      <c r="V3405" s="5">
        <v>0</v>
      </c>
      <c r="W3405" s="5">
        <v>0</v>
      </c>
      <c r="X3405" s="5"/>
      <c r="Y3405" s="5"/>
      <c r="Z3405" s="5">
        <f>Tbl_BalanceHistory[[#This Row],[Discretionary Recommended - Pre 2022]]+Tbl_BalanceHistory[[#This Row],[Discretionary Balance Recommended: Policy]]+Tbl_BalanceHistory[[#This Row],[Discretionary Balance Recommended: Commitments]]</f>
        <v>0</v>
      </c>
      <c r="AA3405" s="5">
        <f>Tbl_BalanceHistory[[#This Row],[Discretionary Balance]]-Tbl_BalanceHistory[[#This Row],[Discretionary Reappropriation]]</f>
        <v>0</v>
      </c>
      <c r="AB3405" s="2"/>
      <c r="AC3405" s="2"/>
      <c r="AD3405" s="2"/>
      <c r="AE3405" s="2"/>
    </row>
    <row r="3406" spans="1:31" ht="60" x14ac:dyDescent="0.25">
      <c r="A3406" s="2" t="s">
        <v>2025</v>
      </c>
      <c r="B3406" s="3">
        <v>9</v>
      </c>
      <c r="C3406" s="3">
        <v>720</v>
      </c>
      <c r="D3406" s="3" t="s">
        <v>621</v>
      </c>
      <c r="E3406" s="3" t="str">
        <f>_xlfn.XLOOKUP(Tbl_BalanceHistory[[#This Row],[RespAgy]],Tbl_Agencies[Agy Code],Tbl_Agencies[Agy Sort])</f>
        <v>138000</v>
      </c>
      <c r="F3406" s="2" t="str">
        <f>Tbl_BalanceHistory[[#This Row],[RespAgy]]&amp;": "&amp;Tbl_BalanceHistory[[#This Row],[RespAgency]]</f>
        <v>720: Department of Behavioral Health and Developmental Services</v>
      </c>
      <c r="G3406" s="3">
        <v>794</v>
      </c>
      <c r="H3406" s="3" t="s">
        <v>645</v>
      </c>
      <c r="I3406" s="3" t="str">
        <f>_xlfn.XLOOKUP(Tbl_BalanceHistory[[#This Row],[AgyCode]],Tbl_Agencies[Agy Code],Tbl_Agencies[Agy Sort])</f>
        <v>142000</v>
      </c>
      <c r="J3406" s="2" t="str">
        <f>Tbl_BalanceHistory[[#This Row],[AgyCode]]&amp;": "&amp;Tbl_BalanceHistory[[#This Row],[Agency Name]]</f>
        <v>794: Virginia Center for Behavioral Rehabilitation</v>
      </c>
      <c r="K3406" s="1">
        <v>2015</v>
      </c>
      <c r="L3406" s="3">
        <v>197</v>
      </c>
      <c r="M3406" s="3" t="s">
        <v>401</v>
      </c>
      <c r="N3406" s="2" t="str">
        <f>Tbl_BalanceHistory[[#This Row],[ProgramCode]]&amp;": "&amp;Tbl_BalanceHistory[[#This Row],[Program Name]]</f>
        <v>197: Instruction</v>
      </c>
      <c r="O3406" s="3" t="s">
        <v>1730</v>
      </c>
      <c r="P3406" s="1" t="str">
        <f>IF(Tbl_BalanceHistory[[#This Row],[FundCode]]="0100","GF",IF(Tbl_BalanceHistory[[#This Row],[FundCode]]="01000","GF","Hi Ed / OCR"))</f>
        <v>GF</v>
      </c>
      <c r="Q3406" s="5">
        <v>248525</v>
      </c>
      <c r="R3406" s="5">
        <v>248525</v>
      </c>
      <c r="S3406" s="5">
        <v>0</v>
      </c>
      <c r="T3406" s="5">
        <v>0</v>
      </c>
      <c r="U3406" s="3"/>
      <c r="V3406" s="5">
        <v>0</v>
      </c>
      <c r="W3406" s="5">
        <v>0</v>
      </c>
      <c r="X3406" s="5"/>
      <c r="Y3406" s="5"/>
      <c r="Z3406" s="5">
        <f>Tbl_BalanceHistory[[#This Row],[Discretionary Recommended - Pre 2022]]+Tbl_BalanceHistory[[#This Row],[Discretionary Balance Recommended: Policy]]+Tbl_BalanceHistory[[#This Row],[Discretionary Balance Recommended: Commitments]]</f>
        <v>0</v>
      </c>
      <c r="AA3406" s="5">
        <f>Tbl_BalanceHistory[[#This Row],[Discretionary Balance]]-Tbl_BalanceHistory[[#This Row],[Discretionary Reappropriation]]</f>
        <v>0</v>
      </c>
      <c r="AB3406" s="2"/>
      <c r="AC3406" s="2"/>
      <c r="AD3406" s="2"/>
      <c r="AE3406" s="2"/>
    </row>
    <row r="3407" spans="1:31" ht="60" x14ac:dyDescent="0.25">
      <c r="A3407" s="2" t="s">
        <v>2025</v>
      </c>
      <c r="B3407" s="3">
        <v>9</v>
      </c>
      <c r="C3407" s="3">
        <v>720</v>
      </c>
      <c r="D3407" s="3" t="s">
        <v>621</v>
      </c>
      <c r="E3407" s="3" t="str">
        <f>_xlfn.XLOOKUP(Tbl_BalanceHistory[[#This Row],[RespAgy]],Tbl_Agencies[Agy Code],Tbl_Agencies[Agy Sort])</f>
        <v>138000</v>
      </c>
      <c r="F3407" s="2" t="str">
        <f>Tbl_BalanceHistory[[#This Row],[RespAgy]]&amp;": "&amp;Tbl_BalanceHistory[[#This Row],[RespAgency]]</f>
        <v>720: Department of Behavioral Health and Developmental Services</v>
      </c>
      <c r="G3407" s="3">
        <v>794</v>
      </c>
      <c r="H3407" s="3" t="s">
        <v>645</v>
      </c>
      <c r="I3407" s="3" t="str">
        <f>_xlfn.XLOOKUP(Tbl_BalanceHistory[[#This Row],[AgyCode]],Tbl_Agencies[Agy Code],Tbl_Agencies[Agy Sort])</f>
        <v>142000</v>
      </c>
      <c r="J3407" s="2" t="str">
        <f>Tbl_BalanceHistory[[#This Row],[AgyCode]]&amp;": "&amp;Tbl_BalanceHistory[[#This Row],[Agency Name]]</f>
        <v>794: Virginia Center for Behavioral Rehabilitation</v>
      </c>
      <c r="K3407" s="1">
        <v>2016</v>
      </c>
      <c r="L3407" s="3">
        <v>197</v>
      </c>
      <c r="M3407" s="3" t="s">
        <v>401</v>
      </c>
      <c r="N3407" s="2" t="str">
        <f>Tbl_BalanceHistory[[#This Row],[ProgramCode]]&amp;": "&amp;Tbl_BalanceHistory[[#This Row],[Program Name]]</f>
        <v>197: Instruction</v>
      </c>
      <c r="O3407" s="3" t="s">
        <v>1730</v>
      </c>
      <c r="P3407" s="1" t="str">
        <f>IF(Tbl_BalanceHistory[[#This Row],[FundCode]]="0100","GF",IF(Tbl_BalanceHistory[[#This Row],[FundCode]]="01000","GF","Hi Ed / OCR"))</f>
        <v>GF</v>
      </c>
      <c r="Q3407" s="5">
        <v>230365</v>
      </c>
      <c r="R3407" s="5">
        <v>230365</v>
      </c>
      <c r="S3407" s="5">
        <v>0</v>
      </c>
      <c r="T3407" s="5">
        <v>0</v>
      </c>
      <c r="U3407" s="3"/>
      <c r="V3407" s="5">
        <v>0</v>
      </c>
      <c r="W3407" s="5">
        <v>0</v>
      </c>
      <c r="X3407" s="5"/>
      <c r="Y3407" s="5"/>
      <c r="Z3407" s="5">
        <f>Tbl_BalanceHistory[[#This Row],[Discretionary Recommended - Pre 2022]]+Tbl_BalanceHistory[[#This Row],[Discretionary Balance Recommended: Policy]]+Tbl_BalanceHistory[[#This Row],[Discretionary Balance Recommended: Commitments]]</f>
        <v>0</v>
      </c>
      <c r="AA3407" s="5">
        <f>Tbl_BalanceHistory[[#This Row],[Discretionary Balance]]-Tbl_BalanceHistory[[#This Row],[Discretionary Reappropriation]]</f>
        <v>0</v>
      </c>
      <c r="AB3407" s="2"/>
      <c r="AC3407" s="2"/>
      <c r="AD3407" s="2"/>
      <c r="AE3407" s="2"/>
    </row>
    <row r="3408" spans="1:31" ht="60" x14ac:dyDescent="0.25">
      <c r="A3408" s="2" t="s">
        <v>2025</v>
      </c>
      <c r="B3408" s="3">
        <v>9</v>
      </c>
      <c r="C3408" s="3">
        <v>720</v>
      </c>
      <c r="D3408" s="3" t="s">
        <v>621</v>
      </c>
      <c r="E3408" s="3" t="str">
        <f>_xlfn.XLOOKUP(Tbl_BalanceHistory[[#This Row],[RespAgy]],Tbl_Agencies[Agy Code],Tbl_Agencies[Agy Sort])</f>
        <v>138000</v>
      </c>
      <c r="F3408" s="2" t="str">
        <f>Tbl_BalanceHistory[[#This Row],[RespAgy]]&amp;": "&amp;Tbl_BalanceHistory[[#This Row],[RespAgency]]</f>
        <v>720: Department of Behavioral Health and Developmental Services</v>
      </c>
      <c r="G3408" s="3">
        <v>794</v>
      </c>
      <c r="H3408" s="3" t="s">
        <v>645</v>
      </c>
      <c r="I3408" s="3" t="str">
        <f>_xlfn.XLOOKUP(Tbl_BalanceHistory[[#This Row],[AgyCode]],Tbl_Agencies[Agy Code],Tbl_Agencies[Agy Sort])</f>
        <v>142000</v>
      </c>
      <c r="J3408" s="2" t="str">
        <f>Tbl_BalanceHistory[[#This Row],[AgyCode]]&amp;": "&amp;Tbl_BalanceHistory[[#This Row],[Agency Name]]</f>
        <v>794: Virginia Center for Behavioral Rehabilitation</v>
      </c>
      <c r="K3408" s="1">
        <v>2017</v>
      </c>
      <c r="L3408" s="3">
        <v>197</v>
      </c>
      <c r="M3408" s="3" t="s">
        <v>401</v>
      </c>
      <c r="N3408" s="2" t="str">
        <f>Tbl_BalanceHistory[[#This Row],[ProgramCode]]&amp;": "&amp;Tbl_BalanceHistory[[#This Row],[Program Name]]</f>
        <v>197: Instruction</v>
      </c>
      <c r="O3408" s="3" t="s">
        <v>886</v>
      </c>
      <c r="P3408" s="1" t="str">
        <f>IF(Tbl_BalanceHistory[[#This Row],[FundCode]]="0100","GF",IF(Tbl_BalanceHistory[[#This Row],[FundCode]]="01000","GF","Hi Ed / OCR"))</f>
        <v>GF</v>
      </c>
      <c r="Q3408" s="5">
        <v>218480</v>
      </c>
      <c r="R3408" s="5">
        <v>218480</v>
      </c>
      <c r="S3408" s="5">
        <v>0</v>
      </c>
      <c r="T3408" s="5">
        <v>0</v>
      </c>
      <c r="U3408" s="3"/>
      <c r="V3408" s="5">
        <v>0</v>
      </c>
      <c r="W3408" s="5">
        <v>0</v>
      </c>
      <c r="X3408" s="5"/>
      <c r="Y3408" s="5"/>
      <c r="Z3408" s="5">
        <f>Tbl_BalanceHistory[[#This Row],[Discretionary Recommended - Pre 2022]]+Tbl_BalanceHistory[[#This Row],[Discretionary Balance Recommended: Policy]]+Tbl_BalanceHistory[[#This Row],[Discretionary Balance Recommended: Commitments]]</f>
        <v>0</v>
      </c>
      <c r="AA3408" s="5">
        <f>Tbl_BalanceHistory[[#This Row],[Discretionary Balance]]-Tbl_BalanceHistory[[#This Row],[Discretionary Reappropriation]]</f>
        <v>0</v>
      </c>
      <c r="AB3408" s="2"/>
      <c r="AC3408" s="2"/>
      <c r="AD3408" s="2"/>
      <c r="AE3408" s="2"/>
    </row>
    <row r="3409" spans="1:31" ht="60" x14ac:dyDescent="0.25">
      <c r="A3409" s="2" t="s">
        <v>2025</v>
      </c>
      <c r="B3409" s="3">
        <v>9</v>
      </c>
      <c r="C3409" s="3">
        <v>720</v>
      </c>
      <c r="D3409" s="3" t="s">
        <v>621</v>
      </c>
      <c r="E3409" s="3" t="str">
        <f>_xlfn.XLOOKUP(Tbl_BalanceHistory[[#This Row],[RespAgy]],Tbl_Agencies[Agy Code],Tbl_Agencies[Agy Sort])</f>
        <v>138000</v>
      </c>
      <c r="F3409" s="2" t="str">
        <f>Tbl_BalanceHistory[[#This Row],[RespAgy]]&amp;": "&amp;Tbl_BalanceHistory[[#This Row],[RespAgency]]</f>
        <v>720: Department of Behavioral Health and Developmental Services</v>
      </c>
      <c r="G3409" s="3">
        <v>794</v>
      </c>
      <c r="H3409" s="3" t="s">
        <v>645</v>
      </c>
      <c r="I3409" s="3" t="str">
        <f>_xlfn.XLOOKUP(Tbl_BalanceHistory[[#This Row],[AgyCode]],Tbl_Agencies[Agy Code],Tbl_Agencies[Agy Sort])</f>
        <v>142000</v>
      </c>
      <c r="J3409" s="2" t="str">
        <f>Tbl_BalanceHistory[[#This Row],[AgyCode]]&amp;": "&amp;Tbl_BalanceHistory[[#This Row],[Agency Name]]</f>
        <v>794: Virginia Center for Behavioral Rehabilitation</v>
      </c>
      <c r="K3409" s="1">
        <v>2018</v>
      </c>
      <c r="L3409" s="3">
        <v>197</v>
      </c>
      <c r="M3409" s="3" t="s">
        <v>401</v>
      </c>
      <c r="N3409" s="2" t="str">
        <f>Tbl_BalanceHistory[[#This Row],[ProgramCode]]&amp;": "&amp;Tbl_BalanceHistory[[#This Row],[Program Name]]</f>
        <v>197: Instruction</v>
      </c>
      <c r="O3409" s="3" t="s">
        <v>886</v>
      </c>
      <c r="P3409" s="1" t="str">
        <f>IF(Tbl_BalanceHistory[[#This Row],[FundCode]]="0100","GF",IF(Tbl_BalanceHistory[[#This Row],[FundCode]]="01000","GF","Hi Ed / OCR"))</f>
        <v>GF</v>
      </c>
      <c r="Q3409" s="5">
        <v>171980</v>
      </c>
      <c r="R3409" s="5">
        <v>171980</v>
      </c>
      <c r="S3409" s="5">
        <v>0</v>
      </c>
      <c r="T3409" s="5">
        <v>0</v>
      </c>
      <c r="U3409" s="3"/>
      <c r="V3409" s="5">
        <v>0</v>
      </c>
      <c r="W3409" s="5">
        <v>0</v>
      </c>
      <c r="X3409" s="5"/>
      <c r="Y3409" s="5"/>
      <c r="Z3409" s="5">
        <f>Tbl_BalanceHistory[[#This Row],[Discretionary Recommended - Pre 2022]]+Tbl_BalanceHistory[[#This Row],[Discretionary Balance Recommended: Policy]]+Tbl_BalanceHistory[[#This Row],[Discretionary Balance Recommended: Commitments]]</f>
        <v>0</v>
      </c>
      <c r="AA3409" s="5">
        <f>Tbl_BalanceHistory[[#This Row],[Discretionary Balance]]-Tbl_BalanceHistory[[#This Row],[Discretionary Reappropriation]]</f>
        <v>0</v>
      </c>
      <c r="AB3409" s="2"/>
      <c r="AC3409" s="2"/>
      <c r="AD3409" s="2"/>
      <c r="AE3409" s="2"/>
    </row>
    <row r="3410" spans="1:31" ht="60" x14ac:dyDescent="0.25">
      <c r="A3410" s="2" t="s">
        <v>2025</v>
      </c>
      <c r="B3410" s="3">
        <v>9</v>
      </c>
      <c r="C3410" s="3">
        <v>720</v>
      </c>
      <c r="D3410" s="3" t="s">
        <v>621</v>
      </c>
      <c r="E3410" s="3" t="str">
        <f>_xlfn.XLOOKUP(Tbl_BalanceHistory[[#This Row],[RespAgy]],Tbl_Agencies[Agy Code],Tbl_Agencies[Agy Sort])</f>
        <v>138000</v>
      </c>
      <c r="F3410" s="2" t="str">
        <f>Tbl_BalanceHistory[[#This Row],[RespAgy]]&amp;": "&amp;Tbl_BalanceHistory[[#This Row],[RespAgency]]</f>
        <v>720: Department of Behavioral Health and Developmental Services</v>
      </c>
      <c r="G3410" s="3">
        <v>794</v>
      </c>
      <c r="H3410" s="3" t="s">
        <v>645</v>
      </c>
      <c r="I3410" s="3" t="str">
        <f>_xlfn.XLOOKUP(Tbl_BalanceHistory[[#This Row],[AgyCode]],Tbl_Agencies[Agy Code],Tbl_Agencies[Agy Sort])</f>
        <v>142000</v>
      </c>
      <c r="J3410" s="2" t="str">
        <f>Tbl_BalanceHistory[[#This Row],[AgyCode]]&amp;": "&amp;Tbl_BalanceHistory[[#This Row],[Agency Name]]</f>
        <v>794: Virginia Center for Behavioral Rehabilitation</v>
      </c>
      <c r="K3410" s="1">
        <v>2019</v>
      </c>
      <c r="L3410" s="3">
        <v>197</v>
      </c>
      <c r="M3410" s="3" t="s">
        <v>401</v>
      </c>
      <c r="N3410" s="2" t="str">
        <f>Tbl_BalanceHistory[[#This Row],[ProgramCode]]&amp;": "&amp;Tbl_BalanceHistory[[#This Row],[Program Name]]</f>
        <v>197: Instruction</v>
      </c>
      <c r="O3410" s="3" t="s">
        <v>886</v>
      </c>
      <c r="P3410" s="1" t="str">
        <f>IF(Tbl_BalanceHistory[[#This Row],[FundCode]]="0100","GF",IF(Tbl_BalanceHistory[[#This Row],[FundCode]]="01000","GF","Hi Ed / OCR"))</f>
        <v>GF</v>
      </c>
      <c r="Q3410" s="5">
        <v>169847</v>
      </c>
      <c r="R3410" s="5">
        <v>169847</v>
      </c>
      <c r="S3410" s="5">
        <v>0</v>
      </c>
      <c r="T3410" s="5">
        <v>0</v>
      </c>
      <c r="U3410" s="3"/>
      <c r="V3410" s="5">
        <v>0</v>
      </c>
      <c r="W3410" s="5">
        <v>0</v>
      </c>
      <c r="X3410" s="5"/>
      <c r="Y3410" s="5"/>
      <c r="Z3410" s="5">
        <f>Tbl_BalanceHistory[[#This Row],[Discretionary Recommended - Pre 2022]]+Tbl_BalanceHistory[[#This Row],[Discretionary Balance Recommended: Policy]]+Tbl_BalanceHistory[[#This Row],[Discretionary Balance Recommended: Commitments]]</f>
        <v>0</v>
      </c>
      <c r="AA3410" s="5">
        <f>Tbl_BalanceHistory[[#This Row],[Discretionary Balance]]-Tbl_BalanceHistory[[#This Row],[Discretionary Reappropriation]]</f>
        <v>0</v>
      </c>
      <c r="AB3410" s="2"/>
      <c r="AC3410" s="2"/>
      <c r="AD3410" s="2"/>
      <c r="AE3410" s="2"/>
    </row>
    <row r="3411" spans="1:31" ht="60" x14ac:dyDescent="0.25">
      <c r="A3411" s="2" t="s">
        <v>577</v>
      </c>
      <c r="B3411" s="3">
        <v>9</v>
      </c>
      <c r="C3411" s="3">
        <v>720</v>
      </c>
      <c r="D3411" s="3" t="s">
        <v>621</v>
      </c>
      <c r="E3411" s="3" t="str">
        <f>_xlfn.XLOOKUP(Tbl_BalanceHistory[[#This Row],[RespAgy]],Tbl_Agencies[Agy Code],Tbl_Agencies[Agy Sort])</f>
        <v>138000</v>
      </c>
      <c r="F3411" s="2" t="str">
        <f>Tbl_BalanceHistory[[#This Row],[RespAgy]]&amp;": "&amp;Tbl_BalanceHistory[[#This Row],[RespAgency]]</f>
        <v>720: Department of Behavioral Health and Developmental Services</v>
      </c>
      <c r="G3411" s="3">
        <v>794</v>
      </c>
      <c r="H3411" s="3" t="s">
        <v>645</v>
      </c>
      <c r="I3411" s="3" t="str">
        <f>_xlfn.XLOOKUP(Tbl_BalanceHistory[[#This Row],[AgyCode]],Tbl_Agencies[Agy Code],Tbl_Agencies[Agy Sort])</f>
        <v>142000</v>
      </c>
      <c r="J3411" s="2" t="str">
        <f>Tbl_BalanceHistory[[#This Row],[AgyCode]]&amp;": "&amp;Tbl_BalanceHistory[[#This Row],[Agency Name]]</f>
        <v>794: Virginia Center for Behavioral Rehabilitation</v>
      </c>
      <c r="K3411" s="1">
        <v>2020</v>
      </c>
      <c r="L3411" s="3">
        <v>197</v>
      </c>
      <c r="M3411" s="3" t="s">
        <v>401</v>
      </c>
      <c r="N3411" s="2" t="str">
        <f>Tbl_BalanceHistory[[#This Row],[ProgramCode]]&amp;": "&amp;Tbl_BalanceHistory[[#This Row],[Program Name]]</f>
        <v>197: Instruction</v>
      </c>
      <c r="O3411" s="3" t="s">
        <v>886</v>
      </c>
      <c r="P3411" s="1" t="str">
        <f>IF(Tbl_BalanceHistory[[#This Row],[FundCode]]="0100","GF",IF(Tbl_BalanceHistory[[#This Row],[FundCode]]="01000","GF","Hi Ed / OCR"))</f>
        <v>GF</v>
      </c>
      <c r="Q3411" s="5">
        <v>163000</v>
      </c>
      <c r="R3411" s="5">
        <v>163000</v>
      </c>
      <c r="S3411" s="5">
        <v>0</v>
      </c>
      <c r="T3411" s="5">
        <v>0</v>
      </c>
      <c r="U3411" s="3"/>
      <c r="V3411" s="5">
        <v>0</v>
      </c>
      <c r="W3411" s="5">
        <v>0</v>
      </c>
      <c r="X3411" s="5"/>
      <c r="Y3411" s="5"/>
      <c r="Z3411" s="5">
        <f>Tbl_BalanceHistory[[#This Row],[Discretionary Recommended - Pre 2022]]+Tbl_BalanceHistory[[#This Row],[Discretionary Balance Recommended: Policy]]+Tbl_BalanceHistory[[#This Row],[Discretionary Balance Recommended: Commitments]]</f>
        <v>0</v>
      </c>
      <c r="AA3411" s="5">
        <f>Tbl_BalanceHistory[[#This Row],[Discretionary Balance]]-Tbl_BalanceHistory[[#This Row],[Discretionary Reappropriation]]</f>
        <v>0</v>
      </c>
      <c r="AB3411" s="2"/>
      <c r="AC3411" s="2"/>
      <c r="AD3411" s="2"/>
      <c r="AE3411" s="2"/>
    </row>
    <row r="3412" spans="1:31" ht="60" x14ac:dyDescent="0.25">
      <c r="A3412" s="2" t="s">
        <v>2025</v>
      </c>
      <c r="B3412" s="3">
        <v>9</v>
      </c>
      <c r="C3412" s="3">
        <v>720</v>
      </c>
      <c r="D3412" s="3" t="s">
        <v>621</v>
      </c>
      <c r="E3412" s="3" t="str">
        <f>_xlfn.XLOOKUP(Tbl_BalanceHistory[[#This Row],[RespAgy]],Tbl_Agencies[Agy Code],Tbl_Agencies[Agy Sort])</f>
        <v>138000</v>
      </c>
      <c r="F3412" s="2" t="str">
        <f>Tbl_BalanceHistory[[#This Row],[RespAgy]]&amp;": "&amp;Tbl_BalanceHistory[[#This Row],[RespAgency]]</f>
        <v>720: Department of Behavioral Health and Developmental Services</v>
      </c>
      <c r="G3412" s="3">
        <v>794</v>
      </c>
      <c r="H3412" s="3" t="s">
        <v>645</v>
      </c>
      <c r="I3412" s="3" t="str">
        <f>_xlfn.XLOOKUP(Tbl_BalanceHistory[[#This Row],[AgyCode]],Tbl_Agencies[Agy Code],Tbl_Agencies[Agy Sort])</f>
        <v>142000</v>
      </c>
      <c r="J3412" s="2" t="str">
        <f>Tbl_BalanceHistory[[#This Row],[AgyCode]]&amp;": "&amp;Tbl_BalanceHistory[[#This Row],[Agency Name]]</f>
        <v>794: Virginia Center for Behavioral Rehabilitation</v>
      </c>
      <c r="K3412" s="1">
        <v>2014</v>
      </c>
      <c r="L3412" s="3">
        <v>357</v>
      </c>
      <c r="M3412" s="3" t="s">
        <v>635</v>
      </c>
      <c r="N3412" s="2" t="str">
        <f>Tbl_BalanceHistory[[#This Row],[ProgramCode]]&amp;": "&amp;Tbl_BalanceHistory[[#This Row],[Program Name]]</f>
        <v>357: Secure Confinement</v>
      </c>
      <c r="O3412" s="3" t="s">
        <v>1730</v>
      </c>
      <c r="P3412" s="1" t="str">
        <f>IF(Tbl_BalanceHistory[[#This Row],[FundCode]]="0100","GF",IF(Tbl_BalanceHistory[[#This Row],[FundCode]]="01000","GF","Hi Ed / OCR"))</f>
        <v>GF</v>
      </c>
      <c r="Q3412" s="5">
        <v>9072564</v>
      </c>
      <c r="R3412" s="5">
        <v>9072564</v>
      </c>
      <c r="S3412" s="5">
        <v>0</v>
      </c>
      <c r="T3412" s="5">
        <v>0</v>
      </c>
      <c r="U3412" s="3"/>
      <c r="V3412" s="5">
        <v>0</v>
      </c>
      <c r="W3412" s="5">
        <v>0</v>
      </c>
      <c r="X3412" s="5"/>
      <c r="Y3412" s="5"/>
      <c r="Z3412" s="5">
        <f>Tbl_BalanceHistory[[#This Row],[Discretionary Recommended - Pre 2022]]+Tbl_BalanceHistory[[#This Row],[Discretionary Balance Recommended: Policy]]+Tbl_BalanceHistory[[#This Row],[Discretionary Balance Recommended: Commitments]]</f>
        <v>0</v>
      </c>
      <c r="AA3412" s="5">
        <f>Tbl_BalanceHistory[[#This Row],[Discretionary Balance]]-Tbl_BalanceHistory[[#This Row],[Discretionary Reappropriation]]</f>
        <v>0</v>
      </c>
      <c r="AB3412" s="2"/>
      <c r="AC3412" s="2"/>
      <c r="AD3412" s="2"/>
      <c r="AE3412" s="2"/>
    </row>
    <row r="3413" spans="1:31" ht="60" x14ac:dyDescent="0.25">
      <c r="A3413" s="2" t="s">
        <v>2025</v>
      </c>
      <c r="B3413" s="3">
        <v>9</v>
      </c>
      <c r="C3413" s="3">
        <v>720</v>
      </c>
      <c r="D3413" s="3" t="s">
        <v>621</v>
      </c>
      <c r="E3413" s="3" t="str">
        <f>_xlfn.XLOOKUP(Tbl_BalanceHistory[[#This Row],[RespAgy]],Tbl_Agencies[Agy Code],Tbl_Agencies[Agy Sort])</f>
        <v>138000</v>
      </c>
      <c r="F3413" s="2" t="str">
        <f>Tbl_BalanceHistory[[#This Row],[RespAgy]]&amp;": "&amp;Tbl_BalanceHistory[[#This Row],[RespAgency]]</f>
        <v>720: Department of Behavioral Health and Developmental Services</v>
      </c>
      <c r="G3413" s="3">
        <v>794</v>
      </c>
      <c r="H3413" s="3" t="s">
        <v>645</v>
      </c>
      <c r="I3413" s="3" t="str">
        <f>_xlfn.XLOOKUP(Tbl_BalanceHistory[[#This Row],[AgyCode]],Tbl_Agencies[Agy Code],Tbl_Agencies[Agy Sort])</f>
        <v>142000</v>
      </c>
      <c r="J3413" s="2" t="str">
        <f>Tbl_BalanceHistory[[#This Row],[AgyCode]]&amp;": "&amp;Tbl_BalanceHistory[[#This Row],[Agency Name]]</f>
        <v>794: Virginia Center for Behavioral Rehabilitation</v>
      </c>
      <c r="K3413" s="1">
        <v>2015</v>
      </c>
      <c r="L3413" s="3">
        <v>357</v>
      </c>
      <c r="M3413" s="3" t="s">
        <v>635</v>
      </c>
      <c r="N3413" s="2" t="str">
        <f>Tbl_BalanceHistory[[#This Row],[ProgramCode]]&amp;": "&amp;Tbl_BalanceHistory[[#This Row],[Program Name]]</f>
        <v>357: Secure Confinement</v>
      </c>
      <c r="O3413" s="3" t="s">
        <v>1730</v>
      </c>
      <c r="P3413" s="1" t="str">
        <f>IF(Tbl_BalanceHistory[[#This Row],[FundCode]]="0100","GF",IF(Tbl_BalanceHistory[[#This Row],[FundCode]]="01000","GF","Hi Ed / OCR"))</f>
        <v>GF</v>
      </c>
      <c r="Q3413" s="5">
        <v>9978550</v>
      </c>
      <c r="R3413" s="5">
        <v>9978550</v>
      </c>
      <c r="S3413" s="5">
        <v>0</v>
      </c>
      <c r="T3413" s="5">
        <v>0</v>
      </c>
      <c r="U3413" s="3"/>
      <c r="V3413" s="5">
        <v>0</v>
      </c>
      <c r="W3413" s="5">
        <v>0</v>
      </c>
      <c r="X3413" s="5"/>
      <c r="Y3413" s="5"/>
      <c r="Z3413" s="5">
        <f>Tbl_BalanceHistory[[#This Row],[Discretionary Recommended - Pre 2022]]+Tbl_BalanceHistory[[#This Row],[Discretionary Balance Recommended: Policy]]+Tbl_BalanceHistory[[#This Row],[Discretionary Balance Recommended: Commitments]]</f>
        <v>0</v>
      </c>
      <c r="AA3413" s="5">
        <f>Tbl_BalanceHistory[[#This Row],[Discretionary Balance]]-Tbl_BalanceHistory[[#This Row],[Discretionary Reappropriation]]</f>
        <v>0</v>
      </c>
      <c r="AB3413" s="2"/>
      <c r="AC3413" s="2"/>
      <c r="AD3413" s="2"/>
      <c r="AE3413" s="2"/>
    </row>
    <row r="3414" spans="1:31" ht="60" x14ac:dyDescent="0.25">
      <c r="A3414" s="2" t="s">
        <v>2025</v>
      </c>
      <c r="B3414" s="3">
        <v>9</v>
      </c>
      <c r="C3414" s="3">
        <v>720</v>
      </c>
      <c r="D3414" s="3" t="s">
        <v>621</v>
      </c>
      <c r="E3414" s="3" t="str">
        <f>_xlfn.XLOOKUP(Tbl_BalanceHistory[[#This Row],[RespAgy]],Tbl_Agencies[Agy Code],Tbl_Agencies[Agy Sort])</f>
        <v>138000</v>
      </c>
      <c r="F3414" s="2" t="str">
        <f>Tbl_BalanceHistory[[#This Row],[RespAgy]]&amp;": "&amp;Tbl_BalanceHistory[[#This Row],[RespAgency]]</f>
        <v>720: Department of Behavioral Health and Developmental Services</v>
      </c>
      <c r="G3414" s="3">
        <v>794</v>
      </c>
      <c r="H3414" s="3" t="s">
        <v>645</v>
      </c>
      <c r="I3414" s="3" t="str">
        <f>_xlfn.XLOOKUP(Tbl_BalanceHistory[[#This Row],[AgyCode]],Tbl_Agencies[Agy Code],Tbl_Agencies[Agy Sort])</f>
        <v>142000</v>
      </c>
      <c r="J3414" s="2" t="str">
        <f>Tbl_BalanceHistory[[#This Row],[AgyCode]]&amp;": "&amp;Tbl_BalanceHistory[[#This Row],[Agency Name]]</f>
        <v>794: Virginia Center for Behavioral Rehabilitation</v>
      </c>
      <c r="K3414" s="1">
        <v>2016</v>
      </c>
      <c r="L3414" s="3">
        <v>357</v>
      </c>
      <c r="M3414" s="3" t="s">
        <v>635</v>
      </c>
      <c r="N3414" s="2" t="str">
        <f>Tbl_BalanceHistory[[#This Row],[ProgramCode]]&amp;": "&amp;Tbl_BalanceHistory[[#This Row],[Program Name]]</f>
        <v>357: Secure Confinement</v>
      </c>
      <c r="O3414" s="3" t="s">
        <v>1730</v>
      </c>
      <c r="P3414" s="1" t="str">
        <f>IF(Tbl_BalanceHistory[[#This Row],[FundCode]]="0100","GF",IF(Tbl_BalanceHistory[[#This Row],[FundCode]]="01000","GF","Hi Ed / OCR"))</f>
        <v>GF</v>
      </c>
      <c r="Q3414" s="5">
        <v>11051015</v>
      </c>
      <c r="R3414" s="5">
        <v>11051015</v>
      </c>
      <c r="S3414" s="5">
        <v>0</v>
      </c>
      <c r="T3414" s="5">
        <v>0</v>
      </c>
      <c r="U3414" s="3"/>
      <c r="V3414" s="5">
        <v>0</v>
      </c>
      <c r="W3414" s="5">
        <v>0</v>
      </c>
      <c r="X3414" s="5"/>
      <c r="Y3414" s="5"/>
      <c r="Z3414" s="5">
        <f>Tbl_BalanceHistory[[#This Row],[Discretionary Recommended - Pre 2022]]+Tbl_BalanceHistory[[#This Row],[Discretionary Balance Recommended: Policy]]+Tbl_BalanceHistory[[#This Row],[Discretionary Balance Recommended: Commitments]]</f>
        <v>0</v>
      </c>
      <c r="AA3414" s="5">
        <f>Tbl_BalanceHistory[[#This Row],[Discretionary Balance]]-Tbl_BalanceHistory[[#This Row],[Discretionary Reappropriation]]</f>
        <v>0</v>
      </c>
      <c r="AB3414" s="2"/>
      <c r="AC3414" s="2"/>
      <c r="AD3414" s="2"/>
      <c r="AE3414" s="2"/>
    </row>
    <row r="3415" spans="1:31" ht="60" x14ac:dyDescent="0.25">
      <c r="A3415" s="2" t="s">
        <v>2025</v>
      </c>
      <c r="B3415" s="3">
        <v>9</v>
      </c>
      <c r="C3415" s="3">
        <v>720</v>
      </c>
      <c r="D3415" s="3" t="s">
        <v>621</v>
      </c>
      <c r="E3415" s="3" t="str">
        <f>_xlfn.XLOOKUP(Tbl_BalanceHistory[[#This Row],[RespAgy]],Tbl_Agencies[Agy Code],Tbl_Agencies[Agy Sort])</f>
        <v>138000</v>
      </c>
      <c r="F3415" s="2" t="str">
        <f>Tbl_BalanceHistory[[#This Row],[RespAgy]]&amp;": "&amp;Tbl_BalanceHistory[[#This Row],[RespAgency]]</f>
        <v>720: Department of Behavioral Health and Developmental Services</v>
      </c>
      <c r="G3415" s="3">
        <v>794</v>
      </c>
      <c r="H3415" s="3" t="s">
        <v>645</v>
      </c>
      <c r="I3415" s="3" t="str">
        <f>_xlfn.XLOOKUP(Tbl_BalanceHistory[[#This Row],[AgyCode]],Tbl_Agencies[Agy Code],Tbl_Agencies[Agy Sort])</f>
        <v>142000</v>
      </c>
      <c r="J3415" s="2" t="str">
        <f>Tbl_BalanceHistory[[#This Row],[AgyCode]]&amp;": "&amp;Tbl_BalanceHistory[[#This Row],[Agency Name]]</f>
        <v>794: Virginia Center for Behavioral Rehabilitation</v>
      </c>
      <c r="K3415" s="1">
        <v>2017</v>
      </c>
      <c r="L3415" s="3">
        <v>357</v>
      </c>
      <c r="M3415" s="3" t="s">
        <v>635</v>
      </c>
      <c r="N3415" s="2" t="str">
        <f>Tbl_BalanceHistory[[#This Row],[ProgramCode]]&amp;": "&amp;Tbl_BalanceHistory[[#This Row],[Program Name]]</f>
        <v>357: Secure Confinement</v>
      </c>
      <c r="O3415" s="3" t="s">
        <v>886</v>
      </c>
      <c r="P3415" s="1" t="str">
        <f>IF(Tbl_BalanceHistory[[#This Row],[FundCode]]="0100","GF",IF(Tbl_BalanceHistory[[#This Row],[FundCode]]="01000","GF","Hi Ed / OCR"))</f>
        <v>GF</v>
      </c>
      <c r="Q3415" s="5">
        <v>11304724</v>
      </c>
      <c r="R3415" s="5">
        <v>11304724</v>
      </c>
      <c r="S3415" s="5">
        <v>0</v>
      </c>
      <c r="T3415" s="5">
        <v>0</v>
      </c>
      <c r="U3415" s="3"/>
      <c r="V3415" s="5">
        <v>0</v>
      </c>
      <c r="W3415" s="5">
        <v>0</v>
      </c>
      <c r="X3415" s="5"/>
      <c r="Y3415" s="5"/>
      <c r="Z3415" s="5">
        <f>Tbl_BalanceHistory[[#This Row],[Discretionary Recommended - Pre 2022]]+Tbl_BalanceHistory[[#This Row],[Discretionary Balance Recommended: Policy]]+Tbl_BalanceHistory[[#This Row],[Discretionary Balance Recommended: Commitments]]</f>
        <v>0</v>
      </c>
      <c r="AA3415" s="5">
        <f>Tbl_BalanceHistory[[#This Row],[Discretionary Balance]]-Tbl_BalanceHistory[[#This Row],[Discretionary Reappropriation]]</f>
        <v>0</v>
      </c>
      <c r="AB3415" s="2"/>
      <c r="AC3415" s="2"/>
      <c r="AD3415" s="2"/>
      <c r="AE3415" s="2"/>
    </row>
    <row r="3416" spans="1:31" ht="60" x14ac:dyDescent="0.25">
      <c r="A3416" s="2" t="s">
        <v>2025</v>
      </c>
      <c r="B3416" s="3">
        <v>9</v>
      </c>
      <c r="C3416" s="3">
        <v>720</v>
      </c>
      <c r="D3416" s="3" t="s">
        <v>621</v>
      </c>
      <c r="E3416" s="3" t="str">
        <f>_xlfn.XLOOKUP(Tbl_BalanceHistory[[#This Row],[RespAgy]],Tbl_Agencies[Agy Code],Tbl_Agencies[Agy Sort])</f>
        <v>138000</v>
      </c>
      <c r="F3416" s="2" t="str">
        <f>Tbl_BalanceHistory[[#This Row],[RespAgy]]&amp;": "&amp;Tbl_BalanceHistory[[#This Row],[RespAgency]]</f>
        <v>720: Department of Behavioral Health and Developmental Services</v>
      </c>
      <c r="G3416" s="3">
        <v>794</v>
      </c>
      <c r="H3416" s="3" t="s">
        <v>645</v>
      </c>
      <c r="I3416" s="3" t="str">
        <f>_xlfn.XLOOKUP(Tbl_BalanceHistory[[#This Row],[AgyCode]],Tbl_Agencies[Agy Code],Tbl_Agencies[Agy Sort])</f>
        <v>142000</v>
      </c>
      <c r="J3416" s="2" t="str">
        <f>Tbl_BalanceHistory[[#This Row],[AgyCode]]&amp;": "&amp;Tbl_BalanceHistory[[#This Row],[Agency Name]]</f>
        <v>794: Virginia Center for Behavioral Rehabilitation</v>
      </c>
      <c r="K3416" s="1">
        <v>2018</v>
      </c>
      <c r="L3416" s="3">
        <v>357</v>
      </c>
      <c r="M3416" s="3" t="s">
        <v>635</v>
      </c>
      <c r="N3416" s="2" t="str">
        <f>Tbl_BalanceHistory[[#This Row],[ProgramCode]]&amp;": "&amp;Tbl_BalanceHistory[[#This Row],[Program Name]]</f>
        <v>357: Secure Confinement</v>
      </c>
      <c r="O3416" s="3" t="s">
        <v>886</v>
      </c>
      <c r="P3416" s="1" t="str">
        <f>IF(Tbl_BalanceHistory[[#This Row],[FundCode]]="0100","GF",IF(Tbl_BalanceHistory[[#This Row],[FundCode]]="01000","GF","Hi Ed / OCR"))</f>
        <v>GF</v>
      </c>
      <c r="Q3416" s="5">
        <v>11556228</v>
      </c>
      <c r="R3416" s="5">
        <v>11556228</v>
      </c>
      <c r="S3416" s="5">
        <v>0</v>
      </c>
      <c r="T3416" s="5">
        <v>0</v>
      </c>
      <c r="U3416" s="3"/>
      <c r="V3416" s="5">
        <v>0</v>
      </c>
      <c r="W3416" s="5">
        <v>0</v>
      </c>
      <c r="X3416" s="5"/>
      <c r="Y3416" s="5"/>
      <c r="Z3416" s="5">
        <f>Tbl_BalanceHistory[[#This Row],[Discretionary Recommended - Pre 2022]]+Tbl_BalanceHistory[[#This Row],[Discretionary Balance Recommended: Policy]]+Tbl_BalanceHistory[[#This Row],[Discretionary Balance Recommended: Commitments]]</f>
        <v>0</v>
      </c>
      <c r="AA3416" s="5">
        <f>Tbl_BalanceHistory[[#This Row],[Discretionary Balance]]-Tbl_BalanceHistory[[#This Row],[Discretionary Reappropriation]]</f>
        <v>0</v>
      </c>
      <c r="AB3416" s="2"/>
      <c r="AC3416" s="2"/>
      <c r="AD3416" s="2"/>
      <c r="AE3416" s="2"/>
    </row>
    <row r="3417" spans="1:31" ht="60" x14ac:dyDescent="0.25">
      <c r="A3417" s="2" t="s">
        <v>2025</v>
      </c>
      <c r="B3417" s="3">
        <v>9</v>
      </c>
      <c r="C3417" s="3">
        <v>720</v>
      </c>
      <c r="D3417" s="3" t="s">
        <v>621</v>
      </c>
      <c r="E3417" s="3" t="str">
        <f>_xlfn.XLOOKUP(Tbl_BalanceHistory[[#This Row],[RespAgy]],Tbl_Agencies[Agy Code],Tbl_Agencies[Agy Sort])</f>
        <v>138000</v>
      </c>
      <c r="F3417" s="2" t="str">
        <f>Tbl_BalanceHistory[[#This Row],[RespAgy]]&amp;": "&amp;Tbl_BalanceHistory[[#This Row],[RespAgency]]</f>
        <v>720: Department of Behavioral Health and Developmental Services</v>
      </c>
      <c r="G3417" s="3">
        <v>794</v>
      </c>
      <c r="H3417" s="3" t="s">
        <v>645</v>
      </c>
      <c r="I3417" s="3" t="str">
        <f>_xlfn.XLOOKUP(Tbl_BalanceHistory[[#This Row],[AgyCode]],Tbl_Agencies[Agy Code],Tbl_Agencies[Agy Sort])</f>
        <v>142000</v>
      </c>
      <c r="J3417" s="2" t="str">
        <f>Tbl_BalanceHistory[[#This Row],[AgyCode]]&amp;": "&amp;Tbl_BalanceHistory[[#This Row],[Agency Name]]</f>
        <v>794: Virginia Center for Behavioral Rehabilitation</v>
      </c>
      <c r="K3417" s="1">
        <v>2019</v>
      </c>
      <c r="L3417" s="3">
        <v>357</v>
      </c>
      <c r="M3417" s="3" t="s">
        <v>635</v>
      </c>
      <c r="N3417" s="2" t="str">
        <f>Tbl_BalanceHistory[[#This Row],[ProgramCode]]&amp;": "&amp;Tbl_BalanceHistory[[#This Row],[Program Name]]</f>
        <v>357: Secure Confinement</v>
      </c>
      <c r="O3417" s="3" t="s">
        <v>886</v>
      </c>
      <c r="P3417" s="1" t="str">
        <f>IF(Tbl_BalanceHistory[[#This Row],[FundCode]]="0100","GF",IF(Tbl_BalanceHistory[[#This Row],[FundCode]]="01000","GF","Hi Ed / OCR"))</f>
        <v>GF</v>
      </c>
      <c r="Q3417" s="5">
        <v>15618368</v>
      </c>
      <c r="R3417" s="5">
        <v>15618368</v>
      </c>
      <c r="S3417" s="5">
        <v>0</v>
      </c>
      <c r="T3417" s="5">
        <v>0</v>
      </c>
      <c r="U3417" s="3"/>
      <c r="V3417" s="5">
        <v>0</v>
      </c>
      <c r="W3417" s="5">
        <v>0</v>
      </c>
      <c r="X3417" s="5"/>
      <c r="Y3417" s="5"/>
      <c r="Z3417" s="5">
        <f>Tbl_BalanceHistory[[#This Row],[Discretionary Recommended - Pre 2022]]+Tbl_BalanceHistory[[#This Row],[Discretionary Balance Recommended: Policy]]+Tbl_BalanceHistory[[#This Row],[Discretionary Balance Recommended: Commitments]]</f>
        <v>0</v>
      </c>
      <c r="AA3417" s="5">
        <f>Tbl_BalanceHistory[[#This Row],[Discretionary Balance]]-Tbl_BalanceHistory[[#This Row],[Discretionary Reappropriation]]</f>
        <v>0</v>
      </c>
      <c r="AB3417" s="2"/>
      <c r="AC3417" s="2"/>
      <c r="AD3417" s="2"/>
      <c r="AE3417" s="2"/>
    </row>
    <row r="3418" spans="1:31" ht="60" x14ac:dyDescent="0.25">
      <c r="A3418" s="2" t="s">
        <v>577</v>
      </c>
      <c r="B3418" s="3">
        <v>9</v>
      </c>
      <c r="C3418" s="3">
        <v>720</v>
      </c>
      <c r="D3418" s="3" t="s">
        <v>621</v>
      </c>
      <c r="E3418" s="3" t="str">
        <f>_xlfn.XLOOKUP(Tbl_BalanceHistory[[#This Row],[RespAgy]],Tbl_Agencies[Agy Code],Tbl_Agencies[Agy Sort])</f>
        <v>138000</v>
      </c>
      <c r="F3418" s="2" t="str">
        <f>Tbl_BalanceHistory[[#This Row],[RespAgy]]&amp;": "&amp;Tbl_BalanceHistory[[#This Row],[RespAgency]]</f>
        <v>720: Department of Behavioral Health and Developmental Services</v>
      </c>
      <c r="G3418" s="3">
        <v>794</v>
      </c>
      <c r="H3418" s="3" t="s">
        <v>645</v>
      </c>
      <c r="I3418" s="3" t="str">
        <f>_xlfn.XLOOKUP(Tbl_BalanceHistory[[#This Row],[AgyCode]],Tbl_Agencies[Agy Code],Tbl_Agencies[Agy Sort])</f>
        <v>142000</v>
      </c>
      <c r="J3418" s="2" t="str">
        <f>Tbl_BalanceHistory[[#This Row],[AgyCode]]&amp;": "&amp;Tbl_BalanceHistory[[#This Row],[Agency Name]]</f>
        <v>794: Virginia Center for Behavioral Rehabilitation</v>
      </c>
      <c r="K3418" s="1">
        <v>2020</v>
      </c>
      <c r="L3418" s="3">
        <v>357</v>
      </c>
      <c r="M3418" s="3" t="s">
        <v>635</v>
      </c>
      <c r="N3418" s="2" t="str">
        <f>Tbl_BalanceHistory[[#This Row],[ProgramCode]]&amp;": "&amp;Tbl_BalanceHistory[[#This Row],[Program Name]]</f>
        <v>357: Secure Confinement</v>
      </c>
      <c r="O3418" s="3" t="s">
        <v>886</v>
      </c>
      <c r="P3418" s="1" t="str">
        <f>IF(Tbl_BalanceHistory[[#This Row],[FundCode]]="0100","GF",IF(Tbl_BalanceHistory[[#This Row],[FundCode]]="01000","GF","Hi Ed / OCR"))</f>
        <v>GF</v>
      </c>
      <c r="Q3418" s="5">
        <v>19000000</v>
      </c>
      <c r="R3418" s="5">
        <v>19000000</v>
      </c>
      <c r="S3418" s="5">
        <v>0</v>
      </c>
      <c r="T3418" s="5">
        <v>0</v>
      </c>
      <c r="U3418" s="3"/>
      <c r="V3418" s="5">
        <v>0</v>
      </c>
      <c r="W3418" s="5">
        <v>0</v>
      </c>
      <c r="X3418" s="5"/>
      <c r="Y3418" s="5"/>
      <c r="Z3418" s="5">
        <f>Tbl_BalanceHistory[[#This Row],[Discretionary Recommended - Pre 2022]]+Tbl_BalanceHistory[[#This Row],[Discretionary Balance Recommended: Policy]]+Tbl_BalanceHistory[[#This Row],[Discretionary Balance Recommended: Commitments]]</f>
        <v>0</v>
      </c>
      <c r="AA3418" s="5">
        <f>Tbl_BalanceHistory[[#This Row],[Discretionary Balance]]-Tbl_BalanceHistory[[#This Row],[Discretionary Reappropriation]]</f>
        <v>0</v>
      </c>
      <c r="AB3418" s="2"/>
      <c r="AC3418" s="2"/>
      <c r="AD3418" s="2"/>
      <c r="AE3418" s="2"/>
    </row>
    <row r="3419" spans="1:31" ht="60" x14ac:dyDescent="0.25">
      <c r="A3419" s="2" t="s">
        <v>2025</v>
      </c>
      <c r="B3419" s="3">
        <v>9</v>
      </c>
      <c r="C3419" s="3">
        <v>720</v>
      </c>
      <c r="D3419" s="3" t="s">
        <v>621</v>
      </c>
      <c r="E3419" s="3" t="str">
        <f>_xlfn.XLOOKUP(Tbl_BalanceHistory[[#This Row],[RespAgy]],Tbl_Agencies[Agy Code],Tbl_Agencies[Agy Sort])</f>
        <v>138000</v>
      </c>
      <c r="F3419" s="2" t="str">
        <f>Tbl_BalanceHistory[[#This Row],[RespAgy]]&amp;": "&amp;Tbl_BalanceHistory[[#This Row],[RespAgency]]</f>
        <v>720: Department of Behavioral Health and Developmental Services</v>
      </c>
      <c r="G3419" s="3">
        <v>794</v>
      </c>
      <c r="H3419" s="3" t="s">
        <v>645</v>
      </c>
      <c r="I3419" s="3" t="str">
        <f>_xlfn.XLOOKUP(Tbl_BalanceHistory[[#This Row],[AgyCode]],Tbl_Agencies[Agy Code],Tbl_Agencies[Agy Sort])</f>
        <v>142000</v>
      </c>
      <c r="J3419" s="2" t="str">
        <f>Tbl_BalanceHistory[[#This Row],[AgyCode]]&amp;": "&amp;Tbl_BalanceHistory[[#This Row],[Agency Name]]</f>
        <v>794: Virginia Center for Behavioral Rehabilitation</v>
      </c>
      <c r="K3419" s="1">
        <v>2014</v>
      </c>
      <c r="L3419" s="3">
        <v>421</v>
      </c>
      <c r="M3419" s="3" t="s">
        <v>637</v>
      </c>
      <c r="N3419" s="2" t="str">
        <f>Tbl_BalanceHistory[[#This Row],[ProgramCode]]&amp;": "&amp;Tbl_BalanceHistory[[#This Row],[Program Name]]</f>
        <v>421: Pharmacy Services</v>
      </c>
      <c r="O3419" s="3" t="s">
        <v>1730</v>
      </c>
      <c r="P3419" s="1" t="str">
        <f>IF(Tbl_BalanceHistory[[#This Row],[FundCode]]="0100","GF",IF(Tbl_BalanceHistory[[#This Row],[FundCode]]="01000","GF","Hi Ed / OCR"))</f>
        <v>GF</v>
      </c>
      <c r="Q3419" s="5">
        <v>1768320</v>
      </c>
      <c r="R3419" s="5">
        <v>1768320</v>
      </c>
      <c r="S3419" s="5">
        <v>0</v>
      </c>
      <c r="T3419" s="5">
        <v>0</v>
      </c>
      <c r="U3419" s="3"/>
      <c r="V3419" s="5">
        <v>0</v>
      </c>
      <c r="W3419" s="5">
        <v>0</v>
      </c>
      <c r="X3419" s="5"/>
      <c r="Y3419" s="5"/>
      <c r="Z3419" s="5">
        <f>Tbl_BalanceHistory[[#This Row],[Discretionary Recommended - Pre 2022]]+Tbl_BalanceHistory[[#This Row],[Discretionary Balance Recommended: Policy]]+Tbl_BalanceHistory[[#This Row],[Discretionary Balance Recommended: Commitments]]</f>
        <v>0</v>
      </c>
      <c r="AA3419" s="5">
        <f>Tbl_BalanceHistory[[#This Row],[Discretionary Balance]]-Tbl_BalanceHistory[[#This Row],[Discretionary Reappropriation]]</f>
        <v>0</v>
      </c>
      <c r="AB3419" s="2"/>
      <c r="AC3419" s="2"/>
      <c r="AD3419" s="2"/>
      <c r="AE3419" s="2"/>
    </row>
    <row r="3420" spans="1:31" ht="60" x14ac:dyDescent="0.25">
      <c r="A3420" s="2" t="s">
        <v>2025</v>
      </c>
      <c r="B3420" s="3">
        <v>9</v>
      </c>
      <c r="C3420" s="3">
        <v>720</v>
      </c>
      <c r="D3420" s="3" t="s">
        <v>621</v>
      </c>
      <c r="E3420" s="3" t="str">
        <f>_xlfn.XLOOKUP(Tbl_BalanceHistory[[#This Row],[RespAgy]],Tbl_Agencies[Agy Code],Tbl_Agencies[Agy Sort])</f>
        <v>138000</v>
      </c>
      <c r="F3420" s="2" t="str">
        <f>Tbl_BalanceHistory[[#This Row],[RespAgy]]&amp;": "&amp;Tbl_BalanceHistory[[#This Row],[RespAgency]]</f>
        <v>720: Department of Behavioral Health and Developmental Services</v>
      </c>
      <c r="G3420" s="3">
        <v>794</v>
      </c>
      <c r="H3420" s="3" t="s">
        <v>645</v>
      </c>
      <c r="I3420" s="3" t="str">
        <f>_xlfn.XLOOKUP(Tbl_BalanceHistory[[#This Row],[AgyCode]],Tbl_Agencies[Agy Code],Tbl_Agencies[Agy Sort])</f>
        <v>142000</v>
      </c>
      <c r="J3420" s="2" t="str">
        <f>Tbl_BalanceHistory[[#This Row],[AgyCode]]&amp;": "&amp;Tbl_BalanceHistory[[#This Row],[Agency Name]]</f>
        <v>794: Virginia Center for Behavioral Rehabilitation</v>
      </c>
      <c r="K3420" s="1">
        <v>2015</v>
      </c>
      <c r="L3420" s="3">
        <v>421</v>
      </c>
      <c r="M3420" s="3" t="s">
        <v>637</v>
      </c>
      <c r="N3420" s="2" t="str">
        <f>Tbl_BalanceHistory[[#This Row],[ProgramCode]]&amp;": "&amp;Tbl_BalanceHistory[[#This Row],[Program Name]]</f>
        <v>421: Pharmacy Services</v>
      </c>
      <c r="O3420" s="3" t="s">
        <v>1730</v>
      </c>
      <c r="P3420" s="1" t="str">
        <f>IF(Tbl_BalanceHistory[[#This Row],[FundCode]]="0100","GF",IF(Tbl_BalanceHistory[[#This Row],[FundCode]]="01000","GF","Hi Ed / OCR"))</f>
        <v>GF</v>
      </c>
      <c r="Q3420" s="5">
        <v>1436860</v>
      </c>
      <c r="R3420" s="5">
        <v>1436860</v>
      </c>
      <c r="S3420" s="5">
        <v>0</v>
      </c>
      <c r="T3420" s="5">
        <v>0</v>
      </c>
      <c r="U3420" s="3"/>
      <c r="V3420" s="5">
        <v>0</v>
      </c>
      <c r="W3420" s="5">
        <v>0</v>
      </c>
      <c r="X3420" s="5"/>
      <c r="Y3420" s="5"/>
      <c r="Z3420" s="5">
        <f>Tbl_BalanceHistory[[#This Row],[Discretionary Recommended - Pre 2022]]+Tbl_BalanceHistory[[#This Row],[Discretionary Balance Recommended: Policy]]+Tbl_BalanceHistory[[#This Row],[Discretionary Balance Recommended: Commitments]]</f>
        <v>0</v>
      </c>
      <c r="AA3420" s="5">
        <f>Tbl_BalanceHistory[[#This Row],[Discretionary Balance]]-Tbl_BalanceHistory[[#This Row],[Discretionary Reappropriation]]</f>
        <v>0</v>
      </c>
      <c r="AB3420" s="2"/>
      <c r="AC3420" s="2"/>
      <c r="AD3420" s="2"/>
      <c r="AE3420" s="2"/>
    </row>
    <row r="3421" spans="1:31" ht="60" x14ac:dyDescent="0.25">
      <c r="A3421" s="2" t="s">
        <v>2025</v>
      </c>
      <c r="B3421" s="3">
        <v>9</v>
      </c>
      <c r="C3421" s="3">
        <v>720</v>
      </c>
      <c r="D3421" s="3" t="s">
        <v>621</v>
      </c>
      <c r="E3421" s="3" t="str">
        <f>_xlfn.XLOOKUP(Tbl_BalanceHistory[[#This Row],[RespAgy]],Tbl_Agencies[Agy Code],Tbl_Agencies[Agy Sort])</f>
        <v>138000</v>
      </c>
      <c r="F3421" s="2" t="str">
        <f>Tbl_BalanceHistory[[#This Row],[RespAgy]]&amp;": "&amp;Tbl_BalanceHistory[[#This Row],[RespAgency]]</f>
        <v>720: Department of Behavioral Health and Developmental Services</v>
      </c>
      <c r="G3421" s="3">
        <v>794</v>
      </c>
      <c r="H3421" s="3" t="s">
        <v>645</v>
      </c>
      <c r="I3421" s="3" t="str">
        <f>_xlfn.XLOOKUP(Tbl_BalanceHistory[[#This Row],[AgyCode]],Tbl_Agencies[Agy Code],Tbl_Agencies[Agy Sort])</f>
        <v>142000</v>
      </c>
      <c r="J3421" s="2" t="str">
        <f>Tbl_BalanceHistory[[#This Row],[AgyCode]]&amp;": "&amp;Tbl_BalanceHistory[[#This Row],[Agency Name]]</f>
        <v>794: Virginia Center for Behavioral Rehabilitation</v>
      </c>
      <c r="K3421" s="1">
        <v>2016</v>
      </c>
      <c r="L3421" s="3">
        <v>421</v>
      </c>
      <c r="M3421" s="3" t="s">
        <v>637</v>
      </c>
      <c r="N3421" s="2" t="str">
        <f>Tbl_BalanceHistory[[#This Row],[ProgramCode]]&amp;": "&amp;Tbl_BalanceHistory[[#This Row],[Program Name]]</f>
        <v>421: Pharmacy Services</v>
      </c>
      <c r="O3421" s="3" t="s">
        <v>1730</v>
      </c>
      <c r="P3421" s="1" t="str">
        <f>IF(Tbl_BalanceHistory[[#This Row],[FundCode]]="0100","GF",IF(Tbl_BalanceHistory[[#This Row],[FundCode]]="01000","GF","Hi Ed / OCR"))</f>
        <v>GF</v>
      </c>
      <c r="Q3421" s="5">
        <v>1147240</v>
      </c>
      <c r="R3421" s="5">
        <v>1147240</v>
      </c>
      <c r="S3421" s="5">
        <v>0</v>
      </c>
      <c r="T3421" s="5">
        <v>0</v>
      </c>
      <c r="U3421" s="3"/>
      <c r="V3421" s="5">
        <v>0</v>
      </c>
      <c r="W3421" s="5">
        <v>0</v>
      </c>
      <c r="X3421" s="5"/>
      <c r="Y3421" s="5"/>
      <c r="Z3421" s="5">
        <f>Tbl_BalanceHistory[[#This Row],[Discretionary Recommended - Pre 2022]]+Tbl_BalanceHistory[[#This Row],[Discretionary Balance Recommended: Policy]]+Tbl_BalanceHistory[[#This Row],[Discretionary Balance Recommended: Commitments]]</f>
        <v>0</v>
      </c>
      <c r="AA3421" s="5">
        <f>Tbl_BalanceHistory[[#This Row],[Discretionary Balance]]-Tbl_BalanceHistory[[#This Row],[Discretionary Reappropriation]]</f>
        <v>0</v>
      </c>
      <c r="AB3421" s="2"/>
      <c r="AC3421" s="2"/>
      <c r="AD3421" s="2"/>
      <c r="AE3421" s="2"/>
    </row>
    <row r="3422" spans="1:31" ht="60" x14ac:dyDescent="0.25">
      <c r="A3422" s="2" t="s">
        <v>2025</v>
      </c>
      <c r="B3422" s="3">
        <v>9</v>
      </c>
      <c r="C3422" s="3">
        <v>720</v>
      </c>
      <c r="D3422" s="3" t="s">
        <v>621</v>
      </c>
      <c r="E3422" s="3" t="str">
        <f>_xlfn.XLOOKUP(Tbl_BalanceHistory[[#This Row],[RespAgy]],Tbl_Agencies[Agy Code],Tbl_Agencies[Agy Sort])</f>
        <v>138000</v>
      </c>
      <c r="F3422" s="2" t="str">
        <f>Tbl_BalanceHistory[[#This Row],[RespAgy]]&amp;": "&amp;Tbl_BalanceHistory[[#This Row],[RespAgency]]</f>
        <v>720: Department of Behavioral Health and Developmental Services</v>
      </c>
      <c r="G3422" s="3">
        <v>794</v>
      </c>
      <c r="H3422" s="3" t="s">
        <v>645</v>
      </c>
      <c r="I3422" s="3" t="str">
        <f>_xlfn.XLOOKUP(Tbl_BalanceHistory[[#This Row],[AgyCode]],Tbl_Agencies[Agy Code],Tbl_Agencies[Agy Sort])</f>
        <v>142000</v>
      </c>
      <c r="J3422" s="2" t="str">
        <f>Tbl_BalanceHistory[[#This Row],[AgyCode]]&amp;": "&amp;Tbl_BalanceHistory[[#This Row],[Agency Name]]</f>
        <v>794: Virginia Center for Behavioral Rehabilitation</v>
      </c>
      <c r="K3422" s="1">
        <v>2017</v>
      </c>
      <c r="L3422" s="3">
        <v>421</v>
      </c>
      <c r="M3422" s="3" t="s">
        <v>637</v>
      </c>
      <c r="N3422" s="2" t="str">
        <f>Tbl_BalanceHistory[[#This Row],[ProgramCode]]&amp;": "&amp;Tbl_BalanceHistory[[#This Row],[Program Name]]</f>
        <v>421: Pharmacy Services</v>
      </c>
      <c r="O3422" s="3" t="s">
        <v>886</v>
      </c>
      <c r="P3422" s="1" t="str">
        <f>IF(Tbl_BalanceHistory[[#This Row],[FundCode]]="0100","GF",IF(Tbl_BalanceHistory[[#This Row],[FundCode]]="01000","GF","Hi Ed / OCR"))</f>
        <v>GF</v>
      </c>
      <c r="Q3422" s="5">
        <v>998845</v>
      </c>
      <c r="R3422" s="5">
        <v>998845</v>
      </c>
      <c r="S3422" s="5">
        <v>0</v>
      </c>
      <c r="T3422" s="5">
        <v>0</v>
      </c>
      <c r="U3422" s="3"/>
      <c r="V3422" s="5">
        <v>0</v>
      </c>
      <c r="W3422" s="5">
        <v>0</v>
      </c>
      <c r="X3422" s="5"/>
      <c r="Y3422" s="5"/>
      <c r="Z3422" s="5">
        <f>Tbl_BalanceHistory[[#This Row],[Discretionary Recommended - Pre 2022]]+Tbl_BalanceHistory[[#This Row],[Discretionary Balance Recommended: Policy]]+Tbl_BalanceHistory[[#This Row],[Discretionary Balance Recommended: Commitments]]</f>
        <v>0</v>
      </c>
      <c r="AA3422" s="5">
        <f>Tbl_BalanceHistory[[#This Row],[Discretionary Balance]]-Tbl_BalanceHistory[[#This Row],[Discretionary Reappropriation]]</f>
        <v>0</v>
      </c>
      <c r="AB3422" s="2"/>
      <c r="AC3422" s="2"/>
      <c r="AD3422" s="2"/>
      <c r="AE3422" s="2"/>
    </row>
    <row r="3423" spans="1:31" ht="60" x14ac:dyDescent="0.25">
      <c r="A3423" s="2" t="s">
        <v>2025</v>
      </c>
      <c r="B3423" s="3">
        <v>9</v>
      </c>
      <c r="C3423" s="3">
        <v>720</v>
      </c>
      <c r="D3423" s="3" t="s">
        <v>621</v>
      </c>
      <c r="E3423" s="3" t="str">
        <f>_xlfn.XLOOKUP(Tbl_BalanceHistory[[#This Row],[RespAgy]],Tbl_Agencies[Agy Code],Tbl_Agencies[Agy Sort])</f>
        <v>138000</v>
      </c>
      <c r="F3423" s="2" t="str">
        <f>Tbl_BalanceHistory[[#This Row],[RespAgy]]&amp;": "&amp;Tbl_BalanceHistory[[#This Row],[RespAgency]]</f>
        <v>720: Department of Behavioral Health and Developmental Services</v>
      </c>
      <c r="G3423" s="3">
        <v>794</v>
      </c>
      <c r="H3423" s="3" t="s">
        <v>645</v>
      </c>
      <c r="I3423" s="3" t="str">
        <f>_xlfn.XLOOKUP(Tbl_BalanceHistory[[#This Row],[AgyCode]],Tbl_Agencies[Agy Code],Tbl_Agencies[Agy Sort])</f>
        <v>142000</v>
      </c>
      <c r="J3423" s="2" t="str">
        <f>Tbl_BalanceHistory[[#This Row],[AgyCode]]&amp;": "&amp;Tbl_BalanceHistory[[#This Row],[Agency Name]]</f>
        <v>794: Virginia Center for Behavioral Rehabilitation</v>
      </c>
      <c r="K3423" s="1">
        <v>2018</v>
      </c>
      <c r="L3423" s="3">
        <v>421</v>
      </c>
      <c r="M3423" s="3" t="s">
        <v>637</v>
      </c>
      <c r="N3423" s="2" t="str">
        <f>Tbl_BalanceHistory[[#This Row],[ProgramCode]]&amp;": "&amp;Tbl_BalanceHistory[[#This Row],[Program Name]]</f>
        <v>421: Pharmacy Services</v>
      </c>
      <c r="O3423" s="3" t="s">
        <v>886</v>
      </c>
      <c r="P3423" s="1" t="str">
        <f>IF(Tbl_BalanceHistory[[#This Row],[FundCode]]="0100","GF",IF(Tbl_BalanceHistory[[#This Row],[FundCode]]="01000","GF","Hi Ed / OCR"))</f>
        <v>GF</v>
      </c>
      <c r="Q3423" s="5">
        <v>1278845</v>
      </c>
      <c r="R3423" s="5">
        <v>1278845</v>
      </c>
      <c r="S3423" s="5">
        <v>0</v>
      </c>
      <c r="T3423" s="5">
        <v>0</v>
      </c>
      <c r="U3423" s="3"/>
      <c r="V3423" s="5">
        <v>0</v>
      </c>
      <c r="W3423" s="5">
        <v>0</v>
      </c>
      <c r="X3423" s="5"/>
      <c r="Y3423" s="5"/>
      <c r="Z3423" s="5">
        <f>Tbl_BalanceHistory[[#This Row],[Discretionary Recommended - Pre 2022]]+Tbl_BalanceHistory[[#This Row],[Discretionary Balance Recommended: Policy]]+Tbl_BalanceHistory[[#This Row],[Discretionary Balance Recommended: Commitments]]</f>
        <v>0</v>
      </c>
      <c r="AA3423" s="5">
        <f>Tbl_BalanceHistory[[#This Row],[Discretionary Balance]]-Tbl_BalanceHistory[[#This Row],[Discretionary Reappropriation]]</f>
        <v>0</v>
      </c>
      <c r="AB3423" s="2"/>
      <c r="AC3423" s="2"/>
      <c r="AD3423" s="2"/>
      <c r="AE3423" s="2"/>
    </row>
    <row r="3424" spans="1:31" ht="60" x14ac:dyDescent="0.25">
      <c r="A3424" s="2" t="s">
        <v>2025</v>
      </c>
      <c r="B3424" s="3">
        <v>9</v>
      </c>
      <c r="C3424" s="3">
        <v>720</v>
      </c>
      <c r="D3424" s="3" t="s">
        <v>621</v>
      </c>
      <c r="E3424" s="3" t="str">
        <f>_xlfn.XLOOKUP(Tbl_BalanceHistory[[#This Row],[RespAgy]],Tbl_Agencies[Agy Code],Tbl_Agencies[Agy Sort])</f>
        <v>138000</v>
      </c>
      <c r="F3424" s="2" t="str">
        <f>Tbl_BalanceHistory[[#This Row],[RespAgy]]&amp;": "&amp;Tbl_BalanceHistory[[#This Row],[RespAgency]]</f>
        <v>720: Department of Behavioral Health and Developmental Services</v>
      </c>
      <c r="G3424" s="3">
        <v>794</v>
      </c>
      <c r="H3424" s="3" t="s">
        <v>645</v>
      </c>
      <c r="I3424" s="3" t="str">
        <f>_xlfn.XLOOKUP(Tbl_BalanceHistory[[#This Row],[AgyCode]],Tbl_Agencies[Agy Code],Tbl_Agencies[Agy Sort])</f>
        <v>142000</v>
      </c>
      <c r="J3424" s="2" t="str">
        <f>Tbl_BalanceHistory[[#This Row],[AgyCode]]&amp;": "&amp;Tbl_BalanceHistory[[#This Row],[Agency Name]]</f>
        <v>794: Virginia Center for Behavioral Rehabilitation</v>
      </c>
      <c r="K3424" s="1">
        <v>2019</v>
      </c>
      <c r="L3424" s="3">
        <v>421</v>
      </c>
      <c r="M3424" s="3" t="s">
        <v>637</v>
      </c>
      <c r="N3424" s="2" t="str">
        <f>Tbl_BalanceHistory[[#This Row],[ProgramCode]]&amp;": "&amp;Tbl_BalanceHistory[[#This Row],[Program Name]]</f>
        <v>421: Pharmacy Services</v>
      </c>
      <c r="O3424" s="3" t="s">
        <v>886</v>
      </c>
      <c r="P3424" s="1" t="str">
        <f>IF(Tbl_BalanceHistory[[#This Row],[FundCode]]="0100","GF",IF(Tbl_BalanceHistory[[#This Row],[FundCode]]="01000","GF","Hi Ed / OCR"))</f>
        <v>GF</v>
      </c>
      <c r="Q3424" s="5">
        <v>1519013</v>
      </c>
      <c r="R3424" s="5">
        <v>1519013</v>
      </c>
      <c r="S3424" s="5">
        <v>0</v>
      </c>
      <c r="T3424" s="5">
        <v>0</v>
      </c>
      <c r="U3424" s="3"/>
      <c r="V3424" s="5">
        <v>0</v>
      </c>
      <c r="W3424" s="5">
        <v>0</v>
      </c>
      <c r="X3424" s="5"/>
      <c r="Y3424" s="5"/>
      <c r="Z3424" s="5">
        <f>Tbl_BalanceHistory[[#This Row],[Discretionary Recommended - Pre 2022]]+Tbl_BalanceHistory[[#This Row],[Discretionary Balance Recommended: Policy]]+Tbl_BalanceHistory[[#This Row],[Discretionary Balance Recommended: Commitments]]</f>
        <v>0</v>
      </c>
      <c r="AA3424" s="5">
        <f>Tbl_BalanceHistory[[#This Row],[Discretionary Balance]]-Tbl_BalanceHistory[[#This Row],[Discretionary Reappropriation]]</f>
        <v>0</v>
      </c>
      <c r="AB3424" s="2"/>
      <c r="AC3424" s="2"/>
      <c r="AD3424" s="2"/>
      <c r="AE3424" s="2"/>
    </row>
    <row r="3425" spans="1:31" ht="60" x14ac:dyDescent="0.25">
      <c r="A3425" s="2" t="s">
        <v>577</v>
      </c>
      <c r="B3425" s="3">
        <v>9</v>
      </c>
      <c r="C3425" s="3">
        <v>720</v>
      </c>
      <c r="D3425" s="3" t="s">
        <v>621</v>
      </c>
      <c r="E3425" s="3" t="str">
        <f>_xlfn.XLOOKUP(Tbl_BalanceHistory[[#This Row],[RespAgy]],Tbl_Agencies[Agy Code],Tbl_Agencies[Agy Sort])</f>
        <v>138000</v>
      </c>
      <c r="F3425" s="2" t="str">
        <f>Tbl_BalanceHistory[[#This Row],[RespAgy]]&amp;": "&amp;Tbl_BalanceHistory[[#This Row],[RespAgency]]</f>
        <v>720: Department of Behavioral Health and Developmental Services</v>
      </c>
      <c r="G3425" s="3">
        <v>794</v>
      </c>
      <c r="H3425" s="3" t="s">
        <v>645</v>
      </c>
      <c r="I3425" s="3" t="str">
        <f>_xlfn.XLOOKUP(Tbl_BalanceHistory[[#This Row],[AgyCode]],Tbl_Agencies[Agy Code],Tbl_Agencies[Agy Sort])</f>
        <v>142000</v>
      </c>
      <c r="J3425" s="2" t="str">
        <f>Tbl_BalanceHistory[[#This Row],[AgyCode]]&amp;": "&amp;Tbl_BalanceHistory[[#This Row],[Agency Name]]</f>
        <v>794: Virginia Center for Behavioral Rehabilitation</v>
      </c>
      <c r="K3425" s="1">
        <v>2020</v>
      </c>
      <c r="L3425" s="3">
        <v>421</v>
      </c>
      <c r="M3425" s="3" t="s">
        <v>637</v>
      </c>
      <c r="N3425" s="2" t="str">
        <f>Tbl_BalanceHistory[[#This Row],[ProgramCode]]&amp;": "&amp;Tbl_BalanceHistory[[#This Row],[Program Name]]</f>
        <v>421: Pharmacy Services</v>
      </c>
      <c r="O3425" s="3" t="s">
        <v>886</v>
      </c>
      <c r="P3425" s="1" t="str">
        <f>IF(Tbl_BalanceHistory[[#This Row],[FundCode]]="0100","GF",IF(Tbl_BalanceHistory[[#This Row],[FundCode]]="01000","GF","Hi Ed / OCR"))</f>
        <v>GF</v>
      </c>
      <c r="Q3425" s="5">
        <v>1335013</v>
      </c>
      <c r="R3425" s="5">
        <v>1335013</v>
      </c>
      <c r="S3425" s="5">
        <v>0</v>
      </c>
      <c r="T3425" s="5">
        <v>0</v>
      </c>
      <c r="U3425" s="3"/>
      <c r="V3425" s="5">
        <v>0</v>
      </c>
      <c r="W3425" s="5">
        <v>0</v>
      </c>
      <c r="X3425" s="5"/>
      <c r="Y3425" s="5"/>
      <c r="Z3425" s="5">
        <f>Tbl_BalanceHistory[[#This Row],[Discretionary Recommended - Pre 2022]]+Tbl_BalanceHistory[[#This Row],[Discretionary Balance Recommended: Policy]]+Tbl_BalanceHistory[[#This Row],[Discretionary Balance Recommended: Commitments]]</f>
        <v>0</v>
      </c>
      <c r="AA3425" s="5">
        <f>Tbl_BalanceHistory[[#This Row],[Discretionary Balance]]-Tbl_BalanceHistory[[#This Row],[Discretionary Reappropriation]]</f>
        <v>0</v>
      </c>
      <c r="AB3425" s="2"/>
      <c r="AC3425" s="2"/>
      <c r="AD3425" s="2"/>
      <c r="AE3425" s="2"/>
    </row>
    <row r="3426" spans="1:31" ht="60" x14ac:dyDescent="0.25">
      <c r="A3426" s="2" t="s">
        <v>2025</v>
      </c>
      <c r="B3426" s="3">
        <v>9</v>
      </c>
      <c r="C3426" s="3">
        <v>720</v>
      </c>
      <c r="D3426" s="3" t="s">
        <v>621</v>
      </c>
      <c r="E3426" s="3" t="str">
        <f>_xlfn.XLOOKUP(Tbl_BalanceHistory[[#This Row],[RespAgy]],Tbl_Agencies[Agy Code],Tbl_Agencies[Agy Sort])</f>
        <v>138000</v>
      </c>
      <c r="F3426" s="2" t="str">
        <f>Tbl_BalanceHistory[[#This Row],[RespAgy]]&amp;": "&amp;Tbl_BalanceHistory[[#This Row],[RespAgency]]</f>
        <v>720: Department of Behavioral Health and Developmental Services</v>
      </c>
      <c r="G3426" s="3">
        <v>794</v>
      </c>
      <c r="H3426" s="3" t="s">
        <v>645</v>
      </c>
      <c r="I3426" s="3" t="str">
        <f>_xlfn.XLOOKUP(Tbl_BalanceHistory[[#This Row],[AgyCode]],Tbl_Agencies[Agy Code],Tbl_Agencies[Agy Sort])</f>
        <v>142000</v>
      </c>
      <c r="J3426" s="2" t="str">
        <f>Tbl_BalanceHistory[[#This Row],[AgyCode]]&amp;": "&amp;Tbl_BalanceHistory[[#This Row],[Agency Name]]</f>
        <v>794: Virginia Center for Behavioral Rehabilitation</v>
      </c>
      <c r="K3426" s="1">
        <v>2014</v>
      </c>
      <c r="L3426" s="3">
        <v>430</v>
      </c>
      <c r="M3426" s="3" t="s">
        <v>454</v>
      </c>
      <c r="N3426" s="2" t="str">
        <f>Tbl_BalanceHistory[[#This Row],[ProgramCode]]&amp;": "&amp;Tbl_BalanceHistory[[#This Row],[Program Name]]</f>
        <v>430: State Health Services</v>
      </c>
      <c r="O3426" s="3" t="s">
        <v>1730</v>
      </c>
      <c r="P3426" s="1" t="str">
        <f>IF(Tbl_BalanceHistory[[#This Row],[FundCode]]="0100","GF",IF(Tbl_BalanceHistory[[#This Row],[FundCode]]="01000","GF","Hi Ed / OCR"))</f>
        <v>GF</v>
      </c>
      <c r="Q3426" s="5">
        <v>5858660</v>
      </c>
      <c r="R3426" s="5">
        <v>5858660</v>
      </c>
      <c r="S3426" s="5">
        <v>0</v>
      </c>
      <c r="T3426" s="5">
        <v>0</v>
      </c>
      <c r="U3426" s="3"/>
      <c r="V3426" s="5">
        <v>0</v>
      </c>
      <c r="W3426" s="5">
        <v>0</v>
      </c>
      <c r="X3426" s="5"/>
      <c r="Y3426" s="5"/>
      <c r="Z3426" s="5">
        <f>Tbl_BalanceHistory[[#This Row],[Discretionary Recommended - Pre 2022]]+Tbl_BalanceHistory[[#This Row],[Discretionary Balance Recommended: Policy]]+Tbl_BalanceHistory[[#This Row],[Discretionary Balance Recommended: Commitments]]</f>
        <v>0</v>
      </c>
      <c r="AA3426" s="5">
        <f>Tbl_BalanceHistory[[#This Row],[Discretionary Balance]]-Tbl_BalanceHistory[[#This Row],[Discretionary Reappropriation]]</f>
        <v>0</v>
      </c>
      <c r="AB3426" s="2"/>
      <c r="AC3426" s="2"/>
      <c r="AD3426" s="2"/>
      <c r="AE3426" s="2"/>
    </row>
    <row r="3427" spans="1:31" ht="60" x14ac:dyDescent="0.25">
      <c r="A3427" s="2" t="s">
        <v>2025</v>
      </c>
      <c r="B3427" s="3">
        <v>9</v>
      </c>
      <c r="C3427" s="3">
        <v>720</v>
      </c>
      <c r="D3427" s="3" t="s">
        <v>621</v>
      </c>
      <c r="E3427" s="3" t="str">
        <f>_xlfn.XLOOKUP(Tbl_BalanceHistory[[#This Row],[RespAgy]],Tbl_Agencies[Agy Code],Tbl_Agencies[Agy Sort])</f>
        <v>138000</v>
      </c>
      <c r="F3427" s="2" t="str">
        <f>Tbl_BalanceHistory[[#This Row],[RespAgy]]&amp;": "&amp;Tbl_BalanceHistory[[#This Row],[RespAgency]]</f>
        <v>720: Department of Behavioral Health and Developmental Services</v>
      </c>
      <c r="G3427" s="3">
        <v>794</v>
      </c>
      <c r="H3427" s="3" t="s">
        <v>645</v>
      </c>
      <c r="I3427" s="3" t="str">
        <f>_xlfn.XLOOKUP(Tbl_BalanceHistory[[#This Row],[AgyCode]],Tbl_Agencies[Agy Code],Tbl_Agencies[Agy Sort])</f>
        <v>142000</v>
      </c>
      <c r="J3427" s="2" t="str">
        <f>Tbl_BalanceHistory[[#This Row],[AgyCode]]&amp;": "&amp;Tbl_BalanceHistory[[#This Row],[Agency Name]]</f>
        <v>794: Virginia Center for Behavioral Rehabilitation</v>
      </c>
      <c r="K3427" s="1">
        <v>2015</v>
      </c>
      <c r="L3427" s="3">
        <v>430</v>
      </c>
      <c r="M3427" s="3" t="s">
        <v>454</v>
      </c>
      <c r="N3427" s="2" t="str">
        <f>Tbl_BalanceHistory[[#This Row],[ProgramCode]]&amp;": "&amp;Tbl_BalanceHistory[[#This Row],[Program Name]]</f>
        <v>430: State Health Services</v>
      </c>
      <c r="O3427" s="3" t="s">
        <v>1730</v>
      </c>
      <c r="P3427" s="1" t="str">
        <f>IF(Tbl_BalanceHistory[[#This Row],[FundCode]]="0100","GF",IF(Tbl_BalanceHistory[[#This Row],[FundCode]]="01000","GF","Hi Ed / OCR"))</f>
        <v>GF</v>
      </c>
      <c r="Q3427" s="5">
        <v>8657185</v>
      </c>
      <c r="R3427" s="5">
        <v>8657185</v>
      </c>
      <c r="S3427" s="5">
        <v>0</v>
      </c>
      <c r="T3427" s="5">
        <v>0</v>
      </c>
      <c r="U3427" s="3"/>
      <c r="V3427" s="5">
        <v>0</v>
      </c>
      <c r="W3427" s="5">
        <v>0</v>
      </c>
      <c r="X3427" s="5"/>
      <c r="Y3427" s="5"/>
      <c r="Z3427" s="5">
        <f>Tbl_BalanceHistory[[#This Row],[Discretionary Recommended - Pre 2022]]+Tbl_BalanceHistory[[#This Row],[Discretionary Balance Recommended: Policy]]+Tbl_BalanceHistory[[#This Row],[Discretionary Balance Recommended: Commitments]]</f>
        <v>0</v>
      </c>
      <c r="AA3427" s="5">
        <f>Tbl_BalanceHistory[[#This Row],[Discretionary Balance]]-Tbl_BalanceHistory[[#This Row],[Discretionary Reappropriation]]</f>
        <v>0</v>
      </c>
      <c r="AB3427" s="2"/>
      <c r="AC3427" s="2"/>
      <c r="AD3427" s="2"/>
      <c r="AE3427" s="2"/>
    </row>
    <row r="3428" spans="1:31" ht="60" x14ac:dyDescent="0.25">
      <c r="A3428" s="2" t="s">
        <v>2025</v>
      </c>
      <c r="B3428" s="3">
        <v>9</v>
      </c>
      <c r="C3428" s="3">
        <v>720</v>
      </c>
      <c r="D3428" s="3" t="s">
        <v>621</v>
      </c>
      <c r="E3428" s="3" t="str">
        <f>_xlfn.XLOOKUP(Tbl_BalanceHistory[[#This Row],[RespAgy]],Tbl_Agencies[Agy Code],Tbl_Agencies[Agy Sort])</f>
        <v>138000</v>
      </c>
      <c r="F3428" s="2" t="str">
        <f>Tbl_BalanceHistory[[#This Row],[RespAgy]]&amp;": "&amp;Tbl_BalanceHistory[[#This Row],[RespAgency]]</f>
        <v>720: Department of Behavioral Health and Developmental Services</v>
      </c>
      <c r="G3428" s="3">
        <v>794</v>
      </c>
      <c r="H3428" s="3" t="s">
        <v>645</v>
      </c>
      <c r="I3428" s="3" t="str">
        <f>_xlfn.XLOOKUP(Tbl_BalanceHistory[[#This Row],[AgyCode]],Tbl_Agencies[Agy Code],Tbl_Agencies[Agy Sort])</f>
        <v>142000</v>
      </c>
      <c r="J3428" s="2" t="str">
        <f>Tbl_BalanceHistory[[#This Row],[AgyCode]]&amp;": "&amp;Tbl_BalanceHistory[[#This Row],[Agency Name]]</f>
        <v>794: Virginia Center for Behavioral Rehabilitation</v>
      </c>
      <c r="K3428" s="1">
        <v>2016</v>
      </c>
      <c r="L3428" s="3">
        <v>430</v>
      </c>
      <c r="M3428" s="3" t="s">
        <v>454</v>
      </c>
      <c r="N3428" s="2" t="str">
        <f>Tbl_BalanceHistory[[#This Row],[ProgramCode]]&amp;": "&amp;Tbl_BalanceHistory[[#This Row],[Program Name]]</f>
        <v>430: State Health Services</v>
      </c>
      <c r="O3428" s="3" t="s">
        <v>1730</v>
      </c>
      <c r="P3428" s="1" t="str">
        <f>IF(Tbl_BalanceHistory[[#This Row],[FundCode]]="0100","GF",IF(Tbl_BalanceHistory[[#This Row],[FundCode]]="01000","GF","Hi Ed / OCR"))</f>
        <v>GF</v>
      </c>
      <c r="Q3428" s="5">
        <v>11110153</v>
      </c>
      <c r="R3428" s="5">
        <v>11110153</v>
      </c>
      <c r="S3428" s="5">
        <v>0</v>
      </c>
      <c r="T3428" s="5">
        <v>0</v>
      </c>
      <c r="U3428" s="3"/>
      <c r="V3428" s="5">
        <v>0</v>
      </c>
      <c r="W3428" s="5">
        <v>0</v>
      </c>
      <c r="X3428" s="5"/>
      <c r="Y3428" s="5"/>
      <c r="Z3428" s="5">
        <f>Tbl_BalanceHistory[[#This Row],[Discretionary Recommended - Pre 2022]]+Tbl_BalanceHistory[[#This Row],[Discretionary Balance Recommended: Policy]]+Tbl_BalanceHistory[[#This Row],[Discretionary Balance Recommended: Commitments]]</f>
        <v>0</v>
      </c>
      <c r="AA3428" s="5">
        <f>Tbl_BalanceHistory[[#This Row],[Discretionary Balance]]-Tbl_BalanceHistory[[#This Row],[Discretionary Reappropriation]]</f>
        <v>0</v>
      </c>
      <c r="AB3428" s="2"/>
      <c r="AC3428" s="2"/>
      <c r="AD3428" s="2"/>
      <c r="AE3428" s="2"/>
    </row>
    <row r="3429" spans="1:31" ht="60" x14ac:dyDescent="0.25">
      <c r="A3429" s="2" t="s">
        <v>2025</v>
      </c>
      <c r="B3429" s="3">
        <v>9</v>
      </c>
      <c r="C3429" s="3">
        <v>720</v>
      </c>
      <c r="D3429" s="3" t="s">
        <v>621</v>
      </c>
      <c r="E3429" s="3" t="str">
        <f>_xlfn.XLOOKUP(Tbl_BalanceHistory[[#This Row],[RespAgy]],Tbl_Agencies[Agy Code],Tbl_Agencies[Agy Sort])</f>
        <v>138000</v>
      </c>
      <c r="F3429" s="2" t="str">
        <f>Tbl_BalanceHistory[[#This Row],[RespAgy]]&amp;": "&amp;Tbl_BalanceHistory[[#This Row],[RespAgency]]</f>
        <v>720: Department of Behavioral Health and Developmental Services</v>
      </c>
      <c r="G3429" s="3">
        <v>794</v>
      </c>
      <c r="H3429" s="3" t="s">
        <v>645</v>
      </c>
      <c r="I3429" s="3" t="str">
        <f>_xlfn.XLOOKUP(Tbl_BalanceHistory[[#This Row],[AgyCode]],Tbl_Agencies[Agy Code],Tbl_Agencies[Agy Sort])</f>
        <v>142000</v>
      </c>
      <c r="J3429" s="2" t="str">
        <f>Tbl_BalanceHistory[[#This Row],[AgyCode]]&amp;": "&amp;Tbl_BalanceHistory[[#This Row],[Agency Name]]</f>
        <v>794: Virginia Center for Behavioral Rehabilitation</v>
      </c>
      <c r="K3429" s="1">
        <v>2017</v>
      </c>
      <c r="L3429" s="3">
        <v>430</v>
      </c>
      <c r="M3429" s="3" t="s">
        <v>454</v>
      </c>
      <c r="N3429" s="2" t="str">
        <f>Tbl_BalanceHistory[[#This Row],[ProgramCode]]&amp;": "&amp;Tbl_BalanceHistory[[#This Row],[Program Name]]</f>
        <v>430: State Health Services</v>
      </c>
      <c r="O3429" s="3" t="s">
        <v>886</v>
      </c>
      <c r="P3429" s="1" t="str">
        <f>IF(Tbl_BalanceHistory[[#This Row],[FundCode]]="0100","GF",IF(Tbl_BalanceHistory[[#This Row],[FundCode]]="01000","GF","Hi Ed / OCR"))</f>
        <v>GF</v>
      </c>
      <c r="Q3429" s="5">
        <v>9633569</v>
      </c>
      <c r="R3429" s="5">
        <v>9633569</v>
      </c>
      <c r="S3429" s="5">
        <v>0</v>
      </c>
      <c r="T3429" s="5">
        <v>0</v>
      </c>
      <c r="U3429" s="3"/>
      <c r="V3429" s="5">
        <v>0</v>
      </c>
      <c r="W3429" s="5">
        <v>0</v>
      </c>
      <c r="X3429" s="5"/>
      <c r="Y3429" s="5"/>
      <c r="Z3429" s="5">
        <f>Tbl_BalanceHistory[[#This Row],[Discretionary Recommended - Pre 2022]]+Tbl_BalanceHistory[[#This Row],[Discretionary Balance Recommended: Policy]]+Tbl_BalanceHistory[[#This Row],[Discretionary Balance Recommended: Commitments]]</f>
        <v>0</v>
      </c>
      <c r="AA3429" s="5">
        <f>Tbl_BalanceHistory[[#This Row],[Discretionary Balance]]-Tbl_BalanceHistory[[#This Row],[Discretionary Reappropriation]]</f>
        <v>0</v>
      </c>
      <c r="AB3429" s="2"/>
      <c r="AC3429" s="2"/>
      <c r="AD3429" s="2"/>
      <c r="AE3429" s="2"/>
    </row>
    <row r="3430" spans="1:31" ht="60" x14ac:dyDescent="0.25">
      <c r="A3430" s="2" t="s">
        <v>2025</v>
      </c>
      <c r="B3430" s="3">
        <v>9</v>
      </c>
      <c r="C3430" s="3">
        <v>720</v>
      </c>
      <c r="D3430" s="3" t="s">
        <v>621</v>
      </c>
      <c r="E3430" s="3" t="str">
        <f>_xlfn.XLOOKUP(Tbl_BalanceHistory[[#This Row],[RespAgy]],Tbl_Agencies[Agy Code],Tbl_Agencies[Agy Sort])</f>
        <v>138000</v>
      </c>
      <c r="F3430" s="2" t="str">
        <f>Tbl_BalanceHistory[[#This Row],[RespAgy]]&amp;": "&amp;Tbl_BalanceHistory[[#This Row],[RespAgency]]</f>
        <v>720: Department of Behavioral Health and Developmental Services</v>
      </c>
      <c r="G3430" s="3">
        <v>794</v>
      </c>
      <c r="H3430" s="3" t="s">
        <v>645</v>
      </c>
      <c r="I3430" s="3" t="str">
        <f>_xlfn.XLOOKUP(Tbl_BalanceHistory[[#This Row],[AgyCode]],Tbl_Agencies[Agy Code],Tbl_Agencies[Agy Sort])</f>
        <v>142000</v>
      </c>
      <c r="J3430" s="2" t="str">
        <f>Tbl_BalanceHistory[[#This Row],[AgyCode]]&amp;": "&amp;Tbl_BalanceHistory[[#This Row],[Agency Name]]</f>
        <v>794: Virginia Center for Behavioral Rehabilitation</v>
      </c>
      <c r="K3430" s="1">
        <v>2018</v>
      </c>
      <c r="L3430" s="3">
        <v>430</v>
      </c>
      <c r="M3430" s="3" t="s">
        <v>454</v>
      </c>
      <c r="N3430" s="2" t="str">
        <f>Tbl_BalanceHistory[[#This Row],[ProgramCode]]&amp;": "&amp;Tbl_BalanceHistory[[#This Row],[Program Name]]</f>
        <v>430: State Health Services</v>
      </c>
      <c r="O3430" s="3" t="s">
        <v>886</v>
      </c>
      <c r="P3430" s="1" t="str">
        <f>IF(Tbl_BalanceHistory[[#This Row],[FundCode]]="0100","GF",IF(Tbl_BalanceHistory[[#This Row],[FundCode]]="01000","GF","Hi Ed / OCR"))</f>
        <v>GF</v>
      </c>
      <c r="Q3430" s="5">
        <v>10313916</v>
      </c>
      <c r="R3430" s="5">
        <v>10313916</v>
      </c>
      <c r="S3430" s="5">
        <v>0</v>
      </c>
      <c r="T3430" s="5">
        <v>0</v>
      </c>
      <c r="U3430" s="3"/>
      <c r="V3430" s="5">
        <v>0</v>
      </c>
      <c r="W3430" s="5">
        <v>0</v>
      </c>
      <c r="X3430" s="5"/>
      <c r="Y3430" s="5"/>
      <c r="Z3430" s="5">
        <f>Tbl_BalanceHistory[[#This Row],[Discretionary Recommended - Pre 2022]]+Tbl_BalanceHistory[[#This Row],[Discretionary Balance Recommended: Policy]]+Tbl_BalanceHistory[[#This Row],[Discretionary Balance Recommended: Commitments]]</f>
        <v>0</v>
      </c>
      <c r="AA3430" s="5">
        <f>Tbl_BalanceHistory[[#This Row],[Discretionary Balance]]-Tbl_BalanceHistory[[#This Row],[Discretionary Reappropriation]]</f>
        <v>0</v>
      </c>
      <c r="AB3430" s="2"/>
      <c r="AC3430" s="2"/>
      <c r="AD3430" s="2"/>
      <c r="AE3430" s="2"/>
    </row>
    <row r="3431" spans="1:31" ht="60" x14ac:dyDescent="0.25">
      <c r="A3431" s="2" t="s">
        <v>2025</v>
      </c>
      <c r="B3431" s="3">
        <v>9</v>
      </c>
      <c r="C3431" s="3">
        <v>720</v>
      </c>
      <c r="D3431" s="3" t="s">
        <v>621</v>
      </c>
      <c r="E3431" s="3" t="str">
        <f>_xlfn.XLOOKUP(Tbl_BalanceHistory[[#This Row],[RespAgy]],Tbl_Agencies[Agy Code],Tbl_Agencies[Agy Sort])</f>
        <v>138000</v>
      </c>
      <c r="F3431" s="2" t="str">
        <f>Tbl_BalanceHistory[[#This Row],[RespAgy]]&amp;": "&amp;Tbl_BalanceHistory[[#This Row],[RespAgency]]</f>
        <v>720: Department of Behavioral Health and Developmental Services</v>
      </c>
      <c r="G3431" s="3">
        <v>794</v>
      </c>
      <c r="H3431" s="3" t="s">
        <v>645</v>
      </c>
      <c r="I3431" s="3" t="str">
        <f>_xlfn.XLOOKUP(Tbl_BalanceHistory[[#This Row],[AgyCode]],Tbl_Agencies[Agy Code],Tbl_Agencies[Agy Sort])</f>
        <v>142000</v>
      </c>
      <c r="J3431" s="2" t="str">
        <f>Tbl_BalanceHistory[[#This Row],[AgyCode]]&amp;": "&amp;Tbl_BalanceHistory[[#This Row],[Agency Name]]</f>
        <v>794: Virginia Center for Behavioral Rehabilitation</v>
      </c>
      <c r="K3431" s="1">
        <v>2019</v>
      </c>
      <c r="L3431" s="3">
        <v>430</v>
      </c>
      <c r="M3431" s="3" t="s">
        <v>454</v>
      </c>
      <c r="N3431" s="2" t="str">
        <f>Tbl_BalanceHistory[[#This Row],[ProgramCode]]&amp;": "&amp;Tbl_BalanceHistory[[#This Row],[Program Name]]</f>
        <v>430: State Health Services</v>
      </c>
      <c r="O3431" s="3" t="s">
        <v>886</v>
      </c>
      <c r="P3431" s="1" t="str">
        <f>IF(Tbl_BalanceHistory[[#This Row],[FundCode]]="0100","GF",IF(Tbl_BalanceHistory[[#This Row],[FundCode]]="01000","GF","Hi Ed / OCR"))</f>
        <v>GF</v>
      </c>
      <c r="Q3431" s="5">
        <v>9427511</v>
      </c>
      <c r="R3431" s="5">
        <v>9427511</v>
      </c>
      <c r="S3431" s="5">
        <v>0</v>
      </c>
      <c r="T3431" s="5">
        <v>0</v>
      </c>
      <c r="U3431" s="3"/>
      <c r="V3431" s="5">
        <v>0</v>
      </c>
      <c r="W3431" s="5">
        <v>0</v>
      </c>
      <c r="X3431" s="5"/>
      <c r="Y3431" s="5"/>
      <c r="Z3431" s="5">
        <f>Tbl_BalanceHistory[[#This Row],[Discretionary Recommended - Pre 2022]]+Tbl_BalanceHistory[[#This Row],[Discretionary Balance Recommended: Policy]]+Tbl_BalanceHistory[[#This Row],[Discretionary Balance Recommended: Commitments]]</f>
        <v>0</v>
      </c>
      <c r="AA3431" s="5">
        <f>Tbl_BalanceHistory[[#This Row],[Discretionary Balance]]-Tbl_BalanceHistory[[#This Row],[Discretionary Reappropriation]]</f>
        <v>0</v>
      </c>
      <c r="AB3431" s="2"/>
      <c r="AC3431" s="2"/>
      <c r="AD3431" s="2"/>
      <c r="AE3431" s="2"/>
    </row>
    <row r="3432" spans="1:31" ht="60" x14ac:dyDescent="0.25">
      <c r="A3432" s="2" t="s">
        <v>577</v>
      </c>
      <c r="B3432" s="3">
        <v>9</v>
      </c>
      <c r="C3432" s="3">
        <v>720</v>
      </c>
      <c r="D3432" s="3" t="s">
        <v>621</v>
      </c>
      <c r="E3432" s="3" t="str">
        <f>_xlfn.XLOOKUP(Tbl_BalanceHistory[[#This Row],[RespAgy]],Tbl_Agencies[Agy Code],Tbl_Agencies[Agy Sort])</f>
        <v>138000</v>
      </c>
      <c r="F3432" s="2" t="str">
        <f>Tbl_BalanceHistory[[#This Row],[RespAgy]]&amp;": "&amp;Tbl_BalanceHistory[[#This Row],[RespAgency]]</f>
        <v>720: Department of Behavioral Health and Developmental Services</v>
      </c>
      <c r="G3432" s="3">
        <v>794</v>
      </c>
      <c r="H3432" s="3" t="s">
        <v>645</v>
      </c>
      <c r="I3432" s="3" t="str">
        <f>_xlfn.XLOOKUP(Tbl_BalanceHistory[[#This Row],[AgyCode]],Tbl_Agencies[Agy Code],Tbl_Agencies[Agy Sort])</f>
        <v>142000</v>
      </c>
      <c r="J3432" s="2" t="str">
        <f>Tbl_BalanceHistory[[#This Row],[AgyCode]]&amp;": "&amp;Tbl_BalanceHistory[[#This Row],[Agency Name]]</f>
        <v>794: Virginia Center for Behavioral Rehabilitation</v>
      </c>
      <c r="K3432" s="1">
        <v>2020</v>
      </c>
      <c r="L3432" s="3">
        <v>430</v>
      </c>
      <c r="M3432" s="3" t="s">
        <v>454</v>
      </c>
      <c r="N3432" s="2" t="str">
        <f>Tbl_BalanceHistory[[#This Row],[ProgramCode]]&amp;": "&amp;Tbl_BalanceHistory[[#This Row],[Program Name]]</f>
        <v>430: State Health Services</v>
      </c>
      <c r="O3432" s="3" t="s">
        <v>886</v>
      </c>
      <c r="P3432" s="1" t="str">
        <f>IF(Tbl_BalanceHistory[[#This Row],[FundCode]]="0100","GF",IF(Tbl_BalanceHistory[[#This Row],[FundCode]]="01000","GF","Hi Ed / OCR"))</f>
        <v>GF</v>
      </c>
      <c r="Q3432" s="5">
        <v>12599578</v>
      </c>
      <c r="R3432" s="5">
        <v>12599578</v>
      </c>
      <c r="S3432" s="5">
        <v>0</v>
      </c>
      <c r="T3432" s="5">
        <v>0</v>
      </c>
      <c r="U3432" s="3"/>
      <c r="V3432" s="5">
        <v>0</v>
      </c>
      <c r="W3432" s="5">
        <v>0</v>
      </c>
      <c r="X3432" s="5"/>
      <c r="Y3432" s="5"/>
      <c r="Z3432" s="5">
        <f>Tbl_BalanceHistory[[#This Row],[Discretionary Recommended - Pre 2022]]+Tbl_BalanceHistory[[#This Row],[Discretionary Balance Recommended: Policy]]+Tbl_BalanceHistory[[#This Row],[Discretionary Balance Recommended: Commitments]]</f>
        <v>0</v>
      </c>
      <c r="AA3432" s="5">
        <f>Tbl_BalanceHistory[[#This Row],[Discretionary Balance]]-Tbl_BalanceHistory[[#This Row],[Discretionary Reappropriation]]</f>
        <v>0</v>
      </c>
      <c r="AB3432" s="2"/>
      <c r="AC3432" s="2"/>
      <c r="AD3432" s="2"/>
      <c r="AE3432" s="2"/>
    </row>
    <row r="3433" spans="1:31" ht="60" x14ac:dyDescent="0.25">
      <c r="A3433" s="2" t="s">
        <v>2025</v>
      </c>
      <c r="B3433" s="3">
        <v>9</v>
      </c>
      <c r="C3433" s="3">
        <v>720</v>
      </c>
      <c r="D3433" s="3" t="s">
        <v>621</v>
      </c>
      <c r="E3433" s="3" t="str">
        <f>_xlfn.XLOOKUP(Tbl_BalanceHistory[[#This Row],[RespAgy]],Tbl_Agencies[Agy Code],Tbl_Agencies[Agy Sort])</f>
        <v>138000</v>
      </c>
      <c r="F3433" s="2" t="str">
        <f>Tbl_BalanceHistory[[#This Row],[RespAgy]]&amp;": "&amp;Tbl_BalanceHistory[[#This Row],[RespAgency]]</f>
        <v>720: Department of Behavioral Health and Developmental Services</v>
      </c>
      <c r="G3433" s="3">
        <v>794</v>
      </c>
      <c r="H3433" s="3" t="s">
        <v>645</v>
      </c>
      <c r="I3433" s="3" t="str">
        <f>_xlfn.XLOOKUP(Tbl_BalanceHistory[[#This Row],[AgyCode]],Tbl_Agencies[Agy Code],Tbl_Agencies[Agy Sort])</f>
        <v>142000</v>
      </c>
      <c r="J3433" s="2" t="str">
        <f>Tbl_BalanceHistory[[#This Row],[AgyCode]]&amp;": "&amp;Tbl_BalanceHistory[[#This Row],[Agency Name]]</f>
        <v>794: Virginia Center for Behavioral Rehabilitation</v>
      </c>
      <c r="K3433" s="1">
        <v>2014</v>
      </c>
      <c r="L3433" s="3">
        <v>498</v>
      </c>
      <c r="M3433" s="3" t="s">
        <v>639</v>
      </c>
      <c r="N3433" s="2" t="str">
        <f>Tbl_BalanceHistory[[#This Row],[ProgramCode]]&amp;": "&amp;Tbl_BalanceHistory[[#This Row],[Program Name]]</f>
        <v>498: Facility Administrative and Support Services</v>
      </c>
      <c r="O3433" s="3" t="s">
        <v>1730</v>
      </c>
      <c r="P3433" s="1" t="str">
        <f>IF(Tbl_BalanceHistory[[#This Row],[FundCode]]="0100","GF",IF(Tbl_BalanceHistory[[#This Row],[FundCode]]="01000","GF","Hi Ed / OCR"))</f>
        <v>GF</v>
      </c>
      <c r="Q3433" s="5">
        <v>12453871</v>
      </c>
      <c r="R3433" s="5">
        <v>12453871</v>
      </c>
      <c r="S3433" s="5">
        <v>0</v>
      </c>
      <c r="T3433" s="5">
        <v>0</v>
      </c>
      <c r="U3433" s="3"/>
      <c r="V3433" s="5">
        <v>0</v>
      </c>
      <c r="W3433" s="5">
        <v>0</v>
      </c>
      <c r="X3433" s="5"/>
      <c r="Y3433" s="5"/>
      <c r="Z3433" s="5">
        <f>Tbl_BalanceHistory[[#This Row],[Discretionary Recommended - Pre 2022]]+Tbl_BalanceHistory[[#This Row],[Discretionary Balance Recommended: Policy]]+Tbl_BalanceHistory[[#This Row],[Discretionary Balance Recommended: Commitments]]</f>
        <v>0</v>
      </c>
      <c r="AA3433" s="5">
        <f>Tbl_BalanceHistory[[#This Row],[Discretionary Balance]]-Tbl_BalanceHistory[[#This Row],[Discretionary Reappropriation]]</f>
        <v>0</v>
      </c>
      <c r="AB3433" s="2"/>
      <c r="AC3433" s="2"/>
      <c r="AD3433" s="2"/>
      <c r="AE3433" s="2"/>
    </row>
    <row r="3434" spans="1:31" ht="60" x14ac:dyDescent="0.25">
      <c r="A3434" s="2" t="s">
        <v>2025</v>
      </c>
      <c r="B3434" s="3">
        <v>9</v>
      </c>
      <c r="C3434" s="3">
        <v>720</v>
      </c>
      <c r="D3434" s="3" t="s">
        <v>621</v>
      </c>
      <c r="E3434" s="3" t="str">
        <f>_xlfn.XLOOKUP(Tbl_BalanceHistory[[#This Row],[RespAgy]],Tbl_Agencies[Agy Code],Tbl_Agencies[Agy Sort])</f>
        <v>138000</v>
      </c>
      <c r="F3434" s="2" t="str">
        <f>Tbl_BalanceHistory[[#This Row],[RespAgy]]&amp;": "&amp;Tbl_BalanceHistory[[#This Row],[RespAgency]]</f>
        <v>720: Department of Behavioral Health and Developmental Services</v>
      </c>
      <c r="G3434" s="3">
        <v>794</v>
      </c>
      <c r="H3434" s="3" t="s">
        <v>645</v>
      </c>
      <c r="I3434" s="3" t="str">
        <f>_xlfn.XLOOKUP(Tbl_BalanceHistory[[#This Row],[AgyCode]],Tbl_Agencies[Agy Code],Tbl_Agencies[Agy Sort])</f>
        <v>142000</v>
      </c>
      <c r="J3434" s="2" t="str">
        <f>Tbl_BalanceHistory[[#This Row],[AgyCode]]&amp;": "&amp;Tbl_BalanceHistory[[#This Row],[Agency Name]]</f>
        <v>794: Virginia Center for Behavioral Rehabilitation</v>
      </c>
      <c r="K3434" s="1">
        <v>2015</v>
      </c>
      <c r="L3434" s="3">
        <v>498</v>
      </c>
      <c r="M3434" s="3" t="s">
        <v>639</v>
      </c>
      <c r="N3434" s="2" t="str">
        <f>Tbl_BalanceHistory[[#This Row],[ProgramCode]]&amp;": "&amp;Tbl_BalanceHistory[[#This Row],[Program Name]]</f>
        <v>498: Facility Administrative and Support Services</v>
      </c>
      <c r="O3434" s="3" t="s">
        <v>1730</v>
      </c>
      <c r="P3434" s="1" t="str">
        <f>IF(Tbl_BalanceHistory[[#This Row],[FundCode]]="0100","GF",IF(Tbl_BalanceHistory[[#This Row],[FundCode]]="01000","GF","Hi Ed / OCR"))</f>
        <v>GF</v>
      </c>
      <c r="Q3434" s="5">
        <v>13505680</v>
      </c>
      <c r="R3434" s="5">
        <v>13505680</v>
      </c>
      <c r="S3434" s="5">
        <v>0</v>
      </c>
      <c r="T3434" s="5">
        <v>0</v>
      </c>
      <c r="U3434" s="3"/>
      <c r="V3434" s="5">
        <v>0</v>
      </c>
      <c r="W3434" s="5">
        <v>0</v>
      </c>
      <c r="X3434" s="5"/>
      <c r="Y3434" s="5"/>
      <c r="Z3434" s="5">
        <f>Tbl_BalanceHistory[[#This Row],[Discretionary Recommended - Pre 2022]]+Tbl_BalanceHistory[[#This Row],[Discretionary Balance Recommended: Policy]]+Tbl_BalanceHistory[[#This Row],[Discretionary Balance Recommended: Commitments]]</f>
        <v>0</v>
      </c>
      <c r="AA3434" s="5">
        <f>Tbl_BalanceHistory[[#This Row],[Discretionary Balance]]-Tbl_BalanceHistory[[#This Row],[Discretionary Reappropriation]]</f>
        <v>0</v>
      </c>
      <c r="AB3434" s="2"/>
      <c r="AC3434" s="2"/>
      <c r="AD3434" s="2"/>
      <c r="AE3434" s="2"/>
    </row>
    <row r="3435" spans="1:31" ht="60" x14ac:dyDescent="0.25">
      <c r="A3435" s="2" t="s">
        <v>2025</v>
      </c>
      <c r="B3435" s="3">
        <v>9</v>
      </c>
      <c r="C3435" s="3">
        <v>720</v>
      </c>
      <c r="D3435" s="3" t="s">
        <v>621</v>
      </c>
      <c r="E3435" s="3" t="str">
        <f>_xlfn.XLOOKUP(Tbl_BalanceHistory[[#This Row],[RespAgy]],Tbl_Agencies[Agy Code],Tbl_Agencies[Agy Sort])</f>
        <v>138000</v>
      </c>
      <c r="F3435" s="2" t="str">
        <f>Tbl_BalanceHistory[[#This Row],[RespAgy]]&amp;": "&amp;Tbl_BalanceHistory[[#This Row],[RespAgency]]</f>
        <v>720: Department of Behavioral Health and Developmental Services</v>
      </c>
      <c r="G3435" s="3">
        <v>794</v>
      </c>
      <c r="H3435" s="3" t="s">
        <v>645</v>
      </c>
      <c r="I3435" s="3" t="str">
        <f>_xlfn.XLOOKUP(Tbl_BalanceHistory[[#This Row],[AgyCode]],Tbl_Agencies[Agy Code],Tbl_Agencies[Agy Sort])</f>
        <v>142000</v>
      </c>
      <c r="J3435" s="2" t="str">
        <f>Tbl_BalanceHistory[[#This Row],[AgyCode]]&amp;": "&amp;Tbl_BalanceHistory[[#This Row],[Agency Name]]</f>
        <v>794: Virginia Center for Behavioral Rehabilitation</v>
      </c>
      <c r="K3435" s="1">
        <v>2016</v>
      </c>
      <c r="L3435" s="3">
        <v>498</v>
      </c>
      <c r="M3435" s="3" t="s">
        <v>639</v>
      </c>
      <c r="N3435" s="2" t="str">
        <f>Tbl_BalanceHistory[[#This Row],[ProgramCode]]&amp;": "&amp;Tbl_BalanceHistory[[#This Row],[Program Name]]</f>
        <v>498: Facility Administrative and Support Services</v>
      </c>
      <c r="O3435" s="3" t="s">
        <v>1730</v>
      </c>
      <c r="P3435" s="1" t="str">
        <f>IF(Tbl_BalanceHistory[[#This Row],[FundCode]]="0100","GF",IF(Tbl_BalanceHistory[[#This Row],[FundCode]]="01000","GF","Hi Ed / OCR"))</f>
        <v>GF</v>
      </c>
      <c r="Q3435" s="5">
        <v>12279623</v>
      </c>
      <c r="R3435" s="5">
        <v>12279623</v>
      </c>
      <c r="S3435" s="5">
        <v>0</v>
      </c>
      <c r="T3435" s="5">
        <v>0</v>
      </c>
      <c r="U3435" s="3"/>
      <c r="V3435" s="5">
        <v>0</v>
      </c>
      <c r="W3435" s="5">
        <v>0</v>
      </c>
      <c r="X3435" s="5"/>
      <c r="Y3435" s="5"/>
      <c r="Z3435" s="5">
        <f>Tbl_BalanceHistory[[#This Row],[Discretionary Recommended - Pre 2022]]+Tbl_BalanceHistory[[#This Row],[Discretionary Balance Recommended: Policy]]+Tbl_BalanceHistory[[#This Row],[Discretionary Balance Recommended: Commitments]]</f>
        <v>0</v>
      </c>
      <c r="AA3435" s="5">
        <f>Tbl_BalanceHistory[[#This Row],[Discretionary Balance]]-Tbl_BalanceHistory[[#This Row],[Discretionary Reappropriation]]</f>
        <v>0</v>
      </c>
      <c r="AB3435" s="2"/>
      <c r="AC3435" s="2"/>
      <c r="AD3435" s="2"/>
      <c r="AE3435" s="2"/>
    </row>
    <row r="3436" spans="1:31" ht="60" x14ac:dyDescent="0.25">
      <c r="A3436" s="2" t="s">
        <v>2025</v>
      </c>
      <c r="B3436" s="3">
        <v>9</v>
      </c>
      <c r="C3436" s="3">
        <v>720</v>
      </c>
      <c r="D3436" s="3" t="s">
        <v>621</v>
      </c>
      <c r="E3436" s="3" t="str">
        <f>_xlfn.XLOOKUP(Tbl_BalanceHistory[[#This Row],[RespAgy]],Tbl_Agencies[Agy Code],Tbl_Agencies[Agy Sort])</f>
        <v>138000</v>
      </c>
      <c r="F3436" s="2" t="str">
        <f>Tbl_BalanceHistory[[#This Row],[RespAgy]]&amp;": "&amp;Tbl_BalanceHistory[[#This Row],[RespAgency]]</f>
        <v>720: Department of Behavioral Health and Developmental Services</v>
      </c>
      <c r="G3436" s="3">
        <v>794</v>
      </c>
      <c r="H3436" s="3" t="s">
        <v>645</v>
      </c>
      <c r="I3436" s="3" t="str">
        <f>_xlfn.XLOOKUP(Tbl_BalanceHistory[[#This Row],[AgyCode]],Tbl_Agencies[Agy Code],Tbl_Agencies[Agy Sort])</f>
        <v>142000</v>
      </c>
      <c r="J3436" s="2" t="str">
        <f>Tbl_BalanceHistory[[#This Row],[AgyCode]]&amp;": "&amp;Tbl_BalanceHistory[[#This Row],[Agency Name]]</f>
        <v>794: Virginia Center for Behavioral Rehabilitation</v>
      </c>
      <c r="K3436" s="1">
        <v>2017</v>
      </c>
      <c r="L3436" s="3">
        <v>498</v>
      </c>
      <c r="M3436" s="3" t="s">
        <v>639</v>
      </c>
      <c r="N3436" s="2" t="str">
        <f>Tbl_BalanceHistory[[#This Row],[ProgramCode]]&amp;": "&amp;Tbl_BalanceHistory[[#This Row],[Program Name]]</f>
        <v>498: Facility Administrative and Support Services</v>
      </c>
      <c r="O3436" s="3" t="s">
        <v>886</v>
      </c>
      <c r="P3436" s="1" t="str">
        <f>IF(Tbl_BalanceHistory[[#This Row],[FundCode]]="0100","GF",IF(Tbl_BalanceHistory[[#This Row],[FundCode]]="01000","GF","Hi Ed / OCR"))</f>
        <v>GF</v>
      </c>
      <c r="Q3436" s="5">
        <v>13494458</v>
      </c>
      <c r="R3436" s="5">
        <v>13494458</v>
      </c>
      <c r="S3436" s="5">
        <v>0</v>
      </c>
      <c r="T3436" s="5">
        <v>0</v>
      </c>
      <c r="U3436" s="3"/>
      <c r="V3436" s="5">
        <v>0</v>
      </c>
      <c r="W3436" s="5">
        <v>0</v>
      </c>
      <c r="X3436" s="5"/>
      <c r="Y3436" s="5"/>
      <c r="Z3436" s="5">
        <f>Tbl_BalanceHistory[[#This Row],[Discretionary Recommended - Pre 2022]]+Tbl_BalanceHistory[[#This Row],[Discretionary Balance Recommended: Policy]]+Tbl_BalanceHistory[[#This Row],[Discretionary Balance Recommended: Commitments]]</f>
        <v>0</v>
      </c>
      <c r="AA3436" s="5">
        <f>Tbl_BalanceHistory[[#This Row],[Discretionary Balance]]-Tbl_BalanceHistory[[#This Row],[Discretionary Reappropriation]]</f>
        <v>0</v>
      </c>
      <c r="AB3436" s="2"/>
      <c r="AC3436" s="2"/>
      <c r="AD3436" s="2"/>
      <c r="AE3436" s="2"/>
    </row>
    <row r="3437" spans="1:31" ht="60" x14ac:dyDescent="0.25">
      <c r="A3437" s="2" t="s">
        <v>2025</v>
      </c>
      <c r="B3437" s="3">
        <v>9</v>
      </c>
      <c r="C3437" s="3">
        <v>720</v>
      </c>
      <c r="D3437" s="3" t="s">
        <v>621</v>
      </c>
      <c r="E3437" s="3" t="str">
        <f>_xlfn.XLOOKUP(Tbl_BalanceHistory[[#This Row],[RespAgy]],Tbl_Agencies[Agy Code],Tbl_Agencies[Agy Sort])</f>
        <v>138000</v>
      </c>
      <c r="F3437" s="2" t="str">
        <f>Tbl_BalanceHistory[[#This Row],[RespAgy]]&amp;": "&amp;Tbl_BalanceHistory[[#This Row],[RespAgency]]</f>
        <v>720: Department of Behavioral Health and Developmental Services</v>
      </c>
      <c r="G3437" s="3">
        <v>794</v>
      </c>
      <c r="H3437" s="3" t="s">
        <v>645</v>
      </c>
      <c r="I3437" s="3" t="str">
        <f>_xlfn.XLOOKUP(Tbl_BalanceHistory[[#This Row],[AgyCode]],Tbl_Agencies[Agy Code],Tbl_Agencies[Agy Sort])</f>
        <v>142000</v>
      </c>
      <c r="J3437" s="2" t="str">
        <f>Tbl_BalanceHistory[[#This Row],[AgyCode]]&amp;": "&amp;Tbl_BalanceHistory[[#This Row],[Agency Name]]</f>
        <v>794: Virginia Center for Behavioral Rehabilitation</v>
      </c>
      <c r="K3437" s="1">
        <v>2018</v>
      </c>
      <c r="L3437" s="3">
        <v>498</v>
      </c>
      <c r="M3437" s="3" t="s">
        <v>639</v>
      </c>
      <c r="N3437" s="2" t="str">
        <f>Tbl_BalanceHistory[[#This Row],[ProgramCode]]&amp;": "&amp;Tbl_BalanceHistory[[#This Row],[Program Name]]</f>
        <v>498: Facility Administrative and Support Services</v>
      </c>
      <c r="O3437" s="3" t="s">
        <v>886</v>
      </c>
      <c r="P3437" s="1" t="str">
        <f>IF(Tbl_BalanceHistory[[#This Row],[FundCode]]="0100","GF",IF(Tbl_BalanceHistory[[#This Row],[FundCode]]="01000","GF","Hi Ed / OCR"))</f>
        <v>GF</v>
      </c>
      <c r="Q3437" s="5">
        <v>13813107</v>
      </c>
      <c r="R3437" s="5">
        <v>13813107</v>
      </c>
      <c r="S3437" s="5">
        <v>0</v>
      </c>
      <c r="T3437" s="5">
        <v>0</v>
      </c>
      <c r="U3437" s="3"/>
      <c r="V3437" s="5">
        <v>0</v>
      </c>
      <c r="W3437" s="5">
        <v>0</v>
      </c>
      <c r="X3437" s="5"/>
      <c r="Y3437" s="5"/>
      <c r="Z3437" s="5">
        <f>Tbl_BalanceHistory[[#This Row],[Discretionary Recommended - Pre 2022]]+Tbl_BalanceHistory[[#This Row],[Discretionary Balance Recommended: Policy]]+Tbl_BalanceHistory[[#This Row],[Discretionary Balance Recommended: Commitments]]</f>
        <v>0</v>
      </c>
      <c r="AA3437" s="5">
        <f>Tbl_BalanceHistory[[#This Row],[Discretionary Balance]]-Tbl_BalanceHistory[[#This Row],[Discretionary Reappropriation]]</f>
        <v>0</v>
      </c>
      <c r="AB3437" s="2"/>
      <c r="AC3437" s="2"/>
      <c r="AD3437" s="2"/>
      <c r="AE3437" s="2"/>
    </row>
    <row r="3438" spans="1:31" ht="60" x14ac:dyDescent="0.25">
      <c r="A3438" s="2" t="s">
        <v>2025</v>
      </c>
      <c r="B3438" s="3">
        <v>9</v>
      </c>
      <c r="C3438" s="3">
        <v>720</v>
      </c>
      <c r="D3438" s="3" t="s">
        <v>621</v>
      </c>
      <c r="E3438" s="3" t="str">
        <f>_xlfn.XLOOKUP(Tbl_BalanceHistory[[#This Row],[RespAgy]],Tbl_Agencies[Agy Code],Tbl_Agencies[Agy Sort])</f>
        <v>138000</v>
      </c>
      <c r="F3438" s="2" t="str">
        <f>Tbl_BalanceHistory[[#This Row],[RespAgy]]&amp;": "&amp;Tbl_BalanceHistory[[#This Row],[RespAgency]]</f>
        <v>720: Department of Behavioral Health and Developmental Services</v>
      </c>
      <c r="G3438" s="3">
        <v>794</v>
      </c>
      <c r="H3438" s="3" t="s">
        <v>645</v>
      </c>
      <c r="I3438" s="3" t="str">
        <f>_xlfn.XLOOKUP(Tbl_BalanceHistory[[#This Row],[AgyCode]],Tbl_Agencies[Agy Code],Tbl_Agencies[Agy Sort])</f>
        <v>142000</v>
      </c>
      <c r="J3438" s="2" t="str">
        <f>Tbl_BalanceHistory[[#This Row],[AgyCode]]&amp;": "&amp;Tbl_BalanceHistory[[#This Row],[Agency Name]]</f>
        <v>794: Virginia Center for Behavioral Rehabilitation</v>
      </c>
      <c r="K3438" s="1">
        <v>2019</v>
      </c>
      <c r="L3438" s="3">
        <v>498</v>
      </c>
      <c r="M3438" s="3" t="s">
        <v>639</v>
      </c>
      <c r="N3438" s="2" t="str">
        <f>Tbl_BalanceHistory[[#This Row],[ProgramCode]]&amp;": "&amp;Tbl_BalanceHistory[[#This Row],[Program Name]]</f>
        <v>498: Facility Administrative and Support Services</v>
      </c>
      <c r="O3438" s="3" t="s">
        <v>886</v>
      </c>
      <c r="P3438" s="1" t="str">
        <f>IF(Tbl_BalanceHistory[[#This Row],[FundCode]]="0100","GF",IF(Tbl_BalanceHistory[[#This Row],[FundCode]]="01000","GF","Hi Ed / OCR"))</f>
        <v>GF</v>
      </c>
      <c r="Q3438" s="5">
        <v>14594443</v>
      </c>
      <c r="R3438" s="5">
        <v>14594443</v>
      </c>
      <c r="S3438" s="5">
        <v>0</v>
      </c>
      <c r="T3438" s="5">
        <v>0</v>
      </c>
      <c r="U3438" s="3"/>
      <c r="V3438" s="5">
        <v>0</v>
      </c>
      <c r="W3438" s="5">
        <v>0</v>
      </c>
      <c r="X3438" s="5"/>
      <c r="Y3438" s="5"/>
      <c r="Z3438" s="5">
        <f>Tbl_BalanceHistory[[#This Row],[Discretionary Recommended - Pre 2022]]+Tbl_BalanceHistory[[#This Row],[Discretionary Balance Recommended: Policy]]+Tbl_BalanceHistory[[#This Row],[Discretionary Balance Recommended: Commitments]]</f>
        <v>0</v>
      </c>
      <c r="AA3438" s="5">
        <f>Tbl_BalanceHistory[[#This Row],[Discretionary Balance]]-Tbl_BalanceHistory[[#This Row],[Discretionary Reappropriation]]</f>
        <v>0</v>
      </c>
      <c r="AB3438" s="2"/>
      <c r="AC3438" s="2"/>
      <c r="AD3438" s="2"/>
      <c r="AE3438" s="2"/>
    </row>
    <row r="3439" spans="1:31" ht="60" x14ac:dyDescent="0.25">
      <c r="A3439" s="2" t="s">
        <v>577</v>
      </c>
      <c r="B3439" s="3">
        <v>9</v>
      </c>
      <c r="C3439" s="3">
        <v>720</v>
      </c>
      <c r="D3439" s="3" t="s">
        <v>621</v>
      </c>
      <c r="E3439" s="3" t="str">
        <f>_xlfn.XLOOKUP(Tbl_BalanceHistory[[#This Row],[RespAgy]],Tbl_Agencies[Agy Code],Tbl_Agencies[Agy Sort])</f>
        <v>138000</v>
      </c>
      <c r="F3439" s="2" t="str">
        <f>Tbl_BalanceHistory[[#This Row],[RespAgy]]&amp;": "&amp;Tbl_BalanceHistory[[#This Row],[RespAgency]]</f>
        <v>720: Department of Behavioral Health and Developmental Services</v>
      </c>
      <c r="G3439" s="3">
        <v>794</v>
      </c>
      <c r="H3439" s="3" t="s">
        <v>645</v>
      </c>
      <c r="I3439" s="3" t="str">
        <f>_xlfn.XLOOKUP(Tbl_BalanceHistory[[#This Row],[AgyCode]],Tbl_Agencies[Agy Code],Tbl_Agencies[Agy Sort])</f>
        <v>142000</v>
      </c>
      <c r="J3439" s="2" t="str">
        <f>Tbl_BalanceHistory[[#This Row],[AgyCode]]&amp;": "&amp;Tbl_BalanceHistory[[#This Row],[Agency Name]]</f>
        <v>794: Virginia Center for Behavioral Rehabilitation</v>
      </c>
      <c r="K3439" s="1">
        <v>2020</v>
      </c>
      <c r="L3439" s="3">
        <v>498</v>
      </c>
      <c r="M3439" s="3" t="s">
        <v>639</v>
      </c>
      <c r="N3439" s="2" t="str">
        <f>Tbl_BalanceHistory[[#This Row],[ProgramCode]]&amp;": "&amp;Tbl_BalanceHistory[[#This Row],[Program Name]]</f>
        <v>498: Facility Administrative and Support Services</v>
      </c>
      <c r="O3439" s="3" t="s">
        <v>886</v>
      </c>
      <c r="P3439" s="1" t="str">
        <f>IF(Tbl_BalanceHistory[[#This Row],[FundCode]]="0100","GF",IF(Tbl_BalanceHistory[[#This Row],[FundCode]]="01000","GF","Hi Ed / OCR"))</f>
        <v>GF</v>
      </c>
      <c r="Q3439" s="5">
        <v>11292732</v>
      </c>
      <c r="R3439" s="5">
        <v>11292732</v>
      </c>
      <c r="S3439" s="5">
        <v>0</v>
      </c>
      <c r="T3439" s="5">
        <v>0</v>
      </c>
      <c r="U3439" s="3"/>
      <c r="V3439" s="5">
        <v>0</v>
      </c>
      <c r="W3439" s="5">
        <v>0</v>
      </c>
      <c r="X3439" s="5"/>
      <c r="Y3439" s="5"/>
      <c r="Z3439" s="5">
        <f>Tbl_BalanceHistory[[#This Row],[Discretionary Recommended - Pre 2022]]+Tbl_BalanceHistory[[#This Row],[Discretionary Balance Recommended: Policy]]+Tbl_BalanceHistory[[#This Row],[Discretionary Balance Recommended: Commitments]]</f>
        <v>0</v>
      </c>
      <c r="AA3439" s="5">
        <f>Tbl_BalanceHistory[[#This Row],[Discretionary Balance]]-Tbl_BalanceHistory[[#This Row],[Discretionary Reappropriation]]</f>
        <v>0</v>
      </c>
      <c r="AB3439" s="2"/>
      <c r="AC3439" s="2"/>
      <c r="AD3439" s="2"/>
      <c r="AE3439" s="2"/>
    </row>
    <row r="3440" spans="1:31" ht="45" x14ac:dyDescent="0.25">
      <c r="A3440" s="2" t="s">
        <v>577</v>
      </c>
      <c r="B3440" s="3">
        <v>9</v>
      </c>
      <c r="C3440" s="3">
        <v>790</v>
      </c>
      <c r="D3440" s="3" t="s">
        <v>628</v>
      </c>
      <c r="E3440" s="3" t="str">
        <f>_xlfn.XLOOKUP(Tbl_BalanceHistory[[#This Row],[RespAgy]],Tbl_Agencies[Agy Code],Tbl_Agencies[Agy Sort])</f>
        <v>139000</v>
      </c>
      <c r="F3440" s="2" t="str">
        <f>Tbl_BalanceHistory[[#This Row],[RespAgy]]&amp;": "&amp;Tbl_BalanceHistory[[#This Row],[RespAgency]]</f>
        <v>790: Grants to Localities</v>
      </c>
      <c r="G3440" s="3">
        <v>790</v>
      </c>
      <c r="H3440" s="3" t="s">
        <v>628</v>
      </c>
      <c r="I3440" s="3" t="str">
        <f>_xlfn.XLOOKUP(Tbl_BalanceHistory[[#This Row],[AgyCode]],Tbl_Agencies[Agy Code],Tbl_Agencies[Agy Sort])</f>
        <v>139000</v>
      </c>
      <c r="J3440" s="2" t="str">
        <f>Tbl_BalanceHistory[[#This Row],[AgyCode]]&amp;": "&amp;Tbl_BalanceHistory[[#This Row],[Agency Name]]</f>
        <v>790: Grants to Localities</v>
      </c>
      <c r="K3440" s="1">
        <v>2021</v>
      </c>
      <c r="L3440" s="3">
        <v>445</v>
      </c>
      <c r="M3440" s="3" t="s">
        <v>630</v>
      </c>
      <c r="N3440" s="2" t="str">
        <f>Tbl_BalanceHistory[[#This Row],[ProgramCode]]&amp;": "&amp;Tbl_BalanceHistory[[#This Row],[Program Name]]</f>
        <v>445: Financial Assistance for Health Services</v>
      </c>
      <c r="O3440" s="3" t="s">
        <v>886</v>
      </c>
      <c r="P3440" s="1" t="str">
        <f>IF(Tbl_BalanceHistory[[#This Row],[FundCode]]="0100","GF",IF(Tbl_BalanceHistory[[#This Row],[FundCode]]="01000","GF","Hi Ed / OCR"))</f>
        <v>GF</v>
      </c>
      <c r="Q3440" s="5">
        <v>420536729</v>
      </c>
      <c r="R3440" s="5">
        <v>415611890.58999997</v>
      </c>
      <c r="S3440" s="5">
        <v>4924838.41</v>
      </c>
      <c r="T3440" s="5">
        <v>1100000</v>
      </c>
      <c r="U3440" s="3" t="s">
        <v>2077</v>
      </c>
      <c r="V3440" s="5">
        <v>3824838.41</v>
      </c>
      <c r="W3440" s="5">
        <v>3723572</v>
      </c>
      <c r="X3440" s="5"/>
      <c r="Y3440" s="5"/>
      <c r="Z3440" s="5">
        <f>Tbl_BalanceHistory[[#This Row],[Discretionary Recommended - Pre 2022]]+Tbl_BalanceHistory[[#This Row],[Discretionary Balance Recommended: Policy]]+Tbl_BalanceHistory[[#This Row],[Discretionary Balance Recommended: Commitments]]</f>
        <v>3723572</v>
      </c>
      <c r="AA3440" s="5">
        <f>Tbl_BalanceHistory[[#This Row],[Discretionary Balance]]-Tbl_BalanceHistory[[#This Row],[Discretionary Reappropriation]]</f>
        <v>101266.41000000015</v>
      </c>
      <c r="AB3440" s="2" t="s">
        <v>2078</v>
      </c>
      <c r="AC3440" s="2"/>
      <c r="AD3440" s="2"/>
      <c r="AE3440" s="2" t="s">
        <v>2079</v>
      </c>
    </row>
    <row r="3441" spans="1:31" ht="45" x14ac:dyDescent="0.25">
      <c r="A3441" s="2" t="s">
        <v>577</v>
      </c>
      <c r="B3441" s="3">
        <v>9</v>
      </c>
      <c r="C3441" s="3">
        <v>790</v>
      </c>
      <c r="D3441" s="3" t="s">
        <v>628</v>
      </c>
      <c r="E3441" s="3" t="str">
        <f>_xlfn.XLOOKUP(Tbl_BalanceHistory[[#This Row],[RespAgy]],Tbl_Agencies[Agy Code],Tbl_Agencies[Agy Sort])</f>
        <v>139000</v>
      </c>
      <c r="F3441" s="2" t="str">
        <f>Tbl_BalanceHistory[[#This Row],[RespAgy]]&amp;": "&amp;Tbl_BalanceHistory[[#This Row],[RespAgency]]</f>
        <v>790: Grants to Localities</v>
      </c>
      <c r="G3441" s="3">
        <v>790</v>
      </c>
      <c r="H3441" s="3" t="s">
        <v>628</v>
      </c>
      <c r="I3441" s="3" t="str">
        <f>_xlfn.XLOOKUP(Tbl_BalanceHistory[[#This Row],[AgyCode]],Tbl_Agencies[Agy Code],Tbl_Agencies[Agy Sort])</f>
        <v>139000</v>
      </c>
      <c r="J3441" s="2" t="str">
        <f>Tbl_BalanceHistory[[#This Row],[AgyCode]]&amp;": "&amp;Tbl_BalanceHistory[[#This Row],[Agency Name]]</f>
        <v>790: Grants to Localities</v>
      </c>
      <c r="K3441" s="1">
        <v>2022</v>
      </c>
      <c r="L3441" s="3">
        <v>445</v>
      </c>
      <c r="M3441" s="3" t="s">
        <v>630</v>
      </c>
      <c r="N3441" s="2" t="str">
        <f>Tbl_BalanceHistory[[#This Row],[ProgramCode]]&amp;": "&amp;Tbl_BalanceHistory[[#This Row],[Program Name]]</f>
        <v>445: Financial Assistance for Health Services</v>
      </c>
      <c r="O3441" s="3" t="s">
        <v>886</v>
      </c>
      <c r="P3441" s="1" t="str">
        <f>IF(Tbl_BalanceHistory[[#This Row],[FundCode]]="0100","GF",IF(Tbl_BalanceHistory[[#This Row],[FundCode]]="01000","GF","Hi Ed / OCR"))</f>
        <v>GF</v>
      </c>
      <c r="Q3441" s="5">
        <v>480051931</v>
      </c>
      <c r="R3441" s="5">
        <v>475317592.79000002</v>
      </c>
      <c r="S3441" s="5">
        <v>4734338.21</v>
      </c>
      <c r="T3441" s="5">
        <v>550000</v>
      </c>
      <c r="U3441" s="3" t="s">
        <v>2077</v>
      </c>
      <c r="V3441" s="5">
        <v>4184338.21</v>
      </c>
      <c r="W3441" s="5"/>
      <c r="X3441" s="5">
        <v>0</v>
      </c>
      <c r="Y3441" s="5">
        <v>830000</v>
      </c>
      <c r="Z3441" s="5">
        <f>Tbl_BalanceHistory[[#This Row],[Discretionary Recommended - Pre 2022]]+Tbl_BalanceHistory[[#This Row],[Discretionary Balance Recommended: Policy]]+Tbl_BalanceHistory[[#This Row],[Discretionary Balance Recommended: Commitments]]</f>
        <v>830000</v>
      </c>
      <c r="AA3441" s="5">
        <f>Tbl_BalanceHistory[[#This Row],[Discretionary Balance]]-Tbl_BalanceHistory[[#This Row],[Discretionary Reappropriation]]</f>
        <v>3354338.21</v>
      </c>
      <c r="AB3441" s="2"/>
      <c r="AC3441" s="2"/>
      <c r="AD3441" s="2" t="s">
        <v>2061</v>
      </c>
      <c r="AE3441" s="2"/>
    </row>
    <row r="3442" spans="1:31" ht="45" x14ac:dyDescent="0.25">
      <c r="A3442" s="2" t="s">
        <v>577</v>
      </c>
      <c r="B3442" s="3">
        <v>9</v>
      </c>
      <c r="C3442" s="3">
        <v>790</v>
      </c>
      <c r="D3442" s="3" t="s">
        <v>628</v>
      </c>
      <c r="E3442" s="3" t="str">
        <f>_xlfn.XLOOKUP(Tbl_BalanceHistory[[#This Row],[RespAgy]],Tbl_Agencies[Agy Code],Tbl_Agencies[Agy Sort])</f>
        <v>139000</v>
      </c>
      <c r="F3442" s="2" t="str">
        <f>Tbl_BalanceHistory[[#This Row],[RespAgy]]&amp;": "&amp;Tbl_BalanceHistory[[#This Row],[RespAgency]]</f>
        <v>790: Grants to Localities</v>
      </c>
      <c r="G3442" s="3">
        <v>790</v>
      </c>
      <c r="H3442" s="3" t="s">
        <v>628</v>
      </c>
      <c r="I3442" s="3" t="str">
        <f>_xlfn.XLOOKUP(Tbl_BalanceHistory[[#This Row],[AgyCode]],Tbl_Agencies[Agy Code],Tbl_Agencies[Agy Sort])</f>
        <v>139000</v>
      </c>
      <c r="J3442" s="2" t="str">
        <f>Tbl_BalanceHistory[[#This Row],[AgyCode]]&amp;": "&amp;Tbl_BalanceHistory[[#This Row],[Agency Name]]</f>
        <v>790: Grants to Localities</v>
      </c>
      <c r="K3442" s="1">
        <v>2023</v>
      </c>
      <c r="L3442" s="3">
        <v>445</v>
      </c>
      <c r="M3442" s="3" t="s">
        <v>630</v>
      </c>
      <c r="N3442" s="2" t="str">
        <f>Tbl_BalanceHistory[[#This Row],[ProgramCode]]&amp;": "&amp;Tbl_BalanceHistory[[#This Row],[Program Name]]</f>
        <v>445: Financial Assistance for Health Services</v>
      </c>
      <c r="O3442" s="3" t="s">
        <v>886</v>
      </c>
      <c r="P3442" s="1" t="str">
        <f>IF(Tbl_BalanceHistory[[#This Row],[FundCode]]="0100","GF",IF(Tbl_BalanceHistory[[#This Row],[FundCode]]="01000","GF","Hi Ed / OCR"))</f>
        <v>GF</v>
      </c>
      <c r="Q3442" s="5">
        <v>507561676</v>
      </c>
      <c r="R3442" s="5">
        <v>505012673.38999999</v>
      </c>
      <c r="S3442" s="5">
        <v>2549002.61</v>
      </c>
      <c r="T3442" s="5">
        <v>1100000</v>
      </c>
      <c r="U3442" s="3" t="s">
        <v>2418</v>
      </c>
      <c r="V3442" s="5">
        <v>1449002.6099999999</v>
      </c>
      <c r="W3442" s="5">
        <v>0</v>
      </c>
      <c r="X3442" s="5">
        <v>0</v>
      </c>
      <c r="Y3442" s="5">
        <v>0</v>
      </c>
      <c r="Z3442" s="5">
        <v>0</v>
      </c>
      <c r="AA3442" s="5">
        <v>1449002.6099999999</v>
      </c>
      <c r="AB3442" s="2"/>
      <c r="AC3442" s="2"/>
      <c r="AD3442" s="2"/>
      <c r="AE3442" s="2" t="s">
        <v>2419</v>
      </c>
    </row>
    <row r="3443" spans="1:31" ht="45" x14ac:dyDescent="0.25">
      <c r="A3443" s="2" t="s">
        <v>577</v>
      </c>
      <c r="B3443" s="3">
        <v>9</v>
      </c>
      <c r="C3443" s="3">
        <v>790</v>
      </c>
      <c r="D3443" s="3" t="s">
        <v>628</v>
      </c>
      <c r="E3443" s="3" t="str">
        <f>_xlfn.XLOOKUP(Tbl_BalanceHistory[[#This Row],[RespAgy]],Tbl_Agencies[Agy Code],Tbl_Agencies[Agy Sort])</f>
        <v>139000</v>
      </c>
      <c r="F3443" s="2" t="str">
        <f>Tbl_BalanceHistory[[#This Row],[RespAgy]]&amp;": "&amp;Tbl_BalanceHistory[[#This Row],[RespAgency]]</f>
        <v>790: Grants to Localities</v>
      </c>
      <c r="G3443" s="3">
        <v>790</v>
      </c>
      <c r="H3443" s="3" t="s">
        <v>628</v>
      </c>
      <c r="I3443" s="3" t="str">
        <f>_xlfn.XLOOKUP(Tbl_BalanceHistory[[#This Row],[AgyCode]],Tbl_Agencies[Agy Code],Tbl_Agencies[Agy Sort])</f>
        <v>139000</v>
      </c>
      <c r="J3443" s="2" t="str">
        <f>Tbl_BalanceHistory[[#This Row],[AgyCode]]&amp;": "&amp;Tbl_BalanceHistory[[#This Row],[Agency Name]]</f>
        <v>790: Grants to Localities</v>
      </c>
      <c r="K3443" s="1">
        <v>2024</v>
      </c>
      <c r="L3443" s="3">
        <v>445</v>
      </c>
      <c r="M3443" s="3" t="s">
        <v>630</v>
      </c>
      <c r="N3443" s="2" t="str">
        <f>Tbl_BalanceHistory[[#This Row],[ProgramCode]]&amp;": "&amp;Tbl_BalanceHistory[[#This Row],[Program Name]]</f>
        <v>445: Financial Assistance for Health Services</v>
      </c>
      <c r="O3443" s="3" t="s">
        <v>886</v>
      </c>
      <c r="P3443" s="1" t="str">
        <f>IF(Tbl_BalanceHistory[[#This Row],[FundCode]]="0100","GF",IF(Tbl_BalanceHistory[[#This Row],[FundCode]]="01000","GF","Hi Ed / OCR"))</f>
        <v>GF</v>
      </c>
      <c r="Q3443" s="5">
        <v>629891728</v>
      </c>
      <c r="R3443" s="5">
        <v>620666904.63</v>
      </c>
      <c r="S3443" s="5">
        <v>9224823.3699999992</v>
      </c>
      <c r="T3443" s="5">
        <v>275000</v>
      </c>
      <c r="U3443" s="3" t="s">
        <v>2583</v>
      </c>
      <c r="V3443" s="5">
        <v>8949823.3699999992</v>
      </c>
      <c r="W3443" s="5">
        <v>0</v>
      </c>
      <c r="X3443" s="5">
        <v>350000</v>
      </c>
      <c r="Y3443" s="5">
        <v>159933</v>
      </c>
      <c r="Z3443" s="5">
        <v>509933</v>
      </c>
      <c r="AA3443" s="5">
        <v>8439890.3699999992</v>
      </c>
      <c r="AB3443" s="2"/>
      <c r="AC3443" s="2" t="s">
        <v>2584</v>
      </c>
      <c r="AD3443" s="2" t="s">
        <v>2585</v>
      </c>
      <c r="AE3443" s="2"/>
    </row>
    <row r="3444" spans="1:31" ht="45" x14ac:dyDescent="0.25">
      <c r="A3444" s="2" t="s">
        <v>2025</v>
      </c>
      <c r="B3444" s="3">
        <v>9</v>
      </c>
      <c r="C3444" s="3">
        <v>792</v>
      </c>
      <c r="D3444" s="3" t="s">
        <v>633</v>
      </c>
      <c r="E3444" s="3" t="str">
        <f>_xlfn.XLOOKUP(Tbl_BalanceHistory[[#This Row],[RespAgy]],Tbl_Agencies[Agy Code],Tbl_Agencies[Agy Sort])</f>
        <v>140000</v>
      </c>
      <c r="F3444" s="2" t="str">
        <f>Tbl_BalanceHistory[[#This Row],[RespAgy]]&amp;": "&amp;Tbl_BalanceHistory[[#This Row],[RespAgency]]</f>
        <v>792: Mental Health Treatment Centers</v>
      </c>
      <c r="G3444" s="3">
        <v>724</v>
      </c>
      <c r="H3444" s="3" t="s">
        <v>1317</v>
      </c>
      <c r="I3444" s="3">
        <f>_xlfn.XLOOKUP(Tbl_BalanceHistory[[#This Row],[AgyCode]],Tbl_Agencies[Agy Code],Tbl_Agencies[Agy Sort])</f>
        <v>0</v>
      </c>
      <c r="J3444" s="2" t="str">
        <f>Tbl_BalanceHistory[[#This Row],[AgyCode]]&amp;": "&amp;Tbl_BalanceHistory[[#This Row],[Agency Name]]</f>
        <v>724: Catawba Hospital</v>
      </c>
      <c r="K3444" s="1">
        <v>2014</v>
      </c>
      <c r="L3444" s="3">
        <v>421</v>
      </c>
      <c r="M3444" s="3" t="s">
        <v>637</v>
      </c>
      <c r="N3444" s="2" t="str">
        <f>Tbl_BalanceHistory[[#This Row],[ProgramCode]]&amp;": "&amp;Tbl_BalanceHistory[[#This Row],[Program Name]]</f>
        <v>421: Pharmacy Services</v>
      </c>
      <c r="O3444" s="3" t="s">
        <v>1730</v>
      </c>
      <c r="P3444" s="1" t="str">
        <f>IF(Tbl_BalanceHistory[[#This Row],[FundCode]]="0100","GF",IF(Tbl_BalanceHistory[[#This Row],[FundCode]]="01000","GF","Hi Ed / OCR"))</f>
        <v>GF</v>
      </c>
      <c r="Q3444" s="5">
        <v>266116</v>
      </c>
      <c r="R3444" s="5">
        <v>266116</v>
      </c>
      <c r="S3444" s="5">
        <v>0</v>
      </c>
      <c r="T3444" s="5">
        <v>0</v>
      </c>
      <c r="U3444" s="3"/>
      <c r="V3444" s="5">
        <v>0</v>
      </c>
      <c r="W3444" s="5">
        <v>0</v>
      </c>
      <c r="X3444" s="5"/>
      <c r="Y3444" s="5"/>
      <c r="Z3444" s="5">
        <f>Tbl_BalanceHistory[[#This Row],[Discretionary Recommended - Pre 2022]]+Tbl_BalanceHistory[[#This Row],[Discretionary Balance Recommended: Policy]]+Tbl_BalanceHistory[[#This Row],[Discretionary Balance Recommended: Commitments]]</f>
        <v>0</v>
      </c>
      <c r="AA3444" s="5">
        <f>Tbl_BalanceHistory[[#This Row],[Discretionary Balance]]-Tbl_BalanceHistory[[#This Row],[Discretionary Reappropriation]]</f>
        <v>0</v>
      </c>
      <c r="AB3444" s="2"/>
      <c r="AC3444" s="2"/>
      <c r="AD3444" s="2"/>
      <c r="AE3444" s="2"/>
    </row>
    <row r="3445" spans="1:31" ht="45" x14ac:dyDescent="0.25">
      <c r="A3445" s="2" t="s">
        <v>2025</v>
      </c>
      <c r="B3445" s="3">
        <v>9</v>
      </c>
      <c r="C3445" s="3">
        <v>792</v>
      </c>
      <c r="D3445" s="3" t="s">
        <v>633</v>
      </c>
      <c r="E3445" s="3" t="str">
        <f>_xlfn.XLOOKUP(Tbl_BalanceHistory[[#This Row],[RespAgy]],Tbl_Agencies[Agy Code],Tbl_Agencies[Agy Sort])</f>
        <v>140000</v>
      </c>
      <c r="F3445" s="2" t="str">
        <f>Tbl_BalanceHistory[[#This Row],[RespAgy]]&amp;": "&amp;Tbl_BalanceHistory[[#This Row],[RespAgency]]</f>
        <v>792: Mental Health Treatment Centers</v>
      </c>
      <c r="G3445" s="3">
        <v>724</v>
      </c>
      <c r="H3445" s="3" t="s">
        <v>1317</v>
      </c>
      <c r="I3445" s="3">
        <f>_xlfn.XLOOKUP(Tbl_BalanceHistory[[#This Row],[AgyCode]],Tbl_Agencies[Agy Code],Tbl_Agencies[Agy Sort])</f>
        <v>0</v>
      </c>
      <c r="J3445" s="2" t="str">
        <f>Tbl_BalanceHistory[[#This Row],[AgyCode]]&amp;": "&amp;Tbl_BalanceHistory[[#This Row],[Agency Name]]</f>
        <v>724: Catawba Hospital</v>
      </c>
      <c r="K3445" s="1">
        <v>2015</v>
      </c>
      <c r="L3445" s="3">
        <v>421</v>
      </c>
      <c r="M3445" s="3" t="s">
        <v>637</v>
      </c>
      <c r="N3445" s="2" t="str">
        <f>Tbl_BalanceHistory[[#This Row],[ProgramCode]]&amp;": "&amp;Tbl_BalanceHistory[[#This Row],[Program Name]]</f>
        <v>421: Pharmacy Services</v>
      </c>
      <c r="O3445" s="3" t="s">
        <v>1730</v>
      </c>
      <c r="P3445" s="1" t="str">
        <f>IF(Tbl_BalanceHistory[[#This Row],[FundCode]]="0100","GF",IF(Tbl_BalanceHistory[[#This Row],[FundCode]]="01000","GF","Hi Ed / OCR"))</f>
        <v>GF</v>
      </c>
      <c r="Q3445" s="5">
        <v>786301</v>
      </c>
      <c r="R3445" s="5">
        <v>786301</v>
      </c>
      <c r="S3445" s="5">
        <v>0</v>
      </c>
      <c r="T3445" s="5">
        <v>0</v>
      </c>
      <c r="U3445" s="3"/>
      <c r="V3445" s="5">
        <v>0</v>
      </c>
      <c r="W3445" s="5">
        <v>0</v>
      </c>
      <c r="X3445" s="5"/>
      <c r="Y3445" s="5"/>
      <c r="Z3445" s="5">
        <f>Tbl_BalanceHistory[[#This Row],[Discretionary Recommended - Pre 2022]]+Tbl_BalanceHistory[[#This Row],[Discretionary Balance Recommended: Policy]]+Tbl_BalanceHistory[[#This Row],[Discretionary Balance Recommended: Commitments]]</f>
        <v>0</v>
      </c>
      <c r="AA3445" s="5">
        <f>Tbl_BalanceHistory[[#This Row],[Discretionary Balance]]-Tbl_BalanceHistory[[#This Row],[Discretionary Reappropriation]]</f>
        <v>0</v>
      </c>
      <c r="AB3445" s="2"/>
      <c r="AC3445" s="2"/>
      <c r="AD3445" s="2"/>
      <c r="AE3445" s="2"/>
    </row>
    <row r="3446" spans="1:31" ht="45" x14ac:dyDescent="0.25">
      <c r="A3446" s="2" t="s">
        <v>2025</v>
      </c>
      <c r="B3446" s="3">
        <v>9</v>
      </c>
      <c r="C3446" s="3">
        <v>792</v>
      </c>
      <c r="D3446" s="3" t="s">
        <v>633</v>
      </c>
      <c r="E3446" s="3" t="str">
        <f>_xlfn.XLOOKUP(Tbl_BalanceHistory[[#This Row],[RespAgy]],Tbl_Agencies[Agy Code],Tbl_Agencies[Agy Sort])</f>
        <v>140000</v>
      </c>
      <c r="F3446" s="2" t="str">
        <f>Tbl_BalanceHistory[[#This Row],[RespAgy]]&amp;": "&amp;Tbl_BalanceHistory[[#This Row],[RespAgency]]</f>
        <v>792: Mental Health Treatment Centers</v>
      </c>
      <c r="G3446" s="3">
        <v>724</v>
      </c>
      <c r="H3446" s="3" t="s">
        <v>1317</v>
      </c>
      <c r="I3446" s="3">
        <f>_xlfn.XLOOKUP(Tbl_BalanceHistory[[#This Row],[AgyCode]],Tbl_Agencies[Agy Code],Tbl_Agencies[Agy Sort])</f>
        <v>0</v>
      </c>
      <c r="J3446" s="2" t="str">
        <f>Tbl_BalanceHistory[[#This Row],[AgyCode]]&amp;": "&amp;Tbl_BalanceHistory[[#This Row],[Agency Name]]</f>
        <v>724: Catawba Hospital</v>
      </c>
      <c r="K3446" s="1">
        <v>2016</v>
      </c>
      <c r="L3446" s="3">
        <v>421</v>
      </c>
      <c r="M3446" s="3" t="s">
        <v>637</v>
      </c>
      <c r="N3446" s="2" t="str">
        <f>Tbl_BalanceHistory[[#This Row],[ProgramCode]]&amp;": "&amp;Tbl_BalanceHistory[[#This Row],[Program Name]]</f>
        <v>421: Pharmacy Services</v>
      </c>
      <c r="O3446" s="3" t="s">
        <v>1730</v>
      </c>
      <c r="P3446" s="1" t="str">
        <f>IF(Tbl_BalanceHistory[[#This Row],[FundCode]]="0100","GF",IF(Tbl_BalanceHistory[[#This Row],[FundCode]]="01000","GF","Hi Ed / OCR"))</f>
        <v>GF</v>
      </c>
      <c r="Q3446" s="5">
        <v>911869</v>
      </c>
      <c r="R3446" s="5">
        <v>911869</v>
      </c>
      <c r="S3446" s="5">
        <v>0</v>
      </c>
      <c r="T3446" s="5">
        <v>0</v>
      </c>
      <c r="U3446" s="3"/>
      <c r="V3446" s="5">
        <v>0</v>
      </c>
      <c r="W3446" s="5">
        <v>0</v>
      </c>
      <c r="X3446" s="5"/>
      <c r="Y3446" s="5"/>
      <c r="Z3446" s="5">
        <f>Tbl_BalanceHistory[[#This Row],[Discretionary Recommended - Pre 2022]]+Tbl_BalanceHistory[[#This Row],[Discretionary Balance Recommended: Policy]]+Tbl_BalanceHistory[[#This Row],[Discretionary Balance Recommended: Commitments]]</f>
        <v>0</v>
      </c>
      <c r="AA3446" s="5">
        <f>Tbl_BalanceHistory[[#This Row],[Discretionary Balance]]-Tbl_BalanceHistory[[#This Row],[Discretionary Reappropriation]]</f>
        <v>0</v>
      </c>
      <c r="AB3446" s="2"/>
      <c r="AC3446" s="2"/>
      <c r="AD3446" s="2"/>
      <c r="AE3446" s="2"/>
    </row>
    <row r="3447" spans="1:31" ht="45" x14ac:dyDescent="0.25">
      <c r="A3447" s="2" t="s">
        <v>2025</v>
      </c>
      <c r="B3447" s="3">
        <v>9</v>
      </c>
      <c r="C3447" s="3">
        <v>792</v>
      </c>
      <c r="D3447" s="3" t="s">
        <v>633</v>
      </c>
      <c r="E3447" s="3" t="str">
        <f>_xlfn.XLOOKUP(Tbl_BalanceHistory[[#This Row],[RespAgy]],Tbl_Agencies[Agy Code],Tbl_Agencies[Agy Sort])</f>
        <v>140000</v>
      </c>
      <c r="F3447" s="2" t="str">
        <f>Tbl_BalanceHistory[[#This Row],[RespAgy]]&amp;": "&amp;Tbl_BalanceHistory[[#This Row],[RespAgency]]</f>
        <v>792: Mental Health Treatment Centers</v>
      </c>
      <c r="G3447" s="3">
        <v>724</v>
      </c>
      <c r="H3447" s="3" t="s">
        <v>1317</v>
      </c>
      <c r="I3447" s="3">
        <f>_xlfn.XLOOKUP(Tbl_BalanceHistory[[#This Row],[AgyCode]],Tbl_Agencies[Agy Code],Tbl_Agencies[Agy Sort])</f>
        <v>0</v>
      </c>
      <c r="J3447" s="2" t="str">
        <f>Tbl_BalanceHistory[[#This Row],[AgyCode]]&amp;": "&amp;Tbl_BalanceHistory[[#This Row],[Agency Name]]</f>
        <v>724: Catawba Hospital</v>
      </c>
      <c r="K3447" s="1">
        <v>2017</v>
      </c>
      <c r="L3447" s="3">
        <v>421</v>
      </c>
      <c r="M3447" s="3" t="s">
        <v>637</v>
      </c>
      <c r="N3447" s="2" t="str">
        <f>Tbl_BalanceHistory[[#This Row],[ProgramCode]]&amp;": "&amp;Tbl_BalanceHistory[[#This Row],[Program Name]]</f>
        <v>421: Pharmacy Services</v>
      </c>
      <c r="O3447" s="3" t="s">
        <v>886</v>
      </c>
      <c r="P3447" s="1" t="str">
        <f>IF(Tbl_BalanceHistory[[#This Row],[FundCode]]="0100","GF",IF(Tbl_BalanceHistory[[#This Row],[FundCode]]="01000","GF","Hi Ed / OCR"))</f>
        <v>GF</v>
      </c>
      <c r="Q3447" s="5">
        <v>931031</v>
      </c>
      <c r="R3447" s="5">
        <v>931031</v>
      </c>
      <c r="S3447" s="5">
        <v>0</v>
      </c>
      <c r="T3447" s="5">
        <v>0</v>
      </c>
      <c r="U3447" s="3"/>
      <c r="V3447" s="5">
        <v>0</v>
      </c>
      <c r="W3447" s="5">
        <v>0</v>
      </c>
      <c r="X3447" s="5"/>
      <c r="Y3447" s="5"/>
      <c r="Z3447" s="5">
        <f>Tbl_BalanceHistory[[#This Row],[Discretionary Recommended - Pre 2022]]+Tbl_BalanceHistory[[#This Row],[Discretionary Balance Recommended: Policy]]+Tbl_BalanceHistory[[#This Row],[Discretionary Balance Recommended: Commitments]]</f>
        <v>0</v>
      </c>
      <c r="AA3447" s="5">
        <f>Tbl_BalanceHistory[[#This Row],[Discretionary Balance]]-Tbl_BalanceHistory[[#This Row],[Discretionary Reappropriation]]</f>
        <v>0</v>
      </c>
      <c r="AB3447" s="2"/>
      <c r="AC3447" s="2"/>
      <c r="AD3447" s="2"/>
      <c r="AE3447" s="2"/>
    </row>
    <row r="3448" spans="1:31" ht="45" x14ac:dyDescent="0.25">
      <c r="A3448" s="2" t="s">
        <v>2025</v>
      </c>
      <c r="B3448" s="3">
        <v>9</v>
      </c>
      <c r="C3448" s="3">
        <v>792</v>
      </c>
      <c r="D3448" s="3" t="s">
        <v>633</v>
      </c>
      <c r="E3448" s="3" t="str">
        <f>_xlfn.XLOOKUP(Tbl_BalanceHistory[[#This Row],[RespAgy]],Tbl_Agencies[Agy Code],Tbl_Agencies[Agy Sort])</f>
        <v>140000</v>
      </c>
      <c r="F3448" s="2" t="str">
        <f>Tbl_BalanceHistory[[#This Row],[RespAgy]]&amp;": "&amp;Tbl_BalanceHistory[[#This Row],[RespAgency]]</f>
        <v>792: Mental Health Treatment Centers</v>
      </c>
      <c r="G3448" s="3">
        <v>724</v>
      </c>
      <c r="H3448" s="3" t="s">
        <v>1317</v>
      </c>
      <c r="I3448" s="3">
        <f>_xlfn.XLOOKUP(Tbl_BalanceHistory[[#This Row],[AgyCode]],Tbl_Agencies[Agy Code],Tbl_Agencies[Agy Sort])</f>
        <v>0</v>
      </c>
      <c r="J3448" s="2" t="str">
        <f>Tbl_BalanceHistory[[#This Row],[AgyCode]]&amp;": "&amp;Tbl_BalanceHistory[[#This Row],[Agency Name]]</f>
        <v>724: Catawba Hospital</v>
      </c>
      <c r="K3448" s="1">
        <v>2018</v>
      </c>
      <c r="L3448" s="3">
        <v>421</v>
      </c>
      <c r="M3448" s="3" t="s">
        <v>637</v>
      </c>
      <c r="N3448" s="2" t="str">
        <f>Tbl_BalanceHistory[[#This Row],[ProgramCode]]&amp;": "&amp;Tbl_BalanceHistory[[#This Row],[Program Name]]</f>
        <v>421: Pharmacy Services</v>
      </c>
      <c r="O3448" s="3" t="s">
        <v>886</v>
      </c>
      <c r="P3448" s="1" t="str">
        <f>IF(Tbl_BalanceHistory[[#This Row],[FundCode]]="0100","GF",IF(Tbl_BalanceHistory[[#This Row],[FundCode]]="01000","GF","Hi Ed / OCR"))</f>
        <v>GF</v>
      </c>
      <c r="Q3448" s="5">
        <v>985309</v>
      </c>
      <c r="R3448" s="5">
        <v>985309</v>
      </c>
      <c r="S3448" s="5">
        <v>0</v>
      </c>
      <c r="T3448" s="5">
        <v>0</v>
      </c>
      <c r="U3448" s="3"/>
      <c r="V3448" s="5">
        <v>0</v>
      </c>
      <c r="W3448" s="5">
        <v>0</v>
      </c>
      <c r="X3448" s="5"/>
      <c r="Y3448" s="5"/>
      <c r="Z3448" s="5">
        <f>Tbl_BalanceHistory[[#This Row],[Discretionary Recommended - Pre 2022]]+Tbl_BalanceHistory[[#This Row],[Discretionary Balance Recommended: Policy]]+Tbl_BalanceHistory[[#This Row],[Discretionary Balance Recommended: Commitments]]</f>
        <v>0</v>
      </c>
      <c r="AA3448" s="5">
        <f>Tbl_BalanceHistory[[#This Row],[Discretionary Balance]]-Tbl_BalanceHistory[[#This Row],[Discretionary Reappropriation]]</f>
        <v>0</v>
      </c>
      <c r="AB3448" s="2"/>
      <c r="AC3448" s="2"/>
      <c r="AD3448" s="2"/>
      <c r="AE3448" s="2"/>
    </row>
    <row r="3449" spans="1:31" ht="45" x14ac:dyDescent="0.25">
      <c r="A3449" s="2" t="s">
        <v>2025</v>
      </c>
      <c r="B3449" s="3">
        <v>9</v>
      </c>
      <c r="C3449" s="3">
        <v>792</v>
      </c>
      <c r="D3449" s="3" t="s">
        <v>633</v>
      </c>
      <c r="E3449" s="3" t="str">
        <f>_xlfn.XLOOKUP(Tbl_BalanceHistory[[#This Row],[RespAgy]],Tbl_Agencies[Agy Code],Tbl_Agencies[Agy Sort])</f>
        <v>140000</v>
      </c>
      <c r="F3449" s="2" t="str">
        <f>Tbl_BalanceHistory[[#This Row],[RespAgy]]&amp;": "&amp;Tbl_BalanceHistory[[#This Row],[RespAgency]]</f>
        <v>792: Mental Health Treatment Centers</v>
      </c>
      <c r="G3449" s="3">
        <v>724</v>
      </c>
      <c r="H3449" s="3" t="s">
        <v>1317</v>
      </c>
      <c r="I3449" s="3">
        <f>_xlfn.XLOOKUP(Tbl_BalanceHistory[[#This Row],[AgyCode]],Tbl_Agencies[Agy Code],Tbl_Agencies[Agy Sort])</f>
        <v>0</v>
      </c>
      <c r="J3449" s="2" t="str">
        <f>Tbl_BalanceHistory[[#This Row],[AgyCode]]&amp;": "&amp;Tbl_BalanceHistory[[#This Row],[Agency Name]]</f>
        <v>724: Catawba Hospital</v>
      </c>
      <c r="K3449" s="1">
        <v>2019</v>
      </c>
      <c r="L3449" s="3">
        <v>421</v>
      </c>
      <c r="M3449" s="3" t="s">
        <v>637</v>
      </c>
      <c r="N3449" s="2" t="str">
        <f>Tbl_BalanceHistory[[#This Row],[ProgramCode]]&amp;": "&amp;Tbl_BalanceHistory[[#This Row],[Program Name]]</f>
        <v>421: Pharmacy Services</v>
      </c>
      <c r="O3449" s="3" t="s">
        <v>886</v>
      </c>
      <c r="P3449" s="1" t="str">
        <f>IF(Tbl_BalanceHistory[[#This Row],[FundCode]]="0100","GF",IF(Tbl_BalanceHistory[[#This Row],[FundCode]]="01000","GF","Hi Ed / OCR"))</f>
        <v>GF</v>
      </c>
      <c r="Q3449" s="5">
        <v>261950</v>
      </c>
      <c r="R3449" s="5">
        <v>261950</v>
      </c>
      <c r="S3449" s="5">
        <v>0</v>
      </c>
      <c r="T3449" s="5">
        <v>0</v>
      </c>
      <c r="U3449" s="3"/>
      <c r="V3449" s="5">
        <v>0</v>
      </c>
      <c r="W3449" s="5">
        <v>0</v>
      </c>
      <c r="X3449" s="5"/>
      <c r="Y3449" s="5"/>
      <c r="Z3449" s="5">
        <f>Tbl_BalanceHistory[[#This Row],[Discretionary Recommended - Pre 2022]]+Tbl_BalanceHistory[[#This Row],[Discretionary Balance Recommended: Policy]]+Tbl_BalanceHistory[[#This Row],[Discretionary Balance Recommended: Commitments]]</f>
        <v>0</v>
      </c>
      <c r="AA3449" s="5">
        <f>Tbl_BalanceHistory[[#This Row],[Discretionary Balance]]-Tbl_BalanceHistory[[#This Row],[Discretionary Reappropriation]]</f>
        <v>0</v>
      </c>
      <c r="AB3449" s="2"/>
      <c r="AC3449" s="2"/>
      <c r="AD3449" s="2"/>
      <c r="AE3449" s="2"/>
    </row>
    <row r="3450" spans="1:31" ht="45" x14ac:dyDescent="0.25">
      <c r="A3450" s="2" t="s">
        <v>577</v>
      </c>
      <c r="B3450" s="3">
        <v>9</v>
      </c>
      <c r="C3450" s="3">
        <v>792</v>
      </c>
      <c r="D3450" s="3" t="s">
        <v>633</v>
      </c>
      <c r="E3450" s="3" t="str">
        <f>_xlfn.XLOOKUP(Tbl_BalanceHistory[[#This Row],[RespAgy]],Tbl_Agencies[Agy Code],Tbl_Agencies[Agy Sort])</f>
        <v>140000</v>
      </c>
      <c r="F3450" s="2" t="str">
        <f>Tbl_BalanceHistory[[#This Row],[RespAgy]]&amp;": "&amp;Tbl_BalanceHistory[[#This Row],[RespAgency]]</f>
        <v>792: Mental Health Treatment Centers</v>
      </c>
      <c r="G3450" s="3">
        <v>724</v>
      </c>
      <c r="H3450" s="3" t="s">
        <v>1317</v>
      </c>
      <c r="I3450" s="3">
        <f>_xlfn.XLOOKUP(Tbl_BalanceHistory[[#This Row],[AgyCode]],Tbl_Agencies[Agy Code],Tbl_Agencies[Agy Sort])</f>
        <v>0</v>
      </c>
      <c r="J3450" s="2" t="str">
        <f>Tbl_BalanceHistory[[#This Row],[AgyCode]]&amp;": "&amp;Tbl_BalanceHistory[[#This Row],[Agency Name]]</f>
        <v>724: Catawba Hospital</v>
      </c>
      <c r="K3450" s="1">
        <v>2020</v>
      </c>
      <c r="L3450" s="3">
        <v>421</v>
      </c>
      <c r="M3450" s="3" t="s">
        <v>637</v>
      </c>
      <c r="N3450" s="2" t="str">
        <f>Tbl_BalanceHistory[[#This Row],[ProgramCode]]&amp;": "&amp;Tbl_BalanceHistory[[#This Row],[Program Name]]</f>
        <v>421: Pharmacy Services</v>
      </c>
      <c r="O3450" s="3" t="s">
        <v>886</v>
      </c>
      <c r="P3450" s="1" t="str">
        <f>IF(Tbl_BalanceHistory[[#This Row],[FundCode]]="0100","GF",IF(Tbl_BalanceHistory[[#This Row],[FundCode]]="01000","GF","Hi Ed / OCR"))</f>
        <v>GF</v>
      </c>
      <c r="Q3450" s="5">
        <v>91652</v>
      </c>
      <c r="R3450" s="5">
        <v>91652</v>
      </c>
      <c r="S3450" s="5">
        <v>0</v>
      </c>
      <c r="T3450" s="5">
        <v>0</v>
      </c>
      <c r="U3450" s="3"/>
      <c r="V3450" s="5">
        <v>0</v>
      </c>
      <c r="W3450" s="5">
        <v>0</v>
      </c>
      <c r="X3450" s="5"/>
      <c r="Y3450" s="5"/>
      <c r="Z3450" s="5">
        <f>Tbl_BalanceHistory[[#This Row],[Discretionary Recommended - Pre 2022]]+Tbl_BalanceHistory[[#This Row],[Discretionary Balance Recommended: Policy]]+Tbl_BalanceHistory[[#This Row],[Discretionary Balance Recommended: Commitments]]</f>
        <v>0</v>
      </c>
      <c r="AA3450" s="5">
        <f>Tbl_BalanceHistory[[#This Row],[Discretionary Balance]]-Tbl_BalanceHistory[[#This Row],[Discretionary Reappropriation]]</f>
        <v>0</v>
      </c>
      <c r="AB3450" s="2"/>
      <c r="AC3450" s="2"/>
      <c r="AD3450" s="2"/>
      <c r="AE3450" s="2"/>
    </row>
    <row r="3451" spans="1:31" ht="45" x14ac:dyDescent="0.25">
      <c r="A3451" s="2" t="s">
        <v>577</v>
      </c>
      <c r="B3451" s="3">
        <v>9</v>
      </c>
      <c r="C3451" s="3">
        <v>792</v>
      </c>
      <c r="D3451" s="3" t="s">
        <v>633</v>
      </c>
      <c r="E3451" s="3" t="str">
        <f>_xlfn.XLOOKUP(Tbl_BalanceHistory[[#This Row],[RespAgy]],Tbl_Agencies[Agy Code],Tbl_Agencies[Agy Sort])</f>
        <v>140000</v>
      </c>
      <c r="F3451" s="2" t="str">
        <f>Tbl_BalanceHistory[[#This Row],[RespAgy]]&amp;": "&amp;Tbl_BalanceHistory[[#This Row],[RespAgency]]</f>
        <v>792: Mental Health Treatment Centers</v>
      </c>
      <c r="G3451" s="3">
        <v>724</v>
      </c>
      <c r="H3451" s="3" t="s">
        <v>1317</v>
      </c>
      <c r="I3451" s="3">
        <f>_xlfn.XLOOKUP(Tbl_BalanceHistory[[#This Row],[AgyCode]],Tbl_Agencies[Agy Code],Tbl_Agencies[Agy Sort])</f>
        <v>0</v>
      </c>
      <c r="J3451" s="2" t="str">
        <f>Tbl_BalanceHistory[[#This Row],[AgyCode]]&amp;": "&amp;Tbl_BalanceHistory[[#This Row],[Agency Name]]</f>
        <v>724: Catawba Hospital</v>
      </c>
      <c r="K3451" s="1">
        <v>2021</v>
      </c>
      <c r="L3451" s="3">
        <v>421</v>
      </c>
      <c r="M3451" s="3" t="s">
        <v>637</v>
      </c>
      <c r="N3451" s="2" t="str">
        <f>Tbl_BalanceHistory[[#This Row],[ProgramCode]]&amp;": "&amp;Tbl_BalanceHistory[[#This Row],[Program Name]]</f>
        <v>421: Pharmacy Services</v>
      </c>
      <c r="O3451" s="3" t="s">
        <v>886</v>
      </c>
      <c r="P3451" s="1" t="str">
        <f>IF(Tbl_BalanceHistory[[#This Row],[FundCode]]="0100","GF",IF(Tbl_BalanceHistory[[#This Row],[FundCode]]="01000","GF","Hi Ed / OCR"))</f>
        <v>GF</v>
      </c>
      <c r="Q3451" s="5">
        <v>270682</v>
      </c>
      <c r="R3451" s="5">
        <v>270682</v>
      </c>
      <c r="S3451" s="5">
        <v>0</v>
      </c>
      <c r="T3451" s="5">
        <v>0</v>
      </c>
      <c r="U3451" s="3"/>
      <c r="V3451" s="5">
        <v>0</v>
      </c>
      <c r="W3451" s="5">
        <v>0</v>
      </c>
      <c r="X3451" s="5"/>
      <c r="Y3451" s="5"/>
      <c r="Z3451" s="5">
        <f>Tbl_BalanceHistory[[#This Row],[Discretionary Recommended - Pre 2022]]+Tbl_BalanceHistory[[#This Row],[Discretionary Balance Recommended: Policy]]+Tbl_BalanceHistory[[#This Row],[Discretionary Balance Recommended: Commitments]]</f>
        <v>0</v>
      </c>
      <c r="AA3451" s="5">
        <f>Tbl_BalanceHistory[[#This Row],[Discretionary Balance]]-Tbl_BalanceHistory[[#This Row],[Discretionary Reappropriation]]</f>
        <v>0</v>
      </c>
      <c r="AB3451" s="2"/>
      <c r="AC3451" s="2"/>
      <c r="AD3451" s="2"/>
      <c r="AE3451" s="2"/>
    </row>
    <row r="3452" spans="1:31" ht="45" x14ac:dyDescent="0.25">
      <c r="A3452" s="2" t="s">
        <v>577</v>
      </c>
      <c r="B3452" s="3">
        <v>9</v>
      </c>
      <c r="C3452" s="3">
        <v>792</v>
      </c>
      <c r="D3452" s="3" t="s">
        <v>633</v>
      </c>
      <c r="E3452" s="3" t="str">
        <f>_xlfn.XLOOKUP(Tbl_BalanceHistory[[#This Row],[RespAgy]],Tbl_Agencies[Agy Code],Tbl_Agencies[Agy Sort])</f>
        <v>140000</v>
      </c>
      <c r="F3452" s="2" t="str">
        <f>Tbl_BalanceHistory[[#This Row],[RespAgy]]&amp;": "&amp;Tbl_BalanceHistory[[#This Row],[RespAgency]]</f>
        <v>792: Mental Health Treatment Centers</v>
      </c>
      <c r="G3452" s="3">
        <v>724</v>
      </c>
      <c r="H3452" s="3" t="s">
        <v>1317</v>
      </c>
      <c r="I3452" s="3">
        <f>_xlfn.XLOOKUP(Tbl_BalanceHistory[[#This Row],[AgyCode]],Tbl_Agencies[Agy Code],Tbl_Agencies[Agy Sort])</f>
        <v>0</v>
      </c>
      <c r="J3452" s="2" t="str">
        <f>Tbl_BalanceHistory[[#This Row],[AgyCode]]&amp;": "&amp;Tbl_BalanceHistory[[#This Row],[Agency Name]]</f>
        <v>724: Catawba Hospital</v>
      </c>
      <c r="K3452" s="1">
        <v>2022</v>
      </c>
      <c r="L3452" s="3">
        <v>421</v>
      </c>
      <c r="M3452" s="3" t="s">
        <v>637</v>
      </c>
      <c r="N3452" s="2" t="str">
        <f>Tbl_BalanceHistory[[#This Row],[ProgramCode]]&amp;": "&amp;Tbl_BalanceHistory[[#This Row],[Program Name]]</f>
        <v>421: Pharmacy Services</v>
      </c>
      <c r="O3452" s="3" t="s">
        <v>886</v>
      </c>
      <c r="P3452" s="1" t="str">
        <f>IF(Tbl_BalanceHistory[[#This Row],[FundCode]]="0100","GF",IF(Tbl_BalanceHistory[[#This Row],[FundCode]]="01000","GF","Hi Ed / OCR"))</f>
        <v>GF</v>
      </c>
      <c r="Q3452" s="5">
        <v>248441</v>
      </c>
      <c r="R3452" s="5">
        <v>248441</v>
      </c>
      <c r="S3452" s="5">
        <v>0</v>
      </c>
      <c r="T3452" s="5">
        <v>0</v>
      </c>
      <c r="U3452" s="3"/>
      <c r="V3452" s="5">
        <v>0</v>
      </c>
      <c r="W3452" s="5"/>
      <c r="X3452" s="5">
        <v>0</v>
      </c>
      <c r="Y3452" s="5">
        <v>0</v>
      </c>
      <c r="Z3452" s="5">
        <f>Tbl_BalanceHistory[[#This Row],[Discretionary Recommended - Pre 2022]]+Tbl_BalanceHistory[[#This Row],[Discretionary Balance Recommended: Policy]]+Tbl_BalanceHistory[[#This Row],[Discretionary Balance Recommended: Commitments]]</f>
        <v>0</v>
      </c>
      <c r="AA3452" s="5">
        <f>Tbl_BalanceHistory[[#This Row],[Discretionary Balance]]-Tbl_BalanceHistory[[#This Row],[Discretionary Reappropriation]]</f>
        <v>0</v>
      </c>
      <c r="AB3452" s="2"/>
      <c r="AC3452" s="2"/>
      <c r="AD3452" s="2"/>
      <c r="AE3452" s="2"/>
    </row>
    <row r="3453" spans="1:31" ht="45" x14ac:dyDescent="0.25">
      <c r="A3453" s="2" t="s">
        <v>2025</v>
      </c>
      <c r="B3453" s="3">
        <v>9</v>
      </c>
      <c r="C3453" s="3">
        <v>792</v>
      </c>
      <c r="D3453" s="3" t="s">
        <v>633</v>
      </c>
      <c r="E3453" s="3" t="str">
        <f>_xlfn.XLOOKUP(Tbl_BalanceHistory[[#This Row],[RespAgy]],Tbl_Agencies[Agy Code],Tbl_Agencies[Agy Sort])</f>
        <v>140000</v>
      </c>
      <c r="F3453" s="2" t="str">
        <f>Tbl_BalanceHistory[[#This Row],[RespAgy]]&amp;": "&amp;Tbl_BalanceHistory[[#This Row],[RespAgency]]</f>
        <v>792: Mental Health Treatment Centers</v>
      </c>
      <c r="G3453" s="3">
        <v>724</v>
      </c>
      <c r="H3453" s="3" t="s">
        <v>1317</v>
      </c>
      <c r="I3453" s="3">
        <f>_xlfn.XLOOKUP(Tbl_BalanceHistory[[#This Row],[AgyCode]],Tbl_Agencies[Agy Code],Tbl_Agencies[Agy Sort])</f>
        <v>0</v>
      </c>
      <c r="J3453" s="2" t="str">
        <f>Tbl_BalanceHistory[[#This Row],[AgyCode]]&amp;": "&amp;Tbl_BalanceHistory[[#This Row],[Agency Name]]</f>
        <v>724: Catawba Hospital</v>
      </c>
      <c r="K3453" s="1">
        <v>2014</v>
      </c>
      <c r="L3453" s="3">
        <v>430</v>
      </c>
      <c r="M3453" s="3" t="s">
        <v>454</v>
      </c>
      <c r="N3453" s="2" t="str">
        <f>Tbl_BalanceHistory[[#This Row],[ProgramCode]]&amp;": "&amp;Tbl_BalanceHistory[[#This Row],[Program Name]]</f>
        <v>430: State Health Services</v>
      </c>
      <c r="O3453" s="3" t="s">
        <v>1730</v>
      </c>
      <c r="P3453" s="1" t="str">
        <f>IF(Tbl_BalanceHistory[[#This Row],[FundCode]]="0100","GF",IF(Tbl_BalanceHistory[[#This Row],[FundCode]]="01000","GF","Hi Ed / OCR"))</f>
        <v>GF</v>
      </c>
      <c r="Q3453" s="5">
        <v>3103731</v>
      </c>
      <c r="R3453" s="5">
        <v>3103731</v>
      </c>
      <c r="S3453" s="5">
        <v>0</v>
      </c>
      <c r="T3453" s="5">
        <v>0</v>
      </c>
      <c r="U3453" s="3"/>
      <c r="V3453" s="5">
        <v>0</v>
      </c>
      <c r="W3453" s="5">
        <v>0</v>
      </c>
      <c r="X3453" s="5"/>
      <c r="Y3453" s="5"/>
      <c r="Z3453" s="5">
        <f>Tbl_BalanceHistory[[#This Row],[Discretionary Recommended - Pre 2022]]+Tbl_BalanceHistory[[#This Row],[Discretionary Balance Recommended: Policy]]+Tbl_BalanceHistory[[#This Row],[Discretionary Balance Recommended: Commitments]]</f>
        <v>0</v>
      </c>
      <c r="AA3453" s="5">
        <f>Tbl_BalanceHistory[[#This Row],[Discretionary Balance]]-Tbl_BalanceHistory[[#This Row],[Discretionary Reappropriation]]</f>
        <v>0</v>
      </c>
      <c r="AB3453" s="2"/>
      <c r="AC3453" s="2"/>
      <c r="AD3453" s="2"/>
      <c r="AE3453" s="2"/>
    </row>
    <row r="3454" spans="1:31" ht="45" x14ac:dyDescent="0.25">
      <c r="A3454" s="2" t="s">
        <v>2025</v>
      </c>
      <c r="B3454" s="3">
        <v>9</v>
      </c>
      <c r="C3454" s="3">
        <v>792</v>
      </c>
      <c r="D3454" s="3" t="s">
        <v>633</v>
      </c>
      <c r="E3454" s="3" t="str">
        <f>_xlfn.XLOOKUP(Tbl_BalanceHistory[[#This Row],[RespAgy]],Tbl_Agencies[Agy Code],Tbl_Agencies[Agy Sort])</f>
        <v>140000</v>
      </c>
      <c r="F3454" s="2" t="str">
        <f>Tbl_BalanceHistory[[#This Row],[RespAgy]]&amp;": "&amp;Tbl_BalanceHistory[[#This Row],[RespAgency]]</f>
        <v>792: Mental Health Treatment Centers</v>
      </c>
      <c r="G3454" s="3">
        <v>724</v>
      </c>
      <c r="H3454" s="3" t="s">
        <v>1317</v>
      </c>
      <c r="I3454" s="3">
        <f>_xlfn.XLOOKUP(Tbl_BalanceHistory[[#This Row],[AgyCode]],Tbl_Agencies[Agy Code],Tbl_Agencies[Agy Sort])</f>
        <v>0</v>
      </c>
      <c r="J3454" s="2" t="str">
        <f>Tbl_BalanceHistory[[#This Row],[AgyCode]]&amp;": "&amp;Tbl_BalanceHistory[[#This Row],[Agency Name]]</f>
        <v>724: Catawba Hospital</v>
      </c>
      <c r="K3454" s="1">
        <v>2015</v>
      </c>
      <c r="L3454" s="3">
        <v>430</v>
      </c>
      <c r="M3454" s="3" t="s">
        <v>454</v>
      </c>
      <c r="N3454" s="2" t="str">
        <f>Tbl_BalanceHistory[[#This Row],[ProgramCode]]&amp;": "&amp;Tbl_BalanceHistory[[#This Row],[Program Name]]</f>
        <v>430: State Health Services</v>
      </c>
      <c r="O3454" s="3" t="s">
        <v>1730</v>
      </c>
      <c r="P3454" s="1" t="str">
        <f>IF(Tbl_BalanceHistory[[#This Row],[FundCode]]="0100","GF",IF(Tbl_BalanceHistory[[#This Row],[FundCode]]="01000","GF","Hi Ed / OCR"))</f>
        <v>GF</v>
      </c>
      <c r="Q3454" s="5">
        <v>2856928</v>
      </c>
      <c r="R3454" s="5">
        <v>2856928</v>
      </c>
      <c r="S3454" s="5">
        <v>0</v>
      </c>
      <c r="T3454" s="5">
        <v>0</v>
      </c>
      <c r="U3454" s="3"/>
      <c r="V3454" s="5">
        <v>0</v>
      </c>
      <c r="W3454" s="5">
        <v>0</v>
      </c>
      <c r="X3454" s="5"/>
      <c r="Y3454" s="5"/>
      <c r="Z3454" s="5">
        <f>Tbl_BalanceHistory[[#This Row],[Discretionary Recommended - Pre 2022]]+Tbl_BalanceHistory[[#This Row],[Discretionary Balance Recommended: Policy]]+Tbl_BalanceHistory[[#This Row],[Discretionary Balance Recommended: Commitments]]</f>
        <v>0</v>
      </c>
      <c r="AA3454" s="5">
        <f>Tbl_BalanceHistory[[#This Row],[Discretionary Balance]]-Tbl_BalanceHistory[[#This Row],[Discretionary Reappropriation]]</f>
        <v>0</v>
      </c>
      <c r="AB3454" s="2"/>
      <c r="AC3454" s="2"/>
      <c r="AD3454" s="2"/>
      <c r="AE3454" s="2"/>
    </row>
    <row r="3455" spans="1:31" ht="45" x14ac:dyDescent="0.25">
      <c r="A3455" s="2" t="s">
        <v>2025</v>
      </c>
      <c r="B3455" s="3">
        <v>9</v>
      </c>
      <c r="C3455" s="3">
        <v>792</v>
      </c>
      <c r="D3455" s="3" t="s">
        <v>633</v>
      </c>
      <c r="E3455" s="3" t="str">
        <f>_xlfn.XLOOKUP(Tbl_BalanceHistory[[#This Row],[RespAgy]],Tbl_Agencies[Agy Code],Tbl_Agencies[Agy Sort])</f>
        <v>140000</v>
      </c>
      <c r="F3455" s="2" t="str">
        <f>Tbl_BalanceHistory[[#This Row],[RespAgy]]&amp;": "&amp;Tbl_BalanceHistory[[#This Row],[RespAgency]]</f>
        <v>792: Mental Health Treatment Centers</v>
      </c>
      <c r="G3455" s="3">
        <v>724</v>
      </c>
      <c r="H3455" s="3" t="s">
        <v>1317</v>
      </c>
      <c r="I3455" s="3">
        <f>_xlfn.XLOOKUP(Tbl_BalanceHistory[[#This Row],[AgyCode]],Tbl_Agencies[Agy Code],Tbl_Agencies[Agy Sort])</f>
        <v>0</v>
      </c>
      <c r="J3455" s="2" t="str">
        <f>Tbl_BalanceHistory[[#This Row],[AgyCode]]&amp;": "&amp;Tbl_BalanceHistory[[#This Row],[Agency Name]]</f>
        <v>724: Catawba Hospital</v>
      </c>
      <c r="K3455" s="1">
        <v>2016</v>
      </c>
      <c r="L3455" s="3">
        <v>430</v>
      </c>
      <c r="M3455" s="3" t="s">
        <v>454</v>
      </c>
      <c r="N3455" s="2" t="str">
        <f>Tbl_BalanceHistory[[#This Row],[ProgramCode]]&amp;": "&amp;Tbl_BalanceHistory[[#This Row],[Program Name]]</f>
        <v>430: State Health Services</v>
      </c>
      <c r="O3455" s="3" t="s">
        <v>1730</v>
      </c>
      <c r="P3455" s="1" t="str">
        <f>IF(Tbl_BalanceHistory[[#This Row],[FundCode]]="0100","GF",IF(Tbl_BalanceHistory[[#This Row],[FundCode]]="01000","GF","Hi Ed / OCR"))</f>
        <v>GF</v>
      </c>
      <c r="Q3455" s="5">
        <v>6413121</v>
      </c>
      <c r="R3455" s="5">
        <v>6413121</v>
      </c>
      <c r="S3455" s="5">
        <v>0</v>
      </c>
      <c r="T3455" s="5">
        <v>0</v>
      </c>
      <c r="U3455" s="3"/>
      <c r="V3455" s="5">
        <v>0</v>
      </c>
      <c r="W3455" s="5">
        <v>0</v>
      </c>
      <c r="X3455" s="5"/>
      <c r="Y3455" s="5"/>
      <c r="Z3455" s="5">
        <f>Tbl_BalanceHistory[[#This Row],[Discretionary Recommended - Pre 2022]]+Tbl_BalanceHistory[[#This Row],[Discretionary Balance Recommended: Policy]]+Tbl_BalanceHistory[[#This Row],[Discretionary Balance Recommended: Commitments]]</f>
        <v>0</v>
      </c>
      <c r="AA3455" s="5">
        <f>Tbl_BalanceHistory[[#This Row],[Discretionary Balance]]-Tbl_BalanceHistory[[#This Row],[Discretionary Reappropriation]]</f>
        <v>0</v>
      </c>
      <c r="AB3455" s="2"/>
      <c r="AC3455" s="2"/>
      <c r="AD3455" s="2"/>
      <c r="AE3455" s="2"/>
    </row>
    <row r="3456" spans="1:31" ht="45" x14ac:dyDescent="0.25">
      <c r="A3456" s="2" t="s">
        <v>2025</v>
      </c>
      <c r="B3456" s="3">
        <v>9</v>
      </c>
      <c r="C3456" s="3">
        <v>792</v>
      </c>
      <c r="D3456" s="3" t="s">
        <v>633</v>
      </c>
      <c r="E3456" s="3" t="str">
        <f>_xlfn.XLOOKUP(Tbl_BalanceHistory[[#This Row],[RespAgy]],Tbl_Agencies[Agy Code],Tbl_Agencies[Agy Sort])</f>
        <v>140000</v>
      </c>
      <c r="F3456" s="2" t="str">
        <f>Tbl_BalanceHistory[[#This Row],[RespAgy]]&amp;": "&amp;Tbl_BalanceHistory[[#This Row],[RespAgency]]</f>
        <v>792: Mental Health Treatment Centers</v>
      </c>
      <c r="G3456" s="3">
        <v>724</v>
      </c>
      <c r="H3456" s="3" t="s">
        <v>1317</v>
      </c>
      <c r="I3456" s="3">
        <f>_xlfn.XLOOKUP(Tbl_BalanceHistory[[#This Row],[AgyCode]],Tbl_Agencies[Agy Code],Tbl_Agencies[Agy Sort])</f>
        <v>0</v>
      </c>
      <c r="J3456" s="2" t="str">
        <f>Tbl_BalanceHistory[[#This Row],[AgyCode]]&amp;": "&amp;Tbl_BalanceHistory[[#This Row],[Agency Name]]</f>
        <v>724: Catawba Hospital</v>
      </c>
      <c r="K3456" s="1">
        <v>2017</v>
      </c>
      <c r="L3456" s="3">
        <v>430</v>
      </c>
      <c r="M3456" s="3" t="s">
        <v>454</v>
      </c>
      <c r="N3456" s="2" t="str">
        <f>Tbl_BalanceHistory[[#This Row],[ProgramCode]]&amp;": "&amp;Tbl_BalanceHistory[[#This Row],[Program Name]]</f>
        <v>430: State Health Services</v>
      </c>
      <c r="O3456" s="3" t="s">
        <v>886</v>
      </c>
      <c r="P3456" s="1" t="str">
        <f>IF(Tbl_BalanceHistory[[#This Row],[FundCode]]="0100","GF",IF(Tbl_BalanceHistory[[#This Row],[FundCode]]="01000","GF","Hi Ed / OCR"))</f>
        <v>GF</v>
      </c>
      <c r="Q3456" s="5">
        <v>7822540</v>
      </c>
      <c r="R3456" s="5">
        <v>7822540</v>
      </c>
      <c r="S3456" s="5">
        <v>0</v>
      </c>
      <c r="T3456" s="5">
        <v>0</v>
      </c>
      <c r="U3456" s="3"/>
      <c r="V3456" s="5">
        <v>0</v>
      </c>
      <c r="W3456" s="5">
        <v>0</v>
      </c>
      <c r="X3456" s="5"/>
      <c r="Y3456" s="5"/>
      <c r="Z3456" s="5">
        <f>Tbl_BalanceHistory[[#This Row],[Discretionary Recommended - Pre 2022]]+Tbl_BalanceHistory[[#This Row],[Discretionary Balance Recommended: Policy]]+Tbl_BalanceHistory[[#This Row],[Discretionary Balance Recommended: Commitments]]</f>
        <v>0</v>
      </c>
      <c r="AA3456" s="5">
        <f>Tbl_BalanceHistory[[#This Row],[Discretionary Balance]]-Tbl_BalanceHistory[[#This Row],[Discretionary Reappropriation]]</f>
        <v>0</v>
      </c>
      <c r="AB3456" s="2"/>
      <c r="AC3456" s="2"/>
      <c r="AD3456" s="2"/>
      <c r="AE3456" s="2"/>
    </row>
    <row r="3457" spans="1:31" ht="45" x14ac:dyDescent="0.25">
      <c r="A3457" s="2" t="s">
        <v>2025</v>
      </c>
      <c r="B3457" s="3">
        <v>9</v>
      </c>
      <c r="C3457" s="3">
        <v>792</v>
      </c>
      <c r="D3457" s="3" t="s">
        <v>633</v>
      </c>
      <c r="E3457" s="3" t="str">
        <f>_xlfn.XLOOKUP(Tbl_BalanceHistory[[#This Row],[RespAgy]],Tbl_Agencies[Agy Code],Tbl_Agencies[Agy Sort])</f>
        <v>140000</v>
      </c>
      <c r="F3457" s="2" t="str">
        <f>Tbl_BalanceHistory[[#This Row],[RespAgy]]&amp;": "&amp;Tbl_BalanceHistory[[#This Row],[RespAgency]]</f>
        <v>792: Mental Health Treatment Centers</v>
      </c>
      <c r="G3457" s="3">
        <v>724</v>
      </c>
      <c r="H3457" s="3" t="s">
        <v>1317</v>
      </c>
      <c r="I3457" s="3">
        <f>_xlfn.XLOOKUP(Tbl_BalanceHistory[[#This Row],[AgyCode]],Tbl_Agencies[Agy Code],Tbl_Agencies[Agy Sort])</f>
        <v>0</v>
      </c>
      <c r="J3457" s="2" t="str">
        <f>Tbl_BalanceHistory[[#This Row],[AgyCode]]&amp;": "&amp;Tbl_BalanceHistory[[#This Row],[Agency Name]]</f>
        <v>724: Catawba Hospital</v>
      </c>
      <c r="K3457" s="1">
        <v>2018</v>
      </c>
      <c r="L3457" s="3">
        <v>430</v>
      </c>
      <c r="M3457" s="3" t="s">
        <v>454</v>
      </c>
      <c r="N3457" s="2" t="str">
        <f>Tbl_BalanceHistory[[#This Row],[ProgramCode]]&amp;": "&amp;Tbl_BalanceHistory[[#This Row],[Program Name]]</f>
        <v>430: State Health Services</v>
      </c>
      <c r="O3457" s="3" t="s">
        <v>886</v>
      </c>
      <c r="P3457" s="1" t="str">
        <f>IF(Tbl_BalanceHistory[[#This Row],[FundCode]]="0100","GF",IF(Tbl_BalanceHistory[[#This Row],[FundCode]]="01000","GF","Hi Ed / OCR"))</f>
        <v>GF</v>
      </c>
      <c r="Q3457" s="5">
        <v>8516307</v>
      </c>
      <c r="R3457" s="5">
        <v>8516307</v>
      </c>
      <c r="S3457" s="5">
        <v>0</v>
      </c>
      <c r="T3457" s="5">
        <v>0</v>
      </c>
      <c r="U3457" s="3"/>
      <c r="V3457" s="5">
        <v>0</v>
      </c>
      <c r="W3457" s="5">
        <v>0</v>
      </c>
      <c r="X3457" s="5"/>
      <c r="Y3457" s="5"/>
      <c r="Z3457" s="5">
        <f>Tbl_BalanceHistory[[#This Row],[Discretionary Recommended - Pre 2022]]+Tbl_BalanceHistory[[#This Row],[Discretionary Balance Recommended: Policy]]+Tbl_BalanceHistory[[#This Row],[Discretionary Balance Recommended: Commitments]]</f>
        <v>0</v>
      </c>
      <c r="AA3457" s="5">
        <f>Tbl_BalanceHistory[[#This Row],[Discretionary Balance]]-Tbl_BalanceHistory[[#This Row],[Discretionary Reappropriation]]</f>
        <v>0</v>
      </c>
      <c r="AB3457" s="2"/>
      <c r="AC3457" s="2"/>
      <c r="AD3457" s="2"/>
      <c r="AE3457" s="2"/>
    </row>
    <row r="3458" spans="1:31" ht="45" x14ac:dyDescent="0.25">
      <c r="A3458" s="2" t="s">
        <v>2025</v>
      </c>
      <c r="B3458" s="3">
        <v>9</v>
      </c>
      <c r="C3458" s="3">
        <v>792</v>
      </c>
      <c r="D3458" s="3" t="s">
        <v>633</v>
      </c>
      <c r="E3458" s="3" t="str">
        <f>_xlfn.XLOOKUP(Tbl_BalanceHistory[[#This Row],[RespAgy]],Tbl_Agencies[Agy Code],Tbl_Agencies[Agy Sort])</f>
        <v>140000</v>
      </c>
      <c r="F3458" s="2" t="str">
        <f>Tbl_BalanceHistory[[#This Row],[RespAgy]]&amp;": "&amp;Tbl_BalanceHistory[[#This Row],[RespAgency]]</f>
        <v>792: Mental Health Treatment Centers</v>
      </c>
      <c r="G3458" s="3">
        <v>724</v>
      </c>
      <c r="H3458" s="3" t="s">
        <v>1317</v>
      </c>
      <c r="I3458" s="3">
        <f>_xlfn.XLOOKUP(Tbl_BalanceHistory[[#This Row],[AgyCode]],Tbl_Agencies[Agy Code],Tbl_Agencies[Agy Sort])</f>
        <v>0</v>
      </c>
      <c r="J3458" s="2" t="str">
        <f>Tbl_BalanceHistory[[#This Row],[AgyCode]]&amp;": "&amp;Tbl_BalanceHistory[[#This Row],[Agency Name]]</f>
        <v>724: Catawba Hospital</v>
      </c>
      <c r="K3458" s="1">
        <v>2019</v>
      </c>
      <c r="L3458" s="3">
        <v>430</v>
      </c>
      <c r="M3458" s="3" t="s">
        <v>454</v>
      </c>
      <c r="N3458" s="2" t="str">
        <f>Tbl_BalanceHistory[[#This Row],[ProgramCode]]&amp;": "&amp;Tbl_BalanceHistory[[#This Row],[Program Name]]</f>
        <v>430: State Health Services</v>
      </c>
      <c r="O3458" s="3" t="s">
        <v>886</v>
      </c>
      <c r="P3458" s="1" t="str">
        <f>IF(Tbl_BalanceHistory[[#This Row],[FundCode]]="0100","GF",IF(Tbl_BalanceHistory[[#This Row],[FundCode]]="01000","GF","Hi Ed / OCR"))</f>
        <v>GF</v>
      </c>
      <c r="Q3458" s="5">
        <v>10400500</v>
      </c>
      <c r="R3458" s="5">
        <v>10400500</v>
      </c>
      <c r="S3458" s="5">
        <v>0</v>
      </c>
      <c r="T3458" s="5">
        <v>0</v>
      </c>
      <c r="U3458" s="3"/>
      <c r="V3458" s="5">
        <v>0</v>
      </c>
      <c r="W3458" s="5">
        <v>0</v>
      </c>
      <c r="X3458" s="5"/>
      <c r="Y3458" s="5"/>
      <c r="Z3458" s="5">
        <f>Tbl_BalanceHistory[[#This Row],[Discretionary Recommended - Pre 2022]]+Tbl_BalanceHistory[[#This Row],[Discretionary Balance Recommended: Policy]]+Tbl_BalanceHistory[[#This Row],[Discretionary Balance Recommended: Commitments]]</f>
        <v>0</v>
      </c>
      <c r="AA3458" s="5">
        <f>Tbl_BalanceHistory[[#This Row],[Discretionary Balance]]-Tbl_BalanceHistory[[#This Row],[Discretionary Reappropriation]]</f>
        <v>0</v>
      </c>
      <c r="AB3458" s="2"/>
      <c r="AC3458" s="2"/>
      <c r="AD3458" s="2"/>
      <c r="AE3458" s="2"/>
    </row>
    <row r="3459" spans="1:31" ht="45" x14ac:dyDescent="0.25">
      <c r="A3459" s="2" t="s">
        <v>577</v>
      </c>
      <c r="B3459" s="3">
        <v>9</v>
      </c>
      <c r="C3459" s="3">
        <v>792</v>
      </c>
      <c r="D3459" s="3" t="s">
        <v>633</v>
      </c>
      <c r="E3459" s="3" t="str">
        <f>_xlfn.XLOOKUP(Tbl_BalanceHistory[[#This Row],[RespAgy]],Tbl_Agencies[Agy Code],Tbl_Agencies[Agy Sort])</f>
        <v>140000</v>
      </c>
      <c r="F3459" s="2" t="str">
        <f>Tbl_BalanceHistory[[#This Row],[RespAgy]]&amp;": "&amp;Tbl_BalanceHistory[[#This Row],[RespAgency]]</f>
        <v>792: Mental Health Treatment Centers</v>
      </c>
      <c r="G3459" s="3">
        <v>724</v>
      </c>
      <c r="H3459" s="3" t="s">
        <v>1317</v>
      </c>
      <c r="I3459" s="3">
        <f>_xlfn.XLOOKUP(Tbl_BalanceHistory[[#This Row],[AgyCode]],Tbl_Agencies[Agy Code],Tbl_Agencies[Agy Sort])</f>
        <v>0</v>
      </c>
      <c r="J3459" s="2" t="str">
        <f>Tbl_BalanceHistory[[#This Row],[AgyCode]]&amp;": "&amp;Tbl_BalanceHistory[[#This Row],[Agency Name]]</f>
        <v>724: Catawba Hospital</v>
      </c>
      <c r="K3459" s="1">
        <v>2020</v>
      </c>
      <c r="L3459" s="3">
        <v>430</v>
      </c>
      <c r="M3459" s="3" t="s">
        <v>454</v>
      </c>
      <c r="N3459" s="2" t="str">
        <f>Tbl_BalanceHistory[[#This Row],[ProgramCode]]&amp;": "&amp;Tbl_BalanceHistory[[#This Row],[Program Name]]</f>
        <v>430: State Health Services</v>
      </c>
      <c r="O3459" s="3" t="s">
        <v>886</v>
      </c>
      <c r="P3459" s="1" t="str">
        <f>IF(Tbl_BalanceHistory[[#This Row],[FundCode]]="0100","GF",IF(Tbl_BalanceHistory[[#This Row],[FundCode]]="01000","GF","Hi Ed / OCR"))</f>
        <v>GF</v>
      </c>
      <c r="Q3459" s="5">
        <v>16372527</v>
      </c>
      <c r="R3459" s="5">
        <v>16372527</v>
      </c>
      <c r="S3459" s="5">
        <v>0</v>
      </c>
      <c r="T3459" s="5">
        <v>0</v>
      </c>
      <c r="U3459" s="3"/>
      <c r="V3459" s="5">
        <v>0</v>
      </c>
      <c r="W3459" s="5">
        <v>0</v>
      </c>
      <c r="X3459" s="5"/>
      <c r="Y3459" s="5"/>
      <c r="Z3459" s="5">
        <f>Tbl_BalanceHistory[[#This Row],[Discretionary Recommended - Pre 2022]]+Tbl_BalanceHistory[[#This Row],[Discretionary Balance Recommended: Policy]]+Tbl_BalanceHistory[[#This Row],[Discretionary Balance Recommended: Commitments]]</f>
        <v>0</v>
      </c>
      <c r="AA3459" s="5">
        <f>Tbl_BalanceHistory[[#This Row],[Discretionary Balance]]-Tbl_BalanceHistory[[#This Row],[Discretionary Reappropriation]]</f>
        <v>0</v>
      </c>
      <c r="AB3459" s="2"/>
      <c r="AC3459" s="2"/>
      <c r="AD3459" s="2"/>
      <c r="AE3459" s="2"/>
    </row>
    <row r="3460" spans="1:31" ht="45" x14ac:dyDescent="0.25">
      <c r="A3460" s="2" t="s">
        <v>577</v>
      </c>
      <c r="B3460" s="3">
        <v>9</v>
      </c>
      <c r="C3460" s="3">
        <v>792</v>
      </c>
      <c r="D3460" s="3" t="s">
        <v>633</v>
      </c>
      <c r="E3460" s="3" t="str">
        <f>_xlfn.XLOOKUP(Tbl_BalanceHistory[[#This Row],[RespAgy]],Tbl_Agencies[Agy Code],Tbl_Agencies[Agy Sort])</f>
        <v>140000</v>
      </c>
      <c r="F3460" s="2" t="str">
        <f>Tbl_BalanceHistory[[#This Row],[RespAgy]]&amp;": "&amp;Tbl_BalanceHistory[[#This Row],[RespAgency]]</f>
        <v>792: Mental Health Treatment Centers</v>
      </c>
      <c r="G3460" s="3">
        <v>724</v>
      </c>
      <c r="H3460" s="3" t="s">
        <v>1317</v>
      </c>
      <c r="I3460" s="3">
        <f>_xlfn.XLOOKUP(Tbl_BalanceHistory[[#This Row],[AgyCode]],Tbl_Agencies[Agy Code],Tbl_Agencies[Agy Sort])</f>
        <v>0</v>
      </c>
      <c r="J3460" s="2" t="str">
        <f>Tbl_BalanceHistory[[#This Row],[AgyCode]]&amp;": "&amp;Tbl_BalanceHistory[[#This Row],[Agency Name]]</f>
        <v>724: Catawba Hospital</v>
      </c>
      <c r="K3460" s="1">
        <v>2021</v>
      </c>
      <c r="L3460" s="3">
        <v>430</v>
      </c>
      <c r="M3460" s="3" t="s">
        <v>454</v>
      </c>
      <c r="N3460" s="2" t="str">
        <f>Tbl_BalanceHistory[[#This Row],[ProgramCode]]&amp;": "&amp;Tbl_BalanceHistory[[#This Row],[Program Name]]</f>
        <v>430: State Health Services</v>
      </c>
      <c r="O3460" s="3" t="s">
        <v>886</v>
      </c>
      <c r="P3460" s="1" t="str">
        <f>IF(Tbl_BalanceHistory[[#This Row],[FundCode]]="0100","GF",IF(Tbl_BalanceHistory[[#This Row],[FundCode]]="01000","GF","Hi Ed / OCR"))</f>
        <v>GF</v>
      </c>
      <c r="Q3460" s="5">
        <v>17765241</v>
      </c>
      <c r="R3460" s="5">
        <v>17765241</v>
      </c>
      <c r="S3460" s="5">
        <v>0</v>
      </c>
      <c r="T3460" s="5">
        <v>0</v>
      </c>
      <c r="U3460" s="3"/>
      <c r="V3460" s="5">
        <v>0</v>
      </c>
      <c r="W3460" s="5">
        <v>0</v>
      </c>
      <c r="X3460" s="5"/>
      <c r="Y3460" s="5"/>
      <c r="Z3460" s="5">
        <f>Tbl_BalanceHistory[[#This Row],[Discretionary Recommended - Pre 2022]]+Tbl_BalanceHistory[[#This Row],[Discretionary Balance Recommended: Policy]]+Tbl_BalanceHistory[[#This Row],[Discretionary Balance Recommended: Commitments]]</f>
        <v>0</v>
      </c>
      <c r="AA3460" s="5">
        <f>Tbl_BalanceHistory[[#This Row],[Discretionary Balance]]-Tbl_BalanceHistory[[#This Row],[Discretionary Reappropriation]]</f>
        <v>0</v>
      </c>
      <c r="AB3460" s="2"/>
      <c r="AC3460" s="2"/>
      <c r="AD3460" s="2"/>
      <c r="AE3460" s="2"/>
    </row>
    <row r="3461" spans="1:31" ht="45" x14ac:dyDescent="0.25">
      <c r="A3461" s="2" t="s">
        <v>577</v>
      </c>
      <c r="B3461" s="3">
        <v>9</v>
      </c>
      <c r="C3461" s="3">
        <v>792</v>
      </c>
      <c r="D3461" s="3" t="s">
        <v>633</v>
      </c>
      <c r="E3461" s="3" t="str">
        <f>_xlfn.XLOOKUP(Tbl_BalanceHistory[[#This Row],[RespAgy]],Tbl_Agencies[Agy Code],Tbl_Agencies[Agy Sort])</f>
        <v>140000</v>
      </c>
      <c r="F3461" s="2" t="str">
        <f>Tbl_BalanceHistory[[#This Row],[RespAgy]]&amp;": "&amp;Tbl_BalanceHistory[[#This Row],[RespAgency]]</f>
        <v>792: Mental Health Treatment Centers</v>
      </c>
      <c r="G3461" s="3">
        <v>724</v>
      </c>
      <c r="H3461" s="3" t="s">
        <v>1317</v>
      </c>
      <c r="I3461" s="3">
        <f>_xlfn.XLOOKUP(Tbl_BalanceHistory[[#This Row],[AgyCode]],Tbl_Agencies[Agy Code],Tbl_Agencies[Agy Sort])</f>
        <v>0</v>
      </c>
      <c r="J3461" s="2" t="str">
        <f>Tbl_BalanceHistory[[#This Row],[AgyCode]]&amp;": "&amp;Tbl_BalanceHistory[[#This Row],[Agency Name]]</f>
        <v>724: Catawba Hospital</v>
      </c>
      <c r="K3461" s="1">
        <v>2022</v>
      </c>
      <c r="L3461" s="3">
        <v>430</v>
      </c>
      <c r="M3461" s="3" t="s">
        <v>454</v>
      </c>
      <c r="N3461" s="2" t="str">
        <f>Tbl_BalanceHistory[[#This Row],[ProgramCode]]&amp;": "&amp;Tbl_BalanceHistory[[#This Row],[Program Name]]</f>
        <v>430: State Health Services</v>
      </c>
      <c r="O3461" s="3" t="s">
        <v>886</v>
      </c>
      <c r="P3461" s="1" t="str">
        <f>IF(Tbl_BalanceHistory[[#This Row],[FundCode]]="0100","GF",IF(Tbl_BalanceHistory[[#This Row],[FundCode]]="01000","GF","Hi Ed / OCR"))</f>
        <v>GF</v>
      </c>
      <c r="Q3461" s="5">
        <v>21339328</v>
      </c>
      <c r="R3461" s="5">
        <v>21339328</v>
      </c>
      <c r="S3461" s="5">
        <v>0</v>
      </c>
      <c r="T3461" s="5">
        <v>0</v>
      </c>
      <c r="U3461" s="3"/>
      <c r="V3461" s="5">
        <v>0</v>
      </c>
      <c r="W3461" s="5"/>
      <c r="X3461" s="5">
        <v>0</v>
      </c>
      <c r="Y3461" s="5">
        <v>0</v>
      </c>
      <c r="Z3461" s="5">
        <f>Tbl_BalanceHistory[[#This Row],[Discretionary Recommended - Pre 2022]]+Tbl_BalanceHistory[[#This Row],[Discretionary Balance Recommended: Policy]]+Tbl_BalanceHistory[[#This Row],[Discretionary Balance Recommended: Commitments]]</f>
        <v>0</v>
      </c>
      <c r="AA3461" s="5">
        <f>Tbl_BalanceHistory[[#This Row],[Discretionary Balance]]-Tbl_BalanceHistory[[#This Row],[Discretionary Reappropriation]]</f>
        <v>0</v>
      </c>
      <c r="AB3461" s="2"/>
      <c r="AC3461" s="2"/>
      <c r="AD3461" s="2"/>
      <c r="AE3461" s="2"/>
    </row>
    <row r="3462" spans="1:31" ht="45" x14ac:dyDescent="0.25">
      <c r="A3462" s="2" t="s">
        <v>2025</v>
      </c>
      <c r="B3462" s="3">
        <v>9</v>
      </c>
      <c r="C3462" s="3">
        <v>792</v>
      </c>
      <c r="D3462" s="3" t="s">
        <v>633</v>
      </c>
      <c r="E3462" s="3" t="str">
        <f>_xlfn.XLOOKUP(Tbl_BalanceHistory[[#This Row],[RespAgy]],Tbl_Agencies[Agy Code],Tbl_Agencies[Agy Sort])</f>
        <v>140000</v>
      </c>
      <c r="F3462" s="2" t="str">
        <f>Tbl_BalanceHistory[[#This Row],[RespAgy]]&amp;": "&amp;Tbl_BalanceHistory[[#This Row],[RespAgency]]</f>
        <v>792: Mental Health Treatment Centers</v>
      </c>
      <c r="G3462" s="3">
        <v>724</v>
      </c>
      <c r="H3462" s="3" t="s">
        <v>1317</v>
      </c>
      <c r="I3462" s="3">
        <f>_xlfn.XLOOKUP(Tbl_BalanceHistory[[#This Row],[AgyCode]],Tbl_Agencies[Agy Code],Tbl_Agencies[Agy Sort])</f>
        <v>0</v>
      </c>
      <c r="J3462" s="2" t="str">
        <f>Tbl_BalanceHistory[[#This Row],[AgyCode]]&amp;": "&amp;Tbl_BalanceHistory[[#This Row],[Agency Name]]</f>
        <v>724: Catawba Hospital</v>
      </c>
      <c r="K3462" s="1">
        <v>2014</v>
      </c>
      <c r="L3462" s="3">
        <v>498</v>
      </c>
      <c r="M3462" s="3" t="s">
        <v>639</v>
      </c>
      <c r="N3462" s="2" t="str">
        <f>Tbl_BalanceHistory[[#This Row],[ProgramCode]]&amp;": "&amp;Tbl_BalanceHistory[[#This Row],[Program Name]]</f>
        <v>498: Facility Administrative and Support Services</v>
      </c>
      <c r="O3462" s="3" t="s">
        <v>1730</v>
      </c>
      <c r="P3462" s="1" t="str">
        <f>IF(Tbl_BalanceHistory[[#This Row],[FundCode]]="0100","GF",IF(Tbl_BalanceHistory[[#This Row],[FundCode]]="01000","GF","Hi Ed / OCR"))</f>
        <v>GF</v>
      </c>
      <c r="Q3462" s="5">
        <v>5688355</v>
      </c>
      <c r="R3462" s="5">
        <v>5688355</v>
      </c>
      <c r="S3462" s="5">
        <v>0</v>
      </c>
      <c r="T3462" s="5">
        <v>0</v>
      </c>
      <c r="U3462" s="3"/>
      <c r="V3462" s="5">
        <v>0</v>
      </c>
      <c r="W3462" s="5">
        <v>0</v>
      </c>
      <c r="X3462" s="5"/>
      <c r="Y3462" s="5"/>
      <c r="Z3462" s="5">
        <f>Tbl_BalanceHistory[[#This Row],[Discretionary Recommended - Pre 2022]]+Tbl_BalanceHistory[[#This Row],[Discretionary Balance Recommended: Policy]]+Tbl_BalanceHistory[[#This Row],[Discretionary Balance Recommended: Commitments]]</f>
        <v>0</v>
      </c>
      <c r="AA3462" s="5">
        <f>Tbl_BalanceHistory[[#This Row],[Discretionary Balance]]-Tbl_BalanceHistory[[#This Row],[Discretionary Reappropriation]]</f>
        <v>0</v>
      </c>
      <c r="AB3462" s="2"/>
      <c r="AC3462" s="2"/>
      <c r="AD3462" s="2"/>
      <c r="AE3462" s="2"/>
    </row>
    <row r="3463" spans="1:31" ht="45" x14ac:dyDescent="0.25">
      <c r="A3463" s="2" t="s">
        <v>2025</v>
      </c>
      <c r="B3463" s="3">
        <v>9</v>
      </c>
      <c r="C3463" s="3">
        <v>792</v>
      </c>
      <c r="D3463" s="3" t="s">
        <v>633</v>
      </c>
      <c r="E3463" s="3" t="str">
        <f>_xlfn.XLOOKUP(Tbl_BalanceHistory[[#This Row],[RespAgy]],Tbl_Agencies[Agy Code],Tbl_Agencies[Agy Sort])</f>
        <v>140000</v>
      </c>
      <c r="F3463" s="2" t="str">
        <f>Tbl_BalanceHistory[[#This Row],[RespAgy]]&amp;": "&amp;Tbl_BalanceHistory[[#This Row],[RespAgency]]</f>
        <v>792: Mental Health Treatment Centers</v>
      </c>
      <c r="G3463" s="3">
        <v>724</v>
      </c>
      <c r="H3463" s="3" t="s">
        <v>1317</v>
      </c>
      <c r="I3463" s="3">
        <f>_xlfn.XLOOKUP(Tbl_BalanceHistory[[#This Row],[AgyCode]],Tbl_Agencies[Agy Code],Tbl_Agencies[Agy Sort])</f>
        <v>0</v>
      </c>
      <c r="J3463" s="2" t="str">
        <f>Tbl_BalanceHistory[[#This Row],[AgyCode]]&amp;": "&amp;Tbl_BalanceHistory[[#This Row],[Agency Name]]</f>
        <v>724: Catawba Hospital</v>
      </c>
      <c r="K3463" s="1">
        <v>2015</v>
      </c>
      <c r="L3463" s="3">
        <v>498</v>
      </c>
      <c r="M3463" s="3" t="s">
        <v>639</v>
      </c>
      <c r="N3463" s="2" t="str">
        <f>Tbl_BalanceHistory[[#This Row],[ProgramCode]]&amp;": "&amp;Tbl_BalanceHistory[[#This Row],[Program Name]]</f>
        <v>498: Facility Administrative and Support Services</v>
      </c>
      <c r="O3463" s="3" t="s">
        <v>1730</v>
      </c>
      <c r="P3463" s="1" t="str">
        <f>IF(Tbl_BalanceHistory[[#This Row],[FundCode]]="0100","GF",IF(Tbl_BalanceHistory[[#This Row],[FundCode]]="01000","GF","Hi Ed / OCR"))</f>
        <v>GF</v>
      </c>
      <c r="Q3463" s="5">
        <v>6567998</v>
      </c>
      <c r="R3463" s="5">
        <v>6567998</v>
      </c>
      <c r="S3463" s="5">
        <v>0</v>
      </c>
      <c r="T3463" s="5">
        <v>0</v>
      </c>
      <c r="U3463" s="3"/>
      <c r="V3463" s="5">
        <v>0</v>
      </c>
      <c r="W3463" s="5">
        <v>0</v>
      </c>
      <c r="X3463" s="5"/>
      <c r="Y3463" s="5"/>
      <c r="Z3463" s="5">
        <f>Tbl_BalanceHistory[[#This Row],[Discretionary Recommended - Pre 2022]]+Tbl_BalanceHistory[[#This Row],[Discretionary Balance Recommended: Policy]]+Tbl_BalanceHistory[[#This Row],[Discretionary Balance Recommended: Commitments]]</f>
        <v>0</v>
      </c>
      <c r="AA3463" s="5">
        <f>Tbl_BalanceHistory[[#This Row],[Discretionary Balance]]-Tbl_BalanceHistory[[#This Row],[Discretionary Reappropriation]]</f>
        <v>0</v>
      </c>
      <c r="AB3463" s="2"/>
      <c r="AC3463" s="2"/>
      <c r="AD3463" s="2"/>
      <c r="AE3463" s="2"/>
    </row>
    <row r="3464" spans="1:31" ht="45" x14ac:dyDescent="0.25">
      <c r="A3464" s="2" t="s">
        <v>2025</v>
      </c>
      <c r="B3464" s="3">
        <v>9</v>
      </c>
      <c r="C3464" s="3">
        <v>792</v>
      </c>
      <c r="D3464" s="3" t="s">
        <v>633</v>
      </c>
      <c r="E3464" s="3" t="str">
        <f>_xlfn.XLOOKUP(Tbl_BalanceHistory[[#This Row],[RespAgy]],Tbl_Agencies[Agy Code],Tbl_Agencies[Agy Sort])</f>
        <v>140000</v>
      </c>
      <c r="F3464" s="2" t="str">
        <f>Tbl_BalanceHistory[[#This Row],[RespAgy]]&amp;": "&amp;Tbl_BalanceHistory[[#This Row],[RespAgency]]</f>
        <v>792: Mental Health Treatment Centers</v>
      </c>
      <c r="G3464" s="3">
        <v>724</v>
      </c>
      <c r="H3464" s="3" t="s">
        <v>1317</v>
      </c>
      <c r="I3464" s="3">
        <f>_xlfn.XLOOKUP(Tbl_BalanceHistory[[#This Row],[AgyCode]],Tbl_Agencies[Agy Code],Tbl_Agencies[Agy Sort])</f>
        <v>0</v>
      </c>
      <c r="J3464" s="2" t="str">
        <f>Tbl_BalanceHistory[[#This Row],[AgyCode]]&amp;": "&amp;Tbl_BalanceHistory[[#This Row],[Agency Name]]</f>
        <v>724: Catawba Hospital</v>
      </c>
      <c r="K3464" s="1">
        <v>2016</v>
      </c>
      <c r="L3464" s="3">
        <v>498</v>
      </c>
      <c r="M3464" s="3" t="s">
        <v>639</v>
      </c>
      <c r="N3464" s="2" t="str">
        <f>Tbl_BalanceHistory[[#This Row],[ProgramCode]]&amp;": "&amp;Tbl_BalanceHistory[[#This Row],[Program Name]]</f>
        <v>498: Facility Administrative and Support Services</v>
      </c>
      <c r="O3464" s="3" t="s">
        <v>1730</v>
      </c>
      <c r="P3464" s="1" t="str">
        <f>IF(Tbl_BalanceHistory[[#This Row],[FundCode]]="0100","GF",IF(Tbl_BalanceHistory[[#This Row],[FundCode]]="01000","GF","Hi Ed / OCR"))</f>
        <v>GF</v>
      </c>
      <c r="Q3464" s="5">
        <v>4313821</v>
      </c>
      <c r="R3464" s="5">
        <v>4313821</v>
      </c>
      <c r="S3464" s="5">
        <v>0</v>
      </c>
      <c r="T3464" s="5">
        <v>0</v>
      </c>
      <c r="U3464" s="3"/>
      <c r="V3464" s="5">
        <v>0</v>
      </c>
      <c r="W3464" s="5">
        <v>0</v>
      </c>
      <c r="X3464" s="5"/>
      <c r="Y3464" s="5"/>
      <c r="Z3464" s="5">
        <f>Tbl_BalanceHistory[[#This Row],[Discretionary Recommended - Pre 2022]]+Tbl_BalanceHistory[[#This Row],[Discretionary Balance Recommended: Policy]]+Tbl_BalanceHistory[[#This Row],[Discretionary Balance Recommended: Commitments]]</f>
        <v>0</v>
      </c>
      <c r="AA3464" s="5">
        <f>Tbl_BalanceHistory[[#This Row],[Discretionary Balance]]-Tbl_BalanceHistory[[#This Row],[Discretionary Reappropriation]]</f>
        <v>0</v>
      </c>
      <c r="AB3464" s="2"/>
      <c r="AC3464" s="2"/>
      <c r="AD3464" s="2"/>
      <c r="AE3464" s="2"/>
    </row>
    <row r="3465" spans="1:31" ht="45" x14ac:dyDescent="0.25">
      <c r="A3465" s="2" t="s">
        <v>2025</v>
      </c>
      <c r="B3465" s="3">
        <v>9</v>
      </c>
      <c r="C3465" s="3">
        <v>792</v>
      </c>
      <c r="D3465" s="3" t="s">
        <v>633</v>
      </c>
      <c r="E3465" s="3" t="str">
        <f>_xlfn.XLOOKUP(Tbl_BalanceHistory[[#This Row],[RespAgy]],Tbl_Agencies[Agy Code],Tbl_Agencies[Agy Sort])</f>
        <v>140000</v>
      </c>
      <c r="F3465" s="2" t="str">
        <f>Tbl_BalanceHistory[[#This Row],[RespAgy]]&amp;": "&amp;Tbl_BalanceHistory[[#This Row],[RespAgency]]</f>
        <v>792: Mental Health Treatment Centers</v>
      </c>
      <c r="G3465" s="3">
        <v>724</v>
      </c>
      <c r="H3465" s="3" t="s">
        <v>1317</v>
      </c>
      <c r="I3465" s="3">
        <f>_xlfn.XLOOKUP(Tbl_BalanceHistory[[#This Row],[AgyCode]],Tbl_Agencies[Agy Code],Tbl_Agencies[Agy Sort])</f>
        <v>0</v>
      </c>
      <c r="J3465" s="2" t="str">
        <f>Tbl_BalanceHistory[[#This Row],[AgyCode]]&amp;": "&amp;Tbl_BalanceHistory[[#This Row],[Agency Name]]</f>
        <v>724: Catawba Hospital</v>
      </c>
      <c r="K3465" s="1">
        <v>2017</v>
      </c>
      <c r="L3465" s="3">
        <v>498</v>
      </c>
      <c r="M3465" s="3" t="s">
        <v>639</v>
      </c>
      <c r="N3465" s="2" t="str">
        <f>Tbl_BalanceHistory[[#This Row],[ProgramCode]]&amp;": "&amp;Tbl_BalanceHistory[[#This Row],[Program Name]]</f>
        <v>498: Facility Administrative and Support Services</v>
      </c>
      <c r="O3465" s="3" t="s">
        <v>886</v>
      </c>
      <c r="P3465" s="1" t="str">
        <f>IF(Tbl_BalanceHistory[[#This Row],[FundCode]]="0100","GF",IF(Tbl_BalanceHistory[[#This Row],[FundCode]]="01000","GF","Hi Ed / OCR"))</f>
        <v>GF</v>
      </c>
      <c r="Q3465" s="5">
        <v>4325748</v>
      </c>
      <c r="R3465" s="5">
        <v>4325748</v>
      </c>
      <c r="S3465" s="5">
        <v>0</v>
      </c>
      <c r="T3465" s="5">
        <v>0</v>
      </c>
      <c r="U3465" s="3"/>
      <c r="V3465" s="5">
        <v>0</v>
      </c>
      <c r="W3465" s="5">
        <v>0</v>
      </c>
      <c r="X3465" s="5"/>
      <c r="Y3465" s="5"/>
      <c r="Z3465" s="5">
        <f>Tbl_BalanceHistory[[#This Row],[Discretionary Recommended - Pre 2022]]+Tbl_BalanceHistory[[#This Row],[Discretionary Balance Recommended: Policy]]+Tbl_BalanceHistory[[#This Row],[Discretionary Balance Recommended: Commitments]]</f>
        <v>0</v>
      </c>
      <c r="AA3465" s="5">
        <f>Tbl_BalanceHistory[[#This Row],[Discretionary Balance]]-Tbl_BalanceHistory[[#This Row],[Discretionary Reappropriation]]</f>
        <v>0</v>
      </c>
      <c r="AB3465" s="2"/>
      <c r="AC3465" s="2"/>
      <c r="AD3465" s="2"/>
      <c r="AE3465" s="2"/>
    </row>
    <row r="3466" spans="1:31" ht="45" x14ac:dyDescent="0.25">
      <c r="A3466" s="2" t="s">
        <v>2025</v>
      </c>
      <c r="B3466" s="3">
        <v>9</v>
      </c>
      <c r="C3466" s="3">
        <v>792</v>
      </c>
      <c r="D3466" s="3" t="s">
        <v>633</v>
      </c>
      <c r="E3466" s="3" t="str">
        <f>_xlfn.XLOOKUP(Tbl_BalanceHistory[[#This Row],[RespAgy]],Tbl_Agencies[Agy Code],Tbl_Agencies[Agy Sort])</f>
        <v>140000</v>
      </c>
      <c r="F3466" s="2" t="str">
        <f>Tbl_BalanceHistory[[#This Row],[RespAgy]]&amp;": "&amp;Tbl_BalanceHistory[[#This Row],[RespAgency]]</f>
        <v>792: Mental Health Treatment Centers</v>
      </c>
      <c r="G3466" s="3">
        <v>724</v>
      </c>
      <c r="H3466" s="3" t="s">
        <v>1317</v>
      </c>
      <c r="I3466" s="3">
        <f>_xlfn.XLOOKUP(Tbl_BalanceHistory[[#This Row],[AgyCode]],Tbl_Agencies[Agy Code],Tbl_Agencies[Agy Sort])</f>
        <v>0</v>
      </c>
      <c r="J3466" s="2" t="str">
        <f>Tbl_BalanceHistory[[#This Row],[AgyCode]]&amp;": "&amp;Tbl_BalanceHistory[[#This Row],[Agency Name]]</f>
        <v>724: Catawba Hospital</v>
      </c>
      <c r="K3466" s="1">
        <v>2018</v>
      </c>
      <c r="L3466" s="3">
        <v>498</v>
      </c>
      <c r="M3466" s="3" t="s">
        <v>639</v>
      </c>
      <c r="N3466" s="2" t="str">
        <f>Tbl_BalanceHistory[[#This Row],[ProgramCode]]&amp;": "&amp;Tbl_BalanceHistory[[#This Row],[Program Name]]</f>
        <v>498: Facility Administrative and Support Services</v>
      </c>
      <c r="O3466" s="3" t="s">
        <v>886</v>
      </c>
      <c r="P3466" s="1" t="str">
        <f>IF(Tbl_BalanceHistory[[#This Row],[FundCode]]="0100","GF",IF(Tbl_BalanceHistory[[#This Row],[FundCode]]="01000","GF","Hi Ed / OCR"))</f>
        <v>GF</v>
      </c>
      <c r="Q3466" s="5">
        <v>5339179</v>
      </c>
      <c r="R3466" s="5">
        <v>5339179</v>
      </c>
      <c r="S3466" s="5">
        <v>0</v>
      </c>
      <c r="T3466" s="5">
        <v>0</v>
      </c>
      <c r="U3466" s="3"/>
      <c r="V3466" s="5">
        <v>0</v>
      </c>
      <c r="W3466" s="5">
        <v>0</v>
      </c>
      <c r="X3466" s="5"/>
      <c r="Y3466" s="5"/>
      <c r="Z3466" s="5">
        <f>Tbl_BalanceHistory[[#This Row],[Discretionary Recommended - Pre 2022]]+Tbl_BalanceHistory[[#This Row],[Discretionary Balance Recommended: Policy]]+Tbl_BalanceHistory[[#This Row],[Discretionary Balance Recommended: Commitments]]</f>
        <v>0</v>
      </c>
      <c r="AA3466" s="5">
        <f>Tbl_BalanceHistory[[#This Row],[Discretionary Balance]]-Tbl_BalanceHistory[[#This Row],[Discretionary Reappropriation]]</f>
        <v>0</v>
      </c>
      <c r="AB3466" s="2"/>
      <c r="AC3466" s="2"/>
      <c r="AD3466" s="2"/>
      <c r="AE3466" s="2"/>
    </row>
    <row r="3467" spans="1:31" ht="45" x14ac:dyDescent="0.25">
      <c r="A3467" s="2" t="s">
        <v>2025</v>
      </c>
      <c r="B3467" s="3">
        <v>9</v>
      </c>
      <c r="C3467" s="3">
        <v>792</v>
      </c>
      <c r="D3467" s="3" t="s">
        <v>633</v>
      </c>
      <c r="E3467" s="3" t="str">
        <f>_xlfn.XLOOKUP(Tbl_BalanceHistory[[#This Row],[RespAgy]],Tbl_Agencies[Agy Code],Tbl_Agencies[Agy Sort])</f>
        <v>140000</v>
      </c>
      <c r="F3467" s="2" t="str">
        <f>Tbl_BalanceHistory[[#This Row],[RespAgy]]&amp;": "&amp;Tbl_BalanceHistory[[#This Row],[RespAgency]]</f>
        <v>792: Mental Health Treatment Centers</v>
      </c>
      <c r="G3467" s="3">
        <v>724</v>
      </c>
      <c r="H3467" s="3" t="s">
        <v>1317</v>
      </c>
      <c r="I3467" s="3">
        <f>_xlfn.XLOOKUP(Tbl_BalanceHistory[[#This Row],[AgyCode]],Tbl_Agencies[Agy Code],Tbl_Agencies[Agy Sort])</f>
        <v>0</v>
      </c>
      <c r="J3467" s="2" t="str">
        <f>Tbl_BalanceHistory[[#This Row],[AgyCode]]&amp;": "&amp;Tbl_BalanceHistory[[#This Row],[Agency Name]]</f>
        <v>724: Catawba Hospital</v>
      </c>
      <c r="K3467" s="1">
        <v>2019</v>
      </c>
      <c r="L3467" s="3">
        <v>498</v>
      </c>
      <c r="M3467" s="3" t="s">
        <v>639</v>
      </c>
      <c r="N3467" s="2" t="str">
        <f>Tbl_BalanceHistory[[#This Row],[ProgramCode]]&amp;": "&amp;Tbl_BalanceHistory[[#This Row],[Program Name]]</f>
        <v>498: Facility Administrative and Support Services</v>
      </c>
      <c r="O3467" s="3" t="s">
        <v>886</v>
      </c>
      <c r="P3467" s="1" t="str">
        <f>IF(Tbl_BalanceHistory[[#This Row],[FundCode]]="0100","GF",IF(Tbl_BalanceHistory[[#This Row],[FundCode]]="01000","GF","Hi Ed / OCR"))</f>
        <v>GF</v>
      </c>
      <c r="Q3467" s="5">
        <v>5126530</v>
      </c>
      <c r="R3467" s="5">
        <v>5126530</v>
      </c>
      <c r="S3467" s="5">
        <v>0</v>
      </c>
      <c r="T3467" s="5">
        <v>0</v>
      </c>
      <c r="U3467" s="3"/>
      <c r="V3467" s="5">
        <v>0</v>
      </c>
      <c r="W3467" s="5">
        <v>0</v>
      </c>
      <c r="X3467" s="5"/>
      <c r="Y3467" s="5"/>
      <c r="Z3467" s="5">
        <f>Tbl_BalanceHistory[[#This Row],[Discretionary Recommended - Pre 2022]]+Tbl_BalanceHistory[[#This Row],[Discretionary Balance Recommended: Policy]]+Tbl_BalanceHistory[[#This Row],[Discretionary Balance Recommended: Commitments]]</f>
        <v>0</v>
      </c>
      <c r="AA3467" s="5">
        <f>Tbl_BalanceHistory[[#This Row],[Discretionary Balance]]-Tbl_BalanceHistory[[#This Row],[Discretionary Reappropriation]]</f>
        <v>0</v>
      </c>
      <c r="AB3467" s="2"/>
      <c r="AC3467" s="2"/>
      <c r="AD3467" s="2"/>
      <c r="AE3467" s="2"/>
    </row>
    <row r="3468" spans="1:31" ht="45" x14ac:dyDescent="0.25">
      <c r="A3468" s="2" t="s">
        <v>577</v>
      </c>
      <c r="B3468" s="3">
        <v>9</v>
      </c>
      <c r="C3468" s="3">
        <v>792</v>
      </c>
      <c r="D3468" s="3" t="s">
        <v>633</v>
      </c>
      <c r="E3468" s="3" t="str">
        <f>_xlfn.XLOOKUP(Tbl_BalanceHistory[[#This Row],[RespAgy]],Tbl_Agencies[Agy Code],Tbl_Agencies[Agy Sort])</f>
        <v>140000</v>
      </c>
      <c r="F3468" s="2" t="str">
        <f>Tbl_BalanceHistory[[#This Row],[RespAgy]]&amp;": "&amp;Tbl_BalanceHistory[[#This Row],[RespAgency]]</f>
        <v>792: Mental Health Treatment Centers</v>
      </c>
      <c r="G3468" s="3">
        <v>724</v>
      </c>
      <c r="H3468" s="3" t="s">
        <v>1317</v>
      </c>
      <c r="I3468" s="3">
        <f>_xlfn.XLOOKUP(Tbl_BalanceHistory[[#This Row],[AgyCode]],Tbl_Agencies[Agy Code],Tbl_Agencies[Agy Sort])</f>
        <v>0</v>
      </c>
      <c r="J3468" s="2" t="str">
        <f>Tbl_BalanceHistory[[#This Row],[AgyCode]]&amp;": "&amp;Tbl_BalanceHistory[[#This Row],[Agency Name]]</f>
        <v>724: Catawba Hospital</v>
      </c>
      <c r="K3468" s="1">
        <v>2020</v>
      </c>
      <c r="L3468" s="3">
        <v>498</v>
      </c>
      <c r="M3468" s="3" t="s">
        <v>639</v>
      </c>
      <c r="N3468" s="2" t="str">
        <f>Tbl_BalanceHistory[[#This Row],[ProgramCode]]&amp;": "&amp;Tbl_BalanceHistory[[#This Row],[Program Name]]</f>
        <v>498: Facility Administrative and Support Services</v>
      </c>
      <c r="O3468" s="3" t="s">
        <v>886</v>
      </c>
      <c r="P3468" s="1" t="str">
        <f>IF(Tbl_BalanceHistory[[#This Row],[FundCode]]="0100","GF",IF(Tbl_BalanceHistory[[#This Row],[FundCode]]="01000","GF","Hi Ed / OCR"))</f>
        <v>GF</v>
      </c>
      <c r="Q3468" s="5">
        <v>11011621</v>
      </c>
      <c r="R3468" s="5">
        <v>11011621</v>
      </c>
      <c r="S3468" s="5">
        <v>0</v>
      </c>
      <c r="T3468" s="5">
        <v>0</v>
      </c>
      <c r="U3468" s="3"/>
      <c r="V3468" s="5">
        <v>0</v>
      </c>
      <c r="W3468" s="5">
        <v>0</v>
      </c>
      <c r="X3468" s="5"/>
      <c r="Y3468" s="5"/>
      <c r="Z3468" s="5">
        <f>Tbl_BalanceHistory[[#This Row],[Discretionary Recommended - Pre 2022]]+Tbl_BalanceHistory[[#This Row],[Discretionary Balance Recommended: Policy]]+Tbl_BalanceHistory[[#This Row],[Discretionary Balance Recommended: Commitments]]</f>
        <v>0</v>
      </c>
      <c r="AA3468" s="5">
        <f>Tbl_BalanceHistory[[#This Row],[Discretionary Balance]]-Tbl_BalanceHistory[[#This Row],[Discretionary Reappropriation]]</f>
        <v>0</v>
      </c>
      <c r="AB3468" s="2"/>
      <c r="AC3468" s="2"/>
      <c r="AD3468" s="2"/>
      <c r="AE3468" s="2"/>
    </row>
    <row r="3469" spans="1:31" ht="45" x14ac:dyDescent="0.25">
      <c r="A3469" s="2" t="s">
        <v>577</v>
      </c>
      <c r="B3469" s="3">
        <v>9</v>
      </c>
      <c r="C3469" s="3">
        <v>792</v>
      </c>
      <c r="D3469" s="3" t="s">
        <v>633</v>
      </c>
      <c r="E3469" s="3" t="str">
        <f>_xlfn.XLOOKUP(Tbl_BalanceHistory[[#This Row],[RespAgy]],Tbl_Agencies[Agy Code],Tbl_Agencies[Agy Sort])</f>
        <v>140000</v>
      </c>
      <c r="F3469" s="2" t="str">
        <f>Tbl_BalanceHistory[[#This Row],[RespAgy]]&amp;": "&amp;Tbl_BalanceHistory[[#This Row],[RespAgency]]</f>
        <v>792: Mental Health Treatment Centers</v>
      </c>
      <c r="G3469" s="3">
        <v>724</v>
      </c>
      <c r="H3469" s="3" t="s">
        <v>1317</v>
      </c>
      <c r="I3469" s="3">
        <f>_xlfn.XLOOKUP(Tbl_BalanceHistory[[#This Row],[AgyCode]],Tbl_Agencies[Agy Code],Tbl_Agencies[Agy Sort])</f>
        <v>0</v>
      </c>
      <c r="J3469" s="2" t="str">
        <f>Tbl_BalanceHistory[[#This Row],[AgyCode]]&amp;": "&amp;Tbl_BalanceHistory[[#This Row],[Agency Name]]</f>
        <v>724: Catawba Hospital</v>
      </c>
      <c r="K3469" s="1">
        <v>2021</v>
      </c>
      <c r="L3469" s="3">
        <v>498</v>
      </c>
      <c r="M3469" s="3" t="s">
        <v>639</v>
      </c>
      <c r="N3469" s="2" t="str">
        <f>Tbl_BalanceHistory[[#This Row],[ProgramCode]]&amp;": "&amp;Tbl_BalanceHistory[[#This Row],[Program Name]]</f>
        <v>498: Facility Administrative and Support Services</v>
      </c>
      <c r="O3469" s="3" t="s">
        <v>886</v>
      </c>
      <c r="P3469" s="1" t="str">
        <f>IF(Tbl_BalanceHistory[[#This Row],[FundCode]]="0100","GF",IF(Tbl_BalanceHistory[[#This Row],[FundCode]]="01000","GF","Hi Ed / OCR"))</f>
        <v>GF</v>
      </c>
      <c r="Q3469" s="5">
        <v>9647904.6500000004</v>
      </c>
      <c r="R3469" s="5">
        <v>9647904.6500000004</v>
      </c>
      <c r="S3469" s="5">
        <v>0</v>
      </c>
      <c r="T3469" s="5">
        <v>0</v>
      </c>
      <c r="U3469" s="3"/>
      <c r="V3469" s="5">
        <v>0</v>
      </c>
      <c r="W3469" s="5">
        <v>0</v>
      </c>
      <c r="X3469" s="5"/>
      <c r="Y3469" s="5"/>
      <c r="Z3469" s="5">
        <f>Tbl_BalanceHistory[[#This Row],[Discretionary Recommended - Pre 2022]]+Tbl_BalanceHistory[[#This Row],[Discretionary Balance Recommended: Policy]]+Tbl_BalanceHistory[[#This Row],[Discretionary Balance Recommended: Commitments]]</f>
        <v>0</v>
      </c>
      <c r="AA3469" s="5">
        <f>Tbl_BalanceHistory[[#This Row],[Discretionary Balance]]-Tbl_BalanceHistory[[#This Row],[Discretionary Reappropriation]]</f>
        <v>0</v>
      </c>
      <c r="AB3469" s="2"/>
      <c r="AC3469" s="2"/>
      <c r="AD3469" s="2"/>
      <c r="AE3469" s="2"/>
    </row>
    <row r="3470" spans="1:31" ht="45" x14ac:dyDescent="0.25">
      <c r="A3470" s="2" t="s">
        <v>577</v>
      </c>
      <c r="B3470" s="3">
        <v>9</v>
      </c>
      <c r="C3470" s="3">
        <v>792</v>
      </c>
      <c r="D3470" s="3" t="s">
        <v>633</v>
      </c>
      <c r="E3470" s="3" t="str">
        <f>_xlfn.XLOOKUP(Tbl_BalanceHistory[[#This Row],[RespAgy]],Tbl_Agencies[Agy Code],Tbl_Agencies[Agy Sort])</f>
        <v>140000</v>
      </c>
      <c r="F3470" s="2" t="str">
        <f>Tbl_BalanceHistory[[#This Row],[RespAgy]]&amp;": "&amp;Tbl_BalanceHistory[[#This Row],[RespAgency]]</f>
        <v>792: Mental Health Treatment Centers</v>
      </c>
      <c r="G3470" s="3">
        <v>724</v>
      </c>
      <c r="H3470" s="3" t="s">
        <v>1317</v>
      </c>
      <c r="I3470" s="3">
        <f>_xlfn.XLOOKUP(Tbl_BalanceHistory[[#This Row],[AgyCode]],Tbl_Agencies[Agy Code],Tbl_Agencies[Agy Sort])</f>
        <v>0</v>
      </c>
      <c r="J3470" s="2" t="str">
        <f>Tbl_BalanceHistory[[#This Row],[AgyCode]]&amp;": "&amp;Tbl_BalanceHistory[[#This Row],[Agency Name]]</f>
        <v>724: Catawba Hospital</v>
      </c>
      <c r="K3470" s="1">
        <v>2022</v>
      </c>
      <c r="L3470" s="3">
        <v>498</v>
      </c>
      <c r="M3470" s="3" t="s">
        <v>639</v>
      </c>
      <c r="N3470" s="2" t="str">
        <f>Tbl_BalanceHistory[[#This Row],[ProgramCode]]&amp;": "&amp;Tbl_BalanceHistory[[#This Row],[Program Name]]</f>
        <v>498: Facility Administrative and Support Services</v>
      </c>
      <c r="O3470" s="3" t="s">
        <v>886</v>
      </c>
      <c r="P3470" s="1" t="str">
        <f>IF(Tbl_BalanceHistory[[#This Row],[FundCode]]="0100","GF",IF(Tbl_BalanceHistory[[#This Row],[FundCode]]="01000","GF","Hi Ed / OCR"))</f>
        <v>GF</v>
      </c>
      <c r="Q3470" s="5">
        <v>11592815</v>
      </c>
      <c r="R3470" s="5">
        <v>11592815</v>
      </c>
      <c r="S3470" s="5">
        <v>0</v>
      </c>
      <c r="T3470" s="5">
        <v>0</v>
      </c>
      <c r="U3470" s="3"/>
      <c r="V3470" s="5">
        <v>0</v>
      </c>
      <c r="W3470" s="5"/>
      <c r="X3470" s="5">
        <v>0</v>
      </c>
      <c r="Y3470" s="5">
        <v>0</v>
      </c>
      <c r="Z3470" s="5">
        <f>Tbl_BalanceHistory[[#This Row],[Discretionary Recommended - Pre 2022]]+Tbl_BalanceHistory[[#This Row],[Discretionary Balance Recommended: Policy]]+Tbl_BalanceHistory[[#This Row],[Discretionary Balance Recommended: Commitments]]</f>
        <v>0</v>
      </c>
      <c r="AA3470" s="5">
        <f>Tbl_BalanceHistory[[#This Row],[Discretionary Balance]]-Tbl_BalanceHistory[[#This Row],[Discretionary Reappropriation]]</f>
        <v>0</v>
      </c>
      <c r="AB3470" s="2"/>
      <c r="AC3470" s="2"/>
      <c r="AD3470" s="2"/>
      <c r="AE3470" s="2"/>
    </row>
    <row r="3471" spans="1:31" ht="45" x14ac:dyDescent="0.25">
      <c r="A3471" s="2" t="s">
        <v>2025</v>
      </c>
      <c r="B3471" s="3">
        <v>9</v>
      </c>
      <c r="C3471" s="3">
        <v>792</v>
      </c>
      <c r="D3471" s="3" t="s">
        <v>633</v>
      </c>
      <c r="E3471" s="3" t="str">
        <f>_xlfn.XLOOKUP(Tbl_BalanceHistory[[#This Row],[RespAgy]],Tbl_Agencies[Agy Code],Tbl_Agencies[Agy Sort])</f>
        <v>140000</v>
      </c>
      <c r="F3471" s="2" t="str">
        <f>Tbl_BalanceHistory[[#This Row],[RespAgy]]&amp;": "&amp;Tbl_BalanceHistory[[#This Row],[RespAgency]]</f>
        <v>792: Mental Health Treatment Centers</v>
      </c>
      <c r="G3471" s="3">
        <v>728</v>
      </c>
      <c r="H3471" s="3" t="s">
        <v>1324</v>
      </c>
      <c r="I3471" s="3">
        <f>_xlfn.XLOOKUP(Tbl_BalanceHistory[[#This Row],[AgyCode]],Tbl_Agencies[Agy Code],Tbl_Agencies[Agy Sort])</f>
        <v>0</v>
      </c>
      <c r="J3471" s="2" t="str">
        <f>Tbl_BalanceHistory[[#This Row],[AgyCode]]&amp;": "&amp;Tbl_BalanceHistory[[#This Row],[Agency Name]]</f>
        <v>728: Northern Virginia Mental Health Institute</v>
      </c>
      <c r="K3471" s="1">
        <v>2019</v>
      </c>
      <c r="L3471" s="3">
        <v>421</v>
      </c>
      <c r="M3471" s="3" t="s">
        <v>637</v>
      </c>
      <c r="N3471" s="2" t="str">
        <f>Tbl_BalanceHistory[[#This Row],[ProgramCode]]&amp;": "&amp;Tbl_BalanceHistory[[#This Row],[Program Name]]</f>
        <v>421: Pharmacy Services</v>
      </c>
      <c r="O3471" s="3" t="s">
        <v>886</v>
      </c>
      <c r="P3471" s="1" t="str">
        <f>IF(Tbl_BalanceHistory[[#This Row],[FundCode]]="0100","GF",IF(Tbl_BalanceHistory[[#This Row],[FundCode]]="01000","GF","Hi Ed / OCR"))</f>
        <v>GF</v>
      </c>
      <c r="Q3471" s="5">
        <v>411636</v>
      </c>
      <c r="R3471" s="5">
        <v>411636</v>
      </c>
      <c r="S3471" s="5">
        <v>0</v>
      </c>
      <c r="T3471" s="5">
        <v>0</v>
      </c>
      <c r="U3471" s="3"/>
      <c r="V3471" s="5">
        <v>0</v>
      </c>
      <c r="W3471" s="5">
        <v>0</v>
      </c>
      <c r="X3471" s="5"/>
      <c r="Y3471" s="5"/>
      <c r="Z3471" s="5">
        <f>Tbl_BalanceHistory[[#This Row],[Discretionary Recommended - Pre 2022]]+Tbl_BalanceHistory[[#This Row],[Discretionary Balance Recommended: Policy]]+Tbl_BalanceHistory[[#This Row],[Discretionary Balance Recommended: Commitments]]</f>
        <v>0</v>
      </c>
      <c r="AA3471" s="5">
        <f>Tbl_BalanceHistory[[#This Row],[Discretionary Balance]]-Tbl_BalanceHistory[[#This Row],[Discretionary Reappropriation]]</f>
        <v>0</v>
      </c>
      <c r="AB3471" s="2"/>
      <c r="AC3471" s="2"/>
      <c r="AD3471" s="2"/>
      <c r="AE3471" s="2"/>
    </row>
    <row r="3472" spans="1:31" ht="45" x14ac:dyDescent="0.25">
      <c r="A3472" s="2" t="s">
        <v>577</v>
      </c>
      <c r="B3472" s="3">
        <v>9</v>
      </c>
      <c r="C3472" s="3">
        <v>792</v>
      </c>
      <c r="D3472" s="3" t="s">
        <v>633</v>
      </c>
      <c r="E3472" s="3" t="str">
        <f>_xlfn.XLOOKUP(Tbl_BalanceHistory[[#This Row],[RespAgy]],Tbl_Agencies[Agy Code],Tbl_Agencies[Agy Sort])</f>
        <v>140000</v>
      </c>
      <c r="F3472" s="2" t="str">
        <f>Tbl_BalanceHistory[[#This Row],[RespAgy]]&amp;": "&amp;Tbl_BalanceHistory[[#This Row],[RespAgency]]</f>
        <v>792: Mental Health Treatment Centers</v>
      </c>
      <c r="G3472" s="3">
        <v>728</v>
      </c>
      <c r="H3472" s="3" t="s">
        <v>1324</v>
      </c>
      <c r="I3472" s="3">
        <f>_xlfn.XLOOKUP(Tbl_BalanceHistory[[#This Row],[AgyCode]],Tbl_Agencies[Agy Code],Tbl_Agencies[Agy Sort])</f>
        <v>0</v>
      </c>
      <c r="J3472" s="2" t="str">
        <f>Tbl_BalanceHistory[[#This Row],[AgyCode]]&amp;": "&amp;Tbl_BalanceHistory[[#This Row],[Agency Name]]</f>
        <v>728: Northern Virginia Mental Health Institute</v>
      </c>
      <c r="K3472" s="1">
        <v>2020</v>
      </c>
      <c r="L3472" s="3">
        <v>421</v>
      </c>
      <c r="M3472" s="3" t="s">
        <v>637</v>
      </c>
      <c r="N3472" s="2" t="str">
        <f>Tbl_BalanceHistory[[#This Row],[ProgramCode]]&amp;": "&amp;Tbl_BalanceHistory[[#This Row],[Program Name]]</f>
        <v>421: Pharmacy Services</v>
      </c>
      <c r="O3472" s="3" t="s">
        <v>886</v>
      </c>
      <c r="P3472" s="1" t="str">
        <f>IF(Tbl_BalanceHistory[[#This Row],[FundCode]]="0100","GF",IF(Tbl_BalanceHistory[[#This Row],[FundCode]]="01000","GF","Hi Ed / OCR"))</f>
        <v>GF</v>
      </c>
      <c r="Q3472" s="5">
        <v>376767</v>
      </c>
      <c r="R3472" s="5">
        <v>376767</v>
      </c>
      <c r="S3472" s="5">
        <v>0</v>
      </c>
      <c r="T3472" s="5">
        <v>0</v>
      </c>
      <c r="U3472" s="3"/>
      <c r="V3472" s="5">
        <v>0</v>
      </c>
      <c r="W3472" s="5">
        <v>0</v>
      </c>
      <c r="X3472" s="5"/>
      <c r="Y3472" s="5"/>
      <c r="Z3472" s="5">
        <f>Tbl_BalanceHistory[[#This Row],[Discretionary Recommended - Pre 2022]]+Tbl_BalanceHistory[[#This Row],[Discretionary Balance Recommended: Policy]]+Tbl_BalanceHistory[[#This Row],[Discretionary Balance Recommended: Commitments]]</f>
        <v>0</v>
      </c>
      <c r="AA3472" s="5">
        <f>Tbl_BalanceHistory[[#This Row],[Discretionary Balance]]-Tbl_BalanceHistory[[#This Row],[Discretionary Reappropriation]]</f>
        <v>0</v>
      </c>
      <c r="AB3472" s="2"/>
      <c r="AC3472" s="2"/>
      <c r="AD3472" s="2"/>
      <c r="AE3472" s="2"/>
    </row>
    <row r="3473" spans="1:31" ht="45" x14ac:dyDescent="0.25">
      <c r="A3473" s="2" t="s">
        <v>577</v>
      </c>
      <c r="B3473" s="3">
        <v>9</v>
      </c>
      <c r="C3473" s="3">
        <v>792</v>
      </c>
      <c r="D3473" s="3" t="s">
        <v>633</v>
      </c>
      <c r="E3473" s="3" t="str">
        <f>_xlfn.XLOOKUP(Tbl_BalanceHistory[[#This Row],[RespAgy]],Tbl_Agencies[Agy Code],Tbl_Agencies[Agy Sort])</f>
        <v>140000</v>
      </c>
      <c r="F3473" s="2" t="str">
        <f>Tbl_BalanceHistory[[#This Row],[RespAgy]]&amp;": "&amp;Tbl_BalanceHistory[[#This Row],[RespAgency]]</f>
        <v>792: Mental Health Treatment Centers</v>
      </c>
      <c r="G3473" s="3">
        <v>728</v>
      </c>
      <c r="H3473" s="3" t="s">
        <v>1324</v>
      </c>
      <c r="I3473" s="3">
        <f>_xlfn.XLOOKUP(Tbl_BalanceHistory[[#This Row],[AgyCode]],Tbl_Agencies[Agy Code],Tbl_Agencies[Agy Sort])</f>
        <v>0</v>
      </c>
      <c r="J3473" s="2" t="str">
        <f>Tbl_BalanceHistory[[#This Row],[AgyCode]]&amp;": "&amp;Tbl_BalanceHistory[[#This Row],[Agency Name]]</f>
        <v>728: Northern Virginia Mental Health Institute</v>
      </c>
      <c r="K3473" s="1">
        <v>2021</v>
      </c>
      <c r="L3473" s="3">
        <v>421</v>
      </c>
      <c r="M3473" s="3" t="s">
        <v>637</v>
      </c>
      <c r="N3473" s="2" t="str">
        <f>Tbl_BalanceHistory[[#This Row],[ProgramCode]]&amp;": "&amp;Tbl_BalanceHistory[[#This Row],[Program Name]]</f>
        <v>421: Pharmacy Services</v>
      </c>
      <c r="O3473" s="3" t="s">
        <v>886</v>
      </c>
      <c r="P3473" s="1" t="str">
        <f>IF(Tbl_BalanceHistory[[#This Row],[FundCode]]="0100","GF",IF(Tbl_BalanceHistory[[#This Row],[FundCode]]="01000","GF","Hi Ed / OCR"))</f>
        <v>GF</v>
      </c>
      <c r="Q3473" s="5">
        <v>1441669</v>
      </c>
      <c r="R3473" s="5">
        <v>1441669</v>
      </c>
      <c r="S3473" s="5">
        <v>0</v>
      </c>
      <c r="T3473" s="5">
        <v>0</v>
      </c>
      <c r="U3473" s="3"/>
      <c r="V3473" s="5">
        <v>0</v>
      </c>
      <c r="W3473" s="5">
        <v>0</v>
      </c>
      <c r="X3473" s="5"/>
      <c r="Y3473" s="5"/>
      <c r="Z3473" s="5">
        <f>Tbl_BalanceHistory[[#This Row],[Discretionary Recommended - Pre 2022]]+Tbl_BalanceHistory[[#This Row],[Discretionary Balance Recommended: Policy]]+Tbl_BalanceHistory[[#This Row],[Discretionary Balance Recommended: Commitments]]</f>
        <v>0</v>
      </c>
      <c r="AA3473" s="5">
        <f>Tbl_BalanceHistory[[#This Row],[Discretionary Balance]]-Tbl_BalanceHistory[[#This Row],[Discretionary Reappropriation]]</f>
        <v>0</v>
      </c>
      <c r="AB3473" s="2"/>
      <c r="AC3473" s="2"/>
      <c r="AD3473" s="2"/>
      <c r="AE3473" s="2"/>
    </row>
    <row r="3474" spans="1:31" ht="45" x14ac:dyDescent="0.25">
      <c r="A3474" s="2" t="s">
        <v>577</v>
      </c>
      <c r="B3474" s="3">
        <v>9</v>
      </c>
      <c r="C3474" s="3">
        <v>792</v>
      </c>
      <c r="D3474" s="3" t="s">
        <v>633</v>
      </c>
      <c r="E3474" s="3" t="str">
        <f>_xlfn.XLOOKUP(Tbl_BalanceHistory[[#This Row],[RespAgy]],Tbl_Agencies[Agy Code],Tbl_Agencies[Agy Sort])</f>
        <v>140000</v>
      </c>
      <c r="F3474" s="2" t="str">
        <f>Tbl_BalanceHistory[[#This Row],[RespAgy]]&amp;": "&amp;Tbl_BalanceHistory[[#This Row],[RespAgency]]</f>
        <v>792: Mental Health Treatment Centers</v>
      </c>
      <c r="G3474" s="3">
        <v>728</v>
      </c>
      <c r="H3474" s="3" t="s">
        <v>1324</v>
      </c>
      <c r="I3474" s="3">
        <f>_xlfn.XLOOKUP(Tbl_BalanceHistory[[#This Row],[AgyCode]],Tbl_Agencies[Agy Code],Tbl_Agencies[Agy Sort])</f>
        <v>0</v>
      </c>
      <c r="J3474" s="2" t="str">
        <f>Tbl_BalanceHistory[[#This Row],[AgyCode]]&amp;": "&amp;Tbl_BalanceHistory[[#This Row],[Agency Name]]</f>
        <v>728: Northern Virginia Mental Health Institute</v>
      </c>
      <c r="K3474" s="1">
        <v>2022</v>
      </c>
      <c r="L3474" s="3">
        <v>421</v>
      </c>
      <c r="M3474" s="3" t="s">
        <v>637</v>
      </c>
      <c r="N3474" s="2" t="str">
        <f>Tbl_BalanceHistory[[#This Row],[ProgramCode]]&amp;": "&amp;Tbl_BalanceHistory[[#This Row],[Program Name]]</f>
        <v>421: Pharmacy Services</v>
      </c>
      <c r="O3474" s="3" t="s">
        <v>886</v>
      </c>
      <c r="P3474" s="1" t="str">
        <f>IF(Tbl_BalanceHistory[[#This Row],[FundCode]]="0100","GF",IF(Tbl_BalanceHistory[[#This Row],[FundCode]]="01000","GF","Hi Ed / OCR"))</f>
        <v>GF</v>
      </c>
      <c r="Q3474" s="5">
        <v>1466197</v>
      </c>
      <c r="R3474" s="5">
        <v>1466197</v>
      </c>
      <c r="S3474" s="5">
        <v>0</v>
      </c>
      <c r="T3474" s="5">
        <v>0</v>
      </c>
      <c r="U3474" s="3"/>
      <c r="V3474" s="5">
        <v>0</v>
      </c>
      <c r="W3474" s="5"/>
      <c r="X3474" s="5">
        <v>0</v>
      </c>
      <c r="Y3474" s="5">
        <v>0</v>
      </c>
      <c r="Z3474" s="5">
        <f>Tbl_BalanceHistory[[#This Row],[Discretionary Recommended - Pre 2022]]+Tbl_BalanceHistory[[#This Row],[Discretionary Balance Recommended: Policy]]+Tbl_BalanceHistory[[#This Row],[Discretionary Balance Recommended: Commitments]]</f>
        <v>0</v>
      </c>
      <c r="AA3474" s="5">
        <f>Tbl_BalanceHistory[[#This Row],[Discretionary Balance]]-Tbl_BalanceHistory[[#This Row],[Discretionary Reappropriation]]</f>
        <v>0</v>
      </c>
      <c r="AB3474" s="2"/>
      <c r="AC3474" s="2"/>
      <c r="AD3474" s="2"/>
      <c r="AE3474" s="2"/>
    </row>
    <row r="3475" spans="1:31" ht="45" x14ac:dyDescent="0.25">
      <c r="A3475" s="2" t="s">
        <v>2025</v>
      </c>
      <c r="B3475" s="3">
        <v>9</v>
      </c>
      <c r="C3475" s="3">
        <v>792</v>
      </c>
      <c r="D3475" s="3" t="s">
        <v>633</v>
      </c>
      <c r="E3475" s="3" t="str">
        <f>_xlfn.XLOOKUP(Tbl_BalanceHistory[[#This Row],[RespAgy]],Tbl_Agencies[Agy Code],Tbl_Agencies[Agy Sort])</f>
        <v>140000</v>
      </c>
      <c r="F3475" s="2" t="str">
        <f>Tbl_BalanceHistory[[#This Row],[RespAgy]]&amp;": "&amp;Tbl_BalanceHistory[[#This Row],[RespAgency]]</f>
        <v>792: Mental Health Treatment Centers</v>
      </c>
      <c r="G3475" s="3">
        <v>728</v>
      </c>
      <c r="H3475" s="3" t="s">
        <v>1324</v>
      </c>
      <c r="I3475" s="3">
        <f>_xlfn.XLOOKUP(Tbl_BalanceHistory[[#This Row],[AgyCode]],Tbl_Agencies[Agy Code],Tbl_Agencies[Agy Sort])</f>
        <v>0</v>
      </c>
      <c r="J3475" s="2" t="str">
        <f>Tbl_BalanceHistory[[#This Row],[AgyCode]]&amp;": "&amp;Tbl_BalanceHistory[[#This Row],[Agency Name]]</f>
        <v>728: Northern Virginia Mental Health Institute</v>
      </c>
      <c r="K3475" s="1">
        <v>2014</v>
      </c>
      <c r="L3475" s="3">
        <v>430</v>
      </c>
      <c r="M3475" s="3" t="s">
        <v>454</v>
      </c>
      <c r="N3475" s="2" t="str">
        <f>Tbl_BalanceHistory[[#This Row],[ProgramCode]]&amp;": "&amp;Tbl_BalanceHistory[[#This Row],[Program Name]]</f>
        <v>430: State Health Services</v>
      </c>
      <c r="O3475" s="3" t="s">
        <v>1730</v>
      </c>
      <c r="P3475" s="1" t="str">
        <f>IF(Tbl_BalanceHistory[[#This Row],[FundCode]]="0100","GF",IF(Tbl_BalanceHistory[[#This Row],[FundCode]]="01000","GF","Hi Ed / OCR"))</f>
        <v>GF</v>
      </c>
      <c r="Q3475" s="5">
        <v>17645375</v>
      </c>
      <c r="R3475" s="5">
        <v>17645109.170000002</v>
      </c>
      <c r="S3475" s="5">
        <v>265</v>
      </c>
      <c r="T3475" s="5">
        <v>0</v>
      </c>
      <c r="U3475" s="3"/>
      <c r="V3475" s="5">
        <v>265</v>
      </c>
      <c r="W3475" s="5">
        <v>0</v>
      </c>
      <c r="X3475" s="5"/>
      <c r="Y3475" s="5"/>
      <c r="Z3475" s="5">
        <f>Tbl_BalanceHistory[[#This Row],[Discretionary Recommended - Pre 2022]]+Tbl_BalanceHistory[[#This Row],[Discretionary Balance Recommended: Policy]]+Tbl_BalanceHistory[[#This Row],[Discretionary Balance Recommended: Commitments]]</f>
        <v>0</v>
      </c>
      <c r="AA3475" s="5">
        <f>Tbl_BalanceHistory[[#This Row],[Discretionary Balance]]-Tbl_BalanceHistory[[#This Row],[Discretionary Reappropriation]]</f>
        <v>265</v>
      </c>
      <c r="AB3475" s="2"/>
      <c r="AC3475" s="2"/>
      <c r="AD3475" s="2"/>
      <c r="AE3475" s="2"/>
    </row>
    <row r="3476" spans="1:31" ht="45" x14ac:dyDescent="0.25">
      <c r="A3476" s="2" t="s">
        <v>2025</v>
      </c>
      <c r="B3476" s="3">
        <v>9</v>
      </c>
      <c r="C3476" s="3">
        <v>792</v>
      </c>
      <c r="D3476" s="3" t="s">
        <v>633</v>
      </c>
      <c r="E3476" s="3" t="str">
        <f>_xlfn.XLOOKUP(Tbl_BalanceHistory[[#This Row],[RespAgy]],Tbl_Agencies[Agy Code],Tbl_Agencies[Agy Sort])</f>
        <v>140000</v>
      </c>
      <c r="F3476" s="2" t="str">
        <f>Tbl_BalanceHistory[[#This Row],[RespAgy]]&amp;": "&amp;Tbl_BalanceHistory[[#This Row],[RespAgency]]</f>
        <v>792: Mental Health Treatment Centers</v>
      </c>
      <c r="G3476" s="3">
        <v>728</v>
      </c>
      <c r="H3476" s="3" t="s">
        <v>1324</v>
      </c>
      <c r="I3476" s="3">
        <f>_xlfn.XLOOKUP(Tbl_BalanceHistory[[#This Row],[AgyCode]],Tbl_Agencies[Agy Code],Tbl_Agencies[Agy Sort])</f>
        <v>0</v>
      </c>
      <c r="J3476" s="2" t="str">
        <f>Tbl_BalanceHistory[[#This Row],[AgyCode]]&amp;": "&amp;Tbl_BalanceHistory[[#This Row],[Agency Name]]</f>
        <v>728: Northern Virginia Mental Health Institute</v>
      </c>
      <c r="K3476" s="1">
        <v>2015</v>
      </c>
      <c r="L3476" s="3">
        <v>430</v>
      </c>
      <c r="M3476" s="3" t="s">
        <v>454</v>
      </c>
      <c r="N3476" s="2" t="str">
        <f>Tbl_BalanceHistory[[#This Row],[ProgramCode]]&amp;": "&amp;Tbl_BalanceHistory[[#This Row],[Program Name]]</f>
        <v>430: State Health Services</v>
      </c>
      <c r="O3476" s="3" t="s">
        <v>1730</v>
      </c>
      <c r="P3476" s="1" t="str">
        <f>IF(Tbl_BalanceHistory[[#This Row],[FundCode]]="0100","GF",IF(Tbl_BalanceHistory[[#This Row],[FundCode]]="01000","GF","Hi Ed / OCR"))</f>
        <v>GF</v>
      </c>
      <c r="Q3476" s="5">
        <v>18373057</v>
      </c>
      <c r="R3476" s="5">
        <v>18373040</v>
      </c>
      <c r="S3476" s="5">
        <v>16</v>
      </c>
      <c r="T3476" s="5">
        <v>0</v>
      </c>
      <c r="U3476" s="3"/>
      <c r="V3476" s="5">
        <v>16</v>
      </c>
      <c r="W3476" s="5">
        <v>0</v>
      </c>
      <c r="X3476" s="5"/>
      <c r="Y3476" s="5"/>
      <c r="Z3476" s="5">
        <f>Tbl_BalanceHistory[[#This Row],[Discretionary Recommended - Pre 2022]]+Tbl_BalanceHistory[[#This Row],[Discretionary Balance Recommended: Policy]]+Tbl_BalanceHistory[[#This Row],[Discretionary Balance Recommended: Commitments]]</f>
        <v>0</v>
      </c>
      <c r="AA3476" s="5">
        <f>Tbl_BalanceHistory[[#This Row],[Discretionary Balance]]-Tbl_BalanceHistory[[#This Row],[Discretionary Reappropriation]]</f>
        <v>16</v>
      </c>
      <c r="AB3476" s="2"/>
      <c r="AC3476" s="2"/>
      <c r="AD3476" s="2"/>
      <c r="AE3476" s="2"/>
    </row>
    <row r="3477" spans="1:31" ht="45" x14ac:dyDescent="0.25">
      <c r="A3477" s="2" t="s">
        <v>2025</v>
      </c>
      <c r="B3477" s="3">
        <v>9</v>
      </c>
      <c r="C3477" s="3">
        <v>792</v>
      </c>
      <c r="D3477" s="3" t="s">
        <v>633</v>
      </c>
      <c r="E3477" s="3" t="str">
        <f>_xlfn.XLOOKUP(Tbl_BalanceHistory[[#This Row],[RespAgy]],Tbl_Agencies[Agy Code],Tbl_Agencies[Agy Sort])</f>
        <v>140000</v>
      </c>
      <c r="F3477" s="2" t="str">
        <f>Tbl_BalanceHistory[[#This Row],[RespAgy]]&amp;": "&amp;Tbl_BalanceHistory[[#This Row],[RespAgency]]</f>
        <v>792: Mental Health Treatment Centers</v>
      </c>
      <c r="G3477" s="3">
        <v>728</v>
      </c>
      <c r="H3477" s="3" t="s">
        <v>1324</v>
      </c>
      <c r="I3477" s="3">
        <f>_xlfn.XLOOKUP(Tbl_BalanceHistory[[#This Row],[AgyCode]],Tbl_Agencies[Agy Code],Tbl_Agencies[Agy Sort])</f>
        <v>0</v>
      </c>
      <c r="J3477" s="2" t="str">
        <f>Tbl_BalanceHistory[[#This Row],[AgyCode]]&amp;": "&amp;Tbl_BalanceHistory[[#This Row],[Agency Name]]</f>
        <v>728: Northern Virginia Mental Health Institute</v>
      </c>
      <c r="K3477" s="1">
        <v>2016</v>
      </c>
      <c r="L3477" s="3">
        <v>430</v>
      </c>
      <c r="M3477" s="3" t="s">
        <v>454</v>
      </c>
      <c r="N3477" s="2" t="str">
        <f>Tbl_BalanceHistory[[#This Row],[ProgramCode]]&amp;": "&amp;Tbl_BalanceHistory[[#This Row],[Program Name]]</f>
        <v>430: State Health Services</v>
      </c>
      <c r="O3477" s="3" t="s">
        <v>1730</v>
      </c>
      <c r="P3477" s="1" t="str">
        <f>IF(Tbl_BalanceHistory[[#This Row],[FundCode]]="0100","GF",IF(Tbl_BalanceHistory[[#This Row],[FundCode]]="01000","GF","Hi Ed / OCR"))</f>
        <v>GF</v>
      </c>
      <c r="Q3477" s="5">
        <v>19072400</v>
      </c>
      <c r="R3477" s="5">
        <v>19072400</v>
      </c>
      <c r="S3477" s="5">
        <v>0</v>
      </c>
      <c r="T3477" s="5">
        <v>0</v>
      </c>
      <c r="U3477" s="3"/>
      <c r="V3477" s="5">
        <v>0</v>
      </c>
      <c r="W3477" s="5">
        <v>0</v>
      </c>
      <c r="X3477" s="5"/>
      <c r="Y3477" s="5"/>
      <c r="Z3477" s="5">
        <f>Tbl_BalanceHistory[[#This Row],[Discretionary Recommended - Pre 2022]]+Tbl_BalanceHistory[[#This Row],[Discretionary Balance Recommended: Policy]]+Tbl_BalanceHistory[[#This Row],[Discretionary Balance Recommended: Commitments]]</f>
        <v>0</v>
      </c>
      <c r="AA3477" s="5">
        <f>Tbl_BalanceHistory[[#This Row],[Discretionary Balance]]-Tbl_BalanceHistory[[#This Row],[Discretionary Reappropriation]]</f>
        <v>0</v>
      </c>
      <c r="AB3477" s="2"/>
      <c r="AC3477" s="2"/>
      <c r="AD3477" s="2"/>
      <c r="AE3477" s="2"/>
    </row>
    <row r="3478" spans="1:31" ht="45" x14ac:dyDescent="0.25">
      <c r="A3478" s="2" t="s">
        <v>2025</v>
      </c>
      <c r="B3478" s="3">
        <v>9</v>
      </c>
      <c r="C3478" s="3">
        <v>792</v>
      </c>
      <c r="D3478" s="3" t="s">
        <v>633</v>
      </c>
      <c r="E3478" s="3" t="str">
        <f>_xlfn.XLOOKUP(Tbl_BalanceHistory[[#This Row],[RespAgy]],Tbl_Agencies[Agy Code],Tbl_Agencies[Agy Sort])</f>
        <v>140000</v>
      </c>
      <c r="F3478" s="2" t="str">
        <f>Tbl_BalanceHistory[[#This Row],[RespAgy]]&amp;": "&amp;Tbl_BalanceHistory[[#This Row],[RespAgency]]</f>
        <v>792: Mental Health Treatment Centers</v>
      </c>
      <c r="G3478" s="3">
        <v>728</v>
      </c>
      <c r="H3478" s="3" t="s">
        <v>1324</v>
      </c>
      <c r="I3478" s="3">
        <f>_xlfn.XLOOKUP(Tbl_BalanceHistory[[#This Row],[AgyCode]],Tbl_Agencies[Agy Code],Tbl_Agencies[Agy Sort])</f>
        <v>0</v>
      </c>
      <c r="J3478" s="2" t="str">
        <f>Tbl_BalanceHistory[[#This Row],[AgyCode]]&amp;": "&amp;Tbl_BalanceHistory[[#This Row],[Agency Name]]</f>
        <v>728: Northern Virginia Mental Health Institute</v>
      </c>
      <c r="K3478" s="1">
        <v>2017</v>
      </c>
      <c r="L3478" s="3">
        <v>430</v>
      </c>
      <c r="M3478" s="3" t="s">
        <v>454</v>
      </c>
      <c r="N3478" s="2" t="str">
        <f>Tbl_BalanceHistory[[#This Row],[ProgramCode]]&amp;": "&amp;Tbl_BalanceHistory[[#This Row],[Program Name]]</f>
        <v>430: State Health Services</v>
      </c>
      <c r="O3478" s="3" t="s">
        <v>886</v>
      </c>
      <c r="P3478" s="1" t="str">
        <f>IF(Tbl_BalanceHistory[[#This Row],[FundCode]]="0100","GF",IF(Tbl_BalanceHistory[[#This Row],[FundCode]]="01000","GF","Hi Ed / OCR"))</f>
        <v>GF</v>
      </c>
      <c r="Q3478" s="5">
        <v>20543506</v>
      </c>
      <c r="R3478" s="5">
        <v>20543506</v>
      </c>
      <c r="S3478" s="5">
        <v>0</v>
      </c>
      <c r="T3478" s="5">
        <v>0</v>
      </c>
      <c r="U3478" s="3"/>
      <c r="V3478" s="5">
        <v>0</v>
      </c>
      <c r="W3478" s="5">
        <v>0</v>
      </c>
      <c r="X3478" s="5"/>
      <c r="Y3478" s="5"/>
      <c r="Z3478" s="5">
        <f>Tbl_BalanceHistory[[#This Row],[Discretionary Recommended - Pre 2022]]+Tbl_BalanceHistory[[#This Row],[Discretionary Balance Recommended: Policy]]+Tbl_BalanceHistory[[#This Row],[Discretionary Balance Recommended: Commitments]]</f>
        <v>0</v>
      </c>
      <c r="AA3478" s="5">
        <f>Tbl_BalanceHistory[[#This Row],[Discretionary Balance]]-Tbl_BalanceHistory[[#This Row],[Discretionary Reappropriation]]</f>
        <v>0</v>
      </c>
      <c r="AB3478" s="2"/>
      <c r="AC3478" s="2"/>
      <c r="AD3478" s="2"/>
      <c r="AE3478" s="2"/>
    </row>
    <row r="3479" spans="1:31" ht="45" x14ac:dyDescent="0.25">
      <c r="A3479" s="2" t="s">
        <v>2025</v>
      </c>
      <c r="B3479" s="3">
        <v>9</v>
      </c>
      <c r="C3479" s="3">
        <v>792</v>
      </c>
      <c r="D3479" s="3" t="s">
        <v>633</v>
      </c>
      <c r="E3479" s="3" t="str">
        <f>_xlfn.XLOOKUP(Tbl_BalanceHistory[[#This Row],[RespAgy]],Tbl_Agencies[Agy Code],Tbl_Agencies[Agy Sort])</f>
        <v>140000</v>
      </c>
      <c r="F3479" s="2" t="str">
        <f>Tbl_BalanceHistory[[#This Row],[RespAgy]]&amp;": "&amp;Tbl_BalanceHistory[[#This Row],[RespAgency]]</f>
        <v>792: Mental Health Treatment Centers</v>
      </c>
      <c r="G3479" s="3">
        <v>728</v>
      </c>
      <c r="H3479" s="3" t="s">
        <v>1324</v>
      </c>
      <c r="I3479" s="3">
        <f>_xlfn.XLOOKUP(Tbl_BalanceHistory[[#This Row],[AgyCode]],Tbl_Agencies[Agy Code],Tbl_Agencies[Agy Sort])</f>
        <v>0</v>
      </c>
      <c r="J3479" s="2" t="str">
        <f>Tbl_BalanceHistory[[#This Row],[AgyCode]]&amp;": "&amp;Tbl_BalanceHistory[[#This Row],[Agency Name]]</f>
        <v>728: Northern Virginia Mental Health Institute</v>
      </c>
      <c r="K3479" s="1">
        <v>2018</v>
      </c>
      <c r="L3479" s="3">
        <v>430</v>
      </c>
      <c r="M3479" s="3" t="s">
        <v>454</v>
      </c>
      <c r="N3479" s="2" t="str">
        <f>Tbl_BalanceHistory[[#This Row],[ProgramCode]]&amp;": "&amp;Tbl_BalanceHistory[[#This Row],[Program Name]]</f>
        <v>430: State Health Services</v>
      </c>
      <c r="O3479" s="3" t="s">
        <v>886</v>
      </c>
      <c r="P3479" s="1" t="str">
        <f>IF(Tbl_BalanceHistory[[#This Row],[FundCode]]="0100","GF",IF(Tbl_BalanceHistory[[#This Row],[FundCode]]="01000","GF","Hi Ed / OCR"))</f>
        <v>GF</v>
      </c>
      <c r="Q3479" s="5">
        <v>22405930</v>
      </c>
      <c r="R3479" s="5">
        <v>22405930</v>
      </c>
      <c r="S3479" s="5">
        <v>0</v>
      </c>
      <c r="T3479" s="5">
        <v>0</v>
      </c>
      <c r="U3479" s="3"/>
      <c r="V3479" s="5">
        <v>0</v>
      </c>
      <c r="W3479" s="5">
        <v>0</v>
      </c>
      <c r="X3479" s="5"/>
      <c r="Y3479" s="5"/>
      <c r="Z3479" s="5">
        <f>Tbl_BalanceHistory[[#This Row],[Discretionary Recommended - Pre 2022]]+Tbl_BalanceHistory[[#This Row],[Discretionary Balance Recommended: Policy]]+Tbl_BalanceHistory[[#This Row],[Discretionary Balance Recommended: Commitments]]</f>
        <v>0</v>
      </c>
      <c r="AA3479" s="5">
        <f>Tbl_BalanceHistory[[#This Row],[Discretionary Balance]]-Tbl_BalanceHistory[[#This Row],[Discretionary Reappropriation]]</f>
        <v>0</v>
      </c>
      <c r="AB3479" s="2"/>
      <c r="AC3479" s="2"/>
      <c r="AD3479" s="2"/>
      <c r="AE3479" s="2"/>
    </row>
    <row r="3480" spans="1:31" ht="45" x14ac:dyDescent="0.25">
      <c r="A3480" s="2" t="s">
        <v>2025</v>
      </c>
      <c r="B3480" s="3">
        <v>9</v>
      </c>
      <c r="C3480" s="3">
        <v>792</v>
      </c>
      <c r="D3480" s="3" t="s">
        <v>633</v>
      </c>
      <c r="E3480" s="3" t="str">
        <f>_xlfn.XLOOKUP(Tbl_BalanceHistory[[#This Row],[RespAgy]],Tbl_Agencies[Agy Code],Tbl_Agencies[Agy Sort])</f>
        <v>140000</v>
      </c>
      <c r="F3480" s="2" t="str">
        <f>Tbl_BalanceHistory[[#This Row],[RespAgy]]&amp;": "&amp;Tbl_BalanceHistory[[#This Row],[RespAgency]]</f>
        <v>792: Mental Health Treatment Centers</v>
      </c>
      <c r="G3480" s="3">
        <v>728</v>
      </c>
      <c r="H3480" s="3" t="s">
        <v>1324</v>
      </c>
      <c r="I3480" s="3">
        <f>_xlfn.XLOOKUP(Tbl_BalanceHistory[[#This Row],[AgyCode]],Tbl_Agencies[Agy Code],Tbl_Agencies[Agy Sort])</f>
        <v>0</v>
      </c>
      <c r="J3480" s="2" t="str">
        <f>Tbl_BalanceHistory[[#This Row],[AgyCode]]&amp;": "&amp;Tbl_BalanceHistory[[#This Row],[Agency Name]]</f>
        <v>728: Northern Virginia Mental Health Institute</v>
      </c>
      <c r="K3480" s="1">
        <v>2019</v>
      </c>
      <c r="L3480" s="3">
        <v>430</v>
      </c>
      <c r="M3480" s="3" t="s">
        <v>454</v>
      </c>
      <c r="N3480" s="2" t="str">
        <f>Tbl_BalanceHistory[[#This Row],[ProgramCode]]&amp;": "&amp;Tbl_BalanceHistory[[#This Row],[Program Name]]</f>
        <v>430: State Health Services</v>
      </c>
      <c r="O3480" s="3" t="s">
        <v>886</v>
      </c>
      <c r="P3480" s="1" t="str">
        <f>IF(Tbl_BalanceHistory[[#This Row],[FundCode]]="0100","GF",IF(Tbl_BalanceHistory[[#This Row],[FundCode]]="01000","GF","Hi Ed / OCR"))</f>
        <v>GF</v>
      </c>
      <c r="Q3480" s="5">
        <v>22081092</v>
      </c>
      <c r="R3480" s="5">
        <v>22079170.879999999</v>
      </c>
      <c r="S3480" s="5">
        <v>1921.12</v>
      </c>
      <c r="T3480" s="5">
        <v>0</v>
      </c>
      <c r="U3480" s="3"/>
      <c r="V3480" s="5">
        <v>1921.12</v>
      </c>
      <c r="W3480" s="5">
        <v>0</v>
      </c>
      <c r="X3480" s="5"/>
      <c r="Y3480" s="5"/>
      <c r="Z3480" s="5">
        <f>Tbl_BalanceHistory[[#This Row],[Discretionary Recommended - Pre 2022]]+Tbl_BalanceHistory[[#This Row],[Discretionary Balance Recommended: Policy]]+Tbl_BalanceHistory[[#This Row],[Discretionary Balance Recommended: Commitments]]</f>
        <v>0</v>
      </c>
      <c r="AA3480" s="5">
        <f>Tbl_BalanceHistory[[#This Row],[Discretionary Balance]]-Tbl_BalanceHistory[[#This Row],[Discretionary Reappropriation]]</f>
        <v>1921.12</v>
      </c>
      <c r="AB3480" s="2"/>
      <c r="AC3480" s="2"/>
      <c r="AD3480" s="2"/>
      <c r="AE3480" s="2"/>
    </row>
    <row r="3481" spans="1:31" ht="45" x14ac:dyDescent="0.25">
      <c r="A3481" s="2" t="s">
        <v>577</v>
      </c>
      <c r="B3481" s="3">
        <v>9</v>
      </c>
      <c r="C3481" s="3">
        <v>792</v>
      </c>
      <c r="D3481" s="3" t="s">
        <v>633</v>
      </c>
      <c r="E3481" s="3" t="str">
        <f>_xlfn.XLOOKUP(Tbl_BalanceHistory[[#This Row],[RespAgy]],Tbl_Agencies[Agy Code],Tbl_Agencies[Agy Sort])</f>
        <v>140000</v>
      </c>
      <c r="F3481" s="2" t="str">
        <f>Tbl_BalanceHistory[[#This Row],[RespAgy]]&amp;": "&amp;Tbl_BalanceHistory[[#This Row],[RespAgency]]</f>
        <v>792: Mental Health Treatment Centers</v>
      </c>
      <c r="G3481" s="3">
        <v>728</v>
      </c>
      <c r="H3481" s="3" t="s">
        <v>1324</v>
      </c>
      <c r="I3481" s="3">
        <f>_xlfn.XLOOKUP(Tbl_BalanceHistory[[#This Row],[AgyCode]],Tbl_Agencies[Agy Code],Tbl_Agencies[Agy Sort])</f>
        <v>0</v>
      </c>
      <c r="J3481" s="2" t="str">
        <f>Tbl_BalanceHistory[[#This Row],[AgyCode]]&amp;": "&amp;Tbl_BalanceHistory[[#This Row],[Agency Name]]</f>
        <v>728: Northern Virginia Mental Health Institute</v>
      </c>
      <c r="K3481" s="1">
        <v>2020</v>
      </c>
      <c r="L3481" s="3">
        <v>430</v>
      </c>
      <c r="M3481" s="3" t="s">
        <v>454</v>
      </c>
      <c r="N3481" s="2" t="str">
        <f>Tbl_BalanceHistory[[#This Row],[ProgramCode]]&amp;": "&amp;Tbl_BalanceHistory[[#This Row],[Program Name]]</f>
        <v>430: State Health Services</v>
      </c>
      <c r="O3481" s="3" t="s">
        <v>886</v>
      </c>
      <c r="P3481" s="1" t="str">
        <f>IF(Tbl_BalanceHistory[[#This Row],[FundCode]]="0100","GF",IF(Tbl_BalanceHistory[[#This Row],[FundCode]]="01000","GF","Hi Ed / OCR"))</f>
        <v>GF</v>
      </c>
      <c r="Q3481" s="5">
        <v>24787117</v>
      </c>
      <c r="R3481" s="5">
        <v>24787117</v>
      </c>
      <c r="S3481" s="5">
        <v>0</v>
      </c>
      <c r="T3481" s="5">
        <v>0</v>
      </c>
      <c r="U3481" s="3"/>
      <c r="V3481" s="5">
        <v>0</v>
      </c>
      <c r="W3481" s="5">
        <v>0</v>
      </c>
      <c r="X3481" s="5"/>
      <c r="Y3481" s="5"/>
      <c r="Z3481" s="5">
        <f>Tbl_BalanceHistory[[#This Row],[Discretionary Recommended - Pre 2022]]+Tbl_BalanceHistory[[#This Row],[Discretionary Balance Recommended: Policy]]+Tbl_BalanceHistory[[#This Row],[Discretionary Balance Recommended: Commitments]]</f>
        <v>0</v>
      </c>
      <c r="AA3481" s="5">
        <f>Tbl_BalanceHistory[[#This Row],[Discretionary Balance]]-Tbl_BalanceHistory[[#This Row],[Discretionary Reappropriation]]</f>
        <v>0</v>
      </c>
      <c r="AB3481" s="2"/>
      <c r="AC3481" s="2"/>
      <c r="AD3481" s="2"/>
      <c r="AE3481" s="2"/>
    </row>
    <row r="3482" spans="1:31" ht="45" x14ac:dyDescent="0.25">
      <c r="A3482" s="2" t="s">
        <v>577</v>
      </c>
      <c r="B3482" s="3">
        <v>9</v>
      </c>
      <c r="C3482" s="3">
        <v>792</v>
      </c>
      <c r="D3482" s="3" t="s">
        <v>633</v>
      </c>
      <c r="E3482" s="3" t="str">
        <f>_xlfn.XLOOKUP(Tbl_BalanceHistory[[#This Row],[RespAgy]],Tbl_Agencies[Agy Code],Tbl_Agencies[Agy Sort])</f>
        <v>140000</v>
      </c>
      <c r="F3482" s="2" t="str">
        <f>Tbl_BalanceHistory[[#This Row],[RespAgy]]&amp;": "&amp;Tbl_BalanceHistory[[#This Row],[RespAgency]]</f>
        <v>792: Mental Health Treatment Centers</v>
      </c>
      <c r="G3482" s="3">
        <v>728</v>
      </c>
      <c r="H3482" s="3" t="s">
        <v>1324</v>
      </c>
      <c r="I3482" s="3">
        <f>_xlfn.XLOOKUP(Tbl_BalanceHistory[[#This Row],[AgyCode]],Tbl_Agencies[Agy Code],Tbl_Agencies[Agy Sort])</f>
        <v>0</v>
      </c>
      <c r="J3482" s="2" t="str">
        <f>Tbl_BalanceHistory[[#This Row],[AgyCode]]&amp;": "&amp;Tbl_BalanceHistory[[#This Row],[Agency Name]]</f>
        <v>728: Northern Virginia Mental Health Institute</v>
      </c>
      <c r="K3482" s="1">
        <v>2021</v>
      </c>
      <c r="L3482" s="3">
        <v>430</v>
      </c>
      <c r="M3482" s="3" t="s">
        <v>454</v>
      </c>
      <c r="N3482" s="2" t="str">
        <f>Tbl_BalanceHistory[[#This Row],[ProgramCode]]&amp;": "&amp;Tbl_BalanceHistory[[#This Row],[Program Name]]</f>
        <v>430: State Health Services</v>
      </c>
      <c r="O3482" s="3" t="s">
        <v>886</v>
      </c>
      <c r="P3482" s="1" t="str">
        <f>IF(Tbl_BalanceHistory[[#This Row],[FundCode]]="0100","GF",IF(Tbl_BalanceHistory[[#This Row],[FundCode]]="01000","GF","Hi Ed / OCR"))</f>
        <v>GF</v>
      </c>
      <c r="Q3482" s="5">
        <v>24692164</v>
      </c>
      <c r="R3482" s="5">
        <v>24692164</v>
      </c>
      <c r="S3482" s="5">
        <v>0</v>
      </c>
      <c r="T3482" s="5">
        <v>0</v>
      </c>
      <c r="U3482" s="3"/>
      <c r="V3482" s="5">
        <v>0</v>
      </c>
      <c r="W3482" s="5">
        <v>0</v>
      </c>
      <c r="X3482" s="5"/>
      <c r="Y3482" s="5"/>
      <c r="Z3482" s="5">
        <f>Tbl_BalanceHistory[[#This Row],[Discretionary Recommended - Pre 2022]]+Tbl_BalanceHistory[[#This Row],[Discretionary Balance Recommended: Policy]]+Tbl_BalanceHistory[[#This Row],[Discretionary Balance Recommended: Commitments]]</f>
        <v>0</v>
      </c>
      <c r="AA3482" s="5">
        <f>Tbl_BalanceHistory[[#This Row],[Discretionary Balance]]-Tbl_BalanceHistory[[#This Row],[Discretionary Reappropriation]]</f>
        <v>0</v>
      </c>
      <c r="AB3482" s="2"/>
      <c r="AC3482" s="2"/>
      <c r="AD3482" s="2"/>
      <c r="AE3482" s="2"/>
    </row>
    <row r="3483" spans="1:31" ht="45" x14ac:dyDescent="0.25">
      <c r="A3483" s="2" t="s">
        <v>577</v>
      </c>
      <c r="B3483" s="3">
        <v>9</v>
      </c>
      <c r="C3483" s="3">
        <v>792</v>
      </c>
      <c r="D3483" s="3" t="s">
        <v>633</v>
      </c>
      <c r="E3483" s="3" t="str">
        <f>_xlfn.XLOOKUP(Tbl_BalanceHistory[[#This Row],[RespAgy]],Tbl_Agencies[Agy Code],Tbl_Agencies[Agy Sort])</f>
        <v>140000</v>
      </c>
      <c r="F3483" s="2" t="str">
        <f>Tbl_BalanceHistory[[#This Row],[RespAgy]]&amp;": "&amp;Tbl_BalanceHistory[[#This Row],[RespAgency]]</f>
        <v>792: Mental Health Treatment Centers</v>
      </c>
      <c r="G3483" s="3">
        <v>728</v>
      </c>
      <c r="H3483" s="3" t="s">
        <v>1324</v>
      </c>
      <c r="I3483" s="3">
        <f>_xlfn.XLOOKUP(Tbl_BalanceHistory[[#This Row],[AgyCode]],Tbl_Agencies[Agy Code],Tbl_Agencies[Agy Sort])</f>
        <v>0</v>
      </c>
      <c r="J3483" s="2" t="str">
        <f>Tbl_BalanceHistory[[#This Row],[AgyCode]]&amp;": "&amp;Tbl_BalanceHistory[[#This Row],[Agency Name]]</f>
        <v>728: Northern Virginia Mental Health Institute</v>
      </c>
      <c r="K3483" s="1">
        <v>2022</v>
      </c>
      <c r="L3483" s="3">
        <v>430</v>
      </c>
      <c r="M3483" s="3" t="s">
        <v>454</v>
      </c>
      <c r="N3483" s="2" t="str">
        <f>Tbl_BalanceHistory[[#This Row],[ProgramCode]]&amp;": "&amp;Tbl_BalanceHistory[[#This Row],[Program Name]]</f>
        <v>430: State Health Services</v>
      </c>
      <c r="O3483" s="3" t="s">
        <v>886</v>
      </c>
      <c r="P3483" s="1" t="str">
        <f>IF(Tbl_BalanceHistory[[#This Row],[FundCode]]="0100","GF",IF(Tbl_BalanceHistory[[#This Row],[FundCode]]="01000","GF","Hi Ed / OCR"))</f>
        <v>GF</v>
      </c>
      <c r="Q3483" s="5">
        <v>28804571</v>
      </c>
      <c r="R3483" s="5">
        <v>28804571</v>
      </c>
      <c r="S3483" s="5">
        <v>0</v>
      </c>
      <c r="T3483" s="5">
        <v>0</v>
      </c>
      <c r="U3483" s="3"/>
      <c r="V3483" s="5">
        <v>0</v>
      </c>
      <c r="W3483" s="5"/>
      <c r="X3483" s="5">
        <v>0</v>
      </c>
      <c r="Y3483" s="5">
        <v>0</v>
      </c>
      <c r="Z3483" s="5">
        <f>Tbl_BalanceHistory[[#This Row],[Discretionary Recommended - Pre 2022]]+Tbl_BalanceHistory[[#This Row],[Discretionary Balance Recommended: Policy]]+Tbl_BalanceHistory[[#This Row],[Discretionary Balance Recommended: Commitments]]</f>
        <v>0</v>
      </c>
      <c r="AA3483" s="5">
        <f>Tbl_BalanceHistory[[#This Row],[Discretionary Balance]]-Tbl_BalanceHistory[[#This Row],[Discretionary Reappropriation]]</f>
        <v>0</v>
      </c>
      <c r="AB3483" s="2"/>
      <c r="AC3483" s="2"/>
      <c r="AD3483" s="2"/>
      <c r="AE3483" s="2"/>
    </row>
    <row r="3484" spans="1:31" ht="45" x14ac:dyDescent="0.25">
      <c r="A3484" s="2" t="s">
        <v>2025</v>
      </c>
      <c r="B3484" s="3">
        <v>9</v>
      </c>
      <c r="C3484" s="3">
        <v>792</v>
      </c>
      <c r="D3484" s="3" t="s">
        <v>633</v>
      </c>
      <c r="E3484" s="3" t="str">
        <f>_xlfn.XLOOKUP(Tbl_BalanceHistory[[#This Row],[RespAgy]],Tbl_Agencies[Agy Code],Tbl_Agencies[Agy Sort])</f>
        <v>140000</v>
      </c>
      <c r="F3484" s="2" t="str">
        <f>Tbl_BalanceHistory[[#This Row],[RespAgy]]&amp;": "&amp;Tbl_BalanceHistory[[#This Row],[RespAgency]]</f>
        <v>792: Mental Health Treatment Centers</v>
      </c>
      <c r="G3484" s="3">
        <v>728</v>
      </c>
      <c r="H3484" s="3" t="s">
        <v>1324</v>
      </c>
      <c r="I3484" s="3">
        <f>_xlfn.XLOOKUP(Tbl_BalanceHistory[[#This Row],[AgyCode]],Tbl_Agencies[Agy Code],Tbl_Agencies[Agy Sort])</f>
        <v>0</v>
      </c>
      <c r="J3484" s="2" t="str">
        <f>Tbl_BalanceHistory[[#This Row],[AgyCode]]&amp;": "&amp;Tbl_BalanceHistory[[#This Row],[Agency Name]]</f>
        <v>728: Northern Virginia Mental Health Institute</v>
      </c>
      <c r="K3484" s="1">
        <v>2014</v>
      </c>
      <c r="L3484" s="3">
        <v>498</v>
      </c>
      <c r="M3484" s="3" t="s">
        <v>639</v>
      </c>
      <c r="N3484" s="2" t="str">
        <f>Tbl_BalanceHistory[[#This Row],[ProgramCode]]&amp;": "&amp;Tbl_BalanceHistory[[#This Row],[Program Name]]</f>
        <v>498: Facility Administrative and Support Services</v>
      </c>
      <c r="O3484" s="3" t="s">
        <v>1730</v>
      </c>
      <c r="P3484" s="1" t="str">
        <f>IF(Tbl_BalanceHistory[[#This Row],[FundCode]]="0100","GF",IF(Tbl_BalanceHistory[[#This Row],[FundCode]]="01000","GF","Hi Ed / OCR"))</f>
        <v>GF</v>
      </c>
      <c r="Q3484" s="5">
        <v>5849463</v>
      </c>
      <c r="R3484" s="5">
        <v>5849442.9000000004</v>
      </c>
      <c r="S3484" s="5">
        <v>20</v>
      </c>
      <c r="T3484" s="5">
        <v>0</v>
      </c>
      <c r="U3484" s="3"/>
      <c r="V3484" s="5">
        <v>20</v>
      </c>
      <c r="W3484" s="5">
        <v>0</v>
      </c>
      <c r="X3484" s="5"/>
      <c r="Y3484" s="5"/>
      <c r="Z3484" s="5">
        <f>Tbl_BalanceHistory[[#This Row],[Discretionary Recommended - Pre 2022]]+Tbl_BalanceHistory[[#This Row],[Discretionary Balance Recommended: Policy]]+Tbl_BalanceHistory[[#This Row],[Discretionary Balance Recommended: Commitments]]</f>
        <v>0</v>
      </c>
      <c r="AA3484" s="5">
        <f>Tbl_BalanceHistory[[#This Row],[Discretionary Balance]]-Tbl_BalanceHistory[[#This Row],[Discretionary Reappropriation]]</f>
        <v>20</v>
      </c>
      <c r="AB3484" s="2"/>
      <c r="AC3484" s="2"/>
      <c r="AD3484" s="2"/>
      <c r="AE3484" s="2"/>
    </row>
    <row r="3485" spans="1:31" ht="45" x14ac:dyDescent="0.25">
      <c r="A3485" s="2" t="s">
        <v>2025</v>
      </c>
      <c r="B3485" s="3">
        <v>9</v>
      </c>
      <c r="C3485" s="3">
        <v>792</v>
      </c>
      <c r="D3485" s="3" t="s">
        <v>633</v>
      </c>
      <c r="E3485" s="3" t="str">
        <f>_xlfn.XLOOKUP(Tbl_BalanceHistory[[#This Row],[RespAgy]],Tbl_Agencies[Agy Code],Tbl_Agencies[Agy Sort])</f>
        <v>140000</v>
      </c>
      <c r="F3485" s="2" t="str">
        <f>Tbl_BalanceHistory[[#This Row],[RespAgy]]&amp;": "&amp;Tbl_BalanceHistory[[#This Row],[RespAgency]]</f>
        <v>792: Mental Health Treatment Centers</v>
      </c>
      <c r="G3485" s="3">
        <v>728</v>
      </c>
      <c r="H3485" s="3" t="s">
        <v>1324</v>
      </c>
      <c r="I3485" s="3">
        <f>_xlfn.XLOOKUP(Tbl_BalanceHistory[[#This Row],[AgyCode]],Tbl_Agencies[Agy Code],Tbl_Agencies[Agy Sort])</f>
        <v>0</v>
      </c>
      <c r="J3485" s="2" t="str">
        <f>Tbl_BalanceHistory[[#This Row],[AgyCode]]&amp;": "&amp;Tbl_BalanceHistory[[#This Row],[Agency Name]]</f>
        <v>728: Northern Virginia Mental Health Institute</v>
      </c>
      <c r="K3485" s="1">
        <v>2015</v>
      </c>
      <c r="L3485" s="3">
        <v>498</v>
      </c>
      <c r="M3485" s="3" t="s">
        <v>639</v>
      </c>
      <c r="N3485" s="2" t="str">
        <f>Tbl_BalanceHistory[[#This Row],[ProgramCode]]&amp;": "&amp;Tbl_BalanceHistory[[#This Row],[Program Name]]</f>
        <v>498: Facility Administrative and Support Services</v>
      </c>
      <c r="O3485" s="3" t="s">
        <v>1730</v>
      </c>
      <c r="P3485" s="1" t="str">
        <f>IF(Tbl_BalanceHistory[[#This Row],[FundCode]]="0100","GF",IF(Tbl_BalanceHistory[[#This Row],[FundCode]]="01000","GF","Hi Ed / OCR"))</f>
        <v>GF</v>
      </c>
      <c r="Q3485" s="5">
        <v>7860499</v>
      </c>
      <c r="R3485" s="5">
        <v>7860499</v>
      </c>
      <c r="S3485" s="5">
        <v>0</v>
      </c>
      <c r="T3485" s="5">
        <v>0</v>
      </c>
      <c r="U3485" s="3"/>
      <c r="V3485" s="5">
        <v>0</v>
      </c>
      <c r="W3485" s="5">
        <v>0</v>
      </c>
      <c r="X3485" s="5"/>
      <c r="Y3485" s="5"/>
      <c r="Z3485" s="5">
        <f>Tbl_BalanceHistory[[#This Row],[Discretionary Recommended - Pre 2022]]+Tbl_BalanceHistory[[#This Row],[Discretionary Balance Recommended: Policy]]+Tbl_BalanceHistory[[#This Row],[Discretionary Balance Recommended: Commitments]]</f>
        <v>0</v>
      </c>
      <c r="AA3485" s="5">
        <f>Tbl_BalanceHistory[[#This Row],[Discretionary Balance]]-Tbl_BalanceHistory[[#This Row],[Discretionary Reappropriation]]</f>
        <v>0</v>
      </c>
      <c r="AB3485" s="2"/>
      <c r="AC3485" s="2"/>
      <c r="AD3485" s="2"/>
      <c r="AE3485" s="2"/>
    </row>
    <row r="3486" spans="1:31" ht="45" x14ac:dyDescent="0.25">
      <c r="A3486" s="2" t="s">
        <v>2025</v>
      </c>
      <c r="B3486" s="3">
        <v>9</v>
      </c>
      <c r="C3486" s="3">
        <v>792</v>
      </c>
      <c r="D3486" s="3" t="s">
        <v>633</v>
      </c>
      <c r="E3486" s="3" t="str">
        <f>_xlfn.XLOOKUP(Tbl_BalanceHistory[[#This Row],[RespAgy]],Tbl_Agencies[Agy Code],Tbl_Agencies[Agy Sort])</f>
        <v>140000</v>
      </c>
      <c r="F3486" s="2" t="str">
        <f>Tbl_BalanceHistory[[#This Row],[RespAgy]]&amp;": "&amp;Tbl_BalanceHistory[[#This Row],[RespAgency]]</f>
        <v>792: Mental Health Treatment Centers</v>
      </c>
      <c r="G3486" s="3">
        <v>728</v>
      </c>
      <c r="H3486" s="3" t="s">
        <v>1324</v>
      </c>
      <c r="I3486" s="3">
        <f>_xlfn.XLOOKUP(Tbl_BalanceHistory[[#This Row],[AgyCode]],Tbl_Agencies[Agy Code],Tbl_Agencies[Agy Sort])</f>
        <v>0</v>
      </c>
      <c r="J3486" s="2" t="str">
        <f>Tbl_BalanceHistory[[#This Row],[AgyCode]]&amp;": "&amp;Tbl_BalanceHistory[[#This Row],[Agency Name]]</f>
        <v>728: Northern Virginia Mental Health Institute</v>
      </c>
      <c r="K3486" s="1">
        <v>2016</v>
      </c>
      <c r="L3486" s="3">
        <v>498</v>
      </c>
      <c r="M3486" s="3" t="s">
        <v>639</v>
      </c>
      <c r="N3486" s="2" t="str">
        <f>Tbl_BalanceHistory[[#This Row],[ProgramCode]]&amp;": "&amp;Tbl_BalanceHistory[[#This Row],[Program Name]]</f>
        <v>498: Facility Administrative and Support Services</v>
      </c>
      <c r="O3486" s="3" t="s">
        <v>1730</v>
      </c>
      <c r="P3486" s="1" t="str">
        <f>IF(Tbl_BalanceHistory[[#This Row],[FundCode]]="0100","GF",IF(Tbl_BalanceHistory[[#This Row],[FundCode]]="01000","GF","Hi Ed / OCR"))</f>
        <v>GF</v>
      </c>
      <c r="Q3486" s="5">
        <v>8232821</v>
      </c>
      <c r="R3486" s="5">
        <v>8232790.21</v>
      </c>
      <c r="S3486" s="5">
        <v>30</v>
      </c>
      <c r="T3486" s="5">
        <v>0</v>
      </c>
      <c r="U3486" s="3"/>
      <c r="V3486" s="5">
        <v>30</v>
      </c>
      <c r="W3486" s="5">
        <v>0</v>
      </c>
      <c r="X3486" s="5"/>
      <c r="Y3486" s="5"/>
      <c r="Z3486" s="5">
        <f>Tbl_BalanceHistory[[#This Row],[Discretionary Recommended - Pre 2022]]+Tbl_BalanceHistory[[#This Row],[Discretionary Balance Recommended: Policy]]+Tbl_BalanceHistory[[#This Row],[Discretionary Balance Recommended: Commitments]]</f>
        <v>0</v>
      </c>
      <c r="AA3486" s="5">
        <f>Tbl_BalanceHistory[[#This Row],[Discretionary Balance]]-Tbl_BalanceHistory[[#This Row],[Discretionary Reappropriation]]</f>
        <v>30</v>
      </c>
      <c r="AB3486" s="2"/>
      <c r="AC3486" s="2"/>
      <c r="AD3486" s="2"/>
      <c r="AE3486" s="2"/>
    </row>
    <row r="3487" spans="1:31" ht="45" x14ac:dyDescent="0.25">
      <c r="A3487" s="2" t="s">
        <v>2025</v>
      </c>
      <c r="B3487" s="3">
        <v>9</v>
      </c>
      <c r="C3487" s="3">
        <v>792</v>
      </c>
      <c r="D3487" s="3" t="s">
        <v>633</v>
      </c>
      <c r="E3487" s="3" t="str">
        <f>_xlfn.XLOOKUP(Tbl_BalanceHistory[[#This Row],[RespAgy]],Tbl_Agencies[Agy Code],Tbl_Agencies[Agy Sort])</f>
        <v>140000</v>
      </c>
      <c r="F3487" s="2" t="str">
        <f>Tbl_BalanceHistory[[#This Row],[RespAgy]]&amp;": "&amp;Tbl_BalanceHistory[[#This Row],[RespAgency]]</f>
        <v>792: Mental Health Treatment Centers</v>
      </c>
      <c r="G3487" s="3">
        <v>728</v>
      </c>
      <c r="H3487" s="3" t="s">
        <v>1324</v>
      </c>
      <c r="I3487" s="3">
        <f>_xlfn.XLOOKUP(Tbl_BalanceHistory[[#This Row],[AgyCode]],Tbl_Agencies[Agy Code],Tbl_Agencies[Agy Sort])</f>
        <v>0</v>
      </c>
      <c r="J3487" s="2" t="str">
        <f>Tbl_BalanceHistory[[#This Row],[AgyCode]]&amp;": "&amp;Tbl_BalanceHistory[[#This Row],[Agency Name]]</f>
        <v>728: Northern Virginia Mental Health Institute</v>
      </c>
      <c r="K3487" s="1">
        <v>2017</v>
      </c>
      <c r="L3487" s="3">
        <v>498</v>
      </c>
      <c r="M3487" s="3" t="s">
        <v>639</v>
      </c>
      <c r="N3487" s="2" t="str">
        <f>Tbl_BalanceHistory[[#This Row],[ProgramCode]]&amp;": "&amp;Tbl_BalanceHistory[[#This Row],[Program Name]]</f>
        <v>498: Facility Administrative and Support Services</v>
      </c>
      <c r="O3487" s="3" t="s">
        <v>886</v>
      </c>
      <c r="P3487" s="1" t="str">
        <f>IF(Tbl_BalanceHistory[[#This Row],[FundCode]]="0100","GF",IF(Tbl_BalanceHistory[[#This Row],[FundCode]]="01000","GF","Hi Ed / OCR"))</f>
        <v>GF</v>
      </c>
      <c r="Q3487" s="5">
        <v>7342181</v>
      </c>
      <c r="R3487" s="5">
        <v>7342136</v>
      </c>
      <c r="S3487" s="5">
        <v>45</v>
      </c>
      <c r="T3487" s="5">
        <v>0</v>
      </c>
      <c r="U3487" s="3"/>
      <c r="V3487" s="5">
        <v>45</v>
      </c>
      <c r="W3487" s="5">
        <v>0</v>
      </c>
      <c r="X3487" s="5"/>
      <c r="Y3487" s="5"/>
      <c r="Z3487" s="5">
        <f>Tbl_BalanceHistory[[#This Row],[Discretionary Recommended - Pre 2022]]+Tbl_BalanceHistory[[#This Row],[Discretionary Balance Recommended: Policy]]+Tbl_BalanceHistory[[#This Row],[Discretionary Balance Recommended: Commitments]]</f>
        <v>0</v>
      </c>
      <c r="AA3487" s="5">
        <f>Tbl_BalanceHistory[[#This Row],[Discretionary Balance]]-Tbl_BalanceHistory[[#This Row],[Discretionary Reappropriation]]</f>
        <v>45</v>
      </c>
      <c r="AB3487" s="2"/>
      <c r="AC3487" s="2"/>
      <c r="AD3487" s="2"/>
      <c r="AE3487" s="2"/>
    </row>
    <row r="3488" spans="1:31" ht="45" x14ac:dyDescent="0.25">
      <c r="A3488" s="2" t="s">
        <v>2025</v>
      </c>
      <c r="B3488" s="3">
        <v>9</v>
      </c>
      <c r="C3488" s="3">
        <v>792</v>
      </c>
      <c r="D3488" s="3" t="s">
        <v>633</v>
      </c>
      <c r="E3488" s="3" t="str">
        <f>_xlfn.XLOOKUP(Tbl_BalanceHistory[[#This Row],[RespAgy]],Tbl_Agencies[Agy Code],Tbl_Agencies[Agy Sort])</f>
        <v>140000</v>
      </c>
      <c r="F3488" s="2" t="str">
        <f>Tbl_BalanceHistory[[#This Row],[RespAgy]]&amp;": "&amp;Tbl_BalanceHistory[[#This Row],[RespAgency]]</f>
        <v>792: Mental Health Treatment Centers</v>
      </c>
      <c r="G3488" s="3">
        <v>728</v>
      </c>
      <c r="H3488" s="3" t="s">
        <v>1324</v>
      </c>
      <c r="I3488" s="3">
        <f>_xlfn.XLOOKUP(Tbl_BalanceHistory[[#This Row],[AgyCode]],Tbl_Agencies[Agy Code],Tbl_Agencies[Agy Sort])</f>
        <v>0</v>
      </c>
      <c r="J3488" s="2" t="str">
        <f>Tbl_BalanceHistory[[#This Row],[AgyCode]]&amp;": "&amp;Tbl_BalanceHistory[[#This Row],[Agency Name]]</f>
        <v>728: Northern Virginia Mental Health Institute</v>
      </c>
      <c r="K3488" s="1">
        <v>2018</v>
      </c>
      <c r="L3488" s="3">
        <v>498</v>
      </c>
      <c r="M3488" s="3" t="s">
        <v>639</v>
      </c>
      <c r="N3488" s="2" t="str">
        <f>Tbl_BalanceHistory[[#This Row],[ProgramCode]]&amp;": "&amp;Tbl_BalanceHistory[[#This Row],[Program Name]]</f>
        <v>498: Facility Administrative and Support Services</v>
      </c>
      <c r="O3488" s="3" t="s">
        <v>886</v>
      </c>
      <c r="P3488" s="1" t="str">
        <f>IF(Tbl_BalanceHistory[[#This Row],[FundCode]]="0100","GF",IF(Tbl_BalanceHistory[[#This Row],[FundCode]]="01000","GF","Hi Ed / OCR"))</f>
        <v>GF</v>
      </c>
      <c r="Q3488" s="5">
        <v>8039589</v>
      </c>
      <c r="R3488" s="5">
        <v>8039529</v>
      </c>
      <c r="S3488" s="5">
        <v>60</v>
      </c>
      <c r="T3488" s="5">
        <v>0</v>
      </c>
      <c r="U3488" s="3"/>
      <c r="V3488" s="5">
        <v>60</v>
      </c>
      <c r="W3488" s="5">
        <v>0</v>
      </c>
      <c r="X3488" s="5"/>
      <c r="Y3488" s="5"/>
      <c r="Z3488" s="5">
        <f>Tbl_BalanceHistory[[#This Row],[Discretionary Recommended - Pre 2022]]+Tbl_BalanceHistory[[#This Row],[Discretionary Balance Recommended: Policy]]+Tbl_BalanceHistory[[#This Row],[Discretionary Balance Recommended: Commitments]]</f>
        <v>0</v>
      </c>
      <c r="AA3488" s="5">
        <f>Tbl_BalanceHistory[[#This Row],[Discretionary Balance]]-Tbl_BalanceHistory[[#This Row],[Discretionary Reappropriation]]</f>
        <v>60</v>
      </c>
      <c r="AB3488" s="2"/>
      <c r="AC3488" s="2"/>
      <c r="AD3488" s="2"/>
      <c r="AE3488" s="2"/>
    </row>
    <row r="3489" spans="1:31" ht="45" x14ac:dyDescent="0.25">
      <c r="A3489" s="2" t="s">
        <v>2025</v>
      </c>
      <c r="B3489" s="3">
        <v>9</v>
      </c>
      <c r="C3489" s="3">
        <v>792</v>
      </c>
      <c r="D3489" s="3" t="s">
        <v>633</v>
      </c>
      <c r="E3489" s="3" t="str">
        <f>_xlfn.XLOOKUP(Tbl_BalanceHistory[[#This Row],[RespAgy]],Tbl_Agencies[Agy Code],Tbl_Agencies[Agy Sort])</f>
        <v>140000</v>
      </c>
      <c r="F3489" s="2" t="str">
        <f>Tbl_BalanceHistory[[#This Row],[RespAgy]]&amp;": "&amp;Tbl_BalanceHistory[[#This Row],[RespAgency]]</f>
        <v>792: Mental Health Treatment Centers</v>
      </c>
      <c r="G3489" s="3">
        <v>728</v>
      </c>
      <c r="H3489" s="3" t="s">
        <v>1324</v>
      </c>
      <c r="I3489" s="3">
        <f>_xlfn.XLOOKUP(Tbl_BalanceHistory[[#This Row],[AgyCode]],Tbl_Agencies[Agy Code],Tbl_Agencies[Agy Sort])</f>
        <v>0</v>
      </c>
      <c r="J3489" s="2" t="str">
        <f>Tbl_BalanceHistory[[#This Row],[AgyCode]]&amp;": "&amp;Tbl_BalanceHistory[[#This Row],[Agency Name]]</f>
        <v>728: Northern Virginia Mental Health Institute</v>
      </c>
      <c r="K3489" s="1">
        <v>2019</v>
      </c>
      <c r="L3489" s="3">
        <v>498</v>
      </c>
      <c r="M3489" s="3" t="s">
        <v>639</v>
      </c>
      <c r="N3489" s="2" t="str">
        <f>Tbl_BalanceHistory[[#This Row],[ProgramCode]]&amp;": "&amp;Tbl_BalanceHistory[[#This Row],[Program Name]]</f>
        <v>498: Facility Administrative and Support Services</v>
      </c>
      <c r="O3489" s="3" t="s">
        <v>886</v>
      </c>
      <c r="P3489" s="1" t="str">
        <f>IF(Tbl_BalanceHistory[[#This Row],[FundCode]]="0100","GF",IF(Tbl_BalanceHistory[[#This Row],[FundCode]]="01000","GF","Hi Ed / OCR"))</f>
        <v>GF</v>
      </c>
      <c r="Q3489" s="5">
        <v>8720914</v>
      </c>
      <c r="R3489" s="5">
        <v>8720899</v>
      </c>
      <c r="S3489" s="5">
        <v>15</v>
      </c>
      <c r="T3489" s="5">
        <v>0</v>
      </c>
      <c r="U3489" s="3"/>
      <c r="V3489" s="5">
        <v>15</v>
      </c>
      <c r="W3489" s="5">
        <v>0</v>
      </c>
      <c r="X3489" s="5"/>
      <c r="Y3489" s="5"/>
      <c r="Z3489" s="5">
        <f>Tbl_BalanceHistory[[#This Row],[Discretionary Recommended - Pre 2022]]+Tbl_BalanceHistory[[#This Row],[Discretionary Balance Recommended: Policy]]+Tbl_BalanceHistory[[#This Row],[Discretionary Balance Recommended: Commitments]]</f>
        <v>0</v>
      </c>
      <c r="AA3489" s="5">
        <f>Tbl_BalanceHistory[[#This Row],[Discretionary Balance]]-Tbl_BalanceHistory[[#This Row],[Discretionary Reappropriation]]</f>
        <v>15</v>
      </c>
      <c r="AB3489" s="2"/>
      <c r="AC3489" s="2"/>
      <c r="AD3489" s="2"/>
      <c r="AE3489" s="2"/>
    </row>
    <row r="3490" spans="1:31" ht="45" x14ac:dyDescent="0.25">
      <c r="A3490" s="2" t="s">
        <v>577</v>
      </c>
      <c r="B3490" s="3">
        <v>9</v>
      </c>
      <c r="C3490" s="3">
        <v>792</v>
      </c>
      <c r="D3490" s="3" t="s">
        <v>633</v>
      </c>
      <c r="E3490" s="3" t="str">
        <f>_xlfn.XLOOKUP(Tbl_BalanceHistory[[#This Row],[RespAgy]],Tbl_Agencies[Agy Code],Tbl_Agencies[Agy Sort])</f>
        <v>140000</v>
      </c>
      <c r="F3490" s="2" t="str">
        <f>Tbl_BalanceHistory[[#This Row],[RespAgy]]&amp;": "&amp;Tbl_BalanceHistory[[#This Row],[RespAgency]]</f>
        <v>792: Mental Health Treatment Centers</v>
      </c>
      <c r="G3490" s="3">
        <v>728</v>
      </c>
      <c r="H3490" s="3" t="s">
        <v>1324</v>
      </c>
      <c r="I3490" s="3">
        <f>_xlfn.XLOOKUP(Tbl_BalanceHistory[[#This Row],[AgyCode]],Tbl_Agencies[Agy Code],Tbl_Agencies[Agy Sort])</f>
        <v>0</v>
      </c>
      <c r="J3490" s="2" t="str">
        <f>Tbl_BalanceHistory[[#This Row],[AgyCode]]&amp;": "&amp;Tbl_BalanceHistory[[#This Row],[Agency Name]]</f>
        <v>728: Northern Virginia Mental Health Institute</v>
      </c>
      <c r="K3490" s="1">
        <v>2020</v>
      </c>
      <c r="L3490" s="3">
        <v>498</v>
      </c>
      <c r="M3490" s="3" t="s">
        <v>639</v>
      </c>
      <c r="N3490" s="2" t="str">
        <f>Tbl_BalanceHistory[[#This Row],[ProgramCode]]&amp;": "&amp;Tbl_BalanceHistory[[#This Row],[Program Name]]</f>
        <v>498: Facility Administrative and Support Services</v>
      </c>
      <c r="O3490" s="3" t="s">
        <v>886</v>
      </c>
      <c r="P3490" s="1" t="str">
        <f>IF(Tbl_BalanceHistory[[#This Row],[FundCode]]="0100","GF",IF(Tbl_BalanceHistory[[#This Row],[FundCode]]="01000","GF","Hi Ed / OCR"))</f>
        <v>GF</v>
      </c>
      <c r="Q3490" s="5">
        <v>7651649</v>
      </c>
      <c r="R3490" s="5">
        <v>7651469</v>
      </c>
      <c r="S3490" s="5">
        <v>180</v>
      </c>
      <c r="T3490" s="5">
        <v>0</v>
      </c>
      <c r="U3490" s="3"/>
      <c r="V3490" s="5">
        <v>180</v>
      </c>
      <c r="W3490" s="5">
        <v>0</v>
      </c>
      <c r="X3490" s="5"/>
      <c r="Y3490" s="5"/>
      <c r="Z3490" s="5">
        <f>Tbl_BalanceHistory[[#This Row],[Discretionary Recommended - Pre 2022]]+Tbl_BalanceHistory[[#This Row],[Discretionary Balance Recommended: Policy]]+Tbl_BalanceHistory[[#This Row],[Discretionary Balance Recommended: Commitments]]</f>
        <v>0</v>
      </c>
      <c r="AA3490" s="5">
        <f>Tbl_BalanceHistory[[#This Row],[Discretionary Balance]]-Tbl_BalanceHistory[[#This Row],[Discretionary Reappropriation]]</f>
        <v>180</v>
      </c>
      <c r="AB3490" s="2"/>
      <c r="AC3490" s="2"/>
      <c r="AD3490" s="2"/>
      <c r="AE3490" s="2"/>
    </row>
    <row r="3491" spans="1:31" ht="45" x14ac:dyDescent="0.25">
      <c r="A3491" s="2" t="s">
        <v>577</v>
      </c>
      <c r="B3491" s="3">
        <v>9</v>
      </c>
      <c r="C3491" s="3">
        <v>792</v>
      </c>
      <c r="D3491" s="3" t="s">
        <v>633</v>
      </c>
      <c r="E3491" s="3" t="str">
        <f>_xlfn.XLOOKUP(Tbl_BalanceHistory[[#This Row],[RespAgy]],Tbl_Agencies[Agy Code],Tbl_Agencies[Agy Sort])</f>
        <v>140000</v>
      </c>
      <c r="F3491" s="2" t="str">
        <f>Tbl_BalanceHistory[[#This Row],[RespAgy]]&amp;": "&amp;Tbl_BalanceHistory[[#This Row],[RespAgency]]</f>
        <v>792: Mental Health Treatment Centers</v>
      </c>
      <c r="G3491" s="3">
        <v>728</v>
      </c>
      <c r="H3491" s="3" t="s">
        <v>1324</v>
      </c>
      <c r="I3491" s="3">
        <f>_xlfn.XLOOKUP(Tbl_BalanceHistory[[#This Row],[AgyCode]],Tbl_Agencies[Agy Code],Tbl_Agencies[Agy Sort])</f>
        <v>0</v>
      </c>
      <c r="J3491" s="2" t="str">
        <f>Tbl_BalanceHistory[[#This Row],[AgyCode]]&amp;": "&amp;Tbl_BalanceHistory[[#This Row],[Agency Name]]</f>
        <v>728: Northern Virginia Mental Health Institute</v>
      </c>
      <c r="K3491" s="1">
        <v>2021</v>
      </c>
      <c r="L3491" s="3">
        <v>498</v>
      </c>
      <c r="M3491" s="3" t="s">
        <v>639</v>
      </c>
      <c r="N3491" s="2" t="str">
        <f>Tbl_BalanceHistory[[#This Row],[ProgramCode]]&amp;": "&amp;Tbl_BalanceHistory[[#This Row],[Program Name]]</f>
        <v>498: Facility Administrative and Support Services</v>
      </c>
      <c r="O3491" s="3" t="s">
        <v>886</v>
      </c>
      <c r="P3491" s="1" t="str">
        <f>IF(Tbl_BalanceHistory[[#This Row],[FundCode]]="0100","GF",IF(Tbl_BalanceHistory[[#This Row],[FundCode]]="01000","GF","Hi Ed / OCR"))</f>
        <v>GF</v>
      </c>
      <c r="Q3491" s="5">
        <v>7757035.5300000003</v>
      </c>
      <c r="R3491" s="5">
        <v>7757035.5300000003</v>
      </c>
      <c r="S3491" s="5">
        <v>0</v>
      </c>
      <c r="T3491" s="5">
        <v>0</v>
      </c>
      <c r="U3491" s="3"/>
      <c r="V3491" s="5">
        <v>0</v>
      </c>
      <c r="W3491" s="5">
        <v>0</v>
      </c>
      <c r="X3491" s="5"/>
      <c r="Y3491" s="5"/>
      <c r="Z3491" s="5">
        <f>Tbl_BalanceHistory[[#This Row],[Discretionary Recommended - Pre 2022]]+Tbl_BalanceHistory[[#This Row],[Discretionary Balance Recommended: Policy]]+Tbl_BalanceHistory[[#This Row],[Discretionary Balance Recommended: Commitments]]</f>
        <v>0</v>
      </c>
      <c r="AA3491" s="5">
        <f>Tbl_BalanceHistory[[#This Row],[Discretionary Balance]]-Tbl_BalanceHistory[[#This Row],[Discretionary Reappropriation]]</f>
        <v>0</v>
      </c>
      <c r="AB3491" s="2"/>
      <c r="AC3491" s="2"/>
      <c r="AD3491" s="2"/>
      <c r="AE3491" s="2"/>
    </row>
    <row r="3492" spans="1:31" ht="45" x14ac:dyDescent="0.25">
      <c r="A3492" s="2" t="s">
        <v>577</v>
      </c>
      <c r="B3492" s="3">
        <v>9</v>
      </c>
      <c r="C3492" s="3">
        <v>792</v>
      </c>
      <c r="D3492" s="3" t="s">
        <v>633</v>
      </c>
      <c r="E3492" s="3" t="str">
        <f>_xlfn.XLOOKUP(Tbl_BalanceHistory[[#This Row],[RespAgy]],Tbl_Agencies[Agy Code],Tbl_Agencies[Agy Sort])</f>
        <v>140000</v>
      </c>
      <c r="F3492" s="2" t="str">
        <f>Tbl_BalanceHistory[[#This Row],[RespAgy]]&amp;": "&amp;Tbl_BalanceHistory[[#This Row],[RespAgency]]</f>
        <v>792: Mental Health Treatment Centers</v>
      </c>
      <c r="G3492" s="3">
        <v>728</v>
      </c>
      <c r="H3492" s="3" t="s">
        <v>1324</v>
      </c>
      <c r="I3492" s="3">
        <f>_xlfn.XLOOKUP(Tbl_BalanceHistory[[#This Row],[AgyCode]],Tbl_Agencies[Agy Code],Tbl_Agencies[Agy Sort])</f>
        <v>0</v>
      </c>
      <c r="J3492" s="2" t="str">
        <f>Tbl_BalanceHistory[[#This Row],[AgyCode]]&amp;": "&amp;Tbl_BalanceHistory[[#This Row],[Agency Name]]</f>
        <v>728: Northern Virginia Mental Health Institute</v>
      </c>
      <c r="K3492" s="1">
        <v>2022</v>
      </c>
      <c r="L3492" s="3">
        <v>498</v>
      </c>
      <c r="M3492" s="3" t="s">
        <v>639</v>
      </c>
      <c r="N3492" s="2" t="str">
        <f>Tbl_BalanceHistory[[#This Row],[ProgramCode]]&amp;": "&amp;Tbl_BalanceHistory[[#This Row],[Program Name]]</f>
        <v>498: Facility Administrative and Support Services</v>
      </c>
      <c r="O3492" s="3" t="s">
        <v>886</v>
      </c>
      <c r="P3492" s="1" t="str">
        <f>IF(Tbl_BalanceHistory[[#This Row],[FundCode]]="0100","GF",IF(Tbl_BalanceHistory[[#This Row],[FundCode]]="01000","GF","Hi Ed / OCR"))</f>
        <v>GF</v>
      </c>
      <c r="Q3492" s="5">
        <v>8599267</v>
      </c>
      <c r="R3492" s="5">
        <v>8599267</v>
      </c>
      <c r="S3492" s="5">
        <v>0</v>
      </c>
      <c r="T3492" s="5">
        <v>0</v>
      </c>
      <c r="U3492" s="3"/>
      <c r="V3492" s="5">
        <v>0</v>
      </c>
      <c r="W3492" s="5"/>
      <c r="X3492" s="5">
        <v>0</v>
      </c>
      <c r="Y3492" s="5">
        <v>0</v>
      </c>
      <c r="Z3492" s="5">
        <f>Tbl_BalanceHistory[[#This Row],[Discretionary Recommended - Pre 2022]]+Tbl_BalanceHistory[[#This Row],[Discretionary Balance Recommended: Policy]]+Tbl_BalanceHistory[[#This Row],[Discretionary Balance Recommended: Commitments]]</f>
        <v>0</v>
      </c>
      <c r="AA3492" s="5">
        <f>Tbl_BalanceHistory[[#This Row],[Discretionary Balance]]-Tbl_BalanceHistory[[#This Row],[Discretionary Reappropriation]]</f>
        <v>0</v>
      </c>
      <c r="AB3492" s="2"/>
      <c r="AC3492" s="2"/>
      <c r="AD3492" s="2"/>
      <c r="AE3492" s="2"/>
    </row>
    <row r="3493" spans="1:31" ht="45" x14ac:dyDescent="0.25">
      <c r="A3493" s="2" t="s">
        <v>2025</v>
      </c>
      <c r="B3493" s="3">
        <v>9</v>
      </c>
      <c r="C3493" s="3">
        <v>792</v>
      </c>
      <c r="D3493" s="3" t="s">
        <v>633</v>
      </c>
      <c r="E3493" s="3" t="str">
        <f>_xlfn.XLOOKUP(Tbl_BalanceHistory[[#This Row],[RespAgy]],Tbl_Agencies[Agy Code],Tbl_Agencies[Agy Sort])</f>
        <v>140000</v>
      </c>
      <c r="F3493" s="2" t="str">
        <f>Tbl_BalanceHistory[[#This Row],[RespAgy]]&amp;": "&amp;Tbl_BalanceHistory[[#This Row],[RespAgency]]</f>
        <v>792: Mental Health Treatment Centers</v>
      </c>
      <c r="G3493" s="3">
        <v>729</v>
      </c>
      <c r="H3493" s="3" t="s">
        <v>1326</v>
      </c>
      <c r="I3493" s="3">
        <f>_xlfn.XLOOKUP(Tbl_BalanceHistory[[#This Row],[AgyCode]],Tbl_Agencies[Agy Code],Tbl_Agencies[Agy Sort])</f>
        <v>0</v>
      </c>
      <c r="J3493" s="2" t="str">
        <f>Tbl_BalanceHistory[[#This Row],[AgyCode]]&amp;": "&amp;Tbl_BalanceHistory[[#This Row],[Agency Name]]</f>
        <v>729: Piedmont Geriatric Hospital</v>
      </c>
      <c r="K3493" s="1">
        <v>2014</v>
      </c>
      <c r="L3493" s="3">
        <v>421</v>
      </c>
      <c r="M3493" s="3" t="s">
        <v>637</v>
      </c>
      <c r="N3493" s="2" t="str">
        <f>Tbl_BalanceHistory[[#This Row],[ProgramCode]]&amp;": "&amp;Tbl_BalanceHistory[[#This Row],[Program Name]]</f>
        <v>421: Pharmacy Services</v>
      </c>
      <c r="O3493" s="3" t="s">
        <v>1730</v>
      </c>
      <c r="P3493" s="1" t="str">
        <f>IF(Tbl_BalanceHistory[[#This Row],[FundCode]]="0100","GF",IF(Tbl_BalanceHistory[[#This Row],[FundCode]]="01000","GF","Hi Ed / OCR"))</f>
        <v>GF</v>
      </c>
      <c r="Q3493" s="5">
        <v>170000</v>
      </c>
      <c r="R3493" s="5">
        <v>170000</v>
      </c>
      <c r="S3493" s="5">
        <v>0</v>
      </c>
      <c r="T3493" s="5">
        <v>0</v>
      </c>
      <c r="U3493" s="3"/>
      <c r="V3493" s="5">
        <v>0</v>
      </c>
      <c r="W3493" s="5">
        <v>0</v>
      </c>
      <c r="X3493" s="5"/>
      <c r="Y3493" s="5"/>
      <c r="Z3493" s="5">
        <f>Tbl_BalanceHistory[[#This Row],[Discretionary Recommended - Pre 2022]]+Tbl_BalanceHistory[[#This Row],[Discretionary Balance Recommended: Policy]]+Tbl_BalanceHistory[[#This Row],[Discretionary Balance Recommended: Commitments]]</f>
        <v>0</v>
      </c>
      <c r="AA3493" s="5">
        <f>Tbl_BalanceHistory[[#This Row],[Discretionary Balance]]-Tbl_BalanceHistory[[#This Row],[Discretionary Reappropriation]]</f>
        <v>0</v>
      </c>
      <c r="AB3493" s="2"/>
      <c r="AC3493" s="2"/>
      <c r="AD3493" s="2"/>
      <c r="AE3493" s="2"/>
    </row>
    <row r="3494" spans="1:31" ht="45" x14ac:dyDescent="0.25">
      <c r="A3494" s="2" t="s">
        <v>2025</v>
      </c>
      <c r="B3494" s="3">
        <v>9</v>
      </c>
      <c r="C3494" s="3">
        <v>792</v>
      </c>
      <c r="D3494" s="3" t="s">
        <v>633</v>
      </c>
      <c r="E3494" s="3" t="str">
        <f>_xlfn.XLOOKUP(Tbl_BalanceHistory[[#This Row],[RespAgy]],Tbl_Agencies[Agy Code],Tbl_Agencies[Agy Sort])</f>
        <v>140000</v>
      </c>
      <c r="F3494" s="2" t="str">
        <f>Tbl_BalanceHistory[[#This Row],[RespAgy]]&amp;": "&amp;Tbl_BalanceHistory[[#This Row],[RespAgency]]</f>
        <v>792: Mental Health Treatment Centers</v>
      </c>
      <c r="G3494" s="3">
        <v>729</v>
      </c>
      <c r="H3494" s="3" t="s">
        <v>1326</v>
      </c>
      <c r="I3494" s="3">
        <f>_xlfn.XLOOKUP(Tbl_BalanceHistory[[#This Row],[AgyCode]],Tbl_Agencies[Agy Code],Tbl_Agencies[Agy Sort])</f>
        <v>0</v>
      </c>
      <c r="J3494" s="2" t="str">
        <f>Tbl_BalanceHistory[[#This Row],[AgyCode]]&amp;": "&amp;Tbl_BalanceHistory[[#This Row],[Agency Name]]</f>
        <v>729: Piedmont Geriatric Hospital</v>
      </c>
      <c r="K3494" s="1">
        <v>2015</v>
      </c>
      <c r="L3494" s="3">
        <v>421</v>
      </c>
      <c r="M3494" s="3" t="s">
        <v>637</v>
      </c>
      <c r="N3494" s="2" t="str">
        <f>Tbl_BalanceHistory[[#This Row],[ProgramCode]]&amp;": "&amp;Tbl_BalanceHistory[[#This Row],[Program Name]]</f>
        <v>421: Pharmacy Services</v>
      </c>
      <c r="O3494" s="3" t="s">
        <v>1730</v>
      </c>
      <c r="P3494" s="1" t="str">
        <f>IF(Tbl_BalanceHistory[[#This Row],[FundCode]]="0100","GF",IF(Tbl_BalanceHistory[[#This Row],[FundCode]]="01000","GF","Hi Ed / OCR"))</f>
        <v>GF</v>
      </c>
      <c r="Q3494" s="5">
        <v>0</v>
      </c>
      <c r="R3494" s="5">
        <v>0</v>
      </c>
      <c r="S3494" s="5">
        <v>0</v>
      </c>
      <c r="T3494" s="5">
        <v>0</v>
      </c>
      <c r="U3494" s="3"/>
      <c r="V3494" s="5">
        <v>0</v>
      </c>
      <c r="W3494" s="5">
        <v>0</v>
      </c>
      <c r="X3494" s="5"/>
      <c r="Y3494" s="5"/>
      <c r="Z3494" s="5">
        <f>Tbl_BalanceHistory[[#This Row],[Discretionary Recommended - Pre 2022]]+Tbl_BalanceHistory[[#This Row],[Discretionary Balance Recommended: Policy]]+Tbl_BalanceHistory[[#This Row],[Discretionary Balance Recommended: Commitments]]</f>
        <v>0</v>
      </c>
      <c r="AA3494" s="5">
        <f>Tbl_BalanceHistory[[#This Row],[Discretionary Balance]]-Tbl_BalanceHistory[[#This Row],[Discretionary Reappropriation]]</f>
        <v>0</v>
      </c>
      <c r="AB3494" s="2"/>
      <c r="AC3494" s="2"/>
      <c r="AD3494" s="2"/>
      <c r="AE3494" s="2"/>
    </row>
    <row r="3495" spans="1:31" ht="45" x14ac:dyDescent="0.25">
      <c r="A3495" s="2" t="s">
        <v>2025</v>
      </c>
      <c r="B3495" s="3">
        <v>9</v>
      </c>
      <c r="C3495" s="3">
        <v>792</v>
      </c>
      <c r="D3495" s="3" t="s">
        <v>633</v>
      </c>
      <c r="E3495" s="3" t="str">
        <f>_xlfn.XLOOKUP(Tbl_BalanceHistory[[#This Row],[RespAgy]],Tbl_Agencies[Agy Code],Tbl_Agencies[Agy Sort])</f>
        <v>140000</v>
      </c>
      <c r="F3495" s="2" t="str">
        <f>Tbl_BalanceHistory[[#This Row],[RespAgy]]&amp;": "&amp;Tbl_BalanceHistory[[#This Row],[RespAgency]]</f>
        <v>792: Mental Health Treatment Centers</v>
      </c>
      <c r="G3495" s="3">
        <v>729</v>
      </c>
      <c r="H3495" s="3" t="s">
        <v>1326</v>
      </c>
      <c r="I3495" s="3">
        <f>_xlfn.XLOOKUP(Tbl_BalanceHistory[[#This Row],[AgyCode]],Tbl_Agencies[Agy Code],Tbl_Agencies[Agy Sort])</f>
        <v>0</v>
      </c>
      <c r="J3495" s="2" t="str">
        <f>Tbl_BalanceHistory[[#This Row],[AgyCode]]&amp;": "&amp;Tbl_BalanceHistory[[#This Row],[Agency Name]]</f>
        <v>729: Piedmont Geriatric Hospital</v>
      </c>
      <c r="K3495" s="1">
        <v>2018</v>
      </c>
      <c r="L3495" s="3">
        <v>421</v>
      </c>
      <c r="M3495" s="3" t="s">
        <v>637</v>
      </c>
      <c r="N3495" s="2" t="str">
        <f>Tbl_BalanceHistory[[#This Row],[ProgramCode]]&amp;": "&amp;Tbl_BalanceHistory[[#This Row],[Program Name]]</f>
        <v>421: Pharmacy Services</v>
      </c>
      <c r="O3495" s="3" t="s">
        <v>886</v>
      </c>
      <c r="P3495" s="1" t="str">
        <f>IF(Tbl_BalanceHistory[[#This Row],[FundCode]]="0100","GF",IF(Tbl_BalanceHistory[[#This Row],[FundCode]]="01000","GF","Hi Ed / OCR"))</f>
        <v>GF</v>
      </c>
      <c r="Q3495" s="5">
        <v>0</v>
      </c>
      <c r="R3495" s="5">
        <v>0</v>
      </c>
      <c r="S3495" s="5">
        <v>0</v>
      </c>
      <c r="T3495" s="5">
        <v>0</v>
      </c>
      <c r="U3495" s="3"/>
      <c r="V3495" s="5">
        <v>0</v>
      </c>
      <c r="W3495" s="5">
        <v>0</v>
      </c>
      <c r="X3495" s="5"/>
      <c r="Y3495" s="5"/>
      <c r="Z3495" s="5">
        <f>Tbl_BalanceHistory[[#This Row],[Discretionary Recommended - Pre 2022]]+Tbl_BalanceHistory[[#This Row],[Discretionary Balance Recommended: Policy]]+Tbl_BalanceHistory[[#This Row],[Discretionary Balance Recommended: Commitments]]</f>
        <v>0</v>
      </c>
      <c r="AA3495" s="5">
        <f>Tbl_BalanceHistory[[#This Row],[Discretionary Balance]]-Tbl_BalanceHistory[[#This Row],[Discretionary Reappropriation]]</f>
        <v>0</v>
      </c>
      <c r="AB3495" s="2"/>
      <c r="AC3495" s="2"/>
      <c r="AD3495" s="2"/>
      <c r="AE3495" s="2"/>
    </row>
    <row r="3496" spans="1:31" ht="45" x14ac:dyDescent="0.25">
      <c r="A3496" s="2" t="s">
        <v>2025</v>
      </c>
      <c r="B3496" s="3">
        <v>9</v>
      </c>
      <c r="C3496" s="3">
        <v>792</v>
      </c>
      <c r="D3496" s="3" t="s">
        <v>633</v>
      </c>
      <c r="E3496" s="3" t="str">
        <f>_xlfn.XLOOKUP(Tbl_BalanceHistory[[#This Row],[RespAgy]],Tbl_Agencies[Agy Code],Tbl_Agencies[Agy Sort])</f>
        <v>140000</v>
      </c>
      <c r="F3496" s="2" t="str">
        <f>Tbl_BalanceHistory[[#This Row],[RespAgy]]&amp;": "&amp;Tbl_BalanceHistory[[#This Row],[RespAgency]]</f>
        <v>792: Mental Health Treatment Centers</v>
      </c>
      <c r="G3496" s="3">
        <v>729</v>
      </c>
      <c r="H3496" s="3" t="s">
        <v>1326</v>
      </c>
      <c r="I3496" s="3">
        <f>_xlfn.XLOOKUP(Tbl_BalanceHistory[[#This Row],[AgyCode]],Tbl_Agencies[Agy Code],Tbl_Agencies[Agy Sort])</f>
        <v>0</v>
      </c>
      <c r="J3496" s="2" t="str">
        <f>Tbl_BalanceHistory[[#This Row],[AgyCode]]&amp;": "&amp;Tbl_BalanceHistory[[#This Row],[Agency Name]]</f>
        <v>729: Piedmont Geriatric Hospital</v>
      </c>
      <c r="K3496" s="1">
        <v>2019</v>
      </c>
      <c r="L3496" s="3">
        <v>421</v>
      </c>
      <c r="M3496" s="3" t="s">
        <v>637</v>
      </c>
      <c r="N3496" s="2" t="str">
        <f>Tbl_BalanceHistory[[#This Row],[ProgramCode]]&amp;": "&amp;Tbl_BalanceHistory[[#This Row],[Program Name]]</f>
        <v>421: Pharmacy Services</v>
      </c>
      <c r="O3496" s="3" t="s">
        <v>886</v>
      </c>
      <c r="P3496" s="1" t="str">
        <f>IF(Tbl_BalanceHistory[[#This Row],[FundCode]]="0100","GF",IF(Tbl_BalanceHistory[[#This Row],[FundCode]]="01000","GF","Hi Ed / OCR"))</f>
        <v>GF</v>
      </c>
      <c r="Q3496" s="5">
        <v>299371</v>
      </c>
      <c r="R3496" s="5">
        <v>299371</v>
      </c>
      <c r="S3496" s="5">
        <v>0</v>
      </c>
      <c r="T3496" s="5">
        <v>0</v>
      </c>
      <c r="U3496" s="3"/>
      <c r="V3496" s="5">
        <v>0</v>
      </c>
      <c r="W3496" s="5">
        <v>0</v>
      </c>
      <c r="X3496" s="5"/>
      <c r="Y3496" s="5"/>
      <c r="Z3496" s="5">
        <f>Tbl_BalanceHistory[[#This Row],[Discretionary Recommended - Pre 2022]]+Tbl_BalanceHistory[[#This Row],[Discretionary Balance Recommended: Policy]]+Tbl_BalanceHistory[[#This Row],[Discretionary Balance Recommended: Commitments]]</f>
        <v>0</v>
      </c>
      <c r="AA3496" s="5">
        <f>Tbl_BalanceHistory[[#This Row],[Discretionary Balance]]-Tbl_BalanceHistory[[#This Row],[Discretionary Reappropriation]]</f>
        <v>0</v>
      </c>
      <c r="AB3496" s="2"/>
      <c r="AC3496" s="2"/>
      <c r="AD3496" s="2"/>
      <c r="AE3496" s="2"/>
    </row>
    <row r="3497" spans="1:31" ht="45" x14ac:dyDescent="0.25">
      <c r="A3497" s="2" t="s">
        <v>577</v>
      </c>
      <c r="B3497" s="3">
        <v>9</v>
      </c>
      <c r="C3497" s="3">
        <v>792</v>
      </c>
      <c r="D3497" s="3" t="s">
        <v>633</v>
      </c>
      <c r="E3497" s="3" t="str">
        <f>_xlfn.XLOOKUP(Tbl_BalanceHistory[[#This Row],[RespAgy]],Tbl_Agencies[Agy Code],Tbl_Agencies[Agy Sort])</f>
        <v>140000</v>
      </c>
      <c r="F3497" s="2" t="str">
        <f>Tbl_BalanceHistory[[#This Row],[RespAgy]]&amp;": "&amp;Tbl_BalanceHistory[[#This Row],[RespAgency]]</f>
        <v>792: Mental Health Treatment Centers</v>
      </c>
      <c r="G3497" s="3">
        <v>729</v>
      </c>
      <c r="H3497" s="3" t="s">
        <v>1326</v>
      </c>
      <c r="I3497" s="3">
        <f>_xlfn.XLOOKUP(Tbl_BalanceHistory[[#This Row],[AgyCode]],Tbl_Agencies[Agy Code],Tbl_Agencies[Agy Sort])</f>
        <v>0</v>
      </c>
      <c r="J3497" s="2" t="str">
        <f>Tbl_BalanceHistory[[#This Row],[AgyCode]]&amp;": "&amp;Tbl_BalanceHistory[[#This Row],[Agency Name]]</f>
        <v>729: Piedmont Geriatric Hospital</v>
      </c>
      <c r="K3497" s="1">
        <v>2020</v>
      </c>
      <c r="L3497" s="3">
        <v>421</v>
      </c>
      <c r="M3497" s="3" t="s">
        <v>637</v>
      </c>
      <c r="N3497" s="2" t="str">
        <f>Tbl_BalanceHistory[[#This Row],[ProgramCode]]&amp;": "&amp;Tbl_BalanceHistory[[#This Row],[Program Name]]</f>
        <v>421: Pharmacy Services</v>
      </c>
      <c r="O3497" s="3" t="s">
        <v>886</v>
      </c>
      <c r="P3497" s="1" t="str">
        <f>IF(Tbl_BalanceHistory[[#This Row],[FundCode]]="0100","GF",IF(Tbl_BalanceHistory[[#This Row],[FundCode]]="01000","GF","Hi Ed / OCR"))</f>
        <v>GF</v>
      </c>
      <c r="Q3497" s="5">
        <v>380000</v>
      </c>
      <c r="R3497" s="5">
        <v>380000</v>
      </c>
      <c r="S3497" s="5">
        <v>0</v>
      </c>
      <c r="T3497" s="5">
        <v>0</v>
      </c>
      <c r="U3497" s="3"/>
      <c r="V3497" s="5">
        <v>0</v>
      </c>
      <c r="W3497" s="5">
        <v>0</v>
      </c>
      <c r="X3497" s="5"/>
      <c r="Y3497" s="5"/>
      <c r="Z3497" s="5">
        <f>Tbl_BalanceHistory[[#This Row],[Discretionary Recommended - Pre 2022]]+Tbl_BalanceHistory[[#This Row],[Discretionary Balance Recommended: Policy]]+Tbl_BalanceHistory[[#This Row],[Discretionary Balance Recommended: Commitments]]</f>
        <v>0</v>
      </c>
      <c r="AA3497" s="5">
        <f>Tbl_BalanceHistory[[#This Row],[Discretionary Balance]]-Tbl_BalanceHistory[[#This Row],[Discretionary Reappropriation]]</f>
        <v>0</v>
      </c>
      <c r="AB3497" s="2"/>
      <c r="AC3497" s="2"/>
      <c r="AD3497" s="2"/>
      <c r="AE3497" s="2"/>
    </row>
    <row r="3498" spans="1:31" ht="45" x14ac:dyDescent="0.25">
      <c r="A3498" s="2" t="s">
        <v>577</v>
      </c>
      <c r="B3498" s="3">
        <v>9</v>
      </c>
      <c r="C3498" s="3">
        <v>792</v>
      </c>
      <c r="D3498" s="3" t="s">
        <v>633</v>
      </c>
      <c r="E3498" s="3" t="str">
        <f>_xlfn.XLOOKUP(Tbl_BalanceHistory[[#This Row],[RespAgy]],Tbl_Agencies[Agy Code],Tbl_Agencies[Agy Sort])</f>
        <v>140000</v>
      </c>
      <c r="F3498" s="2" t="str">
        <f>Tbl_BalanceHistory[[#This Row],[RespAgy]]&amp;": "&amp;Tbl_BalanceHistory[[#This Row],[RespAgency]]</f>
        <v>792: Mental Health Treatment Centers</v>
      </c>
      <c r="G3498" s="3">
        <v>729</v>
      </c>
      <c r="H3498" s="3" t="s">
        <v>1326</v>
      </c>
      <c r="I3498" s="3">
        <f>_xlfn.XLOOKUP(Tbl_BalanceHistory[[#This Row],[AgyCode]],Tbl_Agencies[Agy Code],Tbl_Agencies[Agy Sort])</f>
        <v>0</v>
      </c>
      <c r="J3498" s="2" t="str">
        <f>Tbl_BalanceHistory[[#This Row],[AgyCode]]&amp;": "&amp;Tbl_BalanceHistory[[#This Row],[Agency Name]]</f>
        <v>729: Piedmont Geriatric Hospital</v>
      </c>
      <c r="K3498" s="1">
        <v>2021</v>
      </c>
      <c r="L3498" s="3">
        <v>421</v>
      </c>
      <c r="M3498" s="3" t="s">
        <v>637</v>
      </c>
      <c r="N3498" s="2" t="str">
        <f>Tbl_BalanceHistory[[#This Row],[ProgramCode]]&amp;": "&amp;Tbl_BalanceHistory[[#This Row],[Program Name]]</f>
        <v>421: Pharmacy Services</v>
      </c>
      <c r="O3498" s="3" t="s">
        <v>886</v>
      </c>
      <c r="P3498" s="1" t="str">
        <f>IF(Tbl_BalanceHistory[[#This Row],[FundCode]]="0100","GF",IF(Tbl_BalanceHistory[[#This Row],[FundCode]]="01000","GF","Hi Ed / OCR"))</f>
        <v>GF</v>
      </c>
      <c r="Q3498" s="5">
        <v>87860</v>
      </c>
      <c r="R3498" s="5">
        <v>87860</v>
      </c>
      <c r="S3498" s="5">
        <v>0</v>
      </c>
      <c r="T3498" s="5">
        <v>0</v>
      </c>
      <c r="U3498" s="3"/>
      <c r="V3498" s="5">
        <v>0</v>
      </c>
      <c r="W3498" s="5">
        <v>0</v>
      </c>
      <c r="X3498" s="5"/>
      <c r="Y3498" s="5"/>
      <c r="Z3498" s="5">
        <f>Tbl_BalanceHistory[[#This Row],[Discretionary Recommended - Pre 2022]]+Tbl_BalanceHistory[[#This Row],[Discretionary Balance Recommended: Policy]]+Tbl_BalanceHistory[[#This Row],[Discretionary Balance Recommended: Commitments]]</f>
        <v>0</v>
      </c>
      <c r="AA3498" s="5">
        <f>Tbl_BalanceHistory[[#This Row],[Discretionary Balance]]-Tbl_BalanceHistory[[#This Row],[Discretionary Reappropriation]]</f>
        <v>0</v>
      </c>
      <c r="AB3498" s="2"/>
      <c r="AC3498" s="2"/>
      <c r="AD3498" s="2"/>
      <c r="AE3498" s="2"/>
    </row>
    <row r="3499" spans="1:31" ht="45" x14ac:dyDescent="0.25">
      <c r="A3499" s="2" t="s">
        <v>577</v>
      </c>
      <c r="B3499" s="3">
        <v>9</v>
      </c>
      <c r="C3499" s="3">
        <v>792</v>
      </c>
      <c r="D3499" s="3" t="s">
        <v>633</v>
      </c>
      <c r="E3499" s="3" t="str">
        <f>_xlfn.XLOOKUP(Tbl_BalanceHistory[[#This Row],[RespAgy]],Tbl_Agencies[Agy Code],Tbl_Agencies[Agy Sort])</f>
        <v>140000</v>
      </c>
      <c r="F3499" s="2" t="str">
        <f>Tbl_BalanceHistory[[#This Row],[RespAgy]]&amp;": "&amp;Tbl_BalanceHistory[[#This Row],[RespAgency]]</f>
        <v>792: Mental Health Treatment Centers</v>
      </c>
      <c r="G3499" s="3">
        <v>729</v>
      </c>
      <c r="H3499" s="3" t="s">
        <v>1326</v>
      </c>
      <c r="I3499" s="3">
        <f>_xlfn.XLOOKUP(Tbl_BalanceHistory[[#This Row],[AgyCode]],Tbl_Agencies[Agy Code],Tbl_Agencies[Agy Sort])</f>
        <v>0</v>
      </c>
      <c r="J3499" s="2" t="str">
        <f>Tbl_BalanceHistory[[#This Row],[AgyCode]]&amp;": "&amp;Tbl_BalanceHistory[[#This Row],[Agency Name]]</f>
        <v>729: Piedmont Geriatric Hospital</v>
      </c>
      <c r="K3499" s="1">
        <v>2022</v>
      </c>
      <c r="L3499" s="3">
        <v>421</v>
      </c>
      <c r="M3499" s="3" t="s">
        <v>637</v>
      </c>
      <c r="N3499" s="2" t="str">
        <f>Tbl_BalanceHistory[[#This Row],[ProgramCode]]&amp;": "&amp;Tbl_BalanceHistory[[#This Row],[Program Name]]</f>
        <v>421: Pharmacy Services</v>
      </c>
      <c r="O3499" s="3" t="s">
        <v>886</v>
      </c>
      <c r="P3499" s="1" t="str">
        <f>IF(Tbl_BalanceHistory[[#This Row],[FundCode]]="0100","GF",IF(Tbl_BalanceHistory[[#This Row],[FundCode]]="01000","GF","Hi Ed / OCR"))</f>
        <v>GF</v>
      </c>
      <c r="Q3499" s="5">
        <v>435859</v>
      </c>
      <c r="R3499" s="5">
        <v>435859</v>
      </c>
      <c r="S3499" s="5">
        <v>0</v>
      </c>
      <c r="T3499" s="5">
        <v>0</v>
      </c>
      <c r="U3499" s="3"/>
      <c r="V3499" s="5">
        <v>0</v>
      </c>
      <c r="W3499" s="5"/>
      <c r="X3499" s="5">
        <v>0</v>
      </c>
      <c r="Y3499" s="5">
        <v>0</v>
      </c>
      <c r="Z3499" s="5">
        <f>Tbl_BalanceHistory[[#This Row],[Discretionary Recommended - Pre 2022]]+Tbl_BalanceHistory[[#This Row],[Discretionary Balance Recommended: Policy]]+Tbl_BalanceHistory[[#This Row],[Discretionary Balance Recommended: Commitments]]</f>
        <v>0</v>
      </c>
      <c r="AA3499" s="5">
        <f>Tbl_BalanceHistory[[#This Row],[Discretionary Balance]]-Tbl_BalanceHistory[[#This Row],[Discretionary Reappropriation]]</f>
        <v>0</v>
      </c>
      <c r="AB3499" s="2"/>
      <c r="AC3499" s="2"/>
      <c r="AD3499" s="2"/>
      <c r="AE3499" s="2"/>
    </row>
    <row r="3500" spans="1:31" ht="45" x14ac:dyDescent="0.25">
      <c r="A3500" s="2" t="s">
        <v>2025</v>
      </c>
      <c r="B3500" s="3">
        <v>9</v>
      </c>
      <c r="C3500" s="3">
        <v>792</v>
      </c>
      <c r="D3500" s="3" t="s">
        <v>633</v>
      </c>
      <c r="E3500" s="3" t="str">
        <f>_xlfn.XLOOKUP(Tbl_BalanceHistory[[#This Row],[RespAgy]],Tbl_Agencies[Agy Code],Tbl_Agencies[Agy Sort])</f>
        <v>140000</v>
      </c>
      <c r="F3500" s="2" t="str">
        <f>Tbl_BalanceHistory[[#This Row],[RespAgy]]&amp;": "&amp;Tbl_BalanceHistory[[#This Row],[RespAgency]]</f>
        <v>792: Mental Health Treatment Centers</v>
      </c>
      <c r="G3500" s="3">
        <v>729</v>
      </c>
      <c r="H3500" s="3" t="s">
        <v>1326</v>
      </c>
      <c r="I3500" s="3">
        <f>_xlfn.XLOOKUP(Tbl_BalanceHistory[[#This Row],[AgyCode]],Tbl_Agencies[Agy Code],Tbl_Agencies[Agy Sort])</f>
        <v>0</v>
      </c>
      <c r="J3500" s="2" t="str">
        <f>Tbl_BalanceHistory[[#This Row],[AgyCode]]&amp;": "&amp;Tbl_BalanceHistory[[#This Row],[Agency Name]]</f>
        <v>729: Piedmont Geriatric Hospital</v>
      </c>
      <c r="K3500" s="1">
        <v>2014</v>
      </c>
      <c r="L3500" s="3">
        <v>430</v>
      </c>
      <c r="M3500" s="3" t="s">
        <v>454</v>
      </c>
      <c r="N3500" s="2" t="str">
        <f>Tbl_BalanceHistory[[#This Row],[ProgramCode]]&amp;": "&amp;Tbl_BalanceHistory[[#This Row],[Program Name]]</f>
        <v>430: State Health Services</v>
      </c>
      <c r="O3500" s="3" t="s">
        <v>1730</v>
      </c>
      <c r="P3500" s="1" t="str">
        <f>IF(Tbl_BalanceHistory[[#This Row],[FundCode]]="0100","GF",IF(Tbl_BalanceHistory[[#This Row],[FundCode]]="01000","GF","Hi Ed / OCR"))</f>
        <v>GF</v>
      </c>
      <c r="Q3500" s="5">
        <v>1983617</v>
      </c>
      <c r="R3500" s="5">
        <v>1983617</v>
      </c>
      <c r="S3500" s="5">
        <v>0</v>
      </c>
      <c r="T3500" s="5">
        <v>0</v>
      </c>
      <c r="U3500" s="3"/>
      <c r="V3500" s="5">
        <v>0</v>
      </c>
      <c r="W3500" s="5">
        <v>0</v>
      </c>
      <c r="X3500" s="5"/>
      <c r="Y3500" s="5"/>
      <c r="Z3500" s="5">
        <f>Tbl_BalanceHistory[[#This Row],[Discretionary Recommended - Pre 2022]]+Tbl_BalanceHistory[[#This Row],[Discretionary Balance Recommended: Policy]]+Tbl_BalanceHistory[[#This Row],[Discretionary Balance Recommended: Commitments]]</f>
        <v>0</v>
      </c>
      <c r="AA3500" s="5">
        <f>Tbl_BalanceHistory[[#This Row],[Discretionary Balance]]-Tbl_BalanceHistory[[#This Row],[Discretionary Reappropriation]]</f>
        <v>0</v>
      </c>
      <c r="AB3500" s="2"/>
      <c r="AC3500" s="2"/>
      <c r="AD3500" s="2"/>
      <c r="AE3500" s="2"/>
    </row>
    <row r="3501" spans="1:31" ht="45" x14ac:dyDescent="0.25">
      <c r="A3501" s="2" t="s">
        <v>2025</v>
      </c>
      <c r="B3501" s="3">
        <v>9</v>
      </c>
      <c r="C3501" s="3">
        <v>792</v>
      </c>
      <c r="D3501" s="3" t="s">
        <v>633</v>
      </c>
      <c r="E3501" s="3" t="str">
        <f>_xlfn.XLOOKUP(Tbl_BalanceHistory[[#This Row],[RespAgy]],Tbl_Agencies[Agy Code],Tbl_Agencies[Agy Sort])</f>
        <v>140000</v>
      </c>
      <c r="F3501" s="2" t="str">
        <f>Tbl_BalanceHistory[[#This Row],[RespAgy]]&amp;": "&amp;Tbl_BalanceHistory[[#This Row],[RespAgency]]</f>
        <v>792: Mental Health Treatment Centers</v>
      </c>
      <c r="G3501" s="3">
        <v>729</v>
      </c>
      <c r="H3501" s="3" t="s">
        <v>1326</v>
      </c>
      <c r="I3501" s="3">
        <f>_xlfn.XLOOKUP(Tbl_BalanceHistory[[#This Row],[AgyCode]],Tbl_Agencies[Agy Code],Tbl_Agencies[Agy Sort])</f>
        <v>0</v>
      </c>
      <c r="J3501" s="2" t="str">
        <f>Tbl_BalanceHistory[[#This Row],[AgyCode]]&amp;": "&amp;Tbl_BalanceHistory[[#This Row],[Agency Name]]</f>
        <v>729: Piedmont Geriatric Hospital</v>
      </c>
      <c r="K3501" s="1">
        <v>2015</v>
      </c>
      <c r="L3501" s="3">
        <v>430</v>
      </c>
      <c r="M3501" s="3" t="s">
        <v>454</v>
      </c>
      <c r="N3501" s="2" t="str">
        <f>Tbl_BalanceHistory[[#This Row],[ProgramCode]]&amp;": "&amp;Tbl_BalanceHistory[[#This Row],[Program Name]]</f>
        <v>430: State Health Services</v>
      </c>
      <c r="O3501" s="3" t="s">
        <v>1730</v>
      </c>
      <c r="P3501" s="1" t="str">
        <f>IF(Tbl_BalanceHistory[[#This Row],[FundCode]]="0100","GF",IF(Tbl_BalanceHistory[[#This Row],[FundCode]]="01000","GF","Hi Ed / OCR"))</f>
        <v>GF</v>
      </c>
      <c r="Q3501" s="5">
        <v>418329</v>
      </c>
      <c r="R3501" s="5">
        <v>418329</v>
      </c>
      <c r="S3501" s="5">
        <v>0</v>
      </c>
      <c r="T3501" s="5">
        <v>0</v>
      </c>
      <c r="U3501" s="3"/>
      <c r="V3501" s="5">
        <v>0</v>
      </c>
      <c r="W3501" s="5">
        <v>0</v>
      </c>
      <c r="X3501" s="5"/>
      <c r="Y3501" s="5"/>
      <c r="Z3501" s="5">
        <f>Tbl_BalanceHistory[[#This Row],[Discretionary Recommended - Pre 2022]]+Tbl_BalanceHistory[[#This Row],[Discretionary Balance Recommended: Policy]]+Tbl_BalanceHistory[[#This Row],[Discretionary Balance Recommended: Commitments]]</f>
        <v>0</v>
      </c>
      <c r="AA3501" s="5">
        <f>Tbl_BalanceHistory[[#This Row],[Discretionary Balance]]-Tbl_BalanceHistory[[#This Row],[Discretionary Reappropriation]]</f>
        <v>0</v>
      </c>
      <c r="AB3501" s="2"/>
      <c r="AC3501" s="2"/>
      <c r="AD3501" s="2"/>
      <c r="AE3501" s="2"/>
    </row>
    <row r="3502" spans="1:31" ht="45" x14ac:dyDescent="0.25">
      <c r="A3502" s="2" t="s">
        <v>2025</v>
      </c>
      <c r="B3502" s="3">
        <v>9</v>
      </c>
      <c r="C3502" s="3">
        <v>792</v>
      </c>
      <c r="D3502" s="3" t="s">
        <v>633</v>
      </c>
      <c r="E3502" s="3" t="str">
        <f>_xlfn.XLOOKUP(Tbl_BalanceHistory[[#This Row],[RespAgy]],Tbl_Agencies[Agy Code],Tbl_Agencies[Agy Sort])</f>
        <v>140000</v>
      </c>
      <c r="F3502" s="2" t="str">
        <f>Tbl_BalanceHistory[[#This Row],[RespAgy]]&amp;": "&amp;Tbl_BalanceHistory[[#This Row],[RespAgency]]</f>
        <v>792: Mental Health Treatment Centers</v>
      </c>
      <c r="G3502" s="3">
        <v>729</v>
      </c>
      <c r="H3502" s="3" t="s">
        <v>1326</v>
      </c>
      <c r="I3502" s="3">
        <f>_xlfn.XLOOKUP(Tbl_BalanceHistory[[#This Row],[AgyCode]],Tbl_Agencies[Agy Code],Tbl_Agencies[Agy Sort])</f>
        <v>0</v>
      </c>
      <c r="J3502" s="2" t="str">
        <f>Tbl_BalanceHistory[[#This Row],[AgyCode]]&amp;": "&amp;Tbl_BalanceHistory[[#This Row],[Agency Name]]</f>
        <v>729: Piedmont Geriatric Hospital</v>
      </c>
      <c r="K3502" s="1">
        <v>2016</v>
      </c>
      <c r="L3502" s="3">
        <v>430</v>
      </c>
      <c r="M3502" s="3" t="s">
        <v>454</v>
      </c>
      <c r="N3502" s="2" t="str">
        <f>Tbl_BalanceHistory[[#This Row],[ProgramCode]]&amp;": "&amp;Tbl_BalanceHistory[[#This Row],[Program Name]]</f>
        <v>430: State Health Services</v>
      </c>
      <c r="O3502" s="3" t="s">
        <v>1730</v>
      </c>
      <c r="P3502" s="1" t="str">
        <f>IF(Tbl_BalanceHistory[[#This Row],[FundCode]]="0100","GF",IF(Tbl_BalanceHistory[[#This Row],[FundCode]]="01000","GF","Hi Ed / OCR"))</f>
        <v>GF</v>
      </c>
      <c r="Q3502" s="5">
        <v>6579607</v>
      </c>
      <c r="R3502" s="5">
        <v>6579607</v>
      </c>
      <c r="S3502" s="5">
        <v>0</v>
      </c>
      <c r="T3502" s="5">
        <v>0</v>
      </c>
      <c r="U3502" s="3"/>
      <c r="V3502" s="5">
        <v>0</v>
      </c>
      <c r="W3502" s="5">
        <v>0</v>
      </c>
      <c r="X3502" s="5"/>
      <c r="Y3502" s="5"/>
      <c r="Z3502" s="5">
        <f>Tbl_BalanceHistory[[#This Row],[Discretionary Recommended - Pre 2022]]+Tbl_BalanceHistory[[#This Row],[Discretionary Balance Recommended: Policy]]+Tbl_BalanceHistory[[#This Row],[Discretionary Balance Recommended: Commitments]]</f>
        <v>0</v>
      </c>
      <c r="AA3502" s="5">
        <f>Tbl_BalanceHistory[[#This Row],[Discretionary Balance]]-Tbl_BalanceHistory[[#This Row],[Discretionary Reappropriation]]</f>
        <v>0</v>
      </c>
      <c r="AB3502" s="2"/>
      <c r="AC3502" s="2"/>
      <c r="AD3502" s="2"/>
      <c r="AE3502" s="2"/>
    </row>
    <row r="3503" spans="1:31" ht="45" x14ac:dyDescent="0.25">
      <c r="A3503" s="2" t="s">
        <v>2025</v>
      </c>
      <c r="B3503" s="3">
        <v>9</v>
      </c>
      <c r="C3503" s="3">
        <v>792</v>
      </c>
      <c r="D3503" s="3" t="s">
        <v>633</v>
      </c>
      <c r="E3503" s="3" t="str">
        <f>_xlfn.XLOOKUP(Tbl_BalanceHistory[[#This Row],[RespAgy]],Tbl_Agencies[Agy Code],Tbl_Agencies[Agy Sort])</f>
        <v>140000</v>
      </c>
      <c r="F3503" s="2" t="str">
        <f>Tbl_BalanceHistory[[#This Row],[RespAgy]]&amp;": "&amp;Tbl_BalanceHistory[[#This Row],[RespAgency]]</f>
        <v>792: Mental Health Treatment Centers</v>
      </c>
      <c r="G3503" s="3">
        <v>729</v>
      </c>
      <c r="H3503" s="3" t="s">
        <v>1326</v>
      </c>
      <c r="I3503" s="3">
        <f>_xlfn.XLOOKUP(Tbl_BalanceHistory[[#This Row],[AgyCode]],Tbl_Agencies[Agy Code],Tbl_Agencies[Agy Sort])</f>
        <v>0</v>
      </c>
      <c r="J3503" s="2" t="str">
        <f>Tbl_BalanceHistory[[#This Row],[AgyCode]]&amp;": "&amp;Tbl_BalanceHistory[[#This Row],[Agency Name]]</f>
        <v>729: Piedmont Geriatric Hospital</v>
      </c>
      <c r="K3503" s="1">
        <v>2017</v>
      </c>
      <c r="L3503" s="3">
        <v>430</v>
      </c>
      <c r="M3503" s="3" t="s">
        <v>454</v>
      </c>
      <c r="N3503" s="2" t="str">
        <f>Tbl_BalanceHistory[[#This Row],[ProgramCode]]&amp;": "&amp;Tbl_BalanceHistory[[#This Row],[Program Name]]</f>
        <v>430: State Health Services</v>
      </c>
      <c r="O3503" s="3" t="s">
        <v>886</v>
      </c>
      <c r="P3503" s="1" t="str">
        <f>IF(Tbl_BalanceHistory[[#This Row],[FundCode]]="0100","GF",IF(Tbl_BalanceHistory[[#This Row],[FundCode]]="01000","GF","Hi Ed / OCR"))</f>
        <v>GF</v>
      </c>
      <c r="Q3503" s="5">
        <v>7736930</v>
      </c>
      <c r="R3503" s="5">
        <v>7736930</v>
      </c>
      <c r="S3503" s="5">
        <v>0</v>
      </c>
      <c r="T3503" s="5">
        <v>0</v>
      </c>
      <c r="U3503" s="3"/>
      <c r="V3503" s="5">
        <v>0</v>
      </c>
      <c r="W3503" s="5">
        <v>0</v>
      </c>
      <c r="X3503" s="5"/>
      <c r="Y3503" s="5"/>
      <c r="Z3503" s="5">
        <f>Tbl_BalanceHistory[[#This Row],[Discretionary Recommended - Pre 2022]]+Tbl_BalanceHistory[[#This Row],[Discretionary Balance Recommended: Policy]]+Tbl_BalanceHistory[[#This Row],[Discretionary Balance Recommended: Commitments]]</f>
        <v>0</v>
      </c>
      <c r="AA3503" s="5">
        <f>Tbl_BalanceHistory[[#This Row],[Discretionary Balance]]-Tbl_BalanceHistory[[#This Row],[Discretionary Reappropriation]]</f>
        <v>0</v>
      </c>
      <c r="AB3503" s="2"/>
      <c r="AC3503" s="2"/>
      <c r="AD3503" s="2"/>
      <c r="AE3503" s="2"/>
    </row>
    <row r="3504" spans="1:31" ht="45" x14ac:dyDescent="0.25">
      <c r="A3504" s="2" t="s">
        <v>2025</v>
      </c>
      <c r="B3504" s="3">
        <v>9</v>
      </c>
      <c r="C3504" s="3">
        <v>792</v>
      </c>
      <c r="D3504" s="3" t="s">
        <v>633</v>
      </c>
      <c r="E3504" s="3" t="str">
        <f>_xlfn.XLOOKUP(Tbl_BalanceHistory[[#This Row],[RespAgy]],Tbl_Agencies[Agy Code],Tbl_Agencies[Agy Sort])</f>
        <v>140000</v>
      </c>
      <c r="F3504" s="2" t="str">
        <f>Tbl_BalanceHistory[[#This Row],[RespAgy]]&amp;": "&amp;Tbl_BalanceHistory[[#This Row],[RespAgency]]</f>
        <v>792: Mental Health Treatment Centers</v>
      </c>
      <c r="G3504" s="3">
        <v>729</v>
      </c>
      <c r="H3504" s="3" t="s">
        <v>1326</v>
      </c>
      <c r="I3504" s="3">
        <f>_xlfn.XLOOKUP(Tbl_BalanceHistory[[#This Row],[AgyCode]],Tbl_Agencies[Agy Code],Tbl_Agencies[Agy Sort])</f>
        <v>0</v>
      </c>
      <c r="J3504" s="2" t="str">
        <f>Tbl_BalanceHistory[[#This Row],[AgyCode]]&amp;": "&amp;Tbl_BalanceHistory[[#This Row],[Agency Name]]</f>
        <v>729: Piedmont Geriatric Hospital</v>
      </c>
      <c r="K3504" s="1">
        <v>2018</v>
      </c>
      <c r="L3504" s="3">
        <v>430</v>
      </c>
      <c r="M3504" s="3" t="s">
        <v>454</v>
      </c>
      <c r="N3504" s="2" t="str">
        <f>Tbl_BalanceHistory[[#This Row],[ProgramCode]]&amp;": "&amp;Tbl_BalanceHistory[[#This Row],[Program Name]]</f>
        <v>430: State Health Services</v>
      </c>
      <c r="O3504" s="3" t="s">
        <v>886</v>
      </c>
      <c r="P3504" s="1" t="str">
        <f>IF(Tbl_BalanceHistory[[#This Row],[FundCode]]="0100","GF",IF(Tbl_BalanceHistory[[#This Row],[FundCode]]="01000","GF","Hi Ed / OCR"))</f>
        <v>GF</v>
      </c>
      <c r="Q3504" s="5">
        <v>5827439</v>
      </c>
      <c r="R3504" s="5">
        <v>5827439</v>
      </c>
      <c r="S3504" s="5">
        <v>0</v>
      </c>
      <c r="T3504" s="5">
        <v>0</v>
      </c>
      <c r="U3504" s="3"/>
      <c r="V3504" s="5">
        <v>0</v>
      </c>
      <c r="W3504" s="5">
        <v>0</v>
      </c>
      <c r="X3504" s="5"/>
      <c r="Y3504" s="5"/>
      <c r="Z3504" s="5">
        <f>Tbl_BalanceHistory[[#This Row],[Discretionary Recommended - Pre 2022]]+Tbl_BalanceHistory[[#This Row],[Discretionary Balance Recommended: Policy]]+Tbl_BalanceHistory[[#This Row],[Discretionary Balance Recommended: Commitments]]</f>
        <v>0</v>
      </c>
      <c r="AA3504" s="5">
        <f>Tbl_BalanceHistory[[#This Row],[Discretionary Balance]]-Tbl_BalanceHistory[[#This Row],[Discretionary Reappropriation]]</f>
        <v>0</v>
      </c>
      <c r="AB3504" s="2"/>
      <c r="AC3504" s="2"/>
      <c r="AD3504" s="2"/>
      <c r="AE3504" s="2"/>
    </row>
    <row r="3505" spans="1:31" ht="45" x14ac:dyDescent="0.25">
      <c r="A3505" s="2" t="s">
        <v>2025</v>
      </c>
      <c r="B3505" s="3">
        <v>9</v>
      </c>
      <c r="C3505" s="3">
        <v>792</v>
      </c>
      <c r="D3505" s="3" t="s">
        <v>633</v>
      </c>
      <c r="E3505" s="3" t="str">
        <f>_xlfn.XLOOKUP(Tbl_BalanceHistory[[#This Row],[RespAgy]],Tbl_Agencies[Agy Code],Tbl_Agencies[Agy Sort])</f>
        <v>140000</v>
      </c>
      <c r="F3505" s="2" t="str">
        <f>Tbl_BalanceHistory[[#This Row],[RespAgy]]&amp;": "&amp;Tbl_BalanceHistory[[#This Row],[RespAgency]]</f>
        <v>792: Mental Health Treatment Centers</v>
      </c>
      <c r="G3505" s="3">
        <v>729</v>
      </c>
      <c r="H3505" s="3" t="s">
        <v>1326</v>
      </c>
      <c r="I3505" s="3">
        <f>_xlfn.XLOOKUP(Tbl_BalanceHistory[[#This Row],[AgyCode]],Tbl_Agencies[Agy Code],Tbl_Agencies[Agy Sort])</f>
        <v>0</v>
      </c>
      <c r="J3505" s="2" t="str">
        <f>Tbl_BalanceHistory[[#This Row],[AgyCode]]&amp;": "&amp;Tbl_BalanceHistory[[#This Row],[Agency Name]]</f>
        <v>729: Piedmont Geriatric Hospital</v>
      </c>
      <c r="K3505" s="1">
        <v>2019</v>
      </c>
      <c r="L3505" s="3">
        <v>430</v>
      </c>
      <c r="M3505" s="3" t="s">
        <v>454</v>
      </c>
      <c r="N3505" s="2" t="str">
        <f>Tbl_BalanceHistory[[#This Row],[ProgramCode]]&amp;": "&amp;Tbl_BalanceHistory[[#This Row],[Program Name]]</f>
        <v>430: State Health Services</v>
      </c>
      <c r="O3505" s="3" t="s">
        <v>886</v>
      </c>
      <c r="P3505" s="1" t="str">
        <f>IF(Tbl_BalanceHistory[[#This Row],[FundCode]]="0100","GF",IF(Tbl_BalanceHistory[[#This Row],[FundCode]]="01000","GF","Hi Ed / OCR"))</f>
        <v>GF</v>
      </c>
      <c r="Q3505" s="5">
        <v>3874372</v>
      </c>
      <c r="R3505" s="5">
        <v>3874372</v>
      </c>
      <c r="S3505" s="5">
        <v>0</v>
      </c>
      <c r="T3505" s="5">
        <v>0</v>
      </c>
      <c r="U3505" s="3"/>
      <c r="V3505" s="5">
        <v>0</v>
      </c>
      <c r="W3505" s="5">
        <v>0</v>
      </c>
      <c r="X3505" s="5"/>
      <c r="Y3505" s="5"/>
      <c r="Z3505" s="5">
        <f>Tbl_BalanceHistory[[#This Row],[Discretionary Recommended - Pre 2022]]+Tbl_BalanceHistory[[#This Row],[Discretionary Balance Recommended: Policy]]+Tbl_BalanceHistory[[#This Row],[Discretionary Balance Recommended: Commitments]]</f>
        <v>0</v>
      </c>
      <c r="AA3505" s="5">
        <f>Tbl_BalanceHistory[[#This Row],[Discretionary Balance]]-Tbl_BalanceHistory[[#This Row],[Discretionary Reappropriation]]</f>
        <v>0</v>
      </c>
      <c r="AB3505" s="2"/>
      <c r="AC3505" s="2"/>
      <c r="AD3505" s="2"/>
      <c r="AE3505" s="2"/>
    </row>
    <row r="3506" spans="1:31" ht="45" x14ac:dyDescent="0.25">
      <c r="A3506" s="2" t="s">
        <v>577</v>
      </c>
      <c r="B3506" s="3">
        <v>9</v>
      </c>
      <c r="C3506" s="3">
        <v>792</v>
      </c>
      <c r="D3506" s="3" t="s">
        <v>633</v>
      </c>
      <c r="E3506" s="3" t="str">
        <f>_xlfn.XLOOKUP(Tbl_BalanceHistory[[#This Row],[RespAgy]],Tbl_Agencies[Agy Code],Tbl_Agencies[Agy Sort])</f>
        <v>140000</v>
      </c>
      <c r="F3506" s="2" t="str">
        <f>Tbl_BalanceHistory[[#This Row],[RespAgy]]&amp;": "&amp;Tbl_BalanceHistory[[#This Row],[RespAgency]]</f>
        <v>792: Mental Health Treatment Centers</v>
      </c>
      <c r="G3506" s="3">
        <v>729</v>
      </c>
      <c r="H3506" s="3" t="s">
        <v>1326</v>
      </c>
      <c r="I3506" s="3">
        <f>_xlfn.XLOOKUP(Tbl_BalanceHistory[[#This Row],[AgyCode]],Tbl_Agencies[Agy Code],Tbl_Agencies[Agy Sort])</f>
        <v>0</v>
      </c>
      <c r="J3506" s="2" t="str">
        <f>Tbl_BalanceHistory[[#This Row],[AgyCode]]&amp;": "&amp;Tbl_BalanceHistory[[#This Row],[Agency Name]]</f>
        <v>729: Piedmont Geriatric Hospital</v>
      </c>
      <c r="K3506" s="1">
        <v>2020</v>
      </c>
      <c r="L3506" s="3">
        <v>430</v>
      </c>
      <c r="M3506" s="3" t="s">
        <v>454</v>
      </c>
      <c r="N3506" s="2" t="str">
        <f>Tbl_BalanceHistory[[#This Row],[ProgramCode]]&amp;": "&amp;Tbl_BalanceHistory[[#This Row],[Program Name]]</f>
        <v>430: State Health Services</v>
      </c>
      <c r="O3506" s="3" t="s">
        <v>886</v>
      </c>
      <c r="P3506" s="1" t="str">
        <f>IF(Tbl_BalanceHistory[[#This Row],[FundCode]]="0100","GF",IF(Tbl_BalanceHistory[[#This Row],[FundCode]]="01000","GF","Hi Ed / OCR"))</f>
        <v>GF</v>
      </c>
      <c r="Q3506" s="5">
        <v>17602864</v>
      </c>
      <c r="R3506" s="5">
        <v>17602864</v>
      </c>
      <c r="S3506" s="5">
        <v>0</v>
      </c>
      <c r="T3506" s="5">
        <v>0</v>
      </c>
      <c r="U3506" s="3"/>
      <c r="V3506" s="5">
        <v>0</v>
      </c>
      <c r="W3506" s="5">
        <v>0</v>
      </c>
      <c r="X3506" s="5"/>
      <c r="Y3506" s="5"/>
      <c r="Z3506" s="5">
        <f>Tbl_BalanceHistory[[#This Row],[Discretionary Recommended - Pre 2022]]+Tbl_BalanceHistory[[#This Row],[Discretionary Balance Recommended: Policy]]+Tbl_BalanceHistory[[#This Row],[Discretionary Balance Recommended: Commitments]]</f>
        <v>0</v>
      </c>
      <c r="AA3506" s="5">
        <f>Tbl_BalanceHistory[[#This Row],[Discretionary Balance]]-Tbl_BalanceHistory[[#This Row],[Discretionary Reappropriation]]</f>
        <v>0</v>
      </c>
      <c r="AB3506" s="2"/>
      <c r="AC3506" s="2"/>
      <c r="AD3506" s="2"/>
      <c r="AE3506" s="2"/>
    </row>
    <row r="3507" spans="1:31" ht="45" x14ac:dyDescent="0.25">
      <c r="A3507" s="2" t="s">
        <v>577</v>
      </c>
      <c r="B3507" s="3">
        <v>9</v>
      </c>
      <c r="C3507" s="3">
        <v>792</v>
      </c>
      <c r="D3507" s="3" t="s">
        <v>633</v>
      </c>
      <c r="E3507" s="3" t="str">
        <f>_xlfn.XLOOKUP(Tbl_BalanceHistory[[#This Row],[RespAgy]],Tbl_Agencies[Agy Code],Tbl_Agencies[Agy Sort])</f>
        <v>140000</v>
      </c>
      <c r="F3507" s="2" t="str">
        <f>Tbl_BalanceHistory[[#This Row],[RespAgy]]&amp;": "&amp;Tbl_BalanceHistory[[#This Row],[RespAgency]]</f>
        <v>792: Mental Health Treatment Centers</v>
      </c>
      <c r="G3507" s="3">
        <v>729</v>
      </c>
      <c r="H3507" s="3" t="s">
        <v>1326</v>
      </c>
      <c r="I3507" s="3">
        <f>_xlfn.XLOOKUP(Tbl_BalanceHistory[[#This Row],[AgyCode]],Tbl_Agencies[Agy Code],Tbl_Agencies[Agy Sort])</f>
        <v>0</v>
      </c>
      <c r="J3507" s="2" t="str">
        <f>Tbl_BalanceHistory[[#This Row],[AgyCode]]&amp;": "&amp;Tbl_BalanceHistory[[#This Row],[Agency Name]]</f>
        <v>729: Piedmont Geriatric Hospital</v>
      </c>
      <c r="K3507" s="1">
        <v>2021</v>
      </c>
      <c r="L3507" s="3">
        <v>430</v>
      </c>
      <c r="M3507" s="3" t="s">
        <v>454</v>
      </c>
      <c r="N3507" s="2" t="str">
        <f>Tbl_BalanceHistory[[#This Row],[ProgramCode]]&amp;": "&amp;Tbl_BalanceHistory[[#This Row],[Program Name]]</f>
        <v>430: State Health Services</v>
      </c>
      <c r="O3507" s="3" t="s">
        <v>886</v>
      </c>
      <c r="P3507" s="1" t="str">
        <f>IF(Tbl_BalanceHistory[[#This Row],[FundCode]]="0100","GF",IF(Tbl_BalanceHistory[[#This Row],[FundCode]]="01000","GF","Hi Ed / OCR"))</f>
        <v>GF</v>
      </c>
      <c r="Q3507" s="5">
        <v>19262682</v>
      </c>
      <c r="R3507" s="5">
        <v>19262682</v>
      </c>
      <c r="S3507" s="5">
        <v>0</v>
      </c>
      <c r="T3507" s="5">
        <v>0</v>
      </c>
      <c r="U3507" s="3"/>
      <c r="V3507" s="5">
        <v>0</v>
      </c>
      <c r="W3507" s="5">
        <v>0</v>
      </c>
      <c r="X3507" s="5"/>
      <c r="Y3507" s="5"/>
      <c r="Z3507" s="5">
        <f>Tbl_BalanceHistory[[#This Row],[Discretionary Recommended - Pre 2022]]+Tbl_BalanceHistory[[#This Row],[Discretionary Balance Recommended: Policy]]+Tbl_BalanceHistory[[#This Row],[Discretionary Balance Recommended: Commitments]]</f>
        <v>0</v>
      </c>
      <c r="AA3507" s="5">
        <f>Tbl_BalanceHistory[[#This Row],[Discretionary Balance]]-Tbl_BalanceHistory[[#This Row],[Discretionary Reappropriation]]</f>
        <v>0</v>
      </c>
      <c r="AB3507" s="2"/>
      <c r="AC3507" s="2"/>
      <c r="AD3507" s="2"/>
      <c r="AE3507" s="2"/>
    </row>
    <row r="3508" spans="1:31" ht="45" x14ac:dyDescent="0.25">
      <c r="A3508" s="2" t="s">
        <v>577</v>
      </c>
      <c r="B3508" s="3">
        <v>9</v>
      </c>
      <c r="C3508" s="3">
        <v>792</v>
      </c>
      <c r="D3508" s="3" t="s">
        <v>633</v>
      </c>
      <c r="E3508" s="3" t="str">
        <f>_xlfn.XLOOKUP(Tbl_BalanceHistory[[#This Row],[RespAgy]],Tbl_Agencies[Agy Code],Tbl_Agencies[Agy Sort])</f>
        <v>140000</v>
      </c>
      <c r="F3508" s="2" t="str">
        <f>Tbl_BalanceHistory[[#This Row],[RespAgy]]&amp;": "&amp;Tbl_BalanceHistory[[#This Row],[RespAgency]]</f>
        <v>792: Mental Health Treatment Centers</v>
      </c>
      <c r="G3508" s="3">
        <v>729</v>
      </c>
      <c r="H3508" s="3" t="s">
        <v>1326</v>
      </c>
      <c r="I3508" s="3">
        <f>_xlfn.XLOOKUP(Tbl_BalanceHistory[[#This Row],[AgyCode]],Tbl_Agencies[Agy Code],Tbl_Agencies[Agy Sort])</f>
        <v>0</v>
      </c>
      <c r="J3508" s="2" t="str">
        <f>Tbl_BalanceHistory[[#This Row],[AgyCode]]&amp;": "&amp;Tbl_BalanceHistory[[#This Row],[Agency Name]]</f>
        <v>729: Piedmont Geriatric Hospital</v>
      </c>
      <c r="K3508" s="1">
        <v>2022</v>
      </c>
      <c r="L3508" s="3">
        <v>430</v>
      </c>
      <c r="M3508" s="3" t="s">
        <v>454</v>
      </c>
      <c r="N3508" s="2" t="str">
        <f>Tbl_BalanceHistory[[#This Row],[ProgramCode]]&amp;": "&amp;Tbl_BalanceHistory[[#This Row],[Program Name]]</f>
        <v>430: State Health Services</v>
      </c>
      <c r="O3508" s="3" t="s">
        <v>886</v>
      </c>
      <c r="P3508" s="1" t="str">
        <f>IF(Tbl_BalanceHistory[[#This Row],[FundCode]]="0100","GF",IF(Tbl_BalanceHistory[[#This Row],[FundCode]]="01000","GF","Hi Ed / OCR"))</f>
        <v>GF</v>
      </c>
      <c r="Q3508" s="5">
        <v>20360565</v>
      </c>
      <c r="R3508" s="5">
        <v>19432484</v>
      </c>
      <c r="S3508" s="5">
        <v>928081</v>
      </c>
      <c r="T3508" s="5">
        <v>0</v>
      </c>
      <c r="U3508" s="3"/>
      <c r="V3508" s="5">
        <v>928081</v>
      </c>
      <c r="W3508" s="5"/>
      <c r="X3508" s="5">
        <v>0</v>
      </c>
      <c r="Y3508" s="5">
        <v>928081</v>
      </c>
      <c r="Z3508" s="5">
        <f>Tbl_BalanceHistory[[#This Row],[Discretionary Recommended - Pre 2022]]+Tbl_BalanceHistory[[#This Row],[Discretionary Balance Recommended: Policy]]+Tbl_BalanceHistory[[#This Row],[Discretionary Balance Recommended: Commitments]]</f>
        <v>928081</v>
      </c>
      <c r="AA3508" s="5">
        <f>Tbl_BalanceHistory[[#This Row],[Discretionary Balance]]-Tbl_BalanceHistory[[#This Row],[Discretionary Reappropriation]]</f>
        <v>0</v>
      </c>
      <c r="AB3508" s="2"/>
      <c r="AC3508" s="2"/>
      <c r="AD3508" s="2" t="s">
        <v>2081</v>
      </c>
      <c r="AE3508" s="2"/>
    </row>
    <row r="3509" spans="1:31" ht="45" x14ac:dyDescent="0.25">
      <c r="A3509" s="2" t="s">
        <v>2025</v>
      </c>
      <c r="B3509" s="3">
        <v>9</v>
      </c>
      <c r="C3509" s="3">
        <v>792</v>
      </c>
      <c r="D3509" s="3" t="s">
        <v>633</v>
      </c>
      <c r="E3509" s="3" t="str">
        <f>_xlfn.XLOOKUP(Tbl_BalanceHistory[[#This Row],[RespAgy]],Tbl_Agencies[Agy Code],Tbl_Agencies[Agy Sort])</f>
        <v>140000</v>
      </c>
      <c r="F3509" s="2" t="str">
        <f>Tbl_BalanceHistory[[#This Row],[RespAgy]]&amp;": "&amp;Tbl_BalanceHistory[[#This Row],[RespAgency]]</f>
        <v>792: Mental Health Treatment Centers</v>
      </c>
      <c r="G3509" s="3">
        <v>729</v>
      </c>
      <c r="H3509" s="3" t="s">
        <v>1326</v>
      </c>
      <c r="I3509" s="3">
        <f>_xlfn.XLOOKUP(Tbl_BalanceHistory[[#This Row],[AgyCode]],Tbl_Agencies[Agy Code],Tbl_Agencies[Agy Sort])</f>
        <v>0</v>
      </c>
      <c r="J3509" s="2" t="str">
        <f>Tbl_BalanceHistory[[#This Row],[AgyCode]]&amp;": "&amp;Tbl_BalanceHistory[[#This Row],[Agency Name]]</f>
        <v>729: Piedmont Geriatric Hospital</v>
      </c>
      <c r="K3509" s="1">
        <v>2014</v>
      </c>
      <c r="L3509" s="3">
        <v>498</v>
      </c>
      <c r="M3509" s="3" t="s">
        <v>639</v>
      </c>
      <c r="N3509" s="2" t="str">
        <f>Tbl_BalanceHistory[[#This Row],[ProgramCode]]&amp;": "&amp;Tbl_BalanceHistory[[#This Row],[Program Name]]</f>
        <v>498: Facility Administrative and Support Services</v>
      </c>
      <c r="O3509" s="3" t="s">
        <v>1730</v>
      </c>
      <c r="P3509" s="1" t="str">
        <f>IF(Tbl_BalanceHistory[[#This Row],[FundCode]]="0100","GF",IF(Tbl_BalanceHistory[[#This Row],[FundCode]]="01000","GF","Hi Ed / OCR"))</f>
        <v>GF</v>
      </c>
      <c r="Q3509" s="5">
        <v>1043155</v>
      </c>
      <c r="R3509" s="5">
        <v>1043155</v>
      </c>
      <c r="S3509" s="5">
        <v>0</v>
      </c>
      <c r="T3509" s="5">
        <v>0</v>
      </c>
      <c r="U3509" s="3"/>
      <c r="V3509" s="5">
        <v>0</v>
      </c>
      <c r="W3509" s="5">
        <v>0</v>
      </c>
      <c r="X3509" s="5"/>
      <c r="Y3509" s="5"/>
      <c r="Z3509" s="5">
        <f>Tbl_BalanceHistory[[#This Row],[Discretionary Recommended - Pre 2022]]+Tbl_BalanceHistory[[#This Row],[Discretionary Balance Recommended: Policy]]+Tbl_BalanceHistory[[#This Row],[Discretionary Balance Recommended: Commitments]]</f>
        <v>0</v>
      </c>
      <c r="AA3509" s="5">
        <f>Tbl_BalanceHistory[[#This Row],[Discretionary Balance]]-Tbl_BalanceHistory[[#This Row],[Discretionary Reappropriation]]</f>
        <v>0</v>
      </c>
      <c r="AB3509" s="2"/>
      <c r="AC3509" s="2"/>
      <c r="AD3509" s="2"/>
      <c r="AE3509" s="2"/>
    </row>
    <row r="3510" spans="1:31" ht="45" x14ac:dyDescent="0.25">
      <c r="A3510" s="2" t="s">
        <v>2025</v>
      </c>
      <c r="B3510" s="3">
        <v>9</v>
      </c>
      <c r="C3510" s="3">
        <v>792</v>
      </c>
      <c r="D3510" s="3" t="s">
        <v>633</v>
      </c>
      <c r="E3510" s="3" t="str">
        <f>_xlfn.XLOOKUP(Tbl_BalanceHistory[[#This Row],[RespAgy]],Tbl_Agencies[Agy Code],Tbl_Agencies[Agy Sort])</f>
        <v>140000</v>
      </c>
      <c r="F3510" s="2" t="str">
        <f>Tbl_BalanceHistory[[#This Row],[RespAgy]]&amp;": "&amp;Tbl_BalanceHistory[[#This Row],[RespAgency]]</f>
        <v>792: Mental Health Treatment Centers</v>
      </c>
      <c r="G3510" s="3">
        <v>729</v>
      </c>
      <c r="H3510" s="3" t="s">
        <v>1326</v>
      </c>
      <c r="I3510" s="3">
        <f>_xlfn.XLOOKUP(Tbl_BalanceHistory[[#This Row],[AgyCode]],Tbl_Agencies[Agy Code],Tbl_Agencies[Agy Sort])</f>
        <v>0</v>
      </c>
      <c r="J3510" s="2" t="str">
        <f>Tbl_BalanceHistory[[#This Row],[AgyCode]]&amp;": "&amp;Tbl_BalanceHistory[[#This Row],[Agency Name]]</f>
        <v>729: Piedmont Geriatric Hospital</v>
      </c>
      <c r="K3510" s="1">
        <v>2015</v>
      </c>
      <c r="L3510" s="3">
        <v>498</v>
      </c>
      <c r="M3510" s="3" t="s">
        <v>639</v>
      </c>
      <c r="N3510" s="2" t="str">
        <f>Tbl_BalanceHistory[[#This Row],[ProgramCode]]&amp;": "&amp;Tbl_BalanceHistory[[#This Row],[Program Name]]</f>
        <v>498: Facility Administrative and Support Services</v>
      </c>
      <c r="O3510" s="3" t="s">
        <v>1730</v>
      </c>
      <c r="P3510" s="1" t="str">
        <f>IF(Tbl_BalanceHistory[[#This Row],[FundCode]]="0100","GF",IF(Tbl_BalanceHistory[[#This Row],[FundCode]]="01000","GF","Hi Ed / OCR"))</f>
        <v>GF</v>
      </c>
      <c r="Q3510" s="5">
        <v>2580065</v>
      </c>
      <c r="R3510" s="5">
        <v>2580065</v>
      </c>
      <c r="S3510" s="5">
        <v>0</v>
      </c>
      <c r="T3510" s="5">
        <v>0</v>
      </c>
      <c r="U3510" s="3"/>
      <c r="V3510" s="5">
        <v>0</v>
      </c>
      <c r="W3510" s="5">
        <v>0</v>
      </c>
      <c r="X3510" s="5"/>
      <c r="Y3510" s="5"/>
      <c r="Z3510" s="5">
        <f>Tbl_BalanceHistory[[#This Row],[Discretionary Recommended - Pre 2022]]+Tbl_BalanceHistory[[#This Row],[Discretionary Balance Recommended: Policy]]+Tbl_BalanceHistory[[#This Row],[Discretionary Balance Recommended: Commitments]]</f>
        <v>0</v>
      </c>
      <c r="AA3510" s="5">
        <f>Tbl_BalanceHistory[[#This Row],[Discretionary Balance]]-Tbl_BalanceHistory[[#This Row],[Discretionary Reappropriation]]</f>
        <v>0</v>
      </c>
      <c r="AB3510" s="2"/>
      <c r="AC3510" s="2"/>
      <c r="AD3510" s="2"/>
      <c r="AE3510" s="2"/>
    </row>
    <row r="3511" spans="1:31" ht="45" x14ac:dyDescent="0.25">
      <c r="A3511" s="2" t="s">
        <v>2025</v>
      </c>
      <c r="B3511" s="3">
        <v>9</v>
      </c>
      <c r="C3511" s="3">
        <v>792</v>
      </c>
      <c r="D3511" s="3" t="s">
        <v>633</v>
      </c>
      <c r="E3511" s="3" t="str">
        <f>_xlfn.XLOOKUP(Tbl_BalanceHistory[[#This Row],[RespAgy]],Tbl_Agencies[Agy Code],Tbl_Agencies[Agy Sort])</f>
        <v>140000</v>
      </c>
      <c r="F3511" s="2" t="str">
        <f>Tbl_BalanceHistory[[#This Row],[RespAgy]]&amp;": "&amp;Tbl_BalanceHistory[[#This Row],[RespAgency]]</f>
        <v>792: Mental Health Treatment Centers</v>
      </c>
      <c r="G3511" s="3">
        <v>729</v>
      </c>
      <c r="H3511" s="3" t="s">
        <v>1326</v>
      </c>
      <c r="I3511" s="3">
        <f>_xlfn.XLOOKUP(Tbl_BalanceHistory[[#This Row],[AgyCode]],Tbl_Agencies[Agy Code],Tbl_Agencies[Agy Sort])</f>
        <v>0</v>
      </c>
      <c r="J3511" s="2" t="str">
        <f>Tbl_BalanceHistory[[#This Row],[AgyCode]]&amp;": "&amp;Tbl_BalanceHistory[[#This Row],[Agency Name]]</f>
        <v>729: Piedmont Geriatric Hospital</v>
      </c>
      <c r="K3511" s="1">
        <v>2016</v>
      </c>
      <c r="L3511" s="3">
        <v>498</v>
      </c>
      <c r="M3511" s="3" t="s">
        <v>639</v>
      </c>
      <c r="N3511" s="2" t="str">
        <f>Tbl_BalanceHistory[[#This Row],[ProgramCode]]&amp;": "&amp;Tbl_BalanceHistory[[#This Row],[Program Name]]</f>
        <v>498: Facility Administrative and Support Services</v>
      </c>
      <c r="O3511" s="3" t="s">
        <v>1730</v>
      </c>
      <c r="P3511" s="1" t="str">
        <f>IF(Tbl_BalanceHistory[[#This Row],[FundCode]]="0100","GF",IF(Tbl_BalanceHistory[[#This Row],[FundCode]]="01000","GF","Hi Ed / OCR"))</f>
        <v>GF</v>
      </c>
      <c r="Q3511" s="5">
        <v>3005000</v>
      </c>
      <c r="R3511" s="5">
        <v>3005000</v>
      </c>
      <c r="S3511" s="5">
        <v>0</v>
      </c>
      <c r="T3511" s="5">
        <v>0</v>
      </c>
      <c r="U3511" s="3"/>
      <c r="V3511" s="5">
        <v>0</v>
      </c>
      <c r="W3511" s="5">
        <v>0</v>
      </c>
      <c r="X3511" s="5"/>
      <c r="Y3511" s="5"/>
      <c r="Z3511" s="5">
        <f>Tbl_BalanceHistory[[#This Row],[Discretionary Recommended - Pre 2022]]+Tbl_BalanceHistory[[#This Row],[Discretionary Balance Recommended: Policy]]+Tbl_BalanceHistory[[#This Row],[Discretionary Balance Recommended: Commitments]]</f>
        <v>0</v>
      </c>
      <c r="AA3511" s="5">
        <f>Tbl_BalanceHistory[[#This Row],[Discretionary Balance]]-Tbl_BalanceHistory[[#This Row],[Discretionary Reappropriation]]</f>
        <v>0</v>
      </c>
      <c r="AB3511" s="2"/>
      <c r="AC3511" s="2"/>
      <c r="AD3511" s="2"/>
      <c r="AE3511" s="2"/>
    </row>
    <row r="3512" spans="1:31" ht="45" x14ac:dyDescent="0.25">
      <c r="A3512" s="2" t="s">
        <v>2025</v>
      </c>
      <c r="B3512" s="3">
        <v>9</v>
      </c>
      <c r="C3512" s="3">
        <v>792</v>
      </c>
      <c r="D3512" s="3" t="s">
        <v>633</v>
      </c>
      <c r="E3512" s="3" t="str">
        <f>_xlfn.XLOOKUP(Tbl_BalanceHistory[[#This Row],[RespAgy]],Tbl_Agencies[Agy Code],Tbl_Agencies[Agy Sort])</f>
        <v>140000</v>
      </c>
      <c r="F3512" s="2" t="str">
        <f>Tbl_BalanceHistory[[#This Row],[RespAgy]]&amp;": "&amp;Tbl_BalanceHistory[[#This Row],[RespAgency]]</f>
        <v>792: Mental Health Treatment Centers</v>
      </c>
      <c r="G3512" s="3">
        <v>729</v>
      </c>
      <c r="H3512" s="3" t="s">
        <v>1326</v>
      </c>
      <c r="I3512" s="3">
        <f>_xlfn.XLOOKUP(Tbl_BalanceHistory[[#This Row],[AgyCode]],Tbl_Agencies[Agy Code],Tbl_Agencies[Agy Sort])</f>
        <v>0</v>
      </c>
      <c r="J3512" s="2" t="str">
        <f>Tbl_BalanceHistory[[#This Row],[AgyCode]]&amp;": "&amp;Tbl_BalanceHistory[[#This Row],[Agency Name]]</f>
        <v>729: Piedmont Geriatric Hospital</v>
      </c>
      <c r="K3512" s="1">
        <v>2017</v>
      </c>
      <c r="L3512" s="3">
        <v>498</v>
      </c>
      <c r="M3512" s="3" t="s">
        <v>639</v>
      </c>
      <c r="N3512" s="2" t="str">
        <f>Tbl_BalanceHistory[[#This Row],[ProgramCode]]&amp;": "&amp;Tbl_BalanceHistory[[#This Row],[Program Name]]</f>
        <v>498: Facility Administrative and Support Services</v>
      </c>
      <c r="O3512" s="3" t="s">
        <v>886</v>
      </c>
      <c r="P3512" s="1" t="str">
        <f>IF(Tbl_BalanceHistory[[#This Row],[FundCode]]="0100","GF",IF(Tbl_BalanceHistory[[#This Row],[FundCode]]="01000","GF","Hi Ed / OCR"))</f>
        <v>GF</v>
      </c>
      <c r="Q3512" s="5">
        <v>5011912</v>
      </c>
      <c r="R3512" s="5">
        <v>5011912</v>
      </c>
      <c r="S3512" s="5">
        <v>0</v>
      </c>
      <c r="T3512" s="5">
        <v>0</v>
      </c>
      <c r="U3512" s="3"/>
      <c r="V3512" s="5">
        <v>0</v>
      </c>
      <c r="W3512" s="5">
        <v>0</v>
      </c>
      <c r="X3512" s="5"/>
      <c r="Y3512" s="5"/>
      <c r="Z3512" s="5">
        <f>Tbl_BalanceHistory[[#This Row],[Discretionary Recommended - Pre 2022]]+Tbl_BalanceHistory[[#This Row],[Discretionary Balance Recommended: Policy]]+Tbl_BalanceHistory[[#This Row],[Discretionary Balance Recommended: Commitments]]</f>
        <v>0</v>
      </c>
      <c r="AA3512" s="5">
        <f>Tbl_BalanceHistory[[#This Row],[Discretionary Balance]]-Tbl_BalanceHistory[[#This Row],[Discretionary Reappropriation]]</f>
        <v>0</v>
      </c>
      <c r="AB3512" s="2"/>
      <c r="AC3512" s="2"/>
      <c r="AD3512" s="2"/>
      <c r="AE3512" s="2"/>
    </row>
    <row r="3513" spans="1:31" ht="45" x14ac:dyDescent="0.25">
      <c r="A3513" s="2" t="s">
        <v>2025</v>
      </c>
      <c r="B3513" s="3">
        <v>9</v>
      </c>
      <c r="C3513" s="3">
        <v>792</v>
      </c>
      <c r="D3513" s="3" t="s">
        <v>633</v>
      </c>
      <c r="E3513" s="3" t="str">
        <f>_xlfn.XLOOKUP(Tbl_BalanceHistory[[#This Row],[RespAgy]],Tbl_Agencies[Agy Code],Tbl_Agencies[Agy Sort])</f>
        <v>140000</v>
      </c>
      <c r="F3513" s="2" t="str">
        <f>Tbl_BalanceHistory[[#This Row],[RespAgy]]&amp;": "&amp;Tbl_BalanceHistory[[#This Row],[RespAgency]]</f>
        <v>792: Mental Health Treatment Centers</v>
      </c>
      <c r="G3513" s="3">
        <v>729</v>
      </c>
      <c r="H3513" s="3" t="s">
        <v>1326</v>
      </c>
      <c r="I3513" s="3">
        <f>_xlfn.XLOOKUP(Tbl_BalanceHistory[[#This Row],[AgyCode]],Tbl_Agencies[Agy Code],Tbl_Agencies[Agy Sort])</f>
        <v>0</v>
      </c>
      <c r="J3513" s="2" t="str">
        <f>Tbl_BalanceHistory[[#This Row],[AgyCode]]&amp;": "&amp;Tbl_BalanceHistory[[#This Row],[Agency Name]]</f>
        <v>729: Piedmont Geriatric Hospital</v>
      </c>
      <c r="K3513" s="1">
        <v>2018</v>
      </c>
      <c r="L3513" s="3">
        <v>498</v>
      </c>
      <c r="M3513" s="3" t="s">
        <v>639</v>
      </c>
      <c r="N3513" s="2" t="str">
        <f>Tbl_BalanceHistory[[#This Row],[ProgramCode]]&amp;": "&amp;Tbl_BalanceHistory[[#This Row],[Program Name]]</f>
        <v>498: Facility Administrative and Support Services</v>
      </c>
      <c r="O3513" s="3" t="s">
        <v>886</v>
      </c>
      <c r="P3513" s="1" t="str">
        <f>IF(Tbl_BalanceHistory[[#This Row],[FundCode]]="0100","GF",IF(Tbl_BalanceHistory[[#This Row],[FundCode]]="01000","GF","Hi Ed / OCR"))</f>
        <v>GF</v>
      </c>
      <c r="Q3513" s="5">
        <v>4323483</v>
      </c>
      <c r="R3513" s="5">
        <v>4323483</v>
      </c>
      <c r="S3513" s="5">
        <v>0</v>
      </c>
      <c r="T3513" s="5">
        <v>0</v>
      </c>
      <c r="U3513" s="3"/>
      <c r="V3513" s="5">
        <v>0</v>
      </c>
      <c r="W3513" s="5">
        <v>0</v>
      </c>
      <c r="X3513" s="5"/>
      <c r="Y3513" s="5"/>
      <c r="Z3513" s="5">
        <f>Tbl_BalanceHistory[[#This Row],[Discretionary Recommended - Pre 2022]]+Tbl_BalanceHistory[[#This Row],[Discretionary Balance Recommended: Policy]]+Tbl_BalanceHistory[[#This Row],[Discretionary Balance Recommended: Commitments]]</f>
        <v>0</v>
      </c>
      <c r="AA3513" s="5">
        <f>Tbl_BalanceHistory[[#This Row],[Discretionary Balance]]-Tbl_BalanceHistory[[#This Row],[Discretionary Reappropriation]]</f>
        <v>0</v>
      </c>
      <c r="AB3513" s="2"/>
      <c r="AC3513" s="2"/>
      <c r="AD3513" s="2"/>
      <c r="AE3513" s="2"/>
    </row>
    <row r="3514" spans="1:31" ht="45" x14ac:dyDescent="0.25">
      <c r="A3514" s="2" t="s">
        <v>2025</v>
      </c>
      <c r="B3514" s="3">
        <v>9</v>
      </c>
      <c r="C3514" s="3">
        <v>792</v>
      </c>
      <c r="D3514" s="3" t="s">
        <v>633</v>
      </c>
      <c r="E3514" s="3" t="str">
        <f>_xlfn.XLOOKUP(Tbl_BalanceHistory[[#This Row],[RespAgy]],Tbl_Agencies[Agy Code],Tbl_Agencies[Agy Sort])</f>
        <v>140000</v>
      </c>
      <c r="F3514" s="2" t="str">
        <f>Tbl_BalanceHistory[[#This Row],[RespAgy]]&amp;": "&amp;Tbl_BalanceHistory[[#This Row],[RespAgency]]</f>
        <v>792: Mental Health Treatment Centers</v>
      </c>
      <c r="G3514" s="3">
        <v>729</v>
      </c>
      <c r="H3514" s="3" t="s">
        <v>1326</v>
      </c>
      <c r="I3514" s="3">
        <f>_xlfn.XLOOKUP(Tbl_BalanceHistory[[#This Row],[AgyCode]],Tbl_Agencies[Agy Code],Tbl_Agencies[Agy Sort])</f>
        <v>0</v>
      </c>
      <c r="J3514" s="2" t="str">
        <f>Tbl_BalanceHistory[[#This Row],[AgyCode]]&amp;": "&amp;Tbl_BalanceHistory[[#This Row],[Agency Name]]</f>
        <v>729: Piedmont Geriatric Hospital</v>
      </c>
      <c r="K3514" s="1">
        <v>2019</v>
      </c>
      <c r="L3514" s="3">
        <v>498</v>
      </c>
      <c r="M3514" s="3" t="s">
        <v>639</v>
      </c>
      <c r="N3514" s="2" t="str">
        <f>Tbl_BalanceHistory[[#This Row],[ProgramCode]]&amp;": "&amp;Tbl_BalanceHistory[[#This Row],[Program Name]]</f>
        <v>498: Facility Administrative and Support Services</v>
      </c>
      <c r="O3514" s="3" t="s">
        <v>886</v>
      </c>
      <c r="P3514" s="1" t="str">
        <f>IF(Tbl_BalanceHistory[[#This Row],[FundCode]]="0100","GF",IF(Tbl_BalanceHistory[[#This Row],[FundCode]]="01000","GF","Hi Ed / OCR"))</f>
        <v>GF</v>
      </c>
      <c r="Q3514" s="5">
        <v>4536464</v>
      </c>
      <c r="R3514" s="5">
        <v>4536464</v>
      </c>
      <c r="S3514" s="5">
        <v>0</v>
      </c>
      <c r="T3514" s="5">
        <v>0</v>
      </c>
      <c r="U3514" s="3"/>
      <c r="V3514" s="5">
        <v>0</v>
      </c>
      <c r="W3514" s="5">
        <v>0</v>
      </c>
      <c r="X3514" s="5"/>
      <c r="Y3514" s="5"/>
      <c r="Z3514" s="5">
        <f>Tbl_BalanceHistory[[#This Row],[Discretionary Recommended - Pre 2022]]+Tbl_BalanceHistory[[#This Row],[Discretionary Balance Recommended: Policy]]+Tbl_BalanceHistory[[#This Row],[Discretionary Balance Recommended: Commitments]]</f>
        <v>0</v>
      </c>
      <c r="AA3514" s="5">
        <f>Tbl_BalanceHistory[[#This Row],[Discretionary Balance]]-Tbl_BalanceHistory[[#This Row],[Discretionary Reappropriation]]</f>
        <v>0</v>
      </c>
      <c r="AB3514" s="2"/>
      <c r="AC3514" s="2"/>
      <c r="AD3514" s="2"/>
      <c r="AE3514" s="2"/>
    </row>
    <row r="3515" spans="1:31" ht="45" x14ac:dyDescent="0.25">
      <c r="A3515" s="2" t="s">
        <v>577</v>
      </c>
      <c r="B3515" s="3">
        <v>9</v>
      </c>
      <c r="C3515" s="3">
        <v>792</v>
      </c>
      <c r="D3515" s="3" t="s">
        <v>633</v>
      </c>
      <c r="E3515" s="3" t="str">
        <f>_xlfn.XLOOKUP(Tbl_BalanceHistory[[#This Row],[RespAgy]],Tbl_Agencies[Agy Code],Tbl_Agencies[Agy Sort])</f>
        <v>140000</v>
      </c>
      <c r="F3515" s="2" t="str">
        <f>Tbl_BalanceHistory[[#This Row],[RespAgy]]&amp;": "&amp;Tbl_BalanceHistory[[#This Row],[RespAgency]]</f>
        <v>792: Mental Health Treatment Centers</v>
      </c>
      <c r="G3515" s="3">
        <v>729</v>
      </c>
      <c r="H3515" s="3" t="s">
        <v>1326</v>
      </c>
      <c r="I3515" s="3">
        <f>_xlfn.XLOOKUP(Tbl_BalanceHistory[[#This Row],[AgyCode]],Tbl_Agencies[Agy Code],Tbl_Agencies[Agy Sort])</f>
        <v>0</v>
      </c>
      <c r="J3515" s="2" t="str">
        <f>Tbl_BalanceHistory[[#This Row],[AgyCode]]&amp;": "&amp;Tbl_BalanceHistory[[#This Row],[Agency Name]]</f>
        <v>729: Piedmont Geriatric Hospital</v>
      </c>
      <c r="K3515" s="1">
        <v>2020</v>
      </c>
      <c r="L3515" s="3">
        <v>498</v>
      </c>
      <c r="M3515" s="3" t="s">
        <v>639</v>
      </c>
      <c r="N3515" s="2" t="str">
        <f>Tbl_BalanceHistory[[#This Row],[ProgramCode]]&amp;": "&amp;Tbl_BalanceHistory[[#This Row],[Program Name]]</f>
        <v>498: Facility Administrative and Support Services</v>
      </c>
      <c r="O3515" s="3" t="s">
        <v>886</v>
      </c>
      <c r="P3515" s="1" t="str">
        <f>IF(Tbl_BalanceHistory[[#This Row],[FundCode]]="0100","GF",IF(Tbl_BalanceHistory[[#This Row],[FundCode]]="01000","GF","Hi Ed / OCR"))</f>
        <v>GF</v>
      </c>
      <c r="Q3515" s="5">
        <v>12902558</v>
      </c>
      <c r="R3515" s="5">
        <v>12902558</v>
      </c>
      <c r="S3515" s="5">
        <v>0</v>
      </c>
      <c r="T3515" s="5">
        <v>0</v>
      </c>
      <c r="U3515" s="3"/>
      <c r="V3515" s="5">
        <v>0</v>
      </c>
      <c r="W3515" s="5">
        <v>0</v>
      </c>
      <c r="X3515" s="5"/>
      <c r="Y3515" s="5"/>
      <c r="Z3515" s="5">
        <f>Tbl_BalanceHistory[[#This Row],[Discretionary Recommended - Pre 2022]]+Tbl_BalanceHistory[[#This Row],[Discretionary Balance Recommended: Policy]]+Tbl_BalanceHistory[[#This Row],[Discretionary Balance Recommended: Commitments]]</f>
        <v>0</v>
      </c>
      <c r="AA3515" s="5">
        <f>Tbl_BalanceHistory[[#This Row],[Discretionary Balance]]-Tbl_BalanceHistory[[#This Row],[Discretionary Reappropriation]]</f>
        <v>0</v>
      </c>
      <c r="AB3515" s="2"/>
      <c r="AC3515" s="2"/>
      <c r="AD3515" s="2"/>
      <c r="AE3515" s="2"/>
    </row>
    <row r="3516" spans="1:31" ht="45" x14ac:dyDescent="0.25">
      <c r="A3516" s="2" t="s">
        <v>577</v>
      </c>
      <c r="B3516" s="3">
        <v>9</v>
      </c>
      <c r="C3516" s="3">
        <v>792</v>
      </c>
      <c r="D3516" s="3" t="s">
        <v>633</v>
      </c>
      <c r="E3516" s="3" t="str">
        <f>_xlfn.XLOOKUP(Tbl_BalanceHistory[[#This Row],[RespAgy]],Tbl_Agencies[Agy Code],Tbl_Agencies[Agy Sort])</f>
        <v>140000</v>
      </c>
      <c r="F3516" s="2" t="str">
        <f>Tbl_BalanceHistory[[#This Row],[RespAgy]]&amp;": "&amp;Tbl_BalanceHistory[[#This Row],[RespAgency]]</f>
        <v>792: Mental Health Treatment Centers</v>
      </c>
      <c r="G3516" s="3">
        <v>729</v>
      </c>
      <c r="H3516" s="3" t="s">
        <v>1326</v>
      </c>
      <c r="I3516" s="3">
        <f>_xlfn.XLOOKUP(Tbl_BalanceHistory[[#This Row],[AgyCode]],Tbl_Agencies[Agy Code],Tbl_Agencies[Agy Sort])</f>
        <v>0</v>
      </c>
      <c r="J3516" s="2" t="str">
        <f>Tbl_BalanceHistory[[#This Row],[AgyCode]]&amp;": "&amp;Tbl_BalanceHistory[[#This Row],[Agency Name]]</f>
        <v>729: Piedmont Geriatric Hospital</v>
      </c>
      <c r="K3516" s="1">
        <v>2021</v>
      </c>
      <c r="L3516" s="3">
        <v>498</v>
      </c>
      <c r="M3516" s="3" t="s">
        <v>639</v>
      </c>
      <c r="N3516" s="2" t="str">
        <f>Tbl_BalanceHistory[[#This Row],[ProgramCode]]&amp;": "&amp;Tbl_BalanceHistory[[#This Row],[Program Name]]</f>
        <v>498: Facility Administrative and Support Services</v>
      </c>
      <c r="O3516" s="3" t="s">
        <v>886</v>
      </c>
      <c r="P3516" s="1" t="str">
        <f>IF(Tbl_BalanceHistory[[#This Row],[FundCode]]="0100","GF",IF(Tbl_BalanceHistory[[#This Row],[FundCode]]="01000","GF","Hi Ed / OCR"))</f>
        <v>GF</v>
      </c>
      <c r="Q3516" s="5">
        <v>12195744.880000001</v>
      </c>
      <c r="R3516" s="5">
        <v>12195744.880000001</v>
      </c>
      <c r="S3516" s="5">
        <v>0</v>
      </c>
      <c r="T3516" s="5">
        <v>0</v>
      </c>
      <c r="U3516" s="3"/>
      <c r="V3516" s="5">
        <v>0</v>
      </c>
      <c r="W3516" s="5">
        <v>0</v>
      </c>
      <c r="X3516" s="5"/>
      <c r="Y3516" s="5"/>
      <c r="Z3516" s="5">
        <f>Tbl_BalanceHistory[[#This Row],[Discretionary Recommended - Pre 2022]]+Tbl_BalanceHistory[[#This Row],[Discretionary Balance Recommended: Policy]]+Tbl_BalanceHistory[[#This Row],[Discretionary Balance Recommended: Commitments]]</f>
        <v>0</v>
      </c>
      <c r="AA3516" s="5">
        <f>Tbl_BalanceHistory[[#This Row],[Discretionary Balance]]-Tbl_BalanceHistory[[#This Row],[Discretionary Reappropriation]]</f>
        <v>0</v>
      </c>
      <c r="AB3516" s="2"/>
      <c r="AC3516" s="2"/>
      <c r="AD3516" s="2"/>
      <c r="AE3516" s="2"/>
    </row>
    <row r="3517" spans="1:31" ht="45" x14ac:dyDescent="0.25">
      <c r="A3517" s="2" t="s">
        <v>577</v>
      </c>
      <c r="B3517" s="3">
        <v>9</v>
      </c>
      <c r="C3517" s="3">
        <v>792</v>
      </c>
      <c r="D3517" s="3" t="s">
        <v>633</v>
      </c>
      <c r="E3517" s="3" t="str">
        <f>_xlfn.XLOOKUP(Tbl_BalanceHistory[[#This Row],[RespAgy]],Tbl_Agencies[Agy Code],Tbl_Agencies[Agy Sort])</f>
        <v>140000</v>
      </c>
      <c r="F3517" s="2" t="str">
        <f>Tbl_BalanceHistory[[#This Row],[RespAgy]]&amp;": "&amp;Tbl_BalanceHistory[[#This Row],[RespAgency]]</f>
        <v>792: Mental Health Treatment Centers</v>
      </c>
      <c r="G3517" s="3">
        <v>729</v>
      </c>
      <c r="H3517" s="3" t="s">
        <v>1326</v>
      </c>
      <c r="I3517" s="3">
        <f>_xlfn.XLOOKUP(Tbl_BalanceHistory[[#This Row],[AgyCode]],Tbl_Agencies[Agy Code],Tbl_Agencies[Agy Sort])</f>
        <v>0</v>
      </c>
      <c r="J3517" s="2" t="str">
        <f>Tbl_BalanceHistory[[#This Row],[AgyCode]]&amp;": "&amp;Tbl_BalanceHistory[[#This Row],[Agency Name]]</f>
        <v>729: Piedmont Geriatric Hospital</v>
      </c>
      <c r="K3517" s="1">
        <v>2022</v>
      </c>
      <c r="L3517" s="3">
        <v>498</v>
      </c>
      <c r="M3517" s="3" t="s">
        <v>639</v>
      </c>
      <c r="N3517" s="2" t="str">
        <f>Tbl_BalanceHistory[[#This Row],[ProgramCode]]&amp;": "&amp;Tbl_BalanceHistory[[#This Row],[Program Name]]</f>
        <v>498: Facility Administrative and Support Services</v>
      </c>
      <c r="O3517" s="3" t="s">
        <v>886</v>
      </c>
      <c r="P3517" s="1" t="str">
        <f>IF(Tbl_BalanceHistory[[#This Row],[FundCode]]="0100","GF",IF(Tbl_BalanceHistory[[#This Row],[FundCode]]="01000","GF","Hi Ed / OCR"))</f>
        <v>GF</v>
      </c>
      <c r="Q3517" s="5">
        <v>13798632</v>
      </c>
      <c r="R3517" s="5">
        <v>13798632</v>
      </c>
      <c r="S3517" s="5">
        <v>0</v>
      </c>
      <c r="T3517" s="5">
        <v>0</v>
      </c>
      <c r="U3517" s="3"/>
      <c r="V3517" s="5">
        <v>0</v>
      </c>
      <c r="W3517" s="5"/>
      <c r="X3517" s="5">
        <v>0</v>
      </c>
      <c r="Y3517" s="5">
        <v>0</v>
      </c>
      <c r="Z3517" s="5">
        <f>Tbl_BalanceHistory[[#This Row],[Discretionary Recommended - Pre 2022]]+Tbl_BalanceHistory[[#This Row],[Discretionary Balance Recommended: Policy]]+Tbl_BalanceHistory[[#This Row],[Discretionary Balance Recommended: Commitments]]</f>
        <v>0</v>
      </c>
      <c r="AA3517" s="5">
        <f>Tbl_BalanceHistory[[#This Row],[Discretionary Balance]]-Tbl_BalanceHistory[[#This Row],[Discretionary Reappropriation]]</f>
        <v>0</v>
      </c>
      <c r="AB3517" s="2"/>
      <c r="AC3517" s="2"/>
      <c r="AD3517" s="2"/>
      <c r="AE3517" s="2"/>
    </row>
    <row r="3518" spans="1:31" ht="45" x14ac:dyDescent="0.25">
      <c r="A3518" s="2" t="s">
        <v>2025</v>
      </c>
      <c r="B3518" s="3">
        <v>9</v>
      </c>
      <c r="C3518" s="3">
        <v>792</v>
      </c>
      <c r="D3518" s="3" t="s">
        <v>633</v>
      </c>
      <c r="E3518" s="3" t="str">
        <f>_xlfn.XLOOKUP(Tbl_BalanceHistory[[#This Row],[RespAgy]],Tbl_Agencies[Agy Code],Tbl_Agencies[Agy Sort])</f>
        <v>140000</v>
      </c>
      <c r="F3518" s="2" t="str">
        <f>Tbl_BalanceHistory[[#This Row],[RespAgy]]&amp;": "&amp;Tbl_BalanceHistory[[#This Row],[RespAgency]]</f>
        <v>792: Mental Health Treatment Centers</v>
      </c>
      <c r="G3518" s="3">
        <v>739</v>
      </c>
      <c r="H3518" s="3" t="s">
        <v>1343</v>
      </c>
      <c r="I3518" s="3">
        <f>_xlfn.XLOOKUP(Tbl_BalanceHistory[[#This Row],[AgyCode]],Tbl_Agencies[Agy Code],Tbl_Agencies[Agy Sort])</f>
        <v>0</v>
      </c>
      <c r="J3518" s="2" t="str">
        <f>Tbl_BalanceHistory[[#This Row],[AgyCode]]&amp;": "&amp;Tbl_BalanceHistory[[#This Row],[Agency Name]]</f>
        <v>739: Southern Virginia Mental Health Institute</v>
      </c>
      <c r="K3518" s="1">
        <v>2016</v>
      </c>
      <c r="L3518" s="3">
        <v>421</v>
      </c>
      <c r="M3518" s="3" t="s">
        <v>637</v>
      </c>
      <c r="N3518" s="2" t="str">
        <f>Tbl_BalanceHistory[[#This Row],[ProgramCode]]&amp;": "&amp;Tbl_BalanceHistory[[#This Row],[Program Name]]</f>
        <v>421: Pharmacy Services</v>
      </c>
      <c r="O3518" s="3" t="s">
        <v>1730</v>
      </c>
      <c r="P3518" s="1" t="str">
        <f>IF(Tbl_BalanceHistory[[#This Row],[FundCode]]="0100","GF",IF(Tbl_BalanceHistory[[#This Row],[FundCode]]="01000","GF","Hi Ed / OCR"))</f>
        <v>GF</v>
      </c>
      <c r="Q3518" s="5">
        <v>928064</v>
      </c>
      <c r="R3518" s="5">
        <v>928064</v>
      </c>
      <c r="S3518" s="5">
        <v>0</v>
      </c>
      <c r="T3518" s="5">
        <v>0</v>
      </c>
      <c r="U3518" s="3"/>
      <c r="V3518" s="5">
        <v>0</v>
      </c>
      <c r="W3518" s="5">
        <v>0</v>
      </c>
      <c r="X3518" s="5"/>
      <c r="Y3518" s="5"/>
      <c r="Z3518" s="5">
        <f>Tbl_BalanceHistory[[#This Row],[Discretionary Recommended - Pre 2022]]+Tbl_BalanceHistory[[#This Row],[Discretionary Balance Recommended: Policy]]+Tbl_BalanceHistory[[#This Row],[Discretionary Balance Recommended: Commitments]]</f>
        <v>0</v>
      </c>
      <c r="AA3518" s="5">
        <f>Tbl_BalanceHistory[[#This Row],[Discretionary Balance]]-Tbl_BalanceHistory[[#This Row],[Discretionary Reappropriation]]</f>
        <v>0</v>
      </c>
      <c r="AB3518" s="2"/>
      <c r="AC3518" s="2"/>
      <c r="AD3518" s="2"/>
      <c r="AE3518" s="2"/>
    </row>
    <row r="3519" spans="1:31" ht="45" x14ac:dyDescent="0.25">
      <c r="A3519" s="2" t="s">
        <v>2025</v>
      </c>
      <c r="B3519" s="3">
        <v>9</v>
      </c>
      <c r="C3519" s="3">
        <v>792</v>
      </c>
      <c r="D3519" s="3" t="s">
        <v>633</v>
      </c>
      <c r="E3519" s="3" t="str">
        <f>_xlfn.XLOOKUP(Tbl_BalanceHistory[[#This Row],[RespAgy]],Tbl_Agencies[Agy Code],Tbl_Agencies[Agy Sort])</f>
        <v>140000</v>
      </c>
      <c r="F3519" s="2" t="str">
        <f>Tbl_BalanceHistory[[#This Row],[RespAgy]]&amp;": "&amp;Tbl_BalanceHistory[[#This Row],[RespAgency]]</f>
        <v>792: Mental Health Treatment Centers</v>
      </c>
      <c r="G3519" s="3">
        <v>739</v>
      </c>
      <c r="H3519" s="3" t="s">
        <v>1343</v>
      </c>
      <c r="I3519" s="3">
        <f>_xlfn.XLOOKUP(Tbl_BalanceHistory[[#This Row],[AgyCode]],Tbl_Agencies[Agy Code],Tbl_Agencies[Agy Sort])</f>
        <v>0</v>
      </c>
      <c r="J3519" s="2" t="str">
        <f>Tbl_BalanceHistory[[#This Row],[AgyCode]]&amp;": "&amp;Tbl_BalanceHistory[[#This Row],[Agency Name]]</f>
        <v>739: Southern Virginia Mental Health Institute</v>
      </c>
      <c r="K3519" s="1">
        <v>2017</v>
      </c>
      <c r="L3519" s="3">
        <v>421</v>
      </c>
      <c r="M3519" s="3" t="s">
        <v>637</v>
      </c>
      <c r="N3519" s="2" t="str">
        <f>Tbl_BalanceHistory[[#This Row],[ProgramCode]]&amp;": "&amp;Tbl_BalanceHistory[[#This Row],[Program Name]]</f>
        <v>421: Pharmacy Services</v>
      </c>
      <c r="O3519" s="3" t="s">
        <v>886</v>
      </c>
      <c r="P3519" s="1" t="str">
        <f>IF(Tbl_BalanceHistory[[#This Row],[FundCode]]="0100","GF",IF(Tbl_BalanceHistory[[#This Row],[FundCode]]="01000","GF","Hi Ed / OCR"))</f>
        <v>GF</v>
      </c>
      <c r="Q3519" s="5">
        <v>1004472</v>
      </c>
      <c r="R3519" s="5">
        <v>1004472</v>
      </c>
      <c r="S3519" s="5">
        <v>0</v>
      </c>
      <c r="T3519" s="5">
        <v>0</v>
      </c>
      <c r="U3519" s="3"/>
      <c r="V3519" s="5">
        <v>0</v>
      </c>
      <c r="W3519" s="5">
        <v>0</v>
      </c>
      <c r="X3519" s="5"/>
      <c r="Y3519" s="5"/>
      <c r="Z3519" s="5">
        <f>Tbl_BalanceHistory[[#This Row],[Discretionary Recommended - Pre 2022]]+Tbl_BalanceHistory[[#This Row],[Discretionary Balance Recommended: Policy]]+Tbl_BalanceHistory[[#This Row],[Discretionary Balance Recommended: Commitments]]</f>
        <v>0</v>
      </c>
      <c r="AA3519" s="5">
        <f>Tbl_BalanceHistory[[#This Row],[Discretionary Balance]]-Tbl_BalanceHistory[[#This Row],[Discretionary Reappropriation]]</f>
        <v>0</v>
      </c>
      <c r="AB3519" s="2"/>
      <c r="AC3519" s="2"/>
      <c r="AD3519" s="2"/>
      <c r="AE3519" s="2"/>
    </row>
    <row r="3520" spans="1:31" ht="45" x14ac:dyDescent="0.25">
      <c r="A3520" s="2" t="s">
        <v>2025</v>
      </c>
      <c r="B3520" s="3">
        <v>9</v>
      </c>
      <c r="C3520" s="3">
        <v>792</v>
      </c>
      <c r="D3520" s="3" t="s">
        <v>633</v>
      </c>
      <c r="E3520" s="3" t="str">
        <f>_xlfn.XLOOKUP(Tbl_BalanceHistory[[#This Row],[RespAgy]],Tbl_Agencies[Agy Code],Tbl_Agencies[Agy Sort])</f>
        <v>140000</v>
      </c>
      <c r="F3520" s="2" t="str">
        <f>Tbl_BalanceHistory[[#This Row],[RespAgy]]&amp;": "&amp;Tbl_BalanceHistory[[#This Row],[RespAgency]]</f>
        <v>792: Mental Health Treatment Centers</v>
      </c>
      <c r="G3520" s="3">
        <v>739</v>
      </c>
      <c r="H3520" s="3" t="s">
        <v>1343</v>
      </c>
      <c r="I3520" s="3">
        <f>_xlfn.XLOOKUP(Tbl_BalanceHistory[[#This Row],[AgyCode]],Tbl_Agencies[Agy Code],Tbl_Agencies[Agy Sort])</f>
        <v>0</v>
      </c>
      <c r="J3520" s="2" t="str">
        <f>Tbl_BalanceHistory[[#This Row],[AgyCode]]&amp;": "&amp;Tbl_BalanceHistory[[#This Row],[Agency Name]]</f>
        <v>739: Southern Virginia Mental Health Institute</v>
      </c>
      <c r="K3520" s="1">
        <v>2018</v>
      </c>
      <c r="L3520" s="3">
        <v>421</v>
      </c>
      <c r="M3520" s="3" t="s">
        <v>637</v>
      </c>
      <c r="N3520" s="2" t="str">
        <f>Tbl_BalanceHistory[[#This Row],[ProgramCode]]&amp;": "&amp;Tbl_BalanceHistory[[#This Row],[Program Name]]</f>
        <v>421: Pharmacy Services</v>
      </c>
      <c r="O3520" s="3" t="s">
        <v>886</v>
      </c>
      <c r="P3520" s="1" t="str">
        <f>IF(Tbl_BalanceHistory[[#This Row],[FundCode]]="0100","GF",IF(Tbl_BalanceHistory[[#This Row],[FundCode]]="01000","GF","Hi Ed / OCR"))</f>
        <v>GF</v>
      </c>
      <c r="Q3520" s="5">
        <v>1020000</v>
      </c>
      <c r="R3520" s="5">
        <v>1020000</v>
      </c>
      <c r="S3520" s="5">
        <v>0</v>
      </c>
      <c r="T3520" s="5">
        <v>0</v>
      </c>
      <c r="U3520" s="3"/>
      <c r="V3520" s="5">
        <v>0</v>
      </c>
      <c r="W3520" s="5">
        <v>0</v>
      </c>
      <c r="X3520" s="5"/>
      <c r="Y3520" s="5"/>
      <c r="Z3520" s="5">
        <f>Tbl_BalanceHistory[[#This Row],[Discretionary Recommended - Pre 2022]]+Tbl_BalanceHistory[[#This Row],[Discretionary Balance Recommended: Policy]]+Tbl_BalanceHistory[[#This Row],[Discretionary Balance Recommended: Commitments]]</f>
        <v>0</v>
      </c>
      <c r="AA3520" s="5">
        <f>Tbl_BalanceHistory[[#This Row],[Discretionary Balance]]-Tbl_BalanceHistory[[#This Row],[Discretionary Reappropriation]]</f>
        <v>0</v>
      </c>
      <c r="AB3520" s="2"/>
      <c r="AC3520" s="2"/>
      <c r="AD3520" s="2"/>
      <c r="AE3520" s="2"/>
    </row>
    <row r="3521" spans="1:31" ht="45" x14ac:dyDescent="0.25">
      <c r="A3521" s="2" t="s">
        <v>2025</v>
      </c>
      <c r="B3521" s="3">
        <v>9</v>
      </c>
      <c r="C3521" s="3">
        <v>792</v>
      </c>
      <c r="D3521" s="3" t="s">
        <v>633</v>
      </c>
      <c r="E3521" s="3" t="str">
        <f>_xlfn.XLOOKUP(Tbl_BalanceHistory[[#This Row],[RespAgy]],Tbl_Agencies[Agy Code],Tbl_Agencies[Agy Sort])</f>
        <v>140000</v>
      </c>
      <c r="F3521" s="2" t="str">
        <f>Tbl_BalanceHistory[[#This Row],[RespAgy]]&amp;": "&amp;Tbl_BalanceHistory[[#This Row],[RespAgency]]</f>
        <v>792: Mental Health Treatment Centers</v>
      </c>
      <c r="G3521" s="3">
        <v>739</v>
      </c>
      <c r="H3521" s="3" t="s">
        <v>1343</v>
      </c>
      <c r="I3521" s="3">
        <f>_xlfn.XLOOKUP(Tbl_BalanceHistory[[#This Row],[AgyCode]],Tbl_Agencies[Agy Code],Tbl_Agencies[Agy Sort])</f>
        <v>0</v>
      </c>
      <c r="J3521" s="2" t="str">
        <f>Tbl_BalanceHistory[[#This Row],[AgyCode]]&amp;": "&amp;Tbl_BalanceHistory[[#This Row],[Agency Name]]</f>
        <v>739: Southern Virginia Mental Health Institute</v>
      </c>
      <c r="K3521" s="1">
        <v>2019</v>
      </c>
      <c r="L3521" s="3">
        <v>421</v>
      </c>
      <c r="M3521" s="3" t="s">
        <v>637</v>
      </c>
      <c r="N3521" s="2" t="str">
        <f>Tbl_BalanceHistory[[#This Row],[ProgramCode]]&amp;": "&amp;Tbl_BalanceHistory[[#This Row],[Program Name]]</f>
        <v>421: Pharmacy Services</v>
      </c>
      <c r="O3521" s="3" t="s">
        <v>886</v>
      </c>
      <c r="P3521" s="1" t="str">
        <f>IF(Tbl_BalanceHistory[[#This Row],[FundCode]]="0100","GF",IF(Tbl_BalanceHistory[[#This Row],[FundCode]]="01000","GF","Hi Ed / OCR"))</f>
        <v>GF</v>
      </c>
      <c r="Q3521" s="5">
        <v>224529</v>
      </c>
      <c r="R3521" s="5">
        <v>224529</v>
      </c>
      <c r="S3521" s="5">
        <v>0</v>
      </c>
      <c r="T3521" s="5">
        <v>0</v>
      </c>
      <c r="U3521" s="3"/>
      <c r="V3521" s="5">
        <v>0</v>
      </c>
      <c r="W3521" s="5">
        <v>0</v>
      </c>
      <c r="X3521" s="5"/>
      <c r="Y3521" s="5"/>
      <c r="Z3521" s="5">
        <f>Tbl_BalanceHistory[[#This Row],[Discretionary Recommended - Pre 2022]]+Tbl_BalanceHistory[[#This Row],[Discretionary Balance Recommended: Policy]]+Tbl_BalanceHistory[[#This Row],[Discretionary Balance Recommended: Commitments]]</f>
        <v>0</v>
      </c>
      <c r="AA3521" s="5">
        <f>Tbl_BalanceHistory[[#This Row],[Discretionary Balance]]-Tbl_BalanceHistory[[#This Row],[Discretionary Reappropriation]]</f>
        <v>0</v>
      </c>
      <c r="AB3521" s="2"/>
      <c r="AC3521" s="2"/>
      <c r="AD3521" s="2"/>
      <c r="AE3521" s="2"/>
    </row>
    <row r="3522" spans="1:31" ht="45" x14ac:dyDescent="0.25">
      <c r="A3522" s="2" t="s">
        <v>577</v>
      </c>
      <c r="B3522" s="3">
        <v>9</v>
      </c>
      <c r="C3522" s="3">
        <v>792</v>
      </c>
      <c r="D3522" s="3" t="s">
        <v>633</v>
      </c>
      <c r="E3522" s="3" t="str">
        <f>_xlfn.XLOOKUP(Tbl_BalanceHistory[[#This Row],[RespAgy]],Tbl_Agencies[Agy Code],Tbl_Agencies[Agy Sort])</f>
        <v>140000</v>
      </c>
      <c r="F3522" s="2" t="str">
        <f>Tbl_BalanceHistory[[#This Row],[RespAgy]]&amp;": "&amp;Tbl_BalanceHistory[[#This Row],[RespAgency]]</f>
        <v>792: Mental Health Treatment Centers</v>
      </c>
      <c r="G3522" s="3">
        <v>739</v>
      </c>
      <c r="H3522" s="3" t="s">
        <v>1343</v>
      </c>
      <c r="I3522" s="3">
        <f>_xlfn.XLOOKUP(Tbl_BalanceHistory[[#This Row],[AgyCode]],Tbl_Agencies[Agy Code],Tbl_Agencies[Agy Sort])</f>
        <v>0</v>
      </c>
      <c r="J3522" s="2" t="str">
        <f>Tbl_BalanceHistory[[#This Row],[AgyCode]]&amp;": "&amp;Tbl_BalanceHistory[[#This Row],[Agency Name]]</f>
        <v>739: Southern Virginia Mental Health Institute</v>
      </c>
      <c r="K3522" s="1">
        <v>2020</v>
      </c>
      <c r="L3522" s="3">
        <v>421</v>
      </c>
      <c r="M3522" s="3" t="s">
        <v>637</v>
      </c>
      <c r="N3522" s="2" t="str">
        <f>Tbl_BalanceHistory[[#This Row],[ProgramCode]]&amp;": "&amp;Tbl_BalanceHistory[[#This Row],[Program Name]]</f>
        <v>421: Pharmacy Services</v>
      </c>
      <c r="O3522" s="3" t="s">
        <v>886</v>
      </c>
      <c r="P3522" s="1" t="str">
        <f>IF(Tbl_BalanceHistory[[#This Row],[FundCode]]="0100","GF",IF(Tbl_BalanceHistory[[#This Row],[FundCode]]="01000","GF","Hi Ed / OCR"))</f>
        <v>GF</v>
      </c>
      <c r="Q3522" s="5">
        <v>78480</v>
      </c>
      <c r="R3522" s="5">
        <v>78480</v>
      </c>
      <c r="S3522" s="5">
        <v>0</v>
      </c>
      <c r="T3522" s="5">
        <v>0</v>
      </c>
      <c r="U3522" s="3"/>
      <c r="V3522" s="5">
        <v>0</v>
      </c>
      <c r="W3522" s="5">
        <v>0</v>
      </c>
      <c r="X3522" s="5"/>
      <c r="Y3522" s="5"/>
      <c r="Z3522" s="5">
        <f>Tbl_BalanceHistory[[#This Row],[Discretionary Recommended - Pre 2022]]+Tbl_BalanceHistory[[#This Row],[Discretionary Balance Recommended: Policy]]+Tbl_BalanceHistory[[#This Row],[Discretionary Balance Recommended: Commitments]]</f>
        <v>0</v>
      </c>
      <c r="AA3522" s="5">
        <f>Tbl_BalanceHistory[[#This Row],[Discretionary Balance]]-Tbl_BalanceHistory[[#This Row],[Discretionary Reappropriation]]</f>
        <v>0</v>
      </c>
      <c r="AB3522" s="2"/>
      <c r="AC3522" s="2"/>
      <c r="AD3522" s="2"/>
      <c r="AE3522" s="2"/>
    </row>
    <row r="3523" spans="1:31" ht="45" x14ac:dyDescent="0.25">
      <c r="A3523" s="2" t="s">
        <v>577</v>
      </c>
      <c r="B3523" s="3">
        <v>9</v>
      </c>
      <c r="C3523" s="3">
        <v>792</v>
      </c>
      <c r="D3523" s="3" t="s">
        <v>633</v>
      </c>
      <c r="E3523" s="3" t="str">
        <f>_xlfn.XLOOKUP(Tbl_BalanceHistory[[#This Row],[RespAgy]],Tbl_Agencies[Agy Code],Tbl_Agencies[Agy Sort])</f>
        <v>140000</v>
      </c>
      <c r="F3523" s="2" t="str">
        <f>Tbl_BalanceHistory[[#This Row],[RespAgy]]&amp;": "&amp;Tbl_BalanceHistory[[#This Row],[RespAgency]]</f>
        <v>792: Mental Health Treatment Centers</v>
      </c>
      <c r="G3523" s="3">
        <v>739</v>
      </c>
      <c r="H3523" s="3" t="s">
        <v>1343</v>
      </c>
      <c r="I3523" s="3">
        <f>_xlfn.XLOOKUP(Tbl_BalanceHistory[[#This Row],[AgyCode]],Tbl_Agencies[Agy Code],Tbl_Agencies[Agy Sort])</f>
        <v>0</v>
      </c>
      <c r="J3523" s="2" t="str">
        <f>Tbl_BalanceHistory[[#This Row],[AgyCode]]&amp;": "&amp;Tbl_BalanceHistory[[#This Row],[Agency Name]]</f>
        <v>739: Southern Virginia Mental Health Institute</v>
      </c>
      <c r="K3523" s="1">
        <v>2022</v>
      </c>
      <c r="L3523" s="3">
        <v>421</v>
      </c>
      <c r="M3523" s="3" t="s">
        <v>637</v>
      </c>
      <c r="N3523" s="2" t="str">
        <f>Tbl_BalanceHistory[[#This Row],[ProgramCode]]&amp;": "&amp;Tbl_BalanceHistory[[#This Row],[Program Name]]</f>
        <v>421: Pharmacy Services</v>
      </c>
      <c r="O3523" s="3" t="s">
        <v>886</v>
      </c>
      <c r="P3523" s="1" t="str">
        <f>IF(Tbl_BalanceHistory[[#This Row],[FundCode]]="0100","GF",IF(Tbl_BalanceHistory[[#This Row],[FundCode]]="01000","GF","Hi Ed / OCR"))</f>
        <v>GF</v>
      </c>
      <c r="Q3523" s="5">
        <v>123975</v>
      </c>
      <c r="R3523" s="5">
        <v>123975</v>
      </c>
      <c r="S3523" s="5">
        <v>0</v>
      </c>
      <c r="T3523" s="5">
        <v>0</v>
      </c>
      <c r="U3523" s="3"/>
      <c r="V3523" s="5">
        <v>0</v>
      </c>
      <c r="W3523" s="5"/>
      <c r="X3523" s="5">
        <v>0</v>
      </c>
      <c r="Y3523" s="5">
        <v>0</v>
      </c>
      <c r="Z3523" s="5">
        <f>Tbl_BalanceHistory[[#This Row],[Discretionary Recommended - Pre 2022]]+Tbl_BalanceHistory[[#This Row],[Discretionary Balance Recommended: Policy]]+Tbl_BalanceHistory[[#This Row],[Discretionary Balance Recommended: Commitments]]</f>
        <v>0</v>
      </c>
      <c r="AA3523" s="5">
        <f>Tbl_BalanceHistory[[#This Row],[Discretionary Balance]]-Tbl_BalanceHistory[[#This Row],[Discretionary Reappropriation]]</f>
        <v>0</v>
      </c>
      <c r="AB3523" s="2"/>
      <c r="AC3523" s="2"/>
      <c r="AD3523" s="2"/>
      <c r="AE3523" s="2"/>
    </row>
    <row r="3524" spans="1:31" ht="45" x14ac:dyDescent="0.25">
      <c r="A3524" s="2" t="s">
        <v>2025</v>
      </c>
      <c r="B3524" s="3">
        <v>9</v>
      </c>
      <c r="C3524" s="3">
        <v>792</v>
      </c>
      <c r="D3524" s="3" t="s">
        <v>633</v>
      </c>
      <c r="E3524" s="3" t="str">
        <f>_xlfn.XLOOKUP(Tbl_BalanceHistory[[#This Row],[RespAgy]],Tbl_Agencies[Agy Code],Tbl_Agencies[Agy Sort])</f>
        <v>140000</v>
      </c>
      <c r="F3524" s="2" t="str">
        <f>Tbl_BalanceHistory[[#This Row],[RespAgy]]&amp;": "&amp;Tbl_BalanceHistory[[#This Row],[RespAgency]]</f>
        <v>792: Mental Health Treatment Centers</v>
      </c>
      <c r="G3524" s="3">
        <v>739</v>
      </c>
      <c r="H3524" s="3" t="s">
        <v>1343</v>
      </c>
      <c r="I3524" s="3">
        <f>_xlfn.XLOOKUP(Tbl_BalanceHistory[[#This Row],[AgyCode]],Tbl_Agencies[Agy Code],Tbl_Agencies[Agy Sort])</f>
        <v>0</v>
      </c>
      <c r="J3524" s="2" t="str">
        <f>Tbl_BalanceHistory[[#This Row],[AgyCode]]&amp;": "&amp;Tbl_BalanceHistory[[#This Row],[Agency Name]]</f>
        <v>739: Southern Virginia Mental Health Institute</v>
      </c>
      <c r="K3524" s="1">
        <v>2014</v>
      </c>
      <c r="L3524" s="3">
        <v>430</v>
      </c>
      <c r="M3524" s="3" t="s">
        <v>454</v>
      </c>
      <c r="N3524" s="2" t="str">
        <f>Tbl_BalanceHistory[[#This Row],[ProgramCode]]&amp;": "&amp;Tbl_BalanceHistory[[#This Row],[Program Name]]</f>
        <v>430: State Health Services</v>
      </c>
      <c r="O3524" s="3" t="s">
        <v>1730</v>
      </c>
      <c r="P3524" s="1" t="str">
        <f>IF(Tbl_BalanceHistory[[#This Row],[FundCode]]="0100","GF",IF(Tbl_BalanceHistory[[#This Row],[FundCode]]="01000","GF","Hi Ed / OCR"))</f>
        <v>GF</v>
      </c>
      <c r="Q3524" s="5">
        <v>8586748</v>
      </c>
      <c r="R3524" s="5">
        <v>8586747.5099999998</v>
      </c>
      <c r="S3524" s="5">
        <v>0</v>
      </c>
      <c r="T3524" s="5">
        <v>0</v>
      </c>
      <c r="U3524" s="3"/>
      <c r="V3524" s="5">
        <v>0</v>
      </c>
      <c r="W3524" s="5">
        <v>0</v>
      </c>
      <c r="X3524" s="5"/>
      <c r="Y3524" s="5"/>
      <c r="Z3524" s="5">
        <f>Tbl_BalanceHistory[[#This Row],[Discretionary Recommended - Pre 2022]]+Tbl_BalanceHistory[[#This Row],[Discretionary Balance Recommended: Policy]]+Tbl_BalanceHistory[[#This Row],[Discretionary Balance Recommended: Commitments]]</f>
        <v>0</v>
      </c>
      <c r="AA3524" s="5">
        <f>Tbl_BalanceHistory[[#This Row],[Discretionary Balance]]-Tbl_BalanceHistory[[#This Row],[Discretionary Reappropriation]]</f>
        <v>0</v>
      </c>
      <c r="AB3524" s="2"/>
      <c r="AC3524" s="2"/>
      <c r="AD3524" s="2"/>
      <c r="AE3524" s="2"/>
    </row>
    <row r="3525" spans="1:31" ht="45" x14ac:dyDescent="0.25">
      <c r="A3525" s="2" t="s">
        <v>2025</v>
      </c>
      <c r="B3525" s="3">
        <v>9</v>
      </c>
      <c r="C3525" s="3">
        <v>792</v>
      </c>
      <c r="D3525" s="3" t="s">
        <v>633</v>
      </c>
      <c r="E3525" s="3" t="str">
        <f>_xlfn.XLOOKUP(Tbl_BalanceHistory[[#This Row],[RespAgy]],Tbl_Agencies[Agy Code],Tbl_Agencies[Agy Sort])</f>
        <v>140000</v>
      </c>
      <c r="F3525" s="2" t="str">
        <f>Tbl_BalanceHistory[[#This Row],[RespAgy]]&amp;": "&amp;Tbl_BalanceHistory[[#This Row],[RespAgency]]</f>
        <v>792: Mental Health Treatment Centers</v>
      </c>
      <c r="G3525" s="3">
        <v>739</v>
      </c>
      <c r="H3525" s="3" t="s">
        <v>1343</v>
      </c>
      <c r="I3525" s="3">
        <f>_xlfn.XLOOKUP(Tbl_BalanceHistory[[#This Row],[AgyCode]],Tbl_Agencies[Agy Code],Tbl_Agencies[Agy Sort])</f>
        <v>0</v>
      </c>
      <c r="J3525" s="2" t="str">
        <f>Tbl_BalanceHistory[[#This Row],[AgyCode]]&amp;": "&amp;Tbl_BalanceHistory[[#This Row],[Agency Name]]</f>
        <v>739: Southern Virginia Mental Health Institute</v>
      </c>
      <c r="K3525" s="1">
        <v>2015</v>
      </c>
      <c r="L3525" s="3">
        <v>430</v>
      </c>
      <c r="M3525" s="3" t="s">
        <v>454</v>
      </c>
      <c r="N3525" s="2" t="str">
        <f>Tbl_BalanceHistory[[#This Row],[ProgramCode]]&amp;": "&amp;Tbl_BalanceHistory[[#This Row],[Program Name]]</f>
        <v>430: State Health Services</v>
      </c>
      <c r="O3525" s="3" t="s">
        <v>1730</v>
      </c>
      <c r="P3525" s="1" t="str">
        <f>IF(Tbl_BalanceHistory[[#This Row],[FundCode]]="0100","GF",IF(Tbl_BalanceHistory[[#This Row],[FundCode]]="01000","GF","Hi Ed / OCR"))</f>
        <v>GF</v>
      </c>
      <c r="Q3525" s="5">
        <v>9856841</v>
      </c>
      <c r="R3525" s="5">
        <v>9856840</v>
      </c>
      <c r="S3525" s="5">
        <v>0</v>
      </c>
      <c r="T3525" s="5">
        <v>0</v>
      </c>
      <c r="U3525" s="3"/>
      <c r="V3525" s="5">
        <v>0</v>
      </c>
      <c r="W3525" s="5">
        <v>0</v>
      </c>
      <c r="X3525" s="5"/>
      <c r="Y3525" s="5"/>
      <c r="Z3525" s="5">
        <f>Tbl_BalanceHistory[[#This Row],[Discretionary Recommended - Pre 2022]]+Tbl_BalanceHistory[[#This Row],[Discretionary Balance Recommended: Policy]]+Tbl_BalanceHistory[[#This Row],[Discretionary Balance Recommended: Commitments]]</f>
        <v>0</v>
      </c>
      <c r="AA3525" s="5">
        <f>Tbl_BalanceHistory[[#This Row],[Discretionary Balance]]-Tbl_BalanceHistory[[#This Row],[Discretionary Reappropriation]]</f>
        <v>0</v>
      </c>
      <c r="AB3525" s="2"/>
      <c r="AC3525" s="2"/>
      <c r="AD3525" s="2"/>
      <c r="AE3525" s="2"/>
    </row>
    <row r="3526" spans="1:31" ht="45" x14ac:dyDescent="0.25">
      <c r="A3526" s="2" t="s">
        <v>2025</v>
      </c>
      <c r="B3526" s="3">
        <v>9</v>
      </c>
      <c r="C3526" s="3">
        <v>792</v>
      </c>
      <c r="D3526" s="3" t="s">
        <v>633</v>
      </c>
      <c r="E3526" s="3" t="str">
        <f>_xlfn.XLOOKUP(Tbl_BalanceHistory[[#This Row],[RespAgy]],Tbl_Agencies[Agy Code],Tbl_Agencies[Agy Sort])</f>
        <v>140000</v>
      </c>
      <c r="F3526" s="2" t="str">
        <f>Tbl_BalanceHistory[[#This Row],[RespAgy]]&amp;": "&amp;Tbl_BalanceHistory[[#This Row],[RespAgency]]</f>
        <v>792: Mental Health Treatment Centers</v>
      </c>
      <c r="G3526" s="3">
        <v>739</v>
      </c>
      <c r="H3526" s="3" t="s">
        <v>1343</v>
      </c>
      <c r="I3526" s="3">
        <f>_xlfn.XLOOKUP(Tbl_BalanceHistory[[#This Row],[AgyCode]],Tbl_Agencies[Agy Code],Tbl_Agencies[Agy Sort])</f>
        <v>0</v>
      </c>
      <c r="J3526" s="2" t="str">
        <f>Tbl_BalanceHistory[[#This Row],[AgyCode]]&amp;": "&amp;Tbl_BalanceHistory[[#This Row],[Agency Name]]</f>
        <v>739: Southern Virginia Mental Health Institute</v>
      </c>
      <c r="K3526" s="1">
        <v>2016</v>
      </c>
      <c r="L3526" s="3">
        <v>430</v>
      </c>
      <c r="M3526" s="3" t="s">
        <v>454</v>
      </c>
      <c r="N3526" s="2" t="str">
        <f>Tbl_BalanceHistory[[#This Row],[ProgramCode]]&amp;": "&amp;Tbl_BalanceHistory[[#This Row],[Program Name]]</f>
        <v>430: State Health Services</v>
      </c>
      <c r="O3526" s="3" t="s">
        <v>1730</v>
      </c>
      <c r="P3526" s="1" t="str">
        <f>IF(Tbl_BalanceHistory[[#This Row],[FundCode]]="0100","GF",IF(Tbl_BalanceHistory[[#This Row],[FundCode]]="01000","GF","Hi Ed / OCR"))</f>
        <v>GF</v>
      </c>
      <c r="Q3526" s="5">
        <v>9231745</v>
      </c>
      <c r="R3526" s="5">
        <v>9231610.9299999997</v>
      </c>
      <c r="S3526" s="5">
        <v>134</v>
      </c>
      <c r="T3526" s="5">
        <v>0</v>
      </c>
      <c r="U3526" s="3"/>
      <c r="V3526" s="5">
        <v>134</v>
      </c>
      <c r="W3526" s="5">
        <v>0</v>
      </c>
      <c r="X3526" s="5"/>
      <c r="Y3526" s="5"/>
      <c r="Z3526" s="5">
        <f>Tbl_BalanceHistory[[#This Row],[Discretionary Recommended - Pre 2022]]+Tbl_BalanceHistory[[#This Row],[Discretionary Balance Recommended: Policy]]+Tbl_BalanceHistory[[#This Row],[Discretionary Balance Recommended: Commitments]]</f>
        <v>0</v>
      </c>
      <c r="AA3526" s="5">
        <f>Tbl_BalanceHistory[[#This Row],[Discretionary Balance]]-Tbl_BalanceHistory[[#This Row],[Discretionary Reappropriation]]</f>
        <v>134</v>
      </c>
      <c r="AB3526" s="2"/>
      <c r="AC3526" s="2"/>
      <c r="AD3526" s="2"/>
      <c r="AE3526" s="2"/>
    </row>
    <row r="3527" spans="1:31" ht="45" x14ac:dyDescent="0.25">
      <c r="A3527" s="2" t="s">
        <v>2025</v>
      </c>
      <c r="B3527" s="3">
        <v>9</v>
      </c>
      <c r="C3527" s="3">
        <v>792</v>
      </c>
      <c r="D3527" s="3" t="s">
        <v>633</v>
      </c>
      <c r="E3527" s="3" t="str">
        <f>_xlfn.XLOOKUP(Tbl_BalanceHistory[[#This Row],[RespAgy]],Tbl_Agencies[Agy Code],Tbl_Agencies[Agy Sort])</f>
        <v>140000</v>
      </c>
      <c r="F3527" s="2" t="str">
        <f>Tbl_BalanceHistory[[#This Row],[RespAgy]]&amp;": "&amp;Tbl_BalanceHistory[[#This Row],[RespAgency]]</f>
        <v>792: Mental Health Treatment Centers</v>
      </c>
      <c r="G3527" s="3">
        <v>739</v>
      </c>
      <c r="H3527" s="3" t="s">
        <v>1343</v>
      </c>
      <c r="I3527" s="3">
        <f>_xlfn.XLOOKUP(Tbl_BalanceHistory[[#This Row],[AgyCode]],Tbl_Agencies[Agy Code],Tbl_Agencies[Agy Sort])</f>
        <v>0</v>
      </c>
      <c r="J3527" s="2" t="str">
        <f>Tbl_BalanceHistory[[#This Row],[AgyCode]]&amp;": "&amp;Tbl_BalanceHistory[[#This Row],[Agency Name]]</f>
        <v>739: Southern Virginia Mental Health Institute</v>
      </c>
      <c r="K3527" s="1">
        <v>2017</v>
      </c>
      <c r="L3527" s="3">
        <v>430</v>
      </c>
      <c r="M3527" s="3" t="s">
        <v>454</v>
      </c>
      <c r="N3527" s="2" t="str">
        <f>Tbl_BalanceHistory[[#This Row],[ProgramCode]]&amp;": "&amp;Tbl_BalanceHistory[[#This Row],[Program Name]]</f>
        <v>430: State Health Services</v>
      </c>
      <c r="O3527" s="3" t="s">
        <v>886</v>
      </c>
      <c r="P3527" s="1" t="str">
        <f>IF(Tbl_BalanceHistory[[#This Row],[FundCode]]="0100","GF",IF(Tbl_BalanceHistory[[#This Row],[FundCode]]="01000","GF","Hi Ed / OCR"))</f>
        <v>GF</v>
      </c>
      <c r="Q3527" s="5">
        <v>10126827</v>
      </c>
      <c r="R3527" s="5">
        <v>10126827</v>
      </c>
      <c r="S3527" s="5">
        <v>0</v>
      </c>
      <c r="T3527" s="5">
        <v>0</v>
      </c>
      <c r="U3527" s="3"/>
      <c r="V3527" s="5">
        <v>0</v>
      </c>
      <c r="W3527" s="5">
        <v>0</v>
      </c>
      <c r="X3527" s="5"/>
      <c r="Y3527" s="5"/>
      <c r="Z3527" s="5">
        <f>Tbl_BalanceHistory[[#This Row],[Discretionary Recommended - Pre 2022]]+Tbl_BalanceHistory[[#This Row],[Discretionary Balance Recommended: Policy]]+Tbl_BalanceHistory[[#This Row],[Discretionary Balance Recommended: Commitments]]</f>
        <v>0</v>
      </c>
      <c r="AA3527" s="5">
        <f>Tbl_BalanceHistory[[#This Row],[Discretionary Balance]]-Tbl_BalanceHistory[[#This Row],[Discretionary Reappropriation]]</f>
        <v>0</v>
      </c>
      <c r="AB3527" s="2"/>
      <c r="AC3527" s="2"/>
      <c r="AD3527" s="2"/>
      <c r="AE3527" s="2"/>
    </row>
    <row r="3528" spans="1:31" ht="45" x14ac:dyDescent="0.25">
      <c r="A3528" s="2" t="s">
        <v>2025</v>
      </c>
      <c r="B3528" s="3">
        <v>9</v>
      </c>
      <c r="C3528" s="3">
        <v>792</v>
      </c>
      <c r="D3528" s="3" t="s">
        <v>633</v>
      </c>
      <c r="E3528" s="3" t="str">
        <f>_xlfn.XLOOKUP(Tbl_BalanceHistory[[#This Row],[RespAgy]],Tbl_Agencies[Agy Code],Tbl_Agencies[Agy Sort])</f>
        <v>140000</v>
      </c>
      <c r="F3528" s="2" t="str">
        <f>Tbl_BalanceHistory[[#This Row],[RespAgy]]&amp;": "&amp;Tbl_BalanceHistory[[#This Row],[RespAgency]]</f>
        <v>792: Mental Health Treatment Centers</v>
      </c>
      <c r="G3528" s="3">
        <v>739</v>
      </c>
      <c r="H3528" s="3" t="s">
        <v>1343</v>
      </c>
      <c r="I3528" s="3">
        <f>_xlfn.XLOOKUP(Tbl_BalanceHistory[[#This Row],[AgyCode]],Tbl_Agencies[Agy Code],Tbl_Agencies[Agy Sort])</f>
        <v>0</v>
      </c>
      <c r="J3528" s="2" t="str">
        <f>Tbl_BalanceHistory[[#This Row],[AgyCode]]&amp;": "&amp;Tbl_BalanceHistory[[#This Row],[Agency Name]]</f>
        <v>739: Southern Virginia Mental Health Institute</v>
      </c>
      <c r="K3528" s="1">
        <v>2018</v>
      </c>
      <c r="L3528" s="3">
        <v>430</v>
      </c>
      <c r="M3528" s="3" t="s">
        <v>454</v>
      </c>
      <c r="N3528" s="2" t="str">
        <f>Tbl_BalanceHistory[[#This Row],[ProgramCode]]&amp;": "&amp;Tbl_BalanceHistory[[#This Row],[Program Name]]</f>
        <v>430: State Health Services</v>
      </c>
      <c r="O3528" s="3" t="s">
        <v>886</v>
      </c>
      <c r="P3528" s="1" t="str">
        <f>IF(Tbl_BalanceHistory[[#This Row],[FundCode]]="0100","GF",IF(Tbl_BalanceHistory[[#This Row],[FundCode]]="01000","GF","Hi Ed / OCR"))</f>
        <v>GF</v>
      </c>
      <c r="Q3528" s="5">
        <v>8845459</v>
      </c>
      <c r="R3528" s="5">
        <v>8845459</v>
      </c>
      <c r="S3528" s="5">
        <v>0</v>
      </c>
      <c r="T3528" s="5">
        <v>0</v>
      </c>
      <c r="U3528" s="3"/>
      <c r="V3528" s="5">
        <v>0</v>
      </c>
      <c r="W3528" s="5">
        <v>0</v>
      </c>
      <c r="X3528" s="5"/>
      <c r="Y3528" s="5"/>
      <c r="Z3528" s="5">
        <f>Tbl_BalanceHistory[[#This Row],[Discretionary Recommended - Pre 2022]]+Tbl_BalanceHistory[[#This Row],[Discretionary Balance Recommended: Policy]]+Tbl_BalanceHistory[[#This Row],[Discretionary Balance Recommended: Commitments]]</f>
        <v>0</v>
      </c>
      <c r="AA3528" s="5">
        <f>Tbl_BalanceHistory[[#This Row],[Discretionary Balance]]-Tbl_BalanceHistory[[#This Row],[Discretionary Reappropriation]]</f>
        <v>0</v>
      </c>
      <c r="AB3528" s="2"/>
      <c r="AC3528" s="2"/>
      <c r="AD3528" s="2"/>
      <c r="AE3528" s="2"/>
    </row>
    <row r="3529" spans="1:31" ht="45" x14ac:dyDescent="0.25">
      <c r="A3529" s="2" t="s">
        <v>2025</v>
      </c>
      <c r="B3529" s="3">
        <v>9</v>
      </c>
      <c r="C3529" s="3">
        <v>792</v>
      </c>
      <c r="D3529" s="3" t="s">
        <v>633</v>
      </c>
      <c r="E3529" s="3" t="str">
        <f>_xlfn.XLOOKUP(Tbl_BalanceHistory[[#This Row],[RespAgy]],Tbl_Agencies[Agy Code],Tbl_Agencies[Agy Sort])</f>
        <v>140000</v>
      </c>
      <c r="F3529" s="2" t="str">
        <f>Tbl_BalanceHistory[[#This Row],[RespAgy]]&amp;": "&amp;Tbl_BalanceHistory[[#This Row],[RespAgency]]</f>
        <v>792: Mental Health Treatment Centers</v>
      </c>
      <c r="G3529" s="3">
        <v>739</v>
      </c>
      <c r="H3529" s="3" t="s">
        <v>1343</v>
      </c>
      <c r="I3529" s="3">
        <f>_xlfn.XLOOKUP(Tbl_BalanceHistory[[#This Row],[AgyCode]],Tbl_Agencies[Agy Code],Tbl_Agencies[Agy Sort])</f>
        <v>0</v>
      </c>
      <c r="J3529" s="2" t="str">
        <f>Tbl_BalanceHistory[[#This Row],[AgyCode]]&amp;": "&amp;Tbl_BalanceHistory[[#This Row],[Agency Name]]</f>
        <v>739: Southern Virginia Mental Health Institute</v>
      </c>
      <c r="K3529" s="1">
        <v>2019</v>
      </c>
      <c r="L3529" s="3">
        <v>430</v>
      </c>
      <c r="M3529" s="3" t="s">
        <v>454</v>
      </c>
      <c r="N3529" s="2" t="str">
        <f>Tbl_BalanceHistory[[#This Row],[ProgramCode]]&amp;": "&amp;Tbl_BalanceHistory[[#This Row],[Program Name]]</f>
        <v>430: State Health Services</v>
      </c>
      <c r="O3529" s="3" t="s">
        <v>886</v>
      </c>
      <c r="P3529" s="1" t="str">
        <f>IF(Tbl_BalanceHistory[[#This Row],[FundCode]]="0100","GF",IF(Tbl_BalanceHistory[[#This Row],[FundCode]]="01000","GF","Hi Ed / OCR"))</f>
        <v>GF</v>
      </c>
      <c r="Q3529" s="5">
        <v>10663760</v>
      </c>
      <c r="R3529" s="5">
        <v>10663760</v>
      </c>
      <c r="S3529" s="5">
        <v>0</v>
      </c>
      <c r="T3529" s="5">
        <v>0</v>
      </c>
      <c r="U3529" s="3"/>
      <c r="V3529" s="5">
        <v>0</v>
      </c>
      <c r="W3529" s="5">
        <v>0</v>
      </c>
      <c r="X3529" s="5"/>
      <c r="Y3529" s="5"/>
      <c r="Z3529" s="5">
        <f>Tbl_BalanceHistory[[#This Row],[Discretionary Recommended - Pre 2022]]+Tbl_BalanceHistory[[#This Row],[Discretionary Balance Recommended: Policy]]+Tbl_BalanceHistory[[#This Row],[Discretionary Balance Recommended: Commitments]]</f>
        <v>0</v>
      </c>
      <c r="AA3529" s="5">
        <f>Tbl_BalanceHistory[[#This Row],[Discretionary Balance]]-Tbl_BalanceHistory[[#This Row],[Discretionary Reappropriation]]</f>
        <v>0</v>
      </c>
      <c r="AB3529" s="2"/>
      <c r="AC3529" s="2"/>
      <c r="AD3529" s="2"/>
      <c r="AE3529" s="2"/>
    </row>
    <row r="3530" spans="1:31" ht="45" x14ac:dyDescent="0.25">
      <c r="A3530" s="2" t="s">
        <v>577</v>
      </c>
      <c r="B3530" s="3">
        <v>9</v>
      </c>
      <c r="C3530" s="3">
        <v>792</v>
      </c>
      <c r="D3530" s="3" t="s">
        <v>633</v>
      </c>
      <c r="E3530" s="3" t="str">
        <f>_xlfn.XLOOKUP(Tbl_BalanceHistory[[#This Row],[RespAgy]],Tbl_Agencies[Agy Code],Tbl_Agencies[Agy Sort])</f>
        <v>140000</v>
      </c>
      <c r="F3530" s="2" t="str">
        <f>Tbl_BalanceHistory[[#This Row],[RespAgy]]&amp;": "&amp;Tbl_BalanceHistory[[#This Row],[RespAgency]]</f>
        <v>792: Mental Health Treatment Centers</v>
      </c>
      <c r="G3530" s="3">
        <v>739</v>
      </c>
      <c r="H3530" s="3" t="s">
        <v>1343</v>
      </c>
      <c r="I3530" s="3">
        <f>_xlfn.XLOOKUP(Tbl_BalanceHistory[[#This Row],[AgyCode]],Tbl_Agencies[Agy Code],Tbl_Agencies[Agy Sort])</f>
        <v>0</v>
      </c>
      <c r="J3530" s="2" t="str">
        <f>Tbl_BalanceHistory[[#This Row],[AgyCode]]&amp;": "&amp;Tbl_BalanceHistory[[#This Row],[Agency Name]]</f>
        <v>739: Southern Virginia Mental Health Institute</v>
      </c>
      <c r="K3530" s="1">
        <v>2020</v>
      </c>
      <c r="L3530" s="3">
        <v>430</v>
      </c>
      <c r="M3530" s="3" t="s">
        <v>454</v>
      </c>
      <c r="N3530" s="2" t="str">
        <f>Tbl_BalanceHistory[[#This Row],[ProgramCode]]&amp;": "&amp;Tbl_BalanceHistory[[#This Row],[Program Name]]</f>
        <v>430: State Health Services</v>
      </c>
      <c r="O3530" s="3" t="s">
        <v>886</v>
      </c>
      <c r="P3530" s="1" t="str">
        <f>IF(Tbl_BalanceHistory[[#This Row],[FundCode]]="0100","GF",IF(Tbl_BalanceHistory[[#This Row],[FundCode]]="01000","GF","Hi Ed / OCR"))</f>
        <v>GF</v>
      </c>
      <c r="Q3530" s="5">
        <v>11703139</v>
      </c>
      <c r="R3530" s="5">
        <v>11703139</v>
      </c>
      <c r="S3530" s="5">
        <v>0</v>
      </c>
      <c r="T3530" s="5">
        <v>0</v>
      </c>
      <c r="U3530" s="3"/>
      <c r="V3530" s="5">
        <v>0</v>
      </c>
      <c r="W3530" s="5">
        <v>0</v>
      </c>
      <c r="X3530" s="5"/>
      <c r="Y3530" s="5"/>
      <c r="Z3530" s="5">
        <f>Tbl_BalanceHistory[[#This Row],[Discretionary Recommended - Pre 2022]]+Tbl_BalanceHistory[[#This Row],[Discretionary Balance Recommended: Policy]]+Tbl_BalanceHistory[[#This Row],[Discretionary Balance Recommended: Commitments]]</f>
        <v>0</v>
      </c>
      <c r="AA3530" s="5">
        <f>Tbl_BalanceHistory[[#This Row],[Discretionary Balance]]-Tbl_BalanceHistory[[#This Row],[Discretionary Reappropriation]]</f>
        <v>0</v>
      </c>
      <c r="AB3530" s="2"/>
      <c r="AC3530" s="2"/>
      <c r="AD3530" s="2"/>
      <c r="AE3530" s="2"/>
    </row>
    <row r="3531" spans="1:31" ht="45" x14ac:dyDescent="0.25">
      <c r="A3531" s="2" t="s">
        <v>577</v>
      </c>
      <c r="B3531" s="3">
        <v>9</v>
      </c>
      <c r="C3531" s="3">
        <v>792</v>
      </c>
      <c r="D3531" s="3" t="s">
        <v>633</v>
      </c>
      <c r="E3531" s="3" t="str">
        <f>_xlfn.XLOOKUP(Tbl_BalanceHistory[[#This Row],[RespAgy]],Tbl_Agencies[Agy Code],Tbl_Agencies[Agy Sort])</f>
        <v>140000</v>
      </c>
      <c r="F3531" s="2" t="str">
        <f>Tbl_BalanceHistory[[#This Row],[RespAgy]]&amp;": "&amp;Tbl_BalanceHistory[[#This Row],[RespAgency]]</f>
        <v>792: Mental Health Treatment Centers</v>
      </c>
      <c r="G3531" s="3">
        <v>739</v>
      </c>
      <c r="H3531" s="3" t="s">
        <v>1343</v>
      </c>
      <c r="I3531" s="3">
        <f>_xlfn.XLOOKUP(Tbl_BalanceHistory[[#This Row],[AgyCode]],Tbl_Agencies[Agy Code],Tbl_Agencies[Agy Sort])</f>
        <v>0</v>
      </c>
      <c r="J3531" s="2" t="str">
        <f>Tbl_BalanceHistory[[#This Row],[AgyCode]]&amp;": "&amp;Tbl_BalanceHistory[[#This Row],[Agency Name]]</f>
        <v>739: Southern Virginia Mental Health Institute</v>
      </c>
      <c r="K3531" s="1">
        <v>2021</v>
      </c>
      <c r="L3531" s="3">
        <v>430</v>
      </c>
      <c r="M3531" s="3" t="s">
        <v>454</v>
      </c>
      <c r="N3531" s="2" t="str">
        <f>Tbl_BalanceHistory[[#This Row],[ProgramCode]]&amp;": "&amp;Tbl_BalanceHistory[[#This Row],[Program Name]]</f>
        <v>430: State Health Services</v>
      </c>
      <c r="O3531" s="3" t="s">
        <v>886</v>
      </c>
      <c r="P3531" s="1" t="str">
        <f>IF(Tbl_BalanceHistory[[#This Row],[FundCode]]="0100","GF",IF(Tbl_BalanceHistory[[#This Row],[FundCode]]="01000","GF","Hi Ed / OCR"))</f>
        <v>GF</v>
      </c>
      <c r="Q3531" s="5">
        <v>11536968</v>
      </c>
      <c r="R3531" s="5">
        <v>11536968</v>
      </c>
      <c r="S3531" s="5">
        <v>0</v>
      </c>
      <c r="T3531" s="5">
        <v>0</v>
      </c>
      <c r="U3531" s="3"/>
      <c r="V3531" s="5">
        <v>0</v>
      </c>
      <c r="W3531" s="5">
        <v>0</v>
      </c>
      <c r="X3531" s="5"/>
      <c r="Y3531" s="5"/>
      <c r="Z3531" s="5">
        <f>Tbl_BalanceHistory[[#This Row],[Discretionary Recommended - Pre 2022]]+Tbl_BalanceHistory[[#This Row],[Discretionary Balance Recommended: Policy]]+Tbl_BalanceHistory[[#This Row],[Discretionary Balance Recommended: Commitments]]</f>
        <v>0</v>
      </c>
      <c r="AA3531" s="5">
        <f>Tbl_BalanceHistory[[#This Row],[Discretionary Balance]]-Tbl_BalanceHistory[[#This Row],[Discretionary Reappropriation]]</f>
        <v>0</v>
      </c>
      <c r="AB3531" s="2"/>
      <c r="AC3531" s="2"/>
      <c r="AD3531" s="2"/>
      <c r="AE3531" s="2"/>
    </row>
    <row r="3532" spans="1:31" ht="45" x14ac:dyDescent="0.25">
      <c r="A3532" s="2" t="s">
        <v>577</v>
      </c>
      <c r="B3532" s="3">
        <v>9</v>
      </c>
      <c r="C3532" s="3">
        <v>792</v>
      </c>
      <c r="D3532" s="3" t="s">
        <v>633</v>
      </c>
      <c r="E3532" s="3" t="str">
        <f>_xlfn.XLOOKUP(Tbl_BalanceHistory[[#This Row],[RespAgy]],Tbl_Agencies[Agy Code],Tbl_Agencies[Agy Sort])</f>
        <v>140000</v>
      </c>
      <c r="F3532" s="2" t="str">
        <f>Tbl_BalanceHistory[[#This Row],[RespAgy]]&amp;": "&amp;Tbl_BalanceHistory[[#This Row],[RespAgency]]</f>
        <v>792: Mental Health Treatment Centers</v>
      </c>
      <c r="G3532" s="3">
        <v>739</v>
      </c>
      <c r="H3532" s="3" t="s">
        <v>1343</v>
      </c>
      <c r="I3532" s="3">
        <f>_xlfn.XLOOKUP(Tbl_BalanceHistory[[#This Row],[AgyCode]],Tbl_Agencies[Agy Code],Tbl_Agencies[Agy Sort])</f>
        <v>0</v>
      </c>
      <c r="J3532" s="2" t="str">
        <f>Tbl_BalanceHistory[[#This Row],[AgyCode]]&amp;": "&amp;Tbl_BalanceHistory[[#This Row],[Agency Name]]</f>
        <v>739: Southern Virginia Mental Health Institute</v>
      </c>
      <c r="K3532" s="1">
        <v>2022</v>
      </c>
      <c r="L3532" s="3">
        <v>430</v>
      </c>
      <c r="M3532" s="3" t="s">
        <v>454</v>
      </c>
      <c r="N3532" s="2" t="str">
        <f>Tbl_BalanceHistory[[#This Row],[ProgramCode]]&amp;": "&amp;Tbl_BalanceHistory[[#This Row],[Program Name]]</f>
        <v>430: State Health Services</v>
      </c>
      <c r="O3532" s="3" t="s">
        <v>886</v>
      </c>
      <c r="P3532" s="1" t="str">
        <f>IF(Tbl_BalanceHistory[[#This Row],[FundCode]]="0100","GF",IF(Tbl_BalanceHistory[[#This Row],[FundCode]]="01000","GF","Hi Ed / OCR"))</f>
        <v>GF</v>
      </c>
      <c r="Q3532" s="5">
        <v>13202173</v>
      </c>
      <c r="R3532" s="5">
        <v>13202173</v>
      </c>
      <c r="S3532" s="5">
        <v>0</v>
      </c>
      <c r="T3532" s="5">
        <v>0</v>
      </c>
      <c r="U3532" s="3"/>
      <c r="V3532" s="5">
        <v>0</v>
      </c>
      <c r="W3532" s="5"/>
      <c r="X3532" s="5">
        <v>0</v>
      </c>
      <c r="Y3532" s="5">
        <v>0</v>
      </c>
      <c r="Z3532" s="5">
        <f>Tbl_BalanceHistory[[#This Row],[Discretionary Recommended - Pre 2022]]+Tbl_BalanceHistory[[#This Row],[Discretionary Balance Recommended: Policy]]+Tbl_BalanceHistory[[#This Row],[Discretionary Balance Recommended: Commitments]]</f>
        <v>0</v>
      </c>
      <c r="AA3532" s="5">
        <f>Tbl_BalanceHistory[[#This Row],[Discretionary Balance]]-Tbl_BalanceHistory[[#This Row],[Discretionary Reappropriation]]</f>
        <v>0</v>
      </c>
      <c r="AB3532" s="2"/>
      <c r="AC3532" s="2"/>
      <c r="AD3532" s="2"/>
      <c r="AE3532" s="2"/>
    </row>
    <row r="3533" spans="1:31" ht="45" x14ac:dyDescent="0.25">
      <c r="A3533" s="2" t="s">
        <v>2025</v>
      </c>
      <c r="B3533" s="3">
        <v>9</v>
      </c>
      <c r="C3533" s="3">
        <v>792</v>
      </c>
      <c r="D3533" s="3" t="s">
        <v>633</v>
      </c>
      <c r="E3533" s="3" t="str">
        <f>_xlfn.XLOOKUP(Tbl_BalanceHistory[[#This Row],[RespAgy]],Tbl_Agencies[Agy Code],Tbl_Agencies[Agy Sort])</f>
        <v>140000</v>
      </c>
      <c r="F3533" s="2" t="str">
        <f>Tbl_BalanceHistory[[#This Row],[RespAgy]]&amp;": "&amp;Tbl_BalanceHistory[[#This Row],[RespAgency]]</f>
        <v>792: Mental Health Treatment Centers</v>
      </c>
      <c r="G3533" s="3">
        <v>739</v>
      </c>
      <c r="H3533" s="3" t="s">
        <v>1343</v>
      </c>
      <c r="I3533" s="3">
        <f>_xlfn.XLOOKUP(Tbl_BalanceHistory[[#This Row],[AgyCode]],Tbl_Agencies[Agy Code],Tbl_Agencies[Agy Sort])</f>
        <v>0</v>
      </c>
      <c r="J3533" s="2" t="str">
        <f>Tbl_BalanceHistory[[#This Row],[AgyCode]]&amp;": "&amp;Tbl_BalanceHistory[[#This Row],[Agency Name]]</f>
        <v>739: Southern Virginia Mental Health Institute</v>
      </c>
      <c r="K3533" s="1">
        <v>2014</v>
      </c>
      <c r="L3533" s="3">
        <v>498</v>
      </c>
      <c r="M3533" s="3" t="s">
        <v>639</v>
      </c>
      <c r="N3533" s="2" t="str">
        <f>Tbl_BalanceHistory[[#This Row],[ProgramCode]]&amp;": "&amp;Tbl_BalanceHistory[[#This Row],[Program Name]]</f>
        <v>498: Facility Administrative and Support Services</v>
      </c>
      <c r="O3533" s="3" t="s">
        <v>1730</v>
      </c>
      <c r="P3533" s="1" t="str">
        <f>IF(Tbl_BalanceHistory[[#This Row],[FundCode]]="0100","GF",IF(Tbl_BalanceHistory[[#This Row],[FundCode]]="01000","GF","Hi Ed / OCR"))</f>
        <v>GF</v>
      </c>
      <c r="Q3533" s="5">
        <v>2911967</v>
      </c>
      <c r="R3533" s="5">
        <v>2911934.32</v>
      </c>
      <c r="S3533" s="5">
        <v>32</v>
      </c>
      <c r="T3533" s="5">
        <v>0</v>
      </c>
      <c r="U3533" s="3"/>
      <c r="V3533" s="5">
        <v>32</v>
      </c>
      <c r="W3533" s="5">
        <v>0</v>
      </c>
      <c r="X3533" s="5"/>
      <c r="Y3533" s="5"/>
      <c r="Z3533" s="5">
        <f>Tbl_BalanceHistory[[#This Row],[Discretionary Recommended - Pre 2022]]+Tbl_BalanceHistory[[#This Row],[Discretionary Balance Recommended: Policy]]+Tbl_BalanceHistory[[#This Row],[Discretionary Balance Recommended: Commitments]]</f>
        <v>0</v>
      </c>
      <c r="AA3533" s="5">
        <f>Tbl_BalanceHistory[[#This Row],[Discretionary Balance]]-Tbl_BalanceHistory[[#This Row],[Discretionary Reappropriation]]</f>
        <v>32</v>
      </c>
      <c r="AB3533" s="2"/>
      <c r="AC3533" s="2"/>
      <c r="AD3533" s="2"/>
      <c r="AE3533" s="2"/>
    </row>
    <row r="3534" spans="1:31" ht="45" x14ac:dyDescent="0.25">
      <c r="A3534" s="2" t="s">
        <v>2025</v>
      </c>
      <c r="B3534" s="3">
        <v>9</v>
      </c>
      <c r="C3534" s="3">
        <v>792</v>
      </c>
      <c r="D3534" s="3" t="s">
        <v>633</v>
      </c>
      <c r="E3534" s="3" t="str">
        <f>_xlfn.XLOOKUP(Tbl_BalanceHistory[[#This Row],[RespAgy]],Tbl_Agencies[Agy Code],Tbl_Agencies[Agy Sort])</f>
        <v>140000</v>
      </c>
      <c r="F3534" s="2" t="str">
        <f>Tbl_BalanceHistory[[#This Row],[RespAgy]]&amp;": "&amp;Tbl_BalanceHistory[[#This Row],[RespAgency]]</f>
        <v>792: Mental Health Treatment Centers</v>
      </c>
      <c r="G3534" s="3">
        <v>739</v>
      </c>
      <c r="H3534" s="3" t="s">
        <v>1343</v>
      </c>
      <c r="I3534" s="3">
        <f>_xlfn.XLOOKUP(Tbl_BalanceHistory[[#This Row],[AgyCode]],Tbl_Agencies[Agy Code],Tbl_Agencies[Agy Sort])</f>
        <v>0</v>
      </c>
      <c r="J3534" s="2" t="str">
        <f>Tbl_BalanceHistory[[#This Row],[AgyCode]]&amp;": "&amp;Tbl_BalanceHistory[[#This Row],[Agency Name]]</f>
        <v>739: Southern Virginia Mental Health Institute</v>
      </c>
      <c r="K3534" s="1">
        <v>2015</v>
      </c>
      <c r="L3534" s="3">
        <v>498</v>
      </c>
      <c r="M3534" s="3" t="s">
        <v>639</v>
      </c>
      <c r="N3534" s="2" t="str">
        <f>Tbl_BalanceHistory[[#This Row],[ProgramCode]]&amp;": "&amp;Tbl_BalanceHistory[[#This Row],[Program Name]]</f>
        <v>498: Facility Administrative and Support Services</v>
      </c>
      <c r="O3534" s="3" t="s">
        <v>1730</v>
      </c>
      <c r="P3534" s="1" t="str">
        <f>IF(Tbl_BalanceHistory[[#This Row],[FundCode]]="0100","GF",IF(Tbl_BalanceHistory[[#This Row],[FundCode]]="01000","GF","Hi Ed / OCR"))</f>
        <v>GF</v>
      </c>
      <c r="Q3534" s="5">
        <v>2981793</v>
      </c>
      <c r="R3534" s="5">
        <v>2981792</v>
      </c>
      <c r="S3534" s="5">
        <v>0</v>
      </c>
      <c r="T3534" s="5">
        <v>0</v>
      </c>
      <c r="U3534" s="3"/>
      <c r="V3534" s="5">
        <v>0</v>
      </c>
      <c r="W3534" s="5">
        <v>0</v>
      </c>
      <c r="X3534" s="5"/>
      <c r="Y3534" s="5"/>
      <c r="Z3534" s="5">
        <f>Tbl_BalanceHistory[[#This Row],[Discretionary Recommended - Pre 2022]]+Tbl_BalanceHistory[[#This Row],[Discretionary Balance Recommended: Policy]]+Tbl_BalanceHistory[[#This Row],[Discretionary Balance Recommended: Commitments]]</f>
        <v>0</v>
      </c>
      <c r="AA3534" s="5">
        <f>Tbl_BalanceHistory[[#This Row],[Discretionary Balance]]-Tbl_BalanceHistory[[#This Row],[Discretionary Reappropriation]]</f>
        <v>0</v>
      </c>
      <c r="AB3534" s="2"/>
      <c r="AC3534" s="2"/>
      <c r="AD3534" s="2"/>
      <c r="AE3534" s="2"/>
    </row>
    <row r="3535" spans="1:31" ht="45" x14ac:dyDescent="0.25">
      <c r="A3535" s="2" t="s">
        <v>2025</v>
      </c>
      <c r="B3535" s="3">
        <v>9</v>
      </c>
      <c r="C3535" s="3">
        <v>792</v>
      </c>
      <c r="D3535" s="3" t="s">
        <v>633</v>
      </c>
      <c r="E3535" s="3" t="str">
        <f>_xlfn.XLOOKUP(Tbl_BalanceHistory[[#This Row],[RespAgy]],Tbl_Agencies[Agy Code],Tbl_Agencies[Agy Sort])</f>
        <v>140000</v>
      </c>
      <c r="F3535" s="2" t="str">
        <f>Tbl_BalanceHistory[[#This Row],[RespAgy]]&amp;": "&amp;Tbl_BalanceHistory[[#This Row],[RespAgency]]</f>
        <v>792: Mental Health Treatment Centers</v>
      </c>
      <c r="G3535" s="3">
        <v>739</v>
      </c>
      <c r="H3535" s="3" t="s">
        <v>1343</v>
      </c>
      <c r="I3535" s="3">
        <f>_xlfn.XLOOKUP(Tbl_BalanceHistory[[#This Row],[AgyCode]],Tbl_Agencies[Agy Code],Tbl_Agencies[Agy Sort])</f>
        <v>0</v>
      </c>
      <c r="J3535" s="2" t="str">
        <f>Tbl_BalanceHistory[[#This Row],[AgyCode]]&amp;": "&amp;Tbl_BalanceHistory[[#This Row],[Agency Name]]</f>
        <v>739: Southern Virginia Mental Health Institute</v>
      </c>
      <c r="K3535" s="1">
        <v>2016</v>
      </c>
      <c r="L3535" s="3">
        <v>498</v>
      </c>
      <c r="M3535" s="3" t="s">
        <v>639</v>
      </c>
      <c r="N3535" s="2" t="str">
        <f>Tbl_BalanceHistory[[#This Row],[ProgramCode]]&amp;": "&amp;Tbl_BalanceHistory[[#This Row],[Program Name]]</f>
        <v>498: Facility Administrative and Support Services</v>
      </c>
      <c r="O3535" s="3" t="s">
        <v>1730</v>
      </c>
      <c r="P3535" s="1" t="str">
        <f>IF(Tbl_BalanceHistory[[#This Row],[FundCode]]="0100","GF",IF(Tbl_BalanceHistory[[#This Row],[FundCode]]="01000","GF","Hi Ed / OCR"))</f>
        <v>GF</v>
      </c>
      <c r="Q3535" s="5">
        <v>4346362</v>
      </c>
      <c r="R3535" s="5">
        <v>4346362</v>
      </c>
      <c r="S3535" s="5">
        <v>0</v>
      </c>
      <c r="T3535" s="5">
        <v>0</v>
      </c>
      <c r="U3535" s="3"/>
      <c r="V3535" s="5">
        <v>0</v>
      </c>
      <c r="W3535" s="5">
        <v>0</v>
      </c>
      <c r="X3535" s="5"/>
      <c r="Y3535" s="5"/>
      <c r="Z3535" s="5">
        <f>Tbl_BalanceHistory[[#This Row],[Discretionary Recommended - Pre 2022]]+Tbl_BalanceHistory[[#This Row],[Discretionary Balance Recommended: Policy]]+Tbl_BalanceHistory[[#This Row],[Discretionary Balance Recommended: Commitments]]</f>
        <v>0</v>
      </c>
      <c r="AA3535" s="5">
        <f>Tbl_BalanceHistory[[#This Row],[Discretionary Balance]]-Tbl_BalanceHistory[[#This Row],[Discretionary Reappropriation]]</f>
        <v>0</v>
      </c>
      <c r="AB3535" s="2"/>
      <c r="AC3535" s="2"/>
      <c r="AD3535" s="2"/>
      <c r="AE3535" s="2"/>
    </row>
    <row r="3536" spans="1:31" ht="45" x14ac:dyDescent="0.25">
      <c r="A3536" s="2" t="s">
        <v>2025</v>
      </c>
      <c r="B3536" s="3">
        <v>9</v>
      </c>
      <c r="C3536" s="3">
        <v>792</v>
      </c>
      <c r="D3536" s="3" t="s">
        <v>633</v>
      </c>
      <c r="E3536" s="3" t="str">
        <f>_xlfn.XLOOKUP(Tbl_BalanceHistory[[#This Row],[RespAgy]],Tbl_Agencies[Agy Code],Tbl_Agencies[Agy Sort])</f>
        <v>140000</v>
      </c>
      <c r="F3536" s="2" t="str">
        <f>Tbl_BalanceHistory[[#This Row],[RespAgy]]&amp;": "&amp;Tbl_BalanceHistory[[#This Row],[RespAgency]]</f>
        <v>792: Mental Health Treatment Centers</v>
      </c>
      <c r="G3536" s="3">
        <v>739</v>
      </c>
      <c r="H3536" s="3" t="s">
        <v>1343</v>
      </c>
      <c r="I3536" s="3">
        <f>_xlfn.XLOOKUP(Tbl_BalanceHistory[[#This Row],[AgyCode]],Tbl_Agencies[Agy Code],Tbl_Agencies[Agy Sort])</f>
        <v>0</v>
      </c>
      <c r="J3536" s="2" t="str">
        <f>Tbl_BalanceHistory[[#This Row],[AgyCode]]&amp;": "&amp;Tbl_BalanceHistory[[#This Row],[Agency Name]]</f>
        <v>739: Southern Virginia Mental Health Institute</v>
      </c>
      <c r="K3536" s="1">
        <v>2017</v>
      </c>
      <c r="L3536" s="3">
        <v>498</v>
      </c>
      <c r="M3536" s="3" t="s">
        <v>639</v>
      </c>
      <c r="N3536" s="2" t="str">
        <f>Tbl_BalanceHistory[[#This Row],[ProgramCode]]&amp;": "&amp;Tbl_BalanceHistory[[#This Row],[Program Name]]</f>
        <v>498: Facility Administrative and Support Services</v>
      </c>
      <c r="O3536" s="3" t="s">
        <v>886</v>
      </c>
      <c r="P3536" s="1" t="str">
        <f>IF(Tbl_BalanceHistory[[#This Row],[FundCode]]="0100","GF",IF(Tbl_BalanceHistory[[#This Row],[FundCode]]="01000","GF","Hi Ed / OCR"))</f>
        <v>GF</v>
      </c>
      <c r="Q3536" s="5">
        <v>3824979</v>
      </c>
      <c r="R3536" s="5">
        <v>3824979</v>
      </c>
      <c r="S3536" s="5">
        <v>0</v>
      </c>
      <c r="T3536" s="5">
        <v>0</v>
      </c>
      <c r="U3536" s="3"/>
      <c r="V3536" s="5">
        <v>0</v>
      </c>
      <c r="W3536" s="5">
        <v>0</v>
      </c>
      <c r="X3536" s="5"/>
      <c r="Y3536" s="5"/>
      <c r="Z3536" s="5">
        <f>Tbl_BalanceHistory[[#This Row],[Discretionary Recommended - Pre 2022]]+Tbl_BalanceHistory[[#This Row],[Discretionary Balance Recommended: Policy]]+Tbl_BalanceHistory[[#This Row],[Discretionary Balance Recommended: Commitments]]</f>
        <v>0</v>
      </c>
      <c r="AA3536" s="5">
        <f>Tbl_BalanceHistory[[#This Row],[Discretionary Balance]]-Tbl_BalanceHistory[[#This Row],[Discretionary Reappropriation]]</f>
        <v>0</v>
      </c>
      <c r="AB3536" s="2"/>
      <c r="AC3536" s="2"/>
      <c r="AD3536" s="2"/>
      <c r="AE3536" s="2"/>
    </row>
    <row r="3537" spans="1:31" ht="45" x14ac:dyDescent="0.25">
      <c r="A3537" s="2" t="s">
        <v>2025</v>
      </c>
      <c r="B3537" s="3">
        <v>9</v>
      </c>
      <c r="C3537" s="3">
        <v>792</v>
      </c>
      <c r="D3537" s="3" t="s">
        <v>633</v>
      </c>
      <c r="E3537" s="3" t="str">
        <f>_xlfn.XLOOKUP(Tbl_BalanceHistory[[#This Row],[RespAgy]],Tbl_Agencies[Agy Code],Tbl_Agencies[Agy Sort])</f>
        <v>140000</v>
      </c>
      <c r="F3537" s="2" t="str">
        <f>Tbl_BalanceHistory[[#This Row],[RespAgy]]&amp;": "&amp;Tbl_BalanceHistory[[#This Row],[RespAgency]]</f>
        <v>792: Mental Health Treatment Centers</v>
      </c>
      <c r="G3537" s="3">
        <v>739</v>
      </c>
      <c r="H3537" s="3" t="s">
        <v>1343</v>
      </c>
      <c r="I3537" s="3">
        <f>_xlfn.XLOOKUP(Tbl_BalanceHistory[[#This Row],[AgyCode]],Tbl_Agencies[Agy Code],Tbl_Agencies[Agy Sort])</f>
        <v>0</v>
      </c>
      <c r="J3537" s="2" t="str">
        <f>Tbl_BalanceHistory[[#This Row],[AgyCode]]&amp;": "&amp;Tbl_BalanceHistory[[#This Row],[Agency Name]]</f>
        <v>739: Southern Virginia Mental Health Institute</v>
      </c>
      <c r="K3537" s="1">
        <v>2018</v>
      </c>
      <c r="L3537" s="3">
        <v>498</v>
      </c>
      <c r="M3537" s="3" t="s">
        <v>639</v>
      </c>
      <c r="N3537" s="2" t="str">
        <f>Tbl_BalanceHistory[[#This Row],[ProgramCode]]&amp;": "&amp;Tbl_BalanceHistory[[#This Row],[Program Name]]</f>
        <v>498: Facility Administrative and Support Services</v>
      </c>
      <c r="O3537" s="3" t="s">
        <v>886</v>
      </c>
      <c r="P3537" s="1" t="str">
        <f>IF(Tbl_BalanceHistory[[#This Row],[FundCode]]="0100","GF",IF(Tbl_BalanceHistory[[#This Row],[FundCode]]="01000","GF","Hi Ed / OCR"))</f>
        <v>GF</v>
      </c>
      <c r="Q3537" s="5">
        <v>5758126</v>
      </c>
      <c r="R3537" s="5">
        <v>5758126</v>
      </c>
      <c r="S3537" s="5">
        <v>0</v>
      </c>
      <c r="T3537" s="5">
        <v>0</v>
      </c>
      <c r="U3537" s="3"/>
      <c r="V3537" s="5">
        <v>0</v>
      </c>
      <c r="W3537" s="5">
        <v>0</v>
      </c>
      <c r="X3537" s="5"/>
      <c r="Y3537" s="5"/>
      <c r="Z3537" s="5">
        <f>Tbl_BalanceHistory[[#This Row],[Discretionary Recommended - Pre 2022]]+Tbl_BalanceHistory[[#This Row],[Discretionary Balance Recommended: Policy]]+Tbl_BalanceHistory[[#This Row],[Discretionary Balance Recommended: Commitments]]</f>
        <v>0</v>
      </c>
      <c r="AA3537" s="5">
        <f>Tbl_BalanceHistory[[#This Row],[Discretionary Balance]]-Tbl_BalanceHistory[[#This Row],[Discretionary Reappropriation]]</f>
        <v>0</v>
      </c>
      <c r="AB3537" s="2"/>
      <c r="AC3537" s="2"/>
      <c r="AD3537" s="2"/>
      <c r="AE3537" s="2"/>
    </row>
    <row r="3538" spans="1:31" ht="45" x14ac:dyDescent="0.25">
      <c r="A3538" s="2" t="s">
        <v>2025</v>
      </c>
      <c r="B3538" s="3">
        <v>9</v>
      </c>
      <c r="C3538" s="3">
        <v>792</v>
      </c>
      <c r="D3538" s="3" t="s">
        <v>633</v>
      </c>
      <c r="E3538" s="3" t="str">
        <f>_xlfn.XLOOKUP(Tbl_BalanceHistory[[#This Row],[RespAgy]],Tbl_Agencies[Agy Code],Tbl_Agencies[Agy Sort])</f>
        <v>140000</v>
      </c>
      <c r="F3538" s="2" t="str">
        <f>Tbl_BalanceHistory[[#This Row],[RespAgy]]&amp;": "&amp;Tbl_BalanceHistory[[#This Row],[RespAgency]]</f>
        <v>792: Mental Health Treatment Centers</v>
      </c>
      <c r="G3538" s="3">
        <v>739</v>
      </c>
      <c r="H3538" s="3" t="s">
        <v>1343</v>
      </c>
      <c r="I3538" s="3">
        <f>_xlfn.XLOOKUP(Tbl_BalanceHistory[[#This Row],[AgyCode]],Tbl_Agencies[Agy Code],Tbl_Agencies[Agy Sort])</f>
        <v>0</v>
      </c>
      <c r="J3538" s="2" t="str">
        <f>Tbl_BalanceHistory[[#This Row],[AgyCode]]&amp;": "&amp;Tbl_BalanceHistory[[#This Row],[Agency Name]]</f>
        <v>739: Southern Virginia Mental Health Institute</v>
      </c>
      <c r="K3538" s="1">
        <v>2019</v>
      </c>
      <c r="L3538" s="3">
        <v>498</v>
      </c>
      <c r="M3538" s="3" t="s">
        <v>639</v>
      </c>
      <c r="N3538" s="2" t="str">
        <f>Tbl_BalanceHistory[[#This Row],[ProgramCode]]&amp;": "&amp;Tbl_BalanceHistory[[#This Row],[Program Name]]</f>
        <v>498: Facility Administrative and Support Services</v>
      </c>
      <c r="O3538" s="3" t="s">
        <v>886</v>
      </c>
      <c r="P3538" s="1" t="str">
        <f>IF(Tbl_BalanceHistory[[#This Row],[FundCode]]="0100","GF",IF(Tbl_BalanceHistory[[#This Row],[FundCode]]="01000","GF","Hi Ed / OCR"))</f>
        <v>GF</v>
      </c>
      <c r="Q3538" s="5">
        <v>4851328</v>
      </c>
      <c r="R3538" s="5">
        <v>4851328</v>
      </c>
      <c r="S3538" s="5">
        <v>0</v>
      </c>
      <c r="T3538" s="5">
        <v>0</v>
      </c>
      <c r="U3538" s="3"/>
      <c r="V3538" s="5">
        <v>0</v>
      </c>
      <c r="W3538" s="5">
        <v>0</v>
      </c>
      <c r="X3538" s="5"/>
      <c r="Y3538" s="5"/>
      <c r="Z3538" s="5">
        <f>Tbl_BalanceHistory[[#This Row],[Discretionary Recommended - Pre 2022]]+Tbl_BalanceHistory[[#This Row],[Discretionary Balance Recommended: Policy]]+Tbl_BalanceHistory[[#This Row],[Discretionary Balance Recommended: Commitments]]</f>
        <v>0</v>
      </c>
      <c r="AA3538" s="5">
        <f>Tbl_BalanceHistory[[#This Row],[Discretionary Balance]]-Tbl_BalanceHistory[[#This Row],[Discretionary Reappropriation]]</f>
        <v>0</v>
      </c>
      <c r="AB3538" s="2"/>
      <c r="AC3538" s="2"/>
      <c r="AD3538" s="2"/>
      <c r="AE3538" s="2"/>
    </row>
    <row r="3539" spans="1:31" ht="45" x14ac:dyDescent="0.25">
      <c r="A3539" s="2" t="s">
        <v>577</v>
      </c>
      <c r="B3539" s="3">
        <v>9</v>
      </c>
      <c r="C3539" s="3">
        <v>792</v>
      </c>
      <c r="D3539" s="3" t="s">
        <v>633</v>
      </c>
      <c r="E3539" s="3" t="str">
        <f>_xlfn.XLOOKUP(Tbl_BalanceHistory[[#This Row],[RespAgy]],Tbl_Agencies[Agy Code],Tbl_Agencies[Agy Sort])</f>
        <v>140000</v>
      </c>
      <c r="F3539" s="2" t="str">
        <f>Tbl_BalanceHistory[[#This Row],[RespAgy]]&amp;": "&amp;Tbl_BalanceHistory[[#This Row],[RespAgency]]</f>
        <v>792: Mental Health Treatment Centers</v>
      </c>
      <c r="G3539" s="3">
        <v>739</v>
      </c>
      <c r="H3539" s="3" t="s">
        <v>1343</v>
      </c>
      <c r="I3539" s="3">
        <f>_xlfn.XLOOKUP(Tbl_BalanceHistory[[#This Row],[AgyCode]],Tbl_Agencies[Agy Code],Tbl_Agencies[Agy Sort])</f>
        <v>0</v>
      </c>
      <c r="J3539" s="2" t="str">
        <f>Tbl_BalanceHistory[[#This Row],[AgyCode]]&amp;": "&amp;Tbl_BalanceHistory[[#This Row],[Agency Name]]</f>
        <v>739: Southern Virginia Mental Health Institute</v>
      </c>
      <c r="K3539" s="1">
        <v>2020</v>
      </c>
      <c r="L3539" s="3">
        <v>498</v>
      </c>
      <c r="M3539" s="3" t="s">
        <v>639</v>
      </c>
      <c r="N3539" s="2" t="str">
        <f>Tbl_BalanceHistory[[#This Row],[ProgramCode]]&amp;": "&amp;Tbl_BalanceHistory[[#This Row],[Program Name]]</f>
        <v>498: Facility Administrative and Support Services</v>
      </c>
      <c r="O3539" s="3" t="s">
        <v>886</v>
      </c>
      <c r="P3539" s="1" t="str">
        <f>IF(Tbl_BalanceHistory[[#This Row],[FundCode]]="0100","GF",IF(Tbl_BalanceHistory[[#This Row],[FundCode]]="01000","GF","Hi Ed / OCR"))</f>
        <v>GF</v>
      </c>
      <c r="Q3539" s="5">
        <v>5015798</v>
      </c>
      <c r="R3539" s="5">
        <v>5015798</v>
      </c>
      <c r="S3539" s="5">
        <v>0</v>
      </c>
      <c r="T3539" s="5">
        <v>0</v>
      </c>
      <c r="U3539" s="3"/>
      <c r="V3539" s="5">
        <v>0</v>
      </c>
      <c r="W3539" s="5">
        <v>0</v>
      </c>
      <c r="X3539" s="5"/>
      <c r="Y3539" s="5"/>
      <c r="Z3539" s="5">
        <f>Tbl_BalanceHistory[[#This Row],[Discretionary Recommended - Pre 2022]]+Tbl_BalanceHistory[[#This Row],[Discretionary Balance Recommended: Policy]]+Tbl_BalanceHistory[[#This Row],[Discretionary Balance Recommended: Commitments]]</f>
        <v>0</v>
      </c>
      <c r="AA3539" s="5">
        <f>Tbl_BalanceHistory[[#This Row],[Discretionary Balance]]-Tbl_BalanceHistory[[#This Row],[Discretionary Reappropriation]]</f>
        <v>0</v>
      </c>
      <c r="AB3539" s="2"/>
      <c r="AC3539" s="2"/>
      <c r="AD3539" s="2"/>
      <c r="AE3539" s="2"/>
    </row>
    <row r="3540" spans="1:31" ht="45" x14ac:dyDescent="0.25">
      <c r="A3540" s="2" t="s">
        <v>577</v>
      </c>
      <c r="B3540" s="3">
        <v>9</v>
      </c>
      <c r="C3540" s="3">
        <v>792</v>
      </c>
      <c r="D3540" s="3" t="s">
        <v>633</v>
      </c>
      <c r="E3540" s="3" t="str">
        <f>_xlfn.XLOOKUP(Tbl_BalanceHistory[[#This Row],[RespAgy]],Tbl_Agencies[Agy Code],Tbl_Agencies[Agy Sort])</f>
        <v>140000</v>
      </c>
      <c r="F3540" s="2" t="str">
        <f>Tbl_BalanceHistory[[#This Row],[RespAgy]]&amp;": "&amp;Tbl_BalanceHistory[[#This Row],[RespAgency]]</f>
        <v>792: Mental Health Treatment Centers</v>
      </c>
      <c r="G3540" s="3">
        <v>739</v>
      </c>
      <c r="H3540" s="3" t="s">
        <v>1343</v>
      </c>
      <c r="I3540" s="3">
        <f>_xlfn.XLOOKUP(Tbl_BalanceHistory[[#This Row],[AgyCode]],Tbl_Agencies[Agy Code],Tbl_Agencies[Agy Sort])</f>
        <v>0</v>
      </c>
      <c r="J3540" s="2" t="str">
        <f>Tbl_BalanceHistory[[#This Row],[AgyCode]]&amp;": "&amp;Tbl_BalanceHistory[[#This Row],[Agency Name]]</f>
        <v>739: Southern Virginia Mental Health Institute</v>
      </c>
      <c r="K3540" s="1">
        <v>2021</v>
      </c>
      <c r="L3540" s="3">
        <v>498</v>
      </c>
      <c r="M3540" s="3" t="s">
        <v>639</v>
      </c>
      <c r="N3540" s="2" t="str">
        <f>Tbl_BalanceHistory[[#This Row],[ProgramCode]]&amp;": "&amp;Tbl_BalanceHistory[[#This Row],[Program Name]]</f>
        <v>498: Facility Administrative and Support Services</v>
      </c>
      <c r="O3540" s="3" t="s">
        <v>886</v>
      </c>
      <c r="P3540" s="1" t="str">
        <f>IF(Tbl_BalanceHistory[[#This Row],[FundCode]]="0100","GF",IF(Tbl_BalanceHistory[[#This Row],[FundCode]]="01000","GF","Hi Ed / OCR"))</f>
        <v>GF</v>
      </c>
      <c r="Q3540" s="5">
        <v>5520247.5599999996</v>
      </c>
      <c r="R3540" s="5">
        <v>5520247.5599999996</v>
      </c>
      <c r="S3540" s="5">
        <v>0</v>
      </c>
      <c r="T3540" s="5">
        <v>0</v>
      </c>
      <c r="U3540" s="3"/>
      <c r="V3540" s="5">
        <v>0</v>
      </c>
      <c r="W3540" s="5">
        <v>0</v>
      </c>
      <c r="X3540" s="5"/>
      <c r="Y3540" s="5"/>
      <c r="Z3540" s="5">
        <f>Tbl_BalanceHistory[[#This Row],[Discretionary Recommended - Pre 2022]]+Tbl_BalanceHistory[[#This Row],[Discretionary Balance Recommended: Policy]]+Tbl_BalanceHistory[[#This Row],[Discretionary Balance Recommended: Commitments]]</f>
        <v>0</v>
      </c>
      <c r="AA3540" s="5">
        <f>Tbl_BalanceHistory[[#This Row],[Discretionary Balance]]-Tbl_BalanceHistory[[#This Row],[Discretionary Reappropriation]]</f>
        <v>0</v>
      </c>
      <c r="AB3540" s="2"/>
      <c r="AC3540" s="2"/>
      <c r="AD3540" s="2"/>
      <c r="AE3540" s="2"/>
    </row>
    <row r="3541" spans="1:31" ht="45" x14ac:dyDescent="0.25">
      <c r="A3541" s="2" t="s">
        <v>577</v>
      </c>
      <c r="B3541" s="3">
        <v>9</v>
      </c>
      <c r="C3541" s="3">
        <v>792</v>
      </c>
      <c r="D3541" s="3" t="s">
        <v>633</v>
      </c>
      <c r="E3541" s="3" t="str">
        <f>_xlfn.XLOOKUP(Tbl_BalanceHistory[[#This Row],[RespAgy]],Tbl_Agencies[Agy Code],Tbl_Agencies[Agy Sort])</f>
        <v>140000</v>
      </c>
      <c r="F3541" s="2" t="str">
        <f>Tbl_BalanceHistory[[#This Row],[RespAgy]]&amp;": "&amp;Tbl_BalanceHistory[[#This Row],[RespAgency]]</f>
        <v>792: Mental Health Treatment Centers</v>
      </c>
      <c r="G3541" s="3">
        <v>739</v>
      </c>
      <c r="H3541" s="3" t="s">
        <v>1343</v>
      </c>
      <c r="I3541" s="3">
        <f>_xlfn.XLOOKUP(Tbl_BalanceHistory[[#This Row],[AgyCode]],Tbl_Agencies[Agy Code],Tbl_Agencies[Agy Sort])</f>
        <v>0</v>
      </c>
      <c r="J3541" s="2" t="str">
        <f>Tbl_BalanceHistory[[#This Row],[AgyCode]]&amp;": "&amp;Tbl_BalanceHistory[[#This Row],[Agency Name]]</f>
        <v>739: Southern Virginia Mental Health Institute</v>
      </c>
      <c r="K3541" s="1">
        <v>2022</v>
      </c>
      <c r="L3541" s="3">
        <v>498</v>
      </c>
      <c r="M3541" s="3" t="s">
        <v>639</v>
      </c>
      <c r="N3541" s="2" t="str">
        <f>Tbl_BalanceHistory[[#This Row],[ProgramCode]]&amp;": "&amp;Tbl_BalanceHistory[[#This Row],[Program Name]]</f>
        <v>498: Facility Administrative and Support Services</v>
      </c>
      <c r="O3541" s="3" t="s">
        <v>886</v>
      </c>
      <c r="P3541" s="1" t="str">
        <f>IF(Tbl_BalanceHistory[[#This Row],[FundCode]]="0100","GF",IF(Tbl_BalanceHistory[[#This Row],[FundCode]]="01000","GF","Hi Ed / OCR"))</f>
        <v>GF</v>
      </c>
      <c r="Q3541" s="5">
        <v>4423368</v>
      </c>
      <c r="R3541" s="5">
        <v>4423368</v>
      </c>
      <c r="S3541" s="5">
        <v>0</v>
      </c>
      <c r="T3541" s="5">
        <v>0</v>
      </c>
      <c r="U3541" s="3"/>
      <c r="V3541" s="5">
        <v>0</v>
      </c>
      <c r="W3541" s="5"/>
      <c r="X3541" s="5">
        <v>0</v>
      </c>
      <c r="Y3541" s="5">
        <v>0</v>
      </c>
      <c r="Z3541" s="5">
        <f>Tbl_BalanceHistory[[#This Row],[Discretionary Recommended - Pre 2022]]+Tbl_BalanceHistory[[#This Row],[Discretionary Balance Recommended: Policy]]+Tbl_BalanceHistory[[#This Row],[Discretionary Balance Recommended: Commitments]]</f>
        <v>0</v>
      </c>
      <c r="AA3541" s="5">
        <f>Tbl_BalanceHistory[[#This Row],[Discretionary Balance]]-Tbl_BalanceHistory[[#This Row],[Discretionary Reappropriation]]</f>
        <v>0</v>
      </c>
      <c r="AB3541" s="2"/>
      <c r="AC3541" s="2"/>
      <c r="AD3541" s="2"/>
      <c r="AE3541" s="2"/>
    </row>
    <row r="3542" spans="1:31" ht="45" x14ac:dyDescent="0.25">
      <c r="A3542" s="2" t="s">
        <v>2025</v>
      </c>
      <c r="B3542" s="3">
        <v>9</v>
      </c>
      <c r="C3542" s="3">
        <v>792</v>
      </c>
      <c r="D3542" s="3" t="s">
        <v>633</v>
      </c>
      <c r="E3542" s="3" t="str">
        <f>_xlfn.XLOOKUP(Tbl_BalanceHistory[[#This Row],[RespAgy]],Tbl_Agencies[Agy Code],Tbl_Agencies[Agy Sort])</f>
        <v>140000</v>
      </c>
      <c r="F3542" s="2" t="str">
        <f>Tbl_BalanceHistory[[#This Row],[RespAgy]]&amp;": "&amp;Tbl_BalanceHistory[[#This Row],[RespAgency]]</f>
        <v>792: Mental Health Treatment Centers</v>
      </c>
      <c r="G3542" s="3">
        <v>703</v>
      </c>
      <c r="H3542" s="3" t="s">
        <v>1283</v>
      </c>
      <c r="I3542" s="3" t="str">
        <f>_xlfn.XLOOKUP(Tbl_BalanceHistory[[#This Row],[AgyCode]],Tbl_Agencies[Agy Code],Tbl_Agencies[Agy Sort])</f>
        <v/>
      </c>
      <c r="J3542" s="2" t="str">
        <f>Tbl_BalanceHistory[[#This Row],[AgyCode]]&amp;": "&amp;Tbl_BalanceHistory[[#This Row],[Agency Name]]</f>
        <v>703: Central State Hospital</v>
      </c>
      <c r="K3542" s="1">
        <v>2014</v>
      </c>
      <c r="L3542" s="3">
        <v>197</v>
      </c>
      <c r="M3542" s="3" t="s">
        <v>401</v>
      </c>
      <c r="N3542" s="2" t="str">
        <f>Tbl_BalanceHistory[[#This Row],[ProgramCode]]&amp;": "&amp;Tbl_BalanceHistory[[#This Row],[Program Name]]</f>
        <v>197: Instruction</v>
      </c>
      <c r="O3542" s="3" t="s">
        <v>1730</v>
      </c>
      <c r="P3542" s="1" t="str">
        <f>IF(Tbl_BalanceHistory[[#This Row],[FundCode]]="0100","GF",IF(Tbl_BalanceHistory[[#This Row],[FundCode]]="01000","GF","Hi Ed / OCR"))</f>
        <v>GF</v>
      </c>
      <c r="Q3542" s="5">
        <v>5000</v>
      </c>
      <c r="R3542" s="5">
        <v>4995</v>
      </c>
      <c r="S3542" s="5">
        <v>5</v>
      </c>
      <c r="T3542" s="5">
        <v>0</v>
      </c>
      <c r="U3542" s="3"/>
      <c r="V3542" s="5">
        <v>5</v>
      </c>
      <c r="W3542" s="5">
        <v>0</v>
      </c>
      <c r="X3542" s="5"/>
      <c r="Y3542" s="5"/>
      <c r="Z3542" s="5">
        <f>Tbl_BalanceHistory[[#This Row],[Discretionary Recommended - Pre 2022]]+Tbl_BalanceHistory[[#This Row],[Discretionary Balance Recommended: Policy]]+Tbl_BalanceHistory[[#This Row],[Discretionary Balance Recommended: Commitments]]</f>
        <v>0</v>
      </c>
      <c r="AA3542" s="5">
        <f>Tbl_BalanceHistory[[#This Row],[Discretionary Balance]]-Tbl_BalanceHistory[[#This Row],[Discretionary Reappropriation]]</f>
        <v>5</v>
      </c>
      <c r="AB3542" s="2"/>
      <c r="AC3542" s="2"/>
      <c r="AD3542" s="2"/>
      <c r="AE3542" s="2"/>
    </row>
    <row r="3543" spans="1:31" ht="45" x14ac:dyDescent="0.25">
      <c r="A3543" s="2" t="s">
        <v>2025</v>
      </c>
      <c r="B3543" s="3">
        <v>9</v>
      </c>
      <c r="C3543" s="3">
        <v>792</v>
      </c>
      <c r="D3543" s="3" t="s">
        <v>633</v>
      </c>
      <c r="E3543" s="3" t="str">
        <f>_xlfn.XLOOKUP(Tbl_BalanceHistory[[#This Row],[RespAgy]],Tbl_Agencies[Agy Code],Tbl_Agencies[Agy Sort])</f>
        <v>140000</v>
      </c>
      <c r="F3543" s="2" t="str">
        <f>Tbl_BalanceHistory[[#This Row],[RespAgy]]&amp;": "&amp;Tbl_BalanceHistory[[#This Row],[RespAgency]]</f>
        <v>792: Mental Health Treatment Centers</v>
      </c>
      <c r="G3543" s="3">
        <v>703</v>
      </c>
      <c r="H3543" s="3" t="s">
        <v>1283</v>
      </c>
      <c r="I3543" s="3" t="str">
        <f>_xlfn.XLOOKUP(Tbl_BalanceHistory[[#This Row],[AgyCode]],Tbl_Agencies[Agy Code],Tbl_Agencies[Agy Sort])</f>
        <v/>
      </c>
      <c r="J3543" s="2" t="str">
        <f>Tbl_BalanceHistory[[#This Row],[AgyCode]]&amp;": "&amp;Tbl_BalanceHistory[[#This Row],[Agency Name]]</f>
        <v>703: Central State Hospital</v>
      </c>
      <c r="K3543" s="1">
        <v>2015</v>
      </c>
      <c r="L3543" s="3">
        <v>197</v>
      </c>
      <c r="M3543" s="3" t="s">
        <v>401</v>
      </c>
      <c r="N3543" s="2" t="str">
        <f>Tbl_BalanceHistory[[#This Row],[ProgramCode]]&amp;": "&amp;Tbl_BalanceHistory[[#This Row],[Program Name]]</f>
        <v>197: Instruction</v>
      </c>
      <c r="O3543" s="3" t="s">
        <v>1730</v>
      </c>
      <c r="P3543" s="1" t="str">
        <f>IF(Tbl_BalanceHistory[[#This Row],[FundCode]]="0100","GF",IF(Tbl_BalanceHistory[[#This Row],[FundCode]]="01000","GF","Hi Ed / OCR"))</f>
        <v>GF</v>
      </c>
      <c r="Q3543" s="5">
        <v>0</v>
      </c>
      <c r="R3543" s="5">
        <v>0</v>
      </c>
      <c r="S3543" s="5">
        <v>0</v>
      </c>
      <c r="T3543" s="5">
        <v>0</v>
      </c>
      <c r="U3543" s="3"/>
      <c r="V3543" s="5">
        <v>0</v>
      </c>
      <c r="W3543" s="5">
        <v>0</v>
      </c>
      <c r="X3543" s="5"/>
      <c r="Y3543" s="5"/>
      <c r="Z3543" s="5">
        <f>Tbl_BalanceHistory[[#This Row],[Discretionary Recommended - Pre 2022]]+Tbl_BalanceHistory[[#This Row],[Discretionary Balance Recommended: Policy]]+Tbl_BalanceHistory[[#This Row],[Discretionary Balance Recommended: Commitments]]</f>
        <v>0</v>
      </c>
      <c r="AA3543" s="5">
        <f>Tbl_BalanceHistory[[#This Row],[Discretionary Balance]]-Tbl_BalanceHistory[[#This Row],[Discretionary Reappropriation]]</f>
        <v>0</v>
      </c>
      <c r="AB3543" s="2"/>
      <c r="AC3543" s="2"/>
      <c r="AD3543" s="2"/>
      <c r="AE3543" s="2"/>
    </row>
    <row r="3544" spans="1:31" ht="45" x14ac:dyDescent="0.25">
      <c r="A3544" s="2" t="s">
        <v>2025</v>
      </c>
      <c r="B3544" s="3">
        <v>9</v>
      </c>
      <c r="C3544" s="3">
        <v>792</v>
      </c>
      <c r="D3544" s="3" t="s">
        <v>633</v>
      </c>
      <c r="E3544" s="3" t="str">
        <f>_xlfn.XLOOKUP(Tbl_BalanceHistory[[#This Row],[RespAgy]],Tbl_Agencies[Agy Code],Tbl_Agencies[Agy Sort])</f>
        <v>140000</v>
      </c>
      <c r="F3544" s="2" t="str">
        <f>Tbl_BalanceHistory[[#This Row],[RespAgy]]&amp;": "&amp;Tbl_BalanceHistory[[#This Row],[RespAgency]]</f>
        <v>792: Mental Health Treatment Centers</v>
      </c>
      <c r="G3544" s="3">
        <v>703</v>
      </c>
      <c r="H3544" s="3" t="s">
        <v>1283</v>
      </c>
      <c r="I3544" s="3" t="str">
        <f>_xlfn.XLOOKUP(Tbl_BalanceHistory[[#This Row],[AgyCode]],Tbl_Agencies[Agy Code],Tbl_Agencies[Agy Sort])</f>
        <v/>
      </c>
      <c r="J3544" s="2" t="str">
        <f>Tbl_BalanceHistory[[#This Row],[AgyCode]]&amp;": "&amp;Tbl_BalanceHistory[[#This Row],[Agency Name]]</f>
        <v>703: Central State Hospital</v>
      </c>
      <c r="K3544" s="1">
        <v>2014</v>
      </c>
      <c r="L3544" s="3">
        <v>357</v>
      </c>
      <c r="M3544" s="3" t="s">
        <v>635</v>
      </c>
      <c r="N3544" s="2" t="str">
        <f>Tbl_BalanceHistory[[#This Row],[ProgramCode]]&amp;": "&amp;Tbl_BalanceHistory[[#This Row],[Program Name]]</f>
        <v>357: Secure Confinement</v>
      </c>
      <c r="O3544" s="3" t="s">
        <v>1730</v>
      </c>
      <c r="P3544" s="1" t="str">
        <f>IF(Tbl_BalanceHistory[[#This Row],[FundCode]]="0100","GF",IF(Tbl_BalanceHistory[[#This Row],[FundCode]]="01000","GF","Hi Ed / OCR"))</f>
        <v>GF</v>
      </c>
      <c r="Q3544" s="5">
        <v>15371941</v>
      </c>
      <c r="R3544" s="5">
        <v>15371034.550000001</v>
      </c>
      <c r="S3544" s="5">
        <v>906</v>
      </c>
      <c r="T3544" s="5">
        <v>0</v>
      </c>
      <c r="U3544" s="3"/>
      <c r="V3544" s="5">
        <v>906</v>
      </c>
      <c r="W3544" s="5">
        <v>0</v>
      </c>
      <c r="X3544" s="5"/>
      <c r="Y3544" s="5"/>
      <c r="Z3544" s="5">
        <f>Tbl_BalanceHistory[[#This Row],[Discretionary Recommended - Pre 2022]]+Tbl_BalanceHistory[[#This Row],[Discretionary Balance Recommended: Policy]]+Tbl_BalanceHistory[[#This Row],[Discretionary Balance Recommended: Commitments]]</f>
        <v>0</v>
      </c>
      <c r="AA3544" s="5">
        <f>Tbl_BalanceHistory[[#This Row],[Discretionary Balance]]-Tbl_BalanceHistory[[#This Row],[Discretionary Reappropriation]]</f>
        <v>906</v>
      </c>
      <c r="AB3544" s="2"/>
      <c r="AC3544" s="2"/>
      <c r="AD3544" s="2"/>
      <c r="AE3544" s="2"/>
    </row>
    <row r="3545" spans="1:31" ht="75" x14ac:dyDescent="0.25">
      <c r="A3545" s="2" t="s">
        <v>2025</v>
      </c>
      <c r="B3545" s="3">
        <v>9</v>
      </c>
      <c r="C3545" s="3">
        <v>792</v>
      </c>
      <c r="D3545" s="3" t="s">
        <v>633</v>
      </c>
      <c r="E3545" s="3" t="str">
        <f>_xlfn.XLOOKUP(Tbl_BalanceHistory[[#This Row],[RespAgy]],Tbl_Agencies[Agy Code],Tbl_Agencies[Agy Sort])</f>
        <v>140000</v>
      </c>
      <c r="F3545" s="2" t="str">
        <f>Tbl_BalanceHistory[[#This Row],[RespAgy]]&amp;": "&amp;Tbl_BalanceHistory[[#This Row],[RespAgency]]</f>
        <v>792: Mental Health Treatment Centers</v>
      </c>
      <c r="G3545" s="3">
        <v>703</v>
      </c>
      <c r="H3545" s="3" t="s">
        <v>1283</v>
      </c>
      <c r="I3545" s="3" t="str">
        <f>_xlfn.XLOOKUP(Tbl_BalanceHistory[[#This Row],[AgyCode]],Tbl_Agencies[Agy Code],Tbl_Agencies[Agy Sort])</f>
        <v/>
      </c>
      <c r="J3545" s="2" t="str">
        <f>Tbl_BalanceHistory[[#This Row],[AgyCode]]&amp;": "&amp;Tbl_BalanceHistory[[#This Row],[Agency Name]]</f>
        <v>703: Central State Hospital</v>
      </c>
      <c r="K3545" s="1">
        <v>2015</v>
      </c>
      <c r="L3545" s="3">
        <v>357</v>
      </c>
      <c r="M3545" s="3" t="s">
        <v>635</v>
      </c>
      <c r="N3545" s="2" t="str">
        <f>Tbl_BalanceHistory[[#This Row],[ProgramCode]]&amp;": "&amp;Tbl_BalanceHistory[[#This Row],[Program Name]]</f>
        <v>357: Secure Confinement</v>
      </c>
      <c r="O3545" s="3" t="s">
        <v>1730</v>
      </c>
      <c r="P3545" s="1" t="str">
        <f>IF(Tbl_BalanceHistory[[#This Row],[FundCode]]="0100","GF",IF(Tbl_BalanceHistory[[#This Row],[FundCode]]="01000","GF","Hi Ed / OCR"))</f>
        <v>GF</v>
      </c>
      <c r="Q3545" s="5">
        <v>20915859</v>
      </c>
      <c r="R3545" s="5">
        <v>20901366</v>
      </c>
      <c r="S3545" s="5">
        <v>14492</v>
      </c>
      <c r="T3545" s="5">
        <v>0</v>
      </c>
      <c r="U3545" s="3"/>
      <c r="V3545" s="5">
        <v>14492</v>
      </c>
      <c r="W3545" s="5">
        <v>14492</v>
      </c>
      <c r="X3545" s="5"/>
      <c r="Y3545" s="5"/>
      <c r="Z3545" s="5">
        <f>Tbl_BalanceHistory[[#This Row],[Discretionary Recommended - Pre 2022]]+Tbl_BalanceHistory[[#This Row],[Discretionary Balance Recommended: Policy]]+Tbl_BalanceHistory[[#This Row],[Discretionary Balance Recommended: Commitments]]</f>
        <v>14492</v>
      </c>
      <c r="AA3545" s="5">
        <f>Tbl_BalanceHistory[[#This Row],[Discretionary Balance]]-Tbl_BalanceHistory[[#This Row],[Discretionary Reappropriation]]</f>
        <v>0</v>
      </c>
      <c r="AB3545" s="2" t="s">
        <v>2084</v>
      </c>
      <c r="AC3545" s="2"/>
      <c r="AD3545" s="2"/>
      <c r="AE3545" s="2"/>
    </row>
    <row r="3546" spans="1:31" ht="45" x14ac:dyDescent="0.25">
      <c r="A3546" s="2" t="s">
        <v>2025</v>
      </c>
      <c r="B3546" s="3">
        <v>9</v>
      </c>
      <c r="C3546" s="3">
        <v>792</v>
      </c>
      <c r="D3546" s="3" t="s">
        <v>633</v>
      </c>
      <c r="E3546" s="3" t="str">
        <f>_xlfn.XLOOKUP(Tbl_BalanceHistory[[#This Row],[RespAgy]],Tbl_Agencies[Agy Code],Tbl_Agencies[Agy Sort])</f>
        <v>140000</v>
      </c>
      <c r="F3546" s="2" t="str">
        <f>Tbl_BalanceHistory[[#This Row],[RespAgy]]&amp;": "&amp;Tbl_BalanceHistory[[#This Row],[RespAgency]]</f>
        <v>792: Mental Health Treatment Centers</v>
      </c>
      <c r="G3546" s="3">
        <v>703</v>
      </c>
      <c r="H3546" s="3" t="s">
        <v>1283</v>
      </c>
      <c r="I3546" s="3" t="str">
        <f>_xlfn.XLOOKUP(Tbl_BalanceHistory[[#This Row],[AgyCode]],Tbl_Agencies[Agy Code],Tbl_Agencies[Agy Sort])</f>
        <v/>
      </c>
      <c r="J3546" s="2" t="str">
        <f>Tbl_BalanceHistory[[#This Row],[AgyCode]]&amp;": "&amp;Tbl_BalanceHistory[[#This Row],[Agency Name]]</f>
        <v>703: Central State Hospital</v>
      </c>
      <c r="K3546" s="1">
        <v>2016</v>
      </c>
      <c r="L3546" s="3">
        <v>357</v>
      </c>
      <c r="M3546" s="3" t="s">
        <v>635</v>
      </c>
      <c r="N3546" s="2" t="str">
        <f>Tbl_BalanceHistory[[#This Row],[ProgramCode]]&amp;": "&amp;Tbl_BalanceHistory[[#This Row],[Program Name]]</f>
        <v>357: Secure Confinement</v>
      </c>
      <c r="O3546" s="3" t="s">
        <v>1730</v>
      </c>
      <c r="P3546" s="1" t="str">
        <f>IF(Tbl_BalanceHistory[[#This Row],[FundCode]]="0100","GF",IF(Tbl_BalanceHistory[[#This Row],[FundCode]]="01000","GF","Hi Ed / OCR"))</f>
        <v>GF</v>
      </c>
      <c r="Q3546" s="5">
        <v>19208413</v>
      </c>
      <c r="R3546" s="5">
        <v>19203139.449999999</v>
      </c>
      <c r="S3546" s="5">
        <v>5273</v>
      </c>
      <c r="T3546" s="5">
        <v>0</v>
      </c>
      <c r="U3546" s="3"/>
      <c r="V3546" s="5">
        <v>5273</v>
      </c>
      <c r="W3546" s="5">
        <v>0</v>
      </c>
      <c r="X3546" s="5"/>
      <c r="Y3546" s="5"/>
      <c r="Z3546" s="5">
        <f>Tbl_BalanceHistory[[#This Row],[Discretionary Recommended - Pre 2022]]+Tbl_BalanceHistory[[#This Row],[Discretionary Balance Recommended: Policy]]+Tbl_BalanceHistory[[#This Row],[Discretionary Balance Recommended: Commitments]]</f>
        <v>0</v>
      </c>
      <c r="AA3546" s="5">
        <f>Tbl_BalanceHistory[[#This Row],[Discretionary Balance]]-Tbl_BalanceHistory[[#This Row],[Discretionary Reappropriation]]</f>
        <v>5273</v>
      </c>
      <c r="AB3546" s="2"/>
      <c r="AC3546" s="2"/>
      <c r="AD3546" s="2"/>
      <c r="AE3546" s="2"/>
    </row>
    <row r="3547" spans="1:31" ht="45" x14ac:dyDescent="0.25">
      <c r="A3547" s="2" t="s">
        <v>2025</v>
      </c>
      <c r="B3547" s="3">
        <v>9</v>
      </c>
      <c r="C3547" s="3">
        <v>792</v>
      </c>
      <c r="D3547" s="3" t="s">
        <v>633</v>
      </c>
      <c r="E3547" s="3" t="str">
        <f>_xlfn.XLOOKUP(Tbl_BalanceHistory[[#This Row],[RespAgy]],Tbl_Agencies[Agy Code],Tbl_Agencies[Agy Sort])</f>
        <v>140000</v>
      </c>
      <c r="F3547" s="2" t="str">
        <f>Tbl_BalanceHistory[[#This Row],[RespAgy]]&amp;": "&amp;Tbl_BalanceHistory[[#This Row],[RespAgency]]</f>
        <v>792: Mental Health Treatment Centers</v>
      </c>
      <c r="G3547" s="3">
        <v>703</v>
      </c>
      <c r="H3547" s="3" t="s">
        <v>1283</v>
      </c>
      <c r="I3547" s="3" t="str">
        <f>_xlfn.XLOOKUP(Tbl_BalanceHistory[[#This Row],[AgyCode]],Tbl_Agencies[Agy Code],Tbl_Agencies[Agy Sort])</f>
        <v/>
      </c>
      <c r="J3547" s="2" t="str">
        <f>Tbl_BalanceHistory[[#This Row],[AgyCode]]&amp;": "&amp;Tbl_BalanceHistory[[#This Row],[Agency Name]]</f>
        <v>703: Central State Hospital</v>
      </c>
      <c r="K3547" s="1">
        <v>2017</v>
      </c>
      <c r="L3547" s="3">
        <v>357</v>
      </c>
      <c r="M3547" s="3" t="s">
        <v>635</v>
      </c>
      <c r="N3547" s="2" t="str">
        <f>Tbl_BalanceHistory[[#This Row],[ProgramCode]]&amp;": "&amp;Tbl_BalanceHistory[[#This Row],[Program Name]]</f>
        <v>357: Secure Confinement</v>
      </c>
      <c r="O3547" s="3" t="s">
        <v>886</v>
      </c>
      <c r="P3547" s="1" t="str">
        <f>IF(Tbl_BalanceHistory[[#This Row],[FundCode]]="0100","GF",IF(Tbl_BalanceHistory[[#This Row],[FundCode]]="01000","GF","Hi Ed / OCR"))</f>
        <v>GF</v>
      </c>
      <c r="Q3547" s="5">
        <v>20222873</v>
      </c>
      <c r="R3547" s="5">
        <v>20221018.739999998</v>
      </c>
      <c r="S3547" s="5">
        <v>1854</v>
      </c>
      <c r="T3547" s="5">
        <v>0</v>
      </c>
      <c r="U3547" s="3"/>
      <c r="V3547" s="5">
        <v>1854</v>
      </c>
      <c r="W3547" s="5">
        <v>0</v>
      </c>
      <c r="X3547" s="5"/>
      <c r="Y3547" s="5"/>
      <c r="Z3547" s="5">
        <f>Tbl_BalanceHistory[[#This Row],[Discretionary Recommended - Pre 2022]]+Tbl_BalanceHistory[[#This Row],[Discretionary Balance Recommended: Policy]]+Tbl_BalanceHistory[[#This Row],[Discretionary Balance Recommended: Commitments]]</f>
        <v>0</v>
      </c>
      <c r="AA3547" s="5">
        <f>Tbl_BalanceHistory[[#This Row],[Discretionary Balance]]-Tbl_BalanceHistory[[#This Row],[Discretionary Reappropriation]]</f>
        <v>1854</v>
      </c>
      <c r="AB3547" s="2"/>
      <c r="AC3547" s="2"/>
      <c r="AD3547" s="2"/>
      <c r="AE3547" s="2"/>
    </row>
    <row r="3548" spans="1:31" ht="45" x14ac:dyDescent="0.25">
      <c r="A3548" s="2" t="s">
        <v>2025</v>
      </c>
      <c r="B3548" s="3">
        <v>9</v>
      </c>
      <c r="C3548" s="3">
        <v>792</v>
      </c>
      <c r="D3548" s="3" t="s">
        <v>633</v>
      </c>
      <c r="E3548" s="3" t="str">
        <f>_xlfn.XLOOKUP(Tbl_BalanceHistory[[#This Row],[RespAgy]],Tbl_Agencies[Agy Code],Tbl_Agencies[Agy Sort])</f>
        <v>140000</v>
      </c>
      <c r="F3548" s="2" t="str">
        <f>Tbl_BalanceHistory[[#This Row],[RespAgy]]&amp;": "&amp;Tbl_BalanceHistory[[#This Row],[RespAgency]]</f>
        <v>792: Mental Health Treatment Centers</v>
      </c>
      <c r="G3548" s="3">
        <v>703</v>
      </c>
      <c r="H3548" s="3" t="s">
        <v>1283</v>
      </c>
      <c r="I3548" s="3" t="str">
        <f>_xlfn.XLOOKUP(Tbl_BalanceHistory[[#This Row],[AgyCode]],Tbl_Agencies[Agy Code],Tbl_Agencies[Agy Sort])</f>
        <v/>
      </c>
      <c r="J3548" s="2" t="str">
        <f>Tbl_BalanceHistory[[#This Row],[AgyCode]]&amp;": "&amp;Tbl_BalanceHistory[[#This Row],[Agency Name]]</f>
        <v>703: Central State Hospital</v>
      </c>
      <c r="K3548" s="1">
        <v>2018</v>
      </c>
      <c r="L3548" s="3">
        <v>357</v>
      </c>
      <c r="M3548" s="3" t="s">
        <v>635</v>
      </c>
      <c r="N3548" s="2" t="str">
        <f>Tbl_BalanceHistory[[#This Row],[ProgramCode]]&amp;": "&amp;Tbl_BalanceHistory[[#This Row],[Program Name]]</f>
        <v>357: Secure Confinement</v>
      </c>
      <c r="O3548" s="3" t="s">
        <v>886</v>
      </c>
      <c r="P3548" s="1" t="str">
        <f>IF(Tbl_BalanceHistory[[#This Row],[FundCode]]="0100","GF",IF(Tbl_BalanceHistory[[#This Row],[FundCode]]="01000","GF","Hi Ed / OCR"))</f>
        <v>GF</v>
      </c>
      <c r="Q3548" s="5">
        <v>20222873</v>
      </c>
      <c r="R3548" s="5">
        <v>20222860.030000001</v>
      </c>
      <c r="S3548" s="5">
        <v>12</v>
      </c>
      <c r="T3548" s="5">
        <v>0</v>
      </c>
      <c r="U3548" s="3"/>
      <c r="V3548" s="5">
        <v>12</v>
      </c>
      <c r="W3548" s="5">
        <v>0</v>
      </c>
      <c r="X3548" s="5"/>
      <c r="Y3548" s="5"/>
      <c r="Z3548" s="5">
        <f>Tbl_BalanceHistory[[#This Row],[Discretionary Recommended - Pre 2022]]+Tbl_BalanceHistory[[#This Row],[Discretionary Balance Recommended: Policy]]+Tbl_BalanceHistory[[#This Row],[Discretionary Balance Recommended: Commitments]]</f>
        <v>0</v>
      </c>
      <c r="AA3548" s="5">
        <f>Tbl_BalanceHistory[[#This Row],[Discretionary Balance]]-Tbl_BalanceHistory[[#This Row],[Discretionary Reappropriation]]</f>
        <v>12</v>
      </c>
      <c r="AB3548" s="2"/>
      <c r="AC3548" s="2"/>
      <c r="AD3548" s="2"/>
      <c r="AE3548" s="2"/>
    </row>
    <row r="3549" spans="1:31" ht="45" x14ac:dyDescent="0.25">
      <c r="A3549" s="2" t="s">
        <v>2025</v>
      </c>
      <c r="B3549" s="3">
        <v>9</v>
      </c>
      <c r="C3549" s="3">
        <v>792</v>
      </c>
      <c r="D3549" s="3" t="s">
        <v>633</v>
      </c>
      <c r="E3549" s="3" t="str">
        <f>_xlfn.XLOOKUP(Tbl_BalanceHistory[[#This Row],[RespAgy]],Tbl_Agencies[Agy Code],Tbl_Agencies[Agy Sort])</f>
        <v>140000</v>
      </c>
      <c r="F3549" s="2" t="str">
        <f>Tbl_BalanceHistory[[#This Row],[RespAgy]]&amp;": "&amp;Tbl_BalanceHistory[[#This Row],[RespAgency]]</f>
        <v>792: Mental Health Treatment Centers</v>
      </c>
      <c r="G3549" s="3">
        <v>703</v>
      </c>
      <c r="H3549" s="3" t="s">
        <v>1283</v>
      </c>
      <c r="I3549" s="3" t="str">
        <f>_xlfn.XLOOKUP(Tbl_BalanceHistory[[#This Row],[AgyCode]],Tbl_Agencies[Agy Code],Tbl_Agencies[Agy Sort])</f>
        <v/>
      </c>
      <c r="J3549" s="2" t="str">
        <f>Tbl_BalanceHistory[[#This Row],[AgyCode]]&amp;": "&amp;Tbl_BalanceHistory[[#This Row],[Agency Name]]</f>
        <v>703: Central State Hospital</v>
      </c>
      <c r="K3549" s="1">
        <v>2019</v>
      </c>
      <c r="L3549" s="3">
        <v>357</v>
      </c>
      <c r="M3549" s="3" t="s">
        <v>635</v>
      </c>
      <c r="N3549" s="2" t="str">
        <f>Tbl_BalanceHistory[[#This Row],[ProgramCode]]&amp;": "&amp;Tbl_BalanceHistory[[#This Row],[Program Name]]</f>
        <v>357: Secure Confinement</v>
      </c>
      <c r="O3549" s="3" t="s">
        <v>886</v>
      </c>
      <c r="P3549" s="1" t="str">
        <f>IF(Tbl_BalanceHistory[[#This Row],[FundCode]]="0100","GF",IF(Tbl_BalanceHistory[[#This Row],[FundCode]]="01000","GF","Hi Ed / OCR"))</f>
        <v>GF</v>
      </c>
      <c r="Q3549" s="5">
        <v>20057403</v>
      </c>
      <c r="R3549" s="5">
        <v>20055400.120000001</v>
      </c>
      <c r="S3549" s="5">
        <v>2002.88</v>
      </c>
      <c r="T3549" s="5">
        <v>0</v>
      </c>
      <c r="U3549" s="3"/>
      <c r="V3549" s="5">
        <v>2002.88</v>
      </c>
      <c r="W3549" s="5">
        <v>0</v>
      </c>
      <c r="X3549" s="5"/>
      <c r="Y3549" s="5"/>
      <c r="Z3549" s="5">
        <f>Tbl_BalanceHistory[[#This Row],[Discretionary Recommended - Pre 2022]]+Tbl_BalanceHistory[[#This Row],[Discretionary Balance Recommended: Policy]]+Tbl_BalanceHistory[[#This Row],[Discretionary Balance Recommended: Commitments]]</f>
        <v>0</v>
      </c>
      <c r="AA3549" s="5">
        <f>Tbl_BalanceHistory[[#This Row],[Discretionary Balance]]-Tbl_BalanceHistory[[#This Row],[Discretionary Reappropriation]]</f>
        <v>2002.88</v>
      </c>
      <c r="AB3549" s="2"/>
      <c r="AC3549" s="2"/>
      <c r="AD3549" s="2"/>
      <c r="AE3549" s="2"/>
    </row>
    <row r="3550" spans="1:31" ht="45" x14ac:dyDescent="0.25">
      <c r="A3550" s="2" t="s">
        <v>577</v>
      </c>
      <c r="B3550" s="3">
        <v>9</v>
      </c>
      <c r="C3550" s="3">
        <v>792</v>
      </c>
      <c r="D3550" s="3" t="s">
        <v>633</v>
      </c>
      <c r="E3550" s="3" t="str">
        <f>_xlfn.XLOOKUP(Tbl_BalanceHistory[[#This Row],[RespAgy]],Tbl_Agencies[Agy Code],Tbl_Agencies[Agy Sort])</f>
        <v>140000</v>
      </c>
      <c r="F3550" s="2" t="str">
        <f>Tbl_BalanceHistory[[#This Row],[RespAgy]]&amp;": "&amp;Tbl_BalanceHistory[[#This Row],[RespAgency]]</f>
        <v>792: Mental Health Treatment Centers</v>
      </c>
      <c r="G3550" s="3">
        <v>703</v>
      </c>
      <c r="H3550" s="3" t="s">
        <v>1283</v>
      </c>
      <c r="I3550" s="3" t="str">
        <f>_xlfn.XLOOKUP(Tbl_BalanceHistory[[#This Row],[AgyCode]],Tbl_Agencies[Agy Code],Tbl_Agencies[Agy Sort])</f>
        <v/>
      </c>
      <c r="J3550" s="2" t="str">
        <f>Tbl_BalanceHistory[[#This Row],[AgyCode]]&amp;": "&amp;Tbl_BalanceHistory[[#This Row],[Agency Name]]</f>
        <v>703: Central State Hospital</v>
      </c>
      <c r="K3550" s="1">
        <v>2020</v>
      </c>
      <c r="L3550" s="3">
        <v>357</v>
      </c>
      <c r="M3550" s="3" t="s">
        <v>635</v>
      </c>
      <c r="N3550" s="2" t="str">
        <f>Tbl_BalanceHistory[[#This Row],[ProgramCode]]&amp;": "&amp;Tbl_BalanceHistory[[#This Row],[Program Name]]</f>
        <v>357: Secure Confinement</v>
      </c>
      <c r="O3550" s="3" t="s">
        <v>886</v>
      </c>
      <c r="P3550" s="1" t="str">
        <f>IF(Tbl_BalanceHistory[[#This Row],[FundCode]]="0100","GF",IF(Tbl_BalanceHistory[[#This Row],[FundCode]]="01000","GF","Hi Ed / OCR"))</f>
        <v>GF</v>
      </c>
      <c r="Q3550" s="5">
        <v>17857403</v>
      </c>
      <c r="R3550" s="5">
        <v>17855098.079999998</v>
      </c>
      <c r="S3550" s="5">
        <v>2304.92</v>
      </c>
      <c r="T3550" s="5">
        <v>0</v>
      </c>
      <c r="U3550" s="3"/>
      <c r="V3550" s="5">
        <v>2304.92</v>
      </c>
      <c r="W3550" s="5">
        <v>0</v>
      </c>
      <c r="X3550" s="5"/>
      <c r="Y3550" s="5"/>
      <c r="Z3550" s="5">
        <f>Tbl_BalanceHistory[[#This Row],[Discretionary Recommended - Pre 2022]]+Tbl_BalanceHistory[[#This Row],[Discretionary Balance Recommended: Policy]]+Tbl_BalanceHistory[[#This Row],[Discretionary Balance Recommended: Commitments]]</f>
        <v>0</v>
      </c>
      <c r="AA3550" s="5">
        <f>Tbl_BalanceHistory[[#This Row],[Discretionary Balance]]-Tbl_BalanceHistory[[#This Row],[Discretionary Reappropriation]]</f>
        <v>2304.92</v>
      </c>
      <c r="AB3550" s="2"/>
      <c r="AC3550" s="2"/>
      <c r="AD3550" s="2"/>
      <c r="AE3550" s="2"/>
    </row>
    <row r="3551" spans="1:31" ht="90" x14ac:dyDescent="0.25">
      <c r="A3551" s="2" t="s">
        <v>577</v>
      </c>
      <c r="B3551" s="3">
        <v>9</v>
      </c>
      <c r="C3551" s="3">
        <v>792</v>
      </c>
      <c r="D3551" s="3" t="s">
        <v>633</v>
      </c>
      <c r="E3551" s="3" t="str">
        <f>_xlfn.XLOOKUP(Tbl_BalanceHistory[[#This Row],[RespAgy]],Tbl_Agencies[Agy Code],Tbl_Agencies[Agy Sort])</f>
        <v>140000</v>
      </c>
      <c r="F3551" s="2" t="str">
        <f>Tbl_BalanceHistory[[#This Row],[RespAgy]]&amp;": "&amp;Tbl_BalanceHistory[[#This Row],[RespAgency]]</f>
        <v>792: Mental Health Treatment Centers</v>
      </c>
      <c r="G3551" s="3">
        <v>703</v>
      </c>
      <c r="H3551" s="3" t="s">
        <v>1283</v>
      </c>
      <c r="I3551" s="3" t="str">
        <f>_xlfn.XLOOKUP(Tbl_BalanceHistory[[#This Row],[AgyCode]],Tbl_Agencies[Agy Code],Tbl_Agencies[Agy Sort])</f>
        <v/>
      </c>
      <c r="J3551" s="2" t="str">
        <f>Tbl_BalanceHistory[[#This Row],[AgyCode]]&amp;": "&amp;Tbl_BalanceHistory[[#This Row],[Agency Name]]</f>
        <v>703: Central State Hospital</v>
      </c>
      <c r="K3551" s="1">
        <v>2021</v>
      </c>
      <c r="L3551" s="3">
        <v>357</v>
      </c>
      <c r="M3551" s="3" t="s">
        <v>635</v>
      </c>
      <c r="N3551" s="2" t="str">
        <f>Tbl_BalanceHistory[[#This Row],[ProgramCode]]&amp;": "&amp;Tbl_BalanceHistory[[#This Row],[Program Name]]</f>
        <v>357: Secure Confinement</v>
      </c>
      <c r="O3551" s="3" t="s">
        <v>886</v>
      </c>
      <c r="P3551" s="1" t="str">
        <f>IF(Tbl_BalanceHistory[[#This Row],[FundCode]]="0100","GF",IF(Tbl_BalanceHistory[[#This Row],[FundCode]]="01000","GF","Hi Ed / OCR"))</f>
        <v>GF</v>
      </c>
      <c r="Q3551" s="5">
        <v>17114229</v>
      </c>
      <c r="R3551" s="5">
        <v>17114104.030000001</v>
      </c>
      <c r="S3551" s="5">
        <v>124.97</v>
      </c>
      <c r="T3551" s="5">
        <v>0</v>
      </c>
      <c r="U3551" s="3"/>
      <c r="V3551" s="5">
        <v>124.97</v>
      </c>
      <c r="W3551" s="5">
        <v>124.97</v>
      </c>
      <c r="X3551" s="5"/>
      <c r="Y3551" s="5"/>
      <c r="Z3551" s="5">
        <f>Tbl_BalanceHistory[[#This Row],[Discretionary Recommended - Pre 2022]]+Tbl_BalanceHistory[[#This Row],[Discretionary Balance Recommended: Policy]]+Tbl_BalanceHistory[[#This Row],[Discretionary Balance Recommended: Commitments]]</f>
        <v>124.97</v>
      </c>
      <c r="AA3551" s="5">
        <f>Tbl_BalanceHistory[[#This Row],[Discretionary Balance]]-Tbl_BalanceHistory[[#This Row],[Discretionary Reappropriation]]</f>
        <v>0</v>
      </c>
      <c r="AB3551" s="2" t="s">
        <v>2069</v>
      </c>
      <c r="AC3551" s="2"/>
      <c r="AD3551" s="2"/>
      <c r="AE3551" s="2" t="s">
        <v>2080</v>
      </c>
    </row>
    <row r="3552" spans="1:31" ht="45" x14ac:dyDescent="0.25">
      <c r="A3552" s="2" t="s">
        <v>577</v>
      </c>
      <c r="B3552" s="3">
        <v>9</v>
      </c>
      <c r="C3552" s="3">
        <v>792</v>
      </c>
      <c r="D3552" s="3" t="s">
        <v>633</v>
      </c>
      <c r="E3552" s="3" t="str">
        <f>_xlfn.XLOOKUP(Tbl_BalanceHistory[[#This Row],[RespAgy]],Tbl_Agencies[Agy Code],Tbl_Agencies[Agy Sort])</f>
        <v>140000</v>
      </c>
      <c r="F3552" s="2" t="str">
        <f>Tbl_BalanceHistory[[#This Row],[RespAgy]]&amp;": "&amp;Tbl_BalanceHistory[[#This Row],[RespAgency]]</f>
        <v>792: Mental Health Treatment Centers</v>
      </c>
      <c r="G3552" s="3">
        <v>703</v>
      </c>
      <c r="H3552" s="3" t="s">
        <v>1283</v>
      </c>
      <c r="I3552" s="3" t="str">
        <f>_xlfn.XLOOKUP(Tbl_BalanceHistory[[#This Row],[AgyCode]],Tbl_Agencies[Agy Code],Tbl_Agencies[Agy Sort])</f>
        <v/>
      </c>
      <c r="J3552" s="2" t="str">
        <f>Tbl_BalanceHistory[[#This Row],[AgyCode]]&amp;": "&amp;Tbl_BalanceHistory[[#This Row],[Agency Name]]</f>
        <v>703: Central State Hospital</v>
      </c>
      <c r="K3552" s="1">
        <v>2022</v>
      </c>
      <c r="L3552" s="3">
        <v>357</v>
      </c>
      <c r="M3552" s="3" t="s">
        <v>635</v>
      </c>
      <c r="N3552" s="2" t="str">
        <f>Tbl_BalanceHistory[[#This Row],[ProgramCode]]&amp;": "&amp;Tbl_BalanceHistory[[#This Row],[Program Name]]</f>
        <v>357: Secure Confinement</v>
      </c>
      <c r="O3552" s="3" t="s">
        <v>886</v>
      </c>
      <c r="P3552" s="1" t="str">
        <f>IF(Tbl_BalanceHistory[[#This Row],[FundCode]]="0100","GF",IF(Tbl_BalanceHistory[[#This Row],[FundCode]]="01000","GF","Hi Ed / OCR"))</f>
        <v>GF</v>
      </c>
      <c r="Q3552" s="5">
        <v>20114229</v>
      </c>
      <c r="R3552" s="5">
        <v>20113824.489999998</v>
      </c>
      <c r="S3552" s="5">
        <v>404.51</v>
      </c>
      <c r="T3552" s="5">
        <v>0</v>
      </c>
      <c r="U3552" s="3"/>
      <c r="V3552" s="5">
        <v>404.51</v>
      </c>
      <c r="W3552" s="5"/>
      <c r="X3552" s="5">
        <v>0</v>
      </c>
      <c r="Y3552" s="5">
        <v>0</v>
      </c>
      <c r="Z3552" s="5">
        <f>Tbl_BalanceHistory[[#This Row],[Discretionary Recommended - Pre 2022]]+Tbl_BalanceHistory[[#This Row],[Discretionary Balance Recommended: Policy]]+Tbl_BalanceHistory[[#This Row],[Discretionary Balance Recommended: Commitments]]</f>
        <v>0</v>
      </c>
      <c r="AA3552" s="5">
        <f>Tbl_BalanceHistory[[#This Row],[Discretionary Balance]]-Tbl_BalanceHistory[[#This Row],[Discretionary Reappropriation]]</f>
        <v>404.51</v>
      </c>
      <c r="AB3552" s="2"/>
      <c r="AC3552" s="2"/>
      <c r="AD3552" s="2"/>
      <c r="AE3552" s="2"/>
    </row>
    <row r="3553" spans="1:31" ht="45" x14ac:dyDescent="0.25">
      <c r="A3553" s="2" t="s">
        <v>2025</v>
      </c>
      <c r="B3553" s="3">
        <v>9</v>
      </c>
      <c r="C3553" s="3">
        <v>792</v>
      </c>
      <c r="D3553" s="3" t="s">
        <v>633</v>
      </c>
      <c r="E3553" s="3" t="str">
        <f>_xlfn.XLOOKUP(Tbl_BalanceHistory[[#This Row],[RespAgy]],Tbl_Agencies[Agy Code],Tbl_Agencies[Agy Sort])</f>
        <v>140000</v>
      </c>
      <c r="F3553" s="2" t="str">
        <f>Tbl_BalanceHistory[[#This Row],[RespAgy]]&amp;": "&amp;Tbl_BalanceHistory[[#This Row],[RespAgency]]</f>
        <v>792: Mental Health Treatment Centers</v>
      </c>
      <c r="G3553" s="3">
        <v>703</v>
      </c>
      <c r="H3553" s="3" t="s">
        <v>1283</v>
      </c>
      <c r="I3553" s="3" t="str">
        <f>_xlfn.XLOOKUP(Tbl_BalanceHistory[[#This Row],[AgyCode]],Tbl_Agencies[Agy Code],Tbl_Agencies[Agy Sort])</f>
        <v/>
      </c>
      <c r="J3553" s="2" t="str">
        <f>Tbl_BalanceHistory[[#This Row],[AgyCode]]&amp;": "&amp;Tbl_BalanceHistory[[#This Row],[Agency Name]]</f>
        <v>703: Central State Hospital</v>
      </c>
      <c r="K3553" s="1">
        <v>2014</v>
      </c>
      <c r="L3553" s="3">
        <v>430</v>
      </c>
      <c r="M3553" s="3" t="s">
        <v>454</v>
      </c>
      <c r="N3553" s="2" t="str">
        <f>Tbl_BalanceHistory[[#This Row],[ProgramCode]]&amp;": "&amp;Tbl_BalanceHistory[[#This Row],[Program Name]]</f>
        <v>430: State Health Services</v>
      </c>
      <c r="O3553" s="3" t="s">
        <v>1730</v>
      </c>
      <c r="P3553" s="1" t="str">
        <f>IF(Tbl_BalanceHistory[[#This Row],[FundCode]]="0100","GF",IF(Tbl_BalanceHistory[[#This Row],[FundCode]]="01000","GF","Hi Ed / OCR"))</f>
        <v>GF</v>
      </c>
      <c r="Q3553" s="5">
        <v>23557460</v>
      </c>
      <c r="R3553" s="5">
        <v>23547718.829999998</v>
      </c>
      <c r="S3553" s="5">
        <v>9741</v>
      </c>
      <c r="T3553" s="5">
        <v>0</v>
      </c>
      <c r="U3553" s="3"/>
      <c r="V3553" s="5">
        <v>9741</v>
      </c>
      <c r="W3553" s="5">
        <v>0</v>
      </c>
      <c r="X3553" s="5"/>
      <c r="Y3553" s="5"/>
      <c r="Z3553" s="5">
        <f>Tbl_BalanceHistory[[#This Row],[Discretionary Recommended - Pre 2022]]+Tbl_BalanceHistory[[#This Row],[Discretionary Balance Recommended: Policy]]+Tbl_BalanceHistory[[#This Row],[Discretionary Balance Recommended: Commitments]]</f>
        <v>0</v>
      </c>
      <c r="AA3553" s="5">
        <f>Tbl_BalanceHistory[[#This Row],[Discretionary Balance]]-Tbl_BalanceHistory[[#This Row],[Discretionary Reappropriation]]</f>
        <v>9741</v>
      </c>
      <c r="AB3553" s="2"/>
      <c r="AC3553" s="2"/>
      <c r="AD3553" s="2"/>
      <c r="AE3553" s="2"/>
    </row>
    <row r="3554" spans="1:31" ht="75" x14ac:dyDescent="0.25">
      <c r="A3554" s="2" t="s">
        <v>2025</v>
      </c>
      <c r="B3554" s="3">
        <v>9</v>
      </c>
      <c r="C3554" s="3">
        <v>792</v>
      </c>
      <c r="D3554" s="3" t="s">
        <v>633</v>
      </c>
      <c r="E3554" s="3" t="str">
        <f>_xlfn.XLOOKUP(Tbl_BalanceHistory[[#This Row],[RespAgy]],Tbl_Agencies[Agy Code],Tbl_Agencies[Agy Sort])</f>
        <v>140000</v>
      </c>
      <c r="F3554" s="2" t="str">
        <f>Tbl_BalanceHistory[[#This Row],[RespAgy]]&amp;": "&amp;Tbl_BalanceHistory[[#This Row],[RespAgency]]</f>
        <v>792: Mental Health Treatment Centers</v>
      </c>
      <c r="G3554" s="3">
        <v>703</v>
      </c>
      <c r="H3554" s="3" t="s">
        <v>1283</v>
      </c>
      <c r="I3554" s="3" t="str">
        <f>_xlfn.XLOOKUP(Tbl_BalanceHistory[[#This Row],[AgyCode]],Tbl_Agencies[Agy Code],Tbl_Agencies[Agy Sort])</f>
        <v/>
      </c>
      <c r="J3554" s="2" t="str">
        <f>Tbl_BalanceHistory[[#This Row],[AgyCode]]&amp;": "&amp;Tbl_BalanceHistory[[#This Row],[Agency Name]]</f>
        <v>703: Central State Hospital</v>
      </c>
      <c r="K3554" s="1">
        <v>2015</v>
      </c>
      <c r="L3554" s="3">
        <v>430</v>
      </c>
      <c r="M3554" s="3" t="s">
        <v>454</v>
      </c>
      <c r="N3554" s="2" t="str">
        <f>Tbl_BalanceHistory[[#This Row],[ProgramCode]]&amp;": "&amp;Tbl_BalanceHistory[[#This Row],[Program Name]]</f>
        <v>430: State Health Services</v>
      </c>
      <c r="O3554" s="3" t="s">
        <v>1730</v>
      </c>
      <c r="P3554" s="1" t="str">
        <f>IF(Tbl_BalanceHistory[[#This Row],[FundCode]]="0100","GF",IF(Tbl_BalanceHistory[[#This Row],[FundCode]]="01000","GF","Hi Ed / OCR"))</f>
        <v>GF</v>
      </c>
      <c r="Q3554" s="5">
        <v>23277010</v>
      </c>
      <c r="R3554" s="5">
        <v>23269859</v>
      </c>
      <c r="S3554" s="5">
        <v>7150</v>
      </c>
      <c r="T3554" s="5">
        <v>0</v>
      </c>
      <c r="U3554" s="3"/>
      <c r="V3554" s="5">
        <v>7150</v>
      </c>
      <c r="W3554" s="5">
        <v>7150</v>
      </c>
      <c r="X3554" s="5"/>
      <c r="Y3554" s="5"/>
      <c r="Z3554" s="5">
        <f>Tbl_BalanceHistory[[#This Row],[Discretionary Recommended - Pre 2022]]+Tbl_BalanceHistory[[#This Row],[Discretionary Balance Recommended: Policy]]+Tbl_BalanceHistory[[#This Row],[Discretionary Balance Recommended: Commitments]]</f>
        <v>7150</v>
      </c>
      <c r="AA3554" s="5">
        <f>Tbl_BalanceHistory[[#This Row],[Discretionary Balance]]-Tbl_BalanceHistory[[#This Row],[Discretionary Reappropriation]]</f>
        <v>0</v>
      </c>
      <c r="AB3554" s="2" t="s">
        <v>2084</v>
      </c>
      <c r="AC3554" s="2"/>
      <c r="AD3554" s="2"/>
      <c r="AE3554" s="2"/>
    </row>
    <row r="3555" spans="1:31" ht="45" x14ac:dyDescent="0.25">
      <c r="A3555" s="2" t="s">
        <v>2025</v>
      </c>
      <c r="B3555" s="3">
        <v>9</v>
      </c>
      <c r="C3555" s="3">
        <v>792</v>
      </c>
      <c r="D3555" s="3" t="s">
        <v>633</v>
      </c>
      <c r="E3555" s="3" t="str">
        <f>_xlfn.XLOOKUP(Tbl_BalanceHistory[[#This Row],[RespAgy]],Tbl_Agencies[Agy Code],Tbl_Agencies[Agy Sort])</f>
        <v>140000</v>
      </c>
      <c r="F3555" s="2" t="str">
        <f>Tbl_BalanceHistory[[#This Row],[RespAgy]]&amp;": "&amp;Tbl_BalanceHistory[[#This Row],[RespAgency]]</f>
        <v>792: Mental Health Treatment Centers</v>
      </c>
      <c r="G3555" s="3">
        <v>703</v>
      </c>
      <c r="H3555" s="3" t="s">
        <v>1283</v>
      </c>
      <c r="I3555" s="3" t="str">
        <f>_xlfn.XLOOKUP(Tbl_BalanceHistory[[#This Row],[AgyCode]],Tbl_Agencies[Agy Code],Tbl_Agencies[Agy Sort])</f>
        <v/>
      </c>
      <c r="J3555" s="2" t="str">
        <f>Tbl_BalanceHistory[[#This Row],[AgyCode]]&amp;": "&amp;Tbl_BalanceHistory[[#This Row],[Agency Name]]</f>
        <v>703: Central State Hospital</v>
      </c>
      <c r="K3555" s="1">
        <v>2016</v>
      </c>
      <c r="L3555" s="3">
        <v>430</v>
      </c>
      <c r="M3555" s="3" t="s">
        <v>454</v>
      </c>
      <c r="N3555" s="2" t="str">
        <f>Tbl_BalanceHistory[[#This Row],[ProgramCode]]&amp;": "&amp;Tbl_BalanceHistory[[#This Row],[Program Name]]</f>
        <v>430: State Health Services</v>
      </c>
      <c r="O3555" s="3" t="s">
        <v>1730</v>
      </c>
      <c r="P3555" s="1" t="str">
        <f>IF(Tbl_BalanceHistory[[#This Row],[FundCode]]="0100","GF",IF(Tbl_BalanceHistory[[#This Row],[FundCode]]="01000","GF","Hi Ed / OCR"))</f>
        <v>GF</v>
      </c>
      <c r="Q3555" s="5">
        <v>24375143</v>
      </c>
      <c r="R3555" s="5">
        <v>24373658.350000001</v>
      </c>
      <c r="S3555" s="5">
        <v>1484</v>
      </c>
      <c r="T3555" s="5">
        <v>0</v>
      </c>
      <c r="U3555" s="3"/>
      <c r="V3555" s="5">
        <v>1484</v>
      </c>
      <c r="W3555" s="5">
        <v>0</v>
      </c>
      <c r="X3555" s="5"/>
      <c r="Y3555" s="5"/>
      <c r="Z3555" s="5">
        <f>Tbl_BalanceHistory[[#This Row],[Discretionary Recommended - Pre 2022]]+Tbl_BalanceHistory[[#This Row],[Discretionary Balance Recommended: Policy]]+Tbl_BalanceHistory[[#This Row],[Discretionary Balance Recommended: Commitments]]</f>
        <v>0</v>
      </c>
      <c r="AA3555" s="5">
        <f>Tbl_BalanceHistory[[#This Row],[Discretionary Balance]]-Tbl_BalanceHistory[[#This Row],[Discretionary Reappropriation]]</f>
        <v>1484</v>
      </c>
      <c r="AB3555" s="2"/>
      <c r="AC3555" s="2"/>
      <c r="AD3555" s="2"/>
      <c r="AE3555" s="2"/>
    </row>
    <row r="3556" spans="1:31" ht="45" x14ac:dyDescent="0.25">
      <c r="A3556" s="2" t="s">
        <v>2025</v>
      </c>
      <c r="B3556" s="3">
        <v>9</v>
      </c>
      <c r="C3556" s="3">
        <v>792</v>
      </c>
      <c r="D3556" s="3" t="s">
        <v>633</v>
      </c>
      <c r="E3556" s="3" t="str">
        <f>_xlfn.XLOOKUP(Tbl_BalanceHistory[[#This Row],[RespAgy]],Tbl_Agencies[Agy Code],Tbl_Agencies[Agy Sort])</f>
        <v>140000</v>
      </c>
      <c r="F3556" s="2" t="str">
        <f>Tbl_BalanceHistory[[#This Row],[RespAgy]]&amp;": "&amp;Tbl_BalanceHistory[[#This Row],[RespAgency]]</f>
        <v>792: Mental Health Treatment Centers</v>
      </c>
      <c r="G3556" s="3">
        <v>703</v>
      </c>
      <c r="H3556" s="3" t="s">
        <v>1283</v>
      </c>
      <c r="I3556" s="3" t="str">
        <f>_xlfn.XLOOKUP(Tbl_BalanceHistory[[#This Row],[AgyCode]],Tbl_Agencies[Agy Code],Tbl_Agencies[Agy Sort])</f>
        <v/>
      </c>
      <c r="J3556" s="2" t="str">
        <f>Tbl_BalanceHistory[[#This Row],[AgyCode]]&amp;": "&amp;Tbl_BalanceHistory[[#This Row],[Agency Name]]</f>
        <v>703: Central State Hospital</v>
      </c>
      <c r="K3556" s="1">
        <v>2017</v>
      </c>
      <c r="L3556" s="3">
        <v>430</v>
      </c>
      <c r="M3556" s="3" t="s">
        <v>454</v>
      </c>
      <c r="N3556" s="2" t="str">
        <f>Tbl_BalanceHistory[[#This Row],[ProgramCode]]&amp;": "&amp;Tbl_BalanceHistory[[#This Row],[Program Name]]</f>
        <v>430: State Health Services</v>
      </c>
      <c r="O3556" s="3" t="s">
        <v>886</v>
      </c>
      <c r="P3556" s="1" t="str">
        <f>IF(Tbl_BalanceHistory[[#This Row],[FundCode]]="0100","GF",IF(Tbl_BalanceHistory[[#This Row],[FundCode]]="01000","GF","Hi Ed / OCR"))</f>
        <v>GF</v>
      </c>
      <c r="Q3556" s="5">
        <v>26793173</v>
      </c>
      <c r="R3556" s="5">
        <v>26793094.960000001</v>
      </c>
      <c r="S3556" s="5">
        <v>78</v>
      </c>
      <c r="T3556" s="5">
        <v>0</v>
      </c>
      <c r="U3556" s="3"/>
      <c r="V3556" s="5">
        <v>78</v>
      </c>
      <c r="W3556" s="5">
        <v>0</v>
      </c>
      <c r="X3556" s="5"/>
      <c r="Y3556" s="5"/>
      <c r="Z3556" s="5">
        <f>Tbl_BalanceHistory[[#This Row],[Discretionary Recommended - Pre 2022]]+Tbl_BalanceHistory[[#This Row],[Discretionary Balance Recommended: Policy]]+Tbl_BalanceHistory[[#This Row],[Discretionary Balance Recommended: Commitments]]</f>
        <v>0</v>
      </c>
      <c r="AA3556" s="5">
        <f>Tbl_BalanceHistory[[#This Row],[Discretionary Balance]]-Tbl_BalanceHistory[[#This Row],[Discretionary Reappropriation]]</f>
        <v>78</v>
      </c>
      <c r="AB3556" s="2"/>
      <c r="AC3556" s="2"/>
      <c r="AD3556" s="2"/>
      <c r="AE3556" s="2"/>
    </row>
    <row r="3557" spans="1:31" ht="45" x14ac:dyDescent="0.25">
      <c r="A3557" s="2" t="s">
        <v>2025</v>
      </c>
      <c r="B3557" s="3">
        <v>9</v>
      </c>
      <c r="C3557" s="3">
        <v>792</v>
      </c>
      <c r="D3557" s="3" t="s">
        <v>633</v>
      </c>
      <c r="E3557" s="3" t="str">
        <f>_xlfn.XLOOKUP(Tbl_BalanceHistory[[#This Row],[RespAgy]],Tbl_Agencies[Agy Code],Tbl_Agencies[Agy Sort])</f>
        <v>140000</v>
      </c>
      <c r="F3557" s="2" t="str">
        <f>Tbl_BalanceHistory[[#This Row],[RespAgy]]&amp;": "&amp;Tbl_BalanceHistory[[#This Row],[RespAgency]]</f>
        <v>792: Mental Health Treatment Centers</v>
      </c>
      <c r="G3557" s="3">
        <v>703</v>
      </c>
      <c r="H3557" s="3" t="s">
        <v>1283</v>
      </c>
      <c r="I3557" s="3" t="str">
        <f>_xlfn.XLOOKUP(Tbl_BalanceHistory[[#This Row],[AgyCode]],Tbl_Agencies[Agy Code],Tbl_Agencies[Agy Sort])</f>
        <v/>
      </c>
      <c r="J3557" s="2" t="str">
        <f>Tbl_BalanceHistory[[#This Row],[AgyCode]]&amp;": "&amp;Tbl_BalanceHistory[[#This Row],[Agency Name]]</f>
        <v>703: Central State Hospital</v>
      </c>
      <c r="K3557" s="1">
        <v>2018</v>
      </c>
      <c r="L3557" s="3">
        <v>430</v>
      </c>
      <c r="M3557" s="3" t="s">
        <v>454</v>
      </c>
      <c r="N3557" s="2" t="str">
        <f>Tbl_BalanceHistory[[#This Row],[ProgramCode]]&amp;": "&amp;Tbl_BalanceHistory[[#This Row],[Program Name]]</f>
        <v>430: State Health Services</v>
      </c>
      <c r="O3557" s="3" t="s">
        <v>886</v>
      </c>
      <c r="P3557" s="1" t="str">
        <f>IF(Tbl_BalanceHistory[[#This Row],[FundCode]]="0100","GF",IF(Tbl_BalanceHistory[[#This Row],[FundCode]]="01000","GF","Hi Ed / OCR"))</f>
        <v>GF</v>
      </c>
      <c r="Q3557" s="5">
        <v>28397714</v>
      </c>
      <c r="R3557" s="5">
        <v>28396819.629999999</v>
      </c>
      <c r="S3557" s="5">
        <v>894</v>
      </c>
      <c r="T3557" s="5">
        <v>0</v>
      </c>
      <c r="U3557" s="3"/>
      <c r="V3557" s="5">
        <v>894</v>
      </c>
      <c r="W3557" s="5">
        <v>0</v>
      </c>
      <c r="X3557" s="5"/>
      <c r="Y3557" s="5"/>
      <c r="Z3557" s="5">
        <f>Tbl_BalanceHistory[[#This Row],[Discretionary Recommended - Pre 2022]]+Tbl_BalanceHistory[[#This Row],[Discretionary Balance Recommended: Policy]]+Tbl_BalanceHistory[[#This Row],[Discretionary Balance Recommended: Commitments]]</f>
        <v>0</v>
      </c>
      <c r="AA3557" s="5">
        <f>Tbl_BalanceHistory[[#This Row],[Discretionary Balance]]-Tbl_BalanceHistory[[#This Row],[Discretionary Reappropriation]]</f>
        <v>894</v>
      </c>
      <c r="AB3557" s="2"/>
      <c r="AC3557" s="2"/>
      <c r="AD3557" s="2"/>
      <c r="AE3557" s="2"/>
    </row>
    <row r="3558" spans="1:31" ht="45" x14ac:dyDescent="0.25">
      <c r="A3558" s="2" t="s">
        <v>2025</v>
      </c>
      <c r="B3558" s="3">
        <v>9</v>
      </c>
      <c r="C3558" s="3">
        <v>792</v>
      </c>
      <c r="D3558" s="3" t="s">
        <v>633</v>
      </c>
      <c r="E3558" s="3" t="str">
        <f>_xlfn.XLOOKUP(Tbl_BalanceHistory[[#This Row],[RespAgy]],Tbl_Agencies[Agy Code],Tbl_Agencies[Agy Sort])</f>
        <v>140000</v>
      </c>
      <c r="F3558" s="2" t="str">
        <f>Tbl_BalanceHistory[[#This Row],[RespAgy]]&amp;": "&amp;Tbl_BalanceHistory[[#This Row],[RespAgency]]</f>
        <v>792: Mental Health Treatment Centers</v>
      </c>
      <c r="G3558" s="3">
        <v>703</v>
      </c>
      <c r="H3558" s="3" t="s">
        <v>1283</v>
      </c>
      <c r="I3558" s="3" t="str">
        <f>_xlfn.XLOOKUP(Tbl_BalanceHistory[[#This Row],[AgyCode]],Tbl_Agencies[Agy Code],Tbl_Agencies[Agy Sort])</f>
        <v/>
      </c>
      <c r="J3558" s="2" t="str">
        <f>Tbl_BalanceHistory[[#This Row],[AgyCode]]&amp;": "&amp;Tbl_BalanceHistory[[#This Row],[Agency Name]]</f>
        <v>703: Central State Hospital</v>
      </c>
      <c r="K3558" s="1">
        <v>2019</v>
      </c>
      <c r="L3558" s="3">
        <v>430</v>
      </c>
      <c r="M3558" s="3" t="s">
        <v>454</v>
      </c>
      <c r="N3558" s="2" t="str">
        <f>Tbl_BalanceHistory[[#This Row],[ProgramCode]]&amp;": "&amp;Tbl_BalanceHistory[[#This Row],[Program Name]]</f>
        <v>430: State Health Services</v>
      </c>
      <c r="O3558" s="3" t="s">
        <v>886</v>
      </c>
      <c r="P3558" s="1" t="str">
        <f>IF(Tbl_BalanceHistory[[#This Row],[FundCode]]="0100","GF",IF(Tbl_BalanceHistory[[#This Row],[FundCode]]="01000","GF","Hi Ed / OCR"))</f>
        <v>GF</v>
      </c>
      <c r="Q3558" s="5">
        <v>30362648</v>
      </c>
      <c r="R3558" s="5">
        <v>30362604.690000001</v>
      </c>
      <c r="S3558" s="5">
        <v>43.31</v>
      </c>
      <c r="T3558" s="5">
        <v>0</v>
      </c>
      <c r="U3558" s="3"/>
      <c r="V3558" s="5">
        <v>43.31</v>
      </c>
      <c r="W3558" s="5">
        <v>0</v>
      </c>
      <c r="X3558" s="5"/>
      <c r="Y3558" s="5"/>
      <c r="Z3558" s="5">
        <f>Tbl_BalanceHistory[[#This Row],[Discretionary Recommended - Pre 2022]]+Tbl_BalanceHistory[[#This Row],[Discretionary Balance Recommended: Policy]]+Tbl_BalanceHistory[[#This Row],[Discretionary Balance Recommended: Commitments]]</f>
        <v>0</v>
      </c>
      <c r="AA3558" s="5">
        <f>Tbl_BalanceHistory[[#This Row],[Discretionary Balance]]-Tbl_BalanceHistory[[#This Row],[Discretionary Reappropriation]]</f>
        <v>43.31</v>
      </c>
      <c r="AB3558" s="2"/>
      <c r="AC3558" s="2"/>
      <c r="AD3558" s="2"/>
      <c r="AE3558" s="2"/>
    </row>
    <row r="3559" spans="1:31" ht="45" x14ac:dyDescent="0.25">
      <c r="A3559" s="2" t="s">
        <v>577</v>
      </c>
      <c r="B3559" s="3">
        <v>9</v>
      </c>
      <c r="C3559" s="3">
        <v>792</v>
      </c>
      <c r="D3559" s="3" t="s">
        <v>633</v>
      </c>
      <c r="E3559" s="3" t="str">
        <f>_xlfn.XLOOKUP(Tbl_BalanceHistory[[#This Row],[RespAgy]],Tbl_Agencies[Agy Code],Tbl_Agencies[Agy Sort])</f>
        <v>140000</v>
      </c>
      <c r="F3559" s="2" t="str">
        <f>Tbl_BalanceHistory[[#This Row],[RespAgy]]&amp;": "&amp;Tbl_BalanceHistory[[#This Row],[RespAgency]]</f>
        <v>792: Mental Health Treatment Centers</v>
      </c>
      <c r="G3559" s="3">
        <v>703</v>
      </c>
      <c r="H3559" s="3" t="s">
        <v>1283</v>
      </c>
      <c r="I3559" s="3" t="str">
        <f>_xlfn.XLOOKUP(Tbl_BalanceHistory[[#This Row],[AgyCode]],Tbl_Agencies[Agy Code],Tbl_Agencies[Agy Sort])</f>
        <v/>
      </c>
      <c r="J3559" s="2" t="str">
        <f>Tbl_BalanceHistory[[#This Row],[AgyCode]]&amp;": "&amp;Tbl_BalanceHistory[[#This Row],[Agency Name]]</f>
        <v>703: Central State Hospital</v>
      </c>
      <c r="K3559" s="1">
        <v>2020</v>
      </c>
      <c r="L3559" s="3">
        <v>430</v>
      </c>
      <c r="M3559" s="3" t="s">
        <v>454</v>
      </c>
      <c r="N3559" s="2" t="str">
        <f>Tbl_BalanceHistory[[#This Row],[ProgramCode]]&amp;": "&amp;Tbl_BalanceHistory[[#This Row],[Program Name]]</f>
        <v>430: State Health Services</v>
      </c>
      <c r="O3559" s="3" t="s">
        <v>886</v>
      </c>
      <c r="P3559" s="1" t="str">
        <f>IF(Tbl_BalanceHistory[[#This Row],[FundCode]]="0100","GF",IF(Tbl_BalanceHistory[[#This Row],[FundCode]]="01000","GF","Hi Ed / OCR"))</f>
        <v>GF</v>
      </c>
      <c r="Q3559" s="5">
        <v>37029542</v>
      </c>
      <c r="R3559" s="5">
        <v>37029174.280000001</v>
      </c>
      <c r="S3559" s="5">
        <v>367.72</v>
      </c>
      <c r="T3559" s="5">
        <v>0</v>
      </c>
      <c r="U3559" s="3"/>
      <c r="V3559" s="5">
        <v>367.72</v>
      </c>
      <c r="W3559" s="5">
        <v>0</v>
      </c>
      <c r="X3559" s="5"/>
      <c r="Y3559" s="5"/>
      <c r="Z3559" s="5">
        <f>Tbl_BalanceHistory[[#This Row],[Discretionary Recommended - Pre 2022]]+Tbl_BalanceHistory[[#This Row],[Discretionary Balance Recommended: Policy]]+Tbl_BalanceHistory[[#This Row],[Discretionary Balance Recommended: Commitments]]</f>
        <v>0</v>
      </c>
      <c r="AA3559" s="5">
        <f>Tbl_BalanceHistory[[#This Row],[Discretionary Balance]]-Tbl_BalanceHistory[[#This Row],[Discretionary Reappropriation]]</f>
        <v>367.72</v>
      </c>
      <c r="AB3559" s="2"/>
      <c r="AC3559" s="2"/>
      <c r="AD3559" s="2"/>
      <c r="AE3559" s="2"/>
    </row>
    <row r="3560" spans="1:31" ht="90" x14ac:dyDescent="0.25">
      <c r="A3560" s="2" t="s">
        <v>577</v>
      </c>
      <c r="B3560" s="3">
        <v>9</v>
      </c>
      <c r="C3560" s="3">
        <v>792</v>
      </c>
      <c r="D3560" s="3" t="s">
        <v>633</v>
      </c>
      <c r="E3560" s="3" t="str">
        <f>_xlfn.XLOOKUP(Tbl_BalanceHistory[[#This Row],[RespAgy]],Tbl_Agencies[Agy Code],Tbl_Agencies[Agy Sort])</f>
        <v>140000</v>
      </c>
      <c r="F3560" s="2" t="str">
        <f>Tbl_BalanceHistory[[#This Row],[RespAgy]]&amp;": "&amp;Tbl_BalanceHistory[[#This Row],[RespAgency]]</f>
        <v>792: Mental Health Treatment Centers</v>
      </c>
      <c r="G3560" s="3">
        <v>703</v>
      </c>
      <c r="H3560" s="3" t="s">
        <v>1283</v>
      </c>
      <c r="I3560" s="3" t="str">
        <f>_xlfn.XLOOKUP(Tbl_BalanceHistory[[#This Row],[AgyCode]],Tbl_Agencies[Agy Code],Tbl_Agencies[Agy Sort])</f>
        <v/>
      </c>
      <c r="J3560" s="2" t="str">
        <f>Tbl_BalanceHistory[[#This Row],[AgyCode]]&amp;": "&amp;Tbl_BalanceHistory[[#This Row],[Agency Name]]</f>
        <v>703: Central State Hospital</v>
      </c>
      <c r="K3560" s="1">
        <v>2021</v>
      </c>
      <c r="L3560" s="3">
        <v>430</v>
      </c>
      <c r="M3560" s="3" t="s">
        <v>454</v>
      </c>
      <c r="N3560" s="2" t="str">
        <f>Tbl_BalanceHistory[[#This Row],[ProgramCode]]&amp;": "&amp;Tbl_BalanceHistory[[#This Row],[Program Name]]</f>
        <v>430: State Health Services</v>
      </c>
      <c r="O3560" s="3" t="s">
        <v>886</v>
      </c>
      <c r="P3560" s="1" t="str">
        <f>IF(Tbl_BalanceHistory[[#This Row],[FundCode]]="0100","GF",IF(Tbl_BalanceHistory[[#This Row],[FundCode]]="01000","GF","Hi Ed / OCR"))</f>
        <v>GF</v>
      </c>
      <c r="Q3560" s="5">
        <v>35901470</v>
      </c>
      <c r="R3560" s="5">
        <v>35901340</v>
      </c>
      <c r="S3560" s="5">
        <v>130</v>
      </c>
      <c r="T3560" s="5">
        <v>0</v>
      </c>
      <c r="U3560" s="3"/>
      <c r="V3560" s="5">
        <v>130</v>
      </c>
      <c r="W3560" s="5">
        <v>130</v>
      </c>
      <c r="X3560" s="5"/>
      <c r="Y3560" s="5"/>
      <c r="Z3560" s="5">
        <f>Tbl_BalanceHistory[[#This Row],[Discretionary Recommended - Pre 2022]]+Tbl_BalanceHistory[[#This Row],[Discretionary Balance Recommended: Policy]]+Tbl_BalanceHistory[[#This Row],[Discretionary Balance Recommended: Commitments]]</f>
        <v>130</v>
      </c>
      <c r="AA3560" s="5">
        <f>Tbl_BalanceHistory[[#This Row],[Discretionary Balance]]-Tbl_BalanceHistory[[#This Row],[Discretionary Reappropriation]]</f>
        <v>0</v>
      </c>
      <c r="AB3560" s="2" t="s">
        <v>2069</v>
      </c>
      <c r="AC3560" s="2"/>
      <c r="AD3560" s="2"/>
      <c r="AE3560" s="2" t="s">
        <v>2080</v>
      </c>
    </row>
    <row r="3561" spans="1:31" ht="45" x14ac:dyDescent="0.25">
      <c r="A3561" s="2" t="s">
        <v>577</v>
      </c>
      <c r="B3561" s="3">
        <v>9</v>
      </c>
      <c r="C3561" s="3">
        <v>792</v>
      </c>
      <c r="D3561" s="3" t="s">
        <v>633</v>
      </c>
      <c r="E3561" s="3" t="str">
        <f>_xlfn.XLOOKUP(Tbl_BalanceHistory[[#This Row],[RespAgy]],Tbl_Agencies[Agy Code],Tbl_Agencies[Agy Sort])</f>
        <v>140000</v>
      </c>
      <c r="F3561" s="2" t="str">
        <f>Tbl_BalanceHistory[[#This Row],[RespAgy]]&amp;": "&amp;Tbl_BalanceHistory[[#This Row],[RespAgency]]</f>
        <v>792: Mental Health Treatment Centers</v>
      </c>
      <c r="G3561" s="3">
        <v>703</v>
      </c>
      <c r="H3561" s="3" t="s">
        <v>1283</v>
      </c>
      <c r="I3561" s="3" t="str">
        <f>_xlfn.XLOOKUP(Tbl_BalanceHistory[[#This Row],[AgyCode]],Tbl_Agencies[Agy Code],Tbl_Agencies[Agy Sort])</f>
        <v/>
      </c>
      <c r="J3561" s="2" t="str">
        <f>Tbl_BalanceHistory[[#This Row],[AgyCode]]&amp;": "&amp;Tbl_BalanceHistory[[#This Row],[Agency Name]]</f>
        <v>703: Central State Hospital</v>
      </c>
      <c r="K3561" s="1">
        <v>2022</v>
      </c>
      <c r="L3561" s="3">
        <v>430</v>
      </c>
      <c r="M3561" s="3" t="s">
        <v>454</v>
      </c>
      <c r="N3561" s="2" t="str">
        <f>Tbl_BalanceHistory[[#This Row],[ProgramCode]]&amp;": "&amp;Tbl_BalanceHistory[[#This Row],[Program Name]]</f>
        <v>430: State Health Services</v>
      </c>
      <c r="O3561" s="3" t="s">
        <v>886</v>
      </c>
      <c r="P3561" s="1" t="str">
        <f>IF(Tbl_BalanceHistory[[#This Row],[FundCode]]="0100","GF",IF(Tbl_BalanceHistory[[#This Row],[FundCode]]="01000","GF","Hi Ed / OCR"))</f>
        <v>GF</v>
      </c>
      <c r="Q3561" s="5">
        <v>38973480</v>
      </c>
      <c r="R3561" s="5">
        <v>38007809.170000002</v>
      </c>
      <c r="S3561" s="5">
        <v>965670.83</v>
      </c>
      <c r="T3561" s="5">
        <v>0</v>
      </c>
      <c r="U3561" s="3"/>
      <c r="V3561" s="5">
        <v>965670.83</v>
      </c>
      <c r="W3561" s="5"/>
      <c r="X3561" s="5">
        <v>0</v>
      </c>
      <c r="Y3561" s="5">
        <v>965670</v>
      </c>
      <c r="Z3561" s="5">
        <f>Tbl_BalanceHistory[[#This Row],[Discretionary Recommended - Pre 2022]]+Tbl_BalanceHistory[[#This Row],[Discretionary Balance Recommended: Policy]]+Tbl_BalanceHistory[[#This Row],[Discretionary Balance Recommended: Commitments]]</f>
        <v>965670</v>
      </c>
      <c r="AA3561" s="5">
        <f>Tbl_BalanceHistory[[#This Row],[Discretionary Balance]]-Tbl_BalanceHistory[[#This Row],[Discretionary Reappropriation]]</f>
        <v>0.82999999995809048</v>
      </c>
      <c r="AB3561" s="2"/>
      <c r="AC3561" s="2"/>
      <c r="AD3561" s="2" t="s">
        <v>2081</v>
      </c>
      <c r="AE3561" s="2"/>
    </row>
    <row r="3562" spans="1:31" ht="45" x14ac:dyDescent="0.25">
      <c r="A3562" s="2" t="s">
        <v>2025</v>
      </c>
      <c r="B3562" s="3">
        <v>9</v>
      </c>
      <c r="C3562" s="3">
        <v>792</v>
      </c>
      <c r="D3562" s="3" t="s">
        <v>633</v>
      </c>
      <c r="E3562" s="3" t="str">
        <f>_xlfn.XLOOKUP(Tbl_BalanceHistory[[#This Row],[RespAgy]],Tbl_Agencies[Agy Code],Tbl_Agencies[Agy Sort])</f>
        <v>140000</v>
      </c>
      <c r="F3562" s="2" t="str">
        <f>Tbl_BalanceHistory[[#This Row],[RespAgy]]&amp;": "&amp;Tbl_BalanceHistory[[#This Row],[RespAgency]]</f>
        <v>792: Mental Health Treatment Centers</v>
      </c>
      <c r="G3562" s="3">
        <v>703</v>
      </c>
      <c r="H3562" s="3" t="s">
        <v>1283</v>
      </c>
      <c r="I3562" s="3" t="str">
        <f>_xlfn.XLOOKUP(Tbl_BalanceHistory[[#This Row],[AgyCode]],Tbl_Agencies[Agy Code],Tbl_Agencies[Agy Sort])</f>
        <v/>
      </c>
      <c r="J3562" s="2" t="str">
        <f>Tbl_BalanceHistory[[#This Row],[AgyCode]]&amp;": "&amp;Tbl_BalanceHistory[[#This Row],[Agency Name]]</f>
        <v>703: Central State Hospital</v>
      </c>
      <c r="K3562" s="1">
        <v>2014</v>
      </c>
      <c r="L3562" s="3">
        <v>498</v>
      </c>
      <c r="M3562" s="3" t="s">
        <v>639</v>
      </c>
      <c r="N3562" s="2" t="str">
        <f>Tbl_BalanceHistory[[#This Row],[ProgramCode]]&amp;": "&amp;Tbl_BalanceHistory[[#This Row],[Program Name]]</f>
        <v>498: Facility Administrative and Support Services</v>
      </c>
      <c r="O3562" s="3" t="s">
        <v>1730</v>
      </c>
      <c r="P3562" s="1" t="str">
        <f>IF(Tbl_BalanceHistory[[#This Row],[FundCode]]="0100","GF",IF(Tbl_BalanceHistory[[#This Row],[FundCode]]="01000","GF","Hi Ed / OCR"))</f>
        <v>GF</v>
      </c>
      <c r="Q3562" s="5">
        <v>10337373</v>
      </c>
      <c r="R3562" s="5">
        <v>10337230.26</v>
      </c>
      <c r="S3562" s="5">
        <v>142</v>
      </c>
      <c r="T3562" s="5">
        <v>0</v>
      </c>
      <c r="U3562" s="3"/>
      <c r="V3562" s="5">
        <v>142</v>
      </c>
      <c r="W3562" s="5">
        <v>0</v>
      </c>
      <c r="X3562" s="5"/>
      <c r="Y3562" s="5"/>
      <c r="Z3562" s="5">
        <f>Tbl_BalanceHistory[[#This Row],[Discretionary Recommended - Pre 2022]]+Tbl_BalanceHistory[[#This Row],[Discretionary Balance Recommended: Policy]]+Tbl_BalanceHistory[[#This Row],[Discretionary Balance Recommended: Commitments]]</f>
        <v>0</v>
      </c>
      <c r="AA3562" s="5">
        <f>Tbl_BalanceHistory[[#This Row],[Discretionary Balance]]-Tbl_BalanceHistory[[#This Row],[Discretionary Reappropriation]]</f>
        <v>142</v>
      </c>
      <c r="AB3562" s="2"/>
      <c r="AC3562" s="2"/>
      <c r="AD3562" s="2"/>
      <c r="AE3562" s="2"/>
    </row>
    <row r="3563" spans="1:31" ht="45" x14ac:dyDescent="0.25">
      <c r="A3563" s="2" t="s">
        <v>2025</v>
      </c>
      <c r="B3563" s="3">
        <v>9</v>
      </c>
      <c r="C3563" s="3">
        <v>792</v>
      </c>
      <c r="D3563" s="3" t="s">
        <v>633</v>
      </c>
      <c r="E3563" s="3" t="str">
        <f>_xlfn.XLOOKUP(Tbl_BalanceHistory[[#This Row],[RespAgy]],Tbl_Agencies[Agy Code],Tbl_Agencies[Agy Sort])</f>
        <v>140000</v>
      </c>
      <c r="F3563" s="2" t="str">
        <f>Tbl_BalanceHistory[[#This Row],[RespAgy]]&amp;": "&amp;Tbl_BalanceHistory[[#This Row],[RespAgency]]</f>
        <v>792: Mental Health Treatment Centers</v>
      </c>
      <c r="G3563" s="3">
        <v>703</v>
      </c>
      <c r="H3563" s="3" t="s">
        <v>1283</v>
      </c>
      <c r="I3563" s="3" t="str">
        <f>_xlfn.XLOOKUP(Tbl_BalanceHistory[[#This Row],[AgyCode]],Tbl_Agencies[Agy Code],Tbl_Agencies[Agy Sort])</f>
        <v/>
      </c>
      <c r="J3563" s="2" t="str">
        <f>Tbl_BalanceHistory[[#This Row],[AgyCode]]&amp;": "&amp;Tbl_BalanceHistory[[#This Row],[Agency Name]]</f>
        <v>703: Central State Hospital</v>
      </c>
      <c r="K3563" s="1">
        <v>2015</v>
      </c>
      <c r="L3563" s="3">
        <v>498</v>
      </c>
      <c r="M3563" s="3" t="s">
        <v>639</v>
      </c>
      <c r="N3563" s="2" t="str">
        <f>Tbl_BalanceHistory[[#This Row],[ProgramCode]]&amp;": "&amp;Tbl_BalanceHistory[[#This Row],[Program Name]]</f>
        <v>498: Facility Administrative and Support Services</v>
      </c>
      <c r="O3563" s="3" t="s">
        <v>1730</v>
      </c>
      <c r="P3563" s="1" t="str">
        <f>IF(Tbl_BalanceHistory[[#This Row],[FundCode]]="0100","GF",IF(Tbl_BalanceHistory[[#This Row],[FundCode]]="01000","GF","Hi Ed / OCR"))</f>
        <v>GF</v>
      </c>
      <c r="Q3563" s="5">
        <v>18297261</v>
      </c>
      <c r="R3563" s="5">
        <v>18297258</v>
      </c>
      <c r="S3563" s="5">
        <v>2</v>
      </c>
      <c r="T3563" s="5">
        <v>0</v>
      </c>
      <c r="U3563" s="3"/>
      <c r="V3563" s="5">
        <v>2</v>
      </c>
      <c r="W3563" s="5">
        <v>0</v>
      </c>
      <c r="X3563" s="5"/>
      <c r="Y3563" s="5"/>
      <c r="Z3563" s="5">
        <f>Tbl_BalanceHistory[[#This Row],[Discretionary Recommended - Pre 2022]]+Tbl_BalanceHistory[[#This Row],[Discretionary Balance Recommended: Policy]]+Tbl_BalanceHistory[[#This Row],[Discretionary Balance Recommended: Commitments]]</f>
        <v>0</v>
      </c>
      <c r="AA3563" s="5">
        <f>Tbl_BalanceHistory[[#This Row],[Discretionary Balance]]-Tbl_BalanceHistory[[#This Row],[Discretionary Reappropriation]]</f>
        <v>2</v>
      </c>
      <c r="AB3563" s="2"/>
      <c r="AC3563" s="2"/>
      <c r="AD3563" s="2"/>
      <c r="AE3563" s="2"/>
    </row>
    <row r="3564" spans="1:31" ht="45" x14ac:dyDescent="0.25">
      <c r="A3564" s="2" t="s">
        <v>2025</v>
      </c>
      <c r="B3564" s="3">
        <v>9</v>
      </c>
      <c r="C3564" s="3">
        <v>792</v>
      </c>
      <c r="D3564" s="3" t="s">
        <v>633</v>
      </c>
      <c r="E3564" s="3" t="str">
        <f>_xlfn.XLOOKUP(Tbl_BalanceHistory[[#This Row],[RespAgy]],Tbl_Agencies[Agy Code],Tbl_Agencies[Agy Sort])</f>
        <v>140000</v>
      </c>
      <c r="F3564" s="2" t="str">
        <f>Tbl_BalanceHistory[[#This Row],[RespAgy]]&amp;": "&amp;Tbl_BalanceHistory[[#This Row],[RespAgency]]</f>
        <v>792: Mental Health Treatment Centers</v>
      </c>
      <c r="G3564" s="3">
        <v>703</v>
      </c>
      <c r="H3564" s="3" t="s">
        <v>1283</v>
      </c>
      <c r="I3564" s="3" t="str">
        <f>_xlfn.XLOOKUP(Tbl_BalanceHistory[[#This Row],[AgyCode]],Tbl_Agencies[Agy Code],Tbl_Agencies[Agy Sort])</f>
        <v/>
      </c>
      <c r="J3564" s="2" t="str">
        <f>Tbl_BalanceHistory[[#This Row],[AgyCode]]&amp;": "&amp;Tbl_BalanceHistory[[#This Row],[Agency Name]]</f>
        <v>703: Central State Hospital</v>
      </c>
      <c r="K3564" s="1">
        <v>2016</v>
      </c>
      <c r="L3564" s="3">
        <v>498</v>
      </c>
      <c r="M3564" s="3" t="s">
        <v>639</v>
      </c>
      <c r="N3564" s="2" t="str">
        <f>Tbl_BalanceHistory[[#This Row],[ProgramCode]]&amp;": "&amp;Tbl_BalanceHistory[[#This Row],[Program Name]]</f>
        <v>498: Facility Administrative and Support Services</v>
      </c>
      <c r="O3564" s="3" t="s">
        <v>1730</v>
      </c>
      <c r="P3564" s="1" t="str">
        <f>IF(Tbl_BalanceHistory[[#This Row],[FundCode]]="0100","GF",IF(Tbl_BalanceHistory[[#This Row],[FundCode]]="01000","GF","Hi Ed / OCR"))</f>
        <v>GF</v>
      </c>
      <c r="Q3564" s="5">
        <v>23552956</v>
      </c>
      <c r="R3564" s="5">
        <v>23552432.600000001</v>
      </c>
      <c r="S3564" s="5">
        <v>523</v>
      </c>
      <c r="T3564" s="5">
        <v>0</v>
      </c>
      <c r="U3564" s="3"/>
      <c r="V3564" s="5">
        <v>523</v>
      </c>
      <c r="W3564" s="5">
        <v>0</v>
      </c>
      <c r="X3564" s="5"/>
      <c r="Y3564" s="5"/>
      <c r="Z3564" s="5">
        <f>Tbl_BalanceHistory[[#This Row],[Discretionary Recommended - Pre 2022]]+Tbl_BalanceHistory[[#This Row],[Discretionary Balance Recommended: Policy]]+Tbl_BalanceHistory[[#This Row],[Discretionary Balance Recommended: Commitments]]</f>
        <v>0</v>
      </c>
      <c r="AA3564" s="5">
        <f>Tbl_BalanceHistory[[#This Row],[Discretionary Balance]]-Tbl_BalanceHistory[[#This Row],[Discretionary Reappropriation]]</f>
        <v>523</v>
      </c>
      <c r="AB3564" s="2"/>
      <c r="AC3564" s="2"/>
      <c r="AD3564" s="2"/>
      <c r="AE3564" s="2"/>
    </row>
    <row r="3565" spans="1:31" ht="45" x14ac:dyDescent="0.25">
      <c r="A3565" s="2" t="s">
        <v>2025</v>
      </c>
      <c r="B3565" s="3">
        <v>9</v>
      </c>
      <c r="C3565" s="3">
        <v>792</v>
      </c>
      <c r="D3565" s="3" t="s">
        <v>633</v>
      </c>
      <c r="E3565" s="3" t="str">
        <f>_xlfn.XLOOKUP(Tbl_BalanceHistory[[#This Row],[RespAgy]],Tbl_Agencies[Agy Code],Tbl_Agencies[Agy Sort])</f>
        <v>140000</v>
      </c>
      <c r="F3565" s="2" t="str">
        <f>Tbl_BalanceHistory[[#This Row],[RespAgy]]&amp;": "&amp;Tbl_BalanceHistory[[#This Row],[RespAgency]]</f>
        <v>792: Mental Health Treatment Centers</v>
      </c>
      <c r="G3565" s="3">
        <v>703</v>
      </c>
      <c r="H3565" s="3" t="s">
        <v>1283</v>
      </c>
      <c r="I3565" s="3" t="str">
        <f>_xlfn.XLOOKUP(Tbl_BalanceHistory[[#This Row],[AgyCode]],Tbl_Agencies[Agy Code],Tbl_Agencies[Agy Sort])</f>
        <v/>
      </c>
      <c r="J3565" s="2" t="str">
        <f>Tbl_BalanceHistory[[#This Row],[AgyCode]]&amp;": "&amp;Tbl_BalanceHistory[[#This Row],[Agency Name]]</f>
        <v>703: Central State Hospital</v>
      </c>
      <c r="K3565" s="1">
        <v>2017</v>
      </c>
      <c r="L3565" s="3">
        <v>498</v>
      </c>
      <c r="M3565" s="3" t="s">
        <v>639</v>
      </c>
      <c r="N3565" s="2" t="str">
        <f>Tbl_BalanceHistory[[#This Row],[ProgramCode]]&amp;": "&amp;Tbl_BalanceHistory[[#This Row],[Program Name]]</f>
        <v>498: Facility Administrative and Support Services</v>
      </c>
      <c r="O3565" s="3" t="s">
        <v>886</v>
      </c>
      <c r="P3565" s="1" t="str">
        <f>IF(Tbl_BalanceHistory[[#This Row],[FundCode]]="0100","GF",IF(Tbl_BalanceHistory[[#This Row],[FundCode]]="01000","GF","Hi Ed / OCR"))</f>
        <v>GF</v>
      </c>
      <c r="Q3565" s="5">
        <v>17081621</v>
      </c>
      <c r="R3565" s="5">
        <v>17081606</v>
      </c>
      <c r="S3565" s="5">
        <v>15</v>
      </c>
      <c r="T3565" s="5">
        <v>0</v>
      </c>
      <c r="U3565" s="3"/>
      <c r="V3565" s="5">
        <v>15</v>
      </c>
      <c r="W3565" s="5">
        <v>0</v>
      </c>
      <c r="X3565" s="5"/>
      <c r="Y3565" s="5"/>
      <c r="Z3565" s="5">
        <f>Tbl_BalanceHistory[[#This Row],[Discretionary Recommended - Pre 2022]]+Tbl_BalanceHistory[[#This Row],[Discretionary Balance Recommended: Policy]]+Tbl_BalanceHistory[[#This Row],[Discretionary Balance Recommended: Commitments]]</f>
        <v>0</v>
      </c>
      <c r="AA3565" s="5">
        <f>Tbl_BalanceHistory[[#This Row],[Discretionary Balance]]-Tbl_BalanceHistory[[#This Row],[Discretionary Reappropriation]]</f>
        <v>15</v>
      </c>
      <c r="AB3565" s="2"/>
      <c r="AC3565" s="2"/>
      <c r="AD3565" s="2"/>
      <c r="AE3565" s="2"/>
    </row>
    <row r="3566" spans="1:31" ht="45" x14ac:dyDescent="0.25">
      <c r="A3566" s="2" t="s">
        <v>2025</v>
      </c>
      <c r="B3566" s="3">
        <v>9</v>
      </c>
      <c r="C3566" s="3">
        <v>792</v>
      </c>
      <c r="D3566" s="3" t="s">
        <v>633</v>
      </c>
      <c r="E3566" s="3" t="str">
        <f>_xlfn.XLOOKUP(Tbl_BalanceHistory[[#This Row],[RespAgy]],Tbl_Agencies[Agy Code],Tbl_Agencies[Agy Sort])</f>
        <v>140000</v>
      </c>
      <c r="F3566" s="2" t="str">
        <f>Tbl_BalanceHistory[[#This Row],[RespAgy]]&amp;": "&amp;Tbl_BalanceHistory[[#This Row],[RespAgency]]</f>
        <v>792: Mental Health Treatment Centers</v>
      </c>
      <c r="G3566" s="3">
        <v>703</v>
      </c>
      <c r="H3566" s="3" t="s">
        <v>1283</v>
      </c>
      <c r="I3566" s="3" t="str">
        <f>_xlfn.XLOOKUP(Tbl_BalanceHistory[[#This Row],[AgyCode]],Tbl_Agencies[Agy Code],Tbl_Agencies[Agy Sort])</f>
        <v/>
      </c>
      <c r="J3566" s="2" t="str">
        <f>Tbl_BalanceHistory[[#This Row],[AgyCode]]&amp;": "&amp;Tbl_BalanceHistory[[#This Row],[Agency Name]]</f>
        <v>703: Central State Hospital</v>
      </c>
      <c r="K3566" s="1">
        <v>2018</v>
      </c>
      <c r="L3566" s="3">
        <v>498</v>
      </c>
      <c r="M3566" s="3" t="s">
        <v>639</v>
      </c>
      <c r="N3566" s="2" t="str">
        <f>Tbl_BalanceHistory[[#This Row],[ProgramCode]]&amp;": "&amp;Tbl_BalanceHistory[[#This Row],[Program Name]]</f>
        <v>498: Facility Administrative and Support Services</v>
      </c>
      <c r="O3566" s="3" t="s">
        <v>886</v>
      </c>
      <c r="P3566" s="1" t="str">
        <f>IF(Tbl_BalanceHistory[[#This Row],[FundCode]]="0100","GF",IF(Tbl_BalanceHistory[[#This Row],[FundCode]]="01000","GF","Hi Ed / OCR"))</f>
        <v>GF</v>
      </c>
      <c r="Q3566" s="5">
        <v>19488082</v>
      </c>
      <c r="R3566" s="5">
        <v>19487621.280000001</v>
      </c>
      <c r="S3566" s="5">
        <v>460</v>
      </c>
      <c r="T3566" s="5">
        <v>0</v>
      </c>
      <c r="U3566" s="3"/>
      <c r="V3566" s="5">
        <v>460</v>
      </c>
      <c r="W3566" s="5">
        <v>0</v>
      </c>
      <c r="X3566" s="5"/>
      <c r="Y3566" s="5"/>
      <c r="Z3566" s="5">
        <f>Tbl_BalanceHistory[[#This Row],[Discretionary Recommended - Pre 2022]]+Tbl_BalanceHistory[[#This Row],[Discretionary Balance Recommended: Policy]]+Tbl_BalanceHistory[[#This Row],[Discretionary Balance Recommended: Commitments]]</f>
        <v>0</v>
      </c>
      <c r="AA3566" s="5">
        <f>Tbl_BalanceHistory[[#This Row],[Discretionary Balance]]-Tbl_BalanceHistory[[#This Row],[Discretionary Reappropriation]]</f>
        <v>460</v>
      </c>
      <c r="AB3566" s="2"/>
      <c r="AC3566" s="2"/>
      <c r="AD3566" s="2"/>
      <c r="AE3566" s="2"/>
    </row>
    <row r="3567" spans="1:31" ht="45" x14ac:dyDescent="0.25">
      <c r="A3567" s="2" t="s">
        <v>2025</v>
      </c>
      <c r="B3567" s="3">
        <v>9</v>
      </c>
      <c r="C3567" s="3">
        <v>792</v>
      </c>
      <c r="D3567" s="3" t="s">
        <v>633</v>
      </c>
      <c r="E3567" s="3" t="str">
        <f>_xlfn.XLOOKUP(Tbl_BalanceHistory[[#This Row],[RespAgy]],Tbl_Agencies[Agy Code],Tbl_Agencies[Agy Sort])</f>
        <v>140000</v>
      </c>
      <c r="F3567" s="2" t="str">
        <f>Tbl_BalanceHistory[[#This Row],[RespAgy]]&amp;": "&amp;Tbl_BalanceHistory[[#This Row],[RespAgency]]</f>
        <v>792: Mental Health Treatment Centers</v>
      </c>
      <c r="G3567" s="3">
        <v>703</v>
      </c>
      <c r="H3567" s="3" t="s">
        <v>1283</v>
      </c>
      <c r="I3567" s="3" t="str">
        <f>_xlfn.XLOOKUP(Tbl_BalanceHistory[[#This Row],[AgyCode]],Tbl_Agencies[Agy Code],Tbl_Agencies[Agy Sort])</f>
        <v/>
      </c>
      <c r="J3567" s="2" t="str">
        <f>Tbl_BalanceHistory[[#This Row],[AgyCode]]&amp;": "&amp;Tbl_BalanceHistory[[#This Row],[Agency Name]]</f>
        <v>703: Central State Hospital</v>
      </c>
      <c r="K3567" s="1">
        <v>2019</v>
      </c>
      <c r="L3567" s="3">
        <v>498</v>
      </c>
      <c r="M3567" s="3" t="s">
        <v>639</v>
      </c>
      <c r="N3567" s="2" t="str">
        <f>Tbl_BalanceHistory[[#This Row],[ProgramCode]]&amp;": "&amp;Tbl_BalanceHistory[[#This Row],[Program Name]]</f>
        <v>498: Facility Administrative and Support Services</v>
      </c>
      <c r="O3567" s="3" t="s">
        <v>886</v>
      </c>
      <c r="P3567" s="1" t="str">
        <f>IF(Tbl_BalanceHistory[[#This Row],[FundCode]]="0100","GF",IF(Tbl_BalanceHistory[[#This Row],[FundCode]]="01000","GF","Hi Ed / OCR"))</f>
        <v>GF</v>
      </c>
      <c r="Q3567" s="5">
        <v>18735516</v>
      </c>
      <c r="R3567" s="5">
        <v>18734132.210000001</v>
      </c>
      <c r="S3567" s="5">
        <v>1383.79</v>
      </c>
      <c r="T3567" s="5">
        <v>0</v>
      </c>
      <c r="U3567" s="3"/>
      <c r="V3567" s="5">
        <v>1383.79</v>
      </c>
      <c r="W3567" s="5">
        <v>0</v>
      </c>
      <c r="X3567" s="5"/>
      <c r="Y3567" s="5"/>
      <c r="Z3567" s="5">
        <f>Tbl_BalanceHistory[[#This Row],[Discretionary Recommended - Pre 2022]]+Tbl_BalanceHistory[[#This Row],[Discretionary Balance Recommended: Policy]]+Tbl_BalanceHistory[[#This Row],[Discretionary Balance Recommended: Commitments]]</f>
        <v>0</v>
      </c>
      <c r="AA3567" s="5">
        <f>Tbl_BalanceHistory[[#This Row],[Discretionary Balance]]-Tbl_BalanceHistory[[#This Row],[Discretionary Reappropriation]]</f>
        <v>1383.79</v>
      </c>
      <c r="AB3567" s="2"/>
      <c r="AC3567" s="2"/>
      <c r="AD3567" s="2"/>
      <c r="AE3567" s="2"/>
    </row>
    <row r="3568" spans="1:31" ht="45" x14ac:dyDescent="0.25">
      <c r="A3568" s="2" t="s">
        <v>577</v>
      </c>
      <c r="B3568" s="3">
        <v>9</v>
      </c>
      <c r="C3568" s="3">
        <v>792</v>
      </c>
      <c r="D3568" s="3" t="s">
        <v>633</v>
      </c>
      <c r="E3568" s="3" t="str">
        <f>_xlfn.XLOOKUP(Tbl_BalanceHistory[[#This Row],[RespAgy]],Tbl_Agencies[Agy Code],Tbl_Agencies[Agy Sort])</f>
        <v>140000</v>
      </c>
      <c r="F3568" s="2" t="str">
        <f>Tbl_BalanceHistory[[#This Row],[RespAgy]]&amp;": "&amp;Tbl_BalanceHistory[[#This Row],[RespAgency]]</f>
        <v>792: Mental Health Treatment Centers</v>
      </c>
      <c r="G3568" s="3">
        <v>703</v>
      </c>
      <c r="H3568" s="3" t="s">
        <v>1283</v>
      </c>
      <c r="I3568" s="3" t="str">
        <f>_xlfn.XLOOKUP(Tbl_BalanceHistory[[#This Row],[AgyCode]],Tbl_Agencies[Agy Code],Tbl_Agencies[Agy Sort])</f>
        <v/>
      </c>
      <c r="J3568" s="2" t="str">
        <f>Tbl_BalanceHistory[[#This Row],[AgyCode]]&amp;": "&amp;Tbl_BalanceHistory[[#This Row],[Agency Name]]</f>
        <v>703: Central State Hospital</v>
      </c>
      <c r="K3568" s="1">
        <v>2020</v>
      </c>
      <c r="L3568" s="3">
        <v>498</v>
      </c>
      <c r="M3568" s="3" t="s">
        <v>639</v>
      </c>
      <c r="N3568" s="2" t="str">
        <f>Tbl_BalanceHistory[[#This Row],[ProgramCode]]&amp;": "&amp;Tbl_BalanceHistory[[#This Row],[Program Name]]</f>
        <v>498: Facility Administrative and Support Services</v>
      </c>
      <c r="O3568" s="3" t="s">
        <v>886</v>
      </c>
      <c r="P3568" s="1" t="str">
        <f>IF(Tbl_BalanceHistory[[#This Row],[FundCode]]="0100","GF",IF(Tbl_BalanceHistory[[#This Row],[FundCode]]="01000","GF","Hi Ed / OCR"))</f>
        <v>GF</v>
      </c>
      <c r="Q3568" s="5">
        <v>19812710</v>
      </c>
      <c r="R3568" s="5">
        <v>19812502.510000002</v>
      </c>
      <c r="S3568" s="5">
        <v>207.49</v>
      </c>
      <c r="T3568" s="5">
        <v>0</v>
      </c>
      <c r="U3568" s="3"/>
      <c r="V3568" s="5">
        <v>207.49</v>
      </c>
      <c r="W3568" s="5">
        <v>0</v>
      </c>
      <c r="X3568" s="5"/>
      <c r="Y3568" s="5"/>
      <c r="Z3568" s="5">
        <f>Tbl_BalanceHistory[[#This Row],[Discretionary Recommended - Pre 2022]]+Tbl_BalanceHistory[[#This Row],[Discretionary Balance Recommended: Policy]]+Tbl_BalanceHistory[[#This Row],[Discretionary Balance Recommended: Commitments]]</f>
        <v>0</v>
      </c>
      <c r="AA3568" s="5">
        <f>Tbl_BalanceHistory[[#This Row],[Discretionary Balance]]-Tbl_BalanceHistory[[#This Row],[Discretionary Reappropriation]]</f>
        <v>207.49</v>
      </c>
      <c r="AB3568" s="2"/>
      <c r="AC3568" s="2"/>
      <c r="AD3568" s="2"/>
      <c r="AE3568" s="2"/>
    </row>
    <row r="3569" spans="1:31" ht="90" x14ac:dyDescent="0.25">
      <c r="A3569" s="2" t="s">
        <v>577</v>
      </c>
      <c r="B3569" s="3">
        <v>9</v>
      </c>
      <c r="C3569" s="3">
        <v>792</v>
      </c>
      <c r="D3569" s="3" t="s">
        <v>633</v>
      </c>
      <c r="E3569" s="3" t="str">
        <f>_xlfn.XLOOKUP(Tbl_BalanceHistory[[#This Row],[RespAgy]],Tbl_Agencies[Agy Code],Tbl_Agencies[Agy Sort])</f>
        <v>140000</v>
      </c>
      <c r="F3569" s="2" t="str">
        <f>Tbl_BalanceHistory[[#This Row],[RespAgy]]&amp;": "&amp;Tbl_BalanceHistory[[#This Row],[RespAgency]]</f>
        <v>792: Mental Health Treatment Centers</v>
      </c>
      <c r="G3569" s="3">
        <v>703</v>
      </c>
      <c r="H3569" s="3" t="s">
        <v>1283</v>
      </c>
      <c r="I3569" s="3" t="str">
        <f>_xlfn.XLOOKUP(Tbl_BalanceHistory[[#This Row],[AgyCode]],Tbl_Agencies[Agy Code],Tbl_Agencies[Agy Sort])</f>
        <v/>
      </c>
      <c r="J3569" s="2" t="str">
        <f>Tbl_BalanceHistory[[#This Row],[AgyCode]]&amp;": "&amp;Tbl_BalanceHistory[[#This Row],[Agency Name]]</f>
        <v>703: Central State Hospital</v>
      </c>
      <c r="K3569" s="1">
        <v>2021</v>
      </c>
      <c r="L3569" s="3">
        <v>498</v>
      </c>
      <c r="M3569" s="3" t="s">
        <v>639</v>
      </c>
      <c r="N3569" s="2" t="str">
        <f>Tbl_BalanceHistory[[#This Row],[ProgramCode]]&amp;": "&amp;Tbl_BalanceHistory[[#This Row],[Program Name]]</f>
        <v>498: Facility Administrative and Support Services</v>
      </c>
      <c r="O3569" s="3" t="s">
        <v>886</v>
      </c>
      <c r="P3569" s="1" t="str">
        <f>IF(Tbl_BalanceHistory[[#This Row],[FundCode]]="0100","GF",IF(Tbl_BalanceHistory[[#This Row],[FundCode]]="01000","GF","Hi Ed / OCR"))</f>
        <v>GF</v>
      </c>
      <c r="Q3569" s="5">
        <v>22192321.190000001</v>
      </c>
      <c r="R3569" s="5">
        <v>22192285.960000001</v>
      </c>
      <c r="S3569" s="5">
        <v>35.229999999999997</v>
      </c>
      <c r="T3569" s="5">
        <v>0</v>
      </c>
      <c r="U3569" s="3"/>
      <c r="V3569" s="5">
        <v>35.229999999999997</v>
      </c>
      <c r="W3569" s="5">
        <v>35.229999999999997</v>
      </c>
      <c r="X3569" s="5"/>
      <c r="Y3569" s="5"/>
      <c r="Z3569" s="5">
        <f>Tbl_BalanceHistory[[#This Row],[Discretionary Recommended - Pre 2022]]+Tbl_BalanceHistory[[#This Row],[Discretionary Balance Recommended: Policy]]+Tbl_BalanceHistory[[#This Row],[Discretionary Balance Recommended: Commitments]]</f>
        <v>35.229999999999997</v>
      </c>
      <c r="AA3569" s="5">
        <f>Tbl_BalanceHistory[[#This Row],[Discretionary Balance]]-Tbl_BalanceHistory[[#This Row],[Discretionary Reappropriation]]</f>
        <v>0</v>
      </c>
      <c r="AB3569" s="2" t="s">
        <v>2069</v>
      </c>
      <c r="AC3569" s="2"/>
      <c r="AD3569" s="2"/>
      <c r="AE3569" s="2" t="s">
        <v>2080</v>
      </c>
    </row>
    <row r="3570" spans="1:31" ht="45" x14ac:dyDescent="0.25">
      <c r="A3570" s="2" t="s">
        <v>577</v>
      </c>
      <c r="B3570" s="3">
        <v>9</v>
      </c>
      <c r="C3570" s="3">
        <v>792</v>
      </c>
      <c r="D3570" s="3" t="s">
        <v>633</v>
      </c>
      <c r="E3570" s="3" t="str">
        <f>_xlfn.XLOOKUP(Tbl_BalanceHistory[[#This Row],[RespAgy]],Tbl_Agencies[Agy Code],Tbl_Agencies[Agy Sort])</f>
        <v>140000</v>
      </c>
      <c r="F3570" s="2" t="str">
        <f>Tbl_BalanceHistory[[#This Row],[RespAgy]]&amp;": "&amp;Tbl_BalanceHistory[[#This Row],[RespAgency]]</f>
        <v>792: Mental Health Treatment Centers</v>
      </c>
      <c r="G3570" s="3">
        <v>703</v>
      </c>
      <c r="H3570" s="3" t="s">
        <v>1283</v>
      </c>
      <c r="I3570" s="3" t="str">
        <f>_xlfn.XLOOKUP(Tbl_BalanceHistory[[#This Row],[AgyCode]],Tbl_Agencies[Agy Code],Tbl_Agencies[Agy Sort])</f>
        <v/>
      </c>
      <c r="J3570" s="2" t="str">
        <f>Tbl_BalanceHistory[[#This Row],[AgyCode]]&amp;": "&amp;Tbl_BalanceHistory[[#This Row],[Agency Name]]</f>
        <v>703: Central State Hospital</v>
      </c>
      <c r="K3570" s="1">
        <v>2022</v>
      </c>
      <c r="L3570" s="3">
        <v>498</v>
      </c>
      <c r="M3570" s="3" t="s">
        <v>639</v>
      </c>
      <c r="N3570" s="2" t="str">
        <f>Tbl_BalanceHistory[[#This Row],[ProgramCode]]&amp;": "&amp;Tbl_BalanceHistory[[#This Row],[Program Name]]</f>
        <v>498: Facility Administrative and Support Services</v>
      </c>
      <c r="O3570" s="3" t="s">
        <v>886</v>
      </c>
      <c r="P3570" s="1" t="str">
        <f>IF(Tbl_BalanceHistory[[#This Row],[FundCode]]="0100","GF",IF(Tbl_BalanceHistory[[#This Row],[FundCode]]="01000","GF","Hi Ed / OCR"))</f>
        <v>GF</v>
      </c>
      <c r="Q3570" s="5">
        <v>23152180</v>
      </c>
      <c r="R3570" s="5">
        <v>23149517.600000001</v>
      </c>
      <c r="S3570" s="5">
        <v>2662.4</v>
      </c>
      <c r="T3570" s="5">
        <v>0</v>
      </c>
      <c r="U3570" s="3"/>
      <c r="V3570" s="5">
        <v>2662.4</v>
      </c>
      <c r="W3570" s="5"/>
      <c r="X3570" s="5">
        <v>0</v>
      </c>
      <c r="Y3570" s="5">
        <v>2662.4</v>
      </c>
      <c r="Z3570" s="5">
        <f>Tbl_BalanceHistory[[#This Row],[Discretionary Recommended - Pre 2022]]+Tbl_BalanceHistory[[#This Row],[Discretionary Balance Recommended: Policy]]+Tbl_BalanceHistory[[#This Row],[Discretionary Balance Recommended: Commitments]]</f>
        <v>2662.4</v>
      </c>
      <c r="AA3570" s="5">
        <f>Tbl_BalanceHistory[[#This Row],[Discretionary Balance]]-Tbl_BalanceHistory[[#This Row],[Discretionary Reappropriation]]</f>
        <v>0</v>
      </c>
      <c r="AB3570" s="2"/>
      <c r="AC3570" s="2"/>
      <c r="AD3570" s="2" t="s">
        <v>2081</v>
      </c>
      <c r="AE3570" s="2"/>
    </row>
    <row r="3571" spans="1:31" ht="45" x14ac:dyDescent="0.25">
      <c r="A3571" s="2" t="s">
        <v>2025</v>
      </c>
      <c r="B3571" s="3">
        <v>9</v>
      </c>
      <c r="C3571" s="3">
        <v>792</v>
      </c>
      <c r="D3571" s="3" t="s">
        <v>633</v>
      </c>
      <c r="E3571" s="3" t="str">
        <f>_xlfn.XLOOKUP(Tbl_BalanceHistory[[#This Row],[RespAgy]],Tbl_Agencies[Agy Code],Tbl_Agencies[Agy Sort])</f>
        <v>140000</v>
      </c>
      <c r="F3571" s="2" t="str">
        <f>Tbl_BalanceHistory[[#This Row],[RespAgy]]&amp;": "&amp;Tbl_BalanceHistory[[#This Row],[RespAgency]]</f>
        <v>792: Mental Health Treatment Centers</v>
      </c>
      <c r="G3571" s="3">
        <v>704</v>
      </c>
      <c r="H3571" s="3" t="s">
        <v>1286</v>
      </c>
      <c r="I3571" s="3" t="str">
        <f>_xlfn.XLOOKUP(Tbl_BalanceHistory[[#This Row],[AgyCode]],Tbl_Agencies[Agy Code],Tbl_Agencies[Agy Sort])</f>
        <v/>
      </c>
      <c r="J3571" s="2" t="str">
        <f>Tbl_BalanceHistory[[#This Row],[AgyCode]]&amp;": "&amp;Tbl_BalanceHistory[[#This Row],[Agency Name]]</f>
        <v>704: Eastern State Hospital</v>
      </c>
      <c r="K3571" s="1">
        <v>2014</v>
      </c>
      <c r="L3571" s="3">
        <v>421</v>
      </c>
      <c r="M3571" s="3" t="s">
        <v>637</v>
      </c>
      <c r="N3571" s="2" t="str">
        <f>Tbl_BalanceHistory[[#This Row],[ProgramCode]]&amp;": "&amp;Tbl_BalanceHistory[[#This Row],[Program Name]]</f>
        <v>421: Pharmacy Services</v>
      </c>
      <c r="O3571" s="3" t="s">
        <v>1730</v>
      </c>
      <c r="P3571" s="1" t="str">
        <f>IF(Tbl_BalanceHistory[[#This Row],[FundCode]]="0100","GF",IF(Tbl_BalanceHistory[[#This Row],[FundCode]]="01000","GF","Hi Ed / OCR"))</f>
        <v>GF</v>
      </c>
      <c r="Q3571" s="5">
        <v>50484</v>
      </c>
      <c r="R3571" s="5">
        <v>50484</v>
      </c>
      <c r="S3571" s="5">
        <v>0</v>
      </c>
      <c r="T3571" s="5">
        <v>0</v>
      </c>
      <c r="U3571" s="3"/>
      <c r="V3571" s="5">
        <v>0</v>
      </c>
      <c r="W3571" s="5">
        <v>0</v>
      </c>
      <c r="X3571" s="5"/>
      <c r="Y3571" s="5"/>
      <c r="Z3571" s="5">
        <f>Tbl_BalanceHistory[[#This Row],[Discretionary Recommended - Pre 2022]]+Tbl_BalanceHistory[[#This Row],[Discretionary Balance Recommended: Policy]]+Tbl_BalanceHistory[[#This Row],[Discretionary Balance Recommended: Commitments]]</f>
        <v>0</v>
      </c>
      <c r="AA3571" s="5">
        <f>Tbl_BalanceHistory[[#This Row],[Discretionary Balance]]-Tbl_BalanceHistory[[#This Row],[Discretionary Reappropriation]]</f>
        <v>0</v>
      </c>
      <c r="AB3571" s="2"/>
      <c r="AC3571" s="2"/>
      <c r="AD3571" s="2"/>
      <c r="AE3571" s="2"/>
    </row>
    <row r="3572" spans="1:31" ht="45" x14ac:dyDescent="0.25">
      <c r="A3572" s="2" t="s">
        <v>2025</v>
      </c>
      <c r="B3572" s="3">
        <v>9</v>
      </c>
      <c r="C3572" s="3">
        <v>792</v>
      </c>
      <c r="D3572" s="3" t="s">
        <v>633</v>
      </c>
      <c r="E3572" s="3" t="str">
        <f>_xlfn.XLOOKUP(Tbl_BalanceHistory[[#This Row],[RespAgy]],Tbl_Agencies[Agy Code],Tbl_Agencies[Agy Sort])</f>
        <v>140000</v>
      </c>
      <c r="F3572" s="2" t="str">
        <f>Tbl_BalanceHistory[[#This Row],[RespAgy]]&amp;": "&amp;Tbl_BalanceHistory[[#This Row],[RespAgency]]</f>
        <v>792: Mental Health Treatment Centers</v>
      </c>
      <c r="G3572" s="3">
        <v>704</v>
      </c>
      <c r="H3572" s="3" t="s">
        <v>1286</v>
      </c>
      <c r="I3572" s="3" t="str">
        <f>_xlfn.XLOOKUP(Tbl_BalanceHistory[[#This Row],[AgyCode]],Tbl_Agencies[Agy Code],Tbl_Agencies[Agy Sort])</f>
        <v/>
      </c>
      <c r="J3572" s="2" t="str">
        <f>Tbl_BalanceHistory[[#This Row],[AgyCode]]&amp;": "&amp;Tbl_BalanceHistory[[#This Row],[Agency Name]]</f>
        <v>704: Eastern State Hospital</v>
      </c>
      <c r="K3572" s="1">
        <v>2015</v>
      </c>
      <c r="L3572" s="3">
        <v>421</v>
      </c>
      <c r="M3572" s="3" t="s">
        <v>637</v>
      </c>
      <c r="N3572" s="2" t="str">
        <f>Tbl_BalanceHistory[[#This Row],[ProgramCode]]&amp;": "&amp;Tbl_BalanceHistory[[#This Row],[Program Name]]</f>
        <v>421: Pharmacy Services</v>
      </c>
      <c r="O3572" s="3" t="s">
        <v>1730</v>
      </c>
      <c r="P3572" s="1" t="str">
        <f>IF(Tbl_BalanceHistory[[#This Row],[FundCode]]="0100","GF",IF(Tbl_BalanceHistory[[#This Row],[FundCode]]="01000","GF","Hi Ed / OCR"))</f>
        <v>GF</v>
      </c>
      <c r="Q3572" s="5">
        <v>830761</v>
      </c>
      <c r="R3572" s="5">
        <v>830761</v>
      </c>
      <c r="S3572" s="5">
        <v>0</v>
      </c>
      <c r="T3572" s="5">
        <v>0</v>
      </c>
      <c r="U3572" s="3"/>
      <c r="V3572" s="5">
        <v>0</v>
      </c>
      <c r="W3572" s="5">
        <v>0</v>
      </c>
      <c r="X3572" s="5"/>
      <c r="Y3572" s="5"/>
      <c r="Z3572" s="5">
        <f>Tbl_BalanceHistory[[#This Row],[Discretionary Recommended - Pre 2022]]+Tbl_BalanceHistory[[#This Row],[Discretionary Balance Recommended: Policy]]+Tbl_BalanceHistory[[#This Row],[Discretionary Balance Recommended: Commitments]]</f>
        <v>0</v>
      </c>
      <c r="AA3572" s="5">
        <f>Tbl_BalanceHistory[[#This Row],[Discretionary Balance]]-Tbl_BalanceHistory[[#This Row],[Discretionary Reappropriation]]</f>
        <v>0</v>
      </c>
      <c r="AB3572" s="2"/>
      <c r="AC3572" s="2"/>
      <c r="AD3572" s="2"/>
      <c r="AE3572" s="2"/>
    </row>
    <row r="3573" spans="1:31" ht="45" x14ac:dyDescent="0.25">
      <c r="A3573" s="2" t="s">
        <v>2025</v>
      </c>
      <c r="B3573" s="3">
        <v>9</v>
      </c>
      <c r="C3573" s="3">
        <v>792</v>
      </c>
      <c r="D3573" s="3" t="s">
        <v>633</v>
      </c>
      <c r="E3573" s="3" t="str">
        <f>_xlfn.XLOOKUP(Tbl_BalanceHistory[[#This Row],[RespAgy]],Tbl_Agencies[Agy Code],Tbl_Agencies[Agy Sort])</f>
        <v>140000</v>
      </c>
      <c r="F3573" s="2" t="str">
        <f>Tbl_BalanceHistory[[#This Row],[RespAgy]]&amp;": "&amp;Tbl_BalanceHistory[[#This Row],[RespAgency]]</f>
        <v>792: Mental Health Treatment Centers</v>
      </c>
      <c r="G3573" s="3">
        <v>704</v>
      </c>
      <c r="H3573" s="3" t="s">
        <v>1286</v>
      </c>
      <c r="I3573" s="3" t="str">
        <f>_xlfn.XLOOKUP(Tbl_BalanceHistory[[#This Row],[AgyCode]],Tbl_Agencies[Agy Code],Tbl_Agencies[Agy Sort])</f>
        <v/>
      </c>
      <c r="J3573" s="2" t="str">
        <f>Tbl_BalanceHistory[[#This Row],[AgyCode]]&amp;": "&amp;Tbl_BalanceHistory[[#This Row],[Agency Name]]</f>
        <v>704: Eastern State Hospital</v>
      </c>
      <c r="K3573" s="1">
        <v>2016</v>
      </c>
      <c r="L3573" s="3">
        <v>421</v>
      </c>
      <c r="M3573" s="3" t="s">
        <v>637</v>
      </c>
      <c r="N3573" s="2" t="str">
        <f>Tbl_BalanceHistory[[#This Row],[ProgramCode]]&amp;": "&amp;Tbl_BalanceHistory[[#This Row],[Program Name]]</f>
        <v>421: Pharmacy Services</v>
      </c>
      <c r="O3573" s="3" t="s">
        <v>1730</v>
      </c>
      <c r="P3573" s="1" t="str">
        <f>IF(Tbl_BalanceHistory[[#This Row],[FundCode]]="0100","GF",IF(Tbl_BalanceHistory[[#This Row],[FundCode]]="01000","GF","Hi Ed / OCR"))</f>
        <v>GF</v>
      </c>
      <c r="Q3573" s="5">
        <v>35449</v>
      </c>
      <c r="R3573" s="5">
        <v>35449</v>
      </c>
      <c r="S3573" s="5">
        <v>0</v>
      </c>
      <c r="T3573" s="5">
        <v>0</v>
      </c>
      <c r="U3573" s="3"/>
      <c r="V3573" s="5">
        <v>0</v>
      </c>
      <c r="W3573" s="5">
        <v>0</v>
      </c>
      <c r="X3573" s="5"/>
      <c r="Y3573" s="5"/>
      <c r="Z3573" s="5">
        <f>Tbl_BalanceHistory[[#This Row],[Discretionary Recommended - Pre 2022]]+Tbl_BalanceHistory[[#This Row],[Discretionary Balance Recommended: Policy]]+Tbl_BalanceHistory[[#This Row],[Discretionary Balance Recommended: Commitments]]</f>
        <v>0</v>
      </c>
      <c r="AA3573" s="5">
        <f>Tbl_BalanceHistory[[#This Row],[Discretionary Balance]]-Tbl_BalanceHistory[[#This Row],[Discretionary Reappropriation]]</f>
        <v>0</v>
      </c>
      <c r="AB3573" s="2"/>
      <c r="AC3573" s="2"/>
      <c r="AD3573" s="2"/>
      <c r="AE3573" s="2"/>
    </row>
    <row r="3574" spans="1:31" ht="45" x14ac:dyDescent="0.25">
      <c r="A3574" s="2" t="s">
        <v>2025</v>
      </c>
      <c r="B3574" s="3">
        <v>9</v>
      </c>
      <c r="C3574" s="3">
        <v>792</v>
      </c>
      <c r="D3574" s="3" t="s">
        <v>633</v>
      </c>
      <c r="E3574" s="3" t="str">
        <f>_xlfn.XLOOKUP(Tbl_BalanceHistory[[#This Row],[RespAgy]],Tbl_Agencies[Agy Code],Tbl_Agencies[Agy Sort])</f>
        <v>140000</v>
      </c>
      <c r="F3574" s="2" t="str">
        <f>Tbl_BalanceHistory[[#This Row],[RespAgy]]&amp;": "&amp;Tbl_BalanceHistory[[#This Row],[RespAgency]]</f>
        <v>792: Mental Health Treatment Centers</v>
      </c>
      <c r="G3574" s="3">
        <v>704</v>
      </c>
      <c r="H3574" s="3" t="s">
        <v>1286</v>
      </c>
      <c r="I3574" s="3" t="str">
        <f>_xlfn.XLOOKUP(Tbl_BalanceHistory[[#This Row],[AgyCode]],Tbl_Agencies[Agy Code],Tbl_Agencies[Agy Sort])</f>
        <v/>
      </c>
      <c r="J3574" s="2" t="str">
        <f>Tbl_BalanceHistory[[#This Row],[AgyCode]]&amp;": "&amp;Tbl_BalanceHistory[[#This Row],[Agency Name]]</f>
        <v>704: Eastern State Hospital</v>
      </c>
      <c r="K3574" s="1">
        <v>2017</v>
      </c>
      <c r="L3574" s="3">
        <v>421</v>
      </c>
      <c r="M3574" s="3" t="s">
        <v>637</v>
      </c>
      <c r="N3574" s="2" t="str">
        <f>Tbl_BalanceHistory[[#This Row],[ProgramCode]]&amp;": "&amp;Tbl_BalanceHistory[[#This Row],[Program Name]]</f>
        <v>421: Pharmacy Services</v>
      </c>
      <c r="O3574" s="3" t="s">
        <v>886</v>
      </c>
      <c r="P3574" s="1" t="str">
        <f>IF(Tbl_BalanceHistory[[#This Row],[FundCode]]="0100","GF",IF(Tbl_BalanceHistory[[#This Row],[FundCode]]="01000","GF","Hi Ed / OCR"))</f>
        <v>GF</v>
      </c>
      <c r="Q3574" s="5">
        <v>1893107</v>
      </c>
      <c r="R3574" s="5">
        <v>1736332.86</v>
      </c>
      <c r="S3574" s="5">
        <v>156774</v>
      </c>
      <c r="T3574" s="5">
        <v>0</v>
      </c>
      <c r="U3574" s="3"/>
      <c r="V3574" s="5">
        <v>156774</v>
      </c>
      <c r="W3574" s="5">
        <v>0</v>
      </c>
      <c r="X3574" s="5"/>
      <c r="Y3574" s="5"/>
      <c r="Z3574" s="5">
        <f>Tbl_BalanceHistory[[#This Row],[Discretionary Recommended - Pre 2022]]+Tbl_BalanceHistory[[#This Row],[Discretionary Balance Recommended: Policy]]+Tbl_BalanceHistory[[#This Row],[Discretionary Balance Recommended: Commitments]]</f>
        <v>0</v>
      </c>
      <c r="AA3574" s="5">
        <f>Tbl_BalanceHistory[[#This Row],[Discretionary Balance]]-Tbl_BalanceHistory[[#This Row],[Discretionary Reappropriation]]</f>
        <v>156774</v>
      </c>
      <c r="AB3574" s="2"/>
      <c r="AC3574" s="2"/>
      <c r="AD3574" s="2"/>
      <c r="AE3574" s="2"/>
    </row>
    <row r="3575" spans="1:31" ht="45" x14ac:dyDescent="0.25">
      <c r="A3575" s="2" t="s">
        <v>2025</v>
      </c>
      <c r="B3575" s="3">
        <v>9</v>
      </c>
      <c r="C3575" s="3">
        <v>792</v>
      </c>
      <c r="D3575" s="3" t="s">
        <v>633</v>
      </c>
      <c r="E3575" s="3" t="str">
        <f>_xlfn.XLOOKUP(Tbl_BalanceHistory[[#This Row],[RespAgy]],Tbl_Agencies[Agy Code],Tbl_Agencies[Agy Sort])</f>
        <v>140000</v>
      </c>
      <c r="F3575" s="2" t="str">
        <f>Tbl_BalanceHistory[[#This Row],[RespAgy]]&amp;": "&amp;Tbl_BalanceHistory[[#This Row],[RespAgency]]</f>
        <v>792: Mental Health Treatment Centers</v>
      </c>
      <c r="G3575" s="3">
        <v>704</v>
      </c>
      <c r="H3575" s="3" t="s">
        <v>1286</v>
      </c>
      <c r="I3575" s="3" t="str">
        <f>_xlfn.XLOOKUP(Tbl_BalanceHistory[[#This Row],[AgyCode]],Tbl_Agencies[Agy Code],Tbl_Agencies[Agy Sort])</f>
        <v/>
      </c>
      <c r="J3575" s="2" t="str">
        <f>Tbl_BalanceHistory[[#This Row],[AgyCode]]&amp;": "&amp;Tbl_BalanceHistory[[#This Row],[Agency Name]]</f>
        <v>704: Eastern State Hospital</v>
      </c>
      <c r="K3575" s="1">
        <v>2018</v>
      </c>
      <c r="L3575" s="3">
        <v>421</v>
      </c>
      <c r="M3575" s="3" t="s">
        <v>637</v>
      </c>
      <c r="N3575" s="2" t="str">
        <f>Tbl_BalanceHistory[[#This Row],[ProgramCode]]&amp;": "&amp;Tbl_BalanceHistory[[#This Row],[Program Name]]</f>
        <v>421: Pharmacy Services</v>
      </c>
      <c r="O3575" s="3" t="s">
        <v>886</v>
      </c>
      <c r="P3575" s="1" t="str">
        <f>IF(Tbl_BalanceHistory[[#This Row],[FundCode]]="0100","GF",IF(Tbl_BalanceHistory[[#This Row],[FundCode]]="01000","GF","Hi Ed / OCR"))</f>
        <v>GF</v>
      </c>
      <c r="Q3575" s="5">
        <v>1525000</v>
      </c>
      <c r="R3575" s="5">
        <v>1524998.85</v>
      </c>
      <c r="S3575" s="5">
        <v>1</v>
      </c>
      <c r="T3575" s="5">
        <v>0</v>
      </c>
      <c r="U3575" s="3"/>
      <c r="V3575" s="5">
        <v>1</v>
      </c>
      <c r="W3575" s="5">
        <v>0</v>
      </c>
      <c r="X3575" s="5"/>
      <c r="Y3575" s="5"/>
      <c r="Z3575" s="5">
        <f>Tbl_BalanceHistory[[#This Row],[Discretionary Recommended - Pre 2022]]+Tbl_BalanceHistory[[#This Row],[Discretionary Balance Recommended: Policy]]+Tbl_BalanceHistory[[#This Row],[Discretionary Balance Recommended: Commitments]]</f>
        <v>0</v>
      </c>
      <c r="AA3575" s="5">
        <f>Tbl_BalanceHistory[[#This Row],[Discretionary Balance]]-Tbl_BalanceHistory[[#This Row],[Discretionary Reappropriation]]</f>
        <v>1</v>
      </c>
      <c r="AB3575" s="2"/>
      <c r="AC3575" s="2"/>
      <c r="AD3575" s="2"/>
      <c r="AE3575" s="2"/>
    </row>
    <row r="3576" spans="1:31" ht="45" x14ac:dyDescent="0.25">
      <c r="A3576" s="2" t="s">
        <v>2025</v>
      </c>
      <c r="B3576" s="3">
        <v>9</v>
      </c>
      <c r="C3576" s="3">
        <v>792</v>
      </c>
      <c r="D3576" s="3" t="s">
        <v>633</v>
      </c>
      <c r="E3576" s="3" t="str">
        <f>_xlfn.XLOOKUP(Tbl_BalanceHistory[[#This Row],[RespAgy]],Tbl_Agencies[Agy Code],Tbl_Agencies[Agy Sort])</f>
        <v>140000</v>
      </c>
      <c r="F3576" s="2" t="str">
        <f>Tbl_BalanceHistory[[#This Row],[RespAgy]]&amp;": "&amp;Tbl_BalanceHistory[[#This Row],[RespAgency]]</f>
        <v>792: Mental Health Treatment Centers</v>
      </c>
      <c r="G3576" s="3">
        <v>704</v>
      </c>
      <c r="H3576" s="3" t="s">
        <v>1286</v>
      </c>
      <c r="I3576" s="3" t="str">
        <f>_xlfn.XLOOKUP(Tbl_BalanceHistory[[#This Row],[AgyCode]],Tbl_Agencies[Agy Code],Tbl_Agencies[Agy Sort])</f>
        <v/>
      </c>
      <c r="J3576" s="2" t="str">
        <f>Tbl_BalanceHistory[[#This Row],[AgyCode]]&amp;": "&amp;Tbl_BalanceHistory[[#This Row],[Agency Name]]</f>
        <v>704: Eastern State Hospital</v>
      </c>
      <c r="K3576" s="1">
        <v>2019</v>
      </c>
      <c r="L3576" s="3">
        <v>421</v>
      </c>
      <c r="M3576" s="3" t="s">
        <v>637</v>
      </c>
      <c r="N3576" s="2" t="str">
        <f>Tbl_BalanceHistory[[#This Row],[ProgramCode]]&amp;": "&amp;Tbl_BalanceHistory[[#This Row],[Program Name]]</f>
        <v>421: Pharmacy Services</v>
      </c>
      <c r="O3576" s="3" t="s">
        <v>886</v>
      </c>
      <c r="P3576" s="1" t="str">
        <f>IF(Tbl_BalanceHistory[[#This Row],[FundCode]]="0100","GF",IF(Tbl_BalanceHistory[[#This Row],[FundCode]]="01000","GF","Hi Ed / OCR"))</f>
        <v>GF</v>
      </c>
      <c r="Q3576" s="5">
        <v>2397495</v>
      </c>
      <c r="R3576" s="5">
        <v>2393346.89</v>
      </c>
      <c r="S3576" s="5">
        <v>4148.1099999999997</v>
      </c>
      <c r="T3576" s="5">
        <v>0</v>
      </c>
      <c r="U3576" s="3"/>
      <c r="V3576" s="5">
        <v>4148.1099999999997</v>
      </c>
      <c r="W3576" s="5">
        <v>0</v>
      </c>
      <c r="X3576" s="5"/>
      <c r="Y3576" s="5"/>
      <c r="Z3576" s="5">
        <f>Tbl_BalanceHistory[[#This Row],[Discretionary Recommended - Pre 2022]]+Tbl_BalanceHistory[[#This Row],[Discretionary Balance Recommended: Policy]]+Tbl_BalanceHistory[[#This Row],[Discretionary Balance Recommended: Commitments]]</f>
        <v>0</v>
      </c>
      <c r="AA3576" s="5">
        <f>Tbl_BalanceHistory[[#This Row],[Discretionary Balance]]-Tbl_BalanceHistory[[#This Row],[Discretionary Reappropriation]]</f>
        <v>4148.1099999999997</v>
      </c>
      <c r="AB3576" s="2"/>
      <c r="AC3576" s="2"/>
      <c r="AD3576" s="2"/>
      <c r="AE3576" s="2"/>
    </row>
    <row r="3577" spans="1:31" ht="45" x14ac:dyDescent="0.25">
      <c r="A3577" s="2" t="s">
        <v>577</v>
      </c>
      <c r="B3577" s="3">
        <v>9</v>
      </c>
      <c r="C3577" s="3">
        <v>792</v>
      </c>
      <c r="D3577" s="3" t="s">
        <v>633</v>
      </c>
      <c r="E3577" s="3" t="str">
        <f>_xlfn.XLOOKUP(Tbl_BalanceHistory[[#This Row],[RespAgy]],Tbl_Agencies[Agy Code],Tbl_Agencies[Agy Sort])</f>
        <v>140000</v>
      </c>
      <c r="F3577" s="2" t="str">
        <f>Tbl_BalanceHistory[[#This Row],[RespAgy]]&amp;": "&amp;Tbl_BalanceHistory[[#This Row],[RespAgency]]</f>
        <v>792: Mental Health Treatment Centers</v>
      </c>
      <c r="G3577" s="3">
        <v>704</v>
      </c>
      <c r="H3577" s="3" t="s">
        <v>1286</v>
      </c>
      <c r="I3577" s="3" t="str">
        <f>_xlfn.XLOOKUP(Tbl_BalanceHistory[[#This Row],[AgyCode]],Tbl_Agencies[Agy Code],Tbl_Agencies[Agy Sort])</f>
        <v/>
      </c>
      <c r="J3577" s="2" t="str">
        <f>Tbl_BalanceHistory[[#This Row],[AgyCode]]&amp;": "&amp;Tbl_BalanceHistory[[#This Row],[Agency Name]]</f>
        <v>704: Eastern State Hospital</v>
      </c>
      <c r="K3577" s="1">
        <v>2020</v>
      </c>
      <c r="L3577" s="3">
        <v>421</v>
      </c>
      <c r="M3577" s="3" t="s">
        <v>637</v>
      </c>
      <c r="N3577" s="2" t="str">
        <f>Tbl_BalanceHistory[[#This Row],[ProgramCode]]&amp;": "&amp;Tbl_BalanceHistory[[#This Row],[Program Name]]</f>
        <v>421: Pharmacy Services</v>
      </c>
      <c r="O3577" s="3" t="s">
        <v>886</v>
      </c>
      <c r="P3577" s="1" t="str">
        <f>IF(Tbl_BalanceHistory[[#This Row],[FundCode]]="0100","GF",IF(Tbl_BalanceHistory[[#This Row],[FundCode]]="01000","GF","Hi Ed / OCR"))</f>
        <v>GF</v>
      </c>
      <c r="Q3577" s="5">
        <v>2508561</v>
      </c>
      <c r="R3577" s="5">
        <v>2508561</v>
      </c>
      <c r="S3577" s="5">
        <v>0</v>
      </c>
      <c r="T3577" s="5">
        <v>0</v>
      </c>
      <c r="U3577" s="3"/>
      <c r="V3577" s="5">
        <v>0</v>
      </c>
      <c r="W3577" s="5">
        <v>0</v>
      </c>
      <c r="X3577" s="5"/>
      <c r="Y3577" s="5"/>
      <c r="Z3577" s="5">
        <f>Tbl_BalanceHistory[[#This Row],[Discretionary Recommended - Pre 2022]]+Tbl_BalanceHistory[[#This Row],[Discretionary Balance Recommended: Policy]]+Tbl_BalanceHistory[[#This Row],[Discretionary Balance Recommended: Commitments]]</f>
        <v>0</v>
      </c>
      <c r="AA3577" s="5">
        <f>Tbl_BalanceHistory[[#This Row],[Discretionary Balance]]-Tbl_BalanceHistory[[#This Row],[Discretionary Reappropriation]]</f>
        <v>0</v>
      </c>
      <c r="AB3577" s="2"/>
      <c r="AC3577" s="2"/>
      <c r="AD3577" s="2"/>
      <c r="AE3577" s="2"/>
    </row>
    <row r="3578" spans="1:31" ht="45" x14ac:dyDescent="0.25">
      <c r="A3578" s="2" t="s">
        <v>577</v>
      </c>
      <c r="B3578" s="3">
        <v>9</v>
      </c>
      <c r="C3578" s="3">
        <v>792</v>
      </c>
      <c r="D3578" s="3" t="s">
        <v>633</v>
      </c>
      <c r="E3578" s="3" t="str">
        <f>_xlfn.XLOOKUP(Tbl_BalanceHistory[[#This Row],[RespAgy]],Tbl_Agencies[Agy Code],Tbl_Agencies[Agy Sort])</f>
        <v>140000</v>
      </c>
      <c r="F3578" s="2" t="str">
        <f>Tbl_BalanceHistory[[#This Row],[RespAgy]]&amp;": "&amp;Tbl_BalanceHistory[[#This Row],[RespAgency]]</f>
        <v>792: Mental Health Treatment Centers</v>
      </c>
      <c r="G3578" s="3">
        <v>704</v>
      </c>
      <c r="H3578" s="3" t="s">
        <v>1286</v>
      </c>
      <c r="I3578" s="3" t="str">
        <f>_xlfn.XLOOKUP(Tbl_BalanceHistory[[#This Row],[AgyCode]],Tbl_Agencies[Agy Code],Tbl_Agencies[Agy Sort])</f>
        <v/>
      </c>
      <c r="J3578" s="2" t="str">
        <f>Tbl_BalanceHistory[[#This Row],[AgyCode]]&amp;": "&amp;Tbl_BalanceHistory[[#This Row],[Agency Name]]</f>
        <v>704: Eastern State Hospital</v>
      </c>
      <c r="K3578" s="1">
        <v>2021</v>
      </c>
      <c r="L3578" s="3">
        <v>421</v>
      </c>
      <c r="M3578" s="3" t="s">
        <v>637</v>
      </c>
      <c r="N3578" s="2" t="str">
        <f>Tbl_BalanceHistory[[#This Row],[ProgramCode]]&amp;": "&amp;Tbl_BalanceHistory[[#This Row],[Program Name]]</f>
        <v>421: Pharmacy Services</v>
      </c>
      <c r="O3578" s="3" t="s">
        <v>886</v>
      </c>
      <c r="P3578" s="1" t="str">
        <f>IF(Tbl_BalanceHistory[[#This Row],[FundCode]]="0100","GF",IF(Tbl_BalanceHistory[[#This Row],[FundCode]]="01000","GF","Hi Ed / OCR"))</f>
        <v>GF</v>
      </c>
      <c r="Q3578" s="5">
        <v>2835649</v>
      </c>
      <c r="R3578" s="5">
        <v>2835649</v>
      </c>
      <c r="S3578" s="5">
        <v>0</v>
      </c>
      <c r="T3578" s="5">
        <v>0</v>
      </c>
      <c r="U3578" s="3"/>
      <c r="V3578" s="5">
        <v>0</v>
      </c>
      <c r="W3578" s="5">
        <v>0</v>
      </c>
      <c r="X3578" s="5"/>
      <c r="Y3578" s="5"/>
      <c r="Z3578" s="5">
        <f>Tbl_BalanceHistory[[#This Row],[Discretionary Recommended - Pre 2022]]+Tbl_BalanceHistory[[#This Row],[Discretionary Balance Recommended: Policy]]+Tbl_BalanceHistory[[#This Row],[Discretionary Balance Recommended: Commitments]]</f>
        <v>0</v>
      </c>
      <c r="AA3578" s="5">
        <f>Tbl_BalanceHistory[[#This Row],[Discretionary Balance]]-Tbl_BalanceHistory[[#This Row],[Discretionary Reappropriation]]</f>
        <v>0</v>
      </c>
      <c r="AB3578" s="2"/>
      <c r="AC3578" s="2"/>
      <c r="AD3578" s="2"/>
      <c r="AE3578" s="2"/>
    </row>
    <row r="3579" spans="1:31" ht="45" x14ac:dyDescent="0.25">
      <c r="A3579" s="2" t="s">
        <v>577</v>
      </c>
      <c r="B3579" s="3">
        <v>9</v>
      </c>
      <c r="C3579" s="3">
        <v>792</v>
      </c>
      <c r="D3579" s="3" t="s">
        <v>633</v>
      </c>
      <c r="E3579" s="3" t="str">
        <f>_xlfn.XLOOKUP(Tbl_BalanceHistory[[#This Row],[RespAgy]],Tbl_Agencies[Agy Code],Tbl_Agencies[Agy Sort])</f>
        <v>140000</v>
      </c>
      <c r="F3579" s="2" t="str">
        <f>Tbl_BalanceHistory[[#This Row],[RespAgy]]&amp;": "&amp;Tbl_BalanceHistory[[#This Row],[RespAgency]]</f>
        <v>792: Mental Health Treatment Centers</v>
      </c>
      <c r="G3579" s="3">
        <v>704</v>
      </c>
      <c r="H3579" s="3" t="s">
        <v>1286</v>
      </c>
      <c r="I3579" s="3" t="str">
        <f>_xlfn.XLOOKUP(Tbl_BalanceHistory[[#This Row],[AgyCode]],Tbl_Agencies[Agy Code],Tbl_Agencies[Agy Sort])</f>
        <v/>
      </c>
      <c r="J3579" s="2" t="str">
        <f>Tbl_BalanceHistory[[#This Row],[AgyCode]]&amp;": "&amp;Tbl_BalanceHistory[[#This Row],[Agency Name]]</f>
        <v>704: Eastern State Hospital</v>
      </c>
      <c r="K3579" s="1">
        <v>2022</v>
      </c>
      <c r="L3579" s="3">
        <v>421</v>
      </c>
      <c r="M3579" s="3" t="s">
        <v>637</v>
      </c>
      <c r="N3579" s="2" t="str">
        <f>Tbl_BalanceHistory[[#This Row],[ProgramCode]]&amp;": "&amp;Tbl_BalanceHistory[[#This Row],[Program Name]]</f>
        <v>421: Pharmacy Services</v>
      </c>
      <c r="O3579" s="3" t="s">
        <v>886</v>
      </c>
      <c r="P3579" s="1" t="str">
        <f>IF(Tbl_BalanceHistory[[#This Row],[FundCode]]="0100","GF",IF(Tbl_BalanceHistory[[#This Row],[FundCode]]="01000","GF","Hi Ed / OCR"))</f>
        <v>GF</v>
      </c>
      <c r="Q3579" s="5">
        <v>1985265</v>
      </c>
      <c r="R3579" s="5">
        <v>1985265</v>
      </c>
      <c r="S3579" s="5">
        <v>0</v>
      </c>
      <c r="T3579" s="5">
        <v>0</v>
      </c>
      <c r="U3579" s="3"/>
      <c r="V3579" s="5">
        <v>0</v>
      </c>
      <c r="W3579" s="5"/>
      <c r="X3579" s="5">
        <v>0</v>
      </c>
      <c r="Y3579" s="5">
        <v>0</v>
      </c>
      <c r="Z3579" s="5">
        <f>Tbl_BalanceHistory[[#This Row],[Discretionary Recommended - Pre 2022]]+Tbl_BalanceHistory[[#This Row],[Discretionary Balance Recommended: Policy]]+Tbl_BalanceHistory[[#This Row],[Discretionary Balance Recommended: Commitments]]</f>
        <v>0</v>
      </c>
      <c r="AA3579" s="5">
        <f>Tbl_BalanceHistory[[#This Row],[Discretionary Balance]]-Tbl_BalanceHistory[[#This Row],[Discretionary Reappropriation]]</f>
        <v>0</v>
      </c>
      <c r="AB3579" s="2"/>
      <c r="AC3579" s="2"/>
      <c r="AD3579" s="2"/>
      <c r="AE3579" s="2"/>
    </row>
    <row r="3580" spans="1:31" ht="45" x14ac:dyDescent="0.25">
      <c r="A3580" s="2" t="s">
        <v>2025</v>
      </c>
      <c r="B3580" s="3">
        <v>9</v>
      </c>
      <c r="C3580" s="3">
        <v>792</v>
      </c>
      <c r="D3580" s="3" t="s">
        <v>633</v>
      </c>
      <c r="E3580" s="3" t="str">
        <f>_xlfn.XLOOKUP(Tbl_BalanceHistory[[#This Row],[RespAgy]],Tbl_Agencies[Agy Code],Tbl_Agencies[Agy Sort])</f>
        <v>140000</v>
      </c>
      <c r="F3580" s="2" t="str">
        <f>Tbl_BalanceHistory[[#This Row],[RespAgy]]&amp;": "&amp;Tbl_BalanceHistory[[#This Row],[RespAgency]]</f>
        <v>792: Mental Health Treatment Centers</v>
      </c>
      <c r="G3580" s="3">
        <v>704</v>
      </c>
      <c r="H3580" s="3" t="s">
        <v>1286</v>
      </c>
      <c r="I3580" s="3" t="str">
        <f>_xlfn.XLOOKUP(Tbl_BalanceHistory[[#This Row],[AgyCode]],Tbl_Agencies[Agy Code],Tbl_Agencies[Agy Sort])</f>
        <v/>
      </c>
      <c r="J3580" s="2" t="str">
        <f>Tbl_BalanceHistory[[#This Row],[AgyCode]]&amp;": "&amp;Tbl_BalanceHistory[[#This Row],[Agency Name]]</f>
        <v>704: Eastern State Hospital</v>
      </c>
      <c r="K3580" s="1">
        <v>2014</v>
      </c>
      <c r="L3580" s="3">
        <v>430</v>
      </c>
      <c r="M3580" s="3" t="s">
        <v>454</v>
      </c>
      <c r="N3580" s="2" t="str">
        <f>Tbl_BalanceHistory[[#This Row],[ProgramCode]]&amp;": "&amp;Tbl_BalanceHistory[[#This Row],[Program Name]]</f>
        <v>430: State Health Services</v>
      </c>
      <c r="O3580" s="3" t="s">
        <v>1730</v>
      </c>
      <c r="P3580" s="1" t="str">
        <f>IF(Tbl_BalanceHistory[[#This Row],[FundCode]]="0100","GF",IF(Tbl_BalanceHistory[[#This Row],[FundCode]]="01000","GF","Hi Ed / OCR"))</f>
        <v>GF</v>
      </c>
      <c r="Q3580" s="5">
        <v>34316799</v>
      </c>
      <c r="R3580" s="5">
        <v>34315346.280000001</v>
      </c>
      <c r="S3580" s="5">
        <v>1452</v>
      </c>
      <c r="T3580" s="5">
        <v>0</v>
      </c>
      <c r="U3580" s="3"/>
      <c r="V3580" s="5">
        <v>1452</v>
      </c>
      <c r="W3580" s="5">
        <v>0</v>
      </c>
      <c r="X3580" s="5"/>
      <c r="Y3580" s="5"/>
      <c r="Z3580" s="5">
        <f>Tbl_BalanceHistory[[#This Row],[Discretionary Recommended - Pre 2022]]+Tbl_BalanceHistory[[#This Row],[Discretionary Balance Recommended: Policy]]+Tbl_BalanceHistory[[#This Row],[Discretionary Balance Recommended: Commitments]]</f>
        <v>0</v>
      </c>
      <c r="AA3580" s="5">
        <f>Tbl_BalanceHistory[[#This Row],[Discretionary Balance]]-Tbl_BalanceHistory[[#This Row],[Discretionary Reappropriation]]</f>
        <v>1452</v>
      </c>
      <c r="AB3580" s="2"/>
      <c r="AC3580" s="2"/>
      <c r="AD3580" s="2"/>
      <c r="AE3580" s="2"/>
    </row>
    <row r="3581" spans="1:31" ht="45" x14ac:dyDescent="0.25">
      <c r="A3581" s="2" t="s">
        <v>2025</v>
      </c>
      <c r="B3581" s="3">
        <v>9</v>
      </c>
      <c r="C3581" s="3">
        <v>792</v>
      </c>
      <c r="D3581" s="3" t="s">
        <v>633</v>
      </c>
      <c r="E3581" s="3" t="str">
        <f>_xlfn.XLOOKUP(Tbl_BalanceHistory[[#This Row],[RespAgy]],Tbl_Agencies[Agy Code],Tbl_Agencies[Agy Sort])</f>
        <v>140000</v>
      </c>
      <c r="F3581" s="2" t="str">
        <f>Tbl_BalanceHistory[[#This Row],[RespAgy]]&amp;": "&amp;Tbl_BalanceHistory[[#This Row],[RespAgency]]</f>
        <v>792: Mental Health Treatment Centers</v>
      </c>
      <c r="G3581" s="3">
        <v>704</v>
      </c>
      <c r="H3581" s="3" t="s">
        <v>1286</v>
      </c>
      <c r="I3581" s="3" t="str">
        <f>_xlfn.XLOOKUP(Tbl_BalanceHistory[[#This Row],[AgyCode]],Tbl_Agencies[Agy Code],Tbl_Agencies[Agy Sort])</f>
        <v/>
      </c>
      <c r="J3581" s="2" t="str">
        <f>Tbl_BalanceHistory[[#This Row],[AgyCode]]&amp;": "&amp;Tbl_BalanceHistory[[#This Row],[Agency Name]]</f>
        <v>704: Eastern State Hospital</v>
      </c>
      <c r="K3581" s="1">
        <v>2015</v>
      </c>
      <c r="L3581" s="3">
        <v>430</v>
      </c>
      <c r="M3581" s="3" t="s">
        <v>454</v>
      </c>
      <c r="N3581" s="2" t="str">
        <f>Tbl_BalanceHistory[[#This Row],[ProgramCode]]&amp;": "&amp;Tbl_BalanceHistory[[#This Row],[Program Name]]</f>
        <v>430: State Health Services</v>
      </c>
      <c r="O3581" s="3" t="s">
        <v>1730</v>
      </c>
      <c r="P3581" s="1" t="str">
        <f>IF(Tbl_BalanceHistory[[#This Row],[FundCode]]="0100","GF",IF(Tbl_BalanceHistory[[#This Row],[FundCode]]="01000","GF","Hi Ed / OCR"))</f>
        <v>GF</v>
      </c>
      <c r="Q3581" s="5">
        <v>35955080</v>
      </c>
      <c r="R3581" s="5">
        <v>35955080</v>
      </c>
      <c r="S3581" s="5">
        <v>0</v>
      </c>
      <c r="T3581" s="5">
        <v>0</v>
      </c>
      <c r="U3581" s="3"/>
      <c r="V3581" s="5">
        <v>0</v>
      </c>
      <c r="W3581" s="5">
        <v>0</v>
      </c>
      <c r="X3581" s="5"/>
      <c r="Y3581" s="5"/>
      <c r="Z3581" s="5">
        <f>Tbl_BalanceHistory[[#This Row],[Discretionary Recommended - Pre 2022]]+Tbl_BalanceHistory[[#This Row],[Discretionary Balance Recommended: Policy]]+Tbl_BalanceHistory[[#This Row],[Discretionary Balance Recommended: Commitments]]</f>
        <v>0</v>
      </c>
      <c r="AA3581" s="5">
        <f>Tbl_BalanceHistory[[#This Row],[Discretionary Balance]]-Tbl_BalanceHistory[[#This Row],[Discretionary Reappropriation]]</f>
        <v>0</v>
      </c>
      <c r="AB3581" s="2"/>
      <c r="AC3581" s="2"/>
      <c r="AD3581" s="2"/>
      <c r="AE3581" s="2"/>
    </row>
    <row r="3582" spans="1:31" ht="45" x14ac:dyDescent="0.25">
      <c r="A3582" s="2" t="s">
        <v>2025</v>
      </c>
      <c r="B3582" s="3">
        <v>9</v>
      </c>
      <c r="C3582" s="3">
        <v>792</v>
      </c>
      <c r="D3582" s="3" t="s">
        <v>633</v>
      </c>
      <c r="E3582" s="3" t="str">
        <f>_xlfn.XLOOKUP(Tbl_BalanceHistory[[#This Row],[RespAgy]],Tbl_Agencies[Agy Code],Tbl_Agencies[Agy Sort])</f>
        <v>140000</v>
      </c>
      <c r="F3582" s="2" t="str">
        <f>Tbl_BalanceHistory[[#This Row],[RespAgy]]&amp;": "&amp;Tbl_BalanceHistory[[#This Row],[RespAgency]]</f>
        <v>792: Mental Health Treatment Centers</v>
      </c>
      <c r="G3582" s="3">
        <v>704</v>
      </c>
      <c r="H3582" s="3" t="s">
        <v>1286</v>
      </c>
      <c r="I3582" s="3" t="str">
        <f>_xlfn.XLOOKUP(Tbl_BalanceHistory[[#This Row],[AgyCode]],Tbl_Agencies[Agy Code],Tbl_Agencies[Agy Sort])</f>
        <v/>
      </c>
      <c r="J3582" s="2" t="str">
        <f>Tbl_BalanceHistory[[#This Row],[AgyCode]]&amp;": "&amp;Tbl_BalanceHistory[[#This Row],[Agency Name]]</f>
        <v>704: Eastern State Hospital</v>
      </c>
      <c r="K3582" s="1">
        <v>2016</v>
      </c>
      <c r="L3582" s="3">
        <v>430</v>
      </c>
      <c r="M3582" s="3" t="s">
        <v>454</v>
      </c>
      <c r="N3582" s="2" t="str">
        <f>Tbl_BalanceHistory[[#This Row],[ProgramCode]]&amp;": "&amp;Tbl_BalanceHistory[[#This Row],[Program Name]]</f>
        <v>430: State Health Services</v>
      </c>
      <c r="O3582" s="3" t="s">
        <v>1730</v>
      </c>
      <c r="P3582" s="1" t="str">
        <f>IF(Tbl_BalanceHistory[[#This Row],[FundCode]]="0100","GF",IF(Tbl_BalanceHistory[[#This Row],[FundCode]]="01000","GF","Hi Ed / OCR"))</f>
        <v>GF</v>
      </c>
      <c r="Q3582" s="5">
        <v>42997860</v>
      </c>
      <c r="R3582" s="5">
        <v>42062733.240000002</v>
      </c>
      <c r="S3582" s="5">
        <v>935126</v>
      </c>
      <c r="T3582" s="5">
        <v>0</v>
      </c>
      <c r="U3582" s="3"/>
      <c r="V3582" s="5">
        <v>935126</v>
      </c>
      <c r="W3582" s="5">
        <v>0</v>
      </c>
      <c r="X3582" s="5"/>
      <c r="Y3582" s="5"/>
      <c r="Z3582" s="5">
        <f>Tbl_BalanceHistory[[#This Row],[Discretionary Recommended - Pre 2022]]+Tbl_BalanceHistory[[#This Row],[Discretionary Balance Recommended: Policy]]+Tbl_BalanceHistory[[#This Row],[Discretionary Balance Recommended: Commitments]]</f>
        <v>0</v>
      </c>
      <c r="AA3582" s="5">
        <f>Tbl_BalanceHistory[[#This Row],[Discretionary Balance]]-Tbl_BalanceHistory[[#This Row],[Discretionary Reappropriation]]</f>
        <v>935126</v>
      </c>
      <c r="AB3582" s="2"/>
      <c r="AC3582" s="2"/>
      <c r="AD3582" s="2"/>
      <c r="AE3582" s="2"/>
    </row>
    <row r="3583" spans="1:31" ht="45" x14ac:dyDescent="0.25">
      <c r="A3583" s="2" t="s">
        <v>2025</v>
      </c>
      <c r="B3583" s="3">
        <v>9</v>
      </c>
      <c r="C3583" s="3">
        <v>792</v>
      </c>
      <c r="D3583" s="3" t="s">
        <v>633</v>
      </c>
      <c r="E3583" s="3" t="str">
        <f>_xlfn.XLOOKUP(Tbl_BalanceHistory[[#This Row],[RespAgy]],Tbl_Agencies[Agy Code],Tbl_Agencies[Agy Sort])</f>
        <v>140000</v>
      </c>
      <c r="F3583" s="2" t="str">
        <f>Tbl_BalanceHistory[[#This Row],[RespAgy]]&amp;": "&amp;Tbl_BalanceHistory[[#This Row],[RespAgency]]</f>
        <v>792: Mental Health Treatment Centers</v>
      </c>
      <c r="G3583" s="3">
        <v>704</v>
      </c>
      <c r="H3583" s="3" t="s">
        <v>1286</v>
      </c>
      <c r="I3583" s="3" t="str">
        <f>_xlfn.XLOOKUP(Tbl_BalanceHistory[[#This Row],[AgyCode]],Tbl_Agencies[Agy Code],Tbl_Agencies[Agy Sort])</f>
        <v/>
      </c>
      <c r="J3583" s="2" t="str">
        <f>Tbl_BalanceHistory[[#This Row],[AgyCode]]&amp;": "&amp;Tbl_BalanceHistory[[#This Row],[Agency Name]]</f>
        <v>704: Eastern State Hospital</v>
      </c>
      <c r="K3583" s="1">
        <v>2017</v>
      </c>
      <c r="L3583" s="3">
        <v>430</v>
      </c>
      <c r="M3583" s="3" t="s">
        <v>454</v>
      </c>
      <c r="N3583" s="2" t="str">
        <f>Tbl_BalanceHistory[[#This Row],[ProgramCode]]&amp;": "&amp;Tbl_BalanceHistory[[#This Row],[Program Name]]</f>
        <v>430: State Health Services</v>
      </c>
      <c r="O3583" s="3" t="s">
        <v>886</v>
      </c>
      <c r="P3583" s="1" t="str">
        <f>IF(Tbl_BalanceHistory[[#This Row],[FundCode]]="0100","GF",IF(Tbl_BalanceHistory[[#This Row],[FundCode]]="01000","GF","Hi Ed / OCR"))</f>
        <v>GF</v>
      </c>
      <c r="Q3583" s="5">
        <v>48416575</v>
      </c>
      <c r="R3583" s="5">
        <v>48125450.890000001</v>
      </c>
      <c r="S3583" s="5">
        <v>291124</v>
      </c>
      <c r="T3583" s="5">
        <v>0</v>
      </c>
      <c r="U3583" s="3"/>
      <c r="V3583" s="5">
        <v>291124</v>
      </c>
      <c r="W3583" s="5">
        <v>0</v>
      </c>
      <c r="X3583" s="5"/>
      <c r="Y3583" s="5"/>
      <c r="Z3583" s="5">
        <f>Tbl_BalanceHistory[[#This Row],[Discretionary Recommended - Pre 2022]]+Tbl_BalanceHistory[[#This Row],[Discretionary Balance Recommended: Policy]]+Tbl_BalanceHistory[[#This Row],[Discretionary Balance Recommended: Commitments]]</f>
        <v>0</v>
      </c>
      <c r="AA3583" s="5">
        <f>Tbl_BalanceHistory[[#This Row],[Discretionary Balance]]-Tbl_BalanceHistory[[#This Row],[Discretionary Reappropriation]]</f>
        <v>291124</v>
      </c>
      <c r="AB3583" s="2"/>
      <c r="AC3583" s="2"/>
      <c r="AD3583" s="2"/>
      <c r="AE3583" s="2"/>
    </row>
    <row r="3584" spans="1:31" ht="45" x14ac:dyDescent="0.25">
      <c r="A3584" s="2" t="s">
        <v>2025</v>
      </c>
      <c r="B3584" s="3">
        <v>9</v>
      </c>
      <c r="C3584" s="3">
        <v>792</v>
      </c>
      <c r="D3584" s="3" t="s">
        <v>633</v>
      </c>
      <c r="E3584" s="3" t="str">
        <f>_xlfn.XLOOKUP(Tbl_BalanceHistory[[#This Row],[RespAgy]],Tbl_Agencies[Agy Code],Tbl_Agencies[Agy Sort])</f>
        <v>140000</v>
      </c>
      <c r="F3584" s="2" t="str">
        <f>Tbl_BalanceHistory[[#This Row],[RespAgy]]&amp;": "&amp;Tbl_BalanceHistory[[#This Row],[RespAgency]]</f>
        <v>792: Mental Health Treatment Centers</v>
      </c>
      <c r="G3584" s="3">
        <v>704</v>
      </c>
      <c r="H3584" s="3" t="s">
        <v>1286</v>
      </c>
      <c r="I3584" s="3" t="str">
        <f>_xlfn.XLOOKUP(Tbl_BalanceHistory[[#This Row],[AgyCode]],Tbl_Agencies[Agy Code],Tbl_Agencies[Agy Sort])</f>
        <v/>
      </c>
      <c r="J3584" s="2" t="str">
        <f>Tbl_BalanceHistory[[#This Row],[AgyCode]]&amp;": "&amp;Tbl_BalanceHistory[[#This Row],[Agency Name]]</f>
        <v>704: Eastern State Hospital</v>
      </c>
      <c r="K3584" s="1">
        <v>2018</v>
      </c>
      <c r="L3584" s="3">
        <v>430</v>
      </c>
      <c r="M3584" s="3" t="s">
        <v>454</v>
      </c>
      <c r="N3584" s="2" t="str">
        <f>Tbl_BalanceHistory[[#This Row],[ProgramCode]]&amp;": "&amp;Tbl_BalanceHistory[[#This Row],[Program Name]]</f>
        <v>430: State Health Services</v>
      </c>
      <c r="O3584" s="3" t="s">
        <v>886</v>
      </c>
      <c r="P3584" s="1" t="str">
        <f>IF(Tbl_BalanceHistory[[#This Row],[FundCode]]="0100","GF",IF(Tbl_BalanceHistory[[#This Row],[FundCode]]="01000","GF","Hi Ed / OCR"))</f>
        <v>GF</v>
      </c>
      <c r="Q3584" s="5">
        <v>51016898</v>
      </c>
      <c r="R3584" s="5">
        <v>51013917.850000001</v>
      </c>
      <c r="S3584" s="5">
        <v>2980</v>
      </c>
      <c r="T3584" s="5">
        <v>0</v>
      </c>
      <c r="U3584" s="3"/>
      <c r="V3584" s="5">
        <v>2980</v>
      </c>
      <c r="W3584" s="5">
        <v>0</v>
      </c>
      <c r="X3584" s="5"/>
      <c r="Y3584" s="5"/>
      <c r="Z3584" s="5">
        <f>Tbl_BalanceHistory[[#This Row],[Discretionary Recommended - Pre 2022]]+Tbl_BalanceHistory[[#This Row],[Discretionary Balance Recommended: Policy]]+Tbl_BalanceHistory[[#This Row],[Discretionary Balance Recommended: Commitments]]</f>
        <v>0</v>
      </c>
      <c r="AA3584" s="5">
        <f>Tbl_BalanceHistory[[#This Row],[Discretionary Balance]]-Tbl_BalanceHistory[[#This Row],[Discretionary Reappropriation]]</f>
        <v>2980</v>
      </c>
      <c r="AB3584" s="2"/>
      <c r="AC3584" s="2"/>
      <c r="AD3584" s="2"/>
      <c r="AE3584" s="2"/>
    </row>
    <row r="3585" spans="1:31" ht="45" x14ac:dyDescent="0.25">
      <c r="A3585" s="2" t="s">
        <v>2025</v>
      </c>
      <c r="B3585" s="3">
        <v>9</v>
      </c>
      <c r="C3585" s="3">
        <v>792</v>
      </c>
      <c r="D3585" s="3" t="s">
        <v>633</v>
      </c>
      <c r="E3585" s="3" t="str">
        <f>_xlfn.XLOOKUP(Tbl_BalanceHistory[[#This Row],[RespAgy]],Tbl_Agencies[Agy Code],Tbl_Agencies[Agy Sort])</f>
        <v>140000</v>
      </c>
      <c r="F3585" s="2" t="str">
        <f>Tbl_BalanceHistory[[#This Row],[RespAgy]]&amp;": "&amp;Tbl_BalanceHistory[[#This Row],[RespAgency]]</f>
        <v>792: Mental Health Treatment Centers</v>
      </c>
      <c r="G3585" s="3">
        <v>704</v>
      </c>
      <c r="H3585" s="3" t="s">
        <v>1286</v>
      </c>
      <c r="I3585" s="3" t="str">
        <f>_xlfn.XLOOKUP(Tbl_BalanceHistory[[#This Row],[AgyCode]],Tbl_Agencies[Agy Code],Tbl_Agencies[Agy Sort])</f>
        <v/>
      </c>
      <c r="J3585" s="2" t="str">
        <f>Tbl_BalanceHistory[[#This Row],[AgyCode]]&amp;": "&amp;Tbl_BalanceHistory[[#This Row],[Agency Name]]</f>
        <v>704: Eastern State Hospital</v>
      </c>
      <c r="K3585" s="1">
        <v>2019</v>
      </c>
      <c r="L3585" s="3">
        <v>430</v>
      </c>
      <c r="M3585" s="3" t="s">
        <v>454</v>
      </c>
      <c r="N3585" s="2" t="str">
        <f>Tbl_BalanceHistory[[#This Row],[ProgramCode]]&amp;": "&amp;Tbl_BalanceHistory[[#This Row],[Program Name]]</f>
        <v>430: State Health Services</v>
      </c>
      <c r="O3585" s="3" t="s">
        <v>886</v>
      </c>
      <c r="P3585" s="1" t="str">
        <f>IF(Tbl_BalanceHistory[[#This Row],[FundCode]]="0100","GF",IF(Tbl_BalanceHistory[[#This Row],[FundCode]]="01000","GF","Hi Ed / OCR"))</f>
        <v>GF</v>
      </c>
      <c r="Q3585" s="5">
        <v>49201592</v>
      </c>
      <c r="R3585" s="5">
        <v>49199431.920000002</v>
      </c>
      <c r="S3585" s="5">
        <v>2160.08</v>
      </c>
      <c r="T3585" s="5">
        <v>0</v>
      </c>
      <c r="U3585" s="3"/>
      <c r="V3585" s="5">
        <v>2160.08</v>
      </c>
      <c r="W3585" s="5">
        <v>0</v>
      </c>
      <c r="X3585" s="5"/>
      <c r="Y3585" s="5"/>
      <c r="Z3585" s="5">
        <f>Tbl_BalanceHistory[[#This Row],[Discretionary Recommended - Pre 2022]]+Tbl_BalanceHistory[[#This Row],[Discretionary Balance Recommended: Policy]]+Tbl_BalanceHistory[[#This Row],[Discretionary Balance Recommended: Commitments]]</f>
        <v>0</v>
      </c>
      <c r="AA3585" s="5">
        <f>Tbl_BalanceHistory[[#This Row],[Discretionary Balance]]-Tbl_BalanceHistory[[#This Row],[Discretionary Reappropriation]]</f>
        <v>2160.08</v>
      </c>
      <c r="AB3585" s="2"/>
      <c r="AC3585" s="2"/>
      <c r="AD3585" s="2"/>
      <c r="AE3585" s="2"/>
    </row>
    <row r="3586" spans="1:31" ht="45" x14ac:dyDescent="0.25">
      <c r="A3586" s="2" t="s">
        <v>577</v>
      </c>
      <c r="B3586" s="3">
        <v>9</v>
      </c>
      <c r="C3586" s="3">
        <v>792</v>
      </c>
      <c r="D3586" s="3" t="s">
        <v>633</v>
      </c>
      <c r="E3586" s="3" t="str">
        <f>_xlfn.XLOOKUP(Tbl_BalanceHistory[[#This Row],[RespAgy]],Tbl_Agencies[Agy Code],Tbl_Agencies[Agy Sort])</f>
        <v>140000</v>
      </c>
      <c r="F3586" s="2" t="str">
        <f>Tbl_BalanceHistory[[#This Row],[RespAgy]]&amp;": "&amp;Tbl_BalanceHistory[[#This Row],[RespAgency]]</f>
        <v>792: Mental Health Treatment Centers</v>
      </c>
      <c r="G3586" s="3">
        <v>704</v>
      </c>
      <c r="H3586" s="3" t="s">
        <v>1286</v>
      </c>
      <c r="I3586" s="3" t="str">
        <f>_xlfn.XLOOKUP(Tbl_BalanceHistory[[#This Row],[AgyCode]],Tbl_Agencies[Agy Code],Tbl_Agencies[Agy Sort])</f>
        <v/>
      </c>
      <c r="J3586" s="2" t="str">
        <f>Tbl_BalanceHistory[[#This Row],[AgyCode]]&amp;": "&amp;Tbl_BalanceHistory[[#This Row],[Agency Name]]</f>
        <v>704: Eastern State Hospital</v>
      </c>
      <c r="K3586" s="1">
        <v>2020</v>
      </c>
      <c r="L3586" s="3">
        <v>430</v>
      </c>
      <c r="M3586" s="3" t="s">
        <v>454</v>
      </c>
      <c r="N3586" s="2" t="str">
        <f>Tbl_BalanceHistory[[#This Row],[ProgramCode]]&amp;": "&amp;Tbl_BalanceHistory[[#This Row],[Program Name]]</f>
        <v>430: State Health Services</v>
      </c>
      <c r="O3586" s="3" t="s">
        <v>886</v>
      </c>
      <c r="P3586" s="1" t="str">
        <f>IF(Tbl_BalanceHistory[[#This Row],[FundCode]]="0100","GF",IF(Tbl_BalanceHistory[[#This Row],[FundCode]]="01000","GF","Hi Ed / OCR"))</f>
        <v>GF</v>
      </c>
      <c r="Q3586" s="5">
        <v>52250655</v>
      </c>
      <c r="R3586" s="5">
        <v>52250655</v>
      </c>
      <c r="S3586" s="5">
        <v>0</v>
      </c>
      <c r="T3586" s="5">
        <v>0</v>
      </c>
      <c r="U3586" s="3"/>
      <c r="V3586" s="5">
        <v>0</v>
      </c>
      <c r="W3586" s="5">
        <v>0</v>
      </c>
      <c r="X3586" s="5"/>
      <c r="Y3586" s="5"/>
      <c r="Z3586" s="5">
        <f>Tbl_BalanceHistory[[#This Row],[Discretionary Recommended - Pre 2022]]+Tbl_BalanceHistory[[#This Row],[Discretionary Balance Recommended: Policy]]+Tbl_BalanceHistory[[#This Row],[Discretionary Balance Recommended: Commitments]]</f>
        <v>0</v>
      </c>
      <c r="AA3586" s="5">
        <f>Tbl_BalanceHistory[[#This Row],[Discretionary Balance]]-Tbl_BalanceHistory[[#This Row],[Discretionary Reappropriation]]</f>
        <v>0</v>
      </c>
      <c r="AB3586" s="2"/>
      <c r="AC3586" s="2"/>
      <c r="AD3586" s="2"/>
      <c r="AE3586" s="2"/>
    </row>
    <row r="3587" spans="1:31" ht="45" x14ac:dyDescent="0.25">
      <c r="A3587" s="2" t="s">
        <v>577</v>
      </c>
      <c r="B3587" s="3">
        <v>9</v>
      </c>
      <c r="C3587" s="3">
        <v>792</v>
      </c>
      <c r="D3587" s="3" t="s">
        <v>633</v>
      </c>
      <c r="E3587" s="3" t="str">
        <f>_xlfn.XLOOKUP(Tbl_BalanceHistory[[#This Row],[RespAgy]],Tbl_Agencies[Agy Code],Tbl_Agencies[Agy Sort])</f>
        <v>140000</v>
      </c>
      <c r="F3587" s="2" t="str">
        <f>Tbl_BalanceHistory[[#This Row],[RespAgy]]&amp;": "&amp;Tbl_BalanceHistory[[#This Row],[RespAgency]]</f>
        <v>792: Mental Health Treatment Centers</v>
      </c>
      <c r="G3587" s="3">
        <v>704</v>
      </c>
      <c r="H3587" s="3" t="s">
        <v>1286</v>
      </c>
      <c r="I3587" s="3" t="str">
        <f>_xlfn.XLOOKUP(Tbl_BalanceHistory[[#This Row],[AgyCode]],Tbl_Agencies[Agy Code],Tbl_Agencies[Agy Sort])</f>
        <v/>
      </c>
      <c r="J3587" s="2" t="str">
        <f>Tbl_BalanceHistory[[#This Row],[AgyCode]]&amp;": "&amp;Tbl_BalanceHistory[[#This Row],[Agency Name]]</f>
        <v>704: Eastern State Hospital</v>
      </c>
      <c r="K3587" s="1">
        <v>2021</v>
      </c>
      <c r="L3587" s="3">
        <v>430</v>
      </c>
      <c r="M3587" s="3" t="s">
        <v>454</v>
      </c>
      <c r="N3587" s="2" t="str">
        <f>Tbl_BalanceHistory[[#This Row],[ProgramCode]]&amp;": "&amp;Tbl_BalanceHistory[[#This Row],[Program Name]]</f>
        <v>430: State Health Services</v>
      </c>
      <c r="O3587" s="3" t="s">
        <v>886</v>
      </c>
      <c r="P3587" s="1" t="str">
        <f>IF(Tbl_BalanceHistory[[#This Row],[FundCode]]="0100","GF",IF(Tbl_BalanceHistory[[#This Row],[FundCode]]="01000","GF","Hi Ed / OCR"))</f>
        <v>GF</v>
      </c>
      <c r="Q3587" s="5">
        <v>60953185</v>
      </c>
      <c r="R3587" s="5">
        <v>60953185</v>
      </c>
      <c r="S3587" s="5">
        <v>0</v>
      </c>
      <c r="T3587" s="5">
        <v>0</v>
      </c>
      <c r="U3587" s="3"/>
      <c r="V3587" s="5">
        <v>0</v>
      </c>
      <c r="W3587" s="5">
        <v>0</v>
      </c>
      <c r="X3587" s="5"/>
      <c r="Y3587" s="5"/>
      <c r="Z3587" s="5">
        <f>Tbl_BalanceHistory[[#This Row],[Discretionary Recommended - Pre 2022]]+Tbl_BalanceHistory[[#This Row],[Discretionary Balance Recommended: Policy]]+Tbl_BalanceHistory[[#This Row],[Discretionary Balance Recommended: Commitments]]</f>
        <v>0</v>
      </c>
      <c r="AA3587" s="5">
        <f>Tbl_BalanceHistory[[#This Row],[Discretionary Balance]]-Tbl_BalanceHistory[[#This Row],[Discretionary Reappropriation]]</f>
        <v>0</v>
      </c>
      <c r="AB3587" s="2"/>
      <c r="AC3587" s="2"/>
      <c r="AD3587" s="2"/>
      <c r="AE3587" s="2"/>
    </row>
    <row r="3588" spans="1:31" ht="45" x14ac:dyDescent="0.25">
      <c r="A3588" s="2" t="s">
        <v>577</v>
      </c>
      <c r="B3588" s="3">
        <v>9</v>
      </c>
      <c r="C3588" s="3">
        <v>792</v>
      </c>
      <c r="D3588" s="3" t="s">
        <v>633</v>
      </c>
      <c r="E3588" s="3" t="str">
        <f>_xlfn.XLOOKUP(Tbl_BalanceHistory[[#This Row],[RespAgy]],Tbl_Agencies[Agy Code],Tbl_Agencies[Agy Sort])</f>
        <v>140000</v>
      </c>
      <c r="F3588" s="2" t="str">
        <f>Tbl_BalanceHistory[[#This Row],[RespAgy]]&amp;": "&amp;Tbl_BalanceHistory[[#This Row],[RespAgency]]</f>
        <v>792: Mental Health Treatment Centers</v>
      </c>
      <c r="G3588" s="3">
        <v>704</v>
      </c>
      <c r="H3588" s="3" t="s">
        <v>1286</v>
      </c>
      <c r="I3588" s="3" t="str">
        <f>_xlfn.XLOOKUP(Tbl_BalanceHistory[[#This Row],[AgyCode]],Tbl_Agencies[Agy Code],Tbl_Agencies[Agy Sort])</f>
        <v/>
      </c>
      <c r="J3588" s="2" t="str">
        <f>Tbl_BalanceHistory[[#This Row],[AgyCode]]&amp;": "&amp;Tbl_BalanceHistory[[#This Row],[Agency Name]]</f>
        <v>704: Eastern State Hospital</v>
      </c>
      <c r="K3588" s="1">
        <v>2022</v>
      </c>
      <c r="L3588" s="3">
        <v>430</v>
      </c>
      <c r="M3588" s="3" t="s">
        <v>454</v>
      </c>
      <c r="N3588" s="2" t="str">
        <f>Tbl_BalanceHistory[[#This Row],[ProgramCode]]&amp;": "&amp;Tbl_BalanceHistory[[#This Row],[Program Name]]</f>
        <v>430: State Health Services</v>
      </c>
      <c r="O3588" s="3" t="s">
        <v>886</v>
      </c>
      <c r="P3588" s="1" t="str">
        <f>IF(Tbl_BalanceHistory[[#This Row],[FundCode]]="0100","GF",IF(Tbl_BalanceHistory[[#This Row],[FundCode]]="01000","GF","Hi Ed / OCR"))</f>
        <v>GF</v>
      </c>
      <c r="Q3588" s="5">
        <v>61162583</v>
      </c>
      <c r="R3588" s="5">
        <v>61150551.450000003</v>
      </c>
      <c r="S3588" s="5">
        <v>12031.55</v>
      </c>
      <c r="T3588" s="5">
        <v>0</v>
      </c>
      <c r="U3588" s="3"/>
      <c r="V3588" s="5">
        <v>12031.55</v>
      </c>
      <c r="W3588" s="5"/>
      <c r="X3588" s="5">
        <v>0</v>
      </c>
      <c r="Y3588" s="5">
        <v>0</v>
      </c>
      <c r="Z3588" s="5">
        <f>Tbl_BalanceHistory[[#This Row],[Discretionary Recommended - Pre 2022]]+Tbl_BalanceHistory[[#This Row],[Discretionary Balance Recommended: Policy]]+Tbl_BalanceHistory[[#This Row],[Discretionary Balance Recommended: Commitments]]</f>
        <v>0</v>
      </c>
      <c r="AA3588" s="5">
        <f>Tbl_BalanceHistory[[#This Row],[Discretionary Balance]]-Tbl_BalanceHistory[[#This Row],[Discretionary Reappropriation]]</f>
        <v>12031.55</v>
      </c>
      <c r="AB3588" s="2"/>
      <c r="AC3588" s="2"/>
      <c r="AD3588" s="2"/>
      <c r="AE3588" s="2"/>
    </row>
    <row r="3589" spans="1:31" ht="45" x14ac:dyDescent="0.25">
      <c r="A3589" s="2" t="s">
        <v>2025</v>
      </c>
      <c r="B3589" s="3">
        <v>9</v>
      </c>
      <c r="C3589" s="3">
        <v>792</v>
      </c>
      <c r="D3589" s="3" t="s">
        <v>633</v>
      </c>
      <c r="E3589" s="3" t="str">
        <f>_xlfn.XLOOKUP(Tbl_BalanceHistory[[#This Row],[RespAgy]],Tbl_Agencies[Agy Code],Tbl_Agencies[Agy Sort])</f>
        <v>140000</v>
      </c>
      <c r="F3589" s="2" t="str">
        <f>Tbl_BalanceHistory[[#This Row],[RespAgy]]&amp;": "&amp;Tbl_BalanceHistory[[#This Row],[RespAgency]]</f>
        <v>792: Mental Health Treatment Centers</v>
      </c>
      <c r="G3589" s="3">
        <v>704</v>
      </c>
      <c r="H3589" s="3" t="s">
        <v>1286</v>
      </c>
      <c r="I3589" s="3" t="str">
        <f>_xlfn.XLOOKUP(Tbl_BalanceHistory[[#This Row],[AgyCode]],Tbl_Agencies[Agy Code],Tbl_Agencies[Agy Sort])</f>
        <v/>
      </c>
      <c r="J3589" s="2" t="str">
        <f>Tbl_BalanceHistory[[#This Row],[AgyCode]]&amp;": "&amp;Tbl_BalanceHistory[[#This Row],[Agency Name]]</f>
        <v>704: Eastern State Hospital</v>
      </c>
      <c r="K3589" s="1">
        <v>2014</v>
      </c>
      <c r="L3589" s="3">
        <v>498</v>
      </c>
      <c r="M3589" s="3" t="s">
        <v>639</v>
      </c>
      <c r="N3589" s="2" t="str">
        <f>Tbl_BalanceHistory[[#This Row],[ProgramCode]]&amp;": "&amp;Tbl_BalanceHistory[[#This Row],[Program Name]]</f>
        <v>498: Facility Administrative and Support Services</v>
      </c>
      <c r="O3589" s="3" t="s">
        <v>1730</v>
      </c>
      <c r="P3589" s="1" t="str">
        <f>IF(Tbl_BalanceHistory[[#This Row],[FundCode]]="0100","GF",IF(Tbl_BalanceHistory[[#This Row],[FundCode]]="01000","GF","Hi Ed / OCR"))</f>
        <v>GF</v>
      </c>
      <c r="Q3589" s="5">
        <v>17070242</v>
      </c>
      <c r="R3589" s="5">
        <v>17024481.43</v>
      </c>
      <c r="S3589" s="5">
        <v>45760</v>
      </c>
      <c r="T3589" s="5">
        <v>0</v>
      </c>
      <c r="U3589" s="3"/>
      <c r="V3589" s="5">
        <v>45760</v>
      </c>
      <c r="W3589" s="5">
        <v>0</v>
      </c>
      <c r="X3589" s="5"/>
      <c r="Y3589" s="5"/>
      <c r="Z3589" s="5">
        <f>Tbl_BalanceHistory[[#This Row],[Discretionary Recommended - Pre 2022]]+Tbl_BalanceHistory[[#This Row],[Discretionary Balance Recommended: Policy]]+Tbl_BalanceHistory[[#This Row],[Discretionary Balance Recommended: Commitments]]</f>
        <v>0</v>
      </c>
      <c r="AA3589" s="5">
        <f>Tbl_BalanceHistory[[#This Row],[Discretionary Balance]]-Tbl_BalanceHistory[[#This Row],[Discretionary Reappropriation]]</f>
        <v>45760</v>
      </c>
      <c r="AB3589" s="2"/>
      <c r="AC3589" s="2"/>
      <c r="AD3589" s="2"/>
      <c r="AE3589" s="2"/>
    </row>
    <row r="3590" spans="1:31" ht="45" x14ac:dyDescent="0.25">
      <c r="A3590" s="2" t="s">
        <v>2025</v>
      </c>
      <c r="B3590" s="3">
        <v>9</v>
      </c>
      <c r="C3590" s="3">
        <v>792</v>
      </c>
      <c r="D3590" s="3" t="s">
        <v>633</v>
      </c>
      <c r="E3590" s="3" t="str">
        <f>_xlfn.XLOOKUP(Tbl_BalanceHistory[[#This Row],[RespAgy]],Tbl_Agencies[Agy Code],Tbl_Agencies[Agy Sort])</f>
        <v>140000</v>
      </c>
      <c r="F3590" s="2" t="str">
        <f>Tbl_BalanceHistory[[#This Row],[RespAgy]]&amp;": "&amp;Tbl_BalanceHistory[[#This Row],[RespAgency]]</f>
        <v>792: Mental Health Treatment Centers</v>
      </c>
      <c r="G3590" s="3">
        <v>704</v>
      </c>
      <c r="H3590" s="3" t="s">
        <v>1286</v>
      </c>
      <c r="I3590" s="3" t="str">
        <f>_xlfn.XLOOKUP(Tbl_BalanceHistory[[#This Row],[AgyCode]],Tbl_Agencies[Agy Code],Tbl_Agencies[Agy Sort])</f>
        <v/>
      </c>
      <c r="J3590" s="2" t="str">
        <f>Tbl_BalanceHistory[[#This Row],[AgyCode]]&amp;": "&amp;Tbl_BalanceHistory[[#This Row],[Agency Name]]</f>
        <v>704: Eastern State Hospital</v>
      </c>
      <c r="K3590" s="1">
        <v>2015</v>
      </c>
      <c r="L3590" s="3">
        <v>498</v>
      </c>
      <c r="M3590" s="3" t="s">
        <v>639</v>
      </c>
      <c r="N3590" s="2" t="str">
        <f>Tbl_BalanceHistory[[#This Row],[ProgramCode]]&amp;": "&amp;Tbl_BalanceHistory[[#This Row],[Program Name]]</f>
        <v>498: Facility Administrative and Support Services</v>
      </c>
      <c r="O3590" s="3" t="s">
        <v>1730</v>
      </c>
      <c r="P3590" s="1" t="str">
        <f>IF(Tbl_BalanceHistory[[#This Row],[FundCode]]="0100","GF",IF(Tbl_BalanceHistory[[#This Row],[FundCode]]="01000","GF","Hi Ed / OCR"))</f>
        <v>GF</v>
      </c>
      <c r="Q3590" s="5">
        <v>18738207</v>
      </c>
      <c r="R3590" s="5">
        <v>18738207</v>
      </c>
      <c r="S3590" s="5">
        <v>0</v>
      </c>
      <c r="T3590" s="5">
        <v>0</v>
      </c>
      <c r="U3590" s="3"/>
      <c r="V3590" s="5">
        <v>0</v>
      </c>
      <c r="W3590" s="5">
        <v>0</v>
      </c>
      <c r="X3590" s="5"/>
      <c r="Y3590" s="5"/>
      <c r="Z3590" s="5">
        <f>Tbl_BalanceHistory[[#This Row],[Discretionary Recommended - Pre 2022]]+Tbl_BalanceHistory[[#This Row],[Discretionary Balance Recommended: Policy]]+Tbl_BalanceHistory[[#This Row],[Discretionary Balance Recommended: Commitments]]</f>
        <v>0</v>
      </c>
      <c r="AA3590" s="5">
        <f>Tbl_BalanceHistory[[#This Row],[Discretionary Balance]]-Tbl_BalanceHistory[[#This Row],[Discretionary Reappropriation]]</f>
        <v>0</v>
      </c>
      <c r="AB3590" s="2"/>
      <c r="AC3590" s="2"/>
      <c r="AD3590" s="2"/>
      <c r="AE3590" s="2"/>
    </row>
    <row r="3591" spans="1:31" ht="45" x14ac:dyDescent="0.25">
      <c r="A3591" s="2" t="s">
        <v>2025</v>
      </c>
      <c r="B3591" s="3">
        <v>9</v>
      </c>
      <c r="C3591" s="3">
        <v>792</v>
      </c>
      <c r="D3591" s="3" t="s">
        <v>633</v>
      </c>
      <c r="E3591" s="3" t="str">
        <f>_xlfn.XLOOKUP(Tbl_BalanceHistory[[#This Row],[RespAgy]],Tbl_Agencies[Agy Code],Tbl_Agencies[Agy Sort])</f>
        <v>140000</v>
      </c>
      <c r="F3591" s="2" t="str">
        <f>Tbl_BalanceHistory[[#This Row],[RespAgy]]&amp;": "&amp;Tbl_BalanceHistory[[#This Row],[RespAgency]]</f>
        <v>792: Mental Health Treatment Centers</v>
      </c>
      <c r="G3591" s="3">
        <v>704</v>
      </c>
      <c r="H3591" s="3" t="s">
        <v>1286</v>
      </c>
      <c r="I3591" s="3" t="str">
        <f>_xlfn.XLOOKUP(Tbl_BalanceHistory[[#This Row],[AgyCode]],Tbl_Agencies[Agy Code],Tbl_Agencies[Agy Sort])</f>
        <v/>
      </c>
      <c r="J3591" s="2" t="str">
        <f>Tbl_BalanceHistory[[#This Row],[AgyCode]]&amp;": "&amp;Tbl_BalanceHistory[[#This Row],[Agency Name]]</f>
        <v>704: Eastern State Hospital</v>
      </c>
      <c r="K3591" s="1">
        <v>2016</v>
      </c>
      <c r="L3591" s="3">
        <v>498</v>
      </c>
      <c r="M3591" s="3" t="s">
        <v>639</v>
      </c>
      <c r="N3591" s="2" t="str">
        <f>Tbl_BalanceHistory[[#This Row],[ProgramCode]]&amp;": "&amp;Tbl_BalanceHistory[[#This Row],[Program Name]]</f>
        <v>498: Facility Administrative and Support Services</v>
      </c>
      <c r="O3591" s="3" t="s">
        <v>1730</v>
      </c>
      <c r="P3591" s="1" t="str">
        <f>IF(Tbl_BalanceHistory[[#This Row],[FundCode]]="0100","GF",IF(Tbl_BalanceHistory[[#This Row],[FundCode]]="01000","GF","Hi Ed / OCR"))</f>
        <v>GF</v>
      </c>
      <c r="Q3591" s="5">
        <v>17172410</v>
      </c>
      <c r="R3591" s="5">
        <v>17036427.579999998</v>
      </c>
      <c r="S3591" s="5">
        <v>135982</v>
      </c>
      <c r="T3591" s="5">
        <v>0</v>
      </c>
      <c r="U3591" s="3"/>
      <c r="V3591" s="5">
        <v>135982</v>
      </c>
      <c r="W3591" s="5">
        <v>0</v>
      </c>
      <c r="X3591" s="5"/>
      <c r="Y3591" s="5"/>
      <c r="Z3591" s="5">
        <f>Tbl_BalanceHistory[[#This Row],[Discretionary Recommended - Pre 2022]]+Tbl_BalanceHistory[[#This Row],[Discretionary Balance Recommended: Policy]]+Tbl_BalanceHistory[[#This Row],[Discretionary Balance Recommended: Commitments]]</f>
        <v>0</v>
      </c>
      <c r="AA3591" s="5">
        <f>Tbl_BalanceHistory[[#This Row],[Discretionary Balance]]-Tbl_BalanceHistory[[#This Row],[Discretionary Reappropriation]]</f>
        <v>135982</v>
      </c>
      <c r="AB3591" s="2"/>
      <c r="AC3591" s="2"/>
      <c r="AD3591" s="2"/>
      <c r="AE3591" s="2"/>
    </row>
    <row r="3592" spans="1:31" ht="45" x14ac:dyDescent="0.25">
      <c r="A3592" s="2" t="s">
        <v>2025</v>
      </c>
      <c r="B3592" s="3">
        <v>9</v>
      </c>
      <c r="C3592" s="3">
        <v>792</v>
      </c>
      <c r="D3592" s="3" t="s">
        <v>633</v>
      </c>
      <c r="E3592" s="3" t="str">
        <f>_xlfn.XLOOKUP(Tbl_BalanceHistory[[#This Row],[RespAgy]],Tbl_Agencies[Agy Code],Tbl_Agencies[Agy Sort])</f>
        <v>140000</v>
      </c>
      <c r="F3592" s="2" t="str">
        <f>Tbl_BalanceHistory[[#This Row],[RespAgy]]&amp;": "&amp;Tbl_BalanceHistory[[#This Row],[RespAgency]]</f>
        <v>792: Mental Health Treatment Centers</v>
      </c>
      <c r="G3592" s="3">
        <v>704</v>
      </c>
      <c r="H3592" s="3" t="s">
        <v>1286</v>
      </c>
      <c r="I3592" s="3" t="str">
        <f>_xlfn.XLOOKUP(Tbl_BalanceHistory[[#This Row],[AgyCode]],Tbl_Agencies[Agy Code],Tbl_Agencies[Agy Sort])</f>
        <v/>
      </c>
      <c r="J3592" s="2" t="str">
        <f>Tbl_BalanceHistory[[#This Row],[AgyCode]]&amp;": "&amp;Tbl_BalanceHistory[[#This Row],[Agency Name]]</f>
        <v>704: Eastern State Hospital</v>
      </c>
      <c r="K3592" s="1">
        <v>2017</v>
      </c>
      <c r="L3592" s="3">
        <v>498</v>
      </c>
      <c r="M3592" s="3" t="s">
        <v>639</v>
      </c>
      <c r="N3592" s="2" t="str">
        <f>Tbl_BalanceHistory[[#This Row],[ProgramCode]]&amp;": "&amp;Tbl_BalanceHistory[[#This Row],[Program Name]]</f>
        <v>498: Facility Administrative and Support Services</v>
      </c>
      <c r="O3592" s="3" t="s">
        <v>886</v>
      </c>
      <c r="P3592" s="1" t="str">
        <f>IF(Tbl_BalanceHistory[[#This Row],[FundCode]]="0100","GF",IF(Tbl_BalanceHistory[[#This Row],[FundCode]]="01000","GF","Hi Ed / OCR"))</f>
        <v>GF</v>
      </c>
      <c r="Q3592" s="5">
        <v>19515103</v>
      </c>
      <c r="R3592" s="5">
        <v>18220469.289999999</v>
      </c>
      <c r="S3592" s="5">
        <v>1294633</v>
      </c>
      <c r="T3592" s="5">
        <v>0</v>
      </c>
      <c r="U3592" s="3"/>
      <c r="V3592" s="5">
        <v>1294633</v>
      </c>
      <c r="W3592" s="5">
        <v>0</v>
      </c>
      <c r="X3592" s="5"/>
      <c r="Y3592" s="5"/>
      <c r="Z3592" s="5">
        <f>Tbl_BalanceHistory[[#This Row],[Discretionary Recommended - Pre 2022]]+Tbl_BalanceHistory[[#This Row],[Discretionary Balance Recommended: Policy]]+Tbl_BalanceHistory[[#This Row],[Discretionary Balance Recommended: Commitments]]</f>
        <v>0</v>
      </c>
      <c r="AA3592" s="5">
        <f>Tbl_BalanceHistory[[#This Row],[Discretionary Balance]]-Tbl_BalanceHistory[[#This Row],[Discretionary Reappropriation]]</f>
        <v>1294633</v>
      </c>
      <c r="AB3592" s="2"/>
      <c r="AC3592" s="2"/>
      <c r="AD3592" s="2"/>
      <c r="AE3592" s="2"/>
    </row>
    <row r="3593" spans="1:31" ht="45" x14ac:dyDescent="0.25">
      <c r="A3593" s="2" t="s">
        <v>2025</v>
      </c>
      <c r="B3593" s="3">
        <v>9</v>
      </c>
      <c r="C3593" s="3">
        <v>792</v>
      </c>
      <c r="D3593" s="3" t="s">
        <v>633</v>
      </c>
      <c r="E3593" s="3" t="str">
        <f>_xlfn.XLOOKUP(Tbl_BalanceHistory[[#This Row],[RespAgy]],Tbl_Agencies[Agy Code],Tbl_Agencies[Agy Sort])</f>
        <v>140000</v>
      </c>
      <c r="F3593" s="2" t="str">
        <f>Tbl_BalanceHistory[[#This Row],[RespAgy]]&amp;": "&amp;Tbl_BalanceHistory[[#This Row],[RespAgency]]</f>
        <v>792: Mental Health Treatment Centers</v>
      </c>
      <c r="G3593" s="3">
        <v>704</v>
      </c>
      <c r="H3593" s="3" t="s">
        <v>1286</v>
      </c>
      <c r="I3593" s="3" t="str">
        <f>_xlfn.XLOOKUP(Tbl_BalanceHistory[[#This Row],[AgyCode]],Tbl_Agencies[Agy Code],Tbl_Agencies[Agy Sort])</f>
        <v/>
      </c>
      <c r="J3593" s="2" t="str">
        <f>Tbl_BalanceHistory[[#This Row],[AgyCode]]&amp;": "&amp;Tbl_BalanceHistory[[#This Row],[Agency Name]]</f>
        <v>704: Eastern State Hospital</v>
      </c>
      <c r="K3593" s="1">
        <v>2018</v>
      </c>
      <c r="L3593" s="3">
        <v>498</v>
      </c>
      <c r="M3593" s="3" t="s">
        <v>639</v>
      </c>
      <c r="N3593" s="2" t="str">
        <f>Tbl_BalanceHistory[[#This Row],[ProgramCode]]&amp;": "&amp;Tbl_BalanceHistory[[#This Row],[Program Name]]</f>
        <v>498: Facility Administrative and Support Services</v>
      </c>
      <c r="O3593" s="3" t="s">
        <v>886</v>
      </c>
      <c r="P3593" s="1" t="str">
        <f>IF(Tbl_BalanceHistory[[#This Row],[FundCode]]="0100","GF",IF(Tbl_BalanceHistory[[#This Row],[FundCode]]="01000","GF","Hi Ed / OCR"))</f>
        <v>GF</v>
      </c>
      <c r="Q3593" s="5">
        <v>17424366</v>
      </c>
      <c r="R3593" s="5">
        <v>17419342.469999999</v>
      </c>
      <c r="S3593" s="5">
        <v>5023</v>
      </c>
      <c r="T3593" s="5">
        <v>0</v>
      </c>
      <c r="U3593" s="3"/>
      <c r="V3593" s="5">
        <v>5023</v>
      </c>
      <c r="W3593" s="5">
        <v>0</v>
      </c>
      <c r="X3593" s="5"/>
      <c r="Y3593" s="5"/>
      <c r="Z3593" s="5">
        <f>Tbl_BalanceHistory[[#This Row],[Discretionary Recommended - Pre 2022]]+Tbl_BalanceHistory[[#This Row],[Discretionary Balance Recommended: Policy]]+Tbl_BalanceHistory[[#This Row],[Discretionary Balance Recommended: Commitments]]</f>
        <v>0</v>
      </c>
      <c r="AA3593" s="5">
        <f>Tbl_BalanceHistory[[#This Row],[Discretionary Balance]]-Tbl_BalanceHistory[[#This Row],[Discretionary Reappropriation]]</f>
        <v>5023</v>
      </c>
      <c r="AB3593" s="2"/>
      <c r="AC3593" s="2"/>
      <c r="AD3593" s="2"/>
      <c r="AE3593" s="2"/>
    </row>
    <row r="3594" spans="1:31" ht="45" x14ac:dyDescent="0.25">
      <c r="A3594" s="2" t="s">
        <v>2025</v>
      </c>
      <c r="B3594" s="3">
        <v>9</v>
      </c>
      <c r="C3594" s="3">
        <v>792</v>
      </c>
      <c r="D3594" s="3" t="s">
        <v>633</v>
      </c>
      <c r="E3594" s="3" t="str">
        <f>_xlfn.XLOOKUP(Tbl_BalanceHistory[[#This Row],[RespAgy]],Tbl_Agencies[Agy Code],Tbl_Agencies[Agy Sort])</f>
        <v>140000</v>
      </c>
      <c r="F3594" s="2" t="str">
        <f>Tbl_BalanceHistory[[#This Row],[RespAgy]]&amp;": "&amp;Tbl_BalanceHistory[[#This Row],[RespAgency]]</f>
        <v>792: Mental Health Treatment Centers</v>
      </c>
      <c r="G3594" s="3">
        <v>704</v>
      </c>
      <c r="H3594" s="3" t="s">
        <v>1286</v>
      </c>
      <c r="I3594" s="3" t="str">
        <f>_xlfn.XLOOKUP(Tbl_BalanceHistory[[#This Row],[AgyCode]],Tbl_Agencies[Agy Code],Tbl_Agencies[Agy Sort])</f>
        <v/>
      </c>
      <c r="J3594" s="2" t="str">
        <f>Tbl_BalanceHistory[[#This Row],[AgyCode]]&amp;": "&amp;Tbl_BalanceHistory[[#This Row],[Agency Name]]</f>
        <v>704: Eastern State Hospital</v>
      </c>
      <c r="K3594" s="1">
        <v>2019</v>
      </c>
      <c r="L3594" s="3">
        <v>498</v>
      </c>
      <c r="M3594" s="3" t="s">
        <v>639</v>
      </c>
      <c r="N3594" s="2" t="str">
        <f>Tbl_BalanceHistory[[#This Row],[ProgramCode]]&amp;": "&amp;Tbl_BalanceHistory[[#This Row],[Program Name]]</f>
        <v>498: Facility Administrative and Support Services</v>
      </c>
      <c r="O3594" s="3" t="s">
        <v>886</v>
      </c>
      <c r="P3594" s="1" t="str">
        <f>IF(Tbl_BalanceHistory[[#This Row],[FundCode]]="0100","GF",IF(Tbl_BalanceHistory[[#This Row],[FundCode]]="01000","GF","Hi Ed / OCR"))</f>
        <v>GF</v>
      </c>
      <c r="Q3594" s="5">
        <v>18961100</v>
      </c>
      <c r="R3594" s="5">
        <v>18959860.18</v>
      </c>
      <c r="S3594" s="5">
        <v>1239.82</v>
      </c>
      <c r="T3594" s="5">
        <v>0</v>
      </c>
      <c r="U3594" s="3"/>
      <c r="V3594" s="5">
        <v>1239.82</v>
      </c>
      <c r="W3594" s="5">
        <v>0</v>
      </c>
      <c r="X3594" s="5"/>
      <c r="Y3594" s="5"/>
      <c r="Z3594" s="5">
        <f>Tbl_BalanceHistory[[#This Row],[Discretionary Recommended - Pre 2022]]+Tbl_BalanceHistory[[#This Row],[Discretionary Balance Recommended: Policy]]+Tbl_BalanceHistory[[#This Row],[Discretionary Balance Recommended: Commitments]]</f>
        <v>0</v>
      </c>
      <c r="AA3594" s="5">
        <f>Tbl_BalanceHistory[[#This Row],[Discretionary Balance]]-Tbl_BalanceHistory[[#This Row],[Discretionary Reappropriation]]</f>
        <v>1239.82</v>
      </c>
      <c r="AB3594" s="2"/>
      <c r="AC3594" s="2"/>
      <c r="AD3594" s="2"/>
      <c r="AE3594" s="2"/>
    </row>
    <row r="3595" spans="1:31" ht="45" x14ac:dyDescent="0.25">
      <c r="A3595" s="2" t="s">
        <v>577</v>
      </c>
      <c r="B3595" s="3">
        <v>9</v>
      </c>
      <c r="C3595" s="3">
        <v>792</v>
      </c>
      <c r="D3595" s="3" t="s">
        <v>633</v>
      </c>
      <c r="E3595" s="3" t="str">
        <f>_xlfn.XLOOKUP(Tbl_BalanceHistory[[#This Row],[RespAgy]],Tbl_Agencies[Agy Code],Tbl_Agencies[Agy Sort])</f>
        <v>140000</v>
      </c>
      <c r="F3595" s="2" t="str">
        <f>Tbl_BalanceHistory[[#This Row],[RespAgy]]&amp;": "&amp;Tbl_BalanceHistory[[#This Row],[RespAgency]]</f>
        <v>792: Mental Health Treatment Centers</v>
      </c>
      <c r="G3595" s="3">
        <v>704</v>
      </c>
      <c r="H3595" s="3" t="s">
        <v>1286</v>
      </c>
      <c r="I3595" s="3" t="str">
        <f>_xlfn.XLOOKUP(Tbl_BalanceHistory[[#This Row],[AgyCode]],Tbl_Agencies[Agy Code],Tbl_Agencies[Agy Sort])</f>
        <v/>
      </c>
      <c r="J3595" s="2" t="str">
        <f>Tbl_BalanceHistory[[#This Row],[AgyCode]]&amp;": "&amp;Tbl_BalanceHistory[[#This Row],[Agency Name]]</f>
        <v>704: Eastern State Hospital</v>
      </c>
      <c r="K3595" s="1">
        <v>2020</v>
      </c>
      <c r="L3595" s="3">
        <v>498</v>
      </c>
      <c r="M3595" s="3" t="s">
        <v>639</v>
      </c>
      <c r="N3595" s="2" t="str">
        <f>Tbl_BalanceHistory[[#This Row],[ProgramCode]]&amp;": "&amp;Tbl_BalanceHistory[[#This Row],[Program Name]]</f>
        <v>498: Facility Administrative and Support Services</v>
      </c>
      <c r="O3595" s="3" t="s">
        <v>886</v>
      </c>
      <c r="P3595" s="1" t="str">
        <f>IF(Tbl_BalanceHistory[[#This Row],[FundCode]]="0100","GF",IF(Tbl_BalanceHistory[[#This Row],[FundCode]]="01000","GF","Hi Ed / OCR"))</f>
        <v>GF</v>
      </c>
      <c r="Q3595" s="5">
        <v>18779225</v>
      </c>
      <c r="R3595" s="5">
        <v>18779175</v>
      </c>
      <c r="S3595" s="5">
        <v>50</v>
      </c>
      <c r="T3595" s="5">
        <v>0</v>
      </c>
      <c r="U3595" s="3"/>
      <c r="V3595" s="5">
        <v>50</v>
      </c>
      <c r="W3595" s="5">
        <v>0</v>
      </c>
      <c r="X3595" s="5"/>
      <c r="Y3595" s="5"/>
      <c r="Z3595" s="5">
        <f>Tbl_BalanceHistory[[#This Row],[Discretionary Recommended - Pre 2022]]+Tbl_BalanceHistory[[#This Row],[Discretionary Balance Recommended: Policy]]+Tbl_BalanceHistory[[#This Row],[Discretionary Balance Recommended: Commitments]]</f>
        <v>0</v>
      </c>
      <c r="AA3595" s="5">
        <f>Tbl_BalanceHistory[[#This Row],[Discretionary Balance]]-Tbl_BalanceHistory[[#This Row],[Discretionary Reappropriation]]</f>
        <v>50</v>
      </c>
      <c r="AB3595" s="2"/>
      <c r="AC3595" s="2"/>
      <c r="AD3595" s="2"/>
      <c r="AE3595" s="2"/>
    </row>
    <row r="3596" spans="1:31" ht="45" x14ac:dyDescent="0.25">
      <c r="A3596" s="2" t="s">
        <v>577</v>
      </c>
      <c r="B3596" s="3">
        <v>9</v>
      </c>
      <c r="C3596" s="3">
        <v>792</v>
      </c>
      <c r="D3596" s="3" t="s">
        <v>633</v>
      </c>
      <c r="E3596" s="3" t="str">
        <f>_xlfn.XLOOKUP(Tbl_BalanceHistory[[#This Row],[RespAgy]],Tbl_Agencies[Agy Code],Tbl_Agencies[Agy Sort])</f>
        <v>140000</v>
      </c>
      <c r="F3596" s="2" t="str">
        <f>Tbl_BalanceHistory[[#This Row],[RespAgy]]&amp;": "&amp;Tbl_BalanceHistory[[#This Row],[RespAgency]]</f>
        <v>792: Mental Health Treatment Centers</v>
      </c>
      <c r="G3596" s="3">
        <v>704</v>
      </c>
      <c r="H3596" s="3" t="s">
        <v>1286</v>
      </c>
      <c r="I3596" s="3" t="str">
        <f>_xlfn.XLOOKUP(Tbl_BalanceHistory[[#This Row],[AgyCode]],Tbl_Agencies[Agy Code],Tbl_Agencies[Agy Sort])</f>
        <v/>
      </c>
      <c r="J3596" s="2" t="str">
        <f>Tbl_BalanceHistory[[#This Row],[AgyCode]]&amp;": "&amp;Tbl_BalanceHistory[[#This Row],[Agency Name]]</f>
        <v>704: Eastern State Hospital</v>
      </c>
      <c r="K3596" s="1">
        <v>2021</v>
      </c>
      <c r="L3596" s="3">
        <v>498</v>
      </c>
      <c r="M3596" s="3" t="s">
        <v>639</v>
      </c>
      <c r="N3596" s="2" t="str">
        <f>Tbl_BalanceHistory[[#This Row],[ProgramCode]]&amp;": "&amp;Tbl_BalanceHistory[[#This Row],[Program Name]]</f>
        <v>498: Facility Administrative and Support Services</v>
      </c>
      <c r="O3596" s="3" t="s">
        <v>886</v>
      </c>
      <c r="P3596" s="1" t="str">
        <f>IF(Tbl_BalanceHistory[[#This Row],[FundCode]]="0100","GF",IF(Tbl_BalanceHistory[[#This Row],[FundCode]]="01000","GF","Hi Ed / OCR"))</f>
        <v>GF</v>
      </c>
      <c r="Q3596" s="5">
        <v>16882545.120000001</v>
      </c>
      <c r="R3596" s="5">
        <v>16882545.120000001</v>
      </c>
      <c r="S3596" s="5">
        <v>0</v>
      </c>
      <c r="T3596" s="5">
        <v>0</v>
      </c>
      <c r="U3596" s="3"/>
      <c r="V3596" s="5">
        <v>0</v>
      </c>
      <c r="W3596" s="5">
        <v>0</v>
      </c>
      <c r="X3596" s="5"/>
      <c r="Y3596" s="5"/>
      <c r="Z3596" s="5">
        <f>Tbl_BalanceHistory[[#This Row],[Discretionary Recommended - Pre 2022]]+Tbl_BalanceHistory[[#This Row],[Discretionary Balance Recommended: Policy]]+Tbl_BalanceHistory[[#This Row],[Discretionary Balance Recommended: Commitments]]</f>
        <v>0</v>
      </c>
      <c r="AA3596" s="5">
        <f>Tbl_BalanceHistory[[#This Row],[Discretionary Balance]]-Tbl_BalanceHistory[[#This Row],[Discretionary Reappropriation]]</f>
        <v>0</v>
      </c>
      <c r="AB3596" s="2"/>
      <c r="AC3596" s="2"/>
      <c r="AD3596" s="2"/>
      <c r="AE3596" s="2"/>
    </row>
    <row r="3597" spans="1:31" ht="45" x14ac:dyDescent="0.25">
      <c r="A3597" s="2" t="s">
        <v>577</v>
      </c>
      <c r="B3597" s="3">
        <v>9</v>
      </c>
      <c r="C3597" s="3">
        <v>792</v>
      </c>
      <c r="D3597" s="3" t="s">
        <v>633</v>
      </c>
      <c r="E3597" s="3" t="str">
        <f>_xlfn.XLOOKUP(Tbl_BalanceHistory[[#This Row],[RespAgy]],Tbl_Agencies[Agy Code],Tbl_Agencies[Agy Sort])</f>
        <v>140000</v>
      </c>
      <c r="F3597" s="2" t="str">
        <f>Tbl_BalanceHistory[[#This Row],[RespAgy]]&amp;": "&amp;Tbl_BalanceHistory[[#This Row],[RespAgency]]</f>
        <v>792: Mental Health Treatment Centers</v>
      </c>
      <c r="G3597" s="3">
        <v>704</v>
      </c>
      <c r="H3597" s="3" t="s">
        <v>1286</v>
      </c>
      <c r="I3597" s="3" t="str">
        <f>_xlfn.XLOOKUP(Tbl_BalanceHistory[[#This Row],[AgyCode]],Tbl_Agencies[Agy Code],Tbl_Agencies[Agy Sort])</f>
        <v/>
      </c>
      <c r="J3597" s="2" t="str">
        <f>Tbl_BalanceHistory[[#This Row],[AgyCode]]&amp;": "&amp;Tbl_BalanceHistory[[#This Row],[Agency Name]]</f>
        <v>704: Eastern State Hospital</v>
      </c>
      <c r="K3597" s="1">
        <v>2022</v>
      </c>
      <c r="L3597" s="3">
        <v>498</v>
      </c>
      <c r="M3597" s="3" t="s">
        <v>639</v>
      </c>
      <c r="N3597" s="2" t="str">
        <f>Tbl_BalanceHistory[[#This Row],[ProgramCode]]&amp;": "&amp;Tbl_BalanceHistory[[#This Row],[Program Name]]</f>
        <v>498: Facility Administrative and Support Services</v>
      </c>
      <c r="O3597" s="3" t="s">
        <v>886</v>
      </c>
      <c r="P3597" s="1" t="str">
        <f>IF(Tbl_BalanceHistory[[#This Row],[FundCode]]="0100","GF",IF(Tbl_BalanceHistory[[#This Row],[FundCode]]="01000","GF","Hi Ed / OCR"))</f>
        <v>GF</v>
      </c>
      <c r="Q3597" s="5">
        <v>21105414</v>
      </c>
      <c r="R3597" s="5">
        <v>21105414</v>
      </c>
      <c r="S3597" s="5">
        <v>0</v>
      </c>
      <c r="T3597" s="5">
        <v>0</v>
      </c>
      <c r="U3597" s="3"/>
      <c r="V3597" s="5">
        <v>0</v>
      </c>
      <c r="W3597" s="5"/>
      <c r="X3597" s="5">
        <v>0</v>
      </c>
      <c r="Y3597" s="5">
        <v>0</v>
      </c>
      <c r="Z3597" s="5">
        <f>Tbl_BalanceHistory[[#This Row],[Discretionary Recommended - Pre 2022]]+Tbl_BalanceHistory[[#This Row],[Discretionary Balance Recommended: Policy]]+Tbl_BalanceHistory[[#This Row],[Discretionary Balance Recommended: Commitments]]</f>
        <v>0</v>
      </c>
      <c r="AA3597" s="5">
        <f>Tbl_BalanceHistory[[#This Row],[Discretionary Balance]]-Tbl_BalanceHistory[[#This Row],[Discretionary Reappropriation]]</f>
        <v>0</v>
      </c>
      <c r="AB3597" s="2"/>
      <c r="AC3597" s="2"/>
      <c r="AD3597" s="2"/>
      <c r="AE3597" s="2"/>
    </row>
    <row r="3598" spans="1:31" ht="45" x14ac:dyDescent="0.25">
      <c r="A3598" s="2" t="s">
        <v>2025</v>
      </c>
      <c r="B3598" s="3">
        <v>9</v>
      </c>
      <c r="C3598" s="3">
        <v>792</v>
      </c>
      <c r="D3598" s="3" t="s">
        <v>633</v>
      </c>
      <c r="E3598" s="3" t="str">
        <f>_xlfn.XLOOKUP(Tbl_BalanceHistory[[#This Row],[RespAgy]],Tbl_Agencies[Agy Code],Tbl_Agencies[Agy Sort])</f>
        <v>140000</v>
      </c>
      <c r="F3598" s="2" t="str">
        <f>Tbl_BalanceHistory[[#This Row],[RespAgy]]&amp;": "&amp;Tbl_BalanceHistory[[#This Row],[RespAgency]]</f>
        <v>792: Mental Health Treatment Centers</v>
      </c>
      <c r="G3598" s="3">
        <v>705</v>
      </c>
      <c r="H3598" s="3" t="s">
        <v>1288</v>
      </c>
      <c r="I3598" s="3" t="str">
        <f>_xlfn.XLOOKUP(Tbl_BalanceHistory[[#This Row],[AgyCode]],Tbl_Agencies[Agy Code],Tbl_Agencies[Agy Sort])</f>
        <v/>
      </c>
      <c r="J3598" s="2" t="str">
        <f>Tbl_BalanceHistory[[#This Row],[AgyCode]]&amp;": "&amp;Tbl_BalanceHistory[[#This Row],[Agency Name]]</f>
        <v>705: Southwestern Virginia Mental Health Institute</v>
      </c>
      <c r="K3598" s="1">
        <v>2016</v>
      </c>
      <c r="L3598" s="3">
        <v>421</v>
      </c>
      <c r="M3598" s="3" t="s">
        <v>637</v>
      </c>
      <c r="N3598" s="2" t="str">
        <f>Tbl_BalanceHistory[[#This Row],[ProgramCode]]&amp;": "&amp;Tbl_BalanceHistory[[#This Row],[Program Name]]</f>
        <v>421: Pharmacy Services</v>
      </c>
      <c r="O3598" s="3" t="s">
        <v>1730</v>
      </c>
      <c r="P3598" s="1" t="str">
        <f>IF(Tbl_BalanceHistory[[#This Row],[FundCode]]="0100","GF",IF(Tbl_BalanceHistory[[#This Row],[FundCode]]="01000","GF","Hi Ed / OCR"))</f>
        <v>GF</v>
      </c>
      <c r="Q3598" s="5">
        <v>1872798</v>
      </c>
      <c r="R3598" s="5">
        <v>1872798</v>
      </c>
      <c r="S3598" s="5">
        <v>0</v>
      </c>
      <c r="T3598" s="5">
        <v>0</v>
      </c>
      <c r="U3598" s="3"/>
      <c r="V3598" s="5">
        <v>0</v>
      </c>
      <c r="W3598" s="5">
        <v>0</v>
      </c>
      <c r="X3598" s="5"/>
      <c r="Y3598" s="5"/>
      <c r="Z3598" s="5">
        <f>Tbl_BalanceHistory[[#This Row],[Discretionary Recommended - Pre 2022]]+Tbl_BalanceHistory[[#This Row],[Discretionary Balance Recommended: Policy]]+Tbl_BalanceHistory[[#This Row],[Discretionary Balance Recommended: Commitments]]</f>
        <v>0</v>
      </c>
      <c r="AA3598" s="5">
        <f>Tbl_BalanceHistory[[#This Row],[Discretionary Balance]]-Tbl_BalanceHistory[[#This Row],[Discretionary Reappropriation]]</f>
        <v>0</v>
      </c>
      <c r="AB3598" s="2"/>
      <c r="AC3598" s="2"/>
      <c r="AD3598" s="2"/>
      <c r="AE3598" s="2"/>
    </row>
    <row r="3599" spans="1:31" ht="45" x14ac:dyDescent="0.25">
      <c r="A3599" s="2" t="s">
        <v>2025</v>
      </c>
      <c r="B3599" s="3">
        <v>9</v>
      </c>
      <c r="C3599" s="3">
        <v>792</v>
      </c>
      <c r="D3599" s="3" t="s">
        <v>633</v>
      </c>
      <c r="E3599" s="3" t="str">
        <f>_xlfn.XLOOKUP(Tbl_BalanceHistory[[#This Row],[RespAgy]],Tbl_Agencies[Agy Code],Tbl_Agencies[Agy Sort])</f>
        <v>140000</v>
      </c>
      <c r="F3599" s="2" t="str">
        <f>Tbl_BalanceHistory[[#This Row],[RespAgy]]&amp;": "&amp;Tbl_BalanceHistory[[#This Row],[RespAgency]]</f>
        <v>792: Mental Health Treatment Centers</v>
      </c>
      <c r="G3599" s="3">
        <v>705</v>
      </c>
      <c r="H3599" s="3" t="s">
        <v>1288</v>
      </c>
      <c r="I3599" s="3" t="str">
        <f>_xlfn.XLOOKUP(Tbl_BalanceHistory[[#This Row],[AgyCode]],Tbl_Agencies[Agy Code],Tbl_Agencies[Agy Sort])</f>
        <v/>
      </c>
      <c r="J3599" s="2" t="str">
        <f>Tbl_BalanceHistory[[#This Row],[AgyCode]]&amp;": "&amp;Tbl_BalanceHistory[[#This Row],[Agency Name]]</f>
        <v>705: Southwestern Virginia Mental Health Institute</v>
      </c>
      <c r="K3599" s="1">
        <v>2017</v>
      </c>
      <c r="L3599" s="3">
        <v>421</v>
      </c>
      <c r="M3599" s="3" t="s">
        <v>637</v>
      </c>
      <c r="N3599" s="2" t="str">
        <f>Tbl_BalanceHistory[[#This Row],[ProgramCode]]&amp;": "&amp;Tbl_BalanceHistory[[#This Row],[Program Name]]</f>
        <v>421: Pharmacy Services</v>
      </c>
      <c r="O3599" s="3" t="s">
        <v>886</v>
      </c>
      <c r="P3599" s="1" t="str">
        <f>IF(Tbl_BalanceHistory[[#This Row],[FundCode]]="0100","GF",IF(Tbl_BalanceHistory[[#This Row],[FundCode]]="01000","GF","Hi Ed / OCR"))</f>
        <v>GF</v>
      </c>
      <c r="Q3599" s="5">
        <v>1305951</v>
      </c>
      <c r="R3599" s="5">
        <v>1305951</v>
      </c>
      <c r="S3599" s="5">
        <v>0</v>
      </c>
      <c r="T3599" s="5">
        <v>0</v>
      </c>
      <c r="U3599" s="3"/>
      <c r="V3599" s="5">
        <v>0</v>
      </c>
      <c r="W3599" s="5">
        <v>0</v>
      </c>
      <c r="X3599" s="5"/>
      <c r="Y3599" s="5"/>
      <c r="Z3599" s="5">
        <f>Tbl_BalanceHistory[[#This Row],[Discretionary Recommended - Pre 2022]]+Tbl_BalanceHistory[[#This Row],[Discretionary Balance Recommended: Policy]]+Tbl_BalanceHistory[[#This Row],[Discretionary Balance Recommended: Commitments]]</f>
        <v>0</v>
      </c>
      <c r="AA3599" s="5">
        <f>Tbl_BalanceHistory[[#This Row],[Discretionary Balance]]-Tbl_BalanceHistory[[#This Row],[Discretionary Reappropriation]]</f>
        <v>0</v>
      </c>
      <c r="AB3599" s="2"/>
      <c r="AC3599" s="2"/>
      <c r="AD3599" s="2"/>
      <c r="AE3599" s="2"/>
    </row>
    <row r="3600" spans="1:31" ht="45" x14ac:dyDescent="0.25">
      <c r="A3600" s="2" t="s">
        <v>2025</v>
      </c>
      <c r="B3600" s="3">
        <v>9</v>
      </c>
      <c r="C3600" s="3">
        <v>792</v>
      </c>
      <c r="D3600" s="3" t="s">
        <v>633</v>
      </c>
      <c r="E3600" s="3" t="str">
        <f>_xlfn.XLOOKUP(Tbl_BalanceHistory[[#This Row],[RespAgy]],Tbl_Agencies[Agy Code],Tbl_Agencies[Agy Sort])</f>
        <v>140000</v>
      </c>
      <c r="F3600" s="2" t="str">
        <f>Tbl_BalanceHistory[[#This Row],[RespAgy]]&amp;": "&amp;Tbl_BalanceHistory[[#This Row],[RespAgency]]</f>
        <v>792: Mental Health Treatment Centers</v>
      </c>
      <c r="G3600" s="3">
        <v>705</v>
      </c>
      <c r="H3600" s="3" t="s">
        <v>1288</v>
      </c>
      <c r="I3600" s="3" t="str">
        <f>_xlfn.XLOOKUP(Tbl_BalanceHistory[[#This Row],[AgyCode]],Tbl_Agencies[Agy Code],Tbl_Agencies[Agy Sort])</f>
        <v/>
      </c>
      <c r="J3600" s="2" t="str">
        <f>Tbl_BalanceHistory[[#This Row],[AgyCode]]&amp;": "&amp;Tbl_BalanceHistory[[#This Row],[Agency Name]]</f>
        <v>705: Southwestern Virginia Mental Health Institute</v>
      </c>
      <c r="K3600" s="1">
        <v>2018</v>
      </c>
      <c r="L3600" s="3">
        <v>421</v>
      </c>
      <c r="M3600" s="3" t="s">
        <v>637</v>
      </c>
      <c r="N3600" s="2" t="str">
        <f>Tbl_BalanceHistory[[#This Row],[ProgramCode]]&amp;": "&amp;Tbl_BalanceHistory[[#This Row],[Program Name]]</f>
        <v>421: Pharmacy Services</v>
      </c>
      <c r="O3600" s="3" t="s">
        <v>886</v>
      </c>
      <c r="P3600" s="1" t="str">
        <f>IF(Tbl_BalanceHistory[[#This Row],[FundCode]]="0100","GF",IF(Tbl_BalanceHistory[[#This Row],[FundCode]]="01000","GF","Hi Ed / OCR"))</f>
        <v>GF</v>
      </c>
      <c r="Q3600" s="5">
        <v>1185932</v>
      </c>
      <c r="R3600" s="5">
        <v>1185932</v>
      </c>
      <c r="S3600" s="5">
        <v>0</v>
      </c>
      <c r="T3600" s="5">
        <v>0</v>
      </c>
      <c r="U3600" s="3"/>
      <c r="V3600" s="5">
        <v>0</v>
      </c>
      <c r="W3600" s="5">
        <v>0</v>
      </c>
      <c r="X3600" s="5"/>
      <c r="Y3600" s="5"/>
      <c r="Z3600" s="5">
        <f>Tbl_BalanceHistory[[#This Row],[Discretionary Recommended - Pre 2022]]+Tbl_BalanceHistory[[#This Row],[Discretionary Balance Recommended: Policy]]+Tbl_BalanceHistory[[#This Row],[Discretionary Balance Recommended: Commitments]]</f>
        <v>0</v>
      </c>
      <c r="AA3600" s="5">
        <f>Tbl_BalanceHistory[[#This Row],[Discretionary Balance]]-Tbl_BalanceHistory[[#This Row],[Discretionary Reappropriation]]</f>
        <v>0</v>
      </c>
      <c r="AB3600" s="2"/>
      <c r="AC3600" s="2"/>
      <c r="AD3600" s="2"/>
      <c r="AE3600" s="2"/>
    </row>
    <row r="3601" spans="1:31" ht="45" x14ac:dyDescent="0.25">
      <c r="A3601" s="2" t="s">
        <v>2025</v>
      </c>
      <c r="B3601" s="3">
        <v>9</v>
      </c>
      <c r="C3601" s="3">
        <v>792</v>
      </c>
      <c r="D3601" s="3" t="s">
        <v>633</v>
      </c>
      <c r="E3601" s="3" t="str">
        <f>_xlfn.XLOOKUP(Tbl_BalanceHistory[[#This Row],[RespAgy]],Tbl_Agencies[Agy Code],Tbl_Agencies[Agy Sort])</f>
        <v>140000</v>
      </c>
      <c r="F3601" s="2" t="str">
        <f>Tbl_BalanceHistory[[#This Row],[RespAgy]]&amp;": "&amp;Tbl_BalanceHistory[[#This Row],[RespAgency]]</f>
        <v>792: Mental Health Treatment Centers</v>
      </c>
      <c r="G3601" s="3">
        <v>705</v>
      </c>
      <c r="H3601" s="3" t="s">
        <v>1288</v>
      </c>
      <c r="I3601" s="3" t="str">
        <f>_xlfn.XLOOKUP(Tbl_BalanceHistory[[#This Row],[AgyCode]],Tbl_Agencies[Agy Code],Tbl_Agencies[Agy Sort])</f>
        <v/>
      </c>
      <c r="J3601" s="2" t="str">
        <f>Tbl_BalanceHistory[[#This Row],[AgyCode]]&amp;": "&amp;Tbl_BalanceHistory[[#This Row],[Agency Name]]</f>
        <v>705: Southwestern Virginia Mental Health Institute</v>
      </c>
      <c r="K3601" s="1">
        <v>2019</v>
      </c>
      <c r="L3601" s="3">
        <v>421</v>
      </c>
      <c r="M3601" s="3" t="s">
        <v>637</v>
      </c>
      <c r="N3601" s="2" t="str">
        <f>Tbl_BalanceHistory[[#This Row],[ProgramCode]]&amp;": "&amp;Tbl_BalanceHistory[[#This Row],[Program Name]]</f>
        <v>421: Pharmacy Services</v>
      </c>
      <c r="O3601" s="3" t="s">
        <v>886</v>
      </c>
      <c r="P3601" s="1" t="str">
        <f>IF(Tbl_BalanceHistory[[#This Row],[FundCode]]="0100","GF",IF(Tbl_BalanceHistory[[#This Row],[FundCode]]="01000","GF","Hi Ed / OCR"))</f>
        <v>GF</v>
      </c>
      <c r="Q3601" s="5">
        <v>1614588</v>
      </c>
      <c r="R3601" s="5">
        <v>1614588</v>
      </c>
      <c r="S3601" s="5">
        <v>0</v>
      </c>
      <c r="T3601" s="5">
        <v>0</v>
      </c>
      <c r="U3601" s="3"/>
      <c r="V3601" s="5">
        <v>0</v>
      </c>
      <c r="W3601" s="5">
        <v>0</v>
      </c>
      <c r="X3601" s="5"/>
      <c r="Y3601" s="5"/>
      <c r="Z3601" s="5">
        <f>Tbl_BalanceHistory[[#This Row],[Discretionary Recommended - Pre 2022]]+Tbl_BalanceHistory[[#This Row],[Discretionary Balance Recommended: Policy]]+Tbl_BalanceHistory[[#This Row],[Discretionary Balance Recommended: Commitments]]</f>
        <v>0</v>
      </c>
      <c r="AA3601" s="5">
        <f>Tbl_BalanceHistory[[#This Row],[Discretionary Balance]]-Tbl_BalanceHistory[[#This Row],[Discretionary Reappropriation]]</f>
        <v>0</v>
      </c>
      <c r="AB3601" s="2"/>
      <c r="AC3601" s="2"/>
      <c r="AD3601" s="2"/>
      <c r="AE3601" s="2"/>
    </row>
    <row r="3602" spans="1:31" ht="45" x14ac:dyDescent="0.25">
      <c r="A3602" s="2" t="s">
        <v>577</v>
      </c>
      <c r="B3602" s="3">
        <v>9</v>
      </c>
      <c r="C3602" s="3">
        <v>792</v>
      </c>
      <c r="D3602" s="3" t="s">
        <v>633</v>
      </c>
      <c r="E3602" s="3" t="str">
        <f>_xlfn.XLOOKUP(Tbl_BalanceHistory[[#This Row],[RespAgy]],Tbl_Agencies[Agy Code],Tbl_Agencies[Agy Sort])</f>
        <v>140000</v>
      </c>
      <c r="F3602" s="2" t="str">
        <f>Tbl_BalanceHistory[[#This Row],[RespAgy]]&amp;": "&amp;Tbl_BalanceHistory[[#This Row],[RespAgency]]</f>
        <v>792: Mental Health Treatment Centers</v>
      </c>
      <c r="G3602" s="3">
        <v>705</v>
      </c>
      <c r="H3602" s="3" t="s">
        <v>1288</v>
      </c>
      <c r="I3602" s="3" t="str">
        <f>_xlfn.XLOOKUP(Tbl_BalanceHistory[[#This Row],[AgyCode]],Tbl_Agencies[Agy Code],Tbl_Agencies[Agy Sort])</f>
        <v/>
      </c>
      <c r="J3602" s="2" t="str">
        <f>Tbl_BalanceHistory[[#This Row],[AgyCode]]&amp;": "&amp;Tbl_BalanceHistory[[#This Row],[Agency Name]]</f>
        <v>705: Southwestern Virginia Mental Health Institute</v>
      </c>
      <c r="K3602" s="1">
        <v>2020</v>
      </c>
      <c r="L3602" s="3">
        <v>421</v>
      </c>
      <c r="M3602" s="3" t="s">
        <v>637</v>
      </c>
      <c r="N3602" s="2" t="str">
        <f>Tbl_BalanceHistory[[#This Row],[ProgramCode]]&amp;": "&amp;Tbl_BalanceHistory[[#This Row],[Program Name]]</f>
        <v>421: Pharmacy Services</v>
      </c>
      <c r="O3602" s="3" t="s">
        <v>886</v>
      </c>
      <c r="P3602" s="1" t="str">
        <f>IF(Tbl_BalanceHistory[[#This Row],[FundCode]]="0100","GF",IF(Tbl_BalanceHistory[[#This Row],[FundCode]]="01000","GF","Hi Ed / OCR"))</f>
        <v>GF</v>
      </c>
      <c r="Q3602" s="5">
        <v>1684781</v>
      </c>
      <c r="R3602" s="5">
        <v>1684781</v>
      </c>
      <c r="S3602" s="5">
        <v>0</v>
      </c>
      <c r="T3602" s="5">
        <v>0</v>
      </c>
      <c r="U3602" s="3"/>
      <c r="V3602" s="5">
        <v>0</v>
      </c>
      <c r="W3602" s="5">
        <v>0</v>
      </c>
      <c r="X3602" s="5"/>
      <c r="Y3602" s="5"/>
      <c r="Z3602" s="5">
        <f>Tbl_BalanceHistory[[#This Row],[Discretionary Recommended - Pre 2022]]+Tbl_BalanceHistory[[#This Row],[Discretionary Balance Recommended: Policy]]+Tbl_BalanceHistory[[#This Row],[Discretionary Balance Recommended: Commitments]]</f>
        <v>0</v>
      </c>
      <c r="AA3602" s="5">
        <f>Tbl_BalanceHistory[[#This Row],[Discretionary Balance]]-Tbl_BalanceHistory[[#This Row],[Discretionary Reappropriation]]</f>
        <v>0</v>
      </c>
      <c r="AB3602" s="2"/>
      <c r="AC3602" s="2"/>
      <c r="AD3602" s="2"/>
      <c r="AE3602" s="2"/>
    </row>
    <row r="3603" spans="1:31" ht="45" x14ac:dyDescent="0.25">
      <c r="A3603" s="2" t="s">
        <v>577</v>
      </c>
      <c r="B3603" s="3">
        <v>9</v>
      </c>
      <c r="C3603" s="3">
        <v>792</v>
      </c>
      <c r="D3603" s="3" t="s">
        <v>633</v>
      </c>
      <c r="E3603" s="3" t="str">
        <f>_xlfn.XLOOKUP(Tbl_BalanceHistory[[#This Row],[RespAgy]],Tbl_Agencies[Agy Code],Tbl_Agencies[Agy Sort])</f>
        <v>140000</v>
      </c>
      <c r="F3603" s="2" t="str">
        <f>Tbl_BalanceHistory[[#This Row],[RespAgy]]&amp;": "&amp;Tbl_BalanceHistory[[#This Row],[RespAgency]]</f>
        <v>792: Mental Health Treatment Centers</v>
      </c>
      <c r="G3603" s="3">
        <v>705</v>
      </c>
      <c r="H3603" s="3" t="s">
        <v>1288</v>
      </c>
      <c r="I3603" s="3" t="str">
        <f>_xlfn.XLOOKUP(Tbl_BalanceHistory[[#This Row],[AgyCode]],Tbl_Agencies[Agy Code],Tbl_Agencies[Agy Sort])</f>
        <v/>
      </c>
      <c r="J3603" s="2" t="str">
        <f>Tbl_BalanceHistory[[#This Row],[AgyCode]]&amp;": "&amp;Tbl_BalanceHistory[[#This Row],[Agency Name]]</f>
        <v>705: Southwestern Virginia Mental Health Institute</v>
      </c>
      <c r="K3603" s="1">
        <v>2021</v>
      </c>
      <c r="L3603" s="3">
        <v>421</v>
      </c>
      <c r="M3603" s="3" t="s">
        <v>637</v>
      </c>
      <c r="N3603" s="2" t="str">
        <f>Tbl_BalanceHistory[[#This Row],[ProgramCode]]&amp;": "&amp;Tbl_BalanceHistory[[#This Row],[Program Name]]</f>
        <v>421: Pharmacy Services</v>
      </c>
      <c r="O3603" s="3" t="s">
        <v>886</v>
      </c>
      <c r="P3603" s="1" t="str">
        <f>IF(Tbl_BalanceHistory[[#This Row],[FundCode]]="0100","GF",IF(Tbl_BalanceHistory[[#This Row],[FundCode]]="01000","GF","Hi Ed / OCR"))</f>
        <v>GF</v>
      </c>
      <c r="Q3603" s="5">
        <v>1539266</v>
      </c>
      <c r="R3603" s="5">
        <v>1539266</v>
      </c>
      <c r="S3603" s="5">
        <v>0</v>
      </c>
      <c r="T3603" s="5">
        <v>0</v>
      </c>
      <c r="U3603" s="3"/>
      <c r="V3603" s="5">
        <v>0</v>
      </c>
      <c r="W3603" s="5">
        <v>0</v>
      </c>
      <c r="X3603" s="5"/>
      <c r="Y3603" s="5"/>
      <c r="Z3603" s="5">
        <f>Tbl_BalanceHistory[[#This Row],[Discretionary Recommended - Pre 2022]]+Tbl_BalanceHistory[[#This Row],[Discretionary Balance Recommended: Policy]]+Tbl_BalanceHistory[[#This Row],[Discretionary Balance Recommended: Commitments]]</f>
        <v>0</v>
      </c>
      <c r="AA3603" s="5">
        <f>Tbl_BalanceHistory[[#This Row],[Discretionary Balance]]-Tbl_BalanceHistory[[#This Row],[Discretionary Reappropriation]]</f>
        <v>0</v>
      </c>
      <c r="AB3603" s="2"/>
      <c r="AC3603" s="2"/>
      <c r="AD3603" s="2"/>
      <c r="AE3603" s="2"/>
    </row>
    <row r="3604" spans="1:31" ht="45" x14ac:dyDescent="0.25">
      <c r="A3604" s="2" t="s">
        <v>577</v>
      </c>
      <c r="B3604" s="3">
        <v>9</v>
      </c>
      <c r="C3604" s="3">
        <v>792</v>
      </c>
      <c r="D3604" s="3" t="s">
        <v>633</v>
      </c>
      <c r="E3604" s="3" t="str">
        <f>_xlfn.XLOOKUP(Tbl_BalanceHistory[[#This Row],[RespAgy]],Tbl_Agencies[Agy Code],Tbl_Agencies[Agy Sort])</f>
        <v>140000</v>
      </c>
      <c r="F3604" s="2" t="str">
        <f>Tbl_BalanceHistory[[#This Row],[RespAgy]]&amp;": "&amp;Tbl_BalanceHistory[[#This Row],[RespAgency]]</f>
        <v>792: Mental Health Treatment Centers</v>
      </c>
      <c r="G3604" s="3">
        <v>705</v>
      </c>
      <c r="H3604" s="3" t="s">
        <v>1288</v>
      </c>
      <c r="I3604" s="3" t="str">
        <f>_xlfn.XLOOKUP(Tbl_BalanceHistory[[#This Row],[AgyCode]],Tbl_Agencies[Agy Code],Tbl_Agencies[Agy Sort])</f>
        <v/>
      </c>
      <c r="J3604" s="2" t="str">
        <f>Tbl_BalanceHistory[[#This Row],[AgyCode]]&amp;": "&amp;Tbl_BalanceHistory[[#This Row],[Agency Name]]</f>
        <v>705: Southwestern Virginia Mental Health Institute</v>
      </c>
      <c r="K3604" s="1">
        <v>2022</v>
      </c>
      <c r="L3604" s="3">
        <v>421</v>
      </c>
      <c r="M3604" s="3" t="s">
        <v>637</v>
      </c>
      <c r="N3604" s="2" t="str">
        <f>Tbl_BalanceHistory[[#This Row],[ProgramCode]]&amp;": "&amp;Tbl_BalanceHistory[[#This Row],[Program Name]]</f>
        <v>421: Pharmacy Services</v>
      </c>
      <c r="O3604" s="3" t="s">
        <v>886</v>
      </c>
      <c r="P3604" s="1" t="str">
        <f>IF(Tbl_BalanceHistory[[#This Row],[FundCode]]="0100","GF",IF(Tbl_BalanceHistory[[#This Row],[FundCode]]="01000","GF","Hi Ed / OCR"))</f>
        <v>GF</v>
      </c>
      <c r="Q3604" s="5">
        <v>2616086</v>
      </c>
      <c r="R3604" s="5">
        <v>2616086</v>
      </c>
      <c r="S3604" s="5">
        <v>0</v>
      </c>
      <c r="T3604" s="5">
        <v>0</v>
      </c>
      <c r="U3604" s="3"/>
      <c r="V3604" s="5">
        <v>0</v>
      </c>
      <c r="W3604" s="5"/>
      <c r="X3604" s="5">
        <v>0</v>
      </c>
      <c r="Y3604" s="5">
        <v>0</v>
      </c>
      <c r="Z3604" s="5">
        <f>Tbl_BalanceHistory[[#This Row],[Discretionary Recommended - Pre 2022]]+Tbl_BalanceHistory[[#This Row],[Discretionary Balance Recommended: Policy]]+Tbl_BalanceHistory[[#This Row],[Discretionary Balance Recommended: Commitments]]</f>
        <v>0</v>
      </c>
      <c r="AA3604" s="5">
        <f>Tbl_BalanceHistory[[#This Row],[Discretionary Balance]]-Tbl_BalanceHistory[[#This Row],[Discretionary Reappropriation]]</f>
        <v>0</v>
      </c>
      <c r="AB3604" s="2"/>
      <c r="AC3604" s="2"/>
      <c r="AD3604" s="2"/>
      <c r="AE3604" s="2"/>
    </row>
    <row r="3605" spans="1:31" ht="45" x14ac:dyDescent="0.25">
      <c r="A3605" s="2" t="s">
        <v>2025</v>
      </c>
      <c r="B3605" s="3">
        <v>9</v>
      </c>
      <c r="C3605" s="3">
        <v>792</v>
      </c>
      <c r="D3605" s="3" t="s">
        <v>633</v>
      </c>
      <c r="E3605" s="3" t="str">
        <f>_xlfn.XLOOKUP(Tbl_BalanceHistory[[#This Row],[RespAgy]],Tbl_Agencies[Agy Code],Tbl_Agencies[Agy Sort])</f>
        <v>140000</v>
      </c>
      <c r="F3605" s="2" t="str">
        <f>Tbl_BalanceHistory[[#This Row],[RespAgy]]&amp;": "&amp;Tbl_BalanceHistory[[#This Row],[RespAgency]]</f>
        <v>792: Mental Health Treatment Centers</v>
      </c>
      <c r="G3605" s="3">
        <v>705</v>
      </c>
      <c r="H3605" s="3" t="s">
        <v>1288</v>
      </c>
      <c r="I3605" s="3" t="str">
        <f>_xlfn.XLOOKUP(Tbl_BalanceHistory[[#This Row],[AgyCode]],Tbl_Agencies[Agy Code],Tbl_Agencies[Agy Sort])</f>
        <v/>
      </c>
      <c r="J3605" s="2" t="str">
        <f>Tbl_BalanceHistory[[#This Row],[AgyCode]]&amp;": "&amp;Tbl_BalanceHistory[[#This Row],[Agency Name]]</f>
        <v>705: Southwestern Virginia Mental Health Institute</v>
      </c>
      <c r="K3605" s="1">
        <v>2014</v>
      </c>
      <c r="L3605" s="3">
        <v>430</v>
      </c>
      <c r="M3605" s="3" t="s">
        <v>454</v>
      </c>
      <c r="N3605" s="2" t="str">
        <f>Tbl_BalanceHistory[[#This Row],[ProgramCode]]&amp;": "&amp;Tbl_BalanceHistory[[#This Row],[Program Name]]</f>
        <v>430: State Health Services</v>
      </c>
      <c r="O3605" s="3" t="s">
        <v>1730</v>
      </c>
      <c r="P3605" s="1" t="str">
        <f>IF(Tbl_BalanceHistory[[#This Row],[FundCode]]="0100","GF",IF(Tbl_BalanceHistory[[#This Row],[FundCode]]="01000","GF","Hi Ed / OCR"))</f>
        <v>GF</v>
      </c>
      <c r="Q3605" s="5">
        <v>15512425</v>
      </c>
      <c r="R3605" s="5">
        <v>15512425</v>
      </c>
      <c r="S3605" s="5">
        <v>0</v>
      </c>
      <c r="T3605" s="5">
        <v>0</v>
      </c>
      <c r="U3605" s="3"/>
      <c r="V3605" s="5">
        <v>0</v>
      </c>
      <c r="W3605" s="5">
        <v>0</v>
      </c>
      <c r="X3605" s="5"/>
      <c r="Y3605" s="5"/>
      <c r="Z3605" s="5">
        <f>Tbl_BalanceHistory[[#This Row],[Discretionary Recommended - Pre 2022]]+Tbl_BalanceHistory[[#This Row],[Discretionary Balance Recommended: Policy]]+Tbl_BalanceHistory[[#This Row],[Discretionary Balance Recommended: Commitments]]</f>
        <v>0</v>
      </c>
      <c r="AA3605" s="5">
        <f>Tbl_BalanceHistory[[#This Row],[Discretionary Balance]]-Tbl_BalanceHistory[[#This Row],[Discretionary Reappropriation]]</f>
        <v>0</v>
      </c>
      <c r="AB3605" s="2"/>
      <c r="AC3605" s="2"/>
      <c r="AD3605" s="2"/>
      <c r="AE3605" s="2"/>
    </row>
    <row r="3606" spans="1:31" ht="45" x14ac:dyDescent="0.25">
      <c r="A3606" s="2" t="s">
        <v>2025</v>
      </c>
      <c r="B3606" s="3">
        <v>9</v>
      </c>
      <c r="C3606" s="3">
        <v>792</v>
      </c>
      <c r="D3606" s="3" t="s">
        <v>633</v>
      </c>
      <c r="E3606" s="3" t="str">
        <f>_xlfn.XLOOKUP(Tbl_BalanceHistory[[#This Row],[RespAgy]],Tbl_Agencies[Agy Code],Tbl_Agencies[Agy Sort])</f>
        <v>140000</v>
      </c>
      <c r="F3606" s="2" t="str">
        <f>Tbl_BalanceHistory[[#This Row],[RespAgy]]&amp;": "&amp;Tbl_BalanceHistory[[#This Row],[RespAgency]]</f>
        <v>792: Mental Health Treatment Centers</v>
      </c>
      <c r="G3606" s="3">
        <v>705</v>
      </c>
      <c r="H3606" s="3" t="s">
        <v>1288</v>
      </c>
      <c r="I3606" s="3" t="str">
        <f>_xlfn.XLOOKUP(Tbl_BalanceHistory[[#This Row],[AgyCode]],Tbl_Agencies[Agy Code],Tbl_Agencies[Agy Sort])</f>
        <v/>
      </c>
      <c r="J3606" s="2" t="str">
        <f>Tbl_BalanceHistory[[#This Row],[AgyCode]]&amp;": "&amp;Tbl_BalanceHistory[[#This Row],[Agency Name]]</f>
        <v>705: Southwestern Virginia Mental Health Institute</v>
      </c>
      <c r="K3606" s="1">
        <v>2015</v>
      </c>
      <c r="L3606" s="3">
        <v>430</v>
      </c>
      <c r="M3606" s="3" t="s">
        <v>454</v>
      </c>
      <c r="N3606" s="2" t="str">
        <f>Tbl_BalanceHistory[[#This Row],[ProgramCode]]&amp;": "&amp;Tbl_BalanceHistory[[#This Row],[Program Name]]</f>
        <v>430: State Health Services</v>
      </c>
      <c r="O3606" s="3" t="s">
        <v>1730</v>
      </c>
      <c r="P3606" s="1" t="str">
        <f>IF(Tbl_BalanceHistory[[#This Row],[FundCode]]="0100","GF",IF(Tbl_BalanceHistory[[#This Row],[FundCode]]="01000","GF","Hi Ed / OCR"))</f>
        <v>GF</v>
      </c>
      <c r="Q3606" s="5">
        <v>18147115</v>
      </c>
      <c r="R3606" s="5">
        <v>18147115</v>
      </c>
      <c r="S3606" s="5">
        <v>0</v>
      </c>
      <c r="T3606" s="5">
        <v>0</v>
      </c>
      <c r="U3606" s="3"/>
      <c r="V3606" s="5">
        <v>0</v>
      </c>
      <c r="W3606" s="5">
        <v>0</v>
      </c>
      <c r="X3606" s="5"/>
      <c r="Y3606" s="5"/>
      <c r="Z3606" s="5">
        <f>Tbl_BalanceHistory[[#This Row],[Discretionary Recommended - Pre 2022]]+Tbl_BalanceHistory[[#This Row],[Discretionary Balance Recommended: Policy]]+Tbl_BalanceHistory[[#This Row],[Discretionary Balance Recommended: Commitments]]</f>
        <v>0</v>
      </c>
      <c r="AA3606" s="5">
        <f>Tbl_BalanceHistory[[#This Row],[Discretionary Balance]]-Tbl_BalanceHistory[[#This Row],[Discretionary Reappropriation]]</f>
        <v>0</v>
      </c>
      <c r="AB3606" s="2"/>
      <c r="AC3606" s="2"/>
      <c r="AD3606" s="2"/>
      <c r="AE3606" s="2"/>
    </row>
    <row r="3607" spans="1:31" ht="45" x14ac:dyDescent="0.25">
      <c r="A3607" s="2" t="s">
        <v>2025</v>
      </c>
      <c r="B3607" s="3">
        <v>9</v>
      </c>
      <c r="C3607" s="3">
        <v>792</v>
      </c>
      <c r="D3607" s="3" t="s">
        <v>633</v>
      </c>
      <c r="E3607" s="3" t="str">
        <f>_xlfn.XLOOKUP(Tbl_BalanceHistory[[#This Row],[RespAgy]],Tbl_Agencies[Agy Code],Tbl_Agencies[Agy Sort])</f>
        <v>140000</v>
      </c>
      <c r="F3607" s="2" t="str">
        <f>Tbl_BalanceHistory[[#This Row],[RespAgy]]&amp;": "&amp;Tbl_BalanceHistory[[#This Row],[RespAgency]]</f>
        <v>792: Mental Health Treatment Centers</v>
      </c>
      <c r="G3607" s="3">
        <v>705</v>
      </c>
      <c r="H3607" s="3" t="s">
        <v>1288</v>
      </c>
      <c r="I3607" s="3" t="str">
        <f>_xlfn.XLOOKUP(Tbl_BalanceHistory[[#This Row],[AgyCode]],Tbl_Agencies[Agy Code],Tbl_Agencies[Agy Sort])</f>
        <v/>
      </c>
      <c r="J3607" s="2" t="str">
        <f>Tbl_BalanceHistory[[#This Row],[AgyCode]]&amp;": "&amp;Tbl_BalanceHistory[[#This Row],[Agency Name]]</f>
        <v>705: Southwestern Virginia Mental Health Institute</v>
      </c>
      <c r="K3607" s="1">
        <v>2016</v>
      </c>
      <c r="L3607" s="3">
        <v>430</v>
      </c>
      <c r="M3607" s="3" t="s">
        <v>454</v>
      </c>
      <c r="N3607" s="2" t="str">
        <f>Tbl_BalanceHistory[[#This Row],[ProgramCode]]&amp;": "&amp;Tbl_BalanceHistory[[#This Row],[Program Name]]</f>
        <v>430: State Health Services</v>
      </c>
      <c r="O3607" s="3" t="s">
        <v>1730</v>
      </c>
      <c r="P3607" s="1" t="str">
        <f>IF(Tbl_BalanceHistory[[#This Row],[FundCode]]="0100","GF",IF(Tbl_BalanceHistory[[#This Row],[FundCode]]="01000","GF","Hi Ed / OCR"))</f>
        <v>GF</v>
      </c>
      <c r="Q3607" s="5">
        <v>19041714</v>
      </c>
      <c r="R3607" s="5">
        <v>19041603.260000002</v>
      </c>
      <c r="S3607" s="5">
        <v>110</v>
      </c>
      <c r="T3607" s="5">
        <v>0</v>
      </c>
      <c r="U3607" s="3"/>
      <c r="V3607" s="5">
        <v>110</v>
      </c>
      <c r="W3607" s="5">
        <v>0</v>
      </c>
      <c r="X3607" s="5"/>
      <c r="Y3607" s="5"/>
      <c r="Z3607" s="5">
        <f>Tbl_BalanceHistory[[#This Row],[Discretionary Recommended - Pre 2022]]+Tbl_BalanceHistory[[#This Row],[Discretionary Balance Recommended: Policy]]+Tbl_BalanceHistory[[#This Row],[Discretionary Balance Recommended: Commitments]]</f>
        <v>0</v>
      </c>
      <c r="AA3607" s="5">
        <f>Tbl_BalanceHistory[[#This Row],[Discretionary Balance]]-Tbl_BalanceHistory[[#This Row],[Discretionary Reappropriation]]</f>
        <v>110</v>
      </c>
      <c r="AB3607" s="2"/>
      <c r="AC3607" s="2"/>
      <c r="AD3607" s="2"/>
      <c r="AE3607" s="2"/>
    </row>
    <row r="3608" spans="1:31" ht="45" x14ac:dyDescent="0.25">
      <c r="A3608" s="2" t="s">
        <v>2025</v>
      </c>
      <c r="B3608" s="3">
        <v>9</v>
      </c>
      <c r="C3608" s="3">
        <v>792</v>
      </c>
      <c r="D3608" s="3" t="s">
        <v>633</v>
      </c>
      <c r="E3608" s="3" t="str">
        <f>_xlfn.XLOOKUP(Tbl_BalanceHistory[[#This Row],[RespAgy]],Tbl_Agencies[Agy Code],Tbl_Agencies[Agy Sort])</f>
        <v>140000</v>
      </c>
      <c r="F3608" s="2" t="str">
        <f>Tbl_BalanceHistory[[#This Row],[RespAgy]]&amp;": "&amp;Tbl_BalanceHistory[[#This Row],[RespAgency]]</f>
        <v>792: Mental Health Treatment Centers</v>
      </c>
      <c r="G3608" s="3">
        <v>705</v>
      </c>
      <c r="H3608" s="3" t="s">
        <v>1288</v>
      </c>
      <c r="I3608" s="3" t="str">
        <f>_xlfn.XLOOKUP(Tbl_BalanceHistory[[#This Row],[AgyCode]],Tbl_Agencies[Agy Code],Tbl_Agencies[Agy Sort])</f>
        <v/>
      </c>
      <c r="J3608" s="2" t="str">
        <f>Tbl_BalanceHistory[[#This Row],[AgyCode]]&amp;": "&amp;Tbl_BalanceHistory[[#This Row],[Agency Name]]</f>
        <v>705: Southwestern Virginia Mental Health Institute</v>
      </c>
      <c r="K3608" s="1">
        <v>2017</v>
      </c>
      <c r="L3608" s="3">
        <v>430</v>
      </c>
      <c r="M3608" s="3" t="s">
        <v>454</v>
      </c>
      <c r="N3608" s="2" t="str">
        <f>Tbl_BalanceHistory[[#This Row],[ProgramCode]]&amp;": "&amp;Tbl_BalanceHistory[[#This Row],[Program Name]]</f>
        <v>430: State Health Services</v>
      </c>
      <c r="O3608" s="3" t="s">
        <v>886</v>
      </c>
      <c r="P3608" s="1" t="str">
        <f>IF(Tbl_BalanceHistory[[#This Row],[FundCode]]="0100","GF",IF(Tbl_BalanceHistory[[#This Row],[FundCode]]="01000","GF","Hi Ed / OCR"))</f>
        <v>GF</v>
      </c>
      <c r="Q3608" s="5">
        <v>19670906</v>
      </c>
      <c r="R3608" s="5">
        <v>19670906</v>
      </c>
      <c r="S3608" s="5">
        <v>0</v>
      </c>
      <c r="T3608" s="5">
        <v>0</v>
      </c>
      <c r="U3608" s="3"/>
      <c r="V3608" s="5">
        <v>0</v>
      </c>
      <c r="W3608" s="5">
        <v>0</v>
      </c>
      <c r="X3608" s="5"/>
      <c r="Y3608" s="5"/>
      <c r="Z3608" s="5">
        <f>Tbl_BalanceHistory[[#This Row],[Discretionary Recommended - Pre 2022]]+Tbl_BalanceHistory[[#This Row],[Discretionary Balance Recommended: Policy]]+Tbl_BalanceHistory[[#This Row],[Discretionary Balance Recommended: Commitments]]</f>
        <v>0</v>
      </c>
      <c r="AA3608" s="5">
        <f>Tbl_BalanceHistory[[#This Row],[Discretionary Balance]]-Tbl_BalanceHistory[[#This Row],[Discretionary Reappropriation]]</f>
        <v>0</v>
      </c>
      <c r="AB3608" s="2"/>
      <c r="AC3608" s="2"/>
      <c r="AD3608" s="2"/>
      <c r="AE3608" s="2"/>
    </row>
    <row r="3609" spans="1:31" ht="45" x14ac:dyDescent="0.25">
      <c r="A3609" s="2" t="s">
        <v>2025</v>
      </c>
      <c r="B3609" s="3">
        <v>9</v>
      </c>
      <c r="C3609" s="3">
        <v>792</v>
      </c>
      <c r="D3609" s="3" t="s">
        <v>633</v>
      </c>
      <c r="E3609" s="3" t="str">
        <f>_xlfn.XLOOKUP(Tbl_BalanceHistory[[#This Row],[RespAgy]],Tbl_Agencies[Agy Code],Tbl_Agencies[Agy Sort])</f>
        <v>140000</v>
      </c>
      <c r="F3609" s="2" t="str">
        <f>Tbl_BalanceHistory[[#This Row],[RespAgy]]&amp;": "&amp;Tbl_BalanceHistory[[#This Row],[RespAgency]]</f>
        <v>792: Mental Health Treatment Centers</v>
      </c>
      <c r="G3609" s="3">
        <v>705</v>
      </c>
      <c r="H3609" s="3" t="s">
        <v>1288</v>
      </c>
      <c r="I3609" s="3" t="str">
        <f>_xlfn.XLOOKUP(Tbl_BalanceHistory[[#This Row],[AgyCode]],Tbl_Agencies[Agy Code],Tbl_Agencies[Agy Sort])</f>
        <v/>
      </c>
      <c r="J3609" s="2" t="str">
        <f>Tbl_BalanceHistory[[#This Row],[AgyCode]]&amp;": "&amp;Tbl_BalanceHistory[[#This Row],[Agency Name]]</f>
        <v>705: Southwestern Virginia Mental Health Institute</v>
      </c>
      <c r="K3609" s="1">
        <v>2018</v>
      </c>
      <c r="L3609" s="3">
        <v>430</v>
      </c>
      <c r="M3609" s="3" t="s">
        <v>454</v>
      </c>
      <c r="N3609" s="2" t="str">
        <f>Tbl_BalanceHistory[[#This Row],[ProgramCode]]&amp;": "&amp;Tbl_BalanceHistory[[#This Row],[Program Name]]</f>
        <v>430: State Health Services</v>
      </c>
      <c r="O3609" s="3" t="s">
        <v>886</v>
      </c>
      <c r="P3609" s="1" t="str">
        <f>IF(Tbl_BalanceHistory[[#This Row],[FundCode]]="0100","GF",IF(Tbl_BalanceHistory[[#This Row],[FundCode]]="01000","GF","Hi Ed / OCR"))</f>
        <v>GF</v>
      </c>
      <c r="Q3609" s="5">
        <v>22807490</v>
      </c>
      <c r="R3609" s="5">
        <v>22807490</v>
      </c>
      <c r="S3609" s="5">
        <v>0</v>
      </c>
      <c r="T3609" s="5">
        <v>0</v>
      </c>
      <c r="U3609" s="3"/>
      <c r="V3609" s="5">
        <v>0</v>
      </c>
      <c r="W3609" s="5">
        <v>0</v>
      </c>
      <c r="X3609" s="5"/>
      <c r="Y3609" s="5"/>
      <c r="Z3609" s="5">
        <f>Tbl_BalanceHistory[[#This Row],[Discretionary Recommended - Pre 2022]]+Tbl_BalanceHistory[[#This Row],[Discretionary Balance Recommended: Policy]]+Tbl_BalanceHistory[[#This Row],[Discretionary Balance Recommended: Commitments]]</f>
        <v>0</v>
      </c>
      <c r="AA3609" s="5">
        <f>Tbl_BalanceHistory[[#This Row],[Discretionary Balance]]-Tbl_BalanceHistory[[#This Row],[Discretionary Reappropriation]]</f>
        <v>0</v>
      </c>
      <c r="AB3609" s="2"/>
      <c r="AC3609" s="2"/>
      <c r="AD3609" s="2"/>
      <c r="AE3609" s="2"/>
    </row>
    <row r="3610" spans="1:31" ht="45" x14ac:dyDescent="0.25">
      <c r="A3610" s="2" t="s">
        <v>2025</v>
      </c>
      <c r="B3610" s="3">
        <v>9</v>
      </c>
      <c r="C3610" s="3">
        <v>792</v>
      </c>
      <c r="D3610" s="3" t="s">
        <v>633</v>
      </c>
      <c r="E3610" s="3" t="str">
        <f>_xlfn.XLOOKUP(Tbl_BalanceHistory[[#This Row],[RespAgy]],Tbl_Agencies[Agy Code],Tbl_Agencies[Agy Sort])</f>
        <v>140000</v>
      </c>
      <c r="F3610" s="2" t="str">
        <f>Tbl_BalanceHistory[[#This Row],[RespAgy]]&amp;": "&amp;Tbl_BalanceHistory[[#This Row],[RespAgency]]</f>
        <v>792: Mental Health Treatment Centers</v>
      </c>
      <c r="G3610" s="3">
        <v>705</v>
      </c>
      <c r="H3610" s="3" t="s">
        <v>1288</v>
      </c>
      <c r="I3610" s="3" t="str">
        <f>_xlfn.XLOOKUP(Tbl_BalanceHistory[[#This Row],[AgyCode]],Tbl_Agencies[Agy Code],Tbl_Agencies[Agy Sort])</f>
        <v/>
      </c>
      <c r="J3610" s="2" t="str">
        <f>Tbl_BalanceHistory[[#This Row],[AgyCode]]&amp;": "&amp;Tbl_BalanceHistory[[#This Row],[Agency Name]]</f>
        <v>705: Southwestern Virginia Mental Health Institute</v>
      </c>
      <c r="K3610" s="1">
        <v>2019</v>
      </c>
      <c r="L3610" s="3">
        <v>430</v>
      </c>
      <c r="M3610" s="3" t="s">
        <v>454</v>
      </c>
      <c r="N3610" s="2" t="str">
        <f>Tbl_BalanceHistory[[#This Row],[ProgramCode]]&amp;": "&amp;Tbl_BalanceHistory[[#This Row],[Program Name]]</f>
        <v>430: State Health Services</v>
      </c>
      <c r="O3610" s="3" t="s">
        <v>886</v>
      </c>
      <c r="P3610" s="1" t="str">
        <f>IF(Tbl_BalanceHistory[[#This Row],[FundCode]]="0100","GF",IF(Tbl_BalanceHistory[[#This Row],[FundCode]]="01000","GF","Hi Ed / OCR"))</f>
        <v>GF</v>
      </c>
      <c r="Q3610" s="5">
        <v>23753941</v>
      </c>
      <c r="R3610" s="5">
        <v>23753941</v>
      </c>
      <c r="S3610" s="5">
        <v>0</v>
      </c>
      <c r="T3610" s="5">
        <v>0</v>
      </c>
      <c r="U3610" s="3"/>
      <c r="V3610" s="5">
        <v>0</v>
      </c>
      <c r="W3610" s="5">
        <v>0</v>
      </c>
      <c r="X3610" s="5"/>
      <c r="Y3610" s="5"/>
      <c r="Z3610" s="5">
        <f>Tbl_BalanceHistory[[#This Row],[Discretionary Recommended - Pre 2022]]+Tbl_BalanceHistory[[#This Row],[Discretionary Balance Recommended: Policy]]+Tbl_BalanceHistory[[#This Row],[Discretionary Balance Recommended: Commitments]]</f>
        <v>0</v>
      </c>
      <c r="AA3610" s="5">
        <f>Tbl_BalanceHistory[[#This Row],[Discretionary Balance]]-Tbl_BalanceHistory[[#This Row],[Discretionary Reappropriation]]</f>
        <v>0</v>
      </c>
      <c r="AB3610" s="2"/>
      <c r="AC3610" s="2"/>
      <c r="AD3610" s="2"/>
      <c r="AE3610" s="2"/>
    </row>
    <row r="3611" spans="1:31" ht="45" x14ac:dyDescent="0.25">
      <c r="A3611" s="2" t="s">
        <v>577</v>
      </c>
      <c r="B3611" s="3">
        <v>9</v>
      </c>
      <c r="C3611" s="3">
        <v>792</v>
      </c>
      <c r="D3611" s="3" t="s">
        <v>633</v>
      </c>
      <c r="E3611" s="3" t="str">
        <f>_xlfn.XLOOKUP(Tbl_BalanceHistory[[#This Row],[RespAgy]],Tbl_Agencies[Agy Code],Tbl_Agencies[Agy Sort])</f>
        <v>140000</v>
      </c>
      <c r="F3611" s="2" t="str">
        <f>Tbl_BalanceHistory[[#This Row],[RespAgy]]&amp;": "&amp;Tbl_BalanceHistory[[#This Row],[RespAgency]]</f>
        <v>792: Mental Health Treatment Centers</v>
      </c>
      <c r="G3611" s="3">
        <v>705</v>
      </c>
      <c r="H3611" s="3" t="s">
        <v>1288</v>
      </c>
      <c r="I3611" s="3" t="str">
        <f>_xlfn.XLOOKUP(Tbl_BalanceHistory[[#This Row],[AgyCode]],Tbl_Agencies[Agy Code],Tbl_Agencies[Agy Sort])</f>
        <v/>
      </c>
      <c r="J3611" s="2" t="str">
        <f>Tbl_BalanceHistory[[#This Row],[AgyCode]]&amp;": "&amp;Tbl_BalanceHistory[[#This Row],[Agency Name]]</f>
        <v>705: Southwestern Virginia Mental Health Institute</v>
      </c>
      <c r="K3611" s="1">
        <v>2020</v>
      </c>
      <c r="L3611" s="3">
        <v>430</v>
      </c>
      <c r="M3611" s="3" t="s">
        <v>454</v>
      </c>
      <c r="N3611" s="2" t="str">
        <f>Tbl_BalanceHistory[[#This Row],[ProgramCode]]&amp;": "&amp;Tbl_BalanceHistory[[#This Row],[Program Name]]</f>
        <v>430: State Health Services</v>
      </c>
      <c r="O3611" s="3" t="s">
        <v>886</v>
      </c>
      <c r="P3611" s="1" t="str">
        <f>IF(Tbl_BalanceHistory[[#This Row],[FundCode]]="0100","GF",IF(Tbl_BalanceHistory[[#This Row],[FundCode]]="01000","GF","Hi Ed / OCR"))</f>
        <v>GF</v>
      </c>
      <c r="Q3611" s="5">
        <v>31311770</v>
      </c>
      <c r="R3611" s="5">
        <v>31311770</v>
      </c>
      <c r="S3611" s="5">
        <v>0</v>
      </c>
      <c r="T3611" s="5">
        <v>0</v>
      </c>
      <c r="U3611" s="3"/>
      <c r="V3611" s="5">
        <v>0</v>
      </c>
      <c r="W3611" s="5">
        <v>0</v>
      </c>
      <c r="X3611" s="5"/>
      <c r="Y3611" s="5"/>
      <c r="Z3611" s="5">
        <f>Tbl_BalanceHistory[[#This Row],[Discretionary Recommended - Pre 2022]]+Tbl_BalanceHistory[[#This Row],[Discretionary Balance Recommended: Policy]]+Tbl_BalanceHistory[[#This Row],[Discretionary Balance Recommended: Commitments]]</f>
        <v>0</v>
      </c>
      <c r="AA3611" s="5">
        <f>Tbl_BalanceHistory[[#This Row],[Discretionary Balance]]-Tbl_BalanceHistory[[#This Row],[Discretionary Reappropriation]]</f>
        <v>0</v>
      </c>
      <c r="AB3611" s="2"/>
      <c r="AC3611" s="2"/>
      <c r="AD3611" s="2"/>
      <c r="AE3611" s="2"/>
    </row>
    <row r="3612" spans="1:31" ht="45" x14ac:dyDescent="0.25">
      <c r="A3612" s="2" t="s">
        <v>577</v>
      </c>
      <c r="B3612" s="3">
        <v>9</v>
      </c>
      <c r="C3612" s="3">
        <v>792</v>
      </c>
      <c r="D3612" s="3" t="s">
        <v>633</v>
      </c>
      <c r="E3612" s="3" t="str">
        <f>_xlfn.XLOOKUP(Tbl_BalanceHistory[[#This Row],[RespAgy]],Tbl_Agencies[Agy Code],Tbl_Agencies[Agy Sort])</f>
        <v>140000</v>
      </c>
      <c r="F3612" s="2" t="str">
        <f>Tbl_BalanceHistory[[#This Row],[RespAgy]]&amp;": "&amp;Tbl_BalanceHistory[[#This Row],[RespAgency]]</f>
        <v>792: Mental Health Treatment Centers</v>
      </c>
      <c r="G3612" s="3">
        <v>705</v>
      </c>
      <c r="H3612" s="3" t="s">
        <v>1288</v>
      </c>
      <c r="I3612" s="3" t="str">
        <f>_xlfn.XLOOKUP(Tbl_BalanceHistory[[#This Row],[AgyCode]],Tbl_Agencies[Agy Code],Tbl_Agencies[Agy Sort])</f>
        <v/>
      </c>
      <c r="J3612" s="2" t="str">
        <f>Tbl_BalanceHistory[[#This Row],[AgyCode]]&amp;": "&amp;Tbl_BalanceHistory[[#This Row],[Agency Name]]</f>
        <v>705: Southwestern Virginia Mental Health Institute</v>
      </c>
      <c r="K3612" s="1">
        <v>2021</v>
      </c>
      <c r="L3612" s="3">
        <v>430</v>
      </c>
      <c r="M3612" s="3" t="s">
        <v>454</v>
      </c>
      <c r="N3612" s="2" t="str">
        <f>Tbl_BalanceHistory[[#This Row],[ProgramCode]]&amp;": "&amp;Tbl_BalanceHistory[[#This Row],[Program Name]]</f>
        <v>430: State Health Services</v>
      </c>
      <c r="O3612" s="3" t="s">
        <v>886</v>
      </c>
      <c r="P3612" s="1" t="str">
        <f>IF(Tbl_BalanceHistory[[#This Row],[FundCode]]="0100","GF",IF(Tbl_BalanceHistory[[#This Row],[FundCode]]="01000","GF","Hi Ed / OCR"))</f>
        <v>GF</v>
      </c>
      <c r="Q3612" s="5">
        <v>30832816</v>
      </c>
      <c r="R3612" s="5">
        <v>30832816</v>
      </c>
      <c r="S3612" s="5">
        <v>0</v>
      </c>
      <c r="T3612" s="5">
        <v>0</v>
      </c>
      <c r="U3612" s="3"/>
      <c r="V3612" s="5">
        <v>0</v>
      </c>
      <c r="W3612" s="5">
        <v>0</v>
      </c>
      <c r="X3612" s="5"/>
      <c r="Y3612" s="5"/>
      <c r="Z3612" s="5">
        <f>Tbl_BalanceHistory[[#This Row],[Discretionary Recommended - Pre 2022]]+Tbl_BalanceHistory[[#This Row],[Discretionary Balance Recommended: Policy]]+Tbl_BalanceHistory[[#This Row],[Discretionary Balance Recommended: Commitments]]</f>
        <v>0</v>
      </c>
      <c r="AA3612" s="5">
        <f>Tbl_BalanceHistory[[#This Row],[Discretionary Balance]]-Tbl_BalanceHistory[[#This Row],[Discretionary Reappropriation]]</f>
        <v>0</v>
      </c>
      <c r="AB3612" s="2"/>
      <c r="AC3612" s="2"/>
      <c r="AD3612" s="2"/>
      <c r="AE3612" s="2"/>
    </row>
    <row r="3613" spans="1:31" ht="45" x14ac:dyDescent="0.25">
      <c r="A3613" s="2" t="s">
        <v>577</v>
      </c>
      <c r="B3613" s="3">
        <v>9</v>
      </c>
      <c r="C3613" s="3">
        <v>792</v>
      </c>
      <c r="D3613" s="3" t="s">
        <v>633</v>
      </c>
      <c r="E3613" s="3" t="str">
        <f>_xlfn.XLOOKUP(Tbl_BalanceHistory[[#This Row],[RespAgy]],Tbl_Agencies[Agy Code],Tbl_Agencies[Agy Sort])</f>
        <v>140000</v>
      </c>
      <c r="F3613" s="2" t="str">
        <f>Tbl_BalanceHistory[[#This Row],[RespAgy]]&amp;": "&amp;Tbl_BalanceHistory[[#This Row],[RespAgency]]</f>
        <v>792: Mental Health Treatment Centers</v>
      </c>
      <c r="G3613" s="3">
        <v>705</v>
      </c>
      <c r="H3613" s="3" t="s">
        <v>1288</v>
      </c>
      <c r="I3613" s="3" t="str">
        <f>_xlfn.XLOOKUP(Tbl_BalanceHistory[[#This Row],[AgyCode]],Tbl_Agencies[Agy Code],Tbl_Agencies[Agy Sort])</f>
        <v/>
      </c>
      <c r="J3613" s="2" t="str">
        <f>Tbl_BalanceHistory[[#This Row],[AgyCode]]&amp;": "&amp;Tbl_BalanceHistory[[#This Row],[Agency Name]]</f>
        <v>705: Southwestern Virginia Mental Health Institute</v>
      </c>
      <c r="K3613" s="1">
        <v>2022</v>
      </c>
      <c r="L3613" s="3">
        <v>430</v>
      </c>
      <c r="M3613" s="3" t="s">
        <v>454</v>
      </c>
      <c r="N3613" s="2" t="str">
        <f>Tbl_BalanceHistory[[#This Row],[ProgramCode]]&amp;": "&amp;Tbl_BalanceHistory[[#This Row],[Program Name]]</f>
        <v>430: State Health Services</v>
      </c>
      <c r="O3613" s="3" t="s">
        <v>886</v>
      </c>
      <c r="P3613" s="1" t="str">
        <f>IF(Tbl_BalanceHistory[[#This Row],[FundCode]]="0100","GF",IF(Tbl_BalanceHistory[[#This Row],[FundCode]]="01000","GF","Hi Ed / OCR"))</f>
        <v>GF</v>
      </c>
      <c r="Q3613" s="5">
        <v>31191235</v>
      </c>
      <c r="R3613" s="5">
        <v>30569907</v>
      </c>
      <c r="S3613" s="5">
        <v>621328</v>
      </c>
      <c r="T3613" s="5">
        <v>0</v>
      </c>
      <c r="U3613" s="3"/>
      <c r="V3613" s="5">
        <v>621328</v>
      </c>
      <c r="W3613" s="5"/>
      <c r="X3613" s="5">
        <v>0</v>
      </c>
      <c r="Y3613" s="5">
        <v>621328</v>
      </c>
      <c r="Z3613" s="5">
        <f>Tbl_BalanceHistory[[#This Row],[Discretionary Recommended - Pre 2022]]+Tbl_BalanceHistory[[#This Row],[Discretionary Balance Recommended: Policy]]+Tbl_BalanceHistory[[#This Row],[Discretionary Balance Recommended: Commitments]]</f>
        <v>621328</v>
      </c>
      <c r="AA3613" s="5">
        <f>Tbl_BalanceHistory[[#This Row],[Discretionary Balance]]-Tbl_BalanceHistory[[#This Row],[Discretionary Reappropriation]]</f>
        <v>0</v>
      </c>
      <c r="AB3613" s="2"/>
      <c r="AC3613" s="2"/>
      <c r="AD3613" s="2" t="s">
        <v>2081</v>
      </c>
      <c r="AE3613" s="2"/>
    </row>
    <row r="3614" spans="1:31" ht="45" x14ac:dyDescent="0.25">
      <c r="A3614" s="2" t="s">
        <v>2025</v>
      </c>
      <c r="B3614" s="3">
        <v>9</v>
      </c>
      <c r="C3614" s="3">
        <v>792</v>
      </c>
      <c r="D3614" s="3" t="s">
        <v>633</v>
      </c>
      <c r="E3614" s="3" t="str">
        <f>_xlfn.XLOOKUP(Tbl_BalanceHistory[[#This Row],[RespAgy]],Tbl_Agencies[Agy Code],Tbl_Agencies[Agy Sort])</f>
        <v>140000</v>
      </c>
      <c r="F3614" s="2" t="str">
        <f>Tbl_BalanceHistory[[#This Row],[RespAgy]]&amp;": "&amp;Tbl_BalanceHistory[[#This Row],[RespAgency]]</f>
        <v>792: Mental Health Treatment Centers</v>
      </c>
      <c r="G3614" s="3">
        <v>705</v>
      </c>
      <c r="H3614" s="3" t="s">
        <v>1288</v>
      </c>
      <c r="I3614" s="3" t="str">
        <f>_xlfn.XLOOKUP(Tbl_BalanceHistory[[#This Row],[AgyCode]],Tbl_Agencies[Agy Code],Tbl_Agencies[Agy Sort])</f>
        <v/>
      </c>
      <c r="J3614" s="2" t="str">
        <f>Tbl_BalanceHistory[[#This Row],[AgyCode]]&amp;": "&amp;Tbl_BalanceHistory[[#This Row],[Agency Name]]</f>
        <v>705: Southwestern Virginia Mental Health Institute</v>
      </c>
      <c r="K3614" s="1">
        <v>2014</v>
      </c>
      <c r="L3614" s="3">
        <v>498</v>
      </c>
      <c r="M3614" s="3" t="s">
        <v>639</v>
      </c>
      <c r="N3614" s="2" t="str">
        <f>Tbl_BalanceHistory[[#This Row],[ProgramCode]]&amp;": "&amp;Tbl_BalanceHistory[[#This Row],[Program Name]]</f>
        <v>498: Facility Administrative and Support Services</v>
      </c>
      <c r="O3614" s="3" t="s">
        <v>1730</v>
      </c>
      <c r="P3614" s="1" t="str">
        <f>IF(Tbl_BalanceHistory[[#This Row],[FundCode]]="0100","GF",IF(Tbl_BalanceHistory[[#This Row],[FundCode]]="01000","GF","Hi Ed / OCR"))</f>
        <v>GF</v>
      </c>
      <c r="Q3614" s="5">
        <v>10156558</v>
      </c>
      <c r="R3614" s="5">
        <v>10156355.970000001</v>
      </c>
      <c r="S3614" s="5">
        <v>202</v>
      </c>
      <c r="T3614" s="5">
        <v>0</v>
      </c>
      <c r="U3614" s="3"/>
      <c r="V3614" s="5">
        <v>202</v>
      </c>
      <c r="W3614" s="5">
        <v>0</v>
      </c>
      <c r="X3614" s="5"/>
      <c r="Y3614" s="5"/>
      <c r="Z3614" s="5">
        <f>Tbl_BalanceHistory[[#This Row],[Discretionary Recommended - Pre 2022]]+Tbl_BalanceHistory[[#This Row],[Discretionary Balance Recommended: Policy]]+Tbl_BalanceHistory[[#This Row],[Discretionary Balance Recommended: Commitments]]</f>
        <v>0</v>
      </c>
      <c r="AA3614" s="5">
        <f>Tbl_BalanceHistory[[#This Row],[Discretionary Balance]]-Tbl_BalanceHistory[[#This Row],[Discretionary Reappropriation]]</f>
        <v>202</v>
      </c>
      <c r="AB3614" s="2"/>
      <c r="AC3614" s="2"/>
      <c r="AD3614" s="2"/>
      <c r="AE3614" s="2"/>
    </row>
    <row r="3615" spans="1:31" ht="45" x14ac:dyDescent="0.25">
      <c r="A3615" s="2" t="s">
        <v>2025</v>
      </c>
      <c r="B3615" s="3">
        <v>9</v>
      </c>
      <c r="C3615" s="3">
        <v>792</v>
      </c>
      <c r="D3615" s="3" t="s">
        <v>633</v>
      </c>
      <c r="E3615" s="3" t="str">
        <f>_xlfn.XLOOKUP(Tbl_BalanceHistory[[#This Row],[RespAgy]],Tbl_Agencies[Agy Code],Tbl_Agencies[Agy Sort])</f>
        <v>140000</v>
      </c>
      <c r="F3615" s="2" t="str">
        <f>Tbl_BalanceHistory[[#This Row],[RespAgy]]&amp;": "&amp;Tbl_BalanceHistory[[#This Row],[RespAgency]]</f>
        <v>792: Mental Health Treatment Centers</v>
      </c>
      <c r="G3615" s="3">
        <v>705</v>
      </c>
      <c r="H3615" s="3" t="s">
        <v>1288</v>
      </c>
      <c r="I3615" s="3" t="str">
        <f>_xlfn.XLOOKUP(Tbl_BalanceHistory[[#This Row],[AgyCode]],Tbl_Agencies[Agy Code],Tbl_Agencies[Agy Sort])</f>
        <v/>
      </c>
      <c r="J3615" s="2" t="str">
        <f>Tbl_BalanceHistory[[#This Row],[AgyCode]]&amp;": "&amp;Tbl_BalanceHistory[[#This Row],[Agency Name]]</f>
        <v>705: Southwestern Virginia Mental Health Institute</v>
      </c>
      <c r="K3615" s="1">
        <v>2015</v>
      </c>
      <c r="L3615" s="3">
        <v>498</v>
      </c>
      <c r="M3615" s="3" t="s">
        <v>639</v>
      </c>
      <c r="N3615" s="2" t="str">
        <f>Tbl_BalanceHistory[[#This Row],[ProgramCode]]&amp;": "&amp;Tbl_BalanceHistory[[#This Row],[Program Name]]</f>
        <v>498: Facility Administrative and Support Services</v>
      </c>
      <c r="O3615" s="3" t="s">
        <v>1730</v>
      </c>
      <c r="P3615" s="1" t="str">
        <f>IF(Tbl_BalanceHistory[[#This Row],[FundCode]]="0100","GF",IF(Tbl_BalanceHistory[[#This Row],[FundCode]]="01000","GF","Hi Ed / OCR"))</f>
        <v>GF</v>
      </c>
      <c r="Q3615" s="5">
        <v>9336540</v>
      </c>
      <c r="R3615" s="5">
        <v>9336540</v>
      </c>
      <c r="S3615" s="5">
        <v>0</v>
      </c>
      <c r="T3615" s="5">
        <v>0</v>
      </c>
      <c r="U3615" s="3"/>
      <c r="V3615" s="5">
        <v>0</v>
      </c>
      <c r="W3615" s="5">
        <v>0</v>
      </c>
      <c r="X3615" s="5"/>
      <c r="Y3615" s="5"/>
      <c r="Z3615" s="5">
        <f>Tbl_BalanceHistory[[#This Row],[Discretionary Recommended - Pre 2022]]+Tbl_BalanceHistory[[#This Row],[Discretionary Balance Recommended: Policy]]+Tbl_BalanceHistory[[#This Row],[Discretionary Balance Recommended: Commitments]]</f>
        <v>0</v>
      </c>
      <c r="AA3615" s="5">
        <f>Tbl_BalanceHistory[[#This Row],[Discretionary Balance]]-Tbl_BalanceHistory[[#This Row],[Discretionary Reappropriation]]</f>
        <v>0</v>
      </c>
      <c r="AB3615" s="2"/>
      <c r="AC3615" s="2"/>
      <c r="AD3615" s="2"/>
      <c r="AE3615" s="2"/>
    </row>
    <row r="3616" spans="1:31" ht="45" x14ac:dyDescent="0.25">
      <c r="A3616" s="2" t="s">
        <v>2025</v>
      </c>
      <c r="B3616" s="3">
        <v>9</v>
      </c>
      <c r="C3616" s="3">
        <v>792</v>
      </c>
      <c r="D3616" s="3" t="s">
        <v>633</v>
      </c>
      <c r="E3616" s="3" t="str">
        <f>_xlfn.XLOOKUP(Tbl_BalanceHistory[[#This Row],[RespAgy]],Tbl_Agencies[Agy Code],Tbl_Agencies[Agy Sort])</f>
        <v>140000</v>
      </c>
      <c r="F3616" s="2" t="str">
        <f>Tbl_BalanceHistory[[#This Row],[RespAgy]]&amp;": "&amp;Tbl_BalanceHistory[[#This Row],[RespAgency]]</f>
        <v>792: Mental Health Treatment Centers</v>
      </c>
      <c r="G3616" s="3">
        <v>705</v>
      </c>
      <c r="H3616" s="3" t="s">
        <v>1288</v>
      </c>
      <c r="I3616" s="3" t="str">
        <f>_xlfn.XLOOKUP(Tbl_BalanceHistory[[#This Row],[AgyCode]],Tbl_Agencies[Agy Code],Tbl_Agencies[Agy Sort])</f>
        <v/>
      </c>
      <c r="J3616" s="2" t="str">
        <f>Tbl_BalanceHistory[[#This Row],[AgyCode]]&amp;": "&amp;Tbl_BalanceHistory[[#This Row],[Agency Name]]</f>
        <v>705: Southwestern Virginia Mental Health Institute</v>
      </c>
      <c r="K3616" s="1">
        <v>2016</v>
      </c>
      <c r="L3616" s="3">
        <v>498</v>
      </c>
      <c r="M3616" s="3" t="s">
        <v>639</v>
      </c>
      <c r="N3616" s="2" t="str">
        <f>Tbl_BalanceHistory[[#This Row],[ProgramCode]]&amp;": "&amp;Tbl_BalanceHistory[[#This Row],[Program Name]]</f>
        <v>498: Facility Administrative and Support Services</v>
      </c>
      <c r="O3616" s="3" t="s">
        <v>1730</v>
      </c>
      <c r="P3616" s="1" t="str">
        <f>IF(Tbl_BalanceHistory[[#This Row],[FundCode]]="0100","GF",IF(Tbl_BalanceHistory[[#This Row],[FundCode]]="01000","GF","Hi Ed / OCR"))</f>
        <v>GF</v>
      </c>
      <c r="Q3616" s="5">
        <v>11101977</v>
      </c>
      <c r="R3616" s="5">
        <v>11101977</v>
      </c>
      <c r="S3616" s="5">
        <v>0</v>
      </c>
      <c r="T3616" s="5">
        <v>0</v>
      </c>
      <c r="U3616" s="3"/>
      <c r="V3616" s="5">
        <v>0</v>
      </c>
      <c r="W3616" s="5">
        <v>0</v>
      </c>
      <c r="X3616" s="5"/>
      <c r="Y3616" s="5"/>
      <c r="Z3616" s="5">
        <f>Tbl_BalanceHistory[[#This Row],[Discretionary Recommended - Pre 2022]]+Tbl_BalanceHistory[[#This Row],[Discretionary Balance Recommended: Policy]]+Tbl_BalanceHistory[[#This Row],[Discretionary Balance Recommended: Commitments]]</f>
        <v>0</v>
      </c>
      <c r="AA3616" s="5">
        <f>Tbl_BalanceHistory[[#This Row],[Discretionary Balance]]-Tbl_BalanceHistory[[#This Row],[Discretionary Reappropriation]]</f>
        <v>0</v>
      </c>
      <c r="AB3616" s="2"/>
      <c r="AC3616" s="2"/>
      <c r="AD3616" s="2"/>
      <c r="AE3616" s="2"/>
    </row>
    <row r="3617" spans="1:31" ht="45" x14ac:dyDescent="0.25">
      <c r="A3617" s="2" t="s">
        <v>2025</v>
      </c>
      <c r="B3617" s="3">
        <v>9</v>
      </c>
      <c r="C3617" s="3">
        <v>792</v>
      </c>
      <c r="D3617" s="3" t="s">
        <v>633</v>
      </c>
      <c r="E3617" s="3" t="str">
        <f>_xlfn.XLOOKUP(Tbl_BalanceHistory[[#This Row],[RespAgy]],Tbl_Agencies[Agy Code],Tbl_Agencies[Agy Sort])</f>
        <v>140000</v>
      </c>
      <c r="F3617" s="2" t="str">
        <f>Tbl_BalanceHistory[[#This Row],[RespAgy]]&amp;": "&amp;Tbl_BalanceHistory[[#This Row],[RespAgency]]</f>
        <v>792: Mental Health Treatment Centers</v>
      </c>
      <c r="G3617" s="3">
        <v>705</v>
      </c>
      <c r="H3617" s="3" t="s">
        <v>1288</v>
      </c>
      <c r="I3617" s="3" t="str">
        <f>_xlfn.XLOOKUP(Tbl_BalanceHistory[[#This Row],[AgyCode]],Tbl_Agencies[Agy Code],Tbl_Agencies[Agy Sort])</f>
        <v/>
      </c>
      <c r="J3617" s="2" t="str">
        <f>Tbl_BalanceHistory[[#This Row],[AgyCode]]&amp;": "&amp;Tbl_BalanceHistory[[#This Row],[Agency Name]]</f>
        <v>705: Southwestern Virginia Mental Health Institute</v>
      </c>
      <c r="K3617" s="1">
        <v>2017</v>
      </c>
      <c r="L3617" s="3">
        <v>498</v>
      </c>
      <c r="M3617" s="3" t="s">
        <v>639</v>
      </c>
      <c r="N3617" s="2" t="str">
        <f>Tbl_BalanceHistory[[#This Row],[ProgramCode]]&amp;": "&amp;Tbl_BalanceHistory[[#This Row],[Program Name]]</f>
        <v>498: Facility Administrative and Support Services</v>
      </c>
      <c r="O3617" s="3" t="s">
        <v>886</v>
      </c>
      <c r="P3617" s="1" t="str">
        <f>IF(Tbl_BalanceHistory[[#This Row],[FundCode]]="0100","GF",IF(Tbl_BalanceHistory[[#This Row],[FundCode]]="01000","GF","Hi Ed / OCR"))</f>
        <v>GF</v>
      </c>
      <c r="Q3617" s="5">
        <v>11239445</v>
      </c>
      <c r="R3617" s="5">
        <v>11239445</v>
      </c>
      <c r="S3617" s="5">
        <v>0</v>
      </c>
      <c r="T3617" s="5">
        <v>0</v>
      </c>
      <c r="U3617" s="3"/>
      <c r="V3617" s="5">
        <v>0</v>
      </c>
      <c r="W3617" s="5">
        <v>0</v>
      </c>
      <c r="X3617" s="5"/>
      <c r="Y3617" s="5"/>
      <c r="Z3617" s="5">
        <f>Tbl_BalanceHistory[[#This Row],[Discretionary Recommended - Pre 2022]]+Tbl_BalanceHistory[[#This Row],[Discretionary Balance Recommended: Policy]]+Tbl_BalanceHistory[[#This Row],[Discretionary Balance Recommended: Commitments]]</f>
        <v>0</v>
      </c>
      <c r="AA3617" s="5">
        <f>Tbl_BalanceHistory[[#This Row],[Discretionary Balance]]-Tbl_BalanceHistory[[#This Row],[Discretionary Reappropriation]]</f>
        <v>0</v>
      </c>
      <c r="AB3617" s="2"/>
      <c r="AC3617" s="2"/>
      <c r="AD3617" s="2"/>
      <c r="AE3617" s="2"/>
    </row>
    <row r="3618" spans="1:31" ht="45" x14ac:dyDescent="0.25">
      <c r="A3618" s="2" t="s">
        <v>2025</v>
      </c>
      <c r="B3618" s="3">
        <v>9</v>
      </c>
      <c r="C3618" s="3">
        <v>792</v>
      </c>
      <c r="D3618" s="3" t="s">
        <v>633</v>
      </c>
      <c r="E3618" s="3" t="str">
        <f>_xlfn.XLOOKUP(Tbl_BalanceHistory[[#This Row],[RespAgy]],Tbl_Agencies[Agy Code],Tbl_Agencies[Agy Sort])</f>
        <v>140000</v>
      </c>
      <c r="F3618" s="2" t="str">
        <f>Tbl_BalanceHistory[[#This Row],[RespAgy]]&amp;": "&amp;Tbl_BalanceHistory[[#This Row],[RespAgency]]</f>
        <v>792: Mental Health Treatment Centers</v>
      </c>
      <c r="G3618" s="3">
        <v>705</v>
      </c>
      <c r="H3618" s="3" t="s">
        <v>1288</v>
      </c>
      <c r="I3618" s="3" t="str">
        <f>_xlfn.XLOOKUP(Tbl_BalanceHistory[[#This Row],[AgyCode]],Tbl_Agencies[Agy Code],Tbl_Agencies[Agy Sort])</f>
        <v/>
      </c>
      <c r="J3618" s="2" t="str">
        <f>Tbl_BalanceHistory[[#This Row],[AgyCode]]&amp;": "&amp;Tbl_BalanceHistory[[#This Row],[Agency Name]]</f>
        <v>705: Southwestern Virginia Mental Health Institute</v>
      </c>
      <c r="K3618" s="1">
        <v>2018</v>
      </c>
      <c r="L3618" s="3">
        <v>498</v>
      </c>
      <c r="M3618" s="3" t="s">
        <v>639</v>
      </c>
      <c r="N3618" s="2" t="str">
        <f>Tbl_BalanceHistory[[#This Row],[ProgramCode]]&amp;": "&amp;Tbl_BalanceHistory[[#This Row],[Program Name]]</f>
        <v>498: Facility Administrative and Support Services</v>
      </c>
      <c r="O3618" s="3" t="s">
        <v>886</v>
      </c>
      <c r="P3618" s="1" t="str">
        <f>IF(Tbl_BalanceHistory[[#This Row],[FundCode]]="0100","GF",IF(Tbl_BalanceHistory[[#This Row],[FundCode]]="01000","GF","Hi Ed / OCR"))</f>
        <v>GF</v>
      </c>
      <c r="Q3618" s="5">
        <v>11825355</v>
      </c>
      <c r="R3618" s="5">
        <v>11825355</v>
      </c>
      <c r="S3618" s="5">
        <v>0</v>
      </c>
      <c r="T3618" s="5">
        <v>0</v>
      </c>
      <c r="U3618" s="3"/>
      <c r="V3618" s="5">
        <v>0</v>
      </c>
      <c r="W3618" s="5">
        <v>0</v>
      </c>
      <c r="X3618" s="5"/>
      <c r="Y3618" s="5"/>
      <c r="Z3618" s="5">
        <f>Tbl_BalanceHistory[[#This Row],[Discretionary Recommended - Pre 2022]]+Tbl_BalanceHistory[[#This Row],[Discretionary Balance Recommended: Policy]]+Tbl_BalanceHistory[[#This Row],[Discretionary Balance Recommended: Commitments]]</f>
        <v>0</v>
      </c>
      <c r="AA3618" s="5">
        <f>Tbl_BalanceHistory[[#This Row],[Discretionary Balance]]-Tbl_BalanceHistory[[#This Row],[Discretionary Reappropriation]]</f>
        <v>0</v>
      </c>
      <c r="AB3618" s="2"/>
      <c r="AC3618" s="2"/>
      <c r="AD3618" s="2"/>
      <c r="AE3618" s="2"/>
    </row>
    <row r="3619" spans="1:31" ht="45" x14ac:dyDescent="0.25">
      <c r="A3619" s="2" t="s">
        <v>2025</v>
      </c>
      <c r="B3619" s="3">
        <v>9</v>
      </c>
      <c r="C3619" s="3">
        <v>792</v>
      </c>
      <c r="D3619" s="3" t="s">
        <v>633</v>
      </c>
      <c r="E3619" s="3" t="str">
        <f>_xlfn.XLOOKUP(Tbl_BalanceHistory[[#This Row],[RespAgy]],Tbl_Agencies[Agy Code],Tbl_Agencies[Agy Sort])</f>
        <v>140000</v>
      </c>
      <c r="F3619" s="2" t="str">
        <f>Tbl_BalanceHistory[[#This Row],[RespAgy]]&amp;": "&amp;Tbl_BalanceHistory[[#This Row],[RespAgency]]</f>
        <v>792: Mental Health Treatment Centers</v>
      </c>
      <c r="G3619" s="3">
        <v>705</v>
      </c>
      <c r="H3619" s="3" t="s">
        <v>1288</v>
      </c>
      <c r="I3619" s="3" t="str">
        <f>_xlfn.XLOOKUP(Tbl_BalanceHistory[[#This Row],[AgyCode]],Tbl_Agencies[Agy Code],Tbl_Agencies[Agy Sort])</f>
        <v/>
      </c>
      <c r="J3619" s="2" t="str">
        <f>Tbl_BalanceHistory[[#This Row],[AgyCode]]&amp;": "&amp;Tbl_BalanceHistory[[#This Row],[Agency Name]]</f>
        <v>705: Southwestern Virginia Mental Health Institute</v>
      </c>
      <c r="K3619" s="1">
        <v>2019</v>
      </c>
      <c r="L3619" s="3">
        <v>498</v>
      </c>
      <c r="M3619" s="3" t="s">
        <v>639</v>
      </c>
      <c r="N3619" s="2" t="str">
        <f>Tbl_BalanceHistory[[#This Row],[ProgramCode]]&amp;": "&amp;Tbl_BalanceHistory[[#This Row],[Program Name]]</f>
        <v>498: Facility Administrative and Support Services</v>
      </c>
      <c r="O3619" s="3" t="s">
        <v>886</v>
      </c>
      <c r="P3619" s="1" t="str">
        <f>IF(Tbl_BalanceHistory[[#This Row],[FundCode]]="0100","GF",IF(Tbl_BalanceHistory[[#This Row],[FundCode]]="01000","GF","Hi Ed / OCR"))</f>
        <v>GF</v>
      </c>
      <c r="Q3619" s="5">
        <v>11184557</v>
      </c>
      <c r="R3619" s="5">
        <v>11184557</v>
      </c>
      <c r="S3619" s="5">
        <v>0</v>
      </c>
      <c r="T3619" s="5">
        <v>0</v>
      </c>
      <c r="U3619" s="3"/>
      <c r="V3619" s="5">
        <v>0</v>
      </c>
      <c r="W3619" s="5">
        <v>0</v>
      </c>
      <c r="X3619" s="5"/>
      <c r="Y3619" s="5"/>
      <c r="Z3619" s="5">
        <f>Tbl_BalanceHistory[[#This Row],[Discretionary Recommended - Pre 2022]]+Tbl_BalanceHistory[[#This Row],[Discretionary Balance Recommended: Policy]]+Tbl_BalanceHistory[[#This Row],[Discretionary Balance Recommended: Commitments]]</f>
        <v>0</v>
      </c>
      <c r="AA3619" s="5">
        <f>Tbl_BalanceHistory[[#This Row],[Discretionary Balance]]-Tbl_BalanceHistory[[#This Row],[Discretionary Reappropriation]]</f>
        <v>0</v>
      </c>
      <c r="AB3619" s="2"/>
      <c r="AC3619" s="2"/>
      <c r="AD3619" s="2"/>
      <c r="AE3619" s="2"/>
    </row>
    <row r="3620" spans="1:31" ht="45" x14ac:dyDescent="0.25">
      <c r="A3620" s="2" t="s">
        <v>577</v>
      </c>
      <c r="B3620" s="3">
        <v>9</v>
      </c>
      <c r="C3620" s="3">
        <v>792</v>
      </c>
      <c r="D3620" s="3" t="s">
        <v>633</v>
      </c>
      <c r="E3620" s="3" t="str">
        <f>_xlfn.XLOOKUP(Tbl_BalanceHistory[[#This Row],[RespAgy]],Tbl_Agencies[Agy Code],Tbl_Agencies[Agy Sort])</f>
        <v>140000</v>
      </c>
      <c r="F3620" s="2" t="str">
        <f>Tbl_BalanceHistory[[#This Row],[RespAgy]]&amp;": "&amp;Tbl_BalanceHistory[[#This Row],[RespAgency]]</f>
        <v>792: Mental Health Treatment Centers</v>
      </c>
      <c r="G3620" s="3">
        <v>705</v>
      </c>
      <c r="H3620" s="3" t="s">
        <v>1288</v>
      </c>
      <c r="I3620" s="3" t="str">
        <f>_xlfn.XLOOKUP(Tbl_BalanceHistory[[#This Row],[AgyCode]],Tbl_Agencies[Agy Code],Tbl_Agencies[Agy Sort])</f>
        <v/>
      </c>
      <c r="J3620" s="2" t="str">
        <f>Tbl_BalanceHistory[[#This Row],[AgyCode]]&amp;": "&amp;Tbl_BalanceHistory[[#This Row],[Agency Name]]</f>
        <v>705: Southwestern Virginia Mental Health Institute</v>
      </c>
      <c r="K3620" s="1">
        <v>2020</v>
      </c>
      <c r="L3620" s="3">
        <v>498</v>
      </c>
      <c r="M3620" s="3" t="s">
        <v>639</v>
      </c>
      <c r="N3620" s="2" t="str">
        <f>Tbl_BalanceHistory[[#This Row],[ProgramCode]]&amp;": "&amp;Tbl_BalanceHistory[[#This Row],[Program Name]]</f>
        <v>498: Facility Administrative and Support Services</v>
      </c>
      <c r="O3620" s="3" t="s">
        <v>886</v>
      </c>
      <c r="P3620" s="1" t="str">
        <f>IF(Tbl_BalanceHistory[[#This Row],[FundCode]]="0100","GF",IF(Tbl_BalanceHistory[[#This Row],[FundCode]]="01000","GF","Hi Ed / OCR"))</f>
        <v>GF</v>
      </c>
      <c r="Q3620" s="5">
        <v>6459631</v>
      </c>
      <c r="R3620" s="5">
        <v>6459631</v>
      </c>
      <c r="S3620" s="5">
        <v>0</v>
      </c>
      <c r="T3620" s="5">
        <v>0</v>
      </c>
      <c r="U3620" s="3"/>
      <c r="V3620" s="5">
        <v>0</v>
      </c>
      <c r="W3620" s="5">
        <v>0</v>
      </c>
      <c r="X3620" s="5"/>
      <c r="Y3620" s="5"/>
      <c r="Z3620" s="5">
        <f>Tbl_BalanceHistory[[#This Row],[Discretionary Recommended - Pre 2022]]+Tbl_BalanceHistory[[#This Row],[Discretionary Balance Recommended: Policy]]+Tbl_BalanceHistory[[#This Row],[Discretionary Balance Recommended: Commitments]]</f>
        <v>0</v>
      </c>
      <c r="AA3620" s="5">
        <f>Tbl_BalanceHistory[[#This Row],[Discretionary Balance]]-Tbl_BalanceHistory[[#This Row],[Discretionary Reappropriation]]</f>
        <v>0</v>
      </c>
      <c r="AB3620" s="2"/>
      <c r="AC3620" s="2"/>
      <c r="AD3620" s="2"/>
      <c r="AE3620" s="2"/>
    </row>
    <row r="3621" spans="1:31" ht="45" x14ac:dyDescent="0.25">
      <c r="A3621" s="2" t="s">
        <v>577</v>
      </c>
      <c r="B3621" s="3">
        <v>9</v>
      </c>
      <c r="C3621" s="3">
        <v>792</v>
      </c>
      <c r="D3621" s="3" t="s">
        <v>633</v>
      </c>
      <c r="E3621" s="3" t="str">
        <f>_xlfn.XLOOKUP(Tbl_BalanceHistory[[#This Row],[RespAgy]],Tbl_Agencies[Agy Code],Tbl_Agencies[Agy Sort])</f>
        <v>140000</v>
      </c>
      <c r="F3621" s="2" t="str">
        <f>Tbl_BalanceHistory[[#This Row],[RespAgy]]&amp;": "&amp;Tbl_BalanceHistory[[#This Row],[RespAgency]]</f>
        <v>792: Mental Health Treatment Centers</v>
      </c>
      <c r="G3621" s="3">
        <v>705</v>
      </c>
      <c r="H3621" s="3" t="s">
        <v>1288</v>
      </c>
      <c r="I3621" s="3" t="str">
        <f>_xlfn.XLOOKUP(Tbl_BalanceHistory[[#This Row],[AgyCode]],Tbl_Agencies[Agy Code],Tbl_Agencies[Agy Sort])</f>
        <v/>
      </c>
      <c r="J3621" s="2" t="str">
        <f>Tbl_BalanceHistory[[#This Row],[AgyCode]]&amp;": "&amp;Tbl_BalanceHistory[[#This Row],[Agency Name]]</f>
        <v>705: Southwestern Virginia Mental Health Institute</v>
      </c>
      <c r="K3621" s="1">
        <v>2021</v>
      </c>
      <c r="L3621" s="3">
        <v>498</v>
      </c>
      <c r="M3621" s="3" t="s">
        <v>639</v>
      </c>
      <c r="N3621" s="2" t="str">
        <f>Tbl_BalanceHistory[[#This Row],[ProgramCode]]&amp;": "&amp;Tbl_BalanceHistory[[#This Row],[Program Name]]</f>
        <v>498: Facility Administrative and Support Services</v>
      </c>
      <c r="O3621" s="3" t="s">
        <v>886</v>
      </c>
      <c r="P3621" s="1" t="str">
        <f>IF(Tbl_BalanceHistory[[#This Row],[FundCode]]="0100","GF",IF(Tbl_BalanceHistory[[#This Row],[FundCode]]="01000","GF","Hi Ed / OCR"))</f>
        <v>GF</v>
      </c>
      <c r="Q3621" s="5">
        <v>6293626.2999999998</v>
      </c>
      <c r="R3621" s="5">
        <v>6293626.2999999998</v>
      </c>
      <c r="S3621" s="5">
        <v>0</v>
      </c>
      <c r="T3621" s="5">
        <v>0</v>
      </c>
      <c r="U3621" s="3"/>
      <c r="V3621" s="5">
        <v>0</v>
      </c>
      <c r="W3621" s="5">
        <v>0</v>
      </c>
      <c r="X3621" s="5"/>
      <c r="Y3621" s="5"/>
      <c r="Z3621" s="5">
        <f>Tbl_BalanceHistory[[#This Row],[Discretionary Recommended - Pre 2022]]+Tbl_BalanceHistory[[#This Row],[Discretionary Balance Recommended: Policy]]+Tbl_BalanceHistory[[#This Row],[Discretionary Balance Recommended: Commitments]]</f>
        <v>0</v>
      </c>
      <c r="AA3621" s="5">
        <f>Tbl_BalanceHistory[[#This Row],[Discretionary Balance]]-Tbl_BalanceHistory[[#This Row],[Discretionary Reappropriation]]</f>
        <v>0</v>
      </c>
      <c r="AB3621" s="2"/>
      <c r="AC3621" s="2"/>
      <c r="AD3621" s="2"/>
      <c r="AE3621" s="2"/>
    </row>
    <row r="3622" spans="1:31" ht="45" x14ac:dyDescent="0.25">
      <c r="A3622" s="2" t="s">
        <v>577</v>
      </c>
      <c r="B3622" s="3">
        <v>9</v>
      </c>
      <c r="C3622" s="3">
        <v>792</v>
      </c>
      <c r="D3622" s="3" t="s">
        <v>633</v>
      </c>
      <c r="E3622" s="3" t="str">
        <f>_xlfn.XLOOKUP(Tbl_BalanceHistory[[#This Row],[RespAgy]],Tbl_Agencies[Agy Code],Tbl_Agencies[Agy Sort])</f>
        <v>140000</v>
      </c>
      <c r="F3622" s="2" t="str">
        <f>Tbl_BalanceHistory[[#This Row],[RespAgy]]&amp;": "&amp;Tbl_BalanceHistory[[#This Row],[RespAgency]]</f>
        <v>792: Mental Health Treatment Centers</v>
      </c>
      <c r="G3622" s="3">
        <v>705</v>
      </c>
      <c r="H3622" s="3" t="s">
        <v>1288</v>
      </c>
      <c r="I3622" s="3" t="str">
        <f>_xlfn.XLOOKUP(Tbl_BalanceHistory[[#This Row],[AgyCode]],Tbl_Agencies[Agy Code],Tbl_Agencies[Agy Sort])</f>
        <v/>
      </c>
      <c r="J3622" s="2" t="str">
        <f>Tbl_BalanceHistory[[#This Row],[AgyCode]]&amp;": "&amp;Tbl_BalanceHistory[[#This Row],[Agency Name]]</f>
        <v>705: Southwestern Virginia Mental Health Institute</v>
      </c>
      <c r="K3622" s="1">
        <v>2022</v>
      </c>
      <c r="L3622" s="3">
        <v>498</v>
      </c>
      <c r="M3622" s="3" t="s">
        <v>639</v>
      </c>
      <c r="N3622" s="2" t="str">
        <f>Tbl_BalanceHistory[[#This Row],[ProgramCode]]&amp;": "&amp;Tbl_BalanceHistory[[#This Row],[Program Name]]</f>
        <v>498: Facility Administrative and Support Services</v>
      </c>
      <c r="O3622" s="3" t="s">
        <v>886</v>
      </c>
      <c r="P3622" s="1" t="str">
        <f>IF(Tbl_BalanceHistory[[#This Row],[FundCode]]="0100","GF",IF(Tbl_BalanceHistory[[#This Row],[FundCode]]="01000","GF","Hi Ed / OCR"))</f>
        <v>GF</v>
      </c>
      <c r="Q3622" s="5">
        <v>9116059</v>
      </c>
      <c r="R3622" s="5">
        <v>9116059</v>
      </c>
      <c r="S3622" s="5">
        <v>0</v>
      </c>
      <c r="T3622" s="5">
        <v>0</v>
      </c>
      <c r="U3622" s="3"/>
      <c r="V3622" s="5">
        <v>0</v>
      </c>
      <c r="W3622" s="5"/>
      <c r="X3622" s="5">
        <v>0</v>
      </c>
      <c r="Y3622" s="5">
        <v>0</v>
      </c>
      <c r="Z3622" s="5">
        <f>Tbl_BalanceHistory[[#This Row],[Discretionary Recommended - Pre 2022]]+Tbl_BalanceHistory[[#This Row],[Discretionary Balance Recommended: Policy]]+Tbl_BalanceHistory[[#This Row],[Discretionary Balance Recommended: Commitments]]</f>
        <v>0</v>
      </c>
      <c r="AA3622" s="5">
        <f>Tbl_BalanceHistory[[#This Row],[Discretionary Balance]]-Tbl_BalanceHistory[[#This Row],[Discretionary Reappropriation]]</f>
        <v>0</v>
      </c>
      <c r="AB3622" s="2"/>
      <c r="AC3622" s="2"/>
      <c r="AD3622" s="2"/>
      <c r="AE3622" s="2"/>
    </row>
    <row r="3623" spans="1:31" ht="45" x14ac:dyDescent="0.25">
      <c r="A3623" s="2" t="s">
        <v>2025</v>
      </c>
      <c r="B3623" s="3">
        <v>9</v>
      </c>
      <c r="C3623" s="3">
        <v>792</v>
      </c>
      <c r="D3623" s="3" t="s">
        <v>633</v>
      </c>
      <c r="E3623" s="3" t="str">
        <f>_xlfn.XLOOKUP(Tbl_BalanceHistory[[#This Row],[RespAgy]],Tbl_Agencies[Agy Code],Tbl_Agencies[Agy Sort])</f>
        <v>140000</v>
      </c>
      <c r="F3623" s="2" t="str">
        <f>Tbl_BalanceHistory[[#This Row],[RespAgy]]&amp;": "&amp;Tbl_BalanceHistory[[#This Row],[RespAgency]]</f>
        <v>792: Mental Health Treatment Centers</v>
      </c>
      <c r="G3623" s="3">
        <v>706</v>
      </c>
      <c r="H3623" s="3" t="s">
        <v>1290</v>
      </c>
      <c r="I3623" s="3" t="str">
        <f>_xlfn.XLOOKUP(Tbl_BalanceHistory[[#This Row],[AgyCode]],Tbl_Agencies[Agy Code],Tbl_Agencies[Agy Sort])</f>
        <v/>
      </c>
      <c r="J3623" s="2" t="str">
        <f>Tbl_BalanceHistory[[#This Row],[AgyCode]]&amp;": "&amp;Tbl_BalanceHistory[[#This Row],[Agency Name]]</f>
        <v>706: Western State Hospital</v>
      </c>
      <c r="K3623" s="1">
        <v>2014</v>
      </c>
      <c r="L3623" s="3">
        <v>421</v>
      </c>
      <c r="M3623" s="3" t="s">
        <v>637</v>
      </c>
      <c r="N3623" s="2" t="str">
        <f>Tbl_BalanceHistory[[#This Row],[ProgramCode]]&amp;": "&amp;Tbl_BalanceHistory[[#This Row],[Program Name]]</f>
        <v>421: Pharmacy Services</v>
      </c>
      <c r="O3623" s="3" t="s">
        <v>1730</v>
      </c>
      <c r="P3623" s="1" t="str">
        <f>IF(Tbl_BalanceHistory[[#This Row],[FundCode]]="0100","GF",IF(Tbl_BalanceHistory[[#This Row],[FundCode]]="01000","GF","Hi Ed / OCR"))</f>
        <v>GF</v>
      </c>
      <c r="Q3623" s="5">
        <v>1753258</v>
      </c>
      <c r="R3623" s="5">
        <v>1753258</v>
      </c>
      <c r="S3623" s="5">
        <v>0</v>
      </c>
      <c r="T3623" s="5">
        <v>0</v>
      </c>
      <c r="U3623" s="3"/>
      <c r="V3623" s="5">
        <v>0</v>
      </c>
      <c r="W3623" s="5">
        <v>0</v>
      </c>
      <c r="X3623" s="5"/>
      <c r="Y3623" s="5"/>
      <c r="Z3623" s="5">
        <f>Tbl_BalanceHistory[[#This Row],[Discretionary Recommended - Pre 2022]]+Tbl_BalanceHistory[[#This Row],[Discretionary Balance Recommended: Policy]]+Tbl_BalanceHistory[[#This Row],[Discretionary Balance Recommended: Commitments]]</f>
        <v>0</v>
      </c>
      <c r="AA3623" s="5">
        <f>Tbl_BalanceHistory[[#This Row],[Discretionary Balance]]-Tbl_BalanceHistory[[#This Row],[Discretionary Reappropriation]]</f>
        <v>0</v>
      </c>
      <c r="AB3623" s="2"/>
      <c r="AC3623" s="2"/>
      <c r="AD3623" s="2"/>
      <c r="AE3623" s="2"/>
    </row>
    <row r="3624" spans="1:31" ht="45" x14ac:dyDescent="0.25">
      <c r="A3624" s="2" t="s">
        <v>2025</v>
      </c>
      <c r="B3624" s="3">
        <v>9</v>
      </c>
      <c r="C3624" s="3">
        <v>792</v>
      </c>
      <c r="D3624" s="3" t="s">
        <v>633</v>
      </c>
      <c r="E3624" s="3" t="str">
        <f>_xlfn.XLOOKUP(Tbl_BalanceHistory[[#This Row],[RespAgy]],Tbl_Agencies[Agy Code],Tbl_Agencies[Agy Sort])</f>
        <v>140000</v>
      </c>
      <c r="F3624" s="2" t="str">
        <f>Tbl_BalanceHistory[[#This Row],[RespAgy]]&amp;": "&amp;Tbl_BalanceHistory[[#This Row],[RespAgency]]</f>
        <v>792: Mental Health Treatment Centers</v>
      </c>
      <c r="G3624" s="3">
        <v>706</v>
      </c>
      <c r="H3624" s="3" t="s">
        <v>1290</v>
      </c>
      <c r="I3624" s="3" t="str">
        <f>_xlfn.XLOOKUP(Tbl_BalanceHistory[[#This Row],[AgyCode]],Tbl_Agencies[Agy Code],Tbl_Agencies[Agy Sort])</f>
        <v/>
      </c>
      <c r="J3624" s="2" t="str">
        <f>Tbl_BalanceHistory[[#This Row],[AgyCode]]&amp;": "&amp;Tbl_BalanceHistory[[#This Row],[Agency Name]]</f>
        <v>706: Western State Hospital</v>
      </c>
      <c r="K3624" s="1">
        <v>2015</v>
      </c>
      <c r="L3624" s="3">
        <v>421</v>
      </c>
      <c r="M3624" s="3" t="s">
        <v>637</v>
      </c>
      <c r="N3624" s="2" t="str">
        <f>Tbl_BalanceHistory[[#This Row],[ProgramCode]]&amp;": "&amp;Tbl_BalanceHistory[[#This Row],[Program Name]]</f>
        <v>421: Pharmacy Services</v>
      </c>
      <c r="O3624" s="3" t="s">
        <v>1730</v>
      </c>
      <c r="P3624" s="1" t="str">
        <f>IF(Tbl_BalanceHistory[[#This Row],[FundCode]]="0100","GF",IF(Tbl_BalanceHistory[[#This Row],[FundCode]]="01000","GF","Hi Ed / OCR"))</f>
        <v>GF</v>
      </c>
      <c r="Q3624" s="5">
        <v>2271483</v>
      </c>
      <c r="R3624" s="5">
        <v>2271483</v>
      </c>
      <c r="S3624" s="5">
        <v>0</v>
      </c>
      <c r="T3624" s="5">
        <v>0</v>
      </c>
      <c r="U3624" s="3"/>
      <c r="V3624" s="5">
        <v>0</v>
      </c>
      <c r="W3624" s="5">
        <v>0</v>
      </c>
      <c r="X3624" s="5"/>
      <c r="Y3624" s="5"/>
      <c r="Z3624" s="5">
        <f>Tbl_BalanceHistory[[#This Row],[Discretionary Recommended - Pre 2022]]+Tbl_BalanceHistory[[#This Row],[Discretionary Balance Recommended: Policy]]+Tbl_BalanceHistory[[#This Row],[Discretionary Balance Recommended: Commitments]]</f>
        <v>0</v>
      </c>
      <c r="AA3624" s="5">
        <f>Tbl_BalanceHistory[[#This Row],[Discretionary Balance]]-Tbl_BalanceHistory[[#This Row],[Discretionary Reappropriation]]</f>
        <v>0</v>
      </c>
      <c r="AB3624" s="2"/>
      <c r="AC3624" s="2"/>
      <c r="AD3624" s="2"/>
      <c r="AE3624" s="2"/>
    </row>
    <row r="3625" spans="1:31" ht="45" x14ac:dyDescent="0.25">
      <c r="A3625" s="2" t="s">
        <v>2025</v>
      </c>
      <c r="B3625" s="3">
        <v>9</v>
      </c>
      <c r="C3625" s="3">
        <v>792</v>
      </c>
      <c r="D3625" s="3" t="s">
        <v>633</v>
      </c>
      <c r="E3625" s="3" t="str">
        <f>_xlfn.XLOOKUP(Tbl_BalanceHistory[[#This Row],[RespAgy]],Tbl_Agencies[Agy Code],Tbl_Agencies[Agy Sort])</f>
        <v>140000</v>
      </c>
      <c r="F3625" s="2" t="str">
        <f>Tbl_BalanceHistory[[#This Row],[RespAgy]]&amp;": "&amp;Tbl_BalanceHistory[[#This Row],[RespAgency]]</f>
        <v>792: Mental Health Treatment Centers</v>
      </c>
      <c r="G3625" s="3">
        <v>706</v>
      </c>
      <c r="H3625" s="3" t="s">
        <v>1290</v>
      </c>
      <c r="I3625" s="3" t="str">
        <f>_xlfn.XLOOKUP(Tbl_BalanceHistory[[#This Row],[AgyCode]],Tbl_Agencies[Agy Code],Tbl_Agencies[Agy Sort])</f>
        <v/>
      </c>
      <c r="J3625" s="2" t="str">
        <f>Tbl_BalanceHistory[[#This Row],[AgyCode]]&amp;": "&amp;Tbl_BalanceHistory[[#This Row],[Agency Name]]</f>
        <v>706: Western State Hospital</v>
      </c>
      <c r="K3625" s="1">
        <v>2016</v>
      </c>
      <c r="L3625" s="3">
        <v>421</v>
      </c>
      <c r="M3625" s="3" t="s">
        <v>637</v>
      </c>
      <c r="N3625" s="2" t="str">
        <f>Tbl_BalanceHistory[[#This Row],[ProgramCode]]&amp;": "&amp;Tbl_BalanceHistory[[#This Row],[Program Name]]</f>
        <v>421: Pharmacy Services</v>
      </c>
      <c r="O3625" s="3" t="s">
        <v>1730</v>
      </c>
      <c r="P3625" s="1" t="str">
        <f>IF(Tbl_BalanceHistory[[#This Row],[FundCode]]="0100","GF",IF(Tbl_BalanceHistory[[#This Row],[FundCode]]="01000","GF","Hi Ed / OCR"))</f>
        <v>GF</v>
      </c>
      <c r="Q3625" s="5">
        <v>250000</v>
      </c>
      <c r="R3625" s="5">
        <v>250000</v>
      </c>
      <c r="S3625" s="5">
        <v>0</v>
      </c>
      <c r="T3625" s="5">
        <v>0</v>
      </c>
      <c r="U3625" s="3"/>
      <c r="V3625" s="5">
        <v>0</v>
      </c>
      <c r="W3625" s="5">
        <v>0</v>
      </c>
      <c r="X3625" s="5"/>
      <c r="Y3625" s="5"/>
      <c r="Z3625" s="5">
        <f>Tbl_BalanceHistory[[#This Row],[Discretionary Recommended - Pre 2022]]+Tbl_BalanceHistory[[#This Row],[Discretionary Balance Recommended: Policy]]+Tbl_BalanceHistory[[#This Row],[Discretionary Balance Recommended: Commitments]]</f>
        <v>0</v>
      </c>
      <c r="AA3625" s="5">
        <f>Tbl_BalanceHistory[[#This Row],[Discretionary Balance]]-Tbl_BalanceHistory[[#This Row],[Discretionary Reappropriation]]</f>
        <v>0</v>
      </c>
      <c r="AB3625" s="2"/>
      <c r="AC3625" s="2"/>
      <c r="AD3625" s="2"/>
      <c r="AE3625" s="2"/>
    </row>
    <row r="3626" spans="1:31" ht="45" x14ac:dyDescent="0.25">
      <c r="A3626" s="2" t="s">
        <v>2025</v>
      </c>
      <c r="B3626" s="3">
        <v>9</v>
      </c>
      <c r="C3626" s="3">
        <v>792</v>
      </c>
      <c r="D3626" s="3" t="s">
        <v>633</v>
      </c>
      <c r="E3626" s="3" t="str">
        <f>_xlfn.XLOOKUP(Tbl_BalanceHistory[[#This Row],[RespAgy]],Tbl_Agencies[Agy Code],Tbl_Agencies[Agy Sort])</f>
        <v>140000</v>
      </c>
      <c r="F3626" s="2" t="str">
        <f>Tbl_BalanceHistory[[#This Row],[RespAgy]]&amp;": "&amp;Tbl_BalanceHistory[[#This Row],[RespAgency]]</f>
        <v>792: Mental Health Treatment Centers</v>
      </c>
      <c r="G3626" s="3">
        <v>706</v>
      </c>
      <c r="H3626" s="3" t="s">
        <v>1290</v>
      </c>
      <c r="I3626" s="3" t="str">
        <f>_xlfn.XLOOKUP(Tbl_BalanceHistory[[#This Row],[AgyCode]],Tbl_Agencies[Agy Code],Tbl_Agencies[Agy Sort])</f>
        <v/>
      </c>
      <c r="J3626" s="2" t="str">
        <f>Tbl_BalanceHistory[[#This Row],[AgyCode]]&amp;": "&amp;Tbl_BalanceHistory[[#This Row],[Agency Name]]</f>
        <v>706: Western State Hospital</v>
      </c>
      <c r="K3626" s="1">
        <v>2017</v>
      </c>
      <c r="L3626" s="3">
        <v>421</v>
      </c>
      <c r="M3626" s="3" t="s">
        <v>637</v>
      </c>
      <c r="N3626" s="2" t="str">
        <f>Tbl_BalanceHistory[[#This Row],[ProgramCode]]&amp;": "&amp;Tbl_BalanceHistory[[#This Row],[Program Name]]</f>
        <v>421: Pharmacy Services</v>
      </c>
      <c r="O3626" s="3" t="s">
        <v>886</v>
      </c>
      <c r="P3626" s="1" t="str">
        <f>IF(Tbl_BalanceHistory[[#This Row],[FundCode]]="0100","GF",IF(Tbl_BalanceHistory[[#This Row],[FundCode]]="01000","GF","Hi Ed / OCR"))</f>
        <v>GF</v>
      </c>
      <c r="Q3626" s="5">
        <v>500000</v>
      </c>
      <c r="R3626" s="5">
        <v>500000</v>
      </c>
      <c r="S3626" s="5">
        <v>0</v>
      </c>
      <c r="T3626" s="5">
        <v>0</v>
      </c>
      <c r="U3626" s="3"/>
      <c r="V3626" s="5">
        <v>0</v>
      </c>
      <c r="W3626" s="5">
        <v>0</v>
      </c>
      <c r="X3626" s="5"/>
      <c r="Y3626" s="5"/>
      <c r="Z3626" s="5">
        <f>Tbl_BalanceHistory[[#This Row],[Discretionary Recommended - Pre 2022]]+Tbl_BalanceHistory[[#This Row],[Discretionary Balance Recommended: Policy]]+Tbl_BalanceHistory[[#This Row],[Discretionary Balance Recommended: Commitments]]</f>
        <v>0</v>
      </c>
      <c r="AA3626" s="5">
        <f>Tbl_BalanceHistory[[#This Row],[Discretionary Balance]]-Tbl_BalanceHistory[[#This Row],[Discretionary Reappropriation]]</f>
        <v>0</v>
      </c>
      <c r="AB3626" s="2"/>
      <c r="AC3626" s="2"/>
      <c r="AD3626" s="2"/>
      <c r="AE3626" s="2"/>
    </row>
    <row r="3627" spans="1:31" ht="45" x14ac:dyDescent="0.25">
      <c r="A3627" s="2" t="s">
        <v>2025</v>
      </c>
      <c r="B3627" s="3">
        <v>9</v>
      </c>
      <c r="C3627" s="3">
        <v>792</v>
      </c>
      <c r="D3627" s="3" t="s">
        <v>633</v>
      </c>
      <c r="E3627" s="3" t="str">
        <f>_xlfn.XLOOKUP(Tbl_BalanceHistory[[#This Row],[RespAgy]],Tbl_Agencies[Agy Code],Tbl_Agencies[Agy Sort])</f>
        <v>140000</v>
      </c>
      <c r="F3627" s="2" t="str">
        <f>Tbl_BalanceHistory[[#This Row],[RespAgy]]&amp;": "&amp;Tbl_BalanceHistory[[#This Row],[RespAgency]]</f>
        <v>792: Mental Health Treatment Centers</v>
      </c>
      <c r="G3627" s="3">
        <v>706</v>
      </c>
      <c r="H3627" s="3" t="s">
        <v>1290</v>
      </c>
      <c r="I3627" s="3" t="str">
        <f>_xlfn.XLOOKUP(Tbl_BalanceHistory[[#This Row],[AgyCode]],Tbl_Agencies[Agy Code],Tbl_Agencies[Agy Sort])</f>
        <v/>
      </c>
      <c r="J3627" s="2" t="str">
        <f>Tbl_BalanceHistory[[#This Row],[AgyCode]]&amp;": "&amp;Tbl_BalanceHistory[[#This Row],[Agency Name]]</f>
        <v>706: Western State Hospital</v>
      </c>
      <c r="K3627" s="1">
        <v>2019</v>
      </c>
      <c r="L3627" s="3">
        <v>421</v>
      </c>
      <c r="M3627" s="3" t="s">
        <v>637</v>
      </c>
      <c r="N3627" s="2" t="str">
        <f>Tbl_BalanceHistory[[#This Row],[ProgramCode]]&amp;": "&amp;Tbl_BalanceHistory[[#This Row],[Program Name]]</f>
        <v>421: Pharmacy Services</v>
      </c>
      <c r="O3627" s="3" t="s">
        <v>886</v>
      </c>
      <c r="P3627" s="1" t="str">
        <f>IF(Tbl_BalanceHistory[[#This Row],[FundCode]]="0100","GF",IF(Tbl_BalanceHistory[[#This Row],[FundCode]]="01000","GF","Hi Ed / OCR"))</f>
        <v>GF</v>
      </c>
      <c r="Q3627" s="5">
        <v>1358301</v>
      </c>
      <c r="R3627" s="5">
        <v>1358301</v>
      </c>
      <c r="S3627" s="5">
        <v>0</v>
      </c>
      <c r="T3627" s="5">
        <v>0</v>
      </c>
      <c r="U3627" s="3"/>
      <c r="V3627" s="5">
        <v>0</v>
      </c>
      <c r="W3627" s="5">
        <v>0</v>
      </c>
      <c r="X3627" s="5"/>
      <c r="Y3627" s="5"/>
      <c r="Z3627" s="5">
        <f>Tbl_BalanceHistory[[#This Row],[Discretionary Recommended - Pre 2022]]+Tbl_BalanceHistory[[#This Row],[Discretionary Balance Recommended: Policy]]+Tbl_BalanceHistory[[#This Row],[Discretionary Balance Recommended: Commitments]]</f>
        <v>0</v>
      </c>
      <c r="AA3627" s="5">
        <f>Tbl_BalanceHistory[[#This Row],[Discretionary Balance]]-Tbl_BalanceHistory[[#This Row],[Discretionary Reappropriation]]</f>
        <v>0</v>
      </c>
      <c r="AB3627" s="2"/>
      <c r="AC3627" s="2"/>
      <c r="AD3627" s="2"/>
      <c r="AE3627" s="2"/>
    </row>
    <row r="3628" spans="1:31" ht="45" x14ac:dyDescent="0.25">
      <c r="A3628" s="2" t="s">
        <v>577</v>
      </c>
      <c r="B3628" s="3">
        <v>9</v>
      </c>
      <c r="C3628" s="3">
        <v>792</v>
      </c>
      <c r="D3628" s="3" t="s">
        <v>633</v>
      </c>
      <c r="E3628" s="3" t="str">
        <f>_xlfn.XLOOKUP(Tbl_BalanceHistory[[#This Row],[RespAgy]],Tbl_Agencies[Agy Code],Tbl_Agencies[Agy Sort])</f>
        <v>140000</v>
      </c>
      <c r="F3628" s="2" t="str">
        <f>Tbl_BalanceHistory[[#This Row],[RespAgy]]&amp;": "&amp;Tbl_BalanceHistory[[#This Row],[RespAgency]]</f>
        <v>792: Mental Health Treatment Centers</v>
      </c>
      <c r="G3628" s="3">
        <v>706</v>
      </c>
      <c r="H3628" s="3" t="s">
        <v>1290</v>
      </c>
      <c r="I3628" s="3" t="str">
        <f>_xlfn.XLOOKUP(Tbl_BalanceHistory[[#This Row],[AgyCode]],Tbl_Agencies[Agy Code],Tbl_Agencies[Agy Sort])</f>
        <v/>
      </c>
      <c r="J3628" s="2" t="str">
        <f>Tbl_BalanceHistory[[#This Row],[AgyCode]]&amp;": "&amp;Tbl_BalanceHistory[[#This Row],[Agency Name]]</f>
        <v>706: Western State Hospital</v>
      </c>
      <c r="K3628" s="1">
        <v>2020</v>
      </c>
      <c r="L3628" s="3">
        <v>421</v>
      </c>
      <c r="M3628" s="3" t="s">
        <v>637</v>
      </c>
      <c r="N3628" s="2" t="str">
        <f>Tbl_BalanceHistory[[#This Row],[ProgramCode]]&amp;": "&amp;Tbl_BalanceHistory[[#This Row],[Program Name]]</f>
        <v>421: Pharmacy Services</v>
      </c>
      <c r="O3628" s="3" t="s">
        <v>886</v>
      </c>
      <c r="P3628" s="1" t="str">
        <f>IF(Tbl_BalanceHistory[[#This Row],[FundCode]]="0100","GF",IF(Tbl_BalanceHistory[[#This Row],[FundCode]]="01000","GF","Hi Ed / OCR"))</f>
        <v>GF</v>
      </c>
      <c r="Q3628" s="5">
        <v>2117324</v>
      </c>
      <c r="R3628" s="5">
        <v>2117324</v>
      </c>
      <c r="S3628" s="5">
        <v>0</v>
      </c>
      <c r="T3628" s="5">
        <v>0</v>
      </c>
      <c r="U3628" s="3"/>
      <c r="V3628" s="5">
        <v>0</v>
      </c>
      <c r="W3628" s="5">
        <v>0</v>
      </c>
      <c r="X3628" s="5"/>
      <c r="Y3628" s="5"/>
      <c r="Z3628" s="5">
        <f>Tbl_BalanceHistory[[#This Row],[Discretionary Recommended - Pre 2022]]+Tbl_BalanceHistory[[#This Row],[Discretionary Balance Recommended: Policy]]+Tbl_BalanceHistory[[#This Row],[Discretionary Balance Recommended: Commitments]]</f>
        <v>0</v>
      </c>
      <c r="AA3628" s="5">
        <f>Tbl_BalanceHistory[[#This Row],[Discretionary Balance]]-Tbl_BalanceHistory[[#This Row],[Discretionary Reappropriation]]</f>
        <v>0</v>
      </c>
      <c r="AB3628" s="2"/>
      <c r="AC3628" s="2"/>
      <c r="AD3628" s="2"/>
      <c r="AE3628" s="2"/>
    </row>
    <row r="3629" spans="1:31" ht="45" x14ac:dyDescent="0.25">
      <c r="A3629" s="2" t="s">
        <v>577</v>
      </c>
      <c r="B3629" s="3">
        <v>9</v>
      </c>
      <c r="C3629" s="3">
        <v>792</v>
      </c>
      <c r="D3629" s="3" t="s">
        <v>633</v>
      </c>
      <c r="E3629" s="3" t="str">
        <f>_xlfn.XLOOKUP(Tbl_BalanceHistory[[#This Row],[RespAgy]],Tbl_Agencies[Agy Code],Tbl_Agencies[Agy Sort])</f>
        <v>140000</v>
      </c>
      <c r="F3629" s="2" t="str">
        <f>Tbl_BalanceHistory[[#This Row],[RespAgy]]&amp;": "&amp;Tbl_BalanceHistory[[#This Row],[RespAgency]]</f>
        <v>792: Mental Health Treatment Centers</v>
      </c>
      <c r="G3629" s="3">
        <v>706</v>
      </c>
      <c r="H3629" s="3" t="s">
        <v>1290</v>
      </c>
      <c r="I3629" s="3" t="str">
        <f>_xlfn.XLOOKUP(Tbl_BalanceHistory[[#This Row],[AgyCode]],Tbl_Agencies[Agy Code],Tbl_Agencies[Agy Sort])</f>
        <v/>
      </c>
      <c r="J3629" s="2" t="str">
        <f>Tbl_BalanceHistory[[#This Row],[AgyCode]]&amp;": "&amp;Tbl_BalanceHistory[[#This Row],[Agency Name]]</f>
        <v>706: Western State Hospital</v>
      </c>
      <c r="K3629" s="1">
        <v>2021</v>
      </c>
      <c r="L3629" s="3">
        <v>421</v>
      </c>
      <c r="M3629" s="3" t="s">
        <v>637</v>
      </c>
      <c r="N3629" s="2" t="str">
        <f>Tbl_BalanceHistory[[#This Row],[ProgramCode]]&amp;": "&amp;Tbl_BalanceHistory[[#This Row],[Program Name]]</f>
        <v>421: Pharmacy Services</v>
      </c>
      <c r="O3629" s="3" t="s">
        <v>886</v>
      </c>
      <c r="P3629" s="1" t="str">
        <f>IF(Tbl_BalanceHistory[[#This Row],[FundCode]]="0100","GF",IF(Tbl_BalanceHistory[[#This Row],[FundCode]]="01000","GF","Hi Ed / OCR"))</f>
        <v>GF</v>
      </c>
      <c r="Q3629" s="5">
        <v>2593192</v>
      </c>
      <c r="R3629" s="5">
        <v>2593192</v>
      </c>
      <c r="S3629" s="5">
        <v>0</v>
      </c>
      <c r="T3629" s="5">
        <v>0</v>
      </c>
      <c r="U3629" s="3"/>
      <c r="V3629" s="5">
        <v>0</v>
      </c>
      <c r="W3629" s="5">
        <v>0</v>
      </c>
      <c r="X3629" s="5"/>
      <c r="Y3629" s="5"/>
      <c r="Z3629" s="5">
        <f>Tbl_BalanceHistory[[#This Row],[Discretionary Recommended - Pre 2022]]+Tbl_BalanceHistory[[#This Row],[Discretionary Balance Recommended: Policy]]+Tbl_BalanceHistory[[#This Row],[Discretionary Balance Recommended: Commitments]]</f>
        <v>0</v>
      </c>
      <c r="AA3629" s="5">
        <f>Tbl_BalanceHistory[[#This Row],[Discretionary Balance]]-Tbl_BalanceHistory[[#This Row],[Discretionary Reappropriation]]</f>
        <v>0</v>
      </c>
      <c r="AB3629" s="2"/>
      <c r="AC3629" s="2"/>
      <c r="AD3629" s="2"/>
      <c r="AE3629" s="2"/>
    </row>
    <row r="3630" spans="1:31" ht="45" x14ac:dyDescent="0.25">
      <c r="A3630" s="2" t="s">
        <v>577</v>
      </c>
      <c r="B3630" s="3">
        <v>9</v>
      </c>
      <c r="C3630" s="3">
        <v>792</v>
      </c>
      <c r="D3630" s="3" t="s">
        <v>633</v>
      </c>
      <c r="E3630" s="3" t="str">
        <f>_xlfn.XLOOKUP(Tbl_BalanceHistory[[#This Row],[RespAgy]],Tbl_Agencies[Agy Code],Tbl_Agencies[Agy Sort])</f>
        <v>140000</v>
      </c>
      <c r="F3630" s="2" t="str">
        <f>Tbl_BalanceHistory[[#This Row],[RespAgy]]&amp;": "&amp;Tbl_BalanceHistory[[#This Row],[RespAgency]]</f>
        <v>792: Mental Health Treatment Centers</v>
      </c>
      <c r="G3630" s="3">
        <v>706</v>
      </c>
      <c r="H3630" s="3" t="s">
        <v>1290</v>
      </c>
      <c r="I3630" s="3" t="str">
        <f>_xlfn.XLOOKUP(Tbl_BalanceHistory[[#This Row],[AgyCode]],Tbl_Agencies[Agy Code],Tbl_Agencies[Agy Sort])</f>
        <v/>
      </c>
      <c r="J3630" s="2" t="str">
        <f>Tbl_BalanceHistory[[#This Row],[AgyCode]]&amp;": "&amp;Tbl_BalanceHistory[[#This Row],[Agency Name]]</f>
        <v>706: Western State Hospital</v>
      </c>
      <c r="K3630" s="1">
        <v>2022</v>
      </c>
      <c r="L3630" s="3">
        <v>421</v>
      </c>
      <c r="M3630" s="3" t="s">
        <v>637</v>
      </c>
      <c r="N3630" s="2" t="str">
        <f>Tbl_BalanceHistory[[#This Row],[ProgramCode]]&amp;": "&amp;Tbl_BalanceHistory[[#This Row],[Program Name]]</f>
        <v>421: Pharmacy Services</v>
      </c>
      <c r="O3630" s="3" t="s">
        <v>886</v>
      </c>
      <c r="P3630" s="1" t="str">
        <f>IF(Tbl_BalanceHistory[[#This Row],[FundCode]]="0100","GF",IF(Tbl_BalanceHistory[[#This Row],[FundCode]]="01000","GF","Hi Ed / OCR"))</f>
        <v>GF</v>
      </c>
      <c r="Q3630" s="5">
        <v>2395220</v>
      </c>
      <c r="R3630" s="5">
        <v>2395220</v>
      </c>
      <c r="S3630" s="5">
        <v>0</v>
      </c>
      <c r="T3630" s="5">
        <v>0</v>
      </c>
      <c r="U3630" s="3"/>
      <c r="V3630" s="5">
        <v>0</v>
      </c>
      <c r="W3630" s="5"/>
      <c r="X3630" s="5">
        <v>0</v>
      </c>
      <c r="Y3630" s="5">
        <v>0</v>
      </c>
      <c r="Z3630" s="5">
        <f>Tbl_BalanceHistory[[#This Row],[Discretionary Recommended - Pre 2022]]+Tbl_BalanceHistory[[#This Row],[Discretionary Balance Recommended: Policy]]+Tbl_BalanceHistory[[#This Row],[Discretionary Balance Recommended: Commitments]]</f>
        <v>0</v>
      </c>
      <c r="AA3630" s="5">
        <f>Tbl_BalanceHistory[[#This Row],[Discretionary Balance]]-Tbl_BalanceHistory[[#This Row],[Discretionary Reappropriation]]</f>
        <v>0</v>
      </c>
      <c r="AB3630" s="2"/>
      <c r="AC3630" s="2"/>
      <c r="AD3630" s="2"/>
      <c r="AE3630" s="2"/>
    </row>
    <row r="3631" spans="1:31" ht="45" x14ac:dyDescent="0.25">
      <c r="A3631" s="2" t="s">
        <v>2025</v>
      </c>
      <c r="B3631" s="3">
        <v>9</v>
      </c>
      <c r="C3631" s="3">
        <v>792</v>
      </c>
      <c r="D3631" s="3" t="s">
        <v>633</v>
      </c>
      <c r="E3631" s="3" t="str">
        <f>_xlfn.XLOOKUP(Tbl_BalanceHistory[[#This Row],[RespAgy]],Tbl_Agencies[Agy Code],Tbl_Agencies[Agy Sort])</f>
        <v>140000</v>
      </c>
      <c r="F3631" s="2" t="str">
        <f>Tbl_BalanceHistory[[#This Row],[RespAgy]]&amp;": "&amp;Tbl_BalanceHistory[[#This Row],[RespAgency]]</f>
        <v>792: Mental Health Treatment Centers</v>
      </c>
      <c r="G3631" s="3">
        <v>706</v>
      </c>
      <c r="H3631" s="3" t="s">
        <v>1290</v>
      </c>
      <c r="I3631" s="3" t="str">
        <f>_xlfn.XLOOKUP(Tbl_BalanceHistory[[#This Row],[AgyCode]],Tbl_Agencies[Agy Code],Tbl_Agencies[Agy Sort])</f>
        <v/>
      </c>
      <c r="J3631" s="2" t="str">
        <f>Tbl_BalanceHistory[[#This Row],[AgyCode]]&amp;": "&amp;Tbl_BalanceHistory[[#This Row],[Agency Name]]</f>
        <v>706: Western State Hospital</v>
      </c>
      <c r="K3631" s="1">
        <v>2014</v>
      </c>
      <c r="L3631" s="3">
        <v>430</v>
      </c>
      <c r="M3631" s="3" t="s">
        <v>454</v>
      </c>
      <c r="N3631" s="2" t="str">
        <f>Tbl_BalanceHistory[[#This Row],[ProgramCode]]&amp;": "&amp;Tbl_BalanceHistory[[#This Row],[Program Name]]</f>
        <v>430: State Health Services</v>
      </c>
      <c r="O3631" s="3" t="s">
        <v>1730</v>
      </c>
      <c r="P3631" s="1" t="str">
        <f>IF(Tbl_BalanceHistory[[#This Row],[FundCode]]="0100","GF",IF(Tbl_BalanceHistory[[#This Row],[FundCode]]="01000","GF","Hi Ed / OCR"))</f>
        <v>GF</v>
      </c>
      <c r="Q3631" s="5">
        <v>29433255</v>
      </c>
      <c r="R3631" s="5">
        <v>29433255</v>
      </c>
      <c r="S3631" s="5">
        <v>0</v>
      </c>
      <c r="T3631" s="5">
        <v>0</v>
      </c>
      <c r="U3631" s="3"/>
      <c r="V3631" s="5">
        <v>0</v>
      </c>
      <c r="W3631" s="5">
        <v>0</v>
      </c>
      <c r="X3631" s="5"/>
      <c r="Y3631" s="5"/>
      <c r="Z3631" s="5">
        <f>Tbl_BalanceHistory[[#This Row],[Discretionary Recommended - Pre 2022]]+Tbl_BalanceHistory[[#This Row],[Discretionary Balance Recommended: Policy]]+Tbl_BalanceHistory[[#This Row],[Discretionary Balance Recommended: Commitments]]</f>
        <v>0</v>
      </c>
      <c r="AA3631" s="5">
        <f>Tbl_BalanceHistory[[#This Row],[Discretionary Balance]]-Tbl_BalanceHistory[[#This Row],[Discretionary Reappropriation]]</f>
        <v>0</v>
      </c>
      <c r="AB3631" s="2"/>
      <c r="AC3631" s="2"/>
      <c r="AD3631" s="2"/>
      <c r="AE3631" s="2"/>
    </row>
    <row r="3632" spans="1:31" ht="45" x14ac:dyDescent="0.25">
      <c r="A3632" s="2" t="s">
        <v>2025</v>
      </c>
      <c r="B3632" s="3">
        <v>9</v>
      </c>
      <c r="C3632" s="3">
        <v>792</v>
      </c>
      <c r="D3632" s="3" t="s">
        <v>633</v>
      </c>
      <c r="E3632" s="3" t="str">
        <f>_xlfn.XLOOKUP(Tbl_BalanceHistory[[#This Row],[RespAgy]],Tbl_Agencies[Agy Code],Tbl_Agencies[Agy Sort])</f>
        <v>140000</v>
      </c>
      <c r="F3632" s="2" t="str">
        <f>Tbl_BalanceHistory[[#This Row],[RespAgy]]&amp;": "&amp;Tbl_BalanceHistory[[#This Row],[RespAgency]]</f>
        <v>792: Mental Health Treatment Centers</v>
      </c>
      <c r="G3632" s="3">
        <v>706</v>
      </c>
      <c r="H3632" s="3" t="s">
        <v>1290</v>
      </c>
      <c r="I3632" s="3" t="str">
        <f>_xlfn.XLOOKUP(Tbl_BalanceHistory[[#This Row],[AgyCode]],Tbl_Agencies[Agy Code],Tbl_Agencies[Agy Sort])</f>
        <v/>
      </c>
      <c r="J3632" s="2" t="str">
        <f>Tbl_BalanceHistory[[#This Row],[AgyCode]]&amp;": "&amp;Tbl_BalanceHistory[[#This Row],[Agency Name]]</f>
        <v>706: Western State Hospital</v>
      </c>
      <c r="K3632" s="1">
        <v>2015</v>
      </c>
      <c r="L3632" s="3">
        <v>430</v>
      </c>
      <c r="M3632" s="3" t="s">
        <v>454</v>
      </c>
      <c r="N3632" s="2" t="str">
        <f>Tbl_BalanceHistory[[#This Row],[ProgramCode]]&amp;": "&amp;Tbl_BalanceHistory[[#This Row],[Program Name]]</f>
        <v>430: State Health Services</v>
      </c>
      <c r="O3632" s="3" t="s">
        <v>1730</v>
      </c>
      <c r="P3632" s="1" t="str">
        <f>IF(Tbl_BalanceHistory[[#This Row],[FundCode]]="0100","GF",IF(Tbl_BalanceHistory[[#This Row],[FundCode]]="01000","GF","Hi Ed / OCR"))</f>
        <v>GF</v>
      </c>
      <c r="Q3632" s="5">
        <v>30119599</v>
      </c>
      <c r="R3632" s="5">
        <v>30119599</v>
      </c>
      <c r="S3632" s="5">
        <v>0</v>
      </c>
      <c r="T3632" s="5">
        <v>0</v>
      </c>
      <c r="U3632" s="3"/>
      <c r="V3632" s="5">
        <v>0</v>
      </c>
      <c r="W3632" s="5">
        <v>0</v>
      </c>
      <c r="X3632" s="5"/>
      <c r="Y3632" s="5"/>
      <c r="Z3632" s="5">
        <f>Tbl_BalanceHistory[[#This Row],[Discretionary Recommended - Pre 2022]]+Tbl_BalanceHistory[[#This Row],[Discretionary Balance Recommended: Policy]]+Tbl_BalanceHistory[[#This Row],[Discretionary Balance Recommended: Commitments]]</f>
        <v>0</v>
      </c>
      <c r="AA3632" s="5">
        <f>Tbl_BalanceHistory[[#This Row],[Discretionary Balance]]-Tbl_BalanceHistory[[#This Row],[Discretionary Reappropriation]]</f>
        <v>0</v>
      </c>
      <c r="AB3632" s="2"/>
      <c r="AC3632" s="2"/>
      <c r="AD3632" s="2"/>
      <c r="AE3632" s="2"/>
    </row>
    <row r="3633" spans="1:31" ht="45" x14ac:dyDescent="0.25">
      <c r="A3633" s="2" t="s">
        <v>2025</v>
      </c>
      <c r="B3633" s="3">
        <v>9</v>
      </c>
      <c r="C3633" s="3">
        <v>792</v>
      </c>
      <c r="D3633" s="3" t="s">
        <v>633</v>
      </c>
      <c r="E3633" s="3" t="str">
        <f>_xlfn.XLOOKUP(Tbl_BalanceHistory[[#This Row],[RespAgy]],Tbl_Agencies[Agy Code],Tbl_Agencies[Agy Sort])</f>
        <v>140000</v>
      </c>
      <c r="F3633" s="2" t="str">
        <f>Tbl_BalanceHistory[[#This Row],[RespAgy]]&amp;": "&amp;Tbl_BalanceHistory[[#This Row],[RespAgency]]</f>
        <v>792: Mental Health Treatment Centers</v>
      </c>
      <c r="G3633" s="3">
        <v>706</v>
      </c>
      <c r="H3633" s="3" t="s">
        <v>1290</v>
      </c>
      <c r="I3633" s="3" t="str">
        <f>_xlfn.XLOOKUP(Tbl_BalanceHistory[[#This Row],[AgyCode]],Tbl_Agencies[Agy Code],Tbl_Agencies[Agy Sort])</f>
        <v/>
      </c>
      <c r="J3633" s="2" t="str">
        <f>Tbl_BalanceHistory[[#This Row],[AgyCode]]&amp;": "&amp;Tbl_BalanceHistory[[#This Row],[Agency Name]]</f>
        <v>706: Western State Hospital</v>
      </c>
      <c r="K3633" s="1">
        <v>2016</v>
      </c>
      <c r="L3633" s="3">
        <v>430</v>
      </c>
      <c r="M3633" s="3" t="s">
        <v>454</v>
      </c>
      <c r="N3633" s="2" t="str">
        <f>Tbl_BalanceHistory[[#This Row],[ProgramCode]]&amp;": "&amp;Tbl_BalanceHistory[[#This Row],[Program Name]]</f>
        <v>430: State Health Services</v>
      </c>
      <c r="O3633" s="3" t="s">
        <v>1730</v>
      </c>
      <c r="P3633" s="1" t="str">
        <f>IF(Tbl_BalanceHistory[[#This Row],[FundCode]]="0100","GF",IF(Tbl_BalanceHistory[[#This Row],[FundCode]]="01000","GF","Hi Ed / OCR"))</f>
        <v>GF</v>
      </c>
      <c r="Q3633" s="5">
        <v>33642140</v>
      </c>
      <c r="R3633" s="5">
        <v>33642140</v>
      </c>
      <c r="S3633" s="5">
        <v>0</v>
      </c>
      <c r="T3633" s="5">
        <v>0</v>
      </c>
      <c r="U3633" s="3"/>
      <c r="V3633" s="5">
        <v>0</v>
      </c>
      <c r="W3633" s="5">
        <v>0</v>
      </c>
      <c r="X3633" s="5"/>
      <c r="Y3633" s="5"/>
      <c r="Z3633" s="5">
        <f>Tbl_BalanceHistory[[#This Row],[Discretionary Recommended - Pre 2022]]+Tbl_BalanceHistory[[#This Row],[Discretionary Balance Recommended: Policy]]+Tbl_BalanceHistory[[#This Row],[Discretionary Balance Recommended: Commitments]]</f>
        <v>0</v>
      </c>
      <c r="AA3633" s="5">
        <f>Tbl_BalanceHistory[[#This Row],[Discretionary Balance]]-Tbl_BalanceHistory[[#This Row],[Discretionary Reappropriation]]</f>
        <v>0</v>
      </c>
      <c r="AB3633" s="2"/>
      <c r="AC3633" s="2"/>
      <c r="AD3633" s="2"/>
      <c r="AE3633" s="2"/>
    </row>
    <row r="3634" spans="1:31" ht="45" x14ac:dyDescent="0.25">
      <c r="A3634" s="2" t="s">
        <v>2025</v>
      </c>
      <c r="B3634" s="3">
        <v>9</v>
      </c>
      <c r="C3634" s="3">
        <v>792</v>
      </c>
      <c r="D3634" s="3" t="s">
        <v>633</v>
      </c>
      <c r="E3634" s="3" t="str">
        <f>_xlfn.XLOOKUP(Tbl_BalanceHistory[[#This Row],[RespAgy]],Tbl_Agencies[Agy Code],Tbl_Agencies[Agy Sort])</f>
        <v>140000</v>
      </c>
      <c r="F3634" s="2" t="str">
        <f>Tbl_BalanceHistory[[#This Row],[RespAgy]]&amp;": "&amp;Tbl_BalanceHistory[[#This Row],[RespAgency]]</f>
        <v>792: Mental Health Treatment Centers</v>
      </c>
      <c r="G3634" s="3">
        <v>706</v>
      </c>
      <c r="H3634" s="3" t="s">
        <v>1290</v>
      </c>
      <c r="I3634" s="3" t="str">
        <f>_xlfn.XLOOKUP(Tbl_BalanceHistory[[#This Row],[AgyCode]],Tbl_Agencies[Agy Code],Tbl_Agencies[Agy Sort])</f>
        <v/>
      </c>
      <c r="J3634" s="2" t="str">
        <f>Tbl_BalanceHistory[[#This Row],[AgyCode]]&amp;": "&amp;Tbl_BalanceHistory[[#This Row],[Agency Name]]</f>
        <v>706: Western State Hospital</v>
      </c>
      <c r="K3634" s="1">
        <v>2017</v>
      </c>
      <c r="L3634" s="3">
        <v>430</v>
      </c>
      <c r="M3634" s="3" t="s">
        <v>454</v>
      </c>
      <c r="N3634" s="2" t="str">
        <f>Tbl_BalanceHistory[[#This Row],[ProgramCode]]&amp;": "&amp;Tbl_BalanceHistory[[#This Row],[Program Name]]</f>
        <v>430: State Health Services</v>
      </c>
      <c r="O3634" s="3" t="s">
        <v>886</v>
      </c>
      <c r="P3634" s="1" t="str">
        <f>IF(Tbl_BalanceHistory[[#This Row],[FundCode]]="0100","GF",IF(Tbl_BalanceHistory[[#This Row],[FundCode]]="01000","GF","Hi Ed / OCR"))</f>
        <v>GF</v>
      </c>
      <c r="Q3634" s="5">
        <v>36191856</v>
      </c>
      <c r="R3634" s="5">
        <v>36191856</v>
      </c>
      <c r="S3634" s="5">
        <v>0</v>
      </c>
      <c r="T3634" s="5">
        <v>0</v>
      </c>
      <c r="U3634" s="3"/>
      <c r="V3634" s="5">
        <v>0</v>
      </c>
      <c r="W3634" s="5">
        <v>0</v>
      </c>
      <c r="X3634" s="5"/>
      <c r="Y3634" s="5"/>
      <c r="Z3634" s="5">
        <f>Tbl_BalanceHistory[[#This Row],[Discretionary Recommended - Pre 2022]]+Tbl_BalanceHistory[[#This Row],[Discretionary Balance Recommended: Policy]]+Tbl_BalanceHistory[[#This Row],[Discretionary Balance Recommended: Commitments]]</f>
        <v>0</v>
      </c>
      <c r="AA3634" s="5">
        <f>Tbl_BalanceHistory[[#This Row],[Discretionary Balance]]-Tbl_BalanceHistory[[#This Row],[Discretionary Reappropriation]]</f>
        <v>0</v>
      </c>
      <c r="AB3634" s="2"/>
      <c r="AC3634" s="2"/>
      <c r="AD3634" s="2"/>
      <c r="AE3634" s="2"/>
    </row>
    <row r="3635" spans="1:31" ht="45" x14ac:dyDescent="0.25">
      <c r="A3635" s="2" t="s">
        <v>2025</v>
      </c>
      <c r="B3635" s="3">
        <v>9</v>
      </c>
      <c r="C3635" s="3">
        <v>792</v>
      </c>
      <c r="D3635" s="3" t="s">
        <v>633</v>
      </c>
      <c r="E3635" s="3" t="str">
        <f>_xlfn.XLOOKUP(Tbl_BalanceHistory[[#This Row],[RespAgy]],Tbl_Agencies[Agy Code],Tbl_Agencies[Agy Sort])</f>
        <v>140000</v>
      </c>
      <c r="F3635" s="2" t="str">
        <f>Tbl_BalanceHistory[[#This Row],[RespAgy]]&amp;": "&amp;Tbl_BalanceHistory[[#This Row],[RespAgency]]</f>
        <v>792: Mental Health Treatment Centers</v>
      </c>
      <c r="G3635" s="3">
        <v>706</v>
      </c>
      <c r="H3635" s="3" t="s">
        <v>1290</v>
      </c>
      <c r="I3635" s="3" t="str">
        <f>_xlfn.XLOOKUP(Tbl_BalanceHistory[[#This Row],[AgyCode]],Tbl_Agencies[Agy Code],Tbl_Agencies[Agy Sort])</f>
        <v/>
      </c>
      <c r="J3635" s="2" t="str">
        <f>Tbl_BalanceHistory[[#This Row],[AgyCode]]&amp;": "&amp;Tbl_BalanceHistory[[#This Row],[Agency Name]]</f>
        <v>706: Western State Hospital</v>
      </c>
      <c r="K3635" s="1">
        <v>2018</v>
      </c>
      <c r="L3635" s="3">
        <v>430</v>
      </c>
      <c r="M3635" s="3" t="s">
        <v>454</v>
      </c>
      <c r="N3635" s="2" t="str">
        <f>Tbl_BalanceHistory[[#This Row],[ProgramCode]]&amp;": "&amp;Tbl_BalanceHistory[[#This Row],[Program Name]]</f>
        <v>430: State Health Services</v>
      </c>
      <c r="O3635" s="3" t="s">
        <v>886</v>
      </c>
      <c r="P3635" s="1" t="str">
        <f>IF(Tbl_BalanceHistory[[#This Row],[FundCode]]="0100","GF",IF(Tbl_BalanceHistory[[#This Row],[FundCode]]="01000","GF","Hi Ed / OCR"))</f>
        <v>GF</v>
      </c>
      <c r="Q3635" s="5">
        <v>37203428</v>
      </c>
      <c r="R3635" s="5">
        <v>37203428</v>
      </c>
      <c r="S3635" s="5">
        <v>0</v>
      </c>
      <c r="T3635" s="5">
        <v>0</v>
      </c>
      <c r="U3635" s="3"/>
      <c r="V3635" s="5">
        <v>0</v>
      </c>
      <c r="W3635" s="5">
        <v>0</v>
      </c>
      <c r="X3635" s="5"/>
      <c r="Y3635" s="5"/>
      <c r="Z3635" s="5">
        <f>Tbl_BalanceHistory[[#This Row],[Discretionary Recommended - Pre 2022]]+Tbl_BalanceHistory[[#This Row],[Discretionary Balance Recommended: Policy]]+Tbl_BalanceHistory[[#This Row],[Discretionary Balance Recommended: Commitments]]</f>
        <v>0</v>
      </c>
      <c r="AA3635" s="5">
        <f>Tbl_BalanceHistory[[#This Row],[Discretionary Balance]]-Tbl_BalanceHistory[[#This Row],[Discretionary Reappropriation]]</f>
        <v>0</v>
      </c>
      <c r="AB3635" s="2"/>
      <c r="AC3635" s="2"/>
      <c r="AD3635" s="2"/>
      <c r="AE3635" s="2"/>
    </row>
    <row r="3636" spans="1:31" ht="45" x14ac:dyDescent="0.25">
      <c r="A3636" s="2" t="s">
        <v>2025</v>
      </c>
      <c r="B3636" s="3">
        <v>9</v>
      </c>
      <c r="C3636" s="3">
        <v>792</v>
      </c>
      <c r="D3636" s="3" t="s">
        <v>633</v>
      </c>
      <c r="E3636" s="3" t="str">
        <f>_xlfn.XLOOKUP(Tbl_BalanceHistory[[#This Row],[RespAgy]],Tbl_Agencies[Agy Code],Tbl_Agencies[Agy Sort])</f>
        <v>140000</v>
      </c>
      <c r="F3636" s="2" t="str">
        <f>Tbl_BalanceHistory[[#This Row],[RespAgy]]&amp;": "&amp;Tbl_BalanceHistory[[#This Row],[RespAgency]]</f>
        <v>792: Mental Health Treatment Centers</v>
      </c>
      <c r="G3636" s="3">
        <v>706</v>
      </c>
      <c r="H3636" s="3" t="s">
        <v>1290</v>
      </c>
      <c r="I3636" s="3" t="str">
        <f>_xlfn.XLOOKUP(Tbl_BalanceHistory[[#This Row],[AgyCode]],Tbl_Agencies[Agy Code],Tbl_Agencies[Agy Sort])</f>
        <v/>
      </c>
      <c r="J3636" s="2" t="str">
        <f>Tbl_BalanceHistory[[#This Row],[AgyCode]]&amp;": "&amp;Tbl_BalanceHistory[[#This Row],[Agency Name]]</f>
        <v>706: Western State Hospital</v>
      </c>
      <c r="K3636" s="1">
        <v>2019</v>
      </c>
      <c r="L3636" s="3">
        <v>430</v>
      </c>
      <c r="M3636" s="3" t="s">
        <v>454</v>
      </c>
      <c r="N3636" s="2" t="str">
        <f>Tbl_BalanceHistory[[#This Row],[ProgramCode]]&amp;": "&amp;Tbl_BalanceHistory[[#This Row],[Program Name]]</f>
        <v>430: State Health Services</v>
      </c>
      <c r="O3636" s="3" t="s">
        <v>886</v>
      </c>
      <c r="P3636" s="1" t="str">
        <f>IF(Tbl_BalanceHistory[[#This Row],[FundCode]]="0100","GF",IF(Tbl_BalanceHistory[[#This Row],[FundCode]]="01000","GF","Hi Ed / OCR"))</f>
        <v>GF</v>
      </c>
      <c r="Q3636" s="5">
        <v>40231698</v>
      </c>
      <c r="R3636" s="5">
        <v>40231698</v>
      </c>
      <c r="S3636" s="5">
        <v>0</v>
      </c>
      <c r="T3636" s="5">
        <v>0</v>
      </c>
      <c r="U3636" s="3"/>
      <c r="V3636" s="5">
        <v>0</v>
      </c>
      <c r="W3636" s="5">
        <v>0</v>
      </c>
      <c r="X3636" s="5"/>
      <c r="Y3636" s="5"/>
      <c r="Z3636" s="5">
        <f>Tbl_BalanceHistory[[#This Row],[Discretionary Recommended - Pre 2022]]+Tbl_BalanceHistory[[#This Row],[Discretionary Balance Recommended: Policy]]+Tbl_BalanceHistory[[#This Row],[Discretionary Balance Recommended: Commitments]]</f>
        <v>0</v>
      </c>
      <c r="AA3636" s="5">
        <f>Tbl_BalanceHistory[[#This Row],[Discretionary Balance]]-Tbl_BalanceHistory[[#This Row],[Discretionary Reappropriation]]</f>
        <v>0</v>
      </c>
      <c r="AB3636" s="2"/>
      <c r="AC3636" s="2"/>
      <c r="AD3636" s="2"/>
      <c r="AE3636" s="2"/>
    </row>
    <row r="3637" spans="1:31" ht="45" x14ac:dyDescent="0.25">
      <c r="A3637" s="2" t="s">
        <v>577</v>
      </c>
      <c r="B3637" s="3">
        <v>9</v>
      </c>
      <c r="C3637" s="3">
        <v>792</v>
      </c>
      <c r="D3637" s="3" t="s">
        <v>633</v>
      </c>
      <c r="E3637" s="3" t="str">
        <f>_xlfn.XLOOKUP(Tbl_BalanceHistory[[#This Row],[RespAgy]],Tbl_Agencies[Agy Code],Tbl_Agencies[Agy Sort])</f>
        <v>140000</v>
      </c>
      <c r="F3637" s="2" t="str">
        <f>Tbl_BalanceHistory[[#This Row],[RespAgy]]&amp;": "&amp;Tbl_BalanceHistory[[#This Row],[RespAgency]]</f>
        <v>792: Mental Health Treatment Centers</v>
      </c>
      <c r="G3637" s="3">
        <v>706</v>
      </c>
      <c r="H3637" s="3" t="s">
        <v>1290</v>
      </c>
      <c r="I3637" s="3" t="str">
        <f>_xlfn.XLOOKUP(Tbl_BalanceHistory[[#This Row],[AgyCode]],Tbl_Agencies[Agy Code],Tbl_Agencies[Agy Sort])</f>
        <v/>
      </c>
      <c r="J3637" s="2" t="str">
        <f>Tbl_BalanceHistory[[#This Row],[AgyCode]]&amp;": "&amp;Tbl_BalanceHistory[[#This Row],[Agency Name]]</f>
        <v>706: Western State Hospital</v>
      </c>
      <c r="K3637" s="1">
        <v>2020</v>
      </c>
      <c r="L3637" s="3">
        <v>430</v>
      </c>
      <c r="M3637" s="3" t="s">
        <v>454</v>
      </c>
      <c r="N3637" s="2" t="str">
        <f>Tbl_BalanceHistory[[#This Row],[ProgramCode]]&amp;": "&amp;Tbl_BalanceHistory[[#This Row],[Program Name]]</f>
        <v>430: State Health Services</v>
      </c>
      <c r="O3637" s="3" t="s">
        <v>886</v>
      </c>
      <c r="P3637" s="1" t="str">
        <f>IF(Tbl_BalanceHistory[[#This Row],[FundCode]]="0100","GF",IF(Tbl_BalanceHistory[[#This Row],[FundCode]]="01000","GF","Hi Ed / OCR"))</f>
        <v>GF</v>
      </c>
      <c r="Q3637" s="5">
        <v>42155569</v>
      </c>
      <c r="R3637" s="5">
        <v>42155569</v>
      </c>
      <c r="S3637" s="5">
        <v>0</v>
      </c>
      <c r="T3637" s="5">
        <v>0</v>
      </c>
      <c r="U3637" s="3"/>
      <c r="V3637" s="5">
        <v>0</v>
      </c>
      <c r="W3637" s="5">
        <v>0</v>
      </c>
      <c r="X3637" s="5"/>
      <c r="Y3637" s="5"/>
      <c r="Z3637" s="5">
        <f>Tbl_BalanceHistory[[#This Row],[Discretionary Recommended - Pre 2022]]+Tbl_BalanceHistory[[#This Row],[Discretionary Balance Recommended: Policy]]+Tbl_BalanceHistory[[#This Row],[Discretionary Balance Recommended: Commitments]]</f>
        <v>0</v>
      </c>
      <c r="AA3637" s="5">
        <f>Tbl_BalanceHistory[[#This Row],[Discretionary Balance]]-Tbl_BalanceHistory[[#This Row],[Discretionary Reappropriation]]</f>
        <v>0</v>
      </c>
      <c r="AB3637" s="2"/>
      <c r="AC3637" s="2"/>
      <c r="AD3637" s="2"/>
      <c r="AE3637" s="2"/>
    </row>
    <row r="3638" spans="1:31" ht="45" x14ac:dyDescent="0.25">
      <c r="A3638" s="2" t="s">
        <v>577</v>
      </c>
      <c r="B3638" s="3">
        <v>9</v>
      </c>
      <c r="C3638" s="3">
        <v>792</v>
      </c>
      <c r="D3638" s="3" t="s">
        <v>633</v>
      </c>
      <c r="E3638" s="3" t="str">
        <f>_xlfn.XLOOKUP(Tbl_BalanceHistory[[#This Row],[RespAgy]],Tbl_Agencies[Agy Code],Tbl_Agencies[Agy Sort])</f>
        <v>140000</v>
      </c>
      <c r="F3638" s="2" t="str">
        <f>Tbl_BalanceHistory[[#This Row],[RespAgy]]&amp;": "&amp;Tbl_BalanceHistory[[#This Row],[RespAgency]]</f>
        <v>792: Mental Health Treatment Centers</v>
      </c>
      <c r="G3638" s="3">
        <v>706</v>
      </c>
      <c r="H3638" s="3" t="s">
        <v>1290</v>
      </c>
      <c r="I3638" s="3" t="str">
        <f>_xlfn.XLOOKUP(Tbl_BalanceHistory[[#This Row],[AgyCode]],Tbl_Agencies[Agy Code],Tbl_Agencies[Agy Sort])</f>
        <v/>
      </c>
      <c r="J3638" s="2" t="str">
        <f>Tbl_BalanceHistory[[#This Row],[AgyCode]]&amp;": "&amp;Tbl_BalanceHistory[[#This Row],[Agency Name]]</f>
        <v>706: Western State Hospital</v>
      </c>
      <c r="K3638" s="1">
        <v>2021</v>
      </c>
      <c r="L3638" s="3">
        <v>430</v>
      </c>
      <c r="M3638" s="3" t="s">
        <v>454</v>
      </c>
      <c r="N3638" s="2" t="str">
        <f>Tbl_BalanceHistory[[#This Row],[ProgramCode]]&amp;": "&amp;Tbl_BalanceHistory[[#This Row],[Program Name]]</f>
        <v>430: State Health Services</v>
      </c>
      <c r="O3638" s="3" t="s">
        <v>886</v>
      </c>
      <c r="P3638" s="1" t="str">
        <f>IF(Tbl_BalanceHistory[[#This Row],[FundCode]]="0100","GF",IF(Tbl_BalanceHistory[[#This Row],[FundCode]]="01000","GF","Hi Ed / OCR"))</f>
        <v>GF</v>
      </c>
      <c r="Q3638" s="5">
        <v>43531318</v>
      </c>
      <c r="R3638" s="5">
        <v>43531318</v>
      </c>
      <c r="S3638" s="5">
        <v>0</v>
      </c>
      <c r="T3638" s="5">
        <v>0</v>
      </c>
      <c r="U3638" s="3"/>
      <c r="V3638" s="5">
        <v>0</v>
      </c>
      <c r="W3638" s="5">
        <v>0</v>
      </c>
      <c r="X3638" s="5"/>
      <c r="Y3638" s="5"/>
      <c r="Z3638" s="5">
        <f>Tbl_BalanceHistory[[#This Row],[Discretionary Recommended - Pre 2022]]+Tbl_BalanceHistory[[#This Row],[Discretionary Balance Recommended: Policy]]+Tbl_BalanceHistory[[#This Row],[Discretionary Balance Recommended: Commitments]]</f>
        <v>0</v>
      </c>
      <c r="AA3638" s="5">
        <f>Tbl_BalanceHistory[[#This Row],[Discretionary Balance]]-Tbl_BalanceHistory[[#This Row],[Discretionary Reappropriation]]</f>
        <v>0</v>
      </c>
      <c r="AB3638" s="2"/>
      <c r="AC3638" s="2"/>
      <c r="AD3638" s="2"/>
      <c r="AE3638" s="2"/>
    </row>
    <row r="3639" spans="1:31" ht="45" x14ac:dyDescent="0.25">
      <c r="A3639" s="2" t="s">
        <v>577</v>
      </c>
      <c r="B3639" s="3">
        <v>9</v>
      </c>
      <c r="C3639" s="3">
        <v>792</v>
      </c>
      <c r="D3639" s="3" t="s">
        <v>633</v>
      </c>
      <c r="E3639" s="3" t="str">
        <f>_xlfn.XLOOKUP(Tbl_BalanceHistory[[#This Row],[RespAgy]],Tbl_Agencies[Agy Code],Tbl_Agencies[Agy Sort])</f>
        <v>140000</v>
      </c>
      <c r="F3639" s="2" t="str">
        <f>Tbl_BalanceHistory[[#This Row],[RespAgy]]&amp;": "&amp;Tbl_BalanceHistory[[#This Row],[RespAgency]]</f>
        <v>792: Mental Health Treatment Centers</v>
      </c>
      <c r="G3639" s="3">
        <v>706</v>
      </c>
      <c r="H3639" s="3" t="s">
        <v>1290</v>
      </c>
      <c r="I3639" s="3" t="str">
        <f>_xlfn.XLOOKUP(Tbl_BalanceHistory[[#This Row],[AgyCode]],Tbl_Agencies[Agy Code],Tbl_Agencies[Agy Sort])</f>
        <v/>
      </c>
      <c r="J3639" s="2" t="str">
        <f>Tbl_BalanceHistory[[#This Row],[AgyCode]]&amp;": "&amp;Tbl_BalanceHistory[[#This Row],[Agency Name]]</f>
        <v>706: Western State Hospital</v>
      </c>
      <c r="K3639" s="1">
        <v>2022</v>
      </c>
      <c r="L3639" s="3">
        <v>430</v>
      </c>
      <c r="M3639" s="3" t="s">
        <v>454</v>
      </c>
      <c r="N3639" s="2" t="str">
        <f>Tbl_BalanceHistory[[#This Row],[ProgramCode]]&amp;": "&amp;Tbl_BalanceHistory[[#This Row],[Program Name]]</f>
        <v>430: State Health Services</v>
      </c>
      <c r="O3639" s="3" t="s">
        <v>886</v>
      </c>
      <c r="P3639" s="1" t="str">
        <f>IF(Tbl_BalanceHistory[[#This Row],[FundCode]]="0100","GF",IF(Tbl_BalanceHistory[[#This Row],[FundCode]]="01000","GF","Hi Ed / OCR"))</f>
        <v>GF</v>
      </c>
      <c r="Q3639" s="5">
        <v>48258055</v>
      </c>
      <c r="R3639" s="5">
        <v>48258055</v>
      </c>
      <c r="S3639" s="5">
        <v>0</v>
      </c>
      <c r="T3639" s="5">
        <v>0</v>
      </c>
      <c r="U3639" s="3"/>
      <c r="V3639" s="5">
        <v>0</v>
      </c>
      <c r="W3639" s="5"/>
      <c r="X3639" s="5">
        <v>0</v>
      </c>
      <c r="Y3639" s="5">
        <v>0</v>
      </c>
      <c r="Z3639" s="5">
        <f>Tbl_BalanceHistory[[#This Row],[Discretionary Recommended - Pre 2022]]+Tbl_BalanceHistory[[#This Row],[Discretionary Balance Recommended: Policy]]+Tbl_BalanceHistory[[#This Row],[Discretionary Balance Recommended: Commitments]]</f>
        <v>0</v>
      </c>
      <c r="AA3639" s="5">
        <f>Tbl_BalanceHistory[[#This Row],[Discretionary Balance]]-Tbl_BalanceHistory[[#This Row],[Discretionary Reappropriation]]</f>
        <v>0</v>
      </c>
      <c r="AB3639" s="2"/>
      <c r="AC3639" s="2"/>
      <c r="AD3639" s="2"/>
      <c r="AE3639" s="2"/>
    </row>
    <row r="3640" spans="1:31" ht="45" x14ac:dyDescent="0.25">
      <c r="A3640" s="2" t="s">
        <v>2025</v>
      </c>
      <c r="B3640" s="3">
        <v>9</v>
      </c>
      <c r="C3640" s="3">
        <v>792</v>
      </c>
      <c r="D3640" s="3" t="s">
        <v>633</v>
      </c>
      <c r="E3640" s="3" t="str">
        <f>_xlfn.XLOOKUP(Tbl_BalanceHistory[[#This Row],[RespAgy]],Tbl_Agencies[Agy Code],Tbl_Agencies[Agy Sort])</f>
        <v>140000</v>
      </c>
      <c r="F3640" s="2" t="str">
        <f>Tbl_BalanceHistory[[#This Row],[RespAgy]]&amp;": "&amp;Tbl_BalanceHistory[[#This Row],[RespAgency]]</f>
        <v>792: Mental Health Treatment Centers</v>
      </c>
      <c r="G3640" s="3">
        <v>706</v>
      </c>
      <c r="H3640" s="3" t="s">
        <v>1290</v>
      </c>
      <c r="I3640" s="3" t="str">
        <f>_xlfn.XLOOKUP(Tbl_BalanceHistory[[#This Row],[AgyCode]],Tbl_Agencies[Agy Code],Tbl_Agencies[Agy Sort])</f>
        <v/>
      </c>
      <c r="J3640" s="2" t="str">
        <f>Tbl_BalanceHistory[[#This Row],[AgyCode]]&amp;": "&amp;Tbl_BalanceHistory[[#This Row],[Agency Name]]</f>
        <v>706: Western State Hospital</v>
      </c>
      <c r="K3640" s="1">
        <v>2014</v>
      </c>
      <c r="L3640" s="3">
        <v>498</v>
      </c>
      <c r="M3640" s="3" t="s">
        <v>639</v>
      </c>
      <c r="N3640" s="2" t="str">
        <f>Tbl_BalanceHistory[[#This Row],[ProgramCode]]&amp;": "&amp;Tbl_BalanceHistory[[#This Row],[Program Name]]</f>
        <v>498: Facility Administrative and Support Services</v>
      </c>
      <c r="O3640" s="3" t="s">
        <v>1730</v>
      </c>
      <c r="P3640" s="1" t="str">
        <f>IF(Tbl_BalanceHistory[[#This Row],[FundCode]]="0100","GF",IF(Tbl_BalanceHistory[[#This Row],[FundCode]]="01000","GF","Hi Ed / OCR"))</f>
        <v>GF</v>
      </c>
      <c r="Q3640" s="5">
        <v>15684696</v>
      </c>
      <c r="R3640" s="5">
        <v>15683700.029999999</v>
      </c>
      <c r="S3640" s="5">
        <v>995</v>
      </c>
      <c r="T3640" s="5">
        <v>0</v>
      </c>
      <c r="U3640" s="3"/>
      <c r="V3640" s="5">
        <v>995</v>
      </c>
      <c r="W3640" s="5">
        <v>0</v>
      </c>
      <c r="X3640" s="5"/>
      <c r="Y3640" s="5"/>
      <c r="Z3640" s="5">
        <f>Tbl_BalanceHistory[[#This Row],[Discretionary Recommended - Pre 2022]]+Tbl_BalanceHistory[[#This Row],[Discretionary Balance Recommended: Policy]]+Tbl_BalanceHistory[[#This Row],[Discretionary Balance Recommended: Commitments]]</f>
        <v>0</v>
      </c>
      <c r="AA3640" s="5">
        <f>Tbl_BalanceHistory[[#This Row],[Discretionary Balance]]-Tbl_BalanceHistory[[#This Row],[Discretionary Reappropriation]]</f>
        <v>995</v>
      </c>
      <c r="AB3640" s="2"/>
      <c r="AC3640" s="2"/>
      <c r="AD3640" s="2"/>
      <c r="AE3640" s="2"/>
    </row>
    <row r="3641" spans="1:31" ht="45" x14ac:dyDescent="0.25">
      <c r="A3641" s="2" t="s">
        <v>2025</v>
      </c>
      <c r="B3641" s="3">
        <v>9</v>
      </c>
      <c r="C3641" s="3">
        <v>792</v>
      </c>
      <c r="D3641" s="3" t="s">
        <v>633</v>
      </c>
      <c r="E3641" s="3" t="str">
        <f>_xlfn.XLOOKUP(Tbl_BalanceHistory[[#This Row],[RespAgy]],Tbl_Agencies[Agy Code],Tbl_Agencies[Agy Sort])</f>
        <v>140000</v>
      </c>
      <c r="F3641" s="2" t="str">
        <f>Tbl_BalanceHistory[[#This Row],[RespAgy]]&amp;": "&amp;Tbl_BalanceHistory[[#This Row],[RespAgency]]</f>
        <v>792: Mental Health Treatment Centers</v>
      </c>
      <c r="G3641" s="3">
        <v>706</v>
      </c>
      <c r="H3641" s="3" t="s">
        <v>1290</v>
      </c>
      <c r="I3641" s="3" t="str">
        <f>_xlfn.XLOOKUP(Tbl_BalanceHistory[[#This Row],[AgyCode]],Tbl_Agencies[Agy Code],Tbl_Agencies[Agy Sort])</f>
        <v/>
      </c>
      <c r="J3641" s="2" t="str">
        <f>Tbl_BalanceHistory[[#This Row],[AgyCode]]&amp;": "&amp;Tbl_BalanceHistory[[#This Row],[Agency Name]]</f>
        <v>706: Western State Hospital</v>
      </c>
      <c r="K3641" s="1">
        <v>2015</v>
      </c>
      <c r="L3641" s="3">
        <v>498</v>
      </c>
      <c r="M3641" s="3" t="s">
        <v>639</v>
      </c>
      <c r="N3641" s="2" t="str">
        <f>Tbl_BalanceHistory[[#This Row],[ProgramCode]]&amp;": "&amp;Tbl_BalanceHistory[[#This Row],[Program Name]]</f>
        <v>498: Facility Administrative and Support Services</v>
      </c>
      <c r="O3641" s="3" t="s">
        <v>1730</v>
      </c>
      <c r="P3641" s="1" t="str">
        <f>IF(Tbl_BalanceHistory[[#This Row],[FundCode]]="0100","GF",IF(Tbl_BalanceHistory[[#This Row],[FundCode]]="01000","GF","Hi Ed / OCR"))</f>
        <v>GF</v>
      </c>
      <c r="Q3641" s="5">
        <v>16857148</v>
      </c>
      <c r="R3641" s="5">
        <v>16857148</v>
      </c>
      <c r="S3641" s="5">
        <v>0</v>
      </c>
      <c r="T3641" s="5">
        <v>0</v>
      </c>
      <c r="U3641" s="3"/>
      <c r="V3641" s="5">
        <v>0</v>
      </c>
      <c r="W3641" s="5">
        <v>0</v>
      </c>
      <c r="X3641" s="5"/>
      <c r="Y3641" s="5"/>
      <c r="Z3641" s="5">
        <f>Tbl_BalanceHistory[[#This Row],[Discretionary Recommended - Pre 2022]]+Tbl_BalanceHistory[[#This Row],[Discretionary Balance Recommended: Policy]]+Tbl_BalanceHistory[[#This Row],[Discretionary Balance Recommended: Commitments]]</f>
        <v>0</v>
      </c>
      <c r="AA3641" s="5">
        <f>Tbl_BalanceHistory[[#This Row],[Discretionary Balance]]-Tbl_BalanceHistory[[#This Row],[Discretionary Reappropriation]]</f>
        <v>0</v>
      </c>
      <c r="AB3641" s="2"/>
      <c r="AC3641" s="2"/>
      <c r="AD3641" s="2"/>
      <c r="AE3641" s="2"/>
    </row>
    <row r="3642" spans="1:31" ht="45" x14ac:dyDescent="0.25">
      <c r="A3642" s="2" t="s">
        <v>2025</v>
      </c>
      <c r="B3642" s="3">
        <v>9</v>
      </c>
      <c r="C3642" s="3">
        <v>792</v>
      </c>
      <c r="D3642" s="3" t="s">
        <v>633</v>
      </c>
      <c r="E3642" s="3" t="str">
        <f>_xlfn.XLOOKUP(Tbl_BalanceHistory[[#This Row],[RespAgy]],Tbl_Agencies[Agy Code],Tbl_Agencies[Agy Sort])</f>
        <v>140000</v>
      </c>
      <c r="F3642" s="2" t="str">
        <f>Tbl_BalanceHistory[[#This Row],[RespAgy]]&amp;": "&amp;Tbl_BalanceHistory[[#This Row],[RespAgency]]</f>
        <v>792: Mental Health Treatment Centers</v>
      </c>
      <c r="G3642" s="3">
        <v>706</v>
      </c>
      <c r="H3642" s="3" t="s">
        <v>1290</v>
      </c>
      <c r="I3642" s="3" t="str">
        <f>_xlfn.XLOOKUP(Tbl_BalanceHistory[[#This Row],[AgyCode]],Tbl_Agencies[Agy Code],Tbl_Agencies[Agy Sort])</f>
        <v/>
      </c>
      <c r="J3642" s="2" t="str">
        <f>Tbl_BalanceHistory[[#This Row],[AgyCode]]&amp;": "&amp;Tbl_BalanceHistory[[#This Row],[Agency Name]]</f>
        <v>706: Western State Hospital</v>
      </c>
      <c r="K3642" s="1">
        <v>2016</v>
      </c>
      <c r="L3642" s="3">
        <v>498</v>
      </c>
      <c r="M3642" s="3" t="s">
        <v>639</v>
      </c>
      <c r="N3642" s="2" t="str">
        <f>Tbl_BalanceHistory[[#This Row],[ProgramCode]]&amp;": "&amp;Tbl_BalanceHistory[[#This Row],[Program Name]]</f>
        <v>498: Facility Administrative and Support Services</v>
      </c>
      <c r="O3642" s="3" t="s">
        <v>1730</v>
      </c>
      <c r="P3642" s="1" t="str">
        <f>IF(Tbl_BalanceHistory[[#This Row],[FundCode]]="0100","GF",IF(Tbl_BalanceHistory[[#This Row],[FundCode]]="01000","GF","Hi Ed / OCR"))</f>
        <v>GF</v>
      </c>
      <c r="Q3642" s="5">
        <v>17109832</v>
      </c>
      <c r="R3642" s="5">
        <v>17109832</v>
      </c>
      <c r="S3642" s="5">
        <v>0</v>
      </c>
      <c r="T3642" s="5">
        <v>0</v>
      </c>
      <c r="U3642" s="3"/>
      <c r="V3642" s="5">
        <v>0</v>
      </c>
      <c r="W3642" s="5">
        <v>0</v>
      </c>
      <c r="X3642" s="5"/>
      <c r="Y3642" s="5"/>
      <c r="Z3642" s="5">
        <f>Tbl_BalanceHistory[[#This Row],[Discretionary Recommended - Pre 2022]]+Tbl_BalanceHistory[[#This Row],[Discretionary Balance Recommended: Policy]]+Tbl_BalanceHistory[[#This Row],[Discretionary Balance Recommended: Commitments]]</f>
        <v>0</v>
      </c>
      <c r="AA3642" s="5">
        <f>Tbl_BalanceHistory[[#This Row],[Discretionary Balance]]-Tbl_BalanceHistory[[#This Row],[Discretionary Reappropriation]]</f>
        <v>0</v>
      </c>
      <c r="AB3642" s="2"/>
      <c r="AC3642" s="2"/>
      <c r="AD3642" s="2"/>
      <c r="AE3642" s="2"/>
    </row>
    <row r="3643" spans="1:31" ht="45" x14ac:dyDescent="0.25">
      <c r="A3643" s="2" t="s">
        <v>2025</v>
      </c>
      <c r="B3643" s="3">
        <v>9</v>
      </c>
      <c r="C3643" s="3">
        <v>792</v>
      </c>
      <c r="D3643" s="3" t="s">
        <v>633</v>
      </c>
      <c r="E3643" s="3" t="str">
        <f>_xlfn.XLOOKUP(Tbl_BalanceHistory[[#This Row],[RespAgy]],Tbl_Agencies[Agy Code],Tbl_Agencies[Agy Sort])</f>
        <v>140000</v>
      </c>
      <c r="F3643" s="2" t="str">
        <f>Tbl_BalanceHistory[[#This Row],[RespAgy]]&amp;": "&amp;Tbl_BalanceHistory[[#This Row],[RespAgency]]</f>
        <v>792: Mental Health Treatment Centers</v>
      </c>
      <c r="G3643" s="3">
        <v>706</v>
      </c>
      <c r="H3643" s="3" t="s">
        <v>1290</v>
      </c>
      <c r="I3643" s="3" t="str">
        <f>_xlfn.XLOOKUP(Tbl_BalanceHistory[[#This Row],[AgyCode]],Tbl_Agencies[Agy Code],Tbl_Agencies[Agy Sort])</f>
        <v/>
      </c>
      <c r="J3643" s="2" t="str">
        <f>Tbl_BalanceHistory[[#This Row],[AgyCode]]&amp;": "&amp;Tbl_BalanceHistory[[#This Row],[Agency Name]]</f>
        <v>706: Western State Hospital</v>
      </c>
      <c r="K3643" s="1">
        <v>2017</v>
      </c>
      <c r="L3643" s="3">
        <v>498</v>
      </c>
      <c r="M3643" s="3" t="s">
        <v>639</v>
      </c>
      <c r="N3643" s="2" t="str">
        <f>Tbl_BalanceHistory[[#This Row],[ProgramCode]]&amp;": "&amp;Tbl_BalanceHistory[[#This Row],[Program Name]]</f>
        <v>498: Facility Administrative and Support Services</v>
      </c>
      <c r="O3643" s="3" t="s">
        <v>886</v>
      </c>
      <c r="P3643" s="1" t="str">
        <f>IF(Tbl_BalanceHistory[[#This Row],[FundCode]]="0100","GF",IF(Tbl_BalanceHistory[[#This Row],[FundCode]]="01000","GF","Hi Ed / OCR"))</f>
        <v>GF</v>
      </c>
      <c r="Q3643" s="5">
        <v>16813363</v>
      </c>
      <c r="R3643" s="5">
        <v>16813363</v>
      </c>
      <c r="S3643" s="5">
        <v>0</v>
      </c>
      <c r="T3643" s="5">
        <v>0</v>
      </c>
      <c r="U3643" s="3"/>
      <c r="V3643" s="5">
        <v>0</v>
      </c>
      <c r="W3643" s="5">
        <v>0</v>
      </c>
      <c r="X3643" s="5"/>
      <c r="Y3643" s="5"/>
      <c r="Z3643" s="5">
        <f>Tbl_BalanceHistory[[#This Row],[Discretionary Recommended - Pre 2022]]+Tbl_BalanceHistory[[#This Row],[Discretionary Balance Recommended: Policy]]+Tbl_BalanceHistory[[#This Row],[Discretionary Balance Recommended: Commitments]]</f>
        <v>0</v>
      </c>
      <c r="AA3643" s="5">
        <f>Tbl_BalanceHistory[[#This Row],[Discretionary Balance]]-Tbl_BalanceHistory[[#This Row],[Discretionary Reappropriation]]</f>
        <v>0</v>
      </c>
      <c r="AB3643" s="2"/>
      <c r="AC3643" s="2"/>
      <c r="AD3643" s="2"/>
      <c r="AE3643" s="2"/>
    </row>
    <row r="3644" spans="1:31" ht="45" x14ac:dyDescent="0.25">
      <c r="A3644" s="2" t="s">
        <v>2025</v>
      </c>
      <c r="B3644" s="3">
        <v>9</v>
      </c>
      <c r="C3644" s="3">
        <v>792</v>
      </c>
      <c r="D3644" s="3" t="s">
        <v>633</v>
      </c>
      <c r="E3644" s="3" t="str">
        <f>_xlfn.XLOOKUP(Tbl_BalanceHistory[[#This Row],[RespAgy]],Tbl_Agencies[Agy Code],Tbl_Agencies[Agy Sort])</f>
        <v>140000</v>
      </c>
      <c r="F3644" s="2" t="str">
        <f>Tbl_BalanceHistory[[#This Row],[RespAgy]]&amp;": "&amp;Tbl_BalanceHistory[[#This Row],[RespAgency]]</f>
        <v>792: Mental Health Treatment Centers</v>
      </c>
      <c r="G3644" s="3">
        <v>706</v>
      </c>
      <c r="H3644" s="3" t="s">
        <v>1290</v>
      </c>
      <c r="I3644" s="3" t="str">
        <f>_xlfn.XLOOKUP(Tbl_BalanceHistory[[#This Row],[AgyCode]],Tbl_Agencies[Agy Code],Tbl_Agencies[Agy Sort])</f>
        <v/>
      </c>
      <c r="J3644" s="2" t="str">
        <f>Tbl_BalanceHistory[[#This Row],[AgyCode]]&amp;": "&amp;Tbl_BalanceHistory[[#This Row],[Agency Name]]</f>
        <v>706: Western State Hospital</v>
      </c>
      <c r="K3644" s="1">
        <v>2018</v>
      </c>
      <c r="L3644" s="3">
        <v>498</v>
      </c>
      <c r="M3644" s="3" t="s">
        <v>639</v>
      </c>
      <c r="N3644" s="2" t="str">
        <f>Tbl_BalanceHistory[[#This Row],[ProgramCode]]&amp;": "&amp;Tbl_BalanceHistory[[#This Row],[Program Name]]</f>
        <v>498: Facility Administrative and Support Services</v>
      </c>
      <c r="O3644" s="3" t="s">
        <v>886</v>
      </c>
      <c r="P3644" s="1" t="str">
        <f>IF(Tbl_BalanceHistory[[#This Row],[FundCode]]="0100","GF",IF(Tbl_BalanceHistory[[#This Row],[FundCode]]="01000","GF","Hi Ed / OCR"))</f>
        <v>GF</v>
      </c>
      <c r="Q3644" s="5">
        <v>17850784</v>
      </c>
      <c r="R3644" s="5">
        <v>17850784</v>
      </c>
      <c r="S3644" s="5">
        <v>0</v>
      </c>
      <c r="T3644" s="5">
        <v>0</v>
      </c>
      <c r="U3644" s="3"/>
      <c r="V3644" s="5">
        <v>0</v>
      </c>
      <c r="W3644" s="5">
        <v>0</v>
      </c>
      <c r="X3644" s="5"/>
      <c r="Y3644" s="5"/>
      <c r="Z3644" s="5">
        <f>Tbl_BalanceHistory[[#This Row],[Discretionary Recommended - Pre 2022]]+Tbl_BalanceHistory[[#This Row],[Discretionary Balance Recommended: Policy]]+Tbl_BalanceHistory[[#This Row],[Discretionary Balance Recommended: Commitments]]</f>
        <v>0</v>
      </c>
      <c r="AA3644" s="5">
        <f>Tbl_BalanceHistory[[#This Row],[Discretionary Balance]]-Tbl_BalanceHistory[[#This Row],[Discretionary Reappropriation]]</f>
        <v>0</v>
      </c>
      <c r="AB3644" s="2"/>
      <c r="AC3644" s="2"/>
      <c r="AD3644" s="2"/>
      <c r="AE3644" s="2"/>
    </row>
    <row r="3645" spans="1:31" ht="45" x14ac:dyDescent="0.25">
      <c r="A3645" s="2" t="s">
        <v>2025</v>
      </c>
      <c r="B3645" s="3">
        <v>9</v>
      </c>
      <c r="C3645" s="3">
        <v>792</v>
      </c>
      <c r="D3645" s="3" t="s">
        <v>633</v>
      </c>
      <c r="E3645" s="3" t="str">
        <f>_xlfn.XLOOKUP(Tbl_BalanceHistory[[#This Row],[RespAgy]],Tbl_Agencies[Agy Code],Tbl_Agencies[Agy Sort])</f>
        <v>140000</v>
      </c>
      <c r="F3645" s="2" t="str">
        <f>Tbl_BalanceHistory[[#This Row],[RespAgy]]&amp;": "&amp;Tbl_BalanceHistory[[#This Row],[RespAgency]]</f>
        <v>792: Mental Health Treatment Centers</v>
      </c>
      <c r="G3645" s="3">
        <v>706</v>
      </c>
      <c r="H3645" s="3" t="s">
        <v>1290</v>
      </c>
      <c r="I3645" s="3" t="str">
        <f>_xlfn.XLOOKUP(Tbl_BalanceHistory[[#This Row],[AgyCode]],Tbl_Agencies[Agy Code],Tbl_Agencies[Agy Sort])</f>
        <v/>
      </c>
      <c r="J3645" s="2" t="str">
        <f>Tbl_BalanceHistory[[#This Row],[AgyCode]]&amp;": "&amp;Tbl_BalanceHistory[[#This Row],[Agency Name]]</f>
        <v>706: Western State Hospital</v>
      </c>
      <c r="K3645" s="1">
        <v>2019</v>
      </c>
      <c r="L3645" s="3">
        <v>498</v>
      </c>
      <c r="M3645" s="3" t="s">
        <v>639</v>
      </c>
      <c r="N3645" s="2" t="str">
        <f>Tbl_BalanceHistory[[#This Row],[ProgramCode]]&amp;": "&amp;Tbl_BalanceHistory[[#This Row],[Program Name]]</f>
        <v>498: Facility Administrative and Support Services</v>
      </c>
      <c r="O3645" s="3" t="s">
        <v>886</v>
      </c>
      <c r="P3645" s="1" t="str">
        <f>IF(Tbl_BalanceHistory[[#This Row],[FundCode]]="0100","GF",IF(Tbl_BalanceHistory[[#This Row],[FundCode]]="01000","GF","Hi Ed / OCR"))</f>
        <v>GF</v>
      </c>
      <c r="Q3645" s="5">
        <v>16439771</v>
      </c>
      <c r="R3645" s="5">
        <v>16439771</v>
      </c>
      <c r="S3645" s="5">
        <v>0</v>
      </c>
      <c r="T3645" s="5">
        <v>0</v>
      </c>
      <c r="U3645" s="3"/>
      <c r="V3645" s="5">
        <v>0</v>
      </c>
      <c r="W3645" s="5">
        <v>0</v>
      </c>
      <c r="X3645" s="5"/>
      <c r="Y3645" s="5"/>
      <c r="Z3645" s="5">
        <f>Tbl_BalanceHistory[[#This Row],[Discretionary Recommended - Pre 2022]]+Tbl_BalanceHistory[[#This Row],[Discretionary Balance Recommended: Policy]]+Tbl_BalanceHistory[[#This Row],[Discretionary Balance Recommended: Commitments]]</f>
        <v>0</v>
      </c>
      <c r="AA3645" s="5">
        <f>Tbl_BalanceHistory[[#This Row],[Discretionary Balance]]-Tbl_BalanceHistory[[#This Row],[Discretionary Reappropriation]]</f>
        <v>0</v>
      </c>
      <c r="AB3645" s="2"/>
      <c r="AC3645" s="2"/>
      <c r="AD3645" s="2"/>
      <c r="AE3645" s="2"/>
    </row>
    <row r="3646" spans="1:31" ht="45" x14ac:dyDescent="0.25">
      <c r="A3646" s="2" t="s">
        <v>577</v>
      </c>
      <c r="B3646" s="3">
        <v>9</v>
      </c>
      <c r="C3646" s="3">
        <v>792</v>
      </c>
      <c r="D3646" s="3" t="s">
        <v>633</v>
      </c>
      <c r="E3646" s="3" t="str">
        <f>_xlfn.XLOOKUP(Tbl_BalanceHistory[[#This Row],[RespAgy]],Tbl_Agencies[Agy Code],Tbl_Agencies[Agy Sort])</f>
        <v>140000</v>
      </c>
      <c r="F3646" s="2" t="str">
        <f>Tbl_BalanceHistory[[#This Row],[RespAgy]]&amp;": "&amp;Tbl_BalanceHistory[[#This Row],[RespAgency]]</f>
        <v>792: Mental Health Treatment Centers</v>
      </c>
      <c r="G3646" s="3">
        <v>706</v>
      </c>
      <c r="H3646" s="3" t="s">
        <v>1290</v>
      </c>
      <c r="I3646" s="3" t="str">
        <f>_xlfn.XLOOKUP(Tbl_BalanceHistory[[#This Row],[AgyCode]],Tbl_Agencies[Agy Code],Tbl_Agencies[Agy Sort])</f>
        <v/>
      </c>
      <c r="J3646" s="2" t="str">
        <f>Tbl_BalanceHistory[[#This Row],[AgyCode]]&amp;": "&amp;Tbl_BalanceHistory[[#This Row],[Agency Name]]</f>
        <v>706: Western State Hospital</v>
      </c>
      <c r="K3646" s="1">
        <v>2020</v>
      </c>
      <c r="L3646" s="3">
        <v>498</v>
      </c>
      <c r="M3646" s="3" t="s">
        <v>639</v>
      </c>
      <c r="N3646" s="2" t="str">
        <f>Tbl_BalanceHistory[[#This Row],[ProgramCode]]&amp;": "&amp;Tbl_BalanceHistory[[#This Row],[Program Name]]</f>
        <v>498: Facility Administrative and Support Services</v>
      </c>
      <c r="O3646" s="3" t="s">
        <v>886</v>
      </c>
      <c r="P3646" s="1" t="str">
        <f>IF(Tbl_BalanceHistory[[#This Row],[FundCode]]="0100","GF",IF(Tbl_BalanceHistory[[#This Row],[FundCode]]="01000","GF","Hi Ed / OCR"))</f>
        <v>GF</v>
      </c>
      <c r="Q3646" s="5">
        <v>19957937</v>
      </c>
      <c r="R3646" s="5">
        <v>19957937</v>
      </c>
      <c r="S3646" s="5">
        <v>0</v>
      </c>
      <c r="T3646" s="5">
        <v>0</v>
      </c>
      <c r="U3646" s="3"/>
      <c r="V3646" s="5">
        <v>0</v>
      </c>
      <c r="W3646" s="5">
        <v>0</v>
      </c>
      <c r="X3646" s="5"/>
      <c r="Y3646" s="5"/>
      <c r="Z3646" s="5">
        <f>Tbl_BalanceHistory[[#This Row],[Discretionary Recommended - Pre 2022]]+Tbl_BalanceHistory[[#This Row],[Discretionary Balance Recommended: Policy]]+Tbl_BalanceHistory[[#This Row],[Discretionary Balance Recommended: Commitments]]</f>
        <v>0</v>
      </c>
      <c r="AA3646" s="5">
        <f>Tbl_BalanceHistory[[#This Row],[Discretionary Balance]]-Tbl_BalanceHistory[[#This Row],[Discretionary Reappropriation]]</f>
        <v>0</v>
      </c>
      <c r="AB3646" s="2"/>
      <c r="AC3646" s="2"/>
      <c r="AD3646" s="2"/>
      <c r="AE3646" s="2"/>
    </row>
    <row r="3647" spans="1:31" ht="45" x14ac:dyDescent="0.25">
      <c r="A3647" s="2" t="s">
        <v>577</v>
      </c>
      <c r="B3647" s="3">
        <v>9</v>
      </c>
      <c r="C3647" s="3">
        <v>792</v>
      </c>
      <c r="D3647" s="3" t="s">
        <v>633</v>
      </c>
      <c r="E3647" s="3" t="str">
        <f>_xlfn.XLOOKUP(Tbl_BalanceHistory[[#This Row],[RespAgy]],Tbl_Agencies[Agy Code],Tbl_Agencies[Agy Sort])</f>
        <v>140000</v>
      </c>
      <c r="F3647" s="2" t="str">
        <f>Tbl_BalanceHistory[[#This Row],[RespAgy]]&amp;": "&amp;Tbl_BalanceHistory[[#This Row],[RespAgency]]</f>
        <v>792: Mental Health Treatment Centers</v>
      </c>
      <c r="G3647" s="3">
        <v>706</v>
      </c>
      <c r="H3647" s="3" t="s">
        <v>1290</v>
      </c>
      <c r="I3647" s="3" t="str">
        <f>_xlfn.XLOOKUP(Tbl_BalanceHistory[[#This Row],[AgyCode]],Tbl_Agencies[Agy Code],Tbl_Agencies[Agy Sort])</f>
        <v/>
      </c>
      <c r="J3647" s="2" t="str">
        <f>Tbl_BalanceHistory[[#This Row],[AgyCode]]&amp;": "&amp;Tbl_BalanceHistory[[#This Row],[Agency Name]]</f>
        <v>706: Western State Hospital</v>
      </c>
      <c r="K3647" s="1">
        <v>2021</v>
      </c>
      <c r="L3647" s="3">
        <v>498</v>
      </c>
      <c r="M3647" s="3" t="s">
        <v>639</v>
      </c>
      <c r="N3647" s="2" t="str">
        <f>Tbl_BalanceHistory[[#This Row],[ProgramCode]]&amp;": "&amp;Tbl_BalanceHistory[[#This Row],[Program Name]]</f>
        <v>498: Facility Administrative and Support Services</v>
      </c>
      <c r="O3647" s="3" t="s">
        <v>886</v>
      </c>
      <c r="P3647" s="1" t="str">
        <f>IF(Tbl_BalanceHistory[[#This Row],[FundCode]]="0100","GF",IF(Tbl_BalanceHistory[[#This Row],[FundCode]]="01000","GF","Hi Ed / OCR"))</f>
        <v>GF</v>
      </c>
      <c r="Q3647" s="5">
        <v>18417568.640000001</v>
      </c>
      <c r="R3647" s="5">
        <v>18417568.640000001</v>
      </c>
      <c r="S3647" s="5">
        <v>0</v>
      </c>
      <c r="T3647" s="5">
        <v>0</v>
      </c>
      <c r="U3647" s="3"/>
      <c r="V3647" s="5">
        <v>0</v>
      </c>
      <c r="W3647" s="5">
        <v>0</v>
      </c>
      <c r="X3647" s="5"/>
      <c r="Y3647" s="5"/>
      <c r="Z3647" s="5">
        <f>Tbl_BalanceHistory[[#This Row],[Discretionary Recommended - Pre 2022]]+Tbl_BalanceHistory[[#This Row],[Discretionary Balance Recommended: Policy]]+Tbl_BalanceHistory[[#This Row],[Discretionary Balance Recommended: Commitments]]</f>
        <v>0</v>
      </c>
      <c r="AA3647" s="5">
        <f>Tbl_BalanceHistory[[#This Row],[Discretionary Balance]]-Tbl_BalanceHistory[[#This Row],[Discretionary Reappropriation]]</f>
        <v>0</v>
      </c>
      <c r="AB3647" s="2"/>
      <c r="AC3647" s="2"/>
      <c r="AD3647" s="2"/>
      <c r="AE3647" s="2"/>
    </row>
    <row r="3648" spans="1:31" ht="45" x14ac:dyDescent="0.25">
      <c r="A3648" s="2" t="s">
        <v>577</v>
      </c>
      <c r="B3648" s="3">
        <v>9</v>
      </c>
      <c r="C3648" s="3">
        <v>792</v>
      </c>
      <c r="D3648" s="3" t="s">
        <v>633</v>
      </c>
      <c r="E3648" s="3" t="str">
        <f>_xlfn.XLOOKUP(Tbl_BalanceHistory[[#This Row],[RespAgy]],Tbl_Agencies[Agy Code],Tbl_Agencies[Agy Sort])</f>
        <v>140000</v>
      </c>
      <c r="F3648" s="2" t="str">
        <f>Tbl_BalanceHistory[[#This Row],[RespAgy]]&amp;": "&amp;Tbl_BalanceHistory[[#This Row],[RespAgency]]</f>
        <v>792: Mental Health Treatment Centers</v>
      </c>
      <c r="G3648" s="3">
        <v>706</v>
      </c>
      <c r="H3648" s="3" t="s">
        <v>1290</v>
      </c>
      <c r="I3648" s="3" t="str">
        <f>_xlfn.XLOOKUP(Tbl_BalanceHistory[[#This Row],[AgyCode]],Tbl_Agencies[Agy Code],Tbl_Agencies[Agy Sort])</f>
        <v/>
      </c>
      <c r="J3648" s="2" t="str">
        <f>Tbl_BalanceHistory[[#This Row],[AgyCode]]&amp;": "&amp;Tbl_BalanceHistory[[#This Row],[Agency Name]]</f>
        <v>706: Western State Hospital</v>
      </c>
      <c r="K3648" s="1">
        <v>2022</v>
      </c>
      <c r="L3648" s="3">
        <v>498</v>
      </c>
      <c r="M3648" s="3" t="s">
        <v>639</v>
      </c>
      <c r="N3648" s="2" t="str">
        <f>Tbl_BalanceHistory[[#This Row],[ProgramCode]]&amp;": "&amp;Tbl_BalanceHistory[[#This Row],[Program Name]]</f>
        <v>498: Facility Administrative and Support Services</v>
      </c>
      <c r="O3648" s="3" t="s">
        <v>886</v>
      </c>
      <c r="P3648" s="1" t="str">
        <f>IF(Tbl_BalanceHistory[[#This Row],[FundCode]]="0100","GF",IF(Tbl_BalanceHistory[[#This Row],[FundCode]]="01000","GF","Hi Ed / OCR"))</f>
        <v>GF</v>
      </c>
      <c r="Q3648" s="5">
        <v>20778653</v>
      </c>
      <c r="R3648" s="5">
        <v>20778653</v>
      </c>
      <c r="S3648" s="5">
        <v>0</v>
      </c>
      <c r="T3648" s="5">
        <v>0</v>
      </c>
      <c r="U3648" s="3"/>
      <c r="V3648" s="5">
        <v>0</v>
      </c>
      <c r="W3648" s="5"/>
      <c r="X3648" s="5">
        <v>0</v>
      </c>
      <c r="Y3648" s="5">
        <v>0</v>
      </c>
      <c r="Z3648" s="5">
        <f>Tbl_BalanceHistory[[#This Row],[Discretionary Recommended - Pre 2022]]+Tbl_BalanceHistory[[#This Row],[Discretionary Balance Recommended: Policy]]+Tbl_BalanceHistory[[#This Row],[Discretionary Balance Recommended: Commitments]]</f>
        <v>0</v>
      </c>
      <c r="AA3648" s="5">
        <f>Tbl_BalanceHistory[[#This Row],[Discretionary Balance]]-Tbl_BalanceHistory[[#This Row],[Discretionary Reappropriation]]</f>
        <v>0</v>
      </c>
      <c r="AB3648" s="2"/>
      <c r="AC3648" s="2"/>
      <c r="AD3648" s="2"/>
      <c r="AE3648" s="2"/>
    </row>
    <row r="3649" spans="1:31" ht="45" x14ac:dyDescent="0.25">
      <c r="A3649" s="2" t="s">
        <v>2025</v>
      </c>
      <c r="B3649" s="3">
        <v>9</v>
      </c>
      <c r="C3649" s="3">
        <v>792</v>
      </c>
      <c r="D3649" s="3" t="s">
        <v>633</v>
      </c>
      <c r="E3649" s="3" t="str">
        <f>_xlfn.XLOOKUP(Tbl_BalanceHistory[[#This Row],[RespAgy]],Tbl_Agencies[Agy Code],Tbl_Agencies[Agy Sort])</f>
        <v>140000</v>
      </c>
      <c r="F3649" s="2" t="str">
        <f>Tbl_BalanceHistory[[#This Row],[RespAgy]]&amp;": "&amp;Tbl_BalanceHistory[[#This Row],[RespAgency]]</f>
        <v>792: Mental Health Treatment Centers</v>
      </c>
      <c r="G3649" s="3">
        <v>708</v>
      </c>
      <c r="H3649" s="3" t="s">
        <v>1294</v>
      </c>
      <c r="I3649" s="3" t="str">
        <f>_xlfn.XLOOKUP(Tbl_BalanceHistory[[#This Row],[AgyCode]],Tbl_Agencies[Agy Code],Tbl_Agencies[Agy Sort])</f>
        <v/>
      </c>
      <c r="J3649" s="2" t="str">
        <f>Tbl_BalanceHistory[[#This Row],[AgyCode]]&amp;": "&amp;Tbl_BalanceHistory[[#This Row],[Agency Name]]</f>
        <v>708: Commonwealth Center for Children and Adolescents</v>
      </c>
      <c r="K3649" s="1">
        <v>2014</v>
      </c>
      <c r="L3649" s="3">
        <v>197</v>
      </c>
      <c r="M3649" s="3" t="s">
        <v>401</v>
      </c>
      <c r="N3649" s="2" t="str">
        <f>Tbl_BalanceHistory[[#This Row],[ProgramCode]]&amp;": "&amp;Tbl_BalanceHistory[[#This Row],[Program Name]]</f>
        <v>197: Instruction</v>
      </c>
      <c r="O3649" s="3" t="s">
        <v>1730</v>
      </c>
      <c r="P3649" s="1" t="str">
        <f>IF(Tbl_BalanceHistory[[#This Row],[FundCode]]="0100","GF",IF(Tbl_BalanceHistory[[#This Row],[FundCode]]="01000","GF","Hi Ed / OCR"))</f>
        <v>GF</v>
      </c>
      <c r="Q3649" s="5">
        <v>0</v>
      </c>
      <c r="R3649" s="5">
        <v>0</v>
      </c>
      <c r="S3649" s="5">
        <v>0</v>
      </c>
      <c r="T3649" s="5">
        <v>0</v>
      </c>
      <c r="U3649" s="3"/>
      <c r="V3649" s="5">
        <v>0</v>
      </c>
      <c r="W3649" s="5">
        <v>0</v>
      </c>
      <c r="X3649" s="5"/>
      <c r="Y3649" s="5"/>
      <c r="Z3649" s="5">
        <f>Tbl_BalanceHistory[[#This Row],[Discretionary Recommended - Pre 2022]]+Tbl_BalanceHistory[[#This Row],[Discretionary Balance Recommended: Policy]]+Tbl_BalanceHistory[[#This Row],[Discretionary Balance Recommended: Commitments]]</f>
        <v>0</v>
      </c>
      <c r="AA3649" s="5">
        <f>Tbl_BalanceHistory[[#This Row],[Discretionary Balance]]-Tbl_BalanceHistory[[#This Row],[Discretionary Reappropriation]]</f>
        <v>0</v>
      </c>
      <c r="AB3649" s="2"/>
      <c r="AC3649" s="2"/>
      <c r="AD3649" s="2"/>
      <c r="AE3649" s="2"/>
    </row>
    <row r="3650" spans="1:31" ht="45" x14ac:dyDescent="0.25">
      <c r="A3650" s="2" t="s">
        <v>2025</v>
      </c>
      <c r="B3650" s="3">
        <v>9</v>
      </c>
      <c r="C3650" s="3">
        <v>792</v>
      </c>
      <c r="D3650" s="3" t="s">
        <v>633</v>
      </c>
      <c r="E3650" s="3" t="str">
        <f>_xlfn.XLOOKUP(Tbl_BalanceHistory[[#This Row],[RespAgy]],Tbl_Agencies[Agy Code],Tbl_Agencies[Agy Sort])</f>
        <v>140000</v>
      </c>
      <c r="F3650" s="2" t="str">
        <f>Tbl_BalanceHistory[[#This Row],[RespAgy]]&amp;": "&amp;Tbl_BalanceHistory[[#This Row],[RespAgency]]</f>
        <v>792: Mental Health Treatment Centers</v>
      </c>
      <c r="G3650" s="3">
        <v>708</v>
      </c>
      <c r="H3650" s="3" t="s">
        <v>1294</v>
      </c>
      <c r="I3650" s="3" t="str">
        <f>_xlfn.XLOOKUP(Tbl_BalanceHistory[[#This Row],[AgyCode]],Tbl_Agencies[Agy Code],Tbl_Agencies[Agy Sort])</f>
        <v/>
      </c>
      <c r="J3650" s="2" t="str">
        <f>Tbl_BalanceHistory[[#This Row],[AgyCode]]&amp;": "&amp;Tbl_BalanceHistory[[#This Row],[Agency Name]]</f>
        <v>708: Commonwealth Center for Children and Adolescents</v>
      </c>
      <c r="K3650" s="1">
        <v>2014</v>
      </c>
      <c r="L3650" s="3">
        <v>421</v>
      </c>
      <c r="M3650" s="3" t="s">
        <v>637</v>
      </c>
      <c r="N3650" s="2" t="str">
        <f>Tbl_BalanceHistory[[#This Row],[ProgramCode]]&amp;": "&amp;Tbl_BalanceHistory[[#This Row],[Program Name]]</f>
        <v>421: Pharmacy Services</v>
      </c>
      <c r="O3650" s="3" t="s">
        <v>1730</v>
      </c>
      <c r="P3650" s="1" t="str">
        <f>IF(Tbl_BalanceHistory[[#This Row],[FundCode]]="0100","GF",IF(Tbl_BalanceHistory[[#This Row],[FundCode]]="01000","GF","Hi Ed / OCR"))</f>
        <v>GF</v>
      </c>
      <c r="Q3650" s="5">
        <v>146742</v>
      </c>
      <c r="R3650" s="5">
        <v>146742</v>
      </c>
      <c r="S3650" s="5">
        <v>0</v>
      </c>
      <c r="T3650" s="5">
        <v>0</v>
      </c>
      <c r="U3650" s="3"/>
      <c r="V3650" s="5">
        <v>0</v>
      </c>
      <c r="W3650" s="5">
        <v>0</v>
      </c>
      <c r="X3650" s="5"/>
      <c r="Y3650" s="5"/>
      <c r="Z3650" s="5">
        <f>Tbl_BalanceHistory[[#This Row],[Discretionary Recommended - Pre 2022]]+Tbl_BalanceHistory[[#This Row],[Discretionary Balance Recommended: Policy]]+Tbl_BalanceHistory[[#This Row],[Discretionary Balance Recommended: Commitments]]</f>
        <v>0</v>
      </c>
      <c r="AA3650" s="5">
        <f>Tbl_BalanceHistory[[#This Row],[Discretionary Balance]]-Tbl_BalanceHistory[[#This Row],[Discretionary Reappropriation]]</f>
        <v>0</v>
      </c>
      <c r="AB3650" s="2"/>
      <c r="AC3650" s="2"/>
      <c r="AD3650" s="2"/>
      <c r="AE3650" s="2"/>
    </row>
    <row r="3651" spans="1:31" ht="45" x14ac:dyDescent="0.25">
      <c r="A3651" s="2" t="s">
        <v>2025</v>
      </c>
      <c r="B3651" s="3">
        <v>9</v>
      </c>
      <c r="C3651" s="3">
        <v>792</v>
      </c>
      <c r="D3651" s="3" t="s">
        <v>633</v>
      </c>
      <c r="E3651" s="3" t="str">
        <f>_xlfn.XLOOKUP(Tbl_BalanceHistory[[#This Row],[RespAgy]],Tbl_Agencies[Agy Code],Tbl_Agencies[Agy Sort])</f>
        <v>140000</v>
      </c>
      <c r="F3651" s="2" t="str">
        <f>Tbl_BalanceHistory[[#This Row],[RespAgy]]&amp;": "&amp;Tbl_BalanceHistory[[#This Row],[RespAgency]]</f>
        <v>792: Mental Health Treatment Centers</v>
      </c>
      <c r="G3651" s="3">
        <v>708</v>
      </c>
      <c r="H3651" s="3" t="s">
        <v>1294</v>
      </c>
      <c r="I3651" s="3" t="str">
        <f>_xlfn.XLOOKUP(Tbl_BalanceHistory[[#This Row],[AgyCode]],Tbl_Agencies[Agy Code],Tbl_Agencies[Agy Sort])</f>
        <v/>
      </c>
      <c r="J3651" s="2" t="str">
        <f>Tbl_BalanceHistory[[#This Row],[AgyCode]]&amp;": "&amp;Tbl_BalanceHistory[[#This Row],[Agency Name]]</f>
        <v>708: Commonwealth Center for Children and Adolescents</v>
      </c>
      <c r="K3651" s="1">
        <v>2015</v>
      </c>
      <c r="L3651" s="3">
        <v>421</v>
      </c>
      <c r="M3651" s="3" t="s">
        <v>637</v>
      </c>
      <c r="N3651" s="2" t="str">
        <f>Tbl_BalanceHistory[[#This Row],[ProgramCode]]&amp;": "&amp;Tbl_BalanceHistory[[#This Row],[Program Name]]</f>
        <v>421: Pharmacy Services</v>
      </c>
      <c r="O3651" s="3" t="s">
        <v>1730</v>
      </c>
      <c r="P3651" s="1" t="str">
        <f>IF(Tbl_BalanceHistory[[#This Row],[FundCode]]="0100","GF",IF(Tbl_BalanceHistory[[#This Row],[FundCode]]="01000","GF","Hi Ed / OCR"))</f>
        <v>GF</v>
      </c>
      <c r="Q3651" s="5">
        <v>146742</v>
      </c>
      <c r="R3651" s="5">
        <v>146742</v>
      </c>
      <c r="S3651" s="5">
        <v>0</v>
      </c>
      <c r="T3651" s="5">
        <v>0</v>
      </c>
      <c r="U3651" s="3"/>
      <c r="V3651" s="5">
        <v>0</v>
      </c>
      <c r="W3651" s="5">
        <v>0</v>
      </c>
      <c r="X3651" s="5"/>
      <c r="Y3651" s="5"/>
      <c r="Z3651" s="5">
        <f>Tbl_BalanceHistory[[#This Row],[Discretionary Recommended - Pre 2022]]+Tbl_BalanceHistory[[#This Row],[Discretionary Balance Recommended: Policy]]+Tbl_BalanceHistory[[#This Row],[Discretionary Balance Recommended: Commitments]]</f>
        <v>0</v>
      </c>
      <c r="AA3651" s="5">
        <f>Tbl_BalanceHistory[[#This Row],[Discretionary Balance]]-Tbl_BalanceHistory[[#This Row],[Discretionary Reappropriation]]</f>
        <v>0</v>
      </c>
      <c r="AB3651" s="2"/>
      <c r="AC3651" s="2"/>
      <c r="AD3651" s="2"/>
      <c r="AE3651" s="2"/>
    </row>
    <row r="3652" spans="1:31" ht="45" x14ac:dyDescent="0.25">
      <c r="A3652" s="2" t="s">
        <v>2025</v>
      </c>
      <c r="B3652" s="3">
        <v>9</v>
      </c>
      <c r="C3652" s="3">
        <v>792</v>
      </c>
      <c r="D3652" s="3" t="s">
        <v>633</v>
      </c>
      <c r="E3652" s="3" t="str">
        <f>_xlfn.XLOOKUP(Tbl_BalanceHistory[[#This Row],[RespAgy]],Tbl_Agencies[Agy Code],Tbl_Agencies[Agy Sort])</f>
        <v>140000</v>
      </c>
      <c r="F3652" s="2" t="str">
        <f>Tbl_BalanceHistory[[#This Row],[RespAgy]]&amp;": "&amp;Tbl_BalanceHistory[[#This Row],[RespAgency]]</f>
        <v>792: Mental Health Treatment Centers</v>
      </c>
      <c r="G3652" s="3">
        <v>708</v>
      </c>
      <c r="H3652" s="3" t="s">
        <v>1294</v>
      </c>
      <c r="I3652" s="3" t="str">
        <f>_xlfn.XLOOKUP(Tbl_BalanceHistory[[#This Row],[AgyCode]],Tbl_Agencies[Agy Code],Tbl_Agencies[Agy Sort])</f>
        <v/>
      </c>
      <c r="J3652" s="2" t="str">
        <f>Tbl_BalanceHistory[[#This Row],[AgyCode]]&amp;": "&amp;Tbl_BalanceHistory[[#This Row],[Agency Name]]</f>
        <v>708: Commonwealth Center for Children and Adolescents</v>
      </c>
      <c r="K3652" s="1">
        <v>2016</v>
      </c>
      <c r="L3652" s="3">
        <v>421</v>
      </c>
      <c r="M3652" s="3" t="s">
        <v>637</v>
      </c>
      <c r="N3652" s="2" t="str">
        <f>Tbl_BalanceHistory[[#This Row],[ProgramCode]]&amp;": "&amp;Tbl_BalanceHistory[[#This Row],[Program Name]]</f>
        <v>421: Pharmacy Services</v>
      </c>
      <c r="O3652" s="3" t="s">
        <v>1730</v>
      </c>
      <c r="P3652" s="1" t="str">
        <f>IF(Tbl_BalanceHistory[[#This Row],[FundCode]]="0100","GF",IF(Tbl_BalanceHistory[[#This Row],[FundCode]]="01000","GF","Hi Ed / OCR"))</f>
        <v>GF</v>
      </c>
      <c r="Q3652" s="5">
        <v>0</v>
      </c>
      <c r="R3652" s="5">
        <v>0</v>
      </c>
      <c r="S3652" s="5">
        <v>0</v>
      </c>
      <c r="T3652" s="5">
        <v>0</v>
      </c>
      <c r="U3652" s="3"/>
      <c r="V3652" s="5">
        <v>0</v>
      </c>
      <c r="W3652" s="5">
        <v>0</v>
      </c>
      <c r="X3652" s="5"/>
      <c r="Y3652" s="5"/>
      <c r="Z3652" s="5">
        <f>Tbl_BalanceHistory[[#This Row],[Discretionary Recommended - Pre 2022]]+Tbl_BalanceHistory[[#This Row],[Discretionary Balance Recommended: Policy]]+Tbl_BalanceHistory[[#This Row],[Discretionary Balance Recommended: Commitments]]</f>
        <v>0</v>
      </c>
      <c r="AA3652" s="5">
        <f>Tbl_BalanceHistory[[#This Row],[Discretionary Balance]]-Tbl_BalanceHistory[[#This Row],[Discretionary Reappropriation]]</f>
        <v>0</v>
      </c>
      <c r="AB3652" s="2"/>
      <c r="AC3652" s="2"/>
      <c r="AD3652" s="2"/>
      <c r="AE3652" s="2"/>
    </row>
    <row r="3653" spans="1:31" ht="45" x14ac:dyDescent="0.25">
      <c r="A3653" s="2" t="s">
        <v>2025</v>
      </c>
      <c r="B3653" s="3">
        <v>9</v>
      </c>
      <c r="C3653" s="3">
        <v>792</v>
      </c>
      <c r="D3653" s="3" t="s">
        <v>633</v>
      </c>
      <c r="E3653" s="3" t="str">
        <f>_xlfn.XLOOKUP(Tbl_BalanceHistory[[#This Row],[RespAgy]],Tbl_Agencies[Agy Code],Tbl_Agencies[Agy Sort])</f>
        <v>140000</v>
      </c>
      <c r="F3653" s="2" t="str">
        <f>Tbl_BalanceHistory[[#This Row],[RespAgy]]&amp;": "&amp;Tbl_BalanceHistory[[#This Row],[RespAgency]]</f>
        <v>792: Mental Health Treatment Centers</v>
      </c>
      <c r="G3653" s="3">
        <v>708</v>
      </c>
      <c r="H3653" s="3" t="s">
        <v>1294</v>
      </c>
      <c r="I3653" s="3" t="str">
        <f>_xlfn.XLOOKUP(Tbl_BalanceHistory[[#This Row],[AgyCode]],Tbl_Agencies[Agy Code],Tbl_Agencies[Agy Sort])</f>
        <v/>
      </c>
      <c r="J3653" s="2" t="str">
        <f>Tbl_BalanceHistory[[#This Row],[AgyCode]]&amp;": "&amp;Tbl_BalanceHistory[[#This Row],[Agency Name]]</f>
        <v>708: Commonwealth Center for Children and Adolescents</v>
      </c>
      <c r="K3653" s="1">
        <v>2019</v>
      </c>
      <c r="L3653" s="3">
        <v>421</v>
      </c>
      <c r="M3653" s="3" t="s">
        <v>637</v>
      </c>
      <c r="N3653" s="2" t="str">
        <f>Tbl_BalanceHistory[[#This Row],[ProgramCode]]&amp;": "&amp;Tbl_BalanceHistory[[#This Row],[Program Name]]</f>
        <v>421: Pharmacy Services</v>
      </c>
      <c r="O3653" s="3" t="s">
        <v>886</v>
      </c>
      <c r="P3653" s="1" t="str">
        <f>IF(Tbl_BalanceHistory[[#This Row],[FundCode]]="0100","GF",IF(Tbl_BalanceHistory[[#This Row],[FundCode]]="01000","GF","Hi Ed / OCR"))</f>
        <v>GF</v>
      </c>
      <c r="Q3653" s="5">
        <v>0</v>
      </c>
      <c r="R3653" s="5">
        <v>0</v>
      </c>
      <c r="S3653" s="5">
        <v>0</v>
      </c>
      <c r="T3653" s="5">
        <v>0</v>
      </c>
      <c r="U3653" s="3"/>
      <c r="V3653" s="5">
        <v>0</v>
      </c>
      <c r="W3653" s="5">
        <v>0</v>
      </c>
      <c r="X3653" s="5"/>
      <c r="Y3653" s="5"/>
      <c r="Z3653" s="5">
        <f>Tbl_BalanceHistory[[#This Row],[Discretionary Recommended - Pre 2022]]+Tbl_BalanceHistory[[#This Row],[Discretionary Balance Recommended: Policy]]+Tbl_BalanceHistory[[#This Row],[Discretionary Balance Recommended: Commitments]]</f>
        <v>0</v>
      </c>
      <c r="AA3653" s="5">
        <f>Tbl_BalanceHistory[[#This Row],[Discretionary Balance]]-Tbl_BalanceHistory[[#This Row],[Discretionary Reappropriation]]</f>
        <v>0</v>
      </c>
      <c r="AB3653" s="2"/>
      <c r="AC3653" s="2"/>
      <c r="AD3653" s="2"/>
      <c r="AE3653" s="2"/>
    </row>
    <row r="3654" spans="1:31" ht="45" x14ac:dyDescent="0.25">
      <c r="A3654" s="2" t="s">
        <v>577</v>
      </c>
      <c r="B3654" s="3">
        <v>9</v>
      </c>
      <c r="C3654" s="3">
        <v>792</v>
      </c>
      <c r="D3654" s="3" t="s">
        <v>633</v>
      </c>
      <c r="E3654" s="3" t="str">
        <f>_xlfn.XLOOKUP(Tbl_BalanceHistory[[#This Row],[RespAgy]],Tbl_Agencies[Agy Code],Tbl_Agencies[Agy Sort])</f>
        <v>140000</v>
      </c>
      <c r="F3654" s="2" t="str">
        <f>Tbl_BalanceHistory[[#This Row],[RespAgy]]&amp;": "&amp;Tbl_BalanceHistory[[#This Row],[RespAgency]]</f>
        <v>792: Mental Health Treatment Centers</v>
      </c>
      <c r="G3654" s="3">
        <v>708</v>
      </c>
      <c r="H3654" s="3" t="s">
        <v>1294</v>
      </c>
      <c r="I3654" s="3" t="str">
        <f>_xlfn.XLOOKUP(Tbl_BalanceHistory[[#This Row],[AgyCode]],Tbl_Agencies[Agy Code],Tbl_Agencies[Agy Sort])</f>
        <v/>
      </c>
      <c r="J3654" s="2" t="str">
        <f>Tbl_BalanceHistory[[#This Row],[AgyCode]]&amp;": "&amp;Tbl_BalanceHistory[[#This Row],[Agency Name]]</f>
        <v>708: Commonwealth Center for Children and Adolescents</v>
      </c>
      <c r="K3654" s="1">
        <v>2021</v>
      </c>
      <c r="L3654" s="3">
        <v>421</v>
      </c>
      <c r="M3654" s="3" t="s">
        <v>637</v>
      </c>
      <c r="N3654" s="2" t="str">
        <f>Tbl_BalanceHistory[[#This Row],[ProgramCode]]&amp;": "&amp;Tbl_BalanceHistory[[#This Row],[Program Name]]</f>
        <v>421: Pharmacy Services</v>
      </c>
      <c r="O3654" s="3" t="s">
        <v>886</v>
      </c>
      <c r="P3654" s="1" t="str">
        <f>IF(Tbl_BalanceHistory[[#This Row],[FundCode]]="0100","GF",IF(Tbl_BalanceHistory[[#This Row],[FundCode]]="01000","GF","Hi Ed / OCR"))</f>
        <v>GF</v>
      </c>
      <c r="Q3654" s="5">
        <v>275000</v>
      </c>
      <c r="R3654" s="5">
        <v>275000</v>
      </c>
      <c r="S3654" s="5">
        <v>0</v>
      </c>
      <c r="T3654" s="5">
        <v>0</v>
      </c>
      <c r="U3654" s="3"/>
      <c r="V3654" s="5">
        <v>0</v>
      </c>
      <c r="W3654" s="5">
        <v>0</v>
      </c>
      <c r="X3654" s="5"/>
      <c r="Y3654" s="5"/>
      <c r="Z3654" s="5">
        <f>Tbl_BalanceHistory[[#This Row],[Discretionary Recommended - Pre 2022]]+Tbl_BalanceHistory[[#This Row],[Discretionary Balance Recommended: Policy]]+Tbl_BalanceHistory[[#This Row],[Discretionary Balance Recommended: Commitments]]</f>
        <v>0</v>
      </c>
      <c r="AA3654" s="5">
        <f>Tbl_BalanceHistory[[#This Row],[Discretionary Balance]]-Tbl_BalanceHistory[[#This Row],[Discretionary Reappropriation]]</f>
        <v>0</v>
      </c>
      <c r="AB3654" s="2"/>
      <c r="AC3654" s="2"/>
      <c r="AD3654" s="2"/>
      <c r="AE3654" s="2"/>
    </row>
    <row r="3655" spans="1:31" ht="45" x14ac:dyDescent="0.25">
      <c r="A3655" s="2" t="s">
        <v>577</v>
      </c>
      <c r="B3655" s="3">
        <v>9</v>
      </c>
      <c r="C3655" s="3">
        <v>792</v>
      </c>
      <c r="D3655" s="3" t="s">
        <v>633</v>
      </c>
      <c r="E3655" s="3" t="str">
        <f>_xlfn.XLOOKUP(Tbl_BalanceHistory[[#This Row],[RespAgy]],Tbl_Agencies[Agy Code],Tbl_Agencies[Agy Sort])</f>
        <v>140000</v>
      </c>
      <c r="F3655" s="2" t="str">
        <f>Tbl_BalanceHistory[[#This Row],[RespAgy]]&amp;": "&amp;Tbl_BalanceHistory[[#This Row],[RespAgency]]</f>
        <v>792: Mental Health Treatment Centers</v>
      </c>
      <c r="G3655" s="3">
        <v>708</v>
      </c>
      <c r="H3655" s="3" t="s">
        <v>1294</v>
      </c>
      <c r="I3655" s="3" t="str">
        <f>_xlfn.XLOOKUP(Tbl_BalanceHistory[[#This Row],[AgyCode]],Tbl_Agencies[Agy Code],Tbl_Agencies[Agy Sort])</f>
        <v/>
      </c>
      <c r="J3655" s="2" t="str">
        <f>Tbl_BalanceHistory[[#This Row],[AgyCode]]&amp;": "&amp;Tbl_BalanceHistory[[#This Row],[Agency Name]]</f>
        <v>708: Commonwealth Center for Children and Adolescents</v>
      </c>
      <c r="K3655" s="1">
        <v>2022</v>
      </c>
      <c r="L3655" s="3">
        <v>421</v>
      </c>
      <c r="M3655" s="3" t="s">
        <v>637</v>
      </c>
      <c r="N3655" s="2" t="str">
        <f>Tbl_BalanceHistory[[#This Row],[ProgramCode]]&amp;": "&amp;Tbl_BalanceHistory[[#This Row],[Program Name]]</f>
        <v>421: Pharmacy Services</v>
      </c>
      <c r="O3655" s="3" t="s">
        <v>886</v>
      </c>
      <c r="P3655" s="1" t="str">
        <f>IF(Tbl_BalanceHistory[[#This Row],[FundCode]]="0100","GF",IF(Tbl_BalanceHistory[[#This Row],[FundCode]]="01000","GF","Hi Ed / OCR"))</f>
        <v>GF</v>
      </c>
      <c r="Q3655" s="5">
        <v>87061</v>
      </c>
      <c r="R3655" s="5">
        <v>87061</v>
      </c>
      <c r="S3655" s="5">
        <v>0</v>
      </c>
      <c r="T3655" s="5">
        <v>0</v>
      </c>
      <c r="U3655" s="3"/>
      <c r="V3655" s="5">
        <v>0</v>
      </c>
      <c r="W3655" s="5"/>
      <c r="X3655" s="5">
        <v>0</v>
      </c>
      <c r="Y3655" s="5">
        <v>0</v>
      </c>
      <c r="Z3655" s="5">
        <f>Tbl_BalanceHistory[[#This Row],[Discretionary Recommended - Pre 2022]]+Tbl_BalanceHistory[[#This Row],[Discretionary Balance Recommended: Policy]]+Tbl_BalanceHistory[[#This Row],[Discretionary Balance Recommended: Commitments]]</f>
        <v>0</v>
      </c>
      <c r="AA3655" s="5">
        <f>Tbl_BalanceHistory[[#This Row],[Discretionary Balance]]-Tbl_BalanceHistory[[#This Row],[Discretionary Reappropriation]]</f>
        <v>0</v>
      </c>
      <c r="AB3655" s="2"/>
      <c r="AC3655" s="2"/>
      <c r="AD3655" s="2"/>
      <c r="AE3655" s="2"/>
    </row>
    <row r="3656" spans="1:31" ht="45" x14ac:dyDescent="0.25">
      <c r="A3656" s="2" t="s">
        <v>2025</v>
      </c>
      <c r="B3656" s="3">
        <v>9</v>
      </c>
      <c r="C3656" s="3">
        <v>792</v>
      </c>
      <c r="D3656" s="3" t="s">
        <v>633</v>
      </c>
      <c r="E3656" s="3" t="str">
        <f>_xlfn.XLOOKUP(Tbl_BalanceHistory[[#This Row],[RespAgy]],Tbl_Agencies[Agy Code],Tbl_Agencies[Agy Sort])</f>
        <v>140000</v>
      </c>
      <c r="F3656" s="2" t="str">
        <f>Tbl_BalanceHistory[[#This Row],[RespAgy]]&amp;": "&amp;Tbl_BalanceHistory[[#This Row],[RespAgency]]</f>
        <v>792: Mental Health Treatment Centers</v>
      </c>
      <c r="G3656" s="3">
        <v>708</v>
      </c>
      <c r="H3656" s="3" t="s">
        <v>1294</v>
      </c>
      <c r="I3656" s="3" t="str">
        <f>_xlfn.XLOOKUP(Tbl_BalanceHistory[[#This Row],[AgyCode]],Tbl_Agencies[Agy Code],Tbl_Agencies[Agy Sort])</f>
        <v/>
      </c>
      <c r="J3656" s="2" t="str">
        <f>Tbl_BalanceHistory[[#This Row],[AgyCode]]&amp;": "&amp;Tbl_BalanceHistory[[#This Row],[Agency Name]]</f>
        <v>708: Commonwealth Center for Children and Adolescents</v>
      </c>
      <c r="K3656" s="1">
        <v>2014</v>
      </c>
      <c r="L3656" s="3">
        <v>430</v>
      </c>
      <c r="M3656" s="3" t="s">
        <v>454</v>
      </c>
      <c r="N3656" s="2" t="str">
        <f>Tbl_BalanceHistory[[#This Row],[ProgramCode]]&amp;": "&amp;Tbl_BalanceHistory[[#This Row],[Program Name]]</f>
        <v>430: State Health Services</v>
      </c>
      <c r="O3656" s="3" t="s">
        <v>1730</v>
      </c>
      <c r="P3656" s="1" t="str">
        <f>IF(Tbl_BalanceHistory[[#This Row],[FundCode]]="0100","GF",IF(Tbl_BalanceHistory[[#This Row],[FundCode]]="01000","GF","Hi Ed / OCR"))</f>
        <v>GF</v>
      </c>
      <c r="Q3656" s="5">
        <v>6852333</v>
      </c>
      <c r="R3656" s="5">
        <v>6852293.5</v>
      </c>
      <c r="S3656" s="5">
        <v>39</v>
      </c>
      <c r="T3656" s="5">
        <v>0</v>
      </c>
      <c r="U3656" s="3"/>
      <c r="V3656" s="5">
        <v>39</v>
      </c>
      <c r="W3656" s="5">
        <v>0</v>
      </c>
      <c r="X3656" s="5"/>
      <c r="Y3656" s="5"/>
      <c r="Z3656" s="5">
        <f>Tbl_BalanceHistory[[#This Row],[Discretionary Recommended - Pre 2022]]+Tbl_BalanceHistory[[#This Row],[Discretionary Balance Recommended: Policy]]+Tbl_BalanceHistory[[#This Row],[Discretionary Balance Recommended: Commitments]]</f>
        <v>0</v>
      </c>
      <c r="AA3656" s="5">
        <f>Tbl_BalanceHistory[[#This Row],[Discretionary Balance]]-Tbl_BalanceHistory[[#This Row],[Discretionary Reappropriation]]</f>
        <v>39</v>
      </c>
      <c r="AB3656" s="2"/>
      <c r="AC3656" s="2"/>
      <c r="AD3656" s="2"/>
      <c r="AE3656" s="2"/>
    </row>
    <row r="3657" spans="1:31" ht="45" x14ac:dyDescent="0.25">
      <c r="A3657" s="2" t="s">
        <v>2025</v>
      </c>
      <c r="B3657" s="3">
        <v>9</v>
      </c>
      <c r="C3657" s="3">
        <v>792</v>
      </c>
      <c r="D3657" s="3" t="s">
        <v>633</v>
      </c>
      <c r="E3657" s="3" t="str">
        <f>_xlfn.XLOOKUP(Tbl_BalanceHistory[[#This Row],[RespAgy]],Tbl_Agencies[Agy Code],Tbl_Agencies[Agy Sort])</f>
        <v>140000</v>
      </c>
      <c r="F3657" s="2" t="str">
        <f>Tbl_BalanceHistory[[#This Row],[RespAgy]]&amp;": "&amp;Tbl_BalanceHistory[[#This Row],[RespAgency]]</f>
        <v>792: Mental Health Treatment Centers</v>
      </c>
      <c r="G3657" s="3">
        <v>708</v>
      </c>
      <c r="H3657" s="3" t="s">
        <v>1294</v>
      </c>
      <c r="I3657" s="3" t="str">
        <f>_xlfn.XLOOKUP(Tbl_BalanceHistory[[#This Row],[AgyCode]],Tbl_Agencies[Agy Code],Tbl_Agencies[Agy Sort])</f>
        <v/>
      </c>
      <c r="J3657" s="2" t="str">
        <f>Tbl_BalanceHistory[[#This Row],[AgyCode]]&amp;": "&amp;Tbl_BalanceHistory[[#This Row],[Agency Name]]</f>
        <v>708: Commonwealth Center for Children and Adolescents</v>
      </c>
      <c r="K3657" s="1">
        <v>2015</v>
      </c>
      <c r="L3657" s="3">
        <v>430</v>
      </c>
      <c r="M3657" s="3" t="s">
        <v>454</v>
      </c>
      <c r="N3657" s="2" t="str">
        <f>Tbl_BalanceHistory[[#This Row],[ProgramCode]]&amp;": "&amp;Tbl_BalanceHistory[[#This Row],[Program Name]]</f>
        <v>430: State Health Services</v>
      </c>
      <c r="O3657" s="3" t="s">
        <v>1730</v>
      </c>
      <c r="P3657" s="1" t="str">
        <f>IF(Tbl_BalanceHistory[[#This Row],[FundCode]]="0100","GF",IF(Tbl_BalanceHistory[[#This Row],[FundCode]]="01000","GF","Hi Ed / OCR"))</f>
        <v>GF</v>
      </c>
      <c r="Q3657" s="5">
        <v>7314385</v>
      </c>
      <c r="R3657" s="5">
        <v>7314385</v>
      </c>
      <c r="S3657" s="5">
        <v>0</v>
      </c>
      <c r="T3657" s="5">
        <v>0</v>
      </c>
      <c r="U3657" s="3"/>
      <c r="V3657" s="5">
        <v>0</v>
      </c>
      <c r="W3657" s="5">
        <v>0</v>
      </c>
      <c r="X3657" s="5"/>
      <c r="Y3657" s="5"/>
      <c r="Z3657" s="5">
        <f>Tbl_BalanceHistory[[#This Row],[Discretionary Recommended - Pre 2022]]+Tbl_BalanceHistory[[#This Row],[Discretionary Balance Recommended: Policy]]+Tbl_BalanceHistory[[#This Row],[Discretionary Balance Recommended: Commitments]]</f>
        <v>0</v>
      </c>
      <c r="AA3657" s="5">
        <f>Tbl_BalanceHistory[[#This Row],[Discretionary Balance]]-Tbl_BalanceHistory[[#This Row],[Discretionary Reappropriation]]</f>
        <v>0</v>
      </c>
      <c r="AB3657" s="2"/>
      <c r="AC3657" s="2"/>
      <c r="AD3657" s="2"/>
      <c r="AE3657" s="2"/>
    </row>
    <row r="3658" spans="1:31" ht="45" x14ac:dyDescent="0.25">
      <c r="A3658" s="2" t="s">
        <v>2025</v>
      </c>
      <c r="B3658" s="3">
        <v>9</v>
      </c>
      <c r="C3658" s="3">
        <v>792</v>
      </c>
      <c r="D3658" s="3" t="s">
        <v>633</v>
      </c>
      <c r="E3658" s="3" t="str">
        <f>_xlfn.XLOOKUP(Tbl_BalanceHistory[[#This Row],[RespAgy]],Tbl_Agencies[Agy Code],Tbl_Agencies[Agy Sort])</f>
        <v>140000</v>
      </c>
      <c r="F3658" s="2" t="str">
        <f>Tbl_BalanceHistory[[#This Row],[RespAgy]]&amp;": "&amp;Tbl_BalanceHistory[[#This Row],[RespAgency]]</f>
        <v>792: Mental Health Treatment Centers</v>
      </c>
      <c r="G3658" s="3">
        <v>708</v>
      </c>
      <c r="H3658" s="3" t="s">
        <v>1294</v>
      </c>
      <c r="I3658" s="3" t="str">
        <f>_xlfn.XLOOKUP(Tbl_BalanceHistory[[#This Row],[AgyCode]],Tbl_Agencies[Agy Code],Tbl_Agencies[Agy Sort])</f>
        <v/>
      </c>
      <c r="J3658" s="2" t="str">
        <f>Tbl_BalanceHistory[[#This Row],[AgyCode]]&amp;": "&amp;Tbl_BalanceHistory[[#This Row],[Agency Name]]</f>
        <v>708: Commonwealth Center for Children and Adolescents</v>
      </c>
      <c r="K3658" s="1">
        <v>2016</v>
      </c>
      <c r="L3658" s="3">
        <v>430</v>
      </c>
      <c r="M3658" s="3" t="s">
        <v>454</v>
      </c>
      <c r="N3658" s="2" t="str">
        <f>Tbl_BalanceHistory[[#This Row],[ProgramCode]]&amp;": "&amp;Tbl_BalanceHistory[[#This Row],[Program Name]]</f>
        <v>430: State Health Services</v>
      </c>
      <c r="O3658" s="3" t="s">
        <v>1730</v>
      </c>
      <c r="P3658" s="1" t="str">
        <f>IF(Tbl_BalanceHistory[[#This Row],[FundCode]]="0100","GF",IF(Tbl_BalanceHistory[[#This Row],[FundCode]]="01000","GF","Hi Ed / OCR"))</f>
        <v>GF</v>
      </c>
      <c r="Q3658" s="5">
        <v>6778141</v>
      </c>
      <c r="R3658" s="5">
        <v>6778141</v>
      </c>
      <c r="S3658" s="5">
        <v>0</v>
      </c>
      <c r="T3658" s="5">
        <v>0</v>
      </c>
      <c r="U3658" s="3"/>
      <c r="V3658" s="5">
        <v>0</v>
      </c>
      <c r="W3658" s="5">
        <v>0</v>
      </c>
      <c r="X3658" s="5"/>
      <c r="Y3658" s="5"/>
      <c r="Z3658" s="5">
        <f>Tbl_BalanceHistory[[#This Row],[Discretionary Recommended - Pre 2022]]+Tbl_BalanceHistory[[#This Row],[Discretionary Balance Recommended: Policy]]+Tbl_BalanceHistory[[#This Row],[Discretionary Balance Recommended: Commitments]]</f>
        <v>0</v>
      </c>
      <c r="AA3658" s="5">
        <f>Tbl_BalanceHistory[[#This Row],[Discretionary Balance]]-Tbl_BalanceHistory[[#This Row],[Discretionary Reappropriation]]</f>
        <v>0</v>
      </c>
      <c r="AB3658" s="2"/>
      <c r="AC3658" s="2"/>
      <c r="AD3658" s="2"/>
      <c r="AE3658" s="2"/>
    </row>
    <row r="3659" spans="1:31" ht="45" x14ac:dyDescent="0.25">
      <c r="A3659" s="2" t="s">
        <v>2025</v>
      </c>
      <c r="B3659" s="3">
        <v>9</v>
      </c>
      <c r="C3659" s="3">
        <v>792</v>
      </c>
      <c r="D3659" s="3" t="s">
        <v>633</v>
      </c>
      <c r="E3659" s="3" t="str">
        <f>_xlfn.XLOOKUP(Tbl_BalanceHistory[[#This Row],[RespAgy]],Tbl_Agencies[Agy Code],Tbl_Agencies[Agy Sort])</f>
        <v>140000</v>
      </c>
      <c r="F3659" s="2" t="str">
        <f>Tbl_BalanceHistory[[#This Row],[RespAgy]]&amp;": "&amp;Tbl_BalanceHistory[[#This Row],[RespAgency]]</f>
        <v>792: Mental Health Treatment Centers</v>
      </c>
      <c r="G3659" s="3">
        <v>708</v>
      </c>
      <c r="H3659" s="3" t="s">
        <v>1294</v>
      </c>
      <c r="I3659" s="3" t="str">
        <f>_xlfn.XLOOKUP(Tbl_BalanceHistory[[#This Row],[AgyCode]],Tbl_Agencies[Agy Code],Tbl_Agencies[Agy Sort])</f>
        <v/>
      </c>
      <c r="J3659" s="2" t="str">
        <f>Tbl_BalanceHistory[[#This Row],[AgyCode]]&amp;": "&amp;Tbl_BalanceHistory[[#This Row],[Agency Name]]</f>
        <v>708: Commonwealth Center for Children and Adolescents</v>
      </c>
      <c r="K3659" s="1">
        <v>2017</v>
      </c>
      <c r="L3659" s="3">
        <v>430</v>
      </c>
      <c r="M3659" s="3" t="s">
        <v>454</v>
      </c>
      <c r="N3659" s="2" t="str">
        <f>Tbl_BalanceHistory[[#This Row],[ProgramCode]]&amp;": "&amp;Tbl_BalanceHistory[[#This Row],[Program Name]]</f>
        <v>430: State Health Services</v>
      </c>
      <c r="O3659" s="3" t="s">
        <v>886</v>
      </c>
      <c r="P3659" s="1" t="str">
        <f>IF(Tbl_BalanceHistory[[#This Row],[FundCode]]="0100","GF",IF(Tbl_BalanceHistory[[#This Row],[FundCode]]="01000","GF","Hi Ed / OCR"))</f>
        <v>GF</v>
      </c>
      <c r="Q3659" s="5">
        <v>6208427</v>
      </c>
      <c r="R3659" s="5">
        <v>6208427</v>
      </c>
      <c r="S3659" s="5">
        <v>0</v>
      </c>
      <c r="T3659" s="5">
        <v>0</v>
      </c>
      <c r="U3659" s="3"/>
      <c r="V3659" s="5">
        <v>0</v>
      </c>
      <c r="W3659" s="5">
        <v>0</v>
      </c>
      <c r="X3659" s="5"/>
      <c r="Y3659" s="5"/>
      <c r="Z3659" s="5">
        <f>Tbl_BalanceHistory[[#This Row],[Discretionary Recommended - Pre 2022]]+Tbl_BalanceHistory[[#This Row],[Discretionary Balance Recommended: Policy]]+Tbl_BalanceHistory[[#This Row],[Discretionary Balance Recommended: Commitments]]</f>
        <v>0</v>
      </c>
      <c r="AA3659" s="5">
        <f>Tbl_BalanceHistory[[#This Row],[Discretionary Balance]]-Tbl_BalanceHistory[[#This Row],[Discretionary Reappropriation]]</f>
        <v>0</v>
      </c>
      <c r="AB3659" s="2"/>
      <c r="AC3659" s="2"/>
      <c r="AD3659" s="2"/>
      <c r="AE3659" s="2"/>
    </row>
    <row r="3660" spans="1:31" ht="45" x14ac:dyDescent="0.25">
      <c r="A3660" s="2" t="s">
        <v>2025</v>
      </c>
      <c r="B3660" s="3">
        <v>9</v>
      </c>
      <c r="C3660" s="3">
        <v>792</v>
      </c>
      <c r="D3660" s="3" t="s">
        <v>633</v>
      </c>
      <c r="E3660" s="3" t="str">
        <f>_xlfn.XLOOKUP(Tbl_BalanceHistory[[#This Row],[RespAgy]],Tbl_Agencies[Agy Code],Tbl_Agencies[Agy Sort])</f>
        <v>140000</v>
      </c>
      <c r="F3660" s="2" t="str">
        <f>Tbl_BalanceHistory[[#This Row],[RespAgy]]&amp;": "&amp;Tbl_BalanceHistory[[#This Row],[RespAgency]]</f>
        <v>792: Mental Health Treatment Centers</v>
      </c>
      <c r="G3660" s="3">
        <v>708</v>
      </c>
      <c r="H3660" s="3" t="s">
        <v>1294</v>
      </c>
      <c r="I3660" s="3" t="str">
        <f>_xlfn.XLOOKUP(Tbl_BalanceHistory[[#This Row],[AgyCode]],Tbl_Agencies[Agy Code],Tbl_Agencies[Agy Sort])</f>
        <v/>
      </c>
      <c r="J3660" s="2" t="str">
        <f>Tbl_BalanceHistory[[#This Row],[AgyCode]]&amp;": "&amp;Tbl_BalanceHistory[[#This Row],[Agency Name]]</f>
        <v>708: Commonwealth Center for Children and Adolescents</v>
      </c>
      <c r="K3660" s="1">
        <v>2018</v>
      </c>
      <c r="L3660" s="3">
        <v>430</v>
      </c>
      <c r="M3660" s="3" t="s">
        <v>454</v>
      </c>
      <c r="N3660" s="2" t="str">
        <f>Tbl_BalanceHistory[[#This Row],[ProgramCode]]&amp;": "&amp;Tbl_BalanceHistory[[#This Row],[Program Name]]</f>
        <v>430: State Health Services</v>
      </c>
      <c r="O3660" s="3" t="s">
        <v>886</v>
      </c>
      <c r="P3660" s="1" t="str">
        <f>IF(Tbl_BalanceHistory[[#This Row],[FundCode]]="0100","GF",IF(Tbl_BalanceHistory[[#This Row],[FundCode]]="01000","GF","Hi Ed / OCR"))</f>
        <v>GF</v>
      </c>
      <c r="Q3660" s="5">
        <v>6620155</v>
      </c>
      <c r="R3660" s="5">
        <v>6620155</v>
      </c>
      <c r="S3660" s="5">
        <v>0</v>
      </c>
      <c r="T3660" s="5">
        <v>0</v>
      </c>
      <c r="U3660" s="3"/>
      <c r="V3660" s="5">
        <v>0</v>
      </c>
      <c r="W3660" s="5">
        <v>0</v>
      </c>
      <c r="X3660" s="5"/>
      <c r="Y3660" s="5"/>
      <c r="Z3660" s="5">
        <f>Tbl_BalanceHistory[[#This Row],[Discretionary Recommended - Pre 2022]]+Tbl_BalanceHistory[[#This Row],[Discretionary Balance Recommended: Policy]]+Tbl_BalanceHistory[[#This Row],[Discretionary Balance Recommended: Commitments]]</f>
        <v>0</v>
      </c>
      <c r="AA3660" s="5">
        <f>Tbl_BalanceHistory[[#This Row],[Discretionary Balance]]-Tbl_BalanceHistory[[#This Row],[Discretionary Reappropriation]]</f>
        <v>0</v>
      </c>
      <c r="AB3660" s="2"/>
      <c r="AC3660" s="2"/>
      <c r="AD3660" s="2"/>
      <c r="AE3660" s="2"/>
    </row>
    <row r="3661" spans="1:31" ht="45" x14ac:dyDescent="0.25">
      <c r="A3661" s="2" t="s">
        <v>2025</v>
      </c>
      <c r="B3661" s="3">
        <v>9</v>
      </c>
      <c r="C3661" s="3">
        <v>792</v>
      </c>
      <c r="D3661" s="3" t="s">
        <v>633</v>
      </c>
      <c r="E3661" s="3" t="str">
        <f>_xlfn.XLOOKUP(Tbl_BalanceHistory[[#This Row],[RespAgy]],Tbl_Agencies[Agy Code],Tbl_Agencies[Agy Sort])</f>
        <v>140000</v>
      </c>
      <c r="F3661" s="2" t="str">
        <f>Tbl_BalanceHistory[[#This Row],[RespAgy]]&amp;": "&amp;Tbl_BalanceHistory[[#This Row],[RespAgency]]</f>
        <v>792: Mental Health Treatment Centers</v>
      </c>
      <c r="G3661" s="3">
        <v>708</v>
      </c>
      <c r="H3661" s="3" t="s">
        <v>1294</v>
      </c>
      <c r="I3661" s="3" t="str">
        <f>_xlfn.XLOOKUP(Tbl_BalanceHistory[[#This Row],[AgyCode]],Tbl_Agencies[Agy Code],Tbl_Agencies[Agy Sort])</f>
        <v/>
      </c>
      <c r="J3661" s="2" t="str">
        <f>Tbl_BalanceHistory[[#This Row],[AgyCode]]&amp;": "&amp;Tbl_BalanceHistory[[#This Row],[Agency Name]]</f>
        <v>708: Commonwealth Center for Children and Adolescents</v>
      </c>
      <c r="K3661" s="1">
        <v>2019</v>
      </c>
      <c r="L3661" s="3">
        <v>430</v>
      </c>
      <c r="M3661" s="3" t="s">
        <v>454</v>
      </c>
      <c r="N3661" s="2" t="str">
        <f>Tbl_BalanceHistory[[#This Row],[ProgramCode]]&amp;": "&amp;Tbl_BalanceHistory[[#This Row],[Program Name]]</f>
        <v>430: State Health Services</v>
      </c>
      <c r="O3661" s="3" t="s">
        <v>886</v>
      </c>
      <c r="P3661" s="1" t="str">
        <f>IF(Tbl_BalanceHistory[[#This Row],[FundCode]]="0100","GF",IF(Tbl_BalanceHistory[[#This Row],[FundCode]]="01000","GF","Hi Ed / OCR"))</f>
        <v>GF</v>
      </c>
      <c r="Q3661" s="5">
        <v>8534369</v>
      </c>
      <c r="R3661" s="5">
        <v>8534369</v>
      </c>
      <c r="S3661" s="5">
        <v>0</v>
      </c>
      <c r="T3661" s="5">
        <v>0</v>
      </c>
      <c r="U3661" s="3"/>
      <c r="V3661" s="5">
        <v>0</v>
      </c>
      <c r="W3661" s="5">
        <v>0</v>
      </c>
      <c r="X3661" s="5"/>
      <c r="Y3661" s="5"/>
      <c r="Z3661" s="5">
        <f>Tbl_BalanceHistory[[#This Row],[Discretionary Recommended - Pre 2022]]+Tbl_BalanceHistory[[#This Row],[Discretionary Balance Recommended: Policy]]+Tbl_BalanceHistory[[#This Row],[Discretionary Balance Recommended: Commitments]]</f>
        <v>0</v>
      </c>
      <c r="AA3661" s="5">
        <f>Tbl_BalanceHistory[[#This Row],[Discretionary Balance]]-Tbl_BalanceHistory[[#This Row],[Discretionary Reappropriation]]</f>
        <v>0</v>
      </c>
      <c r="AB3661" s="2"/>
      <c r="AC3661" s="2"/>
      <c r="AD3661" s="2"/>
      <c r="AE3661" s="2"/>
    </row>
    <row r="3662" spans="1:31" ht="45" x14ac:dyDescent="0.25">
      <c r="A3662" s="2" t="s">
        <v>577</v>
      </c>
      <c r="B3662" s="3">
        <v>9</v>
      </c>
      <c r="C3662" s="3">
        <v>792</v>
      </c>
      <c r="D3662" s="3" t="s">
        <v>633</v>
      </c>
      <c r="E3662" s="3" t="str">
        <f>_xlfn.XLOOKUP(Tbl_BalanceHistory[[#This Row],[RespAgy]],Tbl_Agencies[Agy Code],Tbl_Agencies[Agy Sort])</f>
        <v>140000</v>
      </c>
      <c r="F3662" s="2" t="str">
        <f>Tbl_BalanceHistory[[#This Row],[RespAgy]]&amp;": "&amp;Tbl_BalanceHistory[[#This Row],[RespAgency]]</f>
        <v>792: Mental Health Treatment Centers</v>
      </c>
      <c r="G3662" s="3">
        <v>708</v>
      </c>
      <c r="H3662" s="3" t="s">
        <v>1294</v>
      </c>
      <c r="I3662" s="3" t="str">
        <f>_xlfn.XLOOKUP(Tbl_BalanceHistory[[#This Row],[AgyCode]],Tbl_Agencies[Agy Code],Tbl_Agencies[Agy Sort])</f>
        <v/>
      </c>
      <c r="J3662" s="2" t="str">
        <f>Tbl_BalanceHistory[[#This Row],[AgyCode]]&amp;": "&amp;Tbl_BalanceHistory[[#This Row],[Agency Name]]</f>
        <v>708: Commonwealth Center for Children and Adolescents</v>
      </c>
      <c r="K3662" s="1">
        <v>2020</v>
      </c>
      <c r="L3662" s="3">
        <v>430</v>
      </c>
      <c r="M3662" s="3" t="s">
        <v>454</v>
      </c>
      <c r="N3662" s="2" t="str">
        <f>Tbl_BalanceHistory[[#This Row],[ProgramCode]]&amp;": "&amp;Tbl_BalanceHistory[[#This Row],[Program Name]]</f>
        <v>430: State Health Services</v>
      </c>
      <c r="O3662" s="3" t="s">
        <v>886</v>
      </c>
      <c r="P3662" s="1" t="str">
        <f>IF(Tbl_BalanceHistory[[#This Row],[FundCode]]="0100","GF",IF(Tbl_BalanceHistory[[#This Row],[FundCode]]="01000","GF","Hi Ed / OCR"))</f>
        <v>GF</v>
      </c>
      <c r="Q3662" s="5">
        <v>9815787</v>
      </c>
      <c r="R3662" s="5">
        <v>9180789.2699999996</v>
      </c>
      <c r="S3662" s="5">
        <v>634997.73</v>
      </c>
      <c r="T3662" s="5">
        <v>0</v>
      </c>
      <c r="U3662" s="3"/>
      <c r="V3662" s="5">
        <v>634997.73</v>
      </c>
      <c r="W3662" s="5">
        <v>0</v>
      </c>
      <c r="X3662" s="5"/>
      <c r="Y3662" s="5"/>
      <c r="Z3662" s="5">
        <f>Tbl_BalanceHistory[[#This Row],[Discretionary Recommended - Pre 2022]]+Tbl_BalanceHistory[[#This Row],[Discretionary Balance Recommended: Policy]]+Tbl_BalanceHistory[[#This Row],[Discretionary Balance Recommended: Commitments]]</f>
        <v>0</v>
      </c>
      <c r="AA3662" s="5">
        <f>Tbl_BalanceHistory[[#This Row],[Discretionary Balance]]-Tbl_BalanceHistory[[#This Row],[Discretionary Reappropriation]]</f>
        <v>634997.73</v>
      </c>
      <c r="AB3662" s="2"/>
      <c r="AC3662" s="2"/>
      <c r="AD3662" s="2"/>
      <c r="AE3662" s="2"/>
    </row>
    <row r="3663" spans="1:31" ht="90" x14ac:dyDescent="0.25">
      <c r="A3663" s="2" t="s">
        <v>577</v>
      </c>
      <c r="B3663" s="3">
        <v>9</v>
      </c>
      <c r="C3663" s="3">
        <v>792</v>
      </c>
      <c r="D3663" s="3" t="s">
        <v>633</v>
      </c>
      <c r="E3663" s="3" t="str">
        <f>_xlfn.XLOOKUP(Tbl_BalanceHistory[[#This Row],[RespAgy]],Tbl_Agencies[Agy Code],Tbl_Agencies[Agy Sort])</f>
        <v>140000</v>
      </c>
      <c r="F3663" s="2" t="str">
        <f>Tbl_BalanceHistory[[#This Row],[RespAgy]]&amp;": "&amp;Tbl_BalanceHistory[[#This Row],[RespAgency]]</f>
        <v>792: Mental Health Treatment Centers</v>
      </c>
      <c r="G3663" s="3">
        <v>708</v>
      </c>
      <c r="H3663" s="3" t="s">
        <v>1294</v>
      </c>
      <c r="I3663" s="3" t="str">
        <f>_xlfn.XLOOKUP(Tbl_BalanceHistory[[#This Row],[AgyCode]],Tbl_Agencies[Agy Code],Tbl_Agencies[Agy Sort])</f>
        <v/>
      </c>
      <c r="J3663" s="2" t="str">
        <f>Tbl_BalanceHistory[[#This Row],[AgyCode]]&amp;": "&amp;Tbl_BalanceHistory[[#This Row],[Agency Name]]</f>
        <v>708: Commonwealth Center for Children and Adolescents</v>
      </c>
      <c r="K3663" s="1">
        <v>2021</v>
      </c>
      <c r="L3663" s="3">
        <v>430</v>
      </c>
      <c r="M3663" s="3" t="s">
        <v>454</v>
      </c>
      <c r="N3663" s="2" t="str">
        <f>Tbl_BalanceHistory[[#This Row],[ProgramCode]]&amp;": "&amp;Tbl_BalanceHistory[[#This Row],[Program Name]]</f>
        <v>430: State Health Services</v>
      </c>
      <c r="O3663" s="3" t="s">
        <v>886</v>
      </c>
      <c r="P3663" s="1" t="str">
        <f>IF(Tbl_BalanceHistory[[#This Row],[FundCode]]="0100","GF",IF(Tbl_BalanceHistory[[#This Row],[FundCode]]="01000","GF","Hi Ed / OCR"))</f>
        <v>GF</v>
      </c>
      <c r="Q3663" s="5">
        <v>9195531.1400000006</v>
      </c>
      <c r="R3663" s="5">
        <v>8737500.6699999999</v>
      </c>
      <c r="S3663" s="5">
        <v>458030.47</v>
      </c>
      <c r="T3663" s="5">
        <v>0</v>
      </c>
      <c r="U3663" s="3"/>
      <c r="V3663" s="5">
        <v>458030.47</v>
      </c>
      <c r="W3663" s="5">
        <v>458030.47</v>
      </c>
      <c r="X3663" s="5"/>
      <c r="Y3663" s="5"/>
      <c r="Z3663" s="5">
        <f>Tbl_BalanceHistory[[#This Row],[Discretionary Recommended - Pre 2022]]+Tbl_BalanceHistory[[#This Row],[Discretionary Balance Recommended: Policy]]+Tbl_BalanceHistory[[#This Row],[Discretionary Balance Recommended: Commitments]]</f>
        <v>458030.47</v>
      </c>
      <c r="AA3663" s="5">
        <f>Tbl_BalanceHistory[[#This Row],[Discretionary Balance]]-Tbl_BalanceHistory[[#This Row],[Discretionary Reappropriation]]</f>
        <v>0</v>
      </c>
      <c r="AB3663" s="2" t="s">
        <v>2069</v>
      </c>
      <c r="AC3663" s="2"/>
      <c r="AD3663" s="2"/>
      <c r="AE3663" s="2" t="s">
        <v>2080</v>
      </c>
    </row>
    <row r="3664" spans="1:31" ht="45" x14ac:dyDescent="0.25">
      <c r="A3664" s="2" t="s">
        <v>577</v>
      </c>
      <c r="B3664" s="3">
        <v>9</v>
      </c>
      <c r="C3664" s="3">
        <v>792</v>
      </c>
      <c r="D3664" s="3" t="s">
        <v>633</v>
      </c>
      <c r="E3664" s="3" t="str">
        <f>_xlfn.XLOOKUP(Tbl_BalanceHistory[[#This Row],[RespAgy]],Tbl_Agencies[Agy Code],Tbl_Agencies[Agy Sort])</f>
        <v>140000</v>
      </c>
      <c r="F3664" s="2" t="str">
        <f>Tbl_BalanceHistory[[#This Row],[RespAgy]]&amp;": "&amp;Tbl_BalanceHistory[[#This Row],[RespAgency]]</f>
        <v>792: Mental Health Treatment Centers</v>
      </c>
      <c r="G3664" s="3">
        <v>708</v>
      </c>
      <c r="H3664" s="3" t="s">
        <v>1294</v>
      </c>
      <c r="I3664" s="3" t="str">
        <f>_xlfn.XLOOKUP(Tbl_BalanceHistory[[#This Row],[AgyCode]],Tbl_Agencies[Agy Code],Tbl_Agencies[Agy Sort])</f>
        <v/>
      </c>
      <c r="J3664" s="2" t="str">
        <f>Tbl_BalanceHistory[[#This Row],[AgyCode]]&amp;": "&amp;Tbl_BalanceHistory[[#This Row],[Agency Name]]</f>
        <v>708: Commonwealth Center for Children and Adolescents</v>
      </c>
      <c r="K3664" s="1">
        <v>2022</v>
      </c>
      <c r="L3664" s="3">
        <v>430</v>
      </c>
      <c r="M3664" s="3" t="s">
        <v>454</v>
      </c>
      <c r="N3664" s="2" t="str">
        <f>Tbl_BalanceHistory[[#This Row],[ProgramCode]]&amp;": "&amp;Tbl_BalanceHistory[[#This Row],[Program Name]]</f>
        <v>430: State Health Services</v>
      </c>
      <c r="O3664" s="3" t="s">
        <v>886</v>
      </c>
      <c r="P3664" s="1" t="str">
        <f>IF(Tbl_BalanceHistory[[#This Row],[FundCode]]="0100","GF",IF(Tbl_BalanceHistory[[#This Row],[FundCode]]="01000","GF","Hi Ed / OCR"))</f>
        <v>GF</v>
      </c>
      <c r="Q3664" s="5">
        <v>12765842</v>
      </c>
      <c r="R3664" s="5">
        <v>11655660.76</v>
      </c>
      <c r="S3664" s="5">
        <v>1110181.24</v>
      </c>
      <c r="T3664" s="5">
        <v>0</v>
      </c>
      <c r="U3664" s="3"/>
      <c r="V3664" s="5">
        <v>1110181.24</v>
      </c>
      <c r="W3664" s="5"/>
      <c r="X3664" s="5">
        <v>0</v>
      </c>
      <c r="Y3664" s="5">
        <v>1110181.24</v>
      </c>
      <c r="Z3664" s="5">
        <f>Tbl_BalanceHistory[[#This Row],[Discretionary Recommended - Pre 2022]]+Tbl_BalanceHistory[[#This Row],[Discretionary Balance Recommended: Policy]]+Tbl_BalanceHistory[[#This Row],[Discretionary Balance Recommended: Commitments]]</f>
        <v>1110181.24</v>
      </c>
      <c r="AA3664" s="5">
        <f>Tbl_BalanceHistory[[#This Row],[Discretionary Balance]]-Tbl_BalanceHistory[[#This Row],[Discretionary Reappropriation]]</f>
        <v>0</v>
      </c>
      <c r="AB3664" s="2"/>
      <c r="AC3664" s="2"/>
      <c r="AD3664" s="2" t="s">
        <v>2081</v>
      </c>
      <c r="AE3664" s="2"/>
    </row>
    <row r="3665" spans="1:31" ht="45" x14ac:dyDescent="0.25">
      <c r="A3665" s="2" t="s">
        <v>2025</v>
      </c>
      <c r="B3665" s="3">
        <v>9</v>
      </c>
      <c r="C3665" s="3">
        <v>792</v>
      </c>
      <c r="D3665" s="3" t="s">
        <v>633</v>
      </c>
      <c r="E3665" s="3" t="str">
        <f>_xlfn.XLOOKUP(Tbl_BalanceHistory[[#This Row],[RespAgy]],Tbl_Agencies[Agy Code],Tbl_Agencies[Agy Sort])</f>
        <v>140000</v>
      </c>
      <c r="F3665" s="2" t="str">
        <f>Tbl_BalanceHistory[[#This Row],[RespAgy]]&amp;": "&amp;Tbl_BalanceHistory[[#This Row],[RespAgency]]</f>
        <v>792: Mental Health Treatment Centers</v>
      </c>
      <c r="G3665" s="3">
        <v>708</v>
      </c>
      <c r="H3665" s="3" t="s">
        <v>1294</v>
      </c>
      <c r="I3665" s="3" t="str">
        <f>_xlfn.XLOOKUP(Tbl_BalanceHistory[[#This Row],[AgyCode]],Tbl_Agencies[Agy Code],Tbl_Agencies[Agy Sort])</f>
        <v/>
      </c>
      <c r="J3665" s="2" t="str">
        <f>Tbl_BalanceHistory[[#This Row],[AgyCode]]&amp;": "&amp;Tbl_BalanceHistory[[#This Row],[Agency Name]]</f>
        <v>708: Commonwealth Center for Children and Adolescents</v>
      </c>
      <c r="K3665" s="1">
        <v>2014</v>
      </c>
      <c r="L3665" s="3">
        <v>498</v>
      </c>
      <c r="M3665" s="3" t="s">
        <v>639</v>
      </c>
      <c r="N3665" s="2" t="str">
        <f>Tbl_BalanceHistory[[#This Row],[ProgramCode]]&amp;": "&amp;Tbl_BalanceHistory[[#This Row],[Program Name]]</f>
        <v>498: Facility Administrative and Support Services</v>
      </c>
      <c r="O3665" s="3" t="s">
        <v>1730</v>
      </c>
      <c r="P3665" s="1" t="str">
        <f>IF(Tbl_BalanceHistory[[#This Row],[FundCode]]="0100","GF",IF(Tbl_BalanceHistory[[#This Row],[FundCode]]="01000","GF","Hi Ed / OCR"))</f>
        <v>GF</v>
      </c>
      <c r="Q3665" s="5">
        <v>1584611</v>
      </c>
      <c r="R3665" s="5">
        <v>1584598.43</v>
      </c>
      <c r="S3665" s="5">
        <v>12</v>
      </c>
      <c r="T3665" s="5">
        <v>0</v>
      </c>
      <c r="U3665" s="3"/>
      <c r="V3665" s="5">
        <v>12</v>
      </c>
      <c r="W3665" s="5">
        <v>0</v>
      </c>
      <c r="X3665" s="5"/>
      <c r="Y3665" s="5"/>
      <c r="Z3665" s="5">
        <f>Tbl_BalanceHistory[[#This Row],[Discretionary Recommended - Pre 2022]]+Tbl_BalanceHistory[[#This Row],[Discretionary Balance Recommended: Policy]]+Tbl_BalanceHistory[[#This Row],[Discretionary Balance Recommended: Commitments]]</f>
        <v>0</v>
      </c>
      <c r="AA3665" s="5">
        <f>Tbl_BalanceHistory[[#This Row],[Discretionary Balance]]-Tbl_BalanceHistory[[#This Row],[Discretionary Reappropriation]]</f>
        <v>12</v>
      </c>
      <c r="AB3665" s="2"/>
      <c r="AC3665" s="2"/>
      <c r="AD3665" s="2"/>
      <c r="AE3665" s="2"/>
    </row>
    <row r="3666" spans="1:31" ht="45" x14ac:dyDescent="0.25">
      <c r="A3666" s="2" t="s">
        <v>2025</v>
      </c>
      <c r="B3666" s="3">
        <v>9</v>
      </c>
      <c r="C3666" s="3">
        <v>792</v>
      </c>
      <c r="D3666" s="3" t="s">
        <v>633</v>
      </c>
      <c r="E3666" s="3" t="str">
        <f>_xlfn.XLOOKUP(Tbl_BalanceHistory[[#This Row],[RespAgy]],Tbl_Agencies[Agy Code],Tbl_Agencies[Agy Sort])</f>
        <v>140000</v>
      </c>
      <c r="F3666" s="2" t="str">
        <f>Tbl_BalanceHistory[[#This Row],[RespAgy]]&amp;": "&amp;Tbl_BalanceHistory[[#This Row],[RespAgency]]</f>
        <v>792: Mental Health Treatment Centers</v>
      </c>
      <c r="G3666" s="3">
        <v>708</v>
      </c>
      <c r="H3666" s="3" t="s">
        <v>1294</v>
      </c>
      <c r="I3666" s="3" t="str">
        <f>_xlfn.XLOOKUP(Tbl_BalanceHistory[[#This Row],[AgyCode]],Tbl_Agencies[Agy Code],Tbl_Agencies[Agy Sort])</f>
        <v/>
      </c>
      <c r="J3666" s="2" t="str">
        <f>Tbl_BalanceHistory[[#This Row],[AgyCode]]&amp;": "&amp;Tbl_BalanceHistory[[#This Row],[Agency Name]]</f>
        <v>708: Commonwealth Center for Children and Adolescents</v>
      </c>
      <c r="K3666" s="1">
        <v>2015</v>
      </c>
      <c r="L3666" s="3">
        <v>498</v>
      </c>
      <c r="M3666" s="3" t="s">
        <v>639</v>
      </c>
      <c r="N3666" s="2" t="str">
        <f>Tbl_BalanceHistory[[#This Row],[ProgramCode]]&amp;": "&amp;Tbl_BalanceHistory[[#This Row],[Program Name]]</f>
        <v>498: Facility Administrative and Support Services</v>
      </c>
      <c r="O3666" s="3" t="s">
        <v>1730</v>
      </c>
      <c r="P3666" s="1" t="str">
        <f>IF(Tbl_BalanceHistory[[#This Row],[FundCode]]="0100","GF",IF(Tbl_BalanceHistory[[#This Row],[FundCode]]="01000","GF","Hi Ed / OCR"))</f>
        <v>GF</v>
      </c>
      <c r="Q3666" s="5">
        <v>1041377</v>
      </c>
      <c r="R3666" s="5">
        <v>1041377</v>
      </c>
      <c r="S3666" s="5">
        <v>0</v>
      </c>
      <c r="T3666" s="5">
        <v>0</v>
      </c>
      <c r="U3666" s="3"/>
      <c r="V3666" s="5">
        <v>0</v>
      </c>
      <c r="W3666" s="5">
        <v>0</v>
      </c>
      <c r="X3666" s="5"/>
      <c r="Y3666" s="5"/>
      <c r="Z3666" s="5">
        <f>Tbl_BalanceHistory[[#This Row],[Discretionary Recommended - Pre 2022]]+Tbl_BalanceHistory[[#This Row],[Discretionary Balance Recommended: Policy]]+Tbl_BalanceHistory[[#This Row],[Discretionary Balance Recommended: Commitments]]</f>
        <v>0</v>
      </c>
      <c r="AA3666" s="5">
        <f>Tbl_BalanceHistory[[#This Row],[Discretionary Balance]]-Tbl_BalanceHistory[[#This Row],[Discretionary Reappropriation]]</f>
        <v>0</v>
      </c>
      <c r="AB3666" s="2"/>
      <c r="AC3666" s="2"/>
      <c r="AD3666" s="2"/>
      <c r="AE3666" s="2"/>
    </row>
    <row r="3667" spans="1:31" ht="45" x14ac:dyDescent="0.25">
      <c r="A3667" s="2" t="s">
        <v>2025</v>
      </c>
      <c r="B3667" s="3">
        <v>9</v>
      </c>
      <c r="C3667" s="3">
        <v>792</v>
      </c>
      <c r="D3667" s="3" t="s">
        <v>633</v>
      </c>
      <c r="E3667" s="3" t="str">
        <f>_xlfn.XLOOKUP(Tbl_BalanceHistory[[#This Row],[RespAgy]],Tbl_Agencies[Agy Code],Tbl_Agencies[Agy Sort])</f>
        <v>140000</v>
      </c>
      <c r="F3667" s="2" t="str">
        <f>Tbl_BalanceHistory[[#This Row],[RespAgy]]&amp;": "&amp;Tbl_BalanceHistory[[#This Row],[RespAgency]]</f>
        <v>792: Mental Health Treatment Centers</v>
      </c>
      <c r="G3667" s="3">
        <v>708</v>
      </c>
      <c r="H3667" s="3" t="s">
        <v>1294</v>
      </c>
      <c r="I3667" s="3" t="str">
        <f>_xlfn.XLOOKUP(Tbl_BalanceHistory[[#This Row],[AgyCode]],Tbl_Agencies[Agy Code],Tbl_Agencies[Agy Sort])</f>
        <v/>
      </c>
      <c r="J3667" s="2" t="str">
        <f>Tbl_BalanceHistory[[#This Row],[AgyCode]]&amp;": "&amp;Tbl_BalanceHistory[[#This Row],[Agency Name]]</f>
        <v>708: Commonwealth Center for Children and Adolescents</v>
      </c>
      <c r="K3667" s="1">
        <v>2016</v>
      </c>
      <c r="L3667" s="3">
        <v>498</v>
      </c>
      <c r="M3667" s="3" t="s">
        <v>639</v>
      </c>
      <c r="N3667" s="2" t="str">
        <f>Tbl_BalanceHistory[[#This Row],[ProgramCode]]&amp;": "&amp;Tbl_BalanceHistory[[#This Row],[Program Name]]</f>
        <v>498: Facility Administrative and Support Services</v>
      </c>
      <c r="O3667" s="3" t="s">
        <v>1730</v>
      </c>
      <c r="P3667" s="1" t="str">
        <f>IF(Tbl_BalanceHistory[[#This Row],[FundCode]]="0100","GF",IF(Tbl_BalanceHistory[[#This Row],[FundCode]]="01000","GF","Hi Ed / OCR"))</f>
        <v>GF</v>
      </c>
      <c r="Q3667" s="5">
        <v>2050708</v>
      </c>
      <c r="R3667" s="5">
        <v>2050708</v>
      </c>
      <c r="S3667" s="5">
        <v>0</v>
      </c>
      <c r="T3667" s="5">
        <v>0</v>
      </c>
      <c r="U3667" s="3"/>
      <c r="V3667" s="5">
        <v>0</v>
      </c>
      <c r="W3667" s="5">
        <v>0</v>
      </c>
      <c r="X3667" s="5"/>
      <c r="Y3667" s="5"/>
      <c r="Z3667" s="5">
        <f>Tbl_BalanceHistory[[#This Row],[Discretionary Recommended - Pre 2022]]+Tbl_BalanceHistory[[#This Row],[Discretionary Balance Recommended: Policy]]+Tbl_BalanceHistory[[#This Row],[Discretionary Balance Recommended: Commitments]]</f>
        <v>0</v>
      </c>
      <c r="AA3667" s="5">
        <f>Tbl_BalanceHistory[[#This Row],[Discretionary Balance]]-Tbl_BalanceHistory[[#This Row],[Discretionary Reappropriation]]</f>
        <v>0</v>
      </c>
      <c r="AB3667" s="2"/>
      <c r="AC3667" s="2"/>
      <c r="AD3667" s="2"/>
      <c r="AE3667" s="2"/>
    </row>
    <row r="3668" spans="1:31" ht="45" x14ac:dyDescent="0.25">
      <c r="A3668" s="2" t="s">
        <v>2025</v>
      </c>
      <c r="B3668" s="3">
        <v>9</v>
      </c>
      <c r="C3668" s="3">
        <v>792</v>
      </c>
      <c r="D3668" s="3" t="s">
        <v>633</v>
      </c>
      <c r="E3668" s="3" t="str">
        <f>_xlfn.XLOOKUP(Tbl_BalanceHistory[[#This Row],[RespAgy]],Tbl_Agencies[Agy Code],Tbl_Agencies[Agy Sort])</f>
        <v>140000</v>
      </c>
      <c r="F3668" s="2" t="str">
        <f>Tbl_BalanceHistory[[#This Row],[RespAgy]]&amp;": "&amp;Tbl_BalanceHistory[[#This Row],[RespAgency]]</f>
        <v>792: Mental Health Treatment Centers</v>
      </c>
      <c r="G3668" s="3">
        <v>708</v>
      </c>
      <c r="H3668" s="3" t="s">
        <v>1294</v>
      </c>
      <c r="I3668" s="3" t="str">
        <f>_xlfn.XLOOKUP(Tbl_BalanceHistory[[#This Row],[AgyCode]],Tbl_Agencies[Agy Code],Tbl_Agencies[Agy Sort])</f>
        <v/>
      </c>
      <c r="J3668" s="2" t="str">
        <f>Tbl_BalanceHistory[[#This Row],[AgyCode]]&amp;": "&amp;Tbl_BalanceHistory[[#This Row],[Agency Name]]</f>
        <v>708: Commonwealth Center for Children and Adolescents</v>
      </c>
      <c r="K3668" s="1">
        <v>2017</v>
      </c>
      <c r="L3668" s="3">
        <v>498</v>
      </c>
      <c r="M3668" s="3" t="s">
        <v>639</v>
      </c>
      <c r="N3668" s="2" t="str">
        <f>Tbl_BalanceHistory[[#This Row],[ProgramCode]]&amp;": "&amp;Tbl_BalanceHistory[[#This Row],[Program Name]]</f>
        <v>498: Facility Administrative and Support Services</v>
      </c>
      <c r="O3668" s="3" t="s">
        <v>886</v>
      </c>
      <c r="P3668" s="1" t="str">
        <f>IF(Tbl_BalanceHistory[[#This Row],[FundCode]]="0100","GF",IF(Tbl_BalanceHistory[[#This Row],[FundCode]]="01000","GF","Hi Ed / OCR"))</f>
        <v>GF</v>
      </c>
      <c r="Q3668" s="5">
        <v>3353497</v>
      </c>
      <c r="R3668" s="5">
        <v>3353497</v>
      </c>
      <c r="S3668" s="5">
        <v>0</v>
      </c>
      <c r="T3668" s="5">
        <v>0</v>
      </c>
      <c r="U3668" s="3"/>
      <c r="V3668" s="5">
        <v>0</v>
      </c>
      <c r="W3668" s="5">
        <v>0</v>
      </c>
      <c r="X3668" s="5"/>
      <c r="Y3668" s="5"/>
      <c r="Z3668" s="5">
        <f>Tbl_BalanceHistory[[#This Row],[Discretionary Recommended - Pre 2022]]+Tbl_BalanceHistory[[#This Row],[Discretionary Balance Recommended: Policy]]+Tbl_BalanceHistory[[#This Row],[Discretionary Balance Recommended: Commitments]]</f>
        <v>0</v>
      </c>
      <c r="AA3668" s="5">
        <f>Tbl_BalanceHistory[[#This Row],[Discretionary Balance]]-Tbl_BalanceHistory[[#This Row],[Discretionary Reappropriation]]</f>
        <v>0</v>
      </c>
      <c r="AB3668" s="2"/>
      <c r="AC3668" s="2"/>
      <c r="AD3668" s="2"/>
      <c r="AE3668" s="2"/>
    </row>
    <row r="3669" spans="1:31" ht="45" x14ac:dyDescent="0.25">
      <c r="A3669" s="2" t="s">
        <v>2025</v>
      </c>
      <c r="B3669" s="3">
        <v>9</v>
      </c>
      <c r="C3669" s="3">
        <v>792</v>
      </c>
      <c r="D3669" s="3" t="s">
        <v>633</v>
      </c>
      <c r="E3669" s="3" t="str">
        <f>_xlfn.XLOOKUP(Tbl_BalanceHistory[[#This Row],[RespAgy]],Tbl_Agencies[Agy Code],Tbl_Agencies[Agy Sort])</f>
        <v>140000</v>
      </c>
      <c r="F3669" s="2" t="str">
        <f>Tbl_BalanceHistory[[#This Row],[RespAgy]]&amp;": "&amp;Tbl_BalanceHistory[[#This Row],[RespAgency]]</f>
        <v>792: Mental Health Treatment Centers</v>
      </c>
      <c r="G3669" s="3">
        <v>708</v>
      </c>
      <c r="H3669" s="3" t="s">
        <v>1294</v>
      </c>
      <c r="I3669" s="3" t="str">
        <f>_xlfn.XLOOKUP(Tbl_BalanceHistory[[#This Row],[AgyCode]],Tbl_Agencies[Agy Code],Tbl_Agencies[Agy Sort])</f>
        <v/>
      </c>
      <c r="J3669" s="2" t="str">
        <f>Tbl_BalanceHistory[[#This Row],[AgyCode]]&amp;": "&amp;Tbl_BalanceHistory[[#This Row],[Agency Name]]</f>
        <v>708: Commonwealth Center for Children and Adolescents</v>
      </c>
      <c r="K3669" s="1">
        <v>2018</v>
      </c>
      <c r="L3669" s="3">
        <v>498</v>
      </c>
      <c r="M3669" s="3" t="s">
        <v>639</v>
      </c>
      <c r="N3669" s="2" t="str">
        <f>Tbl_BalanceHistory[[#This Row],[ProgramCode]]&amp;": "&amp;Tbl_BalanceHistory[[#This Row],[Program Name]]</f>
        <v>498: Facility Administrative and Support Services</v>
      </c>
      <c r="O3669" s="3" t="s">
        <v>886</v>
      </c>
      <c r="P3669" s="1" t="str">
        <f>IF(Tbl_BalanceHistory[[#This Row],[FundCode]]="0100","GF",IF(Tbl_BalanceHistory[[#This Row],[FundCode]]="01000","GF","Hi Ed / OCR"))</f>
        <v>GF</v>
      </c>
      <c r="Q3669" s="5">
        <v>3743364</v>
      </c>
      <c r="R3669" s="5">
        <v>3743364</v>
      </c>
      <c r="S3669" s="5">
        <v>0</v>
      </c>
      <c r="T3669" s="5">
        <v>0</v>
      </c>
      <c r="U3669" s="3"/>
      <c r="V3669" s="5">
        <v>0</v>
      </c>
      <c r="W3669" s="5">
        <v>0</v>
      </c>
      <c r="X3669" s="5"/>
      <c r="Y3669" s="5"/>
      <c r="Z3669" s="5">
        <f>Tbl_BalanceHistory[[#This Row],[Discretionary Recommended - Pre 2022]]+Tbl_BalanceHistory[[#This Row],[Discretionary Balance Recommended: Policy]]+Tbl_BalanceHistory[[#This Row],[Discretionary Balance Recommended: Commitments]]</f>
        <v>0</v>
      </c>
      <c r="AA3669" s="5">
        <f>Tbl_BalanceHistory[[#This Row],[Discretionary Balance]]-Tbl_BalanceHistory[[#This Row],[Discretionary Reappropriation]]</f>
        <v>0</v>
      </c>
      <c r="AB3669" s="2"/>
      <c r="AC3669" s="2"/>
      <c r="AD3669" s="2"/>
      <c r="AE3669" s="2"/>
    </row>
    <row r="3670" spans="1:31" ht="45" x14ac:dyDescent="0.25">
      <c r="A3670" s="2" t="s">
        <v>2025</v>
      </c>
      <c r="B3670" s="3">
        <v>9</v>
      </c>
      <c r="C3670" s="3">
        <v>792</v>
      </c>
      <c r="D3670" s="3" t="s">
        <v>633</v>
      </c>
      <c r="E3670" s="3" t="str">
        <f>_xlfn.XLOOKUP(Tbl_BalanceHistory[[#This Row],[RespAgy]],Tbl_Agencies[Agy Code],Tbl_Agencies[Agy Sort])</f>
        <v>140000</v>
      </c>
      <c r="F3670" s="2" t="str">
        <f>Tbl_BalanceHistory[[#This Row],[RespAgy]]&amp;": "&amp;Tbl_BalanceHistory[[#This Row],[RespAgency]]</f>
        <v>792: Mental Health Treatment Centers</v>
      </c>
      <c r="G3670" s="3">
        <v>708</v>
      </c>
      <c r="H3670" s="3" t="s">
        <v>1294</v>
      </c>
      <c r="I3670" s="3" t="str">
        <f>_xlfn.XLOOKUP(Tbl_BalanceHistory[[#This Row],[AgyCode]],Tbl_Agencies[Agy Code],Tbl_Agencies[Agy Sort])</f>
        <v/>
      </c>
      <c r="J3670" s="2" t="str">
        <f>Tbl_BalanceHistory[[#This Row],[AgyCode]]&amp;": "&amp;Tbl_BalanceHistory[[#This Row],[Agency Name]]</f>
        <v>708: Commonwealth Center for Children and Adolescents</v>
      </c>
      <c r="K3670" s="1">
        <v>2019</v>
      </c>
      <c r="L3670" s="3">
        <v>498</v>
      </c>
      <c r="M3670" s="3" t="s">
        <v>639</v>
      </c>
      <c r="N3670" s="2" t="str">
        <f>Tbl_BalanceHistory[[#This Row],[ProgramCode]]&amp;": "&amp;Tbl_BalanceHistory[[#This Row],[Program Name]]</f>
        <v>498: Facility Administrative and Support Services</v>
      </c>
      <c r="O3670" s="3" t="s">
        <v>886</v>
      </c>
      <c r="P3670" s="1" t="str">
        <f>IF(Tbl_BalanceHistory[[#This Row],[FundCode]]="0100","GF",IF(Tbl_BalanceHistory[[#This Row],[FundCode]]="01000","GF","Hi Ed / OCR"))</f>
        <v>GF</v>
      </c>
      <c r="Q3670" s="5">
        <v>3903088</v>
      </c>
      <c r="R3670" s="5">
        <v>3903088</v>
      </c>
      <c r="S3670" s="5">
        <v>0</v>
      </c>
      <c r="T3670" s="5">
        <v>0</v>
      </c>
      <c r="U3670" s="3"/>
      <c r="V3670" s="5">
        <v>0</v>
      </c>
      <c r="W3670" s="5">
        <v>0</v>
      </c>
      <c r="X3670" s="5"/>
      <c r="Y3670" s="5"/>
      <c r="Z3670" s="5">
        <f>Tbl_BalanceHistory[[#This Row],[Discretionary Recommended - Pre 2022]]+Tbl_BalanceHistory[[#This Row],[Discretionary Balance Recommended: Policy]]+Tbl_BalanceHistory[[#This Row],[Discretionary Balance Recommended: Commitments]]</f>
        <v>0</v>
      </c>
      <c r="AA3670" s="5">
        <f>Tbl_BalanceHistory[[#This Row],[Discretionary Balance]]-Tbl_BalanceHistory[[#This Row],[Discretionary Reappropriation]]</f>
        <v>0</v>
      </c>
      <c r="AB3670" s="2"/>
      <c r="AC3670" s="2"/>
      <c r="AD3670" s="2"/>
      <c r="AE3670" s="2"/>
    </row>
    <row r="3671" spans="1:31" ht="45" x14ac:dyDescent="0.25">
      <c r="A3671" s="2" t="s">
        <v>577</v>
      </c>
      <c r="B3671" s="3">
        <v>9</v>
      </c>
      <c r="C3671" s="3">
        <v>792</v>
      </c>
      <c r="D3671" s="3" t="s">
        <v>633</v>
      </c>
      <c r="E3671" s="3" t="str">
        <f>_xlfn.XLOOKUP(Tbl_BalanceHistory[[#This Row],[RespAgy]],Tbl_Agencies[Agy Code],Tbl_Agencies[Agy Sort])</f>
        <v>140000</v>
      </c>
      <c r="F3671" s="2" t="str">
        <f>Tbl_BalanceHistory[[#This Row],[RespAgy]]&amp;": "&amp;Tbl_BalanceHistory[[#This Row],[RespAgency]]</f>
        <v>792: Mental Health Treatment Centers</v>
      </c>
      <c r="G3671" s="3">
        <v>708</v>
      </c>
      <c r="H3671" s="3" t="s">
        <v>1294</v>
      </c>
      <c r="I3671" s="3" t="str">
        <f>_xlfn.XLOOKUP(Tbl_BalanceHistory[[#This Row],[AgyCode]],Tbl_Agencies[Agy Code],Tbl_Agencies[Agy Sort])</f>
        <v/>
      </c>
      <c r="J3671" s="2" t="str">
        <f>Tbl_BalanceHistory[[#This Row],[AgyCode]]&amp;": "&amp;Tbl_BalanceHistory[[#This Row],[Agency Name]]</f>
        <v>708: Commonwealth Center for Children and Adolescents</v>
      </c>
      <c r="K3671" s="1">
        <v>2020</v>
      </c>
      <c r="L3671" s="3">
        <v>498</v>
      </c>
      <c r="M3671" s="3" t="s">
        <v>639</v>
      </c>
      <c r="N3671" s="2" t="str">
        <f>Tbl_BalanceHistory[[#This Row],[ProgramCode]]&amp;": "&amp;Tbl_BalanceHistory[[#This Row],[Program Name]]</f>
        <v>498: Facility Administrative and Support Services</v>
      </c>
      <c r="O3671" s="3" t="s">
        <v>886</v>
      </c>
      <c r="P3671" s="1" t="str">
        <f>IF(Tbl_BalanceHistory[[#This Row],[FundCode]]="0100","GF",IF(Tbl_BalanceHistory[[#This Row],[FundCode]]="01000","GF","Hi Ed / OCR"))</f>
        <v>GF</v>
      </c>
      <c r="Q3671" s="5">
        <v>3819451</v>
      </c>
      <c r="R3671" s="5">
        <v>3819451</v>
      </c>
      <c r="S3671" s="5">
        <v>0</v>
      </c>
      <c r="T3671" s="5">
        <v>0</v>
      </c>
      <c r="U3671" s="3"/>
      <c r="V3671" s="5">
        <v>0</v>
      </c>
      <c r="W3671" s="5">
        <v>0</v>
      </c>
      <c r="X3671" s="5"/>
      <c r="Y3671" s="5"/>
      <c r="Z3671" s="5">
        <f>Tbl_BalanceHistory[[#This Row],[Discretionary Recommended - Pre 2022]]+Tbl_BalanceHistory[[#This Row],[Discretionary Balance Recommended: Policy]]+Tbl_BalanceHistory[[#This Row],[Discretionary Balance Recommended: Commitments]]</f>
        <v>0</v>
      </c>
      <c r="AA3671" s="5">
        <f>Tbl_BalanceHistory[[#This Row],[Discretionary Balance]]-Tbl_BalanceHistory[[#This Row],[Discretionary Reappropriation]]</f>
        <v>0</v>
      </c>
      <c r="AB3671" s="2"/>
      <c r="AC3671" s="2"/>
      <c r="AD3671" s="2"/>
      <c r="AE3671" s="2"/>
    </row>
    <row r="3672" spans="1:31" ht="45" x14ac:dyDescent="0.25">
      <c r="A3672" s="2" t="s">
        <v>577</v>
      </c>
      <c r="B3672" s="3">
        <v>9</v>
      </c>
      <c r="C3672" s="3">
        <v>792</v>
      </c>
      <c r="D3672" s="3" t="s">
        <v>633</v>
      </c>
      <c r="E3672" s="3" t="str">
        <f>_xlfn.XLOOKUP(Tbl_BalanceHistory[[#This Row],[RespAgy]],Tbl_Agencies[Agy Code],Tbl_Agencies[Agy Sort])</f>
        <v>140000</v>
      </c>
      <c r="F3672" s="2" t="str">
        <f>Tbl_BalanceHistory[[#This Row],[RespAgy]]&amp;": "&amp;Tbl_BalanceHistory[[#This Row],[RespAgency]]</f>
        <v>792: Mental Health Treatment Centers</v>
      </c>
      <c r="G3672" s="3">
        <v>708</v>
      </c>
      <c r="H3672" s="3" t="s">
        <v>1294</v>
      </c>
      <c r="I3672" s="3" t="str">
        <f>_xlfn.XLOOKUP(Tbl_BalanceHistory[[#This Row],[AgyCode]],Tbl_Agencies[Agy Code],Tbl_Agencies[Agy Sort])</f>
        <v/>
      </c>
      <c r="J3672" s="2" t="str">
        <f>Tbl_BalanceHistory[[#This Row],[AgyCode]]&amp;": "&amp;Tbl_BalanceHistory[[#This Row],[Agency Name]]</f>
        <v>708: Commonwealth Center for Children and Adolescents</v>
      </c>
      <c r="K3672" s="1">
        <v>2021</v>
      </c>
      <c r="L3672" s="3">
        <v>498</v>
      </c>
      <c r="M3672" s="3" t="s">
        <v>639</v>
      </c>
      <c r="N3672" s="2" t="str">
        <f>Tbl_BalanceHistory[[#This Row],[ProgramCode]]&amp;": "&amp;Tbl_BalanceHistory[[#This Row],[Program Name]]</f>
        <v>498: Facility Administrative and Support Services</v>
      </c>
      <c r="O3672" s="3" t="s">
        <v>886</v>
      </c>
      <c r="P3672" s="1" t="str">
        <f>IF(Tbl_BalanceHistory[[#This Row],[FundCode]]="0100","GF",IF(Tbl_BalanceHistory[[#This Row],[FundCode]]="01000","GF","Hi Ed / OCR"))</f>
        <v>GF</v>
      </c>
      <c r="Q3672" s="5">
        <v>1440217</v>
      </c>
      <c r="R3672" s="5">
        <v>1440217</v>
      </c>
      <c r="S3672" s="5">
        <v>0</v>
      </c>
      <c r="T3672" s="5">
        <v>0</v>
      </c>
      <c r="U3672" s="3"/>
      <c r="V3672" s="5">
        <v>0</v>
      </c>
      <c r="W3672" s="5">
        <v>0</v>
      </c>
      <c r="X3672" s="5"/>
      <c r="Y3672" s="5"/>
      <c r="Z3672" s="5">
        <f>Tbl_BalanceHistory[[#This Row],[Discretionary Recommended - Pre 2022]]+Tbl_BalanceHistory[[#This Row],[Discretionary Balance Recommended: Policy]]+Tbl_BalanceHistory[[#This Row],[Discretionary Balance Recommended: Commitments]]</f>
        <v>0</v>
      </c>
      <c r="AA3672" s="5">
        <f>Tbl_BalanceHistory[[#This Row],[Discretionary Balance]]-Tbl_BalanceHistory[[#This Row],[Discretionary Reappropriation]]</f>
        <v>0</v>
      </c>
      <c r="AB3672" s="2"/>
      <c r="AC3672" s="2"/>
      <c r="AD3672" s="2"/>
      <c r="AE3672" s="2"/>
    </row>
    <row r="3673" spans="1:31" ht="45" x14ac:dyDescent="0.25">
      <c r="A3673" s="2" t="s">
        <v>577</v>
      </c>
      <c r="B3673" s="3">
        <v>9</v>
      </c>
      <c r="C3673" s="3">
        <v>792</v>
      </c>
      <c r="D3673" s="3" t="s">
        <v>633</v>
      </c>
      <c r="E3673" s="3" t="str">
        <f>_xlfn.XLOOKUP(Tbl_BalanceHistory[[#This Row],[RespAgy]],Tbl_Agencies[Agy Code],Tbl_Agencies[Agy Sort])</f>
        <v>140000</v>
      </c>
      <c r="F3673" s="2" t="str">
        <f>Tbl_BalanceHistory[[#This Row],[RespAgy]]&amp;": "&amp;Tbl_BalanceHistory[[#This Row],[RespAgency]]</f>
        <v>792: Mental Health Treatment Centers</v>
      </c>
      <c r="G3673" s="3">
        <v>708</v>
      </c>
      <c r="H3673" s="3" t="s">
        <v>1294</v>
      </c>
      <c r="I3673" s="3" t="str">
        <f>_xlfn.XLOOKUP(Tbl_BalanceHistory[[#This Row],[AgyCode]],Tbl_Agencies[Agy Code],Tbl_Agencies[Agy Sort])</f>
        <v/>
      </c>
      <c r="J3673" s="2" t="str">
        <f>Tbl_BalanceHistory[[#This Row],[AgyCode]]&amp;": "&amp;Tbl_BalanceHistory[[#This Row],[Agency Name]]</f>
        <v>708: Commonwealth Center for Children and Adolescents</v>
      </c>
      <c r="K3673" s="1">
        <v>2022</v>
      </c>
      <c r="L3673" s="3">
        <v>498</v>
      </c>
      <c r="M3673" s="3" t="s">
        <v>639</v>
      </c>
      <c r="N3673" s="2" t="str">
        <f>Tbl_BalanceHistory[[#This Row],[ProgramCode]]&amp;": "&amp;Tbl_BalanceHistory[[#This Row],[Program Name]]</f>
        <v>498: Facility Administrative and Support Services</v>
      </c>
      <c r="O3673" s="3" t="s">
        <v>886</v>
      </c>
      <c r="P3673" s="1" t="str">
        <f>IF(Tbl_BalanceHistory[[#This Row],[FundCode]]="0100","GF",IF(Tbl_BalanceHistory[[#This Row],[FundCode]]="01000","GF","Hi Ed / OCR"))</f>
        <v>GF</v>
      </c>
      <c r="Q3673" s="5">
        <v>2266757</v>
      </c>
      <c r="R3673" s="5">
        <v>2263201.12</v>
      </c>
      <c r="S3673" s="5">
        <v>3555.88</v>
      </c>
      <c r="T3673" s="5">
        <v>0</v>
      </c>
      <c r="U3673" s="3"/>
      <c r="V3673" s="5">
        <v>3555.88</v>
      </c>
      <c r="W3673" s="5"/>
      <c r="X3673" s="5">
        <v>0</v>
      </c>
      <c r="Y3673" s="5">
        <v>3555.36</v>
      </c>
      <c r="Z3673" s="5">
        <f>Tbl_BalanceHistory[[#This Row],[Discretionary Recommended - Pre 2022]]+Tbl_BalanceHistory[[#This Row],[Discretionary Balance Recommended: Policy]]+Tbl_BalanceHistory[[#This Row],[Discretionary Balance Recommended: Commitments]]</f>
        <v>3555.36</v>
      </c>
      <c r="AA3673" s="5">
        <f>Tbl_BalanceHistory[[#This Row],[Discretionary Balance]]-Tbl_BalanceHistory[[#This Row],[Discretionary Reappropriation]]</f>
        <v>0.51999999999998181</v>
      </c>
      <c r="AB3673" s="2"/>
      <c r="AC3673" s="2"/>
      <c r="AD3673" s="2" t="s">
        <v>2081</v>
      </c>
      <c r="AE3673" s="2"/>
    </row>
    <row r="3674" spans="1:31" ht="90" x14ac:dyDescent="0.25">
      <c r="A3674" s="2" t="s">
        <v>577</v>
      </c>
      <c r="B3674" s="3">
        <v>9</v>
      </c>
      <c r="C3674" s="3">
        <v>792</v>
      </c>
      <c r="D3674" s="3" t="s">
        <v>633</v>
      </c>
      <c r="E3674" s="3" t="str">
        <f>_xlfn.XLOOKUP(Tbl_BalanceHistory[[#This Row],[RespAgy]],Tbl_Agencies[Agy Code],Tbl_Agencies[Agy Sort])</f>
        <v>140000</v>
      </c>
      <c r="F3674" s="2" t="str">
        <f>Tbl_BalanceHistory[[#This Row],[RespAgy]]&amp;": "&amp;Tbl_BalanceHistory[[#This Row],[RespAgency]]</f>
        <v>792: Mental Health Treatment Centers</v>
      </c>
      <c r="G3674" s="3">
        <v>792</v>
      </c>
      <c r="H3674" s="3" t="s">
        <v>633</v>
      </c>
      <c r="I3674" s="3" t="str">
        <f>_xlfn.XLOOKUP(Tbl_BalanceHistory[[#This Row],[AgyCode]],Tbl_Agencies[Agy Code],Tbl_Agencies[Agy Sort])</f>
        <v>140000</v>
      </c>
      <c r="J3674" s="2" t="str">
        <f>Tbl_BalanceHistory[[#This Row],[AgyCode]]&amp;": "&amp;Tbl_BalanceHistory[[#This Row],[Agency Name]]</f>
        <v>792: Mental Health Treatment Centers</v>
      </c>
      <c r="K3674" s="1">
        <v>2021</v>
      </c>
      <c r="L3674" s="3">
        <v>197</v>
      </c>
      <c r="M3674" s="3" t="s">
        <v>401</v>
      </c>
      <c r="N3674" s="2" t="str">
        <f>Tbl_BalanceHistory[[#This Row],[ProgramCode]]&amp;": "&amp;Tbl_BalanceHistory[[#This Row],[Program Name]]</f>
        <v>197: Instruction</v>
      </c>
      <c r="O3674" s="3" t="s">
        <v>886</v>
      </c>
      <c r="P3674" s="1" t="str">
        <f>IF(Tbl_BalanceHistory[[#This Row],[FundCode]]="0100","GF",IF(Tbl_BalanceHistory[[#This Row],[FundCode]]="01000","GF","Hi Ed / OCR"))</f>
        <v>GF</v>
      </c>
      <c r="Q3674" s="5">
        <v>34569</v>
      </c>
      <c r="R3674" s="5">
        <v>0</v>
      </c>
      <c r="S3674" s="5">
        <v>34569</v>
      </c>
      <c r="T3674" s="5">
        <v>0</v>
      </c>
      <c r="U3674" s="3"/>
      <c r="V3674" s="5">
        <v>34569</v>
      </c>
      <c r="W3674" s="5">
        <v>34569</v>
      </c>
      <c r="X3674" s="5"/>
      <c r="Y3674" s="5"/>
      <c r="Z3674" s="5">
        <f>Tbl_BalanceHistory[[#This Row],[Discretionary Recommended - Pre 2022]]+Tbl_BalanceHistory[[#This Row],[Discretionary Balance Recommended: Policy]]+Tbl_BalanceHistory[[#This Row],[Discretionary Balance Recommended: Commitments]]</f>
        <v>34569</v>
      </c>
      <c r="AA3674" s="5">
        <f>Tbl_BalanceHistory[[#This Row],[Discretionary Balance]]-Tbl_BalanceHistory[[#This Row],[Discretionary Reappropriation]]</f>
        <v>0</v>
      </c>
      <c r="AB3674" s="2" t="s">
        <v>2069</v>
      </c>
      <c r="AC3674" s="2"/>
      <c r="AD3674" s="2"/>
      <c r="AE3674" s="2" t="s">
        <v>2080</v>
      </c>
    </row>
    <row r="3675" spans="1:31" ht="45" x14ac:dyDescent="0.25">
      <c r="A3675" s="2" t="s">
        <v>577</v>
      </c>
      <c r="B3675" s="3">
        <v>9</v>
      </c>
      <c r="C3675" s="3">
        <v>792</v>
      </c>
      <c r="D3675" s="3" t="s">
        <v>633</v>
      </c>
      <c r="E3675" s="3" t="str">
        <f>_xlfn.XLOOKUP(Tbl_BalanceHistory[[#This Row],[RespAgy]],Tbl_Agencies[Agy Code],Tbl_Agencies[Agy Sort])</f>
        <v>140000</v>
      </c>
      <c r="F3675" s="2" t="str">
        <f>Tbl_BalanceHistory[[#This Row],[RespAgy]]&amp;": "&amp;Tbl_BalanceHistory[[#This Row],[RespAgency]]</f>
        <v>792: Mental Health Treatment Centers</v>
      </c>
      <c r="G3675" s="3">
        <v>792</v>
      </c>
      <c r="H3675" s="3" t="s">
        <v>633</v>
      </c>
      <c r="I3675" s="3" t="str">
        <f>_xlfn.XLOOKUP(Tbl_BalanceHistory[[#This Row],[AgyCode]],Tbl_Agencies[Agy Code],Tbl_Agencies[Agy Sort])</f>
        <v>140000</v>
      </c>
      <c r="J3675" s="2" t="str">
        <f>Tbl_BalanceHistory[[#This Row],[AgyCode]]&amp;": "&amp;Tbl_BalanceHistory[[#This Row],[Agency Name]]</f>
        <v>792: Mental Health Treatment Centers</v>
      </c>
      <c r="K3675" s="1">
        <v>2022</v>
      </c>
      <c r="L3675" s="3">
        <v>197</v>
      </c>
      <c r="M3675" s="3" t="s">
        <v>401</v>
      </c>
      <c r="N3675" s="2" t="str">
        <f>Tbl_BalanceHistory[[#This Row],[ProgramCode]]&amp;": "&amp;Tbl_BalanceHistory[[#This Row],[Program Name]]</f>
        <v>197: Instruction</v>
      </c>
      <c r="O3675" s="3" t="s">
        <v>886</v>
      </c>
      <c r="P3675" s="1" t="str">
        <f>IF(Tbl_BalanceHistory[[#This Row],[FundCode]]="0100","GF",IF(Tbl_BalanceHistory[[#This Row],[FundCode]]="01000","GF","Hi Ed / OCR"))</f>
        <v>GF</v>
      </c>
      <c r="Q3675" s="5">
        <v>69138</v>
      </c>
      <c r="R3675" s="5">
        <v>0</v>
      </c>
      <c r="S3675" s="5">
        <v>69138</v>
      </c>
      <c r="T3675" s="5">
        <v>0</v>
      </c>
      <c r="U3675" s="3"/>
      <c r="V3675" s="5">
        <v>69138</v>
      </c>
      <c r="W3675" s="5"/>
      <c r="X3675" s="5">
        <v>0</v>
      </c>
      <c r="Y3675" s="5">
        <v>67667</v>
      </c>
      <c r="Z3675" s="5">
        <f>Tbl_BalanceHistory[[#This Row],[Discretionary Recommended - Pre 2022]]+Tbl_BalanceHistory[[#This Row],[Discretionary Balance Recommended: Policy]]+Tbl_BalanceHistory[[#This Row],[Discretionary Balance Recommended: Commitments]]</f>
        <v>67667</v>
      </c>
      <c r="AA3675" s="5">
        <f>Tbl_BalanceHistory[[#This Row],[Discretionary Balance]]-Tbl_BalanceHistory[[#This Row],[Discretionary Reappropriation]]</f>
        <v>1471</v>
      </c>
      <c r="AB3675" s="2"/>
      <c r="AC3675" s="2"/>
      <c r="AD3675" s="2" t="s">
        <v>2081</v>
      </c>
      <c r="AE3675" s="2"/>
    </row>
    <row r="3676" spans="1:31" ht="45" x14ac:dyDescent="0.25">
      <c r="A3676" s="2" t="s">
        <v>577</v>
      </c>
      <c r="B3676" s="3">
        <v>9</v>
      </c>
      <c r="C3676" s="3">
        <v>792</v>
      </c>
      <c r="D3676" s="3" t="s">
        <v>633</v>
      </c>
      <c r="E3676" s="3" t="str">
        <f>_xlfn.XLOOKUP(Tbl_BalanceHistory[[#This Row],[RespAgy]],Tbl_Agencies[Agy Code],Tbl_Agencies[Agy Sort])</f>
        <v>140000</v>
      </c>
      <c r="F3676" s="2" t="str">
        <f>Tbl_BalanceHistory[[#This Row],[RespAgy]]&amp;": "&amp;Tbl_BalanceHistory[[#This Row],[RespAgency]]</f>
        <v>792: Mental Health Treatment Centers</v>
      </c>
      <c r="G3676" s="3">
        <v>792</v>
      </c>
      <c r="H3676" s="3" t="s">
        <v>633</v>
      </c>
      <c r="I3676" s="3" t="str">
        <f>_xlfn.XLOOKUP(Tbl_BalanceHistory[[#This Row],[AgyCode]],Tbl_Agencies[Agy Code],Tbl_Agencies[Agy Sort])</f>
        <v>140000</v>
      </c>
      <c r="J3676" s="2" t="str">
        <f>Tbl_BalanceHistory[[#This Row],[AgyCode]]&amp;": "&amp;Tbl_BalanceHistory[[#This Row],[Agency Name]]</f>
        <v>792: Mental Health Treatment Centers</v>
      </c>
      <c r="K3676" s="1">
        <v>2023</v>
      </c>
      <c r="L3676" s="3">
        <v>197</v>
      </c>
      <c r="M3676" s="3" t="s">
        <v>401</v>
      </c>
      <c r="N3676" s="2" t="str">
        <f>Tbl_BalanceHistory[[#This Row],[ProgramCode]]&amp;": "&amp;Tbl_BalanceHistory[[#This Row],[Program Name]]</f>
        <v>197: Instruction</v>
      </c>
      <c r="O3676" s="3" t="s">
        <v>886</v>
      </c>
      <c r="P3676" s="1" t="str">
        <f>IF(Tbl_BalanceHistory[[#This Row],[FundCode]]="0100","GF",IF(Tbl_BalanceHistory[[#This Row],[FundCode]]="01000","GF","Hi Ed / OCR"))</f>
        <v>GF</v>
      </c>
      <c r="Q3676" s="5">
        <v>102236</v>
      </c>
      <c r="R3676" s="5">
        <v>0</v>
      </c>
      <c r="S3676" s="5">
        <v>102236</v>
      </c>
      <c r="T3676" s="5">
        <v>0</v>
      </c>
      <c r="U3676" s="3"/>
      <c r="V3676" s="5">
        <v>102236</v>
      </c>
      <c r="W3676" s="5">
        <v>0</v>
      </c>
      <c r="X3676" s="5">
        <v>0</v>
      </c>
      <c r="Y3676" s="5">
        <v>0</v>
      </c>
      <c r="Z3676" s="5">
        <v>0</v>
      </c>
      <c r="AA3676" s="5">
        <v>102236</v>
      </c>
      <c r="AB3676" s="2"/>
      <c r="AC3676" s="2"/>
      <c r="AD3676" s="2"/>
      <c r="AE3676" s="2"/>
    </row>
    <row r="3677" spans="1:31" ht="45" x14ac:dyDescent="0.25">
      <c r="A3677" s="2" t="s">
        <v>577</v>
      </c>
      <c r="B3677" s="3">
        <v>9</v>
      </c>
      <c r="C3677" s="3">
        <v>792</v>
      </c>
      <c r="D3677" s="3" t="s">
        <v>633</v>
      </c>
      <c r="E3677" s="3" t="str">
        <f>_xlfn.XLOOKUP(Tbl_BalanceHistory[[#This Row],[RespAgy]],Tbl_Agencies[Agy Code],Tbl_Agencies[Agy Sort])</f>
        <v>140000</v>
      </c>
      <c r="F3677" s="2" t="str">
        <f>Tbl_BalanceHistory[[#This Row],[RespAgy]]&amp;": "&amp;Tbl_BalanceHistory[[#This Row],[RespAgency]]</f>
        <v>792: Mental Health Treatment Centers</v>
      </c>
      <c r="G3677" s="3">
        <v>792</v>
      </c>
      <c r="H3677" s="3" t="s">
        <v>633</v>
      </c>
      <c r="I3677" s="3" t="str">
        <f>_xlfn.XLOOKUP(Tbl_BalanceHistory[[#This Row],[AgyCode]],Tbl_Agencies[Agy Code],Tbl_Agencies[Agy Sort])</f>
        <v>140000</v>
      </c>
      <c r="J3677" s="2" t="str">
        <f>Tbl_BalanceHistory[[#This Row],[AgyCode]]&amp;": "&amp;Tbl_BalanceHistory[[#This Row],[Agency Name]]</f>
        <v>792: Mental Health Treatment Centers</v>
      </c>
      <c r="K3677" s="1">
        <v>2024</v>
      </c>
      <c r="L3677" s="3">
        <v>197</v>
      </c>
      <c r="M3677" s="3" t="s">
        <v>401</v>
      </c>
      <c r="N3677" s="2" t="str">
        <f>Tbl_BalanceHistory[[#This Row],[ProgramCode]]&amp;": "&amp;Tbl_BalanceHistory[[#This Row],[Program Name]]</f>
        <v>197: Instruction</v>
      </c>
      <c r="O3677" s="3" t="s">
        <v>886</v>
      </c>
      <c r="P3677" s="1" t="str">
        <f>IF(Tbl_BalanceHistory[[#This Row],[FundCode]]="0100","GF",IF(Tbl_BalanceHistory[[#This Row],[FundCode]]="01000","GF","Hi Ed / OCR"))</f>
        <v>GF</v>
      </c>
      <c r="Q3677" s="5">
        <v>34569</v>
      </c>
      <c r="R3677" s="5">
        <v>0</v>
      </c>
      <c r="S3677" s="5">
        <v>34569</v>
      </c>
      <c r="T3677" s="5">
        <v>0</v>
      </c>
      <c r="U3677" s="3"/>
      <c r="V3677" s="5">
        <v>34569</v>
      </c>
      <c r="W3677" s="5">
        <v>0</v>
      </c>
      <c r="X3677" s="5">
        <v>0</v>
      </c>
      <c r="Y3677" s="5">
        <v>0</v>
      </c>
      <c r="Z3677" s="5">
        <v>0</v>
      </c>
      <c r="AA3677" s="5">
        <v>34569</v>
      </c>
      <c r="AB3677" s="2"/>
      <c r="AC3677" s="2"/>
      <c r="AD3677" s="2"/>
      <c r="AE3677" s="2"/>
    </row>
    <row r="3678" spans="1:31" ht="45" x14ac:dyDescent="0.25">
      <c r="A3678" s="2" t="s">
        <v>577</v>
      </c>
      <c r="B3678" s="3">
        <v>9</v>
      </c>
      <c r="C3678" s="3">
        <v>792</v>
      </c>
      <c r="D3678" s="3" t="s">
        <v>633</v>
      </c>
      <c r="E3678" s="3" t="str">
        <f>_xlfn.XLOOKUP(Tbl_BalanceHistory[[#This Row],[RespAgy]],Tbl_Agencies[Agy Code],Tbl_Agencies[Agy Sort])</f>
        <v>140000</v>
      </c>
      <c r="F3678" s="2" t="str">
        <f>Tbl_BalanceHistory[[#This Row],[RespAgy]]&amp;": "&amp;Tbl_BalanceHistory[[#This Row],[RespAgency]]</f>
        <v>792: Mental Health Treatment Centers</v>
      </c>
      <c r="G3678" s="3">
        <v>792</v>
      </c>
      <c r="H3678" s="3" t="s">
        <v>633</v>
      </c>
      <c r="I3678" s="3" t="str">
        <f>_xlfn.XLOOKUP(Tbl_BalanceHistory[[#This Row],[AgyCode]],Tbl_Agencies[Agy Code],Tbl_Agencies[Agy Sort])</f>
        <v>140000</v>
      </c>
      <c r="J3678" s="2" t="str">
        <f>Tbl_BalanceHistory[[#This Row],[AgyCode]]&amp;": "&amp;Tbl_BalanceHistory[[#This Row],[Agency Name]]</f>
        <v>792: Mental Health Treatment Centers</v>
      </c>
      <c r="K3678" s="1">
        <v>2022</v>
      </c>
      <c r="L3678" s="3">
        <v>357</v>
      </c>
      <c r="M3678" s="3" t="s">
        <v>635</v>
      </c>
      <c r="N3678" s="2" t="str">
        <f>Tbl_BalanceHistory[[#This Row],[ProgramCode]]&amp;": "&amp;Tbl_BalanceHistory[[#This Row],[Program Name]]</f>
        <v>357: Secure Confinement</v>
      </c>
      <c r="O3678" s="3" t="s">
        <v>886</v>
      </c>
      <c r="P3678" s="1" t="str">
        <f>IF(Tbl_BalanceHistory[[#This Row],[FundCode]]="0100","GF",IF(Tbl_BalanceHistory[[#This Row],[FundCode]]="01000","GF","Hi Ed / OCR"))</f>
        <v>GF</v>
      </c>
      <c r="Q3678" s="5">
        <v>124.97</v>
      </c>
      <c r="R3678" s="5">
        <v>0</v>
      </c>
      <c r="S3678" s="5">
        <v>124.97</v>
      </c>
      <c r="T3678" s="5">
        <v>0</v>
      </c>
      <c r="U3678" s="3"/>
      <c r="V3678" s="5">
        <v>124.97</v>
      </c>
      <c r="W3678" s="5"/>
      <c r="X3678" s="5">
        <v>0</v>
      </c>
      <c r="Y3678" s="5">
        <v>0</v>
      </c>
      <c r="Z3678" s="5">
        <f>Tbl_BalanceHistory[[#This Row],[Discretionary Recommended - Pre 2022]]+Tbl_BalanceHistory[[#This Row],[Discretionary Balance Recommended: Policy]]+Tbl_BalanceHistory[[#This Row],[Discretionary Balance Recommended: Commitments]]</f>
        <v>0</v>
      </c>
      <c r="AA3678" s="5">
        <f>Tbl_BalanceHistory[[#This Row],[Discretionary Balance]]-Tbl_BalanceHistory[[#This Row],[Discretionary Reappropriation]]</f>
        <v>124.97</v>
      </c>
      <c r="AB3678" s="2"/>
      <c r="AC3678" s="2"/>
      <c r="AD3678" s="2"/>
      <c r="AE3678" s="2"/>
    </row>
    <row r="3679" spans="1:31" ht="45" x14ac:dyDescent="0.25">
      <c r="A3679" s="2" t="s">
        <v>577</v>
      </c>
      <c r="B3679" s="3">
        <v>9</v>
      </c>
      <c r="C3679" s="3">
        <v>792</v>
      </c>
      <c r="D3679" s="3" t="s">
        <v>633</v>
      </c>
      <c r="E3679" s="3" t="str">
        <f>_xlfn.XLOOKUP(Tbl_BalanceHistory[[#This Row],[RespAgy]],Tbl_Agencies[Agy Code],Tbl_Agencies[Agy Sort])</f>
        <v>140000</v>
      </c>
      <c r="F3679" s="2" t="str">
        <f>Tbl_BalanceHistory[[#This Row],[RespAgy]]&amp;": "&amp;Tbl_BalanceHistory[[#This Row],[RespAgency]]</f>
        <v>792: Mental Health Treatment Centers</v>
      </c>
      <c r="G3679" s="3">
        <v>792</v>
      </c>
      <c r="H3679" s="3" t="s">
        <v>633</v>
      </c>
      <c r="I3679" s="3" t="str">
        <f>_xlfn.XLOOKUP(Tbl_BalanceHistory[[#This Row],[AgyCode]],Tbl_Agencies[Agy Code],Tbl_Agencies[Agy Sort])</f>
        <v>140000</v>
      </c>
      <c r="J3679" s="2" t="str">
        <f>Tbl_BalanceHistory[[#This Row],[AgyCode]]&amp;": "&amp;Tbl_BalanceHistory[[#This Row],[Agency Name]]</f>
        <v>792: Mental Health Treatment Centers</v>
      </c>
      <c r="K3679" s="1">
        <v>2023</v>
      </c>
      <c r="L3679" s="3">
        <v>357</v>
      </c>
      <c r="M3679" s="3" t="s">
        <v>635</v>
      </c>
      <c r="N3679" s="2" t="str">
        <f>Tbl_BalanceHistory[[#This Row],[ProgramCode]]&amp;": "&amp;Tbl_BalanceHistory[[#This Row],[Program Name]]</f>
        <v>357: Secure Confinement</v>
      </c>
      <c r="O3679" s="3" t="s">
        <v>886</v>
      </c>
      <c r="P3679" s="1" t="str">
        <f>IF(Tbl_BalanceHistory[[#This Row],[FundCode]]="0100","GF",IF(Tbl_BalanceHistory[[#This Row],[FundCode]]="01000","GF","Hi Ed / OCR"))</f>
        <v>GF</v>
      </c>
      <c r="Q3679" s="5">
        <v>21686086</v>
      </c>
      <c r="R3679" s="5">
        <v>21684453.010000002</v>
      </c>
      <c r="S3679" s="5">
        <v>1632.99</v>
      </c>
      <c r="T3679" s="5">
        <v>0</v>
      </c>
      <c r="U3679" s="3"/>
      <c r="V3679" s="5">
        <v>1632.99</v>
      </c>
      <c r="W3679" s="5">
        <v>0</v>
      </c>
      <c r="X3679" s="5"/>
      <c r="Y3679" s="5"/>
      <c r="Z3679" s="5">
        <v>0</v>
      </c>
      <c r="AA3679" s="5">
        <v>1632.99</v>
      </c>
      <c r="AB3679" s="2"/>
      <c r="AC3679" s="2"/>
      <c r="AD3679" s="2"/>
      <c r="AE3679" s="2"/>
    </row>
    <row r="3680" spans="1:31" ht="45" x14ac:dyDescent="0.25">
      <c r="A3680" s="2" t="s">
        <v>577</v>
      </c>
      <c r="B3680" s="3">
        <v>9</v>
      </c>
      <c r="C3680" s="3">
        <v>792</v>
      </c>
      <c r="D3680" s="3" t="s">
        <v>633</v>
      </c>
      <c r="E3680" s="3" t="str">
        <f>_xlfn.XLOOKUP(Tbl_BalanceHistory[[#This Row],[RespAgy]],Tbl_Agencies[Agy Code],Tbl_Agencies[Agy Sort])</f>
        <v>140000</v>
      </c>
      <c r="F3680" s="2" t="str">
        <f>Tbl_BalanceHistory[[#This Row],[RespAgy]]&amp;": "&amp;Tbl_BalanceHistory[[#This Row],[RespAgency]]</f>
        <v>792: Mental Health Treatment Centers</v>
      </c>
      <c r="G3680" s="3">
        <v>792</v>
      </c>
      <c r="H3680" s="3" t="s">
        <v>633</v>
      </c>
      <c r="I3680" s="3" t="str">
        <f>_xlfn.XLOOKUP(Tbl_BalanceHistory[[#This Row],[AgyCode]],Tbl_Agencies[Agy Code],Tbl_Agencies[Agy Sort])</f>
        <v>140000</v>
      </c>
      <c r="J3680" s="2" t="str">
        <f>Tbl_BalanceHistory[[#This Row],[AgyCode]]&amp;": "&amp;Tbl_BalanceHistory[[#This Row],[Agency Name]]</f>
        <v>792: Mental Health Treatment Centers</v>
      </c>
      <c r="K3680" s="1">
        <v>2024</v>
      </c>
      <c r="L3680" s="3">
        <v>357</v>
      </c>
      <c r="M3680" s="3" t="s">
        <v>635</v>
      </c>
      <c r="N3680" s="2" t="str">
        <f>Tbl_BalanceHistory[[#This Row],[ProgramCode]]&amp;": "&amp;Tbl_BalanceHistory[[#This Row],[Program Name]]</f>
        <v>357: Secure Confinement</v>
      </c>
      <c r="O3680" s="3" t="s">
        <v>886</v>
      </c>
      <c r="P3680" s="1" t="str">
        <f>IF(Tbl_BalanceHistory[[#This Row],[FundCode]]="0100","GF",IF(Tbl_BalanceHistory[[#This Row],[FundCode]]="01000","GF","Hi Ed / OCR"))</f>
        <v>GF</v>
      </c>
      <c r="Q3680" s="5">
        <v>25357975</v>
      </c>
      <c r="R3680" s="5">
        <v>25353567</v>
      </c>
      <c r="S3680" s="5">
        <v>4408</v>
      </c>
      <c r="T3680" s="5">
        <v>0</v>
      </c>
      <c r="U3680" s="3"/>
      <c r="V3680" s="5">
        <v>4408</v>
      </c>
      <c r="W3680" s="5">
        <v>0</v>
      </c>
      <c r="X3680" s="5">
        <v>0</v>
      </c>
      <c r="Y3680" s="5">
        <v>0</v>
      </c>
      <c r="Z3680" s="5">
        <v>0</v>
      </c>
      <c r="AA3680" s="5">
        <v>4408</v>
      </c>
      <c r="AB3680" s="2"/>
      <c r="AC3680" s="2"/>
      <c r="AD3680" s="2"/>
      <c r="AE3680" s="2"/>
    </row>
    <row r="3681" spans="1:31" ht="45" x14ac:dyDescent="0.25">
      <c r="A3681" s="2" t="s">
        <v>577</v>
      </c>
      <c r="B3681" s="3">
        <v>9</v>
      </c>
      <c r="C3681" s="3">
        <v>792</v>
      </c>
      <c r="D3681" s="3" t="s">
        <v>633</v>
      </c>
      <c r="E3681" s="3" t="str">
        <f>_xlfn.XLOOKUP(Tbl_BalanceHistory[[#This Row],[RespAgy]],Tbl_Agencies[Agy Code],Tbl_Agencies[Agy Sort])</f>
        <v>140000</v>
      </c>
      <c r="F3681" s="2" t="str">
        <f>Tbl_BalanceHistory[[#This Row],[RespAgy]]&amp;": "&amp;Tbl_BalanceHistory[[#This Row],[RespAgency]]</f>
        <v>792: Mental Health Treatment Centers</v>
      </c>
      <c r="G3681" s="3">
        <v>792</v>
      </c>
      <c r="H3681" s="3" t="s">
        <v>633</v>
      </c>
      <c r="I3681" s="3" t="str">
        <f>_xlfn.XLOOKUP(Tbl_BalanceHistory[[#This Row],[AgyCode]],Tbl_Agencies[Agy Code],Tbl_Agencies[Agy Sort])</f>
        <v>140000</v>
      </c>
      <c r="J3681" s="2" t="str">
        <f>Tbl_BalanceHistory[[#This Row],[AgyCode]]&amp;": "&amp;Tbl_BalanceHistory[[#This Row],[Agency Name]]</f>
        <v>792: Mental Health Treatment Centers</v>
      </c>
      <c r="K3681" s="1">
        <v>2023</v>
      </c>
      <c r="L3681" s="3">
        <v>421</v>
      </c>
      <c r="M3681" s="3" t="s">
        <v>637</v>
      </c>
      <c r="N3681" s="2" t="str">
        <f>Tbl_BalanceHistory[[#This Row],[ProgramCode]]&amp;": "&amp;Tbl_BalanceHistory[[#This Row],[Program Name]]</f>
        <v>421: Pharmacy Services</v>
      </c>
      <c r="O3681" s="3" t="s">
        <v>886</v>
      </c>
      <c r="P3681" s="1" t="str">
        <f>IF(Tbl_BalanceHistory[[#This Row],[FundCode]]="0100","GF",IF(Tbl_BalanceHistory[[#This Row],[FundCode]]="01000","GF","Hi Ed / OCR"))</f>
        <v>GF</v>
      </c>
      <c r="Q3681" s="5">
        <v>11488769</v>
      </c>
      <c r="R3681" s="5">
        <v>11387353</v>
      </c>
      <c r="S3681" s="5">
        <v>101416</v>
      </c>
      <c r="T3681" s="5">
        <v>0</v>
      </c>
      <c r="U3681" s="3"/>
      <c r="V3681" s="5">
        <v>101416</v>
      </c>
      <c r="W3681" s="5">
        <v>0</v>
      </c>
      <c r="X3681" s="5">
        <v>0</v>
      </c>
      <c r="Y3681" s="5">
        <v>0</v>
      </c>
      <c r="Z3681" s="5">
        <v>0</v>
      </c>
      <c r="AA3681" s="5">
        <v>101416</v>
      </c>
      <c r="AB3681" s="2"/>
      <c r="AC3681" s="2"/>
      <c r="AD3681" s="2"/>
      <c r="AE3681" s="2"/>
    </row>
    <row r="3682" spans="1:31" ht="45" x14ac:dyDescent="0.25">
      <c r="A3682" s="2" t="s">
        <v>577</v>
      </c>
      <c r="B3682" s="3">
        <v>9</v>
      </c>
      <c r="C3682" s="3">
        <v>792</v>
      </c>
      <c r="D3682" s="3" t="s">
        <v>633</v>
      </c>
      <c r="E3682" s="3" t="str">
        <f>_xlfn.XLOOKUP(Tbl_BalanceHistory[[#This Row],[RespAgy]],Tbl_Agencies[Agy Code],Tbl_Agencies[Agy Sort])</f>
        <v>140000</v>
      </c>
      <c r="F3682" s="2" t="str">
        <f>Tbl_BalanceHistory[[#This Row],[RespAgy]]&amp;": "&amp;Tbl_BalanceHistory[[#This Row],[RespAgency]]</f>
        <v>792: Mental Health Treatment Centers</v>
      </c>
      <c r="G3682" s="3">
        <v>792</v>
      </c>
      <c r="H3682" s="3" t="s">
        <v>633</v>
      </c>
      <c r="I3682" s="3" t="str">
        <f>_xlfn.XLOOKUP(Tbl_BalanceHistory[[#This Row],[AgyCode]],Tbl_Agencies[Agy Code],Tbl_Agencies[Agy Sort])</f>
        <v>140000</v>
      </c>
      <c r="J3682" s="2" t="str">
        <f>Tbl_BalanceHistory[[#This Row],[AgyCode]]&amp;": "&amp;Tbl_BalanceHistory[[#This Row],[Agency Name]]</f>
        <v>792: Mental Health Treatment Centers</v>
      </c>
      <c r="K3682" s="1">
        <v>2024</v>
      </c>
      <c r="L3682" s="3">
        <v>421</v>
      </c>
      <c r="M3682" s="3" t="s">
        <v>637</v>
      </c>
      <c r="N3682" s="2" t="str">
        <f>Tbl_BalanceHistory[[#This Row],[ProgramCode]]&amp;": "&amp;Tbl_BalanceHistory[[#This Row],[Program Name]]</f>
        <v>421: Pharmacy Services</v>
      </c>
      <c r="O3682" s="3" t="s">
        <v>886</v>
      </c>
      <c r="P3682" s="1" t="str">
        <f>IF(Tbl_BalanceHistory[[#This Row],[FundCode]]="0100","GF",IF(Tbl_BalanceHistory[[#This Row],[FundCode]]="01000","GF","Hi Ed / OCR"))</f>
        <v>GF</v>
      </c>
      <c r="Q3682" s="5">
        <v>13268052</v>
      </c>
      <c r="R3682" s="5">
        <v>13246547</v>
      </c>
      <c r="S3682" s="5">
        <v>21505</v>
      </c>
      <c r="T3682" s="5">
        <v>0</v>
      </c>
      <c r="U3682" s="3"/>
      <c r="V3682" s="5">
        <v>21505</v>
      </c>
      <c r="W3682" s="5">
        <v>0</v>
      </c>
      <c r="X3682" s="5">
        <v>0</v>
      </c>
      <c r="Y3682" s="5">
        <v>0</v>
      </c>
      <c r="Z3682" s="5">
        <v>0</v>
      </c>
      <c r="AA3682" s="5">
        <v>21505</v>
      </c>
      <c r="AB3682" s="2"/>
      <c r="AC3682" s="2"/>
      <c r="AD3682" s="2"/>
      <c r="AE3682" s="2"/>
    </row>
    <row r="3683" spans="1:31" ht="90" x14ac:dyDescent="0.25">
      <c r="A3683" s="2" t="s">
        <v>577</v>
      </c>
      <c r="B3683" s="3">
        <v>9</v>
      </c>
      <c r="C3683" s="3">
        <v>792</v>
      </c>
      <c r="D3683" s="3" t="s">
        <v>633</v>
      </c>
      <c r="E3683" s="3" t="str">
        <f>_xlfn.XLOOKUP(Tbl_BalanceHistory[[#This Row],[RespAgy]],Tbl_Agencies[Agy Code],Tbl_Agencies[Agy Sort])</f>
        <v>140000</v>
      </c>
      <c r="F3683" s="2" t="str">
        <f>Tbl_BalanceHistory[[#This Row],[RespAgy]]&amp;": "&amp;Tbl_BalanceHistory[[#This Row],[RespAgency]]</f>
        <v>792: Mental Health Treatment Centers</v>
      </c>
      <c r="G3683" s="3">
        <v>792</v>
      </c>
      <c r="H3683" s="3" t="s">
        <v>633</v>
      </c>
      <c r="I3683" s="3" t="str">
        <f>_xlfn.XLOOKUP(Tbl_BalanceHistory[[#This Row],[AgyCode]],Tbl_Agencies[Agy Code],Tbl_Agencies[Agy Sort])</f>
        <v>140000</v>
      </c>
      <c r="J3683" s="2" t="str">
        <f>Tbl_BalanceHistory[[#This Row],[AgyCode]]&amp;": "&amp;Tbl_BalanceHistory[[#This Row],[Agency Name]]</f>
        <v>792: Mental Health Treatment Centers</v>
      </c>
      <c r="K3683" s="1">
        <v>2021</v>
      </c>
      <c r="L3683" s="3">
        <v>430</v>
      </c>
      <c r="M3683" s="3" t="s">
        <v>454</v>
      </c>
      <c r="N3683" s="2" t="str">
        <f>Tbl_BalanceHistory[[#This Row],[ProgramCode]]&amp;": "&amp;Tbl_BalanceHistory[[#This Row],[Program Name]]</f>
        <v>430: State Health Services</v>
      </c>
      <c r="O3683" s="3" t="s">
        <v>886</v>
      </c>
      <c r="P3683" s="1" t="str">
        <f>IF(Tbl_BalanceHistory[[#This Row],[FundCode]]="0100","GF",IF(Tbl_BalanceHistory[[#This Row],[FundCode]]="01000","GF","Hi Ed / OCR"))</f>
        <v>GF</v>
      </c>
      <c r="Q3683" s="5">
        <v>3800000.86</v>
      </c>
      <c r="R3683" s="5">
        <v>0</v>
      </c>
      <c r="S3683" s="5">
        <v>3800000.86</v>
      </c>
      <c r="T3683" s="5">
        <v>0</v>
      </c>
      <c r="U3683" s="3"/>
      <c r="V3683" s="5">
        <v>3800000.86</v>
      </c>
      <c r="W3683" s="5">
        <v>3800000.86</v>
      </c>
      <c r="X3683" s="5"/>
      <c r="Y3683" s="5"/>
      <c r="Z3683" s="5">
        <f>Tbl_BalanceHistory[[#This Row],[Discretionary Recommended - Pre 2022]]+Tbl_BalanceHistory[[#This Row],[Discretionary Balance Recommended: Policy]]+Tbl_BalanceHistory[[#This Row],[Discretionary Balance Recommended: Commitments]]</f>
        <v>3800000.86</v>
      </c>
      <c r="AA3683" s="5">
        <f>Tbl_BalanceHistory[[#This Row],[Discretionary Balance]]-Tbl_BalanceHistory[[#This Row],[Discretionary Reappropriation]]</f>
        <v>0</v>
      </c>
      <c r="AB3683" s="2" t="s">
        <v>2069</v>
      </c>
      <c r="AC3683" s="2"/>
      <c r="AD3683" s="2"/>
      <c r="AE3683" s="2" t="s">
        <v>2080</v>
      </c>
    </row>
    <row r="3684" spans="1:31" ht="45" x14ac:dyDescent="0.25">
      <c r="A3684" s="2" t="s">
        <v>577</v>
      </c>
      <c r="B3684" s="3">
        <v>9</v>
      </c>
      <c r="C3684" s="3">
        <v>792</v>
      </c>
      <c r="D3684" s="3" t="s">
        <v>633</v>
      </c>
      <c r="E3684" s="3" t="str">
        <f>_xlfn.XLOOKUP(Tbl_BalanceHistory[[#This Row],[RespAgy]],Tbl_Agencies[Agy Code],Tbl_Agencies[Agy Sort])</f>
        <v>140000</v>
      </c>
      <c r="F3684" s="2" t="str">
        <f>Tbl_BalanceHistory[[#This Row],[RespAgy]]&amp;": "&amp;Tbl_BalanceHistory[[#This Row],[RespAgency]]</f>
        <v>792: Mental Health Treatment Centers</v>
      </c>
      <c r="G3684" s="3">
        <v>792</v>
      </c>
      <c r="H3684" s="3" t="s">
        <v>633</v>
      </c>
      <c r="I3684" s="3" t="str">
        <f>_xlfn.XLOOKUP(Tbl_BalanceHistory[[#This Row],[AgyCode]],Tbl_Agencies[Agy Code],Tbl_Agencies[Agy Sort])</f>
        <v>140000</v>
      </c>
      <c r="J3684" s="2" t="str">
        <f>Tbl_BalanceHistory[[#This Row],[AgyCode]]&amp;": "&amp;Tbl_BalanceHistory[[#This Row],[Agency Name]]</f>
        <v>792: Mental Health Treatment Centers</v>
      </c>
      <c r="K3684" s="1">
        <v>2022</v>
      </c>
      <c r="L3684" s="3">
        <v>430</v>
      </c>
      <c r="M3684" s="3" t="s">
        <v>454</v>
      </c>
      <c r="N3684" s="2" t="str">
        <f>Tbl_BalanceHistory[[#This Row],[ProgramCode]]&amp;": "&amp;Tbl_BalanceHistory[[#This Row],[Program Name]]</f>
        <v>430: State Health Services</v>
      </c>
      <c r="O3684" s="3" t="s">
        <v>886</v>
      </c>
      <c r="P3684" s="1" t="str">
        <f>IF(Tbl_BalanceHistory[[#This Row],[FundCode]]="0100","GF",IF(Tbl_BalanceHistory[[#This Row],[FundCode]]="01000","GF","Hi Ed / OCR"))</f>
        <v>GF</v>
      </c>
      <c r="Q3684" s="5">
        <v>624504.32999999996</v>
      </c>
      <c r="R3684" s="5">
        <v>0</v>
      </c>
      <c r="S3684" s="5">
        <v>624504.32999999996</v>
      </c>
      <c r="T3684" s="5">
        <v>0</v>
      </c>
      <c r="U3684" s="3"/>
      <c r="V3684" s="5">
        <v>624504.32999999996</v>
      </c>
      <c r="W3684" s="5"/>
      <c r="X3684" s="5">
        <v>0</v>
      </c>
      <c r="Y3684" s="5">
        <v>624504</v>
      </c>
      <c r="Z3684" s="5">
        <f>Tbl_BalanceHistory[[#This Row],[Discretionary Recommended - Pre 2022]]+Tbl_BalanceHistory[[#This Row],[Discretionary Balance Recommended: Policy]]+Tbl_BalanceHistory[[#This Row],[Discretionary Balance Recommended: Commitments]]</f>
        <v>624504</v>
      </c>
      <c r="AA3684" s="5">
        <f>Tbl_BalanceHistory[[#This Row],[Discretionary Balance]]-Tbl_BalanceHistory[[#This Row],[Discretionary Reappropriation]]</f>
        <v>0.32999999995809048</v>
      </c>
      <c r="AB3684" s="2"/>
      <c r="AC3684" s="2"/>
      <c r="AD3684" s="2" t="s">
        <v>2081</v>
      </c>
      <c r="AE3684" s="2"/>
    </row>
    <row r="3685" spans="1:31" ht="45" x14ac:dyDescent="0.25">
      <c r="A3685" s="2" t="s">
        <v>577</v>
      </c>
      <c r="B3685" s="3">
        <v>9</v>
      </c>
      <c r="C3685" s="3">
        <v>792</v>
      </c>
      <c r="D3685" s="3" t="s">
        <v>633</v>
      </c>
      <c r="E3685" s="3" t="str">
        <f>_xlfn.XLOOKUP(Tbl_BalanceHistory[[#This Row],[RespAgy]],Tbl_Agencies[Agy Code],Tbl_Agencies[Agy Sort])</f>
        <v>140000</v>
      </c>
      <c r="F3685" s="2" t="str">
        <f>Tbl_BalanceHistory[[#This Row],[RespAgy]]&amp;": "&amp;Tbl_BalanceHistory[[#This Row],[RespAgency]]</f>
        <v>792: Mental Health Treatment Centers</v>
      </c>
      <c r="G3685" s="3">
        <v>792</v>
      </c>
      <c r="H3685" s="3" t="s">
        <v>633</v>
      </c>
      <c r="I3685" s="3" t="str">
        <f>_xlfn.XLOOKUP(Tbl_BalanceHistory[[#This Row],[AgyCode]],Tbl_Agencies[Agy Code],Tbl_Agencies[Agy Sort])</f>
        <v>140000</v>
      </c>
      <c r="J3685" s="2" t="str">
        <f>Tbl_BalanceHistory[[#This Row],[AgyCode]]&amp;": "&amp;Tbl_BalanceHistory[[#This Row],[Agency Name]]</f>
        <v>792: Mental Health Treatment Centers</v>
      </c>
      <c r="K3685" s="1">
        <v>2023</v>
      </c>
      <c r="L3685" s="3">
        <v>430</v>
      </c>
      <c r="M3685" s="3" t="s">
        <v>454</v>
      </c>
      <c r="N3685" s="2" t="str">
        <f>Tbl_BalanceHistory[[#This Row],[ProgramCode]]&amp;": "&amp;Tbl_BalanceHistory[[#This Row],[Program Name]]</f>
        <v>430: State Health Services</v>
      </c>
      <c r="O3685" s="3" t="s">
        <v>886</v>
      </c>
      <c r="P3685" s="1" t="str">
        <f>IF(Tbl_BalanceHistory[[#This Row],[FundCode]]="0100","GF",IF(Tbl_BalanceHistory[[#This Row],[FundCode]]="01000","GF","Hi Ed / OCR"))</f>
        <v>GF</v>
      </c>
      <c r="Q3685" s="5">
        <v>289657192.24000001</v>
      </c>
      <c r="R3685" s="5">
        <v>287818782.79999995</v>
      </c>
      <c r="S3685" s="5">
        <v>1838409.44</v>
      </c>
      <c r="T3685" s="5">
        <v>0</v>
      </c>
      <c r="U3685" s="3"/>
      <c r="V3685" s="5">
        <v>1838409.44</v>
      </c>
      <c r="W3685" s="5">
        <v>0</v>
      </c>
      <c r="X3685" s="5">
        <v>0</v>
      </c>
      <c r="Y3685" s="5">
        <v>0</v>
      </c>
      <c r="Z3685" s="5">
        <v>0</v>
      </c>
      <c r="AA3685" s="5">
        <v>1838409.44</v>
      </c>
      <c r="AB3685" s="2"/>
      <c r="AC3685" s="2"/>
      <c r="AD3685" s="2"/>
      <c r="AE3685" s="2"/>
    </row>
    <row r="3686" spans="1:31" ht="45" x14ac:dyDescent="0.25">
      <c r="A3686" s="2" t="s">
        <v>577</v>
      </c>
      <c r="B3686" s="3">
        <v>9</v>
      </c>
      <c r="C3686" s="3">
        <v>792</v>
      </c>
      <c r="D3686" s="3" t="s">
        <v>633</v>
      </c>
      <c r="E3686" s="3" t="str">
        <f>_xlfn.XLOOKUP(Tbl_BalanceHistory[[#This Row],[RespAgy]],Tbl_Agencies[Agy Code],Tbl_Agencies[Agy Sort])</f>
        <v>140000</v>
      </c>
      <c r="F3686" s="2" t="str">
        <f>Tbl_BalanceHistory[[#This Row],[RespAgy]]&amp;": "&amp;Tbl_BalanceHistory[[#This Row],[RespAgency]]</f>
        <v>792: Mental Health Treatment Centers</v>
      </c>
      <c r="G3686" s="3">
        <v>792</v>
      </c>
      <c r="H3686" s="3" t="s">
        <v>633</v>
      </c>
      <c r="I3686" s="3" t="str">
        <f>_xlfn.XLOOKUP(Tbl_BalanceHistory[[#This Row],[AgyCode]],Tbl_Agencies[Agy Code],Tbl_Agencies[Agy Sort])</f>
        <v>140000</v>
      </c>
      <c r="J3686" s="2" t="str">
        <f>Tbl_BalanceHistory[[#This Row],[AgyCode]]&amp;": "&amp;Tbl_BalanceHistory[[#This Row],[Agency Name]]</f>
        <v>792: Mental Health Treatment Centers</v>
      </c>
      <c r="K3686" s="1">
        <v>2024</v>
      </c>
      <c r="L3686" s="3">
        <v>430</v>
      </c>
      <c r="M3686" s="3" t="s">
        <v>454</v>
      </c>
      <c r="N3686" s="2" t="str">
        <f>Tbl_BalanceHistory[[#This Row],[ProgramCode]]&amp;": "&amp;Tbl_BalanceHistory[[#This Row],[Program Name]]</f>
        <v>430: State Health Services</v>
      </c>
      <c r="O3686" s="3" t="s">
        <v>886</v>
      </c>
      <c r="P3686" s="1" t="str">
        <f>IF(Tbl_BalanceHistory[[#This Row],[FundCode]]="0100","GF",IF(Tbl_BalanceHistory[[#This Row],[FundCode]]="01000","GF","Hi Ed / OCR"))</f>
        <v>GF</v>
      </c>
      <c r="Q3686" s="5">
        <v>304273464</v>
      </c>
      <c r="R3686" s="5">
        <v>304207293.09000003</v>
      </c>
      <c r="S3686" s="5">
        <v>66170.91</v>
      </c>
      <c r="T3686" s="5">
        <v>0</v>
      </c>
      <c r="U3686" s="3"/>
      <c r="V3686" s="5">
        <v>66170.91</v>
      </c>
      <c r="W3686" s="5">
        <v>0</v>
      </c>
      <c r="X3686" s="5">
        <v>0</v>
      </c>
      <c r="Y3686" s="5">
        <v>0</v>
      </c>
      <c r="Z3686" s="5">
        <v>0</v>
      </c>
      <c r="AA3686" s="5">
        <v>66170.91</v>
      </c>
      <c r="AB3686" s="2"/>
      <c r="AC3686" s="2"/>
      <c r="AD3686" s="2"/>
      <c r="AE3686" s="2"/>
    </row>
    <row r="3687" spans="1:31" ht="90" x14ac:dyDescent="0.25">
      <c r="A3687" s="2" t="s">
        <v>577</v>
      </c>
      <c r="B3687" s="3">
        <v>9</v>
      </c>
      <c r="C3687" s="3">
        <v>792</v>
      </c>
      <c r="D3687" s="3" t="s">
        <v>633</v>
      </c>
      <c r="E3687" s="3" t="str">
        <f>_xlfn.XLOOKUP(Tbl_BalanceHistory[[#This Row],[RespAgy]],Tbl_Agencies[Agy Code],Tbl_Agencies[Agy Sort])</f>
        <v>140000</v>
      </c>
      <c r="F3687" s="2" t="str">
        <f>Tbl_BalanceHistory[[#This Row],[RespAgy]]&amp;": "&amp;Tbl_BalanceHistory[[#This Row],[RespAgency]]</f>
        <v>792: Mental Health Treatment Centers</v>
      </c>
      <c r="G3687" s="3">
        <v>792</v>
      </c>
      <c r="H3687" s="3" t="s">
        <v>633</v>
      </c>
      <c r="I3687" s="3" t="str">
        <f>_xlfn.XLOOKUP(Tbl_BalanceHistory[[#This Row],[AgyCode]],Tbl_Agencies[Agy Code],Tbl_Agencies[Agy Sort])</f>
        <v>140000</v>
      </c>
      <c r="J3687" s="2" t="str">
        <f>Tbl_BalanceHistory[[#This Row],[AgyCode]]&amp;": "&amp;Tbl_BalanceHistory[[#This Row],[Agency Name]]</f>
        <v>792: Mental Health Treatment Centers</v>
      </c>
      <c r="K3687" s="1">
        <v>2021</v>
      </c>
      <c r="L3687" s="3">
        <v>498</v>
      </c>
      <c r="M3687" s="3" t="s">
        <v>639</v>
      </c>
      <c r="N3687" s="2" t="str">
        <f>Tbl_BalanceHistory[[#This Row],[ProgramCode]]&amp;": "&amp;Tbl_BalanceHistory[[#This Row],[Program Name]]</f>
        <v>498: Facility Administrative and Support Services</v>
      </c>
      <c r="O3687" s="3" t="s">
        <v>886</v>
      </c>
      <c r="P3687" s="1" t="str">
        <f>IF(Tbl_BalanceHistory[[#This Row],[FundCode]]="0100","GF",IF(Tbl_BalanceHistory[[#This Row],[FundCode]]="01000","GF","Hi Ed / OCR"))</f>
        <v>GF</v>
      </c>
      <c r="Q3687" s="5">
        <v>17605.13</v>
      </c>
      <c r="R3687" s="5">
        <v>0</v>
      </c>
      <c r="S3687" s="5">
        <v>17605.13</v>
      </c>
      <c r="T3687" s="5">
        <v>0</v>
      </c>
      <c r="U3687" s="3"/>
      <c r="V3687" s="5">
        <v>17605.13</v>
      </c>
      <c r="W3687" s="5">
        <v>17605.13</v>
      </c>
      <c r="X3687" s="5"/>
      <c r="Y3687" s="5"/>
      <c r="Z3687" s="5">
        <f>Tbl_BalanceHistory[[#This Row],[Discretionary Recommended - Pre 2022]]+Tbl_BalanceHistory[[#This Row],[Discretionary Balance Recommended: Policy]]+Tbl_BalanceHistory[[#This Row],[Discretionary Balance Recommended: Commitments]]</f>
        <v>17605.13</v>
      </c>
      <c r="AA3687" s="5">
        <f>Tbl_BalanceHistory[[#This Row],[Discretionary Balance]]-Tbl_BalanceHistory[[#This Row],[Discretionary Reappropriation]]</f>
        <v>0</v>
      </c>
      <c r="AB3687" s="2" t="s">
        <v>2069</v>
      </c>
      <c r="AC3687" s="2"/>
      <c r="AD3687" s="2"/>
      <c r="AE3687" s="2" t="s">
        <v>2080</v>
      </c>
    </row>
    <row r="3688" spans="1:31" ht="45" x14ac:dyDescent="0.25">
      <c r="A3688" s="2" t="s">
        <v>577</v>
      </c>
      <c r="B3688" s="3">
        <v>9</v>
      </c>
      <c r="C3688" s="3">
        <v>792</v>
      </c>
      <c r="D3688" s="3" t="s">
        <v>633</v>
      </c>
      <c r="E3688" s="3" t="str">
        <f>_xlfn.XLOOKUP(Tbl_BalanceHistory[[#This Row],[RespAgy]],Tbl_Agencies[Agy Code],Tbl_Agencies[Agy Sort])</f>
        <v>140000</v>
      </c>
      <c r="F3688" s="2" t="str">
        <f>Tbl_BalanceHistory[[#This Row],[RespAgy]]&amp;": "&amp;Tbl_BalanceHistory[[#This Row],[RespAgency]]</f>
        <v>792: Mental Health Treatment Centers</v>
      </c>
      <c r="G3688" s="3">
        <v>792</v>
      </c>
      <c r="H3688" s="3" t="s">
        <v>633</v>
      </c>
      <c r="I3688" s="3" t="str">
        <f>_xlfn.XLOOKUP(Tbl_BalanceHistory[[#This Row],[AgyCode]],Tbl_Agencies[Agy Code],Tbl_Agencies[Agy Sort])</f>
        <v>140000</v>
      </c>
      <c r="J3688" s="2" t="str">
        <f>Tbl_BalanceHistory[[#This Row],[AgyCode]]&amp;": "&amp;Tbl_BalanceHistory[[#This Row],[Agency Name]]</f>
        <v>792: Mental Health Treatment Centers</v>
      </c>
      <c r="K3688" s="1">
        <v>2022</v>
      </c>
      <c r="L3688" s="3">
        <v>498</v>
      </c>
      <c r="M3688" s="3" t="s">
        <v>639</v>
      </c>
      <c r="N3688" s="2" t="str">
        <f>Tbl_BalanceHistory[[#This Row],[ProgramCode]]&amp;": "&amp;Tbl_BalanceHistory[[#This Row],[Program Name]]</f>
        <v>498: Facility Administrative and Support Services</v>
      </c>
      <c r="O3688" s="3" t="s">
        <v>886</v>
      </c>
      <c r="P3688" s="1" t="str">
        <f>IF(Tbl_BalanceHistory[[#This Row],[FundCode]]="0100","GF",IF(Tbl_BalanceHistory[[#This Row],[FundCode]]="01000","GF","Hi Ed / OCR"))</f>
        <v>GF</v>
      </c>
      <c r="Q3688" s="5">
        <v>5601351.3600000003</v>
      </c>
      <c r="R3688" s="5">
        <v>0</v>
      </c>
      <c r="S3688" s="5">
        <v>5601351.3600000003</v>
      </c>
      <c r="T3688" s="5">
        <v>5170000</v>
      </c>
      <c r="U3688" s="3" t="s">
        <v>2082</v>
      </c>
      <c r="V3688" s="5">
        <v>431351.36000000034</v>
      </c>
      <c r="W3688" s="5"/>
      <c r="X3688" s="5">
        <v>0</v>
      </c>
      <c r="Y3688" s="5">
        <v>431351</v>
      </c>
      <c r="Z3688" s="5">
        <f>Tbl_BalanceHistory[[#This Row],[Discretionary Recommended - Pre 2022]]+Tbl_BalanceHistory[[#This Row],[Discretionary Balance Recommended: Policy]]+Tbl_BalanceHistory[[#This Row],[Discretionary Balance Recommended: Commitments]]</f>
        <v>431351</v>
      </c>
      <c r="AA3688" s="5">
        <f>Tbl_BalanceHistory[[#This Row],[Discretionary Balance]]-Tbl_BalanceHistory[[#This Row],[Discretionary Reappropriation]]</f>
        <v>0.36000000033527613</v>
      </c>
      <c r="AB3688" s="2"/>
      <c r="AC3688" s="2"/>
      <c r="AD3688" s="2" t="s">
        <v>2081</v>
      </c>
      <c r="AE3688" s="2" t="s">
        <v>2083</v>
      </c>
    </row>
    <row r="3689" spans="1:31" ht="45" x14ac:dyDescent="0.25">
      <c r="A3689" s="2" t="s">
        <v>577</v>
      </c>
      <c r="B3689" s="3">
        <v>9</v>
      </c>
      <c r="C3689" s="3">
        <v>792</v>
      </c>
      <c r="D3689" s="3" t="s">
        <v>633</v>
      </c>
      <c r="E3689" s="3" t="str">
        <f>_xlfn.XLOOKUP(Tbl_BalanceHistory[[#This Row],[RespAgy]],Tbl_Agencies[Agy Code],Tbl_Agencies[Agy Sort])</f>
        <v>140000</v>
      </c>
      <c r="F3689" s="2" t="str">
        <f>Tbl_BalanceHistory[[#This Row],[RespAgy]]&amp;": "&amp;Tbl_BalanceHistory[[#This Row],[RespAgency]]</f>
        <v>792: Mental Health Treatment Centers</v>
      </c>
      <c r="G3689" s="3">
        <v>792</v>
      </c>
      <c r="H3689" s="3" t="s">
        <v>633</v>
      </c>
      <c r="I3689" s="3" t="str">
        <f>_xlfn.XLOOKUP(Tbl_BalanceHistory[[#This Row],[AgyCode]],Tbl_Agencies[Agy Code],Tbl_Agencies[Agy Sort])</f>
        <v>140000</v>
      </c>
      <c r="J3689" s="2" t="str">
        <f>Tbl_BalanceHistory[[#This Row],[AgyCode]]&amp;": "&amp;Tbl_BalanceHistory[[#This Row],[Agency Name]]</f>
        <v>792: Mental Health Treatment Centers</v>
      </c>
      <c r="K3689" s="1">
        <v>2023</v>
      </c>
      <c r="L3689" s="3">
        <v>498</v>
      </c>
      <c r="M3689" s="3" t="s">
        <v>639</v>
      </c>
      <c r="N3689" s="2" t="str">
        <f>Tbl_BalanceHistory[[#This Row],[ProgramCode]]&amp;": "&amp;Tbl_BalanceHistory[[#This Row],[Program Name]]</f>
        <v>498: Facility Administrative and Support Services</v>
      </c>
      <c r="O3689" s="3" t="s">
        <v>886</v>
      </c>
      <c r="P3689" s="1" t="str">
        <f>IF(Tbl_BalanceHistory[[#This Row],[FundCode]]="0100","GF",IF(Tbl_BalanceHistory[[#This Row],[FundCode]]="01000","GF","Hi Ed / OCR"))</f>
        <v>GF</v>
      </c>
      <c r="Q3689" s="5">
        <v>123174814.76000001</v>
      </c>
      <c r="R3689" s="5">
        <v>122679418.64</v>
      </c>
      <c r="S3689" s="5">
        <v>495396.12</v>
      </c>
      <c r="T3689" s="5">
        <v>0</v>
      </c>
      <c r="U3689" s="3"/>
      <c r="V3689" s="5">
        <v>495396.12</v>
      </c>
      <c r="W3689" s="5">
        <v>0</v>
      </c>
      <c r="X3689" s="5">
        <v>0</v>
      </c>
      <c r="Y3689" s="5">
        <v>0</v>
      </c>
      <c r="Z3689" s="5">
        <v>0</v>
      </c>
      <c r="AA3689" s="5">
        <v>495396.12</v>
      </c>
      <c r="AB3689" s="2"/>
      <c r="AC3689" s="2"/>
      <c r="AD3689" s="2"/>
      <c r="AE3689" s="2"/>
    </row>
    <row r="3690" spans="1:31" ht="45" x14ac:dyDescent="0.25">
      <c r="A3690" s="2" t="s">
        <v>577</v>
      </c>
      <c r="B3690" s="3">
        <v>9</v>
      </c>
      <c r="C3690" s="3">
        <v>792</v>
      </c>
      <c r="D3690" s="3" t="s">
        <v>633</v>
      </c>
      <c r="E3690" s="3" t="str">
        <f>_xlfn.XLOOKUP(Tbl_BalanceHistory[[#This Row],[RespAgy]],Tbl_Agencies[Agy Code],Tbl_Agencies[Agy Sort])</f>
        <v>140000</v>
      </c>
      <c r="F3690" s="2" t="str">
        <f>Tbl_BalanceHistory[[#This Row],[RespAgy]]&amp;": "&amp;Tbl_BalanceHistory[[#This Row],[RespAgency]]</f>
        <v>792: Mental Health Treatment Centers</v>
      </c>
      <c r="G3690" s="3">
        <v>792</v>
      </c>
      <c r="H3690" s="3" t="s">
        <v>633</v>
      </c>
      <c r="I3690" s="3" t="str">
        <f>_xlfn.XLOOKUP(Tbl_BalanceHistory[[#This Row],[AgyCode]],Tbl_Agencies[Agy Code],Tbl_Agencies[Agy Sort])</f>
        <v>140000</v>
      </c>
      <c r="J3690" s="2" t="str">
        <f>Tbl_BalanceHistory[[#This Row],[AgyCode]]&amp;": "&amp;Tbl_BalanceHistory[[#This Row],[Agency Name]]</f>
        <v>792: Mental Health Treatment Centers</v>
      </c>
      <c r="K3690" s="1">
        <v>2024</v>
      </c>
      <c r="L3690" s="3">
        <v>498</v>
      </c>
      <c r="M3690" s="3" t="s">
        <v>639</v>
      </c>
      <c r="N3690" s="2" t="str">
        <f>Tbl_BalanceHistory[[#This Row],[ProgramCode]]&amp;": "&amp;Tbl_BalanceHistory[[#This Row],[Program Name]]</f>
        <v>498: Facility Administrative and Support Services</v>
      </c>
      <c r="O3690" s="3" t="s">
        <v>886</v>
      </c>
      <c r="P3690" s="1" t="str">
        <f>IF(Tbl_BalanceHistory[[#This Row],[FundCode]]="0100","GF",IF(Tbl_BalanceHistory[[#This Row],[FundCode]]="01000","GF","Hi Ed / OCR"))</f>
        <v>GF</v>
      </c>
      <c r="Q3690" s="5">
        <v>152869658</v>
      </c>
      <c r="R3690" s="5">
        <v>151808396.73000002</v>
      </c>
      <c r="S3690" s="5">
        <v>1061261.27</v>
      </c>
      <c r="T3690" s="5">
        <v>0</v>
      </c>
      <c r="U3690" s="3"/>
      <c r="V3690" s="5">
        <v>1061261.27</v>
      </c>
      <c r="W3690" s="5">
        <v>0</v>
      </c>
      <c r="X3690" s="5">
        <v>750000</v>
      </c>
      <c r="Y3690" s="5">
        <v>0</v>
      </c>
      <c r="Z3690" s="5">
        <v>750000</v>
      </c>
      <c r="AA3690" s="5">
        <v>311261.27</v>
      </c>
      <c r="AB3690" s="2"/>
      <c r="AC3690" s="2" t="s">
        <v>2586</v>
      </c>
      <c r="AD3690" s="2"/>
      <c r="AE3690" s="2"/>
    </row>
    <row r="3691" spans="1:31" ht="45" x14ac:dyDescent="0.25">
      <c r="A3691" s="2" t="s">
        <v>2025</v>
      </c>
      <c r="B3691" s="3">
        <v>9</v>
      </c>
      <c r="C3691" s="3">
        <v>793</v>
      </c>
      <c r="D3691" s="3" t="s">
        <v>642</v>
      </c>
      <c r="E3691" s="3" t="str">
        <f>_xlfn.XLOOKUP(Tbl_BalanceHistory[[#This Row],[RespAgy]],Tbl_Agencies[Agy Code],Tbl_Agencies[Agy Sort])</f>
        <v>141000</v>
      </c>
      <c r="F3691" s="2" t="str">
        <f>Tbl_BalanceHistory[[#This Row],[RespAgy]]&amp;": "&amp;Tbl_BalanceHistory[[#This Row],[RespAgency]]</f>
        <v>793: Intellectual Disabilities Training Centers</v>
      </c>
      <c r="G3691" s="3">
        <v>723</v>
      </c>
      <c r="H3691" s="3" t="s">
        <v>1315</v>
      </c>
      <c r="I3691" s="3">
        <f>_xlfn.XLOOKUP(Tbl_BalanceHistory[[#This Row],[AgyCode]],Tbl_Agencies[Agy Code],Tbl_Agencies[Agy Sort])</f>
        <v>0</v>
      </c>
      <c r="J3691" s="2" t="str">
        <f>Tbl_BalanceHistory[[#This Row],[AgyCode]]&amp;": "&amp;Tbl_BalanceHistory[[#This Row],[Agency Name]]</f>
        <v>723: Southeastern Virginia Training Center</v>
      </c>
      <c r="K3691" s="1">
        <v>2014</v>
      </c>
      <c r="L3691" s="3">
        <v>197</v>
      </c>
      <c r="M3691" s="3" t="s">
        <v>401</v>
      </c>
      <c r="N3691" s="2" t="str">
        <f>Tbl_BalanceHistory[[#This Row],[ProgramCode]]&amp;": "&amp;Tbl_BalanceHistory[[#This Row],[Program Name]]</f>
        <v>197: Instruction</v>
      </c>
      <c r="O3691" s="3" t="s">
        <v>1730</v>
      </c>
      <c r="P3691" s="1" t="str">
        <f>IF(Tbl_BalanceHistory[[#This Row],[FundCode]]="0100","GF",IF(Tbl_BalanceHistory[[#This Row],[FundCode]]="01000","GF","Hi Ed / OCR"))</f>
        <v>GF</v>
      </c>
      <c r="Q3691" s="5">
        <v>756333</v>
      </c>
      <c r="R3691" s="5">
        <v>756333</v>
      </c>
      <c r="S3691" s="5">
        <v>0</v>
      </c>
      <c r="T3691" s="5">
        <v>0</v>
      </c>
      <c r="U3691" s="3"/>
      <c r="V3691" s="5">
        <v>0</v>
      </c>
      <c r="W3691" s="5">
        <v>0</v>
      </c>
      <c r="X3691" s="5"/>
      <c r="Y3691" s="5"/>
      <c r="Z3691" s="5">
        <f>Tbl_BalanceHistory[[#This Row],[Discretionary Recommended - Pre 2022]]+Tbl_BalanceHistory[[#This Row],[Discretionary Balance Recommended: Policy]]+Tbl_BalanceHistory[[#This Row],[Discretionary Balance Recommended: Commitments]]</f>
        <v>0</v>
      </c>
      <c r="AA3691" s="5">
        <f>Tbl_BalanceHistory[[#This Row],[Discretionary Balance]]-Tbl_BalanceHistory[[#This Row],[Discretionary Reappropriation]]</f>
        <v>0</v>
      </c>
      <c r="AB3691" s="2"/>
      <c r="AC3691" s="2"/>
      <c r="AD3691" s="2"/>
      <c r="AE3691" s="2"/>
    </row>
    <row r="3692" spans="1:31" ht="45" x14ac:dyDescent="0.25">
      <c r="A3692" s="2" t="s">
        <v>2025</v>
      </c>
      <c r="B3692" s="3">
        <v>9</v>
      </c>
      <c r="C3692" s="3">
        <v>793</v>
      </c>
      <c r="D3692" s="3" t="s">
        <v>642</v>
      </c>
      <c r="E3692" s="3" t="str">
        <f>_xlfn.XLOOKUP(Tbl_BalanceHistory[[#This Row],[RespAgy]],Tbl_Agencies[Agy Code],Tbl_Agencies[Agy Sort])</f>
        <v>141000</v>
      </c>
      <c r="F3692" s="2" t="str">
        <f>Tbl_BalanceHistory[[#This Row],[RespAgy]]&amp;": "&amp;Tbl_BalanceHistory[[#This Row],[RespAgency]]</f>
        <v>793: Intellectual Disabilities Training Centers</v>
      </c>
      <c r="G3692" s="3">
        <v>723</v>
      </c>
      <c r="H3692" s="3" t="s">
        <v>1315</v>
      </c>
      <c r="I3692" s="3">
        <f>_xlfn.XLOOKUP(Tbl_BalanceHistory[[#This Row],[AgyCode]],Tbl_Agencies[Agy Code],Tbl_Agencies[Agy Sort])</f>
        <v>0</v>
      </c>
      <c r="J3692" s="2" t="str">
        <f>Tbl_BalanceHistory[[#This Row],[AgyCode]]&amp;": "&amp;Tbl_BalanceHistory[[#This Row],[Agency Name]]</f>
        <v>723: Southeastern Virginia Training Center</v>
      </c>
      <c r="K3692" s="1">
        <v>2015</v>
      </c>
      <c r="L3692" s="3">
        <v>197</v>
      </c>
      <c r="M3692" s="3" t="s">
        <v>401</v>
      </c>
      <c r="N3692" s="2" t="str">
        <f>Tbl_BalanceHistory[[#This Row],[ProgramCode]]&amp;": "&amp;Tbl_BalanceHistory[[#This Row],[Program Name]]</f>
        <v>197: Instruction</v>
      </c>
      <c r="O3692" s="3" t="s">
        <v>1730</v>
      </c>
      <c r="P3692" s="1" t="str">
        <f>IF(Tbl_BalanceHistory[[#This Row],[FundCode]]="0100","GF",IF(Tbl_BalanceHistory[[#This Row],[FundCode]]="01000","GF","Hi Ed / OCR"))</f>
        <v>GF</v>
      </c>
      <c r="Q3692" s="5">
        <v>1299834</v>
      </c>
      <c r="R3692" s="5">
        <v>1299333</v>
      </c>
      <c r="S3692" s="5">
        <v>501</v>
      </c>
      <c r="T3692" s="5">
        <v>0</v>
      </c>
      <c r="U3692" s="3"/>
      <c r="V3692" s="5">
        <v>501</v>
      </c>
      <c r="W3692" s="5">
        <v>0</v>
      </c>
      <c r="X3692" s="5"/>
      <c r="Y3692" s="5"/>
      <c r="Z3692" s="5">
        <f>Tbl_BalanceHistory[[#This Row],[Discretionary Recommended - Pre 2022]]+Tbl_BalanceHistory[[#This Row],[Discretionary Balance Recommended: Policy]]+Tbl_BalanceHistory[[#This Row],[Discretionary Balance Recommended: Commitments]]</f>
        <v>0</v>
      </c>
      <c r="AA3692" s="5">
        <f>Tbl_BalanceHistory[[#This Row],[Discretionary Balance]]-Tbl_BalanceHistory[[#This Row],[Discretionary Reappropriation]]</f>
        <v>501</v>
      </c>
      <c r="AB3692" s="2"/>
      <c r="AC3692" s="2"/>
      <c r="AD3692" s="2"/>
      <c r="AE3692" s="2"/>
    </row>
    <row r="3693" spans="1:31" ht="45" x14ac:dyDescent="0.25">
      <c r="A3693" s="2" t="s">
        <v>2025</v>
      </c>
      <c r="B3693" s="3">
        <v>9</v>
      </c>
      <c r="C3693" s="3">
        <v>793</v>
      </c>
      <c r="D3693" s="3" t="s">
        <v>642</v>
      </c>
      <c r="E3693" s="3" t="str">
        <f>_xlfn.XLOOKUP(Tbl_BalanceHistory[[#This Row],[RespAgy]],Tbl_Agencies[Agy Code],Tbl_Agencies[Agy Sort])</f>
        <v>141000</v>
      </c>
      <c r="F3693" s="2" t="str">
        <f>Tbl_BalanceHistory[[#This Row],[RespAgy]]&amp;": "&amp;Tbl_BalanceHistory[[#This Row],[RespAgency]]</f>
        <v>793: Intellectual Disabilities Training Centers</v>
      </c>
      <c r="G3693" s="3">
        <v>723</v>
      </c>
      <c r="H3693" s="3" t="s">
        <v>1315</v>
      </c>
      <c r="I3693" s="3">
        <f>_xlfn.XLOOKUP(Tbl_BalanceHistory[[#This Row],[AgyCode]],Tbl_Agencies[Agy Code],Tbl_Agencies[Agy Sort])</f>
        <v>0</v>
      </c>
      <c r="J3693" s="2" t="str">
        <f>Tbl_BalanceHistory[[#This Row],[AgyCode]]&amp;": "&amp;Tbl_BalanceHistory[[#This Row],[Agency Name]]</f>
        <v>723: Southeastern Virginia Training Center</v>
      </c>
      <c r="K3693" s="1">
        <v>2016</v>
      </c>
      <c r="L3693" s="3">
        <v>197</v>
      </c>
      <c r="M3693" s="3" t="s">
        <v>401</v>
      </c>
      <c r="N3693" s="2" t="str">
        <f>Tbl_BalanceHistory[[#This Row],[ProgramCode]]&amp;": "&amp;Tbl_BalanceHistory[[#This Row],[Program Name]]</f>
        <v>197: Instruction</v>
      </c>
      <c r="O3693" s="3" t="s">
        <v>1730</v>
      </c>
      <c r="P3693" s="1" t="str">
        <f>IF(Tbl_BalanceHistory[[#This Row],[FundCode]]="0100","GF",IF(Tbl_BalanceHistory[[#This Row],[FundCode]]="01000","GF","Hi Ed / OCR"))</f>
        <v>GF</v>
      </c>
      <c r="Q3693" s="5">
        <v>820565</v>
      </c>
      <c r="R3693" s="5">
        <v>820565</v>
      </c>
      <c r="S3693" s="5">
        <v>0</v>
      </c>
      <c r="T3693" s="5">
        <v>0</v>
      </c>
      <c r="U3693" s="3"/>
      <c r="V3693" s="5">
        <v>0</v>
      </c>
      <c r="W3693" s="5">
        <v>0</v>
      </c>
      <c r="X3693" s="5"/>
      <c r="Y3693" s="5"/>
      <c r="Z3693" s="5">
        <f>Tbl_BalanceHistory[[#This Row],[Discretionary Recommended - Pre 2022]]+Tbl_BalanceHistory[[#This Row],[Discretionary Balance Recommended: Policy]]+Tbl_BalanceHistory[[#This Row],[Discretionary Balance Recommended: Commitments]]</f>
        <v>0</v>
      </c>
      <c r="AA3693" s="5">
        <f>Tbl_BalanceHistory[[#This Row],[Discretionary Balance]]-Tbl_BalanceHistory[[#This Row],[Discretionary Reappropriation]]</f>
        <v>0</v>
      </c>
      <c r="AB3693" s="2"/>
      <c r="AC3693" s="2"/>
      <c r="AD3693" s="2"/>
      <c r="AE3693" s="2"/>
    </row>
    <row r="3694" spans="1:31" ht="45" x14ac:dyDescent="0.25">
      <c r="A3694" s="2" t="s">
        <v>2025</v>
      </c>
      <c r="B3694" s="3">
        <v>9</v>
      </c>
      <c r="C3694" s="3">
        <v>793</v>
      </c>
      <c r="D3694" s="3" t="s">
        <v>642</v>
      </c>
      <c r="E3694" s="3" t="str">
        <f>_xlfn.XLOOKUP(Tbl_BalanceHistory[[#This Row],[RespAgy]],Tbl_Agencies[Agy Code],Tbl_Agencies[Agy Sort])</f>
        <v>141000</v>
      </c>
      <c r="F3694" s="2" t="str">
        <f>Tbl_BalanceHistory[[#This Row],[RespAgy]]&amp;": "&amp;Tbl_BalanceHistory[[#This Row],[RespAgency]]</f>
        <v>793: Intellectual Disabilities Training Centers</v>
      </c>
      <c r="G3694" s="3">
        <v>723</v>
      </c>
      <c r="H3694" s="3" t="s">
        <v>1315</v>
      </c>
      <c r="I3694" s="3">
        <f>_xlfn.XLOOKUP(Tbl_BalanceHistory[[#This Row],[AgyCode]],Tbl_Agencies[Agy Code],Tbl_Agencies[Agy Sort])</f>
        <v>0</v>
      </c>
      <c r="J3694" s="2" t="str">
        <f>Tbl_BalanceHistory[[#This Row],[AgyCode]]&amp;": "&amp;Tbl_BalanceHistory[[#This Row],[Agency Name]]</f>
        <v>723: Southeastern Virginia Training Center</v>
      </c>
      <c r="K3694" s="1">
        <v>2017</v>
      </c>
      <c r="L3694" s="3">
        <v>197</v>
      </c>
      <c r="M3694" s="3" t="s">
        <v>401</v>
      </c>
      <c r="N3694" s="2" t="str">
        <f>Tbl_BalanceHistory[[#This Row],[ProgramCode]]&amp;": "&amp;Tbl_BalanceHistory[[#This Row],[Program Name]]</f>
        <v>197: Instruction</v>
      </c>
      <c r="O3694" s="3" t="s">
        <v>886</v>
      </c>
      <c r="P3694" s="1" t="str">
        <f>IF(Tbl_BalanceHistory[[#This Row],[FundCode]]="0100","GF",IF(Tbl_BalanceHistory[[#This Row],[FundCode]]="01000","GF","Hi Ed / OCR"))</f>
        <v>GF</v>
      </c>
      <c r="Q3694" s="5">
        <v>2861462</v>
      </c>
      <c r="R3694" s="5">
        <v>2861462</v>
      </c>
      <c r="S3694" s="5">
        <v>0</v>
      </c>
      <c r="T3694" s="5">
        <v>0</v>
      </c>
      <c r="U3694" s="3"/>
      <c r="V3694" s="5">
        <v>0</v>
      </c>
      <c r="W3694" s="5">
        <v>0</v>
      </c>
      <c r="X3694" s="5"/>
      <c r="Y3694" s="5"/>
      <c r="Z3694" s="5">
        <f>Tbl_BalanceHistory[[#This Row],[Discretionary Recommended - Pre 2022]]+Tbl_BalanceHistory[[#This Row],[Discretionary Balance Recommended: Policy]]+Tbl_BalanceHistory[[#This Row],[Discretionary Balance Recommended: Commitments]]</f>
        <v>0</v>
      </c>
      <c r="AA3694" s="5">
        <f>Tbl_BalanceHistory[[#This Row],[Discretionary Balance]]-Tbl_BalanceHistory[[#This Row],[Discretionary Reappropriation]]</f>
        <v>0</v>
      </c>
      <c r="AB3694" s="2"/>
      <c r="AC3694" s="2"/>
      <c r="AD3694" s="2"/>
      <c r="AE3694" s="2"/>
    </row>
    <row r="3695" spans="1:31" ht="45" x14ac:dyDescent="0.25">
      <c r="A3695" s="2" t="s">
        <v>2025</v>
      </c>
      <c r="B3695" s="3">
        <v>9</v>
      </c>
      <c r="C3695" s="3">
        <v>793</v>
      </c>
      <c r="D3695" s="3" t="s">
        <v>642</v>
      </c>
      <c r="E3695" s="3" t="str">
        <f>_xlfn.XLOOKUP(Tbl_BalanceHistory[[#This Row],[RespAgy]],Tbl_Agencies[Agy Code],Tbl_Agencies[Agy Sort])</f>
        <v>141000</v>
      </c>
      <c r="F3695" s="2" t="str">
        <f>Tbl_BalanceHistory[[#This Row],[RespAgy]]&amp;": "&amp;Tbl_BalanceHistory[[#This Row],[RespAgency]]</f>
        <v>793: Intellectual Disabilities Training Centers</v>
      </c>
      <c r="G3695" s="3">
        <v>723</v>
      </c>
      <c r="H3695" s="3" t="s">
        <v>1315</v>
      </c>
      <c r="I3695" s="3">
        <f>_xlfn.XLOOKUP(Tbl_BalanceHistory[[#This Row],[AgyCode]],Tbl_Agencies[Agy Code],Tbl_Agencies[Agy Sort])</f>
        <v>0</v>
      </c>
      <c r="J3695" s="2" t="str">
        <f>Tbl_BalanceHistory[[#This Row],[AgyCode]]&amp;": "&amp;Tbl_BalanceHistory[[#This Row],[Agency Name]]</f>
        <v>723: Southeastern Virginia Training Center</v>
      </c>
      <c r="K3695" s="1">
        <v>2018</v>
      </c>
      <c r="L3695" s="3">
        <v>197</v>
      </c>
      <c r="M3695" s="3" t="s">
        <v>401</v>
      </c>
      <c r="N3695" s="2" t="str">
        <f>Tbl_BalanceHistory[[#This Row],[ProgramCode]]&amp;": "&amp;Tbl_BalanceHistory[[#This Row],[Program Name]]</f>
        <v>197: Instruction</v>
      </c>
      <c r="O3695" s="3" t="s">
        <v>886</v>
      </c>
      <c r="P3695" s="1" t="str">
        <f>IF(Tbl_BalanceHistory[[#This Row],[FundCode]]="0100","GF",IF(Tbl_BalanceHistory[[#This Row],[FundCode]]="01000","GF","Hi Ed / OCR"))</f>
        <v>GF</v>
      </c>
      <c r="Q3695" s="5">
        <v>2164281</v>
      </c>
      <c r="R3695" s="5">
        <v>2164281</v>
      </c>
      <c r="S3695" s="5">
        <v>0</v>
      </c>
      <c r="T3695" s="5">
        <v>0</v>
      </c>
      <c r="U3695" s="3"/>
      <c r="V3695" s="5">
        <v>0</v>
      </c>
      <c r="W3695" s="5">
        <v>0</v>
      </c>
      <c r="X3695" s="5"/>
      <c r="Y3695" s="5"/>
      <c r="Z3695" s="5">
        <f>Tbl_BalanceHistory[[#This Row],[Discretionary Recommended - Pre 2022]]+Tbl_BalanceHistory[[#This Row],[Discretionary Balance Recommended: Policy]]+Tbl_BalanceHistory[[#This Row],[Discretionary Balance Recommended: Commitments]]</f>
        <v>0</v>
      </c>
      <c r="AA3695" s="5">
        <f>Tbl_BalanceHistory[[#This Row],[Discretionary Balance]]-Tbl_BalanceHistory[[#This Row],[Discretionary Reappropriation]]</f>
        <v>0</v>
      </c>
      <c r="AB3695" s="2"/>
      <c r="AC3695" s="2"/>
      <c r="AD3695" s="2"/>
      <c r="AE3695" s="2"/>
    </row>
    <row r="3696" spans="1:31" ht="45" x14ac:dyDescent="0.25">
      <c r="A3696" s="2" t="s">
        <v>2025</v>
      </c>
      <c r="B3696" s="3">
        <v>9</v>
      </c>
      <c r="C3696" s="3">
        <v>793</v>
      </c>
      <c r="D3696" s="3" t="s">
        <v>642</v>
      </c>
      <c r="E3696" s="3" t="str">
        <f>_xlfn.XLOOKUP(Tbl_BalanceHistory[[#This Row],[RespAgy]],Tbl_Agencies[Agy Code],Tbl_Agencies[Agy Sort])</f>
        <v>141000</v>
      </c>
      <c r="F3696" s="2" t="str">
        <f>Tbl_BalanceHistory[[#This Row],[RespAgy]]&amp;": "&amp;Tbl_BalanceHistory[[#This Row],[RespAgency]]</f>
        <v>793: Intellectual Disabilities Training Centers</v>
      </c>
      <c r="G3696" s="3">
        <v>723</v>
      </c>
      <c r="H3696" s="3" t="s">
        <v>1315</v>
      </c>
      <c r="I3696" s="3">
        <f>_xlfn.XLOOKUP(Tbl_BalanceHistory[[#This Row],[AgyCode]],Tbl_Agencies[Agy Code],Tbl_Agencies[Agy Sort])</f>
        <v>0</v>
      </c>
      <c r="J3696" s="2" t="str">
        <f>Tbl_BalanceHistory[[#This Row],[AgyCode]]&amp;": "&amp;Tbl_BalanceHistory[[#This Row],[Agency Name]]</f>
        <v>723: Southeastern Virginia Training Center</v>
      </c>
      <c r="K3696" s="1">
        <v>2019</v>
      </c>
      <c r="L3696" s="3">
        <v>197</v>
      </c>
      <c r="M3696" s="3" t="s">
        <v>401</v>
      </c>
      <c r="N3696" s="2" t="str">
        <f>Tbl_BalanceHistory[[#This Row],[ProgramCode]]&amp;": "&amp;Tbl_BalanceHistory[[#This Row],[Program Name]]</f>
        <v>197: Instruction</v>
      </c>
      <c r="O3696" s="3" t="s">
        <v>886</v>
      </c>
      <c r="P3696" s="1" t="str">
        <f>IF(Tbl_BalanceHistory[[#This Row],[FundCode]]="0100","GF",IF(Tbl_BalanceHistory[[#This Row],[FundCode]]="01000","GF","Hi Ed / OCR"))</f>
        <v>GF</v>
      </c>
      <c r="Q3696" s="5">
        <v>2200000</v>
      </c>
      <c r="R3696" s="5">
        <v>2200000</v>
      </c>
      <c r="S3696" s="5">
        <v>0</v>
      </c>
      <c r="T3696" s="5">
        <v>0</v>
      </c>
      <c r="U3696" s="3"/>
      <c r="V3696" s="5">
        <v>0</v>
      </c>
      <c r="W3696" s="5">
        <v>0</v>
      </c>
      <c r="X3696" s="5"/>
      <c r="Y3696" s="5"/>
      <c r="Z3696" s="5">
        <f>Tbl_BalanceHistory[[#This Row],[Discretionary Recommended - Pre 2022]]+Tbl_BalanceHistory[[#This Row],[Discretionary Balance Recommended: Policy]]+Tbl_BalanceHistory[[#This Row],[Discretionary Balance Recommended: Commitments]]</f>
        <v>0</v>
      </c>
      <c r="AA3696" s="5">
        <f>Tbl_BalanceHistory[[#This Row],[Discretionary Balance]]-Tbl_BalanceHistory[[#This Row],[Discretionary Reappropriation]]</f>
        <v>0</v>
      </c>
      <c r="AB3696" s="2"/>
      <c r="AC3696" s="2"/>
      <c r="AD3696" s="2"/>
      <c r="AE3696" s="2"/>
    </row>
    <row r="3697" spans="1:31" ht="45" x14ac:dyDescent="0.25">
      <c r="A3697" s="2" t="s">
        <v>577</v>
      </c>
      <c r="B3697" s="3">
        <v>9</v>
      </c>
      <c r="C3697" s="3">
        <v>793</v>
      </c>
      <c r="D3697" s="3" t="s">
        <v>642</v>
      </c>
      <c r="E3697" s="3" t="str">
        <f>_xlfn.XLOOKUP(Tbl_BalanceHistory[[#This Row],[RespAgy]],Tbl_Agencies[Agy Code],Tbl_Agencies[Agy Sort])</f>
        <v>141000</v>
      </c>
      <c r="F3697" s="2" t="str">
        <f>Tbl_BalanceHistory[[#This Row],[RespAgy]]&amp;": "&amp;Tbl_BalanceHistory[[#This Row],[RespAgency]]</f>
        <v>793: Intellectual Disabilities Training Centers</v>
      </c>
      <c r="G3697" s="3">
        <v>723</v>
      </c>
      <c r="H3697" s="3" t="s">
        <v>1315</v>
      </c>
      <c r="I3697" s="3">
        <f>_xlfn.XLOOKUP(Tbl_BalanceHistory[[#This Row],[AgyCode]],Tbl_Agencies[Agy Code],Tbl_Agencies[Agy Sort])</f>
        <v>0</v>
      </c>
      <c r="J3697" s="2" t="str">
        <f>Tbl_BalanceHistory[[#This Row],[AgyCode]]&amp;": "&amp;Tbl_BalanceHistory[[#This Row],[Agency Name]]</f>
        <v>723: Southeastern Virginia Training Center</v>
      </c>
      <c r="K3697" s="1">
        <v>2020</v>
      </c>
      <c r="L3697" s="3">
        <v>197</v>
      </c>
      <c r="M3697" s="3" t="s">
        <v>401</v>
      </c>
      <c r="N3697" s="2" t="str">
        <f>Tbl_BalanceHistory[[#This Row],[ProgramCode]]&amp;": "&amp;Tbl_BalanceHistory[[#This Row],[Program Name]]</f>
        <v>197: Instruction</v>
      </c>
      <c r="O3697" s="3" t="s">
        <v>886</v>
      </c>
      <c r="P3697" s="1" t="str">
        <f>IF(Tbl_BalanceHistory[[#This Row],[FundCode]]="0100","GF",IF(Tbl_BalanceHistory[[#This Row],[FundCode]]="01000","GF","Hi Ed / OCR"))</f>
        <v>GF</v>
      </c>
      <c r="Q3697" s="5">
        <v>2500000</v>
      </c>
      <c r="R3697" s="5">
        <v>2496500</v>
      </c>
      <c r="S3697" s="5">
        <v>3500</v>
      </c>
      <c r="T3697" s="5">
        <v>0</v>
      </c>
      <c r="U3697" s="3"/>
      <c r="V3697" s="5">
        <v>3500</v>
      </c>
      <c r="W3697" s="5">
        <v>0</v>
      </c>
      <c r="X3697" s="5"/>
      <c r="Y3697" s="5"/>
      <c r="Z3697" s="5">
        <f>Tbl_BalanceHistory[[#This Row],[Discretionary Recommended - Pre 2022]]+Tbl_BalanceHistory[[#This Row],[Discretionary Balance Recommended: Policy]]+Tbl_BalanceHistory[[#This Row],[Discretionary Balance Recommended: Commitments]]</f>
        <v>0</v>
      </c>
      <c r="AA3697" s="5">
        <f>Tbl_BalanceHistory[[#This Row],[Discretionary Balance]]-Tbl_BalanceHistory[[#This Row],[Discretionary Reappropriation]]</f>
        <v>3500</v>
      </c>
      <c r="AB3697" s="2"/>
      <c r="AC3697" s="2"/>
      <c r="AD3697" s="2"/>
      <c r="AE3697" s="2"/>
    </row>
    <row r="3698" spans="1:31" ht="90" x14ac:dyDescent="0.25">
      <c r="A3698" s="2" t="s">
        <v>577</v>
      </c>
      <c r="B3698" s="3">
        <v>9</v>
      </c>
      <c r="C3698" s="3">
        <v>793</v>
      </c>
      <c r="D3698" s="3" t="s">
        <v>642</v>
      </c>
      <c r="E3698" s="3" t="str">
        <f>_xlfn.XLOOKUP(Tbl_BalanceHistory[[#This Row],[RespAgy]],Tbl_Agencies[Agy Code],Tbl_Agencies[Agy Sort])</f>
        <v>141000</v>
      </c>
      <c r="F3698" s="2" t="str">
        <f>Tbl_BalanceHistory[[#This Row],[RespAgy]]&amp;": "&amp;Tbl_BalanceHistory[[#This Row],[RespAgency]]</f>
        <v>793: Intellectual Disabilities Training Centers</v>
      </c>
      <c r="G3698" s="3">
        <v>723</v>
      </c>
      <c r="H3698" s="3" t="s">
        <v>1315</v>
      </c>
      <c r="I3698" s="3">
        <f>_xlfn.XLOOKUP(Tbl_BalanceHistory[[#This Row],[AgyCode]],Tbl_Agencies[Agy Code],Tbl_Agencies[Agy Sort])</f>
        <v>0</v>
      </c>
      <c r="J3698" s="2" t="str">
        <f>Tbl_BalanceHistory[[#This Row],[AgyCode]]&amp;": "&amp;Tbl_BalanceHistory[[#This Row],[Agency Name]]</f>
        <v>723: Southeastern Virginia Training Center</v>
      </c>
      <c r="K3698" s="1">
        <v>2021</v>
      </c>
      <c r="L3698" s="3">
        <v>197</v>
      </c>
      <c r="M3698" s="3" t="s">
        <v>401</v>
      </c>
      <c r="N3698" s="2" t="str">
        <f>Tbl_BalanceHistory[[#This Row],[ProgramCode]]&amp;": "&amp;Tbl_BalanceHistory[[#This Row],[Program Name]]</f>
        <v>197: Instruction</v>
      </c>
      <c r="O3698" s="3" t="s">
        <v>886</v>
      </c>
      <c r="P3698" s="1" t="str">
        <f>IF(Tbl_BalanceHistory[[#This Row],[FundCode]]="0100","GF",IF(Tbl_BalanceHistory[[#This Row],[FundCode]]="01000","GF","Hi Ed / OCR"))</f>
        <v>GF</v>
      </c>
      <c r="Q3698" s="5">
        <v>2445602</v>
      </c>
      <c r="R3698" s="5">
        <v>2445231.2599999998</v>
      </c>
      <c r="S3698" s="5">
        <v>370.74</v>
      </c>
      <c r="T3698" s="5">
        <v>0</v>
      </c>
      <c r="U3698" s="3"/>
      <c r="V3698" s="5">
        <v>370.74</v>
      </c>
      <c r="W3698" s="5">
        <v>370.74</v>
      </c>
      <c r="X3698" s="5"/>
      <c r="Y3698" s="5"/>
      <c r="Z3698" s="5">
        <f>Tbl_BalanceHistory[[#This Row],[Discretionary Recommended - Pre 2022]]+Tbl_BalanceHistory[[#This Row],[Discretionary Balance Recommended: Policy]]+Tbl_BalanceHistory[[#This Row],[Discretionary Balance Recommended: Commitments]]</f>
        <v>370.74</v>
      </c>
      <c r="AA3698" s="5">
        <f>Tbl_BalanceHistory[[#This Row],[Discretionary Balance]]-Tbl_BalanceHistory[[#This Row],[Discretionary Reappropriation]]</f>
        <v>0</v>
      </c>
      <c r="AB3698" s="2" t="s">
        <v>2069</v>
      </c>
      <c r="AC3698" s="2"/>
      <c r="AD3698" s="2"/>
      <c r="AE3698" s="2" t="s">
        <v>2080</v>
      </c>
    </row>
    <row r="3699" spans="1:31" ht="45" x14ac:dyDescent="0.25">
      <c r="A3699" s="2" t="s">
        <v>577</v>
      </c>
      <c r="B3699" s="3">
        <v>9</v>
      </c>
      <c r="C3699" s="3">
        <v>793</v>
      </c>
      <c r="D3699" s="3" t="s">
        <v>642</v>
      </c>
      <c r="E3699" s="3" t="str">
        <f>_xlfn.XLOOKUP(Tbl_BalanceHistory[[#This Row],[RespAgy]],Tbl_Agencies[Agy Code],Tbl_Agencies[Agy Sort])</f>
        <v>141000</v>
      </c>
      <c r="F3699" s="2" t="str">
        <f>Tbl_BalanceHistory[[#This Row],[RespAgy]]&amp;": "&amp;Tbl_BalanceHistory[[#This Row],[RespAgency]]</f>
        <v>793: Intellectual Disabilities Training Centers</v>
      </c>
      <c r="G3699" s="3">
        <v>723</v>
      </c>
      <c r="H3699" s="3" t="s">
        <v>1315</v>
      </c>
      <c r="I3699" s="3">
        <f>_xlfn.XLOOKUP(Tbl_BalanceHistory[[#This Row],[AgyCode]],Tbl_Agencies[Agy Code],Tbl_Agencies[Agy Sort])</f>
        <v>0</v>
      </c>
      <c r="J3699" s="2" t="str">
        <f>Tbl_BalanceHistory[[#This Row],[AgyCode]]&amp;": "&amp;Tbl_BalanceHistory[[#This Row],[Agency Name]]</f>
        <v>723: Southeastern Virginia Training Center</v>
      </c>
      <c r="K3699" s="1">
        <v>2022</v>
      </c>
      <c r="L3699" s="3">
        <v>197</v>
      </c>
      <c r="M3699" s="3" t="s">
        <v>401</v>
      </c>
      <c r="N3699" s="2" t="str">
        <f>Tbl_BalanceHistory[[#This Row],[ProgramCode]]&amp;": "&amp;Tbl_BalanceHistory[[#This Row],[Program Name]]</f>
        <v>197: Instruction</v>
      </c>
      <c r="O3699" s="3" t="s">
        <v>886</v>
      </c>
      <c r="P3699" s="1" t="str">
        <f>IF(Tbl_BalanceHistory[[#This Row],[FundCode]]="0100","GF",IF(Tbl_BalanceHistory[[#This Row],[FundCode]]="01000","GF","Hi Ed / OCR"))</f>
        <v>GF</v>
      </c>
      <c r="Q3699" s="5">
        <v>2445602</v>
      </c>
      <c r="R3699" s="5">
        <v>2445602</v>
      </c>
      <c r="S3699" s="5">
        <v>0</v>
      </c>
      <c r="T3699" s="5">
        <v>0</v>
      </c>
      <c r="U3699" s="3"/>
      <c r="V3699" s="5">
        <v>0</v>
      </c>
      <c r="W3699" s="5"/>
      <c r="X3699" s="5">
        <v>0</v>
      </c>
      <c r="Y3699" s="5">
        <v>0</v>
      </c>
      <c r="Z3699" s="5">
        <f>Tbl_BalanceHistory[[#This Row],[Discretionary Recommended - Pre 2022]]+Tbl_BalanceHistory[[#This Row],[Discretionary Balance Recommended: Policy]]+Tbl_BalanceHistory[[#This Row],[Discretionary Balance Recommended: Commitments]]</f>
        <v>0</v>
      </c>
      <c r="AA3699" s="5">
        <f>Tbl_BalanceHistory[[#This Row],[Discretionary Balance]]-Tbl_BalanceHistory[[#This Row],[Discretionary Reappropriation]]</f>
        <v>0</v>
      </c>
      <c r="AB3699" s="2"/>
      <c r="AC3699" s="2"/>
      <c r="AD3699" s="2"/>
      <c r="AE3699" s="2"/>
    </row>
    <row r="3700" spans="1:31" ht="45" x14ac:dyDescent="0.25">
      <c r="A3700" s="2" t="s">
        <v>2025</v>
      </c>
      <c r="B3700" s="3">
        <v>9</v>
      </c>
      <c r="C3700" s="3">
        <v>793</v>
      </c>
      <c r="D3700" s="3" t="s">
        <v>642</v>
      </c>
      <c r="E3700" s="3" t="str">
        <f>_xlfn.XLOOKUP(Tbl_BalanceHistory[[#This Row],[RespAgy]],Tbl_Agencies[Agy Code],Tbl_Agencies[Agy Sort])</f>
        <v>141000</v>
      </c>
      <c r="F3700" s="2" t="str">
        <f>Tbl_BalanceHistory[[#This Row],[RespAgy]]&amp;": "&amp;Tbl_BalanceHistory[[#This Row],[RespAgency]]</f>
        <v>793: Intellectual Disabilities Training Centers</v>
      </c>
      <c r="G3700" s="3">
        <v>723</v>
      </c>
      <c r="H3700" s="3" t="s">
        <v>1315</v>
      </c>
      <c r="I3700" s="3">
        <f>_xlfn.XLOOKUP(Tbl_BalanceHistory[[#This Row],[AgyCode]],Tbl_Agencies[Agy Code],Tbl_Agencies[Agy Sort])</f>
        <v>0</v>
      </c>
      <c r="J3700" s="2" t="str">
        <f>Tbl_BalanceHistory[[#This Row],[AgyCode]]&amp;": "&amp;Tbl_BalanceHistory[[#This Row],[Agency Name]]</f>
        <v>723: Southeastern Virginia Training Center</v>
      </c>
      <c r="K3700" s="1">
        <v>2014</v>
      </c>
      <c r="L3700" s="3">
        <v>430</v>
      </c>
      <c r="M3700" s="3" t="s">
        <v>454</v>
      </c>
      <c r="N3700" s="2" t="str">
        <f>Tbl_BalanceHistory[[#This Row],[ProgramCode]]&amp;": "&amp;Tbl_BalanceHistory[[#This Row],[Program Name]]</f>
        <v>430: State Health Services</v>
      </c>
      <c r="O3700" s="3" t="s">
        <v>1730</v>
      </c>
      <c r="P3700" s="1" t="str">
        <f>IF(Tbl_BalanceHistory[[#This Row],[FundCode]]="0100","GF",IF(Tbl_BalanceHistory[[#This Row],[FundCode]]="01000","GF","Hi Ed / OCR"))</f>
        <v>GF</v>
      </c>
      <c r="Q3700" s="5">
        <v>579873</v>
      </c>
      <c r="R3700" s="5">
        <v>566492.23</v>
      </c>
      <c r="S3700" s="5">
        <v>13380</v>
      </c>
      <c r="T3700" s="5">
        <v>0</v>
      </c>
      <c r="U3700" s="3"/>
      <c r="V3700" s="5">
        <v>13380</v>
      </c>
      <c r="W3700" s="5">
        <v>0</v>
      </c>
      <c r="X3700" s="5"/>
      <c r="Y3700" s="5"/>
      <c r="Z3700" s="5">
        <f>Tbl_BalanceHistory[[#This Row],[Discretionary Recommended - Pre 2022]]+Tbl_BalanceHistory[[#This Row],[Discretionary Balance Recommended: Policy]]+Tbl_BalanceHistory[[#This Row],[Discretionary Balance Recommended: Commitments]]</f>
        <v>0</v>
      </c>
      <c r="AA3700" s="5">
        <f>Tbl_BalanceHistory[[#This Row],[Discretionary Balance]]-Tbl_BalanceHistory[[#This Row],[Discretionary Reappropriation]]</f>
        <v>13380</v>
      </c>
      <c r="AB3700" s="2"/>
      <c r="AC3700" s="2"/>
      <c r="AD3700" s="2"/>
      <c r="AE3700" s="2"/>
    </row>
    <row r="3701" spans="1:31" ht="45" x14ac:dyDescent="0.25">
      <c r="A3701" s="2" t="s">
        <v>2025</v>
      </c>
      <c r="B3701" s="3">
        <v>9</v>
      </c>
      <c r="C3701" s="3">
        <v>793</v>
      </c>
      <c r="D3701" s="3" t="s">
        <v>642</v>
      </c>
      <c r="E3701" s="3" t="str">
        <f>_xlfn.XLOOKUP(Tbl_BalanceHistory[[#This Row],[RespAgy]],Tbl_Agencies[Agy Code],Tbl_Agencies[Agy Sort])</f>
        <v>141000</v>
      </c>
      <c r="F3701" s="2" t="str">
        <f>Tbl_BalanceHistory[[#This Row],[RespAgy]]&amp;": "&amp;Tbl_BalanceHistory[[#This Row],[RespAgency]]</f>
        <v>793: Intellectual Disabilities Training Centers</v>
      </c>
      <c r="G3701" s="3">
        <v>723</v>
      </c>
      <c r="H3701" s="3" t="s">
        <v>1315</v>
      </c>
      <c r="I3701" s="3">
        <f>_xlfn.XLOOKUP(Tbl_BalanceHistory[[#This Row],[AgyCode]],Tbl_Agencies[Agy Code],Tbl_Agencies[Agy Sort])</f>
        <v>0</v>
      </c>
      <c r="J3701" s="2" t="str">
        <f>Tbl_BalanceHistory[[#This Row],[AgyCode]]&amp;": "&amp;Tbl_BalanceHistory[[#This Row],[Agency Name]]</f>
        <v>723: Southeastern Virginia Training Center</v>
      </c>
      <c r="K3701" s="1">
        <v>2015</v>
      </c>
      <c r="L3701" s="3">
        <v>430</v>
      </c>
      <c r="M3701" s="3" t="s">
        <v>454</v>
      </c>
      <c r="N3701" s="2" t="str">
        <f>Tbl_BalanceHistory[[#This Row],[ProgramCode]]&amp;": "&amp;Tbl_BalanceHistory[[#This Row],[Program Name]]</f>
        <v>430: State Health Services</v>
      </c>
      <c r="O3701" s="3" t="s">
        <v>1730</v>
      </c>
      <c r="P3701" s="1" t="str">
        <f>IF(Tbl_BalanceHistory[[#This Row],[FundCode]]="0100","GF",IF(Tbl_BalanceHistory[[#This Row],[FundCode]]="01000","GF","Hi Ed / OCR"))</f>
        <v>GF</v>
      </c>
      <c r="Q3701" s="5">
        <v>1690</v>
      </c>
      <c r="R3701" s="5">
        <v>1242</v>
      </c>
      <c r="S3701" s="5">
        <v>448</v>
      </c>
      <c r="T3701" s="5">
        <v>0</v>
      </c>
      <c r="U3701" s="3"/>
      <c r="V3701" s="5">
        <v>448</v>
      </c>
      <c r="W3701" s="5">
        <v>0</v>
      </c>
      <c r="X3701" s="5"/>
      <c r="Y3701" s="5"/>
      <c r="Z3701" s="5">
        <f>Tbl_BalanceHistory[[#This Row],[Discretionary Recommended - Pre 2022]]+Tbl_BalanceHistory[[#This Row],[Discretionary Balance Recommended: Policy]]+Tbl_BalanceHistory[[#This Row],[Discretionary Balance Recommended: Commitments]]</f>
        <v>0</v>
      </c>
      <c r="AA3701" s="5">
        <f>Tbl_BalanceHistory[[#This Row],[Discretionary Balance]]-Tbl_BalanceHistory[[#This Row],[Discretionary Reappropriation]]</f>
        <v>448</v>
      </c>
      <c r="AB3701" s="2"/>
      <c r="AC3701" s="2"/>
      <c r="AD3701" s="2"/>
      <c r="AE3701" s="2"/>
    </row>
    <row r="3702" spans="1:31" ht="45" x14ac:dyDescent="0.25">
      <c r="A3702" s="2" t="s">
        <v>2025</v>
      </c>
      <c r="B3702" s="3">
        <v>9</v>
      </c>
      <c r="C3702" s="3">
        <v>793</v>
      </c>
      <c r="D3702" s="3" t="s">
        <v>642</v>
      </c>
      <c r="E3702" s="3" t="str">
        <f>_xlfn.XLOOKUP(Tbl_BalanceHistory[[#This Row],[RespAgy]],Tbl_Agencies[Agy Code],Tbl_Agencies[Agy Sort])</f>
        <v>141000</v>
      </c>
      <c r="F3702" s="2" t="str">
        <f>Tbl_BalanceHistory[[#This Row],[RespAgy]]&amp;": "&amp;Tbl_BalanceHistory[[#This Row],[RespAgency]]</f>
        <v>793: Intellectual Disabilities Training Centers</v>
      </c>
      <c r="G3702" s="3">
        <v>723</v>
      </c>
      <c r="H3702" s="3" t="s">
        <v>1315</v>
      </c>
      <c r="I3702" s="3">
        <f>_xlfn.XLOOKUP(Tbl_BalanceHistory[[#This Row],[AgyCode]],Tbl_Agencies[Agy Code],Tbl_Agencies[Agy Sort])</f>
        <v>0</v>
      </c>
      <c r="J3702" s="2" t="str">
        <f>Tbl_BalanceHistory[[#This Row],[AgyCode]]&amp;": "&amp;Tbl_BalanceHistory[[#This Row],[Agency Name]]</f>
        <v>723: Southeastern Virginia Training Center</v>
      </c>
      <c r="K3702" s="1">
        <v>2016</v>
      </c>
      <c r="L3702" s="3">
        <v>430</v>
      </c>
      <c r="M3702" s="3" t="s">
        <v>454</v>
      </c>
      <c r="N3702" s="2" t="str">
        <f>Tbl_BalanceHistory[[#This Row],[ProgramCode]]&amp;": "&amp;Tbl_BalanceHistory[[#This Row],[Program Name]]</f>
        <v>430: State Health Services</v>
      </c>
      <c r="O3702" s="3" t="s">
        <v>1730</v>
      </c>
      <c r="P3702" s="1" t="str">
        <f>IF(Tbl_BalanceHistory[[#This Row],[FundCode]]="0100","GF",IF(Tbl_BalanceHistory[[#This Row],[FundCode]]="01000","GF","Hi Ed / OCR"))</f>
        <v>GF</v>
      </c>
      <c r="Q3702" s="5">
        <v>2089819</v>
      </c>
      <c r="R3702" s="5">
        <v>2089819</v>
      </c>
      <c r="S3702" s="5">
        <v>0</v>
      </c>
      <c r="T3702" s="5">
        <v>0</v>
      </c>
      <c r="U3702" s="3"/>
      <c r="V3702" s="5">
        <v>0</v>
      </c>
      <c r="W3702" s="5">
        <v>0</v>
      </c>
      <c r="X3702" s="5"/>
      <c r="Y3702" s="5"/>
      <c r="Z3702" s="5">
        <f>Tbl_BalanceHistory[[#This Row],[Discretionary Recommended - Pre 2022]]+Tbl_BalanceHistory[[#This Row],[Discretionary Balance Recommended: Policy]]+Tbl_BalanceHistory[[#This Row],[Discretionary Balance Recommended: Commitments]]</f>
        <v>0</v>
      </c>
      <c r="AA3702" s="5">
        <f>Tbl_BalanceHistory[[#This Row],[Discretionary Balance]]-Tbl_BalanceHistory[[#This Row],[Discretionary Reappropriation]]</f>
        <v>0</v>
      </c>
      <c r="AB3702" s="2"/>
      <c r="AC3702" s="2"/>
      <c r="AD3702" s="2"/>
      <c r="AE3702" s="2"/>
    </row>
    <row r="3703" spans="1:31" ht="45" x14ac:dyDescent="0.25">
      <c r="A3703" s="2" t="s">
        <v>2025</v>
      </c>
      <c r="B3703" s="3">
        <v>9</v>
      </c>
      <c r="C3703" s="3">
        <v>793</v>
      </c>
      <c r="D3703" s="3" t="s">
        <v>642</v>
      </c>
      <c r="E3703" s="3" t="str">
        <f>_xlfn.XLOOKUP(Tbl_BalanceHistory[[#This Row],[RespAgy]],Tbl_Agencies[Agy Code],Tbl_Agencies[Agy Sort])</f>
        <v>141000</v>
      </c>
      <c r="F3703" s="2" t="str">
        <f>Tbl_BalanceHistory[[#This Row],[RespAgy]]&amp;": "&amp;Tbl_BalanceHistory[[#This Row],[RespAgency]]</f>
        <v>793: Intellectual Disabilities Training Centers</v>
      </c>
      <c r="G3703" s="3">
        <v>723</v>
      </c>
      <c r="H3703" s="3" t="s">
        <v>1315</v>
      </c>
      <c r="I3703" s="3">
        <f>_xlfn.XLOOKUP(Tbl_BalanceHistory[[#This Row],[AgyCode]],Tbl_Agencies[Agy Code],Tbl_Agencies[Agy Sort])</f>
        <v>0</v>
      </c>
      <c r="J3703" s="2" t="str">
        <f>Tbl_BalanceHistory[[#This Row],[AgyCode]]&amp;": "&amp;Tbl_BalanceHistory[[#This Row],[Agency Name]]</f>
        <v>723: Southeastern Virginia Training Center</v>
      </c>
      <c r="K3703" s="1">
        <v>2017</v>
      </c>
      <c r="L3703" s="3">
        <v>430</v>
      </c>
      <c r="M3703" s="3" t="s">
        <v>454</v>
      </c>
      <c r="N3703" s="2" t="str">
        <f>Tbl_BalanceHistory[[#This Row],[ProgramCode]]&amp;": "&amp;Tbl_BalanceHistory[[#This Row],[Program Name]]</f>
        <v>430: State Health Services</v>
      </c>
      <c r="O3703" s="3" t="s">
        <v>886</v>
      </c>
      <c r="P3703" s="1" t="str">
        <f>IF(Tbl_BalanceHistory[[#This Row],[FundCode]]="0100","GF",IF(Tbl_BalanceHistory[[#This Row],[FundCode]]="01000","GF","Hi Ed / OCR"))</f>
        <v>GF</v>
      </c>
      <c r="Q3703" s="5">
        <v>401694</v>
      </c>
      <c r="R3703" s="5">
        <v>397219.86</v>
      </c>
      <c r="S3703" s="5">
        <v>4474</v>
      </c>
      <c r="T3703" s="5">
        <v>0</v>
      </c>
      <c r="U3703" s="3"/>
      <c r="V3703" s="5">
        <v>4474</v>
      </c>
      <c r="W3703" s="5">
        <v>0</v>
      </c>
      <c r="X3703" s="5"/>
      <c r="Y3703" s="5"/>
      <c r="Z3703" s="5">
        <f>Tbl_BalanceHistory[[#This Row],[Discretionary Recommended - Pre 2022]]+Tbl_BalanceHistory[[#This Row],[Discretionary Balance Recommended: Policy]]+Tbl_BalanceHistory[[#This Row],[Discretionary Balance Recommended: Commitments]]</f>
        <v>0</v>
      </c>
      <c r="AA3703" s="5">
        <f>Tbl_BalanceHistory[[#This Row],[Discretionary Balance]]-Tbl_BalanceHistory[[#This Row],[Discretionary Reappropriation]]</f>
        <v>4474</v>
      </c>
      <c r="AB3703" s="2"/>
      <c r="AC3703" s="2"/>
      <c r="AD3703" s="2"/>
      <c r="AE3703" s="2"/>
    </row>
    <row r="3704" spans="1:31" ht="45" x14ac:dyDescent="0.25">
      <c r="A3704" s="2" t="s">
        <v>2025</v>
      </c>
      <c r="B3704" s="3">
        <v>9</v>
      </c>
      <c r="C3704" s="3">
        <v>793</v>
      </c>
      <c r="D3704" s="3" t="s">
        <v>642</v>
      </c>
      <c r="E3704" s="3" t="str">
        <f>_xlfn.XLOOKUP(Tbl_BalanceHistory[[#This Row],[RespAgy]],Tbl_Agencies[Agy Code],Tbl_Agencies[Agy Sort])</f>
        <v>141000</v>
      </c>
      <c r="F3704" s="2" t="str">
        <f>Tbl_BalanceHistory[[#This Row],[RespAgy]]&amp;": "&amp;Tbl_BalanceHistory[[#This Row],[RespAgency]]</f>
        <v>793: Intellectual Disabilities Training Centers</v>
      </c>
      <c r="G3704" s="3">
        <v>723</v>
      </c>
      <c r="H3704" s="3" t="s">
        <v>1315</v>
      </c>
      <c r="I3704" s="3">
        <f>_xlfn.XLOOKUP(Tbl_BalanceHistory[[#This Row],[AgyCode]],Tbl_Agencies[Agy Code],Tbl_Agencies[Agy Sort])</f>
        <v>0</v>
      </c>
      <c r="J3704" s="2" t="str">
        <f>Tbl_BalanceHistory[[#This Row],[AgyCode]]&amp;": "&amp;Tbl_BalanceHistory[[#This Row],[Agency Name]]</f>
        <v>723: Southeastern Virginia Training Center</v>
      </c>
      <c r="K3704" s="1">
        <v>2018</v>
      </c>
      <c r="L3704" s="3">
        <v>430</v>
      </c>
      <c r="M3704" s="3" t="s">
        <v>454</v>
      </c>
      <c r="N3704" s="2" t="str">
        <f>Tbl_BalanceHistory[[#This Row],[ProgramCode]]&amp;": "&amp;Tbl_BalanceHistory[[#This Row],[Program Name]]</f>
        <v>430: State Health Services</v>
      </c>
      <c r="O3704" s="3" t="s">
        <v>886</v>
      </c>
      <c r="P3704" s="1" t="str">
        <f>IF(Tbl_BalanceHistory[[#This Row],[FundCode]]="0100","GF",IF(Tbl_BalanceHistory[[#This Row],[FundCode]]="01000","GF","Hi Ed / OCR"))</f>
        <v>GF</v>
      </c>
      <c r="Q3704" s="5">
        <v>407619</v>
      </c>
      <c r="R3704" s="5">
        <v>406356.54</v>
      </c>
      <c r="S3704" s="5">
        <v>1262</v>
      </c>
      <c r="T3704" s="5">
        <v>0</v>
      </c>
      <c r="U3704" s="3"/>
      <c r="V3704" s="5">
        <v>1262</v>
      </c>
      <c r="W3704" s="5">
        <v>0</v>
      </c>
      <c r="X3704" s="5"/>
      <c r="Y3704" s="5"/>
      <c r="Z3704" s="5">
        <f>Tbl_BalanceHistory[[#This Row],[Discretionary Recommended - Pre 2022]]+Tbl_BalanceHistory[[#This Row],[Discretionary Balance Recommended: Policy]]+Tbl_BalanceHistory[[#This Row],[Discretionary Balance Recommended: Commitments]]</f>
        <v>0</v>
      </c>
      <c r="AA3704" s="5">
        <f>Tbl_BalanceHistory[[#This Row],[Discretionary Balance]]-Tbl_BalanceHistory[[#This Row],[Discretionary Reappropriation]]</f>
        <v>1262</v>
      </c>
      <c r="AB3704" s="2"/>
      <c r="AC3704" s="2"/>
      <c r="AD3704" s="2"/>
      <c r="AE3704" s="2"/>
    </row>
    <row r="3705" spans="1:31" ht="45" x14ac:dyDescent="0.25">
      <c r="A3705" s="2" t="s">
        <v>2025</v>
      </c>
      <c r="B3705" s="3">
        <v>9</v>
      </c>
      <c r="C3705" s="3">
        <v>793</v>
      </c>
      <c r="D3705" s="3" t="s">
        <v>642</v>
      </c>
      <c r="E3705" s="3" t="str">
        <f>_xlfn.XLOOKUP(Tbl_BalanceHistory[[#This Row],[RespAgy]],Tbl_Agencies[Agy Code],Tbl_Agencies[Agy Sort])</f>
        <v>141000</v>
      </c>
      <c r="F3705" s="2" t="str">
        <f>Tbl_BalanceHistory[[#This Row],[RespAgy]]&amp;": "&amp;Tbl_BalanceHistory[[#This Row],[RespAgency]]</f>
        <v>793: Intellectual Disabilities Training Centers</v>
      </c>
      <c r="G3705" s="3">
        <v>723</v>
      </c>
      <c r="H3705" s="3" t="s">
        <v>1315</v>
      </c>
      <c r="I3705" s="3">
        <f>_xlfn.XLOOKUP(Tbl_BalanceHistory[[#This Row],[AgyCode]],Tbl_Agencies[Agy Code],Tbl_Agencies[Agy Sort])</f>
        <v>0</v>
      </c>
      <c r="J3705" s="2" t="str">
        <f>Tbl_BalanceHistory[[#This Row],[AgyCode]]&amp;": "&amp;Tbl_BalanceHistory[[#This Row],[Agency Name]]</f>
        <v>723: Southeastern Virginia Training Center</v>
      </c>
      <c r="K3705" s="1">
        <v>2019</v>
      </c>
      <c r="L3705" s="3">
        <v>430</v>
      </c>
      <c r="M3705" s="3" t="s">
        <v>454</v>
      </c>
      <c r="N3705" s="2" t="str">
        <f>Tbl_BalanceHistory[[#This Row],[ProgramCode]]&amp;": "&amp;Tbl_BalanceHistory[[#This Row],[Program Name]]</f>
        <v>430: State Health Services</v>
      </c>
      <c r="O3705" s="3" t="s">
        <v>886</v>
      </c>
      <c r="P3705" s="1" t="str">
        <f>IF(Tbl_BalanceHistory[[#This Row],[FundCode]]="0100","GF",IF(Tbl_BalanceHistory[[#This Row],[FundCode]]="01000","GF","Hi Ed / OCR"))</f>
        <v>GF</v>
      </c>
      <c r="Q3705" s="5">
        <v>21481</v>
      </c>
      <c r="R3705" s="5">
        <v>21481</v>
      </c>
      <c r="S3705" s="5">
        <v>0</v>
      </c>
      <c r="T3705" s="5">
        <v>0</v>
      </c>
      <c r="U3705" s="3"/>
      <c r="V3705" s="5">
        <v>0</v>
      </c>
      <c r="W3705" s="5">
        <v>0</v>
      </c>
      <c r="X3705" s="5"/>
      <c r="Y3705" s="5"/>
      <c r="Z3705" s="5">
        <f>Tbl_BalanceHistory[[#This Row],[Discretionary Recommended - Pre 2022]]+Tbl_BalanceHistory[[#This Row],[Discretionary Balance Recommended: Policy]]+Tbl_BalanceHistory[[#This Row],[Discretionary Balance Recommended: Commitments]]</f>
        <v>0</v>
      </c>
      <c r="AA3705" s="5">
        <f>Tbl_BalanceHistory[[#This Row],[Discretionary Balance]]-Tbl_BalanceHistory[[#This Row],[Discretionary Reappropriation]]</f>
        <v>0</v>
      </c>
      <c r="AB3705" s="2"/>
      <c r="AC3705" s="2"/>
      <c r="AD3705" s="2"/>
      <c r="AE3705" s="2"/>
    </row>
    <row r="3706" spans="1:31" ht="45" x14ac:dyDescent="0.25">
      <c r="A3706" s="2" t="s">
        <v>577</v>
      </c>
      <c r="B3706" s="3">
        <v>9</v>
      </c>
      <c r="C3706" s="3">
        <v>793</v>
      </c>
      <c r="D3706" s="3" t="s">
        <v>642</v>
      </c>
      <c r="E3706" s="3" t="str">
        <f>_xlfn.XLOOKUP(Tbl_BalanceHistory[[#This Row],[RespAgy]],Tbl_Agencies[Agy Code],Tbl_Agencies[Agy Sort])</f>
        <v>141000</v>
      </c>
      <c r="F3706" s="2" t="str">
        <f>Tbl_BalanceHistory[[#This Row],[RespAgy]]&amp;": "&amp;Tbl_BalanceHistory[[#This Row],[RespAgency]]</f>
        <v>793: Intellectual Disabilities Training Centers</v>
      </c>
      <c r="G3706" s="3">
        <v>723</v>
      </c>
      <c r="H3706" s="3" t="s">
        <v>1315</v>
      </c>
      <c r="I3706" s="3">
        <f>_xlfn.XLOOKUP(Tbl_BalanceHistory[[#This Row],[AgyCode]],Tbl_Agencies[Agy Code],Tbl_Agencies[Agy Sort])</f>
        <v>0</v>
      </c>
      <c r="J3706" s="2" t="str">
        <f>Tbl_BalanceHistory[[#This Row],[AgyCode]]&amp;": "&amp;Tbl_BalanceHistory[[#This Row],[Agency Name]]</f>
        <v>723: Southeastern Virginia Training Center</v>
      </c>
      <c r="K3706" s="1">
        <v>2020</v>
      </c>
      <c r="L3706" s="3">
        <v>430</v>
      </c>
      <c r="M3706" s="3" t="s">
        <v>454</v>
      </c>
      <c r="N3706" s="2" t="str">
        <f>Tbl_BalanceHistory[[#This Row],[ProgramCode]]&amp;": "&amp;Tbl_BalanceHistory[[#This Row],[Program Name]]</f>
        <v>430: State Health Services</v>
      </c>
      <c r="O3706" s="3" t="s">
        <v>886</v>
      </c>
      <c r="P3706" s="1" t="str">
        <f>IF(Tbl_BalanceHistory[[#This Row],[FundCode]]="0100","GF",IF(Tbl_BalanceHistory[[#This Row],[FundCode]]="01000","GF","Hi Ed / OCR"))</f>
        <v>GF</v>
      </c>
      <c r="Q3706" s="5">
        <v>2108052</v>
      </c>
      <c r="R3706" s="5">
        <v>2104552</v>
      </c>
      <c r="S3706" s="5">
        <v>3500</v>
      </c>
      <c r="T3706" s="5">
        <v>0</v>
      </c>
      <c r="U3706" s="3"/>
      <c r="V3706" s="5">
        <v>3500</v>
      </c>
      <c r="W3706" s="5">
        <v>0</v>
      </c>
      <c r="X3706" s="5"/>
      <c r="Y3706" s="5"/>
      <c r="Z3706" s="5">
        <f>Tbl_BalanceHistory[[#This Row],[Discretionary Recommended - Pre 2022]]+Tbl_BalanceHistory[[#This Row],[Discretionary Balance Recommended: Policy]]+Tbl_BalanceHistory[[#This Row],[Discretionary Balance Recommended: Commitments]]</f>
        <v>0</v>
      </c>
      <c r="AA3706" s="5">
        <f>Tbl_BalanceHistory[[#This Row],[Discretionary Balance]]-Tbl_BalanceHistory[[#This Row],[Discretionary Reappropriation]]</f>
        <v>3500</v>
      </c>
      <c r="AB3706" s="2"/>
      <c r="AC3706" s="2"/>
      <c r="AD3706" s="2"/>
      <c r="AE3706" s="2"/>
    </row>
    <row r="3707" spans="1:31" ht="90" x14ac:dyDescent="0.25">
      <c r="A3707" s="2" t="s">
        <v>577</v>
      </c>
      <c r="B3707" s="3">
        <v>9</v>
      </c>
      <c r="C3707" s="3">
        <v>793</v>
      </c>
      <c r="D3707" s="3" t="s">
        <v>642</v>
      </c>
      <c r="E3707" s="3" t="str">
        <f>_xlfn.XLOOKUP(Tbl_BalanceHistory[[#This Row],[RespAgy]],Tbl_Agencies[Agy Code],Tbl_Agencies[Agy Sort])</f>
        <v>141000</v>
      </c>
      <c r="F3707" s="2" t="str">
        <f>Tbl_BalanceHistory[[#This Row],[RespAgy]]&amp;": "&amp;Tbl_BalanceHistory[[#This Row],[RespAgency]]</f>
        <v>793: Intellectual Disabilities Training Centers</v>
      </c>
      <c r="G3707" s="3">
        <v>723</v>
      </c>
      <c r="H3707" s="3" t="s">
        <v>1315</v>
      </c>
      <c r="I3707" s="3">
        <f>_xlfn.XLOOKUP(Tbl_BalanceHistory[[#This Row],[AgyCode]],Tbl_Agencies[Agy Code],Tbl_Agencies[Agy Sort])</f>
        <v>0</v>
      </c>
      <c r="J3707" s="2" t="str">
        <f>Tbl_BalanceHistory[[#This Row],[AgyCode]]&amp;": "&amp;Tbl_BalanceHistory[[#This Row],[Agency Name]]</f>
        <v>723: Southeastern Virginia Training Center</v>
      </c>
      <c r="K3707" s="1">
        <v>2021</v>
      </c>
      <c r="L3707" s="3">
        <v>430</v>
      </c>
      <c r="M3707" s="3" t="s">
        <v>454</v>
      </c>
      <c r="N3707" s="2" t="str">
        <f>Tbl_BalanceHistory[[#This Row],[ProgramCode]]&amp;": "&amp;Tbl_BalanceHistory[[#This Row],[Program Name]]</f>
        <v>430: State Health Services</v>
      </c>
      <c r="O3707" s="3" t="s">
        <v>886</v>
      </c>
      <c r="P3707" s="1" t="str">
        <f>IF(Tbl_BalanceHistory[[#This Row],[FundCode]]="0100","GF",IF(Tbl_BalanceHistory[[#This Row],[FundCode]]="01000","GF","Hi Ed / OCR"))</f>
        <v>GF</v>
      </c>
      <c r="Q3707" s="5">
        <v>406582</v>
      </c>
      <c r="R3707" s="5">
        <v>396656.6</v>
      </c>
      <c r="S3707" s="5">
        <v>9925.4</v>
      </c>
      <c r="T3707" s="5">
        <v>0</v>
      </c>
      <c r="U3707" s="3"/>
      <c r="V3707" s="5">
        <v>9925.4</v>
      </c>
      <c r="W3707" s="5">
        <v>9925.4</v>
      </c>
      <c r="X3707" s="5"/>
      <c r="Y3707" s="5"/>
      <c r="Z3707" s="5">
        <f>Tbl_BalanceHistory[[#This Row],[Discretionary Recommended - Pre 2022]]+Tbl_BalanceHistory[[#This Row],[Discretionary Balance Recommended: Policy]]+Tbl_BalanceHistory[[#This Row],[Discretionary Balance Recommended: Commitments]]</f>
        <v>9925.4</v>
      </c>
      <c r="AA3707" s="5">
        <f>Tbl_BalanceHistory[[#This Row],[Discretionary Balance]]-Tbl_BalanceHistory[[#This Row],[Discretionary Reappropriation]]</f>
        <v>0</v>
      </c>
      <c r="AB3707" s="2" t="s">
        <v>2069</v>
      </c>
      <c r="AC3707" s="2"/>
      <c r="AD3707" s="2"/>
      <c r="AE3707" s="2" t="s">
        <v>2080</v>
      </c>
    </row>
    <row r="3708" spans="1:31" ht="45" x14ac:dyDescent="0.25">
      <c r="A3708" s="2" t="s">
        <v>577</v>
      </c>
      <c r="B3708" s="3">
        <v>9</v>
      </c>
      <c r="C3708" s="3">
        <v>793</v>
      </c>
      <c r="D3708" s="3" t="s">
        <v>642</v>
      </c>
      <c r="E3708" s="3" t="str">
        <f>_xlfn.XLOOKUP(Tbl_BalanceHistory[[#This Row],[RespAgy]],Tbl_Agencies[Agy Code],Tbl_Agencies[Agy Sort])</f>
        <v>141000</v>
      </c>
      <c r="F3708" s="2" t="str">
        <f>Tbl_BalanceHistory[[#This Row],[RespAgy]]&amp;": "&amp;Tbl_BalanceHistory[[#This Row],[RespAgency]]</f>
        <v>793: Intellectual Disabilities Training Centers</v>
      </c>
      <c r="G3708" s="3">
        <v>723</v>
      </c>
      <c r="H3708" s="3" t="s">
        <v>1315</v>
      </c>
      <c r="I3708" s="3">
        <f>_xlfn.XLOOKUP(Tbl_BalanceHistory[[#This Row],[AgyCode]],Tbl_Agencies[Agy Code],Tbl_Agencies[Agy Sort])</f>
        <v>0</v>
      </c>
      <c r="J3708" s="2" t="str">
        <f>Tbl_BalanceHistory[[#This Row],[AgyCode]]&amp;": "&amp;Tbl_BalanceHistory[[#This Row],[Agency Name]]</f>
        <v>723: Southeastern Virginia Training Center</v>
      </c>
      <c r="K3708" s="1">
        <v>2022</v>
      </c>
      <c r="L3708" s="3">
        <v>430</v>
      </c>
      <c r="M3708" s="3" t="s">
        <v>454</v>
      </c>
      <c r="N3708" s="2" t="str">
        <f>Tbl_BalanceHistory[[#This Row],[ProgramCode]]&amp;": "&amp;Tbl_BalanceHistory[[#This Row],[Program Name]]</f>
        <v>430: State Health Services</v>
      </c>
      <c r="O3708" s="3" t="s">
        <v>886</v>
      </c>
      <c r="P3708" s="1" t="str">
        <f>IF(Tbl_BalanceHistory[[#This Row],[FundCode]]="0100","GF",IF(Tbl_BalanceHistory[[#This Row],[FundCode]]="01000","GF","Hi Ed / OCR"))</f>
        <v>GF</v>
      </c>
      <c r="Q3708" s="5">
        <v>1847828</v>
      </c>
      <c r="R3708" s="5">
        <v>1800680.62</v>
      </c>
      <c r="S3708" s="5">
        <v>47147.38</v>
      </c>
      <c r="T3708" s="5">
        <v>0</v>
      </c>
      <c r="U3708" s="3"/>
      <c r="V3708" s="5">
        <v>47147.38</v>
      </c>
      <c r="W3708" s="5"/>
      <c r="X3708" s="5">
        <v>0</v>
      </c>
      <c r="Y3708" s="5">
        <v>0</v>
      </c>
      <c r="Z3708" s="5">
        <f>Tbl_BalanceHistory[[#This Row],[Discretionary Recommended - Pre 2022]]+Tbl_BalanceHistory[[#This Row],[Discretionary Balance Recommended: Policy]]+Tbl_BalanceHistory[[#This Row],[Discretionary Balance Recommended: Commitments]]</f>
        <v>0</v>
      </c>
      <c r="AA3708" s="5">
        <f>Tbl_BalanceHistory[[#This Row],[Discretionary Balance]]-Tbl_BalanceHistory[[#This Row],[Discretionary Reappropriation]]</f>
        <v>47147.38</v>
      </c>
      <c r="AB3708" s="2"/>
      <c r="AC3708" s="2"/>
      <c r="AD3708" s="2"/>
      <c r="AE3708" s="2"/>
    </row>
    <row r="3709" spans="1:31" ht="45" x14ac:dyDescent="0.25">
      <c r="A3709" s="2" t="s">
        <v>2025</v>
      </c>
      <c r="B3709" s="3">
        <v>9</v>
      </c>
      <c r="C3709" s="3">
        <v>793</v>
      </c>
      <c r="D3709" s="3" t="s">
        <v>642</v>
      </c>
      <c r="E3709" s="3" t="str">
        <f>_xlfn.XLOOKUP(Tbl_BalanceHistory[[#This Row],[RespAgy]],Tbl_Agencies[Agy Code],Tbl_Agencies[Agy Sort])</f>
        <v>141000</v>
      </c>
      <c r="F3709" s="2" t="str">
        <f>Tbl_BalanceHistory[[#This Row],[RespAgy]]&amp;": "&amp;Tbl_BalanceHistory[[#This Row],[RespAgency]]</f>
        <v>793: Intellectual Disabilities Training Centers</v>
      </c>
      <c r="G3709" s="3">
        <v>723</v>
      </c>
      <c r="H3709" s="3" t="s">
        <v>1315</v>
      </c>
      <c r="I3709" s="3">
        <f>_xlfn.XLOOKUP(Tbl_BalanceHistory[[#This Row],[AgyCode]],Tbl_Agencies[Agy Code],Tbl_Agencies[Agy Sort])</f>
        <v>0</v>
      </c>
      <c r="J3709" s="2" t="str">
        <f>Tbl_BalanceHistory[[#This Row],[AgyCode]]&amp;": "&amp;Tbl_BalanceHistory[[#This Row],[Agency Name]]</f>
        <v>723: Southeastern Virginia Training Center</v>
      </c>
      <c r="K3709" s="1">
        <v>2014</v>
      </c>
      <c r="L3709" s="3">
        <v>498</v>
      </c>
      <c r="M3709" s="3" t="s">
        <v>639</v>
      </c>
      <c r="N3709" s="2" t="str">
        <f>Tbl_BalanceHistory[[#This Row],[ProgramCode]]&amp;": "&amp;Tbl_BalanceHistory[[#This Row],[Program Name]]</f>
        <v>498: Facility Administrative and Support Services</v>
      </c>
      <c r="O3709" s="3" t="s">
        <v>1730</v>
      </c>
      <c r="P3709" s="1" t="str">
        <f>IF(Tbl_BalanceHistory[[#This Row],[FundCode]]="0100","GF",IF(Tbl_BalanceHistory[[#This Row],[FundCode]]="01000","GF","Hi Ed / OCR"))</f>
        <v>GF</v>
      </c>
      <c r="Q3709" s="5">
        <v>251085</v>
      </c>
      <c r="R3709" s="5">
        <v>250000</v>
      </c>
      <c r="S3709" s="5">
        <v>1085</v>
      </c>
      <c r="T3709" s="5">
        <v>0</v>
      </c>
      <c r="U3709" s="3"/>
      <c r="V3709" s="5">
        <v>1085</v>
      </c>
      <c r="W3709" s="5">
        <v>0</v>
      </c>
      <c r="X3709" s="5"/>
      <c r="Y3709" s="5"/>
      <c r="Z3709" s="5">
        <f>Tbl_BalanceHistory[[#This Row],[Discretionary Recommended - Pre 2022]]+Tbl_BalanceHistory[[#This Row],[Discretionary Balance Recommended: Policy]]+Tbl_BalanceHistory[[#This Row],[Discretionary Balance Recommended: Commitments]]</f>
        <v>0</v>
      </c>
      <c r="AA3709" s="5">
        <f>Tbl_BalanceHistory[[#This Row],[Discretionary Balance]]-Tbl_BalanceHistory[[#This Row],[Discretionary Reappropriation]]</f>
        <v>1085</v>
      </c>
      <c r="AB3709" s="2"/>
      <c r="AC3709" s="2"/>
      <c r="AD3709" s="2"/>
      <c r="AE3709" s="2"/>
    </row>
    <row r="3710" spans="1:31" ht="45" x14ac:dyDescent="0.25">
      <c r="A3710" s="2" t="s">
        <v>2025</v>
      </c>
      <c r="B3710" s="3">
        <v>9</v>
      </c>
      <c r="C3710" s="3">
        <v>793</v>
      </c>
      <c r="D3710" s="3" t="s">
        <v>642</v>
      </c>
      <c r="E3710" s="3" t="str">
        <f>_xlfn.XLOOKUP(Tbl_BalanceHistory[[#This Row],[RespAgy]],Tbl_Agencies[Agy Code],Tbl_Agencies[Agy Sort])</f>
        <v>141000</v>
      </c>
      <c r="F3710" s="2" t="str">
        <f>Tbl_BalanceHistory[[#This Row],[RespAgy]]&amp;": "&amp;Tbl_BalanceHistory[[#This Row],[RespAgency]]</f>
        <v>793: Intellectual Disabilities Training Centers</v>
      </c>
      <c r="G3710" s="3">
        <v>723</v>
      </c>
      <c r="H3710" s="3" t="s">
        <v>1315</v>
      </c>
      <c r="I3710" s="3">
        <f>_xlfn.XLOOKUP(Tbl_BalanceHistory[[#This Row],[AgyCode]],Tbl_Agencies[Agy Code],Tbl_Agencies[Agy Sort])</f>
        <v>0</v>
      </c>
      <c r="J3710" s="2" t="str">
        <f>Tbl_BalanceHistory[[#This Row],[AgyCode]]&amp;": "&amp;Tbl_BalanceHistory[[#This Row],[Agency Name]]</f>
        <v>723: Southeastern Virginia Training Center</v>
      </c>
      <c r="K3710" s="1">
        <v>2015</v>
      </c>
      <c r="L3710" s="3">
        <v>498</v>
      </c>
      <c r="M3710" s="3" t="s">
        <v>639</v>
      </c>
      <c r="N3710" s="2" t="str">
        <f>Tbl_BalanceHistory[[#This Row],[ProgramCode]]&amp;": "&amp;Tbl_BalanceHistory[[#This Row],[Program Name]]</f>
        <v>498: Facility Administrative and Support Services</v>
      </c>
      <c r="O3710" s="3" t="s">
        <v>1730</v>
      </c>
      <c r="P3710" s="1" t="str">
        <f>IF(Tbl_BalanceHistory[[#This Row],[FundCode]]="0100","GF",IF(Tbl_BalanceHistory[[#This Row],[FundCode]]="01000","GF","Hi Ed / OCR"))</f>
        <v>GF</v>
      </c>
      <c r="Q3710" s="5">
        <v>1108795</v>
      </c>
      <c r="R3710" s="5">
        <v>1102794</v>
      </c>
      <c r="S3710" s="5">
        <v>6001</v>
      </c>
      <c r="T3710" s="5">
        <v>0</v>
      </c>
      <c r="U3710" s="3"/>
      <c r="V3710" s="5">
        <v>6001</v>
      </c>
      <c r="W3710" s="5">
        <v>0</v>
      </c>
      <c r="X3710" s="5"/>
      <c r="Y3710" s="5"/>
      <c r="Z3710" s="5">
        <f>Tbl_BalanceHistory[[#This Row],[Discretionary Recommended - Pre 2022]]+Tbl_BalanceHistory[[#This Row],[Discretionary Balance Recommended: Policy]]+Tbl_BalanceHistory[[#This Row],[Discretionary Balance Recommended: Commitments]]</f>
        <v>0</v>
      </c>
      <c r="AA3710" s="5">
        <f>Tbl_BalanceHistory[[#This Row],[Discretionary Balance]]-Tbl_BalanceHistory[[#This Row],[Discretionary Reappropriation]]</f>
        <v>6001</v>
      </c>
      <c r="AB3710" s="2"/>
      <c r="AC3710" s="2"/>
      <c r="AD3710" s="2"/>
      <c r="AE3710" s="2"/>
    </row>
    <row r="3711" spans="1:31" ht="45" x14ac:dyDescent="0.25">
      <c r="A3711" s="2" t="s">
        <v>2025</v>
      </c>
      <c r="B3711" s="3">
        <v>9</v>
      </c>
      <c r="C3711" s="3">
        <v>793</v>
      </c>
      <c r="D3711" s="3" t="s">
        <v>642</v>
      </c>
      <c r="E3711" s="3" t="str">
        <f>_xlfn.XLOOKUP(Tbl_BalanceHistory[[#This Row],[RespAgy]],Tbl_Agencies[Agy Code],Tbl_Agencies[Agy Sort])</f>
        <v>141000</v>
      </c>
      <c r="F3711" s="2" t="str">
        <f>Tbl_BalanceHistory[[#This Row],[RespAgy]]&amp;": "&amp;Tbl_BalanceHistory[[#This Row],[RespAgency]]</f>
        <v>793: Intellectual Disabilities Training Centers</v>
      </c>
      <c r="G3711" s="3">
        <v>723</v>
      </c>
      <c r="H3711" s="3" t="s">
        <v>1315</v>
      </c>
      <c r="I3711" s="3">
        <f>_xlfn.XLOOKUP(Tbl_BalanceHistory[[#This Row],[AgyCode]],Tbl_Agencies[Agy Code],Tbl_Agencies[Agy Sort])</f>
        <v>0</v>
      </c>
      <c r="J3711" s="2" t="str">
        <f>Tbl_BalanceHistory[[#This Row],[AgyCode]]&amp;": "&amp;Tbl_BalanceHistory[[#This Row],[Agency Name]]</f>
        <v>723: Southeastern Virginia Training Center</v>
      </c>
      <c r="K3711" s="1">
        <v>2016</v>
      </c>
      <c r="L3711" s="3">
        <v>498</v>
      </c>
      <c r="M3711" s="3" t="s">
        <v>639</v>
      </c>
      <c r="N3711" s="2" t="str">
        <f>Tbl_BalanceHistory[[#This Row],[ProgramCode]]&amp;": "&amp;Tbl_BalanceHistory[[#This Row],[Program Name]]</f>
        <v>498: Facility Administrative and Support Services</v>
      </c>
      <c r="O3711" s="3" t="s">
        <v>1730</v>
      </c>
      <c r="P3711" s="1" t="str">
        <f>IF(Tbl_BalanceHistory[[#This Row],[FundCode]]="0100","GF",IF(Tbl_BalanceHistory[[#This Row],[FundCode]]="01000","GF","Hi Ed / OCR"))</f>
        <v>GF</v>
      </c>
      <c r="Q3711" s="5">
        <v>2700000</v>
      </c>
      <c r="R3711" s="5">
        <v>2700000</v>
      </c>
      <c r="S3711" s="5">
        <v>0</v>
      </c>
      <c r="T3711" s="5">
        <v>0</v>
      </c>
      <c r="U3711" s="3"/>
      <c r="V3711" s="5">
        <v>0</v>
      </c>
      <c r="W3711" s="5">
        <v>0</v>
      </c>
      <c r="X3711" s="5"/>
      <c r="Y3711" s="5"/>
      <c r="Z3711" s="5">
        <f>Tbl_BalanceHistory[[#This Row],[Discretionary Recommended - Pre 2022]]+Tbl_BalanceHistory[[#This Row],[Discretionary Balance Recommended: Policy]]+Tbl_BalanceHistory[[#This Row],[Discretionary Balance Recommended: Commitments]]</f>
        <v>0</v>
      </c>
      <c r="AA3711" s="5">
        <f>Tbl_BalanceHistory[[#This Row],[Discretionary Balance]]-Tbl_BalanceHistory[[#This Row],[Discretionary Reappropriation]]</f>
        <v>0</v>
      </c>
      <c r="AB3711" s="2"/>
      <c r="AC3711" s="2"/>
      <c r="AD3711" s="2"/>
      <c r="AE3711" s="2"/>
    </row>
    <row r="3712" spans="1:31" ht="45" x14ac:dyDescent="0.25">
      <c r="A3712" s="2" t="s">
        <v>2025</v>
      </c>
      <c r="B3712" s="3">
        <v>9</v>
      </c>
      <c r="C3712" s="3">
        <v>793</v>
      </c>
      <c r="D3712" s="3" t="s">
        <v>642</v>
      </c>
      <c r="E3712" s="3" t="str">
        <f>_xlfn.XLOOKUP(Tbl_BalanceHistory[[#This Row],[RespAgy]],Tbl_Agencies[Agy Code],Tbl_Agencies[Agy Sort])</f>
        <v>141000</v>
      </c>
      <c r="F3712" s="2" t="str">
        <f>Tbl_BalanceHistory[[#This Row],[RespAgy]]&amp;": "&amp;Tbl_BalanceHistory[[#This Row],[RespAgency]]</f>
        <v>793: Intellectual Disabilities Training Centers</v>
      </c>
      <c r="G3712" s="3">
        <v>723</v>
      </c>
      <c r="H3712" s="3" t="s">
        <v>1315</v>
      </c>
      <c r="I3712" s="3">
        <f>_xlfn.XLOOKUP(Tbl_BalanceHistory[[#This Row],[AgyCode]],Tbl_Agencies[Agy Code],Tbl_Agencies[Agy Sort])</f>
        <v>0</v>
      </c>
      <c r="J3712" s="2" t="str">
        <f>Tbl_BalanceHistory[[#This Row],[AgyCode]]&amp;": "&amp;Tbl_BalanceHistory[[#This Row],[Agency Name]]</f>
        <v>723: Southeastern Virginia Training Center</v>
      </c>
      <c r="K3712" s="1">
        <v>2018</v>
      </c>
      <c r="L3712" s="3">
        <v>498</v>
      </c>
      <c r="M3712" s="3" t="s">
        <v>639</v>
      </c>
      <c r="N3712" s="2" t="str">
        <f>Tbl_BalanceHistory[[#This Row],[ProgramCode]]&amp;": "&amp;Tbl_BalanceHistory[[#This Row],[Program Name]]</f>
        <v>498: Facility Administrative and Support Services</v>
      </c>
      <c r="O3712" s="3" t="s">
        <v>886</v>
      </c>
      <c r="P3712" s="1" t="str">
        <f>IF(Tbl_BalanceHistory[[#This Row],[FundCode]]="0100","GF",IF(Tbl_BalanceHistory[[#This Row],[FundCode]]="01000","GF","Hi Ed / OCR"))</f>
        <v>GF</v>
      </c>
      <c r="Q3712" s="5">
        <v>219536</v>
      </c>
      <c r="R3712" s="5">
        <v>217298.46</v>
      </c>
      <c r="S3712" s="5">
        <v>2237</v>
      </c>
      <c r="T3712" s="5">
        <v>0</v>
      </c>
      <c r="U3712" s="3"/>
      <c r="V3712" s="5">
        <v>2237</v>
      </c>
      <c r="W3712" s="5">
        <v>0</v>
      </c>
      <c r="X3712" s="5"/>
      <c r="Y3712" s="5"/>
      <c r="Z3712" s="5">
        <f>Tbl_BalanceHistory[[#This Row],[Discretionary Recommended - Pre 2022]]+Tbl_BalanceHistory[[#This Row],[Discretionary Balance Recommended: Policy]]+Tbl_BalanceHistory[[#This Row],[Discretionary Balance Recommended: Commitments]]</f>
        <v>0</v>
      </c>
      <c r="AA3712" s="5">
        <f>Tbl_BalanceHistory[[#This Row],[Discretionary Balance]]-Tbl_BalanceHistory[[#This Row],[Discretionary Reappropriation]]</f>
        <v>2237</v>
      </c>
      <c r="AB3712" s="2"/>
      <c r="AC3712" s="2"/>
      <c r="AD3712" s="2"/>
      <c r="AE3712" s="2"/>
    </row>
    <row r="3713" spans="1:31" ht="45" x14ac:dyDescent="0.25">
      <c r="A3713" s="2" t="s">
        <v>2025</v>
      </c>
      <c r="B3713" s="3">
        <v>9</v>
      </c>
      <c r="C3713" s="3">
        <v>793</v>
      </c>
      <c r="D3713" s="3" t="s">
        <v>642</v>
      </c>
      <c r="E3713" s="3" t="str">
        <f>_xlfn.XLOOKUP(Tbl_BalanceHistory[[#This Row],[RespAgy]],Tbl_Agencies[Agy Code],Tbl_Agencies[Agy Sort])</f>
        <v>141000</v>
      </c>
      <c r="F3713" s="2" t="str">
        <f>Tbl_BalanceHistory[[#This Row],[RespAgy]]&amp;": "&amp;Tbl_BalanceHistory[[#This Row],[RespAgency]]</f>
        <v>793: Intellectual Disabilities Training Centers</v>
      </c>
      <c r="G3713" s="3">
        <v>723</v>
      </c>
      <c r="H3713" s="3" t="s">
        <v>1315</v>
      </c>
      <c r="I3713" s="3">
        <f>_xlfn.XLOOKUP(Tbl_BalanceHistory[[#This Row],[AgyCode]],Tbl_Agencies[Agy Code],Tbl_Agencies[Agy Sort])</f>
        <v>0</v>
      </c>
      <c r="J3713" s="2" t="str">
        <f>Tbl_BalanceHistory[[#This Row],[AgyCode]]&amp;": "&amp;Tbl_BalanceHistory[[#This Row],[Agency Name]]</f>
        <v>723: Southeastern Virginia Training Center</v>
      </c>
      <c r="K3713" s="1">
        <v>2019</v>
      </c>
      <c r="L3713" s="3">
        <v>498</v>
      </c>
      <c r="M3713" s="3" t="s">
        <v>639</v>
      </c>
      <c r="N3713" s="2" t="str">
        <f>Tbl_BalanceHistory[[#This Row],[ProgramCode]]&amp;": "&amp;Tbl_BalanceHistory[[#This Row],[Program Name]]</f>
        <v>498: Facility Administrative and Support Services</v>
      </c>
      <c r="O3713" s="3" t="s">
        <v>886</v>
      </c>
      <c r="P3713" s="1" t="str">
        <f>IF(Tbl_BalanceHistory[[#This Row],[FundCode]]="0100","GF",IF(Tbl_BalanceHistory[[#This Row],[FundCode]]="01000","GF","Hi Ed / OCR"))</f>
        <v>GF</v>
      </c>
      <c r="Q3713" s="5">
        <v>3299769</v>
      </c>
      <c r="R3713" s="5">
        <v>3296132.71</v>
      </c>
      <c r="S3713" s="5">
        <v>3636.29</v>
      </c>
      <c r="T3713" s="5">
        <v>0</v>
      </c>
      <c r="U3713" s="3"/>
      <c r="V3713" s="5">
        <v>3636.29</v>
      </c>
      <c r="W3713" s="5">
        <v>0</v>
      </c>
      <c r="X3713" s="5"/>
      <c r="Y3713" s="5"/>
      <c r="Z3713" s="5">
        <f>Tbl_BalanceHistory[[#This Row],[Discretionary Recommended - Pre 2022]]+Tbl_BalanceHistory[[#This Row],[Discretionary Balance Recommended: Policy]]+Tbl_BalanceHistory[[#This Row],[Discretionary Balance Recommended: Commitments]]</f>
        <v>0</v>
      </c>
      <c r="AA3713" s="5">
        <f>Tbl_BalanceHistory[[#This Row],[Discretionary Balance]]-Tbl_BalanceHistory[[#This Row],[Discretionary Reappropriation]]</f>
        <v>3636.29</v>
      </c>
      <c r="AB3713" s="2"/>
      <c r="AC3713" s="2"/>
      <c r="AD3713" s="2"/>
      <c r="AE3713" s="2"/>
    </row>
    <row r="3714" spans="1:31" ht="45" x14ac:dyDescent="0.25">
      <c r="A3714" s="2" t="s">
        <v>577</v>
      </c>
      <c r="B3714" s="3">
        <v>9</v>
      </c>
      <c r="C3714" s="3">
        <v>793</v>
      </c>
      <c r="D3714" s="3" t="s">
        <v>642</v>
      </c>
      <c r="E3714" s="3" t="str">
        <f>_xlfn.XLOOKUP(Tbl_BalanceHistory[[#This Row],[RespAgy]],Tbl_Agencies[Agy Code],Tbl_Agencies[Agy Sort])</f>
        <v>141000</v>
      </c>
      <c r="F3714" s="2" t="str">
        <f>Tbl_BalanceHistory[[#This Row],[RespAgy]]&amp;": "&amp;Tbl_BalanceHistory[[#This Row],[RespAgency]]</f>
        <v>793: Intellectual Disabilities Training Centers</v>
      </c>
      <c r="G3714" s="3">
        <v>723</v>
      </c>
      <c r="H3714" s="3" t="s">
        <v>1315</v>
      </c>
      <c r="I3714" s="3">
        <f>_xlfn.XLOOKUP(Tbl_BalanceHistory[[#This Row],[AgyCode]],Tbl_Agencies[Agy Code],Tbl_Agencies[Agy Sort])</f>
        <v>0</v>
      </c>
      <c r="J3714" s="2" t="str">
        <f>Tbl_BalanceHistory[[#This Row],[AgyCode]]&amp;": "&amp;Tbl_BalanceHistory[[#This Row],[Agency Name]]</f>
        <v>723: Southeastern Virginia Training Center</v>
      </c>
      <c r="K3714" s="1">
        <v>2020</v>
      </c>
      <c r="L3714" s="3">
        <v>498</v>
      </c>
      <c r="M3714" s="3" t="s">
        <v>639</v>
      </c>
      <c r="N3714" s="2" t="str">
        <f>Tbl_BalanceHistory[[#This Row],[ProgramCode]]&amp;": "&amp;Tbl_BalanceHistory[[#This Row],[Program Name]]</f>
        <v>498: Facility Administrative and Support Services</v>
      </c>
      <c r="O3714" s="3" t="s">
        <v>886</v>
      </c>
      <c r="P3714" s="1" t="str">
        <f>IF(Tbl_BalanceHistory[[#This Row],[FundCode]]="0100","GF",IF(Tbl_BalanceHistory[[#This Row],[FundCode]]="01000","GF","Hi Ed / OCR"))</f>
        <v>GF</v>
      </c>
      <c r="Q3714" s="5">
        <v>136597</v>
      </c>
      <c r="R3714" s="5">
        <v>136597</v>
      </c>
      <c r="S3714" s="5">
        <v>0</v>
      </c>
      <c r="T3714" s="5">
        <v>0</v>
      </c>
      <c r="U3714" s="3"/>
      <c r="V3714" s="5">
        <v>0</v>
      </c>
      <c r="W3714" s="5">
        <v>0</v>
      </c>
      <c r="X3714" s="5"/>
      <c r="Y3714" s="5"/>
      <c r="Z3714" s="5">
        <f>Tbl_BalanceHistory[[#This Row],[Discretionary Recommended - Pre 2022]]+Tbl_BalanceHistory[[#This Row],[Discretionary Balance Recommended: Policy]]+Tbl_BalanceHistory[[#This Row],[Discretionary Balance Recommended: Commitments]]</f>
        <v>0</v>
      </c>
      <c r="AA3714" s="5">
        <f>Tbl_BalanceHistory[[#This Row],[Discretionary Balance]]-Tbl_BalanceHistory[[#This Row],[Discretionary Reappropriation]]</f>
        <v>0</v>
      </c>
      <c r="AB3714" s="2"/>
      <c r="AC3714" s="2"/>
      <c r="AD3714" s="2"/>
      <c r="AE3714" s="2"/>
    </row>
    <row r="3715" spans="1:31" ht="45" x14ac:dyDescent="0.25">
      <c r="A3715" s="2" t="s">
        <v>2025</v>
      </c>
      <c r="B3715" s="3">
        <v>9</v>
      </c>
      <c r="C3715" s="3">
        <v>793</v>
      </c>
      <c r="D3715" s="3" t="s">
        <v>642</v>
      </c>
      <c r="E3715" s="3" t="str">
        <f>_xlfn.XLOOKUP(Tbl_BalanceHistory[[#This Row],[RespAgy]],Tbl_Agencies[Agy Code],Tbl_Agencies[Agy Sort])</f>
        <v>141000</v>
      </c>
      <c r="F3715" s="2" t="str">
        <f>Tbl_BalanceHistory[[#This Row],[RespAgy]]&amp;": "&amp;Tbl_BalanceHistory[[#This Row],[RespAgency]]</f>
        <v>793: Intellectual Disabilities Training Centers</v>
      </c>
      <c r="G3715" s="3">
        <v>707</v>
      </c>
      <c r="H3715" s="3" t="s">
        <v>1292</v>
      </c>
      <c r="I3715" s="3" t="str">
        <f>_xlfn.XLOOKUP(Tbl_BalanceHistory[[#This Row],[AgyCode]],Tbl_Agencies[Agy Code],Tbl_Agencies[Agy Sort])</f>
        <v/>
      </c>
      <c r="J3715" s="2" t="str">
        <f>Tbl_BalanceHistory[[#This Row],[AgyCode]]&amp;": "&amp;Tbl_BalanceHistory[[#This Row],[Agency Name]]</f>
        <v>707: Central Virginia Training Center</v>
      </c>
      <c r="K3715" s="1">
        <v>2014</v>
      </c>
      <c r="L3715" s="3">
        <v>197</v>
      </c>
      <c r="M3715" s="3" t="s">
        <v>401</v>
      </c>
      <c r="N3715" s="2" t="str">
        <f>Tbl_BalanceHistory[[#This Row],[ProgramCode]]&amp;": "&amp;Tbl_BalanceHistory[[#This Row],[Program Name]]</f>
        <v>197: Instruction</v>
      </c>
      <c r="O3715" s="3" t="s">
        <v>1730</v>
      </c>
      <c r="P3715" s="1" t="str">
        <f>IF(Tbl_BalanceHistory[[#This Row],[FundCode]]="0100","GF",IF(Tbl_BalanceHistory[[#This Row],[FundCode]]="01000","GF","Hi Ed / OCR"))</f>
        <v>GF</v>
      </c>
      <c r="Q3715" s="5">
        <v>1203857</v>
      </c>
      <c r="R3715" s="5">
        <v>1199467.02</v>
      </c>
      <c r="S3715" s="5">
        <v>4389</v>
      </c>
      <c r="T3715" s="5">
        <v>0</v>
      </c>
      <c r="U3715" s="3"/>
      <c r="V3715" s="5">
        <v>4389</v>
      </c>
      <c r="W3715" s="5">
        <v>0</v>
      </c>
      <c r="X3715" s="5"/>
      <c r="Y3715" s="5"/>
      <c r="Z3715" s="5">
        <f>Tbl_BalanceHistory[[#This Row],[Discretionary Recommended - Pre 2022]]+Tbl_BalanceHistory[[#This Row],[Discretionary Balance Recommended: Policy]]+Tbl_BalanceHistory[[#This Row],[Discretionary Balance Recommended: Commitments]]</f>
        <v>0</v>
      </c>
      <c r="AA3715" s="5">
        <f>Tbl_BalanceHistory[[#This Row],[Discretionary Balance]]-Tbl_BalanceHistory[[#This Row],[Discretionary Reappropriation]]</f>
        <v>4389</v>
      </c>
      <c r="AB3715" s="2"/>
      <c r="AC3715" s="2"/>
      <c r="AD3715" s="2"/>
      <c r="AE3715" s="2"/>
    </row>
    <row r="3716" spans="1:31" ht="45" x14ac:dyDescent="0.25">
      <c r="A3716" s="2" t="s">
        <v>2025</v>
      </c>
      <c r="B3716" s="3">
        <v>9</v>
      </c>
      <c r="C3716" s="3">
        <v>793</v>
      </c>
      <c r="D3716" s="3" t="s">
        <v>642</v>
      </c>
      <c r="E3716" s="3" t="str">
        <f>_xlfn.XLOOKUP(Tbl_BalanceHistory[[#This Row],[RespAgy]],Tbl_Agencies[Agy Code],Tbl_Agencies[Agy Sort])</f>
        <v>141000</v>
      </c>
      <c r="F3716" s="2" t="str">
        <f>Tbl_BalanceHistory[[#This Row],[RespAgy]]&amp;": "&amp;Tbl_BalanceHistory[[#This Row],[RespAgency]]</f>
        <v>793: Intellectual Disabilities Training Centers</v>
      </c>
      <c r="G3716" s="3">
        <v>707</v>
      </c>
      <c r="H3716" s="3" t="s">
        <v>1292</v>
      </c>
      <c r="I3716" s="3" t="str">
        <f>_xlfn.XLOOKUP(Tbl_BalanceHistory[[#This Row],[AgyCode]],Tbl_Agencies[Agy Code],Tbl_Agencies[Agy Sort])</f>
        <v/>
      </c>
      <c r="J3716" s="2" t="str">
        <f>Tbl_BalanceHistory[[#This Row],[AgyCode]]&amp;": "&amp;Tbl_BalanceHistory[[#This Row],[Agency Name]]</f>
        <v>707: Central Virginia Training Center</v>
      </c>
      <c r="K3716" s="1">
        <v>2015</v>
      </c>
      <c r="L3716" s="3">
        <v>197</v>
      </c>
      <c r="M3716" s="3" t="s">
        <v>401</v>
      </c>
      <c r="N3716" s="2" t="str">
        <f>Tbl_BalanceHistory[[#This Row],[ProgramCode]]&amp;": "&amp;Tbl_BalanceHistory[[#This Row],[Program Name]]</f>
        <v>197: Instruction</v>
      </c>
      <c r="O3716" s="3" t="s">
        <v>1730</v>
      </c>
      <c r="P3716" s="1" t="str">
        <f>IF(Tbl_BalanceHistory[[#This Row],[FundCode]]="0100","GF",IF(Tbl_BalanceHistory[[#This Row],[FundCode]]="01000","GF","Hi Ed / OCR"))</f>
        <v>GF</v>
      </c>
      <c r="Q3716" s="5">
        <v>1203857</v>
      </c>
      <c r="R3716" s="5">
        <v>1202693</v>
      </c>
      <c r="S3716" s="5">
        <v>1163</v>
      </c>
      <c r="T3716" s="5">
        <v>0</v>
      </c>
      <c r="U3716" s="3"/>
      <c r="V3716" s="5">
        <v>1163</v>
      </c>
      <c r="W3716" s="5">
        <v>0</v>
      </c>
      <c r="X3716" s="5"/>
      <c r="Y3716" s="5"/>
      <c r="Z3716" s="5">
        <f>Tbl_BalanceHistory[[#This Row],[Discretionary Recommended - Pre 2022]]+Tbl_BalanceHistory[[#This Row],[Discretionary Balance Recommended: Policy]]+Tbl_BalanceHistory[[#This Row],[Discretionary Balance Recommended: Commitments]]</f>
        <v>0</v>
      </c>
      <c r="AA3716" s="5">
        <f>Tbl_BalanceHistory[[#This Row],[Discretionary Balance]]-Tbl_BalanceHistory[[#This Row],[Discretionary Reappropriation]]</f>
        <v>1163</v>
      </c>
      <c r="AB3716" s="2"/>
      <c r="AC3716" s="2"/>
      <c r="AD3716" s="2"/>
      <c r="AE3716" s="2"/>
    </row>
    <row r="3717" spans="1:31" ht="45" x14ac:dyDescent="0.25">
      <c r="A3717" s="2" t="s">
        <v>2025</v>
      </c>
      <c r="B3717" s="3">
        <v>9</v>
      </c>
      <c r="C3717" s="3">
        <v>793</v>
      </c>
      <c r="D3717" s="3" t="s">
        <v>642</v>
      </c>
      <c r="E3717" s="3" t="str">
        <f>_xlfn.XLOOKUP(Tbl_BalanceHistory[[#This Row],[RespAgy]],Tbl_Agencies[Agy Code],Tbl_Agencies[Agy Sort])</f>
        <v>141000</v>
      </c>
      <c r="F3717" s="2" t="str">
        <f>Tbl_BalanceHistory[[#This Row],[RespAgy]]&amp;": "&amp;Tbl_BalanceHistory[[#This Row],[RespAgency]]</f>
        <v>793: Intellectual Disabilities Training Centers</v>
      </c>
      <c r="G3717" s="3">
        <v>707</v>
      </c>
      <c r="H3717" s="3" t="s">
        <v>1292</v>
      </c>
      <c r="I3717" s="3" t="str">
        <f>_xlfn.XLOOKUP(Tbl_BalanceHistory[[#This Row],[AgyCode]],Tbl_Agencies[Agy Code],Tbl_Agencies[Agy Sort])</f>
        <v/>
      </c>
      <c r="J3717" s="2" t="str">
        <f>Tbl_BalanceHistory[[#This Row],[AgyCode]]&amp;": "&amp;Tbl_BalanceHistory[[#This Row],[Agency Name]]</f>
        <v>707: Central Virginia Training Center</v>
      </c>
      <c r="K3717" s="1">
        <v>2016</v>
      </c>
      <c r="L3717" s="3">
        <v>197</v>
      </c>
      <c r="M3717" s="3" t="s">
        <v>401</v>
      </c>
      <c r="N3717" s="2" t="str">
        <f>Tbl_BalanceHistory[[#This Row],[ProgramCode]]&amp;": "&amp;Tbl_BalanceHistory[[#This Row],[Program Name]]</f>
        <v>197: Instruction</v>
      </c>
      <c r="O3717" s="3" t="s">
        <v>1730</v>
      </c>
      <c r="P3717" s="1" t="str">
        <f>IF(Tbl_BalanceHistory[[#This Row],[FundCode]]="0100","GF",IF(Tbl_BalanceHistory[[#This Row],[FundCode]]="01000","GF","Hi Ed / OCR"))</f>
        <v>GF</v>
      </c>
      <c r="Q3717" s="5">
        <v>1482488</v>
      </c>
      <c r="R3717" s="5">
        <v>1234253.58</v>
      </c>
      <c r="S3717" s="5">
        <v>248234</v>
      </c>
      <c r="T3717" s="5">
        <v>0</v>
      </c>
      <c r="U3717" s="3"/>
      <c r="V3717" s="5">
        <v>248234</v>
      </c>
      <c r="W3717" s="5">
        <v>0</v>
      </c>
      <c r="X3717" s="5"/>
      <c r="Y3717" s="5"/>
      <c r="Z3717" s="5">
        <f>Tbl_BalanceHistory[[#This Row],[Discretionary Recommended - Pre 2022]]+Tbl_BalanceHistory[[#This Row],[Discretionary Balance Recommended: Policy]]+Tbl_BalanceHistory[[#This Row],[Discretionary Balance Recommended: Commitments]]</f>
        <v>0</v>
      </c>
      <c r="AA3717" s="5">
        <f>Tbl_BalanceHistory[[#This Row],[Discretionary Balance]]-Tbl_BalanceHistory[[#This Row],[Discretionary Reappropriation]]</f>
        <v>248234</v>
      </c>
      <c r="AB3717" s="2"/>
      <c r="AC3717" s="2"/>
      <c r="AD3717" s="2"/>
      <c r="AE3717" s="2"/>
    </row>
    <row r="3718" spans="1:31" ht="45" x14ac:dyDescent="0.25">
      <c r="A3718" s="2" t="s">
        <v>2025</v>
      </c>
      <c r="B3718" s="3">
        <v>9</v>
      </c>
      <c r="C3718" s="3">
        <v>793</v>
      </c>
      <c r="D3718" s="3" t="s">
        <v>642</v>
      </c>
      <c r="E3718" s="3" t="str">
        <f>_xlfn.XLOOKUP(Tbl_BalanceHistory[[#This Row],[RespAgy]],Tbl_Agencies[Agy Code],Tbl_Agencies[Agy Sort])</f>
        <v>141000</v>
      </c>
      <c r="F3718" s="2" t="str">
        <f>Tbl_BalanceHistory[[#This Row],[RespAgy]]&amp;": "&amp;Tbl_BalanceHistory[[#This Row],[RespAgency]]</f>
        <v>793: Intellectual Disabilities Training Centers</v>
      </c>
      <c r="G3718" s="3">
        <v>707</v>
      </c>
      <c r="H3718" s="3" t="s">
        <v>1292</v>
      </c>
      <c r="I3718" s="3" t="str">
        <f>_xlfn.XLOOKUP(Tbl_BalanceHistory[[#This Row],[AgyCode]],Tbl_Agencies[Agy Code],Tbl_Agencies[Agy Sort])</f>
        <v/>
      </c>
      <c r="J3718" s="2" t="str">
        <f>Tbl_BalanceHistory[[#This Row],[AgyCode]]&amp;": "&amp;Tbl_BalanceHistory[[#This Row],[Agency Name]]</f>
        <v>707: Central Virginia Training Center</v>
      </c>
      <c r="K3718" s="1">
        <v>2017</v>
      </c>
      <c r="L3718" s="3">
        <v>197</v>
      </c>
      <c r="M3718" s="3" t="s">
        <v>401</v>
      </c>
      <c r="N3718" s="2" t="str">
        <f>Tbl_BalanceHistory[[#This Row],[ProgramCode]]&amp;": "&amp;Tbl_BalanceHistory[[#This Row],[Program Name]]</f>
        <v>197: Instruction</v>
      </c>
      <c r="O3718" s="3" t="s">
        <v>886</v>
      </c>
      <c r="P3718" s="1" t="str">
        <f>IF(Tbl_BalanceHistory[[#This Row],[FundCode]]="0100","GF",IF(Tbl_BalanceHistory[[#This Row],[FundCode]]="01000","GF","Hi Ed / OCR"))</f>
        <v>GF</v>
      </c>
      <c r="Q3718" s="5">
        <v>1340560</v>
      </c>
      <c r="R3718" s="5">
        <v>1333183.6399999999</v>
      </c>
      <c r="S3718" s="5">
        <v>7376</v>
      </c>
      <c r="T3718" s="5">
        <v>0</v>
      </c>
      <c r="U3718" s="3"/>
      <c r="V3718" s="5">
        <v>7376</v>
      </c>
      <c r="W3718" s="5">
        <v>0</v>
      </c>
      <c r="X3718" s="5"/>
      <c r="Y3718" s="5"/>
      <c r="Z3718" s="5">
        <f>Tbl_BalanceHistory[[#This Row],[Discretionary Recommended - Pre 2022]]+Tbl_BalanceHistory[[#This Row],[Discretionary Balance Recommended: Policy]]+Tbl_BalanceHistory[[#This Row],[Discretionary Balance Recommended: Commitments]]</f>
        <v>0</v>
      </c>
      <c r="AA3718" s="5">
        <f>Tbl_BalanceHistory[[#This Row],[Discretionary Balance]]-Tbl_BalanceHistory[[#This Row],[Discretionary Reappropriation]]</f>
        <v>7376</v>
      </c>
      <c r="AB3718" s="2"/>
      <c r="AC3718" s="2"/>
      <c r="AD3718" s="2"/>
      <c r="AE3718" s="2"/>
    </row>
    <row r="3719" spans="1:31" ht="45" x14ac:dyDescent="0.25">
      <c r="A3719" s="2" t="s">
        <v>2025</v>
      </c>
      <c r="B3719" s="3">
        <v>9</v>
      </c>
      <c r="C3719" s="3">
        <v>793</v>
      </c>
      <c r="D3719" s="3" t="s">
        <v>642</v>
      </c>
      <c r="E3719" s="3" t="str">
        <f>_xlfn.XLOOKUP(Tbl_BalanceHistory[[#This Row],[RespAgy]],Tbl_Agencies[Agy Code],Tbl_Agencies[Agy Sort])</f>
        <v>141000</v>
      </c>
      <c r="F3719" s="2" t="str">
        <f>Tbl_BalanceHistory[[#This Row],[RespAgy]]&amp;": "&amp;Tbl_BalanceHistory[[#This Row],[RespAgency]]</f>
        <v>793: Intellectual Disabilities Training Centers</v>
      </c>
      <c r="G3719" s="3">
        <v>707</v>
      </c>
      <c r="H3719" s="3" t="s">
        <v>1292</v>
      </c>
      <c r="I3719" s="3" t="str">
        <f>_xlfn.XLOOKUP(Tbl_BalanceHistory[[#This Row],[AgyCode]],Tbl_Agencies[Agy Code],Tbl_Agencies[Agy Sort])</f>
        <v/>
      </c>
      <c r="J3719" s="2" t="str">
        <f>Tbl_BalanceHistory[[#This Row],[AgyCode]]&amp;": "&amp;Tbl_BalanceHistory[[#This Row],[Agency Name]]</f>
        <v>707: Central Virginia Training Center</v>
      </c>
      <c r="K3719" s="1">
        <v>2018</v>
      </c>
      <c r="L3719" s="3">
        <v>197</v>
      </c>
      <c r="M3719" s="3" t="s">
        <v>401</v>
      </c>
      <c r="N3719" s="2" t="str">
        <f>Tbl_BalanceHistory[[#This Row],[ProgramCode]]&amp;": "&amp;Tbl_BalanceHistory[[#This Row],[Program Name]]</f>
        <v>197: Instruction</v>
      </c>
      <c r="O3719" s="3" t="s">
        <v>886</v>
      </c>
      <c r="P3719" s="1" t="str">
        <f>IF(Tbl_BalanceHistory[[#This Row],[FundCode]]="0100","GF",IF(Tbl_BalanceHistory[[#This Row],[FundCode]]="01000","GF","Hi Ed / OCR"))</f>
        <v>GF</v>
      </c>
      <c r="Q3719" s="5">
        <v>1400000</v>
      </c>
      <c r="R3719" s="5">
        <v>1338604.52</v>
      </c>
      <c r="S3719" s="5">
        <v>61395</v>
      </c>
      <c r="T3719" s="5">
        <v>0</v>
      </c>
      <c r="U3719" s="3"/>
      <c r="V3719" s="5">
        <v>61395</v>
      </c>
      <c r="W3719" s="5">
        <v>0</v>
      </c>
      <c r="X3719" s="5"/>
      <c r="Y3719" s="5"/>
      <c r="Z3719" s="5">
        <f>Tbl_BalanceHistory[[#This Row],[Discretionary Recommended - Pre 2022]]+Tbl_BalanceHistory[[#This Row],[Discretionary Balance Recommended: Policy]]+Tbl_BalanceHistory[[#This Row],[Discretionary Balance Recommended: Commitments]]</f>
        <v>0</v>
      </c>
      <c r="AA3719" s="5">
        <f>Tbl_BalanceHistory[[#This Row],[Discretionary Balance]]-Tbl_BalanceHistory[[#This Row],[Discretionary Reappropriation]]</f>
        <v>61395</v>
      </c>
      <c r="AB3719" s="2"/>
      <c r="AC3719" s="2"/>
      <c r="AD3719" s="2"/>
      <c r="AE3719" s="2"/>
    </row>
    <row r="3720" spans="1:31" ht="45" x14ac:dyDescent="0.25">
      <c r="A3720" s="2" t="s">
        <v>2025</v>
      </c>
      <c r="B3720" s="3">
        <v>9</v>
      </c>
      <c r="C3720" s="3">
        <v>793</v>
      </c>
      <c r="D3720" s="3" t="s">
        <v>642</v>
      </c>
      <c r="E3720" s="3" t="str">
        <f>_xlfn.XLOOKUP(Tbl_BalanceHistory[[#This Row],[RespAgy]],Tbl_Agencies[Agy Code],Tbl_Agencies[Agy Sort])</f>
        <v>141000</v>
      </c>
      <c r="F3720" s="2" t="str">
        <f>Tbl_BalanceHistory[[#This Row],[RespAgy]]&amp;": "&amp;Tbl_BalanceHistory[[#This Row],[RespAgency]]</f>
        <v>793: Intellectual Disabilities Training Centers</v>
      </c>
      <c r="G3720" s="3">
        <v>707</v>
      </c>
      <c r="H3720" s="3" t="s">
        <v>1292</v>
      </c>
      <c r="I3720" s="3" t="str">
        <f>_xlfn.XLOOKUP(Tbl_BalanceHistory[[#This Row],[AgyCode]],Tbl_Agencies[Agy Code],Tbl_Agencies[Agy Sort])</f>
        <v/>
      </c>
      <c r="J3720" s="2" t="str">
        <f>Tbl_BalanceHistory[[#This Row],[AgyCode]]&amp;": "&amp;Tbl_BalanceHistory[[#This Row],[Agency Name]]</f>
        <v>707: Central Virginia Training Center</v>
      </c>
      <c r="K3720" s="1">
        <v>2019</v>
      </c>
      <c r="L3720" s="3">
        <v>197</v>
      </c>
      <c r="M3720" s="3" t="s">
        <v>401</v>
      </c>
      <c r="N3720" s="2" t="str">
        <f>Tbl_BalanceHistory[[#This Row],[ProgramCode]]&amp;": "&amp;Tbl_BalanceHistory[[#This Row],[Program Name]]</f>
        <v>197: Instruction</v>
      </c>
      <c r="O3720" s="3" t="s">
        <v>886</v>
      </c>
      <c r="P3720" s="1" t="str">
        <f>IF(Tbl_BalanceHistory[[#This Row],[FundCode]]="0100","GF",IF(Tbl_BalanceHistory[[#This Row],[FundCode]]="01000","GF","Hi Ed / OCR"))</f>
        <v>GF</v>
      </c>
      <c r="Q3720" s="5">
        <v>170000</v>
      </c>
      <c r="R3720" s="5">
        <v>168060.16</v>
      </c>
      <c r="S3720" s="5">
        <v>1939.84</v>
      </c>
      <c r="T3720" s="5">
        <v>0</v>
      </c>
      <c r="U3720" s="3"/>
      <c r="V3720" s="5">
        <v>1939.84</v>
      </c>
      <c r="W3720" s="5">
        <v>0</v>
      </c>
      <c r="X3720" s="5"/>
      <c r="Y3720" s="5"/>
      <c r="Z3720" s="5">
        <f>Tbl_BalanceHistory[[#This Row],[Discretionary Recommended - Pre 2022]]+Tbl_BalanceHistory[[#This Row],[Discretionary Balance Recommended: Policy]]+Tbl_BalanceHistory[[#This Row],[Discretionary Balance Recommended: Commitments]]</f>
        <v>0</v>
      </c>
      <c r="AA3720" s="5">
        <f>Tbl_BalanceHistory[[#This Row],[Discretionary Balance]]-Tbl_BalanceHistory[[#This Row],[Discretionary Reappropriation]]</f>
        <v>1939.84</v>
      </c>
      <c r="AB3720" s="2"/>
      <c r="AC3720" s="2"/>
      <c r="AD3720" s="2"/>
      <c r="AE3720" s="2"/>
    </row>
    <row r="3721" spans="1:31" ht="45" x14ac:dyDescent="0.25">
      <c r="A3721" s="2" t="s">
        <v>577</v>
      </c>
      <c r="B3721" s="3">
        <v>9</v>
      </c>
      <c r="C3721" s="3">
        <v>793</v>
      </c>
      <c r="D3721" s="3" t="s">
        <v>642</v>
      </c>
      <c r="E3721" s="3" t="str">
        <f>_xlfn.XLOOKUP(Tbl_BalanceHistory[[#This Row],[RespAgy]],Tbl_Agencies[Agy Code],Tbl_Agencies[Agy Sort])</f>
        <v>141000</v>
      </c>
      <c r="F3721" s="2" t="str">
        <f>Tbl_BalanceHistory[[#This Row],[RespAgy]]&amp;": "&amp;Tbl_BalanceHistory[[#This Row],[RespAgency]]</f>
        <v>793: Intellectual Disabilities Training Centers</v>
      </c>
      <c r="G3721" s="3">
        <v>707</v>
      </c>
      <c r="H3721" s="3" t="s">
        <v>1292</v>
      </c>
      <c r="I3721" s="3" t="str">
        <f>_xlfn.XLOOKUP(Tbl_BalanceHistory[[#This Row],[AgyCode]],Tbl_Agencies[Agy Code],Tbl_Agencies[Agy Sort])</f>
        <v/>
      </c>
      <c r="J3721" s="2" t="str">
        <f>Tbl_BalanceHistory[[#This Row],[AgyCode]]&amp;": "&amp;Tbl_BalanceHistory[[#This Row],[Agency Name]]</f>
        <v>707: Central Virginia Training Center</v>
      </c>
      <c r="K3721" s="1">
        <v>2020</v>
      </c>
      <c r="L3721" s="3">
        <v>197</v>
      </c>
      <c r="M3721" s="3" t="s">
        <v>401</v>
      </c>
      <c r="N3721" s="2" t="str">
        <f>Tbl_BalanceHistory[[#This Row],[ProgramCode]]&amp;": "&amp;Tbl_BalanceHistory[[#This Row],[Program Name]]</f>
        <v>197: Instruction</v>
      </c>
      <c r="O3721" s="3" t="s">
        <v>886</v>
      </c>
      <c r="P3721" s="1" t="str">
        <f>IF(Tbl_BalanceHistory[[#This Row],[FundCode]]="0100","GF",IF(Tbl_BalanceHistory[[#This Row],[FundCode]]="01000","GF","Hi Ed / OCR"))</f>
        <v>GF</v>
      </c>
      <c r="Q3721" s="5">
        <v>200000</v>
      </c>
      <c r="R3721" s="5">
        <v>200000</v>
      </c>
      <c r="S3721" s="5">
        <v>0</v>
      </c>
      <c r="T3721" s="5">
        <v>0</v>
      </c>
      <c r="U3721" s="3"/>
      <c r="V3721" s="5">
        <v>0</v>
      </c>
      <c r="W3721" s="5">
        <v>0</v>
      </c>
      <c r="X3721" s="5"/>
      <c r="Y3721" s="5"/>
      <c r="Z3721" s="5">
        <f>Tbl_BalanceHistory[[#This Row],[Discretionary Recommended - Pre 2022]]+Tbl_BalanceHistory[[#This Row],[Discretionary Balance Recommended: Policy]]+Tbl_BalanceHistory[[#This Row],[Discretionary Balance Recommended: Commitments]]</f>
        <v>0</v>
      </c>
      <c r="AA3721" s="5">
        <f>Tbl_BalanceHistory[[#This Row],[Discretionary Balance]]-Tbl_BalanceHistory[[#This Row],[Discretionary Reappropriation]]</f>
        <v>0</v>
      </c>
      <c r="AB3721" s="2"/>
      <c r="AC3721" s="2"/>
      <c r="AD3721" s="2"/>
      <c r="AE3721" s="2"/>
    </row>
    <row r="3722" spans="1:31" ht="45" x14ac:dyDescent="0.25">
      <c r="A3722" s="2" t="s">
        <v>2025</v>
      </c>
      <c r="B3722" s="3">
        <v>9</v>
      </c>
      <c r="C3722" s="3">
        <v>793</v>
      </c>
      <c r="D3722" s="3" t="s">
        <v>642</v>
      </c>
      <c r="E3722" s="3" t="str">
        <f>_xlfn.XLOOKUP(Tbl_BalanceHistory[[#This Row],[RespAgy]],Tbl_Agencies[Agy Code],Tbl_Agencies[Agy Sort])</f>
        <v>141000</v>
      </c>
      <c r="F3722" s="2" t="str">
        <f>Tbl_BalanceHistory[[#This Row],[RespAgy]]&amp;": "&amp;Tbl_BalanceHistory[[#This Row],[RespAgency]]</f>
        <v>793: Intellectual Disabilities Training Centers</v>
      </c>
      <c r="G3722" s="3">
        <v>707</v>
      </c>
      <c r="H3722" s="3" t="s">
        <v>1292</v>
      </c>
      <c r="I3722" s="3" t="str">
        <f>_xlfn.XLOOKUP(Tbl_BalanceHistory[[#This Row],[AgyCode]],Tbl_Agencies[Agy Code],Tbl_Agencies[Agy Sort])</f>
        <v/>
      </c>
      <c r="J3722" s="2" t="str">
        <f>Tbl_BalanceHistory[[#This Row],[AgyCode]]&amp;": "&amp;Tbl_BalanceHistory[[#This Row],[Agency Name]]</f>
        <v>707: Central Virginia Training Center</v>
      </c>
      <c r="K3722" s="1">
        <v>2014</v>
      </c>
      <c r="L3722" s="3">
        <v>421</v>
      </c>
      <c r="M3722" s="3" t="s">
        <v>637</v>
      </c>
      <c r="N3722" s="2" t="str">
        <f>Tbl_BalanceHistory[[#This Row],[ProgramCode]]&amp;": "&amp;Tbl_BalanceHistory[[#This Row],[Program Name]]</f>
        <v>421: Pharmacy Services</v>
      </c>
      <c r="O3722" s="3" t="s">
        <v>1730</v>
      </c>
      <c r="P3722" s="1" t="str">
        <f>IF(Tbl_BalanceHistory[[#This Row],[FundCode]]="0100","GF",IF(Tbl_BalanceHistory[[#This Row],[FundCode]]="01000","GF","Hi Ed / OCR"))</f>
        <v>GF</v>
      </c>
      <c r="Q3722" s="5">
        <v>200000</v>
      </c>
      <c r="R3722" s="5">
        <v>199999.24</v>
      </c>
      <c r="S3722" s="5">
        <v>0</v>
      </c>
      <c r="T3722" s="5">
        <v>0</v>
      </c>
      <c r="U3722" s="3"/>
      <c r="V3722" s="5">
        <v>0</v>
      </c>
      <c r="W3722" s="5">
        <v>0</v>
      </c>
      <c r="X3722" s="5"/>
      <c r="Y3722" s="5"/>
      <c r="Z3722" s="5">
        <f>Tbl_BalanceHistory[[#This Row],[Discretionary Recommended - Pre 2022]]+Tbl_BalanceHistory[[#This Row],[Discretionary Balance Recommended: Policy]]+Tbl_BalanceHistory[[#This Row],[Discretionary Balance Recommended: Commitments]]</f>
        <v>0</v>
      </c>
      <c r="AA3722" s="5">
        <f>Tbl_BalanceHistory[[#This Row],[Discretionary Balance]]-Tbl_BalanceHistory[[#This Row],[Discretionary Reappropriation]]</f>
        <v>0</v>
      </c>
      <c r="AB3722" s="2"/>
      <c r="AC3722" s="2"/>
      <c r="AD3722" s="2"/>
      <c r="AE3722" s="2"/>
    </row>
    <row r="3723" spans="1:31" ht="45" x14ac:dyDescent="0.25">
      <c r="A3723" s="2" t="s">
        <v>2025</v>
      </c>
      <c r="B3723" s="3">
        <v>9</v>
      </c>
      <c r="C3723" s="3">
        <v>793</v>
      </c>
      <c r="D3723" s="3" t="s">
        <v>642</v>
      </c>
      <c r="E3723" s="3" t="str">
        <f>_xlfn.XLOOKUP(Tbl_BalanceHistory[[#This Row],[RespAgy]],Tbl_Agencies[Agy Code],Tbl_Agencies[Agy Sort])</f>
        <v>141000</v>
      </c>
      <c r="F3723" s="2" t="str">
        <f>Tbl_BalanceHistory[[#This Row],[RespAgy]]&amp;": "&amp;Tbl_BalanceHistory[[#This Row],[RespAgency]]</f>
        <v>793: Intellectual Disabilities Training Centers</v>
      </c>
      <c r="G3723" s="3">
        <v>707</v>
      </c>
      <c r="H3723" s="3" t="s">
        <v>1292</v>
      </c>
      <c r="I3723" s="3" t="str">
        <f>_xlfn.XLOOKUP(Tbl_BalanceHistory[[#This Row],[AgyCode]],Tbl_Agencies[Agy Code],Tbl_Agencies[Agy Sort])</f>
        <v/>
      </c>
      <c r="J3723" s="2" t="str">
        <f>Tbl_BalanceHistory[[#This Row],[AgyCode]]&amp;": "&amp;Tbl_BalanceHistory[[#This Row],[Agency Name]]</f>
        <v>707: Central Virginia Training Center</v>
      </c>
      <c r="K3723" s="1">
        <v>2015</v>
      </c>
      <c r="L3723" s="3">
        <v>421</v>
      </c>
      <c r="M3723" s="3" t="s">
        <v>637</v>
      </c>
      <c r="N3723" s="2" t="str">
        <f>Tbl_BalanceHistory[[#This Row],[ProgramCode]]&amp;": "&amp;Tbl_BalanceHistory[[#This Row],[Program Name]]</f>
        <v>421: Pharmacy Services</v>
      </c>
      <c r="O3723" s="3" t="s">
        <v>1730</v>
      </c>
      <c r="P3723" s="1" t="str">
        <f>IF(Tbl_BalanceHistory[[#This Row],[FundCode]]="0100","GF",IF(Tbl_BalanceHistory[[#This Row],[FundCode]]="01000","GF","Hi Ed / OCR"))</f>
        <v>GF</v>
      </c>
      <c r="Q3723" s="5">
        <v>0</v>
      </c>
      <c r="R3723" s="5">
        <v>0</v>
      </c>
      <c r="S3723" s="5">
        <v>0</v>
      </c>
      <c r="T3723" s="5">
        <v>0</v>
      </c>
      <c r="U3723" s="3"/>
      <c r="V3723" s="5">
        <v>0</v>
      </c>
      <c r="W3723" s="5">
        <v>0</v>
      </c>
      <c r="X3723" s="5"/>
      <c r="Y3723" s="5"/>
      <c r="Z3723" s="5">
        <f>Tbl_BalanceHistory[[#This Row],[Discretionary Recommended - Pre 2022]]+Tbl_BalanceHistory[[#This Row],[Discretionary Balance Recommended: Policy]]+Tbl_BalanceHistory[[#This Row],[Discretionary Balance Recommended: Commitments]]</f>
        <v>0</v>
      </c>
      <c r="AA3723" s="5">
        <f>Tbl_BalanceHistory[[#This Row],[Discretionary Balance]]-Tbl_BalanceHistory[[#This Row],[Discretionary Reappropriation]]</f>
        <v>0</v>
      </c>
      <c r="AB3723" s="2"/>
      <c r="AC3723" s="2"/>
      <c r="AD3723" s="2"/>
      <c r="AE3723" s="2"/>
    </row>
    <row r="3724" spans="1:31" ht="45" x14ac:dyDescent="0.25">
      <c r="A3724" s="2" t="s">
        <v>2025</v>
      </c>
      <c r="B3724" s="3">
        <v>9</v>
      </c>
      <c r="C3724" s="3">
        <v>793</v>
      </c>
      <c r="D3724" s="3" t="s">
        <v>642</v>
      </c>
      <c r="E3724" s="3" t="str">
        <f>_xlfn.XLOOKUP(Tbl_BalanceHistory[[#This Row],[RespAgy]],Tbl_Agencies[Agy Code],Tbl_Agencies[Agy Sort])</f>
        <v>141000</v>
      </c>
      <c r="F3724" s="2" t="str">
        <f>Tbl_BalanceHistory[[#This Row],[RespAgy]]&amp;": "&amp;Tbl_BalanceHistory[[#This Row],[RespAgency]]</f>
        <v>793: Intellectual Disabilities Training Centers</v>
      </c>
      <c r="G3724" s="3">
        <v>707</v>
      </c>
      <c r="H3724" s="3" t="s">
        <v>1292</v>
      </c>
      <c r="I3724" s="3" t="str">
        <f>_xlfn.XLOOKUP(Tbl_BalanceHistory[[#This Row],[AgyCode]],Tbl_Agencies[Agy Code],Tbl_Agencies[Agy Sort])</f>
        <v/>
      </c>
      <c r="J3724" s="2" t="str">
        <f>Tbl_BalanceHistory[[#This Row],[AgyCode]]&amp;": "&amp;Tbl_BalanceHistory[[#This Row],[Agency Name]]</f>
        <v>707: Central Virginia Training Center</v>
      </c>
      <c r="K3724" s="1">
        <v>2014</v>
      </c>
      <c r="L3724" s="3">
        <v>430</v>
      </c>
      <c r="M3724" s="3" t="s">
        <v>454</v>
      </c>
      <c r="N3724" s="2" t="str">
        <f>Tbl_BalanceHistory[[#This Row],[ProgramCode]]&amp;": "&amp;Tbl_BalanceHistory[[#This Row],[Program Name]]</f>
        <v>430: State Health Services</v>
      </c>
      <c r="O3724" s="3" t="s">
        <v>1730</v>
      </c>
      <c r="P3724" s="1" t="str">
        <f>IF(Tbl_BalanceHistory[[#This Row],[FundCode]]="0100","GF",IF(Tbl_BalanceHistory[[#This Row],[FundCode]]="01000","GF","Hi Ed / OCR"))</f>
        <v>GF</v>
      </c>
      <c r="Q3724" s="5">
        <v>6374548</v>
      </c>
      <c r="R3724" s="5">
        <v>6369029.7300000004</v>
      </c>
      <c r="S3724" s="5">
        <v>5518</v>
      </c>
      <c r="T3724" s="5">
        <v>0</v>
      </c>
      <c r="U3724" s="3"/>
      <c r="V3724" s="5">
        <v>5518</v>
      </c>
      <c r="W3724" s="5">
        <v>0</v>
      </c>
      <c r="X3724" s="5"/>
      <c r="Y3724" s="5"/>
      <c r="Z3724" s="5">
        <f>Tbl_BalanceHistory[[#This Row],[Discretionary Recommended - Pre 2022]]+Tbl_BalanceHistory[[#This Row],[Discretionary Balance Recommended: Policy]]+Tbl_BalanceHistory[[#This Row],[Discretionary Balance Recommended: Commitments]]</f>
        <v>0</v>
      </c>
      <c r="AA3724" s="5">
        <f>Tbl_BalanceHistory[[#This Row],[Discretionary Balance]]-Tbl_BalanceHistory[[#This Row],[Discretionary Reappropriation]]</f>
        <v>5518</v>
      </c>
      <c r="AB3724" s="2"/>
      <c r="AC3724" s="2"/>
      <c r="AD3724" s="2"/>
      <c r="AE3724" s="2"/>
    </row>
    <row r="3725" spans="1:31" ht="45" x14ac:dyDescent="0.25">
      <c r="A3725" s="2" t="s">
        <v>2025</v>
      </c>
      <c r="B3725" s="3">
        <v>9</v>
      </c>
      <c r="C3725" s="3">
        <v>793</v>
      </c>
      <c r="D3725" s="3" t="s">
        <v>642</v>
      </c>
      <c r="E3725" s="3" t="str">
        <f>_xlfn.XLOOKUP(Tbl_BalanceHistory[[#This Row],[RespAgy]],Tbl_Agencies[Agy Code],Tbl_Agencies[Agy Sort])</f>
        <v>141000</v>
      </c>
      <c r="F3725" s="2" t="str">
        <f>Tbl_BalanceHistory[[#This Row],[RespAgy]]&amp;": "&amp;Tbl_BalanceHistory[[#This Row],[RespAgency]]</f>
        <v>793: Intellectual Disabilities Training Centers</v>
      </c>
      <c r="G3725" s="3">
        <v>707</v>
      </c>
      <c r="H3725" s="3" t="s">
        <v>1292</v>
      </c>
      <c r="I3725" s="3" t="str">
        <f>_xlfn.XLOOKUP(Tbl_BalanceHistory[[#This Row],[AgyCode]],Tbl_Agencies[Agy Code],Tbl_Agencies[Agy Sort])</f>
        <v/>
      </c>
      <c r="J3725" s="2" t="str">
        <f>Tbl_BalanceHistory[[#This Row],[AgyCode]]&amp;": "&amp;Tbl_BalanceHistory[[#This Row],[Agency Name]]</f>
        <v>707: Central Virginia Training Center</v>
      </c>
      <c r="K3725" s="1">
        <v>2015</v>
      </c>
      <c r="L3725" s="3">
        <v>430</v>
      </c>
      <c r="M3725" s="3" t="s">
        <v>454</v>
      </c>
      <c r="N3725" s="2" t="str">
        <f>Tbl_BalanceHistory[[#This Row],[ProgramCode]]&amp;": "&amp;Tbl_BalanceHistory[[#This Row],[Program Name]]</f>
        <v>430: State Health Services</v>
      </c>
      <c r="O3725" s="3" t="s">
        <v>1730</v>
      </c>
      <c r="P3725" s="1" t="str">
        <f>IF(Tbl_BalanceHistory[[#This Row],[FundCode]]="0100","GF",IF(Tbl_BalanceHistory[[#This Row],[FundCode]]="01000","GF","Hi Ed / OCR"))</f>
        <v>GF</v>
      </c>
      <c r="Q3725" s="5">
        <v>14625744</v>
      </c>
      <c r="R3725" s="5">
        <v>14618297</v>
      </c>
      <c r="S3725" s="5">
        <v>7446</v>
      </c>
      <c r="T3725" s="5">
        <v>0</v>
      </c>
      <c r="U3725" s="3"/>
      <c r="V3725" s="5">
        <v>7446</v>
      </c>
      <c r="W3725" s="5">
        <v>0</v>
      </c>
      <c r="X3725" s="5"/>
      <c r="Y3725" s="5"/>
      <c r="Z3725" s="5">
        <f>Tbl_BalanceHistory[[#This Row],[Discretionary Recommended - Pre 2022]]+Tbl_BalanceHistory[[#This Row],[Discretionary Balance Recommended: Policy]]+Tbl_BalanceHistory[[#This Row],[Discretionary Balance Recommended: Commitments]]</f>
        <v>0</v>
      </c>
      <c r="AA3725" s="5">
        <f>Tbl_BalanceHistory[[#This Row],[Discretionary Balance]]-Tbl_BalanceHistory[[#This Row],[Discretionary Reappropriation]]</f>
        <v>7446</v>
      </c>
      <c r="AB3725" s="2"/>
      <c r="AC3725" s="2"/>
      <c r="AD3725" s="2"/>
      <c r="AE3725" s="2"/>
    </row>
    <row r="3726" spans="1:31" ht="45" x14ac:dyDescent="0.25">
      <c r="A3726" s="2" t="s">
        <v>2025</v>
      </c>
      <c r="B3726" s="3">
        <v>9</v>
      </c>
      <c r="C3726" s="3">
        <v>793</v>
      </c>
      <c r="D3726" s="3" t="s">
        <v>642</v>
      </c>
      <c r="E3726" s="3" t="str">
        <f>_xlfn.XLOOKUP(Tbl_BalanceHistory[[#This Row],[RespAgy]],Tbl_Agencies[Agy Code],Tbl_Agencies[Agy Sort])</f>
        <v>141000</v>
      </c>
      <c r="F3726" s="2" t="str">
        <f>Tbl_BalanceHistory[[#This Row],[RespAgy]]&amp;": "&amp;Tbl_BalanceHistory[[#This Row],[RespAgency]]</f>
        <v>793: Intellectual Disabilities Training Centers</v>
      </c>
      <c r="G3726" s="3">
        <v>707</v>
      </c>
      <c r="H3726" s="3" t="s">
        <v>1292</v>
      </c>
      <c r="I3726" s="3" t="str">
        <f>_xlfn.XLOOKUP(Tbl_BalanceHistory[[#This Row],[AgyCode]],Tbl_Agencies[Agy Code],Tbl_Agencies[Agy Sort])</f>
        <v/>
      </c>
      <c r="J3726" s="2" t="str">
        <f>Tbl_BalanceHistory[[#This Row],[AgyCode]]&amp;": "&amp;Tbl_BalanceHistory[[#This Row],[Agency Name]]</f>
        <v>707: Central Virginia Training Center</v>
      </c>
      <c r="K3726" s="1">
        <v>2016</v>
      </c>
      <c r="L3726" s="3">
        <v>430</v>
      </c>
      <c r="M3726" s="3" t="s">
        <v>454</v>
      </c>
      <c r="N3726" s="2" t="str">
        <f>Tbl_BalanceHistory[[#This Row],[ProgramCode]]&amp;": "&amp;Tbl_BalanceHistory[[#This Row],[Program Name]]</f>
        <v>430: State Health Services</v>
      </c>
      <c r="O3726" s="3" t="s">
        <v>1730</v>
      </c>
      <c r="P3726" s="1" t="str">
        <f>IF(Tbl_BalanceHistory[[#This Row],[FundCode]]="0100","GF",IF(Tbl_BalanceHistory[[#This Row],[FundCode]]="01000","GF","Hi Ed / OCR"))</f>
        <v>GF</v>
      </c>
      <c r="Q3726" s="5">
        <v>2801266</v>
      </c>
      <c r="R3726" s="5">
        <v>1536819.97</v>
      </c>
      <c r="S3726" s="5">
        <v>1264446</v>
      </c>
      <c r="T3726" s="5">
        <v>0</v>
      </c>
      <c r="U3726" s="3"/>
      <c r="V3726" s="5">
        <v>1264446</v>
      </c>
      <c r="W3726" s="5">
        <v>0</v>
      </c>
      <c r="X3726" s="5"/>
      <c r="Y3726" s="5"/>
      <c r="Z3726" s="5">
        <f>Tbl_BalanceHistory[[#This Row],[Discretionary Recommended - Pre 2022]]+Tbl_BalanceHistory[[#This Row],[Discretionary Balance Recommended: Policy]]+Tbl_BalanceHistory[[#This Row],[Discretionary Balance Recommended: Commitments]]</f>
        <v>0</v>
      </c>
      <c r="AA3726" s="5">
        <f>Tbl_BalanceHistory[[#This Row],[Discretionary Balance]]-Tbl_BalanceHistory[[#This Row],[Discretionary Reappropriation]]</f>
        <v>1264446</v>
      </c>
      <c r="AB3726" s="2"/>
      <c r="AC3726" s="2"/>
      <c r="AD3726" s="2"/>
      <c r="AE3726" s="2"/>
    </row>
    <row r="3727" spans="1:31" ht="45" x14ac:dyDescent="0.25">
      <c r="A3727" s="2" t="s">
        <v>2025</v>
      </c>
      <c r="B3727" s="3">
        <v>9</v>
      </c>
      <c r="C3727" s="3">
        <v>793</v>
      </c>
      <c r="D3727" s="3" t="s">
        <v>642</v>
      </c>
      <c r="E3727" s="3" t="str">
        <f>_xlfn.XLOOKUP(Tbl_BalanceHistory[[#This Row],[RespAgy]],Tbl_Agencies[Agy Code],Tbl_Agencies[Agy Sort])</f>
        <v>141000</v>
      </c>
      <c r="F3727" s="2" t="str">
        <f>Tbl_BalanceHistory[[#This Row],[RespAgy]]&amp;": "&amp;Tbl_BalanceHistory[[#This Row],[RespAgency]]</f>
        <v>793: Intellectual Disabilities Training Centers</v>
      </c>
      <c r="G3727" s="3">
        <v>707</v>
      </c>
      <c r="H3727" s="3" t="s">
        <v>1292</v>
      </c>
      <c r="I3727" s="3" t="str">
        <f>_xlfn.XLOOKUP(Tbl_BalanceHistory[[#This Row],[AgyCode]],Tbl_Agencies[Agy Code],Tbl_Agencies[Agy Sort])</f>
        <v/>
      </c>
      <c r="J3727" s="2" t="str">
        <f>Tbl_BalanceHistory[[#This Row],[AgyCode]]&amp;": "&amp;Tbl_BalanceHistory[[#This Row],[Agency Name]]</f>
        <v>707: Central Virginia Training Center</v>
      </c>
      <c r="K3727" s="1">
        <v>2017</v>
      </c>
      <c r="L3727" s="3">
        <v>430</v>
      </c>
      <c r="M3727" s="3" t="s">
        <v>454</v>
      </c>
      <c r="N3727" s="2" t="str">
        <f>Tbl_BalanceHistory[[#This Row],[ProgramCode]]&amp;": "&amp;Tbl_BalanceHistory[[#This Row],[Program Name]]</f>
        <v>430: State Health Services</v>
      </c>
      <c r="O3727" s="3" t="s">
        <v>886</v>
      </c>
      <c r="P3727" s="1" t="str">
        <f>IF(Tbl_BalanceHistory[[#This Row],[FundCode]]="0100","GF",IF(Tbl_BalanceHistory[[#This Row],[FundCode]]="01000","GF","Hi Ed / OCR"))</f>
        <v>GF</v>
      </c>
      <c r="Q3727" s="5">
        <v>12030585.029999999</v>
      </c>
      <c r="R3727" s="5">
        <v>12026183.220000001</v>
      </c>
      <c r="S3727" s="5">
        <v>4401</v>
      </c>
      <c r="T3727" s="5">
        <v>0</v>
      </c>
      <c r="U3727" s="3"/>
      <c r="V3727" s="5">
        <v>4401</v>
      </c>
      <c r="W3727" s="5">
        <v>0</v>
      </c>
      <c r="X3727" s="5"/>
      <c r="Y3727" s="5"/>
      <c r="Z3727" s="5">
        <f>Tbl_BalanceHistory[[#This Row],[Discretionary Recommended - Pre 2022]]+Tbl_BalanceHistory[[#This Row],[Discretionary Balance Recommended: Policy]]+Tbl_BalanceHistory[[#This Row],[Discretionary Balance Recommended: Commitments]]</f>
        <v>0</v>
      </c>
      <c r="AA3727" s="5">
        <f>Tbl_BalanceHistory[[#This Row],[Discretionary Balance]]-Tbl_BalanceHistory[[#This Row],[Discretionary Reappropriation]]</f>
        <v>4401</v>
      </c>
      <c r="AB3727" s="2"/>
      <c r="AC3727" s="2"/>
      <c r="AD3727" s="2"/>
      <c r="AE3727" s="2"/>
    </row>
    <row r="3728" spans="1:31" ht="45" x14ac:dyDescent="0.25">
      <c r="A3728" s="2" t="s">
        <v>2025</v>
      </c>
      <c r="B3728" s="3">
        <v>9</v>
      </c>
      <c r="C3728" s="3">
        <v>793</v>
      </c>
      <c r="D3728" s="3" t="s">
        <v>642</v>
      </c>
      <c r="E3728" s="3" t="str">
        <f>_xlfn.XLOOKUP(Tbl_BalanceHistory[[#This Row],[RespAgy]],Tbl_Agencies[Agy Code],Tbl_Agencies[Agy Sort])</f>
        <v>141000</v>
      </c>
      <c r="F3728" s="2" t="str">
        <f>Tbl_BalanceHistory[[#This Row],[RespAgy]]&amp;": "&amp;Tbl_BalanceHistory[[#This Row],[RespAgency]]</f>
        <v>793: Intellectual Disabilities Training Centers</v>
      </c>
      <c r="G3728" s="3">
        <v>707</v>
      </c>
      <c r="H3728" s="3" t="s">
        <v>1292</v>
      </c>
      <c r="I3728" s="3" t="str">
        <f>_xlfn.XLOOKUP(Tbl_BalanceHistory[[#This Row],[AgyCode]],Tbl_Agencies[Agy Code],Tbl_Agencies[Agy Sort])</f>
        <v/>
      </c>
      <c r="J3728" s="2" t="str">
        <f>Tbl_BalanceHistory[[#This Row],[AgyCode]]&amp;": "&amp;Tbl_BalanceHistory[[#This Row],[Agency Name]]</f>
        <v>707: Central Virginia Training Center</v>
      </c>
      <c r="K3728" s="1">
        <v>2018</v>
      </c>
      <c r="L3728" s="3">
        <v>430</v>
      </c>
      <c r="M3728" s="3" t="s">
        <v>454</v>
      </c>
      <c r="N3728" s="2" t="str">
        <f>Tbl_BalanceHistory[[#This Row],[ProgramCode]]&amp;": "&amp;Tbl_BalanceHistory[[#This Row],[Program Name]]</f>
        <v>430: State Health Services</v>
      </c>
      <c r="O3728" s="3" t="s">
        <v>886</v>
      </c>
      <c r="P3728" s="1" t="str">
        <f>IF(Tbl_BalanceHistory[[#This Row],[FundCode]]="0100","GF",IF(Tbl_BalanceHistory[[#This Row],[FundCode]]="01000","GF","Hi Ed / OCR"))</f>
        <v>GF</v>
      </c>
      <c r="Q3728" s="5">
        <v>13588083</v>
      </c>
      <c r="R3728" s="5">
        <v>13587943.08</v>
      </c>
      <c r="S3728" s="5">
        <v>139</v>
      </c>
      <c r="T3728" s="5">
        <v>0</v>
      </c>
      <c r="U3728" s="3"/>
      <c r="V3728" s="5">
        <v>139</v>
      </c>
      <c r="W3728" s="5">
        <v>0</v>
      </c>
      <c r="X3728" s="5"/>
      <c r="Y3728" s="5"/>
      <c r="Z3728" s="5">
        <f>Tbl_BalanceHistory[[#This Row],[Discretionary Recommended - Pre 2022]]+Tbl_BalanceHistory[[#This Row],[Discretionary Balance Recommended: Policy]]+Tbl_BalanceHistory[[#This Row],[Discretionary Balance Recommended: Commitments]]</f>
        <v>0</v>
      </c>
      <c r="AA3728" s="5">
        <f>Tbl_BalanceHistory[[#This Row],[Discretionary Balance]]-Tbl_BalanceHistory[[#This Row],[Discretionary Reappropriation]]</f>
        <v>139</v>
      </c>
      <c r="AB3728" s="2"/>
      <c r="AC3728" s="2"/>
      <c r="AD3728" s="2"/>
      <c r="AE3728" s="2"/>
    </row>
    <row r="3729" spans="1:31" ht="45" x14ac:dyDescent="0.25">
      <c r="A3729" s="2" t="s">
        <v>2025</v>
      </c>
      <c r="B3729" s="3">
        <v>9</v>
      </c>
      <c r="C3729" s="3">
        <v>793</v>
      </c>
      <c r="D3729" s="3" t="s">
        <v>642</v>
      </c>
      <c r="E3729" s="3" t="str">
        <f>_xlfn.XLOOKUP(Tbl_BalanceHistory[[#This Row],[RespAgy]],Tbl_Agencies[Agy Code],Tbl_Agencies[Agy Sort])</f>
        <v>141000</v>
      </c>
      <c r="F3729" s="2" t="str">
        <f>Tbl_BalanceHistory[[#This Row],[RespAgy]]&amp;": "&amp;Tbl_BalanceHistory[[#This Row],[RespAgency]]</f>
        <v>793: Intellectual Disabilities Training Centers</v>
      </c>
      <c r="G3729" s="3">
        <v>707</v>
      </c>
      <c r="H3729" s="3" t="s">
        <v>1292</v>
      </c>
      <c r="I3729" s="3" t="str">
        <f>_xlfn.XLOOKUP(Tbl_BalanceHistory[[#This Row],[AgyCode]],Tbl_Agencies[Agy Code],Tbl_Agencies[Agy Sort])</f>
        <v/>
      </c>
      <c r="J3729" s="2" t="str">
        <f>Tbl_BalanceHistory[[#This Row],[AgyCode]]&amp;": "&amp;Tbl_BalanceHistory[[#This Row],[Agency Name]]</f>
        <v>707: Central Virginia Training Center</v>
      </c>
      <c r="K3729" s="1">
        <v>2019</v>
      </c>
      <c r="L3729" s="3">
        <v>430</v>
      </c>
      <c r="M3729" s="3" t="s">
        <v>454</v>
      </c>
      <c r="N3729" s="2" t="str">
        <f>Tbl_BalanceHistory[[#This Row],[ProgramCode]]&amp;": "&amp;Tbl_BalanceHistory[[#This Row],[Program Name]]</f>
        <v>430: State Health Services</v>
      </c>
      <c r="O3729" s="3" t="s">
        <v>886</v>
      </c>
      <c r="P3729" s="1" t="str">
        <f>IF(Tbl_BalanceHistory[[#This Row],[FundCode]]="0100","GF",IF(Tbl_BalanceHistory[[#This Row],[FundCode]]="01000","GF","Hi Ed / OCR"))</f>
        <v>GF</v>
      </c>
      <c r="Q3729" s="5">
        <v>9751827</v>
      </c>
      <c r="R3729" s="5">
        <v>9746385.9900000002</v>
      </c>
      <c r="S3729" s="5">
        <v>5441.01</v>
      </c>
      <c r="T3729" s="5">
        <v>0</v>
      </c>
      <c r="U3729" s="3"/>
      <c r="V3729" s="5">
        <v>5441.01</v>
      </c>
      <c r="W3729" s="5">
        <v>0</v>
      </c>
      <c r="X3729" s="5"/>
      <c r="Y3729" s="5"/>
      <c r="Z3729" s="5">
        <f>Tbl_BalanceHistory[[#This Row],[Discretionary Recommended - Pre 2022]]+Tbl_BalanceHistory[[#This Row],[Discretionary Balance Recommended: Policy]]+Tbl_BalanceHistory[[#This Row],[Discretionary Balance Recommended: Commitments]]</f>
        <v>0</v>
      </c>
      <c r="AA3729" s="5">
        <f>Tbl_BalanceHistory[[#This Row],[Discretionary Balance]]-Tbl_BalanceHistory[[#This Row],[Discretionary Reappropriation]]</f>
        <v>5441.01</v>
      </c>
      <c r="AB3729" s="2"/>
      <c r="AC3729" s="2"/>
      <c r="AD3729" s="2"/>
      <c r="AE3729" s="2"/>
    </row>
    <row r="3730" spans="1:31" ht="45" x14ac:dyDescent="0.25">
      <c r="A3730" s="2" t="s">
        <v>577</v>
      </c>
      <c r="B3730" s="3">
        <v>9</v>
      </c>
      <c r="C3730" s="3">
        <v>793</v>
      </c>
      <c r="D3730" s="3" t="s">
        <v>642</v>
      </c>
      <c r="E3730" s="3" t="str">
        <f>_xlfn.XLOOKUP(Tbl_BalanceHistory[[#This Row],[RespAgy]],Tbl_Agencies[Agy Code],Tbl_Agencies[Agy Sort])</f>
        <v>141000</v>
      </c>
      <c r="F3730" s="2" t="str">
        <f>Tbl_BalanceHistory[[#This Row],[RespAgy]]&amp;": "&amp;Tbl_BalanceHistory[[#This Row],[RespAgency]]</f>
        <v>793: Intellectual Disabilities Training Centers</v>
      </c>
      <c r="G3730" s="3">
        <v>707</v>
      </c>
      <c r="H3730" s="3" t="s">
        <v>1292</v>
      </c>
      <c r="I3730" s="3" t="str">
        <f>_xlfn.XLOOKUP(Tbl_BalanceHistory[[#This Row],[AgyCode]],Tbl_Agencies[Agy Code],Tbl_Agencies[Agy Sort])</f>
        <v/>
      </c>
      <c r="J3730" s="2" t="str">
        <f>Tbl_BalanceHistory[[#This Row],[AgyCode]]&amp;": "&amp;Tbl_BalanceHistory[[#This Row],[Agency Name]]</f>
        <v>707: Central Virginia Training Center</v>
      </c>
      <c r="K3730" s="1">
        <v>2020</v>
      </c>
      <c r="L3730" s="3">
        <v>430</v>
      </c>
      <c r="M3730" s="3" t="s">
        <v>454</v>
      </c>
      <c r="N3730" s="2" t="str">
        <f>Tbl_BalanceHistory[[#This Row],[ProgramCode]]&amp;": "&amp;Tbl_BalanceHistory[[#This Row],[Program Name]]</f>
        <v>430: State Health Services</v>
      </c>
      <c r="O3730" s="3" t="s">
        <v>886</v>
      </c>
      <c r="P3730" s="1" t="str">
        <f>IF(Tbl_BalanceHistory[[#This Row],[FundCode]]="0100","GF",IF(Tbl_BalanceHistory[[#This Row],[FundCode]]="01000","GF","Hi Ed / OCR"))</f>
        <v>GF</v>
      </c>
      <c r="Q3730" s="5">
        <v>7934374</v>
      </c>
      <c r="R3730" s="5">
        <v>7912313.4400000004</v>
      </c>
      <c r="S3730" s="5">
        <v>22060.560000000001</v>
      </c>
      <c r="T3730" s="5">
        <v>0</v>
      </c>
      <c r="U3730" s="3"/>
      <c r="V3730" s="5">
        <v>22060.560000000001</v>
      </c>
      <c r="W3730" s="5">
        <v>0</v>
      </c>
      <c r="X3730" s="5"/>
      <c r="Y3730" s="5"/>
      <c r="Z3730" s="5">
        <f>Tbl_BalanceHistory[[#This Row],[Discretionary Recommended - Pre 2022]]+Tbl_BalanceHistory[[#This Row],[Discretionary Balance Recommended: Policy]]+Tbl_BalanceHistory[[#This Row],[Discretionary Balance Recommended: Commitments]]</f>
        <v>0</v>
      </c>
      <c r="AA3730" s="5">
        <f>Tbl_BalanceHistory[[#This Row],[Discretionary Balance]]-Tbl_BalanceHistory[[#This Row],[Discretionary Reappropriation]]</f>
        <v>22060.560000000001</v>
      </c>
      <c r="AB3730" s="2"/>
      <c r="AC3730" s="2"/>
      <c r="AD3730" s="2"/>
      <c r="AE3730" s="2"/>
    </row>
    <row r="3731" spans="1:31" ht="45" x14ac:dyDescent="0.25">
      <c r="A3731" s="2" t="s">
        <v>577</v>
      </c>
      <c r="B3731" s="3">
        <v>9</v>
      </c>
      <c r="C3731" s="3">
        <v>793</v>
      </c>
      <c r="D3731" s="3" t="s">
        <v>642</v>
      </c>
      <c r="E3731" s="3" t="str">
        <f>_xlfn.XLOOKUP(Tbl_BalanceHistory[[#This Row],[RespAgy]],Tbl_Agencies[Agy Code],Tbl_Agencies[Agy Sort])</f>
        <v>141000</v>
      </c>
      <c r="F3731" s="2" t="str">
        <f>Tbl_BalanceHistory[[#This Row],[RespAgy]]&amp;": "&amp;Tbl_BalanceHistory[[#This Row],[RespAgency]]</f>
        <v>793: Intellectual Disabilities Training Centers</v>
      </c>
      <c r="G3731" s="3">
        <v>707</v>
      </c>
      <c r="H3731" s="3" t="s">
        <v>1292</v>
      </c>
      <c r="I3731" s="3" t="str">
        <f>_xlfn.XLOOKUP(Tbl_BalanceHistory[[#This Row],[AgyCode]],Tbl_Agencies[Agy Code],Tbl_Agencies[Agy Sort])</f>
        <v/>
      </c>
      <c r="J3731" s="2" t="str">
        <f>Tbl_BalanceHistory[[#This Row],[AgyCode]]&amp;": "&amp;Tbl_BalanceHistory[[#This Row],[Agency Name]]</f>
        <v>707: Central Virginia Training Center</v>
      </c>
      <c r="K3731" s="1">
        <v>2021</v>
      </c>
      <c r="L3731" s="3">
        <v>430</v>
      </c>
      <c r="M3731" s="3" t="s">
        <v>454</v>
      </c>
      <c r="N3731" s="2" t="str">
        <f>Tbl_BalanceHistory[[#This Row],[ProgramCode]]&amp;": "&amp;Tbl_BalanceHistory[[#This Row],[Program Name]]</f>
        <v>430: State Health Services</v>
      </c>
      <c r="O3731" s="3" t="s">
        <v>886</v>
      </c>
      <c r="P3731" s="1" t="str">
        <f>IF(Tbl_BalanceHistory[[#This Row],[FundCode]]="0100","GF",IF(Tbl_BalanceHistory[[#This Row],[FundCode]]="01000","GF","Hi Ed / OCR"))</f>
        <v>GF</v>
      </c>
      <c r="Q3731" s="5">
        <v>2000000</v>
      </c>
      <c r="R3731" s="5">
        <v>2000000</v>
      </c>
      <c r="S3731" s="5">
        <v>0</v>
      </c>
      <c r="T3731" s="5">
        <v>0</v>
      </c>
      <c r="U3731" s="3"/>
      <c r="V3731" s="5">
        <v>0</v>
      </c>
      <c r="W3731" s="5">
        <v>0</v>
      </c>
      <c r="X3731" s="5"/>
      <c r="Y3731" s="5"/>
      <c r="Z3731" s="5">
        <f>Tbl_BalanceHistory[[#This Row],[Discretionary Recommended - Pre 2022]]+Tbl_BalanceHistory[[#This Row],[Discretionary Balance Recommended: Policy]]+Tbl_BalanceHistory[[#This Row],[Discretionary Balance Recommended: Commitments]]</f>
        <v>0</v>
      </c>
      <c r="AA3731" s="5">
        <f>Tbl_BalanceHistory[[#This Row],[Discretionary Balance]]-Tbl_BalanceHistory[[#This Row],[Discretionary Reappropriation]]</f>
        <v>0</v>
      </c>
      <c r="AB3731" s="2"/>
      <c r="AC3731" s="2"/>
      <c r="AD3731" s="2"/>
      <c r="AE3731" s="2"/>
    </row>
    <row r="3732" spans="1:31" ht="45" x14ac:dyDescent="0.25">
      <c r="A3732" s="2" t="s">
        <v>2025</v>
      </c>
      <c r="B3732" s="3">
        <v>9</v>
      </c>
      <c r="C3732" s="3">
        <v>793</v>
      </c>
      <c r="D3732" s="3" t="s">
        <v>642</v>
      </c>
      <c r="E3732" s="3" t="str">
        <f>_xlfn.XLOOKUP(Tbl_BalanceHistory[[#This Row],[RespAgy]],Tbl_Agencies[Agy Code],Tbl_Agencies[Agy Sort])</f>
        <v>141000</v>
      </c>
      <c r="F3732" s="2" t="str">
        <f>Tbl_BalanceHistory[[#This Row],[RespAgy]]&amp;": "&amp;Tbl_BalanceHistory[[#This Row],[RespAgency]]</f>
        <v>793: Intellectual Disabilities Training Centers</v>
      </c>
      <c r="G3732" s="3">
        <v>707</v>
      </c>
      <c r="H3732" s="3" t="s">
        <v>1292</v>
      </c>
      <c r="I3732" s="3" t="str">
        <f>_xlfn.XLOOKUP(Tbl_BalanceHistory[[#This Row],[AgyCode]],Tbl_Agencies[Agy Code],Tbl_Agencies[Agy Sort])</f>
        <v/>
      </c>
      <c r="J3732" s="2" t="str">
        <f>Tbl_BalanceHistory[[#This Row],[AgyCode]]&amp;": "&amp;Tbl_BalanceHistory[[#This Row],[Agency Name]]</f>
        <v>707: Central Virginia Training Center</v>
      </c>
      <c r="K3732" s="1">
        <v>2014</v>
      </c>
      <c r="L3732" s="3">
        <v>498</v>
      </c>
      <c r="M3732" s="3" t="s">
        <v>639</v>
      </c>
      <c r="N3732" s="2" t="str">
        <f>Tbl_BalanceHistory[[#This Row],[ProgramCode]]&amp;": "&amp;Tbl_BalanceHistory[[#This Row],[Program Name]]</f>
        <v>498: Facility Administrative and Support Services</v>
      </c>
      <c r="O3732" s="3" t="s">
        <v>1730</v>
      </c>
      <c r="P3732" s="1" t="str">
        <f>IF(Tbl_BalanceHistory[[#This Row],[FundCode]]="0100","GF",IF(Tbl_BalanceHistory[[#This Row],[FundCode]]="01000","GF","Hi Ed / OCR"))</f>
        <v>GF</v>
      </c>
      <c r="Q3732" s="5">
        <v>2730371</v>
      </c>
      <c r="R3732" s="5">
        <v>2717673.5</v>
      </c>
      <c r="S3732" s="5">
        <v>12697</v>
      </c>
      <c r="T3732" s="5">
        <v>0</v>
      </c>
      <c r="U3732" s="3"/>
      <c r="V3732" s="5">
        <v>12697</v>
      </c>
      <c r="W3732" s="5">
        <v>0</v>
      </c>
      <c r="X3732" s="5"/>
      <c r="Y3732" s="5"/>
      <c r="Z3732" s="5">
        <f>Tbl_BalanceHistory[[#This Row],[Discretionary Recommended - Pre 2022]]+Tbl_BalanceHistory[[#This Row],[Discretionary Balance Recommended: Policy]]+Tbl_BalanceHistory[[#This Row],[Discretionary Balance Recommended: Commitments]]</f>
        <v>0</v>
      </c>
      <c r="AA3732" s="5">
        <f>Tbl_BalanceHistory[[#This Row],[Discretionary Balance]]-Tbl_BalanceHistory[[#This Row],[Discretionary Reappropriation]]</f>
        <v>12697</v>
      </c>
      <c r="AB3732" s="2"/>
      <c r="AC3732" s="2"/>
      <c r="AD3732" s="2"/>
      <c r="AE3732" s="2"/>
    </row>
    <row r="3733" spans="1:31" ht="45" x14ac:dyDescent="0.25">
      <c r="A3733" s="2" t="s">
        <v>2025</v>
      </c>
      <c r="B3733" s="3">
        <v>9</v>
      </c>
      <c r="C3733" s="3">
        <v>793</v>
      </c>
      <c r="D3733" s="3" t="s">
        <v>642</v>
      </c>
      <c r="E3733" s="3" t="str">
        <f>_xlfn.XLOOKUP(Tbl_BalanceHistory[[#This Row],[RespAgy]],Tbl_Agencies[Agy Code],Tbl_Agencies[Agy Sort])</f>
        <v>141000</v>
      </c>
      <c r="F3733" s="2" t="str">
        <f>Tbl_BalanceHistory[[#This Row],[RespAgy]]&amp;": "&amp;Tbl_BalanceHistory[[#This Row],[RespAgency]]</f>
        <v>793: Intellectual Disabilities Training Centers</v>
      </c>
      <c r="G3733" s="3">
        <v>707</v>
      </c>
      <c r="H3733" s="3" t="s">
        <v>1292</v>
      </c>
      <c r="I3733" s="3" t="str">
        <f>_xlfn.XLOOKUP(Tbl_BalanceHistory[[#This Row],[AgyCode]],Tbl_Agencies[Agy Code],Tbl_Agencies[Agy Sort])</f>
        <v/>
      </c>
      <c r="J3733" s="2" t="str">
        <f>Tbl_BalanceHistory[[#This Row],[AgyCode]]&amp;": "&amp;Tbl_BalanceHistory[[#This Row],[Agency Name]]</f>
        <v>707: Central Virginia Training Center</v>
      </c>
      <c r="K3733" s="1">
        <v>2015</v>
      </c>
      <c r="L3733" s="3">
        <v>498</v>
      </c>
      <c r="M3733" s="3" t="s">
        <v>639</v>
      </c>
      <c r="N3733" s="2" t="str">
        <f>Tbl_BalanceHistory[[#This Row],[ProgramCode]]&amp;": "&amp;Tbl_BalanceHistory[[#This Row],[Program Name]]</f>
        <v>498: Facility Administrative and Support Services</v>
      </c>
      <c r="O3733" s="3" t="s">
        <v>1730</v>
      </c>
      <c r="P3733" s="1" t="str">
        <f>IF(Tbl_BalanceHistory[[#This Row],[FundCode]]="0100","GF",IF(Tbl_BalanceHistory[[#This Row],[FundCode]]="01000","GF","Hi Ed / OCR"))</f>
        <v>GF</v>
      </c>
      <c r="Q3733" s="5">
        <v>1730371</v>
      </c>
      <c r="R3733" s="5">
        <v>1717171</v>
      </c>
      <c r="S3733" s="5">
        <v>13200</v>
      </c>
      <c r="T3733" s="5">
        <v>0</v>
      </c>
      <c r="U3733" s="3"/>
      <c r="V3733" s="5">
        <v>13200</v>
      </c>
      <c r="W3733" s="5">
        <v>0</v>
      </c>
      <c r="X3733" s="5"/>
      <c r="Y3733" s="5"/>
      <c r="Z3733" s="5">
        <f>Tbl_BalanceHistory[[#This Row],[Discretionary Recommended - Pre 2022]]+Tbl_BalanceHistory[[#This Row],[Discretionary Balance Recommended: Policy]]+Tbl_BalanceHistory[[#This Row],[Discretionary Balance Recommended: Commitments]]</f>
        <v>0</v>
      </c>
      <c r="AA3733" s="5">
        <f>Tbl_BalanceHistory[[#This Row],[Discretionary Balance]]-Tbl_BalanceHistory[[#This Row],[Discretionary Reappropriation]]</f>
        <v>13200</v>
      </c>
      <c r="AB3733" s="2"/>
      <c r="AC3733" s="2"/>
      <c r="AD3733" s="2"/>
      <c r="AE3733" s="2"/>
    </row>
    <row r="3734" spans="1:31" ht="45" x14ac:dyDescent="0.25">
      <c r="A3734" s="2" t="s">
        <v>2025</v>
      </c>
      <c r="B3734" s="3">
        <v>9</v>
      </c>
      <c r="C3734" s="3">
        <v>793</v>
      </c>
      <c r="D3734" s="3" t="s">
        <v>642</v>
      </c>
      <c r="E3734" s="3" t="str">
        <f>_xlfn.XLOOKUP(Tbl_BalanceHistory[[#This Row],[RespAgy]],Tbl_Agencies[Agy Code],Tbl_Agencies[Agy Sort])</f>
        <v>141000</v>
      </c>
      <c r="F3734" s="2" t="str">
        <f>Tbl_BalanceHistory[[#This Row],[RespAgy]]&amp;": "&amp;Tbl_BalanceHistory[[#This Row],[RespAgency]]</f>
        <v>793: Intellectual Disabilities Training Centers</v>
      </c>
      <c r="G3734" s="3">
        <v>707</v>
      </c>
      <c r="H3734" s="3" t="s">
        <v>1292</v>
      </c>
      <c r="I3734" s="3" t="str">
        <f>_xlfn.XLOOKUP(Tbl_BalanceHistory[[#This Row],[AgyCode]],Tbl_Agencies[Agy Code],Tbl_Agencies[Agy Sort])</f>
        <v/>
      </c>
      <c r="J3734" s="2" t="str">
        <f>Tbl_BalanceHistory[[#This Row],[AgyCode]]&amp;": "&amp;Tbl_BalanceHistory[[#This Row],[Agency Name]]</f>
        <v>707: Central Virginia Training Center</v>
      </c>
      <c r="K3734" s="1">
        <v>2016</v>
      </c>
      <c r="L3734" s="3">
        <v>498</v>
      </c>
      <c r="M3734" s="3" t="s">
        <v>639</v>
      </c>
      <c r="N3734" s="2" t="str">
        <f>Tbl_BalanceHistory[[#This Row],[ProgramCode]]&amp;": "&amp;Tbl_BalanceHistory[[#This Row],[Program Name]]</f>
        <v>498: Facility Administrative and Support Services</v>
      </c>
      <c r="O3734" s="3" t="s">
        <v>1730</v>
      </c>
      <c r="P3734" s="1" t="str">
        <f>IF(Tbl_BalanceHistory[[#This Row],[FundCode]]="0100","GF",IF(Tbl_BalanceHistory[[#This Row],[FundCode]]="01000","GF","Hi Ed / OCR"))</f>
        <v>GF</v>
      </c>
      <c r="Q3734" s="5">
        <v>0</v>
      </c>
      <c r="R3734" s="5">
        <v>0</v>
      </c>
      <c r="S3734" s="5">
        <v>0</v>
      </c>
      <c r="T3734" s="5">
        <v>0</v>
      </c>
      <c r="U3734" s="3"/>
      <c r="V3734" s="5">
        <v>0</v>
      </c>
      <c r="W3734" s="5">
        <v>0</v>
      </c>
      <c r="X3734" s="5"/>
      <c r="Y3734" s="5"/>
      <c r="Z3734" s="5">
        <f>Tbl_BalanceHistory[[#This Row],[Discretionary Recommended - Pre 2022]]+Tbl_BalanceHistory[[#This Row],[Discretionary Balance Recommended: Policy]]+Tbl_BalanceHistory[[#This Row],[Discretionary Balance Recommended: Commitments]]</f>
        <v>0</v>
      </c>
      <c r="AA3734" s="5">
        <f>Tbl_BalanceHistory[[#This Row],[Discretionary Balance]]-Tbl_BalanceHistory[[#This Row],[Discretionary Reappropriation]]</f>
        <v>0</v>
      </c>
      <c r="AB3734" s="2"/>
      <c r="AC3734" s="2"/>
      <c r="AD3734" s="2"/>
      <c r="AE3734" s="2"/>
    </row>
    <row r="3735" spans="1:31" ht="45" x14ac:dyDescent="0.25">
      <c r="A3735" s="2" t="s">
        <v>2025</v>
      </c>
      <c r="B3735" s="3">
        <v>9</v>
      </c>
      <c r="C3735" s="3">
        <v>793</v>
      </c>
      <c r="D3735" s="3" t="s">
        <v>642</v>
      </c>
      <c r="E3735" s="3" t="str">
        <f>_xlfn.XLOOKUP(Tbl_BalanceHistory[[#This Row],[RespAgy]],Tbl_Agencies[Agy Code],Tbl_Agencies[Agy Sort])</f>
        <v>141000</v>
      </c>
      <c r="F3735" s="2" t="str">
        <f>Tbl_BalanceHistory[[#This Row],[RespAgy]]&amp;": "&amp;Tbl_BalanceHistory[[#This Row],[RespAgency]]</f>
        <v>793: Intellectual Disabilities Training Centers</v>
      </c>
      <c r="G3735" s="3">
        <v>707</v>
      </c>
      <c r="H3735" s="3" t="s">
        <v>1292</v>
      </c>
      <c r="I3735" s="3" t="str">
        <f>_xlfn.XLOOKUP(Tbl_BalanceHistory[[#This Row],[AgyCode]],Tbl_Agencies[Agy Code],Tbl_Agencies[Agy Sort])</f>
        <v/>
      </c>
      <c r="J3735" s="2" t="str">
        <f>Tbl_BalanceHistory[[#This Row],[AgyCode]]&amp;": "&amp;Tbl_BalanceHistory[[#This Row],[Agency Name]]</f>
        <v>707: Central Virginia Training Center</v>
      </c>
      <c r="K3735" s="1">
        <v>2017</v>
      </c>
      <c r="L3735" s="3">
        <v>498</v>
      </c>
      <c r="M3735" s="3" t="s">
        <v>639</v>
      </c>
      <c r="N3735" s="2" t="str">
        <f>Tbl_BalanceHistory[[#This Row],[ProgramCode]]&amp;": "&amp;Tbl_BalanceHistory[[#This Row],[Program Name]]</f>
        <v>498: Facility Administrative and Support Services</v>
      </c>
      <c r="O3735" s="3" t="s">
        <v>886</v>
      </c>
      <c r="P3735" s="1" t="str">
        <f>IF(Tbl_BalanceHistory[[#This Row],[FundCode]]="0100","GF",IF(Tbl_BalanceHistory[[#This Row],[FundCode]]="01000","GF","Hi Ed / OCR"))</f>
        <v>GF</v>
      </c>
      <c r="Q3735" s="5">
        <v>2244146.6800000002</v>
      </c>
      <c r="R3735" s="5">
        <v>2234865.9500000002</v>
      </c>
      <c r="S3735" s="5">
        <v>9280</v>
      </c>
      <c r="T3735" s="5">
        <v>0</v>
      </c>
      <c r="U3735" s="3"/>
      <c r="V3735" s="5">
        <v>9280</v>
      </c>
      <c r="W3735" s="5">
        <v>0</v>
      </c>
      <c r="X3735" s="5"/>
      <c r="Y3735" s="5"/>
      <c r="Z3735" s="5">
        <f>Tbl_BalanceHistory[[#This Row],[Discretionary Recommended - Pre 2022]]+Tbl_BalanceHistory[[#This Row],[Discretionary Balance Recommended: Policy]]+Tbl_BalanceHistory[[#This Row],[Discretionary Balance Recommended: Commitments]]</f>
        <v>0</v>
      </c>
      <c r="AA3735" s="5">
        <f>Tbl_BalanceHistory[[#This Row],[Discretionary Balance]]-Tbl_BalanceHistory[[#This Row],[Discretionary Reappropriation]]</f>
        <v>9280</v>
      </c>
      <c r="AB3735" s="2"/>
      <c r="AC3735" s="2"/>
      <c r="AD3735" s="2"/>
      <c r="AE3735" s="2"/>
    </row>
    <row r="3736" spans="1:31" ht="45" x14ac:dyDescent="0.25">
      <c r="A3736" s="2" t="s">
        <v>2025</v>
      </c>
      <c r="B3736" s="3">
        <v>9</v>
      </c>
      <c r="C3736" s="3">
        <v>793</v>
      </c>
      <c r="D3736" s="3" t="s">
        <v>642</v>
      </c>
      <c r="E3736" s="3" t="str">
        <f>_xlfn.XLOOKUP(Tbl_BalanceHistory[[#This Row],[RespAgy]],Tbl_Agencies[Agy Code],Tbl_Agencies[Agy Sort])</f>
        <v>141000</v>
      </c>
      <c r="F3736" s="2" t="str">
        <f>Tbl_BalanceHistory[[#This Row],[RespAgy]]&amp;": "&amp;Tbl_BalanceHistory[[#This Row],[RespAgency]]</f>
        <v>793: Intellectual Disabilities Training Centers</v>
      </c>
      <c r="G3736" s="3">
        <v>707</v>
      </c>
      <c r="H3736" s="3" t="s">
        <v>1292</v>
      </c>
      <c r="I3736" s="3" t="str">
        <f>_xlfn.XLOOKUP(Tbl_BalanceHistory[[#This Row],[AgyCode]],Tbl_Agencies[Agy Code],Tbl_Agencies[Agy Sort])</f>
        <v/>
      </c>
      <c r="J3736" s="2" t="str">
        <f>Tbl_BalanceHistory[[#This Row],[AgyCode]]&amp;": "&amp;Tbl_BalanceHistory[[#This Row],[Agency Name]]</f>
        <v>707: Central Virginia Training Center</v>
      </c>
      <c r="K3736" s="1">
        <v>2018</v>
      </c>
      <c r="L3736" s="3">
        <v>498</v>
      </c>
      <c r="M3736" s="3" t="s">
        <v>639</v>
      </c>
      <c r="N3736" s="2" t="str">
        <f>Tbl_BalanceHistory[[#This Row],[ProgramCode]]&amp;": "&amp;Tbl_BalanceHistory[[#This Row],[Program Name]]</f>
        <v>498: Facility Administrative and Support Services</v>
      </c>
      <c r="O3736" s="3" t="s">
        <v>886</v>
      </c>
      <c r="P3736" s="1" t="str">
        <f>IF(Tbl_BalanceHistory[[#This Row],[FundCode]]="0100","GF",IF(Tbl_BalanceHistory[[#This Row],[FundCode]]="01000","GF","Hi Ed / OCR"))</f>
        <v>GF</v>
      </c>
      <c r="Q3736" s="5">
        <v>3162699</v>
      </c>
      <c r="R3736" s="5">
        <v>3162645.57</v>
      </c>
      <c r="S3736" s="5">
        <v>53</v>
      </c>
      <c r="T3736" s="5">
        <v>0</v>
      </c>
      <c r="U3736" s="3"/>
      <c r="V3736" s="5">
        <v>53</v>
      </c>
      <c r="W3736" s="5">
        <v>0</v>
      </c>
      <c r="X3736" s="5"/>
      <c r="Y3736" s="5"/>
      <c r="Z3736" s="5">
        <f>Tbl_BalanceHistory[[#This Row],[Discretionary Recommended - Pre 2022]]+Tbl_BalanceHistory[[#This Row],[Discretionary Balance Recommended: Policy]]+Tbl_BalanceHistory[[#This Row],[Discretionary Balance Recommended: Commitments]]</f>
        <v>0</v>
      </c>
      <c r="AA3736" s="5">
        <f>Tbl_BalanceHistory[[#This Row],[Discretionary Balance]]-Tbl_BalanceHistory[[#This Row],[Discretionary Reappropriation]]</f>
        <v>53</v>
      </c>
      <c r="AB3736" s="2"/>
      <c r="AC3736" s="2"/>
      <c r="AD3736" s="2"/>
      <c r="AE3736" s="2"/>
    </row>
    <row r="3737" spans="1:31" ht="45" x14ac:dyDescent="0.25">
      <c r="A3737" s="2" t="s">
        <v>2025</v>
      </c>
      <c r="B3737" s="3">
        <v>9</v>
      </c>
      <c r="C3737" s="3">
        <v>793</v>
      </c>
      <c r="D3737" s="3" t="s">
        <v>642</v>
      </c>
      <c r="E3737" s="3" t="str">
        <f>_xlfn.XLOOKUP(Tbl_BalanceHistory[[#This Row],[RespAgy]],Tbl_Agencies[Agy Code],Tbl_Agencies[Agy Sort])</f>
        <v>141000</v>
      </c>
      <c r="F3737" s="2" t="str">
        <f>Tbl_BalanceHistory[[#This Row],[RespAgy]]&amp;": "&amp;Tbl_BalanceHistory[[#This Row],[RespAgency]]</f>
        <v>793: Intellectual Disabilities Training Centers</v>
      </c>
      <c r="G3737" s="3">
        <v>707</v>
      </c>
      <c r="H3737" s="3" t="s">
        <v>1292</v>
      </c>
      <c r="I3737" s="3" t="str">
        <f>_xlfn.XLOOKUP(Tbl_BalanceHistory[[#This Row],[AgyCode]],Tbl_Agencies[Agy Code],Tbl_Agencies[Agy Sort])</f>
        <v/>
      </c>
      <c r="J3737" s="2" t="str">
        <f>Tbl_BalanceHistory[[#This Row],[AgyCode]]&amp;": "&amp;Tbl_BalanceHistory[[#This Row],[Agency Name]]</f>
        <v>707: Central Virginia Training Center</v>
      </c>
      <c r="K3737" s="1">
        <v>2019</v>
      </c>
      <c r="L3737" s="3">
        <v>498</v>
      </c>
      <c r="M3737" s="3" t="s">
        <v>639</v>
      </c>
      <c r="N3737" s="2" t="str">
        <f>Tbl_BalanceHistory[[#This Row],[ProgramCode]]&amp;": "&amp;Tbl_BalanceHistory[[#This Row],[Program Name]]</f>
        <v>498: Facility Administrative and Support Services</v>
      </c>
      <c r="O3737" s="3" t="s">
        <v>886</v>
      </c>
      <c r="P3737" s="1" t="str">
        <f>IF(Tbl_BalanceHistory[[#This Row],[FundCode]]="0100","GF",IF(Tbl_BalanceHistory[[#This Row],[FundCode]]="01000","GF","Hi Ed / OCR"))</f>
        <v>GF</v>
      </c>
      <c r="Q3737" s="5">
        <v>3509904</v>
      </c>
      <c r="R3737" s="5">
        <v>3507021.54</v>
      </c>
      <c r="S3737" s="5">
        <v>2882.46</v>
      </c>
      <c r="T3737" s="5">
        <v>0</v>
      </c>
      <c r="U3737" s="3"/>
      <c r="V3737" s="5">
        <v>2882.46</v>
      </c>
      <c r="W3737" s="5">
        <v>0</v>
      </c>
      <c r="X3737" s="5"/>
      <c r="Y3737" s="5"/>
      <c r="Z3737" s="5">
        <f>Tbl_BalanceHistory[[#This Row],[Discretionary Recommended - Pre 2022]]+Tbl_BalanceHistory[[#This Row],[Discretionary Balance Recommended: Policy]]+Tbl_BalanceHistory[[#This Row],[Discretionary Balance Recommended: Commitments]]</f>
        <v>0</v>
      </c>
      <c r="AA3737" s="5">
        <f>Tbl_BalanceHistory[[#This Row],[Discretionary Balance]]-Tbl_BalanceHistory[[#This Row],[Discretionary Reappropriation]]</f>
        <v>2882.46</v>
      </c>
      <c r="AB3737" s="2"/>
      <c r="AC3737" s="2"/>
      <c r="AD3737" s="2"/>
      <c r="AE3737" s="2"/>
    </row>
    <row r="3738" spans="1:31" ht="45" x14ac:dyDescent="0.25">
      <c r="A3738" s="2" t="s">
        <v>577</v>
      </c>
      <c r="B3738" s="3">
        <v>9</v>
      </c>
      <c r="C3738" s="3">
        <v>793</v>
      </c>
      <c r="D3738" s="3" t="s">
        <v>642</v>
      </c>
      <c r="E3738" s="3" t="str">
        <f>_xlfn.XLOOKUP(Tbl_BalanceHistory[[#This Row],[RespAgy]],Tbl_Agencies[Agy Code],Tbl_Agencies[Agy Sort])</f>
        <v>141000</v>
      </c>
      <c r="F3738" s="2" t="str">
        <f>Tbl_BalanceHistory[[#This Row],[RespAgy]]&amp;": "&amp;Tbl_BalanceHistory[[#This Row],[RespAgency]]</f>
        <v>793: Intellectual Disabilities Training Centers</v>
      </c>
      <c r="G3738" s="3">
        <v>707</v>
      </c>
      <c r="H3738" s="3" t="s">
        <v>1292</v>
      </c>
      <c r="I3738" s="3" t="str">
        <f>_xlfn.XLOOKUP(Tbl_BalanceHistory[[#This Row],[AgyCode]],Tbl_Agencies[Agy Code],Tbl_Agencies[Agy Sort])</f>
        <v/>
      </c>
      <c r="J3738" s="2" t="str">
        <f>Tbl_BalanceHistory[[#This Row],[AgyCode]]&amp;": "&amp;Tbl_BalanceHistory[[#This Row],[Agency Name]]</f>
        <v>707: Central Virginia Training Center</v>
      </c>
      <c r="K3738" s="1">
        <v>2020</v>
      </c>
      <c r="L3738" s="3">
        <v>498</v>
      </c>
      <c r="M3738" s="3" t="s">
        <v>639</v>
      </c>
      <c r="N3738" s="2" t="str">
        <f>Tbl_BalanceHistory[[#This Row],[ProgramCode]]&amp;": "&amp;Tbl_BalanceHistory[[#This Row],[Program Name]]</f>
        <v>498: Facility Administrative and Support Services</v>
      </c>
      <c r="O3738" s="3" t="s">
        <v>886</v>
      </c>
      <c r="P3738" s="1" t="str">
        <f>IF(Tbl_BalanceHistory[[#This Row],[FundCode]]="0100","GF",IF(Tbl_BalanceHistory[[#This Row],[FundCode]]="01000","GF","Hi Ed / OCR"))</f>
        <v>GF</v>
      </c>
      <c r="Q3738" s="5">
        <v>3879786</v>
      </c>
      <c r="R3738" s="5">
        <v>3856303.68</v>
      </c>
      <c r="S3738" s="5">
        <v>23482.32</v>
      </c>
      <c r="T3738" s="5">
        <v>0</v>
      </c>
      <c r="U3738" s="3"/>
      <c r="V3738" s="5">
        <v>23482.32</v>
      </c>
      <c r="W3738" s="5">
        <v>0</v>
      </c>
      <c r="X3738" s="5"/>
      <c r="Y3738" s="5"/>
      <c r="Z3738" s="5">
        <f>Tbl_BalanceHistory[[#This Row],[Discretionary Recommended - Pre 2022]]+Tbl_BalanceHistory[[#This Row],[Discretionary Balance Recommended: Policy]]+Tbl_BalanceHistory[[#This Row],[Discretionary Balance Recommended: Commitments]]</f>
        <v>0</v>
      </c>
      <c r="AA3738" s="5">
        <f>Tbl_BalanceHistory[[#This Row],[Discretionary Balance]]-Tbl_BalanceHistory[[#This Row],[Discretionary Reappropriation]]</f>
        <v>23482.32</v>
      </c>
      <c r="AB3738" s="2"/>
      <c r="AC3738" s="2"/>
      <c r="AD3738" s="2"/>
      <c r="AE3738" s="2"/>
    </row>
    <row r="3739" spans="1:31" ht="45" x14ac:dyDescent="0.25">
      <c r="A3739" s="2" t="s">
        <v>577</v>
      </c>
      <c r="B3739" s="3">
        <v>9</v>
      </c>
      <c r="C3739" s="3">
        <v>793</v>
      </c>
      <c r="D3739" s="3" t="s">
        <v>642</v>
      </c>
      <c r="E3739" s="3" t="str">
        <f>_xlfn.XLOOKUP(Tbl_BalanceHistory[[#This Row],[RespAgy]],Tbl_Agencies[Agy Code],Tbl_Agencies[Agy Sort])</f>
        <v>141000</v>
      </c>
      <c r="F3739" s="2" t="str">
        <f>Tbl_BalanceHistory[[#This Row],[RespAgy]]&amp;": "&amp;Tbl_BalanceHistory[[#This Row],[RespAgency]]</f>
        <v>793: Intellectual Disabilities Training Centers</v>
      </c>
      <c r="G3739" s="3">
        <v>707</v>
      </c>
      <c r="H3739" s="3" t="s">
        <v>1292</v>
      </c>
      <c r="I3739" s="3" t="str">
        <f>_xlfn.XLOOKUP(Tbl_BalanceHistory[[#This Row],[AgyCode]],Tbl_Agencies[Agy Code],Tbl_Agencies[Agy Sort])</f>
        <v/>
      </c>
      <c r="J3739" s="2" t="str">
        <f>Tbl_BalanceHistory[[#This Row],[AgyCode]]&amp;": "&amp;Tbl_BalanceHistory[[#This Row],[Agency Name]]</f>
        <v>707: Central Virginia Training Center</v>
      </c>
      <c r="K3739" s="1">
        <v>2022</v>
      </c>
      <c r="L3739" s="3">
        <v>498</v>
      </c>
      <c r="M3739" s="3" t="s">
        <v>639</v>
      </c>
      <c r="N3739" s="2" t="str">
        <f>Tbl_BalanceHistory[[#This Row],[ProgramCode]]&amp;": "&amp;Tbl_BalanceHistory[[#This Row],[Program Name]]</f>
        <v>498: Facility Administrative and Support Services</v>
      </c>
      <c r="O3739" s="3" t="s">
        <v>886</v>
      </c>
      <c r="P3739" s="1" t="str">
        <f>IF(Tbl_BalanceHistory[[#This Row],[FundCode]]="0100","GF",IF(Tbl_BalanceHistory[[#This Row],[FundCode]]="01000","GF","Hi Ed / OCR"))</f>
        <v>GF</v>
      </c>
      <c r="Q3739" s="5">
        <v>1780551</v>
      </c>
      <c r="R3739" s="5">
        <v>1780551</v>
      </c>
      <c r="S3739" s="5">
        <v>0</v>
      </c>
      <c r="T3739" s="5">
        <v>0</v>
      </c>
      <c r="U3739" s="3"/>
      <c r="V3739" s="5">
        <v>0</v>
      </c>
      <c r="W3739" s="5"/>
      <c r="X3739" s="5">
        <v>0</v>
      </c>
      <c r="Y3739" s="5">
        <v>0</v>
      </c>
      <c r="Z3739" s="5">
        <f>Tbl_BalanceHistory[[#This Row],[Discretionary Recommended - Pre 2022]]+Tbl_BalanceHistory[[#This Row],[Discretionary Balance Recommended: Policy]]+Tbl_BalanceHistory[[#This Row],[Discretionary Balance Recommended: Commitments]]</f>
        <v>0</v>
      </c>
      <c r="AA3739" s="5">
        <f>Tbl_BalanceHistory[[#This Row],[Discretionary Balance]]-Tbl_BalanceHistory[[#This Row],[Discretionary Reappropriation]]</f>
        <v>0</v>
      </c>
      <c r="AB3739" s="2"/>
      <c r="AC3739" s="2"/>
      <c r="AD3739" s="2"/>
      <c r="AE3739" s="2"/>
    </row>
    <row r="3740" spans="1:31" ht="45" x14ac:dyDescent="0.25">
      <c r="A3740" s="2" t="s">
        <v>2025</v>
      </c>
      <c r="B3740" s="3">
        <v>9</v>
      </c>
      <c r="C3740" s="3">
        <v>793</v>
      </c>
      <c r="D3740" s="3" t="s">
        <v>642</v>
      </c>
      <c r="E3740" s="3" t="str">
        <f>_xlfn.XLOOKUP(Tbl_BalanceHistory[[#This Row],[RespAgy]],Tbl_Agencies[Agy Code],Tbl_Agencies[Agy Sort])</f>
        <v>141000</v>
      </c>
      <c r="F3740" s="2" t="str">
        <f>Tbl_BalanceHistory[[#This Row],[RespAgy]]&amp;": "&amp;Tbl_BalanceHistory[[#This Row],[RespAgency]]</f>
        <v>793: Intellectual Disabilities Training Centers</v>
      </c>
      <c r="G3740" s="3">
        <v>725</v>
      </c>
      <c r="H3740" s="3" t="s">
        <v>1319</v>
      </c>
      <c r="I3740" s="3" t="str">
        <f>_xlfn.XLOOKUP(Tbl_BalanceHistory[[#This Row],[AgyCode]],Tbl_Agencies[Agy Code],Tbl_Agencies[Agy Sort])</f>
        <v/>
      </c>
      <c r="J3740" s="2" t="str">
        <f>Tbl_BalanceHistory[[#This Row],[AgyCode]]&amp;": "&amp;Tbl_BalanceHistory[[#This Row],[Agency Name]]</f>
        <v>725: Northern Virginia Training Center</v>
      </c>
      <c r="K3740" s="1">
        <v>2014</v>
      </c>
      <c r="L3740" s="3">
        <v>197</v>
      </c>
      <c r="M3740" s="3" t="s">
        <v>401</v>
      </c>
      <c r="N3740" s="2" t="str">
        <f>Tbl_BalanceHistory[[#This Row],[ProgramCode]]&amp;": "&amp;Tbl_BalanceHistory[[#This Row],[Program Name]]</f>
        <v>197: Instruction</v>
      </c>
      <c r="O3740" s="3" t="s">
        <v>1730</v>
      </c>
      <c r="P3740" s="1" t="str">
        <f>IF(Tbl_BalanceHistory[[#This Row],[FundCode]]="0100","GF",IF(Tbl_BalanceHistory[[#This Row],[FundCode]]="01000","GF","Hi Ed / OCR"))</f>
        <v>GF</v>
      </c>
      <c r="Q3740" s="5">
        <v>1209561</v>
      </c>
      <c r="R3740" s="5">
        <v>1209561</v>
      </c>
      <c r="S3740" s="5">
        <v>0</v>
      </c>
      <c r="T3740" s="5">
        <v>0</v>
      </c>
      <c r="U3740" s="3"/>
      <c r="V3740" s="5">
        <v>0</v>
      </c>
      <c r="W3740" s="5">
        <v>0</v>
      </c>
      <c r="X3740" s="5"/>
      <c r="Y3740" s="5"/>
      <c r="Z3740" s="5">
        <f>Tbl_BalanceHistory[[#This Row],[Discretionary Recommended - Pre 2022]]+Tbl_BalanceHistory[[#This Row],[Discretionary Balance Recommended: Policy]]+Tbl_BalanceHistory[[#This Row],[Discretionary Balance Recommended: Commitments]]</f>
        <v>0</v>
      </c>
      <c r="AA3740" s="5">
        <f>Tbl_BalanceHistory[[#This Row],[Discretionary Balance]]-Tbl_BalanceHistory[[#This Row],[Discretionary Reappropriation]]</f>
        <v>0</v>
      </c>
      <c r="AB3740" s="2"/>
      <c r="AC3740" s="2"/>
      <c r="AD3740" s="2"/>
      <c r="AE3740" s="2"/>
    </row>
    <row r="3741" spans="1:31" ht="45" x14ac:dyDescent="0.25">
      <c r="A3741" s="2" t="s">
        <v>2025</v>
      </c>
      <c r="B3741" s="3">
        <v>9</v>
      </c>
      <c r="C3741" s="3">
        <v>793</v>
      </c>
      <c r="D3741" s="3" t="s">
        <v>642</v>
      </c>
      <c r="E3741" s="3" t="str">
        <f>_xlfn.XLOOKUP(Tbl_BalanceHistory[[#This Row],[RespAgy]],Tbl_Agencies[Agy Code],Tbl_Agencies[Agy Sort])</f>
        <v>141000</v>
      </c>
      <c r="F3741" s="2" t="str">
        <f>Tbl_BalanceHistory[[#This Row],[RespAgy]]&amp;": "&amp;Tbl_BalanceHistory[[#This Row],[RespAgency]]</f>
        <v>793: Intellectual Disabilities Training Centers</v>
      </c>
      <c r="G3741" s="3">
        <v>725</v>
      </c>
      <c r="H3741" s="3" t="s">
        <v>1319</v>
      </c>
      <c r="I3741" s="3" t="str">
        <f>_xlfn.XLOOKUP(Tbl_BalanceHistory[[#This Row],[AgyCode]],Tbl_Agencies[Agy Code],Tbl_Agencies[Agy Sort])</f>
        <v/>
      </c>
      <c r="J3741" s="2" t="str">
        <f>Tbl_BalanceHistory[[#This Row],[AgyCode]]&amp;": "&amp;Tbl_BalanceHistory[[#This Row],[Agency Name]]</f>
        <v>725: Northern Virginia Training Center</v>
      </c>
      <c r="K3741" s="1">
        <v>2015</v>
      </c>
      <c r="L3741" s="3">
        <v>197</v>
      </c>
      <c r="M3741" s="3" t="s">
        <v>401</v>
      </c>
      <c r="N3741" s="2" t="str">
        <f>Tbl_BalanceHistory[[#This Row],[ProgramCode]]&amp;": "&amp;Tbl_BalanceHistory[[#This Row],[Program Name]]</f>
        <v>197: Instruction</v>
      </c>
      <c r="O3741" s="3" t="s">
        <v>1730</v>
      </c>
      <c r="P3741" s="1" t="str">
        <f>IF(Tbl_BalanceHistory[[#This Row],[FundCode]]="0100","GF",IF(Tbl_BalanceHistory[[#This Row],[FundCode]]="01000","GF","Hi Ed / OCR"))</f>
        <v>GF</v>
      </c>
      <c r="Q3741" s="5">
        <v>1209561</v>
      </c>
      <c r="R3741" s="5">
        <v>1209561</v>
      </c>
      <c r="S3741" s="5">
        <v>0</v>
      </c>
      <c r="T3741" s="5">
        <v>0</v>
      </c>
      <c r="U3741" s="3"/>
      <c r="V3741" s="5">
        <v>0</v>
      </c>
      <c r="W3741" s="5">
        <v>0</v>
      </c>
      <c r="X3741" s="5"/>
      <c r="Y3741" s="5"/>
      <c r="Z3741" s="5">
        <f>Tbl_BalanceHistory[[#This Row],[Discretionary Recommended - Pre 2022]]+Tbl_BalanceHistory[[#This Row],[Discretionary Balance Recommended: Policy]]+Tbl_BalanceHistory[[#This Row],[Discretionary Balance Recommended: Commitments]]</f>
        <v>0</v>
      </c>
      <c r="AA3741" s="5">
        <f>Tbl_BalanceHistory[[#This Row],[Discretionary Balance]]-Tbl_BalanceHistory[[#This Row],[Discretionary Reappropriation]]</f>
        <v>0</v>
      </c>
      <c r="AB3741" s="2"/>
      <c r="AC3741" s="2"/>
      <c r="AD3741" s="2"/>
      <c r="AE3741" s="2"/>
    </row>
    <row r="3742" spans="1:31" ht="45" x14ac:dyDescent="0.25">
      <c r="A3742" s="2" t="s">
        <v>2025</v>
      </c>
      <c r="B3742" s="3">
        <v>9</v>
      </c>
      <c r="C3742" s="3">
        <v>793</v>
      </c>
      <c r="D3742" s="3" t="s">
        <v>642</v>
      </c>
      <c r="E3742" s="3" t="str">
        <f>_xlfn.XLOOKUP(Tbl_BalanceHistory[[#This Row],[RespAgy]],Tbl_Agencies[Agy Code],Tbl_Agencies[Agy Sort])</f>
        <v>141000</v>
      </c>
      <c r="F3742" s="2" t="str">
        <f>Tbl_BalanceHistory[[#This Row],[RespAgy]]&amp;": "&amp;Tbl_BalanceHistory[[#This Row],[RespAgency]]</f>
        <v>793: Intellectual Disabilities Training Centers</v>
      </c>
      <c r="G3742" s="3">
        <v>725</v>
      </c>
      <c r="H3742" s="3" t="s">
        <v>1319</v>
      </c>
      <c r="I3742" s="3" t="str">
        <f>_xlfn.XLOOKUP(Tbl_BalanceHistory[[#This Row],[AgyCode]],Tbl_Agencies[Agy Code],Tbl_Agencies[Agy Sort])</f>
        <v/>
      </c>
      <c r="J3742" s="2" t="str">
        <f>Tbl_BalanceHistory[[#This Row],[AgyCode]]&amp;": "&amp;Tbl_BalanceHistory[[#This Row],[Agency Name]]</f>
        <v>725: Northern Virginia Training Center</v>
      </c>
      <c r="K3742" s="1">
        <v>2016</v>
      </c>
      <c r="L3742" s="3">
        <v>197</v>
      </c>
      <c r="M3742" s="3" t="s">
        <v>401</v>
      </c>
      <c r="N3742" s="2" t="str">
        <f>Tbl_BalanceHistory[[#This Row],[ProgramCode]]&amp;": "&amp;Tbl_BalanceHistory[[#This Row],[Program Name]]</f>
        <v>197: Instruction</v>
      </c>
      <c r="O3742" s="3" t="s">
        <v>1730</v>
      </c>
      <c r="P3742" s="1" t="str">
        <f>IF(Tbl_BalanceHistory[[#This Row],[FundCode]]="0100","GF",IF(Tbl_BalanceHistory[[#This Row],[FundCode]]="01000","GF","Hi Ed / OCR"))</f>
        <v>GF</v>
      </c>
      <c r="Q3742" s="5">
        <v>673324</v>
      </c>
      <c r="R3742" s="5">
        <v>673324</v>
      </c>
      <c r="S3742" s="5">
        <v>0</v>
      </c>
      <c r="T3742" s="5">
        <v>0</v>
      </c>
      <c r="U3742" s="3"/>
      <c r="V3742" s="5">
        <v>0</v>
      </c>
      <c r="W3742" s="5">
        <v>0</v>
      </c>
      <c r="X3742" s="5"/>
      <c r="Y3742" s="5"/>
      <c r="Z3742" s="5">
        <f>Tbl_BalanceHistory[[#This Row],[Discretionary Recommended - Pre 2022]]+Tbl_BalanceHistory[[#This Row],[Discretionary Balance Recommended: Policy]]+Tbl_BalanceHistory[[#This Row],[Discretionary Balance Recommended: Commitments]]</f>
        <v>0</v>
      </c>
      <c r="AA3742" s="5">
        <f>Tbl_BalanceHistory[[#This Row],[Discretionary Balance]]-Tbl_BalanceHistory[[#This Row],[Discretionary Reappropriation]]</f>
        <v>0</v>
      </c>
      <c r="AB3742" s="2"/>
      <c r="AC3742" s="2"/>
      <c r="AD3742" s="2"/>
      <c r="AE3742" s="2"/>
    </row>
    <row r="3743" spans="1:31" ht="45" x14ac:dyDescent="0.25">
      <c r="A3743" s="2" t="s">
        <v>2025</v>
      </c>
      <c r="B3743" s="3">
        <v>9</v>
      </c>
      <c r="C3743" s="3">
        <v>793</v>
      </c>
      <c r="D3743" s="3" t="s">
        <v>642</v>
      </c>
      <c r="E3743" s="3" t="str">
        <f>_xlfn.XLOOKUP(Tbl_BalanceHistory[[#This Row],[RespAgy]],Tbl_Agencies[Agy Code],Tbl_Agencies[Agy Sort])</f>
        <v>141000</v>
      </c>
      <c r="F3743" s="2" t="str">
        <f>Tbl_BalanceHistory[[#This Row],[RespAgy]]&amp;": "&amp;Tbl_BalanceHistory[[#This Row],[RespAgency]]</f>
        <v>793: Intellectual Disabilities Training Centers</v>
      </c>
      <c r="G3743" s="3">
        <v>725</v>
      </c>
      <c r="H3743" s="3" t="s">
        <v>1319</v>
      </c>
      <c r="I3743" s="3" t="str">
        <f>_xlfn.XLOOKUP(Tbl_BalanceHistory[[#This Row],[AgyCode]],Tbl_Agencies[Agy Code],Tbl_Agencies[Agy Sort])</f>
        <v/>
      </c>
      <c r="J3743" s="2" t="str">
        <f>Tbl_BalanceHistory[[#This Row],[AgyCode]]&amp;": "&amp;Tbl_BalanceHistory[[#This Row],[Agency Name]]</f>
        <v>725: Northern Virginia Training Center</v>
      </c>
      <c r="K3743" s="1">
        <v>2014</v>
      </c>
      <c r="L3743" s="3">
        <v>430</v>
      </c>
      <c r="M3743" s="3" t="s">
        <v>454</v>
      </c>
      <c r="N3743" s="2" t="str">
        <f>Tbl_BalanceHistory[[#This Row],[ProgramCode]]&amp;": "&amp;Tbl_BalanceHistory[[#This Row],[Program Name]]</f>
        <v>430: State Health Services</v>
      </c>
      <c r="O3743" s="3" t="s">
        <v>1730</v>
      </c>
      <c r="P3743" s="1" t="str">
        <f>IF(Tbl_BalanceHistory[[#This Row],[FundCode]]="0100","GF",IF(Tbl_BalanceHistory[[#This Row],[FundCode]]="01000","GF","Hi Ed / OCR"))</f>
        <v>GF</v>
      </c>
      <c r="Q3743" s="5">
        <v>1239064</v>
      </c>
      <c r="R3743" s="5">
        <v>1239064</v>
      </c>
      <c r="S3743" s="5">
        <v>0</v>
      </c>
      <c r="T3743" s="5">
        <v>0</v>
      </c>
      <c r="U3743" s="3"/>
      <c r="V3743" s="5">
        <v>0</v>
      </c>
      <c r="W3743" s="5">
        <v>0</v>
      </c>
      <c r="X3743" s="5"/>
      <c r="Y3743" s="5"/>
      <c r="Z3743" s="5">
        <f>Tbl_BalanceHistory[[#This Row],[Discretionary Recommended - Pre 2022]]+Tbl_BalanceHistory[[#This Row],[Discretionary Balance Recommended: Policy]]+Tbl_BalanceHistory[[#This Row],[Discretionary Balance Recommended: Commitments]]</f>
        <v>0</v>
      </c>
      <c r="AA3743" s="5">
        <f>Tbl_BalanceHistory[[#This Row],[Discretionary Balance]]-Tbl_BalanceHistory[[#This Row],[Discretionary Reappropriation]]</f>
        <v>0</v>
      </c>
      <c r="AB3743" s="2"/>
      <c r="AC3743" s="2"/>
      <c r="AD3743" s="2"/>
      <c r="AE3743" s="2"/>
    </row>
    <row r="3744" spans="1:31" ht="45" x14ac:dyDescent="0.25">
      <c r="A3744" s="2" t="s">
        <v>2025</v>
      </c>
      <c r="B3744" s="3">
        <v>9</v>
      </c>
      <c r="C3744" s="3">
        <v>793</v>
      </c>
      <c r="D3744" s="3" t="s">
        <v>642</v>
      </c>
      <c r="E3744" s="3" t="str">
        <f>_xlfn.XLOOKUP(Tbl_BalanceHistory[[#This Row],[RespAgy]],Tbl_Agencies[Agy Code],Tbl_Agencies[Agy Sort])</f>
        <v>141000</v>
      </c>
      <c r="F3744" s="2" t="str">
        <f>Tbl_BalanceHistory[[#This Row],[RespAgy]]&amp;": "&amp;Tbl_BalanceHistory[[#This Row],[RespAgency]]</f>
        <v>793: Intellectual Disabilities Training Centers</v>
      </c>
      <c r="G3744" s="3">
        <v>725</v>
      </c>
      <c r="H3744" s="3" t="s">
        <v>1319</v>
      </c>
      <c r="I3744" s="3" t="str">
        <f>_xlfn.XLOOKUP(Tbl_BalanceHistory[[#This Row],[AgyCode]],Tbl_Agencies[Agy Code],Tbl_Agencies[Agy Sort])</f>
        <v/>
      </c>
      <c r="J3744" s="2" t="str">
        <f>Tbl_BalanceHistory[[#This Row],[AgyCode]]&amp;": "&amp;Tbl_BalanceHistory[[#This Row],[Agency Name]]</f>
        <v>725: Northern Virginia Training Center</v>
      </c>
      <c r="K3744" s="1">
        <v>2015</v>
      </c>
      <c r="L3744" s="3">
        <v>430</v>
      </c>
      <c r="M3744" s="3" t="s">
        <v>454</v>
      </c>
      <c r="N3744" s="2" t="str">
        <f>Tbl_BalanceHistory[[#This Row],[ProgramCode]]&amp;": "&amp;Tbl_BalanceHistory[[#This Row],[Program Name]]</f>
        <v>430: State Health Services</v>
      </c>
      <c r="O3744" s="3" t="s">
        <v>1730</v>
      </c>
      <c r="P3744" s="1" t="str">
        <f>IF(Tbl_BalanceHistory[[#This Row],[FundCode]]="0100","GF",IF(Tbl_BalanceHistory[[#This Row],[FundCode]]="01000","GF","Hi Ed / OCR"))</f>
        <v>GF</v>
      </c>
      <c r="Q3744" s="5">
        <v>13414890</v>
      </c>
      <c r="R3744" s="5">
        <v>13414890</v>
      </c>
      <c r="S3744" s="5">
        <v>0</v>
      </c>
      <c r="T3744" s="5">
        <v>0</v>
      </c>
      <c r="U3744" s="3"/>
      <c r="V3744" s="5">
        <v>0</v>
      </c>
      <c r="W3744" s="5">
        <v>0</v>
      </c>
      <c r="X3744" s="5"/>
      <c r="Y3744" s="5"/>
      <c r="Z3744" s="5">
        <f>Tbl_BalanceHistory[[#This Row],[Discretionary Recommended - Pre 2022]]+Tbl_BalanceHistory[[#This Row],[Discretionary Balance Recommended: Policy]]+Tbl_BalanceHistory[[#This Row],[Discretionary Balance Recommended: Commitments]]</f>
        <v>0</v>
      </c>
      <c r="AA3744" s="5">
        <f>Tbl_BalanceHistory[[#This Row],[Discretionary Balance]]-Tbl_BalanceHistory[[#This Row],[Discretionary Reappropriation]]</f>
        <v>0</v>
      </c>
      <c r="AB3744" s="2"/>
      <c r="AC3744" s="2"/>
      <c r="AD3744" s="2"/>
      <c r="AE3744" s="2"/>
    </row>
    <row r="3745" spans="1:31" ht="45" x14ac:dyDescent="0.25">
      <c r="A3745" s="2" t="s">
        <v>2025</v>
      </c>
      <c r="B3745" s="3">
        <v>9</v>
      </c>
      <c r="C3745" s="3">
        <v>793</v>
      </c>
      <c r="D3745" s="3" t="s">
        <v>642</v>
      </c>
      <c r="E3745" s="3" t="str">
        <f>_xlfn.XLOOKUP(Tbl_BalanceHistory[[#This Row],[RespAgy]],Tbl_Agencies[Agy Code],Tbl_Agencies[Agy Sort])</f>
        <v>141000</v>
      </c>
      <c r="F3745" s="2" t="str">
        <f>Tbl_BalanceHistory[[#This Row],[RespAgy]]&amp;": "&amp;Tbl_BalanceHistory[[#This Row],[RespAgency]]</f>
        <v>793: Intellectual Disabilities Training Centers</v>
      </c>
      <c r="G3745" s="3">
        <v>725</v>
      </c>
      <c r="H3745" s="3" t="s">
        <v>1319</v>
      </c>
      <c r="I3745" s="3" t="str">
        <f>_xlfn.XLOOKUP(Tbl_BalanceHistory[[#This Row],[AgyCode]],Tbl_Agencies[Agy Code],Tbl_Agencies[Agy Sort])</f>
        <v/>
      </c>
      <c r="J3745" s="2" t="str">
        <f>Tbl_BalanceHistory[[#This Row],[AgyCode]]&amp;": "&amp;Tbl_BalanceHistory[[#This Row],[Agency Name]]</f>
        <v>725: Northern Virginia Training Center</v>
      </c>
      <c r="K3745" s="1">
        <v>2016</v>
      </c>
      <c r="L3745" s="3">
        <v>430</v>
      </c>
      <c r="M3745" s="3" t="s">
        <v>454</v>
      </c>
      <c r="N3745" s="2" t="str">
        <f>Tbl_BalanceHistory[[#This Row],[ProgramCode]]&amp;": "&amp;Tbl_BalanceHistory[[#This Row],[Program Name]]</f>
        <v>430: State Health Services</v>
      </c>
      <c r="O3745" s="3" t="s">
        <v>1730</v>
      </c>
      <c r="P3745" s="1" t="str">
        <f>IF(Tbl_BalanceHistory[[#This Row],[FundCode]]="0100","GF",IF(Tbl_BalanceHistory[[#This Row],[FundCode]]="01000","GF","Hi Ed / OCR"))</f>
        <v>GF</v>
      </c>
      <c r="Q3745" s="5">
        <v>14996719</v>
      </c>
      <c r="R3745" s="5">
        <v>13052399</v>
      </c>
      <c r="S3745" s="5">
        <v>1944320</v>
      </c>
      <c r="T3745" s="5">
        <v>0</v>
      </c>
      <c r="U3745" s="3"/>
      <c r="V3745" s="5">
        <v>1944320</v>
      </c>
      <c r="W3745" s="5">
        <v>0</v>
      </c>
      <c r="X3745" s="5"/>
      <c r="Y3745" s="5"/>
      <c r="Z3745" s="5">
        <f>Tbl_BalanceHistory[[#This Row],[Discretionary Recommended - Pre 2022]]+Tbl_BalanceHistory[[#This Row],[Discretionary Balance Recommended: Policy]]+Tbl_BalanceHistory[[#This Row],[Discretionary Balance Recommended: Commitments]]</f>
        <v>0</v>
      </c>
      <c r="AA3745" s="5">
        <f>Tbl_BalanceHistory[[#This Row],[Discretionary Balance]]-Tbl_BalanceHistory[[#This Row],[Discretionary Reappropriation]]</f>
        <v>1944320</v>
      </c>
      <c r="AB3745" s="2"/>
      <c r="AC3745" s="2"/>
      <c r="AD3745" s="2"/>
      <c r="AE3745" s="2"/>
    </row>
    <row r="3746" spans="1:31" ht="45" x14ac:dyDescent="0.25">
      <c r="A3746" s="2" t="s">
        <v>2025</v>
      </c>
      <c r="B3746" s="3">
        <v>9</v>
      </c>
      <c r="C3746" s="3">
        <v>793</v>
      </c>
      <c r="D3746" s="3" t="s">
        <v>642</v>
      </c>
      <c r="E3746" s="3" t="str">
        <f>_xlfn.XLOOKUP(Tbl_BalanceHistory[[#This Row],[RespAgy]],Tbl_Agencies[Agy Code],Tbl_Agencies[Agy Sort])</f>
        <v>141000</v>
      </c>
      <c r="F3746" s="2" t="str">
        <f>Tbl_BalanceHistory[[#This Row],[RespAgy]]&amp;": "&amp;Tbl_BalanceHistory[[#This Row],[RespAgency]]</f>
        <v>793: Intellectual Disabilities Training Centers</v>
      </c>
      <c r="G3746" s="3">
        <v>725</v>
      </c>
      <c r="H3746" s="3" t="s">
        <v>1319</v>
      </c>
      <c r="I3746" s="3" t="str">
        <f>_xlfn.XLOOKUP(Tbl_BalanceHistory[[#This Row],[AgyCode]],Tbl_Agencies[Agy Code],Tbl_Agencies[Agy Sort])</f>
        <v/>
      </c>
      <c r="J3746" s="2" t="str">
        <f>Tbl_BalanceHistory[[#This Row],[AgyCode]]&amp;": "&amp;Tbl_BalanceHistory[[#This Row],[Agency Name]]</f>
        <v>725: Northern Virginia Training Center</v>
      </c>
      <c r="K3746" s="1">
        <v>2017</v>
      </c>
      <c r="L3746" s="3">
        <v>430</v>
      </c>
      <c r="M3746" s="3" t="s">
        <v>454</v>
      </c>
      <c r="N3746" s="2" t="str">
        <f>Tbl_BalanceHistory[[#This Row],[ProgramCode]]&amp;": "&amp;Tbl_BalanceHistory[[#This Row],[Program Name]]</f>
        <v>430: State Health Services</v>
      </c>
      <c r="O3746" s="3" t="s">
        <v>886</v>
      </c>
      <c r="P3746" s="1" t="str">
        <f>IF(Tbl_BalanceHistory[[#This Row],[FundCode]]="0100","GF",IF(Tbl_BalanceHistory[[#This Row],[FundCode]]="01000","GF","Hi Ed / OCR"))</f>
        <v>GF</v>
      </c>
      <c r="Q3746" s="5">
        <v>2200000</v>
      </c>
      <c r="R3746" s="5">
        <v>2181164.41</v>
      </c>
      <c r="S3746" s="5">
        <v>18835</v>
      </c>
      <c r="T3746" s="5">
        <v>0</v>
      </c>
      <c r="U3746" s="3"/>
      <c r="V3746" s="5">
        <v>18835</v>
      </c>
      <c r="W3746" s="5">
        <v>0</v>
      </c>
      <c r="X3746" s="5"/>
      <c r="Y3746" s="5"/>
      <c r="Z3746" s="5">
        <f>Tbl_BalanceHistory[[#This Row],[Discretionary Recommended - Pre 2022]]+Tbl_BalanceHistory[[#This Row],[Discretionary Balance Recommended: Policy]]+Tbl_BalanceHistory[[#This Row],[Discretionary Balance Recommended: Commitments]]</f>
        <v>0</v>
      </c>
      <c r="AA3746" s="5">
        <f>Tbl_BalanceHistory[[#This Row],[Discretionary Balance]]-Tbl_BalanceHistory[[#This Row],[Discretionary Reappropriation]]</f>
        <v>18835</v>
      </c>
      <c r="AB3746" s="2"/>
      <c r="AC3746" s="2"/>
      <c r="AD3746" s="2"/>
      <c r="AE3746" s="2"/>
    </row>
    <row r="3747" spans="1:31" ht="45" x14ac:dyDescent="0.25">
      <c r="A3747" s="2" t="s">
        <v>2025</v>
      </c>
      <c r="B3747" s="3">
        <v>9</v>
      </c>
      <c r="C3747" s="3">
        <v>793</v>
      </c>
      <c r="D3747" s="3" t="s">
        <v>642</v>
      </c>
      <c r="E3747" s="3" t="str">
        <f>_xlfn.XLOOKUP(Tbl_BalanceHistory[[#This Row],[RespAgy]],Tbl_Agencies[Agy Code],Tbl_Agencies[Agy Sort])</f>
        <v>141000</v>
      </c>
      <c r="F3747" s="2" t="str">
        <f>Tbl_BalanceHistory[[#This Row],[RespAgy]]&amp;": "&amp;Tbl_BalanceHistory[[#This Row],[RespAgency]]</f>
        <v>793: Intellectual Disabilities Training Centers</v>
      </c>
      <c r="G3747" s="3">
        <v>725</v>
      </c>
      <c r="H3747" s="3" t="s">
        <v>1319</v>
      </c>
      <c r="I3747" s="3" t="str">
        <f>_xlfn.XLOOKUP(Tbl_BalanceHistory[[#This Row],[AgyCode]],Tbl_Agencies[Agy Code],Tbl_Agencies[Agy Sort])</f>
        <v/>
      </c>
      <c r="J3747" s="2" t="str">
        <f>Tbl_BalanceHistory[[#This Row],[AgyCode]]&amp;": "&amp;Tbl_BalanceHistory[[#This Row],[Agency Name]]</f>
        <v>725: Northern Virginia Training Center</v>
      </c>
      <c r="K3747" s="1">
        <v>2014</v>
      </c>
      <c r="L3747" s="3">
        <v>498</v>
      </c>
      <c r="M3747" s="3" t="s">
        <v>639</v>
      </c>
      <c r="N3747" s="2" t="str">
        <f>Tbl_BalanceHistory[[#This Row],[ProgramCode]]&amp;": "&amp;Tbl_BalanceHistory[[#This Row],[Program Name]]</f>
        <v>498: Facility Administrative and Support Services</v>
      </c>
      <c r="O3747" s="3" t="s">
        <v>1730</v>
      </c>
      <c r="P3747" s="1" t="str">
        <f>IF(Tbl_BalanceHistory[[#This Row],[FundCode]]="0100","GF",IF(Tbl_BalanceHistory[[#This Row],[FundCode]]="01000","GF","Hi Ed / OCR"))</f>
        <v>GF</v>
      </c>
      <c r="Q3747" s="5">
        <v>600000</v>
      </c>
      <c r="R3747" s="5">
        <v>600000</v>
      </c>
      <c r="S3747" s="5">
        <v>0</v>
      </c>
      <c r="T3747" s="5">
        <v>0</v>
      </c>
      <c r="U3747" s="3"/>
      <c r="V3747" s="5">
        <v>0</v>
      </c>
      <c r="W3747" s="5">
        <v>0</v>
      </c>
      <c r="X3747" s="5"/>
      <c r="Y3747" s="5"/>
      <c r="Z3747" s="5">
        <f>Tbl_BalanceHistory[[#This Row],[Discretionary Recommended - Pre 2022]]+Tbl_BalanceHistory[[#This Row],[Discretionary Balance Recommended: Policy]]+Tbl_BalanceHistory[[#This Row],[Discretionary Balance Recommended: Commitments]]</f>
        <v>0</v>
      </c>
      <c r="AA3747" s="5">
        <f>Tbl_BalanceHistory[[#This Row],[Discretionary Balance]]-Tbl_BalanceHistory[[#This Row],[Discretionary Reappropriation]]</f>
        <v>0</v>
      </c>
      <c r="AB3747" s="2"/>
      <c r="AC3747" s="2"/>
      <c r="AD3747" s="2"/>
      <c r="AE3747" s="2"/>
    </row>
    <row r="3748" spans="1:31" ht="45" x14ac:dyDescent="0.25">
      <c r="A3748" s="2" t="s">
        <v>2025</v>
      </c>
      <c r="B3748" s="3">
        <v>9</v>
      </c>
      <c r="C3748" s="3">
        <v>793</v>
      </c>
      <c r="D3748" s="3" t="s">
        <v>642</v>
      </c>
      <c r="E3748" s="3" t="str">
        <f>_xlfn.XLOOKUP(Tbl_BalanceHistory[[#This Row],[RespAgy]],Tbl_Agencies[Agy Code],Tbl_Agencies[Agy Sort])</f>
        <v>141000</v>
      </c>
      <c r="F3748" s="2" t="str">
        <f>Tbl_BalanceHistory[[#This Row],[RespAgy]]&amp;": "&amp;Tbl_BalanceHistory[[#This Row],[RespAgency]]</f>
        <v>793: Intellectual Disabilities Training Centers</v>
      </c>
      <c r="G3748" s="3">
        <v>725</v>
      </c>
      <c r="H3748" s="3" t="s">
        <v>1319</v>
      </c>
      <c r="I3748" s="3" t="str">
        <f>_xlfn.XLOOKUP(Tbl_BalanceHistory[[#This Row],[AgyCode]],Tbl_Agencies[Agy Code],Tbl_Agencies[Agy Sort])</f>
        <v/>
      </c>
      <c r="J3748" s="2" t="str">
        <f>Tbl_BalanceHistory[[#This Row],[AgyCode]]&amp;": "&amp;Tbl_BalanceHistory[[#This Row],[Agency Name]]</f>
        <v>725: Northern Virginia Training Center</v>
      </c>
      <c r="K3748" s="1">
        <v>2015</v>
      </c>
      <c r="L3748" s="3">
        <v>498</v>
      </c>
      <c r="M3748" s="3" t="s">
        <v>639</v>
      </c>
      <c r="N3748" s="2" t="str">
        <f>Tbl_BalanceHistory[[#This Row],[ProgramCode]]&amp;": "&amp;Tbl_BalanceHistory[[#This Row],[Program Name]]</f>
        <v>498: Facility Administrative and Support Services</v>
      </c>
      <c r="O3748" s="3" t="s">
        <v>1730</v>
      </c>
      <c r="P3748" s="1" t="str">
        <f>IF(Tbl_BalanceHistory[[#This Row],[FundCode]]="0100","GF",IF(Tbl_BalanceHistory[[#This Row],[FundCode]]="01000","GF","Hi Ed / OCR"))</f>
        <v>GF</v>
      </c>
      <c r="Q3748" s="5">
        <v>1695052</v>
      </c>
      <c r="R3748" s="5">
        <v>1695052</v>
      </c>
      <c r="S3748" s="5">
        <v>0</v>
      </c>
      <c r="T3748" s="5">
        <v>0</v>
      </c>
      <c r="U3748" s="3"/>
      <c r="V3748" s="5">
        <v>0</v>
      </c>
      <c r="W3748" s="5">
        <v>0</v>
      </c>
      <c r="X3748" s="5"/>
      <c r="Y3748" s="5"/>
      <c r="Z3748" s="5">
        <f>Tbl_BalanceHistory[[#This Row],[Discretionary Recommended - Pre 2022]]+Tbl_BalanceHistory[[#This Row],[Discretionary Balance Recommended: Policy]]+Tbl_BalanceHistory[[#This Row],[Discretionary Balance Recommended: Commitments]]</f>
        <v>0</v>
      </c>
      <c r="AA3748" s="5">
        <f>Tbl_BalanceHistory[[#This Row],[Discretionary Balance]]-Tbl_BalanceHistory[[#This Row],[Discretionary Reappropriation]]</f>
        <v>0</v>
      </c>
      <c r="AB3748" s="2"/>
      <c r="AC3748" s="2"/>
      <c r="AD3748" s="2"/>
      <c r="AE3748" s="2"/>
    </row>
    <row r="3749" spans="1:31" ht="45" x14ac:dyDescent="0.25">
      <c r="A3749" s="2" t="s">
        <v>2025</v>
      </c>
      <c r="B3749" s="3">
        <v>9</v>
      </c>
      <c r="C3749" s="3">
        <v>793</v>
      </c>
      <c r="D3749" s="3" t="s">
        <v>642</v>
      </c>
      <c r="E3749" s="3" t="str">
        <f>_xlfn.XLOOKUP(Tbl_BalanceHistory[[#This Row],[RespAgy]],Tbl_Agencies[Agy Code],Tbl_Agencies[Agy Sort])</f>
        <v>141000</v>
      </c>
      <c r="F3749" s="2" t="str">
        <f>Tbl_BalanceHistory[[#This Row],[RespAgy]]&amp;": "&amp;Tbl_BalanceHistory[[#This Row],[RespAgency]]</f>
        <v>793: Intellectual Disabilities Training Centers</v>
      </c>
      <c r="G3749" s="3">
        <v>725</v>
      </c>
      <c r="H3749" s="3" t="s">
        <v>1319</v>
      </c>
      <c r="I3749" s="3" t="str">
        <f>_xlfn.XLOOKUP(Tbl_BalanceHistory[[#This Row],[AgyCode]],Tbl_Agencies[Agy Code],Tbl_Agencies[Agy Sort])</f>
        <v/>
      </c>
      <c r="J3749" s="2" t="str">
        <f>Tbl_BalanceHistory[[#This Row],[AgyCode]]&amp;": "&amp;Tbl_BalanceHistory[[#This Row],[Agency Name]]</f>
        <v>725: Northern Virginia Training Center</v>
      </c>
      <c r="K3749" s="1">
        <v>2016</v>
      </c>
      <c r="L3749" s="3">
        <v>498</v>
      </c>
      <c r="M3749" s="3" t="s">
        <v>639</v>
      </c>
      <c r="N3749" s="2" t="str">
        <f>Tbl_BalanceHistory[[#This Row],[ProgramCode]]&amp;": "&amp;Tbl_BalanceHistory[[#This Row],[Program Name]]</f>
        <v>498: Facility Administrative and Support Services</v>
      </c>
      <c r="O3749" s="3" t="s">
        <v>1730</v>
      </c>
      <c r="P3749" s="1" t="str">
        <f>IF(Tbl_BalanceHistory[[#This Row],[FundCode]]="0100","GF",IF(Tbl_BalanceHistory[[#This Row],[FundCode]]="01000","GF","Hi Ed / OCR"))</f>
        <v>GF</v>
      </c>
      <c r="Q3749" s="5">
        <v>25000</v>
      </c>
      <c r="R3749" s="5">
        <v>25000</v>
      </c>
      <c r="S3749" s="5">
        <v>0</v>
      </c>
      <c r="T3749" s="5">
        <v>0</v>
      </c>
      <c r="U3749" s="3"/>
      <c r="V3749" s="5">
        <v>0</v>
      </c>
      <c r="W3749" s="5">
        <v>0</v>
      </c>
      <c r="X3749" s="5"/>
      <c r="Y3749" s="5"/>
      <c r="Z3749" s="5">
        <f>Tbl_BalanceHistory[[#This Row],[Discretionary Recommended - Pre 2022]]+Tbl_BalanceHistory[[#This Row],[Discretionary Balance Recommended: Policy]]+Tbl_BalanceHistory[[#This Row],[Discretionary Balance Recommended: Commitments]]</f>
        <v>0</v>
      </c>
      <c r="AA3749" s="5">
        <f>Tbl_BalanceHistory[[#This Row],[Discretionary Balance]]-Tbl_BalanceHistory[[#This Row],[Discretionary Reappropriation]]</f>
        <v>0</v>
      </c>
      <c r="AB3749" s="2"/>
      <c r="AC3749" s="2"/>
      <c r="AD3749" s="2"/>
      <c r="AE3749" s="2"/>
    </row>
    <row r="3750" spans="1:31" ht="45" x14ac:dyDescent="0.25">
      <c r="A3750" s="2" t="s">
        <v>2025</v>
      </c>
      <c r="B3750" s="3">
        <v>9</v>
      </c>
      <c r="C3750" s="3">
        <v>793</v>
      </c>
      <c r="D3750" s="3" t="s">
        <v>642</v>
      </c>
      <c r="E3750" s="3" t="str">
        <f>_xlfn.XLOOKUP(Tbl_BalanceHistory[[#This Row],[RespAgy]],Tbl_Agencies[Agy Code],Tbl_Agencies[Agy Sort])</f>
        <v>141000</v>
      </c>
      <c r="F3750" s="2" t="str">
        <f>Tbl_BalanceHistory[[#This Row],[RespAgy]]&amp;": "&amp;Tbl_BalanceHistory[[#This Row],[RespAgency]]</f>
        <v>793: Intellectual Disabilities Training Centers</v>
      </c>
      <c r="G3750" s="3">
        <v>725</v>
      </c>
      <c r="H3750" s="3" t="s">
        <v>1319</v>
      </c>
      <c r="I3750" s="3" t="str">
        <f>_xlfn.XLOOKUP(Tbl_BalanceHistory[[#This Row],[AgyCode]],Tbl_Agencies[Agy Code],Tbl_Agencies[Agy Sort])</f>
        <v/>
      </c>
      <c r="J3750" s="2" t="str">
        <f>Tbl_BalanceHistory[[#This Row],[AgyCode]]&amp;": "&amp;Tbl_BalanceHistory[[#This Row],[Agency Name]]</f>
        <v>725: Northern Virginia Training Center</v>
      </c>
      <c r="K3750" s="1">
        <v>2018</v>
      </c>
      <c r="L3750" s="3">
        <v>498</v>
      </c>
      <c r="M3750" s="3" t="s">
        <v>639</v>
      </c>
      <c r="N3750" s="2" t="str">
        <f>Tbl_BalanceHistory[[#This Row],[ProgramCode]]&amp;": "&amp;Tbl_BalanceHistory[[#This Row],[Program Name]]</f>
        <v>498: Facility Administrative and Support Services</v>
      </c>
      <c r="O3750" s="3" t="s">
        <v>886</v>
      </c>
      <c r="P3750" s="1" t="str">
        <f>IF(Tbl_BalanceHistory[[#This Row],[FundCode]]="0100","GF",IF(Tbl_BalanceHistory[[#This Row],[FundCode]]="01000","GF","Hi Ed / OCR"))</f>
        <v>GF</v>
      </c>
      <c r="Q3750" s="5">
        <v>48974</v>
      </c>
      <c r="R3750" s="5">
        <v>48974</v>
      </c>
      <c r="S3750" s="5">
        <v>0</v>
      </c>
      <c r="T3750" s="5">
        <v>0</v>
      </c>
      <c r="U3750" s="3"/>
      <c r="V3750" s="5">
        <v>0</v>
      </c>
      <c r="W3750" s="5">
        <v>0</v>
      </c>
      <c r="X3750" s="5"/>
      <c r="Y3750" s="5"/>
      <c r="Z3750" s="5">
        <f>Tbl_BalanceHistory[[#This Row],[Discretionary Recommended - Pre 2022]]+Tbl_BalanceHistory[[#This Row],[Discretionary Balance Recommended: Policy]]+Tbl_BalanceHistory[[#This Row],[Discretionary Balance Recommended: Commitments]]</f>
        <v>0</v>
      </c>
      <c r="AA3750" s="5">
        <f>Tbl_BalanceHistory[[#This Row],[Discretionary Balance]]-Tbl_BalanceHistory[[#This Row],[Discretionary Reappropriation]]</f>
        <v>0</v>
      </c>
      <c r="AB3750" s="2"/>
      <c r="AC3750" s="2"/>
      <c r="AD3750" s="2"/>
      <c r="AE3750" s="2"/>
    </row>
    <row r="3751" spans="1:31" ht="45" x14ac:dyDescent="0.25">
      <c r="A3751" s="2" t="s">
        <v>2025</v>
      </c>
      <c r="B3751" s="3">
        <v>9</v>
      </c>
      <c r="C3751" s="3">
        <v>793</v>
      </c>
      <c r="D3751" s="3" t="s">
        <v>642</v>
      </c>
      <c r="E3751" s="3" t="str">
        <f>_xlfn.XLOOKUP(Tbl_BalanceHistory[[#This Row],[RespAgy]],Tbl_Agencies[Agy Code],Tbl_Agencies[Agy Sort])</f>
        <v>141000</v>
      </c>
      <c r="F3751" s="2" t="str">
        <f>Tbl_BalanceHistory[[#This Row],[RespAgy]]&amp;": "&amp;Tbl_BalanceHistory[[#This Row],[RespAgency]]</f>
        <v>793: Intellectual Disabilities Training Centers</v>
      </c>
      <c r="G3751" s="3">
        <v>726</v>
      </c>
      <c r="H3751" s="3" t="s">
        <v>1321</v>
      </c>
      <c r="I3751" s="3" t="str">
        <f>_xlfn.XLOOKUP(Tbl_BalanceHistory[[#This Row],[AgyCode]],Tbl_Agencies[Agy Code],Tbl_Agencies[Agy Sort])</f>
        <v/>
      </c>
      <c r="J3751" s="2" t="str">
        <f>Tbl_BalanceHistory[[#This Row],[AgyCode]]&amp;": "&amp;Tbl_BalanceHistory[[#This Row],[Agency Name]]</f>
        <v>726: Southside Virginia Training Center</v>
      </c>
      <c r="K3751" s="1">
        <v>2014</v>
      </c>
      <c r="L3751" s="3">
        <v>197</v>
      </c>
      <c r="M3751" s="3" t="s">
        <v>401</v>
      </c>
      <c r="N3751" s="2" t="str">
        <f>Tbl_BalanceHistory[[#This Row],[ProgramCode]]&amp;": "&amp;Tbl_BalanceHistory[[#This Row],[Program Name]]</f>
        <v>197: Instruction</v>
      </c>
      <c r="O3751" s="3" t="s">
        <v>1730</v>
      </c>
      <c r="P3751" s="1" t="str">
        <f>IF(Tbl_BalanceHistory[[#This Row],[FundCode]]="0100","GF",IF(Tbl_BalanceHistory[[#This Row],[FundCode]]="01000","GF","Hi Ed / OCR"))</f>
        <v>GF</v>
      </c>
      <c r="Q3751" s="5">
        <v>2807007</v>
      </c>
      <c r="R3751" s="5">
        <v>2790926.7</v>
      </c>
      <c r="S3751" s="5">
        <v>16080</v>
      </c>
      <c r="T3751" s="5">
        <v>0</v>
      </c>
      <c r="U3751" s="3"/>
      <c r="V3751" s="5">
        <v>16080</v>
      </c>
      <c r="W3751" s="5">
        <v>0</v>
      </c>
      <c r="X3751" s="5"/>
      <c r="Y3751" s="5"/>
      <c r="Z3751" s="5">
        <f>Tbl_BalanceHistory[[#This Row],[Discretionary Recommended - Pre 2022]]+Tbl_BalanceHistory[[#This Row],[Discretionary Balance Recommended: Policy]]+Tbl_BalanceHistory[[#This Row],[Discretionary Balance Recommended: Commitments]]</f>
        <v>0</v>
      </c>
      <c r="AA3751" s="5">
        <f>Tbl_BalanceHistory[[#This Row],[Discretionary Balance]]-Tbl_BalanceHistory[[#This Row],[Discretionary Reappropriation]]</f>
        <v>16080</v>
      </c>
      <c r="AB3751" s="2"/>
      <c r="AC3751" s="2"/>
      <c r="AD3751" s="2"/>
      <c r="AE3751" s="2"/>
    </row>
    <row r="3752" spans="1:31" ht="45" x14ac:dyDescent="0.25">
      <c r="A3752" s="2" t="s">
        <v>2025</v>
      </c>
      <c r="B3752" s="3">
        <v>9</v>
      </c>
      <c r="C3752" s="3">
        <v>793</v>
      </c>
      <c r="D3752" s="3" t="s">
        <v>642</v>
      </c>
      <c r="E3752" s="3" t="str">
        <f>_xlfn.XLOOKUP(Tbl_BalanceHistory[[#This Row],[RespAgy]],Tbl_Agencies[Agy Code],Tbl_Agencies[Agy Sort])</f>
        <v>141000</v>
      </c>
      <c r="F3752" s="2" t="str">
        <f>Tbl_BalanceHistory[[#This Row],[RespAgy]]&amp;": "&amp;Tbl_BalanceHistory[[#This Row],[RespAgency]]</f>
        <v>793: Intellectual Disabilities Training Centers</v>
      </c>
      <c r="G3752" s="3">
        <v>726</v>
      </c>
      <c r="H3752" s="3" t="s">
        <v>1321</v>
      </c>
      <c r="I3752" s="3" t="str">
        <f>_xlfn.XLOOKUP(Tbl_BalanceHistory[[#This Row],[AgyCode]],Tbl_Agencies[Agy Code],Tbl_Agencies[Agy Sort])</f>
        <v/>
      </c>
      <c r="J3752" s="2" t="str">
        <f>Tbl_BalanceHistory[[#This Row],[AgyCode]]&amp;": "&amp;Tbl_BalanceHistory[[#This Row],[Agency Name]]</f>
        <v>726: Southside Virginia Training Center</v>
      </c>
      <c r="K3752" s="1">
        <v>2015</v>
      </c>
      <c r="L3752" s="3">
        <v>197</v>
      </c>
      <c r="M3752" s="3" t="s">
        <v>401</v>
      </c>
      <c r="N3752" s="2" t="str">
        <f>Tbl_BalanceHistory[[#This Row],[ProgramCode]]&amp;": "&amp;Tbl_BalanceHistory[[#This Row],[Program Name]]</f>
        <v>197: Instruction</v>
      </c>
      <c r="O3752" s="3" t="s">
        <v>1730</v>
      </c>
      <c r="P3752" s="1" t="str">
        <f>IF(Tbl_BalanceHistory[[#This Row],[FundCode]]="0100","GF",IF(Tbl_BalanceHistory[[#This Row],[FundCode]]="01000","GF","Hi Ed / OCR"))</f>
        <v>GF</v>
      </c>
      <c r="Q3752" s="5">
        <v>0</v>
      </c>
      <c r="R3752" s="5">
        <v>0</v>
      </c>
      <c r="S3752" s="5">
        <v>0</v>
      </c>
      <c r="T3752" s="5">
        <v>0</v>
      </c>
      <c r="U3752" s="3"/>
      <c r="V3752" s="5">
        <v>0</v>
      </c>
      <c r="W3752" s="5">
        <v>0</v>
      </c>
      <c r="X3752" s="5"/>
      <c r="Y3752" s="5"/>
      <c r="Z3752" s="5">
        <f>Tbl_BalanceHistory[[#This Row],[Discretionary Recommended - Pre 2022]]+Tbl_BalanceHistory[[#This Row],[Discretionary Balance Recommended: Policy]]+Tbl_BalanceHistory[[#This Row],[Discretionary Balance Recommended: Commitments]]</f>
        <v>0</v>
      </c>
      <c r="AA3752" s="5">
        <f>Tbl_BalanceHistory[[#This Row],[Discretionary Balance]]-Tbl_BalanceHistory[[#This Row],[Discretionary Reappropriation]]</f>
        <v>0</v>
      </c>
      <c r="AB3752" s="2"/>
      <c r="AC3752" s="2"/>
      <c r="AD3752" s="2"/>
      <c r="AE3752" s="2"/>
    </row>
    <row r="3753" spans="1:31" ht="45" x14ac:dyDescent="0.25">
      <c r="A3753" s="2" t="s">
        <v>2025</v>
      </c>
      <c r="B3753" s="3">
        <v>9</v>
      </c>
      <c r="C3753" s="3">
        <v>793</v>
      </c>
      <c r="D3753" s="3" t="s">
        <v>642</v>
      </c>
      <c r="E3753" s="3" t="str">
        <f>_xlfn.XLOOKUP(Tbl_BalanceHistory[[#This Row],[RespAgy]],Tbl_Agencies[Agy Code],Tbl_Agencies[Agy Sort])</f>
        <v>141000</v>
      </c>
      <c r="F3753" s="2" t="str">
        <f>Tbl_BalanceHistory[[#This Row],[RespAgy]]&amp;": "&amp;Tbl_BalanceHistory[[#This Row],[RespAgency]]</f>
        <v>793: Intellectual Disabilities Training Centers</v>
      </c>
      <c r="G3753" s="3">
        <v>726</v>
      </c>
      <c r="H3753" s="3" t="s">
        <v>1321</v>
      </c>
      <c r="I3753" s="3" t="str">
        <f>_xlfn.XLOOKUP(Tbl_BalanceHistory[[#This Row],[AgyCode]],Tbl_Agencies[Agy Code],Tbl_Agencies[Agy Sort])</f>
        <v/>
      </c>
      <c r="J3753" s="2" t="str">
        <f>Tbl_BalanceHistory[[#This Row],[AgyCode]]&amp;": "&amp;Tbl_BalanceHistory[[#This Row],[Agency Name]]</f>
        <v>726: Southside Virginia Training Center</v>
      </c>
      <c r="K3753" s="1">
        <v>2014</v>
      </c>
      <c r="L3753" s="3">
        <v>430</v>
      </c>
      <c r="M3753" s="3" t="s">
        <v>454</v>
      </c>
      <c r="N3753" s="2" t="str">
        <f>Tbl_BalanceHistory[[#This Row],[ProgramCode]]&amp;": "&amp;Tbl_BalanceHistory[[#This Row],[Program Name]]</f>
        <v>430: State Health Services</v>
      </c>
      <c r="O3753" s="3" t="s">
        <v>1730</v>
      </c>
      <c r="P3753" s="1" t="str">
        <f>IF(Tbl_BalanceHistory[[#This Row],[FundCode]]="0100","GF",IF(Tbl_BalanceHistory[[#This Row],[FundCode]]="01000","GF","Hi Ed / OCR"))</f>
        <v>GF</v>
      </c>
      <c r="Q3753" s="5">
        <v>7895508</v>
      </c>
      <c r="R3753" s="5">
        <v>7895508</v>
      </c>
      <c r="S3753" s="5">
        <v>0</v>
      </c>
      <c r="T3753" s="5">
        <v>0</v>
      </c>
      <c r="U3753" s="3"/>
      <c r="V3753" s="5">
        <v>0</v>
      </c>
      <c r="W3753" s="5">
        <v>0</v>
      </c>
      <c r="X3753" s="5"/>
      <c r="Y3753" s="5"/>
      <c r="Z3753" s="5">
        <f>Tbl_BalanceHistory[[#This Row],[Discretionary Recommended - Pre 2022]]+Tbl_BalanceHistory[[#This Row],[Discretionary Balance Recommended: Policy]]+Tbl_BalanceHistory[[#This Row],[Discretionary Balance Recommended: Commitments]]</f>
        <v>0</v>
      </c>
      <c r="AA3753" s="5">
        <f>Tbl_BalanceHistory[[#This Row],[Discretionary Balance]]-Tbl_BalanceHistory[[#This Row],[Discretionary Reappropriation]]</f>
        <v>0</v>
      </c>
      <c r="AB3753" s="2"/>
      <c r="AC3753" s="2"/>
      <c r="AD3753" s="2"/>
      <c r="AE3753" s="2"/>
    </row>
    <row r="3754" spans="1:31" ht="45" x14ac:dyDescent="0.25">
      <c r="A3754" s="2" t="s">
        <v>2025</v>
      </c>
      <c r="B3754" s="3">
        <v>9</v>
      </c>
      <c r="C3754" s="3">
        <v>793</v>
      </c>
      <c r="D3754" s="3" t="s">
        <v>642</v>
      </c>
      <c r="E3754" s="3" t="str">
        <f>_xlfn.XLOOKUP(Tbl_BalanceHistory[[#This Row],[RespAgy]],Tbl_Agencies[Agy Code],Tbl_Agencies[Agy Sort])</f>
        <v>141000</v>
      </c>
      <c r="F3754" s="2" t="str">
        <f>Tbl_BalanceHistory[[#This Row],[RespAgy]]&amp;": "&amp;Tbl_BalanceHistory[[#This Row],[RespAgency]]</f>
        <v>793: Intellectual Disabilities Training Centers</v>
      </c>
      <c r="G3754" s="3">
        <v>726</v>
      </c>
      <c r="H3754" s="3" t="s">
        <v>1321</v>
      </c>
      <c r="I3754" s="3" t="str">
        <f>_xlfn.XLOOKUP(Tbl_BalanceHistory[[#This Row],[AgyCode]],Tbl_Agencies[Agy Code],Tbl_Agencies[Agy Sort])</f>
        <v/>
      </c>
      <c r="J3754" s="2" t="str">
        <f>Tbl_BalanceHistory[[#This Row],[AgyCode]]&amp;": "&amp;Tbl_BalanceHistory[[#This Row],[Agency Name]]</f>
        <v>726: Southside Virginia Training Center</v>
      </c>
      <c r="K3754" s="1">
        <v>2015</v>
      </c>
      <c r="L3754" s="3">
        <v>430</v>
      </c>
      <c r="M3754" s="3" t="s">
        <v>454</v>
      </c>
      <c r="N3754" s="2" t="str">
        <f>Tbl_BalanceHistory[[#This Row],[ProgramCode]]&amp;": "&amp;Tbl_BalanceHistory[[#This Row],[Program Name]]</f>
        <v>430: State Health Services</v>
      </c>
      <c r="O3754" s="3" t="s">
        <v>1730</v>
      </c>
      <c r="P3754" s="1" t="str">
        <f>IF(Tbl_BalanceHistory[[#This Row],[FundCode]]="0100","GF",IF(Tbl_BalanceHistory[[#This Row],[FundCode]]="01000","GF","Hi Ed / OCR"))</f>
        <v>GF</v>
      </c>
      <c r="Q3754" s="5">
        <v>0</v>
      </c>
      <c r="R3754" s="5">
        <v>0</v>
      </c>
      <c r="S3754" s="5">
        <v>0</v>
      </c>
      <c r="T3754" s="5">
        <v>0</v>
      </c>
      <c r="U3754" s="3"/>
      <c r="V3754" s="5">
        <v>0</v>
      </c>
      <c r="W3754" s="5">
        <v>0</v>
      </c>
      <c r="X3754" s="5"/>
      <c r="Y3754" s="5"/>
      <c r="Z3754" s="5">
        <f>Tbl_BalanceHistory[[#This Row],[Discretionary Recommended - Pre 2022]]+Tbl_BalanceHistory[[#This Row],[Discretionary Balance Recommended: Policy]]+Tbl_BalanceHistory[[#This Row],[Discretionary Balance Recommended: Commitments]]</f>
        <v>0</v>
      </c>
      <c r="AA3754" s="5">
        <f>Tbl_BalanceHistory[[#This Row],[Discretionary Balance]]-Tbl_BalanceHistory[[#This Row],[Discretionary Reappropriation]]</f>
        <v>0</v>
      </c>
      <c r="AB3754" s="2"/>
      <c r="AC3754" s="2"/>
      <c r="AD3754" s="2"/>
      <c r="AE3754" s="2"/>
    </row>
    <row r="3755" spans="1:31" ht="45" x14ac:dyDescent="0.25">
      <c r="A3755" s="2" t="s">
        <v>2025</v>
      </c>
      <c r="B3755" s="3">
        <v>9</v>
      </c>
      <c r="C3755" s="3">
        <v>793</v>
      </c>
      <c r="D3755" s="3" t="s">
        <v>642</v>
      </c>
      <c r="E3755" s="3" t="str">
        <f>_xlfn.XLOOKUP(Tbl_BalanceHistory[[#This Row],[RespAgy]],Tbl_Agencies[Agy Code],Tbl_Agencies[Agy Sort])</f>
        <v>141000</v>
      </c>
      <c r="F3755" s="2" t="str">
        <f>Tbl_BalanceHistory[[#This Row],[RespAgy]]&amp;": "&amp;Tbl_BalanceHistory[[#This Row],[RespAgency]]</f>
        <v>793: Intellectual Disabilities Training Centers</v>
      </c>
      <c r="G3755" s="3">
        <v>726</v>
      </c>
      <c r="H3755" s="3" t="s">
        <v>1321</v>
      </c>
      <c r="I3755" s="3" t="str">
        <f>_xlfn.XLOOKUP(Tbl_BalanceHistory[[#This Row],[AgyCode]],Tbl_Agencies[Agy Code],Tbl_Agencies[Agy Sort])</f>
        <v/>
      </c>
      <c r="J3755" s="2" t="str">
        <f>Tbl_BalanceHistory[[#This Row],[AgyCode]]&amp;": "&amp;Tbl_BalanceHistory[[#This Row],[Agency Name]]</f>
        <v>726: Southside Virginia Training Center</v>
      </c>
      <c r="K3755" s="1">
        <v>2014</v>
      </c>
      <c r="L3755" s="3">
        <v>498</v>
      </c>
      <c r="M3755" s="3" t="s">
        <v>639</v>
      </c>
      <c r="N3755" s="2" t="str">
        <f>Tbl_BalanceHistory[[#This Row],[ProgramCode]]&amp;": "&amp;Tbl_BalanceHistory[[#This Row],[Program Name]]</f>
        <v>498: Facility Administrative and Support Services</v>
      </c>
      <c r="O3755" s="3" t="s">
        <v>1730</v>
      </c>
      <c r="P3755" s="1" t="str">
        <f>IF(Tbl_BalanceHistory[[#This Row],[FundCode]]="0100","GF",IF(Tbl_BalanceHistory[[#This Row],[FundCode]]="01000","GF","Hi Ed / OCR"))</f>
        <v>GF</v>
      </c>
      <c r="Q3755" s="5">
        <v>3426114</v>
      </c>
      <c r="R3755" s="5">
        <v>3425999</v>
      </c>
      <c r="S3755" s="5">
        <v>115</v>
      </c>
      <c r="T3755" s="5">
        <v>0</v>
      </c>
      <c r="U3755" s="3"/>
      <c r="V3755" s="5">
        <v>115</v>
      </c>
      <c r="W3755" s="5">
        <v>0</v>
      </c>
      <c r="X3755" s="5"/>
      <c r="Y3755" s="5"/>
      <c r="Z3755" s="5">
        <f>Tbl_BalanceHistory[[#This Row],[Discretionary Recommended - Pre 2022]]+Tbl_BalanceHistory[[#This Row],[Discretionary Balance Recommended: Policy]]+Tbl_BalanceHistory[[#This Row],[Discretionary Balance Recommended: Commitments]]</f>
        <v>0</v>
      </c>
      <c r="AA3755" s="5">
        <f>Tbl_BalanceHistory[[#This Row],[Discretionary Balance]]-Tbl_BalanceHistory[[#This Row],[Discretionary Reappropriation]]</f>
        <v>115</v>
      </c>
      <c r="AB3755" s="2"/>
      <c r="AC3755" s="2"/>
      <c r="AD3755" s="2"/>
      <c r="AE3755" s="2"/>
    </row>
    <row r="3756" spans="1:31" ht="45" x14ac:dyDescent="0.25">
      <c r="A3756" s="2" t="s">
        <v>2025</v>
      </c>
      <c r="B3756" s="3">
        <v>9</v>
      </c>
      <c r="C3756" s="3">
        <v>793</v>
      </c>
      <c r="D3756" s="3" t="s">
        <v>642</v>
      </c>
      <c r="E3756" s="3" t="str">
        <f>_xlfn.XLOOKUP(Tbl_BalanceHistory[[#This Row],[RespAgy]],Tbl_Agencies[Agy Code],Tbl_Agencies[Agy Sort])</f>
        <v>141000</v>
      </c>
      <c r="F3756" s="2" t="str">
        <f>Tbl_BalanceHistory[[#This Row],[RespAgy]]&amp;": "&amp;Tbl_BalanceHistory[[#This Row],[RespAgency]]</f>
        <v>793: Intellectual Disabilities Training Centers</v>
      </c>
      <c r="G3756" s="3">
        <v>726</v>
      </c>
      <c r="H3756" s="3" t="s">
        <v>1321</v>
      </c>
      <c r="I3756" s="3" t="str">
        <f>_xlfn.XLOOKUP(Tbl_BalanceHistory[[#This Row],[AgyCode]],Tbl_Agencies[Agy Code],Tbl_Agencies[Agy Sort])</f>
        <v/>
      </c>
      <c r="J3756" s="2" t="str">
        <f>Tbl_BalanceHistory[[#This Row],[AgyCode]]&amp;": "&amp;Tbl_BalanceHistory[[#This Row],[Agency Name]]</f>
        <v>726: Southside Virginia Training Center</v>
      </c>
      <c r="K3756" s="1">
        <v>2015</v>
      </c>
      <c r="L3756" s="3">
        <v>498</v>
      </c>
      <c r="M3756" s="3" t="s">
        <v>639</v>
      </c>
      <c r="N3756" s="2" t="str">
        <f>Tbl_BalanceHistory[[#This Row],[ProgramCode]]&amp;": "&amp;Tbl_BalanceHistory[[#This Row],[Program Name]]</f>
        <v>498: Facility Administrative and Support Services</v>
      </c>
      <c r="O3756" s="3" t="s">
        <v>1730</v>
      </c>
      <c r="P3756" s="1" t="str">
        <f>IF(Tbl_BalanceHistory[[#This Row],[FundCode]]="0100","GF",IF(Tbl_BalanceHistory[[#This Row],[FundCode]]="01000","GF","Hi Ed / OCR"))</f>
        <v>GF</v>
      </c>
      <c r="Q3756" s="5">
        <v>0</v>
      </c>
      <c r="R3756" s="5">
        <v>0</v>
      </c>
      <c r="S3756" s="5">
        <v>0</v>
      </c>
      <c r="T3756" s="5">
        <v>0</v>
      </c>
      <c r="U3756" s="3"/>
      <c r="V3756" s="5">
        <v>0</v>
      </c>
      <c r="W3756" s="5">
        <v>0</v>
      </c>
      <c r="X3756" s="5"/>
      <c r="Y3756" s="5"/>
      <c r="Z3756" s="5">
        <f>Tbl_BalanceHistory[[#This Row],[Discretionary Recommended - Pre 2022]]+Tbl_BalanceHistory[[#This Row],[Discretionary Balance Recommended: Policy]]+Tbl_BalanceHistory[[#This Row],[Discretionary Balance Recommended: Commitments]]</f>
        <v>0</v>
      </c>
      <c r="AA3756" s="5">
        <f>Tbl_BalanceHistory[[#This Row],[Discretionary Balance]]-Tbl_BalanceHistory[[#This Row],[Discretionary Reappropriation]]</f>
        <v>0</v>
      </c>
      <c r="AB3756" s="2"/>
      <c r="AC3756" s="2"/>
      <c r="AD3756" s="2"/>
      <c r="AE3756" s="2"/>
    </row>
    <row r="3757" spans="1:31" ht="45" x14ac:dyDescent="0.25">
      <c r="A3757" s="2" t="s">
        <v>2025</v>
      </c>
      <c r="B3757" s="3">
        <v>9</v>
      </c>
      <c r="C3757" s="3">
        <v>793</v>
      </c>
      <c r="D3757" s="3" t="s">
        <v>642</v>
      </c>
      <c r="E3757" s="3" t="str">
        <f>_xlfn.XLOOKUP(Tbl_BalanceHistory[[#This Row],[RespAgy]],Tbl_Agencies[Agy Code],Tbl_Agencies[Agy Sort])</f>
        <v>141000</v>
      </c>
      <c r="F3757" s="2" t="str">
        <f>Tbl_BalanceHistory[[#This Row],[RespAgy]]&amp;": "&amp;Tbl_BalanceHistory[[#This Row],[RespAgency]]</f>
        <v>793: Intellectual Disabilities Training Centers</v>
      </c>
      <c r="G3757" s="3">
        <v>738</v>
      </c>
      <c r="H3757" s="3" t="s">
        <v>1341</v>
      </c>
      <c r="I3757" s="3" t="str">
        <f>_xlfn.XLOOKUP(Tbl_BalanceHistory[[#This Row],[AgyCode]],Tbl_Agencies[Agy Code],Tbl_Agencies[Agy Sort])</f>
        <v/>
      </c>
      <c r="J3757" s="2" t="str">
        <f>Tbl_BalanceHistory[[#This Row],[AgyCode]]&amp;": "&amp;Tbl_BalanceHistory[[#This Row],[Agency Name]]</f>
        <v>738: Southwestern Virginia Training Center</v>
      </c>
      <c r="K3757" s="1">
        <v>2014</v>
      </c>
      <c r="L3757" s="3">
        <v>197</v>
      </c>
      <c r="M3757" s="3" t="s">
        <v>401</v>
      </c>
      <c r="N3757" s="2" t="str">
        <f>Tbl_BalanceHistory[[#This Row],[ProgramCode]]&amp;": "&amp;Tbl_BalanceHistory[[#This Row],[Program Name]]</f>
        <v>197: Instruction</v>
      </c>
      <c r="O3757" s="3" t="s">
        <v>1730</v>
      </c>
      <c r="P3757" s="1" t="str">
        <f>IF(Tbl_BalanceHistory[[#This Row],[FundCode]]="0100","GF",IF(Tbl_BalanceHistory[[#This Row],[FundCode]]="01000","GF","Hi Ed / OCR"))</f>
        <v>GF</v>
      </c>
      <c r="Q3757" s="5">
        <v>154636</v>
      </c>
      <c r="R3757" s="5">
        <v>154636</v>
      </c>
      <c r="S3757" s="5">
        <v>0</v>
      </c>
      <c r="T3757" s="5">
        <v>0</v>
      </c>
      <c r="U3757" s="3"/>
      <c r="V3757" s="5">
        <v>0</v>
      </c>
      <c r="W3757" s="5">
        <v>0</v>
      </c>
      <c r="X3757" s="5"/>
      <c r="Y3757" s="5"/>
      <c r="Z3757" s="5">
        <f>Tbl_BalanceHistory[[#This Row],[Discretionary Recommended - Pre 2022]]+Tbl_BalanceHistory[[#This Row],[Discretionary Balance Recommended: Policy]]+Tbl_BalanceHistory[[#This Row],[Discretionary Balance Recommended: Commitments]]</f>
        <v>0</v>
      </c>
      <c r="AA3757" s="5">
        <f>Tbl_BalanceHistory[[#This Row],[Discretionary Balance]]-Tbl_BalanceHistory[[#This Row],[Discretionary Reappropriation]]</f>
        <v>0</v>
      </c>
      <c r="AB3757" s="2"/>
      <c r="AC3757" s="2"/>
      <c r="AD3757" s="2"/>
      <c r="AE3757" s="2"/>
    </row>
    <row r="3758" spans="1:31" ht="45" x14ac:dyDescent="0.25">
      <c r="A3758" s="2" t="s">
        <v>2025</v>
      </c>
      <c r="B3758" s="3">
        <v>9</v>
      </c>
      <c r="C3758" s="3">
        <v>793</v>
      </c>
      <c r="D3758" s="3" t="s">
        <v>642</v>
      </c>
      <c r="E3758" s="3" t="str">
        <f>_xlfn.XLOOKUP(Tbl_BalanceHistory[[#This Row],[RespAgy]],Tbl_Agencies[Agy Code],Tbl_Agencies[Agy Sort])</f>
        <v>141000</v>
      </c>
      <c r="F3758" s="2" t="str">
        <f>Tbl_BalanceHistory[[#This Row],[RespAgy]]&amp;": "&amp;Tbl_BalanceHistory[[#This Row],[RespAgency]]</f>
        <v>793: Intellectual Disabilities Training Centers</v>
      </c>
      <c r="G3758" s="3">
        <v>738</v>
      </c>
      <c r="H3758" s="3" t="s">
        <v>1341</v>
      </c>
      <c r="I3758" s="3" t="str">
        <f>_xlfn.XLOOKUP(Tbl_BalanceHistory[[#This Row],[AgyCode]],Tbl_Agencies[Agy Code],Tbl_Agencies[Agy Sort])</f>
        <v/>
      </c>
      <c r="J3758" s="2" t="str">
        <f>Tbl_BalanceHistory[[#This Row],[AgyCode]]&amp;": "&amp;Tbl_BalanceHistory[[#This Row],[Agency Name]]</f>
        <v>738: Southwestern Virginia Training Center</v>
      </c>
      <c r="K3758" s="1">
        <v>2015</v>
      </c>
      <c r="L3758" s="3">
        <v>197</v>
      </c>
      <c r="M3758" s="3" t="s">
        <v>401</v>
      </c>
      <c r="N3758" s="2" t="str">
        <f>Tbl_BalanceHistory[[#This Row],[ProgramCode]]&amp;": "&amp;Tbl_BalanceHistory[[#This Row],[Program Name]]</f>
        <v>197: Instruction</v>
      </c>
      <c r="O3758" s="3" t="s">
        <v>1730</v>
      </c>
      <c r="P3758" s="1" t="str">
        <f>IF(Tbl_BalanceHistory[[#This Row],[FundCode]]="0100","GF",IF(Tbl_BalanceHistory[[#This Row],[FundCode]]="01000","GF","Hi Ed / OCR"))</f>
        <v>GF</v>
      </c>
      <c r="Q3758" s="5">
        <v>154636</v>
      </c>
      <c r="R3758" s="5">
        <v>154636</v>
      </c>
      <c r="S3758" s="5">
        <v>0</v>
      </c>
      <c r="T3758" s="5">
        <v>0</v>
      </c>
      <c r="U3758" s="3"/>
      <c r="V3758" s="5">
        <v>0</v>
      </c>
      <c r="W3758" s="5">
        <v>0</v>
      </c>
      <c r="X3758" s="5"/>
      <c r="Y3758" s="5"/>
      <c r="Z3758" s="5">
        <f>Tbl_BalanceHistory[[#This Row],[Discretionary Recommended - Pre 2022]]+Tbl_BalanceHistory[[#This Row],[Discretionary Balance Recommended: Policy]]+Tbl_BalanceHistory[[#This Row],[Discretionary Balance Recommended: Commitments]]</f>
        <v>0</v>
      </c>
      <c r="AA3758" s="5">
        <f>Tbl_BalanceHistory[[#This Row],[Discretionary Balance]]-Tbl_BalanceHistory[[#This Row],[Discretionary Reappropriation]]</f>
        <v>0</v>
      </c>
      <c r="AB3758" s="2"/>
      <c r="AC3758" s="2"/>
      <c r="AD3758" s="2"/>
      <c r="AE3758" s="2"/>
    </row>
    <row r="3759" spans="1:31" ht="45" x14ac:dyDescent="0.25">
      <c r="A3759" s="2" t="s">
        <v>2025</v>
      </c>
      <c r="B3759" s="3">
        <v>9</v>
      </c>
      <c r="C3759" s="3">
        <v>793</v>
      </c>
      <c r="D3759" s="3" t="s">
        <v>642</v>
      </c>
      <c r="E3759" s="3" t="str">
        <f>_xlfn.XLOOKUP(Tbl_BalanceHistory[[#This Row],[RespAgy]],Tbl_Agencies[Agy Code],Tbl_Agencies[Agy Sort])</f>
        <v>141000</v>
      </c>
      <c r="F3759" s="2" t="str">
        <f>Tbl_BalanceHistory[[#This Row],[RespAgy]]&amp;": "&amp;Tbl_BalanceHistory[[#This Row],[RespAgency]]</f>
        <v>793: Intellectual Disabilities Training Centers</v>
      </c>
      <c r="G3759" s="3">
        <v>738</v>
      </c>
      <c r="H3759" s="3" t="s">
        <v>1341</v>
      </c>
      <c r="I3759" s="3" t="str">
        <f>_xlfn.XLOOKUP(Tbl_BalanceHistory[[#This Row],[AgyCode]],Tbl_Agencies[Agy Code],Tbl_Agencies[Agy Sort])</f>
        <v/>
      </c>
      <c r="J3759" s="2" t="str">
        <f>Tbl_BalanceHistory[[#This Row],[AgyCode]]&amp;": "&amp;Tbl_BalanceHistory[[#This Row],[Agency Name]]</f>
        <v>738: Southwestern Virginia Training Center</v>
      </c>
      <c r="K3759" s="1">
        <v>2016</v>
      </c>
      <c r="L3759" s="3">
        <v>197</v>
      </c>
      <c r="M3759" s="3" t="s">
        <v>401</v>
      </c>
      <c r="N3759" s="2" t="str">
        <f>Tbl_BalanceHistory[[#This Row],[ProgramCode]]&amp;": "&amp;Tbl_BalanceHistory[[#This Row],[Program Name]]</f>
        <v>197: Instruction</v>
      </c>
      <c r="O3759" s="3" t="s">
        <v>1730</v>
      </c>
      <c r="P3759" s="1" t="str">
        <f>IF(Tbl_BalanceHistory[[#This Row],[FundCode]]="0100","GF",IF(Tbl_BalanceHistory[[#This Row],[FundCode]]="01000","GF","Hi Ed / OCR"))</f>
        <v>GF</v>
      </c>
      <c r="Q3759" s="5">
        <v>486880</v>
      </c>
      <c r="R3759" s="5">
        <v>486880</v>
      </c>
      <c r="S3759" s="5">
        <v>0</v>
      </c>
      <c r="T3759" s="5">
        <v>0</v>
      </c>
      <c r="U3759" s="3"/>
      <c r="V3759" s="5">
        <v>0</v>
      </c>
      <c r="W3759" s="5">
        <v>0</v>
      </c>
      <c r="X3759" s="5"/>
      <c r="Y3759" s="5"/>
      <c r="Z3759" s="5">
        <f>Tbl_BalanceHistory[[#This Row],[Discretionary Recommended - Pre 2022]]+Tbl_BalanceHistory[[#This Row],[Discretionary Balance Recommended: Policy]]+Tbl_BalanceHistory[[#This Row],[Discretionary Balance Recommended: Commitments]]</f>
        <v>0</v>
      </c>
      <c r="AA3759" s="5">
        <f>Tbl_BalanceHistory[[#This Row],[Discretionary Balance]]-Tbl_BalanceHistory[[#This Row],[Discretionary Reappropriation]]</f>
        <v>0</v>
      </c>
      <c r="AB3759" s="2"/>
      <c r="AC3759" s="2"/>
      <c r="AD3759" s="2"/>
      <c r="AE3759" s="2"/>
    </row>
    <row r="3760" spans="1:31" ht="45" x14ac:dyDescent="0.25">
      <c r="A3760" s="2" t="s">
        <v>2025</v>
      </c>
      <c r="B3760" s="3">
        <v>9</v>
      </c>
      <c r="C3760" s="3">
        <v>793</v>
      </c>
      <c r="D3760" s="3" t="s">
        <v>642</v>
      </c>
      <c r="E3760" s="3" t="str">
        <f>_xlfn.XLOOKUP(Tbl_BalanceHistory[[#This Row],[RespAgy]],Tbl_Agencies[Agy Code],Tbl_Agencies[Agy Sort])</f>
        <v>141000</v>
      </c>
      <c r="F3760" s="2" t="str">
        <f>Tbl_BalanceHistory[[#This Row],[RespAgy]]&amp;": "&amp;Tbl_BalanceHistory[[#This Row],[RespAgency]]</f>
        <v>793: Intellectual Disabilities Training Centers</v>
      </c>
      <c r="G3760" s="3">
        <v>738</v>
      </c>
      <c r="H3760" s="3" t="s">
        <v>1341</v>
      </c>
      <c r="I3760" s="3" t="str">
        <f>_xlfn.XLOOKUP(Tbl_BalanceHistory[[#This Row],[AgyCode]],Tbl_Agencies[Agy Code],Tbl_Agencies[Agy Sort])</f>
        <v/>
      </c>
      <c r="J3760" s="2" t="str">
        <f>Tbl_BalanceHistory[[#This Row],[AgyCode]]&amp;": "&amp;Tbl_BalanceHistory[[#This Row],[Agency Name]]</f>
        <v>738: Southwestern Virginia Training Center</v>
      </c>
      <c r="K3760" s="1">
        <v>2017</v>
      </c>
      <c r="L3760" s="3">
        <v>197</v>
      </c>
      <c r="M3760" s="3" t="s">
        <v>401</v>
      </c>
      <c r="N3760" s="2" t="str">
        <f>Tbl_BalanceHistory[[#This Row],[ProgramCode]]&amp;": "&amp;Tbl_BalanceHistory[[#This Row],[Program Name]]</f>
        <v>197: Instruction</v>
      </c>
      <c r="O3760" s="3" t="s">
        <v>886</v>
      </c>
      <c r="P3760" s="1" t="str">
        <f>IF(Tbl_BalanceHistory[[#This Row],[FundCode]]="0100","GF",IF(Tbl_BalanceHistory[[#This Row],[FundCode]]="01000","GF","Hi Ed / OCR"))</f>
        <v>GF</v>
      </c>
      <c r="Q3760" s="5">
        <v>227777</v>
      </c>
      <c r="R3760" s="5">
        <v>227777</v>
      </c>
      <c r="S3760" s="5">
        <v>0</v>
      </c>
      <c r="T3760" s="5">
        <v>0</v>
      </c>
      <c r="U3760" s="3"/>
      <c r="V3760" s="5">
        <v>0</v>
      </c>
      <c r="W3760" s="5">
        <v>0</v>
      </c>
      <c r="X3760" s="5"/>
      <c r="Y3760" s="5"/>
      <c r="Z3760" s="5">
        <f>Tbl_BalanceHistory[[#This Row],[Discretionary Recommended - Pre 2022]]+Tbl_BalanceHistory[[#This Row],[Discretionary Balance Recommended: Policy]]+Tbl_BalanceHistory[[#This Row],[Discretionary Balance Recommended: Commitments]]</f>
        <v>0</v>
      </c>
      <c r="AA3760" s="5">
        <f>Tbl_BalanceHistory[[#This Row],[Discretionary Balance]]-Tbl_BalanceHistory[[#This Row],[Discretionary Reappropriation]]</f>
        <v>0</v>
      </c>
      <c r="AB3760" s="2"/>
      <c r="AC3760" s="2"/>
      <c r="AD3760" s="2"/>
      <c r="AE3760" s="2"/>
    </row>
    <row r="3761" spans="1:31" ht="45" x14ac:dyDescent="0.25">
      <c r="A3761" s="2" t="s">
        <v>2025</v>
      </c>
      <c r="B3761" s="3">
        <v>9</v>
      </c>
      <c r="C3761" s="3">
        <v>793</v>
      </c>
      <c r="D3761" s="3" t="s">
        <v>642</v>
      </c>
      <c r="E3761" s="3" t="str">
        <f>_xlfn.XLOOKUP(Tbl_BalanceHistory[[#This Row],[RespAgy]],Tbl_Agencies[Agy Code],Tbl_Agencies[Agy Sort])</f>
        <v>141000</v>
      </c>
      <c r="F3761" s="2" t="str">
        <f>Tbl_BalanceHistory[[#This Row],[RespAgy]]&amp;": "&amp;Tbl_BalanceHistory[[#This Row],[RespAgency]]</f>
        <v>793: Intellectual Disabilities Training Centers</v>
      </c>
      <c r="G3761" s="3">
        <v>738</v>
      </c>
      <c r="H3761" s="3" t="s">
        <v>1341</v>
      </c>
      <c r="I3761" s="3" t="str">
        <f>_xlfn.XLOOKUP(Tbl_BalanceHistory[[#This Row],[AgyCode]],Tbl_Agencies[Agy Code],Tbl_Agencies[Agy Sort])</f>
        <v/>
      </c>
      <c r="J3761" s="2" t="str">
        <f>Tbl_BalanceHistory[[#This Row],[AgyCode]]&amp;": "&amp;Tbl_BalanceHistory[[#This Row],[Agency Name]]</f>
        <v>738: Southwestern Virginia Training Center</v>
      </c>
      <c r="K3761" s="1">
        <v>2018</v>
      </c>
      <c r="L3761" s="3">
        <v>197</v>
      </c>
      <c r="M3761" s="3" t="s">
        <v>401</v>
      </c>
      <c r="N3761" s="2" t="str">
        <f>Tbl_BalanceHistory[[#This Row],[ProgramCode]]&amp;": "&amp;Tbl_BalanceHistory[[#This Row],[Program Name]]</f>
        <v>197: Instruction</v>
      </c>
      <c r="O3761" s="3" t="s">
        <v>886</v>
      </c>
      <c r="P3761" s="1" t="str">
        <f>IF(Tbl_BalanceHistory[[#This Row],[FundCode]]="0100","GF",IF(Tbl_BalanceHistory[[#This Row],[FundCode]]="01000","GF","Hi Ed / OCR"))</f>
        <v>GF</v>
      </c>
      <c r="Q3761" s="5">
        <v>230000</v>
      </c>
      <c r="R3761" s="5">
        <v>230000</v>
      </c>
      <c r="S3761" s="5">
        <v>0</v>
      </c>
      <c r="T3761" s="5">
        <v>0</v>
      </c>
      <c r="U3761" s="3"/>
      <c r="V3761" s="5">
        <v>0</v>
      </c>
      <c r="W3761" s="5">
        <v>0</v>
      </c>
      <c r="X3761" s="5"/>
      <c r="Y3761" s="5"/>
      <c r="Z3761" s="5">
        <f>Tbl_BalanceHistory[[#This Row],[Discretionary Recommended - Pre 2022]]+Tbl_BalanceHistory[[#This Row],[Discretionary Balance Recommended: Policy]]+Tbl_BalanceHistory[[#This Row],[Discretionary Balance Recommended: Commitments]]</f>
        <v>0</v>
      </c>
      <c r="AA3761" s="5">
        <f>Tbl_BalanceHistory[[#This Row],[Discretionary Balance]]-Tbl_BalanceHistory[[#This Row],[Discretionary Reappropriation]]</f>
        <v>0</v>
      </c>
      <c r="AB3761" s="2"/>
      <c r="AC3761" s="2"/>
      <c r="AD3761" s="2"/>
      <c r="AE3761" s="2"/>
    </row>
    <row r="3762" spans="1:31" ht="45" x14ac:dyDescent="0.25">
      <c r="A3762" s="2" t="s">
        <v>2025</v>
      </c>
      <c r="B3762" s="3">
        <v>9</v>
      </c>
      <c r="C3762" s="3">
        <v>793</v>
      </c>
      <c r="D3762" s="3" t="s">
        <v>642</v>
      </c>
      <c r="E3762" s="3" t="str">
        <f>_xlfn.XLOOKUP(Tbl_BalanceHistory[[#This Row],[RespAgy]],Tbl_Agencies[Agy Code],Tbl_Agencies[Agy Sort])</f>
        <v>141000</v>
      </c>
      <c r="F3762" s="2" t="str">
        <f>Tbl_BalanceHistory[[#This Row],[RespAgy]]&amp;": "&amp;Tbl_BalanceHistory[[#This Row],[RespAgency]]</f>
        <v>793: Intellectual Disabilities Training Centers</v>
      </c>
      <c r="G3762" s="3">
        <v>738</v>
      </c>
      <c r="H3762" s="3" t="s">
        <v>1341</v>
      </c>
      <c r="I3762" s="3" t="str">
        <f>_xlfn.XLOOKUP(Tbl_BalanceHistory[[#This Row],[AgyCode]],Tbl_Agencies[Agy Code],Tbl_Agencies[Agy Sort])</f>
        <v/>
      </c>
      <c r="J3762" s="2" t="str">
        <f>Tbl_BalanceHistory[[#This Row],[AgyCode]]&amp;": "&amp;Tbl_BalanceHistory[[#This Row],[Agency Name]]</f>
        <v>738: Southwestern Virginia Training Center</v>
      </c>
      <c r="K3762" s="1">
        <v>2019</v>
      </c>
      <c r="L3762" s="3">
        <v>197</v>
      </c>
      <c r="M3762" s="3" t="s">
        <v>401</v>
      </c>
      <c r="N3762" s="2" t="str">
        <f>Tbl_BalanceHistory[[#This Row],[ProgramCode]]&amp;": "&amp;Tbl_BalanceHistory[[#This Row],[Program Name]]</f>
        <v>197: Instruction</v>
      </c>
      <c r="O3762" s="3" t="s">
        <v>886</v>
      </c>
      <c r="P3762" s="1" t="str">
        <f>IF(Tbl_BalanceHistory[[#This Row],[FundCode]]="0100","GF",IF(Tbl_BalanceHistory[[#This Row],[FundCode]]="01000","GF","Hi Ed / OCR"))</f>
        <v>GF</v>
      </c>
      <c r="Q3762" s="5">
        <v>0</v>
      </c>
      <c r="R3762" s="5">
        <v>0</v>
      </c>
      <c r="S3762" s="5">
        <v>0</v>
      </c>
      <c r="T3762" s="5">
        <v>0</v>
      </c>
      <c r="U3762" s="3"/>
      <c r="V3762" s="5">
        <v>0</v>
      </c>
      <c r="W3762" s="5">
        <v>0</v>
      </c>
      <c r="X3762" s="5"/>
      <c r="Y3762" s="5"/>
      <c r="Z3762" s="5">
        <f>Tbl_BalanceHistory[[#This Row],[Discretionary Recommended - Pre 2022]]+Tbl_BalanceHistory[[#This Row],[Discretionary Balance Recommended: Policy]]+Tbl_BalanceHistory[[#This Row],[Discretionary Balance Recommended: Commitments]]</f>
        <v>0</v>
      </c>
      <c r="AA3762" s="5">
        <f>Tbl_BalanceHistory[[#This Row],[Discretionary Balance]]-Tbl_BalanceHistory[[#This Row],[Discretionary Reappropriation]]</f>
        <v>0</v>
      </c>
      <c r="AB3762" s="2"/>
      <c r="AC3762" s="2"/>
      <c r="AD3762" s="2"/>
      <c r="AE3762" s="2"/>
    </row>
    <row r="3763" spans="1:31" ht="45" x14ac:dyDescent="0.25">
      <c r="A3763" s="2" t="s">
        <v>2025</v>
      </c>
      <c r="B3763" s="3">
        <v>9</v>
      </c>
      <c r="C3763" s="3">
        <v>793</v>
      </c>
      <c r="D3763" s="3" t="s">
        <v>642</v>
      </c>
      <c r="E3763" s="3" t="str">
        <f>_xlfn.XLOOKUP(Tbl_BalanceHistory[[#This Row],[RespAgy]],Tbl_Agencies[Agy Code],Tbl_Agencies[Agy Sort])</f>
        <v>141000</v>
      </c>
      <c r="F3763" s="2" t="str">
        <f>Tbl_BalanceHistory[[#This Row],[RespAgy]]&amp;": "&amp;Tbl_BalanceHistory[[#This Row],[RespAgency]]</f>
        <v>793: Intellectual Disabilities Training Centers</v>
      </c>
      <c r="G3763" s="3">
        <v>738</v>
      </c>
      <c r="H3763" s="3" t="s">
        <v>1341</v>
      </c>
      <c r="I3763" s="3" t="str">
        <f>_xlfn.XLOOKUP(Tbl_BalanceHistory[[#This Row],[AgyCode]],Tbl_Agencies[Agy Code],Tbl_Agencies[Agy Sort])</f>
        <v/>
      </c>
      <c r="J3763" s="2" t="str">
        <f>Tbl_BalanceHistory[[#This Row],[AgyCode]]&amp;": "&amp;Tbl_BalanceHistory[[#This Row],[Agency Name]]</f>
        <v>738: Southwestern Virginia Training Center</v>
      </c>
      <c r="K3763" s="1">
        <v>2014</v>
      </c>
      <c r="L3763" s="3">
        <v>421</v>
      </c>
      <c r="M3763" s="3" t="s">
        <v>637</v>
      </c>
      <c r="N3763" s="2" t="str">
        <f>Tbl_BalanceHistory[[#This Row],[ProgramCode]]&amp;": "&amp;Tbl_BalanceHistory[[#This Row],[Program Name]]</f>
        <v>421: Pharmacy Services</v>
      </c>
      <c r="O3763" s="3" t="s">
        <v>1730</v>
      </c>
      <c r="P3763" s="1" t="str">
        <f>IF(Tbl_BalanceHistory[[#This Row],[FundCode]]="0100","GF",IF(Tbl_BalanceHistory[[#This Row],[FundCode]]="01000","GF","Hi Ed / OCR"))</f>
        <v>GF</v>
      </c>
      <c r="Q3763" s="5">
        <v>70732</v>
      </c>
      <c r="R3763" s="5">
        <v>70732</v>
      </c>
      <c r="S3763" s="5">
        <v>0</v>
      </c>
      <c r="T3763" s="5">
        <v>0</v>
      </c>
      <c r="U3763" s="3"/>
      <c r="V3763" s="5">
        <v>0</v>
      </c>
      <c r="W3763" s="5">
        <v>0</v>
      </c>
      <c r="X3763" s="5"/>
      <c r="Y3763" s="5"/>
      <c r="Z3763" s="5">
        <f>Tbl_BalanceHistory[[#This Row],[Discretionary Recommended - Pre 2022]]+Tbl_BalanceHistory[[#This Row],[Discretionary Balance Recommended: Policy]]+Tbl_BalanceHistory[[#This Row],[Discretionary Balance Recommended: Commitments]]</f>
        <v>0</v>
      </c>
      <c r="AA3763" s="5">
        <f>Tbl_BalanceHistory[[#This Row],[Discretionary Balance]]-Tbl_BalanceHistory[[#This Row],[Discretionary Reappropriation]]</f>
        <v>0</v>
      </c>
      <c r="AB3763" s="2"/>
      <c r="AC3763" s="2"/>
      <c r="AD3763" s="2"/>
      <c r="AE3763" s="2"/>
    </row>
    <row r="3764" spans="1:31" ht="45" x14ac:dyDescent="0.25">
      <c r="A3764" s="2" t="s">
        <v>2025</v>
      </c>
      <c r="B3764" s="3">
        <v>9</v>
      </c>
      <c r="C3764" s="3">
        <v>793</v>
      </c>
      <c r="D3764" s="3" t="s">
        <v>642</v>
      </c>
      <c r="E3764" s="3" t="str">
        <f>_xlfn.XLOOKUP(Tbl_BalanceHistory[[#This Row],[RespAgy]],Tbl_Agencies[Agy Code],Tbl_Agencies[Agy Sort])</f>
        <v>141000</v>
      </c>
      <c r="F3764" s="2" t="str">
        <f>Tbl_BalanceHistory[[#This Row],[RespAgy]]&amp;": "&amp;Tbl_BalanceHistory[[#This Row],[RespAgency]]</f>
        <v>793: Intellectual Disabilities Training Centers</v>
      </c>
      <c r="G3764" s="3">
        <v>738</v>
      </c>
      <c r="H3764" s="3" t="s">
        <v>1341</v>
      </c>
      <c r="I3764" s="3" t="str">
        <f>_xlfn.XLOOKUP(Tbl_BalanceHistory[[#This Row],[AgyCode]],Tbl_Agencies[Agy Code],Tbl_Agencies[Agy Sort])</f>
        <v/>
      </c>
      <c r="J3764" s="2" t="str">
        <f>Tbl_BalanceHistory[[#This Row],[AgyCode]]&amp;": "&amp;Tbl_BalanceHistory[[#This Row],[Agency Name]]</f>
        <v>738: Southwestern Virginia Training Center</v>
      </c>
      <c r="K3764" s="1">
        <v>2015</v>
      </c>
      <c r="L3764" s="3">
        <v>421</v>
      </c>
      <c r="M3764" s="3" t="s">
        <v>637</v>
      </c>
      <c r="N3764" s="2" t="str">
        <f>Tbl_BalanceHistory[[#This Row],[ProgramCode]]&amp;": "&amp;Tbl_BalanceHistory[[#This Row],[Program Name]]</f>
        <v>421: Pharmacy Services</v>
      </c>
      <c r="O3764" s="3" t="s">
        <v>1730</v>
      </c>
      <c r="P3764" s="1" t="str">
        <f>IF(Tbl_BalanceHistory[[#This Row],[FundCode]]="0100","GF",IF(Tbl_BalanceHistory[[#This Row],[FundCode]]="01000","GF","Hi Ed / OCR"))</f>
        <v>GF</v>
      </c>
      <c r="Q3764" s="5">
        <v>40732</v>
      </c>
      <c r="R3764" s="5">
        <v>40732</v>
      </c>
      <c r="S3764" s="5">
        <v>0</v>
      </c>
      <c r="T3764" s="5">
        <v>0</v>
      </c>
      <c r="U3764" s="3"/>
      <c r="V3764" s="5">
        <v>0</v>
      </c>
      <c r="W3764" s="5">
        <v>0</v>
      </c>
      <c r="X3764" s="5"/>
      <c r="Y3764" s="5"/>
      <c r="Z3764" s="5">
        <f>Tbl_BalanceHistory[[#This Row],[Discretionary Recommended - Pre 2022]]+Tbl_BalanceHistory[[#This Row],[Discretionary Balance Recommended: Policy]]+Tbl_BalanceHistory[[#This Row],[Discretionary Balance Recommended: Commitments]]</f>
        <v>0</v>
      </c>
      <c r="AA3764" s="5">
        <f>Tbl_BalanceHistory[[#This Row],[Discretionary Balance]]-Tbl_BalanceHistory[[#This Row],[Discretionary Reappropriation]]</f>
        <v>0</v>
      </c>
      <c r="AB3764" s="2"/>
      <c r="AC3764" s="2"/>
      <c r="AD3764" s="2"/>
      <c r="AE3764" s="2"/>
    </row>
    <row r="3765" spans="1:31" ht="45" x14ac:dyDescent="0.25">
      <c r="A3765" s="2" t="s">
        <v>2025</v>
      </c>
      <c r="B3765" s="3">
        <v>9</v>
      </c>
      <c r="C3765" s="3">
        <v>793</v>
      </c>
      <c r="D3765" s="3" t="s">
        <v>642</v>
      </c>
      <c r="E3765" s="3" t="str">
        <f>_xlfn.XLOOKUP(Tbl_BalanceHistory[[#This Row],[RespAgy]],Tbl_Agencies[Agy Code],Tbl_Agencies[Agy Sort])</f>
        <v>141000</v>
      </c>
      <c r="F3765" s="2" t="str">
        <f>Tbl_BalanceHistory[[#This Row],[RespAgy]]&amp;": "&amp;Tbl_BalanceHistory[[#This Row],[RespAgency]]</f>
        <v>793: Intellectual Disabilities Training Centers</v>
      </c>
      <c r="G3765" s="3">
        <v>738</v>
      </c>
      <c r="H3765" s="3" t="s">
        <v>1341</v>
      </c>
      <c r="I3765" s="3" t="str">
        <f>_xlfn.XLOOKUP(Tbl_BalanceHistory[[#This Row],[AgyCode]],Tbl_Agencies[Agy Code],Tbl_Agencies[Agy Sort])</f>
        <v/>
      </c>
      <c r="J3765" s="2" t="str">
        <f>Tbl_BalanceHistory[[#This Row],[AgyCode]]&amp;": "&amp;Tbl_BalanceHistory[[#This Row],[Agency Name]]</f>
        <v>738: Southwestern Virginia Training Center</v>
      </c>
      <c r="K3765" s="1">
        <v>2016</v>
      </c>
      <c r="L3765" s="3">
        <v>421</v>
      </c>
      <c r="M3765" s="3" t="s">
        <v>637</v>
      </c>
      <c r="N3765" s="2" t="str">
        <f>Tbl_BalanceHistory[[#This Row],[ProgramCode]]&amp;": "&amp;Tbl_BalanceHistory[[#This Row],[Program Name]]</f>
        <v>421: Pharmacy Services</v>
      </c>
      <c r="O3765" s="3" t="s">
        <v>1730</v>
      </c>
      <c r="P3765" s="1" t="str">
        <f>IF(Tbl_BalanceHistory[[#This Row],[FundCode]]="0100","GF",IF(Tbl_BalanceHistory[[#This Row],[FundCode]]="01000","GF","Hi Ed / OCR"))</f>
        <v>GF</v>
      </c>
      <c r="Q3765" s="5">
        <v>0</v>
      </c>
      <c r="R3765" s="5">
        <v>0</v>
      </c>
      <c r="S3765" s="5">
        <v>0</v>
      </c>
      <c r="T3765" s="5">
        <v>0</v>
      </c>
      <c r="U3765" s="3"/>
      <c r="V3765" s="5">
        <v>0</v>
      </c>
      <c r="W3765" s="5">
        <v>0</v>
      </c>
      <c r="X3765" s="5"/>
      <c r="Y3765" s="5"/>
      <c r="Z3765" s="5">
        <f>Tbl_BalanceHistory[[#This Row],[Discretionary Recommended - Pre 2022]]+Tbl_BalanceHistory[[#This Row],[Discretionary Balance Recommended: Policy]]+Tbl_BalanceHistory[[#This Row],[Discretionary Balance Recommended: Commitments]]</f>
        <v>0</v>
      </c>
      <c r="AA3765" s="5">
        <f>Tbl_BalanceHistory[[#This Row],[Discretionary Balance]]-Tbl_BalanceHistory[[#This Row],[Discretionary Reappropriation]]</f>
        <v>0</v>
      </c>
      <c r="AB3765" s="2"/>
      <c r="AC3765" s="2"/>
      <c r="AD3765" s="2"/>
      <c r="AE3765" s="2"/>
    </row>
    <row r="3766" spans="1:31" ht="45" x14ac:dyDescent="0.25">
      <c r="A3766" s="2" t="s">
        <v>2025</v>
      </c>
      <c r="B3766" s="3">
        <v>9</v>
      </c>
      <c r="C3766" s="3">
        <v>793</v>
      </c>
      <c r="D3766" s="3" t="s">
        <v>642</v>
      </c>
      <c r="E3766" s="3" t="str">
        <f>_xlfn.XLOOKUP(Tbl_BalanceHistory[[#This Row],[RespAgy]],Tbl_Agencies[Agy Code],Tbl_Agencies[Agy Sort])</f>
        <v>141000</v>
      </c>
      <c r="F3766" s="2" t="str">
        <f>Tbl_BalanceHistory[[#This Row],[RespAgy]]&amp;": "&amp;Tbl_BalanceHistory[[#This Row],[RespAgency]]</f>
        <v>793: Intellectual Disabilities Training Centers</v>
      </c>
      <c r="G3766" s="3">
        <v>738</v>
      </c>
      <c r="H3766" s="3" t="s">
        <v>1341</v>
      </c>
      <c r="I3766" s="3" t="str">
        <f>_xlfn.XLOOKUP(Tbl_BalanceHistory[[#This Row],[AgyCode]],Tbl_Agencies[Agy Code],Tbl_Agencies[Agy Sort])</f>
        <v/>
      </c>
      <c r="J3766" s="2" t="str">
        <f>Tbl_BalanceHistory[[#This Row],[AgyCode]]&amp;": "&amp;Tbl_BalanceHistory[[#This Row],[Agency Name]]</f>
        <v>738: Southwestern Virginia Training Center</v>
      </c>
      <c r="K3766" s="1">
        <v>2014</v>
      </c>
      <c r="L3766" s="3">
        <v>430</v>
      </c>
      <c r="M3766" s="3" t="s">
        <v>454</v>
      </c>
      <c r="N3766" s="2" t="str">
        <f>Tbl_BalanceHistory[[#This Row],[ProgramCode]]&amp;": "&amp;Tbl_BalanceHistory[[#This Row],[Program Name]]</f>
        <v>430: State Health Services</v>
      </c>
      <c r="O3766" s="3" t="s">
        <v>1730</v>
      </c>
      <c r="P3766" s="1" t="str">
        <f>IF(Tbl_BalanceHistory[[#This Row],[FundCode]]="0100","GF",IF(Tbl_BalanceHistory[[#This Row],[FundCode]]="01000","GF","Hi Ed / OCR"))</f>
        <v>GF</v>
      </c>
      <c r="Q3766" s="5">
        <v>188755</v>
      </c>
      <c r="R3766" s="5">
        <v>188755</v>
      </c>
      <c r="S3766" s="5">
        <v>0</v>
      </c>
      <c r="T3766" s="5">
        <v>0</v>
      </c>
      <c r="U3766" s="3"/>
      <c r="V3766" s="5">
        <v>0</v>
      </c>
      <c r="W3766" s="5">
        <v>0</v>
      </c>
      <c r="X3766" s="5"/>
      <c r="Y3766" s="5"/>
      <c r="Z3766" s="5">
        <f>Tbl_BalanceHistory[[#This Row],[Discretionary Recommended - Pre 2022]]+Tbl_BalanceHistory[[#This Row],[Discretionary Balance Recommended: Policy]]+Tbl_BalanceHistory[[#This Row],[Discretionary Balance Recommended: Commitments]]</f>
        <v>0</v>
      </c>
      <c r="AA3766" s="5">
        <f>Tbl_BalanceHistory[[#This Row],[Discretionary Balance]]-Tbl_BalanceHistory[[#This Row],[Discretionary Reappropriation]]</f>
        <v>0</v>
      </c>
      <c r="AB3766" s="2"/>
      <c r="AC3766" s="2"/>
      <c r="AD3766" s="2"/>
      <c r="AE3766" s="2"/>
    </row>
    <row r="3767" spans="1:31" ht="45" x14ac:dyDescent="0.25">
      <c r="A3767" s="2" t="s">
        <v>2025</v>
      </c>
      <c r="B3767" s="3">
        <v>9</v>
      </c>
      <c r="C3767" s="3">
        <v>793</v>
      </c>
      <c r="D3767" s="3" t="s">
        <v>642</v>
      </c>
      <c r="E3767" s="3" t="str">
        <f>_xlfn.XLOOKUP(Tbl_BalanceHistory[[#This Row],[RespAgy]],Tbl_Agencies[Agy Code],Tbl_Agencies[Agy Sort])</f>
        <v>141000</v>
      </c>
      <c r="F3767" s="2" t="str">
        <f>Tbl_BalanceHistory[[#This Row],[RespAgy]]&amp;": "&amp;Tbl_BalanceHistory[[#This Row],[RespAgency]]</f>
        <v>793: Intellectual Disabilities Training Centers</v>
      </c>
      <c r="G3767" s="3">
        <v>738</v>
      </c>
      <c r="H3767" s="3" t="s">
        <v>1341</v>
      </c>
      <c r="I3767" s="3" t="str">
        <f>_xlfn.XLOOKUP(Tbl_BalanceHistory[[#This Row],[AgyCode]],Tbl_Agencies[Agy Code],Tbl_Agencies[Agy Sort])</f>
        <v/>
      </c>
      <c r="J3767" s="2" t="str">
        <f>Tbl_BalanceHistory[[#This Row],[AgyCode]]&amp;": "&amp;Tbl_BalanceHistory[[#This Row],[Agency Name]]</f>
        <v>738: Southwestern Virginia Training Center</v>
      </c>
      <c r="K3767" s="1">
        <v>2015</v>
      </c>
      <c r="L3767" s="3">
        <v>430</v>
      </c>
      <c r="M3767" s="3" t="s">
        <v>454</v>
      </c>
      <c r="N3767" s="2" t="str">
        <f>Tbl_BalanceHistory[[#This Row],[ProgramCode]]&amp;": "&amp;Tbl_BalanceHistory[[#This Row],[Program Name]]</f>
        <v>430: State Health Services</v>
      </c>
      <c r="O3767" s="3" t="s">
        <v>1730</v>
      </c>
      <c r="P3767" s="1" t="str">
        <f>IF(Tbl_BalanceHistory[[#This Row],[FundCode]]="0100","GF",IF(Tbl_BalanceHistory[[#This Row],[FundCode]]="01000","GF","Hi Ed / OCR"))</f>
        <v>GF</v>
      </c>
      <c r="Q3767" s="5">
        <v>1554728</v>
      </c>
      <c r="R3767" s="5">
        <v>1554728</v>
      </c>
      <c r="S3767" s="5">
        <v>0</v>
      </c>
      <c r="T3767" s="5">
        <v>0</v>
      </c>
      <c r="U3767" s="3"/>
      <c r="V3767" s="5">
        <v>0</v>
      </c>
      <c r="W3767" s="5">
        <v>0</v>
      </c>
      <c r="X3767" s="5"/>
      <c r="Y3767" s="5"/>
      <c r="Z3767" s="5">
        <f>Tbl_BalanceHistory[[#This Row],[Discretionary Recommended - Pre 2022]]+Tbl_BalanceHistory[[#This Row],[Discretionary Balance Recommended: Policy]]+Tbl_BalanceHistory[[#This Row],[Discretionary Balance Recommended: Commitments]]</f>
        <v>0</v>
      </c>
      <c r="AA3767" s="5">
        <f>Tbl_BalanceHistory[[#This Row],[Discretionary Balance]]-Tbl_BalanceHistory[[#This Row],[Discretionary Reappropriation]]</f>
        <v>0</v>
      </c>
      <c r="AB3767" s="2"/>
      <c r="AC3767" s="2"/>
      <c r="AD3767" s="2"/>
      <c r="AE3767" s="2"/>
    </row>
    <row r="3768" spans="1:31" ht="45" x14ac:dyDescent="0.25">
      <c r="A3768" s="2" t="s">
        <v>2025</v>
      </c>
      <c r="B3768" s="3">
        <v>9</v>
      </c>
      <c r="C3768" s="3">
        <v>793</v>
      </c>
      <c r="D3768" s="3" t="s">
        <v>642</v>
      </c>
      <c r="E3768" s="3" t="str">
        <f>_xlfn.XLOOKUP(Tbl_BalanceHistory[[#This Row],[RespAgy]],Tbl_Agencies[Agy Code],Tbl_Agencies[Agy Sort])</f>
        <v>141000</v>
      </c>
      <c r="F3768" s="2" t="str">
        <f>Tbl_BalanceHistory[[#This Row],[RespAgy]]&amp;": "&amp;Tbl_BalanceHistory[[#This Row],[RespAgency]]</f>
        <v>793: Intellectual Disabilities Training Centers</v>
      </c>
      <c r="G3768" s="3">
        <v>738</v>
      </c>
      <c r="H3768" s="3" t="s">
        <v>1341</v>
      </c>
      <c r="I3768" s="3" t="str">
        <f>_xlfn.XLOOKUP(Tbl_BalanceHistory[[#This Row],[AgyCode]],Tbl_Agencies[Agy Code],Tbl_Agencies[Agy Sort])</f>
        <v/>
      </c>
      <c r="J3768" s="2" t="str">
        <f>Tbl_BalanceHistory[[#This Row],[AgyCode]]&amp;": "&amp;Tbl_BalanceHistory[[#This Row],[Agency Name]]</f>
        <v>738: Southwestern Virginia Training Center</v>
      </c>
      <c r="K3768" s="1">
        <v>2016</v>
      </c>
      <c r="L3768" s="3">
        <v>430</v>
      </c>
      <c r="M3768" s="3" t="s">
        <v>454</v>
      </c>
      <c r="N3768" s="2" t="str">
        <f>Tbl_BalanceHistory[[#This Row],[ProgramCode]]&amp;": "&amp;Tbl_BalanceHistory[[#This Row],[Program Name]]</f>
        <v>430: State Health Services</v>
      </c>
      <c r="O3768" s="3" t="s">
        <v>1730</v>
      </c>
      <c r="P3768" s="1" t="str">
        <f>IF(Tbl_BalanceHistory[[#This Row],[FundCode]]="0100","GF",IF(Tbl_BalanceHistory[[#This Row],[FundCode]]="01000","GF","Hi Ed / OCR"))</f>
        <v>GF</v>
      </c>
      <c r="Q3768" s="5">
        <v>2202408</v>
      </c>
      <c r="R3768" s="5">
        <v>2202408</v>
      </c>
      <c r="S3768" s="5">
        <v>0</v>
      </c>
      <c r="T3768" s="5">
        <v>0</v>
      </c>
      <c r="U3768" s="3"/>
      <c r="V3768" s="5">
        <v>0</v>
      </c>
      <c r="W3768" s="5">
        <v>0</v>
      </c>
      <c r="X3768" s="5"/>
      <c r="Y3768" s="5"/>
      <c r="Z3768" s="5">
        <f>Tbl_BalanceHistory[[#This Row],[Discretionary Recommended - Pre 2022]]+Tbl_BalanceHistory[[#This Row],[Discretionary Balance Recommended: Policy]]+Tbl_BalanceHistory[[#This Row],[Discretionary Balance Recommended: Commitments]]</f>
        <v>0</v>
      </c>
      <c r="AA3768" s="5">
        <f>Tbl_BalanceHistory[[#This Row],[Discretionary Balance]]-Tbl_BalanceHistory[[#This Row],[Discretionary Reappropriation]]</f>
        <v>0</v>
      </c>
      <c r="AB3768" s="2"/>
      <c r="AC3768" s="2"/>
      <c r="AD3768" s="2"/>
      <c r="AE3768" s="2"/>
    </row>
    <row r="3769" spans="1:31" ht="45" x14ac:dyDescent="0.25">
      <c r="A3769" s="2" t="s">
        <v>2025</v>
      </c>
      <c r="B3769" s="3">
        <v>9</v>
      </c>
      <c r="C3769" s="3">
        <v>793</v>
      </c>
      <c r="D3769" s="3" t="s">
        <v>642</v>
      </c>
      <c r="E3769" s="3" t="str">
        <f>_xlfn.XLOOKUP(Tbl_BalanceHistory[[#This Row],[RespAgy]],Tbl_Agencies[Agy Code],Tbl_Agencies[Agy Sort])</f>
        <v>141000</v>
      </c>
      <c r="F3769" s="2" t="str">
        <f>Tbl_BalanceHistory[[#This Row],[RespAgy]]&amp;": "&amp;Tbl_BalanceHistory[[#This Row],[RespAgency]]</f>
        <v>793: Intellectual Disabilities Training Centers</v>
      </c>
      <c r="G3769" s="3">
        <v>738</v>
      </c>
      <c r="H3769" s="3" t="s">
        <v>1341</v>
      </c>
      <c r="I3769" s="3" t="str">
        <f>_xlfn.XLOOKUP(Tbl_BalanceHistory[[#This Row],[AgyCode]],Tbl_Agencies[Agy Code],Tbl_Agencies[Agy Sort])</f>
        <v/>
      </c>
      <c r="J3769" s="2" t="str">
        <f>Tbl_BalanceHistory[[#This Row],[AgyCode]]&amp;": "&amp;Tbl_BalanceHistory[[#This Row],[Agency Name]]</f>
        <v>738: Southwestern Virginia Training Center</v>
      </c>
      <c r="K3769" s="1">
        <v>2017</v>
      </c>
      <c r="L3769" s="3">
        <v>430</v>
      </c>
      <c r="M3769" s="3" t="s">
        <v>454</v>
      </c>
      <c r="N3769" s="2" t="str">
        <f>Tbl_BalanceHistory[[#This Row],[ProgramCode]]&amp;": "&amp;Tbl_BalanceHistory[[#This Row],[Program Name]]</f>
        <v>430: State Health Services</v>
      </c>
      <c r="O3769" s="3" t="s">
        <v>886</v>
      </c>
      <c r="P3769" s="1" t="str">
        <f>IF(Tbl_BalanceHistory[[#This Row],[FundCode]]="0100","GF",IF(Tbl_BalanceHistory[[#This Row],[FundCode]]="01000","GF","Hi Ed / OCR"))</f>
        <v>GF</v>
      </c>
      <c r="Q3769" s="5">
        <v>1835141</v>
      </c>
      <c r="R3769" s="5">
        <v>1835141</v>
      </c>
      <c r="S3769" s="5">
        <v>0</v>
      </c>
      <c r="T3769" s="5">
        <v>0</v>
      </c>
      <c r="U3769" s="3"/>
      <c r="V3769" s="5">
        <v>0</v>
      </c>
      <c r="W3769" s="5">
        <v>0</v>
      </c>
      <c r="X3769" s="5"/>
      <c r="Y3769" s="5"/>
      <c r="Z3769" s="5">
        <f>Tbl_BalanceHistory[[#This Row],[Discretionary Recommended - Pre 2022]]+Tbl_BalanceHistory[[#This Row],[Discretionary Balance Recommended: Policy]]+Tbl_BalanceHistory[[#This Row],[Discretionary Balance Recommended: Commitments]]</f>
        <v>0</v>
      </c>
      <c r="AA3769" s="5">
        <f>Tbl_BalanceHistory[[#This Row],[Discretionary Balance]]-Tbl_BalanceHistory[[#This Row],[Discretionary Reappropriation]]</f>
        <v>0</v>
      </c>
      <c r="AB3769" s="2"/>
      <c r="AC3769" s="2"/>
      <c r="AD3769" s="2"/>
      <c r="AE3769" s="2"/>
    </row>
    <row r="3770" spans="1:31" ht="45" x14ac:dyDescent="0.25">
      <c r="A3770" s="2" t="s">
        <v>2025</v>
      </c>
      <c r="B3770" s="3">
        <v>9</v>
      </c>
      <c r="C3770" s="3">
        <v>793</v>
      </c>
      <c r="D3770" s="3" t="s">
        <v>642</v>
      </c>
      <c r="E3770" s="3" t="str">
        <f>_xlfn.XLOOKUP(Tbl_BalanceHistory[[#This Row],[RespAgy]],Tbl_Agencies[Agy Code],Tbl_Agencies[Agy Sort])</f>
        <v>141000</v>
      </c>
      <c r="F3770" s="2" t="str">
        <f>Tbl_BalanceHistory[[#This Row],[RespAgy]]&amp;": "&amp;Tbl_BalanceHistory[[#This Row],[RespAgency]]</f>
        <v>793: Intellectual Disabilities Training Centers</v>
      </c>
      <c r="G3770" s="3">
        <v>738</v>
      </c>
      <c r="H3770" s="3" t="s">
        <v>1341</v>
      </c>
      <c r="I3770" s="3" t="str">
        <f>_xlfn.XLOOKUP(Tbl_BalanceHistory[[#This Row],[AgyCode]],Tbl_Agencies[Agy Code],Tbl_Agencies[Agy Sort])</f>
        <v/>
      </c>
      <c r="J3770" s="2" t="str">
        <f>Tbl_BalanceHistory[[#This Row],[AgyCode]]&amp;": "&amp;Tbl_BalanceHistory[[#This Row],[Agency Name]]</f>
        <v>738: Southwestern Virginia Training Center</v>
      </c>
      <c r="K3770" s="1">
        <v>2018</v>
      </c>
      <c r="L3770" s="3">
        <v>430</v>
      </c>
      <c r="M3770" s="3" t="s">
        <v>454</v>
      </c>
      <c r="N3770" s="2" t="str">
        <f>Tbl_BalanceHistory[[#This Row],[ProgramCode]]&amp;": "&amp;Tbl_BalanceHistory[[#This Row],[Program Name]]</f>
        <v>430: State Health Services</v>
      </c>
      <c r="O3770" s="3" t="s">
        <v>886</v>
      </c>
      <c r="P3770" s="1" t="str">
        <f>IF(Tbl_BalanceHistory[[#This Row],[FundCode]]="0100","GF",IF(Tbl_BalanceHistory[[#This Row],[FundCode]]="01000","GF","Hi Ed / OCR"))</f>
        <v>GF</v>
      </c>
      <c r="Q3770" s="5">
        <v>1719075</v>
      </c>
      <c r="R3770" s="5">
        <v>1719075</v>
      </c>
      <c r="S3770" s="5">
        <v>0</v>
      </c>
      <c r="T3770" s="5">
        <v>0</v>
      </c>
      <c r="U3770" s="3"/>
      <c r="V3770" s="5">
        <v>0</v>
      </c>
      <c r="W3770" s="5">
        <v>0</v>
      </c>
      <c r="X3770" s="5"/>
      <c r="Y3770" s="5"/>
      <c r="Z3770" s="5">
        <f>Tbl_BalanceHistory[[#This Row],[Discretionary Recommended - Pre 2022]]+Tbl_BalanceHistory[[#This Row],[Discretionary Balance Recommended: Policy]]+Tbl_BalanceHistory[[#This Row],[Discretionary Balance Recommended: Commitments]]</f>
        <v>0</v>
      </c>
      <c r="AA3770" s="5">
        <f>Tbl_BalanceHistory[[#This Row],[Discretionary Balance]]-Tbl_BalanceHistory[[#This Row],[Discretionary Reappropriation]]</f>
        <v>0</v>
      </c>
      <c r="AB3770" s="2"/>
      <c r="AC3770" s="2"/>
      <c r="AD3770" s="2"/>
      <c r="AE3770" s="2"/>
    </row>
    <row r="3771" spans="1:31" ht="45" x14ac:dyDescent="0.25">
      <c r="A3771" s="2" t="s">
        <v>2025</v>
      </c>
      <c r="B3771" s="3">
        <v>9</v>
      </c>
      <c r="C3771" s="3">
        <v>793</v>
      </c>
      <c r="D3771" s="3" t="s">
        <v>642</v>
      </c>
      <c r="E3771" s="3" t="str">
        <f>_xlfn.XLOOKUP(Tbl_BalanceHistory[[#This Row],[RespAgy]],Tbl_Agencies[Agy Code],Tbl_Agencies[Agy Sort])</f>
        <v>141000</v>
      </c>
      <c r="F3771" s="2" t="str">
        <f>Tbl_BalanceHistory[[#This Row],[RespAgy]]&amp;": "&amp;Tbl_BalanceHistory[[#This Row],[RespAgency]]</f>
        <v>793: Intellectual Disabilities Training Centers</v>
      </c>
      <c r="G3771" s="3">
        <v>738</v>
      </c>
      <c r="H3771" s="3" t="s">
        <v>1341</v>
      </c>
      <c r="I3771" s="3" t="str">
        <f>_xlfn.XLOOKUP(Tbl_BalanceHistory[[#This Row],[AgyCode]],Tbl_Agencies[Agy Code],Tbl_Agencies[Agy Sort])</f>
        <v/>
      </c>
      <c r="J3771" s="2" t="str">
        <f>Tbl_BalanceHistory[[#This Row],[AgyCode]]&amp;": "&amp;Tbl_BalanceHistory[[#This Row],[Agency Name]]</f>
        <v>738: Southwestern Virginia Training Center</v>
      </c>
      <c r="K3771" s="1">
        <v>2019</v>
      </c>
      <c r="L3771" s="3">
        <v>430</v>
      </c>
      <c r="M3771" s="3" t="s">
        <v>454</v>
      </c>
      <c r="N3771" s="2" t="str">
        <f>Tbl_BalanceHistory[[#This Row],[ProgramCode]]&amp;": "&amp;Tbl_BalanceHistory[[#This Row],[Program Name]]</f>
        <v>430: State Health Services</v>
      </c>
      <c r="O3771" s="3" t="s">
        <v>886</v>
      </c>
      <c r="P3771" s="1" t="str">
        <f>IF(Tbl_BalanceHistory[[#This Row],[FundCode]]="0100","GF",IF(Tbl_BalanceHistory[[#This Row],[FundCode]]="01000","GF","Hi Ed / OCR"))</f>
        <v>GF</v>
      </c>
      <c r="Q3771" s="5">
        <v>5316069</v>
      </c>
      <c r="R3771" s="5">
        <v>4616993.6900000004</v>
      </c>
      <c r="S3771" s="5">
        <v>699075.31</v>
      </c>
      <c r="T3771" s="5">
        <v>0</v>
      </c>
      <c r="U3771" s="3"/>
      <c r="V3771" s="5">
        <v>699075.31</v>
      </c>
      <c r="W3771" s="5">
        <v>0</v>
      </c>
      <c r="X3771" s="5"/>
      <c r="Y3771" s="5"/>
      <c r="Z3771" s="5">
        <f>Tbl_BalanceHistory[[#This Row],[Discretionary Recommended - Pre 2022]]+Tbl_BalanceHistory[[#This Row],[Discretionary Balance Recommended: Policy]]+Tbl_BalanceHistory[[#This Row],[Discretionary Balance Recommended: Commitments]]</f>
        <v>0</v>
      </c>
      <c r="AA3771" s="5">
        <f>Tbl_BalanceHistory[[#This Row],[Discretionary Balance]]-Tbl_BalanceHistory[[#This Row],[Discretionary Reappropriation]]</f>
        <v>699075.31</v>
      </c>
      <c r="AB3771" s="2"/>
      <c r="AC3771" s="2"/>
      <c r="AD3771" s="2"/>
      <c r="AE3771" s="2"/>
    </row>
    <row r="3772" spans="1:31" ht="45" x14ac:dyDescent="0.25">
      <c r="A3772" s="2" t="s">
        <v>577</v>
      </c>
      <c r="B3772" s="3">
        <v>9</v>
      </c>
      <c r="C3772" s="3">
        <v>793</v>
      </c>
      <c r="D3772" s="3" t="s">
        <v>642</v>
      </c>
      <c r="E3772" s="3" t="str">
        <f>_xlfn.XLOOKUP(Tbl_BalanceHistory[[#This Row],[RespAgy]],Tbl_Agencies[Agy Code],Tbl_Agencies[Agy Sort])</f>
        <v>141000</v>
      </c>
      <c r="F3772" s="2" t="str">
        <f>Tbl_BalanceHistory[[#This Row],[RespAgy]]&amp;": "&amp;Tbl_BalanceHistory[[#This Row],[RespAgency]]</f>
        <v>793: Intellectual Disabilities Training Centers</v>
      </c>
      <c r="G3772" s="3">
        <v>738</v>
      </c>
      <c r="H3772" s="3" t="s">
        <v>1341</v>
      </c>
      <c r="I3772" s="3" t="str">
        <f>_xlfn.XLOOKUP(Tbl_BalanceHistory[[#This Row],[AgyCode]],Tbl_Agencies[Agy Code],Tbl_Agencies[Agy Sort])</f>
        <v/>
      </c>
      <c r="J3772" s="2" t="str">
        <f>Tbl_BalanceHistory[[#This Row],[AgyCode]]&amp;": "&amp;Tbl_BalanceHistory[[#This Row],[Agency Name]]</f>
        <v>738: Southwestern Virginia Training Center</v>
      </c>
      <c r="K3772" s="1">
        <v>2020</v>
      </c>
      <c r="L3772" s="3">
        <v>430</v>
      </c>
      <c r="M3772" s="3" t="s">
        <v>454</v>
      </c>
      <c r="N3772" s="2" t="str">
        <f>Tbl_BalanceHistory[[#This Row],[ProgramCode]]&amp;": "&amp;Tbl_BalanceHistory[[#This Row],[Program Name]]</f>
        <v>430: State Health Services</v>
      </c>
      <c r="O3772" s="3" t="s">
        <v>886</v>
      </c>
      <c r="P3772" s="1" t="str">
        <f>IF(Tbl_BalanceHistory[[#This Row],[FundCode]]="0100","GF",IF(Tbl_BalanceHistory[[#This Row],[FundCode]]="01000","GF","Hi Ed / OCR"))</f>
        <v>GF</v>
      </c>
      <c r="Q3772" s="5">
        <v>207327</v>
      </c>
      <c r="R3772" s="5">
        <v>207327</v>
      </c>
      <c r="S3772" s="5">
        <v>0</v>
      </c>
      <c r="T3772" s="5">
        <v>0</v>
      </c>
      <c r="U3772" s="3"/>
      <c r="V3772" s="5">
        <v>0</v>
      </c>
      <c r="W3772" s="5">
        <v>0</v>
      </c>
      <c r="X3772" s="5"/>
      <c r="Y3772" s="5"/>
      <c r="Z3772" s="5">
        <f>Tbl_BalanceHistory[[#This Row],[Discretionary Recommended - Pre 2022]]+Tbl_BalanceHistory[[#This Row],[Discretionary Balance Recommended: Policy]]+Tbl_BalanceHistory[[#This Row],[Discretionary Balance Recommended: Commitments]]</f>
        <v>0</v>
      </c>
      <c r="AA3772" s="5">
        <f>Tbl_BalanceHistory[[#This Row],[Discretionary Balance]]-Tbl_BalanceHistory[[#This Row],[Discretionary Reappropriation]]</f>
        <v>0</v>
      </c>
      <c r="AB3772" s="2"/>
      <c r="AC3772" s="2"/>
      <c r="AD3772" s="2"/>
      <c r="AE3772" s="2"/>
    </row>
    <row r="3773" spans="1:31" ht="90" x14ac:dyDescent="0.25">
      <c r="A3773" s="2" t="s">
        <v>577</v>
      </c>
      <c r="B3773" s="3">
        <v>9</v>
      </c>
      <c r="C3773" s="3">
        <v>793</v>
      </c>
      <c r="D3773" s="3" t="s">
        <v>642</v>
      </c>
      <c r="E3773" s="3" t="str">
        <f>_xlfn.XLOOKUP(Tbl_BalanceHistory[[#This Row],[RespAgy]],Tbl_Agencies[Agy Code],Tbl_Agencies[Agy Sort])</f>
        <v>141000</v>
      </c>
      <c r="F3773" s="2" t="str">
        <f>Tbl_BalanceHistory[[#This Row],[RespAgy]]&amp;": "&amp;Tbl_BalanceHistory[[#This Row],[RespAgency]]</f>
        <v>793: Intellectual Disabilities Training Centers</v>
      </c>
      <c r="G3773" s="3">
        <v>738</v>
      </c>
      <c r="H3773" s="3" t="s">
        <v>1341</v>
      </c>
      <c r="I3773" s="3" t="str">
        <f>_xlfn.XLOOKUP(Tbl_BalanceHistory[[#This Row],[AgyCode]],Tbl_Agencies[Agy Code],Tbl_Agencies[Agy Sort])</f>
        <v/>
      </c>
      <c r="J3773" s="2" t="str">
        <f>Tbl_BalanceHistory[[#This Row],[AgyCode]]&amp;": "&amp;Tbl_BalanceHistory[[#This Row],[Agency Name]]</f>
        <v>738: Southwestern Virginia Training Center</v>
      </c>
      <c r="K3773" s="1">
        <v>2021</v>
      </c>
      <c r="L3773" s="3">
        <v>430</v>
      </c>
      <c r="M3773" s="3" t="s">
        <v>454</v>
      </c>
      <c r="N3773" s="2" t="str">
        <f>Tbl_BalanceHistory[[#This Row],[ProgramCode]]&amp;": "&amp;Tbl_BalanceHistory[[#This Row],[Program Name]]</f>
        <v>430: State Health Services</v>
      </c>
      <c r="O3773" s="3" t="s">
        <v>886</v>
      </c>
      <c r="P3773" s="1" t="str">
        <f>IF(Tbl_BalanceHistory[[#This Row],[FundCode]]="0100","GF",IF(Tbl_BalanceHistory[[#This Row],[FundCode]]="01000","GF","Hi Ed / OCR"))</f>
        <v>GF</v>
      </c>
      <c r="Q3773" s="5">
        <v>50000</v>
      </c>
      <c r="R3773" s="5">
        <v>30985.66</v>
      </c>
      <c r="S3773" s="5">
        <v>19014.34</v>
      </c>
      <c r="T3773" s="5">
        <v>0</v>
      </c>
      <c r="U3773" s="3"/>
      <c r="V3773" s="5">
        <v>19014.34</v>
      </c>
      <c r="W3773" s="5">
        <v>19014.34</v>
      </c>
      <c r="X3773" s="5"/>
      <c r="Y3773" s="5"/>
      <c r="Z3773" s="5">
        <f>Tbl_BalanceHistory[[#This Row],[Discretionary Recommended - Pre 2022]]+Tbl_BalanceHistory[[#This Row],[Discretionary Balance Recommended: Policy]]+Tbl_BalanceHistory[[#This Row],[Discretionary Balance Recommended: Commitments]]</f>
        <v>19014.34</v>
      </c>
      <c r="AA3773" s="5">
        <f>Tbl_BalanceHistory[[#This Row],[Discretionary Balance]]-Tbl_BalanceHistory[[#This Row],[Discretionary Reappropriation]]</f>
        <v>0</v>
      </c>
      <c r="AB3773" s="2" t="s">
        <v>2069</v>
      </c>
      <c r="AC3773" s="2"/>
      <c r="AD3773" s="2"/>
      <c r="AE3773" s="2" t="s">
        <v>2080</v>
      </c>
    </row>
    <row r="3774" spans="1:31" ht="45" x14ac:dyDescent="0.25">
      <c r="A3774" s="2" t="s">
        <v>2025</v>
      </c>
      <c r="B3774" s="3">
        <v>9</v>
      </c>
      <c r="C3774" s="3">
        <v>793</v>
      </c>
      <c r="D3774" s="3" t="s">
        <v>642</v>
      </c>
      <c r="E3774" s="3" t="str">
        <f>_xlfn.XLOOKUP(Tbl_BalanceHistory[[#This Row],[RespAgy]],Tbl_Agencies[Agy Code],Tbl_Agencies[Agy Sort])</f>
        <v>141000</v>
      </c>
      <c r="F3774" s="2" t="str">
        <f>Tbl_BalanceHistory[[#This Row],[RespAgy]]&amp;": "&amp;Tbl_BalanceHistory[[#This Row],[RespAgency]]</f>
        <v>793: Intellectual Disabilities Training Centers</v>
      </c>
      <c r="G3774" s="3">
        <v>738</v>
      </c>
      <c r="H3774" s="3" t="s">
        <v>1341</v>
      </c>
      <c r="I3774" s="3" t="str">
        <f>_xlfn.XLOOKUP(Tbl_BalanceHistory[[#This Row],[AgyCode]],Tbl_Agencies[Agy Code],Tbl_Agencies[Agy Sort])</f>
        <v/>
      </c>
      <c r="J3774" s="2" t="str">
        <f>Tbl_BalanceHistory[[#This Row],[AgyCode]]&amp;": "&amp;Tbl_BalanceHistory[[#This Row],[Agency Name]]</f>
        <v>738: Southwestern Virginia Training Center</v>
      </c>
      <c r="K3774" s="1">
        <v>2014</v>
      </c>
      <c r="L3774" s="3">
        <v>498</v>
      </c>
      <c r="M3774" s="3" t="s">
        <v>639</v>
      </c>
      <c r="N3774" s="2" t="str">
        <f>Tbl_BalanceHistory[[#This Row],[ProgramCode]]&amp;": "&amp;Tbl_BalanceHistory[[#This Row],[Program Name]]</f>
        <v>498: Facility Administrative and Support Services</v>
      </c>
      <c r="O3774" s="3" t="s">
        <v>1730</v>
      </c>
      <c r="P3774" s="1" t="str">
        <f>IF(Tbl_BalanceHistory[[#This Row],[FundCode]]="0100","GF",IF(Tbl_BalanceHistory[[#This Row],[FundCode]]="01000","GF","Hi Ed / OCR"))</f>
        <v>GF</v>
      </c>
      <c r="Q3774" s="5">
        <v>1249049</v>
      </c>
      <c r="R3774" s="5">
        <v>1248049</v>
      </c>
      <c r="S3774" s="5">
        <v>1000</v>
      </c>
      <c r="T3774" s="5">
        <v>0</v>
      </c>
      <c r="U3774" s="3"/>
      <c r="V3774" s="5">
        <v>1000</v>
      </c>
      <c r="W3774" s="5">
        <v>0</v>
      </c>
      <c r="X3774" s="5"/>
      <c r="Y3774" s="5"/>
      <c r="Z3774" s="5">
        <f>Tbl_BalanceHistory[[#This Row],[Discretionary Recommended - Pre 2022]]+Tbl_BalanceHistory[[#This Row],[Discretionary Balance Recommended: Policy]]+Tbl_BalanceHistory[[#This Row],[Discretionary Balance Recommended: Commitments]]</f>
        <v>0</v>
      </c>
      <c r="AA3774" s="5">
        <f>Tbl_BalanceHistory[[#This Row],[Discretionary Balance]]-Tbl_BalanceHistory[[#This Row],[Discretionary Reappropriation]]</f>
        <v>1000</v>
      </c>
      <c r="AB3774" s="2"/>
      <c r="AC3774" s="2"/>
      <c r="AD3774" s="2"/>
      <c r="AE3774" s="2"/>
    </row>
    <row r="3775" spans="1:31" ht="45" x14ac:dyDescent="0.25">
      <c r="A3775" s="2" t="s">
        <v>2025</v>
      </c>
      <c r="B3775" s="3">
        <v>9</v>
      </c>
      <c r="C3775" s="3">
        <v>793</v>
      </c>
      <c r="D3775" s="3" t="s">
        <v>642</v>
      </c>
      <c r="E3775" s="3" t="str">
        <f>_xlfn.XLOOKUP(Tbl_BalanceHistory[[#This Row],[RespAgy]],Tbl_Agencies[Agy Code],Tbl_Agencies[Agy Sort])</f>
        <v>141000</v>
      </c>
      <c r="F3775" s="2" t="str">
        <f>Tbl_BalanceHistory[[#This Row],[RespAgy]]&amp;": "&amp;Tbl_BalanceHistory[[#This Row],[RespAgency]]</f>
        <v>793: Intellectual Disabilities Training Centers</v>
      </c>
      <c r="G3775" s="3">
        <v>738</v>
      </c>
      <c r="H3775" s="3" t="s">
        <v>1341</v>
      </c>
      <c r="I3775" s="3" t="str">
        <f>_xlfn.XLOOKUP(Tbl_BalanceHistory[[#This Row],[AgyCode]],Tbl_Agencies[Agy Code],Tbl_Agencies[Agy Sort])</f>
        <v/>
      </c>
      <c r="J3775" s="2" t="str">
        <f>Tbl_BalanceHistory[[#This Row],[AgyCode]]&amp;": "&amp;Tbl_BalanceHistory[[#This Row],[Agency Name]]</f>
        <v>738: Southwestern Virginia Training Center</v>
      </c>
      <c r="K3775" s="1">
        <v>2015</v>
      </c>
      <c r="L3775" s="3">
        <v>498</v>
      </c>
      <c r="M3775" s="3" t="s">
        <v>639</v>
      </c>
      <c r="N3775" s="2" t="str">
        <f>Tbl_BalanceHistory[[#This Row],[ProgramCode]]&amp;": "&amp;Tbl_BalanceHistory[[#This Row],[Program Name]]</f>
        <v>498: Facility Administrative and Support Services</v>
      </c>
      <c r="O3775" s="3" t="s">
        <v>1730</v>
      </c>
      <c r="P3775" s="1" t="str">
        <f>IF(Tbl_BalanceHistory[[#This Row],[FundCode]]="0100","GF",IF(Tbl_BalanceHistory[[#This Row],[FundCode]]="01000","GF","Hi Ed / OCR"))</f>
        <v>GF</v>
      </c>
      <c r="Q3775" s="5">
        <v>342049</v>
      </c>
      <c r="R3775" s="5">
        <v>341215</v>
      </c>
      <c r="S3775" s="5">
        <v>833</v>
      </c>
      <c r="T3775" s="5">
        <v>0</v>
      </c>
      <c r="U3775" s="3"/>
      <c r="V3775" s="5">
        <v>833</v>
      </c>
      <c r="W3775" s="5">
        <v>0</v>
      </c>
      <c r="X3775" s="5"/>
      <c r="Y3775" s="5"/>
      <c r="Z3775" s="5">
        <f>Tbl_BalanceHistory[[#This Row],[Discretionary Recommended - Pre 2022]]+Tbl_BalanceHistory[[#This Row],[Discretionary Balance Recommended: Policy]]+Tbl_BalanceHistory[[#This Row],[Discretionary Balance Recommended: Commitments]]</f>
        <v>0</v>
      </c>
      <c r="AA3775" s="5">
        <f>Tbl_BalanceHistory[[#This Row],[Discretionary Balance]]-Tbl_BalanceHistory[[#This Row],[Discretionary Reappropriation]]</f>
        <v>833</v>
      </c>
      <c r="AB3775" s="2"/>
      <c r="AC3775" s="2"/>
      <c r="AD3775" s="2"/>
      <c r="AE3775" s="2"/>
    </row>
    <row r="3776" spans="1:31" ht="45" x14ac:dyDescent="0.25">
      <c r="A3776" s="2" t="s">
        <v>2025</v>
      </c>
      <c r="B3776" s="3">
        <v>9</v>
      </c>
      <c r="C3776" s="3">
        <v>793</v>
      </c>
      <c r="D3776" s="3" t="s">
        <v>642</v>
      </c>
      <c r="E3776" s="3" t="str">
        <f>_xlfn.XLOOKUP(Tbl_BalanceHistory[[#This Row],[RespAgy]],Tbl_Agencies[Agy Code],Tbl_Agencies[Agy Sort])</f>
        <v>141000</v>
      </c>
      <c r="F3776" s="2" t="str">
        <f>Tbl_BalanceHistory[[#This Row],[RespAgy]]&amp;": "&amp;Tbl_BalanceHistory[[#This Row],[RespAgency]]</f>
        <v>793: Intellectual Disabilities Training Centers</v>
      </c>
      <c r="G3776" s="3">
        <v>738</v>
      </c>
      <c r="H3776" s="3" t="s">
        <v>1341</v>
      </c>
      <c r="I3776" s="3" t="str">
        <f>_xlfn.XLOOKUP(Tbl_BalanceHistory[[#This Row],[AgyCode]],Tbl_Agencies[Agy Code],Tbl_Agencies[Agy Sort])</f>
        <v/>
      </c>
      <c r="J3776" s="2" t="str">
        <f>Tbl_BalanceHistory[[#This Row],[AgyCode]]&amp;": "&amp;Tbl_BalanceHistory[[#This Row],[Agency Name]]</f>
        <v>738: Southwestern Virginia Training Center</v>
      </c>
      <c r="K3776" s="1">
        <v>2016</v>
      </c>
      <c r="L3776" s="3">
        <v>498</v>
      </c>
      <c r="M3776" s="3" t="s">
        <v>639</v>
      </c>
      <c r="N3776" s="2" t="str">
        <f>Tbl_BalanceHistory[[#This Row],[ProgramCode]]&amp;": "&amp;Tbl_BalanceHistory[[#This Row],[Program Name]]</f>
        <v>498: Facility Administrative and Support Services</v>
      </c>
      <c r="O3776" s="3" t="s">
        <v>1730</v>
      </c>
      <c r="P3776" s="1" t="str">
        <f>IF(Tbl_BalanceHistory[[#This Row],[FundCode]]="0100","GF",IF(Tbl_BalanceHistory[[#This Row],[FundCode]]="01000","GF","Hi Ed / OCR"))</f>
        <v>GF</v>
      </c>
      <c r="Q3776" s="5">
        <v>750000</v>
      </c>
      <c r="R3776" s="5">
        <v>750000</v>
      </c>
      <c r="S3776" s="5">
        <v>0</v>
      </c>
      <c r="T3776" s="5">
        <v>0</v>
      </c>
      <c r="U3776" s="3"/>
      <c r="V3776" s="5">
        <v>0</v>
      </c>
      <c r="W3776" s="5">
        <v>0</v>
      </c>
      <c r="X3776" s="5"/>
      <c r="Y3776" s="5"/>
      <c r="Z3776" s="5">
        <f>Tbl_BalanceHistory[[#This Row],[Discretionary Recommended - Pre 2022]]+Tbl_BalanceHistory[[#This Row],[Discretionary Balance Recommended: Policy]]+Tbl_BalanceHistory[[#This Row],[Discretionary Balance Recommended: Commitments]]</f>
        <v>0</v>
      </c>
      <c r="AA3776" s="5">
        <f>Tbl_BalanceHistory[[#This Row],[Discretionary Balance]]-Tbl_BalanceHistory[[#This Row],[Discretionary Reappropriation]]</f>
        <v>0</v>
      </c>
      <c r="AB3776" s="2"/>
      <c r="AC3776" s="2"/>
      <c r="AD3776" s="2"/>
      <c r="AE3776" s="2"/>
    </row>
    <row r="3777" spans="1:31" ht="45" x14ac:dyDescent="0.25">
      <c r="A3777" s="2" t="s">
        <v>2025</v>
      </c>
      <c r="B3777" s="3">
        <v>9</v>
      </c>
      <c r="C3777" s="3">
        <v>793</v>
      </c>
      <c r="D3777" s="3" t="s">
        <v>642</v>
      </c>
      <c r="E3777" s="3" t="str">
        <f>_xlfn.XLOOKUP(Tbl_BalanceHistory[[#This Row],[RespAgy]],Tbl_Agencies[Agy Code],Tbl_Agencies[Agy Sort])</f>
        <v>141000</v>
      </c>
      <c r="F3777" s="2" t="str">
        <f>Tbl_BalanceHistory[[#This Row],[RespAgy]]&amp;": "&amp;Tbl_BalanceHistory[[#This Row],[RespAgency]]</f>
        <v>793: Intellectual Disabilities Training Centers</v>
      </c>
      <c r="G3777" s="3">
        <v>738</v>
      </c>
      <c r="H3777" s="3" t="s">
        <v>1341</v>
      </c>
      <c r="I3777" s="3" t="str">
        <f>_xlfn.XLOOKUP(Tbl_BalanceHistory[[#This Row],[AgyCode]],Tbl_Agencies[Agy Code],Tbl_Agencies[Agy Sort])</f>
        <v/>
      </c>
      <c r="J3777" s="2" t="str">
        <f>Tbl_BalanceHistory[[#This Row],[AgyCode]]&amp;": "&amp;Tbl_BalanceHistory[[#This Row],[Agency Name]]</f>
        <v>738: Southwestern Virginia Training Center</v>
      </c>
      <c r="K3777" s="1">
        <v>2017</v>
      </c>
      <c r="L3777" s="3">
        <v>498</v>
      </c>
      <c r="M3777" s="3" t="s">
        <v>639</v>
      </c>
      <c r="N3777" s="2" t="str">
        <f>Tbl_BalanceHistory[[#This Row],[ProgramCode]]&amp;": "&amp;Tbl_BalanceHistory[[#This Row],[Program Name]]</f>
        <v>498: Facility Administrative and Support Services</v>
      </c>
      <c r="O3777" s="3" t="s">
        <v>886</v>
      </c>
      <c r="P3777" s="1" t="str">
        <f>IF(Tbl_BalanceHistory[[#This Row],[FundCode]]="0100","GF",IF(Tbl_BalanceHistory[[#This Row],[FundCode]]="01000","GF","Hi Ed / OCR"))</f>
        <v>GF</v>
      </c>
      <c r="Q3777" s="5">
        <v>3741223</v>
      </c>
      <c r="R3777" s="5">
        <v>3741223</v>
      </c>
      <c r="S3777" s="5">
        <v>0</v>
      </c>
      <c r="T3777" s="5">
        <v>0</v>
      </c>
      <c r="U3777" s="3"/>
      <c r="V3777" s="5">
        <v>0</v>
      </c>
      <c r="W3777" s="5">
        <v>0</v>
      </c>
      <c r="X3777" s="5"/>
      <c r="Y3777" s="5"/>
      <c r="Z3777" s="5">
        <f>Tbl_BalanceHistory[[#This Row],[Discretionary Recommended - Pre 2022]]+Tbl_BalanceHistory[[#This Row],[Discretionary Balance Recommended: Policy]]+Tbl_BalanceHistory[[#This Row],[Discretionary Balance Recommended: Commitments]]</f>
        <v>0</v>
      </c>
      <c r="AA3777" s="5">
        <f>Tbl_BalanceHistory[[#This Row],[Discretionary Balance]]-Tbl_BalanceHistory[[#This Row],[Discretionary Reappropriation]]</f>
        <v>0</v>
      </c>
      <c r="AB3777" s="2"/>
      <c r="AC3777" s="2"/>
      <c r="AD3777" s="2"/>
      <c r="AE3777" s="2"/>
    </row>
    <row r="3778" spans="1:31" ht="45" x14ac:dyDescent="0.25">
      <c r="A3778" s="2" t="s">
        <v>2025</v>
      </c>
      <c r="B3778" s="3">
        <v>9</v>
      </c>
      <c r="C3778" s="3">
        <v>793</v>
      </c>
      <c r="D3778" s="3" t="s">
        <v>642</v>
      </c>
      <c r="E3778" s="3" t="str">
        <f>_xlfn.XLOOKUP(Tbl_BalanceHistory[[#This Row],[RespAgy]],Tbl_Agencies[Agy Code],Tbl_Agencies[Agy Sort])</f>
        <v>141000</v>
      </c>
      <c r="F3778" s="2" t="str">
        <f>Tbl_BalanceHistory[[#This Row],[RespAgy]]&amp;": "&amp;Tbl_BalanceHistory[[#This Row],[RespAgency]]</f>
        <v>793: Intellectual Disabilities Training Centers</v>
      </c>
      <c r="G3778" s="3">
        <v>738</v>
      </c>
      <c r="H3778" s="3" t="s">
        <v>1341</v>
      </c>
      <c r="I3778" s="3" t="str">
        <f>_xlfn.XLOOKUP(Tbl_BalanceHistory[[#This Row],[AgyCode]],Tbl_Agencies[Agy Code],Tbl_Agencies[Agy Sort])</f>
        <v/>
      </c>
      <c r="J3778" s="2" t="str">
        <f>Tbl_BalanceHistory[[#This Row],[AgyCode]]&amp;": "&amp;Tbl_BalanceHistory[[#This Row],[Agency Name]]</f>
        <v>738: Southwestern Virginia Training Center</v>
      </c>
      <c r="K3778" s="1">
        <v>2018</v>
      </c>
      <c r="L3778" s="3">
        <v>498</v>
      </c>
      <c r="M3778" s="3" t="s">
        <v>639</v>
      </c>
      <c r="N3778" s="2" t="str">
        <f>Tbl_BalanceHistory[[#This Row],[ProgramCode]]&amp;": "&amp;Tbl_BalanceHistory[[#This Row],[Program Name]]</f>
        <v>498: Facility Administrative and Support Services</v>
      </c>
      <c r="O3778" s="3" t="s">
        <v>886</v>
      </c>
      <c r="P3778" s="1" t="str">
        <f>IF(Tbl_BalanceHistory[[#This Row],[FundCode]]="0100","GF",IF(Tbl_BalanceHistory[[#This Row],[FundCode]]="01000","GF","Hi Ed / OCR"))</f>
        <v>GF</v>
      </c>
      <c r="Q3778" s="5">
        <v>3996344</v>
      </c>
      <c r="R3778" s="5">
        <v>3996344</v>
      </c>
      <c r="S3778" s="5">
        <v>0</v>
      </c>
      <c r="T3778" s="5">
        <v>0</v>
      </c>
      <c r="U3778" s="3"/>
      <c r="V3778" s="5">
        <v>0</v>
      </c>
      <c r="W3778" s="5">
        <v>0</v>
      </c>
      <c r="X3778" s="5"/>
      <c r="Y3778" s="5"/>
      <c r="Z3778" s="5">
        <f>Tbl_BalanceHistory[[#This Row],[Discretionary Recommended - Pre 2022]]+Tbl_BalanceHistory[[#This Row],[Discretionary Balance Recommended: Policy]]+Tbl_BalanceHistory[[#This Row],[Discretionary Balance Recommended: Commitments]]</f>
        <v>0</v>
      </c>
      <c r="AA3778" s="5">
        <f>Tbl_BalanceHistory[[#This Row],[Discretionary Balance]]-Tbl_BalanceHistory[[#This Row],[Discretionary Reappropriation]]</f>
        <v>0</v>
      </c>
      <c r="AB3778" s="2"/>
      <c r="AC3778" s="2"/>
      <c r="AD3778" s="2"/>
      <c r="AE3778" s="2"/>
    </row>
    <row r="3779" spans="1:31" ht="45" x14ac:dyDescent="0.25">
      <c r="A3779" s="2" t="s">
        <v>2025</v>
      </c>
      <c r="B3779" s="3">
        <v>9</v>
      </c>
      <c r="C3779" s="3">
        <v>793</v>
      </c>
      <c r="D3779" s="3" t="s">
        <v>642</v>
      </c>
      <c r="E3779" s="3" t="str">
        <f>_xlfn.XLOOKUP(Tbl_BalanceHistory[[#This Row],[RespAgy]],Tbl_Agencies[Agy Code],Tbl_Agencies[Agy Sort])</f>
        <v>141000</v>
      </c>
      <c r="F3779" s="2" t="str">
        <f>Tbl_BalanceHistory[[#This Row],[RespAgy]]&amp;": "&amp;Tbl_BalanceHistory[[#This Row],[RespAgency]]</f>
        <v>793: Intellectual Disabilities Training Centers</v>
      </c>
      <c r="G3779" s="3">
        <v>738</v>
      </c>
      <c r="H3779" s="3" t="s">
        <v>1341</v>
      </c>
      <c r="I3779" s="3" t="str">
        <f>_xlfn.XLOOKUP(Tbl_BalanceHistory[[#This Row],[AgyCode]],Tbl_Agencies[Agy Code],Tbl_Agencies[Agy Sort])</f>
        <v/>
      </c>
      <c r="J3779" s="2" t="str">
        <f>Tbl_BalanceHistory[[#This Row],[AgyCode]]&amp;": "&amp;Tbl_BalanceHistory[[#This Row],[Agency Name]]</f>
        <v>738: Southwestern Virginia Training Center</v>
      </c>
      <c r="K3779" s="1">
        <v>2019</v>
      </c>
      <c r="L3779" s="3">
        <v>498</v>
      </c>
      <c r="M3779" s="3" t="s">
        <v>639</v>
      </c>
      <c r="N3779" s="2" t="str">
        <f>Tbl_BalanceHistory[[#This Row],[ProgramCode]]&amp;": "&amp;Tbl_BalanceHistory[[#This Row],[Program Name]]</f>
        <v>498: Facility Administrative and Support Services</v>
      </c>
      <c r="O3779" s="3" t="s">
        <v>886</v>
      </c>
      <c r="P3779" s="1" t="str">
        <f>IF(Tbl_BalanceHistory[[#This Row],[FundCode]]="0100","GF",IF(Tbl_BalanceHistory[[#This Row],[FundCode]]="01000","GF","Hi Ed / OCR"))</f>
        <v>GF</v>
      </c>
      <c r="Q3779" s="5">
        <v>3877333</v>
      </c>
      <c r="R3779" s="5">
        <v>3393043.93</v>
      </c>
      <c r="S3779" s="5">
        <v>484289.07</v>
      </c>
      <c r="T3779" s="5">
        <v>0</v>
      </c>
      <c r="U3779" s="3"/>
      <c r="V3779" s="5">
        <v>484289.07</v>
      </c>
      <c r="W3779" s="5">
        <v>0</v>
      </c>
      <c r="X3779" s="5"/>
      <c r="Y3779" s="5"/>
      <c r="Z3779" s="5">
        <f>Tbl_BalanceHistory[[#This Row],[Discretionary Recommended - Pre 2022]]+Tbl_BalanceHistory[[#This Row],[Discretionary Balance Recommended: Policy]]+Tbl_BalanceHistory[[#This Row],[Discretionary Balance Recommended: Commitments]]</f>
        <v>0</v>
      </c>
      <c r="AA3779" s="5">
        <f>Tbl_BalanceHistory[[#This Row],[Discretionary Balance]]-Tbl_BalanceHistory[[#This Row],[Discretionary Reappropriation]]</f>
        <v>484289.07</v>
      </c>
      <c r="AB3779" s="2"/>
      <c r="AC3779" s="2"/>
      <c r="AD3779" s="2"/>
      <c r="AE3779" s="2"/>
    </row>
    <row r="3780" spans="1:31" ht="45" x14ac:dyDescent="0.25">
      <c r="A3780" s="2" t="s">
        <v>577</v>
      </c>
      <c r="B3780" s="3">
        <v>9</v>
      </c>
      <c r="C3780" s="3">
        <v>793</v>
      </c>
      <c r="D3780" s="3" t="s">
        <v>642</v>
      </c>
      <c r="E3780" s="3" t="str">
        <f>_xlfn.XLOOKUP(Tbl_BalanceHistory[[#This Row],[RespAgy]],Tbl_Agencies[Agy Code],Tbl_Agencies[Agy Sort])</f>
        <v>141000</v>
      </c>
      <c r="F3780" s="2" t="str">
        <f>Tbl_BalanceHistory[[#This Row],[RespAgy]]&amp;": "&amp;Tbl_BalanceHistory[[#This Row],[RespAgency]]</f>
        <v>793: Intellectual Disabilities Training Centers</v>
      </c>
      <c r="G3780" s="3">
        <v>738</v>
      </c>
      <c r="H3780" s="3" t="s">
        <v>1341</v>
      </c>
      <c r="I3780" s="3" t="str">
        <f>_xlfn.XLOOKUP(Tbl_BalanceHistory[[#This Row],[AgyCode]],Tbl_Agencies[Agy Code],Tbl_Agencies[Agy Sort])</f>
        <v/>
      </c>
      <c r="J3780" s="2" t="str">
        <f>Tbl_BalanceHistory[[#This Row],[AgyCode]]&amp;": "&amp;Tbl_BalanceHistory[[#This Row],[Agency Name]]</f>
        <v>738: Southwestern Virginia Training Center</v>
      </c>
      <c r="K3780" s="1">
        <v>2020</v>
      </c>
      <c r="L3780" s="3">
        <v>498</v>
      </c>
      <c r="M3780" s="3" t="s">
        <v>639</v>
      </c>
      <c r="N3780" s="2" t="str">
        <f>Tbl_BalanceHistory[[#This Row],[ProgramCode]]&amp;": "&amp;Tbl_BalanceHistory[[#This Row],[Program Name]]</f>
        <v>498: Facility Administrative and Support Services</v>
      </c>
      <c r="O3780" s="3" t="s">
        <v>886</v>
      </c>
      <c r="P3780" s="1" t="str">
        <f>IF(Tbl_BalanceHistory[[#This Row],[FundCode]]="0100","GF",IF(Tbl_BalanceHistory[[#This Row],[FundCode]]="01000","GF","Hi Ed / OCR"))</f>
        <v>GF</v>
      </c>
      <c r="Q3780" s="5">
        <v>822604</v>
      </c>
      <c r="R3780" s="5">
        <v>822604</v>
      </c>
      <c r="S3780" s="5">
        <v>0</v>
      </c>
      <c r="T3780" s="5">
        <v>0</v>
      </c>
      <c r="U3780" s="3"/>
      <c r="V3780" s="5">
        <v>0</v>
      </c>
      <c r="W3780" s="5">
        <v>0</v>
      </c>
      <c r="X3780" s="5"/>
      <c r="Y3780" s="5"/>
      <c r="Z3780" s="5">
        <f>Tbl_BalanceHistory[[#This Row],[Discretionary Recommended - Pre 2022]]+Tbl_BalanceHistory[[#This Row],[Discretionary Balance Recommended: Policy]]+Tbl_BalanceHistory[[#This Row],[Discretionary Balance Recommended: Commitments]]</f>
        <v>0</v>
      </c>
      <c r="AA3780" s="5">
        <f>Tbl_BalanceHistory[[#This Row],[Discretionary Balance]]-Tbl_BalanceHistory[[#This Row],[Discretionary Reappropriation]]</f>
        <v>0</v>
      </c>
      <c r="AB3780" s="2"/>
      <c r="AC3780" s="2"/>
      <c r="AD3780" s="2"/>
      <c r="AE3780" s="2"/>
    </row>
    <row r="3781" spans="1:31" ht="90" x14ac:dyDescent="0.25">
      <c r="A3781" s="2" t="s">
        <v>577</v>
      </c>
      <c r="B3781" s="3">
        <v>9</v>
      </c>
      <c r="C3781" s="3">
        <v>793</v>
      </c>
      <c r="D3781" s="3" t="s">
        <v>642</v>
      </c>
      <c r="E3781" s="3" t="str">
        <f>_xlfn.XLOOKUP(Tbl_BalanceHistory[[#This Row],[RespAgy]],Tbl_Agencies[Agy Code],Tbl_Agencies[Agy Sort])</f>
        <v>141000</v>
      </c>
      <c r="F3781" s="2" t="str">
        <f>Tbl_BalanceHistory[[#This Row],[RespAgy]]&amp;": "&amp;Tbl_BalanceHistory[[#This Row],[RespAgency]]</f>
        <v>793: Intellectual Disabilities Training Centers</v>
      </c>
      <c r="G3781" s="3">
        <v>738</v>
      </c>
      <c r="H3781" s="3" t="s">
        <v>1341</v>
      </c>
      <c r="I3781" s="3" t="str">
        <f>_xlfn.XLOOKUP(Tbl_BalanceHistory[[#This Row],[AgyCode]],Tbl_Agencies[Agy Code],Tbl_Agencies[Agy Sort])</f>
        <v/>
      </c>
      <c r="J3781" s="2" t="str">
        <f>Tbl_BalanceHistory[[#This Row],[AgyCode]]&amp;": "&amp;Tbl_BalanceHistory[[#This Row],[Agency Name]]</f>
        <v>738: Southwestern Virginia Training Center</v>
      </c>
      <c r="K3781" s="1">
        <v>2021</v>
      </c>
      <c r="L3781" s="3">
        <v>498</v>
      </c>
      <c r="M3781" s="3" t="s">
        <v>639</v>
      </c>
      <c r="N3781" s="2" t="str">
        <f>Tbl_BalanceHistory[[#This Row],[ProgramCode]]&amp;": "&amp;Tbl_BalanceHistory[[#This Row],[Program Name]]</f>
        <v>498: Facility Administrative and Support Services</v>
      </c>
      <c r="O3781" s="3" t="s">
        <v>886</v>
      </c>
      <c r="P3781" s="1" t="str">
        <f>IF(Tbl_BalanceHistory[[#This Row],[FundCode]]="0100","GF",IF(Tbl_BalanceHistory[[#This Row],[FundCode]]="01000","GF","Hi Ed / OCR"))</f>
        <v>GF</v>
      </c>
      <c r="Q3781" s="5">
        <v>450000</v>
      </c>
      <c r="R3781" s="5">
        <v>408641.21</v>
      </c>
      <c r="S3781" s="5">
        <v>41358.79</v>
      </c>
      <c r="T3781" s="5">
        <v>0</v>
      </c>
      <c r="U3781" s="3"/>
      <c r="V3781" s="5">
        <v>41358.79</v>
      </c>
      <c r="W3781" s="5">
        <v>41358.79</v>
      </c>
      <c r="X3781" s="5"/>
      <c r="Y3781" s="5"/>
      <c r="Z3781" s="5">
        <f>Tbl_BalanceHistory[[#This Row],[Discretionary Recommended - Pre 2022]]+Tbl_BalanceHistory[[#This Row],[Discretionary Balance Recommended: Policy]]+Tbl_BalanceHistory[[#This Row],[Discretionary Balance Recommended: Commitments]]</f>
        <v>41358.79</v>
      </c>
      <c r="AA3781" s="5">
        <f>Tbl_BalanceHistory[[#This Row],[Discretionary Balance]]-Tbl_BalanceHistory[[#This Row],[Discretionary Reappropriation]]</f>
        <v>0</v>
      </c>
      <c r="AB3781" s="2" t="s">
        <v>2069</v>
      </c>
      <c r="AC3781" s="2"/>
      <c r="AD3781" s="2"/>
      <c r="AE3781" s="2" t="s">
        <v>2080</v>
      </c>
    </row>
    <row r="3782" spans="1:31" ht="45" x14ac:dyDescent="0.25">
      <c r="A3782" s="2" t="s">
        <v>577</v>
      </c>
      <c r="B3782" s="3">
        <v>9</v>
      </c>
      <c r="C3782" s="3">
        <v>793</v>
      </c>
      <c r="D3782" s="3" t="s">
        <v>642</v>
      </c>
      <c r="E3782" s="3" t="str">
        <f>_xlfn.XLOOKUP(Tbl_BalanceHistory[[#This Row],[RespAgy]],Tbl_Agencies[Agy Code],Tbl_Agencies[Agy Sort])</f>
        <v>141000</v>
      </c>
      <c r="F3782" s="2" t="str">
        <f>Tbl_BalanceHistory[[#This Row],[RespAgy]]&amp;": "&amp;Tbl_BalanceHistory[[#This Row],[RespAgency]]</f>
        <v>793: Intellectual Disabilities Training Centers</v>
      </c>
      <c r="G3782" s="3">
        <v>738</v>
      </c>
      <c r="H3782" s="3" t="s">
        <v>1341</v>
      </c>
      <c r="I3782" s="3" t="str">
        <f>_xlfn.XLOOKUP(Tbl_BalanceHistory[[#This Row],[AgyCode]],Tbl_Agencies[Agy Code],Tbl_Agencies[Agy Sort])</f>
        <v/>
      </c>
      <c r="J3782" s="2" t="str">
        <f>Tbl_BalanceHistory[[#This Row],[AgyCode]]&amp;": "&amp;Tbl_BalanceHistory[[#This Row],[Agency Name]]</f>
        <v>738: Southwestern Virginia Training Center</v>
      </c>
      <c r="K3782" s="1">
        <v>2022</v>
      </c>
      <c r="L3782" s="3">
        <v>498</v>
      </c>
      <c r="M3782" s="3" t="s">
        <v>639</v>
      </c>
      <c r="N3782" s="2" t="str">
        <f>Tbl_BalanceHistory[[#This Row],[ProgramCode]]&amp;": "&amp;Tbl_BalanceHistory[[#This Row],[Program Name]]</f>
        <v>498: Facility Administrative and Support Services</v>
      </c>
      <c r="O3782" s="3" t="s">
        <v>886</v>
      </c>
      <c r="P3782" s="1" t="str">
        <f>IF(Tbl_BalanceHistory[[#This Row],[FundCode]]="0100","GF",IF(Tbl_BalanceHistory[[#This Row],[FundCode]]="01000","GF","Hi Ed / OCR"))</f>
        <v>GF</v>
      </c>
      <c r="Q3782" s="5">
        <v>272100</v>
      </c>
      <c r="R3782" s="5">
        <v>272100</v>
      </c>
      <c r="S3782" s="5">
        <v>0</v>
      </c>
      <c r="T3782" s="5">
        <v>0</v>
      </c>
      <c r="U3782" s="3"/>
      <c r="V3782" s="5">
        <v>0</v>
      </c>
      <c r="W3782" s="5"/>
      <c r="X3782" s="5">
        <v>0</v>
      </c>
      <c r="Y3782" s="5">
        <v>0</v>
      </c>
      <c r="Z3782" s="5">
        <f>Tbl_BalanceHistory[[#This Row],[Discretionary Recommended - Pre 2022]]+Tbl_BalanceHistory[[#This Row],[Discretionary Balance Recommended: Policy]]+Tbl_BalanceHistory[[#This Row],[Discretionary Balance Recommended: Commitments]]</f>
        <v>0</v>
      </c>
      <c r="AA3782" s="5">
        <f>Tbl_BalanceHistory[[#This Row],[Discretionary Balance]]-Tbl_BalanceHistory[[#This Row],[Discretionary Reappropriation]]</f>
        <v>0</v>
      </c>
      <c r="AB3782" s="2"/>
      <c r="AC3782" s="2"/>
      <c r="AD3782" s="2"/>
      <c r="AE3782" s="2"/>
    </row>
    <row r="3783" spans="1:31" ht="45" x14ac:dyDescent="0.25">
      <c r="A3783" s="2" t="s">
        <v>2025</v>
      </c>
      <c r="B3783" s="3">
        <v>9</v>
      </c>
      <c r="C3783" s="3">
        <v>793</v>
      </c>
      <c r="D3783" s="3" t="s">
        <v>642</v>
      </c>
      <c r="E3783" s="3" t="str">
        <f>_xlfn.XLOOKUP(Tbl_BalanceHistory[[#This Row],[RespAgy]],Tbl_Agencies[Agy Code],Tbl_Agencies[Agy Sort])</f>
        <v>141000</v>
      </c>
      <c r="F3783" s="2" t="str">
        <f>Tbl_BalanceHistory[[#This Row],[RespAgy]]&amp;": "&amp;Tbl_BalanceHistory[[#This Row],[RespAgency]]</f>
        <v>793: Intellectual Disabilities Training Centers</v>
      </c>
      <c r="G3783" s="3">
        <v>748</v>
      </c>
      <c r="H3783" s="3" t="s">
        <v>1360</v>
      </c>
      <c r="I3783" s="3" t="str">
        <f>_xlfn.XLOOKUP(Tbl_BalanceHistory[[#This Row],[AgyCode]],Tbl_Agencies[Agy Code],Tbl_Agencies[Agy Sort])</f>
        <v/>
      </c>
      <c r="J3783" s="2" t="str">
        <f>Tbl_BalanceHistory[[#This Row],[AgyCode]]&amp;": "&amp;Tbl_BalanceHistory[[#This Row],[Agency Name]]</f>
        <v>748: Hiram Davis Medical Center</v>
      </c>
      <c r="K3783" s="1">
        <v>2014</v>
      </c>
      <c r="L3783" s="3">
        <v>421</v>
      </c>
      <c r="M3783" s="3" t="s">
        <v>637</v>
      </c>
      <c r="N3783" s="2" t="str">
        <f>Tbl_BalanceHistory[[#This Row],[ProgramCode]]&amp;": "&amp;Tbl_BalanceHistory[[#This Row],[Program Name]]</f>
        <v>421: Pharmacy Services</v>
      </c>
      <c r="O3783" s="3" t="s">
        <v>1730</v>
      </c>
      <c r="P3783" s="1" t="str">
        <f>IF(Tbl_BalanceHistory[[#This Row],[FundCode]]="0100","GF",IF(Tbl_BalanceHistory[[#This Row],[FundCode]]="01000","GF","Hi Ed / OCR"))</f>
        <v>GF</v>
      </c>
      <c r="Q3783" s="5">
        <v>1564733</v>
      </c>
      <c r="R3783" s="5">
        <v>1564733</v>
      </c>
      <c r="S3783" s="5">
        <v>0</v>
      </c>
      <c r="T3783" s="5">
        <v>0</v>
      </c>
      <c r="U3783" s="3"/>
      <c r="V3783" s="5">
        <v>0</v>
      </c>
      <c r="W3783" s="5">
        <v>0</v>
      </c>
      <c r="X3783" s="5"/>
      <c r="Y3783" s="5"/>
      <c r="Z3783" s="5">
        <f>Tbl_BalanceHistory[[#This Row],[Discretionary Recommended - Pre 2022]]+Tbl_BalanceHistory[[#This Row],[Discretionary Balance Recommended: Policy]]+Tbl_BalanceHistory[[#This Row],[Discretionary Balance Recommended: Commitments]]</f>
        <v>0</v>
      </c>
      <c r="AA3783" s="5">
        <f>Tbl_BalanceHistory[[#This Row],[Discretionary Balance]]-Tbl_BalanceHistory[[#This Row],[Discretionary Reappropriation]]</f>
        <v>0</v>
      </c>
      <c r="AB3783" s="2"/>
      <c r="AC3783" s="2"/>
      <c r="AD3783" s="2"/>
      <c r="AE3783" s="2"/>
    </row>
    <row r="3784" spans="1:31" ht="45" x14ac:dyDescent="0.25">
      <c r="A3784" s="2" t="s">
        <v>2025</v>
      </c>
      <c r="B3784" s="3">
        <v>9</v>
      </c>
      <c r="C3784" s="3">
        <v>793</v>
      </c>
      <c r="D3784" s="3" t="s">
        <v>642</v>
      </c>
      <c r="E3784" s="3" t="str">
        <f>_xlfn.XLOOKUP(Tbl_BalanceHistory[[#This Row],[RespAgy]],Tbl_Agencies[Agy Code],Tbl_Agencies[Agy Sort])</f>
        <v>141000</v>
      </c>
      <c r="F3784" s="2" t="str">
        <f>Tbl_BalanceHistory[[#This Row],[RespAgy]]&amp;": "&amp;Tbl_BalanceHistory[[#This Row],[RespAgency]]</f>
        <v>793: Intellectual Disabilities Training Centers</v>
      </c>
      <c r="G3784" s="3">
        <v>748</v>
      </c>
      <c r="H3784" s="3" t="s">
        <v>1360</v>
      </c>
      <c r="I3784" s="3" t="str">
        <f>_xlfn.XLOOKUP(Tbl_BalanceHistory[[#This Row],[AgyCode]],Tbl_Agencies[Agy Code],Tbl_Agencies[Agy Sort])</f>
        <v/>
      </c>
      <c r="J3784" s="2" t="str">
        <f>Tbl_BalanceHistory[[#This Row],[AgyCode]]&amp;": "&amp;Tbl_BalanceHistory[[#This Row],[Agency Name]]</f>
        <v>748: Hiram Davis Medical Center</v>
      </c>
      <c r="K3784" s="1">
        <v>2015</v>
      </c>
      <c r="L3784" s="3">
        <v>421</v>
      </c>
      <c r="M3784" s="3" t="s">
        <v>637</v>
      </c>
      <c r="N3784" s="2" t="str">
        <f>Tbl_BalanceHistory[[#This Row],[ProgramCode]]&amp;": "&amp;Tbl_BalanceHistory[[#This Row],[Program Name]]</f>
        <v>421: Pharmacy Services</v>
      </c>
      <c r="O3784" s="3" t="s">
        <v>1730</v>
      </c>
      <c r="P3784" s="1" t="str">
        <f>IF(Tbl_BalanceHistory[[#This Row],[FundCode]]="0100","GF",IF(Tbl_BalanceHistory[[#This Row],[FundCode]]="01000","GF","Hi Ed / OCR"))</f>
        <v>GF</v>
      </c>
      <c r="Q3784" s="5">
        <v>0</v>
      </c>
      <c r="R3784" s="5">
        <v>0</v>
      </c>
      <c r="S3784" s="5">
        <v>0</v>
      </c>
      <c r="T3784" s="5">
        <v>0</v>
      </c>
      <c r="U3784" s="3"/>
      <c r="V3784" s="5">
        <v>0</v>
      </c>
      <c r="W3784" s="5">
        <v>0</v>
      </c>
      <c r="X3784" s="5"/>
      <c r="Y3784" s="5"/>
      <c r="Z3784" s="5">
        <f>Tbl_BalanceHistory[[#This Row],[Discretionary Recommended - Pre 2022]]+Tbl_BalanceHistory[[#This Row],[Discretionary Balance Recommended: Policy]]+Tbl_BalanceHistory[[#This Row],[Discretionary Balance Recommended: Commitments]]</f>
        <v>0</v>
      </c>
      <c r="AA3784" s="5">
        <f>Tbl_BalanceHistory[[#This Row],[Discretionary Balance]]-Tbl_BalanceHistory[[#This Row],[Discretionary Reappropriation]]</f>
        <v>0</v>
      </c>
      <c r="AB3784" s="2"/>
      <c r="AC3784" s="2"/>
      <c r="AD3784" s="2"/>
      <c r="AE3784" s="2"/>
    </row>
    <row r="3785" spans="1:31" ht="45" x14ac:dyDescent="0.25">
      <c r="A3785" s="2" t="s">
        <v>2025</v>
      </c>
      <c r="B3785" s="3">
        <v>9</v>
      </c>
      <c r="C3785" s="3">
        <v>793</v>
      </c>
      <c r="D3785" s="3" t="s">
        <v>642</v>
      </c>
      <c r="E3785" s="3" t="str">
        <f>_xlfn.XLOOKUP(Tbl_BalanceHistory[[#This Row],[RespAgy]],Tbl_Agencies[Agy Code],Tbl_Agencies[Agy Sort])</f>
        <v>141000</v>
      </c>
      <c r="F3785" s="2" t="str">
        <f>Tbl_BalanceHistory[[#This Row],[RespAgy]]&amp;": "&amp;Tbl_BalanceHistory[[#This Row],[RespAgency]]</f>
        <v>793: Intellectual Disabilities Training Centers</v>
      </c>
      <c r="G3785" s="3">
        <v>748</v>
      </c>
      <c r="H3785" s="3" t="s">
        <v>1360</v>
      </c>
      <c r="I3785" s="3" t="str">
        <f>_xlfn.XLOOKUP(Tbl_BalanceHistory[[#This Row],[AgyCode]],Tbl_Agencies[Agy Code],Tbl_Agencies[Agy Sort])</f>
        <v/>
      </c>
      <c r="J3785" s="2" t="str">
        <f>Tbl_BalanceHistory[[#This Row],[AgyCode]]&amp;": "&amp;Tbl_BalanceHistory[[#This Row],[Agency Name]]</f>
        <v>748: Hiram Davis Medical Center</v>
      </c>
      <c r="K3785" s="1">
        <v>2017</v>
      </c>
      <c r="L3785" s="3">
        <v>421</v>
      </c>
      <c r="M3785" s="3" t="s">
        <v>637</v>
      </c>
      <c r="N3785" s="2" t="str">
        <f>Tbl_BalanceHistory[[#This Row],[ProgramCode]]&amp;": "&amp;Tbl_BalanceHistory[[#This Row],[Program Name]]</f>
        <v>421: Pharmacy Services</v>
      </c>
      <c r="O3785" s="3" t="s">
        <v>886</v>
      </c>
      <c r="P3785" s="1" t="str">
        <f>IF(Tbl_BalanceHistory[[#This Row],[FundCode]]="0100","GF",IF(Tbl_BalanceHistory[[#This Row],[FundCode]]="01000","GF","Hi Ed / OCR"))</f>
        <v>GF</v>
      </c>
      <c r="Q3785" s="5">
        <v>141443</v>
      </c>
      <c r="R3785" s="5">
        <v>141443</v>
      </c>
      <c r="S3785" s="5">
        <v>0</v>
      </c>
      <c r="T3785" s="5">
        <v>0</v>
      </c>
      <c r="U3785" s="3"/>
      <c r="V3785" s="5">
        <v>0</v>
      </c>
      <c r="W3785" s="5">
        <v>0</v>
      </c>
      <c r="X3785" s="5"/>
      <c r="Y3785" s="5"/>
      <c r="Z3785" s="5">
        <f>Tbl_BalanceHistory[[#This Row],[Discretionary Recommended - Pre 2022]]+Tbl_BalanceHistory[[#This Row],[Discretionary Balance Recommended: Policy]]+Tbl_BalanceHistory[[#This Row],[Discretionary Balance Recommended: Commitments]]</f>
        <v>0</v>
      </c>
      <c r="AA3785" s="5">
        <f>Tbl_BalanceHistory[[#This Row],[Discretionary Balance]]-Tbl_BalanceHistory[[#This Row],[Discretionary Reappropriation]]</f>
        <v>0</v>
      </c>
      <c r="AB3785" s="2"/>
      <c r="AC3785" s="2"/>
      <c r="AD3785" s="2"/>
      <c r="AE3785" s="2"/>
    </row>
    <row r="3786" spans="1:31" ht="45" x14ac:dyDescent="0.25">
      <c r="A3786" s="2" t="s">
        <v>2025</v>
      </c>
      <c r="B3786" s="3">
        <v>9</v>
      </c>
      <c r="C3786" s="3">
        <v>793</v>
      </c>
      <c r="D3786" s="3" t="s">
        <v>642</v>
      </c>
      <c r="E3786" s="3" t="str">
        <f>_xlfn.XLOOKUP(Tbl_BalanceHistory[[#This Row],[RespAgy]],Tbl_Agencies[Agy Code],Tbl_Agencies[Agy Sort])</f>
        <v>141000</v>
      </c>
      <c r="F3786" s="2" t="str">
        <f>Tbl_BalanceHistory[[#This Row],[RespAgy]]&amp;": "&amp;Tbl_BalanceHistory[[#This Row],[RespAgency]]</f>
        <v>793: Intellectual Disabilities Training Centers</v>
      </c>
      <c r="G3786" s="3">
        <v>748</v>
      </c>
      <c r="H3786" s="3" t="s">
        <v>1360</v>
      </c>
      <c r="I3786" s="3" t="str">
        <f>_xlfn.XLOOKUP(Tbl_BalanceHistory[[#This Row],[AgyCode]],Tbl_Agencies[Agy Code],Tbl_Agencies[Agy Sort])</f>
        <v/>
      </c>
      <c r="J3786" s="2" t="str">
        <f>Tbl_BalanceHistory[[#This Row],[AgyCode]]&amp;": "&amp;Tbl_BalanceHistory[[#This Row],[Agency Name]]</f>
        <v>748: Hiram Davis Medical Center</v>
      </c>
      <c r="K3786" s="1">
        <v>2019</v>
      </c>
      <c r="L3786" s="3">
        <v>421</v>
      </c>
      <c r="M3786" s="3" t="s">
        <v>637</v>
      </c>
      <c r="N3786" s="2" t="str">
        <f>Tbl_BalanceHistory[[#This Row],[ProgramCode]]&amp;": "&amp;Tbl_BalanceHistory[[#This Row],[Program Name]]</f>
        <v>421: Pharmacy Services</v>
      </c>
      <c r="O3786" s="3" t="s">
        <v>886</v>
      </c>
      <c r="P3786" s="1" t="str">
        <f>IF(Tbl_BalanceHistory[[#This Row],[FundCode]]="0100","GF",IF(Tbl_BalanceHistory[[#This Row],[FundCode]]="01000","GF","Hi Ed / OCR"))</f>
        <v>GF</v>
      </c>
      <c r="Q3786" s="5">
        <v>1641443</v>
      </c>
      <c r="R3786" s="5">
        <v>1641443</v>
      </c>
      <c r="S3786" s="5">
        <v>0</v>
      </c>
      <c r="T3786" s="5">
        <v>0</v>
      </c>
      <c r="U3786" s="3"/>
      <c r="V3786" s="5">
        <v>0</v>
      </c>
      <c r="W3786" s="5">
        <v>0</v>
      </c>
      <c r="X3786" s="5"/>
      <c r="Y3786" s="5"/>
      <c r="Z3786" s="5">
        <f>Tbl_BalanceHistory[[#This Row],[Discretionary Recommended - Pre 2022]]+Tbl_BalanceHistory[[#This Row],[Discretionary Balance Recommended: Policy]]+Tbl_BalanceHistory[[#This Row],[Discretionary Balance Recommended: Commitments]]</f>
        <v>0</v>
      </c>
      <c r="AA3786" s="5">
        <f>Tbl_BalanceHistory[[#This Row],[Discretionary Balance]]-Tbl_BalanceHistory[[#This Row],[Discretionary Reappropriation]]</f>
        <v>0</v>
      </c>
      <c r="AB3786" s="2"/>
      <c r="AC3786" s="2"/>
      <c r="AD3786" s="2"/>
      <c r="AE3786" s="2"/>
    </row>
    <row r="3787" spans="1:31" ht="45" x14ac:dyDescent="0.25">
      <c r="A3787" s="2" t="s">
        <v>577</v>
      </c>
      <c r="B3787" s="3">
        <v>9</v>
      </c>
      <c r="C3787" s="3">
        <v>793</v>
      </c>
      <c r="D3787" s="3" t="s">
        <v>642</v>
      </c>
      <c r="E3787" s="3" t="str">
        <f>_xlfn.XLOOKUP(Tbl_BalanceHistory[[#This Row],[RespAgy]],Tbl_Agencies[Agy Code],Tbl_Agencies[Agy Sort])</f>
        <v>141000</v>
      </c>
      <c r="F3787" s="2" t="str">
        <f>Tbl_BalanceHistory[[#This Row],[RespAgy]]&amp;": "&amp;Tbl_BalanceHistory[[#This Row],[RespAgency]]</f>
        <v>793: Intellectual Disabilities Training Centers</v>
      </c>
      <c r="G3787" s="3">
        <v>748</v>
      </c>
      <c r="H3787" s="3" t="s">
        <v>1360</v>
      </c>
      <c r="I3787" s="3" t="str">
        <f>_xlfn.XLOOKUP(Tbl_BalanceHistory[[#This Row],[AgyCode]],Tbl_Agencies[Agy Code],Tbl_Agencies[Agy Sort])</f>
        <v/>
      </c>
      <c r="J3787" s="2" t="str">
        <f>Tbl_BalanceHistory[[#This Row],[AgyCode]]&amp;": "&amp;Tbl_BalanceHistory[[#This Row],[Agency Name]]</f>
        <v>748: Hiram Davis Medical Center</v>
      </c>
      <c r="K3787" s="1">
        <v>2021</v>
      </c>
      <c r="L3787" s="3">
        <v>421</v>
      </c>
      <c r="M3787" s="3" t="s">
        <v>637</v>
      </c>
      <c r="N3787" s="2" t="str">
        <f>Tbl_BalanceHistory[[#This Row],[ProgramCode]]&amp;": "&amp;Tbl_BalanceHistory[[#This Row],[Program Name]]</f>
        <v>421: Pharmacy Services</v>
      </c>
      <c r="O3787" s="3" t="s">
        <v>886</v>
      </c>
      <c r="P3787" s="1" t="str">
        <f>IF(Tbl_BalanceHistory[[#This Row],[FundCode]]="0100","GF",IF(Tbl_BalanceHistory[[#This Row],[FundCode]]="01000","GF","Hi Ed / OCR"))</f>
        <v>GF</v>
      </c>
      <c r="Q3787" s="5">
        <v>141443</v>
      </c>
      <c r="R3787" s="5">
        <v>141443</v>
      </c>
      <c r="S3787" s="5">
        <v>0</v>
      </c>
      <c r="T3787" s="5">
        <v>0</v>
      </c>
      <c r="U3787" s="3"/>
      <c r="V3787" s="5">
        <v>0</v>
      </c>
      <c r="W3787" s="5">
        <v>0</v>
      </c>
      <c r="X3787" s="5"/>
      <c r="Y3787" s="5"/>
      <c r="Z3787" s="5">
        <f>Tbl_BalanceHistory[[#This Row],[Discretionary Recommended - Pre 2022]]+Tbl_BalanceHistory[[#This Row],[Discretionary Balance Recommended: Policy]]+Tbl_BalanceHistory[[#This Row],[Discretionary Balance Recommended: Commitments]]</f>
        <v>0</v>
      </c>
      <c r="AA3787" s="5">
        <f>Tbl_BalanceHistory[[#This Row],[Discretionary Balance]]-Tbl_BalanceHistory[[#This Row],[Discretionary Reappropriation]]</f>
        <v>0</v>
      </c>
      <c r="AB3787" s="2"/>
      <c r="AC3787" s="2"/>
      <c r="AD3787" s="2"/>
      <c r="AE3787" s="2"/>
    </row>
    <row r="3788" spans="1:31" ht="45" x14ac:dyDescent="0.25">
      <c r="A3788" s="2" t="s">
        <v>577</v>
      </c>
      <c r="B3788" s="3">
        <v>9</v>
      </c>
      <c r="C3788" s="3">
        <v>793</v>
      </c>
      <c r="D3788" s="3" t="s">
        <v>642</v>
      </c>
      <c r="E3788" s="3" t="str">
        <f>_xlfn.XLOOKUP(Tbl_BalanceHistory[[#This Row],[RespAgy]],Tbl_Agencies[Agy Code],Tbl_Agencies[Agy Sort])</f>
        <v>141000</v>
      </c>
      <c r="F3788" s="2" t="str">
        <f>Tbl_BalanceHistory[[#This Row],[RespAgy]]&amp;": "&amp;Tbl_BalanceHistory[[#This Row],[RespAgency]]</f>
        <v>793: Intellectual Disabilities Training Centers</v>
      </c>
      <c r="G3788" s="3">
        <v>748</v>
      </c>
      <c r="H3788" s="3" t="s">
        <v>1360</v>
      </c>
      <c r="I3788" s="3" t="str">
        <f>_xlfn.XLOOKUP(Tbl_BalanceHistory[[#This Row],[AgyCode]],Tbl_Agencies[Agy Code],Tbl_Agencies[Agy Sort])</f>
        <v/>
      </c>
      <c r="J3788" s="2" t="str">
        <f>Tbl_BalanceHistory[[#This Row],[AgyCode]]&amp;": "&amp;Tbl_BalanceHistory[[#This Row],[Agency Name]]</f>
        <v>748: Hiram Davis Medical Center</v>
      </c>
      <c r="K3788" s="1">
        <v>2022</v>
      </c>
      <c r="L3788" s="3">
        <v>421</v>
      </c>
      <c r="M3788" s="3" t="s">
        <v>637</v>
      </c>
      <c r="N3788" s="2" t="str">
        <f>Tbl_BalanceHistory[[#This Row],[ProgramCode]]&amp;": "&amp;Tbl_BalanceHistory[[#This Row],[Program Name]]</f>
        <v>421: Pharmacy Services</v>
      </c>
      <c r="O3788" s="3" t="s">
        <v>886</v>
      </c>
      <c r="P3788" s="1" t="str">
        <f>IF(Tbl_BalanceHistory[[#This Row],[FundCode]]="0100","GF",IF(Tbl_BalanceHistory[[#This Row],[FundCode]]="01000","GF","Hi Ed / OCR"))</f>
        <v>GF</v>
      </c>
      <c r="Q3788" s="5">
        <v>500000</v>
      </c>
      <c r="R3788" s="5">
        <v>500000</v>
      </c>
      <c r="S3788" s="5">
        <v>0</v>
      </c>
      <c r="T3788" s="5">
        <v>0</v>
      </c>
      <c r="U3788" s="3"/>
      <c r="V3788" s="5">
        <v>0</v>
      </c>
      <c r="W3788" s="5"/>
      <c r="X3788" s="5">
        <v>0</v>
      </c>
      <c r="Y3788" s="5">
        <v>0</v>
      </c>
      <c r="Z3788" s="5">
        <f>Tbl_BalanceHistory[[#This Row],[Discretionary Recommended - Pre 2022]]+Tbl_BalanceHistory[[#This Row],[Discretionary Balance Recommended: Policy]]+Tbl_BalanceHistory[[#This Row],[Discretionary Balance Recommended: Commitments]]</f>
        <v>0</v>
      </c>
      <c r="AA3788" s="5">
        <f>Tbl_BalanceHistory[[#This Row],[Discretionary Balance]]-Tbl_BalanceHistory[[#This Row],[Discretionary Reappropriation]]</f>
        <v>0</v>
      </c>
      <c r="AB3788" s="2"/>
      <c r="AC3788" s="2"/>
      <c r="AD3788" s="2"/>
      <c r="AE3788" s="2"/>
    </row>
    <row r="3789" spans="1:31" ht="45" x14ac:dyDescent="0.25">
      <c r="A3789" s="2" t="s">
        <v>2025</v>
      </c>
      <c r="B3789" s="3">
        <v>9</v>
      </c>
      <c r="C3789" s="3">
        <v>793</v>
      </c>
      <c r="D3789" s="3" t="s">
        <v>642</v>
      </c>
      <c r="E3789" s="3" t="str">
        <f>_xlfn.XLOOKUP(Tbl_BalanceHistory[[#This Row],[RespAgy]],Tbl_Agencies[Agy Code],Tbl_Agencies[Agy Sort])</f>
        <v>141000</v>
      </c>
      <c r="F3789" s="2" t="str">
        <f>Tbl_BalanceHistory[[#This Row],[RespAgy]]&amp;": "&amp;Tbl_BalanceHistory[[#This Row],[RespAgency]]</f>
        <v>793: Intellectual Disabilities Training Centers</v>
      </c>
      <c r="G3789" s="3">
        <v>748</v>
      </c>
      <c r="H3789" s="3" t="s">
        <v>1360</v>
      </c>
      <c r="I3789" s="3" t="str">
        <f>_xlfn.XLOOKUP(Tbl_BalanceHistory[[#This Row],[AgyCode]],Tbl_Agencies[Agy Code],Tbl_Agencies[Agy Sort])</f>
        <v/>
      </c>
      <c r="J3789" s="2" t="str">
        <f>Tbl_BalanceHistory[[#This Row],[AgyCode]]&amp;": "&amp;Tbl_BalanceHistory[[#This Row],[Agency Name]]</f>
        <v>748: Hiram Davis Medical Center</v>
      </c>
      <c r="K3789" s="1">
        <v>2014</v>
      </c>
      <c r="L3789" s="3">
        <v>430</v>
      </c>
      <c r="M3789" s="3" t="s">
        <v>454</v>
      </c>
      <c r="N3789" s="2" t="str">
        <f>Tbl_BalanceHistory[[#This Row],[ProgramCode]]&amp;": "&amp;Tbl_BalanceHistory[[#This Row],[Program Name]]</f>
        <v>430: State Health Services</v>
      </c>
      <c r="O3789" s="3" t="s">
        <v>1730</v>
      </c>
      <c r="P3789" s="1" t="str">
        <f>IF(Tbl_BalanceHistory[[#This Row],[FundCode]]="0100","GF",IF(Tbl_BalanceHistory[[#This Row],[FundCode]]="01000","GF","Hi Ed / OCR"))</f>
        <v>GF</v>
      </c>
      <c r="Q3789" s="5">
        <v>1950000</v>
      </c>
      <c r="R3789" s="5">
        <v>1950000</v>
      </c>
      <c r="S3789" s="5">
        <v>0</v>
      </c>
      <c r="T3789" s="5">
        <v>0</v>
      </c>
      <c r="U3789" s="3"/>
      <c r="V3789" s="5">
        <v>0</v>
      </c>
      <c r="W3789" s="5">
        <v>0</v>
      </c>
      <c r="X3789" s="5"/>
      <c r="Y3789" s="5"/>
      <c r="Z3789" s="5">
        <f>Tbl_BalanceHistory[[#This Row],[Discretionary Recommended - Pre 2022]]+Tbl_BalanceHistory[[#This Row],[Discretionary Balance Recommended: Policy]]+Tbl_BalanceHistory[[#This Row],[Discretionary Balance Recommended: Commitments]]</f>
        <v>0</v>
      </c>
      <c r="AA3789" s="5">
        <f>Tbl_BalanceHistory[[#This Row],[Discretionary Balance]]-Tbl_BalanceHistory[[#This Row],[Discretionary Reappropriation]]</f>
        <v>0</v>
      </c>
      <c r="AB3789" s="2"/>
      <c r="AC3789" s="2"/>
      <c r="AD3789" s="2"/>
      <c r="AE3789" s="2"/>
    </row>
    <row r="3790" spans="1:31" ht="45" x14ac:dyDescent="0.25">
      <c r="A3790" s="2" t="s">
        <v>2025</v>
      </c>
      <c r="B3790" s="3">
        <v>9</v>
      </c>
      <c r="C3790" s="3">
        <v>793</v>
      </c>
      <c r="D3790" s="3" t="s">
        <v>642</v>
      </c>
      <c r="E3790" s="3" t="str">
        <f>_xlfn.XLOOKUP(Tbl_BalanceHistory[[#This Row],[RespAgy]],Tbl_Agencies[Agy Code],Tbl_Agencies[Agy Sort])</f>
        <v>141000</v>
      </c>
      <c r="F3790" s="2" t="str">
        <f>Tbl_BalanceHistory[[#This Row],[RespAgy]]&amp;": "&amp;Tbl_BalanceHistory[[#This Row],[RespAgency]]</f>
        <v>793: Intellectual Disabilities Training Centers</v>
      </c>
      <c r="G3790" s="3">
        <v>748</v>
      </c>
      <c r="H3790" s="3" t="s">
        <v>1360</v>
      </c>
      <c r="I3790" s="3" t="str">
        <f>_xlfn.XLOOKUP(Tbl_BalanceHistory[[#This Row],[AgyCode]],Tbl_Agencies[Agy Code],Tbl_Agencies[Agy Sort])</f>
        <v/>
      </c>
      <c r="J3790" s="2" t="str">
        <f>Tbl_BalanceHistory[[#This Row],[AgyCode]]&amp;": "&amp;Tbl_BalanceHistory[[#This Row],[Agency Name]]</f>
        <v>748: Hiram Davis Medical Center</v>
      </c>
      <c r="K3790" s="1">
        <v>2015</v>
      </c>
      <c r="L3790" s="3">
        <v>430</v>
      </c>
      <c r="M3790" s="3" t="s">
        <v>454</v>
      </c>
      <c r="N3790" s="2" t="str">
        <f>Tbl_BalanceHistory[[#This Row],[ProgramCode]]&amp;": "&amp;Tbl_BalanceHistory[[#This Row],[Program Name]]</f>
        <v>430: State Health Services</v>
      </c>
      <c r="O3790" s="3" t="s">
        <v>1730</v>
      </c>
      <c r="P3790" s="1" t="str">
        <f>IF(Tbl_BalanceHistory[[#This Row],[FundCode]]="0100","GF",IF(Tbl_BalanceHistory[[#This Row],[FundCode]]="01000","GF","Hi Ed / OCR"))</f>
        <v>GF</v>
      </c>
      <c r="Q3790" s="5">
        <v>50000</v>
      </c>
      <c r="R3790" s="5">
        <v>49424</v>
      </c>
      <c r="S3790" s="5">
        <v>575</v>
      </c>
      <c r="T3790" s="5">
        <v>0</v>
      </c>
      <c r="U3790" s="3"/>
      <c r="V3790" s="5">
        <v>575</v>
      </c>
      <c r="W3790" s="5">
        <v>0</v>
      </c>
      <c r="X3790" s="5"/>
      <c r="Y3790" s="5"/>
      <c r="Z3790" s="5">
        <f>Tbl_BalanceHistory[[#This Row],[Discretionary Recommended - Pre 2022]]+Tbl_BalanceHistory[[#This Row],[Discretionary Balance Recommended: Policy]]+Tbl_BalanceHistory[[#This Row],[Discretionary Balance Recommended: Commitments]]</f>
        <v>0</v>
      </c>
      <c r="AA3790" s="5">
        <f>Tbl_BalanceHistory[[#This Row],[Discretionary Balance]]-Tbl_BalanceHistory[[#This Row],[Discretionary Reappropriation]]</f>
        <v>575</v>
      </c>
      <c r="AB3790" s="2"/>
      <c r="AC3790" s="2"/>
      <c r="AD3790" s="2"/>
      <c r="AE3790" s="2"/>
    </row>
    <row r="3791" spans="1:31" ht="45" x14ac:dyDescent="0.25">
      <c r="A3791" s="2" t="s">
        <v>2025</v>
      </c>
      <c r="B3791" s="3">
        <v>9</v>
      </c>
      <c r="C3791" s="3">
        <v>793</v>
      </c>
      <c r="D3791" s="3" t="s">
        <v>642</v>
      </c>
      <c r="E3791" s="3" t="str">
        <f>_xlfn.XLOOKUP(Tbl_BalanceHistory[[#This Row],[RespAgy]],Tbl_Agencies[Agy Code],Tbl_Agencies[Agy Sort])</f>
        <v>141000</v>
      </c>
      <c r="F3791" s="2" t="str">
        <f>Tbl_BalanceHistory[[#This Row],[RespAgy]]&amp;": "&amp;Tbl_BalanceHistory[[#This Row],[RespAgency]]</f>
        <v>793: Intellectual Disabilities Training Centers</v>
      </c>
      <c r="G3791" s="3">
        <v>748</v>
      </c>
      <c r="H3791" s="3" t="s">
        <v>1360</v>
      </c>
      <c r="I3791" s="3" t="str">
        <f>_xlfn.XLOOKUP(Tbl_BalanceHistory[[#This Row],[AgyCode]],Tbl_Agencies[Agy Code],Tbl_Agencies[Agy Sort])</f>
        <v/>
      </c>
      <c r="J3791" s="2" t="str">
        <f>Tbl_BalanceHistory[[#This Row],[AgyCode]]&amp;": "&amp;Tbl_BalanceHistory[[#This Row],[Agency Name]]</f>
        <v>748: Hiram Davis Medical Center</v>
      </c>
      <c r="K3791" s="1">
        <v>2016</v>
      </c>
      <c r="L3791" s="3">
        <v>430</v>
      </c>
      <c r="M3791" s="3" t="s">
        <v>454</v>
      </c>
      <c r="N3791" s="2" t="str">
        <f>Tbl_BalanceHistory[[#This Row],[ProgramCode]]&amp;": "&amp;Tbl_BalanceHistory[[#This Row],[Program Name]]</f>
        <v>430: State Health Services</v>
      </c>
      <c r="O3791" s="3" t="s">
        <v>1730</v>
      </c>
      <c r="P3791" s="1" t="str">
        <f>IF(Tbl_BalanceHistory[[#This Row],[FundCode]]="0100","GF",IF(Tbl_BalanceHistory[[#This Row],[FundCode]]="01000","GF","Hi Ed / OCR"))</f>
        <v>GF</v>
      </c>
      <c r="Q3791" s="5">
        <v>2097581</v>
      </c>
      <c r="R3791" s="5">
        <v>2097581</v>
      </c>
      <c r="S3791" s="5">
        <v>0</v>
      </c>
      <c r="T3791" s="5">
        <v>0</v>
      </c>
      <c r="U3791" s="3"/>
      <c r="V3791" s="5">
        <v>0</v>
      </c>
      <c r="W3791" s="5">
        <v>0</v>
      </c>
      <c r="X3791" s="5"/>
      <c r="Y3791" s="5"/>
      <c r="Z3791" s="5">
        <f>Tbl_BalanceHistory[[#This Row],[Discretionary Recommended - Pre 2022]]+Tbl_BalanceHistory[[#This Row],[Discretionary Balance Recommended: Policy]]+Tbl_BalanceHistory[[#This Row],[Discretionary Balance Recommended: Commitments]]</f>
        <v>0</v>
      </c>
      <c r="AA3791" s="5">
        <f>Tbl_BalanceHistory[[#This Row],[Discretionary Balance]]-Tbl_BalanceHistory[[#This Row],[Discretionary Reappropriation]]</f>
        <v>0</v>
      </c>
      <c r="AB3791" s="2"/>
      <c r="AC3791" s="2"/>
      <c r="AD3791" s="2"/>
      <c r="AE3791" s="2"/>
    </row>
    <row r="3792" spans="1:31" ht="45" x14ac:dyDescent="0.25">
      <c r="A3792" s="2" t="s">
        <v>2025</v>
      </c>
      <c r="B3792" s="3">
        <v>9</v>
      </c>
      <c r="C3792" s="3">
        <v>793</v>
      </c>
      <c r="D3792" s="3" t="s">
        <v>642</v>
      </c>
      <c r="E3792" s="3" t="str">
        <f>_xlfn.XLOOKUP(Tbl_BalanceHistory[[#This Row],[RespAgy]],Tbl_Agencies[Agy Code],Tbl_Agencies[Agy Sort])</f>
        <v>141000</v>
      </c>
      <c r="F3792" s="2" t="str">
        <f>Tbl_BalanceHistory[[#This Row],[RespAgy]]&amp;": "&amp;Tbl_BalanceHistory[[#This Row],[RespAgency]]</f>
        <v>793: Intellectual Disabilities Training Centers</v>
      </c>
      <c r="G3792" s="3">
        <v>748</v>
      </c>
      <c r="H3792" s="3" t="s">
        <v>1360</v>
      </c>
      <c r="I3792" s="3" t="str">
        <f>_xlfn.XLOOKUP(Tbl_BalanceHistory[[#This Row],[AgyCode]],Tbl_Agencies[Agy Code],Tbl_Agencies[Agy Sort])</f>
        <v/>
      </c>
      <c r="J3792" s="2" t="str">
        <f>Tbl_BalanceHistory[[#This Row],[AgyCode]]&amp;": "&amp;Tbl_BalanceHistory[[#This Row],[Agency Name]]</f>
        <v>748: Hiram Davis Medical Center</v>
      </c>
      <c r="K3792" s="1">
        <v>2017</v>
      </c>
      <c r="L3792" s="3">
        <v>430</v>
      </c>
      <c r="M3792" s="3" t="s">
        <v>454</v>
      </c>
      <c r="N3792" s="2" t="str">
        <f>Tbl_BalanceHistory[[#This Row],[ProgramCode]]&amp;": "&amp;Tbl_BalanceHistory[[#This Row],[Program Name]]</f>
        <v>430: State Health Services</v>
      </c>
      <c r="O3792" s="3" t="s">
        <v>886</v>
      </c>
      <c r="P3792" s="1" t="str">
        <f>IF(Tbl_BalanceHistory[[#This Row],[FundCode]]="0100","GF",IF(Tbl_BalanceHistory[[#This Row],[FundCode]]="01000","GF","Hi Ed / OCR"))</f>
        <v>GF</v>
      </c>
      <c r="Q3792" s="5">
        <v>323550</v>
      </c>
      <c r="R3792" s="5">
        <v>323550</v>
      </c>
      <c r="S3792" s="5">
        <v>0</v>
      </c>
      <c r="T3792" s="5">
        <v>0</v>
      </c>
      <c r="U3792" s="3"/>
      <c r="V3792" s="5">
        <v>0</v>
      </c>
      <c r="W3792" s="5">
        <v>0</v>
      </c>
      <c r="X3792" s="5"/>
      <c r="Y3792" s="5"/>
      <c r="Z3792" s="5">
        <f>Tbl_BalanceHistory[[#This Row],[Discretionary Recommended - Pre 2022]]+Tbl_BalanceHistory[[#This Row],[Discretionary Balance Recommended: Policy]]+Tbl_BalanceHistory[[#This Row],[Discretionary Balance Recommended: Commitments]]</f>
        <v>0</v>
      </c>
      <c r="AA3792" s="5">
        <f>Tbl_BalanceHistory[[#This Row],[Discretionary Balance]]-Tbl_BalanceHistory[[#This Row],[Discretionary Reappropriation]]</f>
        <v>0</v>
      </c>
      <c r="AB3792" s="2"/>
      <c r="AC3792" s="2"/>
      <c r="AD3792" s="2"/>
      <c r="AE3792" s="2"/>
    </row>
    <row r="3793" spans="1:31" ht="45" x14ac:dyDescent="0.25">
      <c r="A3793" s="2" t="s">
        <v>2025</v>
      </c>
      <c r="B3793" s="3">
        <v>9</v>
      </c>
      <c r="C3793" s="3">
        <v>793</v>
      </c>
      <c r="D3793" s="3" t="s">
        <v>642</v>
      </c>
      <c r="E3793" s="3" t="str">
        <f>_xlfn.XLOOKUP(Tbl_BalanceHistory[[#This Row],[RespAgy]],Tbl_Agencies[Agy Code],Tbl_Agencies[Agy Sort])</f>
        <v>141000</v>
      </c>
      <c r="F3793" s="2" t="str">
        <f>Tbl_BalanceHistory[[#This Row],[RespAgy]]&amp;": "&amp;Tbl_BalanceHistory[[#This Row],[RespAgency]]</f>
        <v>793: Intellectual Disabilities Training Centers</v>
      </c>
      <c r="G3793" s="3">
        <v>748</v>
      </c>
      <c r="H3793" s="3" t="s">
        <v>1360</v>
      </c>
      <c r="I3793" s="3" t="str">
        <f>_xlfn.XLOOKUP(Tbl_BalanceHistory[[#This Row],[AgyCode]],Tbl_Agencies[Agy Code],Tbl_Agencies[Agy Sort])</f>
        <v/>
      </c>
      <c r="J3793" s="2" t="str">
        <f>Tbl_BalanceHistory[[#This Row],[AgyCode]]&amp;": "&amp;Tbl_BalanceHistory[[#This Row],[Agency Name]]</f>
        <v>748: Hiram Davis Medical Center</v>
      </c>
      <c r="K3793" s="1">
        <v>2018</v>
      </c>
      <c r="L3793" s="3">
        <v>430</v>
      </c>
      <c r="M3793" s="3" t="s">
        <v>454</v>
      </c>
      <c r="N3793" s="2" t="str">
        <f>Tbl_BalanceHistory[[#This Row],[ProgramCode]]&amp;": "&amp;Tbl_BalanceHistory[[#This Row],[Program Name]]</f>
        <v>430: State Health Services</v>
      </c>
      <c r="O3793" s="3" t="s">
        <v>886</v>
      </c>
      <c r="P3793" s="1" t="str">
        <f>IF(Tbl_BalanceHistory[[#This Row],[FundCode]]="0100","GF",IF(Tbl_BalanceHistory[[#This Row],[FundCode]]="01000","GF","Hi Ed / OCR"))</f>
        <v>GF</v>
      </c>
      <c r="Q3793" s="5">
        <v>248443</v>
      </c>
      <c r="R3793" s="5">
        <v>248443</v>
      </c>
      <c r="S3793" s="5">
        <v>0</v>
      </c>
      <c r="T3793" s="5">
        <v>0</v>
      </c>
      <c r="U3793" s="3"/>
      <c r="V3793" s="5">
        <v>0</v>
      </c>
      <c r="W3793" s="5">
        <v>0</v>
      </c>
      <c r="X3793" s="5"/>
      <c r="Y3793" s="5"/>
      <c r="Z3793" s="5">
        <f>Tbl_BalanceHistory[[#This Row],[Discretionary Recommended - Pre 2022]]+Tbl_BalanceHistory[[#This Row],[Discretionary Balance Recommended: Policy]]+Tbl_BalanceHistory[[#This Row],[Discretionary Balance Recommended: Commitments]]</f>
        <v>0</v>
      </c>
      <c r="AA3793" s="5">
        <f>Tbl_BalanceHistory[[#This Row],[Discretionary Balance]]-Tbl_BalanceHistory[[#This Row],[Discretionary Reappropriation]]</f>
        <v>0</v>
      </c>
      <c r="AB3793" s="2"/>
      <c r="AC3793" s="2"/>
      <c r="AD3793" s="2"/>
      <c r="AE3793" s="2"/>
    </row>
    <row r="3794" spans="1:31" ht="45" x14ac:dyDescent="0.25">
      <c r="A3794" s="2" t="s">
        <v>2025</v>
      </c>
      <c r="B3794" s="3">
        <v>9</v>
      </c>
      <c r="C3794" s="3">
        <v>793</v>
      </c>
      <c r="D3794" s="3" t="s">
        <v>642</v>
      </c>
      <c r="E3794" s="3" t="str">
        <f>_xlfn.XLOOKUP(Tbl_BalanceHistory[[#This Row],[RespAgy]],Tbl_Agencies[Agy Code],Tbl_Agencies[Agy Sort])</f>
        <v>141000</v>
      </c>
      <c r="F3794" s="2" t="str">
        <f>Tbl_BalanceHistory[[#This Row],[RespAgy]]&amp;": "&amp;Tbl_BalanceHistory[[#This Row],[RespAgency]]</f>
        <v>793: Intellectual Disabilities Training Centers</v>
      </c>
      <c r="G3794" s="3">
        <v>748</v>
      </c>
      <c r="H3794" s="3" t="s">
        <v>1360</v>
      </c>
      <c r="I3794" s="3" t="str">
        <f>_xlfn.XLOOKUP(Tbl_BalanceHistory[[#This Row],[AgyCode]],Tbl_Agencies[Agy Code],Tbl_Agencies[Agy Sort])</f>
        <v/>
      </c>
      <c r="J3794" s="2" t="str">
        <f>Tbl_BalanceHistory[[#This Row],[AgyCode]]&amp;": "&amp;Tbl_BalanceHistory[[#This Row],[Agency Name]]</f>
        <v>748: Hiram Davis Medical Center</v>
      </c>
      <c r="K3794" s="1">
        <v>2019</v>
      </c>
      <c r="L3794" s="3">
        <v>430</v>
      </c>
      <c r="M3794" s="3" t="s">
        <v>454</v>
      </c>
      <c r="N3794" s="2" t="str">
        <f>Tbl_BalanceHistory[[#This Row],[ProgramCode]]&amp;": "&amp;Tbl_BalanceHistory[[#This Row],[Program Name]]</f>
        <v>430: State Health Services</v>
      </c>
      <c r="O3794" s="3" t="s">
        <v>886</v>
      </c>
      <c r="P3794" s="1" t="str">
        <f>IF(Tbl_BalanceHistory[[#This Row],[FundCode]]="0100","GF",IF(Tbl_BalanceHistory[[#This Row],[FundCode]]="01000","GF","Hi Ed / OCR"))</f>
        <v>GF</v>
      </c>
      <c r="Q3794" s="5">
        <v>11200</v>
      </c>
      <c r="R3794" s="5">
        <v>11200</v>
      </c>
      <c r="S3794" s="5">
        <v>0</v>
      </c>
      <c r="T3794" s="5">
        <v>0</v>
      </c>
      <c r="U3794" s="3"/>
      <c r="V3794" s="5">
        <v>0</v>
      </c>
      <c r="W3794" s="5">
        <v>0</v>
      </c>
      <c r="X3794" s="5"/>
      <c r="Y3794" s="5"/>
      <c r="Z3794" s="5">
        <f>Tbl_BalanceHistory[[#This Row],[Discretionary Recommended - Pre 2022]]+Tbl_BalanceHistory[[#This Row],[Discretionary Balance Recommended: Policy]]+Tbl_BalanceHistory[[#This Row],[Discretionary Balance Recommended: Commitments]]</f>
        <v>0</v>
      </c>
      <c r="AA3794" s="5">
        <f>Tbl_BalanceHistory[[#This Row],[Discretionary Balance]]-Tbl_BalanceHistory[[#This Row],[Discretionary Reappropriation]]</f>
        <v>0</v>
      </c>
      <c r="AB3794" s="2"/>
      <c r="AC3794" s="2"/>
      <c r="AD3794" s="2"/>
      <c r="AE3794" s="2"/>
    </row>
    <row r="3795" spans="1:31" ht="45" x14ac:dyDescent="0.25">
      <c r="A3795" s="2" t="s">
        <v>577</v>
      </c>
      <c r="B3795" s="3">
        <v>9</v>
      </c>
      <c r="C3795" s="3">
        <v>793</v>
      </c>
      <c r="D3795" s="3" t="s">
        <v>642</v>
      </c>
      <c r="E3795" s="3" t="str">
        <f>_xlfn.XLOOKUP(Tbl_BalanceHistory[[#This Row],[RespAgy]],Tbl_Agencies[Agy Code],Tbl_Agencies[Agy Sort])</f>
        <v>141000</v>
      </c>
      <c r="F3795" s="2" t="str">
        <f>Tbl_BalanceHistory[[#This Row],[RespAgy]]&amp;": "&amp;Tbl_BalanceHistory[[#This Row],[RespAgency]]</f>
        <v>793: Intellectual Disabilities Training Centers</v>
      </c>
      <c r="G3795" s="3">
        <v>748</v>
      </c>
      <c r="H3795" s="3" t="s">
        <v>1360</v>
      </c>
      <c r="I3795" s="3" t="str">
        <f>_xlfn.XLOOKUP(Tbl_BalanceHistory[[#This Row],[AgyCode]],Tbl_Agencies[Agy Code],Tbl_Agencies[Agy Sort])</f>
        <v/>
      </c>
      <c r="J3795" s="2" t="str">
        <f>Tbl_BalanceHistory[[#This Row],[AgyCode]]&amp;": "&amp;Tbl_BalanceHistory[[#This Row],[Agency Name]]</f>
        <v>748: Hiram Davis Medical Center</v>
      </c>
      <c r="K3795" s="1">
        <v>2020</v>
      </c>
      <c r="L3795" s="3">
        <v>430</v>
      </c>
      <c r="M3795" s="3" t="s">
        <v>454</v>
      </c>
      <c r="N3795" s="2" t="str">
        <f>Tbl_BalanceHistory[[#This Row],[ProgramCode]]&amp;": "&amp;Tbl_BalanceHistory[[#This Row],[Program Name]]</f>
        <v>430: State Health Services</v>
      </c>
      <c r="O3795" s="3" t="s">
        <v>886</v>
      </c>
      <c r="P3795" s="1" t="str">
        <f>IF(Tbl_BalanceHistory[[#This Row],[FundCode]]="0100","GF",IF(Tbl_BalanceHistory[[#This Row],[FundCode]]="01000","GF","Hi Ed / OCR"))</f>
        <v>GF</v>
      </c>
      <c r="Q3795" s="5">
        <v>1200</v>
      </c>
      <c r="R3795" s="5">
        <v>1200</v>
      </c>
      <c r="S3795" s="5">
        <v>0</v>
      </c>
      <c r="T3795" s="5">
        <v>0</v>
      </c>
      <c r="U3795" s="3"/>
      <c r="V3795" s="5">
        <v>0</v>
      </c>
      <c r="W3795" s="5">
        <v>0</v>
      </c>
      <c r="X3795" s="5"/>
      <c r="Y3795" s="5"/>
      <c r="Z3795" s="5">
        <f>Tbl_BalanceHistory[[#This Row],[Discretionary Recommended - Pre 2022]]+Tbl_BalanceHistory[[#This Row],[Discretionary Balance Recommended: Policy]]+Tbl_BalanceHistory[[#This Row],[Discretionary Balance Recommended: Commitments]]</f>
        <v>0</v>
      </c>
      <c r="AA3795" s="5">
        <f>Tbl_BalanceHistory[[#This Row],[Discretionary Balance]]-Tbl_BalanceHistory[[#This Row],[Discretionary Reappropriation]]</f>
        <v>0</v>
      </c>
      <c r="AB3795" s="2"/>
      <c r="AC3795" s="2"/>
      <c r="AD3795" s="2"/>
      <c r="AE3795" s="2"/>
    </row>
    <row r="3796" spans="1:31" ht="45" x14ac:dyDescent="0.25">
      <c r="A3796" s="2" t="s">
        <v>577</v>
      </c>
      <c r="B3796" s="3">
        <v>9</v>
      </c>
      <c r="C3796" s="3">
        <v>793</v>
      </c>
      <c r="D3796" s="3" t="s">
        <v>642</v>
      </c>
      <c r="E3796" s="3" t="str">
        <f>_xlfn.XLOOKUP(Tbl_BalanceHistory[[#This Row],[RespAgy]],Tbl_Agencies[Agy Code],Tbl_Agencies[Agy Sort])</f>
        <v>141000</v>
      </c>
      <c r="F3796" s="2" t="str">
        <f>Tbl_BalanceHistory[[#This Row],[RespAgy]]&amp;": "&amp;Tbl_BalanceHistory[[#This Row],[RespAgency]]</f>
        <v>793: Intellectual Disabilities Training Centers</v>
      </c>
      <c r="G3796" s="3">
        <v>748</v>
      </c>
      <c r="H3796" s="3" t="s">
        <v>1360</v>
      </c>
      <c r="I3796" s="3" t="str">
        <f>_xlfn.XLOOKUP(Tbl_BalanceHistory[[#This Row],[AgyCode]],Tbl_Agencies[Agy Code],Tbl_Agencies[Agy Sort])</f>
        <v/>
      </c>
      <c r="J3796" s="2" t="str">
        <f>Tbl_BalanceHistory[[#This Row],[AgyCode]]&amp;": "&amp;Tbl_BalanceHistory[[#This Row],[Agency Name]]</f>
        <v>748: Hiram Davis Medical Center</v>
      </c>
      <c r="K3796" s="1">
        <v>2021</v>
      </c>
      <c r="L3796" s="3">
        <v>430</v>
      </c>
      <c r="M3796" s="3" t="s">
        <v>454</v>
      </c>
      <c r="N3796" s="2" t="str">
        <f>Tbl_BalanceHistory[[#This Row],[ProgramCode]]&amp;": "&amp;Tbl_BalanceHistory[[#This Row],[Program Name]]</f>
        <v>430: State Health Services</v>
      </c>
      <c r="O3796" s="3" t="s">
        <v>886</v>
      </c>
      <c r="P3796" s="1" t="str">
        <f>IF(Tbl_BalanceHistory[[#This Row],[FundCode]]="0100","GF",IF(Tbl_BalanceHistory[[#This Row],[FundCode]]="01000","GF","Hi Ed / OCR"))</f>
        <v>GF</v>
      </c>
      <c r="Q3796" s="5">
        <v>8901246</v>
      </c>
      <c r="R3796" s="5">
        <v>8901246</v>
      </c>
      <c r="S3796" s="5">
        <v>0</v>
      </c>
      <c r="T3796" s="5">
        <v>0</v>
      </c>
      <c r="U3796" s="3"/>
      <c r="V3796" s="5">
        <v>0</v>
      </c>
      <c r="W3796" s="5">
        <v>0</v>
      </c>
      <c r="X3796" s="5"/>
      <c r="Y3796" s="5"/>
      <c r="Z3796" s="5">
        <f>Tbl_BalanceHistory[[#This Row],[Discretionary Recommended - Pre 2022]]+Tbl_BalanceHistory[[#This Row],[Discretionary Balance Recommended: Policy]]+Tbl_BalanceHistory[[#This Row],[Discretionary Balance Recommended: Commitments]]</f>
        <v>0</v>
      </c>
      <c r="AA3796" s="5">
        <f>Tbl_BalanceHistory[[#This Row],[Discretionary Balance]]-Tbl_BalanceHistory[[#This Row],[Discretionary Reappropriation]]</f>
        <v>0</v>
      </c>
      <c r="AB3796" s="2"/>
      <c r="AC3796" s="2"/>
      <c r="AD3796" s="2"/>
      <c r="AE3796" s="2"/>
    </row>
    <row r="3797" spans="1:31" ht="45" x14ac:dyDescent="0.25">
      <c r="A3797" s="2" t="s">
        <v>577</v>
      </c>
      <c r="B3797" s="3">
        <v>9</v>
      </c>
      <c r="C3797" s="3">
        <v>793</v>
      </c>
      <c r="D3797" s="3" t="s">
        <v>642</v>
      </c>
      <c r="E3797" s="3" t="str">
        <f>_xlfn.XLOOKUP(Tbl_BalanceHistory[[#This Row],[RespAgy]],Tbl_Agencies[Agy Code],Tbl_Agencies[Agy Sort])</f>
        <v>141000</v>
      </c>
      <c r="F3797" s="2" t="str">
        <f>Tbl_BalanceHistory[[#This Row],[RespAgy]]&amp;": "&amp;Tbl_BalanceHistory[[#This Row],[RespAgency]]</f>
        <v>793: Intellectual Disabilities Training Centers</v>
      </c>
      <c r="G3797" s="3">
        <v>748</v>
      </c>
      <c r="H3797" s="3" t="s">
        <v>1360</v>
      </c>
      <c r="I3797" s="3" t="str">
        <f>_xlfn.XLOOKUP(Tbl_BalanceHistory[[#This Row],[AgyCode]],Tbl_Agencies[Agy Code],Tbl_Agencies[Agy Sort])</f>
        <v/>
      </c>
      <c r="J3797" s="2" t="str">
        <f>Tbl_BalanceHistory[[#This Row],[AgyCode]]&amp;": "&amp;Tbl_BalanceHistory[[#This Row],[Agency Name]]</f>
        <v>748: Hiram Davis Medical Center</v>
      </c>
      <c r="K3797" s="1">
        <v>2022</v>
      </c>
      <c r="L3797" s="3">
        <v>430</v>
      </c>
      <c r="M3797" s="3" t="s">
        <v>454</v>
      </c>
      <c r="N3797" s="2" t="str">
        <f>Tbl_BalanceHistory[[#This Row],[ProgramCode]]&amp;": "&amp;Tbl_BalanceHistory[[#This Row],[Program Name]]</f>
        <v>430: State Health Services</v>
      </c>
      <c r="O3797" s="3" t="s">
        <v>886</v>
      </c>
      <c r="P3797" s="1" t="str">
        <f>IF(Tbl_BalanceHistory[[#This Row],[FundCode]]="0100","GF",IF(Tbl_BalanceHistory[[#This Row],[FundCode]]="01000","GF","Hi Ed / OCR"))</f>
        <v>GF</v>
      </c>
      <c r="Q3797" s="5">
        <v>2682258</v>
      </c>
      <c r="R3797" s="5">
        <v>2682258</v>
      </c>
      <c r="S3797" s="5">
        <v>0</v>
      </c>
      <c r="T3797" s="5">
        <v>0</v>
      </c>
      <c r="U3797" s="3"/>
      <c r="V3797" s="5">
        <v>0</v>
      </c>
      <c r="W3797" s="5"/>
      <c r="X3797" s="5">
        <v>0</v>
      </c>
      <c r="Y3797" s="5">
        <v>0</v>
      </c>
      <c r="Z3797" s="5">
        <f>Tbl_BalanceHistory[[#This Row],[Discretionary Recommended - Pre 2022]]+Tbl_BalanceHistory[[#This Row],[Discretionary Balance Recommended: Policy]]+Tbl_BalanceHistory[[#This Row],[Discretionary Balance Recommended: Commitments]]</f>
        <v>0</v>
      </c>
      <c r="AA3797" s="5">
        <f>Tbl_BalanceHistory[[#This Row],[Discretionary Balance]]-Tbl_BalanceHistory[[#This Row],[Discretionary Reappropriation]]</f>
        <v>0</v>
      </c>
      <c r="AB3797" s="2"/>
      <c r="AC3797" s="2"/>
      <c r="AD3797" s="2"/>
      <c r="AE3797" s="2"/>
    </row>
    <row r="3798" spans="1:31" ht="45" x14ac:dyDescent="0.25">
      <c r="A3798" s="2" t="s">
        <v>2025</v>
      </c>
      <c r="B3798" s="3">
        <v>9</v>
      </c>
      <c r="C3798" s="3">
        <v>793</v>
      </c>
      <c r="D3798" s="3" t="s">
        <v>642</v>
      </c>
      <c r="E3798" s="3" t="str">
        <f>_xlfn.XLOOKUP(Tbl_BalanceHistory[[#This Row],[RespAgy]],Tbl_Agencies[Agy Code],Tbl_Agencies[Agy Sort])</f>
        <v>141000</v>
      </c>
      <c r="F3798" s="2" t="str">
        <f>Tbl_BalanceHistory[[#This Row],[RespAgy]]&amp;": "&amp;Tbl_BalanceHistory[[#This Row],[RespAgency]]</f>
        <v>793: Intellectual Disabilities Training Centers</v>
      </c>
      <c r="G3798" s="3">
        <v>748</v>
      </c>
      <c r="H3798" s="3" t="s">
        <v>1360</v>
      </c>
      <c r="I3798" s="3" t="str">
        <f>_xlfn.XLOOKUP(Tbl_BalanceHistory[[#This Row],[AgyCode]],Tbl_Agencies[Agy Code],Tbl_Agencies[Agy Sort])</f>
        <v/>
      </c>
      <c r="J3798" s="2" t="str">
        <f>Tbl_BalanceHistory[[#This Row],[AgyCode]]&amp;": "&amp;Tbl_BalanceHistory[[#This Row],[Agency Name]]</f>
        <v>748: Hiram Davis Medical Center</v>
      </c>
      <c r="K3798" s="1">
        <v>2014</v>
      </c>
      <c r="L3798" s="3">
        <v>498</v>
      </c>
      <c r="M3798" s="3" t="s">
        <v>639</v>
      </c>
      <c r="N3798" s="2" t="str">
        <f>Tbl_BalanceHistory[[#This Row],[ProgramCode]]&amp;": "&amp;Tbl_BalanceHistory[[#This Row],[Program Name]]</f>
        <v>498: Facility Administrative and Support Services</v>
      </c>
      <c r="O3798" s="3" t="s">
        <v>1730</v>
      </c>
      <c r="P3798" s="1" t="str">
        <f>IF(Tbl_BalanceHistory[[#This Row],[FundCode]]="0100","GF",IF(Tbl_BalanceHistory[[#This Row],[FundCode]]="01000","GF","Hi Ed / OCR"))</f>
        <v>GF</v>
      </c>
      <c r="Q3798" s="5">
        <v>1352457</v>
      </c>
      <c r="R3798" s="5">
        <v>1351954.96</v>
      </c>
      <c r="S3798" s="5">
        <v>502</v>
      </c>
      <c r="T3798" s="5">
        <v>0</v>
      </c>
      <c r="U3798" s="3"/>
      <c r="V3798" s="5">
        <v>502</v>
      </c>
      <c r="W3798" s="5">
        <v>0</v>
      </c>
      <c r="X3798" s="5"/>
      <c r="Y3798" s="5"/>
      <c r="Z3798" s="5">
        <f>Tbl_BalanceHistory[[#This Row],[Discretionary Recommended - Pre 2022]]+Tbl_BalanceHistory[[#This Row],[Discretionary Balance Recommended: Policy]]+Tbl_BalanceHistory[[#This Row],[Discretionary Balance Recommended: Commitments]]</f>
        <v>0</v>
      </c>
      <c r="AA3798" s="5">
        <f>Tbl_BalanceHistory[[#This Row],[Discretionary Balance]]-Tbl_BalanceHistory[[#This Row],[Discretionary Reappropriation]]</f>
        <v>502</v>
      </c>
      <c r="AB3798" s="2"/>
      <c r="AC3798" s="2"/>
      <c r="AD3798" s="2"/>
      <c r="AE3798" s="2"/>
    </row>
    <row r="3799" spans="1:31" ht="45" x14ac:dyDescent="0.25">
      <c r="A3799" s="2" t="s">
        <v>2025</v>
      </c>
      <c r="B3799" s="3">
        <v>9</v>
      </c>
      <c r="C3799" s="3">
        <v>793</v>
      </c>
      <c r="D3799" s="3" t="s">
        <v>642</v>
      </c>
      <c r="E3799" s="3" t="str">
        <f>_xlfn.XLOOKUP(Tbl_BalanceHistory[[#This Row],[RespAgy]],Tbl_Agencies[Agy Code],Tbl_Agencies[Agy Sort])</f>
        <v>141000</v>
      </c>
      <c r="F3799" s="2" t="str">
        <f>Tbl_BalanceHistory[[#This Row],[RespAgy]]&amp;": "&amp;Tbl_BalanceHistory[[#This Row],[RespAgency]]</f>
        <v>793: Intellectual Disabilities Training Centers</v>
      </c>
      <c r="G3799" s="3">
        <v>748</v>
      </c>
      <c r="H3799" s="3" t="s">
        <v>1360</v>
      </c>
      <c r="I3799" s="3" t="str">
        <f>_xlfn.XLOOKUP(Tbl_BalanceHistory[[#This Row],[AgyCode]],Tbl_Agencies[Agy Code],Tbl_Agencies[Agy Sort])</f>
        <v/>
      </c>
      <c r="J3799" s="2" t="str">
        <f>Tbl_BalanceHistory[[#This Row],[AgyCode]]&amp;": "&amp;Tbl_BalanceHistory[[#This Row],[Agency Name]]</f>
        <v>748: Hiram Davis Medical Center</v>
      </c>
      <c r="K3799" s="1">
        <v>2015</v>
      </c>
      <c r="L3799" s="3">
        <v>498</v>
      </c>
      <c r="M3799" s="3" t="s">
        <v>639</v>
      </c>
      <c r="N3799" s="2" t="str">
        <f>Tbl_BalanceHistory[[#This Row],[ProgramCode]]&amp;": "&amp;Tbl_BalanceHistory[[#This Row],[Program Name]]</f>
        <v>498: Facility Administrative and Support Services</v>
      </c>
      <c r="O3799" s="3" t="s">
        <v>1730</v>
      </c>
      <c r="P3799" s="1" t="str">
        <f>IF(Tbl_BalanceHistory[[#This Row],[FundCode]]="0100","GF",IF(Tbl_BalanceHistory[[#This Row],[FundCode]]="01000","GF","Hi Ed / OCR"))</f>
        <v>GF</v>
      </c>
      <c r="Q3799" s="5">
        <v>533606</v>
      </c>
      <c r="R3799" s="5">
        <v>533606</v>
      </c>
      <c r="S3799" s="5">
        <v>0</v>
      </c>
      <c r="T3799" s="5">
        <v>0</v>
      </c>
      <c r="U3799" s="3"/>
      <c r="V3799" s="5">
        <v>0</v>
      </c>
      <c r="W3799" s="5">
        <v>0</v>
      </c>
      <c r="X3799" s="5"/>
      <c r="Y3799" s="5"/>
      <c r="Z3799" s="5">
        <f>Tbl_BalanceHistory[[#This Row],[Discretionary Recommended - Pre 2022]]+Tbl_BalanceHistory[[#This Row],[Discretionary Balance Recommended: Policy]]+Tbl_BalanceHistory[[#This Row],[Discretionary Balance Recommended: Commitments]]</f>
        <v>0</v>
      </c>
      <c r="AA3799" s="5">
        <f>Tbl_BalanceHistory[[#This Row],[Discretionary Balance]]-Tbl_BalanceHistory[[#This Row],[Discretionary Reappropriation]]</f>
        <v>0</v>
      </c>
      <c r="AB3799" s="2"/>
      <c r="AC3799" s="2"/>
      <c r="AD3799" s="2"/>
      <c r="AE3799" s="2"/>
    </row>
    <row r="3800" spans="1:31" ht="45" x14ac:dyDescent="0.25">
      <c r="A3800" s="2" t="s">
        <v>2025</v>
      </c>
      <c r="B3800" s="3">
        <v>9</v>
      </c>
      <c r="C3800" s="3">
        <v>793</v>
      </c>
      <c r="D3800" s="3" t="s">
        <v>642</v>
      </c>
      <c r="E3800" s="3" t="str">
        <f>_xlfn.XLOOKUP(Tbl_BalanceHistory[[#This Row],[RespAgy]],Tbl_Agencies[Agy Code],Tbl_Agencies[Agy Sort])</f>
        <v>141000</v>
      </c>
      <c r="F3800" s="2" t="str">
        <f>Tbl_BalanceHistory[[#This Row],[RespAgy]]&amp;": "&amp;Tbl_BalanceHistory[[#This Row],[RespAgency]]</f>
        <v>793: Intellectual Disabilities Training Centers</v>
      </c>
      <c r="G3800" s="3">
        <v>748</v>
      </c>
      <c r="H3800" s="3" t="s">
        <v>1360</v>
      </c>
      <c r="I3800" s="3" t="str">
        <f>_xlfn.XLOOKUP(Tbl_BalanceHistory[[#This Row],[AgyCode]],Tbl_Agencies[Agy Code],Tbl_Agencies[Agy Sort])</f>
        <v/>
      </c>
      <c r="J3800" s="2" t="str">
        <f>Tbl_BalanceHistory[[#This Row],[AgyCode]]&amp;": "&amp;Tbl_BalanceHistory[[#This Row],[Agency Name]]</f>
        <v>748: Hiram Davis Medical Center</v>
      </c>
      <c r="K3800" s="1">
        <v>2016</v>
      </c>
      <c r="L3800" s="3">
        <v>498</v>
      </c>
      <c r="M3800" s="3" t="s">
        <v>639</v>
      </c>
      <c r="N3800" s="2" t="str">
        <f>Tbl_BalanceHistory[[#This Row],[ProgramCode]]&amp;": "&amp;Tbl_BalanceHistory[[#This Row],[Program Name]]</f>
        <v>498: Facility Administrative and Support Services</v>
      </c>
      <c r="O3800" s="3" t="s">
        <v>1730</v>
      </c>
      <c r="P3800" s="1" t="str">
        <f>IF(Tbl_BalanceHistory[[#This Row],[FundCode]]="0100","GF",IF(Tbl_BalanceHistory[[#This Row],[FundCode]]="01000","GF","Hi Ed / OCR"))</f>
        <v>GF</v>
      </c>
      <c r="Q3800" s="5">
        <v>13015</v>
      </c>
      <c r="R3800" s="5">
        <v>13015</v>
      </c>
      <c r="S3800" s="5">
        <v>0</v>
      </c>
      <c r="T3800" s="5">
        <v>0</v>
      </c>
      <c r="U3800" s="3"/>
      <c r="V3800" s="5">
        <v>0</v>
      </c>
      <c r="W3800" s="5">
        <v>0</v>
      </c>
      <c r="X3800" s="5"/>
      <c r="Y3800" s="5"/>
      <c r="Z3800" s="5">
        <f>Tbl_BalanceHistory[[#This Row],[Discretionary Recommended - Pre 2022]]+Tbl_BalanceHistory[[#This Row],[Discretionary Balance Recommended: Policy]]+Tbl_BalanceHistory[[#This Row],[Discretionary Balance Recommended: Commitments]]</f>
        <v>0</v>
      </c>
      <c r="AA3800" s="5">
        <f>Tbl_BalanceHistory[[#This Row],[Discretionary Balance]]-Tbl_BalanceHistory[[#This Row],[Discretionary Reappropriation]]</f>
        <v>0</v>
      </c>
      <c r="AB3800" s="2"/>
      <c r="AC3800" s="2"/>
      <c r="AD3800" s="2"/>
      <c r="AE3800" s="2"/>
    </row>
    <row r="3801" spans="1:31" ht="45" x14ac:dyDescent="0.25">
      <c r="A3801" s="2" t="s">
        <v>2025</v>
      </c>
      <c r="B3801" s="3">
        <v>9</v>
      </c>
      <c r="C3801" s="3">
        <v>793</v>
      </c>
      <c r="D3801" s="3" t="s">
        <v>642</v>
      </c>
      <c r="E3801" s="3" t="str">
        <f>_xlfn.XLOOKUP(Tbl_BalanceHistory[[#This Row],[RespAgy]],Tbl_Agencies[Agy Code],Tbl_Agencies[Agy Sort])</f>
        <v>141000</v>
      </c>
      <c r="F3801" s="2" t="str">
        <f>Tbl_BalanceHistory[[#This Row],[RespAgy]]&amp;": "&amp;Tbl_BalanceHistory[[#This Row],[RespAgency]]</f>
        <v>793: Intellectual Disabilities Training Centers</v>
      </c>
      <c r="G3801" s="3">
        <v>748</v>
      </c>
      <c r="H3801" s="3" t="s">
        <v>1360</v>
      </c>
      <c r="I3801" s="3" t="str">
        <f>_xlfn.XLOOKUP(Tbl_BalanceHistory[[#This Row],[AgyCode]],Tbl_Agencies[Agy Code],Tbl_Agencies[Agy Sort])</f>
        <v/>
      </c>
      <c r="J3801" s="2" t="str">
        <f>Tbl_BalanceHistory[[#This Row],[AgyCode]]&amp;": "&amp;Tbl_BalanceHistory[[#This Row],[Agency Name]]</f>
        <v>748: Hiram Davis Medical Center</v>
      </c>
      <c r="K3801" s="1">
        <v>2017</v>
      </c>
      <c r="L3801" s="3">
        <v>498</v>
      </c>
      <c r="M3801" s="3" t="s">
        <v>639</v>
      </c>
      <c r="N3801" s="2" t="str">
        <f>Tbl_BalanceHistory[[#This Row],[ProgramCode]]&amp;": "&amp;Tbl_BalanceHistory[[#This Row],[Program Name]]</f>
        <v>498: Facility Administrative and Support Services</v>
      </c>
      <c r="O3801" s="3" t="s">
        <v>886</v>
      </c>
      <c r="P3801" s="1" t="str">
        <f>IF(Tbl_BalanceHistory[[#This Row],[FundCode]]="0100","GF",IF(Tbl_BalanceHistory[[#This Row],[FundCode]]="01000","GF","Hi Ed / OCR"))</f>
        <v>GF</v>
      </c>
      <c r="Q3801" s="5">
        <v>3708243.48</v>
      </c>
      <c r="R3801" s="5">
        <v>3708243.48</v>
      </c>
      <c r="S3801" s="5">
        <v>0</v>
      </c>
      <c r="T3801" s="5">
        <v>0</v>
      </c>
      <c r="U3801" s="3"/>
      <c r="V3801" s="5">
        <v>0</v>
      </c>
      <c r="W3801" s="5">
        <v>0</v>
      </c>
      <c r="X3801" s="5"/>
      <c r="Y3801" s="5"/>
      <c r="Z3801" s="5">
        <f>Tbl_BalanceHistory[[#This Row],[Discretionary Recommended - Pre 2022]]+Tbl_BalanceHistory[[#This Row],[Discretionary Balance Recommended: Policy]]+Tbl_BalanceHistory[[#This Row],[Discretionary Balance Recommended: Commitments]]</f>
        <v>0</v>
      </c>
      <c r="AA3801" s="5">
        <f>Tbl_BalanceHistory[[#This Row],[Discretionary Balance]]-Tbl_BalanceHistory[[#This Row],[Discretionary Reappropriation]]</f>
        <v>0</v>
      </c>
      <c r="AB3801" s="2"/>
      <c r="AC3801" s="2"/>
      <c r="AD3801" s="2"/>
      <c r="AE3801" s="2"/>
    </row>
    <row r="3802" spans="1:31" ht="45" x14ac:dyDescent="0.25">
      <c r="A3802" s="2" t="s">
        <v>2025</v>
      </c>
      <c r="B3802" s="3">
        <v>9</v>
      </c>
      <c r="C3802" s="3">
        <v>793</v>
      </c>
      <c r="D3802" s="3" t="s">
        <v>642</v>
      </c>
      <c r="E3802" s="3" t="str">
        <f>_xlfn.XLOOKUP(Tbl_BalanceHistory[[#This Row],[RespAgy]],Tbl_Agencies[Agy Code],Tbl_Agencies[Agy Sort])</f>
        <v>141000</v>
      </c>
      <c r="F3802" s="2" t="str">
        <f>Tbl_BalanceHistory[[#This Row],[RespAgy]]&amp;": "&amp;Tbl_BalanceHistory[[#This Row],[RespAgency]]</f>
        <v>793: Intellectual Disabilities Training Centers</v>
      </c>
      <c r="G3802" s="3">
        <v>748</v>
      </c>
      <c r="H3802" s="3" t="s">
        <v>1360</v>
      </c>
      <c r="I3802" s="3" t="str">
        <f>_xlfn.XLOOKUP(Tbl_BalanceHistory[[#This Row],[AgyCode]],Tbl_Agencies[Agy Code],Tbl_Agencies[Agy Sort])</f>
        <v/>
      </c>
      <c r="J3802" s="2" t="str">
        <f>Tbl_BalanceHistory[[#This Row],[AgyCode]]&amp;": "&amp;Tbl_BalanceHistory[[#This Row],[Agency Name]]</f>
        <v>748: Hiram Davis Medical Center</v>
      </c>
      <c r="K3802" s="1">
        <v>2018</v>
      </c>
      <c r="L3802" s="3">
        <v>498</v>
      </c>
      <c r="M3802" s="3" t="s">
        <v>639</v>
      </c>
      <c r="N3802" s="2" t="str">
        <f>Tbl_BalanceHistory[[#This Row],[ProgramCode]]&amp;": "&amp;Tbl_BalanceHistory[[#This Row],[Program Name]]</f>
        <v>498: Facility Administrative and Support Services</v>
      </c>
      <c r="O3802" s="3" t="s">
        <v>886</v>
      </c>
      <c r="P3802" s="1" t="str">
        <f>IF(Tbl_BalanceHistory[[#This Row],[FundCode]]="0100","GF",IF(Tbl_BalanceHistory[[#This Row],[FundCode]]="01000","GF","Hi Ed / OCR"))</f>
        <v>GF</v>
      </c>
      <c r="Q3802" s="5">
        <v>3299324</v>
      </c>
      <c r="R3802" s="5">
        <v>3299324</v>
      </c>
      <c r="S3802" s="5">
        <v>0</v>
      </c>
      <c r="T3802" s="5">
        <v>0</v>
      </c>
      <c r="U3802" s="3"/>
      <c r="V3802" s="5">
        <v>0</v>
      </c>
      <c r="W3802" s="5">
        <v>0</v>
      </c>
      <c r="X3802" s="5"/>
      <c r="Y3802" s="5"/>
      <c r="Z3802" s="5">
        <f>Tbl_BalanceHistory[[#This Row],[Discretionary Recommended - Pre 2022]]+Tbl_BalanceHistory[[#This Row],[Discretionary Balance Recommended: Policy]]+Tbl_BalanceHistory[[#This Row],[Discretionary Balance Recommended: Commitments]]</f>
        <v>0</v>
      </c>
      <c r="AA3802" s="5">
        <f>Tbl_BalanceHistory[[#This Row],[Discretionary Balance]]-Tbl_BalanceHistory[[#This Row],[Discretionary Reappropriation]]</f>
        <v>0</v>
      </c>
      <c r="AB3802" s="2"/>
      <c r="AC3802" s="2"/>
      <c r="AD3802" s="2"/>
      <c r="AE3802" s="2"/>
    </row>
    <row r="3803" spans="1:31" ht="45" x14ac:dyDescent="0.25">
      <c r="A3803" s="2" t="s">
        <v>2025</v>
      </c>
      <c r="B3803" s="3">
        <v>9</v>
      </c>
      <c r="C3803" s="3">
        <v>793</v>
      </c>
      <c r="D3803" s="3" t="s">
        <v>642</v>
      </c>
      <c r="E3803" s="3" t="str">
        <f>_xlfn.XLOOKUP(Tbl_BalanceHistory[[#This Row],[RespAgy]],Tbl_Agencies[Agy Code],Tbl_Agencies[Agy Sort])</f>
        <v>141000</v>
      </c>
      <c r="F3803" s="2" t="str">
        <f>Tbl_BalanceHistory[[#This Row],[RespAgy]]&amp;": "&amp;Tbl_BalanceHistory[[#This Row],[RespAgency]]</f>
        <v>793: Intellectual Disabilities Training Centers</v>
      </c>
      <c r="G3803" s="3">
        <v>748</v>
      </c>
      <c r="H3803" s="3" t="s">
        <v>1360</v>
      </c>
      <c r="I3803" s="3" t="str">
        <f>_xlfn.XLOOKUP(Tbl_BalanceHistory[[#This Row],[AgyCode]],Tbl_Agencies[Agy Code],Tbl_Agencies[Agy Sort])</f>
        <v/>
      </c>
      <c r="J3803" s="2" t="str">
        <f>Tbl_BalanceHistory[[#This Row],[AgyCode]]&amp;": "&amp;Tbl_BalanceHistory[[#This Row],[Agency Name]]</f>
        <v>748: Hiram Davis Medical Center</v>
      </c>
      <c r="K3803" s="1">
        <v>2019</v>
      </c>
      <c r="L3803" s="3">
        <v>498</v>
      </c>
      <c r="M3803" s="3" t="s">
        <v>639</v>
      </c>
      <c r="N3803" s="2" t="str">
        <f>Tbl_BalanceHistory[[#This Row],[ProgramCode]]&amp;": "&amp;Tbl_BalanceHistory[[#This Row],[Program Name]]</f>
        <v>498: Facility Administrative and Support Services</v>
      </c>
      <c r="O3803" s="3" t="s">
        <v>886</v>
      </c>
      <c r="P3803" s="1" t="str">
        <f>IF(Tbl_BalanceHistory[[#This Row],[FundCode]]="0100","GF",IF(Tbl_BalanceHistory[[#This Row],[FundCode]]="01000","GF","Hi Ed / OCR"))</f>
        <v>GF</v>
      </c>
      <c r="Q3803" s="5">
        <v>1736695</v>
      </c>
      <c r="R3803" s="5">
        <v>1736695</v>
      </c>
      <c r="S3803" s="5">
        <v>0</v>
      </c>
      <c r="T3803" s="5">
        <v>0</v>
      </c>
      <c r="U3803" s="3"/>
      <c r="V3803" s="5">
        <v>0</v>
      </c>
      <c r="W3803" s="5">
        <v>0</v>
      </c>
      <c r="X3803" s="5"/>
      <c r="Y3803" s="5"/>
      <c r="Z3803" s="5">
        <f>Tbl_BalanceHistory[[#This Row],[Discretionary Recommended - Pre 2022]]+Tbl_BalanceHistory[[#This Row],[Discretionary Balance Recommended: Policy]]+Tbl_BalanceHistory[[#This Row],[Discretionary Balance Recommended: Commitments]]</f>
        <v>0</v>
      </c>
      <c r="AA3803" s="5">
        <f>Tbl_BalanceHistory[[#This Row],[Discretionary Balance]]-Tbl_BalanceHistory[[#This Row],[Discretionary Reappropriation]]</f>
        <v>0</v>
      </c>
      <c r="AB3803" s="2"/>
      <c r="AC3803" s="2"/>
      <c r="AD3803" s="2"/>
      <c r="AE3803" s="2"/>
    </row>
    <row r="3804" spans="1:31" ht="45" x14ac:dyDescent="0.25">
      <c r="A3804" s="2" t="s">
        <v>577</v>
      </c>
      <c r="B3804" s="3">
        <v>9</v>
      </c>
      <c r="C3804" s="3">
        <v>793</v>
      </c>
      <c r="D3804" s="3" t="s">
        <v>642</v>
      </c>
      <c r="E3804" s="3" t="str">
        <f>_xlfn.XLOOKUP(Tbl_BalanceHistory[[#This Row],[RespAgy]],Tbl_Agencies[Agy Code],Tbl_Agencies[Agy Sort])</f>
        <v>141000</v>
      </c>
      <c r="F3804" s="2" t="str">
        <f>Tbl_BalanceHistory[[#This Row],[RespAgy]]&amp;": "&amp;Tbl_BalanceHistory[[#This Row],[RespAgency]]</f>
        <v>793: Intellectual Disabilities Training Centers</v>
      </c>
      <c r="G3804" s="3">
        <v>748</v>
      </c>
      <c r="H3804" s="3" t="s">
        <v>1360</v>
      </c>
      <c r="I3804" s="3" t="str">
        <f>_xlfn.XLOOKUP(Tbl_BalanceHistory[[#This Row],[AgyCode]],Tbl_Agencies[Agy Code],Tbl_Agencies[Agy Sort])</f>
        <v/>
      </c>
      <c r="J3804" s="2" t="str">
        <f>Tbl_BalanceHistory[[#This Row],[AgyCode]]&amp;": "&amp;Tbl_BalanceHistory[[#This Row],[Agency Name]]</f>
        <v>748: Hiram Davis Medical Center</v>
      </c>
      <c r="K3804" s="1">
        <v>2020</v>
      </c>
      <c r="L3804" s="3">
        <v>498</v>
      </c>
      <c r="M3804" s="3" t="s">
        <v>639</v>
      </c>
      <c r="N3804" s="2" t="str">
        <f>Tbl_BalanceHistory[[#This Row],[ProgramCode]]&amp;": "&amp;Tbl_BalanceHistory[[#This Row],[Program Name]]</f>
        <v>498: Facility Administrative and Support Services</v>
      </c>
      <c r="O3804" s="3" t="s">
        <v>886</v>
      </c>
      <c r="P3804" s="1" t="str">
        <f>IF(Tbl_BalanceHistory[[#This Row],[FundCode]]="0100","GF",IF(Tbl_BalanceHistory[[#This Row],[FundCode]]="01000","GF","Hi Ed / OCR"))</f>
        <v>GF</v>
      </c>
      <c r="Q3804" s="5">
        <v>3420050</v>
      </c>
      <c r="R3804" s="5">
        <v>3420039.76</v>
      </c>
      <c r="S3804" s="5">
        <v>10.24</v>
      </c>
      <c r="T3804" s="5">
        <v>0</v>
      </c>
      <c r="U3804" s="3"/>
      <c r="V3804" s="5">
        <v>10.24</v>
      </c>
      <c r="W3804" s="5">
        <v>0</v>
      </c>
      <c r="X3804" s="5"/>
      <c r="Y3804" s="5"/>
      <c r="Z3804" s="5">
        <f>Tbl_BalanceHistory[[#This Row],[Discretionary Recommended - Pre 2022]]+Tbl_BalanceHistory[[#This Row],[Discretionary Balance Recommended: Policy]]+Tbl_BalanceHistory[[#This Row],[Discretionary Balance Recommended: Commitments]]</f>
        <v>0</v>
      </c>
      <c r="AA3804" s="5">
        <f>Tbl_BalanceHistory[[#This Row],[Discretionary Balance]]-Tbl_BalanceHistory[[#This Row],[Discretionary Reappropriation]]</f>
        <v>10.24</v>
      </c>
      <c r="AB3804" s="2"/>
      <c r="AC3804" s="2"/>
      <c r="AD3804" s="2"/>
      <c r="AE3804" s="2"/>
    </row>
    <row r="3805" spans="1:31" ht="45" x14ac:dyDescent="0.25">
      <c r="A3805" s="2" t="s">
        <v>577</v>
      </c>
      <c r="B3805" s="3">
        <v>9</v>
      </c>
      <c r="C3805" s="3">
        <v>793</v>
      </c>
      <c r="D3805" s="3" t="s">
        <v>642</v>
      </c>
      <c r="E3805" s="3" t="str">
        <f>_xlfn.XLOOKUP(Tbl_BalanceHistory[[#This Row],[RespAgy]],Tbl_Agencies[Agy Code],Tbl_Agencies[Agy Sort])</f>
        <v>141000</v>
      </c>
      <c r="F3805" s="2" t="str">
        <f>Tbl_BalanceHistory[[#This Row],[RespAgy]]&amp;": "&amp;Tbl_BalanceHistory[[#This Row],[RespAgency]]</f>
        <v>793: Intellectual Disabilities Training Centers</v>
      </c>
      <c r="G3805" s="3">
        <v>748</v>
      </c>
      <c r="H3805" s="3" t="s">
        <v>1360</v>
      </c>
      <c r="I3805" s="3" t="str">
        <f>_xlfn.XLOOKUP(Tbl_BalanceHistory[[#This Row],[AgyCode]],Tbl_Agencies[Agy Code],Tbl_Agencies[Agy Sort])</f>
        <v/>
      </c>
      <c r="J3805" s="2" t="str">
        <f>Tbl_BalanceHistory[[#This Row],[AgyCode]]&amp;": "&amp;Tbl_BalanceHistory[[#This Row],[Agency Name]]</f>
        <v>748: Hiram Davis Medical Center</v>
      </c>
      <c r="K3805" s="1">
        <v>2021</v>
      </c>
      <c r="L3805" s="3">
        <v>498</v>
      </c>
      <c r="M3805" s="3" t="s">
        <v>639</v>
      </c>
      <c r="N3805" s="2" t="str">
        <f>Tbl_BalanceHistory[[#This Row],[ProgramCode]]&amp;": "&amp;Tbl_BalanceHistory[[#This Row],[Program Name]]</f>
        <v>498: Facility Administrative and Support Services</v>
      </c>
      <c r="O3805" s="3" t="s">
        <v>886</v>
      </c>
      <c r="P3805" s="1" t="str">
        <f>IF(Tbl_BalanceHistory[[#This Row],[FundCode]]="0100","GF",IF(Tbl_BalanceHistory[[#This Row],[FundCode]]="01000","GF","Hi Ed / OCR"))</f>
        <v>GF</v>
      </c>
      <c r="Q3805" s="5">
        <v>2917250</v>
      </c>
      <c r="R3805" s="5">
        <v>2917250</v>
      </c>
      <c r="S3805" s="5">
        <v>0</v>
      </c>
      <c r="T3805" s="5">
        <v>0</v>
      </c>
      <c r="U3805" s="3"/>
      <c r="V3805" s="5">
        <v>0</v>
      </c>
      <c r="W3805" s="5">
        <v>0</v>
      </c>
      <c r="X3805" s="5"/>
      <c r="Y3805" s="5"/>
      <c r="Z3805" s="5">
        <f>Tbl_BalanceHistory[[#This Row],[Discretionary Recommended - Pre 2022]]+Tbl_BalanceHistory[[#This Row],[Discretionary Balance Recommended: Policy]]+Tbl_BalanceHistory[[#This Row],[Discretionary Balance Recommended: Commitments]]</f>
        <v>0</v>
      </c>
      <c r="AA3805" s="5">
        <f>Tbl_BalanceHistory[[#This Row],[Discretionary Balance]]-Tbl_BalanceHistory[[#This Row],[Discretionary Reappropriation]]</f>
        <v>0</v>
      </c>
      <c r="AB3805" s="2"/>
      <c r="AC3805" s="2"/>
      <c r="AD3805" s="2"/>
      <c r="AE3805" s="2"/>
    </row>
    <row r="3806" spans="1:31" ht="45" x14ac:dyDescent="0.25">
      <c r="A3806" s="2" t="s">
        <v>577</v>
      </c>
      <c r="B3806" s="3">
        <v>9</v>
      </c>
      <c r="C3806" s="3">
        <v>793</v>
      </c>
      <c r="D3806" s="3" t="s">
        <v>642</v>
      </c>
      <c r="E3806" s="3" t="str">
        <f>_xlfn.XLOOKUP(Tbl_BalanceHistory[[#This Row],[RespAgy]],Tbl_Agencies[Agy Code],Tbl_Agencies[Agy Sort])</f>
        <v>141000</v>
      </c>
      <c r="F3806" s="2" t="str">
        <f>Tbl_BalanceHistory[[#This Row],[RespAgy]]&amp;": "&amp;Tbl_BalanceHistory[[#This Row],[RespAgency]]</f>
        <v>793: Intellectual Disabilities Training Centers</v>
      </c>
      <c r="G3806" s="3">
        <v>748</v>
      </c>
      <c r="H3806" s="3" t="s">
        <v>1360</v>
      </c>
      <c r="I3806" s="3" t="str">
        <f>_xlfn.XLOOKUP(Tbl_BalanceHistory[[#This Row],[AgyCode]],Tbl_Agencies[Agy Code],Tbl_Agencies[Agy Sort])</f>
        <v/>
      </c>
      <c r="J3806" s="2" t="str">
        <f>Tbl_BalanceHistory[[#This Row],[AgyCode]]&amp;": "&amp;Tbl_BalanceHistory[[#This Row],[Agency Name]]</f>
        <v>748: Hiram Davis Medical Center</v>
      </c>
      <c r="K3806" s="1">
        <v>2022</v>
      </c>
      <c r="L3806" s="3">
        <v>498</v>
      </c>
      <c r="M3806" s="3" t="s">
        <v>639</v>
      </c>
      <c r="N3806" s="2" t="str">
        <f>Tbl_BalanceHistory[[#This Row],[ProgramCode]]&amp;": "&amp;Tbl_BalanceHistory[[#This Row],[Program Name]]</f>
        <v>498: Facility Administrative and Support Services</v>
      </c>
      <c r="O3806" s="3" t="s">
        <v>886</v>
      </c>
      <c r="P3806" s="1" t="str">
        <f>IF(Tbl_BalanceHistory[[#This Row],[FundCode]]="0100","GF",IF(Tbl_BalanceHistory[[#This Row],[FundCode]]="01000","GF","Hi Ed / OCR"))</f>
        <v>GF</v>
      </c>
      <c r="Q3806" s="5">
        <v>274686</v>
      </c>
      <c r="R3806" s="5">
        <v>274686</v>
      </c>
      <c r="S3806" s="5">
        <v>0</v>
      </c>
      <c r="T3806" s="5">
        <v>0</v>
      </c>
      <c r="U3806" s="3"/>
      <c r="V3806" s="5">
        <v>0</v>
      </c>
      <c r="W3806" s="5"/>
      <c r="X3806" s="5">
        <v>0</v>
      </c>
      <c r="Y3806" s="5">
        <v>0</v>
      </c>
      <c r="Z3806" s="5">
        <f>Tbl_BalanceHistory[[#This Row],[Discretionary Recommended - Pre 2022]]+Tbl_BalanceHistory[[#This Row],[Discretionary Balance Recommended: Policy]]+Tbl_BalanceHistory[[#This Row],[Discretionary Balance Recommended: Commitments]]</f>
        <v>0</v>
      </c>
      <c r="AA3806" s="5">
        <f>Tbl_BalanceHistory[[#This Row],[Discretionary Balance]]-Tbl_BalanceHistory[[#This Row],[Discretionary Reappropriation]]</f>
        <v>0</v>
      </c>
      <c r="AB3806" s="2"/>
      <c r="AC3806" s="2"/>
      <c r="AD3806" s="2"/>
      <c r="AE3806" s="2"/>
    </row>
    <row r="3807" spans="1:31" ht="45" x14ac:dyDescent="0.25">
      <c r="A3807" s="2" t="s">
        <v>577</v>
      </c>
      <c r="B3807" s="3">
        <v>9</v>
      </c>
      <c r="C3807" s="3">
        <v>793</v>
      </c>
      <c r="D3807" s="3" t="s">
        <v>642</v>
      </c>
      <c r="E3807" s="3" t="str">
        <f>_xlfn.XLOOKUP(Tbl_BalanceHistory[[#This Row],[RespAgy]],Tbl_Agencies[Agy Code],Tbl_Agencies[Agy Sort])</f>
        <v>141000</v>
      </c>
      <c r="F3807" s="2" t="str">
        <f>Tbl_BalanceHistory[[#This Row],[RespAgy]]&amp;": "&amp;Tbl_BalanceHistory[[#This Row],[RespAgency]]</f>
        <v>793: Intellectual Disabilities Training Centers</v>
      </c>
      <c r="G3807" s="3">
        <v>793</v>
      </c>
      <c r="H3807" s="3" t="s">
        <v>642</v>
      </c>
      <c r="I3807" s="3" t="str">
        <f>_xlfn.XLOOKUP(Tbl_BalanceHistory[[#This Row],[AgyCode]],Tbl_Agencies[Agy Code],Tbl_Agencies[Agy Sort])</f>
        <v>141000</v>
      </c>
      <c r="J3807" s="2" t="str">
        <f>Tbl_BalanceHistory[[#This Row],[AgyCode]]&amp;": "&amp;Tbl_BalanceHistory[[#This Row],[Agency Name]]</f>
        <v>793: Intellectual Disabilities Training Centers</v>
      </c>
      <c r="K3807" s="1">
        <v>2022</v>
      </c>
      <c r="L3807" s="3">
        <v>197</v>
      </c>
      <c r="M3807" s="3" t="s">
        <v>401</v>
      </c>
      <c r="N3807" s="2" t="str">
        <f>Tbl_BalanceHistory[[#This Row],[ProgramCode]]&amp;": "&amp;Tbl_BalanceHistory[[#This Row],[Program Name]]</f>
        <v>197: Instruction</v>
      </c>
      <c r="O3807" s="3" t="s">
        <v>886</v>
      </c>
      <c r="P3807" s="1" t="str">
        <f>IF(Tbl_BalanceHistory[[#This Row],[FundCode]]="0100","GF",IF(Tbl_BalanceHistory[[#This Row],[FundCode]]="01000","GF","Hi Ed / OCR"))</f>
        <v>GF</v>
      </c>
      <c r="Q3807" s="5">
        <v>0.74</v>
      </c>
      <c r="R3807" s="5">
        <v>0</v>
      </c>
      <c r="S3807" s="5">
        <v>0.74</v>
      </c>
      <c r="T3807" s="5">
        <v>0</v>
      </c>
      <c r="U3807" s="3"/>
      <c r="V3807" s="5">
        <v>0.74</v>
      </c>
      <c r="W3807" s="5"/>
      <c r="X3807" s="5">
        <v>0</v>
      </c>
      <c r="Y3807" s="5">
        <v>0</v>
      </c>
      <c r="Z3807" s="5">
        <f>Tbl_BalanceHistory[[#This Row],[Discretionary Recommended - Pre 2022]]+Tbl_BalanceHistory[[#This Row],[Discretionary Balance Recommended: Policy]]+Tbl_BalanceHistory[[#This Row],[Discretionary Balance Recommended: Commitments]]</f>
        <v>0</v>
      </c>
      <c r="AA3807" s="5">
        <f>Tbl_BalanceHistory[[#This Row],[Discretionary Balance]]-Tbl_BalanceHistory[[#This Row],[Discretionary Reappropriation]]</f>
        <v>0.74</v>
      </c>
      <c r="AB3807" s="2"/>
      <c r="AC3807" s="2"/>
      <c r="AD3807" s="2"/>
      <c r="AE3807" s="2"/>
    </row>
    <row r="3808" spans="1:31" ht="45" x14ac:dyDescent="0.25">
      <c r="A3808" s="2" t="s">
        <v>577</v>
      </c>
      <c r="B3808" s="3">
        <v>9</v>
      </c>
      <c r="C3808" s="3">
        <v>793</v>
      </c>
      <c r="D3808" s="3" t="s">
        <v>642</v>
      </c>
      <c r="E3808" s="3" t="str">
        <f>_xlfn.XLOOKUP(Tbl_BalanceHistory[[#This Row],[RespAgy]],Tbl_Agencies[Agy Code],Tbl_Agencies[Agy Sort])</f>
        <v>141000</v>
      </c>
      <c r="F3808" s="2" t="str">
        <f>Tbl_BalanceHistory[[#This Row],[RespAgy]]&amp;": "&amp;Tbl_BalanceHistory[[#This Row],[RespAgency]]</f>
        <v>793: Intellectual Disabilities Training Centers</v>
      </c>
      <c r="G3808" s="3">
        <v>793</v>
      </c>
      <c r="H3808" s="3" t="s">
        <v>642</v>
      </c>
      <c r="I3808" s="3" t="str">
        <f>_xlfn.XLOOKUP(Tbl_BalanceHistory[[#This Row],[AgyCode]],Tbl_Agencies[Agy Code],Tbl_Agencies[Agy Sort])</f>
        <v>141000</v>
      </c>
      <c r="J3808" s="2" t="str">
        <f>Tbl_BalanceHistory[[#This Row],[AgyCode]]&amp;": "&amp;Tbl_BalanceHistory[[#This Row],[Agency Name]]</f>
        <v>793: Intellectual Disabilities Training Centers</v>
      </c>
      <c r="K3808" s="1">
        <v>2023</v>
      </c>
      <c r="L3808" s="3">
        <v>197</v>
      </c>
      <c r="M3808" s="3" t="s">
        <v>401</v>
      </c>
      <c r="N3808" s="2" t="str">
        <f>Tbl_BalanceHistory[[#This Row],[ProgramCode]]&amp;": "&amp;Tbl_BalanceHistory[[#This Row],[Program Name]]</f>
        <v>197: Instruction</v>
      </c>
      <c r="O3808" s="3" t="s">
        <v>886</v>
      </c>
      <c r="P3808" s="1" t="str">
        <f>IF(Tbl_BalanceHistory[[#This Row],[FundCode]]="0100","GF",IF(Tbl_BalanceHistory[[#This Row],[FundCode]]="01000","GF","Hi Ed / OCR"))</f>
        <v>GF</v>
      </c>
      <c r="Q3808" s="5">
        <v>2868923</v>
      </c>
      <c r="R3808" s="5">
        <v>2445602</v>
      </c>
      <c r="S3808" s="5">
        <v>423321</v>
      </c>
      <c r="T3808" s="5">
        <v>0</v>
      </c>
      <c r="U3808" s="3"/>
      <c r="V3808" s="5">
        <v>423321</v>
      </c>
      <c r="W3808" s="5">
        <v>0</v>
      </c>
      <c r="X3808" s="5">
        <v>0</v>
      </c>
      <c r="Y3808" s="5">
        <v>0</v>
      </c>
      <c r="Z3808" s="5">
        <v>0</v>
      </c>
      <c r="AA3808" s="5">
        <v>423321</v>
      </c>
      <c r="AB3808" s="2"/>
      <c r="AC3808" s="2"/>
      <c r="AD3808" s="2"/>
      <c r="AE3808" s="2"/>
    </row>
    <row r="3809" spans="1:31" ht="45" x14ac:dyDescent="0.25">
      <c r="A3809" s="2" t="s">
        <v>577</v>
      </c>
      <c r="B3809" s="3">
        <v>9</v>
      </c>
      <c r="C3809" s="3">
        <v>793</v>
      </c>
      <c r="D3809" s="3" t="s">
        <v>642</v>
      </c>
      <c r="E3809" s="3" t="str">
        <f>_xlfn.XLOOKUP(Tbl_BalanceHistory[[#This Row],[RespAgy]],Tbl_Agencies[Agy Code],Tbl_Agencies[Agy Sort])</f>
        <v>141000</v>
      </c>
      <c r="F3809" s="2" t="str">
        <f>Tbl_BalanceHistory[[#This Row],[RespAgy]]&amp;": "&amp;Tbl_BalanceHistory[[#This Row],[RespAgency]]</f>
        <v>793: Intellectual Disabilities Training Centers</v>
      </c>
      <c r="G3809" s="3">
        <v>793</v>
      </c>
      <c r="H3809" s="3" t="s">
        <v>642</v>
      </c>
      <c r="I3809" s="3" t="str">
        <f>_xlfn.XLOOKUP(Tbl_BalanceHistory[[#This Row],[AgyCode]],Tbl_Agencies[Agy Code],Tbl_Agencies[Agy Sort])</f>
        <v>141000</v>
      </c>
      <c r="J3809" s="2" t="str">
        <f>Tbl_BalanceHistory[[#This Row],[AgyCode]]&amp;": "&amp;Tbl_BalanceHistory[[#This Row],[Agency Name]]</f>
        <v>793: Intellectual Disabilities Training Centers</v>
      </c>
      <c r="K3809" s="1">
        <v>2024</v>
      </c>
      <c r="L3809" s="3">
        <v>197</v>
      </c>
      <c r="M3809" s="3" t="s">
        <v>401</v>
      </c>
      <c r="N3809" s="2" t="str">
        <f>Tbl_BalanceHistory[[#This Row],[ProgramCode]]&amp;": "&amp;Tbl_BalanceHistory[[#This Row],[Program Name]]</f>
        <v>197: Instruction</v>
      </c>
      <c r="O3809" s="3" t="s">
        <v>886</v>
      </c>
      <c r="P3809" s="1" t="str">
        <f>IF(Tbl_BalanceHistory[[#This Row],[FundCode]]="0100","GF",IF(Tbl_BalanceHistory[[#This Row],[FundCode]]="01000","GF","Hi Ed / OCR"))</f>
        <v>GF</v>
      </c>
      <c r="Q3809" s="5">
        <v>3709370</v>
      </c>
      <c r="R3809" s="5">
        <v>3709370</v>
      </c>
      <c r="S3809" s="5">
        <v>0</v>
      </c>
      <c r="T3809" s="5">
        <v>0</v>
      </c>
      <c r="U3809" s="3"/>
      <c r="V3809" s="5">
        <v>0</v>
      </c>
      <c r="W3809" s="5">
        <v>0</v>
      </c>
      <c r="X3809" s="5">
        <v>0</v>
      </c>
      <c r="Y3809" s="5">
        <v>0</v>
      </c>
      <c r="Z3809" s="5">
        <v>0</v>
      </c>
      <c r="AA3809" s="5">
        <v>0</v>
      </c>
      <c r="AB3809" s="2"/>
      <c r="AC3809" s="2"/>
      <c r="AD3809" s="2"/>
      <c r="AE3809" s="2"/>
    </row>
    <row r="3810" spans="1:31" ht="45" x14ac:dyDescent="0.25">
      <c r="A3810" s="2" t="s">
        <v>577</v>
      </c>
      <c r="B3810" s="3">
        <v>9</v>
      </c>
      <c r="C3810" s="3">
        <v>793</v>
      </c>
      <c r="D3810" s="3" t="s">
        <v>642</v>
      </c>
      <c r="E3810" s="3" t="str">
        <f>_xlfn.XLOOKUP(Tbl_BalanceHistory[[#This Row],[RespAgy]],Tbl_Agencies[Agy Code],Tbl_Agencies[Agy Sort])</f>
        <v>141000</v>
      </c>
      <c r="F3810" s="2" t="str">
        <f>Tbl_BalanceHistory[[#This Row],[RespAgy]]&amp;": "&amp;Tbl_BalanceHistory[[#This Row],[RespAgency]]</f>
        <v>793: Intellectual Disabilities Training Centers</v>
      </c>
      <c r="G3810" s="3">
        <v>793</v>
      </c>
      <c r="H3810" s="3" t="s">
        <v>642</v>
      </c>
      <c r="I3810" s="3" t="str">
        <f>_xlfn.XLOOKUP(Tbl_BalanceHistory[[#This Row],[AgyCode]],Tbl_Agencies[Agy Code],Tbl_Agencies[Agy Sort])</f>
        <v>141000</v>
      </c>
      <c r="J3810" s="2" t="str">
        <f>Tbl_BalanceHistory[[#This Row],[AgyCode]]&amp;": "&amp;Tbl_BalanceHistory[[#This Row],[Agency Name]]</f>
        <v>793: Intellectual Disabilities Training Centers</v>
      </c>
      <c r="K3810" s="1">
        <v>2022</v>
      </c>
      <c r="L3810" s="3">
        <v>421</v>
      </c>
      <c r="M3810" s="3" t="s">
        <v>637</v>
      </c>
      <c r="N3810" s="2" t="str">
        <f>Tbl_BalanceHistory[[#This Row],[ProgramCode]]&amp;": "&amp;Tbl_BalanceHistory[[#This Row],[Program Name]]</f>
        <v>421: Pharmacy Services</v>
      </c>
      <c r="O3810" s="3" t="s">
        <v>886</v>
      </c>
      <c r="P3810" s="1" t="str">
        <f>IF(Tbl_BalanceHistory[[#This Row],[FundCode]]="0100","GF",IF(Tbl_BalanceHistory[[#This Row],[FundCode]]="01000","GF","Hi Ed / OCR"))</f>
        <v>GF</v>
      </c>
      <c r="Q3810" s="5">
        <v>41443</v>
      </c>
      <c r="R3810" s="5">
        <v>0</v>
      </c>
      <c r="S3810" s="5">
        <v>41443</v>
      </c>
      <c r="T3810" s="5">
        <v>0</v>
      </c>
      <c r="U3810" s="3"/>
      <c r="V3810" s="5">
        <v>41443</v>
      </c>
      <c r="W3810" s="5"/>
      <c r="X3810" s="5">
        <v>0</v>
      </c>
      <c r="Y3810" s="5">
        <v>0</v>
      </c>
      <c r="Z3810" s="5">
        <f>Tbl_BalanceHistory[[#This Row],[Discretionary Recommended - Pre 2022]]+Tbl_BalanceHistory[[#This Row],[Discretionary Balance Recommended: Policy]]+Tbl_BalanceHistory[[#This Row],[Discretionary Balance Recommended: Commitments]]</f>
        <v>0</v>
      </c>
      <c r="AA3810" s="5">
        <f>Tbl_BalanceHistory[[#This Row],[Discretionary Balance]]-Tbl_BalanceHistory[[#This Row],[Discretionary Reappropriation]]</f>
        <v>41443</v>
      </c>
      <c r="AB3810" s="2"/>
      <c r="AC3810" s="2"/>
      <c r="AD3810" s="2"/>
      <c r="AE3810" s="2"/>
    </row>
    <row r="3811" spans="1:31" ht="45" x14ac:dyDescent="0.25">
      <c r="A3811" s="2" t="s">
        <v>577</v>
      </c>
      <c r="B3811" s="3">
        <v>9</v>
      </c>
      <c r="C3811" s="3">
        <v>793</v>
      </c>
      <c r="D3811" s="3" t="s">
        <v>642</v>
      </c>
      <c r="E3811" s="3" t="str">
        <f>_xlfn.XLOOKUP(Tbl_BalanceHistory[[#This Row],[RespAgy]],Tbl_Agencies[Agy Code],Tbl_Agencies[Agy Sort])</f>
        <v>141000</v>
      </c>
      <c r="F3811" s="2" t="str">
        <f>Tbl_BalanceHistory[[#This Row],[RespAgy]]&amp;": "&amp;Tbl_BalanceHistory[[#This Row],[RespAgency]]</f>
        <v>793: Intellectual Disabilities Training Centers</v>
      </c>
      <c r="G3811" s="3">
        <v>793</v>
      </c>
      <c r="H3811" s="3" t="s">
        <v>642</v>
      </c>
      <c r="I3811" s="3" t="str">
        <f>_xlfn.XLOOKUP(Tbl_BalanceHistory[[#This Row],[AgyCode]],Tbl_Agencies[Agy Code],Tbl_Agencies[Agy Sort])</f>
        <v>141000</v>
      </c>
      <c r="J3811" s="2" t="str">
        <f>Tbl_BalanceHistory[[#This Row],[AgyCode]]&amp;": "&amp;Tbl_BalanceHistory[[#This Row],[Agency Name]]</f>
        <v>793: Intellectual Disabilities Training Centers</v>
      </c>
      <c r="K3811" s="1">
        <v>2023</v>
      </c>
      <c r="L3811" s="3">
        <v>421</v>
      </c>
      <c r="M3811" s="3" t="s">
        <v>637</v>
      </c>
      <c r="N3811" s="2" t="str">
        <f>Tbl_BalanceHistory[[#This Row],[ProgramCode]]&amp;": "&amp;Tbl_BalanceHistory[[#This Row],[Program Name]]</f>
        <v>421: Pharmacy Services</v>
      </c>
      <c r="O3811" s="3" t="s">
        <v>886</v>
      </c>
      <c r="P3811" s="1" t="str">
        <f>IF(Tbl_BalanceHistory[[#This Row],[FundCode]]="0100","GF",IF(Tbl_BalanceHistory[[#This Row],[FundCode]]="01000","GF","Hi Ed / OCR"))</f>
        <v>GF</v>
      </c>
      <c r="Q3811" s="5">
        <v>176315</v>
      </c>
      <c r="R3811" s="5">
        <v>176315</v>
      </c>
      <c r="S3811" s="5">
        <v>0</v>
      </c>
      <c r="T3811" s="5">
        <v>0</v>
      </c>
      <c r="U3811" s="3"/>
      <c r="V3811" s="5">
        <v>0</v>
      </c>
      <c r="W3811" s="5">
        <v>0</v>
      </c>
      <c r="X3811" s="5"/>
      <c r="Y3811" s="5"/>
      <c r="Z3811" s="5">
        <v>0</v>
      </c>
      <c r="AA3811" s="5">
        <v>0</v>
      </c>
      <c r="AB3811" s="2"/>
      <c r="AC3811" s="2"/>
      <c r="AD3811" s="2"/>
      <c r="AE3811" s="2"/>
    </row>
    <row r="3812" spans="1:31" ht="45" x14ac:dyDescent="0.25">
      <c r="A3812" s="2" t="s">
        <v>577</v>
      </c>
      <c r="B3812" s="3">
        <v>9</v>
      </c>
      <c r="C3812" s="3">
        <v>793</v>
      </c>
      <c r="D3812" s="3" t="s">
        <v>642</v>
      </c>
      <c r="E3812" s="3" t="str">
        <f>_xlfn.XLOOKUP(Tbl_BalanceHistory[[#This Row],[RespAgy]],Tbl_Agencies[Agy Code],Tbl_Agencies[Agy Sort])</f>
        <v>141000</v>
      </c>
      <c r="F3812" s="2" t="str">
        <f>Tbl_BalanceHistory[[#This Row],[RespAgy]]&amp;": "&amp;Tbl_BalanceHistory[[#This Row],[RespAgency]]</f>
        <v>793: Intellectual Disabilities Training Centers</v>
      </c>
      <c r="G3812" s="3">
        <v>793</v>
      </c>
      <c r="H3812" s="3" t="s">
        <v>642</v>
      </c>
      <c r="I3812" s="3" t="str">
        <f>_xlfn.XLOOKUP(Tbl_BalanceHistory[[#This Row],[AgyCode]],Tbl_Agencies[Agy Code],Tbl_Agencies[Agy Sort])</f>
        <v>141000</v>
      </c>
      <c r="J3812" s="2" t="str">
        <f>Tbl_BalanceHistory[[#This Row],[AgyCode]]&amp;": "&amp;Tbl_BalanceHistory[[#This Row],[Agency Name]]</f>
        <v>793: Intellectual Disabilities Training Centers</v>
      </c>
      <c r="K3812" s="1">
        <v>2024</v>
      </c>
      <c r="L3812" s="3">
        <v>421</v>
      </c>
      <c r="M3812" s="3" t="s">
        <v>637</v>
      </c>
      <c r="N3812" s="2" t="str">
        <f>Tbl_BalanceHistory[[#This Row],[ProgramCode]]&amp;": "&amp;Tbl_BalanceHistory[[#This Row],[Program Name]]</f>
        <v>421: Pharmacy Services</v>
      </c>
      <c r="O3812" s="3" t="s">
        <v>886</v>
      </c>
      <c r="P3812" s="1" t="str">
        <f>IF(Tbl_BalanceHistory[[#This Row],[FundCode]]="0100","GF",IF(Tbl_BalanceHistory[[#This Row],[FundCode]]="01000","GF","Hi Ed / OCR"))</f>
        <v>GF</v>
      </c>
      <c r="Q3812" s="5">
        <v>655000</v>
      </c>
      <c r="R3812" s="5">
        <v>650000</v>
      </c>
      <c r="S3812" s="5">
        <v>5000</v>
      </c>
      <c r="T3812" s="5">
        <v>0</v>
      </c>
      <c r="U3812" s="3"/>
      <c r="V3812" s="5">
        <v>5000</v>
      </c>
      <c r="W3812" s="5">
        <v>0</v>
      </c>
      <c r="X3812" s="5">
        <v>0</v>
      </c>
      <c r="Y3812" s="5">
        <v>0</v>
      </c>
      <c r="Z3812" s="5">
        <v>0</v>
      </c>
      <c r="AA3812" s="5">
        <v>5000</v>
      </c>
      <c r="AB3812" s="2"/>
      <c r="AC3812" s="2"/>
      <c r="AD3812" s="2"/>
      <c r="AE3812" s="2"/>
    </row>
    <row r="3813" spans="1:31" ht="90" x14ac:dyDescent="0.25">
      <c r="A3813" s="2" t="s">
        <v>577</v>
      </c>
      <c r="B3813" s="3">
        <v>9</v>
      </c>
      <c r="C3813" s="3">
        <v>793</v>
      </c>
      <c r="D3813" s="3" t="s">
        <v>642</v>
      </c>
      <c r="E3813" s="3" t="str">
        <f>_xlfn.XLOOKUP(Tbl_BalanceHistory[[#This Row],[RespAgy]],Tbl_Agencies[Agy Code],Tbl_Agencies[Agy Sort])</f>
        <v>141000</v>
      </c>
      <c r="F3813" s="2" t="str">
        <f>Tbl_BalanceHistory[[#This Row],[RespAgy]]&amp;": "&amp;Tbl_BalanceHistory[[#This Row],[RespAgency]]</f>
        <v>793: Intellectual Disabilities Training Centers</v>
      </c>
      <c r="G3813" s="3">
        <v>793</v>
      </c>
      <c r="H3813" s="3" t="s">
        <v>642</v>
      </c>
      <c r="I3813" s="3" t="str">
        <f>_xlfn.XLOOKUP(Tbl_BalanceHistory[[#This Row],[AgyCode]],Tbl_Agencies[Agy Code],Tbl_Agencies[Agy Sort])</f>
        <v>141000</v>
      </c>
      <c r="J3813" s="2" t="str">
        <f>Tbl_BalanceHistory[[#This Row],[AgyCode]]&amp;": "&amp;Tbl_BalanceHistory[[#This Row],[Agency Name]]</f>
        <v>793: Intellectual Disabilities Training Centers</v>
      </c>
      <c r="K3813" s="1">
        <v>2021</v>
      </c>
      <c r="L3813" s="3">
        <v>430</v>
      </c>
      <c r="M3813" s="3" t="s">
        <v>454</v>
      </c>
      <c r="N3813" s="2" t="str">
        <f>Tbl_BalanceHistory[[#This Row],[ProgramCode]]&amp;": "&amp;Tbl_BalanceHistory[[#This Row],[Program Name]]</f>
        <v>430: State Health Services</v>
      </c>
      <c r="O3813" s="3" t="s">
        <v>886</v>
      </c>
      <c r="P3813" s="1" t="str">
        <f>IF(Tbl_BalanceHistory[[#This Row],[FundCode]]="0100","GF",IF(Tbl_BalanceHistory[[#This Row],[FundCode]]="01000","GF","Hi Ed / OCR"))</f>
        <v>GF</v>
      </c>
      <c r="Q3813" s="5">
        <v>27909</v>
      </c>
      <c r="R3813" s="5">
        <v>0</v>
      </c>
      <c r="S3813" s="5">
        <v>27909</v>
      </c>
      <c r="T3813" s="5">
        <v>0</v>
      </c>
      <c r="U3813" s="3"/>
      <c r="V3813" s="5">
        <v>27909</v>
      </c>
      <c r="W3813" s="5">
        <v>27909</v>
      </c>
      <c r="X3813" s="5"/>
      <c r="Y3813" s="5"/>
      <c r="Z3813" s="5">
        <f>Tbl_BalanceHistory[[#This Row],[Discretionary Recommended - Pre 2022]]+Tbl_BalanceHistory[[#This Row],[Discretionary Balance Recommended: Policy]]+Tbl_BalanceHistory[[#This Row],[Discretionary Balance Recommended: Commitments]]</f>
        <v>27909</v>
      </c>
      <c r="AA3813" s="5">
        <f>Tbl_BalanceHistory[[#This Row],[Discretionary Balance]]-Tbl_BalanceHistory[[#This Row],[Discretionary Reappropriation]]</f>
        <v>0</v>
      </c>
      <c r="AB3813" s="2" t="s">
        <v>2069</v>
      </c>
      <c r="AC3813" s="2"/>
      <c r="AD3813" s="2"/>
      <c r="AE3813" s="2" t="s">
        <v>2080</v>
      </c>
    </row>
    <row r="3814" spans="1:31" ht="45" x14ac:dyDescent="0.25">
      <c r="A3814" s="2" t="s">
        <v>577</v>
      </c>
      <c r="B3814" s="3">
        <v>9</v>
      </c>
      <c r="C3814" s="3">
        <v>793</v>
      </c>
      <c r="D3814" s="3" t="s">
        <v>642</v>
      </c>
      <c r="E3814" s="3" t="str">
        <f>_xlfn.XLOOKUP(Tbl_BalanceHistory[[#This Row],[RespAgy]],Tbl_Agencies[Agy Code],Tbl_Agencies[Agy Sort])</f>
        <v>141000</v>
      </c>
      <c r="F3814" s="2" t="str">
        <f>Tbl_BalanceHistory[[#This Row],[RespAgy]]&amp;": "&amp;Tbl_BalanceHistory[[#This Row],[RespAgency]]</f>
        <v>793: Intellectual Disabilities Training Centers</v>
      </c>
      <c r="G3814" s="3">
        <v>793</v>
      </c>
      <c r="H3814" s="3" t="s">
        <v>642</v>
      </c>
      <c r="I3814" s="3" t="str">
        <f>_xlfn.XLOOKUP(Tbl_BalanceHistory[[#This Row],[AgyCode]],Tbl_Agencies[Agy Code],Tbl_Agencies[Agy Sort])</f>
        <v>141000</v>
      </c>
      <c r="J3814" s="2" t="str">
        <f>Tbl_BalanceHistory[[#This Row],[AgyCode]]&amp;": "&amp;Tbl_BalanceHistory[[#This Row],[Agency Name]]</f>
        <v>793: Intellectual Disabilities Training Centers</v>
      </c>
      <c r="K3814" s="1">
        <v>2022</v>
      </c>
      <c r="L3814" s="3">
        <v>430</v>
      </c>
      <c r="M3814" s="3" t="s">
        <v>454</v>
      </c>
      <c r="N3814" s="2" t="str">
        <f>Tbl_BalanceHistory[[#This Row],[ProgramCode]]&amp;": "&amp;Tbl_BalanceHistory[[#This Row],[Program Name]]</f>
        <v>430: State Health Services</v>
      </c>
      <c r="O3814" s="3" t="s">
        <v>886</v>
      </c>
      <c r="P3814" s="1" t="str">
        <f>IF(Tbl_BalanceHistory[[#This Row],[FundCode]]="0100","GF",IF(Tbl_BalanceHistory[[#This Row],[FundCode]]="01000","GF","Hi Ed / OCR"))</f>
        <v>GF</v>
      </c>
      <c r="Q3814" s="5">
        <v>368417.74</v>
      </c>
      <c r="R3814" s="5">
        <v>0</v>
      </c>
      <c r="S3814" s="5">
        <v>368417.74</v>
      </c>
      <c r="T3814" s="5">
        <v>0</v>
      </c>
      <c r="U3814" s="3"/>
      <c r="V3814" s="5">
        <v>368417.74</v>
      </c>
      <c r="W3814" s="5"/>
      <c r="X3814" s="5">
        <v>0</v>
      </c>
      <c r="Y3814" s="5">
        <v>0</v>
      </c>
      <c r="Z3814" s="5">
        <f>Tbl_BalanceHistory[[#This Row],[Discretionary Recommended - Pre 2022]]+Tbl_BalanceHistory[[#This Row],[Discretionary Balance Recommended: Policy]]+Tbl_BalanceHistory[[#This Row],[Discretionary Balance Recommended: Commitments]]</f>
        <v>0</v>
      </c>
      <c r="AA3814" s="5">
        <f>Tbl_BalanceHistory[[#This Row],[Discretionary Balance]]-Tbl_BalanceHistory[[#This Row],[Discretionary Reappropriation]]</f>
        <v>368417.74</v>
      </c>
      <c r="AB3814" s="2"/>
      <c r="AC3814" s="2"/>
      <c r="AD3814" s="2"/>
      <c r="AE3814" s="2"/>
    </row>
    <row r="3815" spans="1:31" ht="45" x14ac:dyDescent="0.25">
      <c r="A3815" s="2" t="s">
        <v>577</v>
      </c>
      <c r="B3815" s="3">
        <v>9</v>
      </c>
      <c r="C3815" s="3">
        <v>793</v>
      </c>
      <c r="D3815" s="3" t="s">
        <v>642</v>
      </c>
      <c r="E3815" s="3" t="str">
        <f>_xlfn.XLOOKUP(Tbl_BalanceHistory[[#This Row],[RespAgy]],Tbl_Agencies[Agy Code],Tbl_Agencies[Agy Sort])</f>
        <v>141000</v>
      </c>
      <c r="F3815" s="2" t="str">
        <f>Tbl_BalanceHistory[[#This Row],[RespAgy]]&amp;": "&amp;Tbl_BalanceHistory[[#This Row],[RespAgency]]</f>
        <v>793: Intellectual Disabilities Training Centers</v>
      </c>
      <c r="G3815" s="3">
        <v>793</v>
      </c>
      <c r="H3815" s="3" t="s">
        <v>642</v>
      </c>
      <c r="I3815" s="3" t="str">
        <f>_xlfn.XLOOKUP(Tbl_BalanceHistory[[#This Row],[AgyCode]],Tbl_Agencies[Agy Code],Tbl_Agencies[Agy Sort])</f>
        <v>141000</v>
      </c>
      <c r="J3815" s="2" t="str">
        <f>Tbl_BalanceHistory[[#This Row],[AgyCode]]&amp;": "&amp;Tbl_BalanceHistory[[#This Row],[Agency Name]]</f>
        <v>793: Intellectual Disabilities Training Centers</v>
      </c>
      <c r="K3815" s="1">
        <v>2023</v>
      </c>
      <c r="L3815" s="3">
        <v>430</v>
      </c>
      <c r="M3815" s="3" t="s">
        <v>454</v>
      </c>
      <c r="N3815" s="2" t="str">
        <f>Tbl_BalanceHistory[[#This Row],[ProgramCode]]&amp;": "&amp;Tbl_BalanceHistory[[#This Row],[Program Name]]</f>
        <v>430: State Health Services</v>
      </c>
      <c r="O3815" s="3" t="s">
        <v>886</v>
      </c>
      <c r="P3815" s="1" t="str">
        <f>IF(Tbl_BalanceHistory[[#This Row],[FundCode]]="0100","GF",IF(Tbl_BalanceHistory[[#This Row],[FundCode]]="01000","GF","Hi Ed / OCR"))</f>
        <v>GF</v>
      </c>
      <c r="Q3815" s="5">
        <v>5259645</v>
      </c>
      <c r="R3815" s="5">
        <v>5099658</v>
      </c>
      <c r="S3815" s="5">
        <v>159987</v>
      </c>
      <c r="T3815" s="5">
        <v>0</v>
      </c>
      <c r="U3815" s="3"/>
      <c r="V3815" s="5">
        <v>159987</v>
      </c>
      <c r="W3815" s="5">
        <v>0</v>
      </c>
      <c r="X3815" s="5">
        <v>0</v>
      </c>
      <c r="Y3815" s="5">
        <v>0</v>
      </c>
      <c r="Z3815" s="5">
        <v>0</v>
      </c>
      <c r="AA3815" s="5">
        <v>159987</v>
      </c>
      <c r="AB3815" s="2"/>
      <c r="AC3815" s="2"/>
      <c r="AD3815" s="2"/>
      <c r="AE3815" s="2"/>
    </row>
    <row r="3816" spans="1:31" ht="45" x14ac:dyDescent="0.25">
      <c r="A3816" s="2" t="s">
        <v>577</v>
      </c>
      <c r="B3816" s="3">
        <v>9</v>
      </c>
      <c r="C3816" s="3">
        <v>793</v>
      </c>
      <c r="D3816" s="3" t="s">
        <v>642</v>
      </c>
      <c r="E3816" s="3" t="str">
        <f>_xlfn.XLOOKUP(Tbl_BalanceHistory[[#This Row],[RespAgy]],Tbl_Agencies[Agy Code],Tbl_Agencies[Agy Sort])</f>
        <v>141000</v>
      </c>
      <c r="F3816" s="2" t="str">
        <f>Tbl_BalanceHistory[[#This Row],[RespAgy]]&amp;": "&amp;Tbl_BalanceHistory[[#This Row],[RespAgency]]</f>
        <v>793: Intellectual Disabilities Training Centers</v>
      </c>
      <c r="G3816" s="3">
        <v>793</v>
      </c>
      <c r="H3816" s="3" t="s">
        <v>642</v>
      </c>
      <c r="I3816" s="3" t="str">
        <f>_xlfn.XLOOKUP(Tbl_BalanceHistory[[#This Row],[AgyCode]],Tbl_Agencies[Agy Code],Tbl_Agencies[Agy Sort])</f>
        <v>141000</v>
      </c>
      <c r="J3816" s="2" t="str">
        <f>Tbl_BalanceHistory[[#This Row],[AgyCode]]&amp;": "&amp;Tbl_BalanceHistory[[#This Row],[Agency Name]]</f>
        <v>793: Intellectual Disabilities Training Centers</v>
      </c>
      <c r="K3816" s="1">
        <v>2024</v>
      </c>
      <c r="L3816" s="3">
        <v>430</v>
      </c>
      <c r="M3816" s="3" t="s">
        <v>454</v>
      </c>
      <c r="N3816" s="2" t="str">
        <f>Tbl_BalanceHistory[[#This Row],[ProgramCode]]&amp;": "&amp;Tbl_BalanceHistory[[#This Row],[Program Name]]</f>
        <v>430: State Health Services</v>
      </c>
      <c r="O3816" s="3" t="s">
        <v>886</v>
      </c>
      <c r="P3816" s="1" t="str">
        <f>IF(Tbl_BalanceHistory[[#This Row],[FundCode]]="0100","GF",IF(Tbl_BalanceHistory[[#This Row],[FundCode]]="01000","GF","Hi Ed / OCR"))</f>
        <v>GF</v>
      </c>
      <c r="Q3816" s="5">
        <v>5338156</v>
      </c>
      <c r="R3816" s="5">
        <v>5336652.84</v>
      </c>
      <c r="S3816" s="5">
        <v>1503.16</v>
      </c>
      <c r="T3816" s="5">
        <v>0</v>
      </c>
      <c r="U3816" s="3"/>
      <c r="V3816" s="5">
        <v>1503.16</v>
      </c>
      <c r="W3816" s="5">
        <v>0</v>
      </c>
      <c r="X3816" s="5">
        <v>0</v>
      </c>
      <c r="Y3816" s="5">
        <v>0</v>
      </c>
      <c r="Z3816" s="5">
        <v>0</v>
      </c>
      <c r="AA3816" s="5">
        <v>1503.16</v>
      </c>
      <c r="AB3816" s="2"/>
      <c r="AC3816" s="2"/>
      <c r="AD3816" s="2"/>
      <c r="AE3816" s="2"/>
    </row>
    <row r="3817" spans="1:31" ht="90" x14ac:dyDescent="0.25">
      <c r="A3817" s="2" t="s">
        <v>577</v>
      </c>
      <c r="B3817" s="3">
        <v>9</v>
      </c>
      <c r="C3817" s="3">
        <v>793</v>
      </c>
      <c r="D3817" s="3" t="s">
        <v>642</v>
      </c>
      <c r="E3817" s="3" t="str">
        <f>_xlfn.XLOOKUP(Tbl_BalanceHistory[[#This Row],[RespAgy]],Tbl_Agencies[Agy Code],Tbl_Agencies[Agy Sort])</f>
        <v>141000</v>
      </c>
      <c r="F3817" s="2" t="str">
        <f>Tbl_BalanceHistory[[#This Row],[RespAgy]]&amp;": "&amp;Tbl_BalanceHistory[[#This Row],[RespAgency]]</f>
        <v>793: Intellectual Disabilities Training Centers</v>
      </c>
      <c r="G3817" s="3">
        <v>793</v>
      </c>
      <c r="H3817" s="3" t="s">
        <v>642</v>
      </c>
      <c r="I3817" s="3" t="str">
        <f>_xlfn.XLOOKUP(Tbl_BalanceHistory[[#This Row],[AgyCode]],Tbl_Agencies[Agy Code],Tbl_Agencies[Agy Sort])</f>
        <v>141000</v>
      </c>
      <c r="J3817" s="2" t="str">
        <f>Tbl_BalanceHistory[[#This Row],[AgyCode]]&amp;": "&amp;Tbl_BalanceHistory[[#This Row],[Agency Name]]</f>
        <v>793: Intellectual Disabilities Training Centers</v>
      </c>
      <c r="K3817" s="1">
        <v>2021</v>
      </c>
      <c r="L3817" s="3">
        <v>498</v>
      </c>
      <c r="M3817" s="3" t="s">
        <v>639</v>
      </c>
      <c r="N3817" s="2" t="str">
        <f>Tbl_BalanceHistory[[#This Row],[ProgramCode]]&amp;": "&amp;Tbl_BalanceHistory[[#This Row],[Program Name]]</f>
        <v>498: Facility Administrative and Support Services</v>
      </c>
      <c r="O3817" s="3" t="s">
        <v>886</v>
      </c>
      <c r="P3817" s="1" t="str">
        <f>IF(Tbl_BalanceHistory[[#This Row],[FundCode]]="0100","GF",IF(Tbl_BalanceHistory[[#This Row],[FundCode]]="01000","GF","Hi Ed / OCR"))</f>
        <v>GF</v>
      </c>
      <c r="Q3817" s="5">
        <v>7833</v>
      </c>
      <c r="R3817" s="5">
        <v>0</v>
      </c>
      <c r="S3817" s="5">
        <v>7833</v>
      </c>
      <c r="T3817" s="5">
        <v>0</v>
      </c>
      <c r="U3817" s="3"/>
      <c r="V3817" s="5">
        <v>7833</v>
      </c>
      <c r="W3817" s="5">
        <v>7833</v>
      </c>
      <c r="X3817" s="5"/>
      <c r="Y3817" s="5"/>
      <c r="Z3817" s="5">
        <f>Tbl_BalanceHistory[[#This Row],[Discretionary Recommended - Pre 2022]]+Tbl_BalanceHistory[[#This Row],[Discretionary Balance Recommended: Policy]]+Tbl_BalanceHistory[[#This Row],[Discretionary Balance Recommended: Commitments]]</f>
        <v>7833</v>
      </c>
      <c r="AA3817" s="5">
        <f>Tbl_BalanceHistory[[#This Row],[Discretionary Balance]]-Tbl_BalanceHistory[[#This Row],[Discretionary Reappropriation]]</f>
        <v>0</v>
      </c>
      <c r="AB3817" s="2" t="s">
        <v>2069</v>
      </c>
      <c r="AC3817" s="2"/>
      <c r="AD3817" s="2"/>
      <c r="AE3817" s="2" t="s">
        <v>2080</v>
      </c>
    </row>
    <row r="3818" spans="1:31" ht="45" x14ac:dyDescent="0.25">
      <c r="A3818" s="2" t="s">
        <v>577</v>
      </c>
      <c r="B3818" s="3">
        <v>9</v>
      </c>
      <c r="C3818" s="3">
        <v>793</v>
      </c>
      <c r="D3818" s="3" t="s">
        <v>642</v>
      </c>
      <c r="E3818" s="3" t="str">
        <f>_xlfn.XLOOKUP(Tbl_BalanceHistory[[#This Row],[RespAgy]],Tbl_Agencies[Agy Code],Tbl_Agencies[Agy Sort])</f>
        <v>141000</v>
      </c>
      <c r="F3818" s="2" t="str">
        <f>Tbl_BalanceHistory[[#This Row],[RespAgy]]&amp;": "&amp;Tbl_BalanceHistory[[#This Row],[RespAgency]]</f>
        <v>793: Intellectual Disabilities Training Centers</v>
      </c>
      <c r="G3818" s="3">
        <v>793</v>
      </c>
      <c r="H3818" s="3" t="s">
        <v>642</v>
      </c>
      <c r="I3818" s="3" t="str">
        <f>_xlfn.XLOOKUP(Tbl_BalanceHistory[[#This Row],[AgyCode]],Tbl_Agencies[Agy Code],Tbl_Agencies[Agy Sort])</f>
        <v>141000</v>
      </c>
      <c r="J3818" s="2" t="str">
        <f>Tbl_BalanceHistory[[#This Row],[AgyCode]]&amp;": "&amp;Tbl_BalanceHistory[[#This Row],[Agency Name]]</f>
        <v>793: Intellectual Disabilities Training Centers</v>
      </c>
      <c r="K3818" s="1">
        <v>2022</v>
      </c>
      <c r="L3818" s="3">
        <v>498</v>
      </c>
      <c r="M3818" s="3" t="s">
        <v>639</v>
      </c>
      <c r="N3818" s="2" t="str">
        <f>Tbl_BalanceHistory[[#This Row],[ProgramCode]]&amp;": "&amp;Tbl_BalanceHistory[[#This Row],[Program Name]]</f>
        <v>498: Facility Administrative and Support Services</v>
      </c>
      <c r="O3818" s="3" t="s">
        <v>886</v>
      </c>
      <c r="P3818" s="1" t="str">
        <f>IF(Tbl_BalanceHistory[[#This Row],[FundCode]]="0100","GF",IF(Tbl_BalanceHistory[[#This Row],[FundCode]]="01000","GF","Hi Ed / OCR"))</f>
        <v>GF</v>
      </c>
      <c r="Q3818" s="5">
        <v>1096543.79</v>
      </c>
      <c r="R3818" s="5">
        <v>0</v>
      </c>
      <c r="S3818" s="5">
        <v>1096543.79</v>
      </c>
      <c r="T3818" s="5">
        <v>0</v>
      </c>
      <c r="U3818" s="3"/>
      <c r="V3818" s="5">
        <v>1096543.79</v>
      </c>
      <c r="W3818" s="5"/>
      <c r="X3818" s="5">
        <v>0</v>
      </c>
      <c r="Y3818" s="5">
        <v>0</v>
      </c>
      <c r="Z3818" s="5">
        <f>Tbl_BalanceHistory[[#This Row],[Discretionary Recommended - Pre 2022]]+Tbl_BalanceHistory[[#This Row],[Discretionary Balance Recommended: Policy]]+Tbl_BalanceHistory[[#This Row],[Discretionary Balance Recommended: Commitments]]</f>
        <v>0</v>
      </c>
      <c r="AA3818" s="5">
        <f>Tbl_BalanceHistory[[#This Row],[Discretionary Balance]]-Tbl_BalanceHistory[[#This Row],[Discretionary Reappropriation]]</f>
        <v>1096543.79</v>
      </c>
      <c r="AB3818" s="2"/>
      <c r="AC3818" s="2"/>
      <c r="AD3818" s="2"/>
      <c r="AE3818" s="2"/>
    </row>
    <row r="3819" spans="1:31" ht="45" x14ac:dyDescent="0.25">
      <c r="A3819" s="2" t="s">
        <v>577</v>
      </c>
      <c r="B3819" s="3">
        <v>9</v>
      </c>
      <c r="C3819" s="3">
        <v>793</v>
      </c>
      <c r="D3819" s="3" t="s">
        <v>642</v>
      </c>
      <c r="E3819" s="3" t="str">
        <f>_xlfn.XLOOKUP(Tbl_BalanceHistory[[#This Row],[RespAgy]],Tbl_Agencies[Agy Code],Tbl_Agencies[Agy Sort])</f>
        <v>141000</v>
      </c>
      <c r="F3819" s="2" t="str">
        <f>Tbl_BalanceHistory[[#This Row],[RespAgy]]&amp;": "&amp;Tbl_BalanceHistory[[#This Row],[RespAgency]]</f>
        <v>793: Intellectual Disabilities Training Centers</v>
      </c>
      <c r="G3819" s="3">
        <v>793</v>
      </c>
      <c r="H3819" s="3" t="s">
        <v>642</v>
      </c>
      <c r="I3819" s="3" t="str">
        <f>_xlfn.XLOOKUP(Tbl_BalanceHistory[[#This Row],[AgyCode]],Tbl_Agencies[Agy Code],Tbl_Agencies[Agy Sort])</f>
        <v>141000</v>
      </c>
      <c r="J3819" s="2" t="str">
        <f>Tbl_BalanceHistory[[#This Row],[AgyCode]]&amp;": "&amp;Tbl_BalanceHistory[[#This Row],[Agency Name]]</f>
        <v>793: Intellectual Disabilities Training Centers</v>
      </c>
      <c r="K3819" s="1">
        <v>2023</v>
      </c>
      <c r="L3819" s="3">
        <v>498</v>
      </c>
      <c r="M3819" s="3" t="s">
        <v>639</v>
      </c>
      <c r="N3819" s="2" t="str">
        <f>Tbl_BalanceHistory[[#This Row],[ProgramCode]]&amp;": "&amp;Tbl_BalanceHistory[[#This Row],[Program Name]]</f>
        <v>498: Facility Administrative and Support Services</v>
      </c>
      <c r="O3819" s="3" t="s">
        <v>886</v>
      </c>
      <c r="P3819" s="1" t="str">
        <f>IF(Tbl_BalanceHistory[[#This Row],[FundCode]]="0100","GF",IF(Tbl_BalanceHistory[[#This Row],[FundCode]]="01000","GF","Hi Ed / OCR"))</f>
        <v>GF</v>
      </c>
      <c r="Q3819" s="5">
        <v>3445130</v>
      </c>
      <c r="R3819" s="5">
        <v>3186884</v>
      </c>
      <c r="S3819" s="5">
        <v>258246</v>
      </c>
      <c r="T3819" s="5">
        <v>0</v>
      </c>
      <c r="U3819" s="3"/>
      <c r="V3819" s="5">
        <v>258246</v>
      </c>
      <c r="W3819" s="5">
        <v>0</v>
      </c>
      <c r="X3819" s="5"/>
      <c r="Y3819" s="5"/>
      <c r="Z3819" s="5">
        <v>0</v>
      </c>
      <c r="AA3819" s="5">
        <v>258246</v>
      </c>
      <c r="AB3819" s="2"/>
      <c r="AC3819" s="2"/>
      <c r="AD3819" s="2"/>
      <c r="AE3819" s="2"/>
    </row>
    <row r="3820" spans="1:31" ht="45" x14ac:dyDescent="0.25">
      <c r="A3820" s="2" t="s">
        <v>577</v>
      </c>
      <c r="B3820" s="3">
        <v>9</v>
      </c>
      <c r="C3820" s="3">
        <v>793</v>
      </c>
      <c r="D3820" s="3" t="s">
        <v>642</v>
      </c>
      <c r="E3820" s="3" t="str">
        <f>_xlfn.XLOOKUP(Tbl_BalanceHistory[[#This Row],[RespAgy]],Tbl_Agencies[Agy Code],Tbl_Agencies[Agy Sort])</f>
        <v>141000</v>
      </c>
      <c r="F3820" s="2" t="str">
        <f>Tbl_BalanceHistory[[#This Row],[RespAgy]]&amp;": "&amp;Tbl_BalanceHistory[[#This Row],[RespAgency]]</f>
        <v>793: Intellectual Disabilities Training Centers</v>
      </c>
      <c r="G3820" s="3">
        <v>793</v>
      </c>
      <c r="H3820" s="3" t="s">
        <v>642</v>
      </c>
      <c r="I3820" s="3" t="str">
        <f>_xlfn.XLOOKUP(Tbl_BalanceHistory[[#This Row],[AgyCode]],Tbl_Agencies[Agy Code],Tbl_Agencies[Agy Sort])</f>
        <v>141000</v>
      </c>
      <c r="J3820" s="2" t="str">
        <f>Tbl_BalanceHistory[[#This Row],[AgyCode]]&amp;": "&amp;Tbl_BalanceHistory[[#This Row],[Agency Name]]</f>
        <v>793: Intellectual Disabilities Training Centers</v>
      </c>
      <c r="K3820" s="1">
        <v>2024</v>
      </c>
      <c r="L3820" s="3">
        <v>498</v>
      </c>
      <c r="M3820" s="3" t="s">
        <v>639</v>
      </c>
      <c r="N3820" s="2" t="str">
        <f>Tbl_BalanceHistory[[#This Row],[ProgramCode]]&amp;": "&amp;Tbl_BalanceHistory[[#This Row],[Program Name]]</f>
        <v>498: Facility Administrative and Support Services</v>
      </c>
      <c r="O3820" s="3" t="s">
        <v>886</v>
      </c>
      <c r="P3820" s="1" t="str">
        <f>IF(Tbl_BalanceHistory[[#This Row],[FundCode]]="0100","GF",IF(Tbl_BalanceHistory[[#This Row],[FundCode]]="01000","GF","Hi Ed / OCR"))</f>
        <v>GF</v>
      </c>
      <c r="Q3820" s="5">
        <v>3832936</v>
      </c>
      <c r="R3820" s="5">
        <v>3791471.35</v>
      </c>
      <c r="S3820" s="5">
        <v>41464.65</v>
      </c>
      <c r="T3820" s="5">
        <v>0</v>
      </c>
      <c r="U3820" s="3"/>
      <c r="V3820" s="5">
        <v>41464.65</v>
      </c>
      <c r="W3820" s="5">
        <v>0</v>
      </c>
      <c r="X3820" s="5">
        <v>0</v>
      </c>
      <c r="Y3820" s="5">
        <v>0</v>
      </c>
      <c r="Z3820" s="5">
        <v>0</v>
      </c>
      <c r="AA3820" s="5">
        <v>41464.65</v>
      </c>
      <c r="AB3820" s="2"/>
      <c r="AC3820" s="2"/>
      <c r="AD3820" s="2"/>
      <c r="AE3820" s="2"/>
    </row>
    <row r="3821" spans="1:31" ht="90" x14ac:dyDescent="0.25">
      <c r="A3821" s="2" t="s">
        <v>577</v>
      </c>
      <c r="B3821" s="3">
        <v>9</v>
      </c>
      <c r="C3821" s="3">
        <v>794</v>
      </c>
      <c r="D3821" s="3" t="s">
        <v>645</v>
      </c>
      <c r="E3821" s="3" t="str">
        <f>_xlfn.XLOOKUP(Tbl_BalanceHistory[[#This Row],[RespAgy]],Tbl_Agencies[Agy Code],Tbl_Agencies[Agy Sort])</f>
        <v>142000</v>
      </c>
      <c r="F3821" s="2" t="str">
        <f>Tbl_BalanceHistory[[#This Row],[RespAgy]]&amp;": "&amp;Tbl_BalanceHistory[[#This Row],[RespAgency]]</f>
        <v>794: Virginia Center for Behavioral Rehabilitation</v>
      </c>
      <c r="G3821" s="3">
        <v>794</v>
      </c>
      <c r="H3821" s="3" t="s">
        <v>645</v>
      </c>
      <c r="I3821" s="3" t="str">
        <f>_xlfn.XLOOKUP(Tbl_BalanceHistory[[#This Row],[AgyCode]],Tbl_Agencies[Agy Code],Tbl_Agencies[Agy Sort])</f>
        <v>142000</v>
      </c>
      <c r="J3821" s="2" t="str">
        <f>Tbl_BalanceHistory[[#This Row],[AgyCode]]&amp;": "&amp;Tbl_BalanceHistory[[#This Row],[Agency Name]]</f>
        <v>794: Virginia Center for Behavioral Rehabilitation</v>
      </c>
      <c r="K3821" s="1">
        <v>2021</v>
      </c>
      <c r="L3821" s="3">
        <v>197</v>
      </c>
      <c r="M3821" s="3" t="s">
        <v>401</v>
      </c>
      <c r="N3821" s="2" t="str">
        <f>Tbl_BalanceHistory[[#This Row],[ProgramCode]]&amp;": "&amp;Tbl_BalanceHistory[[#This Row],[Program Name]]</f>
        <v>197: Instruction</v>
      </c>
      <c r="O3821" s="3" t="s">
        <v>886</v>
      </c>
      <c r="P3821" s="1" t="str">
        <f>IF(Tbl_BalanceHistory[[#This Row],[FundCode]]="0100","GF",IF(Tbl_BalanceHistory[[#This Row],[FundCode]]="01000","GF","Hi Ed / OCR"))</f>
        <v>GF</v>
      </c>
      <c r="Q3821" s="5">
        <v>173000</v>
      </c>
      <c r="R3821" s="5">
        <v>172623.53</v>
      </c>
      <c r="S3821" s="5">
        <v>376.47</v>
      </c>
      <c r="T3821" s="5">
        <v>0</v>
      </c>
      <c r="U3821" s="3"/>
      <c r="V3821" s="5">
        <v>376.47</v>
      </c>
      <c r="W3821" s="5">
        <v>376.47</v>
      </c>
      <c r="X3821" s="5"/>
      <c r="Y3821" s="5"/>
      <c r="Z3821" s="5">
        <f>Tbl_BalanceHistory[[#This Row],[Discretionary Recommended - Pre 2022]]+Tbl_BalanceHistory[[#This Row],[Discretionary Balance Recommended: Policy]]+Tbl_BalanceHistory[[#This Row],[Discretionary Balance Recommended: Commitments]]</f>
        <v>376.47</v>
      </c>
      <c r="AA3821" s="5">
        <f>Tbl_BalanceHistory[[#This Row],[Discretionary Balance]]-Tbl_BalanceHistory[[#This Row],[Discretionary Reappropriation]]</f>
        <v>0</v>
      </c>
      <c r="AB3821" s="2" t="s">
        <v>2069</v>
      </c>
      <c r="AC3821" s="2"/>
      <c r="AD3821" s="2"/>
      <c r="AE3821" s="2" t="s">
        <v>2080</v>
      </c>
    </row>
    <row r="3822" spans="1:31" ht="45" x14ac:dyDescent="0.25">
      <c r="A3822" s="2" t="s">
        <v>577</v>
      </c>
      <c r="B3822" s="3">
        <v>9</v>
      </c>
      <c r="C3822" s="3">
        <v>794</v>
      </c>
      <c r="D3822" s="3" t="s">
        <v>645</v>
      </c>
      <c r="E3822" s="3" t="str">
        <f>_xlfn.XLOOKUP(Tbl_BalanceHistory[[#This Row],[RespAgy]],Tbl_Agencies[Agy Code],Tbl_Agencies[Agy Sort])</f>
        <v>142000</v>
      </c>
      <c r="F3822" s="2" t="str">
        <f>Tbl_BalanceHistory[[#This Row],[RespAgy]]&amp;": "&amp;Tbl_BalanceHistory[[#This Row],[RespAgency]]</f>
        <v>794: Virginia Center for Behavioral Rehabilitation</v>
      </c>
      <c r="G3822" s="3">
        <v>794</v>
      </c>
      <c r="H3822" s="3" t="s">
        <v>645</v>
      </c>
      <c r="I3822" s="3" t="str">
        <f>_xlfn.XLOOKUP(Tbl_BalanceHistory[[#This Row],[AgyCode]],Tbl_Agencies[Agy Code],Tbl_Agencies[Agy Sort])</f>
        <v>142000</v>
      </c>
      <c r="J3822" s="2" t="str">
        <f>Tbl_BalanceHistory[[#This Row],[AgyCode]]&amp;": "&amp;Tbl_BalanceHistory[[#This Row],[Agency Name]]</f>
        <v>794: Virginia Center for Behavioral Rehabilitation</v>
      </c>
      <c r="K3822" s="1">
        <v>2022</v>
      </c>
      <c r="L3822" s="3">
        <v>197</v>
      </c>
      <c r="M3822" s="3" t="s">
        <v>401</v>
      </c>
      <c r="N3822" s="2" t="str">
        <f>Tbl_BalanceHistory[[#This Row],[ProgramCode]]&amp;": "&amp;Tbl_BalanceHistory[[#This Row],[Program Name]]</f>
        <v>197: Instruction</v>
      </c>
      <c r="O3822" s="3" t="s">
        <v>886</v>
      </c>
      <c r="P3822" s="1" t="str">
        <f>IF(Tbl_BalanceHistory[[#This Row],[FundCode]]="0100","GF",IF(Tbl_BalanceHistory[[#This Row],[FundCode]]="01000","GF","Hi Ed / OCR"))</f>
        <v>GF</v>
      </c>
      <c r="Q3822" s="5">
        <v>242418.47</v>
      </c>
      <c r="R3822" s="5">
        <v>199098.53</v>
      </c>
      <c r="S3822" s="5">
        <v>43319.94</v>
      </c>
      <c r="T3822" s="5">
        <v>0</v>
      </c>
      <c r="U3822" s="3"/>
      <c r="V3822" s="5">
        <v>43319.94</v>
      </c>
      <c r="W3822" s="5"/>
      <c r="X3822" s="5">
        <v>0</v>
      </c>
      <c r="Y3822" s="5">
        <v>0</v>
      </c>
      <c r="Z3822" s="5">
        <f>Tbl_BalanceHistory[[#This Row],[Discretionary Recommended - Pre 2022]]+Tbl_BalanceHistory[[#This Row],[Discretionary Balance Recommended: Policy]]+Tbl_BalanceHistory[[#This Row],[Discretionary Balance Recommended: Commitments]]</f>
        <v>0</v>
      </c>
      <c r="AA3822" s="5">
        <f>Tbl_BalanceHistory[[#This Row],[Discretionary Balance]]-Tbl_BalanceHistory[[#This Row],[Discretionary Reappropriation]]</f>
        <v>43319.94</v>
      </c>
      <c r="AB3822" s="2"/>
      <c r="AC3822" s="2"/>
      <c r="AD3822" s="2"/>
      <c r="AE3822" s="2"/>
    </row>
    <row r="3823" spans="1:31" ht="45" x14ac:dyDescent="0.25">
      <c r="A3823" s="2" t="s">
        <v>577</v>
      </c>
      <c r="B3823" s="3">
        <v>9</v>
      </c>
      <c r="C3823" s="3">
        <v>794</v>
      </c>
      <c r="D3823" s="3" t="s">
        <v>645</v>
      </c>
      <c r="E3823" s="3" t="str">
        <f>_xlfn.XLOOKUP(Tbl_BalanceHistory[[#This Row],[RespAgy]],Tbl_Agencies[Agy Code],Tbl_Agencies[Agy Sort])</f>
        <v>142000</v>
      </c>
      <c r="F3823" s="2" t="str">
        <f>Tbl_BalanceHistory[[#This Row],[RespAgy]]&amp;": "&amp;Tbl_BalanceHistory[[#This Row],[RespAgency]]</f>
        <v>794: Virginia Center for Behavioral Rehabilitation</v>
      </c>
      <c r="G3823" s="3">
        <v>794</v>
      </c>
      <c r="H3823" s="3" t="s">
        <v>645</v>
      </c>
      <c r="I3823" s="3" t="str">
        <f>_xlfn.XLOOKUP(Tbl_BalanceHistory[[#This Row],[AgyCode]],Tbl_Agencies[Agy Code],Tbl_Agencies[Agy Sort])</f>
        <v>142000</v>
      </c>
      <c r="J3823" s="2" t="str">
        <f>Tbl_BalanceHistory[[#This Row],[AgyCode]]&amp;": "&amp;Tbl_BalanceHistory[[#This Row],[Agency Name]]</f>
        <v>794: Virginia Center for Behavioral Rehabilitation</v>
      </c>
      <c r="K3823" s="1">
        <v>2023</v>
      </c>
      <c r="L3823" s="3">
        <v>197</v>
      </c>
      <c r="M3823" s="3" t="s">
        <v>401</v>
      </c>
      <c r="N3823" s="2" t="str">
        <f>Tbl_BalanceHistory[[#This Row],[ProgramCode]]&amp;": "&amp;Tbl_BalanceHistory[[#This Row],[Program Name]]</f>
        <v>197: Instruction</v>
      </c>
      <c r="O3823" s="3" t="s">
        <v>886</v>
      </c>
      <c r="P3823" s="1" t="str">
        <f>IF(Tbl_BalanceHistory[[#This Row],[FundCode]]="0100","GF",IF(Tbl_BalanceHistory[[#This Row],[FundCode]]="01000","GF","Hi Ed / OCR"))</f>
        <v>GF</v>
      </c>
      <c r="Q3823" s="5">
        <v>341126</v>
      </c>
      <c r="R3823" s="5">
        <v>341126</v>
      </c>
      <c r="S3823" s="5">
        <v>0</v>
      </c>
      <c r="T3823" s="5">
        <v>0</v>
      </c>
      <c r="U3823" s="3"/>
      <c r="V3823" s="5">
        <v>0</v>
      </c>
      <c r="W3823" s="5">
        <v>0</v>
      </c>
      <c r="X3823" s="5">
        <v>0</v>
      </c>
      <c r="Y3823" s="5">
        <v>0</v>
      </c>
      <c r="Z3823" s="5">
        <v>0</v>
      </c>
      <c r="AA3823" s="5">
        <v>0</v>
      </c>
      <c r="AB3823" s="2"/>
      <c r="AC3823" s="2"/>
      <c r="AD3823" s="2"/>
      <c r="AE3823" s="2"/>
    </row>
    <row r="3824" spans="1:31" ht="45" x14ac:dyDescent="0.25">
      <c r="A3824" s="2" t="s">
        <v>577</v>
      </c>
      <c r="B3824" s="3">
        <v>9</v>
      </c>
      <c r="C3824" s="3">
        <v>794</v>
      </c>
      <c r="D3824" s="3" t="s">
        <v>645</v>
      </c>
      <c r="E3824" s="3" t="str">
        <f>_xlfn.XLOOKUP(Tbl_BalanceHistory[[#This Row],[RespAgy]],Tbl_Agencies[Agy Code],Tbl_Agencies[Agy Sort])</f>
        <v>142000</v>
      </c>
      <c r="F3824" s="2" t="str">
        <f>Tbl_BalanceHistory[[#This Row],[RespAgy]]&amp;": "&amp;Tbl_BalanceHistory[[#This Row],[RespAgency]]</f>
        <v>794: Virginia Center for Behavioral Rehabilitation</v>
      </c>
      <c r="G3824" s="3">
        <v>794</v>
      </c>
      <c r="H3824" s="3" t="s">
        <v>645</v>
      </c>
      <c r="I3824" s="3" t="str">
        <f>_xlfn.XLOOKUP(Tbl_BalanceHistory[[#This Row],[AgyCode]],Tbl_Agencies[Agy Code],Tbl_Agencies[Agy Sort])</f>
        <v>142000</v>
      </c>
      <c r="J3824" s="2" t="str">
        <f>Tbl_BalanceHistory[[#This Row],[AgyCode]]&amp;": "&amp;Tbl_BalanceHistory[[#This Row],[Agency Name]]</f>
        <v>794: Virginia Center for Behavioral Rehabilitation</v>
      </c>
      <c r="K3824" s="1">
        <v>2024</v>
      </c>
      <c r="L3824" s="3">
        <v>197</v>
      </c>
      <c r="M3824" s="3" t="s">
        <v>401</v>
      </c>
      <c r="N3824" s="2" t="str">
        <f>Tbl_BalanceHistory[[#This Row],[ProgramCode]]&amp;": "&amp;Tbl_BalanceHistory[[#This Row],[Program Name]]</f>
        <v>197: Instruction</v>
      </c>
      <c r="O3824" s="3" t="s">
        <v>886</v>
      </c>
      <c r="P3824" s="1" t="str">
        <f>IF(Tbl_BalanceHistory[[#This Row],[FundCode]]="0100","GF",IF(Tbl_BalanceHistory[[#This Row],[FundCode]]="01000","GF","Hi Ed / OCR"))</f>
        <v>GF</v>
      </c>
      <c r="Q3824" s="5">
        <v>466126</v>
      </c>
      <c r="R3824" s="5">
        <v>466126</v>
      </c>
      <c r="S3824" s="5">
        <v>0</v>
      </c>
      <c r="T3824" s="5">
        <v>0</v>
      </c>
      <c r="U3824" s="3"/>
      <c r="V3824" s="5">
        <v>0</v>
      </c>
      <c r="W3824" s="5">
        <v>0</v>
      </c>
      <c r="X3824" s="5">
        <v>0</v>
      </c>
      <c r="Y3824" s="5">
        <v>0</v>
      </c>
      <c r="Z3824" s="5">
        <v>0</v>
      </c>
      <c r="AA3824" s="5">
        <v>0</v>
      </c>
      <c r="AB3824" s="2"/>
      <c r="AC3824" s="2"/>
      <c r="AD3824" s="2"/>
      <c r="AE3824" s="2"/>
    </row>
    <row r="3825" spans="1:31" ht="90" x14ac:dyDescent="0.25">
      <c r="A3825" s="2" t="s">
        <v>577</v>
      </c>
      <c r="B3825" s="3">
        <v>9</v>
      </c>
      <c r="C3825" s="3">
        <v>794</v>
      </c>
      <c r="D3825" s="3" t="s">
        <v>645</v>
      </c>
      <c r="E3825" s="3" t="str">
        <f>_xlfn.XLOOKUP(Tbl_BalanceHistory[[#This Row],[RespAgy]],Tbl_Agencies[Agy Code],Tbl_Agencies[Agy Sort])</f>
        <v>142000</v>
      </c>
      <c r="F3825" s="2" t="str">
        <f>Tbl_BalanceHistory[[#This Row],[RespAgy]]&amp;": "&amp;Tbl_BalanceHistory[[#This Row],[RespAgency]]</f>
        <v>794: Virginia Center for Behavioral Rehabilitation</v>
      </c>
      <c r="G3825" s="3">
        <v>794</v>
      </c>
      <c r="H3825" s="3" t="s">
        <v>645</v>
      </c>
      <c r="I3825" s="3" t="str">
        <f>_xlfn.XLOOKUP(Tbl_BalanceHistory[[#This Row],[AgyCode]],Tbl_Agencies[Agy Code],Tbl_Agencies[Agy Sort])</f>
        <v>142000</v>
      </c>
      <c r="J3825" s="2" t="str">
        <f>Tbl_BalanceHistory[[#This Row],[AgyCode]]&amp;": "&amp;Tbl_BalanceHistory[[#This Row],[Agency Name]]</f>
        <v>794: Virginia Center for Behavioral Rehabilitation</v>
      </c>
      <c r="K3825" s="1">
        <v>2021</v>
      </c>
      <c r="L3825" s="3">
        <v>357</v>
      </c>
      <c r="M3825" s="3" t="s">
        <v>635</v>
      </c>
      <c r="N3825" s="2" t="str">
        <f>Tbl_BalanceHistory[[#This Row],[ProgramCode]]&amp;": "&amp;Tbl_BalanceHistory[[#This Row],[Program Name]]</f>
        <v>357: Secure Confinement</v>
      </c>
      <c r="O3825" s="3" t="s">
        <v>886</v>
      </c>
      <c r="P3825" s="1" t="str">
        <f>IF(Tbl_BalanceHistory[[#This Row],[FundCode]]="0100","GF",IF(Tbl_BalanceHistory[[#This Row],[FundCode]]="01000","GF","Hi Ed / OCR"))</f>
        <v>GF</v>
      </c>
      <c r="Q3825" s="5">
        <v>18000000</v>
      </c>
      <c r="R3825" s="5">
        <v>17420351.02</v>
      </c>
      <c r="S3825" s="5">
        <v>579648.98</v>
      </c>
      <c r="T3825" s="5">
        <v>0</v>
      </c>
      <c r="U3825" s="3"/>
      <c r="V3825" s="5">
        <v>579648.98</v>
      </c>
      <c r="W3825" s="5">
        <v>579648.98</v>
      </c>
      <c r="X3825" s="5"/>
      <c r="Y3825" s="5"/>
      <c r="Z3825" s="5">
        <f>Tbl_BalanceHistory[[#This Row],[Discretionary Recommended - Pre 2022]]+Tbl_BalanceHistory[[#This Row],[Discretionary Balance Recommended: Policy]]+Tbl_BalanceHistory[[#This Row],[Discretionary Balance Recommended: Commitments]]</f>
        <v>579648.98</v>
      </c>
      <c r="AA3825" s="5">
        <f>Tbl_BalanceHistory[[#This Row],[Discretionary Balance]]-Tbl_BalanceHistory[[#This Row],[Discretionary Reappropriation]]</f>
        <v>0</v>
      </c>
      <c r="AB3825" s="2" t="s">
        <v>2069</v>
      </c>
      <c r="AC3825" s="2"/>
      <c r="AD3825" s="2"/>
      <c r="AE3825" s="2" t="s">
        <v>2080</v>
      </c>
    </row>
    <row r="3826" spans="1:31" ht="45" x14ac:dyDescent="0.25">
      <c r="A3826" s="2" t="s">
        <v>577</v>
      </c>
      <c r="B3826" s="3">
        <v>9</v>
      </c>
      <c r="C3826" s="3">
        <v>794</v>
      </c>
      <c r="D3826" s="3" t="s">
        <v>645</v>
      </c>
      <c r="E3826" s="3" t="str">
        <f>_xlfn.XLOOKUP(Tbl_BalanceHistory[[#This Row],[RespAgy]],Tbl_Agencies[Agy Code],Tbl_Agencies[Agy Sort])</f>
        <v>142000</v>
      </c>
      <c r="F3826" s="2" t="str">
        <f>Tbl_BalanceHistory[[#This Row],[RespAgy]]&amp;": "&amp;Tbl_BalanceHistory[[#This Row],[RespAgency]]</f>
        <v>794: Virginia Center for Behavioral Rehabilitation</v>
      </c>
      <c r="G3826" s="3">
        <v>794</v>
      </c>
      <c r="H3826" s="3" t="s">
        <v>645</v>
      </c>
      <c r="I3826" s="3" t="str">
        <f>_xlfn.XLOOKUP(Tbl_BalanceHistory[[#This Row],[AgyCode]],Tbl_Agencies[Agy Code],Tbl_Agencies[Agy Sort])</f>
        <v>142000</v>
      </c>
      <c r="J3826" s="2" t="str">
        <f>Tbl_BalanceHistory[[#This Row],[AgyCode]]&amp;": "&amp;Tbl_BalanceHistory[[#This Row],[Agency Name]]</f>
        <v>794: Virginia Center for Behavioral Rehabilitation</v>
      </c>
      <c r="K3826" s="1">
        <v>2022</v>
      </c>
      <c r="L3826" s="3">
        <v>357</v>
      </c>
      <c r="M3826" s="3" t="s">
        <v>635</v>
      </c>
      <c r="N3826" s="2" t="str">
        <f>Tbl_BalanceHistory[[#This Row],[ProgramCode]]&amp;": "&amp;Tbl_BalanceHistory[[#This Row],[Program Name]]</f>
        <v>357: Secure Confinement</v>
      </c>
      <c r="O3826" s="3" t="s">
        <v>886</v>
      </c>
      <c r="P3826" s="1" t="str">
        <f>IF(Tbl_BalanceHistory[[#This Row],[FundCode]]="0100","GF",IF(Tbl_BalanceHistory[[#This Row],[FundCode]]="01000","GF","Hi Ed / OCR"))</f>
        <v>GF</v>
      </c>
      <c r="Q3826" s="5">
        <v>20866864.98</v>
      </c>
      <c r="R3826" s="5">
        <v>18536026.640000001</v>
      </c>
      <c r="S3826" s="5">
        <v>2330838.34</v>
      </c>
      <c r="T3826" s="5">
        <v>0</v>
      </c>
      <c r="U3826" s="3"/>
      <c r="V3826" s="5">
        <v>2330838.34</v>
      </c>
      <c r="W3826" s="5"/>
      <c r="X3826" s="5">
        <v>0</v>
      </c>
      <c r="Y3826" s="5">
        <v>840000</v>
      </c>
      <c r="Z3826" s="5">
        <f>Tbl_BalanceHistory[[#This Row],[Discretionary Recommended - Pre 2022]]+Tbl_BalanceHistory[[#This Row],[Discretionary Balance Recommended: Policy]]+Tbl_BalanceHistory[[#This Row],[Discretionary Balance Recommended: Commitments]]</f>
        <v>840000</v>
      </c>
      <c r="AA3826" s="5">
        <f>Tbl_BalanceHistory[[#This Row],[Discretionary Balance]]-Tbl_BalanceHistory[[#This Row],[Discretionary Reappropriation]]</f>
        <v>1490838.3399999999</v>
      </c>
      <c r="AB3826" s="2"/>
      <c r="AC3826" s="2"/>
      <c r="AD3826" s="2" t="s">
        <v>2085</v>
      </c>
      <c r="AE3826" s="2"/>
    </row>
    <row r="3827" spans="1:31" ht="45" x14ac:dyDescent="0.25">
      <c r="A3827" s="2" t="s">
        <v>577</v>
      </c>
      <c r="B3827" s="3">
        <v>9</v>
      </c>
      <c r="C3827" s="3">
        <v>794</v>
      </c>
      <c r="D3827" s="3" t="s">
        <v>645</v>
      </c>
      <c r="E3827" s="3" t="str">
        <f>_xlfn.XLOOKUP(Tbl_BalanceHistory[[#This Row],[RespAgy]],Tbl_Agencies[Agy Code],Tbl_Agencies[Agy Sort])</f>
        <v>142000</v>
      </c>
      <c r="F3827" s="2" t="str">
        <f>Tbl_BalanceHistory[[#This Row],[RespAgy]]&amp;": "&amp;Tbl_BalanceHistory[[#This Row],[RespAgency]]</f>
        <v>794: Virginia Center for Behavioral Rehabilitation</v>
      </c>
      <c r="G3827" s="3">
        <v>794</v>
      </c>
      <c r="H3827" s="3" t="s">
        <v>645</v>
      </c>
      <c r="I3827" s="3" t="str">
        <f>_xlfn.XLOOKUP(Tbl_BalanceHistory[[#This Row],[AgyCode]],Tbl_Agencies[Agy Code],Tbl_Agencies[Agy Sort])</f>
        <v>142000</v>
      </c>
      <c r="J3827" s="2" t="str">
        <f>Tbl_BalanceHistory[[#This Row],[AgyCode]]&amp;": "&amp;Tbl_BalanceHistory[[#This Row],[Agency Name]]</f>
        <v>794: Virginia Center for Behavioral Rehabilitation</v>
      </c>
      <c r="K3827" s="1">
        <v>2023</v>
      </c>
      <c r="L3827" s="3">
        <v>357</v>
      </c>
      <c r="M3827" s="3" t="s">
        <v>635</v>
      </c>
      <c r="N3827" s="2" t="str">
        <f>Tbl_BalanceHistory[[#This Row],[ProgramCode]]&amp;": "&amp;Tbl_BalanceHistory[[#This Row],[Program Name]]</f>
        <v>357: Secure Confinement</v>
      </c>
      <c r="O3827" s="3" t="s">
        <v>886</v>
      </c>
      <c r="P3827" s="1" t="str">
        <f>IF(Tbl_BalanceHistory[[#This Row],[FundCode]]="0100","GF",IF(Tbl_BalanceHistory[[#This Row],[FundCode]]="01000","GF","Hi Ed / OCR"))</f>
        <v>GF</v>
      </c>
      <c r="Q3827" s="5">
        <v>19252776</v>
      </c>
      <c r="R3827" s="5">
        <v>19252776</v>
      </c>
      <c r="S3827" s="5">
        <v>0</v>
      </c>
      <c r="T3827" s="5">
        <v>0</v>
      </c>
      <c r="U3827" s="3"/>
      <c r="V3827" s="5">
        <v>0</v>
      </c>
      <c r="W3827" s="5">
        <v>0</v>
      </c>
      <c r="X3827" s="5">
        <v>0</v>
      </c>
      <c r="Y3827" s="5">
        <v>0</v>
      </c>
      <c r="Z3827" s="5">
        <v>0</v>
      </c>
      <c r="AA3827" s="5">
        <v>0</v>
      </c>
      <c r="AB3827" s="2"/>
      <c r="AC3827" s="2"/>
      <c r="AD3827" s="2"/>
      <c r="AE3827" s="2"/>
    </row>
    <row r="3828" spans="1:31" ht="45" x14ac:dyDescent="0.25">
      <c r="A3828" s="2" t="s">
        <v>577</v>
      </c>
      <c r="B3828" s="3">
        <v>9</v>
      </c>
      <c r="C3828" s="3">
        <v>794</v>
      </c>
      <c r="D3828" s="3" t="s">
        <v>645</v>
      </c>
      <c r="E3828" s="3" t="str">
        <f>_xlfn.XLOOKUP(Tbl_BalanceHistory[[#This Row],[RespAgy]],Tbl_Agencies[Agy Code],Tbl_Agencies[Agy Sort])</f>
        <v>142000</v>
      </c>
      <c r="F3828" s="2" t="str">
        <f>Tbl_BalanceHistory[[#This Row],[RespAgy]]&amp;": "&amp;Tbl_BalanceHistory[[#This Row],[RespAgency]]</f>
        <v>794: Virginia Center for Behavioral Rehabilitation</v>
      </c>
      <c r="G3828" s="3">
        <v>794</v>
      </c>
      <c r="H3828" s="3" t="s">
        <v>645</v>
      </c>
      <c r="I3828" s="3" t="str">
        <f>_xlfn.XLOOKUP(Tbl_BalanceHistory[[#This Row],[AgyCode]],Tbl_Agencies[Agy Code],Tbl_Agencies[Agy Sort])</f>
        <v>142000</v>
      </c>
      <c r="J3828" s="2" t="str">
        <f>Tbl_BalanceHistory[[#This Row],[AgyCode]]&amp;": "&amp;Tbl_BalanceHistory[[#This Row],[Agency Name]]</f>
        <v>794: Virginia Center for Behavioral Rehabilitation</v>
      </c>
      <c r="K3828" s="1">
        <v>2024</v>
      </c>
      <c r="L3828" s="3">
        <v>357</v>
      </c>
      <c r="M3828" s="3" t="s">
        <v>635</v>
      </c>
      <c r="N3828" s="2" t="str">
        <f>Tbl_BalanceHistory[[#This Row],[ProgramCode]]&amp;": "&amp;Tbl_BalanceHistory[[#This Row],[Program Name]]</f>
        <v>357: Secure Confinement</v>
      </c>
      <c r="O3828" s="3" t="s">
        <v>886</v>
      </c>
      <c r="P3828" s="1" t="str">
        <f>IF(Tbl_BalanceHistory[[#This Row],[FundCode]]="0100","GF",IF(Tbl_BalanceHistory[[#This Row],[FundCode]]="01000","GF","Hi Ed / OCR"))</f>
        <v>GF</v>
      </c>
      <c r="Q3828" s="5">
        <v>22202776</v>
      </c>
      <c r="R3828" s="5">
        <v>22202776</v>
      </c>
      <c r="S3828" s="5">
        <v>0</v>
      </c>
      <c r="T3828" s="5">
        <v>0</v>
      </c>
      <c r="U3828" s="3"/>
      <c r="V3828" s="5">
        <v>0</v>
      </c>
      <c r="W3828" s="5">
        <v>0</v>
      </c>
      <c r="X3828" s="5">
        <v>0</v>
      </c>
      <c r="Y3828" s="5">
        <v>0</v>
      </c>
      <c r="Z3828" s="5">
        <v>0</v>
      </c>
      <c r="AA3828" s="5">
        <v>0</v>
      </c>
      <c r="AB3828" s="2"/>
      <c r="AC3828" s="2"/>
      <c r="AD3828" s="2"/>
      <c r="AE3828" s="2"/>
    </row>
    <row r="3829" spans="1:31" ht="45" x14ac:dyDescent="0.25">
      <c r="A3829" s="2" t="s">
        <v>577</v>
      </c>
      <c r="B3829" s="3">
        <v>9</v>
      </c>
      <c r="C3829" s="3">
        <v>794</v>
      </c>
      <c r="D3829" s="3" t="s">
        <v>645</v>
      </c>
      <c r="E3829" s="3" t="str">
        <f>_xlfn.XLOOKUP(Tbl_BalanceHistory[[#This Row],[RespAgy]],Tbl_Agencies[Agy Code],Tbl_Agencies[Agy Sort])</f>
        <v>142000</v>
      </c>
      <c r="F3829" s="2" t="str">
        <f>Tbl_BalanceHistory[[#This Row],[RespAgy]]&amp;": "&amp;Tbl_BalanceHistory[[#This Row],[RespAgency]]</f>
        <v>794: Virginia Center for Behavioral Rehabilitation</v>
      </c>
      <c r="G3829" s="3">
        <v>794</v>
      </c>
      <c r="H3829" s="3" t="s">
        <v>645</v>
      </c>
      <c r="I3829" s="3" t="str">
        <f>_xlfn.XLOOKUP(Tbl_BalanceHistory[[#This Row],[AgyCode]],Tbl_Agencies[Agy Code],Tbl_Agencies[Agy Sort])</f>
        <v>142000</v>
      </c>
      <c r="J3829" s="2" t="str">
        <f>Tbl_BalanceHistory[[#This Row],[AgyCode]]&amp;": "&amp;Tbl_BalanceHistory[[#This Row],[Agency Name]]</f>
        <v>794: Virginia Center for Behavioral Rehabilitation</v>
      </c>
      <c r="K3829" s="1">
        <v>2021</v>
      </c>
      <c r="L3829" s="3">
        <v>421</v>
      </c>
      <c r="M3829" s="3" t="s">
        <v>637</v>
      </c>
      <c r="N3829" s="2" t="str">
        <f>Tbl_BalanceHistory[[#This Row],[ProgramCode]]&amp;": "&amp;Tbl_BalanceHistory[[#This Row],[Program Name]]</f>
        <v>421: Pharmacy Services</v>
      </c>
      <c r="O3829" s="3" t="s">
        <v>886</v>
      </c>
      <c r="P3829" s="1" t="str">
        <f>IF(Tbl_BalanceHistory[[#This Row],[FundCode]]="0100","GF",IF(Tbl_BalanceHistory[[#This Row],[FundCode]]="01000","GF","Hi Ed / OCR"))</f>
        <v>GF</v>
      </c>
      <c r="Q3829" s="5">
        <v>1750000</v>
      </c>
      <c r="R3829" s="5">
        <v>1750000</v>
      </c>
      <c r="S3829" s="5">
        <v>0</v>
      </c>
      <c r="T3829" s="5">
        <v>0</v>
      </c>
      <c r="U3829" s="3"/>
      <c r="V3829" s="5">
        <v>0</v>
      </c>
      <c r="W3829" s="5">
        <v>0</v>
      </c>
      <c r="X3829" s="5"/>
      <c r="Y3829" s="5"/>
      <c r="Z3829" s="5">
        <f>Tbl_BalanceHistory[[#This Row],[Discretionary Recommended - Pre 2022]]+Tbl_BalanceHistory[[#This Row],[Discretionary Balance Recommended: Policy]]+Tbl_BalanceHistory[[#This Row],[Discretionary Balance Recommended: Commitments]]</f>
        <v>0</v>
      </c>
      <c r="AA3829" s="5">
        <f>Tbl_BalanceHistory[[#This Row],[Discretionary Balance]]-Tbl_BalanceHistory[[#This Row],[Discretionary Reappropriation]]</f>
        <v>0</v>
      </c>
      <c r="AB3829" s="2"/>
      <c r="AC3829" s="2"/>
      <c r="AD3829" s="2"/>
      <c r="AE3829" s="2"/>
    </row>
    <row r="3830" spans="1:31" ht="45" x14ac:dyDescent="0.25">
      <c r="A3830" s="2" t="s">
        <v>577</v>
      </c>
      <c r="B3830" s="3">
        <v>9</v>
      </c>
      <c r="C3830" s="3">
        <v>794</v>
      </c>
      <c r="D3830" s="3" t="s">
        <v>645</v>
      </c>
      <c r="E3830" s="3" t="str">
        <f>_xlfn.XLOOKUP(Tbl_BalanceHistory[[#This Row],[RespAgy]],Tbl_Agencies[Agy Code],Tbl_Agencies[Agy Sort])</f>
        <v>142000</v>
      </c>
      <c r="F3830" s="2" t="str">
        <f>Tbl_BalanceHistory[[#This Row],[RespAgy]]&amp;": "&amp;Tbl_BalanceHistory[[#This Row],[RespAgency]]</f>
        <v>794: Virginia Center for Behavioral Rehabilitation</v>
      </c>
      <c r="G3830" s="3">
        <v>794</v>
      </c>
      <c r="H3830" s="3" t="s">
        <v>645</v>
      </c>
      <c r="I3830" s="3" t="str">
        <f>_xlfn.XLOOKUP(Tbl_BalanceHistory[[#This Row],[AgyCode]],Tbl_Agencies[Agy Code],Tbl_Agencies[Agy Sort])</f>
        <v>142000</v>
      </c>
      <c r="J3830" s="2" t="str">
        <f>Tbl_BalanceHistory[[#This Row],[AgyCode]]&amp;": "&amp;Tbl_BalanceHistory[[#This Row],[Agency Name]]</f>
        <v>794: Virginia Center for Behavioral Rehabilitation</v>
      </c>
      <c r="K3830" s="1">
        <v>2022</v>
      </c>
      <c r="L3830" s="3">
        <v>421</v>
      </c>
      <c r="M3830" s="3" t="s">
        <v>637</v>
      </c>
      <c r="N3830" s="2" t="str">
        <f>Tbl_BalanceHistory[[#This Row],[ProgramCode]]&amp;": "&amp;Tbl_BalanceHistory[[#This Row],[Program Name]]</f>
        <v>421: Pharmacy Services</v>
      </c>
      <c r="O3830" s="3" t="s">
        <v>886</v>
      </c>
      <c r="P3830" s="1" t="str">
        <f>IF(Tbl_BalanceHistory[[#This Row],[FundCode]]="0100","GF",IF(Tbl_BalanceHistory[[#This Row],[FundCode]]="01000","GF","Hi Ed / OCR"))</f>
        <v>GF</v>
      </c>
      <c r="Q3830" s="5">
        <v>1937890</v>
      </c>
      <c r="R3830" s="5">
        <v>1937890</v>
      </c>
      <c r="S3830" s="5">
        <v>0</v>
      </c>
      <c r="T3830" s="5">
        <v>0</v>
      </c>
      <c r="U3830" s="3"/>
      <c r="V3830" s="5">
        <v>0</v>
      </c>
      <c r="W3830" s="5"/>
      <c r="X3830" s="5">
        <v>0</v>
      </c>
      <c r="Y3830" s="5">
        <v>0</v>
      </c>
      <c r="Z3830" s="5">
        <f>Tbl_BalanceHistory[[#This Row],[Discretionary Recommended - Pre 2022]]+Tbl_BalanceHistory[[#This Row],[Discretionary Balance Recommended: Policy]]+Tbl_BalanceHistory[[#This Row],[Discretionary Balance Recommended: Commitments]]</f>
        <v>0</v>
      </c>
      <c r="AA3830" s="5">
        <f>Tbl_BalanceHistory[[#This Row],[Discretionary Balance]]-Tbl_BalanceHistory[[#This Row],[Discretionary Reappropriation]]</f>
        <v>0</v>
      </c>
      <c r="AB3830" s="2"/>
      <c r="AC3830" s="2"/>
      <c r="AD3830" s="2"/>
      <c r="AE3830" s="2"/>
    </row>
    <row r="3831" spans="1:31" ht="45" x14ac:dyDescent="0.25">
      <c r="A3831" s="2" t="s">
        <v>577</v>
      </c>
      <c r="B3831" s="3">
        <v>9</v>
      </c>
      <c r="C3831" s="3">
        <v>794</v>
      </c>
      <c r="D3831" s="3" t="s">
        <v>645</v>
      </c>
      <c r="E3831" s="3" t="str">
        <f>_xlfn.XLOOKUP(Tbl_BalanceHistory[[#This Row],[RespAgy]],Tbl_Agencies[Agy Code],Tbl_Agencies[Agy Sort])</f>
        <v>142000</v>
      </c>
      <c r="F3831" s="2" t="str">
        <f>Tbl_BalanceHistory[[#This Row],[RespAgy]]&amp;": "&amp;Tbl_BalanceHistory[[#This Row],[RespAgency]]</f>
        <v>794: Virginia Center for Behavioral Rehabilitation</v>
      </c>
      <c r="G3831" s="3">
        <v>794</v>
      </c>
      <c r="H3831" s="3" t="s">
        <v>645</v>
      </c>
      <c r="I3831" s="3" t="str">
        <f>_xlfn.XLOOKUP(Tbl_BalanceHistory[[#This Row],[AgyCode]],Tbl_Agencies[Agy Code],Tbl_Agencies[Agy Sort])</f>
        <v>142000</v>
      </c>
      <c r="J3831" s="2" t="str">
        <f>Tbl_BalanceHistory[[#This Row],[AgyCode]]&amp;": "&amp;Tbl_BalanceHistory[[#This Row],[Agency Name]]</f>
        <v>794: Virginia Center for Behavioral Rehabilitation</v>
      </c>
      <c r="K3831" s="1">
        <v>2023</v>
      </c>
      <c r="L3831" s="3">
        <v>421</v>
      </c>
      <c r="M3831" s="3" t="s">
        <v>637</v>
      </c>
      <c r="N3831" s="2" t="str">
        <f>Tbl_BalanceHistory[[#This Row],[ProgramCode]]&amp;": "&amp;Tbl_BalanceHistory[[#This Row],[Program Name]]</f>
        <v>421: Pharmacy Services</v>
      </c>
      <c r="O3831" s="3" t="s">
        <v>886</v>
      </c>
      <c r="P3831" s="1" t="str">
        <f>IF(Tbl_BalanceHistory[[#This Row],[FundCode]]="0100","GF",IF(Tbl_BalanceHistory[[#This Row],[FundCode]]="01000","GF","Hi Ed / OCR"))</f>
        <v>GF</v>
      </c>
      <c r="Q3831" s="5">
        <v>2407890</v>
      </c>
      <c r="R3831" s="5">
        <v>2407890</v>
      </c>
      <c r="S3831" s="5">
        <v>0</v>
      </c>
      <c r="T3831" s="5">
        <v>0</v>
      </c>
      <c r="U3831" s="3"/>
      <c r="V3831" s="5">
        <v>0</v>
      </c>
      <c r="W3831" s="5">
        <v>0</v>
      </c>
      <c r="X3831" s="5">
        <v>0</v>
      </c>
      <c r="Y3831" s="5">
        <v>0</v>
      </c>
      <c r="Z3831" s="5">
        <v>0</v>
      </c>
      <c r="AA3831" s="5">
        <v>0</v>
      </c>
      <c r="AB3831" s="2"/>
      <c r="AC3831" s="2"/>
      <c r="AD3831" s="2"/>
      <c r="AE3831" s="2"/>
    </row>
    <row r="3832" spans="1:31" ht="45" x14ac:dyDescent="0.25">
      <c r="A3832" s="2" t="s">
        <v>577</v>
      </c>
      <c r="B3832" s="3">
        <v>9</v>
      </c>
      <c r="C3832" s="3">
        <v>794</v>
      </c>
      <c r="D3832" s="3" t="s">
        <v>645</v>
      </c>
      <c r="E3832" s="3" t="str">
        <f>_xlfn.XLOOKUP(Tbl_BalanceHistory[[#This Row],[RespAgy]],Tbl_Agencies[Agy Code],Tbl_Agencies[Agy Sort])</f>
        <v>142000</v>
      </c>
      <c r="F3832" s="2" t="str">
        <f>Tbl_BalanceHistory[[#This Row],[RespAgy]]&amp;": "&amp;Tbl_BalanceHistory[[#This Row],[RespAgency]]</f>
        <v>794: Virginia Center for Behavioral Rehabilitation</v>
      </c>
      <c r="G3832" s="3">
        <v>794</v>
      </c>
      <c r="H3832" s="3" t="s">
        <v>645</v>
      </c>
      <c r="I3832" s="3" t="str">
        <f>_xlfn.XLOOKUP(Tbl_BalanceHistory[[#This Row],[AgyCode]],Tbl_Agencies[Agy Code],Tbl_Agencies[Agy Sort])</f>
        <v>142000</v>
      </c>
      <c r="J3832" s="2" t="str">
        <f>Tbl_BalanceHistory[[#This Row],[AgyCode]]&amp;": "&amp;Tbl_BalanceHistory[[#This Row],[Agency Name]]</f>
        <v>794: Virginia Center for Behavioral Rehabilitation</v>
      </c>
      <c r="K3832" s="1">
        <v>2024</v>
      </c>
      <c r="L3832" s="3">
        <v>421</v>
      </c>
      <c r="M3832" s="3" t="s">
        <v>637</v>
      </c>
      <c r="N3832" s="2" t="str">
        <f>Tbl_BalanceHistory[[#This Row],[ProgramCode]]&amp;": "&amp;Tbl_BalanceHistory[[#This Row],[Program Name]]</f>
        <v>421: Pharmacy Services</v>
      </c>
      <c r="O3832" s="3" t="s">
        <v>886</v>
      </c>
      <c r="P3832" s="1" t="str">
        <f>IF(Tbl_BalanceHistory[[#This Row],[FundCode]]="0100","GF",IF(Tbl_BalanceHistory[[#This Row],[FundCode]]="01000","GF","Hi Ed / OCR"))</f>
        <v>GF</v>
      </c>
      <c r="Q3832" s="5">
        <v>2339540</v>
      </c>
      <c r="R3832" s="5">
        <v>2339540</v>
      </c>
      <c r="S3832" s="5">
        <v>0</v>
      </c>
      <c r="T3832" s="5">
        <v>0</v>
      </c>
      <c r="U3832" s="3"/>
      <c r="V3832" s="5">
        <v>0</v>
      </c>
      <c r="W3832" s="5">
        <v>0</v>
      </c>
      <c r="X3832" s="5">
        <v>0</v>
      </c>
      <c r="Y3832" s="5">
        <v>0</v>
      </c>
      <c r="Z3832" s="5">
        <v>0</v>
      </c>
      <c r="AA3832" s="5">
        <v>0</v>
      </c>
      <c r="AB3832" s="2"/>
      <c r="AC3832" s="2"/>
      <c r="AD3832" s="2"/>
      <c r="AE3832" s="2"/>
    </row>
    <row r="3833" spans="1:31" ht="90" x14ac:dyDescent="0.25">
      <c r="A3833" s="2" t="s">
        <v>577</v>
      </c>
      <c r="B3833" s="3">
        <v>9</v>
      </c>
      <c r="C3833" s="3">
        <v>794</v>
      </c>
      <c r="D3833" s="3" t="s">
        <v>645</v>
      </c>
      <c r="E3833" s="3" t="str">
        <f>_xlfn.XLOOKUP(Tbl_BalanceHistory[[#This Row],[RespAgy]],Tbl_Agencies[Agy Code],Tbl_Agencies[Agy Sort])</f>
        <v>142000</v>
      </c>
      <c r="F3833" s="2" t="str">
        <f>Tbl_BalanceHistory[[#This Row],[RespAgy]]&amp;": "&amp;Tbl_BalanceHistory[[#This Row],[RespAgency]]</f>
        <v>794: Virginia Center for Behavioral Rehabilitation</v>
      </c>
      <c r="G3833" s="3">
        <v>794</v>
      </c>
      <c r="H3833" s="3" t="s">
        <v>645</v>
      </c>
      <c r="I3833" s="3" t="str">
        <f>_xlfn.XLOOKUP(Tbl_BalanceHistory[[#This Row],[AgyCode]],Tbl_Agencies[Agy Code],Tbl_Agencies[Agy Sort])</f>
        <v>142000</v>
      </c>
      <c r="J3833" s="2" t="str">
        <f>Tbl_BalanceHistory[[#This Row],[AgyCode]]&amp;": "&amp;Tbl_BalanceHistory[[#This Row],[Agency Name]]</f>
        <v>794: Virginia Center for Behavioral Rehabilitation</v>
      </c>
      <c r="K3833" s="1">
        <v>2021</v>
      </c>
      <c r="L3833" s="3">
        <v>430</v>
      </c>
      <c r="M3833" s="3" t="s">
        <v>454</v>
      </c>
      <c r="N3833" s="2" t="str">
        <f>Tbl_BalanceHistory[[#This Row],[ProgramCode]]&amp;": "&amp;Tbl_BalanceHistory[[#This Row],[Program Name]]</f>
        <v>430: State Health Services</v>
      </c>
      <c r="O3833" s="3" t="s">
        <v>886</v>
      </c>
      <c r="P3833" s="1" t="str">
        <f>IF(Tbl_BalanceHistory[[#This Row],[FundCode]]="0100","GF",IF(Tbl_BalanceHistory[[#This Row],[FundCode]]="01000","GF","Hi Ed / OCR"))</f>
        <v>GF</v>
      </c>
      <c r="Q3833" s="5">
        <v>15750000</v>
      </c>
      <c r="R3833" s="5">
        <v>15009561.789999999</v>
      </c>
      <c r="S3833" s="5">
        <v>740438.21</v>
      </c>
      <c r="T3833" s="5">
        <v>0</v>
      </c>
      <c r="U3833" s="3"/>
      <c r="V3833" s="5">
        <v>740438.21</v>
      </c>
      <c r="W3833" s="5">
        <v>740438.21</v>
      </c>
      <c r="X3833" s="5"/>
      <c r="Y3833" s="5"/>
      <c r="Z3833" s="5">
        <f>Tbl_BalanceHistory[[#This Row],[Discretionary Recommended - Pre 2022]]+Tbl_BalanceHistory[[#This Row],[Discretionary Balance Recommended: Policy]]+Tbl_BalanceHistory[[#This Row],[Discretionary Balance Recommended: Commitments]]</f>
        <v>740438.21</v>
      </c>
      <c r="AA3833" s="5">
        <f>Tbl_BalanceHistory[[#This Row],[Discretionary Balance]]-Tbl_BalanceHistory[[#This Row],[Discretionary Reappropriation]]</f>
        <v>0</v>
      </c>
      <c r="AB3833" s="2" t="s">
        <v>2069</v>
      </c>
      <c r="AC3833" s="2"/>
      <c r="AD3833" s="2"/>
      <c r="AE3833" s="2" t="s">
        <v>2080</v>
      </c>
    </row>
    <row r="3834" spans="1:31" ht="45" x14ac:dyDescent="0.25">
      <c r="A3834" s="2" t="s">
        <v>577</v>
      </c>
      <c r="B3834" s="3">
        <v>9</v>
      </c>
      <c r="C3834" s="3">
        <v>794</v>
      </c>
      <c r="D3834" s="3" t="s">
        <v>645</v>
      </c>
      <c r="E3834" s="3" t="str">
        <f>_xlfn.XLOOKUP(Tbl_BalanceHistory[[#This Row],[RespAgy]],Tbl_Agencies[Agy Code],Tbl_Agencies[Agy Sort])</f>
        <v>142000</v>
      </c>
      <c r="F3834" s="2" t="str">
        <f>Tbl_BalanceHistory[[#This Row],[RespAgy]]&amp;": "&amp;Tbl_BalanceHistory[[#This Row],[RespAgency]]</f>
        <v>794: Virginia Center for Behavioral Rehabilitation</v>
      </c>
      <c r="G3834" s="3">
        <v>794</v>
      </c>
      <c r="H3834" s="3" t="s">
        <v>645</v>
      </c>
      <c r="I3834" s="3" t="str">
        <f>_xlfn.XLOOKUP(Tbl_BalanceHistory[[#This Row],[AgyCode]],Tbl_Agencies[Agy Code],Tbl_Agencies[Agy Sort])</f>
        <v>142000</v>
      </c>
      <c r="J3834" s="2" t="str">
        <f>Tbl_BalanceHistory[[#This Row],[AgyCode]]&amp;": "&amp;Tbl_BalanceHistory[[#This Row],[Agency Name]]</f>
        <v>794: Virginia Center for Behavioral Rehabilitation</v>
      </c>
      <c r="K3834" s="1">
        <v>2022</v>
      </c>
      <c r="L3834" s="3">
        <v>430</v>
      </c>
      <c r="M3834" s="3" t="s">
        <v>454</v>
      </c>
      <c r="N3834" s="2" t="str">
        <f>Tbl_BalanceHistory[[#This Row],[ProgramCode]]&amp;": "&amp;Tbl_BalanceHistory[[#This Row],[Program Name]]</f>
        <v>430: State Health Services</v>
      </c>
      <c r="O3834" s="3" t="s">
        <v>886</v>
      </c>
      <c r="P3834" s="1" t="str">
        <f>IF(Tbl_BalanceHistory[[#This Row],[FundCode]]="0100","GF",IF(Tbl_BalanceHistory[[#This Row],[FundCode]]="01000","GF","Hi Ed / OCR"))</f>
        <v>GF</v>
      </c>
      <c r="Q3834" s="5">
        <v>14208539.210000001</v>
      </c>
      <c r="R3834" s="5">
        <v>14208539.210000001</v>
      </c>
      <c r="S3834" s="5">
        <v>0</v>
      </c>
      <c r="T3834" s="5">
        <v>0</v>
      </c>
      <c r="U3834" s="3"/>
      <c r="V3834" s="5">
        <v>0</v>
      </c>
      <c r="W3834" s="5"/>
      <c r="X3834" s="5">
        <v>0</v>
      </c>
      <c r="Y3834" s="5">
        <v>0</v>
      </c>
      <c r="Z3834" s="5">
        <f>Tbl_BalanceHistory[[#This Row],[Discretionary Recommended - Pre 2022]]+Tbl_BalanceHistory[[#This Row],[Discretionary Balance Recommended: Policy]]+Tbl_BalanceHistory[[#This Row],[Discretionary Balance Recommended: Commitments]]</f>
        <v>0</v>
      </c>
      <c r="AA3834" s="5">
        <f>Tbl_BalanceHistory[[#This Row],[Discretionary Balance]]-Tbl_BalanceHistory[[#This Row],[Discretionary Reappropriation]]</f>
        <v>0</v>
      </c>
      <c r="AB3834" s="2"/>
      <c r="AC3834" s="2"/>
      <c r="AD3834" s="2"/>
      <c r="AE3834" s="2"/>
    </row>
    <row r="3835" spans="1:31" ht="45" x14ac:dyDescent="0.25">
      <c r="A3835" s="2" t="s">
        <v>577</v>
      </c>
      <c r="B3835" s="3">
        <v>9</v>
      </c>
      <c r="C3835" s="3">
        <v>794</v>
      </c>
      <c r="D3835" s="3" t="s">
        <v>645</v>
      </c>
      <c r="E3835" s="3" t="str">
        <f>_xlfn.XLOOKUP(Tbl_BalanceHistory[[#This Row],[RespAgy]],Tbl_Agencies[Agy Code],Tbl_Agencies[Agy Sort])</f>
        <v>142000</v>
      </c>
      <c r="F3835" s="2" t="str">
        <f>Tbl_BalanceHistory[[#This Row],[RespAgy]]&amp;": "&amp;Tbl_BalanceHistory[[#This Row],[RespAgency]]</f>
        <v>794: Virginia Center for Behavioral Rehabilitation</v>
      </c>
      <c r="G3835" s="3">
        <v>794</v>
      </c>
      <c r="H3835" s="3" t="s">
        <v>645</v>
      </c>
      <c r="I3835" s="3" t="str">
        <f>_xlfn.XLOOKUP(Tbl_BalanceHistory[[#This Row],[AgyCode]],Tbl_Agencies[Agy Code],Tbl_Agencies[Agy Sort])</f>
        <v>142000</v>
      </c>
      <c r="J3835" s="2" t="str">
        <f>Tbl_BalanceHistory[[#This Row],[AgyCode]]&amp;": "&amp;Tbl_BalanceHistory[[#This Row],[Agency Name]]</f>
        <v>794: Virginia Center for Behavioral Rehabilitation</v>
      </c>
      <c r="K3835" s="1">
        <v>2023</v>
      </c>
      <c r="L3835" s="3">
        <v>430</v>
      </c>
      <c r="M3835" s="3" t="s">
        <v>454</v>
      </c>
      <c r="N3835" s="2" t="str">
        <f>Tbl_BalanceHistory[[#This Row],[ProgramCode]]&amp;": "&amp;Tbl_BalanceHistory[[#This Row],[Program Name]]</f>
        <v>430: State Health Services</v>
      </c>
      <c r="O3835" s="3" t="s">
        <v>886</v>
      </c>
      <c r="P3835" s="1" t="str">
        <f>IF(Tbl_BalanceHistory[[#This Row],[FundCode]]="0100","GF",IF(Tbl_BalanceHistory[[#This Row],[FundCode]]="01000","GF","Hi Ed / OCR"))</f>
        <v>GF</v>
      </c>
      <c r="Q3835" s="5">
        <v>15948868</v>
      </c>
      <c r="R3835" s="5">
        <v>15948868</v>
      </c>
      <c r="S3835" s="5">
        <v>0</v>
      </c>
      <c r="T3835" s="5">
        <v>0</v>
      </c>
      <c r="U3835" s="3"/>
      <c r="V3835" s="5">
        <v>0</v>
      </c>
      <c r="W3835" s="5">
        <v>0</v>
      </c>
      <c r="X3835" s="5">
        <v>0</v>
      </c>
      <c r="Y3835" s="5">
        <v>0</v>
      </c>
      <c r="Z3835" s="5">
        <v>0</v>
      </c>
      <c r="AA3835" s="5">
        <v>0</v>
      </c>
      <c r="AB3835" s="2"/>
      <c r="AC3835" s="2"/>
      <c r="AD3835" s="2"/>
      <c r="AE3835" s="2"/>
    </row>
    <row r="3836" spans="1:31" ht="45" x14ac:dyDescent="0.25">
      <c r="A3836" s="2" t="s">
        <v>577</v>
      </c>
      <c r="B3836" s="3">
        <v>9</v>
      </c>
      <c r="C3836" s="3">
        <v>794</v>
      </c>
      <c r="D3836" s="3" t="s">
        <v>645</v>
      </c>
      <c r="E3836" s="3" t="str">
        <f>_xlfn.XLOOKUP(Tbl_BalanceHistory[[#This Row],[RespAgy]],Tbl_Agencies[Agy Code],Tbl_Agencies[Agy Sort])</f>
        <v>142000</v>
      </c>
      <c r="F3836" s="2" t="str">
        <f>Tbl_BalanceHistory[[#This Row],[RespAgy]]&amp;": "&amp;Tbl_BalanceHistory[[#This Row],[RespAgency]]</f>
        <v>794: Virginia Center for Behavioral Rehabilitation</v>
      </c>
      <c r="G3836" s="3">
        <v>794</v>
      </c>
      <c r="H3836" s="3" t="s">
        <v>645</v>
      </c>
      <c r="I3836" s="3" t="str">
        <f>_xlfn.XLOOKUP(Tbl_BalanceHistory[[#This Row],[AgyCode]],Tbl_Agencies[Agy Code],Tbl_Agencies[Agy Sort])</f>
        <v>142000</v>
      </c>
      <c r="J3836" s="2" t="str">
        <f>Tbl_BalanceHistory[[#This Row],[AgyCode]]&amp;": "&amp;Tbl_BalanceHistory[[#This Row],[Agency Name]]</f>
        <v>794: Virginia Center for Behavioral Rehabilitation</v>
      </c>
      <c r="K3836" s="1">
        <v>2024</v>
      </c>
      <c r="L3836" s="3">
        <v>430</v>
      </c>
      <c r="M3836" s="3" t="s">
        <v>454</v>
      </c>
      <c r="N3836" s="2" t="str">
        <f>Tbl_BalanceHistory[[#This Row],[ProgramCode]]&amp;": "&amp;Tbl_BalanceHistory[[#This Row],[Program Name]]</f>
        <v>430: State Health Services</v>
      </c>
      <c r="O3836" s="3" t="s">
        <v>886</v>
      </c>
      <c r="P3836" s="1" t="str">
        <f>IF(Tbl_BalanceHistory[[#This Row],[FundCode]]="0100","GF",IF(Tbl_BalanceHistory[[#This Row],[FundCode]]="01000","GF","Hi Ed / OCR"))</f>
        <v>GF</v>
      </c>
      <c r="Q3836" s="5">
        <v>16832925</v>
      </c>
      <c r="R3836" s="5">
        <v>16832925</v>
      </c>
      <c r="S3836" s="5">
        <v>0</v>
      </c>
      <c r="T3836" s="5">
        <v>0</v>
      </c>
      <c r="U3836" s="3"/>
      <c r="V3836" s="5">
        <v>0</v>
      </c>
      <c r="W3836" s="5">
        <v>0</v>
      </c>
      <c r="X3836" s="5">
        <v>0</v>
      </c>
      <c r="Y3836" s="5">
        <v>0</v>
      </c>
      <c r="Z3836" s="5">
        <v>0</v>
      </c>
      <c r="AA3836" s="5">
        <v>0</v>
      </c>
      <c r="AB3836" s="2"/>
      <c r="AC3836" s="2"/>
      <c r="AD3836" s="2"/>
      <c r="AE3836" s="2"/>
    </row>
    <row r="3837" spans="1:31" ht="90" x14ac:dyDescent="0.25">
      <c r="A3837" s="2" t="s">
        <v>577</v>
      </c>
      <c r="B3837" s="3">
        <v>9</v>
      </c>
      <c r="C3837" s="3">
        <v>794</v>
      </c>
      <c r="D3837" s="3" t="s">
        <v>645</v>
      </c>
      <c r="E3837" s="3" t="str">
        <f>_xlfn.XLOOKUP(Tbl_BalanceHistory[[#This Row],[RespAgy]],Tbl_Agencies[Agy Code],Tbl_Agencies[Agy Sort])</f>
        <v>142000</v>
      </c>
      <c r="F3837" s="2" t="str">
        <f>Tbl_BalanceHistory[[#This Row],[RespAgy]]&amp;": "&amp;Tbl_BalanceHistory[[#This Row],[RespAgency]]</f>
        <v>794: Virginia Center for Behavioral Rehabilitation</v>
      </c>
      <c r="G3837" s="3">
        <v>794</v>
      </c>
      <c r="H3837" s="3" t="s">
        <v>645</v>
      </c>
      <c r="I3837" s="3" t="str">
        <f>_xlfn.XLOOKUP(Tbl_BalanceHistory[[#This Row],[AgyCode]],Tbl_Agencies[Agy Code],Tbl_Agencies[Agy Sort])</f>
        <v>142000</v>
      </c>
      <c r="J3837" s="2" t="str">
        <f>Tbl_BalanceHistory[[#This Row],[AgyCode]]&amp;": "&amp;Tbl_BalanceHistory[[#This Row],[Agency Name]]</f>
        <v>794: Virginia Center for Behavioral Rehabilitation</v>
      </c>
      <c r="K3837" s="1">
        <v>2021</v>
      </c>
      <c r="L3837" s="3">
        <v>498</v>
      </c>
      <c r="M3837" s="3" t="s">
        <v>639</v>
      </c>
      <c r="N3837" s="2" t="str">
        <f>Tbl_BalanceHistory[[#This Row],[ProgramCode]]&amp;": "&amp;Tbl_BalanceHistory[[#This Row],[Program Name]]</f>
        <v>498: Facility Administrative and Support Services</v>
      </c>
      <c r="O3837" s="3" t="s">
        <v>886</v>
      </c>
      <c r="P3837" s="1" t="str">
        <f>IF(Tbl_BalanceHistory[[#This Row],[FundCode]]="0100","GF",IF(Tbl_BalanceHistory[[#This Row],[FundCode]]="01000","GF","Hi Ed / OCR"))</f>
        <v>GF</v>
      </c>
      <c r="Q3837" s="5">
        <v>15306642</v>
      </c>
      <c r="R3837" s="5">
        <v>14906446.640000001</v>
      </c>
      <c r="S3837" s="5">
        <v>400195.36</v>
      </c>
      <c r="T3837" s="5">
        <v>0</v>
      </c>
      <c r="U3837" s="3"/>
      <c r="V3837" s="5">
        <v>400195.36</v>
      </c>
      <c r="W3837" s="5">
        <v>400195.36</v>
      </c>
      <c r="X3837" s="5"/>
      <c r="Y3837" s="5"/>
      <c r="Z3837" s="5">
        <f>Tbl_BalanceHistory[[#This Row],[Discretionary Recommended - Pre 2022]]+Tbl_BalanceHistory[[#This Row],[Discretionary Balance Recommended: Policy]]+Tbl_BalanceHistory[[#This Row],[Discretionary Balance Recommended: Commitments]]</f>
        <v>400195.36</v>
      </c>
      <c r="AA3837" s="5">
        <f>Tbl_BalanceHistory[[#This Row],[Discretionary Balance]]-Tbl_BalanceHistory[[#This Row],[Discretionary Reappropriation]]</f>
        <v>0</v>
      </c>
      <c r="AB3837" s="2" t="s">
        <v>2069</v>
      </c>
      <c r="AC3837" s="2"/>
      <c r="AD3837" s="2"/>
      <c r="AE3837" s="2" t="s">
        <v>2080</v>
      </c>
    </row>
    <row r="3838" spans="1:31" ht="45" x14ac:dyDescent="0.25">
      <c r="A3838" s="2" t="s">
        <v>577</v>
      </c>
      <c r="B3838" s="3">
        <v>9</v>
      </c>
      <c r="C3838" s="3">
        <v>794</v>
      </c>
      <c r="D3838" s="3" t="s">
        <v>645</v>
      </c>
      <c r="E3838" s="3" t="str">
        <f>_xlfn.XLOOKUP(Tbl_BalanceHistory[[#This Row],[RespAgy]],Tbl_Agencies[Agy Code],Tbl_Agencies[Agy Sort])</f>
        <v>142000</v>
      </c>
      <c r="F3838" s="2" t="str">
        <f>Tbl_BalanceHistory[[#This Row],[RespAgy]]&amp;": "&amp;Tbl_BalanceHistory[[#This Row],[RespAgency]]</f>
        <v>794: Virginia Center for Behavioral Rehabilitation</v>
      </c>
      <c r="G3838" s="3">
        <v>794</v>
      </c>
      <c r="H3838" s="3" t="s">
        <v>645</v>
      </c>
      <c r="I3838" s="3" t="str">
        <f>_xlfn.XLOOKUP(Tbl_BalanceHistory[[#This Row],[AgyCode]],Tbl_Agencies[Agy Code],Tbl_Agencies[Agy Sort])</f>
        <v>142000</v>
      </c>
      <c r="J3838" s="2" t="str">
        <f>Tbl_BalanceHistory[[#This Row],[AgyCode]]&amp;": "&amp;Tbl_BalanceHistory[[#This Row],[Agency Name]]</f>
        <v>794: Virginia Center for Behavioral Rehabilitation</v>
      </c>
      <c r="K3838" s="1">
        <v>2022</v>
      </c>
      <c r="L3838" s="3">
        <v>498</v>
      </c>
      <c r="M3838" s="3" t="s">
        <v>639</v>
      </c>
      <c r="N3838" s="2" t="str">
        <f>Tbl_BalanceHistory[[#This Row],[ProgramCode]]&amp;": "&amp;Tbl_BalanceHistory[[#This Row],[Program Name]]</f>
        <v>498: Facility Administrative and Support Services</v>
      </c>
      <c r="O3838" s="3" t="s">
        <v>886</v>
      </c>
      <c r="P3838" s="1" t="str">
        <f>IF(Tbl_BalanceHistory[[#This Row],[FundCode]]="0100","GF",IF(Tbl_BalanceHistory[[#This Row],[FundCode]]="01000","GF","Hi Ed / OCR"))</f>
        <v>GF</v>
      </c>
      <c r="Q3838" s="5">
        <v>17383532.359999999</v>
      </c>
      <c r="R3838" s="5">
        <v>17383389.969999999</v>
      </c>
      <c r="S3838" s="5">
        <v>142.38999999999999</v>
      </c>
      <c r="T3838" s="5">
        <v>0</v>
      </c>
      <c r="U3838" s="3"/>
      <c r="V3838" s="5">
        <v>142.38999999999999</v>
      </c>
      <c r="W3838" s="5"/>
      <c r="X3838" s="5">
        <v>0</v>
      </c>
      <c r="Y3838" s="5">
        <v>0</v>
      </c>
      <c r="Z3838" s="5">
        <f>Tbl_BalanceHistory[[#This Row],[Discretionary Recommended - Pre 2022]]+Tbl_BalanceHistory[[#This Row],[Discretionary Balance Recommended: Policy]]+Tbl_BalanceHistory[[#This Row],[Discretionary Balance Recommended: Commitments]]</f>
        <v>0</v>
      </c>
      <c r="AA3838" s="5">
        <f>Tbl_BalanceHistory[[#This Row],[Discretionary Balance]]-Tbl_BalanceHistory[[#This Row],[Discretionary Reappropriation]]</f>
        <v>142.38999999999999</v>
      </c>
      <c r="AB3838" s="2"/>
      <c r="AC3838" s="2"/>
      <c r="AD3838" s="2"/>
      <c r="AE3838" s="2"/>
    </row>
    <row r="3839" spans="1:31" ht="45" x14ac:dyDescent="0.25">
      <c r="A3839" s="2" t="s">
        <v>577</v>
      </c>
      <c r="B3839" s="3">
        <v>9</v>
      </c>
      <c r="C3839" s="3">
        <v>794</v>
      </c>
      <c r="D3839" s="3" t="s">
        <v>645</v>
      </c>
      <c r="E3839" s="3" t="str">
        <f>_xlfn.XLOOKUP(Tbl_BalanceHistory[[#This Row],[RespAgy]],Tbl_Agencies[Agy Code],Tbl_Agencies[Agy Sort])</f>
        <v>142000</v>
      </c>
      <c r="F3839" s="2" t="str">
        <f>Tbl_BalanceHistory[[#This Row],[RespAgy]]&amp;": "&amp;Tbl_BalanceHistory[[#This Row],[RespAgency]]</f>
        <v>794: Virginia Center for Behavioral Rehabilitation</v>
      </c>
      <c r="G3839" s="3">
        <v>794</v>
      </c>
      <c r="H3839" s="3" t="s">
        <v>645</v>
      </c>
      <c r="I3839" s="3" t="str">
        <f>_xlfn.XLOOKUP(Tbl_BalanceHistory[[#This Row],[AgyCode]],Tbl_Agencies[Agy Code],Tbl_Agencies[Agy Sort])</f>
        <v>142000</v>
      </c>
      <c r="J3839" s="2" t="str">
        <f>Tbl_BalanceHistory[[#This Row],[AgyCode]]&amp;": "&amp;Tbl_BalanceHistory[[#This Row],[Agency Name]]</f>
        <v>794: Virginia Center for Behavioral Rehabilitation</v>
      </c>
      <c r="K3839" s="1">
        <v>2023</v>
      </c>
      <c r="L3839" s="3">
        <v>498</v>
      </c>
      <c r="M3839" s="3" t="s">
        <v>639</v>
      </c>
      <c r="N3839" s="2" t="str">
        <f>Tbl_BalanceHistory[[#This Row],[ProgramCode]]&amp;": "&amp;Tbl_BalanceHistory[[#This Row],[Program Name]]</f>
        <v>498: Facility Administrative and Support Services</v>
      </c>
      <c r="O3839" s="3" t="s">
        <v>886</v>
      </c>
      <c r="P3839" s="1" t="str">
        <f>IF(Tbl_BalanceHistory[[#This Row],[FundCode]]="0100","GF",IF(Tbl_BalanceHistory[[#This Row],[FundCode]]="01000","GF","Hi Ed / OCR"))</f>
        <v>GF</v>
      </c>
      <c r="Q3839" s="5">
        <v>18251853</v>
      </c>
      <c r="R3839" s="5">
        <v>18251853</v>
      </c>
      <c r="S3839" s="5">
        <v>0</v>
      </c>
      <c r="T3839" s="5">
        <v>0</v>
      </c>
      <c r="U3839" s="3"/>
      <c r="V3839" s="5">
        <v>0</v>
      </c>
      <c r="W3839" s="5">
        <v>0</v>
      </c>
      <c r="X3839" s="5">
        <v>0</v>
      </c>
      <c r="Y3839" s="5">
        <v>0</v>
      </c>
      <c r="Z3839" s="5">
        <v>0</v>
      </c>
      <c r="AA3839" s="5">
        <v>0</v>
      </c>
      <c r="AB3839" s="2"/>
      <c r="AC3839" s="2"/>
      <c r="AD3839" s="2"/>
      <c r="AE3839" s="2"/>
    </row>
    <row r="3840" spans="1:31" ht="45" x14ac:dyDescent="0.25">
      <c r="A3840" s="2" t="s">
        <v>577</v>
      </c>
      <c r="B3840" s="3">
        <v>9</v>
      </c>
      <c r="C3840" s="3">
        <v>794</v>
      </c>
      <c r="D3840" s="3" t="s">
        <v>645</v>
      </c>
      <c r="E3840" s="3" t="str">
        <f>_xlfn.XLOOKUP(Tbl_BalanceHistory[[#This Row],[RespAgy]],Tbl_Agencies[Agy Code],Tbl_Agencies[Agy Sort])</f>
        <v>142000</v>
      </c>
      <c r="F3840" s="2" t="str">
        <f>Tbl_BalanceHistory[[#This Row],[RespAgy]]&amp;": "&amp;Tbl_BalanceHistory[[#This Row],[RespAgency]]</f>
        <v>794: Virginia Center for Behavioral Rehabilitation</v>
      </c>
      <c r="G3840" s="3">
        <v>794</v>
      </c>
      <c r="H3840" s="3" t="s">
        <v>645</v>
      </c>
      <c r="I3840" s="3" t="str">
        <f>_xlfn.XLOOKUP(Tbl_BalanceHistory[[#This Row],[AgyCode]],Tbl_Agencies[Agy Code],Tbl_Agencies[Agy Sort])</f>
        <v>142000</v>
      </c>
      <c r="J3840" s="2" t="str">
        <f>Tbl_BalanceHistory[[#This Row],[AgyCode]]&amp;": "&amp;Tbl_BalanceHistory[[#This Row],[Agency Name]]</f>
        <v>794: Virginia Center for Behavioral Rehabilitation</v>
      </c>
      <c r="K3840" s="1">
        <v>2024</v>
      </c>
      <c r="L3840" s="3">
        <v>498</v>
      </c>
      <c r="M3840" s="3" t="s">
        <v>639</v>
      </c>
      <c r="N3840" s="2" t="str">
        <f>Tbl_BalanceHistory[[#This Row],[ProgramCode]]&amp;": "&amp;Tbl_BalanceHistory[[#This Row],[Program Name]]</f>
        <v>498: Facility Administrative and Support Services</v>
      </c>
      <c r="O3840" s="3" t="s">
        <v>886</v>
      </c>
      <c r="P3840" s="1" t="str">
        <f>IF(Tbl_BalanceHistory[[#This Row],[FundCode]]="0100","GF",IF(Tbl_BalanceHistory[[#This Row],[FundCode]]="01000","GF","Hi Ed / OCR"))</f>
        <v>GF</v>
      </c>
      <c r="Q3840" s="5">
        <v>20636238</v>
      </c>
      <c r="R3840" s="5">
        <v>20636238</v>
      </c>
      <c r="S3840" s="5">
        <v>0</v>
      </c>
      <c r="T3840" s="5">
        <v>0</v>
      </c>
      <c r="U3840" s="3"/>
      <c r="V3840" s="5">
        <v>0</v>
      </c>
      <c r="W3840" s="5">
        <v>0</v>
      </c>
      <c r="X3840" s="5">
        <v>0</v>
      </c>
      <c r="Y3840" s="5">
        <v>0</v>
      </c>
      <c r="Z3840" s="5">
        <v>0</v>
      </c>
      <c r="AA3840" s="5">
        <v>0</v>
      </c>
      <c r="AB3840" s="2"/>
      <c r="AC3840" s="2"/>
      <c r="AD3840" s="2"/>
      <c r="AE3840" s="2"/>
    </row>
    <row r="3841" spans="1:31" ht="45" x14ac:dyDescent="0.25">
      <c r="A3841" s="2" t="s">
        <v>2025</v>
      </c>
      <c r="B3841" s="3">
        <v>9</v>
      </c>
      <c r="C3841" s="3">
        <v>262</v>
      </c>
      <c r="D3841" s="3" t="s">
        <v>648</v>
      </c>
      <c r="E3841" s="3" t="str">
        <f>_xlfn.XLOOKUP(Tbl_BalanceHistory[[#This Row],[RespAgy]],Tbl_Agencies[Agy Code],Tbl_Agencies[Agy Sort])</f>
        <v>143000</v>
      </c>
      <c r="F3841" s="2" t="str">
        <f>Tbl_BalanceHistory[[#This Row],[RespAgy]]&amp;": "&amp;Tbl_BalanceHistory[[#This Row],[RespAgency]]</f>
        <v>262: Department for Aging and Rehabilitative Services</v>
      </c>
      <c r="G3841" s="3">
        <v>262</v>
      </c>
      <c r="H3841" s="3" t="s">
        <v>648</v>
      </c>
      <c r="I3841" s="3" t="str">
        <f>_xlfn.XLOOKUP(Tbl_BalanceHistory[[#This Row],[AgyCode]],Tbl_Agencies[Agy Code],Tbl_Agencies[Agy Sort])</f>
        <v>143000</v>
      </c>
      <c r="J3841" s="2" t="str">
        <f>Tbl_BalanceHistory[[#This Row],[AgyCode]]&amp;": "&amp;Tbl_BalanceHistory[[#This Row],[Agency Name]]</f>
        <v>262: Department for Aging and Rehabilitative Services</v>
      </c>
      <c r="K3841" s="1">
        <v>2014</v>
      </c>
      <c r="L3841" s="3">
        <v>454</v>
      </c>
      <c r="M3841" s="3" t="s">
        <v>650</v>
      </c>
      <c r="N3841" s="2" t="str">
        <f>Tbl_BalanceHistory[[#This Row],[ProgramCode]]&amp;": "&amp;Tbl_BalanceHistory[[#This Row],[Program Name]]</f>
        <v>454: Rehabilitation Assistance Services</v>
      </c>
      <c r="O3841" s="3" t="s">
        <v>1730</v>
      </c>
      <c r="P3841" s="1" t="str">
        <f>IF(Tbl_BalanceHistory[[#This Row],[FundCode]]="0100","GF",IF(Tbl_BalanceHistory[[#This Row],[FundCode]]="01000","GF","Hi Ed / OCR"))</f>
        <v>GF</v>
      </c>
      <c r="Q3841" s="5">
        <v>28926348</v>
      </c>
      <c r="R3841" s="5">
        <v>28923124.370000001</v>
      </c>
      <c r="S3841" s="5">
        <v>3223</v>
      </c>
      <c r="T3841" s="5">
        <v>0</v>
      </c>
      <c r="U3841" s="3"/>
      <c r="V3841" s="5">
        <v>3223</v>
      </c>
      <c r="W3841" s="5">
        <v>0</v>
      </c>
      <c r="X3841" s="5"/>
      <c r="Y3841" s="5"/>
      <c r="Z3841" s="5">
        <f>Tbl_BalanceHistory[[#This Row],[Discretionary Recommended - Pre 2022]]+Tbl_BalanceHistory[[#This Row],[Discretionary Balance Recommended: Policy]]+Tbl_BalanceHistory[[#This Row],[Discretionary Balance Recommended: Commitments]]</f>
        <v>0</v>
      </c>
      <c r="AA3841" s="5">
        <f>Tbl_BalanceHistory[[#This Row],[Discretionary Balance]]-Tbl_BalanceHistory[[#This Row],[Discretionary Reappropriation]]</f>
        <v>3223</v>
      </c>
      <c r="AB3841" s="2"/>
      <c r="AC3841" s="2"/>
      <c r="AD3841" s="2"/>
      <c r="AE3841" s="2"/>
    </row>
    <row r="3842" spans="1:31" ht="45" x14ac:dyDescent="0.25">
      <c r="A3842" s="2" t="s">
        <v>2025</v>
      </c>
      <c r="B3842" s="3">
        <v>9</v>
      </c>
      <c r="C3842" s="3">
        <v>262</v>
      </c>
      <c r="D3842" s="3" t="s">
        <v>648</v>
      </c>
      <c r="E3842" s="3" t="str">
        <f>_xlfn.XLOOKUP(Tbl_BalanceHistory[[#This Row],[RespAgy]],Tbl_Agencies[Agy Code],Tbl_Agencies[Agy Sort])</f>
        <v>143000</v>
      </c>
      <c r="F3842" s="2" t="str">
        <f>Tbl_BalanceHistory[[#This Row],[RespAgy]]&amp;": "&amp;Tbl_BalanceHistory[[#This Row],[RespAgency]]</f>
        <v>262: Department for Aging and Rehabilitative Services</v>
      </c>
      <c r="G3842" s="3">
        <v>262</v>
      </c>
      <c r="H3842" s="3" t="s">
        <v>648</v>
      </c>
      <c r="I3842" s="3" t="str">
        <f>_xlfn.XLOOKUP(Tbl_BalanceHistory[[#This Row],[AgyCode]],Tbl_Agencies[Agy Code],Tbl_Agencies[Agy Sort])</f>
        <v>143000</v>
      </c>
      <c r="J3842" s="2" t="str">
        <f>Tbl_BalanceHistory[[#This Row],[AgyCode]]&amp;": "&amp;Tbl_BalanceHistory[[#This Row],[Agency Name]]</f>
        <v>262: Department for Aging and Rehabilitative Services</v>
      </c>
      <c r="K3842" s="1">
        <v>2015</v>
      </c>
      <c r="L3842" s="3">
        <v>454</v>
      </c>
      <c r="M3842" s="3" t="s">
        <v>650</v>
      </c>
      <c r="N3842" s="2" t="str">
        <f>Tbl_BalanceHistory[[#This Row],[ProgramCode]]&amp;": "&amp;Tbl_BalanceHistory[[#This Row],[Program Name]]</f>
        <v>454: Rehabilitation Assistance Services</v>
      </c>
      <c r="O3842" s="3" t="s">
        <v>1730</v>
      </c>
      <c r="P3842" s="1" t="str">
        <f>IF(Tbl_BalanceHistory[[#This Row],[FundCode]]="0100","GF",IF(Tbl_BalanceHistory[[#This Row],[FundCode]]="01000","GF","Hi Ed / OCR"))</f>
        <v>GF</v>
      </c>
      <c r="Q3842" s="5">
        <v>28277451</v>
      </c>
      <c r="R3842" s="5">
        <v>28276840</v>
      </c>
      <c r="S3842" s="5">
        <v>610</v>
      </c>
      <c r="T3842" s="5">
        <v>0</v>
      </c>
      <c r="U3842" s="3"/>
      <c r="V3842" s="5">
        <v>610</v>
      </c>
      <c r="W3842" s="5">
        <v>0</v>
      </c>
      <c r="X3842" s="5"/>
      <c r="Y3842" s="5"/>
      <c r="Z3842" s="5">
        <f>Tbl_BalanceHistory[[#This Row],[Discretionary Recommended - Pre 2022]]+Tbl_BalanceHistory[[#This Row],[Discretionary Balance Recommended: Policy]]+Tbl_BalanceHistory[[#This Row],[Discretionary Balance Recommended: Commitments]]</f>
        <v>0</v>
      </c>
      <c r="AA3842" s="5">
        <f>Tbl_BalanceHistory[[#This Row],[Discretionary Balance]]-Tbl_BalanceHistory[[#This Row],[Discretionary Reappropriation]]</f>
        <v>610</v>
      </c>
      <c r="AB3842" s="2"/>
      <c r="AC3842" s="2"/>
      <c r="AD3842" s="2"/>
      <c r="AE3842" s="2"/>
    </row>
    <row r="3843" spans="1:31" ht="45" x14ac:dyDescent="0.25">
      <c r="A3843" s="2" t="s">
        <v>2025</v>
      </c>
      <c r="B3843" s="3">
        <v>9</v>
      </c>
      <c r="C3843" s="3">
        <v>262</v>
      </c>
      <c r="D3843" s="3" t="s">
        <v>648</v>
      </c>
      <c r="E3843" s="3" t="str">
        <f>_xlfn.XLOOKUP(Tbl_BalanceHistory[[#This Row],[RespAgy]],Tbl_Agencies[Agy Code],Tbl_Agencies[Agy Sort])</f>
        <v>143000</v>
      </c>
      <c r="F3843" s="2" t="str">
        <f>Tbl_BalanceHistory[[#This Row],[RespAgy]]&amp;": "&amp;Tbl_BalanceHistory[[#This Row],[RespAgency]]</f>
        <v>262: Department for Aging and Rehabilitative Services</v>
      </c>
      <c r="G3843" s="3">
        <v>262</v>
      </c>
      <c r="H3843" s="3" t="s">
        <v>648</v>
      </c>
      <c r="I3843" s="3" t="str">
        <f>_xlfn.XLOOKUP(Tbl_BalanceHistory[[#This Row],[AgyCode]],Tbl_Agencies[Agy Code],Tbl_Agencies[Agy Sort])</f>
        <v>143000</v>
      </c>
      <c r="J3843" s="2" t="str">
        <f>Tbl_BalanceHistory[[#This Row],[AgyCode]]&amp;": "&amp;Tbl_BalanceHistory[[#This Row],[Agency Name]]</f>
        <v>262: Department for Aging and Rehabilitative Services</v>
      </c>
      <c r="K3843" s="1">
        <v>2016</v>
      </c>
      <c r="L3843" s="3">
        <v>454</v>
      </c>
      <c r="M3843" s="3" t="s">
        <v>650</v>
      </c>
      <c r="N3843" s="2" t="str">
        <f>Tbl_BalanceHistory[[#This Row],[ProgramCode]]&amp;": "&amp;Tbl_BalanceHistory[[#This Row],[Program Name]]</f>
        <v>454: Rehabilitation Assistance Services</v>
      </c>
      <c r="O3843" s="3" t="s">
        <v>1730</v>
      </c>
      <c r="P3843" s="1" t="str">
        <f>IF(Tbl_BalanceHistory[[#This Row],[FundCode]]="0100","GF",IF(Tbl_BalanceHistory[[#This Row],[FundCode]]="01000","GF","Hi Ed / OCR"))</f>
        <v>GF</v>
      </c>
      <c r="Q3843" s="5">
        <v>31755452</v>
      </c>
      <c r="R3843" s="5">
        <v>31750437.66</v>
      </c>
      <c r="S3843" s="5">
        <v>5014</v>
      </c>
      <c r="T3843" s="5">
        <v>0</v>
      </c>
      <c r="U3843" s="3"/>
      <c r="V3843" s="5">
        <v>5014</v>
      </c>
      <c r="W3843" s="5">
        <v>0</v>
      </c>
      <c r="X3843" s="5"/>
      <c r="Y3843" s="5"/>
      <c r="Z3843" s="5">
        <f>Tbl_BalanceHistory[[#This Row],[Discretionary Recommended - Pre 2022]]+Tbl_BalanceHistory[[#This Row],[Discretionary Balance Recommended: Policy]]+Tbl_BalanceHistory[[#This Row],[Discretionary Balance Recommended: Commitments]]</f>
        <v>0</v>
      </c>
      <c r="AA3843" s="5">
        <f>Tbl_BalanceHistory[[#This Row],[Discretionary Balance]]-Tbl_BalanceHistory[[#This Row],[Discretionary Reappropriation]]</f>
        <v>5014</v>
      </c>
      <c r="AB3843" s="2"/>
      <c r="AC3843" s="2"/>
      <c r="AD3843" s="2"/>
      <c r="AE3843" s="2"/>
    </row>
    <row r="3844" spans="1:31" ht="45" x14ac:dyDescent="0.25">
      <c r="A3844" s="2" t="s">
        <v>2025</v>
      </c>
      <c r="B3844" s="3">
        <v>9</v>
      </c>
      <c r="C3844" s="3">
        <v>262</v>
      </c>
      <c r="D3844" s="3" t="s">
        <v>648</v>
      </c>
      <c r="E3844" s="3" t="str">
        <f>_xlfn.XLOOKUP(Tbl_BalanceHistory[[#This Row],[RespAgy]],Tbl_Agencies[Agy Code],Tbl_Agencies[Agy Sort])</f>
        <v>143000</v>
      </c>
      <c r="F3844" s="2" t="str">
        <f>Tbl_BalanceHistory[[#This Row],[RespAgy]]&amp;": "&amp;Tbl_BalanceHistory[[#This Row],[RespAgency]]</f>
        <v>262: Department for Aging and Rehabilitative Services</v>
      </c>
      <c r="G3844" s="3">
        <v>262</v>
      </c>
      <c r="H3844" s="3" t="s">
        <v>648</v>
      </c>
      <c r="I3844" s="3" t="str">
        <f>_xlfn.XLOOKUP(Tbl_BalanceHistory[[#This Row],[AgyCode]],Tbl_Agencies[Agy Code],Tbl_Agencies[Agy Sort])</f>
        <v>143000</v>
      </c>
      <c r="J3844" s="2" t="str">
        <f>Tbl_BalanceHistory[[#This Row],[AgyCode]]&amp;": "&amp;Tbl_BalanceHistory[[#This Row],[Agency Name]]</f>
        <v>262: Department for Aging and Rehabilitative Services</v>
      </c>
      <c r="K3844" s="1">
        <v>2017</v>
      </c>
      <c r="L3844" s="3">
        <v>454</v>
      </c>
      <c r="M3844" s="3" t="s">
        <v>650</v>
      </c>
      <c r="N3844" s="2" t="str">
        <f>Tbl_BalanceHistory[[#This Row],[ProgramCode]]&amp;": "&amp;Tbl_BalanceHistory[[#This Row],[Program Name]]</f>
        <v>454: Rehabilitation Assistance Services</v>
      </c>
      <c r="O3844" s="3" t="s">
        <v>886</v>
      </c>
      <c r="P3844" s="1" t="str">
        <f>IF(Tbl_BalanceHistory[[#This Row],[FundCode]]="0100","GF",IF(Tbl_BalanceHistory[[#This Row],[FundCode]]="01000","GF","Hi Ed / OCR"))</f>
        <v>GF</v>
      </c>
      <c r="Q3844" s="5">
        <v>32779268</v>
      </c>
      <c r="R3844" s="5">
        <v>32779268</v>
      </c>
      <c r="S3844" s="5">
        <v>0</v>
      </c>
      <c r="T3844" s="5">
        <v>0</v>
      </c>
      <c r="U3844" s="3"/>
      <c r="V3844" s="5">
        <v>0</v>
      </c>
      <c r="W3844" s="5">
        <v>0</v>
      </c>
      <c r="X3844" s="5"/>
      <c r="Y3844" s="5"/>
      <c r="Z3844" s="5">
        <f>Tbl_BalanceHistory[[#This Row],[Discretionary Recommended - Pre 2022]]+Tbl_BalanceHistory[[#This Row],[Discretionary Balance Recommended: Policy]]+Tbl_BalanceHistory[[#This Row],[Discretionary Balance Recommended: Commitments]]</f>
        <v>0</v>
      </c>
      <c r="AA3844" s="5">
        <f>Tbl_BalanceHistory[[#This Row],[Discretionary Balance]]-Tbl_BalanceHistory[[#This Row],[Discretionary Reappropriation]]</f>
        <v>0</v>
      </c>
      <c r="AB3844" s="2"/>
      <c r="AC3844" s="2"/>
      <c r="AD3844" s="2"/>
      <c r="AE3844" s="2"/>
    </row>
    <row r="3845" spans="1:31" ht="45" x14ac:dyDescent="0.25">
      <c r="A3845" s="2" t="s">
        <v>2025</v>
      </c>
      <c r="B3845" s="3">
        <v>9</v>
      </c>
      <c r="C3845" s="3">
        <v>262</v>
      </c>
      <c r="D3845" s="3" t="s">
        <v>648</v>
      </c>
      <c r="E3845" s="3" t="str">
        <f>_xlfn.XLOOKUP(Tbl_BalanceHistory[[#This Row],[RespAgy]],Tbl_Agencies[Agy Code],Tbl_Agencies[Agy Sort])</f>
        <v>143000</v>
      </c>
      <c r="F3845" s="2" t="str">
        <f>Tbl_BalanceHistory[[#This Row],[RespAgy]]&amp;": "&amp;Tbl_BalanceHistory[[#This Row],[RespAgency]]</f>
        <v>262: Department for Aging and Rehabilitative Services</v>
      </c>
      <c r="G3845" s="3">
        <v>262</v>
      </c>
      <c r="H3845" s="3" t="s">
        <v>648</v>
      </c>
      <c r="I3845" s="3" t="str">
        <f>_xlfn.XLOOKUP(Tbl_BalanceHistory[[#This Row],[AgyCode]],Tbl_Agencies[Agy Code],Tbl_Agencies[Agy Sort])</f>
        <v>143000</v>
      </c>
      <c r="J3845" s="2" t="str">
        <f>Tbl_BalanceHistory[[#This Row],[AgyCode]]&amp;": "&amp;Tbl_BalanceHistory[[#This Row],[Agency Name]]</f>
        <v>262: Department for Aging and Rehabilitative Services</v>
      </c>
      <c r="K3845" s="1">
        <v>2018</v>
      </c>
      <c r="L3845" s="3">
        <v>454</v>
      </c>
      <c r="M3845" s="3" t="s">
        <v>650</v>
      </c>
      <c r="N3845" s="2" t="str">
        <f>Tbl_BalanceHistory[[#This Row],[ProgramCode]]&amp;": "&amp;Tbl_BalanceHistory[[#This Row],[Program Name]]</f>
        <v>454: Rehabilitation Assistance Services</v>
      </c>
      <c r="O3845" s="3" t="s">
        <v>886</v>
      </c>
      <c r="P3845" s="1" t="str">
        <f>IF(Tbl_BalanceHistory[[#This Row],[FundCode]]="0100","GF",IF(Tbl_BalanceHistory[[#This Row],[FundCode]]="01000","GF","Hi Ed / OCR"))</f>
        <v>GF</v>
      </c>
      <c r="Q3845" s="5">
        <v>32647590</v>
      </c>
      <c r="R3845" s="5">
        <v>32647590</v>
      </c>
      <c r="S3845" s="5">
        <v>0</v>
      </c>
      <c r="T3845" s="5">
        <v>0</v>
      </c>
      <c r="U3845" s="3"/>
      <c r="V3845" s="5">
        <v>0</v>
      </c>
      <c r="W3845" s="5">
        <v>0</v>
      </c>
      <c r="X3845" s="5"/>
      <c r="Y3845" s="5"/>
      <c r="Z3845" s="5">
        <f>Tbl_BalanceHistory[[#This Row],[Discretionary Recommended - Pre 2022]]+Tbl_BalanceHistory[[#This Row],[Discretionary Balance Recommended: Policy]]+Tbl_BalanceHistory[[#This Row],[Discretionary Balance Recommended: Commitments]]</f>
        <v>0</v>
      </c>
      <c r="AA3845" s="5">
        <f>Tbl_BalanceHistory[[#This Row],[Discretionary Balance]]-Tbl_BalanceHistory[[#This Row],[Discretionary Reappropriation]]</f>
        <v>0</v>
      </c>
      <c r="AB3845" s="2"/>
      <c r="AC3845" s="2"/>
      <c r="AD3845" s="2"/>
      <c r="AE3845" s="2"/>
    </row>
    <row r="3846" spans="1:31" ht="45" x14ac:dyDescent="0.25">
      <c r="A3846" s="2" t="s">
        <v>2025</v>
      </c>
      <c r="B3846" s="3">
        <v>9</v>
      </c>
      <c r="C3846" s="3">
        <v>262</v>
      </c>
      <c r="D3846" s="3" t="s">
        <v>648</v>
      </c>
      <c r="E3846" s="3" t="str">
        <f>_xlfn.XLOOKUP(Tbl_BalanceHistory[[#This Row],[RespAgy]],Tbl_Agencies[Agy Code],Tbl_Agencies[Agy Sort])</f>
        <v>143000</v>
      </c>
      <c r="F3846" s="2" t="str">
        <f>Tbl_BalanceHistory[[#This Row],[RespAgy]]&amp;": "&amp;Tbl_BalanceHistory[[#This Row],[RespAgency]]</f>
        <v>262: Department for Aging and Rehabilitative Services</v>
      </c>
      <c r="G3846" s="3">
        <v>262</v>
      </c>
      <c r="H3846" s="3" t="s">
        <v>648</v>
      </c>
      <c r="I3846" s="3" t="str">
        <f>_xlfn.XLOOKUP(Tbl_BalanceHistory[[#This Row],[AgyCode]],Tbl_Agencies[Agy Code],Tbl_Agencies[Agy Sort])</f>
        <v>143000</v>
      </c>
      <c r="J3846" s="2" t="str">
        <f>Tbl_BalanceHistory[[#This Row],[AgyCode]]&amp;": "&amp;Tbl_BalanceHistory[[#This Row],[Agency Name]]</f>
        <v>262: Department for Aging and Rehabilitative Services</v>
      </c>
      <c r="K3846" s="1">
        <v>2019</v>
      </c>
      <c r="L3846" s="3">
        <v>454</v>
      </c>
      <c r="M3846" s="3" t="s">
        <v>650</v>
      </c>
      <c r="N3846" s="2" t="str">
        <f>Tbl_BalanceHistory[[#This Row],[ProgramCode]]&amp;": "&amp;Tbl_BalanceHistory[[#This Row],[Program Name]]</f>
        <v>454: Rehabilitation Assistance Services</v>
      </c>
      <c r="O3846" s="3" t="s">
        <v>886</v>
      </c>
      <c r="P3846" s="1" t="str">
        <f>IF(Tbl_BalanceHistory[[#This Row],[FundCode]]="0100","GF",IF(Tbl_BalanceHistory[[#This Row],[FundCode]]="01000","GF","Hi Ed / OCR"))</f>
        <v>GF</v>
      </c>
      <c r="Q3846" s="5">
        <v>32625687</v>
      </c>
      <c r="R3846" s="5">
        <v>32625687</v>
      </c>
      <c r="S3846" s="5">
        <v>0</v>
      </c>
      <c r="T3846" s="5">
        <v>0</v>
      </c>
      <c r="U3846" s="3"/>
      <c r="V3846" s="5">
        <v>0</v>
      </c>
      <c r="W3846" s="5">
        <v>0</v>
      </c>
      <c r="X3846" s="5"/>
      <c r="Y3846" s="5"/>
      <c r="Z3846" s="5">
        <f>Tbl_BalanceHistory[[#This Row],[Discretionary Recommended - Pre 2022]]+Tbl_BalanceHistory[[#This Row],[Discretionary Balance Recommended: Policy]]+Tbl_BalanceHistory[[#This Row],[Discretionary Balance Recommended: Commitments]]</f>
        <v>0</v>
      </c>
      <c r="AA3846" s="5">
        <f>Tbl_BalanceHistory[[#This Row],[Discretionary Balance]]-Tbl_BalanceHistory[[#This Row],[Discretionary Reappropriation]]</f>
        <v>0</v>
      </c>
      <c r="AB3846" s="2"/>
      <c r="AC3846" s="2"/>
      <c r="AD3846" s="2"/>
      <c r="AE3846" s="2"/>
    </row>
    <row r="3847" spans="1:31" ht="45" x14ac:dyDescent="0.25">
      <c r="A3847" s="2" t="s">
        <v>577</v>
      </c>
      <c r="B3847" s="3">
        <v>9</v>
      </c>
      <c r="C3847" s="3">
        <v>262</v>
      </c>
      <c r="D3847" s="3" t="s">
        <v>648</v>
      </c>
      <c r="E3847" s="3" t="str">
        <f>_xlfn.XLOOKUP(Tbl_BalanceHistory[[#This Row],[RespAgy]],Tbl_Agencies[Agy Code],Tbl_Agencies[Agy Sort])</f>
        <v>143000</v>
      </c>
      <c r="F3847" s="2" t="str">
        <f>Tbl_BalanceHistory[[#This Row],[RespAgy]]&amp;": "&amp;Tbl_BalanceHistory[[#This Row],[RespAgency]]</f>
        <v>262: Department for Aging and Rehabilitative Services</v>
      </c>
      <c r="G3847" s="3">
        <v>262</v>
      </c>
      <c r="H3847" s="3" t="s">
        <v>648</v>
      </c>
      <c r="I3847" s="3" t="str">
        <f>_xlfn.XLOOKUP(Tbl_BalanceHistory[[#This Row],[AgyCode]],Tbl_Agencies[Agy Code],Tbl_Agencies[Agy Sort])</f>
        <v>143000</v>
      </c>
      <c r="J3847" s="2" t="str">
        <f>Tbl_BalanceHistory[[#This Row],[AgyCode]]&amp;": "&amp;Tbl_BalanceHistory[[#This Row],[Agency Name]]</f>
        <v>262: Department for Aging and Rehabilitative Services</v>
      </c>
      <c r="K3847" s="1">
        <v>2020</v>
      </c>
      <c r="L3847" s="3">
        <v>454</v>
      </c>
      <c r="M3847" s="3" t="s">
        <v>650</v>
      </c>
      <c r="N3847" s="2" t="str">
        <f>Tbl_BalanceHistory[[#This Row],[ProgramCode]]&amp;": "&amp;Tbl_BalanceHistory[[#This Row],[Program Name]]</f>
        <v>454: Rehabilitation Assistance Services</v>
      </c>
      <c r="O3847" s="3" t="s">
        <v>886</v>
      </c>
      <c r="P3847" s="1" t="str">
        <f>IF(Tbl_BalanceHistory[[#This Row],[FundCode]]="0100","GF",IF(Tbl_BalanceHistory[[#This Row],[FundCode]]="01000","GF","Hi Ed / OCR"))</f>
        <v>GF</v>
      </c>
      <c r="Q3847" s="5">
        <v>33145406.010000002</v>
      </c>
      <c r="R3847" s="5">
        <v>32535406.010000002</v>
      </c>
      <c r="S3847" s="5">
        <v>610000</v>
      </c>
      <c r="T3847" s="5">
        <v>0</v>
      </c>
      <c r="U3847" s="3"/>
      <c r="V3847" s="5">
        <v>610000</v>
      </c>
      <c r="W3847" s="5">
        <v>0</v>
      </c>
      <c r="X3847" s="5"/>
      <c r="Y3847" s="5"/>
      <c r="Z3847" s="5">
        <f>Tbl_BalanceHistory[[#This Row],[Discretionary Recommended - Pre 2022]]+Tbl_BalanceHistory[[#This Row],[Discretionary Balance Recommended: Policy]]+Tbl_BalanceHistory[[#This Row],[Discretionary Balance Recommended: Commitments]]</f>
        <v>0</v>
      </c>
      <c r="AA3847" s="5">
        <f>Tbl_BalanceHistory[[#This Row],[Discretionary Balance]]-Tbl_BalanceHistory[[#This Row],[Discretionary Reappropriation]]</f>
        <v>610000</v>
      </c>
      <c r="AB3847" s="2"/>
      <c r="AC3847" s="2"/>
      <c r="AD3847" s="2"/>
      <c r="AE3847" s="2"/>
    </row>
    <row r="3848" spans="1:31" ht="45" x14ac:dyDescent="0.25">
      <c r="A3848" s="2" t="s">
        <v>577</v>
      </c>
      <c r="B3848" s="3">
        <v>9</v>
      </c>
      <c r="C3848" s="3">
        <v>262</v>
      </c>
      <c r="D3848" s="3" t="s">
        <v>648</v>
      </c>
      <c r="E3848" s="3" t="str">
        <f>_xlfn.XLOOKUP(Tbl_BalanceHistory[[#This Row],[RespAgy]],Tbl_Agencies[Agy Code],Tbl_Agencies[Agy Sort])</f>
        <v>143000</v>
      </c>
      <c r="F3848" s="2" t="str">
        <f>Tbl_BalanceHistory[[#This Row],[RespAgy]]&amp;": "&amp;Tbl_BalanceHistory[[#This Row],[RespAgency]]</f>
        <v>262: Department for Aging and Rehabilitative Services</v>
      </c>
      <c r="G3848" s="3">
        <v>262</v>
      </c>
      <c r="H3848" s="3" t="s">
        <v>648</v>
      </c>
      <c r="I3848" s="3" t="str">
        <f>_xlfn.XLOOKUP(Tbl_BalanceHistory[[#This Row],[AgyCode]],Tbl_Agencies[Agy Code],Tbl_Agencies[Agy Sort])</f>
        <v>143000</v>
      </c>
      <c r="J3848" s="2" t="str">
        <f>Tbl_BalanceHistory[[#This Row],[AgyCode]]&amp;": "&amp;Tbl_BalanceHistory[[#This Row],[Agency Name]]</f>
        <v>262: Department for Aging and Rehabilitative Services</v>
      </c>
      <c r="K3848" s="1">
        <v>2021</v>
      </c>
      <c r="L3848" s="3">
        <v>454</v>
      </c>
      <c r="M3848" s="3" t="s">
        <v>650</v>
      </c>
      <c r="N3848" s="2" t="str">
        <f>Tbl_BalanceHistory[[#This Row],[ProgramCode]]&amp;": "&amp;Tbl_BalanceHistory[[#This Row],[Program Name]]</f>
        <v>454: Rehabilitation Assistance Services</v>
      </c>
      <c r="O3848" s="3" t="s">
        <v>886</v>
      </c>
      <c r="P3848" s="1" t="str">
        <f>IF(Tbl_BalanceHistory[[#This Row],[FundCode]]="0100","GF",IF(Tbl_BalanceHistory[[#This Row],[FundCode]]="01000","GF","Hi Ed / OCR"))</f>
        <v>GF</v>
      </c>
      <c r="Q3848" s="5">
        <v>33098265</v>
      </c>
      <c r="R3848" s="5">
        <v>33098265</v>
      </c>
      <c r="S3848" s="5">
        <v>0</v>
      </c>
      <c r="T3848" s="5">
        <v>0</v>
      </c>
      <c r="U3848" s="3"/>
      <c r="V3848" s="5">
        <v>0</v>
      </c>
      <c r="W3848" s="5">
        <v>0</v>
      </c>
      <c r="X3848" s="5"/>
      <c r="Y3848" s="5"/>
      <c r="Z3848" s="5">
        <f>Tbl_BalanceHistory[[#This Row],[Discretionary Recommended - Pre 2022]]+Tbl_BalanceHistory[[#This Row],[Discretionary Balance Recommended: Policy]]+Tbl_BalanceHistory[[#This Row],[Discretionary Balance Recommended: Commitments]]</f>
        <v>0</v>
      </c>
      <c r="AA3848" s="5">
        <f>Tbl_BalanceHistory[[#This Row],[Discretionary Balance]]-Tbl_BalanceHistory[[#This Row],[Discretionary Reappropriation]]</f>
        <v>0</v>
      </c>
      <c r="AB3848" s="2"/>
      <c r="AC3848" s="2"/>
      <c r="AD3848" s="2"/>
      <c r="AE3848" s="2"/>
    </row>
    <row r="3849" spans="1:31" ht="45" x14ac:dyDescent="0.25">
      <c r="A3849" s="2" t="s">
        <v>577</v>
      </c>
      <c r="B3849" s="3">
        <v>9</v>
      </c>
      <c r="C3849" s="3">
        <v>262</v>
      </c>
      <c r="D3849" s="3" t="s">
        <v>648</v>
      </c>
      <c r="E3849" s="3" t="str">
        <f>_xlfn.XLOOKUP(Tbl_BalanceHistory[[#This Row],[RespAgy]],Tbl_Agencies[Agy Code],Tbl_Agencies[Agy Sort])</f>
        <v>143000</v>
      </c>
      <c r="F3849" s="2" t="str">
        <f>Tbl_BalanceHistory[[#This Row],[RespAgy]]&amp;": "&amp;Tbl_BalanceHistory[[#This Row],[RespAgency]]</f>
        <v>262: Department for Aging and Rehabilitative Services</v>
      </c>
      <c r="G3849" s="3">
        <v>262</v>
      </c>
      <c r="H3849" s="3" t="s">
        <v>648</v>
      </c>
      <c r="I3849" s="3" t="str">
        <f>_xlfn.XLOOKUP(Tbl_BalanceHistory[[#This Row],[AgyCode]],Tbl_Agencies[Agy Code],Tbl_Agencies[Agy Sort])</f>
        <v>143000</v>
      </c>
      <c r="J3849" s="2" t="str">
        <f>Tbl_BalanceHistory[[#This Row],[AgyCode]]&amp;": "&amp;Tbl_BalanceHistory[[#This Row],[Agency Name]]</f>
        <v>262: Department for Aging and Rehabilitative Services</v>
      </c>
      <c r="K3849" s="1">
        <v>2022</v>
      </c>
      <c r="L3849" s="3">
        <v>454</v>
      </c>
      <c r="M3849" s="3" t="s">
        <v>650</v>
      </c>
      <c r="N3849" s="2" t="str">
        <f>Tbl_BalanceHistory[[#This Row],[ProgramCode]]&amp;": "&amp;Tbl_BalanceHistory[[#This Row],[Program Name]]</f>
        <v>454: Rehabilitation Assistance Services</v>
      </c>
      <c r="O3849" s="3" t="s">
        <v>886</v>
      </c>
      <c r="P3849" s="1" t="str">
        <f>IF(Tbl_BalanceHistory[[#This Row],[FundCode]]="0100","GF",IF(Tbl_BalanceHistory[[#This Row],[FundCode]]="01000","GF","Hi Ed / OCR"))</f>
        <v>GF</v>
      </c>
      <c r="Q3849" s="5">
        <v>35044169</v>
      </c>
      <c r="R3849" s="5">
        <v>35044168.109999999</v>
      </c>
      <c r="S3849" s="5">
        <v>0.89</v>
      </c>
      <c r="T3849" s="5">
        <v>0</v>
      </c>
      <c r="U3849" s="3"/>
      <c r="V3849" s="5">
        <v>0.89</v>
      </c>
      <c r="W3849" s="5"/>
      <c r="X3849" s="5">
        <v>0</v>
      </c>
      <c r="Y3849" s="5">
        <v>0</v>
      </c>
      <c r="Z3849" s="5">
        <f>Tbl_BalanceHistory[[#This Row],[Discretionary Recommended - Pre 2022]]+Tbl_BalanceHistory[[#This Row],[Discretionary Balance Recommended: Policy]]+Tbl_BalanceHistory[[#This Row],[Discretionary Balance Recommended: Commitments]]</f>
        <v>0</v>
      </c>
      <c r="AA3849" s="5">
        <f>Tbl_BalanceHistory[[#This Row],[Discretionary Balance]]-Tbl_BalanceHistory[[#This Row],[Discretionary Reappropriation]]</f>
        <v>0.89</v>
      </c>
      <c r="AB3849" s="2"/>
      <c r="AC3849" s="2"/>
      <c r="AD3849" s="2"/>
      <c r="AE3849" s="2"/>
    </row>
    <row r="3850" spans="1:31" ht="45" x14ac:dyDescent="0.25">
      <c r="A3850" s="2" t="s">
        <v>577</v>
      </c>
      <c r="B3850" s="3">
        <v>9</v>
      </c>
      <c r="C3850" s="3">
        <v>262</v>
      </c>
      <c r="D3850" s="3" t="s">
        <v>648</v>
      </c>
      <c r="E3850" s="3" t="str">
        <f>_xlfn.XLOOKUP(Tbl_BalanceHistory[[#This Row],[RespAgy]],Tbl_Agencies[Agy Code],Tbl_Agencies[Agy Sort])</f>
        <v>143000</v>
      </c>
      <c r="F3850" s="2" t="str">
        <f>Tbl_BalanceHistory[[#This Row],[RespAgy]]&amp;": "&amp;Tbl_BalanceHistory[[#This Row],[RespAgency]]</f>
        <v>262: Department for Aging and Rehabilitative Services</v>
      </c>
      <c r="G3850" s="3">
        <v>262</v>
      </c>
      <c r="H3850" s="3" t="s">
        <v>648</v>
      </c>
      <c r="I3850" s="3" t="str">
        <f>_xlfn.XLOOKUP(Tbl_BalanceHistory[[#This Row],[AgyCode]],Tbl_Agencies[Agy Code],Tbl_Agencies[Agy Sort])</f>
        <v>143000</v>
      </c>
      <c r="J3850" s="2" t="str">
        <f>Tbl_BalanceHistory[[#This Row],[AgyCode]]&amp;": "&amp;Tbl_BalanceHistory[[#This Row],[Agency Name]]</f>
        <v>262: Department for Aging and Rehabilitative Services</v>
      </c>
      <c r="K3850" s="1">
        <v>2023</v>
      </c>
      <c r="L3850" s="3">
        <v>454</v>
      </c>
      <c r="M3850" s="3" t="s">
        <v>650</v>
      </c>
      <c r="N3850" s="2" t="str">
        <f>Tbl_BalanceHistory[[#This Row],[ProgramCode]]&amp;": "&amp;Tbl_BalanceHistory[[#This Row],[Program Name]]</f>
        <v>454: Rehabilitation Assistance Services</v>
      </c>
      <c r="O3850" s="3" t="s">
        <v>886</v>
      </c>
      <c r="P3850" s="1" t="str">
        <f>IF(Tbl_BalanceHistory[[#This Row],[FundCode]]="0100","GF",IF(Tbl_BalanceHistory[[#This Row],[FundCode]]="01000","GF","Hi Ed / OCR"))</f>
        <v>GF</v>
      </c>
      <c r="Q3850" s="5">
        <v>36762761</v>
      </c>
      <c r="R3850" s="5">
        <v>36762761</v>
      </c>
      <c r="S3850" s="5">
        <v>0</v>
      </c>
      <c r="T3850" s="5">
        <v>0</v>
      </c>
      <c r="U3850" s="3"/>
      <c r="V3850" s="5">
        <v>0</v>
      </c>
      <c r="W3850" s="5">
        <v>0</v>
      </c>
      <c r="X3850" s="5">
        <v>0</v>
      </c>
      <c r="Y3850" s="5">
        <v>0</v>
      </c>
      <c r="Z3850" s="5">
        <v>0</v>
      </c>
      <c r="AA3850" s="5">
        <v>0</v>
      </c>
      <c r="AB3850" s="2"/>
      <c r="AC3850" s="2"/>
      <c r="AD3850" s="2"/>
      <c r="AE3850" s="2"/>
    </row>
    <row r="3851" spans="1:31" ht="45" x14ac:dyDescent="0.25">
      <c r="A3851" s="2" t="s">
        <v>577</v>
      </c>
      <c r="B3851" s="3">
        <v>9</v>
      </c>
      <c r="C3851" s="3">
        <v>262</v>
      </c>
      <c r="D3851" s="3" t="s">
        <v>648</v>
      </c>
      <c r="E3851" s="3" t="str">
        <f>_xlfn.XLOOKUP(Tbl_BalanceHistory[[#This Row],[RespAgy]],Tbl_Agencies[Agy Code],Tbl_Agencies[Agy Sort])</f>
        <v>143000</v>
      </c>
      <c r="F3851" s="2" t="str">
        <f>Tbl_BalanceHistory[[#This Row],[RespAgy]]&amp;": "&amp;Tbl_BalanceHistory[[#This Row],[RespAgency]]</f>
        <v>262: Department for Aging and Rehabilitative Services</v>
      </c>
      <c r="G3851" s="3">
        <v>262</v>
      </c>
      <c r="H3851" s="3" t="s">
        <v>648</v>
      </c>
      <c r="I3851" s="3" t="str">
        <f>_xlfn.XLOOKUP(Tbl_BalanceHistory[[#This Row],[AgyCode]],Tbl_Agencies[Agy Code],Tbl_Agencies[Agy Sort])</f>
        <v>143000</v>
      </c>
      <c r="J3851" s="2" t="str">
        <f>Tbl_BalanceHistory[[#This Row],[AgyCode]]&amp;": "&amp;Tbl_BalanceHistory[[#This Row],[Agency Name]]</f>
        <v>262: Department for Aging and Rehabilitative Services</v>
      </c>
      <c r="K3851" s="1">
        <v>2024</v>
      </c>
      <c r="L3851" s="3">
        <v>454</v>
      </c>
      <c r="M3851" s="3" t="s">
        <v>650</v>
      </c>
      <c r="N3851" s="2" t="str">
        <f>Tbl_BalanceHistory[[#This Row],[ProgramCode]]&amp;": "&amp;Tbl_BalanceHistory[[#This Row],[Program Name]]</f>
        <v>454: Rehabilitation Assistance Services</v>
      </c>
      <c r="O3851" s="3" t="s">
        <v>886</v>
      </c>
      <c r="P3851" s="1" t="str">
        <f>IF(Tbl_BalanceHistory[[#This Row],[FundCode]]="0100","GF",IF(Tbl_BalanceHistory[[#This Row],[FundCode]]="01000","GF","Hi Ed / OCR"))</f>
        <v>GF</v>
      </c>
      <c r="Q3851" s="5">
        <v>37355159</v>
      </c>
      <c r="R3851" s="5">
        <v>37355159</v>
      </c>
      <c r="S3851" s="5">
        <v>0</v>
      </c>
      <c r="T3851" s="5">
        <v>0</v>
      </c>
      <c r="U3851" s="3"/>
      <c r="V3851" s="5">
        <v>0</v>
      </c>
      <c r="W3851" s="5">
        <v>0</v>
      </c>
      <c r="X3851" s="5">
        <v>0</v>
      </c>
      <c r="Y3851" s="5">
        <v>0</v>
      </c>
      <c r="Z3851" s="5">
        <v>0</v>
      </c>
      <c r="AA3851" s="5">
        <v>0</v>
      </c>
      <c r="AB3851" s="2"/>
      <c r="AC3851" s="2"/>
      <c r="AD3851" s="2"/>
      <c r="AE3851" s="2"/>
    </row>
    <row r="3852" spans="1:31" ht="45" x14ac:dyDescent="0.25">
      <c r="A3852" s="2" t="s">
        <v>2025</v>
      </c>
      <c r="B3852" s="3">
        <v>9</v>
      </c>
      <c r="C3852" s="3">
        <v>262</v>
      </c>
      <c r="D3852" s="3" t="s">
        <v>648</v>
      </c>
      <c r="E3852" s="3" t="str">
        <f>_xlfn.XLOOKUP(Tbl_BalanceHistory[[#This Row],[RespAgy]],Tbl_Agencies[Agy Code],Tbl_Agencies[Agy Sort])</f>
        <v>143000</v>
      </c>
      <c r="F3852" s="2" t="str">
        <f>Tbl_BalanceHistory[[#This Row],[RespAgy]]&amp;": "&amp;Tbl_BalanceHistory[[#This Row],[RespAgency]]</f>
        <v>262: Department for Aging and Rehabilitative Services</v>
      </c>
      <c r="G3852" s="3">
        <v>262</v>
      </c>
      <c r="H3852" s="3" t="s">
        <v>648</v>
      </c>
      <c r="I3852" s="3" t="str">
        <f>_xlfn.XLOOKUP(Tbl_BalanceHistory[[#This Row],[AgyCode]],Tbl_Agencies[Agy Code],Tbl_Agencies[Agy Sort])</f>
        <v>143000</v>
      </c>
      <c r="J3852" s="2" t="str">
        <f>Tbl_BalanceHistory[[#This Row],[AgyCode]]&amp;": "&amp;Tbl_BalanceHistory[[#This Row],[Agency Name]]</f>
        <v>262: Department for Aging and Rehabilitative Services</v>
      </c>
      <c r="K3852" s="1">
        <v>2014</v>
      </c>
      <c r="L3852" s="3">
        <v>455</v>
      </c>
      <c r="M3852" s="3" t="s">
        <v>652</v>
      </c>
      <c r="N3852" s="2" t="str">
        <f>Tbl_BalanceHistory[[#This Row],[ProgramCode]]&amp;": "&amp;Tbl_BalanceHistory[[#This Row],[Program Name]]</f>
        <v>455: Individual Care Services</v>
      </c>
      <c r="O3852" s="3" t="s">
        <v>1730</v>
      </c>
      <c r="P3852" s="1" t="str">
        <f>IF(Tbl_BalanceHistory[[#This Row],[FundCode]]="0100","GF",IF(Tbl_BalanceHistory[[#This Row],[FundCode]]="01000","GF","Hi Ed / OCR"))</f>
        <v>GF</v>
      </c>
      <c r="Q3852" s="5">
        <v>12390560</v>
      </c>
      <c r="R3852" s="5">
        <v>12390560</v>
      </c>
      <c r="S3852" s="5">
        <v>0</v>
      </c>
      <c r="T3852" s="5">
        <v>0</v>
      </c>
      <c r="U3852" s="3"/>
      <c r="V3852" s="5">
        <v>0</v>
      </c>
      <c r="W3852" s="5">
        <v>0</v>
      </c>
      <c r="X3852" s="5"/>
      <c r="Y3852" s="5"/>
      <c r="Z3852" s="5">
        <f>Tbl_BalanceHistory[[#This Row],[Discretionary Recommended - Pre 2022]]+Tbl_BalanceHistory[[#This Row],[Discretionary Balance Recommended: Policy]]+Tbl_BalanceHistory[[#This Row],[Discretionary Balance Recommended: Commitments]]</f>
        <v>0</v>
      </c>
      <c r="AA3852" s="5">
        <f>Tbl_BalanceHistory[[#This Row],[Discretionary Balance]]-Tbl_BalanceHistory[[#This Row],[Discretionary Reappropriation]]</f>
        <v>0</v>
      </c>
      <c r="AB3852" s="2"/>
      <c r="AC3852" s="2"/>
      <c r="AD3852" s="2"/>
      <c r="AE3852" s="2"/>
    </row>
    <row r="3853" spans="1:31" ht="45" x14ac:dyDescent="0.25">
      <c r="A3853" s="2" t="s">
        <v>2025</v>
      </c>
      <c r="B3853" s="3">
        <v>9</v>
      </c>
      <c r="C3853" s="3">
        <v>262</v>
      </c>
      <c r="D3853" s="3" t="s">
        <v>648</v>
      </c>
      <c r="E3853" s="3" t="str">
        <f>_xlfn.XLOOKUP(Tbl_BalanceHistory[[#This Row],[RespAgy]],Tbl_Agencies[Agy Code],Tbl_Agencies[Agy Sort])</f>
        <v>143000</v>
      </c>
      <c r="F3853" s="2" t="str">
        <f>Tbl_BalanceHistory[[#This Row],[RespAgy]]&amp;": "&amp;Tbl_BalanceHistory[[#This Row],[RespAgency]]</f>
        <v>262: Department for Aging and Rehabilitative Services</v>
      </c>
      <c r="G3853" s="3">
        <v>262</v>
      </c>
      <c r="H3853" s="3" t="s">
        <v>648</v>
      </c>
      <c r="I3853" s="3" t="str">
        <f>_xlfn.XLOOKUP(Tbl_BalanceHistory[[#This Row],[AgyCode]],Tbl_Agencies[Agy Code],Tbl_Agencies[Agy Sort])</f>
        <v>143000</v>
      </c>
      <c r="J3853" s="2" t="str">
        <f>Tbl_BalanceHistory[[#This Row],[AgyCode]]&amp;": "&amp;Tbl_BalanceHistory[[#This Row],[Agency Name]]</f>
        <v>262: Department for Aging and Rehabilitative Services</v>
      </c>
      <c r="K3853" s="1">
        <v>2015</v>
      </c>
      <c r="L3853" s="3">
        <v>455</v>
      </c>
      <c r="M3853" s="3" t="s">
        <v>652</v>
      </c>
      <c r="N3853" s="2" t="str">
        <f>Tbl_BalanceHistory[[#This Row],[ProgramCode]]&amp;": "&amp;Tbl_BalanceHistory[[#This Row],[Program Name]]</f>
        <v>455: Individual Care Services</v>
      </c>
      <c r="O3853" s="3" t="s">
        <v>1730</v>
      </c>
      <c r="P3853" s="1" t="str">
        <f>IF(Tbl_BalanceHistory[[#This Row],[FundCode]]="0100","GF",IF(Tbl_BalanceHistory[[#This Row],[FundCode]]="01000","GF","Hi Ed / OCR"))</f>
        <v>GF</v>
      </c>
      <c r="Q3853" s="5">
        <v>12717832</v>
      </c>
      <c r="R3853" s="5">
        <v>12717832</v>
      </c>
      <c r="S3853" s="5">
        <v>0</v>
      </c>
      <c r="T3853" s="5">
        <v>0</v>
      </c>
      <c r="U3853" s="3"/>
      <c r="V3853" s="5">
        <v>0</v>
      </c>
      <c r="W3853" s="5">
        <v>0</v>
      </c>
      <c r="X3853" s="5"/>
      <c r="Y3853" s="5"/>
      <c r="Z3853" s="5">
        <f>Tbl_BalanceHistory[[#This Row],[Discretionary Recommended - Pre 2022]]+Tbl_BalanceHistory[[#This Row],[Discretionary Balance Recommended: Policy]]+Tbl_BalanceHistory[[#This Row],[Discretionary Balance Recommended: Commitments]]</f>
        <v>0</v>
      </c>
      <c r="AA3853" s="5">
        <f>Tbl_BalanceHistory[[#This Row],[Discretionary Balance]]-Tbl_BalanceHistory[[#This Row],[Discretionary Reappropriation]]</f>
        <v>0</v>
      </c>
      <c r="AB3853" s="2"/>
      <c r="AC3853" s="2"/>
      <c r="AD3853" s="2"/>
      <c r="AE3853" s="2"/>
    </row>
    <row r="3854" spans="1:31" ht="45" x14ac:dyDescent="0.25">
      <c r="A3854" s="2" t="s">
        <v>2025</v>
      </c>
      <c r="B3854" s="3">
        <v>9</v>
      </c>
      <c r="C3854" s="3">
        <v>262</v>
      </c>
      <c r="D3854" s="3" t="s">
        <v>648</v>
      </c>
      <c r="E3854" s="3" t="str">
        <f>_xlfn.XLOOKUP(Tbl_BalanceHistory[[#This Row],[RespAgy]],Tbl_Agencies[Agy Code],Tbl_Agencies[Agy Sort])</f>
        <v>143000</v>
      </c>
      <c r="F3854" s="2" t="str">
        <f>Tbl_BalanceHistory[[#This Row],[RespAgy]]&amp;": "&amp;Tbl_BalanceHistory[[#This Row],[RespAgency]]</f>
        <v>262: Department for Aging and Rehabilitative Services</v>
      </c>
      <c r="G3854" s="3">
        <v>262</v>
      </c>
      <c r="H3854" s="3" t="s">
        <v>648</v>
      </c>
      <c r="I3854" s="3" t="str">
        <f>_xlfn.XLOOKUP(Tbl_BalanceHistory[[#This Row],[AgyCode]],Tbl_Agencies[Agy Code],Tbl_Agencies[Agy Sort])</f>
        <v>143000</v>
      </c>
      <c r="J3854" s="2" t="str">
        <f>Tbl_BalanceHistory[[#This Row],[AgyCode]]&amp;": "&amp;Tbl_BalanceHistory[[#This Row],[Agency Name]]</f>
        <v>262: Department for Aging and Rehabilitative Services</v>
      </c>
      <c r="K3854" s="1">
        <v>2016</v>
      </c>
      <c r="L3854" s="3">
        <v>455</v>
      </c>
      <c r="M3854" s="3" t="s">
        <v>652</v>
      </c>
      <c r="N3854" s="2" t="str">
        <f>Tbl_BalanceHistory[[#This Row],[ProgramCode]]&amp;": "&amp;Tbl_BalanceHistory[[#This Row],[Program Name]]</f>
        <v>455: Individual Care Services</v>
      </c>
      <c r="O3854" s="3" t="s">
        <v>1730</v>
      </c>
      <c r="P3854" s="1" t="str">
        <f>IF(Tbl_BalanceHistory[[#This Row],[FundCode]]="0100","GF",IF(Tbl_BalanceHistory[[#This Row],[FundCode]]="01000","GF","Hi Ed / OCR"))</f>
        <v>GF</v>
      </c>
      <c r="Q3854" s="5">
        <v>13397660</v>
      </c>
      <c r="R3854" s="5">
        <v>13397660</v>
      </c>
      <c r="S3854" s="5">
        <v>0</v>
      </c>
      <c r="T3854" s="5">
        <v>0</v>
      </c>
      <c r="U3854" s="3"/>
      <c r="V3854" s="5">
        <v>0</v>
      </c>
      <c r="W3854" s="5">
        <v>0</v>
      </c>
      <c r="X3854" s="5"/>
      <c r="Y3854" s="5"/>
      <c r="Z3854" s="5">
        <f>Tbl_BalanceHistory[[#This Row],[Discretionary Recommended - Pre 2022]]+Tbl_BalanceHistory[[#This Row],[Discretionary Balance Recommended: Policy]]+Tbl_BalanceHistory[[#This Row],[Discretionary Balance Recommended: Commitments]]</f>
        <v>0</v>
      </c>
      <c r="AA3854" s="5">
        <f>Tbl_BalanceHistory[[#This Row],[Discretionary Balance]]-Tbl_BalanceHistory[[#This Row],[Discretionary Reappropriation]]</f>
        <v>0</v>
      </c>
      <c r="AB3854" s="2"/>
      <c r="AC3854" s="2"/>
      <c r="AD3854" s="2"/>
      <c r="AE3854" s="2"/>
    </row>
    <row r="3855" spans="1:31" ht="45" x14ac:dyDescent="0.25">
      <c r="A3855" s="2" t="s">
        <v>2025</v>
      </c>
      <c r="B3855" s="3">
        <v>9</v>
      </c>
      <c r="C3855" s="3">
        <v>262</v>
      </c>
      <c r="D3855" s="3" t="s">
        <v>648</v>
      </c>
      <c r="E3855" s="3" t="str">
        <f>_xlfn.XLOOKUP(Tbl_BalanceHistory[[#This Row],[RespAgy]],Tbl_Agencies[Agy Code],Tbl_Agencies[Agy Sort])</f>
        <v>143000</v>
      </c>
      <c r="F3855" s="2" t="str">
        <f>Tbl_BalanceHistory[[#This Row],[RespAgy]]&amp;": "&amp;Tbl_BalanceHistory[[#This Row],[RespAgency]]</f>
        <v>262: Department for Aging and Rehabilitative Services</v>
      </c>
      <c r="G3855" s="3">
        <v>262</v>
      </c>
      <c r="H3855" s="3" t="s">
        <v>648</v>
      </c>
      <c r="I3855" s="3" t="str">
        <f>_xlfn.XLOOKUP(Tbl_BalanceHistory[[#This Row],[AgyCode]],Tbl_Agencies[Agy Code],Tbl_Agencies[Agy Sort])</f>
        <v>143000</v>
      </c>
      <c r="J3855" s="2" t="str">
        <f>Tbl_BalanceHistory[[#This Row],[AgyCode]]&amp;": "&amp;Tbl_BalanceHistory[[#This Row],[Agency Name]]</f>
        <v>262: Department for Aging and Rehabilitative Services</v>
      </c>
      <c r="K3855" s="1">
        <v>2017</v>
      </c>
      <c r="L3855" s="3">
        <v>455</v>
      </c>
      <c r="M3855" s="3" t="s">
        <v>652</v>
      </c>
      <c r="N3855" s="2" t="str">
        <f>Tbl_BalanceHistory[[#This Row],[ProgramCode]]&amp;": "&amp;Tbl_BalanceHistory[[#This Row],[Program Name]]</f>
        <v>455: Individual Care Services</v>
      </c>
      <c r="O3855" s="3" t="s">
        <v>886</v>
      </c>
      <c r="P3855" s="1" t="str">
        <f>IF(Tbl_BalanceHistory[[#This Row],[FundCode]]="0100","GF",IF(Tbl_BalanceHistory[[#This Row],[FundCode]]="01000","GF","Hi Ed / OCR"))</f>
        <v>GF</v>
      </c>
      <c r="Q3855" s="5">
        <v>13884827</v>
      </c>
      <c r="R3855" s="5">
        <v>13884827</v>
      </c>
      <c r="S3855" s="5">
        <v>0</v>
      </c>
      <c r="T3855" s="5">
        <v>0</v>
      </c>
      <c r="U3855" s="3"/>
      <c r="V3855" s="5">
        <v>0</v>
      </c>
      <c r="W3855" s="5">
        <v>0</v>
      </c>
      <c r="X3855" s="5"/>
      <c r="Y3855" s="5"/>
      <c r="Z3855" s="5">
        <f>Tbl_BalanceHistory[[#This Row],[Discretionary Recommended - Pre 2022]]+Tbl_BalanceHistory[[#This Row],[Discretionary Balance Recommended: Policy]]+Tbl_BalanceHistory[[#This Row],[Discretionary Balance Recommended: Commitments]]</f>
        <v>0</v>
      </c>
      <c r="AA3855" s="5">
        <f>Tbl_BalanceHistory[[#This Row],[Discretionary Balance]]-Tbl_BalanceHistory[[#This Row],[Discretionary Reappropriation]]</f>
        <v>0</v>
      </c>
      <c r="AB3855" s="2"/>
      <c r="AC3855" s="2"/>
      <c r="AD3855" s="2"/>
      <c r="AE3855" s="2"/>
    </row>
    <row r="3856" spans="1:31" ht="45" x14ac:dyDescent="0.25">
      <c r="A3856" s="2" t="s">
        <v>2025</v>
      </c>
      <c r="B3856" s="3">
        <v>9</v>
      </c>
      <c r="C3856" s="3">
        <v>262</v>
      </c>
      <c r="D3856" s="3" t="s">
        <v>648</v>
      </c>
      <c r="E3856" s="3" t="str">
        <f>_xlfn.XLOOKUP(Tbl_BalanceHistory[[#This Row],[RespAgy]],Tbl_Agencies[Agy Code],Tbl_Agencies[Agy Sort])</f>
        <v>143000</v>
      </c>
      <c r="F3856" s="2" t="str">
        <f>Tbl_BalanceHistory[[#This Row],[RespAgy]]&amp;": "&amp;Tbl_BalanceHistory[[#This Row],[RespAgency]]</f>
        <v>262: Department for Aging and Rehabilitative Services</v>
      </c>
      <c r="G3856" s="3">
        <v>262</v>
      </c>
      <c r="H3856" s="3" t="s">
        <v>648</v>
      </c>
      <c r="I3856" s="3" t="str">
        <f>_xlfn.XLOOKUP(Tbl_BalanceHistory[[#This Row],[AgyCode]],Tbl_Agencies[Agy Code],Tbl_Agencies[Agy Sort])</f>
        <v>143000</v>
      </c>
      <c r="J3856" s="2" t="str">
        <f>Tbl_BalanceHistory[[#This Row],[AgyCode]]&amp;": "&amp;Tbl_BalanceHistory[[#This Row],[Agency Name]]</f>
        <v>262: Department for Aging and Rehabilitative Services</v>
      </c>
      <c r="K3856" s="1">
        <v>2018</v>
      </c>
      <c r="L3856" s="3">
        <v>455</v>
      </c>
      <c r="M3856" s="3" t="s">
        <v>652</v>
      </c>
      <c r="N3856" s="2" t="str">
        <f>Tbl_BalanceHistory[[#This Row],[ProgramCode]]&amp;": "&amp;Tbl_BalanceHistory[[#This Row],[Program Name]]</f>
        <v>455: Individual Care Services</v>
      </c>
      <c r="O3856" s="3" t="s">
        <v>886</v>
      </c>
      <c r="P3856" s="1" t="str">
        <f>IF(Tbl_BalanceHistory[[#This Row],[FundCode]]="0100","GF",IF(Tbl_BalanceHistory[[#This Row],[FundCode]]="01000","GF","Hi Ed / OCR"))</f>
        <v>GF</v>
      </c>
      <c r="Q3856" s="5">
        <v>16058403</v>
      </c>
      <c r="R3856" s="5">
        <v>16058403</v>
      </c>
      <c r="S3856" s="5">
        <v>0</v>
      </c>
      <c r="T3856" s="5">
        <v>0</v>
      </c>
      <c r="U3856" s="3"/>
      <c r="V3856" s="5">
        <v>0</v>
      </c>
      <c r="W3856" s="5">
        <v>0</v>
      </c>
      <c r="X3856" s="5"/>
      <c r="Y3856" s="5"/>
      <c r="Z3856" s="5">
        <f>Tbl_BalanceHistory[[#This Row],[Discretionary Recommended - Pre 2022]]+Tbl_BalanceHistory[[#This Row],[Discretionary Balance Recommended: Policy]]+Tbl_BalanceHistory[[#This Row],[Discretionary Balance Recommended: Commitments]]</f>
        <v>0</v>
      </c>
      <c r="AA3856" s="5">
        <f>Tbl_BalanceHistory[[#This Row],[Discretionary Balance]]-Tbl_BalanceHistory[[#This Row],[Discretionary Reappropriation]]</f>
        <v>0</v>
      </c>
      <c r="AB3856" s="2"/>
      <c r="AC3856" s="2"/>
      <c r="AD3856" s="2"/>
      <c r="AE3856" s="2"/>
    </row>
    <row r="3857" spans="1:31" ht="45" x14ac:dyDescent="0.25">
      <c r="A3857" s="2" t="s">
        <v>2025</v>
      </c>
      <c r="B3857" s="3">
        <v>9</v>
      </c>
      <c r="C3857" s="3">
        <v>262</v>
      </c>
      <c r="D3857" s="3" t="s">
        <v>648</v>
      </c>
      <c r="E3857" s="3" t="str">
        <f>_xlfn.XLOOKUP(Tbl_BalanceHistory[[#This Row],[RespAgy]],Tbl_Agencies[Agy Code],Tbl_Agencies[Agy Sort])</f>
        <v>143000</v>
      </c>
      <c r="F3857" s="2" t="str">
        <f>Tbl_BalanceHistory[[#This Row],[RespAgy]]&amp;": "&amp;Tbl_BalanceHistory[[#This Row],[RespAgency]]</f>
        <v>262: Department for Aging and Rehabilitative Services</v>
      </c>
      <c r="G3857" s="3">
        <v>262</v>
      </c>
      <c r="H3857" s="3" t="s">
        <v>648</v>
      </c>
      <c r="I3857" s="3" t="str">
        <f>_xlfn.XLOOKUP(Tbl_BalanceHistory[[#This Row],[AgyCode]],Tbl_Agencies[Agy Code],Tbl_Agencies[Agy Sort])</f>
        <v>143000</v>
      </c>
      <c r="J3857" s="2" t="str">
        <f>Tbl_BalanceHistory[[#This Row],[AgyCode]]&amp;": "&amp;Tbl_BalanceHistory[[#This Row],[Agency Name]]</f>
        <v>262: Department for Aging and Rehabilitative Services</v>
      </c>
      <c r="K3857" s="1">
        <v>2019</v>
      </c>
      <c r="L3857" s="3">
        <v>455</v>
      </c>
      <c r="M3857" s="3" t="s">
        <v>652</v>
      </c>
      <c r="N3857" s="2" t="str">
        <f>Tbl_BalanceHistory[[#This Row],[ProgramCode]]&amp;": "&amp;Tbl_BalanceHistory[[#This Row],[Program Name]]</f>
        <v>455: Individual Care Services</v>
      </c>
      <c r="O3857" s="3" t="s">
        <v>886</v>
      </c>
      <c r="P3857" s="1" t="str">
        <f>IF(Tbl_BalanceHistory[[#This Row],[FundCode]]="0100","GF",IF(Tbl_BalanceHistory[[#This Row],[FundCode]]="01000","GF","Hi Ed / OCR"))</f>
        <v>GF</v>
      </c>
      <c r="Q3857" s="5">
        <v>16668403</v>
      </c>
      <c r="R3857" s="5">
        <v>16668066.41</v>
      </c>
      <c r="S3857" s="5">
        <v>336.59</v>
      </c>
      <c r="T3857" s="5">
        <v>0</v>
      </c>
      <c r="U3857" s="3"/>
      <c r="V3857" s="5">
        <v>336.59</v>
      </c>
      <c r="W3857" s="5">
        <v>0</v>
      </c>
      <c r="X3857" s="5"/>
      <c r="Y3857" s="5"/>
      <c r="Z3857" s="5">
        <f>Tbl_BalanceHistory[[#This Row],[Discretionary Recommended - Pre 2022]]+Tbl_BalanceHistory[[#This Row],[Discretionary Balance Recommended: Policy]]+Tbl_BalanceHistory[[#This Row],[Discretionary Balance Recommended: Commitments]]</f>
        <v>0</v>
      </c>
      <c r="AA3857" s="5">
        <f>Tbl_BalanceHistory[[#This Row],[Discretionary Balance]]-Tbl_BalanceHistory[[#This Row],[Discretionary Reappropriation]]</f>
        <v>336.59</v>
      </c>
      <c r="AB3857" s="2"/>
      <c r="AC3857" s="2"/>
      <c r="AD3857" s="2"/>
      <c r="AE3857" s="2"/>
    </row>
    <row r="3858" spans="1:31" ht="45" x14ac:dyDescent="0.25">
      <c r="A3858" s="2" t="s">
        <v>577</v>
      </c>
      <c r="B3858" s="3">
        <v>9</v>
      </c>
      <c r="C3858" s="3">
        <v>262</v>
      </c>
      <c r="D3858" s="3" t="s">
        <v>648</v>
      </c>
      <c r="E3858" s="3" t="str">
        <f>_xlfn.XLOOKUP(Tbl_BalanceHistory[[#This Row],[RespAgy]],Tbl_Agencies[Agy Code],Tbl_Agencies[Agy Sort])</f>
        <v>143000</v>
      </c>
      <c r="F3858" s="2" t="str">
        <f>Tbl_BalanceHistory[[#This Row],[RespAgy]]&amp;": "&amp;Tbl_BalanceHistory[[#This Row],[RespAgency]]</f>
        <v>262: Department for Aging and Rehabilitative Services</v>
      </c>
      <c r="G3858" s="3">
        <v>262</v>
      </c>
      <c r="H3858" s="3" t="s">
        <v>648</v>
      </c>
      <c r="I3858" s="3" t="str">
        <f>_xlfn.XLOOKUP(Tbl_BalanceHistory[[#This Row],[AgyCode]],Tbl_Agencies[Agy Code],Tbl_Agencies[Agy Sort])</f>
        <v>143000</v>
      </c>
      <c r="J3858" s="2" t="str">
        <f>Tbl_BalanceHistory[[#This Row],[AgyCode]]&amp;": "&amp;Tbl_BalanceHistory[[#This Row],[Agency Name]]</f>
        <v>262: Department for Aging and Rehabilitative Services</v>
      </c>
      <c r="K3858" s="1">
        <v>2020</v>
      </c>
      <c r="L3858" s="3">
        <v>455</v>
      </c>
      <c r="M3858" s="3" t="s">
        <v>652</v>
      </c>
      <c r="N3858" s="2" t="str">
        <f>Tbl_BalanceHistory[[#This Row],[ProgramCode]]&amp;": "&amp;Tbl_BalanceHistory[[#This Row],[Program Name]]</f>
        <v>455: Individual Care Services</v>
      </c>
      <c r="O3858" s="3" t="s">
        <v>886</v>
      </c>
      <c r="P3858" s="1" t="str">
        <f>IF(Tbl_BalanceHistory[[#This Row],[FundCode]]="0100","GF",IF(Tbl_BalanceHistory[[#This Row],[FundCode]]="01000","GF","Hi Ed / OCR"))</f>
        <v>GF</v>
      </c>
      <c r="Q3858" s="5">
        <v>16853403</v>
      </c>
      <c r="R3858" s="5">
        <v>16838403</v>
      </c>
      <c r="S3858" s="5">
        <v>15000</v>
      </c>
      <c r="T3858" s="5">
        <v>0</v>
      </c>
      <c r="U3858" s="3"/>
      <c r="V3858" s="5">
        <v>15000</v>
      </c>
      <c r="W3858" s="5">
        <v>0</v>
      </c>
      <c r="X3858" s="5"/>
      <c r="Y3858" s="5"/>
      <c r="Z3858" s="5">
        <f>Tbl_BalanceHistory[[#This Row],[Discretionary Recommended - Pre 2022]]+Tbl_BalanceHistory[[#This Row],[Discretionary Balance Recommended: Policy]]+Tbl_BalanceHistory[[#This Row],[Discretionary Balance Recommended: Commitments]]</f>
        <v>0</v>
      </c>
      <c r="AA3858" s="5">
        <f>Tbl_BalanceHistory[[#This Row],[Discretionary Balance]]-Tbl_BalanceHistory[[#This Row],[Discretionary Reappropriation]]</f>
        <v>15000</v>
      </c>
      <c r="AB3858" s="2"/>
      <c r="AC3858" s="2"/>
      <c r="AD3858" s="2"/>
      <c r="AE3858" s="2"/>
    </row>
    <row r="3859" spans="1:31" ht="45" x14ac:dyDescent="0.25">
      <c r="A3859" s="2" t="s">
        <v>577</v>
      </c>
      <c r="B3859" s="3">
        <v>9</v>
      </c>
      <c r="C3859" s="3">
        <v>262</v>
      </c>
      <c r="D3859" s="3" t="s">
        <v>648</v>
      </c>
      <c r="E3859" s="3" t="str">
        <f>_xlfn.XLOOKUP(Tbl_BalanceHistory[[#This Row],[RespAgy]],Tbl_Agencies[Agy Code],Tbl_Agencies[Agy Sort])</f>
        <v>143000</v>
      </c>
      <c r="F3859" s="2" t="str">
        <f>Tbl_BalanceHistory[[#This Row],[RespAgy]]&amp;": "&amp;Tbl_BalanceHistory[[#This Row],[RespAgency]]</f>
        <v>262: Department for Aging and Rehabilitative Services</v>
      </c>
      <c r="G3859" s="3">
        <v>262</v>
      </c>
      <c r="H3859" s="3" t="s">
        <v>648</v>
      </c>
      <c r="I3859" s="3" t="str">
        <f>_xlfn.XLOOKUP(Tbl_BalanceHistory[[#This Row],[AgyCode]],Tbl_Agencies[Agy Code],Tbl_Agencies[Agy Sort])</f>
        <v>143000</v>
      </c>
      <c r="J3859" s="2" t="str">
        <f>Tbl_BalanceHistory[[#This Row],[AgyCode]]&amp;": "&amp;Tbl_BalanceHistory[[#This Row],[Agency Name]]</f>
        <v>262: Department for Aging and Rehabilitative Services</v>
      </c>
      <c r="K3859" s="1">
        <v>2021</v>
      </c>
      <c r="L3859" s="3">
        <v>455</v>
      </c>
      <c r="M3859" s="3" t="s">
        <v>652</v>
      </c>
      <c r="N3859" s="2" t="str">
        <f>Tbl_BalanceHistory[[#This Row],[ProgramCode]]&amp;": "&amp;Tbl_BalanceHistory[[#This Row],[Program Name]]</f>
        <v>455: Individual Care Services</v>
      </c>
      <c r="O3859" s="3" t="s">
        <v>886</v>
      </c>
      <c r="P3859" s="1" t="str">
        <f>IF(Tbl_BalanceHistory[[#This Row],[FundCode]]="0100","GF",IF(Tbl_BalanceHistory[[#This Row],[FundCode]]="01000","GF","Hi Ed / OCR"))</f>
        <v>GF</v>
      </c>
      <c r="Q3859" s="5">
        <v>16896281</v>
      </c>
      <c r="R3859" s="5">
        <v>16893582</v>
      </c>
      <c r="S3859" s="5">
        <v>2699</v>
      </c>
      <c r="T3859" s="5">
        <v>0</v>
      </c>
      <c r="U3859" s="3"/>
      <c r="V3859" s="5">
        <v>2699</v>
      </c>
      <c r="W3859" s="5">
        <v>0</v>
      </c>
      <c r="X3859" s="5"/>
      <c r="Y3859" s="5"/>
      <c r="Z3859" s="5">
        <f>Tbl_BalanceHistory[[#This Row],[Discretionary Recommended - Pre 2022]]+Tbl_BalanceHistory[[#This Row],[Discretionary Balance Recommended: Policy]]+Tbl_BalanceHistory[[#This Row],[Discretionary Balance Recommended: Commitments]]</f>
        <v>0</v>
      </c>
      <c r="AA3859" s="5">
        <f>Tbl_BalanceHistory[[#This Row],[Discretionary Balance]]-Tbl_BalanceHistory[[#This Row],[Discretionary Reappropriation]]</f>
        <v>2699</v>
      </c>
      <c r="AB3859" s="2"/>
      <c r="AC3859" s="2"/>
      <c r="AD3859" s="2"/>
      <c r="AE3859" s="2"/>
    </row>
    <row r="3860" spans="1:31" ht="45" x14ac:dyDescent="0.25">
      <c r="A3860" s="2" t="s">
        <v>577</v>
      </c>
      <c r="B3860" s="3">
        <v>9</v>
      </c>
      <c r="C3860" s="3">
        <v>262</v>
      </c>
      <c r="D3860" s="3" t="s">
        <v>648</v>
      </c>
      <c r="E3860" s="3" t="str">
        <f>_xlfn.XLOOKUP(Tbl_BalanceHistory[[#This Row],[RespAgy]],Tbl_Agencies[Agy Code],Tbl_Agencies[Agy Sort])</f>
        <v>143000</v>
      </c>
      <c r="F3860" s="2" t="str">
        <f>Tbl_BalanceHistory[[#This Row],[RespAgy]]&amp;": "&amp;Tbl_BalanceHistory[[#This Row],[RespAgency]]</f>
        <v>262: Department for Aging and Rehabilitative Services</v>
      </c>
      <c r="G3860" s="3">
        <v>262</v>
      </c>
      <c r="H3860" s="3" t="s">
        <v>648</v>
      </c>
      <c r="I3860" s="3" t="str">
        <f>_xlfn.XLOOKUP(Tbl_BalanceHistory[[#This Row],[AgyCode]],Tbl_Agencies[Agy Code],Tbl_Agencies[Agy Sort])</f>
        <v>143000</v>
      </c>
      <c r="J3860" s="2" t="str">
        <f>Tbl_BalanceHistory[[#This Row],[AgyCode]]&amp;": "&amp;Tbl_BalanceHistory[[#This Row],[Agency Name]]</f>
        <v>262: Department for Aging and Rehabilitative Services</v>
      </c>
      <c r="K3860" s="1">
        <v>2022</v>
      </c>
      <c r="L3860" s="3">
        <v>455</v>
      </c>
      <c r="M3860" s="3" t="s">
        <v>652</v>
      </c>
      <c r="N3860" s="2" t="str">
        <f>Tbl_BalanceHistory[[#This Row],[ProgramCode]]&amp;": "&amp;Tbl_BalanceHistory[[#This Row],[Program Name]]</f>
        <v>455: Individual Care Services</v>
      </c>
      <c r="O3860" s="3" t="s">
        <v>886</v>
      </c>
      <c r="P3860" s="1" t="str">
        <f>IF(Tbl_BalanceHistory[[#This Row],[FundCode]]="0100","GF",IF(Tbl_BalanceHistory[[#This Row],[FundCode]]="01000","GF","Hi Ed / OCR"))</f>
        <v>GF</v>
      </c>
      <c r="Q3860" s="5">
        <v>16763403</v>
      </c>
      <c r="R3860" s="5">
        <v>16760953</v>
      </c>
      <c r="S3860" s="5">
        <v>2450</v>
      </c>
      <c r="T3860" s="5">
        <v>0</v>
      </c>
      <c r="U3860" s="3"/>
      <c r="V3860" s="5">
        <v>2450</v>
      </c>
      <c r="W3860" s="5"/>
      <c r="X3860" s="5">
        <v>0</v>
      </c>
      <c r="Y3860" s="5">
        <v>0</v>
      </c>
      <c r="Z3860" s="5">
        <f>Tbl_BalanceHistory[[#This Row],[Discretionary Recommended - Pre 2022]]+Tbl_BalanceHistory[[#This Row],[Discretionary Balance Recommended: Policy]]+Tbl_BalanceHistory[[#This Row],[Discretionary Balance Recommended: Commitments]]</f>
        <v>0</v>
      </c>
      <c r="AA3860" s="5">
        <f>Tbl_BalanceHistory[[#This Row],[Discretionary Balance]]-Tbl_BalanceHistory[[#This Row],[Discretionary Reappropriation]]</f>
        <v>2450</v>
      </c>
      <c r="AB3860" s="2"/>
      <c r="AC3860" s="2"/>
      <c r="AD3860" s="2"/>
      <c r="AE3860" s="2"/>
    </row>
    <row r="3861" spans="1:31" ht="45" x14ac:dyDescent="0.25">
      <c r="A3861" s="2" t="s">
        <v>577</v>
      </c>
      <c r="B3861" s="3">
        <v>9</v>
      </c>
      <c r="C3861" s="3">
        <v>262</v>
      </c>
      <c r="D3861" s="3" t="s">
        <v>648</v>
      </c>
      <c r="E3861" s="3" t="str">
        <f>_xlfn.XLOOKUP(Tbl_BalanceHistory[[#This Row],[RespAgy]],Tbl_Agencies[Agy Code],Tbl_Agencies[Agy Sort])</f>
        <v>143000</v>
      </c>
      <c r="F3861" s="2" t="str">
        <f>Tbl_BalanceHistory[[#This Row],[RespAgy]]&amp;": "&amp;Tbl_BalanceHistory[[#This Row],[RespAgency]]</f>
        <v>262: Department for Aging and Rehabilitative Services</v>
      </c>
      <c r="G3861" s="3">
        <v>262</v>
      </c>
      <c r="H3861" s="3" t="s">
        <v>648</v>
      </c>
      <c r="I3861" s="3" t="str">
        <f>_xlfn.XLOOKUP(Tbl_BalanceHistory[[#This Row],[AgyCode]],Tbl_Agencies[Agy Code],Tbl_Agencies[Agy Sort])</f>
        <v>143000</v>
      </c>
      <c r="J3861" s="2" t="str">
        <f>Tbl_BalanceHistory[[#This Row],[AgyCode]]&amp;": "&amp;Tbl_BalanceHistory[[#This Row],[Agency Name]]</f>
        <v>262: Department for Aging and Rehabilitative Services</v>
      </c>
      <c r="K3861" s="1">
        <v>2023</v>
      </c>
      <c r="L3861" s="3">
        <v>455</v>
      </c>
      <c r="M3861" s="3" t="s">
        <v>652</v>
      </c>
      <c r="N3861" s="2" t="str">
        <f>Tbl_BalanceHistory[[#This Row],[ProgramCode]]&amp;": "&amp;Tbl_BalanceHistory[[#This Row],[Program Name]]</f>
        <v>455: Individual Care Services</v>
      </c>
      <c r="O3861" s="3" t="s">
        <v>886</v>
      </c>
      <c r="P3861" s="1" t="str">
        <f>IF(Tbl_BalanceHistory[[#This Row],[FundCode]]="0100","GF",IF(Tbl_BalanceHistory[[#This Row],[FundCode]]="01000","GF","Hi Ed / OCR"))</f>
        <v>GF</v>
      </c>
      <c r="Q3861" s="5">
        <v>20253634</v>
      </c>
      <c r="R3861" s="5">
        <v>20149067.039999999</v>
      </c>
      <c r="S3861" s="5">
        <v>104566.96</v>
      </c>
      <c r="T3861" s="5">
        <v>0</v>
      </c>
      <c r="U3861" s="3"/>
      <c r="V3861" s="5">
        <v>104566.96</v>
      </c>
      <c r="W3861" s="5">
        <v>0</v>
      </c>
      <c r="X3861" s="5">
        <v>0</v>
      </c>
      <c r="Y3861" s="5">
        <v>0</v>
      </c>
      <c r="Z3861" s="5">
        <v>0</v>
      </c>
      <c r="AA3861" s="5">
        <v>104566.96</v>
      </c>
      <c r="AB3861" s="2"/>
      <c r="AC3861" s="2"/>
      <c r="AD3861" s="2"/>
      <c r="AE3861" s="2"/>
    </row>
    <row r="3862" spans="1:31" ht="45" x14ac:dyDescent="0.25">
      <c r="A3862" s="2" t="s">
        <v>577</v>
      </c>
      <c r="B3862" s="3">
        <v>9</v>
      </c>
      <c r="C3862" s="3">
        <v>262</v>
      </c>
      <c r="D3862" s="3" t="s">
        <v>648</v>
      </c>
      <c r="E3862" s="3" t="str">
        <f>_xlfn.XLOOKUP(Tbl_BalanceHistory[[#This Row],[RespAgy]],Tbl_Agencies[Agy Code],Tbl_Agencies[Agy Sort])</f>
        <v>143000</v>
      </c>
      <c r="F3862" s="2" t="str">
        <f>Tbl_BalanceHistory[[#This Row],[RespAgy]]&amp;": "&amp;Tbl_BalanceHistory[[#This Row],[RespAgency]]</f>
        <v>262: Department for Aging and Rehabilitative Services</v>
      </c>
      <c r="G3862" s="3">
        <v>262</v>
      </c>
      <c r="H3862" s="3" t="s">
        <v>648</v>
      </c>
      <c r="I3862" s="3" t="str">
        <f>_xlfn.XLOOKUP(Tbl_BalanceHistory[[#This Row],[AgyCode]],Tbl_Agencies[Agy Code],Tbl_Agencies[Agy Sort])</f>
        <v>143000</v>
      </c>
      <c r="J3862" s="2" t="str">
        <f>Tbl_BalanceHistory[[#This Row],[AgyCode]]&amp;": "&amp;Tbl_BalanceHistory[[#This Row],[Agency Name]]</f>
        <v>262: Department for Aging and Rehabilitative Services</v>
      </c>
      <c r="K3862" s="1">
        <v>2024</v>
      </c>
      <c r="L3862" s="3">
        <v>455</v>
      </c>
      <c r="M3862" s="3" t="s">
        <v>652</v>
      </c>
      <c r="N3862" s="2" t="str">
        <f>Tbl_BalanceHistory[[#This Row],[ProgramCode]]&amp;": "&amp;Tbl_BalanceHistory[[#This Row],[Program Name]]</f>
        <v>455: Individual Care Services</v>
      </c>
      <c r="O3862" s="3" t="s">
        <v>886</v>
      </c>
      <c r="P3862" s="1" t="str">
        <f>IF(Tbl_BalanceHistory[[#This Row],[FundCode]]="0100","GF",IF(Tbl_BalanceHistory[[#This Row],[FundCode]]="01000","GF","Hi Ed / OCR"))</f>
        <v>GF</v>
      </c>
      <c r="Q3862" s="5">
        <v>20703634</v>
      </c>
      <c r="R3862" s="5">
        <v>20527112</v>
      </c>
      <c r="S3862" s="5">
        <v>176522</v>
      </c>
      <c r="T3862" s="5">
        <v>0</v>
      </c>
      <c r="U3862" s="3"/>
      <c r="V3862" s="5">
        <v>176522</v>
      </c>
      <c r="W3862" s="5">
        <v>0</v>
      </c>
      <c r="X3862" s="5">
        <v>0</v>
      </c>
      <c r="Y3862" s="5">
        <v>0</v>
      </c>
      <c r="Z3862" s="5">
        <v>0</v>
      </c>
      <c r="AA3862" s="5">
        <v>176522</v>
      </c>
      <c r="AB3862" s="2"/>
      <c r="AC3862" s="2"/>
      <c r="AD3862" s="2"/>
      <c r="AE3862" s="2"/>
    </row>
    <row r="3863" spans="1:31" ht="45" x14ac:dyDescent="0.25">
      <c r="A3863" s="2" t="s">
        <v>2025</v>
      </c>
      <c r="B3863" s="3">
        <v>9</v>
      </c>
      <c r="C3863" s="3">
        <v>262</v>
      </c>
      <c r="D3863" s="3" t="s">
        <v>648</v>
      </c>
      <c r="E3863" s="3" t="str">
        <f>_xlfn.XLOOKUP(Tbl_BalanceHistory[[#This Row],[RespAgy]],Tbl_Agencies[Agy Code],Tbl_Agencies[Agy Sort])</f>
        <v>143000</v>
      </c>
      <c r="F3863" s="2" t="str">
        <f>Tbl_BalanceHistory[[#This Row],[RespAgy]]&amp;": "&amp;Tbl_BalanceHistory[[#This Row],[RespAgency]]</f>
        <v>262: Department for Aging and Rehabilitative Services</v>
      </c>
      <c r="G3863" s="3">
        <v>262</v>
      </c>
      <c r="H3863" s="3" t="s">
        <v>648</v>
      </c>
      <c r="I3863" s="3" t="str">
        <f>_xlfn.XLOOKUP(Tbl_BalanceHistory[[#This Row],[AgyCode]],Tbl_Agencies[Agy Code],Tbl_Agencies[Agy Sort])</f>
        <v>143000</v>
      </c>
      <c r="J3863" s="2" t="str">
        <f>Tbl_BalanceHistory[[#This Row],[AgyCode]]&amp;": "&amp;Tbl_BalanceHistory[[#This Row],[Agency Name]]</f>
        <v>262: Department for Aging and Rehabilitative Services</v>
      </c>
      <c r="K3863" s="1">
        <v>2014</v>
      </c>
      <c r="L3863" s="3">
        <v>457</v>
      </c>
      <c r="M3863" s="3" t="s">
        <v>311</v>
      </c>
      <c r="N3863" s="2" t="str">
        <f>Tbl_BalanceHistory[[#This Row],[ProgramCode]]&amp;": "&amp;Tbl_BalanceHistory[[#This Row],[Program Name]]</f>
        <v>457: Nutritional Services</v>
      </c>
      <c r="O3863" s="3" t="s">
        <v>1730</v>
      </c>
      <c r="P3863" s="1" t="str">
        <f>IF(Tbl_BalanceHistory[[#This Row],[FundCode]]="0100","GF",IF(Tbl_BalanceHistory[[#This Row],[FundCode]]="01000","GF","Hi Ed / OCR"))</f>
        <v>GF</v>
      </c>
      <c r="Q3863" s="5">
        <v>5099830</v>
      </c>
      <c r="R3863" s="5">
        <v>5050171</v>
      </c>
      <c r="S3863" s="5">
        <v>49659</v>
      </c>
      <c r="T3863" s="5">
        <v>0</v>
      </c>
      <c r="U3863" s="3"/>
      <c r="V3863" s="5">
        <v>49659</v>
      </c>
      <c r="W3863" s="5">
        <v>25000</v>
      </c>
      <c r="X3863" s="5"/>
      <c r="Y3863" s="5"/>
      <c r="Z3863" s="5">
        <f>Tbl_BalanceHistory[[#This Row],[Discretionary Recommended - Pre 2022]]+Tbl_BalanceHistory[[#This Row],[Discretionary Balance Recommended: Policy]]+Tbl_BalanceHistory[[#This Row],[Discretionary Balance Recommended: Commitments]]</f>
        <v>25000</v>
      </c>
      <c r="AA3863" s="5">
        <f>Tbl_BalanceHistory[[#This Row],[Discretionary Balance]]-Tbl_BalanceHistory[[#This Row],[Discretionary Reappropriation]]</f>
        <v>24659</v>
      </c>
      <c r="AB3863" s="2" t="s">
        <v>1791</v>
      </c>
      <c r="AC3863" s="2"/>
      <c r="AD3863" s="2"/>
      <c r="AE3863" s="2"/>
    </row>
    <row r="3864" spans="1:31" ht="45" x14ac:dyDescent="0.25">
      <c r="A3864" s="2" t="s">
        <v>2025</v>
      </c>
      <c r="B3864" s="3">
        <v>9</v>
      </c>
      <c r="C3864" s="3">
        <v>262</v>
      </c>
      <c r="D3864" s="3" t="s">
        <v>648</v>
      </c>
      <c r="E3864" s="3" t="str">
        <f>_xlfn.XLOOKUP(Tbl_BalanceHistory[[#This Row],[RespAgy]],Tbl_Agencies[Agy Code],Tbl_Agencies[Agy Sort])</f>
        <v>143000</v>
      </c>
      <c r="F3864" s="2" t="str">
        <f>Tbl_BalanceHistory[[#This Row],[RespAgy]]&amp;": "&amp;Tbl_BalanceHistory[[#This Row],[RespAgency]]</f>
        <v>262: Department for Aging and Rehabilitative Services</v>
      </c>
      <c r="G3864" s="3">
        <v>262</v>
      </c>
      <c r="H3864" s="3" t="s">
        <v>648</v>
      </c>
      <c r="I3864" s="3" t="str">
        <f>_xlfn.XLOOKUP(Tbl_BalanceHistory[[#This Row],[AgyCode]],Tbl_Agencies[Agy Code],Tbl_Agencies[Agy Sort])</f>
        <v>143000</v>
      </c>
      <c r="J3864" s="2" t="str">
        <f>Tbl_BalanceHistory[[#This Row],[AgyCode]]&amp;": "&amp;Tbl_BalanceHistory[[#This Row],[Agency Name]]</f>
        <v>262: Department for Aging and Rehabilitative Services</v>
      </c>
      <c r="K3864" s="1">
        <v>2015</v>
      </c>
      <c r="L3864" s="3">
        <v>457</v>
      </c>
      <c r="M3864" s="3" t="s">
        <v>311</v>
      </c>
      <c r="N3864" s="2" t="str">
        <f>Tbl_BalanceHistory[[#This Row],[ProgramCode]]&amp;": "&amp;Tbl_BalanceHistory[[#This Row],[Program Name]]</f>
        <v>457: Nutritional Services</v>
      </c>
      <c r="O3864" s="3" t="s">
        <v>1730</v>
      </c>
      <c r="P3864" s="1" t="str">
        <f>IF(Tbl_BalanceHistory[[#This Row],[FundCode]]="0100","GF",IF(Tbl_BalanceHistory[[#This Row],[FundCode]]="01000","GF","Hi Ed / OCR"))</f>
        <v>GF</v>
      </c>
      <c r="Q3864" s="5">
        <v>6078719</v>
      </c>
      <c r="R3864" s="5">
        <v>6059891</v>
      </c>
      <c r="S3864" s="5">
        <v>18827</v>
      </c>
      <c r="T3864" s="5">
        <v>0</v>
      </c>
      <c r="U3864" s="3"/>
      <c r="V3864" s="5">
        <v>18827</v>
      </c>
      <c r="W3864" s="5">
        <v>18827</v>
      </c>
      <c r="X3864" s="5"/>
      <c r="Y3864" s="5"/>
      <c r="Z3864" s="5">
        <f>Tbl_BalanceHistory[[#This Row],[Discretionary Recommended - Pre 2022]]+Tbl_BalanceHistory[[#This Row],[Discretionary Balance Recommended: Policy]]+Tbl_BalanceHistory[[#This Row],[Discretionary Balance Recommended: Commitments]]</f>
        <v>18827</v>
      </c>
      <c r="AA3864" s="5">
        <f>Tbl_BalanceHistory[[#This Row],[Discretionary Balance]]-Tbl_BalanceHistory[[#This Row],[Discretionary Reappropriation]]</f>
        <v>0</v>
      </c>
      <c r="AB3864" s="2" t="s">
        <v>2086</v>
      </c>
      <c r="AC3864" s="2"/>
      <c r="AD3864" s="2"/>
      <c r="AE3864" s="2"/>
    </row>
    <row r="3865" spans="1:31" ht="45" x14ac:dyDescent="0.25">
      <c r="A3865" s="2" t="s">
        <v>2025</v>
      </c>
      <c r="B3865" s="3">
        <v>9</v>
      </c>
      <c r="C3865" s="3">
        <v>262</v>
      </c>
      <c r="D3865" s="3" t="s">
        <v>648</v>
      </c>
      <c r="E3865" s="3" t="str">
        <f>_xlfn.XLOOKUP(Tbl_BalanceHistory[[#This Row],[RespAgy]],Tbl_Agencies[Agy Code],Tbl_Agencies[Agy Sort])</f>
        <v>143000</v>
      </c>
      <c r="F3865" s="2" t="str">
        <f>Tbl_BalanceHistory[[#This Row],[RespAgy]]&amp;": "&amp;Tbl_BalanceHistory[[#This Row],[RespAgency]]</f>
        <v>262: Department for Aging and Rehabilitative Services</v>
      </c>
      <c r="G3865" s="3">
        <v>262</v>
      </c>
      <c r="H3865" s="3" t="s">
        <v>648</v>
      </c>
      <c r="I3865" s="3" t="str">
        <f>_xlfn.XLOOKUP(Tbl_BalanceHistory[[#This Row],[AgyCode]],Tbl_Agencies[Agy Code],Tbl_Agencies[Agy Sort])</f>
        <v>143000</v>
      </c>
      <c r="J3865" s="2" t="str">
        <f>Tbl_BalanceHistory[[#This Row],[AgyCode]]&amp;": "&amp;Tbl_BalanceHistory[[#This Row],[Agency Name]]</f>
        <v>262: Department for Aging and Rehabilitative Services</v>
      </c>
      <c r="K3865" s="1">
        <v>2016</v>
      </c>
      <c r="L3865" s="3">
        <v>457</v>
      </c>
      <c r="M3865" s="3" t="s">
        <v>311</v>
      </c>
      <c r="N3865" s="2" t="str">
        <f>Tbl_BalanceHistory[[#This Row],[ProgramCode]]&amp;": "&amp;Tbl_BalanceHistory[[#This Row],[Program Name]]</f>
        <v>457: Nutritional Services</v>
      </c>
      <c r="O3865" s="3" t="s">
        <v>1730</v>
      </c>
      <c r="P3865" s="1" t="str">
        <f>IF(Tbl_BalanceHistory[[#This Row],[FundCode]]="0100","GF",IF(Tbl_BalanceHistory[[#This Row],[FundCode]]="01000","GF","Hi Ed / OCR"))</f>
        <v>GF</v>
      </c>
      <c r="Q3865" s="5">
        <v>5952218</v>
      </c>
      <c r="R3865" s="5">
        <v>5940549.1799999997</v>
      </c>
      <c r="S3865" s="5">
        <v>11668</v>
      </c>
      <c r="T3865" s="5">
        <v>0</v>
      </c>
      <c r="U3865" s="3"/>
      <c r="V3865" s="5">
        <v>11668</v>
      </c>
      <c r="W3865" s="5">
        <v>0</v>
      </c>
      <c r="X3865" s="5"/>
      <c r="Y3865" s="5"/>
      <c r="Z3865" s="5">
        <f>Tbl_BalanceHistory[[#This Row],[Discretionary Recommended - Pre 2022]]+Tbl_BalanceHistory[[#This Row],[Discretionary Balance Recommended: Policy]]+Tbl_BalanceHistory[[#This Row],[Discretionary Balance Recommended: Commitments]]</f>
        <v>0</v>
      </c>
      <c r="AA3865" s="5">
        <f>Tbl_BalanceHistory[[#This Row],[Discretionary Balance]]-Tbl_BalanceHistory[[#This Row],[Discretionary Reappropriation]]</f>
        <v>11668</v>
      </c>
      <c r="AB3865" s="2"/>
      <c r="AC3865" s="2"/>
      <c r="AD3865" s="2"/>
      <c r="AE3865" s="2"/>
    </row>
    <row r="3866" spans="1:31" ht="45" x14ac:dyDescent="0.25">
      <c r="A3866" s="2" t="s">
        <v>2025</v>
      </c>
      <c r="B3866" s="3">
        <v>9</v>
      </c>
      <c r="C3866" s="3">
        <v>262</v>
      </c>
      <c r="D3866" s="3" t="s">
        <v>648</v>
      </c>
      <c r="E3866" s="3" t="str">
        <f>_xlfn.XLOOKUP(Tbl_BalanceHistory[[#This Row],[RespAgy]],Tbl_Agencies[Agy Code],Tbl_Agencies[Agy Sort])</f>
        <v>143000</v>
      </c>
      <c r="F3866" s="2" t="str">
        <f>Tbl_BalanceHistory[[#This Row],[RespAgy]]&amp;": "&amp;Tbl_BalanceHistory[[#This Row],[RespAgency]]</f>
        <v>262: Department for Aging and Rehabilitative Services</v>
      </c>
      <c r="G3866" s="3">
        <v>262</v>
      </c>
      <c r="H3866" s="3" t="s">
        <v>648</v>
      </c>
      <c r="I3866" s="3" t="str">
        <f>_xlfn.XLOOKUP(Tbl_BalanceHistory[[#This Row],[AgyCode]],Tbl_Agencies[Agy Code],Tbl_Agencies[Agy Sort])</f>
        <v>143000</v>
      </c>
      <c r="J3866" s="2" t="str">
        <f>Tbl_BalanceHistory[[#This Row],[AgyCode]]&amp;": "&amp;Tbl_BalanceHistory[[#This Row],[Agency Name]]</f>
        <v>262: Department for Aging and Rehabilitative Services</v>
      </c>
      <c r="K3866" s="1">
        <v>2017</v>
      </c>
      <c r="L3866" s="3">
        <v>457</v>
      </c>
      <c r="M3866" s="3" t="s">
        <v>311</v>
      </c>
      <c r="N3866" s="2" t="str">
        <f>Tbl_BalanceHistory[[#This Row],[ProgramCode]]&amp;": "&amp;Tbl_BalanceHistory[[#This Row],[Program Name]]</f>
        <v>457: Nutritional Services</v>
      </c>
      <c r="O3866" s="3" t="s">
        <v>886</v>
      </c>
      <c r="P3866" s="1" t="str">
        <f>IF(Tbl_BalanceHistory[[#This Row],[FundCode]]="0100","GF",IF(Tbl_BalanceHistory[[#This Row],[FundCode]]="01000","GF","Hi Ed / OCR"))</f>
        <v>GF</v>
      </c>
      <c r="Q3866" s="5">
        <v>5806405</v>
      </c>
      <c r="R3866" s="5">
        <v>5794219</v>
      </c>
      <c r="S3866" s="5">
        <v>12186</v>
      </c>
      <c r="T3866" s="5">
        <v>0</v>
      </c>
      <c r="U3866" s="3"/>
      <c r="V3866" s="5">
        <v>12186</v>
      </c>
      <c r="W3866" s="5">
        <v>0</v>
      </c>
      <c r="X3866" s="5"/>
      <c r="Y3866" s="5"/>
      <c r="Z3866" s="5">
        <f>Tbl_BalanceHistory[[#This Row],[Discretionary Recommended - Pre 2022]]+Tbl_BalanceHistory[[#This Row],[Discretionary Balance Recommended: Policy]]+Tbl_BalanceHistory[[#This Row],[Discretionary Balance Recommended: Commitments]]</f>
        <v>0</v>
      </c>
      <c r="AA3866" s="5">
        <f>Tbl_BalanceHistory[[#This Row],[Discretionary Balance]]-Tbl_BalanceHistory[[#This Row],[Discretionary Reappropriation]]</f>
        <v>12186</v>
      </c>
      <c r="AB3866" s="2"/>
      <c r="AC3866" s="2"/>
      <c r="AD3866" s="2"/>
      <c r="AE3866" s="2"/>
    </row>
    <row r="3867" spans="1:31" ht="45" x14ac:dyDescent="0.25">
      <c r="A3867" s="2" t="s">
        <v>2025</v>
      </c>
      <c r="B3867" s="3">
        <v>9</v>
      </c>
      <c r="C3867" s="3">
        <v>262</v>
      </c>
      <c r="D3867" s="3" t="s">
        <v>648</v>
      </c>
      <c r="E3867" s="3" t="str">
        <f>_xlfn.XLOOKUP(Tbl_BalanceHistory[[#This Row],[RespAgy]],Tbl_Agencies[Agy Code],Tbl_Agencies[Agy Sort])</f>
        <v>143000</v>
      </c>
      <c r="F3867" s="2" t="str">
        <f>Tbl_BalanceHistory[[#This Row],[RespAgy]]&amp;": "&amp;Tbl_BalanceHistory[[#This Row],[RespAgency]]</f>
        <v>262: Department for Aging and Rehabilitative Services</v>
      </c>
      <c r="G3867" s="3">
        <v>262</v>
      </c>
      <c r="H3867" s="3" t="s">
        <v>648</v>
      </c>
      <c r="I3867" s="3" t="str">
        <f>_xlfn.XLOOKUP(Tbl_BalanceHistory[[#This Row],[AgyCode]],Tbl_Agencies[Agy Code],Tbl_Agencies[Agy Sort])</f>
        <v>143000</v>
      </c>
      <c r="J3867" s="2" t="str">
        <f>Tbl_BalanceHistory[[#This Row],[AgyCode]]&amp;": "&amp;Tbl_BalanceHistory[[#This Row],[Agency Name]]</f>
        <v>262: Department for Aging and Rehabilitative Services</v>
      </c>
      <c r="K3867" s="1">
        <v>2018</v>
      </c>
      <c r="L3867" s="3">
        <v>457</v>
      </c>
      <c r="M3867" s="3" t="s">
        <v>311</v>
      </c>
      <c r="N3867" s="2" t="str">
        <f>Tbl_BalanceHistory[[#This Row],[ProgramCode]]&amp;": "&amp;Tbl_BalanceHistory[[#This Row],[Program Name]]</f>
        <v>457: Nutritional Services</v>
      </c>
      <c r="O3867" s="3" t="s">
        <v>886</v>
      </c>
      <c r="P3867" s="1" t="str">
        <f>IF(Tbl_BalanceHistory[[#This Row],[FundCode]]="0100","GF",IF(Tbl_BalanceHistory[[#This Row],[FundCode]]="01000","GF","Hi Ed / OCR"))</f>
        <v>GF</v>
      </c>
      <c r="Q3867" s="5">
        <v>6023648</v>
      </c>
      <c r="R3867" s="5">
        <v>6014389</v>
      </c>
      <c r="S3867" s="5">
        <v>9259</v>
      </c>
      <c r="T3867" s="5">
        <v>0</v>
      </c>
      <c r="U3867" s="3"/>
      <c r="V3867" s="5">
        <v>9259</v>
      </c>
      <c r="W3867" s="5">
        <v>0</v>
      </c>
      <c r="X3867" s="5"/>
      <c r="Y3867" s="5"/>
      <c r="Z3867" s="5">
        <f>Tbl_BalanceHistory[[#This Row],[Discretionary Recommended - Pre 2022]]+Tbl_BalanceHistory[[#This Row],[Discretionary Balance Recommended: Policy]]+Tbl_BalanceHistory[[#This Row],[Discretionary Balance Recommended: Commitments]]</f>
        <v>0</v>
      </c>
      <c r="AA3867" s="5">
        <f>Tbl_BalanceHistory[[#This Row],[Discretionary Balance]]-Tbl_BalanceHistory[[#This Row],[Discretionary Reappropriation]]</f>
        <v>9259</v>
      </c>
      <c r="AB3867" s="2"/>
      <c r="AC3867" s="2"/>
      <c r="AD3867" s="2"/>
      <c r="AE3867" s="2"/>
    </row>
    <row r="3868" spans="1:31" ht="45" x14ac:dyDescent="0.25">
      <c r="A3868" s="2" t="s">
        <v>2025</v>
      </c>
      <c r="B3868" s="3">
        <v>9</v>
      </c>
      <c r="C3868" s="3">
        <v>262</v>
      </c>
      <c r="D3868" s="3" t="s">
        <v>648</v>
      </c>
      <c r="E3868" s="3" t="str">
        <f>_xlfn.XLOOKUP(Tbl_BalanceHistory[[#This Row],[RespAgy]],Tbl_Agencies[Agy Code],Tbl_Agencies[Agy Sort])</f>
        <v>143000</v>
      </c>
      <c r="F3868" s="2" t="str">
        <f>Tbl_BalanceHistory[[#This Row],[RespAgy]]&amp;": "&amp;Tbl_BalanceHistory[[#This Row],[RespAgency]]</f>
        <v>262: Department for Aging and Rehabilitative Services</v>
      </c>
      <c r="G3868" s="3">
        <v>262</v>
      </c>
      <c r="H3868" s="3" t="s">
        <v>648</v>
      </c>
      <c r="I3868" s="3" t="str">
        <f>_xlfn.XLOOKUP(Tbl_BalanceHistory[[#This Row],[AgyCode]],Tbl_Agencies[Agy Code],Tbl_Agencies[Agy Sort])</f>
        <v>143000</v>
      </c>
      <c r="J3868" s="2" t="str">
        <f>Tbl_BalanceHistory[[#This Row],[AgyCode]]&amp;": "&amp;Tbl_BalanceHistory[[#This Row],[Agency Name]]</f>
        <v>262: Department for Aging and Rehabilitative Services</v>
      </c>
      <c r="K3868" s="1">
        <v>2019</v>
      </c>
      <c r="L3868" s="3">
        <v>457</v>
      </c>
      <c r="M3868" s="3" t="s">
        <v>311</v>
      </c>
      <c r="N3868" s="2" t="str">
        <f>Tbl_BalanceHistory[[#This Row],[ProgramCode]]&amp;": "&amp;Tbl_BalanceHistory[[#This Row],[Program Name]]</f>
        <v>457: Nutritional Services</v>
      </c>
      <c r="O3868" s="3" t="s">
        <v>886</v>
      </c>
      <c r="P3868" s="1" t="str">
        <f>IF(Tbl_BalanceHistory[[#This Row],[FundCode]]="0100","GF",IF(Tbl_BalanceHistory[[#This Row],[FundCode]]="01000","GF","Hi Ed / OCR"))</f>
        <v>GF</v>
      </c>
      <c r="Q3868" s="5">
        <v>6028648</v>
      </c>
      <c r="R3868" s="5">
        <v>5946327</v>
      </c>
      <c r="S3868" s="5">
        <v>82321</v>
      </c>
      <c r="T3868" s="5">
        <v>0</v>
      </c>
      <c r="U3868" s="3"/>
      <c r="V3868" s="5">
        <v>82321</v>
      </c>
      <c r="W3868" s="5">
        <v>0</v>
      </c>
      <c r="X3868" s="5"/>
      <c r="Y3868" s="5"/>
      <c r="Z3868" s="5">
        <f>Tbl_BalanceHistory[[#This Row],[Discretionary Recommended - Pre 2022]]+Tbl_BalanceHistory[[#This Row],[Discretionary Balance Recommended: Policy]]+Tbl_BalanceHistory[[#This Row],[Discretionary Balance Recommended: Commitments]]</f>
        <v>0</v>
      </c>
      <c r="AA3868" s="5">
        <f>Tbl_BalanceHistory[[#This Row],[Discretionary Balance]]-Tbl_BalanceHistory[[#This Row],[Discretionary Reappropriation]]</f>
        <v>82321</v>
      </c>
      <c r="AB3868" s="2"/>
      <c r="AC3868" s="2"/>
      <c r="AD3868" s="2"/>
      <c r="AE3868" s="2"/>
    </row>
    <row r="3869" spans="1:31" ht="45" x14ac:dyDescent="0.25">
      <c r="A3869" s="2" t="s">
        <v>577</v>
      </c>
      <c r="B3869" s="3">
        <v>9</v>
      </c>
      <c r="C3869" s="3">
        <v>262</v>
      </c>
      <c r="D3869" s="3" t="s">
        <v>648</v>
      </c>
      <c r="E3869" s="3" t="str">
        <f>_xlfn.XLOOKUP(Tbl_BalanceHistory[[#This Row],[RespAgy]],Tbl_Agencies[Agy Code],Tbl_Agencies[Agy Sort])</f>
        <v>143000</v>
      </c>
      <c r="F3869" s="2" t="str">
        <f>Tbl_BalanceHistory[[#This Row],[RespAgy]]&amp;": "&amp;Tbl_BalanceHistory[[#This Row],[RespAgency]]</f>
        <v>262: Department for Aging and Rehabilitative Services</v>
      </c>
      <c r="G3869" s="3">
        <v>262</v>
      </c>
      <c r="H3869" s="3" t="s">
        <v>648</v>
      </c>
      <c r="I3869" s="3" t="str">
        <f>_xlfn.XLOOKUP(Tbl_BalanceHistory[[#This Row],[AgyCode]],Tbl_Agencies[Agy Code],Tbl_Agencies[Agy Sort])</f>
        <v>143000</v>
      </c>
      <c r="J3869" s="2" t="str">
        <f>Tbl_BalanceHistory[[#This Row],[AgyCode]]&amp;": "&amp;Tbl_BalanceHistory[[#This Row],[Agency Name]]</f>
        <v>262: Department for Aging and Rehabilitative Services</v>
      </c>
      <c r="K3869" s="1">
        <v>2020</v>
      </c>
      <c r="L3869" s="3">
        <v>457</v>
      </c>
      <c r="M3869" s="3" t="s">
        <v>311</v>
      </c>
      <c r="N3869" s="2" t="str">
        <f>Tbl_BalanceHistory[[#This Row],[ProgramCode]]&amp;": "&amp;Tbl_BalanceHistory[[#This Row],[Program Name]]</f>
        <v>457: Nutritional Services</v>
      </c>
      <c r="O3869" s="3" t="s">
        <v>886</v>
      </c>
      <c r="P3869" s="1" t="str">
        <f>IF(Tbl_BalanceHistory[[#This Row],[FundCode]]="0100","GF",IF(Tbl_BalanceHistory[[#This Row],[FundCode]]="01000","GF","Hi Ed / OCR"))</f>
        <v>GF</v>
      </c>
      <c r="Q3869" s="5">
        <v>5728648</v>
      </c>
      <c r="R3869" s="5">
        <v>5728648</v>
      </c>
      <c r="S3869" s="5">
        <v>0</v>
      </c>
      <c r="T3869" s="5">
        <v>0</v>
      </c>
      <c r="U3869" s="3"/>
      <c r="V3869" s="5">
        <v>0</v>
      </c>
      <c r="W3869" s="5">
        <v>0</v>
      </c>
      <c r="X3869" s="5"/>
      <c r="Y3869" s="5"/>
      <c r="Z3869" s="5">
        <f>Tbl_BalanceHistory[[#This Row],[Discretionary Recommended - Pre 2022]]+Tbl_BalanceHistory[[#This Row],[Discretionary Balance Recommended: Policy]]+Tbl_BalanceHistory[[#This Row],[Discretionary Balance Recommended: Commitments]]</f>
        <v>0</v>
      </c>
      <c r="AA3869" s="5">
        <f>Tbl_BalanceHistory[[#This Row],[Discretionary Balance]]-Tbl_BalanceHistory[[#This Row],[Discretionary Reappropriation]]</f>
        <v>0</v>
      </c>
      <c r="AB3869" s="2"/>
      <c r="AC3869" s="2"/>
      <c r="AD3869" s="2"/>
      <c r="AE3869" s="2"/>
    </row>
    <row r="3870" spans="1:31" ht="45" x14ac:dyDescent="0.25">
      <c r="A3870" s="2" t="s">
        <v>577</v>
      </c>
      <c r="B3870" s="3">
        <v>9</v>
      </c>
      <c r="C3870" s="3">
        <v>262</v>
      </c>
      <c r="D3870" s="3" t="s">
        <v>648</v>
      </c>
      <c r="E3870" s="3" t="str">
        <f>_xlfn.XLOOKUP(Tbl_BalanceHistory[[#This Row],[RespAgy]],Tbl_Agencies[Agy Code],Tbl_Agencies[Agy Sort])</f>
        <v>143000</v>
      </c>
      <c r="F3870" s="2" t="str">
        <f>Tbl_BalanceHistory[[#This Row],[RespAgy]]&amp;": "&amp;Tbl_BalanceHistory[[#This Row],[RespAgency]]</f>
        <v>262: Department for Aging and Rehabilitative Services</v>
      </c>
      <c r="G3870" s="3">
        <v>262</v>
      </c>
      <c r="H3870" s="3" t="s">
        <v>648</v>
      </c>
      <c r="I3870" s="3" t="str">
        <f>_xlfn.XLOOKUP(Tbl_BalanceHistory[[#This Row],[AgyCode]],Tbl_Agencies[Agy Code],Tbl_Agencies[Agy Sort])</f>
        <v>143000</v>
      </c>
      <c r="J3870" s="2" t="str">
        <f>Tbl_BalanceHistory[[#This Row],[AgyCode]]&amp;": "&amp;Tbl_BalanceHistory[[#This Row],[Agency Name]]</f>
        <v>262: Department for Aging and Rehabilitative Services</v>
      </c>
      <c r="K3870" s="1">
        <v>2021</v>
      </c>
      <c r="L3870" s="3">
        <v>457</v>
      </c>
      <c r="M3870" s="3" t="s">
        <v>311</v>
      </c>
      <c r="N3870" s="2" t="str">
        <f>Tbl_BalanceHistory[[#This Row],[ProgramCode]]&amp;": "&amp;Tbl_BalanceHistory[[#This Row],[Program Name]]</f>
        <v>457: Nutritional Services</v>
      </c>
      <c r="O3870" s="3" t="s">
        <v>886</v>
      </c>
      <c r="P3870" s="1" t="str">
        <f>IF(Tbl_BalanceHistory[[#This Row],[FundCode]]="0100","GF",IF(Tbl_BalanceHistory[[#This Row],[FundCode]]="01000","GF","Hi Ed / OCR"))</f>
        <v>GF</v>
      </c>
      <c r="Q3870" s="5">
        <v>6035770</v>
      </c>
      <c r="R3870" s="5">
        <v>6035770</v>
      </c>
      <c r="S3870" s="5">
        <v>0</v>
      </c>
      <c r="T3870" s="5">
        <v>0</v>
      </c>
      <c r="U3870" s="3"/>
      <c r="V3870" s="5">
        <v>0</v>
      </c>
      <c r="W3870" s="5">
        <v>0</v>
      </c>
      <c r="X3870" s="5"/>
      <c r="Y3870" s="5"/>
      <c r="Z3870" s="5">
        <f>Tbl_BalanceHistory[[#This Row],[Discretionary Recommended - Pre 2022]]+Tbl_BalanceHistory[[#This Row],[Discretionary Balance Recommended: Policy]]+Tbl_BalanceHistory[[#This Row],[Discretionary Balance Recommended: Commitments]]</f>
        <v>0</v>
      </c>
      <c r="AA3870" s="5">
        <f>Tbl_BalanceHistory[[#This Row],[Discretionary Balance]]-Tbl_BalanceHistory[[#This Row],[Discretionary Reappropriation]]</f>
        <v>0</v>
      </c>
      <c r="AB3870" s="2"/>
      <c r="AC3870" s="2"/>
      <c r="AD3870" s="2"/>
      <c r="AE3870" s="2"/>
    </row>
    <row r="3871" spans="1:31" ht="45" x14ac:dyDescent="0.25">
      <c r="A3871" s="2" t="s">
        <v>577</v>
      </c>
      <c r="B3871" s="3">
        <v>9</v>
      </c>
      <c r="C3871" s="3">
        <v>262</v>
      </c>
      <c r="D3871" s="3" t="s">
        <v>648</v>
      </c>
      <c r="E3871" s="3" t="str">
        <f>_xlfn.XLOOKUP(Tbl_BalanceHistory[[#This Row],[RespAgy]],Tbl_Agencies[Agy Code],Tbl_Agencies[Agy Sort])</f>
        <v>143000</v>
      </c>
      <c r="F3871" s="2" t="str">
        <f>Tbl_BalanceHistory[[#This Row],[RespAgy]]&amp;": "&amp;Tbl_BalanceHistory[[#This Row],[RespAgency]]</f>
        <v>262: Department for Aging and Rehabilitative Services</v>
      </c>
      <c r="G3871" s="3">
        <v>262</v>
      </c>
      <c r="H3871" s="3" t="s">
        <v>648</v>
      </c>
      <c r="I3871" s="3" t="str">
        <f>_xlfn.XLOOKUP(Tbl_BalanceHistory[[#This Row],[AgyCode]],Tbl_Agencies[Agy Code],Tbl_Agencies[Agy Sort])</f>
        <v>143000</v>
      </c>
      <c r="J3871" s="2" t="str">
        <f>Tbl_BalanceHistory[[#This Row],[AgyCode]]&amp;": "&amp;Tbl_BalanceHistory[[#This Row],[Agency Name]]</f>
        <v>262: Department for Aging and Rehabilitative Services</v>
      </c>
      <c r="K3871" s="1">
        <v>2022</v>
      </c>
      <c r="L3871" s="3">
        <v>457</v>
      </c>
      <c r="M3871" s="3" t="s">
        <v>311</v>
      </c>
      <c r="N3871" s="2" t="str">
        <f>Tbl_BalanceHistory[[#This Row],[ProgramCode]]&amp;": "&amp;Tbl_BalanceHistory[[#This Row],[Program Name]]</f>
        <v>457: Nutritional Services</v>
      </c>
      <c r="O3871" s="3" t="s">
        <v>886</v>
      </c>
      <c r="P3871" s="1" t="str">
        <f>IF(Tbl_BalanceHistory[[#This Row],[FundCode]]="0100","GF",IF(Tbl_BalanceHistory[[#This Row],[FundCode]]="01000","GF","Hi Ed / OCR"))</f>
        <v>GF</v>
      </c>
      <c r="Q3871" s="5">
        <v>6018648</v>
      </c>
      <c r="R3871" s="5">
        <v>6013252</v>
      </c>
      <c r="S3871" s="5">
        <v>5396</v>
      </c>
      <c r="T3871" s="5">
        <v>0</v>
      </c>
      <c r="U3871" s="3"/>
      <c r="V3871" s="5">
        <v>5396</v>
      </c>
      <c r="W3871" s="5"/>
      <c r="X3871" s="5">
        <v>0</v>
      </c>
      <c r="Y3871" s="5">
        <v>0</v>
      </c>
      <c r="Z3871" s="5">
        <f>Tbl_BalanceHistory[[#This Row],[Discretionary Recommended - Pre 2022]]+Tbl_BalanceHistory[[#This Row],[Discretionary Balance Recommended: Policy]]+Tbl_BalanceHistory[[#This Row],[Discretionary Balance Recommended: Commitments]]</f>
        <v>0</v>
      </c>
      <c r="AA3871" s="5">
        <f>Tbl_BalanceHistory[[#This Row],[Discretionary Balance]]-Tbl_BalanceHistory[[#This Row],[Discretionary Reappropriation]]</f>
        <v>5396</v>
      </c>
      <c r="AB3871" s="2"/>
      <c r="AC3871" s="2"/>
      <c r="AD3871" s="2"/>
      <c r="AE3871" s="2"/>
    </row>
    <row r="3872" spans="1:31" ht="45" x14ac:dyDescent="0.25">
      <c r="A3872" s="2" t="s">
        <v>577</v>
      </c>
      <c r="B3872" s="3">
        <v>9</v>
      </c>
      <c r="C3872" s="3">
        <v>262</v>
      </c>
      <c r="D3872" s="3" t="s">
        <v>648</v>
      </c>
      <c r="E3872" s="3" t="str">
        <f>_xlfn.XLOOKUP(Tbl_BalanceHistory[[#This Row],[RespAgy]],Tbl_Agencies[Agy Code],Tbl_Agencies[Agy Sort])</f>
        <v>143000</v>
      </c>
      <c r="F3872" s="2" t="str">
        <f>Tbl_BalanceHistory[[#This Row],[RespAgy]]&amp;": "&amp;Tbl_BalanceHistory[[#This Row],[RespAgency]]</f>
        <v>262: Department for Aging and Rehabilitative Services</v>
      </c>
      <c r="G3872" s="3">
        <v>262</v>
      </c>
      <c r="H3872" s="3" t="s">
        <v>648</v>
      </c>
      <c r="I3872" s="3" t="str">
        <f>_xlfn.XLOOKUP(Tbl_BalanceHistory[[#This Row],[AgyCode]],Tbl_Agencies[Agy Code],Tbl_Agencies[Agy Sort])</f>
        <v>143000</v>
      </c>
      <c r="J3872" s="2" t="str">
        <f>Tbl_BalanceHistory[[#This Row],[AgyCode]]&amp;": "&amp;Tbl_BalanceHistory[[#This Row],[Agency Name]]</f>
        <v>262: Department for Aging and Rehabilitative Services</v>
      </c>
      <c r="K3872" s="1">
        <v>2023</v>
      </c>
      <c r="L3872" s="3">
        <v>457</v>
      </c>
      <c r="M3872" s="3" t="s">
        <v>311</v>
      </c>
      <c r="N3872" s="2" t="str">
        <f>Tbl_BalanceHistory[[#This Row],[ProgramCode]]&amp;": "&amp;Tbl_BalanceHistory[[#This Row],[Program Name]]</f>
        <v>457: Nutritional Services</v>
      </c>
      <c r="O3872" s="3" t="s">
        <v>886</v>
      </c>
      <c r="P3872" s="1" t="str">
        <f>IF(Tbl_BalanceHistory[[#This Row],[FundCode]]="0100","GF",IF(Tbl_BalanceHistory[[#This Row],[FundCode]]="01000","GF","Hi Ed / OCR"))</f>
        <v>GF</v>
      </c>
      <c r="Q3872" s="5">
        <v>6153648</v>
      </c>
      <c r="R3872" s="5">
        <v>6111319.0199999996</v>
      </c>
      <c r="S3872" s="5">
        <v>42328.98</v>
      </c>
      <c r="T3872" s="5">
        <v>0</v>
      </c>
      <c r="U3872" s="3"/>
      <c r="V3872" s="5">
        <v>42328.98</v>
      </c>
      <c r="W3872" s="5">
        <v>0</v>
      </c>
      <c r="X3872" s="5">
        <v>0</v>
      </c>
      <c r="Y3872" s="5">
        <v>0</v>
      </c>
      <c r="Z3872" s="5">
        <v>0</v>
      </c>
      <c r="AA3872" s="5">
        <v>42328.98</v>
      </c>
      <c r="AB3872" s="2"/>
      <c r="AC3872" s="2"/>
      <c r="AD3872" s="2"/>
      <c r="AE3872" s="2"/>
    </row>
    <row r="3873" spans="1:31" ht="45" x14ac:dyDescent="0.25">
      <c r="A3873" s="2" t="s">
        <v>577</v>
      </c>
      <c r="B3873" s="3">
        <v>9</v>
      </c>
      <c r="C3873" s="3">
        <v>262</v>
      </c>
      <c r="D3873" s="3" t="s">
        <v>648</v>
      </c>
      <c r="E3873" s="3" t="str">
        <f>_xlfn.XLOOKUP(Tbl_BalanceHistory[[#This Row],[RespAgy]],Tbl_Agencies[Agy Code],Tbl_Agencies[Agy Sort])</f>
        <v>143000</v>
      </c>
      <c r="F3873" s="2" t="str">
        <f>Tbl_BalanceHistory[[#This Row],[RespAgy]]&amp;": "&amp;Tbl_BalanceHistory[[#This Row],[RespAgency]]</f>
        <v>262: Department for Aging and Rehabilitative Services</v>
      </c>
      <c r="G3873" s="3">
        <v>262</v>
      </c>
      <c r="H3873" s="3" t="s">
        <v>648</v>
      </c>
      <c r="I3873" s="3" t="str">
        <f>_xlfn.XLOOKUP(Tbl_BalanceHistory[[#This Row],[AgyCode]],Tbl_Agencies[Agy Code],Tbl_Agencies[Agy Sort])</f>
        <v>143000</v>
      </c>
      <c r="J3873" s="2" t="str">
        <f>Tbl_BalanceHistory[[#This Row],[AgyCode]]&amp;": "&amp;Tbl_BalanceHistory[[#This Row],[Agency Name]]</f>
        <v>262: Department for Aging and Rehabilitative Services</v>
      </c>
      <c r="K3873" s="1">
        <v>2024</v>
      </c>
      <c r="L3873" s="3">
        <v>457</v>
      </c>
      <c r="M3873" s="3" t="s">
        <v>311</v>
      </c>
      <c r="N3873" s="2" t="str">
        <f>Tbl_BalanceHistory[[#This Row],[ProgramCode]]&amp;": "&amp;Tbl_BalanceHistory[[#This Row],[Program Name]]</f>
        <v>457: Nutritional Services</v>
      </c>
      <c r="O3873" s="3" t="s">
        <v>886</v>
      </c>
      <c r="P3873" s="1" t="str">
        <f>IF(Tbl_BalanceHistory[[#This Row],[FundCode]]="0100","GF",IF(Tbl_BalanceHistory[[#This Row],[FundCode]]="01000","GF","Hi Ed / OCR"))</f>
        <v>GF</v>
      </c>
      <c r="Q3873" s="5">
        <v>6178648</v>
      </c>
      <c r="R3873" s="5">
        <v>6174585.7400000002</v>
      </c>
      <c r="S3873" s="5">
        <v>4062.26</v>
      </c>
      <c r="T3873" s="5">
        <v>0</v>
      </c>
      <c r="U3873" s="3"/>
      <c r="V3873" s="5">
        <v>4062.26</v>
      </c>
      <c r="W3873" s="5">
        <v>0</v>
      </c>
      <c r="X3873" s="5">
        <v>0</v>
      </c>
      <c r="Y3873" s="5">
        <v>0</v>
      </c>
      <c r="Z3873" s="5">
        <v>0</v>
      </c>
      <c r="AA3873" s="5">
        <v>4062.26</v>
      </c>
      <c r="AB3873" s="2"/>
      <c r="AC3873" s="2"/>
      <c r="AD3873" s="2"/>
      <c r="AE3873" s="2"/>
    </row>
    <row r="3874" spans="1:31" ht="45" x14ac:dyDescent="0.25">
      <c r="A3874" s="2" t="s">
        <v>2025</v>
      </c>
      <c r="B3874" s="3">
        <v>9</v>
      </c>
      <c r="C3874" s="3">
        <v>262</v>
      </c>
      <c r="D3874" s="3" t="s">
        <v>648</v>
      </c>
      <c r="E3874" s="3" t="str">
        <f>_xlfn.XLOOKUP(Tbl_BalanceHistory[[#This Row],[RespAgy]],Tbl_Agencies[Agy Code],Tbl_Agencies[Agy Sort])</f>
        <v>143000</v>
      </c>
      <c r="F3874" s="2" t="str">
        <f>Tbl_BalanceHistory[[#This Row],[RespAgy]]&amp;": "&amp;Tbl_BalanceHistory[[#This Row],[RespAgency]]</f>
        <v>262: Department for Aging and Rehabilitative Services</v>
      </c>
      <c r="G3874" s="3">
        <v>262</v>
      </c>
      <c r="H3874" s="3" t="s">
        <v>648</v>
      </c>
      <c r="I3874" s="3" t="str">
        <f>_xlfn.XLOOKUP(Tbl_BalanceHistory[[#This Row],[AgyCode]],Tbl_Agencies[Agy Code],Tbl_Agencies[Agy Sort])</f>
        <v>143000</v>
      </c>
      <c r="J3874" s="2" t="str">
        <f>Tbl_BalanceHistory[[#This Row],[AgyCode]]&amp;": "&amp;Tbl_BalanceHistory[[#This Row],[Agency Name]]</f>
        <v>262: Department for Aging and Rehabilitative Services</v>
      </c>
      <c r="K3874" s="1">
        <v>2014</v>
      </c>
      <c r="L3874" s="3">
        <v>461</v>
      </c>
      <c r="M3874" s="3" t="s">
        <v>654</v>
      </c>
      <c r="N3874" s="2" t="str">
        <f>Tbl_BalanceHistory[[#This Row],[ProgramCode]]&amp;": "&amp;Tbl_BalanceHistory[[#This Row],[Program Name]]</f>
        <v>461: Continuing Income Assistance Services</v>
      </c>
      <c r="O3874" s="3" t="s">
        <v>1730</v>
      </c>
      <c r="P3874" s="1" t="str">
        <f>IF(Tbl_BalanceHistory[[#This Row],[FundCode]]="0100","GF",IF(Tbl_BalanceHistory[[#This Row],[FundCode]]="01000","GF","Hi Ed / OCR"))</f>
        <v>GF</v>
      </c>
      <c r="Q3874" s="5">
        <v>1136250</v>
      </c>
      <c r="R3874" s="5">
        <v>1136249.2</v>
      </c>
      <c r="S3874" s="5">
        <v>0</v>
      </c>
      <c r="T3874" s="5">
        <v>0</v>
      </c>
      <c r="U3874" s="3"/>
      <c r="V3874" s="5">
        <v>0</v>
      </c>
      <c r="W3874" s="5">
        <v>0</v>
      </c>
      <c r="X3874" s="5"/>
      <c r="Y3874" s="5"/>
      <c r="Z3874" s="5">
        <f>Tbl_BalanceHistory[[#This Row],[Discretionary Recommended - Pre 2022]]+Tbl_BalanceHistory[[#This Row],[Discretionary Balance Recommended: Policy]]+Tbl_BalanceHistory[[#This Row],[Discretionary Balance Recommended: Commitments]]</f>
        <v>0</v>
      </c>
      <c r="AA3874" s="5">
        <f>Tbl_BalanceHistory[[#This Row],[Discretionary Balance]]-Tbl_BalanceHistory[[#This Row],[Discretionary Reappropriation]]</f>
        <v>0</v>
      </c>
      <c r="AB3874" s="2"/>
      <c r="AC3874" s="2"/>
      <c r="AD3874" s="2"/>
      <c r="AE3874" s="2"/>
    </row>
    <row r="3875" spans="1:31" ht="45" x14ac:dyDescent="0.25">
      <c r="A3875" s="2" t="s">
        <v>2025</v>
      </c>
      <c r="B3875" s="3">
        <v>9</v>
      </c>
      <c r="C3875" s="3">
        <v>262</v>
      </c>
      <c r="D3875" s="3" t="s">
        <v>648</v>
      </c>
      <c r="E3875" s="3" t="str">
        <f>_xlfn.XLOOKUP(Tbl_BalanceHistory[[#This Row],[RespAgy]],Tbl_Agencies[Agy Code],Tbl_Agencies[Agy Sort])</f>
        <v>143000</v>
      </c>
      <c r="F3875" s="2" t="str">
        <f>Tbl_BalanceHistory[[#This Row],[RespAgy]]&amp;": "&amp;Tbl_BalanceHistory[[#This Row],[RespAgency]]</f>
        <v>262: Department for Aging and Rehabilitative Services</v>
      </c>
      <c r="G3875" s="3">
        <v>262</v>
      </c>
      <c r="H3875" s="3" t="s">
        <v>648</v>
      </c>
      <c r="I3875" s="3" t="str">
        <f>_xlfn.XLOOKUP(Tbl_BalanceHistory[[#This Row],[AgyCode]],Tbl_Agencies[Agy Code],Tbl_Agencies[Agy Sort])</f>
        <v>143000</v>
      </c>
      <c r="J3875" s="2" t="str">
        <f>Tbl_BalanceHistory[[#This Row],[AgyCode]]&amp;": "&amp;Tbl_BalanceHistory[[#This Row],[Agency Name]]</f>
        <v>262: Department for Aging and Rehabilitative Services</v>
      </c>
      <c r="K3875" s="1">
        <v>2015</v>
      </c>
      <c r="L3875" s="3">
        <v>461</v>
      </c>
      <c r="M3875" s="3" t="s">
        <v>654</v>
      </c>
      <c r="N3875" s="2" t="str">
        <f>Tbl_BalanceHistory[[#This Row],[ProgramCode]]&amp;": "&amp;Tbl_BalanceHistory[[#This Row],[Program Name]]</f>
        <v>461: Continuing Income Assistance Services</v>
      </c>
      <c r="O3875" s="3" t="s">
        <v>1730</v>
      </c>
      <c r="P3875" s="1" t="str">
        <f>IF(Tbl_BalanceHistory[[#This Row],[FundCode]]="0100","GF",IF(Tbl_BalanceHistory[[#This Row],[FundCode]]="01000","GF","Hi Ed / OCR"))</f>
        <v>GF</v>
      </c>
      <c r="Q3875" s="5">
        <v>1364485</v>
      </c>
      <c r="R3875" s="5">
        <v>1364484</v>
      </c>
      <c r="S3875" s="5">
        <v>0</v>
      </c>
      <c r="T3875" s="5">
        <v>0</v>
      </c>
      <c r="U3875" s="3"/>
      <c r="V3875" s="5">
        <v>0</v>
      </c>
      <c r="W3875" s="5">
        <v>0</v>
      </c>
      <c r="X3875" s="5"/>
      <c r="Y3875" s="5"/>
      <c r="Z3875" s="5">
        <f>Tbl_BalanceHistory[[#This Row],[Discretionary Recommended - Pre 2022]]+Tbl_BalanceHistory[[#This Row],[Discretionary Balance Recommended: Policy]]+Tbl_BalanceHistory[[#This Row],[Discretionary Balance Recommended: Commitments]]</f>
        <v>0</v>
      </c>
      <c r="AA3875" s="5">
        <f>Tbl_BalanceHistory[[#This Row],[Discretionary Balance]]-Tbl_BalanceHistory[[#This Row],[Discretionary Reappropriation]]</f>
        <v>0</v>
      </c>
      <c r="AB3875" s="2"/>
      <c r="AC3875" s="2"/>
      <c r="AD3875" s="2"/>
      <c r="AE3875" s="2"/>
    </row>
    <row r="3876" spans="1:31" ht="45" x14ac:dyDescent="0.25">
      <c r="A3876" s="2" t="s">
        <v>2025</v>
      </c>
      <c r="B3876" s="3">
        <v>9</v>
      </c>
      <c r="C3876" s="3">
        <v>262</v>
      </c>
      <c r="D3876" s="3" t="s">
        <v>648</v>
      </c>
      <c r="E3876" s="3" t="str">
        <f>_xlfn.XLOOKUP(Tbl_BalanceHistory[[#This Row],[RespAgy]],Tbl_Agencies[Agy Code],Tbl_Agencies[Agy Sort])</f>
        <v>143000</v>
      </c>
      <c r="F3876" s="2" t="str">
        <f>Tbl_BalanceHistory[[#This Row],[RespAgy]]&amp;": "&amp;Tbl_BalanceHistory[[#This Row],[RespAgency]]</f>
        <v>262: Department for Aging and Rehabilitative Services</v>
      </c>
      <c r="G3876" s="3">
        <v>262</v>
      </c>
      <c r="H3876" s="3" t="s">
        <v>648</v>
      </c>
      <c r="I3876" s="3" t="str">
        <f>_xlfn.XLOOKUP(Tbl_BalanceHistory[[#This Row],[AgyCode]],Tbl_Agencies[Agy Code],Tbl_Agencies[Agy Sort])</f>
        <v>143000</v>
      </c>
      <c r="J3876" s="2" t="str">
        <f>Tbl_BalanceHistory[[#This Row],[AgyCode]]&amp;": "&amp;Tbl_BalanceHistory[[#This Row],[Agency Name]]</f>
        <v>262: Department for Aging and Rehabilitative Services</v>
      </c>
      <c r="K3876" s="1">
        <v>2016</v>
      </c>
      <c r="L3876" s="3">
        <v>461</v>
      </c>
      <c r="M3876" s="3" t="s">
        <v>654</v>
      </c>
      <c r="N3876" s="2" t="str">
        <f>Tbl_BalanceHistory[[#This Row],[ProgramCode]]&amp;": "&amp;Tbl_BalanceHistory[[#This Row],[Program Name]]</f>
        <v>461: Continuing Income Assistance Services</v>
      </c>
      <c r="O3876" s="3" t="s">
        <v>1730</v>
      </c>
      <c r="P3876" s="1" t="str">
        <f>IF(Tbl_BalanceHistory[[#This Row],[FundCode]]="0100","GF",IF(Tbl_BalanceHistory[[#This Row],[FundCode]]="01000","GF","Hi Ed / OCR"))</f>
        <v>GF</v>
      </c>
      <c r="Q3876" s="5">
        <v>1364485</v>
      </c>
      <c r="R3876" s="5">
        <v>1331024.3899999999</v>
      </c>
      <c r="S3876" s="5">
        <v>33460</v>
      </c>
      <c r="T3876" s="5">
        <v>0</v>
      </c>
      <c r="U3876" s="3"/>
      <c r="V3876" s="5">
        <v>33460</v>
      </c>
      <c r="W3876" s="5">
        <v>0</v>
      </c>
      <c r="X3876" s="5"/>
      <c r="Y3876" s="5"/>
      <c r="Z3876" s="5">
        <f>Tbl_BalanceHistory[[#This Row],[Discretionary Recommended - Pre 2022]]+Tbl_BalanceHistory[[#This Row],[Discretionary Balance Recommended: Policy]]+Tbl_BalanceHistory[[#This Row],[Discretionary Balance Recommended: Commitments]]</f>
        <v>0</v>
      </c>
      <c r="AA3876" s="5">
        <f>Tbl_BalanceHistory[[#This Row],[Discretionary Balance]]-Tbl_BalanceHistory[[#This Row],[Discretionary Reappropriation]]</f>
        <v>33460</v>
      </c>
      <c r="AB3876" s="2"/>
      <c r="AC3876" s="2"/>
      <c r="AD3876" s="2"/>
      <c r="AE3876" s="2"/>
    </row>
    <row r="3877" spans="1:31" ht="45" x14ac:dyDescent="0.25">
      <c r="A3877" s="2" t="s">
        <v>2025</v>
      </c>
      <c r="B3877" s="3">
        <v>9</v>
      </c>
      <c r="C3877" s="3">
        <v>262</v>
      </c>
      <c r="D3877" s="3" t="s">
        <v>648</v>
      </c>
      <c r="E3877" s="3" t="str">
        <f>_xlfn.XLOOKUP(Tbl_BalanceHistory[[#This Row],[RespAgy]],Tbl_Agencies[Agy Code],Tbl_Agencies[Agy Sort])</f>
        <v>143000</v>
      </c>
      <c r="F3877" s="2" t="str">
        <f>Tbl_BalanceHistory[[#This Row],[RespAgy]]&amp;": "&amp;Tbl_BalanceHistory[[#This Row],[RespAgency]]</f>
        <v>262: Department for Aging and Rehabilitative Services</v>
      </c>
      <c r="G3877" s="3">
        <v>262</v>
      </c>
      <c r="H3877" s="3" t="s">
        <v>648</v>
      </c>
      <c r="I3877" s="3" t="str">
        <f>_xlfn.XLOOKUP(Tbl_BalanceHistory[[#This Row],[AgyCode]],Tbl_Agencies[Agy Code],Tbl_Agencies[Agy Sort])</f>
        <v>143000</v>
      </c>
      <c r="J3877" s="2" t="str">
        <f>Tbl_BalanceHistory[[#This Row],[AgyCode]]&amp;": "&amp;Tbl_BalanceHistory[[#This Row],[Agency Name]]</f>
        <v>262: Department for Aging and Rehabilitative Services</v>
      </c>
      <c r="K3877" s="1">
        <v>2017</v>
      </c>
      <c r="L3877" s="3">
        <v>461</v>
      </c>
      <c r="M3877" s="3" t="s">
        <v>654</v>
      </c>
      <c r="N3877" s="2" t="str">
        <f>Tbl_BalanceHistory[[#This Row],[ProgramCode]]&amp;": "&amp;Tbl_BalanceHistory[[#This Row],[Program Name]]</f>
        <v>461: Continuing Income Assistance Services</v>
      </c>
      <c r="O3877" s="3" t="s">
        <v>886</v>
      </c>
      <c r="P3877" s="1" t="str">
        <f>IF(Tbl_BalanceHistory[[#This Row],[FundCode]]="0100","GF",IF(Tbl_BalanceHistory[[#This Row],[FundCode]]="01000","GF","Hi Ed / OCR"))</f>
        <v>GF</v>
      </c>
      <c r="Q3877" s="5">
        <v>1465118</v>
      </c>
      <c r="R3877" s="5">
        <v>1100413.8400000001</v>
      </c>
      <c r="S3877" s="5">
        <v>364704</v>
      </c>
      <c r="T3877" s="5">
        <v>0</v>
      </c>
      <c r="U3877" s="3"/>
      <c r="V3877" s="5">
        <v>364704</v>
      </c>
      <c r="W3877" s="5">
        <v>0</v>
      </c>
      <c r="X3877" s="5"/>
      <c r="Y3877" s="5"/>
      <c r="Z3877" s="5">
        <f>Tbl_BalanceHistory[[#This Row],[Discretionary Recommended - Pre 2022]]+Tbl_BalanceHistory[[#This Row],[Discretionary Balance Recommended: Policy]]+Tbl_BalanceHistory[[#This Row],[Discretionary Balance Recommended: Commitments]]</f>
        <v>0</v>
      </c>
      <c r="AA3877" s="5">
        <f>Tbl_BalanceHistory[[#This Row],[Discretionary Balance]]-Tbl_BalanceHistory[[#This Row],[Discretionary Reappropriation]]</f>
        <v>364704</v>
      </c>
      <c r="AB3877" s="2"/>
      <c r="AC3877" s="2"/>
      <c r="AD3877" s="2"/>
      <c r="AE3877" s="2"/>
    </row>
    <row r="3878" spans="1:31" ht="45" x14ac:dyDescent="0.25">
      <c r="A3878" s="2" t="s">
        <v>2025</v>
      </c>
      <c r="B3878" s="3">
        <v>9</v>
      </c>
      <c r="C3878" s="3">
        <v>262</v>
      </c>
      <c r="D3878" s="3" t="s">
        <v>648</v>
      </c>
      <c r="E3878" s="3" t="str">
        <f>_xlfn.XLOOKUP(Tbl_BalanceHistory[[#This Row],[RespAgy]],Tbl_Agencies[Agy Code],Tbl_Agencies[Agy Sort])</f>
        <v>143000</v>
      </c>
      <c r="F3878" s="2" t="str">
        <f>Tbl_BalanceHistory[[#This Row],[RespAgy]]&amp;": "&amp;Tbl_BalanceHistory[[#This Row],[RespAgency]]</f>
        <v>262: Department for Aging and Rehabilitative Services</v>
      </c>
      <c r="G3878" s="3">
        <v>262</v>
      </c>
      <c r="H3878" s="3" t="s">
        <v>648</v>
      </c>
      <c r="I3878" s="3" t="str">
        <f>_xlfn.XLOOKUP(Tbl_BalanceHistory[[#This Row],[AgyCode]],Tbl_Agencies[Agy Code],Tbl_Agencies[Agy Sort])</f>
        <v>143000</v>
      </c>
      <c r="J3878" s="2" t="str">
        <f>Tbl_BalanceHistory[[#This Row],[AgyCode]]&amp;": "&amp;Tbl_BalanceHistory[[#This Row],[Agency Name]]</f>
        <v>262: Department for Aging and Rehabilitative Services</v>
      </c>
      <c r="K3878" s="1">
        <v>2018</v>
      </c>
      <c r="L3878" s="3">
        <v>461</v>
      </c>
      <c r="M3878" s="3" t="s">
        <v>654</v>
      </c>
      <c r="N3878" s="2" t="str">
        <f>Tbl_BalanceHistory[[#This Row],[ProgramCode]]&amp;": "&amp;Tbl_BalanceHistory[[#This Row],[Program Name]]</f>
        <v>461: Continuing Income Assistance Services</v>
      </c>
      <c r="O3878" s="3" t="s">
        <v>886</v>
      </c>
      <c r="P3878" s="1" t="str">
        <f>IF(Tbl_BalanceHistory[[#This Row],[FundCode]]="0100","GF",IF(Tbl_BalanceHistory[[#This Row],[FundCode]]="01000","GF","Hi Ed / OCR"))</f>
        <v>GF</v>
      </c>
      <c r="Q3878" s="5">
        <v>1465118</v>
      </c>
      <c r="R3878" s="5">
        <v>948133.43</v>
      </c>
      <c r="S3878" s="5">
        <v>516984</v>
      </c>
      <c r="T3878" s="5">
        <v>0</v>
      </c>
      <c r="U3878" s="3"/>
      <c r="V3878" s="5">
        <v>516984</v>
      </c>
      <c r="W3878" s="5">
        <v>0</v>
      </c>
      <c r="X3878" s="5"/>
      <c r="Y3878" s="5"/>
      <c r="Z3878" s="5">
        <f>Tbl_BalanceHistory[[#This Row],[Discretionary Recommended - Pre 2022]]+Tbl_BalanceHistory[[#This Row],[Discretionary Balance Recommended: Policy]]+Tbl_BalanceHistory[[#This Row],[Discretionary Balance Recommended: Commitments]]</f>
        <v>0</v>
      </c>
      <c r="AA3878" s="5">
        <f>Tbl_BalanceHistory[[#This Row],[Discretionary Balance]]-Tbl_BalanceHistory[[#This Row],[Discretionary Reappropriation]]</f>
        <v>516984</v>
      </c>
      <c r="AB3878" s="2"/>
      <c r="AC3878" s="2"/>
      <c r="AD3878" s="2"/>
      <c r="AE3878" s="2"/>
    </row>
    <row r="3879" spans="1:31" ht="45" x14ac:dyDescent="0.25">
      <c r="A3879" s="2" t="s">
        <v>2025</v>
      </c>
      <c r="B3879" s="3">
        <v>9</v>
      </c>
      <c r="C3879" s="3">
        <v>262</v>
      </c>
      <c r="D3879" s="3" t="s">
        <v>648</v>
      </c>
      <c r="E3879" s="3" t="str">
        <f>_xlfn.XLOOKUP(Tbl_BalanceHistory[[#This Row],[RespAgy]],Tbl_Agencies[Agy Code],Tbl_Agencies[Agy Sort])</f>
        <v>143000</v>
      </c>
      <c r="F3879" s="2" t="str">
        <f>Tbl_BalanceHistory[[#This Row],[RespAgy]]&amp;": "&amp;Tbl_BalanceHistory[[#This Row],[RespAgency]]</f>
        <v>262: Department for Aging and Rehabilitative Services</v>
      </c>
      <c r="G3879" s="3">
        <v>262</v>
      </c>
      <c r="H3879" s="3" t="s">
        <v>648</v>
      </c>
      <c r="I3879" s="3" t="str">
        <f>_xlfn.XLOOKUP(Tbl_BalanceHistory[[#This Row],[AgyCode]],Tbl_Agencies[Agy Code],Tbl_Agencies[Agy Sort])</f>
        <v>143000</v>
      </c>
      <c r="J3879" s="2" t="str">
        <f>Tbl_BalanceHistory[[#This Row],[AgyCode]]&amp;": "&amp;Tbl_BalanceHistory[[#This Row],[Agency Name]]</f>
        <v>262: Department for Aging and Rehabilitative Services</v>
      </c>
      <c r="K3879" s="1">
        <v>2019</v>
      </c>
      <c r="L3879" s="3">
        <v>461</v>
      </c>
      <c r="M3879" s="3" t="s">
        <v>654</v>
      </c>
      <c r="N3879" s="2" t="str">
        <f>Tbl_BalanceHistory[[#This Row],[ProgramCode]]&amp;": "&amp;Tbl_BalanceHistory[[#This Row],[Program Name]]</f>
        <v>461: Continuing Income Assistance Services</v>
      </c>
      <c r="O3879" s="3" t="s">
        <v>886</v>
      </c>
      <c r="P3879" s="1" t="str">
        <f>IF(Tbl_BalanceHistory[[#This Row],[FundCode]]="0100","GF",IF(Tbl_BalanceHistory[[#This Row],[FundCode]]="01000","GF","Hi Ed / OCR"))</f>
        <v>GF</v>
      </c>
      <c r="Q3879" s="5">
        <v>1465118</v>
      </c>
      <c r="R3879" s="5">
        <v>1137754.48</v>
      </c>
      <c r="S3879" s="5">
        <v>327363.52</v>
      </c>
      <c r="T3879" s="5">
        <v>0</v>
      </c>
      <c r="U3879" s="3"/>
      <c r="V3879" s="5">
        <v>327363.52</v>
      </c>
      <c r="W3879" s="5">
        <v>0</v>
      </c>
      <c r="X3879" s="5"/>
      <c r="Y3879" s="5"/>
      <c r="Z3879" s="5">
        <f>Tbl_BalanceHistory[[#This Row],[Discretionary Recommended - Pre 2022]]+Tbl_BalanceHistory[[#This Row],[Discretionary Balance Recommended: Policy]]+Tbl_BalanceHistory[[#This Row],[Discretionary Balance Recommended: Commitments]]</f>
        <v>0</v>
      </c>
      <c r="AA3879" s="5">
        <f>Tbl_BalanceHistory[[#This Row],[Discretionary Balance]]-Tbl_BalanceHistory[[#This Row],[Discretionary Reappropriation]]</f>
        <v>327363.52</v>
      </c>
      <c r="AB3879" s="2"/>
      <c r="AC3879" s="2"/>
      <c r="AD3879" s="2"/>
      <c r="AE3879" s="2"/>
    </row>
    <row r="3880" spans="1:31" ht="45" x14ac:dyDescent="0.25">
      <c r="A3880" s="2" t="s">
        <v>577</v>
      </c>
      <c r="B3880" s="3">
        <v>9</v>
      </c>
      <c r="C3880" s="3">
        <v>262</v>
      </c>
      <c r="D3880" s="3" t="s">
        <v>648</v>
      </c>
      <c r="E3880" s="3" t="str">
        <f>_xlfn.XLOOKUP(Tbl_BalanceHistory[[#This Row],[RespAgy]],Tbl_Agencies[Agy Code],Tbl_Agencies[Agy Sort])</f>
        <v>143000</v>
      </c>
      <c r="F3880" s="2" t="str">
        <f>Tbl_BalanceHistory[[#This Row],[RespAgy]]&amp;": "&amp;Tbl_BalanceHistory[[#This Row],[RespAgency]]</f>
        <v>262: Department for Aging and Rehabilitative Services</v>
      </c>
      <c r="G3880" s="3">
        <v>262</v>
      </c>
      <c r="H3880" s="3" t="s">
        <v>648</v>
      </c>
      <c r="I3880" s="3" t="str">
        <f>_xlfn.XLOOKUP(Tbl_BalanceHistory[[#This Row],[AgyCode]],Tbl_Agencies[Agy Code],Tbl_Agencies[Agy Sort])</f>
        <v>143000</v>
      </c>
      <c r="J3880" s="2" t="str">
        <f>Tbl_BalanceHistory[[#This Row],[AgyCode]]&amp;": "&amp;Tbl_BalanceHistory[[#This Row],[Agency Name]]</f>
        <v>262: Department for Aging and Rehabilitative Services</v>
      </c>
      <c r="K3880" s="1">
        <v>2020</v>
      </c>
      <c r="L3880" s="3">
        <v>461</v>
      </c>
      <c r="M3880" s="3" t="s">
        <v>654</v>
      </c>
      <c r="N3880" s="2" t="str">
        <f>Tbl_BalanceHistory[[#This Row],[ProgramCode]]&amp;": "&amp;Tbl_BalanceHistory[[#This Row],[Program Name]]</f>
        <v>461: Continuing Income Assistance Services</v>
      </c>
      <c r="O3880" s="3" t="s">
        <v>886</v>
      </c>
      <c r="P3880" s="1" t="str">
        <f>IF(Tbl_BalanceHistory[[#This Row],[FundCode]]="0100","GF",IF(Tbl_BalanceHistory[[#This Row],[FundCode]]="01000","GF","Hi Ed / OCR"))</f>
        <v>GF</v>
      </c>
      <c r="Q3880" s="5">
        <v>1443436</v>
      </c>
      <c r="R3880" s="5">
        <v>852557.13</v>
      </c>
      <c r="S3880" s="5">
        <v>590878.87</v>
      </c>
      <c r="T3880" s="5">
        <v>0</v>
      </c>
      <c r="U3880" s="3"/>
      <c r="V3880" s="5">
        <v>590878.87</v>
      </c>
      <c r="W3880" s="5">
        <v>0</v>
      </c>
      <c r="X3880" s="5"/>
      <c r="Y3880" s="5"/>
      <c r="Z3880" s="5">
        <f>Tbl_BalanceHistory[[#This Row],[Discretionary Recommended - Pre 2022]]+Tbl_BalanceHistory[[#This Row],[Discretionary Balance Recommended: Policy]]+Tbl_BalanceHistory[[#This Row],[Discretionary Balance Recommended: Commitments]]</f>
        <v>0</v>
      </c>
      <c r="AA3880" s="5">
        <f>Tbl_BalanceHistory[[#This Row],[Discretionary Balance]]-Tbl_BalanceHistory[[#This Row],[Discretionary Reappropriation]]</f>
        <v>590878.87</v>
      </c>
      <c r="AB3880" s="2"/>
      <c r="AC3880" s="2"/>
      <c r="AD3880" s="2"/>
      <c r="AE3880" s="2"/>
    </row>
    <row r="3881" spans="1:31" ht="45" x14ac:dyDescent="0.25">
      <c r="A3881" s="2" t="s">
        <v>577</v>
      </c>
      <c r="B3881" s="3">
        <v>9</v>
      </c>
      <c r="C3881" s="3">
        <v>262</v>
      </c>
      <c r="D3881" s="3" t="s">
        <v>648</v>
      </c>
      <c r="E3881" s="3" t="str">
        <f>_xlfn.XLOOKUP(Tbl_BalanceHistory[[#This Row],[RespAgy]],Tbl_Agencies[Agy Code],Tbl_Agencies[Agy Sort])</f>
        <v>143000</v>
      </c>
      <c r="F3881" s="2" t="str">
        <f>Tbl_BalanceHistory[[#This Row],[RespAgy]]&amp;": "&amp;Tbl_BalanceHistory[[#This Row],[RespAgency]]</f>
        <v>262: Department for Aging and Rehabilitative Services</v>
      </c>
      <c r="G3881" s="3">
        <v>262</v>
      </c>
      <c r="H3881" s="3" t="s">
        <v>648</v>
      </c>
      <c r="I3881" s="3" t="str">
        <f>_xlfn.XLOOKUP(Tbl_BalanceHistory[[#This Row],[AgyCode]],Tbl_Agencies[Agy Code],Tbl_Agencies[Agy Sort])</f>
        <v>143000</v>
      </c>
      <c r="J3881" s="2" t="str">
        <f>Tbl_BalanceHistory[[#This Row],[AgyCode]]&amp;": "&amp;Tbl_BalanceHistory[[#This Row],[Agency Name]]</f>
        <v>262: Department for Aging and Rehabilitative Services</v>
      </c>
      <c r="K3881" s="1">
        <v>2021</v>
      </c>
      <c r="L3881" s="3">
        <v>461</v>
      </c>
      <c r="M3881" s="3" t="s">
        <v>654</v>
      </c>
      <c r="N3881" s="2" t="str">
        <f>Tbl_BalanceHistory[[#This Row],[ProgramCode]]&amp;": "&amp;Tbl_BalanceHistory[[#This Row],[Program Name]]</f>
        <v>461: Continuing Income Assistance Services</v>
      </c>
      <c r="O3881" s="3" t="s">
        <v>886</v>
      </c>
      <c r="P3881" s="1" t="str">
        <f>IF(Tbl_BalanceHistory[[#This Row],[FundCode]]="0100","GF",IF(Tbl_BalanceHistory[[#This Row],[FundCode]]="01000","GF","Hi Ed / OCR"))</f>
        <v>GF</v>
      </c>
      <c r="Q3881" s="5">
        <v>1499934</v>
      </c>
      <c r="R3881" s="5">
        <v>170115.07</v>
      </c>
      <c r="S3881" s="5">
        <v>1329818.93</v>
      </c>
      <c r="T3881" s="5">
        <v>0</v>
      </c>
      <c r="U3881" s="3"/>
      <c r="V3881" s="5">
        <v>1329818.93</v>
      </c>
      <c r="W3881" s="5">
        <v>0</v>
      </c>
      <c r="X3881" s="5"/>
      <c r="Y3881" s="5"/>
      <c r="Z3881" s="5">
        <f>Tbl_BalanceHistory[[#This Row],[Discretionary Recommended - Pre 2022]]+Tbl_BalanceHistory[[#This Row],[Discretionary Balance Recommended: Policy]]+Tbl_BalanceHistory[[#This Row],[Discretionary Balance Recommended: Commitments]]</f>
        <v>0</v>
      </c>
      <c r="AA3881" s="5">
        <f>Tbl_BalanceHistory[[#This Row],[Discretionary Balance]]-Tbl_BalanceHistory[[#This Row],[Discretionary Reappropriation]]</f>
        <v>1329818.93</v>
      </c>
      <c r="AB3881" s="2"/>
      <c r="AC3881" s="2"/>
      <c r="AD3881" s="2"/>
      <c r="AE3881" s="2"/>
    </row>
    <row r="3882" spans="1:31" ht="45" x14ac:dyDescent="0.25">
      <c r="A3882" s="2" t="s">
        <v>577</v>
      </c>
      <c r="B3882" s="3">
        <v>9</v>
      </c>
      <c r="C3882" s="3">
        <v>262</v>
      </c>
      <c r="D3882" s="3" t="s">
        <v>648</v>
      </c>
      <c r="E3882" s="3" t="str">
        <f>_xlfn.XLOOKUP(Tbl_BalanceHistory[[#This Row],[RespAgy]],Tbl_Agencies[Agy Code],Tbl_Agencies[Agy Sort])</f>
        <v>143000</v>
      </c>
      <c r="F3882" s="2" t="str">
        <f>Tbl_BalanceHistory[[#This Row],[RespAgy]]&amp;": "&amp;Tbl_BalanceHistory[[#This Row],[RespAgency]]</f>
        <v>262: Department for Aging and Rehabilitative Services</v>
      </c>
      <c r="G3882" s="3">
        <v>262</v>
      </c>
      <c r="H3882" s="3" t="s">
        <v>648</v>
      </c>
      <c r="I3882" s="3" t="str">
        <f>_xlfn.XLOOKUP(Tbl_BalanceHistory[[#This Row],[AgyCode]],Tbl_Agencies[Agy Code],Tbl_Agencies[Agy Sort])</f>
        <v>143000</v>
      </c>
      <c r="J3882" s="2" t="str">
        <f>Tbl_BalanceHistory[[#This Row],[AgyCode]]&amp;": "&amp;Tbl_BalanceHistory[[#This Row],[Agency Name]]</f>
        <v>262: Department for Aging and Rehabilitative Services</v>
      </c>
      <c r="K3882" s="1">
        <v>2022</v>
      </c>
      <c r="L3882" s="3">
        <v>461</v>
      </c>
      <c r="M3882" s="3" t="s">
        <v>654</v>
      </c>
      <c r="N3882" s="2" t="str">
        <f>Tbl_BalanceHistory[[#This Row],[ProgramCode]]&amp;": "&amp;Tbl_BalanceHistory[[#This Row],[Program Name]]</f>
        <v>461: Continuing Income Assistance Services</v>
      </c>
      <c r="O3882" s="3" t="s">
        <v>886</v>
      </c>
      <c r="P3882" s="1" t="str">
        <f>IF(Tbl_BalanceHistory[[#This Row],[FundCode]]="0100","GF",IF(Tbl_BalanceHistory[[#This Row],[FundCode]]="01000","GF","Hi Ed / OCR"))</f>
        <v>GF</v>
      </c>
      <c r="Q3882" s="5">
        <v>1515223</v>
      </c>
      <c r="R3882" s="5">
        <v>207278.14</v>
      </c>
      <c r="S3882" s="5">
        <v>1307944.8600000001</v>
      </c>
      <c r="T3882" s="5">
        <v>0</v>
      </c>
      <c r="U3882" s="3"/>
      <c r="V3882" s="5">
        <v>1307944.8600000001</v>
      </c>
      <c r="W3882" s="5"/>
      <c r="X3882" s="5">
        <v>0</v>
      </c>
      <c r="Y3882" s="5">
        <v>0</v>
      </c>
      <c r="Z3882" s="5">
        <f>Tbl_BalanceHistory[[#This Row],[Discretionary Recommended - Pre 2022]]+Tbl_BalanceHistory[[#This Row],[Discretionary Balance Recommended: Policy]]+Tbl_BalanceHistory[[#This Row],[Discretionary Balance Recommended: Commitments]]</f>
        <v>0</v>
      </c>
      <c r="AA3882" s="5">
        <f>Tbl_BalanceHistory[[#This Row],[Discretionary Balance]]-Tbl_BalanceHistory[[#This Row],[Discretionary Reappropriation]]</f>
        <v>1307944.8600000001</v>
      </c>
      <c r="AB3882" s="2"/>
      <c r="AC3882" s="2"/>
      <c r="AD3882" s="2"/>
      <c r="AE3882" s="2"/>
    </row>
    <row r="3883" spans="1:31" ht="45" x14ac:dyDescent="0.25">
      <c r="A3883" s="2" t="s">
        <v>577</v>
      </c>
      <c r="B3883" s="3">
        <v>9</v>
      </c>
      <c r="C3883" s="3">
        <v>262</v>
      </c>
      <c r="D3883" s="3" t="s">
        <v>648</v>
      </c>
      <c r="E3883" s="3" t="str">
        <f>_xlfn.XLOOKUP(Tbl_BalanceHistory[[#This Row],[RespAgy]],Tbl_Agencies[Agy Code],Tbl_Agencies[Agy Sort])</f>
        <v>143000</v>
      </c>
      <c r="F3883" s="2" t="str">
        <f>Tbl_BalanceHistory[[#This Row],[RespAgy]]&amp;": "&amp;Tbl_BalanceHistory[[#This Row],[RespAgency]]</f>
        <v>262: Department for Aging and Rehabilitative Services</v>
      </c>
      <c r="G3883" s="3">
        <v>262</v>
      </c>
      <c r="H3883" s="3" t="s">
        <v>648</v>
      </c>
      <c r="I3883" s="3" t="str">
        <f>_xlfn.XLOOKUP(Tbl_BalanceHistory[[#This Row],[AgyCode]],Tbl_Agencies[Agy Code],Tbl_Agencies[Agy Sort])</f>
        <v>143000</v>
      </c>
      <c r="J3883" s="2" t="str">
        <f>Tbl_BalanceHistory[[#This Row],[AgyCode]]&amp;": "&amp;Tbl_BalanceHistory[[#This Row],[Agency Name]]</f>
        <v>262: Department for Aging and Rehabilitative Services</v>
      </c>
      <c r="K3883" s="1">
        <v>2023</v>
      </c>
      <c r="L3883" s="3">
        <v>461</v>
      </c>
      <c r="M3883" s="3" t="s">
        <v>654</v>
      </c>
      <c r="N3883" s="2" t="str">
        <f>Tbl_BalanceHistory[[#This Row],[ProgramCode]]&amp;": "&amp;Tbl_BalanceHistory[[#This Row],[Program Name]]</f>
        <v>461: Continuing Income Assistance Services</v>
      </c>
      <c r="O3883" s="3" t="s">
        <v>886</v>
      </c>
      <c r="P3883" s="1" t="str">
        <f>IF(Tbl_BalanceHistory[[#This Row],[FundCode]]="0100","GF",IF(Tbl_BalanceHistory[[#This Row],[FundCode]]="01000","GF","Hi Ed / OCR"))</f>
        <v>GF</v>
      </c>
      <c r="Q3883" s="5">
        <v>1515236</v>
      </c>
      <c r="R3883" s="5">
        <v>302138.05</v>
      </c>
      <c r="S3883" s="5">
        <v>1213097.95</v>
      </c>
      <c r="T3883" s="5">
        <v>0</v>
      </c>
      <c r="U3883" s="3"/>
      <c r="V3883" s="5">
        <v>1213097.95</v>
      </c>
      <c r="W3883" s="5">
        <v>0</v>
      </c>
      <c r="X3883" s="5">
        <v>0</v>
      </c>
      <c r="Y3883" s="5">
        <v>0</v>
      </c>
      <c r="Z3883" s="5">
        <v>0</v>
      </c>
      <c r="AA3883" s="5">
        <v>1213097.95</v>
      </c>
      <c r="AB3883" s="2"/>
      <c r="AC3883" s="2"/>
      <c r="AD3883" s="2"/>
      <c r="AE3883" s="2"/>
    </row>
    <row r="3884" spans="1:31" ht="45" x14ac:dyDescent="0.25">
      <c r="A3884" s="2" t="s">
        <v>577</v>
      </c>
      <c r="B3884" s="3">
        <v>9</v>
      </c>
      <c r="C3884" s="3">
        <v>262</v>
      </c>
      <c r="D3884" s="3" t="s">
        <v>648</v>
      </c>
      <c r="E3884" s="3" t="str">
        <f>_xlfn.XLOOKUP(Tbl_BalanceHistory[[#This Row],[RespAgy]],Tbl_Agencies[Agy Code],Tbl_Agencies[Agy Sort])</f>
        <v>143000</v>
      </c>
      <c r="F3884" s="2" t="str">
        <f>Tbl_BalanceHistory[[#This Row],[RespAgy]]&amp;": "&amp;Tbl_BalanceHistory[[#This Row],[RespAgency]]</f>
        <v>262: Department for Aging and Rehabilitative Services</v>
      </c>
      <c r="G3884" s="3">
        <v>262</v>
      </c>
      <c r="H3884" s="3" t="s">
        <v>648</v>
      </c>
      <c r="I3884" s="3" t="str">
        <f>_xlfn.XLOOKUP(Tbl_BalanceHistory[[#This Row],[AgyCode]],Tbl_Agencies[Agy Code],Tbl_Agencies[Agy Sort])</f>
        <v>143000</v>
      </c>
      <c r="J3884" s="2" t="str">
        <f>Tbl_BalanceHistory[[#This Row],[AgyCode]]&amp;": "&amp;Tbl_BalanceHistory[[#This Row],[Agency Name]]</f>
        <v>262: Department for Aging and Rehabilitative Services</v>
      </c>
      <c r="K3884" s="1">
        <v>2024</v>
      </c>
      <c r="L3884" s="3">
        <v>461</v>
      </c>
      <c r="M3884" s="3" t="s">
        <v>654</v>
      </c>
      <c r="N3884" s="2" t="str">
        <f>Tbl_BalanceHistory[[#This Row],[ProgramCode]]&amp;": "&amp;Tbl_BalanceHistory[[#This Row],[Program Name]]</f>
        <v>461: Continuing Income Assistance Services</v>
      </c>
      <c r="O3884" s="3" t="s">
        <v>886</v>
      </c>
      <c r="P3884" s="1" t="str">
        <f>IF(Tbl_BalanceHistory[[#This Row],[FundCode]]="0100","GF",IF(Tbl_BalanceHistory[[#This Row],[FundCode]]="01000","GF","Hi Ed / OCR"))</f>
        <v>GF</v>
      </c>
      <c r="Q3884" s="5">
        <v>515236</v>
      </c>
      <c r="R3884" s="5">
        <v>151575.31</v>
      </c>
      <c r="S3884" s="5">
        <v>363660.69</v>
      </c>
      <c r="T3884" s="5">
        <v>0</v>
      </c>
      <c r="U3884" s="3"/>
      <c r="V3884" s="5">
        <v>363660.69</v>
      </c>
      <c r="W3884" s="5">
        <v>0</v>
      </c>
      <c r="X3884" s="5">
        <v>0</v>
      </c>
      <c r="Y3884" s="5">
        <v>0</v>
      </c>
      <c r="Z3884" s="5">
        <v>0</v>
      </c>
      <c r="AA3884" s="5">
        <v>363660.69</v>
      </c>
      <c r="AB3884" s="2"/>
      <c r="AC3884" s="2"/>
      <c r="AD3884" s="2"/>
      <c r="AE3884" s="2"/>
    </row>
    <row r="3885" spans="1:31" ht="45" x14ac:dyDescent="0.25">
      <c r="A3885" s="2" t="s">
        <v>2025</v>
      </c>
      <c r="B3885" s="3">
        <v>9</v>
      </c>
      <c r="C3885" s="3">
        <v>262</v>
      </c>
      <c r="D3885" s="3" t="s">
        <v>648</v>
      </c>
      <c r="E3885" s="3" t="str">
        <f>_xlfn.XLOOKUP(Tbl_BalanceHistory[[#This Row],[RespAgy]],Tbl_Agencies[Agy Code],Tbl_Agencies[Agy Sort])</f>
        <v>143000</v>
      </c>
      <c r="F3885" s="2" t="str">
        <f>Tbl_BalanceHistory[[#This Row],[RespAgy]]&amp;": "&amp;Tbl_BalanceHistory[[#This Row],[RespAgency]]</f>
        <v>262: Department for Aging and Rehabilitative Services</v>
      </c>
      <c r="G3885" s="3">
        <v>262</v>
      </c>
      <c r="H3885" s="3" t="s">
        <v>648</v>
      </c>
      <c r="I3885" s="3" t="str">
        <f>_xlfn.XLOOKUP(Tbl_BalanceHistory[[#This Row],[AgyCode]],Tbl_Agencies[Agy Code],Tbl_Agencies[Agy Sort])</f>
        <v>143000</v>
      </c>
      <c r="J3885" s="2" t="str">
        <f>Tbl_BalanceHistory[[#This Row],[AgyCode]]&amp;": "&amp;Tbl_BalanceHistory[[#This Row],[Agency Name]]</f>
        <v>262: Department for Aging and Rehabilitative Services</v>
      </c>
      <c r="K3885" s="1">
        <v>2019</v>
      </c>
      <c r="L3885" s="3">
        <v>468</v>
      </c>
      <c r="M3885" s="3" t="s">
        <v>656</v>
      </c>
      <c r="N3885" s="2" t="str">
        <f>Tbl_BalanceHistory[[#This Row],[ProgramCode]]&amp;": "&amp;Tbl_BalanceHistory[[#This Row],[Program Name]]</f>
        <v>468: Adult Programs and Services</v>
      </c>
      <c r="O3885" s="3" t="s">
        <v>886</v>
      </c>
      <c r="P3885" s="1" t="str">
        <f>IF(Tbl_BalanceHistory[[#This Row],[FundCode]]="0100","GF",IF(Tbl_BalanceHistory[[#This Row],[FundCode]]="01000","GF","Hi Ed / OCR"))</f>
        <v>GF</v>
      </c>
      <c r="Q3885" s="5">
        <v>3506050</v>
      </c>
      <c r="R3885" s="5">
        <v>3506050</v>
      </c>
      <c r="S3885" s="5">
        <v>0</v>
      </c>
      <c r="T3885" s="5">
        <v>0</v>
      </c>
      <c r="U3885" s="3"/>
      <c r="V3885" s="5">
        <v>0</v>
      </c>
      <c r="W3885" s="5">
        <v>0</v>
      </c>
      <c r="X3885" s="5"/>
      <c r="Y3885" s="5"/>
      <c r="Z3885" s="5">
        <f>Tbl_BalanceHistory[[#This Row],[Discretionary Recommended - Pre 2022]]+Tbl_BalanceHistory[[#This Row],[Discretionary Balance Recommended: Policy]]+Tbl_BalanceHistory[[#This Row],[Discretionary Balance Recommended: Commitments]]</f>
        <v>0</v>
      </c>
      <c r="AA3885" s="5">
        <f>Tbl_BalanceHistory[[#This Row],[Discretionary Balance]]-Tbl_BalanceHistory[[#This Row],[Discretionary Reappropriation]]</f>
        <v>0</v>
      </c>
      <c r="AB3885" s="2"/>
      <c r="AC3885" s="2"/>
      <c r="AD3885" s="2"/>
      <c r="AE3885" s="2"/>
    </row>
    <row r="3886" spans="1:31" ht="45" x14ac:dyDescent="0.25">
      <c r="A3886" s="2" t="s">
        <v>577</v>
      </c>
      <c r="B3886" s="3">
        <v>9</v>
      </c>
      <c r="C3886" s="3">
        <v>262</v>
      </c>
      <c r="D3886" s="3" t="s">
        <v>648</v>
      </c>
      <c r="E3886" s="3" t="str">
        <f>_xlfn.XLOOKUP(Tbl_BalanceHistory[[#This Row],[RespAgy]],Tbl_Agencies[Agy Code],Tbl_Agencies[Agy Sort])</f>
        <v>143000</v>
      </c>
      <c r="F3886" s="2" t="str">
        <f>Tbl_BalanceHistory[[#This Row],[RespAgy]]&amp;": "&amp;Tbl_BalanceHistory[[#This Row],[RespAgency]]</f>
        <v>262: Department for Aging and Rehabilitative Services</v>
      </c>
      <c r="G3886" s="3">
        <v>262</v>
      </c>
      <c r="H3886" s="3" t="s">
        <v>648</v>
      </c>
      <c r="I3886" s="3" t="str">
        <f>_xlfn.XLOOKUP(Tbl_BalanceHistory[[#This Row],[AgyCode]],Tbl_Agencies[Agy Code],Tbl_Agencies[Agy Sort])</f>
        <v>143000</v>
      </c>
      <c r="J3886" s="2" t="str">
        <f>Tbl_BalanceHistory[[#This Row],[AgyCode]]&amp;": "&amp;Tbl_BalanceHistory[[#This Row],[Agency Name]]</f>
        <v>262: Department for Aging and Rehabilitative Services</v>
      </c>
      <c r="K3886" s="1">
        <v>2020</v>
      </c>
      <c r="L3886" s="3">
        <v>468</v>
      </c>
      <c r="M3886" s="3" t="s">
        <v>656</v>
      </c>
      <c r="N3886" s="2" t="str">
        <f>Tbl_BalanceHistory[[#This Row],[ProgramCode]]&amp;": "&amp;Tbl_BalanceHistory[[#This Row],[Program Name]]</f>
        <v>468: Adult Programs and Services</v>
      </c>
      <c r="O3886" s="3" t="s">
        <v>886</v>
      </c>
      <c r="P3886" s="1" t="str">
        <f>IF(Tbl_BalanceHistory[[#This Row],[FundCode]]="0100","GF",IF(Tbl_BalanceHistory[[#This Row],[FundCode]]="01000","GF","Hi Ed / OCR"))</f>
        <v>GF</v>
      </c>
      <c r="Q3886" s="5">
        <v>3839564.51</v>
      </c>
      <c r="R3886" s="5">
        <v>3544564.51</v>
      </c>
      <c r="S3886" s="5">
        <v>295000</v>
      </c>
      <c r="T3886" s="5">
        <v>0</v>
      </c>
      <c r="U3886" s="3"/>
      <c r="V3886" s="5">
        <v>295000</v>
      </c>
      <c r="W3886" s="5">
        <v>0</v>
      </c>
      <c r="X3886" s="5"/>
      <c r="Y3886" s="5"/>
      <c r="Z3886" s="5">
        <f>Tbl_BalanceHistory[[#This Row],[Discretionary Recommended - Pre 2022]]+Tbl_BalanceHistory[[#This Row],[Discretionary Balance Recommended: Policy]]+Tbl_BalanceHistory[[#This Row],[Discretionary Balance Recommended: Commitments]]</f>
        <v>0</v>
      </c>
      <c r="AA3886" s="5">
        <f>Tbl_BalanceHistory[[#This Row],[Discretionary Balance]]-Tbl_BalanceHistory[[#This Row],[Discretionary Reappropriation]]</f>
        <v>295000</v>
      </c>
      <c r="AB3886" s="2"/>
      <c r="AC3886" s="2"/>
      <c r="AD3886" s="2"/>
      <c r="AE3886" s="2"/>
    </row>
    <row r="3887" spans="1:31" ht="45" x14ac:dyDescent="0.25">
      <c r="A3887" s="2" t="s">
        <v>577</v>
      </c>
      <c r="B3887" s="3">
        <v>9</v>
      </c>
      <c r="C3887" s="3">
        <v>262</v>
      </c>
      <c r="D3887" s="3" t="s">
        <v>648</v>
      </c>
      <c r="E3887" s="3" t="str">
        <f>_xlfn.XLOOKUP(Tbl_BalanceHistory[[#This Row],[RespAgy]],Tbl_Agencies[Agy Code],Tbl_Agencies[Agy Sort])</f>
        <v>143000</v>
      </c>
      <c r="F3887" s="2" t="str">
        <f>Tbl_BalanceHistory[[#This Row],[RespAgy]]&amp;": "&amp;Tbl_BalanceHistory[[#This Row],[RespAgency]]</f>
        <v>262: Department for Aging and Rehabilitative Services</v>
      </c>
      <c r="G3887" s="3">
        <v>262</v>
      </c>
      <c r="H3887" s="3" t="s">
        <v>648</v>
      </c>
      <c r="I3887" s="3" t="str">
        <f>_xlfn.XLOOKUP(Tbl_BalanceHistory[[#This Row],[AgyCode]],Tbl_Agencies[Agy Code],Tbl_Agencies[Agy Sort])</f>
        <v>143000</v>
      </c>
      <c r="J3887" s="2" t="str">
        <f>Tbl_BalanceHistory[[#This Row],[AgyCode]]&amp;": "&amp;Tbl_BalanceHistory[[#This Row],[Agency Name]]</f>
        <v>262: Department for Aging and Rehabilitative Services</v>
      </c>
      <c r="K3887" s="1">
        <v>2021</v>
      </c>
      <c r="L3887" s="3">
        <v>468</v>
      </c>
      <c r="M3887" s="3" t="s">
        <v>656</v>
      </c>
      <c r="N3887" s="2" t="str">
        <f>Tbl_BalanceHistory[[#This Row],[ProgramCode]]&amp;": "&amp;Tbl_BalanceHistory[[#This Row],[Program Name]]</f>
        <v>468: Adult Programs and Services</v>
      </c>
      <c r="O3887" s="3" t="s">
        <v>886</v>
      </c>
      <c r="P3887" s="1" t="str">
        <f>IF(Tbl_BalanceHistory[[#This Row],[FundCode]]="0100","GF",IF(Tbl_BalanceHistory[[#This Row],[FundCode]]="01000","GF","Hi Ed / OCR"))</f>
        <v>GF</v>
      </c>
      <c r="Q3887" s="5">
        <v>3418064</v>
      </c>
      <c r="R3887" s="5">
        <v>3418064</v>
      </c>
      <c r="S3887" s="5">
        <v>0</v>
      </c>
      <c r="T3887" s="5">
        <v>0</v>
      </c>
      <c r="U3887" s="3"/>
      <c r="V3887" s="5">
        <v>0</v>
      </c>
      <c r="W3887" s="5">
        <v>0</v>
      </c>
      <c r="X3887" s="5"/>
      <c r="Y3887" s="5"/>
      <c r="Z3887" s="5">
        <f>Tbl_BalanceHistory[[#This Row],[Discretionary Recommended - Pre 2022]]+Tbl_BalanceHistory[[#This Row],[Discretionary Balance Recommended: Policy]]+Tbl_BalanceHistory[[#This Row],[Discretionary Balance Recommended: Commitments]]</f>
        <v>0</v>
      </c>
      <c r="AA3887" s="5">
        <f>Tbl_BalanceHistory[[#This Row],[Discretionary Balance]]-Tbl_BalanceHistory[[#This Row],[Discretionary Reappropriation]]</f>
        <v>0</v>
      </c>
      <c r="AB3887" s="2"/>
      <c r="AC3887" s="2"/>
      <c r="AD3887" s="2"/>
      <c r="AE3887" s="2"/>
    </row>
    <row r="3888" spans="1:31" ht="45" x14ac:dyDescent="0.25">
      <c r="A3888" s="2" t="s">
        <v>577</v>
      </c>
      <c r="B3888" s="3">
        <v>9</v>
      </c>
      <c r="C3888" s="3">
        <v>262</v>
      </c>
      <c r="D3888" s="3" t="s">
        <v>648</v>
      </c>
      <c r="E3888" s="3" t="str">
        <f>_xlfn.XLOOKUP(Tbl_BalanceHistory[[#This Row],[RespAgy]],Tbl_Agencies[Agy Code],Tbl_Agencies[Agy Sort])</f>
        <v>143000</v>
      </c>
      <c r="F3888" s="2" t="str">
        <f>Tbl_BalanceHistory[[#This Row],[RespAgy]]&amp;": "&amp;Tbl_BalanceHistory[[#This Row],[RespAgency]]</f>
        <v>262: Department for Aging and Rehabilitative Services</v>
      </c>
      <c r="G3888" s="3">
        <v>262</v>
      </c>
      <c r="H3888" s="3" t="s">
        <v>648</v>
      </c>
      <c r="I3888" s="3" t="str">
        <f>_xlfn.XLOOKUP(Tbl_BalanceHistory[[#This Row],[AgyCode]],Tbl_Agencies[Agy Code],Tbl_Agencies[Agy Sort])</f>
        <v>143000</v>
      </c>
      <c r="J3888" s="2" t="str">
        <f>Tbl_BalanceHistory[[#This Row],[AgyCode]]&amp;": "&amp;Tbl_BalanceHistory[[#This Row],[Agency Name]]</f>
        <v>262: Department for Aging and Rehabilitative Services</v>
      </c>
      <c r="K3888" s="1">
        <v>2022</v>
      </c>
      <c r="L3888" s="3">
        <v>468</v>
      </c>
      <c r="M3888" s="3" t="s">
        <v>656</v>
      </c>
      <c r="N3888" s="2" t="str">
        <f>Tbl_BalanceHistory[[#This Row],[ProgramCode]]&amp;": "&amp;Tbl_BalanceHistory[[#This Row],[Program Name]]</f>
        <v>468: Adult Programs and Services</v>
      </c>
      <c r="O3888" s="3" t="s">
        <v>886</v>
      </c>
      <c r="P3888" s="1" t="str">
        <f>IF(Tbl_BalanceHistory[[#This Row],[FundCode]]="0100","GF",IF(Tbl_BalanceHistory[[#This Row],[FundCode]]="01000","GF","Hi Ed / OCR"))</f>
        <v>GF</v>
      </c>
      <c r="Q3888" s="5">
        <v>3959725</v>
      </c>
      <c r="R3888" s="5">
        <v>3689346.46</v>
      </c>
      <c r="S3888" s="5">
        <v>270378.53999999998</v>
      </c>
      <c r="T3888" s="5">
        <v>0</v>
      </c>
      <c r="U3888" s="3"/>
      <c r="V3888" s="5">
        <v>270378.53999999998</v>
      </c>
      <c r="W3888" s="5"/>
      <c r="X3888" s="5">
        <v>0</v>
      </c>
      <c r="Y3888" s="5">
        <v>0</v>
      </c>
      <c r="Z3888" s="5">
        <f>Tbl_BalanceHistory[[#This Row],[Discretionary Recommended - Pre 2022]]+Tbl_BalanceHistory[[#This Row],[Discretionary Balance Recommended: Policy]]+Tbl_BalanceHistory[[#This Row],[Discretionary Balance Recommended: Commitments]]</f>
        <v>0</v>
      </c>
      <c r="AA3888" s="5">
        <f>Tbl_BalanceHistory[[#This Row],[Discretionary Balance]]-Tbl_BalanceHistory[[#This Row],[Discretionary Reappropriation]]</f>
        <v>270378.53999999998</v>
      </c>
      <c r="AB3888" s="2"/>
      <c r="AC3888" s="2"/>
      <c r="AD3888" s="2"/>
      <c r="AE3888" s="2"/>
    </row>
    <row r="3889" spans="1:31" ht="45" x14ac:dyDescent="0.25">
      <c r="A3889" s="2" t="s">
        <v>577</v>
      </c>
      <c r="B3889" s="3">
        <v>9</v>
      </c>
      <c r="C3889" s="3">
        <v>262</v>
      </c>
      <c r="D3889" s="3" t="s">
        <v>648</v>
      </c>
      <c r="E3889" s="3" t="str">
        <f>_xlfn.XLOOKUP(Tbl_BalanceHistory[[#This Row],[RespAgy]],Tbl_Agencies[Agy Code],Tbl_Agencies[Agy Sort])</f>
        <v>143000</v>
      </c>
      <c r="F3889" s="2" t="str">
        <f>Tbl_BalanceHistory[[#This Row],[RespAgy]]&amp;": "&amp;Tbl_BalanceHistory[[#This Row],[RespAgency]]</f>
        <v>262: Department for Aging and Rehabilitative Services</v>
      </c>
      <c r="G3889" s="3">
        <v>262</v>
      </c>
      <c r="H3889" s="3" t="s">
        <v>648</v>
      </c>
      <c r="I3889" s="3" t="str">
        <f>_xlfn.XLOOKUP(Tbl_BalanceHistory[[#This Row],[AgyCode]],Tbl_Agencies[Agy Code],Tbl_Agencies[Agy Sort])</f>
        <v>143000</v>
      </c>
      <c r="J3889" s="2" t="str">
        <f>Tbl_BalanceHistory[[#This Row],[AgyCode]]&amp;": "&amp;Tbl_BalanceHistory[[#This Row],[Agency Name]]</f>
        <v>262: Department for Aging and Rehabilitative Services</v>
      </c>
      <c r="K3889" s="1">
        <v>2023</v>
      </c>
      <c r="L3889" s="3">
        <v>468</v>
      </c>
      <c r="M3889" s="3" t="s">
        <v>656</v>
      </c>
      <c r="N3889" s="2" t="str">
        <f>Tbl_BalanceHistory[[#This Row],[ProgramCode]]&amp;": "&amp;Tbl_BalanceHistory[[#This Row],[Program Name]]</f>
        <v>468: Adult Programs and Services</v>
      </c>
      <c r="O3889" s="3" t="s">
        <v>886</v>
      </c>
      <c r="P3889" s="1" t="str">
        <f>IF(Tbl_BalanceHistory[[#This Row],[FundCode]]="0100","GF",IF(Tbl_BalanceHistory[[#This Row],[FundCode]]="01000","GF","Hi Ed / OCR"))</f>
        <v>GF</v>
      </c>
      <c r="Q3889" s="5">
        <v>5558084</v>
      </c>
      <c r="R3889" s="5">
        <v>4689187.6399999997</v>
      </c>
      <c r="S3889" s="5">
        <v>868896.36</v>
      </c>
      <c r="T3889" s="5">
        <v>0</v>
      </c>
      <c r="U3889" s="3"/>
      <c r="V3889" s="5">
        <v>868896.36</v>
      </c>
      <c r="W3889" s="5">
        <v>0</v>
      </c>
      <c r="X3889" s="5">
        <v>0</v>
      </c>
      <c r="Y3889" s="5">
        <v>0</v>
      </c>
      <c r="Z3889" s="5">
        <v>0</v>
      </c>
      <c r="AA3889" s="5">
        <v>868896.36</v>
      </c>
      <c r="AB3889" s="2"/>
      <c r="AC3889" s="2"/>
      <c r="AD3889" s="2"/>
      <c r="AE3889" s="2"/>
    </row>
    <row r="3890" spans="1:31" ht="45" x14ac:dyDescent="0.25">
      <c r="A3890" s="2" t="s">
        <v>577</v>
      </c>
      <c r="B3890" s="3">
        <v>9</v>
      </c>
      <c r="C3890" s="3">
        <v>262</v>
      </c>
      <c r="D3890" s="3" t="s">
        <v>648</v>
      </c>
      <c r="E3890" s="3" t="str">
        <f>_xlfn.XLOOKUP(Tbl_BalanceHistory[[#This Row],[RespAgy]],Tbl_Agencies[Agy Code],Tbl_Agencies[Agy Sort])</f>
        <v>143000</v>
      </c>
      <c r="F3890" s="2" t="str">
        <f>Tbl_BalanceHistory[[#This Row],[RespAgy]]&amp;": "&amp;Tbl_BalanceHistory[[#This Row],[RespAgency]]</f>
        <v>262: Department for Aging and Rehabilitative Services</v>
      </c>
      <c r="G3890" s="3">
        <v>262</v>
      </c>
      <c r="H3890" s="3" t="s">
        <v>648</v>
      </c>
      <c r="I3890" s="3" t="str">
        <f>_xlfn.XLOOKUP(Tbl_BalanceHistory[[#This Row],[AgyCode]],Tbl_Agencies[Agy Code],Tbl_Agencies[Agy Sort])</f>
        <v>143000</v>
      </c>
      <c r="J3890" s="2" t="str">
        <f>Tbl_BalanceHistory[[#This Row],[AgyCode]]&amp;": "&amp;Tbl_BalanceHistory[[#This Row],[Agency Name]]</f>
        <v>262: Department for Aging and Rehabilitative Services</v>
      </c>
      <c r="K3890" s="1">
        <v>2024</v>
      </c>
      <c r="L3890" s="3">
        <v>468</v>
      </c>
      <c r="M3890" s="3" t="s">
        <v>656</v>
      </c>
      <c r="N3890" s="2" t="str">
        <f>Tbl_BalanceHistory[[#This Row],[ProgramCode]]&amp;": "&amp;Tbl_BalanceHistory[[#This Row],[Program Name]]</f>
        <v>468: Adult Programs and Services</v>
      </c>
      <c r="O3890" s="3" t="s">
        <v>886</v>
      </c>
      <c r="P3890" s="1" t="str">
        <f>IF(Tbl_BalanceHistory[[#This Row],[FundCode]]="0100","GF",IF(Tbl_BalanceHistory[[#This Row],[FundCode]]="01000","GF","Hi Ed / OCR"))</f>
        <v>GF</v>
      </c>
      <c r="Q3890" s="5">
        <v>5633620</v>
      </c>
      <c r="R3890" s="5">
        <v>5119562.32</v>
      </c>
      <c r="S3890" s="5">
        <v>514057.68</v>
      </c>
      <c r="T3890" s="5">
        <v>0</v>
      </c>
      <c r="U3890" s="3"/>
      <c r="V3890" s="5">
        <v>514057.68</v>
      </c>
      <c r="W3890" s="5">
        <v>0</v>
      </c>
      <c r="X3890" s="5">
        <v>0</v>
      </c>
      <c r="Y3890" s="5">
        <v>0</v>
      </c>
      <c r="Z3890" s="5">
        <v>0</v>
      </c>
      <c r="AA3890" s="5">
        <v>514057.68</v>
      </c>
      <c r="AB3890" s="2"/>
      <c r="AC3890" s="2"/>
      <c r="AD3890" s="2"/>
      <c r="AE3890" s="2"/>
    </row>
    <row r="3891" spans="1:31" ht="45" x14ac:dyDescent="0.25">
      <c r="A3891" s="2" t="s">
        <v>2025</v>
      </c>
      <c r="B3891" s="3">
        <v>9</v>
      </c>
      <c r="C3891" s="3">
        <v>262</v>
      </c>
      <c r="D3891" s="3" t="s">
        <v>648</v>
      </c>
      <c r="E3891" s="3" t="str">
        <f>_xlfn.XLOOKUP(Tbl_BalanceHistory[[#This Row],[RespAgy]],Tbl_Agencies[Agy Code],Tbl_Agencies[Agy Sort])</f>
        <v>143000</v>
      </c>
      <c r="F3891" s="2" t="str">
        <f>Tbl_BalanceHistory[[#This Row],[RespAgy]]&amp;": "&amp;Tbl_BalanceHistory[[#This Row],[RespAgency]]</f>
        <v>262: Department for Aging and Rehabilitative Services</v>
      </c>
      <c r="G3891" s="3">
        <v>262</v>
      </c>
      <c r="H3891" s="3" t="s">
        <v>648</v>
      </c>
      <c r="I3891" s="3" t="str">
        <f>_xlfn.XLOOKUP(Tbl_BalanceHistory[[#This Row],[AgyCode]],Tbl_Agencies[Agy Code],Tbl_Agencies[Agy Sort])</f>
        <v>143000</v>
      </c>
      <c r="J3891" s="2" t="str">
        <f>Tbl_BalanceHistory[[#This Row],[AgyCode]]&amp;": "&amp;Tbl_BalanceHistory[[#This Row],[Agency Name]]</f>
        <v>262: Department for Aging and Rehabilitative Services</v>
      </c>
      <c r="K3891" s="1">
        <v>2014</v>
      </c>
      <c r="L3891" s="3">
        <v>499</v>
      </c>
      <c r="M3891" s="3" t="s">
        <v>62</v>
      </c>
      <c r="N3891" s="2" t="str">
        <f>Tbl_BalanceHistory[[#This Row],[ProgramCode]]&amp;": "&amp;Tbl_BalanceHistory[[#This Row],[Program Name]]</f>
        <v>499: Administrative and Support Services</v>
      </c>
      <c r="O3891" s="3" t="s">
        <v>1730</v>
      </c>
      <c r="P3891" s="1" t="str">
        <f>IF(Tbl_BalanceHistory[[#This Row],[FundCode]]="0100","GF",IF(Tbl_BalanceHistory[[#This Row],[FundCode]]="01000","GF","Hi Ed / OCR"))</f>
        <v>GF</v>
      </c>
      <c r="Q3891" s="5">
        <v>2495157</v>
      </c>
      <c r="R3891" s="5">
        <v>2495157</v>
      </c>
      <c r="S3891" s="5">
        <v>0</v>
      </c>
      <c r="T3891" s="5">
        <v>0</v>
      </c>
      <c r="U3891" s="3"/>
      <c r="V3891" s="5">
        <v>0</v>
      </c>
      <c r="W3891" s="5">
        <v>0</v>
      </c>
      <c r="X3891" s="5"/>
      <c r="Y3891" s="5"/>
      <c r="Z3891" s="5">
        <f>Tbl_BalanceHistory[[#This Row],[Discretionary Recommended - Pre 2022]]+Tbl_BalanceHistory[[#This Row],[Discretionary Balance Recommended: Policy]]+Tbl_BalanceHistory[[#This Row],[Discretionary Balance Recommended: Commitments]]</f>
        <v>0</v>
      </c>
      <c r="AA3891" s="5">
        <f>Tbl_BalanceHistory[[#This Row],[Discretionary Balance]]-Tbl_BalanceHistory[[#This Row],[Discretionary Reappropriation]]</f>
        <v>0</v>
      </c>
      <c r="AB3891" s="2"/>
      <c r="AC3891" s="2"/>
      <c r="AD3891" s="2"/>
      <c r="AE3891" s="2"/>
    </row>
    <row r="3892" spans="1:31" ht="45" x14ac:dyDescent="0.25">
      <c r="A3892" s="2" t="s">
        <v>2025</v>
      </c>
      <c r="B3892" s="3">
        <v>9</v>
      </c>
      <c r="C3892" s="3">
        <v>262</v>
      </c>
      <c r="D3892" s="3" t="s">
        <v>648</v>
      </c>
      <c r="E3892" s="3" t="str">
        <f>_xlfn.XLOOKUP(Tbl_BalanceHistory[[#This Row],[RespAgy]],Tbl_Agencies[Agy Code],Tbl_Agencies[Agy Sort])</f>
        <v>143000</v>
      </c>
      <c r="F3892" s="2" t="str">
        <f>Tbl_BalanceHistory[[#This Row],[RespAgy]]&amp;": "&amp;Tbl_BalanceHistory[[#This Row],[RespAgency]]</f>
        <v>262: Department for Aging and Rehabilitative Services</v>
      </c>
      <c r="G3892" s="3">
        <v>262</v>
      </c>
      <c r="H3892" s="3" t="s">
        <v>648</v>
      </c>
      <c r="I3892" s="3" t="str">
        <f>_xlfn.XLOOKUP(Tbl_BalanceHistory[[#This Row],[AgyCode]],Tbl_Agencies[Agy Code],Tbl_Agencies[Agy Sort])</f>
        <v>143000</v>
      </c>
      <c r="J3892" s="2" t="str">
        <f>Tbl_BalanceHistory[[#This Row],[AgyCode]]&amp;": "&amp;Tbl_BalanceHistory[[#This Row],[Agency Name]]</f>
        <v>262: Department for Aging and Rehabilitative Services</v>
      </c>
      <c r="K3892" s="1">
        <v>2015</v>
      </c>
      <c r="L3892" s="3">
        <v>499</v>
      </c>
      <c r="M3892" s="3" t="s">
        <v>62</v>
      </c>
      <c r="N3892" s="2" t="str">
        <f>Tbl_BalanceHistory[[#This Row],[ProgramCode]]&amp;": "&amp;Tbl_BalanceHistory[[#This Row],[Program Name]]</f>
        <v>499: Administrative and Support Services</v>
      </c>
      <c r="O3892" s="3" t="s">
        <v>1730</v>
      </c>
      <c r="P3892" s="1" t="str">
        <f>IF(Tbl_BalanceHistory[[#This Row],[FundCode]]="0100","GF",IF(Tbl_BalanceHistory[[#This Row],[FundCode]]="01000","GF","Hi Ed / OCR"))</f>
        <v>GF</v>
      </c>
      <c r="Q3892" s="5">
        <v>2466104</v>
      </c>
      <c r="R3892" s="5">
        <v>2465557</v>
      </c>
      <c r="S3892" s="5">
        <v>546</v>
      </c>
      <c r="T3892" s="5">
        <v>0</v>
      </c>
      <c r="U3892" s="3"/>
      <c r="V3892" s="5">
        <v>546</v>
      </c>
      <c r="W3892" s="5">
        <v>0</v>
      </c>
      <c r="X3892" s="5"/>
      <c r="Y3892" s="5"/>
      <c r="Z3892" s="5">
        <f>Tbl_BalanceHistory[[#This Row],[Discretionary Recommended - Pre 2022]]+Tbl_BalanceHistory[[#This Row],[Discretionary Balance Recommended: Policy]]+Tbl_BalanceHistory[[#This Row],[Discretionary Balance Recommended: Commitments]]</f>
        <v>0</v>
      </c>
      <c r="AA3892" s="5">
        <f>Tbl_BalanceHistory[[#This Row],[Discretionary Balance]]-Tbl_BalanceHistory[[#This Row],[Discretionary Reappropriation]]</f>
        <v>546</v>
      </c>
      <c r="AB3892" s="2"/>
      <c r="AC3892" s="2"/>
      <c r="AD3892" s="2"/>
      <c r="AE3892" s="2"/>
    </row>
    <row r="3893" spans="1:31" ht="45" x14ac:dyDescent="0.25">
      <c r="A3893" s="2" t="s">
        <v>2025</v>
      </c>
      <c r="B3893" s="3">
        <v>9</v>
      </c>
      <c r="C3893" s="3">
        <v>262</v>
      </c>
      <c r="D3893" s="3" t="s">
        <v>648</v>
      </c>
      <c r="E3893" s="3" t="str">
        <f>_xlfn.XLOOKUP(Tbl_BalanceHistory[[#This Row],[RespAgy]],Tbl_Agencies[Agy Code],Tbl_Agencies[Agy Sort])</f>
        <v>143000</v>
      </c>
      <c r="F3893" s="2" t="str">
        <f>Tbl_BalanceHistory[[#This Row],[RespAgy]]&amp;": "&amp;Tbl_BalanceHistory[[#This Row],[RespAgency]]</f>
        <v>262: Department for Aging and Rehabilitative Services</v>
      </c>
      <c r="G3893" s="3">
        <v>262</v>
      </c>
      <c r="H3893" s="3" t="s">
        <v>648</v>
      </c>
      <c r="I3893" s="3" t="str">
        <f>_xlfn.XLOOKUP(Tbl_BalanceHistory[[#This Row],[AgyCode]],Tbl_Agencies[Agy Code],Tbl_Agencies[Agy Sort])</f>
        <v>143000</v>
      </c>
      <c r="J3893" s="2" t="str">
        <f>Tbl_BalanceHistory[[#This Row],[AgyCode]]&amp;": "&amp;Tbl_BalanceHistory[[#This Row],[Agency Name]]</f>
        <v>262: Department for Aging and Rehabilitative Services</v>
      </c>
      <c r="K3893" s="1">
        <v>2016</v>
      </c>
      <c r="L3893" s="3">
        <v>499</v>
      </c>
      <c r="M3893" s="3" t="s">
        <v>62</v>
      </c>
      <c r="N3893" s="2" t="str">
        <f>Tbl_BalanceHistory[[#This Row],[ProgramCode]]&amp;": "&amp;Tbl_BalanceHistory[[#This Row],[Program Name]]</f>
        <v>499: Administrative and Support Services</v>
      </c>
      <c r="O3893" s="3" t="s">
        <v>1730</v>
      </c>
      <c r="P3893" s="1" t="str">
        <f>IF(Tbl_BalanceHistory[[#This Row],[FundCode]]="0100","GF",IF(Tbl_BalanceHistory[[#This Row],[FundCode]]="01000","GF","Hi Ed / OCR"))</f>
        <v>GF</v>
      </c>
      <c r="Q3893" s="5">
        <v>2648256</v>
      </c>
      <c r="R3893" s="5">
        <v>2648256</v>
      </c>
      <c r="S3893" s="5">
        <v>0</v>
      </c>
      <c r="T3893" s="5">
        <v>0</v>
      </c>
      <c r="U3893" s="3"/>
      <c r="V3893" s="5">
        <v>0</v>
      </c>
      <c r="W3893" s="5">
        <v>0</v>
      </c>
      <c r="X3893" s="5"/>
      <c r="Y3893" s="5"/>
      <c r="Z3893" s="5">
        <f>Tbl_BalanceHistory[[#This Row],[Discretionary Recommended - Pre 2022]]+Tbl_BalanceHistory[[#This Row],[Discretionary Balance Recommended: Policy]]+Tbl_BalanceHistory[[#This Row],[Discretionary Balance Recommended: Commitments]]</f>
        <v>0</v>
      </c>
      <c r="AA3893" s="5">
        <f>Tbl_BalanceHistory[[#This Row],[Discretionary Balance]]-Tbl_BalanceHistory[[#This Row],[Discretionary Reappropriation]]</f>
        <v>0</v>
      </c>
      <c r="AB3893" s="2"/>
      <c r="AC3893" s="2"/>
      <c r="AD3893" s="2"/>
      <c r="AE3893" s="2"/>
    </row>
    <row r="3894" spans="1:31" ht="45" x14ac:dyDescent="0.25">
      <c r="A3894" s="2" t="s">
        <v>2025</v>
      </c>
      <c r="B3894" s="3">
        <v>9</v>
      </c>
      <c r="C3894" s="3">
        <v>262</v>
      </c>
      <c r="D3894" s="3" t="s">
        <v>648</v>
      </c>
      <c r="E3894" s="3" t="str">
        <f>_xlfn.XLOOKUP(Tbl_BalanceHistory[[#This Row],[RespAgy]],Tbl_Agencies[Agy Code],Tbl_Agencies[Agy Sort])</f>
        <v>143000</v>
      </c>
      <c r="F3894" s="2" t="str">
        <f>Tbl_BalanceHistory[[#This Row],[RespAgy]]&amp;": "&amp;Tbl_BalanceHistory[[#This Row],[RespAgency]]</f>
        <v>262: Department for Aging and Rehabilitative Services</v>
      </c>
      <c r="G3894" s="3">
        <v>262</v>
      </c>
      <c r="H3894" s="3" t="s">
        <v>648</v>
      </c>
      <c r="I3894" s="3" t="str">
        <f>_xlfn.XLOOKUP(Tbl_BalanceHistory[[#This Row],[AgyCode]],Tbl_Agencies[Agy Code],Tbl_Agencies[Agy Sort])</f>
        <v>143000</v>
      </c>
      <c r="J3894" s="2" t="str">
        <f>Tbl_BalanceHistory[[#This Row],[AgyCode]]&amp;": "&amp;Tbl_BalanceHistory[[#This Row],[Agency Name]]</f>
        <v>262: Department for Aging and Rehabilitative Services</v>
      </c>
      <c r="K3894" s="1">
        <v>2017</v>
      </c>
      <c r="L3894" s="3">
        <v>499</v>
      </c>
      <c r="M3894" s="3" t="s">
        <v>62</v>
      </c>
      <c r="N3894" s="2" t="str">
        <f>Tbl_BalanceHistory[[#This Row],[ProgramCode]]&amp;": "&amp;Tbl_BalanceHistory[[#This Row],[Program Name]]</f>
        <v>499: Administrative and Support Services</v>
      </c>
      <c r="O3894" s="3" t="s">
        <v>886</v>
      </c>
      <c r="P3894" s="1" t="str">
        <f>IF(Tbl_BalanceHistory[[#This Row],[FundCode]]="0100","GF",IF(Tbl_BalanceHistory[[#This Row],[FundCode]]="01000","GF","Hi Ed / OCR"))</f>
        <v>GF</v>
      </c>
      <c r="Q3894" s="5">
        <v>2562371</v>
      </c>
      <c r="R3894" s="5">
        <v>2562371</v>
      </c>
      <c r="S3894" s="5">
        <v>0</v>
      </c>
      <c r="T3894" s="5">
        <v>0</v>
      </c>
      <c r="U3894" s="3"/>
      <c r="V3894" s="5">
        <v>0</v>
      </c>
      <c r="W3894" s="5">
        <v>0</v>
      </c>
      <c r="X3894" s="5"/>
      <c r="Y3894" s="5"/>
      <c r="Z3894" s="5">
        <f>Tbl_BalanceHistory[[#This Row],[Discretionary Recommended - Pre 2022]]+Tbl_BalanceHistory[[#This Row],[Discretionary Balance Recommended: Policy]]+Tbl_BalanceHistory[[#This Row],[Discretionary Balance Recommended: Commitments]]</f>
        <v>0</v>
      </c>
      <c r="AA3894" s="5">
        <f>Tbl_BalanceHistory[[#This Row],[Discretionary Balance]]-Tbl_BalanceHistory[[#This Row],[Discretionary Reappropriation]]</f>
        <v>0</v>
      </c>
      <c r="AB3894" s="2"/>
      <c r="AC3894" s="2"/>
      <c r="AD3894" s="2"/>
      <c r="AE3894" s="2"/>
    </row>
    <row r="3895" spans="1:31" ht="45" x14ac:dyDescent="0.25">
      <c r="A3895" s="2" t="s">
        <v>2025</v>
      </c>
      <c r="B3895" s="3">
        <v>9</v>
      </c>
      <c r="C3895" s="3">
        <v>262</v>
      </c>
      <c r="D3895" s="3" t="s">
        <v>648</v>
      </c>
      <c r="E3895" s="3" t="str">
        <f>_xlfn.XLOOKUP(Tbl_BalanceHistory[[#This Row],[RespAgy]],Tbl_Agencies[Agy Code],Tbl_Agencies[Agy Sort])</f>
        <v>143000</v>
      </c>
      <c r="F3895" s="2" t="str">
        <f>Tbl_BalanceHistory[[#This Row],[RespAgy]]&amp;": "&amp;Tbl_BalanceHistory[[#This Row],[RespAgency]]</f>
        <v>262: Department for Aging and Rehabilitative Services</v>
      </c>
      <c r="G3895" s="3">
        <v>262</v>
      </c>
      <c r="H3895" s="3" t="s">
        <v>648</v>
      </c>
      <c r="I3895" s="3" t="str">
        <f>_xlfn.XLOOKUP(Tbl_BalanceHistory[[#This Row],[AgyCode]],Tbl_Agencies[Agy Code],Tbl_Agencies[Agy Sort])</f>
        <v>143000</v>
      </c>
      <c r="J3895" s="2" t="str">
        <f>Tbl_BalanceHistory[[#This Row],[AgyCode]]&amp;": "&amp;Tbl_BalanceHistory[[#This Row],[Agency Name]]</f>
        <v>262: Department for Aging and Rehabilitative Services</v>
      </c>
      <c r="K3895" s="1">
        <v>2018</v>
      </c>
      <c r="L3895" s="3">
        <v>499</v>
      </c>
      <c r="M3895" s="3" t="s">
        <v>62</v>
      </c>
      <c r="N3895" s="2" t="str">
        <f>Tbl_BalanceHistory[[#This Row],[ProgramCode]]&amp;": "&amp;Tbl_BalanceHistory[[#This Row],[Program Name]]</f>
        <v>499: Administrative and Support Services</v>
      </c>
      <c r="O3895" s="3" t="s">
        <v>886</v>
      </c>
      <c r="P3895" s="1" t="str">
        <f>IF(Tbl_BalanceHistory[[#This Row],[FundCode]]="0100","GF",IF(Tbl_BalanceHistory[[#This Row],[FundCode]]="01000","GF","Hi Ed / OCR"))</f>
        <v>GF</v>
      </c>
      <c r="Q3895" s="5">
        <v>2917907</v>
      </c>
      <c r="R3895" s="5">
        <v>2917515.7</v>
      </c>
      <c r="S3895" s="5">
        <v>391</v>
      </c>
      <c r="T3895" s="5">
        <v>0</v>
      </c>
      <c r="U3895" s="3"/>
      <c r="V3895" s="5">
        <v>391</v>
      </c>
      <c r="W3895" s="5">
        <v>0</v>
      </c>
      <c r="X3895" s="5"/>
      <c r="Y3895" s="5"/>
      <c r="Z3895" s="5">
        <f>Tbl_BalanceHistory[[#This Row],[Discretionary Recommended - Pre 2022]]+Tbl_BalanceHistory[[#This Row],[Discretionary Balance Recommended: Policy]]+Tbl_BalanceHistory[[#This Row],[Discretionary Balance Recommended: Commitments]]</f>
        <v>0</v>
      </c>
      <c r="AA3895" s="5">
        <f>Tbl_BalanceHistory[[#This Row],[Discretionary Balance]]-Tbl_BalanceHistory[[#This Row],[Discretionary Reappropriation]]</f>
        <v>391</v>
      </c>
      <c r="AB3895" s="2"/>
      <c r="AC3895" s="2"/>
      <c r="AD3895" s="2"/>
      <c r="AE3895" s="2"/>
    </row>
    <row r="3896" spans="1:31" ht="45" x14ac:dyDescent="0.25">
      <c r="A3896" s="2" t="s">
        <v>2025</v>
      </c>
      <c r="B3896" s="3">
        <v>9</v>
      </c>
      <c r="C3896" s="3">
        <v>262</v>
      </c>
      <c r="D3896" s="3" t="s">
        <v>648</v>
      </c>
      <c r="E3896" s="3" t="str">
        <f>_xlfn.XLOOKUP(Tbl_BalanceHistory[[#This Row],[RespAgy]],Tbl_Agencies[Agy Code],Tbl_Agencies[Agy Sort])</f>
        <v>143000</v>
      </c>
      <c r="F3896" s="2" t="str">
        <f>Tbl_BalanceHistory[[#This Row],[RespAgy]]&amp;": "&amp;Tbl_BalanceHistory[[#This Row],[RespAgency]]</f>
        <v>262: Department for Aging and Rehabilitative Services</v>
      </c>
      <c r="G3896" s="3">
        <v>262</v>
      </c>
      <c r="H3896" s="3" t="s">
        <v>648</v>
      </c>
      <c r="I3896" s="3" t="str">
        <f>_xlfn.XLOOKUP(Tbl_BalanceHistory[[#This Row],[AgyCode]],Tbl_Agencies[Agy Code],Tbl_Agencies[Agy Sort])</f>
        <v>143000</v>
      </c>
      <c r="J3896" s="2" t="str">
        <f>Tbl_BalanceHistory[[#This Row],[AgyCode]]&amp;": "&amp;Tbl_BalanceHistory[[#This Row],[Agency Name]]</f>
        <v>262: Department for Aging and Rehabilitative Services</v>
      </c>
      <c r="K3896" s="1">
        <v>2019</v>
      </c>
      <c r="L3896" s="3">
        <v>499</v>
      </c>
      <c r="M3896" s="3" t="s">
        <v>62</v>
      </c>
      <c r="N3896" s="2" t="str">
        <f>Tbl_BalanceHistory[[#This Row],[ProgramCode]]&amp;": "&amp;Tbl_BalanceHistory[[#This Row],[Program Name]]</f>
        <v>499: Administrative and Support Services</v>
      </c>
      <c r="O3896" s="3" t="s">
        <v>886</v>
      </c>
      <c r="P3896" s="1" t="str">
        <f>IF(Tbl_BalanceHistory[[#This Row],[FundCode]]="0100","GF",IF(Tbl_BalanceHistory[[#This Row],[FundCode]]="01000","GF","Hi Ed / OCR"))</f>
        <v>GF</v>
      </c>
      <c r="Q3896" s="5">
        <v>385511</v>
      </c>
      <c r="R3896" s="5">
        <v>385510.69</v>
      </c>
      <c r="S3896" s="5">
        <v>0.31</v>
      </c>
      <c r="T3896" s="5">
        <v>0</v>
      </c>
      <c r="U3896" s="3"/>
      <c r="V3896" s="5">
        <v>0.31</v>
      </c>
      <c r="W3896" s="5">
        <v>0</v>
      </c>
      <c r="X3896" s="5"/>
      <c r="Y3896" s="5"/>
      <c r="Z3896" s="5">
        <f>Tbl_BalanceHistory[[#This Row],[Discretionary Recommended - Pre 2022]]+Tbl_BalanceHistory[[#This Row],[Discretionary Balance Recommended: Policy]]+Tbl_BalanceHistory[[#This Row],[Discretionary Balance Recommended: Commitments]]</f>
        <v>0</v>
      </c>
      <c r="AA3896" s="5">
        <f>Tbl_BalanceHistory[[#This Row],[Discretionary Balance]]-Tbl_BalanceHistory[[#This Row],[Discretionary Reappropriation]]</f>
        <v>0.31</v>
      </c>
      <c r="AB3896" s="2"/>
      <c r="AC3896" s="2"/>
      <c r="AD3896" s="2"/>
      <c r="AE3896" s="2"/>
    </row>
    <row r="3897" spans="1:31" ht="45" x14ac:dyDescent="0.25">
      <c r="A3897" s="2" t="s">
        <v>577</v>
      </c>
      <c r="B3897" s="3">
        <v>9</v>
      </c>
      <c r="C3897" s="3">
        <v>262</v>
      </c>
      <c r="D3897" s="3" t="s">
        <v>648</v>
      </c>
      <c r="E3897" s="3" t="str">
        <f>_xlfn.XLOOKUP(Tbl_BalanceHistory[[#This Row],[RespAgy]],Tbl_Agencies[Agy Code],Tbl_Agencies[Agy Sort])</f>
        <v>143000</v>
      </c>
      <c r="F3897" s="2" t="str">
        <f>Tbl_BalanceHistory[[#This Row],[RespAgy]]&amp;": "&amp;Tbl_BalanceHistory[[#This Row],[RespAgency]]</f>
        <v>262: Department for Aging and Rehabilitative Services</v>
      </c>
      <c r="G3897" s="3">
        <v>262</v>
      </c>
      <c r="H3897" s="3" t="s">
        <v>648</v>
      </c>
      <c r="I3897" s="3" t="str">
        <f>_xlfn.XLOOKUP(Tbl_BalanceHistory[[#This Row],[AgyCode]],Tbl_Agencies[Agy Code],Tbl_Agencies[Agy Sort])</f>
        <v>143000</v>
      </c>
      <c r="J3897" s="2" t="str">
        <f>Tbl_BalanceHistory[[#This Row],[AgyCode]]&amp;": "&amp;Tbl_BalanceHistory[[#This Row],[Agency Name]]</f>
        <v>262: Department for Aging and Rehabilitative Services</v>
      </c>
      <c r="K3897" s="1">
        <v>2020</v>
      </c>
      <c r="L3897" s="3">
        <v>499</v>
      </c>
      <c r="M3897" s="3" t="s">
        <v>62</v>
      </c>
      <c r="N3897" s="2" t="str">
        <f>Tbl_BalanceHistory[[#This Row],[ProgramCode]]&amp;": "&amp;Tbl_BalanceHistory[[#This Row],[Program Name]]</f>
        <v>499: Administrative and Support Services</v>
      </c>
      <c r="O3897" s="3" t="s">
        <v>886</v>
      </c>
      <c r="P3897" s="1" t="str">
        <f>IF(Tbl_BalanceHistory[[#This Row],[FundCode]]="0100","GF",IF(Tbl_BalanceHistory[[#This Row],[FundCode]]="01000","GF","Hi Ed / OCR"))</f>
        <v>GF</v>
      </c>
      <c r="Q3897" s="5">
        <v>560116.47999999998</v>
      </c>
      <c r="R3897" s="5">
        <v>560116.47999999998</v>
      </c>
      <c r="S3897" s="5">
        <v>0</v>
      </c>
      <c r="T3897" s="5">
        <v>0</v>
      </c>
      <c r="U3897" s="3"/>
      <c r="V3897" s="5">
        <v>0</v>
      </c>
      <c r="W3897" s="5">
        <v>0</v>
      </c>
      <c r="X3897" s="5"/>
      <c r="Y3897" s="5"/>
      <c r="Z3897" s="5">
        <f>Tbl_BalanceHistory[[#This Row],[Discretionary Recommended - Pre 2022]]+Tbl_BalanceHistory[[#This Row],[Discretionary Balance Recommended: Policy]]+Tbl_BalanceHistory[[#This Row],[Discretionary Balance Recommended: Commitments]]</f>
        <v>0</v>
      </c>
      <c r="AA3897" s="5">
        <f>Tbl_BalanceHistory[[#This Row],[Discretionary Balance]]-Tbl_BalanceHistory[[#This Row],[Discretionary Reappropriation]]</f>
        <v>0</v>
      </c>
      <c r="AB3897" s="2"/>
      <c r="AC3897" s="2"/>
      <c r="AD3897" s="2"/>
      <c r="AE3897" s="2"/>
    </row>
    <row r="3898" spans="1:31" ht="45" x14ac:dyDescent="0.25">
      <c r="A3898" s="2" t="s">
        <v>577</v>
      </c>
      <c r="B3898" s="3">
        <v>9</v>
      </c>
      <c r="C3898" s="3">
        <v>262</v>
      </c>
      <c r="D3898" s="3" t="s">
        <v>648</v>
      </c>
      <c r="E3898" s="3" t="str">
        <f>_xlfn.XLOOKUP(Tbl_BalanceHistory[[#This Row],[RespAgy]],Tbl_Agencies[Agy Code],Tbl_Agencies[Agy Sort])</f>
        <v>143000</v>
      </c>
      <c r="F3898" s="2" t="str">
        <f>Tbl_BalanceHistory[[#This Row],[RespAgy]]&amp;": "&amp;Tbl_BalanceHistory[[#This Row],[RespAgency]]</f>
        <v>262: Department for Aging and Rehabilitative Services</v>
      </c>
      <c r="G3898" s="3">
        <v>262</v>
      </c>
      <c r="H3898" s="3" t="s">
        <v>648</v>
      </c>
      <c r="I3898" s="3" t="str">
        <f>_xlfn.XLOOKUP(Tbl_BalanceHistory[[#This Row],[AgyCode]],Tbl_Agencies[Agy Code],Tbl_Agencies[Agy Sort])</f>
        <v>143000</v>
      </c>
      <c r="J3898" s="2" t="str">
        <f>Tbl_BalanceHistory[[#This Row],[AgyCode]]&amp;": "&amp;Tbl_BalanceHistory[[#This Row],[Agency Name]]</f>
        <v>262: Department for Aging and Rehabilitative Services</v>
      </c>
      <c r="K3898" s="1">
        <v>2021</v>
      </c>
      <c r="L3898" s="3">
        <v>499</v>
      </c>
      <c r="M3898" s="3" t="s">
        <v>62</v>
      </c>
      <c r="N3898" s="2" t="str">
        <f>Tbl_BalanceHistory[[#This Row],[ProgramCode]]&amp;": "&amp;Tbl_BalanceHistory[[#This Row],[Program Name]]</f>
        <v>499: Administrative and Support Services</v>
      </c>
      <c r="O3898" s="3" t="s">
        <v>886</v>
      </c>
      <c r="P3898" s="1" t="str">
        <f>IF(Tbl_BalanceHistory[[#This Row],[FundCode]]="0100","GF",IF(Tbl_BalanceHistory[[#This Row],[FundCode]]="01000","GF","Hi Ed / OCR"))</f>
        <v>GF</v>
      </c>
      <c r="Q3898" s="5">
        <v>517650</v>
      </c>
      <c r="R3898" s="5">
        <v>517650</v>
      </c>
      <c r="S3898" s="5">
        <v>0</v>
      </c>
      <c r="T3898" s="5">
        <v>0</v>
      </c>
      <c r="U3898" s="3"/>
      <c r="V3898" s="5">
        <v>0</v>
      </c>
      <c r="W3898" s="5">
        <v>0</v>
      </c>
      <c r="X3898" s="5"/>
      <c r="Y3898" s="5"/>
      <c r="Z3898" s="5">
        <f>Tbl_BalanceHistory[[#This Row],[Discretionary Recommended - Pre 2022]]+Tbl_BalanceHistory[[#This Row],[Discretionary Balance Recommended: Policy]]+Tbl_BalanceHistory[[#This Row],[Discretionary Balance Recommended: Commitments]]</f>
        <v>0</v>
      </c>
      <c r="AA3898" s="5">
        <f>Tbl_BalanceHistory[[#This Row],[Discretionary Balance]]-Tbl_BalanceHistory[[#This Row],[Discretionary Reappropriation]]</f>
        <v>0</v>
      </c>
      <c r="AB3898" s="2"/>
      <c r="AC3898" s="2"/>
      <c r="AD3898" s="2"/>
      <c r="AE3898" s="2"/>
    </row>
    <row r="3899" spans="1:31" ht="45" x14ac:dyDescent="0.25">
      <c r="A3899" s="2" t="s">
        <v>577</v>
      </c>
      <c r="B3899" s="3">
        <v>9</v>
      </c>
      <c r="C3899" s="3">
        <v>262</v>
      </c>
      <c r="D3899" s="3" t="s">
        <v>648</v>
      </c>
      <c r="E3899" s="3" t="str">
        <f>_xlfn.XLOOKUP(Tbl_BalanceHistory[[#This Row],[RespAgy]],Tbl_Agencies[Agy Code],Tbl_Agencies[Agy Sort])</f>
        <v>143000</v>
      </c>
      <c r="F3899" s="2" t="str">
        <f>Tbl_BalanceHistory[[#This Row],[RespAgy]]&amp;": "&amp;Tbl_BalanceHistory[[#This Row],[RespAgency]]</f>
        <v>262: Department for Aging and Rehabilitative Services</v>
      </c>
      <c r="G3899" s="3">
        <v>262</v>
      </c>
      <c r="H3899" s="3" t="s">
        <v>648</v>
      </c>
      <c r="I3899" s="3" t="str">
        <f>_xlfn.XLOOKUP(Tbl_BalanceHistory[[#This Row],[AgyCode]],Tbl_Agencies[Agy Code],Tbl_Agencies[Agy Sort])</f>
        <v>143000</v>
      </c>
      <c r="J3899" s="2" t="str">
        <f>Tbl_BalanceHistory[[#This Row],[AgyCode]]&amp;": "&amp;Tbl_BalanceHistory[[#This Row],[Agency Name]]</f>
        <v>262: Department for Aging and Rehabilitative Services</v>
      </c>
      <c r="K3899" s="1">
        <v>2022</v>
      </c>
      <c r="L3899" s="3">
        <v>499</v>
      </c>
      <c r="M3899" s="3" t="s">
        <v>62</v>
      </c>
      <c r="N3899" s="2" t="str">
        <f>Tbl_BalanceHistory[[#This Row],[ProgramCode]]&amp;": "&amp;Tbl_BalanceHistory[[#This Row],[Program Name]]</f>
        <v>499: Administrative and Support Services</v>
      </c>
      <c r="O3899" s="3" t="s">
        <v>886</v>
      </c>
      <c r="P3899" s="1" t="str">
        <f>IF(Tbl_BalanceHistory[[#This Row],[FundCode]]="0100","GF",IF(Tbl_BalanceHistory[[#This Row],[FundCode]]="01000","GF","Hi Ed / OCR"))</f>
        <v>GF</v>
      </c>
      <c r="Q3899" s="5">
        <v>386860</v>
      </c>
      <c r="R3899" s="5">
        <v>375323.05</v>
      </c>
      <c r="S3899" s="5">
        <v>11536.95</v>
      </c>
      <c r="T3899" s="5">
        <v>0</v>
      </c>
      <c r="U3899" s="3"/>
      <c r="V3899" s="5">
        <v>11536.95</v>
      </c>
      <c r="W3899" s="5"/>
      <c r="X3899" s="5">
        <v>0</v>
      </c>
      <c r="Y3899" s="5">
        <v>0</v>
      </c>
      <c r="Z3899" s="5">
        <f>Tbl_BalanceHistory[[#This Row],[Discretionary Recommended - Pre 2022]]+Tbl_BalanceHistory[[#This Row],[Discretionary Balance Recommended: Policy]]+Tbl_BalanceHistory[[#This Row],[Discretionary Balance Recommended: Commitments]]</f>
        <v>0</v>
      </c>
      <c r="AA3899" s="5">
        <f>Tbl_BalanceHistory[[#This Row],[Discretionary Balance]]-Tbl_BalanceHistory[[#This Row],[Discretionary Reappropriation]]</f>
        <v>11536.95</v>
      </c>
      <c r="AB3899" s="2"/>
      <c r="AC3899" s="2"/>
      <c r="AD3899" s="2"/>
      <c r="AE3899" s="2"/>
    </row>
    <row r="3900" spans="1:31" ht="45" x14ac:dyDescent="0.25">
      <c r="A3900" s="2" t="s">
        <v>577</v>
      </c>
      <c r="B3900" s="3">
        <v>9</v>
      </c>
      <c r="C3900" s="3">
        <v>262</v>
      </c>
      <c r="D3900" s="3" t="s">
        <v>648</v>
      </c>
      <c r="E3900" s="3" t="str">
        <f>_xlfn.XLOOKUP(Tbl_BalanceHistory[[#This Row],[RespAgy]],Tbl_Agencies[Agy Code],Tbl_Agencies[Agy Sort])</f>
        <v>143000</v>
      </c>
      <c r="F3900" s="2" t="str">
        <f>Tbl_BalanceHistory[[#This Row],[RespAgy]]&amp;": "&amp;Tbl_BalanceHistory[[#This Row],[RespAgency]]</f>
        <v>262: Department for Aging and Rehabilitative Services</v>
      </c>
      <c r="G3900" s="3">
        <v>262</v>
      </c>
      <c r="H3900" s="3" t="s">
        <v>648</v>
      </c>
      <c r="I3900" s="3" t="str">
        <f>_xlfn.XLOOKUP(Tbl_BalanceHistory[[#This Row],[AgyCode]],Tbl_Agencies[Agy Code],Tbl_Agencies[Agy Sort])</f>
        <v>143000</v>
      </c>
      <c r="J3900" s="2" t="str">
        <f>Tbl_BalanceHistory[[#This Row],[AgyCode]]&amp;": "&amp;Tbl_BalanceHistory[[#This Row],[Agency Name]]</f>
        <v>262: Department for Aging and Rehabilitative Services</v>
      </c>
      <c r="K3900" s="1">
        <v>2023</v>
      </c>
      <c r="L3900" s="3">
        <v>499</v>
      </c>
      <c r="M3900" s="3" t="s">
        <v>62</v>
      </c>
      <c r="N3900" s="2" t="str">
        <f>Tbl_BalanceHistory[[#This Row],[ProgramCode]]&amp;": "&amp;Tbl_BalanceHistory[[#This Row],[Program Name]]</f>
        <v>499: Administrative and Support Services</v>
      </c>
      <c r="O3900" s="3" t="s">
        <v>886</v>
      </c>
      <c r="P3900" s="1" t="str">
        <f>IF(Tbl_BalanceHistory[[#This Row],[FundCode]]="0100","GF",IF(Tbl_BalanceHistory[[#This Row],[FundCode]]="01000","GF","Hi Ed / OCR"))</f>
        <v>GF</v>
      </c>
      <c r="Q3900" s="5">
        <v>871864</v>
      </c>
      <c r="R3900" s="5">
        <v>871864</v>
      </c>
      <c r="S3900" s="5">
        <v>0</v>
      </c>
      <c r="T3900" s="5">
        <v>0</v>
      </c>
      <c r="U3900" s="3"/>
      <c r="V3900" s="5">
        <v>0</v>
      </c>
      <c r="W3900" s="5">
        <v>0</v>
      </c>
      <c r="X3900" s="5">
        <v>0</v>
      </c>
      <c r="Y3900" s="5">
        <v>0</v>
      </c>
      <c r="Z3900" s="5">
        <v>0</v>
      </c>
      <c r="AA3900" s="5">
        <v>0</v>
      </c>
      <c r="AB3900" s="2"/>
      <c r="AC3900" s="2"/>
      <c r="AD3900" s="2"/>
      <c r="AE3900" s="2"/>
    </row>
    <row r="3901" spans="1:31" ht="45" x14ac:dyDescent="0.25">
      <c r="A3901" s="2" t="s">
        <v>577</v>
      </c>
      <c r="B3901" s="3">
        <v>9</v>
      </c>
      <c r="C3901" s="3">
        <v>262</v>
      </c>
      <c r="D3901" s="3" t="s">
        <v>648</v>
      </c>
      <c r="E3901" s="3" t="str">
        <f>_xlfn.XLOOKUP(Tbl_BalanceHistory[[#This Row],[RespAgy]],Tbl_Agencies[Agy Code],Tbl_Agencies[Agy Sort])</f>
        <v>143000</v>
      </c>
      <c r="F3901" s="2" t="str">
        <f>Tbl_BalanceHistory[[#This Row],[RespAgy]]&amp;": "&amp;Tbl_BalanceHistory[[#This Row],[RespAgency]]</f>
        <v>262: Department for Aging and Rehabilitative Services</v>
      </c>
      <c r="G3901" s="3">
        <v>262</v>
      </c>
      <c r="H3901" s="3" t="s">
        <v>648</v>
      </c>
      <c r="I3901" s="3" t="str">
        <f>_xlfn.XLOOKUP(Tbl_BalanceHistory[[#This Row],[AgyCode]],Tbl_Agencies[Agy Code],Tbl_Agencies[Agy Sort])</f>
        <v>143000</v>
      </c>
      <c r="J3901" s="2" t="str">
        <f>Tbl_BalanceHistory[[#This Row],[AgyCode]]&amp;": "&amp;Tbl_BalanceHistory[[#This Row],[Agency Name]]</f>
        <v>262: Department for Aging and Rehabilitative Services</v>
      </c>
      <c r="K3901" s="1">
        <v>2024</v>
      </c>
      <c r="L3901" s="3">
        <v>499</v>
      </c>
      <c r="M3901" s="3" t="s">
        <v>62</v>
      </c>
      <c r="N3901" s="2" t="str">
        <f>Tbl_BalanceHistory[[#This Row],[ProgramCode]]&amp;": "&amp;Tbl_BalanceHistory[[#This Row],[Program Name]]</f>
        <v>499: Administrative and Support Services</v>
      </c>
      <c r="O3901" s="3" t="s">
        <v>886</v>
      </c>
      <c r="P3901" s="1" t="str">
        <f>IF(Tbl_BalanceHistory[[#This Row],[FundCode]]="0100","GF",IF(Tbl_BalanceHistory[[#This Row],[FundCode]]="01000","GF","Hi Ed / OCR"))</f>
        <v>GF</v>
      </c>
      <c r="Q3901" s="5">
        <v>872016</v>
      </c>
      <c r="R3901" s="5">
        <v>872016</v>
      </c>
      <c r="S3901" s="5">
        <v>0</v>
      </c>
      <c r="T3901" s="5">
        <v>0</v>
      </c>
      <c r="U3901" s="3"/>
      <c r="V3901" s="5">
        <v>0</v>
      </c>
      <c r="W3901" s="5">
        <v>0</v>
      </c>
      <c r="X3901" s="5">
        <v>0</v>
      </c>
      <c r="Y3901" s="5">
        <v>0</v>
      </c>
      <c r="Z3901" s="5">
        <v>0</v>
      </c>
      <c r="AA3901" s="5">
        <v>0</v>
      </c>
      <c r="AB3901" s="2"/>
      <c r="AC3901" s="2"/>
      <c r="AD3901" s="2"/>
      <c r="AE3901" s="2"/>
    </row>
    <row r="3902" spans="1:31" ht="45" x14ac:dyDescent="0.25">
      <c r="A3902" s="2" t="s">
        <v>2025</v>
      </c>
      <c r="B3902" s="3">
        <v>9</v>
      </c>
      <c r="C3902" s="3">
        <v>262</v>
      </c>
      <c r="D3902" s="3" t="s">
        <v>648</v>
      </c>
      <c r="E3902" s="3" t="str">
        <f>_xlfn.XLOOKUP(Tbl_BalanceHistory[[#This Row],[RespAgy]],Tbl_Agencies[Agy Code],Tbl_Agencies[Agy Sort])</f>
        <v>143000</v>
      </c>
      <c r="F3902" s="2" t="str">
        <f>Tbl_BalanceHistory[[#This Row],[RespAgy]]&amp;": "&amp;Tbl_BalanceHistory[[#This Row],[RespAgency]]</f>
        <v>262: Department for Aging and Rehabilitative Services</v>
      </c>
      <c r="G3902" s="3">
        <v>203</v>
      </c>
      <c r="H3902" s="3" t="s">
        <v>659</v>
      </c>
      <c r="I3902" s="3" t="str">
        <f>_xlfn.XLOOKUP(Tbl_BalanceHistory[[#This Row],[AgyCode]],Tbl_Agencies[Agy Code],Tbl_Agencies[Agy Sort])</f>
        <v>144000</v>
      </c>
      <c r="J3902" s="2" t="str">
        <f>Tbl_BalanceHistory[[#This Row],[AgyCode]]&amp;": "&amp;Tbl_BalanceHistory[[#This Row],[Agency Name]]</f>
        <v>203: Wilson Workforce and Rehabilitation Center</v>
      </c>
      <c r="K3902" s="1">
        <v>2014</v>
      </c>
      <c r="L3902" s="3">
        <v>454</v>
      </c>
      <c r="M3902" s="3" t="s">
        <v>650</v>
      </c>
      <c r="N3902" s="2" t="str">
        <f>Tbl_BalanceHistory[[#This Row],[ProgramCode]]&amp;": "&amp;Tbl_BalanceHistory[[#This Row],[Program Name]]</f>
        <v>454: Rehabilitation Assistance Services</v>
      </c>
      <c r="O3902" s="3" t="s">
        <v>1730</v>
      </c>
      <c r="P3902" s="1" t="str">
        <f>IF(Tbl_BalanceHistory[[#This Row],[FundCode]]="0100","GF",IF(Tbl_BalanceHistory[[#This Row],[FundCode]]="01000","GF","Hi Ed / OCR"))</f>
        <v>GF</v>
      </c>
      <c r="Q3902" s="5">
        <v>4501874</v>
      </c>
      <c r="R3902" s="5">
        <v>4501874</v>
      </c>
      <c r="S3902" s="5">
        <v>0</v>
      </c>
      <c r="T3902" s="5">
        <v>0</v>
      </c>
      <c r="U3902" s="3"/>
      <c r="V3902" s="5">
        <v>0</v>
      </c>
      <c r="W3902" s="5">
        <v>0</v>
      </c>
      <c r="X3902" s="5"/>
      <c r="Y3902" s="5"/>
      <c r="Z3902" s="5">
        <f>Tbl_BalanceHistory[[#This Row],[Discretionary Recommended - Pre 2022]]+Tbl_BalanceHistory[[#This Row],[Discretionary Balance Recommended: Policy]]+Tbl_BalanceHistory[[#This Row],[Discretionary Balance Recommended: Commitments]]</f>
        <v>0</v>
      </c>
      <c r="AA3902" s="5">
        <f>Tbl_BalanceHistory[[#This Row],[Discretionary Balance]]-Tbl_BalanceHistory[[#This Row],[Discretionary Reappropriation]]</f>
        <v>0</v>
      </c>
      <c r="AB3902" s="2"/>
      <c r="AC3902" s="2"/>
      <c r="AD3902" s="2"/>
      <c r="AE3902" s="2"/>
    </row>
    <row r="3903" spans="1:31" ht="45" x14ac:dyDescent="0.25">
      <c r="A3903" s="2" t="s">
        <v>2025</v>
      </c>
      <c r="B3903" s="3">
        <v>9</v>
      </c>
      <c r="C3903" s="3">
        <v>262</v>
      </c>
      <c r="D3903" s="3" t="s">
        <v>648</v>
      </c>
      <c r="E3903" s="3" t="str">
        <f>_xlfn.XLOOKUP(Tbl_BalanceHistory[[#This Row],[RespAgy]],Tbl_Agencies[Agy Code],Tbl_Agencies[Agy Sort])</f>
        <v>143000</v>
      </c>
      <c r="F3903" s="2" t="str">
        <f>Tbl_BalanceHistory[[#This Row],[RespAgy]]&amp;": "&amp;Tbl_BalanceHistory[[#This Row],[RespAgency]]</f>
        <v>262: Department for Aging and Rehabilitative Services</v>
      </c>
      <c r="G3903" s="3">
        <v>203</v>
      </c>
      <c r="H3903" s="3" t="s">
        <v>659</v>
      </c>
      <c r="I3903" s="3" t="str">
        <f>_xlfn.XLOOKUP(Tbl_BalanceHistory[[#This Row],[AgyCode]],Tbl_Agencies[Agy Code],Tbl_Agencies[Agy Sort])</f>
        <v>144000</v>
      </c>
      <c r="J3903" s="2" t="str">
        <f>Tbl_BalanceHistory[[#This Row],[AgyCode]]&amp;": "&amp;Tbl_BalanceHistory[[#This Row],[Agency Name]]</f>
        <v>203: Wilson Workforce and Rehabilitation Center</v>
      </c>
      <c r="K3903" s="1">
        <v>2015</v>
      </c>
      <c r="L3903" s="3">
        <v>454</v>
      </c>
      <c r="M3903" s="3" t="s">
        <v>650</v>
      </c>
      <c r="N3903" s="2" t="str">
        <f>Tbl_BalanceHistory[[#This Row],[ProgramCode]]&amp;": "&amp;Tbl_BalanceHistory[[#This Row],[Program Name]]</f>
        <v>454: Rehabilitation Assistance Services</v>
      </c>
      <c r="O3903" s="3" t="s">
        <v>1730</v>
      </c>
      <c r="P3903" s="1" t="str">
        <f>IF(Tbl_BalanceHistory[[#This Row],[FundCode]]="0100","GF",IF(Tbl_BalanceHistory[[#This Row],[FundCode]]="01000","GF","Hi Ed / OCR"))</f>
        <v>GF</v>
      </c>
      <c r="Q3903" s="5">
        <v>3260618</v>
      </c>
      <c r="R3903" s="5">
        <v>3260618</v>
      </c>
      <c r="S3903" s="5">
        <v>0</v>
      </c>
      <c r="T3903" s="5">
        <v>0</v>
      </c>
      <c r="U3903" s="3"/>
      <c r="V3903" s="5">
        <v>0</v>
      </c>
      <c r="W3903" s="5">
        <v>0</v>
      </c>
      <c r="X3903" s="5"/>
      <c r="Y3903" s="5"/>
      <c r="Z3903" s="5">
        <f>Tbl_BalanceHistory[[#This Row],[Discretionary Recommended - Pre 2022]]+Tbl_BalanceHistory[[#This Row],[Discretionary Balance Recommended: Policy]]+Tbl_BalanceHistory[[#This Row],[Discretionary Balance Recommended: Commitments]]</f>
        <v>0</v>
      </c>
      <c r="AA3903" s="5">
        <f>Tbl_BalanceHistory[[#This Row],[Discretionary Balance]]-Tbl_BalanceHistory[[#This Row],[Discretionary Reappropriation]]</f>
        <v>0</v>
      </c>
      <c r="AB3903" s="2"/>
      <c r="AC3903" s="2"/>
      <c r="AD3903" s="2"/>
      <c r="AE3903" s="2"/>
    </row>
    <row r="3904" spans="1:31" ht="45" x14ac:dyDescent="0.25">
      <c r="A3904" s="2" t="s">
        <v>2025</v>
      </c>
      <c r="B3904" s="3">
        <v>9</v>
      </c>
      <c r="C3904" s="3">
        <v>262</v>
      </c>
      <c r="D3904" s="3" t="s">
        <v>648</v>
      </c>
      <c r="E3904" s="3" t="str">
        <f>_xlfn.XLOOKUP(Tbl_BalanceHistory[[#This Row],[RespAgy]],Tbl_Agencies[Agy Code],Tbl_Agencies[Agy Sort])</f>
        <v>143000</v>
      </c>
      <c r="F3904" s="2" t="str">
        <f>Tbl_BalanceHistory[[#This Row],[RespAgy]]&amp;": "&amp;Tbl_BalanceHistory[[#This Row],[RespAgency]]</f>
        <v>262: Department for Aging and Rehabilitative Services</v>
      </c>
      <c r="G3904" s="3">
        <v>203</v>
      </c>
      <c r="H3904" s="3" t="s">
        <v>659</v>
      </c>
      <c r="I3904" s="3" t="str">
        <f>_xlfn.XLOOKUP(Tbl_BalanceHistory[[#This Row],[AgyCode]],Tbl_Agencies[Agy Code],Tbl_Agencies[Agy Sort])</f>
        <v>144000</v>
      </c>
      <c r="J3904" s="2" t="str">
        <f>Tbl_BalanceHistory[[#This Row],[AgyCode]]&amp;": "&amp;Tbl_BalanceHistory[[#This Row],[Agency Name]]</f>
        <v>203: Wilson Workforce and Rehabilitation Center</v>
      </c>
      <c r="K3904" s="1">
        <v>2016</v>
      </c>
      <c r="L3904" s="3">
        <v>454</v>
      </c>
      <c r="M3904" s="3" t="s">
        <v>650</v>
      </c>
      <c r="N3904" s="2" t="str">
        <f>Tbl_BalanceHistory[[#This Row],[ProgramCode]]&amp;": "&amp;Tbl_BalanceHistory[[#This Row],[Program Name]]</f>
        <v>454: Rehabilitation Assistance Services</v>
      </c>
      <c r="O3904" s="3" t="s">
        <v>1730</v>
      </c>
      <c r="P3904" s="1" t="str">
        <f>IF(Tbl_BalanceHistory[[#This Row],[FundCode]]="0100","GF",IF(Tbl_BalanceHistory[[#This Row],[FundCode]]="01000","GF","Hi Ed / OCR"))</f>
        <v>GF</v>
      </c>
      <c r="Q3904" s="5">
        <v>3378729</v>
      </c>
      <c r="R3904" s="5">
        <v>3378729</v>
      </c>
      <c r="S3904" s="5">
        <v>0</v>
      </c>
      <c r="T3904" s="5">
        <v>0</v>
      </c>
      <c r="U3904" s="3"/>
      <c r="V3904" s="5">
        <v>0</v>
      </c>
      <c r="W3904" s="5">
        <v>0</v>
      </c>
      <c r="X3904" s="5"/>
      <c r="Y3904" s="5"/>
      <c r="Z3904" s="5">
        <f>Tbl_BalanceHistory[[#This Row],[Discretionary Recommended - Pre 2022]]+Tbl_BalanceHistory[[#This Row],[Discretionary Balance Recommended: Policy]]+Tbl_BalanceHistory[[#This Row],[Discretionary Balance Recommended: Commitments]]</f>
        <v>0</v>
      </c>
      <c r="AA3904" s="5">
        <f>Tbl_BalanceHistory[[#This Row],[Discretionary Balance]]-Tbl_BalanceHistory[[#This Row],[Discretionary Reappropriation]]</f>
        <v>0</v>
      </c>
      <c r="AB3904" s="2"/>
      <c r="AC3904" s="2"/>
      <c r="AD3904" s="2"/>
      <c r="AE3904" s="2"/>
    </row>
    <row r="3905" spans="1:31" ht="45" x14ac:dyDescent="0.25">
      <c r="A3905" s="2" t="s">
        <v>2025</v>
      </c>
      <c r="B3905" s="3">
        <v>9</v>
      </c>
      <c r="C3905" s="3">
        <v>262</v>
      </c>
      <c r="D3905" s="3" t="s">
        <v>648</v>
      </c>
      <c r="E3905" s="3" t="str">
        <f>_xlfn.XLOOKUP(Tbl_BalanceHistory[[#This Row],[RespAgy]],Tbl_Agencies[Agy Code],Tbl_Agencies[Agy Sort])</f>
        <v>143000</v>
      </c>
      <c r="F3905" s="2" t="str">
        <f>Tbl_BalanceHistory[[#This Row],[RespAgy]]&amp;": "&amp;Tbl_BalanceHistory[[#This Row],[RespAgency]]</f>
        <v>262: Department for Aging and Rehabilitative Services</v>
      </c>
      <c r="G3905" s="3">
        <v>203</v>
      </c>
      <c r="H3905" s="3" t="s">
        <v>659</v>
      </c>
      <c r="I3905" s="3" t="str">
        <f>_xlfn.XLOOKUP(Tbl_BalanceHistory[[#This Row],[AgyCode]],Tbl_Agencies[Agy Code],Tbl_Agencies[Agy Sort])</f>
        <v>144000</v>
      </c>
      <c r="J3905" s="2" t="str">
        <f>Tbl_BalanceHistory[[#This Row],[AgyCode]]&amp;": "&amp;Tbl_BalanceHistory[[#This Row],[Agency Name]]</f>
        <v>203: Wilson Workforce and Rehabilitation Center</v>
      </c>
      <c r="K3905" s="1">
        <v>2017</v>
      </c>
      <c r="L3905" s="3">
        <v>454</v>
      </c>
      <c r="M3905" s="3" t="s">
        <v>650</v>
      </c>
      <c r="N3905" s="2" t="str">
        <f>Tbl_BalanceHistory[[#This Row],[ProgramCode]]&amp;": "&amp;Tbl_BalanceHistory[[#This Row],[Program Name]]</f>
        <v>454: Rehabilitation Assistance Services</v>
      </c>
      <c r="O3905" s="3" t="s">
        <v>886</v>
      </c>
      <c r="P3905" s="1" t="str">
        <f>IF(Tbl_BalanceHistory[[#This Row],[FundCode]]="0100","GF",IF(Tbl_BalanceHistory[[#This Row],[FundCode]]="01000","GF","Hi Ed / OCR"))</f>
        <v>GF</v>
      </c>
      <c r="Q3905" s="5">
        <v>3278930</v>
      </c>
      <c r="R3905" s="5">
        <v>3278930</v>
      </c>
      <c r="S3905" s="5">
        <v>0</v>
      </c>
      <c r="T3905" s="5">
        <v>0</v>
      </c>
      <c r="U3905" s="3"/>
      <c r="V3905" s="5">
        <v>0</v>
      </c>
      <c r="W3905" s="5">
        <v>0</v>
      </c>
      <c r="X3905" s="5"/>
      <c r="Y3905" s="5"/>
      <c r="Z3905" s="5">
        <f>Tbl_BalanceHistory[[#This Row],[Discretionary Recommended - Pre 2022]]+Tbl_BalanceHistory[[#This Row],[Discretionary Balance Recommended: Policy]]+Tbl_BalanceHistory[[#This Row],[Discretionary Balance Recommended: Commitments]]</f>
        <v>0</v>
      </c>
      <c r="AA3905" s="5">
        <f>Tbl_BalanceHistory[[#This Row],[Discretionary Balance]]-Tbl_BalanceHistory[[#This Row],[Discretionary Reappropriation]]</f>
        <v>0</v>
      </c>
      <c r="AB3905" s="2"/>
      <c r="AC3905" s="2"/>
      <c r="AD3905" s="2"/>
      <c r="AE3905" s="2"/>
    </row>
    <row r="3906" spans="1:31" ht="45" x14ac:dyDescent="0.25">
      <c r="A3906" s="2" t="s">
        <v>2025</v>
      </c>
      <c r="B3906" s="3">
        <v>9</v>
      </c>
      <c r="C3906" s="3">
        <v>262</v>
      </c>
      <c r="D3906" s="3" t="s">
        <v>648</v>
      </c>
      <c r="E3906" s="3" t="str">
        <f>_xlfn.XLOOKUP(Tbl_BalanceHistory[[#This Row],[RespAgy]],Tbl_Agencies[Agy Code],Tbl_Agencies[Agy Sort])</f>
        <v>143000</v>
      </c>
      <c r="F3906" s="2" t="str">
        <f>Tbl_BalanceHistory[[#This Row],[RespAgy]]&amp;": "&amp;Tbl_BalanceHistory[[#This Row],[RespAgency]]</f>
        <v>262: Department for Aging and Rehabilitative Services</v>
      </c>
      <c r="G3906" s="3">
        <v>203</v>
      </c>
      <c r="H3906" s="3" t="s">
        <v>659</v>
      </c>
      <c r="I3906" s="3" t="str">
        <f>_xlfn.XLOOKUP(Tbl_BalanceHistory[[#This Row],[AgyCode]],Tbl_Agencies[Agy Code],Tbl_Agencies[Agy Sort])</f>
        <v>144000</v>
      </c>
      <c r="J3906" s="2" t="str">
        <f>Tbl_BalanceHistory[[#This Row],[AgyCode]]&amp;": "&amp;Tbl_BalanceHistory[[#This Row],[Agency Name]]</f>
        <v>203: Wilson Workforce and Rehabilitation Center</v>
      </c>
      <c r="K3906" s="1">
        <v>2018</v>
      </c>
      <c r="L3906" s="3">
        <v>454</v>
      </c>
      <c r="M3906" s="3" t="s">
        <v>650</v>
      </c>
      <c r="N3906" s="2" t="str">
        <f>Tbl_BalanceHistory[[#This Row],[ProgramCode]]&amp;": "&amp;Tbl_BalanceHistory[[#This Row],[Program Name]]</f>
        <v>454: Rehabilitation Assistance Services</v>
      </c>
      <c r="O3906" s="3" t="s">
        <v>886</v>
      </c>
      <c r="P3906" s="1" t="str">
        <f>IF(Tbl_BalanceHistory[[#This Row],[FundCode]]="0100","GF",IF(Tbl_BalanceHistory[[#This Row],[FundCode]]="01000","GF","Hi Ed / OCR"))</f>
        <v>GF</v>
      </c>
      <c r="Q3906" s="5">
        <v>3415024</v>
      </c>
      <c r="R3906" s="5">
        <v>3415024</v>
      </c>
      <c r="S3906" s="5">
        <v>0</v>
      </c>
      <c r="T3906" s="5">
        <v>0</v>
      </c>
      <c r="U3906" s="3"/>
      <c r="V3906" s="5">
        <v>0</v>
      </c>
      <c r="W3906" s="5">
        <v>0</v>
      </c>
      <c r="X3906" s="5"/>
      <c r="Y3906" s="5"/>
      <c r="Z3906" s="5">
        <f>Tbl_BalanceHistory[[#This Row],[Discretionary Recommended - Pre 2022]]+Tbl_BalanceHistory[[#This Row],[Discretionary Balance Recommended: Policy]]+Tbl_BalanceHistory[[#This Row],[Discretionary Balance Recommended: Commitments]]</f>
        <v>0</v>
      </c>
      <c r="AA3906" s="5">
        <f>Tbl_BalanceHistory[[#This Row],[Discretionary Balance]]-Tbl_BalanceHistory[[#This Row],[Discretionary Reappropriation]]</f>
        <v>0</v>
      </c>
      <c r="AB3906" s="2"/>
      <c r="AC3906" s="2"/>
      <c r="AD3906" s="2"/>
      <c r="AE3906" s="2"/>
    </row>
    <row r="3907" spans="1:31" ht="45" x14ac:dyDescent="0.25">
      <c r="A3907" s="2" t="s">
        <v>2025</v>
      </c>
      <c r="B3907" s="3">
        <v>9</v>
      </c>
      <c r="C3907" s="3">
        <v>262</v>
      </c>
      <c r="D3907" s="3" t="s">
        <v>648</v>
      </c>
      <c r="E3907" s="3" t="str">
        <f>_xlfn.XLOOKUP(Tbl_BalanceHistory[[#This Row],[RespAgy]],Tbl_Agencies[Agy Code],Tbl_Agencies[Agy Sort])</f>
        <v>143000</v>
      </c>
      <c r="F3907" s="2" t="str">
        <f>Tbl_BalanceHistory[[#This Row],[RespAgy]]&amp;": "&amp;Tbl_BalanceHistory[[#This Row],[RespAgency]]</f>
        <v>262: Department for Aging and Rehabilitative Services</v>
      </c>
      <c r="G3907" s="3">
        <v>203</v>
      </c>
      <c r="H3907" s="3" t="s">
        <v>659</v>
      </c>
      <c r="I3907" s="3" t="str">
        <f>_xlfn.XLOOKUP(Tbl_BalanceHistory[[#This Row],[AgyCode]],Tbl_Agencies[Agy Code],Tbl_Agencies[Agy Sort])</f>
        <v>144000</v>
      </c>
      <c r="J3907" s="2" t="str">
        <f>Tbl_BalanceHistory[[#This Row],[AgyCode]]&amp;": "&amp;Tbl_BalanceHistory[[#This Row],[Agency Name]]</f>
        <v>203: Wilson Workforce and Rehabilitation Center</v>
      </c>
      <c r="K3907" s="1">
        <v>2019</v>
      </c>
      <c r="L3907" s="3">
        <v>454</v>
      </c>
      <c r="M3907" s="3" t="s">
        <v>650</v>
      </c>
      <c r="N3907" s="2" t="str">
        <f>Tbl_BalanceHistory[[#This Row],[ProgramCode]]&amp;": "&amp;Tbl_BalanceHistory[[#This Row],[Program Name]]</f>
        <v>454: Rehabilitation Assistance Services</v>
      </c>
      <c r="O3907" s="3" t="s">
        <v>886</v>
      </c>
      <c r="P3907" s="1" t="str">
        <f>IF(Tbl_BalanceHistory[[#This Row],[FundCode]]="0100","GF",IF(Tbl_BalanceHistory[[#This Row],[FundCode]]="01000","GF","Hi Ed / OCR"))</f>
        <v>GF</v>
      </c>
      <c r="Q3907" s="5">
        <v>3562134</v>
      </c>
      <c r="R3907" s="5">
        <v>3562134</v>
      </c>
      <c r="S3907" s="5">
        <v>0</v>
      </c>
      <c r="T3907" s="5">
        <v>0</v>
      </c>
      <c r="U3907" s="3"/>
      <c r="V3907" s="5">
        <v>0</v>
      </c>
      <c r="W3907" s="5">
        <v>0</v>
      </c>
      <c r="X3907" s="5"/>
      <c r="Y3907" s="5"/>
      <c r="Z3907" s="5">
        <f>Tbl_BalanceHistory[[#This Row],[Discretionary Recommended - Pre 2022]]+Tbl_BalanceHistory[[#This Row],[Discretionary Balance Recommended: Policy]]+Tbl_BalanceHistory[[#This Row],[Discretionary Balance Recommended: Commitments]]</f>
        <v>0</v>
      </c>
      <c r="AA3907" s="5">
        <f>Tbl_BalanceHistory[[#This Row],[Discretionary Balance]]-Tbl_BalanceHistory[[#This Row],[Discretionary Reappropriation]]</f>
        <v>0</v>
      </c>
      <c r="AB3907" s="2"/>
      <c r="AC3907" s="2"/>
      <c r="AD3907" s="2"/>
      <c r="AE3907" s="2"/>
    </row>
    <row r="3908" spans="1:31" ht="45" x14ac:dyDescent="0.25">
      <c r="A3908" s="2" t="s">
        <v>577</v>
      </c>
      <c r="B3908" s="3">
        <v>9</v>
      </c>
      <c r="C3908" s="3">
        <v>262</v>
      </c>
      <c r="D3908" s="3" t="s">
        <v>648</v>
      </c>
      <c r="E3908" s="3" t="str">
        <f>_xlfn.XLOOKUP(Tbl_BalanceHistory[[#This Row],[RespAgy]],Tbl_Agencies[Agy Code],Tbl_Agencies[Agy Sort])</f>
        <v>143000</v>
      </c>
      <c r="F3908" s="2" t="str">
        <f>Tbl_BalanceHistory[[#This Row],[RespAgy]]&amp;": "&amp;Tbl_BalanceHistory[[#This Row],[RespAgency]]</f>
        <v>262: Department for Aging and Rehabilitative Services</v>
      </c>
      <c r="G3908" s="3">
        <v>203</v>
      </c>
      <c r="H3908" s="3" t="s">
        <v>659</v>
      </c>
      <c r="I3908" s="3" t="str">
        <f>_xlfn.XLOOKUP(Tbl_BalanceHistory[[#This Row],[AgyCode]],Tbl_Agencies[Agy Code],Tbl_Agencies[Agy Sort])</f>
        <v>144000</v>
      </c>
      <c r="J3908" s="2" t="str">
        <f>Tbl_BalanceHistory[[#This Row],[AgyCode]]&amp;": "&amp;Tbl_BalanceHistory[[#This Row],[Agency Name]]</f>
        <v>203: Wilson Workforce and Rehabilitation Center</v>
      </c>
      <c r="K3908" s="1">
        <v>2020</v>
      </c>
      <c r="L3908" s="3">
        <v>454</v>
      </c>
      <c r="M3908" s="3" t="s">
        <v>650</v>
      </c>
      <c r="N3908" s="2" t="str">
        <f>Tbl_BalanceHistory[[#This Row],[ProgramCode]]&amp;": "&amp;Tbl_BalanceHistory[[#This Row],[Program Name]]</f>
        <v>454: Rehabilitation Assistance Services</v>
      </c>
      <c r="O3908" s="3" t="s">
        <v>886</v>
      </c>
      <c r="P3908" s="1" t="str">
        <f>IF(Tbl_BalanceHistory[[#This Row],[FundCode]]="0100","GF",IF(Tbl_BalanceHistory[[#This Row],[FundCode]]="01000","GF","Hi Ed / OCR"))</f>
        <v>GF</v>
      </c>
      <c r="Q3908" s="5">
        <v>3709830</v>
      </c>
      <c r="R3908" s="5">
        <v>3709830</v>
      </c>
      <c r="S3908" s="5">
        <v>0</v>
      </c>
      <c r="T3908" s="5">
        <v>0</v>
      </c>
      <c r="U3908" s="3"/>
      <c r="V3908" s="5">
        <v>0</v>
      </c>
      <c r="W3908" s="5">
        <v>0</v>
      </c>
      <c r="X3908" s="5"/>
      <c r="Y3908" s="5"/>
      <c r="Z3908" s="5">
        <f>Tbl_BalanceHistory[[#This Row],[Discretionary Recommended - Pre 2022]]+Tbl_BalanceHistory[[#This Row],[Discretionary Balance Recommended: Policy]]+Tbl_BalanceHistory[[#This Row],[Discretionary Balance Recommended: Commitments]]</f>
        <v>0</v>
      </c>
      <c r="AA3908" s="5">
        <f>Tbl_BalanceHistory[[#This Row],[Discretionary Balance]]-Tbl_BalanceHistory[[#This Row],[Discretionary Reappropriation]]</f>
        <v>0</v>
      </c>
      <c r="AB3908" s="2"/>
      <c r="AC3908" s="2"/>
      <c r="AD3908" s="2"/>
      <c r="AE3908" s="2"/>
    </row>
    <row r="3909" spans="1:31" ht="45" x14ac:dyDescent="0.25">
      <c r="A3909" s="2" t="s">
        <v>2025</v>
      </c>
      <c r="B3909" s="3">
        <v>9</v>
      </c>
      <c r="C3909" s="3">
        <v>262</v>
      </c>
      <c r="D3909" s="3" t="s">
        <v>648</v>
      </c>
      <c r="E3909" s="3" t="str">
        <f>_xlfn.XLOOKUP(Tbl_BalanceHistory[[#This Row],[RespAgy]],Tbl_Agencies[Agy Code],Tbl_Agencies[Agy Sort])</f>
        <v>143000</v>
      </c>
      <c r="F3909" s="2" t="str">
        <f>Tbl_BalanceHistory[[#This Row],[RespAgy]]&amp;": "&amp;Tbl_BalanceHistory[[#This Row],[RespAgency]]</f>
        <v>262: Department for Aging and Rehabilitative Services</v>
      </c>
      <c r="G3909" s="3">
        <v>203</v>
      </c>
      <c r="H3909" s="3" t="s">
        <v>659</v>
      </c>
      <c r="I3909" s="3" t="str">
        <f>_xlfn.XLOOKUP(Tbl_BalanceHistory[[#This Row],[AgyCode]],Tbl_Agencies[Agy Code],Tbl_Agencies[Agy Sort])</f>
        <v>144000</v>
      </c>
      <c r="J3909" s="2" t="str">
        <f>Tbl_BalanceHistory[[#This Row],[AgyCode]]&amp;": "&amp;Tbl_BalanceHistory[[#This Row],[Agency Name]]</f>
        <v>203: Wilson Workforce and Rehabilitation Center</v>
      </c>
      <c r="K3909" s="1">
        <v>2015</v>
      </c>
      <c r="L3909" s="3">
        <v>498</v>
      </c>
      <c r="M3909" s="3" t="s">
        <v>639</v>
      </c>
      <c r="N3909" s="2" t="str">
        <f>Tbl_BalanceHistory[[#This Row],[ProgramCode]]&amp;": "&amp;Tbl_BalanceHistory[[#This Row],[Program Name]]</f>
        <v>498: Facility Administrative and Support Services</v>
      </c>
      <c r="O3909" s="3" t="s">
        <v>1730</v>
      </c>
      <c r="P3909" s="1" t="str">
        <f>IF(Tbl_BalanceHistory[[#This Row],[FundCode]]="0100","GF",IF(Tbl_BalanceHistory[[#This Row],[FundCode]]="01000","GF","Hi Ed / OCR"))</f>
        <v>GF</v>
      </c>
      <c r="Q3909" s="5">
        <v>2192623</v>
      </c>
      <c r="R3909" s="5">
        <v>2192623</v>
      </c>
      <c r="S3909" s="5">
        <v>0</v>
      </c>
      <c r="T3909" s="5">
        <v>0</v>
      </c>
      <c r="U3909" s="3"/>
      <c r="V3909" s="5">
        <v>0</v>
      </c>
      <c r="W3909" s="5">
        <v>0</v>
      </c>
      <c r="X3909" s="5"/>
      <c r="Y3909" s="5"/>
      <c r="Z3909" s="5">
        <f>Tbl_BalanceHistory[[#This Row],[Discretionary Recommended - Pre 2022]]+Tbl_BalanceHistory[[#This Row],[Discretionary Balance Recommended: Policy]]+Tbl_BalanceHistory[[#This Row],[Discretionary Balance Recommended: Commitments]]</f>
        <v>0</v>
      </c>
      <c r="AA3909" s="5">
        <f>Tbl_BalanceHistory[[#This Row],[Discretionary Balance]]-Tbl_BalanceHistory[[#This Row],[Discretionary Reappropriation]]</f>
        <v>0</v>
      </c>
      <c r="AB3909" s="2"/>
      <c r="AC3909" s="2"/>
      <c r="AD3909" s="2"/>
      <c r="AE3909" s="2"/>
    </row>
    <row r="3910" spans="1:31" ht="45" x14ac:dyDescent="0.25">
      <c r="A3910" s="2" t="s">
        <v>2025</v>
      </c>
      <c r="B3910" s="3">
        <v>9</v>
      </c>
      <c r="C3910" s="3">
        <v>262</v>
      </c>
      <c r="D3910" s="3" t="s">
        <v>648</v>
      </c>
      <c r="E3910" s="3" t="str">
        <f>_xlfn.XLOOKUP(Tbl_BalanceHistory[[#This Row],[RespAgy]],Tbl_Agencies[Agy Code],Tbl_Agencies[Agy Sort])</f>
        <v>143000</v>
      </c>
      <c r="F3910" s="2" t="str">
        <f>Tbl_BalanceHistory[[#This Row],[RespAgy]]&amp;": "&amp;Tbl_BalanceHistory[[#This Row],[RespAgency]]</f>
        <v>262: Department for Aging and Rehabilitative Services</v>
      </c>
      <c r="G3910" s="3">
        <v>203</v>
      </c>
      <c r="H3910" s="3" t="s">
        <v>659</v>
      </c>
      <c r="I3910" s="3" t="str">
        <f>_xlfn.XLOOKUP(Tbl_BalanceHistory[[#This Row],[AgyCode]],Tbl_Agencies[Agy Code],Tbl_Agencies[Agy Sort])</f>
        <v>144000</v>
      </c>
      <c r="J3910" s="2" t="str">
        <f>Tbl_BalanceHistory[[#This Row],[AgyCode]]&amp;": "&amp;Tbl_BalanceHistory[[#This Row],[Agency Name]]</f>
        <v>203: Wilson Workforce and Rehabilitation Center</v>
      </c>
      <c r="K3910" s="1">
        <v>2016</v>
      </c>
      <c r="L3910" s="3">
        <v>498</v>
      </c>
      <c r="M3910" s="3" t="s">
        <v>639</v>
      </c>
      <c r="N3910" s="2" t="str">
        <f>Tbl_BalanceHistory[[#This Row],[ProgramCode]]&amp;": "&amp;Tbl_BalanceHistory[[#This Row],[Program Name]]</f>
        <v>498: Facility Administrative and Support Services</v>
      </c>
      <c r="O3910" s="3" t="s">
        <v>1730</v>
      </c>
      <c r="P3910" s="1" t="str">
        <f>IF(Tbl_BalanceHistory[[#This Row],[FundCode]]="0100","GF",IF(Tbl_BalanceHistory[[#This Row],[FundCode]]="01000","GF","Hi Ed / OCR"))</f>
        <v>GF</v>
      </c>
      <c r="Q3910" s="5">
        <v>2349315</v>
      </c>
      <c r="R3910" s="5">
        <v>2349315</v>
      </c>
      <c r="S3910" s="5">
        <v>0</v>
      </c>
      <c r="T3910" s="5">
        <v>0</v>
      </c>
      <c r="U3910" s="3"/>
      <c r="V3910" s="5">
        <v>0</v>
      </c>
      <c r="W3910" s="5">
        <v>0</v>
      </c>
      <c r="X3910" s="5"/>
      <c r="Y3910" s="5"/>
      <c r="Z3910" s="5">
        <f>Tbl_BalanceHistory[[#This Row],[Discretionary Recommended - Pre 2022]]+Tbl_BalanceHistory[[#This Row],[Discretionary Balance Recommended: Policy]]+Tbl_BalanceHistory[[#This Row],[Discretionary Balance Recommended: Commitments]]</f>
        <v>0</v>
      </c>
      <c r="AA3910" s="5">
        <f>Tbl_BalanceHistory[[#This Row],[Discretionary Balance]]-Tbl_BalanceHistory[[#This Row],[Discretionary Reappropriation]]</f>
        <v>0</v>
      </c>
      <c r="AB3910" s="2"/>
      <c r="AC3910" s="2"/>
      <c r="AD3910" s="2"/>
      <c r="AE3910" s="2"/>
    </row>
    <row r="3911" spans="1:31" ht="45" x14ac:dyDescent="0.25">
      <c r="A3911" s="2" t="s">
        <v>2025</v>
      </c>
      <c r="B3911" s="3">
        <v>9</v>
      </c>
      <c r="C3911" s="3">
        <v>262</v>
      </c>
      <c r="D3911" s="3" t="s">
        <v>648</v>
      </c>
      <c r="E3911" s="3" t="str">
        <f>_xlfn.XLOOKUP(Tbl_BalanceHistory[[#This Row],[RespAgy]],Tbl_Agencies[Agy Code],Tbl_Agencies[Agy Sort])</f>
        <v>143000</v>
      </c>
      <c r="F3911" s="2" t="str">
        <f>Tbl_BalanceHistory[[#This Row],[RespAgy]]&amp;": "&amp;Tbl_BalanceHistory[[#This Row],[RespAgency]]</f>
        <v>262: Department for Aging and Rehabilitative Services</v>
      </c>
      <c r="G3911" s="3">
        <v>203</v>
      </c>
      <c r="H3911" s="3" t="s">
        <v>659</v>
      </c>
      <c r="I3911" s="3" t="str">
        <f>_xlfn.XLOOKUP(Tbl_BalanceHistory[[#This Row],[AgyCode]],Tbl_Agencies[Agy Code],Tbl_Agencies[Agy Sort])</f>
        <v>144000</v>
      </c>
      <c r="J3911" s="2" t="str">
        <f>Tbl_BalanceHistory[[#This Row],[AgyCode]]&amp;": "&amp;Tbl_BalanceHistory[[#This Row],[Agency Name]]</f>
        <v>203: Wilson Workforce and Rehabilitation Center</v>
      </c>
      <c r="K3911" s="1">
        <v>2017</v>
      </c>
      <c r="L3911" s="3">
        <v>498</v>
      </c>
      <c r="M3911" s="3" t="s">
        <v>639</v>
      </c>
      <c r="N3911" s="2" t="str">
        <f>Tbl_BalanceHistory[[#This Row],[ProgramCode]]&amp;": "&amp;Tbl_BalanceHistory[[#This Row],[Program Name]]</f>
        <v>498: Facility Administrative and Support Services</v>
      </c>
      <c r="O3911" s="3" t="s">
        <v>886</v>
      </c>
      <c r="P3911" s="1" t="str">
        <f>IF(Tbl_BalanceHistory[[#This Row],[FundCode]]="0100","GF",IF(Tbl_BalanceHistory[[#This Row],[FundCode]]="01000","GF","Hi Ed / OCR"))</f>
        <v>GF</v>
      </c>
      <c r="Q3911" s="5">
        <v>2236826</v>
      </c>
      <c r="R3911" s="5">
        <v>2236826</v>
      </c>
      <c r="S3911" s="5">
        <v>0</v>
      </c>
      <c r="T3911" s="5">
        <v>0</v>
      </c>
      <c r="U3911" s="3"/>
      <c r="V3911" s="5">
        <v>0</v>
      </c>
      <c r="W3911" s="5">
        <v>0</v>
      </c>
      <c r="X3911" s="5"/>
      <c r="Y3911" s="5"/>
      <c r="Z3911" s="5">
        <f>Tbl_BalanceHistory[[#This Row],[Discretionary Recommended - Pre 2022]]+Tbl_BalanceHistory[[#This Row],[Discretionary Balance Recommended: Policy]]+Tbl_BalanceHistory[[#This Row],[Discretionary Balance Recommended: Commitments]]</f>
        <v>0</v>
      </c>
      <c r="AA3911" s="5">
        <f>Tbl_BalanceHistory[[#This Row],[Discretionary Balance]]-Tbl_BalanceHistory[[#This Row],[Discretionary Reappropriation]]</f>
        <v>0</v>
      </c>
      <c r="AB3911" s="2"/>
      <c r="AC3911" s="2"/>
      <c r="AD3911" s="2"/>
      <c r="AE3911" s="2"/>
    </row>
    <row r="3912" spans="1:31" ht="45" x14ac:dyDescent="0.25">
      <c r="A3912" s="2" t="s">
        <v>2025</v>
      </c>
      <c r="B3912" s="3">
        <v>9</v>
      </c>
      <c r="C3912" s="3">
        <v>262</v>
      </c>
      <c r="D3912" s="3" t="s">
        <v>648</v>
      </c>
      <c r="E3912" s="3" t="str">
        <f>_xlfn.XLOOKUP(Tbl_BalanceHistory[[#This Row],[RespAgy]],Tbl_Agencies[Agy Code],Tbl_Agencies[Agy Sort])</f>
        <v>143000</v>
      </c>
      <c r="F3912" s="2" t="str">
        <f>Tbl_BalanceHistory[[#This Row],[RespAgy]]&amp;": "&amp;Tbl_BalanceHistory[[#This Row],[RespAgency]]</f>
        <v>262: Department for Aging and Rehabilitative Services</v>
      </c>
      <c r="G3912" s="3">
        <v>203</v>
      </c>
      <c r="H3912" s="3" t="s">
        <v>659</v>
      </c>
      <c r="I3912" s="3" t="str">
        <f>_xlfn.XLOOKUP(Tbl_BalanceHistory[[#This Row],[AgyCode]],Tbl_Agencies[Agy Code],Tbl_Agencies[Agy Sort])</f>
        <v>144000</v>
      </c>
      <c r="J3912" s="2" t="str">
        <f>Tbl_BalanceHistory[[#This Row],[AgyCode]]&amp;": "&amp;Tbl_BalanceHistory[[#This Row],[Agency Name]]</f>
        <v>203: Wilson Workforce and Rehabilitation Center</v>
      </c>
      <c r="K3912" s="1">
        <v>2018</v>
      </c>
      <c r="L3912" s="3">
        <v>498</v>
      </c>
      <c r="M3912" s="3" t="s">
        <v>639</v>
      </c>
      <c r="N3912" s="2" t="str">
        <f>Tbl_BalanceHistory[[#This Row],[ProgramCode]]&amp;": "&amp;Tbl_BalanceHistory[[#This Row],[Program Name]]</f>
        <v>498: Facility Administrative and Support Services</v>
      </c>
      <c r="O3912" s="3" t="s">
        <v>886</v>
      </c>
      <c r="P3912" s="1" t="str">
        <f>IF(Tbl_BalanceHistory[[#This Row],[FundCode]]="0100","GF",IF(Tbl_BalanceHistory[[#This Row],[FundCode]]="01000","GF","Hi Ed / OCR"))</f>
        <v>GF</v>
      </c>
      <c r="Q3912" s="5">
        <v>2547367</v>
      </c>
      <c r="R3912" s="5">
        <v>2547367</v>
      </c>
      <c r="S3912" s="5">
        <v>0</v>
      </c>
      <c r="T3912" s="5">
        <v>0</v>
      </c>
      <c r="U3912" s="3"/>
      <c r="V3912" s="5">
        <v>0</v>
      </c>
      <c r="W3912" s="5">
        <v>0</v>
      </c>
      <c r="X3912" s="5"/>
      <c r="Y3912" s="5"/>
      <c r="Z3912" s="5">
        <f>Tbl_BalanceHistory[[#This Row],[Discretionary Recommended - Pre 2022]]+Tbl_BalanceHistory[[#This Row],[Discretionary Balance Recommended: Policy]]+Tbl_BalanceHistory[[#This Row],[Discretionary Balance Recommended: Commitments]]</f>
        <v>0</v>
      </c>
      <c r="AA3912" s="5">
        <f>Tbl_BalanceHistory[[#This Row],[Discretionary Balance]]-Tbl_BalanceHistory[[#This Row],[Discretionary Reappropriation]]</f>
        <v>0</v>
      </c>
      <c r="AB3912" s="2"/>
      <c r="AC3912" s="2"/>
      <c r="AD3912" s="2"/>
      <c r="AE3912" s="2"/>
    </row>
    <row r="3913" spans="1:31" ht="45" x14ac:dyDescent="0.25">
      <c r="A3913" s="2" t="s">
        <v>2025</v>
      </c>
      <c r="B3913" s="3">
        <v>9</v>
      </c>
      <c r="C3913" s="3">
        <v>262</v>
      </c>
      <c r="D3913" s="3" t="s">
        <v>648</v>
      </c>
      <c r="E3913" s="3" t="str">
        <f>_xlfn.XLOOKUP(Tbl_BalanceHistory[[#This Row],[RespAgy]],Tbl_Agencies[Agy Code],Tbl_Agencies[Agy Sort])</f>
        <v>143000</v>
      </c>
      <c r="F3913" s="2" t="str">
        <f>Tbl_BalanceHistory[[#This Row],[RespAgy]]&amp;": "&amp;Tbl_BalanceHistory[[#This Row],[RespAgency]]</f>
        <v>262: Department for Aging and Rehabilitative Services</v>
      </c>
      <c r="G3913" s="3">
        <v>203</v>
      </c>
      <c r="H3913" s="3" t="s">
        <v>659</v>
      </c>
      <c r="I3913" s="3" t="str">
        <f>_xlfn.XLOOKUP(Tbl_BalanceHistory[[#This Row],[AgyCode]],Tbl_Agencies[Agy Code],Tbl_Agencies[Agy Sort])</f>
        <v>144000</v>
      </c>
      <c r="J3913" s="2" t="str">
        <f>Tbl_BalanceHistory[[#This Row],[AgyCode]]&amp;": "&amp;Tbl_BalanceHistory[[#This Row],[Agency Name]]</f>
        <v>203: Wilson Workforce and Rehabilitation Center</v>
      </c>
      <c r="K3913" s="1">
        <v>2019</v>
      </c>
      <c r="L3913" s="3">
        <v>498</v>
      </c>
      <c r="M3913" s="3" t="s">
        <v>639</v>
      </c>
      <c r="N3913" s="2" t="str">
        <f>Tbl_BalanceHistory[[#This Row],[ProgramCode]]&amp;": "&amp;Tbl_BalanceHistory[[#This Row],[Program Name]]</f>
        <v>498: Facility Administrative and Support Services</v>
      </c>
      <c r="O3913" s="3" t="s">
        <v>886</v>
      </c>
      <c r="P3913" s="1" t="str">
        <f>IF(Tbl_BalanceHistory[[#This Row],[FundCode]]="0100","GF",IF(Tbl_BalanceHistory[[#This Row],[FundCode]]="01000","GF","Hi Ed / OCR"))</f>
        <v>GF</v>
      </c>
      <c r="Q3913" s="5">
        <v>2459459</v>
      </c>
      <c r="R3913" s="5">
        <v>2459366.08</v>
      </c>
      <c r="S3913" s="5">
        <v>92.92</v>
      </c>
      <c r="T3913" s="5">
        <v>0</v>
      </c>
      <c r="U3913" s="3"/>
      <c r="V3913" s="5">
        <v>92.92</v>
      </c>
      <c r="W3913" s="5">
        <v>0</v>
      </c>
      <c r="X3913" s="5"/>
      <c r="Y3913" s="5"/>
      <c r="Z3913" s="5">
        <f>Tbl_BalanceHistory[[#This Row],[Discretionary Recommended - Pre 2022]]+Tbl_BalanceHistory[[#This Row],[Discretionary Balance Recommended: Policy]]+Tbl_BalanceHistory[[#This Row],[Discretionary Balance Recommended: Commitments]]</f>
        <v>0</v>
      </c>
      <c r="AA3913" s="5">
        <f>Tbl_BalanceHistory[[#This Row],[Discretionary Balance]]-Tbl_BalanceHistory[[#This Row],[Discretionary Reappropriation]]</f>
        <v>92.92</v>
      </c>
      <c r="AB3913" s="2"/>
      <c r="AC3913" s="2"/>
      <c r="AD3913" s="2"/>
      <c r="AE3913" s="2"/>
    </row>
    <row r="3914" spans="1:31" ht="45" x14ac:dyDescent="0.25">
      <c r="A3914" s="2" t="s">
        <v>577</v>
      </c>
      <c r="B3914" s="3">
        <v>9</v>
      </c>
      <c r="C3914" s="3">
        <v>262</v>
      </c>
      <c r="D3914" s="3" t="s">
        <v>648</v>
      </c>
      <c r="E3914" s="3" t="str">
        <f>_xlfn.XLOOKUP(Tbl_BalanceHistory[[#This Row],[RespAgy]],Tbl_Agencies[Agy Code],Tbl_Agencies[Agy Sort])</f>
        <v>143000</v>
      </c>
      <c r="F3914" s="2" t="str">
        <f>Tbl_BalanceHistory[[#This Row],[RespAgy]]&amp;": "&amp;Tbl_BalanceHistory[[#This Row],[RespAgency]]</f>
        <v>262: Department for Aging and Rehabilitative Services</v>
      </c>
      <c r="G3914" s="3">
        <v>203</v>
      </c>
      <c r="H3914" s="3" t="s">
        <v>659</v>
      </c>
      <c r="I3914" s="3" t="str">
        <f>_xlfn.XLOOKUP(Tbl_BalanceHistory[[#This Row],[AgyCode]],Tbl_Agencies[Agy Code],Tbl_Agencies[Agy Sort])</f>
        <v>144000</v>
      </c>
      <c r="J3914" s="2" t="str">
        <f>Tbl_BalanceHistory[[#This Row],[AgyCode]]&amp;": "&amp;Tbl_BalanceHistory[[#This Row],[Agency Name]]</f>
        <v>203: Wilson Workforce and Rehabilitation Center</v>
      </c>
      <c r="K3914" s="1">
        <v>2020</v>
      </c>
      <c r="L3914" s="3">
        <v>498</v>
      </c>
      <c r="M3914" s="3" t="s">
        <v>639</v>
      </c>
      <c r="N3914" s="2" t="str">
        <f>Tbl_BalanceHistory[[#This Row],[ProgramCode]]&amp;": "&amp;Tbl_BalanceHistory[[#This Row],[Program Name]]</f>
        <v>498: Facility Administrative and Support Services</v>
      </c>
      <c r="O3914" s="3" t="s">
        <v>886</v>
      </c>
      <c r="P3914" s="1" t="str">
        <f>IF(Tbl_BalanceHistory[[#This Row],[FundCode]]="0100","GF",IF(Tbl_BalanceHistory[[#This Row],[FundCode]]="01000","GF","Hi Ed / OCR"))</f>
        <v>GF</v>
      </c>
      <c r="Q3914" s="5">
        <v>2519393</v>
      </c>
      <c r="R3914" s="5">
        <v>2119393</v>
      </c>
      <c r="S3914" s="5">
        <v>400000</v>
      </c>
      <c r="T3914" s="5">
        <v>0</v>
      </c>
      <c r="U3914" s="3"/>
      <c r="V3914" s="5">
        <v>400000</v>
      </c>
      <c r="W3914" s="5">
        <v>0</v>
      </c>
      <c r="X3914" s="5"/>
      <c r="Y3914" s="5"/>
      <c r="Z3914" s="5">
        <f>Tbl_BalanceHistory[[#This Row],[Discretionary Recommended - Pre 2022]]+Tbl_BalanceHistory[[#This Row],[Discretionary Balance Recommended: Policy]]+Tbl_BalanceHistory[[#This Row],[Discretionary Balance Recommended: Commitments]]</f>
        <v>0</v>
      </c>
      <c r="AA3914" s="5">
        <f>Tbl_BalanceHistory[[#This Row],[Discretionary Balance]]-Tbl_BalanceHistory[[#This Row],[Discretionary Reappropriation]]</f>
        <v>400000</v>
      </c>
      <c r="AB3914" s="2"/>
      <c r="AC3914" s="2"/>
      <c r="AD3914" s="2"/>
      <c r="AE3914" s="2"/>
    </row>
    <row r="3915" spans="1:31" ht="45" x14ac:dyDescent="0.25">
      <c r="A3915" s="2" t="s">
        <v>2025</v>
      </c>
      <c r="B3915" s="3">
        <v>9</v>
      </c>
      <c r="C3915" s="3">
        <v>262</v>
      </c>
      <c r="D3915" s="3" t="s">
        <v>648</v>
      </c>
      <c r="E3915" s="3" t="str">
        <f>_xlfn.XLOOKUP(Tbl_BalanceHistory[[#This Row],[RespAgy]],Tbl_Agencies[Agy Code],Tbl_Agencies[Agy Sort])</f>
        <v>143000</v>
      </c>
      <c r="F3915" s="2" t="str">
        <f>Tbl_BalanceHistory[[#This Row],[RespAgy]]&amp;": "&amp;Tbl_BalanceHistory[[#This Row],[RespAgency]]</f>
        <v>262: Department for Aging and Rehabilitative Services</v>
      </c>
      <c r="G3915" s="3">
        <v>203</v>
      </c>
      <c r="H3915" s="3" t="s">
        <v>659</v>
      </c>
      <c r="I3915" s="3" t="str">
        <f>_xlfn.XLOOKUP(Tbl_BalanceHistory[[#This Row],[AgyCode]],Tbl_Agencies[Agy Code],Tbl_Agencies[Agy Sort])</f>
        <v>144000</v>
      </c>
      <c r="J3915" s="2" t="str">
        <f>Tbl_BalanceHistory[[#This Row],[AgyCode]]&amp;": "&amp;Tbl_BalanceHistory[[#This Row],[Agency Name]]</f>
        <v>203: Wilson Workforce and Rehabilitation Center</v>
      </c>
      <c r="K3915" s="1">
        <v>2014</v>
      </c>
      <c r="L3915" s="3">
        <v>499</v>
      </c>
      <c r="M3915" s="3" t="s">
        <v>62</v>
      </c>
      <c r="N3915" s="2" t="str">
        <f>Tbl_BalanceHistory[[#This Row],[ProgramCode]]&amp;": "&amp;Tbl_BalanceHistory[[#This Row],[Program Name]]</f>
        <v>499: Administrative and Support Services</v>
      </c>
      <c r="O3915" s="3" t="s">
        <v>1730</v>
      </c>
      <c r="P3915" s="1" t="str">
        <f>IF(Tbl_BalanceHistory[[#This Row],[FundCode]]="0100","GF",IF(Tbl_BalanceHistory[[#This Row],[FundCode]]="01000","GF","Hi Ed / OCR"))</f>
        <v>GF</v>
      </c>
      <c r="Q3915" s="5">
        <v>1060938</v>
      </c>
      <c r="R3915" s="5">
        <v>1060938</v>
      </c>
      <c r="S3915" s="5">
        <v>0</v>
      </c>
      <c r="T3915" s="5">
        <v>0</v>
      </c>
      <c r="U3915" s="3"/>
      <c r="V3915" s="5">
        <v>0</v>
      </c>
      <c r="W3915" s="5">
        <v>0</v>
      </c>
      <c r="X3915" s="5"/>
      <c r="Y3915" s="5"/>
      <c r="Z3915" s="5">
        <f>Tbl_BalanceHistory[[#This Row],[Discretionary Recommended - Pre 2022]]+Tbl_BalanceHistory[[#This Row],[Discretionary Balance Recommended: Policy]]+Tbl_BalanceHistory[[#This Row],[Discretionary Balance Recommended: Commitments]]</f>
        <v>0</v>
      </c>
      <c r="AA3915" s="5">
        <f>Tbl_BalanceHistory[[#This Row],[Discretionary Balance]]-Tbl_BalanceHistory[[#This Row],[Discretionary Reappropriation]]</f>
        <v>0</v>
      </c>
      <c r="AB3915" s="2"/>
      <c r="AC3915" s="2"/>
      <c r="AD3915" s="2"/>
      <c r="AE3915" s="2"/>
    </row>
    <row r="3916" spans="1:31" ht="45" x14ac:dyDescent="0.25">
      <c r="A3916" s="2" t="s">
        <v>2025</v>
      </c>
      <c r="B3916" s="3">
        <v>9</v>
      </c>
      <c r="C3916" s="3">
        <v>262</v>
      </c>
      <c r="D3916" s="3" t="s">
        <v>648</v>
      </c>
      <c r="E3916" s="3" t="str">
        <f>_xlfn.XLOOKUP(Tbl_BalanceHistory[[#This Row],[RespAgy]],Tbl_Agencies[Agy Code],Tbl_Agencies[Agy Sort])</f>
        <v>143000</v>
      </c>
      <c r="F3916" s="2" t="str">
        <f>Tbl_BalanceHistory[[#This Row],[RespAgy]]&amp;": "&amp;Tbl_BalanceHistory[[#This Row],[RespAgency]]</f>
        <v>262: Department for Aging and Rehabilitative Services</v>
      </c>
      <c r="G3916" s="3">
        <v>203</v>
      </c>
      <c r="H3916" s="3" t="s">
        <v>659</v>
      </c>
      <c r="I3916" s="3" t="str">
        <f>_xlfn.XLOOKUP(Tbl_BalanceHistory[[#This Row],[AgyCode]],Tbl_Agencies[Agy Code],Tbl_Agencies[Agy Sort])</f>
        <v>144000</v>
      </c>
      <c r="J3916" s="2" t="str">
        <f>Tbl_BalanceHistory[[#This Row],[AgyCode]]&amp;": "&amp;Tbl_BalanceHistory[[#This Row],[Agency Name]]</f>
        <v>203: Wilson Workforce and Rehabilitation Center</v>
      </c>
      <c r="K3916" s="1">
        <v>2015</v>
      </c>
      <c r="L3916" s="3">
        <v>499</v>
      </c>
      <c r="M3916" s="3" t="s">
        <v>62</v>
      </c>
      <c r="N3916" s="2" t="str">
        <f>Tbl_BalanceHistory[[#This Row],[ProgramCode]]&amp;": "&amp;Tbl_BalanceHistory[[#This Row],[Program Name]]</f>
        <v>499: Administrative and Support Services</v>
      </c>
      <c r="O3916" s="3" t="s">
        <v>1730</v>
      </c>
      <c r="P3916" s="1" t="str">
        <f>IF(Tbl_BalanceHistory[[#This Row],[FundCode]]="0100","GF",IF(Tbl_BalanceHistory[[#This Row],[FundCode]]="01000","GF","Hi Ed / OCR"))</f>
        <v>GF</v>
      </c>
      <c r="Q3916" s="5">
        <v>0</v>
      </c>
      <c r="R3916" s="5">
        <v>0</v>
      </c>
      <c r="S3916" s="5">
        <v>0</v>
      </c>
      <c r="T3916" s="5">
        <v>0</v>
      </c>
      <c r="U3916" s="3"/>
      <c r="V3916" s="5">
        <v>0</v>
      </c>
      <c r="W3916" s="5">
        <v>0</v>
      </c>
      <c r="X3916" s="5"/>
      <c r="Y3916" s="5"/>
      <c r="Z3916" s="5">
        <f>Tbl_BalanceHistory[[#This Row],[Discretionary Recommended - Pre 2022]]+Tbl_BalanceHistory[[#This Row],[Discretionary Balance Recommended: Policy]]+Tbl_BalanceHistory[[#This Row],[Discretionary Balance Recommended: Commitments]]</f>
        <v>0</v>
      </c>
      <c r="AA3916" s="5">
        <f>Tbl_BalanceHistory[[#This Row],[Discretionary Balance]]-Tbl_BalanceHistory[[#This Row],[Discretionary Reappropriation]]</f>
        <v>0</v>
      </c>
      <c r="AB3916" s="2"/>
      <c r="AC3916" s="2"/>
      <c r="AD3916" s="2"/>
      <c r="AE3916" s="2"/>
    </row>
    <row r="3917" spans="1:31" ht="45" x14ac:dyDescent="0.25">
      <c r="A3917" s="2" t="s">
        <v>577</v>
      </c>
      <c r="B3917" s="3">
        <v>9</v>
      </c>
      <c r="C3917" s="3">
        <v>203</v>
      </c>
      <c r="D3917" s="3" t="s">
        <v>659</v>
      </c>
      <c r="E3917" s="3" t="str">
        <f>_xlfn.XLOOKUP(Tbl_BalanceHistory[[#This Row],[RespAgy]],Tbl_Agencies[Agy Code],Tbl_Agencies[Agy Sort])</f>
        <v>144000</v>
      </c>
      <c r="F3917" s="2" t="str">
        <f>Tbl_BalanceHistory[[#This Row],[RespAgy]]&amp;": "&amp;Tbl_BalanceHistory[[#This Row],[RespAgency]]</f>
        <v>203: Wilson Workforce and Rehabilitation Center</v>
      </c>
      <c r="G3917" s="3">
        <v>203</v>
      </c>
      <c r="H3917" s="3" t="s">
        <v>659</v>
      </c>
      <c r="I3917" s="3" t="str">
        <f>_xlfn.XLOOKUP(Tbl_BalanceHistory[[#This Row],[AgyCode]],Tbl_Agencies[Agy Code],Tbl_Agencies[Agy Sort])</f>
        <v>144000</v>
      </c>
      <c r="J3917" s="2" t="str">
        <f>Tbl_BalanceHistory[[#This Row],[AgyCode]]&amp;": "&amp;Tbl_BalanceHistory[[#This Row],[Agency Name]]</f>
        <v>203: Wilson Workforce and Rehabilitation Center</v>
      </c>
      <c r="K3917" s="1">
        <v>2021</v>
      </c>
      <c r="L3917" s="3">
        <v>454</v>
      </c>
      <c r="M3917" s="3" t="s">
        <v>650</v>
      </c>
      <c r="N3917" s="2" t="str">
        <f>Tbl_BalanceHistory[[#This Row],[ProgramCode]]&amp;": "&amp;Tbl_BalanceHistory[[#This Row],[Program Name]]</f>
        <v>454: Rehabilitation Assistance Services</v>
      </c>
      <c r="O3917" s="3" t="s">
        <v>886</v>
      </c>
      <c r="P3917" s="1" t="str">
        <f>IF(Tbl_BalanceHistory[[#This Row],[FundCode]]="0100","GF",IF(Tbl_BalanceHistory[[#This Row],[FundCode]]="01000","GF","Hi Ed / OCR"))</f>
        <v>GF</v>
      </c>
      <c r="Q3917" s="5">
        <v>3598565</v>
      </c>
      <c r="R3917" s="5">
        <v>3598565</v>
      </c>
      <c r="S3917" s="5">
        <v>0</v>
      </c>
      <c r="T3917" s="5">
        <v>0</v>
      </c>
      <c r="U3917" s="3"/>
      <c r="V3917" s="5">
        <v>0</v>
      </c>
      <c r="W3917" s="5">
        <v>0</v>
      </c>
      <c r="X3917" s="5"/>
      <c r="Y3917" s="5"/>
      <c r="Z3917" s="5">
        <f>Tbl_BalanceHistory[[#This Row],[Discretionary Recommended - Pre 2022]]+Tbl_BalanceHistory[[#This Row],[Discretionary Balance Recommended: Policy]]+Tbl_BalanceHistory[[#This Row],[Discretionary Balance Recommended: Commitments]]</f>
        <v>0</v>
      </c>
      <c r="AA3917" s="5">
        <f>Tbl_BalanceHistory[[#This Row],[Discretionary Balance]]-Tbl_BalanceHistory[[#This Row],[Discretionary Reappropriation]]</f>
        <v>0</v>
      </c>
      <c r="AB3917" s="2"/>
      <c r="AC3917" s="2"/>
      <c r="AD3917" s="2"/>
      <c r="AE3917" s="2"/>
    </row>
    <row r="3918" spans="1:31" ht="45" x14ac:dyDescent="0.25">
      <c r="A3918" s="2" t="s">
        <v>577</v>
      </c>
      <c r="B3918" s="3">
        <v>9</v>
      </c>
      <c r="C3918" s="3">
        <v>203</v>
      </c>
      <c r="D3918" s="3" t="s">
        <v>659</v>
      </c>
      <c r="E3918" s="3" t="str">
        <f>_xlfn.XLOOKUP(Tbl_BalanceHistory[[#This Row],[RespAgy]],Tbl_Agencies[Agy Code],Tbl_Agencies[Agy Sort])</f>
        <v>144000</v>
      </c>
      <c r="F3918" s="2" t="str">
        <f>Tbl_BalanceHistory[[#This Row],[RespAgy]]&amp;": "&amp;Tbl_BalanceHistory[[#This Row],[RespAgency]]</f>
        <v>203: Wilson Workforce and Rehabilitation Center</v>
      </c>
      <c r="G3918" s="3">
        <v>203</v>
      </c>
      <c r="H3918" s="3" t="s">
        <v>659</v>
      </c>
      <c r="I3918" s="3" t="str">
        <f>_xlfn.XLOOKUP(Tbl_BalanceHistory[[#This Row],[AgyCode]],Tbl_Agencies[Agy Code],Tbl_Agencies[Agy Sort])</f>
        <v>144000</v>
      </c>
      <c r="J3918" s="2" t="str">
        <f>Tbl_BalanceHistory[[#This Row],[AgyCode]]&amp;": "&amp;Tbl_BalanceHistory[[#This Row],[Agency Name]]</f>
        <v>203: Wilson Workforce and Rehabilitation Center</v>
      </c>
      <c r="K3918" s="1">
        <v>2022</v>
      </c>
      <c r="L3918" s="3">
        <v>454</v>
      </c>
      <c r="M3918" s="3" t="s">
        <v>650</v>
      </c>
      <c r="N3918" s="2" t="str">
        <f>Tbl_BalanceHistory[[#This Row],[ProgramCode]]&amp;": "&amp;Tbl_BalanceHistory[[#This Row],[Program Name]]</f>
        <v>454: Rehabilitation Assistance Services</v>
      </c>
      <c r="O3918" s="3" t="s">
        <v>886</v>
      </c>
      <c r="P3918" s="1" t="str">
        <f>IF(Tbl_BalanceHistory[[#This Row],[FundCode]]="0100","GF",IF(Tbl_BalanceHistory[[#This Row],[FundCode]]="01000","GF","Hi Ed / OCR"))</f>
        <v>GF</v>
      </c>
      <c r="Q3918" s="5">
        <v>3565058</v>
      </c>
      <c r="R3918" s="5">
        <v>3501681.98</v>
      </c>
      <c r="S3918" s="5">
        <v>63376.02</v>
      </c>
      <c r="T3918" s="5">
        <v>0</v>
      </c>
      <c r="U3918" s="3"/>
      <c r="V3918" s="5">
        <v>63376.02</v>
      </c>
      <c r="W3918" s="5"/>
      <c r="X3918" s="5">
        <v>0</v>
      </c>
      <c r="Y3918" s="5">
        <v>0</v>
      </c>
      <c r="Z3918" s="5">
        <f>Tbl_BalanceHistory[[#This Row],[Discretionary Recommended - Pre 2022]]+Tbl_BalanceHistory[[#This Row],[Discretionary Balance Recommended: Policy]]+Tbl_BalanceHistory[[#This Row],[Discretionary Balance Recommended: Commitments]]</f>
        <v>0</v>
      </c>
      <c r="AA3918" s="5">
        <f>Tbl_BalanceHistory[[#This Row],[Discretionary Balance]]-Tbl_BalanceHistory[[#This Row],[Discretionary Reappropriation]]</f>
        <v>63376.02</v>
      </c>
      <c r="AB3918" s="2"/>
      <c r="AC3918" s="2"/>
      <c r="AD3918" s="2"/>
      <c r="AE3918" s="2"/>
    </row>
    <row r="3919" spans="1:31" ht="45" x14ac:dyDescent="0.25">
      <c r="A3919" s="2" t="s">
        <v>577</v>
      </c>
      <c r="B3919" s="3">
        <v>9</v>
      </c>
      <c r="C3919" s="3">
        <v>203</v>
      </c>
      <c r="D3919" s="3" t="s">
        <v>659</v>
      </c>
      <c r="E3919" s="3" t="str">
        <f>_xlfn.XLOOKUP(Tbl_BalanceHistory[[#This Row],[RespAgy]],Tbl_Agencies[Agy Code],Tbl_Agencies[Agy Sort])</f>
        <v>144000</v>
      </c>
      <c r="F3919" s="2" t="str">
        <f>Tbl_BalanceHistory[[#This Row],[RespAgy]]&amp;": "&amp;Tbl_BalanceHistory[[#This Row],[RespAgency]]</f>
        <v>203: Wilson Workforce and Rehabilitation Center</v>
      </c>
      <c r="G3919" s="3">
        <v>203</v>
      </c>
      <c r="H3919" s="3" t="s">
        <v>659</v>
      </c>
      <c r="I3919" s="3" t="str">
        <f>_xlfn.XLOOKUP(Tbl_BalanceHistory[[#This Row],[AgyCode]],Tbl_Agencies[Agy Code],Tbl_Agencies[Agy Sort])</f>
        <v>144000</v>
      </c>
      <c r="J3919" s="2" t="str">
        <f>Tbl_BalanceHistory[[#This Row],[AgyCode]]&amp;": "&amp;Tbl_BalanceHistory[[#This Row],[Agency Name]]</f>
        <v>203: Wilson Workforce and Rehabilitation Center</v>
      </c>
      <c r="K3919" s="1">
        <v>2023</v>
      </c>
      <c r="L3919" s="3">
        <v>454</v>
      </c>
      <c r="M3919" s="3" t="s">
        <v>650</v>
      </c>
      <c r="N3919" s="2" t="str">
        <f>Tbl_BalanceHistory[[#This Row],[ProgramCode]]&amp;": "&amp;Tbl_BalanceHistory[[#This Row],[Program Name]]</f>
        <v>454: Rehabilitation Assistance Services</v>
      </c>
      <c r="O3919" s="3" t="s">
        <v>886</v>
      </c>
      <c r="P3919" s="1" t="str">
        <f>IF(Tbl_BalanceHistory[[#This Row],[FundCode]]="0100","GF",IF(Tbl_BalanceHistory[[#This Row],[FundCode]]="01000","GF","Hi Ed / OCR"))</f>
        <v>GF</v>
      </c>
      <c r="Q3919" s="5">
        <v>4114266</v>
      </c>
      <c r="R3919" s="5">
        <v>4114266</v>
      </c>
      <c r="S3919" s="5">
        <v>0</v>
      </c>
      <c r="T3919" s="5">
        <v>0</v>
      </c>
      <c r="U3919" s="3"/>
      <c r="V3919" s="5">
        <v>0</v>
      </c>
      <c r="W3919" s="5">
        <v>0</v>
      </c>
      <c r="X3919" s="5">
        <v>0</v>
      </c>
      <c r="Y3919" s="5">
        <v>0</v>
      </c>
      <c r="Z3919" s="5">
        <v>0</v>
      </c>
      <c r="AA3919" s="5">
        <v>0</v>
      </c>
      <c r="AB3919" s="2"/>
      <c r="AC3919" s="2"/>
      <c r="AD3919" s="2"/>
      <c r="AE3919" s="2"/>
    </row>
    <row r="3920" spans="1:31" ht="45" x14ac:dyDescent="0.25">
      <c r="A3920" s="2" t="s">
        <v>577</v>
      </c>
      <c r="B3920" s="3">
        <v>9</v>
      </c>
      <c r="C3920" s="3">
        <v>203</v>
      </c>
      <c r="D3920" s="3" t="s">
        <v>659</v>
      </c>
      <c r="E3920" s="3" t="str">
        <f>_xlfn.XLOOKUP(Tbl_BalanceHistory[[#This Row],[RespAgy]],Tbl_Agencies[Agy Code],Tbl_Agencies[Agy Sort])</f>
        <v>144000</v>
      </c>
      <c r="F3920" s="2" t="str">
        <f>Tbl_BalanceHistory[[#This Row],[RespAgy]]&amp;": "&amp;Tbl_BalanceHistory[[#This Row],[RespAgency]]</f>
        <v>203: Wilson Workforce and Rehabilitation Center</v>
      </c>
      <c r="G3920" s="3">
        <v>203</v>
      </c>
      <c r="H3920" s="3" t="s">
        <v>659</v>
      </c>
      <c r="I3920" s="3" t="str">
        <f>_xlfn.XLOOKUP(Tbl_BalanceHistory[[#This Row],[AgyCode]],Tbl_Agencies[Agy Code],Tbl_Agencies[Agy Sort])</f>
        <v>144000</v>
      </c>
      <c r="J3920" s="2" t="str">
        <f>Tbl_BalanceHistory[[#This Row],[AgyCode]]&amp;": "&amp;Tbl_BalanceHistory[[#This Row],[Agency Name]]</f>
        <v>203: Wilson Workforce and Rehabilitation Center</v>
      </c>
      <c r="K3920" s="1">
        <v>2024</v>
      </c>
      <c r="L3920" s="3">
        <v>454</v>
      </c>
      <c r="M3920" s="3" t="s">
        <v>650</v>
      </c>
      <c r="N3920" s="2" t="str">
        <f>Tbl_BalanceHistory[[#This Row],[ProgramCode]]&amp;": "&amp;Tbl_BalanceHistory[[#This Row],[Program Name]]</f>
        <v>454: Rehabilitation Assistance Services</v>
      </c>
      <c r="O3920" s="3" t="s">
        <v>886</v>
      </c>
      <c r="P3920" s="1" t="str">
        <f>IF(Tbl_BalanceHistory[[#This Row],[FundCode]]="0100","GF",IF(Tbl_BalanceHistory[[#This Row],[FundCode]]="01000","GF","Hi Ed / OCR"))</f>
        <v>GF</v>
      </c>
      <c r="Q3920" s="5">
        <v>4260476</v>
      </c>
      <c r="R3920" s="5">
        <v>4260476</v>
      </c>
      <c r="S3920" s="5">
        <v>0</v>
      </c>
      <c r="T3920" s="5">
        <v>0</v>
      </c>
      <c r="U3920" s="3"/>
      <c r="V3920" s="5">
        <v>0</v>
      </c>
      <c r="W3920" s="5">
        <v>0</v>
      </c>
      <c r="X3920" s="5">
        <v>0</v>
      </c>
      <c r="Y3920" s="5">
        <v>0</v>
      </c>
      <c r="Z3920" s="5">
        <v>0</v>
      </c>
      <c r="AA3920" s="5">
        <v>0</v>
      </c>
      <c r="AB3920" s="2"/>
      <c r="AC3920" s="2"/>
      <c r="AD3920" s="2"/>
      <c r="AE3920" s="2"/>
    </row>
    <row r="3921" spans="1:31" ht="45" x14ac:dyDescent="0.25">
      <c r="A3921" s="2" t="s">
        <v>577</v>
      </c>
      <c r="B3921" s="3">
        <v>9</v>
      </c>
      <c r="C3921" s="3">
        <v>203</v>
      </c>
      <c r="D3921" s="3" t="s">
        <v>659</v>
      </c>
      <c r="E3921" s="3" t="str">
        <f>_xlfn.XLOOKUP(Tbl_BalanceHistory[[#This Row],[RespAgy]],Tbl_Agencies[Agy Code],Tbl_Agencies[Agy Sort])</f>
        <v>144000</v>
      </c>
      <c r="F3921" s="2" t="str">
        <f>Tbl_BalanceHistory[[#This Row],[RespAgy]]&amp;": "&amp;Tbl_BalanceHistory[[#This Row],[RespAgency]]</f>
        <v>203: Wilson Workforce and Rehabilitation Center</v>
      </c>
      <c r="G3921" s="3">
        <v>203</v>
      </c>
      <c r="H3921" s="3" t="s">
        <v>659</v>
      </c>
      <c r="I3921" s="3" t="str">
        <f>_xlfn.XLOOKUP(Tbl_BalanceHistory[[#This Row],[AgyCode]],Tbl_Agencies[Agy Code],Tbl_Agencies[Agy Sort])</f>
        <v>144000</v>
      </c>
      <c r="J3921" s="2" t="str">
        <f>Tbl_BalanceHistory[[#This Row],[AgyCode]]&amp;": "&amp;Tbl_BalanceHistory[[#This Row],[Agency Name]]</f>
        <v>203: Wilson Workforce and Rehabilitation Center</v>
      </c>
      <c r="K3921" s="1">
        <v>2021</v>
      </c>
      <c r="L3921" s="3">
        <v>498</v>
      </c>
      <c r="M3921" s="3" t="s">
        <v>639</v>
      </c>
      <c r="N3921" s="2" t="str">
        <f>Tbl_BalanceHistory[[#This Row],[ProgramCode]]&amp;": "&amp;Tbl_BalanceHistory[[#This Row],[Program Name]]</f>
        <v>498: Facility Administrative and Support Services</v>
      </c>
      <c r="O3921" s="3" t="s">
        <v>886</v>
      </c>
      <c r="P3921" s="1" t="str">
        <f>IF(Tbl_BalanceHistory[[#This Row],[FundCode]]="0100","GF",IF(Tbl_BalanceHistory[[#This Row],[FundCode]]="01000","GF","Hi Ed / OCR"))</f>
        <v>GF</v>
      </c>
      <c r="Q3921" s="5">
        <v>2524048</v>
      </c>
      <c r="R3921" s="5">
        <v>2524048</v>
      </c>
      <c r="S3921" s="5">
        <v>0</v>
      </c>
      <c r="T3921" s="5">
        <v>0</v>
      </c>
      <c r="U3921" s="3"/>
      <c r="V3921" s="5">
        <v>0</v>
      </c>
      <c r="W3921" s="5">
        <v>0</v>
      </c>
      <c r="X3921" s="5"/>
      <c r="Y3921" s="5"/>
      <c r="Z3921" s="5">
        <f>Tbl_BalanceHistory[[#This Row],[Discretionary Recommended - Pre 2022]]+Tbl_BalanceHistory[[#This Row],[Discretionary Balance Recommended: Policy]]+Tbl_BalanceHistory[[#This Row],[Discretionary Balance Recommended: Commitments]]</f>
        <v>0</v>
      </c>
      <c r="AA3921" s="5">
        <f>Tbl_BalanceHistory[[#This Row],[Discretionary Balance]]-Tbl_BalanceHistory[[#This Row],[Discretionary Reappropriation]]</f>
        <v>0</v>
      </c>
      <c r="AB3921" s="2"/>
      <c r="AC3921" s="2"/>
      <c r="AD3921" s="2"/>
      <c r="AE3921" s="2"/>
    </row>
    <row r="3922" spans="1:31" ht="45" x14ac:dyDescent="0.25">
      <c r="A3922" s="2" t="s">
        <v>577</v>
      </c>
      <c r="B3922" s="3">
        <v>9</v>
      </c>
      <c r="C3922" s="3">
        <v>203</v>
      </c>
      <c r="D3922" s="3" t="s">
        <v>659</v>
      </c>
      <c r="E3922" s="3" t="str">
        <f>_xlfn.XLOOKUP(Tbl_BalanceHistory[[#This Row],[RespAgy]],Tbl_Agencies[Agy Code],Tbl_Agencies[Agy Sort])</f>
        <v>144000</v>
      </c>
      <c r="F3922" s="2" t="str">
        <f>Tbl_BalanceHistory[[#This Row],[RespAgy]]&amp;": "&amp;Tbl_BalanceHistory[[#This Row],[RespAgency]]</f>
        <v>203: Wilson Workforce and Rehabilitation Center</v>
      </c>
      <c r="G3922" s="3">
        <v>203</v>
      </c>
      <c r="H3922" s="3" t="s">
        <v>659</v>
      </c>
      <c r="I3922" s="3" t="str">
        <f>_xlfn.XLOOKUP(Tbl_BalanceHistory[[#This Row],[AgyCode]],Tbl_Agencies[Agy Code],Tbl_Agencies[Agy Sort])</f>
        <v>144000</v>
      </c>
      <c r="J3922" s="2" t="str">
        <f>Tbl_BalanceHistory[[#This Row],[AgyCode]]&amp;": "&amp;Tbl_BalanceHistory[[#This Row],[Agency Name]]</f>
        <v>203: Wilson Workforce and Rehabilitation Center</v>
      </c>
      <c r="K3922" s="1">
        <v>2022</v>
      </c>
      <c r="L3922" s="3">
        <v>498</v>
      </c>
      <c r="M3922" s="3" t="s">
        <v>639</v>
      </c>
      <c r="N3922" s="2" t="str">
        <f>Tbl_BalanceHistory[[#This Row],[ProgramCode]]&amp;": "&amp;Tbl_BalanceHistory[[#This Row],[Program Name]]</f>
        <v>498: Facility Administrative and Support Services</v>
      </c>
      <c r="O3922" s="3" t="s">
        <v>886</v>
      </c>
      <c r="P3922" s="1" t="str">
        <f>IF(Tbl_BalanceHistory[[#This Row],[FundCode]]="0100","GF",IF(Tbl_BalanceHistory[[#This Row],[FundCode]]="01000","GF","Hi Ed / OCR"))</f>
        <v>GF</v>
      </c>
      <c r="Q3922" s="5">
        <v>2698678</v>
      </c>
      <c r="R3922" s="5">
        <v>2683588.65</v>
      </c>
      <c r="S3922" s="5">
        <v>15089.35</v>
      </c>
      <c r="T3922" s="5">
        <v>0</v>
      </c>
      <c r="U3922" s="3"/>
      <c r="V3922" s="5">
        <v>15089.35</v>
      </c>
      <c r="W3922" s="5"/>
      <c r="X3922" s="5">
        <v>0</v>
      </c>
      <c r="Y3922" s="5">
        <v>0</v>
      </c>
      <c r="Z3922" s="5">
        <f>Tbl_BalanceHistory[[#This Row],[Discretionary Recommended - Pre 2022]]+Tbl_BalanceHistory[[#This Row],[Discretionary Balance Recommended: Policy]]+Tbl_BalanceHistory[[#This Row],[Discretionary Balance Recommended: Commitments]]</f>
        <v>0</v>
      </c>
      <c r="AA3922" s="5">
        <f>Tbl_BalanceHistory[[#This Row],[Discretionary Balance]]-Tbl_BalanceHistory[[#This Row],[Discretionary Reappropriation]]</f>
        <v>15089.35</v>
      </c>
      <c r="AB3922" s="2"/>
      <c r="AC3922" s="2"/>
      <c r="AD3922" s="2"/>
      <c r="AE3922" s="2"/>
    </row>
    <row r="3923" spans="1:31" ht="45" x14ac:dyDescent="0.25">
      <c r="A3923" s="2" t="s">
        <v>577</v>
      </c>
      <c r="B3923" s="3">
        <v>9</v>
      </c>
      <c r="C3923" s="3">
        <v>203</v>
      </c>
      <c r="D3923" s="3" t="s">
        <v>659</v>
      </c>
      <c r="E3923" s="3" t="str">
        <f>_xlfn.XLOOKUP(Tbl_BalanceHistory[[#This Row],[RespAgy]],Tbl_Agencies[Agy Code],Tbl_Agencies[Agy Sort])</f>
        <v>144000</v>
      </c>
      <c r="F3923" s="2" t="str">
        <f>Tbl_BalanceHistory[[#This Row],[RespAgy]]&amp;": "&amp;Tbl_BalanceHistory[[#This Row],[RespAgency]]</f>
        <v>203: Wilson Workforce and Rehabilitation Center</v>
      </c>
      <c r="G3923" s="3">
        <v>203</v>
      </c>
      <c r="H3923" s="3" t="s">
        <v>659</v>
      </c>
      <c r="I3923" s="3" t="str">
        <f>_xlfn.XLOOKUP(Tbl_BalanceHistory[[#This Row],[AgyCode]],Tbl_Agencies[Agy Code],Tbl_Agencies[Agy Sort])</f>
        <v>144000</v>
      </c>
      <c r="J3923" s="2" t="str">
        <f>Tbl_BalanceHistory[[#This Row],[AgyCode]]&amp;": "&amp;Tbl_BalanceHistory[[#This Row],[Agency Name]]</f>
        <v>203: Wilson Workforce and Rehabilitation Center</v>
      </c>
      <c r="K3923" s="1">
        <v>2023</v>
      </c>
      <c r="L3923" s="3">
        <v>498</v>
      </c>
      <c r="M3923" s="3" t="s">
        <v>639</v>
      </c>
      <c r="N3923" s="2" t="str">
        <f>Tbl_BalanceHistory[[#This Row],[ProgramCode]]&amp;": "&amp;Tbl_BalanceHistory[[#This Row],[Program Name]]</f>
        <v>498: Facility Administrative and Support Services</v>
      </c>
      <c r="O3923" s="3" t="s">
        <v>886</v>
      </c>
      <c r="P3923" s="1" t="str">
        <f>IF(Tbl_BalanceHistory[[#This Row],[FundCode]]="0100","GF",IF(Tbl_BalanceHistory[[#This Row],[FundCode]]="01000","GF","Hi Ed / OCR"))</f>
        <v>GF</v>
      </c>
      <c r="Q3923" s="5">
        <v>2683043</v>
      </c>
      <c r="R3923" s="5">
        <v>2683043</v>
      </c>
      <c r="S3923" s="5">
        <v>0</v>
      </c>
      <c r="T3923" s="5">
        <v>0</v>
      </c>
      <c r="U3923" s="3"/>
      <c r="V3923" s="5">
        <v>0</v>
      </c>
      <c r="W3923" s="5">
        <v>0</v>
      </c>
      <c r="X3923" s="5">
        <v>0</v>
      </c>
      <c r="Y3923" s="5">
        <v>0</v>
      </c>
      <c r="Z3923" s="5">
        <v>0</v>
      </c>
      <c r="AA3923" s="5">
        <v>0</v>
      </c>
      <c r="AB3923" s="2"/>
      <c r="AC3923" s="2"/>
      <c r="AD3923" s="2"/>
      <c r="AE3923" s="2"/>
    </row>
    <row r="3924" spans="1:31" ht="45" x14ac:dyDescent="0.25">
      <c r="A3924" s="2" t="s">
        <v>577</v>
      </c>
      <c r="B3924" s="3">
        <v>9</v>
      </c>
      <c r="C3924" s="3">
        <v>203</v>
      </c>
      <c r="D3924" s="3" t="s">
        <v>659</v>
      </c>
      <c r="E3924" s="3" t="str">
        <f>_xlfn.XLOOKUP(Tbl_BalanceHistory[[#This Row],[RespAgy]],Tbl_Agencies[Agy Code],Tbl_Agencies[Agy Sort])</f>
        <v>144000</v>
      </c>
      <c r="F3924" s="2" t="str">
        <f>Tbl_BalanceHistory[[#This Row],[RespAgy]]&amp;": "&amp;Tbl_BalanceHistory[[#This Row],[RespAgency]]</f>
        <v>203: Wilson Workforce and Rehabilitation Center</v>
      </c>
      <c r="G3924" s="3">
        <v>203</v>
      </c>
      <c r="H3924" s="3" t="s">
        <v>659</v>
      </c>
      <c r="I3924" s="3" t="str">
        <f>_xlfn.XLOOKUP(Tbl_BalanceHistory[[#This Row],[AgyCode]],Tbl_Agencies[Agy Code],Tbl_Agencies[Agy Sort])</f>
        <v>144000</v>
      </c>
      <c r="J3924" s="2" t="str">
        <f>Tbl_BalanceHistory[[#This Row],[AgyCode]]&amp;": "&amp;Tbl_BalanceHistory[[#This Row],[Agency Name]]</f>
        <v>203: Wilson Workforce and Rehabilitation Center</v>
      </c>
      <c r="K3924" s="1">
        <v>2024</v>
      </c>
      <c r="L3924" s="3">
        <v>498</v>
      </c>
      <c r="M3924" s="3" t="s">
        <v>639</v>
      </c>
      <c r="N3924" s="2" t="str">
        <f>Tbl_BalanceHistory[[#This Row],[ProgramCode]]&amp;": "&amp;Tbl_BalanceHistory[[#This Row],[Program Name]]</f>
        <v>498: Facility Administrative and Support Services</v>
      </c>
      <c r="O3924" s="3" t="s">
        <v>886</v>
      </c>
      <c r="P3924" s="1" t="str">
        <f>IF(Tbl_BalanceHistory[[#This Row],[FundCode]]="0100","GF",IF(Tbl_BalanceHistory[[#This Row],[FundCode]]="01000","GF","Hi Ed / OCR"))</f>
        <v>GF</v>
      </c>
      <c r="Q3924" s="5">
        <v>2858063</v>
      </c>
      <c r="R3924" s="5">
        <v>2858063</v>
      </c>
      <c r="S3924" s="5">
        <v>0</v>
      </c>
      <c r="T3924" s="5">
        <v>0</v>
      </c>
      <c r="U3924" s="3"/>
      <c r="V3924" s="5">
        <v>0</v>
      </c>
      <c r="W3924" s="5">
        <v>0</v>
      </c>
      <c r="X3924" s="5">
        <v>0</v>
      </c>
      <c r="Y3924" s="5">
        <v>0</v>
      </c>
      <c r="Z3924" s="5">
        <v>0</v>
      </c>
      <c r="AA3924" s="5">
        <v>0</v>
      </c>
      <c r="AB3924" s="2"/>
      <c r="AC3924" s="2"/>
      <c r="AD3924" s="2"/>
      <c r="AE3924" s="2"/>
    </row>
    <row r="3925" spans="1:31" ht="45" x14ac:dyDescent="0.25">
      <c r="A3925" s="2" t="s">
        <v>2025</v>
      </c>
      <c r="B3925" s="3">
        <v>9</v>
      </c>
      <c r="C3925" s="3">
        <v>765</v>
      </c>
      <c r="D3925" s="3" t="s">
        <v>662</v>
      </c>
      <c r="E3925" s="3" t="str">
        <f>_xlfn.XLOOKUP(Tbl_BalanceHistory[[#This Row],[RespAgy]],Tbl_Agencies[Agy Code],Tbl_Agencies[Agy Sort])</f>
        <v>145000</v>
      </c>
      <c r="F3925" s="2" t="str">
        <f>Tbl_BalanceHistory[[#This Row],[RespAgy]]&amp;": "&amp;Tbl_BalanceHistory[[#This Row],[RespAgency]]</f>
        <v>765: Department of Social Services</v>
      </c>
      <c r="G3925" s="3">
        <v>765</v>
      </c>
      <c r="H3925" s="3" t="s">
        <v>662</v>
      </c>
      <c r="I3925" s="3" t="str">
        <f>_xlfn.XLOOKUP(Tbl_BalanceHistory[[#This Row],[AgyCode]],Tbl_Agencies[Agy Code],Tbl_Agencies[Agy Sort])</f>
        <v>145000</v>
      </c>
      <c r="J3925" s="2" t="str">
        <f>Tbl_BalanceHistory[[#This Row],[AgyCode]]&amp;": "&amp;Tbl_BalanceHistory[[#This Row],[Agency Name]]</f>
        <v>765: Department of Social Services</v>
      </c>
      <c r="K3925" s="1">
        <v>2014</v>
      </c>
      <c r="L3925" s="3">
        <v>451</v>
      </c>
      <c r="M3925" s="3" t="s">
        <v>664</v>
      </c>
      <c r="N3925" s="2" t="str">
        <f>Tbl_BalanceHistory[[#This Row],[ProgramCode]]&amp;": "&amp;Tbl_BalanceHistory[[#This Row],[Program Name]]</f>
        <v>451: Program Management Services</v>
      </c>
      <c r="O3925" s="3" t="s">
        <v>1730</v>
      </c>
      <c r="P3925" s="1" t="str">
        <f>IF(Tbl_BalanceHistory[[#This Row],[FundCode]]="0100","GF",IF(Tbl_BalanceHistory[[#This Row],[FundCode]]="01000","GF","Hi Ed / OCR"))</f>
        <v>GF</v>
      </c>
      <c r="Q3925" s="5">
        <v>15983555</v>
      </c>
      <c r="R3925" s="5">
        <v>15982683.42</v>
      </c>
      <c r="S3925" s="5">
        <v>871</v>
      </c>
      <c r="T3925" s="5">
        <v>0</v>
      </c>
      <c r="U3925" s="3"/>
      <c r="V3925" s="5">
        <v>871</v>
      </c>
      <c r="W3925" s="5">
        <v>0</v>
      </c>
      <c r="X3925" s="5"/>
      <c r="Y3925" s="5"/>
      <c r="Z3925" s="5">
        <f>Tbl_BalanceHistory[[#This Row],[Discretionary Recommended - Pre 2022]]+Tbl_BalanceHistory[[#This Row],[Discretionary Balance Recommended: Policy]]+Tbl_BalanceHistory[[#This Row],[Discretionary Balance Recommended: Commitments]]</f>
        <v>0</v>
      </c>
      <c r="AA3925" s="5">
        <f>Tbl_BalanceHistory[[#This Row],[Discretionary Balance]]-Tbl_BalanceHistory[[#This Row],[Discretionary Reappropriation]]</f>
        <v>871</v>
      </c>
      <c r="AB3925" s="2"/>
      <c r="AC3925" s="2"/>
      <c r="AD3925" s="2"/>
      <c r="AE3925" s="2"/>
    </row>
    <row r="3926" spans="1:31" ht="45" x14ac:dyDescent="0.25">
      <c r="A3926" s="2" t="s">
        <v>2025</v>
      </c>
      <c r="B3926" s="3">
        <v>9</v>
      </c>
      <c r="C3926" s="3">
        <v>765</v>
      </c>
      <c r="D3926" s="3" t="s">
        <v>662</v>
      </c>
      <c r="E3926" s="3" t="str">
        <f>_xlfn.XLOOKUP(Tbl_BalanceHistory[[#This Row],[RespAgy]],Tbl_Agencies[Agy Code],Tbl_Agencies[Agy Sort])</f>
        <v>145000</v>
      </c>
      <c r="F3926" s="2" t="str">
        <f>Tbl_BalanceHistory[[#This Row],[RespAgy]]&amp;": "&amp;Tbl_BalanceHistory[[#This Row],[RespAgency]]</f>
        <v>765: Department of Social Services</v>
      </c>
      <c r="G3926" s="3">
        <v>765</v>
      </c>
      <c r="H3926" s="3" t="s">
        <v>662</v>
      </c>
      <c r="I3926" s="3" t="str">
        <f>_xlfn.XLOOKUP(Tbl_BalanceHistory[[#This Row],[AgyCode]],Tbl_Agencies[Agy Code],Tbl_Agencies[Agy Sort])</f>
        <v>145000</v>
      </c>
      <c r="J3926" s="2" t="str">
        <f>Tbl_BalanceHistory[[#This Row],[AgyCode]]&amp;": "&amp;Tbl_BalanceHistory[[#This Row],[Agency Name]]</f>
        <v>765: Department of Social Services</v>
      </c>
      <c r="K3926" s="1">
        <v>2015</v>
      </c>
      <c r="L3926" s="3">
        <v>451</v>
      </c>
      <c r="M3926" s="3" t="s">
        <v>664</v>
      </c>
      <c r="N3926" s="2" t="str">
        <f>Tbl_BalanceHistory[[#This Row],[ProgramCode]]&amp;": "&amp;Tbl_BalanceHistory[[#This Row],[Program Name]]</f>
        <v>451: Program Management Services</v>
      </c>
      <c r="O3926" s="3" t="s">
        <v>1730</v>
      </c>
      <c r="P3926" s="1" t="str">
        <f>IF(Tbl_BalanceHistory[[#This Row],[FundCode]]="0100","GF",IF(Tbl_BalanceHistory[[#This Row],[FundCode]]="01000","GF","Hi Ed / OCR"))</f>
        <v>GF</v>
      </c>
      <c r="Q3926" s="5">
        <v>15466645</v>
      </c>
      <c r="R3926" s="5">
        <v>15466643</v>
      </c>
      <c r="S3926" s="5">
        <v>1</v>
      </c>
      <c r="T3926" s="5">
        <v>0</v>
      </c>
      <c r="U3926" s="3"/>
      <c r="V3926" s="5">
        <v>1</v>
      </c>
      <c r="W3926" s="5">
        <v>0</v>
      </c>
      <c r="X3926" s="5"/>
      <c r="Y3926" s="5"/>
      <c r="Z3926" s="5">
        <f>Tbl_BalanceHistory[[#This Row],[Discretionary Recommended - Pre 2022]]+Tbl_BalanceHistory[[#This Row],[Discretionary Balance Recommended: Policy]]+Tbl_BalanceHistory[[#This Row],[Discretionary Balance Recommended: Commitments]]</f>
        <v>0</v>
      </c>
      <c r="AA3926" s="5">
        <f>Tbl_BalanceHistory[[#This Row],[Discretionary Balance]]-Tbl_BalanceHistory[[#This Row],[Discretionary Reappropriation]]</f>
        <v>1</v>
      </c>
      <c r="AB3926" s="2"/>
      <c r="AC3926" s="2"/>
      <c r="AD3926" s="2"/>
      <c r="AE3926" s="2"/>
    </row>
    <row r="3927" spans="1:31" ht="45" x14ac:dyDescent="0.25">
      <c r="A3927" s="2" t="s">
        <v>2025</v>
      </c>
      <c r="B3927" s="3">
        <v>9</v>
      </c>
      <c r="C3927" s="3">
        <v>765</v>
      </c>
      <c r="D3927" s="3" t="s">
        <v>662</v>
      </c>
      <c r="E3927" s="3" t="str">
        <f>_xlfn.XLOOKUP(Tbl_BalanceHistory[[#This Row],[RespAgy]],Tbl_Agencies[Agy Code],Tbl_Agencies[Agy Sort])</f>
        <v>145000</v>
      </c>
      <c r="F3927" s="2" t="str">
        <f>Tbl_BalanceHistory[[#This Row],[RespAgy]]&amp;": "&amp;Tbl_BalanceHistory[[#This Row],[RespAgency]]</f>
        <v>765: Department of Social Services</v>
      </c>
      <c r="G3927" s="3">
        <v>765</v>
      </c>
      <c r="H3927" s="3" t="s">
        <v>662</v>
      </c>
      <c r="I3927" s="3" t="str">
        <f>_xlfn.XLOOKUP(Tbl_BalanceHistory[[#This Row],[AgyCode]],Tbl_Agencies[Agy Code],Tbl_Agencies[Agy Sort])</f>
        <v>145000</v>
      </c>
      <c r="J3927" s="2" t="str">
        <f>Tbl_BalanceHistory[[#This Row],[AgyCode]]&amp;": "&amp;Tbl_BalanceHistory[[#This Row],[Agency Name]]</f>
        <v>765: Department of Social Services</v>
      </c>
      <c r="K3927" s="1">
        <v>2016</v>
      </c>
      <c r="L3927" s="3">
        <v>451</v>
      </c>
      <c r="M3927" s="3" t="s">
        <v>664</v>
      </c>
      <c r="N3927" s="2" t="str">
        <f>Tbl_BalanceHistory[[#This Row],[ProgramCode]]&amp;": "&amp;Tbl_BalanceHistory[[#This Row],[Program Name]]</f>
        <v>451: Program Management Services</v>
      </c>
      <c r="O3927" s="3" t="s">
        <v>1730</v>
      </c>
      <c r="P3927" s="1" t="str">
        <f>IF(Tbl_BalanceHistory[[#This Row],[FundCode]]="0100","GF",IF(Tbl_BalanceHistory[[#This Row],[FundCode]]="01000","GF","Hi Ed / OCR"))</f>
        <v>GF</v>
      </c>
      <c r="Q3927" s="5">
        <v>16043901</v>
      </c>
      <c r="R3927" s="5">
        <v>16043900.48</v>
      </c>
      <c r="S3927" s="5">
        <v>0</v>
      </c>
      <c r="T3927" s="5">
        <v>0</v>
      </c>
      <c r="U3927" s="3"/>
      <c r="V3927" s="5">
        <v>0</v>
      </c>
      <c r="W3927" s="5">
        <v>0</v>
      </c>
      <c r="X3927" s="5"/>
      <c r="Y3927" s="5"/>
      <c r="Z3927" s="5">
        <f>Tbl_BalanceHistory[[#This Row],[Discretionary Recommended - Pre 2022]]+Tbl_BalanceHistory[[#This Row],[Discretionary Balance Recommended: Policy]]+Tbl_BalanceHistory[[#This Row],[Discretionary Balance Recommended: Commitments]]</f>
        <v>0</v>
      </c>
      <c r="AA3927" s="5">
        <f>Tbl_BalanceHistory[[#This Row],[Discretionary Balance]]-Tbl_BalanceHistory[[#This Row],[Discretionary Reappropriation]]</f>
        <v>0</v>
      </c>
      <c r="AB3927" s="2"/>
      <c r="AC3927" s="2"/>
      <c r="AD3927" s="2"/>
      <c r="AE3927" s="2"/>
    </row>
    <row r="3928" spans="1:31" ht="45" x14ac:dyDescent="0.25">
      <c r="A3928" s="2" t="s">
        <v>2025</v>
      </c>
      <c r="B3928" s="3">
        <v>9</v>
      </c>
      <c r="C3928" s="3">
        <v>765</v>
      </c>
      <c r="D3928" s="3" t="s">
        <v>662</v>
      </c>
      <c r="E3928" s="3" t="str">
        <f>_xlfn.XLOOKUP(Tbl_BalanceHistory[[#This Row],[RespAgy]],Tbl_Agencies[Agy Code],Tbl_Agencies[Agy Sort])</f>
        <v>145000</v>
      </c>
      <c r="F3928" s="2" t="str">
        <f>Tbl_BalanceHistory[[#This Row],[RespAgy]]&amp;": "&amp;Tbl_BalanceHistory[[#This Row],[RespAgency]]</f>
        <v>765: Department of Social Services</v>
      </c>
      <c r="G3928" s="3">
        <v>765</v>
      </c>
      <c r="H3928" s="3" t="s">
        <v>662</v>
      </c>
      <c r="I3928" s="3" t="str">
        <f>_xlfn.XLOOKUP(Tbl_BalanceHistory[[#This Row],[AgyCode]],Tbl_Agencies[Agy Code],Tbl_Agencies[Agy Sort])</f>
        <v>145000</v>
      </c>
      <c r="J3928" s="2" t="str">
        <f>Tbl_BalanceHistory[[#This Row],[AgyCode]]&amp;": "&amp;Tbl_BalanceHistory[[#This Row],[Agency Name]]</f>
        <v>765: Department of Social Services</v>
      </c>
      <c r="K3928" s="1">
        <v>2017</v>
      </c>
      <c r="L3928" s="3">
        <v>451</v>
      </c>
      <c r="M3928" s="3" t="s">
        <v>664</v>
      </c>
      <c r="N3928" s="2" t="str">
        <f>Tbl_BalanceHistory[[#This Row],[ProgramCode]]&amp;": "&amp;Tbl_BalanceHistory[[#This Row],[Program Name]]</f>
        <v>451: Program Management Services</v>
      </c>
      <c r="O3928" s="3" t="s">
        <v>886</v>
      </c>
      <c r="P3928" s="1" t="str">
        <f>IF(Tbl_BalanceHistory[[#This Row],[FundCode]]="0100","GF",IF(Tbl_BalanceHistory[[#This Row],[FundCode]]="01000","GF","Hi Ed / OCR"))</f>
        <v>GF</v>
      </c>
      <c r="Q3928" s="5">
        <v>15945796</v>
      </c>
      <c r="R3928" s="5">
        <v>15945795.9</v>
      </c>
      <c r="S3928" s="5">
        <v>0</v>
      </c>
      <c r="T3928" s="5">
        <v>0</v>
      </c>
      <c r="U3928" s="3"/>
      <c r="V3928" s="5">
        <v>0</v>
      </c>
      <c r="W3928" s="5">
        <v>0</v>
      </c>
      <c r="X3928" s="5"/>
      <c r="Y3928" s="5"/>
      <c r="Z3928" s="5">
        <f>Tbl_BalanceHistory[[#This Row],[Discretionary Recommended - Pre 2022]]+Tbl_BalanceHistory[[#This Row],[Discretionary Balance Recommended: Policy]]+Tbl_BalanceHistory[[#This Row],[Discretionary Balance Recommended: Commitments]]</f>
        <v>0</v>
      </c>
      <c r="AA3928" s="5">
        <f>Tbl_BalanceHistory[[#This Row],[Discretionary Balance]]-Tbl_BalanceHistory[[#This Row],[Discretionary Reappropriation]]</f>
        <v>0</v>
      </c>
      <c r="AB3928" s="2"/>
      <c r="AC3928" s="2"/>
      <c r="AD3928" s="2"/>
      <c r="AE3928" s="2"/>
    </row>
    <row r="3929" spans="1:31" ht="45" x14ac:dyDescent="0.25">
      <c r="A3929" s="2" t="s">
        <v>2025</v>
      </c>
      <c r="B3929" s="3">
        <v>9</v>
      </c>
      <c r="C3929" s="3">
        <v>765</v>
      </c>
      <c r="D3929" s="3" t="s">
        <v>662</v>
      </c>
      <c r="E3929" s="3" t="str">
        <f>_xlfn.XLOOKUP(Tbl_BalanceHistory[[#This Row],[RespAgy]],Tbl_Agencies[Agy Code],Tbl_Agencies[Agy Sort])</f>
        <v>145000</v>
      </c>
      <c r="F3929" s="2" t="str">
        <f>Tbl_BalanceHistory[[#This Row],[RespAgy]]&amp;": "&amp;Tbl_BalanceHistory[[#This Row],[RespAgency]]</f>
        <v>765: Department of Social Services</v>
      </c>
      <c r="G3929" s="3">
        <v>765</v>
      </c>
      <c r="H3929" s="3" t="s">
        <v>662</v>
      </c>
      <c r="I3929" s="3" t="str">
        <f>_xlfn.XLOOKUP(Tbl_BalanceHistory[[#This Row],[AgyCode]],Tbl_Agencies[Agy Code],Tbl_Agencies[Agy Sort])</f>
        <v>145000</v>
      </c>
      <c r="J3929" s="2" t="str">
        <f>Tbl_BalanceHistory[[#This Row],[AgyCode]]&amp;": "&amp;Tbl_BalanceHistory[[#This Row],[Agency Name]]</f>
        <v>765: Department of Social Services</v>
      </c>
      <c r="K3929" s="1">
        <v>2018</v>
      </c>
      <c r="L3929" s="3">
        <v>451</v>
      </c>
      <c r="M3929" s="3" t="s">
        <v>664</v>
      </c>
      <c r="N3929" s="2" t="str">
        <f>Tbl_BalanceHistory[[#This Row],[ProgramCode]]&amp;": "&amp;Tbl_BalanceHistory[[#This Row],[Program Name]]</f>
        <v>451: Program Management Services</v>
      </c>
      <c r="O3929" s="3" t="s">
        <v>886</v>
      </c>
      <c r="P3929" s="1" t="str">
        <f>IF(Tbl_BalanceHistory[[#This Row],[FundCode]]="0100","GF",IF(Tbl_BalanceHistory[[#This Row],[FundCode]]="01000","GF","Hi Ed / OCR"))</f>
        <v>GF</v>
      </c>
      <c r="Q3929" s="5">
        <v>16701947</v>
      </c>
      <c r="R3929" s="5">
        <v>16700895.789999999</v>
      </c>
      <c r="S3929" s="5">
        <v>1051</v>
      </c>
      <c r="T3929" s="5">
        <v>0</v>
      </c>
      <c r="U3929" s="3"/>
      <c r="V3929" s="5">
        <v>1051</v>
      </c>
      <c r="W3929" s="5">
        <v>0</v>
      </c>
      <c r="X3929" s="5"/>
      <c r="Y3929" s="5"/>
      <c r="Z3929" s="5">
        <f>Tbl_BalanceHistory[[#This Row],[Discretionary Recommended - Pre 2022]]+Tbl_BalanceHistory[[#This Row],[Discretionary Balance Recommended: Policy]]+Tbl_BalanceHistory[[#This Row],[Discretionary Balance Recommended: Commitments]]</f>
        <v>0</v>
      </c>
      <c r="AA3929" s="5">
        <f>Tbl_BalanceHistory[[#This Row],[Discretionary Balance]]-Tbl_BalanceHistory[[#This Row],[Discretionary Reappropriation]]</f>
        <v>1051</v>
      </c>
      <c r="AB3929" s="2"/>
      <c r="AC3929" s="2"/>
      <c r="AD3929" s="2"/>
      <c r="AE3929" s="2"/>
    </row>
    <row r="3930" spans="1:31" ht="45" x14ac:dyDescent="0.25">
      <c r="A3930" s="2" t="s">
        <v>2025</v>
      </c>
      <c r="B3930" s="3">
        <v>9</v>
      </c>
      <c r="C3930" s="3">
        <v>765</v>
      </c>
      <c r="D3930" s="3" t="s">
        <v>662</v>
      </c>
      <c r="E3930" s="3" t="str">
        <f>_xlfn.XLOOKUP(Tbl_BalanceHistory[[#This Row],[RespAgy]],Tbl_Agencies[Agy Code],Tbl_Agencies[Agy Sort])</f>
        <v>145000</v>
      </c>
      <c r="F3930" s="2" t="str">
        <f>Tbl_BalanceHistory[[#This Row],[RespAgy]]&amp;": "&amp;Tbl_BalanceHistory[[#This Row],[RespAgency]]</f>
        <v>765: Department of Social Services</v>
      </c>
      <c r="G3930" s="3">
        <v>765</v>
      </c>
      <c r="H3930" s="3" t="s">
        <v>662</v>
      </c>
      <c r="I3930" s="3" t="str">
        <f>_xlfn.XLOOKUP(Tbl_BalanceHistory[[#This Row],[AgyCode]],Tbl_Agencies[Agy Code],Tbl_Agencies[Agy Sort])</f>
        <v>145000</v>
      </c>
      <c r="J3930" s="2" t="str">
        <f>Tbl_BalanceHistory[[#This Row],[AgyCode]]&amp;": "&amp;Tbl_BalanceHistory[[#This Row],[Agency Name]]</f>
        <v>765: Department of Social Services</v>
      </c>
      <c r="K3930" s="1">
        <v>2019</v>
      </c>
      <c r="L3930" s="3">
        <v>451</v>
      </c>
      <c r="M3930" s="3" t="s">
        <v>664</v>
      </c>
      <c r="N3930" s="2" t="str">
        <f>Tbl_BalanceHistory[[#This Row],[ProgramCode]]&amp;": "&amp;Tbl_BalanceHistory[[#This Row],[Program Name]]</f>
        <v>451: Program Management Services</v>
      </c>
      <c r="O3930" s="3" t="s">
        <v>886</v>
      </c>
      <c r="P3930" s="1" t="str">
        <f>IF(Tbl_BalanceHistory[[#This Row],[FundCode]]="0100","GF",IF(Tbl_BalanceHistory[[#This Row],[FundCode]]="01000","GF","Hi Ed / OCR"))</f>
        <v>GF</v>
      </c>
      <c r="Q3930" s="5">
        <v>16701948</v>
      </c>
      <c r="R3930" s="5">
        <v>16701947.560000001</v>
      </c>
      <c r="S3930" s="5">
        <v>0.44</v>
      </c>
      <c r="T3930" s="5">
        <v>0</v>
      </c>
      <c r="U3930" s="3"/>
      <c r="V3930" s="5">
        <v>0.44</v>
      </c>
      <c r="W3930" s="5">
        <v>0</v>
      </c>
      <c r="X3930" s="5"/>
      <c r="Y3930" s="5"/>
      <c r="Z3930" s="5">
        <f>Tbl_BalanceHistory[[#This Row],[Discretionary Recommended - Pre 2022]]+Tbl_BalanceHistory[[#This Row],[Discretionary Balance Recommended: Policy]]+Tbl_BalanceHistory[[#This Row],[Discretionary Balance Recommended: Commitments]]</f>
        <v>0</v>
      </c>
      <c r="AA3930" s="5">
        <f>Tbl_BalanceHistory[[#This Row],[Discretionary Balance]]-Tbl_BalanceHistory[[#This Row],[Discretionary Reappropriation]]</f>
        <v>0.44</v>
      </c>
      <c r="AB3930" s="2"/>
      <c r="AC3930" s="2"/>
      <c r="AD3930" s="2"/>
      <c r="AE3930" s="2"/>
    </row>
    <row r="3931" spans="1:31" ht="45" x14ac:dyDescent="0.25">
      <c r="A3931" s="2" t="s">
        <v>577</v>
      </c>
      <c r="B3931" s="3">
        <v>9</v>
      </c>
      <c r="C3931" s="3">
        <v>765</v>
      </c>
      <c r="D3931" s="3" t="s">
        <v>662</v>
      </c>
      <c r="E3931" s="3" t="str">
        <f>_xlfn.XLOOKUP(Tbl_BalanceHistory[[#This Row],[RespAgy]],Tbl_Agencies[Agy Code],Tbl_Agencies[Agy Sort])</f>
        <v>145000</v>
      </c>
      <c r="F3931" s="2" t="str">
        <f>Tbl_BalanceHistory[[#This Row],[RespAgy]]&amp;": "&amp;Tbl_BalanceHistory[[#This Row],[RespAgency]]</f>
        <v>765: Department of Social Services</v>
      </c>
      <c r="G3931" s="3">
        <v>765</v>
      </c>
      <c r="H3931" s="3" t="s">
        <v>662</v>
      </c>
      <c r="I3931" s="3" t="str">
        <f>_xlfn.XLOOKUP(Tbl_BalanceHistory[[#This Row],[AgyCode]],Tbl_Agencies[Agy Code],Tbl_Agencies[Agy Sort])</f>
        <v>145000</v>
      </c>
      <c r="J3931" s="2" t="str">
        <f>Tbl_BalanceHistory[[#This Row],[AgyCode]]&amp;": "&amp;Tbl_BalanceHistory[[#This Row],[Agency Name]]</f>
        <v>765: Department of Social Services</v>
      </c>
      <c r="K3931" s="1">
        <v>2020</v>
      </c>
      <c r="L3931" s="3">
        <v>451</v>
      </c>
      <c r="M3931" s="3" t="s">
        <v>664</v>
      </c>
      <c r="N3931" s="2" t="str">
        <f>Tbl_BalanceHistory[[#This Row],[ProgramCode]]&amp;": "&amp;Tbl_BalanceHistory[[#This Row],[Program Name]]</f>
        <v>451: Program Management Services</v>
      </c>
      <c r="O3931" s="3" t="s">
        <v>886</v>
      </c>
      <c r="P3931" s="1" t="str">
        <f>IF(Tbl_BalanceHistory[[#This Row],[FundCode]]="0100","GF",IF(Tbl_BalanceHistory[[#This Row],[FundCode]]="01000","GF","Hi Ed / OCR"))</f>
        <v>GF</v>
      </c>
      <c r="Q3931" s="5">
        <v>15637290</v>
      </c>
      <c r="R3931" s="5">
        <v>14939545.9</v>
      </c>
      <c r="S3931" s="5">
        <v>697744.1</v>
      </c>
      <c r="T3931" s="5">
        <v>0</v>
      </c>
      <c r="U3931" s="3"/>
      <c r="V3931" s="5">
        <v>697744.1</v>
      </c>
      <c r="W3931" s="5">
        <v>0</v>
      </c>
      <c r="X3931" s="5"/>
      <c r="Y3931" s="5"/>
      <c r="Z3931" s="5">
        <f>Tbl_BalanceHistory[[#This Row],[Discretionary Recommended - Pre 2022]]+Tbl_BalanceHistory[[#This Row],[Discretionary Balance Recommended: Policy]]+Tbl_BalanceHistory[[#This Row],[Discretionary Balance Recommended: Commitments]]</f>
        <v>0</v>
      </c>
      <c r="AA3931" s="5">
        <f>Tbl_BalanceHistory[[#This Row],[Discretionary Balance]]-Tbl_BalanceHistory[[#This Row],[Discretionary Reappropriation]]</f>
        <v>697744.1</v>
      </c>
      <c r="AB3931" s="2"/>
      <c r="AC3931" s="2"/>
      <c r="AD3931" s="2"/>
      <c r="AE3931" s="2"/>
    </row>
    <row r="3932" spans="1:31" ht="45" x14ac:dyDescent="0.25">
      <c r="A3932" s="2" t="s">
        <v>577</v>
      </c>
      <c r="B3932" s="3">
        <v>9</v>
      </c>
      <c r="C3932" s="3">
        <v>765</v>
      </c>
      <c r="D3932" s="3" t="s">
        <v>662</v>
      </c>
      <c r="E3932" s="3" t="str">
        <f>_xlfn.XLOOKUP(Tbl_BalanceHistory[[#This Row],[RespAgy]],Tbl_Agencies[Agy Code],Tbl_Agencies[Agy Sort])</f>
        <v>145000</v>
      </c>
      <c r="F3932" s="2" t="str">
        <f>Tbl_BalanceHistory[[#This Row],[RespAgy]]&amp;": "&amp;Tbl_BalanceHistory[[#This Row],[RespAgency]]</f>
        <v>765: Department of Social Services</v>
      </c>
      <c r="G3932" s="3">
        <v>765</v>
      </c>
      <c r="H3932" s="3" t="s">
        <v>662</v>
      </c>
      <c r="I3932" s="3" t="str">
        <f>_xlfn.XLOOKUP(Tbl_BalanceHistory[[#This Row],[AgyCode]],Tbl_Agencies[Agy Code],Tbl_Agencies[Agy Sort])</f>
        <v>145000</v>
      </c>
      <c r="J3932" s="2" t="str">
        <f>Tbl_BalanceHistory[[#This Row],[AgyCode]]&amp;": "&amp;Tbl_BalanceHistory[[#This Row],[Agency Name]]</f>
        <v>765: Department of Social Services</v>
      </c>
      <c r="K3932" s="1">
        <v>2021</v>
      </c>
      <c r="L3932" s="3">
        <v>451</v>
      </c>
      <c r="M3932" s="3" t="s">
        <v>664</v>
      </c>
      <c r="N3932" s="2" t="str">
        <f>Tbl_BalanceHistory[[#This Row],[ProgramCode]]&amp;": "&amp;Tbl_BalanceHistory[[#This Row],[Program Name]]</f>
        <v>451: Program Management Services</v>
      </c>
      <c r="O3932" s="3" t="s">
        <v>886</v>
      </c>
      <c r="P3932" s="1" t="str">
        <f>IF(Tbl_BalanceHistory[[#This Row],[FundCode]]="0100","GF",IF(Tbl_BalanceHistory[[#This Row],[FundCode]]="01000","GF","Hi Ed / OCR"))</f>
        <v>GF</v>
      </c>
      <c r="Q3932" s="5">
        <v>18954168</v>
      </c>
      <c r="R3932" s="5">
        <v>18913820.43</v>
      </c>
      <c r="S3932" s="5">
        <v>40347.57</v>
      </c>
      <c r="T3932" s="5">
        <v>0</v>
      </c>
      <c r="U3932" s="3"/>
      <c r="V3932" s="5">
        <v>40347.57</v>
      </c>
      <c r="W3932" s="5">
        <v>0</v>
      </c>
      <c r="X3932" s="5"/>
      <c r="Y3932" s="5"/>
      <c r="Z3932" s="5">
        <f>Tbl_BalanceHistory[[#This Row],[Discretionary Recommended - Pre 2022]]+Tbl_BalanceHistory[[#This Row],[Discretionary Balance Recommended: Policy]]+Tbl_BalanceHistory[[#This Row],[Discretionary Balance Recommended: Commitments]]</f>
        <v>0</v>
      </c>
      <c r="AA3932" s="5">
        <f>Tbl_BalanceHistory[[#This Row],[Discretionary Balance]]-Tbl_BalanceHistory[[#This Row],[Discretionary Reappropriation]]</f>
        <v>40347.57</v>
      </c>
      <c r="AB3932" s="2"/>
      <c r="AC3932" s="2"/>
      <c r="AD3932" s="2"/>
      <c r="AE3932" s="2"/>
    </row>
    <row r="3933" spans="1:31" ht="240" x14ac:dyDescent="0.25">
      <c r="A3933" s="2" t="s">
        <v>577</v>
      </c>
      <c r="B3933" s="3">
        <v>9</v>
      </c>
      <c r="C3933" s="3">
        <v>765</v>
      </c>
      <c r="D3933" s="3" t="s">
        <v>662</v>
      </c>
      <c r="E3933" s="3" t="str">
        <f>_xlfn.XLOOKUP(Tbl_BalanceHistory[[#This Row],[RespAgy]],Tbl_Agencies[Agy Code],Tbl_Agencies[Agy Sort])</f>
        <v>145000</v>
      </c>
      <c r="F3933" s="2" t="str">
        <f>Tbl_BalanceHistory[[#This Row],[RespAgy]]&amp;": "&amp;Tbl_BalanceHistory[[#This Row],[RespAgency]]</f>
        <v>765: Department of Social Services</v>
      </c>
      <c r="G3933" s="3">
        <v>765</v>
      </c>
      <c r="H3933" s="3" t="s">
        <v>662</v>
      </c>
      <c r="I3933" s="3" t="str">
        <f>_xlfn.XLOOKUP(Tbl_BalanceHistory[[#This Row],[AgyCode]],Tbl_Agencies[Agy Code],Tbl_Agencies[Agy Sort])</f>
        <v>145000</v>
      </c>
      <c r="J3933" s="2" t="str">
        <f>Tbl_BalanceHistory[[#This Row],[AgyCode]]&amp;": "&amp;Tbl_BalanceHistory[[#This Row],[Agency Name]]</f>
        <v>765: Department of Social Services</v>
      </c>
      <c r="K3933" s="1">
        <v>2022</v>
      </c>
      <c r="L3933" s="3">
        <v>451</v>
      </c>
      <c r="M3933" s="3" t="s">
        <v>664</v>
      </c>
      <c r="N3933" s="2" t="str">
        <f>Tbl_BalanceHistory[[#This Row],[ProgramCode]]&amp;": "&amp;Tbl_BalanceHistory[[#This Row],[Program Name]]</f>
        <v>451: Program Management Services</v>
      </c>
      <c r="O3933" s="3" t="s">
        <v>886</v>
      </c>
      <c r="P3933" s="1" t="str">
        <f>IF(Tbl_BalanceHistory[[#This Row],[FundCode]]="0100","GF",IF(Tbl_BalanceHistory[[#This Row],[FundCode]]="01000","GF","Hi Ed / OCR"))</f>
        <v>GF</v>
      </c>
      <c r="Q3933" s="5">
        <v>20565155.16</v>
      </c>
      <c r="R3933" s="5">
        <v>18299724.640000001</v>
      </c>
      <c r="S3933" s="5">
        <v>2265430.52</v>
      </c>
      <c r="T3933" s="5">
        <v>0</v>
      </c>
      <c r="U3933" s="3"/>
      <c r="V3933" s="5">
        <v>2265430.52</v>
      </c>
      <c r="W3933" s="5"/>
      <c r="X3933" s="5">
        <v>2265379</v>
      </c>
      <c r="Y3933" s="5">
        <v>0</v>
      </c>
      <c r="Z3933" s="5">
        <f>Tbl_BalanceHistory[[#This Row],[Discretionary Recommended - Pre 2022]]+Tbl_BalanceHistory[[#This Row],[Discretionary Balance Recommended: Policy]]+Tbl_BalanceHistory[[#This Row],[Discretionary Balance Recommended: Commitments]]</f>
        <v>2265379</v>
      </c>
      <c r="AA3933" s="5">
        <f>Tbl_BalanceHistory[[#This Row],[Discretionary Balance]]-Tbl_BalanceHistory[[#This Row],[Discretionary Reappropriation]]</f>
        <v>51.520000000018626</v>
      </c>
      <c r="AB3933" s="2"/>
      <c r="AC3933" s="2" t="s">
        <v>2087</v>
      </c>
      <c r="AD3933" s="2"/>
      <c r="AE3933" s="2" t="s">
        <v>2088</v>
      </c>
    </row>
    <row r="3934" spans="1:31" ht="90" x14ac:dyDescent="0.25">
      <c r="A3934" s="2" t="s">
        <v>577</v>
      </c>
      <c r="B3934" s="3">
        <v>9</v>
      </c>
      <c r="C3934" s="3">
        <v>765</v>
      </c>
      <c r="D3934" s="3" t="s">
        <v>662</v>
      </c>
      <c r="E3934" s="3" t="str">
        <f>_xlfn.XLOOKUP(Tbl_BalanceHistory[[#This Row],[RespAgy]],Tbl_Agencies[Agy Code],Tbl_Agencies[Agy Sort])</f>
        <v>145000</v>
      </c>
      <c r="F3934" s="2" t="str">
        <f>Tbl_BalanceHistory[[#This Row],[RespAgy]]&amp;": "&amp;Tbl_BalanceHistory[[#This Row],[RespAgency]]</f>
        <v>765: Department of Social Services</v>
      </c>
      <c r="G3934" s="3">
        <v>765</v>
      </c>
      <c r="H3934" s="3" t="s">
        <v>662</v>
      </c>
      <c r="I3934" s="3" t="str">
        <f>_xlfn.XLOOKUP(Tbl_BalanceHistory[[#This Row],[AgyCode]],Tbl_Agencies[Agy Code],Tbl_Agencies[Agy Sort])</f>
        <v>145000</v>
      </c>
      <c r="J3934" s="2" t="str">
        <f>Tbl_BalanceHistory[[#This Row],[AgyCode]]&amp;": "&amp;Tbl_BalanceHistory[[#This Row],[Agency Name]]</f>
        <v>765: Department of Social Services</v>
      </c>
      <c r="K3934" s="1">
        <v>2023</v>
      </c>
      <c r="L3934" s="3">
        <v>451</v>
      </c>
      <c r="M3934" s="3" t="s">
        <v>664</v>
      </c>
      <c r="N3934" s="2" t="str">
        <f>Tbl_BalanceHistory[[#This Row],[ProgramCode]]&amp;": "&amp;Tbl_BalanceHistory[[#This Row],[Program Name]]</f>
        <v>451: Program Management Services</v>
      </c>
      <c r="O3934" s="3" t="s">
        <v>886</v>
      </c>
      <c r="P3934" s="1" t="str">
        <f>IF(Tbl_BalanceHistory[[#This Row],[FundCode]]="0100","GF",IF(Tbl_BalanceHistory[[#This Row],[FundCode]]="01000","GF","Hi Ed / OCR"))</f>
        <v>GF</v>
      </c>
      <c r="Q3934" s="5">
        <v>29874259</v>
      </c>
      <c r="R3934" s="5">
        <v>21365427.890000001</v>
      </c>
      <c r="S3934" s="5">
        <v>8508831.1099999994</v>
      </c>
      <c r="T3934" s="5">
        <v>0</v>
      </c>
      <c r="U3934" s="3"/>
      <c r="V3934" s="5">
        <v>8508831.1099999994</v>
      </c>
      <c r="W3934" s="5">
        <v>0</v>
      </c>
      <c r="X3934" s="5">
        <v>829584</v>
      </c>
      <c r="Y3934" s="5">
        <v>3025985.1</v>
      </c>
      <c r="Z3934" s="5">
        <v>3855569.1</v>
      </c>
      <c r="AA3934" s="5">
        <v>4653262.01</v>
      </c>
      <c r="AB3934" s="2"/>
      <c r="AC3934" s="2" t="s">
        <v>2420</v>
      </c>
      <c r="AD3934" s="2" t="s">
        <v>2421</v>
      </c>
      <c r="AE3934" s="2"/>
    </row>
    <row r="3935" spans="1:31" ht="90" x14ac:dyDescent="0.25">
      <c r="A3935" s="2" t="s">
        <v>577</v>
      </c>
      <c r="B3935" s="3">
        <v>9</v>
      </c>
      <c r="C3935" s="3">
        <v>765</v>
      </c>
      <c r="D3935" s="3" t="s">
        <v>662</v>
      </c>
      <c r="E3935" s="3" t="str">
        <f>_xlfn.XLOOKUP(Tbl_BalanceHistory[[#This Row],[RespAgy]],Tbl_Agencies[Agy Code],Tbl_Agencies[Agy Sort])</f>
        <v>145000</v>
      </c>
      <c r="F3935" s="2" t="str">
        <f>Tbl_BalanceHistory[[#This Row],[RespAgy]]&amp;": "&amp;Tbl_BalanceHistory[[#This Row],[RespAgency]]</f>
        <v>765: Department of Social Services</v>
      </c>
      <c r="G3935" s="3">
        <v>765</v>
      </c>
      <c r="H3935" s="3" t="s">
        <v>662</v>
      </c>
      <c r="I3935" s="3" t="str">
        <f>_xlfn.XLOOKUP(Tbl_BalanceHistory[[#This Row],[AgyCode]],Tbl_Agencies[Agy Code],Tbl_Agencies[Agy Sort])</f>
        <v>145000</v>
      </c>
      <c r="J3935" s="2" t="str">
        <f>Tbl_BalanceHistory[[#This Row],[AgyCode]]&amp;": "&amp;Tbl_BalanceHistory[[#This Row],[Agency Name]]</f>
        <v>765: Department of Social Services</v>
      </c>
      <c r="K3935" s="1">
        <v>2024</v>
      </c>
      <c r="L3935" s="3">
        <v>451</v>
      </c>
      <c r="M3935" s="3" t="s">
        <v>664</v>
      </c>
      <c r="N3935" s="2" t="str">
        <f>Tbl_BalanceHistory[[#This Row],[ProgramCode]]&amp;": "&amp;Tbl_BalanceHistory[[#This Row],[Program Name]]</f>
        <v>451: Program Management Services</v>
      </c>
      <c r="O3935" s="3" t="s">
        <v>886</v>
      </c>
      <c r="P3935" s="1" t="str">
        <f>IF(Tbl_BalanceHistory[[#This Row],[FundCode]]="0100","GF",IF(Tbl_BalanceHistory[[#This Row],[FundCode]]="01000","GF","Hi Ed / OCR"))</f>
        <v>GF</v>
      </c>
      <c r="Q3935" s="5">
        <v>26126991.100000001</v>
      </c>
      <c r="R3935" s="5">
        <v>22938235.100000001</v>
      </c>
      <c r="S3935" s="5">
        <v>3188756</v>
      </c>
      <c r="T3935" s="5">
        <v>1223377</v>
      </c>
      <c r="U3935" s="3" t="s">
        <v>2587</v>
      </c>
      <c r="V3935" s="5">
        <v>1965379</v>
      </c>
      <c r="W3935" s="5">
        <v>0</v>
      </c>
      <c r="X3935" s="5">
        <v>0</v>
      </c>
      <c r="Y3935" s="5">
        <v>1965379</v>
      </c>
      <c r="Z3935" s="5">
        <v>1965379</v>
      </c>
      <c r="AA3935" s="5">
        <v>0</v>
      </c>
      <c r="AB3935" s="2"/>
      <c r="AC3935" s="2"/>
      <c r="AD3935" s="2" t="s">
        <v>2588</v>
      </c>
      <c r="AE3935" s="2" t="s">
        <v>2589</v>
      </c>
    </row>
    <row r="3936" spans="1:31" ht="60" x14ac:dyDescent="0.25">
      <c r="A3936" s="2" t="s">
        <v>2025</v>
      </c>
      <c r="B3936" s="3">
        <v>9</v>
      </c>
      <c r="C3936" s="3">
        <v>765</v>
      </c>
      <c r="D3936" s="3" t="s">
        <v>662</v>
      </c>
      <c r="E3936" s="3" t="str">
        <f>_xlfn.XLOOKUP(Tbl_BalanceHistory[[#This Row],[RespAgy]],Tbl_Agencies[Agy Code],Tbl_Agencies[Agy Sort])</f>
        <v>145000</v>
      </c>
      <c r="F3936" s="2" t="str">
        <f>Tbl_BalanceHistory[[#This Row],[RespAgy]]&amp;": "&amp;Tbl_BalanceHistory[[#This Row],[RespAgency]]</f>
        <v>765: Department of Social Services</v>
      </c>
      <c r="G3936" s="3">
        <v>765</v>
      </c>
      <c r="H3936" s="3" t="s">
        <v>662</v>
      </c>
      <c r="I3936" s="3" t="str">
        <f>_xlfn.XLOOKUP(Tbl_BalanceHistory[[#This Row],[AgyCode]],Tbl_Agencies[Agy Code],Tbl_Agencies[Agy Sort])</f>
        <v>145000</v>
      </c>
      <c r="J3936" s="2" t="str">
        <f>Tbl_BalanceHistory[[#This Row],[AgyCode]]&amp;": "&amp;Tbl_BalanceHistory[[#This Row],[Agency Name]]</f>
        <v>765: Department of Social Services</v>
      </c>
      <c r="K3936" s="1">
        <v>2014</v>
      </c>
      <c r="L3936" s="3">
        <v>452</v>
      </c>
      <c r="M3936" s="3" t="s">
        <v>666</v>
      </c>
      <c r="N3936" s="2" t="str">
        <f>Tbl_BalanceHistory[[#This Row],[ProgramCode]]&amp;": "&amp;Tbl_BalanceHistory[[#This Row],[Program Name]]</f>
        <v>452: Financial Assistance for Self-Sufficiency Programs and Services</v>
      </c>
      <c r="O3936" s="3" t="s">
        <v>1730</v>
      </c>
      <c r="P3936" s="1" t="str">
        <f>IF(Tbl_BalanceHistory[[#This Row],[FundCode]]="0100","GF",IF(Tbl_BalanceHistory[[#This Row],[FundCode]]="01000","GF","Hi Ed / OCR"))</f>
        <v>GF</v>
      </c>
      <c r="Q3936" s="5">
        <v>82675388</v>
      </c>
      <c r="R3936" s="5">
        <v>82675283.349999994</v>
      </c>
      <c r="S3936" s="5">
        <v>104</v>
      </c>
      <c r="T3936" s="5">
        <v>0</v>
      </c>
      <c r="U3936" s="3"/>
      <c r="V3936" s="5">
        <v>104</v>
      </c>
      <c r="W3936" s="5">
        <v>0</v>
      </c>
      <c r="X3936" s="5"/>
      <c r="Y3936" s="5"/>
      <c r="Z3936" s="5">
        <f>Tbl_BalanceHistory[[#This Row],[Discretionary Recommended - Pre 2022]]+Tbl_BalanceHistory[[#This Row],[Discretionary Balance Recommended: Policy]]+Tbl_BalanceHistory[[#This Row],[Discretionary Balance Recommended: Commitments]]</f>
        <v>0</v>
      </c>
      <c r="AA3936" s="5">
        <f>Tbl_BalanceHistory[[#This Row],[Discretionary Balance]]-Tbl_BalanceHistory[[#This Row],[Discretionary Reappropriation]]</f>
        <v>104</v>
      </c>
      <c r="AB3936" s="2"/>
      <c r="AC3936" s="2"/>
      <c r="AD3936" s="2"/>
      <c r="AE3936" s="2"/>
    </row>
    <row r="3937" spans="1:31" ht="60" x14ac:dyDescent="0.25">
      <c r="A3937" s="2" t="s">
        <v>2025</v>
      </c>
      <c r="B3937" s="3">
        <v>9</v>
      </c>
      <c r="C3937" s="3">
        <v>765</v>
      </c>
      <c r="D3937" s="3" t="s">
        <v>662</v>
      </c>
      <c r="E3937" s="3" t="str">
        <f>_xlfn.XLOOKUP(Tbl_BalanceHistory[[#This Row],[RespAgy]],Tbl_Agencies[Agy Code],Tbl_Agencies[Agy Sort])</f>
        <v>145000</v>
      </c>
      <c r="F3937" s="2" t="str">
        <f>Tbl_BalanceHistory[[#This Row],[RespAgy]]&amp;": "&amp;Tbl_BalanceHistory[[#This Row],[RespAgency]]</f>
        <v>765: Department of Social Services</v>
      </c>
      <c r="G3937" s="3">
        <v>765</v>
      </c>
      <c r="H3937" s="3" t="s">
        <v>662</v>
      </c>
      <c r="I3937" s="3" t="str">
        <f>_xlfn.XLOOKUP(Tbl_BalanceHistory[[#This Row],[AgyCode]],Tbl_Agencies[Agy Code],Tbl_Agencies[Agy Sort])</f>
        <v>145000</v>
      </c>
      <c r="J3937" s="2" t="str">
        <f>Tbl_BalanceHistory[[#This Row],[AgyCode]]&amp;": "&amp;Tbl_BalanceHistory[[#This Row],[Agency Name]]</f>
        <v>765: Department of Social Services</v>
      </c>
      <c r="K3937" s="1">
        <v>2015</v>
      </c>
      <c r="L3937" s="3">
        <v>452</v>
      </c>
      <c r="M3937" s="3" t="s">
        <v>666</v>
      </c>
      <c r="N3937" s="2" t="str">
        <f>Tbl_BalanceHistory[[#This Row],[ProgramCode]]&amp;": "&amp;Tbl_BalanceHistory[[#This Row],[Program Name]]</f>
        <v>452: Financial Assistance for Self-Sufficiency Programs and Services</v>
      </c>
      <c r="O3937" s="3" t="s">
        <v>1730</v>
      </c>
      <c r="P3937" s="1" t="str">
        <f>IF(Tbl_BalanceHistory[[#This Row],[FundCode]]="0100","GF",IF(Tbl_BalanceHistory[[#This Row],[FundCode]]="01000","GF","Hi Ed / OCR"))</f>
        <v>GF</v>
      </c>
      <c r="Q3937" s="5">
        <v>78842169</v>
      </c>
      <c r="R3937" s="5">
        <v>78841295</v>
      </c>
      <c r="S3937" s="5">
        <v>873</v>
      </c>
      <c r="T3937" s="5">
        <v>0</v>
      </c>
      <c r="U3937" s="3"/>
      <c r="V3937" s="5">
        <v>873</v>
      </c>
      <c r="W3937" s="5">
        <v>0</v>
      </c>
      <c r="X3937" s="5"/>
      <c r="Y3937" s="5"/>
      <c r="Z3937" s="5">
        <f>Tbl_BalanceHistory[[#This Row],[Discretionary Recommended - Pre 2022]]+Tbl_BalanceHistory[[#This Row],[Discretionary Balance Recommended: Policy]]+Tbl_BalanceHistory[[#This Row],[Discretionary Balance Recommended: Commitments]]</f>
        <v>0</v>
      </c>
      <c r="AA3937" s="5">
        <f>Tbl_BalanceHistory[[#This Row],[Discretionary Balance]]-Tbl_BalanceHistory[[#This Row],[Discretionary Reappropriation]]</f>
        <v>873</v>
      </c>
      <c r="AB3937" s="2"/>
      <c r="AC3937" s="2"/>
      <c r="AD3937" s="2"/>
      <c r="AE3937" s="2"/>
    </row>
    <row r="3938" spans="1:31" ht="60" x14ac:dyDescent="0.25">
      <c r="A3938" s="2" t="s">
        <v>2025</v>
      </c>
      <c r="B3938" s="3">
        <v>9</v>
      </c>
      <c r="C3938" s="3">
        <v>765</v>
      </c>
      <c r="D3938" s="3" t="s">
        <v>662</v>
      </c>
      <c r="E3938" s="3" t="str">
        <f>_xlfn.XLOOKUP(Tbl_BalanceHistory[[#This Row],[RespAgy]],Tbl_Agencies[Agy Code],Tbl_Agencies[Agy Sort])</f>
        <v>145000</v>
      </c>
      <c r="F3938" s="2" t="str">
        <f>Tbl_BalanceHistory[[#This Row],[RespAgy]]&amp;": "&amp;Tbl_BalanceHistory[[#This Row],[RespAgency]]</f>
        <v>765: Department of Social Services</v>
      </c>
      <c r="G3938" s="3">
        <v>765</v>
      </c>
      <c r="H3938" s="3" t="s">
        <v>662</v>
      </c>
      <c r="I3938" s="3" t="str">
        <f>_xlfn.XLOOKUP(Tbl_BalanceHistory[[#This Row],[AgyCode]],Tbl_Agencies[Agy Code],Tbl_Agencies[Agy Sort])</f>
        <v>145000</v>
      </c>
      <c r="J3938" s="2" t="str">
        <f>Tbl_BalanceHistory[[#This Row],[AgyCode]]&amp;": "&amp;Tbl_BalanceHistory[[#This Row],[Agency Name]]</f>
        <v>765: Department of Social Services</v>
      </c>
      <c r="K3938" s="1">
        <v>2016</v>
      </c>
      <c r="L3938" s="3">
        <v>452</v>
      </c>
      <c r="M3938" s="3" t="s">
        <v>666</v>
      </c>
      <c r="N3938" s="2" t="str">
        <f>Tbl_BalanceHistory[[#This Row],[ProgramCode]]&amp;": "&amp;Tbl_BalanceHistory[[#This Row],[Program Name]]</f>
        <v>452: Financial Assistance for Self-Sufficiency Programs and Services</v>
      </c>
      <c r="O3938" s="3" t="s">
        <v>1730</v>
      </c>
      <c r="P3938" s="1" t="str">
        <f>IF(Tbl_BalanceHistory[[#This Row],[FundCode]]="0100","GF",IF(Tbl_BalanceHistory[[#This Row],[FundCode]]="01000","GF","Hi Ed / OCR"))</f>
        <v>GF</v>
      </c>
      <c r="Q3938" s="5">
        <v>81131902</v>
      </c>
      <c r="R3938" s="5">
        <v>80731343.540000007</v>
      </c>
      <c r="S3938" s="5">
        <v>400558</v>
      </c>
      <c r="T3938" s="5">
        <v>0</v>
      </c>
      <c r="U3938" s="3"/>
      <c r="V3938" s="5">
        <v>400558</v>
      </c>
      <c r="W3938" s="5">
        <v>0</v>
      </c>
      <c r="X3938" s="5"/>
      <c r="Y3938" s="5"/>
      <c r="Z3938" s="5">
        <f>Tbl_BalanceHistory[[#This Row],[Discretionary Recommended - Pre 2022]]+Tbl_BalanceHistory[[#This Row],[Discretionary Balance Recommended: Policy]]+Tbl_BalanceHistory[[#This Row],[Discretionary Balance Recommended: Commitments]]</f>
        <v>0</v>
      </c>
      <c r="AA3938" s="5">
        <f>Tbl_BalanceHistory[[#This Row],[Discretionary Balance]]-Tbl_BalanceHistory[[#This Row],[Discretionary Reappropriation]]</f>
        <v>400558</v>
      </c>
      <c r="AB3938" s="2"/>
      <c r="AC3938" s="2"/>
      <c r="AD3938" s="2"/>
      <c r="AE3938" s="2"/>
    </row>
    <row r="3939" spans="1:31" ht="60" x14ac:dyDescent="0.25">
      <c r="A3939" s="2" t="s">
        <v>2025</v>
      </c>
      <c r="B3939" s="3">
        <v>9</v>
      </c>
      <c r="C3939" s="3">
        <v>765</v>
      </c>
      <c r="D3939" s="3" t="s">
        <v>662</v>
      </c>
      <c r="E3939" s="3" t="str">
        <f>_xlfn.XLOOKUP(Tbl_BalanceHistory[[#This Row],[RespAgy]],Tbl_Agencies[Agy Code],Tbl_Agencies[Agy Sort])</f>
        <v>145000</v>
      </c>
      <c r="F3939" s="2" t="str">
        <f>Tbl_BalanceHistory[[#This Row],[RespAgy]]&amp;": "&amp;Tbl_BalanceHistory[[#This Row],[RespAgency]]</f>
        <v>765: Department of Social Services</v>
      </c>
      <c r="G3939" s="3">
        <v>765</v>
      </c>
      <c r="H3939" s="3" t="s">
        <v>662</v>
      </c>
      <c r="I3939" s="3" t="str">
        <f>_xlfn.XLOOKUP(Tbl_BalanceHistory[[#This Row],[AgyCode]],Tbl_Agencies[Agy Code],Tbl_Agencies[Agy Sort])</f>
        <v>145000</v>
      </c>
      <c r="J3939" s="2" t="str">
        <f>Tbl_BalanceHistory[[#This Row],[AgyCode]]&amp;": "&amp;Tbl_BalanceHistory[[#This Row],[Agency Name]]</f>
        <v>765: Department of Social Services</v>
      </c>
      <c r="K3939" s="1">
        <v>2017</v>
      </c>
      <c r="L3939" s="3">
        <v>452</v>
      </c>
      <c r="M3939" s="3" t="s">
        <v>666</v>
      </c>
      <c r="N3939" s="2" t="str">
        <f>Tbl_BalanceHistory[[#This Row],[ProgramCode]]&amp;": "&amp;Tbl_BalanceHistory[[#This Row],[Program Name]]</f>
        <v>452: Financial Assistance for Self-Sufficiency Programs and Services</v>
      </c>
      <c r="O3939" s="3" t="s">
        <v>886</v>
      </c>
      <c r="P3939" s="1" t="str">
        <f>IF(Tbl_BalanceHistory[[#This Row],[FundCode]]="0100","GF",IF(Tbl_BalanceHistory[[#This Row],[FundCode]]="01000","GF","Hi Ed / OCR"))</f>
        <v>GF</v>
      </c>
      <c r="Q3939" s="5">
        <v>81131902</v>
      </c>
      <c r="R3939" s="5">
        <v>81131682</v>
      </c>
      <c r="S3939" s="5">
        <v>220</v>
      </c>
      <c r="T3939" s="5">
        <v>0</v>
      </c>
      <c r="U3939" s="3"/>
      <c r="V3939" s="5">
        <v>220</v>
      </c>
      <c r="W3939" s="5">
        <v>0</v>
      </c>
      <c r="X3939" s="5"/>
      <c r="Y3939" s="5"/>
      <c r="Z3939" s="5">
        <f>Tbl_BalanceHistory[[#This Row],[Discretionary Recommended - Pre 2022]]+Tbl_BalanceHistory[[#This Row],[Discretionary Balance Recommended: Policy]]+Tbl_BalanceHistory[[#This Row],[Discretionary Balance Recommended: Commitments]]</f>
        <v>0</v>
      </c>
      <c r="AA3939" s="5">
        <f>Tbl_BalanceHistory[[#This Row],[Discretionary Balance]]-Tbl_BalanceHistory[[#This Row],[Discretionary Reappropriation]]</f>
        <v>220</v>
      </c>
      <c r="AB3939" s="2"/>
      <c r="AC3939" s="2"/>
      <c r="AD3939" s="2"/>
      <c r="AE3939" s="2"/>
    </row>
    <row r="3940" spans="1:31" ht="60" x14ac:dyDescent="0.25">
      <c r="A3940" s="2" t="s">
        <v>2025</v>
      </c>
      <c r="B3940" s="3">
        <v>9</v>
      </c>
      <c r="C3940" s="3">
        <v>765</v>
      </c>
      <c r="D3940" s="3" t="s">
        <v>662</v>
      </c>
      <c r="E3940" s="3" t="str">
        <f>_xlfn.XLOOKUP(Tbl_BalanceHistory[[#This Row],[RespAgy]],Tbl_Agencies[Agy Code],Tbl_Agencies[Agy Sort])</f>
        <v>145000</v>
      </c>
      <c r="F3940" s="2" t="str">
        <f>Tbl_BalanceHistory[[#This Row],[RespAgy]]&amp;": "&amp;Tbl_BalanceHistory[[#This Row],[RespAgency]]</f>
        <v>765: Department of Social Services</v>
      </c>
      <c r="G3940" s="3">
        <v>765</v>
      </c>
      <c r="H3940" s="3" t="s">
        <v>662</v>
      </c>
      <c r="I3940" s="3" t="str">
        <f>_xlfn.XLOOKUP(Tbl_BalanceHistory[[#This Row],[AgyCode]],Tbl_Agencies[Agy Code],Tbl_Agencies[Agy Sort])</f>
        <v>145000</v>
      </c>
      <c r="J3940" s="2" t="str">
        <f>Tbl_BalanceHistory[[#This Row],[AgyCode]]&amp;": "&amp;Tbl_BalanceHistory[[#This Row],[Agency Name]]</f>
        <v>765: Department of Social Services</v>
      </c>
      <c r="K3940" s="1">
        <v>2018</v>
      </c>
      <c r="L3940" s="3">
        <v>452</v>
      </c>
      <c r="M3940" s="3" t="s">
        <v>666</v>
      </c>
      <c r="N3940" s="2" t="str">
        <f>Tbl_BalanceHistory[[#This Row],[ProgramCode]]&amp;": "&amp;Tbl_BalanceHistory[[#This Row],[Program Name]]</f>
        <v>452: Financial Assistance for Self-Sufficiency Programs and Services</v>
      </c>
      <c r="O3940" s="3" t="s">
        <v>886</v>
      </c>
      <c r="P3940" s="1" t="str">
        <f>IF(Tbl_BalanceHistory[[#This Row],[FundCode]]="0100","GF",IF(Tbl_BalanceHistory[[#This Row],[FundCode]]="01000","GF","Hi Ed / OCR"))</f>
        <v>GF</v>
      </c>
      <c r="Q3940" s="5">
        <v>81518741</v>
      </c>
      <c r="R3940" s="5">
        <v>81517998.719999999</v>
      </c>
      <c r="S3940" s="5">
        <v>742</v>
      </c>
      <c r="T3940" s="5">
        <v>0</v>
      </c>
      <c r="U3940" s="3"/>
      <c r="V3940" s="5">
        <v>742</v>
      </c>
      <c r="W3940" s="5">
        <v>0</v>
      </c>
      <c r="X3940" s="5"/>
      <c r="Y3940" s="5"/>
      <c r="Z3940" s="5">
        <f>Tbl_BalanceHistory[[#This Row],[Discretionary Recommended - Pre 2022]]+Tbl_BalanceHistory[[#This Row],[Discretionary Balance Recommended: Policy]]+Tbl_BalanceHistory[[#This Row],[Discretionary Balance Recommended: Commitments]]</f>
        <v>0</v>
      </c>
      <c r="AA3940" s="5">
        <f>Tbl_BalanceHistory[[#This Row],[Discretionary Balance]]-Tbl_BalanceHistory[[#This Row],[Discretionary Reappropriation]]</f>
        <v>742</v>
      </c>
      <c r="AB3940" s="2"/>
      <c r="AC3940" s="2"/>
      <c r="AD3940" s="2"/>
      <c r="AE3940" s="2"/>
    </row>
    <row r="3941" spans="1:31" ht="60" x14ac:dyDescent="0.25">
      <c r="A3941" s="2" t="s">
        <v>2025</v>
      </c>
      <c r="B3941" s="3">
        <v>9</v>
      </c>
      <c r="C3941" s="3">
        <v>765</v>
      </c>
      <c r="D3941" s="3" t="s">
        <v>662</v>
      </c>
      <c r="E3941" s="3" t="str">
        <f>_xlfn.XLOOKUP(Tbl_BalanceHistory[[#This Row],[RespAgy]],Tbl_Agencies[Agy Code],Tbl_Agencies[Agy Sort])</f>
        <v>145000</v>
      </c>
      <c r="F3941" s="2" t="str">
        <f>Tbl_BalanceHistory[[#This Row],[RespAgy]]&amp;": "&amp;Tbl_BalanceHistory[[#This Row],[RespAgency]]</f>
        <v>765: Department of Social Services</v>
      </c>
      <c r="G3941" s="3">
        <v>765</v>
      </c>
      <c r="H3941" s="3" t="s">
        <v>662</v>
      </c>
      <c r="I3941" s="3" t="str">
        <f>_xlfn.XLOOKUP(Tbl_BalanceHistory[[#This Row],[AgyCode]],Tbl_Agencies[Agy Code],Tbl_Agencies[Agy Sort])</f>
        <v>145000</v>
      </c>
      <c r="J3941" s="2" t="str">
        <f>Tbl_BalanceHistory[[#This Row],[AgyCode]]&amp;": "&amp;Tbl_BalanceHistory[[#This Row],[Agency Name]]</f>
        <v>765: Department of Social Services</v>
      </c>
      <c r="K3941" s="1">
        <v>2019</v>
      </c>
      <c r="L3941" s="3">
        <v>452</v>
      </c>
      <c r="M3941" s="3" t="s">
        <v>666</v>
      </c>
      <c r="N3941" s="2" t="str">
        <f>Tbl_BalanceHistory[[#This Row],[ProgramCode]]&amp;": "&amp;Tbl_BalanceHistory[[#This Row],[Program Name]]</f>
        <v>452: Financial Assistance for Self-Sufficiency Programs and Services</v>
      </c>
      <c r="O3941" s="3" t="s">
        <v>886</v>
      </c>
      <c r="P3941" s="1" t="str">
        <f>IF(Tbl_BalanceHistory[[#This Row],[FundCode]]="0100","GF",IF(Tbl_BalanceHistory[[#This Row],[FundCode]]="01000","GF","Hi Ed / OCR"))</f>
        <v>GF</v>
      </c>
      <c r="Q3941" s="5">
        <v>81518741</v>
      </c>
      <c r="R3941" s="5">
        <v>81518740.900000006</v>
      </c>
      <c r="S3941" s="5">
        <v>0.1</v>
      </c>
      <c r="T3941" s="5">
        <v>0</v>
      </c>
      <c r="U3941" s="3"/>
      <c r="V3941" s="5">
        <v>0.1</v>
      </c>
      <c r="W3941" s="5">
        <v>0</v>
      </c>
      <c r="X3941" s="5"/>
      <c r="Y3941" s="5"/>
      <c r="Z3941" s="5">
        <f>Tbl_BalanceHistory[[#This Row],[Discretionary Recommended - Pre 2022]]+Tbl_BalanceHistory[[#This Row],[Discretionary Balance Recommended: Policy]]+Tbl_BalanceHistory[[#This Row],[Discretionary Balance Recommended: Commitments]]</f>
        <v>0</v>
      </c>
      <c r="AA3941" s="5">
        <f>Tbl_BalanceHistory[[#This Row],[Discretionary Balance]]-Tbl_BalanceHistory[[#This Row],[Discretionary Reappropriation]]</f>
        <v>0.1</v>
      </c>
      <c r="AB3941" s="2"/>
      <c r="AC3941" s="2"/>
      <c r="AD3941" s="2"/>
      <c r="AE3941" s="2"/>
    </row>
    <row r="3942" spans="1:31" ht="60" x14ac:dyDescent="0.25">
      <c r="A3942" s="2" t="s">
        <v>577</v>
      </c>
      <c r="B3942" s="3">
        <v>9</v>
      </c>
      <c r="C3942" s="3">
        <v>765</v>
      </c>
      <c r="D3942" s="3" t="s">
        <v>662</v>
      </c>
      <c r="E3942" s="3" t="str">
        <f>_xlfn.XLOOKUP(Tbl_BalanceHistory[[#This Row],[RespAgy]],Tbl_Agencies[Agy Code],Tbl_Agencies[Agy Sort])</f>
        <v>145000</v>
      </c>
      <c r="F3942" s="2" t="str">
        <f>Tbl_BalanceHistory[[#This Row],[RespAgy]]&amp;": "&amp;Tbl_BalanceHistory[[#This Row],[RespAgency]]</f>
        <v>765: Department of Social Services</v>
      </c>
      <c r="G3942" s="3">
        <v>765</v>
      </c>
      <c r="H3942" s="3" t="s">
        <v>662</v>
      </c>
      <c r="I3942" s="3" t="str">
        <f>_xlfn.XLOOKUP(Tbl_BalanceHistory[[#This Row],[AgyCode]],Tbl_Agencies[Agy Code],Tbl_Agencies[Agy Sort])</f>
        <v>145000</v>
      </c>
      <c r="J3942" s="2" t="str">
        <f>Tbl_BalanceHistory[[#This Row],[AgyCode]]&amp;": "&amp;Tbl_BalanceHistory[[#This Row],[Agency Name]]</f>
        <v>765: Department of Social Services</v>
      </c>
      <c r="K3942" s="1">
        <v>2020</v>
      </c>
      <c r="L3942" s="3">
        <v>452</v>
      </c>
      <c r="M3942" s="3" t="s">
        <v>666</v>
      </c>
      <c r="N3942" s="2" t="str">
        <f>Tbl_BalanceHistory[[#This Row],[ProgramCode]]&amp;": "&amp;Tbl_BalanceHistory[[#This Row],[Program Name]]</f>
        <v>452: Financial Assistance for Self-Sufficiency Programs and Services</v>
      </c>
      <c r="O3942" s="3" t="s">
        <v>886</v>
      </c>
      <c r="P3942" s="1" t="str">
        <f>IF(Tbl_BalanceHistory[[#This Row],[FundCode]]="0100","GF",IF(Tbl_BalanceHistory[[#This Row],[FundCode]]="01000","GF","Hi Ed / OCR"))</f>
        <v>GF</v>
      </c>
      <c r="Q3942" s="5">
        <v>78290516</v>
      </c>
      <c r="R3942" s="5">
        <v>78246437.109999999</v>
      </c>
      <c r="S3942" s="5">
        <v>44078.89</v>
      </c>
      <c r="T3942" s="5">
        <v>0</v>
      </c>
      <c r="U3942" s="3"/>
      <c r="V3942" s="5">
        <v>44078.89</v>
      </c>
      <c r="W3942" s="5">
        <v>0</v>
      </c>
      <c r="X3942" s="5"/>
      <c r="Y3942" s="5"/>
      <c r="Z3942" s="5">
        <f>Tbl_BalanceHistory[[#This Row],[Discretionary Recommended - Pre 2022]]+Tbl_BalanceHistory[[#This Row],[Discretionary Balance Recommended: Policy]]+Tbl_BalanceHistory[[#This Row],[Discretionary Balance Recommended: Commitments]]</f>
        <v>0</v>
      </c>
      <c r="AA3942" s="5">
        <f>Tbl_BalanceHistory[[#This Row],[Discretionary Balance]]-Tbl_BalanceHistory[[#This Row],[Discretionary Reappropriation]]</f>
        <v>44078.89</v>
      </c>
      <c r="AB3942" s="2"/>
      <c r="AC3942" s="2"/>
      <c r="AD3942" s="2"/>
      <c r="AE3942" s="2"/>
    </row>
    <row r="3943" spans="1:31" ht="60" x14ac:dyDescent="0.25">
      <c r="A3943" s="2" t="s">
        <v>577</v>
      </c>
      <c r="B3943" s="3">
        <v>9</v>
      </c>
      <c r="C3943" s="3">
        <v>765</v>
      </c>
      <c r="D3943" s="3" t="s">
        <v>662</v>
      </c>
      <c r="E3943" s="3" t="str">
        <f>_xlfn.XLOOKUP(Tbl_BalanceHistory[[#This Row],[RespAgy]],Tbl_Agencies[Agy Code],Tbl_Agencies[Agy Sort])</f>
        <v>145000</v>
      </c>
      <c r="F3943" s="2" t="str">
        <f>Tbl_BalanceHistory[[#This Row],[RespAgy]]&amp;": "&amp;Tbl_BalanceHistory[[#This Row],[RespAgency]]</f>
        <v>765: Department of Social Services</v>
      </c>
      <c r="G3943" s="3">
        <v>765</v>
      </c>
      <c r="H3943" s="3" t="s">
        <v>662</v>
      </c>
      <c r="I3943" s="3" t="str">
        <f>_xlfn.XLOOKUP(Tbl_BalanceHistory[[#This Row],[AgyCode]],Tbl_Agencies[Agy Code],Tbl_Agencies[Agy Sort])</f>
        <v>145000</v>
      </c>
      <c r="J3943" s="2" t="str">
        <f>Tbl_BalanceHistory[[#This Row],[AgyCode]]&amp;": "&amp;Tbl_BalanceHistory[[#This Row],[Agency Name]]</f>
        <v>765: Department of Social Services</v>
      </c>
      <c r="K3943" s="1">
        <v>2021</v>
      </c>
      <c r="L3943" s="3">
        <v>452</v>
      </c>
      <c r="M3943" s="3" t="s">
        <v>666</v>
      </c>
      <c r="N3943" s="2" t="str">
        <f>Tbl_BalanceHistory[[#This Row],[ProgramCode]]&amp;": "&amp;Tbl_BalanceHistory[[#This Row],[Program Name]]</f>
        <v>452: Financial Assistance for Self-Sufficiency Programs and Services</v>
      </c>
      <c r="O3943" s="3" t="s">
        <v>886</v>
      </c>
      <c r="P3943" s="1" t="str">
        <f>IF(Tbl_BalanceHistory[[#This Row],[FundCode]]="0100","GF",IF(Tbl_BalanceHistory[[#This Row],[FundCode]]="01000","GF","Hi Ed / OCR"))</f>
        <v>GF</v>
      </c>
      <c r="Q3943" s="5">
        <v>80654719</v>
      </c>
      <c r="R3943" s="5">
        <v>80654718.829999998</v>
      </c>
      <c r="S3943" s="5">
        <v>0.17</v>
      </c>
      <c r="T3943" s="5">
        <v>0</v>
      </c>
      <c r="U3943" s="3"/>
      <c r="V3943" s="5">
        <v>0.17</v>
      </c>
      <c r="W3943" s="5">
        <v>0</v>
      </c>
      <c r="X3943" s="5"/>
      <c r="Y3943" s="5"/>
      <c r="Z3943" s="5">
        <f>Tbl_BalanceHistory[[#This Row],[Discretionary Recommended - Pre 2022]]+Tbl_BalanceHistory[[#This Row],[Discretionary Balance Recommended: Policy]]+Tbl_BalanceHistory[[#This Row],[Discretionary Balance Recommended: Commitments]]</f>
        <v>0</v>
      </c>
      <c r="AA3943" s="5">
        <f>Tbl_BalanceHistory[[#This Row],[Discretionary Balance]]-Tbl_BalanceHistory[[#This Row],[Discretionary Reappropriation]]</f>
        <v>0.17</v>
      </c>
      <c r="AB3943" s="2"/>
      <c r="AC3943" s="2"/>
      <c r="AD3943" s="2"/>
      <c r="AE3943" s="2"/>
    </row>
    <row r="3944" spans="1:31" ht="60" x14ac:dyDescent="0.25">
      <c r="A3944" s="2" t="s">
        <v>577</v>
      </c>
      <c r="B3944" s="3">
        <v>9</v>
      </c>
      <c r="C3944" s="3">
        <v>765</v>
      </c>
      <c r="D3944" s="3" t="s">
        <v>662</v>
      </c>
      <c r="E3944" s="3" t="str">
        <f>_xlfn.XLOOKUP(Tbl_BalanceHistory[[#This Row],[RespAgy]],Tbl_Agencies[Agy Code],Tbl_Agencies[Agy Sort])</f>
        <v>145000</v>
      </c>
      <c r="F3944" s="2" t="str">
        <f>Tbl_BalanceHistory[[#This Row],[RespAgy]]&amp;": "&amp;Tbl_BalanceHistory[[#This Row],[RespAgency]]</f>
        <v>765: Department of Social Services</v>
      </c>
      <c r="G3944" s="3">
        <v>765</v>
      </c>
      <c r="H3944" s="3" t="s">
        <v>662</v>
      </c>
      <c r="I3944" s="3" t="str">
        <f>_xlfn.XLOOKUP(Tbl_BalanceHistory[[#This Row],[AgyCode]],Tbl_Agencies[Agy Code],Tbl_Agencies[Agy Sort])</f>
        <v>145000</v>
      </c>
      <c r="J3944" s="2" t="str">
        <f>Tbl_BalanceHistory[[#This Row],[AgyCode]]&amp;": "&amp;Tbl_BalanceHistory[[#This Row],[Agency Name]]</f>
        <v>765: Department of Social Services</v>
      </c>
      <c r="K3944" s="1">
        <v>2022</v>
      </c>
      <c r="L3944" s="3">
        <v>452</v>
      </c>
      <c r="M3944" s="3" t="s">
        <v>666</v>
      </c>
      <c r="N3944" s="2" t="str">
        <f>Tbl_BalanceHistory[[#This Row],[ProgramCode]]&amp;": "&amp;Tbl_BalanceHistory[[#This Row],[Program Name]]</f>
        <v>452: Financial Assistance for Self-Sufficiency Programs and Services</v>
      </c>
      <c r="O3944" s="3" t="s">
        <v>886</v>
      </c>
      <c r="P3944" s="1" t="str">
        <f>IF(Tbl_BalanceHistory[[#This Row],[FundCode]]="0100","GF",IF(Tbl_BalanceHistory[[#This Row],[FundCode]]="01000","GF","Hi Ed / OCR"))</f>
        <v>GF</v>
      </c>
      <c r="Q3944" s="5">
        <v>85018853</v>
      </c>
      <c r="R3944" s="5">
        <v>85018853</v>
      </c>
      <c r="S3944" s="5">
        <v>0</v>
      </c>
      <c r="T3944" s="5">
        <v>0</v>
      </c>
      <c r="U3944" s="3"/>
      <c r="V3944" s="5">
        <v>0</v>
      </c>
      <c r="W3944" s="5"/>
      <c r="X3944" s="5">
        <v>0</v>
      </c>
      <c r="Y3944" s="5">
        <v>0</v>
      </c>
      <c r="Z3944" s="5">
        <f>Tbl_BalanceHistory[[#This Row],[Discretionary Recommended - Pre 2022]]+Tbl_BalanceHistory[[#This Row],[Discretionary Balance Recommended: Policy]]+Tbl_BalanceHistory[[#This Row],[Discretionary Balance Recommended: Commitments]]</f>
        <v>0</v>
      </c>
      <c r="AA3944" s="5">
        <f>Tbl_BalanceHistory[[#This Row],[Discretionary Balance]]-Tbl_BalanceHistory[[#This Row],[Discretionary Reappropriation]]</f>
        <v>0</v>
      </c>
      <c r="AB3944" s="2"/>
      <c r="AC3944" s="2"/>
      <c r="AD3944" s="2"/>
      <c r="AE3944" s="2"/>
    </row>
    <row r="3945" spans="1:31" ht="60" x14ac:dyDescent="0.25">
      <c r="A3945" s="2" t="s">
        <v>577</v>
      </c>
      <c r="B3945" s="3">
        <v>9</v>
      </c>
      <c r="C3945" s="3">
        <v>765</v>
      </c>
      <c r="D3945" s="3" t="s">
        <v>662</v>
      </c>
      <c r="E3945" s="3" t="str">
        <f>_xlfn.XLOOKUP(Tbl_BalanceHistory[[#This Row],[RespAgy]],Tbl_Agencies[Agy Code],Tbl_Agencies[Agy Sort])</f>
        <v>145000</v>
      </c>
      <c r="F3945" s="2" t="str">
        <f>Tbl_BalanceHistory[[#This Row],[RespAgy]]&amp;": "&amp;Tbl_BalanceHistory[[#This Row],[RespAgency]]</f>
        <v>765: Department of Social Services</v>
      </c>
      <c r="G3945" s="3">
        <v>765</v>
      </c>
      <c r="H3945" s="3" t="s">
        <v>662</v>
      </c>
      <c r="I3945" s="3" t="str">
        <f>_xlfn.XLOOKUP(Tbl_BalanceHistory[[#This Row],[AgyCode]],Tbl_Agencies[Agy Code],Tbl_Agencies[Agy Sort])</f>
        <v>145000</v>
      </c>
      <c r="J3945" s="2" t="str">
        <f>Tbl_BalanceHistory[[#This Row],[AgyCode]]&amp;": "&amp;Tbl_BalanceHistory[[#This Row],[Agency Name]]</f>
        <v>765: Department of Social Services</v>
      </c>
      <c r="K3945" s="1">
        <v>2023</v>
      </c>
      <c r="L3945" s="3">
        <v>452</v>
      </c>
      <c r="M3945" s="3" t="s">
        <v>666</v>
      </c>
      <c r="N3945" s="2" t="str">
        <f>Tbl_BalanceHistory[[#This Row],[ProgramCode]]&amp;": "&amp;Tbl_BalanceHistory[[#This Row],[Program Name]]</f>
        <v>452: Financial Assistance for Self-Sufficiency Programs and Services</v>
      </c>
      <c r="O3945" s="3" t="s">
        <v>886</v>
      </c>
      <c r="P3945" s="1" t="str">
        <f>IF(Tbl_BalanceHistory[[#This Row],[FundCode]]="0100","GF",IF(Tbl_BalanceHistory[[#This Row],[FundCode]]="01000","GF","Hi Ed / OCR"))</f>
        <v>GF</v>
      </c>
      <c r="Q3945" s="5">
        <v>91730258</v>
      </c>
      <c r="R3945" s="5">
        <v>91730167.819999993</v>
      </c>
      <c r="S3945" s="5">
        <v>90.18</v>
      </c>
      <c r="T3945" s="5">
        <v>0</v>
      </c>
      <c r="U3945" s="3"/>
      <c r="V3945" s="5">
        <v>90.18</v>
      </c>
      <c r="W3945" s="5">
        <v>0</v>
      </c>
      <c r="X3945" s="5">
        <v>0</v>
      </c>
      <c r="Y3945" s="5">
        <v>0</v>
      </c>
      <c r="Z3945" s="5">
        <v>0</v>
      </c>
      <c r="AA3945" s="5">
        <v>90.18</v>
      </c>
      <c r="AB3945" s="2"/>
      <c r="AC3945" s="2"/>
      <c r="AD3945" s="2"/>
      <c r="AE3945" s="2"/>
    </row>
    <row r="3946" spans="1:31" ht="60" x14ac:dyDescent="0.25">
      <c r="A3946" s="2" t="s">
        <v>577</v>
      </c>
      <c r="B3946" s="3">
        <v>9</v>
      </c>
      <c r="C3946" s="3">
        <v>765</v>
      </c>
      <c r="D3946" s="3" t="s">
        <v>662</v>
      </c>
      <c r="E3946" s="3" t="str">
        <f>_xlfn.XLOOKUP(Tbl_BalanceHistory[[#This Row],[RespAgy]],Tbl_Agencies[Agy Code],Tbl_Agencies[Agy Sort])</f>
        <v>145000</v>
      </c>
      <c r="F3946" s="2" t="str">
        <f>Tbl_BalanceHistory[[#This Row],[RespAgy]]&amp;": "&amp;Tbl_BalanceHistory[[#This Row],[RespAgency]]</f>
        <v>765: Department of Social Services</v>
      </c>
      <c r="G3946" s="3">
        <v>765</v>
      </c>
      <c r="H3946" s="3" t="s">
        <v>662</v>
      </c>
      <c r="I3946" s="3" t="str">
        <f>_xlfn.XLOOKUP(Tbl_BalanceHistory[[#This Row],[AgyCode]],Tbl_Agencies[Agy Code],Tbl_Agencies[Agy Sort])</f>
        <v>145000</v>
      </c>
      <c r="J3946" s="2" t="str">
        <f>Tbl_BalanceHistory[[#This Row],[AgyCode]]&amp;": "&amp;Tbl_BalanceHistory[[#This Row],[Agency Name]]</f>
        <v>765: Department of Social Services</v>
      </c>
      <c r="K3946" s="1">
        <v>2024</v>
      </c>
      <c r="L3946" s="3">
        <v>452</v>
      </c>
      <c r="M3946" s="3" t="s">
        <v>666</v>
      </c>
      <c r="N3946" s="2" t="str">
        <f>Tbl_BalanceHistory[[#This Row],[ProgramCode]]&amp;": "&amp;Tbl_BalanceHistory[[#This Row],[Program Name]]</f>
        <v>452: Financial Assistance for Self-Sufficiency Programs and Services</v>
      </c>
      <c r="O3946" s="3" t="s">
        <v>886</v>
      </c>
      <c r="P3946" s="1" t="str">
        <f>IF(Tbl_BalanceHistory[[#This Row],[FundCode]]="0100","GF",IF(Tbl_BalanceHistory[[#This Row],[FundCode]]="01000","GF","Hi Ed / OCR"))</f>
        <v>GF</v>
      </c>
      <c r="Q3946" s="5">
        <v>88728465</v>
      </c>
      <c r="R3946" s="5">
        <v>88728465</v>
      </c>
      <c r="S3946" s="5">
        <v>0</v>
      </c>
      <c r="T3946" s="5">
        <v>0</v>
      </c>
      <c r="U3946" s="3"/>
      <c r="V3946" s="5">
        <v>0</v>
      </c>
      <c r="W3946" s="5">
        <v>0</v>
      </c>
      <c r="X3946" s="5">
        <v>0</v>
      </c>
      <c r="Y3946" s="5">
        <v>0</v>
      </c>
      <c r="Z3946" s="5">
        <v>0</v>
      </c>
      <c r="AA3946" s="5">
        <v>0</v>
      </c>
      <c r="AB3946" s="2"/>
      <c r="AC3946" s="2"/>
      <c r="AD3946" s="2"/>
      <c r="AE3946" s="2"/>
    </row>
    <row r="3947" spans="1:31" ht="45" x14ac:dyDescent="0.25">
      <c r="A3947" s="2" t="s">
        <v>2025</v>
      </c>
      <c r="B3947" s="3">
        <v>9</v>
      </c>
      <c r="C3947" s="3">
        <v>765</v>
      </c>
      <c r="D3947" s="3" t="s">
        <v>662</v>
      </c>
      <c r="E3947" s="3" t="str">
        <f>_xlfn.XLOOKUP(Tbl_BalanceHistory[[#This Row],[RespAgy]],Tbl_Agencies[Agy Code],Tbl_Agencies[Agy Sort])</f>
        <v>145000</v>
      </c>
      <c r="F3947" s="2" t="str">
        <f>Tbl_BalanceHistory[[#This Row],[RespAgy]]&amp;": "&amp;Tbl_BalanceHistory[[#This Row],[RespAgency]]</f>
        <v>765: Department of Social Services</v>
      </c>
      <c r="G3947" s="3">
        <v>765</v>
      </c>
      <c r="H3947" s="3" t="s">
        <v>662</v>
      </c>
      <c r="I3947" s="3" t="str">
        <f>_xlfn.XLOOKUP(Tbl_BalanceHistory[[#This Row],[AgyCode]],Tbl_Agencies[Agy Code],Tbl_Agencies[Agy Sort])</f>
        <v>145000</v>
      </c>
      <c r="J3947" s="2" t="str">
        <f>Tbl_BalanceHistory[[#This Row],[AgyCode]]&amp;": "&amp;Tbl_BalanceHistory[[#This Row],[Agency Name]]</f>
        <v>765: Department of Social Services</v>
      </c>
      <c r="K3947" s="1">
        <v>2014</v>
      </c>
      <c r="L3947" s="3">
        <v>460</v>
      </c>
      <c r="M3947" s="3" t="s">
        <v>668</v>
      </c>
      <c r="N3947" s="2" t="str">
        <f>Tbl_BalanceHistory[[#This Row],[ProgramCode]]&amp;": "&amp;Tbl_BalanceHistory[[#This Row],[Program Name]]</f>
        <v>460: Financial Assistance for Local Social Services Staff</v>
      </c>
      <c r="O3947" s="3" t="s">
        <v>1730</v>
      </c>
      <c r="P3947" s="1" t="str">
        <f>IF(Tbl_BalanceHistory[[#This Row],[FundCode]]="0100","GF",IF(Tbl_BalanceHistory[[#This Row],[FundCode]]="01000","GF","Hi Ed / OCR"))</f>
        <v>GF</v>
      </c>
      <c r="Q3947" s="5">
        <v>112392026</v>
      </c>
      <c r="R3947" s="5">
        <v>112391952.37</v>
      </c>
      <c r="S3947" s="5">
        <v>73</v>
      </c>
      <c r="T3947" s="5">
        <v>0</v>
      </c>
      <c r="U3947" s="3"/>
      <c r="V3947" s="5">
        <v>73</v>
      </c>
      <c r="W3947" s="5">
        <v>0</v>
      </c>
      <c r="X3947" s="5"/>
      <c r="Y3947" s="5"/>
      <c r="Z3947" s="5">
        <f>Tbl_BalanceHistory[[#This Row],[Discretionary Recommended - Pre 2022]]+Tbl_BalanceHistory[[#This Row],[Discretionary Balance Recommended: Policy]]+Tbl_BalanceHistory[[#This Row],[Discretionary Balance Recommended: Commitments]]</f>
        <v>0</v>
      </c>
      <c r="AA3947" s="5">
        <f>Tbl_BalanceHistory[[#This Row],[Discretionary Balance]]-Tbl_BalanceHistory[[#This Row],[Discretionary Reappropriation]]</f>
        <v>73</v>
      </c>
      <c r="AB3947" s="2"/>
      <c r="AC3947" s="2"/>
      <c r="AD3947" s="2"/>
      <c r="AE3947" s="2"/>
    </row>
    <row r="3948" spans="1:31" ht="45" x14ac:dyDescent="0.25">
      <c r="A3948" s="2" t="s">
        <v>2025</v>
      </c>
      <c r="B3948" s="3">
        <v>9</v>
      </c>
      <c r="C3948" s="3">
        <v>765</v>
      </c>
      <c r="D3948" s="3" t="s">
        <v>662</v>
      </c>
      <c r="E3948" s="3" t="str">
        <f>_xlfn.XLOOKUP(Tbl_BalanceHistory[[#This Row],[RespAgy]],Tbl_Agencies[Agy Code],Tbl_Agencies[Agy Sort])</f>
        <v>145000</v>
      </c>
      <c r="F3948" s="2" t="str">
        <f>Tbl_BalanceHistory[[#This Row],[RespAgy]]&amp;": "&amp;Tbl_BalanceHistory[[#This Row],[RespAgency]]</f>
        <v>765: Department of Social Services</v>
      </c>
      <c r="G3948" s="3">
        <v>765</v>
      </c>
      <c r="H3948" s="3" t="s">
        <v>662</v>
      </c>
      <c r="I3948" s="3" t="str">
        <f>_xlfn.XLOOKUP(Tbl_BalanceHistory[[#This Row],[AgyCode]],Tbl_Agencies[Agy Code],Tbl_Agencies[Agy Sort])</f>
        <v>145000</v>
      </c>
      <c r="J3948" s="2" t="str">
        <f>Tbl_BalanceHistory[[#This Row],[AgyCode]]&amp;": "&amp;Tbl_BalanceHistory[[#This Row],[Agency Name]]</f>
        <v>765: Department of Social Services</v>
      </c>
      <c r="K3948" s="1">
        <v>2015</v>
      </c>
      <c r="L3948" s="3">
        <v>460</v>
      </c>
      <c r="M3948" s="3" t="s">
        <v>668</v>
      </c>
      <c r="N3948" s="2" t="str">
        <f>Tbl_BalanceHistory[[#This Row],[ProgramCode]]&amp;": "&amp;Tbl_BalanceHistory[[#This Row],[Program Name]]</f>
        <v>460: Financial Assistance for Local Social Services Staff</v>
      </c>
      <c r="O3948" s="3" t="s">
        <v>1730</v>
      </c>
      <c r="P3948" s="1" t="str">
        <f>IF(Tbl_BalanceHistory[[#This Row],[FundCode]]="0100","GF",IF(Tbl_BalanceHistory[[#This Row],[FundCode]]="01000","GF","Hi Ed / OCR"))</f>
        <v>GF</v>
      </c>
      <c r="Q3948" s="5">
        <v>112125468</v>
      </c>
      <c r="R3948" s="5">
        <v>112125467</v>
      </c>
      <c r="S3948" s="5">
        <v>0</v>
      </c>
      <c r="T3948" s="5">
        <v>0</v>
      </c>
      <c r="U3948" s="3"/>
      <c r="V3948" s="5">
        <v>0</v>
      </c>
      <c r="W3948" s="5">
        <v>0</v>
      </c>
      <c r="X3948" s="5"/>
      <c r="Y3948" s="5"/>
      <c r="Z3948" s="5">
        <f>Tbl_BalanceHistory[[#This Row],[Discretionary Recommended - Pre 2022]]+Tbl_BalanceHistory[[#This Row],[Discretionary Balance Recommended: Policy]]+Tbl_BalanceHistory[[#This Row],[Discretionary Balance Recommended: Commitments]]</f>
        <v>0</v>
      </c>
      <c r="AA3948" s="5">
        <f>Tbl_BalanceHistory[[#This Row],[Discretionary Balance]]-Tbl_BalanceHistory[[#This Row],[Discretionary Reappropriation]]</f>
        <v>0</v>
      </c>
      <c r="AB3948" s="2"/>
      <c r="AC3948" s="2"/>
      <c r="AD3948" s="2"/>
      <c r="AE3948" s="2"/>
    </row>
    <row r="3949" spans="1:31" ht="45" x14ac:dyDescent="0.25">
      <c r="A3949" s="2" t="s">
        <v>2025</v>
      </c>
      <c r="B3949" s="3">
        <v>9</v>
      </c>
      <c r="C3949" s="3">
        <v>765</v>
      </c>
      <c r="D3949" s="3" t="s">
        <v>662</v>
      </c>
      <c r="E3949" s="3" t="str">
        <f>_xlfn.XLOOKUP(Tbl_BalanceHistory[[#This Row],[RespAgy]],Tbl_Agencies[Agy Code],Tbl_Agencies[Agy Sort])</f>
        <v>145000</v>
      </c>
      <c r="F3949" s="2" t="str">
        <f>Tbl_BalanceHistory[[#This Row],[RespAgy]]&amp;": "&amp;Tbl_BalanceHistory[[#This Row],[RespAgency]]</f>
        <v>765: Department of Social Services</v>
      </c>
      <c r="G3949" s="3">
        <v>765</v>
      </c>
      <c r="H3949" s="3" t="s">
        <v>662</v>
      </c>
      <c r="I3949" s="3" t="str">
        <f>_xlfn.XLOOKUP(Tbl_BalanceHistory[[#This Row],[AgyCode]],Tbl_Agencies[Agy Code],Tbl_Agencies[Agy Sort])</f>
        <v>145000</v>
      </c>
      <c r="J3949" s="2" t="str">
        <f>Tbl_BalanceHistory[[#This Row],[AgyCode]]&amp;": "&amp;Tbl_BalanceHistory[[#This Row],[Agency Name]]</f>
        <v>765: Department of Social Services</v>
      </c>
      <c r="K3949" s="1">
        <v>2016</v>
      </c>
      <c r="L3949" s="3">
        <v>460</v>
      </c>
      <c r="M3949" s="3" t="s">
        <v>668</v>
      </c>
      <c r="N3949" s="2" t="str">
        <f>Tbl_BalanceHistory[[#This Row],[ProgramCode]]&amp;": "&amp;Tbl_BalanceHistory[[#This Row],[Program Name]]</f>
        <v>460: Financial Assistance for Local Social Services Staff</v>
      </c>
      <c r="O3949" s="3" t="s">
        <v>1730</v>
      </c>
      <c r="P3949" s="1" t="str">
        <f>IF(Tbl_BalanceHistory[[#This Row],[FundCode]]="0100","GF",IF(Tbl_BalanceHistory[[#This Row],[FundCode]]="01000","GF","Hi Ed / OCR"))</f>
        <v>GF</v>
      </c>
      <c r="Q3949" s="5">
        <v>115656767</v>
      </c>
      <c r="R3949" s="5">
        <v>115656675.41</v>
      </c>
      <c r="S3949" s="5">
        <v>91</v>
      </c>
      <c r="T3949" s="5">
        <v>0</v>
      </c>
      <c r="U3949" s="3"/>
      <c r="V3949" s="5">
        <v>91</v>
      </c>
      <c r="W3949" s="5">
        <v>0</v>
      </c>
      <c r="X3949" s="5"/>
      <c r="Y3949" s="5"/>
      <c r="Z3949" s="5">
        <f>Tbl_BalanceHistory[[#This Row],[Discretionary Recommended - Pre 2022]]+Tbl_BalanceHistory[[#This Row],[Discretionary Balance Recommended: Policy]]+Tbl_BalanceHistory[[#This Row],[Discretionary Balance Recommended: Commitments]]</f>
        <v>0</v>
      </c>
      <c r="AA3949" s="5">
        <f>Tbl_BalanceHistory[[#This Row],[Discretionary Balance]]-Tbl_BalanceHistory[[#This Row],[Discretionary Reappropriation]]</f>
        <v>91</v>
      </c>
      <c r="AB3949" s="2"/>
      <c r="AC3949" s="2"/>
      <c r="AD3949" s="2"/>
      <c r="AE3949" s="2"/>
    </row>
    <row r="3950" spans="1:31" ht="45" x14ac:dyDescent="0.25">
      <c r="A3950" s="2" t="s">
        <v>2025</v>
      </c>
      <c r="B3950" s="3">
        <v>9</v>
      </c>
      <c r="C3950" s="3">
        <v>765</v>
      </c>
      <c r="D3950" s="3" t="s">
        <v>662</v>
      </c>
      <c r="E3950" s="3" t="str">
        <f>_xlfn.XLOOKUP(Tbl_BalanceHistory[[#This Row],[RespAgy]],Tbl_Agencies[Agy Code],Tbl_Agencies[Agy Sort])</f>
        <v>145000</v>
      </c>
      <c r="F3950" s="2" t="str">
        <f>Tbl_BalanceHistory[[#This Row],[RespAgy]]&amp;": "&amp;Tbl_BalanceHistory[[#This Row],[RespAgency]]</f>
        <v>765: Department of Social Services</v>
      </c>
      <c r="G3950" s="3">
        <v>765</v>
      </c>
      <c r="H3950" s="3" t="s">
        <v>662</v>
      </c>
      <c r="I3950" s="3" t="str">
        <f>_xlfn.XLOOKUP(Tbl_BalanceHistory[[#This Row],[AgyCode]],Tbl_Agencies[Agy Code],Tbl_Agencies[Agy Sort])</f>
        <v>145000</v>
      </c>
      <c r="J3950" s="2" t="str">
        <f>Tbl_BalanceHistory[[#This Row],[AgyCode]]&amp;": "&amp;Tbl_BalanceHistory[[#This Row],[Agency Name]]</f>
        <v>765: Department of Social Services</v>
      </c>
      <c r="K3950" s="1">
        <v>2017</v>
      </c>
      <c r="L3950" s="3">
        <v>460</v>
      </c>
      <c r="M3950" s="3" t="s">
        <v>668</v>
      </c>
      <c r="N3950" s="2" t="str">
        <f>Tbl_BalanceHistory[[#This Row],[ProgramCode]]&amp;": "&amp;Tbl_BalanceHistory[[#This Row],[Program Name]]</f>
        <v>460: Financial Assistance for Local Social Services Staff</v>
      </c>
      <c r="O3950" s="3" t="s">
        <v>886</v>
      </c>
      <c r="P3950" s="1" t="str">
        <f>IF(Tbl_BalanceHistory[[#This Row],[FundCode]]="0100","GF",IF(Tbl_BalanceHistory[[#This Row],[FundCode]]="01000","GF","Hi Ed / OCR"))</f>
        <v>GF</v>
      </c>
      <c r="Q3950" s="5">
        <v>117742142</v>
      </c>
      <c r="R3950" s="5">
        <v>117742141.09</v>
      </c>
      <c r="S3950" s="5">
        <v>0</v>
      </c>
      <c r="T3950" s="5">
        <v>0</v>
      </c>
      <c r="U3950" s="3"/>
      <c r="V3950" s="5">
        <v>0</v>
      </c>
      <c r="W3950" s="5">
        <v>0</v>
      </c>
      <c r="X3950" s="5"/>
      <c r="Y3950" s="5"/>
      <c r="Z3950" s="5">
        <f>Tbl_BalanceHistory[[#This Row],[Discretionary Recommended - Pre 2022]]+Tbl_BalanceHistory[[#This Row],[Discretionary Balance Recommended: Policy]]+Tbl_BalanceHistory[[#This Row],[Discretionary Balance Recommended: Commitments]]</f>
        <v>0</v>
      </c>
      <c r="AA3950" s="5">
        <f>Tbl_BalanceHistory[[#This Row],[Discretionary Balance]]-Tbl_BalanceHistory[[#This Row],[Discretionary Reappropriation]]</f>
        <v>0</v>
      </c>
      <c r="AB3950" s="2"/>
      <c r="AC3950" s="2"/>
      <c r="AD3950" s="2"/>
      <c r="AE3950" s="2"/>
    </row>
    <row r="3951" spans="1:31" ht="45" x14ac:dyDescent="0.25">
      <c r="A3951" s="2" t="s">
        <v>2025</v>
      </c>
      <c r="B3951" s="3">
        <v>9</v>
      </c>
      <c r="C3951" s="3">
        <v>765</v>
      </c>
      <c r="D3951" s="3" t="s">
        <v>662</v>
      </c>
      <c r="E3951" s="3" t="str">
        <f>_xlfn.XLOOKUP(Tbl_BalanceHistory[[#This Row],[RespAgy]],Tbl_Agencies[Agy Code],Tbl_Agencies[Agy Sort])</f>
        <v>145000</v>
      </c>
      <c r="F3951" s="2" t="str">
        <f>Tbl_BalanceHistory[[#This Row],[RespAgy]]&amp;": "&amp;Tbl_BalanceHistory[[#This Row],[RespAgency]]</f>
        <v>765: Department of Social Services</v>
      </c>
      <c r="G3951" s="3">
        <v>765</v>
      </c>
      <c r="H3951" s="3" t="s">
        <v>662</v>
      </c>
      <c r="I3951" s="3" t="str">
        <f>_xlfn.XLOOKUP(Tbl_BalanceHistory[[#This Row],[AgyCode]],Tbl_Agencies[Agy Code],Tbl_Agencies[Agy Sort])</f>
        <v>145000</v>
      </c>
      <c r="J3951" s="2" t="str">
        <f>Tbl_BalanceHistory[[#This Row],[AgyCode]]&amp;": "&amp;Tbl_BalanceHistory[[#This Row],[Agency Name]]</f>
        <v>765: Department of Social Services</v>
      </c>
      <c r="K3951" s="1">
        <v>2018</v>
      </c>
      <c r="L3951" s="3">
        <v>460</v>
      </c>
      <c r="M3951" s="3" t="s">
        <v>668</v>
      </c>
      <c r="N3951" s="2" t="str">
        <f>Tbl_BalanceHistory[[#This Row],[ProgramCode]]&amp;": "&amp;Tbl_BalanceHistory[[#This Row],[Program Name]]</f>
        <v>460: Financial Assistance for Local Social Services Staff</v>
      </c>
      <c r="O3951" s="3" t="s">
        <v>886</v>
      </c>
      <c r="P3951" s="1" t="str">
        <f>IF(Tbl_BalanceHistory[[#This Row],[FundCode]]="0100","GF",IF(Tbl_BalanceHistory[[#This Row],[FundCode]]="01000","GF","Hi Ed / OCR"))</f>
        <v>GF</v>
      </c>
      <c r="Q3951" s="5">
        <v>124259631</v>
      </c>
      <c r="R3951" s="5">
        <v>124259630.81</v>
      </c>
      <c r="S3951" s="5">
        <v>0</v>
      </c>
      <c r="T3951" s="5">
        <v>0</v>
      </c>
      <c r="U3951" s="3"/>
      <c r="V3951" s="5">
        <v>0</v>
      </c>
      <c r="W3951" s="5">
        <v>0</v>
      </c>
      <c r="X3951" s="5"/>
      <c r="Y3951" s="5"/>
      <c r="Z3951" s="5">
        <f>Tbl_BalanceHistory[[#This Row],[Discretionary Recommended - Pre 2022]]+Tbl_BalanceHistory[[#This Row],[Discretionary Balance Recommended: Policy]]+Tbl_BalanceHistory[[#This Row],[Discretionary Balance Recommended: Commitments]]</f>
        <v>0</v>
      </c>
      <c r="AA3951" s="5">
        <f>Tbl_BalanceHistory[[#This Row],[Discretionary Balance]]-Tbl_BalanceHistory[[#This Row],[Discretionary Reappropriation]]</f>
        <v>0</v>
      </c>
      <c r="AB3951" s="2"/>
      <c r="AC3951" s="2"/>
      <c r="AD3951" s="2"/>
      <c r="AE3951" s="2"/>
    </row>
    <row r="3952" spans="1:31" ht="45" x14ac:dyDescent="0.25">
      <c r="A3952" s="2" t="s">
        <v>2025</v>
      </c>
      <c r="B3952" s="3">
        <v>9</v>
      </c>
      <c r="C3952" s="3">
        <v>765</v>
      </c>
      <c r="D3952" s="3" t="s">
        <v>662</v>
      </c>
      <c r="E3952" s="3" t="str">
        <f>_xlfn.XLOOKUP(Tbl_BalanceHistory[[#This Row],[RespAgy]],Tbl_Agencies[Agy Code],Tbl_Agencies[Agy Sort])</f>
        <v>145000</v>
      </c>
      <c r="F3952" s="2" t="str">
        <f>Tbl_BalanceHistory[[#This Row],[RespAgy]]&amp;": "&amp;Tbl_BalanceHistory[[#This Row],[RespAgency]]</f>
        <v>765: Department of Social Services</v>
      </c>
      <c r="G3952" s="3">
        <v>765</v>
      </c>
      <c r="H3952" s="3" t="s">
        <v>662</v>
      </c>
      <c r="I3952" s="3" t="str">
        <f>_xlfn.XLOOKUP(Tbl_BalanceHistory[[#This Row],[AgyCode]],Tbl_Agencies[Agy Code],Tbl_Agencies[Agy Sort])</f>
        <v>145000</v>
      </c>
      <c r="J3952" s="2" t="str">
        <f>Tbl_BalanceHistory[[#This Row],[AgyCode]]&amp;": "&amp;Tbl_BalanceHistory[[#This Row],[Agency Name]]</f>
        <v>765: Department of Social Services</v>
      </c>
      <c r="K3952" s="1">
        <v>2019</v>
      </c>
      <c r="L3952" s="3">
        <v>460</v>
      </c>
      <c r="M3952" s="3" t="s">
        <v>668</v>
      </c>
      <c r="N3952" s="2" t="str">
        <f>Tbl_BalanceHistory[[#This Row],[ProgramCode]]&amp;": "&amp;Tbl_BalanceHistory[[#This Row],[Program Name]]</f>
        <v>460: Financial Assistance for Local Social Services Staff</v>
      </c>
      <c r="O3952" s="3" t="s">
        <v>886</v>
      </c>
      <c r="P3952" s="1" t="str">
        <f>IF(Tbl_BalanceHistory[[#This Row],[FundCode]]="0100","GF",IF(Tbl_BalanceHistory[[#This Row],[FundCode]]="01000","GF","Hi Ed / OCR"))</f>
        <v>GF</v>
      </c>
      <c r="Q3952" s="5">
        <v>124596629</v>
      </c>
      <c r="R3952" s="5">
        <v>124596208.5</v>
      </c>
      <c r="S3952" s="5">
        <v>420.5</v>
      </c>
      <c r="T3952" s="5">
        <v>0</v>
      </c>
      <c r="U3952" s="3"/>
      <c r="V3952" s="5">
        <v>420.5</v>
      </c>
      <c r="W3952" s="5">
        <v>0</v>
      </c>
      <c r="X3952" s="5"/>
      <c r="Y3952" s="5"/>
      <c r="Z3952" s="5">
        <f>Tbl_BalanceHistory[[#This Row],[Discretionary Recommended - Pre 2022]]+Tbl_BalanceHistory[[#This Row],[Discretionary Balance Recommended: Policy]]+Tbl_BalanceHistory[[#This Row],[Discretionary Balance Recommended: Commitments]]</f>
        <v>0</v>
      </c>
      <c r="AA3952" s="5">
        <f>Tbl_BalanceHistory[[#This Row],[Discretionary Balance]]-Tbl_BalanceHistory[[#This Row],[Discretionary Reappropriation]]</f>
        <v>420.5</v>
      </c>
      <c r="AB3952" s="2"/>
      <c r="AC3952" s="2"/>
      <c r="AD3952" s="2"/>
      <c r="AE3952" s="2"/>
    </row>
    <row r="3953" spans="1:31" ht="45" x14ac:dyDescent="0.25">
      <c r="A3953" s="2" t="s">
        <v>577</v>
      </c>
      <c r="B3953" s="3">
        <v>9</v>
      </c>
      <c r="C3953" s="3">
        <v>765</v>
      </c>
      <c r="D3953" s="3" t="s">
        <v>662</v>
      </c>
      <c r="E3953" s="3" t="str">
        <f>_xlfn.XLOOKUP(Tbl_BalanceHistory[[#This Row],[RespAgy]],Tbl_Agencies[Agy Code],Tbl_Agencies[Agy Sort])</f>
        <v>145000</v>
      </c>
      <c r="F3953" s="2" t="str">
        <f>Tbl_BalanceHistory[[#This Row],[RespAgy]]&amp;": "&amp;Tbl_BalanceHistory[[#This Row],[RespAgency]]</f>
        <v>765: Department of Social Services</v>
      </c>
      <c r="G3953" s="3">
        <v>765</v>
      </c>
      <c r="H3953" s="3" t="s">
        <v>662</v>
      </c>
      <c r="I3953" s="3" t="str">
        <f>_xlfn.XLOOKUP(Tbl_BalanceHistory[[#This Row],[AgyCode]],Tbl_Agencies[Agy Code],Tbl_Agencies[Agy Sort])</f>
        <v>145000</v>
      </c>
      <c r="J3953" s="2" t="str">
        <f>Tbl_BalanceHistory[[#This Row],[AgyCode]]&amp;": "&amp;Tbl_BalanceHistory[[#This Row],[Agency Name]]</f>
        <v>765: Department of Social Services</v>
      </c>
      <c r="K3953" s="1">
        <v>2020</v>
      </c>
      <c r="L3953" s="3">
        <v>460</v>
      </c>
      <c r="M3953" s="3" t="s">
        <v>668</v>
      </c>
      <c r="N3953" s="2" t="str">
        <f>Tbl_BalanceHistory[[#This Row],[ProgramCode]]&amp;": "&amp;Tbl_BalanceHistory[[#This Row],[Program Name]]</f>
        <v>460: Financial Assistance for Local Social Services Staff</v>
      </c>
      <c r="O3953" s="3" t="s">
        <v>886</v>
      </c>
      <c r="P3953" s="1" t="str">
        <f>IF(Tbl_BalanceHistory[[#This Row],[FundCode]]="0100","GF",IF(Tbl_BalanceHistory[[#This Row],[FundCode]]="01000","GF","Hi Ed / OCR"))</f>
        <v>GF</v>
      </c>
      <c r="Q3953" s="5">
        <v>127039604</v>
      </c>
      <c r="R3953" s="5">
        <v>127039603.2</v>
      </c>
      <c r="S3953" s="5">
        <v>0.83</v>
      </c>
      <c r="T3953" s="5">
        <v>0</v>
      </c>
      <c r="U3953" s="3"/>
      <c r="V3953" s="5">
        <v>0.83</v>
      </c>
      <c r="W3953" s="5">
        <v>0</v>
      </c>
      <c r="X3953" s="5"/>
      <c r="Y3953" s="5"/>
      <c r="Z3953" s="5">
        <f>Tbl_BalanceHistory[[#This Row],[Discretionary Recommended - Pre 2022]]+Tbl_BalanceHistory[[#This Row],[Discretionary Balance Recommended: Policy]]+Tbl_BalanceHistory[[#This Row],[Discretionary Balance Recommended: Commitments]]</f>
        <v>0</v>
      </c>
      <c r="AA3953" s="5">
        <f>Tbl_BalanceHistory[[#This Row],[Discretionary Balance]]-Tbl_BalanceHistory[[#This Row],[Discretionary Reappropriation]]</f>
        <v>0.83</v>
      </c>
      <c r="AB3953" s="2"/>
      <c r="AC3953" s="2"/>
      <c r="AD3953" s="2"/>
      <c r="AE3953" s="2"/>
    </row>
    <row r="3954" spans="1:31" ht="45" x14ac:dyDescent="0.25">
      <c r="A3954" s="2" t="s">
        <v>577</v>
      </c>
      <c r="B3954" s="3">
        <v>9</v>
      </c>
      <c r="C3954" s="3">
        <v>765</v>
      </c>
      <c r="D3954" s="3" t="s">
        <v>662</v>
      </c>
      <c r="E3954" s="3" t="str">
        <f>_xlfn.XLOOKUP(Tbl_BalanceHistory[[#This Row],[RespAgy]],Tbl_Agencies[Agy Code],Tbl_Agencies[Agy Sort])</f>
        <v>145000</v>
      </c>
      <c r="F3954" s="2" t="str">
        <f>Tbl_BalanceHistory[[#This Row],[RespAgy]]&amp;": "&amp;Tbl_BalanceHistory[[#This Row],[RespAgency]]</f>
        <v>765: Department of Social Services</v>
      </c>
      <c r="G3954" s="3">
        <v>765</v>
      </c>
      <c r="H3954" s="3" t="s">
        <v>662</v>
      </c>
      <c r="I3954" s="3" t="str">
        <f>_xlfn.XLOOKUP(Tbl_BalanceHistory[[#This Row],[AgyCode]],Tbl_Agencies[Agy Code],Tbl_Agencies[Agy Sort])</f>
        <v>145000</v>
      </c>
      <c r="J3954" s="2" t="str">
        <f>Tbl_BalanceHistory[[#This Row],[AgyCode]]&amp;": "&amp;Tbl_BalanceHistory[[#This Row],[Agency Name]]</f>
        <v>765: Department of Social Services</v>
      </c>
      <c r="K3954" s="1">
        <v>2021</v>
      </c>
      <c r="L3954" s="3">
        <v>460</v>
      </c>
      <c r="M3954" s="3" t="s">
        <v>668</v>
      </c>
      <c r="N3954" s="2" t="str">
        <f>Tbl_BalanceHistory[[#This Row],[ProgramCode]]&amp;": "&amp;Tbl_BalanceHistory[[#This Row],[Program Name]]</f>
        <v>460: Financial Assistance for Local Social Services Staff</v>
      </c>
      <c r="O3954" s="3" t="s">
        <v>886</v>
      </c>
      <c r="P3954" s="1" t="str">
        <f>IF(Tbl_BalanceHistory[[#This Row],[FundCode]]="0100","GF",IF(Tbl_BalanceHistory[[#This Row],[FundCode]]="01000","GF","Hi Ed / OCR"))</f>
        <v>GF</v>
      </c>
      <c r="Q3954" s="5">
        <v>131744226</v>
      </c>
      <c r="R3954" s="5">
        <v>131744225.33</v>
      </c>
      <c r="S3954" s="5">
        <v>0.67</v>
      </c>
      <c r="T3954" s="5">
        <v>0</v>
      </c>
      <c r="U3954" s="3"/>
      <c r="V3954" s="5">
        <v>0.67</v>
      </c>
      <c r="W3954" s="5">
        <v>0</v>
      </c>
      <c r="X3954" s="5"/>
      <c r="Y3954" s="5"/>
      <c r="Z3954" s="5">
        <f>Tbl_BalanceHistory[[#This Row],[Discretionary Recommended - Pre 2022]]+Tbl_BalanceHistory[[#This Row],[Discretionary Balance Recommended: Policy]]+Tbl_BalanceHistory[[#This Row],[Discretionary Balance Recommended: Commitments]]</f>
        <v>0</v>
      </c>
      <c r="AA3954" s="5">
        <f>Tbl_BalanceHistory[[#This Row],[Discretionary Balance]]-Tbl_BalanceHistory[[#This Row],[Discretionary Reappropriation]]</f>
        <v>0.67</v>
      </c>
      <c r="AB3954" s="2"/>
      <c r="AC3954" s="2"/>
      <c r="AD3954" s="2"/>
      <c r="AE3954" s="2"/>
    </row>
    <row r="3955" spans="1:31" ht="45" x14ac:dyDescent="0.25">
      <c r="A3955" s="2" t="s">
        <v>577</v>
      </c>
      <c r="B3955" s="3">
        <v>9</v>
      </c>
      <c r="C3955" s="3">
        <v>765</v>
      </c>
      <c r="D3955" s="3" t="s">
        <v>662</v>
      </c>
      <c r="E3955" s="3" t="str">
        <f>_xlfn.XLOOKUP(Tbl_BalanceHistory[[#This Row],[RespAgy]],Tbl_Agencies[Agy Code],Tbl_Agencies[Agy Sort])</f>
        <v>145000</v>
      </c>
      <c r="F3955" s="2" t="str">
        <f>Tbl_BalanceHistory[[#This Row],[RespAgy]]&amp;": "&amp;Tbl_BalanceHistory[[#This Row],[RespAgency]]</f>
        <v>765: Department of Social Services</v>
      </c>
      <c r="G3955" s="3">
        <v>765</v>
      </c>
      <c r="H3955" s="3" t="s">
        <v>662</v>
      </c>
      <c r="I3955" s="3" t="str">
        <f>_xlfn.XLOOKUP(Tbl_BalanceHistory[[#This Row],[AgyCode]],Tbl_Agencies[Agy Code],Tbl_Agencies[Agy Sort])</f>
        <v>145000</v>
      </c>
      <c r="J3955" s="2" t="str">
        <f>Tbl_BalanceHistory[[#This Row],[AgyCode]]&amp;": "&amp;Tbl_BalanceHistory[[#This Row],[Agency Name]]</f>
        <v>765: Department of Social Services</v>
      </c>
      <c r="K3955" s="1">
        <v>2022</v>
      </c>
      <c r="L3955" s="3">
        <v>460</v>
      </c>
      <c r="M3955" s="3" t="s">
        <v>668</v>
      </c>
      <c r="N3955" s="2" t="str">
        <f>Tbl_BalanceHistory[[#This Row],[ProgramCode]]&amp;": "&amp;Tbl_BalanceHistory[[#This Row],[Program Name]]</f>
        <v>460: Financial Assistance for Local Social Services Staff</v>
      </c>
      <c r="O3955" s="3" t="s">
        <v>886</v>
      </c>
      <c r="P3955" s="1" t="str">
        <f>IF(Tbl_BalanceHistory[[#This Row],[FundCode]]="0100","GF",IF(Tbl_BalanceHistory[[#This Row],[FundCode]]="01000","GF","Hi Ed / OCR"))</f>
        <v>GF</v>
      </c>
      <c r="Q3955" s="5">
        <v>147073685</v>
      </c>
      <c r="R3955" s="5">
        <v>147073645.68000001</v>
      </c>
      <c r="S3955" s="5">
        <v>39.32</v>
      </c>
      <c r="T3955" s="5">
        <v>0</v>
      </c>
      <c r="U3955" s="3"/>
      <c r="V3955" s="5">
        <v>39.32</v>
      </c>
      <c r="W3955" s="5"/>
      <c r="X3955" s="5">
        <v>0</v>
      </c>
      <c r="Y3955" s="5">
        <v>0</v>
      </c>
      <c r="Z3955" s="5">
        <f>Tbl_BalanceHistory[[#This Row],[Discretionary Recommended - Pre 2022]]+Tbl_BalanceHistory[[#This Row],[Discretionary Balance Recommended: Policy]]+Tbl_BalanceHistory[[#This Row],[Discretionary Balance Recommended: Commitments]]</f>
        <v>0</v>
      </c>
      <c r="AA3955" s="5">
        <f>Tbl_BalanceHistory[[#This Row],[Discretionary Balance]]-Tbl_BalanceHistory[[#This Row],[Discretionary Reappropriation]]</f>
        <v>39.32</v>
      </c>
      <c r="AB3955" s="2"/>
      <c r="AC3955" s="2"/>
      <c r="AD3955" s="2"/>
      <c r="AE3955" s="2"/>
    </row>
    <row r="3956" spans="1:31" ht="45" x14ac:dyDescent="0.25">
      <c r="A3956" s="2" t="s">
        <v>577</v>
      </c>
      <c r="B3956" s="3">
        <v>9</v>
      </c>
      <c r="C3956" s="3">
        <v>765</v>
      </c>
      <c r="D3956" s="3" t="s">
        <v>662</v>
      </c>
      <c r="E3956" s="3" t="str">
        <f>_xlfn.XLOOKUP(Tbl_BalanceHistory[[#This Row],[RespAgy]],Tbl_Agencies[Agy Code],Tbl_Agencies[Agy Sort])</f>
        <v>145000</v>
      </c>
      <c r="F3956" s="2" t="str">
        <f>Tbl_BalanceHistory[[#This Row],[RespAgy]]&amp;": "&amp;Tbl_BalanceHistory[[#This Row],[RespAgency]]</f>
        <v>765: Department of Social Services</v>
      </c>
      <c r="G3956" s="3">
        <v>765</v>
      </c>
      <c r="H3956" s="3" t="s">
        <v>662</v>
      </c>
      <c r="I3956" s="3" t="str">
        <f>_xlfn.XLOOKUP(Tbl_BalanceHistory[[#This Row],[AgyCode]],Tbl_Agencies[Agy Code],Tbl_Agencies[Agy Sort])</f>
        <v>145000</v>
      </c>
      <c r="J3956" s="2" t="str">
        <f>Tbl_BalanceHistory[[#This Row],[AgyCode]]&amp;": "&amp;Tbl_BalanceHistory[[#This Row],[Agency Name]]</f>
        <v>765: Department of Social Services</v>
      </c>
      <c r="K3956" s="1">
        <v>2023</v>
      </c>
      <c r="L3956" s="3">
        <v>460</v>
      </c>
      <c r="M3956" s="3" t="s">
        <v>668</v>
      </c>
      <c r="N3956" s="2" t="str">
        <f>Tbl_BalanceHistory[[#This Row],[ProgramCode]]&amp;": "&amp;Tbl_BalanceHistory[[#This Row],[Program Name]]</f>
        <v>460: Financial Assistance for Local Social Services Staff</v>
      </c>
      <c r="O3956" s="3" t="s">
        <v>886</v>
      </c>
      <c r="P3956" s="1" t="str">
        <f>IF(Tbl_BalanceHistory[[#This Row],[FundCode]]="0100","GF",IF(Tbl_BalanceHistory[[#This Row],[FundCode]]="01000","GF","Hi Ed / OCR"))</f>
        <v>GF</v>
      </c>
      <c r="Q3956" s="5">
        <v>154964143</v>
      </c>
      <c r="R3956" s="5">
        <v>154964143</v>
      </c>
      <c r="S3956" s="5">
        <v>0</v>
      </c>
      <c r="T3956" s="5">
        <v>0</v>
      </c>
      <c r="U3956" s="3"/>
      <c r="V3956" s="5">
        <v>0</v>
      </c>
      <c r="W3956" s="5">
        <v>0</v>
      </c>
      <c r="X3956" s="5">
        <v>0</v>
      </c>
      <c r="Y3956" s="5">
        <v>0</v>
      </c>
      <c r="Z3956" s="5">
        <v>0</v>
      </c>
      <c r="AA3956" s="5">
        <v>0</v>
      </c>
      <c r="AB3956" s="2"/>
      <c r="AC3956" s="2"/>
      <c r="AD3956" s="2"/>
      <c r="AE3956" s="2"/>
    </row>
    <row r="3957" spans="1:31" ht="75" x14ac:dyDescent="0.25">
      <c r="A3957" s="2" t="s">
        <v>577</v>
      </c>
      <c r="B3957" s="3">
        <v>9</v>
      </c>
      <c r="C3957" s="3">
        <v>765</v>
      </c>
      <c r="D3957" s="3" t="s">
        <v>662</v>
      </c>
      <c r="E3957" s="3" t="str">
        <f>_xlfn.XLOOKUP(Tbl_BalanceHistory[[#This Row],[RespAgy]],Tbl_Agencies[Agy Code],Tbl_Agencies[Agy Sort])</f>
        <v>145000</v>
      </c>
      <c r="F3957" s="2" t="str">
        <f>Tbl_BalanceHistory[[#This Row],[RespAgy]]&amp;": "&amp;Tbl_BalanceHistory[[#This Row],[RespAgency]]</f>
        <v>765: Department of Social Services</v>
      </c>
      <c r="G3957" s="3">
        <v>765</v>
      </c>
      <c r="H3957" s="3" t="s">
        <v>662</v>
      </c>
      <c r="I3957" s="3" t="str">
        <f>_xlfn.XLOOKUP(Tbl_BalanceHistory[[#This Row],[AgyCode]],Tbl_Agencies[Agy Code],Tbl_Agencies[Agy Sort])</f>
        <v>145000</v>
      </c>
      <c r="J3957" s="2" t="str">
        <f>Tbl_BalanceHistory[[#This Row],[AgyCode]]&amp;": "&amp;Tbl_BalanceHistory[[#This Row],[Agency Name]]</f>
        <v>765: Department of Social Services</v>
      </c>
      <c r="K3957" s="1">
        <v>2024</v>
      </c>
      <c r="L3957" s="3">
        <v>460</v>
      </c>
      <c r="M3957" s="3" t="s">
        <v>668</v>
      </c>
      <c r="N3957" s="2" t="str">
        <f>Tbl_BalanceHistory[[#This Row],[ProgramCode]]&amp;": "&amp;Tbl_BalanceHistory[[#This Row],[Program Name]]</f>
        <v>460: Financial Assistance for Local Social Services Staff</v>
      </c>
      <c r="O3957" s="3" t="s">
        <v>886</v>
      </c>
      <c r="P3957" s="1" t="str">
        <f>IF(Tbl_BalanceHistory[[#This Row],[FundCode]]="0100","GF",IF(Tbl_BalanceHistory[[#This Row],[FundCode]]="01000","GF","Hi Ed / OCR"))</f>
        <v>GF</v>
      </c>
      <c r="Q3957" s="5">
        <v>167370947</v>
      </c>
      <c r="R3957" s="5">
        <v>167264378</v>
      </c>
      <c r="S3957" s="5">
        <v>106569</v>
      </c>
      <c r="T3957" s="5">
        <v>0</v>
      </c>
      <c r="U3957" s="3"/>
      <c r="V3957" s="5">
        <v>106569</v>
      </c>
      <c r="W3957" s="5">
        <v>0</v>
      </c>
      <c r="X3957" s="5">
        <v>106569</v>
      </c>
      <c r="Y3957" s="5">
        <v>0</v>
      </c>
      <c r="Z3957" s="5">
        <v>106569</v>
      </c>
      <c r="AA3957" s="5">
        <v>0</v>
      </c>
      <c r="AB3957" s="2"/>
      <c r="AC3957" s="2" t="s">
        <v>2590</v>
      </c>
      <c r="AD3957" s="2"/>
      <c r="AE3957" s="2"/>
    </row>
    <row r="3958" spans="1:31" ht="45" x14ac:dyDescent="0.25">
      <c r="A3958" s="2" t="s">
        <v>2025</v>
      </c>
      <c r="B3958" s="3">
        <v>9</v>
      </c>
      <c r="C3958" s="3">
        <v>765</v>
      </c>
      <c r="D3958" s="3" t="s">
        <v>662</v>
      </c>
      <c r="E3958" s="3" t="str">
        <f>_xlfn.XLOOKUP(Tbl_BalanceHistory[[#This Row],[RespAgy]],Tbl_Agencies[Agy Code],Tbl_Agencies[Agy Sort])</f>
        <v>145000</v>
      </c>
      <c r="F3958" s="2" t="str">
        <f>Tbl_BalanceHistory[[#This Row],[RespAgy]]&amp;": "&amp;Tbl_BalanceHistory[[#This Row],[RespAgency]]</f>
        <v>765: Department of Social Services</v>
      </c>
      <c r="G3958" s="3">
        <v>765</v>
      </c>
      <c r="H3958" s="3" t="s">
        <v>662</v>
      </c>
      <c r="I3958" s="3" t="str">
        <f>_xlfn.XLOOKUP(Tbl_BalanceHistory[[#This Row],[AgyCode]],Tbl_Agencies[Agy Code],Tbl_Agencies[Agy Sort])</f>
        <v>145000</v>
      </c>
      <c r="J3958" s="2" t="str">
        <f>Tbl_BalanceHistory[[#This Row],[AgyCode]]&amp;": "&amp;Tbl_BalanceHistory[[#This Row],[Agency Name]]</f>
        <v>765: Department of Social Services</v>
      </c>
      <c r="K3958" s="1">
        <v>2014</v>
      </c>
      <c r="L3958" s="3">
        <v>463</v>
      </c>
      <c r="M3958" s="3" t="s">
        <v>670</v>
      </c>
      <c r="N3958" s="2" t="str">
        <f>Tbl_BalanceHistory[[#This Row],[ProgramCode]]&amp;": "&amp;Tbl_BalanceHistory[[#This Row],[Program Name]]</f>
        <v>463: Child Support Enforcement Services</v>
      </c>
      <c r="O3958" s="3" t="s">
        <v>1730</v>
      </c>
      <c r="P3958" s="1" t="str">
        <f>IF(Tbl_BalanceHistory[[#This Row],[FundCode]]="0100","GF",IF(Tbl_BalanceHistory[[#This Row],[FundCode]]="01000","GF","Hi Ed / OCR"))</f>
        <v>GF</v>
      </c>
      <c r="Q3958" s="5">
        <v>10196698</v>
      </c>
      <c r="R3958" s="5">
        <v>10196698</v>
      </c>
      <c r="S3958" s="5">
        <v>0</v>
      </c>
      <c r="T3958" s="5">
        <v>0</v>
      </c>
      <c r="U3958" s="3"/>
      <c r="V3958" s="5">
        <v>0</v>
      </c>
      <c r="W3958" s="5">
        <v>0</v>
      </c>
      <c r="X3958" s="5"/>
      <c r="Y3958" s="5"/>
      <c r="Z3958" s="5">
        <f>Tbl_BalanceHistory[[#This Row],[Discretionary Recommended - Pre 2022]]+Tbl_BalanceHistory[[#This Row],[Discretionary Balance Recommended: Policy]]+Tbl_BalanceHistory[[#This Row],[Discretionary Balance Recommended: Commitments]]</f>
        <v>0</v>
      </c>
      <c r="AA3958" s="5">
        <f>Tbl_BalanceHistory[[#This Row],[Discretionary Balance]]-Tbl_BalanceHistory[[#This Row],[Discretionary Reappropriation]]</f>
        <v>0</v>
      </c>
      <c r="AB3958" s="2"/>
      <c r="AC3958" s="2"/>
      <c r="AD3958" s="2"/>
      <c r="AE3958" s="2"/>
    </row>
    <row r="3959" spans="1:31" ht="45" x14ac:dyDescent="0.25">
      <c r="A3959" s="2" t="s">
        <v>2025</v>
      </c>
      <c r="B3959" s="3">
        <v>9</v>
      </c>
      <c r="C3959" s="3">
        <v>765</v>
      </c>
      <c r="D3959" s="3" t="s">
        <v>662</v>
      </c>
      <c r="E3959" s="3" t="str">
        <f>_xlfn.XLOOKUP(Tbl_BalanceHistory[[#This Row],[RespAgy]],Tbl_Agencies[Agy Code],Tbl_Agencies[Agy Sort])</f>
        <v>145000</v>
      </c>
      <c r="F3959" s="2" t="str">
        <f>Tbl_BalanceHistory[[#This Row],[RespAgy]]&amp;": "&amp;Tbl_BalanceHistory[[#This Row],[RespAgency]]</f>
        <v>765: Department of Social Services</v>
      </c>
      <c r="G3959" s="3">
        <v>765</v>
      </c>
      <c r="H3959" s="3" t="s">
        <v>662</v>
      </c>
      <c r="I3959" s="3" t="str">
        <f>_xlfn.XLOOKUP(Tbl_BalanceHistory[[#This Row],[AgyCode]],Tbl_Agencies[Agy Code],Tbl_Agencies[Agy Sort])</f>
        <v>145000</v>
      </c>
      <c r="J3959" s="2" t="str">
        <f>Tbl_BalanceHistory[[#This Row],[AgyCode]]&amp;": "&amp;Tbl_BalanceHistory[[#This Row],[Agency Name]]</f>
        <v>765: Department of Social Services</v>
      </c>
      <c r="K3959" s="1">
        <v>2015</v>
      </c>
      <c r="L3959" s="3">
        <v>463</v>
      </c>
      <c r="M3959" s="3" t="s">
        <v>670</v>
      </c>
      <c r="N3959" s="2" t="str">
        <f>Tbl_BalanceHistory[[#This Row],[ProgramCode]]&amp;": "&amp;Tbl_BalanceHistory[[#This Row],[Program Name]]</f>
        <v>463: Child Support Enforcement Services</v>
      </c>
      <c r="O3959" s="3" t="s">
        <v>1730</v>
      </c>
      <c r="P3959" s="1" t="str">
        <f>IF(Tbl_BalanceHistory[[#This Row],[FundCode]]="0100","GF",IF(Tbl_BalanceHistory[[#This Row],[FundCode]]="01000","GF","Hi Ed / OCR"))</f>
        <v>GF</v>
      </c>
      <c r="Q3959" s="5">
        <v>12709607</v>
      </c>
      <c r="R3959" s="5">
        <v>12709607</v>
      </c>
      <c r="S3959" s="5">
        <v>0</v>
      </c>
      <c r="T3959" s="5">
        <v>0</v>
      </c>
      <c r="U3959" s="3"/>
      <c r="V3959" s="5">
        <v>0</v>
      </c>
      <c r="W3959" s="5">
        <v>0</v>
      </c>
      <c r="X3959" s="5"/>
      <c r="Y3959" s="5"/>
      <c r="Z3959" s="5">
        <f>Tbl_BalanceHistory[[#This Row],[Discretionary Recommended - Pre 2022]]+Tbl_BalanceHistory[[#This Row],[Discretionary Balance Recommended: Policy]]+Tbl_BalanceHistory[[#This Row],[Discretionary Balance Recommended: Commitments]]</f>
        <v>0</v>
      </c>
      <c r="AA3959" s="5">
        <f>Tbl_BalanceHistory[[#This Row],[Discretionary Balance]]-Tbl_BalanceHistory[[#This Row],[Discretionary Reappropriation]]</f>
        <v>0</v>
      </c>
      <c r="AB3959" s="2"/>
      <c r="AC3959" s="2"/>
      <c r="AD3959" s="2"/>
      <c r="AE3959" s="2"/>
    </row>
    <row r="3960" spans="1:31" ht="45" x14ac:dyDescent="0.25">
      <c r="A3960" s="2" t="s">
        <v>2025</v>
      </c>
      <c r="B3960" s="3">
        <v>9</v>
      </c>
      <c r="C3960" s="3">
        <v>765</v>
      </c>
      <c r="D3960" s="3" t="s">
        <v>662</v>
      </c>
      <c r="E3960" s="3" t="str">
        <f>_xlfn.XLOOKUP(Tbl_BalanceHistory[[#This Row],[RespAgy]],Tbl_Agencies[Agy Code],Tbl_Agencies[Agy Sort])</f>
        <v>145000</v>
      </c>
      <c r="F3960" s="2" t="str">
        <f>Tbl_BalanceHistory[[#This Row],[RespAgy]]&amp;": "&amp;Tbl_BalanceHistory[[#This Row],[RespAgency]]</f>
        <v>765: Department of Social Services</v>
      </c>
      <c r="G3960" s="3">
        <v>765</v>
      </c>
      <c r="H3960" s="3" t="s">
        <v>662</v>
      </c>
      <c r="I3960" s="3" t="str">
        <f>_xlfn.XLOOKUP(Tbl_BalanceHistory[[#This Row],[AgyCode]],Tbl_Agencies[Agy Code],Tbl_Agencies[Agy Sort])</f>
        <v>145000</v>
      </c>
      <c r="J3960" s="2" t="str">
        <f>Tbl_BalanceHistory[[#This Row],[AgyCode]]&amp;": "&amp;Tbl_BalanceHistory[[#This Row],[Agency Name]]</f>
        <v>765: Department of Social Services</v>
      </c>
      <c r="K3960" s="1">
        <v>2016</v>
      </c>
      <c r="L3960" s="3">
        <v>463</v>
      </c>
      <c r="M3960" s="3" t="s">
        <v>670</v>
      </c>
      <c r="N3960" s="2" t="str">
        <f>Tbl_BalanceHistory[[#This Row],[ProgramCode]]&amp;": "&amp;Tbl_BalanceHistory[[#This Row],[Program Name]]</f>
        <v>463: Child Support Enforcement Services</v>
      </c>
      <c r="O3960" s="3" t="s">
        <v>1730</v>
      </c>
      <c r="P3960" s="1" t="str">
        <f>IF(Tbl_BalanceHistory[[#This Row],[FundCode]]="0100","GF",IF(Tbl_BalanceHistory[[#This Row],[FundCode]]="01000","GF","Hi Ed / OCR"))</f>
        <v>GF</v>
      </c>
      <c r="Q3960" s="5">
        <v>13079398</v>
      </c>
      <c r="R3960" s="5">
        <v>13079398</v>
      </c>
      <c r="S3960" s="5">
        <v>0</v>
      </c>
      <c r="T3960" s="5">
        <v>0</v>
      </c>
      <c r="U3960" s="3"/>
      <c r="V3960" s="5">
        <v>0</v>
      </c>
      <c r="W3960" s="5">
        <v>0</v>
      </c>
      <c r="X3960" s="5"/>
      <c r="Y3960" s="5"/>
      <c r="Z3960" s="5">
        <f>Tbl_BalanceHistory[[#This Row],[Discretionary Recommended - Pre 2022]]+Tbl_BalanceHistory[[#This Row],[Discretionary Balance Recommended: Policy]]+Tbl_BalanceHistory[[#This Row],[Discretionary Balance Recommended: Commitments]]</f>
        <v>0</v>
      </c>
      <c r="AA3960" s="5">
        <f>Tbl_BalanceHistory[[#This Row],[Discretionary Balance]]-Tbl_BalanceHistory[[#This Row],[Discretionary Reappropriation]]</f>
        <v>0</v>
      </c>
      <c r="AB3960" s="2"/>
      <c r="AC3960" s="2"/>
      <c r="AD3960" s="2"/>
      <c r="AE3960" s="2"/>
    </row>
    <row r="3961" spans="1:31" ht="45" x14ac:dyDescent="0.25">
      <c r="A3961" s="2" t="s">
        <v>2025</v>
      </c>
      <c r="B3961" s="3">
        <v>9</v>
      </c>
      <c r="C3961" s="3">
        <v>765</v>
      </c>
      <c r="D3961" s="3" t="s">
        <v>662</v>
      </c>
      <c r="E3961" s="3" t="str">
        <f>_xlfn.XLOOKUP(Tbl_BalanceHistory[[#This Row],[RespAgy]],Tbl_Agencies[Agy Code],Tbl_Agencies[Agy Sort])</f>
        <v>145000</v>
      </c>
      <c r="F3961" s="2" t="str">
        <f>Tbl_BalanceHistory[[#This Row],[RespAgy]]&amp;": "&amp;Tbl_BalanceHistory[[#This Row],[RespAgency]]</f>
        <v>765: Department of Social Services</v>
      </c>
      <c r="G3961" s="3">
        <v>765</v>
      </c>
      <c r="H3961" s="3" t="s">
        <v>662</v>
      </c>
      <c r="I3961" s="3" t="str">
        <f>_xlfn.XLOOKUP(Tbl_BalanceHistory[[#This Row],[AgyCode]],Tbl_Agencies[Agy Code],Tbl_Agencies[Agy Sort])</f>
        <v>145000</v>
      </c>
      <c r="J3961" s="2" t="str">
        <f>Tbl_BalanceHistory[[#This Row],[AgyCode]]&amp;": "&amp;Tbl_BalanceHistory[[#This Row],[Agency Name]]</f>
        <v>765: Department of Social Services</v>
      </c>
      <c r="K3961" s="1">
        <v>2017</v>
      </c>
      <c r="L3961" s="3">
        <v>463</v>
      </c>
      <c r="M3961" s="3" t="s">
        <v>670</v>
      </c>
      <c r="N3961" s="2" t="str">
        <f>Tbl_BalanceHistory[[#This Row],[ProgramCode]]&amp;": "&amp;Tbl_BalanceHistory[[#This Row],[Program Name]]</f>
        <v>463: Child Support Enforcement Services</v>
      </c>
      <c r="O3961" s="3" t="s">
        <v>886</v>
      </c>
      <c r="P3961" s="1" t="str">
        <f>IF(Tbl_BalanceHistory[[#This Row],[FundCode]]="0100","GF",IF(Tbl_BalanceHistory[[#This Row],[FundCode]]="01000","GF","Hi Ed / OCR"))</f>
        <v>GF</v>
      </c>
      <c r="Q3961" s="5">
        <v>13554486</v>
      </c>
      <c r="R3961" s="5">
        <v>13554486</v>
      </c>
      <c r="S3961" s="5">
        <v>0</v>
      </c>
      <c r="T3961" s="5">
        <v>0</v>
      </c>
      <c r="U3961" s="3"/>
      <c r="V3961" s="5">
        <v>0</v>
      </c>
      <c r="W3961" s="5">
        <v>0</v>
      </c>
      <c r="X3961" s="5"/>
      <c r="Y3961" s="5"/>
      <c r="Z3961" s="5">
        <f>Tbl_BalanceHistory[[#This Row],[Discretionary Recommended - Pre 2022]]+Tbl_BalanceHistory[[#This Row],[Discretionary Balance Recommended: Policy]]+Tbl_BalanceHistory[[#This Row],[Discretionary Balance Recommended: Commitments]]</f>
        <v>0</v>
      </c>
      <c r="AA3961" s="5">
        <f>Tbl_BalanceHistory[[#This Row],[Discretionary Balance]]-Tbl_BalanceHistory[[#This Row],[Discretionary Reappropriation]]</f>
        <v>0</v>
      </c>
      <c r="AB3961" s="2"/>
      <c r="AC3961" s="2"/>
      <c r="AD3961" s="2"/>
      <c r="AE3961" s="2"/>
    </row>
    <row r="3962" spans="1:31" ht="45" x14ac:dyDescent="0.25">
      <c r="A3962" s="2" t="s">
        <v>2025</v>
      </c>
      <c r="B3962" s="3">
        <v>9</v>
      </c>
      <c r="C3962" s="3">
        <v>765</v>
      </c>
      <c r="D3962" s="3" t="s">
        <v>662</v>
      </c>
      <c r="E3962" s="3" t="str">
        <f>_xlfn.XLOOKUP(Tbl_BalanceHistory[[#This Row],[RespAgy]],Tbl_Agencies[Agy Code],Tbl_Agencies[Agy Sort])</f>
        <v>145000</v>
      </c>
      <c r="F3962" s="2" t="str">
        <f>Tbl_BalanceHistory[[#This Row],[RespAgy]]&amp;": "&amp;Tbl_BalanceHistory[[#This Row],[RespAgency]]</f>
        <v>765: Department of Social Services</v>
      </c>
      <c r="G3962" s="3">
        <v>765</v>
      </c>
      <c r="H3962" s="3" t="s">
        <v>662</v>
      </c>
      <c r="I3962" s="3" t="str">
        <f>_xlfn.XLOOKUP(Tbl_BalanceHistory[[#This Row],[AgyCode]],Tbl_Agencies[Agy Code],Tbl_Agencies[Agy Sort])</f>
        <v>145000</v>
      </c>
      <c r="J3962" s="2" t="str">
        <f>Tbl_BalanceHistory[[#This Row],[AgyCode]]&amp;": "&amp;Tbl_BalanceHistory[[#This Row],[Agency Name]]</f>
        <v>765: Department of Social Services</v>
      </c>
      <c r="K3962" s="1">
        <v>2018</v>
      </c>
      <c r="L3962" s="3">
        <v>463</v>
      </c>
      <c r="M3962" s="3" t="s">
        <v>670</v>
      </c>
      <c r="N3962" s="2" t="str">
        <f>Tbl_BalanceHistory[[#This Row],[ProgramCode]]&amp;": "&amp;Tbl_BalanceHistory[[#This Row],[Program Name]]</f>
        <v>463: Child Support Enforcement Services</v>
      </c>
      <c r="O3962" s="3" t="s">
        <v>886</v>
      </c>
      <c r="P3962" s="1" t="str">
        <f>IF(Tbl_BalanceHistory[[#This Row],[FundCode]]="0100","GF",IF(Tbl_BalanceHistory[[#This Row],[FundCode]]="01000","GF","Hi Ed / OCR"))</f>
        <v>GF</v>
      </c>
      <c r="Q3962" s="5">
        <v>16578775</v>
      </c>
      <c r="R3962" s="5">
        <v>16578774.74</v>
      </c>
      <c r="S3962" s="5">
        <v>0</v>
      </c>
      <c r="T3962" s="5">
        <v>0</v>
      </c>
      <c r="U3962" s="3"/>
      <c r="V3962" s="5">
        <v>0</v>
      </c>
      <c r="W3962" s="5">
        <v>0</v>
      </c>
      <c r="X3962" s="5"/>
      <c r="Y3962" s="5"/>
      <c r="Z3962" s="5">
        <f>Tbl_BalanceHistory[[#This Row],[Discretionary Recommended - Pre 2022]]+Tbl_BalanceHistory[[#This Row],[Discretionary Balance Recommended: Policy]]+Tbl_BalanceHistory[[#This Row],[Discretionary Balance Recommended: Commitments]]</f>
        <v>0</v>
      </c>
      <c r="AA3962" s="5">
        <f>Tbl_BalanceHistory[[#This Row],[Discretionary Balance]]-Tbl_BalanceHistory[[#This Row],[Discretionary Reappropriation]]</f>
        <v>0</v>
      </c>
      <c r="AB3962" s="2"/>
      <c r="AC3962" s="2"/>
      <c r="AD3962" s="2"/>
      <c r="AE3962" s="2"/>
    </row>
    <row r="3963" spans="1:31" ht="45" x14ac:dyDescent="0.25">
      <c r="A3963" s="2" t="s">
        <v>2025</v>
      </c>
      <c r="B3963" s="3">
        <v>9</v>
      </c>
      <c r="C3963" s="3">
        <v>765</v>
      </c>
      <c r="D3963" s="3" t="s">
        <v>662</v>
      </c>
      <c r="E3963" s="3" t="str">
        <f>_xlfn.XLOOKUP(Tbl_BalanceHistory[[#This Row],[RespAgy]],Tbl_Agencies[Agy Code],Tbl_Agencies[Agy Sort])</f>
        <v>145000</v>
      </c>
      <c r="F3963" s="2" t="str">
        <f>Tbl_BalanceHistory[[#This Row],[RespAgy]]&amp;": "&amp;Tbl_BalanceHistory[[#This Row],[RespAgency]]</f>
        <v>765: Department of Social Services</v>
      </c>
      <c r="G3963" s="3">
        <v>765</v>
      </c>
      <c r="H3963" s="3" t="s">
        <v>662</v>
      </c>
      <c r="I3963" s="3" t="str">
        <f>_xlfn.XLOOKUP(Tbl_BalanceHistory[[#This Row],[AgyCode]],Tbl_Agencies[Agy Code],Tbl_Agencies[Agy Sort])</f>
        <v>145000</v>
      </c>
      <c r="J3963" s="2" t="str">
        <f>Tbl_BalanceHistory[[#This Row],[AgyCode]]&amp;": "&amp;Tbl_BalanceHistory[[#This Row],[Agency Name]]</f>
        <v>765: Department of Social Services</v>
      </c>
      <c r="K3963" s="1">
        <v>2019</v>
      </c>
      <c r="L3963" s="3">
        <v>463</v>
      </c>
      <c r="M3963" s="3" t="s">
        <v>670</v>
      </c>
      <c r="N3963" s="2" t="str">
        <f>Tbl_BalanceHistory[[#This Row],[ProgramCode]]&amp;": "&amp;Tbl_BalanceHistory[[#This Row],[Program Name]]</f>
        <v>463: Child Support Enforcement Services</v>
      </c>
      <c r="O3963" s="3" t="s">
        <v>886</v>
      </c>
      <c r="P3963" s="1" t="str">
        <f>IF(Tbl_BalanceHistory[[#This Row],[FundCode]]="0100","GF",IF(Tbl_BalanceHistory[[#This Row],[FundCode]]="01000","GF","Hi Ed / OCR"))</f>
        <v>GF</v>
      </c>
      <c r="Q3963" s="5">
        <v>17157242</v>
      </c>
      <c r="R3963" s="5">
        <v>17157242</v>
      </c>
      <c r="S3963" s="5">
        <v>0</v>
      </c>
      <c r="T3963" s="5">
        <v>0</v>
      </c>
      <c r="U3963" s="3"/>
      <c r="V3963" s="5">
        <v>0</v>
      </c>
      <c r="W3963" s="5">
        <v>0</v>
      </c>
      <c r="X3963" s="5"/>
      <c r="Y3963" s="5"/>
      <c r="Z3963" s="5">
        <f>Tbl_BalanceHistory[[#This Row],[Discretionary Recommended - Pre 2022]]+Tbl_BalanceHistory[[#This Row],[Discretionary Balance Recommended: Policy]]+Tbl_BalanceHistory[[#This Row],[Discretionary Balance Recommended: Commitments]]</f>
        <v>0</v>
      </c>
      <c r="AA3963" s="5">
        <f>Tbl_BalanceHistory[[#This Row],[Discretionary Balance]]-Tbl_BalanceHistory[[#This Row],[Discretionary Reappropriation]]</f>
        <v>0</v>
      </c>
      <c r="AB3963" s="2"/>
      <c r="AC3963" s="2"/>
      <c r="AD3963" s="2"/>
      <c r="AE3963" s="2"/>
    </row>
    <row r="3964" spans="1:31" ht="45" x14ac:dyDescent="0.25">
      <c r="A3964" s="2" t="s">
        <v>577</v>
      </c>
      <c r="B3964" s="3">
        <v>9</v>
      </c>
      <c r="C3964" s="3">
        <v>765</v>
      </c>
      <c r="D3964" s="3" t="s">
        <v>662</v>
      </c>
      <c r="E3964" s="3" t="str">
        <f>_xlfn.XLOOKUP(Tbl_BalanceHistory[[#This Row],[RespAgy]],Tbl_Agencies[Agy Code],Tbl_Agencies[Agy Sort])</f>
        <v>145000</v>
      </c>
      <c r="F3964" s="2" t="str">
        <f>Tbl_BalanceHistory[[#This Row],[RespAgy]]&amp;": "&amp;Tbl_BalanceHistory[[#This Row],[RespAgency]]</f>
        <v>765: Department of Social Services</v>
      </c>
      <c r="G3964" s="3">
        <v>765</v>
      </c>
      <c r="H3964" s="3" t="s">
        <v>662</v>
      </c>
      <c r="I3964" s="3" t="str">
        <f>_xlfn.XLOOKUP(Tbl_BalanceHistory[[#This Row],[AgyCode]],Tbl_Agencies[Agy Code],Tbl_Agencies[Agy Sort])</f>
        <v>145000</v>
      </c>
      <c r="J3964" s="2" t="str">
        <f>Tbl_BalanceHistory[[#This Row],[AgyCode]]&amp;": "&amp;Tbl_BalanceHistory[[#This Row],[Agency Name]]</f>
        <v>765: Department of Social Services</v>
      </c>
      <c r="K3964" s="1">
        <v>2020</v>
      </c>
      <c r="L3964" s="3">
        <v>463</v>
      </c>
      <c r="M3964" s="3" t="s">
        <v>670</v>
      </c>
      <c r="N3964" s="2" t="str">
        <f>Tbl_BalanceHistory[[#This Row],[ProgramCode]]&amp;": "&amp;Tbl_BalanceHistory[[#This Row],[Program Name]]</f>
        <v>463: Child Support Enforcement Services</v>
      </c>
      <c r="O3964" s="3" t="s">
        <v>886</v>
      </c>
      <c r="P3964" s="1" t="str">
        <f>IF(Tbl_BalanceHistory[[#This Row],[FundCode]]="0100","GF",IF(Tbl_BalanceHistory[[#This Row],[FundCode]]="01000","GF","Hi Ed / OCR"))</f>
        <v>GF</v>
      </c>
      <c r="Q3964" s="5">
        <v>15444157</v>
      </c>
      <c r="R3964" s="5">
        <v>15318668.74</v>
      </c>
      <c r="S3964" s="5">
        <v>125488.26</v>
      </c>
      <c r="T3964" s="5">
        <v>0</v>
      </c>
      <c r="U3964" s="3"/>
      <c r="V3964" s="5">
        <v>125488.26</v>
      </c>
      <c r="W3964" s="5">
        <v>0</v>
      </c>
      <c r="X3964" s="5"/>
      <c r="Y3964" s="5"/>
      <c r="Z3964" s="5">
        <f>Tbl_BalanceHistory[[#This Row],[Discretionary Recommended - Pre 2022]]+Tbl_BalanceHistory[[#This Row],[Discretionary Balance Recommended: Policy]]+Tbl_BalanceHistory[[#This Row],[Discretionary Balance Recommended: Commitments]]</f>
        <v>0</v>
      </c>
      <c r="AA3964" s="5">
        <f>Tbl_BalanceHistory[[#This Row],[Discretionary Balance]]-Tbl_BalanceHistory[[#This Row],[Discretionary Reappropriation]]</f>
        <v>125488.26</v>
      </c>
      <c r="AB3964" s="2"/>
      <c r="AC3964" s="2"/>
      <c r="AD3964" s="2"/>
      <c r="AE3964" s="2"/>
    </row>
    <row r="3965" spans="1:31" ht="45" x14ac:dyDescent="0.25">
      <c r="A3965" s="2" t="s">
        <v>577</v>
      </c>
      <c r="B3965" s="3">
        <v>9</v>
      </c>
      <c r="C3965" s="3">
        <v>765</v>
      </c>
      <c r="D3965" s="3" t="s">
        <v>662</v>
      </c>
      <c r="E3965" s="3" t="str">
        <f>_xlfn.XLOOKUP(Tbl_BalanceHistory[[#This Row],[RespAgy]],Tbl_Agencies[Agy Code],Tbl_Agencies[Agy Sort])</f>
        <v>145000</v>
      </c>
      <c r="F3965" s="2" t="str">
        <f>Tbl_BalanceHistory[[#This Row],[RespAgy]]&amp;": "&amp;Tbl_BalanceHistory[[#This Row],[RespAgency]]</f>
        <v>765: Department of Social Services</v>
      </c>
      <c r="G3965" s="3">
        <v>765</v>
      </c>
      <c r="H3965" s="3" t="s">
        <v>662</v>
      </c>
      <c r="I3965" s="3" t="str">
        <f>_xlfn.XLOOKUP(Tbl_BalanceHistory[[#This Row],[AgyCode]],Tbl_Agencies[Agy Code],Tbl_Agencies[Agy Sort])</f>
        <v>145000</v>
      </c>
      <c r="J3965" s="2" t="str">
        <f>Tbl_BalanceHistory[[#This Row],[AgyCode]]&amp;": "&amp;Tbl_BalanceHistory[[#This Row],[Agency Name]]</f>
        <v>765: Department of Social Services</v>
      </c>
      <c r="K3965" s="1">
        <v>2021</v>
      </c>
      <c r="L3965" s="3">
        <v>463</v>
      </c>
      <c r="M3965" s="3" t="s">
        <v>670</v>
      </c>
      <c r="N3965" s="2" t="str">
        <f>Tbl_BalanceHistory[[#This Row],[ProgramCode]]&amp;": "&amp;Tbl_BalanceHistory[[#This Row],[Program Name]]</f>
        <v>463: Child Support Enforcement Services</v>
      </c>
      <c r="O3965" s="3" t="s">
        <v>886</v>
      </c>
      <c r="P3965" s="1" t="str">
        <f>IF(Tbl_BalanceHistory[[#This Row],[FundCode]]="0100","GF",IF(Tbl_BalanceHistory[[#This Row],[FundCode]]="01000","GF","Hi Ed / OCR"))</f>
        <v>GF</v>
      </c>
      <c r="Q3965" s="5">
        <v>13603288</v>
      </c>
      <c r="R3965" s="5">
        <v>13603288</v>
      </c>
      <c r="S3965" s="5">
        <v>0</v>
      </c>
      <c r="T3965" s="5">
        <v>0</v>
      </c>
      <c r="U3965" s="3"/>
      <c r="V3965" s="5">
        <v>0</v>
      </c>
      <c r="W3965" s="5">
        <v>0</v>
      </c>
      <c r="X3965" s="5"/>
      <c r="Y3965" s="5"/>
      <c r="Z3965" s="5">
        <f>Tbl_BalanceHistory[[#This Row],[Discretionary Recommended - Pre 2022]]+Tbl_BalanceHistory[[#This Row],[Discretionary Balance Recommended: Policy]]+Tbl_BalanceHistory[[#This Row],[Discretionary Balance Recommended: Commitments]]</f>
        <v>0</v>
      </c>
      <c r="AA3965" s="5">
        <f>Tbl_BalanceHistory[[#This Row],[Discretionary Balance]]-Tbl_BalanceHistory[[#This Row],[Discretionary Reappropriation]]</f>
        <v>0</v>
      </c>
      <c r="AB3965" s="2"/>
      <c r="AC3965" s="2"/>
      <c r="AD3965" s="2"/>
      <c r="AE3965" s="2"/>
    </row>
    <row r="3966" spans="1:31" ht="45" x14ac:dyDescent="0.25">
      <c r="A3966" s="2" t="s">
        <v>577</v>
      </c>
      <c r="B3966" s="3">
        <v>9</v>
      </c>
      <c r="C3966" s="3">
        <v>765</v>
      </c>
      <c r="D3966" s="3" t="s">
        <v>662</v>
      </c>
      <c r="E3966" s="3" t="str">
        <f>_xlfn.XLOOKUP(Tbl_BalanceHistory[[#This Row],[RespAgy]],Tbl_Agencies[Agy Code],Tbl_Agencies[Agy Sort])</f>
        <v>145000</v>
      </c>
      <c r="F3966" s="2" t="str">
        <f>Tbl_BalanceHistory[[#This Row],[RespAgy]]&amp;": "&amp;Tbl_BalanceHistory[[#This Row],[RespAgency]]</f>
        <v>765: Department of Social Services</v>
      </c>
      <c r="G3966" s="3">
        <v>765</v>
      </c>
      <c r="H3966" s="3" t="s">
        <v>662</v>
      </c>
      <c r="I3966" s="3" t="str">
        <f>_xlfn.XLOOKUP(Tbl_BalanceHistory[[#This Row],[AgyCode]],Tbl_Agencies[Agy Code],Tbl_Agencies[Agy Sort])</f>
        <v>145000</v>
      </c>
      <c r="J3966" s="2" t="str">
        <f>Tbl_BalanceHistory[[#This Row],[AgyCode]]&amp;": "&amp;Tbl_BalanceHistory[[#This Row],[Agency Name]]</f>
        <v>765: Department of Social Services</v>
      </c>
      <c r="K3966" s="1">
        <v>2022</v>
      </c>
      <c r="L3966" s="3">
        <v>463</v>
      </c>
      <c r="M3966" s="3" t="s">
        <v>670</v>
      </c>
      <c r="N3966" s="2" t="str">
        <f>Tbl_BalanceHistory[[#This Row],[ProgramCode]]&amp;": "&amp;Tbl_BalanceHistory[[#This Row],[Program Name]]</f>
        <v>463: Child Support Enforcement Services</v>
      </c>
      <c r="O3966" s="3" t="s">
        <v>886</v>
      </c>
      <c r="P3966" s="1" t="str">
        <f>IF(Tbl_BalanceHistory[[#This Row],[FundCode]]="0100","GF",IF(Tbl_BalanceHistory[[#This Row],[FundCode]]="01000","GF","Hi Ed / OCR"))</f>
        <v>GF</v>
      </c>
      <c r="Q3966" s="5">
        <v>12814383</v>
      </c>
      <c r="R3966" s="5">
        <v>12814336.49</v>
      </c>
      <c r="S3966" s="5">
        <v>46.51</v>
      </c>
      <c r="T3966" s="5">
        <v>0</v>
      </c>
      <c r="U3966" s="3"/>
      <c r="V3966" s="5">
        <v>46.51</v>
      </c>
      <c r="W3966" s="5"/>
      <c r="X3966" s="5">
        <v>0</v>
      </c>
      <c r="Y3966" s="5">
        <v>0</v>
      </c>
      <c r="Z3966" s="5">
        <f>Tbl_BalanceHistory[[#This Row],[Discretionary Recommended - Pre 2022]]+Tbl_BalanceHistory[[#This Row],[Discretionary Balance Recommended: Policy]]+Tbl_BalanceHistory[[#This Row],[Discretionary Balance Recommended: Commitments]]</f>
        <v>0</v>
      </c>
      <c r="AA3966" s="5">
        <f>Tbl_BalanceHistory[[#This Row],[Discretionary Balance]]-Tbl_BalanceHistory[[#This Row],[Discretionary Reappropriation]]</f>
        <v>46.51</v>
      </c>
      <c r="AB3966" s="2"/>
      <c r="AC3966" s="2"/>
      <c r="AD3966" s="2"/>
      <c r="AE3966" s="2"/>
    </row>
    <row r="3967" spans="1:31" ht="45" x14ac:dyDescent="0.25">
      <c r="A3967" s="2" t="s">
        <v>577</v>
      </c>
      <c r="B3967" s="3">
        <v>9</v>
      </c>
      <c r="C3967" s="3">
        <v>765</v>
      </c>
      <c r="D3967" s="3" t="s">
        <v>662</v>
      </c>
      <c r="E3967" s="3" t="str">
        <f>_xlfn.XLOOKUP(Tbl_BalanceHistory[[#This Row],[RespAgy]],Tbl_Agencies[Agy Code],Tbl_Agencies[Agy Sort])</f>
        <v>145000</v>
      </c>
      <c r="F3967" s="2" t="str">
        <f>Tbl_BalanceHistory[[#This Row],[RespAgy]]&amp;": "&amp;Tbl_BalanceHistory[[#This Row],[RespAgency]]</f>
        <v>765: Department of Social Services</v>
      </c>
      <c r="G3967" s="3">
        <v>765</v>
      </c>
      <c r="H3967" s="3" t="s">
        <v>662</v>
      </c>
      <c r="I3967" s="3" t="str">
        <f>_xlfn.XLOOKUP(Tbl_BalanceHistory[[#This Row],[AgyCode]],Tbl_Agencies[Agy Code],Tbl_Agencies[Agy Sort])</f>
        <v>145000</v>
      </c>
      <c r="J3967" s="2" t="str">
        <f>Tbl_BalanceHistory[[#This Row],[AgyCode]]&amp;": "&amp;Tbl_BalanceHistory[[#This Row],[Agency Name]]</f>
        <v>765: Department of Social Services</v>
      </c>
      <c r="K3967" s="1">
        <v>2023</v>
      </c>
      <c r="L3967" s="3">
        <v>463</v>
      </c>
      <c r="M3967" s="3" t="s">
        <v>670</v>
      </c>
      <c r="N3967" s="2" t="str">
        <f>Tbl_BalanceHistory[[#This Row],[ProgramCode]]&amp;": "&amp;Tbl_BalanceHistory[[#This Row],[Program Name]]</f>
        <v>463: Child Support Enforcement Services</v>
      </c>
      <c r="O3967" s="3" t="s">
        <v>886</v>
      </c>
      <c r="P3967" s="1" t="str">
        <f>IF(Tbl_BalanceHistory[[#This Row],[FundCode]]="0100","GF",IF(Tbl_BalanceHistory[[#This Row],[FundCode]]="01000","GF","Hi Ed / OCR"))</f>
        <v>GF</v>
      </c>
      <c r="Q3967" s="5">
        <v>13478085</v>
      </c>
      <c r="R3967" s="5">
        <v>13478085</v>
      </c>
      <c r="S3967" s="5">
        <v>0</v>
      </c>
      <c r="T3967" s="5">
        <v>0</v>
      </c>
      <c r="U3967" s="3"/>
      <c r="V3967" s="5">
        <v>0</v>
      </c>
      <c r="W3967" s="5">
        <v>0</v>
      </c>
      <c r="X3967" s="5">
        <v>0</v>
      </c>
      <c r="Y3967" s="5">
        <v>0</v>
      </c>
      <c r="Z3967" s="5">
        <v>0</v>
      </c>
      <c r="AA3967" s="5">
        <v>0</v>
      </c>
      <c r="AB3967" s="2"/>
      <c r="AC3967" s="2"/>
      <c r="AD3967" s="2"/>
      <c r="AE3967" s="2"/>
    </row>
    <row r="3968" spans="1:31" ht="45" x14ac:dyDescent="0.25">
      <c r="A3968" s="2" t="s">
        <v>577</v>
      </c>
      <c r="B3968" s="3">
        <v>9</v>
      </c>
      <c r="C3968" s="3">
        <v>765</v>
      </c>
      <c r="D3968" s="3" t="s">
        <v>662</v>
      </c>
      <c r="E3968" s="3" t="str">
        <f>_xlfn.XLOOKUP(Tbl_BalanceHistory[[#This Row],[RespAgy]],Tbl_Agencies[Agy Code],Tbl_Agencies[Agy Sort])</f>
        <v>145000</v>
      </c>
      <c r="F3968" s="2" t="str">
        <f>Tbl_BalanceHistory[[#This Row],[RespAgy]]&amp;": "&amp;Tbl_BalanceHistory[[#This Row],[RespAgency]]</f>
        <v>765: Department of Social Services</v>
      </c>
      <c r="G3968" s="3">
        <v>765</v>
      </c>
      <c r="H3968" s="3" t="s">
        <v>662</v>
      </c>
      <c r="I3968" s="3" t="str">
        <f>_xlfn.XLOOKUP(Tbl_BalanceHistory[[#This Row],[AgyCode]],Tbl_Agencies[Agy Code],Tbl_Agencies[Agy Sort])</f>
        <v>145000</v>
      </c>
      <c r="J3968" s="2" t="str">
        <f>Tbl_BalanceHistory[[#This Row],[AgyCode]]&amp;": "&amp;Tbl_BalanceHistory[[#This Row],[Agency Name]]</f>
        <v>765: Department of Social Services</v>
      </c>
      <c r="K3968" s="1">
        <v>2024</v>
      </c>
      <c r="L3968" s="3">
        <v>463</v>
      </c>
      <c r="M3968" s="3" t="s">
        <v>670</v>
      </c>
      <c r="N3968" s="2" t="str">
        <f>Tbl_BalanceHistory[[#This Row],[ProgramCode]]&amp;": "&amp;Tbl_BalanceHistory[[#This Row],[Program Name]]</f>
        <v>463: Child Support Enforcement Services</v>
      </c>
      <c r="O3968" s="3" t="s">
        <v>886</v>
      </c>
      <c r="P3968" s="1" t="str">
        <f>IF(Tbl_BalanceHistory[[#This Row],[FundCode]]="0100","GF",IF(Tbl_BalanceHistory[[#This Row],[FundCode]]="01000","GF","Hi Ed / OCR"))</f>
        <v>GF</v>
      </c>
      <c r="Q3968" s="5">
        <v>13699520</v>
      </c>
      <c r="R3968" s="5">
        <v>13699520</v>
      </c>
      <c r="S3968" s="5">
        <v>0</v>
      </c>
      <c r="T3968" s="5">
        <v>0</v>
      </c>
      <c r="U3968" s="3"/>
      <c r="V3968" s="5">
        <v>0</v>
      </c>
      <c r="W3968" s="5">
        <v>0</v>
      </c>
      <c r="X3968" s="5">
        <v>0</v>
      </c>
      <c r="Y3968" s="5">
        <v>0</v>
      </c>
      <c r="Z3968" s="5">
        <v>0</v>
      </c>
      <c r="AA3968" s="5">
        <v>0</v>
      </c>
      <c r="AB3968" s="2"/>
      <c r="AC3968" s="2"/>
      <c r="AD3968" s="2"/>
      <c r="AE3968" s="2"/>
    </row>
    <row r="3969" spans="1:31" ht="45" x14ac:dyDescent="0.25">
      <c r="A3969" s="2" t="s">
        <v>2025</v>
      </c>
      <c r="B3969" s="3">
        <v>9</v>
      </c>
      <c r="C3969" s="3">
        <v>765</v>
      </c>
      <c r="D3969" s="3" t="s">
        <v>662</v>
      </c>
      <c r="E3969" s="3" t="str">
        <f>_xlfn.XLOOKUP(Tbl_BalanceHistory[[#This Row],[RespAgy]],Tbl_Agencies[Agy Code],Tbl_Agencies[Agy Sort])</f>
        <v>145000</v>
      </c>
      <c r="F3969" s="2" t="str">
        <f>Tbl_BalanceHistory[[#This Row],[RespAgy]]&amp;": "&amp;Tbl_BalanceHistory[[#This Row],[RespAgency]]</f>
        <v>765: Department of Social Services</v>
      </c>
      <c r="G3969" s="3">
        <v>765</v>
      </c>
      <c r="H3969" s="3" t="s">
        <v>662</v>
      </c>
      <c r="I3969" s="3" t="str">
        <f>_xlfn.XLOOKUP(Tbl_BalanceHistory[[#This Row],[AgyCode]],Tbl_Agencies[Agy Code],Tbl_Agencies[Agy Sort])</f>
        <v>145000</v>
      </c>
      <c r="J3969" s="2" t="str">
        <f>Tbl_BalanceHistory[[#This Row],[AgyCode]]&amp;": "&amp;Tbl_BalanceHistory[[#This Row],[Agency Name]]</f>
        <v>765: Department of Social Services</v>
      </c>
      <c r="K3969" s="1">
        <v>2014</v>
      </c>
      <c r="L3969" s="3">
        <v>468</v>
      </c>
      <c r="M3969" s="3" t="s">
        <v>656</v>
      </c>
      <c r="N3969" s="2" t="str">
        <f>Tbl_BalanceHistory[[#This Row],[ProgramCode]]&amp;": "&amp;Tbl_BalanceHistory[[#This Row],[Program Name]]</f>
        <v>468: Adult Programs and Services</v>
      </c>
      <c r="O3969" s="3" t="s">
        <v>1730</v>
      </c>
      <c r="P3969" s="1" t="str">
        <f>IF(Tbl_BalanceHistory[[#This Row],[FundCode]]="0100","GF",IF(Tbl_BalanceHistory[[#This Row],[FundCode]]="01000","GF","Hi Ed / OCR"))</f>
        <v>GF</v>
      </c>
      <c r="Q3969" s="5">
        <v>23256141</v>
      </c>
      <c r="R3969" s="5">
        <v>22755593.390000001</v>
      </c>
      <c r="S3969" s="5">
        <v>500547</v>
      </c>
      <c r="T3969" s="5">
        <v>0</v>
      </c>
      <c r="U3969" s="3"/>
      <c r="V3969" s="5">
        <v>500547</v>
      </c>
      <c r="W3969" s="5">
        <v>500000</v>
      </c>
      <c r="X3969" s="5"/>
      <c r="Y3969" s="5"/>
      <c r="Z3969" s="5">
        <f>Tbl_BalanceHistory[[#This Row],[Discretionary Recommended - Pre 2022]]+Tbl_BalanceHistory[[#This Row],[Discretionary Balance Recommended: Policy]]+Tbl_BalanceHistory[[#This Row],[Discretionary Balance Recommended: Commitments]]</f>
        <v>500000</v>
      </c>
      <c r="AA3969" s="5">
        <f>Tbl_BalanceHistory[[#This Row],[Discretionary Balance]]-Tbl_BalanceHistory[[#This Row],[Discretionary Reappropriation]]</f>
        <v>547</v>
      </c>
      <c r="AB3969" s="2" t="s">
        <v>1791</v>
      </c>
      <c r="AC3969" s="2"/>
      <c r="AD3969" s="2"/>
      <c r="AE3969" s="2"/>
    </row>
    <row r="3970" spans="1:31" ht="45" x14ac:dyDescent="0.25">
      <c r="A3970" s="2" t="s">
        <v>2025</v>
      </c>
      <c r="B3970" s="3">
        <v>9</v>
      </c>
      <c r="C3970" s="3">
        <v>765</v>
      </c>
      <c r="D3970" s="3" t="s">
        <v>662</v>
      </c>
      <c r="E3970" s="3" t="str">
        <f>_xlfn.XLOOKUP(Tbl_BalanceHistory[[#This Row],[RespAgy]],Tbl_Agencies[Agy Code],Tbl_Agencies[Agy Sort])</f>
        <v>145000</v>
      </c>
      <c r="F3970" s="2" t="str">
        <f>Tbl_BalanceHistory[[#This Row],[RespAgy]]&amp;": "&amp;Tbl_BalanceHistory[[#This Row],[RespAgency]]</f>
        <v>765: Department of Social Services</v>
      </c>
      <c r="G3970" s="3">
        <v>765</v>
      </c>
      <c r="H3970" s="3" t="s">
        <v>662</v>
      </c>
      <c r="I3970" s="3" t="str">
        <f>_xlfn.XLOOKUP(Tbl_BalanceHistory[[#This Row],[AgyCode]],Tbl_Agencies[Agy Code],Tbl_Agencies[Agy Sort])</f>
        <v>145000</v>
      </c>
      <c r="J3970" s="2" t="str">
        <f>Tbl_BalanceHistory[[#This Row],[AgyCode]]&amp;": "&amp;Tbl_BalanceHistory[[#This Row],[Agency Name]]</f>
        <v>765: Department of Social Services</v>
      </c>
      <c r="K3970" s="1">
        <v>2015</v>
      </c>
      <c r="L3970" s="3">
        <v>468</v>
      </c>
      <c r="M3970" s="3" t="s">
        <v>656</v>
      </c>
      <c r="N3970" s="2" t="str">
        <f>Tbl_BalanceHistory[[#This Row],[ProgramCode]]&amp;": "&amp;Tbl_BalanceHistory[[#This Row],[Program Name]]</f>
        <v>468: Adult Programs and Services</v>
      </c>
      <c r="O3970" s="3" t="s">
        <v>1730</v>
      </c>
      <c r="P3970" s="1" t="str">
        <f>IF(Tbl_BalanceHistory[[#This Row],[FundCode]]="0100","GF",IF(Tbl_BalanceHistory[[#This Row],[FundCode]]="01000","GF","Hi Ed / OCR"))</f>
        <v>GF</v>
      </c>
      <c r="Q3970" s="5">
        <v>22356141</v>
      </c>
      <c r="R3970" s="5">
        <v>22356140</v>
      </c>
      <c r="S3970" s="5">
        <v>0</v>
      </c>
      <c r="T3970" s="5">
        <v>0</v>
      </c>
      <c r="U3970" s="3"/>
      <c r="V3970" s="5">
        <v>0</v>
      </c>
      <c r="W3970" s="5">
        <v>0</v>
      </c>
      <c r="X3970" s="5"/>
      <c r="Y3970" s="5"/>
      <c r="Z3970" s="5">
        <f>Tbl_BalanceHistory[[#This Row],[Discretionary Recommended - Pre 2022]]+Tbl_BalanceHistory[[#This Row],[Discretionary Balance Recommended: Policy]]+Tbl_BalanceHistory[[#This Row],[Discretionary Balance Recommended: Commitments]]</f>
        <v>0</v>
      </c>
      <c r="AA3970" s="5">
        <f>Tbl_BalanceHistory[[#This Row],[Discretionary Balance]]-Tbl_BalanceHistory[[#This Row],[Discretionary Reappropriation]]</f>
        <v>0</v>
      </c>
      <c r="AB3970" s="2"/>
      <c r="AC3970" s="2"/>
      <c r="AD3970" s="2"/>
      <c r="AE3970" s="2"/>
    </row>
    <row r="3971" spans="1:31" ht="45" x14ac:dyDescent="0.25">
      <c r="A3971" s="2" t="s">
        <v>2025</v>
      </c>
      <c r="B3971" s="3">
        <v>9</v>
      </c>
      <c r="C3971" s="3">
        <v>765</v>
      </c>
      <c r="D3971" s="3" t="s">
        <v>662</v>
      </c>
      <c r="E3971" s="3" t="str">
        <f>_xlfn.XLOOKUP(Tbl_BalanceHistory[[#This Row],[RespAgy]],Tbl_Agencies[Agy Code],Tbl_Agencies[Agy Sort])</f>
        <v>145000</v>
      </c>
      <c r="F3971" s="2" t="str">
        <f>Tbl_BalanceHistory[[#This Row],[RespAgy]]&amp;": "&amp;Tbl_BalanceHistory[[#This Row],[RespAgency]]</f>
        <v>765: Department of Social Services</v>
      </c>
      <c r="G3971" s="3">
        <v>765</v>
      </c>
      <c r="H3971" s="3" t="s">
        <v>662</v>
      </c>
      <c r="I3971" s="3" t="str">
        <f>_xlfn.XLOOKUP(Tbl_BalanceHistory[[#This Row],[AgyCode]],Tbl_Agencies[Agy Code],Tbl_Agencies[Agy Sort])</f>
        <v>145000</v>
      </c>
      <c r="J3971" s="2" t="str">
        <f>Tbl_BalanceHistory[[#This Row],[AgyCode]]&amp;": "&amp;Tbl_BalanceHistory[[#This Row],[Agency Name]]</f>
        <v>765: Department of Social Services</v>
      </c>
      <c r="K3971" s="1">
        <v>2016</v>
      </c>
      <c r="L3971" s="3">
        <v>468</v>
      </c>
      <c r="M3971" s="3" t="s">
        <v>656</v>
      </c>
      <c r="N3971" s="2" t="str">
        <f>Tbl_BalanceHistory[[#This Row],[ProgramCode]]&amp;": "&amp;Tbl_BalanceHistory[[#This Row],[Program Name]]</f>
        <v>468: Adult Programs and Services</v>
      </c>
      <c r="O3971" s="3" t="s">
        <v>1730</v>
      </c>
      <c r="P3971" s="1" t="str">
        <f>IF(Tbl_BalanceHistory[[#This Row],[FundCode]]="0100","GF",IF(Tbl_BalanceHistory[[#This Row],[FundCode]]="01000","GF","Hi Ed / OCR"))</f>
        <v>GF</v>
      </c>
      <c r="Q3971" s="5">
        <v>22856141</v>
      </c>
      <c r="R3971" s="5">
        <v>22231140.600000001</v>
      </c>
      <c r="S3971" s="5">
        <v>625000</v>
      </c>
      <c r="T3971" s="5">
        <v>0</v>
      </c>
      <c r="U3971" s="3"/>
      <c r="V3971" s="5">
        <v>625000</v>
      </c>
      <c r="W3971" s="5">
        <v>0</v>
      </c>
      <c r="X3971" s="5"/>
      <c r="Y3971" s="5"/>
      <c r="Z3971" s="5">
        <f>Tbl_BalanceHistory[[#This Row],[Discretionary Recommended - Pre 2022]]+Tbl_BalanceHistory[[#This Row],[Discretionary Balance Recommended: Policy]]+Tbl_BalanceHistory[[#This Row],[Discretionary Balance Recommended: Commitments]]</f>
        <v>0</v>
      </c>
      <c r="AA3971" s="5">
        <f>Tbl_BalanceHistory[[#This Row],[Discretionary Balance]]-Tbl_BalanceHistory[[#This Row],[Discretionary Reappropriation]]</f>
        <v>625000</v>
      </c>
      <c r="AB3971" s="2"/>
      <c r="AC3971" s="2"/>
      <c r="AD3971" s="2"/>
      <c r="AE3971" s="2"/>
    </row>
    <row r="3972" spans="1:31" ht="45" x14ac:dyDescent="0.25">
      <c r="A3972" s="2" t="s">
        <v>2025</v>
      </c>
      <c r="B3972" s="3">
        <v>9</v>
      </c>
      <c r="C3972" s="3">
        <v>765</v>
      </c>
      <c r="D3972" s="3" t="s">
        <v>662</v>
      </c>
      <c r="E3972" s="3" t="str">
        <f>_xlfn.XLOOKUP(Tbl_BalanceHistory[[#This Row],[RespAgy]],Tbl_Agencies[Agy Code],Tbl_Agencies[Agy Sort])</f>
        <v>145000</v>
      </c>
      <c r="F3972" s="2" t="str">
        <f>Tbl_BalanceHistory[[#This Row],[RespAgy]]&amp;": "&amp;Tbl_BalanceHistory[[#This Row],[RespAgency]]</f>
        <v>765: Department of Social Services</v>
      </c>
      <c r="G3972" s="3">
        <v>765</v>
      </c>
      <c r="H3972" s="3" t="s">
        <v>662</v>
      </c>
      <c r="I3972" s="3" t="str">
        <f>_xlfn.XLOOKUP(Tbl_BalanceHistory[[#This Row],[AgyCode]],Tbl_Agencies[Agy Code],Tbl_Agencies[Agy Sort])</f>
        <v>145000</v>
      </c>
      <c r="J3972" s="2" t="str">
        <f>Tbl_BalanceHistory[[#This Row],[AgyCode]]&amp;": "&amp;Tbl_BalanceHistory[[#This Row],[Agency Name]]</f>
        <v>765: Department of Social Services</v>
      </c>
      <c r="K3972" s="1">
        <v>2017</v>
      </c>
      <c r="L3972" s="3">
        <v>468</v>
      </c>
      <c r="M3972" s="3" t="s">
        <v>656</v>
      </c>
      <c r="N3972" s="2" t="str">
        <f>Tbl_BalanceHistory[[#This Row],[ProgramCode]]&amp;": "&amp;Tbl_BalanceHistory[[#This Row],[Program Name]]</f>
        <v>468: Adult Programs and Services</v>
      </c>
      <c r="O3972" s="3" t="s">
        <v>886</v>
      </c>
      <c r="P3972" s="1" t="str">
        <f>IF(Tbl_BalanceHistory[[#This Row],[FundCode]]="0100","GF",IF(Tbl_BalanceHistory[[#This Row],[FundCode]]="01000","GF","Hi Ed / OCR"))</f>
        <v>GF</v>
      </c>
      <c r="Q3972" s="5">
        <v>23356141</v>
      </c>
      <c r="R3972" s="5">
        <v>21229704.629999999</v>
      </c>
      <c r="S3972" s="5">
        <v>2126436</v>
      </c>
      <c r="T3972" s="5">
        <v>0</v>
      </c>
      <c r="U3972" s="3"/>
      <c r="V3972" s="5">
        <v>2126436</v>
      </c>
      <c r="W3972" s="5">
        <v>0</v>
      </c>
      <c r="X3972" s="5"/>
      <c r="Y3972" s="5"/>
      <c r="Z3972" s="5">
        <f>Tbl_BalanceHistory[[#This Row],[Discretionary Recommended - Pre 2022]]+Tbl_BalanceHistory[[#This Row],[Discretionary Balance Recommended: Policy]]+Tbl_BalanceHistory[[#This Row],[Discretionary Balance Recommended: Commitments]]</f>
        <v>0</v>
      </c>
      <c r="AA3972" s="5">
        <f>Tbl_BalanceHistory[[#This Row],[Discretionary Balance]]-Tbl_BalanceHistory[[#This Row],[Discretionary Reappropriation]]</f>
        <v>2126436</v>
      </c>
      <c r="AB3972" s="2"/>
      <c r="AC3972" s="2"/>
      <c r="AD3972" s="2"/>
      <c r="AE3972" s="2"/>
    </row>
    <row r="3973" spans="1:31" ht="45" x14ac:dyDescent="0.25">
      <c r="A3973" s="2" t="s">
        <v>2025</v>
      </c>
      <c r="B3973" s="3">
        <v>9</v>
      </c>
      <c r="C3973" s="3">
        <v>765</v>
      </c>
      <c r="D3973" s="3" t="s">
        <v>662</v>
      </c>
      <c r="E3973" s="3" t="str">
        <f>_xlfn.XLOOKUP(Tbl_BalanceHistory[[#This Row],[RespAgy]],Tbl_Agencies[Agy Code],Tbl_Agencies[Agy Sort])</f>
        <v>145000</v>
      </c>
      <c r="F3973" s="2" t="str">
        <f>Tbl_BalanceHistory[[#This Row],[RespAgy]]&amp;": "&amp;Tbl_BalanceHistory[[#This Row],[RespAgency]]</f>
        <v>765: Department of Social Services</v>
      </c>
      <c r="G3973" s="3">
        <v>765</v>
      </c>
      <c r="H3973" s="3" t="s">
        <v>662</v>
      </c>
      <c r="I3973" s="3" t="str">
        <f>_xlfn.XLOOKUP(Tbl_BalanceHistory[[#This Row],[AgyCode]],Tbl_Agencies[Agy Code],Tbl_Agencies[Agy Sort])</f>
        <v>145000</v>
      </c>
      <c r="J3973" s="2" t="str">
        <f>Tbl_BalanceHistory[[#This Row],[AgyCode]]&amp;": "&amp;Tbl_BalanceHistory[[#This Row],[Agency Name]]</f>
        <v>765: Department of Social Services</v>
      </c>
      <c r="K3973" s="1">
        <v>2018</v>
      </c>
      <c r="L3973" s="3">
        <v>468</v>
      </c>
      <c r="M3973" s="3" t="s">
        <v>656</v>
      </c>
      <c r="N3973" s="2" t="str">
        <f>Tbl_BalanceHistory[[#This Row],[ProgramCode]]&amp;": "&amp;Tbl_BalanceHistory[[#This Row],[Program Name]]</f>
        <v>468: Adult Programs and Services</v>
      </c>
      <c r="O3973" s="3" t="s">
        <v>886</v>
      </c>
      <c r="P3973" s="1" t="str">
        <f>IF(Tbl_BalanceHistory[[#This Row],[FundCode]]="0100","GF",IF(Tbl_BalanceHistory[[#This Row],[FundCode]]="01000","GF","Hi Ed / OCR"))</f>
        <v>GF</v>
      </c>
      <c r="Q3973" s="5">
        <v>20806141</v>
      </c>
      <c r="R3973" s="5">
        <v>19607355.100000001</v>
      </c>
      <c r="S3973" s="5">
        <v>1198785</v>
      </c>
      <c r="T3973" s="5">
        <v>0</v>
      </c>
      <c r="U3973" s="3"/>
      <c r="V3973" s="5">
        <v>1198785</v>
      </c>
      <c r="W3973" s="5">
        <v>0</v>
      </c>
      <c r="X3973" s="5"/>
      <c r="Y3973" s="5"/>
      <c r="Z3973" s="5">
        <f>Tbl_BalanceHistory[[#This Row],[Discretionary Recommended - Pre 2022]]+Tbl_BalanceHistory[[#This Row],[Discretionary Balance Recommended: Policy]]+Tbl_BalanceHistory[[#This Row],[Discretionary Balance Recommended: Commitments]]</f>
        <v>0</v>
      </c>
      <c r="AA3973" s="5">
        <f>Tbl_BalanceHistory[[#This Row],[Discretionary Balance]]-Tbl_BalanceHistory[[#This Row],[Discretionary Reappropriation]]</f>
        <v>1198785</v>
      </c>
      <c r="AB3973" s="2"/>
      <c r="AC3973" s="2"/>
      <c r="AD3973" s="2"/>
      <c r="AE3973" s="2"/>
    </row>
    <row r="3974" spans="1:31" ht="45" x14ac:dyDescent="0.25">
      <c r="A3974" s="2" t="s">
        <v>2025</v>
      </c>
      <c r="B3974" s="3">
        <v>9</v>
      </c>
      <c r="C3974" s="3">
        <v>765</v>
      </c>
      <c r="D3974" s="3" t="s">
        <v>662</v>
      </c>
      <c r="E3974" s="3" t="str">
        <f>_xlfn.XLOOKUP(Tbl_BalanceHistory[[#This Row],[RespAgy]],Tbl_Agencies[Agy Code],Tbl_Agencies[Agy Sort])</f>
        <v>145000</v>
      </c>
      <c r="F3974" s="2" t="str">
        <f>Tbl_BalanceHistory[[#This Row],[RespAgy]]&amp;": "&amp;Tbl_BalanceHistory[[#This Row],[RespAgency]]</f>
        <v>765: Department of Social Services</v>
      </c>
      <c r="G3974" s="3">
        <v>765</v>
      </c>
      <c r="H3974" s="3" t="s">
        <v>662</v>
      </c>
      <c r="I3974" s="3" t="str">
        <f>_xlfn.XLOOKUP(Tbl_BalanceHistory[[#This Row],[AgyCode]],Tbl_Agencies[Agy Code],Tbl_Agencies[Agy Sort])</f>
        <v>145000</v>
      </c>
      <c r="J3974" s="2" t="str">
        <f>Tbl_BalanceHistory[[#This Row],[AgyCode]]&amp;": "&amp;Tbl_BalanceHistory[[#This Row],[Agency Name]]</f>
        <v>765: Department of Social Services</v>
      </c>
      <c r="K3974" s="1">
        <v>2019</v>
      </c>
      <c r="L3974" s="3">
        <v>468</v>
      </c>
      <c r="M3974" s="3" t="s">
        <v>656</v>
      </c>
      <c r="N3974" s="2" t="str">
        <f>Tbl_BalanceHistory[[#This Row],[ProgramCode]]&amp;": "&amp;Tbl_BalanceHistory[[#This Row],[Program Name]]</f>
        <v>468: Adult Programs and Services</v>
      </c>
      <c r="O3974" s="3" t="s">
        <v>886</v>
      </c>
      <c r="P3974" s="1" t="str">
        <f>IF(Tbl_BalanceHistory[[#This Row],[FundCode]]="0100","GF",IF(Tbl_BalanceHistory[[#This Row],[FundCode]]="01000","GF","Hi Ed / OCR"))</f>
        <v>GF</v>
      </c>
      <c r="Q3974" s="5">
        <v>20456141</v>
      </c>
      <c r="R3974" s="5">
        <v>19523021.120000001</v>
      </c>
      <c r="S3974" s="5">
        <v>933119.88</v>
      </c>
      <c r="T3974" s="5">
        <v>0</v>
      </c>
      <c r="U3974" s="3"/>
      <c r="V3974" s="5">
        <v>933119.88</v>
      </c>
      <c r="W3974" s="5">
        <v>0</v>
      </c>
      <c r="X3974" s="5"/>
      <c r="Y3974" s="5"/>
      <c r="Z3974" s="5">
        <f>Tbl_BalanceHistory[[#This Row],[Discretionary Recommended - Pre 2022]]+Tbl_BalanceHistory[[#This Row],[Discretionary Balance Recommended: Policy]]+Tbl_BalanceHistory[[#This Row],[Discretionary Balance Recommended: Commitments]]</f>
        <v>0</v>
      </c>
      <c r="AA3974" s="5">
        <f>Tbl_BalanceHistory[[#This Row],[Discretionary Balance]]-Tbl_BalanceHistory[[#This Row],[Discretionary Reappropriation]]</f>
        <v>933119.88</v>
      </c>
      <c r="AB3974" s="2"/>
      <c r="AC3974" s="2"/>
      <c r="AD3974" s="2"/>
      <c r="AE3974" s="2" t="s">
        <v>2089</v>
      </c>
    </row>
    <row r="3975" spans="1:31" ht="45" x14ac:dyDescent="0.25">
      <c r="A3975" s="2" t="s">
        <v>577</v>
      </c>
      <c r="B3975" s="3">
        <v>9</v>
      </c>
      <c r="C3975" s="3">
        <v>765</v>
      </c>
      <c r="D3975" s="3" t="s">
        <v>662</v>
      </c>
      <c r="E3975" s="3" t="str">
        <f>_xlfn.XLOOKUP(Tbl_BalanceHistory[[#This Row],[RespAgy]],Tbl_Agencies[Agy Code],Tbl_Agencies[Agy Sort])</f>
        <v>145000</v>
      </c>
      <c r="F3975" s="2" t="str">
        <f>Tbl_BalanceHistory[[#This Row],[RespAgy]]&amp;": "&amp;Tbl_BalanceHistory[[#This Row],[RespAgency]]</f>
        <v>765: Department of Social Services</v>
      </c>
      <c r="G3975" s="3">
        <v>765</v>
      </c>
      <c r="H3975" s="3" t="s">
        <v>662</v>
      </c>
      <c r="I3975" s="3" t="str">
        <f>_xlfn.XLOOKUP(Tbl_BalanceHistory[[#This Row],[AgyCode]],Tbl_Agencies[Agy Code],Tbl_Agencies[Agy Sort])</f>
        <v>145000</v>
      </c>
      <c r="J3975" s="2" t="str">
        <f>Tbl_BalanceHistory[[#This Row],[AgyCode]]&amp;": "&amp;Tbl_BalanceHistory[[#This Row],[Agency Name]]</f>
        <v>765: Department of Social Services</v>
      </c>
      <c r="K3975" s="1">
        <v>2020</v>
      </c>
      <c r="L3975" s="3">
        <v>468</v>
      </c>
      <c r="M3975" s="3" t="s">
        <v>656</v>
      </c>
      <c r="N3975" s="2" t="str">
        <f>Tbl_BalanceHistory[[#This Row],[ProgramCode]]&amp;": "&amp;Tbl_BalanceHistory[[#This Row],[Program Name]]</f>
        <v>468: Adult Programs and Services</v>
      </c>
      <c r="O3975" s="3" t="s">
        <v>886</v>
      </c>
      <c r="P3975" s="1" t="str">
        <f>IF(Tbl_BalanceHistory[[#This Row],[FundCode]]="0100","GF",IF(Tbl_BalanceHistory[[#This Row],[FundCode]]="01000","GF","Hi Ed / OCR"))</f>
        <v>GF</v>
      </c>
      <c r="Q3975" s="5">
        <v>23455181</v>
      </c>
      <c r="R3975" s="5">
        <v>19414748.030000001</v>
      </c>
      <c r="S3975" s="5">
        <v>4040432.97</v>
      </c>
      <c r="T3975" s="5">
        <v>0</v>
      </c>
      <c r="U3975" s="3"/>
      <c r="V3975" s="5">
        <v>4040432.97</v>
      </c>
      <c r="W3975" s="5">
        <v>0</v>
      </c>
      <c r="X3975" s="5"/>
      <c r="Y3975" s="5"/>
      <c r="Z3975" s="5">
        <f>Tbl_BalanceHistory[[#This Row],[Discretionary Recommended - Pre 2022]]+Tbl_BalanceHistory[[#This Row],[Discretionary Balance Recommended: Policy]]+Tbl_BalanceHistory[[#This Row],[Discretionary Balance Recommended: Commitments]]</f>
        <v>0</v>
      </c>
      <c r="AA3975" s="5">
        <f>Tbl_BalanceHistory[[#This Row],[Discretionary Balance]]-Tbl_BalanceHistory[[#This Row],[Discretionary Reappropriation]]</f>
        <v>4040432.97</v>
      </c>
      <c r="AB3975" s="2"/>
      <c r="AC3975" s="2"/>
      <c r="AD3975" s="2"/>
      <c r="AE3975" s="2" t="s">
        <v>2090</v>
      </c>
    </row>
    <row r="3976" spans="1:31" ht="45" x14ac:dyDescent="0.25">
      <c r="A3976" s="2" t="s">
        <v>577</v>
      </c>
      <c r="B3976" s="3">
        <v>9</v>
      </c>
      <c r="C3976" s="3">
        <v>765</v>
      </c>
      <c r="D3976" s="3" t="s">
        <v>662</v>
      </c>
      <c r="E3976" s="3" t="str">
        <f>_xlfn.XLOOKUP(Tbl_BalanceHistory[[#This Row],[RespAgy]],Tbl_Agencies[Agy Code],Tbl_Agencies[Agy Sort])</f>
        <v>145000</v>
      </c>
      <c r="F3976" s="2" t="str">
        <f>Tbl_BalanceHistory[[#This Row],[RespAgy]]&amp;": "&amp;Tbl_BalanceHistory[[#This Row],[RespAgency]]</f>
        <v>765: Department of Social Services</v>
      </c>
      <c r="G3976" s="3">
        <v>765</v>
      </c>
      <c r="H3976" s="3" t="s">
        <v>662</v>
      </c>
      <c r="I3976" s="3" t="str">
        <f>_xlfn.XLOOKUP(Tbl_BalanceHistory[[#This Row],[AgyCode]],Tbl_Agencies[Agy Code],Tbl_Agencies[Agy Sort])</f>
        <v>145000</v>
      </c>
      <c r="J3976" s="2" t="str">
        <f>Tbl_BalanceHistory[[#This Row],[AgyCode]]&amp;": "&amp;Tbl_BalanceHistory[[#This Row],[Agency Name]]</f>
        <v>765: Department of Social Services</v>
      </c>
      <c r="K3976" s="1">
        <v>2021</v>
      </c>
      <c r="L3976" s="3">
        <v>468</v>
      </c>
      <c r="M3976" s="3" t="s">
        <v>656</v>
      </c>
      <c r="N3976" s="2" t="str">
        <f>Tbl_BalanceHistory[[#This Row],[ProgramCode]]&amp;": "&amp;Tbl_BalanceHistory[[#This Row],[Program Name]]</f>
        <v>468: Adult Programs and Services</v>
      </c>
      <c r="O3976" s="3" t="s">
        <v>886</v>
      </c>
      <c r="P3976" s="1" t="str">
        <f>IF(Tbl_BalanceHistory[[#This Row],[FundCode]]="0100","GF",IF(Tbl_BalanceHistory[[#This Row],[FundCode]]="01000","GF","Hi Ed / OCR"))</f>
        <v>GF</v>
      </c>
      <c r="Q3976" s="5">
        <v>23530181</v>
      </c>
      <c r="R3976" s="5">
        <v>20835237.399999999</v>
      </c>
      <c r="S3976" s="5">
        <v>2694943.6</v>
      </c>
      <c r="T3976" s="5">
        <v>0</v>
      </c>
      <c r="U3976" s="3"/>
      <c r="V3976" s="5">
        <v>2694943.6</v>
      </c>
      <c r="W3976" s="5">
        <v>0</v>
      </c>
      <c r="X3976" s="5"/>
      <c r="Y3976" s="5"/>
      <c r="Z3976" s="5">
        <f>Tbl_BalanceHistory[[#This Row],[Discretionary Recommended - Pre 2022]]+Tbl_BalanceHistory[[#This Row],[Discretionary Balance Recommended: Policy]]+Tbl_BalanceHistory[[#This Row],[Discretionary Balance Recommended: Commitments]]</f>
        <v>0</v>
      </c>
      <c r="AA3976" s="5">
        <f>Tbl_BalanceHistory[[#This Row],[Discretionary Balance]]-Tbl_BalanceHistory[[#This Row],[Discretionary Reappropriation]]</f>
        <v>2694943.6</v>
      </c>
      <c r="AB3976" s="2"/>
      <c r="AC3976" s="2"/>
      <c r="AD3976" s="2"/>
      <c r="AE3976" s="2" t="s">
        <v>2090</v>
      </c>
    </row>
    <row r="3977" spans="1:31" ht="45" x14ac:dyDescent="0.25">
      <c r="A3977" s="2" t="s">
        <v>577</v>
      </c>
      <c r="B3977" s="3">
        <v>9</v>
      </c>
      <c r="C3977" s="3">
        <v>765</v>
      </c>
      <c r="D3977" s="3" t="s">
        <v>662</v>
      </c>
      <c r="E3977" s="3" t="str">
        <f>_xlfn.XLOOKUP(Tbl_BalanceHistory[[#This Row],[RespAgy]],Tbl_Agencies[Agy Code],Tbl_Agencies[Agy Sort])</f>
        <v>145000</v>
      </c>
      <c r="F3977" s="2" t="str">
        <f>Tbl_BalanceHistory[[#This Row],[RespAgy]]&amp;": "&amp;Tbl_BalanceHistory[[#This Row],[RespAgency]]</f>
        <v>765: Department of Social Services</v>
      </c>
      <c r="G3977" s="3">
        <v>765</v>
      </c>
      <c r="H3977" s="3" t="s">
        <v>662</v>
      </c>
      <c r="I3977" s="3" t="str">
        <f>_xlfn.XLOOKUP(Tbl_BalanceHistory[[#This Row],[AgyCode]],Tbl_Agencies[Agy Code],Tbl_Agencies[Agy Sort])</f>
        <v>145000</v>
      </c>
      <c r="J3977" s="2" t="str">
        <f>Tbl_BalanceHistory[[#This Row],[AgyCode]]&amp;": "&amp;Tbl_BalanceHistory[[#This Row],[Agency Name]]</f>
        <v>765: Department of Social Services</v>
      </c>
      <c r="K3977" s="1">
        <v>2022</v>
      </c>
      <c r="L3977" s="3">
        <v>468</v>
      </c>
      <c r="M3977" s="3" t="s">
        <v>656</v>
      </c>
      <c r="N3977" s="2" t="str">
        <f>Tbl_BalanceHistory[[#This Row],[ProgramCode]]&amp;": "&amp;Tbl_BalanceHistory[[#This Row],[Program Name]]</f>
        <v>468: Adult Programs and Services</v>
      </c>
      <c r="O3977" s="3" t="s">
        <v>886</v>
      </c>
      <c r="P3977" s="1" t="str">
        <f>IF(Tbl_BalanceHistory[[#This Row],[FundCode]]="0100","GF",IF(Tbl_BalanceHistory[[#This Row],[FundCode]]="01000","GF","Hi Ed / OCR"))</f>
        <v>GF</v>
      </c>
      <c r="Q3977" s="5">
        <v>26372734</v>
      </c>
      <c r="R3977" s="5">
        <v>24383720.280000001</v>
      </c>
      <c r="S3977" s="5">
        <v>1989013.72</v>
      </c>
      <c r="T3977" s="5">
        <v>0</v>
      </c>
      <c r="U3977" s="3"/>
      <c r="V3977" s="5">
        <v>1989013.72</v>
      </c>
      <c r="W3977" s="5"/>
      <c r="X3977" s="5">
        <v>0</v>
      </c>
      <c r="Y3977" s="5">
        <v>0</v>
      </c>
      <c r="Z3977" s="5">
        <f>Tbl_BalanceHistory[[#This Row],[Discretionary Recommended - Pre 2022]]+Tbl_BalanceHistory[[#This Row],[Discretionary Balance Recommended: Policy]]+Tbl_BalanceHistory[[#This Row],[Discretionary Balance Recommended: Commitments]]</f>
        <v>0</v>
      </c>
      <c r="AA3977" s="5">
        <f>Tbl_BalanceHistory[[#This Row],[Discretionary Balance]]-Tbl_BalanceHistory[[#This Row],[Discretionary Reappropriation]]</f>
        <v>1989013.72</v>
      </c>
      <c r="AB3977" s="2"/>
      <c r="AC3977" s="2"/>
      <c r="AD3977" s="2"/>
      <c r="AE3977" s="2"/>
    </row>
    <row r="3978" spans="1:31" ht="45" x14ac:dyDescent="0.25">
      <c r="A3978" s="2" t="s">
        <v>577</v>
      </c>
      <c r="B3978" s="3">
        <v>9</v>
      </c>
      <c r="C3978" s="3">
        <v>765</v>
      </c>
      <c r="D3978" s="3" t="s">
        <v>662</v>
      </c>
      <c r="E3978" s="3" t="str">
        <f>_xlfn.XLOOKUP(Tbl_BalanceHistory[[#This Row],[RespAgy]],Tbl_Agencies[Agy Code],Tbl_Agencies[Agy Sort])</f>
        <v>145000</v>
      </c>
      <c r="F3978" s="2" t="str">
        <f>Tbl_BalanceHistory[[#This Row],[RespAgy]]&amp;": "&amp;Tbl_BalanceHistory[[#This Row],[RespAgency]]</f>
        <v>765: Department of Social Services</v>
      </c>
      <c r="G3978" s="3">
        <v>765</v>
      </c>
      <c r="H3978" s="3" t="s">
        <v>662</v>
      </c>
      <c r="I3978" s="3" t="str">
        <f>_xlfn.XLOOKUP(Tbl_BalanceHistory[[#This Row],[AgyCode]],Tbl_Agencies[Agy Code],Tbl_Agencies[Agy Sort])</f>
        <v>145000</v>
      </c>
      <c r="J3978" s="2" t="str">
        <f>Tbl_BalanceHistory[[#This Row],[AgyCode]]&amp;": "&amp;Tbl_BalanceHistory[[#This Row],[Agency Name]]</f>
        <v>765: Department of Social Services</v>
      </c>
      <c r="K3978" s="1">
        <v>2023</v>
      </c>
      <c r="L3978" s="3">
        <v>468</v>
      </c>
      <c r="M3978" s="3" t="s">
        <v>656</v>
      </c>
      <c r="N3978" s="2" t="str">
        <f>Tbl_BalanceHistory[[#This Row],[ProgramCode]]&amp;": "&amp;Tbl_BalanceHistory[[#This Row],[Program Name]]</f>
        <v>468: Adult Programs and Services</v>
      </c>
      <c r="O3978" s="3" t="s">
        <v>886</v>
      </c>
      <c r="P3978" s="1" t="str">
        <f>IF(Tbl_BalanceHistory[[#This Row],[FundCode]]="0100","GF",IF(Tbl_BalanceHistory[[#This Row],[FundCode]]="01000","GF","Hi Ed / OCR"))</f>
        <v>GF</v>
      </c>
      <c r="Q3978" s="5">
        <v>28372734</v>
      </c>
      <c r="R3978" s="5">
        <v>22790614.27</v>
      </c>
      <c r="S3978" s="5">
        <v>5582119.7300000004</v>
      </c>
      <c r="T3978" s="5">
        <v>0</v>
      </c>
      <c r="U3978" s="3"/>
      <c r="V3978" s="5">
        <v>5582119.7300000004</v>
      </c>
      <c r="W3978" s="5">
        <v>0</v>
      </c>
      <c r="X3978" s="5">
        <v>0</v>
      </c>
      <c r="Y3978" s="5">
        <v>0</v>
      </c>
      <c r="Z3978" s="5">
        <v>0</v>
      </c>
      <c r="AA3978" s="5">
        <v>5582119.7300000004</v>
      </c>
      <c r="AB3978" s="2"/>
      <c r="AC3978" s="2"/>
      <c r="AD3978" s="2" t="s">
        <v>2422</v>
      </c>
      <c r="AE3978" s="2"/>
    </row>
    <row r="3979" spans="1:31" ht="45" x14ac:dyDescent="0.25">
      <c r="A3979" s="2" t="s">
        <v>577</v>
      </c>
      <c r="B3979" s="3">
        <v>9</v>
      </c>
      <c r="C3979" s="3">
        <v>765</v>
      </c>
      <c r="D3979" s="3" t="s">
        <v>662</v>
      </c>
      <c r="E3979" s="3" t="str">
        <f>_xlfn.XLOOKUP(Tbl_BalanceHistory[[#This Row],[RespAgy]],Tbl_Agencies[Agy Code],Tbl_Agencies[Agy Sort])</f>
        <v>145000</v>
      </c>
      <c r="F3979" s="2" t="str">
        <f>Tbl_BalanceHistory[[#This Row],[RespAgy]]&amp;": "&amp;Tbl_BalanceHistory[[#This Row],[RespAgency]]</f>
        <v>765: Department of Social Services</v>
      </c>
      <c r="G3979" s="3">
        <v>765</v>
      </c>
      <c r="H3979" s="3" t="s">
        <v>662</v>
      </c>
      <c r="I3979" s="3" t="str">
        <f>_xlfn.XLOOKUP(Tbl_BalanceHistory[[#This Row],[AgyCode]],Tbl_Agencies[Agy Code],Tbl_Agencies[Agy Sort])</f>
        <v>145000</v>
      </c>
      <c r="J3979" s="2" t="str">
        <f>Tbl_BalanceHistory[[#This Row],[AgyCode]]&amp;": "&amp;Tbl_BalanceHistory[[#This Row],[Agency Name]]</f>
        <v>765: Department of Social Services</v>
      </c>
      <c r="K3979" s="1">
        <v>2024</v>
      </c>
      <c r="L3979" s="3">
        <v>468</v>
      </c>
      <c r="M3979" s="3" t="s">
        <v>656</v>
      </c>
      <c r="N3979" s="2" t="str">
        <f>Tbl_BalanceHistory[[#This Row],[ProgramCode]]&amp;": "&amp;Tbl_BalanceHistory[[#This Row],[Program Name]]</f>
        <v>468: Adult Programs and Services</v>
      </c>
      <c r="O3979" s="3" t="s">
        <v>886</v>
      </c>
      <c r="P3979" s="1" t="str">
        <f>IF(Tbl_BalanceHistory[[#This Row],[FundCode]]="0100","GF",IF(Tbl_BalanceHistory[[#This Row],[FundCode]]="01000","GF","Hi Ed / OCR"))</f>
        <v>GF</v>
      </c>
      <c r="Q3979" s="5">
        <v>28622734</v>
      </c>
      <c r="R3979" s="5">
        <v>25863378.600000001</v>
      </c>
      <c r="S3979" s="5">
        <v>2759355.4</v>
      </c>
      <c r="T3979" s="5">
        <v>0</v>
      </c>
      <c r="U3979" s="3"/>
      <c r="V3979" s="5">
        <v>2759355.4</v>
      </c>
      <c r="W3979" s="5">
        <v>0</v>
      </c>
      <c r="X3979" s="5">
        <v>0</v>
      </c>
      <c r="Y3979" s="5">
        <v>0</v>
      </c>
      <c r="Z3979" s="5">
        <v>0</v>
      </c>
      <c r="AA3979" s="5">
        <v>2759355.4</v>
      </c>
      <c r="AB3979" s="2"/>
      <c r="AC3979" s="2"/>
      <c r="AD3979" s="2"/>
      <c r="AE3979" s="2"/>
    </row>
    <row r="3980" spans="1:31" ht="45" x14ac:dyDescent="0.25">
      <c r="A3980" s="2" t="s">
        <v>2025</v>
      </c>
      <c r="B3980" s="3">
        <v>9</v>
      </c>
      <c r="C3980" s="3">
        <v>765</v>
      </c>
      <c r="D3980" s="3" t="s">
        <v>662</v>
      </c>
      <c r="E3980" s="3" t="str">
        <f>_xlfn.XLOOKUP(Tbl_BalanceHistory[[#This Row],[RespAgy]],Tbl_Agencies[Agy Code],Tbl_Agencies[Agy Sort])</f>
        <v>145000</v>
      </c>
      <c r="F3980" s="2" t="str">
        <f>Tbl_BalanceHistory[[#This Row],[RespAgy]]&amp;": "&amp;Tbl_BalanceHistory[[#This Row],[RespAgency]]</f>
        <v>765: Department of Social Services</v>
      </c>
      <c r="G3980" s="3">
        <v>765</v>
      </c>
      <c r="H3980" s="3" t="s">
        <v>662</v>
      </c>
      <c r="I3980" s="3" t="str">
        <f>_xlfn.XLOOKUP(Tbl_BalanceHistory[[#This Row],[AgyCode]],Tbl_Agencies[Agy Code],Tbl_Agencies[Agy Sort])</f>
        <v>145000</v>
      </c>
      <c r="J3980" s="2" t="str">
        <f>Tbl_BalanceHistory[[#This Row],[AgyCode]]&amp;": "&amp;Tbl_BalanceHistory[[#This Row],[Agency Name]]</f>
        <v>765: Department of Social Services</v>
      </c>
      <c r="K3980" s="1">
        <v>2014</v>
      </c>
      <c r="L3980" s="3">
        <v>469</v>
      </c>
      <c r="M3980" s="3" t="s">
        <v>672</v>
      </c>
      <c r="N3980" s="2" t="str">
        <f>Tbl_BalanceHistory[[#This Row],[ProgramCode]]&amp;": "&amp;Tbl_BalanceHistory[[#This Row],[Program Name]]</f>
        <v>469: Child Welfare Services</v>
      </c>
      <c r="O3980" s="3" t="s">
        <v>1730</v>
      </c>
      <c r="P3980" s="1" t="str">
        <f>IF(Tbl_BalanceHistory[[#This Row],[FundCode]]="0100","GF",IF(Tbl_BalanceHistory[[#This Row],[FundCode]]="01000","GF","Hi Ed / OCR"))</f>
        <v>GF</v>
      </c>
      <c r="Q3980" s="5">
        <v>95923040</v>
      </c>
      <c r="R3980" s="5">
        <v>94422261.930000007</v>
      </c>
      <c r="S3980" s="5">
        <v>1500778</v>
      </c>
      <c r="T3980" s="5">
        <v>0</v>
      </c>
      <c r="U3980" s="3"/>
      <c r="V3980" s="5">
        <v>1500778</v>
      </c>
      <c r="W3980" s="5">
        <v>1500000</v>
      </c>
      <c r="X3980" s="5"/>
      <c r="Y3980" s="5"/>
      <c r="Z3980" s="5">
        <f>Tbl_BalanceHistory[[#This Row],[Discretionary Recommended - Pre 2022]]+Tbl_BalanceHistory[[#This Row],[Discretionary Balance Recommended: Policy]]+Tbl_BalanceHistory[[#This Row],[Discretionary Balance Recommended: Commitments]]</f>
        <v>1500000</v>
      </c>
      <c r="AA3980" s="5">
        <f>Tbl_BalanceHistory[[#This Row],[Discretionary Balance]]-Tbl_BalanceHistory[[#This Row],[Discretionary Reappropriation]]</f>
        <v>778</v>
      </c>
      <c r="AB3980" s="2" t="s">
        <v>1791</v>
      </c>
      <c r="AC3980" s="2"/>
      <c r="AD3980" s="2"/>
      <c r="AE3980" s="2"/>
    </row>
    <row r="3981" spans="1:31" ht="45" x14ac:dyDescent="0.25">
      <c r="A3981" s="2" t="s">
        <v>2025</v>
      </c>
      <c r="B3981" s="3">
        <v>9</v>
      </c>
      <c r="C3981" s="3">
        <v>765</v>
      </c>
      <c r="D3981" s="3" t="s">
        <v>662</v>
      </c>
      <c r="E3981" s="3" t="str">
        <f>_xlfn.XLOOKUP(Tbl_BalanceHistory[[#This Row],[RespAgy]],Tbl_Agencies[Agy Code],Tbl_Agencies[Agy Sort])</f>
        <v>145000</v>
      </c>
      <c r="F3981" s="2" t="str">
        <f>Tbl_BalanceHistory[[#This Row],[RespAgy]]&amp;": "&amp;Tbl_BalanceHistory[[#This Row],[RespAgency]]</f>
        <v>765: Department of Social Services</v>
      </c>
      <c r="G3981" s="3">
        <v>765</v>
      </c>
      <c r="H3981" s="3" t="s">
        <v>662</v>
      </c>
      <c r="I3981" s="3" t="str">
        <f>_xlfn.XLOOKUP(Tbl_BalanceHistory[[#This Row],[AgyCode]],Tbl_Agencies[Agy Code],Tbl_Agencies[Agy Sort])</f>
        <v>145000</v>
      </c>
      <c r="J3981" s="2" t="str">
        <f>Tbl_BalanceHistory[[#This Row],[AgyCode]]&amp;": "&amp;Tbl_BalanceHistory[[#This Row],[Agency Name]]</f>
        <v>765: Department of Social Services</v>
      </c>
      <c r="K3981" s="1">
        <v>2015</v>
      </c>
      <c r="L3981" s="3">
        <v>469</v>
      </c>
      <c r="M3981" s="3" t="s">
        <v>672</v>
      </c>
      <c r="N3981" s="2" t="str">
        <f>Tbl_BalanceHistory[[#This Row],[ProgramCode]]&amp;": "&amp;Tbl_BalanceHistory[[#This Row],[Program Name]]</f>
        <v>469: Child Welfare Services</v>
      </c>
      <c r="O3981" s="3" t="s">
        <v>1730</v>
      </c>
      <c r="P3981" s="1" t="str">
        <f>IF(Tbl_BalanceHistory[[#This Row],[FundCode]]="0100","GF",IF(Tbl_BalanceHistory[[#This Row],[FundCode]]="01000","GF","Hi Ed / OCR"))</f>
        <v>GF</v>
      </c>
      <c r="Q3981" s="5">
        <v>96360229</v>
      </c>
      <c r="R3981" s="5">
        <v>96360228</v>
      </c>
      <c r="S3981" s="5">
        <v>0</v>
      </c>
      <c r="T3981" s="5">
        <v>0</v>
      </c>
      <c r="U3981" s="3"/>
      <c r="V3981" s="5">
        <v>0</v>
      </c>
      <c r="W3981" s="5">
        <v>0</v>
      </c>
      <c r="X3981" s="5"/>
      <c r="Y3981" s="5"/>
      <c r="Z3981" s="5">
        <f>Tbl_BalanceHistory[[#This Row],[Discretionary Recommended - Pre 2022]]+Tbl_BalanceHistory[[#This Row],[Discretionary Balance Recommended: Policy]]+Tbl_BalanceHistory[[#This Row],[Discretionary Balance Recommended: Commitments]]</f>
        <v>0</v>
      </c>
      <c r="AA3981" s="5">
        <f>Tbl_BalanceHistory[[#This Row],[Discretionary Balance]]-Tbl_BalanceHistory[[#This Row],[Discretionary Reappropriation]]</f>
        <v>0</v>
      </c>
      <c r="AB3981" s="2"/>
      <c r="AC3981" s="2"/>
      <c r="AD3981" s="2"/>
      <c r="AE3981" s="2"/>
    </row>
    <row r="3982" spans="1:31" ht="45" x14ac:dyDescent="0.25">
      <c r="A3982" s="2" t="s">
        <v>2025</v>
      </c>
      <c r="B3982" s="3">
        <v>9</v>
      </c>
      <c r="C3982" s="3">
        <v>765</v>
      </c>
      <c r="D3982" s="3" t="s">
        <v>662</v>
      </c>
      <c r="E3982" s="3" t="str">
        <f>_xlfn.XLOOKUP(Tbl_BalanceHistory[[#This Row],[RespAgy]],Tbl_Agencies[Agy Code],Tbl_Agencies[Agy Sort])</f>
        <v>145000</v>
      </c>
      <c r="F3982" s="2" t="str">
        <f>Tbl_BalanceHistory[[#This Row],[RespAgy]]&amp;": "&amp;Tbl_BalanceHistory[[#This Row],[RespAgency]]</f>
        <v>765: Department of Social Services</v>
      </c>
      <c r="G3982" s="3">
        <v>765</v>
      </c>
      <c r="H3982" s="3" t="s">
        <v>662</v>
      </c>
      <c r="I3982" s="3" t="str">
        <f>_xlfn.XLOOKUP(Tbl_BalanceHistory[[#This Row],[AgyCode]],Tbl_Agencies[Agy Code],Tbl_Agencies[Agy Sort])</f>
        <v>145000</v>
      </c>
      <c r="J3982" s="2" t="str">
        <f>Tbl_BalanceHistory[[#This Row],[AgyCode]]&amp;": "&amp;Tbl_BalanceHistory[[#This Row],[Agency Name]]</f>
        <v>765: Department of Social Services</v>
      </c>
      <c r="K3982" s="1">
        <v>2016</v>
      </c>
      <c r="L3982" s="3">
        <v>469</v>
      </c>
      <c r="M3982" s="3" t="s">
        <v>672</v>
      </c>
      <c r="N3982" s="2" t="str">
        <f>Tbl_BalanceHistory[[#This Row],[ProgramCode]]&amp;": "&amp;Tbl_BalanceHistory[[#This Row],[Program Name]]</f>
        <v>469: Child Welfare Services</v>
      </c>
      <c r="O3982" s="3" t="s">
        <v>1730</v>
      </c>
      <c r="P3982" s="1" t="str">
        <f>IF(Tbl_BalanceHistory[[#This Row],[FundCode]]="0100","GF",IF(Tbl_BalanceHistory[[#This Row],[FundCode]]="01000","GF","Hi Ed / OCR"))</f>
        <v>GF</v>
      </c>
      <c r="Q3982" s="5">
        <v>98041701</v>
      </c>
      <c r="R3982" s="5">
        <v>98041700.430000007</v>
      </c>
      <c r="S3982" s="5">
        <v>0</v>
      </c>
      <c r="T3982" s="5">
        <v>0</v>
      </c>
      <c r="U3982" s="3"/>
      <c r="V3982" s="5">
        <v>0</v>
      </c>
      <c r="W3982" s="5">
        <v>0</v>
      </c>
      <c r="X3982" s="5"/>
      <c r="Y3982" s="5"/>
      <c r="Z3982" s="5">
        <f>Tbl_BalanceHistory[[#This Row],[Discretionary Recommended - Pre 2022]]+Tbl_BalanceHistory[[#This Row],[Discretionary Balance Recommended: Policy]]+Tbl_BalanceHistory[[#This Row],[Discretionary Balance Recommended: Commitments]]</f>
        <v>0</v>
      </c>
      <c r="AA3982" s="5">
        <f>Tbl_BalanceHistory[[#This Row],[Discretionary Balance]]-Tbl_BalanceHistory[[#This Row],[Discretionary Reappropriation]]</f>
        <v>0</v>
      </c>
      <c r="AB3982" s="2"/>
      <c r="AC3982" s="2"/>
      <c r="AD3982" s="2"/>
      <c r="AE3982" s="2"/>
    </row>
    <row r="3983" spans="1:31" ht="45" x14ac:dyDescent="0.25">
      <c r="A3983" s="2" t="s">
        <v>2025</v>
      </c>
      <c r="B3983" s="3">
        <v>9</v>
      </c>
      <c r="C3983" s="3">
        <v>765</v>
      </c>
      <c r="D3983" s="3" t="s">
        <v>662</v>
      </c>
      <c r="E3983" s="3" t="str">
        <f>_xlfn.XLOOKUP(Tbl_BalanceHistory[[#This Row],[RespAgy]],Tbl_Agencies[Agy Code],Tbl_Agencies[Agy Sort])</f>
        <v>145000</v>
      </c>
      <c r="F3983" s="2" t="str">
        <f>Tbl_BalanceHistory[[#This Row],[RespAgy]]&amp;": "&amp;Tbl_BalanceHistory[[#This Row],[RespAgency]]</f>
        <v>765: Department of Social Services</v>
      </c>
      <c r="G3983" s="3">
        <v>765</v>
      </c>
      <c r="H3983" s="3" t="s">
        <v>662</v>
      </c>
      <c r="I3983" s="3" t="str">
        <f>_xlfn.XLOOKUP(Tbl_BalanceHistory[[#This Row],[AgyCode]],Tbl_Agencies[Agy Code],Tbl_Agencies[Agy Sort])</f>
        <v>145000</v>
      </c>
      <c r="J3983" s="2" t="str">
        <f>Tbl_BalanceHistory[[#This Row],[AgyCode]]&amp;": "&amp;Tbl_BalanceHistory[[#This Row],[Agency Name]]</f>
        <v>765: Department of Social Services</v>
      </c>
      <c r="K3983" s="1">
        <v>2017</v>
      </c>
      <c r="L3983" s="3">
        <v>469</v>
      </c>
      <c r="M3983" s="3" t="s">
        <v>672</v>
      </c>
      <c r="N3983" s="2" t="str">
        <f>Tbl_BalanceHistory[[#This Row],[ProgramCode]]&amp;": "&amp;Tbl_BalanceHistory[[#This Row],[Program Name]]</f>
        <v>469: Child Welfare Services</v>
      </c>
      <c r="O3983" s="3" t="s">
        <v>886</v>
      </c>
      <c r="P3983" s="1" t="str">
        <f>IF(Tbl_BalanceHistory[[#This Row],[FundCode]]="0100","GF",IF(Tbl_BalanceHistory[[#This Row],[FundCode]]="01000","GF","Hi Ed / OCR"))</f>
        <v>GF</v>
      </c>
      <c r="Q3983" s="5">
        <v>107582982</v>
      </c>
      <c r="R3983" s="5">
        <v>107582929.70999999</v>
      </c>
      <c r="S3983" s="5">
        <v>52</v>
      </c>
      <c r="T3983" s="5">
        <v>0</v>
      </c>
      <c r="U3983" s="3"/>
      <c r="V3983" s="5">
        <v>52</v>
      </c>
      <c r="W3983" s="5">
        <v>0</v>
      </c>
      <c r="X3983" s="5"/>
      <c r="Y3983" s="5"/>
      <c r="Z3983" s="5">
        <f>Tbl_BalanceHistory[[#This Row],[Discretionary Recommended - Pre 2022]]+Tbl_BalanceHistory[[#This Row],[Discretionary Balance Recommended: Policy]]+Tbl_BalanceHistory[[#This Row],[Discretionary Balance Recommended: Commitments]]</f>
        <v>0</v>
      </c>
      <c r="AA3983" s="5">
        <f>Tbl_BalanceHistory[[#This Row],[Discretionary Balance]]-Tbl_BalanceHistory[[#This Row],[Discretionary Reappropriation]]</f>
        <v>52</v>
      </c>
      <c r="AB3983" s="2"/>
      <c r="AC3983" s="2"/>
      <c r="AD3983" s="2"/>
      <c r="AE3983" s="2"/>
    </row>
    <row r="3984" spans="1:31" ht="45" x14ac:dyDescent="0.25">
      <c r="A3984" s="2" t="s">
        <v>2025</v>
      </c>
      <c r="B3984" s="3">
        <v>9</v>
      </c>
      <c r="C3984" s="3">
        <v>765</v>
      </c>
      <c r="D3984" s="3" t="s">
        <v>662</v>
      </c>
      <c r="E3984" s="3" t="str">
        <f>_xlfn.XLOOKUP(Tbl_BalanceHistory[[#This Row],[RespAgy]],Tbl_Agencies[Agy Code],Tbl_Agencies[Agy Sort])</f>
        <v>145000</v>
      </c>
      <c r="F3984" s="2" t="str">
        <f>Tbl_BalanceHistory[[#This Row],[RespAgy]]&amp;": "&amp;Tbl_BalanceHistory[[#This Row],[RespAgency]]</f>
        <v>765: Department of Social Services</v>
      </c>
      <c r="G3984" s="3">
        <v>765</v>
      </c>
      <c r="H3984" s="3" t="s">
        <v>662</v>
      </c>
      <c r="I3984" s="3" t="str">
        <f>_xlfn.XLOOKUP(Tbl_BalanceHistory[[#This Row],[AgyCode]],Tbl_Agencies[Agy Code],Tbl_Agencies[Agy Sort])</f>
        <v>145000</v>
      </c>
      <c r="J3984" s="2" t="str">
        <f>Tbl_BalanceHistory[[#This Row],[AgyCode]]&amp;": "&amp;Tbl_BalanceHistory[[#This Row],[Agency Name]]</f>
        <v>765: Department of Social Services</v>
      </c>
      <c r="K3984" s="1">
        <v>2018</v>
      </c>
      <c r="L3984" s="3">
        <v>469</v>
      </c>
      <c r="M3984" s="3" t="s">
        <v>672</v>
      </c>
      <c r="N3984" s="2" t="str">
        <f>Tbl_BalanceHistory[[#This Row],[ProgramCode]]&amp;": "&amp;Tbl_BalanceHistory[[#This Row],[Program Name]]</f>
        <v>469: Child Welfare Services</v>
      </c>
      <c r="O3984" s="3" t="s">
        <v>886</v>
      </c>
      <c r="P3984" s="1" t="str">
        <f>IF(Tbl_BalanceHistory[[#This Row],[FundCode]]="0100","GF",IF(Tbl_BalanceHistory[[#This Row],[FundCode]]="01000","GF","Hi Ed / OCR"))</f>
        <v>GF</v>
      </c>
      <c r="Q3984" s="5">
        <v>111468184</v>
      </c>
      <c r="R3984" s="5">
        <v>111468116.20999999</v>
      </c>
      <c r="S3984" s="5">
        <v>67</v>
      </c>
      <c r="T3984" s="5">
        <v>0</v>
      </c>
      <c r="U3984" s="3"/>
      <c r="V3984" s="5">
        <v>67</v>
      </c>
      <c r="W3984" s="5">
        <v>0</v>
      </c>
      <c r="X3984" s="5"/>
      <c r="Y3984" s="5"/>
      <c r="Z3984" s="5">
        <f>Tbl_BalanceHistory[[#This Row],[Discretionary Recommended - Pre 2022]]+Tbl_BalanceHistory[[#This Row],[Discretionary Balance Recommended: Policy]]+Tbl_BalanceHistory[[#This Row],[Discretionary Balance Recommended: Commitments]]</f>
        <v>0</v>
      </c>
      <c r="AA3984" s="5">
        <f>Tbl_BalanceHistory[[#This Row],[Discretionary Balance]]-Tbl_BalanceHistory[[#This Row],[Discretionary Reappropriation]]</f>
        <v>67</v>
      </c>
      <c r="AB3984" s="2"/>
      <c r="AC3984" s="2"/>
      <c r="AD3984" s="2"/>
      <c r="AE3984" s="2"/>
    </row>
    <row r="3985" spans="1:31" ht="45" x14ac:dyDescent="0.25">
      <c r="A3985" s="2" t="s">
        <v>2025</v>
      </c>
      <c r="B3985" s="3">
        <v>9</v>
      </c>
      <c r="C3985" s="3">
        <v>765</v>
      </c>
      <c r="D3985" s="3" t="s">
        <v>662</v>
      </c>
      <c r="E3985" s="3" t="str">
        <f>_xlfn.XLOOKUP(Tbl_BalanceHistory[[#This Row],[RespAgy]],Tbl_Agencies[Agy Code],Tbl_Agencies[Agy Sort])</f>
        <v>145000</v>
      </c>
      <c r="F3985" s="2" t="str">
        <f>Tbl_BalanceHistory[[#This Row],[RespAgy]]&amp;": "&amp;Tbl_BalanceHistory[[#This Row],[RespAgency]]</f>
        <v>765: Department of Social Services</v>
      </c>
      <c r="G3985" s="3">
        <v>765</v>
      </c>
      <c r="H3985" s="3" t="s">
        <v>662</v>
      </c>
      <c r="I3985" s="3" t="str">
        <f>_xlfn.XLOOKUP(Tbl_BalanceHistory[[#This Row],[AgyCode]],Tbl_Agencies[Agy Code],Tbl_Agencies[Agy Sort])</f>
        <v>145000</v>
      </c>
      <c r="J3985" s="2" t="str">
        <f>Tbl_BalanceHistory[[#This Row],[AgyCode]]&amp;": "&amp;Tbl_BalanceHistory[[#This Row],[Agency Name]]</f>
        <v>765: Department of Social Services</v>
      </c>
      <c r="K3985" s="1">
        <v>2019</v>
      </c>
      <c r="L3985" s="3">
        <v>469</v>
      </c>
      <c r="M3985" s="3" t="s">
        <v>672</v>
      </c>
      <c r="N3985" s="2" t="str">
        <f>Tbl_BalanceHistory[[#This Row],[ProgramCode]]&amp;": "&amp;Tbl_BalanceHistory[[#This Row],[Program Name]]</f>
        <v>469: Child Welfare Services</v>
      </c>
      <c r="O3985" s="3" t="s">
        <v>886</v>
      </c>
      <c r="P3985" s="1" t="str">
        <f>IF(Tbl_BalanceHistory[[#This Row],[FundCode]]="0100","GF",IF(Tbl_BalanceHistory[[#This Row],[FundCode]]="01000","GF","Hi Ed / OCR"))</f>
        <v>GF</v>
      </c>
      <c r="Q3985" s="5">
        <v>118060119</v>
      </c>
      <c r="R3985" s="5">
        <v>118060119</v>
      </c>
      <c r="S3985" s="5">
        <v>0</v>
      </c>
      <c r="T3985" s="5">
        <v>0</v>
      </c>
      <c r="U3985" s="3"/>
      <c r="V3985" s="5">
        <v>0</v>
      </c>
      <c r="W3985" s="5">
        <v>0</v>
      </c>
      <c r="X3985" s="5"/>
      <c r="Y3985" s="5"/>
      <c r="Z3985" s="5">
        <f>Tbl_BalanceHistory[[#This Row],[Discretionary Recommended - Pre 2022]]+Tbl_BalanceHistory[[#This Row],[Discretionary Balance Recommended: Policy]]+Tbl_BalanceHistory[[#This Row],[Discretionary Balance Recommended: Commitments]]</f>
        <v>0</v>
      </c>
      <c r="AA3985" s="5">
        <f>Tbl_BalanceHistory[[#This Row],[Discretionary Balance]]-Tbl_BalanceHistory[[#This Row],[Discretionary Reappropriation]]</f>
        <v>0</v>
      </c>
      <c r="AB3985" s="2"/>
      <c r="AC3985" s="2"/>
      <c r="AD3985" s="2"/>
      <c r="AE3985" s="2"/>
    </row>
    <row r="3986" spans="1:31" ht="45" x14ac:dyDescent="0.25">
      <c r="A3986" s="2" t="s">
        <v>577</v>
      </c>
      <c r="B3986" s="3">
        <v>9</v>
      </c>
      <c r="C3986" s="3">
        <v>765</v>
      </c>
      <c r="D3986" s="3" t="s">
        <v>662</v>
      </c>
      <c r="E3986" s="3" t="str">
        <f>_xlfn.XLOOKUP(Tbl_BalanceHistory[[#This Row],[RespAgy]],Tbl_Agencies[Agy Code],Tbl_Agencies[Agy Sort])</f>
        <v>145000</v>
      </c>
      <c r="F3986" s="2" t="str">
        <f>Tbl_BalanceHistory[[#This Row],[RespAgy]]&amp;": "&amp;Tbl_BalanceHistory[[#This Row],[RespAgency]]</f>
        <v>765: Department of Social Services</v>
      </c>
      <c r="G3986" s="3">
        <v>765</v>
      </c>
      <c r="H3986" s="3" t="s">
        <v>662</v>
      </c>
      <c r="I3986" s="3" t="str">
        <f>_xlfn.XLOOKUP(Tbl_BalanceHistory[[#This Row],[AgyCode]],Tbl_Agencies[Agy Code],Tbl_Agencies[Agy Sort])</f>
        <v>145000</v>
      </c>
      <c r="J3986" s="2" t="str">
        <f>Tbl_BalanceHistory[[#This Row],[AgyCode]]&amp;": "&amp;Tbl_BalanceHistory[[#This Row],[Agency Name]]</f>
        <v>765: Department of Social Services</v>
      </c>
      <c r="K3986" s="1">
        <v>2020</v>
      </c>
      <c r="L3986" s="3">
        <v>469</v>
      </c>
      <c r="M3986" s="3" t="s">
        <v>672</v>
      </c>
      <c r="N3986" s="2" t="str">
        <f>Tbl_BalanceHistory[[#This Row],[ProgramCode]]&amp;": "&amp;Tbl_BalanceHistory[[#This Row],[Program Name]]</f>
        <v>469: Child Welfare Services</v>
      </c>
      <c r="O3986" s="3" t="s">
        <v>886</v>
      </c>
      <c r="P3986" s="1" t="str">
        <f>IF(Tbl_BalanceHistory[[#This Row],[FundCode]]="0100","GF",IF(Tbl_BalanceHistory[[#This Row],[FundCode]]="01000","GF","Hi Ed / OCR"))</f>
        <v>GF</v>
      </c>
      <c r="Q3986" s="5">
        <v>120134515</v>
      </c>
      <c r="R3986" s="5">
        <v>114565162.40000001</v>
      </c>
      <c r="S3986" s="5">
        <v>5569352.6500000004</v>
      </c>
      <c r="T3986" s="5">
        <v>0</v>
      </c>
      <c r="U3986" s="3"/>
      <c r="V3986" s="5">
        <v>5569352.6500000004</v>
      </c>
      <c r="W3986" s="5">
        <v>0</v>
      </c>
      <c r="X3986" s="5"/>
      <c r="Y3986" s="5"/>
      <c r="Z3986" s="5">
        <f>Tbl_BalanceHistory[[#This Row],[Discretionary Recommended - Pre 2022]]+Tbl_BalanceHistory[[#This Row],[Discretionary Balance Recommended: Policy]]+Tbl_BalanceHistory[[#This Row],[Discretionary Balance Recommended: Commitments]]</f>
        <v>0</v>
      </c>
      <c r="AA3986" s="5">
        <f>Tbl_BalanceHistory[[#This Row],[Discretionary Balance]]-Tbl_BalanceHistory[[#This Row],[Discretionary Reappropriation]]</f>
        <v>5569352.6500000004</v>
      </c>
      <c r="AB3986" s="2"/>
      <c r="AC3986" s="2"/>
      <c r="AD3986" s="2"/>
      <c r="AE3986" s="2"/>
    </row>
    <row r="3987" spans="1:31" ht="45" x14ac:dyDescent="0.25">
      <c r="A3987" s="2" t="s">
        <v>577</v>
      </c>
      <c r="B3987" s="3">
        <v>9</v>
      </c>
      <c r="C3987" s="3">
        <v>765</v>
      </c>
      <c r="D3987" s="3" t="s">
        <v>662</v>
      </c>
      <c r="E3987" s="3" t="str">
        <f>_xlfn.XLOOKUP(Tbl_BalanceHistory[[#This Row],[RespAgy]],Tbl_Agencies[Agy Code],Tbl_Agencies[Agy Sort])</f>
        <v>145000</v>
      </c>
      <c r="F3987" s="2" t="str">
        <f>Tbl_BalanceHistory[[#This Row],[RespAgy]]&amp;": "&amp;Tbl_BalanceHistory[[#This Row],[RespAgency]]</f>
        <v>765: Department of Social Services</v>
      </c>
      <c r="G3987" s="3">
        <v>765</v>
      </c>
      <c r="H3987" s="3" t="s">
        <v>662</v>
      </c>
      <c r="I3987" s="3" t="str">
        <f>_xlfn.XLOOKUP(Tbl_BalanceHistory[[#This Row],[AgyCode]],Tbl_Agencies[Agy Code],Tbl_Agencies[Agy Sort])</f>
        <v>145000</v>
      </c>
      <c r="J3987" s="2" t="str">
        <f>Tbl_BalanceHistory[[#This Row],[AgyCode]]&amp;": "&amp;Tbl_BalanceHistory[[#This Row],[Agency Name]]</f>
        <v>765: Department of Social Services</v>
      </c>
      <c r="K3987" s="1">
        <v>2021</v>
      </c>
      <c r="L3987" s="3">
        <v>469</v>
      </c>
      <c r="M3987" s="3" t="s">
        <v>672</v>
      </c>
      <c r="N3987" s="2" t="str">
        <f>Tbl_BalanceHistory[[#This Row],[ProgramCode]]&amp;": "&amp;Tbl_BalanceHistory[[#This Row],[Program Name]]</f>
        <v>469: Child Welfare Services</v>
      </c>
      <c r="O3987" s="3" t="s">
        <v>886</v>
      </c>
      <c r="P3987" s="1" t="str">
        <f>IF(Tbl_BalanceHistory[[#This Row],[FundCode]]="0100","GF",IF(Tbl_BalanceHistory[[#This Row],[FundCode]]="01000","GF","Hi Ed / OCR"))</f>
        <v>GF</v>
      </c>
      <c r="Q3987" s="5">
        <v>106880332</v>
      </c>
      <c r="R3987" s="5">
        <v>106877397.59</v>
      </c>
      <c r="S3987" s="5">
        <v>2934.41</v>
      </c>
      <c r="T3987" s="5">
        <v>0</v>
      </c>
      <c r="U3987" s="3"/>
      <c r="V3987" s="5">
        <v>2934.41</v>
      </c>
      <c r="W3987" s="5">
        <v>0</v>
      </c>
      <c r="X3987" s="5"/>
      <c r="Y3987" s="5"/>
      <c r="Z3987" s="5">
        <f>Tbl_BalanceHistory[[#This Row],[Discretionary Recommended - Pre 2022]]+Tbl_BalanceHistory[[#This Row],[Discretionary Balance Recommended: Policy]]+Tbl_BalanceHistory[[#This Row],[Discretionary Balance Recommended: Commitments]]</f>
        <v>0</v>
      </c>
      <c r="AA3987" s="5">
        <f>Tbl_BalanceHistory[[#This Row],[Discretionary Balance]]-Tbl_BalanceHistory[[#This Row],[Discretionary Reappropriation]]</f>
        <v>2934.41</v>
      </c>
      <c r="AB3987" s="2"/>
      <c r="AC3987" s="2"/>
      <c r="AD3987" s="2"/>
      <c r="AE3987" s="2"/>
    </row>
    <row r="3988" spans="1:31" ht="45" x14ac:dyDescent="0.25">
      <c r="A3988" s="2" t="s">
        <v>577</v>
      </c>
      <c r="B3988" s="3">
        <v>9</v>
      </c>
      <c r="C3988" s="3">
        <v>765</v>
      </c>
      <c r="D3988" s="3" t="s">
        <v>662</v>
      </c>
      <c r="E3988" s="3" t="str">
        <f>_xlfn.XLOOKUP(Tbl_BalanceHistory[[#This Row],[RespAgy]],Tbl_Agencies[Agy Code],Tbl_Agencies[Agy Sort])</f>
        <v>145000</v>
      </c>
      <c r="F3988" s="2" t="str">
        <f>Tbl_BalanceHistory[[#This Row],[RespAgy]]&amp;": "&amp;Tbl_BalanceHistory[[#This Row],[RespAgency]]</f>
        <v>765: Department of Social Services</v>
      </c>
      <c r="G3988" s="3">
        <v>765</v>
      </c>
      <c r="H3988" s="3" t="s">
        <v>662</v>
      </c>
      <c r="I3988" s="3" t="str">
        <f>_xlfn.XLOOKUP(Tbl_BalanceHistory[[#This Row],[AgyCode]],Tbl_Agencies[Agy Code],Tbl_Agencies[Agy Sort])</f>
        <v>145000</v>
      </c>
      <c r="J3988" s="2" t="str">
        <f>Tbl_BalanceHistory[[#This Row],[AgyCode]]&amp;": "&amp;Tbl_BalanceHistory[[#This Row],[Agency Name]]</f>
        <v>765: Department of Social Services</v>
      </c>
      <c r="K3988" s="1">
        <v>2022</v>
      </c>
      <c r="L3988" s="3">
        <v>469</v>
      </c>
      <c r="M3988" s="3" t="s">
        <v>672</v>
      </c>
      <c r="N3988" s="2" t="str">
        <f>Tbl_BalanceHistory[[#This Row],[ProgramCode]]&amp;": "&amp;Tbl_BalanceHistory[[#This Row],[Program Name]]</f>
        <v>469: Child Welfare Services</v>
      </c>
      <c r="O3988" s="3" t="s">
        <v>886</v>
      </c>
      <c r="P3988" s="1" t="str">
        <f>IF(Tbl_BalanceHistory[[#This Row],[FundCode]]="0100","GF",IF(Tbl_BalanceHistory[[#This Row],[FundCode]]="01000","GF","Hi Ed / OCR"))</f>
        <v>GF</v>
      </c>
      <c r="Q3988" s="5">
        <v>114339163</v>
      </c>
      <c r="R3988" s="5">
        <v>103180108.52</v>
      </c>
      <c r="S3988" s="5">
        <v>11159054.48</v>
      </c>
      <c r="T3988" s="5">
        <v>0</v>
      </c>
      <c r="U3988" s="3"/>
      <c r="V3988" s="5">
        <v>11159054.48</v>
      </c>
      <c r="W3988" s="5"/>
      <c r="X3988" s="5">
        <v>0</v>
      </c>
      <c r="Y3988" s="5">
        <v>0</v>
      </c>
      <c r="Z3988" s="5">
        <f>Tbl_BalanceHistory[[#This Row],[Discretionary Recommended - Pre 2022]]+Tbl_BalanceHistory[[#This Row],[Discretionary Balance Recommended: Policy]]+Tbl_BalanceHistory[[#This Row],[Discretionary Balance Recommended: Commitments]]</f>
        <v>0</v>
      </c>
      <c r="AA3988" s="5">
        <f>Tbl_BalanceHistory[[#This Row],[Discretionary Balance]]-Tbl_BalanceHistory[[#This Row],[Discretionary Reappropriation]]</f>
        <v>11159054.48</v>
      </c>
      <c r="AB3988" s="2"/>
      <c r="AC3988" s="2"/>
      <c r="AD3988" s="2"/>
      <c r="AE3988" s="2"/>
    </row>
    <row r="3989" spans="1:31" ht="60" x14ac:dyDescent="0.25">
      <c r="A3989" s="2" t="s">
        <v>577</v>
      </c>
      <c r="B3989" s="3">
        <v>9</v>
      </c>
      <c r="C3989" s="3">
        <v>765</v>
      </c>
      <c r="D3989" s="3" t="s">
        <v>662</v>
      </c>
      <c r="E3989" s="3" t="str">
        <f>_xlfn.XLOOKUP(Tbl_BalanceHistory[[#This Row],[RespAgy]],Tbl_Agencies[Agy Code],Tbl_Agencies[Agy Sort])</f>
        <v>145000</v>
      </c>
      <c r="F3989" s="2" t="str">
        <f>Tbl_BalanceHistory[[#This Row],[RespAgy]]&amp;": "&amp;Tbl_BalanceHistory[[#This Row],[RespAgency]]</f>
        <v>765: Department of Social Services</v>
      </c>
      <c r="G3989" s="3">
        <v>765</v>
      </c>
      <c r="H3989" s="3" t="s">
        <v>662</v>
      </c>
      <c r="I3989" s="3" t="str">
        <f>_xlfn.XLOOKUP(Tbl_BalanceHistory[[#This Row],[AgyCode]],Tbl_Agencies[Agy Code],Tbl_Agencies[Agy Sort])</f>
        <v>145000</v>
      </c>
      <c r="J3989" s="2" t="str">
        <f>Tbl_BalanceHistory[[#This Row],[AgyCode]]&amp;": "&amp;Tbl_BalanceHistory[[#This Row],[Agency Name]]</f>
        <v>765: Department of Social Services</v>
      </c>
      <c r="K3989" s="1">
        <v>2023</v>
      </c>
      <c r="L3989" s="3">
        <v>469</v>
      </c>
      <c r="M3989" s="3" t="s">
        <v>672</v>
      </c>
      <c r="N3989" s="2" t="str">
        <f>Tbl_BalanceHistory[[#This Row],[ProgramCode]]&amp;": "&amp;Tbl_BalanceHistory[[#This Row],[Program Name]]</f>
        <v>469: Child Welfare Services</v>
      </c>
      <c r="O3989" s="3" t="s">
        <v>886</v>
      </c>
      <c r="P3989" s="1" t="str">
        <f>IF(Tbl_BalanceHistory[[#This Row],[FundCode]]="0100","GF",IF(Tbl_BalanceHistory[[#This Row],[FundCode]]="01000","GF","Hi Ed / OCR"))</f>
        <v>GF</v>
      </c>
      <c r="Q3989" s="5">
        <v>143143135</v>
      </c>
      <c r="R3989" s="5">
        <v>109286382.83</v>
      </c>
      <c r="S3989" s="5">
        <v>33856752.170000002</v>
      </c>
      <c r="T3989" s="5">
        <v>0</v>
      </c>
      <c r="U3989" s="3"/>
      <c r="V3989" s="5">
        <v>33856752.170000002</v>
      </c>
      <c r="W3989" s="5">
        <v>0</v>
      </c>
      <c r="X3989" s="5">
        <v>0</v>
      </c>
      <c r="Y3989" s="5">
        <v>3460195</v>
      </c>
      <c r="Z3989" s="5">
        <v>3460195</v>
      </c>
      <c r="AA3989" s="5">
        <v>30396557.170000002</v>
      </c>
      <c r="AB3989" s="2"/>
      <c r="AC3989" s="2"/>
      <c r="AD3989" s="2" t="s">
        <v>2423</v>
      </c>
      <c r="AE3989" s="2"/>
    </row>
    <row r="3990" spans="1:31" ht="195" x14ac:dyDescent="0.25">
      <c r="A3990" s="2" t="s">
        <v>577</v>
      </c>
      <c r="B3990" s="3">
        <v>9</v>
      </c>
      <c r="C3990" s="3">
        <v>765</v>
      </c>
      <c r="D3990" s="3" t="s">
        <v>662</v>
      </c>
      <c r="E3990" s="3" t="str">
        <f>_xlfn.XLOOKUP(Tbl_BalanceHistory[[#This Row],[RespAgy]],Tbl_Agencies[Agy Code],Tbl_Agencies[Agy Sort])</f>
        <v>145000</v>
      </c>
      <c r="F3990" s="2" t="str">
        <f>Tbl_BalanceHistory[[#This Row],[RespAgy]]&amp;": "&amp;Tbl_BalanceHistory[[#This Row],[RespAgency]]</f>
        <v>765: Department of Social Services</v>
      </c>
      <c r="G3990" s="3">
        <v>765</v>
      </c>
      <c r="H3990" s="3" t="s">
        <v>662</v>
      </c>
      <c r="I3990" s="3" t="str">
        <f>_xlfn.XLOOKUP(Tbl_BalanceHistory[[#This Row],[AgyCode]],Tbl_Agencies[Agy Code],Tbl_Agencies[Agy Sort])</f>
        <v>145000</v>
      </c>
      <c r="J3990" s="2" t="str">
        <f>Tbl_BalanceHistory[[#This Row],[AgyCode]]&amp;": "&amp;Tbl_BalanceHistory[[#This Row],[Agency Name]]</f>
        <v>765: Department of Social Services</v>
      </c>
      <c r="K3990" s="1">
        <v>2024</v>
      </c>
      <c r="L3990" s="3">
        <v>469</v>
      </c>
      <c r="M3990" s="3" t="s">
        <v>672</v>
      </c>
      <c r="N3990" s="2" t="str">
        <f>Tbl_BalanceHistory[[#This Row],[ProgramCode]]&amp;": "&amp;Tbl_BalanceHistory[[#This Row],[Program Name]]</f>
        <v>469: Child Welfare Services</v>
      </c>
      <c r="O3990" s="3" t="s">
        <v>886</v>
      </c>
      <c r="P3990" s="1" t="str">
        <f>IF(Tbl_BalanceHistory[[#This Row],[FundCode]]="0100","GF",IF(Tbl_BalanceHistory[[#This Row],[FundCode]]="01000","GF","Hi Ed / OCR"))</f>
        <v>GF</v>
      </c>
      <c r="Q3990" s="5">
        <v>147357256</v>
      </c>
      <c r="R3990" s="5">
        <v>120228982.66</v>
      </c>
      <c r="S3990" s="5">
        <v>27128273.34</v>
      </c>
      <c r="T3990" s="5">
        <v>7121181</v>
      </c>
      <c r="U3990" s="3" t="s">
        <v>2591</v>
      </c>
      <c r="V3990" s="5">
        <v>20007092.34</v>
      </c>
      <c r="W3990" s="5">
        <v>0</v>
      </c>
      <c r="X3990" s="5">
        <v>5849226</v>
      </c>
      <c r="Y3990" s="5">
        <v>4817195</v>
      </c>
      <c r="Z3990" s="5">
        <v>10666421</v>
      </c>
      <c r="AA3990" s="5">
        <v>9340671.3399999999</v>
      </c>
      <c r="AB3990" s="2"/>
      <c r="AC3990" s="2" t="s">
        <v>2592</v>
      </c>
      <c r="AD3990" s="2" t="s">
        <v>2593</v>
      </c>
      <c r="AE3990" s="2" t="s">
        <v>2594</v>
      </c>
    </row>
    <row r="3991" spans="1:31" ht="60" x14ac:dyDescent="0.25">
      <c r="A3991" s="2" t="s">
        <v>2025</v>
      </c>
      <c r="B3991" s="3">
        <v>9</v>
      </c>
      <c r="C3991" s="3">
        <v>765</v>
      </c>
      <c r="D3991" s="3" t="s">
        <v>662</v>
      </c>
      <c r="E3991" s="3" t="str">
        <f>_xlfn.XLOOKUP(Tbl_BalanceHistory[[#This Row],[RespAgy]],Tbl_Agencies[Agy Code],Tbl_Agencies[Agy Sort])</f>
        <v>145000</v>
      </c>
      <c r="F3991" s="2" t="str">
        <f>Tbl_BalanceHistory[[#This Row],[RespAgy]]&amp;": "&amp;Tbl_BalanceHistory[[#This Row],[RespAgency]]</f>
        <v>765: Department of Social Services</v>
      </c>
      <c r="G3991" s="3">
        <v>765</v>
      </c>
      <c r="H3991" s="3" t="s">
        <v>662</v>
      </c>
      <c r="I3991" s="3" t="str">
        <f>_xlfn.XLOOKUP(Tbl_BalanceHistory[[#This Row],[AgyCode]],Tbl_Agencies[Agy Code],Tbl_Agencies[Agy Sort])</f>
        <v>145000</v>
      </c>
      <c r="J3991" s="2" t="str">
        <f>Tbl_BalanceHistory[[#This Row],[AgyCode]]&amp;": "&amp;Tbl_BalanceHistory[[#This Row],[Agency Name]]</f>
        <v>765: Department of Social Services</v>
      </c>
      <c r="K3991" s="1">
        <v>2014</v>
      </c>
      <c r="L3991" s="3">
        <v>491</v>
      </c>
      <c r="M3991" s="3" t="s">
        <v>674</v>
      </c>
      <c r="N3991" s="2" t="str">
        <f>Tbl_BalanceHistory[[#This Row],[ProgramCode]]&amp;": "&amp;Tbl_BalanceHistory[[#This Row],[Program Name]]</f>
        <v>491: Financial Assistance for Supplemental Assistance Services</v>
      </c>
      <c r="O3991" s="3" t="s">
        <v>1730</v>
      </c>
      <c r="P3991" s="1" t="str">
        <f>IF(Tbl_BalanceHistory[[#This Row],[FundCode]]="0100","GF",IF(Tbl_BalanceHistory[[#This Row],[FundCode]]="01000","GF","Hi Ed / OCR"))</f>
        <v>GF</v>
      </c>
      <c r="Q3991" s="5">
        <v>500000</v>
      </c>
      <c r="R3991" s="5">
        <v>472167.66</v>
      </c>
      <c r="S3991" s="5">
        <v>27832</v>
      </c>
      <c r="T3991" s="5">
        <v>0</v>
      </c>
      <c r="U3991" s="3"/>
      <c r="V3991" s="5">
        <v>27832</v>
      </c>
      <c r="W3991" s="5">
        <v>0</v>
      </c>
      <c r="X3991" s="5"/>
      <c r="Y3991" s="5"/>
      <c r="Z3991" s="5">
        <f>Tbl_BalanceHistory[[#This Row],[Discretionary Recommended - Pre 2022]]+Tbl_BalanceHistory[[#This Row],[Discretionary Balance Recommended: Policy]]+Tbl_BalanceHistory[[#This Row],[Discretionary Balance Recommended: Commitments]]</f>
        <v>0</v>
      </c>
      <c r="AA3991" s="5">
        <f>Tbl_BalanceHistory[[#This Row],[Discretionary Balance]]-Tbl_BalanceHistory[[#This Row],[Discretionary Reappropriation]]</f>
        <v>27832</v>
      </c>
      <c r="AB3991" s="2"/>
      <c r="AC3991" s="2"/>
      <c r="AD3991" s="2"/>
      <c r="AE3991" s="2"/>
    </row>
    <row r="3992" spans="1:31" ht="60" x14ac:dyDescent="0.25">
      <c r="A3992" s="2" t="s">
        <v>2025</v>
      </c>
      <c r="B3992" s="3">
        <v>9</v>
      </c>
      <c r="C3992" s="3">
        <v>765</v>
      </c>
      <c r="D3992" s="3" t="s">
        <v>662</v>
      </c>
      <c r="E3992" s="3" t="str">
        <f>_xlfn.XLOOKUP(Tbl_BalanceHistory[[#This Row],[RespAgy]],Tbl_Agencies[Agy Code],Tbl_Agencies[Agy Sort])</f>
        <v>145000</v>
      </c>
      <c r="F3992" s="2" t="str">
        <f>Tbl_BalanceHistory[[#This Row],[RespAgy]]&amp;": "&amp;Tbl_BalanceHistory[[#This Row],[RespAgency]]</f>
        <v>765: Department of Social Services</v>
      </c>
      <c r="G3992" s="3">
        <v>765</v>
      </c>
      <c r="H3992" s="3" t="s">
        <v>662</v>
      </c>
      <c r="I3992" s="3" t="str">
        <f>_xlfn.XLOOKUP(Tbl_BalanceHistory[[#This Row],[AgyCode]],Tbl_Agencies[Agy Code],Tbl_Agencies[Agy Sort])</f>
        <v>145000</v>
      </c>
      <c r="J3992" s="2" t="str">
        <f>Tbl_BalanceHistory[[#This Row],[AgyCode]]&amp;": "&amp;Tbl_BalanceHistory[[#This Row],[Agency Name]]</f>
        <v>765: Department of Social Services</v>
      </c>
      <c r="K3992" s="1">
        <v>2015</v>
      </c>
      <c r="L3992" s="3">
        <v>491</v>
      </c>
      <c r="M3992" s="3" t="s">
        <v>674</v>
      </c>
      <c r="N3992" s="2" t="str">
        <f>Tbl_BalanceHistory[[#This Row],[ProgramCode]]&amp;": "&amp;Tbl_BalanceHistory[[#This Row],[Program Name]]</f>
        <v>491: Financial Assistance for Supplemental Assistance Services</v>
      </c>
      <c r="O3992" s="3" t="s">
        <v>1730</v>
      </c>
      <c r="P3992" s="1" t="str">
        <f>IF(Tbl_BalanceHistory[[#This Row],[FundCode]]="0100","GF",IF(Tbl_BalanceHistory[[#This Row],[FundCode]]="01000","GF","Hi Ed / OCR"))</f>
        <v>GF</v>
      </c>
      <c r="Q3992" s="5">
        <v>500000</v>
      </c>
      <c r="R3992" s="5">
        <v>371422</v>
      </c>
      <c r="S3992" s="5">
        <v>128577</v>
      </c>
      <c r="T3992" s="5">
        <v>0</v>
      </c>
      <c r="U3992" s="3"/>
      <c r="V3992" s="5">
        <v>128577</v>
      </c>
      <c r="W3992" s="5">
        <v>0</v>
      </c>
      <c r="X3992" s="5"/>
      <c r="Y3992" s="5"/>
      <c r="Z3992" s="5">
        <f>Tbl_BalanceHistory[[#This Row],[Discretionary Recommended - Pre 2022]]+Tbl_BalanceHistory[[#This Row],[Discretionary Balance Recommended: Policy]]+Tbl_BalanceHistory[[#This Row],[Discretionary Balance Recommended: Commitments]]</f>
        <v>0</v>
      </c>
      <c r="AA3992" s="5">
        <f>Tbl_BalanceHistory[[#This Row],[Discretionary Balance]]-Tbl_BalanceHistory[[#This Row],[Discretionary Reappropriation]]</f>
        <v>128577</v>
      </c>
      <c r="AB3992" s="2"/>
      <c r="AC3992" s="2"/>
      <c r="AD3992" s="2"/>
      <c r="AE3992" s="2"/>
    </row>
    <row r="3993" spans="1:31" ht="60" x14ac:dyDescent="0.25">
      <c r="A3993" s="2" t="s">
        <v>2025</v>
      </c>
      <c r="B3993" s="3">
        <v>9</v>
      </c>
      <c r="C3993" s="3">
        <v>765</v>
      </c>
      <c r="D3993" s="3" t="s">
        <v>662</v>
      </c>
      <c r="E3993" s="3" t="str">
        <f>_xlfn.XLOOKUP(Tbl_BalanceHistory[[#This Row],[RespAgy]],Tbl_Agencies[Agy Code],Tbl_Agencies[Agy Sort])</f>
        <v>145000</v>
      </c>
      <c r="F3993" s="2" t="str">
        <f>Tbl_BalanceHistory[[#This Row],[RespAgy]]&amp;": "&amp;Tbl_BalanceHistory[[#This Row],[RespAgency]]</f>
        <v>765: Department of Social Services</v>
      </c>
      <c r="G3993" s="3">
        <v>765</v>
      </c>
      <c r="H3993" s="3" t="s">
        <v>662</v>
      </c>
      <c r="I3993" s="3" t="str">
        <f>_xlfn.XLOOKUP(Tbl_BalanceHistory[[#This Row],[AgyCode]],Tbl_Agencies[Agy Code],Tbl_Agencies[Agy Sort])</f>
        <v>145000</v>
      </c>
      <c r="J3993" s="2" t="str">
        <f>Tbl_BalanceHistory[[#This Row],[AgyCode]]&amp;": "&amp;Tbl_BalanceHistory[[#This Row],[Agency Name]]</f>
        <v>765: Department of Social Services</v>
      </c>
      <c r="K3993" s="1">
        <v>2016</v>
      </c>
      <c r="L3993" s="3">
        <v>491</v>
      </c>
      <c r="M3993" s="3" t="s">
        <v>674</v>
      </c>
      <c r="N3993" s="2" t="str">
        <f>Tbl_BalanceHistory[[#This Row],[ProgramCode]]&amp;": "&amp;Tbl_BalanceHistory[[#This Row],[Program Name]]</f>
        <v>491: Financial Assistance for Supplemental Assistance Services</v>
      </c>
      <c r="O3993" s="3" t="s">
        <v>1730</v>
      </c>
      <c r="P3993" s="1" t="str">
        <f>IF(Tbl_BalanceHistory[[#This Row],[FundCode]]="0100","GF",IF(Tbl_BalanceHistory[[#This Row],[FundCode]]="01000","GF","Hi Ed / OCR"))</f>
        <v>GF</v>
      </c>
      <c r="Q3993" s="5">
        <v>500000</v>
      </c>
      <c r="R3993" s="5">
        <v>364610.3</v>
      </c>
      <c r="S3993" s="5">
        <v>135389</v>
      </c>
      <c r="T3993" s="5">
        <v>0</v>
      </c>
      <c r="U3993" s="3"/>
      <c r="V3993" s="5">
        <v>135389</v>
      </c>
      <c r="W3993" s="5">
        <v>0</v>
      </c>
      <c r="X3993" s="5"/>
      <c r="Y3993" s="5"/>
      <c r="Z3993" s="5">
        <f>Tbl_BalanceHistory[[#This Row],[Discretionary Recommended - Pre 2022]]+Tbl_BalanceHistory[[#This Row],[Discretionary Balance Recommended: Policy]]+Tbl_BalanceHistory[[#This Row],[Discretionary Balance Recommended: Commitments]]</f>
        <v>0</v>
      </c>
      <c r="AA3993" s="5">
        <f>Tbl_BalanceHistory[[#This Row],[Discretionary Balance]]-Tbl_BalanceHistory[[#This Row],[Discretionary Reappropriation]]</f>
        <v>135389</v>
      </c>
      <c r="AB3993" s="2"/>
      <c r="AC3993" s="2"/>
      <c r="AD3993" s="2"/>
      <c r="AE3993" s="2"/>
    </row>
    <row r="3994" spans="1:31" ht="60" x14ac:dyDescent="0.25">
      <c r="A3994" s="2" t="s">
        <v>2025</v>
      </c>
      <c r="B3994" s="3">
        <v>9</v>
      </c>
      <c r="C3994" s="3">
        <v>765</v>
      </c>
      <c r="D3994" s="3" t="s">
        <v>662</v>
      </c>
      <c r="E3994" s="3" t="str">
        <f>_xlfn.XLOOKUP(Tbl_BalanceHistory[[#This Row],[RespAgy]],Tbl_Agencies[Agy Code],Tbl_Agencies[Agy Sort])</f>
        <v>145000</v>
      </c>
      <c r="F3994" s="2" t="str">
        <f>Tbl_BalanceHistory[[#This Row],[RespAgy]]&amp;": "&amp;Tbl_BalanceHistory[[#This Row],[RespAgency]]</f>
        <v>765: Department of Social Services</v>
      </c>
      <c r="G3994" s="3">
        <v>765</v>
      </c>
      <c r="H3994" s="3" t="s">
        <v>662</v>
      </c>
      <c r="I3994" s="3" t="str">
        <f>_xlfn.XLOOKUP(Tbl_BalanceHistory[[#This Row],[AgyCode]],Tbl_Agencies[Agy Code],Tbl_Agencies[Agy Sort])</f>
        <v>145000</v>
      </c>
      <c r="J3994" s="2" t="str">
        <f>Tbl_BalanceHistory[[#This Row],[AgyCode]]&amp;": "&amp;Tbl_BalanceHistory[[#This Row],[Agency Name]]</f>
        <v>765: Department of Social Services</v>
      </c>
      <c r="K3994" s="1">
        <v>2017</v>
      </c>
      <c r="L3994" s="3">
        <v>491</v>
      </c>
      <c r="M3994" s="3" t="s">
        <v>674</v>
      </c>
      <c r="N3994" s="2" t="str">
        <f>Tbl_BalanceHistory[[#This Row],[ProgramCode]]&amp;": "&amp;Tbl_BalanceHistory[[#This Row],[Program Name]]</f>
        <v>491: Financial Assistance for Supplemental Assistance Services</v>
      </c>
      <c r="O3994" s="3" t="s">
        <v>886</v>
      </c>
      <c r="P3994" s="1" t="str">
        <f>IF(Tbl_BalanceHistory[[#This Row],[FundCode]]="0100","GF",IF(Tbl_BalanceHistory[[#This Row],[FundCode]]="01000","GF","Hi Ed / OCR"))</f>
        <v>GF</v>
      </c>
      <c r="Q3994" s="5">
        <v>500000</v>
      </c>
      <c r="R3994" s="5">
        <v>359483.37</v>
      </c>
      <c r="S3994" s="5">
        <v>140516</v>
      </c>
      <c r="T3994" s="5">
        <v>0</v>
      </c>
      <c r="U3994" s="3"/>
      <c r="V3994" s="5">
        <v>140516</v>
      </c>
      <c r="W3994" s="5">
        <v>0</v>
      </c>
      <c r="X3994" s="5"/>
      <c r="Y3994" s="5"/>
      <c r="Z3994" s="5">
        <f>Tbl_BalanceHistory[[#This Row],[Discretionary Recommended - Pre 2022]]+Tbl_BalanceHistory[[#This Row],[Discretionary Balance Recommended: Policy]]+Tbl_BalanceHistory[[#This Row],[Discretionary Balance Recommended: Commitments]]</f>
        <v>0</v>
      </c>
      <c r="AA3994" s="5">
        <f>Tbl_BalanceHistory[[#This Row],[Discretionary Balance]]-Tbl_BalanceHistory[[#This Row],[Discretionary Reappropriation]]</f>
        <v>140516</v>
      </c>
      <c r="AB3994" s="2"/>
      <c r="AC3994" s="2"/>
      <c r="AD3994" s="2"/>
      <c r="AE3994" s="2"/>
    </row>
    <row r="3995" spans="1:31" ht="60" x14ac:dyDescent="0.25">
      <c r="A3995" s="2" t="s">
        <v>2025</v>
      </c>
      <c r="B3995" s="3">
        <v>9</v>
      </c>
      <c r="C3995" s="3">
        <v>765</v>
      </c>
      <c r="D3995" s="3" t="s">
        <v>662</v>
      </c>
      <c r="E3995" s="3" t="str">
        <f>_xlfn.XLOOKUP(Tbl_BalanceHistory[[#This Row],[RespAgy]],Tbl_Agencies[Agy Code],Tbl_Agencies[Agy Sort])</f>
        <v>145000</v>
      </c>
      <c r="F3995" s="2" t="str">
        <f>Tbl_BalanceHistory[[#This Row],[RespAgy]]&amp;": "&amp;Tbl_BalanceHistory[[#This Row],[RespAgency]]</f>
        <v>765: Department of Social Services</v>
      </c>
      <c r="G3995" s="3">
        <v>765</v>
      </c>
      <c r="H3995" s="3" t="s">
        <v>662</v>
      </c>
      <c r="I3995" s="3" t="str">
        <f>_xlfn.XLOOKUP(Tbl_BalanceHistory[[#This Row],[AgyCode]],Tbl_Agencies[Agy Code],Tbl_Agencies[Agy Sort])</f>
        <v>145000</v>
      </c>
      <c r="J3995" s="2" t="str">
        <f>Tbl_BalanceHistory[[#This Row],[AgyCode]]&amp;": "&amp;Tbl_BalanceHistory[[#This Row],[Agency Name]]</f>
        <v>765: Department of Social Services</v>
      </c>
      <c r="K3995" s="1">
        <v>2018</v>
      </c>
      <c r="L3995" s="3">
        <v>491</v>
      </c>
      <c r="M3995" s="3" t="s">
        <v>674</v>
      </c>
      <c r="N3995" s="2" t="str">
        <f>Tbl_BalanceHistory[[#This Row],[ProgramCode]]&amp;": "&amp;Tbl_BalanceHistory[[#This Row],[Program Name]]</f>
        <v>491: Financial Assistance for Supplemental Assistance Services</v>
      </c>
      <c r="O3995" s="3" t="s">
        <v>886</v>
      </c>
      <c r="P3995" s="1" t="str">
        <f>IF(Tbl_BalanceHistory[[#This Row],[FundCode]]="0100","GF",IF(Tbl_BalanceHistory[[#This Row],[FundCode]]="01000","GF","Hi Ed / OCR"))</f>
        <v>GF</v>
      </c>
      <c r="Q3995" s="5">
        <v>500000</v>
      </c>
      <c r="R3995" s="5">
        <v>333776.36</v>
      </c>
      <c r="S3995" s="5">
        <v>166223</v>
      </c>
      <c r="T3995" s="5">
        <v>0</v>
      </c>
      <c r="U3995" s="3"/>
      <c r="V3995" s="5">
        <v>166223</v>
      </c>
      <c r="W3995" s="5">
        <v>0</v>
      </c>
      <c r="X3995" s="5"/>
      <c r="Y3995" s="5"/>
      <c r="Z3995" s="5">
        <f>Tbl_BalanceHistory[[#This Row],[Discretionary Recommended - Pre 2022]]+Tbl_BalanceHistory[[#This Row],[Discretionary Balance Recommended: Policy]]+Tbl_BalanceHistory[[#This Row],[Discretionary Balance Recommended: Commitments]]</f>
        <v>0</v>
      </c>
      <c r="AA3995" s="5">
        <f>Tbl_BalanceHistory[[#This Row],[Discretionary Balance]]-Tbl_BalanceHistory[[#This Row],[Discretionary Reappropriation]]</f>
        <v>166223</v>
      </c>
      <c r="AB3995" s="2"/>
      <c r="AC3995" s="2"/>
      <c r="AD3995" s="2"/>
      <c r="AE3995" s="2"/>
    </row>
    <row r="3996" spans="1:31" ht="60" x14ac:dyDescent="0.25">
      <c r="A3996" s="2" t="s">
        <v>2025</v>
      </c>
      <c r="B3996" s="3">
        <v>9</v>
      </c>
      <c r="C3996" s="3">
        <v>765</v>
      </c>
      <c r="D3996" s="3" t="s">
        <v>662</v>
      </c>
      <c r="E3996" s="3" t="str">
        <f>_xlfn.XLOOKUP(Tbl_BalanceHistory[[#This Row],[RespAgy]],Tbl_Agencies[Agy Code],Tbl_Agencies[Agy Sort])</f>
        <v>145000</v>
      </c>
      <c r="F3996" s="2" t="str">
        <f>Tbl_BalanceHistory[[#This Row],[RespAgy]]&amp;": "&amp;Tbl_BalanceHistory[[#This Row],[RespAgency]]</f>
        <v>765: Department of Social Services</v>
      </c>
      <c r="G3996" s="3">
        <v>765</v>
      </c>
      <c r="H3996" s="3" t="s">
        <v>662</v>
      </c>
      <c r="I3996" s="3" t="str">
        <f>_xlfn.XLOOKUP(Tbl_BalanceHistory[[#This Row],[AgyCode]],Tbl_Agencies[Agy Code],Tbl_Agencies[Agy Sort])</f>
        <v>145000</v>
      </c>
      <c r="J3996" s="2" t="str">
        <f>Tbl_BalanceHistory[[#This Row],[AgyCode]]&amp;": "&amp;Tbl_BalanceHistory[[#This Row],[Agency Name]]</f>
        <v>765: Department of Social Services</v>
      </c>
      <c r="K3996" s="1">
        <v>2019</v>
      </c>
      <c r="L3996" s="3">
        <v>491</v>
      </c>
      <c r="M3996" s="3" t="s">
        <v>674</v>
      </c>
      <c r="N3996" s="2" t="str">
        <f>Tbl_BalanceHistory[[#This Row],[ProgramCode]]&amp;": "&amp;Tbl_BalanceHistory[[#This Row],[Program Name]]</f>
        <v>491: Financial Assistance for Supplemental Assistance Services</v>
      </c>
      <c r="O3996" s="3" t="s">
        <v>886</v>
      </c>
      <c r="P3996" s="1" t="str">
        <f>IF(Tbl_BalanceHistory[[#This Row],[FundCode]]="0100","GF",IF(Tbl_BalanceHistory[[#This Row],[FundCode]]="01000","GF","Hi Ed / OCR"))</f>
        <v>GF</v>
      </c>
      <c r="Q3996" s="5">
        <v>500000</v>
      </c>
      <c r="R3996" s="5">
        <v>336678.48</v>
      </c>
      <c r="S3996" s="5">
        <v>163321.51999999999</v>
      </c>
      <c r="T3996" s="5">
        <v>0</v>
      </c>
      <c r="U3996" s="3"/>
      <c r="V3996" s="5">
        <v>163321.51999999999</v>
      </c>
      <c r="W3996" s="5">
        <v>0</v>
      </c>
      <c r="X3996" s="5"/>
      <c r="Y3996" s="5"/>
      <c r="Z3996" s="5">
        <f>Tbl_BalanceHistory[[#This Row],[Discretionary Recommended - Pre 2022]]+Tbl_BalanceHistory[[#This Row],[Discretionary Balance Recommended: Policy]]+Tbl_BalanceHistory[[#This Row],[Discretionary Balance Recommended: Commitments]]</f>
        <v>0</v>
      </c>
      <c r="AA3996" s="5">
        <f>Tbl_BalanceHistory[[#This Row],[Discretionary Balance]]-Tbl_BalanceHistory[[#This Row],[Discretionary Reappropriation]]</f>
        <v>163321.51999999999</v>
      </c>
      <c r="AB3996" s="2"/>
      <c r="AC3996" s="2"/>
      <c r="AD3996" s="2"/>
      <c r="AE3996" s="2" t="s">
        <v>2091</v>
      </c>
    </row>
    <row r="3997" spans="1:31" ht="60" x14ac:dyDescent="0.25">
      <c r="A3997" s="2" t="s">
        <v>577</v>
      </c>
      <c r="B3997" s="3">
        <v>9</v>
      </c>
      <c r="C3997" s="3">
        <v>765</v>
      </c>
      <c r="D3997" s="3" t="s">
        <v>662</v>
      </c>
      <c r="E3997" s="3" t="str">
        <f>_xlfn.XLOOKUP(Tbl_BalanceHistory[[#This Row],[RespAgy]],Tbl_Agencies[Agy Code],Tbl_Agencies[Agy Sort])</f>
        <v>145000</v>
      </c>
      <c r="F3997" s="2" t="str">
        <f>Tbl_BalanceHistory[[#This Row],[RespAgy]]&amp;": "&amp;Tbl_BalanceHistory[[#This Row],[RespAgency]]</f>
        <v>765: Department of Social Services</v>
      </c>
      <c r="G3997" s="3">
        <v>765</v>
      </c>
      <c r="H3997" s="3" t="s">
        <v>662</v>
      </c>
      <c r="I3997" s="3" t="str">
        <f>_xlfn.XLOOKUP(Tbl_BalanceHistory[[#This Row],[AgyCode]],Tbl_Agencies[Agy Code],Tbl_Agencies[Agy Sort])</f>
        <v>145000</v>
      </c>
      <c r="J3997" s="2" t="str">
        <f>Tbl_BalanceHistory[[#This Row],[AgyCode]]&amp;": "&amp;Tbl_BalanceHistory[[#This Row],[Agency Name]]</f>
        <v>765: Department of Social Services</v>
      </c>
      <c r="K3997" s="1">
        <v>2020</v>
      </c>
      <c r="L3997" s="3">
        <v>491</v>
      </c>
      <c r="M3997" s="3" t="s">
        <v>674</v>
      </c>
      <c r="N3997" s="2" t="str">
        <f>Tbl_BalanceHistory[[#This Row],[ProgramCode]]&amp;": "&amp;Tbl_BalanceHistory[[#This Row],[Program Name]]</f>
        <v>491: Financial Assistance for Supplemental Assistance Services</v>
      </c>
      <c r="O3997" s="3" t="s">
        <v>886</v>
      </c>
      <c r="P3997" s="1" t="str">
        <f>IF(Tbl_BalanceHistory[[#This Row],[FundCode]]="0100","GF",IF(Tbl_BalanceHistory[[#This Row],[FundCode]]="01000","GF","Hi Ed / OCR"))</f>
        <v>GF</v>
      </c>
      <c r="Q3997" s="5">
        <v>500000</v>
      </c>
      <c r="R3997" s="5">
        <v>321929.14</v>
      </c>
      <c r="S3997" s="5">
        <v>178070.86</v>
      </c>
      <c r="T3997" s="5">
        <v>0</v>
      </c>
      <c r="U3997" s="3"/>
      <c r="V3997" s="5">
        <v>178070.86</v>
      </c>
      <c r="W3997" s="5">
        <v>0</v>
      </c>
      <c r="X3997" s="5"/>
      <c r="Y3997" s="5"/>
      <c r="Z3997" s="5">
        <f>Tbl_BalanceHistory[[#This Row],[Discretionary Recommended - Pre 2022]]+Tbl_BalanceHistory[[#This Row],[Discretionary Balance Recommended: Policy]]+Tbl_BalanceHistory[[#This Row],[Discretionary Balance Recommended: Commitments]]</f>
        <v>0</v>
      </c>
      <c r="AA3997" s="5">
        <f>Tbl_BalanceHistory[[#This Row],[Discretionary Balance]]-Tbl_BalanceHistory[[#This Row],[Discretionary Reappropriation]]</f>
        <v>178070.86</v>
      </c>
      <c r="AB3997" s="2"/>
      <c r="AC3997" s="2"/>
      <c r="AD3997" s="2"/>
      <c r="AE3997" s="2"/>
    </row>
    <row r="3998" spans="1:31" ht="60" x14ac:dyDescent="0.25">
      <c r="A3998" s="2" t="s">
        <v>577</v>
      </c>
      <c r="B3998" s="3">
        <v>9</v>
      </c>
      <c r="C3998" s="3">
        <v>765</v>
      </c>
      <c r="D3998" s="3" t="s">
        <v>662</v>
      </c>
      <c r="E3998" s="3" t="str">
        <f>_xlfn.XLOOKUP(Tbl_BalanceHistory[[#This Row],[RespAgy]],Tbl_Agencies[Agy Code],Tbl_Agencies[Agy Sort])</f>
        <v>145000</v>
      </c>
      <c r="F3998" s="2" t="str">
        <f>Tbl_BalanceHistory[[#This Row],[RespAgy]]&amp;": "&amp;Tbl_BalanceHistory[[#This Row],[RespAgency]]</f>
        <v>765: Department of Social Services</v>
      </c>
      <c r="G3998" s="3">
        <v>765</v>
      </c>
      <c r="H3998" s="3" t="s">
        <v>662</v>
      </c>
      <c r="I3998" s="3" t="str">
        <f>_xlfn.XLOOKUP(Tbl_BalanceHistory[[#This Row],[AgyCode]],Tbl_Agencies[Agy Code],Tbl_Agencies[Agy Sort])</f>
        <v>145000</v>
      </c>
      <c r="J3998" s="2" t="str">
        <f>Tbl_BalanceHistory[[#This Row],[AgyCode]]&amp;": "&amp;Tbl_BalanceHistory[[#This Row],[Agency Name]]</f>
        <v>765: Department of Social Services</v>
      </c>
      <c r="K3998" s="1">
        <v>2021</v>
      </c>
      <c r="L3998" s="3">
        <v>491</v>
      </c>
      <c r="M3998" s="3" t="s">
        <v>674</v>
      </c>
      <c r="N3998" s="2" t="str">
        <f>Tbl_BalanceHistory[[#This Row],[ProgramCode]]&amp;": "&amp;Tbl_BalanceHistory[[#This Row],[Program Name]]</f>
        <v>491: Financial Assistance for Supplemental Assistance Services</v>
      </c>
      <c r="O3998" s="3" t="s">
        <v>886</v>
      </c>
      <c r="P3998" s="1" t="str">
        <f>IF(Tbl_BalanceHistory[[#This Row],[FundCode]]="0100","GF",IF(Tbl_BalanceHistory[[#This Row],[FundCode]]="01000","GF","Hi Ed / OCR"))</f>
        <v>GF</v>
      </c>
      <c r="Q3998" s="5">
        <v>500000</v>
      </c>
      <c r="R3998" s="5">
        <v>286134.96000000002</v>
      </c>
      <c r="S3998" s="5">
        <v>213865.04</v>
      </c>
      <c r="T3998" s="5">
        <v>0</v>
      </c>
      <c r="U3998" s="3"/>
      <c r="V3998" s="5">
        <v>213865.04</v>
      </c>
      <c r="W3998" s="5">
        <v>0</v>
      </c>
      <c r="X3998" s="5"/>
      <c r="Y3998" s="5"/>
      <c r="Z3998" s="5">
        <f>Tbl_BalanceHistory[[#This Row],[Discretionary Recommended - Pre 2022]]+Tbl_BalanceHistory[[#This Row],[Discretionary Balance Recommended: Policy]]+Tbl_BalanceHistory[[#This Row],[Discretionary Balance Recommended: Commitments]]</f>
        <v>0</v>
      </c>
      <c r="AA3998" s="5">
        <f>Tbl_BalanceHistory[[#This Row],[Discretionary Balance]]-Tbl_BalanceHistory[[#This Row],[Discretionary Reappropriation]]</f>
        <v>213865.04</v>
      </c>
      <c r="AB3998" s="2"/>
      <c r="AC3998" s="2"/>
      <c r="AD3998" s="2"/>
      <c r="AE3998" s="2"/>
    </row>
    <row r="3999" spans="1:31" ht="60" x14ac:dyDescent="0.25">
      <c r="A3999" s="2" t="s">
        <v>577</v>
      </c>
      <c r="B3999" s="3">
        <v>9</v>
      </c>
      <c r="C3999" s="3">
        <v>765</v>
      </c>
      <c r="D3999" s="3" t="s">
        <v>662</v>
      </c>
      <c r="E3999" s="3" t="str">
        <f>_xlfn.XLOOKUP(Tbl_BalanceHistory[[#This Row],[RespAgy]],Tbl_Agencies[Agy Code],Tbl_Agencies[Agy Sort])</f>
        <v>145000</v>
      </c>
      <c r="F3999" s="2" t="str">
        <f>Tbl_BalanceHistory[[#This Row],[RespAgy]]&amp;": "&amp;Tbl_BalanceHistory[[#This Row],[RespAgency]]</f>
        <v>765: Department of Social Services</v>
      </c>
      <c r="G3999" s="3">
        <v>765</v>
      </c>
      <c r="H3999" s="3" t="s">
        <v>662</v>
      </c>
      <c r="I3999" s="3" t="str">
        <f>_xlfn.XLOOKUP(Tbl_BalanceHistory[[#This Row],[AgyCode]],Tbl_Agencies[Agy Code],Tbl_Agencies[Agy Sort])</f>
        <v>145000</v>
      </c>
      <c r="J3999" s="2" t="str">
        <f>Tbl_BalanceHistory[[#This Row],[AgyCode]]&amp;": "&amp;Tbl_BalanceHistory[[#This Row],[Agency Name]]</f>
        <v>765: Department of Social Services</v>
      </c>
      <c r="K3999" s="1">
        <v>2022</v>
      </c>
      <c r="L3999" s="3">
        <v>491</v>
      </c>
      <c r="M3999" s="3" t="s">
        <v>674</v>
      </c>
      <c r="N3999" s="2" t="str">
        <f>Tbl_BalanceHistory[[#This Row],[ProgramCode]]&amp;": "&amp;Tbl_BalanceHistory[[#This Row],[Program Name]]</f>
        <v>491: Financial Assistance for Supplemental Assistance Services</v>
      </c>
      <c r="O3999" s="3" t="s">
        <v>886</v>
      </c>
      <c r="P3999" s="1" t="str">
        <f>IF(Tbl_BalanceHistory[[#This Row],[FundCode]]="0100","GF",IF(Tbl_BalanceHistory[[#This Row],[FundCode]]="01000","GF","Hi Ed / OCR"))</f>
        <v>GF</v>
      </c>
      <c r="Q3999" s="5">
        <v>500000</v>
      </c>
      <c r="R3999" s="5">
        <v>298167.15999999997</v>
      </c>
      <c r="S3999" s="5">
        <v>201832.84</v>
      </c>
      <c r="T3999" s="5">
        <v>0</v>
      </c>
      <c r="U3999" s="3"/>
      <c r="V3999" s="5">
        <v>201832.84</v>
      </c>
      <c r="W3999" s="5"/>
      <c r="X3999" s="5">
        <v>0</v>
      </c>
      <c r="Y3999" s="5">
        <v>0</v>
      </c>
      <c r="Z3999" s="5">
        <f>Tbl_BalanceHistory[[#This Row],[Discretionary Recommended - Pre 2022]]+Tbl_BalanceHistory[[#This Row],[Discretionary Balance Recommended: Policy]]+Tbl_BalanceHistory[[#This Row],[Discretionary Balance Recommended: Commitments]]</f>
        <v>0</v>
      </c>
      <c r="AA3999" s="5">
        <f>Tbl_BalanceHistory[[#This Row],[Discretionary Balance]]-Tbl_BalanceHistory[[#This Row],[Discretionary Reappropriation]]</f>
        <v>201832.84</v>
      </c>
      <c r="AB3999" s="2"/>
      <c r="AC3999" s="2"/>
      <c r="AD3999" s="2"/>
      <c r="AE3999" s="2"/>
    </row>
    <row r="4000" spans="1:31" ht="60" x14ac:dyDescent="0.25">
      <c r="A4000" s="2" t="s">
        <v>577</v>
      </c>
      <c r="B4000" s="3">
        <v>9</v>
      </c>
      <c r="C4000" s="3">
        <v>765</v>
      </c>
      <c r="D4000" s="3" t="s">
        <v>662</v>
      </c>
      <c r="E4000" s="3" t="str">
        <f>_xlfn.XLOOKUP(Tbl_BalanceHistory[[#This Row],[RespAgy]],Tbl_Agencies[Agy Code],Tbl_Agencies[Agy Sort])</f>
        <v>145000</v>
      </c>
      <c r="F4000" s="2" t="str">
        <f>Tbl_BalanceHistory[[#This Row],[RespAgy]]&amp;": "&amp;Tbl_BalanceHistory[[#This Row],[RespAgency]]</f>
        <v>765: Department of Social Services</v>
      </c>
      <c r="G4000" s="3">
        <v>765</v>
      </c>
      <c r="H4000" s="3" t="s">
        <v>662</v>
      </c>
      <c r="I4000" s="3" t="str">
        <f>_xlfn.XLOOKUP(Tbl_BalanceHistory[[#This Row],[AgyCode]],Tbl_Agencies[Agy Code],Tbl_Agencies[Agy Sort])</f>
        <v>145000</v>
      </c>
      <c r="J4000" s="2" t="str">
        <f>Tbl_BalanceHistory[[#This Row],[AgyCode]]&amp;": "&amp;Tbl_BalanceHistory[[#This Row],[Agency Name]]</f>
        <v>765: Department of Social Services</v>
      </c>
      <c r="K4000" s="1">
        <v>2023</v>
      </c>
      <c r="L4000" s="3">
        <v>491</v>
      </c>
      <c r="M4000" s="3" t="s">
        <v>674</v>
      </c>
      <c r="N4000" s="2" t="str">
        <f>Tbl_BalanceHistory[[#This Row],[ProgramCode]]&amp;": "&amp;Tbl_BalanceHistory[[#This Row],[Program Name]]</f>
        <v>491: Financial Assistance for Supplemental Assistance Services</v>
      </c>
      <c r="O4000" s="3" t="s">
        <v>886</v>
      </c>
      <c r="P4000" s="1" t="str">
        <f>IF(Tbl_BalanceHistory[[#This Row],[FundCode]]="0100","GF",IF(Tbl_BalanceHistory[[#This Row],[FundCode]]="01000","GF","Hi Ed / OCR"))</f>
        <v>GF</v>
      </c>
      <c r="Q4000" s="5">
        <v>500000</v>
      </c>
      <c r="R4000" s="5">
        <v>286526.88</v>
      </c>
      <c r="S4000" s="5">
        <v>213473.12</v>
      </c>
      <c r="T4000" s="5">
        <v>0</v>
      </c>
      <c r="U4000" s="3"/>
      <c r="V4000" s="5">
        <v>213473.12</v>
      </c>
      <c r="W4000" s="5">
        <v>0</v>
      </c>
      <c r="X4000" s="5">
        <v>0</v>
      </c>
      <c r="Y4000" s="5">
        <v>0</v>
      </c>
      <c r="Z4000" s="5">
        <v>0</v>
      </c>
      <c r="AA4000" s="5">
        <v>213473.12</v>
      </c>
      <c r="AB4000" s="2"/>
      <c r="AC4000" s="2"/>
      <c r="AD4000" s="2"/>
      <c r="AE4000" s="2"/>
    </row>
    <row r="4001" spans="1:31" ht="60" x14ac:dyDescent="0.25">
      <c r="A4001" s="2" t="s">
        <v>577</v>
      </c>
      <c r="B4001" s="3">
        <v>9</v>
      </c>
      <c r="C4001" s="3">
        <v>765</v>
      </c>
      <c r="D4001" s="3" t="s">
        <v>662</v>
      </c>
      <c r="E4001" s="3" t="str">
        <f>_xlfn.XLOOKUP(Tbl_BalanceHistory[[#This Row],[RespAgy]],Tbl_Agencies[Agy Code],Tbl_Agencies[Agy Sort])</f>
        <v>145000</v>
      </c>
      <c r="F4001" s="2" t="str">
        <f>Tbl_BalanceHistory[[#This Row],[RespAgy]]&amp;": "&amp;Tbl_BalanceHistory[[#This Row],[RespAgency]]</f>
        <v>765: Department of Social Services</v>
      </c>
      <c r="G4001" s="3">
        <v>765</v>
      </c>
      <c r="H4001" s="3" t="s">
        <v>662</v>
      </c>
      <c r="I4001" s="3" t="str">
        <f>_xlfn.XLOOKUP(Tbl_BalanceHistory[[#This Row],[AgyCode]],Tbl_Agencies[Agy Code],Tbl_Agencies[Agy Sort])</f>
        <v>145000</v>
      </c>
      <c r="J4001" s="2" t="str">
        <f>Tbl_BalanceHistory[[#This Row],[AgyCode]]&amp;": "&amp;Tbl_BalanceHistory[[#This Row],[Agency Name]]</f>
        <v>765: Department of Social Services</v>
      </c>
      <c r="K4001" s="1">
        <v>2024</v>
      </c>
      <c r="L4001" s="3">
        <v>491</v>
      </c>
      <c r="M4001" s="3" t="s">
        <v>674</v>
      </c>
      <c r="N4001" s="2" t="str">
        <f>Tbl_BalanceHistory[[#This Row],[ProgramCode]]&amp;": "&amp;Tbl_BalanceHistory[[#This Row],[Program Name]]</f>
        <v>491: Financial Assistance for Supplemental Assistance Services</v>
      </c>
      <c r="O4001" s="3" t="s">
        <v>886</v>
      </c>
      <c r="P4001" s="1" t="str">
        <f>IF(Tbl_BalanceHistory[[#This Row],[FundCode]]="0100","GF",IF(Tbl_BalanceHistory[[#This Row],[FundCode]]="01000","GF","Hi Ed / OCR"))</f>
        <v>GF</v>
      </c>
      <c r="Q4001" s="5">
        <v>500000</v>
      </c>
      <c r="R4001" s="5">
        <v>258150.65</v>
      </c>
      <c r="S4001" s="5">
        <v>241849.35</v>
      </c>
      <c r="T4001" s="5">
        <v>0</v>
      </c>
      <c r="U4001" s="3"/>
      <c r="V4001" s="5">
        <v>241849.35</v>
      </c>
      <c r="W4001" s="5">
        <v>0</v>
      </c>
      <c r="X4001" s="5">
        <v>0</v>
      </c>
      <c r="Y4001" s="5">
        <v>0</v>
      </c>
      <c r="Z4001" s="5">
        <v>0</v>
      </c>
      <c r="AA4001" s="5">
        <v>241849.35</v>
      </c>
      <c r="AB4001" s="2"/>
      <c r="AC4001" s="2"/>
      <c r="AD4001" s="2"/>
      <c r="AE4001" s="2"/>
    </row>
    <row r="4002" spans="1:31" ht="60" x14ac:dyDescent="0.25">
      <c r="A4002" s="2" t="s">
        <v>2025</v>
      </c>
      <c r="B4002" s="3">
        <v>9</v>
      </c>
      <c r="C4002" s="3">
        <v>765</v>
      </c>
      <c r="D4002" s="3" t="s">
        <v>662</v>
      </c>
      <c r="E4002" s="3" t="str">
        <f>_xlfn.XLOOKUP(Tbl_BalanceHistory[[#This Row],[RespAgy]],Tbl_Agencies[Agy Code],Tbl_Agencies[Agy Sort])</f>
        <v>145000</v>
      </c>
      <c r="F4002" s="2" t="str">
        <f>Tbl_BalanceHistory[[#This Row],[RespAgy]]&amp;": "&amp;Tbl_BalanceHistory[[#This Row],[RespAgency]]</f>
        <v>765: Department of Social Services</v>
      </c>
      <c r="G4002" s="3">
        <v>765</v>
      </c>
      <c r="H4002" s="3" t="s">
        <v>662</v>
      </c>
      <c r="I4002" s="3" t="str">
        <f>_xlfn.XLOOKUP(Tbl_BalanceHistory[[#This Row],[AgyCode]],Tbl_Agencies[Agy Code],Tbl_Agencies[Agy Sort])</f>
        <v>145000</v>
      </c>
      <c r="J4002" s="2" t="str">
        <f>Tbl_BalanceHistory[[#This Row],[AgyCode]]&amp;": "&amp;Tbl_BalanceHistory[[#This Row],[Agency Name]]</f>
        <v>765: Department of Social Services</v>
      </c>
      <c r="K4002" s="1">
        <v>2014</v>
      </c>
      <c r="L4002" s="3">
        <v>492</v>
      </c>
      <c r="M4002" s="3" t="s">
        <v>599</v>
      </c>
      <c r="N4002" s="2" t="str">
        <f>Tbl_BalanceHistory[[#This Row],[ProgramCode]]&amp;": "&amp;Tbl_BalanceHistory[[#This Row],[Program Name]]</f>
        <v>492: Financial Assistance to Community Human Services Organizations</v>
      </c>
      <c r="O4002" s="3" t="s">
        <v>1730</v>
      </c>
      <c r="P4002" s="1" t="str">
        <f>IF(Tbl_BalanceHistory[[#This Row],[FundCode]]="0100","GF",IF(Tbl_BalanceHistory[[#This Row],[FundCode]]="01000","GF","Hi Ed / OCR"))</f>
        <v>GF</v>
      </c>
      <c r="Q4002" s="5">
        <v>4098621</v>
      </c>
      <c r="R4002" s="5">
        <v>3770664.96</v>
      </c>
      <c r="S4002" s="5">
        <v>327956</v>
      </c>
      <c r="T4002" s="5">
        <v>0</v>
      </c>
      <c r="U4002" s="3"/>
      <c r="V4002" s="5">
        <v>327956</v>
      </c>
      <c r="W4002" s="5">
        <v>250000</v>
      </c>
      <c r="X4002" s="5"/>
      <c r="Y4002" s="5"/>
      <c r="Z4002" s="5">
        <f>Tbl_BalanceHistory[[#This Row],[Discretionary Recommended - Pre 2022]]+Tbl_BalanceHistory[[#This Row],[Discretionary Balance Recommended: Policy]]+Tbl_BalanceHistory[[#This Row],[Discretionary Balance Recommended: Commitments]]</f>
        <v>250000</v>
      </c>
      <c r="AA4002" s="5">
        <f>Tbl_BalanceHistory[[#This Row],[Discretionary Balance]]-Tbl_BalanceHistory[[#This Row],[Discretionary Reappropriation]]</f>
        <v>77956</v>
      </c>
      <c r="AB4002" s="2" t="s">
        <v>1791</v>
      </c>
      <c r="AC4002" s="2"/>
      <c r="AD4002" s="2"/>
      <c r="AE4002" s="2"/>
    </row>
    <row r="4003" spans="1:31" ht="75" x14ac:dyDescent="0.25">
      <c r="A4003" s="2" t="s">
        <v>2025</v>
      </c>
      <c r="B4003" s="3">
        <v>9</v>
      </c>
      <c r="C4003" s="3">
        <v>765</v>
      </c>
      <c r="D4003" s="3" t="s">
        <v>662</v>
      </c>
      <c r="E4003" s="3" t="str">
        <f>_xlfn.XLOOKUP(Tbl_BalanceHistory[[#This Row],[RespAgy]],Tbl_Agencies[Agy Code],Tbl_Agencies[Agy Sort])</f>
        <v>145000</v>
      </c>
      <c r="F4003" s="2" t="str">
        <f>Tbl_BalanceHistory[[#This Row],[RespAgy]]&amp;": "&amp;Tbl_BalanceHistory[[#This Row],[RespAgency]]</f>
        <v>765: Department of Social Services</v>
      </c>
      <c r="G4003" s="3">
        <v>765</v>
      </c>
      <c r="H4003" s="3" t="s">
        <v>662</v>
      </c>
      <c r="I4003" s="3" t="str">
        <f>_xlfn.XLOOKUP(Tbl_BalanceHistory[[#This Row],[AgyCode]],Tbl_Agencies[Agy Code],Tbl_Agencies[Agy Sort])</f>
        <v>145000</v>
      </c>
      <c r="J4003" s="2" t="str">
        <f>Tbl_BalanceHistory[[#This Row],[AgyCode]]&amp;": "&amp;Tbl_BalanceHistory[[#This Row],[Agency Name]]</f>
        <v>765: Department of Social Services</v>
      </c>
      <c r="K4003" s="1">
        <v>2015</v>
      </c>
      <c r="L4003" s="3">
        <v>492</v>
      </c>
      <c r="M4003" s="3" t="s">
        <v>599</v>
      </c>
      <c r="N4003" s="2" t="str">
        <f>Tbl_BalanceHistory[[#This Row],[ProgramCode]]&amp;": "&amp;Tbl_BalanceHistory[[#This Row],[Program Name]]</f>
        <v>492: Financial Assistance to Community Human Services Organizations</v>
      </c>
      <c r="O4003" s="3" t="s">
        <v>1730</v>
      </c>
      <c r="P4003" s="1" t="str">
        <f>IF(Tbl_BalanceHistory[[#This Row],[FundCode]]="0100","GF",IF(Tbl_BalanceHistory[[#This Row],[FundCode]]="01000","GF","Hi Ed / OCR"))</f>
        <v>GF</v>
      </c>
      <c r="Q4003" s="5">
        <v>3146725</v>
      </c>
      <c r="R4003" s="5">
        <v>2875736</v>
      </c>
      <c r="S4003" s="5">
        <v>270988</v>
      </c>
      <c r="T4003" s="5">
        <v>0</v>
      </c>
      <c r="U4003" s="3"/>
      <c r="V4003" s="5">
        <v>270988</v>
      </c>
      <c r="W4003" s="5">
        <v>270988</v>
      </c>
      <c r="X4003" s="5"/>
      <c r="Y4003" s="5"/>
      <c r="Z4003" s="5">
        <f>Tbl_BalanceHistory[[#This Row],[Discretionary Recommended - Pre 2022]]+Tbl_BalanceHistory[[#This Row],[Discretionary Balance Recommended: Policy]]+Tbl_BalanceHistory[[#This Row],[Discretionary Balance Recommended: Commitments]]</f>
        <v>270988</v>
      </c>
      <c r="AA4003" s="5">
        <f>Tbl_BalanceHistory[[#This Row],[Discretionary Balance]]-Tbl_BalanceHistory[[#This Row],[Discretionary Reappropriation]]</f>
        <v>0</v>
      </c>
      <c r="AB4003" s="2" t="s">
        <v>2092</v>
      </c>
      <c r="AC4003" s="2"/>
      <c r="AD4003" s="2"/>
      <c r="AE4003" s="2"/>
    </row>
    <row r="4004" spans="1:31" ht="60" x14ac:dyDescent="0.25">
      <c r="A4004" s="2" t="s">
        <v>2025</v>
      </c>
      <c r="B4004" s="3">
        <v>9</v>
      </c>
      <c r="C4004" s="3">
        <v>765</v>
      </c>
      <c r="D4004" s="3" t="s">
        <v>662</v>
      </c>
      <c r="E4004" s="3" t="str">
        <f>_xlfn.XLOOKUP(Tbl_BalanceHistory[[#This Row],[RespAgy]],Tbl_Agencies[Agy Code],Tbl_Agencies[Agy Sort])</f>
        <v>145000</v>
      </c>
      <c r="F4004" s="2" t="str">
        <f>Tbl_BalanceHistory[[#This Row],[RespAgy]]&amp;": "&amp;Tbl_BalanceHistory[[#This Row],[RespAgency]]</f>
        <v>765: Department of Social Services</v>
      </c>
      <c r="G4004" s="3">
        <v>765</v>
      </c>
      <c r="H4004" s="3" t="s">
        <v>662</v>
      </c>
      <c r="I4004" s="3" t="str">
        <f>_xlfn.XLOOKUP(Tbl_BalanceHistory[[#This Row],[AgyCode]],Tbl_Agencies[Agy Code],Tbl_Agencies[Agy Sort])</f>
        <v>145000</v>
      </c>
      <c r="J4004" s="2" t="str">
        <f>Tbl_BalanceHistory[[#This Row],[AgyCode]]&amp;": "&amp;Tbl_BalanceHistory[[#This Row],[Agency Name]]</f>
        <v>765: Department of Social Services</v>
      </c>
      <c r="K4004" s="1">
        <v>2016</v>
      </c>
      <c r="L4004" s="3">
        <v>492</v>
      </c>
      <c r="M4004" s="3" t="s">
        <v>599</v>
      </c>
      <c r="N4004" s="2" t="str">
        <f>Tbl_BalanceHistory[[#This Row],[ProgramCode]]&amp;": "&amp;Tbl_BalanceHistory[[#This Row],[Program Name]]</f>
        <v>492: Financial Assistance to Community Human Services Organizations</v>
      </c>
      <c r="O4004" s="3" t="s">
        <v>1730</v>
      </c>
      <c r="P4004" s="1" t="str">
        <f>IF(Tbl_BalanceHistory[[#This Row],[FundCode]]="0100","GF",IF(Tbl_BalanceHistory[[#This Row],[FundCode]]="01000","GF","Hi Ed / OCR"))</f>
        <v>GF</v>
      </c>
      <c r="Q4004" s="5">
        <v>2981988</v>
      </c>
      <c r="R4004" s="5">
        <v>2780373.43</v>
      </c>
      <c r="S4004" s="5">
        <v>201614</v>
      </c>
      <c r="T4004" s="5">
        <v>0</v>
      </c>
      <c r="U4004" s="3"/>
      <c r="V4004" s="5">
        <v>201614</v>
      </c>
      <c r="W4004" s="5">
        <v>0</v>
      </c>
      <c r="X4004" s="5"/>
      <c r="Y4004" s="5"/>
      <c r="Z4004" s="5">
        <f>Tbl_BalanceHistory[[#This Row],[Discretionary Recommended - Pre 2022]]+Tbl_BalanceHistory[[#This Row],[Discretionary Balance Recommended: Policy]]+Tbl_BalanceHistory[[#This Row],[Discretionary Balance Recommended: Commitments]]</f>
        <v>0</v>
      </c>
      <c r="AA4004" s="5">
        <f>Tbl_BalanceHistory[[#This Row],[Discretionary Balance]]-Tbl_BalanceHistory[[#This Row],[Discretionary Reappropriation]]</f>
        <v>201614</v>
      </c>
      <c r="AB4004" s="2"/>
      <c r="AC4004" s="2"/>
      <c r="AD4004" s="2"/>
      <c r="AE4004" s="2"/>
    </row>
    <row r="4005" spans="1:31" ht="60" x14ac:dyDescent="0.25">
      <c r="A4005" s="2" t="s">
        <v>2025</v>
      </c>
      <c r="B4005" s="3">
        <v>9</v>
      </c>
      <c r="C4005" s="3">
        <v>765</v>
      </c>
      <c r="D4005" s="3" t="s">
        <v>662</v>
      </c>
      <c r="E4005" s="3" t="str">
        <f>_xlfn.XLOOKUP(Tbl_BalanceHistory[[#This Row],[RespAgy]],Tbl_Agencies[Agy Code],Tbl_Agencies[Agy Sort])</f>
        <v>145000</v>
      </c>
      <c r="F4005" s="2" t="str">
        <f>Tbl_BalanceHistory[[#This Row],[RespAgy]]&amp;": "&amp;Tbl_BalanceHistory[[#This Row],[RespAgency]]</f>
        <v>765: Department of Social Services</v>
      </c>
      <c r="G4005" s="3">
        <v>765</v>
      </c>
      <c r="H4005" s="3" t="s">
        <v>662</v>
      </c>
      <c r="I4005" s="3" t="str">
        <f>_xlfn.XLOOKUP(Tbl_BalanceHistory[[#This Row],[AgyCode]],Tbl_Agencies[Agy Code],Tbl_Agencies[Agy Sort])</f>
        <v>145000</v>
      </c>
      <c r="J4005" s="2" t="str">
        <f>Tbl_BalanceHistory[[#This Row],[AgyCode]]&amp;": "&amp;Tbl_BalanceHistory[[#This Row],[Agency Name]]</f>
        <v>765: Department of Social Services</v>
      </c>
      <c r="K4005" s="1">
        <v>2017</v>
      </c>
      <c r="L4005" s="3">
        <v>492</v>
      </c>
      <c r="M4005" s="3" t="s">
        <v>599</v>
      </c>
      <c r="N4005" s="2" t="str">
        <f>Tbl_BalanceHistory[[#This Row],[ProgramCode]]&amp;": "&amp;Tbl_BalanceHistory[[#This Row],[Program Name]]</f>
        <v>492: Financial Assistance to Community Human Services Organizations</v>
      </c>
      <c r="O4005" s="3" t="s">
        <v>886</v>
      </c>
      <c r="P4005" s="1" t="str">
        <f>IF(Tbl_BalanceHistory[[#This Row],[FundCode]]="0100","GF",IF(Tbl_BalanceHistory[[#This Row],[FundCode]]="01000","GF","Hi Ed / OCR"))</f>
        <v>GF</v>
      </c>
      <c r="Q4005" s="5">
        <v>2900000</v>
      </c>
      <c r="R4005" s="5">
        <v>2890305.53</v>
      </c>
      <c r="S4005" s="5">
        <v>9694</v>
      </c>
      <c r="T4005" s="5">
        <v>0</v>
      </c>
      <c r="U4005" s="3"/>
      <c r="V4005" s="5">
        <v>9694</v>
      </c>
      <c r="W4005" s="5">
        <v>0</v>
      </c>
      <c r="X4005" s="5"/>
      <c r="Y4005" s="5"/>
      <c r="Z4005" s="5">
        <f>Tbl_BalanceHistory[[#This Row],[Discretionary Recommended - Pre 2022]]+Tbl_BalanceHistory[[#This Row],[Discretionary Balance Recommended: Policy]]+Tbl_BalanceHistory[[#This Row],[Discretionary Balance Recommended: Commitments]]</f>
        <v>0</v>
      </c>
      <c r="AA4005" s="5">
        <f>Tbl_BalanceHistory[[#This Row],[Discretionary Balance]]-Tbl_BalanceHistory[[#This Row],[Discretionary Reappropriation]]</f>
        <v>9694</v>
      </c>
      <c r="AB4005" s="2"/>
      <c r="AC4005" s="2"/>
      <c r="AD4005" s="2"/>
      <c r="AE4005" s="2"/>
    </row>
    <row r="4006" spans="1:31" ht="60" x14ac:dyDescent="0.25">
      <c r="A4006" s="2" t="s">
        <v>2025</v>
      </c>
      <c r="B4006" s="3">
        <v>9</v>
      </c>
      <c r="C4006" s="3">
        <v>765</v>
      </c>
      <c r="D4006" s="3" t="s">
        <v>662</v>
      </c>
      <c r="E4006" s="3" t="str">
        <f>_xlfn.XLOOKUP(Tbl_BalanceHistory[[#This Row],[RespAgy]],Tbl_Agencies[Agy Code],Tbl_Agencies[Agy Sort])</f>
        <v>145000</v>
      </c>
      <c r="F4006" s="2" t="str">
        <f>Tbl_BalanceHistory[[#This Row],[RespAgy]]&amp;": "&amp;Tbl_BalanceHistory[[#This Row],[RespAgency]]</f>
        <v>765: Department of Social Services</v>
      </c>
      <c r="G4006" s="3">
        <v>765</v>
      </c>
      <c r="H4006" s="3" t="s">
        <v>662</v>
      </c>
      <c r="I4006" s="3" t="str">
        <f>_xlfn.XLOOKUP(Tbl_BalanceHistory[[#This Row],[AgyCode]],Tbl_Agencies[Agy Code],Tbl_Agencies[Agy Sort])</f>
        <v>145000</v>
      </c>
      <c r="J4006" s="2" t="str">
        <f>Tbl_BalanceHistory[[#This Row],[AgyCode]]&amp;": "&amp;Tbl_BalanceHistory[[#This Row],[Agency Name]]</f>
        <v>765: Department of Social Services</v>
      </c>
      <c r="K4006" s="1">
        <v>2018</v>
      </c>
      <c r="L4006" s="3">
        <v>492</v>
      </c>
      <c r="M4006" s="3" t="s">
        <v>599</v>
      </c>
      <c r="N4006" s="2" t="str">
        <f>Tbl_BalanceHistory[[#This Row],[ProgramCode]]&amp;": "&amp;Tbl_BalanceHistory[[#This Row],[Program Name]]</f>
        <v>492: Financial Assistance to Community Human Services Organizations</v>
      </c>
      <c r="O4006" s="3" t="s">
        <v>886</v>
      </c>
      <c r="P4006" s="1" t="str">
        <f>IF(Tbl_BalanceHistory[[#This Row],[FundCode]]="0100","GF",IF(Tbl_BalanceHistory[[#This Row],[FundCode]]="01000","GF","Hi Ed / OCR"))</f>
        <v>GF</v>
      </c>
      <c r="Q4006" s="5">
        <v>524500</v>
      </c>
      <c r="R4006" s="5">
        <v>488640.22</v>
      </c>
      <c r="S4006" s="5">
        <v>35859</v>
      </c>
      <c r="T4006" s="5">
        <v>0</v>
      </c>
      <c r="U4006" s="3"/>
      <c r="V4006" s="5">
        <v>35859</v>
      </c>
      <c r="W4006" s="5">
        <v>0</v>
      </c>
      <c r="X4006" s="5"/>
      <c r="Y4006" s="5"/>
      <c r="Z4006" s="5">
        <f>Tbl_BalanceHistory[[#This Row],[Discretionary Recommended - Pre 2022]]+Tbl_BalanceHistory[[#This Row],[Discretionary Balance Recommended: Policy]]+Tbl_BalanceHistory[[#This Row],[Discretionary Balance Recommended: Commitments]]</f>
        <v>0</v>
      </c>
      <c r="AA4006" s="5">
        <f>Tbl_BalanceHistory[[#This Row],[Discretionary Balance]]-Tbl_BalanceHistory[[#This Row],[Discretionary Reappropriation]]</f>
        <v>35859</v>
      </c>
      <c r="AB4006" s="2"/>
      <c r="AC4006" s="2"/>
      <c r="AD4006" s="2"/>
      <c r="AE4006" s="2"/>
    </row>
    <row r="4007" spans="1:31" ht="60" x14ac:dyDescent="0.25">
      <c r="A4007" s="2" t="s">
        <v>2025</v>
      </c>
      <c r="B4007" s="3">
        <v>9</v>
      </c>
      <c r="C4007" s="3">
        <v>765</v>
      </c>
      <c r="D4007" s="3" t="s">
        <v>662</v>
      </c>
      <c r="E4007" s="3" t="str">
        <f>_xlfn.XLOOKUP(Tbl_BalanceHistory[[#This Row],[RespAgy]],Tbl_Agencies[Agy Code],Tbl_Agencies[Agy Sort])</f>
        <v>145000</v>
      </c>
      <c r="F4007" s="2" t="str">
        <f>Tbl_BalanceHistory[[#This Row],[RespAgy]]&amp;": "&amp;Tbl_BalanceHistory[[#This Row],[RespAgency]]</f>
        <v>765: Department of Social Services</v>
      </c>
      <c r="G4007" s="3">
        <v>765</v>
      </c>
      <c r="H4007" s="3" t="s">
        <v>662</v>
      </c>
      <c r="I4007" s="3" t="str">
        <f>_xlfn.XLOOKUP(Tbl_BalanceHistory[[#This Row],[AgyCode]],Tbl_Agencies[Agy Code],Tbl_Agencies[Agy Sort])</f>
        <v>145000</v>
      </c>
      <c r="J4007" s="2" t="str">
        <f>Tbl_BalanceHistory[[#This Row],[AgyCode]]&amp;": "&amp;Tbl_BalanceHistory[[#This Row],[Agency Name]]</f>
        <v>765: Department of Social Services</v>
      </c>
      <c r="K4007" s="1">
        <v>2019</v>
      </c>
      <c r="L4007" s="3">
        <v>492</v>
      </c>
      <c r="M4007" s="3" t="s">
        <v>599</v>
      </c>
      <c r="N4007" s="2" t="str">
        <f>Tbl_BalanceHistory[[#This Row],[ProgramCode]]&amp;": "&amp;Tbl_BalanceHistory[[#This Row],[Program Name]]</f>
        <v>492: Financial Assistance to Community Human Services Organizations</v>
      </c>
      <c r="O4007" s="3" t="s">
        <v>886</v>
      </c>
      <c r="P4007" s="1" t="str">
        <f>IF(Tbl_BalanceHistory[[#This Row],[FundCode]]="0100","GF",IF(Tbl_BalanceHistory[[#This Row],[FundCode]]="01000","GF","Hi Ed / OCR"))</f>
        <v>GF</v>
      </c>
      <c r="Q4007" s="5">
        <v>674500</v>
      </c>
      <c r="R4007" s="5">
        <v>620555.46</v>
      </c>
      <c r="S4007" s="5">
        <v>53944.54</v>
      </c>
      <c r="T4007" s="5">
        <v>0</v>
      </c>
      <c r="U4007" s="3"/>
      <c r="V4007" s="5">
        <v>53944.54</v>
      </c>
      <c r="W4007" s="5">
        <v>0</v>
      </c>
      <c r="X4007" s="5"/>
      <c r="Y4007" s="5"/>
      <c r="Z4007" s="5">
        <f>Tbl_BalanceHistory[[#This Row],[Discretionary Recommended - Pre 2022]]+Tbl_BalanceHistory[[#This Row],[Discretionary Balance Recommended: Policy]]+Tbl_BalanceHistory[[#This Row],[Discretionary Balance Recommended: Commitments]]</f>
        <v>0</v>
      </c>
      <c r="AA4007" s="5">
        <f>Tbl_BalanceHistory[[#This Row],[Discretionary Balance]]-Tbl_BalanceHistory[[#This Row],[Discretionary Reappropriation]]</f>
        <v>53944.54</v>
      </c>
      <c r="AB4007" s="2"/>
      <c r="AC4007" s="2"/>
      <c r="AD4007" s="2"/>
      <c r="AE4007" s="2"/>
    </row>
    <row r="4008" spans="1:31" ht="60" x14ac:dyDescent="0.25">
      <c r="A4008" s="2" t="s">
        <v>577</v>
      </c>
      <c r="B4008" s="3">
        <v>9</v>
      </c>
      <c r="C4008" s="3">
        <v>765</v>
      </c>
      <c r="D4008" s="3" t="s">
        <v>662</v>
      </c>
      <c r="E4008" s="3" t="str">
        <f>_xlfn.XLOOKUP(Tbl_BalanceHistory[[#This Row],[RespAgy]],Tbl_Agencies[Agy Code],Tbl_Agencies[Agy Sort])</f>
        <v>145000</v>
      </c>
      <c r="F4008" s="2" t="str">
        <f>Tbl_BalanceHistory[[#This Row],[RespAgy]]&amp;": "&amp;Tbl_BalanceHistory[[#This Row],[RespAgency]]</f>
        <v>765: Department of Social Services</v>
      </c>
      <c r="G4008" s="3">
        <v>765</v>
      </c>
      <c r="H4008" s="3" t="s">
        <v>662</v>
      </c>
      <c r="I4008" s="3" t="str">
        <f>_xlfn.XLOOKUP(Tbl_BalanceHistory[[#This Row],[AgyCode]],Tbl_Agencies[Agy Code],Tbl_Agencies[Agy Sort])</f>
        <v>145000</v>
      </c>
      <c r="J4008" s="2" t="str">
        <f>Tbl_BalanceHistory[[#This Row],[AgyCode]]&amp;": "&amp;Tbl_BalanceHistory[[#This Row],[Agency Name]]</f>
        <v>765: Department of Social Services</v>
      </c>
      <c r="K4008" s="1">
        <v>2020</v>
      </c>
      <c r="L4008" s="3">
        <v>492</v>
      </c>
      <c r="M4008" s="3" t="s">
        <v>599</v>
      </c>
      <c r="N4008" s="2" t="str">
        <f>Tbl_BalanceHistory[[#This Row],[ProgramCode]]&amp;": "&amp;Tbl_BalanceHistory[[#This Row],[Program Name]]</f>
        <v>492: Financial Assistance to Community Human Services Organizations</v>
      </c>
      <c r="O4008" s="3" t="s">
        <v>886</v>
      </c>
      <c r="P4008" s="1" t="str">
        <f>IF(Tbl_BalanceHistory[[#This Row],[FundCode]]="0100","GF",IF(Tbl_BalanceHistory[[#This Row],[FundCode]]="01000","GF","Hi Ed / OCR"))</f>
        <v>GF</v>
      </c>
      <c r="Q4008" s="5">
        <v>674500</v>
      </c>
      <c r="R4008" s="5">
        <v>614014.51</v>
      </c>
      <c r="S4008" s="5">
        <v>60485.49</v>
      </c>
      <c r="T4008" s="5">
        <v>0</v>
      </c>
      <c r="U4008" s="3"/>
      <c r="V4008" s="5">
        <v>60485.49</v>
      </c>
      <c r="W4008" s="5">
        <v>0</v>
      </c>
      <c r="X4008" s="5"/>
      <c r="Y4008" s="5"/>
      <c r="Z4008" s="5">
        <f>Tbl_BalanceHistory[[#This Row],[Discretionary Recommended - Pre 2022]]+Tbl_BalanceHistory[[#This Row],[Discretionary Balance Recommended: Policy]]+Tbl_BalanceHistory[[#This Row],[Discretionary Balance Recommended: Commitments]]</f>
        <v>0</v>
      </c>
      <c r="AA4008" s="5">
        <f>Tbl_BalanceHistory[[#This Row],[Discretionary Balance]]-Tbl_BalanceHistory[[#This Row],[Discretionary Reappropriation]]</f>
        <v>60485.49</v>
      </c>
      <c r="AB4008" s="2"/>
      <c r="AC4008" s="2"/>
      <c r="AD4008" s="2"/>
      <c r="AE4008" s="2"/>
    </row>
    <row r="4009" spans="1:31" ht="60" x14ac:dyDescent="0.25">
      <c r="A4009" s="2" t="s">
        <v>577</v>
      </c>
      <c r="B4009" s="3">
        <v>9</v>
      </c>
      <c r="C4009" s="3">
        <v>765</v>
      </c>
      <c r="D4009" s="3" t="s">
        <v>662</v>
      </c>
      <c r="E4009" s="3" t="str">
        <f>_xlfn.XLOOKUP(Tbl_BalanceHistory[[#This Row],[RespAgy]],Tbl_Agencies[Agy Code],Tbl_Agencies[Agy Sort])</f>
        <v>145000</v>
      </c>
      <c r="F4009" s="2" t="str">
        <f>Tbl_BalanceHistory[[#This Row],[RespAgy]]&amp;": "&amp;Tbl_BalanceHistory[[#This Row],[RespAgency]]</f>
        <v>765: Department of Social Services</v>
      </c>
      <c r="G4009" s="3">
        <v>765</v>
      </c>
      <c r="H4009" s="3" t="s">
        <v>662</v>
      </c>
      <c r="I4009" s="3" t="str">
        <f>_xlfn.XLOOKUP(Tbl_BalanceHistory[[#This Row],[AgyCode]],Tbl_Agencies[Agy Code],Tbl_Agencies[Agy Sort])</f>
        <v>145000</v>
      </c>
      <c r="J4009" s="2" t="str">
        <f>Tbl_BalanceHistory[[#This Row],[AgyCode]]&amp;": "&amp;Tbl_BalanceHistory[[#This Row],[Agency Name]]</f>
        <v>765: Department of Social Services</v>
      </c>
      <c r="K4009" s="1">
        <v>2021</v>
      </c>
      <c r="L4009" s="3">
        <v>492</v>
      </c>
      <c r="M4009" s="3" t="s">
        <v>599</v>
      </c>
      <c r="N4009" s="2" t="str">
        <f>Tbl_BalanceHistory[[#This Row],[ProgramCode]]&amp;": "&amp;Tbl_BalanceHistory[[#This Row],[Program Name]]</f>
        <v>492: Financial Assistance to Community Human Services Organizations</v>
      </c>
      <c r="O4009" s="3" t="s">
        <v>886</v>
      </c>
      <c r="P4009" s="1" t="str">
        <f>IF(Tbl_BalanceHistory[[#This Row],[FundCode]]="0100","GF",IF(Tbl_BalanceHistory[[#This Row],[FundCode]]="01000","GF","Hi Ed / OCR"))</f>
        <v>GF</v>
      </c>
      <c r="Q4009" s="5">
        <v>1424500</v>
      </c>
      <c r="R4009" s="5">
        <v>808148.45</v>
      </c>
      <c r="S4009" s="5">
        <v>616351.55000000005</v>
      </c>
      <c r="T4009" s="5">
        <v>500000</v>
      </c>
      <c r="U4009" s="3" t="s">
        <v>2093</v>
      </c>
      <c r="V4009" s="5">
        <v>116351.55</v>
      </c>
      <c r="W4009" s="5">
        <v>0</v>
      </c>
      <c r="X4009" s="5"/>
      <c r="Y4009" s="5"/>
      <c r="Z4009" s="5">
        <f>Tbl_BalanceHistory[[#This Row],[Discretionary Recommended - Pre 2022]]+Tbl_BalanceHistory[[#This Row],[Discretionary Balance Recommended: Policy]]+Tbl_BalanceHistory[[#This Row],[Discretionary Balance Recommended: Commitments]]</f>
        <v>0</v>
      </c>
      <c r="AA4009" s="5">
        <f>Tbl_BalanceHistory[[#This Row],[Discretionary Balance]]-Tbl_BalanceHistory[[#This Row],[Discretionary Reappropriation]]</f>
        <v>116351.55</v>
      </c>
      <c r="AB4009" s="2"/>
      <c r="AC4009" s="2"/>
      <c r="AD4009" s="2"/>
      <c r="AE4009" s="2" t="s">
        <v>2094</v>
      </c>
    </row>
    <row r="4010" spans="1:31" ht="60" x14ac:dyDescent="0.25">
      <c r="A4010" s="2" t="s">
        <v>577</v>
      </c>
      <c r="B4010" s="3">
        <v>9</v>
      </c>
      <c r="C4010" s="3">
        <v>765</v>
      </c>
      <c r="D4010" s="3" t="s">
        <v>662</v>
      </c>
      <c r="E4010" s="3" t="str">
        <f>_xlfn.XLOOKUP(Tbl_BalanceHistory[[#This Row],[RespAgy]],Tbl_Agencies[Agy Code],Tbl_Agencies[Agy Sort])</f>
        <v>145000</v>
      </c>
      <c r="F4010" s="2" t="str">
        <f>Tbl_BalanceHistory[[#This Row],[RespAgy]]&amp;": "&amp;Tbl_BalanceHistory[[#This Row],[RespAgency]]</f>
        <v>765: Department of Social Services</v>
      </c>
      <c r="G4010" s="3">
        <v>765</v>
      </c>
      <c r="H4010" s="3" t="s">
        <v>662</v>
      </c>
      <c r="I4010" s="3" t="str">
        <f>_xlfn.XLOOKUP(Tbl_BalanceHistory[[#This Row],[AgyCode]],Tbl_Agencies[Agy Code],Tbl_Agencies[Agy Sort])</f>
        <v>145000</v>
      </c>
      <c r="J4010" s="2" t="str">
        <f>Tbl_BalanceHistory[[#This Row],[AgyCode]]&amp;": "&amp;Tbl_BalanceHistory[[#This Row],[Agency Name]]</f>
        <v>765: Department of Social Services</v>
      </c>
      <c r="K4010" s="1">
        <v>2022</v>
      </c>
      <c r="L4010" s="3">
        <v>492</v>
      </c>
      <c r="M4010" s="3" t="s">
        <v>599</v>
      </c>
      <c r="N4010" s="2" t="str">
        <f>Tbl_BalanceHistory[[#This Row],[ProgramCode]]&amp;": "&amp;Tbl_BalanceHistory[[#This Row],[Program Name]]</f>
        <v>492: Financial Assistance to Community Human Services Organizations</v>
      </c>
      <c r="O4010" s="3" t="s">
        <v>886</v>
      </c>
      <c r="P4010" s="1" t="str">
        <f>IF(Tbl_BalanceHistory[[#This Row],[FundCode]]="0100","GF",IF(Tbl_BalanceHistory[[#This Row],[FundCode]]="01000","GF","Hi Ed / OCR"))</f>
        <v>GF</v>
      </c>
      <c r="Q4010" s="5">
        <v>8174500</v>
      </c>
      <c r="R4010" s="5">
        <v>8066652.6600000001</v>
      </c>
      <c r="S4010" s="5">
        <v>107847.34</v>
      </c>
      <c r="T4010" s="5">
        <v>0</v>
      </c>
      <c r="U4010" s="3"/>
      <c r="V4010" s="5">
        <v>107847.34</v>
      </c>
      <c r="W4010" s="5"/>
      <c r="X4010" s="5">
        <v>0</v>
      </c>
      <c r="Y4010" s="5">
        <v>0</v>
      </c>
      <c r="Z4010" s="5">
        <f>Tbl_BalanceHistory[[#This Row],[Discretionary Recommended - Pre 2022]]+Tbl_BalanceHistory[[#This Row],[Discretionary Balance Recommended: Policy]]+Tbl_BalanceHistory[[#This Row],[Discretionary Balance Recommended: Commitments]]</f>
        <v>0</v>
      </c>
      <c r="AA4010" s="5">
        <f>Tbl_BalanceHistory[[#This Row],[Discretionary Balance]]-Tbl_BalanceHistory[[#This Row],[Discretionary Reappropriation]]</f>
        <v>107847.34</v>
      </c>
      <c r="AB4010" s="2"/>
      <c r="AC4010" s="2"/>
      <c r="AD4010" s="2"/>
      <c r="AE4010" s="2"/>
    </row>
    <row r="4011" spans="1:31" ht="60" x14ac:dyDescent="0.25">
      <c r="A4011" s="2" t="s">
        <v>577</v>
      </c>
      <c r="B4011" s="3">
        <v>9</v>
      </c>
      <c r="C4011" s="3">
        <v>765</v>
      </c>
      <c r="D4011" s="3" t="s">
        <v>662</v>
      </c>
      <c r="E4011" s="3" t="str">
        <f>_xlfn.XLOOKUP(Tbl_BalanceHistory[[#This Row],[RespAgy]],Tbl_Agencies[Agy Code],Tbl_Agencies[Agy Sort])</f>
        <v>145000</v>
      </c>
      <c r="F4011" s="2" t="str">
        <f>Tbl_BalanceHistory[[#This Row],[RespAgy]]&amp;": "&amp;Tbl_BalanceHistory[[#This Row],[RespAgency]]</f>
        <v>765: Department of Social Services</v>
      </c>
      <c r="G4011" s="3">
        <v>765</v>
      </c>
      <c r="H4011" s="3" t="s">
        <v>662</v>
      </c>
      <c r="I4011" s="3" t="str">
        <f>_xlfn.XLOOKUP(Tbl_BalanceHistory[[#This Row],[AgyCode]],Tbl_Agencies[Agy Code],Tbl_Agencies[Agy Sort])</f>
        <v>145000</v>
      </c>
      <c r="J4011" s="2" t="str">
        <f>Tbl_BalanceHistory[[#This Row],[AgyCode]]&amp;": "&amp;Tbl_BalanceHistory[[#This Row],[Agency Name]]</f>
        <v>765: Department of Social Services</v>
      </c>
      <c r="K4011" s="1">
        <v>2023</v>
      </c>
      <c r="L4011" s="3">
        <v>492</v>
      </c>
      <c r="M4011" s="3" t="s">
        <v>599</v>
      </c>
      <c r="N4011" s="2" t="str">
        <f>Tbl_BalanceHistory[[#This Row],[ProgramCode]]&amp;": "&amp;Tbl_BalanceHistory[[#This Row],[Program Name]]</f>
        <v>492: Financial Assistance to Community Human Services Organizations</v>
      </c>
      <c r="O4011" s="3" t="s">
        <v>886</v>
      </c>
      <c r="P4011" s="1" t="str">
        <f>IF(Tbl_BalanceHistory[[#This Row],[FundCode]]="0100","GF",IF(Tbl_BalanceHistory[[#This Row],[FundCode]]="01000","GF","Hi Ed / OCR"))</f>
        <v>GF</v>
      </c>
      <c r="Q4011" s="5">
        <v>6288500</v>
      </c>
      <c r="R4011" s="5">
        <v>6094950.9400000004</v>
      </c>
      <c r="S4011" s="5">
        <v>193549.06</v>
      </c>
      <c r="T4011" s="5">
        <v>0</v>
      </c>
      <c r="U4011" s="3"/>
      <c r="V4011" s="5">
        <v>193549.06</v>
      </c>
      <c r="W4011" s="5">
        <v>0</v>
      </c>
      <c r="X4011" s="5">
        <v>0</v>
      </c>
      <c r="Y4011" s="5">
        <v>114000</v>
      </c>
      <c r="Z4011" s="5">
        <v>114000</v>
      </c>
      <c r="AA4011" s="5">
        <v>79549.06</v>
      </c>
      <c r="AB4011" s="2"/>
      <c r="AC4011" s="2"/>
      <c r="AD4011" s="2" t="s">
        <v>2424</v>
      </c>
      <c r="AE4011" s="2"/>
    </row>
    <row r="4012" spans="1:31" ht="60" x14ac:dyDescent="0.25">
      <c r="A4012" s="2" t="s">
        <v>577</v>
      </c>
      <c r="B4012" s="3">
        <v>9</v>
      </c>
      <c r="C4012" s="3">
        <v>765</v>
      </c>
      <c r="D4012" s="3" t="s">
        <v>662</v>
      </c>
      <c r="E4012" s="3" t="str">
        <f>_xlfn.XLOOKUP(Tbl_BalanceHistory[[#This Row],[RespAgy]],Tbl_Agencies[Agy Code],Tbl_Agencies[Agy Sort])</f>
        <v>145000</v>
      </c>
      <c r="F4012" s="2" t="str">
        <f>Tbl_BalanceHistory[[#This Row],[RespAgy]]&amp;": "&amp;Tbl_BalanceHistory[[#This Row],[RespAgency]]</f>
        <v>765: Department of Social Services</v>
      </c>
      <c r="G4012" s="3">
        <v>765</v>
      </c>
      <c r="H4012" s="3" t="s">
        <v>662</v>
      </c>
      <c r="I4012" s="3" t="str">
        <f>_xlfn.XLOOKUP(Tbl_BalanceHistory[[#This Row],[AgyCode]],Tbl_Agencies[Agy Code],Tbl_Agencies[Agy Sort])</f>
        <v>145000</v>
      </c>
      <c r="J4012" s="2" t="str">
        <f>Tbl_BalanceHistory[[#This Row],[AgyCode]]&amp;": "&amp;Tbl_BalanceHistory[[#This Row],[Agency Name]]</f>
        <v>765: Department of Social Services</v>
      </c>
      <c r="K4012" s="1">
        <v>2024</v>
      </c>
      <c r="L4012" s="3">
        <v>492</v>
      </c>
      <c r="M4012" s="3" t="s">
        <v>599</v>
      </c>
      <c r="N4012" s="2" t="str">
        <f>Tbl_BalanceHistory[[#This Row],[ProgramCode]]&amp;": "&amp;Tbl_BalanceHistory[[#This Row],[Program Name]]</f>
        <v>492: Financial Assistance to Community Human Services Organizations</v>
      </c>
      <c r="O4012" s="3" t="s">
        <v>886</v>
      </c>
      <c r="P4012" s="1" t="str">
        <f>IF(Tbl_BalanceHistory[[#This Row],[FundCode]]="0100","GF",IF(Tbl_BalanceHistory[[#This Row],[FundCode]]="01000","GF","Hi Ed / OCR"))</f>
        <v>GF</v>
      </c>
      <c r="Q4012" s="5">
        <v>3388500</v>
      </c>
      <c r="R4012" s="5">
        <v>3112577.81</v>
      </c>
      <c r="S4012" s="5">
        <v>275922.19</v>
      </c>
      <c r="T4012" s="5">
        <v>0</v>
      </c>
      <c r="U4012" s="3"/>
      <c r="V4012" s="5">
        <v>275922.19</v>
      </c>
      <c r="W4012" s="5">
        <v>0</v>
      </c>
      <c r="X4012" s="5">
        <v>0</v>
      </c>
      <c r="Y4012" s="5">
        <v>232556.35</v>
      </c>
      <c r="Z4012" s="5">
        <v>232556.35</v>
      </c>
      <c r="AA4012" s="5">
        <v>43365.84</v>
      </c>
      <c r="AB4012" s="2"/>
      <c r="AC4012" s="2"/>
      <c r="AD4012" s="2" t="s">
        <v>2595</v>
      </c>
      <c r="AE4012" s="2"/>
    </row>
    <row r="4013" spans="1:31" ht="75" x14ac:dyDescent="0.25">
      <c r="A4013" s="2" t="s">
        <v>2025</v>
      </c>
      <c r="B4013" s="3">
        <v>9</v>
      </c>
      <c r="C4013" s="3">
        <v>765</v>
      </c>
      <c r="D4013" s="3" t="s">
        <v>662</v>
      </c>
      <c r="E4013" s="3" t="str">
        <f>_xlfn.XLOOKUP(Tbl_BalanceHistory[[#This Row],[RespAgy]],Tbl_Agencies[Agy Code],Tbl_Agencies[Agy Sort])</f>
        <v>145000</v>
      </c>
      <c r="F4013" s="2" t="str">
        <f>Tbl_BalanceHistory[[#This Row],[RespAgy]]&amp;": "&amp;Tbl_BalanceHistory[[#This Row],[RespAgency]]</f>
        <v>765: Department of Social Services</v>
      </c>
      <c r="G4013" s="3">
        <v>765</v>
      </c>
      <c r="H4013" s="3" t="s">
        <v>662</v>
      </c>
      <c r="I4013" s="3" t="str">
        <f>_xlfn.XLOOKUP(Tbl_BalanceHistory[[#This Row],[AgyCode]],Tbl_Agencies[Agy Code],Tbl_Agencies[Agy Sort])</f>
        <v>145000</v>
      </c>
      <c r="J4013" s="2" t="str">
        <f>Tbl_BalanceHistory[[#This Row],[AgyCode]]&amp;": "&amp;Tbl_BalanceHistory[[#This Row],[Agency Name]]</f>
        <v>765: Department of Social Services</v>
      </c>
      <c r="K4013" s="1">
        <v>2014</v>
      </c>
      <c r="L4013" s="3">
        <v>499</v>
      </c>
      <c r="M4013" s="3" t="s">
        <v>62</v>
      </c>
      <c r="N4013" s="2" t="str">
        <f>Tbl_BalanceHistory[[#This Row],[ProgramCode]]&amp;": "&amp;Tbl_BalanceHistory[[#This Row],[Program Name]]</f>
        <v>499: Administrative and Support Services</v>
      </c>
      <c r="O4013" s="3" t="s">
        <v>1730</v>
      </c>
      <c r="P4013" s="1" t="str">
        <f>IF(Tbl_BalanceHistory[[#This Row],[FundCode]]="0100","GF",IF(Tbl_BalanceHistory[[#This Row],[FundCode]]="01000","GF","Hi Ed / OCR"))</f>
        <v>GF</v>
      </c>
      <c r="Q4013" s="5">
        <v>44559518</v>
      </c>
      <c r="R4013" s="5">
        <v>39987432.619999997</v>
      </c>
      <c r="S4013" s="5">
        <v>4572085</v>
      </c>
      <c r="T4013" s="5">
        <v>0</v>
      </c>
      <c r="U4013" s="3"/>
      <c r="V4013" s="5">
        <v>4572085</v>
      </c>
      <c r="W4013" s="5">
        <v>4571993</v>
      </c>
      <c r="X4013" s="5"/>
      <c r="Y4013" s="5"/>
      <c r="Z4013" s="5">
        <f>Tbl_BalanceHistory[[#This Row],[Discretionary Recommended - Pre 2022]]+Tbl_BalanceHistory[[#This Row],[Discretionary Balance Recommended: Policy]]+Tbl_BalanceHistory[[#This Row],[Discretionary Balance Recommended: Commitments]]</f>
        <v>4571993</v>
      </c>
      <c r="AA4013" s="5">
        <f>Tbl_BalanceHistory[[#This Row],[Discretionary Balance]]-Tbl_BalanceHistory[[#This Row],[Discretionary Reappropriation]]</f>
        <v>92</v>
      </c>
      <c r="AB4013" s="2" t="s">
        <v>2095</v>
      </c>
      <c r="AC4013" s="2"/>
      <c r="AD4013" s="2"/>
      <c r="AE4013" s="2"/>
    </row>
    <row r="4014" spans="1:31" ht="75" x14ac:dyDescent="0.25">
      <c r="A4014" s="2" t="s">
        <v>2025</v>
      </c>
      <c r="B4014" s="3">
        <v>9</v>
      </c>
      <c r="C4014" s="3">
        <v>765</v>
      </c>
      <c r="D4014" s="3" t="s">
        <v>662</v>
      </c>
      <c r="E4014" s="3" t="str">
        <f>_xlfn.XLOOKUP(Tbl_BalanceHistory[[#This Row],[RespAgy]],Tbl_Agencies[Agy Code],Tbl_Agencies[Agy Sort])</f>
        <v>145000</v>
      </c>
      <c r="F4014" s="2" t="str">
        <f>Tbl_BalanceHistory[[#This Row],[RespAgy]]&amp;": "&amp;Tbl_BalanceHistory[[#This Row],[RespAgency]]</f>
        <v>765: Department of Social Services</v>
      </c>
      <c r="G4014" s="3">
        <v>765</v>
      </c>
      <c r="H4014" s="3" t="s">
        <v>662</v>
      </c>
      <c r="I4014" s="3" t="str">
        <f>_xlfn.XLOOKUP(Tbl_BalanceHistory[[#This Row],[AgyCode]],Tbl_Agencies[Agy Code],Tbl_Agencies[Agy Sort])</f>
        <v>145000</v>
      </c>
      <c r="J4014" s="2" t="str">
        <f>Tbl_BalanceHistory[[#This Row],[AgyCode]]&amp;": "&amp;Tbl_BalanceHistory[[#This Row],[Agency Name]]</f>
        <v>765: Department of Social Services</v>
      </c>
      <c r="K4014" s="1">
        <v>2015</v>
      </c>
      <c r="L4014" s="3">
        <v>499</v>
      </c>
      <c r="M4014" s="3" t="s">
        <v>62</v>
      </c>
      <c r="N4014" s="2" t="str">
        <f>Tbl_BalanceHistory[[#This Row],[ProgramCode]]&amp;": "&amp;Tbl_BalanceHistory[[#This Row],[Program Name]]</f>
        <v>499: Administrative and Support Services</v>
      </c>
      <c r="O4014" s="3" t="s">
        <v>1730</v>
      </c>
      <c r="P4014" s="1" t="str">
        <f>IF(Tbl_BalanceHistory[[#This Row],[FundCode]]="0100","GF",IF(Tbl_BalanceHistory[[#This Row],[FundCode]]="01000","GF","Hi Ed / OCR"))</f>
        <v>GF</v>
      </c>
      <c r="Q4014" s="5">
        <v>46869409</v>
      </c>
      <c r="R4014" s="5">
        <v>44151130</v>
      </c>
      <c r="S4014" s="5">
        <v>2718278</v>
      </c>
      <c r="T4014" s="5">
        <v>0</v>
      </c>
      <c r="U4014" s="3"/>
      <c r="V4014" s="5">
        <v>2718278</v>
      </c>
      <c r="W4014" s="5">
        <v>2718278</v>
      </c>
      <c r="X4014" s="5"/>
      <c r="Y4014" s="5"/>
      <c r="Z4014" s="5">
        <f>Tbl_BalanceHistory[[#This Row],[Discretionary Recommended - Pre 2022]]+Tbl_BalanceHistory[[#This Row],[Discretionary Balance Recommended: Policy]]+Tbl_BalanceHistory[[#This Row],[Discretionary Balance Recommended: Commitments]]</f>
        <v>2718278</v>
      </c>
      <c r="AA4014" s="5">
        <f>Tbl_BalanceHistory[[#This Row],[Discretionary Balance]]-Tbl_BalanceHistory[[#This Row],[Discretionary Reappropriation]]</f>
        <v>0</v>
      </c>
      <c r="AB4014" s="2" t="s">
        <v>2096</v>
      </c>
      <c r="AC4014" s="2"/>
      <c r="AD4014" s="2"/>
      <c r="AE4014" s="2"/>
    </row>
    <row r="4015" spans="1:31" ht="45" x14ac:dyDescent="0.25">
      <c r="A4015" s="2" t="s">
        <v>2025</v>
      </c>
      <c r="B4015" s="3">
        <v>9</v>
      </c>
      <c r="C4015" s="3">
        <v>765</v>
      </c>
      <c r="D4015" s="3" t="s">
        <v>662</v>
      </c>
      <c r="E4015" s="3" t="str">
        <f>_xlfn.XLOOKUP(Tbl_BalanceHistory[[#This Row],[RespAgy]],Tbl_Agencies[Agy Code],Tbl_Agencies[Agy Sort])</f>
        <v>145000</v>
      </c>
      <c r="F4015" s="2" t="str">
        <f>Tbl_BalanceHistory[[#This Row],[RespAgy]]&amp;": "&amp;Tbl_BalanceHistory[[#This Row],[RespAgency]]</f>
        <v>765: Department of Social Services</v>
      </c>
      <c r="G4015" s="3">
        <v>765</v>
      </c>
      <c r="H4015" s="3" t="s">
        <v>662</v>
      </c>
      <c r="I4015" s="3" t="str">
        <f>_xlfn.XLOOKUP(Tbl_BalanceHistory[[#This Row],[AgyCode]],Tbl_Agencies[Agy Code],Tbl_Agencies[Agy Sort])</f>
        <v>145000</v>
      </c>
      <c r="J4015" s="2" t="str">
        <f>Tbl_BalanceHistory[[#This Row],[AgyCode]]&amp;": "&amp;Tbl_BalanceHistory[[#This Row],[Agency Name]]</f>
        <v>765: Department of Social Services</v>
      </c>
      <c r="K4015" s="1">
        <v>2016</v>
      </c>
      <c r="L4015" s="3">
        <v>499</v>
      </c>
      <c r="M4015" s="3" t="s">
        <v>62</v>
      </c>
      <c r="N4015" s="2" t="str">
        <f>Tbl_BalanceHistory[[#This Row],[ProgramCode]]&amp;": "&amp;Tbl_BalanceHistory[[#This Row],[Program Name]]</f>
        <v>499: Administrative and Support Services</v>
      </c>
      <c r="O4015" s="3" t="s">
        <v>1730</v>
      </c>
      <c r="P4015" s="1" t="str">
        <f>IF(Tbl_BalanceHistory[[#This Row],[FundCode]]="0100","GF",IF(Tbl_BalanceHistory[[#This Row],[FundCode]]="01000","GF","Hi Ed / OCR"))</f>
        <v>GF</v>
      </c>
      <c r="Q4015" s="5">
        <v>52301318</v>
      </c>
      <c r="R4015" s="5">
        <v>49401290.039999999</v>
      </c>
      <c r="S4015" s="5">
        <v>2900027</v>
      </c>
      <c r="T4015" s="5">
        <v>0</v>
      </c>
      <c r="U4015" s="3"/>
      <c r="V4015" s="5">
        <v>2900027</v>
      </c>
      <c r="W4015" s="5">
        <v>0</v>
      </c>
      <c r="X4015" s="5"/>
      <c r="Y4015" s="5"/>
      <c r="Z4015" s="5">
        <f>Tbl_BalanceHistory[[#This Row],[Discretionary Recommended - Pre 2022]]+Tbl_BalanceHistory[[#This Row],[Discretionary Balance Recommended: Policy]]+Tbl_BalanceHistory[[#This Row],[Discretionary Balance Recommended: Commitments]]</f>
        <v>0</v>
      </c>
      <c r="AA4015" s="5">
        <f>Tbl_BalanceHistory[[#This Row],[Discretionary Balance]]-Tbl_BalanceHistory[[#This Row],[Discretionary Reappropriation]]</f>
        <v>2900027</v>
      </c>
      <c r="AB4015" s="2"/>
      <c r="AC4015" s="2"/>
      <c r="AD4015" s="2"/>
      <c r="AE4015" s="2"/>
    </row>
    <row r="4016" spans="1:31" ht="45" x14ac:dyDescent="0.25">
      <c r="A4016" s="2" t="s">
        <v>2025</v>
      </c>
      <c r="B4016" s="3">
        <v>9</v>
      </c>
      <c r="C4016" s="3">
        <v>765</v>
      </c>
      <c r="D4016" s="3" t="s">
        <v>662</v>
      </c>
      <c r="E4016" s="3" t="str">
        <f>_xlfn.XLOOKUP(Tbl_BalanceHistory[[#This Row],[RespAgy]],Tbl_Agencies[Agy Code],Tbl_Agencies[Agy Sort])</f>
        <v>145000</v>
      </c>
      <c r="F4016" s="2" t="str">
        <f>Tbl_BalanceHistory[[#This Row],[RespAgy]]&amp;": "&amp;Tbl_BalanceHistory[[#This Row],[RespAgency]]</f>
        <v>765: Department of Social Services</v>
      </c>
      <c r="G4016" s="3">
        <v>765</v>
      </c>
      <c r="H4016" s="3" t="s">
        <v>662</v>
      </c>
      <c r="I4016" s="3" t="str">
        <f>_xlfn.XLOOKUP(Tbl_BalanceHistory[[#This Row],[AgyCode]],Tbl_Agencies[Agy Code],Tbl_Agencies[Agy Sort])</f>
        <v>145000</v>
      </c>
      <c r="J4016" s="2" t="str">
        <f>Tbl_BalanceHistory[[#This Row],[AgyCode]]&amp;": "&amp;Tbl_BalanceHistory[[#This Row],[Agency Name]]</f>
        <v>765: Department of Social Services</v>
      </c>
      <c r="K4016" s="1">
        <v>2017</v>
      </c>
      <c r="L4016" s="3">
        <v>499</v>
      </c>
      <c r="M4016" s="3" t="s">
        <v>62</v>
      </c>
      <c r="N4016" s="2" t="str">
        <f>Tbl_BalanceHistory[[#This Row],[ProgramCode]]&amp;": "&amp;Tbl_BalanceHistory[[#This Row],[Program Name]]</f>
        <v>499: Administrative and Support Services</v>
      </c>
      <c r="O4016" s="3" t="s">
        <v>886</v>
      </c>
      <c r="P4016" s="1" t="str">
        <f>IF(Tbl_BalanceHistory[[#This Row],[FundCode]]="0100","GF",IF(Tbl_BalanceHistory[[#This Row],[FundCode]]="01000","GF","Hi Ed / OCR"))</f>
        <v>GF</v>
      </c>
      <c r="Q4016" s="5">
        <v>51319720</v>
      </c>
      <c r="R4016" s="5">
        <v>51319719.060000002</v>
      </c>
      <c r="S4016" s="5">
        <v>0</v>
      </c>
      <c r="T4016" s="5">
        <v>0</v>
      </c>
      <c r="U4016" s="3"/>
      <c r="V4016" s="5">
        <v>0</v>
      </c>
      <c r="W4016" s="5">
        <v>0</v>
      </c>
      <c r="X4016" s="5"/>
      <c r="Y4016" s="5"/>
      <c r="Z4016" s="5">
        <f>Tbl_BalanceHistory[[#This Row],[Discretionary Recommended - Pre 2022]]+Tbl_BalanceHistory[[#This Row],[Discretionary Balance Recommended: Policy]]+Tbl_BalanceHistory[[#This Row],[Discretionary Balance Recommended: Commitments]]</f>
        <v>0</v>
      </c>
      <c r="AA4016" s="5">
        <f>Tbl_BalanceHistory[[#This Row],[Discretionary Balance]]-Tbl_BalanceHistory[[#This Row],[Discretionary Reappropriation]]</f>
        <v>0</v>
      </c>
      <c r="AB4016" s="2"/>
      <c r="AC4016" s="2"/>
      <c r="AD4016" s="2"/>
      <c r="AE4016" s="2"/>
    </row>
    <row r="4017" spans="1:31" ht="45" x14ac:dyDescent="0.25">
      <c r="A4017" s="2" t="s">
        <v>2025</v>
      </c>
      <c r="B4017" s="3">
        <v>9</v>
      </c>
      <c r="C4017" s="3">
        <v>765</v>
      </c>
      <c r="D4017" s="3" t="s">
        <v>662</v>
      </c>
      <c r="E4017" s="3" t="str">
        <f>_xlfn.XLOOKUP(Tbl_BalanceHistory[[#This Row],[RespAgy]],Tbl_Agencies[Agy Code],Tbl_Agencies[Agy Sort])</f>
        <v>145000</v>
      </c>
      <c r="F4017" s="2" t="str">
        <f>Tbl_BalanceHistory[[#This Row],[RespAgy]]&amp;": "&amp;Tbl_BalanceHistory[[#This Row],[RespAgency]]</f>
        <v>765: Department of Social Services</v>
      </c>
      <c r="G4017" s="3">
        <v>765</v>
      </c>
      <c r="H4017" s="3" t="s">
        <v>662</v>
      </c>
      <c r="I4017" s="3" t="str">
        <f>_xlfn.XLOOKUP(Tbl_BalanceHistory[[#This Row],[AgyCode]],Tbl_Agencies[Agy Code],Tbl_Agencies[Agy Sort])</f>
        <v>145000</v>
      </c>
      <c r="J4017" s="2" t="str">
        <f>Tbl_BalanceHistory[[#This Row],[AgyCode]]&amp;": "&amp;Tbl_BalanceHistory[[#This Row],[Agency Name]]</f>
        <v>765: Department of Social Services</v>
      </c>
      <c r="K4017" s="1">
        <v>2018</v>
      </c>
      <c r="L4017" s="3">
        <v>499</v>
      </c>
      <c r="M4017" s="3" t="s">
        <v>62</v>
      </c>
      <c r="N4017" s="2" t="str">
        <f>Tbl_BalanceHistory[[#This Row],[ProgramCode]]&amp;": "&amp;Tbl_BalanceHistory[[#This Row],[Program Name]]</f>
        <v>499: Administrative and Support Services</v>
      </c>
      <c r="O4017" s="3" t="s">
        <v>886</v>
      </c>
      <c r="P4017" s="1" t="str">
        <f>IF(Tbl_BalanceHistory[[#This Row],[FundCode]]="0100","GF",IF(Tbl_BalanceHistory[[#This Row],[FundCode]]="01000","GF","Hi Ed / OCR"))</f>
        <v>GF</v>
      </c>
      <c r="Q4017" s="5">
        <v>42341177</v>
      </c>
      <c r="R4017" s="5">
        <v>42341171.75</v>
      </c>
      <c r="S4017" s="5">
        <v>5</v>
      </c>
      <c r="T4017" s="5">
        <v>0</v>
      </c>
      <c r="U4017" s="3"/>
      <c r="V4017" s="5">
        <v>5</v>
      </c>
      <c r="W4017" s="5">
        <v>0</v>
      </c>
      <c r="X4017" s="5"/>
      <c r="Y4017" s="5"/>
      <c r="Z4017" s="5">
        <f>Tbl_BalanceHistory[[#This Row],[Discretionary Recommended - Pre 2022]]+Tbl_BalanceHistory[[#This Row],[Discretionary Balance Recommended: Policy]]+Tbl_BalanceHistory[[#This Row],[Discretionary Balance Recommended: Commitments]]</f>
        <v>0</v>
      </c>
      <c r="AA4017" s="5">
        <f>Tbl_BalanceHistory[[#This Row],[Discretionary Balance]]-Tbl_BalanceHistory[[#This Row],[Discretionary Reappropriation]]</f>
        <v>5</v>
      </c>
      <c r="AB4017" s="2"/>
      <c r="AC4017" s="2"/>
      <c r="AD4017" s="2"/>
      <c r="AE4017" s="2"/>
    </row>
    <row r="4018" spans="1:31" ht="45" x14ac:dyDescent="0.25">
      <c r="A4018" s="2" t="s">
        <v>2025</v>
      </c>
      <c r="B4018" s="3">
        <v>9</v>
      </c>
      <c r="C4018" s="3">
        <v>765</v>
      </c>
      <c r="D4018" s="3" t="s">
        <v>662</v>
      </c>
      <c r="E4018" s="3" t="str">
        <f>_xlfn.XLOOKUP(Tbl_BalanceHistory[[#This Row],[RespAgy]],Tbl_Agencies[Agy Code],Tbl_Agencies[Agy Sort])</f>
        <v>145000</v>
      </c>
      <c r="F4018" s="2" t="str">
        <f>Tbl_BalanceHistory[[#This Row],[RespAgy]]&amp;": "&amp;Tbl_BalanceHistory[[#This Row],[RespAgency]]</f>
        <v>765: Department of Social Services</v>
      </c>
      <c r="G4018" s="3">
        <v>765</v>
      </c>
      <c r="H4018" s="3" t="s">
        <v>662</v>
      </c>
      <c r="I4018" s="3" t="str">
        <f>_xlfn.XLOOKUP(Tbl_BalanceHistory[[#This Row],[AgyCode]],Tbl_Agencies[Agy Code],Tbl_Agencies[Agy Sort])</f>
        <v>145000</v>
      </c>
      <c r="J4018" s="2" t="str">
        <f>Tbl_BalanceHistory[[#This Row],[AgyCode]]&amp;": "&amp;Tbl_BalanceHistory[[#This Row],[Agency Name]]</f>
        <v>765: Department of Social Services</v>
      </c>
      <c r="K4018" s="1">
        <v>2019</v>
      </c>
      <c r="L4018" s="3">
        <v>499</v>
      </c>
      <c r="M4018" s="3" t="s">
        <v>62</v>
      </c>
      <c r="N4018" s="2" t="str">
        <f>Tbl_BalanceHistory[[#This Row],[ProgramCode]]&amp;": "&amp;Tbl_BalanceHistory[[#This Row],[Program Name]]</f>
        <v>499: Administrative and Support Services</v>
      </c>
      <c r="O4018" s="3" t="s">
        <v>886</v>
      </c>
      <c r="P4018" s="1" t="str">
        <f>IF(Tbl_BalanceHistory[[#This Row],[FundCode]]="0100","GF",IF(Tbl_BalanceHistory[[#This Row],[FundCode]]="01000","GF","Hi Ed / OCR"))</f>
        <v>GF</v>
      </c>
      <c r="Q4018" s="5">
        <v>45414215</v>
      </c>
      <c r="R4018" s="5">
        <v>45414141.060000002</v>
      </c>
      <c r="S4018" s="5">
        <v>73.94</v>
      </c>
      <c r="T4018" s="5">
        <v>0</v>
      </c>
      <c r="U4018" s="3"/>
      <c r="V4018" s="5">
        <v>73.94</v>
      </c>
      <c r="W4018" s="5">
        <v>0</v>
      </c>
      <c r="X4018" s="5"/>
      <c r="Y4018" s="5"/>
      <c r="Z4018" s="5">
        <f>Tbl_BalanceHistory[[#This Row],[Discretionary Recommended - Pre 2022]]+Tbl_BalanceHistory[[#This Row],[Discretionary Balance Recommended: Policy]]+Tbl_BalanceHistory[[#This Row],[Discretionary Balance Recommended: Commitments]]</f>
        <v>0</v>
      </c>
      <c r="AA4018" s="5">
        <f>Tbl_BalanceHistory[[#This Row],[Discretionary Balance]]-Tbl_BalanceHistory[[#This Row],[Discretionary Reappropriation]]</f>
        <v>73.94</v>
      </c>
      <c r="AB4018" s="2"/>
      <c r="AC4018" s="2"/>
      <c r="AD4018" s="2"/>
      <c r="AE4018" s="2"/>
    </row>
    <row r="4019" spans="1:31" ht="45" x14ac:dyDescent="0.25">
      <c r="A4019" s="2" t="s">
        <v>577</v>
      </c>
      <c r="B4019" s="3">
        <v>9</v>
      </c>
      <c r="C4019" s="3">
        <v>765</v>
      </c>
      <c r="D4019" s="3" t="s">
        <v>662</v>
      </c>
      <c r="E4019" s="3" t="str">
        <f>_xlfn.XLOOKUP(Tbl_BalanceHistory[[#This Row],[RespAgy]],Tbl_Agencies[Agy Code],Tbl_Agencies[Agy Sort])</f>
        <v>145000</v>
      </c>
      <c r="F4019" s="2" t="str">
        <f>Tbl_BalanceHistory[[#This Row],[RespAgy]]&amp;": "&amp;Tbl_BalanceHistory[[#This Row],[RespAgency]]</f>
        <v>765: Department of Social Services</v>
      </c>
      <c r="G4019" s="3">
        <v>765</v>
      </c>
      <c r="H4019" s="3" t="s">
        <v>662</v>
      </c>
      <c r="I4019" s="3" t="str">
        <f>_xlfn.XLOOKUP(Tbl_BalanceHistory[[#This Row],[AgyCode]],Tbl_Agencies[Agy Code],Tbl_Agencies[Agy Sort])</f>
        <v>145000</v>
      </c>
      <c r="J4019" s="2" t="str">
        <f>Tbl_BalanceHistory[[#This Row],[AgyCode]]&amp;": "&amp;Tbl_BalanceHistory[[#This Row],[Agency Name]]</f>
        <v>765: Department of Social Services</v>
      </c>
      <c r="K4019" s="1">
        <v>2020</v>
      </c>
      <c r="L4019" s="3">
        <v>499</v>
      </c>
      <c r="M4019" s="3" t="s">
        <v>62</v>
      </c>
      <c r="N4019" s="2" t="str">
        <f>Tbl_BalanceHistory[[#This Row],[ProgramCode]]&amp;": "&amp;Tbl_BalanceHistory[[#This Row],[Program Name]]</f>
        <v>499: Administrative and Support Services</v>
      </c>
      <c r="O4019" s="3" t="s">
        <v>886</v>
      </c>
      <c r="P4019" s="1" t="str">
        <f>IF(Tbl_BalanceHistory[[#This Row],[FundCode]]="0100","GF",IF(Tbl_BalanceHistory[[#This Row],[FundCode]]="01000","GF","Hi Ed / OCR"))</f>
        <v>GF</v>
      </c>
      <c r="Q4019" s="5">
        <v>50598175</v>
      </c>
      <c r="R4019" s="5">
        <v>50598174.390000001</v>
      </c>
      <c r="S4019" s="5">
        <v>0.61</v>
      </c>
      <c r="T4019" s="5">
        <v>0</v>
      </c>
      <c r="U4019" s="3"/>
      <c r="V4019" s="5">
        <v>0.61</v>
      </c>
      <c r="W4019" s="5">
        <v>0</v>
      </c>
      <c r="X4019" s="5"/>
      <c r="Y4019" s="5"/>
      <c r="Z4019" s="5">
        <f>Tbl_BalanceHistory[[#This Row],[Discretionary Recommended - Pre 2022]]+Tbl_BalanceHistory[[#This Row],[Discretionary Balance Recommended: Policy]]+Tbl_BalanceHistory[[#This Row],[Discretionary Balance Recommended: Commitments]]</f>
        <v>0</v>
      </c>
      <c r="AA4019" s="5">
        <f>Tbl_BalanceHistory[[#This Row],[Discretionary Balance]]-Tbl_BalanceHistory[[#This Row],[Discretionary Reappropriation]]</f>
        <v>0.61</v>
      </c>
      <c r="AB4019" s="2"/>
      <c r="AC4019" s="2"/>
      <c r="AD4019" s="2"/>
      <c r="AE4019" s="2"/>
    </row>
    <row r="4020" spans="1:31" ht="45" x14ac:dyDescent="0.25">
      <c r="A4020" s="2" t="s">
        <v>577</v>
      </c>
      <c r="B4020" s="3">
        <v>9</v>
      </c>
      <c r="C4020" s="3">
        <v>765</v>
      </c>
      <c r="D4020" s="3" t="s">
        <v>662</v>
      </c>
      <c r="E4020" s="3" t="str">
        <f>_xlfn.XLOOKUP(Tbl_BalanceHistory[[#This Row],[RespAgy]],Tbl_Agencies[Agy Code],Tbl_Agencies[Agy Sort])</f>
        <v>145000</v>
      </c>
      <c r="F4020" s="2" t="str">
        <f>Tbl_BalanceHistory[[#This Row],[RespAgy]]&amp;": "&amp;Tbl_BalanceHistory[[#This Row],[RespAgency]]</f>
        <v>765: Department of Social Services</v>
      </c>
      <c r="G4020" s="3">
        <v>765</v>
      </c>
      <c r="H4020" s="3" t="s">
        <v>662</v>
      </c>
      <c r="I4020" s="3" t="str">
        <f>_xlfn.XLOOKUP(Tbl_BalanceHistory[[#This Row],[AgyCode]],Tbl_Agencies[Agy Code],Tbl_Agencies[Agy Sort])</f>
        <v>145000</v>
      </c>
      <c r="J4020" s="2" t="str">
        <f>Tbl_BalanceHistory[[#This Row],[AgyCode]]&amp;": "&amp;Tbl_BalanceHistory[[#This Row],[Agency Name]]</f>
        <v>765: Department of Social Services</v>
      </c>
      <c r="K4020" s="1">
        <v>2021</v>
      </c>
      <c r="L4020" s="3">
        <v>499</v>
      </c>
      <c r="M4020" s="3" t="s">
        <v>62</v>
      </c>
      <c r="N4020" s="2" t="str">
        <f>Tbl_BalanceHistory[[#This Row],[ProgramCode]]&amp;": "&amp;Tbl_BalanceHistory[[#This Row],[Program Name]]</f>
        <v>499: Administrative and Support Services</v>
      </c>
      <c r="O4020" s="3" t="s">
        <v>886</v>
      </c>
      <c r="P4020" s="1" t="str">
        <f>IF(Tbl_BalanceHistory[[#This Row],[FundCode]]="0100","GF",IF(Tbl_BalanceHistory[[#This Row],[FundCode]]="01000","GF","Hi Ed / OCR"))</f>
        <v>GF</v>
      </c>
      <c r="Q4020" s="5">
        <v>45876728</v>
      </c>
      <c r="R4020" s="5">
        <v>45751727.829999998</v>
      </c>
      <c r="S4020" s="5">
        <v>125000.17</v>
      </c>
      <c r="T4020" s="5">
        <v>125000</v>
      </c>
      <c r="U4020" s="3" t="s">
        <v>2097</v>
      </c>
      <c r="V4020" s="5">
        <v>0.16999999999825299</v>
      </c>
      <c r="W4020" s="5">
        <v>0</v>
      </c>
      <c r="X4020" s="5"/>
      <c r="Y4020" s="5"/>
      <c r="Z4020" s="5">
        <f>Tbl_BalanceHistory[[#This Row],[Discretionary Recommended - Pre 2022]]+Tbl_BalanceHistory[[#This Row],[Discretionary Balance Recommended: Policy]]+Tbl_BalanceHistory[[#This Row],[Discretionary Balance Recommended: Commitments]]</f>
        <v>0</v>
      </c>
      <c r="AA4020" s="5">
        <f>Tbl_BalanceHistory[[#This Row],[Discretionary Balance]]-Tbl_BalanceHistory[[#This Row],[Discretionary Reappropriation]]</f>
        <v>0.16999999999825299</v>
      </c>
      <c r="AB4020" s="2"/>
      <c r="AC4020" s="2"/>
      <c r="AD4020" s="2"/>
      <c r="AE4020" s="2" t="s">
        <v>2098</v>
      </c>
    </row>
    <row r="4021" spans="1:31" ht="45" x14ac:dyDescent="0.25">
      <c r="A4021" s="2" t="s">
        <v>577</v>
      </c>
      <c r="B4021" s="3">
        <v>9</v>
      </c>
      <c r="C4021" s="3">
        <v>765</v>
      </c>
      <c r="D4021" s="3" t="s">
        <v>662</v>
      </c>
      <c r="E4021" s="3" t="str">
        <f>_xlfn.XLOOKUP(Tbl_BalanceHistory[[#This Row],[RespAgy]],Tbl_Agencies[Agy Code],Tbl_Agencies[Agy Sort])</f>
        <v>145000</v>
      </c>
      <c r="F4021" s="2" t="str">
        <f>Tbl_BalanceHistory[[#This Row],[RespAgy]]&amp;": "&amp;Tbl_BalanceHistory[[#This Row],[RespAgency]]</f>
        <v>765: Department of Social Services</v>
      </c>
      <c r="G4021" s="3">
        <v>765</v>
      </c>
      <c r="H4021" s="3" t="s">
        <v>662</v>
      </c>
      <c r="I4021" s="3" t="str">
        <f>_xlfn.XLOOKUP(Tbl_BalanceHistory[[#This Row],[AgyCode]],Tbl_Agencies[Agy Code],Tbl_Agencies[Agy Sort])</f>
        <v>145000</v>
      </c>
      <c r="J4021" s="2" t="str">
        <f>Tbl_BalanceHistory[[#This Row],[AgyCode]]&amp;": "&amp;Tbl_BalanceHistory[[#This Row],[Agency Name]]</f>
        <v>765: Department of Social Services</v>
      </c>
      <c r="K4021" s="1">
        <v>2022</v>
      </c>
      <c r="L4021" s="3">
        <v>499</v>
      </c>
      <c r="M4021" s="3" t="s">
        <v>62</v>
      </c>
      <c r="N4021" s="2" t="str">
        <f>Tbl_BalanceHistory[[#This Row],[ProgramCode]]&amp;": "&amp;Tbl_BalanceHistory[[#This Row],[Program Name]]</f>
        <v>499: Administrative and Support Services</v>
      </c>
      <c r="O4021" s="3" t="s">
        <v>886</v>
      </c>
      <c r="P4021" s="1" t="str">
        <f>IF(Tbl_BalanceHistory[[#This Row],[FundCode]]="0100","GF",IF(Tbl_BalanceHistory[[#This Row],[FundCode]]="01000","GF","Hi Ed / OCR"))</f>
        <v>GF</v>
      </c>
      <c r="Q4021" s="5">
        <v>52865384</v>
      </c>
      <c r="R4021" s="5">
        <v>52865384</v>
      </c>
      <c r="S4021" s="5">
        <v>0</v>
      </c>
      <c r="T4021" s="5">
        <v>0</v>
      </c>
      <c r="U4021" s="3"/>
      <c r="V4021" s="5">
        <v>0</v>
      </c>
      <c r="W4021" s="5"/>
      <c r="X4021" s="5">
        <v>0</v>
      </c>
      <c r="Y4021" s="5">
        <v>0</v>
      </c>
      <c r="Z4021" s="5">
        <f>Tbl_BalanceHistory[[#This Row],[Discretionary Recommended - Pre 2022]]+Tbl_BalanceHistory[[#This Row],[Discretionary Balance Recommended: Policy]]+Tbl_BalanceHistory[[#This Row],[Discretionary Balance Recommended: Commitments]]</f>
        <v>0</v>
      </c>
      <c r="AA4021" s="5">
        <f>Tbl_BalanceHistory[[#This Row],[Discretionary Balance]]-Tbl_BalanceHistory[[#This Row],[Discretionary Reappropriation]]</f>
        <v>0</v>
      </c>
      <c r="AB4021" s="2"/>
      <c r="AC4021" s="2"/>
      <c r="AD4021" s="2"/>
      <c r="AE4021" s="2"/>
    </row>
    <row r="4022" spans="1:31" ht="45" x14ac:dyDescent="0.25">
      <c r="A4022" s="2" t="s">
        <v>577</v>
      </c>
      <c r="B4022" s="3">
        <v>9</v>
      </c>
      <c r="C4022" s="3">
        <v>765</v>
      </c>
      <c r="D4022" s="3" t="s">
        <v>662</v>
      </c>
      <c r="E4022" s="3" t="str">
        <f>_xlfn.XLOOKUP(Tbl_BalanceHistory[[#This Row],[RespAgy]],Tbl_Agencies[Agy Code],Tbl_Agencies[Agy Sort])</f>
        <v>145000</v>
      </c>
      <c r="F4022" s="2" t="str">
        <f>Tbl_BalanceHistory[[#This Row],[RespAgy]]&amp;": "&amp;Tbl_BalanceHistory[[#This Row],[RespAgency]]</f>
        <v>765: Department of Social Services</v>
      </c>
      <c r="G4022" s="3">
        <v>765</v>
      </c>
      <c r="H4022" s="3" t="s">
        <v>662</v>
      </c>
      <c r="I4022" s="3" t="str">
        <f>_xlfn.XLOOKUP(Tbl_BalanceHistory[[#This Row],[AgyCode]],Tbl_Agencies[Agy Code],Tbl_Agencies[Agy Sort])</f>
        <v>145000</v>
      </c>
      <c r="J4022" s="2" t="str">
        <f>Tbl_BalanceHistory[[#This Row],[AgyCode]]&amp;": "&amp;Tbl_BalanceHistory[[#This Row],[Agency Name]]</f>
        <v>765: Department of Social Services</v>
      </c>
      <c r="K4022" s="1">
        <v>2023</v>
      </c>
      <c r="L4022" s="3">
        <v>499</v>
      </c>
      <c r="M4022" s="3" t="s">
        <v>62</v>
      </c>
      <c r="N4022" s="2" t="str">
        <f>Tbl_BalanceHistory[[#This Row],[ProgramCode]]&amp;": "&amp;Tbl_BalanceHistory[[#This Row],[Program Name]]</f>
        <v>499: Administrative and Support Services</v>
      </c>
      <c r="O4022" s="3" t="s">
        <v>886</v>
      </c>
      <c r="P4022" s="1" t="str">
        <f>IF(Tbl_BalanceHistory[[#This Row],[FundCode]]="0100","GF",IF(Tbl_BalanceHistory[[#This Row],[FundCode]]="01000","GF","Hi Ed / OCR"))</f>
        <v>GF</v>
      </c>
      <c r="Q4022" s="5">
        <v>56219696</v>
      </c>
      <c r="R4022" s="5">
        <v>56219696</v>
      </c>
      <c r="S4022" s="5">
        <v>0</v>
      </c>
      <c r="T4022" s="5">
        <v>0</v>
      </c>
      <c r="U4022" s="3"/>
      <c r="V4022" s="5">
        <v>0</v>
      </c>
      <c r="W4022" s="5">
        <v>0</v>
      </c>
      <c r="X4022" s="5">
        <v>0</v>
      </c>
      <c r="Y4022" s="5">
        <v>0</v>
      </c>
      <c r="Z4022" s="5">
        <v>0</v>
      </c>
      <c r="AA4022" s="5">
        <v>0</v>
      </c>
      <c r="AB4022" s="2"/>
      <c r="AC4022" s="2"/>
      <c r="AD4022" s="2"/>
      <c r="AE4022" s="2"/>
    </row>
    <row r="4023" spans="1:31" ht="90" x14ac:dyDescent="0.25">
      <c r="A4023" s="2" t="s">
        <v>577</v>
      </c>
      <c r="B4023" s="3">
        <v>9</v>
      </c>
      <c r="C4023" s="3">
        <v>765</v>
      </c>
      <c r="D4023" s="3" t="s">
        <v>662</v>
      </c>
      <c r="E4023" s="3" t="str">
        <f>_xlfn.XLOOKUP(Tbl_BalanceHistory[[#This Row],[RespAgy]],Tbl_Agencies[Agy Code],Tbl_Agencies[Agy Sort])</f>
        <v>145000</v>
      </c>
      <c r="F4023" s="2" t="str">
        <f>Tbl_BalanceHistory[[#This Row],[RespAgy]]&amp;": "&amp;Tbl_BalanceHistory[[#This Row],[RespAgency]]</f>
        <v>765: Department of Social Services</v>
      </c>
      <c r="G4023" s="3">
        <v>765</v>
      </c>
      <c r="H4023" s="3" t="s">
        <v>662</v>
      </c>
      <c r="I4023" s="3" t="str">
        <f>_xlfn.XLOOKUP(Tbl_BalanceHistory[[#This Row],[AgyCode]],Tbl_Agencies[Agy Code],Tbl_Agencies[Agy Sort])</f>
        <v>145000</v>
      </c>
      <c r="J4023" s="2" t="str">
        <f>Tbl_BalanceHistory[[#This Row],[AgyCode]]&amp;": "&amp;Tbl_BalanceHistory[[#This Row],[Agency Name]]</f>
        <v>765: Department of Social Services</v>
      </c>
      <c r="K4023" s="1">
        <v>2024</v>
      </c>
      <c r="L4023" s="3">
        <v>499</v>
      </c>
      <c r="M4023" s="3" t="s">
        <v>62</v>
      </c>
      <c r="N4023" s="2" t="str">
        <f>Tbl_BalanceHistory[[#This Row],[ProgramCode]]&amp;": "&amp;Tbl_BalanceHistory[[#This Row],[Program Name]]</f>
        <v>499: Administrative and Support Services</v>
      </c>
      <c r="O4023" s="3" t="s">
        <v>886</v>
      </c>
      <c r="P4023" s="1" t="str">
        <f>IF(Tbl_BalanceHistory[[#This Row],[FundCode]]="0100","GF",IF(Tbl_BalanceHistory[[#This Row],[FundCode]]="01000","GF","Hi Ed / OCR"))</f>
        <v>GF</v>
      </c>
      <c r="Q4023" s="5">
        <v>61650421</v>
      </c>
      <c r="R4023" s="5">
        <v>61350664.960000001</v>
      </c>
      <c r="S4023" s="5">
        <v>299756.03999999998</v>
      </c>
      <c r="T4023" s="5">
        <v>0</v>
      </c>
      <c r="U4023" s="3"/>
      <c r="V4023" s="5">
        <v>299756.03999999998</v>
      </c>
      <c r="W4023" s="5">
        <v>0</v>
      </c>
      <c r="X4023" s="5">
        <v>0</v>
      </c>
      <c r="Y4023" s="5">
        <v>299756.03999999998</v>
      </c>
      <c r="Z4023" s="5">
        <v>299756.03999999998</v>
      </c>
      <c r="AA4023" s="5">
        <v>0</v>
      </c>
      <c r="AB4023" s="2"/>
      <c r="AC4023" s="2"/>
      <c r="AD4023" s="2" t="s">
        <v>2596</v>
      </c>
      <c r="AE4023" s="2"/>
    </row>
    <row r="4024" spans="1:31" ht="45" x14ac:dyDescent="0.25">
      <c r="A4024" s="2" t="s">
        <v>2025</v>
      </c>
      <c r="B4024" s="3">
        <v>9</v>
      </c>
      <c r="C4024" s="3">
        <v>765</v>
      </c>
      <c r="D4024" s="3" t="s">
        <v>662</v>
      </c>
      <c r="E4024" s="3" t="str">
        <f>_xlfn.XLOOKUP(Tbl_BalanceHistory[[#This Row],[RespAgy]],Tbl_Agencies[Agy Code],Tbl_Agencies[Agy Sort])</f>
        <v>145000</v>
      </c>
      <c r="F4024" s="2" t="str">
        <f>Tbl_BalanceHistory[[#This Row],[RespAgy]]&amp;": "&amp;Tbl_BalanceHistory[[#This Row],[RespAgency]]</f>
        <v>765: Department of Social Services</v>
      </c>
      <c r="G4024" s="3">
        <v>765</v>
      </c>
      <c r="H4024" s="3" t="s">
        <v>662</v>
      </c>
      <c r="I4024" s="3" t="str">
        <f>_xlfn.XLOOKUP(Tbl_BalanceHistory[[#This Row],[AgyCode]],Tbl_Agencies[Agy Code],Tbl_Agencies[Agy Sort])</f>
        <v>145000</v>
      </c>
      <c r="J4024" s="2" t="str">
        <f>Tbl_BalanceHistory[[#This Row],[AgyCode]]&amp;": "&amp;Tbl_BalanceHistory[[#This Row],[Agency Name]]</f>
        <v>765: Department of Social Services</v>
      </c>
      <c r="K4024" s="1">
        <v>2014</v>
      </c>
      <c r="L4024" s="3">
        <v>561</v>
      </c>
      <c r="M4024" s="3" t="s">
        <v>625</v>
      </c>
      <c r="N4024" s="2" t="str">
        <f>Tbl_BalanceHistory[[#This Row],[ProgramCode]]&amp;": "&amp;Tbl_BalanceHistory[[#This Row],[Program Name]]</f>
        <v>561: Regulation of Public Facilities and Services</v>
      </c>
      <c r="O4024" s="3" t="s">
        <v>1730</v>
      </c>
      <c r="P4024" s="1" t="str">
        <f>IF(Tbl_BalanceHistory[[#This Row],[FundCode]]="0100","GF",IF(Tbl_BalanceHistory[[#This Row],[FundCode]]="01000","GF","Hi Ed / OCR"))</f>
        <v>GF</v>
      </c>
      <c r="Q4024" s="5">
        <v>4024961</v>
      </c>
      <c r="R4024" s="5">
        <v>4024286.44</v>
      </c>
      <c r="S4024" s="5">
        <v>674</v>
      </c>
      <c r="T4024" s="5">
        <v>0</v>
      </c>
      <c r="U4024" s="3"/>
      <c r="V4024" s="5">
        <v>674</v>
      </c>
      <c r="W4024" s="5">
        <v>0</v>
      </c>
      <c r="X4024" s="5"/>
      <c r="Y4024" s="5"/>
      <c r="Z4024" s="5">
        <f>Tbl_BalanceHistory[[#This Row],[Discretionary Recommended - Pre 2022]]+Tbl_BalanceHistory[[#This Row],[Discretionary Balance Recommended: Policy]]+Tbl_BalanceHistory[[#This Row],[Discretionary Balance Recommended: Commitments]]</f>
        <v>0</v>
      </c>
      <c r="AA4024" s="5">
        <f>Tbl_BalanceHistory[[#This Row],[Discretionary Balance]]-Tbl_BalanceHistory[[#This Row],[Discretionary Reappropriation]]</f>
        <v>674</v>
      </c>
      <c r="AB4024" s="2"/>
      <c r="AC4024" s="2"/>
      <c r="AD4024" s="2"/>
      <c r="AE4024" s="2"/>
    </row>
    <row r="4025" spans="1:31" ht="45" x14ac:dyDescent="0.25">
      <c r="A4025" s="2" t="s">
        <v>2025</v>
      </c>
      <c r="B4025" s="3">
        <v>9</v>
      </c>
      <c r="C4025" s="3">
        <v>765</v>
      </c>
      <c r="D4025" s="3" t="s">
        <v>662</v>
      </c>
      <c r="E4025" s="3" t="str">
        <f>_xlfn.XLOOKUP(Tbl_BalanceHistory[[#This Row],[RespAgy]],Tbl_Agencies[Agy Code],Tbl_Agencies[Agy Sort])</f>
        <v>145000</v>
      </c>
      <c r="F4025" s="2" t="str">
        <f>Tbl_BalanceHistory[[#This Row],[RespAgy]]&amp;": "&amp;Tbl_BalanceHistory[[#This Row],[RespAgency]]</f>
        <v>765: Department of Social Services</v>
      </c>
      <c r="G4025" s="3">
        <v>765</v>
      </c>
      <c r="H4025" s="3" t="s">
        <v>662</v>
      </c>
      <c r="I4025" s="3" t="str">
        <f>_xlfn.XLOOKUP(Tbl_BalanceHistory[[#This Row],[AgyCode]],Tbl_Agencies[Agy Code],Tbl_Agencies[Agy Sort])</f>
        <v>145000</v>
      </c>
      <c r="J4025" s="2" t="str">
        <f>Tbl_BalanceHistory[[#This Row],[AgyCode]]&amp;": "&amp;Tbl_BalanceHistory[[#This Row],[Agency Name]]</f>
        <v>765: Department of Social Services</v>
      </c>
      <c r="K4025" s="1">
        <v>2015</v>
      </c>
      <c r="L4025" s="3">
        <v>561</v>
      </c>
      <c r="M4025" s="3" t="s">
        <v>625</v>
      </c>
      <c r="N4025" s="2" t="str">
        <f>Tbl_BalanceHistory[[#This Row],[ProgramCode]]&amp;": "&amp;Tbl_BalanceHistory[[#This Row],[Program Name]]</f>
        <v>561: Regulation of Public Facilities and Services</v>
      </c>
      <c r="O4025" s="3" t="s">
        <v>1730</v>
      </c>
      <c r="P4025" s="1" t="str">
        <f>IF(Tbl_BalanceHistory[[#This Row],[FundCode]]="0100","GF",IF(Tbl_BalanceHistory[[#This Row],[FundCode]]="01000","GF","Hi Ed / OCR"))</f>
        <v>GF</v>
      </c>
      <c r="Q4025" s="5">
        <v>4117591</v>
      </c>
      <c r="R4025" s="5">
        <v>4117590</v>
      </c>
      <c r="S4025" s="5">
        <v>0</v>
      </c>
      <c r="T4025" s="5">
        <v>0</v>
      </c>
      <c r="U4025" s="3"/>
      <c r="V4025" s="5">
        <v>0</v>
      </c>
      <c r="W4025" s="5">
        <v>0</v>
      </c>
      <c r="X4025" s="5"/>
      <c r="Y4025" s="5"/>
      <c r="Z4025" s="5">
        <f>Tbl_BalanceHistory[[#This Row],[Discretionary Recommended - Pre 2022]]+Tbl_BalanceHistory[[#This Row],[Discretionary Balance Recommended: Policy]]+Tbl_BalanceHistory[[#This Row],[Discretionary Balance Recommended: Commitments]]</f>
        <v>0</v>
      </c>
      <c r="AA4025" s="5">
        <f>Tbl_BalanceHistory[[#This Row],[Discretionary Balance]]-Tbl_BalanceHistory[[#This Row],[Discretionary Reappropriation]]</f>
        <v>0</v>
      </c>
      <c r="AB4025" s="2"/>
      <c r="AC4025" s="2"/>
      <c r="AD4025" s="2"/>
      <c r="AE4025" s="2"/>
    </row>
    <row r="4026" spans="1:31" ht="45" x14ac:dyDescent="0.25">
      <c r="A4026" s="2" t="s">
        <v>2025</v>
      </c>
      <c r="B4026" s="3">
        <v>9</v>
      </c>
      <c r="C4026" s="3">
        <v>765</v>
      </c>
      <c r="D4026" s="3" t="s">
        <v>662</v>
      </c>
      <c r="E4026" s="3" t="str">
        <f>_xlfn.XLOOKUP(Tbl_BalanceHistory[[#This Row],[RespAgy]],Tbl_Agencies[Agy Code],Tbl_Agencies[Agy Sort])</f>
        <v>145000</v>
      </c>
      <c r="F4026" s="2" t="str">
        <f>Tbl_BalanceHistory[[#This Row],[RespAgy]]&amp;": "&amp;Tbl_BalanceHistory[[#This Row],[RespAgency]]</f>
        <v>765: Department of Social Services</v>
      </c>
      <c r="G4026" s="3">
        <v>765</v>
      </c>
      <c r="H4026" s="3" t="s">
        <v>662</v>
      </c>
      <c r="I4026" s="3" t="str">
        <f>_xlfn.XLOOKUP(Tbl_BalanceHistory[[#This Row],[AgyCode]],Tbl_Agencies[Agy Code],Tbl_Agencies[Agy Sort])</f>
        <v>145000</v>
      </c>
      <c r="J4026" s="2" t="str">
        <f>Tbl_BalanceHistory[[#This Row],[AgyCode]]&amp;": "&amp;Tbl_BalanceHistory[[#This Row],[Agency Name]]</f>
        <v>765: Department of Social Services</v>
      </c>
      <c r="K4026" s="1">
        <v>2016</v>
      </c>
      <c r="L4026" s="3">
        <v>561</v>
      </c>
      <c r="M4026" s="3" t="s">
        <v>625</v>
      </c>
      <c r="N4026" s="2" t="str">
        <f>Tbl_BalanceHistory[[#This Row],[ProgramCode]]&amp;": "&amp;Tbl_BalanceHistory[[#This Row],[Program Name]]</f>
        <v>561: Regulation of Public Facilities and Services</v>
      </c>
      <c r="O4026" s="3" t="s">
        <v>1730</v>
      </c>
      <c r="P4026" s="1" t="str">
        <f>IF(Tbl_BalanceHistory[[#This Row],[FundCode]]="0100","GF",IF(Tbl_BalanceHistory[[#This Row],[FundCode]]="01000","GF","Hi Ed / OCR"))</f>
        <v>GF</v>
      </c>
      <c r="Q4026" s="5">
        <v>3524782</v>
      </c>
      <c r="R4026" s="5">
        <v>3524782</v>
      </c>
      <c r="S4026" s="5">
        <v>0</v>
      </c>
      <c r="T4026" s="5">
        <v>0</v>
      </c>
      <c r="U4026" s="3"/>
      <c r="V4026" s="5">
        <v>0</v>
      </c>
      <c r="W4026" s="5">
        <v>0</v>
      </c>
      <c r="X4026" s="5"/>
      <c r="Y4026" s="5"/>
      <c r="Z4026" s="5">
        <f>Tbl_BalanceHistory[[#This Row],[Discretionary Recommended - Pre 2022]]+Tbl_BalanceHistory[[#This Row],[Discretionary Balance Recommended: Policy]]+Tbl_BalanceHistory[[#This Row],[Discretionary Balance Recommended: Commitments]]</f>
        <v>0</v>
      </c>
      <c r="AA4026" s="5">
        <f>Tbl_BalanceHistory[[#This Row],[Discretionary Balance]]-Tbl_BalanceHistory[[#This Row],[Discretionary Reappropriation]]</f>
        <v>0</v>
      </c>
      <c r="AB4026" s="2"/>
      <c r="AC4026" s="2"/>
      <c r="AD4026" s="2"/>
      <c r="AE4026" s="2"/>
    </row>
    <row r="4027" spans="1:31" ht="45" x14ac:dyDescent="0.25">
      <c r="A4027" s="2" t="s">
        <v>2025</v>
      </c>
      <c r="B4027" s="3">
        <v>9</v>
      </c>
      <c r="C4027" s="3">
        <v>765</v>
      </c>
      <c r="D4027" s="3" t="s">
        <v>662</v>
      </c>
      <c r="E4027" s="3" t="str">
        <f>_xlfn.XLOOKUP(Tbl_BalanceHistory[[#This Row],[RespAgy]],Tbl_Agencies[Agy Code],Tbl_Agencies[Agy Sort])</f>
        <v>145000</v>
      </c>
      <c r="F4027" s="2" t="str">
        <f>Tbl_BalanceHistory[[#This Row],[RespAgy]]&amp;": "&amp;Tbl_BalanceHistory[[#This Row],[RespAgency]]</f>
        <v>765: Department of Social Services</v>
      </c>
      <c r="G4027" s="3">
        <v>765</v>
      </c>
      <c r="H4027" s="3" t="s">
        <v>662</v>
      </c>
      <c r="I4027" s="3" t="str">
        <f>_xlfn.XLOOKUP(Tbl_BalanceHistory[[#This Row],[AgyCode]],Tbl_Agencies[Agy Code],Tbl_Agencies[Agy Sort])</f>
        <v>145000</v>
      </c>
      <c r="J4027" s="2" t="str">
        <f>Tbl_BalanceHistory[[#This Row],[AgyCode]]&amp;": "&amp;Tbl_BalanceHistory[[#This Row],[Agency Name]]</f>
        <v>765: Department of Social Services</v>
      </c>
      <c r="K4027" s="1">
        <v>2017</v>
      </c>
      <c r="L4027" s="3">
        <v>561</v>
      </c>
      <c r="M4027" s="3" t="s">
        <v>625</v>
      </c>
      <c r="N4027" s="2" t="str">
        <f>Tbl_BalanceHistory[[#This Row],[ProgramCode]]&amp;": "&amp;Tbl_BalanceHistory[[#This Row],[Program Name]]</f>
        <v>561: Regulation of Public Facilities and Services</v>
      </c>
      <c r="O4027" s="3" t="s">
        <v>886</v>
      </c>
      <c r="P4027" s="1" t="str">
        <f>IF(Tbl_BalanceHistory[[#This Row],[FundCode]]="0100","GF",IF(Tbl_BalanceHistory[[#This Row],[FundCode]]="01000","GF","Hi Ed / OCR"))</f>
        <v>GF</v>
      </c>
      <c r="Q4027" s="5">
        <v>3715991</v>
      </c>
      <c r="R4027" s="5">
        <v>3715991</v>
      </c>
      <c r="S4027" s="5">
        <v>0</v>
      </c>
      <c r="T4027" s="5">
        <v>0</v>
      </c>
      <c r="U4027" s="3"/>
      <c r="V4027" s="5">
        <v>0</v>
      </c>
      <c r="W4027" s="5">
        <v>0</v>
      </c>
      <c r="X4027" s="5"/>
      <c r="Y4027" s="5"/>
      <c r="Z4027" s="5">
        <f>Tbl_BalanceHistory[[#This Row],[Discretionary Recommended - Pre 2022]]+Tbl_BalanceHistory[[#This Row],[Discretionary Balance Recommended: Policy]]+Tbl_BalanceHistory[[#This Row],[Discretionary Balance Recommended: Commitments]]</f>
        <v>0</v>
      </c>
      <c r="AA4027" s="5">
        <f>Tbl_BalanceHistory[[#This Row],[Discretionary Balance]]-Tbl_BalanceHistory[[#This Row],[Discretionary Reappropriation]]</f>
        <v>0</v>
      </c>
      <c r="AB4027" s="2"/>
      <c r="AC4027" s="2"/>
      <c r="AD4027" s="2"/>
      <c r="AE4027" s="2"/>
    </row>
    <row r="4028" spans="1:31" ht="45" x14ac:dyDescent="0.25">
      <c r="A4028" s="2" t="s">
        <v>2025</v>
      </c>
      <c r="B4028" s="3">
        <v>9</v>
      </c>
      <c r="C4028" s="3">
        <v>765</v>
      </c>
      <c r="D4028" s="3" t="s">
        <v>662</v>
      </c>
      <c r="E4028" s="3" t="str">
        <f>_xlfn.XLOOKUP(Tbl_BalanceHistory[[#This Row],[RespAgy]],Tbl_Agencies[Agy Code],Tbl_Agencies[Agy Sort])</f>
        <v>145000</v>
      </c>
      <c r="F4028" s="2" t="str">
        <f>Tbl_BalanceHistory[[#This Row],[RespAgy]]&amp;": "&amp;Tbl_BalanceHistory[[#This Row],[RespAgency]]</f>
        <v>765: Department of Social Services</v>
      </c>
      <c r="G4028" s="3">
        <v>765</v>
      </c>
      <c r="H4028" s="3" t="s">
        <v>662</v>
      </c>
      <c r="I4028" s="3" t="str">
        <f>_xlfn.XLOOKUP(Tbl_BalanceHistory[[#This Row],[AgyCode]],Tbl_Agencies[Agy Code],Tbl_Agencies[Agy Sort])</f>
        <v>145000</v>
      </c>
      <c r="J4028" s="2" t="str">
        <f>Tbl_BalanceHistory[[#This Row],[AgyCode]]&amp;": "&amp;Tbl_BalanceHistory[[#This Row],[Agency Name]]</f>
        <v>765: Department of Social Services</v>
      </c>
      <c r="K4028" s="1">
        <v>2018</v>
      </c>
      <c r="L4028" s="3">
        <v>561</v>
      </c>
      <c r="M4028" s="3" t="s">
        <v>625</v>
      </c>
      <c r="N4028" s="2" t="str">
        <f>Tbl_BalanceHistory[[#This Row],[ProgramCode]]&amp;": "&amp;Tbl_BalanceHistory[[#This Row],[Program Name]]</f>
        <v>561: Regulation of Public Facilities and Services</v>
      </c>
      <c r="O4028" s="3" t="s">
        <v>886</v>
      </c>
      <c r="P4028" s="1" t="str">
        <f>IF(Tbl_BalanceHistory[[#This Row],[FundCode]]="0100","GF",IF(Tbl_BalanceHistory[[#This Row],[FundCode]]="01000","GF","Hi Ed / OCR"))</f>
        <v>GF</v>
      </c>
      <c r="Q4028" s="5">
        <v>3880472</v>
      </c>
      <c r="R4028" s="5">
        <v>3880472</v>
      </c>
      <c r="S4028" s="5">
        <v>0</v>
      </c>
      <c r="T4028" s="5">
        <v>0</v>
      </c>
      <c r="U4028" s="3"/>
      <c r="V4028" s="5">
        <v>0</v>
      </c>
      <c r="W4028" s="5">
        <v>0</v>
      </c>
      <c r="X4028" s="5"/>
      <c r="Y4028" s="5"/>
      <c r="Z4028" s="5">
        <f>Tbl_BalanceHistory[[#This Row],[Discretionary Recommended - Pre 2022]]+Tbl_BalanceHistory[[#This Row],[Discretionary Balance Recommended: Policy]]+Tbl_BalanceHistory[[#This Row],[Discretionary Balance Recommended: Commitments]]</f>
        <v>0</v>
      </c>
      <c r="AA4028" s="5">
        <f>Tbl_BalanceHistory[[#This Row],[Discretionary Balance]]-Tbl_BalanceHistory[[#This Row],[Discretionary Reappropriation]]</f>
        <v>0</v>
      </c>
      <c r="AB4028" s="2"/>
      <c r="AC4028" s="2"/>
      <c r="AD4028" s="2"/>
      <c r="AE4028" s="2"/>
    </row>
    <row r="4029" spans="1:31" ht="45" x14ac:dyDescent="0.25">
      <c r="A4029" s="2" t="s">
        <v>2025</v>
      </c>
      <c r="B4029" s="3">
        <v>9</v>
      </c>
      <c r="C4029" s="3">
        <v>765</v>
      </c>
      <c r="D4029" s="3" t="s">
        <v>662</v>
      </c>
      <c r="E4029" s="3" t="str">
        <f>_xlfn.XLOOKUP(Tbl_BalanceHistory[[#This Row],[RespAgy]],Tbl_Agencies[Agy Code],Tbl_Agencies[Agy Sort])</f>
        <v>145000</v>
      </c>
      <c r="F4029" s="2" t="str">
        <f>Tbl_BalanceHistory[[#This Row],[RespAgy]]&amp;": "&amp;Tbl_BalanceHistory[[#This Row],[RespAgency]]</f>
        <v>765: Department of Social Services</v>
      </c>
      <c r="G4029" s="3">
        <v>765</v>
      </c>
      <c r="H4029" s="3" t="s">
        <v>662</v>
      </c>
      <c r="I4029" s="3" t="str">
        <f>_xlfn.XLOOKUP(Tbl_BalanceHistory[[#This Row],[AgyCode]],Tbl_Agencies[Agy Code],Tbl_Agencies[Agy Sort])</f>
        <v>145000</v>
      </c>
      <c r="J4029" s="2" t="str">
        <f>Tbl_BalanceHistory[[#This Row],[AgyCode]]&amp;": "&amp;Tbl_BalanceHistory[[#This Row],[Agency Name]]</f>
        <v>765: Department of Social Services</v>
      </c>
      <c r="K4029" s="1">
        <v>2019</v>
      </c>
      <c r="L4029" s="3">
        <v>561</v>
      </c>
      <c r="M4029" s="3" t="s">
        <v>625</v>
      </c>
      <c r="N4029" s="2" t="str">
        <f>Tbl_BalanceHistory[[#This Row],[ProgramCode]]&amp;": "&amp;Tbl_BalanceHistory[[#This Row],[Program Name]]</f>
        <v>561: Regulation of Public Facilities and Services</v>
      </c>
      <c r="O4029" s="3" t="s">
        <v>886</v>
      </c>
      <c r="P4029" s="1" t="str">
        <f>IF(Tbl_BalanceHistory[[#This Row],[FundCode]]="0100","GF",IF(Tbl_BalanceHistory[[#This Row],[FundCode]]="01000","GF","Hi Ed / OCR"))</f>
        <v>GF</v>
      </c>
      <c r="Q4029" s="5">
        <v>3880473</v>
      </c>
      <c r="R4029" s="5">
        <v>3880224.24</v>
      </c>
      <c r="S4029" s="5">
        <v>248.76</v>
      </c>
      <c r="T4029" s="5">
        <v>0</v>
      </c>
      <c r="U4029" s="3"/>
      <c r="V4029" s="5">
        <v>248.76</v>
      </c>
      <c r="W4029" s="5">
        <v>0</v>
      </c>
      <c r="X4029" s="5"/>
      <c r="Y4029" s="5"/>
      <c r="Z4029" s="5">
        <f>Tbl_BalanceHistory[[#This Row],[Discretionary Recommended - Pre 2022]]+Tbl_BalanceHistory[[#This Row],[Discretionary Balance Recommended: Policy]]+Tbl_BalanceHistory[[#This Row],[Discretionary Balance Recommended: Commitments]]</f>
        <v>0</v>
      </c>
      <c r="AA4029" s="5">
        <f>Tbl_BalanceHistory[[#This Row],[Discretionary Balance]]-Tbl_BalanceHistory[[#This Row],[Discretionary Reappropriation]]</f>
        <v>248.76</v>
      </c>
      <c r="AB4029" s="2"/>
      <c r="AC4029" s="2"/>
      <c r="AD4029" s="2"/>
      <c r="AE4029" s="2"/>
    </row>
    <row r="4030" spans="1:31" ht="45" x14ac:dyDescent="0.25">
      <c r="A4030" s="2" t="s">
        <v>577</v>
      </c>
      <c r="B4030" s="3">
        <v>9</v>
      </c>
      <c r="C4030" s="3">
        <v>765</v>
      </c>
      <c r="D4030" s="3" t="s">
        <v>662</v>
      </c>
      <c r="E4030" s="3" t="str">
        <f>_xlfn.XLOOKUP(Tbl_BalanceHistory[[#This Row],[RespAgy]],Tbl_Agencies[Agy Code],Tbl_Agencies[Agy Sort])</f>
        <v>145000</v>
      </c>
      <c r="F4030" s="2" t="str">
        <f>Tbl_BalanceHistory[[#This Row],[RespAgy]]&amp;": "&amp;Tbl_BalanceHistory[[#This Row],[RespAgency]]</f>
        <v>765: Department of Social Services</v>
      </c>
      <c r="G4030" s="3">
        <v>765</v>
      </c>
      <c r="H4030" s="3" t="s">
        <v>662</v>
      </c>
      <c r="I4030" s="3" t="str">
        <f>_xlfn.XLOOKUP(Tbl_BalanceHistory[[#This Row],[AgyCode]],Tbl_Agencies[Agy Code],Tbl_Agencies[Agy Sort])</f>
        <v>145000</v>
      </c>
      <c r="J4030" s="2" t="str">
        <f>Tbl_BalanceHistory[[#This Row],[AgyCode]]&amp;": "&amp;Tbl_BalanceHistory[[#This Row],[Agency Name]]</f>
        <v>765: Department of Social Services</v>
      </c>
      <c r="K4030" s="1">
        <v>2020</v>
      </c>
      <c r="L4030" s="3">
        <v>561</v>
      </c>
      <c r="M4030" s="3" t="s">
        <v>625</v>
      </c>
      <c r="N4030" s="2" t="str">
        <f>Tbl_BalanceHistory[[#This Row],[ProgramCode]]&amp;": "&amp;Tbl_BalanceHistory[[#This Row],[Program Name]]</f>
        <v>561: Regulation of Public Facilities and Services</v>
      </c>
      <c r="O4030" s="3" t="s">
        <v>886</v>
      </c>
      <c r="P4030" s="1" t="str">
        <f>IF(Tbl_BalanceHistory[[#This Row],[FundCode]]="0100","GF",IF(Tbl_BalanceHistory[[#This Row],[FundCode]]="01000","GF","Hi Ed / OCR"))</f>
        <v>GF</v>
      </c>
      <c r="Q4030" s="5">
        <v>3958596</v>
      </c>
      <c r="R4030" s="5">
        <v>3608286.12</v>
      </c>
      <c r="S4030" s="5">
        <v>350309.88</v>
      </c>
      <c r="T4030" s="5">
        <v>0</v>
      </c>
      <c r="U4030" s="3"/>
      <c r="V4030" s="5">
        <v>350309.88</v>
      </c>
      <c r="W4030" s="5">
        <v>0</v>
      </c>
      <c r="X4030" s="5"/>
      <c r="Y4030" s="5"/>
      <c r="Z4030" s="5">
        <f>Tbl_BalanceHistory[[#This Row],[Discretionary Recommended - Pre 2022]]+Tbl_BalanceHistory[[#This Row],[Discretionary Balance Recommended: Policy]]+Tbl_BalanceHistory[[#This Row],[Discretionary Balance Recommended: Commitments]]</f>
        <v>0</v>
      </c>
      <c r="AA4030" s="5">
        <f>Tbl_BalanceHistory[[#This Row],[Discretionary Balance]]-Tbl_BalanceHistory[[#This Row],[Discretionary Reappropriation]]</f>
        <v>350309.88</v>
      </c>
      <c r="AB4030" s="2"/>
      <c r="AC4030" s="2"/>
      <c r="AD4030" s="2"/>
      <c r="AE4030" s="2"/>
    </row>
    <row r="4031" spans="1:31" ht="45" x14ac:dyDescent="0.25">
      <c r="A4031" s="2" t="s">
        <v>577</v>
      </c>
      <c r="B4031" s="3">
        <v>9</v>
      </c>
      <c r="C4031" s="3">
        <v>765</v>
      </c>
      <c r="D4031" s="3" t="s">
        <v>662</v>
      </c>
      <c r="E4031" s="3" t="str">
        <f>_xlfn.XLOOKUP(Tbl_BalanceHistory[[#This Row],[RespAgy]],Tbl_Agencies[Agy Code],Tbl_Agencies[Agy Sort])</f>
        <v>145000</v>
      </c>
      <c r="F4031" s="2" t="str">
        <f>Tbl_BalanceHistory[[#This Row],[RespAgy]]&amp;": "&amp;Tbl_BalanceHistory[[#This Row],[RespAgency]]</f>
        <v>765: Department of Social Services</v>
      </c>
      <c r="G4031" s="3">
        <v>765</v>
      </c>
      <c r="H4031" s="3" t="s">
        <v>662</v>
      </c>
      <c r="I4031" s="3" t="str">
        <f>_xlfn.XLOOKUP(Tbl_BalanceHistory[[#This Row],[AgyCode]],Tbl_Agencies[Agy Code],Tbl_Agencies[Agy Sort])</f>
        <v>145000</v>
      </c>
      <c r="J4031" s="2" t="str">
        <f>Tbl_BalanceHistory[[#This Row],[AgyCode]]&amp;": "&amp;Tbl_BalanceHistory[[#This Row],[Agency Name]]</f>
        <v>765: Department of Social Services</v>
      </c>
      <c r="K4031" s="1">
        <v>2021</v>
      </c>
      <c r="L4031" s="3">
        <v>561</v>
      </c>
      <c r="M4031" s="3" t="s">
        <v>625</v>
      </c>
      <c r="N4031" s="2" t="str">
        <f>Tbl_BalanceHistory[[#This Row],[ProgramCode]]&amp;": "&amp;Tbl_BalanceHistory[[#This Row],[Program Name]]</f>
        <v>561: Regulation of Public Facilities and Services</v>
      </c>
      <c r="O4031" s="3" t="s">
        <v>886</v>
      </c>
      <c r="P4031" s="1" t="str">
        <f>IF(Tbl_BalanceHistory[[#This Row],[FundCode]]="0100","GF",IF(Tbl_BalanceHistory[[#This Row],[FundCode]]="01000","GF","Hi Ed / OCR"))</f>
        <v>GF</v>
      </c>
      <c r="Q4031" s="5">
        <v>6554217</v>
      </c>
      <c r="R4031" s="5">
        <v>4026012.89</v>
      </c>
      <c r="S4031" s="5">
        <v>2528204.11</v>
      </c>
      <c r="T4031" s="5">
        <v>2528124</v>
      </c>
      <c r="U4031" s="3" t="s">
        <v>2099</v>
      </c>
      <c r="V4031" s="5">
        <v>80.109999999869601</v>
      </c>
      <c r="W4031" s="5">
        <v>0</v>
      </c>
      <c r="X4031" s="5"/>
      <c r="Y4031" s="5"/>
      <c r="Z4031" s="5">
        <f>Tbl_BalanceHistory[[#This Row],[Discretionary Recommended - Pre 2022]]+Tbl_BalanceHistory[[#This Row],[Discretionary Balance Recommended: Policy]]+Tbl_BalanceHistory[[#This Row],[Discretionary Balance Recommended: Commitments]]</f>
        <v>0</v>
      </c>
      <c r="AA4031" s="5">
        <f>Tbl_BalanceHistory[[#This Row],[Discretionary Balance]]-Tbl_BalanceHistory[[#This Row],[Discretionary Reappropriation]]</f>
        <v>80.109999999869601</v>
      </c>
      <c r="AB4031" s="2"/>
      <c r="AC4031" s="2"/>
      <c r="AD4031" s="2"/>
      <c r="AE4031" s="2" t="s">
        <v>2098</v>
      </c>
    </row>
    <row r="4032" spans="1:31" ht="45" x14ac:dyDescent="0.25">
      <c r="A4032" s="2" t="s">
        <v>577</v>
      </c>
      <c r="B4032" s="3">
        <v>9</v>
      </c>
      <c r="C4032" s="3">
        <v>765</v>
      </c>
      <c r="D4032" s="3" t="s">
        <v>662</v>
      </c>
      <c r="E4032" s="3" t="str">
        <f>_xlfn.XLOOKUP(Tbl_BalanceHistory[[#This Row],[RespAgy]],Tbl_Agencies[Agy Code],Tbl_Agencies[Agy Sort])</f>
        <v>145000</v>
      </c>
      <c r="F4032" s="2" t="str">
        <f>Tbl_BalanceHistory[[#This Row],[RespAgy]]&amp;": "&amp;Tbl_BalanceHistory[[#This Row],[RespAgency]]</f>
        <v>765: Department of Social Services</v>
      </c>
      <c r="G4032" s="3">
        <v>765</v>
      </c>
      <c r="H4032" s="3" t="s">
        <v>662</v>
      </c>
      <c r="I4032" s="3" t="str">
        <f>_xlfn.XLOOKUP(Tbl_BalanceHistory[[#This Row],[AgyCode]],Tbl_Agencies[Agy Code],Tbl_Agencies[Agy Sort])</f>
        <v>145000</v>
      </c>
      <c r="J4032" s="2" t="str">
        <f>Tbl_BalanceHistory[[#This Row],[AgyCode]]&amp;": "&amp;Tbl_BalanceHistory[[#This Row],[Agency Name]]</f>
        <v>765: Department of Social Services</v>
      </c>
      <c r="K4032" s="1">
        <v>2022</v>
      </c>
      <c r="L4032" s="3">
        <v>561</v>
      </c>
      <c r="M4032" s="3" t="s">
        <v>625</v>
      </c>
      <c r="N4032" s="2" t="str">
        <f>Tbl_BalanceHistory[[#This Row],[ProgramCode]]&amp;": "&amp;Tbl_BalanceHistory[[#This Row],[Program Name]]</f>
        <v>561: Regulation of Public Facilities and Services</v>
      </c>
      <c r="O4032" s="3" t="s">
        <v>886</v>
      </c>
      <c r="P4032" s="1" t="str">
        <f>IF(Tbl_BalanceHistory[[#This Row],[FundCode]]="0100","GF",IF(Tbl_BalanceHistory[[#This Row],[FundCode]]="01000","GF","Hi Ed / OCR"))</f>
        <v>GF</v>
      </c>
      <c r="Q4032" s="5">
        <v>9728878</v>
      </c>
      <c r="R4032" s="5">
        <v>7679190.9800000004</v>
      </c>
      <c r="S4032" s="5">
        <v>2049687.02</v>
      </c>
      <c r="T4032" s="5">
        <v>0</v>
      </c>
      <c r="U4032" s="3"/>
      <c r="V4032" s="5">
        <v>2049687.02</v>
      </c>
      <c r="W4032" s="5"/>
      <c r="X4032" s="5">
        <v>0</v>
      </c>
      <c r="Y4032" s="5">
        <v>2049687.02</v>
      </c>
      <c r="Z4032" s="5">
        <f>Tbl_BalanceHistory[[#This Row],[Discretionary Recommended - Pre 2022]]+Tbl_BalanceHistory[[#This Row],[Discretionary Balance Recommended: Policy]]+Tbl_BalanceHistory[[#This Row],[Discretionary Balance Recommended: Commitments]]</f>
        <v>2049687.02</v>
      </c>
      <c r="AA4032" s="5">
        <f>Tbl_BalanceHistory[[#This Row],[Discretionary Balance]]-Tbl_BalanceHistory[[#This Row],[Discretionary Reappropriation]]</f>
        <v>0</v>
      </c>
      <c r="AB4032" s="2"/>
      <c r="AC4032" s="2"/>
      <c r="AD4032" s="2" t="s">
        <v>2100</v>
      </c>
      <c r="AE4032" s="2"/>
    </row>
    <row r="4033" spans="1:31" ht="165" x14ac:dyDescent="0.25">
      <c r="A4033" s="2" t="s">
        <v>577</v>
      </c>
      <c r="B4033" s="3">
        <v>9</v>
      </c>
      <c r="C4033" s="3">
        <v>765</v>
      </c>
      <c r="D4033" s="3" t="s">
        <v>662</v>
      </c>
      <c r="E4033" s="3" t="str">
        <f>_xlfn.XLOOKUP(Tbl_BalanceHistory[[#This Row],[RespAgy]],Tbl_Agencies[Agy Code],Tbl_Agencies[Agy Sort])</f>
        <v>145000</v>
      </c>
      <c r="F4033" s="2" t="str">
        <f>Tbl_BalanceHistory[[#This Row],[RespAgy]]&amp;": "&amp;Tbl_BalanceHistory[[#This Row],[RespAgency]]</f>
        <v>765: Department of Social Services</v>
      </c>
      <c r="G4033" s="3">
        <v>765</v>
      </c>
      <c r="H4033" s="3" t="s">
        <v>662</v>
      </c>
      <c r="I4033" s="3" t="str">
        <f>_xlfn.XLOOKUP(Tbl_BalanceHistory[[#This Row],[AgyCode]],Tbl_Agencies[Agy Code],Tbl_Agencies[Agy Sort])</f>
        <v>145000</v>
      </c>
      <c r="J4033" s="2" t="str">
        <f>Tbl_BalanceHistory[[#This Row],[AgyCode]]&amp;": "&amp;Tbl_BalanceHistory[[#This Row],[Agency Name]]</f>
        <v>765: Department of Social Services</v>
      </c>
      <c r="K4033" s="1">
        <v>2023</v>
      </c>
      <c r="L4033" s="3">
        <v>561</v>
      </c>
      <c r="M4033" s="3" t="s">
        <v>625</v>
      </c>
      <c r="N4033" s="2" t="str">
        <f>Tbl_BalanceHistory[[#This Row],[ProgramCode]]&amp;": "&amp;Tbl_BalanceHistory[[#This Row],[Program Name]]</f>
        <v>561: Regulation of Public Facilities and Services</v>
      </c>
      <c r="O4033" s="3" t="s">
        <v>886</v>
      </c>
      <c r="P4033" s="1" t="str">
        <f>IF(Tbl_BalanceHistory[[#This Row],[FundCode]]="0100","GF",IF(Tbl_BalanceHistory[[#This Row],[FundCode]]="01000","GF","Hi Ed / OCR"))</f>
        <v>GF</v>
      </c>
      <c r="Q4033" s="5">
        <v>10323025.02</v>
      </c>
      <c r="R4033" s="5">
        <v>7416005.3499999996</v>
      </c>
      <c r="S4033" s="5">
        <v>2907019.67</v>
      </c>
      <c r="T4033" s="5">
        <v>0</v>
      </c>
      <c r="U4033" s="3"/>
      <c r="V4033" s="5">
        <v>2907019.67</v>
      </c>
      <c r="W4033" s="5">
        <v>0</v>
      </c>
      <c r="X4033" s="5">
        <v>0</v>
      </c>
      <c r="Y4033" s="5">
        <v>2120650.67</v>
      </c>
      <c r="Z4033" s="5">
        <v>2120650.67</v>
      </c>
      <c r="AA4033" s="5">
        <v>786369</v>
      </c>
      <c r="AB4033" s="2"/>
      <c r="AC4033" s="2"/>
      <c r="AD4033" s="2" t="s">
        <v>2425</v>
      </c>
      <c r="AE4033" s="2" t="s">
        <v>2426</v>
      </c>
    </row>
    <row r="4034" spans="1:31" ht="180" x14ac:dyDescent="0.25">
      <c r="A4034" s="2" t="s">
        <v>577</v>
      </c>
      <c r="B4034" s="3">
        <v>9</v>
      </c>
      <c r="C4034" s="3">
        <v>765</v>
      </c>
      <c r="D4034" s="3" t="s">
        <v>662</v>
      </c>
      <c r="E4034" s="3" t="str">
        <f>_xlfn.XLOOKUP(Tbl_BalanceHistory[[#This Row],[RespAgy]],Tbl_Agencies[Agy Code],Tbl_Agencies[Agy Sort])</f>
        <v>145000</v>
      </c>
      <c r="F4034" s="2" t="str">
        <f>Tbl_BalanceHistory[[#This Row],[RespAgy]]&amp;": "&amp;Tbl_BalanceHistory[[#This Row],[RespAgency]]</f>
        <v>765: Department of Social Services</v>
      </c>
      <c r="G4034" s="3">
        <v>765</v>
      </c>
      <c r="H4034" s="3" t="s">
        <v>662</v>
      </c>
      <c r="I4034" s="3" t="str">
        <f>_xlfn.XLOOKUP(Tbl_BalanceHistory[[#This Row],[AgyCode]],Tbl_Agencies[Agy Code],Tbl_Agencies[Agy Sort])</f>
        <v>145000</v>
      </c>
      <c r="J4034" s="2" t="str">
        <f>Tbl_BalanceHistory[[#This Row],[AgyCode]]&amp;": "&amp;Tbl_BalanceHistory[[#This Row],[Agency Name]]</f>
        <v>765: Department of Social Services</v>
      </c>
      <c r="K4034" s="1">
        <v>2024</v>
      </c>
      <c r="L4034" s="3">
        <v>561</v>
      </c>
      <c r="M4034" s="3" t="s">
        <v>625</v>
      </c>
      <c r="N4034" s="2" t="str">
        <f>Tbl_BalanceHistory[[#This Row],[ProgramCode]]&amp;": "&amp;Tbl_BalanceHistory[[#This Row],[Program Name]]</f>
        <v>561: Regulation of Public Facilities and Services</v>
      </c>
      <c r="O4034" s="3" t="s">
        <v>886</v>
      </c>
      <c r="P4034" s="1" t="str">
        <f>IF(Tbl_BalanceHistory[[#This Row],[FundCode]]="0100","GF",IF(Tbl_BalanceHistory[[#This Row],[FundCode]]="01000","GF","Hi Ed / OCR"))</f>
        <v>GF</v>
      </c>
      <c r="Q4034" s="5">
        <v>9637255.6699999999</v>
      </c>
      <c r="R4034" s="5">
        <v>6730604.6699999999</v>
      </c>
      <c r="S4034" s="5">
        <v>2906651</v>
      </c>
      <c r="T4034" s="5">
        <v>0</v>
      </c>
      <c r="U4034" s="3"/>
      <c r="V4034" s="5">
        <v>2906651</v>
      </c>
      <c r="W4034" s="5">
        <v>0</v>
      </c>
      <c r="X4034" s="5">
        <v>0</v>
      </c>
      <c r="Y4034" s="5">
        <v>850000</v>
      </c>
      <c r="Z4034" s="5">
        <v>850000</v>
      </c>
      <c r="AA4034" s="5">
        <v>2056651</v>
      </c>
      <c r="AB4034" s="2"/>
      <c r="AC4034" s="2"/>
      <c r="AD4034" s="2" t="s">
        <v>2597</v>
      </c>
      <c r="AE4034" s="2"/>
    </row>
    <row r="4035" spans="1:31" ht="45" x14ac:dyDescent="0.25">
      <c r="A4035" s="2" t="s">
        <v>577</v>
      </c>
      <c r="B4035" s="3">
        <v>9</v>
      </c>
      <c r="C4035" s="3">
        <v>765</v>
      </c>
      <c r="D4035" s="3" t="s">
        <v>662</v>
      </c>
      <c r="E4035" s="3" t="str">
        <f>_xlfn.XLOOKUP(Tbl_BalanceHistory[[#This Row],[RespAgy]],Tbl_Agencies[Agy Code],Tbl_Agencies[Agy Sort])</f>
        <v>145000</v>
      </c>
      <c r="F4035" s="2" t="str">
        <f>Tbl_BalanceHistory[[#This Row],[RespAgy]]&amp;": "&amp;Tbl_BalanceHistory[[#This Row],[RespAgency]]</f>
        <v>765: Department of Social Services</v>
      </c>
      <c r="G4035" s="3">
        <v>765</v>
      </c>
      <c r="H4035" s="3" t="s">
        <v>662</v>
      </c>
      <c r="I4035" s="3" t="str">
        <f>_xlfn.XLOOKUP(Tbl_BalanceHistory[[#This Row],[AgyCode]],Tbl_Agencies[Agy Code],Tbl_Agencies[Agy Sort])</f>
        <v>145000</v>
      </c>
      <c r="J4035" s="2" t="str">
        <f>Tbl_BalanceHistory[[#This Row],[AgyCode]]&amp;": "&amp;Tbl_BalanceHistory[[#This Row],[Agency Name]]</f>
        <v>765: Department of Social Services</v>
      </c>
      <c r="K4035" s="1">
        <v>2021</v>
      </c>
      <c r="L4035" s="3">
        <v>775</v>
      </c>
      <c r="M4035" s="3" t="s">
        <v>605</v>
      </c>
      <c r="N4035" s="2" t="str">
        <f>Tbl_BalanceHistory[[#This Row],[ProgramCode]]&amp;": "&amp;Tbl_BalanceHistory[[#This Row],[Program Name]]</f>
        <v>775: Emergency Preparedness</v>
      </c>
      <c r="O4035" s="3" t="s">
        <v>886</v>
      </c>
      <c r="P4035" s="1" t="str">
        <f>IF(Tbl_BalanceHistory[[#This Row],[FundCode]]="0100","GF",IF(Tbl_BalanceHistory[[#This Row],[FundCode]]="01000","GF","Hi Ed / OCR"))</f>
        <v>GF</v>
      </c>
      <c r="Q4035" s="5">
        <v>115600</v>
      </c>
      <c r="R4035" s="5">
        <v>68914.559999999998</v>
      </c>
      <c r="S4035" s="5">
        <v>46685.440000000002</v>
      </c>
      <c r="T4035" s="5">
        <v>0</v>
      </c>
      <c r="U4035" s="3"/>
      <c r="V4035" s="5">
        <v>46685.440000000002</v>
      </c>
      <c r="W4035" s="5">
        <v>0</v>
      </c>
      <c r="X4035" s="5"/>
      <c r="Y4035" s="5"/>
      <c r="Z4035" s="5">
        <f>Tbl_BalanceHistory[[#This Row],[Discretionary Recommended - Pre 2022]]+Tbl_BalanceHistory[[#This Row],[Discretionary Balance Recommended: Policy]]+Tbl_BalanceHistory[[#This Row],[Discretionary Balance Recommended: Commitments]]</f>
        <v>0</v>
      </c>
      <c r="AA4035" s="5">
        <f>Tbl_BalanceHistory[[#This Row],[Discretionary Balance]]-Tbl_BalanceHistory[[#This Row],[Discretionary Reappropriation]]</f>
        <v>46685.440000000002</v>
      </c>
      <c r="AB4035" s="2"/>
      <c r="AC4035" s="2"/>
      <c r="AD4035" s="2"/>
      <c r="AE4035" s="2"/>
    </row>
    <row r="4036" spans="1:31" ht="45" x14ac:dyDescent="0.25">
      <c r="A4036" s="2" t="s">
        <v>577</v>
      </c>
      <c r="B4036" s="3">
        <v>9</v>
      </c>
      <c r="C4036" s="3">
        <v>765</v>
      </c>
      <c r="D4036" s="3" t="s">
        <v>662</v>
      </c>
      <c r="E4036" s="3" t="str">
        <f>_xlfn.XLOOKUP(Tbl_BalanceHistory[[#This Row],[RespAgy]],Tbl_Agencies[Agy Code],Tbl_Agencies[Agy Sort])</f>
        <v>145000</v>
      </c>
      <c r="F4036" s="2" t="str">
        <f>Tbl_BalanceHistory[[#This Row],[RespAgy]]&amp;": "&amp;Tbl_BalanceHistory[[#This Row],[RespAgency]]</f>
        <v>765: Department of Social Services</v>
      </c>
      <c r="G4036" s="3">
        <v>765</v>
      </c>
      <c r="H4036" s="3" t="s">
        <v>662</v>
      </c>
      <c r="I4036" s="3" t="str">
        <f>_xlfn.XLOOKUP(Tbl_BalanceHistory[[#This Row],[AgyCode]],Tbl_Agencies[Agy Code],Tbl_Agencies[Agy Sort])</f>
        <v>145000</v>
      </c>
      <c r="J4036" s="2" t="str">
        <f>Tbl_BalanceHistory[[#This Row],[AgyCode]]&amp;": "&amp;Tbl_BalanceHistory[[#This Row],[Agency Name]]</f>
        <v>765: Department of Social Services</v>
      </c>
      <c r="K4036" s="1">
        <v>2022</v>
      </c>
      <c r="L4036" s="3">
        <v>775</v>
      </c>
      <c r="M4036" s="3" t="s">
        <v>605</v>
      </c>
      <c r="N4036" s="2" t="str">
        <f>Tbl_BalanceHistory[[#This Row],[ProgramCode]]&amp;": "&amp;Tbl_BalanceHistory[[#This Row],[Program Name]]</f>
        <v>775: Emergency Preparedness</v>
      </c>
      <c r="O4036" s="3" t="s">
        <v>886</v>
      </c>
      <c r="P4036" s="1" t="str">
        <f>IF(Tbl_BalanceHistory[[#This Row],[FundCode]]="0100","GF",IF(Tbl_BalanceHistory[[#This Row],[FundCode]]="01000","GF","Hi Ed / OCR"))</f>
        <v>GF</v>
      </c>
      <c r="Q4036" s="5">
        <v>115600</v>
      </c>
      <c r="R4036" s="5">
        <v>49407.9</v>
      </c>
      <c r="S4036" s="5">
        <v>66192.100000000006</v>
      </c>
      <c r="T4036" s="5">
        <v>0</v>
      </c>
      <c r="U4036" s="3"/>
      <c r="V4036" s="5">
        <v>66192.100000000006</v>
      </c>
      <c r="W4036" s="5"/>
      <c r="X4036" s="5">
        <v>0</v>
      </c>
      <c r="Y4036" s="5">
        <v>0</v>
      </c>
      <c r="Z4036" s="5">
        <f>Tbl_BalanceHistory[[#This Row],[Discretionary Recommended - Pre 2022]]+Tbl_BalanceHistory[[#This Row],[Discretionary Balance Recommended: Policy]]+Tbl_BalanceHistory[[#This Row],[Discretionary Balance Recommended: Commitments]]</f>
        <v>0</v>
      </c>
      <c r="AA4036" s="5">
        <f>Tbl_BalanceHistory[[#This Row],[Discretionary Balance]]-Tbl_BalanceHistory[[#This Row],[Discretionary Reappropriation]]</f>
        <v>66192.100000000006</v>
      </c>
      <c r="AB4036" s="2"/>
      <c r="AC4036" s="2"/>
      <c r="AD4036" s="2"/>
      <c r="AE4036" s="2"/>
    </row>
    <row r="4037" spans="1:31" ht="45" x14ac:dyDescent="0.25">
      <c r="A4037" s="2" t="s">
        <v>577</v>
      </c>
      <c r="B4037" s="3">
        <v>9</v>
      </c>
      <c r="C4037" s="3">
        <v>765</v>
      </c>
      <c r="D4037" s="3" t="s">
        <v>662</v>
      </c>
      <c r="E4037" s="3" t="str">
        <f>_xlfn.XLOOKUP(Tbl_BalanceHistory[[#This Row],[RespAgy]],Tbl_Agencies[Agy Code],Tbl_Agencies[Agy Sort])</f>
        <v>145000</v>
      </c>
      <c r="F4037" s="2" t="str">
        <f>Tbl_BalanceHistory[[#This Row],[RespAgy]]&amp;": "&amp;Tbl_BalanceHistory[[#This Row],[RespAgency]]</f>
        <v>765: Department of Social Services</v>
      </c>
      <c r="G4037" s="3">
        <v>765</v>
      </c>
      <c r="H4037" s="3" t="s">
        <v>662</v>
      </c>
      <c r="I4037" s="3" t="str">
        <f>_xlfn.XLOOKUP(Tbl_BalanceHistory[[#This Row],[AgyCode]],Tbl_Agencies[Agy Code],Tbl_Agencies[Agy Sort])</f>
        <v>145000</v>
      </c>
      <c r="J4037" s="2" t="str">
        <f>Tbl_BalanceHistory[[#This Row],[AgyCode]]&amp;": "&amp;Tbl_BalanceHistory[[#This Row],[Agency Name]]</f>
        <v>765: Department of Social Services</v>
      </c>
      <c r="K4037" s="1">
        <v>2023</v>
      </c>
      <c r="L4037" s="3">
        <v>775</v>
      </c>
      <c r="M4037" s="3" t="s">
        <v>605</v>
      </c>
      <c r="N4037" s="2" t="str">
        <f>Tbl_BalanceHistory[[#This Row],[ProgramCode]]&amp;": "&amp;Tbl_BalanceHistory[[#This Row],[Program Name]]</f>
        <v>775: Emergency Preparedness</v>
      </c>
      <c r="O4037" s="3" t="s">
        <v>886</v>
      </c>
      <c r="P4037" s="1" t="str">
        <f>IF(Tbl_BalanceHistory[[#This Row],[FundCode]]="0100","GF",IF(Tbl_BalanceHistory[[#This Row],[FundCode]]="01000","GF","Hi Ed / OCR"))</f>
        <v>GF</v>
      </c>
      <c r="Q4037" s="5">
        <v>308851</v>
      </c>
      <c r="R4037" s="5">
        <v>156019.12</v>
      </c>
      <c r="S4037" s="5">
        <v>152831.88</v>
      </c>
      <c r="T4037" s="5">
        <v>0</v>
      </c>
      <c r="U4037" s="3"/>
      <c r="V4037" s="5">
        <v>152831.88</v>
      </c>
      <c r="W4037" s="5">
        <v>0</v>
      </c>
      <c r="X4037" s="5">
        <v>0</v>
      </c>
      <c r="Y4037" s="5">
        <v>0</v>
      </c>
      <c r="Z4037" s="5">
        <v>0</v>
      </c>
      <c r="AA4037" s="5">
        <v>152831.88</v>
      </c>
      <c r="AB4037" s="2"/>
      <c r="AC4037" s="2"/>
      <c r="AD4037" s="2"/>
      <c r="AE4037" s="2"/>
    </row>
    <row r="4038" spans="1:31" ht="45" x14ac:dyDescent="0.25">
      <c r="A4038" s="2" t="s">
        <v>577</v>
      </c>
      <c r="B4038" s="3">
        <v>9</v>
      </c>
      <c r="C4038" s="3">
        <v>765</v>
      </c>
      <c r="D4038" s="3" t="s">
        <v>662</v>
      </c>
      <c r="E4038" s="3" t="str">
        <f>_xlfn.XLOOKUP(Tbl_BalanceHistory[[#This Row],[RespAgy]],Tbl_Agencies[Agy Code],Tbl_Agencies[Agy Sort])</f>
        <v>145000</v>
      </c>
      <c r="F4038" s="2" t="str">
        <f>Tbl_BalanceHistory[[#This Row],[RespAgy]]&amp;": "&amp;Tbl_BalanceHistory[[#This Row],[RespAgency]]</f>
        <v>765: Department of Social Services</v>
      </c>
      <c r="G4038" s="3">
        <v>765</v>
      </c>
      <c r="H4038" s="3" t="s">
        <v>662</v>
      </c>
      <c r="I4038" s="3" t="str">
        <f>_xlfn.XLOOKUP(Tbl_BalanceHistory[[#This Row],[AgyCode]],Tbl_Agencies[Agy Code],Tbl_Agencies[Agy Sort])</f>
        <v>145000</v>
      </c>
      <c r="J4038" s="2" t="str">
        <f>Tbl_BalanceHistory[[#This Row],[AgyCode]]&amp;": "&amp;Tbl_BalanceHistory[[#This Row],[Agency Name]]</f>
        <v>765: Department of Social Services</v>
      </c>
      <c r="K4038" s="1">
        <v>2024</v>
      </c>
      <c r="L4038" s="3">
        <v>775</v>
      </c>
      <c r="M4038" s="3" t="s">
        <v>605</v>
      </c>
      <c r="N4038" s="2" t="str">
        <f>Tbl_BalanceHistory[[#This Row],[ProgramCode]]&amp;": "&amp;Tbl_BalanceHistory[[#This Row],[Program Name]]</f>
        <v>775: Emergency Preparedness</v>
      </c>
      <c r="O4038" s="3" t="s">
        <v>886</v>
      </c>
      <c r="P4038" s="1" t="str">
        <f>IF(Tbl_BalanceHistory[[#This Row],[FundCode]]="0100","GF",IF(Tbl_BalanceHistory[[#This Row],[FundCode]]="01000","GF","Hi Ed / OCR"))</f>
        <v>GF</v>
      </c>
      <c r="Q4038" s="5">
        <v>308851</v>
      </c>
      <c r="R4038" s="5">
        <v>163224.04</v>
      </c>
      <c r="S4038" s="5">
        <v>145626.96</v>
      </c>
      <c r="T4038" s="5">
        <v>0</v>
      </c>
      <c r="U4038" s="3"/>
      <c r="V4038" s="5">
        <v>145626.96</v>
      </c>
      <c r="W4038" s="5">
        <v>0</v>
      </c>
      <c r="X4038" s="5">
        <v>0</v>
      </c>
      <c r="Y4038" s="5">
        <v>0</v>
      </c>
      <c r="Z4038" s="5">
        <v>0</v>
      </c>
      <c r="AA4038" s="5">
        <v>145626.96</v>
      </c>
      <c r="AB4038" s="2"/>
      <c r="AC4038" s="2"/>
      <c r="AD4038" s="2"/>
      <c r="AE4038" s="2"/>
    </row>
    <row r="4039" spans="1:31" ht="45" x14ac:dyDescent="0.25">
      <c r="A4039" s="2" t="s">
        <v>577</v>
      </c>
      <c r="B4039" s="3">
        <v>9</v>
      </c>
      <c r="C4039" s="3">
        <v>852</v>
      </c>
      <c r="D4039" s="3" t="s">
        <v>677</v>
      </c>
      <c r="E4039" s="3" t="str">
        <f>_xlfn.XLOOKUP(Tbl_BalanceHistory[[#This Row],[RespAgy]],Tbl_Agencies[Agy Code],Tbl_Agencies[Agy Sort])</f>
        <v>145050</v>
      </c>
      <c r="F4039" s="2" t="str">
        <f>Tbl_BalanceHistory[[#This Row],[RespAgy]]&amp;": "&amp;Tbl_BalanceHistory[[#This Row],[RespAgency]]</f>
        <v>852: Virginia Foundation for Healthy Youth</v>
      </c>
      <c r="G4039" s="3">
        <v>852</v>
      </c>
      <c r="H4039" s="3" t="s">
        <v>677</v>
      </c>
      <c r="I4039" s="3" t="str">
        <f>_xlfn.XLOOKUP(Tbl_BalanceHistory[[#This Row],[AgyCode]],Tbl_Agencies[Agy Code],Tbl_Agencies[Agy Sort])</f>
        <v>145050</v>
      </c>
      <c r="J4039" s="2" t="str">
        <f>Tbl_BalanceHistory[[#This Row],[AgyCode]]&amp;": "&amp;Tbl_BalanceHistory[[#This Row],[Agency Name]]</f>
        <v>852: Virginia Foundation for Healthy Youth</v>
      </c>
      <c r="K4039" s="1">
        <v>2022</v>
      </c>
      <c r="L4039" s="3">
        <v>745</v>
      </c>
      <c r="M4039" s="3" t="s">
        <v>679</v>
      </c>
      <c r="N4039" s="2" t="str">
        <f>Tbl_BalanceHistory[[#This Row],[ProgramCode]]&amp;": "&amp;Tbl_BalanceHistory[[#This Row],[Program Name]]</f>
        <v>745: Distribution of Tobacco Settlement</v>
      </c>
      <c r="O4039" s="3" t="s">
        <v>886</v>
      </c>
      <c r="P4039" s="1" t="str">
        <f>IF(Tbl_BalanceHistory[[#This Row],[FundCode]]="0100","GF",IF(Tbl_BalanceHistory[[#This Row],[FundCode]]="01000","GF","Hi Ed / OCR"))</f>
        <v>GF</v>
      </c>
      <c r="Q4039" s="5">
        <v>900000</v>
      </c>
      <c r="R4039" s="5">
        <v>900000</v>
      </c>
      <c r="S4039" s="5">
        <v>0</v>
      </c>
      <c r="T4039" s="5">
        <v>0</v>
      </c>
      <c r="U4039" s="3"/>
      <c r="V4039" s="5">
        <v>0</v>
      </c>
      <c r="W4039" s="5"/>
      <c r="X4039" s="5">
        <v>0</v>
      </c>
      <c r="Y4039" s="5">
        <v>0</v>
      </c>
      <c r="Z4039" s="5">
        <f>Tbl_BalanceHistory[[#This Row],[Discretionary Recommended - Pre 2022]]+Tbl_BalanceHistory[[#This Row],[Discretionary Balance Recommended: Policy]]+Tbl_BalanceHistory[[#This Row],[Discretionary Balance Recommended: Commitments]]</f>
        <v>0</v>
      </c>
      <c r="AA4039" s="5">
        <f>Tbl_BalanceHistory[[#This Row],[Discretionary Balance]]-Tbl_BalanceHistory[[#This Row],[Discretionary Reappropriation]]</f>
        <v>0</v>
      </c>
      <c r="AB4039" s="2"/>
      <c r="AC4039" s="2"/>
      <c r="AD4039" s="2"/>
      <c r="AE4039" s="2"/>
    </row>
    <row r="4040" spans="1:31" ht="45" x14ac:dyDescent="0.25">
      <c r="A4040" s="2" t="s">
        <v>577</v>
      </c>
      <c r="B4040" s="3">
        <v>9</v>
      </c>
      <c r="C4040" s="3">
        <v>852</v>
      </c>
      <c r="D4040" s="3" t="s">
        <v>677</v>
      </c>
      <c r="E4040" s="3" t="str">
        <f>_xlfn.XLOOKUP(Tbl_BalanceHistory[[#This Row],[RespAgy]],Tbl_Agencies[Agy Code],Tbl_Agencies[Agy Sort])</f>
        <v>145050</v>
      </c>
      <c r="F4040" s="2" t="str">
        <f>Tbl_BalanceHistory[[#This Row],[RespAgy]]&amp;": "&amp;Tbl_BalanceHistory[[#This Row],[RespAgency]]</f>
        <v>852: Virginia Foundation for Healthy Youth</v>
      </c>
      <c r="G4040" s="3">
        <v>852</v>
      </c>
      <c r="H4040" s="3" t="s">
        <v>677</v>
      </c>
      <c r="I4040" s="3" t="str">
        <f>_xlfn.XLOOKUP(Tbl_BalanceHistory[[#This Row],[AgyCode]],Tbl_Agencies[Agy Code],Tbl_Agencies[Agy Sort])</f>
        <v>145050</v>
      </c>
      <c r="J4040" s="2" t="str">
        <f>Tbl_BalanceHistory[[#This Row],[AgyCode]]&amp;": "&amp;Tbl_BalanceHistory[[#This Row],[Agency Name]]</f>
        <v>852: Virginia Foundation for Healthy Youth</v>
      </c>
      <c r="K4040" s="1">
        <v>2024</v>
      </c>
      <c r="L4040" s="3">
        <v>745</v>
      </c>
      <c r="M4040" s="3" t="s">
        <v>679</v>
      </c>
      <c r="N4040" s="2" t="str">
        <f>Tbl_BalanceHistory[[#This Row],[ProgramCode]]&amp;": "&amp;Tbl_BalanceHistory[[#This Row],[Program Name]]</f>
        <v>745: Distribution of Tobacco Settlement</v>
      </c>
      <c r="O4040" s="3" t="s">
        <v>886</v>
      </c>
      <c r="P4040" s="1" t="str">
        <f>IF(Tbl_BalanceHistory[[#This Row],[FundCode]]="0100","GF",IF(Tbl_BalanceHistory[[#This Row],[FundCode]]="01000","GF","Hi Ed / OCR"))</f>
        <v>GF</v>
      </c>
      <c r="Q4040" s="5">
        <v>900000</v>
      </c>
      <c r="R4040" s="5">
        <v>900000</v>
      </c>
      <c r="S4040" s="5">
        <v>0</v>
      </c>
      <c r="T4040" s="5">
        <v>0</v>
      </c>
      <c r="U4040" s="3"/>
      <c r="V4040" s="5">
        <v>0</v>
      </c>
      <c r="W4040" s="5">
        <v>0</v>
      </c>
      <c r="X4040" s="5"/>
      <c r="Y4040" s="5"/>
      <c r="Z4040" s="5">
        <v>0</v>
      </c>
      <c r="AA4040" s="5">
        <v>0</v>
      </c>
      <c r="AB4040" s="2"/>
      <c r="AC4040" s="2"/>
      <c r="AD4040" s="2"/>
      <c r="AE4040" s="2"/>
    </row>
    <row r="4041" spans="1:31" ht="45" x14ac:dyDescent="0.25">
      <c r="A4041" s="2" t="s">
        <v>2025</v>
      </c>
      <c r="B4041" s="3">
        <v>9</v>
      </c>
      <c r="C4041" s="3">
        <v>606</v>
      </c>
      <c r="D4041" s="3" t="s">
        <v>682</v>
      </c>
      <c r="E4041" s="3" t="str">
        <f>_xlfn.XLOOKUP(Tbl_BalanceHistory[[#This Row],[RespAgy]],Tbl_Agencies[Agy Code],Tbl_Agencies[Agy Sort])</f>
        <v>146000</v>
      </c>
      <c r="F4041" s="2" t="str">
        <f>Tbl_BalanceHistory[[#This Row],[RespAgy]]&amp;": "&amp;Tbl_BalanceHistory[[#This Row],[RespAgency]]</f>
        <v>606: Virginia Board for People with Disabilities</v>
      </c>
      <c r="G4041" s="3">
        <v>606</v>
      </c>
      <c r="H4041" s="3" t="s">
        <v>682</v>
      </c>
      <c r="I4041" s="3" t="str">
        <f>_xlfn.XLOOKUP(Tbl_BalanceHistory[[#This Row],[AgyCode]],Tbl_Agencies[Agy Code],Tbl_Agencies[Agy Sort])</f>
        <v>146000</v>
      </c>
      <c r="J4041" s="2" t="str">
        <f>Tbl_BalanceHistory[[#This Row],[AgyCode]]&amp;": "&amp;Tbl_BalanceHistory[[#This Row],[Agency Name]]</f>
        <v>606: Virginia Board for People with Disabilities</v>
      </c>
      <c r="K4041" s="1">
        <v>2014</v>
      </c>
      <c r="L4041" s="3">
        <v>450</v>
      </c>
      <c r="M4041" s="3" t="s">
        <v>76</v>
      </c>
      <c r="N4041" s="2" t="str">
        <f>Tbl_BalanceHistory[[#This Row],[ProgramCode]]&amp;": "&amp;Tbl_BalanceHistory[[#This Row],[Program Name]]</f>
        <v>450: Social Services Research, Planning, and Coordination</v>
      </c>
      <c r="O4041" s="3" t="s">
        <v>1730</v>
      </c>
      <c r="P4041" s="1" t="str">
        <f>IF(Tbl_BalanceHistory[[#This Row],[FundCode]]="0100","GF",IF(Tbl_BalanceHistory[[#This Row],[FundCode]]="01000","GF","Hi Ed / OCR"))</f>
        <v>GF</v>
      </c>
      <c r="Q4041" s="5">
        <v>181451</v>
      </c>
      <c r="R4041" s="5">
        <v>181451</v>
      </c>
      <c r="S4041" s="5">
        <v>0</v>
      </c>
      <c r="T4041" s="5">
        <v>0</v>
      </c>
      <c r="U4041" s="3"/>
      <c r="V4041" s="5">
        <v>0</v>
      </c>
      <c r="W4041" s="5">
        <v>0</v>
      </c>
      <c r="X4041" s="5"/>
      <c r="Y4041" s="5"/>
      <c r="Z4041" s="5">
        <f>Tbl_BalanceHistory[[#This Row],[Discretionary Recommended - Pre 2022]]+Tbl_BalanceHistory[[#This Row],[Discretionary Balance Recommended: Policy]]+Tbl_BalanceHistory[[#This Row],[Discretionary Balance Recommended: Commitments]]</f>
        <v>0</v>
      </c>
      <c r="AA4041" s="5">
        <f>Tbl_BalanceHistory[[#This Row],[Discretionary Balance]]-Tbl_BalanceHistory[[#This Row],[Discretionary Reappropriation]]</f>
        <v>0</v>
      </c>
      <c r="AB4041" s="2"/>
      <c r="AC4041" s="2"/>
      <c r="AD4041" s="2"/>
      <c r="AE4041" s="2"/>
    </row>
    <row r="4042" spans="1:31" ht="45" x14ac:dyDescent="0.25">
      <c r="A4042" s="2" t="s">
        <v>2025</v>
      </c>
      <c r="B4042" s="3">
        <v>9</v>
      </c>
      <c r="C4042" s="3">
        <v>606</v>
      </c>
      <c r="D4042" s="3" t="s">
        <v>682</v>
      </c>
      <c r="E4042" s="3" t="str">
        <f>_xlfn.XLOOKUP(Tbl_BalanceHistory[[#This Row],[RespAgy]],Tbl_Agencies[Agy Code],Tbl_Agencies[Agy Sort])</f>
        <v>146000</v>
      </c>
      <c r="F4042" s="2" t="str">
        <f>Tbl_BalanceHistory[[#This Row],[RespAgy]]&amp;": "&amp;Tbl_BalanceHistory[[#This Row],[RespAgency]]</f>
        <v>606: Virginia Board for People with Disabilities</v>
      </c>
      <c r="G4042" s="3">
        <v>606</v>
      </c>
      <c r="H4042" s="3" t="s">
        <v>682</v>
      </c>
      <c r="I4042" s="3" t="str">
        <f>_xlfn.XLOOKUP(Tbl_BalanceHistory[[#This Row],[AgyCode]],Tbl_Agencies[Agy Code],Tbl_Agencies[Agy Sort])</f>
        <v>146000</v>
      </c>
      <c r="J4042" s="2" t="str">
        <f>Tbl_BalanceHistory[[#This Row],[AgyCode]]&amp;": "&amp;Tbl_BalanceHistory[[#This Row],[Agency Name]]</f>
        <v>606: Virginia Board for People with Disabilities</v>
      </c>
      <c r="K4042" s="1">
        <v>2015</v>
      </c>
      <c r="L4042" s="3">
        <v>450</v>
      </c>
      <c r="M4042" s="3" t="s">
        <v>76</v>
      </c>
      <c r="N4042" s="2" t="str">
        <f>Tbl_BalanceHistory[[#This Row],[ProgramCode]]&amp;": "&amp;Tbl_BalanceHistory[[#This Row],[Program Name]]</f>
        <v>450: Social Services Research, Planning, and Coordination</v>
      </c>
      <c r="O4042" s="3" t="s">
        <v>1730</v>
      </c>
      <c r="P4042" s="1" t="str">
        <f>IF(Tbl_BalanceHistory[[#This Row],[FundCode]]="0100","GF",IF(Tbl_BalanceHistory[[#This Row],[FundCode]]="01000","GF","Hi Ed / OCR"))</f>
        <v>GF</v>
      </c>
      <c r="Q4042" s="5">
        <v>192781</v>
      </c>
      <c r="R4042" s="5">
        <v>192781</v>
      </c>
      <c r="S4042" s="5">
        <v>0</v>
      </c>
      <c r="T4042" s="5">
        <v>0</v>
      </c>
      <c r="U4042" s="3"/>
      <c r="V4042" s="5">
        <v>0</v>
      </c>
      <c r="W4042" s="5">
        <v>0</v>
      </c>
      <c r="X4042" s="5"/>
      <c r="Y4042" s="5"/>
      <c r="Z4042" s="5">
        <f>Tbl_BalanceHistory[[#This Row],[Discretionary Recommended - Pre 2022]]+Tbl_BalanceHistory[[#This Row],[Discretionary Balance Recommended: Policy]]+Tbl_BalanceHistory[[#This Row],[Discretionary Balance Recommended: Commitments]]</f>
        <v>0</v>
      </c>
      <c r="AA4042" s="5">
        <f>Tbl_BalanceHistory[[#This Row],[Discretionary Balance]]-Tbl_BalanceHistory[[#This Row],[Discretionary Reappropriation]]</f>
        <v>0</v>
      </c>
      <c r="AB4042" s="2"/>
      <c r="AC4042" s="2"/>
      <c r="AD4042" s="2"/>
      <c r="AE4042" s="2"/>
    </row>
    <row r="4043" spans="1:31" ht="45" x14ac:dyDescent="0.25">
      <c r="A4043" s="2" t="s">
        <v>2025</v>
      </c>
      <c r="B4043" s="3">
        <v>9</v>
      </c>
      <c r="C4043" s="3">
        <v>606</v>
      </c>
      <c r="D4043" s="3" t="s">
        <v>682</v>
      </c>
      <c r="E4043" s="3" t="str">
        <f>_xlfn.XLOOKUP(Tbl_BalanceHistory[[#This Row],[RespAgy]],Tbl_Agencies[Agy Code],Tbl_Agencies[Agy Sort])</f>
        <v>146000</v>
      </c>
      <c r="F4043" s="2" t="str">
        <f>Tbl_BalanceHistory[[#This Row],[RespAgy]]&amp;": "&amp;Tbl_BalanceHistory[[#This Row],[RespAgency]]</f>
        <v>606: Virginia Board for People with Disabilities</v>
      </c>
      <c r="G4043" s="3">
        <v>606</v>
      </c>
      <c r="H4043" s="3" t="s">
        <v>682</v>
      </c>
      <c r="I4043" s="3" t="str">
        <f>_xlfn.XLOOKUP(Tbl_BalanceHistory[[#This Row],[AgyCode]],Tbl_Agencies[Agy Code],Tbl_Agencies[Agy Sort])</f>
        <v>146000</v>
      </c>
      <c r="J4043" s="2" t="str">
        <f>Tbl_BalanceHistory[[#This Row],[AgyCode]]&amp;": "&amp;Tbl_BalanceHistory[[#This Row],[Agency Name]]</f>
        <v>606: Virginia Board for People with Disabilities</v>
      </c>
      <c r="K4043" s="1">
        <v>2016</v>
      </c>
      <c r="L4043" s="3">
        <v>450</v>
      </c>
      <c r="M4043" s="3" t="s">
        <v>76</v>
      </c>
      <c r="N4043" s="2" t="str">
        <f>Tbl_BalanceHistory[[#This Row],[ProgramCode]]&amp;": "&amp;Tbl_BalanceHistory[[#This Row],[Program Name]]</f>
        <v>450: Social Services Research, Planning, and Coordination</v>
      </c>
      <c r="O4043" s="3" t="s">
        <v>1730</v>
      </c>
      <c r="P4043" s="1" t="str">
        <f>IF(Tbl_BalanceHistory[[#This Row],[FundCode]]="0100","GF",IF(Tbl_BalanceHistory[[#This Row],[FundCode]]="01000","GF","Hi Ed / OCR"))</f>
        <v>GF</v>
      </c>
      <c r="Q4043" s="5">
        <v>200306</v>
      </c>
      <c r="R4043" s="5">
        <v>196668.06</v>
      </c>
      <c r="S4043" s="5">
        <v>3637</v>
      </c>
      <c r="T4043" s="5">
        <v>0</v>
      </c>
      <c r="U4043" s="3"/>
      <c r="V4043" s="5">
        <v>3637</v>
      </c>
      <c r="W4043" s="5">
        <v>0</v>
      </c>
      <c r="X4043" s="5"/>
      <c r="Y4043" s="5"/>
      <c r="Z4043" s="5">
        <f>Tbl_BalanceHistory[[#This Row],[Discretionary Recommended - Pre 2022]]+Tbl_BalanceHistory[[#This Row],[Discretionary Balance Recommended: Policy]]+Tbl_BalanceHistory[[#This Row],[Discretionary Balance Recommended: Commitments]]</f>
        <v>0</v>
      </c>
      <c r="AA4043" s="5">
        <f>Tbl_BalanceHistory[[#This Row],[Discretionary Balance]]-Tbl_BalanceHistory[[#This Row],[Discretionary Reappropriation]]</f>
        <v>3637</v>
      </c>
      <c r="AB4043" s="2"/>
      <c r="AC4043" s="2"/>
      <c r="AD4043" s="2"/>
      <c r="AE4043" s="2"/>
    </row>
    <row r="4044" spans="1:31" ht="45" x14ac:dyDescent="0.25">
      <c r="A4044" s="2" t="s">
        <v>2025</v>
      </c>
      <c r="B4044" s="3">
        <v>9</v>
      </c>
      <c r="C4044" s="3">
        <v>606</v>
      </c>
      <c r="D4044" s="3" t="s">
        <v>682</v>
      </c>
      <c r="E4044" s="3" t="str">
        <f>_xlfn.XLOOKUP(Tbl_BalanceHistory[[#This Row],[RespAgy]],Tbl_Agencies[Agy Code],Tbl_Agencies[Agy Sort])</f>
        <v>146000</v>
      </c>
      <c r="F4044" s="2" t="str">
        <f>Tbl_BalanceHistory[[#This Row],[RespAgy]]&amp;": "&amp;Tbl_BalanceHistory[[#This Row],[RespAgency]]</f>
        <v>606: Virginia Board for People with Disabilities</v>
      </c>
      <c r="G4044" s="3">
        <v>606</v>
      </c>
      <c r="H4044" s="3" t="s">
        <v>682</v>
      </c>
      <c r="I4044" s="3" t="str">
        <f>_xlfn.XLOOKUP(Tbl_BalanceHistory[[#This Row],[AgyCode]],Tbl_Agencies[Agy Code],Tbl_Agencies[Agy Sort])</f>
        <v>146000</v>
      </c>
      <c r="J4044" s="2" t="str">
        <f>Tbl_BalanceHistory[[#This Row],[AgyCode]]&amp;": "&amp;Tbl_BalanceHistory[[#This Row],[Agency Name]]</f>
        <v>606: Virginia Board for People with Disabilities</v>
      </c>
      <c r="K4044" s="1">
        <v>2017</v>
      </c>
      <c r="L4044" s="3">
        <v>450</v>
      </c>
      <c r="M4044" s="3" t="s">
        <v>76</v>
      </c>
      <c r="N4044" s="2" t="str">
        <f>Tbl_BalanceHistory[[#This Row],[ProgramCode]]&amp;": "&amp;Tbl_BalanceHistory[[#This Row],[Program Name]]</f>
        <v>450: Social Services Research, Planning, and Coordination</v>
      </c>
      <c r="O4044" s="3" t="s">
        <v>886</v>
      </c>
      <c r="P4044" s="1" t="str">
        <f>IF(Tbl_BalanceHistory[[#This Row],[FundCode]]="0100","GF",IF(Tbl_BalanceHistory[[#This Row],[FundCode]]="01000","GF","Hi Ed / OCR"))</f>
        <v>GF</v>
      </c>
      <c r="Q4044" s="5">
        <v>210910</v>
      </c>
      <c r="R4044" s="5">
        <v>210910</v>
      </c>
      <c r="S4044" s="5">
        <v>0</v>
      </c>
      <c r="T4044" s="5">
        <v>0</v>
      </c>
      <c r="U4044" s="3"/>
      <c r="V4044" s="5">
        <v>0</v>
      </c>
      <c r="W4044" s="5">
        <v>0</v>
      </c>
      <c r="X4044" s="5"/>
      <c r="Y4044" s="5"/>
      <c r="Z4044" s="5">
        <f>Tbl_BalanceHistory[[#This Row],[Discretionary Recommended - Pre 2022]]+Tbl_BalanceHistory[[#This Row],[Discretionary Balance Recommended: Policy]]+Tbl_BalanceHistory[[#This Row],[Discretionary Balance Recommended: Commitments]]</f>
        <v>0</v>
      </c>
      <c r="AA4044" s="5">
        <f>Tbl_BalanceHistory[[#This Row],[Discretionary Balance]]-Tbl_BalanceHistory[[#This Row],[Discretionary Reappropriation]]</f>
        <v>0</v>
      </c>
      <c r="AB4044" s="2"/>
      <c r="AC4044" s="2"/>
      <c r="AD4044" s="2"/>
      <c r="AE4044" s="2"/>
    </row>
    <row r="4045" spans="1:31" ht="45" x14ac:dyDescent="0.25">
      <c r="A4045" s="2" t="s">
        <v>2025</v>
      </c>
      <c r="B4045" s="3">
        <v>9</v>
      </c>
      <c r="C4045" s="3">
        <v>606</v>
      </c>
      <c r="D4045" s="3" t="s">
        <v>682</v>
      </c>
      <c r="E4045" s="3" t="str">
        <f>_xlfn.XLOOKUP(Tbl_BalanceHistory[[#This Row],[RespAgy]],Tbl_Agencies[Agy Code],Tbl_Agencies[Agy Sort])</f>
        <v>146000</v>
      </c>
      <c r="F4045" s="2" t="str">
        <f>Tbl_BalanceHistory[[#This Row],[RespAgy]]&amp;": "&amp;Tbl_BalanceHistory[[#This Row],[RespAgency]]</f>
        <v>606: Virginia Board for People with Disabilities</v>
      </c>
      <c r="G4045" s="3">
        <v>606</v>
      </c>
      <c r="H4045" s="3" t="s">
        <v>682</v>
      </c>
      <c r="I4045" s="3" t="str">
        <f>_xlfn.XLOOKUP(Tbl_BalanceHistory[[#This Row],[AgyCode]],Tbl_Agencies[Agy Code],Tbl_Agencies[Agy Sort])</f>
        <v>146000</v>
      </c>
      <c r="J4045" s="2" t="str">
        <f>Tbl_BalanceHistory[[#This Row],[AgyCode]]&amp;": "&amp;Tbl_BalanceHistory[[#This Row],[Agency Name]]</f>
        <v>606: Virginia Board for People with Disabilities</v>
      </c>
      <c r="K4045" s="1">
        <v>2018</v>
      </c>
      <c r="L4045" s="3">
        <v>450</v>
      </c>
      <c r="M4045" s="3" t="s">
        <v>76</v>
      </c>
      <c r="N4045" s="2" t="str">
        <f>Tbl_BalanceHistory[[#This Row],[ProgramCode]]&amp;": "&amp;Tbl_BalanceHistory[[#This Row],[Program Name]]</f>
        <v>450: Social Services Research, Planning, and Coordination</v>
      </c>
      <c r="O4045" s="3" t="s">
        <v>886</v>
      </c>
      <c r="P4045" s="1" t="str">
        <f>IF(Tbl_BalanceHistory[[#This Row],[FundCode]]="0100","GF",IF(Tbl_BalanceHistory[[#This Row],[FundCode]]="01000","GF","Hi Ed / OCR"))</f>
        <v>GF</v>
      </c>
      <c r="Q4045" s="5">
        <v>211425</v>
      </c>
      <c r="R4045" s="5">
        <v>211425</v>
      </c>
      <c r="S4045" s="5">
        <v>0</v>
      </c>
      <c r="T4045" s="5">
        <v>0</v>
      </c>
      <c r="U4045" s="3"/>
      <c r="V4045" s="5">
        <v>0</v>
      </c>
      <c r="W4045" s="5">
        <v>0</v>
      </c>
      <c r="X4045" s="5"/>
      <c r="Y4045" s="5"/>
      <c r="Z4045" s="5">
        <f>Tbl_BalanceHistory[[#This Row],[Discretionary Recommended - Pre 2022]]+Tbl_BalanceHistory[[#This Row],[Discretionary Balance Recommended: Policy]]+Tbl_BalanceHistory[[#This Row],[Discretionary Balance Recommended: Commitments]]</f>
        <v>0</v>
      </c>
      <c r="AA4045" s="5">
        <f>Tbl_BalanceHistory[[#This Row],[Discretionary Balance]]-Tbl_BalanceHistory[[#This Row],[Discretionary Reappropriation]]</f>
        <v>0</v>
      </c>
      <c r="AB4045" s="2"/>
      <c r="AC4045" s="2"/>
      <c r="AD4045" s="2"/>
      <c r="AE4045" s="2"/>
    </row>
    <row r="4046" spans="1:31" ht="45" x14ac:dyDescent="0.25">
      <c r="A4046" s="2" t="s">
        <v>2025</v>
      </c>
      <c r="B4046" s="3">
        <v>9</v>
      </c>
      <c r="C4046" s="3">
        <v>606</v>
      </c>
      <c r="D4046" s="3" t="s">
        <v>682</v>
      </c>
      <c r="E4046" s="3" t="str">
        <f>_xlfn.XLOOKUP(Tbl_BalanceHistory[[#This Row],[RespAgy]],Tbl_Agencies[Agy Code],Tbl_Agencies[Agy Sort])</f>
        <v>146000</v>
      </c>
      <c r="F4046" s="2" t="str">
        <f>Tbl_BalanceHistory[[#This Row],[RespAgy]]&amp;": "&amp;Tbl_BalanceHistory[[#This Row],[RespAgency]]</f>
        <v>606: Virginia Board for People with Disabilities</v>
      </c>
      <c r="G4046" s="3">
        <v>606</v>
      </c>
      <c r="H4046" s="3" t="s">
        <v>682</v>
      </c>
      <c r="I4046" s="3" t="str">
        <f>_xlfn.XLOOKUP(Tbl_BalanceHistory[[#This Row],[AgyCode]],Tbl_Agencies[Agy Code],Tbl_Agencies[Agy Sort])</f>
        <v>146000</v>
      </c>
      <c r="J4046" s="2" t="str">
        <f>Tbl_BalanceHistory[[#This Row],[AgyCode]]&amp;": "&amp;Tbl_BalanceHistory[[#This Row],[Agency Name]]</f>
        <v>606: Virginia Board for People with Disabilities</v>
      </c>
      <c r="K4046" s="1">
        <v>2019</v>
      </c>
      <c r="L4046" s="3">
        <v>450</v>
      </c>
      <c r="M4046" s="3" t="s">
        <v>76</v>
      </c>
      <c r="N4046" s="2" t="str">
        <f>Tbl_BalanceHistory[[#This Row],[ProgramCode]]&amp;": "&amp;Tbl_BalanceHistory[[#This Row],[Program Name]]</f>
        <v>450: Social Services Research, Planning, and Coordination</v>
      </c>
      <c r="O4046" s="3" t="s">
        <v>886</v>
      </c>
      <c r="P4046" s="1" t="str">
        <f>IF(Tbl_BalanceHistory[[#This Row],[FundCode]]="0100","GF",IF(Tbl_BalanceHistory[[#This Row],[FundCode]]="01000","GF","Hi Ed / OCR"))</f>
        <v>GF</v>
      </c>
      <c r="Q4046" s="5">
        <v>224675</v>
      </c>
      <c r="R4046" s="5">
        <v>224258.5</v>
      </c>
      <c r="S4046" s="5">
        <v>416.5</v>
      </c>
      <c r="T4046" s="5">
        <v>0</v>
      </c>
      <c r="U4046" s="3"/>
      <c r="V4046" s="5">
        <v>416.5</v>
      </c>
      <c r="W4046" s="5">
        <v>0</v>
      </c>
      <c r="X4046" s="5"/>
      <c r="Y4046" s="5"/>
      <c r="Z4046" s="5">
        <f>Tbl_BalanceHistory[[#This Row],[Discretionary Recommended - Pre 2022]]+Tbl_BalanceHistory[[#This Row],[Discretionary Balance Recommended: Policy]]+Tbl_BalanceHistory[[#This Row],[Discretionary Balance Recommended: Commitments]]</f>
        <v>0</v>
      </c>
      <c r="AA4046" s="5">
        <f>Tbl_BalanceHistory[[#This Row],[Discretionary Balance]]-Tbl_BalanceHistory[[#This Row],[Discretionary Reappropriation]]</f>
        <v>416.5</v>
      </c>
      <c r="AB4046" s="2"/>
      <c r="AC4046" s="2"/>
      <c r="AD4046" s="2"/>
      <c r="AE4046" s="2"/>
    </row>
    <row r="4047" spans="1:31" ht="45" x14ac:dyDescent="0.25">
      <c r="A4047" s="2" t="s">
        <v>577</v>
      </c>
      <c r="B4047" s="3">
        <v>9</v>
      </c>
      <c r="C4047" s="3">
        <v>606</v>
      </c>
      <c r="D4047" s="3" t="s">
        <v>682</v>
      </c>
      <c r="E4047" s="3" t="str">
        <f>_xlfn.XLOOKUP(Tbl_BalanceHistory[[#This Row],[RespAgy]],Tbl_Agencies[Agy Code],Tbl_Agencies[Agy Sort])</f>
        <v>146000</v>
      </c>
      <c r="F4047" s="2" t="str">
        <f>Tbl_BalanceHistory[[#This Row],[RespAgy]]&amp;": "&amp;Tbl_BalanceHistory[[#This Row],[RespAgency]]</f>
        <v>606: Virginia Board for People with Disabilities</v>
      </c>
      <c r="G4047" s="3">
        <v>606</v>
      </c>
      <c r="H4047" s="3" t="s">
        <v>682</v>
      </c>
      <c r="I4047" s="3" t="str">
        <f>_xlfn.XLOOKUP(Tbl_BalanceHistory[[#This Row],[AgyCode]],Tbl_Agencies[Agy Code],Tbl_Agencies[Agy Sort])</f>
        <v>146000</v>
      </c>
      <c r="J4047" s="2" t="str">
        <f>Tbl_BalanceHistory[[#This Row],[AgyCode]]&amp;": "&amp;Tbl_BalanceHistory[[#This Row],[Agency Name]]</f>
        <v>606: Virginia Board for People with Disabilities</v>
      </c>
      <c r="K4047" s="1">
        <v>2020</v>
      </c>
      <c r="L4047" s="3">
        <v>450</v>
      </c>
      <c r="M4047" s="3" t="s">
        <v>76</v>
      </c>
      <c r="N4047" s="2" t="str">
        <f>Tbl_BalanceHistory[[#This Row],[ProgramCode]]&amp;": "&amp;Tbl_BalanceHistory[[#This Row],[Program Name]]</f>
        <v>450: Social Services Research, Planning, and Coordination</v>
      </c>
      <c r="O4047" s="3" t="s">
        <v>886</v>
      </c>
      <c r="P4047" s="1" t="str">
        <f>IF(Tbl_BalanceHistory[[#This Row],[FundCode]]="0100","GF",IF(Tbl_BalanceHistory[[#This Row],[FundCode]]="01000","GF","Hi Ed / OCR"))</f>
        <v>GF</v>
      </c>
      <c r="Q4047" s="5">
        <v>226201</v>
      </c>
      <c r="R4047" s="5">
        <v>220858</v>
      </c>
      <c r="S4047" s="5">
        <v>5343</v>
      </c>
      <c r="T4047" s="5">
        <v>0</v>
      </c>
      <c r="U4047" s="3"/>
      <c r="V4047" s="5">
        <v>5343</v>
      </c>
      <c r="W4047" s="5">
        <v>0</v>
      </c>
      <c r="X4047" s="5"/>
      <c r="Y4047" s="5"/>
      <c r="Z4047" s="5">
        <f>Tbl_BalanceHistory[[#This Row],[Discretionary Recommended - Pre 2022]]+Tbl_BalanceHistory[[#This Row],[Discretionary Balance Recommended: Policy]]+Tbl_BalanceHistory[[#This Row],[Discretionary Balance Recommended: Commitments]]</f>
        <v>0</v>
      </c>
      <c r="AA4047" s="5">
        <f>Tbl_BalanceHistory[[#This Row],[Discretionary Balance]]-Tbl_BalanceHistory[[#This Row],[Discretionary Reappropriation]]</f>
        <v>5343</v>
      </c>
      <c r="AB4047" s="2"/>
      <c r="AC4047" s="2"/>
      <c r="AD4047" s="2"/>
      <c r="AE4047" s="2"/>
    </row>
    <row r="4048" spans="1:31" ht="45" x14ac:dyDescent="0.25">
      <c r="A4048" s="2" t="s">
        <v>577</v>
      </c>
      <c r="B4048" s="3">
        <v>9</v>
      </c>
      <c r="C4048" s="3">
        <v>606</v>
      </c>
      <c r="D4048" s="3" t="s">
        <v>682</v>
      </c>
      <c r="E4048" s="3" t="str">
        <f>_xlfn.XLOOKUP(Tbl_BalanceHistory[[#This Row],[RespAgy]],Tbl_Agencies[Agy Code],Tbl_Agencies[Agy Sort])</f>
        <v>146000</v>
      </c>
      <c r="F4048" s="2" t="str">
        <f>Tbl_BalanceHistory[[#This Row],[RespAgy]]&amp;": "&amp;Tbl_BalanceHistory[[#This Row],[RespAgency]]</f>
        <v>606: Virginia Board for People with Disabilities</v>
      </c>
      <c r="G4048" s="3">
        <v>606</v>
      </c>
      <c r="H4048" s="3" t="s">
        <v>682</v>
      </c>
      <c r="I4048" s="3" t="str">
        <f>_xlfn.XLOOKUP(Tbl_BalanceHistory[[#This Row],[AgyCode]],Tbl_Agencies[Agy Code],Tbl_Agencies[Agy Sort])</f>
        <v>146000</v>
      </c>
      <c r="J4048" s="2" t="str">
        <f>Tbl_BalanceHistory[[#This Row],[AgyCode]]&amp;": "&amp;Tbl_BalanceHistory[[#This Row],[Agency Name]]</f>
        <v>606: Virginia Board for People with Disabilities</v>
      </c>
      <c r="K4048" s="1">
        <v>2021</v>
      </c>
      <c r="L4048" s="3">
        <v>450</v>
      </c>
      <c r="M4048" s="3" t="s">
        <v>76</v>
      </c>
      <c r="N4048" s="2" t="str">
        <f>Tbl_BalanceHistory[[#This Row],[ProgramCode]]&amp;": "&amp;Tbl_BalanceHistory[[#This Row],[Program Name]]</f>
        <v>450: Social Services Research, Planning, and Coordination</v>
      </c>
      <c r="O4048" s="3" t="s">
        <v>886</v>
      </c>
      <c r="P4048" s="1" t="str">
        <f>IF(Tbl_BalanceHistory[[#This Row],[FundCode]]="0100","GF",IF(Tbl_BalanceHistory[[#This Row],[FundCode]]="01000","GF","Hi Ed / OCR"))</f>
        <v>GF</v>
      </c>
      <c r="Q4048" s="5">
        <v>225582</v>
      </c>
      <c r="R4048" s="5">
        <v>225582</v>
      </c>
      <c r="S4048" s="5">
        <v>0</v>
      </c>
      <c r="T4048" s="5">
        <v>0</v>
      </c>
      <c r="U4048" s="3"/>
      <c r="V4048" s="5">
        <v>0</v>
      </c>
      <c r="W4048" s="5">
        <v>0</v>
      </c>
      <c r="X4048" s="5"/>
      <c r="Y4048" s="5"/>
      <c r="Z4048" s="5">
        <f>Tbl_BalanceHistory[[#This Row],[Discretionary Recommended - Pre 2022]]+Tbl_BalanceHistory[[#This Row],[Discretionary Balance Recommended: Policy]]+Tbl_BalanceHistory[[#This Row],[Discretionary Balance Recommended: Commitments]]</f>
        <v>0</v>
      </c>
      <c r="AA4048" s="5">
        <f>Tbl_BalanceHistory[[#This Row],[Discretionary Balance]]-Tbl_BalanceHistory[[#This Row],[Discretionary Reappropriation]]</f>
        <v>0</v>
      </c>
      <c r="AB4048" s="2"/>
      <c r="AC4048" s="2"/>
      <c r="AD4048" s="2"/>
      <c r="AE4048" s="2"/>
    </row>
    <row r="4049" spans="1:31" ht="45" x14ac:dyDescent="0.25">
      <c r="A4049" s="2" t="s">
        <v>577</v>
      </c>
      <c r="B4049" s="3">
        <v>9</v>
      </c>
      <c r="C4049" s="3">
        <v>606</v>
      </c>
      <c r="D4049" s="3" t="s">
        <v>682</v>
      </c>
      <c r="E4049" s="3" t="str">
        <f>_xlfn.XLOOKUP(Tbl_BalanceHistory[[#This Row],[RespAgy]],Tbl_Agencies[Agy Code],Tbl_Agencies[Agy Sort])</f>
        <v>146000</v>
      </c>
      <c r="F4049" s="2" t="str">
        <f>Tbl_BalanceHistory[[#This Row],[RespAgy]]&amp;": "&amp;Tbl_BalanceHistory[[#This Row],[RespAgency]]</f>
        <v>606: Virginia Board for People with Disabilities</v>
      </c>
      <c r="G4049" s="3">
        <v>606</v>
      </c>
      <c r="H4049" s="3" t="s">
        <v>682</v>
      </c>
      <c r="I4049" s="3" t="str">
        <f>_xlfn.XLOOKUP(Tbl_BalanceHistory[[#This Row],[AgyCode]],Tbl_Agencies[Agy Code],Tbl_Agencies[Agy Sort])</f>
        <v>146000</v>
      </c>
      <c r="J4049" s="2" t="str">
        <f>Tbl_BalanceHistory[[#This Row],[AgyCode]]&amp;": "&amp;Tbl_BalanceHistory[[#This Row],[Agency Name]]</f>
        <v>606: Virginia Board for People with Disabilities</v>
      </c>
      <c r="K4049" s="1">
        <v>2022</v>
      </c>
      <c r="L4049" s="3">
        <v>450</v>
      </c>
      <c r="M4049" s="3" t="s">
        <v>76</v>
      </c>
      <c r="N4049" s="2" t="str">
        <f>Tbl_BalanceHistory[[#This Row],[ProgramCode]]&amp;": "&amp;Tbl_BalanceHistory[[#This Row],[Program Name]]</f>
        <v>450: Social Services Research, Planning, and Coordination</v>
      </c>
      <c r="O4049" s="3" t="s">
        <v>886</v>
      </c>
      <c r="P4049" s="1" t="str">
        <f>IF(Tbl_BalanceHistory[[#This Row],[FundCode]]="0100","GF",IF(Tbl_BalanceHistory[[#This Row],[FundCode]]="01000","GF","Hi Ed / OCR"))</f>
        <v>GF</v>
      </c>
      <c r="Q4049" s="5">
        <v>233745</v>
      </c>
      <c r="R4049" s="5">
        <v>233745</v>
      </c>
      <c r="S4049" s="5">
        <v>0</v>
      </c>
      <c r="T4049" s="5">
        <v>0</v>
      </c>
      <c r="U4049" s="3"/>
      <c r="V4049" s="5">
        <v>0</v>
      </c>
      <c r="W4049" s="5"/>
      <c r="X4049" s="5">
        <v>0</v>
      </c>
      <c r="Y4049" s="5">
        <v>0</v>
      </c>
      <c r="Z4049" s="5">
        <f>Tbl_BalanceHistory[[#This Row],[Discretionary Recommended - Pre 2022]]+Tbl_BalanceHistory[[#This Row],[Discretionary Balance Recommended: Policy]]+Tbl_BalanceHistory[[#This Row],[Discretionary Balance Recommended: Commitments]]</f>
        <v>0</v>
      </c>
      <c r="AA4049" s="5">
        <f>Tbl_BalanceHistory[[#This Row],[Discretionary Balance]]-Tbl_BalanceHistory[[#This Row],[Discretionary Reappropriation]]</f>
        <v>0</v>
      </c>
      <c r="AB4049" s="2"/>
      <c r="AC4049" s="2"/>
      <c r="AD4049" s="2"/>
      <c r="AE4049" s="2"/>
    </row>
    <row r="4050" spans="1:31" ht="45" x14ac:dyDescent="0.25">
      <c r="A4050" s="2" t="s">
        <v>577</v>
      </c>
      <c r="B4050" s="3">
        <v>9</v>
      </c>
      <c r="C4050" s="3">
        <v>606</v>
      </c>
      <c r="D4050" s="3" t="s">
        <v>682</v>
      </c>
      <c r="E4050" s="3" t="str">
        <f>_xlfn.XLOOKUP(Tbl_BalanceHistory[[#This Row],[RespAgy]],Tbl_Agencies[Agy Code],Tbl_Agencies[Agy Sort])</f>
        <v>146000</v>
      </c>
      <c r="F4050" s="2" t="str">
        <f>Tbl_BalanceHistory[[#This Row],[RespAgy]]&amp;": "&amp;Tbl_BalanceHistory[[#This Row],[RespAgency]]</f>
        <v>606: Virginia Board for People with Disabilities</v>
      </c>
      <c r="G4050" s="3">
        <v>606</v>
      </c>
      <c r="H4050" s="3" t="s">
        <v>682</v>
      </c>
      <c r="I4050" s="3" t="str">
        <f>_xlfn.XLOOKUP(Tbl_BalanceHistory[[#This Row],[AgyCode]],Tbl_Agencies[Agy Code],Tbl_Agencies[Agy Sort])</f>
        <v>146000</v>
      </c>
      <c r="J4050" s="2" t="str">
        <f>Tbl_BalanceHistory[[#This Row],[AgyCode]]&amp;": "&amp;Tbl_BalanceHistory[[#This Row],[Agency Name]]</f>
        <v>606: Virginia Board for People with Disabilities</v>
      </c>
      <c r="K4050" s="1">
        <v>2023</v>
      </c>
      <c r="L4050" s="3">
        <v>450</v>
      </c>
      <c r="M4050" s="3" t="s">
        <v>76</v>
      </c>
      <c r="N4050" s="2" t="str">
        <f>Tbl_BalanceHistory[[#This Row],[ProgramCode]]&amp;": "&amp;Tbl_BalanceHistory[[#This Row],[Program Name]]</f>
        <v>450: Social Services Research, Planning, and Coordination</v>
      </c>
      <c r="O4050" s="3" t="s">
        <v>886</v>
      </c>
      <c r="P4050" s="1" t="str">
        <f>IF(Tbl_BalanceHistory[[#This Row],[FundCode]]="0100","GF",IF(Tbl_BalanceHistory[[#This Row],[FundCode]]="01000","GF","Hi Ed / OCR"))</f>
        <v>GF</v>
      </c>
      <c r="Q4050" s="5">
        <v>243131</v>
      </c>
      <c r="R4050" s="5">
        <v>242666</v>
      </c>
      <c r="S4050" s="5">
        <v>465</v>
      </c>
      <c r="T4050" s="5">
        <v>0</v>
      </c>
      <c r="U4050" s="3"/>
      <c r="V4050" s="5">
        <v>465</v>
      </c>
      <c r="W4050" s="5">
        <v>0</v>
      </c>
      <c r="X4050" s="5">
        <v>0</v>
      </c>
      <c r="Y4050" s="5">
        <v>0</v>
      </c>
      <c r="Z4050" s="5">
        <v>0</v>
      </c>
      <c r="AA4050" s="5">
        <v>465</v>
      </c>
      <c r="AB4050" s="2"/>
      <c r="AC4050" s="2"/>
      <c r="AD4050" s="2"/>
      <c r="AE4050" s="2"/>
    </row>
    <row r="4051" spans="1:31" ht="45" x14ac:dyDescent="0.25">
      <c r="A4051" s="2" t="s">
        <v>577</v>
      </c>
      <c r="B4051" s="3">
        <v>9</v>
      </c>
      <c r="C4051" s="3">
        <v>606</v>
      </c>
      <c r="D4051" s="3" t="s">
        <v>682</v>
      </c>
      <c r="E4051" s="3" t="str">
        <f>_xlfn.XLOOKUP(Tbl_BalanceHistory[[#This Row],[RespAgy]],Tbl_Agencies[Agy Code],Tbl_Agencies[Agy Sort])</f>
        <v>146000</v>
      </c>
      <c r="F4051" s="2" t="str">
        <f>Tbl_BalanceHistory[[#This Row],[RespAgy]]&amp;": "&amp;Tbl_BalanceHistory[[#This Row],[RespAgency]]</f>
        <v>606: Virginia Board for People with Disabilities</v>
      </c>
      <c r="G4051" s="3">
        <v>606</v>
      </c>
      <c r="H4051" s="3" t="s">
        <v>682</v>
      </c>
      <c r="I4051" s="3" t="str">
        <f>_xlfn.XLOOKUP(Tbl_BalanceHistory[[#This Row],[AgyCode]],Tbl_Agencies[Agy Code],Tbl_Agencies[Agy Sort])</f>
        <v>146000</v>
      </c>
      <c r="J4051" s="2" t="str">
        <f>Tbl_BalanceHistory[[#This Row],[AgyCode]]&amp;": "&amp;Tbl_BalanceHistory[[#This Row],[Agency Name]]</f>
        <v>606: Virginia Board for People with Disabilities</v>
      </c>
      <c r="K4051" s="1">
        <v>2024</v>
      </c>
      <c r="L4051" s="3">
        <v>450</v>
      </c>
      <c r="M4051" s="3" t="s">
        <v>76</v>
      </c>
      <c r="N4051" s="2" t="str">
        <f>Tbl_BalanceHistory[[#This Row],[ProgramCode]]&amp;": "&amp;Tbl_BalanceHistory[[#This Row],[Program Name]]</f>
        <v>450: Social Services Research, Planning, and Coordination</v>
      </c>
      <c r="O4051" s="3" t="s">
        <v>886</v>
      </c>
      <c r="P4051" s="1" t="str">
        <f>IF(Tbl_BalanceHistory[[#This Row],[FundCode]]="0100","GF",IF(Tbl_BalanceHistory[[#This Row],[FundCode]]="01000","GF","Hi Ed / OCR"))</f>
        <v>GF</v>
      </c>
      <c r="Q4051" s="5">
        <v>248036</v>
      </c>
      <c r="R4051" s="5">
        <v>248036</v>
      </c>
      <c r="S4051" s="5">
        <v>0</v>
      </c>
      <c r="T4051" s="5">
        <v>0</v>
      </c>
      <c r="U4051" s="3"/>
      <c r="V4051" s="5">
        <v>0</v>
      </c>
      <c r="W4051" s="5">
        <v>0</v>
      </c>
      <c r="X4051" s="5">
        <v>0</v>
      </c>
      <c r="Y4051" s="5">
        <v>0</v>
      </c>
      <c r="Z4051" s="5">
        <v>0</v>
      </c>
      <c r="AA4051" s="5">
        <v>0</v>
      </c>
      <c r="AB4051" s="2"/>
      <c r="AC4051" s="2"/>
      <c r="AD4051" s="2"/>
      <c r="AE4051" s="2"/>
    </row>
    <row r="4052" spans="1:31" ht="60" x14ac:dyDescent="0.25">
      <c r="A4052" s="2" t="s">
        <v>2025</v>
      </c>
      <c r="B4052" s="3">
        <v>9</v>
      </c>
      <c r="C4052" s="3">
        <v>606</v>
      </c>
      <c r="D4052" s="3" t="s">
        <v>682</v>
      </c>
      <c r="E4052" s="3" t="str">
        <f>_xlfn.XLOOKUP(Tbl_BalanceHistory[[#This Row],[RespAgy]],Tbl_Agencies[Agy Code],Tbl_Agencies[Agy Sort])</f>
        <v>146000</v>
      </c>
      <c r="F4052" s="2" t="str">
        <f>Tbl_BalanceHistory[[#This Row],[RespAgy]]&amp;": "&amp;Tbl_BalanceHistory[[#This Row],[RespAgency]]</f>
        <v>606: Virginia Board for People with Disabilities</v>
      </c>
      <c r="G4052" s="3">
        <v>606</v>
      </c>
      <c r="H4052" s="3" t="s">
        <v>682</v>
      </c>
      <c r="I4052" s="3" t="str">
        <f>_xlfn.XLOOKUP(Tbl_BalanceHistory[[#This Row],[AgyCode]],Tbl_Agencies[Agy Code],Tbl_Agencies[Agy Sort])</f>
        <v>146000</v>
      </c>
      <c r="J4052" s="2" t="str">
        <f>Tbl_BalanceHistory[[#This Row],[AgyCode]]&amp;": "&amp;Tbl_BalanceHistory[[#This Row],[Agency Name]]</f>
        <v>606: Virginia Board for People with Disabilities</v>
      </c>
      <c r="K4052" s="1">
        <v>2018</v>
      </c>
      <c r="L4052" s="3">
        <v>490</v>
      </c>
      <c r="M4052" s="3" t="s">
        <v>684</v>
      </c>
      <c r="N4052" s="2" t="str">
        <f>Tbl_BalanceHistory[[#This Row],[ProgramCode]]&amp;": "&amp;Tbl_BalanceHistory[[#This Row],[Program Name]]</f>
        <v>490: Financial Assistance for Individual and Family Services</v>
      </c>
      <c r="O4052" s="3" t="s">
        <v>886</v>
      </c>
      <c r="P4052" s="1" t="str">
        <f>IF(Tbl_BalanceHistory[[#This Row],[FundCode]]="0100","GF",IF(Tbl_BalanceHistory[[#This Row],[FundCode]]="01000","GF","Hi Ed / OCR"))</f>
        <v>GF</v>
      </c>
      <c r="Q4052" s="5">
        <v>0</v>
      </c>
      <c r="R4052" s="5">
        <v>0</v>
      </c>
      <c r="S4052" s="5">
        <v>0</v>
      </c>
      <c r="T4052" s="5">
        <v>0</v>
      </c>
      <c r="U4052" s="3"/>
      <c r="V4052" s="5">
        <v>0</v>
      </c>
      <c r="W4052" s="5">
        <v>0</v>
      </c>
      <c r="X4052" s="5"/>
      <c r="Y4052" s="5"/>
      <c r="Z4052" s="5">
        <f>Tbl_BalanceHistory[[#This Row],[Discretionary Recommended - Pre 2022]]+Tbl_BalanceHistory[[#This Row],[Discretionary Balance Recommended: Policy]]+Tbl_BalanceHistory[[#This Row],[Discretionary Balance Recommended: Commitments]]</f>
        <v>0</v>
      </c>
      <c r="AA4052" s="5">
        <f>Tbl_BalanceHistory[[#This Row],[Discretionary Balance]]-Tbl_BalanceHistory[[#This Row],[Discretionary Reappropriation]]</f>
        <v>0</v>
      </c>
      <c r="AB4052" s="2"/>
      <c r="AC4052" s="2"/>
      <c r="AD4052" s="2"/>
      <c r="AE4052" s="2"/>
    </row>
    <row r="4053" spans="1:31" ht="45" x14ac:dyDescent="0.25">
      <c r="A4053" s="2" t="s">
        <v>2025</v>
      </c>
      <c r="B4053" s="3">
        <v>9</v>
      </c>
      <c r="C4053" s="3">
        <v>702</v>
      </c>
      <c r="D4053" s="3" t="s">
        <v>687</v>
      </c>
      <c r="E4053" s="3" t="str">
        <f>_xlfn.XLOOKUP(Tbl_BalanceHistory[[#This Row],[RespAgy]],Tbl_Agencies[Agy Code],Tbl_Agencies[Agy Sort])</f>
        <v>147000</v>
      </c>
      <c r="F4053" s="2" t="str">
        <f>Tbl_BalanceHistory[[#This Row],[RespAgy]]&amp;": "&amp;Tbl_BalanceHistory[[#This Row],[RespAgency]]</f>
        <v>702: Department for the Blind and Vision Impaired</v>
      </c>
      <c r="G4053" s="3">
        <v>702</v>
      </c>
      <c r="H4053" s="3" t="s">
        <v>687</v>
      </c>
      <c r="I4053" s="3" t="str">
        <f>_xlfn.XLOOKUP(Tbl_BalanceHistory[[#This Row],[AgyCode]],Tbl_Agencies[Agy Code],Tbl_Agencies[Agy Sort])</f>
        <v>147000</v>
      </c>
      <c r="J4053" s="2" t="str">
        <f>Tbl_BalanceHistory[[#This Row],[AgyCode]]&amp;": "&amp;Tbl_BalanceHistory[[#This Row],[Agency Name]]</f>
        <v>702: Department for the Blind and Vision Impaired</v>
      </c>
      <c r="K4053" s="1">
        <v>2014</v>
      </c>
      <c r="L4053" s="3">
        <v>142</v>
      </c>
      <c r="M4053" s="3" t="s">
        <v>498</v>
      </c>
      <c r="N4053" s="2" t="str">
        <f>Tbl_BalanceHistory[[#This Row],[ProgramCode]]&amp;": "&amp;Tbl_BalanceHistory[[#This Row],[Program Name]]</f>
        <v>142: Statewide Library Services</v>
      </c>
      <c r="O4053" s="3" t="s">
        <v>1730</v>
      </c>
      <c r="P4053" s="1" t="str">
        <f>IF(Tbl_BalanceHistory[[#This Row],[FundCode]]="0100","GF",IF(Tbl_BalanceHistory[[#This Row],[FundCode]]="01000","GF","Hi Ed / OCR"))</f>
        <v>GF</v>
      </c>
      <c r="Q4053" s="5">
        <v>1015888</v>
      </c>
      <c r="R4053" s="5">
        <v>1015888</v>
      </c>
      <c r="S4053" s="5">
        <v>0</v>
      </c>
      <c r="T4053" s="5">
        <v>0</v>
      </c>
      <c r="U4053" s="3"/>
      <c r="V4053" s="5">
        <v>0</v>
      </c>
      <c r="W4053" s="5">
        <v>0</v>
      </c>
      <c r="X4053" s="5"/>
      <c r="Y4053" s="5"/>
      <c r="Z4053" s="5">
        <f>Tbl_BalanceHistory[[#This Row],[Discretionary Recommended - Pre 2022]]+Tbl_BalanceHistory[[#This Row],[Discretionary Balance Recommended: Policy]]+Tbl_BalanceHistory[[#This Row],[Discretionary Balance Recommended: Commitments]]</f>
        <v>0</v>
      </c>
      <c r="AA4053" s="5">
        <f>Tbl_BalanceHistory[[#This Row],[Discretionary Balance]]-Tbl_BalanceHistory[[#This Row],[Discretionary Reappropriation]]</f>
        <v>0</v>
      </c>
      <c r="AB4053" s="2"/>
      <c r="AC4053" s="2"/>
      <c r="AD4053" s="2"/>
      <c r="AE4053" s="2"/>
    </row>
    <row r="4054" spans="1:31" ht="45" x14ac:dyDescent="0.25">
      <c r="A4054" s="2" t="s">
        <v>2025</v>
      </c>
      <c r="B4054" s="3">
        <v>9</v>
      </c>
      <c r="C4054" s="3">
        <v>702</v>
      </c>
      <c r="D4054" s="3" t="s">
        <v>687</v>
      </c>
      <c r="E4054" s="3" t="str">
        <f>_xlfn.XLOOKUP(Tbl_BalanceHistory[[#This Row],[RespAgy]],Tbl_Agencies[Agy Code],Tbl_Agencies[Agy Sort])</f>
        <v>147000</v>
      </c>
      <c r="F4054" s="2" t="str">
        <f>Tbl_BalanceHistory[[#This Row],[RespAgy]]&amp;": "&amp;Tbl_BalanceHistory[[#This Row],[RespAgency]]</f>
        <v>702: Department for the Blind and Vision Impaired</v>
      </c>
      <c r="G4054" s="3">
        <v>702</v>
      </c>
      <c r="H4054" s="3" t="s">
        <v>687</v>
      </c>
      <c r="I4054" s="3" t="str">
        <f>_xlfn.XLOOKUP(Tbl_BalanceHistory[[#This Row],[AgyCode]],Tbl_Agencies[Agy Code],Tbl_Agencies[Agy Sort])</f>
        <v>147000</v>
      </c>
      <c r="J4054" s="2" t="str">
        <f>Tbl_BalanceHistory[[#This Row],[AgyCode]]&amp;": "&amp;Tbl_BalanceHistory[[#This Row],[Agency Name]]</f>
        <v>702: Department for the Blind and Vision Impaired</v>
      </c>
      <c r="K4054" s="1">
        <v>2015</v>
      </c>
      <c r="L4054" s="3">
        <v>142</v>
      </c>
      <c r="M4054" s="3" t="s">
        <v>498</v>
      </c>
      <c r="N4054" s="2" t="str">
        <f>Tbl_BalanceHistory[[#This Row],[ProgramCode]]&amp;": "&amp;Tbl_BalanceHistory[[#This Row],[Program Name]]</f>
        <v>142: Statewide Library Services</v>
      </c>
      <c r="O4054" s="3" t="s">
        <v>1730</v>
      </c>
      <c r="P4054" s="1" t="str">
        <f>IF(Tbl_BalanceHistory[[#This Row],[FundCode]]="0100","GF",IF(Tbl_BalanceHistory[[#This Row],[FundCode]]="01000","GF","Hi Ed / OCR"))</f>
        <v>GF</v>
      </c>
      <c r="Q4054" s="5">
        <v>1094222</v>
      </c>
      <c r="R4054" s="5">
        <v>1094222</v>
      </c>
      <c r="S4054" s="5">
        <v>0</v>
      </c>
      <c r="T4054" s="5">
        <v>0</v>
      </c>
      <c r="U4054" s="3"/>
      <c r="V4054" s="5">
        <v>0</v>
      </c>
      <c r="W4054" s="5">
        <v>0</v>
      </c>
      <c r="X4054" s="5"/>
      <c r="Y4054" s="5"/>
      <c r="Z4054" s="5">
        <f>Tbl_BalanceHistory[[#This Row],[Discretionary Recommended - Pre 2022]]+Tbl_BalanceHistory[[#This Row],[Discretionary Balance Recommended: Policy]]+Tbl_BalanceHistory[[#This Row],[Discretionary Balance Recommended: Commitments]]</f>
        <v>0</v>
      </c>
      <c r="AA4054" s="5">
        <f>Tbl_BalanceHistory[[#This Row],[Discretionary Balance]]-Tbl_BalanceHistory[[#This Row],[Discretionary Reappropriation]]</f>
        <v>0</v>
      </c>
      <c r="AB4054" s="2"/>
      <c r="AC4054" s="2"/>
      <c r="AD4054" s="2"/>
      <c r="AE4054" s="2"/>
    </row>
    <row r="4055" spans="1:31" ht="45" x14ac:dyDescent="0.25">
      <c r="A4055" s="2" t="s">
        <v>2025</v>
      </c>
      <c r="B4055" s="3">
        <v>9</v>
      </c>
      <c r="C4055" s="3">
        <v>702</v>
      </c>
      <c r="D4055" s="3" t="s">
        <v>687</v>
      </c>
      <c r="E4055" s="3" t="str">
        <f>_xlfn.XLOOKUP(Tbl_BalanceHistory[[#This Row],[RespAgy]],Tbl_Agencies[Agy Code],Tbl_Agencies[Agy Sort])</f>
        <v>147000</v>
      </c>
      <c r="F4055" s="2" t="str">
        <f>Tbl_BalanceHistory[[#This Row],[RespAgy]]&amp;": "&amp;Tbl_BalanceHistory[[#This Row],[RespAgency]]</f>
        <v>702: Department for the Blind and Vision Impaired</v>
      </c>
      <c r="G4055" s="3">
        <v>702</v>
      </c>
      <c r="H4055" s="3" t="s">
        <v>687</v>
      </c>
      <c r="I4055" s="3" t="str">
        <f>_xlfn.XLOOKUP(Tbl_BalanceHistory[[#This Row],[AgyCode]],Tbl_Agencies[Agy Code],Tbl_Agencies[Agy Sort])</f>
        <v>147000</v>
      </c>
      <c r="J4055" s="2" t="str">
        <f>Tbl_BalanceHistory[[#This Row],[AgyCode]]&amp;": "&amp;Tbl_BalanceHistory[[#This Row],[Agency Name]]</f>
        <v>702: Department for the Blind and Vision Impaired</v>
      </c>
      <c r="K4055" s="1">
        <v>2016</v>
      </c>
      <c r="L4055" s="3">
        <v>142</v>
      </c>
      <c r="M4055" s="3" t="s">
        <v>498</v>
      </c>
      <c r="N4055" s="2" t="str">
        <f>Tbl_BalanceHistory[[#This Row],[ProgramCode]]&amp;": "&amp;Tbl_BalanceHistory[[#This Row],[Program Name]]</f>
        <v>142: Statewide Library Services</v>
      </c>
      <c r="O4055" s="3" t="s">
        <v>1730</v>
      </c>
      <c r="P4055" s="1" t="str">
        <f>IF(Tbl_BalanceHistory[[#This Row],[FundCode]]="0100","GF",IF(Tbl_BalanceHistory[[#This Row],[FundCode]]="01000","GF","Hi Ed / OCR"))</f>
        <v>GF</v>
      </c>
      <c r="Q4055" s="5">
        <v>1115422</v>
      </c>
      <c r="R4055" s="5">
        <v>1115422</v>
      </c>
      <c r="S4055" s="5">
        <v>0</v>
      </c>
      <c r="T4055" s="5">
        <v>0</v>
      </c>
      <c r="U4055" s="3"/>
      <c r="V4055" s="5">
        <v>0</v>
      </c>
      <c r="W4055" s="5">
        <v>0</v>
      </c>
      <c r="X4055" s="5"/>
      <c r="Y4055" s="5"/>
      <c r="Z4055" s="5">
        <f>Tbl_BalanceHistory[[#This Row],[Discretionary Recommended - Pre 2022]]+Tbl_BalanceHistory[[#This Row],[Discretionary Balance Recommended: Policy]]+Tbl_BalanceHistory[[#This Row],[Discretionary Balance Recommended: Commitments]]</f>
        <v>0</v>
      </c>
      <c r="AA4055" s="5">
        <f>Tbl_BalanceHistory[[#This Row],[Discretionary Balance]]-Tbl_BalanceHistory[[#This Row],[Discretionary Reappropriation]]</f>
        <v>0</v>
      </c>
      <c r="AB4055" s="2"/>
      <c r="AC4055" s="2"/>
      <c r="AD4055" s="2"/>
      <c r="AE4055" s="2"/>
    </row>
    <row r="4056" spans="1:31" ht="45" x14ac:dyDescent="0.25">
      <c r="A4056" s="2" t="s">
        <v>2025</v>
      </c>
      <c r="B4056" s="3">
        <v>9</v>
      </c>
      <c r="C4056" s="3">
        <v>702</v>
      </c>
      <c r="D4056" s="3" t="s">
        <v>687</v>
      </c>
      <c r="E4056" s="3" t="str">
        <f>_xlfn.XLOOKUP(Tbl_BalanceHistory[[#This Row],[RespAgy]],Tbl_Agencies[Agy Code],Tbl_Agencies[Agy Sort])</f>
        <v>147000</v>
      </c>
      <c r="F4056" s="2" t="str">
        <f>Tbl_BalanceHistory[[#This Row],[RespAgy]]&amp;": "&amp;Tbl_BalanceHistory[[#This Row],[RespAgency]]</f>
        <v>702: Department for the Blind and Vision Impaired</v>
      </c>
      <c r="G4056" s="3">
        <v>702</v>
      </c>
      <c r="H4056" s="3" t="s">
        <v>687</v>
      </c>
      <c r="I4056" s="3" t="str">
        <f>_xlfn.XLOOKUP(Tbl_BalanceHistory[[#This Row],[AgyCode]],Tbl_Agencies[Agy Code],Tbl_Agencies[Agy Sort])</f>
        <v>147000</v>
      </c>
      <c r="J4056" s="2" t="str">
        <f>Tbl_BalanceHistory[[#This Row],[AgyCode]]&amp;": "&amp;Tbl_BalanceHistory[[#This Row],[Agency Name]]</f>
        <v>702: Department for the Blind and Vision Impaired</v>
      </c>
      <c r="K4056" s="1">
        <v>2017</v>
      </c>
      <c r="L4056" s="3">
        <v>142</v>
      </c>
      <c r="M4056" s="3" t="s">
        <v>498</v>
      </c>
      <c r="N4056" s="2" t="str">
        <f>Tbl_BalanceHistory[[#This Row],[ProgramCode]]&amp;": "&amp;Tbl_BalanceHistory[[#This Row],[Program Name]]</f>
        <v>142: Statewide Library Services</v>
      </c>
      <c r="O4056" s="3" t="s">
        <v>886</v>
      </c>
      <c r="P4056" s="1" t="str">
        <f>IF(Tbl_BalanceHistory[[#This Row],[FundCode]]="0100","GF",IF(Tbl_BalanceHistory[[#This Row],[FundCode]]="01000","GF","Hi Ed / OCR"))</f>
        <v>GF</v>
      </c>
      <c r="Q4056" s="5">
        <v>1071320</v>
      </c>
      <c r="R4056" s="5">
        <v>1071320</v>
      </c>
      <c r="S4056" s="5">
        <v>0</v>
      </c>
      <c r="T4056" s="5">
        <v>0</v>
      </c>
      <c r="U4056" s="3"/>
      <c r="V4056" s="5">
        <v>0</v>
      </c>
      <c r="W4056" s="5">
        <v>0</v>
      </c>
      <c r="X4056" s="5"/>
      <c r="Y4056" s="5"/>
      <c r="Z4056" s="5">
        <f>Tbl_BalanceHistory[[#This Row],[Discretionary Recommended - Pre 2022]]+Tbl_BalanceHistory[[#This Row],[Discretionary Balance Recommended: Policy]]+Tbl_BalanceHistory[[#This Row],[Discretionary Balance Recommended: Commitments]]</f>
        <v>0</v>
      </c>
      <c r="AA4056" s="5">
        <f>Tbl_BalanceHistory[[#This Row],[Discretionary Balance]]-Tbl_BalanceHistory[[#This Row],[Discretionary Reappropriation]]</f>
        <v>0</v>
      </c>
      <c r="AB4056" s="2"/>
      <c r="AC4056" s="2"/>
      <c r="AD4056" s="2"/>
      <c r="AE4056" s="2"/>
    </row>
    <row r="4057" spans="1:31" ht="45" x14ac:dyDescent="0.25">
      <c r="A4057" s="2" t="s">
        <v>2025</v>
      </c>
      <c r="B4057" s="3">
        <v>9</v>
      </c>
      <c r="C4057" s="3">
        <v>702</v>
      </c>
      <c r="D4057" s="3" t="s">
        <v>687</v>
      </c>
      <c r="E4057" s="3" t="str">
        <f>_xlfn.XLOOKUP(Tbl_BalanceHistory[[#This Row],[RespAgy]],Tbl_Agencies[Agy Code],Tbl_Agencies[Agy Sort])</f>
        <v>147000</v>
      </c>
      <c r="F4057" s="2" t="str">
        <f>Tbl_BalanceHistory[[#This Row],[RespAgy]]&amp;": "&amp;Tbl_BalanceHistory[[#This Row],[RespAgency]]</f>
        <v>702: Department for the Blind and Vision Impaired</v>
      </c>
      <c r="G4057" s="3">
        <v>702</v>
      </c>
      <c r="H4057" s="3" t="s">
        <v>687</v>
      </c>
      <c r="I4057" s="3" t="str">
        <f>_xlfn.XLOOKUP(Tbl_BalanceHistory[[#This Row],[AgyCode]],Tbl_Agencies[Agy Code],Tbl_Agencies[Agy Sort])</f>
        <v>147000</v>
      </c>
      <c r="J4057" s="2" t="str">
        <f>Tbl_BalanceHistory[[#This Row],[AgyCode]]&amp;": "&amp;Tbl_BalanceHistory[[#This Row],[Agency Name]]</f>
        <v>702: Department for the Blind and Vision Impaired</v>
      </c>
      <c r="K4057" s="1">
        <v>2018</v>
      </c>
      <c r="L4057" s="3">
        <v>142</v>
      </c>
      <c r="M4057" s="3" t="s">
        <v>498</v>
      </c>
      <c r="N4057" s="2" t="str">
        <f>Tbl_BalanceHistory[[#This Row],[ProgramCode]]&amp;": "&amp;Tbl_BalanceHistory[[#This Row],[Program Name]]</f>
        <v>142: Statewide Library Services</v>
      </c>
      <c r="O4057" s="3" t="s">
        <v>886</v>
      </c>
      <c r="P4057" s="1" t="str">
        <f>IF(Tbl_BalanceHistory[[#This Row],[FundCode]]="0100","GF",IF(Tbl_BalanceHistory[[#This Row],[FundCode]]="01000","GF","Hi Ed / OCR"))</f>
        <v>GF</v>
      </c>
      <c r="Q4057" s="5">
        <v>1059186</v>
      </c>
      <c r="R4057" s="5">
        <v>1059186</v>
      </c>
      <c r="S4057" s="5">
        <v>0</v>
      </c>
      <c r="T4057" s="5">
        <v>0</v>
      </c>
      <c r="U4057" s="3"/>
      <c r="V4057" s="5">
        <v>0</v>
      </c>
      <c r="W4057" s="5">
        <v>0</v>
      </c>
      <c r="X4057" s="5"/>
      <c r="Y4057" s="5"/>
      <c r="Z4057" s="5">
        <f>Tbl_BalanceHistory[[#This Row],[Discretionary Recommended - Pre 2022]]+Tbl_BalanceHistory[[#This Row],[Discretionary Balance Recommended: Policy]]+Tbl_BalanceHistory[[#This Row],[Discretionary Balance Recommended: Commitments]]</f>
        <v>0</v>
      </c>
      <c r="AA4057" s="5">
        <f>Tbl_BalanceHistory[[#This Row],[Discretionary Balance]]-Tbl_BalanceHistory[[#This Row],[Discretionary Reappropriation]]</f>
        <v>0</v>
      </c>
      <c r="AB4057" s="2"/>
      <c r="AC4057" s="2"/>
      <c r="AD4057" s="2"/>
      <c r="AE4057" s="2"/>
    </row>
    <row r="4058" spans="1:31" ht="45" x14ac:dyDescent="0.25">
      <c r="A4058" s="2" t="s">
        <v>2025</v>
      </c>
      <c r="B4058" s="3">
        <v>9</v>
      </c>
      <c r="C4058" s="3">
        <v>702</v>
      </c>
      <c r="D4058" s="3" t="s">
        <v>687</v>
      </c>
      <c r="E4058" s="3" t="str">
        <f>_xlfn.XLOOKUP(Tbl_BalanceHistory[[#This Row],[RespAgy]],Tbl_Agencies[Agy Code],Tbl_Agencies[Agy Sort])</f>
        <v>147000</v>
      </c>
      <c r="F4058" s="2" t="str">
        <f>Tbl_BalanceHistory[[#This Row],[RespAgy]]&amp;": "&amp;Tbl_BalanceHistory[[#This Row],[RespAgency]]</f>
        <v>702: Department for the Blind and Vision Impaired</v>
      </c>
      <c r="G4058" s="3">
        <v>702</v>
      </c>
      <c r="H4058" s="3" t="s">
        <v>687</v>
      </c>
      <c r="I4058" s="3" t="str">
        <f>_xlfn.XLOOKUP(Tbl_BalanceHistory[[#This Row],[AgyCode]],Tbl_Agencies[Agy Code],Tbl_Agencies[Agy Sort])</f>
        <v>147000</v>
      </c>
      <c r="J4058" s="2" t="str">
        <f>Tbl_BalanceHistory[[#This Row],[AgyCode]]&amp;": "&amp;Tbl_BalanceHistory[[#This Row],[Agency Name]]</f>
        <v>702: Department for the Blind and Vision Impaired</v>
      </c>
      <c r="K4058" s="1">
        <v>2019</v>
      </c>
      <c r="L4058" s="3">
        <v>142</v>
      </c>
      <c r="M4058" s="3" t="s">
        <v>498</v>
      </c>
      <c r="N4058" s="2" t="str">
        <f>Tbl_BalanceHistory[[#This Row],[ProgramCode]]&amp;": "&amp;Tbl_BalanceHistory[[#This Row],[Program Name]]</f>
        <v>142: Statewide Library Services</v>
      </c>
      <c r="O4058" s="3" t="s">
        <v>886</v>
      </c>
      <c r="P4058" s="1" t="str">
        <f>IF(Tbl_BalanceHistory[[#This Row],[FundCode]]="0100","GF",IF(Tbl_BalanceHistory[[#This Row],[FundCode]]="01000","GF","Hi Ed / OCR"))</f>
        <v>GF</v>
      </c>
      <c r="Q4058" s="5">
        <v>1170781</v>
      </c>
      <c r="R4058" s="5">
        <v>1170781</v>
      </c>
      <c r="S4058" s="5">
        <v>0</v>
      </c>
      <c r="T4058" s="5">
        <v>0</v>
      </c>
      <c r="U4058" s="3"/>
      <c r="V4058" s="5">
        <v>0</v>
      </c>
      <c r="W4058" s="5">
        <v>0</v>
      </c>
      <c r="X4058" s="5"/>
      <c r="Y4058" s="5"/>
      <c r="Z4058" s="5">
        <f>Tbl_BalanceHistory[[#This Row],[Discretionary Recommended - Pre 2022]]+Tbl_BalanceHistory[[#This Row],[Discretionary Balance Recommended: Policy]]+Tbl_BalanceHistory[[#This Row],[Discretionary Balance Recommended: Commitments]]</f>
        <v>0</v>
      </c>
      <c r="AA4058" s="5">
        <f>Tbl_BalanceHistory[[#This Row],[Discretionary Balance]]-Tbl_BalanceHistory[[#This Row],[Discretionary Reappropriation]]</f>
        <v>0</v>
      </c>
      <c r="AB4058" s="2"/>
      <c r="AC4058" s="2"/>
      <c r="AD4058" s="2"/>
      <c r="AE4058" s="2"/>
    </row>
    <row r="4059" spans="1:31" ht="45" x14ac:dyDescent="0.25">
      <c r="A4059" s="2" t="s">
        <v>577</v>
      </c>
      <c r="B4059" s="3">
        <v>9</v>
      </c>
      <c r="C4059" s="3">
        <v>702</v>
      </c>
      <c r="D4059" s="3" t="s">
        <v>687</v>
      </c>
      <c r="E4059" s="3" t="str">
        <f>_xlfn.XLOOKUP(Tbl_BalanceHistory[[#This Row],[RespAgy]],Tbl_Agencies[Agy Code],Tbl_Agencies[Agy Sort])</f>
        <v>147000</v>
      </c>
      <c r="F4059" s="2" t="str">
        <f>Tbl_BalanceHistory[[#This Row],[RespAgy]]&amp;": "&amp;Tbl_BalanceHistory[[#This Row],[RespAgency]]</f>
        <v>702: Department for the Blind and Vision Impaired</v>
      </c>
      <c r="G4059" s="3">
        <v>702</v>
      </c>
      <c r="H4059" s="3" t="s">
        <v>687</v>
      </c>
      <c r="I4059" s="3" t="str">
        <f>_xlfn.XLOOKUP(Tbl_BalanceHistory[[#This Row],[AgyCode]],Tbl_Agencies[Agy Code],Tbl_Agencies[Agy Sort])</f>
        <v>147000</v>
      </c>
      <c r="J4059" s="2" t="str">
        <f>Tbl_BalanceHistory[[#This Row],[AgyCode]]&amp;": "&amp;Tbl_BalanceHistory[[#This Row],[Agency Name]]</f>
        <v>702: Department for the Blind and Vision Impaired</v>
      </c>
      <c r="K4059" s="1">
        <v>2020</v>
      </c>
      <c r="L4059" s="3">
        <v>142</v>
      </c>
      <c r="M4059" s="3" t="s">
        <v>498</v>
      </c>
      <c r="N4059" s="2" t="str">
        <f>Tbl_BalanceHistory[[#This Row],[ProgramCode]]&amp;": "&amp;Tbl_BalanceHistory[[#This Row],[Program Name]]</f>
        <v>142: Statewide Library Services</v>
      </c>
      <c r="O4059" s="3" t="s">
        <v>886</v>
      </c>
      <c r="P4059" s="1" t="str">
        <f>IF(Tbl_BalanceHistory[[#This Row],[FundCode]]="0100","GF",IF(Tbl_BalanceHistory[[#This Row],[FundCode]]="01000","GF","Hi Ed / OCR"))</f>
        <v>GF</v>
      </c>
      <c r="Q4059" s="5">
        <v>1170781</v>
      </c>
      <c r="R4059" s="5">
        <v>1170438.6100000001</v>
      </c>
      <c r="S4059" s="5">
        <v>342.39</v>
      </c>
      <c r="T4059" s="5">
        <v>0</v>
      </c>
      <c r="U4059" s="3"/>
      <c r="V4059" s="5">
        <v>342.39</v>
      </c>
      <c r="W4059" s="5">
        <v>0</v>
      </c>
      <c r="X4059" s="5"/>
      <c r="Y4059" s="5"/>
      <c r="Z4059" s="5">
        <f>Tbl_BalanceHistory[[#This Row],[Discretionary Recommended - Pre 2022]]+Tbl_BalanceHistory[[#This Row],[Discretionary Balance Recommended: Policy]]+Tbl_BalanceHistory[[#This Row],[Discretionary Balance Recommended: Commitments]]</f>
        <v>0</v>
      </c>
      <c r="AA4059" s="5">
        <f>Tbl_BalanceHistory[[#This Row],[Discretionary Balance]]-Tbl_BalanceHistory[[#This Row],[Discretionary Reappropriation]]</f>
        <v>342.39</v>
      </c>
      <c r="AB4059" s="2"/>
      <c r="AC4059" s="2"/>
      <c r="AD4059" s="2"/>
      <c r="AE4059" s="2"/>
    </row>
    <row r="4060" spans="1:31" ht="45" x14ac:dyDescent="0.25">
      <c r="A4060" s="2" t="s">
        <v>577</v>
      </c>
      <c r="B4060" s="3">
        <v>9</v>
      </c>
      <c r="C4060" s="3">
        <v>702</v>
      </c>
      <c r="D4060" s="3" t="s">
        <v>687</v>
      </c>
      <c r="E4060" s="3" t="str">
        <f>_xlfn.XLOOKUP(Tbl_BalanceHistory[[#This Row],[RespAgy]],Tbl_Agencies[Agy Code],Tbl_Agencies[Agy Sort])</f>
        <v>147000</v>
      </c>
      <c r="F4060" s="2" t="str">
        <f>Tbl_BalanceHistory[[#This Row],[RespAgy]]&amp;": "&amp;Tbl_BalanceHistory[[#This Row],[RespAgency]]</f>
        <v>702: Department for the Blind and Vision Impaired</v>
      </c>
      <c r="G4060" s="3">
        <v>702</v>
      </c>
      <c r="H4060" s="3" t="s">
        <v>687</v>
      </c>
      <c r="I4060" s="3" t="str">
        <f>_xlfn.XLOOKUP(Tbl_BalanceHistory[[#This Row],[AgyCode]],Tbl_Agencies[Agy Code],Tbl_Agencies[Agy Sort])</f>
        <v>147000</v>
      </c>
      <c r="J4060" s="2" t="str">
        <f>Tbl_BalanceHistory[[#This Row],[AgyCode]]&amp;": "&amp;Tbl_BalanceHistory[[#This Row],[Agency Name]]</f>
        <v>702: Department for the Blind and Vision Impaired</v>
      </c>
      <c r="K4060" s="1">
        <v>2021</v>
      </c>
      <c r="L4060" s="3">
        <v>142</v>
      </c>
      <c r="M4060" s="3" t="s">
        <v>498</v>
      </c>
      <c r="N4060" s="2" t="str">
        <f>Tbl_BalanceHistory[[#This Row],[ProgramCode]]&amp;": "&amp;Tbl_BalanceHistory[[#This Row],[Program Name]]</f>
        <v>142: Statewide Library Services</v>
      </c>
      <c r="O4060" s="3" t="s">
        <v>886</v>
      </c>
      <c r="P4060" s="1" t="str">
        <f>IF(Tbl_BalanceHistory[[#This Row],[FundCode]]="0100","GF",IF(Tbl_BalanceHistory[[#This Row],[FundCode]]="01000","GF","Hi Ed / OCR"))</f>
        <v>GF</v>
      </c>
      <c r="Q4060" s="5">
        <v>1200674</v>
      </c>
      <c r="R4060" s="5">
        <v>1200674</v>
      </c>
      <c r="S4060" s="5">
        <v>0</v>
      </c>
      <c r="T4060" s="5">
        <v>0</v>
      </c>
      <c r="U4060" s="3"/>
      <c r="V4060" s="5">
        <v>0</v>
      </c>
      <c r="W4060" s="5">
        <v>0</v>
      </c>
      <c r="X4060" s="5"/>
      <c r="Y4060" s="5"/>
      <c r="Z4060" s="5">
        <f>Tbl_BalanceHistory[[#This Row],[Discretionary Recommended - Pre 2022]]+Tbl_BalanceHistory[[#This Row],[Discretionary Balance Recommended: Policy]]+Tbl_BalanceHistory[[#This Row],[Discretionary Balance Recommended: Commitments]]</f>
        <v>0</v>
      </c>
      <c r="AA4060" s="5">
        <f>Tbl_BalanceHistory[[#This Row],[Discretionary Balance]]-Tbl_BalanceHistory[[#This Row],[Discretionary Reappropriation]]</f>
        <v>0</v>
      </c>
      <c r="AB4060" s="2"/>
      <c r="AC4060" s="2"/>
      <c r="AD4060" s="2"/>
      <c r="AE4060" s="2"/>
    </row>
    <row r="4061" spans="1:31" ht="45" x14ac:dyDescent="0.25">
      <c r="A4061" s="2" t="s">
        <v>577</v>
      </c>
      <c r="B4061" s="3">
        <v>9</v>
      </c>
      <c r="C4061" s="3">
        <v>702</v>
      </c>
      <c r="D4061" s="3" t="s">
        <v>687</v>
      </c>
      <c r="E4061" s="3" t="str">
        <f>_xlfn.XLOOKUP(Tbl_BalanceHistory[[#This Row],[RespAgy]],Tbl_Agencies[Agy Code],Tbl_Agencies[Agy Sort])</f>
        <v>147000</v>
      </c>
      <c r="F4061" s="2" t="str">
        <f>Tbl_BalanceHistory[[#This Row],[RespAgy]]&amp;": "&amp;Tbl_BalanceHistory[[#This Row],[RespAgency]]</f>
        <v>702: Department for the Blind and Vision Impaired</v>
      </c>
      <c r="G4061" s="3">
        <v>702</v>
      </c>
      <c r="H4061" s="3" t="s">
        <v>687</v>
      </c>
      <c r="I4061" s="3" t="str">
        <f>_xlfn.XLOOKUP(Tbl_BalanceHistory[[#This Row],[AgyCode]],Tbl_Agencies[Agy Code],Tbl_Agencies[Agy Sort])</f>
        <v>147000</v>
      </c>
      <c r="J4061" s="2" t="str">
        <f>Tbl_BalanceHistory[[#This Row],[AgyCode]]&amp;": "&amp;Tbl_BalanceHistory[[#This Row],[Agency Name]]</f>
        <v>702: Department for the Blind and Vision Impaired</v>
      </c>
      <c r="K4061" s="1">
        <v>2022</v>
      </c>
      <c r="L4061" s="3">
        <v>142</v>
      </c>
      <c r="M4061" s="3" t="s">
        <v>498</v>
      </c>
      <c r="N4061" s="2" t="str">
        <f>Tbl_BalanceHistory[[#This Row],[ProgramCode]]&amp;": "&amp;Tbl_BalanceHistory[[#This Row],[Program Name]]</f>
        <v>142: Statewide Library Services</v>
      </c>
      <c r="O4061" s="3" t="s">
        <v>886</v>
      </c>
      <c r="P4061" s="1" t="str">
        <f>IF(Tbl_BalanceHistory[[#This Row],[FundCode]]="0100","GF",IF(Tbl_BalanceHistory[[#This Row],[FundCode]]="01000","GF","Hi Ed / OCR"))</f>
        <v>GF</v>
      </c>
      <c r="Q4061" s="5">
        <v>1231040.01</v>
      </c>
      <c r="R4061" s="5">
        <v>1231040.01</v>
      </c>
      <c r="S4061" s="5">
        <v>0</v>
      </c>
      <c r="T4061" s="5">
        <v>0</v>
      </c>
      <c r="U4061" s="3"/>
      <c r="V4061" s="5">
        <v>0</v>
      </c>
      <c r="W4061" s="5"/>
      <c r="X4061" s="5">
        <v>0</v>
      </c>
      <c r="Y4061" s="5">
        <v>0</v>
      </c>
      <c r="Z4061" s="5">
        <f>Tbl_BalanceHistory[[#This Row],[Discretionary Recommended - Pre 2022]]+Tbl_BalanceHistory[[#This Row],[Discretionary Balance Recommended: Policy]]+Tbl_BalanceHistory[[#This Row],[Discretionary Balance Recommended: Commitments]]</f>
        <v>0</v>
      </c>
      <c r="AA4061" s="5">
        <f>Tbl_BalanceHistory[[#This Row],[Discretionary Balance]]-Tbl_BalanceHistory[[#This Row],[Discretionary Reappropriation]]</f>
        <v>0</v>
      </c>
      <c r="AB4061" s="2"/>
      <c r="AC4061" s="2"/>
      <c r="AD4061" s="2"/>
      <c r="AE4061" s="2"/>
    </row>
    <row r="4062" spans="1:31" ht="45" x14ac:dyDescent="0.25">
      <c r="A4062" s="2" t="s">
        <v>577</v>
      </c>
      <c r="B4062" s="3">
        <v>9</v>
      </c>
      <c r="C4062" s="3">
        <v>702</v>
      </c>
      <c r="D4062" s="3" t="s">
        <v>687</v>
      </c>
      <c r="E4062" s="3" t="str">
        <f>_xlfn.XLOOKUP(Tbl_BalanceHistory[[#This Row],[RespAgy]],Tbl_Agencies[Agy Code],Tbl_Agencies[Agy Sort])</f>
        <v>147000</v>
      </c>
      <c r="F4062" s="2" t="str">
        <f>Tbl_BalanceHistory[[#This Row],[RespAgy]]&amp;": "&amp;Tbl_BalanceHistory[[#This Row],[RespAgency]]</f>
        <v>702: Department for the Blind and Vision Impaired</v>
      </c>
      <c r="G4062" s="3">
        <v>702</v>
      </c>
      <c r="H4062" s="3" t="s">
        <v>687</v>
      </c>
      <c r="I4062" s="3" t="str">
        <f>_xlfn.XLOOKUP(Tbl_BalanceHistory[[#This Row],[AgyCode]],Tbl_Agencies[Agy Code],Tbl_Agencies[Agy Sort])</f>
        <v>147000</v>
      </c>
      <c r="J4062" s="2" t="str">
        <f>Tbl_BalanceHistory[[#This Row],[AgyCode]]&amp;": "&amp;Tbl_BalanceHistory[[#This Row],[Agency Name]]</f>
        <v>702: Department for the Blind and Vision Impaired</v>
      </c>
      <c r="K4062" s="1">
        <v>2023</v>
      </c>
      <c r="L4062" s="3">
        <v>142</v>
      </c>
      <c r="M4062" s="3" t="s">
        <v>498</v>
      </c>
      <c r="N4062" s="2" t="str">
        <f>Tbl_BalanceHistory[[#This Row],[ProgramCode]]&amp;": "&amp;Tbl_BalanceHistory[[#This Row],[Program Name]]</f>
        <v>142: Statewide Library Services</v>
      </c>
      <c r="O4062" s="3" t="s">
        <v>886</v>
      </c>
      <c r="P4062" s="1" t="str">
        <f>IF(Tbl_BalanceHistory[[#This Row],[FundCode]]="0100","GF",IF(Tbl_BalanceHistory[[#This Row],[FundCode]]="01000","GF","Hi Ed / OCR"))</f>
        <v>GF</v>
      </c>
      <c r="Q4062" s="5">
        <v>1325674</v>
      </c>
      <c r="R4062" s="5">
        <v>1325674</v>
      </c>
      <c r="S4062" s="5">
        <v>0</v>
      </c>
      <c r="T4062" s="5">
        <v>0</v>
      </c>
      <c r="U4062" s="3"/>
      <c r="V4062" s="5">
        <v>0</v>
      </c>
      <c r="W4062" s="5">
        <v>0</v>
      </c>
      <c r="X4062" s="5">
        <v>0</v>
      </c>
      <c r="Y4062" s="5">
        <v>0</v>
      </c>
      <c r="Z4062" s="5">
        <v>0</v>
      </c>
      <c r="AA4062" s="5">
        <v>0</v>
      </c>
      <c r="AB4062" s="2"/>
      <c r="AC4062" s="2"/>
      <c r="AD4062" s="2"/>
      <c r="AE4062" s="2"/>
    </row>
    <row r="4063" spans="1:31" ht="45" x14ac:dyDescent="0.25">
      <c r="A4063" s="2" t="s">
        <v>577</v>
      </c>
      <c r="B4063" s="3">
        <v>9</v>
      </c>
      <c r="C4063" s="3">
        <v>702</v>
      </c>
      <c r="D4063" s="3" t="s">
        <v>687</v>
      </c>
      <c r="E4063" s="3" t="str">
        <f>_xlfn.XLOOKUP(Tbl_BalanceHistory[[#This Row],[RespAgy]],Tbl_Agencies[Agy Code],Tbl_Agencies[Agy Sort])</f>
        <v>147000</v>
      </c>
      <c r="F4063" s="2" t="str">
        <f>Tbl_BalanceHistory[[#This Row],[RespAgy]]&amp;": "&amp;Tbl_BalanceHistory[[#This Row],[RespAgency]]</f>
        <v>702: Department for the Blind and Vision Impaired</v>
      </c>
      <c r="G4063" s="3">
        <v>702</v>
      </c>
      <c r="H4063" s="3" t="s">
        <v>687</v>
      </c>
      <c r="I4063" s="3" t="str">
        <f>_xlfn.XLOOKUP(Tbl_BalanceHistory[[#This Row],[AgyCode]],Tbl_Agencies[Agy Code],Tbl_Agencies[Agy Sort])</f>
        <v>147000</v>
      </c>
      <c r="J4063" s="2" t="str">
        <f>Tbl_BalanceHistory[[#This Row],[AgyCode]]&amp;": "&amp;Tbl_BalanceHistory[[#This Row],[Agency Name]]</f>
        <v>702: Department for the Blind and Vision Impaired</v>
      </c>
      <c r="K4063" s="1">
        <v>2024</v>
      </c>
      <c r="L4063" s="3">
        <v>142</v>
      </c>
      <c r="M4063" s="3" t="s">
        <v>498</v>
      </c>
      <c r="N4063" s="2" t="str">
        <f>Tbl_BalanceHistory[[#This Row],[ProgramCode]]&amp;": "&amp;Tbl_BalanceHistory[[#This Row],[Program Name]]</f>
        <v>142: Statewide Library Services</v>
      </c>
      <c r="O4063" s="3" t="s">
        <v>886</v>
      </c>
      <c r="P4063" s="1" t="str">
        <f>IF(Tbl_BalanceHistory[[#This Row],[FundCode]]="0100","GF",IF(Tbl_BalanceHistory[[#This Row],[FundCode]]="01000","GF","Hi Ed / OCR"))</f>
        <v>GF</v>
      </c>
      <c r="Q4063" s="5">
        <v>1325674</v>
      </c>
      <c r="R4063" s="5">
        <v>1325616.1599999999</v>
      </c>
      <c r="S4063" s="5">
        <v>57.84</v>
      </c>
      <c r="T4063" s="5">
        <v>0</v>
      </c>
      <c r="U4063" s="3"/>
      <c r="V4063" s="5">
        <v>57.84</v>
      </c>
      <c r="W4063" s="5">
        <v>0</v>
      </c>
      <c r="X4063" s="5">
        <v>0</v>
      </c>
      <c r="Y4063" s="5">
        <v>0</v>
      </c>
      <c r="Z4063" s="5">
        <v>0</v>
      </c>
      <c r="AA4063" s="5">
        <v>57.84</v>
      </c>
      <c r="AB4063" s="2"/>
      <c r="AC4063" s="2"/>
      <c r="AD4063" s="2"/>
      <c r="AE4063" s="2"/>
    </row>
    <row r="4064" spans="1:31" ht="45" x14ac:dyDescent="0.25">
      <c r="A4064" s="2" t="s">
        <v>2025</v>
      </c>
      <c r="B4064" s="3">
        <v>9</v>
      </c>
      <c r="C4064" s="3">
        <v>702</v>
      </c>
      <c r="D4064" s="3" t="s">
        <v>687</v>
      </c>
      <c r="E4064" s="3" t="str">
        <f>_xlfn.XLOOKUP(Tbl_BalanceHistory[[#This Row],[RespAgy]],Tbl_Agencies[Agy Code],Tbl_Agencies[Agy Sort])</f>
        <v>147000</v>
      </c>
      <c r="F4064" s="2" t="str">
        <f>Tbl_BalanceHistory[[#This Row],[RespAgy]]&amp;": "&amp;Tbl_BalanceHistory[[#This Row],[RespAgency]]</f>
        <v>702: Department for the Blind and Vision Impaired</v>
      </c>
      <c r="G4064" s="3">
        <v>702</v>
      </c>
      <c r="H4064" s="3" t="s">
        <v>687</v>
      </c>
      <c r="I4064" s="3" t="str">
        <f>_xlfn.XLOOKUP(Tbl_BalanceHistory[[#This Row],[AgyCode]],Tbl_Agencies[Agy Code],Tbl_Agencies[Agy Sort])</f>
        <v>147000</v>
      </c>
      <c r="J4064" s="2" t="str">
        <f>Tbl_BalanceHistory[[#This Row],[AgyCode]]&amp;": "&amp;Tbl_BalanceHistory[[#This Row],[Agency Name]]</f>
        <v>702: Department for the Blind and Vision Impaired</v>
      </c>
      <c r="K4064" s="1">
        <v>2014</v>
      </c>
      <c r="L4064" s="3">
        <v>191</v>
      </c>
      <c r="M4064" s="3" t="s">
        <v>689</v>
      </c>
      <c r="N4064" s="2" t="str">
        <f>Tbl_BalanceHistory[[#This Row],[ProgramCode]]&amp;": "&amp;Tbl_BalanceHistory[[#This Row],[Program Name]]</f>
        <v>191: State Education Services</v>
      </c>
      <c r="O4064" s="3" t="s">
        <v>1730</v>
      </c>
      <c r="P4064" s="1" t="str">
        <f>IF(Tbl_BalanceHistory[[#This Row],[FundCode]]="0100","GF",IF(Tbl_BalanceHistory[[#This Row],[FundCode]]="01000","GF","Hi Ed / OCR"))</f>
        <v>GF</v>
      </c>
      <c r="Q4064" s="5">
        <v>833077</v>
      </c>
      <c r="R4064" s="5">
        <v>758077</v>
      </c>
      <c r="S4064" s="5">
        <v>75000</v>
      </c>
      <c r="T4064" s="5">
        <v>0</v>
      </c>
      <c r="U4064" s="3"/>
      <c r="V4064" s="5">
        <v>75000</v>
      </c>
      <c r="W4064" s="5">
        <v>75000</v>
      </c>
      <c r="X4064" s="5"/>
      <c r="Y4064" s="5"/>
      <c r="Z4064" s="5">
        <f>Tbl_BalanceHistory[[#This Row],[Discretionary Recommended - Pre 2022]]+Tbl_BalanceHistory[[#This Row],[Discretionary Balance Recommended: Policy]]+Tbl_BalanceHistory[[#This Row],[Discretionary Balance Recommended: Commitments]]</f>
        <v>75000</v>
      </c>
      <c r="AA4064" s="5">
        <f>Tbl_BalanceHistory[[#This Row],[Discretionary Balance]]-Tbl_BalanceHistory[[#This Row],[Discretionary Reappropriation]]</f>
        <v>0</v>
      </c>
      <c r="AB4064" s="2" t="s">
        <v>1791</v>
      </c>
      <c r="AC4064" s="2"/>
      <c r="AD4064" s="2"/>
      <c r="AE4064" s="2"/>
    </row>
    <row r="4065" spans="1:31" ht="45" x14ac:dyDescent="0.25">
      <c r="A4065" s="2" t="s">
        <v>2025</v>
      </c>
      <c r="B4065" s="3">
        <v>9</v>
      </c>
      <c r="C4065" s="3">
        <v>702</v>
      </c>
      <c r="D4065" s="3" t="s">
        <v>687</v>
      </c>
      <c r="E4065" s="3" t="str">
        <f>_xlfn.XLOOKUP(Tbl_BalanceHistory[[#This Row],[RespAgy]],Tbl_Agencies[Agy Code],Tbl_Agencies[Agy Sort])</f>
        <v>147000</v>
      </c>
      <c r="F4065" s="2" t="str">
        <f>Tbl_BalanceHistory[[#This Row],[RespAgy]]&amp;": "&amp;Tbl_BalanceHistory[[#This Row],[RespAgency]]</f>
        <v>702: Department for the Blind and Vision Impaired</v>
      </c>
      <c r="G4065" s="3">
        <v>702</v>
      </c>
      <c r="H4065" s="3" t="s">
        <v>687</v>
      </c>
      <c r="I4065" s="3" t="str">
        <f>_xlfn.XLOOKUP(Tbl_BalanceHistory[[#This Row],[AgyCode]],Tbl_Agencies[Agy Code],Tbl_Agencies[Agy Sort])</f>
        <v>147000</v>
      </c>
      <c r="J4065" s="2" t="str">
        <f>Tbl_BalanceHistory[[#This Row],[AgyCode]]&amp;": "&amp;Tbl_BalanceHistory[[#This Row],[Agency Name]]</f>
        <v>702: Department for the Blind and Vision Impaired</v>
      </c>
      <c r="K4065" s="1">
        <v>2015</v>
      </c>
      <c r="L4065" s="3">
        <v>191</v>
      </c>
      <c r="M4065" s="3" t="s">
        <v>689</v>
      </c>
      <c r="N4065" s="2" t="str">
        <f>Tbl_BalanceHistory[[#This Row],[ProgramCode]]&amp;": "&amp;Tbl_BalanceHistory[[#This Row],[Program Name]]</f>
        <v>191: State Education Services</v>
      </c>
      <c r="O4065" s="3" t="s">
        <v>1730</v>
      </c>
      <c r="P4065" s="1" t="str">
        <f>IF(Tbl_BalanceHistory[[#This Row],[FundCode]]="0100","GF",IF(Tbl_BalanceHistory[[#This Row],[FundCode]]="01000","GF","Hi Ed / OCR"))</f>
        <v>GF</v>
      </c>
      <c r="Q4065" s="5">
        <v>798806</v>
      </c>
      <c r="R4065" s="5">
        <v>798806</v>
      </c>
      <c r="S4065" s="5">
        <v>0</v>
      </c>
      <c r="T4065" s="5">
        <v>0</v>
      </c>
      <c r="U4065" s="3"/>
      <c r="V4065" s="5">
        <v>0</v>
      </c>
      <c r="W4065" s="5">
        <v>0</v>
      </c>
      <c r="X4065" s="5"/>
      <c r="Y4065" s="5"/>
      <c r="Z4065" s="5">
        <f>Tbl_BalanceHistory[[#This Row],[Discretionary Recommended - Pre 2022]]+Tbl_BalanceHistory[[#This Row],[Discretionary Balance Recommended: Policy]]+Tbl_BalanceHistory[[#This Row],[Discretionary Balance Recommended: Commitments]]</f>
        <v>0</v>
      </c>
      <c r="AA4065" s="5">
        <f>Tbl_BalanceHistory[[#This Row],[Discretionary Balance]]-Tbl_BalanceHistory[[#This Row],[Discretionary Reappropriation]]</f>
        <v>0</v>
      </c>
      <c r="AB4065" s="2"/>
      <c r="AC4065" s="2"/>
      <c r="AD4065" s="2"/>
      <c r="AE4065" s="2"/>
    </row>
    <row r="4066" spans="1:31" ht="45" x14ac:dyDescent="0.25">
      <c r="A4066" s="2" t="s">
        <v>2025</v>
      </c>
      <c r="B4066" s="3">
        <v>9</v>
      </c>
      <c r="C4066" s="3">
        <v>702</v>
      </c>
      <c r="D4066" s="3" t="s">
        <v>687</v>
      </c>
      <c r="E4066" s="3" t="str">
        <f>_xlfn.XLOOKUP(Tbl_BalanceHistory[[#This Row],[RespAgy]],Tbl_Agencies[Agy Code],Tbl_Agencies[Agy Sort])</f>
        <v>147000</v>
      </c>
      <c r="F4066" s="2" t="str">
        <f>Tbl_BalanceHistory[[#This Row],[RespAgy]]&amp;": "&amp;Tbl_BalanceHistory[[#This Row],[RespAgency]]</f>
        <v>702: Department for the Blind and Vision Impaired</v>
      </c>
      <c r="G4066" s="3">
        <v>702</v>
      </c>
      <c r="H4066" s="3" t="s">
        <v>687</v>
      </c>
      <c r="I4066" s="3" t="str">
        <f>_xlfn.XLOOKUP(Tbl_BalanceHistory[[#This Row],[AgyCode]],Tbl_Agencies[Agy Code],Tbl_Agencies[Agy Sort])</f>
        <v>147000</v>
      </c>
      <c r="J4066" s="2" t="str">
        <f>Tbl_BalanceHistory[[#This Row],[AgyCode]]&amp;": "&amp;Tbl_BalanceHistory[[#This Row],[Agency Name]]</f>
        <v>702: Department for the Blind and Vision Impaired</v>
      </c>
      <c r="K4066" s="1">
        <v>2016</v>
      </c>
      <c r="L4066" s="3">
        <v>191</v>
      </c>
      <c r="M4066" s="3" t="s">
        <v>689</v>
      </c>
      <c r="N4066" s="2" t="str">
        <f>Tbl_BalanceHistory[[#This Row],[ProgramCode]]&amp;": "&amp;Tbl_BalanceHistory[[#This Row],[Program Name]]</f>
        <v>191: State Education Services</v>
      </c>
      <c r="O4066" s="3" t="s">
        <v>1730</v>
      </c>
      <c r="P4066" s="1" t="str">
        <f>IF(Tbl_BalanceHistory[[#This Row],[FundCode]]="0100","GF",IF(Tbl_BalanceHistory[[#This Row],[FundCode]]="01000","GF","Hi Ed / OCR"))</f>
        <v>GF</v>
      </c>
      <c r="Q4066" s="5">
        <v>878631</v>
      </c>
      <c r="R4066" s="5">
        <v>857426</v>
      </c>
      <c r="S4066" s="5">
        <v>21205</v>
      </c>
      <c r="T4066" s="5">
        <v>0</v>
      </c>
      <c r="U4066" s="3"/>
      <c r="V4066" s="5">
        <v>21205</v>
      </c>
      <c r="W4066" s="5">
        <v>0</v>
      </c>
      <c r="X4066" s="5"/>
      <c r="Y4066" s="5"/>
      <c r="Z4066" s="5">
        <f>Tbl_BalanceHistory[[#This Row],[Discretionary Recommended - Pre 2022]]+Tbl_BalanceHistory[[#This Row],[Discretionary Balance Recommended: Policy]]+Tbl_BalanceHistory[[#This Row],[Discretionary Balance Recommended: Commitments]]</f>
        <v>0</v>
      </c>
      <c r="AA4066" s="5">
        <f>Tbl_BalanceHistory[[#This Row],[Discretionary Balance]]-Tbl_BalanceHistory[[#This Row],[Discretionary Reappropriation]]</f>
        <v>21205</v>
      </c>
      <c r="AB4066" s="2"/>
      <c r="AC4066" s="2"/>
      <c r="AD4066" s="2"/>
      <c r="AE4066" s="2"/>
    </row>
    <row r="4067" spans="1:31" ht="45" x14ac:dyDescent="0.25">
      <c r="A4067" s="2" t="s">
        <v>2025</v>
      </c>
      <c r="B4067" s="3">
        <v>9</v>
      </c>
      <c r="C4067" s="3">
        <v>702</v>
      </c>
      <c r="D4067" s="3" t="s">
        <v>687</v>
      </c>
      <c r="E4067" s="3" t="str">
        <f>_xlfn.XLOOKUP(Tbl_BalanceHistory[[#This Row],[RespAgy]],Tbl_Agencies[Agy Code],Tbl_Agencies[Agy Sort])</f>
        <v>147000</v>
      </c>
      <c r="F4067" s="2" t="str">
        <f>Tbl_BalanceHistory[[#This Row],[RespAgy]]&amp;": "&amp;Tbl_BalanceHistory[[#This Row],[RespAgency]]</f>
        <v>702: Department for the Blind and Vision Impaired</v>
      </c>
      <c r="G4067" s="3">
        <v>702</v>
      </c>
      <c r="H4067" s="3" t="s">
        <v>687</v>
      </c>
      <c r="I4067" s="3" t="str">
        <f>_xlfn.XLOOKUP(Tbl_BalanceHistory[[#This Row],[AgyCode]],Tbl_Agencies[Agy Code],Tbl_Agencies[Agy Sort])</f>
        <v>147000</v>
      </c>
      <c r="J4067" s="2" t="str">
        <f>Tbl_BalanceHistory[[#This Row],[AgyCode]]&amp;": "&amp;Tbl_BalanceHistory[[#This Row],[Agency Name]]</f>
        <v>702: Department for the Blind and Vision Impaired</v>
      </c>
      <c r="K4067" s="1">
        <v>2017</v>
      </c>
      <c r="L4067" s="3">
        <v>191</v>
      </c>
      <c r="M4067" s="3" t="s">
        <v>689</v>
      </c>
      <c r="N4067" s="2" t="str">
        <f>Tbl_BalanceHistory[[#This Row],[ProgramCode]]&amp;": "&amp;Tbl_BalanceHistory[[#This Row],[Program Name]]</f>
        <v>191: State Education Services</v>
      </c>
      <c r="O4067" s="3" t="s">
        <v>886</v>
      </c>
      <c r="P4067" s="1" t="str">
        <f>IF(Tbl_BalanceHistory[[#This Row],[FundCode]]="0100","GF",IF(Tbl_BalanceHistory[[#This Row],[FundCode]]="01000","GF","Hi Ed / OCR"))</f>
        <v>GF</v>
      </c>
      <c r="Q4067" s="5">
        <v>801988</v>
      </c>
      <c r="R4067" s="5">
        <v>801988</v>
      </c>
      <c r="S4067" s="5">
        <v>0</v>
      </c>
      <c r="T4067" s="5">
        <v>0</v>
      </c>
      <c r="U4067" s="3"/>
      <c r="V4067" s="5">
        <v>0</v>
      </c>
      <c r="W4067" s="5">
        <v>0</v>
      </c>
      <c r="X4067" s="5"/>
      <c r="Y4067" s="5"/>
      <c r="Z4067" s="5">
        <f>Tbl_BalanceHistory[[#This Row],[Discretionary Recommended - Pre 2022]]+Tbl_BalanceHistory[[#This Row],[Discretionary Balance Recommended: Policy]]+Tbl_BalanceHistory[[#This Row],[Discretionary Balance Recommended: Commitments]]</f>
        <v>0</v>
      </c>
      <c r="AA4067" s="5">
        <f>Tbl_BalanceHistory[[#This Row],[Discretionary Balance]]-Tbl_BalanceHistory[[#This Row],[Discretionary Reappropriation]]</f>
        <v>0</v>
      </c>
      <c r="AB4067" s="2"/>
      <c r="AC4067" s="2"/>
      <c r="AD4067" s="2"/>
      <c r="AE4067" s="2"/>
    </row>
    <row r="4068" spans="1:31" ht="45" x14ac:dyDescent="0.25">
      <c r="A4068" s="2" t="s">
        <v>2025</v>
      </c>
      <c r="B4068" s="3">
        <v>9</v>
      </c>
      <c r="C4068" s="3">
        <v>702</v>
      </c>
      <c r="D4068" s="3" t="s">
        <v>687</v>
      </c>
      <c r="E4068" s="3" t="str">
        <f>_xlfn.XLOOKUP(Tbl_BalanceHistory[[#This Row],[RespAgy]],Tbl_Agencies[Agy Code],Tbl_Agencies[Agy Sort])</f>
        <v>147000</v>
      </c>
      <c r="F4068" s="2" t="str">
        <f>Tbl_BalanceHistory[[#This Row],[RespAgy]]&amp;": "&amp;Tbl_BalanceHistory[[#This Row],[RespAgency]]</f>
        <v>702: Department for the Blind and Vision Impaired</v>
      </c>
      <c r="G4068" s="3">
        <v>702</v>
      </c>
      <c r="H4068" s="3" t="s">
        <v>687</v>
      </c>
      <c r="I4068" s="3" t="str">
        <f>_xlfn.XLOOKUP(Tbl_BalanceHistory[[#This Row],[AgyCode]],Tbl_Agencies[Agy Code],Tbl_Agencies[Agy Sort])</f>
        <v>147000</v>
      </c>
      <c r="J4068" s="2" t="str">
        <f>Tbl_BalanceHistory[[#This Row],[AgyCode]]&amp;": "&amp;Tbl_BalanceHistory[[#This Row],[Agency Name]]</f>
        <v>702: Department for the Blind and Vision Impaired</v>
      </c>
      <c r="K4068" s="1">
        <v>2018</v>
      </c>
      <c r="L4068" s="3">
        <v>191</v>
      </c>
      <c r="M4068" s="3" t="s">
        <v>689</v>
      </c>
      <c r="N4068" s="2" t="str">
        <f>Tbl_BalanceHistory[[#This Row],[ProgramCode]]&amp;": "&amp;Tbl_BalanceHistory[[#This Row],[Program Name]]</f>
        <v>191: State Education Services</v>
      </c>
      <c r="O4068" s="3" t="s">
        <v>886</v>
      </c>
      <c r="P4068" s="1" t="str">
        <f>IF(Tbl_BalanceHistory[[#This Row],[FundCode]]="0100","GF",IF(Tbl_BalanceHistory[[#This Row],[FundCode]]="01000","GF","Hi Ed / OCR"))</f>
        <v>GF</v>
      </c>
      <c r="Q4068" s="5">
        <v>682624</v>
      </c>
      <c r="R4068" s="5">
        <v>682624</v>
      </c>
      <c r="S4068" s="5">
        <v>0</v>
      </c>
      <c r="T4068" s="5">
        <v>0</v>
      </c>
      <c r="U4068" s="3"/>
      <c r="V4068" s="5">
        <v>0</v>
      </c>
      <c r="W4068" s="5">
        <v>0</v>
      </c>
      <c r="X4068" s="5"/>
      <c r="Y4068" s="5"/>
      <c r="Z4068" s="5">
        <f>Tbl_BalanceHistory[[#This Row],[Discretionary Recommended - Pre 2022]]+Tbl_BalanceHistory[[#This Row],[Discretionary Balance Recommended: Policy]]+Tbl_BalanceHistory[[#This Row],[Discretionary Balance Recommended: Commitments]]</f>
        <v>0</v>
      </c>
      <c r="AA4068" s="5">
        <f>Tbl_BalanceHistory[[#This Row],[Discretionary Balance]]-Tbl_BalanceHistory[[#This Row],[Discretionary Reappropriation]]</f>
        <v>0</v>
      </c>
      <c r="AB4068" s="2"/>
      <c r="AC4068" s="2"/>
      <c r="AD4068" s="2"/>
      <c r="AE4068" s="2"/>
    </row>
    <row r="4069" spans="1:31" ht="45" x14ac:dyDescent="0.25">
      <c r="A4069" s="2" t="s">
        <v>2025</v>
      </c>
      <c r="B4069" s="3">
        <v>9</v>
      </c>
      <c r="C4069" s="3">
        <v>702</v>
      </c>
      <c r="D4069" s="3" t="s">
        <v>687</v>
      </c>
      <c r="E4069" s="3" t="str">
        <f>_xlfn.XLOOKUP(Tbl_BalanceHistory[[#This Row],[RespAgy]],Tbl_Agencies[Agy Code],Tbl_Agencies[Agy Sort])</f>
        <v>147000</v>
      </c>
      <c r="F4069" s="2" t="str">
        <f>Tbl_BalanceHistory[[#This Row],[RespAgy]]&amp;": "&amp;Tbl_BalanceHistory[[#This Row],[RespAgency]]</f>
        <v>702: Department for the Blind and Vision Impaired</v>
      </c>
      <c r="G4069" s="3">
        <v>702</v>
      </c>
      <c r="H4069" s="3" t="s">
        <v>687</v>
      </c>
      <c r="I4069" s="3" t="str">
        <f>_xlfn.XLOOKUP(Tbl_BalanceHistory[[#This Row],[AgyCode]],Tbl_Agencies[Agy Code],Tbl_Agencies[Agy Sort])</f>
        <v>147000</v>
      </c>
      <c r="J4069" s="2" t="str">
        <f>Tbl_BalanceHistory[[#This Row],[AgyCode]]&amp;": "&amp;Tbl_BalanceHistory[[#This Row],[Agency Name]]</f>
        <v>702: Department for the Blind and Vision Impaired</v>
      </c>
      <c r="K4069" s="1">
        <v>2019</v>
      </c>
      <c r="L4069" s="3">
        <v>191</v>
      </c>
      <c r="M4069" s="3" t="s">
        <v>689</v>
      </c>
      <c r="N4069" s="2" t="str">
        <f>Tbl_BalanceHistory[[#This Row],[ProgramCode]]&amp;": "&amp;Tbl_BalanceHistory[[#This Row],[Program Name]]</f>
        <v>191: State Education Services</v>
      </c>
      <c r="O4069" s="3" t="s">
        <v>886</v>
      </c>
      <c r="P4069" s="1" t="str">
        <f>IF(Tbl_BalanceHistory[[#This Row],[FundCode]]="0100","GF",IF(Tbl_BalanceHistory[[#This Row],[FundCode]]="01000","GF","Hi Ed / OCR"))</f>
        <v>GF</v>
      </c>
      <c r="Q4069" s="5">
        <v>857094</v>
      </c>
      <c r="R4069" s="5">
        <v>857094</v>
      </c>
      <c r="S4069" s="5">
        <v>0</v>
      </c>
      <c r="T4069" s="5">
        <v>0</v>
      </c>
      <c r="U4069" s="3"/>
      <c r="V4069" s="5">
        <v>0</v>
      </c>
      <c r="W4069" s="5">
        <v>0</v>
      </c>
      <c r="X4069" s="5"/>
      <c r="Y4069" s="5"/>
      <c r="Z4069" s="5">
        <f>Tbl_BalanceHistory[[#This Row],[Discretionary Recommended - Pre 2022]]+Tbl_BalanceHistory[[#This Row],[Discretionary Balance Recommended: Policy]]+Tbl_BalanceHistory[[#This Row],[Discretionary Balance Recommended: Commitments]]</f>
        <v>0</v>
      </c>
      <c r="AA4069" s="5">
        <f>Tbl_BalanceHistory[[#This Row],[Discretionary Balance]]-Tbl_BalanceHistory[[#This Row],[Discretionary Reappropriation]]</f>
        <v>0</v>
      </c>
      <c r="AB4069" s="2"/>
      <c r="AC4069" s="2"/>
      <c r="AD4069" s="2"/>
      <c r="AE4069" s="2"/>
    </row>
    <row r="4070" spans="1:31" ht="45" x14ac:dyDescent="0.25">
      <c r="A4070" s="2" t="s">
        <v>577</v>
      </c>
      <c r="B4070" s="3">
        <v>9</v>
      </c>
      <c r="C4070" s="3">
        <v>702</v>
      </c>
      <c r="D4070" s="3" t="s">
        <v>687</v>
      </c>
      <c r="E4070" s="3" t="str">
        <f>_xlfn.XLOOKUP(Tbl_BalanceHistory[[#This Row],[RespAgy]],Tbl_Agencies[Agy Code],Tbl_Agencies[Agy Sort])</f>
        <v>147000</v>
      </c>
      <c r="F4070" s="2" t="str">
        <f>Tbl_BalanceHistory[[#This Row],[RespAgy]]&amp;": "&amp;Tbl_BalanceHistory[[#This Row],[RespAgency]]</f>
        <v>702: Department for the Blind and Vision Impaired</v>
      </c>
      <c r="G4070" s="3">
        <v>702</v>
      </c>
      <c r="H4070" s="3" t="s">
        <v>687</v>
      </c>
      <c r="I4070" s="3" t="str">
        <f>_xlfn.XLOOKUP(Tbl_BalanceHistory[[#This Row],[AgyCode]],Tbl_Agencies[Agy Code],Tbl_Agencies[Agy Sort])</f>
        <v>147000</v>
      </c>
      <c r="J4070" s="2" t="str">
        <f>Tbl_BalanceHistory[[#This Row],[AgyCode]]&amp;": "&amp;Tbl_BalanceHistory[[#This Row],[Agency Name]]</f>
        <v>702: Department for the Blind and Vision Impaired</v>
      </c>
      <c r="K4070" s="1">
        <v>2020</v>
      </c>
      <c r="L4070" s="3">
        <v>191</v>
      </c>
      <c r="M4070" s="3" t="s">
        <v>689</v>
      </c>
      <c r="N4070" s="2" t="str">
        <f>Tbl_BalanceHistory[[#This Row],[ProgramCode]]&amp;": "&amp;Tbl_BalanceHistory[[#This Row],[Program Name]]</f>
        <v>191: State Education Services</v>
      </c>
      <c r="O4070" s="3" t="s">
        <v>886</v>
      </c>
      <c r="P4070" s="1" t="str">
        <f>IF(Tbl_BalanceHistory[[#This Row],[FundCode]]="0100","GF",IF(Tbl_BalanceHistory[[#This Row],[FundCode]]="01000","GF","Hi Ed / OCR"))</f>
        <v>GF</v>
      </c>
      <c r="Q4070" s="5">
        <v>857094</v>
      </c>
      <c r="R4070" s="5">
        <v>857094</v>
      </c>
      <c r="S4070" s="5">
        <v>0</v>
      </c>
      <c r="T4070" s="5">
        <v>0</v>
      </c>
      <c r="U4070" s="3"/>
      <c r="V4070" s="5">
        <v>0</v>
      </c>
      <c r="W4070" s="5">
        <v>0</v>
      </c>
      <c r="X4070" s="5"/>
      <c r="Y4070" s="5"/>
      <c r="Z4070" s="5">
        <f>Tbl_BalanceHistory[[#This Row],[Discretionary Recommended - Pre 2022]]+Tbl_BalanceHistory[[#This Row],[Discretionary Balance Recommended: Policy]]+Tbl_BalanceHistory[[#This Row],[Discretionary Balance Recommended: Commitments]]</f>
        <v>0</v>
      </c>
      <c r="AA4070" s="5">
        <f>Tbl_BalanceHistory[[#This Row],[Discretionary Balance]]-Tbl_BalanceHistory[[#This Row],[Discretionary Reappropriation]]</f>
        <v>0</v>
      </c>
      <c r="AB4070" s="2"/>
      <c r="AC4070" s="2"/>
      <c r="AD4070" s="2"/>
      <c r="AE4070" s="2"/>
    </row>
    <row r="4071" spans="1:31" ht="45" x14ac:dyDescent="0.25">
      <c r="A4071" s="2" t="s">
        <v>577</v>
      </c>
      <c r="B4071" s="3">
        <v>9</v>
      </c>
      <c r="C4071" s="3">
        <v>702</v>
      </c>
      <c r="D4071" s="3" t="s">
        <v>687</v>
      </c>
      <c r="E4071" s="3" t="str">
        <f>_xlfn.XLOOKUP(Tbl_BalanceHistory[[#This Row],[RespAgy]],Tbl_Agencies[Agy Code],Tbl_Agencies[Agy Sort])</f>
        <v>147000</v>
      </c>
      <c r="F4071" s="2" t="str">
        <f>Tbl_BalanceHistory[[#This Row],[RespAgy]]&amp;": "&amp;Tbl_BalanceHistory[[#This Row],[RespAgency]]</f>
        <v>702: Department for the Blind and Vision Impaired</v>
      </c>
      <c r="G4071" s="3">
        <v>702</v>
      </c>
      <c r="H4071" s="3" t="s">
        <v>687</v>
      </c>
      <c r="I4071" s="3" t="str">
        <f>_xlfn.XLOOKUP(Tbl_BalanceHistory[[#This Row],[AgyCode]],Tbl_Agencies[Agy Code],Tbl_Agencies[Agy Sort])</f>
        <v>147000</v>
      </c>
      <c r="J4071" s="2" t="str">
        <f>Tbl_BalanceHistory[[#This Row],[AgyCode]]&amp;": "&amp;Tbl_BalanceHistory[[#This Row],[Agency Name]]</f>
        <v>702: Department for the Blind and Vision Impaired</v>
      </c>
      <c r="K4071" s="1">
        <v>2021</v>
      </c>
      <c r="L4071" s="3">
        <v>191</v>
      </c>
      <c r="M4071" s="3" t="s">
        <v>689</v>
      </c>
      <c r="N4071" s="2" t="str">
        <f>Tbl_BalanceHistory[[#This Row],[ProgramCode]]&amp;": "&amp;Tbl_BalanceHistory[[#This Row],[Program Name]]</f>
        <v>191: State Education Services</v>
      </c>
      <c r="O4071" s="3" t="s">
        <v>886</v>
      </c>
      <c r="P4071" s="1" t="str">
        <f>IF(Tbl_BalanceHistory[[#This Row],[FundCode]]="0100","GF",IF(Tbl_BalanceHistory[[#This Row],[FundCode]]="01000","GF","Hi Ed / OCR"))</f>
        <v>GF</v>
      </c>
      <c r="Q4071" s="5">
        <v>883811</v>
      </c>
      <c r="R4071" s="5">
        <v>883811</v>
      </c>
      <c r="S4071" s="5">
        <v>0</v>
      </c>
      <c r="T4071" s="5">
        <v>0</v>
      </c>
      <c r="U4071" s="3"/>
      <c r="V4071" s="5">
        <v>0</v>
      </c>
      <c r="W4071" s="5">
        <v>0</v>
      </c>
      <c r="X4071" s="5"/>
      <c r="Y4071" s="5"/>
      <c r="Z4071" s="5">
        <f>Tbl_BalanceHistory[[#This Row],[Discretionary Recommended - Pre 2022]]+Tbl_BalanceHistory[[#This Row],[Discretionary Balance Recommended: Policy]]+Tbl_BalanceHistory[[#This Row],[Discretionary Balance Recommended: Commitments]]</f>
        <v>0</v>
      </c>
      <c r="AA4071" s="5">
        <f>Tbl_BalanceHistory[[#This Row],[Discretionary Balance]]-Tbl_BalanceHistory[[#This Row],[Discretionary Reappropriation]]</f>
        <v>0</v>
      </c>
      <c r="AB4071" s="2"/>
      <c r="AC4071" s="2"/>
      <c r="AD4071" s="2"/>
      <c r="AE4071" s="2"/>
    </row>
    <row r="4072" spans="1:31" ht="45" x14ac:dyDescent="0.25">
      <c r="A4072" s="2" t="s">
        <v>577</v>
      </c>
      <c r="B4072" s="3">
        <v>9</v>
      </c>
      <c r="C4072" s="3">
        <v>702</v>
      </c>
      <c r="D4072" s="3" t="s">
        <v>687</v>
      </c>
      <c r="E4072" s="3" t="str">
        <f>_xlfn.XLOOKUP(Tbl_BalanceHistory[[#This Row],[RespAgy]],Tbl_Agencies[Agy Code],Tbl_Agencies[Agy Sort])</f>
        <v>147000</v>
      </c>
      <c r="F4072" s="2" t="str">
        <f>Tbl_BalanceHistory[[#This Row],[RespAgy]]&amp;": "&amp;Tbl_BalanceHistory[[#This Row],[RespAgency]]</f>
        <v>702: Department for the Blind and Vision Impaired</v>
      </c>
      <c r="G4072" s="3">
        <v>702</v>
      </c>
      <c r="H4072" s="3" t="s">
        <v>687</v>
      </c>
      <c r="I4072" s="3" t="str">
        <f>_xlfn.XLOOKUP(Tbl_BalanceHistory[[#This Row],[AgyCode]],Tbl_Agencies[Agy Code],Tbl_Agencies[Agy Sort])</f>
        <v>147000</v>
      </c>
      <c r="J4072" s="2" t="str">
        <f>Tbl_BalanceHistory[[#This Row],[AgyCode]]&amp;": "&amp;Tbl_BalanceHistory[[#This Row],[Agency Name]]</f>
        <v>702: Department for the Blind and Vision Impaired</v>
      </c>
      <c r="K4072" s="1">
        <v>2022</v>
      </c>
      <c r="L4072" s="3">
        <v>191</v>
      </c>
      <c r="M4072" s="3" t="s">
        <v>689</v>
      </c>
      <c r="N4072" s="2" t="str">
        <f>Tbl_BalanceHistory[[#This Row],[ProgramCode]]&amp;": "&amp;Tbl_BalanceHistory[[#This Row],[Program Name]]</f>
        <v>191: State Education Services</v>
      </c>
      <c r="O4072" s="3" t="s">
        <v>886</v>
      </c>
      <c r="P4072" s="1" t="str">
        <f>IF(Tbl_BalanceHistory[[#This Row],[FundCode]]="0100","GF",IF(Tbl_BalanceHistory[[#This Row],[FundCode]]="01000","GF","Hi Ed / OCR"))</f>
        <v>GF</v>
      </c>
      <c r="Q4072" s="5">
        <v>909664.82</v>
      </c>
      <c r="R4072" s="5">
        <v>909661.38</v>
      </c>
      <c r="S4072" s="5">
        <v>3.44</v>
      </c>
      <c r="T4072" s="5">
        <v>0</v>
      </c>
      <c r="U4072" s="3"/>
      <c r="V4072" s="5">
        <v>3.44</v>
      </c>
      <c r="W4072" s="5"/>
      <c r="X4072" s="5">
        <v>0</v>
      </c>
      <c r="Y4072" s="5">
        <v>0</v>
      </c>
      <c r="Z4072" s="5">
        <f>Tbl_BalanceHistory[[#This Row],[Discretionary Recommended - Pre 2022]]+Tbl_BalanceHistory[[#This Row],[Discretionary Balance Recommended: Policy]]+Tbl_BalanceHistory[[#This Row],[Discretionary Balance Recommended: Commitments]]</f>
        <v>0</v>
      </c>
      <c r="AA4072" s="5">
        <f>Tbl_BalanceHistory[[#This Row],[Discretionary Balance]]-Tbl_BalanceHistory[[#This Row],[Discretionary Reappropriation]]</f>
        <v>3.44</v>
      </c>
      <c r="AB4072" s="2"/>
      <c r="AC4072" s="2"/>
      <c r="AD4072" s="2"/>
      <c r="AE4072" s="2"/>
    </row>
    <row r="4073" spans="1:31" ht="45" x14ac:dyDescent="0.25">
      <c r="A4073" s="2" t="s">
        <v>577</v>
      </c>
      <c r="B4073" s="3">
        <v>9</v>
      </c>
      <c r="C4073" s="3">
        <v>702</v>
      </c>
      <c r="D4073" s="3" t="s">
        <v>687</v>
      </c>
      <c r="E4073" s="3" t="str">
        <f>_xlfn.XLOOKUP(Tbl_BalanceHistory[[#This Row],[RespAgy]],Tbl_Agencies[Agy Code],Tbl_Agencies[Agy Sort])</f>
        <v>147000</v>
      </c>
      <c r="F4073" s="2" t="str">
        <f>Tbl_BalanceHistory[[#This Row],[RespAgy]]&amp;": "&amp;Tbl_BalanceHistory[[#This Row],[RespAgency]]</f>
        <v>702: Department for the Blind and Vision Impaired</v>
      </c>
      <c r="G4073" s="3">
        <v>702</v>
      </c>
      <c r="H4073" s="3" t="s">
        <v>687</v>
      </c>
      <c r="I4073" s="3" t="str">
        <f>_xlfn.XLOOKUP(Tbl_BalanceHistory[[#This Row],[AgyCode]],Tbl_Agencies[Agy Code],Tbl_Agencies[Agy Sort])</f>
        <v>147000</v>
      </c>
      <c r="J4073" s="2" t="str">
        <f>Tbl_BalanceHistory[[#This Row],[AgyCode]]&amp;": "&amp;Tbl_BalanceHistory[[#This Row],[Agency Name]]</f>
        <v>702: Department for the Blind and Vision Impaired</v>
      </c>
      <c r="K4073" s="1">
        <v>2023</v>
      </c>
      <c r="L4073" s="3">
        <v>191</v>
      </c>
      <c r="M4073" s="3" t="s">
        <v>689</v>
      </c>
      <c r="N4073" s="2" t="str">
        <f>Tbl_BalanceHistory[[#This Row],[ProgramCode]]&amp;": "&amp;Tbl_BalanceHistory[[#This Row],[Program Name]]</f>
        <v>191: State Education Services</v>
      </c>
      <c r="O4073" s="3" t="s">
        <v>886</v>
      </c>
      <c r="P4073" s="1" t="str">
        <f>IF(Tbl_BalanceHistory[[#This Row],[FundCode]]="0100","GF",IF(Tbl_BalanceHistory[[#This Row],[FundCode]]="01000","GF","Hi Ed / OCR"))</f>
        <v>GF</v>
      </c>
      <c r="Q4073" s="5">
        <v>1103679</v>
      </c>
      <c r="R4073" s="5">
        <v>1103679</v>
      </c>
      <c r="S4073" s="5">
        <v>0</v>
      </c>
      <c r="T4073" s="5">
        <v>0</v>
      </c>
      <c r="U4073" s="3"/>
      <c r="V4073" s="5">
        <v>0</v>
      </c>
      <c r="W4073" s="5">
        <v>0</v>
      </c>
      <c r="X4073" s="5">
        <v>0</v>
      </c>
      <c r="Y4073" s="5">
        <v>0</v>
      </c>
      <c r="Z4073" s="5">
        <v>0</v>
      </c>
      <c r="AA4073" s="5">
        <v>0</v>
      </c>
      <c r="AB4073" s="2"/>
      <c r="AC4073" s="2"/>
      <c r="AD4073" s="2"/>
      <c r="AE4073" s="2"/>
    </row>
    <row r="4074" spans="1:31" ht="45" x14ac:dyDescent="0.25">
      <c r="A4074" s="2" t="s">
        <v>577</v>
      </c>
      <c r="B4074" s="3">
        <v>9</v>
      </c>
      <c r="C4074" s="3">
        <v>702</v>
      </c>
      <c r="D4074" s="3" t="s">
        <v>687</v>
      </c>
      <c r="E4074" s="3" t="str">
        <f>_xlfn.XLOOKUP(Tbl_BalanceHistory[[#This Row],[RespAgy]],Tbl_Agencies[Agy Code],Tbl_Agencies[Agy Sort])</f>
        <v>147000</v>
      </c>
      <c r="F4074" s="2" t="str">
        <f>Tbl_BalanceHistory[[#This Row],[RespAgy]]&amp;": "&amp;Tbl_BalanceHistory[[#This Row],[RespAgency]]</f>
        <v>702: Department for the Blind and Vision Impaired</v>
      </c>
      <c r="G4074" s="3">
        <v>702</v>
      </c>
      <c r="H4074" s="3" t="s">
        <v>687</v>
      </c>
      <c r="I4074" s="3" t="str">
        <f>_xlfn.XLOOKUP(Tbl_BalanceHistory[[#This Row],[AgyCode]],Tbl_Agencies[Agy Code],Tbl_Agencies[Agy Sort])</f>
        <v>147000</v>
      </c>
      <c r="J4074" s="2" t="str">
        <f>Tbl_BalanceHistory[[#This Row],[AgyCode]]&amp;": "&amp;Tbl_BalanceHistory[[#This Row],[Agency Name]]</f>
        <v>702: Department for the Blind and Vision Impaired</v>
      </c>
      <c r="K4074" s="1">
        <v>2024</v>
      </c>
      <c r="L4074" s="3">
        <v>191</v>
      </c>
      <c r="M4074" s="3" t="s">
        <v>689</v>
      </c>
      <c r="N4074" s="2" t="str">
        <f>Tbl_BalanceHistory[[#This Row],[ProgramCode]]&amp;": "&amp;Tbl_BalanceHistory[[#This Row],[Program Name]]</f>
        <v>191: State Education Services</v>
      </c>
      <c r="O4074" s="3" t="s">
        <v>886</v>
      </c>
      <c r="P4074" s="1" t="str">
        <f>IF(Tbl_BalanceHistory[[#This Row],[FundCode]]="0100","GF",IF(Tbl_BalanceHistory[[#This Row],[FundCode]]="01000","GF","Hi Ed / OCR"))</f>
        <v>GF</v>
      </c>
      <c r="Q4074" s="5">
        <v>1103679</v>
      </c>
      <c r="R4074" s="5">
        <v>1103678.1100000001</v>
      </c>
      <c r="S4074" s="5">
        <v>0.89</v>
      </c>
      <c r="T4074" s="5">
        <v>0</v>
      </c>
      <c r="U4074" s="3"/>
      <c r="V4074" s="5">
        <v>0.89</v>
      </c>
      <c r="W4074" s="5">
        <v>0</v>
      </c>
      <c r="X4074" s="5">
        <v>0</v>
      </c>
      <c r="Y4074" s="5">
        <v>0</v>
      </c>
      <c r="Z4074" s="5">
        <v>0</v>
      </c>
      <c r="AA4074" s="5">
        <v>0.89</v>
      </c>
      <c r="AB4074" s="2"/>
      <c r="AC4074" s="2"/>
      <c r="AD4074" s="2"/>
      <c r="AE4074" s="2"/>
    </row>
    <row r="4075" spans="1:31" ht="45" x14ac:dyDescent="0.25">
      <c r="A4075" s="2" t="s">
        <v>2025</v>
      </c>
      <c r="B4075" s="3">
        <v>9</v>
      </c>
      <c r="C4075" s="3">
        <v>702</v>
      </c>
      <c r="D4075" s="3" t="s">
        <v>687</v>
      </c>
      <c r="E4075" s="3" t="str">
        <f>_xlfn.XLOOKUP(Tbl_BalanceHistory[[#This Row],[RespAgy]],Tbl_Agencies[Agy Code],Tbl_Agencies[Agy Sort])</f>
        <v>147000</v>
      </c>
      <c r="F4075" s="2" t="str">
        <f>Tbl_BalanceHistory[[#This Row],[RespAgy]]&amp;": "&amp;Tbl_BalanceHistory[[#This Row],[RespAgency]]</f>
        <v>702: Department for the Blind and Vision Impaired</v>
      </c>
      <c r="G4075" s="3">
        <v>702</v>
      </c>
      <c r="H4075" s="3" t="s">
        <v>687</v>
      </c>
      <c r="I4075" s="3" t="str">
        <f>_xlfn.XLOOKUP(Tbl_BalanceHistory[[#This Row],[AgyCode]],Tbl_Agencies[Agy Code],Tbl_Agencies[Agy Sort])</f>
        <v>147000</v>
      </c>
      <c r="J4075" s="2" t="str">
        <f>Tbl_BalanceHistory[[#This Row],[AgyCode]]&amp;": "&amp;Tbl_BalanceHistory[[#This Row],[Agency Name]]</f>
        <v>702: Department for the Blind and Vision Impaired</v>
      </c>
      <c r="K4075" s="1">
        <v>2014</v>
      </c>
      <c r="L4075" s="3">
        <v>454</v>
      </c>
      <c r="M4075" s="3" t="s">
        <v>650</v>
      </c>
      <c r="N4075" s="2" t="str">
        <f>Tbl_BalanceHistory[[#This Row],[ProgramCode]]&amp;": "&amp;Tbl_BalanceHistory[[#This Row],[Program Name]]</f>
        <v>454: Rehabilitation Assistance Services</v>
      </c>
      <c r="O4075" s="3" t="s">
        <v>1730</v>
      </c>
      <c r="P4075" s="1" t="str">
        <f>IF(Tbl_BalanceHistory[[#This Row],[FundCode]]="0100","GF",IF(Tbl_BalanceHistory[[#This Row],[FundCode]]="01000","GF","Hi Ed / OCR"))</f>
        <v>GF</v>
      </c>
      <c r="Q4075" s="5">
        <v>1860145</v>
      </c>
      <c r="R4075" s="5">
        <v>1860145</v>
      </c>
      <c r="S4075" s="5">
        <v>0</v>
      </c>
      <c r="T4075" s="5">
        <v>0</v>
      </c>
      <c r="U4075" s="3"/>
      <c r="V4075" s="5">
        <v>0</v>
      </c>
      <c r="W4075" s="5">
        <v>0</v>
      </c>
      <c r="X4075" s="5"/>
      <c r="Y4075" s="5"/>
      <c r="Z4075" s="5">
        <f>Tbl_BalanceHistory[[#This Row],[Discretionary Recommended - Pre 2022]]+Tbl_BalanceHistory[[#This Row],[Discretionary Balance Recommended: Policy]]+Tbl_BalanceHistory[[#This Row],[Discretionary Balance Recommended: Commitments]]</f>
        <v>0</v>
      </c>
      <c r="AA4075" s="5">
        <f>Tbl_BalanceHistory[[#This Row],[Discretionary Balance]]-Tbl_BalanceHistory[[#This Row],[Discretionary Reappropriation]]</f>
        <v>0</v>
      </c>
      <c r="AB4075" s="2"/>
      <c r="AC4075" s="2"/>
      <c r="AD4075" s="2"/>
      <c r="AE4075" s="2"/>
    </row>
    <row r="4076" spans="1:31" ht="45" x14ac:dyDescent="0.25">
      <c r="A4076" s="2" t="s">
        <v>2025</v>
      </c>
      <c r="B4076" s="3">
        <v>9</v>
      </c>
      <c r="C4076" s="3">
        <v>702</v>
      </c>
      <c r="D4076" s="3" t="s">
        <v>687</v>
      </c>
      <c r="E4076" s="3" t="str">
        <f>_xlfn.XLOOKUP(Tbl_BalanceHistory[[#This Row],[RespAgy]],Tbl_Agencies[Agy Code],Tbl_Agencies[Agy Sort])</f>
        <v>147000</v>
      </c>
      <c r="F4076" s="2" t="str">
        <f>Tbl_BalanceHistory[[#This Row],[RespAgy]]&amp;": "&amp;Tbl_BalanceHistory[[#This Row],[RespAgency]]</f>
        <v>702: Department for the Blind and Vision Impaired</v>
      </c>
      <c r="G4076" s="3">
        <v>702</v>
      </c>
      <c r="H4076" s="3" t="s">
        <v>687</v>
      </c>
      <c r="I4076" s="3" t="str">
        <f>_xlfn.XLOOKUP(Tbl_BalanceHistory[[#This Row],[AgyCode]],Tbl_Agencies[Agy Code],Tbl_Agencies[Agy Sort])</f>
        <v>147000</v>
      </c>
      <c r="J4076" s="2" t="str">
        <f>Tbl_BalanceHistory[[#This Row],[AgyCode]]&amp;": "&amp;Tbl_BalanceHistory[[#This Row],[Agency Name]]</f>
        <v>702: Department for the Blind and Vision Impaired</v>
      </c>
      <c r="K4076" s="1">
        <v>2015</v>
      </c>
      <c r="L4076" s="3">
        <v>454</v>
      </c>
      <c r="M4076" s="3" t="s">
        <v>650</v>
      </c>
      <c r="N4076" s="2" t="str">
        <f>Tbl_BalanceHistory[[#This Row],[ProgramCode]]&amp;": "&amp;Tbl_BalanceHistory[[#This Row],[Program Name]]</f>
        <v>454: Rehabilitation Assistance Services</v>
      </c>
      <c r="O4076" s="3" t="s">
        <v>1730</v>
      </c>
      <c r="P4076" s="1" t="str">
        <f>IF(Tbl_BalanceHistory[[#This Row],[FundCode]]="0100","GF",IF(Tbl_BalanceHistory[[#This Row],[FundCode]]="01000","GF","Hi Ed / OCR"))</f>
        <v>GF</v>
      </c>
      <c r="Q4076" s="5">
        <v>1969648</v>
      </c>
      <c r="R4076" s="5">
        <v>1969648</v>
      </c>
      <c r="S4076" s="5">
        <v>0</v>
      </c>
      <c r="T4076" s="5">
        <v>0</v>
      </c>
      <c r="U4076" s="3"/>
      <c r="V4076" s="5">
        <v>0</v>
      </c>
      <c r="W4076" s="5">
        <v>0</v>
      </c>
      <c r="X4076" s="5"/>
      <c r="Y4076" s="5"/>
      <c r="Z4076" s="5">
        <f>Tbl_BalanceHistory[[#This Row],[Discretionary Recommended - Pre 2022]]+Tbl_BalanceHistory[[#This Row],[Discretionary Balance Recommended: Policy]]+Tbl_BalanceHistory[[#This Row],[Discretionary Balance Recommended: Commitments]]</f>
        <v>0</v>
      </c>
      <c r="AA4076" s="5">
        <f>Tbl_BalanceHistory[[#This Row],[Discretionary Balance]]-Tbl_BalanceHistory[[#This Row],[Discretionary Reappropriation]]</f>
        <v>0</v>
      </c>
      <c r="AB4076" s="2"/>
      <c r="AC4076" s="2"/>
      <c r="AD4076" s="2"/>
      <c r="AE4076" s="2"/>
    </row>
    <row r="4077" spans="1:31" ht="45" x14ac:dyDescent="0.25">
      <c r="A4077" s="2" t="s">
        <v>2025</v>
      </c>
      <c r="B4077" s="3">
        <v>9</v>
      </c>
      <c r="C4077" s="3">
        <v>702</v>
      </c>
      <c r="D4077" s="3" t="s">
        <v>687</v>
      </c>
      <c r="E4077" s="3" t="str">
        <f>_xlfn.XLOOKUP(Tbl_BalanceHistory[[#This Row],[RespAgy]],Tbl_Agencies[Agy Code],Tbl_Agencies[Agy Sort])</f>
        <v>147000</v>
      </c>
      <c r="F4077" s="2" t="str">
        <f>Tbl_BalanceHistory[[#This Row],[RespAgy]]&amp;": "&amp;Tbl_BalanceHistory[[#This Row],[RespAgency]]</f>
        <v>702: Department for the Blind and Vision Impaired</v>
      </c>
      <c r="G4077" s="3">
        <v>702</v>
      </c>
      <c r="H4077" s="3" t="s">
        <v>687</v>
      </c>
      <c r="I4077" s="3" t="str">
        <f>_xlfn.XLOOKUP(Tbl_BalanceHistory[[#This Row],[AgyCode]],Tbl_Agencies[Agy Code],Tbl_Agencies[Agy Sort])</f>
        <v>147000</v>
      </c>
      <c r="J4077" s="2" t="str">
        <f>Tbl_BalanceHistory[[#This Row],[AgyCode]]&amp;": "&amp;Tbl_BalanceHistory[[#This Row],[Agency Name]]</f>
        <v>702: Department for the Blind and Vision Impaired</v>
      </c>
      <c r="K4077" s="1">
        <v>2016</v>
      </c>
      <c r="L4077" s="3">
        <v>454</v>
      </c>
      <c r="M4077" s="3" t="s">
        <v>650</v>
      </c>
      <c r="N4077" s="2" t="str">
        <f>Tbl_BalanceHistory[[#This Row],[ProgramCode]]&amp;": "&amp;Tbl_BalanceHistory[[#This Row],[Program Name]]</f>
        <v>454: Rehabilitation Assistance Services</v>
      </c>
      <c r="O4077" s="3" t="s">
        <v>1730</v>
      </c>
      <c r="P4077" s="1" t="str">
        <f>IF(Tbl_BalanceHistory[[#This Row],[FundCode]]="0100","GF",IF(Tbl_BalanceHistory[[#This Row],[FundCode]]="01000","GF","Hi Ed / OCR"))</f>
        <v>GF</v>
      </c>
      <c r="Q4077" s="5">
        <v>1753119</v>
      </c>
      <c r="R4077" s="5">
        <v>1753119</v>
      </c>
      <c r="S4077" s="5">
        <v>0</v>
      </c>
      <c r="T4077" s="5">
        <v>0</v>
      </c>
      <c r="U4077" s="3"/>
      <c r="V4077" s="5">
        <v>0</v>
      </c>
      <c r="W4077" s="5">
        <v>0</v>
      </c>
      <c r="X4077" s="5"/>
      <c r="Y4077" s="5"/>
      <c r="Z4077" s="5">
        <f>Tbl_BalanceHistory[[#This Row],[Discretionary Recommended - Pre 2022]]+Tbl_BalanceHistory[[#This Row],[Discretionary Balance Recommended: Policy]]+Tbl_BalanceHistory[[#This Row],[Discretionary Balance Recommended: Commitments]]</f>
        <v>0</v>
      </c>
      <c r="AA4077" s="5">
        <f>Tbl_BalanceHistory[[#This Row],[Discretionary Balance]]-Tbl_BalanceHistory[[#This Row],[Discretionary Reappropriation]]</f>
        <v>0</v>
      </c>
      <c r="AB4077" s="2"/>
      <c r="AC4077" s="2"/>
      <c r="AD4077" s="2"/>
      <c r="AE4077" s="2"/>
    </row>
    <row r="4078" spans="1:31" ht="45" x14ac:dyDescent="0.25">
      <c r="A4078" s="2" t="s">
        <v>2025</v>
      </c>
      <c r="B4078" s="3">
        <v>9</v>
      </c>
      <c r="C4078" s="3">
        <v>702</v>
      </c>
      <c r="D4078" s="3" t="s">
        <v>687</v>
      </c>
      <c r="E4078" s="3" t="str">
        <f>_xlfn.XLOOKUP(Tbl_BalanceHistory[[#This Row],[RespAgy]],Tbl_Agencies[Agy Code],Tbl_Agencies[Agy Sort])</f>
        <v>147000</v>
      </c>
      <c r="F4078" s="2" t="str">
        <f>Tbl_BalanceHistory[[#This Row],[RespAgy]]&amp;": "&amp;Tbl_BalanceHistory[[#This Row],[RespAgency]]</f>
        <v>702: Department for the Blind and Vision Impaired</v>
      </c>
      <c r="G4078" s="3">
        <v>702</v>
      </c>
      <c r="H4078" s="3" t="s">
        <v>687</v>
      </c>
      <c r="I4078" s="3" t="str">
        <f>_xlfn.XLOOKUP(Tbl_BalanceHistory[[#This Row],[AgyCode]],Tbl_Agencies[Agy Code],Tbl_Agencies[Agy Sort])</f>
        <v>147000</v>
      </c>
      <c r="J4078" s="2" t="str">
        <f>Tbl_BalanceHistory[[#This Row],[AgyCode]]&amp;": "&amp;Tbl_BalanceHistory[[#This Row],[Agency Name]]</f>
        <v>702: Department for the Blind and Vision Impaired</v>
      </c>
      <c r="K4078" s="1">
        <v>2017</v>
      </c>
      <c r="L4078" s="3">
        <v>454</v>
      </c>
      <c r="M4078" s="3" t="s">
        <v>650</v>
      </c>
      <c r="N4078" s="2" t="str">
        <f>Tbl_BalanceHistory[[#This Row],[ProgramCode]]&amp;": "&amp;Tbl_BalanceHistory[[#This Row],[Program Name]]</f>
        <v>454: Rehabilitation Assistance Services</v>
      </c>
      <c r="O4078" s="3" t="s">
        <v>886</v>
      </c>
      <c r="P4078" s="1" t="str">
        <f>IF(Tbl_BalanceHistory[[#This Row],[FundCode]]="0100","GF",IF(Tbl_BalanceHistory[[#This Row],[FundCode]]="01000","GF","Hi Ed / OCR"))</f>
        <v>GF</v>
      </c>
      <c r="Q4078" s="5">
        <v>1839357</v>
      </c>
      <c r="R4078" s="5">
        <v>1839357</v>
      </c>
      <c r="S4078" s="5">
        <v>0</v>
      </c>
      <c r="T4078" s="5">
        <v>0</v>
      </c>
      <c r="U4078" s="3"/>
      <c r="V4078" s="5">
        <v>0</v>
      </c>
      <c r="W4078" s="5">
        <v>0</v>
      </c>
      <c r="X4078" s="5"/>
      <c r="Y4078" s="5"/>
      <c r="Z4078" s="5">
        <f>Tbl_BalanceHistory[[#This Row],[Discretionary Recommended - Pre 2022]]+Tbl_BalanceHistory[[#This Row],[Discretionary Balance Recommended: Policy]]+Tbl_BalanceHistory[[#This Row],[Discretionary Balance Recommended: Commitments]]</f>
        <v>0</v>
      </c>
      <c r="AA4078" s="5">
        <f>Tbl_BalanceHistory[[#This Row],[Discretionary Balance]]-Tbl_BalanceHistory[[#This Row],[Discretionary Reappropriation]]</f>
        <v>0</v>
      </c>
      <c r="AB4078" s="2"/>
      <c r="AC4078" s="2"/>
      <c r="AD4078" s="2"/>
      <c r="AE4078" s="2"/>
    </row>
    <row r="4079" spans="1:31" ht="45" x14ac:dyDescent="0.25">
      <c r="A4079" s="2" t="s">
        <v>2025</v>
      </c>
      <c r="B4079" s="3">
        <v>9</v>
      </c>
      <c r="C4079" s="3">
        <v>702</v>
      </c>
      <c r="D4079" s="3" t="s">
        <v>687</v>
      </c>
      <c r="E4079" s="3" t="str">
        <f>_xlfn.XLOOKUP(Tbl_BalanceHistory[[#This Row],[RespAgy]],Tbl_Agencies[Agy Code],Tbl_Agencies[Agy Sort])</f>
        <v>147000</v>
      </c>
      <c r="F4079" s="2" t="str">
        <f>Tbl_BalanceHistory[[#This Row],[RespAgy]]&amp;": "&amp;Tbl_BalanceHistory[[#This Row],[RespAgency]]</f>
        <v>702: Department for the Blind and Vision Impaired</v>
      </c>
      <c r="G4079" s="3">
        <v>702</v>
      </c>
      <c r="H4079" s="3" t="s">
        <v>687</v>
      </c>
      <c r="I4079" s="3" t="str">
        <f>_xlfn.XLOOKUP(Tbl_BalanceHistory[[#This Row],[AgyCode]],Tbl_Agencies[Agy Code],Tbl_Agencies[Agy Sort])</f>
        <v>147000</v>
      </c>
      <c r="J4079" s="2" t="str">
        <f>Tbl_BalanceHistory[[#This Row],[AgyCode]]&amp;": "&amp;Tbl_BalanceHistory[[#This Row],[Agency Name]]</f>
        <v>702: Department for the Blind and Vision Impaired</v>
      </c>
      <c r="K4079" s="1">
        <v>2018</v>
      </c>
      <c r="L4079" s="3">
        <v>454</v>
      </c>
      <c r="M4079" s="3" t="s">
        <v>650</v>
      </c>
      <c r="N4079" s="2" t="str">
        <f>Tbl_BalanceHistory[[#This Row],[ProgramCode]]&amp;": "&amp;Tbl_BalanceHistory[[#This Row],[Program Name]]</f>
        <v>454: Rehabilitation Assistance Services</v>
      </c>
      <c r="O4079" s="3" t="s">
        <v>886</v>
      </c>
      <c r="P4079" s="1" t="str">
        <f>IF(Tbl_BalanceHistory[[#This Row],[FundCode]]="0100","GF",IF(Tbl_BalanceHistory[[#This Row],[FundCode]]="01000","GF","Hi Ed / OCR"))</f>
        <v>GF</v>
      </c>
      <c r="Q4079" s="5">
        <v>1910863</v>
      </c>
      <c r="R4079" s="5">
        <v>1910863</v>
      </c>
      <c r="S4079" s="5">
        <v>0</v>
      </c>
      <c r="T4079" s="5">
        <v>0</v>
      </c>
      <c r="U4079" s="3"/>
      <c r="V4079" s="5">
        <v>0</v>
      </c>
      <c r="W4079" s="5">
        <v>0</v>
      </c>
      <c r="X4079" s="5"/>
      <c r="Y4079" s="5"/>
      <c r="Z4079" s="5">
        <f>Tbl_BalanceHistory[[#This Row],[Discretionary Recommended - Pre 2022]]+Tbl_BalanceHistory[[#This Row],[Discretionary Balance Recommended: Policy]]+Tbl_BalanceHistory[[#This Row],[Discretionary Balance Recommended: Commitments]]</f>
        <v>0</v>
      </c>
      <c r="AA4079" s="5">
        <f>Tbl_BalanceHistory[[#This Row],[Discretionary Balance]]-Tbl_BalanceHistory[[#This Row],[Discretionary Reappropriation]]</f>
        <v>0</v>
      </c>
      <c r="AB4079" s="2"/>
      <c r="AC4079" s="2"/>
      <c r="AD4079" s="2"/>
      <c r="AE4079" s="2"/>
    </row>
    <row r="4080" spans="1:31" ht="45" x14ac:dyDescent="0.25">
      <c r="A4080" s="2" t="s">
        <v>2025</v>
      </c>
      <c r="B4080" s="3">
        <v>9</v>
      </c>
      <c r="C4080" s="3">
        <v>702</v>
      </c>
      <c r="D4080" s="3" t="s">
        <v>687</v>
      </c>
      <c r="E4080" s="3" t="str">
        <f>_xlfn.XLOOKUP(Tbl_BalanceHistory[[#This Row],[RespAgy]],Tbl_Agencies[Agy Code],Tbl_Agencies[Agy Sort])</f>
        <v>147000</v>
      </c>
      <c r="F4080" s="2" t="str">
        <f>Tbl_BalanceHistory[[#This Row],[RespAgy]]&amp;": "&amp;Tbl_BalanceHistory[[#This Row],[RespAgency]]</f>
        <v>702: Department for the Blind and Vision Impaired</v>
      </c>
      <c r="G4080" s="3">
        <v>702</v>
      </c>
      <c r="H4080" s="3" t="s">
        <v>687</v>
      </c>
      <c r="I4080" s="3" t="str">
        <f>_xlfn.XLOOKUP(Tbl_BalanceHistory[[#This Row],[AgyCode]],Tbl_Agencies[Agy Code],Tbl_Agencies[Agy Sort])</f>
        <v>147000</v>
      </c>
      <c r="J4080" s="2" t="str">
        <f>Tbl_BalanceHistory[[#This Row],[AgyCode]]&amp;": "&amp;Tbl_BalanceHistory[[#This Row],[Agency Name]]</f>
        <v>702: Department for the Blind and Vision Impaired</v>
      </c>
      <c r="K4080" s="1">
        <v>2019</v>
      </c>
      <c r="L4080" s="3">
        <v>454</v>
      </c>
      <c r="M4080" s="3" t="s">
        <v>650</v>
      </c>
      <c r="N4080" s="2" t="str">
        <f>Tbl_BalanceHistory[[#This Row],[ProgramCode]]&amp;": "&amp;Tbl_BalanceHistory[[#This Row],[Program Name]]</f>
        <v>454: Rehabilitation Assistance Services</v>
      </c>
      <c r="O4080" s="3" t="s">
        <v>886</v>
      </c>
      <c r="P4080" s="1" t="str">
        <f>IF(Tbl_BalanceHistory[[#This Row],[FundCode]]="0100","GF",IF(Tbl_BalanceHistory[[#This Row],[FundCode]]="01000","GF","Hi Ed / OCR"))</f>
        <v>GF</v>
      </c>
      <c r="Q4080" s="5">
        <v>1981012</v>
      </c>
      <c r="R4080" s="5">
        <v>1981012</v>
      </c>
      <c r="S4080" s="5">
        <v>0</v>
      </c>
      <c r="T4080" s="5">
        <v>0</v>
      </c>
      <c r="U4080" s="3"/>
      <c r="V4080" s="5">
        <v>0</v>
      </c>
      <c r="W4080" s="5">
        <v>0</v>
      </c>
      <c r="X4080" s="5"/>
      <c r="Y4080" s="5"/>
      <c r="Z4080" s="5">
        <f>Tbl_BalanceHistory[[#This Row],[Discretionary Recommended - Pre 2022]]+Tbl_BalanceHistory[[#This Row],[Discretionary Balance Recommended: Policy]]+Tbl_BalanceHistory[[#This Row],[Discretionary Balance Recommended: Commitments]]</f>
        <v>0</v>
      </c>
      <c r="AA4080" s="5">
        <f>Tbl_BalanceHistory[[#This Row],[Discretionary Balance]]-Tbl_BalanceHistory[[#This Row],[Discretionary Reappropriation]]</f>
        <v>0</v>
      </c>
      <c r="AB4080" s="2"/>
      <c r="AC4080" s="2"/>
      <c r="AD4080" s="2"/>
      <c r="AE4080" s="2"/>
    </row>
    <row r="4081" spans="1:31" ht="45" x14ac:dyDescent="0.25">
      <c r="A4081" s="2" t="s">
        <v>577</v>
      </c>
      <c r="B4081" s="3">
        <v>9</v>
      </c>
      <c r="C4081" s="3">
        <v>702</v>
      </c>
      <c r="D4081" s="3" t="s">
        <v>687</v>
      </c>
      <c r="E4081" s="3" t="str">
        <f>_xlfn.XLOOKUP(Tbl_BalanceHistory[[#This Row],[RespAgy]],Tbl_Agencies[Agy Code],Tbl_Agencies[Agy Sort])</f>
        <v>147000</v>
      </c>
      <c r="F4081" s="2" t="str">
        <f>Tbl_BalanceHistory[[#This Row],[RespAgy]]&amp;": "&amp;Tbl_BalanceHistory[[#This Row],[RespAgency]]</f>
        <v>702: Department for the Blind and Vision Impaired</v>
      </c>
      <c r="G4081" s="3">
        <v>702</v>
      </c>
      <c r="H4081" s="3" t="s">
        <v>687</v>
      </c>
      <c r="I4081" s="3" t="str">
        <f>_xlfn.XLOOKUP(Tbl_BalanceHistory[[#This Row],[AgyCode]],Tbl_Agencies[Agy Code],Tbl_Agencies[Agy Sort])</f>
        <v>147000</v>
      </c>
      <c r="J4081" s="2" t="str">
        <f>Tbl_BalanceHistory[[#This Row],[AgyCode]]&amp;": "&amp;Tbl_BalanceHistory[[#This Row],[Agency Name]]</f>
        <v>702: Department for the Blind and Vision Impaired</v>
      </c>
      <c r="K4081" s="1">
        <v>2020</v>
      </c>
      <c r="L4081" s="3">
        <v>454</v>
      </c>
      <c r="M4081" s="3" t="s">
        <v>650</v>
      </c>
      <c r="N4081" s="2" t="str">
        <f>Tbl_BalanceHistory[[#This Row],[ProgramCode]]&amp;": "&amp;Tbl_BalanceHistory[[#This Row],[Program Name]]</f>
        <v>454: Rehabilitation Assistance Services</v>
      </c>
      <c r="O4081" s="3" t="s">
        <v>886</v>
      </c>
      <c r="P4081" s="1" t="str">
        <f>IF(Tbl_BalanceHistory[[#This Row],[FundCode]]="0100","GF",IF(Tbl_BalanceHistory[[#This Row],[FundCode]]="01000","GF","Hi Ed / OCR"))</f>
        <v>GF</v>
      </c>
      <c r="Q4081" s="5">
        <v>2375621</v>
      </c>
      <c r="R4081" s="5">
        <v>2375621</v>
      </c>
      <c r="S4081" s="5">
        <v>0</v>
      </c>
      <c r="T4081" s="5">
        <v>0</v>
      </c>
      <c r="U4081" s="3"/>
      <c r="V4081" s="5">
        <v>0</v>
      </c>
      <c r="W4081" s="5">
        <v>0</v>
      </c>
      <c r="X4081" s="5"/>
      <c r="Y4081" s="5"/>
      <c r="Z4081" s="5">
        <f>Tbl_BalanceHistory[[#This Row],[Discretionary Recommended - Pre 2022]]+Tbl_BalanceHistory[[#This Row],[Discretionary Balance Recommended: Policy]]+Tbl_BalanceHistory[[#This Row],[Discretionary Balance Recommended: Commitments]]</f>
        <v>0</v>
      </c>
      <c r="AA4081" s="5">
        <f>Tbl_BalanceHistory[[#This Row],[Discretionary Balance]]-Tbl_BalanceHistory[[#This Row],[Discretionary Reappropriation]]</f>
        <v>0</v>
      </c>
      <c r="AB4081" s="2"/>
      <c r="AC4081" s="2"/>
      <c r="AD4081" s="2"/>
      <c r="AE4081" s="2"/>
    </row>
    <row r="4082" spans="1:31" ht="45" x14ac:dyDescent="0.25">
      <c r="A4082" s="2" t="s">
        <v>577</v>
      </c>
      <c r="B4082" s="3">
        <v>9</v>
      </c>
      <c r="C4082" s="3">
        <v>702</v>
      </c>
      <c r="D4082" s="3" t="s">
        <v>687</v>
      </c>
      <c r="E4082" s="3" t="str">
        <f>_xlfn.XLOOKUP(Tbl_BalanceHistory[[#This Row],[RespAgy]],Tbl_Agencies[Agy Code],Tbl_Agencies[Agy Sort])</f>
        <v>147000</v>
      </c>
      <c r="F4082" s="2" t="str">
        <f>Tbl_BalanceHistory[[#This Row],[RespAgy]]&amp;": "&amp;Tbl_BalanceHistory[[#This Row],[RespAgency]]</f>
        <v>702: Department for the Blind and Vision Impaired</v>
      </c>
      <c r="G4082" s="3">
        <v>702</v>
      </c>
      <c r="H4082" s="3" t="s">
        <v>687</v>
      </c>
      <c r="I4082" s="3" t="str">
        <f>_xlfn.XLOOKUP(Tbl_BalanceHistory[[#This Row],[AgyCode]],Tbl_Agencies[Agy Code],Tbl_Agencies[Agy Sort])</f>
        <v>147000</v>
      </c>
      <c r="J4082" s="2" t="str">
        <f>Tbl_BalanceHistory[[#This Row],[AgyCode]]&amp;": "&amp;Tbl_BalanceHistory[[#This Row],[Agency Name]]</f>
        <v>702: Department for the Blind and Vision Impaired</v>
      </c>
      <c r="K4082" s="1">
        <v>2021</v>
      </c>
      <c r="L4082" s="3">
        <v>454</v>
      </c>
      <c r="M4082" s="3" t="s">
        <v>650</v>
      </c>
      <c r="N4082" s="2" t="str">
        <f>Tbl_BalanceHistory[[#This Row],[ProgramCode]]&amp;": "&amp;Tbl_BalanceHistory[[#This Row],[Program Name]]</f>
        <v>454: Rehabilitation Assistance Services</v>
      </c>
      <c r="O4082" s="3" t="s">
        <v>886</v>
      </c>
      <c r="P4082" s="1" t="str">
        <f>IF(Tbl_BalanceHistory[[#This Row],[FundCode]]="0100","GF",IF(Tbl_BalanceHistory[[#This Row],[FundCode]]="01000","GF","Hi Ed / OCR"))</f>
        <v>GF</v>
      </c>
      <c r="Q4082" s="5">
        <v>2510700</v>
      </c>
      <c r="R4082" s="5">
        <v>2510700</v>
      </c>
      <c r="S4082" s="5">
        <v>0</v>
      </c>
      <c r="T4082" s="5">
        <v>0</v>
      </c>
      <c r="U4082" s="3"/>
      <c r="V4082" s="5">
        <v>0</v>
      </c>
      <c r="W4082" s="5">
        <v>0</v>
      </c>
      <c r="X4082" s="5"/>
      <c r="Y4082" s="5"/>
      <c r="Z4082" s="5">
        <f>Tbl_BalanceHistory[[#This Row],[Discretionary Recommended - Pre 2022]]+Tbl_BalanceHistory[[#This Row],[Discretionary Balance Recommended: Policy]]+Tbl_BalanceHistory[[#This Row],[Discretionary Balance Recommended: Commitments]]</f>
        <v>0</v>
      </c>
      <c r="AA4082" s="5">
        <f>Tbl_BalanceHistory[[#This Row],[Discretionary Balance]]-Tbl_BalanceHistory[[#This Row],[Discretionary Reappropriation]]</f>
        <v>0</v>
      </c>
      <c r="AB4082" s="2"/>
      <c r="AC4082" s="2"/>
      <c r="AD4082" s="2"/>
      <c r="AE4082" s="2"/>
    </row>
    <row r="4083" spans="1:31" ht="45" x14ac:dyDescent="0.25">
      <c r="A4083" s="2" t="s">
        <v>577</v>
      </c>
      <c r="B4083" s="3">
        <v>9</v>
      </c>
      <c r="C4083" s="3">
        <v>702</v>
      </c>
      <c r="D4083" s="3" t="s">
        <v>687</v>
      </c>
      <c r="E4083" s="3" t="str">
        <f>_xlfn.XLOOKUP(Tbl_BalanceHistory[[#This Row],[RespAgy]],Tbl_Agencies[Agy Code],Tbl_Agencies[Agy Sort])</f>
        <v>147000</v>
      </c>
      <c r="F4083" s="2" t="str">
        <f>Tbl_BalanceHistory[[#This Row],[RespAgy]]&amp;": "&amp;Tbl_BalanceHistory[[#This Row],[RespAgency]]</f>
        <v>702: Department for the Blind and Vision Impaired</v>
      </c>
      <c r="G4083" s="3">
        <v>702</v>
      </c>
      <c r="H4083" s="3" t="s">
        <v>687</v>
      </c>
      <c r="I4083" s="3" t="str">
        <f>_xlfn.XLOOKUP(Tbl_BalanceHistory[[#This Row],[AgyCode]],Tbl_Agencies[Agy Code],Tbl_Agencies[Agy Sort])</f>
        <v>147000</v>
      </c>
      <c r="J4083" s="2" t="str">
        <f>Tbl_BalanceHistory[[#This Row],[AgyCode]]&amp;": "&amp;Tbl_BalanceHistory[[#This Row],[Agency Name]]</f>
        <v>702: Department for the Blind and Vision Impaired</v>
      </c>
      <c r="K4083" s="1">
        <v>2022</v>
      </c>
      <c r="L4083" s="3">
        <v>454</v>
      </c>
      <c r="M4083" s="3" t="s">
        <v>650</v>
      </c>
      <c r="N4083" s="2" t="str">
        <f>Tbl_BalanceHistory[[#This Row],[ProgramCode]]&amp;": "&amp;Tbl_BalanceHistory[[#This Row],[Program Name]]</f>
        <v>454: Rehabilitation Assistance Services</v>
      </c>
      <c r="O4083" s="3" t="s">
        <v>886</v>
      </c>
      <c r="P4083" s="1" t="str">
        <f>IF(Tbl_BalanceHistory[[#This Row],[FundCode]]="0100","GF",IF(Tbl_BalanceHistory[[#This Row],[FundCode]]="01000","GF","Hi Ed / OCR"))</f>
        <v>GF</v>
      </c>
      <c r="Q4083" s="5">
        <v>2866949.69</v>
      </c>
      <c r="R4083" s="5">
        <v>2866949.14</v>
      </c>
      <c r="S4083" s="5">
        <v>0.55000000000000004</v>
      </c>
      <c r="T4083" s="5">
        <v>0</v>
      </c>
      <c r="U4083" s="3"/>
      <c r="V4083" s="5">
        <v>0.55000000000000004</v>
      </c>
      <c r="W4083" s="5"/>
      <c r="X4083" s="5">
        <v>0</v>
      </c>
      <c r="Y4083" s="5">
        <v>0</v>
      </c>
      <c r="Z4083" s="5">
        <f>Tbl_BalanceHistory[[#This Row],[Discretionary Recommended - Pre 2022]]+Tbl_BalanceHistory[[#This Row],[Discretionary Balance Recommended: Policy]]+Tbl_BalanceHistory[[#This Row],[Discretionary Balance Recommended: Commitments]]</f>
        <v>0</v>
      </c>
      <c r="AA4083" s="5">
        <f>Tbl_BalanceHistory[[#This Row],[Discretionary Balance]]-Tbl_BalanceHistory[[#This Row],[Discretionary Reappropriation]]</f>
        <v>0.55000000000000004</v>
      </c>
      <c r="AB4083" s="2"/>
      <c r="AC4083" s="2"/>
      <c r="AD4083" s="2"/>
      <c r="AE4083" s="2"/>
    </row>
    <row r="4084" spans="1:31" ht="45" x14ac:dyDescent="0.25">
      <c r="A4084" s="2" t="s">
        <v>577</v>
      </c>
      <c r="B4084" s="3">
        <v>9</v>
      </c>
      <c r="C4084" s="3">
        <v>702</v>
      </c>
      <c r="D4084" s="3" t="s">
        <v>687</v>
      </c>
      <c r="E4084" s="3" t="str">
        <f>_xlfn.XLOOKUP(Tbl_BalanceHistory[[#This Row],[RespAgy]],Tbl_Agencies[Agy Code],Tbl_Agencies[Agy Sort])</f>
        <v>147000</v>
      </c>
      <c r="F4084" s="2" t="str">
        <f>Tbl_BalanceHistory[[#This Row],[RespAgy]]&amp;": "&amp;Tbl_BalanceHistory[[#This Row],[RespAgency]]</f>
        <v>702: Department for the Blind and Vision Impaired</v>
      </c>
      <c r="G4084" s="3">
        <v>702</v>
      </c>
      <c r="H4084" s="3" t="s">
        <v>687</v>
      </c>
      <c r="I4084" s="3" t="str">
        <f>_xlfn.XLOOKUP(Tbl_BalanceHistory[[#This Row],[AgyCode]],Tbl_Agencies[Agy Code],Tbl_Agencies[Agy Sort])</f>
        <v>147000</v>
      </c>
      <c r="J4084" s="2" t="str">
        <f>Tbl_BalanceHistory[[#This Row],[AgyCode]]&amp;": "&amp;Tbl_BalanceHistory[[#This Row],[Agency Name]]</f>
        <v>702: Department for the Blind and Vision Impaired</v>
      </c>
      <c r="K4084" s="1">
        <v>2023</v>
      </c>
      <c r="L4084" s="3">
        <v>454</v>
      </c>
      <c r="M4084" s="3" t="s">
        <v>650</v>
      </c>
      <c r="N4084" s="2" t="str">
        <f>Tbl_BalanceHistory[[#This Row],[ProgramCode]]&amp;": "&amp;Tbl_BalanceHistory[[#This Row],[Program Name]]</f>
        <v>454: Rehabilitation Assistance Services</v>
      </c>
      <c r="O4084" s="3" t="s">
        <v>886</v>
      </c>
      <c r="P4084" s="1" t="str">
        <f>IF(Tbl_BalanceHistory[[#This Row],[FundCode]]="0100","GF",IF(Tbl_BalanceHistory[[#This Row],[FundCode]]="01000","GF","Hi Ed / OCR"))</f>
        <v>GF</v>
      </c>
      <c r="Q4084" s="5">
        <v>3642238</v>
      </c>
      <c r="R4084" s="5">
        <v>3642238</v>
      </c>
      <c r="S4084" s="5">
        <v>0</v>
      </c>
      <c r="T4084" s="5">
        <v>0</v>
      </c>
      <c r="U4084" s="3"/>
      <c r="V4084" s="5">
        <v>0</v>
      </c>
      <c r="W4084" s="5">
        <v>0</v>
      </c>
      <c r="X4084" s="5">
        <v>0</v>
      </c>
      <c r="Y4084" s="5">
        <v>0</v>
      </c>
      <c r="Z4084" s="5">
        <v>0</v>
      </c>
      <c r="AA4084" s="5">
        <v>0</v>
      </c>
      <c r="AB4084" s="2"/>
      <c r="AC4084" s="2"/>
      <c r="AD4084" s="2"/>
      <c r="AE4084" s="2"/>
    </row>
    <row r="4085" spans="1:31" ht="45" x14ac:dyDescent="0.25">
      <c r="A4085" s="2" t="s">
        <v>577</v>
      </c>
      <c r="B4085" s="3">
        <v>9</v>
      </c>
      <c r="C4085" s="3">
        <v>702</v>
      </c>
      <c r="D4085" s="3" t="s">
        <v>687</v>
      </c>
      <c r="E4085" s="3" t="str">
        <f>_xlfn.XLOOKUP(Tbl_BalanceHistory[[#This Row],[RespAgy]],Tbl_Agencies[Agy Code],Tbl_Agencies[Agy Sort])</f>
        <v>147000</v>
      </c>
      <c r="F4085" s="2" t="str">
        <f>Tbl_BalanceHistory[[#This Row],[RespAgy]]&amp;": "&amp;Tbl_BalanceHistory[[#This Row],[RespAgency]]</f>
        <v>702: Department for the Blind and Vision Impaired</v>
      </c>
      <c r="G4085" s="3">
        <v>702</v>
      </c>
      <c r="H4085" s="3" t="s">
        <v>687</v>
      </c>
      <c r="I4085" s="3" t="str">
        <f>_xlfn.XLOOKUP(Tbl_BalanceHistory[[#This Row],[AgyCode]],Tbl_Agencies[Agy Code],Tbl_Agencies[Agy Sort])</f>
        <v>147000</v>
      </c>
      <c r="J4085" s="2" t="str">
        <f>Tbl_BalanceHistory[[#This Row],[AgyCode]]&amp;": "&amp;Tbl_BalanceHistory[[#This Row],[Agency Name]]</f>
        <v>702: Department for the Blind and Vision Impaired</v>
      </c>
      <c r="K4085" s="1">
        <v>2024</v>
      </c>
      <c r="L4085" s="3">
        <v>454</v>
      </c>
      <c r="M4085" s="3" t="s">
        <v>650</v>
      </c>
      <c r="N4085" s="2" t="str">
        <f>Tbl_BalanceHistory[[#This Row],[ProgramCode]]&amp;": "&amp;Tbl_BalanceHistory[[#This Row],[Program Name]]</f>
        <v>454: Rehabilitation Assistance Services</v>
      </c>
      <c r="O4085" s="3" t="s">
        <v>886</v>
      </c>
      <c r="P4085" s="1" t="str">
        <f>IF(Tbl_BalanceHistory[[#This Row],[FundCode]]="0100","GF",IF(Tbl_BalanceHistory[[#This Row],[FundCode]]="01000","GF","Hi Ed / OCR"))</f>
        <v>GF</v>
      </c>
      <c r="Q4085" s="5">
        <v>3642238</v>
      </c>
      <c r="R4085" s="5">
        <v>3642237.32</v>
      </c>
      <c r="S4085" s="5">
        <v>0.68</v>
      </c>
      <c r="T4085" s="5">
        <v>0</v>
      </c>
      <c r="U4085" s="3"/>
      <c r="V4085" s="5">
        <v>0.68</v>
      </c>
      <c r="W4085" s="5">
        <v>0</v>
      </c>
      <c r="X4085" s="5">
        <v>0</v>
      </c>
      <c r="Y4085" s="5">
        <v>0</v>
      </c>
      <c r="Z4085" s="5">
        <v>0</v>
      </c>
      <c r="AA4085" s="5">
        <v>0.68</v>
      </c>
      <c r="AB4085" s="2"/>
      <c r="AC4085" s="2"/>
      <c r="AD4085" s="2"/>
      <c r="AE4085" s="2"/>
    </row>
    <row r="4086" spans="1:31" ht="45" x14ac:dyDescent="0.25">
      <c r="A4086" s="2" t="s">
        <v>2025</v>
      </c>
      <c r="B4086" s="3">
        <v>9</v>
      </c>
      <c r="C4086" s="3">
        <v>702</v>
      </c>
      <c r="D4086" s="3" t="s">
        <v>687</v>
      </c>
      <c r="E4086" s="3" t="str">
        <f>_xlfn.XLOOKUP(Tbl_BalanceHistory[[#This Row],[RespAgy]],Tbl_Agencies[Agy Code],Tbl_Agencies[Agy Sort])</f>
        <v>147000</v>
      </c>
      <c r="F4086" s="2" t="str">
        <f>Tbl_BalanceHistory[[#This Row],[RespAgy]]&amp;": "&amp;Tbl_BalanceHistory[[#This Row],[RespAgency]]</f>
        <v>702: Department for the Blind and Vision Impaired</v>
      </c>
      <c r="G4086" s="3">
        <v>702</v>
      </c>
      <c r="H4086" s="3" t="s">
        <v>687</v>
      </c>
      <c r="I4086" s="3" t="str">
        <f>_xlfn.XLOOKUP(Tbl_BalanceHistory[[#This Row],[AgyCode]],Tbl_Agencies[Agy Code],Tbl_Agencies[Agy Sort])</f>
        <v>147000</v>
      </c>
      <c r="J4086" s="2" t="str">
        <f>Tbl_BalanceHistory[[#This Row],[AgyCode]]&amp;": "&amp;Tbl_BalanceHistory[[#This Row],[Agency Name]]</f>
        <v>702: Department for the Blind and Vision Impaired</v>
      </c>
      <c r="K4086" s="1">
        <v>2014</v>
      </c>
      <c r="L4086" s="3">
        <v>497</v>
      </c>
      <c r="M4086" s="3" t="s">
        <v>691</v>
      </c>
      <c r="N4086" s="2" t="str">
        <f>Tbl_BalanceHistory[[#This Row],[ProgramCode]]&amp;": "&amp;Tbl_BalanceHistory[[#This Row],[Program Name]]</f>
        <v>497: Regional Office Support and Administration</v>
      </c>
      <c r="O4086" s="3" t="s">
        <v>1730</v>
      </c>
      <c r="P4086" s="1" t="str">
        <f>IF(Tbl_BalanceHistory[[#This Row],[FundCode]]="0100","GF",IF(Tbl_BalanceHistory[[#This Row],[FundCode]]="01000","GF","Hi Ed / OCR"))</f>
        <v>GF</v>
      </c>
      <c r="Q4086" s="5">
        <v>1172447</v>
      </c>
      <c r="R4086" s="5">
        <v>1172447</v>
      </c>
      <c r="S4086" s="5">
        <v>0</v>
      </c>
      <c r="T4086" s="5">
        <v>0</v>
      </c>
      <c r="U4086" s="3"/>
      <c r="V4086" s="5">
        <v>0</v>
      </c>
      <c r="W4086" s="5">
        <v>0</v>
      </c>
      <c r="X4086" s="5"/>
      <c r="Y4086" s="5"/>
      <c r="Z4086" s="5">
        <f>Tbl_BalanceHistory[[#This Row],[Discretionary Recommended - Pre 2022]]+Tbl_BalanceHistory[[#This Row],[Discretionary Balance Recommended: Policy]]+Tbl_BalanceHistory[[#This Row],[Discretionary Balance Recommended: Commitments]]</f>
        <v>0</v>
      </c>
      <c r="AA4086" s="5">
        <f>Tbl_BalanceHistory[[#This Row],[Discretionary Balance]]-Tbl_BalanceHistory[[#This Row],[Discretionary Reappropriation]]</f>
        <v>0</v>
      </c>
      <c r="AB4086" s="2"/>
      <c r="AC4086" s="2"/>
      <c r="AD4086" s="2"/>
      <c r="AE4086" s="2"/>
    </row>
    <row r="4087" spans="1:31" ht="45" x14ac:dyDescent="0.25">
      <c r="A4087" s="2" t="s">
        <v>2025</v>
      </c>
      <c r="B4087" s="3">
        <v>9</v>
      </c>
      <c r="C4087" s="3">
        <v>702</v>
      </c>
      <c r="D4087" s="3" t="s">
        <v>687</v>
      </c>
      <c r="E4087" s="3" t="str">
        <f>_xlfn.XLOOKUP(Tbl_BalanceHistory[[#This Row],[RespAgy]],Tbl_Agencies[Agy Code],Tbl_Agencies[Agy Sort])</f>
        <v>147000</v>
      </c>
      <c r="F4087" s="2" t="str">
        <f>Tbl_BalanceHistory[[#This Row],[RespAgy]]&amp;": "&amp;Tbl_BalanceHistory[[#This Row],[RespAgency]]</f>
        <v>702: Department for the Blind and Vision Impaired</v>
      </c>
      <c r="G4087" s="3">
        <v>702</v>
      </c>
      <c r="H4087" s="3" t="s">
        <v>687</v>
      </c>
      <c r="I4087" s="3" t="str">
        <f>_xlfn.XLOOKUP(Tbl_BalanceHistory[[#This Row],[AgyCode]],Tbl_Agencies[Agy Code],Tbl_Agencies[Agy Sort])</f>
        <v>147000</v>
      </c>
      <c r="J4087" s="2" t="str">
        <f>Tbl_BalanceHistory[[#This Row],[AgyCode]]&amp;": "&amp;Tbl_BalanceHistory[[#This Row],[Agency Name]]</f>
        <v>702: Department for the Blind and Vision Impaired</v>
      </c>
      <c r="K4087" s="1">
        <v>2015</v>
      </c>
      <c r="L4087" s="3">
        <v>497</v>
      </c>
      <c r="M4087" s="3" t="s">
        <v>691</v>
      </c>
      <c r="N4087" s="2" t="str">
        <f>Tbl_BalanceHistory[[#This Row],[ProgramCode]]&amp;": "&amp;Tbl_BalanceHistory[[#This Row],[Program Name]]</f>
        <v>497: Regional Office Support and Administration</v>
      </c>
      <c r="O4087" s="3" t="s">
        <v>1730</v>
      </c>
      <c r="P4087" s="1" t="str">
        <f>IF(Tbl_BalanceHistory[[#This Row],[FundCode]]="0100","GF",IF(Tbl_BalanceHistory[[#This Row],[FundCode]]="01000","GF","Hi Ed / OCR"))</f>
        <v>GF</v>
      </c>
      <c r="Q4087" s="5">
        <v>1264821</v>
      </c>
      <c r="R4087" s="5">
        <v>1264821</v>
      </c>
      <c r="S4087" s="5">
        <v>0</v>
      </c>
      <c r="T4087" s="5">
        <v>0</v>
      </c>
      <c r="U4087" s="3"/>
      <c r="V4087" s="5">
        <v>0</v>
      </c>
      <c r="W4087" s="5">
        <v>0</v>
      </c>
      <c r="X4087" s="5"/>
      <c r="Y4087" s="5"/>
      <c r="Z4087" s="5">
        <f>Tbl_BalanceHistory[[#This Row],[Discretionary Recommended - Pre 2022]]+Tbl_BalanceHistory[[#This Row],[Discretionary Balance Recommended: Policy]]+Tbl_BalanceHistory[[#This Row],[Discretionary Balance Recommended: Commitments]]</f>
        <v>0</v>
      </c>
      <c r="AA4087" s="5">
        <f>Tbl_BalanceHistory[[#This Row],[Discretionary Balance]]-Tbl_BalanceHistory[[#This Row],[Discretionary Reappropriation]]</f>
        <v>0</v>
      </c>
      <c r="AB4087" s="2"/>
      <c r="AC4087" s="2"/>
      <c r="AD4087" s="2"/>
      <c r="AE4087" s="2"/>
    </row>
    <row r="4088" spans="1:31" ht="45" x14ac:dyDescent="0.25">
      <c r="A4088" s="2" t="s">
        <v>2025</v>
      </c>
      <c r="B4088" s="3">
        <v>9</v>
      </c>
      <c r="C4088" s="3">
        <v>702</v>
      </c>
      <c r="D4088" s="3" t="s">
        <v>687</v>
      </c>
      <c r="E4088" s="3" t="str">
        <f>_xlfn.XLOOKUP(Tbl_BalanceHistory[[#This Row],[RespAgy]],Tbl_Agencies[Agy Code],Tbl_Agencies[Agy Sort])</f>
        <v>147000</v>
      </c>
      <c r="F4088" s="2" t="str">
        <f>Tbl_BalanceHistory[[#This Row],[RespAgy]]&amp;": "&amp;Tbl_BalanceHistory[[#This Row],[RespAgency]]</f>
        <v>702: Department for the Blind and Vision Impaired</v>
      </c>
      <c r="G4088" s="3">
        <v>702</v>
      </c>
      <c r="H4088" s="3" t="s">
        <v>687</v>
      </c>
      <c r="I4088" s="3" t="str">
        <f>_xlfn.XLOOKUP(Tbl_BalanceHistory[[#This Row],[AgyCode]],Tbl_Agencies[Agy Code],Tbl_Agencies[Agy Sort])</f>
        <v>147000</v>
      </c>
      <c r="J4088" s="2" t="str">
        <f>Tbl_BalanceHistory[[#This Row],[AgyCode]]&amp;": "&amp;Tbl_BalanceHistory[[#This Row],[Agency Name]]</f>
        <v>702: Department for the Blind and Vision Impaired</v>
      </c>
      <c r="K4088" s="1">
        <v>2016</v>
      </c>
      <c r="L4088" s="3">
        <v>497</v>
      </c>
      <c r="M4088" s="3" t="s">
        <v>691</v>
      </c>
      <c r="N4088" s="2" t="str">
        <f>Tbl_BalanceHistory[[#This Row],[ProgramCode]]&amp;": "&amp;Tbl_BalanceHistory[[#This Row],[Program Name]]</f>
        <v>497: Regional Office Support and Administration</v>
      </c>
      <c r="O4088" s="3" t="s">
        <v>1730</v>
      </c>
      <c r="P4088" s="1" t="str">
        <f>IF(Tbl_BalanceHistory[[#This Row],[FundCode]]="0100","GF",IF(Tbl_BalanceHistory[[#This Row],[FundCode]]="01000","GF","Hi Ed / OCR"))</f>
        <v>GF</v>
      </c>
      <c r="Q4088" s="5">
        <v>1264821</v>
      </c>
      <c r="R4088" s="5">
        <v>1243617</v>
      </c>
      <c r="S4088" s="5">
        <v>21204</v>
      </c>
      <c r="T4088" s="5">
        <v>0</v>
      </c>
      <c r="U4088" s="3"/>
      <c r="V4088" s="5">
        <v>21204</v>
      </c>
      <c r="W4088" s="5">
        <v>0</v>
      </c>
      <c r="X4088" s="5"/>
      <c r="Y4088" s="5"/>
      <c r="Z4088" s="5">
        <f>Tbl_BalanceHistory[[#This Row],[Discretionary Recommended - Pre 2022]]+Tbl_BalanceHistory[[#This Row],[Discretionary Balance Recommended: Policy]]+Tbl_BalanceHistory[[#This Row],[Discretionary Balance Recommended: Commitments]]</f>
        <v>0</v>
      </c>
      <c r="AA4088" s="5">
        <f>Tbl_BalanceHistory[[#This Row],[Discretionary Balance]]-Tbl_BalanceHistory[[#This Row],[Discretionary Reappropriation]]</f>
        <v>21204</v>
      </c>
      <c r="AB4088" s="2"/>
      <c r="AC4088" s="2"/>
      <c r="AD4088" s="2"/>
      <c r="AE4088" s="2"/>
    </row>
    <row r="4089" spans="1:31" ht="45" x14ac:dyDescent="0.25">
      <c r="A4089" s="2" t="s">
        <v>2025</v>
      </c>
      <c r="B4089" s="3">
        <v>9</v>
      </c>
      <c r="C4089" s="3">
        <v>702</v>
      </c>
      <c r="D4089" s="3" t="s">
        <v>687</v>
      </c>
      <c r="E4089" s="3" t="str">
        <f>_xlfn.XLOOKUP(Tbl_BalanceHistory[[#This Row],[RespAgy]],Tbl_Agencies[Agy Code],Tbl_Agencies[Agy Sort])</f>
        <v>147000</v>
      </c>
      <c r="F4089" s="2" t="str">
        <f>Tbl_BalanceHistory[[#This Row],[RespAgy]]&amp;": "&amp;Tbl_BalanceHistory[[#This Row],[RespAgency]]</f>
        <v>702: Department for the Blind and Vision Impaired</v>
      </c>
      <c r="G4089" s="3">
        <v>702</v>
      </c>
      <c r="H4089" s="3" t="s">
        <v>687</v>
      </c>
      <c r="I4089" s="3" t="str">
        <f>_xlfn.XLOOKUP(Tbl_BalanceHistory[[#This Row],[AgyCode]],Tbl_Agencies[Agy Code],Tbl_Agencies[Agy Sort])</f>
        <v>147000</v>
      </c>
      <c r="J4089" s="2" t="str">
        <f>Tbl_BalanceHistory[[#This Row],[AgyCode]]&amp;": "&amp;Tbl_BalanceHistory[[#This Row],[Agency Name]]</f>
        <v>702: Department for the Blind and Vision Impaired</v>
      </c>
      <c r="K4089" s="1">
        <v>2017</v>
      </c>
      <c r="L4089" s="3">
        <v>497</v>
      </c>
      <c r="M4089" s="3" t="s">
        <v>691</v>
      </c>
      <c r="N4089" s="2" t="str">
        <f>Tbl_BalanceHistory[[#This Row],[ProgramCode]]&amp;": "&amp;Tbl_BalanceHistory[[#This Row],[Program Name]]</f>
        <v>497: Regional Office Support and Administration</v>
      </c>
      <c r="O4089" s="3" t="s">
        <v>886</v>
      </c>
      <c r="P4089" s="1" t="str">
        <f>IF(Tbl_BalanceHistory[[#This Row],[FundCode]]="0100","GF",IF(Tbl_BalanceHistory[[#This Row],[FundCode]]="01000","GF","Hi Ed / OCR"))</f>
        <v>GF</v>
      </c>
      <c r="Q4089" s="5">
        <v>1326097</v>
      </c>
      <c r="R4089" s="5">
        <v>1326097</v>
      </c>
      <c r="S4089" s="5">
        <v>0</v>
      </c>
      <c r="T4089" s="5">
        <v>0</v>
      </c>
      <c r="U4089" s="3"/>
      <c r="V4089" s="5">
        <v>0</v>
      </c>
      <c r="W4089" s="5">
        <v>0</v>
      </c>
      <c r="X4089" s="5"/>
      <c r="Y4089" s="5"/>
      <c r="Z4089" s="5">
        <f>Tbl_BalanceHistory[[#This Row],[Discretionary Recommended - Pre 2022]]+Tbl_BalanceHistory[[#This Row],[Discretionary Balance Recommended: Policy]]+Tbl_BalanceHistory[[#This Row],[Discretionary Balance Recommended: Commitments]]</f>
        <v>0</v>
      </c>
      <c r="AA4089" s="5">
        <f>Tbl_BalanceHistory[[#This Row],[Discretionary Balance]]-Tbl_BalanceHistory[[#This Row],[Discretionary Reappropriation]]</f>
        <v>0</v>
      </c>
      <c r="AB4089" s="2"/>
      <c r="AC4089" s="2"/>
      <c r="AD4089" s="2"/>
      <c r="AE4089" s="2"/>
    </row>
    <row r="4090" spans="1:31" ht="45" x14ac:dyDescent="0.25">
      <c r="A4090" s="2" t="s">
        <v>2025</v>
      </c>
      <c r="B4090" s="3">
        <v>9</v>
      </c>
      <c r="C4090" s="3">
        <v>702</v>
      </c>
      <c r="D4090" s="3" t="s">
        <v>687</v>
      </c>
      <c r="E4090" s="3" t="str">
        <f>_xlfn.XLOOKUP(Tbl_BalanceHistory[[#This Row],[RespAgy]],Tbl_Agencies[Agy Code],Tbl_Agencies[Agy Sort])</f>
        <v>147000</v>
      </c>
      <c r="F4090" s="2" t="str">
        <f>Tbl_BalanceHistory[[#This Row],[RespAgy]]&amp;": "&amp;Tbl_BalanceHistory[[#This Row],[RespAgency]]</f>
        <v>702: Department for the Blind and Vision Impaired</v>
      </c>
      <c r="G4090" s="3">
        <v>702</v>
      </c>
      <c r="H4090" s="3" t="s">
        <v>687</v>
      </c>
      <c r="I4090" s="3" t="str">
        <f>_xlfn.XLOOKUP(Tbl_BalanceHistory[[#This Row],[AgyCode]],Tbl_Agencies[Agy Code],Tbl_Agencies[Agy Sort])</f>
        <v>147000</v>
      </c>
      <c r="J4090" s="2" t="str">
        <f>Tbl_BalanceHistory[[#This Row],[AgyCode]]&amp;": "&amp;Tbl_BalanceHistory[[#This Row],[Agency Name]]</f>
        <v>702: Department for the Blind and Vision Impaired</v>
      </c>
      <c r="K4090" s="1">
        <v>2018</v>
      </c>
      <c r="L4090" s="3">
        <v>497</v>
      </c>
      <c r="M4090" s="3" t="s">
        <v>691</v>
      </c>
      <c r="N4090" s="2" t="str">
        <f>Tbl_BalanceHistory[[#This Row],[ProgramCode]]&amp;": "&amp;Tbl_BalanceHistory[[#This Row],[Program Name]]</f>
        <v>497: Regional Office Support and Administration</v>
      </c>
      <c r="O4090" s="3" t="s">
        <v>886</v>
      </c>
      <c r="P4090" s="1" t="str">
        <f>IF(Tbl_BalanceHistory[[#This Row],[FundCode]]="0100","GF",IF(Tbl_BalanceHistory[[#This Row],[FundCode]]="01000","GF","Hi Ed / OCR"))</f>
        <v>GF</v>
      </c>
      <c r="Q4090" s="5">
        <v>1530097</v>
      </c>
      <c r="R4090" s="5">
        <v>1530097</v>
      </c>
      <c r="S4090" s="5">
        <v>0</v>
      </c>
      <c r="T4090" s="5">
        <v>0</v>
      </c>
      <c r="U4090" s="3"/>
      <c r="V4090" s="5">
        <v>0</v>
      </c>
      <c r="W4090" s="5">
        <v>0</v>
      </c>
      <c r="X4090" s="5"/>
      <c r="Y4090" s="5"/>
      <c r="Z4090" s="5">
        <f>Tbl_BalanceHistory[[#This Row],[Discretionary Recommended - Pre 2022]]+Tbl_BalanceHistory[[#This Row],[Discretionary Balance Recommended: Policy]]+Tbl_BalanceHistory[[#This Row],[Discretionary Balance Recommended: Commitments]]</f>
        <v>0</v>
      </c>
      <c r="AA4090" s="5">
        <f>Tbl_BalanceHistory[[#This Row],[Discretionary Balance]]-Tbl_BalanceHistory[[#This Row],[Discretionary Reappropriation]]</f>
        <v>0</v>
      </c>
      <c r="AB4090" s="2"/>
      <c r="AC4090" s="2"/>
      <c r="AD4090" s="2"/>
      <c r="AE4090" s="2"/>
    </row>
    <row r="4091" spans="1:31" ht="45" x14ac:dyDescent="0.25">
      <c r="A4091" s="2" t="s">
        <v>2025</v>
      </c>
      <c r="B4091" s="3">
        <v>9</v>
      </c>
      <c r="C4091" s="3">
        <v>702</v>
      </c>
      <c r="D4091" s="3" t="s">
        <v>687</v>
      </c>
      <c r="E4091" s="3" t="str">
        <f>_xlfn.XLOOKUP(Tbl_BalanceHistory[[#This Row],[RespAgy]],Tbl_Agencies[Agy Code],Tbl_Agencies[Agy Sort])</f>
        <v>147000</v>
      </c>
      <c r="F4091" s="2" t="str">
        <f>Tbl_BalanceHistory[[#This Row],[RespAgy]]&amp;": "&amp;Tbl_BalanceHistory[[#This Row],[RespAgency]]</f>
        <v>702: Department for the Blind and Vision Impaired</v>
      </c>
      <c r="G4091" s="3">
        <v>702</v>
      </c>
      <c r="H4091" s="3" t="s">
        <v>687</v>
      </c>
      <c r="I4091" s="3" t="str">
        <f>_xlfn.XLOOKUP(Tbl_BalanceHistory[[#This Row],[AgyCode]],Tbl_Agencies[Agy Code],Tbl_Agencies[Agy Sort])</f>
        <v>147000</v>
      </c>
      <c r="J4091" s="2" t="str">
        <f>Tbl_BalanceHistory[[#This Row],[AgyCode]]&amp;": "&amp;Tbl_BalanceHistory[[#This Row],[Agency Name]]</f>
        <v>702: Department for the Blind and Vision Impaired</v>
      </c>
      <c r="K4091" s="1">
        <v>2019</v>
      </c>
      <c r="L4091" s="3">
        <v>497</v>
      </c>
      <c r="M4091" s="3" t="s">
        <v>691</v>
      </c>
      <c r="N4091" s="2" t="str">
        <f>Tbl_BalanceHistory[[#This Row],[ProgramCode]]&amp;": "&amp;Tbl_BalanceHistory[[#This Row],[Program Name]]</f>
        <v>497: Regional Office Support and Administration</v>
      </c>
      <c r="O4091" s="3" t="s">
        <v>886</v>
      </c>
      <c r="P4091" s="1" t="str">
        <f>IF(Tbl_BalanceHistory[[#This Row],[FundCode]]="0100","GF",IF(Tbl_BalanceHistory[[#This Row],[FundCode]]="01000","GF","Hi Ed / OCR"))</f>
        <v>GF</v>
      </c>
      <c r="Q4091" s="5">
        <v>1366526</v>
      </c>
      <c r="R4091" s="5">
        <v>1366526</v>
      </c>
      <c r="S4091" s="5">
        <v>0</v>
      </c>
      <c r="T4091" s="5">
        <v>0</v>
      </c>
      <c r="U4091" s="3"/>
      <c r="V4091" s="5">
        <v>0</v>
      </c>
      <c r="W4091" s="5">
        <v>0</v>
      </c>
      <c r="X4091" s="5"/>
      <c r="Y4091" s="5"/>
      <c r="Z4091" s="5">
        <f>Tbl_BalanceHistory[[#This Row],[Discretionary Recommended - Pre 2022]]+Tbl_BalanceHistory[[#This Row],[Discretionary Balance Recommended: Policy]]+Tbl_BalanceHistory[[#This Row],[Discretionary Balance Recommended: Commitments]]</f>
        <v>0</v>
      </c>
      <c r="AA4091" s="5">
        <f>Tbl_BalanceHistory[[#This Row],[Discretionary Balance]]-Tbl_BalanceHistory[[#This Row],[Discretionary Reappropriation]]</f>
        <v>0</v>
      </c>
      <c r="AB4091" s="2"/>
      <c r="AC4091" s="2"/>
      <c r="AD4091" s="2"/>
      <c r="AE4091" s="2"/>
    </row>
    <row r="4092" spans="1:31" ht="45" x14ac:dyDescent="0.25">
      <c r="A4092" s="2" t="s">
        <v>577</v>
      </c>
      <c r="B4092" s="3">
        <v>9</v>
      </c>
      <c r="C4092" s="3">
        <v>702</v>
      </c>
      <c r="D4092" s="3" t="s">
        <v>687</v>
      </c>
      <c r="E4092" s="3" t="str">
        <f>_xlfn.XLOOKUP(Tbl_BalanceHistory[[#This Row],[RespAgy]],Tbl_Agencies[Agy Code],Tbl_Agencies[Agy Sort])</f>
        <v>147000</v>
      </c>
      <c r="F4092" s="2" t="str">
        <f>Tbl_BalanceHistory[[#This Row],[RespAgy]]&amp;": "&amp;Tbl_BalanceHistory[[#This Row],[RespAgency]]</f>
        <v>702: Department for the Blind and Vision Impaired</v>
      </c>
      <c r="G4092" s="3">
        <v>702</v>
      </c>
      <c r="H4092" s="3" t="s">
        <v>687</v>
      </c>
      <c r="I4092" s="3" t="str">
        <f>_xlfn.XLOOKUP(Tbl_BalanceHistory[[#This Row],[AgyCode]],Tbl_Agencies[Agy Code],Tbl_Agencies[Agy Sort])</f>
        <v>147000</v>
      </c>
      <c r="J4092" s="2" t="str">
        <f>Tbl_BalanceHistory[[#This Row],[AgyCode]]&amp;": "&amp;Tbl_BalanceHistory[[#This Row],[Agency Name]]</f>
        <v>702: Department for the Blind and Vision Impaired</v>
      </c>
      <c r="K4092" s="1">
        <v>2020</v>
      </c>
      <c r="L4092" s="3">
        <v>497</v>
      </c>
      <c r="M4092" s="3" t="s">
        <v>691</v>
      </c>
      <c r="N4092" s="2" t="str">
        <f>Tbl_BalanceHistory[[#This Row],[ProgramCode]]&amp;": "&amp;Tbl_BalanceHistory[[#This Row],[Program Name]]</f>
        <v>497: Regional Office Support and Administration</v>
      </c>
      <c r="O4092" s="3" t="s">
        <v>886</v>
      </c>
      <c r="P4092" s="1" t="str">
        <f>IF(Tbl_BalanceHistory[[#This Row],[FundCode]]="0100","GF",IF(Tbl_BalanceHistory[[#This Row],[FundCode]]="01000","GF","Hi Ed / OCR"))</f>
        <v>GF</v>
      </c>
      <c r="Q4092" s="5">
        <v>1366526</v>
      </c>
      <c r="R4092" s="5">
        <v>1362525.5</v>
      </c>
      <c r="S4092" s="5">
        <v>4000.5</v>
      </c>
      <c r="T4092" s="5">
        <v>0</v>
      </c>
      <c r="U4092" s="3"/>
      <c r="V4092" s="5">
        <v>4000.5</v>
      </c>
      <c r="W4092" s="5">
        <v>0</v>
      </c>
      <c r="X4092" s="5"/>
      <c r="Y4092" s="5"/>
      <c r="Z4092" s="5">
        <f>Tbl_BalanceHistory[[#This Row],[Discretionary Recommended - Pre 2022]]+Tbl_BalanceHistory[[#This Row],[Discretionary Balance Recommended: Policy]]+Tbl_BalanceHistory[[#This Row],[Discretionary Balance Recommended: Commitments]]</f>
        <v>0</v>
      </c>
      <c r="AA4092" s="5">
        <f>Tbl_BalanceHistory[[#This Row],[Discretionary Balance]]-Tbl_BalanceHistory[[#This Row],[Discretionary Reappropriation]]</f>
        <v>4000.5</v>
      </c>
      <c r="AB4092" s="2"/>
      <c r="AC4092" s="2"/>
      <c r="AD4092" s="2"/>
      <c r="AE4092" s="2"/>
    </row>
    <row r="4093" spans="1:31" ht="45" x14ac:dyDescent="0.25">
      <c r="A4093" s="2" t="s">
        <v>577</v>
      </c>
      <c r="B4093" s="3">
        <v>9</v>
      </c>
      <c r="C4093" s="3">
        <v>702</v>
      </c>
      <c r="D4093" s="3" t="s">
        <v>687</v>
      </c>
      <c r="E4093" s="3" t="str">
        <f>_xlfn.XLOOKUP(Tbl_BalanceHistory[[#This Row],[RespAgy]],Tbl_Agencies[Agy Code],Tbl_Agencies[Agy Sort])</f>
        <v>147000</v>
      </c>
      <c r="F4093" s="2" t="str">
        <f>Tbl_BalanceHistory[[#This Row],[RespAgy]]&amp;": "&amp;Tbl_BalanceHistory[[#This Row],[RespAgency]]</f>
        <v>702: Department for the Blind and Vision Impaired</v>
      </c>
      <c r="G4093" s="3">
        <v>702</v>
      </c>
      <c r="H4093" s="3" t="s">
        <v>687</v>
      </c>
      <c r="I4093" s="3" t="str">
        <f>_xlfn.XLOOKUP(Tbl_BalanceHistory[[#This Row],[AgyCode]],Tbl_Agencies[Agy Code],Tbl_Agencies[Agy Sort])</f>
        <v>147000</v>
      </c>
      <c r="J4093" s="2" t="str">
        <f>Tbl_BalanceHistory[[#This Row],[AgyCode]]&amp;": "&amp;Tbl_BalanceHistory[[#This Row],[Agency Name]]</f>
        <v>702: Department for the Blind and Vision Impaired</v>
      </c>
      <c r="K4093" s="1">
        <v>2021</v>
      </c>
      <c r="L4093" s="3">
        <v>497</v>
      </c>
      <c r="M4093" s="3" t="s">
        <v>691</v>
      </c>
      <c r="N4093" s="2" t="str">
        <f>Tbl_BalanceHistory[[#This Row],[ProgramCode]]&amp;": "&amp;Tbl_BalanceHistory[[#This Row],[Program Name]]</f>
        <v>497: Regional Office Support and Administration</v>
      </c>
      <c r="O4093" s="3" t="s">
        <v>886</v>
      </c>
      <c r="P4093" s="1" t="str">
        <f>IF(Tbl_BalanceHistory[[#This Row],[FundCode]]="0100","GF",IF(Tbl_BalanceHistory[[#This Row],[FundCode]]="01000","GF","Hi Ed / OCR"))</f>
        <v>GF</v>
      </c>
      <c r="Q4093" s="5">
        <v>1395586</v>
      </c>
      <c r="R4093" s="5">
        <v>1395586</v>
      </c>
      <c r="S4093" s="5">
        <v>0</v>
      </c>
      <c r="T4093" s="5">
        <v>0</v>
      </c>
      <c r="U4093" s="3"/>
      <c r="V4093" s="5">
        <v>0</v>
      </c>
      <c r="W4093" s="5">
        <v>0</v>
      </c>
      <c r="X4093" s="5"/>
      <c r="Y4093" s="5"/>
      <c r="Z4093" s="5">
        <f>Tbl_BalanceHistory[[#This Row],[Discretionary Recommended - Pre 2022]]+Tbl_BalanceHistory[[#This Row],[Discretionary Balance Recommended: Policy]]+Tbl_BalanceHistory[[#This Row],[Discretionary Balance Recommended: Commitments]]</f>
        <v>0</v>
      </c>
      <c r="AA4093" s="5">
        <f>Tbl_BalanceHistory[[#This Row],[Discretionary Balance]]-Tbl_BalanceHistory[[#This Row],[Discretionary Reappropriation]]</f>
        <v>0</v>
      </c>
      <c r="AB4093" s="2"/>
      <c r="AC4093" s="2"/>
      <c r="AD4093" s="2"/>
      <c r="AE4093" s="2"/>
    </row>
    <row r="4094" spans="1:31" ht="45" x14ac:dyDescent="0.25">
      <c r="A4094" s="2" t="s">
        <v>577</v>
      </c>
      <c r="B4094" s="3">
        <v>9</v>
      </c>
      <c r="C4094" s="3">
        <v>702</v>
      </c>
      <c r="D4094" s="3" t="s">
        <v>687</v>
      </c>
      <c r="E4094" s="3" t="str">
        <f>_xlfn.XLOOKUP(Tbl_BalanceHistory[[#This Row],[RespAgy]],Tbl_Agencies[Agy Code],Tbl_Agencies[Agy Sort])</f>
        <v>147000</v>
      </c>
      <c r="F4094" s="2" t="str">
        <f>Tbl_BalanceHistory[[#This Row],[RespAgy]]&amp;": "&amp;Tbl_BalanceHistory[[#This Row],[RespAgency]]</f>
        <v>702: Department for the Blind and Vision Impaired</v>
      </c>
      <c r="G4094" s="3">
        <v>702</v>
      </c>
      <c r="H4094" s="3" t="s">
        <v>687</v>
      </c>
      <c r="I4094" s="3" t="str">
        <f>_xlfn.XLOOKUP(Tbl_BalanceHistory[[#This Row],[AgyCode]],Tbl_Agencies[Agy Code],Tbl_Agencies[Agy Sort])</f>
        <v>147000</v>
      </c>
      <c r="J4094" s="2" t="str">
        <f>Tbl_BalanceHistory[[#This Row],[AgyCode]]&amp;": "&amp;Tbl_BalanceHistory[[#This Row],[Agency Name]]</f>
        <v>702: Department for the Blind and Vision Impaired</v>
      </c>
      <c r="K4094" s="1">
        <v>2022</v>
      </c>
      <c r="L4094" s="3">
        <v>497</v>
      </c>
      <c r="M4094" s="3" t="s">
        <v>691</v>
      </c>
      <c r="N4094" s="2" t="str">
        <f>Tbl_BalanceHistory[[#This Row],[ProgramCode]]&amp;": "&amp;Tbl_BalanceHistory[[#This Row],[Program Name]]</f>
        <v>497: Regional Office Support and Administration</v>
      </c>
      <c r="O4094" s="3" t="s">
        <v>886</v>
      </c>
      <c r="P4094" s="1" t="str">
        <f>IF(Tbl_BalanceHistory[[#This Row],[FundCode]]="0100","GF",IF(Tbl_BalanceHistory[[#This Row],[FundCode]]="01000","GF","Hi Ed / OCR"))</f>
        <v>GF</v>
      </c>
      <c r="Q4094" s="5">
        <v>1412205.98</v>
      </c>
      <c r="R4094" s="5">
        <v>1412204.77</v>
      </c>
      <c r="S4094" s="5">
        <v>1.21</v>
      </c>
      <c r="T4094" s="5">
        <v>0</v>
      </c>
      <c r="U4094" s="3"/>
      <c r="V4094" s="5">
        <v>1.21</v>
      </c>
      <c r="W4094" s="5"/>
      <c r="X4094" s="5">
        <v>0</v>
      </c>
      <c r="Y4094" s="5">
        <v>0</v>
      </c>
      <c r="Z4094" s="5">
        <f>Tbl_BalanceHistory[[#This Row],[Discretionary Recommended - Pre 2022]]+Tbl_BalanceHistory[[#This Row],[Discretionary Balance Recommended: Policy]]+Tbl_BalanceHistory[[#This Row],[Discretionary Balance Recommended: Commitments]]</f>
        <v>0</v>
      </c>
      <c r="AA4094" s="5">
        <f>Tbl_BalanceHistory[[#This Row],[Discretionary Balance]]-Tbl_BalanceHistory[[#This Row],[Discretionary Reappropriation]]</f>
        <v>1.21</v>
      </c>
      <c r="AB4094" s="2"/>
      <c r="AC4094" s="2"/>
      <c r="AD4094" s="2"/>
      <c r="AE4094" s="2"/>
    </row>
    <row r="4095" spans="1:31" ht="45" x14ac:dyDescent="0.25">
      <c r="A4095" s="2" t="s">
        <v>577</v>
      </c>
      <c r="B4095" s="3">
        <v>9</v>
      </c>
      <c r="C4095" s="3">
        <v>702</v>
      </c>
      <c r="D4095" s="3" t="s">
        <v>687</v>
      </c>
      <c r="E4095" s="3" t="str">
        <f>_xlfn.XLOOKUP(Tbl_BalanceHistory[[#This Row],[RespAgy]],Tbl_Agencies[Agy Code],Tbl_Agencies[Agy Sort])</f>
        <v>147000</v>
      </c>
      <c r="F4095" s="2" t="str">
        <f>Tbl_BalanceHistory[[#This Row],[RespAgy]]&amp;": "&amp;Tbl_BalanceHistory[[#This Row],[RespAgency]]</f>
        <v>702: Department for the Blind and Vision Impaired</v>
      </c>
      <c r="G4095" s="3">
        <v>702</v>
      </c>
      <c r="H4095" s="3" t="s">
        <v>687</v>
      </c>
      <c r="I4095" s="3" t="str">
        <f>_xlfn.XLOOKUP(Tbl_BalanceHistory[[#This Row],[AgyCode]],Tbl_Agencies[Agy Code],Tbl_Agencies[Agy Sort])</f>
        <v>147000</v>
      </c>
      <c r="J4095" s="2" t="str">
        <f>Tbl_BalanceHistory[[#This Row],[AgyCode]]&amp;": "&amp;Tbl_BalanceHistory[[#This Row],[Agency Name]]</f>
        <v>702: Department for the Blind and Vision Impaired</v>
      </c>
      <c r="K4095" s="1">
        <v>2023</v>
      </c>
      <c r="L4095" s="3">
        <v>497</v>
      </c>
      <c r="M4095" s="3" t="s">
        <v>691</v>
      </c>
      <c r="N4095" s="2" t="str">
        <f>Tbl_BalanceHistory[[#This Row],[ProgramCode]]&amp;": "&amp;Tbl_BalanceHistory[[#This Row],[Program Name]]</f>
        <v>497: Regional Office Support and Administration</v>
      </c>
      <c r="O4095" s="3" t="s">
        <v>886</v>
      </c>
      <c r="P4095" s="1" t="str">
        <f>IF(Tbl_BalanceHistory[[#This Row],[FundCode]]="0100","GF",IF(Tbl_BalanceHistory[[#This Row],[FundCode]]="01000","GF","Hi Ed / OCR"))</f>
        <v>GF</v>
      </c>
      <c r="Q4095" s="5">
        <v>1567029</v>
      </c>
      <c r="R4095" s="5">
        <v>1567029</v>
      </c>
      <c r="S4095" s="5">
        <v>0</v>
      </c>
      <c r="T4095" s="5">
        <v>0</v>
      </c>
      <c r="U4095" s="3"/>
      <c r="V4095" s="5">
        <v>0</v>
      </c>
      <c r="W4095" s="5">
        <v>0</v>
      </c>
      <c r="X4095" s="5">
        <v>0</v>
      </c>
      <c r="Y4095" s="5">
        <v>0</v>
      </c>
      <c r="Z4095" s="5">
        <v>0</v>
      </c>
      <c r="AA4095" s="5">
        <v>0</v>
      </c>
      <c r="AB4095" s="2"/>
      <c r="AC4095" s="2"/>
      <c r="AD4095" s="2"/>
      <c r="AE4095" s="2"/>
    </row>
    <row r="4096" spans="1:31" ht="45" x14ac:dyDescent="0.25">
      <c r="A4096" s="2" t="s">
        <v>577</v>
      </c>
      <c r="B4096" s="3">
        <v>9</v>
      </c>
      <c r="C4096" s="3">
        <v>702</v>
      </c>
      <c r="D4096" s="3" t="s">
        <v>687</v>
      </c>
      <c r="E4096" s="3" t="str">
        <f>_xlfn.XLOOKUP(Tbl_BalanceHistory[[#This Row],[RespAgy]],Tbl_Agencies[Agy Code],Tbl_Agencies[Agy Sort])</f>
        <v>147000</v>
      </c>
      <c r="F4096" s="2" t="str">
        <f>Tbl_BalanceHistory[[#This Row],[RespAgy]]&amp;": "&amp;Tbl_BalanceHistory[[#This Row],[RespAgency]]</f>
        <v>702: Department for the Blind and Vision Impaired</v>
      </c>
      <c r="G4096" s="3">
        <v>702</v>
      </c>
      <c r="H4096" s="3" t="s">
        <v>687</v>
      </c>
      <c r="I4096" s="3" t="str">
        <f>_xlfn.XLOOKUP(Tbl_BalanceHistory[[#This Row],[AgyCode]],Tbl_Agencies[Agy Code],Tbl_Agencies[Agy Sort])</f>
        <v>147000</v>
      </c>
      <c r="J4096" s="2" t="str">
        <f>Tbl_BalanceHistory[[#This Row],[AgyCode]]&amp;": "&amp;Tbl_BalanceHistory[[#This Row],[Agency Name]]</f>
        <v>702: Department for the Blind and Vision Impaired</v>
      </c>
      <c r="K4096" s="1">
        <v>2024</v>
      </c>
      <c r="L4096" s="3">
        <v>497</v>
      </c>
      <c r="M4096" s="3" t="s">
        <v>691</v>
      </c>
      <c r="N4096" s="2" t="str">
        <f>Tbl_BalanceHistory[[#This Row],[ProgramCode]]&amp;": "&amp;Tbl_BalanceHistory[[#This Row],[Program Name]]</f>
        <v>497: Regional Office Support and Administration</v>
      </c>
      <c r="O4096" s="3" t="s">
        <v>886</v>
      </c>
      <c r="P4096" s="1" t="str">
        <f>IF(Tbl_BalanceHistory[[#This Row],[FundCode]]="0100","GF",IF(Tbl_BalanceHistory[[#This Row],[FundCode]]="01000","GF","Hi Ed / OCR"))</f>
        <v>GF</v>
      </c>
      <c r="Q4096" s="5">
        <v>1567029</v>
      </c>
      <c r="R4096" s="5">
        <v>1567028.63</v>
      </c>
      <c r="S4096" s="5">
        <v>0.37</v>
      </c>
      <c r="T4096" s="5">
        <v>0</v>
      </c>
      <c r="U4096" s="3"/>
      <c r="V4096" s="5">
        <v>0.37</v>
      </c>
      <c r="W4096" s="5">
        <v>0</v>
      </c>
      <c r="X4096" s="5">
        <v>0</v>
      </c>
      <c r="Y4096" s="5">
        <v>0</v>
      </c>
      <c r="Z4096" s="5">
        <v>0</v>
      </c>
      <c r="AA4096" s="5">
        <v>0.37</v>
      </c>
      <c r="AB4096" s="2"/>
      <c r="AC4096" s="2"/>
      <c r="AD4096" s="2"/>
      <c r="AE4096" s="2"/>
    </row>
    <row r="4097" spans="1:31" ht="45" x14ac:dyDescent="0.25">
      <c r="A4097" s="2" t="s">
        <v>2025</v>
      </c>
      <c r="B4097" s="3">
        <v>9</v>
      </c>
      <c r="C4097" s="3">
        <v>702</v>
      </c>
      <c r="D4097" s="3" t="s">
        <v>687</v>
      </c>
      <c r="E4097" s="3" t="str">
        <f>_xlfn.XLOOKUP(Tbl_BalanceHistory[[#This Row],[RespAgy]],Tbl_Agencies[Agy Code],Tbl_Agencies[Agy Sort])</f>
        <v>147000</v>
      </c>
      <c r="F4097" s="2" t="str">
        <f>Tbl_BalanceHistory[[#This Row],[RespAgy]]&amp;": "&amp;Tbl_BalanceHistory[[#This Row],[RespAgency]]</f>
        <v>702: Department for the Blind and Vision Impaired</v>
      </c>
      <c r="G4097" s="3">
        <v>702</v>
      </c>
      <c r="H4097" s="3" t="s">
        <v>687</v>
      </c>
      <c r="I4097" s="3" t="str">
        <f>_xlfn.XLOOKUP(Tbl_BalanceHistory[[#This Row],[AgyCode]],Tbl_Agencies[Agy Code],Tbl_Agencies[Agy Sort])</f>
        <v>147000</v>
      </c>
      <c r="J4097" s="2" t="str">
        <f>Tbl_BalanceHistory[[#This Row],[AgyCode]]&amp;": "&amp;Tbl_BalanceHistory[[#This Row],[Agency Name]]</f>
        <v>702: Department for the Blind and Vision Impaired</v>
      </c>
      <c r="K4097" s="1">
        <v>2014</v>
      </c>
      <c r="L4097" s="3">
        <v>499</v>
      </c>
      <c r="M4097" s="3" t="s">
        <v>62</v>
      </c>
      <c r="N4097" s="2" t="str">
        <f>Tbl_BalanceHistory[[#This Row],[ProgramCode]]&amp;": "&amp;Tbl_BalanceHistory[[#This Row],[Program Name]]</f>
        <v>499: Administrative and Support Services</v>
      </c>
      <c r="O4097" s="3" t="s">
        <v>1730</v>
      </c>
      <c r="P4097" s="1" t="str">
        <f>IF(Tbl_BalanceHistory[[#This Row],[FundCode]]="0100","GF",IF(Tbl_BalanceHistory[[#This Row],[FundCode]]="01000","GF","Hi Ed / OCR"))</f>
        <v>GF</v>
      </c>
      <c r="Q4097" s="5">
        <v>1374768</v>
      </c>
      <c r="R4097" s="5">
        <v>1024698</v>
      </c>
      <c r="S4097" s="5">
        <v>350070</v>
      </c>
      <c r="T4097" s="5">
        <v>0</v>
      </c>
      <c r="U4097" s="3"/>
      <c r="V4097" s="5">
        <v>350070</v>
      </c>
      <c r="W4097" s="5">
        <v>346270</v>
      </c>
      <c r="X4097" s="5"/>
      <c r="Y4097" s="5"/>
      <c r="Z4097" s="5">
        <f>Tbl_BalanceHistory[[#This Row],[Discretionary Recommended - Pre 2022]]+Tbl_BalanceHistory[[#This Row],[Discretionary Balance Recommended: Policy]]+Tbl_BalanceHistory[[#This Row],[Discretionary Balance Recommended: Commitments]]</f>
        <v>346270</v>
      </c>
      <c r="AA4097" s="5">
        <f>Tbl_BalanceHistory[[#This Row],[Discretionary Balance]]-Tbl_BalanceHistory[[#This Row],[Discretionary Reappropriation]]</f>
        <v>3800</v>
      </c>
      <c r="AB4097" s="2" t="s">
        <v>2101</v>
      </c>
      <c r="AC4097" s="2"/>
      <c r="AD4097" s="2"/>
      <c r="AE4097" s="2"/>
    </row>
    <row r="4098" spans="1:31" ht="45" x14ac:dyDescent="0.25">
      <c r="A4098" s="2" t="s">
        <v>2025</v>
      </c>
      <c r="B4098" s="3">
        <v>9</v>
      </c>
      <c r="C4098" s="3">
        <v>702</v>
      </c>
      <c r="D4098" s="3" t="s">
        <v>687</v>
      </c>
      <c r="E4098" s="3" t="str">
        <f>_xlfn.XLOOKUP(Tbl_BalanceHistory[[#This Row],[RespAgy]],Tbl_Agencies[Agy Code],Tbl_Agencies[Agy Sort])</f>
        <v>147000</v>
      </c>
      <c r="F4098" s="2" t="str">
        <f>Tbl_BalanceHistory[[#This Row],[RespAgy]]&amp;": "&amp;Tbl_BalanceHistory[[#This Row],[RespAgency]]</f>
        <v>702: Department for the Blind and Vision Impaired</v>
      </c>
      <c r="G4098" s="3">
        <v>702</v>
      </c>
      <c r="H4098" s="3" t="s">
        <v>687</v>
      </c>
      <c r="I4098" s="3" t="str">
        <f>_xlfn.XLOOKUP(Tbl_BalanceHistory[[#This Row],[AgyCode]],Tbl_Agencies[Agy Code],Tbl_Agencies[Agy Sort])</f>
        <v>147000</v>
      </c>
      <c r="J4098" s="2" t="str">
        <f>Tbl_BalanceHistory[[#This Row],[AgyCode]]&amp;": "&amp;Tbl_BalanceHistory[[#This Row],[Agency Name]]</f>
        <v>702: Department for the Blind and Vision Impaired</v>
      </c>
      <c r="K4098" s="1">
        <v>2015</v>
      </c>
      <c r="L4098" s="3">
        <v>499</v>
      </c>
      <c r="M4098" s="3" t="s">
        <v>62</v>
      </c>
      <c r="N4098" s="2" t="str">
        <f>Tbl_BalanceHistory[[#This Row],[ProgramCode]]&amp;": "&amp;Tbl_BalanceHistory[[#This Row],[Program Name]]</f>
        <v>499: Administrative and Support Services</v>
      </c>
      <c r="O4098" s="3" t="s">
        <v>1730</v>
      </c>
      <c r="P4098" s="1" t="str">
        <f>IF(Tbl_BalanceHistory[[#This Row],[FundCode]]="0100","GF",IF(Tbl_BalanceHistory[[#This Row],[FundCode]]="01000","GF","Hi Ed / OCR"))</f>
        <v>GF</v>
      </c>
      <c r="Q4098" s="5">
        <v>1991782</v>
      </c>
      <c r="R4098" s="5">
        <v>1987982</v>
      </c>
      <c r="S4098" s="5">
        <v>3800</v>
      </c>
      <c r="T4098" s="5">
        <v>0</v>
      </c>
      <c r="U4098" s="3"/>
      <c r="V4098" s="5">
        <v>3800</v>
      </c>
      <c r="W4098" s="5">
        <v>0</v>
      </c>
      <c r="X4098" s="5"/>
      <c r="Y4098" s="5"/>
      <c r="Z4098" s="5">
        <f>Tbl_BalanceHistory[[#This Row],[Discretionary Recommended - Pre 2022]]+Tbl_BalanceHistory[[#This Row],[Discretionary Balance Recommended: Policy]]+Tbl_BalanceHistory[[#This Row],[Discretionary Balance Recommended: Commitments]]</f>
        <v>0</v>
      </c>
      <c r="AA4098" s="5">
        <f>Tbl_BalanceHistory[[#This Row],[Discretionary Balance]]-Tbl_BalanceHistory[[#This Row],[Discretionary Reappropriation]]</f>
        <v>3800</v>
      </c>
      <c r="AB4098" s="2"/>
      <c r="AC4098" s="2"/>
      <c r="AD4098" s="2"/>
      <c r="AE4098" s="2"/>
    </row>
    <row r="4099" spans="1:31" ht="45" x14ac:dyDescent="0.25">
      <c r="A4099" s="2" t="s">
        <v>2025</v>
      </c>
      <c r="B4099" s="3">
        <v>9</v>
      </c>
      <c r="C4099" s="3">
        <v>702</v>
      </c>
      <c r="D4099" s="3" t="s">
        <v>687</v>
      </c>
      <c r="E4099" s="3" t="str">
        <f>_xlfn.XLOOKUP(Tbl_BalanceHistory[[#This Row],[RespAgy]],Tbl_Agencies[Agy Code],Tbl_Agencies[Agy Sort])</f>
        <v>147000</v>
      </c>
      <c r="F4099" s="2" t="str">
        <f>Tbl_BalanceHistory[[#This Row],[RespAgy]]&amp;": "&amp;Tbl_BalanceHistory[[#This Row],[RespAgency]]</f>
        <v>702: Department for the Blind and Vision Impaired</v>
      </c>
      <c r="G4099" s="3">
        <v>702</v>
      </c>
      <c r="H4099" s="3" t="s">
        <v>687</v>
      </c>
      <c r="I4099" s="3" t="str">
        <f>_xlfn.XLOOKUP(Tbl_BalanceHistory[[#This Row],[AgyCode]],Tbl_Agencies[Agy Code],Tbl_Agencies[Agy Sort])</f>
        <v>147000</v>
      </c>
      <c r="J4099" s="2" t="str">
        <f>Tbl_BalanceHistory[[#This Row],[AgyCode]]&amp;": "&amp;Tbl_BalanceHistory[[#This Row],[Agency Name]]</f>
        <v>702: Department for the Blind and Vision Impaired</v>
      </c>
      <c r="K4099" s="1">
        <v>2016</v>
      </c>
      <c r="L4099" s="3">
        <v>499</v>
      </c>
      <c r="M4099" s="3" t="s">
        <v>62</v>
      </c>
      <c r="N4099" s="2" t="str">
        <f>Tbl_BalanceHistory[[#This Row],[ProgramCode]]&amp;": "&amp;Tbl_BalanceHistory[[#This Row],[Program Name]]</f>
        <v>499: Administrative and Support Services</v>
      </c>
      <c r="O4099" s="3" t="s">
        <v>1730</v>
      </c>
      <c r="P4099" s="1" t="str">
        <f>IF(Tbl_BalanceHistory[[#This Row],[FundCode]]="0100","GF",IF(Tbl_BalanceHistory[[#This Row],[FundCode]]="01000","GF","Hi Ed / OCR"))</f>
        <v>GF</v>
      </c>
      <c r="Q4099" s="5">
        <v>1349345</v>
      </c>
      <c r="R4099" s="5">
        <v>1324341</v>
      </c>
      <c r="S4099" s="5">
        <v>25004</v>
      </c>
      <c r="T4099" s="5">
        <v>0</v>
      </c>
      <c r="U4099" s="3"/>
      <c r="V4099" s="5">
        <v>25004</v>
      </c>
      <c r="W4099" s="5">
        <v>0</v>
      </c>
      <c r="X4099" s="5"/>
      <c r="Y4099" s="5"/>
      <c r="Z4099" s="5">
        <f>Tbl_BalanceHistory[[#This Row],[Discretionary Recommended - Pre 2022]]+Tbl_BalanceHistory[[#This Row],[Discretionary Balance Recommended: Policy]]+Tbl_BalanceHistory[[#This Row],[Discretionary Balance Recommended: Commitments]]</f>
        <v>0</v>
      </c>
      <c r="AA4099" s="5">
        <f>Tbl_BalanceHistory[[#This Row],[Discretionary Balance]]-Tbl_BalanceHistory[[#This Row],[Discretionary Reappropriation]]</f>
        <v>25004</v>
      </c>
      <c r="AB4099" s="2"/>
      <c r="AC4099" s="2"/>
      <c r="AD4099" s="2"/>
      <c r="AE4099" s="2"/>
    </row>
    <row r="4100" spans="1:31" ht="45" x14ac:dyDescent="0.25">
      <c r="A4100" s="2" t="s">
        <v>2025</v>
      </c>
      <c r="B4100" s="3">
        <v>9</v>
      </c>
      <c r="C4100" s="3">
        <v>702</v>
      </c>
      <c r="D4100" s="3" t="s">
        <v>687</v>
      </c>
      <c r="E4100" s="3" t="str">
        <f>_xlfn.XLOOKUP(Tbl_BalanceHistory[[#This Row],[RespAgy]],Tbl_Agencies[Agy Code],Tbl_Agencies[Agy Sort])</f>
        <v>147000</v>
      </c>
      <c r="F4100" s="2" t="str">
        <f>Tbl_BalanceHistory[[#This Row],[RespAgy]]&amp;": "&amp;Tbl_BalanceHistory[[#This Row],[RespAgency]]</f>
        <v>702: Department for the Blind and Vision Impaired</v>
      </c>
      <c r="G4100" s="3">
        <v>702</v>
      </c>
      <c r="H4100" s="3" t="s">
        <v>687</v>
      </c>
      <c r="I4100" s="3" t="str">
        <f>_xlfn.XLOOKUP(Tbl_BalanceHistory[[#This Row],[AgyCode]],Tbl_Agencies[Agy Code],Tbl_Agencies[Agy Sort])</f>
        <v>147000</v>
      </c>
      <c r="J4100" s="2" t="str">
        <f>Tbl_BalanceHistory[[#This Row],[AgyCode]]&amp;": "&amp;Tbl_BalanceHistory[[#This Row],[Agency Name]]</f>
        <v>702: Department for the Blind and Vision Impaired</v>
      </c>
      <c r="K4100" s="1">
        <v>2017</v>
      </c>
      <c r="L4100" s="3">
        <v>499</v>
      </c>
      <c r="M4100" s="3" t="s">
        <v>62</v>
      </c>
      <c r="N4100" s="2" t="str">
        <f>Tbl_BalanceHistory[[#This Row],[ProgramCode]]&amp;": "&amp;Tbl_BalanceHistory[[#This Row],[Program Name]]</f>
        <v>499: Administrative and Support Services</v>
      </c>
      <c r="O4100" s="3" t="s">
        <v>886</v>
      </c>
      <c r="P4100" s="1" t="str">
        <f>IF(Tbl_BalanceHistory[[#This Row],[FundCode]]="0100","GF",IF(Tbl_BalanceHistory[[#This Row],[FundCode]]="01000","GF","Hi Ed / OCR"))</f>
        <v>GF</v>
      </c>
      <c r="Q4100" s="5">
        <v>1340302</v>
      </c>
      <c r="R4100" s="5">
        <v>1340302</v>
      </c>
      <c r="S4100" s="5">
        <v>0</v>
      </c>
      <c r="T4100" s="5">
        <v>0</v>
      </c>
      <c r="U4100" s="3"/>
      <c r="V4100" s="5">
        <v>0</v>
      </c>
      <c r="W4100" s="5">
        <v>0</v>
      </c>
      <c r="X4100" s="5"/>
      <c r="Y4100" s="5"/>
      <c r="Z4100" s="5">
        <f>Tbl_BalanceHistory[[#This Row],[Discretionary Recommended - Pre 2022]]+Tbl_BalanceHistory[[#This Row],[Discretionary Balance Recommended: Policy]]+Tbl_BalanceHistory[[#This Row],[Discretionary Balance Recommended: Commitments]]</f>
        <v>0</v>
      </c>
      <c r="AA4100" s="5">
        <f>Tbl_BalanceHistory[[#This Row],[Discretionary Balance]]-Tbl_BalanceHistory[[#This Row],[Discretionary Reappropriation]]</f>
        <v>0</v>
      </c>
      <c r="AB4100" s="2"/>
      <c r="AC4100" s="2"/>
      <c r="AD4100" s="2"/>
      <c r="AE4100" s="2"/>
    </row>
    <row r="4101" spans="1:31" ht="45" x14ac:dyDescent="0.25">
      <c r="A4101" s="2" t="s">
        <v>2025</v>
      </c>
      <c r="B4101" s="3">
        <v>9</v>
      </c>
      <c r="C4101" s="3">
        <v>702</v>
      </c>
      <c r="D4101" s="3" t="s">
        <v>687</v>
      </c>
      <c r="E4101" s="3" t="str">
        <f>_xlfn.XLOOKUP(Tbl_BalanceHistory[[#This Row],[RespAgy]],Tbl_Agencies[Agy Code],Tbl_Agencies[Agy Sort])</f>
        <v>147000</v>
      </c>
      <c r="F4101" s="2" t="str">
        <f>Tbl_BalanceHistory[[#This Row],[RespAgy]]&amp;": "&amp;Tbl_BalanceHistory[[#This Row],[RespAgency]]</f>
        <v>702: Department for the Blind and Vision Impaired</v>
      </c>
      <c r="G4101" s="3">
        <v>702</v>
      </c>
      <c r="H4101" s="3" t="s">
        <v>687</v>
      </c>
      <c r="I4101" s="3" t="str">
        <f>_xlfn.XLOOKUP(Tbl_BalanceHistory[[#This Row],[AgyCode]],Tbl_Agencies[Agy Code],Tbl_Agencies[Agy Sort])</f>
        <v>147000</v>
      </c>
      <c r="J4101" s="2" t="str">
        <f>Tbl_BalanceHistory[[#This Row],[AgyCode]]&amp;": "&amp;Tbl_BalanceHistory[[#This Row],[Agency Name]]</f>
        <v>702: Department for the Blind and Vision Impaired</v>
      </c>
      <c r="K4101" s="1">
        <v>2018</v>
      </c>
      <c r="L4101" s="3">
        <v>499</v>
      </c>
      <c r="M4101" s="3" t="s">
        <v>62</v>
      </c>
      <c r="N4101" s="2" t="str">
        <f>Tbl_BalanceHistory[[#This Row],[ProgramCode]]&amp;": "&amp;Tbl_BalanceHistory[[#This Row],[Program Name]]</f>
        <v>499: Administrative and Support Services</v>
      </c>
      <c r="O4101" s="3" t="s">
        <v>886</v>
      </c>
      <c r="P4101" s="1" t="str">
        <f>IF(Tbl_BalanceHistory[[#This Row],[FundCode]]="0100","GF",IF(Tbl_BalanceHistory[[#This Row],[FundCode]]="01000","GF","Hi Ed / OCR"))</f>
        <v>GF</v>
      </c>
      <c r="Q4101" s="5">
        <v>966647</v>
      </c>
      <c r="R4101" s="5">
        <v>966647</v>
      </c>
      <c r="S4101" s="5">
        <v>0</v>
      </c>
      <c r="T4101" s="5">
        <v>0</v>
      </c>
      <c r="U4101" s="3"/>
      <c r="V4101" s="5">
        <v>0</v>
      </c>
      <c r="W4101" s="5">
        <v>0</v>
      </c>
      <c r="X4101" s="5"/>
      <c r="Y4101" s="5"/>
      <c r="Z4101" s="5">
        <f>Tbl_BalanceHistory[[#This Row],[Discretionary Recommended - Pre 2022]]+Tbl_BalanceHistory[[#This Row],[Discretionary Balance Recommended: Policy]]+Tbl_BalanceHistory[[#This Row],[Discretionary Balance Recommended: Commitments]]</f>
        <v>0</v>
      </c>
      <c r="AA4101" s="5">
        <f>Tbl_BalanceHistory[[#This Row],[Discretionary Balance]]-Tbl_BalanceHistory[[#This Row],[Discretionary Reappropriation]]</f>
        <v>0</v>
      </c>
      <c r="AB4101" s="2"/>
      <c r="AC4101" s="2"/>
      <c r="AD4101" s="2"/>
      <c r="AE4101" s="2"/>
    </row>
    <row r="4102" spans="1:31" ht="45" x14ac:dyDescent="0.25">
      <c r="A4102" s="2" t="s">
        <v>2025</v>
      </c>
      <c r="B4102" s="3">
        <v>9</v>
      </c>
      <c r="C4102" s="3">
        <v>702</v>
      </c>
      <c r="D4102" s="3" t="s">
        <v>687</v>
      </c>
      <c r="E4102" s="3" t="str">
        <f>_xlfn.XLOOKUP(Tbl_BalanceHistory[[#This Row],[RespAgy]],Tbl_Agencies[Agy Code],Tbl_Agencies[Agy Sort])</f>
        <v>147000</v>
      </c>
      <c r="F4102" s="2" t="str">
        <f>Tbl_BalanceHistory[[#This Row],[RespAgy]]&amp;": "&amp;Tbl_BalanceHistory[[#This Row],[RespAgency]]</f>
        <v>702: Department for the Blind and Vision Impaired</v>
      </c>
      <c r="G4102" s="3">
        <v>702</v>
      </c>
      <c r="H4102" s="3" t="s">
        <v>687</v>
      </c>
      <c r="I4102" s="3" t="str">
        <f>_xlfn.XLOOKUP(Tbl_BalanceHistory[[#This Row],[AgyCode]],Tbl_Agencies[Agy Code],Tbl_Agencies[Agy Sort])</f>
        <v>147000</v>
      </c>
      <c r="J4102" s="2" t="str">
        <f>Tbl_BalanceHistory[[#This Row],[AgyCode]]&amp;": "&amp;Tbl_BalanceHistory[[#This Row],[Agency Name]]</f>
        <v>702: Department for the Blind and Vision Impaired</v>
      </c>
      <c r="K4102" s="1">
        <v>2019</v>
      </c>
      <c r="L4102" s="3">
        <v>499</v>
      </c>
      <c r="M4102" s="3" t="s">
        <v>62</v>
      </c>
      <c r="N4102" s="2" t="str">
        <f>Tbl_BalanceHistory[[#This Row],[ProgramCode]]&amp;": "&amp;Tbl_BalanceHistory[[#This Row],[Program Name]]</f>
        <v>499: Administrative and Support Services</v>
      </c>
      <c r="O4102" s="3" t="s">
        <v>886</v>
      </c>
      <c r="P4102" s="1" t="str">
        <f>IF(Tbl_BalanceHistory[[#This Row],[FundCode]]="0100","GF",IF(Tbl_BalanceHistory[[#This Row],[FundCode]]="01000","GF","Hi Ed / OCR"))</f>
        <v>GF</v>
      </c>
      <c r="Q4102" s="5">
        <v>946050</v>
      </c>
      <c r="R4102" s="5">
        <v>942175.15</v>
      </c>
      <c r="S4102" s="5">
        <v>3874.85</v>
      </c>
      <c r="T4102" s="5">
        <v>0</v>
      </c>
      <c r="U4102" s="3"/>
      <c r="V4102" s="5">
        <v>3874.85</v>
      </c>
      <c r="W4102" s="5">
        <v>0</v>
      </c>
      <c r="X4102" s="5"/>
      <c r="Y4102" s="5"/>
      <c r="Z4102" s="5">
        <f>Tbl_BalanceHistory[[#This Row],[Discretionary Recommended - Pre 2022]]+Tbl_BalanceHistory[[#This Row],[Discretionary Balance Recommended: Policy]]+Tbl_BalanceHistory[[#This Row],[Discretionary Balance Recommended: Commitments]]</f>
        <v>0</v>
      </c>
      <c r="AA4102" s="5">
        <f>Tbl_BalanceHistory[[#This Row],[Discretionary Balance]]-Tbl_BalanceHistory[[#This Row],[Discretionary Reappropriation]]</f>
        <v>3874.85</v>
      </c>
      <c r="AB4102" s="2"/>
      <c r="AC4102" s="2"/>
      <c r="AD4102" s="2"/>
      <c r="AE4102" s="2"/>
    </row>
    <row r="4103" spans="1:31" ht="45" x14ac:dyDescent="0.25">
      <c r="A4103" s="2" t="s">
        <v>577</v>
      </c>
      <c r="B4103" s="3">
        <v>9</v>
      </c>
      <c r="C4103" s="3">
        <v>702</v>
      </c>
      <c r="D4103" s="3" t="s">
        <v>687</v>
      </c>
      <c r="E4103" s="3" t="str">
        <f>_xlfn.XLOOKUP(Tbl_BalanceHistory[[#This Row],[RespAgy]],Tbl_Agencies[Agy Code],Tbl_Agencies[Agy Sort])</f>
        <v>147000</v>
      </c>
      <c r="F4103" s="2" t="str">
        <f>Tbl_BalanceHistory[[#This Row],[RespAgy]]&amp;": "&amp;Tbl_BalanceHistory[[#This Row],[RespAgency]]</f>
        <v>702: Department for the Blind and Vision Impaired</v>
      </c>
      <c r="G4103" s="3">
        <v>702</v>
      </c>
      <c r="H4103" s="3" t="s">
        <v>687</v>
      </c>
      <c r="I4103" s="3" t="str">
        <f>_xlfn.XLOOKUP(Tbl_BalanceHistory[[#This Row],[AgyCode]],Tbl_Agencies[Agy Code],Tbl_Agencies[Agy Sort])</f>
        <v>147000</v>
      </c>
      <c r="J4103" s="2" t="str">
        <f>Tbl_BalanceHistory[[#This Row],[AgyCode]]&amp;": "&amp;Tbl_BalanceHistory[[#This Row],[Agency Name]]</f>
        <v>702: Department for the Blind and Vision Impaired</v>
      </c>
      <c r="K4103" s="1">
        <v>2020</v>
      </c>
      <c r="L4103" s="3">
        <v>499</v>
      </c>
      <c r="M4103" s="3" t="s">
        <v>62</v>
      </c>
      <c r="N4103" s="2" t="str">
        <f>Tbl_BalanceHistory[[#This Row],[ProgramCode]]&amp;": "&amp;Tbl_BalanceHistory[[#This Row],[Program Name]]</f>
        <v>499: Administrative and Support Services</v>
      </c>
      <c r="O4103" s="3" t="s">
        <v>886</v>
      </c>
      <c r="P4103" s="1" t="str">
        <f>IF(Tbl_BalanceHistory[[#This Row],[FundCode]]="0100","GF",IF(Tbl_BalanceHistory[[#This Row],[FundCode]]="01000","GF","Hi Ed / OCR"))</f>
        <v>GF</v>
      </c>
      <c r="Q4103" s="5">
        <v>1155231</v>
      </c>
      <c r="R4103" s="5">
        <v>1153530.6200000001</v>
      </c>
      <c r="S4103" s="5">
        <v>1700.38</v>
      </c>
      <c r="T4103" s="5">
        <v>0</v>
      </c>
      <c r="U4103" s="3"/>
      <c r="V4103" s="5">
        <v>1700.38</v>
      </c>
      <c r="W4103" s="5">
        <v>0</v>
      </c>
      <c r="X4103" s="5"/>
      <c r="Y4103" s="5"/>
      <c r="Z4103" s="5">
        <f>Tbl_BalanceHistory[[#This Row],[Discretionary Recommended - Pre 2022]]+Tbl_BalanceHistory[[#This Row],[Discretionary Balance Recommended: Policy]]+Tbl_BalanceHistory[[#This Row],[Discretionary Balance Recommended: Commitments]]</f>
        <v>0</v>
      </c>
      <c r="AA4103" s="5">
        <f>Tbl_BalanceHistory[[#This Row],[Discretionary Balance]]-Tbl_BalanceHistory[[#This Row],[Discretionary Reappropriation]]</f>
        <v>1700.38</v>
      </c>
      <c r="AB4103" s="2"/>
      <c r="AC4103" s="2"/>
      <c r="AD4103" s="2"/>
      <c r="AE4103" s="2"/>
    </row>
    <row r="4104" spans="1:31" ht="45" x14ac:dyDescent="0.25">
      <c r="A4104" s="2" t="s">
        <v>577</v>
      </c>
      <c r="B4104" s="3">
        <v>9</v>
      </c>
      <c r="C4104" s="3">
        <v>702</v>
      </c>
      <c r="D4104" s="3" t="s">
        <v>687</v>
      </c>
      <c r="E4104" s="3" t="str">
        <f>_xlfn.XLOOKUP(Tbl_BalanceHistory[[#This Row],[RespAgy]],Tbl_Agencies[Agy Code],Tbl_Agencies[Agy Sort])</f>
        <v>147000</v>
      </c>
      <c r="F4104" s="2" t="str">
        <f>Tbl_BalanceHistory[[#This Row],[RespAgy]]&amp;": "&amp;Tbl_BalanceHistory[[#This Row],[RespAgency]]</f>
        <v>702: Department for the Blind and Vision Impaired</v>
      </c>
      <c r="G4104" s="3">
        <v>702</v>
      </c>
      <c r="H4104" s="3" t="s">
        <v>687</v>
      </c>
      <c r="I4104" s="3" t="str">
        <f>_xlfn.XLOOKUP(Tbl_BalanceHistory[[#This Row],[AgyCode]],Tbl_Agencies[Agy Code],Tbl_Agencies[Agy Sort])</f>
        <v>147000</v>
      </c>
      <c r="J4104" s="2" t="str">
        <f>Tbl_BalanceHistory[[#This Row],[AgyCode]]&amp;": "&amp;Tbl_BalanceHistory[[#This Row],[Agency Name]]</f>
        <v>702: Department for the Blind and Vision Impaired</v>
      </c>
      <c r="K4104" s="1">
        <v>2021</v>
      </c>
      <c r="L4104" s="3">
        <v>499</v>
      </c>
      <c r="M4104" s="3" t="s">
        <v>62</v>
      </c>
      <c r="N4104" s="2" t="str">
        <f>Tbl_BalanceHistory[[#This Row],[ProgramCode]]&amp;": "&amp;Tbl_BalanceHistory[[#This Row],[Program Name]]</f>
        <v>499: Administrative and Support Services</v>
      </c>
      <c r="O4104" s="3" t="s">
        <v>886</v>
      </c>
      <c r="P4104" s="1" t="str">
        <f>IF(Tbl_BalanceHistory[[#This Row],[FundCode]]="0100","GF",IF(Tbl_BalanceHistory[[#This Row],[FundCode]]="01000","GF","Hi Ed / OCR"))</f>
        <v>GF</v>
      </c>
      <c r="Q4104" s="5">
        <v>1270311</v>
      </c>
      <c r="R4104" s="5">
        <v>1270311</v>
      </c>
      <c r="S4104" s="5">
        <v>0</v>
      </c>
      <c r="T4104" s="5">
        <v>0</v>
      </c>
      <c r="U4104" s="3"/>
      <c r="V4104" s="5">
        <v>0</v>
      </c>
      <c r="W4104" s="5">
        <v>0</v>
      </c>
      <c r="X4104" s="5"/>
      <c r="Y4104" s="5"/>
      <c r="Z4104" s="5">
        <f>Tbl_BalanceHistory[[#This Row],[Discretionary Recommended - Pre 2022]]+Tbl_BalanceHistory[[#This Row],[Discretionary Balance Recommended: Policy]]+Tbl_BalanceHistory[[#This Row],[Discretionary Balance Recommended: Commitments]]</f>
        <v>0</v>
      </c>
      <c r="AA4104" s="5">
        <f>Tbl_BalanceHistory[[#This Row],[Discretionary Balance]]-Tbl_BalanceHistory[[#This Row],[Discretionary Reappropriation]]</f>
        <v>0</v>
      </c>
      <c r="AB4104" s="2"/>
      <c r="AC4104" s="2"/>
      <c r="AD4104" s="2"/>
      <c r="AE4104" s="2"/>
    </row>
    <row r="4105" spans="1:31" ht="45" x14ac:dyDescent="0.25">
      <c r="A4105" s="2" t="s">
        <v>577</v>
      </c>
      <c r="B4105" s="3">
        <v>9</v>
      </c>
      <c r="C4105" s="3">
        <v>702</v>
      </c>
      <c r="D4105" s="3" t="s">
        <v>687</v>
      </c>
      <c r="E4105" s="3" t="str">
        <f>_xlfn.XLOOKUP(Tbl_BalanceHistory[[#This Row],[RespAgy]],Tbl_Agencies[Agy Code],Tbl_Agencies[Agy Sort])</f>
        <v>147000</v>
      </c>
      <c r="F4105" s="2" t="str">
        <f>Tbl_BalanceHistory[[#This Row],[RespAgy]]&amp;": "&amp;Tbl_BalanceHistory[[#This Row],[RespAgency]]</f>
        <v>702: Department for the Blind and Vision Impaired</v>
      </c>
      <c r="G4105" s="3">
        <v>702</v>
      </c>
      <c r="H4105" s="3" t="s">
        <v>687</v>
      </c>
      <c r="I4105" s="3" t="str">
        <f>_xlfn.XLOOKUP(Tbl_BalanceHistory[[#This Row],[AgyCode]],Tbl_Agencies[Agy Code],Tbl_Agencies[Agy Sort])</f>
        <v>147000</v>
      </c>
      <c r="J4105" s="2" t="str">
        <f>Tbl_BalanceHistory[[#This Row],[AgyCode]]&amp;": "&amp;Tbl_BalanceHistory[[#This Row],[Agency Name]]</f>
        <v>702: Department for the Blind and Vision Impaired</v>
      </c>
      <c r="K4105" s="1">
        <v>2022</v>
      </c>
      <c r="L4105" s="3">
        <v>499</v>
      </c>
      <c r="M4105" s="3" t="s">
        <v>62</v>
      </c>
      <c r="N4105" s="2" t="str">
        <f>Tbl_BalanceHistory[[#This Row],[ProgramCode]]&amp;": "&amp;Tbl_BalanceHistory[[#This Row],[Program Name]]</f>
        <v>499: Administrative and Support Services</v>
      </c>
      <c r="O4105" s="3" t="s">
        <v>886</v>
      </c>
      <c r="P4105" s="1" t="str">
        <f>IF(Tbl_BalanceHistory[[#This Row],[FundCode]]="0100","GF",IF(Tbl_BalanceHistory[[#This Row],[FundCode]]="01000","GF","Hi Ed / OCR"))</f>
        <v>GF</v>
      </c>
      <c r="Q4105" s="5">
        <v>1381812.5</v>
      </c>
      <c r="R4105" s="5">
        <v>1381812.5</v>
      </c>
      <c r="S4105" s="5">
        <v>0</v>
      </c>
      <c r="T4105" s="5">
        <v>0</v>
      </c>
      <c r="U4105" s="3"/>
      <c r="V4105" s="5">
        <v>0</v>
      </c>
      <c r="W4105" s="5"/>
      <c r="X4105" s="5">
        <v>0</v>
      </c>
      <c r="Y4105" s="5">
        <v>0</v>
      </c>
      <c r="Z4105" s="5">
        <f>Tbl_BalanceHistory[[#This Row],[Discretionary Recommended - Pre 2022]]+Tbl_BalanceHistory[[#This Row],[Discretionary Balance Recommended: Policy]]+Tbl_BalanceHistory[[#This Row],[Discretionary Balance Recommended: Commitments]]</f>
        <v>0</v>
      </c>
      <c r="AA4105" s="5">
        <f>Tbl_BalanceHistory[[#This Row],[Discretionary Balance]]-Tbl_BalanceHistory[[#This Row],[Discretionary Reappropriation]]</f>
        <v>0</v>
      </c>
      <c r="AB4105" s="2"/>
      <c r="AC4105" s="2"/>
      <c r="AD4105" s="2"/>
      <c r="AE4105" s="2"/>
    </row>
    <row r="4106" spans="1:31" ht="45" x14ac:dyDescent="0.25">
      <c r="A4106" s="2" t="s">
        <v>577</v>
      </c>
      <c r="B4106" s="3">
        <v>9</v>
      </c>
      <c r="C4106" s="3">
        <v>702</v>
      </c>
      <c r="D4106" s="3" t="s">
        <v>687</v>
      </c>
      <c r="E4106" s="3" t="str">
        <f>_xlfn.XLOOKUP(Tbl_BalanceHistory[[#This Row],[RespAgy]],Tbl_Agencies[Agy Code],Tbl_Agencies[Agy Sort])</f>
        <v>147000</v>
      </c>
      <c r="F4106" s="2" t="str">
        <f>Tbl_BalanceHistory[[#This Row],[RespAgy]]&amp;": "&amp;Tbl_BalanceHistory[[#This Row],[RespAgency]]</f>
        <v>702: Department for the Blind and Vision Impaired</v>
      </c>
      <c r="G4106" s="3">
        <v>702</v>
      </c>
      <c r="H4106" s="3" t="s">
        <v>687</v>
      </c>
      <c r="I4106" s="3" t="str">
        <f>_xlfn.XLOOKUP(Tbl_BalanceHistory[[#This Row],[AgyCode]],Tbl_Agencies[Agy Code],Tbl_Agencies[Agy Sort])</f>
        <v>147000</v>
      </c>
      <c r="J4106" s="2" t="str">
        <f>Tbl_BalanceHistory[[#This Row],[AgyCode]]&amp;": "&amp;Tbl_BalanceHistory[[#This Row],[Agency Name]]</f>
        <v>702: Department for the Blind and Vision Impaired</v>
      </c>
      <c r="K4106" s="1">
        <v>2023</v>
      </c>
      <c r="L4106" s="3">
        <v>499</v>
      </c>
      <c r="M4106" s="3" t="s">
        <v>62</v>
      </c>
      <c r="N4106" s="2" t="str">
        <f>Tbl_BalanceHistory[[#This Row],[ProgramCode]]&amp;": "&amp;Tbl_BalanceHistory[[#This Row],[Program Name]]</f>
        <v>499: Administrative and Support Services</v>
      </c>
      <c r="O4106" s="3" t="s">
        <v>886</v>
      </c>
      <c r="P4106" s="1" t="str">
        <f>IF(Tbl_BalanceHistory[[#This Row],[FundCode]]="0100","GF",IF(Tbl_BalanceHistory[[#This Row],[FundCode]]="01000","GF","Hi Ed / OCR"))</f>
        <v>GF</v>
      </c>
      <c r="Q4106" s="5">
        <v>1869217</v>
      </c>
      <c r="R4106" s="5">
        <v>1869217</v>
      </c>
      <c r="S4106" s="5">
        <v>0</v>
      </c>
      <c r="T4106" s="5">
        <v>0</v>
      </c>
      <c r="U4106" s="3"/>
      <c r="V4106" s="5">
        <v>0</v>
      </c>
      <c r="W4106" s="5">
        <v>0</v>
      </c>
      <c r="X4106" s="5">
        <v>0</v>
      </c>
      <c r="Y4106" s="5">
        <v>0</v>
      </c>
      <c r="Z4106" s="5">
        <v>0</v>
      </c>
      <c r="AA4106" s="5">
        <v>0</v>
      </c>
      <c r="AB4106" s="2"/>
      <c r="AC4106" s="2"/>
      <c r="AD4106" s="2"/>
      <c r="AE4106" s="2"/>
    </row>
    <row r="4107" spans="1:31" ht="45" x14ac:dyDescent="0.25">
      <c r="A4107" s="2" t="s">
        <v>577</v>
      </c>
      <c r="B4107" s="3">
        <v>9</v>
      </c>
      <c r="C4107" s="3">
        <v>702</v>
      </c>
      <c r="D4107" s="3" t="s">
        <v>687</v>
      </c>
      <c r="E4107" s="3" t="str">
        <f>_xlfn.XLOOKUP(Tbl_BalanceHistory[[#This Row],[RespAgy]],Tbl_Agencies[Agy Code],Tbl_Agencies[Agy Sort])</f>
        <v>147000</v>
      </c>
      <c r="F4107" s="2" t="str">
        <f>Tbl_BalanceHistory[[#This Row],[RespAgy]]&amp;": "&amp;Tbl_BalanceHistory[[#This Row],[RespAgency]]</f>
        <v>702: Department for the Blind and Vision Impaired</v>
      </c>
      <c r="G4107" s="3">
        <v>702</v>
      </c>
      <c r="H4107" s="3" t="s">
        <v>687</v>
      </c>
      <c r="I4107" s="3" t="str">
        <f>_xlfn.XLOOKUP(Tbl_BalanceHistory[[#This Row],[AgyCode]],Tbl_Agencies[Agy Code],Tbl_Agencies[Agy Sort])</f>
        <v>147000</v>
      </c>
      <c r="J4107" s="2" t="str">
        <f>Tbl_BalanceHistory[[#This Row],[AgyCode]]&amp;": "&amp;Tbl_BalanceHistory[[#This Row],[Agency Name]]</f>
        <v>702: Department for the Blind and Vision Impaired</v>
      </c>
      <c r="K4107" s="1">
        <v>2024</v>
      </c>
      <c r="L4107" s="3">
        <v>499</v>
      </c>
      <c r="M4107" s="3" t="s">
        <v>62</v>
      </c>
      <c r="N4107" s="2" t="str">
        <f>Tbl_BalanceHistory[[#This Row],[ProgramCode]]&amp;": "&amp;Tbl_BalanceHistory[[#This Row],[Program Name]]</f>
        <v>499: Administrative and Support Services</v>
      </c>
      <c r="O4107" s="3" t="s">
        <v>886</v>
      </c>
      <c r="P4107" s="1" t="str">
        <f>IF(Tbl_BalanceHistory[[#This Row],[FundCode]]="0100","GF",IF(Tbl_BalanceHistory[[#This Row],[FundCode]]="01000","GF","Hi Ed / OCR"))</f>
        <v>GF</v>
      </c>
      <c r="Q4107" s="5">
        <v>2142574</v>
      </c>
      <c r="R4107" s="5">
        <v>2142573.4900000002</v>
      </c>
      <c r="S4107" s="5">
        <v>0.51</v>
      </c>
      <c r="T4107" s="5">
        <v>0</v>
      </c>
      <c r="U4107" s="3"/>
      <c r="V4107" s="5">
        <v>0.51</v>
      </c>
      <c r="W4107" s="5">
        <v>0</v>
      </c>
      <c r="X4107" s="5">
        <v>0</v>
      </c>
      <c r="Y4107" s="5">
        <v>0</v>
      </c>
      <c r="Z4107" s="5">
        <v>0</v>
      </c>
      <c r="AA4107" s="5">
        <v>0.51</v>
      </c>
      <c r="AB4107" s="2"/>
      <c r="AC4107" s="2"/>
      <c r="AD4107" s="2"/>
      <c r="AE4107" s="2"/>
    </row>
    <row r="4108" spans="1:31" ht="45" x14ac:dyDescent="0.25">
      <c r="A4108" s="2" t="s">
        <v>2025</v>
      </c>
      <c r="B4108" s="3">
        <v>9</v>
      </c>
      <c r="C4108" s="3">
        <v>702</v>
      </c>
      <c r="D4108" s="3" t="s">
        <v>687</v>
      </c>
      <c r="E4108" s="3" t="str">
        <f>_xlfn.XLOOKUP(Tbl_BalanceHistory[[#This Row],[RespAgy]],Tbl_Agencies[Agy Code],Tbl_Agencies[Agy Sort])</f>
        <v>147000</v>
      </c>
      <c r="F4108" s="2" t="str">
        <f>Tbl_BalanceHistory[[#This Row],[RespAgy]]&amp;": "&amp;Tbl_BalanceHistory[[#This Row],[RespAgency]]</f>
        <v>702: Department for the Blind and Vision Impaired</v>
      </c>
      <c r="G4108" s="3">
        <v>263</v>
      </c>
      <c r="H4108" s="3" t="s">
        <v>694</v>
      </c>
      <c r="I4108" s="3" t="str">
        <f>_xlfn.XLOOKUP(Tbl_BalanceHistory[[#This Row],[AgyCode]],Tbl_Agencies[Agy Code],Tbl_Agencies[Agy Sort])</f>
        <v>148000</v>
      </c>
      <c r="J4108" s="2" t="str">
        <f>Tbl_BalanceHistory[[#This Row],[AgyCode]]&amp;": "&amp;Tbl_BalanceHistory[[#This Row],[Agency Name]]</f>
        <v>263: Virginia Rehabilitation Center for the Blind and Vision Impaired</v>
      </c>
      <c r="K4108" s="1">
        <v>2017</v>
      </c>
      <c r="L4108" s="3">
        <v>454</v>
      </c>
      <c r="M4108" s="3" t="s">
        <v>650</v>
      </c>
      <c r="N4108" s="2" t="str">
        <f>Tbl_BalanceHistory[[#This Row],[ProgramCode]]&amp;": "&amp;Tbl_BalanceHistory[[#This Row],[Program Name]]</f>
        <v>454: Rehabilitation Assistance Services</v>
      </c>
      <c r="O4108" s="3" t="s">
        <v>886</v>
      </c>
      <c r="P4108" s="1" t="str">
        <f>IF(Tbl_BalanceHistory[[#This Row],[FundCode]]="0100","GF",IF(Tbl_BalanceHistory[[#This Row],[FundCode]]="01000","GF","Hi Ed / OCR"))</f>
        <v>GF</v>
      </c>
      <c r="Q4108" s="5">
        <v>181500</v>
      </c>
      <c r="R4108" s="5">
        <v>181500</v>
      </c>
      <c r="S4108" s="5">
        <v>0</v>
      </c>
      <c r="T4108" s="5">
        <v>0</v>
      </c>
      <c r="U4108" s="3"/>
      <c r="V4108" s="5">
        <v>0</v>
      </c>
      <c r="W4108" s="5">
        <v>0</v>
      </c>
      <c r="X4108" s="5"/>
      <c r="Y4108" s="5"/>
      <c r="Z4108" s="5">
        <f>Tbl_BalanceHistory[[#This Row],[Discretionary Recommended - Pre 2022]]+Tbl_BalanceHistory[[#This Row],[Discretionary Balance Recommended: Policy]]+Tbl_BalanceHistory[[#This Row],[Discretionary Balance Recommended: Commitments]]</f>
        <v>0</v>
      </c>
      <c r="AA4108" s="5">
        <f>Tbl_BalanceHistory[[#This Row],[Discretionary Balance]]-Tbl_BalanceHistory[[#This Row],[Discretionary Reappropriation]]</f>
        <v>0</v>
      </c>
      <c r="AB4108" s="2"/>
      <c r="AC4108" s="2"/>
      <c r="AD4108" s="2"/>
      <c r="AE4108" s="2"/>
    </row>
    <row r="4109" spans="1:31" ht="45" x14ac:dyDescent="0.25">
      <c r="A4109" s="2" t="s">
        <v>2025</v>
      </c>
      <c r="B4109" s="3">
        <v>9</v>
      </c>
      <c r="C4109" s="3">
        <v>702</v>
      </c>
      <c r="D4109" s="3" t="s">
        <v>687</v>
      </c>
      <c r="E4109" s="3" t="str">
        <f>_xlfn.XLOOKUP(Tbl_BalanceHistory[[#This Row],[RespAgy]],Tbl_Agencies[Agy Code],Tbl_Agencies[Agy Sort])</f>
        <v>147000</v>
      </c>
      <c r="F4109" s="2" t="str">
        <f>Tbl_BalanceHistory[[#This Row],[RespAgy]]&amp;": "&amp;Tbl_BalanceHistory[[#This Row],[RespAgency]]</f>
        <v>702: Department for the Blind and Vision Impaired</v>
      </c>
      <c r="G4109" s="3">
        <v>263</v>
      </c>
      <c r="H4109" s="3" t="s">
        <v>694</v>
      </c>
      <c r="I4109" s="3" t="str">
        <f>_xlfn.XLOOKUP(Tbl_BalanceHistory[[#This Row],[AgyCode]],Tbl_Agencies[Agy Code],Tbl_Agencies[Agy Sort])</f>
        <v>148000</v>
      </c>
      <c r="J4109" s="2" t="str">
        <f>Tbl_BalanceHistory[[#This Row],[AgyCode]]&amp;": "&amp;Tbl_BalanceHistory[[#This Row],[Agency Name]]</f>
        <v>263: Virginia Rehabilitation Center for the Blind and Vision Impaired</v>
      </c>
      <c r="K4109" s="1">
        <v>2018</v>
      </c>
      <c r="L4109" s="3">
        <v>454</v>
      </c>
      <c r="M4109" s="3" t="s">
        <v>650</v>
      </c>
      <c r="N4109" s="2" t="str">
        <f>Tbl_BalanceHistory[[#This Row],[ProgramCode]]&amp;": "&amp;Tbl_BalanceHistory[[#This Row],[Program Name]]</f>
        <v>454: Rehabilitation Assistance Services</v>
      </c>
      <c r="O4109" s="3" t="s">
        <v>886</v>
      </c>
      <c r="P4109" s="1" t="str">
        <f>IF(Tbl_BalanceHistory[[#This Row],[FundCode]]="0100","GF",IF(Tbl_BalanceHistory[[#This Row],[FundCode]]="01000","GF","Hi Ed / OCR"))</f>
        <v>GF</v>
      </c>
      <c r="Q4109" s="5">
        <v>172500</v>
      </c>
      <c r="R4109" s="5">
        <v>172500</v>
      </c>
      <c r="S4109" s="5">
        <v>0</v>
      </c>
      <c r="T4109" s="5">
        <v>0</v>
      </c>
      <c r="U4109" s="3"/>
      <c r="V4109" s="5">
        <v>0</v>
      </c>
      <c r="W4109" s="5">
        <v>0</v>
      </c>
      <c r="X4109" s="5"/>
      <c r="Y4109" s="5"/>
      <c r="Z4109" s="5">
        <f>Tbl_BalanceHistory[[#This Row],[Discretionary Recommended - Pre 2022]]+Tbl_BalanceHistory[[#This Row],[Discretionary Balance Recommended: Policy]]+Tbl_BalanceHistory[[#This Row],[Discretionary Balance Recommended: Commitments]]</f>
        <v>0</v>
      </c>
      <c r="AA4109" s="5">
        <f>Tbl_BalanceHistory[[#This Row],[Discretionary Balance]]-Tbl_BalanceHistory[[#This Row],[Discretionary Reappropriation]]</f>
        <v>0</v>
      </c>
      <c r="AB4109" s="2"/>
      <c r="AC4109" s="2"/>
      <c r="AD4109" s="2"/>
      <c r="AE4109" s="2"/>
    </row>
    <row r="4110" spans="1:31" ht="45" x14ac:dyDescent="0.25">
      <c r="A4110" s="2" t="s">
        <v>2025</v>
      </c>
      <c r="B4110" s="3">
        <v>9</v>
      </c>
      <c r="C4110" s="3">
        <v>702</v>
      </c>
      <c r="D4110" s="3" t="s">
        <v>687</v>
      </c>
      <c r="E4110" s="3" t="str">
        <f>_xlfn.XLOOKUP(Tbl_BalanceHistory[[#This Row],[RespAgy]],Tbl_Agencies[Agy Code],Tbl_Agencies[Agy Sort])</f>
        <v>147000</v>
      </c>
      <c r="F4110" s="2" t="str">
        <f>Tbl_BalanceHistory[[#This Row],[RespAgy]]&amp;": "&amp;Tbl_BalanceHistory[[#This Row],[RespAgency]]</f>
        <v>702: Department for the Blind and Vision Impaired</v>
      </c>
      <c r="G4110" s="3">
        <v>263</v>
      </c>
      <c r="H4110" s="3" t="s">
        <v>694</v>
      </c>
      <c r="I4110" s="3" t="str">
        <f>_xlfn.XLOOKUP(Tbl_BalanceHistory[[#This Row],[AgyCode]],Tbl_Agencies[Agy Code],Tbl_Agencies[Agy Sort])</f>
        <v>148000</v>
      </c>
      <c r="J4110" s="2" t="str">
        <f>Tbl_BalanceHistory[[#This Row],[AgyCode]]&amp;": "&amp;Tbl_BalanceHistory[[#This Row],[Agency Name]]</f>
        <v>263: Virginia Rehabilitation Center for the Blind and Vision Impaired</v>
      </c>
      <c r="K4110" s="1">
        <v>2019</v>
      </c>
      <c r="L4110" s="3">
        <v>454</v>
      </c>
      <c r="M4110" s="3" t="s">
        <v>650</v>
      </c>
      <c r="N4110" s="2" t="str">
        <f>Tbl_BalanceHistory[[#This Row],[ProgramCode]]&amp;": "&amp;Tbl_BalanceHistory[[#This Row],[Program Name]]</f>
        <v>454: Rehabilitation Assistance Services</v>
      </c>
      <c r="O4110" s="3" t="s">
        <v>886</v>
      </c>
      <c r="P4110" s="1" t="str">
        <f>IF(Tbl_BalanceHistory[[#This Row],[FundCode]]="0100","GF",IF(Tbl_BalanceHistory[[#This Row],[FundCode]]="01000","GF","Hi Ed / OCR"))</f>
        <v>GF</v>
      </c>
      <c r="Q4110" s="5">
        <v>172500</v>
      </c>
      <c r="R4110" s="5">
        <v>172500</v>
      </c>
      <c r="S4110" s="5">
        <v>0</v>
      </c>
      <c r="T4110" s="5">
        <v>0</v>
      </c>
      <c r="U4110" s="3"/>
      <c r="V4110" s="5">
        <v>0</v>
      </c>
      <c r="W4110" s="5">
        <v>0</v>
      </c>
      <c r="X4110" s="5"/>
      <c r="Y4110" s="5"/>
      <c r="Z4110" s="5">
        <f>Tbl_BalanceHistory[[#This Row],[Discretionary Recommended - Pre 2022]]+Tbl_BalanceHistory[[#This Row],[Discretionary Balance Recommended: Policy]]+Tbl_BalanceHistory[[#This Row],[Discretionary Balance Recommended: Commitments]]</f>
        <v>0</v>
      </c>
      <c r="AA4110" s="5">
        <f>Tbl_BalanceHistory[[#This Row],[Discretionary Balance]]-Tbl_BalanceHistory[[#This Row],[Discretionary Reappropriation]]</f>
        <v>0</v>
      </c>
      <c r="AB4110" s="2"/>
      <c r="AC4110" s="2"/>
      <c r="AD4110" s="2"/>
      <c r="AE4110" s="2"/>
    </row>
    <row r="4111" spans="1:31" ht="45" x14ac:dyDescent="0.25">
      <c r="A4111" s="2" t="s">
        <v>577</v>
      </c>
      <c r="B4111" s="3">
        <v>9</v>
      </c>
      <c r="C4111" s="3">
        <v>702</v>
      </c>
      <c r="D4111" s="3" t="s">
        <v>687</v>
      </c>
      <c r="E4111" s="3" t="str">
        <f>_xlfn.XLOOKUP(Tbl_BalanceHistory[[#This Row],[RespAgy]],Tbl_Agencies[Agy Code],Tbl_Agencies[Agy Sort])</f>
        <v>147000</v>
      </c>
      <c r="F4111" s="2" t="str">
        <f>Tbl_BalanceHistory[[#This Row],[RespAgy]]&amp;": "&amp;Tbl_BalanceHistory[[#This Row],[RespAgency]]</f>
        <v>702: Department for the Blind and Vision Impaired</v>
      </c>
      <c r="G4111" s="3">
        <v>263</v>
      </c>
      <c r="H4111" s="3" t="s">
        <v>694</v>
      </c>
      <c r="I4111" s="3" t="str">
        <f>_xlfn.XLOOKUP(Tbl_BalanceHistory[[#This Row],[AgyCode]],Tbl_Agencies[Agy Code],Tbl_Agencies[Agy Sort])</f>
        <v>148000</v>
      </c>
      <c r="J4111" s="2" t="str">
        <f>Tbl_BalanceHistory[[#This Row],[AgyCode]]&amp;": "&amp;Tbl_BalanceHistory[[#This Row],[Agency Name]]</f>
        <v>263: Virginia Rehabilitation Center for the Blind and Vision Impaired</v>
      </c>
      <c r="K4111" s="1">
        <v>2020</v>
      </c>
      <c r="L4111" s="3">
        <v>454</v>
      </c>
      <c r="M4111" s="3" t="s">
        <v>650</v>
      </c>
      <c r="N4111" s="2" t="str">
        <f>Tbl_BalanceHistory[[#This Row],[ProgramCode]]&amp;": "&amp;Tbl_BalanceHistory[[#This Row],[Program Name]]</f>
        <v>454: Rehabilitation Assistance Services</v>
      </c>
      <c r="O4111" s="3" t="s">
        <v>886</v>
      </c>
      <c r="P4111" s="1" t="str">
        <f>IF(Tbl_BalanceHistory[[#This Row],[FundCode]]="0100","GF",IF(Tbl_BalanceHistory[[#This Row],[FundCode]]="01000","GF","Hi Ed / OCR"))</f>
        <v>GF</v>
      </c>
      <c r="Q4111" s="5">
        <v>172500</v>
      </c>
      <c r="R4111" s="5">
        <v>172500</v>
      </c>
      <c r="S4111" s="5">
        <v>0</v>
      </c>
      <c r="T4111" s="5">
        <v>0</v>
      </c>
      <c r="U4111" s="3"/>
      <c r="V4111" s="5">
        <v>0</v>
      </c>
      <c r="W4111" s="5">
        <v>0</v>
      </c>
      <c r="X4111" s="5"/>
      <c r="Y4111" s="5"/>
      <c r="Z4111" s="5">
        <f>Tbl_BalanceHistory[[#This Row],[Discretionary Recommended - Pre 2022]]+Tbl_BalanceHistory[[#This Row],[Discretionary Balance Recommended: Policy]]+Tbl_BalanceHistory[[#This Row],[Discretionary Balance Recommended: Commitments]]</f>
        <v>0</v>
      </c>
      <c r="AA4111" s="5">
        <f>Tbl_BalanceHistory[[#This Row],[Discretionary Balance]]-Tbl_BalanceHistory[[#This Row],[Discretionary Reappropriation]]</f>
        <v>0</v>
      </c>
      <c r="AB4111" s="2"/>
      <c r="AC4111" s="2"/>
      <c r="AD4111" s="2"/>
      <c r="AE4111" s="2"/>
    </row>
    <row r="4112" spans="1:31" ht="45" x14ac:dyDescent="0.25">
      <c r="A4112" s="2" t="s">
        <v>2025</v>
      </c>
      <c r="B4112" s="3">
        <v>9</v>
      </c>
      <c r="C4112" s="3">
        <v>702</v>
      </c>
      <c r="D4112" s="3" t="s">
        <v>687</v>
      </c>
      <c r="E4112" s="3" t="str">
        <f>_xlfn.XLOOKUP(Tbl_BalanceHistory[[#This Row],[RespAgy]],Tbl_Agencies[Agy Code],Tbl_Agencies[Agy Sort])</f>
        <v>147000</v>
      </c>
      <c r="F4112" s="2" t="str">
        <f>Tbl_BalanceHistory[[#This Row],[RespAgy]]&amp;": "&amp;Tbl_BalanceHistory[[#This Row],[RespAgency]]</f>
        <v>702: Department for the Blind and Vision Impaired</v>
      </c>
      <c r="G4112" s="3">
        <v>263</v>
      </c>
      <c r="H4112" s="3" t="s">
        <v>694</v>
      </c>
      <c r="I4112" s="3" t="str">
        <f>_xlfn.XLOOKUP(Tbl_BalanceHistory[[#This Row],[AgyCode]],Tbl_Agencies[Agy Code],Tbl_Agencies[Agy Sort])</f>
        <v>148000</v>
      </c>
      <c r="J4112" s="2" t="str">
        <f>Tbl_BalanceHistory[[#This Row],[AgyCode]]&amp;": "&amp;Tbl_BalanceHistory[[#This Row],[Agency Name]]</f>
        <v>263: Virginia Rehabilitation Center for the Blind and Vision Impaired</v>
      </c>
      <c r="K4112" s="1">
        <v>2014</v>
      </c>
      <c r="L4112" s="3">
        <v>499</v>
      </c>
      <c r="M4112" s="3" t="s">
        <v>62</v>
      </c>
      <c r="N4112" s="2" t="str">
        <f>Tbl_BalanceHistory[[#This Row],[ProgramCode]]&amp;": "&amp;Tbl_BalanceHistory[[#This Row],[Program Name]]</f>
        <v>499: Administrative and Support Services</v>
      </c>
      <c r="O4112" s="3" t="s">
        <v>1730</v>
      </c>
      <c r="P4112" s="1" t="str">
        <f>IF(Tbl_BalanceHistory[[#This Row],[FundCode]]="0100","GF",IF(Tbl_BalanceHistory[[#This Row],[FundCode]]="01000","GF","Hi Ed / OCR"))</f>
        <v>GF</v>
      </c>
      <c r="Q4112" s="5">
        <v>156390</v>
      </c>
      <c r="R4112" s="5">
        <v>155640</v>
      </c>
      <c r="S4112" s="5">
        <v>750</v>
      </c>
      <c r="T4112" s="5">
        <v>0</v>
      </c>
      <c r="U4112" s="3"/>
      <c r="V4112" s="5">
        <v>750</v>
      </c>
      <c r="W4112" s="5">
        <v>0</v>
      </c>
      <c r="X4112" s="5"/>
      <c r="Y4112" s="5"/>
      <c r="Z4112" s="5">
        <f>Tbl_BalanceHistory[[#This Row],[Discretionary Recommended - Pre 2022]]+Tbl_BalanceHistory[[#This Row],[Discretionary Balance Recommended: Policy]]+Tbl_BalanceHistory[[#This Row],[Discretionary Balance Recommended: Commitments]]</f>
        <v>0</v>
      </c>
      <c r="AA4112" s="5">
        <f>Tbl_BalanceHistory[[#This Row],[Discretionary Balance]]-Tbl_BalanceHistory[[#This Row],[Discretionary Reappropriation]]</f>
        <v>750</v>
      </c>
      <c r="AB4112" s="2"/>
      <c r="AC4112" s="2"/>
      <c r="AD4112" s="2"/>
      <c r="AE4112" s="2"/>
    </row>
    <row r="4113" spans="1:31" ht="45" x14ac:dyDescent="0.25">
      <c r="A4113" s="2" t="s">
        <v>2025</v>
      </c>
      <c r="B4113" s="3">
        <v>9</v>
      </c>
      <c r="C4113" s="3">
        <v>702</v>
      </c>
      <c r="D4113" s="3" t="s">
        <v>687</v>
      </c>
      <c r="E4113" s="3" t="str">
        <f>_xlfn.XLOOKUP(Tbl_BalanceHistory[[#This Row],[RespAgy]],Tbl_Agencies[Agy Code],Tbl_Agencies[Agy Sort])</f>
        <v>147000</v>
      </c>
      <c r="F4113" s="2" t="str">
        <f>Tbl_BalanceHistory[[#This Row],[RespAgy]]&amp;": "&amp;Tbl_BalanceHistory[[#This Row],[RespAgency]]</f>
        <v>702: Department for the Blind and Vision Impaired</v>
      </c>
      <c r="G4113" s="3">
        <v>263</v>
      </c>
      <c r="H4113" s="3" t="s">
        <v>694</v>
      </c>
      <c r="I4113" s="3" t="str">
        <f>_xlfn.XLOOKUP(Tbl_BalanceHistory[[#This Row],[AgyCode]],Tbl_Agencies[Agy Code],Tbl_Agencies[Agy Sort])</f>
        <v>148000</v>
      </c>
      <c r="J4113" s="2" t="str">
        <f>Tbl_BalanceHistory[[#This Row],[AgyCode]]&amp;": "&amp;Tbl_BalanceHistory[[#This Row],[Agency Name]]</f>
        <v>263: Virginia Rehabilitation Center for the Blind and Vision Impaired</v>
      </c>
      <c r="K4113" s="1">
        <v>2015</v>
      </c>
      <c r="L4113" s="3">
        <v>499</v>
      </c>
      <c r="M4113" s="3" t="s">
        <v>62</v>
      </c>
      <c r="N4113" s="2" t="str">
        <f>Tbl_BalanceHistory[[#This Row],[ProgramCode]]&amp;": "&amp;Tbl_BalanceHistory[[#This Row],[Program Name]]</f>
        <v>499: Administrative and Support Services</v>
      </c>
      <c r="O4113" s="3" t="s">
        <v>1730</v>
      </c>
      <c r="P4113" s="1" t="str">
        <f>IF(Tbl_BalanceHistory[[#This Row],[FundCode]]="0100","GF",IF(Tbl_BalanceHistory[[#This Row],[FundCode]]="01000","GF","Hi Ed / OCR"))</f>
        <v>GF</v>
      </c>
      <c r="Q4113" s="5">
        <v>172677</v>
      </c>
      <c r="R4113" s="5">
        <v>171927</v>
      </c>
      <c r="S4113" s="5">
        <v>750</v>
      </c>
      <c r="T4113" s="5">
        <v>0</v>
      </c>
      <c r="U4113" s="3"/>
      <c r="V4113" s="5">
        <v>750</v>
      </c>
      <c r="W4113" s="5">
        <v>0</v>
      </c>
      <c r="X4113" s="5"/>
      <c r="Y4113" s="5"/>
      <c r="Z4113" s="5">
        <f>Tbl_BalanceHistory[[#This Row],[Discretionary Recommended - Pre 2022]]+Tbl_BalanceHistory[[#This Row],[Discretionary Balance Recommended: Policy]]+Tbl_BalanceHistory[[#This Row],[Discretionary Balance Recommended: Commitments]]</f>
        <v>0</v>
      </c>
      <c r="AA4113" s="5">
        <f>Tbl_BalanceHistory[[#This Row],[Discretionary Balance]]-Tbl_BalanceHistory[[#This Row],[Discretionary Reappropriation]]</f>
        <v>750</v>
      </c>
      <c r="AB4113" s="2"/>
      <c r="AC4113" s="2"/>
      <c r="AD4113" s="2"/>
      <c r="AE4113" s="2"/>
    </row>
    <row r="4114" spans="1:31" ht="45" x14ac:dyDescent="0.25">
      <c r="A4114" s="2" t="s">
        <v>2025</v>
      </c>
      <c r="B4114" s="3">
        <v>9</v>
      </c>
      <c r="C4114" s="3">
        <v>702</v>
      </c>
      <c r="D4114" s="3" t="s">
        <v>687</v>
      </c>
      <c r="E4114" s="3" t="str">
        <f>_xlfn.XLOOKUP(Tbl_BalanceHistory[[#This Row],[RespAgy]],Tbl_Agencies[Agy Code],Tbl_Agencies[Agy Sort])</f>
        <v>147000</v>
      </c>
      <c r="F4114" s="2" t="str">
        <f>Tbl_BalanceHistory[[#This Row],[RespAgy]]&amp;": "&amp;Tbl_BalanceHistory[[#This Row],[RespAgency]]</f>
        <v>702: Department for the Blind and Vision Impaired</v>
      </c>
      <c r="G4114" s="3">
        <v>263</v>
      </c>
      <c r="H4114" s="3" t="s">
        <v>694</v>
      </c>
      <c r="I4114" s="3" t="str">
        <f>_xlfn.XLOOKUP(Tbl_BalanceHistory[[#This Row],[AgyCode]],Tbl_Agencies[Agy Code],Tbl_Agencies[Agy Sort])</f>
        <v>148000</v>
      </c>
      <c r="J4114" s="2" t="str">
        <f>Tbl_BalanceHistory[[#This Row],[AgyCode]]&amp;": "&amp;Tbl_BalanceHistory[[#This Row],[Agency Name]]</f>
        <v>263: Virginia Rehabilitation Center for the Blind and Vision Impaired</v>
      </c>
      <c r="K4114" s="1">
        <v>2016</v>
      </c>
      <c r="L4114" s="3">
        <v>499</v>
      </c>
      <c r="M4114" s="3" t="s">
        <v>62</v>
      </c>
      <c r="N4114" s="2" t="str">
        <f>Tbl_BalanceHistory[[#This Row],[ProgramCode]]&amp;": "&amp;Tbl_BalanceHistory[[#This Row],[Program Name]]</f>
        <v>499: Administrative and Support Services</v>
      </c>
      <c r="O4114" s="3" t="s">
        <v>1730</v>
      </c>
      <c r="P4114" s="1" t="str">
        <f>IF(Tbl_BalanceHistory[[#This Row],[FundCode]]="0100","GF",IF(Tbl_BalanceHistory[[#This Row],[FundCode]]="01000","GF","Hi Ed / OCR"))</f>
        <v>GF</v>
      </c>
      <c r="Q4114" s="5">
        <v>169826</v>
      </c>
      <c r="R4114" s="5">
        <v>169076</v>
      </c>
      <c r="S4114" s="5">
        <v>750</v>
      </c>
      <c r="T4114" s="5">
        <v>0</v>
      </c>
      <c r="U4114" s="3"/>
      <c r="V4114" s="5">
        <v>750</v>
      </c>
      <c r="W4114" s="5">
        <v>0</v>
      </c>
      <c r="X4114" s="5"/>
      <c r="Y4114" s="5"/>
      <c r="Z4114" s="5">
        <f>Tbl_BalanceHistory[[#This Row],[Discretionary Recommended - Pre 2022]]+Tbl_BalanceHistory[[#This Row],[Discretionary Balance Recommended: Policy]]+Tbl_BalanceHistory[[#This Row],[Discretionary Balance Recommended: Commitments]]</f>
        <v>0</v>
      </c>
      <c r="AA4114" s="5">
        <f>Tbl_BalanceHistory[[#This Row],[Discretionary Balance]]-Tbl_BalanceHistory[[#This Row],[Discretionary Reappropriation]]</f>
        <v>750</v>
      </c>
      <c r="AB4114" s="2"/>
      <c r="AC4114" s="2"/>
      <c r="AD4114" s="2"/>
      <c r="AE4114" s="2"/>
    </row>
    <row r="4115" spans="1:31" ht="45" x14ac:dyDescent="0.25">
      <c r="A4115" s="2" t="s">
        <v>2025</v>
      </c>
      <c r="B4115" s="3">
        <v>9</v>
      </c>
      <c r="C4115" s="3">
        <v>702</v>
      </c>
      <c r="D4115" s="3" t="s">
        <v>687</v>
      </c>
      <c r="E4115" s="3" t="str">
        <f>_xlfn.XLOOKUP(Tbl_BalanceHistory[[#This Row],[RespAgy]],Tbl_Agencies[Agy Code],Tbl_Agencies[Agy Sort])</f>
        <v>147000</v>
      </c>
      <c r="F4115" s="2" t="str">
        <f>Tbl_BalanceHistory[[#This Row],[RespAgy]]&amp;": "&amp;Tbl_BalanceHistory[[#This Row],[RespAgency]]</f>
        <v>702: Department for the Blind and Vision Impaired</v>
      </c>
      <c r="G4115" s="3">
        <v>263</v>
      </c>
      <c r="H4115" s="3" t="s">
        <v>694</v>
      </c>
      <c r="I4115" s="3" t="str">
        <f>_xlfn.XLOOKUP(Tbl_BalanceHistory[[#This Row],[AgyCode]],Tbl_Agencies[Agy Code],Tbl_Agencies[Agy Sort])</f>
        <v>148000</v>
      </c>
      <c r="J4115" s="2" t="str">
        <f>Tbl_BalanceHistory[[#This Row],[AgyCode]]&amp;": "&amp;Tbl_BalanceHistory[[#This Row],[Agency Name]]</f>
        <v>263: Virginia Rehabilitation Center for the Blind and Vision Impaired</v>
      </c>
      <c r="K4115" s="1">
        <v>2017</v>
      </c>
      <c r="L4115" s="3">
        <v>499</v>
      </c>
      <c r="M4115" s="3" t="s">
        <v>62</v>
      </c>
      <c r="N4115" s="2" t="str">
        <f>Tbl_BalanceHistory[[#This Row],[ProgramCode]]&amp;": "&amp;Tbl_BalanceHistory[[#This Row],[Program Name]]</f>
        <v>499: Administrative and Support Services</v>
      </c>
      <c r="O4115" s="3" t="s">
        <v>886</v>
      </c>
      <c r="P4115" s="1" t="str">
        <f>IF(Tbl_BalanceHistory[[#This Row],[FundCode]]="0100","GF",IF(Tbl_BalanceHistory[[#This Row],[FundCode]]="01000","GF","Hi Ed / OCR"))</f>
        <v>GF</v>
      </c>
      <c r="Q4115" s="5">
        <v>171066</v>
      </c>
      <c r="R4115" s="5">
        <v>170316</v>
      </c>
      <c r="S4115" s="5">
        <v>750</v>
      </c>
      <c r="T4115" s="5">
        <v>0</v>
      </c>
      <c r="U4115" s="3"/>
      <c r="V4115" s="5">
        <v>750</v>
      </c>
      <c r="W4115" s="5">
        <v>0</v>
      </c>
      <c r="X4115" s="5"/>
      <c r="Y4115" s="5"/>
      <c r="Z4115" s="5">
        <f>Tbl_BalanceHistory[[#This Row],[Discretionary Recommended - Pre 2022]]+Tbl_BalanceHistory[[#This Row],[Discretionary Balance Recommended: Policy]]+Tbl_BalanceHistory[[#This Row],[Discretionary Balance Recommended: Commitments]]</f>
        <v>0</v>
      </c>
      <c r="AA4115" s="5">
        <f>Tbl_BalanceHistory[[#This Row],[Discretionary Balance]]-Tbl_BalanceHistory[[#This Row],[Discretionary Reappropriation]]</f>
        <v>750</v>
      </c>
      <c r="AB4115" s="2"/>
      <c r="AC4115" s="2"/>
      <c r="AD4115" s="2"/>
      <c r="AE4115" s="2"/>
    </row>
    <row r="4116" spans="1:31" ht="45" x14ac:dyDescent="0.25">
      <c r="A4116" s="2" t="s">
        <v>2025</v>
      </c>
      <c r="B4116" s="3">
        <v>9</v>
      </c>
      <c r="C4116" s="3">
        <v>702</v>
      </c>
      <c r="D4116" s="3" t="s">
        <v>687</v>
      </c>
      <c r="E4116" s="3" t="str">
        <f>_xlfn.XLOOKUP(Tbl_BalanceHistory[[#This Row],[RespAgy]],Tbl_Agencies[Agy Code],Tbl_Agencies[Agy Sort])</f>
        <v>147000</v>
      </c>
      <c r="F4116" s="2" t="str">
        <f>Tbl_BalanceHistory[[#This Row],[RespAgy]]&amp;": "&amp;Tbl_BalanceHistory[[#This Row],[RespAgency]]</f>
        <v>702: Department for the Blind and Vision Impaired</v>
      </c>
      <c r="G4116" s="3">
        <v>263</v>
      </c>
      <c r="H4116" s="3" t="s">
        <v>694</v>
      </c>
      <c r="I4116" s="3" t="str">
        <f>_xlfn.XLOOKUP(Tbl_BalanceHistory[[#This Row],[AgyCode]],Tbl_Agencies[Agy Code],Tbl_Agencies[Agy Sort])</f>
        <v>148000</v>
      </c>
      <c r="J4116" s="2" t="str">
        <f>Tbl_BalanceHistory[[#This Row],[AgyCode]]&amp;": "&amp;Tbl_BalanceHistory[[#This Row],[Agency Name]]</f>
        <v>263: Virginia Rehabilitation Center for the Blind and Vision Impaired</v>
      </c>
      <c r="K4116" s="1">
        <v>2018</v>
      </c>
      <c r="L4116" s="3">
        <v>499</v>
      </c>
      <c r="M4116" s="3" t="s">
        <v>62</v>
      </c>
      <c r="N4116" s="2" t="str">
        <f>Tbl_BalanceHistory[[#This Row],[ProgramCode]]&amp;": "&amp;Tbl_BalanceHistory[[#This Row],[Program Name]]</f>
        <v>499: Administrative and Support Services</v>
      </c>
      <c r="O4116" s="3" t="s">
        <v>886</v>
      </c>
      <c r="P4116" s="1" t="str">
        <f>IF(Tbl_BalanceHistory[[#This Row],[FundCode]]="0100","GF",IF(Tbl_BalanceHistory[[#This Row],[FundCode]]="01000","GF","Hi Ed / OCR"))</f>
        <v>GF</v>
      </c>
      <c r="Q4116" s="5">
        <v>170451</v>
      </c>
      <c r="R4116" s="5">
        <v>170221.9</v>
      </c>
      <c r="S4116" s="5">
        <v>229</v>
      </c>
      <c r="T4116" s="5">
        <v>0</v>
      </c>
      <c r="U4116" s="3"/>
      <c r="V4116" s="5">
        <v>229</v>
      </c>
      <c r="W4116" s="5">
        <v>0</v>
      </c>
      <c r="X4116" s="5"/>
      <c r="Y4116" s="5"/>
      <c r="Z4116" s="5">
        <f>Tbl_BalanceHistory[[#This Row],[Discretionary Recommended - Pre 2022]]+Tbl_BalanceHistory[[#This Row],[Discretionary Balance Recommended: Policy]]+Tbl_BalanceHistory[[#This Row],[Discretionary Balance Recommended: Commitments]]</f>
        <v>0</v>
      </c>
      <c r="AA4116" s="5">
        <f>Tbl_BalanceHistory[[#This Row],[Discretionary Balance]]-Tbl_BalanceHistory[[#This Row],[Discretionary Reappropriation]]</f>
        <v>229</v>
      </c>
      <c r="AB4116" s="2"/>
      <c r="AC4116" s="2"/>
      <c r="AD4116" s="2"/>
      <c r="AE4116" s="2"/>
    </row>
    <row r="4117" spans="1:31" ht="45" x14ac:dyDescent="0.25">
      <c r="A4117" s="2" t="s">
        <v>2025</v>
      </c>
      <c r="B4117" s="3">
        <v>9</v>
      </c>
      <c r="C4117" s="3">
        <v>702</v>
      </c>
      <c r="D4117" s="3" t="s">
        <v>687</v>
      </c>
      <c r="E4117" s="3" t="str">
        <f>_xlfn.XLOOKUP(Tbl_BalanceHistory[[#This Row],[RespAgy]],Tbl_Agencies[Agy Code],Tbl_Agencies[Agy Sort])</f>
        <v>147000</v>
      </c>
      <c r="F4117" s="2" t="str">
        <f>Tbl_BalanceHistory[[#This Row],[RespAgy]]&amp;": "&amp;Tbl_BalanceHistory[[#This Row],[RespAgency]]</f>
        <v>702: Department for the Blind and Vision Impaired</v>
      </c>
      <c r="G4117" s="3">
        <v>263</v>
      </c>
      <c r="H4117" s="3" t="s">
        <v>694</v>
      </c>
      <c r="I4117" s="3" t="str">
        <f>_xlfn.XLOOKUP(Tbl_BalanceHistory[[#This Row],[AgyCode]],Tbl_Agencies[Agy Code],Tbl_Agencies[Agy Sort])</f>
        <v>148000</v>
      </c>
      <c r="J4117" s="2" t="str">
        <f>Tbl_BalanceHistory[[#This Row],[AgyCode]]&amp;": "&amp;Tbl_BalanceHistory[[#This Row],[Agency Name]]</f>
        <v>263: Virginia Rehabilitation Center for the Blind and Vision Impaired</v>
      </c>
      <c r="K4117" s="1">
        <v>2019</v>
      </c>
      <c r="L4117" s="3">
        <v>499</v>
      </c>
      <c r="M4117" s="3" t="s">
        <v>62</v>
      </c>
      <c r="N4117" s="2" t="str">
        <f>Tbl_BalanceHistory[[#This Row],[ProgramCode]]&amp;": "&amp;Tbl_BalanceHistory[[#This Row],[Program Name]]</f>
        <v>499: Administrative and Support Services</v>
      </c>
      <c r="O4117" s="3" t="s">
        <v>886</v>
      </c>
      <c r="P4117" s="1" t="str">
        <f>IF(Tbl_BalanceHistory[[#This Row],[FundCode]]="0100","GF",IF(Tbl_BalanceHistory[[#This Row],[FundCode]]="01000","GF","Hi Ed / OCR"))</f>
        <v>GF</v>
      </c>
      <c r="Q4117" s="5">
        <v>173015</v>
      </c>
      <c r="R4117" s="5">
        <v>172265.18</v>
      </c>
      <c r="S4117" s="5">
        <v>749.82</v>
      </c>
      <c r="T4117" s="5">
        <v>0</v>
      </c>
      <c r="U4117" s="3"/>
      <c r="V4117" s="5">
        <v>749.82</v>
      </c>
      <c r="W4117" s="5">
        <v>0</v>
      </c>
      <c r="X4117" s="5"/>
      <c r="Y4117" s="5"/>
      <c r="Z4117" s="5">
        <f>Tbl_BalanceHistory[[#This Row],[Discretionary Recommended - Pre 2022]]+Tbl_BalanceHistory[[#This Row],[Discretionary Balance Recommended: Policy]]+Tbl_BalanceHistory[[#This Row],[Discretionary Balance Recommended: Commitments]]</f>
        <v>0</v>
      </c>
      <c r="AA4117" s="5">
        <f>Tbl_BalanceHistory[[#This Row],[Discretionary Balance]]-Tbl_BalanceHistory[[#This Row],[Discretionary Reappropriation]]</f>
        <v>749.82</v>
      </c>
      <c r="AB4117" s="2"/>
      <c r="AC4117" s="2"/>
      <c r="AD4117" s="2"/>
      <c r="AE4117" s="2"/>
    </row>
    <row r="4118" spans="1:31" ht="45" x14ac:dyDescent="0.25">
      <c r="A4118" s="2" t="s">
        <v>577</v>
      </c>
      <c r="B4118" s="3">
        <v>9</v>
      </c>
      <c r="C4118" s="3">
        <v>702</v>
      </c>
      <c r="D4118" s="3" t="s">
        <v>687</v>
      </c>
      <c r="E4118" s="3" t="str">
        <f>_xlfn.XLOOKUP(Tbl_BalanceHistory[[#This Row],[RespAgy]],Tbl_Agencies[Agy Code],Tbl_Agencies[Agy Sort])</f>
        <v>147000</v>
      </c>
      <c r="F4118" s="2" t="str">
        <f>Tbl_BalanceHistory[[#This Row],[RespAgy]]&amp;": "&amp;Tbl_BalanceHistory[[#This Row],[RespAgency]]</f>
        <v>702: Department for the Blind and Vision Impaired</v>
      </c>
      <c r="G4118" s="3">
        <v>263</v>
      </c>
      <c r="H4118" s="3" t="s">
        <v>694</v>
      </c>
      <c r="I4118" s="3" t="str">
        <f>_xlfn.XLOOKUP(Tbl_BalanceHistory[[#This Row],[AgyCode]],Tbl_Agencies[Agy Code],Tbl_Agencies[Agy Sort])</f>
        <v>148000</v>
      </c>
      <c r="J4118" s="2" t="str">
        <f>Tbl_BalanceHistory[[#This Row],[AgyCode]]&amp;": "&amp;Tbl_BalanceHistory[[#This Row],[Agency Name]]</f>
        <v>263: Virginia Rehabilitation Center for the Blind and Vision Impaired</v>
      </c>
      <c r="K4118" s="1">
        <v>2020</v>
      </c>
      <c r="L4118" s="3">
        <v>499</v>
      </c>
      <c r="M4118" s="3" t="s">
        <v>62</v>
      </c>
      <c r="N4118" s="2" t="str">
        <f>Tbl_BalanceHistory[[#This Row],[ProgramCode]]&amp;": "&amp;Tbl_BalanceHistory[[#This Row],[Program Name]]</f>
        <v>499: Administrative and Support Services</v>
      </c>
      <c r="O4118" s="3" t="s">
        <v>886</v>
      </c>
      <c r="P4118" s="1" t="str">
        <f>IF(Tbl_BalanceHistory[[#This Row],[FundCode]]="0100","GF",IF(Tbl_BalanceHistory[[#This Row],[FundCode]]="01000","GF","Hi Ed / OCR"))</f>
        <v>GF</v>
      </c>
      <c r="Q4118" s="5">
        <v>179212</v>
      </c>
      <c r="R4118" s="5">
        <v>126412</v>
      </c>
      <c r="S4118" s="5">
        <v>52800</v>
      </c>
      <c r="T4118" s="5">
        <v>0</v>
      </c>
      <c r="U4118" s="3"/>
      <c r="V4118" s="5">
        <v>52800</v>
      </c>
      <c r="W4118" s="5">
        <v>0</v>
      </c>
      <c r="X4118" s="5"/>
      <c r="Y4118" s="5"/>
      <c r="Z4118" s="5">
        <f>Tbl_BalanceHistory[[#This Row],[Discretionary Recommended - Pre 2022]]+Tbl_BalanceHistory[[#This Row],[Discretionary Balance Recommended: Policy]]+Tbl_BalanceHistory[[#This Row],[Discretionary Balance Recommended: Commitments]]</f>
        <v>0</v>
      </c>
      <c r="AA4118" s="5">
        <f>Tbl_BalanceHistory[[#This Row],[Discretionary Balance]]-Tbl_BalanceHistory[[#This Row],[Discretionary Reappropriation]]</f>
        <v>52800</v>
      </c>
      <c r="AB4118" s="2"/>
      <c r="AC4118" s="2"/>
      <c r="AD4118" s="2"/>
      <c r="AE4118" s="2"/>
    </row>
    <row r="4119" spans="1:31" ht="60" x14ac:dyDescent="0.25">
      <c r="A4119" s="2" t="s">
        <v>577</v>
      </c>
      <c r="B4119" s="3">
        <v>9</v>
      </c>
      <c r="C4119" s="3">
        <v>263</v>
      </c>
      <c r="D4119" s="3" t="s">
        <v>694</v>
      </c>
      <c r="E4119" s="3" t="str">
        <f>_xlfn.XLOOKUP(Tbl_BalanceHistory[[#This Row],[RespAgy]],Tbl_Agencies[Agy Code],Tbl_Agencies[Agy Sort])</f>
        <v>148000</v>
      </c>
      <c r="F4119" s="2" t="str">
        <f>Tbl_BalanceHistory[[#This Row],[RespAgy]]&amp;": "&amp;Tbl_BalanceHistory[[#This Row],[RespAgency]]</f>
        <v>263: Virginia Rehabilitation Center for the Blind and Vision Impaired</v>
      </c>
      <c r="G4119" s="3">
        <v>263</v>
      </c>
      <c r="H4119" s="3" t="s">
        <v>694</v>
      </c>
      <c r="I4119" s="3" t="str">
        <f>_xlfn.XLOOKUP(Tbl_BalanceHistory[[#This Row],[AgyCode]],Tbl_Agencies[Agy Code],Tbl_Agencies[Agy Sort])</f>
        <v>148000</v>
      </c>
      <c r="J4119" s="2" t="str">
        <f>Tbl_BalanceHistory[[#This Row],[AgyCode]]&amp;": "&amp;Tbl_BalanceHistory[[#This Row],[Agency Name]]</f>
        <v>263: Virginia Rehabilitation Center for the Blind and Vision Impaired</v>
      </c>
      <c r="K4119" s="1">
        <v>2021</v>
      </c>
      <c r="L4119" s="3">
        <v>454</v>
      </c>
      <c r="M4119" s="3" t="s">
        <v>650</v>
      </c>
      <c r="N4119" s="2" t="str">
        <f>Tbl_BalanceHistory[[#This Row],[ProgramCode]]&amp;": "&amp;Tbl_BalanceHistory[[#This Row],[Program Name]]</f>
        <v>454: Rehabilitation Assistance Services</v>
      </c>
      <c r="O4119" s="3" t="s">
        <v>886</v>
      </c>
      <c r="P4119" s="1" t="str">
        <f>IF(Tbl_BalanceHistory[[#This Row],[FundCode]]="0100","GF",IF(Tbl_BalanceHistory[[#This Row],[FundCode]]="01000","GF","Hi Ed / OCR"))</f>
        <v>GF</v>
      </c>
      <c r="Q4119" s="5">
        <v>172500</v>
      </c>
      <c r="R4119" s="5">
        <v>172500</v>
      </c>
      <c r="S4119" s="5">
        <v>0</v>
      </c>
      <c r="T4119" s="5">
        <v>0</v>
      </c>
      <c r="U4119" s="3"/>
      <c r="V4119" s="5">
        <v>0</v>
      </c>
      <c r="W4119" s="5">
        <v>0</v>
      </c>
      <c r="X4119" s="5"/>
      <c r="Y4119" s="5"/>
      <c r="Z4119" s="5">
        <f>Tbl_BalanceHistory[[#This Row],[Discretionary Recommended - Pre 2022]]+Tbl_BalanceHistory[[#This Row],[Discretionary Balance Recommended: Policy]]+Tbl_BalanceHistory[[#This Row],[Discretionary Balance Recommended: Commitments]]</f>
        <v>0</v>
      </c>
      <c r="AA4119" s="5">
        <f>Tbl_BalanceHistory[[#This Row],[Discretionary Balance]]-Tbl_BalanceHistory[[#This Row],[Discretionary Reappropriation]]</f>
        <v>0</v>
      </c>
      <c r="AB4119" s="2"/>
      <c r="AC4119" s="2"/>
      <c r="AD4119" s="2"/>
      <c r="AE4119" s="2"/>
    </row>
    <row r="4120" spans="1:31" ht="60" x14ac:dyDescent="0.25">
      <c r="A4120" s="2" t="s">
        <v>577</v>
      </c>
      <c r="B4120" s="3">
        <v>9</v>
      </c>
      <c r="C4120" s="3">
        <v>263</v>
      </c>
      <c r="D4120" s="3" t="s">
        <v>694</v>
      </c>
      <c r="E4120" s="3" t="str">
        <f>_xlfn.XLOOKUP(Tbl_BalanceHistory[[#This Row],[RespAgy]],Tbl_Agencies[Agy Code],Tbl_Agencies[Agy Sort])</f>
        <v>148000</v>
      </c>
      <c r="F4120" s="2" t="str">
        <f>Tbl_BalanceHistory[[#This Row],[RespAgy]]&amp;": "&amp;Tbl_BalanceHistory[[#This Row],[RespAgency]]</f>
        <v>263: Virginia Rehabilitation Center for the Blind and Vision Impaired</v>
      </c>
      <c r="G4120" s="3">
        <v>263</v>
      </c>
      <c r="H4120" s="3" t="s">
        <v>694</v>
      </c>
      <c r="I4120" s="3" t="str">
        <f>_xlfn.XLOOKUP(Tbl_BalanceHistory[[#This Row],[AgyCode]],Tbl_Agencies[Agy Code],Tbl_Agencies[Agy Sort])</f>
        <v>148000</v>
      </c>
      <c r="J4120" s="2" t="str">
        <f>Tbl_BalanceHistory[[#This Row],[AgyCode]]&amp;": "&amp;Tbl_BalanceHistory[[#This Row],[Agency Name]]</f>
        <v>263: Virginia Rehabilitation Center for the Blind and Vision Impaired</v>
      </c>
      <c r="K4120" s="1">
        <v>2022</v>
      </c>
      <c r="L4120" s="3">
        <v>454</v>
      </c>
      <c r="M4120" s="3" t="s">
        <v>650</v>
      </c>
      <c r="N4120" s="2" t="str">
        <f>Tbl_BalanceHistory[[#This Row],[ProgramCode]]&amp;": "&amp;Tbl_BalanceHistory[[#This Row],[Program Name]]</f>
        <v>454: Rehabilitation Assistance Services</v>
      </c>
      <c r="O4120" s="3" t="s">
        <v>886</v>
      </c>
      <c r="P4120" s="1" t="str">
        <f>IF(Tbl_BalanceHistory[[#This Row],[FundCode]]="0100","GF",IF(Tbl_BalanceHistory[[#This Row],[FundCode]]="01000","GF","Hi Ed / OCR"))</f>
        <v>GF</v>
      </c>
      <c r="Q4120" s="5">
        <v>180124</v>
      </c>
      <c r="R4120" s="5">
        <v>180124</v>
      </c>
      <c r="S4120" s="5">
        <v>0</v>
      </c>
      <c r="T4120" s="5">
        <v>0</v>
      </c>
      <c r="U4120" s="3"/>
      <c r="V4120" s="5">
        <v>0</v>
      </c>
      <c r="W4120" s="5"/>
      <c r="X4120" s="5">
        <v>0</v>
      </c>
      <c r="Y4120" s="5">
        <v>0</v>
      </c>
      <c r="Z4120" s="5">
        <f>Tbl_BalanceHistory[[#This Row],[Discretionary Recommended - Pre 2022]]+Tbl_BalanceHistory[[#This Row],[Discretionary Balance Recommended: Policy]]+Tbl_BalanceHistory[[#This Row],[Discretionary Balance Recommended: Commitments]]</f>
        <v>0</v>
      </c>
      <c r="AA4120" s="5">
        <f>Tbl_BalanceHistory[[#This Row],[Discretionary Balance]]-Tbl_BalanceHistory[[#This Row],[Discretionary Reappropriation]]</f>
        <v>0</v>
      </c>
      <c r="AB4120" s="2"/>
      <c r="AC4120" s="2"/>
      <c r="AD4120" s="2"/>
      <c r="AE4120" s="2"/>
    </row>
    <row r="4121" spans="1:31" ht="60" x14ac:dyDescent="0.25">
      <c r="A4121" s="2" t="s">
        <v>577</v>
      </c>
      <c r="B4121" s="3">
        <v>9</v>
      </c>
      <c r="C4121" s="3">
        <v>263</v>
      </c>
      <c r="D4121" s="3" t="s">
        <v>694</v>
      </c>
      <c r="E4121" s="3" t="str">
        <f>_xlfn.XLOOKUP(Tbl_BalanceHistory[[#This Row],[RespAgy]],Tbl_Agencies[Agy Code],Tbl_Agencies[Agy Sort])</f>
        <v>148000</v>
      </c>
      <c r="F4121" s="2" t="str">
        <f>Tbl_BalanceHistory[[#This Row],[RespAgy]]&amp;": "&amp;Tbl_BalanceHistory[[#This Row],[RespAgency]]</f>
        <v>263: Virginia Rehabilitation Center for the Blind and Vision Impaired</v>
      </c>
      <c r="G4121" s="3">
        <v>263</v>
      </c>
      <c r="H4121" s="3" t="s">
        <v>694</v>
      </c>
      <c r="I4121" s="3" t="str">
        <f>_xlfn.XLOOKUP(Tbl_BalanceHistory[[#This Row],[AgyCode]],Tbl_Agencies[Agy Code],Tbl_Agencies[Agy Sort])</f>
        <v>148000</v>
      </c>
      <c r="J4121" s="2" t="str">
        <f>Tbl_BalanceHistory[[#This Row],[AgyCode]]&amp;": "&amp;Tbl_BalanceHistory[[#This Row],[Agency Name]]</f>
        <v>263: Virginia Rehabilitation Center for the Blind and Vision Impaired</v>
      </c>
      <c r="K4121" s="1">
        <v>2023</v>
      </c>
      <c r="L4121" s="3">
        <v>454</v>
      </c>
      <c r="M4121" s="3" t="s">
        <v>650</v>
      </c>
      <c r="N4121" s="2" t="str">
        <f>Tbl_BalanceHistory[[#This Row],[ProgramCode]]&amp;": "&amp;Tbl_BalanceHistory[[#This Row],[Program Name]]</f>
        <v>454: Rehabilitation Assistance Services</v>
      </c>
      <c r="O4121" s="3" t="s">
        <v>886</v>
      </c>
      <c r="P4121" s="1" t="str">
        <f>IF(Tbl_BalanceHistory[[#This Row],[FundCode]]="0100","GF",IF(Tbl_BalanceHistory[[#This Row],[FundCode]]="01000","GF","Hi Ed / OCR"))</f>
        <v>GF</v>
      </c>
      <c r="Q4121" s="5">
        <v>172500</v>
      </c>
      <c r="R4121" s="5">
        <v>172500</v>
      </c>
      <c r="S4121" s="5">
        <v>0</v>
      </c>
      <c r="T4121" s="5">
        <v>0</v>
      </c>
      <c r="U4121" s="3"/>
      <c r="V4121" s="5">
        <v>0</v>
      </c>
      <c r="W4121" s="5">
        <v>0</v>
      </c>
      <c r="X4121" s="5">
        <v>0</v>
      </c>
      <c r="Y4121" s="5">
        <v>0</v>
      </c>
      <c r="Z4121" s="5">
        <v>0</v>
      </c>
      <c r="AA4121" s="5">
        <v>0</v>
      </c>
      <c r="AB4121" s="2"/>
      <c r="AC4121" s="2"/>
      <c r="AD4121" s="2"/>
      <c r="AE4121" s="2"/>
    </row>
    <row r="4122" spans="1:31" ht="60" x14ac:dyDescent="0.25">
      <c r="A4122" s="2" t="s">
        <v>577</v>
      </c>
      <c r="B4122" s="3">
        <v>9</v>
      </c>
      <c r="C4122" s="3">
        <v>263</v>
      </c>
      <c r="D4122" s="3" t="s">
        <v>694</v>
      </c>
      <c r="E4122" s="3" t="str">
        <f>_xlfn.XLOOKUP(Tbl_BalanceHistory[[#This Row],[RespAgy]],Tbl_Agencies[Agy Code],Tbl_Agencies[Agy Sort])</f>
        <v>148000</v>
      </c>
      <c r="F4122" s="2" t="str">
        <f>Tbl_BalanceHistory[[#This Row],[RespAgy]]&amp;": "&amp;Tbl_BalanceHistory[[#This Row],[RespAgency]]</f>
        <v>263: Virginia Rehabilitation Center for the Blind and Vision Impaired</v>
      </c>
      <c r="G4122" s="3">
        <v>263</v>
      </c>
      <c r="H4122" s="3" t="s">
        <v>694</v>
      </c>
      <c r="I4122" s="3" t="str">
        <f>_xlfn.XLOOKUP(Tbl_BalanceHistory[[#This Row],[AgyCode]],Tbl_Agencies[Agy Code],Tbl_Agencies[Agy Sort])</f>
        <v>148000</v>
      </c>
      <c r="J4122" s="2" t="str">
        <f>Tbl_BalanceHistory[[#This Row],[AgyCode]]&amp;": "&amp;Tbl_BalanceHistory[[#This Row],[Agency Name]]</f>
        <v>263: Virginia Rehabilitation Center for the Blind and Vision Impaired</v>
      </c>
      <c r="K4122" s="1">
        <v>2024</v>
      </c>
      <c r="L4122" s="3">
        <v>454</v>
      </c>
      <c r="M4122" s="3" t="s">
        <v>650</v>
      </c>
      <c r="N4122" s="2" t="str">
        <f>Tbl_BalanceHistory[[#This Row],[ProgramCode]]&amp;": "&amp;Tbl_BalanceHistory[[#This Row],[Program Name]]</f>
        <v>454: Rehabilitation Assistance Services</v>
      </c>
      <c r="O4122" s="3" t="s">
        <v>886</v>
      </c>
      <c r="P4122" s="1" t="str">
        <f>IF(Tbl_BalanceHistory[[#This Row],[FundCode]]="0100","GF",IF(Tbl_BalanceHistory[[#This Row],[FundCode]]="01000","GF","Hi Ed / OCR"))</f>
        <v>GF</v>
      </c>
      <c r="Q4122" s="5">
        <v>172500</v>
      </c>
      <c r="R4122" s="5">
        <v>172500</v>
      </c>
      <c r="S4122" s="5">
        <v>0</v>
      </c>
      <c r="T4122" s="5">
        <v>0</v>
      </c>
      <c r="U4122" s="3"/>
      <c r="V4122" s="5">
        <v>0</v>
      </c>
      <c r="W4122" s="5">
        <v>0</v>
      </c>
      <c r="X4122" s="5">
        <v>0</v>
      </c>
      <c r="Y4122" s="5">
        <v>0</v>
      </c>
      <c r="Z4122" s="5">
        <v>0</v>
      </c>
      <c r="AA4122" s="5">
        <v>0</v>
      </c>
      <c r="AB4122" s="2"/>
      <c r="AC4122" s="2"/>
      <c r="AD4122" s="2"/>
      <c r="AE4122" s="2"/>
    </row>
    <row r="4123" spans="1:31" ht="60" x14ac:dyDescent="0.25">
      <c r="A4123" s="2" t="s">
        <v>577</v>
      </c>
      <c r="B4123" s="3">
        <v>9</v>
      </c>
      <c r="C4123" s="3">
        <v>263</v>
      </c>
      <c r="D4123" s="3" t="s">
        <v>694</v>
      </c>
      <c r="E4123" s="3" t="str">
        <f>_xlfn.XLOOKUP(Tbl_BalanceHistory[[#This Row],[RespAgy]],Tbl_Agencies[Agy Code],Tbl_Agencies[Agy Sort])</f>
        <v>148000</v>
      </c>
      <c r="F4123" s="2" t="str">
        <f>Tbl_BalanceHistory[[#This Row],[RespAgy]]&amp;": "&amp;Tbl_BalanceHistory[[#This Row],[RespAgency]]</f>
        <v>263: Virginia Rehabilitation Center for the Blind and Vision Impaired</v>
      </c>
      <c r="G4123" s="3">
        <v>263</v>
      </c>
      <c r="H4123" s="3" t="s">
        <v>694</v>
      </c>
      <c r="I4123" s="3" t="str">
        <f>_xlfn.XLOOKUP(Tbl_BalanceHistory[[#This Row],[AgyCode]],Tbl_Agencies[Agy Code],Tbl_Agencies[Agy Sort])</f>
        <v>148000</v>
      </c>
      <c r="J4123" s="2" t="str">
        <f>Tbl_BalanceHistory[[#This Row],[AgyCode]]&amp;": "&amp;Tbl_BalanceHistory[[#This Row],[Agency Name]]</f>
        <v>263: Virginia Rehabilitation Center for the Blind and Vision Impaired</v>
      </c>
      <c r="K4123" s="1">
        <v>2021</v>
      </c>
      <c r="L4123" s="3">
        <v>499</v>
      </c>
      <c r="M4123" s="3" t="s">
        <v>62</v>
      </c>
      <c r="N4123" s="2" t="str">
        <f>Tbl_BalanceHistory[[#This Row],[ProgramCode]]&amp;": "&amp;Tbl_BalanceHistory[[#This Row],[Program Name]]</f>
        <v>499: Administrative and Support Services</v>
      </c>
      <c r="O4123" s="3" t="s">
        <v>886</v>
      </c>
      <c r="P4123" s="1" t="str">
        <f>IF(Tbl_BalanceHistory[[#This Row],[FundCode]]="0100","GF",IF(Tbl_BalanceHistory[[#This Row],[FundCode]]="01000","GF","Hi Ed / OCR"))</f>
        <v>GF</v>
      </c>
      <c r="Q4123" s="5">
        <v>179647</v>
      </c>
      <c r="R4123" s="5">
        <v>179605.64</v>
      </c>
      <c r="S4123" s="5">
        <v>41.36</v>
      </c>
      <c r="T4123" s="5">
        <v>0</v>
      </c>
      <c r="U4123" s="3"/>
      <c r="V4123" s="5">
        <v>41.36</v>
      </c>
      <c r="W4123" s="5">
        <v>0</v>
      </c>
      <c r="X4123" s="5"/>
      <c r="Y4123" s="5"/>
      <c r="Z4123" s="5">
        <f>Tbl_BalanceHistory[[#This Row],[Discretionary Recommended - Pre 2022]]+Tbl_BalanceHistory[[#This Row],[Discretionary Balance Recommended: Policy]]+Tbl_BalanceHistory[[#This Row],[Discretionary Balance Recommended: Commitments]]</f>
        <v>0</v>
      </c>
      <c r="AA4123" s="5">
        <f>Tbl_BalanceHistory[[#This Row],[Discretionary Balance]]-Tbl_BalanceHistory[[#This Row],[Discretionary Reappropriation]]</f>
        <v>41.36</v>
      </c>
      <c r="AB4123" s="2"/>
      <c r="AC4123" s="2"/>
      <c r="AD4123" s="2"/>
      <c r="AE4123" s="2"/>
    </row>
    <row r="4124" spans="1:31" ht="60" x14ac:dyDescent="0.25">
      <c r="A4124" s="2" t="s">
        <v>577</v>
      </c>
      <c r="B4124" s="3">
        <v>9</v>
      </c>
      <c r="C4124" s="3">
        <v>263</v>
      </c>
      <c r="D4124" s="3" t="s">
        <v>694</v>
      </c>
      <c r="E4124" s="3" t="str">
        <f>_xlfn.XLOOKUP(Tbl_BalanceHistory[[#This Row],[RespAgy]],Tbl_Agencies[Agy Code],Tbl_Agencies[Agy Sort])</f>
        <v>148000</v>
      </c>
      <c r="F4124" s="2" t="str">
        <f>Tbl_BalanceHistory[[#This Row],[RespAgy]]&amp;": "&amp;Tbl_BalanceHistory[[#This Row],[RespAgency]]</f>
        <v>263: Virginia Rehabilitation Center for the Blind and Vision Impaired</v>
      </c>
      <c r="G4124" s="3">
        <v>263</v>
      </c>
      <c r="H4124" s="3" t="s">
        <v>694</v>
      </c>
      <c r="I4124" s="3" t="str">
        <f>_xlfn.XLOOKUP(Tbl_BalanceHistory[[#This Row],[AgyCode]],Tbl_Agencies[Agy Code],Tbl_Agencies[Agy Sort])</f>
        <v>148000</v>
      </c>
      <c r="J4124" s="2" t="str">
        <f>Tbl_BalanceHistory[[#This Row],[AgyCode]]&amp;": "&amp;Tbl_BalanceHistory[[#This Row],[Agency Name]]</f>
        <v>263: Virginia Rehabilitation Center for the Blind and Vision Impaired</v>
      </c>
      <c r="K4124" s="1">
        <v>2022</v>
      </c>
      <c r="L4124" s="3">
        <v>499</v>
      </c>
      <c r="M4124" s="3" t="s">
        <v>62</v>
      </c>
      <c r="N4124" s="2" t="str">
        <f>Tbl_BalanceHistory[[#This Row],[ProgramCode]]&amp;": "&amp;Tbl_BalanceHistory[[#This Row],[Program Name]]</f>
        <v>499: Administrative and Support Services</v>
      </c>
      <c r="O4124" s="3" t="s">
        <v>886</v>
      </c>
      <c r="P4124" s="1" t="str">
        <f>IF(Tbl_BalanceHistory[[#This Row],[FundCode]]="0100","GF",IF(Tbl_BalanceHistory[[#This Row],[FundCode]]="01000","GF","Hi Ed / OCR"))</f>
        <v>GF</v>
      </c>
      <c r="Q4124" s="5">
        <v>181029</v>
      </c>
      <c r="R4124" s="5">
        <v>181029</v>
      </c>
      <c r="S4124" s="5">
        <v>0</v>
      </c>
      <c r="T4124" s="5">
        <v>0</v>
      </c>
      <c r="U4124" s="3"/>
      <c r="V4124" s="5">
        <v>0</v>
      </c>
      <c r="W4124" s="5"/>
      <c r="X4124" s="5">
        <v>0</v>
      </c>
      <c r="Y4124" s="5">
        <v>0</v>
      </c>
      <c r="Z4124" s="5">
        <f>Tbl_BalanceHistory[[#This Row],[Discretionary Recommended - Pre 2022]]+Tbl_BalanceHistory[[#This Row],[Discretionary Balance Recommended: Policy]]+Tbl_BalanceHistory[[#This Row],[Discretionary Balance Recommended: Commitments]]</f>
        <v>0</v>
      </c>
      <c r="AA4124" s="5">
        <f>Tbl_BalanceHistory[[#This Row],[Discretionary Balance]]-Tbl_BalanceHistory[[#This Row],[Discretionary Reappropriation]]</f>
        <v>0</v>
      </c>
      <c r="AB4124" s="2"/>
      <c r="AC4124" s="2"/>
      <c r="AD4124" s="2"/>
      <c r="AE4124" s="2"/>
    </row>
    <row r="4125" spans="1:31" ht="60" x14ac:dyDescent="0.25">
      <c r="A4125" s="2" t="s">
        <v>577</v>
      </c>
      <c r="B4125" s="3">
        <v>9</v>
      </c>
      <c r="C4125" s="3">
        <v>263</v>
      </c>
      <c r="D4125" s="3" t="s">
        <v>694</v>
      </c>
      <c r="E4125" s="3" t="str">
        <f>_xlfn.XLOOKUP(Tbl_BalanceHistory[[#This Row],[RespAgy]],Tbl_Agencies[Agy Code],Tbl_Agencies[Agy Sort])</f>
        <v>148000</v>
      </c>
      <c r="F4125" s="2" t="str">
        <f>Tbl_BalanceHistory[[#This Row],[RespAgy]]&amp;": "&amp;Tbl_BalanceHistory[[#This Row],[RespAgency]]</f>
        <v>263: Virginia Rehabilitation Center for the Blind and Vision Impaired</v>
      </c>
      <c r="G4125" s="3">
        <v>263</v>
      </c>
      <c r="H4125" s="3" t="s">
        <v>694</v>
      </c>
      <c r="I4125" s="3" t="str">
        <f>_xlfn.XLOOKUP(Tbl_BalanceHistory[[#This Row],[AgyCode]],Tbl_Agencies[Agy Code],Tbl_Agencies[Agy Sort])</f>
        <v>148000</v>
      </c>
      <c r="J4125" s="2" t="str">
        <f>Tbl_BalanceHistory[[#This Row],[AgyCode]]&amp;": "&amp;Tbl_BalanceHistory[[#This Row],[Agency Name]]</f>
        <v>263: Virginia Rehabilitation Center for the Blind and Vision Impaired</v>
      </c>
      <c r="K4125" s="1">
        <v>2023</v>
      </c>
      <c r="L4125" s="3">
        <v>499</v>
      </c>
      <c r="M4125" s="3" t="s">
        <v>62</v>
      </c>
      <c r="N4125" s="2" t="str">
        <f>Tbl_BalanceHistory[[#This Row],[ProgramCode]]&amp;": "&amp;Tbl_BalanceHistory[[#This Row],[Program Name]]</f>
        <v>499: Administrative and Support Services</v>
      </c>
      <c r="O4125" s="3" t="s">
        <v>886</v>
      </c>
      <c r="P4125" s="1" t="str">
        <f>IF(Tbl_BalanceHistory[[#This Row],[FundCode]]="0100","GF",IF(Tbl_BalanceHistory[[#This Row],[FundCode]]="01000","GF","Hi Ed / OCR"))</f>
        <v>GF</v>
      </c>
      <c r="Q4125" s="5">
        <v>198828</v>
      </c>
      <c r="R4125" s="5">
        <v>198828</v>
      </c>
      <c r="S4125" s="5">
        <v>0</v>
      </c>
      <c r="T4125" s="5">
        <v>0</v>
      </c>
      <c r="U4125" s="3"/>
      <c r="V4125" s="5">
        <v>0</v>
      </c>
      <c r="W4125" s="5">
        <v>0</v>
      </c>
      <c r="X4125" s="5">
        <v>0</v>
      </c>
      <c r="Y4125" s="5">
        <v>0</v>
      </c>
      <c r="Z4125" s="5">
        <v>0</v>
      </c>
      <c r="AA4125" s="5">
        <v>0</v>
      </c>
      <c r="AB4125" s="2"/>
      <c r="AC4125" s="2"/>
      <c r="AD4125" s="2"/>
      <c r="AE4125" s="2"/>
    </row>
    <row r="4126" spans="1:31" ht="60" x14ac:dyDescent="0.25">
      <c r="A4126" s="2" t="s">
        <v>577</v>
      </c>
      <c r="B4126" s="3">
        <v>9</v>
      </c>
      <c r="C4126" s="3">
        <v>263</v>
      </c>
      <c r="D4126" s="3" t="s">
        <v>694</v>
      </c>
      <c r="E4126" s="3" t="str">
        <f>_xlfn.XLOOKUP(Tbl_BalanceHistory[[#This Row],[RespAgy]],Tbl_Agencies[Agy Code],Tbl_Agencies[Agy Sort])</f>
        <v>148000</v>
      </c>
      <c r="F4126" s="2" t="str">
        <f>Tbl_BalanceHistory[[#This Row],[RespAgy]]&amp;": "&amp;Tbl_BalanceHistory[[#This Row],[RespAgency]]</f>
        <v>263: Virginia Rehabilitation Center for the Blind and Vision Impaired</v>
      </c>
      <c r="G4126" s="3">
        <v>263</v>
      </c>
      <c r="H4126" s="3" t="s">
        <v>694</v>
      </c>
      <c r="I4126" s="3" t="str">
        <f>_xlfn.XLOOKUP(Tbl_BalanceHistory[[#This Row],[AgyCode]],Tbl_Agencies[Agy Code],Tbl_Agencies[Agy Sort])</f>
        <v>148000</v>
      </c>
      <c r="J4126" s="2" t="str">
        <f>Tbl_BalanceHistory[[#This Row],[AgyCode]]&amp;": "&amp;Tbl_BalanceHistory[[#This Row],[Agency Name]]</f>
        <v>263: Virginia Rehabilitation Center for the Blind and Vision Impaired</v>
      </c>
      <c r="K4126" s="1">
        <v>2024</v>
      </c>
      <c r="L4126" s="3">
        <v>499</v>
      </c>
      <c r="M4126" s="3" t="s">
        <v>62</v>
      </c>
      <c r="N4126" s="2" t="str">
        <f>Tbl_BalanceHistory[[#This Row],[ProgramCode]]&amp;": "&amp;Tbl_BalanceHistory[[#This Row],[Program Name]]</f>
        <v>499: Administrative and Support Services</v>
      </c>
      <c r="O4126" s="3" t="s">
        <v>886</v>
      </c>
      <c r="P4126" s="1" t="str">
        <f>IF(Tbl_BalanceHistory[[#This Row],[FundCode]]="0100","GF",IF(Tbl_BalanceHistory[[#This Row],[FundCode]]="01000","GF","Hi Ed / OCR"))</f>
        <v>GF</v>
      </c>
      <c r="Q4126" s="5">
        <v>208314</v>
      </c>
      <c r="R4126" s="5">
        <v>207692.3</v>
      </c>
      <c r="S4126" s="5">
        <v>621.70000000000005</v>
      </c>
      <c r="T4126" s="5">
        <v>0</v>
      </c>
      <c r="U4126" s="3"/>
      <c r="V4126" s="5">
        <v>621.70000000000005</v>
      </c>
      <c r="W4126" s="5">
        <v>0</v>
      </c>
      <c r="X4126" s="5">
        <v>0</v>
      </c>
      <c r="Y4126" s="5">
        <v>0</v>
      </c>
      <c r="Z4126" s="5">
        <v>0</v>
      </c>
      <c r="AA4126" s="5">
        <v>621.70000000000005</v>
      </c>
      <c r="AB4126" s="2"/>
      <c r="AC4126" s="2"/>
      <c r="AD4126" s="2"/>
      <c r="AE4126" s="2"/>
    </row>
    <row r="4127" spans="1:31" ht="30" x14ac:dyDescent="0.25">
      <c r="A4127" s="2" t="s">
        <v>2105</v>
      </c>
      <c r="B4127" s="3">
        <v>10</v>
      </c>
      <c r="C4127" s="3">
        <v>942</v>
      </c>
      <c r="D4127" s="3" t="s">
        <v>535</v>
      </c>
      <c r="E4127" s="3" t="str">
        <f>_xlfn.XLOOKUP(Tbl_BalanceHistory[[#This Row],[RespAgy]],Tbl_Agencies[Agy Code],Tbl_Agencies[Agy Sort])</f>
        <v>112010</v>
      </c>
      <c r="F4127" s="2" t="str">
        <f>Tbl_BalanceHistory[[#This Row],[RespAgy]]&amp;": "&amp;Tbl_BalanceHistory[[#This Row],[RespAgency]]</f>
        <v>942: Virginia Museum of Natural History</v>
      </c>
      <c r="G4127" s="3">
        <v>942</v>
      </c>
      <c r="H4127" s="3" t="s">
        <v>535</v>
      </c>
      <c r="I4127" s="3" t="str">
        <f>_xlfn.XLOOKUP(Tbl_BalanceHistory[[#This Row],[AgyCode]],Tbl_Agencies[Agy Code],Tbl_Agencies[Agy Sort])</f>
        <v>112010</v>
      </c>
      <c r="J4127" s="2" t="str">
        <f>Tbl_BalanceHistory[[#This Row],[AgyCode]]&amp;": "&amp;Tbl_BalanceHistory[[#This Row],[Agency Name]]</f>
        <v>942: Virginia Museum of Natural History</v>
      </c>
      <c r="K4127" s="1">
        <v>2014</v>
      </c>
      <c r="L4127" s="3">
        <v>145</v>
      </c>
      <c r="M4127" s="3" t="s">
        <v>446</v>
      </c>
      <c r="N4127" s="2" t="str">
        <f>Tbl_BalanceHistory[[#This Row],[ProgramCode]]&amp;": "&amp;Tbl_BalanceHistory[[#This Row],[Program Name]]</f>
        <v>145: Museum and Cultural Services</v>
      </c>
      <c r="O4127" s="3" t="s">
        <v>1730</v>
      </c>
      <c r="P4127" s="1" t="str">
        <f>IF(Tbl_BalanceHistory[[#This Row],[FundCode]]="0100","GF",IF(Tbl_BalanceHistory[[#This Row],[FundCode]]="01000","GF","Hi Ed / OCR"))</f>
        <v>GF</v>
      </c>
      <c r="Q4127" s="5">
        <v>2917110</v>
      </c>
      <c r="R4127" s="5">
        <v>2917110</v>
      </c>
      <c r="S4127" s="5">
        <v>0</v>
      </c>
      <c r="T4127" s="5">
        <v>0</v>
      </c>
      <c r="U4127" s="3"/>
      <c r="V4127" s="5">
        <v>0</v>
      </c>
      <c r="W4127" s="5">
        <v>0</v>
      </c>
      <c r="X4127" s="5"/>
      <c r="Y4127" s="5"/>
      <c r="Z4127" s="5">
        <f>Tbl_BalanceHistory[[#This Row],[Discretionary Recommended - Pre 2022]]+Tbl_BalanceHistory[[#This Row],[Discretionary Balance Recommended: Policy]]+Tbl_BalanceHistory[[#This Row],[Discretionary Balance Recommended: Commitments]]</f>
        <v>0</v>
      </c>
      <c r="AA4127" s="5">
        <f>Tbl_BalanceHistory[[#This Row],[Discretionary Balance]]-Tbl_BalanceHistory[[#This Row],[Discretionary Reappropriation]]</f>
        <v>0</v>
      </c>
      <c r="AB4127" s="2"/>
      <c r="AC4127" s="2"/>
      <c r="AD4127" s="2"/>
      <c r="AE4127" s="2"/>
    </row>
    <row r="4128" spans="1:31" ht="30" x14ac:dyDescent="0.25">
      <c r="A4128" s="2" t="s">
        <v>2105</v>
      </c>
      <c r="B4128" s="3">
        <v>10</v>
      </c>
      <c r="C4128" s="3">
        <v>942</v>
      </c>
      <c r="D4128" s="3" t="s">
        <v>535</v>
      </c>
      <c r="E4128" s="3" t="str">
        <f>_xlfn.XLOOKUP(Tbl_BalanceHistory[[#This Row],[RespAgy]],Tbl_Agencies[Agy Code],Tbl_Agencies[Agy Sort])</f>
        <v>112010</v>
      </c>
      <c r="F4128" s="2" t="str">
        <f>Tbl_BalanceHistory[[#This Row],[RespAgy]]&amp;": "&amp;Tbl_BalanceHistory[[#This Row],[RespAgency]]</f>
        <v>942: Virginia Museum of Natural History</v>
      </c>
      <c r="G4128" s="3">
        <v>942</v>
      </c>
      <c r="H4128" s="3" t="s">
        <v>535</v>
      </c>
      <c r="I4128" s="3" t="str">
        <f>_xlfn.XLOOKUP(Tbl_BalanceHistory[[#This Row],[AgyCode]],Tbl_Agencies[Agy Code],Tbl_Agencies[Agy Sort])</f>
        <v>112010</v>
      </c>
      <c r="J4128" s="2" t="str">
        <f>Tbl_BalanceHistory[[#This Row],[AgyCode]]&amp;": "&amp;Tbl_BalanceHistory[[#This Row],[Agency Name]]</f>
        <v>942: Virginia Museum of Natural History</v>
      </c>
      <c r="K4128" s="1">
        <v>2015</v>
      </c>
      <c r="L4128" s="3">
        <v>145</v>
      </c>
      <c r="M4128" s="3" t="s">
        <v>446</v>
      </c>
      <c r="N4128" s="2" t="str">
        <f>Tbl_BalanceHistory[[#This Row],[ProgramCode]]&amp;": "&amp;Tbl_BalanceHistory[[#This Row],[Program Name]]</f>
        <v>145: Museum and Cultural Services</v>
      </c>
      <c r="O4128" s="3" t="s">
        <v>1730</v>
      </c>
      <c r="P4128" s="1" t="str">
        <f>IF(Tbl_BalanceHistory[[#This Row],[FundCode]]="0100","GF",IF(Tbl_BalanceHistory[[#This Row],[FundCode]]="01000","GF","Hi Ed / OCR"))</f>
        <v>GF</v>
      </c>
      <c r="Q4128" s="5">
        <v>2809261</v>
      </c>
      <c r="R4128" s="5">
        <v>2809261</v>
      </c>
      <c r="S4128" s="5">
        <v>0</v>
      </c>
      <c r="T4128" s="5">
        <v>0</v>
      </c>
      <c r="U4128" s="3"/>
      <c r="V4128" s="5">
        <v>0</v>
      </c>
      <c r="W4128" s="5">
        <v>0</v>
      </c>
      <c r="X4128" s="5"/>
      <c r="Y4128" s="5"/>
      <c r="Z4128" s="5">
        <f>Tbl_BalanceHistory[[#This Row],[Discretionary Recommended - Pre 2022]]+Tbl_BalanceHistory[[#This Row],[Discretionary Balance Recommended: Policy]]+Tbl_BalanceHistory[[#This Row],[Discretionary Balance Recommended: Commitments]]</f>
        <v>0</v>
      </c>
      <c r="AA4128" s="5">
        <f>Tbl_BalanceHistory[[#This Row],[Discretionary Balance]]-Tbl_BalanceHistory[[#This Row],[Discretionary Reappropriation]]</f>
        <v>0</v>
      </c>
      <c r="AB4128" s="2"/>
      <c r="AC4128" s="2"/>
      <c r="AD4128" s="2"/>
      <c r="AE4128" s="2"/>
    </row>
    <row r="4129" spans="1:31" ht="30" x14ac:dyDescent="0.25">
      <c r="A4129" s="2" t="s">
        <v>2105</v>
      </c>
      <c r="B4129" s="3">
        <v>10</v>
      </c>
      <c r="C4129" s="3">
        <v>942</v>
      </c>
      <c r="D4129" s="3" t="s">
        <v>535</v>
      </c>
      <c r="E4129" s="3" t="str">
        <f>_xlfn.XLOOKUP(Tbl_BalanceHistory[[#This Row],[RespAgy]],Tbl_Agencies[Agy Code],Tbl_Agencies[Agy Sort])</f>
        <v>112010</v>
      </c>
      <c r="F4129" s="2" t="str">
        <f>Tbl_BalanceHistory[[#This Row],[RespAgy]]&amp;": "&amp;Tbl_BalanceHistory[[#This Row],[RespAgency]]</f>
        <v>942: Virginia Museum of Natural History</v>
      </c>
      <c r="G4129" s="3">
        <v>942</v>
      </c>
      <c r="H4129" s="3" t="s">
        <v>535</v>
      </c>
      <c r="I4129" s="3" t="str">
        <f>_xlfn.XLOOKUP(Tbl_BalanceHistory[[#This Row],[AgyCode]],Tbl_Agencies[Agy Code],Tbl_Agencies[Agy Sort])</f>
        <v>112010</v>
      </c>
      <c r="J4129" s="2" t="str">
        <f>Tbl_BalanceHistory[[#This Row],[AgyCode]]&amp;": "&amp;Tbl_BalanceHistory[[#This Row],[Agency Name]]</f>
        <v>942: Virginia Museum of Natural History</v>
      </c>
      <c r="K4129" s="1">
        <v>2016</v>
      </c>
      <c r="L4129" s="3">
        <v>145</v>
      </c>
      <c r="M4129" s="3" t="s">
        <v>446</v>
      </c>
      <c r="N4129" s="2" t="str">
        <f>Tbl_BalanceHistory[[#This Row],[ProgramCode]]&amp;": "&amp;Tbl_BalanceHistory[[#This Row],[Program Name]]</f>
        <v>145: Museum and Cultural Services</v>
      </c>
      <c r="O4129" s="3" t="s">
        <v>1730</v>
      </c>
      <c r="P4129" s="1" t="str">
        <f>IF(Tbl_BalanceHistory[[#This Row],[FundCode]]="0100","GF",IF(Tbl_BalanceHistory[[#This Row],[FundCode]]="01000","GF","Hi Ed / OCR"))</f>
        <v>GF</v>
      </c>
      <c r="Q4129" s="5">
        <v>2849854</v>
      </c>
      <c r="R4129" s="5">
        <v>2849854</v>
      </c>
      <c r="S4129" s="5">
        <v>0</v>
      </c>
      <c r="T4129" s="5">
        <v>0</v>
      </c>
      <c r="U4129" s="3"/>
      <c r="V4129" s="5">
        <v>0</v>
      </c>
      <c r="W4129" s="5">
        <v>0</v>
      </c>
      <c r="X4129" s="5"/>
      <c r="Y4129" s="5"/>
      <c r="Z4129" s="5">
        <f>Tbl_BalanceHistory[[#This Row],[Discretionary Recommended - Pre 2022]]+Tbl_BalanceHistory[[#This Row],[Discretionary Balance Recommended: Policy]]+Tbl_BalanceHistory[[#This Row],[Discretionary Balance Recommended: Commitments]]</f>
        <v>0</v>
      </c>
      <c r="AA4129" s="5">
        <f>Tbl_BalanceHistory[[#This Row],[Discretionary Balance]]-Tbl_BalanceHistory[[#This Row],[Discretionary Reappropriation]]</f>
        <v>0</v>
      </c>
      <c r="AB4129" s="2"/>
      <c r="AC4129" s="2"/>
      <c r="AD4129" s="2"/>
      <c r="AE4129" s="2"/>
    </row>
    <row r="4130" spans="1:31" ht="30" x14ac:dyDescent="0.25">
      <c r="A4130" s="2" t="s">
        <v>2105</v>
      </c>
      <c r="B4130" s="3">
        <v>10</v>
      </c>
      <c r="C4130" s="3">
        <v>942</v>
      </c>
      <c r="D4130" s="3" t="s">
        <v>535</v>
      </c>
      <c r="E4130" s="3" t="str">
        <f>_xlfn.XLOOKUP(Tbl_BalanceHistory[[#This Row],[RespAgy]],Tbl_Agencies[Agy Code],Tbl_Agencies[Agy Sort])</f>
        <v>112010</v>
      </c>
      <c r="F4130" s="2" t="str">
        <f>Tbl_BalanceHistory[[#This Row],[RespAgy]]&amp;": "&amp;Tbl_BalanceHistory[[#This Row],[RespAgency]]</f>
        <v>942: Virginia Museum of Natural History</v>
      </c>
      <c r="G4130" s="3">
        <v>942</v>
      </c>
      <c r="H4130" s="3" t="s">
        <v>535</v>
      </c>
      <c r="I4130" s="3" t="str">
        <f>_xlfn.XLOOKUP(Tbl_BalanceHistory[[#This Row],[AgyCode]],Tbl_Agencies[Agy Code],Tbl_Agencies[Agy Sort])</f>
        <v>112010</v>
      </c>
      <c r="J4130" s="2" t="str">
        <f>Tbl_BalanceHistory[[#This Row],[AgyCode]]&amp;": "&amp;Tbl_BalanceHistory[[#This Row],[Agency Name]]</f>
        <v>942: Virginia Museum of Natural History</v>
      </c>
      <c r="K4130" s="1">
        <v>2017</v>
      </c>
      <c r="L4130" s="3">
        <v>145</v>
      </c>
      <c r="M4130" s="3" t="s">
        <v>446</v>
      </c>
      <c r="N4130" s="2" t="str">
        <f>Tbl_BalanceHistory[[#This Row],[ProgramCode]]&amp;": "&amp;Tbl_BalanceHistory[[#This Row],[Program Name]]</f>
        <v>145: Museum and Cultural Services</v>
      </c>
      <c r="O4130" s="3" t="s">
        <v>886</v>
      </c>
      <c r="P4130" s="1" t="str">
        <f>IF(Tbl_BalanceHistory[[#This Row],[FundCode]]="0100","GF",IF(Tbl_BalanceHistory[[#This Row],[FundCode]]="01000","GF","Hi Ed / OCR"))</f>
        <v>GF</v>
      </c>
      <c r="Q4130" s="5">
        <v>2928920</v>
      </c>
      <c r="R4130" s="5">
        <v>2928920</v>
      </c>
      <c r="S4130" s="5">
        <v>0</v>
      </c>
      <c r="T4130" s="5">
        <v>0</v>
      </c>
      <c r="U4130" s="3"/>
      <c r="V4130" s="5">
        <v>0</v>
      </c>
      <c r="W4130" s="5">
        <v>0</v>
      </c>
      <c r="X4130" s="5"/>
      <c r="Y4130" s="5"/>
      <c r="Z4130" s="5">
        <f>Tbl_BalanceHistory[[#This Row],[Discretionary Recommended - Pre 2022]]+Tbl_BalanceHistory[[#This Row],[Discretionary Balance Recommended: Policy]]+Tbl_BalanceHistory[[#This Row],[Discretionary Balance Recommended: Commitments]]</f>
        <v>0</v>
      </c>
      <c r="AA4130" s="5">
        <f>Tbl_BalanceHistory[[#This Row],[Discretionary Balance]]-Tbl_BalanceHistory[[#This Row],[Discretionary Reappropriation]]</f>
        <v>0</v>
      </c>
      <c r="AB4130" s="2"/>
      <c r="AC4130" s="2"/>
      <c r="AD4130" s="2"/>
      <c r="AE4130" s="2"/>
    </row>
    <row r="4131" spans="1:31" ht="30" x14ac:dyDescent="0.25">
      <c r="A4131" s="2" t="s">
        <v>2105</v>
      </c>
      <c r="B4131" s="3">
        <v>10</v>
      </c>
      <c r="C4131" s="3">
        <v>942</v>
      </c>
      <c r="D4131" s="3" t="s">
        <v>535</v>
      </c>
      <c r="E4131" s="3" t="str">
        <f>_xlfn.XLOOKUP(Tbl_BalanceHistory[[#This Row],[RespAgy]],Tbl_Agencies[Agy Code],Tbl_Agencies[Agy Sort])</f>
        <v>112010</v>
      </c>
      <c r="F4131" s="2" t="str">
        <f>Tbl_BalanceHistory[[#This Row],[RespAgy]]&amp;": "&amp;Tbl_BalanceHistory[[#This Row],[RespAgency]]</f>
        <v>942: Virginia Museum of Natural History</v>
      </c>
      <c r="G4131" s="3">
        <v>942</v>
      </c>
      <c r="H4131" s="3" t="s">
        <v>535</v>
      </c>
      <c r="I4131" s="3" t="str">
        <f>_xlfn.XLOOKUP(Tbl_BalanceHistory[[#This Row],[AgyCode]],Tbl_Agencies[Agy Code],Tbl_Agencies[Agy Sort])</f>
        <v>112010</v>
      </c>
      <c r="J4131" s="2" t="str">
        <f>Tbl_BalanceHistory[[#This Row],[AgyCode]]&amp;": "&amp;Tbl_BalanceHistory[[#This Row],[Agency Name]]</f>
        <v>942: Virginia Museum of Natural History</v>
      </c>
      <c r="K4131" s="1">
        <v>2018</v>
      </c>
      <c r="L4131" s="3">
        <v>145</v>
      </c>
      <c r="M4131" s="3" t="s">
        <v>446</v>
      </c>
      <c r="N4131" s="2" t="str">
        <f>Tbl_BalanceHistory[[#This Row],[ProgramCode]]&amp;": "&amp;Tbl_BalanceHistory[[#This Row],[Program Name]]</f>
        <v>145: Museum and Cultural Services</v>
      </c>
      <c r="O4131" s="3" t="s">
        <v>886</v>
      </c>
      <c r="P4131" s="1" t="str">
        <f>IF(Tbl_BalanceHistory[[#This Row],[FundCode]]="0100","GF",IF(Tbl_BalanceHistory[[#This Row],[FundCode]]="01000","GF","Hi Ed / OCR"))</f>
        <v>GF</v>
      </c>
      <c r="Q4131" s="5">
        <v>2817010</v>
      </c>
      <c r="R4131" s="5">
        <v>2817010</v>
      </c>
      <c r="S4131" s="5">
        <v>0</v>
      </c>
      <c r="T4131" s="5">
        <v>0</v>
      </c>
      <c r="U4131" s="3"/>
      <c r="V4131" s="5">
        <v>0</v>
      </c>
      <c r="W4131" s="5">
        <v>0</v>
      </c>
      <c r="X4131" s="5"/>
      <c r="Y4131" s="5"/>
      <c r="Z4131" s="5">
        <f>Tbl_BalanceHistory[[#This Row],[Discretionary Recommended - Pre 2022]]+Tbl_BalanceHistory[[#This Row],[Discretionary Balance Recommended: Policy]]+Tbl_BalanceHistory[[#This Row],[Discretionary Balance Recommended: Commitments]]</f>
        <v>0</v>
      </c>
      <c r="AA4131" s="5">
        <f>Tbl_BalanceHistory[[#This Row],[Discretionary Balance]]-Tbl_BalanceHistory[[#This Row],[Discretionary Reappropriation]]</f>
        <v>0</v>
      </c>
      <c r="AB4131" s="2"/>
      <c r="AC4131" s="2"/>
      <c r="AD4131" s="2"/>
      <c r="AE4131" s="2"/>
    </row>
    <row r="4132" spans="1:31" ht="30" x14ac:dyDescent="0.25">
      <c r="A4132" s="2" t="s">
        <v>696</v>
      </c>
      <c r="B4132" s="3">
        <v>10</v>
      </c>
      <c r="C4132" s="3">
        <v>195</v>
      </c>
      <c r="D4132" s="3" t="s">
        <v>698</v>
      </c>
      <c r="E4132" s="3" t="str">
        <f>_xlfn.XLOOKUP(Tbl_BalanceHistory[[#This Row],[RespAgy]],Tbl_Agencies[Agy Code],Tbl_Agencies[Agy Sort])</f>
        <v>148100</v>
      </c>
      <c r="F4132" s="2" t="str">
        <f>Tbl_BalanceHistory[[#This Row],[RespAgy]]&amp;": "&amp;Tbl_BalanceHistory[[#This Row],[RespAgency]]</f>
        <v>195: Secretary of Labor</v>
      </c>
      <c r="G4132" s="3">
        <v>195</v>
      </c>
      <c r="H4132" s="3" t="s">
        <v>698</v>
      </c>
      <c r="I4132" s="3" t="str">
        <f>_xlfn.XLOOKUP(Tbl_BalanceHistory[[#This Row],[AgyCode]],Tbl_Agencies[Agy Code],Tbl_Agencies[Agy Sort])</f>
        <v>148100</v>
      </c>
      <c r="J4132" s="2" t="str">
        <f>Tbl_BalanceHistory[[#This Row],[AgyCode]]&amp;": "&amp;Tbl_BalanceHistory[[#This Row],[Agency Name]]</f>
        <v>195: Secretary of Labor</v>
      </c>
      <c r="K4132" s="1">
        <v>2022</v>
      </c>
      <c r="L4132" s="3">
        <v>799</v>
      </c>
      <c r="M4132" s="3" t="s">
        <v>62</v>
      </c>
      <c r="N4132" s="2" t="str">
        <f>Tbl_BalanceHistory[[#This Row],[ProgramCode]]&amp;": "&amp;Tbl_BalanceHistory[[#This Row],[Program Name]]</f>
        <v>799: Administrative and Support Services</v>
      </c>
      <c r="O4132" s="3" t="s">
        <v>886</v>
      </c>
      <c r="P4132" s="1" t="str">
        <f>IF(Tbl_BalanceHistory[[#This Row],[FundCode]]="0100","GF",IF(Tbl_BalanceHistory[[#This Row],[FundCode]]="01000","GF","Hi Ed / OCR"))</f>
        <v>GF</v>
      </c>
      <c r="Q4132" s="5">
        <v>786578.75</v>
      </c>
      <c r="R4132" s="5">
        <v>728048.54</v>
      </c>
      <c r="S4132" s="5">
        <v>58530.21</v>
      </c>
      <c r="T4132" s="5">
        <v>0</v>
      </c>
      <c r="U4132" s="3"/>
      <c r="V4132" s="5">
        <v>58530.21</v>
      </c>
      <c r="W4132" s="5"/>
      <c r="X4132" s="5">
        <v>58530.21</v>
      </c>
      <c r="Y4132" s="5">
        <v>0</v>
      </c>
      <c r="Z4132" s="5">
        <f>Tbl_BalanceHistory[[#This Row],[Discretionary Recommended - Pre 2022]]+Tbl_BalanceHistory[[#This Row],[Discretionary Balance Recommended: Policy]]+Tbl_BalanceHistory[[#This Row],[Discretionary Balance Recommended: Commitments]]</f>
        <v>58530.21</v>
      </c>
      <c r="AA4132" s="5">
        <f>Tbl_BalanceHistory[[#This Row],[Discretionary Balance]]-Tbl_BalanceHistory[[#This Row],[Discretionary Reappropriation]]</f>
        <v>0</v>
      </c>
      <c r="AB4132" s="2"/>
      <c r="AC4132" s="2" t="s">
        <v>1742</v>
      </c>
      <c r="AD4132" s="2"/>
      <c r="AE4132" s="2"/>
    </row>
    <row r="4133" spans="1:31" ht="30" x14ac:dyDescent="0.25">
      <c r="A4133" s="2" t="s">
        <v>696</v>
      </c>
      <c r="B4133" s="3">
        <v>10</v>
      </c>
      <c r="C4133" s="3">
        <v>195</v>
      </c>
      <c r="D4133" s="3" t="s">
        <v>698</v>
      </c>
      <c r="E4133" s="3" t="str">
        <f>_xlfn.XLOOKUP(Tbl_BalanceHistory[[#This Row],[RespAgy]],Tbl_Agencies[Agy Code],Tbl_Agencies[Agy Sort])</f>
        <v>148100</v>
      </c>
      <c r="F4133" s="2" t="str">
        <f>Tbl_BalanceHistory[[#This Row],[RespAgy]]&amp;": "&amp;Tbl_BalanceHistory[[#This Row],[RespAgency]]</f>
        <v>195: Secretary of Labor</v>
      </c>
      <c r="G4133" s="3">
        <v>195</v>
      </c>
      <c r="H4133" s="3" t="s">
        <v>698</v>
      </c>
      <c r="I4133" s="3" t="str">
        <f>_xlfn.XLOOKUP(Tbl_BalanceHistory[[#This Row],[AgyCode]],Tbl_Agencies[Agy Code],Tbl_Agencies[Agy Sort])</f>
        <v>148100</v>
      </c>
      <c r="J4133" s="2" t="str">
        <f>Tbl_BalanceHistory[[#This Row],[AgyCode]]&amp;": "&amp;Tbl_BalanceHistory[[#This Row],[Agency Name]]</f>
        <v>195: Secretary of Labor</v>
      </c>
      <c r="K4133" s="1">
        <v>2023</v>
      </c>
      <c r="L4133" s="3">
        <v>799</v>
      </c>
      <c r="M4133" s="3" t="s">
        <v>62</v>
      </c>
      <c r="N4133" s="2" t="str">
        <f>Tbl_BalanceHistory[[#This Row],[ProgramCode]]&amp;": "&amp;Tbl_BalanceHistory[[#This Row],[Program Name]]</f>
        <v>799: Administrative and Support Services</v>
      </c>
      <c r="O4133" s="3" t="s">
        <v>886</v>
      </c>
      <c r="P4133" s="1" t="str">
        <f>IF(Tbl_BalanceHistory[[#This Row],[FundCode]]="0100","GF",IF(Tbl_BalanceHistory[[#This Row],[FundCode]]="01000","GF","Hi Ed / OCR"))</f>
        <v>GF</v>
      </c>
      <c r="Q4133" s="5">
        <v>719785.53</v>
      </c>
      <c r="R4133" s="5">
        <v>582833.06000000006</v>
      </c>
      <c r="S4133" s="5">
        <v>136952.47</v>
      </c>
      <c r="T4133" s="5">
        <v>0</v>
      </c>
      <c r="U4133" s="3"/>
      <c r="V4133" s="5">
        <v>136952.47</v>
      </c>
      <c r="W4133" s="5">
        <v>0</v>
      </c>
      <c r="X4133" s="5">
        <v>136952.47</v>
      </c>
      <c r="Y4133" s="5">
        <v>0</v>
      </c>
      <c r="Z4133" s="5">
        <v>136952.47</v>
      </c>
      <c r="AA4133" s="5">
        <v>0</v>
      </c>
      <c r="AB4133" s="2"/>
      <c r="AC4133" s="2" t="s">
        <v>2353</v>
      </c>
      <c r="AD4133" s="2"/>
      <c r="AE4133" s="2"/>
    </row>
    <row r="4134" spans="1:31" ht="30" x14ac:dyDescent="0.25">
      <c r="A4134" s="2" t="s">
        <v>696</v>
      </c>
      <c r="B4134" s="3">
        <v>10</v>
      </c>
      <c r="C4134" s="3">
        <v>195</v>
      </c>
      <c r="D4134" s="3" t="s">
        <v>698</v>
      </c>
      <c r="E4134" s="3" t="str">
        <f>_xlfn.XLOOKUP(Tbl_BalanceHistory[[#This Row],[RespAgy]],Tbl_Agencies[Agy Code],Tbl_Agencies[Agy Sort])</f>
        <v>148100</v>
      </c>
      <c r="F4134" s="2" t="str">
        <f>Tbl_BalanceHistory[[#This Row],[RespAgy]]&amp;": "&amp;Tbl_BalanceHistory[[#This Row],[RespAgency]]</f>
        <v>195: Secretary of Labor</v>
      </c>
      <c r="G4134" s="3">
        <v>195</v>
      </c>
      <c r="H4134" s="3" t="s">
        <v>698</v>
      </c>
      <c r="I4134" s="3" t="str">
        <f>_xlfn.XLOOKUP(Tbl_BalanceHistory[[#This Row],[AgyCode]],Tbl_Agencies[Agy Code],Tbl_Agencies[Agy Sort])</f>
        <v>148100</v>
      </c>
      <c r="J4134" s="2" t="str">
        <f>Tbl_BalanceHistory[[#This Row],[AgyCode]]&amp;": "&amp;Tbl_BalanceHistory[[#This Row],[Agency Name]]</f>
        <v>195: Secretary of Labor</v>
      </c>
      <c r="K4134" s="1">
        <v>2024</v>
      </c>
      <c r="L4134" s="3">
        <v>799</v>
      </c>
      <c r="M4134" s="3" t="s">
        <v>62</v>
      </c>
      <c r="N4134" s="2" t="str">
        <f>Tbl_BalanceHistory[[#This Row],[ProgramCode]]&amp;": "&amp;Tbl_BalanceHistory[[#This Row],[Program Name]]</f>
        <v>799: Administrative and Support Services</v>
      </c>
      <c r="O4134" s="3" t="s">
        <v>886</v>
      </c>
      <c r="P4134" s="1" t="str">
        <f>IF(Tbl_BalanceHistory[[#This Row],[FundCode]]="0100","GF",IF(Tbl_BalanceHistory[[#This Row],[FundCode]]="01000","GF","Hi Ed / OCR"))</f>
        <v>GF</v>
      </c>
      <c r="Q4134" s="5">
        <v>808276.47</v>
      </c>
      <c r="R4134" s="5">
        <v>641344.38</v>
      </c>
      <c r="S4134" s="5">
        <v>166932.09</v>
      </c>
      <c r="T4134" s="5">
        <v>0</v>
      </c>
      <c r="U4134" s="3"/>
      <c r="V4134" s="5">
        <v>166932.09</v>
      </c>
      <c r="W4134" s="5">
        <v>0</v>
      </c>
      <c r="X4134" s="5">
        <v>166932.09</v>
      </c>
      <c r="Y4134" s="5">
        <v>0</v>
      </c>
      <c r="Z4134" s="5">
        <v>166932.09</v>
      </c>
      <c r="AA4134" s="5">
        <v>0</v>
      </c>
      <c r="AB4134" s="2"/>
      <c r="AC4134" s="2" t="s">
        <v>2353</v>
      </c>
      <c r="AD4134" s="2"/>
      <c r="AE4134" s="2"/>
    </row>
    <row r="4135" spans="1:31" ht="30" x14ac:dyDescent="0.25">
      <c r="A4135" s="2" t="s">
        <v>696</v>
      </c>
      <c r="B4135" s="3">
        <v>10</v>
      </c>
      <c r="C4135" s="3">
        <v>181</v>
      </c>
      <c r="D4135" s="3" t="s">
        <v>701</v>
      </c>
      <c r="E4135" s="3" t="str">
        <f>_xlfn.XLOOKUP(Tbl_BalanceHistory[[#This Row],[RespAgy]],Tbl_Agencies[Agy Code],Tbl_Agencies[Agy Sort])</f>
        <v>148200</v>
      </c>
      <c r="F4135" s="2" t="str">
        <f>Tbl_BalanceHistory[[#This Row],[RespAgy]]&amp;": "&amp;Tbl_BalanceHistory[[#This Row],[RespAgency]]</f>
        <v>181: Department of Labor and Industry</v>
      </c>
      <c r="G4135" s="3">
        <v>181</v>
      </c>
      <c r="H4135" s="3" t="s">
        <v>701</v>
      </c>
      <c r="I4135" s="3" t="str">
        <f>_xlfn.XLOOKUP(Tbl_BalanceHistory[[#This Row],[AgyCode]],Tbl_Agencies[Agy Code],Tbl_Agencies[Agy Sort])</f>
        <v>148200</v>
      </c>
      <c r="J4135" s="2" t="str">
        <f>Tbl_BalanceHistory[[#This Row],[AgyCode]]&amp;": "&amp;Tbl_BalanceHistory[[#This Row],[Agency Name]]</f>
        <v>181: Department of Labor and Industry</v>
      </c>
      <c r="K4135" s="1">
        <v>2021</v>
      </c>
      <c r="L4135" s="3">
        <v>534</v>
      </c>
      <c r="M4135" s="3" t="s">
        <v>82</v>
      </c>
      <c r="N4135" s="2" t="str">
        <f>Tbl_BalanceHistory[[#This Row],[ProgramCode]]&amp;": "&amp;Tbl_BalanceHistory[[#This Row],[Program Name]]</f>
        <v>534: Economic Development Services</v>
      </c>
      <c r="O4135" s="3" t="s">
        <v>886</v>
      </c>
      <c r="P4135" s="1" t="str">
        <f>IF(Tbl_BalanceHistory[[#This Row],[FundCode]]="0100","GF",IF(Tbl_BalanceHistory[[#This Row],[FundCode]]="01000","GF","Hi Ed / OCR"))</f>
        <v>GF</v>
      </c>
      <c r="Q4135" s="5">
        <v>1612139</v>
      </c>
      <c r="R4135" s="5">
        <v>1612139</v>
      </c>
      <c r="S4135" s="5">
        <v>0</v>
      </c>
      <c r="T4135" s="5">
        <v>0</v>
      </c>
      <c r="U4135" s="3"/>
      <c r="V4135" s="5">
        <v>0</v>
      </c>
      <c r="W4135" s="5">
        <v>0</v>
      </c>
      <c r="X4135" s="5"/>
      <c r="Y4135" s="5"/>
      <c r="Z4135" s="5">
        <f>Tbl_BalanceHistory[[#This Row],[Discretionary Recommended - Pre 2022]]+Tbl_BalanceHistory[[#This Row],[Discretionary Balance Recommended: Policy]]+Tbl_BalanceHistory[[#This Row],[Discretionary Balance Recommended: Commitments]]</f>
        <v>0</v>
      </c>
      <c r="AA4135" s="5">
        <f>Tbl_BalanceHistory[[#This Row],[Discretionary Balance]]-Tbl_BalanceHistory[[#This Row],[Discretionary Reappropriation]]</f>
        <v>0</v>
      </c>
      <c r="AB4135" s="2"/>
      <c r="AC4135" s="2"/>
      <c r="AD4135" s="2"/>
      <c r="AE4135" s="2"/>
    </row>
    <row r="4136" spans="1:31" ht="30" x14ac:dyDescent="0.25">
      <c r="A4136" s="2" t="s">
        <v>696</v>
      </c>
      <c r="B4136" s="3">
        <v>10</v>
      </c>
      <c r="C4136" s="3">
        <v>181</v>
      </c>
      <c r="D4136" s="3" t="s">
        <v>701</v>
      </c>
      <c r="E4136" s="3" t="str">
        <f>_xlfn.XLOOKUP(Tbl_BalanceHistory[[#This Row],[RespAgy]],Tbl_Agencies[Agy Code],Tbl_Agencies[Agy Sort])</f>
        <v>148200</v>
      </c>
      <c r="F4136" s="2" t="str">
        <f>Tbl_BalanceHistory[[#This Row],[RespAgy]]&amp;": "&amp;Tbl_BalanceHistory[[#This Row],[RespAgency]]</f>
        <v>181: Department of Labor and Industry</v>
      </c>
      <c r="G4136" s="3">
        <v>181</v>
      </c>
      <c r="H4136" s="3" t="s">
        <v>701</v>
      </c>
      <c r="I4136" s="3" t="str">
        <f>_xlfn.XLOOKUP(Tbl_BalanceHistory[[#This Row],[AgyCode]],Tbl_Agencies[Agy Code],Tbl_Agencies[Agy Sort])</f>
        <v>148200</v>
      </c>
      <c r="J4136" s="2" t="str">
        <f>Tbl_BalanceHistory[[#This Row],[AgyCode]]&amp;": "&amp;Tbl_BalanceHistory[[#This Row],[Agency Name]]</f>
        <v>181: Department of Labor and Industry</v>
      </c>
      <c r="K4136" s="1">
        <v>2022</v>
      </c>
      <c r="L4136" s="3">
        <v>534</v>
      </c>
      <c r="M4136" s="3" t="s">
        <v>82</v>
      </c>
      <c r="N4136" s="2" t="str">
        <f>Tbl_BalanceHistory[[#This Row],[ProgramCode]]&amp;": "&amp;Tbl_BalanceHistory[[#This Row],[Program Name]]</f>
        <v>534: Economic Development Services</v>
      </c>
      <c r="O4136" s="3" t="s">
        <v>886</v>
      </c>
      <c r="P4136" s="1" t="str">
        <f>IF(Tbl_BalanceHistory[[#This Row],[FundCode]]="0100","GF",IF(Tbl_BalanceHistory[[#This Row],[FundCode]]="01000","GF","Hi Ed / OCR"))</f>
        <v>GF</v>
      </c>
      <c r="Q4136" s="5">
        <v>1985712</v>
      </c>
      <c r="R4136" s="5">
        <v>1751077.07</v>
      </c>
      <c r="S4136" s="5">
        <v>234634.93</v>
      </c>
      <c r="T4136" s="5">
        <v>0</v>
      </c>
      <c r="U4136" s="3"/>
      <c r="V4136" s="5">
        <v>234634.93</v>
      </c>
      <c r="W4136" s="5"/>
      <c r="X4136" s="5">
        <v>0</v>
      </c>
      <c r="Y4136" s="5">
        <v>0</v>
      </c>
      <c r="Z4136" s="5">
        <f>Tbl_BalanceHistory[[#This Row],[Discretionary Recommended - Pre 2022]]+Tbl_BalanceHistory[[#This Row],[Discretionary Balance Recommended: Policy]]+Tbl_BalanceHistory[[#This Row],[Discretionary Balance Recommended: Commitments]]</f>
        <v>0</v>
      </c>
      <c r="AA4136" s="5">
        <f>Tbl_BalanceHistory[[#This Row],[Discretionary Balance]]-Tbl_BalanceHistory[[#This Row],[Discretionary Reappropriation]]</f>
        <v>234634.93</v>
      </c>
      <c r="AB4136" s="2"/>
      <c r="AC4136" s="2"/>
      <c r="AD4136" s="2"/>
      <c r="AE4136" s="2"/>
    </row>
    <row r="4137" spans="1:31" ht="75" x14ac:dyDescent="0.25">
      <c r="A4137" s="2" t="s">
        <v>696</v>
      </c>
      <c r="B4137" s="3">
        <v>10</v>
      </c>
      <c r="C4137" s="3">
        <v>181</v>
      </c>
      <c r="D4137" s="3" t="s">
        <v>701</v>
      </c>
      <c r="E4137" s="3" t="str">
        <f>_xlfn.XLOOKUP(Tbl_BalanceHistory[[#This Row],[RespAgy]],Tbl_Agencies[Agy Code],Tbl_Agencies[Agy Sort])</f>
        <v>148200</v>
      </c>
      <c r="F4137" s="2" t="str">
        <f>Tbl_BalanceHistory[[#This Row],[RespAgy]]&amp;": "&amp;Tbl_BalanceHistory[[#This Row],[RespAgency]]</f>
        <v>181: Department of Labor and Industry</v>
      </c>
      <c r="G4137" s="3">
        <v>181</v>
      </c>
      <c r="H4137" s="3" t="s">
        <v>701</v>
      </c>
      <c r="I4137" s="3" t="str">
        <f>_xlfn.XLOOKUP(Tbl_BalanceHistory[[#This Row],[AgyCode]],Tbl_Agencies[Agy Code],Tbl_Agencies[Agy Sort])</f>
        <v>148200</v>
      </c>
      <c r="J4137" s="2" t="str">
        <f>Tbl_BalanceHistory[[#This Row],[AgyCode]]&amp;": "&amp;Tbl_BalanceHistory[[#This Row],[Agency Name]]</f>
        <v>181: Department of Labor and Industry</v>
      </c>
      <c r="K4137" s="1">
        <v>2023</v>
      </c>
      <c r="L4137" s="3">
        <v>534</v>
      </c>
      <c r="M4137" s="3" t="s">
        <v>82</v>
      </c>
      <c r="N4137" s="2" t="str">
        <f>Tbl_BalanceHistory[[#This Row],[ProgramCode]]&amp;": "&amp;Tbl_BalanceHistory[[#This Row],[Program Name]]</f>
        <v>534: Economic Development Services</v>
      </c>
      <c r="O4137" s="3" t="s">
        <v>886</v>
      </c>
      <c r="P4137" s="1" t="str">
        <f>IF(Tbl_BalanceHistory[[#This Row],[FundCode]]="0100","GF",IF(Tbl_BalanceHistory[[#This Row],[FundCode]]="01000","GF","Hi Ed / OCR"))</f>
        <v>GF</v>
      </c>
      <c r="Q4137" s="5">
        <v>2000159</v>
      </c>
      <c r="R4137" s="5">
        <v>1932349.5</v>
      </c>
      <c r="S4137" s="5">
        <v>67809.5</v>
      </c>
      <c r="T4137" s="5">
        <v>0</v>
      </c>
      <c r="U4137" s="3"/>
      <c r="V4137" s="5">
        <v>67809.5</v>
      </c>
      <c r="W4137" s="5">
        <v>0</v>
      </c>
      <c r="X4137" s="5">
        <v>67809.5</v>
      </c>
      <c r="Y4137" s="5">
        <v>0</v>
      </c>
      <c r="Z4137" s="5">
        <v>67809.5</v>
      </c>
      <c r="AA4137" s="5">
        <v>0</v>
      </c>
      <c r="AB4137" s="2"/>
      <c r="AC4137" s="2" t="s">
        <v>2427</v>
      </c>
      <c r="AD4137" s="2"/>
      <c r="AE4137" s="2"/>
    </row>
    <row r="4138" spans="1:31" ht="45" x14ac:dyDescent="0.25">
      <c r="A4138" s="2" t="s">
        <v>696</v>
      </c>
      <c r="B4138" s="3">
        <v>10</v>
      </c>
      <c r="C4138" s="3">
        <v>181</v>
      </c>
      <c r="D4138" s="3" t="s">
        <v>701</v>
      </c>
      <c r="E4138" s="3" t="str">
        <f>_xlfn.XLOOKUP(Tbl_BalanceHistory[[#This Row],[RespAgy]],Tbl_Agencies[Agy Code],Tbl_Agencies[Agy Sort])</f>
        <v>148200</v>
      </c>
      <c r="F4138" s="2" t="str">
        <f>Tbl_BalanceHistory[[#This Row],[RespAgy]]&amp;": "&amp;Tbl_BalanceHistory[[#This Row],[RespAgency]]</f>
        <v>181: Department of Labor and Industry</v>
      </c>
      <c r="G4138" s="3">
        <v>181</v>
      </c>
      <c r="H4138" s="3" t="s">
        <v>701</v>
      </c>
      <c r="I4138" s="3" t="str">
        <f>_xlfn.XLOOKUP(Tbl_BalanceHistory[[#This Row],[AgyCode]],Tbl_Agencies[Agy Code],Tbl_Agencies[Agy Sort])</f>
        <v>148200</v>
      </c>
      <c r="J4138" s="2" t="str">
        <f>Tbl_BalanceHistory[[#This Row],[AgyCode]]&amp;": "&amp;Tbl_BalanceHistory[[#This Row],[Agency Name]]</f>
        <v>181: Department of Labor and Industry</v>
      </c>
      <c r="K4138" s="1">
        <v>2024</v>
      </c>
      <c r="L4138" s="3">
        <v>534</v>
      </c>
      <c r="M4138" s="3" t="s">
        <v>82</v>
      </c>
      <c r="N4138" s="2" t="str">
        <f>Tbl_BalanceHistory[[#This Row],[ProgramCode]]&amp;": "&amp;Tbl_BalanceHistory[[#This Row],[Program Name]]</f>
        <v>534: Economic Development Services</v>
      </c>
      <c r="O4138" s="3" t="s">
        <v>886</v>
      </c>
      <c r="P4138" s="1" t="str">
        <f>IF(Tbl_BalanceHistory[[#This Row],[FundCode]]="0100","GF",IF(Tbl_BalanceHistory[[#This Row],[FundCode]]="01000","GF","Hi Ed / OCR"))</f>
        <v>GF</v>
      </c>
      <c r="Q4138" s="5">
        <v>2067968.5</v>
      </c>
      <c r="R4138" s="5">
        <v>1718611.36</v>
      </c>
      <c r="S4138" s="5">
        <v>349357.14</v>
      </c>
      <c r="T4138" s="5">
        <v>0</v>
      </c>
      <c r="U4138" s="3"/>
      <c r="V4138" s="5">
        <v>349357.14</v>
      </c>
      <c r="W4138" s="5">
        <v>0</v>
      </c>
      <c r="X4138" s="5">
        <v>349357.14</v>
      </c>
      <c r="Y4138" s="5">
        <v>0</v>
      </c>
      <c r="Z4138" s="5">
        <v>349357.14</v>
      </c>
      <c r="AA4138" s="5">
        <v>0</v>
      </c>
      <c r="AB4138" s="2"/>
      <c r="AC4138" s="2" t="s">
        <v>2598</v>
      </c>
      <c r="AD4138" s="2"/>
      <c r="AE4138" s="2" t="s">
        <v>2599</v>
      </c>
    </row>
    <row r="4139" spans="1:31" ht="45" x14ac:dyDescent="0.25">
      <c r="A4139" s="2" t="s">
        <v>696</v>
      </c>
      <c r="B4139" s="3">
        <v>10</v>
      </c>
      <c r="C4139" s="3">
        <v>181</v>
      </c>
      <c r="D4139" s="3" t="s">
        <v>701</v>
      </c>
      <c r="E4139" s="3" t="str">
        <f>_xlfn.XLOOKUP(Tbl_BalanceHistory[[#This Row],[RespAgy]],Tbl_Agencies[Agy Code],Tbl_Agencies[Agy Sort])</f>
        <v>148200</v>
      </c>
      <c r="F4139" s="2" t="str">
        <f>Tbl_BalanceHistory[[#This Row],[RespAgy]]&amp;": "&amp;Tbl_BalanceHistory[[#This Row],[RespAgency]]</f>
        <v>181: Department of Labor and Industry</v>
      </c>
      <c r="G4139" s="3">
        <v>181</v>
      </c>
      <c r="H4139" s="3" t="s">
        <v>701</v>
      </c>
      <c r="I4139" s="3" t="str">
        <f>_xlfn.XLOOKUP(Tbl_BalanceHistory[[#This Row],[AgyCode]],Tbl_Agencies[Agy Code],Tbl_Agencies[Agy Sort])</f>
        <v>148200</v>
      </c>
      <c r="J4139" s="2" t="str">
        <f>Tbl_BalanceHistory[[#This Row],[AgyCode]]&amp;": "&amp;Tbl_BalanceHistory[[#This Row],[Agency Name]]</f>
        <v>181: Department of Labor and Industry</v>
      </c>
      <c r="K4139" s="1">
        <v>2021</v>
      </c>
      <c r="L4139" s="3">
        <v>552</v>
      </c>
      <c r="M4139" s="3" t="s">
        <v>232</v>
      </c>
      <c r="N4139" s="2" t="str">
        <f>Tbl_BalanceHistory[[#This Row],[ProgramCode]]&amp;": "&amp;Tbl_BalanceHistory[[#This Row],[Program Name]]</f>
        <v>552: Regulation of Business Practices</v>
      </c>
      <c r="O4139" s="3" t="s">
        <v>886</v>
      </c>
      <c r="P4139" s="1" t="str">
        <f>IF(Tbl_BalanceHistory[[#This Row],[FundCode]]="0100","GF",IF(Tbl_BalanceHistory[[#This Row],[FundCode]]="01000","GF","Hi Ed / OCR"))</f>
        <v>GF</v>
      </c>
      <c r="Q4139" s="5">
        <v>1559253</v>
      </c>
      <c r="R4139" s="5">
        <v>1092873.1499999999</v>
      </c>
      <c r="S4139" s="5">
        <v>466379.85</v>
      </c>
      <c r="T4139" s="5">
        <v>300000</v>
      </c>
      <c r="U4139" s="3" t="s">
        <v>2102</v>
      </c>
      <c r="V4139" s="5">
        <v>166379.84999999899</v>
      </c>
      <c r="W4139" s="5">
        <v>0</v>
      </c>
      <c r="X4139" s="5"/>
      <c r="Y4139" s="5"/>
      <c r="Z4139" s="5">
        <f>Tbl_BalanceHistory[[#This Row],[Discretionary Recommended - Pre 2022]]+Tbl_BalanceHistory[[#This Row],[Discretionary Balance Recommended: Policy]]+Tbl_BalanceHistory[[#This Row],[Discretionary Balance Recommended: Commitments]]</f>
        <v>0</v>
      </c>
      <c r="AA4139" s="5">
        <f>Tbl_BalanceHistory[[#This Row],[Discretionary Balance]]-Tbl_BalanceHistory[[#This Row],[Discretionary Reappropriation]]</f>
        <v>166379.84999999899</v>
      </c>
      <c r="AB4139" s="2" t="s">
        <v>2103</v>
      </c>
      <c r="AC4139" s="2"/>
      <c r="AD4139" s="2"/>
      <c r="AE4139" s="2" t="s">
        <v>2104</v>
      </c>
    </row>
    <row r="4140" spans="1:31" ht="30" x14ac:dyDescent="0.25">
      <c r="A4140" s="2" t="s">
        <v>696</v>
      </c>
      <c r="B4140" s="3">
        <v>10</v>
      </c>
      <c r="C4140" s="3">
        <v>181</v>
      </c>
      <c r="D4140" s="3" t="s">
        <v>701</v>
      </c>
      <c r="E4140" s="3" t="str">
        <f>_xlfn.XLOOKUP(Tbl_BalanceHistory[[#This Row],[RespAgy]],Tbl_Agencies[Agy Code],Tbl_Agencies[Agy Sort])</f>
        <v>148200</v>
      </c>
      <c r="F4140" s="2" t="str">
        <f>Tbl_BalanceHistory[[#This Row],[RespAgy]]&amp;": "&amp;Tbl_BalanceHistory[[#This Row],[RespAgency]]</f>
        <v>181: Department of Labor and Industry</v>
      </c>
      <c r="G4140" s="3">
        <v>181</v>
      </c>
      <c r="H4140" s="3" t="s">
        <v>701</v>
      </c>
      <c r="I4140" s="3" t="str">
        <f>_xlfn.XLOOKUP(Tbl_BalanceHistory[[#This Row],[AgyCode]],Tbl_Agencies[Agy Code],Tbl_Agencies[Agy Sort])</f>
        <v>148200</v>
      </c>
      <c r="J4140" s="2" t="str">
        <f>Tbl_BalanceHistory[[#This Row],[AgyCode]]&amp;": "&amp;Tbl_BalanceHistory[[#This Row],[Agency Name]]</f>
        <v>181: Department of Labor and Industry</v>
      </c>
      <c r="K4140" s="1">
        <v>2022</v>
      </c>
      <c r="L4140" s="3">
        <v>552</v>
      </c>
      <c r="M4140" s="3" t="s">
        <v>232</v>
      </c>
      <c r="N4140" s="2" t="str">
        <f>Tbl_BalanceHistory[[#This Row],[ProgramCode]]&amp;": "&amp;Tbl_BalanceHistory[[#This Row],[Program Name]]</f>
        <v>552: Regulation of Business Practices</v>
      </c>
      <c r="O4140" s="3" t="s">
        <v>886</v>
      </c>
      <c r="P4140" s="1" t="str">
        <f>IF(Tbl_BalanceHistory[[#This Row],[FundCode]]="0100","GF",IF(Tbl_BalanceHistory[[#This Row],[FundCode]]="01000","GF","Hi Ed / OCR"))</f>
        <v>GF</v>
      </c>
      <c r="Q4140" s="5">
        <v>2319903</v>
      </c>
      <c r="R4140" s="5">
        <v>1740316.46</v>
      </c>
      <c r="S4140" s="5">
        <v>579586.54</v>
      </c>
      <c r="T4140" s="5">
        <v>216875</v>
      </c>
      <c r="U4140" s="3" t="s">
        <v>2102</v>
      </c>
      <c r="V4140" s="5">
        <v>362711.54000000004</v>
      </c>
      <c r="W4140" s="5"/>
      <c r="X4140" s="5">
        <v>0</v>
      </c>
      <c r="Y4140" s="5">
        <v>0</v>
      </c>
      <c r="Z4140" s="5">
        <f>Tbl_BalanceHistory[[#This Row],[Discretionary Recommended - Pre 2022]]+Tbl_BalanceHistory[[#This Row],[Discretionary Balance Recommended: Policy]]+Tbl_BalanceHistory[[#This Row],[Discretionary Balance Recommended: Commitments]]</f>
        <v>0</v>
      </c>
      <c r="AA4140" s="5">
        <f>Tbl_BalanceHistory[[#This Row],[Discretionary Balance]]-Tbl_BalanceHistory[[#This Row],[Discretionary Reappropriation]]</f>
        <v>362711.54000000004</v>
      </c>
      <c r="AB4140" s="2"/>
      <c r="AC4140" s="2"/>
      <c r="AD4140" s="2"/>
      <c r="AE4140" s="2"/>
    </row>
    <row r="4141" spans="1:31" ht="150" x14ac:dyDescent="0.25">
      <c r="A4141" s="2" t="s">
        <v>696</v>
      </c>
      <c r="B4141" s="3">
        <v>10</v>
      </c>
      <c r="C4141" s="3">
        <v>181</v>
      </c>
      <c r="D4141" s="3" t="s">
        <v>701</v>
      </c>
      <c r="E4141" s="3" t="str">
        <f>_xlfn.XLOOKUP(Tbl_BalanceHistory[[#This Row],[RespAgy]],Tbl_Agencies[Agy Code],Tbl_Agencies[Agy Sort])</f>
        <v>148200</v>
      </c>
      <c r="F4141" s="2" t="str">
        <f>Tbl_BalanceHistory[[#This Row],[RespAgy]]&amp;": "&amp;Tbl_BalanceHistory[[#This Row],[RespAgency]]</f>
        <v>181: Department of Labor and Industry</v>
      </c>
      <c r="G4141" s="3">
        <v>181</v>
      </c>
      <c r="H4141" s="3" t="s">
        <v>701</v>
      </c>
      <c r="I4141" s="3" t="str">
        <f>_xlfn.XLOOKUP(Tbl_BalanceHistory[[#This Row],[AgyCode]],Tbl_Agencies[Agy Code],Tbl_Agencies[Agy Sort])</f>
        <v>148200</v>
      </c>
      <c r="J4141" s="2" t="str">
        <f>Tbl_BalanceHistory[[#This Row],[AgyCode]]&amp;": "&amp;Tbl_BalanceHistory[[#This Row],[Agency Name]]</f>
        <v>181: Department of Labor and Industry</v>
      </c>
      <c r="K4141" s="1">
        <v>2023</v>
      </c>
      <c r="L4141" s="3">
        <v>552</v>
      </c>
      <c r="M4141" s="3" t="s">
        <v>232</v>
      </c>
      <c r="N4141" s="2" t="str">
        <f>Tbl_BalanceHistory[[#This Row],[ProgramCode]]&amp;": "&amp;Tbl_BalanceHistory[[#This Row],[Program Name]]</f>
        <v>552: Regulation of Business Practices</v>
      </c>
      <c r="O4141" s="3" t="s">
        <v>886</v>
      </c>
      <c r="P4141" s="1" t="str">
        <f>IF(Tbl_BalanceHistory[[#This Row],[FundCode]]="0100","GF",IF(Tbl_BalanceHistory[[#This Row],[FundCode]]="01000","GF","Hi Ed / OCR"))</f>
        <v>GF</v>
      </c>
      <c r="Q4141" s="5">
        <v>2864280</v>
      </c>
      <c r="R4141" s="5">
        <v>1719453.76</v>
      </c>
      <c r="S4141" s="5">
        <v>1144826.24</v>
      </c>
      <c r="T4141" s="5">
        <v>0</v>
      </c>
      <c r="U4141" s="3"/>
      <c r="V4141" s="5">
        <v>1144826.24</v>
      </c>
      <c r="W4141" s="5">
        <v>0</v>
      </c>
      <c r="X4141" s="5">
        <v>0</v>
      </c>
      <c r="Y4141" s="5">
        <v>600000</v>
      </c>
      <c r="Z4141" s="5">
        <v>600000</v>
      </c>
      <c r="AA4141" s="5">
        <v>544826.24</v>
      </c>
      <c r="AB4141" s="2"/>
      <c r="AC4141" s="2"/>
      <c r="AD4141" s="2" t="s">
        <v>2428</v>
      </c>
      <c r="AE4141" s="2" t="s">
        <v>2429</v>
      </c>
    </row>
    <row r="4142" spans="1:31" ht="30" x14ac:dyDescent="0.25">
      <c r="A4142" s="2" t="s">
        <v>696</v>
      </c>
      <c r="B4142" s="3">
        <v>10</v>
      </c>
      <c r="C4142" s="3">
        <v>181</v>
      </c>
      <c r="D4142" s="3" t="s">
        <v>701</v>
      </c>
      <c r="E4142" s="3" t="str">
        <f>_xlfn.XLOOKUP(Tbl_BalanceHistory[[#This Row],[RespAgy]],Tbl_Agencies[Agy Code],Tbl_Agencies[Agy Sort])</f>
        <v>148200</v>
      </c>
      <c r="F4142" s="2" t="str">
        <f>Tbl_BalanceHistory[[#This Row],[RespAgy]]&amp;": "&amp;Tbl_BalanceHistory[[#This Row],[RespAgency]]</f>
        <v>181: Department of Labor and Industry</v>
      </c>
      <c r="G4142" s="3">
        <v>181</v>
      </c>
      <c r="H4142" s="3" t="s">
        <v>701</v>
      </c>
      <c r="I4142" s="3" t="str">
        <f>_xlfn.XLOOKUP(Tbl_BalanceHistory[[#This Row],[AgyCode]],Tbl_Agencies[Agy Code],Tbl_Agencies[Agy Sort])</f>
        <v>148200</v>
      </c>
      <c r="J4142" s="2" t="str">
        <f>Tbl_BalanceHistory[[#This Row],[AgyCode]]&amp;": "&amp;Tbl_BalanceHistory[[#This Row],[Agency Name]]</f>
        <v>181: Department of Labor and Industry</v>
      </c>
      <c r="K4142" s="1">
        <v>2024</v>
      </c>
      <c r="L4142" s="3">
        <v>552</v>
      </c>
      <c r="M4142" s="3" t="s">
        <v>232</v>
      </c>
      <c r="N4142" s="2" t="str">
        <f>Tbl_BalanceHistory[[#This Row],[ProgramCode]]&amp;": "&amp;Tbl_BalanceHistory[[#This Row],[Program Name]]</f>
        <v>552: Regulation of Business Practices</v>
      </c>
      <c r="O4142" s="3" t="s">
        <v>886</v>
      </c>
      <c r="P4142" s="1" t="str">
        <f>IF(Tbl_BalanceHistory[[#This Row],[FundCode]]="0100","GF",IF(Tbl_BalanceHistory[[#This Row],[FundCode]]="01000","GF","Hi Ed / OCR"))</f>
        <v>GF</v>
      </c>
      <c r="Q4142" s="5">
        <v>2659736</v>
      </c>
      <c r="R4142" s="5">
        <v>2651900.61</v>
      </c>
      <c r="S4142" s="5">
        <v>7835.39</v>
      </c>
      <c r="T4142" s="5">
        <v>0</v>
      </c>
      <c r="U4142" s="3"/>
      <c r="V4142" s="5">
        <v>7835.39</v>
      </c>
      <c r="W4142" s="5">
        <v>0</v>
      </c>
      <c r="X4142" s="5">
        <v>0</v>
      </c>
      <c r="Y4142" s="5">
        <v>0</v>
      </c>
      <c r="Z4142" s="5">
        <v>0</v>
      </c>
      <c r="AA4142" s="5">
        <v>7835.39</v>
      </c>
      <c r="AB4142" s="2"/>
      <c r="AC4142" s="2"/>
      <c r="AD4142" s="2"/>
      <c r="AE4142" s="2"/>
    </row>
    <row r="4143" spans="1:31" ht="30" x14ac:dyDescent="0.25">
      <c r="A4143" s="2" t="s">
        <v>696</v>
      </c>
      <c r="B4143" s="3">
        <v>10</v>
      </c>
      <c r="C4143" s="3">
        <v>181</v>
      </c>
      <c r="D4143" s="3" t="s">
        <v>701</v>
      </c>
      <c r="E4143" s="3" t="str">
        <f>_xlfn.XLOOKUP(Tbl_BalanceHistory[[#This Row],[RespAgy]],Tbl_Agencies[Agy Code],Tbl_Agencies[Agy Sort])</f>
        <v>148200</v>
      </c>
      <c r="F4143" s="2" t="str">
        <f>Tbl_BalanceHistory[[#This Row],[RespAgy]]&amp;": "&amp;Tbl_BalanceHistory[[#This Row],[RespAgency]]</f>
        <v>181: Department of Labor and Industry</v>
      </c>
      <c r="G4143" s="3">
        <v>181</v>
      </c>
      <c r="H4143" s="3" t="s">
        <v>701</v>
      </c>
      <c r="I4143" s="3" t="str">
        <f>_xlfn.XLOOKUP(Tbl_BalanceHistory[[#This Row],[AgyCode]],Tbl_Agencies[Agy Code],Tbl_Agencies[Agy Sort])</f>
        <v>148200</v>
      </c>
      <c r="J4143" s="2" t="str">
        <f>Tbl_BalanceHistory[[#This Row],[AgyCode]]&amp;": "&amp;Tbl_BalanceHistory[[#This Row],[Agency Name]]</f>
        <v>181: Department of Labor and Industry</v>
      </c>
      <c r="K4143" s="1">
        <v>2021</v>
      </c>
      <c r="L4143" s="3">
        <v>555</v>
      </c>
      <c r="M4143" s="3" t="s">
        <v>703</v>
      </c>
      <c r="N4143" s="2" t="str">
        <f>Tbl_BalanceHistory[[#This Row],[ProgramCode]]&amp;": "&amp;Tbl_BalanceHistory[[#This Row],[Program Name]]</f>
        <v>555: Regulation of Individual Safety</v>
      </c>
      <c r="O4143" s="3" t="s">
        <v>886</v>
      </c>
      <c r="P4143" s="1" t="str">
        <f>IF(Tbl_BalanceHistory[[#This Row],[FundCode]]="0100","GF",IF(Tbl_BalanceHistory[[#This Row],[FundCode]]="01000","GF","Hi Ed / OCR"))</f>
        <v>GF</v>
      </c>
      <c r="Q4143" s="5">
        <v>4043708</v>
      </c>
      <c r="R4143" s="5">
        <v>4043411.57</v>
      </c>
      <c r="S4143" s="5">
        <v>296.43</v>
      </c>
      <c r="T4143" s="5">
        <v>0</v>
      </c>
      <c r="U4143" s="3"/>
      <c r="V4143" s="5">
        <v>296.43</v>
      </c>
      <c r="W4143" s="5">
        <v>0</v>
      </c>
      <c r="X4143" s="5"/>
      <c r="Y4143" s="5"/>
      <c r="Z4143" s="5">
        <f>Tbl_BalanceHistory[[#This Row],[Discretionary Recommended - Pre 2022]]+Tbl_BalanceHistory[[#This Row],[Discretionary Balance Recommended: Policy]]+Tbl_BalanceHistory[[#This Row],[Discretionary Balance Recommended: Commitments]]</f>
        <v>0</v>
      </c>
      <c r="AA4143" s="5">
        <f>Tbl_BalanceHistory[[#This Row],[Discretionary Balance]]-Tbl_BalanceHistory[[#This Row],[Discretionary Reappropriation]]</f>
        <v>296.43</v>
      </c>
      <c r="AB4143" s="2" t="s">
        <v>2103</v>
      </c>
      <c r="AC4143" s="2"/>
      <c r="AD4143" s="2"/>
      <c r="AE4143" s="2"/>
    </row>
    <row r="4144" spans="1:31" ht="30" x14ac:dyDescent="0.25">
      <c r="A4144" s="2" t="s">
        <v>696</v>
      </c>
      <c r="B4144" s="3">
        <v>10</v>
      </c>
      <c r="C4144" s="3">
        <v>181</v>
      </c>
      <c r="D4144" s="3" t="s">
        <v>701</v>
      </c>
      <c r="E4144" s="3" t="str">
        <f>_xlfn.XLOOKUP(Tbl_BalanceHistory[[#This Row],[RespAgy]],Tbl_Agencies[Agy Code],Tbl_Agencies[Agy Sort])</f>
        <v>148200</v>
      </c>
      <c r="F4144" s="2" t="str">
        <f>Tbl_BalanceHistory[[#This Row],[RespAgy]]&amp;": "&amp;Tbl_BalanceHistory[[#This Row],[RespAgency]]</f>
        <v>181: Department of Labor and Industry</v>
      </c>
      <c r="G4144" s="3">
        <v>181</v>
      </c>
      <c r="H4144" s="3" t="s">
        <v>701</v>
      </c>
      <c r="I4144" s="3" t="str">
        <f>_xlfn.XLOOKUP(Tbl_BalanceHistory[[#This Row],[AgyCode]],Tbl_Agencies[Agy Code],Tbl_Agencies[Agy Sort])</f>
        <v>148200</v>
      </c>
      <c r="J4144" s="2" t="str">
        <f>Tbl_BalanceHistory[[#This Row],[AgyCode]]&amp;": "&amp;Tbl_BalanceHistory[[#This Row],[Agency Name]]</f>
        <v>181: Department of Labor and Industry</v>
      </c>
      <c r="K4144" s="1">
        <v>2022</v>
      </c>
      <c r="L4144" s="3">
        <v>555</v>
      </c>
      <c r="M4144" s="3" t="s">
        <v>703</v>
      </c>
      <c r="N4144" s="2" t="str">
        <f>Tbl_BalanceHistory[[#This Row],[ProgramCode]]&amp;": "&amp;Tbl_BalanceHistory[[#This Row],[Program Name]]</f>
        <v>555: Regulation of Individual Safety</v>
      </c>
      <c r="O4144" s="3" t="s">
        <v>886</v>
      </c>
      <c r="P4144" s="1" t="str">
        <f>IF(Tbl_BalanceHistory[[#This Row],[FundCode]]="0100","GF",IF(Tbl_BalanceHistory[[#This Row],[FundCode]]="01000","GF","Hi Ed / OCR"))</f>
        <v>GF</v>
      </c>
      <c r="Q4144" s="5">
        <v>5858678</v>
      </c>
      <c r="R4144" s="5">
        <v>5436884.3799999999</v>
      </c>
      <c r="S4144" s="5">
        <v>421793.62</v>
      </c>
      <c r="T4144" s="5">
        <v>0</v>
      </c>
      <c r="U4144" s="3"/>
      <c r="V4144" s="5">
        <v>421793.62</v>
      </c>
      <c r="W4144" s="5"/>
      <c r="X4144" s="5">
        <v>0</v>
      </c>
      <c r="Y4144" s="5">
        <v>0</v>
      </c>
      <c r="Z4144" s="5">
        <f>Tbl_BalanceHistory[[#This Row],[Discretionary Recommended - Pre 2022]]+Tbl_BalanceHistory[[#This Row],[Discretionary Balance Recommended: Policy]]+Tbl_BalanceHistory[[#This Row],[Discretionary Balance Recommended: Commitments]]</f>
        <v>0</v>
      </c>
      <c r="AA4144" s="5">
        <f>Tbl_BalanceHistory[[#This Row],[Discretionary Balance]]-Tbl_BalanceHistory[[#This Row],[Discretionary Reappropriation]]</f>
        <v>421793.62</v>
      </c>
      <c r="AB4144" s="2"/>
      <c r="AC4144" s="2"/>
      <c r="AD4144" s="2"/>
      <c r="AE4144" s="2"/>
    </row>
    <row r="4145" spans="1:31" ht="90" x14ac:dyDescent="0.25">
      <c r="A4145" s="2" t="s">
        <v>696</v>
      </c>
      <c r="B4145" s="3">
        <v>10</v>
      </c>
      <c r="C4145" s="3">
        <v>181</v>
      </c>
      <c r="D4145" s="3" t="s">
        <v>701</v>
      </c>
      <c r="E4145" s="3" t="str">
        <f>_xlfn.XLOOKUP(Tbl_BalanceHistory[[#This Row],[RespAgy]],Tbl_Agencies[Agy Code],Tbl_Agencies[Agy Sort])</f>
        <v>148200</v>
      </c>
      <c r="F4145" s="2" t="str">
        <f>Tbl_BalanceHistory[[#This Row],[RespAgy]]&amp;": "&amp;Tbl_BalanceHistory[[#This Row],[RespAgency]]</f>
        <v>181: Department of Labor and Industry</v>
      </c>
      <c r="G4145" s="3">
        <v>181</v>
      </c>
      <c r="H4145" s="3" t="s">
        <v>701</v>
      </c>
      <c r="I4145" s="3" t="str">
        <f>_xlfn.XLOOKUP(Tbl_BalanceHistory[[#This Row],[AgyCode]],Tbl_Agencies[Agy Code],Tbl_Agencies[Agy Sort])</f>
        <v>148200</v>
      </c>
      <c r="J4145" s="2" t="str">
        <f>Tbl_BalanceHistory[[#This Row],[AgyCode]]&amp;": "&amp;Tbl_BalanceHistory[[#This Row],[Agency Name]]</f>
        <v>181: Department of Labor and Industry</v>
      </c>
      <c r="K4145" s="1">
        <v>2023</v>
      </c>
      <c r="L4145" s="3">
        <v>555</v>
      </c>
      <c r="M4145" s="3" t="s">
        <v>703</v>
      </c>
      <c r="N4145" s="2" t="str">
        <f>Tbl_BalanceHistory[[#This Row],[ProgramCode]]&amp;": "&amp;Tbl_BalanceHistory[[#This Row],[Program Name]]</f>
        <v>555: Regulation of Individual Safety</v>
      </c>
      <c r="O4145" s="3" t="s">
        <v>886</v>
      </c>
      <c r="P4145" s="1" t="str">
        <f>IF(Tbl_BalanceHistory[[#This Row],[FundCode]]="0100","GF",IF(Tbl_BalanceHistory[[#This Row],[FundCode]]="01000","GF","Hi Ed / OCR"))</f>
        <v>GF</v>
      </c>
      <c r="Q4145" s="5">
        <v>7804826</v>
      </c>
      <c r="R4145" s="5">
        <v>5859521.6399999997</v>
      </c>
      <c r="S4145" s="5">
        <v>1945304.36</v>
      </c>
      <c r="T4145" s="5">
        <v>0</v>
      </c>
      <c r="U4145" s="3"/>
      <c r="V4145" s="5">
        <v>1945304.36</v>
      </c>
      <c r="W4145" s="5">
        <v>0</v>
      </c>
      <c r="X4145" s="5">
        <v>0</v>
      </c>
      <c r="Y4145" s="5">
        <v>1800000</v>
      </c>
      <c r="Z4145" s="5">
        <v>1800000</v>
      </c>
      <c r="AA4145" s="5">
        <v>145304.3600000001</v>
      </c>
      <c r="AB4145" s="2"/>
      <c r="AC4145" s="2"/>
      <c r="AD4145" s="2" t="s">
        <v>2430</v>
      </c>
      <c r="AE4145" s="2" t="s">
        <v>2385</v>
      </c>
    </row>
    <row r="4146" spans="1:31" ht="30" x14ac:dyDescent="0.25">
      <c r="A4146" s="2" t="s">
        <v>696</v>
      </c>
      <c r="B4146" s="3">
        <v>10</v>
      </c>
      <c r="C4146" s="3">
        <v>181</v>
      </c>
      <c r="D4146" s="3" t="s">
        <v>701</v>
      </c>
      <c r="E4146" s="3" t="str">
        <f>_xlfn.XLOOKUP(Tbl_BalanceHistory[[#This Row],[RespAgy]],Tbl_Agencies[Agy Code],Tbl_Agencies[Agy Sort])</f>
        <v>148200</v>
      </c>
      <c r="F4146" s="2" t="str">
        <f>Tbl_BalanceHistory[[#This Row],[RespAgy]]&amp;": "&amp;Tbl_BalanceHistory[[#This Row],[RespAgency]]</f>
        <v>181: Department of Labor and Industry</v>
      </c>
      <c r="G4146" s="3">
        <v>181</v>
      </c>
      <c r="H4146" s="3" t="s">
        <v>701</v>
      </c>
      <c r="I4146" s="3" t="str">
        <f>_xlfn.XLOOKUP(Tbl_BalanceHistory[[#This Row],[AgyCode]],Tbl_Agencies[Agy Code],Tbl_Agencies[Agy Sort])</f>
        <v>148200</v>
      </c>
      <c r="J4146" s="2" t="str">
        <f>Tbl_BalanceHistory[[#This Row],[AgyCode]]&amp;": "&amp;Tbl_BalanceHistory[[#This Row],[Agency Name]]</f>
        <v>181: Department of Labor and Industry</v>
      </c>
      <c r="K4146" s="1">
        <v>2024</v>
      </c>
      <c r="L4146" s="3">
        <v>555</v>
      </c>
      <c r="M4146" s="3" t="s">
        <v>703</v>
      </c>
      <c r="N4146" s="2" t="str">
        <f>Tbl_BalanceHistory[[#This Row],[ProgramCode]]&amp;": "&amp;Tbl_BalanceHistory[[#This Row],[Program Name]]</f>
        <v>555: Regulation of Individual Safety</v>
      </c>
      <c r="O4146" s="3" t="s">
        <v>886</v>
      </c>
      <c r="P4146" s="1" t="str">
        <f>IF(Tbl_BalanceHistory[[#This Row],[FundCode]]="0100","GF",IF(Tbl_BalanceHistory[[#This Row],[FundCode]]="01000","GF","Hi Ed / OCR"))</f>
        <v>GF</v>
      </c>
      <c r="Q4146" s="5">
        <v>7656942</v>
      </c>
      <c r="R4146" s="5">
        <v>7610629.3700000001</v>
      </c>
      <c r="S4146" s="5">
        <v>46312.63</v>
      </c>
      <c r="T4146" s="5">
        <v>0</v>
      </c>
      <c r="U4146" s="3"/>
      <c r="V4146" s="5">
        <v>46312.63</v>
      </c>
      <c r="W4146" s="5">
        <v>0</v>
      </c>
      <c r="X4146" s="5">
        <v>0</v>
      </c>
      <c r="Y4146" s="5">
        <v>0</v>
      </c>
      <c r="Z4146" s="5">
        <v>0</v>
      </c>
      <c r="AA4146" s="5">
        <v>46312.63</v>
      </c>
      <c r="AB4146" s="2"/>
      <c r="AC4146" s="2"/>
      <c r="AD4146" s="2"/>
      <c r="AE4146" s="2"/>
    </row>
    <row r="4147" spans="1:31" ht="30" x14ac:dyDescent="0.25">
      <c r="A4147" s="2" t="s">
        <v>696</v>
      </c>
      <c r="B4147" s="3">
        <v>10</v>
      </c>
      <c r="C4147" s="3">
        <v>181</v>
      </c>
      <c r="D4147" s="3" t="s">
        <v>701</v>
      </c>
      <c r="E4147" s="3" t="str">
        <f>_xlfn.XLOOKUP(Tbl_BalanceHistory[[#This Row],[RespAgy]],Tbl_Agencies[Agy Code],Tbl_Agencies[Agy Sort])</f>
        <v>148200</v>
      </c>
      <c r="F4147" s="2" t="str">
        <f>Tbl_BalanceHistory[[#This Row],[RespAgy]]&amp;": "&amp;Tbl_BalanceHistory[[#This Row],[RespAgency]]</f>
        <v>181: Department of Labor and Industry</v>
      </c>
      <c r="G4147" s="3">
        <v>181</v>
      </c>
      <c r="H4147" s="3" t="s">
        <v>701</v>
      </c>
      <c r="I4147" s="3" t="str">
        <f>_xlfn.XLOOKUP(Tbl_BalanceHistory[[#This Row],[AgyCode]],Tbl_Agencies[Agy Code],Tbl_Agencies[Agy Sort])</f>
        <v>148200</v>
      </c>
      <c r="J4147" s="2" t="str">
        <f>Tbl_BalanceHistory[[#This Row],[AgyCode]]&amp;": "&amp;Tbl_BalanceHistory[[#This Row],[Agency Name]]</f>
        <v>181: Department of Labor and Industry</v>
      </c>
      <c r="K4147" s="1">
        <v>2021</v>
      </c>
      <c r="L4147" s="3">
        <v>562</v>
      </c>
      <c r="M4147" s="3" t="s">
        <v>345</v>
      </c>
      <c r="N4147" s="2" t="str">
        <f>Tbl_BalanceHistory[[#This Row],[ProgramCode]]&amp;": "&amp;Tbl_BalanceHistory[[#This Row],[Program Name]]</f>
        <v>562: Regulation of Structure Safety</v>
      </c>
      <c r="O4147" s="3" t="s">
        <v>886</v>
      </c>
      <c r="P4147" s="1" t="str">
        <f>IF(Tbl_BalanceHistory[[#This Row],[FundCode]]="0100","GF",IF(Tbl_BalanceHistory[[#This Row],[FundCode]]="01000","GF","Hi Ed / OCR"))</f>
        <v>GF</v>
      </c>
      <c r="Q4147" s="5">
        <v>562431</v>
      </c>
      <c r="R4147" s="5">
        <v>562431</v>
      </c>
      <c r="S4147" s="5">
        <v>0</v>
      </c>
      <c r="T4147" s="5">
        <v>0</v>
      </c>
      <c r="U4147" s="3"/>
      <c r="V4147" s="5">
        <v>0</v>
      </c>
      <c r="W4147" s="5">
        <v>0</v>
      </c>
      <c r="X4147" s="5"/>
      <c r="Y4147" s="5"/>
      <c r="Z4147" s="5">
        <f>Tbl_BalanceHistory[[#This Row],[Discretionary Recommended - Pre 2022]]+Tbl_BalanceHistory[[#This Row],[Discretionary Balance Recommended: Policy]]+Tbl_BalanceHistory[[#This Row],[Discretionary Balance Recommended: Commitments]]</f>
        <v>0</v>
      </c>
      <c r="AA4147" s="5">
        <f>Tbl_BalanceHistory[[#This Row],[Discretionary Balance]]-Tbl_BalanceHistory[[#This Row],[Discretionary Reappropriation]]</f>
        <v>0</v>
      </c>
      <c r="AB4147" s="2"/>
      <c r="AC4147" s="2"/>
      <c r="AD4147" s="2"/>
      <c r="AE4147" s="2"/>
    </row>
    <row r="4148" spans="1:31" ht="30" x14ac:dyDescent="0.25">
      <c r="A4148" s="2" t="s">
        <v>696</v>
      </c>
      <c r="B4148" s="3">
        <v>10</v>
      </c>
      <c r="C4148" s="3">
        <v>181</v>
      </c>
      <c r="D4148" s="3" t="s">
        <v>701</v>
      </c>
      <c r="E4148" s="3" t="str">
        <f>_xlfn.XLOOKUP(Tbl_BalanceHistory[[#This Row],[RespAgy]],Tbl_Agencies[Agy Code],Tbl_Agencies[Agy Sort])</f>
        <v>148200</v>
      </c>
      <c r="F4148" s="2" t="str">
        <f>Tbl_BalanceHistory[[#This Row],[RespAgy]]&amp;": "&amp;Tbl_BalanceHistory[[#This Row],[RespAgency]]</f>
        <v>181: Department of Labor and Industry</v>
      </c>
      <c r="G4148" s="3">
        <v>181</v>
      </c>
      <c r="H4148" s="3" t="s">
        <v>701</v>
      </c>
      <c r="I4148" s="3" t="str">
        <f>_xlfn.XLOOKUP(Tbl_BalanceHistory[[#This Row],[AgyCode]],Tbl_Agencies[Agy Code],Tbl_Agencies[Agy Sort])</f>
        <v>148200</v>
      </c>
      <c r="J4148" s="2" t="str">
        <f>Tbl_BalanceHistory[[#This Row],[AgyCode]]&amp;": "&amp;Tbl_BalanceHistory[[#This Row],[Agency Name]]</f>
        <v>181: Department of Labor and Industry</v>
      </c>
      <c r="K4148" s="1">
        <v>2022</v>
      </c>
      <c r="L4148" s="3">
        <v>562</v>
      </c>
      <c r="M4148" s="3" t="s">
        <v>345</v>
      </c>
      <c r="N4148" s="2" t="str">
        <f>Tbl_BalanceHistory[[#This Row],[ProgramCode]]&amp;": "&amp;Tbl_BalanceHistory[[#This Row],[Program Name]]</f>
        <v>562: Regulation of Structure Safety</v>
      </c>
      <c r="O4148" s="3" t="s">
        <v>886</v>
      </c>
      <c r="P4148" s="1" t="str">
        <f>IF(Tbl_BalanceHistory[[#This Row],[FundCode]]="0100","GF",IF(Tbl_BalanceHistory[[#This Row],[FundCode]]="01000","GF","Hi Ed / OCR"))</f>
        <v>GF</v>
      </c>
      <c r="Q4148" s="5">
        <v>592191</v>
      </c>
      <c r="R4148" s="5">
        <v>592158.77</v>
      </c>
      <c r="S4148" s="5">
        <v>32.229999999999997</v>
      </c>
      <c r="T4148" s="5">
        <v>0</v>
      </c>
      <c r="U4148" s="3"/>
      <c r="V4148" s="5">
        <v>32.229999999999997</v>
      </c>
      <c r="W4148" s="5"/>
      <c r="X4148" s="5">
        <v>0</v>
      </c>
      <c r="Y4148" s="5">
        <v>0</v>
      </c>
      <c r="Z4148" s="5">
        <f>Tbl_BalanceHistory[[#This Row],[Discretionary Recommended - Pre 2022]]+Tbl_BalanceHistory[[#This Row],[Discretionary Balance Recommended: Policy]]+Tbl_BalanceHistory[[#This Row],[Discretionary Balance Recommended: Commitments]]</f>
        <v>0</v>
      </c>
      <c r="AA4148" s="5">
        <f>Tbl_BalanceHistory[[#This Row],[Discretionary Balance]]-Tbl_BalanceHistory[[#This Row],[Discretionary Reappropriation]]</f>
        <v>32.229999999999997</v>
      </c>
      <c r="AB4148" s="2"/>
      <c r="AC4148" s="2"/>
      <c r="AD4148" s="2"/>
      <c r="AE4148" s="2"/>
    </row>
    <row r="4149" spans="1:31" ht="30" x14ac:dyDescent="0.25">
      <c r="A4149" s="2" t="s">
        <v>696</v>
      </c>
      <c r="B4149" s="3">
        <v>10</v>
      </c>
      <c r="C4149" s="3">
        <v>181</v>
      </c>
      <c r="D4149" s="3" t="s">
        <v>701</v>
      </c>
      <c r="E4149" s="3" t="str">
        <f>_xlfn.XLOOKUP(Tbl_BalanceHistory[[#This Row],[RespAgy]],Tbl_Agencies[Agy Code],Tbl_Agencies[Agy Sort])</f>
        <v>148200</v>
      </c>
      <c r="F4149" s="2" t="str">
        <f>Tbl_BalanceHistory[[#This Row],[RespAgy]]&amp;": "&amp;Tbl_BalanceHistory[[#This Row],[RespAgency]]</f>
        <v>181: Department of Labor and Industry</v>
      </c>
      <c r="G4149" s="3">
        <v>181</v>
      </c>
      <c r="H4149" s="3" t="s">
        <v>701</v>
      </c>
      <c r="I4149" s="3" t="str">
        <f>_xlfn.XLOOKUP(Tbl_BalanceHistory[[#This Row],[AgyCode]],Tbl_Agencies[Agy Code],Tbl_Agencies[Agy Sort])</f>
        <v>148200</v>
      </c>
      <c r="J4149" s="2" t="str">
        <f>Tbl_BalanceHistory[[#This Row],[AgyCode]]&amp;": "&amp;Tbl_BalanceHistory[[#This Row],[Agency Name]]</f>
        <v>181: Department of Labor and Industry</v>
      </c>
      <c r="K4149" s="1">
        <v>2023</v>
      </c>
      <c r="L4149" s="3">
        <v>562</v>
      </c>
      <c r="M4149" s="3" t="s">
        <v>345</v>
      </c>
      <c r="N4149" s="2" t="str">
        <f>Tbl_BalanceHistory[[#This Row],[ProgramCode]]&amp;": "&amp;Tbl_BalanceHistory[[#This Row],[Program Name]]</f>
        <v>562: Regulation of Structure Safety</v>
      </c>
      <c r="O4149" s="3" t="s">
        <v>886</v>
      </c>
      <c r="P4149" s="1" t="str">
        <f>IF(Tbl_BalanceHistory[[#This Row],[FundCode]]="0100","GF",IF(Tbl_BalanceHistory[[#This Row],[FundCode]]="01000","GF","Hi Ed / OCR"))</f>
        <v>GF</v>
      </c>
      <c r="Q4149" s="5">
        <v>604067</v>
      </c>
      <c r="R4149" s="5">
        <v>602663.46</v>
      </c>
      <c r="S4149" s="5">
        <v>1403.54</v>
      </c>
      <c r="T4149" s="5">
        <v>0</v>
      </c>
      <c r="U4149" s="3"/>
      <c r="V4149" s="5">
        <v>1403.54</v>
      </c>
      <c r="W4149" s="5">
        <v>0</v>
      </c>
      <c r="X4149" s="5">
        <v>0</v>
      </c>
      <c r="Y4149" s="5">
        <v>0</v>
      </c>
      <c r="Z4149" s="5">
        <v>0</v>
      </c>
      <c r="AA4149" s="5">
        <v>1403.54</v>
      </c>
      <c r="AB4149" s="2"/>
      <c r="AC4149" s="2"/>
      <c r="AD4149" s="2"/>
      <c r="AE4149" s="2"/>
    </row>
    <row r="4150" spans="1:31" ht="30" x14ac:dyDescent="0.25">
      <c r="A4150" s="2" t="s">
        <v>696</v>
      </c>
      <c r="B4150" s="3">
        <v>10</v>
      </c>
      <c r="C4150" s="3">
        <v>181</v>
      </c>
      <c r="D4150" s="3" t="s">
        <v>701</v>
      </c>
      <c r="E4150" s="3" t="str">
        <f>_xlfn.XLOOKUP(Tbl_BalanceHistory[[#This Row],[RespAgy]],Tbl_Agencies[Agy Code],Tbl_Agencies[Agy Sort])</f>
        <v>148200</v>
      </c>
      <c r="F4150" s="2" t="str">
        <f>Tbl_BalanceHistory[[#This Row],[RespAgy]]&amp;": "&amp;Tbl_BalanceHistory[[#This Row],[RespAgency]]</f>
        <v>181: Department of Labor and Industry</v>
      </c>
      <c r="G4150" s="3">
        <v>181</v>
      </c>
      <c r="H4150" s="3" t="s">
        <v>701</v>
      </c>
      <c r="I4150" s="3" t="str">
        <f>_xlfn.XLOOKUP(Tbl_BalanceHistory[[#This Row],[AgyCode]],Tbl_Agencies[Agy Code],Tbl_Agencies[Agy Sort])</f>
        <v>148200</v>
      </c>
      <c r="J4150" s="2" t="str">
        <f>Tbl_BalanceHistory[[#This Row],[AgyCode]]&amp;": "&amp;Tbl_BalanceHistory[[#This Row],[Agency Name]]</f>
        <v>181: Department of Labor and Industry</v>
      </c>
      <c r="K4150" s="1">
        <v>2024</v>
      </c>
      <c r="L4150" s="3">
        <v>562</v>
      </c>
      <c r="M4150" s="3" t="s">
        <v>345</v>
      </c>
      <c r="N4150" s="2" t="str">
        <f>Tbl_BalanceHistory[[#This Row],[ProgramCode]]&amp;": "&amp;Tbl_BalanceHistory[[#This Row],[Program Name]]</f>
        <v>562: Regulation of Structure Safety</v>
      </c>
      <c r="O4150" s="3" t="s">
        <v>886</v>
      </c>
      <c r="P4150" s="1" t="str">
        <f>IF(Tbl_BalanceHistory[[#This Row],[FundCode]]="0100","GF",IF(Tbl_BalanceHistory[[#This Row],[FundCode]]="01000","GF","Hi Ed / OCR"))</f>
        <v>GF</v>
      </c>
      <c r="Q4150" s="5">
        <v>468271</v>
      </c>
      <c r="R4150" s="5">
        <v>459245.18</v>
      </c>
      <c r="S4150" s="5">
        <v>9025.82</v>
      </c>
      <c r="T4150" s="5">
        <v>0</v>
      </c>
      <c r="U4150" s="3"/>
      <c r="V4150" s="5">
        <v>9025.82</v>
      </c>
      <c r="W4150" s="5">
        <v>0</v>
      </c>
      <c r="X4150" s="5">
        <v>0</v>
      </c>
      <c r="Y4150" s="5">
        <v>0</v>
      </c>
      <c r="Z4150" s="5">
        <v>0</v>
      </c>
      <c r="AA4150" s="5">
        <v>9025.82</v>
      </c>
      <c r="AB4150" s="2"/>
      <c r="AC4150" s="2"/>
      <c r="AD4150" s="2"/>
      <c r="AE4150" s="2"/>
    </row>
    <row r="4151" spans="1:31" ht="30" x14ac:dyDescent="0.25">
      <c r="A4151" s="2" t="s">
        <v>696</v>
      </c>
      <c r="B4151" s="3">
        <v>10</v>
      </c>
      <c r="C4151" s="3">
        <v>181</v>
      </c>
      <c r="D4151" s="3" t="s">
        <v>701</v>
      </c>
      <c r="E4151" s="3" t="str">
        <f>_xlfn.XLOOKUP(Tbl_BalanceHistory[[#This Row],[RespAgy]],Tbl_Agencies[Agy Code],Tbl_Agencies[Agy Sort])</f>
        <v>148200</v>
      </c>
      <c r="F4151" s="2" t="str">
        <f>Tbl_BalanceHistory[[#This Row],[RespAgy]]&amp;": "&amp;Tbl_BalanceHistory[[#This Row],[RespAgency]]</f>
        <v>181: Department of Labor and Industry</v>
      </c>
      <c r="G4151" s="3">
        <v>181</v>
      </c>
      <c r="H4151" s="3" t="s">
        <v>701</v>
      </c>
      <c r="I4151" s="3" t="str">
        <f>_xlfn.XLOOKUP(Tbl_BalanceHistory[[#This Row],[AgyCode]],Tbl_Agencies[Agy Code],Tbl_Agencies[Agy Sort])</f>
        <v>148200</v>
      </c>
      <c r="J4151" s="2" t="str">
        <f>Tbl_BalanceHistory[[#This Row],[AgyCode]]&amp;": "&amp;Tbl_BalanceHistory[[#This Row],[Agency Name]]</f>
        <v>181: Department of Labor and Industry</v>
      </c>
      <c r="K4151" s="1">
        <v>2021</v>
      </c>
      <c r="L4151" s="3">
        <v>599</v>
      </c>
      <c r="M4151" s="3" t="s">
        <v>62</v>
      </c>
      <c r="N4151" s="2" t="str">
        <f>Tbl_BalanceHistory[[#This Row],[ProgramCode]]&amp;": "&amp;Tbl_BalanceHistory[[#This Row],[Program Name]]</f>
        <v>599: Administrative and Support Services</v>
      </c>
      <c r="O4151" s="3" t="s">
        <v>886</v>
      </c>
      <c r="P4151" s="1" t="str">
        <f>IF(Tbl_BalanceHistory[[#This Row],[FundCode]]="0100","GF",IF(Tbl_BalanceHistory[[#This Row],[FundCode]]="01000","GF","Hi Ed / OCR"))</f>
        <v>GF</v>
      </c>
      <c r="Q4151" s="5">
        <v>3750273</v>
      </c>
      <c r="R4151" s="5">
        <v>3750273</v>
      </c>
      <c r="S4151" s="5">
        <v>0</v>
      </c>
      <c r="T4151" s="5">
        <v>0</v>
      </c>
      <c r="U4151" s="3"/>
      <c r="V4151" s="5">
        <v>0</v>
      </c>
      <c r="W4151" s="5">
        <v>0</v>
      </c>
      <c r="X4151" s="5"/>
      <c r="Y4151" s="5"/>
      <c r="Z4151" s="5">
        <f>Tbl_BalanceHistory[[#This Row],[Discretionary Recommended - Pre 2022]]+Tbl_BalanceHistory[[#This Row],[Discretionary Balance Recommended: Policy]]+Tbl_BalanceHistory[[#This Row],[Discretionary Balance Recommended: Commitments]]</f>
        <v>0</v>
      </c>
      <c r="AA4151" s="5">
        <f>Tbl_BalanceHistory[[#This Row],[Discretionary Balance]]-Tbl_BalanceHistory[[#This Row],[Discretionary Reappropriation]]</f>
        <v>0</v>
      </c>
      <c r="AB4151" s="2"/>
      <c r="AC4151" s="2"/>
      <c r="AD4151" s="2"/>
      <c r="AE4151" s="2"/>
    </row>
    <row r="4152" spans="1:31" ht="30" x14ac:dyDescent="0.25">
      <c r="A4152" s="2" t="s">
        <v>696</v>
      </c>
      <c r="B4152" s="3">
        <v>10</v>
      </c>
      <c r="C4152" s="3">
        <v>181</v>
      </c>
      <c r="D4152" s="3" t="s">
        <v>701</v>
      </c>
      <c r="E4152" s="3" t="str">
        <f>_xlfn.XLOOKUP(Tbl_BalanceHistory[[#This Row],[RespAgy]],Tbl_Agencies[Agy Code],Tbl_Agencies[Agy Sort])</f>
        <v>148200</v>
      </c>
      <c r="F4152" s="2" t="str">
        <f>Tbl_BalanceHistory[[#This Row],[RespAgy]]&amp;": "&amp;Tbl_BalanceHistory[[#This Row],[RespAgency]]</f>
        <v>181: Department of Labor and Industry</v>
      </c>
      <c r="G4152" s="3">
        <v>181</v>
      </c>
      <c r="H4152" s="3" t="s">
        <v>701</v>
      </c>
      <c r="I4152" s="3" t="str">
        <f>_xlfn.XLOOKUP(Tbl_BalanceHistory[[#This Row],[AgyCode]],Tbl_Agencies[Agy Code],Tbl_Agencies[Agy Sort])</f>
        <v>148200</v>
      </c>
      <c r="J4152" s="2" t="str">
        <f>Tbl_BalanceHistory[[#This Row],[AgyCode]]&amp;": "&amp;Tbl_BalanceHistory[[#This Row],[Agency Name]]</f>
        <v>181: Department of Labor and Industry</v>
      </c>
      <c r="K4152" s="1">
        <v>2022</v>
      </c>
      <c r="L4152" s="3">
        <v>599</v>
      </c>
      <c r="M4152" s="3" t="s">
        <v>62</v>
      </c>
      <c r="N4152" s="2" t="str">
        <f>Tbl_BalanceHistory[[#This Row],[ProgramCode]]&amp;": "&amp;Tbl_BalanceHistory[[#This Row],[Program Name]]</f>
        <v>599: Administrative and Support Services</v>
      </c>
      <c r="O4152" s="3" t="s">
        <v>886</v>
      </c>
      <c r="P4152" s="1" t="str">
        <f>IF(Tbl_BalanceHistory[[#This Row],[FundCode]]="0100","GF",IF(Tbl_BalanceHistory[[#This Row],[FundCode]]="01000","GF","Hi Ed / OCR"))</f>
        <v>GF</v>
      </c>
      <c r="Q4152" s="5">
        <v>3320224</v>
      </c>
      <c r="R4152" s="5">
        <v>3318998.76</v>
      </c>
      <c r="S4152" s="5">
        <v>1225.24</v>
      </c>
      <c r="T4152" s="5">
        <v>0</v>
      </c>
      <c r="U4152" s="3"/>
      <c r="V4152" s="5">
        <v>1225.24</v>
      </c>
      <c r="W4152" s="5"/>
      <c r="X4152" s="5">
        <v>0</v>
      </c>
      <c r="Y4152" s="5">
        <v>0</v>
      </c>
      <c r="Z4152" s="5">
        <f>Tbl_BalanceHistory[[#This Row],[Discretionary Recommended - Pre 2022]]+Tbl_BalanceHistory[[#This Row],[Discretionary Balance Recommended: Policy]]+Tbl_BalanceHistory[[#This Row],[Discretionary Balance Recommended: Commitments]]</f>
        <v>0</v>
      </c>
      <c r="AA4152" s="5">
        <f>Tbl_BalanceHistory[[#This Row],[Discretionary Balance]]-Tbl_BalanceHistory[[#This Row],[Discretionary Reappropriation]]</f>
        <v>1225.24</v>
      </c>
      <c r="AB4152" s="2"/>
      <c r="AC4152" s="2"/>
      <c r="AD4152" s="2"/>
      <c r="AE4152" s="2"/>
    </row>
    <row r="4153" spans="1:31" ht="90" x14ac:dyDescent="0.25">
      <c r="A4153" s="2" t="s">
        <v>696</v>
      </c>
      <c r="B4153" s="3">
        <v>10</v>
      </c>
      <c r="C4153" s="3">
        <v>181</v>
      </c>
      <c r="D4153" s="3" t="s">
        <v>701</v>
      </c>
      <c r="E4153" s="3" t="str">
        <f>_xlfn.XLOOKUP(Tbl_BalanceHistory[[#This Row],[RespAgy]],Tbl_Agencies[Agy Code],Tbl_Agencies[Agy Sort])</f>
        <v>148200</v>
      </c>
      <c r="F4153" s="2" t="str">
        <f>Tbl_BalanceHistory[[#This Row],[RespAgy]]&amp;": "&amp;Tbl_BalanceHistory[[#This Row],[RespAgency]]</f>
        <v>181: Department of Labor and Industry</v>
      </c>
      <c r="G4153" s="3">
        <v>181</v>
      </c>
      <c r="H4153" s="3" t="s">
        <v>701</v>
      </c>
      <c r="I4153" s="3" t="str">
        <f>_xlfn.XLOOKUP(Tbl_BalanceHistory[[#This Row],[AgyCode]],Tbl_Agencies[Agy Code],Tbl_Agencies[Agy Sort])</f>
        <v>148200</v>
      </c>
      <c r="J4153" s="2" t="str">
        <f>Tbl_BalanceHistory[[#This Row],[AgyCode]]&amp;": "&amp;Tbl_BalanceHistory[[#This Row],[Agency Name]]</f>
        <v>181: Department of Labor and Industry</v>
      </c>
      <c r="K4153" s="1">
        <v>2023</v>
      </c>
      <c r="L4153" s="3">
        <v>599</v>
      </c>
      <c r="M4153" s="3" t="s">
        <v>62</v>
      </c>
      <c r="N4153" s="2" t="str">
        <f>Tbl_BalanceHistory[[#This Row],[ProgramCode]]&amp;": "&amp;Tbl_BalanceHistory[[#This Row],[Program Name]]</f>
        <v>599: Administrative and Support Services</v>
      </c>
      <c r="O4153" s="3" t="s">
        <v>886</v>
      </c>
      <c r="P4153" s="1" t="str">
        <f>IF(Tbl_BalanceHistory[[#This Row],[FundCode]]="0100","GF",IF(Tbl_BalanceHistory[[#This Row],[FundCode]]="01000","GF","Hi Ed / OCR"))</f>
        <v>GF</v>
      </c>
      <c r="Q4153" s="5">
        <v>5070739</v>
      </c>
      <c r="R4153" s="5">
        <v>4884266.91</v>
      </c>
      <c r="S4153" s="5">
        <v>186472.09</v>
      </c>
      <c r="T4153" s="5">
        <v>0</v>
      </c>
      <c r="U4153" s="3"/>
      <c r="V4153" s="5">
        <v>186472.09</v>
      </c>
      <c r="W4153" s="5">
        <v>0</v>
      </c>
      <c r="X4153" s="5">
        <v>0</v>
      </c>
      <c r="Y4153" s="5">
        <v>69923</v>
      </c>
      <c r="Z4153" s="5">
        <v>69923</v>
      </c>
      <c r="AA4153" s="5">
        <v>116549.09</v>
      </c>
      <c r="AB4153" s="2"/>
      <c r="AC4153" s="2"/>
      <c r="AD4153" s="2" t="s">
        <v>2431</v>
      </c>
      <c r="AE4153" s="2" t="s">
        <v>2385</v>
      </c>
    </row>
    <row r="4154" spans="1:31" ht="30" x14ac:dyDescent="0.25">
      <c r="A4154" s="2" t="s">
        <v>696</v>
      </c>
      <c r="B4154" s="3">
        <v>10</v>
      </c>
      <c r="C4154" s="3">
        <v>181</v>
      </c>
      <c r="D4154" s="3" t="s">
        <v>701</v>
      </c>
      <c r="E4154" s="3" t="str">
        <f>_xlfn.XLOOKUP(Tbl_BalanceHistory[[#This Row],[RespAgy]],Tbl_Agencies[Agy Code],Tbl_Agencies[Agy Sort])</f>
        <v>148200</v>
      </c>
      <c r="F4154" s="2" t="str">
        <f>Tbl_BalanceHistory[[#This Row],[RespAgy]]&amp;": "&amp;Tbl_BalanceHistory[[#This Row],[RespAgency]]</f>
        <v>181: Department of Labor and Industry</v>
      </c>
      <c r="G4154" s="3">
        <v>181</v>
      </c>
      <c r="H4154" s="3" t="s">
        <v>701</v>
      </c>
      <c r="I4154" s="3" t="str">
        <f>_xlfn.XLOOKUP(Tbl_BalanceHistory[[#This Row],[AgyCode]],Tbl_Agencies[Agy Code],Tbl_Agencies[Agy Sort])</f>
        <v>148200</v>
      </c>
      <c r="J4154" s="2" t="str">
        <f>Tbl_BalanceHistory[[#This Row],[AgyCode]]&amp;": "&amp;Tbl_BalanceHistory[[#This Row],[Agency Name]]</f>
        <v>181: Department of Labor and Industry</v>
      </c>
      <c r="K4154" s="1">
        <v>2024</v>
      </c>
      <c r="L4154" s="3">
        <v>599</v>
      </c>
      <c r="M4154" s="3" t="s">
        <v>62</v>
      </c>
      <c r="N4154" s="2" t="str">
        <f>Tbl_BalanceHistory[[#This Row],[ProgramCode]]&amp;": "&amp;Tbl_BalanceHistory[[#This Row],[Program Name]]</f>
        <v>599: Administrative and Support Services</v>
      </c>
      <c r="O4154" s="3" t="s">
        <v>886</v>
      </c>
      <c r="P4154" s="1" t="str">
        <f>IF(Tbl_BalanceHistory[[#This Row],[FundCode]]="0100","GF",IF(Tbl_BalanceHistory[[#This Row],[FundCode]]="01000","GF","Hi Ed / OCR"))</f>
        <v>GF</v>
      </c>
      <c r="Q4154" s="5">
        <v>4833051</v>
      </c>
      <c r="R4154" s="5">
        <v>4755984.01</v>
      </c>
      <c r="S4154" s="5">
        <v>77066.990000000005</v>
      </c>
      <c r="T4154" s="5">
        <v>0</v>
      </c>
      <c r="U4154" s="3"/>
      <c r="V4154" s="5">
        <v>77066.990000000005</v>
      </c>
      <c r="W4154" s="5">
        <v>0</v>
      </c>
      <c r="X4154" s="5">
        <v>0</v>
      </c>
      <c r="Y4154" s="5">
        <v>0</v>
      </c>
      <c r="Z4154" s="5">
        <v>0</v>
      </c>
      <c r="AA4154" s="5">
        <v>77066.990000000005</v>
      </c>
      <c r="AB4154" s="2"/>
      <c r="AC4154" s="2"/>
      <c r="AD4154" s="2"/>
      <c r="AE4154" s="2"/>
    </row>
    <row r="4155" spans="1:31" ht="45" x14ac:dyDescent="0.25">
      <c r="A4155" s="2" t="s">
        <v>696</v>
      </c>
      <c r="B4155" s="3">
        <v>10</v>
      </c>
      <c r="C4155" s="3">
        <v>182</v>
      </c>
      <c r="D4155" s="3" t="s">
        <v>706</v>
      </c>
      <c r="E4155" s="3" t="str">
        <f>_xlfn.XLOOKUP(Tbl_BalanceHistory[[#This Row],[RespAgy]],Tbl_Agencies[Agy Code],Tbl_Agencies[Agy Sort])</f>
        <v>148400</v>
      </c>
      <c r="F4155" s="2" t="str">
        <f>Tbl_BalanceHistory[[#This Row],[RespAgy]]&amp;": "&amp;Tbl_BalanceHistory[[#This Row],[RespAgency]]</f>
        <v>182: Virginia Employment Commission</v>
      </c>
      <c r="G4155" s="3">
        <v>182</v>
      </c>
      <c r="H4155" s="3" t="s">
        <v>706</v>
      </c>
      <c r="I4155" s="3" t="str">
        <f>_xlfn.XLOOKUP(Tbl_BalanceHistory[[#This Row],[AgyCode]],Tbl_Agencies[Agy Code],Tbl_Agencies[Agy Sort])</f>
        <v>148400</v>
      </c>
      <c r="J4155" s="2" t="str">
        <f>Tbl_BalanceHistory[[#This Row],[AgyCode]]&amp;": "&amp;Tbl_BalanceHistory[[#This Row],[Agency Name]]</f>
        <v>182: Virginia Employment Commission</v>
      </c>
      <c r="K4155" s="1">
        <v>2022</v>
      </c>
      <c r="L4155" s="3">
        <v>470</v>
      </c>
      <c r="M4155" s="3" t="s">
        <v>708</v>
      </c>
      <c r="N4155" s="2" t="str">
        <f>Tbl_BalanceHistory[[#This Row],[ProgramCode]]&amp;": "&amp;Tbl_BalanceHistory[[#This Row],[Program Name]]</f>
        <v>470: Workforce Systems Services</v>
      </c>
      <c r="O4155" s="3" t="s">
        <v>886</v>
      </c>
      <c r="P4155" s="1" t="str">
        <f>IF(Tbl_BalanceHistory[[#This Row],[FundCode]]="0100","GF",IF(Tbl_BalanceHistory[[#This Row],[FundCode]]="01000","GF","Hi Ed / OCR"))</f>
        <v>GF</v>
      </c>
      <c r="Q4155" s="5">
        <v>34984242</v>
      </c>
      <c r="R4155" s="5">
        <v>34236635.810000002</v>
      </c>
      <c r="S4155" s="5">
        <v>747606.19</v>
      </c>
      <c r="T4155" s="5">
        <v>0</v>
      </c>
      <c r="U4155" s="3"/>
      <c r="V4155" s="5">
        <v>747606.19</v>
      </c>
      <c r="W4155" s="5"/>
      <c r="X4155" s="5">
        <v>0</v>
      </c>
      <c r="Y4155" s="5">
        <v>0</v>
      </c>
      <c r="Z4155" s="5">
        <f>Tbl_BalanceHistory[[#This Row],[Discretionary Recommended - Pre 2022]]+Tbl_BalanceHistory[[#This Row],[Discretionary Balance Recommended: Policy]]+Tbl_BalanceHistory[[#This Row],[Discretionary Balance Recommended: Commitments]]</f>
        <v>0</v>
      </c>
      <c r="AA4155" s="5">
        <f>Tbl_BalanceHistory[[#This Row],[Discretionary Balance]]-Tbl_BalanceHistory[[#This Row],[Discretionary Reappropriation]]</f>
        <v>747606.19</v>
      </c>
      <c r="AB4155" s="2"/>
      <c r="AC4155" s="2"/>
      <c r="AD4155" s="2"/>
      <c r="AE4155" s="2"/>
    </row>
    <row r="4156" spans="1:31" ht="45" x14ac:dyDescent="0.25">
      <c r="A4156" s="2" t="s">
        <v>696</v>
      </c>
      <c r="B4156" s="3">
        <v>10</v>
      </c>
      <c r="C4156" s="3">
        <v>182</v>
      </c>
      <c r="D4156" s="3" t="s">
        <v>706</v>
      </c>
      <c r="E4156" s="3" t="str">
        <f>_xlfn.XLOOKUP(Tbl_BalanceHistory[[#This Row],[RespAgy]],Tbl_Agencies[Agy Code],Tbl_Agencies[Agy Sort])</f>
        <v>148400</v>
      </c>
      <c r="F4156" s="2" t="str">
        <f>Tbl_BalanceHistory[[#This Row],[RespAgy]]&amp;": "&amp;Tbl_BalanceHistory[[#This Row],[RespAgency]]</f>
        <v>182: Virginia Employment Commission</v>
      </c>
      <c r="G4156" s="3">
        <v>182</v>
      </c>
      <c r="H4156" s="3" t="s">
        <v>706</v>
      </c>
      <c r="I4156" s="3" t="str">
        <f>_xlfn.XLOOKUP(Tbl_BalanceHistory[[#This Row],[AgyCode]],Tbl_Agencies[Agy Code],Tbl_Agencies[Agy Sort])</f>
        <v>148400</v>
      </c>
      <c r="J4156" s="2" t="str">
        <f>Tbl_BalanceHistory[[#This Row],[AgyCode]]&amp;": "&amp;Tbl_BalanceHistory[[#This Row],[Agency Name]]</f>
        <v>182: Virginia Employment Commission</v>
      </c>
      <c r="K4156" s="1">
        <v>2023</v>
      </c>
      <c r="L4156" s="3">
        <v>470</v>
      </c>
      <c r="M4156" s="3" t="s">
        <v>708</v>
      </c>
      <c r="N4156" s="2" t="str">
        <f>Tbl_BalanceHistory[[#This Row],[ProgramCode]]&amp;": "&amp;Tbl_BalanceHistory[[#This Row],[Program Name]]</f>
        <v>470: Workforce Systems Services</v>
      </c>
      <c r="O4156" s="3" t="s">
        <v>886</v>
      </c>
      <c r="P4156" s="1" t="str">
        <f>IF(Tbl_BalanceHistory[[#This Row],[FundCode]]="0100","GF",IF(Tbl_BalanceHistory[[#This Row],[FundCode]]="01000","GF","Hi Ed / OCR"))</f>
        <v>GF</v>
      </c>
      <c r="Q4156" s="5">
        <v>402053.31</v>
      </c>
      <c r="R4156" s="5">
        <v>402053.31</v>
      </c>
      <c r="S4156" s="5">
        <v>0</v>
      </c>
      <c r="T4156" s="5">
        <v>0</v>
      </c>
      <c r="U4156" s="3"/>
      <c r="V4156" s="5">
        <v>0</v>
      </c>
      <c r="W4156" s="5">
        <v>0</v>
      </c>
      <c r="X4156" s="5">
        <v>0</v>
      </c>
      <c r="Y4156" s="5">
        <v>0</v>
      </c>
      <c r="Z4156" s="5">
        <v>0</v>
      </c>
      <c r="AA4156" s="5">
        <v>0</v>
      </c>
      <c r="AB4156" s="2"/>
      <c r="AC4156" s="2"/>
      <c r="AD4156" s="2"/>
      <c r="AE4156" s="2"/>
    </row>
    <row r="4157" spans="1:31" ht="120" x14ac:dyDescent="0.25">
      <c r="A4157" s="2" t="s">
        <v>696</v>
      </c>
      <c r="B4157" s="3">
        <v>10</v>
      </c>
      <c r="C4157" s="3">
        <v>182</v>
      </c>
      <c r="D4157" s="3" t="s">
        <v>706</v>
      </c>
      <c r="E4157" s="3" t="str">
        <f>_xlfn.XLOOKUP(Tbl_BalanceHistory[[#This Row],[RespAgy]],Tbl_Agencies[Agy Code],Tbl_Agencies[Agy Sort])</f>
        <v>148400</v>
      </c>
      <c r="F4157" s="2" t="str">
        <f>Tbl_BalanceHistory[[#This Row],[RespAgy]]&amp;": "&amp;Tbl_BalanceHistory[[#This Row],[RespAgency]]</f>
        <v>182: Virginia Employment Commission</v>
      </c>
      <c r="G4157" s="3">
        <v>182</v>
      </c>
      <c r="H4157" s="3" t="s">
        <v>706</v>
      </c>
      <c r="I4157" s="3" t="str">
        <f>_xlfn.XLOOKUP(Tbl_BalanceHistory[[#This Row],[AgyCode]],Tbl_Agencies[Agy Code],Tbl_Agencies[Agy Sort])</f>
        <v>148400</v>
      </c>
      <c r="J4157" s="2" t="str">
        <f>Tbl_BalanceHistory[[#This Row],[AgyCode]]&amp;": "&amp;Tbl_BalanceHistory[[#This Row],[Agency Name]]</f>
        <v>182: Virginia Employment Commission</v>
      </c>
      <c r="K4157" s="1">
        <v>2024</v>
      </c>
      <c r="L4157" s="3">
        <v>470</v>
      </c>
      <c r="M4157" s="3" t="s">
        <v>708</v>
      </c>
      <c r="N4157" s="2" t="str">
        <f>Tbl_BalanceHistory[[#This Row],[ProgramCode]]&amp;": "&amp;Tbl_BalanceHistory[[#This Row],[Program Name]]</f>
        <v>470: Workforce Systems Services</v>
      </c>
      <c r="O4157" s="3" t="s">
        <v>886</v>
      </c>
      <c r="P4157" s="1" t="str">
        <f>IF(Tbl_BalanceHistory[[#This Row],[FundCode]]="0100","GF",IF(Tbl_BalanceHistory[[#This Row],[FundCode]]="01000","GF","Hi Ed / OCR"))</f>
        <v>GF</v>
      </c>
      <c r="Q4157" s="5">
        <v>1460822</v>
      </c>
      <c r="R4157" s="5">
        <v>500000</v>
      </c>
      <c r="S4157" s="5">
        <v>960822</v>
      </c>
      <c r="T4157" s="5">
        <v>0</v>
      </c>
      <c r="U4157" s="3"/>
      <c r="V4157" s="5">
        <v>960822</v>
      </c>
      <c r="W4157" s="5">
        <v>0</v>
      </c>
      <c r="X4157" s="5">
        <v>0</v>
      </c>
      <c r="Y4157" s="5">
        <v>960822</v>
      </c>
      <c r="Z4157" s="5">
        <v>960822</v>
      </c>
      <c r="AA4157" s="5">
        <v>0</v>
      </c>
      <c r="AB4157" s="2"/>
      <c r="AC4157" s="2"/>
      <c r="AD4157" s="2" t="s">
        <v>2600</v>
      </c>
      <c r="AE4157" s="2"/>
    </row>
    <row r="4158" spans="1:31" ht="45" x14ac:dyDescent="0.25">
      <c r="A4158" s="2" t="s">
        <v>2105</v>
      </c>
      <c r="B4158" s="3">
        <v>10</v>
      </c>
      <c r="C4158" s="3">
        <v>183</v>
      </c>
      <c r="D4158" s="3" t="s">
        <v>2106</v>
      </c>
      <c r="E4158" s="3" t="str">
        <f>_xlfn.XLOOKUP(Tbl_BalanceHistory[[#This Row],[RespAgy]],Tbl_Agencies[Agy Code],Tbl_Agencies[Agy Sort])</f>
        <v>149000</v>
      </c>
      <c r="F4158" s="2" t="str">
        <f>Tbl_BalanceHistory[[#This Row],[RespAgy]]&amp;": "&amp;Tbl_BalanceHistory[[#This Row],[RespAgency]]</f>
        <v>183: Secretary of Natural Resources</v>
      </c>
      <c r="G4158" s="3">
        <v>183</v>
      </c>
      <c r="H4158" s="3" t="s">
        <v>2106</v>
      </c>
      <c r="I4158" s="3" t="str">
        <f>_xlfn.XLOOKUP(Tbl_BalanceHistory[[#This Row],[AgyCode]],Tbl_Agencies[Agy Code],Tbl_Agencies[Agy Sort])</f>
        <v>149000</v>
      </c>
      <c r="J4158" s="2" t="str">
        <f>Tbl_BalanceHistory[[#This Row],[AgyCode]]&amp;": "&amp;Tbl_BalanceHistory[[#This Row],[Agency Name]]</f>
        <v>183: Secretary of Natural Resources</v>
      </c>
      <c r="K4158" s="1">
        <v>2014</v>
      </c>
      <c r="L4158" s="3">
        <v>799</v>
      </c>
      <c r="M4158" s="3" t="s">
        <v>62</v>
      </c>
      <c r="N4158" s="2" t="str">
        <f>Tbl_BalanceHistory[[#This Row],[ProgramCode]]&amp;": "&amp;Tbl_BalanceHistory[[#This Row],[Program Name]]</f>
        <v>799: Administrative and Support Services</v>
      </c>
      <c r="O4158" s="3" t="s">
        <v>1730</v>
      </c>
      <c r="P4158" s="1" t="str">
        <f>IF(Tbl_BalanceHistory[[#This Row],[FundCode]]="0100","GF",IF(Tbl_BalanceHistory[[#This Row],[FundCode]]="01000","GF","Hi Ed / OCR"))</f>
        <v>GF</v>
      </c>
      <c r="Q4158" s="5">
        <v>624831</v>
      </c>
      <c r="R4158" s="5">
        <v>430781.1</v>
      </c>
      <c r="S4158" s="5">
        <v>194049</v>
      </c>
      <c r="T4158" s="5">
        <v>0</v>
      </c>
      <c r="U4158" s="3"/>
      <c r="V4158" s="5">
        <v>194049</v>
      </c>
      <c r="W4158" s="5">
        <v>194049</v>
      </c>
      <c r="X4158" s="5"/>
      <c r="Y4158" s="5"/>
      <c r="Z4158" s="5">
        <f>Tbl_BalanceHistory[[#This Row],[Discretionary Recommended - Pre 2022]]+Tbl_BalanceHistory[[#This Row],[Discretionary Balance Recommended: Policy]]+Tbl_BalanceHistory[[#This Row],[Discretionary Balance Recommended: Commitments]]</f>
        <v>194049</v>
      </c>
      <c r="AA4158" s="5">
        <f>Tbl_BalanceHistory[[#This Row],[Discretionary Balance]]-Tbl_BalanceHistory[[#This Row],[Discretionary Reappropriation]]</f>
        <v>0</v>
      </c>
      <c r="AB4158" s="2" t="s">
        <v>1758</v>
      </c>
      <c r="AC4158" s="2"/>
      <c r="AD4158" s="2"/>
      <c r="AE4158" s="2"/>
    </row>
    <row r="4159" spans="1:31" ht="30" x14ac:dyDescent="0.25">
      <c r="A4159" s="2" t="s">
        <v>2105</v>
      </c>
      <c r="B4159" s="3">
        <v>10</v>
      </c>
      <c r="C4159" s="3">
        <v>183</v>
      </c>
      <c r="D4159" s="3" t="s">
        <v>2106</v>
      </c>
      <c r="E4159" s="3" t="str">
        <f>_xlfn.XLOOKUP(Tbl_BalanceHistory[[#This Row],[RespAgy]],Tbl_Agencies[Agy Code],Tbl_Agencies[Agy Sort])</f>
        <v>149000</v>
      </c>
      <c r="F4159" s="2" t="str">
        <f>Tbl_BalanceHistory[[#This Row],[RespAgy]]&amp;": "&amp;Tbl_BalanceHistory[[#This Row],[RespAgency]]</f>
        <v>183: Secretary of Natural Resources</v>
      </c>
      <c r="G4159" s="3">
        <v>183</v>
      </c>
      <c r="H4159" s="3" t="s">
        <v>2106</v>
      </c>
      <c r="I4159" s="3" t="str">
        <f>_xlfn.XLOOKUP(Tbl_BalanceHistory[[#This Row],[AgyCode]],Tbl_Agencies[Agy Code],Tbl_Agencies[Agy Sort])</f>
        <v>149000</v>
      </c>
      <c r="J4159" s="2" t="str">
        <f>Tbl_BalanceHistory[[#This Row],[AgyCode]]&amp;": "&amp;Tbl_BalanceHistory[[#This Row],[Agency Name]]</f>
        <v>183: Secretary of Natural Resources</v>
      </c>
      <c r="K4159" s="1">
        <v>2015</v>
      </c>
      <c r="L4159" s="3">
        <v>799</v>
      </c>
      <c r="M4159" s="3" t="s">
        <v>62</v>
      </c>
      <c r="N4159" s="2" t="str">
        <f>Tbl_BalanceHistory[[#This Row],[ProgramCode]]&amp;": "&amp;Tbl_BalanceHistory[[#This Row],[Program Name]]</f>
        <v>799: Administrative and Support Services</v>
      </c>
      <c r="O4159" s="3" t="s">
        <v>1730</v>
      </c>
      <c r="P4159" s="1" t="str">
        <f>IF(Tbl_BalanceHistory[[#This Row],[FundCode]]="0100","GF",IF(Tbl_BalanceHistory[[#This Row],[FundCode]]="01000","GF","Hi Ed / OCR"))</f>
        <v>GF</v>
      </c>
      <c r="Q4159" s="5">
        <v>729562</v>
      </c>
      <c r="R4159" s="5">
        <v>539340</v>
      </c>
      <c r="S4159" s="5">
        <v>190221</v>
      </c>
      <c r="T4159" s="5">
        <v>0</v>
      </c>
      <c r="U4159" s="3"/>
      <c r="V4159" s="5">
        <v>190221</v>
      </c>
      <c r="W4159" s="5">
        <v>190221</v>
      </c>
      <c r="X4159" s="5"/>
      <c r="Y4159" s="5"/>
      <c r="Z4159" s="5">
        <f>Tbl_BalanceHistory[[#This Row],[Discretionary Recommended - Pre 2022]]+Tbl_BalanceHistory[[#This Row],[Discretionary Balance Recommended: Policy]]+Tbl_BalanceHistory[[#This Row],[Discretionary Balance Recommended: Commitments]]</f>
        <v>190221</v>
      </c>
      <c r="AA4159" s="5">
        <f>Tbl_BalanceHistory[[#This Row],[Discretionary Balance]]-Tbl_BalanceHistory[[#This Row],[Discretionary Reappropriation]]</f>
        <v>0</v>
      </c>
      <c r="AB4159" s="2" t="s">
        <v>1736</v>
      </c>
      <c r="AC4159" s="2"/>
      <c r="AD4159" s="2"/>
      <c r="AE4159" s="2"/>
    </row>
    <row r="4160" spans="1:31" ht="30" x14ac:dyDescent="0.25">
      <c r="A4160" s="2" t="s">
        <v>2105</v>
      </c>
      <c r="B4160" s="3">
        <v>10</v>
      </c>
      <c r="C4160" s="3">
        <v>183</v>
      </c>
      <c r="D4160" s="3" t="s">
        <v>2106</v>
      </c>
      <c r="E4160" s="3" t="str">
        <f>_xlfn.XLOOKUP(Tbl_BalanceHistory[[#This Row],[RespAgy]],Tbl_Agencies[Agy Code],Tbl_Agencies[Agy Sort])</f>
        <v>149000</v>
      </c>
      <c r="F4160" s="2" t="str">
        <f>Tbl_BalanceHistory[[#This Row],[RespAgy]]&amp;": "&amp;Tbl_BalanceHistory[[#This Row],[RespAgency]]</f>
        <v>183: Secretary of Natural Resources</v>
      </c>
      <c r="G4160" s="3">
        <v>183</v>
      </c>
      <c r="H4160" s="3" t="s">
        <v>2106</v>
      </c>
      <c r="I4160" s="3" t="str">
        <f>_xlfn.XLOOKUP(Tbl_BalanceHistory[[#This Row],[AgyCode]],Tbl_Agencies[Agy Code],Tbl_Agencies[Agy Sort])</f>
        <v>149000</v>
      </c>
      <c r="J4160" s="2" t="str">
        <f>Tbl_BalanceHistory[[#This Row],[AgyCode]]&amp;": "&amp;Tbl_BalanceHistory[[#This Row],[Agency Name]]</f>
        <v>183: Secretary of Natural Resources</v>
      </c>
      <c r="K4160" s="1">
        <v>2016</v>
      </c>
      <c r="L4160" s="3">
        <v>799</v>
      </c>
      <c r="M4160" s="3" t="s">
        <v>62</v>
      </c>
      <c r="N4160" s="2" t="str">
        <f>Tbl_BalanceHistory[[#This Row],[ProgramCode]]&amp;": "&amp;Tbl_BalanceHistory[[#This Row],[Program Name]]</f>
        <v>799: Administrative and Support Services</v>
      </c>
      <c r="O4160" s="3" t="s">
        <v>1730</v>
      </c>
      <c r="P4160" s="1" t="str">
        <f>IF(Tbl_BalanceHistory[[#This Row],[FundCode]]="0100","GF",IF(Tbl_BalanceHistory[[#This Row],[FundCode]]="01000","GF","Hi Ed / OCR"))</f>
        <v>GF</v>
      </c>
      <c r="Q4160" s="5">
        <v>729145</v>
      </c>
      <c r="R4160" s="5">
        <v>559434.76</v>
      </c>
      <c r="S4160" s="5">
        <v>169710</v>
      </c>
      <c r="T4160" s="5">
        <v>0</v>
      </c>
      <c r="U4160" s="3"/>
      <c r="V4160" s="5">
        <v>169710</v>
      </c>
      <c r="W4160" s="5">
        <v>169710</v>
      </c>
      <c r="X4160" s="5"/>
      <c r="Y4160" s="5"/>
      <c r="Z4160" s="5">
        <f>Tbl_BalanceHistory[[#This Row],[Discretionary Recommended - Pre 2022]]+Tbl_BalanceHistory[[#This Row],[Discretionary Balance Recommended: Policy]]+Tbl_BalanceHistory[[#This Row],[Discretionary Balance Recommended: Commitments]]</f>
        <v>169710</v>
      </c>
      <c r="AA4160" s="5">
        <f>Tbl_BalanceHistory[[#This Row],[Discretionary Balance]]-Tbl_BalanceHistory[[#This Row],[Discretionary Reappropriation]]</f>
        <v>0</v>
      </c>
      <c r="AB4160" s="2" t="s">
        <v>2107</v>
      </c>
      <c r="AC4160" s="2"/>
      <c r="AD4160" s="2"/>
      <c r="AE4160" s="2"/>
    </row>
    <row r="4161" spans="1:31" ht="30" x14ac:dyDescent="0.25">
      <c r="A4161" s="2" t="s">
        <v>2105</v>
      </c>
      <c r="B4161" s="3">
        <v>10</v>
      </c>
      <c r="C4161" s="3">
        <v>183</v>
      </c>
      <c r="D4161" s="3" t="s">
        <v>2106</v>
      </c>
      <c r="E4161" s="3" t="str">
        <f>_xlfn.XLOOKUP(Tbl_BalanceHistory[[#This Row],[RespAgy]],Tbl_Agencies[Agy Code],Tbl_Agencies[Agy Sort])</f>
        <v>149000</v>
      </c>
      <c r="F4161" s="2" t="str">
        <f>Tbl_BalanceHistory[[#This Row],[RespAgy]]&amp;": "&amp;Tbl_BalanceHistory[[#This Row],[RespAgency]]</f>
        <v>183: Secretary of Natural Resources</v>
      </c>
      <c r="G4161" s="3">
        <v>183</v>
      </c>
      <c r="H4161" s="3" t="s">
        <v>2106</v>
      </c>
      <c r="I4161" s="3" t="str">
        <f>_xlfn.XLOOKUP(Tbl_BalanceHistory[[#This Row],[AgyCode]],Tbl_Agencies[Agy Code],Tbl_Agencies[Agy Sort])</f>
        <v>149000</v>
      </c>
      <c r="J4161" s="2" t="str">
        <f>Tbl_BalanceHistory[[#This Row],[AgyCode]]&amp;": "&amp;Tbl_BalanceHistory[[#This Row],[Agency Name]]</f>
        <v>183: Secretary of Natural Resources</v>
      </c>
      <c r="K4161" s="1">
        <v>2017</v>
      </c>
      <c r="L4161" s="3">
        <v>799</v>
      </c>
      <c r="M4161" s="3" t="s">
        <v>62</v>
      </c>
      <c r="N4161" s="2" t="str">
        <f>Tbl_BalanceHistory[[#This Row],[ProgramCode]]&amp;": "&amp;Tbl_BalanceHistory[[#This Row],[Program Name]]</f>
        <v>799: Administrative and Support Services</v>
      </c>
      <c r="O4161" s="3" t="s">
        <v>886</v>
      </c>
      <c r="P4161" s="1" t="str">
        <f>IF(Tbl_BalanceHistory[[#This Row],[FundCode]]="0100","GF",IF(Tbl_BalanceHistory[[#This Row],[FundCode]]="01000","GF","Hi Ed / OCR"))</f>
        <v>GF</v>
      </c>
      <c r="Q4161" s="5">
        <v>665020</v>
      </c>
      <c r="R4161" s="5">
        <v>592901.73</v>
      </c>
      <c r="S4161" s="5">
        <v>72118</v>
      </c>
      <c r="T4161" s="5">
        <v>0</v>
      </c>
      <c r="U4161" s="3"/>
      <c r="V4161" s="5">
        <v>72118</v>
      </c>
      <c r="W4161" s="5">
        <v>72118</v>
      </c>
      <c r="X4161" s="5"/>
      <c r="Y4161" s="5"/>
      <c r="Z4161" s="5">
        <f>Tbl_BalanceHistory[[#This Row],[Discretionary Recommended - Pre 2022]]+Tbl_BalanceHistory[[#This Row],[Discretionary Balance Recommended: Policy]]+Tbl_BalanceHistory[[#This Row],[Discretionary Balance Recommended: Commitments]]</f>
        <v>72118</v>
      </c>
      <c r="AA4161" s="5">
        <f>Tbl_BalanceHistory[[#This Row],[Discretionary Balance]]-Tbl_BalanceHistory[[#This Row],[Discretionary Reappropriation]]</f>
        <v>0</v>
      </c>
      <c r="AB4161" s="2" t="s">
        <v>1753</v>
      </c>
      <c r="AC4161" s="2"/>
      <c r="AD4161" s="2"/>
      <c r="AE4161" s="2"/>
    </row>
    <row r="4162" spans="1:31" ht="30" x14ac:dyDescent="0.25">
      <c r="A4162" s="2" t="s">
        <v>2105</v>
      </c>
      <c r="B4162" s="3">
        <v>10</v>
      </c>
      <c r="C4162" s="3">
        <v>183</v>
      </c>
      <c r="D4162" s="3" t="s">
        <v>2106</v>
      </c>
      <c r="E4162" s="3" t="str">
        <f>_xlfn.XLOOKUP(Tbl_BalanceHistory[[#This Row],[RespAgy]],Tbl_Agencies[Agy Code],Tbl_Agencies[Agy Sort])</f>
        <v>149000</v>
      </c>
      <c r="F4162" s="2" t="str">
        <f>Tbl_BalanceHistory[[#This Row],[RespAgy]]&amp;": "&amp;Tbl_BalanceHistory[[#This Row],[RespAgency]]</f>
        <v>183: Secretary of Natural Resources</v>
      </c>
      <c r="G4162" s="3">
        <v>183</v>
      </c>
      <c r="H4162" s="3" t="s">
        <v>2106</v>
      </c>
      <c r="I4162" s="3" t="str">
        <f>_xlfn.XLOOKUP(Tbl_BalanceHistory[[#This Row],[AgyCode]],Tbl_Agencies[Agy Code],Tbl_Agencies[Agy Sort])</f>
        <v>149000</v>
      </c>
      <c r="J4162" s="2" t="str">
        <f>Tbl_BalanceHistory[[#This Row],[AgyCode]]&amp;": "&amp;Tbl_BalanceHistory[[#This Row],[Agency Name]]</f>
        <v>183: Secretary of Natural Resources</v>
      </c>
      <c r="K4162" s="1">
        <v>2018</v>
      </c>
      <c r="L4162" s="3">
        <v>799</v>
      </c>
      <c r="M4162" s="3" t="s">
        <v>62</v>
      </c>
      <c r="N4162" s="2" t="str">
        <f>Tbl_BalanceHistory[[#This Row],[ProgramCode]]&amp;": "&amp;Tbl_BalanceHistory[[#This Row],[Program Name]]</f>
        <v>799: Administrative and Support Services</v>
      </c>
      <c r="O4162" s="3" t="s">
        <v>886</v>
      </c>
      <c r="P4162" s="1" t="str">
        <f>IF(Tbl_BalanceHistory[[#This Row],[FundCode]]="0100","GF",IF(Tbl_BalanceHistory[[#This Row],[FundCode]]="01000","GF","Hi Ed / OCR"))</f>
        <v>GF</v>
      </c>
      <c r="Q4162" s="5">
        <v>681751</v>
      </c>
      <c r="R4162" s="5">
        <v>599531.84</v>
      </c>
      <c r="S4162" s="5">
        <v>82219</v>
      </c>
      <c r="T4162" s="5">
        <v>0</v>
      </c>
      <c r="U4162" s="3"/>
      <c r="V4162" s="5">
        <v>82219</v>
      </c>
      <c r="W4162" s="5">
        <v>0</v>
      </c>
      <c r="X4162" s="5"/>
      <c r="Y4162" s="5"/>
      <c r="Z4162" s="5">
        <f>Tbl_BalanceHistory[[#This Row],[Discretionary Recommended - Pre 2022]]+Tbl_BalanceHistory[[#This Row],[Discretionary Balance Recommended: Policy]]+Tbl_BalanceHistory[[#This Row],[Discretionary Balance Recommended: Commitments]]</f>
        <v>0</v>
      </c>
      <c r="AA4162" s="5">
        <f>Tbl_BalanceHistory[[#This Row],[Discretionary Balance]]-Tbl_BalanceHistory[[#This Row],[Discretionary Reappropriation]]</f>
        <v>82219</v>
      </c>
      <c r="AB4162" s="2" t="s">
        <v>1754</v>
      </c>
      <c r="AC4162" s="2"/>
      <c r="AD4162" s="2"/>
      <c r="AE4162" s="2"/>
    </row>
    <row r="4163" spans="1:31" ht="30" x14ac:dyDescent="0.25">
      <c r="A4163" s="2" t="s">
        <v>2105</v>
      </c>
      <c r="B4163" s="3">
        <v>10</v>
      </c>
      <c r="C4163" s="3">
        <v>183</v>
      </c>
      <c r="D4163" s="3" t="s">
        <v>2106</v>
      </c>
      <c r="E4163" s="3" t="str">
        <f>_xlfn.XLOOKUP(Tbl_BalanceHistory[[#This Row],[RespAgy]],Tbl_Agencies[Agy Code],Tbl_Agencies[Agy Sort])</f>
        <v>149000</v>
      </c>
      <c r="F4163" s="2" t="str">
        <f>Tbl_BalanceHistory[[#This Row],[RespAgy]]&amp;": "&amp;Tbl_BalanceHistory[[#This Row],[RespAgency]]</f>
        <v>183: Secretary of Natural Resources</v>
      </c>
      <c r="G4163" s="3">
        <v>183</v>
      </c>
      <c r="H4163" s="3" t="s">
        <v>2106</v>
      </c>
      <c r="I4163" s="3" t="str">
        <f>_xlfn.XLOOKUP(Tbl_BalanceHistory[[#This Row],[AgyCode]],Tbl_Agencies[Agy Code],Tbl_Agencies[Agy Sort])</f>
        <v>149000</v>
      </c>
      <c r="J4163" s="2" t="str">
        <f>Tbl_BalanceHistory[[#This Row],[AgyCode]]&amp;": "&amp;Tbl_BalanceHistory[[#This Row],[Agency Name]]</f>
        <v>183: Secretary of Natural Resources</v>
      </c>
      <c r="K4163" s="1">
        <v>2019</v>
      </c>
      <c r="L4163" s="3">
        <v>799</v>
      </c>
      <c r="M4163" s="3" t="s">
        <v>62</v>
      </c>
      <c r="N4163" s="2" t="str">
        <f>Tbl_BalanceHistory[[#This Row],[ProgramCode]]&amp;": "&amp;Tbl_BalanceHistory[[#This Row],[Program Name]]</f>
        <v>799: Administrative and Support Services</v>
      </c>
      <c r="O4163" s="3" t="s">
        <v>886</v>
      </c>
      <c r="P4163" s="1" t="str">
        <f>IF(Tbl_BalanceHistory[[#This Row],[FundCode]]="0100","GF",IF(Tbl_BalanceHistory[[#This Row],[FundCode]]="01000","GF","Hi Ed / OCR"))</f>
        <v>GF</v>
      </c>
      <c r="Q4163" s="5">
        <v>699521</v>
      </c>
      <c r="R4163" s="5">
        <v>574037</v>
      </c>
      <c r="S4163" s="5">
        <v>125484</v>
      </c>
      <c r="T4163" s="5">
        <v>0</v>
      </c>
      <c r="U4163" s="3"/>
      <c r="V4163" s="5">
        <v>125484</v>
      </c>
      <c r="W4163" s="5">
        <v>125484</v>
      </c>
      <c r="X4163" s="5"/>
      <c r="Y4163" s="5"/>
      <c r="Z4163" s="5">
        <f>Tbl_BalanceHistory[[#This Row],[Discretionary Recommended - Pre 2022]]+Tbl_BalanceHistory[[#This Row],[Discretionary Balance Recommended: Policy]]+Tbl_BalanceHistory[[#This Row],[Discretionary Balance Recommended: Commitments]]</f>
        <v>125484</v>
      </c>
      <c r="AA4163" s="5">
        <f>Tbl_BalanceHistory[[#This Row],[Discretionary Balance]]-Tbl_BalanceHistory[[#This Row],[Discretionary Reappropriation]]</f>
        <v>0</v>
      </c>
      <c r="AB4163" s="2" t="s">
        <v>1755</v>
      </c>
      <c r="AC4163" s="2"/>
      <c r="AD4163" s="2"/>
      <c r="AE4163" s="2"/>
    </row>
    <row r="4164" spans="1:31" ht="60" x14ac:dyDescent="0.25">
      <c r="A4164" s="2" t="s">
        <v>2105</v>
      </c>
      <c r="B4164" s="3">
        <v>10</v>
      </c>
      <c r="C4164" s="3">
        <v>183</v>
      </c>
      <c r="D4164" s="3" t="s">
        <v>2106</v>
      </c>
      <c r="E4164" s="3" t="str">
        <f>_xlfn.XLOOKUP(Tbl_BalanceHistory[[#This Row],[RespAgy]],Tbl_Agencies[Agy Code],Tbl_Agencies[Agy Sort])</f>
        <v>149000</v>
      </c>
      <c r="F4164" s="2" t="str">
        <f>Tbl_BalanceHistory[[#This Row],[RespAgy]]&amp;": "&amp;Tbl_BalanceHistory[[#This Row],[RespAgency]]</f>
        <v>183: Secretary of Natural Resources</v>
      </c>
      <c r="G4164" s="3">
        <v>183</v>
      </c>
      <c r="H4164" s="3" t="s">
        <v>2106</v>
      </c>
      <c r="I4164" s="3" t="str">
        <f>_xlfn.XLOOKUP(Tbl_BalanceHistory[[#This Row],[AgyCode]],Tbl_Agencies[Agy Code],Tbl_Agencies[Agy Sort])</f>
        <v>149000</v>
      </c>
      <c r="J4164" s="2" t="str">
        <f>Tbl_BalanceHistory[[#This Row],[AgyCode]]&amp;": "&amp;Tbl_BalanceHistory[[#This Row],[Agency Name]]</f>
        <v>183: Secretary of Natural Resources</v>
      </c>
      <c r="K4164" s="1">
        <v>2020</v>
      </c>
      <c r="L4164" s="3">
        <v>799</v>
      </c>
      <c r="M4164" s="3" t="s">
        <v>62</v>
      </c>
      <c r="N4164" s="2" t="str">
        <f>Tbl_BalanceHistory[[#This Row],[ProgramCode]]&amp;": "&amp;Tbl_BalanceHistory[[#This Row],[Program Name]]</f>
        <v>799: Administrative and Support Services</v>
      </c>
      <c r="O4164" s="3" t="s">
        <v>886</v>
      </c>
      <c r="P4164" s="1" t="str">
        <f>IF(Tbl_BalanceHistory[[#This Row],[FundCode]]="0100","GF",IF(Tbl_BalanceHistory[[#This Row],[FundCode]]="01000","GF","Hi Ed / OCR"))</f>
        <v>GF</v>
      </c>
      <c r="Q4164" s="5">
        <v>762088</v>
      </c>
      <c r="R4164" s="5">
        <v>587714.12</v>
      </c>
      <c r="S4164" s="5">
        <v>174373.88</v>
      </c>
      <c r="T4164" s="5">
        <v>0</v>
      </c>
      <c r="U4164" s="3"/>
      <c r="V4164" s="5">
        <v>174373.88</v>
      </c>
      <c r="W4164" s="5">
        <v>25000</v>
      </c>
      <c r="X4164" s="5"/>
      <c r="Y4164" s="5"/>
      <c r="Z4164" s="5">
        <f>Tbl_BalanceHistory[[#This Row],[Discretionary Recommended - Pre 2022]]+Tbl_BalanceHistory[[#This Row],[Discretionary Balance Recommended: Policy]]+Tbl_BalanceHistory[[#This Row],[Discretionary Balance Recommended: Commitments]]</f>
        <v>25000</v>
      </c>
      <c r="AA4164" s="5">
        <f>Tbl_BalanceHistory[[#This Row],[Discretionary Balance]]-Tbl_BalanceHistory[[#This Row],[Discretionary Reappropriation]]</f>
        <v>149373.88</v>
      </c>
      <c r="AB4164" s="2" t="s">
        <v>2108</v>
      </c>
      <c r="AC4164" s="2"/>
      <c r="AD4164" s="2"/>
      <c r="AE4164" s="2" t="s">
        <v>2109</v>
      </c>
    </row>
    <row r="4165" spans="1:31" ht="60" x14ac:dyDescent="0.25">
      <c r="A4165" s="2" t="s">
        <v>2105</v>
      </c>
      <c r="B4165" s="3">
        <v>10</v>
      </c>
      <c r="C4165" s="3">
        <v>319</v>
      </c>
      <c r="D4165" s="3" t="s">
        <v>1243</v>
      </c>
      <c r="E4165" s="3" t="str">
        <f>_xlfn.XLOOKUP(Tbl_BalanceHistory[[#This Row],[RespAgy]],Tbl_Agencies[Agy Code],Tbl_Agencies[Agy Sort])</f>
        <v>150000</v>
      </c>
      <c r="F4165" s="2" t="str">
        <f>Tbl_BalanceHistory[[#This Row],[RespAgy]]&amp;": "&amp;Tbl_BalanceHistory[[#This Row],[RespAgency]]</f>
        <v>319: Chippokes Plantation Farm Foundation</v>
      </c>
      <c r="G4165" s="3">
        <v>319</v>
      </c>
      <c r="H4165" s="3" t="s">
        <v>1243</v>
      </c>
      <c r="I4165" s="3" t="str">
        <f>_xlfn.XLOOKUP(Tbl_BalanceHistory[[#This Row],[AgyCode]],Tbl_Agencies[Agy Code],Tbl_Agencies[Agy Sort])</f>
        <v>150000</v>
      </c>
      <c r="J4165" s="2" t="str">
        <f>Tbl_BalanceHistory[[#This Row],[AgyCode]]&amp;": "&amp;Tbl_BalanceHistory[[#This Row],[Agency Name]]</f>
        <v>319: Chippokes Plantation Farm Foundation</v>
      </c>
      <c r="K4165" s="1">
        <v>2014</v>
      </c>
      <c r="L4165" s="3">
        <v>530</v>
      </c>
      <c r="M4165" s="3" t="s">
        <v>1663</v>
      </c>
      <c r="N4165" s="2" t="str">
        <f>Tbl_BalanceHistory[[#This Row],[ProgramCode]]&amp;": "&amp;Tbl_BalanceHistory[[#This Row],[Program Name]]</f>
        <v>530: Agricultural and Seafood Product Promotion and Development Services</v>
      </c>
      <c r="O4165" s="3" t="s">
        <v>1730</v>
      </c>
      <c r="P4165" s="1" t="str">
        <f>IF(Tbl_BalanceHistory[[#This Row],[FundCode]]="0100","GF",IF(Tbl_BalanceHistory[[#This Row],[FundCode]]="01000","GF","Hi Ed / OCR"))</f>
        <v>GF</v>
      </c>
      <c r="Q4165" s="5">
        <v>0</v>
      </c>
      <c r="R4165" s="5">
        <v>0</v>
      </c>
      <c r="S4165" s="5">
        <v>0</v>
      </c>
      <c r="T4165" s="5">
        <v>0</v>
      </c>
      <c r="U4165" s="3"/>
      <c r="V4165" s="5">
        <v>0</v>
      </c>
      <c r="W4165" s="5">
        <v>0</v>
      </c>
      <c r="X4165" s="5"/>
      <c r="Y4165" s="5"/>
      <c r="Z4165" s="5">
        <f>Tbl_BalanceHistory[[#This Row],[Discretionary Recommended - Pre 2022]]+Tbl_BalanceHistory[[#This Row],[Discretionary Balance Recommended: Policy]]+Tbl_BalanceHistory[[#This Row],[Discretionary Balance Recommended: Commitments]]</f>
        <v>0</v>
      </c>
      <c r="AA4165" s="5">
        <f>Tbl_BalanceHistory[[#This Row],[Discretionary Balance]]-Tbl_BalanceHistory[[#This Row],[Discretionary Reappropriation]]</f>
        <v>0</v>
      </c>
      <c r="AB4165" s="2"/>
      <c r="AC4165" s="2"/>
      <c r="AD4165" s="2"/>
      <c r="AE4165" s="2"/>
    </row>
    <row r="4166" spans="1:31" ht="75" x14ac:dyDescent="0.25">
      <c r="A4166" s="2" t="s">
        <v>2105</v>
      </c>
      <c r="B4166" s="3">
        <v>10</v>
      </c>
      <c r="C4166" s="3">
        <v>199</v>
      </c>
      <c r="D4166" s="3" t="s">
        <v>715</v>
      </c>
      <c r="E4166" s="3" t="str">
        <f>_xlfn.XLOOKUP(Tbl_BalanceHistory[[#This Row],[RespAgy]],Tbl_Agencies[Agy Code],Tbl_Agencies[Agy Sort])</f>
        <v>151000</v>
      </c>
      <c r="F4166" s="2" t="str">
        <f>Tbl_BalanceHistory[[#This Row],[RespAgy]]&amp;": "&amp;Tbl_BalanceHistory[[#This Row],[RespAgency]]</f>
        <v>199: Department of Conservation and Recreation</v>
      </c>
      <c r="G4166" s="3">
        <v>199</v>
      </c>
      <c r="H4166" s="3" t="s">
        <v>715</v>
      </c>
      <c r="I4166" s="3" t="str">
        <f>_xlfn.XLOOKUP(Tbl_BalanceHistory[[#This Row],[AgyCode]],Tbl_Agencies[Agy Code],Tbl_Agencies[Agy Sort])</f>
        <v>151000</v>
      </c>
      <c r="J4166" s="2" t="str">
        <f>Tbl_BalanceHistory[[#This Row],[AgyCode]]&amp;": "&amp;Tbl_BalanceHistory[[#This Row],[Agency Name]]</f>
        <v>199: Department of Conservation and Recreation</v>
      </c>
      <c r="K4166" s="1">
        <v>2014</v>
      </c>
      <c r="L4166" s="3">
        <v>503</v>
      </c>
      <c r="M4166" s="3" t="s">
        <v>717</v>
      </c>
      <c r="N4166" s="2" t="str">
        <f>Tbl_BalanceHistory[[#This Row],[ProgramCode]]&amp;": "&amp;Tbl_BalanceHistory[[#This Row],[Program Name]]</f>
        <v>503: Land  and Resource Management</v>
      </c>
      <c r="O4166" s="3" t="s">
        <v>1730</v>
      </c>
      <c r="P4166" s="1" t="str">
        <f>IF(Tbl_BalanceHistory[[#This Row],[FundCode]]="0100","GF",IF(Tbl_BalanceHistory[[#This Row],[FundCode]]="01000","GF","Hi Ed / OCR"))</f>
        <v>GF</v>
      </c>
      <c r="Q4166" s="5">
        <v>11371793</v>
      </c>
      <c r="R4166" s="5">
        <v>11223293</v>
      </c>
      <c r="S4166" s="5">
        <v>148500</v>
      </c>
      <c r="T4166" s="5">
        <v>0</v>
      </c>
      <c r="U4166" s="3"/>
      <c r="V4166" s="5">
        <v>148500</v>
      </c>
      <c r="W4166" s="5">
        <v>55942</v>
      </c>
      <c r="X4166" s="5"/>
      <c r="Y4166" s="5"/>
      <c r="Z4166" s="5">
        <f>Tbl_BalanceHistory[[#This Row],[Discretionary Recommended - Pre 2022]]+Tbl_BalanceHistory[[#This Row],[Discretionary Balance Recommended: Policy]]+Tbl_BalanceHistory[[#This Row],[Discretionary Balance Recommended: Commitments]]</f>
        <v>55942</v>
      </c>
      <c r="AA4166" s="5">
        <f>Tbl_BalanceHistory[[#This Row],[Discretionary Balance]]-Tbl_BalanceHistory[[#This Row],[Discretionary Reappropriation]]</f>
        <v>92558</v>
      </c>
      <c r="AB4166" s="2" t="s">
        <v>2110</v>
      </c>
      <c r="AC4166" s="2"/>
      <c r="AD4166" s="2"/>
      <c r="AE4166" s="2"/>
    </row>
    <row r="4167" spans="1:31" ht="60" x14ac:dyDescent="0.25">
      <c r="A4167" s="2" t="s">
        <v>2105</v>
      </c>
      <c r="B4167" s="3">
        <v>10</v>
      </c>
      <c r="C4167" s="3">
        <v>199</v>
      </c>
      <c r="D4167" s="3" t="s">
        <v>715</v>
      </c>
      <c r="E4167" s="3" t="str">
        <f>_xlfn.XLOOKUP(Tbl_BalanceHistory[[#This Row],[RespAgy]],Tbl_Agencies[Agy Code],Tbl_Agencies[Agy Sort])</f>
        <v>151000</v>
      </c>
      <c r="F4167" s="2" t="str">
        <f>Tbl_BalanceHistory[[#This Row],[RespAgy]]&amp;": "&amp;Tbl_BalanceHistory[[#This Row],[RespAgency]]</f>
        <v>199: Department of Conservation and Recreation</v>
      </c>
      <c r="G4167" s="3">
        <v>199</v>
      </c>
      <c r="H4167" s="3" t="s">
        <v>715</v>
      </c>
      <c r="I4167" s="3" t="str">
        <f>_xlfn.XLOOKUP(Tbl_BalanceHistory[[#This Row],[AgyCode]],Tbl_Agencies[Agy Code],Tbl_Agencies[Agy Sort])</f>
        <v>151000</v>
      </c>
      <c r="J4167" s="2" t="str">
        <f>Tbl_BalanceHistory[[#This Row],[AgyCode]]&amp;": "&amp;Tbl_BalanceHistory[[#This Row],[Agency Name]]</f>
        <v>199: Department of Conservation and Recreation</v>
      </c>
      <c r="K4167" s="1">
        <v>2015</v>
      </c>
      <c r="L4167" s="3">
        <v>503</v>
      </c>
      <c r="M4167" s="3" t="s">
        <v>717</v>
      </c>
      <c r="N4167" s="2" t="str">
        <f>Tbl_BalanceHistory[[#This Row],[ProgramCode]]&amp;": "&amp;Tbl_BalanceHistory[[#This Row],[Program Name]]</f>
        <v>503: Land  and Resource Management</v>
      </c>
      <c r="O4167" s="3" t="s">
        <v>1730</v>
      </c>
      <c r="P4167" s="1" t="str">
        <f>IF(Tbl_BalanceHistory[[#This Row],[FundCode]]="0100","GF",IF(Tbl_BalanceHistory[[#This Row],[FundCode]]="01000","GF","Hi Ed / OCR"))</f>
        <v>GF</v>
      </c>
      <c r="Q4167" s="5">
        <v>11924933</v>
      </c>
      <c r="R4167" s="5">
        <v>11642685</v>
      </c>
      <c r="S4167" s="5">
        <v>282247</v>
      </c>
      <c r="T4167" s="5">
        <v>0</v>
      </c>
      <c r="U4167" s="3"/>
      <c r="V4167" s="5">
        <v>282247</v>
      </c>
      <c r="W4167" s="5">
        <v>282247</v>
      </c>
      <c r="X4167" s="5"/>
      <c r="Y4167" s="5"/>
      <c r="Z4167" s="5">
        <f>Tbl_BalanceHistory[[#This Row],[Discretionary Recommended - Pre 2022]]+Tbl_BalanceHistory[[#This Row],[Discretionary Balance Recommended: Policy]]+Tbl_BalanceHistory[[#This Row],[Discretionary Balance Recommended: Commitments]]</f>
        <v>282247</v>
      </c>
      <c r="AA4167" s="5">
        <f>Tbl_BalanceHistory[[#This Row],[Discretionary Balance]]-Tbl_BalanceHistory[[#This Row],[Discretionary Reappropriation]]</f>
        <v>0</v>
      </c>
      <c r="AB4167" s="2" t="s">
        <v>2111</v>
      </c>
      <c r="AC4167" s="2"/>
      <c r="AD4167" s="2"/>
      <c r="AE4167" s="2"/>
    </row>
    <row r="4168" spans="1:31" ht="120" x14ac:dyDescent="0.25">
      <c r="A4168" s="2" t="s">
        <v>2105</v>
      </c>
      <c r="B4168" s="3">
        <v>10</v>
      </c>
      <c r="C4168" s="3">
        <v>199</v>
      </c>
      <c r="D4168" s="3" t="s">
        <v>715</v>
      </c>
      <c r="E4168" s="3" t="str">
        <f>_xlfn.XLOOKUP(Tbl_BalanceHistory[[#This Row],[RespAgy]],Tbl_Agencies[Agy Code],Tbl_Agencies[Agy Sort])</f>
        <v>151000</v>
      </c>
      <c r="F4168" s="2" t="str">
        <f>Tbl_BalanceHistory[[#This Row],[RespAgy]]&amp;": "&amp;Tbl_BalanceHistory[[#This Row],[RespAgency]]</f>
        <v>199: Department of Conservation and Recreation</v>
      </c>
      <c r="G4168" s="3">
        <v>199</v>
      </c>
      <c r="H4168" s="3" t="s">
        <v>715</v>
      </c>
      <c r="I4168" s="3" t="str">
        <f>_xlfn.XLOOKUP(Tbl_BalanceHistory[[#This Row],[AgyCode]],Tbl_Agencies[Agy Code],Tbl_Agencies[Agy Sort])</f>
        <v>151000</v>
      </c>
      <c r="J4168" s="2" t="str">
        <f>Tbl_BalanceHistory[[#This Row],[AgyCode]]&amp;": "&amp;Tbl_BalanceHistory[[#This Row],[Agency Name]]</f>
        <v>199: Department of Conservation and Recreation</v>
      </c>
      <c r="K4168" s="1">
        <v>2016</v>
      </c>
      <c r="L4168" s="3">
        <v>503</v>
      </c>
      <c r="M4168" s="3" t="s">
        <v>717</v>
      </c>
      <c r="N4168" s="2" t="str">
        <f>Tbl_BalanceHistory[[#This Row],[ProgramCode]]&amp;": "&amp;Tbl_BalanceHistory[[#This Row],[Program Name]]</f>
        <v>503: Land  and Resource Management</v>
      </c>
      <c r="O4168" s="3" t="s">
        <v>1730</v>
      </c>
      <c r="P4168" s="1" t="str">
        <f>IF(Tbl_BalanceHistory[[#This Row],[FundCode]]="0100","GF",IF(Tbl_BalanceHistory[[#This Row],[FundCode]]="01000","GF","Hi Ed / OCR"))</f>
        <v>GF</v>
      </c>
      <c r="Q4168" s="5">
        <v>12967129</v>
      </c>
      <c r="R4168" s="5">
        <v>12931677.970000001</v>
      </c>
      <c r="S4168" s="5">
        <v>35451</v>
      </c>
      <c r="T4168" s="5">
        <v>0</v>
      </c>
      <c r="U4168" s="3"/>
      <c r="V4168" s="5">
        <v>35451</v>
      </c>
      <c r="W4168" s="5">
        <v>31100</v>
      </c>
      <c r="X4168" s="5"/>
      <c r="Y4168" s="5"/>
      <c r="Z4168" s="5">
        <f>Tbl_BalanceHistory[[#This Row],[Discretionary Recommended - Pre 2022]]+Tbl_BalanceHistory[[#This Row],[Discretionary Balance Recommended: Policy]]+Tbl_BalanceHistory[[#This Row],[Discretionary Balance Recommended: Commitments]]</f>
        <v>31100</v>
      </c>
      <c r="AA4168" s="5">
        <f>Tbl_BalanceHistory[[#This Row],[Discretionary Balance]]-Tbl_BalanceHistory[[#This Row],[Discretionary Reappropriation]]</f>
        <v>4351</v>
      </c>
      <c r="AB4168" s="2" t="s">
        <v>2112</v>
      </c>
      <c r="AC4168" s="2"/>
      <c r="AD4168" s="2"/>
      <c r="AE4168" s="2"/>
    </row>
    <row r="4169" spans="1:31" ht="180" x14ac:dyDescent="0.25">
      <c r="A4169" s="2" t="s">
        <v>2105</v>
      </c>
      <c r="B4169" s="3">
        <v>10</v>
      </c>
      <c r="C4169" s="3">
        <v>199</v>
      </c>
      <c r="D4169" s="3" t="s">
        <v>715</v>
      </c>
      <c r="E4169" s="3" t="str">
        <f>_xlfn.XLOOKUP(Tbl_BalanceHistory[[#This Row],[RespAgy]],Tbl_Agencies[Agy Code],Tbl_Agencies[Agy Sort])</f>
        <v>151000</v>
      </c>
      <c r="F4169" s="2" t="str">
        <f>Tbl_BalanceHistory[[#This Row],[RespAgy]]&amp;": "&amp;Tbl_BalanceHistory[[#This Row],[RespAgency]]</f>
        <v>199: Department of Conservation and Recreation</v>
      </c>
      <c r="G4169" s="3">
        <v>199</v>
      </c>
      <c r="H4169" s="3" t="s">
        <v>715</v>
      </c>
      <c r="I4169" s="3" t="str">
        <f>_xlfn.XLOOKUP(Tbl_BalanceHistory[[#This Row],[AgyCode]],Tbl_Agencies[Agy Code],Tbl_Agencies[Agy Sort])</f>
        <v>151000</v>
      </c>
      <c r="J4169" s="2" t="str">
        <f>Tbl_BalanceHistory[[#This Row],[AgyCode]]&amp;": "&amp;Tbl_BalanceHistory[[#This Row],[Agency Name]]</f>
        <v>199: Department of Conservation and Recreation</v>
      </c>
      <c r="K4169" s="1">
        <v>2017</v>
      </c>
      <c r="L4169" s="3">
        <v>503</v>
      </c>
      <c r="M4169" s="3" t="s">
        <v>717</v>
      </c>
      <c r="N4169" s="2" t="str">
        <f>Tbl_BalanceHistory[[#This Row],[ProgramCode]]&amp;": "&amp;Tbl_BalanceHistory[[#This Row],[Program Name]]</f>
        <v>503: Land  and Resource Management</v>
      </c>
      <c r="O4169" s="3" t="s">
        <v>886</v>
      </c>
      <c r="P4169" s="1" t="str">
        <f>IF(Tbl_BalanceHistory[[#This Row],[FundCode]]="0100","GF",IF(Tbl_BalanceHistory[[#This Row],[FundCode]]="01000","GF","Hi Ed / OCR"))</f>
        <v>GF</v>
      </c>
      <c r="Q4169" s="5">
        <v>13580621</v>
      </c>
      <c r="R4169" s="5">
        <v>13534466</v>
      </c>
      <c r="S4169" s="5">
        <v>46155</v>
      </c>
      <c r="T4169" s="5">
        <v>0</v>
      </c>
      <c r="U4169" s="3"/>
      <c r="V4169" s="5">
        <v>46155</v>
      </c>
      <c r="W4169" s="5">
        <v>0</v>
      </c>
      <c r="X4169" s="5"/>
      <c r="Y4169" s="5"/>
      <c r="Z4169" s="5">
        <f>Tbl_BalanceHistory[[#This Row],[Discretionary Recommended - Pre 2022]]+Tbl_BalanceHistory[[#This Row],[Discretionary Balance Recommended: Policy]]+Tbl_BalanceHistory[[#This Row],[Discretionary Balance Recommended: Commitments]]</f>
        <v>0</v>
      </c>
      <c r="AA4169" s="5">
        <f>Tbl_BalanceHistory[[#This Row],[Discretionary Balance]]-Tbl_BalanceHistory[[#This Row],[Discretionary Reappropriation]]</f>
        <v>46155</v>
      </c>
      <c r="AB4169" s="2" t="s">
        <v>2113</v>
      </c>
      <c r="AC4169" s="2"/>
      <c r="AD4169" s="2"/>
      <c r="AE4169" s="2"/>
    </row>
    <row r="4170" spans="1:31" ht="135" x14ac:dyDescent="0.25">
      <c r="A4170" s="2" t="s">
        <v>2105</v>
      </c>
      <c r="B4170" s="3">
        <v>10</v>
      </c>
      <c r="C4170" s="3">
        <v>199</v>
      </c>
      <c r="D4170" s="3" t="s">
        <v>715</v>
      </c>
      <c r="E4170" s="3" t="str">
        <f>_xlfn.XLOOKUP(Tbl_BalanceHistory[[#This Row],[RespAgy]],Tbl_Agencies[Agy Code],Tbl_Agencies[Agy Sort])</f>
        <v>151000</v>
      </c>
      <c r="F4170" s="2" t="str">
        <f>Tbl_BalanceHistory[[#This Row],[RespAgy]]&amp;": "&amp;Tbl_BalanceHistory[[#This Row],[RespAgency]]</f>
        <v>199: Department of Conservation and Recreation</v>
      </c>
      <c r="G4170" s="3">
        <v>199</v>
      </c>
      <c r="H4170" s="3" t="s">
        <v>715</v>
      </c>
      <c r="I4170" s="3" t="str">
        <f>_xlfn.XLOOKUP(Tbl_BalanceHistory[[#This Row],[AgyCode]],Tbl_Agencies[Agy Code],Tbl_Agencies[Agy Sort])</f>
        <v>151000</v>
      </c>
      <c r="J4170" s="2" t="str">
        <f>Tbl_BalanceHistory[[#This Row],[AgyCode]]&amp;": "&amp;Tbl_BalanceHistory[[#This Row],[Agency Name]]</f>
        <v>199: Department of Conservation and Recreation</v>
      </c>
      <c r="K4170" s="1">
        <v>2018</v>
      </c>
      <c r="L4170" s="3">
        <v>503</v>
      </c>
      <c r="M4170" s="3" t="s">
        <v>717</v>
      </c>
      <c r="N4170" s="2" t="str">
        <f>Tbl_BalanceHistory[[#This Row],[ProgramCode]]&amp;": "&amp;Tbl_BalanceHistory[[#This Row],[Program Name]]</f>
        <v>503: Land  and Resource Management</v>
      </c>
      <c r="O4170" s="3" t="s">
        <v>886</v>
      </c>
      <c r="P4170" s="1" t="str">
        <f>IF(Tbl_BalanceHistory[[#This Row],[FundCode]]="0100","GF",IF(Tbl_BalanceHistory[[#This Row],[FundCode]]="01000","GF","Hi Ed / OCR"))</f>
        <v>GF</v>
      </c>
      <c r="Q4170" s="5">
        <v>14097678</v>
      </c>
      <c r="R4170" s="5">
        <v>14090810.5</v>
      </c>
      <c r="S4170" s="5">
        <v>6867</v>
      </c>
      <c r="T4170" s="5">
        <v>0</v>
      </c>
      <c r="U4170" s="3"/>
      <c r="V4170" s="5">
        <v>6867</v>
      </c>
      <c r="W4170" s="5">
        <v>0</v>
      </c>
      <c r="X4170" s="5"/>
      <c r="Y4170" s="5"/>
      <c r="Z4170" s="5">
        <f>Tbl_BalanceHistory[[#This Row],[Discretionary Recommended - Pre 2022]]+Tbl_BalanceHistory[[#This Row],[Discretionary Balance Recommended: Policy]]+Tbl_BalanceHistory[[#This Row],[Discretionary Balance Recommended: Commitments]]</f>
        <v>0</v>
      </c>
      <c r="AA4170" s="5">
        <f>Tbl_BalanceHistory[[#This Row],[Discretionary Balance]]-Tbl_BalanceHistory[[#This Row],[Discretionary Reappropriation]]</f>
        <v>6867</v>
      </c>
      <c r="AB4170" s="2" t="s">
        <v>2114</v>
      </c>
      <c r="AC4170" s="2"/>
      <c r="AD4170" s="2"/>
      <c r="AE4170" s="2"/>
    </row>
    <row r="4171" spans="1:31" ht="75" x14ac:dyDescent="0.25">
      <c r="A4171" s="2" t="s">
        <v>2105</v>
      </c>
      <c r="B4171" s="3">
        <v>10</v>
      </c>
      <c r="C4171" s="3">
        <v>199</v>
      </c>
      <c r="D4171" s="3" t="s">
        <v>715</v>
      </c>
      <c r="E4171" s="3" t="str">
        <f>_xlfn.XLOOKUP(Tbl_BalanceHistory[[#This Row],[RespAgy]],Tbl_Agencies[Agy Code],Tbl_Agencies[Agy Sort])</f>
        <v>151000</v>
      </c>
      <c r="F4171" s="2" t="str">
        <f>Tbl_BalanceHistory[[#This Row],[RespAgy]]&amp;": "&amp;Tbl_BalanceHistory[[#This Row],[RespAgency]]</f>
        <v>199: Department of Conservation and Recreation</v>
      </c>
      <c r="G4171" s="3">
        <v>199</v>
      </c>
      <c r="H4171" s="3" t="s">
        <v>715</v>
      </c>
      <c r="I4171" s="3" t="str">
        <f>_xlfn.XLOOKUP(Tbl_BalanceHistory[[#This Row],[AgyCode]],Tbl_Agencies[Agy Code],Tbl_Agencies[Agy Sort])</f>
        <v>151000</v>
      </c>
      <c r="J4171" s="2" t="str">
        <f>Tbl_BalanceHistory[[#This Row],[AgyCode]]&amp;": "&amp;Tbl_BalanceHistory[[#This Row],[Agency Name]]</f>
        <v>199: Department of Conservation and Recreation</v>
      </c>
      <c r="K4171" s="1">
        <v>2019</v>
      </c>
      <c r="L4171" s="3">
        <v>503</v>
      </c>
      <c r="M4171" s="3" t="s">
        <v>717</v>
      </c>
      <c r="N4171" s="2" t="str">
        <f>Tbl_BalanceHistory[[#This Row],[ProgramCode]]&amp;": "&amp;Tbl_BalanceHistory[[#This Row],[Program Name]]</f>
        <v>503: Land  and Resource Management</v>
      </c>
      <c r="O4171" s="3" t="s">
        <v>886</v>
      </c>
      <c r="P4171" s="1" t="str">
        <f>IF(Tbl_BalanceHistory[[#This Row],[FundCode]]="0100","GF",IF(Tbl_BalanceHistory[[#This Row],[FundCode]]="01000","GF","Hi Ed / OCR"))</f>
        <v>GF</v>
      </c>
      <c r="Q4171" s="5">
        <v>13696384</v>
      </c>
      <c r="R4171" s="5">
        <v>13681028.99</v>
      </c>
      <c r="S4171" s="5">
        <v>15355.01</v>
      </c>
      <c r="T4171" s="5">
        <v>0</v>
      </c>
      <c r="U4171" s="3"/>
      <c r="V4171" s="5">
        <v>15355.01</v>
      </c>
      <c r="W4171" s="5">
        <v>0</v>
      </c>
      <c r="X4171" s="5"/>
      <c r="Y4171" s="5"/>
      <c r="Z4171" s="5">
        <f>Tbl_BalanceHistory[[#This Row],[Discretionary Recommended - Pre 2022]]+Tbl_BalanceHistory[[#This Row],[Discretionary Balance Recommended: Policy]]+Tbl_BalanceHistory[[#This Row],[Discretionary Balance Recommended: Commitments]]</f>
        <v>0</v>
      </c>
      <c r="AA4171" s="5">
        <f>Tbl_BalanceHistory[[#This Row],[Discretionary Balance]]-Tbl_BalanceHistory[[#This Row],[Discretionary Reappropriation]]</f>
        <v>15355.01</v>
      </c>
      <c r="AB4171" s="2" t="s">
        <v>2115</v>
      </c>
      <c r="AC4171" s="2"/>
      <c r="AD4171" s="2"/>
      <c r="AE4171" s="2"/>
    </row>
    <row r="4172" spans="1:31" ht="45" x14ac:dyDescent="0.25">
      <c r="A4172" s="2" t="s">
        <v>2105</v>
      </c>
      <c r="B4172" s="3">
        <v>10</v>
      </c>
      <c r="C4172" s="3">
        <v>199</v>
      </c>
      <c r="D4172" s="3" t="s">
        <v>715</v>
      </c>
      <c r="E4172" s="3" t="str">
        <f>_xlfn.XLOOKUP(Tbl_BalanceHistory[[#This Row],[RespAgy]],Tbl_Agencies[Agy Code],Tbl_Agencies[Agy Sort])</f>
        <v>151000</v>
      </c>
      <c r="F4172" s="2" t="str">
        <f>Tbl_BalanceHistory[[#This Row],[RespAgy]]&amp;": "&amp;Tbl_BalanceHistory[[#This Row],[RespAgency]]</f>
        <v>199: Department of Conservation and Recreation</v>
      </c>
      <c r="G4172" s="3">
        <v>199</v>
      </c>
      <c r="H4172" s="3" t="s">
        <v>715</v>
      </c>
      <c r="I4172" s="3" t="str">
        <f>_xlfn.XLOOKUP(Tbl_BalanceHistory[[#This Row],[AgyCode]],Tbl_Agencies[Agy Code],Tbl_Agencies[Agy Sort])</f>
        <v>151000</v>
      </c>
      <c r="J4172" s="2" t="str">
        <f>Tbl_BalanceHistory[[#This Row],[AgyCode]]&amp;": "&amp;Tbl_BalanceHistory[[#This Row],[Agency Name]]</f>
        <v>199: Department of Conservation and Recreation</v>
      </c>
      <c r="K4172" s="1">
        <v>2020</v>
      </c>
      <c r="L4172" s="3">
        <v>503</v>
      </c>
      <c r="M4172" s="3" t="s">
        <v>2116</v>
      </c>
      <c r="N4172" s="2" t="str">
        <f>Tbl_BalanceHistory[[#This Row],[ProgramCode]]&amp;": "&amp;Tbl_BalanceHistory[[#This Row],[Program Name]]</f>
        <v>503: Land and Resource Management</v>
      </c>
      <c r="O4172" s="3" t="s">
        <v>886</v>
      </c>
      <c r="P4172" s="1" t="str">
        <f>IF(Tbl_BalanceHistory[[#This Row],[FundCode]]="0100","GF",IF(Tbl_BalanceHistory[[#This Row],[FundCode]]="01000","GF","Hi Ed / OCR"))</f>
        <v>GF</v>
      </c>
      <c r="Q4172" s="5">
        <v>13796384</v>
      </c>
      <c r="R4172" s="5">
        <v>13782764.949999999</v>
      </c>
      <c r="S4172" s="5">
        <v>13619.05</v>
      </c>
      <c r="T4172" s="5">
        <v>0</v>
      </c>
      <c r="U4172" s="3"/>
      <c r="V4172" s="5">
        <v>13619.05</v>
      </c>
      <c r="W4172" s="5">
        <v>0</v>
      </c>
      <c r="X4172" s="5"/>
      <c r="Y4172" s="5"/>
      <c r="Z4172" s="5">
        <f>Tbl_BalanceHistory[[#This Row],[Discretionary Recommended - Pre 2022]]+Tbl_BalanceHistory[[#This Row],[Discretionary Balance Recommended: Policy]]+Tbl_BalanceHistory[[#This Row],[Discretionary Balance Recommended: Commitments]]</f>
        <v>0</v>
      </c>
      <c r="AA4172" s="5">
        <f>Tbl_BalanceHistory[[#This Row],[Discretionary Balance]]-Tbl_BalanceHistory[[#This Row],[Discretionary Reappropriation]]</f>
        <v>13619.05</v>
      </c>
      <c r="AB4172" s="2"/>
      <c r="AC4172" s="2"/>
      <c r="AD4172" s="2"/>
      <c r="AE4172" s="2"/>
    </row>
    <row r="4173" spans="1:31" ht="45" x14ac:dyDescent="0.25">
      <c r="A4173" s="2" t="s">
        <v>2105</v>
      </c>
      <c r="B4173" s="3">
        <v>10</v>
      </c>
      <c r="C4173" s="3">
        <v>199</v>
      </c>
      <c r="D4173" s="3" t="s">
        <v>715</v>
      </c>
      <c r="E4173" s="3" t="str">
        <f>_xlfn.XLOOKUP(Tbl_BalanceHistory[[#This Row],[RespAgy]],Tbl_Agencies[Agy Code],Tbl_Agencies[Agy Sort])</f>
        <v>151000</v>
      </c>
      <c r="F4173" s="2" t="str">
        <f>Tbl_BalanceHistory[[#This Row],[RespAgy]]&amp;": "&amp;Tbl_BalanceHistory[[#This Row],[RespAgency]]</f>
        <v>199: Department of Conservation and Recreation</v>
      </c>
      <c r="G4173" s="3">
        <v>199</v>
      </c>
      <c r="H4173" s="3" t="s">
        <v>715</v>
      </c>
      <c r="I4173" s="3" t="str">
        <f>_xlfn.XLOOKUP(Tbl_BalanceHistory[[#This Row],[AgyCode]],Tbl_Agencies[Agy Code],Tbl_Agencies[Agy Sort])</f>
        <v>151000</v>
      </c>
      <c r="J4173" s="2" t="str">
        <f>Tbl_BalanceHistory[[#This Row],[AgyCode]]&amp;": "&amp;Tbl_BalanceHistory[[#This Row],[Agency Name]]</f>
        <v>199: Department of Conservation and Recreation</v>
      </c>
      <c r="K4173" s="1">
        <v>2014</v>
      </c>
      <c r="L4173" s="3">
        <v>504</v>
      </c>
      <c r="M4173" s="3" t="s">
        <v>719</v>
      </c>
      <c r="N4173" s="2" t="str">
        <f>Tbl_BalanceHistory[[#This Row],[ProgramCode]]&amp;": "&amp;Tbl_BalanceHistory[[#This Row],[Program Name]]</f>
        <v>504: Leisure and Recreation Services</v>
      </c>
      <c r="O4173" s="3" t="s">
        <v>1730</v>
      </c>
      <c r="P4173" s="1" t="str">
        <f>IF(Tbl_BalanceHistory[[#This Row],[FundCode]]="0100","GF",IF(Tbl_BalanceHistory[[#This Row],[FundCode]]="01000","GF","Hi Ed / OCR"))</f>
        <v>GF</v>
      </c>
      <c r="Q4173" s="5">
        <v>22796159</v>
      </c>
      <c r="R4173" s="5">
        <v>22796156.359999999</v>
      </c>
      <c r="S4173" s="5">
        <v>2</v>
      </c>
      <c r="T4173" s="5">
        <v>0</v>
      </c>
      <c r="U4173" s="3"/>
      <c r="V4173" s="5">
        <v>2</v>
      </c>
      <c r="W4173" s="5">
        <v>0</v>
      </c>
      <c r="X4173" s="5"/>
      <c r="Y4173" s="5"/>
      <c r="Z4173" s="5">
        <f>Tbl_BalanceHistory[[#This Row],[Discretionary Recommended - Pre 2022]]+Tbl_BalanceHistory[[#This Row],[Discretionary Balance Recommended: Policy]]+Tbl_BalanceHistory[[#This Row],[Discretionary Balance Recommended: Commitments]]</f>
        <v>0</v>
      </c>
      <c r="AA4173" s="5">
        <f>Tbl_BalanceHistory[[#This Row],[Discretionary Balance]]-Tbl_BalanceHistory[[#This Row],[Discretionary Reappropriation]]</f>
        <v>2</v>
      </c>
      <c r="AB4173" s="2"/>
      <c r="AC4173" s="2"/>
      <c r="AD4173" s="2"/>
      <c r="AE4173" s="2"/>
    </row>
    <row r="4174" spans="1:31" ht="60" x14ac:dyDescent="0.25">
      <c r="A4174" s="2" t="s">
        <v>2105</v>
      </c>
      <c r="B4174" s="3">
        <v>10</v>
      </c>
      <c r="C4174" s="3">
        <v>199</v>
      </c>
      <c r="D4174" s="3" t="s">
        <v>715</v>
      </c>
      <c r="E4174" s="3" t="str">
        <f>_xlfn.XLOOKUP(Tbl_BalanceHistory[[#This Row],[RespAgy]],Tbl_Agencies[Agy Code],Tbl_Agencies[Agy Sort])</f>
        <v>151000</v>
      </c>
      <c r="F4174" s="2" t="str">
        <f>Tbl_BalanceHistory[[#This Row],[RespAgy]]&amp;": "&amp;Tbl_BalanceHistory[[#This Row],[RespAgency]]</f>
        <v>199: Department of Conservation and Recreation</v>
      </c>
      <c r="G4174" s="3">
        <v>199</v>
      </c>
      <c r="H4174" s="3" t="s">
        <v>715</v>
      </c>
      <c r="I4174" s="3" t="str">
        <f>_xlfn.XLOOKUP(Tbl_BalanceHistory[[#This Row],[AgyCode]],Tbl_Agencies[Agy Code],Tbl_Agencies[Agy Sort])</f>
        <v>151000</v>
      </c>
      <c r="J4174" s="2" t="str">
        <f>Tbl_BalanceHistory[[#This Row],[AgyCode]]&amp;": "&amp;Tbl_BalanceHistory[[#This Row],[Agency Name]]</f>
        <v>199: Department of Conservation and Recreation</v>
      </c>
      <c r="K4174" s="1">
        <v>2015</v>
      </c>
      <c r="L4174" s="3">
        <v>504</v>
      </c>
      <c r="M4174" s="3" t="s">
        <v>719</v>
      </c>
      <c r="N4174" s="2" t="str">
        <f>Tbl_BalanceHistory[[#This Row],[ProgramCode]]&amp;": "&amp;Tbl_BalanceHistory[[#This Row],[Program Name]]</f>
        <v>504: Leisure and Recreation Services</v>
      </c>
      <c r="O4174" s="3" t="s">
        <v>1730</v>
      </c>
      <c r="P4174" s="1" t="str">
        <f>IF(Tbl_BalanceHistory[[#This Row],[FundCode]]="0100","GF",IF(Tbl_BalanceHistory[[#This Row],[FundCode]]="01000","GF","Hi Ed / OCR"))</f>
        <v>GF</v>
      </c>
      <c r="Q4174" s="5">
        <v>23124687</v>
      </c>
      <c r="R4174" s="5">
        <v>22274682</v>
      </c>
      <c r="S4174" s="5">
        <v>850004</v>
      </c>
      <c r="T4174" s="5">
        <v>0</v>
      </c>
      <c r="U4174" s="3"/>
      <c r="V4174" s="5">
        <v>850004</v>
      </c>
      <c r="W4174" s="5">
        <v>850000</v>
      </c>
      <c r="X4174" s="5"/>
      <c r="Y4174" s="5"/>
      <c r="Z4174" s="5">
        <f>Tbl_BalanceHistory[[#This Row],[Discretionary Recommended - Pre 2022]]+Tbl_BalanceHistory[[#This Row],[Discretionary Balance Recommended: Policy]]+Tbl_BalanceHistory[[#This Row],[Discretionary Balance Recommended: Commitments]]</f>
        <v>850000</v>
      </c>
      <c r="AA4174" s="5">
        <f>Tbl_BalanceHistory[[#This Row],[Discretionary Balance]]-Tbl_BalanceHistory[[#This Row],[Discretionary Reappropriation]]</f>
        <v>4</v>
      </c>
      <c r="AB4174" s="2" t="s">
        <v>2117</v>
      </c>
      <c r="AC4174" s="2"/>
      <c r="AD4174" s="2"/>
      <c r="AE4174" s="2"/>
    </row>
    <row r="4175" spans="1:31" ht="45" x14ac:dyDescent="0.25">
      <c r="A4175" s="2" t="s">
        <v>2105</v>
      </c>
      <c r="B4175" s="3">
        <v>10</v>
      </c>
      <c r="C4175" s="3">
        <v>199</v>
      </c>
      <c r="D4175" s="3" t="s">
        <v>715</v>
      </c>
      <c r="E4175" s="3" t="str">
        <f>_xlfn.XLOOKUP(Tbl_BalanceHistory[[#This Row],[RespAgy]],Tbl_Agencies[Agy Code],Tbl_Agencies[Agy Sort])</f>
        <v>151000</v>
      </c>
      <c r="F4175" s="2" t="str">
        <f>Tbl_BalanceHistory[[#This Row],[RespAgy]]&amp;": "&amp;Tbl_BalanceHistory[[#This Row],[RespAgency]]</f>
        <v>199: Department of Conservation and Recreation</v>
      </c>
      <c r="G4175" s="3">
        <v>199</v>
      </c>
      <c r="H4175" s="3" t="s">
        <v>715</v>
      </c>
      <c r="I4175" s="3" t="str">
        <f>_xlfn.XLOOKUP(Tbl_BalanceHistory[[#This Row],[AgyCode]],Tbl_Agencies[Agy Code],Tbl_Agencies[Agy Sort])</f>
        <v>151000</v>
      </c>
      <c r="J4175" s="2" t="str">
        <f>Tbl_BalanceHistory[[#This Row],[AgyCode]]&amp;": "&amp;Tbl_BalanceHistory[[#This Row],[Agency Name]]</f>
        <v>199: Department of Conservation and Recreation</v>
      </c>
      <c r="K4175" s="1">
        <v>2016</v>
      </c>
      <c r="L4175" s="3">
        <v>504</v>
      </c>
      <c r="M4175" s="3" t="s">
        <v>719</v>
      </c>
      <c r="N4175" s="2" t="str">
        <f>Tbl_BalanceHistory[[#This Row],[ProgramCode]]&amp;": "&amp;Tbl_BalanceHistory[[#This Row],[Program Name]]</f>
        <v>504: Leisure and Recreation Services</v>
      </c>
      <c r="O4175" s="3" t="s">
        <v>1730</v>
      </c>
      <c r="P4175" s="1" t="str">
        <f>IF(Tbl_BalanceHistory[[#This Row],[FundCode]]="0100","GF",IF(Tbl_BalanceHistory[[#This Row],[FundCode]]="01000","GF","Hi Ed / OCR"))</f>
        <v>GF</v>
      </c>
      <c r="Q4175" s="5">
        <v>23520755</v>
      </c>
      <c r="R4175" s="5">
        <v>23520755</v>
      </c>
      <c r="S4175" s="5">
        <v>0</v>
      </c>
      <c r="T4175" s="5">
        <v>0</v>
      </c>
      <c r="U4175" s="3"/>
      <c r="V4175" s="5">
        <v>0</v>
      </c>
      <c r="W4175" s="5">
        <v>0</v>
      </c>
      <c r="X4175" s="5"/>
      <c r="Y4175" s="5"/>
      <c r="Z4175" s="5">
        <f>Tbl_BalanceHistory[[#This Row],[Discretionary Recommended - Pre 2022]]+Tbl_BalanceHistory[[#This Row],[Discretionary Balance Recommended: Policy]]+Tbl_BalanceHistory[[#This Row],[Discretionary Balance Recommended: Commitments]]</f>
        <v>0</v>
      </c>
      <c r="AA4175" s="5">
        <f>Tbl_BalanceHistory[[#This Row],[Discretionary Balance]]-Tbl_BalanceHistory[[#This Row],[Discretionary Reappropriation]]</f>
        <v>0</v>
      </c>
      <c r="AB4175" s="2" t="s">
        <v>2118</v>
      </c>
      <c r="AC4175" s="2"/>
      <c r="AD4175" s="2"/>
      <c r="AE4175" s="2"/>
    </row>
    <row r="4176" spans="1:31" ht="315" x14ac:dyDescent="0.25">
      <c r="A4176" s="2" t="s">
        <v>2105</v>
      </c>
      <c r="B4176" s="3">
        <v>10</v>
      </c>
      <c r="C4176" s="3">
        <v>199</v>
      </c>
      <c r="D4176" s="3" t="s">
        <v>715</v>
      </c>
      <c r="E4176" s="3" t="str">
        <f>_xlfn.XLOOKUP(Tbl_BalanceHistory[[#This Row],[RespAgy]],Tbl_Agencies[Agy Code],Tbl_Agencies[Agy Sort])</f>
        <v>151000</v>
      </c>
      <c r="F4176" s="2" t="str">
        <f>Tbl_BalanceHistory[[#This Row],[RespAgy]]&amp;": "&amp;Tbl_BalanceHistory[[#This Row],[RespAgency]]</f>
        <v>199: Department of Conservation and Recreation</v>
      </c>
      <c r="G4176" s="3">
        <v>199</v>
      </c>
      <c r="H4176" s="3" t="s">
        <v>715</v>
      </c>
      <c r="I4176" s="3" t="str">
        <f>_xlfn.XLOOKUP(Tbl_BalanceHistory[[#This Row],[AgyCode]],Tbl_Agencies[Agy Code],Tbl_Agencies[Agy Sort])</f>
        <v>151000</v>
      </c>
      <c r="J4176" s="2" t="str">
        <f>Tbl_BalanceHistory[[#This Row],[AgyCode]]&amp;": "&amp;Tbl_BalanceHistory[[#This Row],[Agency Name]]</f>
        <v>199: Department of Conservation and Recreation</v>
      </c>
      <c r="K4176" s="1">
        <v>2017</v>
      </c>
      <c r="L4176" s="3">
        <v>504</v>
      </c>
      <c r="M4176" s="3" t="s">
        <v>719</v>
      </c>
      <c r="N4176" s="2" t="str">
        <f>Tbl_BalanceHistory[[#This Row],[ProgramCode]]&amp;": "&amp;Tbl_BalanceHistory[[#This Row],[Program Name]]</f>
        <v>504: Leisure and Recreation Services</v>
      </c>
      <c r="O4176" s="3" t="s">
        <v>886</v>
      </c>
      <c r="P4176" s="1" t="str">
        <f>IF(Tbl_BalanceHistory[[#This Row],[FundCode]]="0100","GF",IF(Tbl_BalanceHistory[[#This Row],[FundCode]]="01000","GF","Hi Ed / OCR"))</f>
        <v>GF</v>
      </c>
      <c r="Q4176" s="5">
        <v>22496055</v>
      </c>
      <c r="R4176" s="5">
        <v>22096055</v>
      </c>
      <c r="S4176" s="5">
        <v>400000</v>
      </c>
      <c r="T4176" s="5">
        <v>0</v>
      </c>
      <c r="U4176" s="3"/>
      <c r="V4176" s="5">
        <v>400000</v>
      </c>
      <c r="W4176" s="5">
        <v>400000</v>
      </c>
      <c r="X4176" s="5"/>
      <c r="Y4176" s="5"/>
      <c r="Z4176" s="5">
        <f>Tbl_BalanceHistory[[#This Row],[Discretionary Recommended - Pre 2022]]+Tbl_BalanceHistory[[#This Row],[Discretionary Balance Recommended: Policy]]+Tbl_BalanceHistory[[#This Row],[Discretionary Balance Recommended: Commitments]]</f>
        <v>400000</v>
      </c>
      <c r="AA4176" s="5">
        <f>Tbl_BalanceHistory[[#This Row],[Discretionary Balance]]-Tbl_BalanceHistory[[#This Row],[Discretionary Reappropriation]]</f>
        <v>0</v>
      </c>
      <c r="AB4176" s="2" t="s">
        <v>2119</v>
      </c>
      <c r="AC4176" s="2"/>
      <c r="AD4176" s="2"/>
      <c r="AE4176" s="2"/>
    </row>
    <row r="4177" spans="1:31" ht="150" x14ac:dyDescent="0.25">
      <c r="A4177" s="2" t="s">
        <v>2105</v>
      </c>
      <c r="B4177" s="3">
        <v>10</v>
      </c>
      <c r="C4177" s="3">
        <v>199</v>
      </c>
      <c r="D4177" s="3" t="s">
        <v>715</v>
      </c>
      <c r="E4177" s="3" t="str">
        <f>_xlfn.XLOOKUP(Tbl_BalanceHistory[[#This Row],[RespAgy]],Tbl_Agencies[Agy Code],Tbl_Agencies[Agy Sort])</f>
        <v>151000</v>
      </c>
      <c r="F4177" s="2" t="str">
        <f>Tbl_BalanceHistory[[#This Row],[RespAgy]]&amp;": "&amp;Tbl_BalanceHistory[[#This Row],[RespAgency]]</f>
        <v>199: Department of Conservation and Recreation</v>
      </c>
      <c r="G4177" s="3">
        <v>199</v>
      </c>
      <c r="H4177" s="3" t="s">
        <v>715</v>
      </c>
      <c r="I4177" s="3" t="str">
        <f>_xlfn.XLOOKUP(Tbl_BalanceHistory[[#This Row],[AgyCode]],Tbl_Agencies[Agy Code],Tbl_Agencies[Agy Sort])</f>
        <v>151000</v>
      </c>
      <c r="J4177" s="2" t="str">
        <f>Tbl_BalanceHistory[[#This Row],[AgyCode]]&amp;": "&amp;Tbl_BalanceHistory[[#This Row],[Agency Name]]</f>
        <v>199: Department of Conservation and Recreation</v>
      </c>
      <c r="K4177" s="1">
        <v>2018</v>
      </c>
      <c r="L4177" s="3">
        <v>504</v>
      </c>
      <c r="M4177" s="3" t="s">
        <v>719</v>
      </c>
      <c r="N4177" s="2" t="str">
        <f>Tbl_BalanceHistory[[#This Row],[ProgramCode]]&amp;": "&amp;Tbl_BalanceHistory[[#This Row],[Program Name]]</f>
        <v>504: Leisure and Recreation Services</v>
      </c>
      <c r="O4177" s="3" t="s">
        <v>886</v>
      </c>
      <c r="P4177" s="1" t="str">
        <f>IF(Tbl_BalanceHistory[[#This Row],[FundCode]]="0100","GF",IF(Tbl_BalanceHistory[[#This Row],[FundCode]]="01000","GF","Hi Ed / OCR"))</f>
        <v>GF</v>
      </c>
      <c r="Q4177" s="5">
        <v>22768971</v>
      </c>
      <c r="R4177" s="5">
        <v>22651971</v>
      </c>
      <c r="S4177" s="5">
        <v>117000</v>
      </c>
      <c r="T4177" s="5">
        <v>0</v>
      </c>
      <c r="U4177" s="3"/>
      <c r="V4177" s="5">
        <v>117000</v>
      </c>
      <c r="W4177" s="5">
        <v>0</v>
      </c>
      <c r="X4177" s="5"/>
      <c r="Y4177" s="5"/>
      <c r="Z4177" s="5">
        <f>Tbl_BalanceHistory[[#This Row],[Discretionary Recommended - Pre 2022]]+Tbl_BalanceHistory[[#This Row],[Discretionary Balance Recommended: Policy]]+Tbl_BalanceHistory[[#This Row],[Discretionary Balance Recommended: Commitments]]</f>
        <v>0</v>
      </c>
      <c r="AA4177" s="5">
        <f>Tbl_BalanceHistory[[#This Row],[Discretionary Balance]]-Tbl_BalanceHistory[[#This Row],[Discretionary Reappropriation]]</f>
        <v>117000</v>
      </c>
      <c r="AB4177" s="2" t="s">
        <v>2120</v>
      </c>
      <c r="AC4177" s="2"/>
      <c r="AD4177" s="2"/>
      <c r="AE4177" s="2"/>
    </row>
    <row r="4178" spans="1:31" ht="285" x14ac:dyDescent="0.25">
      <c r="A4178" s="2" t="s">
        <v>2105</v>
      </c>
      <c r="B4178" s="3">
        <v>10</v>
      </c>
      <c r="C4178" s="3">
        <v>199</v>
      </c>
      <c r="D4178" s="3" t="s">
        <v>715</v>
      </c>
      <c r="E4178" s="3" t="str">
        <f>_xlfn.XLOOKUP(Tbl_BalanceHistory[[#This Row],[RespAgy]],Tbl_Agencies[Agy Code],Tbl_Agencies[Agy Sort])</f>
        <v>151000</v>
      </c>
      <c r="F4178" s="2" t="str">
        <f>Tbl_BalanceHistory[[#This Row],[RespAgy]]&amp;": "&amp;Tbl_BalanceHistory[[#This Row],[RespAgency]]</f>
        <v>199: Department of Conservation and Recreation</v>
      </c>
      <c r="G4178" s="3">
        <v>199</v>
      </c>
      <c r="H4178" s="3" t="s">
        <v>715</v>
      </c>
      <c r="I4178" s="3" t="str">
        <f>_xlfn.XLOOKUP(Tbl_BalanceHistory[[#This Row],[AgyCode]],Tbl_Agencies[Agy Code],Tbl_Agencies[Agy Sort])</f>
        <v>151000</v>
      </c>
      <c r="J4178" s="2" t="str">
        <f>Tbl_BalanceHistory[[#This Row],[AgyCode]]&amp;": "&amp;Tbl_BalanceHistory[[#This Row],[Agency Name]]</f>
        <v>199: Department of Conservation and Recreation</v>
      </c>
      <c r="K4178" s="1">
        <v>2019</v>
      </c>
      <c r="L4178" s="3">
        <v>504</v>
      </c>
      <c r="M4178" s="3" t="s">
        <v>719</v>
      </c>
      <c r="N4178" s="2" t="str">
        <f>Tbl_BalanceHistory[[#This Row],[ProgramCode]]&amp;": "&amp;Tbl_BalanceHistory[[#This Row],[Program Name]]</f>
        <v>504: Leisure and Recreation Services</v>
      </c>
      <c r="O4178" s="3" t="s">
        <v>886</v>
      </c>
      <c r="P4178" s="1" t="str">
        <f>IF(Tbl_BalanceHistory[[#This Row],[FundCode]]="0100","GF",IF(Tbl_BalanceHistory[[#This Row],[FundCode]]="01000","GF","Hi Ed / OCR"))</f>
        <v>GF</v>
      </c>
      <c r="Q4178" s="5">
        <v>23855045</v>
      </c>
      <c r="R4178" s="5">
        <v>23755045</v>
      </c>
      <c r="S4178" s="5">
        <v>100000</v>
      </c>
      <c r="T4178" s="5">
        <v>0</v>
      </c>
      <c r="U4178" s="3"/>
      <c r="V4178" s="5">
        <v>100000</v>
      </c>
      <c r="W4178" s="5">
        <v>100000</v>
      </c>
      <c r="X4178" s="5"/>
      <c r="Y4178" s="5"/>
      <c r="Z4178" s="5">
        <f>Tbl_BalanceHistory[[#This Row],[Discretionary Recommended - Pre 2022]]+Tbl_BalanceHistory[[#This Row],[Discretionary Balance Recommended: Policy]]+Tbl_BalanceHistory[[#This Row],[Discretionary Balance Recommended: Commitments]]</f>
        <v>100000</v>
      </c>
      <c r="AA4178" s="5">
        <f>Tbl_BalanceHistory[[#This Row],[Discretionary Balance]]-Tbl_BalanceHistory[[#This Row],[Discretionary Reappropriation]]</f>
        <v>0</v>
      </c>
      <c r="AB4178" s="2" t="s">
        <v>2121</v>
      </c>
      <c r="AC4178" s="2"/>
      <c r="AD4178" s="2"/>
      <c r="AE4178" s="2"/>
    </row>
    <row r="4179" spans="1:31" ht="75" x14ac:dyDescent="0.25">
      <c r="A4179" s="2" t="s">
        <v>2105</v>
      </c>
      <c r="B4179" s="3">
        <v>10</v>
      </c>
      <c r="C4179" s="3">
        <v>199</v>
      </c>
      <c r="D4179" s="3" t="s">
        <v>715</v>
      </c>
      <c r="E4179" s="3" t="str">
        <f>_xlfn.XLOOKUP(Tbl_BalanceHistory[[#This Row],[RespAgy]],Tbl_Agencies[Agy Code],Tbl_Agencies[Agy Sort])</f>
        <v>151000</v>
      </c>
      <c r="F4179" s="2" t="str">
        <f>Tbl_BalanceHistory[[#This Row],[RespAgy]]&amp;": "&amp;Tbl_BalanceHistory[[#This Row],[RespAgency]]</f>
        <v>199: Department of Conservation and Recreation</v>
      </c>
      <c r="G4179" s="3">
        <v>199</v>
      </c>
      <c r="H4179" s="3" t="s">
        <v>715</v>
      </c>
      <c r="I4179" s="3" t="str">
        <f>_xlfn.XLOOKUP(Tbl_BalanceHistory[[#This Row],[AgyCode]],Tbl_Agencies[Agy Code],Tbl_Agencies[Agy Sort])</f>
        <v>151000</v>
      </c>
      <c r="J4179" s="2" t="str">
        <f>Tbl_BalanceHistory[[#This Row],[AgyCode]]&amp;": "&amp;Tbl_BalanceHistory[[#This Row],[Agency Name]]</f>
        <v>199: Department of Conservation and Recreation</v>
      </c>
      <c r="K4179" s="1">
        <v>2020</v>
      </c>
      <c r="L4179" s="3">
        <v>504</v>
      </c>
      <c r="M4179" s="3" t="s">
        <v>719</v>
      </c>
      <c r="N4179" s="2" t="str">
        <f>Tbl_BalanceHistory[[#This Row],[ProgramCode]]&amp;": "&amp;Tbl_BalanceHistory[[#This Row],[Program Name]]</f>
        <v>504: Leisure and Recreation Services</v>
      </c>
      <c r="O4179" s="3" t="s">
        <v>886</v>
      </c>
      <c r="P4179" s="1" t="str">
        <f>IF(Tbl_BalanceHistory[[#This Row],[FundCode]]="0100","GF",IF(Tbl_BalanceHistory[[#This Row],[FundCode]]="01000","GF","Hi Ed / OCR"))</f>
        <v>GF</v>
      </c>
      <c r="Q4179" s="5">
        <v>24116542</v>
      </c>
      <c r="R4179" s="5">
        <v>23694317.43</v>
      </c>
      <c r="S4179" s="5">
        <v>422224.57</v>
      </c>
      <c r="T4179" s="5">
        <v>0</v>
      </c>
      <c r="U4179" s="3"/>
      <c r="V4179" s="5">
        <v>422224.57</v>
      </c>
      <c r="W4179" s="5">
        <v>220000</v>
      </c>
      <c r="X4179" s="5"/>
      <c r="Y4179" s="5"/>
      <c r="Z4179" s="5">
        <f>Tbl_BalanceHistory[[#This Row],[Discretionary Recommended - Pre 2022]]+Tbl_BalanceHistory[[#This Row],[Discretionary Balance Recommended: Policy]]+Tbl_BalanceHistory[[#This Row],[Discretionary Balance Recommended: Commitments]]</f>
        <v>220000</v>
      </c>
      <c r="AA4179" s="5">
        <f>Tbl_BalanceHistory[[#This Row],[Discretionary Balance]]-Tbl_BalanceHistory[[#This Row],[Discretionary Reappropriation]]</f>
        <v>202224.57</v>
      </c>
      <c r="AB4179" s="2" t="s">
        <v>2122</v>
      </c>
      <c r="AC4179" s="2"/>
      <c r="AD4179" s="2"/>
      <c r="AE4179" s="2"/>
    </row>
    <row r="4180" spans="1:31" ht="60" x14ac:dyDescent="0.25">
      <c r="A4180" s="2" t="s">
        <v>2105</v>
      </c>
      <c r="B4180" s="3">
        <v>10</v>
      </c>
      <c r="C4180" s="3">
        <v>199</v>
      </c>
      <c r="D4180" s="3" t="s">
        <v>715</v>
      </c>
      <c r="E4180" s="3" t="str">
        <f>_xlfn.XLOOKUP(Tbl_BalanceHistory[[#This Row],[RespAgy]],Tbl_Agencies[Agy Code],Tbl_Agencies[Agy Sort])</f>
        <v>151000</v>
      </c>
      <c r="F4180" s="2" t="str">
        <f>Tbl_BalanceHistory[[#This Row],[RespAgy]]&amp;": "&amp;Tbl_BalanceHistory[[#This Row],[RespAgency]]</f>
        <v>199: Department of Conservation and Recreation</v>
      </c>
      <c r="G4180" s="3">
        <v>199</v>
      </c>
      <c r="H4180" s="3" t="s">
        <v>715</v>
      </c>
      <c r="I4180" s="3" t="str">
        <f>_xlfn.XLOOKUP(Tbl_BalanceHistory[[#This Row],[AgyCode]],Tbl_Agencies[Agy Code],Tbl_Agencies[Agy Sort])</f>
        <v>151000</v>
      </c>
      <c r="J4180" s="2" t="str">
        <f>Tbl_BalanceHistory[[#This Row],[AgyCode]]&amp;": "&amp;Tbl_BalanceHistory[[#This Row],[Agency Name]]</f>
        <v>199: Department of Conservation and Recreation</v>
      </c>
      <c r="K4180" s="1">
        <v>2014</v>
      </c>
      <c r="L4180" s="3">
        <v>530</v>
      </c>
      <c r="M4180" s="3" t="s">
        <v>1663</v>
      </c>
      <c r="N4180" s="2" t="str">
        <f>Tbl_BalanceHistory[[#This Row],[ProgramCode]]&amp;": "&amp;Tbl_BalanceHistory[[#This Row],[Program Name]]</f>
        <v>530: Agricultural and Seafood Product Promotion and Development Services</v>
      </c>
      <c r="O4180" s="3" t="s">
        <v>1730</v>
      </c>
      <c r="P4180" s="1" t="str">
        <f>IF(Tbl_BalanceHistory[[#This Row],[FundCode]]="0100","GF",IF(Tbl_BalanceHistory[[#This Row],[FundCode]]="01000","GF","Hi Ed / OCR"))</f>
        <v>GF</v>
      </c>
      <c r="Q4180" s="5">
        <v>0</v>
      </c>
      <c r="R4180" s="5">
        <v>0</v>
      </c>
      <c r="S4180" s="5">
        <v>0</v>
      </c>
      <c r="T4180" s="5">
        <v>0</v>
      </c>
      <c r="U4180" s="3"/>
      <c r="V4180" s="5">
        <v>0</v>
      </c>
      <c r="W4180" s="5">
        <v>0</v>
      </c>
      <c r="X4180" s="5"/>
      <c r="Y4180" s="5"/>
      <c r="Z4180" s="5">
        <f>Tbl_BalanceHistory[[#This Row],[Discretionary Recommended - Pre 2022]]+Tbl_BalanceHistory[[#This Row],[Discretionary Balance Recommended: Policy]]+Tbl_BalanceHistory[[#This Row],[Discretionary Balance Recommended: Commitments]]</f>
        <v>0</v>
      </c>
      <c r="AA4180" s="5">
        <f>Tbl_BalanceHistory[[#This Row],[Discretionary Balance]]-Tbl_BalanceHistory[[#This Row],[Discretionary Reappropriation]]</f>
        <v>0</v>
      </c>
      <c r="AB4180" s="2"/>
      <c r="AC4180" s="2"/>
      <c r="AD4180" s="2"/>
      <c r="AE4180" s="2"/>
    </row>
    <row r="4181" spans="1:31" ht="45" x14ac:dyDescent="0.25">
      <c r="A4181" s="2" t="s">
        <v>2105</v>
      </c>
      <c r="B4181" s="3">
        <v>10</v>
      </c>
      <c r="C4181" s="3">
        <v>199</v>
      </c>
      <c r="D4181" s="3" t="s">
        <v>715</v>
      </c>
      <c r="E4181" s="3" t="str">
        <f>_xlfn.XLOOKUP(Tbl_BalanceHistory[[#This Row],[RespAgy]],Tbl_Agencies[Agy Code],Tbl_Agencies[Agy Sort])</f>
        <v>151000</v>
      </c>
      <c r="F4181" s="2" t="str">
        <f>Tbl_BalanceHistory[[#This Row],[RespAgy]]&amp;": "&amp;Tbl_BalanceHistory[[#This Row],[RespAgency]]</f>
        <v>199: Department of Conservation and Recreation</v>
      </c>
      <c r="G4181" s="3">
        <v>199</v>
      </c>
      <c r="H4181" s="3" t="s">
        <v>715</v>
      </c>
      <c r="I4181" s="3" t="str">
        <f>_xlfn.XLOOKUP(Tbl_BalanceHistory[[#This Row],[AgyCode]],Tbl_Agencies[Agy Code],Tbl_Agencies[Agy Sort])</f>
        <v>151000</v>
      </c>
      <c r="J4181" s="2" t="str">
        <f>Tbl_BalanceHistory[[#This Row],[AgyCode]]&amp;": "&amp;Tbl_BalanceHistory[[#This Row],[Agency Name]]</f>
        <v>199: Department of Conservation and Recreation</v>
      </c>
      <c r="K4181" s="1">
        <v>2014</v>
      </c>
      <c r="L4181" s="3">
        <v>599</v>
      </c>
      <c r="M4181" s="3" t="s">
        <v>62</v>
      </c>
      <c r="N4181" s="2" t="str">
        <f>Tbl_BalanceHistory[[#This Row],[ProgramCode]]&amp;": "&amp;Tbl_BalanceHistory[[#This Row],[Program Name]]</f>
        <v>599: Administrative and Support Services</v>
      </c>
      <c r="O4181" s="3" t="s">
        <v>1730</v>
      </c>
      <c r="P4181" s="1" t="str">
        <f>IF(Tbl_BalanceHistory[[#This Row],[FundCode]]="0100","GF",IF(Tbl_BalanceHistory[[#This Row],[FundCode]]="01000","GF","Hi Ed / OCR"))</f>
        <v>GF</v>
      </c>
      <c r="Q4181" s="5">
        <v>6571341</v>
      </c>
      <c r="R4181" s="5">
        <v>6571338.5300000003</v>
      </c>
      <c r="S4181" s="5">
        <v>2</v>
      </c>
      <c r="T4181" s="5">
        <v>0</v>
      </c>
      <c r="U4181" s="3"/>
      <c r="V4181" s="5">
        <v>2</v>
      </c>
      <c r="W4181" s="5">
        <v>0</v>
      </c>
      <c r="X4181" s="5"/>
      <c r="Y4181" s="5"/>
      <c r="Z4181" s="5">
        <f>Tbl_BalanceHistory[[#This Row],[Discretionary Recommended - Pre 2022]]+Tbl_BalanceHistory[[#This Row],[Discretionary Balance Recommended: Policy]]+Tbl_BalanceHistory[[#This Row],[Discretionary Balance Recommended: Commitments]]</f>
        <v>0</v>
      </c>
      <c r="AA4181" s="5">
        <f>Tbl_BalanceHistory[[#This Row],[Discretionary Balance]]-Tbl_BalanceHistory[[#This Row],[Discretionary Reappropriation]]</f>
        <v>2</v>
      </c>
      <c r="AB4181" s="2"/>
      <c r="AC4181" s="2"/>
      <c r="AD4181" s="2"/>
      <c r="AE4181" s="2"/>
    </row>
    <row r="4182" spans="1:31" ht="90" x14ac:dyDescent="0.25">
      <c r="A4182" s="2" t="s">
        <v>2105</v>
      </c>
      <c r="B4182" s="3">
        <v>10</v>
      </c>
      <c r="C4182" s="3">
        <v>199</v>
      </c>
      <c r="D4182" s="3" t="s">
        <v>715</v>
      </c>
      <c r="E4182" s="3" t="str">
        <f>_xlfn.XLOOKUP(Tbl_BalanceHistory[[#This Row],[RespAgy]],Tbl_Agencies[Agy Code],Tbl_Agencies[Agy Sort])</f>
        <v>151000</v>
      </c>
      <c r="F4182" s="2" t="str">
        <f>Tbl_BalanceHistory[[#This Row],[RespAgy]]&amp;": "&amp;Tbl_BalanceHistory[[#This Row],[RespAgency]]</f>
        <v>199: Department of Conservation and Recreation</v>
      </c>
      <c r="G4182" s="3">
        <v>199</v>
      </c>
      <c r="H4182" s="3" t="s">
        <v>715</v>
      </c>
      <c r="I4182" s="3" t="str">
        <f>_xlfn.XLOOKUP(Tbl_BalanceHistory[[#This Row],[AgyCode]],Tbl_Agencies[Agy Code],Tbl_Agencies[Agy Sort])</f>
        <v>151000</v>
      </c>
      <c r="J4182" s="2" t="str">
        <f>Tbl_BalanceHistory[[#This Row],[AgyCode]]&amp;": "&amp;Tbl_BalanceHistory[[#This Row],[Agency Name]]</f>
        <v>199: Department of Conservation and Recreation</v>
      </c>
      <c r="K4182" s="1">
        <v>2015</v>
      </c>
      <c r="L4182" s="3">
        <v>599</v>
      </c>
      <c r="M4182" s="3" t="s">
        <v>62</v>
      </c>
      <c r="N4182" s="2" t="str">
        <f>Tbl_BalanceHistory[[#This Row],[ProgramCode]]&amp;": "&amp;Tbl_BalanceHistory[[#This Row],[Program Name]]</f>
        <v>599: Administrative and Support Services</v>
      </c>
      <c r="O4182" s="3" t="s">
        <v>1730</v>
      </c>
      <c r="P4182" s="1" t="str">
        <f>IF(Tbl_BalanceHistory[[#This Row],[FundCode]]="0100","GF",IF(Tbl_BalanceHistory[[#This Row],[FundCode]]="01000","GF","Hi Ed / OCR"))</f>
        <v>GF</v>
      </c>
      <c r="Q4182" s="5">
        <v>8871038</v>
      </c>
      <c r="R4182" s="5">
        <v>8853909</v>
      </c>
      <c r="S4182" s="5">
        <v>17129</v>
      </c>
      <c r="T4182" s="5">
        <v>0</v>
      </c>
      <c r="U4182" s="3"/>
      <c r="V4182" s="5">
        <v>17129</v>
      </c>
      <c r="W4182" s="5">
        <v>17129</v>
      </c>
      <c r="X4182" s="5"/>
      <c r="Y4182" s="5"/>
      <c r="Z4182" s="5">
        <f>Tbl_BalanceHistory[[#This Row],[Discretionary Recommended - Pre 2022]]+Tbl_BalanceHistory[[#This Row],[Discretionary Balance Recommended: Policy]]+Tbl_BalanceHistory[[#This Row],[Discretionary Balance Recommended: Commitments]]</f>
        <v>17129</v>
      </c>
      <c r="AA4182" s="5">
        <f>Tbl_BalanceHistory[[#This Row],[Discretionary Balance]]-Tbl_BalanceHistory[[#This Row],[Discretionary Reappropriation]]</f>
        <v>0</v>
      </c>
      <c r="AB4182" s="2" t="s">
        <v>2123</v>
      </c>
      <c r="AC4182" s="2"/>
      <c r="AD4182" s="2"/>
      <c r="AE4182" s="2"/>
    </row>
    <row r="4183" spans="1:31" ht="60" x14ac:dyDescent="0.25">
      <c r="A4183" s="2" t="s">
        <v>2105</v>
      </c>
      <c r="B4183" s="3">
        <v>10</v>
      </c>
      <c r="C4183" s="3">
        <v>199</v>
      </c>
      <c r="D4183" s="3" t="s">
        <v>715</v>
      </c>
      <c r="E4183" s="3" t="str">
        <f>_xlfn.XLOOKUP(Tbl_BalanceHistory[[#This Row],[RespAgy]],Tbl_Agencies[Agy Code],Tbl_Agencies[Agy Sort])</f>
        <v>151000</v>
      </c>
      <c r="F4183" s="2" t="str">
        <f>Tbl_BalanceHistory[[#This Row],[RespAgy]]&amp;": "&amp;Tbl_BalanceHistory[[#This Row],[RespAgency]]</f>
        <v>199: Department of Conservation and Recreation</v>
      </c>
      <c r="G4183" s="3">
        <v>199</v>
      </c>
      <c r="H4183" s="3" t="s">
        <v>715</v>
      </c>
      <c r="I4183" s="3" t="str">
        <f>_xlfn.XLOOKUP(Tbl_BalanceHistory[[#This Row],[AgyCode]],Tbl_Agencies[Agy Code],Tbl_Agencies[Agy Sort])</f>
        <v>151000</v>
      </c>
      <c r="J4183" s="2" t="str">
        <f>Tbl_BalanceHistory[[#This Row],[AgyCode]]&amp;": "&amp;Tbl_BalanceHistory[[#This Row],[Agency Name]]</f>
        <v>199: Department of Conservation and Recreation</v>
      </c>
      <c r="K4183" s="1">
        <v>2016</v>
      </c>
      <c r="L4183" s="3">
        <v>599</v>
      </c>
      <c r="M4183" s="3" t="s">
        <v>62</v>
      </c>
      <c r="N4183" s="2" t="str">
        <f>Tbl_BalanceHistory[[#This Row],[ProgramCode]]&amp;": "&amp;Tbl_BalanceHistory[[#This Row],[Program Name]]</f>
        <v>599: Administrative and Support Services</v>
      </c>
      <c r="O4183" s="3" t="s">
        <v>1730</v>
      </c>
      <c r="P4183" s="1" t="str">
        <f>IF(Tbl_BalanceHistory[[#This Row],[FundCode]]="0100","GF",IF(Tbl_BalanceHistory[[#This Row],[FundCode]]="01000","GF","Hi Ed / OCR"))</f>
        <v>GF</v>
      </c>
      <c r="Q4183" s="5">
        <v>8331392</v>
      </c>
      <c r="R4183" s="5">
        <v>8314263</v>
      </c>
      <c r="S4183" s="5">
        <v>17129</v>
      </c>
      <c r="T4183" s="5">
        <v>0</v>
      </c>
      <c r="U4183" s="3"/>
      <c r="V4183" s="5">
        <v>17129</v>
      </c>
      <c r="W4183" s="5">
        <v>0</v>
      </c>
      <c r="X4183" s="5"/>
      <c r="Y4183" s="5"/>
      <c r="Z4183" s="5">
        <f>Tbl_BalanceHistory[[#This Row],[Discretionary Recommended - Pre 2022]]+Tbl_BalanceHistory[[#This Row],[Discretionary Balance Recommended: Policy]]+Tbl_BalanceHistory[[#This Row],[Discretionary Balance Recommended: Commitments]]</f>
        <v>0</v>
      </c>
      <c r="AA4183" s="5">
        <f>Tbl_BalanceHistory[[#This Row],[Discretionary Balance]]-Tbl_BalanceHistory[[#This Row],[Discretionary Reappropriation]]</f>
        <v>17129</v>
      </c>
      <c r="AB4183" s="2" t="s">
        <v>2124</v>
      </c>
      <c r="AC4183" s="2"/>
      <c r="AD4183" s="2"/>
      <c r="AE4183" s="2"/>
    </row>
    <row r="4184" spans="1:31" ht="45" x14ac:dyDescent="0.25">
      <c r="A4184" s="2" t="s">
        <v>2105</v>
      </c>
      <c r="B4184" s="3">
        <v>10</v>
      </c>
      <c r="C4184" s="3">
        <v>199</v>
      </c>
      <c r="D4184" s="3" t="s">
        <v>715</v>
      </c>
      <c r="E4184" s="3" t="str">
        <f>_xlfn.XLOOKUP(Tbl_BalanceHistory[[#This Row],[RespAgy]],Tbl_Agencies[Agy Code],Tbl_Agencies[Agy Sort])</f>
        <v>151000</v>
      </c>
      <c r="F4184" s="2" t="str">
        <f>Tbl_BalanceHistory[[#This Row],[RespAgy]]&amp;": "&amp;Tbl_BalanceHistory[[#This Row],[RespAgency]]</f>
        <v>199: Department of Conservation and Recreation</v>
      </c>
      <c r="G4184" s="3">
        <v>199</v>
      </c>
      <c r="H4184" s="3" t="s">
        <v>715</v>
      </c>
      <c r="I4184" s="3" t="str">
        <f>_xlfn.XLOOKUP(Tbl_BalanceHistory[[#This Row],[AgyCode]],Tbl_Agencies[Agy Code],Tbl_Agencies[Agy Sort])</f>
        <v>151000</v>
      </c>
      <c r="J4184" s="2" t="str">
        <f>Tbl_BalanceHistory[[#This Row],[AgyCode]]&amp;": "&amp;Tbl_BalanceHistory[[#This Row],[Agency Name]]</f>
        <v>199: Department of Conservation and Recreation</v>
      </c>
      <c r="K4184" s="1">
        <v>2017</v>
      </c>
      <c r="L4184" s="3">
        <v>599</v>
      </c>
      <c r="M4184" s="3" t="s">
        <v>62</v>
      </c>
      <c r="N4184" s="2" t="str">
        <f>Tbl_BalanceHistory[[#This Row],[ProgramCode]]&amp;": "&amp;Tbl_BalanceHistory[[#This Row],[Program Name]]</f>
        <v>599: Administrative and Support Services</v>
      </c>
      <c r="O4184" s="3" t="s">
        <v>886</v>
      </c>
      <c r="P4184" s="1" t="str">
        <f>IF(Tbl_BalanceHistory[[#This Row],[FundCode]]="0100","GF",IF(Tbl_BalanceHistory[[#This Row],[FundCode]]="01000","GF","Hi Ed / OCR"))</f>
        <v>GF</v>
      </c>
      <c r="Q4184" s="5">
        <v>8992528</v>
      </c>
      <c r="R4184" s="5">
        <v>8992528</v>
      </c>
      <c r="S4184" s="5">
        <v>0</v>
      </c>
      <c r="T4184" s="5">
        <v>0</v>
      </c>
      <c r="U4184" s="3"/>
      <c r="V4184" s="5">
        <v>0</v>
      </c>
      <c r="W4184" s="5">
        <v>0</v>
      </c>
      <c r="X4184" s="5"/>
      <c r="Y4184" s="5"/>
      <c r="Z4184" s="5">
        <f>Tbl_BalanceHistory[[#This Row],[Discretionary Recommended - Pre 2022]]+Tbl_BalanceHistory[[#This Row],[Discretionary Balance Recommended: Policy]]+Tbl_BalanceHistory[[#This Row],[Discretionary Balance Recommended: Commitments]]</f>
        <v>0</v>
      </c>
      <c r="AA4184" s="5">
        <f>Tbl_BalanceHistory[[#This Row],[Discretionary Balance]]-Tbl_BalanceHistory[[#This Row],[Discretionary Reappropriation]]</f>
        <v>0</v>
      </c>
      <c r="AB4184" s="2"/>
      <c r="AC4184" s="2"/>
      <c r="AD4184" s="2"/>
      <c r="AE4184" s="2"/>
    </row>
    <row r="4185" spans="1:31" ht="45" x14ac:dyDescent="0.25">
      <c r="A4185" s="2" t="s">
        <v>2105</v>
      </c>
      <c r="B4185" s="3">
        <v>10</v>
      </c>
      <c r="C4185" s="3">
        <v>199</v>
      </c>
      <c r="D4185" s="3" t="s">
        <v>715</v>
      </c>
      <c r="E4185" s="3" t="str">
        <f>_xlfn.XLOOKUP(Tbl_BalanceHistory[[#This Row],[RespAgy]],Tbl_Agencies[Agy Code],Tbl_Agencies[Agy Sort])</f>
        <v>151000</v>
      </c>
      <c r="F4185" s="2" t="str">
        <f>Tbl_BalanceHistory[[#This Row],[RespAgy]]&amp;": "&amp;Tbl_BalanceHistory[[#This Row],[RespAgency]]</f>
        <v>199: Department of Conservation and Recreation</v>
      </c>
      <c r="G4185" s="3">
        <v>199</v>
      </c>
      <c r="H4185" s="3" t="s">
        <v>715</v>
      </c>
      <c r="I4185" s="3" t="str">
        <f>_xlfn.XLOOKUP(Tbl_BalanceHistory[[#This Row],[AgyCode]],Tbl_Agencies[Agy Code],Tbl_Agencies[Agy Sort])</f>
        <v>151000</v>
      </c>
      <c r="J4185" s="2" t="str">
        <f>Tbl_BalanceHistory[[#This Row],[AgyCode]]&amp;": "&amp;Tbl_BalanceHistory[[#This Row],[Agency Name]]</f>
        <v>199: Department of Conservation and Recreation</v>
      </c>
      <c r="K4185" s="1">
        <v>2018</v>
      </c>
      <c r="L4185" s="3">
        <v>599</v>
      </c>
      <c r="M4185" s="3" t="s">
        <v>62</v>
      </c>
      <c r="N4185" s="2" t="str">
        <f>Tbl_BalanceHistory[[#This Row],[ProgramCode]]&amp;": "&amp;Tbl_BalanceHistory[[#This Row],[Program Name]]</f>
        <v>599: Administrative and Support Services</v>
      </c>
      <c r="O4185" s="3" t="s">
        <v>886</v>
      </c>
      <c r="P4185" s="1" t="str">
        <f>IF(Tbl_BalanceHistory[[#This Row],[FundCode]]="0100","GF",IF(Tbl_BalanceHistory[[#This Row],[FundCode]]="01000","GF","Hi Ed / OCR"))</f>
        <v>GF</v>
      </c>
      <c r="Q4185" s="5">
        <v>9290343</v>
      </c>
      <c r="R4185" s="5">
        <v>9290343</v>
      </c>
      <c r="S4185" s="5">
        <v>0</v>
      </c>
      <c r="T4185" s="5">
        <v>0</v>
      </c>
      <c r="U4185" s="3"/>
      <c r="V4185" s="5">
        <v>0</v>
      </c>
      <c r="W4185" s="5">
        <v>0</v>
      </c>
      <c r="X4185" s="5"/>
      <c r="Y4185" s="5"/>
      <c r="Z4185" s="5">
        <f>Tbl_BalanceHistory[[#This Row],[Discretionary Recommended - Pre 2022]]+Tbl_BalanceHistory[[#This Row],[Discretionary Balance Recommended: Policy]]+Tbl_BalanceHistory[[#This Row],[Discretionary Balance Recommended: Commitments]]</f>
        <v>0</v>
      </c>
      <c r="AA4185" s="5">
        <f>Tbl_BalanceHistory[[#This Row],[Discretionary Balance]]-Tbl_BalanceHistory[[#This Row],[Discretionary Reappropriation]]</f>
        <v>0</v>
      </c>
      <c r="AB4185" s="2"/>
      <c r="AC4185" s="2"/>
      <c r="AD4185" s="2"/>
      <c r="AE4185" s="2"/>
    </row>
    <row r="4186" spans="1:31" ht="45" x14ac:dyDescent="0.25">
      <c r="A4186" s="2" t="s">
        <v>2105</v>
      </c>
      <c r="B4186" s="3">
        <v>10</v>
      </c>
      <c r="C4186" s="3">
        <v>199</v>
      </c>
      <c r="D4186" s="3" t="s">
        <v>715</v>
      </c>
      <c r="E4186" s="3" t="str">
        <f>_xlfn.XLOOKUP(Tbl_BalanceHistory[[#This Row],[RespAgy]],Tbl_Agencies[Agy Code],Tbl_Agencies[Agy Sort])</f>
        <v>151000</v>
      </c>
      <c r="F4186" s="2" t="str">
        <f>Tbl_BalanceHistory[[#This Row],[RespAgy]]&amp;": "&amp;Tbl_BalanceHistory[[#This Row],[RespAgency]]</f>
        <v>199: Department of Conservation and Recreation</v>
      </c>
      <c r="G4186" s="3">
        <v>199</v>
      </c>
      <c r="H4186" s="3" t="s">
        <v>715</v>
      </c>
      <c r="I4186" s="3" t="str">
        <f>_xlfn.XLOOKUP(Tbl_BalanceHistory[[#This Row],[AgyCode]],Tbl_Agencies[Agy Code],Tbl_Agencies[Agy Sort])</f>
        <v>151000</v>
      </c>
      <c r="J4186" s="2" t="str">
        <f>Tbl_BalanceHistory[[#This Row],[AgyCode]]&amp;": "&amp;Tbl_BalanceHistory[[#This Row],[Agency Name]]</f>
        <v>199: Department of Conservation and Recreation</v>
      </c>
      <c r="K4186" s="1">
        <v>2019</v>
      </c>
      <c r="L4186" s="3">
        <v>599</v>
      </c>
      <c r="M4186" s="3" t="s">
        <v>62</v>
      </c>
      <c r="N4186" s="2" t="str">
        <f>Tbl_BalanceHistory[[#This Row],[ProgramCode]]&amp;": "&amp;Tbl_BalanceHistory[[#This Row],[Program Name]]</f>
        <v>599: Administrative and Support Services</v>
      </c>
      <c r="O4186" s="3" t="s">
        <v>886</v>
      </c>
      <c r="P4186" s="1" t="str">
        <f>IF(Tbl_BalanceHistory[[#This Row],[FundCode]]="0100","GF",IF(Tbl_BalanceHistory[[#This Row],[FundCode]]="01000","GF","Hi Ed / OCR"))</f>
        <v>GF</v>
      </c>
      <c r="Q4186" s="5">
        <v>10199513</v>
      </c>
      <c r="R4186" s="5">
        <v>10199513</v>
      </c>
      <c r="S4186" s="5">
        <v>0</v>
      </c>
      <c r="T4186" s="5">
        <v>0</v>
      </c>
      <c r="U4186" s="3"/>
      <c r="V4186" s="5">
        <v>0</v>
      </c>
      <c r="W4186" s="5">
        <v>0</v>
      </c>
      <c r="X4186" s="5"/>
      <c r="Y4186" s="5"/>
      <c r="Z4186" s="5">
        <f>Tbl_BalanceHistory[[#This Row],[Discretionary Recommended - Pre 2022]]+Tbl_BalanceHistory[[#This Row],[Discretionary Balance Recommended: Policy]]+Tbl_BalanceHistory[[#This Row],[Discretionary Balance Recommended: Commitments]]</f>
        <v>0</v>
      </c>
      <c r="AA4186" s="5">
        <f>Tbl_BalanceHistory[[#This Row],[Discretionary Balance]]-Tbl_BalanceHistory[[#This Row],[Discretionary Reappropriation]]</f>
        <v>0</v>
      </c>
      <c r="AB4186" s="2"/>
      <c r="AC4186" s="2"/>
      <c r="AD4186" s="2"/>
      <c r="AE4186" s="2"/>
    </row>
    <row r="4187" spans="1:31" ht="45" x14ac:dyDescent="0.25">
      <c r="A4187" s="2" t="s">
        <v>2105</v>
      </c>
      <c r="B4187" s="3">
        <v>10</v>
      </c>
      <c r="C4187" s="3">
        <v>199</v>
      </c>
      <c r="D4187" s="3" t="s">
        <v>715</v>
      </c>
      <c r="E4187" s="3" t="str">
        <f>_xlfn.XLOOKUP(Tbl_BalanceHistory[[#This Row],[RespAgy]],Tbl_Agencies[Agy Code],Tbl_Agencies[Agy Sort])</f>
        <v>151000</v>
      </c>
      <c r="F4187" s="2" t="str">
        <f>Tbl_BalanceHistory[[#This Row],[RespAgy]]&amp;": "&amp;Tbl_BalanceHistory[[#This Row],[RespAgency]]</f>
        <v>199: Department of Conservation and Recreation</v>
      </c>
      <c r="G4187" s="3">
        <v>199</v>
      </c>
      <c r="H4187" s="3" t="s">
        <v>715</v>
      </c>
      <c r="I4187" s="3" t="str">
        <f>_xlfn.XLOOKUP(Tbl_BalanceHistory[[#This Row],[AgyCode]],Tbl_Agencies[Agy Code],Tbl_Agencies[Agy Sort])</f>
        <v>151000</v>
      </c>
      <c r="J4187" s="2" t="str">
        <f>Tbl_BalanceHistory[[#This Row],[AgyCode]]&amp;": "&amp;Tbl_BalanceHistory[[#This Row],[Agency Name]]</f>
        <v>199: Department of Conservation and Recreation</v>
      </c>
      <c r="K4187" s="1">
        <v>2020</v>
      </c>
      <c r="L4187" s="3">
        <v>599</v>
      </c>
      <c r="M4187" s="3" t="s">
        <v>62</v>
      </c>
      <c r="N4187" s="2" t="str">
        <f>Tbl_BalanceHistory[[#This Row],[ProgramCode]]&amp;": "&amp;Tbl_BalanceHistory[[#This Row],[Program Name]]</f>
        <v>599: Administrative and Support Services</v>
      </c>
      <c r="O4187" s="3" t="s">
        <v>886</v>
      </c>
      <c r="P4187" s="1" t="str">
        <f>IF(Tbl_BalanceHistory[[#This Row],[FundCode]]="0100","GF",IF(Tbl_BalanceHistory[[#This Row],[FundCode]]="01000","GF","Hi Ed / OCR"))</f>
        <v>GF</v>
      </c>
      <c r="Q4187" s="5">
        <v>11232543</v>
      </c>
      <c r="R4187" s="5">
        <v>11215682.130000001</v>
      </c>
      <c r="S4187" s="5">
        <v>16860.87</v>
      </c>
      <c r="T4187" s="5">
        <v>0</v>
      </c>
      <c r="U4187" s="3"/>
      <c r="V4187" s="5">
        <v>16860.87</v>
      </c>
      <c r="W4187" s="5">
        <v>0</v>
      </c>
      <c r="X4187" s="5"/>
      <c r="Y4187" s="5"/>
      <c r="Z4187" s="5">
        <f>Tbl_BalanceHistory[[#This Row],[Discretionary Recommended - Pre 2022]]+Tbl_BalanceHistory[[#This Row],[Discretionary Balance Recommended: Policy]]+Tbl_BalanceHistory[[#This Row],[Discretionary Balance Recommended: Commitments]]</f>
        <v>0</v>
      </c>
      <c r="AA4187" s="5">
        <f>Tbl_BalanceHistory[[#This Row],[Discretionary Balance]]-Tbl_BalanceHistory[[#This Row],[Discretionary Reappropriation]]</f>
        <v>16860.87</v>
      </c>
      <c r="AB4187" s="2"/>
      <c r="AC4187" s="2"/>
      <c r="AD4187" s="2"/>
      <c r="AE4187" s="2"/>
    </row>
    <row r="4188" spans="1:31" ht="30" x14ac:dyDescent="0.25">
      <c r="A4188" s="2" t="s">
        <v>2105</v>
      </c>
      <c r="B4188" s="3">
        <v>10</v>
      </c>
      <c r="C4188" s="3">
        <v>440</v>
      </c>
      <c r="D4188" s="3" t="s">
        <v>722</v>
      </c>
      <c r="E4188" s="3" t="str">
        <f>_xlfn.XLOOKUP(Tbl_BalanceHistory[[#This Row],[RespAgy]],Tbl_Agencies[Agy Code],Tbl_Agencies[Agy Sort])</f>
        <v>152000</v>
      </c>
      <c r="F4188" s="2" t="str">
        <f>Tbl_BalanceHistory[[#This Row],[RespAgy]]&amp;": "&amp;Tbl_BalanceHistory[[#This Row],[RespAgency]]</f>
        <v>440: Department of Environmental Quality</v>
      </c>
      <c r="G4188" s="3">
        <v>440</v>
      </c>
      <c r="H4188" s="3" t="s">
        <v>722</v>
      </c>
      <c r="I4188" s="3" t="str">
        <f>_xlfn.XLOOKUP(Tbl_BalanceHistory[[#This Row],[AgyCode]],Tbl_Agencies[Agy Code],Tbl_Agencies[Agy Sort])</f>
        <v>152000</v>
      </c>
      <c r="J4188" s="2" t="str">
        <f>Tbl_BalanceHistory[[#This Row],[AgyCode]]&amp;": "&amp;Tbl_BalanceHistory[[#This Row],[Agency Name]]</f>
        <v>440: Department of Environmental Quality</v>
      </c>
      <c r="K4188" s="1">
        <v>2014</v>
      </c>
      <c r="L4188" s="3">
        <v>509</v>
      </c>
      <c r="M4188" s="3" t="s">
        <v>724</v>
      </c>
      <c r="N4188" s="2" t="str">
        <f>Tbl_BalanceHistory[[#This Row],[ProgramCode]]&amp;": "&amp;Tbl_BalanceHistory[[#This Row],[Program Name]]</f>
        <v>509: Land Protection</v>
      </c>
      <c r="O4188" s="3" t="s">
        <v>1730</v>
      </c>
      <c r="P4188" s="1" t="str">
        <f>IF(Tbl_BalanceHistory[[#This Row],[FundCode]]="0100","GF",IF(Tbl_BalanceHistory[[#This Row],[FundCode]]="01000","GF","Hi Ed / OCR"))</f>
        <v>GF</v>
      </c>
      <c r="Q4188" s="5">
        <v>2556954</v>
      </c>
      <c r="R4188" s="5">
        <v>2556952.2999999998</v>
      </c>
      <c r="S4188" s="5">
        <v>1</v>
      </c>
      <c r="T4188" s="5">
        <v>0</v>
      </c>
      <c r="U4188" s="3"/>
      <c r="V4188" s="5">
        <v>1</v>
      </c>
      <c r="W4188" s="5">
        <v>0</v>
      </c>
      <c r="X4188" s="5"/>
      <c r="Y4188" s="5"/>
      <c r="Z4188" s="5">
        <f>Tbl_BalanceHistory[[#This Row],[Discretionary Recommended - Pre 2022]]+Tbl_BalanceHistory[[#This Row],[Discretionary Balance Recommended: Policy]]+Tbl_BalanceHistory[[#This Row],[Discretionary Balance Recommended: Commitments]]</f>
        <v>0</v>
      </c>
      <c r="AA4188" s="5">
        <f>Tbl_BalanceHistory[[#This Row],[Discretionary Balance]]-Tbl_BalanceHistory[[#This Row],[Discretionary Reappropriation]]</f>
        <v>1</v>
      </c>
      <c r="AB4188" s="2"/>
      <c r="AC4188" s="2"/>
      <c r="AD4188" s="2"/>
      <c r="AE4188" s="2"/>
    </row>
    <row r="4189" spans="1:31" ht="30" x14ac:dyDescent="0.25">
      <c r="A4189" s="2" t="s">
        <v>2105</v>
      </c>
      <c r="B4189" s="3">
        <v>10</v>
      </c>
      <c r="C4189" s="3">
        <v>440</v>
      </c>
      <c r="D4189" s="3" t="s">
        <v>722</v>
      </c>
      <c r="E4189" s="3" t="str">
        <f>_xlfn.XLOOKUP(Tbl_BalanceHistory[[#This Row],[RespAgy]],Tbl_Agencies[Agy Code],Tbl_Agencies[Agy Sort])</f>
        <v>152000</v>
      </c>
      <c r="F4189" s="2" t="str">
        <f>Tbl_BalanceHistory[[#This Row],[RespAgy]]&amp;": "&amp;Tbl_BalanceHistory[[#This Row],[RespAgency]]</f>
        <v>440: Department of Environmental Quality</v>
      </c>
      <c r="G4189" s="3">
        <v>440</v>
      </c>
      <c r="H4189" s="3" t="s">
        <v>722</v>
      </c>
      <c r="I4189" s="3" t="str">
        <f>_xlfn.XLOOKUP(Tbl_BalanceHistory[[#This Row],[AgyCode]],Tbl_Agencies[Agy Code],Tbl_Agencies[Agy Sort])</f>
        <v>152000</v>
      </c>
      <c r="J4189" s="2" t="str">
        <f>Tbl_BalanceHistory[[#This Row],[AgyCode]]&amp;": "&amp;Tbl_BalanceHistory[[#This Row],[Agency Name]]</f>
        <v>440: Department of Environmental Quality</v>
      </c>
      <c r="K4189" s="1">
        <v>2015</v>
      </c>
      <c r="L4189" s="3">
        <v>509</v>
      </c>
      <c r="M4189" s="3" t="s">
        <v>724</v>
      </c>
      <c r="N4189" s="2" t="str">
        <f>Tbl_BalanceHistory[[#This Row],[ProgramCode]]&amp;": "&amp;Tbl_BalanceHistory[[#This Row],[Program Name]]</f>
        <v>509: Land Protection</v>
      </c>
      <c r="O4189" s="3" t="s">
        <v>1730</v>
      </c>
      <c r="P4189" s="1" t="str">
        <f>IF(Tbl_BalanceHistory[[#This Row],[FundCode]]="0100","GF",IF(Tbl_BalanceHistory[[#This Row],[FundCode]]="01000","GF","Hi Ed / OCR"))</f>
        <v>GF</v>
      </c>
      <c r="Q4189" s="5">
        <v>3176619</v>
      </c>
      <c r="R4189" s="5">
        <v>3175734</v>
      </c>
      <c r="S4189" s="5">
        <v>884</v>
      </c>
      <c r="T4189" s="5">
        <v>0</v>
      </c>
      <c r="U4189" s="3"/>
      <c r="V4189" s="5">
        <v>884</v>
      </c>
      <c r="W4189" s="5">
        <v>0</v>
      </c>
      <c r="X4189" s="5"/>
      <c r="Y4189" s="5"/>
      <c r="Z4189" s="5">
        <f>Tbl_BalanceHistory[[#This Row],[Discretionary Recommended - Pre 2022]]+Tbl_BalanceHistory[[#This Row],[Discretionary Balance Recommended: Policy]]+Tbl_BalanceHistory[[#This Row],[Discretionary Balance Recommended: Commitments]]</f>
        <v>0</v>
      </c>
      <c r="AA4189" s="5">
        <f>Tbl_BalanceHistory[[#This Row],[Discretionary Balance]]-Tbl_BalanceHistory[[#This Row],[Discretionary Reappropriation]]</f>
        <v>884</v>
      </c>
      <c r="AB4189" s="2" t="s">
        <v>2125</v>
      </c>
      <c r="AC4189" s="2"/>
      <c r="AD4189" s="2"/>
      <c r="AE4189" s="2"/>
    </row>
    <row r="4190" spans="1:31" ht="30" x14ac:dyDescent="0.25">
      <c r="A4190" s="2" t="s">
        <v>2105</v>
      </c>
      <c r="B4190" s="3">
        <v>10</v>
      </c>
      <c r="C4190" s="3">
        <v>440</v>
      </c>
      <c r="D4190" s="3" t="s">
        <v>722</v>
      </c>
      <c r="E4190" s="3" t="str">
        <f>_xlfn.XLOOKUP(Tbl_BalanceHistory[[#This Row],[RespAgy]],Tbl_Agencies[Agy Code],Tbl_Agencies[Agy Sort])</f>
        <v>152000</v>
      </c>
      <c r="F4190" s="2" t="str">
        <f>Tbl_BalanceHistory[[#This Row],[RespAgy]]&amp;": "&amp;Tbl_BalanceHistory[[#This Row],[RespAgency]]</f>
        <v>440: Department of Environmental Quality</v>
      </c>
      <c r="G4190" s="3">
        <v>440</v>
      </c>
      <c r="H4190" s="3" t="s">
        <v>722</v>
      </c>
      <c r="I4190" s="3" t="str">
        <f>_xlfn.XLOOKUP(Tbl_BalanceHistory[[#This Row],[AgyCode]],Tbl_Agencies[Agy Code],Tbl_Agencies[Agy Sort])</f>
        <v>152000</v>
      </c>
      <c r="J4190" s="2" t="str">
        <f>Tbl_BalanceHistory[[#This Row],[AgyCode]]&amp;": "&amp;Tbl_BalanceHistory[[#This Row],[Agency Name]]</f>
        <v>440: Department of Environmental Quality</v>
      </c>
      <c r="K4190" s="1">
        <v>2016</v>
      </c>
      <c r="L4190" s="3">
        <v>509</v>
      </c>
      <c r="M4190" s="3" t="s">
        <v>724</v>
      </c>
      <c r="N4190" s="2" t="str">
        <f>Tbl_BalanceHistory[[#This Row],[ProgramCode]]&amp;": "&amp;Tbl_BalanceHistory[[#This Row],[Program Name]]</f>
        <v>509: Land Protection</v>
      </c>
      <c r="O4190" s="3" t="s">
        <v>1730</v>
      </c>
      <c r="P4190" s="1" t="str">
        <f>IF(Tbl_BalanceHistory[[#This Row],[FundCode]]="0100","GF",IF(Tbl_BalanceHistory[[#This Row],[FundCode]]="01000","GF","Hi Ed / OCR"))</f>
        <v>GF</v>
      </c>
      <c r="Q4190" s="5">
        <v>2976919</v>
      </c>
      <c r="R4190" s="5">
        <v>2976776.39</v>
      </c>
      <c r="S4190" s="5">
        <v>142</v>
      </c>
      <c r="T4190" s="5">
        <v>0</v>
      </c>
      <c r="U4190" s="3"/>
      <c r="V4190" s="5">
        <v>142</v>
      </c>
      <c r="W4190" s="5">
        <v>0</v>
      </c>
      <c r="X4190" s="5"/>
      <c r="Y4190" s="5"/>
      <c r="Z4190" s="5">
        <f>Tbl_BalanceHistory[[#This Row],[Discretionary Recommended - Pre 2022]]+Tbl_BalanceHistory[[#This Row],[Discretionary Balance Recommended: Policy]]+Tbl_BalanceHistory[[#This Row],[Discretionary Balance Recommended: Commitments]]</f>
        <v>0</v>
      </c>
      <c r="AA4190" s="5">
        <f>Tbl_BalanceHistory[[#This Row],[Discretionary Balance]]-Tbl_BalanceHistory[[#This Row],[Discretionary Reappropriation]]</f>
        <v>142</v>
      </c>
      <c r="AB4190" s="2" t="s">
        <v>2126</v>
      </c>
      <c r="AC4190" s="2"/>
      <c r="AD4190" s="2"/>
      <c r="AE4190" s="2"/>
    </row>
    <row r="4191" spans="1:31" ht="30" x14ac:dyDescent="0.25">
      <c r="A4191" s="2" t="s">
        <v>2105</v>
      </c>
      <c r="B4191" s="3">
        <v>10</v>
      </c>
      <c r="C4191" s="3">
        <v>440</v>
      </c>
      <c r="D4191" s="3" t="s">
        <v>722</v>
      </c>
      <c r="E4191" s="3" t="str">
        <f>_xlfn.XLOOKUP(Tbl_BalanceHistory[[#This Row],[RespAgy]],Tbl_Agencies[Agy Code],Tbl_Agencies[Agy Sort])</f>
        <v>152000</v>
      </c>
      <c r="F4191" s="2" t="str">
        <f>Tbl_BalanceHistory[[#This Row],[RespAgy]]&amp;": "&amp;Tbl_BalanceHistory[[#This Row],[RespAgency]]</f>
        <v>440: Department of Environmental Quality</v>
      </c>
      <c r="G4191" s="3">
        <v>440</v>
      </c>
      <c r="H4191" s="3" t="s">
        <v>722</v>
      </c>
      <c r="I4191" s="3" t="str">
        <f>_xlfn.XLOOKUP(Tbl_BalanceHistory[[#This Row],[AgyCode]],Tbl_Agencies[Agy Code],Tbl_Agencies[Agy Sort])</f>
        <v>152000</v>
      </c>
      <c r="J4191" s="2" t="str">
        <f>Tbl_BalanceHistory[[#This Row],[AgyCode]]&amp;": "&amp;Tbl_BalanceHistory[[#This Row],[Agency Name]]</f>
        <v>440: Department of Environmental Quality</v>
      </c>
      <c r="K4191" s="1">
        <v>2017</v>
      </c>
      <c r="L4191" s="3">
        <v>509</v>
      </c>
      <c r="M4191" s="3" t="s">
        <v>724</v>
      </c>
      <c r="N4191" s="2" t="str">
        <f>Tbl_BalanceHistory[[#This Row],[ProgramCode]]&amp;": "&amp;Tbl_BalanceHistory[[#This Row],[Program Name]]</f>
        <v>509: Land Protection</v>
      </c>
      <c r="O4191" s="3" t="s">
        <v>886</v>
      </c>
      <c r="P4191" s="1" t="str">
        <f>IF(Tbl_BalanceHistory[[#This Row],[FundCode]]="0100","GF",IF(Tbl_BalanceHistory[[#This Row],[FundCode]]="01000","GF","Hi Ed / OCR"))</f>
        <v>GF</v>
      </c>
      <c r="Q4191" s="5">
        <v>2936417</v>
      </c>
      <c r="R4191" s="5">
        <v>2936407.07</v>
      </c>
      <c r="S4191" s="5">
        <v>9</v>
      </c>
      <c r="T4191" s="5">
        <v>0</v>
      </c>
      <c r="U4191" s="3"/>
      <c r="V4191" s="5">
        <v>9</v>
      </c>
      <c r="W4191" s="5">
        <v>0</v>
      </c>
      <c r="X4191" s="5"/>
      <c r="Y4191" s="5"/>
      <c r="Z4191" s="5">
        <f>Tbl_BalanceHistory[[#This Row],[Discretionary Recommended - Pre 2022]]+Tbl_BalanceHistory[[#This Row],[Discretionary Balance Recommended: Policy]]+Tbl_BalanceHistory[[#This Row],[Discretionary Balance Recommended: Commitments]]</f>
        <v>0</v>
      </c>
      <c r="AA4191" s="5">
        <f>Tbl_BalanceHistory[[#This Row],[Discretionary Balance]]-Tbl_BalanceHistory[[#This Row],[Discretionary Reappropriation]]</f>
        <v>9</v>
      </c>
      <c r="AB4191" s="2"/>
      <c r="AC4191" s="2"/>
      <c r="AD4191" s="2"/>
      <c r="AE4191" s="2"/>
    </row>
    <row r="4192" spans="1:31" ht="30" x14ac:dyDescent="0.25">
      <c r="A4192" s="2" t="s">
        <v>2105</v>
      </c>
      <c r="B4192" s="3">
        <v>10</v>
      </c>
      <c r="C4192" s="3">
        <v>440</v>
      </c>
      <c r="D4192" s="3" t="s">
        <v>722</v>
      </c>
      <c r="E4192" s="3" t="str">
        <f>_xlfn.XLOOKUP(Tbl_BalanceHistory[[#This Row],[RespAgy]],Tbl_Agencies[Agy Code],Tbl_Agencies[Agy Sort])</f>
        <v>152000</v>
      </c>
      <c r="F4192" s="2" t="str">
        <f>Tbl_BalanceHistory[[#This Row],[RespAgy]]&amp;": "&amp;Tbl_BalanceHistory[[#This Row],[RespAgency]]</f>
        <v>440: Department of Environmental Quality</v>
      </c>
      <c r="G4192" s="3">
        <v>440</v>
      </c>
      <c r="H4192" s="3" t="s">
        <v>722</v>
      </c>
      <c r="I4192" s="3" t="str">
        <f>_xlfn.XLOOKUP(Tbl_BalanceHistory[[#This Row],[AgyCode]],Tbl_Agencies[Agy Code],Tbl_Agencies[Agy Sort])</f>
        <v>152000</v>
      </c>
      <c r="J4192" s="2" t="str">
        <f>Tbl_BalanceHistory[[#This Row],[AgyCode]]&amp;": "&amp;Tbl_BalanceHistory[[#This Row],[Agency Name]]</f>
        <v>440: Department of Environmental Quality</v>
      </c>
      <c r="K4192" s="1">
        <v>2018</v>
      </c>
      <c r="L4192" s="3">
        <v>509</v>
      </c>
      <c r="M4192" s="3" t="s">
        <v>724</v>
      </c>
      <c r="N4192" s="2" t="str">
        <f>Tbl_BalanceHistory[[#This Row],[ProgramCode]]&amp;": "&amp;Tbl_BalanceHistory[[#This Row],[Program Name]]</f>
        <v>509: Land Protection</v>
      </c>
      <c r="O4192" s="3" t="s">
        <v>886</v>
      </c>
      <c r="P4192" s="1" t="str">
        <f>IF(Tbl_BalanceHistory[[#This Row],[FundCode]]="0100","GF",IF(Tbl_BalanceHistory[[#This Row],[FundCode]]="01000","GF","Hi Ed / OCR"))</f>
        <v>GF</v>
      </c>
      <c r="Q4192" s="5">
        <v>1633842</v>
      </c>
      <c r="R4192" s="5">
        <v>1633825.06</v>
      </c>
      <c r="S4192" s="5">
        <v>16</v>
      </c>
      <c r="T4192" s="5">
        <v>0</v>
      </c>
      <c r="U4192" s="3"/>
      <c r="V4192" s="5">
        <v>16</v>
      </c>
      <c r="W4192" s="5">
        <v>0</v>
      </c>
      <c r="X4192" s="5"/>
      <c r="Y4192" s="5"/>
      <c r="Z4192" s="5">
        <f>Tbl_BalanceHistory[[#This Row],[Discretionary Recommended - Pre 2022]]+Tbl_BalanceHistory[[#This Row],[Discretionary Balance Recommended: Policy]]+Tbl_BalanceHistory[[#This Row],[Discretionary Balance Recommended: Commitments]]</f>
        <v>0</v>
      </c>
      <c r="AA4192" s="5">
        <f>Tbl_BalanceHistory[[#This Row],[Discretionary Balance]]-Tbl_BalanceHistory[[#This Row],[Discretionary Reappropriation]]</f>
        <v>16</v>
      </c>
      <c r="AB4192" s="2"/>
      <c r="AC4192" s="2"/>
      <c r="AD4192" s="2"/>
      <c r="AE4192" s="2"/>
    </row>
    <row r="4193" spans="1:31" ht="30" x14ac:dyDescent="0.25">
      <c r="A4193" s="2" t="s">
        <v>2105</v>
      </c>
      <c r="B4193" s="3">
        <v>10</v>
      </c>
      <c r="C4193" s="3">
        <v>440</v>
      </c>
      <c r="D4193" s="3" t="s">
        <v>722</v>
      </c>
      <c r="E4193" s="3" t="str">
        <f>_xlfn.XLOOKUP(Tbl_BalanceHistory[[#This Row],[RespAgy]],Tbl_Agencies[Agy Code],Tbl_Agencies[Agy Sort])</f>
        <v>152000</v>
      </c>
      <c r="F4193" s="2" t="str">
        <f>Tbl_BalanceHistory[[#This Row],[RespAgy]]&amp;": "&amp;Tbl_BalanceHistory[[#This Row],[RespAgency]]</f>
        <v>440: Department of Environmental Quality</v>
      </c>
      <c r="G4193" s="3">
        <v>440</v>
      </c>
      <c r="H4193" s="3" t="s">
        <v>722</v>
      </c>
      <c r="I4193" s="3" t="str">
        <f>_xlfn.XLOOKUP(Tbl_BalanceHistory[[#This Row],[AgyCode]],Tbl_Agencies[Agy Code],Tbl_Agencies[Agy Sort])</f>
        <v>152000</v>
      </c>
      <c r="J4193" s="2" t="str">
        <f>Tbl_BalanceHistory[[#This Row],[AgyCode]]&amp;": "&amp;Tbl_BalanceHistory[[#This Row],[Agency Name]]</f>
        <v>440: Department of Environmental Quality</v>
      </c>
      <c r="K4193" s="1">
        <v>2019</v>
      </c>
      <c r="L4193" s="3">
        <v>509</v>
      </c>
      <c r="M4193" s="3" t="s">
        <v>724</v>
      </c>
      <c r="N4193" s="2" t="str">
        <f>Tbl_BalanceHistory[[#This Row],[ProgramCode]]&amp;": "&amp;Tbl_BalanceHistory[[#This Row],[Program Name]]</f>
        <v>509: Land Protection</v>
      </c>
      <c r="O4193" s="3" t="s">
        <v>886</v>
      </c>
      <c r="P4193" s="1" t="str">
        <f>IF(Tbl_BalanceHistory[[#This Row],[FundCode]]="0100","GF",IF(Tbl_BalanceHistory[[#This Row],[FundCode]]="01000","GF","Hi Ed / OCR"))</f>
        <v>GF</v>
      </c>
      <c r="Q4193" s="5">
        <v>1089842</v>
      </c>
      <c r="R4193" s="5">
        <v>1089465.3700000001</v>
      </c>
      <c r="S4193" s="5">
        <v>376.63</v>
      </c>
      <c r="T4193" s="5">
        <v>0</v>
      </c>
      <c r="U4193" s="3"/>
      <c r="V4193" s="5">
        <v>376.63</v>
      </c>
      <c r="W4193" s="5">
        <v>0</v>
      </c>
      <c r="X4193" s="5"/>
      <c r="Y4193" s="5"/>
      <c r="Z4193" s="5">
        <f>Tbl_BalanceHistory[[#This Row],[Discretionary Recommended - Pre 2022]]+Tbl_BalanceHistory[[#This Row],[Discretionary Balance Recommended: Policy]]+Tbl_BalanceHistory[[#This Row],[Discretionary Balance Recommended: Commitments]]</f>
        <v>0</v>
      </c>
      <c r="AA4193" s="5">
        <f>Tbl_BalanceHistory[[#This Row],[Discretionary Balance]]-Tbl_BalanceHistory[[#This Row],[Discretionary Reappropriation]]</f>
        <v>376.63</v>
      </c>
      <c r="AB4193" s="2"/>
      <c r="AC4193" s="2"/>
      <c r="AD4193" s="2"/>
      <c r="AE4193" s="2"/>
    </row>
    <row r="4194" spans="1:31" ht="30" x14ac:dyDescent="0.25">
      <c r="A4194" s="2" t="s">
        <v>2105</v>
      </c>
      <c r="B4194" s="3">
        <v>10</v>
      </c>
      <c r="C4194" s="3">
        <v>440</v>
      </c>
      <c r="D4194" s="3" t="s">
        <v>722</v>
      </c>
      <c r="E4194" s="3" t="str">
        <f>_xlfn.XLOOKUP(Tbl_BalanceHistory[[#This Row],[RespAgy]],Tbl_Agencies[Agy Code],Tbl_Agencies[Agy Sort])</f>
        <v>152000</v>
      </c>
      <c r="F4194" s="2" t="str">
        <f>Tbl_BalanceHistory[[#This Row],[RespAgy]]&amp;": "&amp;Tbl_BalanceHistory[[#This Row],[RespAgency]]</f>
        <v>440: Department of Environmental Quality</v>
      </c>
      <c r="G4194" s="3">
        <v>440</v>
      </c>
      <c r="H4194" s="3" t="s">
        <v>722</v>
      </c>
      <c r="I4194" s="3" t="str">
        <f>_xlfn.XLOOKUP(Tbl_BalanceHistory[[#This Row],[AgyCode]],Tbl_Agencies[Agy Code],Tbl_Agencies[Agy Sort])</f>
        <v>152000</v>
      </c>
      <c r="J4194" s="2" t="str">
        <f>Tbl_BalanceHistory[[#This Row],[AgyCode]]&amp;": "&amp;Tbl_BalanceHistory[[#This Row],[Agency Name]]</f>
        <v>440: Department of Environmental Quality</v>
      </c>
      <c r="K4194" s="1">
        <v>2020</v>
      </c>
      <c r="L4194" s="3">
        <v>509</v>
      </c>
      <c r="M4194" s="3" t="s">
        <v>724</v>
      </c>
      <c r="N4194" s="2" t="str">
        <f>Tbl_BalanceHistory[[#This Row],[ProgramCode]]&amp;": "&amp;Tbl_BalanceHistory[[#This Row],[Program Name]]</f>
        <v>509: Land Protection</v>
      </c>
      <c r="O4194" s="3" t="s">
        <v>886</v>
      </c>
      <c r="P4194" s="1" t="str">
        <f>IF(Tbl_BalanceHistory[[#This Row],[FundCode]]="0100","GF",IF(Tbl_BalanceHistory[[#This Row],[FundCode]]="01000","GF","Hi Ed / OCR"))</f>
        <v>GF</v>
      </c>
      <c r="Q4194" s="5">
        <v>939842</v>
      </c>
      <c r="R4194" s="5">
        <v>739841.16</v>
      </c>
      <c r="S4194" s="5">
        <v>200000.84</v>
      </c>
      <c r="T4194" s="5">
        <v>0</v>
      </c>
      <c r="U4194" s="3"/>
      <c r="V4194" s="5">
        <v>200000.84</v>
      </c>
      <c r="W4194" s="5">
        <v>0</v>
      </c>
      <c r="X4194" s="5"/>
      <c r="Y4194" s="5"/>
      <c r="Z4194" s="5">
        <f>Tbl_BalanceHistory[[#This Row],[Discretionary Recommended - Pre 2022]]+Tbl_BalanceHistory[[#This Row],[Discretionary Balance Recommended: Policy]]+Tbl_BalanceHistory[[#This Row],[Discretionary Balance Recommended: Commitments]]</f>
        <v>0</v>
      </c>
      <c r="AA4194" s="5">
        <f>Tbl_BalanceHistory[[#This Row],[Discretionary Balance]]-Tbl_BalanceHistory[[#This Row],[Discretionary Reappropriation]]</f>
        <v>200000.84</v>
      </c>
      <c r="AB4194" s="2"/>
      <c r="AC4194" s="2"/>
      <c r="AD4194" s="2"/>
      <c r="AE4194" s="2"/>
    </row>
    <row r="4195" spans="1:31" ht="30" x14ac:dyDescent="0.25">
      <c r="A4195" s="2" t="s">
        <v>2105</v>
      </c>
      <c r="B4195" s="3">
        <v>10</v>
      </c>
      <c r="C4195" s="3">
        <v>440</v>
      </c>
      <c r="D4195" s="3" t="s">
        <v>722</v>
      </c>
      <c r="E4195" s="3" t="str">
        <f>_xlfn.XLOOKUP(Tbl_BalanceHistory[[#This Row],[RespAgy]],Tbl_Agencies[Agy Code],Tbl_Agencies[Agy Sort])</f>
        <v>152000</v>
      </c>
      <c r="F4195" s="2" t="str">
        <f>Tbl_BalanceHistory[[#This Row],[RespAgy]]&amp;": "&amp;Tbl_BalanceHistory[[#This Row],[RespAgency]]</f>
        <v>440: Department of Environmental Quality</v>
      </c>
      <c r="G4195" s="3">
        <v>440</v>
      </c>
      <c r="H4195" s="3" t="s">
        <v>722</v>
      </c>
      <c r="I4195" s="3" t="str">
        <f>_xlfn.XLOOKUP(Tbl_BalanceHistory[[#This Row],[AgyCode]],Tbl_Agencies[Agy Code],Tbl_Agencies[Agy Sort])</f>
        <v>152000</v>
      </c>
      <c r="J4195" s="2" t="str">
        <f>Tbl_BalanceHistory[[#This Row],[AgyCode]]&amp;": "&amp;Tbl_BalanceHistory[[#This Row],[Agency Name]]</f>
        <v>440: Department of Environmental Quality</v>
      </c>
      <c r="K4195" s="1">
        <v>2014</v>
      </c>
      <c r="L4195" s="3">
        <v>512</v>
      </c>
      <c r="M4195" s="3" t="s">
        <v>726</v>
      </c>
      <c r="N4195" s="2" t="str">
        <f>Tbl_BalanceHistory[[#This Row],[ProgramCode]]&amp;": "&amp;Tbl_BalanceHistory[[#This Row],[Program Name]]</f>
        <v>512: Water Protection</v>
      </c>
      <c r="O4195" s="3" t="s">
        <v>1730</v>
      </c>
      <c r="P4195" s="1" t="str">
        <f>IF(Tbl_BalanceHistory[[#This Row],[FundCode]]="0100","GF",IF(Tbl_BalanceHistory[[#This Row],[FundCode]]="01000","GF","Hi Ed / OCR"))</f>
        <v>GF</v>
      </c>
      <c r="Q4195" s="5">
        <v>18049228</v>
      </c>
      <c r="R4195" s="5">
        <v>18049209.07</v>
      </c>
      <c r="S4195" s="5">
        <v>18</v>
      </c>
      <c r="T4195" s="5">
        <v>0</v>
      </c>
      <c r="U4195" s="3"/>
      <c r="V4195" s="5">
        <v>18</v>
      </c>
      <c r="W4195" s="5">
        <v>0</v>
      </c>
      <c r="X4195" s="5"/>
      <c r="Y4195" s="5"/>
      <c r="Z4195" s="5">
        <f>Tbl_BalanceHistory[[#This Row],[Discretionary Recommended - Pre 2022]]+Tbl_BalanceHistory[[#This Row],[Discretionary Balance Recommended: Policy]]+Tbl_BalanceHistory[[#This Row],[Discretionary Balance Recommended: Commitments]]</f>
        <v>0</v>
      </c>
      <c r="AA4195" s="5">
        <f>Tbl_BalanceHistory[[#This Row],[Discretionary Balance]]-Tbl_BalanceHistory[[#This Row],[Discretionary Reappropriation]]</f>
        <v>18</v>
      </c>
      <c r="AB4195" s="2"/>
      <c r="AC4195" s="2"/>
      <c r="AD4195" s="2"/>
      <c r="AE4195" s="2"/>
    </row>
    <row r="4196" spans="1:31" ht="30" x14ac:dyDescent="0.25">
      <c r="A4196" s="2" t="s">
        <v>2105</v>
      </c>
      <c r="B4196" s="3">
        <v>10</v>
      </c>
      <c r="C4196" s="3">
        <v>440</v>
      </c>
      <c r="D4196" s="3" t="s">
        <v>722</v>
      </c>
      <c r="E4196" s="3" t="str">
        <f>_xlfn.XLOOKUP(Tbl_BalanceHistory[[#This Row],[RespAgy]],Tbl_Agencies[Agy Code],Tbl_Agencies[Agy Sort])</f>
        <v>152000</v>
      </c>
      <c r="F4196" s="2" t="str">
        <f>Tbl_BalanceHistory[[#This Row],[RespAgy]]&amp;": "&amp;Tbl_BalanceHistory[[#This Row],[RespAgency]]</f>
        <v>440: Department of Environmental Quality</v>
      </c>
      <c r="G4196" s="3">
        <v>440</v>
      </c>
      <c r="H4196" s="3" t="s">
        <v>722</v>
      </c>
      <c r="I4196" s="3" t="str">
        <f>_xlfn.XLOOKUP(Tbl_BalanceHistory[[#This Row],[AgyCode]],Tbl_Agencies[Agy Code],Tbl_Agencies[Agy Sort])</f>
        <v>152000</v>
      </c>
      <c r="J4196" s="2" t="str">
        <f>Tbl_BalanceHistory[[#This Row],[AgyCode]]&amp;": "&amp;Tbl_BalanceHistory[[#This Row],[Agency Name]]</f>
        <v>440: Department of Environmental Quality</v>
      </c>
      <c r="K4196" s="1">
        <v>2015</v>
      </c>
      <c r="L4196" s="3">
        <v>512</v>
      </c>
      <c r="M4196" s="3" t="s">
        <v>726</v>
      </c>
      <c r="N4196" s="2" t="str">
        <f>Tbl_BalanceHistory[[#This Row],[ProgramCode]]&amp;": "&amp;Tbl_BalanceHistory[[#This Row],[Program Name]]</f>
        <v>512: Water Protection</v>
      </c>
      <c r="O4196" s="3" t="s">
        <v>1730</v>
      </c>
      <c r="P4196" s="1" t="str">
        <f>IF(Tbl_BalanceHistory[[#This Row],[FundCode]]="0100","GF",IF(Tbl_BalanceHistory[[#This Row],[FundCode]]="01000","GF","Hi Ed / OCR"))</f>
        <v>GF</v>
      </c>
      <c r="Q4196" s="5">
        <v>18058427</v>
      </c>
      <c r="R4196" s="5">
        <v>18057813</v>
      </c>
      <c r="S4196" s="5">
        <v>613</v>
      </c>
      <c r="T4196" s="5">
        <v>0</v>
      </c>
      <c r="U4196" s="3"/>
      <c r="V4196" s="5">
        <v>613</v>
      </c>
      <c r="W4196" s="5">
        <v>0</v>
      </c>
      <c r="X4196" s="5"/>
      <c r="Y4196" s="5"/>
      <c r="Z4196" s="5">
        <f>Tbl_BalanceHistory[[#This Row],[Discretionary Recommended - Pre 2022]]+Tbl_BalanceHistory[[#This Row],[Discretionary Balance Recommended: Policy]]+Tbl_BalanceHistory[[#This Row],[Discretionary Balance Recommended: Commitments]]</f>
        <v>0</v>
      </c>
      <c r="AA4196" s="5">
        <f>Tbl_BalanceHistory[[#This Row],[Discretionary Balance]]-Tbl_BalanceHistory[[#This Row],[Discretionary Reappropriation]]</f>
        <v>613</v>
      </c>
      <c r="AB4196" s="2" t="s">
        <v>2125</v>
      </c>
      <c r="AC4196" s="2"/>
      <c r="AD4196" s="2"/>
      <c r="AE4196" s="2"/>
    </row>
    <row r="4197" spans="1:31" ht="30" x14ac:dyDescent="0.25">
      <c r="A4197" s="2" t="s">
        <v>2105</v>
      </c>
      <c r="B4197" s="3">
        <v>10</v>
      </c>
      <c r="C4197" s="3">
        <v>440</v>
      </c>
      <c r="D4197" s="3" t="s">
        <v>722</v>
      </c>
      <c r="E4197" s="3" t="str">
        <f>_xlfn.XLOOKUP(Tbl_BalanceHistory[[#This Row],[RespAgy]],Tbl_Agencies[Agy Code],Tbl_Agencies[Agy Sort])</f>
        <v>152000</v>
      </c>
      <c r="F4197" s="2" t="str">
        <f>Tbl_BalanceHistory[[#This Row],[RespAgy]]&amp;": "&amp;Tbl_BalanceHistory[[#This Row],[RespAgency]]</f>
        <v>440: Department of Environmental Quality</v>
      </c>
      <c r="G4197" s="3">
        <v>440</v>
      </c>
      <c r="H4197" s="3" t="s">
        <v>722</v>
      </c>
      <c r="I4197" s="3" t="str">
        <f>_xlfn.XLOOKUP(Tbl_BalanceHistory[[#This Row],[AgyCode]],Tbl_Agencies[Agy Code],Tbl_Agencies[Agy Sort])</f>
        <v>152000</v>
      </c>
      <c r="J4197" s="2" t="str">
        <f>Tbl_BalanceHistory[[#This Row],[AgyCode]]&amp;": "&amp;Tbl_BalanceHistory[[#This Row],[Agency Name]]</f>
        <v>440: Department of Environmental Quality</v>
      </c>
      <c r="K4197" s="1">
        <v>2016</v>
      </c>
      <c r="L4197" s="3">
        <v>512</v>
      </c>
      <c r="M4197" s="3" t="s">
        <v>726</v>
      </c>
      <c r="N4197" s="2" t="str">
        <f>Tbl_BalanceHistory[[#This Row],[ProgramCode]]&amp;": "&amp;Tbl_BalanceHistory[[#This Row],[Program Name]]</f>
        <v>512: Water Protection</v>
      </c>
      <c r="O4197" s="3" t="s">
        <v>1730</v>
      </c>
      <c r="P4197" s="1" t="str">
        <f>IF(Tbl_BalanceHistory[[#This Row],[FundCode]]="0100","GF",IF(Tbl_BalanceHistory[[#This Row],[FundCode]]="01000","GF","Hi Ed / OCR"))</f>
        <v>GF</v>
      </c>
      <c r="Q4197" s="5">
        <v>19034512</v>
      </c>
      <c r="R4197" s="5">
        <v>19034507.949999999</v>
      </c>
      <c r="S4197" s="5">
        <v>4</v>
      </c>
      <c r="T4197" s="5">
        <v>0</v>
      </c>
      <c r="U4197" s="3"/>
      <c r="V4197" s="5">
        <v>4</v>
      </c>
      <c r="W4197" s="5">
        <v>0</v>
      </c>
      <c r="X4197" s="5"/>
      <c r="Y4197" s="5"/>
      <c r="Z4197" s="5">
        <f>Tbl_BalanceHistory[[#This Row],[Discretionary Recommended - Pre 2022]]+Tbl_BalanceHistory[[#This Row],[Discretionary Balance Recommended: Policy]]+Tbl_BalanceHistory[[#This Row],[Discretionary Balance Recommended: Commitments]]</f>
        <v>0</v>
      </c>
      <c r="AA4197" s="5">
        <f>Tbl_BalanceHistory[[#This Row],[Discretionary Balance]]-Tbl_BalanceHistory[[#This Row],[Discretionary Reappropriation]]</f>
        <v>4</v>
      </c>
      <c r="AB4197" s="2" t="s">
        <v>2126</v>
      </c>
      <c r="AC4197" s="2"/>
      <c r="AD4197" s="2"/>
      <c r="AE4197" s="2"/>
    </row>
    <row r="4198" spans="1:31" ht="30" x14ac:dyDescent="0.25">
      <c r="A4198" s="2" t="s">
        <v>2105</v>
      </c>
      <c r="B4198" s="3">
        <v>10</v>
      </c>
      <c r="C4198" s="3">
        <v>440</v>
      </c>
      <c r="D4198" s="3" t="s">
        <v>722</v>
      </c>
      <c r="E4198" s="3" t="str">
        <f>_xlfn.XLOOKUP(Tbl_BalanceHistory[[#This Row],[RespAgy]],Tbl_Agencies[Agy Code],Tbl_Agencies[Agy Sort])</f>
        <v>152000</v>
      </c>
      <c r="F4198" s="2" t="str">
        <f>Tbl_BalanceHistory[[#This Row],[RespAgy]]&amp;": "&amp;Tbl_BalanceHistory[[#This Row],[RespAgency]]</f>
        <v>440: Department of Environmental Quality</v>
      </c>
      <c r="G4198" s="3">
        <v>440</v>
      </c>
      <c r="H4198" s="3" t="s">
        <v>722</v>
      </c>
      <c r="I4198" s="3" t="str">
        <f>_xlfn.XLOOKUP(Tbl_BalanceHistory[[#This Row],[AgyCode]],Tbl_Agencies[Agy Code],Tbl_Agencies[Agy Sort])</f>
        <v>152000</v>
      </c>
      <c r="J4198" s="2" t="str">
        <f>Tbl_BalanceHistory[[#This Row],[AgyCode]]&amp;": "&amp;Tbl_BalanceHistory[[#This Row],[Agency Name]]</f>
        <v>440: Department of Environmental Quality</v>
      </c>
      <c r="K4198" s="1">
        <v>2017</v>
      </c>
      <c r="L4198" s="3">
        <v>512</v>
      </c>
      <c r="M4198" s="3" t="s">
        <v>726</v>
      </c>
      <c r="N4198" s="2" t="str">
        <f>Tbl_BalanceHistory[[#This Row],[ProgramCode]]&amp;": "&amp;Tbl_BalanceHistory[[#This Row],[Program Name]]</f>
        <v>512: Water Protection</v>
      </c>
      <c r="O4198" s="3" t="s">
        <v>886</v>
      </c>
      <c r="P4198" s="1" t="str">
        <f>IF(Tbl_BalanceHistory[[#This Row],[FundCode]]="0100","GF",IF(Tbl_BalanceHistory[[#This Row],[FundCode]]="01000","GF","Hi Ed / OCR"))</f>
        <v>GF</v>
      </c>
      <c r="Q4198" s="5">
        <v>20976968</v>
      </c>
      <c r="R4198" s="5">
        <v>20976905.649999999</v>
      </c>
      <c r="S4198" s="5">
        <v>62</v>
      </c>
      <c r="T4198" s="5">
        <v>0</v>
      </c>
      <c r="U4198" s="3"/>
      <c r="V4198" s="5">
        <v>62</v>
      </c>
      <c r="W4198" s="5">
        <v>0</v>
      </c>
      <c r="X4198" s="5"/>
      <c r="Y4198" s="5"/>
      <c r="Z4198" s="5">
        <f>Tbl_BalanceHistory[[#This Row],[Discretionary Recommended - Pre 2022]]+Tbl_BalanceHistory[[#This Row],[Discretionary Balance Recommended: Policy]]+Tbl_BalanceHistory[[#This Row],[Discretionary Balance Recommended: Commitments]]</f>
        <v>0</v>
      </c>
      <c r="AA4198" s="5">
        <f>Tbl_BalanceHistory[[#This Row],[Discretionary Balance]]-Tbl_BalanceHistory[[#This Row],[Discretionary Reappropriation]]</f>
        <v>62</v>
      </c>
      <c r="AB4198" s="2"/>
      <c r="AC4198" s="2"/>
      <c r="AD4198" s="2"/>
      <c r="AE4198" s="2"/>
    </row>
    <row r="4199" spans="1:31" ht="30" x14ac:dyDescent="0.25">
      <c r="A4199" s="2" t="s">
        <v>2105</v>
      </c>
      <c r="B4199" s="3">
        <v>10</v>
      </c>
      <c r="C4199" s="3">
        <v>440</v>
      </c>
      <c r="D4199" s="3" t="s">
        <v>722</v>
      </c>
      <c r="E4199" s="3" t="str">
        <f>_xlfn.XLOOKUP(Tbl_BalanceHistory[[#This Row],[RespAgy]],Tbl_Agencies[Agy Code],Tbl_Agencies[Agy Sort])</f>
        <v>152000</v>
      </c>
      <c r="F4199" s="2" t="str">
        <f>Tbl_BalanceHistory[[#This Row],[RespAgy]]&amp;": "&amp;Tbl_BalanceHistory[[#This Row],[RespAgency]]</f>
        <v>440: Department of Environmental Quality</v>
      </c>
      <c r="G4199" s="3">
        <v>440</v>
      </c>
      <c r="H4199" s="3" t="s">
        <v>722</v>
      </c>
      <c r="I4199" s="3" t="str">
        <f>_xlfn.XLOOKUP(Tbl_BalanceHistory[[#This Row],[AgyCode]],Tbl_Agencies[Agy Code],Tbl_Agencies[Agy Sort])</f>
        <v>152000</v>
      </c>
      <c r="J4199" s="2" t="str">
        <f>Tbl_BalanceHistory[[#This Row],[AgyCode]]&amp;": "&amp;Tbl_BalanceHistory[[#This Row],[Agency Name]]</f>
        <v>440: Department of Environmental Quality</v>
      </c>
      <c r="K4199" s="1">
        <v>2018</v>
      </c>
      <c r="L4199" s="3">
        <v>512</v>
      </c>
      <c r="M4199" s="3" t="s">
        <v>726</v>
      </c>
      <c r="N4199" s="2" t="str">
        <f>Tbl_BalanceHistory[[#This Row],[ProgramCode]]&amp;": "&amp;Tbl_BalanceHistory[[#This Row],[Program Name]]</f>
        <v>512: Water Protection</v>
      </c>
      <c r="O4199" s="3" t="s">
        <v>886</v>
      </c>
      <c r="P4199" s="1" t="str">
        <f>IF(Tbl_BalanceHistory[[#This Row],[FundCode]]="0100","GF",IF(Tbl_BalanceHistory[[#This Row],[FundCode]]="01000","GF","Hi Ed / OCR"))</f>
        <v>GF</v>
      </c>
      <c r="Q4199" s="5">
        <v>21128094</v>
      </c>
      <c r="R4199" s="5">
        <v>21128094</v>
      </c>
      <c r="S4199" s="5">
        <v>0</v>
      </c>
      <c r="T4199" s="5">
        <v>0</v>
      </c>
      <c r="U4199" s="3"/>
      <c r="V4199" s="5">
        <v>0</v>
      </c>
      <c r="W4199" s="5">
        <v>0</v>
      </c>
      <c r="X4199" s="5"/>
      <c r="Y4199" s="5"/>
      <c r="Z4199" s="5">
        <f>Tbl_BalanceHistory[[#This Row],[Discretionary Recommended - Pre 2022]]+Tbl_BalanceHistory[[#This Row],[Discretionary Balance Recommended: Policy]]+Tbl_BalanceHistory[[#This Row],[Discretionary Balance Recommended: Commitments]]</f>
        <v>0</v>
      </c>
      <c r="AA4199" s="5">
        <f>Tbl_BalanceHistory[[#This Row],[Discretionary Balance]]-Tbl_BalanceHistory[[#This Row],[Discretionary Reappropriation]]</f>
        <v>0</v>
      </c>
      <c r="AB4199" s="2"/>
      <c r="AC4199" s="2"/>
      <c r="AD4199" s="2"/>
      <c r="AE4199" s="2"/>
    </row>
    <row r="4200" spans="1:31" ht="30" x14ac:dyDescent="0.25">
      <c r="A4200" s="2" t="s">
        <v>2105</v>
      </c>
      <c r="B4200" s="3">
        <v>10</v>
      </c>
      <c r="C4200" s="3">
        <v>440</v>
      </c>
      <c r="D4200" s="3" t="s">
        <v>722</v>
      </c>
      <c r="E4200" s="3" t="str">
        <f>_xlfn.XLOOKUP(Tbl_BalanceHistory[[#This Row],[RespAgy]],Tbl_Agencies[Agy Code],Tbl_Agencies[Agy Sort])</f>
        <v>152000</v>
      </c>
      <c r="F4200" s="2" t="str">
        <f>Tbl_BalanceHistory[[#This Row],[RespAgy]]&amp;": "&amp;Tbl_BalanceHistory[[#This Row],[RespAgency]]</f>
        <v>440: Department of Environmental Quality</v>
      </c>
      <c r="G4200" s="3">
        <v>440</v>
      </c>
      <c r="H4200" s="3" t="s">
        <v>722</v>
      </c>
      <c r="I4200" s="3" t="str">
        <f>_xlfn.XLOOKUP(Tbl_BalanceHistory[[#This Row],[AgyCode]],Tbl_Agencies[Agy Code],Tbl_Agencies[Agy Sort])</f>
        <v>152000</v>
      </c>
      <c r="J4200" s="2" t="str">
        <f>Tbl_BalanceHistory[[#This Row],[AgyCode]]&amp;": "&amp;Tbl_BalanceHistory[[#This Row],[Agency Name]]</f>
        <v>440: Department of Environmental Quality</v>
      </c>
      <c r="K4200" s="1">
        <v>2019</v>
      </c>
      <c r="L4200" s="3">
        <v>512</v>
      </c>
      <c r="M4200" s="3" t="s">
        <v>726</v>
      </c>
      <c r="N4200" s="2" t="str">
        <f>Tbl_BalanceHistory[[#This Row],[ProgramCode]]&amp;": "&amp;Tbl_BalanceHistory[[#This Row],[Program Name]]</f>
        <v>512: Water Protection</v>
      </c>
      <c r="O4200" s="3" t="s">
        <v>886</v>
      </c>
      <c r="P4200" s="1" t="str">
        <f>IF(Tbl_BalanceHistory[[#This Row],[FundCode]]="0100","GF",IF(Tbl_BalanceHistory[[#This Row],[FundCode]]="01000","GF","Hi Ed / OCR"))</f>
        <v>GF</v>
      </c>
      <c r="Q4200" s="5">
        <v>20816225</v>
      </c>
      <c r="R4200" s="5">
        <v>20815784.23</v>
      </c>
      <c r="S4200" s="5">
        <v>440.77</v>
      </c>
      <c r="T4200" s="5">
        <v>0</v>
      </c>
      <c r="U4200" s="3"/>
      <c r="V4200" s="5">
        <v>440.77</v>
      </c>
      <c r="W4200" s="5">
        <v>0</v>
      </c>
      <c r="X4200" s="5"/>
      <c r="Y4200" s="5"/>
      <c r="Z4200" s="5">
        <f>Tbl_BalanceHistory[[#This Row],[Discretionary Recommended - Pre 2022]]+Tbl_BalanceHistory[[#This Row],[Discretionary Balance Recommended: Policy]]+Tbl_BalanceHistory[[#This Row],[Discretionary Balance Recommended: Commitments]]</f>
        <v>0</v>
      </c>
      <c r="AA4200" s="5">
        <f>Tbl_BalanceHistory[[#This Row],[Discretionary Balance]]-Tbl_BalanceHistory[[#This Row],[Discretionary Reappropriation]]</f>
        <v>440.77</v>
      </c>
      <c r="AB4200" s="2"/>
      <c r="AC4200" s="2"/>
      <c r="AD4200" s="2"/>
      <c r="AE4200" s="2"/>
    </row>
    <row r="4201" spans="1:31" ht="30" x14ac:dyDescent="0.25">
      <c r="A4201" s="2" t="s">
        <v>2105</v>
      </c>
      <c r="B4201" s="3">
        <v>10</v>
      </c>
      <c r="C4201" s="3">
        <v>440</v>
      </c>
      <c r="D4201" s="3" t="s">
        <v>722</v>
      </c>
      <c r="E4201" s="3" t="str">
        <f>_xlfn.XLOOKUP(Tbl_BalanceHistory[[#This Row],[RespAgy]],Tbl_Agencies[Agy Code],Tbl_Agencies[Agy Sort])</f>
        <v>152000</v>
      </c>
      <c r="F4201" s="2" t="str">
        <f>Tbl_BalanceHistory[[#This Row],[RespAgy]]&amp;": "&amp;Tbl_BalanceHistory[[#This Row],[RespAgency]]</f>
        <v>440: Department of Environmental Quality</v>
      </c>
      <c r="G4201" s="3">
        <v>440</v>
      </c>
      <c r="H4201" s="3" t="s">
        <v>722</v>
      </c>
      <c r="I4201" s="3" t="str">
        <f>_xlfn.XLOOKUP(Tbl_BalanceHistory[[#This Row],[AgyCode]],Tbl_Agencies[Agy Code],Tbl_Agencies[Agy Sort])</f>
        <v>152000</v>
      </c>
      <c r="J4201" s="2" t="str">
        <f>Tbl_BalanceHistory[[#This Row],[AgyCode]]&amp;": "&amp;Tbl_BalanceHistory[[#This Row],[Agency Name]]</f>
        <v>440: Department of Environmental Quality</v>
      </c>
      <c r="K4201" s="1">
        <v>2020</v>
      </c>
      <c r="L4201" s="3">
        <v>512</v>
      </c>
      <c r="M4201" s="3" t="s">
        <v>726</v>
      </c>
      <c r="N4201" s="2" t="str">
        <f>Tbl_BalanceHistory[[#This Row],[ProgramCode]]&amp;": "&amp;Tbl_BalanceHistory[[#This Row],[Program Name]]</f>
        <v>512: Water Protection</v>
      </c>
      <c r="O4201" s="3" t="s">
        <v>886</v>
      </c>
      <c r="P4201" s="1" t="str">
        <f>IF(Tbl_BalanceHistory[[#This Row],[FundCode]]="0100","GF",IF(Tbl_BalanceHistory[[#This Row],[FundCode]]="01000","GF","Hi Ed / OCR"))</f>
        <v>GF</v>
      </c>
      <c r="Q4201" s="5">
        <v>21041140</v>
      </c>
      <c r="R4201" s="5">
        <v>19740939.440000001</v>
      </c>
      <c r="S4201" s="5">
        <v>1300200.56</v>
      </c>
      <c r="T4201" s="5">
        <v>0</v>
      </c>
      <c r="U4201" s="3"/>
      <c r="V4201" s="5">
        <v>1300200.56</v>
      </c>
      <c r="W4201" s="5">
        <v>0</v>
      </c>
      <c r="X4201" s="5"/>
      <c r="Y4201" s="5"/>
      <c r="Z4201" s="5">
        <f>Tbl_BalanceHistory[[#This Row],[Discretionary Recommended - Pre 2022]]+Tbl_BalanceHistory[[#This Row],[Discretionary Balance Recommended: Policy]]+Tbl_BalanceHistory[[#This Row],[Discretionary Balance Recommended: Commitments]]</f>
        <v>0</v>
      </c>
      <c r="AA4201" s="5">
        <f>Tbl_BalanceHistory[[#This Row],[Discretionary Balance]]-Tbl_BalanceHistory[[#This Row],[Discretionary Reappropriation]]</f>
        <v>1300200.56</v>
      </c>
      <c r="AB4201" s="2"/>
      <c r="AC4201" s="2"/>
      <c r="AD4201" s="2"/>
      <c r="AE4201" s="2"/>
    </row>
    <row r="4202" spans="1:31" ht="30" x14ac:dyDescent="0.25">
      <c r="A4202" s="2" t="s">
        <v>2105</v>
      </c>
      <c r="B4202" s="3">
        <v>10</v>
      </c>
      <c r="C4202" s="3">
        <v>440</v>
      </c>
      <c r="D4202" s="3" t="s">
        <v>722</v>
      </c>
      <c r="E4202" s="3" t="str">
        <f>_xlfn.XLOOKUP(Tbl_BalanceHistory[[#This Row],[RespAgy]],Tbl_Agencies[Agy Code],Tbl_Agencies[Agy Sort])</f>
        <v>152000</v>
      </c>
      <c r="F4202" s="2" t="str">
        <f>Tbl_BalanceHistory[[#This Row],[RespAgy]]&amp;": "&amp;Tbl_BalanceHistory[[#This Row],[RespAgency]]</f>
        <v>440: Department of Environmental Quality</v>
      </c>
      <c r="G4202" s="3">
        <v>440</v>
      </c>
      <c r="H4202" s="3" t="s">
        <v>722</v>
      </c>
      <c r="I4202" s="3" t="str">
        <f>_xlfn.XLOOKUP(Tbl_BalanceHistory[[#This Row],[AgyCode]],Tbl_Agencies[Agy Code],Tbl_Agencies[Agy Sort])</f>
        <v>152000</v>
      </c>
      <c r="J4202" s="2" t="str">
        <f>Tbl_BalanceHistory[[#This Row],[AgyCode]]&amp;": "&amp;Tbl_BalanceHistory[[#This Row],[Agency Name]]</f>
        <v>440: Department of Environmental Quality</v>
      </c>
      <c r="K4202" s="1">
        <v>2014</v>
      </c>
      <c r="L4202" s="3">
        <v>513</v>
      </c>
      <c r="M4202" s="3" t="s">
        <v>728</v>
      </c>
      <c r="N4202" s="2" t="str">
        <f>Tbl_BalanceHistory[[#This Row],[ProgramCode]]&amp;": "&amp;Tbl_BalanceHistory[[#This Row],[Program Name]]</f>
        <v>513: Air Protection</v>
      </c>
      <c r="O4202" s="3" t="s">
        <v>1730</v>
      </c>
      <c r="P4202" s="1" t="str">
        <f>IF(Tbl_BalanceHistory[[#This Row],[FundCode]]="0100","GF",IF(Tbl_BalanceHistory[[#This Row],[FundCode]]="01000","GF","Hi Ed / OCR"))</f>
        <v>GF</v>
      </c>
      <c r="Q4202" s="5">
        <v>1684532</v>
      </c>
      <c r="R4202" s="5">
        <v>1684335.6</v>
      </c>
      <c r="S4202" s="5">
        <v>196</v>
      </c>
      <c r="T4202" s="5">
        <v>0</v>
      </c>
      <c r="U4202" s="3"/>
      <c r="V4202" s="5">
        <v>196</v>
      </c>
      <c r="W4202" s="5">
        <v>0</v>
      </c>
      <c r="X4202" s="5"/>
      <c r="Y4202" s="5"/>
      <c r="Z4202" s="5">
        <f>Tbl_BalanceHistory[[#This Row],[Discretionary Recommended - Pre 2022]]+Tbl_BalanceHistory[[#This Row],[Discretionary Balance Recommended: Policy]]+Tbl_BalanceHistory[[#This Row],[Discretionary Balance Recommended: Commitments]]</f>
        <v>0</v>
      </c>
      <c r="AA4202" s="5">
        <f>Tbl_BalanceHistory[[#This Row],[Discretionary Balance]]-Tbl_BalanceHistory[[#This Row],[Discretionary Reappropriation]]</f>
        <v>196</v>
      </c>
      <c r="AB4202" s="2"/>
      <c r="AC4202" s="2"/>
      <c r="AD4202" s="2"/>
      <c r="AE4202" s="2"/>
    </row>
    <row r="4203" spans="1:31" ht="30" x14ac:dyDescent="0.25">
      <c r="A4203" s="2" t="s">
        <v>2105</v>
      </c>
      <c r="B4203" s="3">
        <v>10</v>
      </c>
      <c r="C4203" s="3">
        <v>440</v>
      </c>
      <c r="D4203" s="3" t="s">
        <v>722</v>
      </c>
      <c r="E4203" s="3" t="str">
        <f>_xlfn.XLOOKUP(Tbl_BalanceHistory[[#This Row],[RespAgy]],Tbl_Agencies[Agy Code],Tbl_Agencies[Agy Sort])</f>
        <v>152000</v>
      </c>
      <c r="F4203" s="2" t="str">
        <f>Tbl_BalanceHistory[[#This Row],[RespAgy]]&amp;": "&amp;Tbl_BalanceHistory[[#This Row],[RespAgency]]</f>
        <v>440: Department of Environmental Quality</v>
      </c>
      <c r="G4203" s="3">
        <v>440</v>
      </c>
      <c r="H4203" s="3" t="s">
        <v>722</v>
      </c>
      <c r="I4203" s="3" t="str">
        <f>_xlfn.XLOOKUP(Tbl_BalanceHistory[[#This Row],[AgyCode]],Tbl_Agencies[Agy Code],Tbl_Agencies[Agy Sort])</f>
        <v>152000</v>
      </c>
      <c r="J4203" s="2" t="str">
        <f>Tbl_BalanceHistory[[#This Row],[AgyCode]]&amp;": "&amp;Tbl_BalanceHistory[[#This Row],[Agency Name]]</f>
        <v>440: Department of Environmental Quality</v>
      </c>
      <c r="K4203" s="1">
        <v>2015</v>
      </c>
      <c r="L4203" s="3">
        <v>513</v>
      </c>
      <c r="M4203" s="3" t="s">
        <v>728</v>
      </c>
      <c r="N4203" s="2" t="str">
        <f>Tbl_BalanceHistory[[#This Row],[ProgramCode]]&amp;": "&amp;Tbl_BalanceHistory[[#This Row],[Program Name]]</f>
        <v>513: Air Protection</v>
      </c>
      <c r="O4203" s="3" t="s">
        <v>1730</v>
      </c>
      <c r="P4203" s="1" t="str">
        <f>IF(Tbl_BalanceHistory[[#This Row],[FundCode]]="0100","GF",IF(Tbl_BalanceHistory[[#This Row],[FundCode]]="01000","GF","Hi Ed / OCR"))</f>
        <v>GF</v>
      </c>
      <c r="Q4203" s="5">
        <v>2406931</v>
      </c>
      <c r="R4203" s="5">
        <v>2406297</v>
      </c>
      <c r="S4203" s="5">
        <v>633</v>
      </c>
      <c r="T4203" s="5">
        <v>0</v>
      </c>
      <c r="U4203" s="3"/>
      <c r="V4203" s="5">
        <v>633</v>
      </c>
      <c r="W4203" s="5">
        <v>0</v>
      </c>
      <c r="X4203" s="5"/>
      <c r="Y4203" s="5"/>
      <c r="Z4203" s="5">
        <f>Tbl_BalanceHistory[[#This Row],[Discretionary Recommended - Pre 2022]]+Tbl_BalanceHistory[[#This Row],[Discretionary Balance Recommended: Policy]]+Tbl_BalanceHistory[[#This Row],[Discretionary Balance Recommended: Commitments]]</f>
        <v>0</v>
      </c>
      <c r="AA4203" s="5">
        <f>Tbl_BalanceHistory[[#This Row],[Discretionary Balance]]-Tbl_BalanceHistory[[#This Row],[Discretionary Reappropriation]]</f>
        <v>633</v>
      </c>
      <c r="AB4203" s="2" t="s">
        <v>2125</v>
      </c>
      <c r="AC4203" s="2"/>
      <c r="AD4203" s="2"/>
      <c r="AE4203" s="2"/>
    </row>
    <row r="4204" spans="1:31" ht="30" x14ac:dyDescent="0.25">
      <c r="A4204" s="2" t="s">
        <v>2105</v>
      </c>
      <c r="B4204" s="3">
        <v>10</v>
      </c>
      <c r="C4204" s="3">
        <v>440</v>
      </c>
      <c r="D4204" s="3" t="s">
        <v>722</v>
      </c>
      <c r="E4204" s="3" t="str">
        <f>_xlfn.XLOOKUP(Tbl_BalanceHistory[[#This Row],[RespAgy]],Tbl_Agencies[Agy Code],Tbl_Agencies[Agy Sort])</f>
        <v>152000</v>
      </c>
      <c r="F4204" s="2" t="str">
        <f>Tbl_BalanceHistory[[#This Row],[RespAgy]]&amp;": "&amp;Tbl_BalanceHistory[[#This Row],[RespAgency]]</f>
        <v>440: Department of Environmental Quality</v>
      </c>
      <c r="G4204" s="3">
        <v>440</v>
      </c>
      <c r="H4204" s="3" t="s">
        <v>722</v>
      </c>
      <c r="I4204" s="3" t="str">
        <f>_xlfn.XLOOKUP(Tbl_BalanceHistory[[#This Row],[AgyCode]],Tbl_Agencies[Agy Code],Tbl_Agencies[Agy Sort])</f>
        <v>152000</v>
      </c>
      <c r="J4204" s="2" t="str">
        <f>Tbl_BalanceHistory[[#This Row],[AgyCode]]&amp;": "&amp;Tbl_BalanceHistory[[#This Row],[Agency Name]]</f>
        <v>440: Department of Environmental Quality</v>
      </c>
      <c r="K4204" s="1">
        <v>2016</v>
      </c>
      <c r="L4204" s="3">
        <v>513</v>
      </c>
      <c r="M4204" s="3" t="s">
        <v>728</v>
      </c>
      <c r="N4204" s="2" t="str">
        <f>Tbl_BalanceHistory[[#This Row],[ProgramCode]]&amp;": "&amp;Tbl_BalanceHistory[[#This Row],[Program Name]]</f>
        <v>513: Air Protection</v>
      </c>
      <c r="O4204" s="3" t="s">
        <v>1730</v>
      </c>
      <c r="P4204" s="1" t="str">
        <f>IF(Tbl_BalanceHistory[[#This Row],[FundCode]]="0100","GF",IF(Tbl_BalanceHistory[[#This Row],[FundCode]]="01000","GF","Hi Ed / OCR"))</f>
        <v>GF</v>
      </c>
      <c r="Q4204" s="5">
        <v>2376331</v>
      </c>
      <c r="R4204" s="5">
        <v>2376220.19</v>
      </c>
      <c r="S4204" s="5">
        <v>110</v>
      </c>
      <c r="T4204" s="5">
        <v>0</v>
      </c>
      <c r="U4204" s="3"/>
      <c r="V4204" s="5">
        <v>110</v>
      </c>
      <c r="W4204" s="5">
        <v>0</v>
      </c>
      <c r="X4204" s="5"/>
      <c r="Y4204" s="5"/>
      <c r="Z4204" s="5">
        <f>Tbl_BalanceHistory[[#This Row],[Discretionary Recommended - Pre 2022]]+Tbl_BalanceHistory[[#This Row],[Discretionary Balance Recommended: Policy]]+Tbl_BalanceHistory[[#This Row],[Discretionary Balance Recommended: Commitments]]</f>
        <v>0</v>
      </c>
      <c r="AA4204" s="5">
        <f>Tbl_BalanceHistory[[#This Row],[Discretionary Balance]]-Tbl_BalanceHistory[[#This Row],[Discretionary Reappropriation]]</f>
        <v>110</v>
      </c>
      <c r="AB4204" s="2" t="s">
        <v>2126</v>
      </c>
      <c r="AC4204" s="2"/>
      <c r="AD4204" s="2"/>
      <c r="AE4204" s="2"/>
    </row>
    <row r="4205" spans="1:31" ht="30" x14ac:dyDescent="0.25">
      <c r="A4205" s="2" t="s">
        <v>2105</v>
      </c>
      <c r="B4205" s="3">
        <v>10</v>
      </c>
      <c r="C4205" s="3">
        <v>440</v>
      </c>
      <c r="D4205" s="3" t="s">
        <v>722</v>
      </c>
      <c r="E4205" s="3" t="str">
        <f>_xlfn.XLOOKUP(Tbl_BalanceHistory[[#This Row],[RespAgy]],Tbl_Agencies[Agy Code],Tbl_Agencies[Agy Sort])</f>
        <v>152000</v>
      </c>
      <c r="F4205" s="2" t="str">
        <f>Tbl_BalanceHistory[[#This Row],[RespAgy]]&amp;": "&amp;Tbl_BalanceHistory[[#This Row],[RespAgency]]</f>
        <v>440: Department of Environmental Quality</v>
      </c>
      <c r="G4205" s="3">
        <v>440</v>
      </c>
      <c r="H4205" s="3" t="s">
        <v>722</v>
      </c>
      <c r="I4205" s="3" t="str">
        <f>_xlfn.XLOOKUP(Tbl_BalanceHistory[[#This Row],[AgyCode]],Tbl_Agencies[Agy Code],Tbl_Agencies[Agy Sort])</f>
        <v>152000</v>
      </c>
      <c r="J4205" s="2" t="str">
        <f>Tbl_BalanceHistory[[#This Row],[AgyCode]]&amp;": "&amp;Tbl_BalanceHistory[[#This Row],[Agency Name]]</f>
        <v>440: Department of Environmental Quality</v>
      </c>
      <c r="K4205" s="1">
        <v>2017</v>
      </c>
      <c r="L4205" s="3">
        <v>513</v>
      </c>
      <c r="M4205" s="3" t="s">
        <v>728</v>
      </c>
      <c r="N4205" s="2" t="str">
        <f>Tbl_BalanceHistory[[#This Row],[ProgramCode]]&amp;": "&amp;Tbl_BalanceHistory[[#This Row],[Program Name]]</f>
        <v>513: Air Protection</v>
      </c>
      <c r="O4205" s="3" t="s">
        <v>886</v>
      </c>
      <c r="P4205" s="1" t="str">
        <f>IF(Tbl_BalanceHistory[[#This Row],[FundCode]]="0100","GF",IF(Tbl_BalanceHistory[[#This Row],[FundCode]]="01000","GF","Hi Ed / OCR"))</f>
        <v>GF</v>
      </c>
      <c r="Q4205" s="5">
        <v>1836542</v>
      </c>
      <c r="R4205" s="5">
        <v>1836515.87</v>
      </c>
      <c r="S4205" s="5">
        <v>26</v>
      </c>
      <c r="T4205" s="5">
        <v>0</v>
      </c>
      <c r="U4205" s="3"/>
      <c r="V4205" s="5">
        <v>26</v>
      </c>
      <c r="W4205" s="5">
        <v>0</v>
      </c>
      <c r="X4205" s="5"/>
      <c r="Y4205" s="5"/>
      <c r="Z4205" s="5">
        <f>Tbl_BalanceHistory[[#This Row],[Discretionary Recommended - Pre 2022]]+Tbl_BalanceHistory[[#This Row],[Discretionary Balance Recommended: Policy]]+Tbl_BalanceHistory[[#This Row],[Discretionary Balance Recommended: Commitments]]</f>
        <v>0</v>
      </c>
      <c r="AA4205" s="5">
        <f>Tbl_BalanceHistory[[#This Row],[Discretionary Balance]]-Tbl_BalanceHistory[[#This Row],[Discretionary Reappropriation]]</f>
        <v>26</v>
      </c>
      <c r="AB4205" s="2"/>
      <c r="AC4205" s="2"/>
      <c r="AD4205" s="2"/>
      <c r="AE4205" s="2"/>
    </row>
    <row r="4206" spans="1:31" ht="30" x14ac:dyDescent="0.25">
      <c r="A4206" s="2" t="s">
        <v>2105</v>
      </c>
      <c r="B4206" s="3">
        <v>10</v>
      </c>
      <c r="C4206" s="3">
        <v>440</v>
      </c>
      <c r="D4206" s="3" t="s">
        <v>722</v>
      </c>
      <c r="E4206" s="3" t="str">
        <f>_xlfn.XLOOKUP(Tbl_BalanceHistory[[#This Row],[RespAgy]],Tbl_Agencies[Agy Code],Tbl_Agencies[Agy Sort])</f>
        <v>152000</v>
      </c>
      <c r="F4206" s="2" t="str">
        <f>Tbl_BalanceHistory[[#This Row],[RespAgy]]&amp;": "&amp;Tbl_BalanceHistory[[#This Row],[RespAgency]]</f>
        <v>440: Department of Environmental Quality</v>
      </c>
      <c r="G4206" s="3">
        <v>440</v>
      </c>
      <c r="H4206" s="3" t="s">
        <v>722</v>
      </c>
      <c r="I4206" s="3" t="str">
        <f>_xlfn.XLOOKUP(Tbl_BalanceHistory[[#This Row],[AgyCode]],Tbl_Agencies[Agy Code],Tbl_Agencies[Agy Sort])</f>
        <v>152000</v>
      </c>
      <c r="J4206" s="2" t="str">
        <f>Tbl_BalanceHistory[[#This Row],[AgyCode]]&amp;": "&amp;Tbl_BalanceHistory[[#This Row],[Agency Name]]</f>
        <v>440: Department of Environmental Quality</v>
      </c>
      <c r="K4206" s="1">
        <v>2018</v>
      </c>
      <c r="L4206" s="3">
        <v>513</v>
      </c>
      <c r="M4206" s="3" t="s">
        <v>728</v>
      </c>
      <c r="N4206" s="2" t="str">
        <f>Tbl_BalanceHistory[[#This Row],[ProgramCode]]&amp;": "&amp;Tbl_BalanceHistory[[#This Row],[Program Name]]</f>
        <v>513: Air Protection</v>
      </c>
      <c r="O4206" s="3" t="s">
        <v>886</v>
      </c>
      <c r="P4206" s="1" t="str">
        <f>IF(Tbl_BalanceHistory[[#This Row],[FundCode]]="0100","GF",IF(Tbl_BalanceHistory[[#This Row],[FundCode]]="01000","GF","Hi Ed / OCR"))</f>
        <v>GF</v>
      </c>
      <c r="Q4206" s="5">
        <v>1150742</v>
      </c>
      <c r="R4206" s="5">
        <v>1150712.8500000001</v>
      </c>
      <c r="S4206" s="5">
        <v>29</v>
      </c>
      <c r="T4206" s="5">
        <v>0</v>
      </c>
      <c r="U4206" s="3"/>
      <c r="V4206" s="5">
        <v>29</v>
      </c>
      <c r="W4206" s="5">
        <v>0</v>
      </c>
      <c r="X4206" s="5"/>
      <c r="Y4206" s="5"/>
      <c r="Z4206" s="5">
        <f>Tbl_BalanceHistory[[#This Row],[Discretionary Recommended - Pre 2022]]+Tbl_BalanceHistory[[#This Row],[Discretionary Balance Recommended: Policy]]+Tbl_BalanceHistory[[#This Row],[Discretionary Balance Recommended: Commitments]]</f>
        <v>0</v>
      </c>
      <c r="AA4206" s="5">
        <f>Tbl_BalanceHistory[[#This Row],[Discretionary Balance]]-Tbl_BalanceHistory[[#This Row],[Discretionary Reappropriation]]</f>
        <v>29</v>
      </c>
      <c r="AB4206" s="2"/>
      <c r="AC4206" s="2"/>
      <c r="AD4206" s="2"/>
      <c r="AE4206" s="2"/>
    </row>
    <row r="4207" spans="1:31" ht="30" x14ac:dyDescent="0.25">
      <c r="A4207" s="2" t="s">
        <v>2105</v>
      </c>
      <c r="B4207" s="3">
        <v>10</v>
      </c>
      <c r="C4207" s="3">
        <v>440</v>
      </c>
      <c r="D4207" s="3" t="s">
        <v>722</v>
      </c>
      <c r="E4207" s="3" t="str">
        <f>_xlfn.XLOOKUP(Tbl_BalanceHistory[[#This Row],[RespAgy]],Tbl_Agencies[Agy Code],Tbl_Agencies[Agy Sort])</f>
        <v>152000</v>
      </c>
      <c r="F4207" s="2" t="str">
        <f>Tbl_BalanceHistory[[#This Row],[RespAgy]]&amp;": "&amp;Tbl_BalanceHistory[[#This Row],[RespAgency]]</f>
        <v>440: Department of Environmental Quality</v>
      </c>
      <c r="G4207" s="3">
        <v>440</v>
      </c>
      <c r="H4207" s="3" t="s">
        <v>722</v>
      </c>
      <c r="I4207" s="3" t="str">
        <f>_xlfn.XLOOKUP(Tbl_BalanceHistory[[#This Row],[AgyCode]],Tbl_Agencies[Agy Code],Tbl_Agencies[Agy Sort])</f>
        <v>152000</v>
      </c>
      <c r="J4207" s="2" t="str">
        <f>Tbl_BalanceHistory[[#This Row],[AgyCode]]&amp;": "&amp;Tbl_BalanceHistory[[#This Row],[Agency Name]]</f>
        <v>440: Department of Environmental Quality</v>
      </c>
      <c r="K4207" s="1">
        <v>2019</v>
      </c>
      <c r="L4207" s="3">
        <v>513</v>
      </c>
      <c r="M4207" s="3" t="s">
        <v>728</v>
      </c>
      <c r="N4207" s="2" t="str">
        <f>Tbl_BalanceHistory[[#This Row],[ProgramCode]]&amp;": "&amp;Tbl_BalanceHistory[[#This Row],[Program Name]]</f>
        <v>513: Air Protection</v>
      </c>
      <c r="O4207" s="3" t="s">
        <v>886</v>
      </c>
      <c r="P4207" s="1" t="str">
        <f>IF(Tbl_BalanceHistory[[#This Row],[FundCode]]="0100","GF",IF(Tbl_BalanceHistory[[#This Row],[FundCode]]="01000","GF","Hi Ed / OCR"))</f>
        <v>GF</v>
      </c>
      <c r="Q4207" s="5">
        <v>1356542</v>
      </c>
      <c r="R4207" s="5">
        <v>1356542</v>
      </c>
      <c r="S4207" s="5">
        <v>0</v>
      </c>
      <c r="T4207" s="5">
        <v>0</v>
      </c>
      <c r="U4207" s="3"/>
      <c r="V4207" s="5">
        <v>0</v>
      </c>
      <c r="W4207" s="5">
        <v>0</v>
      </c>
      <c r="X4207" s="5"/>
      <c r="Y4207" s="5"/>
      <c r="Z4207" s="5">
        <f>Tbl_BalanceHistory[[#This Row],[Discretionary Recommended - Pre 2022]]+Tbl_BalanceHistory[[#This Row],[Discretionary Balance Recommended: Policy]]+Tbl_BalanceHistory[[#This Row],[Discretionary Balance Recommended: Commitments]]</f>
        <v>0</v>
      </c>
      <c r="AA4207" s="5">
        <f>Tbl_BalanceHistory[[#This Row],[Discretionary Balance]]-Tbl_BalanceHistory[[#This Row],[Discretionary Reappropriation]]</f>
        <v>0</v>
      </c>
      <c r="AB4207" s="2"/>
      <c r="AC4207" s="2"/>
      <c r="AD4207" s="2"/>
      <c r="AE4207" s="2"/>
    </row>
    <row r="4208" spans="1:31" ht="30" x14ac:dyDescent="0.25">
      <c r="A4208" s="2" t="s">
        <v>2105</v>
      </c>
      <c r="B4208" s="3">
        <v>10</v>
      </c>
      <c r="C4208" s="3">
        <v>440</v>
      </c>
      <c r="D4208" s="3" t="s">
        <v>722</v>
      </c>
      <c r="E4208" s="3" t="str">
        <f>_xlfn.XLOOKUP(Tbl_BalanceHistory[[#This Row],[RespAgy]],Tbl_Agencies[Agy Code],Tbl_Agencies[Agy Sort])</f>
        <v>152000</v>
      </c>
      <c r="F4208" s="2" t="str">
        <f>Tbl_BalanceHistory[[#This Row],[RespAgy]]&amp;": "&amp;Tbl_BalanceHistory[[#This Row],[RespAgency]]</f>
        <v>440: Department of Environmental Quality</v>
      </c>
      <c r="G4208" s="3">
        <v>440</v>
      </c>
      <c r="H4208" s="3" t="s">
        <v>722</v>
      </c>
      <c r="I4208" s="3" t="str">
        <f>_xlfn.XLOOKUP(Tbl_BalanceHistory[[#This Row],[AgyCode]],Tbl_Agencies[Agy Code],Tbl_Agencies[Agy Sort])</f>
        <v>152000</v>
      </c>
      <c r="J4208" s="2" t="str">
        <f>Tbl_BalanceHistory[[#This Row],[AgyCode]]&amp;": "&amp;Tbl_BalanceHistory[[#This Row],[Agency Name]]</f>
        <v>440: Department of Environmental Quality</v>
      </c>
      <c r="K4208" s="1">
        <v>2020</v>
      </c>
      <c r="L4208" s="3">
        <v>513</v>
      </c>
      <c r="M4208" s="3" t="s">
        <v>728</v>
      </c>
      <c r="N4208" s="2" t="str">
        <f>Tbl_BalanceHistory[[#This Row],[ProgramCode]]&amp;": "&amp;Tbl_BalanceHistory[[#This Row],[Program Name]]</f>
        <v>513: Air Protection</v>
      </c>
      <c r="O4208" s="3" t="s">
        <v>886</v>
      </c>
      <c r="P4208" s="1" t="str">
        <f>IF(Tbl_BalanceHistory[[#This Row],[FundCode]]="0100","GF",IF(Tbl_BalanceHistory[[#This Row],[FundCode]]="01000","GF","Hi Ed / OCR"))</f>
        <v>GF</v>
      </c>
      <c r="Q4208" s="5">
        <v>1446542</v>
      </c>
      <c r="R4208" s="5">
        <v>1127541.72</v>
      </c>
      <c r="S4208" s="5">
        <v>319000.28000000003</v>
      </c>
      <c r="T4208" s="5">
        <v>0</v>
      </c>
      <c r="U4208" s="3"/>
      <c r="V4208" s="5">
        <v>319000.28000000003</v>
      </c>
      <c r="W4208" s="5">
        <v>0</v>
      </c>
      <c r="X4208" s="5"/>
      <c r="Y4208" s="5"/>
      <c r="Z4208" s="5">
        <f>Tbl_BalanceHistory[[#This Row],[Discretionary Recommended - Pre 2022]]+Tbl_BalanceHistory[[#This Row],[Discretionary Balance Recommended: Policy]]+Tbl_BalanceHistory[[#This Row],[Discretionary Balance Recommended: Commitments]]</f>
        <v>0</v>
      </c>
      <c r="AA4208" s="5">
        <f>Tbl_BalanceHistory[[#This Row],[Discretionary Balance]]-Tbl_BalanceHistory[[#This Row],[Discretionary Reappropriation]]</f>
        <v>319000.28000000003</v>
      </c>
      <c r="AB4208" s="2"/>
      <c r="AC4208" s="2"/>
      <c r="AD4208" s="2"/>
      <c r="AE4208" s="2"/>
    </row>
    <row r="4209" spans="1:31" ht="30" x14ac:dyDescent="0.25">
      <c r="A4209" s="2" t="s">
        <v>2105</v>
      </c>
      <c r="B4209" s="3">
        <v>10</v>
      </c>
      <c r="C4209" s="3">
        <v>440</v>
      </c>
      <c r="D4209" s="3" t="s">
        <v>722</v>
      </c>
      <c r="E4209" s="3" t="str">
        <f>_xlfn.XLOOKUP(Tbl_BalanceHistory[[#This Row],[RespAgy]],Tbl_Agencies[Agy Code],Tbl_Agencies[Agy Sort])</f>
        <v>152000</v>
      </c>
      <c r="F4209" s="2" t="str">
        <f>Tbl_BalanceHistory[[#This Row],[RespAgy]]&amp;": "&amp;Tbl_BalanceHistory[[#This Row],[RespAgency]]</f>
        <v>440: Department of Environmental Quality</v>
      </c>
      <c r="G4209" s="3">
        <v>440</v>
      </c>
      <c r="H4209" s="3" t="s">
        <v>722</v>
      </c>
      <c r="I4209" s="3" t="str">
        <f>_xlfn.XLOOKUP(Tbl_BalanceHistory[[#This Row],[AgyCode]],Tbl_Agencies[Agy Code],Tbl_Agencies[Agy Sort])</f>
        <v>152000</v>
      </c>
      <c r="J4209" s="2" t="str">
        <f>Tbl_BalanceHistory[[#This Row],[AgyCode]]&amp;": "&amp;Tbl_BalanceHistory[[#This Row],[Agency Name]]</f>
        <v>440: Department of Environmental Quality</v>
      </c>
      <c r="K4209" s="1">
        <v>2014</v>
      </c>
      <c r="L4209" s="3">
        <v>515</v>
      </c>
      <c r="M4209" s="3" t="s">
        <v>730</v>
      </c>
      <c r="N4209" s="2" t="str">
        <f>Tbl_BalanceHistory[[#This Row],[ProgramCode]]&amp;": "&amp;Tbl_BalanceHistory[[#This Row],[Program Name]]</f>
        <v>515: Environmental Financial Assistance</v>
      </c>
      <c r="O4209" s="3" t="s">
        <v>1730</v>
      </c>
      <c r="P4209" s="1" t="str">
        <f>IF(Tbl_BalanceHistory[[#This Row],[FundCode]]="0100","GF",IF(Tbl_BalanceHistory[[#This Row],[FundCode]]="01000","GF","Hi Ed / OCR"))</f>
        <v>GF</v>
      </c>
      <c r="Q4209" s="5">
        <v>3240780</v>
      </c>
      <c r="R4209" s="5">
        <v>3240348.75</v>
      </c>
      <c r="S4209" s="5">
        <v>431</v>
      </c>
      <c r="T4209" s="5">
        <v>0</v>
      </c>
      <c r="U4209" s="3"/>
      <c r="V4209" s="5">
        <v>431</v>
      </c>
      <c r="W4209" s="5">
        <v>0</v>
      </c>
      <c r="X4209" s="5"/>
      <c r="Y4209" s="5"/>
      <c r="Z4209" s="5">
        <f>Tbl_BalanceHistory[[#This Row],[Discretionary Recommended - Pre 2022]]+Tbl_BalanceHistory[[#This Row],[Discretionary Balance Recommended: Policy]]+Tbl_BalanceHistory[[#This Row],[Discretionary Balance Recommended: Commitments]]</f>
        <v>0</v>
      </c>
      <c r="AA4209" s="5">
        <f>Tbl_BalanceHistory[[#This Row],[Discretionary Balance]]-Tbl_BalanceHistory[[#This Row],[Discretionary Reappropriation]]</f>
        <v>431</v>
      </c>
      <c r="AB4209" s="2"/>
      <c r="AC4209" s="2"/>
      <c r="AD4209" s="2"/>
      <c r="AE4209" s="2"/>
    </row>
    <row r="4210" spans="1:31" ht="30" x14ac:dyDescent="0.25">
      <c r="A4210" s="2" t="s">
        <v>2105</v>
      </c>
      <c r="B4210" s="3">
        <v>10</v>
      </c>
      <c r="C4210" s="3">
        <v>440</v>
      </c>
      <c r="D4210" s="3" t="s">
        <v>722</v>
      </c>
      <c r="E4210" s="3" t="str">
        <f>_xlfn.XLOOKUP(Tbl_BalanceHistory[[#This Row],[RespAgy]],Tbl_Agencies[Agy Code],Tbl_Agencies[Agy Sort])</f>
        <v>152000</v>
      </c>
      <c r="F4210" s="2" t="str">
        <f>Tbl_BalanceHistory[[#This Row],[RespAgy]]&amp;": "&amp;Tbl_BalanceHistory[[#This Row],[RespAgency]]</f>
        <v>440: Department of Environmental Quality</v>
      </c>
      <c r="G4210" s="3">
        <v>440</v>
      </c>
      <c r="H4210" s="3" t="s">
        <v>722</v>
      </c>
      <c r="I4210" s="3" t="str">
        <f>_xlfn.XLOOKUP(Tbl_BalanceHistory[[#This Row],[AgyCode]],Tbl_Agencies[Agy Code],Tbl_Agencies[Agy Sort])</f>
        <v>152000</v>
      </c>
      <c r="J4210" s="2" t="str">
        <f>Tbl_BalanceHistory[[#This Row],[AgyCode]]&amp;": "&amp;Tbl_BalanceHistory[[#This Row],[Agency Name]]</f>
        <v>440: Department of Environmental Quality</v>
      </c>
      <c r="K4210" s="1">
        <v>2015</v>
      </c>
      <c r="L4210" s="3">
        <v>515</v>
      </c>
      <c r="M4210" s="3" t="s">
        <v>730</v>
      </c>
      <c r="N4210" s="2" t="str">
        <f>Tbl_BalanceHistory[[#This Row],[ProgramCode]]&amp;": "&amp;Tbl_BalanceHistory[[#This Row],[Program Name]]</f>
        <v>515: Environmental Financial Assistance</v>
      </c>
      <c r="O4210" s="3" t="s">
        <v>1730</v>
      </c>
      <c r="P4210" s="1" t="str">
        <f>IF(Tbl_BalanceHistory[[#This Row],[FundCode]]="0100","GF",IF(Tbl_BalanceHistory[[#This Row],[FundCode]]="01000","GF","Hi Ed / OCR"))</f>
        <v>GF</v>
      </c>
      <c r="Q4210" s="5">
        <v>3068780</v>
      </c>
      <c r="R4210" s="5">
        <v>3067417</v>
      </c>
      <c r="S4210" s="5">
        <v>1362</v>
      </c>
      <c r="T4210" s="5">
        <v>0</v>
      </c>
      <c r="U4210" s="3"/>
      <c r="V4210" s="5">
        <v>1362</v>
      </c>
      <c r="W4210" s="5">
        <v>0</v>
      </c>
      <c r="X4210" s="5"/>
      <c r="Y4210" s="5"/>
      <c r="Z4210" s="5">
        <f>Tbl_BalanceHistory[[#This Row],[Discretionary Recommended - Pre 2022]]+Tbl_BalanceHistory[[#This Row],[Discretionary Balance Recommended: Policy]]+Tbl_BalanceHistory[[#This Row],[Discretionary Balance Recommended: Commitments]]</f>
        <v>0</v>
      </c>
      <c r="AA4210" s="5">
        <f>Tbl_BalanceHistory[[#This Row],[Discretionary Balance]]-Tbl_BalanceHistory[[#This Row],[Discretionary Reappropriation]]</f>
        <v>1362</v>
      </c>
      <c r="AB4210" s="2" t="s">
        <v>2125</v>
      </c>
      <c r="AC4210" s="2"/>
      <c r="AD4210" s="2"/>
      <c r="AE4210" s="2"/>
    </row>
    <row r="4211" spans="1:31" ht="30" x14ac:dyDescent="0.25">
      <c r="A4211" s="2" t="s">
        <v>2105</v>
      </c>
      <c r="B4211" s="3">
        <v>10</v>
      </c>
      <c r="C4211" s="3">
        <v>440</v>
      </c>
      <c r="D4211" s="3" t="s">
        <v>722</v>
      </c>
      <c r="E4211" s="3" t="str">
        <f>_xlfn.XLOOKUP(Tbl_BalanceHistory[[#This Row],[RespAgy]],Tbl_Agencies[Agy Code],Tbl_Agencies[Agy Sort])</f>
        <v>152000</v>
      </c>
      <c r="F4211" s="2" t="str">
        <f>Tbl_BalanceHistory[[#This Row],[RespAgy]]&amp;": "&amp;Tbl_BalanceHistory[[#This Row],[RespAgency]]</f>
        <v>440: Department of Environmental Quality</v>
      </c>
      <c r="G4211" s="3">
        <v>440</v>
      </c>
      <c r="H4211" s="3" t="s">
        <v>722</v>
      </c>
      <c r="I4211" s="3" t="str">
        <f>_xlfn.XLOOKUP(Tbl_BalanceHistory[[#This Row],[AgyCode]],Tbl_Agencies[Agy Code],Tbl_Agencies[Agy Sort])</f>
        <v>152000</v>
      </c>
      <c r="J4211" s="2" t="str">
        <f>Tbl_BalanceHistory[[#This Row],[AgyCode]]&amp;": "&amp;Tbl_BalanceHistory[[#This Row],[Agency Name]]</f>
        <v>440: Department of Environmental Quality</v>
      </c>
      <c r="K4211" s="1">
        <v>2016</v>
      </c>
      <c r="L4211" s="3">
        <v>515</v>
      </c>
      <c r="M4211" s="3" t="s">
        <v>730</v>
      </c>
      <c r="N4211" s="2" t="str">
        <f>Tbl_BalanceHistory[[#This Row],[ProgramCode]]&amp;": "&amp;Tbl_BalanceHistory[[#This Row],[Program Name]]</f>
        <v>515: Environmental Financial Assistance</v>
      </c>
      <c r="O4211" s="3" t="s">
        <v>1730</v>
      </c>
      <c r="P4211" s="1" t="str">
        <f>IF(Tbl_BalanceHistory[[#This Row],[FundCode]]="0100","GF",IF(Tbl_BalanceHistory[[#This Row],[FundCode]]="01000","GF","Hi Ed / OCR"))</f>
        <v>GF</v>
      </c>
      <c r="Q4211" s="5">
        <v>2452280</v>
      </c>
      <c r="R4211" s="5">
        <v>2452041.13</v>
      </c>
      <c r="S4211" s="5">
        <v>238</v>
      </c>
      <c r="T4211" s="5">
        <v>0</v>
      </c>
      <c r="U4211" s="3"/>
      <c r="V4211" s="5">
        <v>238</v>
      </c>
      <c r="W4211" s="5">
        <v>0</v>
      </c>
      <c r="X4211" s="5"/>
      <c r="Y4211" s="5"/>
      <c r="Z4211" s="5">
        <f>Tbl_BalanceHistory[[#This Row],[Discretionary Recommended - Pre 2022]]+Tbl_BalanceHistory[[#This Row],[Discretionary Balance Recommended: Policy]]+Tbl_BalanceHistory[[#This Row],[Discretionary Balance Recommended: Commitments]]</f>
        <v>0</v>
      </c>
      <c r="AA4211" s="5">
        <f>Tbl_BalanceHistory[[#This Row],[Discretionary Balance]]-Tbl_BalanceHistory[[#This Row],[Discretionary Reappropriation]]</f>
        <v>238</v>
      </c>
      <c r="AB4211" s="2" t="s">
        <v>2126</v>
      </c>
      <c r="AC4211" s="2"/>
      <c r="AD4211" s="2"/>
      <c r="AE4211" s="2"/>
    </row>
    <row r="4212" spans="1:31" ht="30" x14ac:dyDescent="0.25">
      <c r="A4212" s="2" t="s">
        <v>2105</v>
      </c>
      <c r="B4212" s="3">
        <v>10</v>
      </c>
      <c r="C4212" s="3">
        <v>440</v>
      </c>
      <c r="D4212" s="3" t="s">
        <v>722</v>
      </c>
      <c r="E4212" s="3" t="str">
        <f>_xlfn.XLOOKUP(Tbl_BalanceHistory[[#This Row],[RespAgy]],Tbl_Agencies[Agy Code],Tbl_Agencies[Agy Sort])</f>
        <v>152000</v>
      </c>
      <c r="F4212" s="2" t="str">
        <f>Tbl_BalanceHistory[[#This Row],[RespAgy]]&amp;": "&amp;Tbl_BalanceHistory[[#This Row],[RespAgency]]</f>
        <v>440: Department of Environmental Quality</v>
      </c>
      <c r="G4212" s="3">
        <v>440</v>
      </c>
      <c r="H4212" s="3" t="s">
        <v>722</v>
      </c>
      <c r="I4212" s="3" t="str">
        <f>_xlfn.XLOOKUP(Tbl_BalanceHistory[[#This Row],[AgyCode]],Tbl_Agencies[Agy Code],Tbl_Agencies[Agy Sort])</f>
        <v>152000</v>
      </c>
      <c r="J4212" s="2" t="str">
        <f>Tbl_BalanceHistory[[#This Row],[AgyCode]]&amp;": "&amp;Tbl_BalanceHistory[[#This Row],[Agency Name]]</f>
        <v>440: Department of Environmental Quality</v>
      </c>
      <c r="K4212" s="1">
        <v>2017</v>
      </c>
      <c r="L4212" s="3">
        <v>515</v>
      </c>
      <c r="M4212" s="3" t="s">
        <v>730</v>
      </c>
      <c r="N4212" s="2" t="str">
        <f>Tbl_BalanceHistory[[#This Row],[ProgramCode]]&amp;": "&amp;Tbl_BalanceHistory[[#This Row],[Program Name]]</f>
        <v>515: Environmental Financial Assistance</v>
      </c>
      <c r="O4212" s="3" t="s">
        <v>886</v>
      </c>
      <c r="P4212" s="1" t="str">
        <f>IF(Tbl_BalanceHistory[[#This Row],[FundCode]]="0100","GF",IF(Tbl_BalanceHistory[[#This Row],[FundCode]]="01000","GF","Hi Ed / OCR"))</f>
        <v>GF</v>
      </c>
      <c r="Q4212" s="5">
        <v>2259746</v>
      </c>
      <c r="R4212" s="5">
        <v>2259745.5</v>
      </c>
      <c r="S4212" s="5">
        <v>0</v>
      </c>
      <c r="T4212" s="5">
        <v>0</v>
      </c>
      <c r="U4212" s="3"/>
      <c r="V4212" s="5">
        <v>0</v>
      </c>
      <c r="W4212" s="5">
        <v>0</v>
      </c>
      <c r="X4212" s="5"/>
      <c r="Y4212" s="5"/>
      <c r="Z4212" s="5">
        <f>Tbl_BalanceHistory[[#This Row],[Discretionary Recommended - Pre 2022]]+Tbl_BalanceHistory[[#This Row],[Discretionary Balance Recommended: Policy]]+Tbl_BalanceHistory[[#This Row],[Discretionary Balance Recommended: Commitments]]</f>
        <v>0</v>
      </c>
      <c r="AA4212" s="5">
        <f>Tbl_BalanceHistory[[#This Row],[Discretionary Balance]]-Tbl_BalanceHistory[[#This Row],[Discretionary Reappropriation]]</f>
        <v>0</v>
      </c>
      <c r="AB4212" s="2"/>
      <c r="AC4212" s="2"/>
      <c r="AD4212" s="2"/>
      <c r="AE4212" s="2"/>
    </row>
    <row r="4213" spans="1:31" ht="30" x14ac:dyDescent="0.25">
      <c r="A4213" s="2" t="s">
        <v>2105</v>
      </c>
      <c r="B4213" s="3">
        <v>10</v>
      </c>
      <c r="C4213" s="3">
        <v>440</v>
      </c>
      <c r="D4213" s="3" t="s">
        <v>722</v>
      </c>
      <c r="E4213" s="3" t="str">
        <f>_xlfn.XLOOKUP(Tbl_BalanceHistory[[#This Row],[RespAgy]],Tbl_Agencies[Agy Code],Tbl_Agencies[Agy Sort])</f>
        <v>152000</v>
      </c>
      <c r="F4213" s="2" t="str">
        <f>Tbl_BalanceHistory[[#This Row],[RespAgy]]&amp;": "&amp;Tbl_BalanceHistory[[#This Row],[RespAgency]]</f>
        <v>440: Department of Environmental Quality</v>
      </c>
      <c r="G4213" s="3">
        <v>440</v>
      </c>
      <c r="H4213" s="3" t="s">
        <v>722</v>
      </c>
      <c r="I4213" s="3" t="str">
        <f>_xlfn.XLOOKUP(Tbl_BalanceHistory[[#This Row],[AgyCode]],Tbl_Agencies[Agy Code],Tbl_Agencies[Agy Sort])</f>
        <v>152000</v>
      </c>
      <c r="J4213" s="2" t="str">
        <f>Tbl_BalanceHistory[[#This Row],[AgyCode]]&amp;": "&amp;Tbl_BalanceHistory[[#This Row],[Agency Name]]</f>
        <v>440: Department of Environmental Quality</v>
      </c>
      <c r="K4213" s="1">
        <v>2018</v>
      </c>
      <c r="L4213" s="3">
        <v>515</v>
      </c>
      <c r="M4213" s="3" t="s">
        <v>730</v>
      </c>
      <c r="N4213" s="2" t="str">
        <f>Tbl_BalanceHistory[[#This Row],[ProgramCode]]&amp;": "&amp;Tbl_BalanceHistory[[#This Row],[Program Name]]</f>
        <v>515: Environmental Financial Assistance</v>
      </c>
      <c r="O4213" s="3" t="s">
        <v>886</v>
      </c>
      <c r="P4213" s="1" t="str">
        <f>IF(Tbl_BalanceHistory[[#This Row],[FundCode]]="0100","GF",IF(Tbl_BalanceHistory[[#This Row],[FundCode]]="01000","GF","Hi Ed / OCR"))</f>
        <v>GF</v>
      </c>
      <c r="Q4213" s="5">
        <v>3608818</v>
      </c>
      <c r="R4213" s="5">
        <v>3608818</v>
      </c>
      <c r="S4213" s="5">
        <v>0</v>
      </c>
      <c r="T4213" s="5">
        <v>0</v>
      </c>
      <c r="U4213" s="3"/>
      <c r="V4213" s="5">
        <v>0</v>
      </c>
      <c r="W4213" s="5">
        <v>0</v>
      </c>
      <c r="X4213" s="5"/>
      <c r="Y4213" s="5"/>
      <c r="Z4213" s="5">
        <f>Tbl_BalanceHistory[[#This Row],[Discretionary Recommended - Pre 2022]]+Tbl_BalanceHistory[[#This Row],[Discretionary Balance Recommended: Policy]]+Tbl_BalanceHistory[[#This Row],[Discretionary Balance Recommended: Commitments]]</f>
        <v>0</v>
      </c>
      <c r="AA4213" s="5">
        <f>Tbl_BalanceHistory[[#This Row],[Discretionary Balance]]-Tbl_BalanceHistory[[#This Row],[Discretionary Reappropriation]]</f>
        <v>0</v>
      </c>
      <c r="AB4213" s="2"/>
      <c r="AC4213" s="2"/>
      <c r="AD4213" s="2"/>
      <c r="AE4213" s="2"/>
    </row>
    <row r="4214" spans="1:31" ht="30" x14ac:dyDescent="0.25">
      <c r="A4214" s="2" t="s">
        <v>2105</v>
      </c>
      <c r="B4214" s="3">
        <v>10</v>
      </c>
      <c r="C4214" s="3">
        <v>440</v>
      </c>
      <c r="D4214" s="3" t="s">
        <v>722</v>
      </c>
      <c r="E4214" s="3" t="str">
        <f>_xlfn.XLOOKUP(Tbl_BalanceHistory[[#This Row],[RespAgy]],Tbl_Agencies[Agy Code],Tbl_Agencies[Agy Sort])</f>
        <v>152000</v>
      </c>
      <c r="F4214" s="2" t="str">
        <f>Tbl_BalanceHistory[[#This Row],[RespAgy]]&amp;": "&amp;Tbl_BalanceHistory[[#This Row],[RespAgency]]</f>
        <v>440: Department of Environmental Quality</v>
      </c>
      <c r="G4214" s="3">
        <v>440</v>
      </c>
      <c r="H4214" s="3" t="s">
        <v>722</v>
      </c>
      <c r="I4214" s="3" t="str">
        <f>_xlfn.XLOOKUP(Tbl_BalanceHistory[[#This Row],[AgyCode]],Tbl_Agencies[Agy Code],Tbl_Agencies[Agy Sort])</f>
        <v>152000</v>
      </c>
      <c r="J4214" s="2" t="str">
        <f>Tbl_BalanceHistory[[#This Row],[AgyCode]]&amp;": "&amp;Tbl_BalanceHistory[[#This Row],[Agency Name]]</f>
        <v>440: Department of Environmental Quality</v>
      </c>
      <c r="K4214" s="1">
        <v>2019</v>
      </c>
      <c r="L4214" s="3">
        <v>515</v>
      </c>
      <c r="M4214" s="3" t="s">
        <v>730</v>
      </c>
      <c r="N4214" s="2" t="str">
        <f>Tbl_BalanceHistory[[#This Row],[ProgramCode]]&amp;": "&amp;Tbl_BalanceHistory[[#This Row],[Program Name]]</f>
        <v>515: Environmental Financial Assistance</v>
      </c>
      <c r="O4214" s="3" t="s">
        <v>886</v>
      </c>
      <c r="P4214" s="1" t="str">
        <f>IF(Tbl_BalanceHistory[[#This Row],[FundCode]]="0100","GF",IF(Tbl_BalanceHistory[[#This Row],[FundCode]]="01000","GF","Hi Ed / OCR"))</f>
        <v>GF</v>
      </c>
      <c r="Q4214" s="5">
        <v>2672814</v>
      </c>
      <c r="R4214" s="5">
        <v>2672814</v>
      </c>
      <c r="S4214" s="5">
        <v>0</v>
      </c>
      <c r="T4214" s="5">
        <v>0</v>
      </c>
      <c r="U4214" s="3"/>
      <c r="V4214" s="5">
        <v>0</v>
      </c>
      <c r="W4214" s="5">
        <v>0</v>
      </c>
      <c r="X4214" s="5"/>
      <c r="Y4214" s="5"/>
      <c r="Z4214" s="5">
        <f>Tbl_BalanceHistory[[#This Row],[Discretionary Recommended - Pre 2022]]+Tbl_BalanceHistory[[#This Row],[Discretionary Balance Recommended: Policy]]+Tbl_BalanceHistory[[#This Row],[Discretionary Balance Recommended: Commitments]]</f>
        <v>0</v>
      </c>
      <c r="AA4214" s="5">
        <f>Tbl_BalanceHistory[[#This Row],[Discretionary Balance]]-Tbl_BalanceHistory[[#This Row],[Discretionary Reappropriation]]</f>
        <v>0</v>
      </c>
      <c r="AB4214" s="2"/>
      <c r="AC4214" s="2"/>
      <c r="AD4214" s="2"/>
      <c r="AE4214" s="2"/>
    </row>
    <row r="4215" spans="1:31" ht="30" x14ac:dyDescent="0.25">
      <c r="A4215" s="2" t="s">
        <v>2105</v>
      </c>
      <c r="B4215" s="3">
        <v>10</v>
      </c>
      <c r="C4215" s="3">
        <v>440</v>
      </c>
      <c r="D4215" s="3" t="s">
        <v>722</v>
      </c>
      <c r="E4215" s="3" t="str">
        <f>_xlfn.XLOOKUP(Tbl_BalanceHistory[[#This Row],[RespAgy]],Tbl_Agencies[Agy Code],Tbl_Agencies[Agy Sort])</f>
        <v>152000</v>
      </c>
      <c r="F4215" s="2" t="str">
        <f>Tbl_BalanceHistory[[#This Row],[RespAgy]]&amp;": "&amp;Tbl_BalanceHistory[[#This Row],[RespAgency]]</f>
        <v>440: Department of Environmental Quality</v>
      </c>
      <c r="G4215" s="3">
        <v>440</v>
      </c>
      <c r="H4215" s="3" t="s">
        <v>722</v>
      </c>
      <c r="I4215" s="3" t="str">
        <f>_xlfn.XLOOKUP(Tbl_BalanceHistory[[#This Row],[AgyCode]],Tbl_Agencies[Agy Code],Tbl_Agencies[Agy Sort])</f>
        <v>152000</v>
      </c>
      <c r="J4215" s="2" t="str">
        <f>Tbl_BalanceHistory[[#This Row],[AgyCode]]&amp;": "&amp;Tbl_BalanceHistory[[#This Row],[Agency Name]]</f>
        <v>440: Department of Environmental Quality</v>
      </c>
      <c r="K4215" s="1">
        <v>2020</v>
      </c>
      <c r="L4215" s="3">
        <v>515</v>
      </c>
      <c r="M4215" s="3" t="s">
        <v>730</v>
      </c>
      <c r="N4215" s="2" t="str">
        <f>Tbl_BalanceHistory[[#This Row],[ProgramCode]]&amp;": "&amp;Tbl_BalanceHistory[[#This Row],[Program Name]]</f>
        <v>515: Environmental Financial Assistance</v>
      </c>
      <c r="O4215" s="3" t="s">
        <v>886</v>
      </c>
      <c r="P4215" s="1" t="str">
        <f>IF(Tbl_BalanceHistory[[#This Row],[FundCode]]="0100","GF",IF(Tbl_BalanceHistory[[#This Row],[FundCode]]="01000","GF","Hi Ed / OCR"))</f>
        <v>GF</v>
      </c>
      <c r="Q4215" s="5">
        <v>2353614</v>
      </c>
      <c r="R4215" s="5">
        <v>2230841.62</v>
      </c>
      <c r="S4215" s="5">
        <v>122772.38</v>
      </c>
      <c r="T4215" s="5">
        <v>0</v>
      </c>
      <c r="U4215" s="3"/>
      <c r="V4215" s="5">
        <v>122772.38</v>
      </c>
      <c r="W4215" s="5">
        <v>0</v>
      </c>
      <c r="X4215" s="5"/>
      <c r="Y4215" s="5"/>
      <c r="Z4215" s="5">
        <f>Tbl_BalanceHistory[[#This Row],[Discretionary Recommended - Pre 2022]]+Tbl_BalanceHistory[[#This Row],[Discretionary Balance Recommended: Policy]]+Tbl_BalanceHistory[[#This Row],[Discretionary Balance Recommended: Commitments]]</f>
        <v>0</v>
      </c>
      <c r="AA4215" s="5">
        <f>Tbl_BalanceHistory[[#This Row],[Discretionary Balance]]-Tbl_BalanceHistory[[#This Row],[Discretionary Reappropriation]]</f>
        <v>122772.38</v>
      </c>
      <c r="AB4215" s="2"/>
      <c r="AC4215" s="2"/>
      <c r="AD4215" s="2"/>
      <c r="AE4215" s="2"/>
    </row>
    <row r="4216" spans="1:31" ht="30" x14ac:dyDescent="0.25">
      <c r="A4216" s="2" t="s">
        <v>2105</v>
      </c>
      <c r="B4216" s="3">
        <v>10</v>
      </c>
      <c r="C4216" s="3">
        <v>440</v>
      </c>
      <c r="D4216" s="3" t="s">
        <v>722</v>
      </c>
      <c r="E4216" s="3" t="str">
        <f>_xlfn.XLOOKUP(Tbl_BalanceHistory[[#This Row],[RespAgy]],Tbl_Agencies[Agy Code],Tbl_Agencies[Agy Sort])</f>
        <v>152000</v>
      </c>
      <c r="F4216" s="2" t="str">
        <f>Tbl_BalanceHistory[[#This Row],[RespAgy]]&amp;": "&amp;Tbl_BalanceHistory[[#This Row],[RespAgency]]</f>
        <v>440: Department of Environmental Quality</v>
      </c>
      <c r="G4216" s="3">
        <v>440</v>
      </c>
      <c r="H4216" s="3" t="s">
        <v>722</v>
      </c>
      <c r="I4216" s="3" t="str">
        <f>_xlfn.XLOOKUP(Tbl_BalanceHistory[[#This Row],[AgyCode]],Tbl_Agencies[Agy Code],Tbl_Agencies[Agy Sort])</f>
        <v>152000</v>
      </c>
      <c r="J4216" s="2" t="str">
        <f>Tbl_BalanceHistory[[#This Row],[AgyCode]]&amp;": "&amp;Tbl_BalanceHistory[[#This Row],[Agency Name]]</f>
        <v>440: Department of Environmental Quality</v>
      </c>
      <c r="K4216" s="1">
        <v>2014</v>
      </c>
      <c r="L4216" s="3">
        <v>599</v>
      </c>
      <c r="M4216" s="3" t="s">
        <v>62</v>
      </c>
      <c r="N4216" s="2" t="str">
        <f>Tbl_BalanceHistory[[#This Row],[ProgramCode]]&amp;": "&amp;Tbl_BalanceHistory[[#This Row],[Program Name]]</f>
        <v>599: Administrative and Support Services</v>
      </c>
      <c r="O4216" s="3" t="s">
        <v>1730</v>
      </c>
      <c r="P4216" s="1" t="str">
        <f>IF(Tbl_BalanceHistory[[#This Row],[FundCode]]="0100","GF",IF(Tbl_BalanceHistory[[#This Row],[FundCode]]="01000","GF","Hi Ed / OCR"))</f>
        <v>GF</v>
      </c>
      <c r="Q4216" s="5">
        <v>11913992</v>
      </c>
      <c r="R4216" s="5">
        <v>11913990.119999999</v>
      </c>
      <c r="S4216" s="5">
        <v>1</v>
      </c>
      <c r="T4216" s="5">
        <v>0</v>
      </c>
      <c r="U4216" s="3"/>
      <c r="V4216" s="5">
        <v>1</v>
      </c>
      <c r="W4216" s="5">
        <v>0</v>
      </c>
      <c r="X4216" s="5"/>
      <c r="Y4216" s="5"/>
      <c r="Z4216" s="5">
        <f>Tbl_BalanceHistory[[#This Row],[Discretionary Recommended - Pre 2022]]+Tbl_BalanceHistory[[#This Row],[Discretionary Balance Recommended: Policy]]+Tbl_BalanceHistory[[#This Row],[Discretionary Balance Recommended: Commitments]]</f>
        <v>0</v>
      </c>
      <c r="AA4216" s="5">
        <f>Tbl_BalanceHistory[[#This Row],[Discretionary Balance]]-Tbl_BalanceHistory[[#This Row],[Discretionary Reappropriation]]</f>
        <v>1</v>
      </c>
      <c r="AB4216" s="2"/>
      <c r="AC4216" s="2"/>
      <c r="AD4216" s="2"/>
      <c r="AE4216" s="2"/>
    </row>
    <row r="4217" spans="1:31" ht="30" x14ac:dyDescent="0.25">
      <c r="A4217" s="2" t="s">
        <v>2105</v>
      </c>
      <c r="B4217" s="3">
        <v>10</v>
      </c>
      <c r="C4217" s="3">
        <v>440</v>
      </c>
      <c r="D4217" s="3" t="s">
        <v>722</v>
      </c>
      <c r="E4217" s="3" t="str">
        <f>_xlfn.XLOOKUP(Tbl_BalanceHistory[[#This Row],[RespAgy]],Tbl_Agencies[Agy Code],Tbl_Agencies[Agy Sort])</f>
        <v>152000</v>
      </c>
      <c r="F4217" s="2" t="str">
        <f>Tbl_BalanceHistory[[#This Row],[RespAgy]]&amp;": "&amp;Tbl_BalanceHistory[[#This Row],[RespAgency]]</f>
        <v>440: Department of Environmental Quality</v>
      </c>
      <c r="G4217" s="3">
        <v>440</v>
      </c>
      <c r="H4217" s="3" t="s">
        <v>722</v>
      </c>
      <c r="I4217" s="3" t="str">
        <f>_xlfn.XLOOKUP(Tbl_BalanceHistory[[#This Row],[AgyCode]],Tbl_Agencies[Agy Code],Tbl_Agencies[Agy Sort])</f>
        <v>152000</v>
      </c>
      <c r="J4217" s="2" t="str">
        <f>Tbl_BalanceHistory[[#This Row],[AgyCode]]&amp;": "&amp;Tbl_BalanceHistory[[#This Row],[Agency Name]]</f>
        <v>440: Department of Environmental Quality</v>
      </c>
      <c r="K4217" s="1">
        <v>2015</v>
      </c>
      <c r="L4217" s="3">
        <v>599</v>
      </c>
      <c r="M4217" s="3" t="s">
        <v>62</v>
      </c>
      <c r="N4217" s="2" t="str">
        <f>Tbl_BalanceHistory[[#This Row],[ProgramCode]]&amp;": "&amp;Tbl_BalanceHistory[[#This Row],[Program Name]]</f>
        <v>599: Administrative and Support Services</v>
      </c>
      <c r="O4217" s="3" t="s">
        <v>1730</v>
      </c>
      <c r="P4217" s="1" t="str">
        <f>IF(Tbl_BalanceHistory[[#This Row],[FundCode]]="0100","GF",IF(Tbl_BalanceHistory[[#This Row],[FundCode]]="01000","GF","Hi Ed / OCR"))</f>
        <v>GF</v>
      </c>
      <c r="Q4217" s="5">
        <v>12006709</v>
      </c>
      <c r="R4217" s="5">
        <v>12005511</v>
      </c>
      <c r="S4217" s="5">
        <v>1197</v>
      </c>
      <c r="T4217" s="5">
        <v>0</v>
      </c>
      <c r="U4217" s="3"/>
      <c r="V4217" s="5">
        <v>1197</v>
      </c>
      <c r="W4217" s="5">
        <v>0</v>
      </c>
      <c r="X4217" s="5"/>
      <c r="Y4217" s="5"/>
      <c r="Z4217" s="5">
        <f>Tbl_BalanceHistory[[#This Row],[Discretionary Recommended - Pre 2022]]+Tbl_BalanceHistory[[#This Row],[Discretionary Balance Recommended: Policy]]+Tbl_BalanceHistory[[#This Row],[Discretionary Balance Recommended: Commitments]]</f>
        <v>0</v>
      </c>
      <c r="AA4217" s="5">
        <f>Tbl_BalanceHistory[[#This Row],[Discretionary Balance]]-Tbl_BalanceHistory[[#This Row],[Discretionary Reappropriation]]</f>
        <v>1197</v>
      </c>
      <c r="AB4217" s="2" t="s">
        <v>2125</v>
      </c>
      <c r="AC4217" s="2"/>
      <c r="AD4217" s="2"/>
      <c r="AE4217" s="2"/>
    </row>
    <row r="4218" spans="1:31" ht="60" x14ac:dyDescent="0.25">
      <c r="A4218" s="2" t="s">
        <v>2105</v>
      </c>
      <c r="B4218" s="3">
        <v>10</v>
      </c>
      <c r="C4218" s="3">
        <v>440</v>
      </c>
      <c r="D4218" s="3" t="s">
        <v>722</v>
      </c>
      <c r="E4218" s="3" t="str">
        <f>_xlfn.XLOOKUP(Tbl_BalanceHistory[[#This Row],[RespAgy]],Tbl_Agencies[Agy Code],Tbl_Agencies[Agy Sort])</f>
        <v>152000</v>
      </c>
      <c r="F4218" s="2" t="str">
        <f>Tbl_BalanceHistory[[#This Row],[RespAgy]]&amp;": "&amp;Tbl_BalanceHistory[[#This Row],[RespAgency]]</f>
        <v>440: Department of Environmental Quality</v>
      </c>
      <c r="G4218" s="3">
        <v>440</v>
      </c>
      <c r="H4218" s="3" t="s">
        <v>722</v>
      </c>
      <c r="I4218" s="3" t="str">
        <f>_xlfn.XLOOKUP(Tbl_BalanceHistory[[#This Row],[AgyCode]],Tbl_Agencies[Agy Code],Tbl_Agencies[Agy Sort])</f>
        <v>152000</v>
      </c>
      <c r="J4218" s="2" t="str">
        <f>Tbl_BalanceHistory[[#This Row],[AgyCode]]&amp;": "&amp;Tbl_BalanceHistory[[#This Row],[Agency Name]]</f>
        <v>440: Department of Environmental Quality</v>
      </c>
      <c r="K4218" s="1">
        <v>2016</v>
      </c>
      <c r="L4218" s="3">
        <v>599</v>
      </c>
      <c r="M4218" s="3" t="s">
        <v>62</v>
      </c>
      <c r="N4218" s="2" t="str">
        <f>Tbl_BalanceHistory[[#This Row],[ProgramCode]]&amp;": "&amp;Tbl_BalanceHistory[[#This Row],[Program Name]]</f>
        <v>599: Administrative and Support Services</v>
      </c>
      <c r="O4218" s="3" t="s">
        <v>1730</v>
      </c>
      <c r="P4218" s="1" t="str">
        <f>IF(Tbl_BalanceHistory[[#This Row],[FundCode]]="0100","GF",IF(Tbl_BalanceHistory[[#This Row],[FundCode]]="01000","GF","Hi Ed / OCR"))</f>
        <v>GF</v>
      </c>
      <c r="Q4218" s="5">
        <v>13395385</v>
      </c>
      <c r="R4218" s="5">
        <v>12895227.48</v>
      </c>
      <c r="S4218" s="5">
        <v>500157</v>
      </c>
      <c r="T4218" s="5">
        <v>0</v>
      </c>
      <c r="U4218" s="3"/>
      <c r="V4218" s="5">
        <v>500157</v>
      </c>
      <c r="W4218" s="5">
        <v>0</v>
      </c>
      <c r="X4218" s="5"/>
      <c r="Y4218" s="5"/>
      <c r="Z4218" s="5">
        <f>Tbl_BalanceHistory[[#This Row],[Discretionary Recommended - Pre 2022]]+Tbl_BalanceHistory[[#This Row],[Discretionary Balance Recommended: Policy]]+Tbl_BalanceHistory[[#This Row],[Discretionary Balance Recommended: Commitments]]</f>
        <v>0</v>
      </c>
      <c r="AA4218" s="5">
        <f>Tbl_BalanceHistory[[#This Row],[Discretionary Balance]]-Tbl_BalanceHistory[[#This Row],[Discretionary Reappropriation]]</f>
        <v>500157</v>
      </c>
      <c r="AB4218" s="2" t="s">
        <v>2127</v>
      </c>
      <c r="AC4218" s="2"/>
      <c r="AD4218" s="2"/>
      <c r="AE4218" s="2"/>
    </row>
    <row r="4219" spans="1:31" ht="30" x14ac:dyDescent="0.25">
      <c r="A4219" s="2" t="s">
        <v>2105</v>
      </c>
      <c r="B4219" s="3">
        <v>10</v>
      </c>
      <c r="C4219" s="3">
        <v>440</v>
      </c>
      <c r="D4219" s="3" t="s">
        <v>722</v>
      </c>
      <c r="E4219" s="3" t="str">
        <f>_xlfn.XLOOKUP(Tbl_BalanceHistory[[#This Row],[RespAgy]],Tbl_Agencies[Agy Code],Tbl_Agencies[Agy Sort])</f>
        <v>152000</v>
      </c>
      <c r="F4219" s="2" t="str">
        <f>Tbl_BalanceHistory[[#This Row],[RespAgy]]&amp;": "&amp;Tbl_BalanceHistory[[#This Row],[RespAgency]]</f>
        <v>440: Department of Environmental Quality</v>
      </c>
      <c r="G4219" s="3">
        <v>440</v>
      </c>
      <c r="H4219" s="3" t="s">
        <v>722</v>
      </c>
      <c r="I4219" s="3" t="str">
        <f>_xlfn.XLOOKUP(Tbl_BalanceHistory[[#This Row],[AgyCode]],Tbl_Agencies[Agy Code],Tbl_Agencies[Agy Sort])</f>
        <v>152000</v>
      </c>
      <c r="J4219" s="2" t="str">
        <f>Tbl_BalanceHistory[[#This Row],[AgyCode]]&amp;": "&amp;Tbl_BalanceHistory[[#This Row],[Agency Name]]</f>
        <v>440: Department of Environmental Quality</v>
      </c>
      <c r="K4219" s="1">
        <v>2017</v>
      </c>
      <c r="L4219" s="3">
        <v>599</v>
      </c>
      <c r="M4219" s="3" t="s">
        <v>62</v>
      </c>
      <c r="N4219" s="2" t="str">
        <f>Tbl_BalanceHistory[[#This Row],[ProgramCode]]&amp;": "&amp;Tbl_BalanceHistory[[#This Row],[Program Name]]</f>
        <v>599: Administrative and Support Services</v>
      </c>
      <c r="O4219" s="3" t="s">
        <v>886</v>
      </c>
      <c r="P4219" s="1" t="str">
        <f>IF(Tbl_BalanceHistory[[#This Row],[FundCode]]="0100","GF",IF(Tbl_BalanceHistory[[#This Row],[FundCode]]="01000","GF","Hi Ed / OCR"))</f>
        <v>GF</v>
      </c>
      <c r="Q4219" s="5">
        <v>13201376</v>
      </c>
      <c r="R4219" s="5">
        <v>13201306.68</v>
      </c>
      <c r="S4219" s="5">
        <v>69</v>
      </c>
      <c r="T4219" s="5">
        <v>0</v>
      </c>
      <c r="U4219" s="3"/>
      <c r="V4219" s="5">
        <v>69</v>
      </c>
      <c r="W4219" s="5">
        <v>0</v>
      </c>
      <c r="X4219" s="5"/>
      <c r="Y4219" s="5"/>
      <c r="Z4219" s="5">
        <f>Tbl_BalanceHistory[[#This Row],[Discretionary Recommended - Pre 2022]]+Tbl_BalanceHistory[[#This Row],[Discretionary Balance Recommended: Policy]]+Tbl_BalanceHistory[[#This Row],[Discretionary Balance Recommended: Commitments]]</f>
        <v>0</v>
      </c>
      <c r="AA4219" s="5">
        <f>Tbl_BalanceHistory[[#This Row],[Discretionary Balance]]-Tbl_BalanceHistory[[#This Row],[Discretionary Reappropriation]]</f>
        <v>69</v>
      </c>
      <c r="AB4219" s="2"/>
      <c r="AC4219" s="2"/>
      <c r="AD4219" s="2"/>
      <c r="AE4219" s="2"/>
    </row>
    <row r="4220" spans="1:31" ht="30" x14ac:dyDescent="0.25">
      <c r="A4220" s="2" t="s">
        <v>2105</v>
      </c>
      <c r="B4220" s="3">
        <v>10</v>
      </c>
      <c r="C4220" s="3">
        <v>440</v>
      </c>
      <c r="D4220" s="3" t="s">
        <v>722</v>
      </c>
      <c r="E4220" s="3" t="str">
        <f>_xlfn.XLOOKUP(Tbl_BalanceHistory[[#This Row],[RespAgy]],Tbl_Agencies[Agy Code],Tbl_Agencies[Agy Sort])</f>
        <v>152000</v>
      </c>
      <c r="F4220" s="2" t="str">
        <f>Tbl_BalanceHistory[[#This Row],[RespAgy]]&amp;": "&amp;Tbl_BalanceHistory[[#This Row],[RespAgency]]</f>
        <v>440: Department of Environmental Quality</v>
      </c>
      <c r="G4220" s="3">
        <v>440</v>
      </c>
      <c r="H4220" s="3" t="s">
        <v>722</v>
      </c>
      <c r="I4220" s="3" t="str">
        <f>_xlfn.XLOOKUP(Tbl_BalanceHistory[[#This Row],[AgyCode]],Tbl_Agencies[Agy Code],Tbl_Agencies[Agy Sort])</f>
        <v>152000</v>
      </c>
      <c r="J4220" s="2" t="str">
        <f>Tbl_BalanceHistory[[#This Row],[AgyCode]]&amp;": "&amp;Tbl_BalanceHistory[[#This Row],[Agency Name]]</f>
        <v>440: Department of Environmental Quality</v>
      </c>
      <c r="K4220" s="1">
        <v>2018</v>
      </c>
      <c r="L4220" s="3">
        <v>599</v>
      </c>
      <c r="M4220" s="3" t="s">
        <v>62</v>
      </c>
      <c r="N4220" s="2" t="str">
        <f>Tbl_BalanceHistory[[#This Row],[ProgramCode]]&amp;": "&amp;Tbl_BalanceHistory[[#This Row],[Program Name]]</f>
        <v>599: Administrative and Support Services</v>
      </c>
      <c r="O4220" s="3" t="s">
        <v>886</v>
      </c>
      <c r="P4220" s="1" t="str">
        <f>IF(Tbl_BalanceHistory[[#This Row],[FundCode]]="0100","GF",IF(Tbl_BalanceHistory[[#This Row],[FundCode]]="01000","GF","Hi Ed / OCR"))</f>
        <v>GF</v>
      </c>
      <c r="Q4220" s="5">
        <v>13696938</v>
      </c>
      <c r="R4220" s="5">
        <v>13696787.99</v>
      </c>
      <c r="S4220" s="5">
        <v>150</v>
      </c>
      <c r="T4220" s="5">
        <v>0</v>
      </c>
      <c r="U4220" s="3"/>
      <c r="V4220" s="5">
        <v>150</v>
      </c>
      <c r="W4220" s="5">
        <v>0</v>
      </c>
      <c r="X4220" s="5"/>
      <c r="Y4220" s="5"/>
      <c r="Z4220" s="5">
        <f>Tbl_BalanceHistory[[#This Row],[Discretionary Recommended - Pre 2022]]+Tbl_BalanceHistory[[#This Row],[Discretionary Balance Recommended: Policy]]+Tbl_BalanceHistory[[#This Row],[Discretionary Balance Recommended: Commitments]]</f>
        <v>0</v>
      </c>
      <c r="AA4220" s="5">
        <f>Tbl_BalanceHistory[[#This Row],[Discretionary Balance]]-Tbl_BalanceHistory[[#This Row],[Discretionary Reappropriation]]</f>
        <v>150</v>
      </c>
      <c r="AB4220" s="2"/>
      <c r="AC4220" s="2"/>
      <c r="AD4220" s="2"/>
      <c r="AE4220" s="2"/>
    </row>
    <row r="4221" spans="1:31" ht="30" x14ac:dyDescent="0.25">
      <c r="A4221" s="2" t="s">
        <v>2105</v>
      </c>
      <c r="B4221" s="3">
        <v>10</v>
      </c>
      <c r="C4221" s="3">
        <v>440</v>
      </c>
      <c r="D4221" s="3" t="s">
        <v>722</v>
      </c>
      <c r="E4221" s="3" t="str">
        <f>_xlfn.XLOOKUP(Tbl_BalanceHistory[[#This Row],[RespAgy]],Tbl_Agencies[Agy Code],Tbl_Agencies[Agy Sort])</f>
        <v>152000</v>
      </c>
      <c r="F4221" s="2" t="str">
        <f>Tbl_BalanceHistory[[#This Row],[RespAgy]]&amp;": "&amp;Tbl_BalanceHistory[[#This Row],[RespAgency]]</f>
        <v>440: Department of Environmental Quality</v>
      </c>
      <c r="G4221" s="3">
        <v>440</v>
      </c>
      <c r="H4221" s="3" t="s">
        <v>722</v>
      </c>
      <c r="I4221" s="3" t="str">
        <f>_xlfn.XLOOKUP(Tbl_BalanceHistory[[#This Row],[AgyCode]],Tbl_Agencies[Agy Code],Tbl_Agencies[Agy Sort])</f>
        <v>152000</v>
      </c>
      <c r="J4221" s="2" t="str">
        <f>Tbl_BalanceHistory[[#This Row],[AgyCode]]&amp;": "&amp;Tbl_BalanceHistory[[#This Row],[Agency Name]]</f>
        <v>440: Department of Environmental Quality</v>
      </c>
      <c r="K4221" s="1">
        <v>2019</v>
      </c>
      <c r="L4221" s="3">
        <v>599</v>
      </c>
      <c r="M4221" s="3" t="s">
        <v>62</v>
      </c>
      <c r="N4221" s="2" t="str">
        <f>Tbl_BalanceHistory[[#This Row],[ProgramCode]]&amp;": "&amp;Tbl_BalanceHistory[[#This Row],[Program Name]]</f>
        <v>599: Administrative and Support Services</v>
      </c>
      <c r="O4221" s="3" t="s">
        <v>886</v>
      </c>
      <c r="P4221" s="1" t="str">
        <f>IF(Tbl_BalanceHistory[[#This Row],[FundCode]]="0100","GF",IF(Tbl_BalanceHistory[[#This Row],[FundCode]]="01000","GF","Hi Ed / OCR"))</f>
        <v>GF</v>
      </c>
      <c r="Q4221" s="5">
        <v>14789210</v>
      </c>
      <c r="R4221" s="5">
        <v>14789150.35</v>
      </c>
      <c r="S4221" s="5">
        <v>59.65</v>
      </c>
      <c r="T4221" s="5">
        <v>0</v>
      </c>
      <c r="U4221" s="3"/>
      <c r="V4221" s="5">
        <v>59.65</v>
      </c>
      <c r="W4221" s="5">
        <v>0</v>
      </c>
      <c r="X4221" s="5"/>
      <c r="Y4221" s="5"/>
      <c r="Z4221" s="5">
        <f>Tbl_BalanceHistory[[#This Row],[Discretionary Recommended - Pre 2022]]+Tbl_BalanceHistory[[#This Row],[Discretionary Balance Recommended: Policy]]+Tbl_BalanceHistory[[#This Row],[Discretionary Balance Recommended: Commitments]]</f>
        <v>0</v>
      </c>
      <c r="AA4221" s="5">
        <f>Tbl_BalanceHistory[[#This Row],[Discretionary Balance]]-Tbl_BalanceHistory[[#This Row],[Discretionary Reappropriation]]</f>
        <v>59.65</v>
      </c>
      <c r="AB4221" s="2"/>
      <c r="AC4221" s="2"/>
      <c r="AD4221" s="2"/>
      <c r="AE4221" s="2"/>
    </row>
    <row r="4222" spans="1:31" ht="30" x14ac:dyDescent="0.25">
      <c r="A4222" s="2" t="s">
        <v>2105</v>
      </c>
      <c r="B4222" s="3">
        <v>10</v>
      </c>
      <c r="C4222" s="3">
        <v>440</v>
      </c>
      <c r="D4222" s="3" t="s">
        <v>722</v>
      </c>
      <c r="E4222" s="3" t="str">
        <f>_xlfn.XLOOKUP(Tbl_BalanceHistory[[#This Row],[RespAgy]],Tbl_Agencies[Agy Code],Tbl_Agencies[Agy Sort])</f>
        <v>152000</v>
      </c>
      <c r="F4222" s="2" t="str">
        <f>Tbl_BalanceHistory[[#This Row],[RespAgy]]&amp;": "&amp;Tbl_BalanceHistory[[#This Row],[RespAgency]]</f>
        <v>440: Department of Environmental Quality</v>
      </c>
      <c r="G4222" s="3">
        <v>440</v>
      </c>
      <c r="H4222" s="3" t="s">
        <v>722</v>
      </c>
      <c r="I4222" s="3" t="str">
        <f>_xlfn.XLOOKUP(Tbl_BalanceHistory[[#This Row],[AgyCode]],Tbl_Agencies[Agy Code],Tbl_Agencies[Agy Sort])</f>
        <v>152000</v>
      </c>
      <c r="J4222" s="2" t="str">
        <f>Tbl_BalanceHistory[[#This Row],[AgyCode]]&amp;": "&amp;Tbl_BalanceHistory[[#This Row],[Agency Name]]</f>
        <v>440: Department of Environmental Quality</v>
      </c>
      <c r="K4222" s="1">
        <v>2020</v>
      </c>
      <c r="L4222" s="3">
        <v>599</v>
      </c>
      <c r="M4222" s="3" t="s">
        <v>62</v>
      </c>
      <c r="N4222" s="2" t="str">
        <f>Tbl_BalanceHistory[[#This Row],[ProgramCode]]&amp;": "&amp;Tbl_BalanceHistory[[#This Row],[Program Name]]</f>
        <v>599: Administrative and Support Services</v>
      </c>
      <c r="O4222" s="3" t="s">
        <v>886</v>
      </c>
      <c r="P4222" s="1" t="str">
        <f>IF(Tbl_BalanceHistory[[#This Row],[FundCode]]="0100","GF",IF(Tbl_BalanceHistory[[#This Row],[FundCode]]="01000","GF","Hi Ed / OCR"))</f>
        <v>GF</v>
      </c>
      <c r="Q4222" s="5">
        <v>16702219</v>
      </c>
      <c r="R4222" s="5">
        <v>16367466</v>
      </c>
      <c r="S4222" s="5">
        <v>334753</v>
      </c>
      <c r="T4222" s="5">
        <v>0</v>
      </c>
      <c r="U4222" s="3"/>
      <c r="V4222" s="5">
        <v>334753</v>
      </c>
      <c r="W4222" s="5">
        <v>0</v>
      </c>
      <c r="X4222" s="5"/>
      <c r="Y4222" s="5"/>
      <c r="Z4222" s="5">
        <f>Tbl_BalanceHistory[[#This Row],[Discretionary Recommended - Pre 2022]]+Tbl_BalanceHistory[[#This Row],[Discretionary Balance Recommended: Policy]]+Tbl_BalanceHistory[[#This Row],[Discretionary Balance Recommended: Commitments]]</f>
        <v>0</v>
      </c>
      <c r="AA4222" s="5">
        <f>Tbl_BalanceHistory[[#This Row],[Discretionary Balance]]-Tbl_BalanceHistory[[#This Row],[Discretionary Reappropriation]]</f>
        <v>334753</v>
      </c>
      <c r="AB4222" s="2"/>
      <c r="AC4222" s="2"/>
      <c r="AD4222" s="2"/>
      <c r="AE4222" s="2"/>
    </row>
    <row r="4223" spans="1:31" ht="45" x14ac:dyDescent="0.25">
      <c r="A4223" s="2" t="s">
        <v>2105</v>
      </c>
      <c r="B4223" s="3">
        <v>10</v>
      </c>
      <c r="C4223" s="3">
        <v>423</v>
      </c>
      <c r="D4223" s="3" t="s">
        <v>738</v>
      </c>
      <c r="E4223" s="3" t="str">
        <f>_xlfn.XLOOKUP(Tbl_BalanceHistory[[#This Row],[RespAgy]],Tbl_Agencies[Agy Code],Tbl_Agencies[Agy Sort])</f>
        <v>154000</v>
      </c>
      <c r="F4223" s="2" t="str">
        <f>Tbl_BalanceHistory[[#This Row],[RespAgy]]&amp;": "&amp;Tbl_BalanceHistory[[#This Row],[RespAgency]]</f>
        <v>423: Department of Historic Resources</v>
      </c>
      <c r="G4223" s="3">
        <v>423</v>
      </c>
      <c r="H4223" s="3" t="s">
        <v>738</v>
      </c>
      <c r="I4223" s="3" t="str">
        <f>_xlfn.XLOOKUP(Tbl_BalanceHistory[[#This Row],[AgyCode]],Tbl_Agencies[Agy Code],Tbl_Agencies[Agy Sort])</f>
        <v>154000</v>
      </c>
      <c r="J4223" s="2" t="str">
        <f>Tbl_BalanceHistory[[#This Row],[AgyCode]]&amp;": "&amp;Tbl_BalanceHistory[[#This Row],[Agency Name]]</f>
        <v>423: Department of Historic Resources</v>
      </c>
      <c r="K4223" s="1">
        <v>2014</v>
      </c>
      <c r="L4223" s="3">
        <v>502</v>
      </c>
      <c r="M4223" s="3" t="s">
        <v>219</v>
      </c>
      <c r="N4223" s="2" t="str">
        <f>Tbl_BalanceHistory[[#This Row],[ProgramCode]]&amp;": "&amp;Tbl_BalanceHistory[[#This Row],[Program Name]]</f>
        <v>502: Historic and Commemorative Attraction Management</v>
      </c>
      <c r="O4223" s="3" t="s">
        <v>1730</v>
      </c>
      <c r="P4223" s="1" t="str">
        <f>IF(Tbl_BalanceHistory[[#This Row],[FundCode]]="0100","GF",IF(Tbl_BalanceHistory[[#This Row],[FundCode]]="01000","GF","Hi Ed / OCR"))</f>
        <v>GF</v>
      </c>
      <c r="Q4223" s="5">
        <v>3435891</v>
      </c>
      <c r="R4223" s="5">
        <v>3419355</v>
      </c>
      <c r="S4223" s="5">
        <v>16536</v>
      </c>
      <c r="T4223" s="5">
        <v>0</v>
      </c>
      <c r="U4223" s="3"/>
      <c r="V4223" s="5">
        <v>16536</v>
      </c>
      <c r="W4223" s="5">
        <v>16536</v>
      </c>
      <c r="X4223" s="5"/>
      <c r="Y4223" s="5"/>
      <c r="Z4223" s="5">
        <f>Tbl_BalanceHistory[[#This Row],[Discretionary Recommended - Pre 2022]]+Tbl_BalanceHistory[[#This Row],[Discretionary Balance Recommended: Policy]]+Tbl_BalanceHistory[[#This Row],[Discretionary Balance Recommended: Commitments]]</f>
        <v>16536</v>
      </c>
      <c r="AA4223" s="5">
        <f>Tbl_BalanceHistory[[#This Row],[Discretionary Balance]]-Tbl_BalanceHistory[[#This Row],[Discretionary Reappropriation]]</f>
        <v>0</v>
      </c>
      <c r="AB4223" s="2" t="s">
        <v>1791</v>
      </c>
      <c r="AC4223" s="2"/>
      <c r="AD4223" s="2"/>
      <c r="AE4223" s="2"/>
    </row>
    <row r="4224" spans="1:31" ht="45" x14ac:dyDescent="0.25">
      <c r="A4224" s="2" t="s">
        <v>2105</v>
      </c>
      <c r="B4224" s="3">
        <v>10</v>
      </c>
      <c r="C4224" s="3">
        <v>423</v>
      </c>
      <c r="D4224" s="3" t="s">
        <v>738</v>
      </c>
      <c r="E4224" s="3" t="str">
        <f>_xlfn.XLOOKUP(Tbl_BalanceHistory[[#This Row],[RespAgy]],Tbl_Agencies[Agy Code],Tbl_Agencies[Agy Sort])</f>
        <v>154000</v>
      </c>
      <c r="F4224" s="2" t="str">
        <f>Tbl_BalanceHistory[[#This Row],[RespAgy]]&amp;": "&amp;Tbl_BalanceHistory[[#This Row],[RespAgency]]</f>
        <v>423: Department of Historic Resources</v>
      </c>
      <c r="G4224" s="3">
        <v>423</v>
      </c>
      <c r="H4224" s="3" t="s">
        <v>738</v>
      </c>
      <c r="I4224" s="3" t="str">
        <f>_xlfn.XLOOKUP(Tbl_BalanceHistory[[#This Row],[AgyCode]],Tbl_Agencies[Agy Code],Tbl_Agencies[Agy Sort])</f>
        <v>154000</v>
      </c>
      <c r="J4224" s="2" t="str">
        <f>Tbl_BalanceHistory[[#This Row],[AgyCode]]&amp;": "&amp;Tbl_BalanceHistory[[#This Row],[Agency Name]]</f>
        <v>423: Department of Historic Resources</v>
      </c>
      <c r="K4224" s="1">
        <v>2015</v>
      </c>
      <c r="L4224" s="3">
        <v>502</v>
      </c>
      <c r="M4224" s="3" t="s">
        <v>219</v>
      </c>
      <c r="N4224" s="2" t="str">
        <f>Tbl_BalanceHistory[[#This Row],[ProgramCode]]&amp;": "&amp;Tbl_BalanceHistory[[#This Row],[Program Name]]</f>
        <v>502: Historic and Commemorative Attraction Management</v>
      </c>
      <c r="O4224" s="3" t="s">
        <v>1730</v>
      </c>
      <c r="P4224" s="1" t="str">
        <f>IF(Tbl_BalanceHistory[[#This Row],[FundCode]]="0100","GF",IF(Tbl_BalanceHistory[[#This Row],[FundCode]]="01000","GF","Hi Ed / OCR"))</f>
        <v>GF</v>
      </c>
      <c r="Q4224" s="5">
        <v>3294409</v>
      </c>
      <c r="R4224" s="5">
        <v>3291448</v>
      </c>
      <c r="S4224" s="5">
        <v>2960</v>
      </c>
      <c r="T4224" s="5">
        <v>0</v>
      </c>
      <c r="U4224" s="3"/>
      <c r="V4224" s="5">
        <v>2960</v>
      </c>
      <c r="W4224" s="5">
        <v>0</v>
      </c>
      <c r="X4224" s="5"/>
      <c r="Y4224" s="5"/>
      <c r="Z4224" s="5">
        <f>Tbl_BalanceHistory[[#This Row],[Discretionary Recommended - Pre 2022]]+Tbl_BalanceHistory[[#This Row],[Discretionary Balance Recommended: Policy]]+Tbl_BalanceHistory[[#This Row],[Discretionary Balance Recommended: Commitments]]</f>
        <v>0</v>
      </c>
      <c r="AA4224" s="5">
        <f>Tbl_BalanceHistory[[#This Row],[Discretionary Balance]]-Tbl_BalanceHistory[[#This Row],[Discretionary Reappropriation]]</f>
        <v>2960</v>
      </c>
      <c r="AB4224" s="2"/>
      <c r="AC4224" s="2"/>
      <c r="AD4224" s="2"/>
      <c r="AE4224" s="2"/>
    </row>
    <row r="4225" spans="1:31" ht="45" x14ac:dyDescent="0.25">
      <c r="A4225" s="2" t="s">
        <v>2105</v>
      </c>
      <c r="B4225" s="3">
        <v>10</v>
      </c>
      <c r="C4225" s="3">
        <v>423</v>
      </c>
      <c r="D4225" s="3" t="s">
        <v>738</v>
      </c>
      <c r="E4225" s="3" t="str">
        <f>_xlfn.XLOOKUP(Tbl_BalanceHistory[[#This Row],[RespAgy]],Tbl_Agencies[Agy Code],Tbl_Agencies[Agy Sort])</f>
        <v>154000</v>
      </c>
      <c r="F4225" s="2" t="str">
        <f>Tbl_BalanceHistory[[#This Row],[RespAgy]]&amp;": "&amp;Tbl_BalanceHistory[[#This Row],[RespAgency]]</f>
        <v>423: Department of Historic Resources</v>
      </c>
      <c r="G4225" s="3">
        <v>423</v>
      </c>
      <c r="H4225" s="3" t="s">
        <v>738</v>
      </c>
      <c r="I4225" s="3" t="str">
        <f>_xlfn.XLOOKUP(Tbl_BalanceHistory[[#This Row],[AgyCode]],Tbl_Agencies[Agy Code],Tbl_Agencies[Agy Sort])</f>
        <v>154000</v>
      </c>
      <c r="J4225" s="2" t="str">
        <f>Tbl_BalanceHistory[[#This Row],[AgyCode]]&amp;": "&amp;Tbl_BalanceHistory[[#This Row],[Agency Name]]</f>
        <v>423: Department of Historic Resources</v>
      </c>
      <c r="K4225" s="1">
        <v>2016</v>
      </c>
      <c r="L4225" s="3">
        <v>502</v>
      </c>
      <c r="M4225" s="3" t="s">
        <v>219</v>
      </c>
      <c r="N4225" s="2" t="str">
        <f>Tbl_BalanceHistory[[#This Row],[ProgramCode]]&amp;": "&amp;Tbl_BalanceHistory[[#This Row],[Program Name]]</f>
        <v>502: Historic and Commemorative Attraction Management</v>
      </c>
      <c r="O4225" s="3" t="s">
        <v>1730</v>
      </c>
      <c r="P4225" s="1" t="str">
        <f>IF(Tbl_BalanceHistory[[#This Row],[FundCode]]="0100","GF",IF(Tbl_BalanceHistory[[#This Row],[FundCode]]="01000","GF","Hi Ed / OCR"))</f>
        <v>GF</v>
      </c>
      <c r="Q4225" s="5">
        <v>3345752</v>
      </c>
      <c r="R4225" s="5">
        <v>3337746.4</v>
      </c>
      <c r="S4225" s="5">
        <v>8005</v>
      </c>
      <c r="T4225" s="5">
        <v>0</v>
      </c>
      <c r="U4225" s="3"/>
      <c r="V4225" s="5">
        <v>8005</v>
      </c>
      <c r="W4225" s="5">
        <v>0</v>
      </c>
      <c r="X4225" s="5"/>
      <c r="Y4225" s="5"/>
      <c r="Z4225" s="5">
        <f>Tbl_BalanceHistory[[#This Row],[Discretionary Recommended - Pre 2022]]+Tbl_BalanceHistory[[#This Row],[Discretionary Balance Recommended: Policy]]+Tbl_BalanceHistory[[#This Row],[Discretionary Balance Recommended: Commitments]]</f>
        <v>0</v>
      </c>
      <c r="AA4225" s="5">
        <f>Tbl_BalanceHistory[[#This Row],[Discretionary Balance]]-Tbl_BalanceHistory[[#This Row],[Discretionary Reappropriation]]</f>
        <v>8005</v>
      </c>
      <c r="AB4225" s="2" t="s">
        <v>2128</v>
      </c>
      <c r="AC4225" s="2"/>
      <c r="AD4225" s="2"/>
      <c r="AE4225" s="2"/>
    </row>
    <row r="4226" spans="1:31" ht="45" x14ac:dyDescent="0.25">
      <c r="A4226" s="2" t="s">
        <v>2105</v>
      </c>
      <c r="B4226" s="3">
        <v>10</v>
      </c>
      <c r="C4226" s="3">
        <v>423</v>
      </c>
      <c r="D4226" s="3" t="s">
        <v>738</v>
      </c>
      <c r="E4226" s="3" t="str">
        <f>_xlfn.XLOOKUP(Tbl_BalanceHistory[[#This Row],[RespAgy]],Tbl_Agencies[Agy Code],Tbl_Agencies[Agy Sort])</f>
        <v>154000</v>
      </c>
      <c r="F4226" s="2" t="str">
        <f>Tbl_BalanceHistory[[#This Row],[RespAgy]]&amp;": "&amp;Tbl_BalanceHistory[[#This Row],[RespAgency]]</f>
        <v>423: Department of Historic Resources</v>
      </c>
      <c r="G4226" s="3">
        <v>423</v>
      </c>
      <c r="H4226" s="3" t="s">
        <v>738</v>
      </c>
      <c r="I4226" s="3" t="str">
        <f>_xlfn.XLOOKUP(Tbl_BalanceHistory[[#This Row],[AgyCode]],Tbl_Agencies[Agy Code],Tbl_Agencies[Agy Sort])</f>
        <v>154000</v>
      </c>
      <c r="J4226" s="2" t="str">
        <f>Tbl_BalanceHistory[[#This Row],[AgyCode]]&amp;": "&amp;Tbl_BalanceHistory[[#This Row],[Agency Name]]</f>
        <v>423: Department of Historic Resources</v>
      </c>
      <c r="K4226" s="1">
        <v>2017</v>
      </c>
      <c r="L4226" s="3">
        <v>502</v>
      </c>
      <c r="M4226" s="3" t="s">
        <v>219</v>
      </c>
      <c r="N4226" s="2" t="str">
        <f>Tbl_BalanceHistory[[#This Row],[ProgramCode]]&amp;": "&amp;Tbl_BalanceHistory[[#This Row],[Program Name]]</f>
        <v>502: Historic and Commemorative Attraction Management</v>
      </c>
      <c r="O4226" s="3" t="s">
        <v>886</v>
      </c>
      <c r="P4226" s="1" t="str">
        <f>IF(Tbl_BalanceHistory[[#This Row],[FundCode]]="0100","GF",IF(Tbl_BalanceHistory[[#This Row],[FundCode]]="01000","GF","Hi Ed / OCR"))</f>
        <v>GF</v>
      </c>
      <c r="Q4226" s="5">
        <v>2704256</v>
      </c>
      <c r="R4226" s="5">
        <v>2704256</v>
      </c>
      <c r="S4226" s="5">
        <v>0</v>
      </c>
      <c r="T4226" s="5">
        <v>0</v>
      </c>
      <c r="U4226" s="3"/>
      <c r="V4226" s="5">
        <v>0</v>
      </c>
      <c r="W4226" s="5">
        <v>0</v>
      </c>
      <c r="X4226" s="5"/>
      <c r="Y4226" s="5"/>
      <c r="Z4226" s="5">
        <f>Tbl_BalanceHistory[[#This Row],[Discretionary Recommended - Pre 2022]]+Tbl_BalanceHistory[[#This Row],[Discretionary Balance Recommended: Policy]]+Tbl_BalanceHistory[[#This Row],[Discretionary Balance Recommended: Commitments]]</f>
        <v>0</v>
      </c>
      <c r="AA4226" s="5">
        <f>Tbl_BalanceHistory[[#This Row],[Discretionary Balance]]-Tbl_BalanceHistory[[#This Row],[Discretionary Reappropriation]]</f>
        <v>0</v>
      </c>
      <c r="AB4226" s="2"/>
      <c r="AC4226" s="2"/>
      <c r="AD4226" s="2"/>
      <c r="AE4226" s="2"/>
    </row>
    <row r="4227" spans="1:31" ht="195" x14ac:dyDescent="0.25">
      <c r="A4227" s="2" t="s">
        <v>2105</v>
      </c>
      <c r="B4227" s="3">
        <v>10</v>
      </c>
      <c r="C4227" s="3">
        <v>423</v>
      </c>
      <c r="D4227" s="3" t="s">
        <v>738</v>
      </c>
      <c r="E4227" s="3" t="str">
        <f>_xlfn.XLOOKUP(Tbl_BalanceHistory[[#This Row],[RespAgy]],Tbl_Agencies[Agy Code],Tbl_Agencies[Agy Sort])</f>
        <v>154000</v>
      </c>
      <c r="F4227" s="2" t="str">
        <f>Tbl_BalanceHistory[[#This Row],[RespAgy]]&amp;": "&amp;Tbl_BalanceHistory[[#This Row],[RespAgency]]</f>
        <v>423: Department of Historic Resources</v>
      </c>
      <c r="G4227" s="3">
        <v>423</v>
      </c>
      <c r="H4227" s="3" t="s">
        <v>738</v>
      </c>
      <c r="I4227" s="3" t="str">
        <f>_xlfn.XLOOKUP(Tbl_BalanceHistory[[#This Row],[AgyCode]],Tbl_Agencies[Agy Code],Tbl_Agencies[Agy Sort])</f>
        <v>154000</v>
      </c>
      <c r="J4227" s="2" t="str">
        <f>Tbl_BalanceHistory[[#This Row],[AgyCode]]&amp;": "&amp;Tbl_BalanceHistory[[#This Row],[Agency Name]]</f>
        <v>423: Department of Historic Resources</v>
      </c>
      <c r="K4227" s="1">
        <v>2018</v>
      </c>
      <c r="L4227" s="3">
        <v>502</v>
      </c>
      <c r="M4227" s="3" t="s">
        <v>219</v>
      </c>
      <c r="N4227" s="2" t="str">
        <f>Tbl_BalanceHistory[[#This Row],[ProgramCode]]&amp;": "&amp;Tbl_BalanceHistory[[#This Row],[Program Name]]</f>
        <v>502: Historic and Commemorative Attraction Management</v>
      </c>
      <c r="O4227" s="3" t="s">
        <v>886</v>
      </c>
      <c r="P4227" s="1" t="str">
        <f>IF(Tbl_BalanceHistory[[#This Row],[FundCode]]="0100","GF",IF(Tbl_BalanceHistory[[#This Row],[FundCode]]="01000","GF","Hi Ed / OCR"))</f>
        <v>GF</v>
      </c>
      <c r="Q4227" s="5">
        <v>2739681</v>
      </c>
      <c r="R4227" s="5">
        <v>2703956</v>
      </c>
      <c r="S4227" s="5">
        <v>35725</v>
      </c>
      <c r="T4227" s="5">
        <v>0</v>
      </c>
      <c r="U4227" s="3"/>
      <c r="V4227" s="5">
        <v>35725</v>
      </c>
      <c r="W4227" s="5">
        <v>0</v>
      </c>
      <c r="X4227" s="5"/>
      <c r="Y4227" s="5"/>
      <c r="Z4227" s="5">
        <f>Tbl_BalanceHistory[[#This Row],[Discretionary Recommended - Pre 2022]]+Tbl_BalanceHistory[[#This Row],[Discretionary Balance Recommended: Policy]]+Tbl_BalanceHistory[[#This Row],[Discretionary Balance Recommended: Commitments]]</f>
        <v>0</v>
      </c>
      <c r="AA4227" s="5">
        <f>Tbl_BalanceHistory[[#This Row],[Discretionary Balance]]-Tbl_BalanceHistory[[#This Row],[Discretionary Reappropriation]]</f>
        <v>35725</v>
      </c>
      <c r="AB4227" s="2" t="s">
        <v>2129</v>
      </c>
      <c r="AC4227" s="2"/>
      <c r="AD4227" s="2"/>
      <c r="AE4227" s="2"/>
    </row>
    <row r="4228" spans="1:31" ht="45" x14ac:dyDescent="0.25">
      <c r="A4228" s="2" t="s">
        <v>2105</v>
      </c>
      <c r="B4228" s="3">
        <v>10</v>
      </c>
      <c r="C4228" s="3">
        <v>423</v>
      </c>
      <c r="D4228" s="3" t="s">
        <v>738</v>
      </c>
      <c r="E4228" s="3" t="str">
        <f>_xlfn.XLOOKUP(Tbl_BalanceHistory[[#This Row],[RespAgy]],Tbl_Agencies[Agy Code],Tbl_Agencies[Agy Sort])</f>
        <v>154000</v>
      </c>
      <c r="F4228" s="2" t="str">
        <f>Tbl_BalanceHistory[[#This Row],[RespAgy]]&amp;": "&amp;Tbl_BalanceHistory[[#This Row],[RespAgency]]</f>
        <v>423: Department of Historic Resources</v>
      </c>
      <c r="G4228" s="3">
        <v>423</v>
      </c>
      <c r="H4228" s="3" t="s">
        <v>738</v>
      </c>
      <c r="I4228" s="3" t="str">
        <f>_xlfn.XLOOKUP(Tbl_BalanceHistory[[#This Row],[AgyCode]],Tbl_Agencies[Agy Code],Tbl_Agencies[Agy Sort])</f>
        <v>154000</v>
      </c>
      <c r="J4228" s="2" t="str">
        <f>Tbl_BalanceHistory[[#This Row],[AgyCode]]&amp;": "&amp;Tbl_BalanceHistory[[#This Row],[Agency Name]]</f>
        <v>423: Department of Historic Resources</v>
      </c>
      <c r="K4228" s="1">
        <v>2019</v>
      </c>
      <c r="L4228" s="3">
        <v>502</v>
      </c>
      <c r="M4228" s="3" t="s">
        <v>219</v>
      </c>
      <c r="N4228" s="2" t="str">
        <f>Tbl_BalanceHistory[[#This Row],[ProgramCode]]&amp;": "&amp;Tbl_BalanceHistory[[#This Row],[Program Name]]</f>
        <v>502: Historic and Commemorative Attraction Management</v>
      </c>
      <c r="O4228" s="3" t="s">
        <v>886</v>
      </c>
      <c r="P4228" s="1" t="str">
        <f>IF(Tbl_BalanceHistory[[#This Row],[FundCode]]="0100","GF",IF(Tbl_BalanceHistory[[#This Row],[FundCode]]="01000","GF","Hi Ed / OCR"))</f>
        <v>GF</v>
      </c>
      <c r="Q4228" s="5">
        <v>2925307</v>
      </c>
      <c r="R4228" s="5">
        <v>2925057</v>
      </c>
      <c r="S4228" s="5">
        <v>250</v>
      </c>
      <c r="T4228" s="5">
        <v>0</v>
      </c>
      <c r="U4228" s="3"/>
      <c r="V4228" s="5">
        <v>250</v>
      </c>
      <c r="W4228" s="5">
        <v>0</v>
      </c>
      <c r="X4228" s="5"/>
      <c r="Y4228" s="5"/>
      <c r="Z4228" s="5">
        <f>Tbl_BalanceHistory[[#This Row],[Discretionary Recommended - Pre 2022]]+Tbl_BalanceHistory[[#This Row],[Discretionary Balance Recommended: Policy]]+Tbl_BalanceHistory[[#This Row],[Discretionary Balance Recommended: Commitments]]</f>
        <v>0</v>
      </c>
      <c r="AA4228" s="5">
        <f>Tbl_BalanceHistory[[#This Row],[Discretionary Balance]]-Tbl_BalanceHistory[[#This Row],[Discretionary Reappropriation]]</f>
        <v>250</v>
      </c>
      <c r="AB4228" s="2"/>
      <c r="AC4228" s="2"/>
      <c r="AD4228" s="2"/>
      <c r="AE4228" s="2"/>
    </row>
    <row r="4229" spans="1:31" ht="45" x14ac:dyDescent="0.25">
      <c r="A4229" s="2" t="s">
        <v>2105</v>
      </c>
      <c r="B4229" s="3">
        <v>10</v>
      </c>
      <c r="C4229" s="3">
        <v>423</v>
      </c>
      <c r="D4229" s="3" t="s">
        <v>738</v>
      </c>
      <c r="E4229" s="3" t="str">
        <f>_xlfn.XLOOKUP(Tbl_BalanceHistory[[#This Row],[RespAgy]],Tbl_Agencies[Agy Code],Tbl_Agencies[Agy Sort])</f>
        <v>154000</v>
      </c>
      <c r="F4229" s="2" t="str">
        <f>Tbl_BalanceHistory[[#This Row],[RespAgy]]&amp;": "&amp;Tbl_BalanceHistory[[#This Row],[RespAgency]]</f>
        <v>423: Department of Historic Resources</v>
      </c>
      <c r="G4229" s="3">
        <v>423</v>
      </c>
      <c r="H4229" s="3" t="s">
        <v>738</v>
      </c>
      <c r="I4229" s="3" t="str">
        <f>_xlfn.XLOOKUP(Tbl_BalanceHistory[[#This Row],[AgyCode]],Tbl_Agencies[Agy Code],Tbl_Agencies[Agy Sort])</f>
        <v>154000</v>
      </c>
      <c r="J4229" s="2" t="str">
        <f>Tbl_BalanceHistory[[#This Row],[AgyCode]]&amp;": "&amp;Tbl_BalanceHistory[[#This Row],[Agency Name]]</f>
        <v>423: Department of Historic Resources</v>
      </c>
      <c r="K4229" s="1">
        <v>2020</v>
      </c>
      <c r="L4229" s="3">
        <v>502</v>
      </c>
      <c r="M4229" s="3" t="s">
        <v>219</v>
      </c>
      <c r="N4229" s="2" t="str">
        <f>Tbl_BalanceHistory[[#This Row],[ProgramCode]]&amp;": "&amp;Tbl_BalanceHistory[[#This Row],[Program Name]]</f>
        <v>502: Historic and Commemorative Attraction Management</v>
      </c>
      <c r="O4229" s="3" t="s">
        <v>886</v>
      </c>
      <c r="P4229" s="1" t="str">
        <f>IF(Tbl_BalanceHistory[[#This Row],[FundCode]]="0100","GF",IF(Tbl_BalanceHistory[[#This Row],[FundCode]]="01000","GF","Hi Ed / OCR"))</f>
        <v>GF</v>
      </c>
      <c r="Q4229" s="5">
        <v>3186338</v>
      </c>
      <c r="R4229" s="5">
        <v>3011134.32</v>
      </c>
      <c r="S4229" s="5">
        <v>175203.68</v>
      </c>
      <c r="T4229" s="5">
        <v>0</v>
      </c>
      <c r="U4229" s="3"/>
      <c r="V4229" s="5">
        <v>175203.68</v>
      </c>
      <c r="W4229" s="5">
        <v>0</v>
      </c>
      <c r="X4229" s="5"/>
      <c r="Y4229" s="5"/>
      <c r="Z4229" s="5">
        <f>Tbl_BalanceHistory[[#This Row],[Discretionary Recommended - Pre 2022]]+Tbl_BalanceHistory[[#This Row],[Discretionary Balance Recommended: Policy]]+Tbl_BalanceHistory[[#This Row],[Discretionary Balance Recommended: Commitments]]</f>
        <v>0</v>
      </c>
      <c r="AA4229" s="5">
        <f>Tbl_BalanceHistory[[#This Row],[Discretionary Balance]]-Tbl_BalanceHistory[[#This Row],[Discretionary Reappropriation]]</f>
        <v>175203.68</v>
      </c>
      <c r="AB4229" s="2"/>
      <c r="AC4229" s="2"/>
      <c r="AD4229" s="2"/>
      <c r="AE4229" s="2" t="s">
        <v>2130</v>
      </c>
    </row>
    <row r="4230" spans="1:31" ht="30" x14ac:dyDescent="0.25">
      <c r="A4230" s="2" t="s">
        <v>2105</v>
      </c>
      <c r="B4230" s="3">
        <v>10</v>
      </c>
      <c r="C4230" s="3">
        <v>423</v>
      </c>
      <c r="D4230" s="3" t="s">
        <v>738</v>
      </c>
      <c r="E4230" s="3" t="str">
        <f>_xlfn.XLOOKUP(Tbl_BalanceHistory[[#This Row],[RespAgy]],Tbl_Agencies[Agy Code],Tbl_Agencies[Agy Sort])</f>
        <v>154000</v>
      </c>
      <c r="F4230" s="2" t="str">
        <f>Tbl_BalanceHistory[[#This Row],[RespAgy]]&amp;": "&amp;Tbl_BalanceHistory[[#This Row],[RespAgency]]</f>
        <v>423: Department of Historic Resources</v>
      </c>
      <c r="G4230" s="3">
        <v>423</v>
      </c>
      <c r="H4230" s="3" t="s">
        <v>738</v>
      </c>
      <c r="I4230" s="3" t="str">
        <f>_xlfn.XLOOKUP(Tbl_BalanceHistory[[#This Row],[AgyCode]],Tbl_Agencies[Agy Code],Tbl_Agencies[Agy Sort])</f>
        <v>154000</v>
      </c>
      <c r="J4230" s="2" t="str">
        <f>Tbl_BalanceHistory[[#This Row],[AgyCode]]&amp;": "&amp;Tbl_BalanceHistory[[#This Row],[Agency Name]]</f>
        <v>423: Department of Historic Resources</v>
      </c>
      <c r="K4230" s="1">
        <v>2014</v>
      </c>
      <c r="L4230" s="3">
        <v>599</v>
      </c>
      <c r="M4230" s="3" t="s">
        <v>62</v>
      </c>
      <c r="N4230" s="2" t="str">
        <f>Tbl_BalanceHistory[[#This Row],[ProgramCode]]&amp;": "&amp;Tbl_BalanceHistory[[#This Row],[Program Name]]</f>
        <v>599: Administrative and Support Services</v>
      </c>
      <c r="O4230" s="3" t="s">
        <v>1730</v>
      </c>
      <c r="P4230" s="1" t="str">
        <f>IF(Tbl_BalanceHistory[[#This Row],[FundCode]]="0100","GF",IF(Tbl_BalanceHistory[[#This Row],[FundCode]]="01000","GF","Hi Ed / OCR"))</f>
        <v>GF</v>
      </c>
      <c r="Q4230" s="5">
        <v>596450</v>
      </c>
      <c r="R4230" s="5">
        <v>593450</v>
      </c>
      <c r="S4230" s="5">
        <v>3000</v>
      </c>
      <c r="T4230" s="5">
        <v>0</v>
      </c>
      <c r="U4230" s="3"/>
      <c r="V4230" s="5">
        <v>3000</v>
      </c>
      <c r="W4230" s="5">
        <v>0</v>
      </c>
      <c r="X4230" s="5"/>
      <c r="Y4230" s="5"/>
      <c r="Z4230" s="5">
        <f>Tbl_BalanceHistory[[#This Row],[Discretionary Recommended - Pre 2022]]+Tbl_BalanceHistory[[#This Row],[Discretionary Balance Recommended: Policy]]+Tbl_BalanceHistory[[#This Row],[Discretionary Balance Recommended: Commitments]]</f>
        <v>0</v>
      </c>
      <c r="AA4230" s="5">
        <f>Tbl_BalanceHistory[[#This Row],[Discretionary Balance]]-Tbl_BalanceHistory[[#This Row],[Discretionary Reappropriation]]</f>
        <v>3000</v>
      </c>
      <c r="AB4230" s="2"/>
      <c r="AC4230" s="2"/>
      <c r="AD4230" s="2"/>
      <c r="AE4230" s="2"/>
    </row>
    <row r="4231" spans="1:31" ht="30" x14ac:dyDescent="0.25">
      <c r="A4231" s="2" t="s">
        <v>2105</v>
      </c>
      <c r="B4231" s="3">
        <v>10</v>
      </c>
      <c r="C4231" s="3">
        <v>423</v>
      </c>
      <c r="D4231" s="3" t="s">
        <v>738</v>
      </c>
      <c r="E4231" s="3" t="str">
        <f>_xlfn.XLOOKUP(Tbl_BalanceHistory[[#This Row],[RespAgy]],Tbl_Agencies[Agy Code],Tbl_Agencies[Agy Sort])</f>
        <v>154000</v>
      </c>
      <c r="F4231" s="2" t="str">
        <f>Tbl_BalanceHistory[[#This Row],[RespAgy]]&amp;": "&amp;Tbl_BalanceHistory[[#This Row],[RespAgency]]</f>
        <v>423: Department of Historic Resources</v>
      </c>
      <c r="G4231" s="3">
        <v>423</v>
      </c>
      <c r="H4231" s="3" t="s">
        <v>738</v>
      </c>
      <c r="I4231" s="3" t="str">
        <f>_xlfn.XLOOKUP(Tbl_BalanceHistory[[#This Row],[AgyCode]],Tbl_Agencies[Agy Code],Tbl_Agencies[Agy Sort])</f>
        <v>154000</v>
      </c>
      <c r="J4231" s="2" t="str">
        <f>Tbl_BalanceHistory[[#This Row],[AgyCode]]&amp;": "&amp;Tbl_BalanceHistory[[#This Row],[Agency Name]]</f>
        <v>423: Department of Historic Resources</v>
      </c>
      <c r="K4231" s="1">
        <v>2015</v>
      </c>
      <c r="L4231" s="3">
        <v>599</v>
      </c>
      <c r="M4231" s="3" t="s">
        <v>62</v>
      </c>
      <c r="N4231" s="2" t="str">
        <f>Tbl_BalanceHistory[[#This Row],[ProgramCode]]&amp;": "&amp;Tbl_BalanceHistory[[#This Row],[Program Name]]</f>
        <v>599: Administrative and Support Services</v>
      </c>
      <c r="O4231" s="3" t="s">
        <v>1730</v>
      </c>
      <c r="P4231" s="1" t="str">
        <f>IF(Tbl_BalanceHistory[[#This Row],[FundCode]]="0100","GF",IF(Tbl_BalanceHistory[[#This Row],[FundCode]]="01000","GF","Hi Ed / OCR"))</f>
        <v>GF</v>
      </c>
      <c r="Q4231" s="5">
        <v>534104</v>
      </c>
      <c r="R4231" s="5">
        <v>533899</v>
      </c>
      <c r="S4231" s="5">
        <v>204</v>
      </c>
      <c r="T4231" s="5">
        <v>0</v>
      </c>
      <c r="U4231" s="3"/>
      <c r="V4231" s="5">
        <v>204</v>
      </c>
      <c r="W4231" s="5">
        <v>0</v>
      </c>
      <c r="X4231" s="5"/>
      <c r="Y4231" s="5"/>
      <c r="Z4231" s="5">
        <f>Tbl_BalanceHistory[[#This Row],[Discretionary Recommended - Pre 2022]]+Tbl_BalanceHistory[[#This Row],[Discretionary Balance Recommended: Policy]]+Tbl_BalanceHistory[[#This Row],[Discretionary Balance Recommended: Commitments]]</f>
        <v>0</v>
      </c>
      <c r="AA4231" s="5">
        <f>Tbl_BalanceHistory[[#This Row],[Discretionary Balance]]-Tbl_BalanceHistory[[#This Row],[Discretionary Reappropriation]]</f>
        <v>204</v>
      </c>
      <c r="AB4231" s="2"/>
      <c r="AC4231" s="2"/>
      <c r="AD4231" s="2"/>
      <c r="AE4231" s="2"/>
    </row>
    <row r="4232" spans="1:31" ht="30" x14ac:dyDescent="0.25">
      <c r="A4232" s="2" t="s">
        <v>2105</v>
      </c>
      <c r="B4232" s="3">
        <v>10</v>
      </c>
      <c r="C4232" s="3">
        <v>423</v>
      </c>
      <c r="D4232" s="3" t="s">
        <v>738</v>
      </c>
      <c r="E4232" s="3" t="str">
        <f>_xlfn.XLOOKUP(Tbl_BalanceHistory[[#This Row],[RespAgy]],Tbl_Agencies[Agy Code],Tbl_Agencies[Agy Sort])</f>
        <v>154000</v>
      </c>
      <c r="F4232" s="2" t="str">
        <f>Tbl_BalanceHistory[[#This Row],[RespAgy]]&amp;": "&amp;Tbl_BalanceHistory[[#This Row],[RespAgency]]</f>
        <v>423: Department of Historic Resources</v>
      </c>
      <c r="G4232" s="3">
        <v>423</v>
      </c>
      <c r="H4232" s="3" t="s">
        <v>738</v>
      </c>
      <c r="I4232" s="3" t="str">
        <f>_xlfn.XLOOKUP(Tbl_BalanceHistory[[#This Row],[AgyCode]],Tbl_Agencies[Agy Code],Tbl_Agencies[Agy Sort])</f>
        <v>154000</v>
      </c>
      <c r="J4232" s="2" t="str">
        <f>Tbl_BalanceHistory[[#This Row],[AgyCode]]&amp;": "&amp;Tbl_BalanceHistory[[#This Row],[Agency Name]]</f>
        <v>423: Department of Historic Resources</v>
      </c>
      <c r="K4232" s="1">
        <v>2016</v>
      </c>
      <c r="L4232" s="3">
        <v>599</v>
      </c>
      <c r="M4232" s="3" t="s">
        <v>62</v>
      </c>
      <c r="N4232" s="2" t="str">
        <f>Tbl_BalanceHistory[[#This Row],[ProgramCode]]&amp;": "&amp;Tbl_BalanceHistory[[#This Row],[Program Name]]</f>
        <v>599: Administrative and Support Services</v>
      </c>
      <c r="O4232" s="3" t="s">
        <v>1730</v>
      </c>
      <c r="P4232" s="1" t="str">
        <f>IF(Tbl_BalanceHistory[[#This Row],[FundCode]]="0100","GF",IF(Tbl_BalanceHistory[[#This Row],[FundCode]]="01000","GF","Hi Ed / OCR"))</f>
        <v>GF</v>
      </c>
      <c r="Q4232" s="5">
        <v>650334</v>
      </c>
      <c r="R4232" s="5">
        <v>647334</v>
      </c>
      <c r="S4232" s="5">
        <v>3000</v>
      </c>
      <c r="T4232" s="5">
        <v>0</v>
      </c>
      <c r="U4232" s="3"/>
      <c r="V4232" s="5">
        <v>3000</v>
      </c>
      <c r="W4232" s="5">
        <v>0</v>
      </c>
      <c r="X4232" s="5"/>
      <c r="Y4232" s="5"/>
      <c r="Z4232" s="5">
        <f>Tbl_BalanceHistory[[#This Row],[Discretionary Recommended - Pre 2022]]+Tbl_BalanceHistory[[#This Row],[Discretionary Balance Recommended: Policy]]+Tbl_BalanceHistory[[#This Row],[Discretionary Balance Recommended: Commitments]]</f>
        <v>0</v>
      </c>
      <c r="AA4232" s="5">
        <f>Tbl_BalanceHistory[[#This Row],[Discretionary Balance]]-Tbl_BalanceHistory[[#This Row],[Discretionary Reappropriation]]</f>
        <v>3000</v>
      </c>
      <c r="AB4232" s="2" t="s">
        <v>2131</v>
      </c>
      <c r="AC4232" s="2"/>
      <c r="AD4232" s="2"/>
      <c r="AE4232" s="2"/>
    </row>
    <row r="4233" spans="1:31" ht="30" x14ac:dyDescent="0.25">
      <c r="A4233" s="2" t="s">
        <v>2105</v>
      </c>
      <c r="B4233" s="3">
        <v>10</v>
      </c>
      <c r="C4233" s="3">
        <v>423</v>
      </c>
      <c r="D4233" s="3" t="s">
        <v>738</v>
      </c>
      <c r="E4233" s="3" t="str">
        <f>_xlfn.XLOOKUP(Tbl_BalanceHistory[[#This Row],[RespAgy]],Tbl_Agencies[Agy Code],Tbl_Agencies[Agy Sort])</f>
        <v>154000</v>
      </c>
      <c r="F4233" s="2" t="str">
        <f>Tbl_BalanceHistory[[#This Row],[RespAgy]]&amp;": "&amp;Tbl_BalanceHistory[[#This Row],[RespAgency]]</f>
        <v>423: Department of Historic Resources</v>
      </c>
      <c r="G4233" s="3">
        <v>423</v>
      </c>
      <c r="H4233" s="3" t="s">
        <v>738</v>
      </c>
      <c r="I4233" s="3" t="str">
        <f>_xlfn.XLOOKUP(Tbl_BalanceHistory[[#This Row],[AgyCode]],Tbl_Agencies[Agy Code],Tbl_Agencies[Agy Sort])</f>
        <v>154000</v>
      </c>
      <c r="J4233" s="2" t="str">
        <f>Tbl_BalanceHistory[[#This Row],[AgyCode]]&amp;": "&amp;Tbl_BalanceHistory[[#This Row],[Agency Name]]</f>
        <v>423: Department of Historic Resources</v>
      </c>
      <c r="K4233" s="1">
        <v>2017</v>
      </c>
      <c r="L4233" s="3">
        <v>599</v>
      </c>
      <c r="M4233" s="3" t="s">
        <v>62</v>
      </c>
      <c r="N4233" s="2" t="str">
        <f>Tbl_BalanceHistory[[#This Row],[ProgramCode]]&amp;": "&amp;Tbl_BalanceHistory[[#This Row],[Program Name]]</f>
        <v>599: Administrative and Support Services</v>
      </c>
      <c r="O4233" s="3" t="s">
        <v>886</v>
      </c>
      <c r="P4233" s="1" t="str">
        <f>IF(Tbl_BalanceHistory[[#This Row],[FundCode]]="0100","GF",IF(Tbl_BalanceHistory[[#This Row],[FundCode]]="01000","GF","Hi Ed / OCR"))</f>
        <v>GF</v>
      </c>
      <c r="Q4233" s="5">
        <v>720780</v>
      </c>
      <c r="R4233" s="5">
        <v>717780</v>
      </c>
      <c r="S4233" s="5">
        <v>3000</v>
      </c>
      <c r="T4233" s="5">
        <v>0</v>
      </c>
      <c r="U4233" s="3"/>
      <c r="V4233" s="5">
        <v>3000</v>
      </c>
      <c r="W4233" s="5">
        <v>0</v>
      </c>
      <c r="X4233" s="5"/>
      <c r="Y4233" s="5"/>
      <c r="Z4233" s="5">
        <f>Tbl_BalanceHistory[[#This Row],[Discretionary Recommended - Pre 2022]]+Tbl_BalanceHistory[[#This Row],[Discretionary Balance Recommended: Policy]]+Tbl_BalanceHistory[[#This Row],[Discretionary Balance Recommended: Commitments]]</f>
        <v>0</v>
      </c>
      <c r="AA4233" s="5">
        <f>Tbl_BalanceHistory[[#This Row],[Discretionary Balance]]-Tbl_BalanceHistory[[#This Row],[Discretionary Reappropriation]]</f>
        <v>3000</v>
      </c>
      <c r="AB4233" s="2"/>
      <c r="AC4233" s="2"/>
      <c r="AD4233" s="2"/>
      <c r="AE4233" s="2"/>
    </row>
    <row r="4234" spans="1:31" ht="30" x14ac:dyDescent="0.25">
      <c r="A4234" s="2" t="s">
        <v>2105</v>
      </c>
      <c r="B4234" s="3">
        <v>10</v>
      </c>
      <c r="C4234" s="3">
        <v>423</v>
      </c>
      <c r="D4234" s="3" t="s">
        <v>738</v>
      </c>
      <c r="E4234" s="3" t="str">
        <f>_xlfn.XLOOKUP(Tbl_BalanceHistory[[#This Row],[RespAgy]],Tbl_Agencies[Agy Code],Tbl_Agencies[Agy Sort])</f>
        <v>154000</v>
      </c>
      <c r="F4234" s="2" t="str">
        <f>Tbl_BalanceHistory[[#This Row],[RespAgy]]&amp;": "&amp;Tbl_BalanceHistory[[#This Row],[RespAgency]]</f>
        <v>423: Department of Historic Resources</v>
      </c>
      <c r="G4234" s="3">
        <v>423</v>
      </c>
      <c r="H4234" s="3" t="s">
        <v>738</v>
      </c>
      <c r="I4234" s="3" t="str">
        <f>_xlfn.XLOOKUP(Tbl_BalanceHistory[[#This Row],[AgyCode]],Tbl_Agencies[Agy Code],Tbl_Agencies[Agy Sort])</f>
        <v>154000</v>
      </c>
      <c r="J4234" s="2" t="str">
        <f>Tbl_BalanceHistory[[#This Row],[AgyCode]]&amp;": "&amp;Tbl_BalanceHistory[[#This Row],[Agency Name]]</f>
        <v>423: Department of Historic Resources</v>
      </c>
      <c r="K4234" s="1">
        <v>2018</v>
      </c>
      <c r="L4234" s="3">
        <v>599</v>
      </c>
      <c r="M4234" s="3" t="s">
        <v>62</v>
      </c>
      <c r="N4234" s="2" t="str">
        <f>Tbl_BalanceHistory[[#This Row],[ProgramCode]]&amp;": "&amp;Tbl_BalanceHistory[[#This Row],[Program Name]]</f>
        <v>599: Administrative and Support Services</v>
      </c>
      <c r="O4234" s="3" t="s">
        <v>886</v>
      </c>
      <c r="P4234" s="1" t="str">
        <f>IF(Tbl_BalanceHistory[[#This Row],[FundCode]]="0100","GF",IF(Tbl_BalanceHistory[[#This Row],[FundCode]]="01000","GF","Hi Ed / OCR"))</f>
        <v>GF</v>
      </c>
      <c r="Q4234" s="5">
        <v>791267</v>
      </c>
      <c r="R4234" s="5">
        <v>791267</v>
      </c>
      <c r="S4234" s="5">
        <v>0</v>
      </c>
      <c r="T4234" s="5">
        <v>0</v>
      </c>
      <c r="U4234" s="3"/>
      <c r="V4234" s="5">
        <v>0</v>
      </c>
      <c r="W4234" s="5">
        <v>0</v>
      </c>
      <c r="X4234" s="5"/>
      <c r="Y4234" s="5"/>
      <c r="Z4234" s="5">
        <f>Tbl_BalanceHistory[[#This Row],[Discretionary Recommended - Pre 2022]]+Tbl_BalanceHistory[[#This Row],[Discretionary Balance Recommended: Policy]]+Tbl_BalanceHistory[[#This Row],[Discretionary Balance Recommended: Commitments]]</f>
        <v>0</v>
      </c>
      <c r="AA4234" s="5">
        <f>Tbl_BalanceHistory[[#This Row],[Discretionary Balance]]-Tbl_BalanceHistory[[#This Row],[Discretionary Reappropriation]]</f>
        <v>0</v>
      </c>
      <c r="AB4234" s="2"/>
      <c r="AC4234" s="2"/>
      <c r="AD4234" s="2"/>
      <c r="AE4234" s="2"/>
    </row>
    <row r="4235" spans="1:31" ht="30" x14ac:dyDescent="0.25">
      <c r="A4235" s="2" t="s">
        <v>2105</v>
      </c>
      <c r="B4235" s="3">
        <v>10</v>
      </c>
      <c r="C4235" s="3">
        <v>423</v>
      </c>
      <c r="D4235" s="3" t="s">
        <v>738</v>
      </c>
      <c r="E4235" s="3" t="str">
        <f>_xlfn.XLOOKUP(Tbl_BalanceHistory[[#This Row],[RespAgy]],Tbl_Agencies[Agy Code],Tbl_Agencies[Agy Sort])</f>
        <v>154000</v>
      </c>
      <c r="F4235" s="2" t="str">
        <f>Tbl_BalanceHistory[[#This Row],[RespAgy]]&amp;": "&amp;Tbl_BalanceHistory[[#This Row],[RespAgency]]</f>
        <v>423: Department of Historic Resources</v>
      </c>
      <c r="G4235" s="3">
        <v>423</v>
      </c>
      <c r="H4235" s="3" t="s">
        <v>738</v>
      </c>
      <c r="I4235" s="3" t="str">
        <f>_xlfn.XLOOKUP(Tbl_BalanceHistory[[#This Row],[AgyCode]],Tbl_Agencies[Agy Code],Tbl_Agencies[Agy Sort])</f>
        <v>154000</v>
      </c>
      <c r="J4235" s="2" t="str">
        <f>Tbl_BalanceHistory[[#This Row],[AgyCode]]&amp;": "&amp;Tbl_BalanceHistory[[#This Row],[Agency Name]]</f>
        <v>423: Department of Historic Resources</v>
      </c>
      <c r="K4235" s="1">
        <v>2019</v>
      </c>
      <c r="L4235" s="3">
        <v>599</v>
      </c>
      <c r="M4235" s="3" t="s">
        <v>62</v>
      </c>
      <c r="N4235" s="2" t="str">
        <f>Tbl_BalanceHistory[[#This Row],[ProgramCode]]&amp;": "&amp;Tbl_BalanceHistory[[#This Row],[Program Name]]</f>
        <v>599: Administrative and Support Services</v>
      </c>
      <c r="O4235" s="3" t="s">
        <v>886</v>
      </c>
      <c r="P4235" s="1" t="str">
        <f>IF(Tbl_BalanceHistory[[#This Row],[FundCode]]="0100","GF",IF(Tbl_BalanceHistory[[#This Row],[FundCode]]="01000","GF","Hi Ed / OCR"))</f>
        <v>GF</v>
      </c>
      <c r="Q4235" s="5">
        <v>838699</v>
      </c>
      <c r="R4235" s="5">
        <v>838699</v>
      </c>
      <c r="S4235" s="5">
        <v>0</v>
      </c>
      <c r="T4235" s="5">
        <v>0</v>
      </c>
      <c r="U4235" s="3"/>
      <c r="V4235" s="5">
        <v>0</v>
      </c>
      <c r="W4235" s="5">
        <v>0</v>
      </c>
      <c r="X4235" s="5"/>
      <c r="Y4235" s="5"/>
      <c r="Z4235" s="5">
        <f>Tbl_BalanceHistory[[#This Row],[Discretionary Recommended - Pre 2022]]+Tbl_BalanceHistory[[#This Row],[Discretionary Balance Recommended: Policy]]+Tbl_BalanceHistory[[#This Row],[Discretionary Balance Recommended: Commitments]]</f>
        <v>0</v>
      </c>
      <c r="AA4235" s="5">
        <f>Tbl_BalanceHistory[[#This Row],[Discretionary Balance]]-Tbl_BalanceHistory[[#This Row],[Discretionary Reappropriation]]</f>
        <v>0</v>
      </c>
      <c r="AB4235" s="2"/>
      <c r="AC4235" s="2"/>
      <c r="AD4235" s="2"/>
      <c r="AE4235" s="2"/>
    </row>
    <row r="4236" spans="1:31" ht="30" x14ac:dyDescent="0.25">
      <c r="A4236" s="2" t="s">
        <v>2105</v>
      </c>
      <c r="B4236" s="3">
        <v>10</v>
      </c>
      <c r="C4236" s="3">
        <v>423</v>
      </c>
      <c r="D4236" s="3" t="s">
        <v>738</v>
      </c>
      <c r="E4236" s="3" t="str">
        <f>_xlfn.XLOOKUP(Tbl_BalanceHistory[[#This Row],[RespAgy]],Tbl_Agencies[Agy Code],Tbl_Agencies[Agy Sort])</f>
        <v>154000</v>
      </c>
      <c r="F4236" s="2" t="str">
        <f>Tbl_BalanceHistory[[#This Row],[RespAgy]]&amp;": "&amp;Tbl_BalanceHistory[[#This Row],[RespAgency]]</f>
        <v>423: Department of Historic Resources</v>
      </c>
      <c r="G4236" s="3">
        <v>423</v>
      </c>
      <c r="H4236" s="3" t="s">
        <v>738</v>
      </c>
      <c r="I4236" s="3" t="str">
        <f>_xlfn.XLOOKUP(Tbl_BalanceHistory[[#This Row],[AgyCode]],Tbl_Agencies[Agy Code],Tbl_Agencies[Agy Sort])</f>
        <v>154000</v>
      </c>
      <c r="J4236" s="2" t="str">
        <f>Tbl_BalanceHistory[[#This Row],[AgyCode]]&amp;": "&amp;Tbl_BalanceHistory[[#This Row],[Agency Name]]</f>
        <v>423: Department of Historic Resources</v>
      </c>
      <c r="K4236" s="1">
        <v>2020</v>
      </c>
      <c r="L4236" s="3">
        <v>599</v>
      </c>
      <c r="M4236" s="3" t="s">
        <v>62</v>
      </c>
      <c r="N4236" s="2" t="str">
        <f>Tbl_BalanceHistory[[#This Row],[ProgramCode]]&amp;": "&amp;Tbl_BalanceHistory[[#This Row],[Program Name]]</f>
        <v>599: Administrative and Support Services</v>
      </c>
      <c r="O4236" s="3" t="s">
        <v>886</v>
      </c>
      <c r="P4236" s="1" t="str">
        <f>IF(Tbl_BalanceHistory[[#This Row],[FundCode]]="0100","GF",IF(Tbl_BalanceHistory[[#This Row],[FundCode]]="01000","GF","Hi Ed / OCR"))</f>
        <v>GF</v>
      </c>
      <c r="Q4236" s="5">
        <v>746526</v>
      </c>
      <c r="R4236" s="5">
        <v>744497.65</v>
      </c>
      <c r="S4236" s="5">
        <v>2028.35</v>
      </c>
      <c r="T4236" s="5">
        <v>0</v>
      </c>
      <c r="U4236" s="3"/>
      <c r="V4236" s="5">
        <v>2028.35</v>
      </c>
      <c r="W4236" s="5">
        <v>0</v>
      </c>
      <c r="X4236" s="5"/>
      <c r="Y4236" s="5"/>
      <c r="Z4236" s="5">
        <f>Tbl_BalanceHistory[[#This Row],[Discretionary Recommended - Pre 2022]]+Tbl_BalanceHistory[[#This Row],[Discretionary Balance Recommended: Policy]]+Tbl_BalanceHistory[[#This Row],[Discretionary Balance Recommended: Commitments]]</f>
        <v>0</v>
      </c>
      <c r="AA4236" s="5">
        <f>Tbl_BalanceHistory[[#This Row],[Discretionary Balance]]-Tbl_BalanceHistory[[#This Row],[Discretionary Reappropriation]]</f>
        <v>2028.35</v>
      </c>
      <c r="AB4236" s="2"/>
      <c r="AC4236" s="2"/>
      <c r="AD4236" s="2"/>
      <c r="AE4236" s="2"/>
    </row>
    <row r="4237" spans="1:31" ht="30" x14ac:dyDescent="0.25">
      <c r="A4237" s="2" t="s">
        <v>2105</v>
      </c>
      <c r="B4237" s="3">
        <v>10</v>
      </c>
      <c r="C4237" s="3">
        <v>402</v>
      </c>
      <c r="D4237" s="3" t="s">
        <v>741</v>
      </c>
      <c r="E4237" s="3" t="str">
        <f>_xlfn.XLOOKUP(Tbl_BalanceHistory[[#This Row],[RespAgy]],Tbl_Agencies[Agy Code],Tbl_Agencies[Agy Sort])</f>
        <v>155000</v>
      </c>
      <c r="F4237" s="2" t="str">
        <f>Tbl_BalanceHistory[[#This Row],[RespAgy]]&amp;": "&amp;Tbl_BalanceHistory[[#This Row],[RespAgency]]</f>
        <v>402: Marine Resources Commission</v>
      </c>
      <c r="G4237" s="3">
        <v>402</v>
      </c>
      <c r="H4237" s="3" t="s">
        <v>741</v>
      </c>
      <c r="I4237" s="3" t="str">
        <f>_xlfn.XLOOKUP(Tbl_BalanceHistory[[#This Row],[AgyCode]],Tbl_Agencies[Agy Code],Tbl_Agencies[Agy Sort])</f>
        <v>155000</v>
      </c>
      <c r="J4237" s="2" t="str">
        <f>Tbl_BalanceHistory[[#This Row],[AgyCode]]&amp;": "&amp;Tbl_BalanceHistory[[#This Row],[Agency Name]]</f>
        <v>402: Marine Resources Commission</v>
      </c>
      <c r="K4237" s="1">
        <v>2014</v>
      </c>
      <c r="L4237" s="3">
        <v>505</v>
      </c>
      <c r="M4237" s="3" t="s">
        <v>743</v>
      </c>
      <c r="N4237" s="2" t="str">
        <f>Tbl_BalanceHistory[[#This Row],[ProgramCode]]&amp;": "&amp;Tbl_BalanceHistory[[#This Row],[Program Name]]</f>
        <v>505: Marine Life Management</v>
      </c>
      <c r="O4237" s="3" t="s">
        <v>1730</v>
      </c>
      <c r="P4237" s="1" t="str">
        <f>IF(Tbl_BalanceHistory[[#This Row],[FundCode]]="0100","GF",IF(Tbl_BalanceHistory[[#This Row],[FundCode]]="01000","GF","Hi Ed / OCR"))</f>
        <v>GF</v>
      </c>
      <c r="Q4237" s="5">
        <v>8470488</v>
      </c>
      <c r="R4237" s="5">
        <v>8405546.8499999996</v>
      </c>
      <c r="S4237" s="5">
        <v>64941</v>
      </c>
      <c r="T4237" s="5">
        <v>241.15</v>
      </c>
      <c r="U4237" s="3" t="s">
        <v>2132</v>
      </c>
      <c r="V4237" s="5">
        <v>64699.85</v>
      </c>
      <c r="W4237" s="5">
        <v>64699</v>
      </c>
      <c r="X4237" s="5"/>
      <c r="Y4237" s="5"/>
      <c r="Z4237" s="5">
        <f>Tbl_BalanceHistory[[#This Row],[Discretionary Recommended - Pre 2022]]+Tbl_BalanceHistory[[#This Row],[Discretionary Balance Recommended: Policy]]+Tbl_BalanceHistory[[#This Row],[Discretionary Balance Recommended: Commitments]]</f>
        <v>64699</v>
      </c>
      <c r="AA4237" s="5">
        <f>Tbl_BalanceHistory[[#This Row],[Discretionary Balance]]-Tbl_BalanceHistory[[#This Row],[Discretionary Reappropriation]]</f>
        <v>0.84999999999854481</v>
      </c>
      <c r="AB4237" s="2" t="s">
        <v>1791</v>
      </c>
      <c r="AC4237" s="2"/>
      <c r="AD4237" s="2"/>
      <c r="AE4237" s="2"/>
    </row>
    <row r="4238" spans="1:31" ht="30" x14ac:dyDescent="0.25">
      <c r="A4238" s="2" t="s">
        <v>2105</v>
      </c>
      <c r="B4238" s="3">
        <v>10</v>
      </c>
      <c r="C4238" s="3">
        <v>402</v>
      </c>
      <c r="D4238" s="3" t="s">
        <v>741</v>
      </c>
      <c r="E4238" s="3" t="str">
        <f>_xlfn.XLOOKUP(Tbl_BalanceHistory[[#This Row],[RespAgy]],Tbl_Agencies[Agy Code],Tbl_Agencies[Agy Sort])</f>
        <v>155000</v>
      </c>
      <c r="F4238" s="2" t="str">
        <f>Tbl_BalanceHistory[[#This Row],[RespAgy]]&amp;": "&amp;Tbl_BalanceHistory[[#This Row],[RespAgency]]</f>
        <v>402: Marine Resources Commission</v>
      </c>
      <c r="G4238" s="3">
        <v>402</v>
      </c>
      <c r="H4238" s="3" t="s">
        <v>741</v>
      </c>
      <c r="I4238" s="3" t="str">
        <f>_xlfn.XLOOKUP(Tbl_BalanceHistory[[#This Row],[AgyCode]],Tbl_Agencies[Agy Code],Tbl_Agencies[Agy Sort])</f>
        <v>155000</v>
      </c>
      <c r="J4238" s="2" t="str">
        <f>Tbl_BalanceHistory[[#This Row],[AgyCode]]&amp;": "&amp;Tbl_BalanceHistory[[#This Row],[Agency Name]]</f>
        <v>402: Marine Resources Commission</v>
      </c>
      <c r="K4238" s="1">
        <v>2015</v>
      </c>
      <c r="L4238" s="3">
        <v>505</v>
      </c>
      <c r="M4238" s="3" t="s">
        <v>743</v>
      </c>
      <c r="N4238" s="2" t="str">
        <f>Tbl_BalanceHistory[[#This Row],[ProgramCode]]&amp;": "&amp;Tbl_BalanceHistory[[#This Row],[Program Name]]</f>
        <v>505: Marine Life Management</v>
      </c>
      <c r="O4238" s="3" t="s">
        <v>1730</v>
      </c>
      <c r="P4238" s="1" t="str">
        <f>IF(Tbl_BalanceHistory[[#This Row],[FundCode]]="0100","GF",IF(Tbl_BalanceHistory[[#This Row],[FundCode]]="01000","GF","Hi Ed / OCR"))</f>
        <v>GF</v>
      </c>
      <c r="Q4238" s="5">
        <v>8145715</v>
      </c>
      <c r="R4238" s="5">
        <v>8145715</v>
      </c>
      <c r="S4238" s="5">
        <v>0</v>
      </c>
      <c r="T4238" s="5">
        <v>0</v>
      </c>
      <c r="U4238" s="3"/>
      <c r="V4238" s="5">
        <v>0</v>
      </c>
      <c r="W4238" s="5">
        <v>0</v>
      </c>
      <c r="X4238" s="5"/>
      <c r="Y4238" s="5"/>
      <c r="Z4238" s="5">
        <f>Tbl_BalanceHistory[[#This Row],[Discretionary Recommended - Pre 2022]]+Tbl_BalanceHistory[[#This Row],[Discretionary Balance Recommended: Policy]]+Tbl_BalanceHistory[[#This Row],[Discretionary Balance Recommended: Commitments]]</f>
        <v>0</v>
      </c>
      <c r="AA4238" s="5">
        <f>Tbl_BalanceHistory[[#This Row],[Discretionary Balance]]-Tbl_BalanceHistory[[#This Row],[Discretionary Reappropriation]]</f>
        <v>0</v>
      </c>
      <c r="AB4238" s="2"/>
      <c r="AC4238" s="2"/>
      <c r="AD4238" s="2"/>
      <c r="AE4238" s="2"/>
    </row>
    <row r="4239" spans="1:31" ht="105" x14ac:dyDescent="0.25">
      <c r="A4239" s="2" t="s">
        <v>2105</v>
      </c>
      <c r="B4239" s="3">
        <v>10</v>
      </c>
      <c r="C4239" s="3">
        <v>402</v>
      </c>
      <c r="D4239" s="3" t="s">
        <v>741</v>
      </c>
      <c r="E4239" s="3" t="str">
        <f>_xlfn.XLOOKUP(Tbl_BalanceHistory[[#This Row],[RespAgy]],Tbl_Agencies[Agy Code],Tbl_Agencies[Agy Sort])</f>
        <v>155000</v>
      </c>
      <c r="F4239" s="2" t="str">
        <f>Tbl_BalanceHistory[[#This Row],[RespAgy]]&amp;": "&amp;Tbl_BalanceHistory[[#This Row],[RespAgency]]</f>
        <v>402: Marine Resources Commission</v>
      </c>
      <c r="G4239" s="3">
        <v>402</v>
      </c>
      <c r="H4239" s="3" t="s">
        <v>741</v>
      </c>
      <c r="I4239" s="3" t="str">
        <f>_xlfn.XLOOKUP(Tbl_BalanceHistory[[#This Row],[AgyCode]],Tbl_Agencies[Agy Code],Tbl_Agencies[Agy Sort])</f>
        <v>155000</v>
      </c>
      <c r="J4239" s="2" t="str">
        <f>Tbl_BalanceHistory[[#This Row],[AgyCode]]&amp;": "&amp;Tbl_BalanceHistory[[#This Row],[Agency Name]]</f>
        <v>402: Marine Resources Commission</v>
      </c>
      <c r="K4239" s="1">
        <v>2016</v>
      </c>
      <c r="L4239" s="3">
        <v>505</v>
      </c>
      <c r="M4239" s="3" t="s">
        <v>743</v>
      </c>
      <c r="N4239" s="2" t="str">
        <f>Tbl_BalanceHistory[[#This Row],[ProgramCode]]&amp;": "&amp;Tbl_BalanceHistory[[#This Row],[Program Name]]</f>
        <v>505: Marine Life Management</v>
      </c>
      <c r="O4239" s="3" t="s">
        <v>1730</v>
      </c>
      <c r="P4239" s="1" t="str">
        <f>IF(Tbl_BalanceHistory[[#This Row],[FundCode]]="0100","GF",IF(Tbl_BalanceHistory[[#This Row],[FundCode]]="01000","GF","Hi Ed / OCR"))</f>
        <v>GF</v>
      </c>
      <c r="Q4239" s="5">
        <v>8954260</v>
      </c>
      <c r="R4239" s="5">
        <v>8861260</v>
      </c>
      <c r="S4239" s="5">
        <v>93000</v>
      </c>
      <c r="T4239" s="5">
        <v>0</v>
      </c>
      <c r="U4239" s="3" t="s">
        <v>2133</v>
      </c>
      <c r="V4239" s="5">
        <v>93000</v>
      </c>
      <c r="W4239" s="5">
        <v>0</v>
      </c>
      <c r="X4239" s="5"/>
      <c r="Y4239" s="5"/>
      <c r="Z4239" s="5">
        <f>Tbl_BalanceHistory[[#This Row],[Discretionary Recommended - Pre 2022]]+Tbl_BalanceHistory[[#This Row],[Discretionary Balance Recommended: Policy]]+Tbl_BalanceHistory[[#This Row],[Discretionary Balance Recommended: Commitments]]</f>
        <v>0</v>
      </c>
      <c r="AA4239" s="5">
        <f>Tbl_BalanceHistory[[#This Row],[Discretionary Balance]]-Tbl_BalanceHistory[[#This Row],[Discretionary Reappropriation]]</f>
        <v>93000</v>
      </c>
      <c r="AB4239" s="2"/>
      <c r="AC4239" s="2"/>
      <c r="AD4239" s="2"/>
      <c r="AE4239" s="2" t="s">
        <v>2134</v>
      </c>
    </row>
    <row r="4240" spans="1:31" ht="30" x14ac:dyDescent="0.25">
      <c r="A4240" s="2" t="s">
        <v>2105</v>
      </c>
      <c r="B4240" s="3">
        <v>10</v>
      </c>
      <c r="C4240" s="3">
        <v>402</v>
      </c>
      <c r="D4240" s="3" t="s">
        <v>741</v>
      </c>
      <c r="E4240" s="3" t="str">
        <f>_xlfn.XLOOKUP(Tbl_BalanceHistory[[#This Row],[RespAgy]],Tbl_Agencies[Agy Code],Tbl_Agencies[Agy Sort])</f>
        <v>155000</v>
      </c>
      <c r="F4240" s="2" t="str">
        <f>Tbl_BalanceHistory[[#This Row],[RespAgy]]&amp;": "&amp;Tbl_BalanceHistory[[#This Row],[RespAgency]]</f>
        <v>402: Marine Resources Commission</v>
      </c>
      <c r="G4240" s="3">
        <v>402</v>
      </c>
      <c r="H4240" s="3" t="s">
        <v>741</v>
      </c>
      <c r="I4240" s="3" t="str">
        <f>_xlfn.XLOOKUP(Tbl_BalanceHistory[[#This Row],[AgyCode]],Tbl_Agencies[Agy Code],Tbl_Agencies[Agy Sort])</f>
        <v>155000</v>
      </c>
      <c r="J4240" s="2" t="str">
        <f>Tbl_BalanceHistory[[#This Row],[AgyCode]]&amp;": "&amp;Tbl_BalanceHistory[[#This Row],[Agency Name]]</f>
        <v>402: Marine Resources Commission</v>
      </c>
      <c r="K4240" s="1">
        <v>2017</v>
      </c>
      <c r="L4240" s="3">
        <v>505</v>
      </c>
      <c r="M4240" s="3" t="s">
        <v>743</v>
      </c>
      <c r="N4240" s="2" t="str">
        <f>Tbl_BalanceHistory[[#This Row],[ProgramCode]]&amp;": "&amp;Tbl_BalanceHistory[[#This Row],[Program Name]]</f>
        <v>505: Marine Life Management</v>
      </c>
      <c r="O4240" s="3" t="s">
        <v>886</v>
      </c>
      <c r="P4240" s="1" t="str">
        <f>IF(Tbl_BalanceHistory[[#This Row],[FundCode]]="0100","GF",IF(Tbl_BalanceHistory[[#This Row],[FundCode]]="01000","GF","Hi Ed / OCR"))</f>
        <v>GF</v>
      </c>
      <c r="Q4240" s="5">
        <v>8990984</v>
      </c>
      <c r="R4240" s="5">
        <v>8990916.0999999996</v>
      </c>
      <c r="S4240" s="5">
        <v>67</v>
      </c>
      <c r="T4240" s="5">
        <v>0</v>
      </c>
      <c r="U4240" s="3" t="s">
        <v>2135</v>
      </c>
      <c r="V4240" s="5">
        <v>67</v>
      </c>
      <c r="W4240" s="5">
        <v>0</v>
      </c>
      <c r="X4240" s="5"/>
      <c r="Y4240" s="5"/>
      <c r="Z4240" s="5">
        <f>Tbl_BalanceHistory[[#This Row],[Discretionary Recommended - Pre 2022]]+Tbl_BalanceHistory[[#This Row],[Discretionary Balance Recommended: Policy]]+Tbl_BalanceHistory[[#This Row],[Discretionary Balance Recommended: Commitments]]</f>
        <v>0</v>
      </c>
      <c r="AA4240" s="5">
        <f>Tbl_BalanceHistory[[#This Row],[Discretionary Balance]]-Tbl_BalanceHistory[[#This Row],[Discretionary Reappropriation]]</f>
        <v>67</v>
      </c>
      <c r="AB4240" s="2"/>
      <c r="AC4240" s="2"/>
      <c r="AD4240" s="2"/>
      <c r="AE4240" s="2"/>
    </row>
    <row r="4241" spans="1:31" ht="30" x14ac:dyDescent="0.25">
      <c r="A4241" s="2" t="s">
        <v>2105</v>
      </c>
      <c r="B4241" s="3">
        <v>10</v>
      </c>
      <c r="C4241" s="3">
        <v>402</v>
      </c>
      <c r="D4241" s="3" t="s">
        <v>741</v>
      </c>
      <c r="E4241" s="3" t="str">
        <f>_xlfn.XLOOKUP(Tbl_BalanceHistory[[#This Row],[RespAgy]],Tbl_Agencies[Agy Code],Tbl_Agencies[Agy Sort])</f>
        <v>155000</v>
      </c>
      <c r="F4241" s="2" t="str">
        <f>Tbl_BalanceHistory[[#This Row],[RespAgy]]&amp;": "&amp;Tbl_BalanceHistory[[#This Row],[RespAgency]]</f>
        <v>402: Marine Resources Commission</v>
      </c>
      <c r="G4241" s="3">
        <v>402</v>
      </c>
      <c r="H4241" s="3" t="s">
        <v>741</v>
      </c>
      <c r="I4241" s="3" t="str">
        <f>_xlfn.XLOOKUP(Tbl_BalanceHistory[[#This Row],[AgyCode]],Tbl_Agencies[Agy Code],Tbl_Agencies[Agy Sort])</f>
        <v>155000</v>
      </c>
      <c r="J4241" s="2" t="str">
        <f>Tbl_BalanceHistory[[#This Row],[AgyCode]]&amp;": "&amp;Tbl_BalanceHistory[[#This Row],[Agency Name]]</f>
        <v>402: Marine Resources Commission</v>
      </c>
      <c r="K4241" s="1">
        <v>2018</v>
      </c>
      <c r="L4241" s="3">
        <v>505</v>
      </c>
      <c r="M4241" s="3" t="s">
        <v>743</v>
      </c>
      <c r="N4241" s="2" t="str">
        <f>Tbl_BalanceHistory[[#This Row],[ProgramCode]]&amp;": "&amp;Tbl_BalanceHistory[[#This Row],[Program Name]]</f>
        <v>505: Marine Life Management</v>
      </c>
      <c r="O4241" s="3" t="s">
        <v>886</v>
      </c>
      <c r="P4241" s="1" t="str">
        <f>IF(Tbl_BalanceHistory[[#This Row],[FundCode]]="0100","GF",IF(Tbl_BalanceHistory[[#This Row],[FundCode]]="01000","GF","Hi Ed / OCR"))</f>
        <v>GF</v>
      </c>
      <c r="Q4241" s="5">
        <v>9055897</v>
      </c>
      <c r="R4241" s="5">
        <v>9021289.2300000004</v>
      </c>
      <c r="S4241" s="5">
        <v>34607</v>
      </c>
      <c r="T4241" s="5">
        <v>30469</v>
      </c>
      <c r="U4241" s="3" t="s">
        <v>2136</v>
      </c>
      <c r="V4241" s="5">
        <v>4138</v>
      </c>
      <c r="W4241" s="5">
        <v>0</v>
      </c>
      <c r="X4241" s="5"/>
      <c r="Y4241" s="5"/>
      <c r="Z4241" s="5">
        <f>Tbl_BalanceHistory[[#This Row],[Discretionary Recommended - Pre 2022]]+Tbl_BalanceHistory[[#This Row],[Discretionary Balance Recommended: Policy]]+Tbl_BalanceHistory[[#This Row],[Discretionary Balance Recommended: Commitments]]</f>
        <v>0</v>
      </c>
      <c r="AA4241" s="5">
        <f>Tbl_BalanceHistory[[#This Row],[Discretionary Balance]]-Tbl_BalanceHistory[[#This Row],[Discretionary Reappropriation]]</f>
        <v>4138</v>
      </c>
      <c r="AB4241" s="2"/>
      <c r="AC4241" s="2"/>
      <c r="AD4241" s="2"/>
      <c r="AE4241" s="2"/>
    </row>
    <row r="4242" spans="1:31" ht="90" x14ac:dyDescent="0.25">
      <c r="A4242" s="2" t="s">
        <v>2105</v>
      </c>
      <c r="B4242" s="3">
        <v>10</v>
      </c>
      <c r="C4242" s="3">
        <v>402</v>
      </c>
      <c r="D4242" s="3" t="s">
        <v>741</v>
      </c>
      <c r="E4242" s="3" t="str">
        <f>_xlfn.XLOOKUP(Tbl_BalanceHistory[[#This Row],[RespAgy]],Tbl_Agencies[Agy Code],Tbl_Agencies[Agy Sort])</f>
        <v>155000</v>
      </c>
      <c r="F4242" s="2" t="str">
        <f>Tbl_BalanceHistory[[#This Row],[RespAgy]]&amp;": "&amp;Tbl_BalanceHistory[[#This Row],[RespAgency]]</f>
        <v>402: Marine Resources Commission</v>
      </c>
      <c r="G4242" s="3">
        <v>402</v>
      </c>
      <c r="H4242" s="3" t="s">
        <v>741</v>
      </c>
      <c r="I4242" s="3" t="str">
        <f>_xlfn.XLOOKUP(Tbl_BalanceHistory[[#This Row],[AgyCode]],Tbl_Agencies[Agy Code],Tbl_Agencies[Agy Sort])</f>
        <v>155000</v>
      </c>
      <c r="J4242" s="2" t="str">
        <f>Tbl_BalanceHistory[[#This Row],[AgyCode]]&amp;": "&amp;Tbl_BalanceHistory[[#This Row],[Agency Name]]</f>
        <v>402: Marine Resources Commission</v>
      </c>
      <c r="K4242" s="1">
        <v>2019</v>
      </c>
      <c r="L4242" s="3">
        <v>505</v>
      </c>
      <c r="M4242" s="3" t="s">
        <v>743</v>
      </c>
      <c r="N4242" s="2" t="str">
        <f>Tbl_BalanceHistory[[#This Row],[ProgramCode]]&amp;": "&amp;Tbl_BalanceHistory[[#This Row],[Program Name]]</f>
        <v>505: Marine Life Management</v>
      </c>
      <c r="O4242" s="3" t="s">
        <v>886</v>
      </c>
      <c r="P4242" s="1" t="str">
        <f>IF(Tbl_BalanceHistory[[#This Row],[FundCode]]="0100","GF",IF(Tbl_BalanceHistory[[#This Row],[FundCode]]="01000","GF","Hi Ed / OCR"))</f>
        <v>GF</v>
      </c>
      <c r="Q4242" s="5">
        <v>10021398</v>
      </c>
      <c r="R4242" s="5">
        <v>9708312.9199999999</v>
      </c>
      <c r="S4242" s="5">
        <v>313085.08</v>
      </c>
      <c r="T4242" s="5">
        <v>308008.08</v>
      </c>
      <c r="U4242" s="3" t="s">
        <v>2137</v>
      </c>
      <c r="V4242" s="5">
        <v>5077</v>
      </c>
      <c r="W4242" s="5">
        <v>0</v>
      </c>
      <c r="X4242" s="5"/>
      <c r="Y4242" s="5"/>
      <c r="Z4242" s="5">
        <f>Tbl_BalanceHistory[[#This Row],[Discretionary Recommended - Pre 2022]]+Tbl_BalanceHistory[[#This Row],[Discretionary Balance Recommended: Policy]]+Tbl_BalanceHistory[[#This Row],[Discretionary Balance Recommended: Commitments]]</f>
        <v>0</v>
      </c>
      <c r="AA4242" s="5">
        <f>Tbl_BalanceHistory[[#This Row],[Discretionary Balance]]-Tbl_BalanceHistory[[#This Row],[Discretionary Reappropriation]]</f>
        <v>5077</v>
      </c>
      <c r="AB4242" s="2" t="s">
        <v>2138</v>
      </c>
      <c r="AC4242" s="2"/>
      <c r="AD4242" s="2"/>
      <c r="AE4242" s="2" t="s">
        <v>2139</v>
      </c>
    </row>
    <row r="4243" spans="1:31" ht="105" x14ac:dyDescent="0.25">
      <c r="A4243" s="2" t="s">
        <v>2105</v>
      </c>
      <c r="B4243" s="3">
        <v>10</v>
      </c>
      <c r="C4243" s="3">
        <v>402</v>
      </c>
      <c r="D4243" s="3" t="s">
        <v>741</v>
      </c>
      <c r="E4243" s="3" t="str">
        <f>_xlfn.XLOOKUP(Tbl_BalanceHistory[[#This Row],[RespAgy]],Tbl_Agencies[Agy Code],Tbl_Agencies[Agy Sort])</f>
        <v>155000</v>
      </c>
      <c r="F4243" s="2" t="str">
        <f>Tbl_BalanceHistory[[#This Row],[RespAgy]]&amp;": "&amp;Tbl_BalanceHistory[[#This Row],[RespAgency]]</f>
        <v>402: Marine Resources Commission</v>
      </c>
      <c r="G4243" s="3">
        <v>402</v>
      </c>
      <c r="H4243" s="3" t="s">
        <v>741</v>
      </c>
      <c r="I4243" s="3" t="str">
        <f>_xlfn.XLOOKUP(Tbl_BalanceHistory[[#This Row],[AgyCode]],Tbl_Agencies[Agy Code],Tbl_Agencies[Agy Sort])</f>
        <v>155000</v>
      </c>
      <c r="J4243" s="2" t="str">
        <f>Tbl_BalanceHistory[[#This Row],[AgyCode]]&amp;": "&amp;Tbl_BalanceHistory[[#This Row],[Agency Name]]</f>
        <v>402: Marine Resources Commission</v>
      </c>
      <c r="K4243" s="1">
        <v>2020</v>
      </c>
      <c r="L4243" s="3">
        <v>505</v>
      </c>
      <c r="M4243" s="3" t="s">
        <v>743</v>
      </c>
      <c r="N4243" s="2" t="str">
        <f>Tbl_BalanceHistory[[#This Row],[ProgramCode]]&amp;": "&amp;Tbl_BalanceHistory[[#This Row],[Program Name]]</f>
        <v>505: Marine Life Management</v>
      </c>
      <c r="O4243" s="3" t="s">
        <v>886</v>
      </c>
      <c r="P4243" s="1" t="str">
        <f>IF(Tbl_BalanceHistory[[#This Row],[FundCode]]="0100","GF",IF(Tbl_BalanceHistory[[#This Row],[FundCode]]="01000","GF","Hi Ed / OCR"))</f>
        <v>GF</v>
      </c>
      <c r="Q4243" s="5">
        <v>11951271.08</v>
      </c>
      <c r="R4243" s="5">
        <v>11740102.199999999</v>
      </c>
      <c r="S4243" s="5">
        <v>211168.88</v>
      </c>
      <c r="T4243" s="5">
        <v>206740.32</v>
      </c>
      <c r="U4243" s="3" t="s">
        <v>2140</v>
      </c>
      <c r="V4243" s="5">
        <v>4428.5600000000004</v>
      </c>
      <c r="W4243" s="5">
        <v>0</v>
      </c>
      <c r="X4243" s="5"/>
      <c r="Y4243" s="5"/>
      <c r="Z4243" s="5">
        <f>Tbl_BalanceHistory[[#This Row],[Discretionary Recommended - Pre 2022]]+Tbl_BalanceHistory[[#This Row],[Discretionary Balance Recommended: Policy]]+Tbl_BalanceHistory[[#This Row],[Discretionary Balance Recommended: Commitments]]</f>
        <v>0</v>
      </c>
      <c r="AA4243" s="5">
        <f>Tbl_BalanceHistory[[#This Row],[Discretionary Balance]]-Tbl_BalanceHistory[[#This Row],[Discretionary Reappropriation]]</f>
        <v>4428.5600000000004</v>
      </c>
      <c r="AB4243" s="2"/>
      <c r="AC4243" s="2"/>
      <c r="AD4243" s="2"/>
      <c r="AE4243" s="2" t="s">
        <v>2141</v>
      </c>
    </row>
    <row r="4244" spans="1:31" ht="30" x14ac:dyDescent="0.25">
      <c r="A4244" s="2" t="s">
        <v>2105</v>
      </c>
      <c r="B4244" s="3">
        <v>10</v>
      </c>
      <c r="C4244" s="3">
        <v>402</v>
      </c>
      <c r="D4244" s="3" t="s">
        <v>741</v>
      </c>
      <c r="E4244" s="3" t="str">
        <f>_xlfn.XLOOKUP(Tbl_BalanceHistory[[#This Row],[RespAgy]],Tbl_Agencies[Agy Code],Tbl_Agencies[Agy Sort])</f>
        <v>155000</v>
      </c>
      <c r="F4244" s="2" t="str">
        <f>Tbl_BalanceHistory[[#This Row],[RespAgy]]&amp;": "&amp;Tbl_BalanceHistory[[#This Row],[RespAgency]]</f>
        <v>402: Marine Resources Commission</v>
      </c>
      <c r="G4244" s="3">
        <v>402</v>
      </c>
      <c r="H4244" s="3" t="s">
        <v>741</v>
      </c>
      <c r="I4244" s="3" t="str">
        <f>_xlfn.XLOOKUP(Tbl_BalanceHistory[[#This Row],[AgyCode]],Tbl_Agencies[Agy Code],Tbl_Agencies[Agy Sort])</f>
        <v>155000</v>
      </c>
      <c r="J4244" s="2" t="str">
        <f>Tbl_BalanceHistory[[#This Row],[AgyCode]]&amp;": "&amp;Tbl_BalanceHistory[[#This Row],[Agency Name]]</f>
        <v>402: Marine Resources Commission</v>
      </c>
      <c r="K4244" s="1">
        <v>2014</v>
      </c>
      <c r="L4244" s="3">
        <v>510</v>
      </c>
      <c r="M4244" s="3" t="s">
        <v>745</v>
      </c>
      <c r="N4244" s="2" t="str">
        <f>Tbl_BalanceHistory[[#This Row],[ProgramCode]]&amp;": "&amp;Tbl_BalanceHistory[[#This Row],[Program Name]]</f>
        <v>510: Coastal Lands Surveying and Mapping</v>
      </c>
      <c r="O4244" s="3" t="s">
        <v>1730</v>
      </c>
      <c r="P4244" s="1" t="str">
        <f>IF(Tbl_BalanceHistory[[#This Row],[FundCode]]="0100","GF",IF(Tbl_BalanceHistory[[#This Row],[FundCode]]="01000","GF","Hi Ed / OCR"))</f>
        <v>GF</v>
      </c>
      <c r="Q4244" s="5">
        <v>1003678</v>
      </c>
      <c r="R4244" s="5">
        <v>1003678</v>
      </c>
      <c r="S4244" s="5">
        <v>0</v>
      </c>
      <c r="T4244" s="5">
        <v>0</v>
      </c>
      <c r="U4244" s="3"/>
      <c r="V4244" s="5">
        <v>0</v>
      </c>
      <c r="W4244" s="5">
        <v>0</v>
      </c>
      <c r="X4244" s="5"/>
      <c r="Y4244" s="5"/>
      <c r="Z4244" s="5">
        <f>Tbl_BalanceHistory[[#This Row],[Discretionary Recommended - Pre 2022]]+Tbl_BalanceHistory[[#This Row],[Discretionary Balance Recommended: Policy]]+Tbl_BalanceHistory[[#This Row],[Discretionary Balance Recommended: Commitments]]</f>
        <v>0</v>
      </c>
      <c r="AA4244" s="5">
        <f>Tbl_BalanceHistory[[#This Row],[Discretionary Balance]]-Tbl_BalanceHistory[[#This Row],[Discretionary Reappropriation]]</f>
        <v>0</v>
      </c>
      <c r="AB4244" s="2"/>
      <c r="AC4244" s="2"/>
      <c r="AD4244" s="2"/>
      <c r="AE4244" s="2"/>
    </row>
    <row r="4245" spans="1:31" ht="30" x14ac:dyDescent="0.25">
      <c r="A4245" s="2" t="s">
        <v>2105</v>
      </c>
      <c r="B4245" s="3">
        <v>10</v>
      </c>
      <c r="C4245" s="3">
        <v>402</v>
      </c>
      <c r="D4245" s="3" t="s">
        <v>741</v>
      </c>
      <c r="E4245" s="3" t="str">
        <f>_xlfn.XLOOKUP(Tbl_BalanceHistory[[#This Row],[RespAgy]],Tbl_Agencies[Agy Code],Tbl_Agencies[Agy Sort])</f>
        <v>155000</v>
      </c>
      <c r="F4245" s="2" t="str">
        <f>Tbl_BalanceHistory[[#This Row],[RespAgy]]&amp;": "&amp;Tbl_BalanceHistory[[#This Row],[RespAgency]]</f>
        <v>402: Marine Resources Commission</v>
      </c>
      <c r="G4245" s="3">
        <v>402</v>
      </c>
      <c r="H4245" s="3" t="s">
        <v>741</v>
      </c>
      <c r="I4245" s="3" t="str">
        <f>_xlfn.XLOOKUP(Tbl_BalanceHistory[[#This Row],[AgyCode]],Tbl_Agencies[Agy Code],Tbl_Agencies[Agy Sort])</f>
        <v>155000</v>
      </c>
      <c r="J4245" s="2" t="str">
        <f>Tbl_BalanceHistory[[#This Row],[AgyCode]]&amp;": "&amp;Tbl_BalanceHistory[[#This Row],[Agency Name]]</f>
        <v>402: Marine Resources Commission</v>
      </c>
      <c r="K4245" s="1">
        <v>2015</v>
      </c>
      <c r="L4245" s="3">
        <v>510</v>
      </c>
      <c r="M4245" s="3" t="s">
        <v>745</v>
      </c>
      <c r="N4245" s="2" t="str">
        <f>Tbl_BalanceHistory[[#This Row],[ProgramCode]]&amp;": "&amp;Tbl_BalanceHistory[[#This Row],[Program Name]]</f>
        <v>510: Coastal Lands Surveying and Mapping</v>
      </c>
      <c r="O4245" s="3" t="s">
        <v>1730</v>
      </c>
      <c r="P4245" s="1" t="str">
        <f>IF(Tbl_BalanceHistory[[#This Row],[FundCode]]="0100","GF",IF(Tbl_BalanceHistory[[#This Row],[FundCode]]="01000","GF","Hi Ed / OCR"))</f>
        <v>GF</v>
      </c>
      <c r="Q4245" s="5">
        <v>951778</v>
      </c>
      <c r="R4245" s="5">
        <v>951778</v>
      </c>
      <c r="S4245" s="5">
        <v>0</v>
      </c>
      <c r="T4245" s="5">
        <v>0</v>
      </c>
      <c r="U4245" s="3"/>
      <c r="V4245" s="5">
        <v>0</v>
      </c>
      <c r="W4245" s="5">
        <v>0</v>
      </c>
      <c r="X4245" s="5"/>
      <c r="Y4245" s="5"/>
      <c r="Z4245" s="5">
        <f>Tbl_BalanceHistory[[#This Row],[Discretionary Recommended - Pre 2022]]+Tbl_BalanceHistory[[#This Row],[Discretionary Balance Recommended: Policy]]+Tbl_BalanceHistory[[#This Row],[Discretionary Balance Recommended: Commitments]]</f>
        <v>0</v>
      </c>
      <c r="AA4245" s="5">
        <f>Tbl_BalanceHistory[[#This Row],[Discretionary Balance]]-Tbl_BalanceHistory[[#This Row],[Discretionary Reappropriation]]</f>
        <v>0</v>
      </c>
      <c r="AB4245" s="2"/>
      <c r="AC4245" s="2"/>
      <c r="AD4245" s="2"/>
      <c r="AE4245" s="2"/>
    </row>
    <row r="4246" spans="1:31" ht="30" x14ac:dyDescent="0.25">
      <c r="A4246" s="2" t="s">
        <v>2105</v>
      </c>
      <c r="B4246" s="3">
        <v>10</v>
      </c>
      <c r="C4246" s="3">
        <v>402</v>
      </c>
      <c r="D4246" s="3" t="s">
        <v>741</v>
      </c>
      <c r="E4246" s="3" t="str">
        <f>_xlfn.XLOOKUP(Tbl_BalanceHistory[[#This Row],[RespAgy]],Tbl_Agencies[Agy Code],Tbl_Agencies[Agy Sort])</f>
        <v>155000</v>
      </c>
      <c r="F4246" s="2" t="str">
        <f>Tbl_BalanceHistory[[#This Row],[RespAgy]]&amp;": "&amp;Tbl_BalanceHistory[[#This Row],[RespAgency]]</f>
        <v>402: Marine Resources Commission</v>
      </c>
      <c r="G4246" s="3">
        <v>402</v>
      </c>
      <c r="H4246" s="3" t="s">
        <v>741</v>
      </c>
      <c r="I4246" s="3" t="str">
        <f>_xlfn.XLOOKUP(Tbl_BalanceHistory[[#This Row],[AgyCode]],Tbl_Agencies[Agy Code],Tbl_Agencies[Agy Sort])</f>
        <v>155000</v>
      </c>
      <c r="J4246" s="2" t="str">
        <f>Tbl_BalanceHistory[[#This Row],[AgyCode]]&amp;": "&amp;Tbl_BalanceHistory[[#This Row],[Agency Name]]</f>
        <v>402: Marine Resources Commission</v>
      </c>
      <c r="K4246" s="1">
        <v>2016</v>
      </c>
      <c r="L4246" s="3">
        <v>510</v>
      </c>
      <c r="M4246" s="3" t="s">
        <v>745</v>
      </c>
      <c r="N4246" s="2" t="str">
        <f>Tbl_BalanceHistory[[#This Row],[ProgramCode]]&amp;": "&amp;Tbl_BalanceHistory[[#This Row],[Program Name]]</f>
        <v>510: Coastal Lands Surveying and Mapping</v>
      </c>
      <c r="O4246" s="3" t="s">
        <v>1730</v>
      </c>
      <c r="P4246" s="1" t="str">
        <f>IF(Tbl_BalanceHistory[[#This Row],[FundCode]]="0100","GF",IF(Tbl_BalanceHistory[[#This Row],[FundCode]]="01000","GF","Hi Ed / OCR"))</f>
        <v>GF</v>
      </c>
      <c r="Q4246" s="5">
        <v>1098918</v>
      </c>
      <c r="R4246" s="5">
        <v>1098918</v>
      </c>
      <c r="S4246" s="5">
        <v>0</v>
      </c>
      <c r="T4246" s="5">
        <v>0</v>
      </c>
      <c r="U4246" s="3"/>
      <c r="V4246" s="5">
        <v>0</v>
      </c>
      <c r="W4246" s="5">
        <v>0</v>
      </c>
      <c r="X4246" s="5"/>
      <c r="Y4246" s="5"/>
      <c r="Z4246" s="5">
        <f>Tbl_BalanceHistory[[#This Row],[Discretionary Recommended - Pre 2022]]+Tbl_BalanceHistory[[#This Row],[Discretionary Balance Recommended: Policy]]+Tbl_BalanceHistory[[#This Row],[Discretionary Balance Recommended: Commitments]]</f>
        <v>0</v>
      </c>
      <c r="AA4246" s="5">
        <f>Tbl_BalanceHistory[[#This Row],[Discretionary Balance]]-Tbl_BalanceHistory[[#This Row],[Discretionary Reappropriation]]</f>
        <v>0</v>
      </c>
      <c r="AB4246" s="2"/>
      <c r="AC4246" s="2"/>
      <c r="AD4246" s="2"/>
      <c r="AE4246" s="2"/>
    </row>
    <row r="4247" spans="1:31" ht="30" x14ac:dyDescent="0.25">
      <c r="A4247" s="2" t="s">
        <v>2105</v>
      </c>
      <c r="B4247" s="3">
        <v>10</v>
      </c>
      <c r="C4247" s="3">
        <v>402</v>
      </c>
      <c r="D4247" s="3" t="s">
        <v>741</v>
      </c>
      <c r="E4247" s="3" t="str">
        <f>_xlfn.XLOOKUP(Tbl_BalanceHistory[[#This Row],[RespAgy]],Tbl_Agencies[Agy Code],Tbl_Agencies[Agy Sort])</f>
        <v>155000</v>
      </c>
      <c r="F4247" s="2" t="str">
        <f>Tbl_BalanceHistory[[#This Row],[RespAgy]]&amp;": "&amp;Tbl_BalanceHistory[[#This Row],[RespAgency]]</f>
        <v>402: Marine Resources Commission</v>
      </c>
      <c r="G4247" s="3">
        <v>402</v>
      </c>
      <c r="H4247" s="3" t="s">
        <v>741</v>
      </c>
      <c r="I4247" s="3" t="str">
        <f>_xlfn.XLOOKUP(Tbl_BalanceHistory[[#This Row],[AgyCode]],Tbl_Agencies[Agy Code],Tbl_Agencies[Agy Sort])</f>
        <v>155000</v>
      </c>
      <c r="J4247" s="2" t="str">
        <f>Tbl_BalanceHistory[[#This Row],[AgyCode]]&amp;": "&amp;Tbl_BalanceHistory[[#This Row],[Agency Name]]</f>
        <v>402: Marine Resources Commission</v>
      </c>
      <c r="K4247" s="1">
        <v>2017</v>
      </c>
      <c r="L4247" s="3">
        <v>510</v>
      </c>
      <c r="M4247" s="3" t="s">
        <v>745</v>
      </c>
      <c r="N4247" s="2" t="str">
        <f>Tbl_BalanceHistory[[#This Row],[ProgramCode]]&amp;": "&amp;Tbl_BalanceHistory[[#This Row],[Program Name]]</f>
        <v>510: Coastal Lands Surveying and Mapping</v>
      </c>
      <c r="O4247" s="3" t="s">
        <v>886</v>
      </c>
      <c r="P4247" s="1" t="str">
        <f>IF(Tbl_BalanceHistory[[#This Row],[FundCode]]="0100","GF",IF(Tbl_BalanceHistory[[#This Row],[FundCode]]="01000","GF","Hi Ed / OCR"))</f>
        <v>GF</v>
      </c>
      <c r="Q4247" s="5">
        <v>1072954</v>
      </c>
      <c r="R4247" s="5">
        <v>1056954</v>
      </c>
      <c r="S4247" s="5">
        <v>16000</v>
      </c>
      <c r="T4247" s="5">
        <v>0</v>
      </c>
      <c r="U4247" s="3"/>
      <c r="V4247" s="5">
        <v>16000</v>
      </c>
      <c r="W4247" s="5">
        <v>0</v>
      </c>
      <c r="X4247" s="5"/>
      <c r="Y4247" s="5"/>
      <c r="Z4247" s="5">
        <f>Tbl_BalanceHistory[[#This Row],[Discretionary Recommended - Pre 2022]]+Tbl_BalanceHistory[[#This Row],[Discretionary Balance Recommended: Policy]]+Tbl_BalanceHistory[[#This Row],[Discretionary Balance Recommended: Commitments]]</f>
        <v>0</v>
      </c>
      <c r="AA4247" s="5">
        <f>Tbl_BalanceHistory[[#This Row],[Discretionary Balance]]-Tbl_BalanceHistory[[#This Row],[Discretionary Reappropriation]]</f>
        <v>16000</v>
      </c>
      <c r="AB4247" s="2"/>
      <c r="AC4247" s="2"/>
      <c r="AD4247" s="2"/>
      <c r="AE4247" s="2"/>
    </row>
    <row r="4248" spans="1:31" ht="135" x14ac:dyDescent="0.25">
      <c r="A4248" s="2" t="s">
        <v>2105</v>
      </c>
      <c r="B4248" s="3">
        <v>10</v>
      </c>
      <c r="C4248" s="3">
        <v>402</v>
      </c>
      <c r="D4248" s="3" t="s">
        <v>741</v>
      </c>
      <c r="E4248" s="3" t="str">
        <f>_xlfn.XLOOKUP(Tbl_BalanceHistory[[#This Row],[RespAgy]],Tbl_Agencies[Agy Code],Tbl_Agencies[Agy Sort])</f>
        <v>155000</v>
      </c>
      <c r="F4248" s="2" t="str">
        <f>Tbl_BalanceHistory[[#This Row],[RespAgy]]&amp;": "&amp;Tbl_BalanceHistory[[#This Row],[RespAgency]]</f>
        <v>402: Marine Resources Commission</v>
      </c>
      <c r="G4248" s="3">
        <v>402</v>
      </c>
      <c r="H4248" s="3" t="s">
        <v>741</v>
      </c>
      <c r="I4248" s="3" t="str">
        <f>_xlfn.XLOOKUP(Tbl_BalanceHistory[[#This Row],[AgyCode]],Tbl_Agencies[Agy Code],Tbl_Agencies[Agy Sort])</f>
        <v>155000</v>
      </c>
      <c r="J4248" s="2" t="str">
        <f>Tbl_BalanceHistory[[#This Row],[AgyCode]]&amp;": "&amp;Tbl_BalanceHistory[[#This Row],[Agency Name]]</f>
        <v>402: Marine Resources Commission</v>
      </c>
      <c r="K4248" s="1">
        <v>2018</v>
      </c>
      <c r="L4248" s="3">
        <v>510</v>
      </c>
      <c r="M4248" s="3" t="s">
        <v>745</v>
      </c>
      <c r="N4248" s="2" t="str">
        <f>Tbl_BalanceHistory[[#This Row],[ProgramCode]]&amp;": "&amp;Tbl_BalanceHistory[[#This Row],[Program Name]]</f>
        <v>510: Coastal Lands Surveying and Mapping</v>
      </c>
      <c r="O4248" s="3" t="s">
        <v>886</v>
      </c>
      <c r="P4248" s="1" t="str">
        <f>IF(Tbl_BalanceHistory[[#This Row],[FundCode]]="0100","GF",IF(Tbl_BalanceHistory[[#This Row],[FundCode]]="01000","GF","Hi Ed / OCR"))</f>
        <v>GF</v>
      </c>
      <c r="Q4248" s="5">
        <v>1502954</v>
      </c>
      <c r="R4248" s="5">
        <v>1452954</v>
      </c>
      <c r="S4248" s="5">
        <v>50000</v>
      </c>
      <c r="T4248" s="5">
        <v>0</v>
      </c>
      <c r="U4248" s="3"/>
      <c r="V4248" s="5">
        <v>50000</v>
      </c>
      <c r="W4248" s="5">
        <v>0</v>
      </c>
      <c r="X4248" s="5"/>
      <c r="Y4248" s="5"/>
      <c r="Z4248" s="5">
        <f>Tbl_BalanceHistory[[#This Row],[Discretionary Recommended - Pre 2022]]+Tbl_BalanceHistory[[#This Row],[Discretionary Balance Recommended: Policy]]+Tbl_BalanceHistory[[#This Row],[Discretionary Balance Recommended: Commitments]]</f>
        <v>0</v>
      </c>
      <c r="AA4248" s="5">
        <f>Tbl_BalanceHistory[[#This Row],[Discretionary Balance]]-Tbl_BalanceHistory[[#This Row],[Discretionary Reappropriation]]</f>
        <v>50000</v>
      </c>
      <c r="AB4248" s="2" t="s">
        <v>2142</v>
      </c>
      <c r="AC4248" s="2"/>
      <c r="AD4248" s="2"/>
      <c r="AE4248" s="2"/>
    </row>
    <row r="4249" spans="1:31" ht="180" x14ac:dyDescent="0.25">
      <c r="A4249" s="2" t="s">
        <v>2105</v>
      </c>
      <c r="B4249" s="3">
        <v>10</v>
      </c>
      <c r="C4249" s="3">
        <v>402</v>
      </c>
      <c r="D4249" s="3" t="s">
        <v>741</v>
      </c>
      <c r="E4249" s="3" t="str">
        <f>_xlfn.XLOOKUP(Tbl_BalanceHistory[[#This Row],[RespAgy]],Tbl_Agencies[Agy Code],Tbl_Agencies[Agy Sort])</f>
        <v>155000</v>
      </c>
      <c r="F4249" s="2" t="str">
        <f>Tbl_BalanceHistory[[#This Row],[RespAgy]]&amp;": "&amp;Tbl_BalanceHistory[[#This Row],[RespAgency]]</f>
        <v>402: Marine Resources Commission</v>
      </c>
      <c r="G4249" s="3">
        <v>402</v>
      </c>
      <c r="H4249" s="3" t="s">
        <v>741</v>
      </c>
      <c r="I4249" s="3" t="str">
        <f>_xlfn.XLOOKUP(Tbl_BalanceHistory[[#This Row],[AgyCode]],Tbl_Agencies[Agy Code],Tbl_Agencies[Agy Sort])</f>
        <v>155000</v>
      </c>
      <c r="J4249" s="2" t="str">
        <f>Tbl_BalanceHistory[[#This Row],[AgyCode]]&amp;": "&amp;Tbl_BalanceHistory[[#This Row],[Agency Name]]</f>
        <v>402: Marine Resources Commission</v>
      </c>
      <c r="K4249" s="1">
        <v>2019</v>
      </c>
      <c r="L4249" s="3">
        <v>510</v>
      </c>
      <c r="M4249" s="3" t="s">
        <v>745</v>
      </c>
      <c r="N4249" s="2" t="str">
        <f>Tbl_BalanceHistory[[#This Row],[ProgramCode]]&amp;": "&amp;Tbl_BalanceHistory[[#This Row],[Program Name]]</f>
        <v>510: Coastal Lands Surveying and Mapping</v>
      </c>
      <c r="O4249" s="3" t="s">
        <v>886</v>
      </c>
      <c r="P4249" s="1" t="str">
        <f>IF(Tbl_BalanceHistory[[#This Row],[FundCode]]="0100","GF",IF(Tbl_BalanceHistory[[#This Row],[FundCode]]="01000","GF","Hi Ed / OCR"))</f>
        <v>GF</v>
      </c>
      <c r="Q4249" s="5">
        <v>1940641</v>
      </c>
      <c r="R4249" s="5">
        <v>1909641</v>
      </c>
      <c r="S4249" s="5">
        <v>31000</v>
      </c>
      <c r="T4249" s="5">
        <v>0</v>
      </c>
      <c r="U4249" s="3"/>
      <c r="V4249" s="5">
        <v>31000</v>
      </c>
      <c r="W4249" s="5">
        <v>31000</v>
      </c>
      <c r="X4249" s="5"/>
      <c r="Y4249" s="5"/>
      <c r="Z4249" s="5">
        <f>Tbl_BalanceHistory[[#This Row],[Discretionary Recommended - Pre 2022]]+Tbl_BalanceHistory[[#This Row],[Discretionary Balance Recommended: Policy]]+Tbl_BalanceHistory[[#This Row],[Discretionary Balance Recommended: Commitments]]</f>
        <v>31000</v>
      </c>
      <c r="AA4249" s="5">
        <f>Tbl_BalanceHistory[[#This Row],[Discretionary Balance]]-Tbl_BalanceHistory[[#This Row],[Discretionary Reappropriation]]</f>
        <v>0</v>
      </c>
      <c r="AB4249" s="2" t="s">
        <v>2143</v>
      </c>
      <c r="AC4249" s="2"/>
      <c r="AD4249" s="2"/>
      <c r="AE4249" s="2" t="s">
        <v>2143</v>
      </c>
    </row>
    <row r="4250" spans="1:31" ht="90" x14ac:dyDescent="0.25">
      <c r="A4250" s="2" t="s">
        <v>2105</v>
      </c>
      <c r="B4250" s="3">
        <v>10</v>
      </c>
      <c r="C4250" s="3">
        <v>402</v>
      </c>
      <c r="D4250" s="3" t="s">
        <v>741</v>
      </c>
      <c r="E4250" s="3" t="str">
        <f>_xlfn.XLOOKUP(Tbl_BalanceHistory[[#This Row],[RespAgy]],Tbl_Agencies[Agy Code],Tbl_Agencies[Agy Sort])</f>
        <v>155000</v>
      </c>
      <c r="F4250" s="2" t="str">
        <f>Tbl_BalanceHistory[[#This Row],[RespAgy]]&amp;": "&amp;Tbl_BalanceHistory[[#This Row],[RespAgency]]</f>
        <v>402: Marine Resources Commission</v>
      </c>
      <c r="G4250" s="3">
        <v>402</v>
      </c>
      <c r="H4250" s="3" t="s">
        <v>741</v>
      </c>
      <c r="I4250" s="3" t="str">
        <f>_xlfn.XLOOKUP(Tbl_BalanceHistory[[#This Row],[AgyCode]],Tbl_Agencies[Agy Code],Tbl_Agencies[Agy Sort])</f>
        <v>155000</v>
      </c>
      <c r="J4250" s="2" t="str">
        <f>Tbl_BalanceHistory[[#This Row],[AgyCode]]&amp;": "&amp;Tbl_BalanceHistory[[#This Row],[Agency Name]]</f>
        <v>402: Marine Resources Commission</v>
      </c>
      <c r="K4250" s="1">
        <v>2020</v>
      </c>
      <c r="L4250" s="3">
        <v>510</v>
      </c>
      <c r="M4250" s="3" t="s">
        <v>745</v>
      </c>
      <c r="N4250" s="2" t="str">
        <f>Tbl_BalanceHistory[[#This Row],[ProgramCode]]&amp;": "&amp;Tbl_BalanceHistory[[#This Row],[Program Name]]</f>
        <v>510: Coastal Lands Surveying and Mapping</v>
      </c>
      <c r="O4250" s="3" t="s">
        <v>886</v>
      </c>
      <c r="P4250" s="1" t="str">
        <f>IF(Tbl_BalanceHistory[[#This Row],[FundCode]]="0100","GF",IF(Tbl_BalanceHistory[[#This Row],[FundCode]]="01000","GF","Hi Ed / OCR"))</f>
        <v>GF</v>
      </c>
      <c r="Q4250" s="5">
        <v>1941012</v>
      </c>
      <c r="R4250" s="5">
        <v>1618312</v>
      </c>
      <c r="S4250" s="5">
        <v>322700</v>
      </c>
      <c r="T4250" s="5">
        <v>0</v>
      </c>
      <c r="U4250" s="3"/>
      <c r="V4250" s="5">
        <v>322700</v>
      </c>
      <c r="W4250" s="5">
        <v>322700</v>
      </c>
      <c r="X4250" s="5"/>
      <c r="Y4250" s="5"/>
      <c r="Z4250" s="5">
        <f>Tbl_BalanceHistory[[#This Row],[Discretionary Recommended - Pre 2022]]+Tbl_BalanceHistory[[#This Row],[Discretionary Balance Recommended: Policy]]+Tbl_BalanceHistory[[#This Row],[Discretionary Balance Recommended: Commitments]]</f>
        <v>322700</v>
      </c>
      <c r="AA4250" s="5">
        <f>Tbl_BalanceHistory[[#This Row],[Discretionary Balance]]-Tbl_BalanceHistory[[#This Row],[Discretionary Reappropriation]]</f>
        <v>0</v>
      </c>
      <c r="AB4250" s="2" t="s">
        <v>2144</v>
      </c>
      <c r="AC4250" s="2"/>
      <c r="AD4250" s="2"/>
      <c r="AE4250" s="2" t="s">
        <v>2145</v>
      </c>
    </row>
    <row r="4251" spans="1:31" ht="30" x14ac:dyDescent="0.25">
      <c r="A4251" s="2" t="s">
        <v>2105</v>
      </c>
      <c r="B4251" s="3">
        <v>10</v>
      </c>
      <c r="C4251" s="3">
        <v>402</v>
      </c>
      <c r="D4251" s="3" t="s">
        <v>741</v>
      </c>
      <c r="E4251" s="3" t="str">
        <f>_xlfn.XLOOKUP(Tbl_BalanceHistory[[#This Row],[RespAgy]],Tbl_Agencies[Agy Code],Tbl_Agencies[Agy Sort])</f>
        <v>155000</v>
      </c>
      <c r="F4251" s="2" t="str">
        <f>Tbl_BalanceHistory[[#This Row],[RespAgy]]&amp;": "&amp;Tbl_BalanceHistory[[#This Row],[RespAgency]]</f>
        <v>402: Marine Resources Commission</v>
      </c>
      <c r="G4251" s="3">
        <v>402</v>
      </c>
      <c r="H4251" s="3" t="s">
        <v>741</v>
      </c>
      <c r="I4251" s="3" t="str">
        <f>_xlfn.XLOOKUP(Tbl_BalanceHistory[[#This Row],[AgyCode]],Tbl_Agencies[Agy Code],Tbl_Agencies[Agy Sort])</f>
        <v>155000</v>
      </c>
      <c r="J4251" s="2" t="str">
        <f>Tbl_BalanceHistory[[#This Row],[AgyCode]]&amp;": "&amp;Tbl_BalanceHistory[[#This Row],[Agency Name]]</f>
        <v>402: Marine Resources Commission</v>
      </c>
      <c r="K4251" s="1">
        <v>2014</v>
      </c>
      <c r="L4251" s="3">
        <v>599</v>
      </c>
      <c r="M4251" s="3" t="s">
        <v>62</v>
      </c>
      <c r="N4251" s="2" t="str">
        <f>Tbl_BalanceHistory[[#This Row],[ProgramCode]]&amp;": "&amp;Tbl_BalanceHistory[[#This Row],[Program Name]]</f>
        <v>599: Administrative and Support Services</v>
      </c>
      <c r="O4251" s="3" t="s">
        <v>1730</v>
      </c>
      <c r="P4251" s="1" t="str">
        <f>IF(Tbl_BalanceHistory[[#This Row],[FundCode]]="0100","GF",IF(Tbl_BalanceHistory[[#This Row],[FundCode]]="01000","GF","Hi Ed / OCR"))</f>
        <v>GF</v>
      </c>
      <c r="Q4251" s="5">
        <v>1973795</v>
      </c>
      <c r="R4251" s="5">
        <v>1973795</v>
      </c>
      <c r="S4251" s="5">
        <v>0</v>
      </c>
      <c r="T4251" s="5">
        <v>0</v>
      </c>
      <c r="U4251" s="3"/>
      <c r="V4251" s="5">
        <v>0</v>
      </c>
      <c r="W4251" s="5">
        <v>0</v>
      </c>
      <c r="X4251" s="5"/>
      <c r="Y4251" s="5"/>
      <c r="Z4251" s="5">
        <f>Tbl_BalanceHistory[[#This Row],[Discretionary Recommended - Pre 2022]]+Tbl_BalanceHistory[[#This Row],[Discretionary Balance Recommended: Policy]]+Tbl_BalanceHistory[[#This Row],[Discretionary Balance Recommended: Commitments]]</f>
        <v>0</v>
      </c>
      <c r="AA4251" s="5">
        <f>Tbl_BalanceHistory[[#This Row],[Discretionary Balance]]-Tbl_BalanceHistory[[#This Row],[Discretionary Reappropriation]]</f>
        <v>0</v>
      </c>
      <c r="AB4251" s="2"/>
      <c r="AC4251" s="2"/>
      <c r="AD4251" s="2"/>
      <c r="AE4251" s="2"/>
    </row>
    <row r="4252" spans="1:31" ht="30" x14ac:dyDescent="0.25">
      <c r="A4252" s="2" t="s">
        <v>2105</v>
      </c>
      <c r="B4252" s="3">
        <v>10</v>
      </c>
      <c r="C4252" s="3">
        <v>402</v>
      </c>
      <c r="D4252" s="3" t="s">
        <v>741</v>
      </c>
      <c r="E4252" s="3" t="str">
        <f>_xlfn.XLOOKUP(Tbl_BalanceHistory[[#This Row],[RespAgy]],Tbl_Agencies[Agy Code],Tbl_Agencies[Agy Sort])</f>
        <v>155000</v>
      </c>
      <c r="F4252" s="2" t="str">
        <f>Tbl_BalanceHistory[[#This Row],[RespAgy]]&amp;": "&amp;Tbl_BalanceHistory[[#This Row],[RespAgency]]</f>
        <v>402: Marine Resources Commission</v>
      </c>
      <c r="G4252" s="3">
        <v>402</v>
      </c>
      <c r="H4252" s="3" t="s">
        <v>741</v>
      </c>
      <c r="I4252" s="3" t="str">
        <f>_xlfn.XLOOKUP(Tbl_BalanceHistory[[#This Row],[AgyCode]],Tbl_Agencies[Agy Code],Tbl_Agencies[Agy Sort])</f>
        <v>155000</v>
      </c>
      <c r="J4252" s="2" t="str">
        <f>Tbl_BalanceHistory[[#This Row],[AgyCode]]&amp;": "&amp;Tbl_BalanceHistory[[#This Row],[Agency Name]]</f>
        <v>402: Marine Resources Commission</v>
      </c>
      <c r="K4252" s="1">
        <v>2015</v>
      </c>
      <c r="L4252" s="3">
        <v>599</v>
      </c>
      <c r="M4252" s="3" t="s">
        <v>62</v>
      </c>
      <c r="N4252" s="2" t="str">
        <f>Tbl_BalanceHistory[[#This Row],[ProgramCode]]&amp;": "&amp;Tbl_BalanceHistory[[#This Row],[Program Name]]</f>
        <v>599: Administrative and Support Services</v>
      </c>
      <c r="O4252" s="3" t="s">
        <v>1730</v>
      </c>
      <c r="P4252" s="1" t="str">
        <f>IF(Tbl_BalanceHistory[[#This Row],[FundCode]]="0100","GF",IF(Tbl_BalanceHistory[[#This Row],[FundCode]]="01000","GF","Hi Ed / OCR"))</f>
        <v>GF</v>
      </c>
      <c r="Q4252" s="5">
        <v>2017920</v>
      </c>
      <c r="R4252" s="5">
        <v>2017920</v>
      </c>
      <c r="S4252" s="5">
        <v>0</v>
      </c>
      <c r="T4252" s="5">
        <v>0</v>
      </c>
      <c r="U4252" s="3"/>
      <c r="V4252" s="5">
        <v>0</v>
      </c>
      <c r="W4252" s="5">
        <v>0</v>
      </c>
      <c r="X4252" s="5"/>
      <c r="Y4252" s="5"/>
      <c r="Z4252" s="5">
        <f>Tbl_BalanceHistory[[#This Row],[Discretionary Recommended - Pre 2022]]+Tbl_BalanceHistory[[#This Row],[Discretionary Balance Recommended: Policy]]+Tbl_BalanceHistory[[#This Row],[Discretionary Balance Recommended: Commitments]]</f>
        <v>0</v>
      </c>
      <c r="AA4252" s="5">
        <f>Tbl_BalanceHistory[[#This Row],[Discretionary Balance]]-Tbl_BalanceHistory[[#This Row],[Discretionary Reappropriation]]</f>
        <v>0</v>
      </c>
      <c r="AB4252" s="2"/>
      <c r="AC4252" s="2"/>
      <c r="AD4252" s="2"/>
      <c r="AE4252" s="2"/>
    </row>
    <row r="4253" spans="1:31" ht="30" x14ac:dyDescent="0.25">
      <c r="A4253" s="2" t="s">
        <v>2105</v>
      </c>
      <c r="B4253" s="3">
        <v>10</v>
      </c>
      <c r="C4253" s="3">
        <v>402</v>
      </c>
      <c r="D4253" s="3" t="s">
        <v>741</v>
      </c>
      <c r="E4253" s="3" t="str">
        <f>_xlfn.XLOOKUP(Tbl_BalanceHistory[[#This Row],[RespAgy]],Tbl_Agencies[Agy Code],Tbl_Agencies[Agy Sort])</f>
        <v>155000</v>
      </c>
      <c r="F4253" s="2" t="str">
        <f>Tbl_BalanceHistory[[#This Row],[RespAgy]]&amp;": "&amp;Tbl_BalanceHistory[[#This Row],[RespAgency]]</f>
        <v>402: Marine Resources Commission</v>
      </c>
      <c r="G4253" s="3">
        <v>402</v>
      </c>
      <c r="H4253" s="3" t="s">
        <v>741</v>
      </c>
      <c r="I4253" s="3" t="str">
        <f>_xlfn.XLOOKUP(Tbl_BalanceHistory[[#This Row],[AgyCode]],Tbl_Agencies[Agy Code],Tbl_Agencies[Agy Sort])</f>
        <v>155000</v>
      </c>
      <c r="J4253" s="2" t="str">
        <f>Tbl_BalanceHistory[[#This Row],[AgyCode]]&amp;": "&amp;Tbl_BalanceHistory[[#This Row],[Agency Name]]</f>
        <v>402: Marine Resources Commission</v>
      </c>
      <c r="K4253" s="1">
        <v>2016</v>
      </c>
      <c r="L4253" s="3">
        <v>599</v>
      </c>
      <c r="M4253" s="3" t="s">
        <v>62</v>
      </c>
      <c r="N4253" s="2" t="str">
        <f>Tbl_BalanceHistory[[#This Row],[ProgramCode]]&amp;": "&amp;Tbl_BalanceHistory[[#This Row],[Program Name]]</f>
        <v>599: Administrative and Support Services</v>
      </c>
      <c r="O4253" s="3" t="s">
        <v>1730</v>
      </c>
      <c r="P4253" s="1" t="str">
        <f>IF(Tbl_BalanceHistory[[#This Row],[FundCode]]="0100","GF",IF(Tbl_BalanceHistory[[#This Row],[FundCode]]="01000","GF","Hi Ed / OCR"))</f>
        <v>GF</v>
      </c>
      <c r="Q4253" s="5">
        <v>2014706</v>
      </c>
      <c r="R4253" s="5">
        <v>2014706</v>
      </c>
      <c r="S4253" s="5">
        <v>0</v>
      </c>
      <c r="T4253" s="5">
        <v>0</v>
      </c>
      <c r="U4253" s="3"/>
      <c r="V4253" s="5">
        <v>0</v>
      </c>
      <c r="W4253" s="5">
        <v>0</v>
      </c>
      <c r="X4253" s="5"/>
      <c r="Y4253" s="5"/>
      <c r="Z4253" s="5">
        <f>Tbl_BalanceHistory[[#This Row],[Discretionary Recommended - Pre 2022]]+Tbl_BalanceHistory[[#This Row],[Discretionary Balance Recommended: Policy]]+Tbl_BalanceHistory[[#This Row],[Discretionary Balance Recommended: Commitments]]</f>
        <v>0</v>
      </c>
      <c r="AA4253" s="5">
        <f>Tbl_BalanceHistory[[#This Row],[Discretionary Balance]]-Tbl_BalanceHistory[[#This Row],[Discretionary Reappropriation]]</f>
        <v>0</v>
      </c>
      <c r="AB4253" s="2"/>
      <c r="AC4253" s="2"/>
      <c r="AD4253" s="2"/>
      <c r="AE4253" s="2"/>
    </row>
    <row r="4254" spans="1:31" ht="30" x14ac:dyDescent="0.25">
      <c r="A4254" s="2" t="s">
        <v>2105</v>
      </c>
      <c r="B4254" s="3">
        <v>10</v>
      </c>
      <c r="C4254" s="3">
        <v>402</v>
      </c>
      <c r="D4254" s="3" t="s">
        <v>741</v>
      </c>
      <c r="E4254" s="3" t="str">
        <f>_xlfn.XLOOKUP(Tbl_BalanceHistory[[#This Row],[RespAgy]],Tbl_Agencies[Agy Code],Tbl_Agencies[Agy Sort])</f>
        <v>155000</v>
      </c>
      <c r="F4254" s="2" t="str">
        <f>Tbl_BalanceHistory[[#This Row],[RespAgy]]&amp;": "&amp;Tbl_BalanceHistory[[#This Row],[RespAgency]]</f>
        <v>402: Marine Resources Commission</v>
      </c>
      <c r="G4254" s="3">
        <v>402</v>
      </c>
      <c r="H4254" s="3" t="s">
        <v>741</v>
      </c>
      <c r="I4254" s="3" t="str">
        <f>_xlfn.XLOOKUP(Tbl_BalanceHistory[[#This Row],[AgyCode]],Tbl_Agencies[Agy Code],Tbl_Agencies[Agy Sort])</f>
        <v>155000</v>
      </c>
      <c r="J4254" s="2" t="str">
        <f>Tbl_BalanceHistory[[#This Row],[AgyCode]]&amp;": "&amp;Tbl_BalanceHistory[[#This Row],[Agency Name]]</f>
        <v>402: Marine Resources Commission</v>
      </c>
      <c r="K4254" s="1">
        <v>2017</v>
      </c>
      <c r="L4254" s="3">
        <v>599</v>
      </c>
      <c r="M4254" s="3" t="s">
        <v>62</v>
      </c>
      <c r="N4254" s="2" t="str">
        <f>Tbl_BalanceHistory[[#This Row],[ProgramCode]]&amp;": "&amp;Tbl_BalanceHistory[[#This Row],[Program Name]]</f>
        <v>599: Administrative and Support Services</v>
      </c>
      <c r="O4254" s="3" t="s">
        <v>886</v>
      </c>
      <c r="P4254" s="1" t="str">
        <f>IF(Tbl_BalanceHistory[[#This Row],[FundCode]]="0100","GF",IF(Tbl_BalanceHistory[[#This Row],[FundCode]]="01000","GF","Hi Ed / OCR"))</f>
        <v>GF</v>
      </c>
      <c r="Q4254" s="5">
        <v>2126249</v>
      </c>
      <c r="R4254" s="5">
        <v>2126249</v>
      </c>
      <c r="S4254" s="5">
        <v>0</v>
      </c>
      <c r="T4254" s="5">
        <v>0</v>
      </c>
      <c r="U4254" s="3"/>
      <c r="V4254" s="5">
        <v>0</v>
      </c>
      <c r="W4254" s="5">
        <v>0</v>
      </c>
      <c r="X4254" s="5"/>
      <c r="Y4254" s="5"/>
      <c r="Z4254" s="5">
        <f>Tbl_BalanceHistory[[#This Row],[Discretionary Recommended - Pre 2022]]+Tbl_BalanceHistory[[#This Row],[Discretionary Balance Recommended: Policy]]+Tbl_BalanceHistory[[#This Row],[Discretionary Balance Recommended: Commitments]]</f>
        <v>0</v>
      </c>
      <c r="AA4254" s="5">
        <f>Tbl_BalanceHistory[[#This Row],[Discretionary Balance]]-Tbl_BalanceHistory[[#This Row],[Discretionary Reappropriation]]</f>
        <v>0</v>
      </c>
      <c r="AB4254" s="2"/>
      <c r="AC4254" s="2"/>
      <c r="AD4254" s="2"/>
      <c r="AE4254" s="2"/>
    </row>
    <row r="4255" spans="1:31" ht="30" x14ac:dyDescent="0.25">
      <c r="A4255" s="2" t="s">
        <v>2105</v>
      </c>
      <c r="B4255" s="3">
        <v>10</v>
      </c>
      <c r="C4255" s="3">
        <v>402</v>
      </c>
      <c r="D4255" s="3" t="s">
        <v>741</v>
      </c>
      <c r="E4255" s="3" t="str">
        <f>_xlfn.XLOOKUP(Tbl_BalanceHistory[[#This Row],[RespAgy]],Tbl_Agencies[Agy Code],Tbl_Agencies[Agy Sort])</f>
        <v>155000</v>
      </c>
      <c r="F4255" s="2" t="str">
        <f>Tbl_BalanceHistory[[#This Row],[RespAgy]]&amp;": "&amp;Tbl_BalanceHistory[[#This Row],[RespAgency]]</f>
        <v>402: Marine Resources Commission</v>
      </c>
      <c r="G4255" s="3">
        <v>402</v>
      </c>
      <c r="H4255" s="3" t="s">
        <v>741</v>
      </c>
      <c r="I4255" s="3" t="str">
        <f>_xlfn.XLOOKUP(Tbl_BalanceHistory[[#This Row],[AgyCode]],Tbl_Agencies[Agy Code],Tbl_Agencies[Agy Sort])</f>
        <v>155000</v>
      </c>
      <c r="J4255" s="2" t="str">
        <f>Tbl_BalanceHistory[[#This Row],[AgyCode]]&amp;": "&amp;Tbl_BalanceHistory[[#This Row],[Agency Name]]</f>
        <v>402: Marine Resources Commission</v>
      </c>
      <c r="K4255" s="1">
        <v>2018</v>
      </c>
      <c r="L4255" s="3">
        <v>599</v>
      </c>
      <c r="M4255" s="3" t="s">
        <v>62</v>
      </c>
      <c r="N4255" s="2" t="str">
        <f>Tbl_BalanceHistory[[#This Row],[ProgramCode]]&amp;": "&amp;Tbl_BalanceHistory[[#This Row],[Program Name]]</f>
        <v>599: Administrative and Support Services</v>
      </c>
      <c r="O4255" s="3" t="s">
        <v>886</v>
      </c>
      <c r="P4255" s="1" t="str">
        <f>IF(Tbl_BalanceHistory[[#This Row],[FundCode]]="0100","GF",IF(Tbl_BalanceHistory[[#This Row],[FundCode]]="01000","GF","Hi Ed / OCR"))</f>
        <v>GF</v>
      </c>
      <c r="Q4255" s="5">
        <v>2349651</v>
      </c>
      <c r="R4255" s="5">
        <v>2349651</v>
      </c>
      <c r="S4255" s="5">
        <v>0</v>
      </c>
      <c r="T4255" s="5">
        <v>0</v>
      </c>
      <c r="U4255" s="3"/>
      <c r="V4255" s="5">
        <v>0</v>
      </c>
      <c r="W4255" s="5">
        <v>0</v>
      </c>
      <c r="X4255" s="5"/>
      <c r="Y4255" s="5"/>
      <c r="Z4255" s="5">
        <f>Tbl_BalanceHistory[[#This Row],[Discretionary Recommended - Pre 2022]]+Tbl_BalanceHistory[[#This Row],[Discretionary Balance Recommended: Policy]]+Tbl_BalanceHistory[[#This Row],[Discretionary Balance Recommended: Commitments]]</f>
        <v>0</v>
      </c>
      <c r="AA4255" s="5">
        <f>Tbl_BalanceHistory[[#This Row],[Discretionary Balance]]-Tbl_BalanceHistory[[#This Row],[Discretionary Reappropriation]]</f>
        <v>0</v>
      </c>
      <c r="AB4255" s="2"/>
      <c r="AC4255" s="2"/>
      <c r="AD4255" s="2"/>
      <c r="AE4255" s="2"/>
    </row>
    <row r="4256" spans="1:31" ht="60" x14ac:dyDescent="0.25">
      <c r="A4256" s="2" t="s">
        <v>2105</v>
      </c>
      <c r="B4256" s="3">
        <v>10</v>
      </c>
      <c r="C4256" s="3">
        <v>402</v>
      </c>
      <c r="D4256" s="3" t="s">
        <v>741</v>
      </c>
      <c r="E4256" s="3" t="str">
        <f>_xlfn.XLOOKUP(Tbl_BalanceHistory[[#This Row],[RespAgy]],Tbl_Agencies[Agy Code],Tbl_Agencies[Agy Sort])</f>
        <v>155000</v>
      </c>
      <c r="F4256" s="2" t="str">
        <f>Tbl_BalanceHistory[[#This Row],[RespAgy]]&amp;": "&amp;Tbl_BalanceHistory[[#This Row],[RespAgency]]</f>
        <v>402: Marine Resources Commission</v>
      </c>
      <c r="G4256" s="3">
        <v>402</v>
      </c>
      <c r="H4256" s="3" t="s">
        <v>741</v>
      </c>
      <c r="I4256" s="3" t="str">
        <f>_xlfn.XLOOKUP(Tbl_BalanceHistory[[#This Row],[AgyCode]],Tbl_Agencies[Agy Code],Tbl_Agencies[Agy Sort])</f>
        <v>155000</v>
      </c>
      <c r="J4256" s="2" t="str">
        <f>Tbl_BalanceHistory[[#This Row],[AgyCode]]&amp;": "&amp;Tbl_BalanceHistory[[#This Row],[Agency Name]]</f>
        <v>402: Marine Resources Commission</v>
      </c>
      <c r="K4256" s="1">
        <v>2019</v>
      </c>
      <c r="L4256" s="3">
        <v>599</v>
      </c>
      <c r="M4256" s="3" t="s">
        <v>62</v>
      </c>
      <c r="N4256" s="2" t="str">
        <f>Tbl_BalanceHistory[[#This Row],[ProgramCode]]&amp;": "&amp;Tbl_BalanceHistory[[#This Row],[Program Name]]</f>
        <v>599: Administrative and Support Services</v>
      </c>
      <c r="O4256" s="3" t="s">
        <v>886</v>
      </c>
      <c r="P4256" s="1" t="str">
        <f>IF(Tbl_BalanceHistory[[#This Row],[FundCode]]="0100","GF",IF(Tbl_BalanceHistory[[#This Row],[FundCode]]="01000","GF","Hi Ed / OCR"))</f>
        <v>GF</v>
      </c>
      <c r="Q4256" s="5">
        <v>2647912</v>
      </c>
      <c r="R4256" s="5">
        <v>2473343.25</v>
      </c>
      <c r="S4256" s="5">
        <v>174568.75</v>
      </c>
      <c r="T4256" s="5">
        <v>0</v>
      </c>
      <c r="U4256" s="3"/>
      <c r="V4256" s="5">
        <v>174568.75</v>
      </c>
      <c r="W4256" s="5">
        <v>0</v>
      </c>
      <c r="X4256" s="5"/>
      <c r="Y4256" s="5"/>
      <c r="Z4256" s="5">
        <f>Tbl_BalanceHistory[[#This Row],[Discretionary Recommended - Pre 2022]]+Tbl_BalanceHistory[[#This Row],[Discretionary Balance Recommended: Policy]]+Tbl_BalanceHistory[[#This Row],[Discretionary Balance Recommended: Commitments]]</f>
        <v>0</v>
      </c>
      <c r="AA4256" s="5">
        <f>Tbl_BalanceHistory[[#This Row],[Discretionary Balance]]-Tbl_BalanceHistory[[#This Row],[Discretionary Reappropriation]]</f>
        <v>174568.75</v>
      </c>
      <c r="AB4256" s="2" t="s">
        <v>2146</v>
      </c>
      <c r="AC4256" s="2"/>
      <c r="AD4256" s="2"/>
      <c r="AE4256" s="2"/>
    </row>
    <row r="4257" spans="1:31" ht="105" x14ac:dyDescent="0.25">
      <c r="A4257" s="2" t="s">
        <v>2105</v>
      </c>
      <c r="B4257" s="3">
        <v>10</v>
      </c>
      <c r="C4257" s="3">
        <v>402</v>
      </c>
      <c r="D4257" s="3" t="s">
        <v>741</v>
      </c>
      <c r="E4257" s="3" t="str">
        <f>_xlfn.XLOOKUP(Tbl_BalanceHistory[[#This Row],[RespAgy]],Tbl_Agencies[Agy Code],Tbl_Agencies[Agy Sort])</f>
        <v>155000</v>
      </c>
      <c r="F4257" s="2" t="str">
        <f>Tbl_BalanceHistory[[#This Row],[RespAgy]]&amp;": "&amp;Tbl_BalanceHistory[[#This Row],[RespAgency]]</f>
        <v>402: Marine Resources Commission</v>
      </c>
      <c r="G4257" s="3">
        <v>402</v>
      </c>
      <c r="H4257" s="3" t="s">
        <v>741</v>
      </c>
      <c r="I4257" s="3" t="str">
        <f>_xlfn.XLOOKUP(Tbl_BalanceHistory[[#This Row],[AgyCode]],Tbl_Agencies[Agy Code],Tbl_Agencies[Agy Sort])</f>
        <v>155000</v>
      </c>
      <c r="J4257" s="2" t="str">
        <f>Tbl_BalanceHistory[[#This Row],[AgyCode]]&amp;": "&amp;Tbl_BalanceHistory[[#This Row],[Agency Name]]</f>
        <v>402: Marine Resources Commission</v>
      </c>
      <c r="K4257" s="1">
        <v>2020</v>
      </c>
      <c r="L4257" s="3">
        <v>599</v>
      </c>
      <c r="M4257" s="3" t="s">
        <v>62</v>
      </c>
      <c r="N4257" s="2" t="str">
        <f>Tbl_BalanceHistory[[#This Row],[ProgramCode]]&amp;": "&amp;Tbl_BalanceHistory[[#This Row],[Program Name]]</f>
        <v>599: Administrative and Support Services</v>
      </c>
      <c r="O4257" s="3" t="s">
        <v>886</v>
      </c>
      <c r="P4257" s="1" t="str">
        <f>IF(Tbl_BalanceHistory[[#This Row],[FundCode]]="0100","GF",IF(Tbl_BalanceHistory[[#This Row],[FundCode]]="01000","GF","Hi Ed / OCR"))</f>
        <v>GF</v>
      </c>
      <c r="Q4257" s="5">
        <v>2833065</v>
      </c>
      <c r="R4257" s="5">
        <v>2601979.48</v>
      </c>
      <c r="S4257" s="5">
        <v>231085.52</v>
      </c>
      <c r="T4257" s="5">
        <v>0</v>
      </c>
      <c r="U4257" s="3"/>
      <c r="V4257" s="5">
        <v>231085.52</v>
      </c>
      <c r="W4257" s="5">
        <v>0</v>
      </c>
      <c r="X4257" s="5"/>
      <c r="Y4257" s="5"/>
      <c r="Z4257" s="5">
        <f>Tbl_BalanceHistory[[#This Row],[Discretionary Recommended - Pre 2022]]+Tbl_BalanceHistory[[#This Row],[Discretionary Balance Recommended: Policy]]+Tbl_BalanceHistory[[#This Row],[Discretionary Balance Recommended: Commitments]]</f>
        <v>0</v>
      </c>
      <c r="AA4257" s="5">
        <f>Tbl_BalanceHistory[[#This Row],[Discretionary Balance]]-Tbl_BalanceHistory[[#This Row],[Discretionary Reappropriation]]</f>
        <v>231085.52</v>
      </c>
      <c r="AB4257" s="2"/>
      <c r="AC4257" s="2"/>
      <c r="AD4257" s="2"/>
      <c r="AE4257" s="2" t="s">
        <v>2147</v>
      </c>
    </row>
    <row r="4258" spans="1:31" ht="45" x14ac:dyDescent="0.25">
      <c r="A4258" s="2" t="s">
        <v>710</v>
      </c>
      <c r="B4258" s="3">
        <v>11</v>
      </c>
      <c r="C4258" s="3">
        <v>183</v>
      </c>
      <c r="D4258" s="3" t="s">
        <v>712</v>
      </c>
      <c r="E4258" s="3" t="str">
        <f>_xlfn.XLOOKUP(Tbl_BalanceHistory[[#This Row],[RespAgy]],Tbl_Agencies[Agy Code],Tbl_Agencies[Agy Sort])</f>
        <v>149000</v>
      </c>
      <c r="F4258" s="2" t="str">
        <f>Tbl_BalanceHistory[[#This Row],[RespAgy]]&amp;": "&amp;Tbl_BalanceHistory[[#This Row],[RespAgency]]</f>
        <v>183: Secretary of Natural and Historic Resources</v>
      </c>
      <c r="G4258" s="3">
        <v>183</v>
      </c>
      <c r="H4258" s="3" t="s">
        <v>712</v>
      </c>
      <c r="I4258" s="3" t="str">
        <f>_xlfn.XLOOKUP(Tbl_BalanceHistory[[#This Row],[AgyCode]],Tbl_Agencies[Agy Code],Tbl_Agencies[Agy Sort])</f>
        <v>149000</v>
      </c>
      <c r="J4258" s="2" t="str">
        <f>Tbl_BalanceHistory[[#This Row],[AgyCode]]&amp;": "&amp;Tbl_BalanceHistory[[#This Row],[Agency Name]]</f>
        <v>183: Secretary of Natural and Historic Resources</v>
      </c>
      <c r="K4258" s="1">
        <v>2021</v>
      </c>
      <c r="L4258" s="3">
        <v>799</v>
      </c>
      <c r="M4258" s="3" t="s">
        <v>62</v>
      </c>
      <c r="N4258" s="2" t="str">
        <f>Tbl_BalanceHistory[[#This Row],[ProgramCode]]&amp;": "&amp;Tbl_BalanceHistory[[#This Row],[Program Name]]</f>
        <v>799: Administrative and Support Services</v>
      </c>
      <c r="O4258" s="3" t="s">
        <v>886</v>
      </c>
      <c r="P4258" s="1" t="str">
        <f>IF(Tbl_BalanceHistory[[#This Row],[FundCode]]="0100","GF",IF(Tbl_BalanceHistory[[#This Row],[FundCode]]="01000","GF","Hi Ed / OCR"))</f>
        <v>GF</v>
      </c>
      <c r="Q4258" s="5">
        <v>663250</v>
      </c>
      <c r="R4258" s="5">
        <v>587264.23</v>
      </c>
      <c r="S4258" s="5">
        <v>75985.77</v>
      </c>
      <c r="T4258" s="5">
        <v>0</v>
      </c>
      <c r="U4258" s="3"/>
      <c r="V4258" s="5">
        <v>75985.77</v>
      </c>
      <c r="W4258" s="5">
        <v>75985.77</v>
      </c>
      <c r="X4258" s="5"/>
      <c r="Y4258" s="5"/>
      <c r="Z4258" s="5">
        <f>Tbl_BalanceHistory[[#This Row],[Discretionary Recommended - Pre 2022]]+Tbl_BalanceHistory[[#This Row],[Discretionary Balance Recommended: Policy]]+Tbl_BalanceHistory[[#This Row],[Discretionary Balance Recommended: Commitments]]</f>
        <v>75985.77</v>
      </c>
      <c r="AA4258" s="5">
        <f>Tbl_BalanceHistory[[#This Row],[Discretionary Balance]]-Tbl_BalanceHistory[[#This Row],[Discretionary Reappropriation]]</f>
        <v>0</v>
      </c>
      <c r="AB4258" s="2" t="s">
        <v>1741</v>
      </c>
      <c r="AC4258" s="2"/>
      <c r="AD4258" s="2"/>
      <c r="AE4258" s="2"/>
    </row>
    <row r="4259" spans="1:31" ht="45" x14ac:dyDescent="0.25">
      <c r="A4259" s="2" t="s">
        <v>710</v>
      </c>
      <c r="B4259" s="3">
        <v>11</v>
      </c>
      <c r="C4259" s="3">
        <v>183</v>
      </c>
      <c r="D4259" s="3" t="s">
        <v>712</v>
      </c>
      <c r="E4259" s="3" t="str">
        <f>_xlfn.XLOOKUP(Tbl_BalanceHistory[[#This Row],[RespAgy]],Tbl_Agencies[Agy Code],Tbl_Agencies[Agy Sort])</f>
        <v>149000</v>
      </c>
      <c r="F4259" s="2" t="str">
        <f>Tbl_BalanceHistory[[#This Row],[RespAgy]]&amp;": "&amp;Tbl_BalanceHistory[[#This Row],[RespAgency]]</f>
        <v>183: Secretary of Natural and Historic Resources</v>
      </c>
      <c r="G4259" s="3">
        <v>183</v>
      </c>
      <c r="H4259" s="3" t="s">
        <v>712</v>
      </c>
      <c r="I4259" s="3" t="str">
        <f>_xlfn.XLOOKUP(Tbl_BalanceHistory[[#This Row],[AgyCode]],Tbl_Agencies[Agy Code],Tbl_Agencies[Agy Sort])</f>
        <v>149000</v>
      </c>
      <c r="J4259" s="2" t="str">
        <f>Tbl_BalanceHistory[[#This Row],[AgyCode]]&amp;": "&amp;Tbl_BalanceHistory[[#This Row],[Agency Name]]</f>
        <v>183: Secretary of Natural and Historic Resources</v>
      </c>
      <c r="K4259" s="1">
        <v>2022</v>
      </c>
      <c r="L4259" s="3">
        <v>799</v>
      </c>
      <c r="M4259" s="3" t="s">
        <v>62</v>
      </c>
      <c r="N4259" s="2" t="str">
        <f>Tbl_BalanceHistory[[#This Row],[ProgramCode]]&amp;": "&amp;Tbl_BalanceHistory[[#This Row],[Program Name]]</f>
        <v>799: Administrative and Support Services</v>
      </c>
      <c r="O4259" s="3" t="s">
        <v>886</v>
      </c>
      <c r="P4259" s="1" t="str">
        <f>IF(Tbl_BalanceHistory[[#This Row],[FundCode]]="0100","GF",IF(Tbl_BalanceHistory[[#This Row],[FundCode]]="01000","GF","Hi Ed / OCR"))</f>
        <v>GF</v>
      </c>
      <c r="Q4259" s="5">
        <v>818799.01</v>
      </c>
      <c r="R4259" s="5">
        <v>702632.08</v>
      </c>
      <c r="S4259" s="5">
        <v>116166.93</v>
      </c>
      <c r="T4259" s="5">
        <v>0</v>
      </c>
      <c r="U4259" s="3"/>
      <c r="V4259" s="5">
        <v>116166.93</v>
      </c>
      <c r="W4259" s="5"/>
      <c r="X4259" s="5">
        <v>116166.93</v>
      </c>
      <c r="Y4259" s="5">
        <v>0</v>
      </c>
      <c r="Z4259" s="5">
        <f>Tbl_BalanceHistory[[#This Row],[Discretionary Recommended - Pre 2022]]+Tbl_BalanceHistory[[#This Row],[Discretionary Balance Recommended: Policy]]+Tbl_BalanceHistory[[#This Row],[Discretionary Balance Recommended: Commitments]]</f>
        <v>116166.93</v>
      </c>
      <c r="AA4259" s="5">
        <f>Tbl_BalanceHistory[[#This Row],[Discretionary Balance]]-Tbl_BalanceHistory[[#This Row],[Discretionary Reappropriation]]</f>
        <v>0</v>
      </c>
      <c r="AB4259" s="2"/>
      <c r="AC4259" s="2" t="s">
        <v>1742</v>
      </c>
      <c r="AD4259" s="2"/>
      <c r="AE4259" s="2"/>
    </row>
    <row r="4260" spans="1:31" ht="45" x14ac:dyDescent="0.25">
      <c r="A4260" s="2" t="s">
        <v>710</v>
      </c>
      <c r="B4260" s="3">
        <v>11</v>
      </c>
      <c r="C4260" s="3">
        <v>183</v>
      </c>
      <c r="D4260" s="3" t="s">
        <v>712</v>
      </c>
      <c r="E4260" s="3" t="str">
        <f>_xlfn.XLOOKUP(Tbl_BalanceHistory[[#This Row],[RespAgy]],Tbl_Agencies[Agy Code],Tbl_Agencies[Agy Sort])</f>
        <v>149000</v>
      </c>
      <c r="F4260" s="2" t="str">
        <f>Tbl_BalanceHistory[[#This Row],[RespAgy]]&amp;": "&amp;Tbl_BalanceHistory[[#This Row],[RespAgency]]</f>
        <v>183: Secretary of Natural and Historic Resources</v>
      </c>
      <c r="G4260" s="3">
        <v>183</v>
      </c>
      <c r="H4260" s="3" t="s">
        <v>712</v>
      </c>
      <c r="I4260" s="3" t="str">
        <f>_xlfn.XLOOKUP(Tbl_BalanceHistory[[#This Row],[AgyCode]],Tbl_Agencies[Agy Code],Tbl_Agencies[Agy Sort])</f>
        <v>149000</v>
      </c>
      <c r="J4260" s="2" t="str">
        <f>Tbl_BalanceHistory[[#This Row],[AgyCode]]&amp;": "&amp;Tbl_BalanceHistory[[#This Row],[Agency Name]]</f>
        <v>183: Secretary of Natural and Historic Resources</v>
      </c>
      <c r="K4260" s="1">
        <v>2023</v>
      </c>
      <c r="L4260" s="3">
        <v>799</v>
      </c>
      <c r="M4260" s="3" t="s">
        <v>62</v>
      </c>
      <c r="N4260" s="2" t="str">
        <f>Tbl_BalanceHistory[[#This Row],[ProgramCode]]&amp;": "&amp;Tbl_BalanceHistory[[#This Row],[Program Name]]</f>
        <v>799: Administrative and Support Services</v>
      </c>
      <c r="O4260" s="3" t="s">
        <v>886</v>
      </c>
      <c r="P4260" s="1" t="str">
        <f>IF(Tbl_BalanceHistory[[#This Row],[FundCode]]="0100","GF",IF(Tbl_BalanceHistory[[#This Row],[FundCode]]="01000","GF","Hi Ed / OCR"))</f>
        <v>GF</v>
      </c>
      <c r="Q4260" s="5">
        <v>719521.93</v>
      </c>
      <c r="R4260" s="5">
        <v>625814.26</v>
      </c>
      <c r="S4260" s="5">
        <v>93707.67</v>
      </c>
      <c r="T4260" s="5">
        <v>0</v>
      </c>
      <c r="U4260" s="3"/>
      <c r="V4260" s="5">
        <v>93707.67</v>
      </c>
      <c r="W4260" s="5">
        <v>0</v>
      </c>
      <c r="X4260" s="5">
        <v>93707.67</v>
      </c>
      <c r="Y4260" s="5">
        <v>0</v>
      </c>
      <c r="Z4260" s="5">
        <v>93707.67</v>
      </c>
      <c r="AA4260" s="5">
        <v>0</v>
      </c>
      <c r="AB4260" s="2"/>
      <c r="AC4260" s="2" t="s">
        <v>2353</v>
      </c>
      <c r="AD4260" s="2"/>
      <c r="AE4260" s="2"/>
    </row>
    <row r="4261" spans="1:31" ht="45" x14ac:dyDescent="0.25">
      <c r="A4261" s="2" t="s">
        <v>710</v>
      </c>
      <c r="B4261" s="3">
        <v>11</v>
      </c>
      <c r="C4261" s="3">
        <v>183</v>
      </c>
      <c r="D4261" s="3" t="s">
        <v>712</v>
      </c>
      <c r="E4261" s="3" t="str">
        <f>_xlfn.XLOOKUP(Tbl_BalanceHistory[[#This Row],[RespAgy]],Tbl_Agencies[Agy Code],Tbl_Agencies[Agy Sort])</f>
        <v>149000</v>
      </c>
      <c r="F4261" s="2" t="str">
        <f>Tbl_BalanceHistory[[#This Row],[RespAgy]]&amp;": "&amp;Tbl_BalanceHistory[[#This Row],[RespAgency]]</f>
        <v>183: Secretary of Natural and Historic Resources</v>
      </c>
      <c r="G4261" s="3">
        <v>183</v>
      </c>
      <c r="H4261" s="3" t="s">
        <v>712</v>
      </c>
      <c r="I4261" s="3" t="str">
        <f>_xlfn.XLOOKUP(Tbl_BalanceHistory[[#This Row],[AgyCode]],Tbl_Agencies[Agy Code],Tbl_Agencies[Agy Sort])</f>
        <v>149000</v>
      </c>
      <c r="J4261" s="2" t="str">
        <f>Tbl_BalanceHistory[[#This Row],[AgyCode]]&amp;": "&amp;Tbl_BalanceHistory[[#This Row],[Agency Name]]</f>
        <v>183: Secretary of Natural and Historic Resources</v>
      </c>
      <c r="K4261" s="1">
        <v>2024</v>
      </c>
      <c r="L4261" s="3">
        <v>799</v>
      </c>
      <c r="M4261" s="3" t="s">
        <v>62</v>
      </c>
      <c r="N4261" s="2" t="str">
        <f>Tbl_BalanceHistory[[#This Row],[ProgramCode]]&amp;": "&amp;Tbl_BalanceHistory[[#This Row],[Program Name]]</f>
        <v>799: Administrative and Support Services</v>
      </c>
      <c r="O4261" s="3" t="s">
        <v>886</v>
      </c>
      <c r="P4261" s="1" t="str">
        <f>IF(Tbl_BalanceHistory[[#This Row],[FundCode]]="0100","GF",IF(Tbl_BalanceHistory[[#This Row],[FundCode]]="01000","GF","Hi Ed / OCR"))</f>
        <v>GF</v>
      </c>
      <c r="Q4261" s="5">
        <v>1323092.67</v>
      </c>
      <c r="R4261" s="5">
        <v>772736.97</v>
      </c>
      <c r="S4261" s="5">
        <v>550355.69999999995</v>
      </c>
      <c r="T4261" s="5">
        <v>0</v>
      </c>
      <c r="U4261" s="3"/>
      <c r="V4261" s="5">
        <v>550355.69999999995</v>
      </c>
      <c r="W4261" s="5">
        <v>0</v>
      </c>
      <c r="X4261" s="5">
        <v>550355.69999999995</v>
      </c>
      <c r="Y4261" s="5">
        <v>0</v>
      </c>
      <c r="Z4261" s="5">
        <v>550355.69999999995</v>
      </c>
      <c r="AA4261" s="5">
        <v>0</v>
      </c>
      <c r="AB4261" s="2"/>
      <c r="AC4261" s="2" t="s">
        <v>2353</v>
      </c>
      <c r="AD4261" s="2"/>
      <c r="AE4261" s="2"/>
    </row>
    <row r="4262" spans="1:31" ht="195" x14ac:dyDescent="0.25">
      <c r="A4262" s="2" t="s">
        <v>710</v>
      </c>
      <c r="B4262" s="3">
        <v>11</v>
      </c>
      <c r="C4262" s="3">
        <v>199</v>
      </c>
      <c r="D4262" s="3" t="s">
        <v>715</v>
      </c>
      <c r="E4262" s="3" t="str">
        <f>_xlfn.XLOOKUP(Tbl_BalanceHistory[[#This Row],[RespAgy]],Tbl_Agencies[Agy Code],Tbl_Agencies[Agy Sort])</f>
        <v>151000</v>
      </c>
      <c r="F4262" s="2" t="str">
        <f>Tbl_BalanceHistory[[#This Row],[RespAgy]]&amp;": "&amp;Tbl_BalanceHistory[[#This Row],[RespAgency]]</f>
        <v>199: Department of Conservation and Recreation</v>
      </c>
      <c r="G4262" s="3">
        <v>199</v>
      </c>
      <c r="H4262" s="3" t="s">
        <v>715</v>
      </c>
      <c r="I4262" s="3" t="str">
        <f>_xlfn.XLOOKUP(Tbl_BalanceHistory[[#This Row],[AgyCode]],Tbl_Agencies[Agy Code],Tbl_Agencies[Agy Sort])</f>
        <v>151000</v>
      </c>
      <c r="J4262" s="2" t="str">
        <f>Tbl_BalanceHistory[[#This Row],[AgyCode]]&amp;": "&amp;Tbl_BalanceHistory[[#This Row],[Agency Name]]</f>
        <v>199: Department of Conservation and Recreation</v>
      </c>
      <c r="K4262" s="1">
        <v>2021</v>
      </c>
      <c r="L4262" s="3">
        <v>503</v>
      </c>
      <c r="M4262" s="3" t="s">
        <v>2116</v>
      </c>
      <c r="N4262" s="2" t="str">
        <f>Tbl_BalanceHistory[[#This Row],[ProgramCode]]&amp;": "&amp;Tbl_BalanceHistory[[#This Row],[Program Name]]</f>
        <v>503: Land and Resource Management</v>
      </c>
      <c r="O4262" s="3" t="s">
        <v>886</v>
      </c>
      <c r="P4262" s="1" t="str">
        <f>IF(Tbl_BalanceHistory[[#This Row],[FundCode]]="0100","GF",IF(Tbl_BalanceHistory[[#This Row],[FundCode]]="01000","GF","Hi Ed / OCR"))</f>
        <v>GF</v>
      </c>
      <c r="Q4262" s="5">
        <v>19007548</v>
      </c>
      <c r="R4262" s="5">
        <v>18881993.780000001</v>
      </c>
      <c r="S4262" s="5">
        <v>125554.22</v>
      </c>
      <c r="T4262" s="5">
        <v>0</v>
      </c>
      <c r="U4262" s="3"/>
      <c r="V4262" s="5">
        <v>125554.22</v>
      </c>
      <c r="W4262" s="5">
        <v>125553</v>
      </c>
      <c r="X4262" s="5"/>
      <c r="Y4262" s="5"/>
      <c r="Z4262" s="5">
        <f>Tbl_BalanceHistory[[#This Row],[Discretionary Recommended - Pre 2022]]+Tbl_BalanceHistory[[#This Row],[Discretionary Balance Recommended: Policy]]+Tbl_BalanceHistory[[#This Row],[Discretionary Balance Recommended: Commitments]]</f>
        <v>125553</v>
      </c>
      <c r="AA4262" s="5">
        <f>Tbl_BalanceHistory[[#This Row],[Discretionary Balance]]-Tbl_BalanceHistory[[#This Row],[Discretionary Reappropriation]]</f>
        <v>1.2200000000011642</v>
      </c>
      <c r="AB4262" s="2" t="s">
        <v>2148</v>
      </c>
      <c r="AC4262" s="2"/>
      <c r="AD4262" s="2"/>
      <c r="AE4262" s="2" t="s">
        <v>2149</v>
      </c>
    </row>
    <row r="4263" spans="1:31" ht="45" x14ac:dyDescent="0.25">
      <c r="A4263" s="2" t="s">
        <v>710</v>
      </c>
      <c r="B4263" s="3">
        <v>11</v>
      </c>
      <c r="C4263" s="3">
        <v>199</v>
      </c>
      <c r="D4263" s="3" t="s">
        <v>715</v>
      </c>
      <c r="E4263" s="3" t="str">
        <f>_xlfn.XLOOKUP(Tbl_BalanceHistory[[#This Row],[RespAgy]],Tbl_Agencies[Agy Code],Tbl_Agencies[Agy Sort])</f>
        <v>151000</v>
      </c>
      <c r="F4263" s="2" t="str">
        <f>Tbl_BalanceHistory[[#This Row],[RespAgy]]&amp;": "&amp;Tbl_BalanceHistory[[#This Row],[RespAgency]]</f>
        <v>199: Department of Conservation and Recreation</v>
      </c>
      <c r="G4263" s="3">
        <v>199</v>
      </c>
      <c r="H4263" s="3" t="s">
        <v>715</v>
      </c>
      <c r="I4263" s="3" t="str">
        <f>_xlfn.XLOOKUP(Tbl_BalanceHistory[[#This Row],[AgyCode]],Tbl_Agencies[Agy Code],Tbl_Agencies[Agy Sort])</f>
        <v>151000</v>
      </c>
      <c r="J4263" s="2" t="str">
        <f>Tbl_BalanceHistory[[#This Row],[AgyCode]]&amp;": "&amp;Tbl_BalanceHistory[[#This Row],[Agency Name]]</f>
        <v>199: Department of Conservation and Recreation</v>
      </c>
      <c r="K4263" s="1">
        <v>2022</v>
      </c>
      <c r="L4263" s="3">
        <v>503</v>
      </c>
      <c r="M4263" s="3" t="s">
        <v>2116</v>
      </c>
      <c r="N4263" s="2" t="str">
        <f>Tbl_BalanceHistory[[#This Row],[ProgramCode]]&amp;": "&amp;Tbl_BalanceHistory[[#This Row],[Program Name]]</f>
        <v>503: Land and Resource Management</v>
      </c>
      <c r="O4263" s="3" t="s">
        <v>886</v>
      </c>
      <c r="P4263" s="1" t="str">
        <f>IF(Tbl_BalanceHistory[[#This Row],[FundCode]]="0100","GF",IF(Tbl_BalanceHistory[[#This Row],[FundCode]]="01000","GF","Hi Ed / OCR"))</f>
        <v>GF</v>
      </c>
      <c r="Q4263" s="5">
        <v>20850122</v>
      </c>
      <c r="R4263" s="5">
        <v>20794794.940000001</v>
      </c>
      <c r="S4263" s="5">
        <v>55327.06</v>
      </c>
      <c r="T4263" s="5">
        <v>0</v>
      </c>
      <c r="U4263" s="3"/>
      <c r="V4263" s="5">
        <v>55327.06</v>
      </c>
      <c r="W4263" s="5"/>
      <c r="X4263" s="5">
        <v>0</v>
      </c>
      <c r="Y4263" s="5">
        <v>55326.46</v>
      </c>
      <c r="Z4263" s="5">
        <f>Tbl_BalanceHistory[[#This Row],[Discretionary Recommended - Pre 2022]]+Tbl_BalanceHistory[[#This Row],[Discretionary Balance Recommended: Policy]]+Tbl_BalanceHistory[[#This Row],[Discretionary Balance Recommended: Commitments]]</f>
        <v>55326.46</v>
      </c>
      <c r="AA4263" s="5">
        <f>Tbl_BalanceHistory[[#This Row],[Discretionary Balance]]-Tbl_BalanceHistory[[#This Row],[Discretionary Reappropriation]]</f>
        <v>0.59999999999854481</v>
      </c>
      <c r="AB4263" s="2"/>
      <c r="AC4263" s="2"/>
      <c r="AD4263" s="2" t="s">
        <v>2150</v>
      </c>
      <c r="AE4263" s="2"/>
    </row>
    <row r="4264" spans="1:31" ht="60" x14ac:dyDescent="0.25">
      <c r="A4264" s="2" t="s">
        <v>710</v>
      </c>
      <c r="B4264" s="3">
        <v>11</v>
      </c>
      <c r="C4264" s="3">
        <v>199</v>
      </c>
      <c r="D4264" s="3" t="s">
        <v>715</v>
      </c>
      <c r="E4264" s="3" t="str">
        <f>_xlfn.XLOOKUP(Tbl_BalanceHistory[[#This Row],[RespAgy]],Tbl_Agencies[Agy Code],Tbl_Agencies[Agy Sort])</f>
        <v>151000</v>
      </c>
      <c r="F4264" s="2" t="str">
        <f>Tbl_BalanceHistory[[#This Row],[RespAgy]]&amp;": "&amp;Tbl_BalanceHistory[[#This Row],[RespAgency]]</f>
        <v>199: Department of Conservation and Recreation</v>
      </c>
      <c r="G4264" s="3">
        <v>199</v>
      </c>
      <c r="H4264" s="3" t="s">
        <v>715</v>
      </c>
      <c r="I4264" s="3" t="str">
        <f>_xlfn.XLOOKUP(Tbl_BalanceHistory[[#This Row],[AgyCode]],Tbl_Agencies[Agy Code],Tbl_Agencies[Agy Sort])</f>
        <v>151000</v>
      </c>
      <c r="J4264" s="2" t="str">
        <f>Tbl_BalanceHistory[[#This Row],[AgyCode]]&amp;": "&amp;Tbl_BalanceHistory[[#This Row],[Agency Name]]</f>
        <v>199: Department of Conservation and Recreation</v>
      </c>
      <c r="K4264" s="1">
        <v>2023</v>
      </c>
      <c r="L4264" s="3">
        <v>503</v>
      </c>
      <c r="M4264" s="3" t="s">
        <v>717</v>
      </c>
      <c r="N4264" s="2" t="str">
        <f>Tbl_BalanceHistory[[#This Row],[ProgramCode]]&amp;": "&amp;Tbl_BalanceHistory[[#This Row],[Program Name]]</f>
        <v>503: Land  and Resource Management</v>
      </c>
      <c r="O4264" s="3" t="s">
        <v>886</v>
      </c>
      <c r="P4264" s="1" t="str">
        <f>IF(Tbl_BalanceHistory[[#This Row],[FundCode]]="0100","GF",IF(Tbl_BalanceHistory[[#This Row],[FundCode]]="01000","GF","Hi Ed / OCR"))</f>
        <v>GF</v>
      </c>
      <c r="Q4264" s="5">
        <v>26345534.460000001</v>
      </c>
      <c r="R4264" s="5">
        <v>26205389.559999999</v>
      </c>
      <c r="S4264" s="5">
        <v>140144.9</v>
      </c>
      <c r="T4264" s="5">
        <v>0</v>
      </c>
      <c r="U4264" s="3"/>
      <c r="V4264" s="5">
        <v>140144.9</v>
      </c>
      <c r="W4264" s="5">
        <v>0</v>
      </c>
      <c r="X4264" s="5">
        <v>0</v>
      </c>
      <c r="Y4264" s="5">
        <v>140144.9</v>
      </c>
      <c r="Z4264" s="5">
        <v>140144.9</v>
      </c>
      <c r="AA4264" s="5">
        <v>0</v>
      </c>
      <c r="AB4264" s="2"/>
      <c r="AC4264" s="2"/>
      <c r="AD4264" s="2" t="s">
        <v>2432</v>
      </c>
      <c r="AE4264" s="2"/>
    </row>
    <row r="4265" spans="1:31" ht="60" x14ac:dyDescent="0.25">
      <c r="A4265" s="2" t="s">
        <v>710</v>
      </c>
      <c r="B4265" s="3">
        <v>11</v>
      </c>
      <c r="C4265" s="3">
        <v>199</v>
      </c>
      <c r="D4265" s="3" t="s">
        <v>715</v>
      </c>
      <c r="E4265" s="3" t="str">
        <f>_xlfn.XLOOKUP(Tbl_BalanceHistory[[#This Row],[RespAgy]],Tbl_Agencies[Agy Code],Tbl_Agencies[Agy Sort])</f>
        <v>151000</v>
      </c>
      <c r="F4265" s="2" t="str">
        <f>Tbl_BalanceHistory[[#This Row],[RespAgy]]&amp;": "&amp;Tbl_BalanceHistory[[#This Row],[RespAgency]]</f>
        <v>199: Department of Conservation and Recreation</v>
      </c>
      <c r="G4265" s="3">
        <v>199</v>
      </c>
      <c r="H4265" s="3" t="s">
        <v>715</v>
      </c>
      <c r="I4265" s="3" t="str">
        <f>_xlfn.XLOOKUP(Tbl_BalanceHistory[[#This Row],[AgyCode]],Tbl_Agencies[Agy Code],Tbl_Agencies[Agy Sort])</f>
        <v>151000</v>
      </c>
      <c r="J4265" s="2" t="str">
        <f>Tbl_BalanceHistory[[#This Row],[AgyCode]]&amp;": "&amp;Tbl_BalanceHistory[[#This Row],[Agency Name]]</f>
        <v>199: Department of Conservation and Recreation</v>
      </c>
      <c r="K4265" s="1">
        <v>2024</v>
      </c>
      <c r="L4265" s="3">
        <v>503</v>
      </c>
      <c r="M4265" s="3" t="s">
        <v>717</v>
      </c>
      <c r="N4265" s="2" t="str">
        <f>Tbl_BalanceHistory[[#This Row],[ProgramCode]]&amp;": "&amp;Tbl_BalanceHistory[[#This Row],[Program Name]]</f>
        <v>503: Land  and Resource Management</v>
      </c>
      <c r="O4265" s="3" t="s">
        <v>886</v>
      </c>
      <c r="P4265" s="1" t="str">
        <f>IF(Tbl_BalanceHistory[[#This Row],[FundCode]]="0100","GF",IF(Tbl_BalanceHistory[[#This Row],[FundCode]]="01000","GF","Hi Ed / OCR"))</f>
        <v>GF</v>
      </c>
      <c r="Q4265" s="5">
        <v>127711066.90000001</v>
      </c>
      <c r="R4265" s="5">
        <v>127560578.26000001</v>
      </c>
      <c r="S4265" s="5">
        <v>150488.64000000001</v>
      </c>
      <c r="T4265" s="5">
        <v>0</v>
      </c>
      <c r="U4265" s="3"/>
      <c r="V4265" s="5">
        <v>150488.64000000001</v>
      </c>
      <c r="W4265" s="5">
        <v>0</v>
      </c>
      <c r="X4265" s="5">
        <v>0</v>
      </c>
      <c r="Y4265" s="5">
        <v>150234</v>
      </c>
      <c r="Z4265" s="5">
        <v>150234</v>
      </c>
      <c r="AA4265" s="5">
        <v>254.64000000001397</v>
      </c>
      <c r="AB4265" s="2"/>
      <c r="AC4265" s="2"/>
      <c r="AD4265" s="2" t="s">
        <v>2601</v>
      </c>
      <c r="AE4265" s="2"/>
    </row>
    <row r="4266" spans="1:31" ht="75" x14ac:dyDescent="0.25">
      <c r="A4266" s="2" t="s">
        <v>710</v>
      </c>
      <c r="B4266" s="3">
        <v>11</v>
      </c>
      <c r="C4266" s="3">
        <v>199</v>
      </c>
      <c r="D4266" s="3" t="s">
        <v>715</v>
      </c>
      <c r="E4266" s="3" t="str">
        <f>_xlfn.XLOOKUP(Tbl_BalanceHistory[[#This Row],[RespAgy]],Tbl_Agencies[Agy Code],Tbl_Agencies[Agy Sort])</f>
        <v>151000</v>
      </c>
      <c r="F4266" s="2" t="str">
        <f>Tbl_BalanceHistory[[#This Row],[RespAgy]]&amp;": "&amp;Tbl_BalanceHistory[[#This Row],[RespAgency]]</f>
        <v>199: Department of Conservation and Recreation</v>
      </c>
      <c r="G4266" s="3">
        <v>199</v>
      </c>
      <c r="H4266" s="3" t="s">
        <v>715</v>
      </c>
      <c r="I4266" s="3" t="str">
        <f>_xlfn.XLOOKUP(Tbl_BalanceHistory[[#This Row],[AgyCode]],Tbl_Agencies[Agy Code],Tbl_Agencies[Agy Sort])</f>
        <v>151000</v>
      </c>
      <c r="J4266" s="2" t="str">
        <f>Tbl_BalanceHistory[[#This Row],[AgyCode]]&amp;": "&amp;Tbl_BalanceHistory[[#This Row],[Agency Name]]</f>
        <v>199: Department of Conservation and Recreation</v>
      </c>
      <c r="K4266" s="1">
        <v>2021</v>
      </c>
      <c r="L4266" s="3">
        <v>504</v>
      </c>
      <c r="M4266" s="3" t="s">
        <v>719</v>
      </c>
      <c r="N4266" s="2" t="str">
        <f>Tbl_BalanceHistory[[#This Row],[ProgramCode]]&amp;": "&amp;Tbl_BalanceHistory[[#This Row],[Program Name]]</f>
        <v>504: Leisure and Recreation Services</v>
      </c>
      <c r="O4266" s="3" t="s">
        <v>886</v>
      </c>
      <c r="P4266" s="1" t="str">
        <f>IF(Tbl_BalanceHistory[[#This Row],[FundCode]]="0100","GF",IF(Tbl_BalanceHistory[[#This Row],[FundCode]]="01000","GF","Hi Ed / OCR"))</f>
        <v>GF</v>
      </c>
      <c r="Q4266" s="5">
        <v>28189144</v>
      </c>
      <c r="R4266" s="5">
        <v>28027533</v>
      </c>
      <c r="S4266" s="5">
        <v>161611</v>
      </c>
      <c r="T4266" s="5">
        <v>0</v>
      </c>
      <c r="U4266" s="3"/>
      <c r="V4266" s="5">
        <v>161611</v>
      </c>
      <c r="W4266" s="5">
        <v>111611</v>
      </c>
      <c r="X4266" s="5"/>
      <c r="Y4266" s="5"/>
      <c r="Z4266" s="5">
        <f>Tbl_BalanceHistory[[#This Row],[Discretionary Recommended - Pre 2022]]+Tbl_BalanceHistory[[#This Row],[Discretionary Balance Recommended: Policy]]+Tbl_BalanceHistory[[#This Row],[Discretionary Balance Recommended: Commitments]]</f>
        <v>111611</v>
      </c>
      <c r="AA4266" s="5">
        <f>Tbl_BalanceHistory[[#This Row],[Discretionary Balance]]-Tbl_BalanceHistory[[#This Row],[Discretionary Reappropriation]]</f>
        <v>50000</v>
      </c>
      <c r="AB4266" s="2" t="s">
        <v>2151</v>
      </c>
      <c r="AC4266" s="2"/>
      <c r="AD4266" s="2"/>
      <c r="AE4266" s="2" t="s">
        <v>2152</v>
      </c>
    </row>
    <row r="4267" spans="1:31" ht="210" x14ac:dyDescent="0.25">
      <c r="A4267" s="2" t="s">
        <v>710</v>
      </c>
      <c r="B4267" s="3">
        <v>11</v>
      </c>
      <c r="C4267" s="3">
        <v>199</v>
      </c>
      <c r="D4267" s="3" t="s">
        <v>715</v>
      </c>
      <c r="E4267" s="3" t="str">
        <f>_xlfn.XLOOKUP(Tbl_BalanceHistory[[#This Row],[RespAgy]],Tbl_Agencies[Agy Code],Tbl_Agencies[Agy Sort])</f>
        <v>151000</v>
      </c>
      <c r="F4267" s="2" t="str">
        <f>Tbl_BalanceHistory[[#This Row],[RespAgy]]&amp;": "&amp;Tbl_BalanceHistory[[#This Row],[RespAgency]]</f>
        <v>199: Department of Conservation and Recreation</v>
      </c>
      <c r="G4267" s="3">
        <v>199</v>
      </c>
      <c r="H4267" s="3" t="s">
        <v>715</v>
      </c>
      <c r="I4267" s="3" t="str">
        <f>_xlfn.XLOOKUP(Tbl_BalanceHistory[[#This Row],[AgyCode]],Tbl_Agencies[Agy Code],Tbl_Agencies[Agy Sort])</f>
        <v>151000</v>
      </c>
      <c r="J4267" s="2" t="str">
        <f>Tbl_BalanceHistory[[#This Row],[AgyCode]]&amp;": "&amp;Tbl_BalanceHistory[[#This Row],[Agency Name]]</f>
        <v>199: Department of Conservation and Recreation</v>
      </c>
      <c r="K4267" s="1">
        <v>2022</v>
      </c>
      <c r="L4267" s="3">
        <v>504</v>
      </c>
      <c r="M4267" s="3" t="s">
        <v>719</v>
      </c>
      <c r="N4267" s="2" t="str">
        <f>Tbl_BalanceHistory[[#This Row],[ProgramCode]]&amp;": "&amp;Tbl_BalanceHistory[[#This Row],[Program Name]]</f>
        <v>504: Leisure and Recreation Services</v>
      </c>
      <c r="O4267" s="3" t="s">
        <v>886</v>
      </c>
      <c r="P4267" s="1" t="str">
        <f>IF(Tbl_BalanceHistory[[#This Row],[FundCode]]="0100","GF",IF(Tbl_BalanceHistory[[#This Row],[FundCode]]="01000","GF","Hi Ed / OCR"))</f>
        <v>GF</v>
      </c>
      <c r="Q4267" s="5">
        <v>40450346</v>
      </c>
      <c r="R4267" s="5">
        <v>32398689.789999999</v>
      </c>
      <c r="S4267" s="5">
        <v>8051656.21</v>
      </c>
      <c r="T4267" s="5">
        <v>102500.46</v>
      </c>
      <c r="U4267" s="3" t="s">
        <v>2153</v>
      </c>
      <c r="V4267" s="5">
        <v>7949155.75</v>
      </c>
      <c r="W4267" s="5"/>
      <c r="X4267" s="5">
        <v>0</v>
      </c>
      <c r="Y4267" s="5">
        <v>7949155.6600000001</v>
      </c>
      <c r="Z4267" s="5">
        <f>Tbl_BalanceHistory[[#This Row],[Discretionary Recommended - Pre 2022]]+Tbl_BalanceHistory[[#This Row],[Discretionary Balance Recommended: Policy]]+Tbl_BalanceHistory[[#This Row],[Discretionary Balance Recommended: Commitments]]</f>
        <v>7949155.6600000001</v>
      </c>
      <c r="AA4267" s="5">
        <f>Tbl_BalanceHistory[[#This Row],[Discretionary Balance]]-Tbl_BalanceHistory[[#This Row],[Discretionary Reappropriation]]</f>
        <v>8.9999999850988388E-2</v>
      </c>
      <c r="AB4267" s="2"/>
      <c r="AC4267" s="2"/>
      <c r="AD4267" s="2" t="s">
        <v>2154</v>
      </c>
      <c r="AE4267" s="2"/>
    </row>
    <row r="4268" spans="1:31" ht="210" x14ac:dyDescent="0.25">
      <c r="A4268" s="2" t="s">
        <v>710</v>
      </c>
      <c r="B4268" s="3">
        <v>11</v>
      </c>
      <c r="C4268" s="3">
        <v>199</v>
      </c>
      <c r="D4268" s="3" t="s">
        <v>715</v>
      </c>
      <c r="E4268" s="3" t="str">
        <f>_xlfn.XLOOKUP(Tbl_BalanceHistory[[#This Row],[RespAgy]],Tbl_Agencies[Agy Code],Tbl_Agencies[Agy Sort])</f>
        <v>151000</v>
      </c>
      <c r="F4268" s="2" t="str">
        <f>Tbl_BalanceHistory[[#This Row],[RespAgy]]&amp;": "&amp;Tbl_BalanceHistory[[#This Row],[RespAgency]]</f>
        <v>199: Department of Conservation and Recreation</v>
      </c>
      <c r="G4268" s="3">
        <v>199</v>
      </c>
      <c r="H4268" s="3" t="s">
        <v>715</v>
      </c>
      <c r="I4268" s="3" t="str">
        <f>_xlfn.XLOOKUP(Tbl_BalanceHistory[[#This Row],[AgyCode]],Tbl_Agencies[Agy Code],Tbl_Agencies[Agy Sort])</f>
        <v>151000</v>
      </c>
      <c r="J4268" s="2" t="str">
        <f>Tbl_BalanceHistory[[#This Row],[AgyCode]]&amp;": "&amp;Tbl_BalanceHistory[[#This Row],[Agency Name]]</f>
        <v>199: Department of Conservation and Recreation</v>
      </c>
      <c r="K4268" s="1">
        <v>2023</v>
      </c>
      <c r="L4268" s="3">
        <v>504</v>
      </c>
      <c r="M4268" s="3" t="s">
        <v>719</v>
      </c>
      <c r="N4268" s="2" t="str">
        <f>Tbl_BalanceHistory[[#This Row],[ProgramCode]]&amp;": "&amp;Tbl_BalanceHistory[[#This Row],[Program Name]]</f>
        <v>504: Leisure and Recreation Services</v>
      </c>
      <c r="O4268" s="3" t="s">
        <v>886</v>
      </c>
      <c r="P4268" s="1" t="str">
        <f>IF(Tbl_BalanceHistory[[#This Row],[FundCode]]="0100","GF",IF(Tbl_BalanceHistory[[#This Row],[FundCode]]="01000","GF","Hi Ed / OCR"))</f>
        <v>GF</v>
      </c>
      <c r="Q4268" s="5">
        <v>61185651.119999997</v>
      </c>
      <c r="R4268" s="5">
        <v>37609382.969999999</v>
      </c>
      <c r="S4268" s="5">
        <v>23576268.149999999</v>
      </c>
      <c r="T4268" s="5">
        <v>0</v>
      </c>
      <c r="U4268" s="3"/>
      <c r="V4268" s="5">
        <v>23576268.149999999</v>
      </c>
      <c r="W4268" s="5">
        <v>0</v>
      </c>
      <c r="X4268" s="5">
        <v>0</v>
      </c>
      <c r="Y4268" s="5">
        <v>23576268.149999999</v>
      </c>
      <c r="Z4268" s="5">
        <v>23576268.149999999</v>
      </c>
      <c r="AA4268" s="5">
        <v>0</v>
      </c>
      <c r="AB4268" s="2"/>
      <c r="AC4268" s="2"/>
      <c r="AD4268" s="2" t="s">
        <v>2433</v>
      </c>
      <c r="AE4268" s="2" t="s">
        <v>2434</v>
      </c>
    </row>
    <row r="4269" spans="1:31" ht="105" x14ac:dyDescent="0.25">
      <c r="A4269" s="2" t="s">
        <v>710</v>
      </c>
      <c r="B4269" s="3">
        <v>11</v>
      </c>
      <c r="C4269" s="3">
        <v>199</v>
      </c>
      <c r="D4269" s="3" t="s">
        <v>715</v>
      </c>
      <c r="E4269" s="3" t="str">
        <f>_xlfn.XLOOKUP(Tbl_BalanceHistory[[#This Row],[RespAgy]],Tbl_Agencies[Agy Code],Tbl_Agencies[Agy Sort])</f>
        <v>151000</v>
      </c>
      <c r="F4269" s="2" t="str">
        <f>Tbl_BalanceHistory[[#This Row],[RespAgy]]&amp;": "&amp;Tbl_BalanceHistory[[#This Row],[RespAgency]]</f>
        <v>199: Department of Conservation and Recreation</v>
      </c>
      <c r="G4269" s="3">
        <v>199</v>
      </c>
      <c r="H4269" s="3" t="s">
        <v>715</v>
      </c>
      <c r="I4269" s="3" t="str">
        <f>_xlfn.XLOOKUP(Tbl_BalanceHistory[[#This Row],[AgyCode]],Tbl_Agencies[Agy Code],Tbl_Agencies[Agy Sort])</f>
        <v>151000</v>
      </c>
      <c r="J4269" s="2" t="str">
        <f>Tbl_BalanceHistory[[#This Row],[AgyCode]]&amp;": "&amp;Tbl_BalanceHistory[[#This Row],[Agency Name]]</f>
        <v>199: Department of Conservation and Recreation</v>
      </c>
      <c r="K4269" s="1">
        <v>2024</v>
      </c>
      <c r="L4269" s="3">
        <v>504</v>
      </c>
      <c r="M4269" s="3" t="s">
        <v>719</v>
      </c>
      <c r="N4269" s="2" t="str">
        <f>Tbl_BalanceHistory[[#This Row],[ProgramCode]]&amp;": "&amp;Tbl_BalanceHistory[[#This Row],[Program Name]]</f>
        <v>504: Leisure and Recreation Services</v>
      </c>
      <c r="O4269" s="3" t="s">
        <v>886</v>
      </c>
      <c r="P4269" s="1" t="str">
        <f>IF(Tbl_BalanceHistory[[#This Row],[FundCode]]="0100","GF",IF(Tbl_BalanceHistory[[#This Row],[FundCode]]="01000","GF","Hi Ed / OCR"))</f>
        <v>GF</v>
      </c>
      <c r="Q4269" s="5">
        <v>61394983.149999999</v>
      </c>
      <c r="R4269" s="5">
        <v>40375725.030000001</v>
      </c>
      <c r="S4269" s="5">
        <v>21019258.120000001</v>
      </c>
      <c r="T4269" s="5">
        <v>3712942</v>
      </c>
      <c r="U4269" s="3" t="s">
        <v>2602</v>
      </c>
      <c r="V4269" s="5">
        <v>17306316.120000001</v>
      </c>
      <c r="W4269" s="5">
        <v>0</v>
      </c>
      <c r="X4269" s="5">
        <v>0</v>
      </c>
      <c r="Y4269" s="5">
        <v>17306291</v>
      </c>
      <c r="Z4269" s="5">
        <v>17306291</v>
      </c>
      <c r="AA4269" s="5">
        <v>25.120000001043081</v>
      </c>
      <c r="AB4269" s="2"/>
      <c r="AC4269" s="2"/>
      <c r="AD4269" s="2" t="s">
        <v>2603</v>
      </c>
      <c r="AE4269" s="2" t="s">
        <v>2604</v>
      </c>
    </row>
    <row r="4270" spans="1:31" ht="45" x14ac:dyDescent="0.25">
      <c r="A4270" s="2" t="s">
        <v>710</v>
      </c>
      <c r="B4270" s="3">
        <v>11</v>
      </c>
      <c r="C4270" s="3">
        <v>199</v>
      </c>
      <c r="D4270" s="3" t="s">
        <v>715</v>
      </c>
      <c r="E4270" s="3" t="str">
        <f>_xlfn.XLOOKUP(Tbl_BalanceHistory[[#This Row],[RespAgy]],Tbl_Agencies[Agy Code],Tbl_Agencies[Agy Sort])</f>
        <v>151000</v>
      </c>
      <c r="F4270" s="2" t="str">
        <f>Tbl_BalanceHistory[[#This Row],[RespAgy]]&amp;": "&amp;Tbl_BalanceHistory[[#This Row],[RespAgency]]</f>
        <v>199: Department of Conservation and Recreation</v>
      </c>
      <c r="G4270" s="3">
        <v>199</v>
      </c>
      <c r="H4270" s="3" t="s">
        <v>715</v>
      </c>
      <c r="I4270" s="3" t="str">
        <f>_xlfn.XLOOKUP(Tbl_BalanceHistory[[#This Row],[AgyCode]],Tbl_Agencies[Agy Code],Tbl_Agencies[Agy Sort])</f>
        <v>151000</v>
      </c>
      <c r="J4270" s="2" t="str">
        <f>Tbl_BalanceHistory[[#This Row],[AgyCode]]&amp;": "&amp;Tbl_BalanceHistory[[#This Row],[Agency Name]]</f>
        <v>199: Department of Conservation and Recreation</v>
      </c>
      <c r="K4270" s="1">
        <v>2021</v>
      </c>
      <c r="L4270" s="3">
        <v>599</v>
      </c>
      <c r="M4270" s="3" t="s">
        <v>62</v>
      </c>
      <c r="N4270" s="2" t="str">
        <f>Tbl_BalanceHistory[[#This Row],[ProgramCode]]&amp;": "&amp;Tbl_BalanceHistory[[#This Row],[Program Name]]</f>
        <v>599: Administrative and Support Services</v>
      </c>
      <c r="O4270" s="3" t="s">
        <v>886</v>
      </c>
      <c r="P4270" s="1" t="str">
        <f>IF(Tbl_BalanceHistory[[#This Row],[FundCode]]="0100","GF",IF(Tbl_BalanceHistory[[#This Row],[FundCode]]="01000","GF","Hi Ed / OCR"))</f>
        <v>GF</v>
      </c>
      <c r="Q4270" s="5">
        <v>9673731</v>
      </c>
      <c r="R4270" s="5">
        <v>9673731</v>
      </c>
      <c r="S4270" s="5">
        <v>0</v>
      </c>
      <c r="T4270" s="5">
        <v>0</v>
      </c>
      <c r="U4270" s="3"/>
      <c r="V4270" s="5">
        <v>0</v>
      </c>
      <c r="W4270" s="5">
        <v>0</v>
      </c>
      <c r="X4270" s="5"/>
      <c r="Y4270" s="5"/>
      <c r="Z4270" s="5">
        <f>Tbl_BalanceHistory[[#This Row],[Discretionary Recommended - Pre 2022]]+Tbl_BalanceHistory[[#This Row],[Discretionary Balance Recommended: Policy]]+Tbl_BalanceHistory[[#This Row],[Discretionary Balance Recommended: Commitments]]</f>
        <v>0</v>
      </c>
      <c r="AA4270" s="5">
        <f>Tbl_BalanceHistory[[#This Row],[Discretionary Balance]]-Tbl_BalanceHistory[[#This Row],[Discretionary Reappropriation]]</f>
        <v>0</v>
      </c>
      <c r="AB4270" s="2"/>
      <c r="AC4270" s="2"/>
      <c r="AD4270" s="2"/>
      <c r="AE4270" s="2"/>
    </row>
    <row r="4271" spans="1:31" ht="45" x14ac:dyDescent="0.25">
      <c r="A4271" s="2" t="s">
        <v>710</v>
      </c>
      <c r="B4271" s="3">
        <v>11</v>
      </c>
      <c r="C4271" s="3">
        <v>199</v>
      </c>
      <c r="D4271" s="3" t="s">
        <v>715</v>
      </c>
      <c r="E4271" s="3" t="str">
        <f>_xlfn.XLOOKUP(Tbl_BalanceHistory[[#This Row],[RespAgy]],Tbl_Agencies[Agy Code],Tbl_Agencies[Agy Sort])</f>
        <v>151000</v>
      </c>
      <c r="F4271" s="2" t="str">
        <f>Tbl_BalanceHistory[[#This Row],[RespAgy]]&amp;": "&amp;Tbl_BalanceHistory[[#This Row],[RespAgency]]</f>
        <v>199: Department of Conservation and Recreation</v>
      </c>
      <c r="G4271" s="3">
        <v>199</v>
      </c>
      <c r="H4271" s="3" t="s">
        <v>715</v>
      </c>
      <c r="I4271" s="3" t="str">
        <f>_xlfn.XLOOKUP(Tbl_BalanceHistory[[#This Row],[AgyCode]],Tbl_Agencies[Agy Code],Tbl_Agencies[Agy Sort])</f>
        <v>151000</v>
      </c>
      <c r="J4271" s="2" t="str">
        <f>Tbl_BalanceHistory[[#This Row],[AgyCode]]&amp;": "&amp;Tbl_BalanceHistory[[#This Row],[Agency Name]]</f>
        <v>199: Department of Conservation and Recreation</v>
      </c>
      <c r="K4271" s="1">
        <v>2022</v>
      </c>
      <c r="L4271" s="3">
        <v>599</v>
      </c>
      <c r="M4271" s="3" t="s">
        <v>62</v>
      </c>
      <c r="N4271" s="2" t="str">
        <f>Tbl_BalanceHistory[[#This Row],[ProgramCode]]&amp;": "&amp;Tbl_BalanceHistory[[#This Row],[Program Name]]</f>
        <v>599: Administrative and Support Services</v>
      </c>
      <c r="O4271" s="3" t="s">
        <v>886</v>
      </c>
      <c r="P4271" s="1" t="str">
        <f>IF(Tbl_BalanceHistory[[#This Row],[FundCode]]="0100","GF",IF(Tbl_BalanceHistory[[#This Row],[FundCode]]="01000","GF","Hi Ed / OCR"))</f>
        <v>GF</v>
      </c>
      <c r="Q4271" s="5">
        <v>10137327</v>
      </c>
      <c r="R4271" s="5">
        <v>10137327</v>
      </c>
      <c r="S4271" s="5">
        <v>0</v>
      </c>
      <c r="T4271" s="5">
        <v>0</v>
      </c>
      <c r="U4271" s="3"/>
      <c r="V4271" s="5">
        <v>0</v>
      </c>
      <c r="W4271" s="5"/>
      <c r="X4271" s="5">
        <v>0</v>
      </c>
      <c r="Y4271" s="5">
        <v>0</v>
      </c>
      <c r="Z4271" s="5">
        <f>Tbl_BalanceHistory[[#This Row],[Discretionary Recommended - Pre 2022]]+Tbl_BalanceHistory[[#This Row],[Discretionary Balance Recommended: Policy]]+Tbl_BalanceHistory[[#This Row],[Discretionary Balance Recommended: Commitments]]</f>
        <v>0</v>
      </c>
      <c r="AA4271" s="5">
        <f>Tbl_BalanceHistory[[#This Row],[Discretionary Balance]]-Tbl_BalanceHistory[[#This Row],[Discretionary Reappropriation]]</f>
        <v>0</v>
      </c>
      <c r="AB4271" s="2"/>
      <c r="AC4271" s="2"/>
      <c r="AD4271" s="2"/>
      <c r="AE4271" s="2"/>
    </row>
    <row r="4272" spans="1:31" ht="45" x14ac:dyDescent="0.25">
      <c r="A4272" s="2" t="s">
        <v>710</v>
      </c>
      <c r="B4272" s="3">
        <v>11</v>
      </c>
      <c r="C4272" s="3">
        <v>199</v>
      </c>
      <c r="D4272" s="3" t="s">
        <v>715</v>
      </c>
      <c r="E4272" s="3" t="str">
        <f>_xlfn.XLOOKUP(Tbl_BalanceHistory[[#This Row],[RespAgy]],Tbl_Agencies[Agy Code],Tbl_Agencies[Agy Sort])</f>
        <v>151000</v>
      </c>
      <c r="F4272" s="2" t="str">
        <f>Tbl_BalanceHistory[[#This Row],[RespAgy]]&amp;": "&amp;Tbl_BalanceHistory[[#This Row],[RespAgency]]</f>
        <v>199: Department of Conservation and Recreation</v>
      </c>
      <c r="G4272" s="3">
        <v>199</v>
      </c>
      <c r="H4272" s="3" t="s">
        <v>715</v>
      </c>
      <c r="I4272" s="3" t="str">
        <f>_xlfn.XLOOKUP(Tbl_BalanceHistory[[#This Row],[AgyCode]],Tbl_Agencies[Agy Code],Tbl_Agencies[Agy Sort])</f>
        <v>151000</v>
      </c>
      <c r="J4272" s="2" t="str">
        <f>Tbl_BalanceHistory[[#This Row],[AgyCode]]&amp;": "&amp;Tbl_BalanceHistory[[#This Row],[Agency Name]]</f>
        <v>199: Department of Conservation and Recreation</v>
      </c>
      <c r="K4272" s="1">
        <v>2023</v>
      </c>
      <c r="L4272" s="3">
        <v>599</v>
      </c>
      <c r="M4272" s="3" t="s">
        <v>62</v>
      </c>
      <c r="N4272" s="2" t="str">
        <f>Tbl_BalanceHistory[[#This Row],[ProgramCode]]&amp;": "&amp;Tbl_BalanceHistory[[#This Row],[Program Name]]</f>
        <v>599: Administrative and Support Services</v>
      </c>
      <c r="O4272" s="3" t="s">
        <v>886</v>
      </c>
      <c r="P4272" s="1" t="str">
        <f>IF(Tbl_BalanceHistory[[#This Row],[FundCode]]="0100","GF",IF(Tbl_BalanceHistory[[#This Row],[FundCode]]="01000","GF","Hi Ed / OCR"))</f>
        <v>GF</v>
      </c>
      <c r="Q4272" s="5">
        <v>11374352</v>
      </c>
      <c r="R4272" s="5">
        <v>11374352</v>
      </c>
      <c r="S4272" s="5">
        <v>0</v>
      </c>
      <c r="T4272" s="5">
        <v>0</v>
      </c>
      <c r="U4272" s="3"/>
      <c r="V4272" s="5">
        <v>0</v>
      </c>
      <c r="W4272" s="5">
        <v>0</v>
      </c>
      <c r="X4272" s="5">
        <v>0</v>
      </c>
      <c r="Y4272" s="5">
        <v>0</v>
      </c>
      <c r="Z4272" s="5">
        <v>0</v>
      </c>
      <c r="AA4272" s="5">
        <v>0</v>
      </c>
      <c r="AB4272" s="2"/>
      <c r="AC4272" s="2"/>
      <c r="AD4272" s="2"/>
      <c r="AE4272" s="2"/>
    </row>
    <row r="4273" spans="1:31" ht="45" x14ac:dyDescent="0.25">
      <c r="A4273" s="2" t="s">
        <v>710</v>
      </c>
      <c r="B4273" s="3">
        <v>11</v>
      </c>
      <c r="C4273" s="3">
        <v>199</v>
      </c>
      <c r="D4273" s="3" t="s">
        <v>715</v>
      </c>
      <c r="E4273" s="3" t="str">
        <f>_xlfn.XLOOKUP(Tbl_BalanceHistory[[#This Row],[RespAgy]],Tbl_Agencies[Agy Code],Tbl_Agencies[Agy Sort])</f>
        <v>151000</v>
      </c>
      <c r="F4273" s="2" t="str">
        <f>Tbl_BalanceHistory[[#This Row],[RespAgy]]&amp;": "&amp;Tbl_BalanceHistory[[#This Row],[RespAgency]]</f>
        <v>199: Department of Conservation and Recreation</v>
      </c>
      <c r="G4273" s="3">
        <v>199</v>
      </c>
      <c r="H4273" s="3" t="s">
        <v>715</v>
      </c>
      <c r="I4273" s="3" t="str">
        <f>_xlfn.XLOOKUP(Tbl_BalanceHistory[[#This Row],[AgyCode]],Tbl_Agencies[Agy Code],Tbl_Agencies[Agy Sort])</f>
        <v>151000</v>
      </c>
      <c r="J4273" s="2" t="str">
        <f>Tbl_BalanceHistory[[#This Row],[AgyCode]]&amp;": "&amp;Tbl_BalanceHistory[[#This Row],[Agency Name]]</f>
        <v>199: Department of Conservation and Recreation</v>
      </c>
      <c r="K4273" s="1">
        <v>2024</v>
      </c>
      <c r="L4273" s="3">
        <v>599</v>
      </c>
      <c r="M4273" s="3" t="s">
        <v>62</v>
      </c>
      <c r="N4273" s="2" t="str">
        <f>Tbl_BalanceHistory[[#This Row],[ProgramCode]]&amp;": "&amp;Tbl_BalanceHistory[[#This Row],[Program Name]]</f>
        <v>599: Administrative and Support Services</v>
      </c>
      <c r="O4273" s="3" t="s">
        <v>886</v>
      </c>
      <c r="P4273" s="1" t="str">
        <f>IF(Tbl_BalanceHistory[[#This Row],[FundCode]]="0100","GF",IF(Tbl_BalanceHistory[[#This Row],[FundCode]]="01000","GF","Hi Ed / OCR"))</f>
        <v>GF</v>
      </c>
      <c r="Q4273" s="5">
        <v>12292747</v>
      </c>
      <c r="R4273" s="5">
        <v>12263275.41</v>
      </c>
      <c r="S4273" s="5">
        <v>29471.59</v>
      </c>
      <c r="T4273" s="5">
        <v>0</v>
      </c>
      <c r="U4273" s="3"/>
      <c r="V4273" s="5">
        <v>29471.59</v>
      </c>
      <c r="W4273" s="5">
        <v>0</v>
      </c>
      <c r="X4273" s="5">
        <v>0</v>
      </c>
      <c r="Y4273" s="5">
        <v>29471.59</v>
      </c>
      <c r="Z4273" s="5">
        <v>29471.59</v>
      </c>
      <c r="AA4273" s="5">
        <v>0</v>
      </c>
      <c r="AB4273" s="2"/>
      <c r="AC4273" s="2"/>
      <c r="AD4273" s="2" t="s">
        <v>2605</v>
      </c>
      <c r="AE4273" s="2"/>
    </row>
    <row r="4274" spans="1:31" ht="45" x14ac:dyDescent="0.25">
      <c r="A4274" s="2" t="s">
        <v>710</v>
      </c>
      <c r="B4274" s="3">
        <v>11</v>
      </c>
      <c r="C4274" s="3">
        <v>440</v>
      </c>
      <c r="D4274" s="3" t="s">
        <v>722</v>
      </c>
      <c r="E4274" s="3" t="str">
        <f>_xlfn.XLOOKUP(Tbl_BalanceHistory[[#This Row],[RespAgy]],Tbl_Agencies[Agy Code],Tbl_Agencies[Agy Sort])</f>
        <v>152000</v>
      </c>
      <c r="F4274" s="2" t="str">
        <f>Tbl_BalanceHistory[[#This Row],[RespAgy]]&amp;": "&amp;Tbl_BalanceHistory[[#This Row],[RespAgency]]</f>
        <v>440: Department of Environmental Quality</v>
      </c>
      <c r="G4274" s="3">
        <v>440</v>
      </c>
      <c r="H4274" s="3" t="s">
        <v>722</v>
      </c>
      <c r="I4274" s="3" t="str">
        <f>_xlfn.XLOOKUP(Tbl_BalanceHistory[[#This Row],[AgyCode]],Tbl_Agencies[Agy Code],Tbl_Agencies[Agy Sort])</f>
        <v>152000</v>
      </c>
      <c r="J4274" s="2" t="str">
        <f>Tbl_BalanceHistory[[#This Row],[AgyCode]]&amp;": "&amp;Tbl_BalanceHistory[[#This Row],[Agency Name]]</f>
        <v>440: Department of Environmental Quality</v>
      </c>
      <c r="K4274" s="1">
        <v>2021</v>
      </c>
      <c r="L4274" s="3">
        <v>509</v>
      </c>
      <c r="M4274" s="3" t="s">
        <v>724</v>
      </c>
      <c r="N4274" s="2" t="str">
        <f>Tbl_BalanceHistory[[#This Row],[ProgramCode]]&amp;": "&amp;Tbl_BalanceHistory[[#This Row],[Program Name]]</f>
        <v>509: Land Protection</v>
      </c>
      <c r="O4274" s="3" t="s">
        <v>886</v>
      </c>
      <c r="P4274" s="1" t="str">
        <f>IF(Tbl_BalanceHistory[[#This Row],[FundCode]]="0100","GF",IF(Tbl_BalanceHistory[[#This Row],[FundCode]]="01000","GF","Hi Ed / OCR"))</f>
        <v>GF</v>
      </c>
      <c r="Q4274" s="5">
        <v>773504</v>
      </c>
      <c r="R4274" s="5">
        <v>773504</v>
      </c>
      <c r="S4274" s="5">
        <v>0</v>
      </c>
      <c r="T4274" s="5">
        <v>0</v>
      </c>
      <c r="U4274" s="3"/>
      <c r="V4274" s="5">
        <v>0</v>
      </c>
      <c r="W4274" s="5">
        <v>0</v>
      </c>
      <c r="X4274" s="5"/>
      <c r="Y4274" s="5"/>
      <c r="Z4274" s="5">
        <f>Tbl_BalanceHistory[[#This Row],[Discretionary Recommended - Pre 2022]]+Tbl_BalanceHistory[[#This Row],[Discretionary Balance Recommended: Policy]]+Tbl_BalanceHistory[[#This Row],[Discretionary Balance Recommended: Commitments]]</f>
        <v>0</v>
      </c>
      <c r="AA4274" s="5">
        <f>Tbl_BalanceHistory[[#This Row],[Discretionary Balance]]-Tbl_BalanceHistory[[#This Row],[Discretionary Reappropriation]]</f>
        <v>0</v>
      </c>
      <c r="AB4274" s="2"/>
      <c r="AC4274" s="2"/>
      <c r="AD4274" s="2"/>
      <c r="AE4274" s="2"/>
    </row>
    <row r="4275" spans="1:31" ht="45" x14ac:dyDescent="0.25">
      <c r="A4275" s="2" t="s">
        <v>710</v>
      </c>
      <c r="B4275" s="3">
        <v>11</v>
      </c>
      <c r="C4275" s="3">
        <v>440</v>
      </c>
      <c r="D4275" s="3" t="s">
        <v>722</v>
      </c>
      <c r="E4275" s="3" t="str">
        <f>_xlfn.XLOOKUP(Tbl_BalanceHistory[[#This Row],[RespAgy]],Tbl_Agencies[Agy Code],Tbl_Agencies[Agy Sort])</f>
        <v>152000</v>
      </c>
      <c r="F4275" s="2" t="str">
        <f>Tbl_BalanceHistory[[#This Row],[RespAgy]]&amp;": "&amp;Tbl_BalanceHistory[[#This Row],[RespAgency]]</f>
        <v>440: Department of Environmental Quality</v>
      </c>
      <c r="G4275" s="3">
        <v>440</v>
      </c>
      <c r="H4275" s="3" t="s">
        <v>722</v>
      </c>
      <c r="I4275" s="3" t="str">
        <f>_xlfn.XLOOKUP(Tbl_BalanceHistory[[#This Row],[AgyCode]],Tbl_Agencies[Agy Code],Tbl_Agencies[Agy Sort])</f>
        <v>152000</v>
      </c>
      <c r="J4275" s="2" t="str">
        <f>Tbl_BalanceHistory[[#This Row],[AgyCode]]&amp;": "&amp;Tbl_BalanceHistory[[#This Row],[Agency Name]]</f>
        <v>440: Department of Environmental Quality</v>
      </c>
      <c r="K4275" s="1">
        <v>2022</v>
      </c>
      <c r="L4275" s="3">
        <v>509</v>
      </c>
      <c r="M4275" s="3" t="s">
        <v>724</v>
      </c>
      <c r="N4275" s="2" t="str">
        <f>Tbl_BalanceHistory[[#This Row],[ProgramCode]]&amp;": "&amp;Tbl_BalanceHistory[[#This Row],[Program Name]]</f>
        <v>509: Land Protection</v>
      </c>
      <c r="O4275" s="3" t="s">
        <v>886</v>
      </c>
      <c r="P4275" s="1" t="str">
        <f>IF(Tbl_BalanceHistory[[#This Row],[FundCode]]="0100","GF",IF(Tbl_BalanceHistory[[#This Row],[FundCode]]="01000","GF","Hi Ed / OCR"))</f>
        <v>GF</v>
      </c>
      <c r="Q4275" s="5">
        <v>2778338</v>
      </c>
      <c r="R4275" s="5">
        <v>2625841.2400000002</v>
      </c>
      <c r="S4275" s="5">
        <v>152496.76</v>
      </c>
      <c r="T4275" s="5">
        <v>0</v>
      </c>
      <c r="U4275" s="3"/>
      <c r="V4275" s="5">
        <v>152496.76</v>
      </c>
      <c r="W4275" s="5"/>
      <c r="X4275" s="5">
        <v>0</v>
      </c>
      <c r="Y4275" s="5">
        <v>0</v>
      </c>
      <c r="Z4275" s="5">
        <f>Tbl_BalanceHistory[[#This Row],[Discretionary Recommended - Pre 2022]]+Tbl_BalanceHistory[[#This Row],[Discretionary Balance Recommended: Policy]]+Tbl_BalanceHistory[[#This Row],[Discretionary Balance Recommended: Commitments]]</f>
        <v>0</v>
      </c>
      <c r="AA4275" s="5">
        <f>Tbl_BalanceHistory[[#This Row],[Discretionary Balance]]-Tbl_BalanceHistory[[#This Row],[Discretionary Reappropriation]]</f>
        <v>152496.76</v>
      </c>
      <c r="AB4275" s="2"/>
      <c r="AC4275" s="2"/>
      <c r="AD4275" s="2"/>
      <c r="AE4275" s="2"/>
    </row>
    <row r="4276" spans="1:31" ht="45" x14ac:dyDescent="0.25">
      <c r="A4276" s="2" t="s">
        <v>710</v>
      </c>
      <c r="B4276" s="3">
        <v>11</v>
      </c>
      <c r="C4276" s="3">
        <v>440</v>
      </c>
      <c r="D4276" s="3" t="s">
        <v>722</v>
      </c>
      <c r="E4276" s="3" t="str">
        <f>_xlfn.XLOOKUP(Tbl_BalanceHistory[[#This Row],[RespAgy]],Tbl_Agencies[Agy Code],Tbl_Agencies[Agy Sort])</f>
        <v>152000</v>
      </c>
      <c r="F4276" s="2" t="str">
        <f>Tbl_BalanceHistory[[#This Row],[RespAgy]]&amp;": "&amp;Tbl_BalanceHistory[[#This Row],[RespAgency]]</f>
        <v>440: Department of Environmental Quality</v>
      </c>
      <c r="G4276" s="3">
        <v>440</v>
      </c>
      <c r="H4276" s="3" t="s">
        <v>722</v>
      </c>
      <c r="I4276" s="3" t="str">
        <f>_xlfn.XLOOKUP(Tbl_BalanceHistory[[#This Row],[AgyCode]],Tbl_Agencies[Agy Code],Tbl_Agencies[Agy Sort])</f>
        <v>152000</v>
      </c>
      <c r="J4276" s="2" t="str">
        <f>Tbl_BalanceHistory[[#This Row],[AgyCode]]&amp;": "&amp;Tbl_BalanceHistory[[#This Row],[Agency Name]]</f>
        <v>440: Department of Environmental Quality</v>
      </c>
      <c r="K4276" s="1">
        <v>2023</v>
      </c>
      <c r="L4276" s="3">
        <v>509</v>
      </c>
      <c r="M4276" s="3" t="s">
        <v>724</v>
      </c>
      <c r="N4276" s="2" t="str">
        <f>Tbl_BalanceHistory[[#This Row],[ProgramCode]]&amp;": "&amp;Tbl_BalanceHistory[[#This Row],[Program Name]]</f>
        <v>509: Land Protection</v>
      </c>
      <c r="O4276" s="3" t="s">
        <v>886</v>
      </c>
      <c r="P4276" s="1" t="str">
        <f>IF(Tbl_BalanceHistory[[#This Row],[FundCode]]="0100","GF",IF(Tbl_BalanceHistory[[#This Row],[FundCode]]="01000","GF","Hi Ed / OCR"))</f>
        <v>GF</v>
      </c>
      <c r="Q4276" s="5">
        <v>2898164</v>
      </c>
      <c r="R4276" s="5">
        <v>2898164</v>
      </c>
      <c r="S4276" s="5">
        <v>0</v>
      </c>
      <c r="T4276" s="5">
        <v>0</v>
      </c>
      <c r="U4276" s="3"/>
      <c r="V4276" s="5">
        <v>0</v>
      </c>
      <c r="W4276" s="5">
        <v>0</v>
      </c>
      <c r="X4276" s="5">
        <v>0</v>
      </c>
      <c r="Y4276" s="5">
        <v>0</v>
      </c>
      <c r="Z4276" s="5">
        <v>0</v>
      </c>
      <c r="AA4276" s="5">
        <v>0</v>
      </c>
      <c r="AB4276" s="2"/>
      <c r="AC4276" s="2"/>
      <c r="AD4276" s="2"/>
      <c r="AE4276" s="2"/>
    </row>
    <row r="4277" spans="1:31" ht="45" x14ac:dyDescent="0.25">
      <c r="A4277" s="2" t="s">
        <v>710</v>
      </c>
      <c r="B4277" s="3">
        <v>11</v>
      </c>
      <c r="C4277" s="3">
        <v>440</v>
      </c>
      <c r="D4277" s="3" t="s">
        <v>722</v>
      </c>
      <c r="E4277" s="3" t="str">
        <f>_xlfn.XLOOKUP(Tbl_BalanceHistory[[#This Row],[RespAgy]],Tbl_Agencies[Agy Code],Tbl_Agencies[Agy Sort])</f>
        <v>152000</v>
      </c>
      <c r="F4277" s="2" t="str">
        <f>Tbl_BalanceHistory[[#This Row],[RespAgy]]&amp;": "&amp;Tbl_BalanceHistory[[#This Row],[RespAgency]]</f>
        <v>440: Department of Environmental Quality</v>
      </c>
      <c r="G4277" s="3">
        <v>440</v>
      </c>
      <c r="H4277" s="3" t="s">
        <v>722</v>
      </c>
      <c r="I4277" s="3" t="str">
        <f>_xlfn.XLOOKUP(Tbl_BalanceHistory[[#This Row],[AgyCode]],Tbl_Agencies[Agy Code],Tbl_Agencies[Agy Sort])</f>
        <v>152000</v>
      </c>
      <c r="J4277" s="2" t="str">
        <f>Tbl_BalanceHistory[[#This Row],[AgyCode]]&amp;": "&amp;Tbl_BalanceHistory[[#This Row],[Agency Name]]</f>
        <v>440: Department of Environmental Quality</v>
      </c>
      <c r="K4277" s="1">
        <v>2024</v>
      </c>
      <c r="L4277" s="3">
        <v>509</v>
      </c>
      <c r="M4277" s="3" t="s">
        <v>724</v>
      </c>
      <c r="N4277" s="2" t="str">
        <f>Tbl_BalanceHistory[[#This Row],[ProgramCode]]&amp;": "&amp;Tbl_BalanceHistory[[#This Row],[Program Name]]</f>
        <v>509: Land Protection</v>
      </c>
      <c r="O4277" s="3" t="s">
        <v>886</v>
      </c>
      <c r="P4277" s="1" t="str">
        <f>IF(Tbl_BalanceHistory[[#This Row],[FundCode]]="0100","GF",IF(Tbl_BalanceHistory[[#This Row],[FundCode]]="01000","GF","Hi Ed / OCR"))</f>
        <v>GF</v>
      </c>
      <c r="Q4277" s="5">
        <v>1598164</v>
      </c>
      <c r="R4277" s="5">
        <v>1598164</v>
      </c>
      <c r="S4277" s="5">
        <v>0</v>
      </c>
      <c r="T4277" s="5">
        <v>0</v>
      </c>
      <c r="U4277" s="3"/>
      <c r="V4277" s="5">
        <v>0</v>
      </c>
      <c r="W4277" s="5">
        <v>0</v>
      </c>
      <c r="X4277" s="5">
        <v>0</v>
      </c>
      <c r="Y4277" s="5">
        <v>0</v>
      </c>
      <c r="Z4277" s="5">
        <v>0</v>
      </c>
      <c r="AA4277" s="5">
        <v>0</v>
      </c>
      <c r="AB4277" s="2"/>
      <c r="AC4277" s="2"/>
      <c r="AD4277" s="2"/>
      <c r="AE4277" s="2"/>
    </row>
    <row r="4278" spans="1:31" ht="45" x14ac:dyDescent="0.25">
      <c r="A4278" s="2" t="s">
        <v>710</v>
      </c>
      <c r="B4278" s="3">
        <v>11</v>
      </c>
      <c r="C4278" s="3">
        <v>440</v>
      </c>
      <c r="D4278" s="3" t="s">
        <v>722</v>
      </c>
      <c r="E4278" s="3" t="str">
        <f>_xlfn.XLOOKUP(Tbl_BalanceHistory[[#This Row],[RespAgy]],Tbl_Agencies[Agy Code],Tbl_Agencies[Agy Sort])</f>
        <v>152000</v>
      </c>
      <c r="F4278" s="2" t="str">
        <f>Tbl_BalanceHistory[[#This Row],[RespAgy]]&amp;": "&amp;Tbl_BalanceHistory[[#This Row],[RespAgency]]</f>
        <v>440: Department of Environmental Quality</v>
      </c>
      <c r="G4278" s="3">
        <v>440</v>
      </c>
      <c r="H4278" s="3" t="s">
        <v>722</v>
      </c>
      <c r="I4278" s="3" t="str">
        <f>_xlfn.XLOOKUP(Tbl_BalanceHistory[[#This Row],[AgyCode]],Tbl_Agencies[Agy Code],Tbl_Agencies[Agy Sort])</f>
        <v>152000</v>
      </c>
      <c r="J4278" s="2" t="str">
        <f>Tbl_BalanceHistory[[#This Row],[AgyCode]]&amp;": "&amp;Tbl_BalanceHistory[[#This Row],[Agency Name]]</f>
        <v>440: Department of Environmental Quality</v>
      </c>
      <c r="K4278" s="1">
        <v>2021</v>
      </c>
      <c r="L4278" s="3">
        <v>512</v>
      </c>
      <c r="M4278" s="3" t="s">
        <v>726</v>
      </c>
      <c r="N4278" s="2" t="str">
        <f>Tbl_BalanceHistory[[#This Row],[ProgramCode]]&amp;": "&amp;Tbl_BalanceHistory[[#This Row],[Program Name]]</f>
        <v>512: Water Protection</v>
      </c>
      <c r="O4278" s="3" t="s">
        <v>886</v>
      </c>
      <c r="P4278" s="1" t="str">
        <f>IF(Tbl_BalanceHistory[[#This Row],[FundCode]]="0100","GF",IF(Tbl_BalanceHistory[[#This Row],[FundCode]]="01000","GF","Hi Ed / OCR"))</f>
        <v>GF</v>
      </c>
      <c r="Q4278" s="5">
        <v>20460766</v>
      </c>
      <c r="R4278" s="5">
        <v>20460766</v>
      </c>
      <c r="S4278" s="5">
        <v>0</v>
      </c>
      <c r="T4278" s="5">
        <v>0</v>
      </c>
      <c r="U4278" s="3"/>
      <c r="V4278" s="5">
        <v>0</v>
      </c>
      <c r="W4278" s="5">
        <v>0</v>
      </c>
      <c r="X4278" s="5"/>
      <c r="Y4278" s="5"/>
      <c r="Z4278" s="5">
        <f>Tbl_BalanceHistory[[#This Row],[Discretionary Recommended - Pre 2022]]+Tbl_BalanceHistory[[#This Row],[Discretionary Balance Recommended: Policy]]+Tbl_BalanceHistory[[#This Row],[Discretionary Balance Recommended: Commitments]]</f>
        <v>0</v>
      </c>
      <c r="AA4278" s="5">
        <f>Tbl_BalanceHistory[[#This Row],[Discretionary Balance]]-Tbl_BalanceHistory[[#This Row],[Discretionary Reappropriation]]</f>
        <v>0</v>
      </c>
      <c r="AB4278" s="2"/>
      <c r="AC4278" s="2"/>
      <c r="AD4278" s="2"/>
      <c r="AE4278" s="2"/>
    </row>
    <row r="4279" spans="1:31" ht="45" x14ac:dyDescent="0.25">
      <c r="A4279" s="2" t="s">
        <v>710</v>
      </c>
      <c r="B4279" s="3">
        <v>11</v>
      </c>
      <c r="C4279" s="3">
        <v>440</v>
      </c>
      <c r="D4279" s="3" t="s">
        <v>722</v>
      </c>
      <c r="E4279" s="3" t="str">
        <f>_xlfn.XLOOKUP(Tbl_BalanceHistory[[#This Row],[RespAgy]],Tbl_Agencies[Agy Code],Tbl_Agencies[Agy Sort])</f>
        <v>152000</v>
      </c>
      <c r="F4279" s="2" t="str">
        <f>Tbl_BalanceHistory[[#This Row],[RespAgy]]&amp;": "&amp;Tbl_BalanceHistory[[#This Row],[RespAgency]]</f>
        <v>440: Department of Environmental Quality</v>
      </c>
      <c r="G4279" s="3">
        <v>440</v>
      </c>
      <c r="H4279" s="3" t="s">
        <v>722</v>
      </c>
      <c r="I4279" s="3" t="str">
        <f>_xlfn.XLOOKUP(Tbl_BalanceHistory[[#This Row],[AgyCode]],Tbl_Agencies[Agy Code],Tbl_Agencies[Agy Sort])</f>
        <v>152000</v>
      </c>
      <c r="J4279" s="2" t="str">
        <f>Tbl_BalanceHistory[[#This Row],[AgyCode]]&amp;": "&amp;Tbl_BalanceHistory[[#This Row],[Agency Name]]</f>
        <v>440: Department of Environmental Quality</v>
      </c>
      <c r="K4279" s="1">
        <v>2022</v>
      </c>
      <c r="L4279" s="3">
        <v>512</v>
      </c>
      <c r="M4279" s="3" t="s">
        <v>726</v>
      </c>
      <c r="N4279" s="2" t="str">
        <f>Tbl_BalanceHistory[[#This Row],[ProgramCode]]&amp;": "&amp;Tbl_BalanceHistory[[#This Row],[Program Name]]</f>
        <v>512: Water Protection</v>
      </c>
      <c r="O4279" s="3" t="s">
        <v>886</v>
      </c>
      <c r="P4279" s="1" t="str">
        <f>IF(Tbl_BalanceHistory[[#This Row],[FundCode]]="0100","GF",IF(Tbl_BalanceHistory[[#This Row],[FundCode]]="01000","GF","Hi Ed / OCR"))</f>
        <v>GF</v>
      </c>
      <c r="Q4279" s="5">
        <v>28421742</v>
      </c>
      <c r="R4279" s="5">
        <v>28409830.739999998</v>
      </c>
      <c r="S4279" s="5">
        <v>11911.26</v>
      </c>
      <c r="T4279" s="5">
        <v>0</v>
      </c>
      <c r="U4279" s="3"/>
      <c r="V4279" s="5">
        <v>11911.26</v>
      </c>
      <c r="W4279" s="5"/>
      <c r="X4279" s="5">
        <v>0</v>
      </c>
      <c r="Y4279" s="5">
        <v>0</v>
      </c>
      <c r="Z4279" s="5">
        <f>Tbl_BalanceHistory[[#This Row],[Discretionary Recommended - Pre 2022]]+Tbl_BalanceHistory[[#This Row],[Discretionary Balance Recommended: Policy]]+Tbl_BalanceHistory[[#This Row],[Discretionary Balance Recommended: Commitments]]</f>
        <v>0</v>
      </c>
      <c r="AA4279" s="5">
        <f>Tbl_BalanceHistory[[#This Row],[Discretionary Balance]]-Tbl_BalanceHistory[[#This Row],[Discretionary Reappropriation]]</f>
        <v>11911.26</v>
      </c>
      <c r="AB4279" s="2"/>
      <c r="AC4279" s="2"/>
      <c r="AD4279" s="2"/>
      <c r="AE4279" s="2"/>
    </row>
    <row r="4280" spans="1:31" ht="45" x14ac:dyDescent="0.25">
      <c r="A4280" s="2" t="s">
        <v>710</v>
      </c>
      <c r="B4280" s="3">
        <v>11</v>
      </c>
      <c r="C4280" s="3">
        <v>440</v>
      </c>
      <c r="D4280" s="3" t="s">
        <v>722</v>
      </c>
      <c r="E4280" s="3" t="str">
        <f>_xlfn.XLOOKUP(Tbl_BalanceHistory[[#This Row],[RespAgy]],Tbl_Agencies[Agy Code],Tbl_Agencies[Agy Sort])</f>
        <v>152000</v>
      </c>
      <c r="F4280" s="2" t="str">
        <f>Tbl_BalanceHistory[[#This Row],[RespAgy]]&amp;": "&amp;Tbl_BalanceHistory[[#This Row],[RespAgency]]</f>
        <v>440: Department of Environmental Quality</v>
      </c>
      <c r="G4280" s="3">
        <v>440</v>
      </c>
      <c r="H4280" s="3" t="s">
        <v>722</v>
      </c>
      <c r="I4280" s="3" t="str">
        <f>_xlfn.XLOOKUP(Tbl_BalanceHistory[[#This Row],[AgyCode]],Tbl_Agencies[Agy Code],Tbl_Agencies[Agy Sort])</f>
        <v>152000</v>
      </c>
      <c r="J4280" s="2" t="str">
        <f>Tbl_BalanceHistory[[#This Row],[AgyCode]]&amp;": "&amp;Tbl_BalanceHistory[[#This Row],[Agency Name]]</f>
        <v>440: Department of Environmental Quality</v>
      </c>
      <c r="K4280" s="1">
        <v>2023</v>
      </c>
      <c r="L4280" s="3">
        <v>512</v>
      </c>
      <c r="M4280" s="3" t="s">
        <v>726</v>
      </c>
      <c r="N4280" s="2" t="str">
        <f>Tbl_BalanceHistory[[#This Row],[ProgramCode]]&amp;": "&amp;Tbl_BalanceHistory[[#This Row],[Program Name]]</f>
        <v>512: Water Protection</v>
      </c>
      <c r="O4280" s="3" t="s">
        <v>886</v>
      </c>
      <c r="P4280" s="1" t="str">
        <f>IF(Tbl_BalanceHistory[[#This Row],[FundCode]]="0100","GF",IF(Tbl_BalanceHistory[[#This Row],[FundCode]]="01000","GF","Hi Ed / OCR"))</f>
        <v>GF</v>
      </c>
      <c r="Q4280" s="5">
        <v>32015902</v>
      </c>
      <c r="R4280" s="5">
        <v>32015902</v>
      </c>
      <c r="S4280" s="5">
        <v>0</v>
      </c>
      <c r="T4280" s="5">
        <v>0</v>
      </c>
      <c r="U4280" s="3"/>
      <c r="V4280" s="5">
        <v>0</v>
      </c>
      <c r="W4280" s="5">
        <v>0</v>
      </c>
      <c r="X4280" s="5">
        <v>0</v>
      </c>
      <c r="Y4280" s="5">
        <v>0</v>
      </c>
      <c r="Z4280" s="5">
        <v>0</v>
      </c>
      <c r="AA4280" s="5">
        <v>0</v>
      </c>
      <c r="AB4280" s="2"/>
      <c r="AC4280" s="2"/>
      <c r="AD4280" s="2"/>
      <c r="AE4280" s="2"/>
    </row>
    <row r="4281" spans="1:31" ht="45" x14ac:dyDescent="0.25">
      <c r="A4281" s="2" t="s">
        <v>710</v>
      </c>
      <c r="B4281" s="3">
        <v>11</v>
      </c>
      <c r="C4281" s="3">
        <v>440</v>
      </c>
      <c r="D4281" s="3" t="s">
        <v>722</v>
      </c>
      <c r="E4281" s="3" t="str">
        <f>_xlfn.XLOOKUP(Tbl_BalanceHistory[[#This Row],[RespAgy]],Tbl_Agencies[Agy Code],Tbl_Agencies[Agy Sort])</f>
        <v>152000</v>
      </c>
      <c r="F4281" s="2" t="str">
        <f>Tbl_BalanceHistory[[#This Row],[RespAgy]]&amp;": "&amp;Tbl_BalanceHistory[[#This Row],[RespAgency]]</f>
        <v>440: Department of Environmental Quality</v>
      </c>
      <c r="G4281" s="3">
        <v>440</v>
      </c>
      <c r="H4281" s="3" t="s">
        <v>722</v>
      </c>
      <c r="I4281" s="3" t="str">
        <f>_xlfn.XLOOKUP(Tbl_BalanceHistory[[#This Row],[AgyCode]],Tbl_Agencies[Agy Code],Tbl_Agencies[Agy Sort])</f>
        <v>152000</v>
      </c>
      <c r="J4281" s="2" t="str">
        <f>Tbl_BalanceHistory[[#This Row],[AgyCode]]&amp;": "&amp;Tbl_BalanceHistory[[#This Row],[Agency Name]]</f>
        <v>440: Department of Environmental Quality</v>
      </c>
      <c r="K4281" s="1">
        <v>2024</v>
      </c>
      <c r="L4281" s="3">
        <v>512</v>
      </c>
      <c r="M4281" s="3" t="s">
        <v>726</v>
      </c>
      <c r="N4281" s="2" t="str">
        <f>Tbl_BalanceHistory[[#This Row],[ProgramCode]]&amp;": "&amp;Tbl_BalanceHistory[[#This Row],[Program Name]]</f>
        <v>512: Water Protection</v>
      </c>
      <c r="O4281" s="3" t="s">
        <v>886</v>
      </c>
      <c r="P4281" s="1" t="str">
        <f>IF(Tbl_BalanceHistory[[#This Row],[FundCode]]="0100","GF",IF(Tbl_BalanceHistory[[#This Row],[FundCode]]="01000","GF","Hi Ed / OCR"))</f>
        <v>GF</v>
      </c>
      <c r="Q4281" s="5">
        <v>31484447</v>
      </c>
      <c r="R4281" s="5">
        <v>31481381.32</v>
      </c>
      <c r="S4281" s="5">
        <v>3065.68</v>
      </c>
      <c r="T4281" s="5">
        <v>0</v>
      </c>
      <c r="U4281" s="3"/>
      <c r="V4281" s="5">
        <v>3065.68</v>
      </c>
      <c r="W4281" s="5">
        <v>0</v>
      </c>
      <c r="X4281" s="5">
        <v>0</v>
      </c>
      <c r="Y4281" s="5">
        <v>0</v>
      </c>
      <c r="Z4281" s="5">
        <v>0</v>
      </c>
      <c r="AA4281" s="5">
        <v>3065.68</v>
      </c>
      <c r="AB4281" s="2"/>
      <c r="AC4281" s="2"/>
      <c r="AD4281" s="2"/>
      <c r="AE4281" s="2"/>
    </row>
    <row r="4282" spans="1:31" ht="45" x14ac:dyDescent="0.25">
      <c r="A4282" s="2" t="s">
        <v>710</v>
      </c>
      <c r="B4282" s="3">
        <v>11</v>
      </c>
      <c r="C4282" s="3">
        <v>440</v>
      </c>
      <c r="D4282" s="3" t="s">
        <v>722</v>
      </c>
      <c r="E4282" s="3" t="str">
        <f>_xlfn.XLOOKUP(Tbl_BalanceHistory[[#This Row],[RespAgy]],Tbl_Agencies[Agy Code],Tbl_Agencies[Agy Sort])</f>
        <v>152000</v>
      </c>
      <c r="F4282" s="2" t="str">
        <f>Tbl_BalanceHistory[[#This Row],[RespAgy]]&amp;": "&amp;Tbl_BalanceHistory[[#This Row],[RespAgency]]</f>
        <v>440: Department of Environmental Quality</v>
      </c>
      <c r="G4282" s="3">
        <v>440</v>
      </c>
      <c r="H4282" s="3" t="s">
        <v>722</v>
      </c>
      <c r="I4282" s="3" t="str">
        <f>_xlfn.XLOOKUP(Tbl_BalanceHistory[[#This Row],[AgyCode]],Tbl_Agencies[Agy Code],Tbl_Agencies[Agy Sort])</f>
        <v>152000</v>
      </c>
      <c r="J4282" s="2" t="str">
        <f>Tbl_BalanceHistory[[#This Row],[AgyCode]]&amp;": "&amp;Tbl_BalanceHistory[[#This Row],[Agency Name]]</f>
        <v>440: Department of Environmental Quality</v>
      </c>
      <c r="K4282" s="1">
        <v>2021</v>
      </c>
      <c r="L4282" s="3">
        <v>513</v>
      </c>
      <c r="M4282" s="3" t="s">
        <v>728</v>
      </c>
      <c r="N4282" s="2" t="str">
        <f>Tbl_BalanceHistory[[#This Row],[ProgramCode]]&amp;": "&amp;Tbl_BalanceHistory[[#This Row],[Program Name]]</f>
        <v>513: Air Protection</v>
      </c>
      <c r="O4282" s="3" t="s">
        <v>886</v>
      </c>
      <c r="P4282" s="1" t="str">
        <f>IF(Tbl_BalanceHistory[[#This Row],[FundCode]]="0100","GF",IF(Tbl_BalanceHistory[[#This Row],[FundCode]]="01000","GF","Hi Ed / OCR"))</f>
        <v>GF</v>
      </c>
      <c r="Q4282" s="5">
        <v>1218929</v>
      </c>
      <c r="R4282" s="5">
        <v>1218929</v>
      </c>
      <c r="S4282" s="5">
        <v>0</v>
      </c>
      <c r="T4282" s="5">
        <v>0</v>
      </c>
      <c r="U4282" s="3"/>
      <c r="V4282" s="5">
        <v>0</v>
      </c>
      <c r="W4282" s="5">
        <v>0</v>
      </c>
      <c r="X4282" s="5"/>
      <c r="Y4282" s="5"/>
      <c r="Z4282" s="5">
        <f>Tbl_BalanceHistory[[#This Row],[Discretionary Recommended - Pre 2022]]+Tbl_BalanceHistory[[#This Row],[Discretionary Balance Recommended: Policy]]+Tbl_BalanceHistory[[#This Row],[Discretionary Balance Recommended: Commitments]]</f>
        <v>0</v>
      </c>
      <c r="AA4282" s="5">
        <f>Tbl_BalanceHistory[[#This Row],[Discretionary Balance]]-Tbl_BalanceHistory[[#This Row],[Discretionary Reappropriation]]</f>
        <v>0</v>
      </c>
      <c r="AB4282" s="2"/>
      <c r="AC4282" s="2"/>
      <c r="AD4282" s="2"/>
      <c r="AE4282" s="2"/>
    </row>
    <row r="4283" spans="1:31" ht="45" x14ac:dyDescent="0.25">
      <c r="A4283" s="2" t="s">
        <v>710</v>
      </c>
      <c r="B4283" s="3">
        <v>11</v>
      </c>
      <c r="C4283" s="3">
        <v>440</v>
      </c>
      <c r="D4283" s="3" t="s">
        <v>722</v>
      </c>
      <c r="E4283" s="3" t="str">
        <f>_xlfn.XLOOKUP(Tbl_BalanceHistory[[#This Row],[RespAgy]],Tbl_Agencies[Agy Code],Tbl_Agencies[Agy Sort])</f>
        <v>152000</v>
      </c>
      <c r="F4283" s="2" t="str">
        <f>Tbl_BalanceHistory[[#This Row],[RespAgy]]&amp;": "&amp;Tbl_BalanceHistory[[#This Row],[RespAgency]]</f>
        <v>440: Department of Environmental Quality</v>
      </c>
      <c r="G4283" s="3">
        <v>440</v>
      </c>
      <c r="H4283" s="3" t="s">
        <v>722</v>
      </c>
      <c r="I4283" s="3" t="str">
        <f>_xlfn.XLOOKUP(Tbl_BalanceHistory[[#This Row],[AgyCode]],Tbl_Agencies[Agy Code],Tbl_Agencies[Agy Sort])</f>
        <v>152000</v>
      </c>
      <c r="J4283" s="2" t="str">
        <f>Tbl_BalanceHistory[[#This Row],[AgyCode]]&amp;": "&amp;Tbl_BalanceHistory[[#This Row],[Agency Name]]</f>
        <v>440: Department of Environmental Quality</v>
      </c>
      <c r="K4283" s="1">
        <v>2022</v>
      </c>
      <c r="L4283" s="3">
        <v>513</v>
      </c>
      <c r="M4283" s="3" t="s">
        <v>728</v>
      </c>
      <c r="N4283" s="2" t="str">
        <f>Tbl_BalanceHistory[[#This Row],[ProgramCode]]&amp;": "&amp;Tbl_BalanceHistory[[#This Row],[Program Name]]</f>
        <v>513: Air Protection</v>
      </c>
      <c r="O4283" s="3" t="s">
        <v>886</v>
      </c>
      <c r="P4283" s="1" t="str">
        <f>IF(Tbl_BalanceHistory[[#This Row],[FundCode]]="0100","GF",IF(Tbl_BalanceHistory[[#This Row],[FundCode]]="01000","GF","Hi Ed / OCR"))</f>
        <v>GF</v>
      </c>
      <c r="Q4283" s="5">
        <v>3122380</v>
      </c>
      <c r="R4283" s="5">
        <v>2433050.4300000002</v>
      </c>
      <c r="S4283" s="5">
        <v>689329.57</v>
      </c>
      <c r="T4283" s="5">
        <v>0</v>
      </c>
      <c r="U4283" s="3"/>
      <c r="V4283" s="5">
        <v>689329.57</v>
      </c>
      <c r="W4283" s="5"/>
      <c r="X4283" s="5">
        <v>0</v>
      </c>
      <c r="Y4283" s="5">
        <v>0</v>
      </c>
      <c r="Z4283" s="5">
        <f>Tbl_BalanceHistory[[#This Row],[Discretionary Recommended - Pre 2022]]+Tbl_BalanceHistory[[#This Row],[Discretionary Balance Recommended: Policy]]+Tbl_BalanceHistory[[#This Row],[Discretionary Balance Recommended: Commitments]]</f>
        <v>0</v>
      </c>
      <c r="AA4283" s="5">
        <f>Tbl_BalanceHistory[[#This Row],[Discretionary Balance]]-Tbl_BalanceHistory[[#This Row],[Discretionary Reappropriation]]</f>
        <v>689329.57</v>
      </c>
      <c r="AB4283" s="2"/>
      <c r="AC4283" s="2"/>
      <c r="AD4283" s="2"/>
      <c r="AE4283" s="2"/>
    </row>
    <row r="4284" spans="1:31" ht="45" x14ac:dyDescent="0.25">
      <c r="A4284" s="2" t="s">
        <v>710</v>
      </c>
      <c r="B4284" s="3">
        <v>11</v>
      </c>
      <c r="C4284" s="3">
        <v>440</v>
      </c>
      <c r="D4284" s="3" t="s">
        <v>722</v>
      </c>
      <c r="E4284" s="3" t="str">
        <f>_xlfn.XLOOKUP(Tbl_BalanceHistory[[#This Row],[RespAgy]],Tbl_Agencies[Agy Code],Tbl_Agencies[Agy Sort])</f>
        <v>152000</v>
      </c>
      <c r="F4284" s="2" t="str">
        <f>Tbl_BalanceHistory[[#This Row],[RespAgy]]&amp;": "&amp;Tbl_BalanceHistory[[#This Row],[RespAgency]]</f>
        <v>440: Department of Environmental Quality</v>
      </c>
      <c r="G4284" s="3">
        <v>440</v>
      </c>
      <c r="H4284" s="3" t="s">
        <v>722</v>
      </c>
      <c r="I4284" s="3" t="str">
        <f>_xlfn.XLOOKUP(Tbl_BalanceHistory[[#This Row],[AgyCode]],Tbl_Agencies[Agy Code],Tbl_Agencies[Agy Sort])</f>
        <v>152000</v>
      </c>
      <c r="J4284" s="2" t="str">
        <f>Tbl_BalanceHistory[[#This Row],[AgyCode]]&amp;": "&amp;Tbl_BalanceHistory[[#This Row],[Agency Name]]</f>
        <v>440: Department of Environmental Quality</v>
      </c>
      <c r="K4284" s="1">
        <v>2023</v>
      </c>
      <c r="L4284" s="3">
        <v>513</v>
      </c>
      <c r="M4284" s="3" t="s">
        <v>728</v>
      </c>
      <c r="N4284" s="2" t="str">
        <f>Tbl_BalanceHistory[[#This Row],[ProgramCode]]&amp;": "&amp;Tbl_BalanceHistory[[#This Row],[Program Name]]</f>
        <v>513: Air Protection</v>
      </c>
      <c r="O4284" s="3" t="s">
        <v>886</v>
      </c>
      <c r="P4284" s="1" t="str">
        <f>IF(Tbl_BalanceHistory[[#This Row],[FundCode]]="0100","GF",IF(Tbl_BalanceHistory[[#This Row],[FundCode]]="01000","GF","Hi Ed / OCR"))</f>
        <v>GF</v>
      </c>
      <c r="Q4284" s="5">
        <v>3170320</v>
      </c>
      <c r="R4284" s="5">
        <v>3170320</v>
      </c>
      <c r="S4284" s="5">
        <v>0</v>
      </c>
      <c r="T4284" s="5">
        <v>0</v>
      </c>
      <c r="U4284" s="3"/>
      <c r="V4284" s="5">
        <v>0</v>
      </c>
      <c r="W4284" s="5">
        <v>0</v>
      </c>
      <c r="X4284" s="5">
        <v>0</v>
      </c>
      <c r="Y4284" s="5">
        <v>0</v>
      </c>
      <c r="Z4284" s="5">
        <v>0</v>
      </c>
      <c r="AA4284" s="5">
        <v>0</v>
      </c>
      <c r="AB4284" s="2"/>
      <c r="AC4284" s="2"/>
      <c r="AD4284" s="2"/>
      <c r="AE4284" s="2"/>
    </row>
    <row r="4285" spans="1:31" ht="45" x14ac:dyDescent="0.25">
      <c r="A4285" s="2" t="s">
        <v>710</v>
      </c>
      <c r="B4285" s="3">
        <v>11</v>
      </c>
      <c r="C4285" s="3">
        <v>440</v>
      </c>
      <c r="D4285" s="3" t="s">
        <v>722</v>
      </c>
      <c r="E4285" s="3" t="str">
        <f>_xlfn.XLOOKUP(Tbl_BalanceHistory[[#This Row],[RespAgy]],Tbl_Agencies[Agy Code],Tbl_Agencies[Agy Sort])</f>
        <v>152000</v>
      </c>
      <c r="F4285" s="2" t="str">
        <f>Tbl_BalanceHistory[[#This Row],[RespAgy]]&amp;": "&amp;Tbl_BalanceHistory[[#This Row],[RespAgency]]</f>
        <v>440: Department of Environmental Quality</v>
      </c>
      <c r="G4285" s="3">
        <v>440</v>
      </c>
      <c r="H4285" s="3" t="s">
        <v>722</v>
      </c>
      <c r="I4285" s="3" t="str">
        <f>_xlfn.XLOOKUP(Tbl_BalanceHistory[[#This Row],[AgyCode]],Tbl_Agencies[Agy Code],Tbl_Agencies[Agy Sort])</f>
        <v>152000</v>
      </c>
      <c r="J4285" s="2" t="str">
        <f>Tbl_BalanceHistory[[#This Row],[AgyCode]]&amp;": "&amp;Tbl_BalanceHistory[[#This Row],[Agency Name]]</f>
        <v>440: Department of Environmental Quality</v>
      </c>
      <c r="K4285" s="1">
        <v>2024</v>
      </c>
      <c r="L4285" s="3">
        <v>513</v>
      </c>
      <c r="M4285" s="3" t="s">
        <v>728</v>
      </c>
      <c r="N4285" s="2" t="str">
        <f>Tbl_BalanceHistory[[#This Row],[ProgramCode]]&amp;": "&amp;Tbl_BalanceHistory[[#This Row],[Program Name]]</f>
        <v>513: Air Protection</v>
      </c>
      <c r="O4285" s="3" t="s">
        <v>886</v>
      </c>
      <c r="P4285" s="1" t="str">
        <f>IF(Tbl_BalanceHistory[[#This Row],[FundCode]]="0100","GF",IF(Tbl_BalanceHistory[[#This Row],[FundCode]]="01000","GF","Hi Ed / OCR"))</f>
        <v>GF</v>
      </c>
      <c r="Q4285" s="5">
        <v>2920320</v>
      </c>
      <c r="R4285" s="5">
        <v>2920320</v>
      </c>
      <c r="S4285" s="5">
        <v>0</v>
      </c>
      <c r="T4285" s="5">
        <v>0</v>
      </c>
      <c r="U4285" s="3"/>
      <c r="V4285" s="5">
        <v>0</v>
      </c>
      <c r="W4285" s="5">
        <v>0</v>
      </c>
      <c r="X4285" s="5">
        <v>0</v>
      </c>
      <c r="Y4285" s="5">
        <v>0</v>
      </c>
      <c r="Z4285" s="5">
        <v>0</v>
      </c>
      <c r="AA4285" s="5">
        <v>0</v>
      </c>
      <c r="AB4285" s="2"/>
      <c r="AC4285" s="2"/>
      <c r="AD4285" s="2"/>
      <c r="AE4285" s="2"/>
    </row>
    <row r="4286" spans="1:31" ht="45" x14ac:dyDescent="0.25">
      <c r="A4286" s="2" t="s">
        <v>710</v>
      </c>
      <c r="B4286" s="3">
        <v>11</v>
      </c>
      <c r="C4286" s="3">
        <v>440</v>
      </c>
      <c r="D4286" s="3" t="s">
        <v>722</v>
      </c>
      <c r="E4286" s="3" t="str">
        <f>_xlfn.XLOOKUP(Tbl_BalanceHistory[[#This Row],[RespAgy]],Tbl_Agencies[Agy Code],Tbl_Agencies[Agy Sort])</f>
        <v>152000</v>
      </c>
      <c r="F4286" s="2" t="str">
        <f>Tbl_BalanceHistory[[#This Row],[RespAgy]]&amp;": "&amp;Tbl_BalanceHistory[[#This Row],[RespAgency]]</f>
        <v>440: Department of Environmental Quality</v>
      </c>
      <c r="G4286" s="3">
        <v>440</v>
      </c>
      <c r="H4286" s="3" t="s">
        <v>722</v>
      </c>
      <c r="I4286" s="3" t="str">
        <f>_xlfn.XLOOKUP(Tbl_BalanceHistory[[#This Row],[AgyCode]],Tbl_Agencies[Agy Code],Tbl_Agencies[Agy Sort])</f>
        <v>152000</v>
      </c>
      <c r="J4286" s="2" t="str">
        <f>Tbl_BalanceHistory[[#This Row],[AgyCode]]&amp;": "&amp;Tbl_BalanceHistory[[#This Row],[Agency Name]]</f>
        <v>440: Department of Environmental Quality</v>
      </c>
      <c r="K4286" s="1">
        <v>2021</v>
      </c>
      <c r="L4286" s="3">
        <v>515</v>
      </c>
      <c r="M4286" s="3" t="s">
        <v>730</v>
      </c>
      <c r="N4286" s="2" t="str">
        <f>Tbl_BalanceHistory[[#This Row],[ProgramCode]]&amp;": "&amp;Tbl_BalanceHistory[[#This Row],[Program Name]]</f>
        <v>515: Environmental Financial Assistance</v>
      </c>
      <c r="O4286" s="3" t="s">
        <v>886</v>
      </c>
      <c r="P4286" s="1" t="str">
        <f>IF(Tbl_BalanceHistory[[#This Row],[FundCode]]="0100","GF",IF(Tbl_BalanceHistory[[#This Row],[FundCode]]="01000","GF","Hi Ed / OCR"))</f>
        <v>GF</v>
      </c>
      <c r="Q4286" s="5">
        <v>2353614</v>
      </c>
      <c r="R4286" s="5">
        <v>2353614</v>
      </c>
      <c r="S4286" s="5">
        <v>0</v>
      </c>
      <c r="T4286" s="5">
        <v>0</v>
      </c>
      <c r="U4286" s="3"/>
      <c r="V4286" s="5">
        <v>0</v>
      </c>
      <c r="W4286" s="5">
        <v>0</v>
      </c>
      <c r="X4286" s="5"/>
      <c r="Y4286" s="5"/>
      <c r="Z4286" s="5">
        <f>Tbl_BalanceHistory[[#This Row],[Discretionary Recommended - Pre 2022]]+Tbl_BalanceHistory[[#This Row],[Discretionary Balance Recommended: Policy]]+Tbl_BalanceHistory[[#This Row],[Discretionary Balance Recommended: Commitments]]</f>
        <v>0</v>
      </c>
      <c r="AA4286" s="5">
        <f>Tbl_BalanceHistory[[#This Row],[Discretionary Balance]]-Tbl_BalanceHistory[[#This Row],[Discretionary Reappropriation]]</f>
        <v>0</v>
      </c>
      <c r="AB4286" s="2"/>
      <c r="AC4286" s="2"/>
      <c r="AD4286" s="2"/>
      <c r="AE4286" s="2"/>
    </row>
    <row r="4287" spans="1:31" ht="45" x14ac:dyDescent="0.25">
      <c r="A4287" s="2" t="s">
        <v>710</v>
      </c>
      <c r="B4287" s="3">
        <v>11</v>
      </c>
      <c r="C4287" s="3">
        <v>440</v>
      </c>
      <c r="D4287" s="3" t="s">
        <v>722</v>
      </c>
      <c r="E4287" s="3" t="str">
        <f>_xlfn.XLOOKUP(Tbl_BalanceHistory[[#This Row],[RespAgy]],Tbl_Agencies[Agy Code],Tbl_Agencies[Agy Sort])</f>
        <v>152000</v>
      </c>
      <c r="F4287" s="2" t="str">
        <f>Tbl_BalanceHistory[[#This Row],[RespAgy]]&amp;": "&amp;Tbl_BalanceHistory[[#This Row],[RespAgency]]</f>
        <v>440: Department of Environmental Quality</v>
      </c>
      <c r="G4287" s="3">
        <v>440</v>
      </c>
      <c r="H4287" s="3" t="s">
        <v>722</v>
      </c>
      <c r="I4287" s="3" t="str">
        <f>_xlfn.XLOOKUP(Tbl_BalanceHistory[[#This Row],[AgyCode]],Tbl_Agencies[Agy Code],Tbl_Agencies[Agy Sort])</f>
        <v>152000</v>
      </c>
      <c r="J4287" s="2" t="str">
        <f>Tbl_BalanceHistory[[#This Row],[AgyCode]]&amp;": "&amp;Tbl_BalanceHistory[[#This Row],[Agency Name]]</f>
        <v>440: Department of Environmental Quality</v>
      </c>
      <c r="K4287" s="1">
        <v>2022</v>
      </c>
      <c r="L4287" s="3">
        <v>515</v>
      </c>
      <c r="M4287" s="3" t="s">
        <v>730</v>
      </c>
      <c r="N4287" s="2" t="str">
        <f>Tbl_BalanceHistory[[#This Row],[ProgramCode]]&amp;": "&amp;Tbl_BalanceHistory[[#This Row],[Program Name]]</f>
        <v>515: Environmental Financial Assistance</v>
      </c>
      <c r="O4287" s="3" t="s">
        <v>886</v>
      </c>
      <c r="P4287" s="1" t="str">
        <f>IF(Tbl_BalanceHistory[[#This Row],[FundCode]]="0100","GF",IF(Tbl_BalanceHistory[[#This Row],[FundCode]]="01000","GF","Hi Ed / OCR"))</f>
        <v>GF</v>
      </c>
      <c r="Q4287" s="5">
        <v>2353614</v>
      </c>
      <c r="R4287" s="5">
        <v>2225029</v>
      </c>
      <c r="S4287" s="5">
        <v>128585</v>
      </c>
      <c r="T4287" s="5">
        <v>0</v>
      </c>
      <c r="U4287" s="3"/>
      <c r="V4287" s="5">
        <v>128585</v>
      </c>
      <c r="W4287" s="5"/>
      <c r="X4287" s="5">
        <v>0</v>
      </c>
      <c r="Y4287" s="5">
        <v>0</v>
      </c>
      <c r="Z4287" s="5">
        <f>Tbl_BalanceHistory[[#This Row],[Discretionary Recommended - Pre 2022]]+Tbl_BalanceHistory[[#This Row],[Discretionary Balance Recommended: Policy]]+Tbl_BalanceHistory[[#This Row],[Discretionary Balance Recommended: Commitments]]</f>
        <v>0</v>
      </c>
      <c r="AA4287" s="5">
        <f>Tbl_BalanceHistory[[#This Row],[Discretionary Balance]]-Tbl_BalanceHistory[[#This Row],[Discretionary Reappropriation]]</f>
        <v>128585</v>
      </c>
      <c r="AB4287" s="2"/>
      <c r="AC4287" s="2"/>
      <c r="AD4287" s="2"/>
      <c r="AE4287" s="2"/>
    </row>
    <row r="4288" spans="1:31" ht="45" x14ac:dyDescent="0.25">
      <c r="A4288" s="2" t="s">
        <v>710</v>
      </c>
      <c r="B4288" s="3">
        <v>11</v>
      </c>
      <c r="C4288" s="3">
        <v>440</v>
      </c>
      <c r="D4288" s="3" t="s">
        <v>722</v>
      </c>
      <c r="E4288" s="3" t="str">
        <f>_xlfn.XLOOKUP(Tbl_BalanceHistory[[#This Row],[RespAgy]],Tbl_Agencies[Agy Code],Tbl_Agencies[Agy Sort])</f>
        <v>152000</v>
      </c>
      <c r="F4288" s="2" t="str">
        <f>Tbl_BalanceHistory[[#This Row],[RespAgy]]&amp;": "&amp;Tbl_BalanceHistory[[#This Row],[RespAgency]]</f>
        <v>440: Department of Environmental Quality</v>
      </c>
      <c r="G4288" s="3">
        <v>440</v>
      </c>
      <c r="H4288" s="3" t="s">
        <v>722</v>
      </c>
      <c r="I4288" s="3" t="str">
        <f>_xlfn.XLOOKUP(Tbl_BalanceHistory[[#This Row],[AgyCode]],Tbl_Agencies[Agy Code],Tbl_Agencies[Agy Sort])</f>
        <v>152000</v>
      </c>
      <c r="J4288" s="2" t="str">
        <f>Tbl_BalanceHistory[[#This Row],[AgyCode]]&amp;": "&amp;Tbl_BalanceHistory[[#This Row],[Agency Name]]</f>
        <v>440: Department of Environmental Quality</v>
      </c>
      <c r="K4288" s="1">
        <v>2023</v>
      </c>
      <c r="L4288" s="3">
        <v>515</v>
      </c>
      <c r="M4288" s="3" t="s">
        <v>730</v>
      </c>
      <c r="N4288" s="2" t="str">
        <f>Tbl_BalanceHistory[[#This Row],[ProgramCode]]&amp;": "&amp;Tbl_BalanceHistory[[#This Row],[Program Name]]</f>
        <v>515: Environmental Financial Assistance</v>
      </c>
      <c r="O4288" s="3" t="s">
        <v>886</v>
      </c>
      <c r="P4288" s="1" t="str">
        <f>IF(Tbl_BalanceHistory[[#This Row],[FundCode]]="0100","GF",IF(Tbl_BalanceHistory[[#This Row],[FundCode]]="01000","GF","Hi Ed / OCR"))</f>
        <v>GF</v>
      </c>
      <c r="Q4288" s="5">
        <v>12479534</v>
      </c>
      <c r="R4288" s="5">
        <v>12479534</v>
      </c>
      <c r="S4288" s="5">
        <v>0</v>
      </c>
      <c r="T4288" s="5">
        <v>0</v>
      </c>
      <c r="U4288" s="3"/>
      <c r="V4288" s="5">
        <v>0</v>
      </c>
      <c r="W4288" s="5">
        <v>0</v>
      </c>
      <c r="X4288" s="5">
        <v>0</v>
      </c>
      <c r="Y4288" s="5">
        <v>0</v>
      </c>
      <c r="Z4288" s="5">
        <v>0</v>
      </c>
      <c r="AA4288" s="5">
        <v>0</v>
      </c>
      <c r="AB4288" s="2"/>
      <c r="AC4288" s="2"/>
      <c r="AD4288" s="2"/>
      <c r="AE4288" s="2"/>
    </row>
    <row r="4289" spans="1:31" ht="45" x14ac:dyDescent="0.25">
      <c r="A4289" s="2" t="s">
        <v>710</v>
      </c>
      <c r="B4289" s="3">
        <v>11</v>
      </c>
      <c r="C4289" s="3">
        <v>440</v>
      </c>
      <c r="D4289" s="3" t="s">
        <v>722</v>
      </c>
      <c r="E4289" s="3" t="str">
        <f>_xlfn.XLOOKUP(Tbl_BalanceHistory[[#This Row],[RespAgy]],Tbl_Agencies[Agy Code],Tbl_Agencies[Agy Sort])</f>
        <v>152000</v>
      </c>
      <c r="F4289" s="2" t="str">
        <f>Tbl_BalanceHistory[[#This Row],[RespAgy]]&amp;": "&amp;Tbl_BalanceHistory[[#This Row],[RespAgency]]</f>
        <v>440: Department of Environmental Quality</v>
      </c>
      <c r="G4289" s="3">
        <v>440</v>
      </c>
      <c r="H4289" s="3" t="s">
        <v>722</v>
      </c>
      <c r="I4289" s="3" t="str">
        <f>_xlfn.XLOOKUP(Tbl_BalanceHistory[[#This Row],[AgyCode]],Tbl_Agencies[Agy Code],Tbl_Agencies[Agy Sort])</f>
        <v>152000</v>
      </c>
      <c r="J4289" s="2" t="str">
        <f>Tbl_BalanceHistory[[#This Row],[AgyCode]]&amp;": "&amp;Tbl_BalanceHistory[[#This Row],[Agency Name]]</f>
        <v>440: Department of Environmental Quality</v>
      </c>
      <c r="K4289" s="1">
        <v>2024</v>
      </c>
      <c r="L4289" s="3">
        <v>515</v>
      </c>
      <c r="M4289" s="3" t="s">
        <v>730</v>
      </c>
      <c r="N4289" s="2" t="str">
        <f>Tbl_BalanceHistory[[#This Row],[ProgramCode]]&amp;": "&amp;Tbl_BalanceHistory[[#This Row],[Program Name]]</f>
        <v>515: Environmental Financial Assistance</v>
      </c>
      <c r="O4289" s="3" t="s">
        <v>886</v>
      </c>
      <c r="P4289" s="1" t="str">
        <f>IF(Tbl_BalanceHistory[[#This Row],[FundCode]]="0100","GF",IF(Tbl_BalanceHistory[[#This Row],[FundCode]]="01000","GF","Hi Ed / OCR"))</f>
        <v>GF</v>
      </c>
      <c r="Q4289" s="5">
        <v>29580949</v>
      </c>
      <c r="R4289" s="5">
        <v>29579046.57</v>
      </c>
      <c r="S4289" s="5">
        <v>1902.43</v>
      </c>
      <c r="T4289" s="5">
        <v>0</v>
      </c>
      <c r="U4289" s="3"/>
      <c r="V4289" s="5">
        <v>1902.43</v>
      </c>
      <c r="W4289" s="5">
        <v>0</v>
      </c>
      <c r="X4289" s="5">
        <v>0</v>
      </c>
      <c r="Y4289" s="5">
        <v>0</v>
      </c>
      <c r="Z4289" s="5">
        <v>0</v>
      </c>
      <c r="AA4289" s="5">
        <v>1902.43</v>
      </c>
      <c r="AB4289" s="2"/>
      <c r="AC4289" s="2"/>
      <c r="AD4289" s="2"/>
      <c r="AE4289" s="2"/>
    </row>
    <row r="4290" spans="1:31" ht="45" x14ac:dyDescent="0.25">
      <c r="A4290" s="2" t="s">
        <v>710</v>
      </c>
      <c r="B4290" s="3">
        <v>11</v>
      </c>
      <c r="C4290" s="3">
        <v>440</v>
      </c>
      <c r="D4290" s="3" t="s">
        <v>722</v>
      </c>
      <c r="E4290" s="3" t="str">
        <f>_xlfn.XLOOKUP(Tbl_BalanceHistory[[#This Row],[RespAgy]],Tbl_Agencies[Agy Code],Tbl_Agencies[Agy Sort])</f>
        <v>152000</v>
      </c>
      <c r="F4290" s="2" t="str">
        <f>Tbl_BalanceHistory[[#This Row],[RespAgy]]&amp;": "&amp;Tbl_BalanceHistory[[#This Row],[RespAgency]]</f>
        <v>440: Department of Environmental Quality</v>
      </c>
      <c r="G4290" s="3">
        <v>440</v>
      </c>
      <c r="H4290" s="3" t="s">
        <v>722</v>
      </c>
      <c r="I4290" s="3" t="str">
        <f>_xlfn.XLOOKUP(Tbl_BalanceHistory[[#This Row],[AgyCode]],Tbl_Agencies[Agy Code],Tbl_Agencies[Agy Sort])</f>
        <v>152000</v>
      </c>
      <c r="J4290" s="2" t="str">
        <f>Tbl_BalanceHistory[[#This Row],[AgyCode]]&amp;": "&amp;Tbl_BalanceHistory[[#This Row],[Agency Name]]</f>
        <v>440: Department of Environmental Quality</v>
      </c>
      <c r="K4290" s="1">
        <v>2021</v>
      </c>
      <c r="L4290" s="3">
        <v>599</v>
      </c>
      <c r="M4290" s="3" t="s">
        <v>62</v>
      </c>
      <c r="N4290" s="2" t="str">
        <f>Tbl_BalanceHistory[[#This Row],[ProgramCode]]&amp;": "&amp;Tbl_BalanceHistory[[#This Row],[Program Name]]</f>
        <v>599: Administrative and Support Services</v>
      </c>
      <c r="O4290" s="3" t="s">
        <v>886</v>
      </c>
      <c r="P4290" s="1" t="str">
        <f>IF(Tbl_BalanceHistory[[#This Row],[FundCode]]="0100","GF",IF(Tbl_BalanceHistory[[#This Row],[FundCode]]="01000","GF","Hi Ed / OCR"))</f>
        <v>GF</v>
      </c>
      <c r="Q4290" s="5">
        <v>16701341</v>
      </c>
      <c r="R4290" s="5">
        <v>16701341</v>
      </c>
      <c r="S4290" s="5">
        <v>0</v>
      </c>
      <c r="T4290" s="5">
        <v>0</v>
      </c>
      <c r="U4290" s="3"/>
      <c r="V4290" s="5">
        <v>0</v>
      </c>
      <c r="W4290" s="5">
        <v>0</v>
      </c>
      <c r="X4290" s="5"/>
      <c r="Y4290" s="5"/>
      <c r="Z4290" s="5">
        <f>Tbl_BalanceHistory[[#This Row],[Discretionary Recommended - Pre 2022]]+Tbl_BalanceHistory[[#This Row],[Discretionary Balance Recommended: Policy]]+Tbl_BalanceHistory[[#This Row],[Discretionary Balance Recommended: Commitments]]</f>
        <v>0</v>
      </c>
      <c r="AA4290" s="5">
        <f>Tbl_BalanceHistory[[#This Row],[Discretionary Balance]]-Tbl_BalanceHistory[[#This Row],[Discretionary Reappropriation]]</f>
        <v>0</v>
      </c>
      <c r="AB4290" s="2"/>
      <c r="AC4290" s="2"/>
      <c r="AD4290" s="2"/>
      <c r="AE4290" s="2"/>
    </row>
    <row r="4291" spans="1:31" ht="45" x14ac:dyDescent="0.25">
      <c r="A4291" s="2" t="s">
        <v>710</v>
      </c>
      <c r="B4291" s="3">
        <v>11</v>
      </c>
      <c r="C4291" s="3">
        <v>440</v>
      </c>
      <c r="D4291" s="3" t="s">
        <v>722</v>
      </c>
      <c r="E4291" s="3" t="str">
        <f>_xlfn.XLOOKUP(Tbl_BalanceHistory[[#This Row],[RespAgy]],Tbl_Agencies[Agy Code],Tbl_Agencies[Agy Sort])</f>
        <v>152000</v>
      </c>
      <c r="F4291" s="2" t="str">
        <f>Tbl_BalanceHistory[[#This Row],[RespAgy]]&amp;": "&amp;Tbl_BalanceHistory[[#This Row],[RespAgency]]</f>
        <v>440: Department of Environmental Quality</v>
      </c>
      <c r="G4291" s="3">
        <v>440</v>
      </c>
      <c r="H4291" s="3" t="s">
        <v>722</v>
      </c>
      <c r="I4291" s="3" t="str">
        <f>_xlfn.XLOOKUP(Tbl_BalanceHistory[[#This Row],[AgyCode]],Tbl_Agencies[Agy Code],Tbl_Agencies[Agy Sort])</f>
        <v>152000</v>
      </c>
      <c r="J4291" s="2" t="str">
        <f>Tbl_BalanceHistory[[#This Row],[AgyCode]]&amp;": "&amp;Tbl_BalanceHistory[[#This Row],[Agency Name]]</f>
        <v>440: Department of Environmental Quality</v>
      </c>
      <c r="K4291" s="1">
        <v>2022</v>
      </c>
      <c r="L4291" s="3">
        <v>599</v>
      </c>
      <c r="M4291" s="3" t="s">
        <v>62</v>
      </c>
      <c r="N4291" s="2" t="str">
        <f>Tbl_BalanceHistory[[#This Row],[ProgramCode]]&amp;": "&amp;Tbl_BalanceHistory[[#This Row],[Program Name]]</f>
        <v>599: Administrative and Support Services</v>
      </c>
      <c r="O4291" s="3" t="s">
        <v>886</v>
      </c>
      <c r="P4291" s="1" t="str">
        <f>IF(Tbl_BalanceHistory[[#This Row],[FundCode]]="0100","GF",IF(Tbl_BalanceHistory[[#This Row],[FundCode]]="01000","GF","Hi Ed / OCR"))</f>
        <v>GF</v>
      </c>
      <c r="Q4291" s="5">
        <v>19225929</v>
      </c>
      <c r="R4291" s="5">
        <v>19224491.59</v>
      </c>
      <c r="S4291" s="5">
        <v>1437.41</v>
      </c>
      <c r="T4291" s="5">
        <v>0</v>
      </c>
      <c r="U4291" s="3"/>
      <c r="V4291" s="5">
        <v>1437.41</v>
      </c>
      <c r="W4291" s="5"/>
      <c r="X4291" s="5">
        <v>0</v>
      </c>
      <c r="Y4291" s="5">
        <v>0</v>
      </c>
      <c r="Z4291" s="5">
        <f>Tbl_BalanceHistory[[#This Row],[Discretionary Recommended - Pre 2022]]+Tbl_BalanceHistory[[#This Row],[Discretionary Balance Recommended: Policy]]+Tbl_BalanceHistory[[#This Row],[Discretionary Balance Recommended: Commitments]]</f>
        <v>0</v>
      </c>
      <c r="AA4291" s="5">
        <f>Tbl_BalanceHistory[[#This Row],[Discretionary Balance]]-Tbl_BalanceHistory[[#This Row],[Discretionary Reappropriation]]</f>
        <v>1437.41</v>
      </c>
      <c r="AB4291" s="2"/>
      <c r="AC4291" s="2"/>
      <c r="AD4291" s="2"/>
      <c r="AE4291" s="2"/>
    </row>
    <row r="4292" spans="1:31" ht="45" x14ac:dyDescent="0.25">
      <c r="A4292" s="2" t="s">
        <v>710</v>
      </c>
      <c r="B4292" s="3">
        <v>11</v>
      </c>
      <c r="C4292" s="3">
        <v>440</v>
      </c>
      <c r="D4292" s="3" t="s">
        <v>722</v>
      </c>
      <c r="E4292" s="3" t="str">
        <f>_xlfn.XLOOKUP(Tbl_BalanceHistory[[#This Row],[RespAgy]],Tbl_Agencies[Agy Code],Tbl_Agencies[Agy Sort])</f>
        <v>152000</v>
      </c>
      <c r="F4292" s="2" t="str">
        <f>Tbl_BalanceHistory[[#This Row],[RespAgy]]&amp;": "&amp;Tbl_BalanceHistory[[#This Row],[RespAgency]]</f>
        <v>440: Department of Environmental Quality</v>
      </c>
      <c r="G4292" s="3">
        <v>440</v>
      </c>
      <c r="H4292" s="3" t="s">
        <v>722</v>
      </c>
      <c r="I4292" s="3" t="str">
        <f>_xlfn.XLOOKUP(Tbl_BalanceHistory[[#This Row],[AgyCode]],Tbl_Agencies[Agy Code],Tbl_Agencies[Agy Sort])</f>
        <v>152000</v>
      </c>
      <c r="J4292" s="2" t="str">
        <f>Tbl_BalanceHistory[[#This Row],[AgyCode]]&amp;": "&amp;Tbl_BalanceHistory[[#This Row],[Agency Name]]</f>
        <v>440: Department of Environmental Quality</v>
      </c>
      <c r="K4292" s="1">
        <v>2023</v>
      </c>
      <c r="L4292" s="3">
        <v>599</v>
      </c>
      <c r="M4292" s="3" t="s">
        <v>62</v>
      </c>
      <c r="N4292" s="2" t="str">
        <f>Tbl_BalanceHistory[[#This Row],[ProgramCode]]&amp;": "&amp;Tbl_BalanceHistory[[#This Row],[Program Name]]</f>
        <v>599: Administrative and Support Services</v>
      </c>
      <c r="O4292" s="3" t="s">
        <v>886</v>
      </c>
      <c r="P4292" s="1" t="str">
        <f>IF(Tbl_BalanceHistory[[#This Row],[FundCode]]="0100","GF",IF(Tbl_BalanceHistory[[#This Row],[FundCode]]="01000","GF","Hi Ed / OCR"))</f>
        <v>GF</v>
      </c>
      <c r="Q4292" s="5">
        <v>18241799</v>
      </c>
      <c r="R4292" s="5">
        <v>18241799</v>
      </c>
      <c r="S4292" s="5">
        <v>0</v>
      </c>
      <c r="T4292" s="5">
        <v>0</v>
      </c>
      <c r="U4292" s="3"/>
      <c r="V4292" s="5">
        <v>0</v>
      </c>
      <c r="W4292" s="5">
        <v>0</v>
      </c>
      <c r="X4292" s="5">
        <v>0</v>
      </c>
      <c r="Y4292" s="5">
        <v>0</v>
      </c>
      <c r="Z4292" s="5">
        <v>0</v>
      </c>
      <c r="AA4292" s="5">
        <v>0</v>
      </c>
      <c r="AB4292" s="2"/>
      <c r="AC4292" s="2"/>
      <c r="AD4292" s="2"/>
      <c r="AE4292" s="2"/>
    </row>
    <row r="4293" spans="1:31" ht="45" x14ac:dyDescent="0.25">
      <c r="A4293" s="2" t="s">
        <v>710</v>
      </c>
      <c r="B4293" s="3">
        <v>11</v>
      </c>
      <c r="C4293" s="3">
        <v>440</v>
      </c>
      <c r="D4293" s="3" t="s">
        <v>722</v>
      </c>
      <c r="E4293" s="3" t="str">
        <f>_xlfn.XLOOKUP(Tbl_BalanceHistory[[#This Row],[RespAgy]],Tbl_Agencies[Agy Code],Tbl_Agencies[Agy Sort])</f>
        <v>152000</v>
      </c>
      <c r="F4293" s="2" t="str">
        <f>Tbl_BalanceHistory[[#This Row],[RespAgy]]&amp;": "&amp;Tbl_BalanceHistory[[#This Row],[RespAgency]]</f>
        <v>440: Department of Environmental Quality</v>
      </c>
      <c r="G4293" s="3">
        <v>440</v>
      </c>
      <c r="H4293" s="3" t="s">
        <v>722</v>
      </c>
      <c r="I4293" s="3" t="str">
        <f>_xlfn.XLOOKUP(Tbl_BalanceHistory[[#This Row],[AgyCode]],Tbl_Agencies[Agy Code],Tbl_Agencies[Agy Sort])</f>
        <v>152000</v>
      </c>
      <c r="J4293" s="2" t="str">
        <f>Tbl_BalanceHistory[[#This Row],[AgyCode]]&amp;": "&amp;Tbl_BalanceHistory[[#This Row],[Agency Name]]</f>
        <v>440: Department of Environmental Quality</v>
      </c>
      <c r="K4293" s="1">
        <v>2024</v>
      </c>
      <c r="L4293" s="3">
        <v>599</v>
      </c>
      <c r="M4293" s="3" t="s">
        <v>62</v>
      </c>
      <c r="N4293" s="2" t="str">
        <f>Tbl_BalanceHistory[[#This Row],[ProgramCode]]&amp;": "&amp;Tbl_BalanceHistory[[#This Row],[Program Name]]</f>
        <v>599: Administrative and Support Services</v>
      </c>
      <c r="O4293" s="3" t="s">
        <v>886</v>
      </c>
      <c r="P4293" s="1" t="str">
        <f>IF(Tbl_BalanceHistory[[#This Row],[FundCode]]="0100","GF",IF(Tbl_BalanceHistory[[#This Row],[FundCode]]="01000","GF","Hi Ed / OCR"))</f>
        <v>GF</v>
      </c>
      <c r="Q4293" s="5">
        <v>20899744</v>
      </c>
      <c r="R4293" s="5">
        <v>20888259.640000001</v>
      </c>
      <c r="S4293" s="5">
        <v>11484.36</v>
      </c>
      <c r="T4293" s="5">
        <v>0</v>
      </c>
      <c r="U4293" s="3"/>
      <c r="V4293" s="5">
        <v>11484.36</v>
      </c>
      <c r="W4293" s="5">
        <v>0</v>
      </c>
      <c r="X4293" s="5">
        <v>0</v>
      </c>
      <c r="Y4293" s="5">
        <v>0</v>
      </c>
      <c r="Z4293" s="5">
        <v>0</v>
      </c>
      <c r="AA4293" s="5">
        <v>11484.36</v>
      </c>
      <c r="AB4293" s="2"/>
      <c r="AC4293" s="2"/>
      <c r="AD4293" s="2"/>
      <c r="AE4293" s="2" t="s">
        <v>2606</v>
      </c>
    </row>
    <row r="4294" spans="1:31" ht="45" x14ac:dyDescent="0.25">
      <c r="A4294" s="2" t="s">
        <v>710</v>
      </c>
      <c r="B4294" s="3">
        <v>11</v>
      </c>
      <c r="C4294" s="3">
        <v>403</v>
      </c>
      <c r="D4294" s="3" t="s">
        <v>733</v>
      </c>
      <c r="E4294" s="3" t="str">
        <f>_xlfn.XLOOKUP(Tbl_BalanceHistory[[#This Row],[RespAgy]],Tbl_Agencies[Agy Code],Tbl_Agencies[Agy Sort])</f>
        <v>153000</v>
      </c>
      <c r="F4294" s="2" t="str">
        <f>Tbl_BalanceHistory[[#This Row],[RespAgy]]&amp;": "&amp;Tbl_BalanceHistory[[#This Row],[RespAgency]]</f>
        <v>403: Department of Wildlife Resources</v>
      </c>
      <c r="G4294" s="3">
        <v>403</v>
      </c>
      <c r="H4294" s="3" t="s">
        <v>733</v>
      </c>
      <c r="I4294" s="3" t="str">
        <f>_xlfn.XLOOKUP(Tbl_BalanceHistory[[#This Row],[AgyCode]],Tbl_Agencies[Agy Code],Tbl_Agencies[Agy Sort])</f>
        <v>153000</v>
      </c>
      <c r="J4294" s="2" t="str">
        <f>Tbl_BalanceHistory[[#This Row],[AgyCode]]&amp;": "&amp;Tbl_BalanceHistory[[#This Row],[Agency Name]]</f>
        <v>403: Department of Wildlife Resources</v>
      </c>
      <c r="K4294" s="1">
        <v>2023</v>
      </c>
      <c r="L4294" s="3">
        <v>511</v>
      </c>
      <c r="M4294" s="3" t="s">
        <v>735</v>
      </c>
      <c r="N4294" s="2" t="str">
        <f>Tbl_BalanceHistory[[#This Row],[ProgramCode]]&amp;": "&amp;Tbl_BalanceHistory[[#This Row],[Program Name]]</f>
        <v>511: Wildlife and Freshwater Fisheries Management</v>
      </c>
      <c r="O4294" s="3" t="s">
        <v>886</v>
      </c>
      <c r="P4294" s="1" t="str">
        <f>IF(Tbl_BalanceHistory[[#This Row],[FundCode]]="0100","GF",IF(Tbl_BalanceHistory[[#This Row],[FundCode]]="01000","GF","Hi Ed / OCR"))</f>
        <v>GF</v>
      </c>
      <c r="Q4294" s="5">
        <v>200000</v>
      </c>
      <c r="R4294" s="5">
        <v>7039.92</v>
      </c>
      <c r="S4294" s="5">
        <v>192960.08</v>
      </c>
      <c r="T4294" s="5">
        <v>0</v>
      </c>
      <c r="U4294" s="3"/>
      <c r="V4294" s="5">
        <v>192960.08</v>
      </c>
      <c r="W4294" s="5">
        <v>0</v>
      </c>
      <c r="X4294" s="5">
        <v>0</v>
      </c>
      <c r="Y4294" s="5">
        <v>0</v>
      </c>
      <c r="Z4294" s="5">
        <v>0</v>
      </c>
      <c r="AA4294" s="5">
        <v>192960.08</v>
      </c>
      <c r="AB4294" s="2"/>
      <c r="AC4294" s="2"/>
      <c r="AD4294" s="2"/>
      <c r="AE4294" s="2" t="s">
        <v>2385</v>
      </c>
    </row>
    <row r="4295" spans="1:31" ht="45" x14ac:dyDescent="0.25">
      <c r="A4295" s="2" t="s">
        <v>710</v>
      </c>
      <c r="B4295" s="3">
        <v>11</v>
      </c>
      <c r="C4295" s="3">
        <v>403</v>
      </c>
      <c r="D4295" s="3" t="s">
        <v>733</v>
      </c>
      <c r="E4295" s="3" t="str">
        <f>_xlfn.XLOOKUP(Tbl_BalanceHistory[[#This Row],[RespAgy]],Tbl_Agencies[Agy Code],Tbl_Agencies[Agy Sort])</f>
        <v>153000</v>
      </c>
      <c r="F4295" s="2" t="str">
        <f>Tbl_BalanceHistory[[#This Row],[RespAgy]]&amp;": "&amp;Tbl_BalanceHistory[[#This Row],[RespAgency]]</f>
        <v>403: Department of Wildlife Resources</v>
      </c>
      <c r="G4295" s="3">
        <v>403</v>
      </c>
      <c r="H4295" s="3" t="s">
        <v>733</v>
      </c>
      <c r="I4295" s="3" t="str">
        <f>_xlfn.XLOOKUP(Tbl_BalanceHistory[[#This Row],[AgyCode]],Tbl_Agencies[Agy Code],Tbl_Agencies[Agy Sort])</f>
        <v>153000</v>
      </c>
      <c r="J4295" s="2" t="str">
        <f>Tbl_BalanceHistory[[#This Row],[AgyCode]]&amp;": "&amp;Tbl_BalanceHistory[[#This Row],[Agency Name]]</f>
        <v>403: Department of Wildlife Resources</v>
      </c>
      <c r="K4295" s="1">
        <v>2024</v>
      </c>
      <c r="L4295" s="3">
        <v>511</v>
      </c>
      <c r="M4295" s="3" t="s">
        <v>735</v>
      </c>
      <c r="N4295" s="2" t="str">
        <f>Tbl_BalanceHistory[[#This Row],[ProgramCode]]&amp;": "&amp;Tbl_BalanceHistory[[#This Row],[Program Name]]</f>
        <v>511: Wildlife and Freshwater Fisheries Management</v>
      </c>
      <c r="O4295" s="3" t="s">
        <v>886</v>
      </c>
      <c r="P4295" s="1" t="str">
        <f>IF(Tbl_BalanceHistory[[#This Row],[FundCode]]="0100","GF",IF(Tbl_BalanceHistory[[#This Row],[FundCode]]="01000","GF","Hi Ed / OCR"))</f>
        <v>GF</v>
      </c>
      <c r="Q4295" s="5">
        <v>200000</v>
      </c>
      <c r="R4295" s="5">
        <v>172394.86</v>
      </c>
      <c r="S4295" s="5">
        <v>27605.14</v>
      </c>
      <c r="T4295" s="5">
        <v>0</v>
      </c>
      <c r="U4295" s="3"/>
      <c r="V4295" s="5">
        <v>27605.14</v>
      </c>
      <c r="W4295" s="5">
        <v>0</v>
      </c>
      <c r="X4295" s="5">
        <v>0</v>
      </c>
      <c r="Y4295" s="5">
        <v>0</v>
      </c>
      <c r="Z4295" s="5">
        <v>0</v>
      </c>
      <c r="AA4295" s="5">
        <v>27605.14</v>
      </c>
      <c r="AB4295" s="2"/>
      <c r="AC4295" s="2"/>
      <c r="AD4295" s="2"/>
      <c r="AE4295" s="2" t="s">
        <v>2606</v>
      </c>
    </row>
    <row r="4296" spans="1:31" ht="120" x14ac:dyDescent="0.25">
      <c r="A4296" s="2" t="s">
        <v>710</v>
      </c>
      <c r="B4296" s="3">
        <v>11</v>
      </c>
      <c r="C4296" s="3">
        <v>423</v>
      </c>
      <c r="D4296" s="3" t="s">
        <v>738</v>
      </c>
      <c r="E4296" s="3" t="str">
        <f>_xlfn.XLOOKUP(Tbl_BalanceHistory[[#This Row],[RespAgy]],Tbl_Agencies[Agy Code],Tbl_Agencies[Agy Sort])</f>
        <v>154000</v>
      </c>
      <c r="F4296" s="2" t="str">
        <f>Tbl_BalanceHistory[[#This Row],[RespAgy]]&amp;": "&amp;Tbl_BalanceHistory[[#This Row],[RespAgency]]</f>
        <v>423: Department of Historic Resources</v>
      </c>
      <c r="G4296" s="3">
        <v>423</v>
      </c>
      <c r="H4296" s="3" t="s">
        <v>738</v>
      </c>
      <c r="I4296" s="3" t="str">
        <f>_xlfn.XLOOKUP(Tbl_BalanceHistory[[#This Row],[AgyCode]],Tbl_Agencies[Agy Code],Tbl_Agencies[Agy Sort])</f>
        <v>154000</v>
      </c>
      <c r="J4296" s="2" t="str">
        <f>Tbl_BalanceHistory[[#This Row],[AgyCode]]&amp;": "&amp;Tbl_BalanceHistory[[#This Row],[Agency Name]]</f>
        <v>423: Department of Historic Resources</v>
      </c>
      <c r="K4296" s="1">
        <v>2021</v>
      </c>
      <c r="L4296" s="3">
        <v>502</v>
      </c>
      <c r="M4296" s="3" t="s">
        <v>219</v>
      </c>
      <c r="N4296" s="2" t="str">
        <f>Tbl_BalanceHistory[[#This Row],[ProgramCode]]&amp;": "&amp;Tbl_BalanceHistory[[#This Row],[Program Name]]</f>
        <v>502: Historic and Commemorative Attraction Management</v>
      </c>
      <c r="O4296" s="3" t="s">
        <v>886</v>
      </c>
      <c r="P4296" s="1" t="str">
        <f>IF(Tbl_BalanceHistory[[#This Row],[FundCode]]="0100","GF",IF(Tbl_BalanceHistory[[#This Row],[FundCode]]="01000","GF","Hi Ed / OCR"))</f>
        <v>GF</v>
      </c>
      <c r="Q4296" s="5">
        <v>14698324</v>
      </c>
      <c r="R4296" s="5">
        <v>14654650.49</v>
      </c>
      <c r="S4296" s="5">
        <v>43673.51</v>
      </c>
      <c r="T4296" s="5">
        <v>0</v>
      </c>
      <c r="U4296" s="3"/>
      <c r="V4296" s="5">
        <v>43673.51</v>
      </c>
      <c r="W4296" s="5">
        <v>22700</v>
      </c>
      <c r="X4296" s="5"/>
      <c r="Y4296" s="5"/>
      <c r="Z4296" s="5">
        <f>Tbl_BalanceHistory[[#This Row],[Discretionary Recommended - Pre 2022]]+Tbl_BalanceHistory[[#This Row],[Discretionary Balance Recommended: Policy]]+Tbl_BalanceHistory[[#This Row],[Discretionary Balance Recommended: Commitments]]</f>
        <v>22700</v>
      </c>
      <c r="AA4296" s="5">
        <f>Tbl_BalanceHistory[[#This Row],[Discretionary Balance]]-Tbl_BalanceHistory[[#This Row],[Discretionary Reappropriation]]</f>
        <v>20973.510000000002</v>
      </c>
      <c r="AB4296" s="2" t="s">
        <v>2155</v>
      </c>
      <c r="AC4296" s="2"/>
      <c r="AD4296" s="2"/>
      <c r="AE4296" s="2" t="s">
        <v>2156</v>
      </c>
    </row>
    <row r="4297" spans="1:31" ht="45" x14ac:dyDescent="0.25">
      <c r="A4297" s="2" t="s">
        <v>710</v>
      </c>
      <c r="B4297" s="3">
        <v>11</v>
      </c>
      <c r="C4297" s="3">
        <v>423</v>
      </c>
      <c r="D4297" s="3" t="s">
        <v>738</v>
      </c>
      <c r="E4297" s="3" t="str">
        <f>_xlfn.XLOOKUP(Tbl_BalanceHistory[[#This Row],[RespAgy]],Tbl_Agencies[Agy Code],Tbl_Agencies[Agy Sort])</f>
        <v>154000</v>
      </c>
      <c r="F4297" s="2" t="str">
        <f>Tbl_BalanceHistory[[#This Row],[RespAgy]]&amp;": "&amp;Tbl_BalanceHistory[[#This Row],[RespAgency]]</f>
        <v>423: Department of Historic Resources</v>
      </c>
      <c r="G4297" s="3">
        <v>423</v>
      </c>
      <c r="H4297" s="3" t="s">
        <v>738</v>
      </c>
      <c r="I4297" s="3" t="str">
        <f>_xlfn.XLOOKUP(Tbl_BalanceHistory[[#This Row],[AgyCode]],Tbl_Agencies[Agy Code],Tbl_Agencies[Agy Sort])</f>
        <v>154000</v>
      </c>
      <c r="J4297" s="2" t="str">
        <f>Tbl_BalanceHistory[[#This Row],[AgyCode]]&amp;": "&amp;Tbl_BalanceHistory[[#This Row],[Agency Name]]</f>
        <v>423: Department of Historic Resources</v>
      </c>
      <c r="K4297" s="1">
        <v>2022</v>
      </c>
      <c r="L4297" s="3">
        <v>502</v>
      </c>
      <c r="M4297" s="3" t="s">
        <v>219</v>
      </c>
      <c r="N4297" s="2" t="str">
        <f>Tbl_BalanceHistory[[#This Row],[ProgramCode]]&amp;": "&amp;Tbl_BalanceHistory[[#This Row],[Program Name]]</f>
        <v>502: Historic and Commemorative Attraction Management</v>
      </c>
      <c r="O4297" s="3" t="s">
        <v>886</v>
      </c>
      <c r="P4297" s="1" t="str">
        <f>IF(Tbl_BalanceHistory[[#This Row],[FundCode]]="0100","GF",IF(Tbl_BalanceHistory[[#This Row],[FundCode]]="01000","GF","Hi Ed / OCR"))</f>
        <v>GF</v>
      </c>
      <c r="Q4297" s="5">
        <v>4373755</v>
      </c>
      <c r="R4297" s="5">
        <v>3878454.28</v>
      </c>
      <c r="S4297" s="5">
        <v>495300.72</v>
      </c>
      <c r="T4297" s="5">
        <v>0</v>
      </c>
      <c r="U4297" s="3"/>
      <c r="V4297" s="5">
        <v>495300.72</v>
      </c>
      <c r="W4297" s="5"/>
      <c r="X4297" s="5">
        <v>0</v>
      </c>
      <c r="Y4297" s="5">
        <v>495000</v>
      </c>
      <c r="Z4297" s="5">
        <f>Tbl_BalanceHistory[[#This Row],[Discretionary Recommended - Pre 2022]]+Tbl_BalanceHistory[[#This Row],[Discretionary Balance Recommended: Policy]]+Tbl_BalanceHistory[[#This Row],[Discretionary Balance Recommended: Commitments]]</f>
        <v>495000</v>
      </c>
      <c r="AA4297" s="5">
        <f>Tbl_BalanceHistory[[#This Row],[Discretionary Balance]]-Tbl_BalanceHistory[[#This Row],[Discretionary Reappropriation]]</f>
        <v>300.71999999997206</v>
      </c>
      <c r="AB4297" s="2"/>
      <c r="AC4297" s="2"/>
      <c r="AD4297" s="2" t="s">
        <v>2157</v>
      </c>
      <c r="AE4297" s="2"/>
    </row>
    <row r="4298" spans="1:31" ht="60" x14ac:dyDescent="0.25">
      <c r="A4298" s="2" t="s">
        <v>710</v>
      </c>
      <c r="B4298" s="3">
        <v>11</v>
      </c>
      <c r="C4298" s="3">
        <v>423</v>
      </c>
      <c r="D4298" s="3" t="s">
        <v>738</v>
      </c>
      <c r="E4298" s="3" t="str">
        <f>_xlfn.XLOOKUP(Tbl_BalanceHistory[[#This Row],[RespAgy]],Tbl_Agencies[Agy Code],Tbl_Agencies[Agy Sort])</f>
        <v>154000</v>
      </c>
      <c r="F4298" s="2" t="str">
        <f>Tbl_BalanceHistory[[#This Row],[RespAgy]]&amp;": "&amp;Tbl_BalanceHistory[[#This Row],[RespAgency]]</f>
        <v>423: Department of Historic Resources</v>
      </c>
      <c r="G4298" s="3">
        <v>423</v>
      </c>
      <c r="H4298" s="3" t="s">
        <v>738</v>
      </c>
      <c r="I4298" s="3" t="str">
        <f>_xlfn.XLOOKUP(Tbl_BalanceHistory[[#This Row],[AgyCode]],Tbl_Agencies[Agy Code],Tbl_Agencies[Agy Sort])</f>
        <v>154000</v>
      </c>
      <c r="J4298" s="2" t="str">
        <f>Tbl_BalanceHistory[[#This Row],[AgyCode]]&amp;": "&amp;Tbl_BalanceHistory[[#This Row],[Agency Name]]</f>
        <v>423: Department of Historic Resources</v>
      </c>
      <c r="K4298" s="1">
        <v>2023</v>
      </c>
      <c r="L4298" s="3">
        <v>502</v>
      </c>
      <c r="M4298" s="3" t="s">
        <v>219</v>
      </c>
      <c r="N4298" s="2" t="str">
        <f>Tbl_BalanceHistory[[#This Row],[ProgramCode]]&amp;": "&amp;Tbl_BalanceHistory[[#This Row],[Program Name]]</f>
        <v>502: Historic and Commemorative Attraction Management</v>
      </c>
      <c r="O4298" s="3" t="s">
        <v>886</v>
      </c>
      <c r="P4298" s="1" t="str">
        <f>IF(Tbl_BalanceHistory[[#This Row],[FundCode]]="0100","GF",IF(Tbl_BalanceHistory[[#This Row],[FundCode]]="01000","GF","Hi Ed / OCR"))</f>
        <v>GF</v>
      </c>
      <c r="Q4298" s="5">
        <v>26374156.460000001</v>
      </c>
      <c r="R4298" s="5">
        <v>25989156.18</v>
      </c>
      <c r="S4298" s="5">
        <v>385000.28</v>
      </c>
      <c r="T4298" s="5">
        <v>0</v>
      </c>
      <c r="U4298" s="3"/>
      <c r="V4298" s="5">
        <v>385000.28</v>
      </c>
      <c r="W4298" s="5">
        <v>0</v>
      </c>
      <c r="X4298" s="5">
        <v>0</v>
      </c>
      <c r="Y4298" s="5">
        <v>385000</v>
      </c>
      <c r="Z4298" s="5">
        <v>385000</v>
      </c>
      <c r="AA4298" s="5">
        <v>0.28000000002793968</v>
      </c>
      <c r="AB4298" s="2"/>
      <c r="AC4298" s="2"/>
      <c r="AD4298" s="2" t="s">
        <v>2435</v>
      </c>
      <c r="AE4298" s="2"/>
    </row>
    <row r="4299" spans="1:31" ht="90" x14ac:dyDescent="0.25">
      <c r="A4299" s="2" t="s">
        <v>710</v>
      </c>
      <c r="B4299" s="3">
        <v>11</v>
      </c>
      <c r="C4299" s="3">
        <v>423</v>
      </c>
      <c r="D4299" s="3" t="s">
        <v>738</v>
      </c>
      <c r="E4299" s="3" t="str">
        <f>_xlfn.XLOOKUP(Tbl_BalanceHistory[[#This Row],[RespAgy]],Tbl_Agencies[Agy Code],Tbl_Agencies[Agy Sort])</f>
        <v>154000</v>
      </c>
      <c r="F4299" s="2" t="str">
        <f>Tbl_BalanceHistory[[#This Row],[RespAgy]]&amp;": "&amp;Tbl_BalanceHistory[[#This Row],[RespAgency]]</f>
        <v>423: Department of Historic Resources</v>
      </c>
      <c r="G4299" s="3">
        <v>423</v>
      </c>
      <c r="H4299" s="3" t="s">
        <v>738</v>
      </c>
      <c r="I4299" s="3" t="str">
        <f>_xlfn.XLOOKUP(Tbl_BalanceHistory[[#This Row],[AgyCode]],Tbl_Agencies[Agy Code],Tbl_Agencies[Agy Sort])</f>
        <v>154000</v>
      </c>
      <c r="J4299" s="2" t="str">
        <f>Tbl_BalanceHistory[[#This Row],[AgyCode]]&amp;": "&amp;Tbl_BalanceHistory[[#This Row],[Agency Name]]</f>
        <v>423: Department of Historic Resources</v>
      </c>
      <c r="K4299" s="1">
        <v>2024</v>
      </c>
      <c r="L4299" s="3">
        <v>502</v>
      </c>
      <c r="M4299" s="3" t="s">
        <v>219</v>
      </c>
      <c r="N4299" s="2" t="str">
        <f>Tbl_BalanceHistory[[#This Row],[ProgramCode]]&amp;": "&amp;Tbl_BalanceHistory[[#This Row],[Program Name]]</f>
        <v>502: Historic and Commemorative Attraction Management</v>
      </c>
      <c r="O4299" s="3" t="s">
        <v>886</v>
      </c>
      <c r="P4299" s="1" t="str">
        <f>IF(Tbl_BalanceHistory[[#This Row],[FundCode]]="0100","GF",IF(Tbl_BalanceHistory[[#This Row],[FundCode]]="01000","GF","Hi Ed / OCR"))</f>
        <v>GF</v>
      </c>
      <c r="Q4299" s="5">
        <v>8067169</v>
      </c>
      <c r="R4299" s="5">
        <v>7592169</v>
      </c>
      <c r="S4299" s="5">
        <v>475000</v>
      </c>
      <c r="T4299" s="5">
        <v>0</v>
      </c>
      <c r="U4299" s="3"/>
      <c r="V4299" s="5">
        <v>475000</v>
      </c>
      <c r="W4299" s="5">
        <v>0</v>
      </c>
      <c r="X4299" s="5">
        <v>200000</v>
      </c>
      <c r="Y4299" s="5">
        <v>275000</v>
      </c>
      <c r="Z4299" s="5">
        <v>475000</v>
      </c>
      <c r="AA4299" s="5">
        <v>0</v>
      </c>
      <c r="AB4299" s="2"/>
      <c r="AC4299" s="2" t="s">
        <v>2607</v>
      </c>
      <c r="AD4299" s="2" t="s">
        <v>2608</v>
      </c>
      <c r="AE4299" s="2" t="s">
        <v>2609</v>
      </c>
    </row>
    <row r="4300" spans="1:31" ht="90" x14ac:dyDescent="0.25">
      <c r="A4300" s="2" t="s">
        <v>710</v>
      </c>
      <c r="B4300" s="3">
        <v>11</v>
      </c>
      <c r="C4300" s="3">
        <v>423</v>
      </c>
      <c r="D4300" s="3" t="s">
        <v>738</v>
      </c>
      <c r="E4300" s="3" t="str">
        <f>_xlfn.XLOOKUP(Tbl_BalanceHistory[[#This Row],[RespAgy]],Tbl_Agencies[Agy Code],Tbl_Agencies[Agy Sort])</f>
        <v>154000</v>
      </c>
      <c r="F4300" s="2" t="str">
        <f>Tbl_BalanceHistory[[#This Row],[RespAgy]]&amp;": "&amp;Tbl_BalanceHistory[[#This Row],[RespAgency]]</f>
        <v>423: Department of Historic Resources</v>
      </c>
      <c r="G4300" s="3">
        <v>423</v>
      </c>
      <c r="H4300" s="3" t="s">
        <v>738</v>
      </c>
      <c r="I4300" s="3" t="str">
        <f>_xlfn.XLOOKUP(Tbl_BalanceHistory[[#This Row],[AgyCode]],Tbl_Agencies[Agy Code],Tbl_Agencies[Agy Sort])</f>
        <v>154000</v>
      </c>
      <c r="J4300" s="2" t="str">
        <f>Tbl_BalanceHistory[[#This Row],[AgyCode]]&amp;": "&amp;Tbl_BalanceHistory[[#This Row],[Agency Name]]</f>
        <v>423: Department of Historic Resources</v>
      </c>
      <c r="K4300" s="1">
        <v>2021</v>
      </c>
      <c r="L4300" s="3">
        <v>599</v>
      </c>
      <c r="M4300" s="3" t="s">
        <v>62</v>
      </c>
      <c r="N4300" s="2" t="str">
        <f>Tbl_BalanceHistory[[#This Row],[ProgramCode]]&amp;": "&amp;Tbl_BalanceHistory[[#This Row],[Program Name]]</f>
        <v>599: Administrative and Support Services</v>
      </c>
      <c r="O4300" s="3" t="s">
        <v>886</v>
      </c>
      <c r="P4300" s="1" t="str">
        <f>IF(Tbl_BalanceHistory[[#This Row],[FundCode]]="0100","GF",IF(Tbl_BalanceHistory[[#This Row],[FundCode]]="01000","GF","Hi Ed / OCR"))</f>
        <v>GF</v>
      </c>
      <c r="Q4300" s="5">
        <v>803135</v>
      </c>
      <c r="R4300" s="5">
        <v>778090.25</v>
      </c>
      <c r="S4300" s="5">
        <v>25044.75</v>
      </c>
      <c r="T4300" s="5">
        <v>0</v>
      </c>
      <c r="U4300" s="3"/>
      <c r="V4300" s="5">
        <v>25044.75</v>
      </c>
      <c r="W4300" s="5">
        <v>0</v>
      </c>
      <c r="X4300" s="5"/>
      <c r="Y4300" s="5"/>
      <c r="Z4300" s="5">
        <f>Tbl_BalanceHistory[[#This Row],[Discretionary Recommended - Pre 2022]]+Tbl_BalanceHistory[[#This Row],[Discretionary Balance Recommended: Policy]]+Tbl_BalanceHistory[[#This Row],[Discretionary Balance Recommended: Commitments]]</f>
        <v>0</v>
      </c>
      <c r="AA4300" s="5">
        <f>Tbl_BalanceHistory[[#This Row],[Discretionary Balance]]-Tbl_BalanceHistory[[#This Row],[Discretionary Reappropriation]]</f>
        <v>25044.75</v>
      </c>
      <c r="AB4300" s="2"/>
      <c r="AC4300" s="2"/>
      <c r="AD4300" s="2"/>
      <c r="AE4300" s="2" t="s">
        <v>2158</v>
      </c>
    </row>
    <row r="4301" spans="1:31" ht="45" x14ac:dyDescent="0.25">
      <c r="A4301" s="2" t="s">
        <v>710</v>
      </c>
      <c r="B4301" s="3">
        <v>11</v>
      </c>
      <c r="C4301" s="3">
        <v>423</v>
      </c>
      <c r="D4301" s="3" t="s">
        <v>738</v>
      </c>
      <c r="E4301" s="3" t="str">
        <f>_xlfn.XLOOKUP(Tbl_BalanceHistory[[#This Row],[RespAgy]],Tbl_Agencies[Agy Code],Tbl_Agencies[Agy Sort])</f>
        <v>154000</v>
      </c>
      <c r="F4301" s="2" t="str">
        <f>Tbl_BalanceHistory[[#This Row],[RespAgy]]&amp;": "&amp;Tbl_BalanceHistory[[#This Row],[RespAgency]]</f>
        <v>423: Department of Historic Resources</v>
      </c>
      <c r="G4301" s="3">
        <v>423</v>
      </c>
      <c r="H4301" s="3" t="s">
        <v>738</v>
      </c>
      <c r="I4301" s="3" t="str">
        <f>_xlfn.XLOOKUP(Tbl_BalanceHistory[[#This Row],[AgyCode]],Tbl_Agencies[Agy Code],Tbl_Agencies[Agy Sort])</f>
        <v>154000</v>
      </c>
      <c r="J4301" s="2" t="str">
        <f>Tbl_BalanceHistory[[#This Row],[AgyCode]]&amp;": "&amp;Tbl_BalanceHistory[[#This Row],[Agency Name]]</f>
        <v>423: Department of Historic Resources</v>
      </c>
      <c r="K4301" s="1">
        <v>2022</v>
      </c>
      <c r="L4301" s="3">
        <v>599</v>
      </c>
      <c r="M4301" s="3" t="s">
        <v>62</v>
      </c>
      <c r="N4301" s="2" t="str">
        <f>Tbl_BalanceHistory[[#This Row],[ProgramCode]]&amp;": "&amp;Tbl_BalanceHistory[[#This Row],[Program Name]]</f>
        <v>599: Administrative and Support Services</v>
      </c>
      <c r="O4301" s="3" t="s">
        <v>886</v>
      </c>
      <c r="P4301" s="1" t="str">
        <f>IF(Tbl_BalanceHistory[[#This Row],[FundCode]]="0100","GF",IF(Tbl_BalanceHistory[[#This Row],[FundCode]]="01000","GF","Hi Ed / OCR"))</f>
        <v>GF</v>
      </c>
      <c r="Q4301" s="5">
        <v>826263</v>
      </c>
      <c r="R4301" s="5">
        <v>826233</v>
      </c>
      <c r="S4301" s="5">
        <v>30</v>
      </c>
      <c r="T4301" s="5">
        <v>0</v>
      </c>
      <c r="U4301" s="3"/>
      <c r="V4301" s="5">
        <v>30</v>
      </c>
      <c r="W4301" s="5"/>
      <c r="X4301" s="5">
        <v>0</v>
      </c>
      <c r="Y4301" s="5">
        <v>0</v>
      </c>
      <c r="Z4301" s="5">
        <f>Tbl_BalanceHistory[[#This Row],[Discretionary Recommended - Pre 2022]]+Tbl_BalanceHistory[[#This Row],[Discretionary Balance Recommended: Policy]]+Tbl_BalanceHistory[[#This Row],[Discretionary Balance Recommended: Commitments]]</f>
        <v>0</v>
      </c>
      <c r="AA4301" s="5">
        <f>Tbl_BalanceHistory[[#This Row],[Discretionary Balance]]-Tbl_BalanceHistory[[#This Row],[Discretionary Reappropriation]]</f>
        <v>30</v>
      </c>
      <c r="AB4301" s="2"/>
      <c r="AC4301" s="2"/>
      <c r="AD4301" s="2"/>
      <c r="AE4301" s="2"/>
    </row>
    <row r="4302" spans="1:31" ht="45" x14ac:dyDescent="0.25">
      <c r="A4302" s="2" t="s">
        <v>710</v>
      </c>
      <c r="B4302" s="3">
        <v>11</v>
      </c>
      <c r="C4302" s="3">
        <v>423</v>
      </c>
      <c r="D4302" s="3" t="s">
        <v>738</v>
      </c>
      <c r="E4302" s="3" t="str">
        <f>_xlfn.XLOOKUP(Tbl_BalanceHistory[[#This Row],[RespAgy]],Tbl_Agencies[Agy Code],Tbl_Agencies[Agy Sort])</f>
        <v>154000</v>
      </c>
      <c r="F4302" s="2" t="str">
        <f>Tbl_BalanceHistory[[#This Row],[RespAgy]]&amp;": "&amp;Tbl_BalanceHistory[[#This Row],[RespAgency]]</f>
        <v>423: Department of Historic Resources</v>
      </c>
      <c r="G4302" s="3">
        <v>423</v>
      </c>
      <c r="H4302" s="3" t="s">
        <v>738</v>
      </c>
      <c r="I4302" s="3" t="str">
        <f>_xlfn.XLOOKUP(Tbl_BalanceHistory[[#This Row],[AgyCode]],Tbl_Agencies[Agy Code],Tbl_Agencies[Agy Sort])</f>
        <v>154000</v>
      </c>
      <c r="J4302" s="2" t="str">
        <f>Tbl_BalanceHistory[[#This Row],[AgyCode]]&amp;": "&amp;Tbl_BalanceHistory[[#This Row],[Agency Name]]</f>
        <v>423: Department of Historic Resources</v>
      </c>
      <c r="K4302" s="1">
        <v>2023</v>
      </c>
      <c r="L4302" s="3">
        <v>599</v>
      </c>
      <c r="M4302" s="3" t="s">
        <v>62</v>
      </c>
      <c r="N4302" s="2" t="str">
        <f>Tbl_BalanceHistory[[#This Row],[ProgramCode]]&amp;": "&amp;Tbl_BalanceHistory[[#This Row],[Program Name]]</f>
        <v>599: Administrative and Support Services</v>
      </c>
      <c r="O4302" s="3" t="s">
        <v>886</v>
      </c>
      <c r="P4302" s="1" t="str">
        <f>IF(Tbl_BalanceHistory[[#This Row],[FundCode]]="0100","GF",IF(Tbl_BalanceHistory[[#This Row],[FundCode]]="01000","GF","Hi Ed / OCR"))</f>
        <v>GF</v>
      </c>
      <c r="Q4302" s="5">
        <v>1118429</v>
      </c>
      <c r="R4302" s="5">
        <v>1115468.69</v>
      </c>
      <c r="S4302" s="5">
        <v>2960.31</v>
      </c>
      <c r="T4302" s="5">
        <v>0</v>
      </c>
      <c r="U4302" s="3"/>
      <c r="V4302" s="5">
        <v>2960.31</v>
      </c>
      <c r="W4302" s="5">
        <v>0</v>
      </c>
      <c r="X4302" s="5">
        <v>0</v>
      </c>
      <c r="Y4302" s="5">
        <v>0</v>
      </c>
      <c r="Z4302" s="5">
        <v>0</v>
      </c>
      <c r="AA4302" s="5">
        <v>2960.31</v>
      </c>
      <c r="AB4302" s="2"/>
      <c r="AC4302" s="2"/>
      <c r="AD4302" s="2"/>
      <c r="AE4302" s="2"/>
    </row>
    <row r="4303" spans="1:31" ht="45" x14ac:dyDescent="0.25">
      <c r="A4303" s="2" t="s">
        <v>710</v>
      </c>
      <c r="B4303" s="3">
        <v>11</v>
      </c>
      <c r="C4303" s="3">
        <v>423</v>
      </c>
      <c r="D4303" s="3" t="s">
        <v>738</v>
      </c>
      <c r="E4303" s="3" t="str">
        <f>_xlfn.XLOOKUP(Tbl_BalanceHistory[[#This Row],[RespAgy]],Tbl_Agencies[Agy Code],Tbl_Agencies[Agy Sort])</f>
        <v>154000</v>
      </c>
      <c r="F4303" s="2" t="str">
        <f>Tbl_BalanceHistory[[#This Row],[RespAgy]]&amp;": "&amp;Tbl_BalanceHistory[[#This Row],[RespAgency]]</f>
        <v>423: Department of Historic Resources</v>
      </c>
      <c r="G4303" s="3">
        <v>423</v>
      </c>
      <c r="H4303" s="3" t="s">
        <v>738</v>
      </c>
      <c r="I4303" s="3" t="str">
        <f>_xlfn.XLOOKUP(Tbl_BalanceHistory[[#This Row],[AgyCode]],Tbl_Agencies[Agy Code],Tbl_Agencies[Agy Sort])</f>
        <v>154000</v>
      </c>
      <c r="J4303" s="2" t="str">
        <f>Tbl_BalanceHistory[[#This Row],[AgyCode]]&amp;": "&amp;Tbl_BalanceHistory[[#This Row],[Agency Name]]</f>
        <v>423: Department of Historic Resources</v>
      </c>
      <c r="K4303" s="1">
        <v>2024</v>
      </c>
      <c r="L4303" s="3">
        <v>599</v>
      </c>
      <c r="M4303" s="3" t="s">
        <v>62</v>
      </c>
      <c r="N4303" s="2" t="str">
        <f>Tbl_BalanceHistory[[#This Row],[ProgramCode]]&amp;": "&amp;Tbl_BalanceHistory[[#This Row],[Program Name]]</f>
        <v>599: Administrative and Support Services</v>
      </c>
      <c r="O4303" s="3" t="s">
        <v>886</v>
      </c>
      <c r="P4303" s="1" t="str">
        <f>IF(Tbl_BalanceHistory[[#This Row],[FundCode]]="0100","GF",IF(Tbl_BalanceHistory[[#This Row],[FundCode]]="01000","GF","Hi Ed / OCR"))</f>
        <v>GF</v>
      </c>
      <c r="Q4303" s="5">
        <v>1292620</v>
      </c>
      <c r="R4303" s="5">
        <v>1289876.44</v>
      </c>
      <c r="S4303" s="5">
        <v>2743.56</v>
      </c>
      <c r="T4303" s="5">
        <v>0</v>
      </c>
      <c r="U4303" s="3"/>
      <c r="V4303" s="5">
        <v>2743.56</v>
      </c>
      <c r="W4303" s="5">
        <v>0</v>
      </c>
      <c r="X4303" s="5">
        <v>0</v>
      </c>
      <c r="Y4303" s="5">
        <v>0</v>
      </c>
      <c r="Z4303" s="5">
        <v>0</v>
      </c>
      <c r="AA4303" s="5">
        <v>2743.56</v>
      </c>
      <c r="AB4303" s="2"/>
      <c r="AC4303" s="2"/>
      <c r="AD4303" s="2"/>
      <c r="AE4303" s="2"/>
    </row>
    <row r="4304" spans="1:31" ht="45" x14ac:dyDescent="0.25">
      <c r="A4304" s="2" t="s">
        <v>710</v>
      </c>
      <c r="B4304" s="3">
        <v>11</v>
      </c>
      <c r="C4304" s="3">
        <v>402</v>
      </c>
      <c r="D4304" s="3" t="s">
        <v>741</v>
      </c>
      <c r="E4304" s="3" t="str">
        <f>_xlfn.XLOOKUP(Tbl_BalanceHistory[[#This Row],[RespAgy]],Tbl_Agencies[Agy Code],Tbl_Agencies[Agy Sort])</f>
        <v>155000</v>
      </c>
      <c r="F4304" s="2" t="str">
        <f>Tbl_BalanceHistory[[#This Row],[RespAgy]]&amp;": "&amp;Tbl_BalanceHistory[[#This Row],[RespAgency]]</f>
        <v>402: Marine Resources Commission</v>
      </c>
      <c r="G4304" s="3">
        <v>402</v>
      </c>
      <c r="H4304" s="3" t="s">
        <v>741</v>
      </c>
      <c r="I4304" s="3" t="str">
        <f>_xlfn.XLOOKUP(Tbl_BalanceHistory[[#This Row],[AgyCode]],Tbl_Agencies[Agy Code],Tbl_Agencies[Agy Sort])</f>
        <v>155000</v>
      </c>
      <c r="J4304" s="2" t="str">
        <f>Tbl_BalanceHistory[[#This Row],[AgyCode]]&amp;": "&amp;Tbl_BalanceHistory[[#This Row],[Agency Name]]</f>
        <v>402: Marine Resources Commission</v>
      </c>
      <c r="K4304" s="1">
        <v>2021</v>
      </c>
      <c r="L4304" s="3">
        <v>505</v>
      </c>
      <c r="M4304" s="3" t="s">
        <v>743</v>
      </c>
      <c r="N4304" s="2" t="str">
        <f>Tbl_BalanceHistory[[#This Row],[ProgramCode]]&amp;": "&amp;Tbl_BalanceHistory[[#This Row],[Program Name]]</f>
        <v>505: Marine Life Management</v>
      </c>
      <c r="O4304" s="3" t="s">
        <v>886</v>
      </c>
      <c r="P4304" s="1" t="str">
        <f>IF(Tbl_BalanceHistory[[#This Row],[FundCode]]="0100","GF",IF(Tbl_BalanceHistory[[#This Row],[FundCode]]="01000","GF","Hi Ed / OCR"))</f>
        <v>GF</v>
      </c>
      <c r="Q4304" s="5">
        <v>11966889.09</v>
      </c>
      <c r="R4304" s="5">
        <v>11425636.27</v>
      </c>
      <c r="S4304" s="5">
        <v>541252.81999999995</v>
      </c>
      <c r="T4304" s="5">
        <v>536211.81999999995</v>
      </c>
      <c r="U4304" s="3" t="s">
        <v>2159</v>
      </c>
      <c r="V4304" s="5">
        <v>5041</v>
      </c>
      <c r="W4304" s="5">
        <v>0</v>
      </c>
      <c r="X4304" s="5"/>
      <c r="Y4304" s="5"/>
      <c r="Z4304" s="5">
        <f>Tbl_BalanceHistory[[#This Row],[Discretionary Recommended - Pre 2022]]+Tbl_BalanceHistory[[#This Row],[Discretionary Balance Recommended: Policy]]+Tbl_BalanceHistory[[#This Row],[Discretionary Balance Recommended: Commitments]]</f>
        <v>0</v>
      </c>
      <c r="AA4304" s="5">
        <f>Tbl_BalanceHistory[[#This Row],[Discretionary Balance]]-Tbl_BalanceHistory[[#This Row],[Discretionary Reappropriation]]</f>
        <v>5041</v>
      </c>
      <c r="AB4304" s="2" t="s">
        <v>2103</v>
      </c>
      <c r="AC4304" s="2"/>
      <c r="AD4304" s="2"/>
      <c r="AE4304" s="2" t="s">
        <v>2160</v>
      </c>
    </row>
    <row r="4305" spans="1:31" ht="45" x14ac:dyDescent="0.25">
      <c r="A4305" s="2" t="s">
        <v>710</v>
      </c>
      <c r="B4305" s="3">
        <v>11</v>
      </c>
      <c r="C4305" s="3">
        <v>402</v>
      </c>
      <c r="D4305" s="3" t="s">
        <v>741</v>
      </c>
      <c r="E4305" s="3" t="str">
        <f>_xlfn.XLOOKUP(Tbl_BalanceHistory[[#This Row],[RespAgy]],Tbl_Agencies[Agy Code],Tbl_Agencies[Agy Sort])</f>
        <v>155000</v>
      </c>
      <c r="F4305" s="2" t="str">
        <f>Tbl_BalanceHistory[[#This Row],[RespAgy]]&amp;": "&amp;Tbl_BalanceHistory[[#This Row],[RespAgency]]</f>
        <v>402: Marine Resources Commission</v>
      </c>
      <c r="G4305" s="3">
        <v>402</v>
      </c>
      <c r="H4305" s="3" t="s">
        <v>741</v>
      </c>
      <c r="I4305" s="3" t="str">
        <f>_xlfn.XLOOKUP(Tbl_BalanceHistory[[#This Row],[AgyCode]],Tbl_Agencies[Agy Code],Tbl_Agencies[Agy Sort])</f>
        <v>155000</v>
      </c>
      <c r="J4305" s="2" t="str">
        <f>Tbl_BalanceHistory[[#This Row],[AgyCode]]&amp;": "&amp;Tbl_BalanceHistory[[#This Row],[Agency Name]]</f>
        <v>402: Marine Resources Commission</v>
      </c>
      <c r="K4305" s="1">
        <v>2022</v>
      </c>
      <c r="L4305" s="3">
        <v>505</v>
      </c>
      <c r="M4305" s="3" t="s">
        <v>743</v>
      </c>
      <c r="N4305" s="2" t="str">
        <f>Tbl_BalanceHistory[[#This Row],[ProgramCode]]&amp;": "&amp;Tbl_BalanceHistory[[#This Row],[Program Name]]</f>
        <v>505: Marine Life Management</v>
      </c>
      <c r="O4305" s="3" t="s">
        <v>886</v>
      </c>
      <c r="P4305" s="1" t="str">
        <f>IF(Tbl_BalanceHistory[[#This Row],[FundCode]]="0100","GF",IF(Tbl_BalanceHistory[[#This Row],[FundCode]]="01000","GF","Hi Ed / OCR"))</f>
        <v>GF</v>
      </c>
      <c r="Q4305" s="5">
        <v>12681291.82</v>
      </c>
      <c r="R4305" s="5">
        <v>12253262.92</v>
      </c>
      <c r="S4305" s="5">
        <v>428028.9</v>
      </c>
      <c r="T4305" s="5">
        <v>423654.32</v>
      </c>
      <c r="U4305" s="3" t="s">
        <v>2159</v>
      </c>
      <c r="V4305" s="5">
        <v>4374.5800000000163</v>
      </c>
      <c r="W4305" s="5"/>
      <c r="X4305" s="5">
        <v>0</v>
      </c>
      <c r="Y4305" s="5">
        <v>0</v>
      </c>
      <c r="Z4305" s="5">
        <f>Tbl_BalanceHistory[[#This Row],[Discretionary Recommended - Pre 2022]]+Tbl_BalanceHistory[[#This Row],[Discretionary Balance Recommended: Policy]]+Tbl_BalanceHistory[[#This Row],[Discretionary Balance Recommended: Commitments]]</f>
        <v>0</v>
      </c>
      <c r="AA4305" s="5">
        <f>Tbl_BalanceHistory[[#This Row],[Discretionary Balance]]-Tbl_BalanceHistory[[#This Row],[Discretionary Reappropriation]]</f>
        <v>4374.5800000000163</v>
      </c>
      <c r="AB4305" s="2"/>
      <c r="AC4305" s="2"/>
      <c r="AD4305" s="2"/>
      <c r="AE4305" s="2"/>
    </row>
    <row r="4306" spans="1:31" ht="45" x14ac:dyDescent="0.25">
      <c r="A4306" s="2" t="s">
        <v>710</v>
      </c>
      <c r="B4306" s="3">
        <v>11</v>
      </c>
      <c r="C4306" s="3">
        <v>402</v>
      </c>
      <c r="D4306" s="3" t="s">
        <v>741</v>
      </c>
      <c r="E4306" s="3" t="str">
        <f>_xlfn.XLOOKUP(Tbl_BalanceHistory[[#This Row],[RespAgy]],Tbl_Agencies[Agy Code],Tbl_Agencies[Agy Sort])</f>
        <v>155000</v>
      </c>
      <c r="F4306" s="2" t="str">
        <f>Tbl_BalanceHistory[[#This Row],[RespAgy]]&amp;": "&amp;Tbl_BalanceHistory[[#This Row],[RespAgency]]</f>
        <v>402: Marine Resources Commission</v>
      </c>
      <c r="G4306" s="3">
        <v>402</v>
      </c>
      <c r="H4306" s="3" t="s">
        <v>741</v>
      </c>
      <c r="I4306" s="3" t="str">
        <f>_xlfn.XLOOKUP(Tbl_BalanceHistory[[#This Row],[AgyCode]],Tbl_Agencies[Agy Code],Tbl_Agencies[Agy Sort])</f>
        <v>155000</v>
      </c>
      <c r="J4306" s="2" t="str">
        <f>Tbl_BalanceHistory[[#This Row],[AgyCode]]&amp;": "&amp;Tbl_BalanceHistory[[#This Row],[Agency Name]]</f>
        <v>402: Marine Resources Commission</v>
      </c>
      <c r="K4306" s="1">
        <v>2023</v>
      </c>
      <c r="L4306" s="3">
        <v>505</v>
      </c>
      <c r="M4306" s="3" t="s">
        <v>743</v>
      </c>
      <c r="N4306" s="2" t="str">
        <f>Tbl_BalanceHistory[[#This Row],[ProgramCode]]&amp;": "&amp;Tbl_BalanceHistory[[#This Row],[Program Name]]</f>
        <v>505: Marine Life Management</v>
      </c>
      <c r="O4306" s="3" t="s">
        <v>886</v>
      </c>
      <c r="P4306" s="1" t="str">
        <f>IF(Tbl_BalanceHistory[[#This Row],[FundCode]]="0100","GF",IF(Tbl_BalanceHistory[[#This Row],[FundCode]]="01000","GF","Hi Ed / OCR"))</f>
        <v>GF</v>
      </c>
      <c r="Q4306" s="5">
        <v>14120449.470000001</v>
      </c>
      <c r="R4306" s="5">
        <v>12457519.85</v>
      </c>
      <c r="S4306" s="5">
        <v>1662929.62</v>
      </c>
      <c r="T4306" s="5">
        <v>1476154.32</v>
      </c>
      <c r="U4306" s="3" t="s">
        <v>2436</v>
      </c>
      <c r="V4306" s="5">
        <v>186775.30000000005</v>
      </c>
      <c r="W4306" s="5">
        <v>0</v>
      </c>
      <c r="X4306" s="5">
        <v>0</v>
      </c>
      <c r="Y4306" s="5">
        <v>0</v>
      </c>
      <c r="Z4306" s="5">
        <v>0</v>
      </c>
      <c r="AA4306" s="5">
        <v>186775.30000000005</v>
      </c>
      <c r="AB4306" s="2"/>
      <c r="AC4306" s="2"/>
      <c r="AD4306" s="2"/>
      <c r="AE4306" s="2" t="s">
        <v>2437</v>
      </c>
    </row>
    <row r="4307" spans="1:31" ht="60" x14ac:dyDescent="0.25">
      <c r="A4307" s="2" t="s">
        <v>710</v>
      </c>
      <c r="B4307" s="3">
        <v>11</v>
      </c>
      <c r="C4307" s="3">
        <v>402</v>
      </c>
      <c r="D4307" s="3" t="s">
        <v>741</v>
      </c>
      <c r="E4307" s="3" t="str">
        <f>_xlfn.XLOOKUP(Tbl_BalanceHistory[[#This Row],[RespAgy]],Tbl_Agencies[Agy Code],Tbl_Agencies[Agy Sort])</f>
        <v>155000</v>
      </c>
      <c r="F4307" s="2" t="str">
        <f>Tbl_BalanceHistory[[#This Row],[RespAgy]]&amp;": "&amp;Tbl_BalanceHistory[[#This Row],[RespAgency]]</f>
        <v>402: Marine Resources Commission</v>
      </c>
      <c r="G4307" s="3">
        <v>402</v>
      </c>
      <c r="H4307" s="3" t="s">
        <v>741</v>
      </c>
      <c r="I4307" s="3" t="str">
        <f>_xlfn.XLOOKUP(Tbl_BalanceHistory[[#This Row],[AgyCode]],Tbl_Agencies[Agy Code],Tbl_Agencies[Agy Sort])</f>
        <v>155000</v>
      </c>
      <c r="J4307" s="2" t="str">
        <f>Tbl_BalanceHistory[[#This Row],[AgyCode]]&amp;": "&amp;Tbl_BalanceHistory[[#This Row],[Agency Name]]</f>
        <v>402: Marine Resources Commission</v>
      </c>
      <c r="K4307" s="1">
        <v>2024</v>
      </c>
      <c r="L4307" s="3">
        <v>505</v>
      </c>
      <c r="M4307" s="3" t="s">
        <v>743</v>
      </c>
      <c r="N4307" s="2" t="str">
        <f>Tbl_BalanceHistory[[#This Row],[ProgramCode]]&amp;": "&amp;Tbl_BalanceHistory[[#This Row],[Program Name]]</f>
        <v>505: Marine Life Management</v>
      </c>
      <c r="O4307" s="3" t="s">
        <v>886</v>
      </c>
      <c r="P4307" s="1" t="str">
        <f>IF(Tbl_BalanceHistory[[#This Row],[FundCode]]="0100","GF",IF(Tbl_BalanceHistory[[#This Row],[FundCode]]="01000","GF","Hi Ed / OCR"))</f>
        <v>GF</v>
      </c>
      <c r="Q4307" s="5">
        <v>15295109.32</v>
      </c>
      <c r="R4307" s="5">
        <v>12543126.76</v>
      </c>
      <c r="S4307" s="5">
        <v>2751982.56</v>
      </c>
      <c r="T4307" s="5">
        <v>2747295.56</v>
      </c>
      <c r="U4307" s="3" t="s">
        <v>2610</v>
      </c>
      <c r="V4307" s="5">
        <v>4687</v>
      </c>
      <c r="W4307" s="5">
        <v>0</v>
      </c>
      <c r="X4307" s="5">
        <v>0</v>
      </c>
      <c r="Y4307" s="5">
        <v>0</v>
      </c>
      <c r="Z4307" s="5">
        <v>0</v>
      </c>
      <c r="AA4307" s="5">
        <v>4687</v>
      </c>
      <c r="AB4307" s="2"/>
      <c r="AC4307" s="2"/>
      <c r="AD4307" s="2"/>
      <c r="AE4307" s="2" t="s">
        <v>2611</v>
      </c>
    </row>
    <row r="4308" spans="1:31" ht="45" x14ac:dyDescent="0.25">
      <c r="A4308" s="2" t="s">
        <v>710</v>
      </c>
      <c r="B4308" s="3">
        <v>11</v>
      </c>
      <c r="C4308" s="3">
        <v>402</v>
      </c>
      <c r="D4308" s="3" t="s">
        <v>741</v>
      </c>
      <c r="E4308" s="3" t="str">
        <f>_xlfn.XLOOKUP(Tbl_BalanceHistory[[#This Row],[RespAgy]],Tbl_Agencies[Agy Code],Tbl_Agencies[Agy Sort])</f>
        <v>155000</v>
      </c>
      <c r="F4308" s="2" t="str">
        <f>Tbl_BalanceHistory[[#This Row],[RespAgy]]&amp;": "&amp;Tbl_BalanceHistory[[#This Row],[RespAgency]]</f>
        <v>402: Marine Resources Commission</v>
      </c>
      <c r="G4308" s="3">
        <v>402</v>
      </c>
      <c r="H4308" s="3" t="s">
        <v>741</v>
      </c>
      <c r="I4308" s="3" t="str">
        <f>_xlfn.XLOOKUP(Tbl_BalanceHistory[[#This Row],[AgyCode]],Tbl_Agencies[Agy Code],Tbl_Agencies[Agy Sort])</f>
        <v>155000</v>
      </c>
      <c r="J4308" s="2" t="str">
        <f>Tbl_BalanceHistory[[#This Row],[AgyCode]]&amp;": "&amp;Tbl_BalanceHistory[[#This Row],[Agency Name]]</f>
        <v>402: Marine Resources Commission</v>
      </c>
      <c r="K4308" s="1">
        <v>2021</v>
      </c>
      <c r="L4308" s="3">
        <v>510</v>
      </c>
      <c r="M4308" s="3" t="s">
        <v>745</v>
      </c>
      <c r="N4308" s="2" t="str">
        <f>Tbl_BalanceHistory[[#This Row],[ProgramCode]]&amp;": "&amp;Tbl_BalanceHistory[[#This Row],[Program Name]]</f>
        <v>510: Coastal Lands Surveying and Mapping</v>
      </c>
      <c r="O4308" s="3" t="s">
        <v>886</v>
      </c>
      <c r="P4308" s="1" t="str">
        <f>IF(Tbl_BalanceHistory[[#This Row],[FundCode]]="0100","GF",IF(Tbl_BalanceHistory[[#This Row],[FundCode]]="01000","GF","Hi Ed / OCR"))</f>
        <v>GF</v>
      </c>
      <c r="Q4308" s="5">
        <v>1915733.31</v>
      </c>
      <c r="R4308" s="5">
        <v>1915733.31</v>
      </c>
      <c r="S4308" s="5">
        <v>0</v>
      </c>
      <c r="T4308" s="5">
        <v>0</v>
      </c>
      <c r="U4308" s="3"/>
      <c r="V4308" s="5">
        <v>0</v>
      </c>
      <c r="W4308" s="5">
        <v>0</v>
      </c>
      <c r="X4308" s="5"/>
      <c r="Y4308" s="5"/>
      <c r="Z4308" s="5">
        <f>Tbl_BalanceHistory[[#This Row],[Discretionary Recommended - Pre 2022]]+Tbl_BalanceHistory[[#This Row],[Discretionary Balance Recommended: Policy]]+Tbl_BalanceHistory[[#This Row],[Discretionary Balance Recommended: Commitments]]</f>
        <v>0</v>
      </c>
      <c r="AA4308" s="5">
        <f>Tbl_BalanceHistory[[#This Row],[Discretionary Balance]]-Tbl_BalanceHistory[[#This Row],[Discretionary Reappropriation]]</f>
        <v>0</v>
      </c>
      <c r="AB4308" s="2"/>
      <c r="AC4308" s="2"/>
      <c r="AD4308" s="2"/>
      <c r="AE4308" s="2"/>
    </row>
    <row r="4309" spans="1:31" ht="45" x14ac:dyDescent="0.25">
      <c r="A4309" s="2" t="s">
        <v>710</v>
      </c>
      <c r="B4309" s="3">
        <v>11</v>
      </c>
      <c r="C4309" s="3">
        <v>402</v>
      </c>
      <c r="D4309" s="3" t="s">
        <v>741</v>
      </c>
      <c r="E4309" s="3" t="str">
        <f>_xlfn.XLOOKUP(Tbl_BalanceHistory[[#This Row],[RespAgy]],Tbl_Agencies[Agy Code],Tbl_Agencies[Agy Sort])</f>
        <v>155000</v>
      </c>
      <c r="F4309" s="2" t="str">
        <f>Tbl_BalanceHistory[[#This Row],[RespAgy]]&amp;": "&amp;Tbl_BalanceHistory[[#This Row],[RespAgency]]</f>
        <v>402: Marine Resources Commission</v>
      </c>
      <c r="G4309" s="3">
        <v>402</v>
      </c>
      <c r="H4309" s="3" t="s">
        <v>741</v>
      </c>
      <c r="I4309" s="3" t="str">
        <f>_xlfn.XLOOKUP(Tbl_BalanceHistory[[#This Row],[AgyCode]],Tbl_Agencies[Agy Code],Tbl_Agencies[Agy Sort])</f>
        <v>155000</v>
      </c>
      <c r="J4309" s="2" t="str">
        <f>Tbl_BalanceHistory[[#This Row],[AgyCode]]&amp;": "&amp;Tbl_BalanceHistory[[#This Row],[Agency Name]]</f>
        <v>402: Marine Resources Commission</v>
      </c>
      <c r="K4309" s="1">
        <v>2022</v>
      </c>
      <c r="L4309" s="3">
        <v>510</v>
      </c>
      <c r="M4309" s="3" t="s">
        <v>745</v>
      </c>
      <c r="N4309" s="2" t="str">
        <f>Tbl_BalanceHistory[[#This Row],[ProgramCode]]&amp;": "&amp;Tbl_BalanceHistory[[#This Row],[Program Name]]</f>
        <v>510: Coastal Lands Surveying and Mapping</v>
      </c>
      <c r="O4309" s="3" t="s">
        <v>886</v>
      </c>
      <c r="P4309" s="1" t="str">
        <f>IF(Tbl_BalanceHistory[[#This Row],[FundCode]]="0100","GF",IF(Tbl_BalanceHistory[[#This Row],[FundCode]]="01000","GF","Hi Ed / OCR"))</f>
        <v>GF</v>
      </c>
      <c r="Q4309" s="5">
        <v>1759151</v>
      </c>
      <c r="R4309" s="5">
        <v>1751449.73</v>
      </c>
      <c r="S4309" s="5">
        <v>7701.27</v>
      </c>
      <c r="T4309" s="5">
        <v>0</v>
      </c>
      <c r="U4309" s="3"/>
      <c r="V4309" s="5">
        <v>7701.27</v>
      </c>
      <c r="W4309" s="5"/>
      <c r="X4309" s="5">
        <v>0</v>
      </c>
      <c r="Y4309" s="5">
        <v>0</v>
      </c>
      <c r="Z4309" s="5">
        <f>Tbl_BalanceHistory[[#This Row],[Discretionary Recommended - Pre 2022]]+Tbl_BalanceHistory[[#This Row],[Discretionary Balance Recommended: Policy]]+Tbl_BalanceHistory[[#This Row],[Discretionary Balance Recommended: Commitments]]</f>
        <v>0</v>
      </c>
      <c r="AA4309" s="5">
        <f>Tbl_BalanceHistory[[#This Row],[Discretionary Balance]]-Tbl_BalanceHistory[[#This Row],[Discretionary Reappropriation]]</f>
        <v>7701.27</v>
      </c>
      <c r="AB4309" s="2"/>
      <c r="AC4309" s="2"/>
      <c r="AD4309" s="2"/>
      <c r="AE4309" s="2"/>
    </row>
    <row r="4310" spans="1:31" ht="240" x14ac:dyDescent="0.25">
      <c r="A4310" s="2" t="s">
        <v>710</v>
      </c>
      <c r="B4310" s="3">
        <v>11</v>
      </c>
      <c r="C4310" s="3">
        <v>402</v>
      </c>
      <c r="D4310" s="3" t="s">
        <v>741</v>
      </c>
      <c r="E4310" s="3" t="str">
        <f>_xlfn.XLOOKUP(Tbl_BalanceHistory[[#This Row],[RespAgy]],Tbl_Agencies[Agy Code],Tbl_Agencies[Agy Sort])</f>
        <v>155000</v>
      </c>
      <c r="F4310" s="2" t="str">
        <f>Tbl_BalanceHistory[[#This Row],[RespAgy]]&amp;": "&amp;Tbl_BalanceHistory[[#This Row],[RespAgency]]</f>
        <v>402: Marine Resources Commission</v>
      </c>
      <c r="G4310" s="3">
        <v>402</v>
      </c>
      <c r="H4310" s="3" t="s">
        <v>741</v>
      </c>
      <c r="I4310" s="3" t="str">
        <f>_xlfn.XLOOKUP(Tbl_BalanceHistory[[#This Row],[AgyCode]],Tbl_Agencies[Agy Code],Tbl_Agencies[Agy Sort])</f>
        <v>155000</v>
      </c>
      <c r="J4310" s="2" t="str">
        <f>Tbl_BalanceHistory[[#This Row],[AgyCode]]&amp;": "&amp;Tbl_BalanceHistory[[#This Row],[Agency Name]]</f>
        <v>402: Marine Resources Commission</v>
      </c>
      <c r="K4310" s="1">
        <v>2023</v>
      </c>
      <c r="L4310" s="3">
        <v>510</v>
      </c>
      <c r="M4310" s="3" t="s">
        <v>745</v>
      </c>
      <c r="N4310" s="2" t="str">
        <f>Tbl_BalanceHistory[[#This Row],[ProgramCode]]&amp;": "&amp;Tbl_BalanceHistory[[#This Row],[Program Name]]</f>
        <v>510: Coastal Lands Surveying and Mapping</v>
      </c>
      <c r="O4310" s="3" t="s">
        <v>886</v>
      </c>
      <c r="P4310" s="1" t="str">
        <f>IF(Tbl_BalanceHistory[[#This Row],[FundCode]]="0100","GF",IF(Tbl_BalanceHistory[[#This Row],[FundCode]]="01000","GF","Hi Ed / OCR"))</f>
        <v>GF</v>
      </c>
      <c r="Q4310" s="5">
        <v>5837302</v>
      </c>
      <c r="R4310" s="5">
        <v>1358855.74</v>
      </c>
      <c r="S4310" s="5">
        <v>4478446.26</v>
      </c>
      <c r="T4310" s="5">
        <v>0</v>
      </c>
      <c r="U4310" s="3"/>
      <c r="V4310" s="5">
        <v>4478446.26</v>
      </c>
      <c r="W4310" s="5">
        <v>0</v>
      </c>
      <c r="X4310" s="5">
        <v>1621840.2599999998</v>
      </c>
      <c r="Y4310" s="5">
        <v>356606</v>
      </c>
      <c r="Z4310" s="5">
        <v>1978446.2599999998</v>
      </c>
      <c r="AA4310" s="5">
        <v>2500000</v>
      </c>
      <c r="AB4310" s="2"/>
      <c r="AC4310" s="2" t="s">
        <v>2438</v>
      </c>
      <c r="AD4310" s="2" t="s">
        <v>2439</v>
      </c>
      <c r="AE4310" s="2" t="s">
        <v>2440</v>
      </c>
    </row>
    <row r="4311" spans="1:31" ht="105" x14ac:dyDescent="0.25">
      <c r="A4311" s="2" t="s">
        <v>710</v>
      </c>
      <c r="B4311" s="3">
        <v>11</v>
      </c>
      <c r="C4311" s="3">
        <v>402</v>
      </c>
      <c r="D4311" s="3" t="s">
        <v>741</v>
      </c>
      <c r="E4311" s="3" t="str">
        <f>_xlfn.XLOOKUP(Tbl_BalanceHistory[[#This Row],[RespAgy]],Tbl_Agencies[Agy Code],Tbl_Agencies[Agy Sort])</f>
        <v>155000</v>
      </c>
      <c r="F4311" s="2" t="str">
        <f>Tbl_BalanceHistory[[#This Row],[RespAgy]]&amp;": "&amp;Tbl_BalanceHistory[[#This Row],[RespAgency]]</f>
        <v>402: Marine Resources Commission</v>
      </c>
      <c r="G4311" s="3">
        <v>402</v>
      </c>
      <c r="H4311" s="3" t="s">
        <v>741</v>
      </c>
      <c r="I4311" s="3" t="str">
        <f>_xlfn.XLOOKUP(Tbl_BalanceHistory[[#This Row],[AgyCode]],Tbl_Agencies[Agy Code],Tbl_Agencies[Agy Sort])</f>
        <v>155000</v>
      </c>
      <c r="J4311" s="2" t="str">
        <f>Tbl_BalanceHistory[[#This Row],[AgyCode]]&amp;": "&amp;Tbl_BalanceHistory[[#This Row],[Agency Name]]</f>
        <v>402: Marine Resources Commission</v>
      </c>
      <c r="K4311" s="1">
        <v>2024</v>
      </c>
      <c r="L4311" s="3">
        <v>510</v>
      </c>
      <c r="M4311" s="3" t="s">
        <v>745</v>
      </c>
      <c r="N4311" s="2" t="str">
        <f>Tbl_BalanceHistory[[#This Row],[ProgramCode]]&amp;": "&amp;Tbl_BalanceHistory[[#This Row],[Program Name]]</f>
        <v>510: Coastal Lands Surveying and Mapping</v>
      </c>
      <c r="O4311" s="3" t="s">
        <v>886</v>
      </c>
      <c r="P4311" s="1" t="str">
        <f>IF(Tbl_BalanceHistory[[#This Row],[FundCode]]="0100","GF",IF(Tbl_BalanceHistory[[#This Row],[FundCode]]="01000","GF","Hi Ed / OCR"))</f>
        <v>GF</v>
      </c>
      <c r="Q4311" s="5">
        <v>3381518.26</v>
      </c>
      <c r="R4311" s="5">
        <v>2737272.98</v>
      </c>
      <c r="S4311" s="5">
        <v>644245.28</v>
      </c>
      <c r="T4311" s="5">
        <v>0</v>
      </c>
      <c r="U4311" s="3"/>
      <c r="V4311" s="5">
        <v>644245.28</v>
      </c>
      <c r="W4311" s="5">
        <v>0</v>
      </c>
      <c r="X4311" s="5">
        <v>644245.28</v>
      </c>
      <c r="Y4311" s="5">
        <v>0</v>
      </c>
      <c r="Z4311" s="5">
        <v>644245.28</v>
      </c>
      <c r="AA4311" s="5">
        <v>0</v>
      </c>
      <c r="AB4311" s="2"/>
      <c r="AC4311" s="2" t="s">
        <v>2612</v>
      </c>
      <c r="AD4311" s="2"/>
      <c r="AE4311" s="2"/>
    </row>
    <row r="4312" spans="1:31" ht="45" x14ac:dyDescent="0.25">
      <c r="A4312" s="2" t="s">
        <v>710</v>
      </c>
      <c r="B4312" s="3">
        <v>11</v>
      </c>
      <c r="C4312" s="3">
        <v>402</v>
      </c>
      <c r="D4312" s="3" t="s">
        <v>741</v>
      </c>
      <c r="E4312" s="3" t="str">
        <f>_xlfn.XLOOKUP(Tbl_BalanceHistory[[#This Row],[RespAgy]],Tbl_Agencies[Agy Code],Tbl_Agencies[Agy Sort])</f>
        <v>155000</v>
      </c>
      <c r="F4312" s="2" t="str">
        <f>Tbl_BalanceHistory[[#This Row],[RespAgy]]&amp;": "&amp;Tbl_BalanceHistory[[#This Row],[RespAgency]]</f>
        <v>402: Marine Resources Commission</v>
      </c>
      <c r="G4312" s="3">
        <v>402</v>
      </c>
      <c r="H4312" s="3" t="s">
        <v>741</v>
      </c>
      <c r="I4312" s="3" t="str">
        <f>_xlfn.XLOOKUP(Tbl_BalanceHistory[[#This Row],[AgyCode]],Tbl_Agencies[Agy Code],Tbl_Agencies[Agy Sort])</f>
        <v>155000</v>
      </c>
      <c r="J4312" s="2" t="str">
        <f>Tbl_BalanceHistory[[#This Row],[AgyCode]]&amp;": "&amp;Tbl_BalanceHistory[[#This Row],[Agency Name]]</f>
        <v>402: Marine Resources Commission</v>
      </c>
      <c r="K4312" s="1">
        <v>2021</v>
      </c>
      <c r="L4312" s="3">
        <v>599</v>
      </c>
      <c r="M4312" s="3" t="s">
        <v>62</v>
      </c>
      <c r="N4312" s="2" t="str">
        <f>Tbl_BalanceHistory[[#This Row],[ProgramCode]]&amp;": "&amp;Tbl_BalanceHistory[[#This Row],[Program Name]]</f>
        <v>599: Administrative and Support Services</v>
      </c>
      <c r="O4312" s="3" t="s">
        <v>886</v>
      </c>
      <c r="P4312" s="1" t="str">
        <f>IF(Tbl_BalanceHistory[[#This Row],[FundCode]]="0100","GF",IF(Tbl_BalanceHistory[[#This Row],[FundCode]]="01000","GF","Hi Ed / OCR"))</f>
        <v>GF</v>
      </c>
      <c r="Q4312" s="5">
        <v>2562244.92</v>
      </c>
      <c r="R4312" s="5">
        <v>2562244.92</v>
      </c>
      <c r="S4312" s="5">
        <v>0</v>
      </c>
      <c r="T4312" s="5">
        <v>0</v>
      </c>
      <c r="U4312" s="3"/>
      <c r="V4312" s="5">
        <v>0</v>
      </c>
      <c r="W4312" s="5">
        <v>0</v>
      </c>
      <c r="X4312" s="5"/>
      <c r="Y4312" s="5"/>
      <c r="Z4312" s="5">
        <f>Tbl_BalanceHistory[[#This Row],[Discretionary Recommended - Pre 2022]]+Tbl_BalanceHistory[[#This Row],[Discretionary Balance Recommended: Policy]]+Tbl_BalanceHistory[[#This Row],[Discretionary Balance Recommended: Commitments]]</f>
        <v>0</v>
      </c>
      <c r="AA4312" s="5">
        <f>Tbl_BalanceHistory[[#This Row],[Discretionary Balance]]-Tbl_BalanceHistory[[#This Row],[Discretionary Reappropriation]]</f>
        <v>0</v>
      </c>
      <c r="AB4312" s="2"/>
      <c r="AC4312" s="2"/>
      <c r="AD4312" s="2"/>
      <c r="AE4312" s="2"/>
    </row>
    <row r="4313" spans="1:31" ht="45" x14ac:dyDescent="0.25">
      <c r="A4313" s="2" t="s">
        <v>710</v>
      </c>
      <c r="B4313" s="3">
        <v>11</v>
      </c>
      <c r="C4313" s="3">
        <v>402</v>
      </c>
      <c r="D4313" s="3" t="s">
        <v>741</v>
      </c>
      <c r="E4313" s="3" t="str">
        <f>_xlfn.XLOOKUP(Tbl_BalanceHistory[[#This Row],[RespAgy]],Tbl_Agencies[Agy Code],Tbl_Agencies[Agy Sort])</f>
        <v>155000</v>
      </c>
      <c r="F4313" s="2" t="str">
        <f>Tbl_BalanceHistory[[#This Row],[RespAgy]]&amp;": "&amp;Tbl_BalanceHistory[[#This Row],[RespAgency]]</f>
        <v>402: Marine Resources Commission</v>
      </c>
      <c r="G4313" s="3">
        <v>402</v>
      </c>
      <c r="H4313" s="3" t="s">
        <v>741</v>
      </c>
      <c r="I4313" s="3" t="str">
        <f>_xlfn.XLOOKUP(Tbl_BalanceHistory[[#This Row],[AgyCode]],Tbl_Agencies[Agy Code],Tbl_Agencies[Agy Sort])</f>
        <v>155000</v>
      </c>
      <c r="J4313" s="2" t="str">
        <f>Tbl_BalanceHistory[[#This Row],[AgyCode]]&amp;": "&amp;Tbl_BalanceHistory[[#This Row],[Agency Name]]</f>
        <v>402: Marine Resources Commission</v>
      </c>
      <c r="K4313" s="1">
        <v>2022</v>
      </c>
      <c r="L4313" s="3">
        <v>599</v>
      </c>
      <c r="M4313" s="3" t="s">
        <v>62</v>
      </c>
      <c r="N4313" s="2" t="str">
        <f>Tbl_BalanceHistory[[#This Row],[ProgramCode]]&amp;": "&amp;Tbl_BalanceHistory[[#This Row],[Program Name]]</f>
        <v>599: Administrative and Support Services</v>
      </c>
      <c r="O4313" s="3" t="s">
        <v>886</v>
      </c>
      <c r="P4313" s="1" t="str">
        <f>IF(Tbl_BalanceHistory[[#This Row],[FundCode]]="0100","GF",IF(Tbl_BalanceHistory[[#This Row],[FundCode]]="01000","GF","Hi Ed / OCR"))</f>
        <v>GF</v>
      </c>
      <c r="Q4313" s="5">
        <v>2665060</v>
      </c>
      <c r="R4313" s="5">
        <v>2664997.4700000002</v>
      </c>
      <c r="S4313" s="5">
        <v>62.53</v>
      </c>
      <c r="T4313" s="5">
        <v>0</v>
      </c>
      <c r="U4313" s="3"/>
      <c r="V4313" s="5">
        <v>62.53</v>
      </c>
      <c r="W4313" s="5"/>
      <c r="X4313" s="5">
        <v>0</v>
      </c>
      <c r="Y4313" s="5">
        <v>0</v>
      </c>
      <c r="Z4313" s="5">
        <f>Tbl_BalanceHistory[[#This Row],[Discretionary Recommended - Pre 2022]]+Tbl_BalanceHistory[[#This Row],[Discretionary Balance Recommended: Policy]]+Tbl_BalanceHistory[[#This Row],[Discretionary Balance Recommended: Commitments]]</f>
        <v>0</v>
      </c>
      <c r="AA4313" s="5">
        <f>Tbl_BalanceHistory[[#This Row],[Discretionary Balance]]-Tbl_BalanceHistory[[#This Row],[Discretionary Reappropriation]]</f>
        <v>62.53</v>
      </c>
      <c r="AB4313" s="2"/>
      <c r="AC4313" s="2"/>
      <c r="AD4313" s="2"/>
      <c r="AE4313" s="2"/>
    </row>
    <row r="4314" spans="1:31" ht="45" x14ac:dyDescent="0.25">
      <c r="A4314" s="2" t="s">
        <v>710</v>
      </c>
      <c r="B4314" s="3">
        <v>11</v>
      </c>
      <c r="C4314" s="3">
        <v>402</v>
      </c>
      <c r="D4314" s="3" t="s">
        <v>741</v>
      </c>
      <c r="E4314" s="3" t="str">
        <f>_xlfn.XLOOKUP(Tbl_BalanceHistory[[#This Row],[RespAgy]],Tbl_Agencies[Agy Code],Tbl_Agencies[Agy Sort])</f>
        <v>155000</v>
      </c>
      <c r="F4314" s="2" t="str">
        <f>Tbl_BalanceHistory[[#This Row],[RespAgy]]&amp;": "&amp;Tbl_BalanceHistory[[#This Row],[RespAgency]]</f>
        <v>402: Marine Resources Commission</v>
      </c>
      <c r="G4314" s="3">
        <v>402</v>
      </c>
      <c r="H4314" s="3" t="s">
        <v>741</v>
      </c>
      <c r="I4314" s="3" t="str">
        <f>_xlfn.XLOOKUP(Tbl_BalanceHistory[[#This Row],[AgyCode]],Tbl_Agencies[Agy Code],Tbl_Agencies[Agy Sort])</f>
        <v>155000</v>
      </c>
      <c r="J4314" s="2" t="str">
        <f>Tbl_BalanceHistory[[#This Row],[AgyCode]]&amp;": "&amp;Tbl_BalanceHistory[[#This Row],[Agency Name]]</f>
        <v>402: Marine Resources Commission</v>
      </c>
      <c r="K4314" s="1">
        <v>2023</v>
      </c>
      <c r="L4314" s="3">
        <v>599</v>
      </c>
      <c r="M4314" s="3" t="s">
        <v>62</v>
      </c>
      <c r="N4314" s="2" t="str">
        <f>Tbl_BalanceHistory[[#This Row],[ProgramCode]]&amp;": "&amp;Tbl_BalanceHistory[[#This Row],[Program Name]]</f>
        <v>599: Administrative and Support Services</v>
      </c>
      <c r="O4314" s="3" t="s">
        <v>886</v>
      </c>
      <c r="P4314" s="1" t="str">
        <f>IF(Tbl_BalanceHistory[[#This Row],[FundCode]]="0100","GF",IF(Tbl_BalanceHistory[[#This Row],[FundCode]]="01000","GF","Hi Ed / OCR"))</f>
        <v>GF</v>
      </c>
      <c r="Q4314" s="5">
        <v>2965199.85</v>
      </c>
      <c r="R4314" s="5">
        <v>2961588.74</v>
      </c>
      <c r="S4314" s="5">
        <v>3611.11</v>
      </c>
      <c r="T4314" s="5">
        <v>0</v>
      </c>
      <c r="U4314" s="3"/>
      <c r="V4314" s="5">
        <v>3611.11</v>
      </c>
      <c r="W4314" s="5">
        <v>0</v>
      </c>
      <c r="X4314" s="5">
        <v>0</v>
      </c>
      <c r="Y4314" s="5">
        <v>0</v>
      </c>
      <c r="Z4314" s="5">
        <v>0</v>
      </c>
      <c r="AA4314" s="5">
        <v>3611.11</v>
      </c>
      <c r="AB4314" s="2"/>
      <c r="AC4314" s="2"/>
      <c r="AD4314" s="2"/>
      <c r="AE4314" s="2" t="s">
        <v>2385</v>
      </c>
    </row>
    <row r="4315" spans="1:31" ht="45" x14ac:dyDescent="0.25">
      <c r="A4315" s="2" t="s">
        <v>710</v>
      </c>
      <c r="B4315" s="3">
        <v>11</v>
      </c>
      <c r="C4315" s="3">
        <v>402</v>
      </c>
      <c r="D4315" s="3" t="s">
        <v>741</v>
      </c>
      <c r="E4315" s="3" t="str">
        <f>_xlfn.XLOOKUP(Tbl_BalanceHistory[[#This Row],[RespAgy]],Tbl_Agencies[Agy Code],Tbl_Agencies[Agy Sort])</f>
        <v>155000</v>
      </c>
      <c r="F4315" s="2" t="str">
        <f>Tbl_BalanceHistory[[#This Row],[RespAgy]]&amp;": "&amp;Tbl_BalanceHistory[[#This Row],[RespAgency]]</f>
        <v>402: Marine Resources Commission</v>
      </c>
      <c r="G4315" s="3">
        <v>402</v>
      </c>
      <c r="H4315" s="3" t="s">
        <v>741</v>
      </c>
      <c r="I4315" s="3" t="str">
        <f>_xlfn.XLOOKUP(Tbl_BalanceHistory[[#This Row],[AgyCode]],Tbl_Agencies[Agy Code],Tbl_Agencies[Agy Sort])</f>
        <v>155000</v>
      </c>
      <c r="J4315" s="2" t="str">
        <f>Tbl_BalanceHistory[[#This Row],[AgyCode]]&amp;": "&amp;Tbl_BalanceHistory[[#This Row],[Agency Name]]</f>
        <v>402: Marine Resources Commission</v>
      </c>
      <c r="K4315" s="1">
        <v>2024</v>
      </c>
      <c r="L4315" s="3">
        <v>599</v>
      </c>
      <c r="M4315" s="3" t="s">
        <v>62</v>
      </c>
      <c r="N4315" s="2" t="str">
        <f>Tbl_BalanceHistory[[#This Row],[ProgramCode]]&amp;": "&amp;Tbl_BalanceHistory[[#This Row],[Program Name]]</f>
        <v>599: Administrative and Support Services</v>
      </c>
      <c r="O4315" s="3" t="s">
        <v>886</v>
      </c>
      <c r="P4315" s="1" t="str">
        <f>IF(Tbl_BalanceHistory[[#This Row],[FundCode]]="0100","GF",IF(Tbl_BalanceHistory[[#This Row],[FundCode]]="01000","GF","Hi Ed / OCR"))</f>
        <v>GF</v>
      </c>
      <c r="Q4315" s="5">
        <v>3074261</v>
      </c>
      <c r="R4315" s="5">
        <v>3074261</v>
      </c>
      <c r="S4315" s="5">
        <v>0</v>
      </c>
      <c r="T4315" s="5">
        <v>0</v>
      </c>
      <c r="U4315" s="3"/>
      <c r="V4315" s="5">
        <v>0</v>
      </c>
      <c r="W4315" s="5">
        <v>0</v>
      </c>
      <c r="X4315" s="5">
        <v>0</v>
      </c>
      <c r="Y4315" s="5">
        <v>0</v>
      </c>
      <c r="Z4315" s="5">
        <v>0</v>
      </c>
      <c r="AA4315" s="5">
        <v>0</v>
      </c>
      <c r="AB4315" s="2"/>
      <c r="AC4315" s="2"/>
      <c r="AD4315" s="2"/>
      <c r="AE4315" s="2"/>
    </row>
    <row r="4316" spans="1:31" ht="45" x14ac:dyDescent="0.25">
      <c r="A4316" s="2" t="s">
        <v>747</v>
      </c>
      <c r="B4316" s="3">
        <v>11</v>
      </c>
      <c r="C4316" s="3">
        <v>187</v>
      </c>
      <c r="D4316" s="3" t="s">
        <v>749</v>
      </c>
      <c r="E4316" s="3" t="str">
        <f>_xlfn.XLOOKUP(Tbl_BalanceHistory[[#This Row],[RespAgy]],Tbl_Agencies[Agy Code],Tbl_Agencies[Agy Sort])</f>
        <v>157000</v>
      </c>
      <c r="F4316" s="2" t="str">
        <f>Tbl_BalanceHistory[[#This Row],[RespAgy]]&amp;": "&amp;Tbl_BalanceHistory[[#This Row],[RespAgency]]</f>
        <v>187: Secretary of Public Safety and Homeland Security</v>
      </c>
      <c r="G4316" s="3">
        <v>187</v>
      </c>
      <c r="H4316" s="3" t="s">
        <v>749</v>
      </c>
      <c r="I4316" s="3" t="str">
        <f>_xlfn.XLOOKUP(Tbl_BalanceHistory[[#This Row],[AgyCode]],Tbl_Agencies[Agy Code],Tbl_Agencies[Agy Sort])</f>
        <v>157000</v>
      </c>
      <c r="J4316" s="2" t="str">
        <f>Tbl_BalanceHistory[[#This Row],[AgyCode]]&amp;": "&amp;Tbl_BalanceHistory[[#This Row],[Agency Name]]</f>
        <v>187: Secretary of Public Safety and Homeland Security</v>
      </c>
      <c r="K4316" s="1">
        <v>2014</v>
      </c>
      <c r="L4316" s="3">
        <v>713</v>
      </c>
      <c r="M4316" s="3" t="s">
        <v>1687</v>
      </c>
      <c r="N4316" s="2" t="str">
        <f>Tbl_BalanceHistory[[#This Row],[ProgramCode]]&amp;": "&amp;Tbl_BalanceHistory[[#This Row],[Program Name]]</f>
        <v>713: Executive Management</v>
      </c>
      <c r="O4316" s="3" t="s">
        <v>1730</v>
      </c>
      <c r="P4316" s="1" t="str">
        <f>IF(Tbl_BalanceHistory[[#This Row],[FundCode]]="0100","GF",IF(Tbl_BalanceHistory[[#This Row],[FundCode]]="01000","GF","Hi Ed / OCR"))</f>
        <v>GF</v>
      </c>
      <c r="Q4316" s="5">
        <v>0</v>
      </c>
      <c r="R4316" s="5">
        <v>0</v>
      </c>
      <c r="S4316" s="5">
        <v>0</v>
      </c>
      <c r="T4316" s="5">
        <v>0</v>
      </c>
      <c r="U4316" s="3"/>
      <c r="V4316" s="5">
        <v>0</v>
      </c>
      <c r="W4316" s="5">
        <v>0</v>
      </c>
      <c r="X4316" s="5"/>
      <c r="Y4316" s="5"/>
      <c r="Z4316" s="5">
        <f>Tbl_BalanceHistory[[#This Row],[Discretionary Recommended - Pre 2022]]+Tbl_BalanceHistory[[#This Row],[Discretionary Balance Recommended: Policy]]+Tbl_BalanceHistory[[#This Row],[Discretionary Balance Recommended: Commitments]]</f>
        <v>0</v>
      </c>
      <c r="AA4316" s="5">
        <f>Tbl_BalanceHistory[[#This Row],[Discretionary Balance]]-Tbl_BalanceHistory[[#This Row],[Discretionary Reappropriation]]</f>
        <v>0</v>
      </c>
      <c r="AB4316" s="2"/>
      <c r="AC4316" s="2"/>
      <c r="AD4316" s="2"/>
      <c r="AE4316" s="2"/>
    </row>
    <row r="4317" spans="1:31" ht="45" x14ac:dyDescent="0.25">
      <c r="A4317" s="2" t="s">
        <v>747</v>
      </c>
      <c r="B4317" s="3">
        <v>11</v>
      </c>
      <c r="C4317" s="3">
        <v>187</v>
      </c>
      <c r="D4317" s="3" t="s">
        <v>749</v>
      </c>
      <c r="E4317" s="3" t="str">
        <f>_xlfn.XLOOKUP(Tbl_BalanceHistory[[#This Row],[RespAgy]],Tbl_Agencies[Agy Code],Tbl_Agencies[Agy Sort])</f>
        <v>157000</v>
      </c>
      <c r="F4317" s="2" t="str">
        <f>Tbl_BalanceHistory[[#This Row],[RespAgy]]&amp;": "&amp;Tbl_BalanceHistory[[#This Row],[RespAgency]]</f>
        <v>187: Secretary of Public Safety and Homeland Security</v>
      </c>
      <c r="G4317" s="3">
        <v>187</v>
      </c>
      <c r="H4317" s="3" t="s">
        <v>749</v>
      </c>
      <c r="I4317" s="3" t="str">
        <f>_xlfn.XLOOKUP(Tbl_BalanceHistory[[#This Row],[AgyCode]],Tbl_Agencies[Agy Code],Tbl_Agencies[Agy Sort])</f>
        <v>157000</v>
      </c>
      <c r="J4317" s="2" t="str">
        <f>Tbl_BalanceHistory[[#This Row],[AgyCode]]&amp;": "&amp;Tbl_BalanceHistory[[#This Row],[Agency Name]]</f>
        <v>187: Secretary of Public Safety and Homeland Security</v>
      </c>
      <c r="K4317" s="1">
        <v>2014</v>
      </c>
      <c r="L4317" s="3">
        <v>799</v>
      </c>
      <c r="M4317" s="3" t="s">
        <v>62</v>
      </c>
      <c r="N4317" s="2" t="str">
        <f>Tbl_BalanceHistory[[#This Row],[ProgramCode]]&amp;": "&amp;Tbl_BalanceHistory[[#This Row],[Program Name]]</f>
        <v>799: Administrative and Support Services</v>
      </c>
      <c r="O4317" s="3" t="s">
        <v>1730</v>
      </c>
      <c r="P4317" s="1" t="str">
        <f>IF(Tbl_BalanceHistory[[#This Row],[FundCode]]="0100","GF",IF(Tbl_BalanceHistory[[#This Row],[FundCode]]="01000","GF","Hi Ed / OCR"))</f>
        <v>GF</v>
      </c>
      <c r="Q4317" s="5">
        <v>801852</v>
      </c>
      <c r="R4317" s="5">
        <v>705768.71</v>
      </c>
      <c r="S4317" s="5">
        <v>96083</v>
      </c>
      <c r="T4317" s="5">
        <v>0</v>
      </c>
      <c r="U4317" s="3"/>
      <c r="V4317" s="5">
        <v>96083</v>
      </c>
      <c r="W4317" s="5">
        <v>96083</v>
      </c>
      <c r="X4317" s="5"/>
      <c r="Y4317" s="5"/>
      <c r="Z4317" s="5">
        <f>Tbl_BalanceHistory[[#This Row],[Discretionary Recommended - Pre 2022]]+Tbl_BalanceHistory[[#This Row],[Discretionary Balance Recommended: Policy]]+Tbl_BalanceHistory[[#This Row],[Discretionary Balance Recommended: Commitments]]</f>
        <v>96083</v>
      </c>
      <c r="AA4317" s="5">
        <f>Tbl_BalanceHistory[[#This Row],[Discretionary Balance]]-Tbl_BalanceHistory[[#This Row],[Discretionary Reappropriation]]</f>
        <v>0</v>
      </c>
      <c r="AB4317" s="2" t="s">
        <v>1758</v>
      </c>
      <c r="AC4317" s="2"/>
      <c r="AD4317" s="2"/>
      <c r="AE4317" s="2"/>
    </row>
    <row r="4318" spans="1:31" ht="45" x14ac:dyDescent="0.25">
      <c r="A4318" s="2" t="s">
        <v>747</v>
      </c>
      <c r="B4318" s="3">
        <v>11</v>
      </c>
      <c r="C4318" s="3">
        <v>187</v>
      </c>
      <c r="D4318" s="3" t="s">
        <v>749</v>
      </c>
      <c r="E4318" s="3" t="str">
        <f>_xlfn.XLOOKUP(Tbl_BalanceHistory[[#This Row],[RespAgy]],Tbl_Agencies[Agy Code],Tbl_Agencies[Agy Sort])</f>
        <v>157000</v>
      </c>
      <c r="F4318" s="2" t="str">
        <f>Tbl_BalanceHistory[[#This Row],[RespAgy]]&amp;": "&amp;Tbl_BalanceHistory[[#This Row],[RespAgency]]</f>
        <v>187: Secretary of Public Safety and Homeland Security</v>
      </c>
      <c r="G4318" s="3">
        <v>187</v>
      </c>
      <c r="H4318" s="3" t="s">
        <v>749</v>
      </c>
      <c r="I4318" s="3" t="str">
        <f>_xlfn.XLOOKUP(Tbl_BalanceHistory[[#This Row],[AgyCode]],Tbl_Agencies[Agy Code],Tbl_Agencies[Agy Sort])</f>
        <v>157000</v>
      </c>
      <c r="J4318" s="2" t="str">
        <f>Tbl_BalanceHistory[[#This Row],[AgyCode]]&amp;": "&amp;Tbl_BalanceHistory[[#This Row],[Agency Name]]</f>
        <v>187: Secretary of Public Safety and Homeland Security</v>
      </c>
      <c r="K4318" s="1">
        <v>2015</v>
      </c>
      <c r="L4318" s="3">
        <v>799</v>
      </c>
      <c r="M4318" s="3" t="s">
        <v>62</v>
      </c>
      <c r="N4318" s="2" t="str">
        <f>Tbl_BalanceHistory[[#This Row],[ProgramCode]]&amp;": "&amp;Tbl_BalanceHistory[[#This Row],[Program Name]]</f>
        <v>799: Administrative and Support Services</v>
      </c>
      <c r="O4318" s="3" t="s">
        <v>1730</v>
      </c>
      <c r="P4318" s="1" t="str">
        <f>IF(Tbl_BalanceHistory[[#This Row],[FundCode]]="0100","GF",IF(Tbl_BalanceHistory[[#This Row],[FundCode]]="01000","GF","Hi Ed / OCR"))</f>
        <v>GF</v>
      </c>
      <c r="Q4318" s="5">
        <v>775719</v>
      </c>
      <c r="R4318" s="5">
        <v>766109</v>
      </c>
      <c r="S4318" s="5">
        <v>9609</v>
      </c>
      <c r="T4318" s="5">
        <v>0</v>
      </c>
      <c r="U4318" s="3"/>
      <c r="V4318" s="5">
        <v>9609</v>
      </c>
      <c r="W4318" s="5">
        <v>9609</v>
      </c>
      <c r="X4318" s="5"/>
      <c r="Y4318" s="5"/>
      <c r="Z4318" s="5">
        <f>Tbl_BalanceHistory[[#This Row],[Discretionary Recommended - Pre 2022]]+Tbl_BalanceHistory[[#This Row],[Discretionary Balance Recommended: Policy]]+Tbl_BalanceHistory[[#This Row],[Discretionary Balance Recommended: Commitments]]</f>
        <v>9609</v>
      </c>
      <c r="AA4318" s="5">
        <f>Tbl_BalanceHistory[[#This Row],[Discretionary Balance]]-Tbl_BalanceHistory[[#This Row],[Discretionary Reappropriation]]</f>
        <v>0</v>
      </c>
      <c r="AB4318" s="2" t="s">
        <v>1736</v>
      </c>
      <c r="AC4318" s="2"/>
      <c r="AD4318" s="2"/>
      <c r="AE4318" s="2"/>
    </row>
    <row r="4319" spans="1:31" ht="45" x14ac:dyDescent="0.25">
      <c r="A4319" s="2" t="s">
        <v>747</v>
      </c>
      <c r="B4319" s="3">
        <v>11</v>
      </c>
      <c r="C4319" s="3">
        <v>187</v>
      </c>
      <c r="D4319" s="3" t="s">
        <v>749</v>
      </c>
      <c r="E4319" s="3" t="str">
        <f>_xlfn.XLOOKUP(Tbl_BalanceHistory[[#This Row],[RespAgy]],Tbl_Agencies[Agy Code],Tbl_Agencies[Agy Sort])</f>
        <v>157000</v>
      </c>
      <c r="F4319" s="2" t="str">
        <f>Tbl_BalanceHistory[[#This Row],[RespAgy]]&amp;": "&amp;Tbl_BalanceHistory[[#This Row],[RespAgency]]</f>
        <v>187: Secretary of Public Safety and Homeland Security</v>
      </c>
      <c r="G4319" s="3">
        <v>187</v>
      </c>
      <c r="H4319" s="3" t="s">
        <v>749</v>
      </c>
      <c r="I4319" s="3" t="str">
        <f>_xlfn.XLOOKUP(Tbl_BalanceHistory[[#This Row],[AgyCode]],Tbl_Agencies[Agy Code],Tbl_Agencies[Agy Sort])</f>
        <v>157000</v>
      </c>
      <c r="J4319" s="2" t="str">
        <f>Tbl_BalanceHistory[[#This Row],[AgyCode]]&amp;": "&amp;Tbl_BalanceHistory[[#This Row],[Agency Name]]</f>
        <v>187: Secretary of Public Safety and Homeland Security</v>
      </c>
      <c r="K4319" s="1">
        <v>2016</v>
      </c>
      <c r="L4319" s="3">
        <v>799</v>
      </c>
      <c r="M4319" s="3" t="s">
        <v>62</v>
      </c>
      <c r="N4319" s="2" t="str">
        <f>Tbl_BalanceHistory[[#This Row],[ProgramCode]]&amp;": "&amp;Tbl_BalanceHistory[[#This Row],[Program Name]]</f>
        <v>799: Administrative and Support Services</v>
      </c>
      <c r="O4319" s="3" t="s">
        <v>1730</v>
      </c>
      <c r="P4319" s="1" t="str">
        <f>IF(Tbl_BalanceHistory[[#This Row],[FundCode]]="0100","GF",IF(Tbl_BalanceHistory[[#This Row],[FundCode]]="01000","GF","Hi Ed / OCR"))</f>
        <v>GF</v>
      </c>
      <c r="Q4319" s="5">
        <v>774931</v>
      </c>
      <c r="R4319" s="5">
        <v>746433.71</v>
      </c>
      <c r="S4319" s="5">
        <v>28497</v>
      </c>
      <c r="T4319" s="5">
        <v>0</v>
      </c>
      <c r="U4319" s="3"/>
      <c r="V4319" s="5">
        <v>28497</v>
      </c>
      <c r="W4319" s="5">
        <v>28497</v>
      </c>
      <c r="X4319" s="5"/>
      <c r="Y4319" s="5"/>
      <c r="Z4319" s="5">
        <f>Tbl_BalanceHistory[[#This Row],[Discretionary Recommended - Pre 2022]]+Tbl_BalanceHistory[[#This Row],[Discretionary Balance Recommended: Policy]]+Tbl_BalanceHistory[[#This Row],[Discretionary Balance Recommended: Commitments]]</f>
        <v>28497</v>
      </c>
      <c r="AA4319" s="5">
        <f>Tbl_BalanceHistory[[#This Row],[Discretionary Balance]]-Tbl_BalanceHistory[[#This Row],[Discretionary Reappropriation]]</f>
        <v>0</v>
      </c>
      <c r="AB4319" s="2" t="s">
        <v>1737</v>
      </c>
      <c r="AC4319" s="2"/>
      <c r="AD4319" s="2"/>
      <c r="AE4319" s="2" t="s">
        <v>2161</v>
      </c>
    </row>
    <row r="4320" spans="1:31" ht="45" x14ac:dyDescent="0.25">
      <c r="A4320" s="2" t="s">
        <v>747</v>
      </c>
      <c r="B4320" s="3">
        <v>11</v>
      </c>
      <c r="C4320" s="3">
        <v>187</v>
      </c>
      <c r="D4320" s="3" t="s">
        <v>749</v>
      </c>
      <c r="E4320" s="3" t="str">
        <f>_xlfn.XLOOKUP(Tbl_BalanceHistory[[#This Row],[RespAgy]],Tbl_Agencies[Agy Code],Tbl_Agencies[Agy Sort])</f>
        <v>157000</v>
      </c>
      <c r="F4320" s="2" t="str">
        <f>Tbl_BalanceHistory[[#This Row],[RespAgy]]&amp;": "&amp;Tbl_BalanceHistory[[#This Row],[RespAgency]]</f>
        <v>187: Secretary of Public Safety and Homeland Security</v>
      </c>
      <c r="G4320" s="3">
        <v>187</v>
      </c>
      <c r="H4320" s="3" t="s">
        <v>749</v>
      </c>
      <c r="I4320" s="3" t="str">
        <f>_xlfn.XLOOKUP(Tbl_BalanceHistory[[#This Row],[AgyCode]],Tbl_Agencies[Agy Code],Tbl_Agencies[Agy Sort])</f>
        <v>157000</v>
      </c>
      <c r="J4320" s="2" t="str">
        <f>Tbl_BalanceHistory[[#This Row],[AgyCode]]&amp;": "&amp;Tbl_BalanceHistory[[#This Row],[Agency Name]]</f>
        <v>187: Secretary of Public Safety and Homeland Security</v>
      </c>
      <c r="K4320" s="1">
        <v>2017</v>
      </c>
      <c r="L4320" s="3">
        <v>799</v>
      </c>
      <c r="M4320" s="3" t="s">
        <v>62</v>
      </c>
      <c r="N4320" s="2" t="str">
        <f>Tbl_BalanceHistory[[#This Row],[ProgramCode]]&amp;": "&amp;Tbl_BalanceHistory[[#This Row],[Program Name]]</f>
        <v>799: Administrative and Support Services</v>
      </c>
      <c r="O4320" s="3" t="s">
        <v>886</v>
      </c>
      <c r="P4320" s="1" t="str">
        <f>IF(Tbl_BalanceHistory[[#This Row],[FundCode]]="0100","GF",IF(Tbl_BalanceHistory[[#This Row],[FundCode]]="01000","GF","Hi Ed / OCR"))</f>
        <v>GF</v>
      </c>
      <c r="Q4320" s="5">
        <v>679139</v>
      </c>
      <c r="R4320" s="5">
        <v>593773.42000000004</v>
      </c>
      <c r="S4320" s="5">
        <v>85365</v>
      </c>
      <c r="T4320" s="5">
        <v>0</v>
      </c>
      <c r="U4320" s="3"/>
      <c r="V4320" s="5">
        <v>85365</v>
      </c>
      <c r="W4320" s="5">
        <v>85365</v>
      </c>
      <c r="X4320" s="5"/>
      <c r="Y4320" s="5"/>
      <c r="Z4320" s="5">
        <f>Tbl_BalanceHistory[[#This Row],[Discretionary Recommended - Pre 2022]]+Tbl_BalanceHistory[[#This Row],[Discretionary Balance Recommended: Policy]]+Tbl_BalanceHistory[[#This Row],[Discretionary Balance Recommended: Commitments]]</f>
        <v>85365</v>
      </c>
      <c r="AA4320" s="5">
        <f>Tbl_BalanceHistory[[#This Row],[Discretionary Balance]]-Tbl_BalanceHistory[[#This Row],[Discretionary Reappropriation]]</f>
        <v>0</v>
      </c>
      <c r="AB4320" s="2" t="s">
        <v>1753</v>
      </c>
      <c r="AC4320" s="2"/>
      <c r="AD4320" s="2"/>
      <c r="AE4320" s="2"/>
    </row>
    <row r="4321" spans="1:31" ht="45" x14ac:dyDescent="0.25">
      <c r="A4321" s="2" t="s">
        <v>747</v>
      </c>
      <c r="B4321" s="3">
        <v>11</v>
      </c>
      <c r="C4321" s="3">
        <v>187</v>
      </c>
      <c r="D4321" s="3" t="s">
        <v>749</v>
      </c>
      <c r="E4321" s="3" t="str">
        <f>_xlfn.XLOOKUP(Tbl_BalanceHistory[[#This Row],[RespAgy]],Tbl_Agencies[Agy Code],Tbl_Agencies[Agy Sort])</f>
        <v>157000</v>
      </c>
      <c r="F4321" s="2" t="str">
        <f>Tbl_BalanceHistory[[#This Row],[RespAgy]]&amp;": "&amp;Tbl_BalanceHistory[[#This Row],[RespAgency]]</f>
        <v>187: Secretary of Public Safety and Homeland Security</v>
      </c>
      <c r="G4321" s="3">
        <v>187</v>
      </c>
      <c r="H4321" s="3" t="s">
        <v>749</v>
      </c>
      <c r="I4321" s="3" t="str">
        <f>_xlfn.XLOOKUP(Tbl_BalanceHistory[[#This Row],[AgyCode]],Tbl_Agencies[Agy Code],Tbl_Agencies[Agy Sort])</f>
        <v>157000</v>
      </c>
      <c r="J4321" s="2" t="str">
        <f>Tbl_BalanceHistory[[#This Row],[AgyCode]]&amp;": "&amp;Tbl_BalanceHistory[[#This Row],[Agency Name]]</f>
        <v>187: Secretary of Public Safety and Homeland Security</v>
      </c>
      <c r="K4321" s="1">
        <v>2018</v>
      </c>
      <c r="L4321" s="3">
        <v>799</v>
      </c>
      <c r="M4321" s="3" t="s">
        <v>62</v>
      </c>
      <c r="N4321" s="2" t="str">
        <f>Tbl_BalanceHistory[[#This Row],[ProgramCode]]&amp;": "&amp;Tbl_BalanceHistory[[#This Row],[Program Name]]</f>
        <v>799: Administrative and Support Services</v>
      </c>
      <c r="O4321" s="3" t="s">
        <v>886</v>
      </c>
      <c r="P4321" s="1" t="str">
        <f>IF(Tbl_BalanceHistory[[#This Row],[FundCode]]="0100","GF",IF(Tbl_BalanceHistory[[#This Row],[FundCode]]="01000","GF","Hi Ed / OCR"))</f>
        <v>GF</v>
      </c>
      <c r="Q4321" s="5">
        <v>1298547</v>
      </c>
      <c r="R4321" s="5">
        <v>650943.06999999995</v>
      </c>
      <c r="S4321" s="5">
        <v>647603</v>
      </c>
      <c r="T4321" s="5">
        <v>0</v>
      </c>
      <c r="U4321" s="3"/>
      <c r="V4321" s="5">
        <v>647603</v>
      </c>
      <c r="W4321" s="5">
        <v>0</v>
      </c>
      <c r="X4321" s="5"/>
      <c r="Y4321" s="5"/>
      <c r="Z4321" s="5">
        <f>Tbl_BalanceHistory[[#This Row],[Discretionary Recommended - Pre 2022]]+Tbl_BalanceHistory[[#This Row],[Discretionary Balance Recommended: Policy]]+Tbl_BalanceHistory[[#This Row],[Discretionary Balance Recommended: Commitments]]</f>
        <v>0</v>
      </c>
      <c r="AA4321" s="5">
        <f>Tbl_BalanceHistory[[#This Row],[Discretionary Balance]]-Tbl_BalanceHistory[[#This Row],[Discretionary Reappropriation]]</f>
        <v>647603</v>
      </c>
      <c r="AB4321" s="2" t="s">
        <v>1754</v>
      </c>
      <c r="AC4321" s="2"/>
      <c r="AD4321" s="2"/>
      <c r="AE4321" s="2"/>
    </row>
    <row r="4322" spans="1:31" ht="75" x14ac:dyDescent="0.25">
      <c r="A4322" s="2" t="s">
        <v>747</v>
      </c>
      <c r="B4322" s="3">
        <v>11</v>
      </c>
      <c r="C4322" s="3">
        <v>187</v>
      </c>
      <c r="D4322" s="3" t="s">
        <v>749</v>
      </c>
      <c r="E4322" s="3" t="str">
        <f>_xlfn.XLOOKUP(Tbl_BalanceHistory[[#This Row],[RespAgy]],Tbl_Agencies[Agy Code],Tbl_Agencies[Agy Sort])</f>
        <v>157000</v>
      </c>
      <c r="F4322" s="2" t="str">
        <f>Tbl_BalanceHistory[[#This Row],[RespAgy]]&amp;": "&amp;Tbl_BalanceHistory[[#This Row],[RespAgency]]</f>
        <v>187: Secretary of Public Safety and Homeland Security</v>
      </c>
      <c r="G4322" s="3">
        <v>187</v>
      </c>
      <c r="H4322" s="3" t="s">
        <v>749</v>
      </c>
      <c r="I4322" s="3" t="str">
        <f>_xlfn.XLOOKUP(Tbl_BalanceHistory[[#This Row],[AgyCode]],Tbl_Agencies[Agy Code],Tbl_Agencies[Agy Sort])</f>
        <v>157000</v>
      </c>
      <c r="J4322" s="2" t="str">
        <f>Tbl_BalanceHistory[[#This Row],[AgyCode]]&amp;": "&amp;Tbl_BalanceHistory[[#This Row],[Agency Name]]</f>
        <v>187: Secretary of Public Safety and Homeland Security</v>
      </c>
      <c r="K4322" s="1">
        <v>2019</v>
      </c>
      <c r="L4322" s="3">
        <v>799</v>
      </c>
      <c r="M4322" s="3" t="s">
        <v>62</v>
      </c>
      <c r="N4322" s="2" t="str">
        <f>Tbl_BalanceHistory[[#This Row],[ProgramCode]]&amp;": "&amp;Tbl_BalanceHistory[[#This Row],[Program Name]]</f>
        <v>799: Administrative and Support Services</v>
      </c>
      <c r="O4322" s="3" t="s">
        <v>886</v>
      </c>
      <c r="P4322" s="1" t="str">
        <f>IF(Tbl_BalanceHistory[[#This Row],[FundCode]]="0100","GF",IF(Tbl_BalanceHistory[[#This Row],[FundCode]]="01000","GF","Hi Ed / OCR"))</f>
        <v>GF</v>
      </c>
      <c r="Q4322" s="5">
        <v>1996340</v>
      </c>
      <c r="R4322" s="5">
        <v>821361.69</v>
      </c>
      <c r="S4322" s="5">
        <v>1174978.31</v>
      </c>
      <c r="T4322" s="5">
        <v>0</v>
      </c>
      <c r="U4322" s="3"/>
      <c r="V4322" s="5">
        <v>1174978.31</v>
      </c>
      <c r="W4322" s="5">
        <v>1174978.31</v>
      </c>
      <c r="X4322" s="5"/>
      <c r="Y4322" s="5"/>
      <c r="Z4322" s="5">
        <f>Tbl_BalanceHistory[[#This Row],[Discretionary Recommended - Pre 2022]]+Tbl_BalanceHistory[[#This Row],[Discretionary Balance Recommended: Policy]]+Tbl_BalanceHistory[[#This Row],[Discretionary Balance Recommended: Commitments]]</f>
        <v>1174978.31</v>
      </c>
      <c r="AA4322" s="5">
        <f>Tbl_BalanceHistory[[#This Row],[Discretionary Balance]]-Tbl_BalanceHistory[[#This Row],[Discretionary Reappropriation]]</f>
        <v>0</v>
      </c>
      <c r="AB4322" s="2" t="s">
        <v>2162</v>
      </c>
      <c r="AC4322" s="2"/>
      <c r="AD4322" s="2"/>
      <c r="AE4322" s="2"/>
    </row>
    <row r="4323" spans="1:31" ht="105" x14ac:dyDescent="0.25">
      <c r="A4323" s="2" t="s">
        <v>747</v>
      </c>
      <c r="B4323" s="3">
        <v>11</v>
      </c>
      <c r="C4323" s="3">
        <v>187</v>
      </c>
      <c r="D4323" s="3" t="s">
        <v>749</v>
      </c>
      <c r="E4323" s="3" t="str">
        <f>_xlfn.XLOOKUP(Tbl_BalanceHistory[[#This Row],[RespAgy]],Tbl_Agencies[Agy Code],Tbl_Agencies[Agy Sort])</f>
        <v>157000</v>
      </c>
      <c r="F4323" s="2" t="str">
        <f>Tbl_BalanceHistory[[#This Row],[RespAgy]]&amp;": "&amp;Tbl_BalanceHistory[[#This Row],[RespAgency]]</f>
        <v>187: Secretary of Public Safety and Homeland Security</v>
      </c>
      <c r="G4323" s="3">
        <v>187</v>
      </c>
      <c r="H4323" s="3" t="s">
        <v>749</v>
      </c>
      <c r="I4323" s="3" t="str">
        <f>_xlfn.XLOOKUP(Tbl_BalanceHistory[[#This Row],[AgyCode]],Tbl_Agencies[Agy Code],Tbl_Agencies[Agy Sort])</f>
        <v>157000</v>
      </c>
      <c r="J4323" s="2" t="str">
        <f>Tbl_BalanceHistory[[#This Row],[AgyCode]]&amp;": "&amp;Tbl_BalanceHistory[[#This Row],[Agency Name]]</f>
        <v>187: Secretary of Public Safety and Homeland Security</v>
      </c>
      <c r="K4323" s="1">
        <v>2020</v>
      </c>
      <c r="L4323" s="3">
        <v>799</v>
      </c>
      <c r="M4323" s="3" t="s">
        <v>62</v>
      </c>
      <c r="N4323" s="2" t="str">
        <f>Tbl_BalanceHistory[[#This Row],[ProgramCode]]&amp;": "&amp;Tbl_BalanceHistory[[#This Row],[Program Name]]</f>
        <v>799: Administrative and Support Services</v>
      </c>
      <c r="O4323" s="3" t="s">
        <v>886</v>
      </c>
      <c r="P4323" s="1" t="str">
        <f>IF(Tbl_BalanceHistory[[#This Row],[FundCode]]="0100","GF",IF(Tbl_BalanceHistory[[#This Row],[FundCode]]="01000","GF","Hi Ed / OCR"))</f>
        <v>GF</v>
      </c>
      <c r="Q4323" s="5">
        <v>2451682.31</v>
      </c>
      <c r="R4323" s="5">
        <v>908884.02</v>
      </c>
      <c r="S4323" s="5">
        <v>1542798.29</v>
      </c>
      <c r="T4323" s="5">
        <v>0</v>
      </c>
      <c r="U4323" s="3"/>
      <c r="V4323" s="5">
        <v>1542798.29</v>
      </c>
      <c r="W4323" s="5">
        <v>1275375</v>
      </c>
      <c r="X4323" s="5"/>
      <c r="Y4323" s="5"/>
      <c r="Z4323" s="5">
        <f>Tbl_BalanceHistory[[#This Row],[Discretionary Recommended - Pre 2022]]+Tbl_BalanceHistory[[#This Row],[Discretionary Balance Recommended: Policy]]+Tbl_BalanceHistory[[#This Row],[Discretionary Balance Recommended: Commitments]]</f>
        <v>1275375</v>
      </c>
      <c r="AA4323" s="5">
        <f>Tbl_BalanceHistory[[#This Row],[Discretionary Balance]]-Tbl_BalanceHistory[[#This Row],[Discretionary Reappropriation]]</f>
        <v>267423.29000000004</v>
      </c>
      <c r="AB4323" s="2" t="s">
        <v>2163</v>
      </c>
      <c r="AC4323" s="2"/>
      <c r="AD4323" s="2"/>
      <c r="AE4323" s="2"/>
    </row>
    <row r="4324" spans="1:31" ht="45" x14ac:dyDescent="0.25">
      <c r="A4324" s="2" t="s">
        <v>747</v>
      </c>
      <c r="B4324" s="3">
        <v>11</v>
      </c>
      <c r="C4324" s="3">
        <v>957</v>
      </c>
      <c r="D4324" s="3" t="s">
        <v>752</v>
      </c>
      <c r="E4324" s="3" t="str">
        <f>_xlfn.XLOOKUP(Tbl_BalanceHistory[[#This Row],[RespAgy]],Tbl_Agencies[Agy Code],Tbl_Agencies[Agy Sort])</f>
        <v>158000</v>
      </c>
      <c r="F4324" s="2" t="str">
        <f>Tbl_BalanceHistory[[#This Row],[RespAgy]]&amp;": "&amp;Tbl_BalanceHistory[[#This Row],[RespAgency]]</f>
        <v>957: Commonwealth's Attorneys' Services Council</v>
      </c>
      <c r="G4324" s="3">
        <v>957</v>
      </c>
      <c r="H4324" s="3" t="s">
        <v>752</v>
      </c>
      <c r="I4324" s="3" t="str">
        <f>_xlfn.XLOOKUP(Tbl_BalanceHistory[[#This Row],[AgyCode]],Tbl_Agencies[Agy Code],Tbl_Agencies[Agy Sort])</f>
        <v>158000</v>
      </c>
      <c r="J4324" s="2" t="str">
        <f>Tbl_BalanceHistory[[#This Row],[AgyCode]]&amp;": "&amp;Tbl_BalanceHistory[[#This Row],[Agency Name]]</f>
        <v>957: Commonwealth's Attorneys' Services Council</v>
      </c>
      <c r="K4324" s="1">
        <v>2014</v>
      </c>
      <c r="L4324" s="3">
        <v>326</v>
      </c>
      <c r="M4324" s="3" t="s">
        <v>176</v>
      </c>
      <c r="N4324" s="2" t="str">
        <f>Tbl_BalanceHistory[[#This Row],[ProgramCode]]&amp;": "&amp;Tbl_BalanceHistory[[#This Row],[Program Name]]</f>
        <v>326: Adjudication Training, Education, and Standards</v>
      </c>
      <c r="O4324" s="3" t="s">
        <v>1730</v>
      </c>
      <c r="P4324" s="1" t="str">
        <f>IF(Tbl_BalanceHistory[[#This Row],[FundCode]]="0100","GF",IF(Tbl_BalanceHistory[[#This Row],[FundCode]]="01000","GF","Hi Ed / OCR"))</f>
        <v>GF</v>
      </c>
      <c r="Q4324" s="5">
        <v>627828</v>
      </c>
      <c r="R4324" s="5">
        <v>627484.24</v>
      </c>
      <c r="S4324" s="5">
        <v>343</v>
      </c>
      <c r="T4324" s="5">
        <v>0</v>
      </c>
      <c r="U4324" s="3"/>
      <c r="V4324" s="5">
        <v>343</v>
      </c>
      <c r="W4324" s="5">
        <v>0</v>
      </c>
      <c r="X4324" s="5"/>
      <c r="Y4324" s="5"/>
      <c r="Z4324" s="5">
        <f>Tbl_BalanceHistory[[#This Row],[Discretionary Recommended - Pre 2022]]+Tbl_BalanceHistory[[#This Row],[Discretionary Balance Recommended: Policy]]+Tbl_BalanceHistory[[#This Row],[Discretionary Balance Recommended: Commitments]]</f>
        <v>0</v>
      </c>
      <c r="AA4324" s="5">
        <f>Tbl_BalanceHistory[[#This Row],[Discretionary Balance]]-Tbl_BalanceHistory[[#This Row],[Discretionary Reappropriation]]</f>
        <v>343</v>
      </c>
      <c r="AB4324" s="2"/>
      <c r="AC4324" s="2"/>
      <c r="AD4324" s="2"/>
      <c r="AE4324" s="2"/>
    </row>
    <row r="4325" spans="1:31" ht="45" x14ac:dyDescent="0.25">
      <c r="A4325" s="2" t="s">
        <v>747</v>
      </c>
      <c r="B4325" s="3">
        <v>11</v>
      </c>
      <c r="C4325" s="3">
        <v>957</v>
      </c>
      <c r="D4325" s="3" t="s">
        <v>752</v>
      </c>
      <c r="E4325" s="3" t="str">
        <f>_xlfn.XLOOKUP(Tbl_BalanceHistory[[#This Row],[RespAgy]],Tbl_Agencies[Agy Code],Tbl_Agencies[Agy Sort])</f>
        <v>158000</v>
      </c>
      <c r="F4325" s="2" t="str">
        <f>Tbl_BalanceHistory[[#This Row],[RespAgy]]&amp;": "&amp;Tbl_BalanceHistory[[#This Row],[RespAgency]]</f>
        <v>957: Commonwealth's Attorneys' Services Council</v>
      </c>
      <c r="G4325" s="3">
        <v>957</v>
      </c>
      <c r="H4325" s="3" t="s">
        <v>752</v>
      </c>
      <c r="I4325" s="3" t="str">
        <f>_xlfn.XLOOKUP(Tbl_BalanceHistory[[#This Row],[AgyCode]],Tbl_Agencies[Agy Code],Tbl_Agencies[Agy Sort])</f>
        <v>158000</v>
      </c>
      <c r="J4325" s="2" t="str">
        <f>Tbl_BalanceHistory[[#This Row],[AgyCode]]&amp;": "&amp;Tbl_BalanceHistory[[#This Row],[Agency Name]]</f>
        <v>957: Commonwealth's Attorneys' Services Council</v>
      </c>
      <c r="K4325" s="1">
        <v>2015</v>
      </c>
      <c r="L4325" s="3">
        <v>326</v>
      </c>
      <c r="M4325" s="3" t="s">
        <v>176</v>
      </c>
      <c r="N4325" s="2" t="str">
        <f>Tbl_BalanceHistory[[#This Row],[ProgramCode]]&amp;": "&amp;Tbl_BalanceHistory[[#This Row],[Program Name]]</f>
        <v>326: Adjudication Training, Education, and Standards</v>
      </c>
      <c r="O4325" s="3" t="s">
        <v>1730</v>
      </c>
      <c r="P4325" s="1" t="str">
        <f>IF(Tbl_BalanceHistory[[#This Row],[FundCode]]="0100","GF",IF(Tbl_BalanceHistory[[#This Row],[FundCode]]="01000","GF","Hi Ed / OCR"))</f>
        <v>GF</v>
      </c>
      <c r="Q4325" s="5">
        <v>618105</v>
      </c>
      <c r="R4325" s="5">
        <v>614245</v>
      </c>
      <c r="S4325" s="5">
        <v>3859</v>
      </c>
      <c r="T4325" s="5">
        <v>0</v>
      </c>
      <c r="U4325" s="3"/>
      <c r="V4325" s="5">
        <v>3859</v>
      </c>
      <c r="W4325" s="5">
        <v>3859</v>
      </c>
      <c r="X4325" s="5"/>
      <c r="Y4325" s="5"/>
      <c r="Z4325" s="5">
        <f>Tbl_BalanceHistory[[#This Row],[Discretionary Recommended - Pre 2022]]+Tbl_BalanceHistory[[#This Row],[Discretionary Balance Recommended: Policy]]+Tbl_BalanceHistory[[#This Row],[Discretionary Balance Recommended: Commitments]]</f>
        <v>3859</v>
      </c>
      <c r="AA4325" s="5">
        <f>Tbl_BalanceHistory[[#This Row],[Discretionary Balance]]-Tbl_BalanceHistory[[#This Row],[Discretionary Reappropriation]]</f>
        <v>0</v>
      </c>
      <c r="AB4325" s="2" t="s">
        <v>2164</v>
      </c>
      <c r="AC4325" s="2"/>
      <c r="AD4325" s="2"/>
      <c r="AE4325" s="2"/>
    </row>
    <row r="4326" spans="1:31" ht="45" x14ac:dyDescent="0.25">
      <c r="A4326" s="2" t="s">
        <v>747</v>
      </c>
      <c r="B4326" s="3">
        <v>11</v>
      </c>
      <c r="C4326" s="3">
        <v>957</v>
      </c>
      <c r="D4326" s="3" t="s">
        <v>752</v>
      </c>
      <c r="E4326" s="3" t="str">
        <f>_xlfn.XLOOKUP(Tbl_BalanceHistory[[#This Row],[RespAgy]],Tbl_Agencies[Agy Code],Tbl_Agencies[Agy Sort])</f>
        <v>158000</v>
      </c>
      <c r="F4326" s="2" t="str">
        <f>Tbl_BalanceHistory[[#This Row],[RespAgy]]&amp;": "&amp;Tbl_BalanceHistory[[#This Row],[RespAgency]]</f>
        <v>957: Commonwealth's Attorneys' Services Council</v>
      </c>
      <c r="G4326" s="3">
        <v>957</v>
      </c>
      <c r="H4326" s="3" t="s">
        <v>752</v>
      </c>
      <c r="I4326" s="3" t="str">
        <f>_xlfn.XLOOKUP(Tbl_BalanceHistory[[#This Row],[AgyCode]],Tbl_Agencies[Agy Code],Tbl_Agencies[Agy Sort])</f>
        <v>158000</v>
      </c>
      <c r="J4326" s="2" t="str">
        <f>Tbl_BalanceHistory[[#This Row],[AgyCode]]&amp;": "&amp;Tbl_BalanceHistory[[#This Row],[Agency Name]]</f>
        <v>957: Commonwealth's Attorneys' Services Council</v>
      </c>
      <c r="K4326" s="1">
        <v>2016</v>
      </c>
      <c r="L4326" s="3">
        <v>326</v>
      </c>
      <c r="M4326" s="3" t="s">
        <v>176</v>
      </c>
      <c r="N4326" s="2" t="str">
        <f>Tbl_BalanceHistory[[#This Row],[ProgramCode]]&amp;": "&amp;Tbl_BalanceHistory[[#This Row],[Program Name]]</f>
        <v>326: Adjudication Training, Education, and Standards</v>
      </c>
      <c r="O4326" s="3" t="s">
        <v>1730</v>
      </c>
      <c r="P4326" s="1" t="str">
        <f>IF(Tbl_BalanceHistory[[#This Row],[FundCode]]="0100","GF",IF(Tbl_BalanceHistory[[#This Row],[FundCode]]="01000","GF","Hi Ed / OCR"))</f>
        <v>GF</v>
      </c>
      <c r="Q4326" s="5">
        <v>630295</v>
      </c>
      <c r="R4326" s="5">
        <v>629640.64</v>
      </c>
      <c r="S4326" s="5">
        <v>654</v>
      </c>
      <c r="T4326" s="5">
        <v>0</v>
      </c>
      <c r="U4326" s="3"/>
      <c r="V4326" s="5">
        <v>654</v>
      </c>
      <c r="W4326" s="5">
        <v>0</v>
      </c>
      <c r="X4326" s="5"/>
      <c r="Y4326" s="5"/>
      <c r="Z4326" s="5">
        <f>Tbl_BalanceHistory[[#This Row],[Discretionary Recommended - Pre 2022]]+Tbl_BalanceHistory[[#This Row],[Discretionary Balance Recommended: Policy]]+Tbl_BalanceHistory[[#This Row],[Discretionary Balance Recommended: Commitments]]</f>
        <v>0</v>
      </c>
      <c r="AA4326" s="5">
        <f>Tbl_BalanceHistory[[#This Row],[Discretionary Balance]]-Tbl_BalanceHistory[[#This Row],[Discretionary Reappropriation]]</f>
        <v>654</v>
      </c>
      <c r="AB4326" s="2"/>
      <c r="AC4326" s="2"/>
      <c r="AD4326" s="2"/>
      <c r="AE4326" s="2" t="s">
        <v>2165</v>
      </c>
    </row>
    <row r="4327" spans="1:31" ht="105" x14ac:dyDescent="0.25">
      <c r="A4327" s="2" t="s">
        <v>747</v>
      </c>
      <c r="B4327" s="3">
        <v>11</v>
      </c>
      <c r="C4327" s="3">
        <v>957</v>
      </c>
      <c r="D4327" s="3" t="s">
        <v>752</v>
      </c>
      <c r="E4327" s="3" t="str">
        <f>_xlfn.XLOOKUP(Tbl_BalanceHistory[[#This Row],[RespAgy]],Tbl_Agencies[Agy Code],Tbl_Agencies[Agy Sort])</f>
        <v>158000</v>
      </c>
      <c r="F4327" s="2" t="str">
        <f>Tbl_BalanceHistory[[#This Row],[RespAgy]]&amp;": "&amp;Tbl_BalanceHistory[[#This Row],[RespAgency]]</f>
        <v>957: Commonwealth's Attorneys' Services Council</v>
      </c>
      <c r="G4327" s="3">
        <v>957</v>
      </c>
      <c r="H4327" s="3" t="s">
        <v>752</v>
      </c>
      <c r="I4327" s="3" t="str">
        <f>_xlfn.XLOOKUP(Tbl_BalanceHistory[[#This Row],[AgyCode]],Tbl_Agencies[Agy Code],Tbl_Agencies[Agy Sort])</f>
        <v>158000</v>
      </c>
      <c r="J4327" s="2" t="str">
        <f>Tbl_BalanceHistory[[#This Row],[AgyCode]]&amp;": "&amp;Tbl_BalanceHistory[[#This Row],[Agency Name]]</f>
        <v>957: Commonwealth's Attorneys' Services Council</v>
      </c>
      <c r="K4327" s="1">
        <v>2017</v>
      </c>
      <c r="L4327" s="3">
        <v>326</v>
      </c>
      <c r="M4327" s="3" t="s">
        <v>176</v>
      </c>
      <c r="N4327" s="2" t="str">
        <f>Tbl_BalanceHistory[[#This Row],[ProgramCode]]&amp;": "&amp;Tbl_BalanceHistory[[#This Row],[Program Name]]</f>
        <v>326: Adjudication Training, Education, and Standards</v>
      </c>
      <c r="O4327" s="3" t="s">
        <v>886</v>
      </c>
      <c r="P4327" s="1" t="str">
        <f>IF(Tbl_BalanceHistory[[#This Row],[FundCode]]="0100","GF",IF(Tbl_BalanceHistory[[#This Row],[FundCode]]="01000","GF","Hi Ed / OCR"))</f>
        <v>GF</v>
      </c>
      <c r="Q4327" s="5">
        <v>639779</v>
      </c>
      <c r="R4327" s="5">
        <v>639370.32999999996</v>
      </c>
      <c r="S4327" s="5">
        <v>408</v>
      </c>
      <c r="T4327" s="5">
        <v>0</v>
      </c>
      <c r="U4327" s="3"/>
      <c r="V4327" s="5">
        <v>408</v>
      </c>
      <c r="W4327" s="5">
        <v>0</v>
      </c>
      <c r="X4327" s="5"/>
      <c r="Y4327" s="5"/>
      <c r="Z4327" s="5">
        <f>Tbl_BalanceHistory[[#This Row],[Discretionary Recommended - Pre 2022]]+Tbl_BalanceHistory[[#This Row],[Discretionary Balance Recommended: Policy]]+Tbl_BalanceHistory[[#This Row],[Discretionary Balance Recommended: Commitments]]</f>
        <v>0</v>
      </c>
      <c r="AA4327" s="5">
        <f>Tbl_BalanceHistory[[#This Row],[Discretionary Balance]]-Tbl_BalanceHistory[[#This Row],[Discretionary Reappropriation]]</f>
        <v>408</v>
      </c>
      <c r="AB4327" s="2" t="s">
        <v>2166</v>
      </c>
      <c r="AC4327" s="2"/>
      <c r="AD4327" s="2"/>
      <c r="AE4327" s="2"/>
    </row>
    <row r="4328" spans="1:31" ht="45" x14ac:dyDescent="0.25">
      <c r="A4328" s="2" t="s">
        <v>747</v>
      </c>
      <c r="B4328" s="3">
        <v>11</v>
      </c>
      <c r="C4328" s="3">
        <v>957</v>
      </c>
      <c r="D4328" s="3" t="s">
        <v>752</v>
      </c>
      <c r="E4328" s="3" t="str">
        <f>_xlfn.XLOOKUP(Tbl_BalanceHistory[[#This Row],[RespAgy]],Tbl_Agencies[Agy Code],Tbl_Agencies[Agy Sort])</f>
        <v>158000</v>
      </c>
      <c r="F4328" s="2" t="str">
        <f>Tbl_BalanceHistory[[#This Row],[RespAgy]]&amp;": "&amp;Tbl_BalanceHistory[[#This Row],[RespAgency]]</f>
        <v>957: Commonwealth's Attorneys' Services Council</v>
      </c>
      <c r="G4328" s="3">
        <v>957</v>
      </c>
      <c r="H4328" s="3" t="s">
        <v>752</v>
      </c>
      <c r="I4328" s="3" t="str">
        <f>_xlfn.XLOOKUP(Tbl_BalanceHistory[[#This Row],[AgyCode]],Tbl_Agencies[Agy Code],Tbl_Agencies[Agy Sort])</f>
        <v>158000</v>
      </c>
      <c r="J4328" s="2" t="str">
        <f>Tbl_BalanceHistory[[#This Row],[AgyCode]]&amp;": "&amp;Tbl_BalanceHistory[[#This Row],[Agency Name]]</f>
        <v>957: Commonwealth's Attorneys' Services Council</v>
      </c>
      <c r="K4328" s="1">
        <v>2018</v>
      </c>
      <c r="L4328" s="3">
        <v>326</v>
      </c>
      <c r="M4328" s="3" t="s">
        <v>176</v>
      </c>
      <c r="N4328" s="2" t="str">
        <f>Tbl_BalanceHistory[[#This Row],[ProgramCode]]&amp;": "&amp;Tbl_BalanceHistory[[#This Row],[Program Name]]</f>
        <v>326: Adjudication Training, Education, and Standards</v>
      </c>
      <c r="O4328" s="3" t="s">
        <v>886</v>
      </c>
      <c r="P4328" s="1" t="str">
        <f>IF(Tbl_BalanceHistory[[#This Row],[FundCode]]="0100","GF",IF(Tbl_BalanceHistory[[#This Row],[FundCode]]="01000","GF","Hi Ed / OCR"))</f>
        <v>GF</v>
      </c>
      <c r="Q4328" s="5">
        <v>665255</v>
      </c>
      <c r="R4328" s="5">
        <v>662889.15</v>
      </c>
      <c r="S4328" s="5">
        <v>2365</v>
      </c>
      <c r="T4328" s="5">
        <v>0</v>
      </c>
      <c r="U4328" s="3"/>
      <c r="V4328" s="5">
        <v>2365</v>
      </c>
      <c r="W4328" s="5">
        <v>0</v>
      </c>
      <c r="X4328" s="5"/>
      <c r="Y4328" s="5"/>
      <c r="Z4328" s="5">
        <f>Tbl_BalanceHistory[[#This Row],[Discretionary Recommended - Pre 2022]]+Tbl_BalanceHistory[[#This Row],[Discretionary Balance Recommended: Policy]]+Tbl_BalanceHistory[[#This Row],[Discretionary Balance Recommended: Commitments]]</f>
        <v>0</v>
      </c>
      <c r="AA4328" s="5">
        <f>Tbl_BalanceHistory[[#This Row],[Discretionary Balance]]-Tbl_BalanceHistory[[#This Row],[Discretionary Reappropriation]]</f>
        <v>2365</v>
      </c>
      <c r="AB4328" s="2" t="s">
        <v>2167</v>
      </c>
      <c r="AC4328" s="2"/>
      <c r="AD4328" s="2"/>
      <c r="AE4328" s="2"/>
    </row>
    <row r="4329" spans="1:31" ht="60" x14ac:dyDescent="0.25">
      <c r="A4329" s="2" t="s">
        <v>747</v>
      </c>
      <c r="B4329" s="3">
        <v>11</v>
      </c>
      <c r="C4329" s="3">
        <v>957</v>
      </c>
      <c r="D4329" s="3" t="s">
        <v>752</v>
      </c>
      <c r="E4329" s="3" t="str">
        <f>_xlfn.XLOOKUP(Tbl_BalanceHistory[[#This Row],[RespAgy]],Tbl_Agencies[Agy Code],Tbl_Agencies[Agy Sort])</f>
        <v>158000</v>
      </c>
      <c r="F4329" s="2" t="str">
        <f>Tbl_BalanceHistory[[#This Row],[RespAgy]]&amp;": "&amp;Tbl_BalanceHistory[[#This Row],[RespAgency]]</f>
        <v>957: Commonwealth's Attorneys' Services Council</v>
      </c>
      <c r="G4329" s="3">
        <v>957</v>
      </c>
      <c r="H4329" s="3" t="s">
        <v>752</v>
      </c>
      <c r="I4329" s="3" t="str">
        <f>_xlfn.XLOOKUP(Tbl_BalanceHistory[[#This Row],[AgyCode]],Tbl_Agencies[Agy Code],Tbl_Agencies[Agy Sort])</f>
        <v>158000</v>
      </c>
      <c r="J4329" s="2" t="str">
        <f>Tbl_BalanceHistory[[#This Row],[AgyCode]]&amp;": "&amp;Tbl_BalanceHistory[[#This Row],[Agency Name]]</f>
        <v>957: Commonwealth's Attorneys' Services Council</v>
      </c>
      <c r="K4329" s="1">
        <v>2019</v>
      </c>
      <c r="L4329" s="3">
        <v>326</v>
      </c>
      <c r="M4329" s="3" t="s">
        <v>176</v>
      </c>
      <c r="N4329" s="2" t="str">
        <f>Tbl_BalanceHistory[[#This Row],[ProgramCode]]&amp;": "&amp;Tbl_BalanceHistory[[#This Row],[Program Name]]</f>
        <v>326: Adjudication Training, Education, and Standards</v>
      </c>
      <c r="O4329" s="3" t="s">
        <v>886</v>
      </c>
      <c r="P4329" s="1" t="str">
        <f>IF(Tbl_BalanceHistory[[#This Row],[FundCode]]="0100","GF",IF(Tbl_BalanceHistory[[#This Row],[FundCode]]="01000","GF","Hi Ed / OCR"))</f>
        <v>GF</v>
      </c>
      <c r="Q4329" s="5">
        <v>674676</v>
      </c>
      <c r="R4329" s="5">
        <v>672556.97</v>
      </c>
      <c r="S4329" s="5">
        <v>2119.0300000000002</v>
      </c>
      <c r="T4329" s="5">
        <v>0</v>
      </c>
      <c r="U4329" s="3"/>
      <c r="V4329" s="5">
        <v>2119.0300000000002</v>
      </c>
      <c r="W4329" s="5">
        <v>0</v>
      </c>
      <c r="X4329" s="5"/>
      <c r="Y4329" s="5"/>
      <c r="Z4329" s="5">
        <f>Tbl_BalanceHistory[[#This Row],[Discretionary Recommended - Pre 2022]]+Tbl_BalanceHistory[[#This Row],[Discretionary Balance Recommended: Policy]]+Tbl_BalanceHistory[[#This Row],[Discretionary Balance Recommended: Commitments]]</f>
        <v>0</v>
      </c>
      <c r="AA4329" s="5">
        <f>Tbl_BalanceHistory[[#This Row],[Discretionary Balance]]-Tbl_BalanceHistory[[#This Row],[Discretionary Reappropriation]]</f>
        <v>2119.0300000000002</v>
      </c>
      <c r="AB4329" s="2" t="s">
        <v>2168</v>
      </c>
      <c r="AC4329" s="2"/>
      <c r="AD4329" s="2"/>
      <c r="AE4329" s="2" t="s">
        <v>2169</v>
      </c>
    </row>
    <row r="4330" spans="1:31" ht="45" x14ac:dyDescent="0.25">
      <c r="A4330" s="2" t="s">
        <v>747</v>
      </c>
      <c r="B4330" s="3">
        <v>11</v>
      </c>
      <c r="C4330" s="3">
        <v>957</v>
      </c>
      <c r="D4330" s="3" t="s">
        <v>752</v>
      </c>
      <c r="E4330" s="3" t="str">
        <f>_xlfn.XLOOKUP(Tbl_BalanceHistory[[#This Row],[RespAgy]],Tbl_Agencies[Agy Code],Tbl_Agencies[Agy Sort])</f>
        <v>158000</v>
      </c>
      <c r="F4330" s="2" t="str">
        <f>Tbl_BalanceHistory[[#This Row],[RespAgy]]&amp;": "&amp;Tbl_BalanceHistory[[#This Row],[RespAgency]]</f>
        <v>957: Commonwealth's Attorneys' Services Council</v>
      </c>
      <c r="G4330" s="3">
        <v>957</v>
      </c>
      <c r="H4330" s="3" t="s">
        <v>752</v>
      </c>
      <c r="I4330" s="3" t="str">
        <f>_xlfn.XLOOKUP(Tbl_BalanceHistory[[#This Row],[AgyCode]],Tbl_Agencies[Agy Code],Tbl_Agencies[Agy Sort])</f>
        <v>158000</v>
      </c>
      <c r="J4330" s="2" t="str">
        <f>Tbl_BalanceHistory[[#This Row],[AgyCode]]&amp;": "&amp;Tbl_BalanceHistory[[#This Row],[Agency Name]]</f>
        <v>957: Commonwealth's Attorneys' Services Council</v>
      </c>
      <c r="K4330" s="1">
        <v>2020</v>
      </c>
      <c r="L4330" s="3">
        <v>326</v>
      </c>
      <c r="M4330" s="3" t="s">
        <v>176</v>
      </c>
      <c r="N4330" s="2" t="str">
        <f>Tbl_BalanceHistory[[#This Row],[ProgramCode]]&amp;": "&amp;Tbl_BalanceHistory[[#This Row],[Program Name]]</f>
        <v>326: Adjudication Training, Education, and Standards</v>
      </c>
      <c r="O4330" s="3" t="s">
        <v>886</v>
      </c>
      <c r="P4330" s="1" t="str">
        <f>IF(Tbl_BalanceHistory[[#This Row],[FundCode]]="0100","GF",IF(Tbl_BalanceHistory[[#This Row],[FundCode]]="01000","GF","Hi Ed / OCR"))</f>
        <v>GF</v>
      </c>
      <c r="Q4330" s="5">
        <v>681511</v>
      </c>
      <c r="R4330" s="5">
        <v>680920.88</v>
      </c>
      <c r="S4330" s="5">
        <v>590.12</v>
      </c>
      <c r="T4330" s="5">
        <v>0</v>
      </c>
      <c r="U4330" s="3"/>
      <c r="V4330" s="5">
        <v>590.12</v>
      </c>
      <c r="W4330" s="5">
        <v>0</v>
      </c>
      <c r="X4330" s="5"/>
      <c r="Y4330" s="5"/>
      <c r="Z4330" s="5">
        <f>Tbl_BalanceHistory[[#This Row],[Discretionary Recommended - Pre 2022]]+Tbl_BalanceHistory[[#This Row],[Discretionary Balance Recommended: Policy]]+Tbl_BalanceHistory[[#This Row],[Discretionary Balance Recommended: Commitments]]</f>
        <v>0</v>
      </c>
      <c r="AA4330" s="5">
        <f>Tbl_BalanceHistory[[#This Row],[Discretionary Balance]]-Tbl_BalanceHistory[[#This Row],[Discretionary Reappropriation]]</f>
        <v>590.12</v>
      </c>
      <c r="AB4330" s="2"/>
      <c r="AC4330" s="2"/>
      <c r="AD4330" s="2"/>
      <c r="AE4330" s="2"/>
    </row>
    <row r="4331" spans="1:31" ht="45" x14ac:dyDescent="0.25">
      <c r="A4331" s="2" t="s">
        <v>747</v>
      </c>
      <c r="B4331" s="3">
        <v>11</v>
      </c>
      <c r="C4331" s="3">
        <v>750</v>
      </c>
      <c r="D4331" s="3" t="s">
        <v>1365</v>
      </c>
      <c r="E4331" s="3" t="str">
        <f>_xlfn.XLOOKUP(Tbl_BalanceHistory[[#This Row],[RespAgy]],Tbl_Agencies[Agy Code],Tbl_Agencies[Agy Sort])</f>
        <v>160000</v>
      </c>
      <c r="F4331" s="2" t="str">
        <f>Tbl_BalanceHistory[[#This Row],[RespAgy]]&amp;": "&amp;Tbl_BalanceHistory[[#This Row],[RespAgency]]</f>
        <v>750: Department of Correctional Education</v>
      </c>
      <c r="G4331" s="3">
        <v>750</v>
      </c>
      <c r="H4331" s="3" t="s">
        <v>1365</v>
      </c>
      <c r="I4331" s="3" t="str">
        <f>_xlfn.XLOOKUP(Tbl_BalanceHistory[[#This Row],[AgyCode]],Tbl_Agencies[Agy Code],Tbl_Agencies[Agy Sort])</f>
        <v>160000</v>
      </c>
      <c r="J4331" s="2" t="str">
        <f>Tbl_BalanceHistory[[#This Row],[AgyCode]]&amp;": "&amp;Tbl_BalanceHistory[[#This Row],[Agency Name]]</f>
        <v>750: Department of Correctional Education</v>
      </c>
      <c r="K4331" s="1">
        <v>2014</v>
      </c>
      <c r="L4331" s="3">
        <v>197</v>
      </c>
      <c r="M4331" s="3" t="s">
        <v>401</v>
      </c>
      <c r="N4331" s="2" t="str">
        <f>Tbl_BalanceHistory[[#This Row],[ProgramCode]]&amp;": "&amp;Tbl_BalanceHistory[[#This Row],[Program Name]]</f>
        <v>197: Instruction</v>
      </c>
      <c r="O4331" s="3" t="s">
        <v>1730</v>
      </c>
      <c r="P4331" s="1" t="str">
        <f>IF(Tbl_BalanceHistory[[#This Row],[FundCode]]="0100","GF",IF(Tbl_BalanceHistory[[#This Row],[FundCode]]="01000","GF","Hi Ed / OCR"))</f>
        <v>GF</v>
      </c>
      <c r="Q4331" s="5">
        <v>0</v>
      </c>
      <c r="R4331" s="5">
        <v>0</v>
      </c>
      <c r="S4331" s="5">
        <v>0</v>
      </c>
      <c r="T4331" s="5">
        <v>0</v>
      </c>
      <c r="U4331" s="3"/>
      <c r="V4331" s="5">
        <v>0</v>
      </c>
      <c r="W4331" s="5">
        <v>0</v>
      </c>
      <c r="X4331" s="5"/>
      <c r="Y4331" s="5"/>
      <c r="Z4331" s="5">
        <f>Tbl_BalanceHistory[[#This Row],[Discretionary Recommended - Pre 2022]]+Tbl_BalanceHistory[[#This Row],[Discretionary Balance Recommended: Policy]]+Tbl_BalanceHistory[[#This Row],[Discretionary Balance Recommended: Commitments]]</f>
        <v>0</v>
      </c>
      <c r="AA4331" s="5">
        <f>Tbl_BalanceHistory[[#This Row],[Discretionary Balance]]-Tbl_BalanceHistory[[#This Row],[Discretionary Reappropriation]]</f>
        <v>0</v>
      </c>
      <c r="AB4331" s="2"/>
      <c r="AC4331" s="2"/>
      <c r="AD4331" s="2"/>
      <c r="AE4331" s="2"/>
    </row>
    <row r="4332" spans="1:31" ht="45" x14ac:dyDescent="0.25">
      <c r="A4332" s="2" t="s">
        <v>747</v>
      </c>
      <c r="B4332" s="3">
        <v>11</v>
      </c>
      <c r="C4332" s="3">
        <v>750</v>
      </c>
      <c r="D4332" s="3" t="s">
        <v>1365</v>
      </c>
      <c r="E4332" s="3" t="str">
        <f>_xlfn.XLOOKUP(Tbl_BalanceHistory[[#This Row],[RespAgy]],Tbl_Agencies[Agy Code],Tbl_Agencies[Agy Sort])</f>
        <v>160000</v>
      </c>
      <c r="F4332" s="2" t="str">
        <f>Tbl_BalanceHistory[[#This Row],[RespAgy]]&amp;": "&amp;Tbl_BalanceHistory[[#This Row],[RespAgency]]</f>
        <v>750: Department of Correctional Education</v>
      </c>
      <c r="G4332" s="3">
        <v>750</v>
      </c>
      <c r="H4332" s="3" t="s">
        <v>1365</v>
      </c>
      <c r="I4332" s="3" t="str">
        <f>_xlfn.XLOOKUP(Tbl_BalanceHistory[[#This Row],[AgyCode]],Tbl_Agencies[Agy Code],Tbl_Agencies[Agy Sort])</f>
        <v>160000</v>
      </c>
      <c r="J4332" s="2" t="str">
        <f>Tbl_BalanceHistory[[#This Row],[AgyCode]]&amp;": "&amp;Tbl_BalanceHistory[[#This Row],[Agency Name]]</f>
        <v>750: Department of Correctional Education</v>
      </c>
      <c r="K4332" s="1">
        <v>2014</v>
      </c>
      <c r="L4332" s="3">
        <v>199</v>
      </c>
      <c r="M4332" s="3" t="s">
        <v>62</v>
      </c>
      <c r="N4332" s="2" t="str">
        <f>Tbl_BalanceHistory[[#This Row],[ProgramCode]]&amp;": "&amp;Tbl_BalanceHistory[[#This Row],[Program Name]]</f>
        <v>199: Administrative and Support Services</v>
      </c>
      <c r="O4332" s="3" t="s">
        <v>1730</v>
      </c>
      <c r="P4332" s="1" t="str">
        <f>IF(Tbl_BalanceHistory[[#This Row],[FundCode]]="0100","GF",IF(Tbl_BalanceHistory[[#This Row],[FundCode]]="01000","GF","Hi Ed / OCR"))</f>
        <v>GF</v>
      </c>
      <c r="Q4332" s="5">
        <v>0</v>
      </c>
      <c r="R4332" s="5">
        <v>0</v>
      </c>
      <c r="S4332" s="5">
        <v>0</v>
      </c>
      <c r="T4332" s="5">
        <v>0</v>
      </c>
      <c r="U4332" s="3"/>
      <c r="V4332" s="5">
        <v>0</v>
      </c>
      <c r="W4332" s="5">
        <v>0</v>
      </c>
      <c r="X4332" s="5"/>
      <c r="Y4332" s="5"/>
      <c r="Z4332" s="5">
        <f>Tbl_BalanceHistory[[#This Row],[Discretionary Recommended - Pre 2022]]+Tbl_BalanceHistory[[#This Row],[Discretionary Balance Recommended: Policy]]+Tbl_BalanceHistory[[#This Row],[Discretionary Balance Recommended: Commitments]]</f>
        <v>0</v>
      </c>
      <c r="AA4332" s="5">
        <f>Tbl_BalanceHistory[[#This Row],[Discretionary Balance]]-Tbl_BalanceHistory[[#This Row],[Discretionary Reappropriation]]</f>
        <v>0</v>
      </c>
      <c r="AB4332" s="2"/>
      <c r="AC4332" s="2"/>
      <c r="AD4332" s="2"/>
      <c r="AE4332" s="2"/>
    </row>
    <row r="4333" spans="1:31" ht="45" x14ac:dyDescent="0.25">
      <c r="A4333" s="2" t="s">
        <v>747</v>
      </c>
      <c r="B4333" s="3">
        <v>11</v>
      </c>
      <c r="C4333" s="3">
        <v>799</v>
      </c>
      <c r="D4333" s="3" t="s">
        <v>760</v>
      </c>
      <c r="E4333" s="3" t="str">
        <f>_xlfn.XLOOKUP(Tbl_BalanceHistory[[#This Row],[RespAgy]],Tbl_Agencies[Agy Code],Tbl_Agencies[Agy Sort])</f>
        <v>161000</v>
      </c>
      <c r="F4333" s="2" t="str">
        <f>Tbl_BalanceHistory[[#This Row],[RespAgy]]&amp;": "&amp;Tbl_BalanceHistory[[#This Row],[RespAgency]]</f>
        <v>799: Department of Corrections</v>
      </c>
      <c r="G4333" s="3">
        <v>733</v>
      </c>
      <c r="H4333" s="3" t="s">
        <v>1332</v>
      </c>
      <c r="I4333" s="3">
        <f>_xlfn.XLOOKUP(Tbl_BalanceHistory[[#This Row],[AgyCode]],Tbl_Agencies[Agy Code],Tbl_Agencies[Agy Sort])</f>
        <v>0</v>
      </c>
      <c r="J4333" s="2" t="str">
        <f>Tbl_BalanceHistory[[#This Row],[AgyCode]]&amp;": "&amp;Tbl_BalanceHistory[[#This Row],[Agency Name]]</f>
        <v>733: Sussex One State Prison</v>
      </c>
      <c r="K4333" s="1">
        <v>2014</v>
      </c>
      <c r="L4333" s="3">
        <v>197</v>
      </c>
      <c r="M4333" s="3" t="s">
        <v>401</v>
      </c>
      <c r="N4333" s="2" t="str">
        <f>Tbl_BalanceHistory[[#This Row],[ProgramCode]]&amp;": "&amp;Tbl_BalanceHistory[[#This Row],[Program Name]]</f>
        <v>197: Instruction</v>
      </c>
      <c r="O4333" s="3" t="s">
        <v>1730</v>
      </c>
      <c r="P4333" s="1" t="str">
        <f>IF(Tbl_BalanceHistory[[#This Row],[FundCode]]="0100","GF",IF(Tbl_BalanceHistory[[#This Row],[FundCode]]="01000","GF","Hi Ed / OCR"))</f>
        <v>GF</v>
      </c>
      <c r="Q4333" s="5">
        <v>737328</v>
      </c>
      <c r="R4333" s="5">
        <v>737328</v>
      </c>
      <c r="S4333" s="5">
        <v>0</v>
      </c>
      <c r="T4333" s="5">
        <v>0</v>
      </c>
      <c r="U4333" s="3"/>
      <c r="V4333" s="5">
        <v>0</v>
      </c>
      <c r="W4333" s="5">
        <v>0</v>
      </c>
      <c r="X4333" s="5"/>
      <c r="Y4333" s="5"/>
      <c r="Z4333" s="5">
        <f>Tbl_BalanceHistory[[#This Row],[Discretionary Recommended - Pre 2022]]+Tbl_BalanceHistory[[#This Row],[Discretionary Balance Recommended: Policy]]+Tbl_BalanceHistory[[#This Row],[Discretionary Balance Recommended: Commitments]]</f>
        <v>0</v>
      </c>
      <c r="AA4333" s="5">
        <f>Tbl_BalanceHistory[[#This Row],[Discretionary Balance]]-Tbl_BalanceHistory[[#This Row],[Discretionary Reappropriation]]</f>
        <v>0</v>
      </c>
      <c r="AB4333" s="2"/>
      <c r="AC4333" s="2"/>
      <c r="AD4333" s="2"/>
      <c r="AE4333" s="2"/>
    </row>
    <row r="4334" spans="1:31" ht="45" x14ac:dyDescent="0.25">
      <c r="A4334" s="2" t="s">
        <v>747</v>
      </c>
      <c r="B4334" s="3">
        <v>11</v>
      </c>
      <c r="C4334" s="3">
        <v>799</v>
      </c>
      <c r="D4334" s="3" t="s">
        <v>760</v>
      </c>
      <c r="E4334" s="3" t="str">
        <f>_xlfn.XLOOKUP(Tbl_BalanceHistory[[#This Row],[RespAgy]],Tbl_Agencies[Agy Code],Tbl_Agencies[Agy Sort])</f>
        <v>161000</v>
      </c>
      <c r="F4334" s="2" t="str">
        <f>Tbl_BalanceHistory[[#This Row],[RespAgy]]&amp;": "&amp;Tbl_BalanceHistory[[#This Row],[RespAgency]]</f>
        <v>799: Department of Corrections</v>
      </c>
      <c r="G4334" s="3">
        <v>733</v>
      </c>
      <c r="H4334" s="3" t="s">
        <v>1332</v>
      </c>
      <c r="I4334" s="3">
        <f>_xlfn.XLOOKUP(Tbl_BalanceHistory[[#This Row],[AgyCode]],Tbl_Agencies[Agy Code],Tbl_Agencies[Agy Sort])</f>
        <v>0</v>
      </c>
      <c r="J4334" s="2" t="str">
        <f>Tbl_BalanceHistory[[#This Row],[AgyCode]]&amp;": "&amp;Tbl_BalanceHistory[[#This Row],[Agency Name]]</f>
        <v>733: Sussex One State Prison</v>
      </c>
      <c r="K4334" s="1">
        <v>2015</v>
      </c>
      <c r="L4334" s="3">
        <v>197</v>
      </c>
      <c r="M4334" s="3" t="s">
        <v>401</v>
      </c>
      <c r="N4334" s="2" t="str">
        <f>Tbl_BalanceHistory[[#This Row],[ProgramCode]]&amp;": "&amp;Tbl_BalanceHistory[[#This Row],[Program Name]]</f>
        <v>197: Instruction</v>
      </c>
      <c r="O4334" s="3" t="s">
        <v>1730</v>
      </c>
      <c r="P4334" s="1" t="str">
        <f>IF(Tbl_BalanceHistory[[#This Row],[FundCode]]="0100","GF",IF(Tbl_BalanceHistory[[#This Row],[FundCode]]="01000","GF","Hi Ed / OCR"))</f>
        <v>GF</v>
      </c>
      <c r="Q4334" s="5">
        <v>855597</v>
      </c>
      <c r="R4334" s="5">
        <v>855597</v>
      </c>
      <c r="S4334" s="5">
        <v>0</v>
      </c>
      <c r="T4334" s="5">
        <v>0</v>
      </c>
      <c r="U4334" s="3"/>
      <c r="V4334" s="5">
        <v>0</v>
      </c>
      <c r="W4334" s="5">
        <v>0</v>
      </c>
      <c r="X4334" s="5"/>
      <c r="Y4334" s="5"/>
      <c r="Z4334" s="5">
        <f>Tbl_BalanceHistory[[#This Row],[Discretionary Recommended - Pre 2022]]+Tbl_BalanceHistory[[#This Row],[Discretionary Balance Recommended: Policy]]+Tbl_BalanceHistory[[#This Row],[Discretionary Balance Recommended: Commitments]]</f>
        <v>0</v>
      </c>
      <c r="AA4334" s="5">
        <f>Tbl_BalanceHistory[[#This Row],[Discretionary Balance]]-Tbl_BalanceHistory[[#This Row],[Discretionary Reappropriation]]</f>
        <v>0</v>
      </c>
      <c r="AB4334" s="2"/>
      <c r="AC4334" s="2"/>
      <c r="AD4334" s="2"/>
      <c r="AE4334" s="2"/>
    </row>
    <row r="4335" spans="1:31" ht="45" x14ac:dyDescent="0.25">
      <c r="A4335" s="2" t="s">
        <v>747</v>
      </c>
      <c r="B4335" s="3">
        <v>11</v>
      </c>
      <c r="C4335" s="3">
        <v>799</v>
      </c>
      <c r="D4335" s="3" t="s">
        <v>760</v>
      </c>
      <c r="E4335" s="3" t="str">
        <f>_xlfn.XLOOKUP(Tbl_BalanceHistory[[#This Row],[RespAgy]],Tbl_Agencies[Agy Code],Tbl_Agencies[Agy Sort])</f>
        <v>161000</v>
      </c>
      <c r="F4335" s="2" t="str">
        <f>Tbl_BalanceHistory[[#This Row],[RespAgy]]&amp;": "&amp;Tbl_BalanceHistory[[#This Row],[RespAgency]]</f>
        <v>799: Department of Corrections</v>
      </c>
      <c r="G4335" s="3">
        <v>733</v>
      </c>
      <c r="H4335" s="3" t="s">
        <v>1332</v>
      </c>
      <c r="I4335" s="3">
        <f>_xlfn.XLOOKUP(Tbl_BalanceHistory[[#This Row],[AgyCode]],Tbl_Agencies[Agy Code],Tbl_Agencies[Agy Sort])</f>
        <v>0</v>
      </c>
      <c r="J4335" s="2" t="str">
        <f>Tbl_BalanceHistory[[#This Row],[AgyCode]]&amp;": "&amp;Tbl_BalanceHistory[[#This Row],[Agency Name]]</f>
        <v>733: Sussex One State Prison</v>
      </c>
      <c r="K4335" s="1">
        <v>2016</v>
      </c>
      <c r="L4335" s="3">
        <v>197</v>
      </c>
      <c r="M4335" s="3" t="s">
        <v>401</v>
      </c>
      <c r="N4335" s="2" t="str">
        <f>Tbl_BalanceHistory[[#This Row],[ProgramCode]]&amp;": "&amp;Tbl_BalanceHistory[[#This Row],[Program Name]]</f>
        <v>197: Instruction</v>
      </c>
      <c r="O4335" s="3" t="s">
        <v>1730</v>
      </c>
      <c r="P4335" s="1" t="str">
        <f>IF(Tbl_BalanceHistory[[#This Row],[FundCode]]="0100","GF",IF(Tbl_BalanceHistory[[#This Row],[FundCode]]="01000","GF","Hi Ed / OCR"))</f>
        <v>GF</v>
      </c>
      <c r="Q4335" s="5">
        <v>752147</v>
      </c>
      <c r="R4335" s="5">
        <v>752147</v>
      </c>
      <c r="S4335" s="5">
        <v>0</v>
      </c>
      <c r="T4335" s="5">
        <v>0</v>
      </c>
      <c r="U4335" s="3"/>
      <c r="V4335" s="5">
        <v>0</v>
      </c>
      <c r="W4335" s="5">
        <v>0</v>
      </c>
      <c r="X4335" s="5"/>
      <c r="Y4335" s="5"/>
      <c r="Z4335" s="5">
        <f>Tbl_BalanceHistory[[#This Row],[Discretionary Recommended - Pre 2022]]+Tbl_BalanceHistory[[#This Row],[Discretionary Balance Recommended: Policy]]+Tbl_BalanceHistory[[#This Row],[Discretionary Balance Recommended: Commitments]]</f>
        <v>0</v>
      </c>
      <c r="AA4335" s="5">
        <f>Tbl_BalanceHistory[[#This Row],[Discretionary Balance]]-Tbl_BalanceHistory[[#This Row],[Discretionary Reappropriation]]</f>
        <v>0</v>
      </c>
      <c r="AB4335" s="2"/>
      <c r="AC4335" s="2"/>
      <c r="AD4335" s="2"/>
      <c r="AE4335" s="2" t="s">
        <v>2170</v>
      </c>
    </row>
    <row r="4336" spans="1:31" ht="45" x14ac:dyDescent="0.25">
      <c r="A4336" s="2" t="s">
        <v>747</v>
      </c>
      <c r="B4336" s="3">
        <v>11</v>
      </c>
      <c r="C4336" s="3">
        <v>799</v>
      </c>
      <c r="D4336" s="3" t="s">
        <v>760</v>
      </c>
      <c r="E4336" s="3" t="str">
        <f>_xlfn.XLOOKUP(Tbl_BalanceHistory[[#This Row],[RespAgy]],Tbl_Agencies[Agy Code],Tbl_Agencies[Agy Sort])</f>
        <v>161000</v>
      </c>
      <c r="F4336" s="2" t="str">
        <f>Tbl_BalanceHistory[[#This Row],[RespAgy]]&amp;": "&amp;Tbl_BalanceHistory[[#This Row],[RespAgency]]</f>
        <v>799: Department of Corrections</v>
      </c>
      <c r="G4336" s="3">
        <v>733</v>
      </c>
      <c r="H4336" s="3" t="s">
        <v>1332</v>
      </c>
      <c r="I4336" s="3">
        <f>_xlfn.XLOOKUP(Tbl_BalanceHistory[[#This Row],[AgyCode]],Tbl_Agencies[Agy Code],Tbl_Agencies[Agy Sort])</f>
        <v>0</v>
      </c>
      <c r="J4336" s="2" t="str">
        <f>Tbl_BalanceHistory[[#This Row],[AgyCode]]&amp;": "&amp;Tbl_BalanceHistory[[#This Row],[Agency Name]]</f>
        <v>733: Sussex One State Prison</v>
      </c>
      <c r="K4336" s="1">
        <v>2017</v>
      </c>
      <c r="L4336" s="3">
        <v>197</v>
      </c>
      <c r="M4336" s="3" t="s">
        <v>401</v>
      </c>
      <c r="N4336" s="2" t="str">
        <f>Tbl_BalanceHistory[[#This Row],[ProgramCode]]&amp;": "&amp;Tbl_BalanceHistory[[#This Row],[Program Name]]</f>
        <v>197: Instruction</v>
      </c>
      <c r="O4336" s="3" t="s">
        <v>886</v>
      </c>
      <c r="P4336" s="1" t="str">
        <f>IF(Tbl_BalanceHistory[[#This Row],[FundCode]]="0100","GF",IF(Tbl_BalanceHistory[[#This Row],[FundCode]]="01000","GF","Hi Ed / OCR"))</f>
        <v>GF</v>
      </c>
      <c r="Q4336" s="5">
        <v>695748</v>
      </c>
      <c r="R4336" s="5">
        <v>695748</v>
      </c>
      <c r="S4336" s="5">
        <v>0</v>
      </c>
      <c r="T4336" s="5">
        <v>0</v>
      </c>
      <c r="U4336" s="3"/>
      <c r="V4336" s="5">
        <v>0</v>
      </c>
      <c r="W4336" s="5">
        <v>0</v>
      </c>
      <c r="X4336" s="5"/>
      <c r="Y4336" s="5"/>
      <c r="Z4336" s="5">
        <f>Tbl_BalanceHistory[[#This Row],[Discretionary Recommended - Pre 2022]]+Tbl_BalanceHistory[[#This Row],[Discretionary Balance Recommended: Policy]]+Tbl_BalanceHistory[[#This Row],[Discretionary Balance Recommended: Commitments]]</f>
        <v>0</v>
      </c>
      <c r="AA4336" s="5">
        <f>Tbl_BalanceHistory[[#This Row],[Discretionary Balance]]-Tbl_BalanceHistory[[#This Row],[Discretionary Reappropriation]]</f>
        <v>0</v>
      </c>
      <c r="AB4336" s="2"/>
      <c r="AC4336" s="2"/>
      <c r="AD4336" s="2"/>
      <c r="AE4336" s="2"/>
    </row>
    <row r="4337" spans="1:31" ht="45" x14ac:dyDescent="0.25">
      <c r="A4337" s="2" t="s">
        <v>747</v>
      </c>
      <c r="B4337" s="3">
        <v>11</v>
      </c>
      <c r="C4337" s="3">
        <v>799</v>
      </c>
      <c r="D4337" s="3" t="s">
        <v>760</v>
      </c>
      <c r="E4337" s="3" t="str">
        <f>_xlfn.XLOOKUP(Tbl_BalanceHistory[[#This Row],[RespAgy]],Tbl_Agencies[Agy Code],Tbl_Agencies[Agy Sort])</f>
        <v>161000</v>
      </c>
      <c r="F4337" s="2" t="str">
        <f>Tbl_BalanceHistory[[#This Row],[RespAgy]]&amp;": "&amp;Tbl_BalanceHistory[[#This Row],[RespAgency]]</f>
        <v>799: Department of Corrections</v>
      </c>
      <c r="G4337" s="3">
        <v>733</v>
      </c>
      <c r="H4337" s="3" t="s">
        <v>1332</v>
      </c>
      <c r="I4337" s="3">
        <f>_xlfn.XLOOKUP(Tbl_BalanceHistory[[#This Row],[AgyCode]],Tbl_Agencies[Agy Code],Tbl_Agencies[Agy Sort])</f>
        <v>0</v>
      </c>
      <c r="J4337" s="2" t="str">
        <f>Tbl_BalanceHistory[[#This Row],[AgyCode]]&amp;": "&amp;Tbl_BalanceHistory[[#This Row],[Agency Name]]</f>
        <v>733: Sussex One State Prison</v>
      </c>
      <c r="K4337" s="1">
        <v>2018</v>
      </c>
      <c r="L4337" s="3">
        <v>197</v>
      </c>
      <c r="M4337" s="3" t="s">
        <v>401</v>
      </c>
      <c r="N4337" s="2" t="str">
        <f>Tbl_BalanceHistory[[#This Row],[ProgramCode]]&amp;": "&amp;Tbl_BalanceHistory[[#This Row],[Program Name]]</f>
        <v>197: Instruction</v>
      </c>
      <c r="O4337" s="3" t="s">
        <v>886</v>
      </c>
      <c r="P4337" s="1" t="str">
        <f>IF(Tbl_BalanceHistory[[#This Row],[FundCode]]="0100","GF",IF(Tbl_BalanceHistory[[#This Row],[FundCode]]="01000","GF","Hi Ed / OCR"))</f>
        <v>GF</v>
      </c>
      <c r="Q4337" s="5">
        <v>893951</v>
      </c>
      <c r="R4337" s="5">
        <v>893951</v>
      </c>
      <c r="S4337" s="5">
        <v>0</v>
      </c>
      <c r="T4337" s="5">
        <v>0</v>
      </c>
      <c r="U4337" s="3"/>
      <c r="V4337" s="5">
        <v>0</v>
      </c>
      <c r="W4337" s="5">
        <v>0</v>
      </c>
      <c r="X4337" s="5"/>
      <c r="Y4337" s="5"/>
      <c r="Z4337" s="5">
        <f>Tbl_BalanceHistory[[#This Row],[Discretionary Recommended - Pre 2022]]+Tbl_BalanceHistory[[#This Row],[Discretionary Balance Recommended: Policy]]+Tbl_BalanceHistory[[#This Row],[Discretionary Balance Recommended: Commitments]]</f>
        <v>0</v>
      </c>
      <c r="AA4337" s="5">
        <f>Tbl_BalanceHistory[[#This Row],[Discretionary Balance]]-Tbl_BalanceHistory[[#This Row],[Discretionary Reappropriation]]</f>
        <v>0</v>
      </c>
      <c r="AB4337" s="2"/>
      <c r="AC4337" s="2"/>
      <c r="AD4337" s="2"/>
      <c r="AE4337" s="2"/>
    </row>
    <row r="4338" spans="1:31" ht="45" x14ac:dyDescent="0.25">
      <c r="A4338" s="2" t="s">
        <v>747</v>
      </c>
      <c r="B4338" s="3">
        <v>11</v>
      </c>
      <c r="C4338" s="3">
        <v>799</v>
      </c>
      <c r="D4338" s="3" t="s">
        <v>760</v>
      </c>
      <c r="E4338" s="3" t="str">
        <f>_xlfn.XLOOKUP(Tbl_BalanceHistory[[#This Row],[RespAgy]],Tbl_Agencies[Agy Code],Tbl_Agencies[Agy Sort])</f>
        <v>161000</v>
      </c>
      <c r="F4338" s="2" t="str">
        <f>Tbl_BalanceHistory[[#This Row],[RespAgy]]&amp;": "&amp;Tbl_BalanceHistory[[#This Row],[RespAgency]]</f>
        <v>799: Department of Corrections</v>
      </c>
      <c r="G4338" s="3">
        <v>733</v>
      </c>
      <c r="H4338" s="3" t="s">
        <v>1332</v>
      </c>
      <c r="I4338" s="3">
        <f>_xlfn.XLOOKUP(Tbl_BalanceHistory[[#This Row],[AgyCode]],Tbl_Agencies[Agy Code],Tbl_Agencies[Agy Sort])</f>
        <v>0</v>
      </c>
      <c r="J4338" s="2" t="str">
        <f>Tbl_BalanceHistory[[#This Row],[AgyCode]]&amp;": "&amp;Tbl_BalanceHistory[[#This Row],[Agency Name]]</f>
        <v>733: Sussex One State Prison</v>
      </c>
      <c r="K4338" s="1">
        <v>2019</v>
      </c>
      <c r="L4338" s="3">
        <v>197</v>
      </c>
      <c r="M4338" s="3" t="s">
        <v>401</v>
      </c>
      <c r="N4338" s="2" t="str">
        <f>Tbl_BalanceHistory[[#This Row],[ProgramCode]]&amp;": "&amp;Tbl_BalanceHistory[[#This Row],[Program Name]]</f>
        <v>197: Instruction</v>
      </c>
      <c r="O4338" s="3" t="s">
        <v>886</v>
      </c>
      <c r="P4338" s="1" t="str">
        <f>IF(Tbl_BalanceHistory[[#This Row],[FundCode]]="0100","GF",IF(Tbl_BalanceHistory[[#This Row],[FundCode]]="01000","GF","Hi Ed / OCR"))</f>
        <v>GF</v>
      </c>
      <c r="Q4338" s="5">
        <v>670757</v>
      </c>
      <c r="R4338" s="5">
        <v>670757</v>
      </c>
      <c r="S4338" s="5">
        <v>0</v>
      </c>
      <c r="T4338" s="5">
        <v>0</v>
      </c>
      <c r="U4338" s="3"/>
      <c r="V4338" s="5">
        <v>0</v>
      </c>
      <c r="W4338" s="5">
        <v>0</v>
      </c>
      <c r="X4338" s="5"/>
      <c r="Y4338" s="5"/>
      <c r="Z4338" s="5">
        <f>Tbl_BalanceHistory[[#This Row],[Discretionary Recommended - Pre 2022]]+Tbl_BalanceHistory[[#This Row],[Discretionary Balance Recommended: Policy]]+Tbl_BalanceHistory[[#This Row],[Discretionary Balance Recommended: Commitments]]</f>
        <v>0</v>
      </c>
      <c r="AA4338" s="5">
        <f>Tbl_BalanceHistory[[#This Row],[Discretionary Balance]]-Tbl_BalanceHistory[[#This Row],[Discretionary Reappropriation]]</f>
        <v>0</v>
      </c>
      <c r="AB4338" s="2"/>
      <c r="AC4338" s="2"/>
      <c r="AD4338" s="2"/>
      <c r="AE4338" s="2"/>
    </row>
    <row r="4339" spans="1:31" ht="45" x14ac:dyDescent="0.25">
      <c r="A4339" s="2" t="s">
        <v>747</v>
      </c>
      <c r="B4339" s="3">
        <v>11</v>
      </c>
      <c r="C4339" s="3">
        <v>799</v>
      </c>
      <c r="D4339" s="3" t="s">
        <v>760</v>
      </c>
      <c r="E4339" s="3" t="str">
        <f>_xlfn.XLOOKUP(Tbl_BalanceHistory[[#This Row],[RespAgy]],Tbl_Agencies[Agy Code],Tbl_Agencies[Agy Sort])</f>
        <v>161000</v>
      </c>
      <c r="F4339" s="2" t="str">
        <f>Tbl_BalanceHistory[[#This Row],[RespAgy]]&amp;": "&amp;Tbl_BalanceHistory[[#This Row],[RespAgency]]</f>
        <v>799: Department of Corrections</v>
      </c>
      <c r="G4339" s="3">
        <v>733</v>
      </c>
      <c r="H4339" s="3" t="s">
        <v>1332</v>
      </c>
      <c r="I4339" s="3">
        <f>_xlfn.XLOOKUP(Tbl_BalanceHistory[[#This Row],[AgyCode]],Tbl_Agencies[Agy Code],Tbl_Agencies[Agy Sort])</f>
        <v>0</v>
      </c>
      <c r="J4339" s="2" t="str">
        <f>Tbl_BalanceHistory[[#This Row],[AgyCode]]&amp;": "&amp;Tbl_BalanceHistory[[#This Row],[Agency Name]]</f>
        <v>733: Sussex One State Prison</v>
      </c>
      <c r="K4339" s="1">
        <v>2020</v>
      </c>
      <c r="L4339" s="3">
        <v>197</v>
      </c>
      <c r="M4339" s="3" t="s">
        <v>401</v>
      </c>
      <c r="N4339" s="2" t="str">
        <f>Tbl_BalanceHistory[[#This Row],[ProgramCode]]&amp;": "&amp;Tbl_BalanceHistory[[#This Row],[Program Name]]</f>
        <v>197: Instruction</v>
      </c>
      <c r="O4339" s="3" t="s">
        <v>886</v>
      </c>
      <c r="P4339" s="1" t="str">
        <f>IF(Tbl_BalanceHistory[[#This Row],[FundCode]]="0100","GF",IF(Tbl_BalanceHistory[[#This Row],[FundCode]]="01000","GF","Hi Ed / OCR"))</f>
        <v>GF</v>
      </c>
      <c r="Q4339" s="5">
        <v>785851</v>
      </c>
      <c r="R4339" s="5">
        <v>785851</v>
      </c>
      <c r="S4339" s="5">
        <v>0</v>
      </c>
      <c r="T4339" s="5">
        <v>0</v>
      </c>
      <c r="U4339" s="3"/>
      <c r="V4339" s="5">
        <v>0</v>
      </c>
      <c r="W4339" s="5">
        <v>0</v>
      </c>
      <c r="X4339" s="5"/>
      <c r="Y4339" s="5"/>
      <c r="Z4339" s="5">
        <f>Tbl_BalanceHistory[[#This Row],[Discretionary Recommended - Pre 2022]]+Tbl_BalanceHistory[[#This Row],[Discretionary Balance Recommended: Policy]]+Tbl_BalanceHistory[[#This Row],[Discretionary Balance Recommended: Commitments]]</f>
        <v>0</v>
      </c>
      <c r="AA4339" s="5">
        <f>Tbl_BalanceHistory[[#This Row],[Discretionary Balance]]-Tbl_BalanceHistory[[#This Row],[Discretionary Reappropriation]]</f>
        <v>0</v>
      </c>
      <c r="AB4339" s="2"/>
      <c r="AC4339" s="2"/>
      <c r="AD4339" s="2"/>
      <c r="AE4339" s="2"/>
    </row>
    <row r="4340" spans="1:31" ht="45" x14ac:dyDescent="0.25">
      <c r="A4340" s="2" t="s">
        <v>747</v>
      </c>
      <c r="B4340" s="3">
        <v>11</v>
      </c>
      <c r="C4340" s="3">
        <v>799</v>
      </c>
      <c r="D4340" s="3" t="s">
        <v>760</v>
      </c>
      <c r="E4340" s="3" t="str">
        <f>_xlfn.XLOOKUP(Tbl_BalanceHistory[[#This Row],[RespAgy]],Tbl_Agencies[Agy Code],Tbl_Agencies[Agy Sort])</f>
        <v>161000</v>
      </c>
      <c r="F4340" s="2" t="str">
        <f>Tbl_BalanceHistory[[#This Row],[RespAgy]]&amp;": "&amp;Tbl_BalanceHistory[[#This Row],[RespAgency]]</f>
        <v>799: Department of Corrections</v>
      </c>
      <c r="G4340" s="3">
        <v>733</v>
      </c>
      <c r="H4340" s="3" t="s">
        <v>1332</v>
      </c>
      <c r="I4340" s="3">
        <f>_xlfn.XLOOKUP(Tbl_BalanceHistory[[#This Row],[AgyCode]],Tbl_Agencies[Agy Code],Tbl_Agencies[Agy Sort])</f>
        <v>0</v>
      </c>
      <c r="J4340" s="2" t="str">
        <f>Tbl_BalanceHistory[[#This Row],[AgyCode]]&amp;": "&amp;Tbl_BalanceHistory[[#This Row],[Agency Name]]</f>
        <v>733: Sussex One State Prison</v>
      </c>
      <c r="K4340" s="1">
        <v>2014</v>
      </c>
      <c r="L4340" s="3">
        <v>398</v>
      </c>
      <c r="M4340" s="3" t="s">
        <v>768</v>
      </c>
      <c r="N4340" s="2" t="str">
        <f>Tbl_BalanceHistory[[#This Row],[ProgramCode]]&amp;": "&amp;Tbl_BalanceHistory[[#This Row],[Program Name]]</f>
        <v>398: Operation of Secure Correctional Facilities</v>
      </c>
      <c r="O4340" s="3" t="s">
        <v>1730</v>
      </c>
      <c r="P4340" s="1" t="str">
        <f>IF(Tbl_BalanceHistory[[#This Row],[FundCode]]="0100","GF",IF(Tbl_BalanceHistory[[#This Row],[FundCode]]="01000","GF","Hi Ed / OCR"))</f>
        <v>GF</v>
      </c>
      <c r="Q4340" s="5">
        <v>31969713</v>
      </c>
      <c r="R4340" s="5">
        <v>31969713</v>
      </c>
      <c r="S4340" s="5">
        <v>0</v>
      </c>
      <c r="T4340" s="5">
        <v>0</v>
      </c>
      <c r="U4340" s="3"/>
      <c r="V4340" s="5">
        <v>0</v>
      </c>
      <c r="W4340" s="5">
        <v>0</v>
      </c>
      <c r="X4340" s="5"/>
      <c r="Y4340" s="5"/>
      <c r="Z4340" s="5">
        <f>Tbl_BalanceHistory[[#This Row],[Discretionary Recommended - Pre 2022]]+Tbl_BalanceHistory[[#This Row],[Discretionary Balance Recommended: Policy]]+Tbl_BalanceHistory[[#This Row],[Discretionary Balance Recommended: Commitments]]</f>
        <v>0</v>
      </c>
      <c r="AA4340" s="5">
        <f>Tbl_BalanceHistory[[#This Row],[Discretionary Balance]]-Tbl_BalanceHistory[[#This Row],[Discretionary Reappropriation]]</f>
        <v>0</v>
      </c>
      <c r="AB4340" s="2"/>
      <c r="AC4340" s="2"/>
      <c r="AD4340" s="2"/>
      <c r="AE4340" s="2"/>
    </row>
    <row r="4341" spans="1:31" ht="45" x14ac:dyDescent="0.25">
      <c r="A4341" s="2" t="s">
        <v>747</v>
      </c>
      <c r="B4341" s="3">
        <v>11</v>
      </c>
      <c r="C4341" s="3">
        <v>799</v>
      </c>
      <c r="D4341" s="3" t="s">
        <v>760</v>
      </c>
      <c r="E4341" s="3" t="str">
        <f>_xlfn.XLOOKUP(Tbl_BalanceHistory[[#This Row],[RespAgy]],Tbl_Agencies[Agy Code],Tbl_Agencies[Agy Sort])</f>
        <v>161000</v>
      </c>
      <c r="F4341" s="2" t="str">
        <f>Tbl_BalanceHistory[[#This Row],[RespAgy]]&amp;": "&amp;Tbl_BalanceHistory[[#This Row],[RespAgency]]</f>
        <v>799: Department of Corrections</v>
      </c>
      <c r="G4341" s="3">
        <v>733</v>
      </c>
      <c r="H4341" s="3" t="s">
        <v>1332</v>
      </c>
      <c r="I4341" s="3">
        <f>_xlfn.XLOOKUP(Tbl_BalanceHistory[[#This Row],[AgyCode]],Tbl_Agencies[Agy Code],Tbl_Agencies[Agy Sort])</f>
        <v>0</v>
      </c>
      <c r="J4341" s="2" t="str">
        <f>Tbl_BalanceHistory[[#This Row],[AgyCode]]&amp;": "&amp;Tbl_BalanceHistory[[#This Row],[Agency Name]]</f>
        <v>733: Sussex One State Prison</v>
      </c>
      <c r="K4341" s="1">
        <v>2015</v>
      </c>
      <c r="L4341" s="3">
        <v>398</v>
      </c>
      <c r="M4341" s="3" t="s">
        <v>768</v>
      </c>
      <c r="N4341" s="2" t="str">
        <f>Tbl_BalanceHistory[[#This Row],[ProgramCode]]&amp;": "&amp;Tbl_BalanceHistory[[#This Row],[Program Name]]</f>
        <v>398: Operation of Secure Correctional Facilities</v>
      </c>
      <c r="O4341" s="3" t="s">
        <v>1730</v>
      </c>
      <c r="P4341" s="1" t="str">
        <f>IF(Tbl_BalanceHistory[[#This Row],[FundCode]]="0100","GF",IF(Tbl_BalanceHistory[[#This Row],[FundCode]]="01000","GF","Hi Ed / OCR"))</f>
        <v>GF</v>
      </c>
      <c r="Q4341" s="5">
        <v>33330119</v>
      </c>
      <c r="R4341" s="5">
        <v>33330119</v>
      </c>
      <c r="S4341" s="5">
        <v>0</v>
      </c>
      <c r="T4341" s="5">
        <v>0</v>
      </c>
      <c r="U4341" s="3"/>
      <c r="V4341" s="5">
        <v>0</v>
      </c>
      <c r="W4341" s="5">
        <v>0</v>
      </c>
      <c r="X4341" s="5"/>
      <c r="Y4341" s="5"/>
      <c r="Z4341" s="5">
        <f>Tbl_BalanceHistory[[#This Row],[Discretionary Recommended - Pre 2022]]+Tbl_BalanceHistory[[#This Row],[Discretionary Balance Recommended: Policy]]+Tbl_BalanceHistory[[#This Row],[Discretionary Balance Recommended: Commitments]]</f>
        <v>0</v>
      </c>
      <c r="AA4341" s="5">
        <f>Tbl_BalanceHistory[[#This Row],[Discretionary Balance]]-Tbl_BalanceHistory[[#This Row],[Discretionary Reappropriation]]</f>
        <v>0</v>
      </c>
      <c r="AB4341" s="2"/>
      <c r="AC4341" s="2"/>
      <c r="AD4341" s="2"/>
      <c r="AE4341" s="2"/>
    </row>
    <row r="4342" spans="1:31" ht="45" x14ac:dyDescent="0.25">
      <c r="A4342" s="2" t="s">
        <v>747</v>
      </c>
      <c r="B4342" s="3">
        <v>11</v>
      </c>
      <c r="C4342" s="3">
        <v>799</v>
      </c>
      <c r="D4342" s="3" t="s">
        <v>760</v>
      </c>
      <c r="E4342" s="3" t="str">
        <f>_xlfn.XLOOKUP(Tbl_BalanceHistory[[#This Row],[RespAgy]],Tbl_Agencies[Agy Code],Tbl_Agencies[Agy Sort])</f>
        <v>161000</v>
      </c>
      <c r="F4342" s="2" t="str">
        <f>Tbl_BalanceHistory[[#This Row],[RespAgy]]&amp;": "&amp;Tbl_BalanceHistory[[#This Row],[RespAgency]]</f>
        <v>799: Department of Corrections</v>
      </c>
      <c r="G4342" s="3">
        <v>733</v>
      </c>
      <c r="H4342" s="3" t="s">
        <v>1332</v>
      </c>
      <c r="I4342" s="3">
        <f>_xlfn.XLOOKUP(Tbl_BalanceHistory[[#This Row],[AgyCode]],Tbl_Agencies[Agy Code],Tbl_Agencies[Agy Sort])</f>
        <v>0</v>
      </c>
      <c r="J4342" s="2" t="str">
        <f>Tbl_BalanceHistory[[#This Row],[AgyCode]]&amp;": "&amp;Tbl_BalanceHistory[[#This Row],[Agency Name]]</f>
        <v>733: Sussex One State Prison</v>
      </c>
      <c r="K4342" s="1">
        <v>2016</v>
      </c>
      <c r="L4342" s="3">
        <v>398</v>
      </c>
      <c r="M4342" s="3" t="s">
        <v>768</v>
      </c>
      <c r="N4342" s="2" t="str">
        <f>Tbl_BalanceHistory[[#This Row],[ProgramCode]]&amp;": "&amp;Tbl_BalanceHistory[[#This Row],[Program Name]]</f>
        <v>398: Operation of Secure Correctional Facilities</v>
      </c>
      <c r="O4342" s="3" t="s">
        <v>1730</v>
      </c>
      <c r="P4342" s="1" t="str">
        <f>IF(Tbl_BalanceHistory[[#This Row],[FundCode]]="0100","GF",IF(Tbl_BalanceHistory[[#This Row],[FundCode]]="01000","GF","Hi Ed / OCR"))</f>
        <v>GF</v>
      </c>
      <c r="Q4342" s="5">
        <v>33867355</v>
      </c>
      <c r="R4342" s="5">
        <v>33867355</v>
      </c>
      <c r="S4342" s="5">
        <v>0</v>
      </c>
      <c r="T4342" s="5">
        <v>0</v>
      </c>
      <c r="U4342" s="3"/>
      <c r="V4342" s="5">
        <v>0</v>
      </c>
      <c r="W4342" s="5">
        <v>0</v>
      </c>
      <c r="X4342" s="5"/>
      <c r="Y4342" s="5"/>
      <c r="Z4342" s="5">
        <f>Tbl_BalanceHistory[[#This Row],[Discretionary Recommended - Pre 2022]]+Tbl_BalanceHistory[[#This Row],[Discretionary Balance Recommended: Policy]]+Tbl_BalanceHistory[[#This Row],[Discretionary Balance Recommended: Commitments]]</f>
        <v>0</v>
      </c>
      <c r="AA4342" s="5">
        <f>Tbl_BalanceHistory[[#This Row],[Discretionary Balance]]-Tbl_BalanceHistory[[#This Row],[Discretionary Reappropriation]]</f>
        <v>0</v>
      </c>
      <c r="AB4342" s="2"/>
      <c r="AC4342" s="2"/>
      <c r="AD4342" s="2"/>
      <c r="AE4342" s="2" t="s">
        <v>2170</v>
      </c>
    </row>
    <row r="4343" spans="1:31" ht="45" x14ac:dyDescent="0.25">
      <c r="A4343" s="2" t="s">
        <v>747</v>
      </c>
      <c r="B4343" s="3">
        <v>11</v>
      </c>
      <c r="C4343" s="3">
        <v>799</v>
      </c>
      <c r="D4343" s="3" t="s">
        <v>760</v>
      </c>
      <c r="E4343" s="3" t="str">
        <f>_xlfn.XLOOKUP(Tbl_BalanceHistory[[#This Row],[RespAgy]],Tbl_Agencies[Agy Code],Tbl_Agencies[Agy Sort])</f>
        <v>161000</v>
      </c>
      <c r="F4343" s="2" t="str">
        <f>Tbl_BalanceHistory[[#This Row],[RespAgy]]&amp;": "&amp;Tbl_BalanceHistory[[#This Row],[RespAgency]]</f>
        <v>799: Department of Corrections</v>
      </c>
      <c r="G4343" s="3">
        <v>733</v>
      </c>
      <c r="H4343" s="3" t="s">
        <v>1332</v>
      </c>
      <c r="I4343" s="3">
        <f>_xlfn.XLOOKUP(Tbl_BalanceHistory[[#This Row],[AgyCode]],Tbl_Agencies[Agy Code],Tbl_Agencies[Agy Sort])</f>
        <v>0</v>
      </c>
      <c r="J4343" s="2" t="str">
        <f>Tbl_BalanceHistory[[#This Row],[AgyCode]]&amp;": "&amp;Tbl_BalanceHistory[[#This Row],[Agency Name]]</f>
        <v>733: Sussex One State Prison</v>
      </c>
      <c r="K4343" s="1">
        <v>2017</v>
      </c>
      <c r="L4343" s="3">
        <v>398</v>
      </c>
      <c r="M4343" s="3" t="s">
        <v>768</v>
      </c>
      <c r="N4343" s="2" t="str">
        <f>Tbl_BalanceHistory[[#This Row],[ProgramCode]]&amp;": "&amp;Tbl_BalanceHistory[[#This Row],[Program Name]]</f>
        <v>398: Operation of Secure Correctional Facilities</v>
      </c>
      <c r="O4343" s="3" t="s">
        <v>886</v>
      </c>
      <c r="P4343" s="1" t="str">
        <f>IF(Tbl_BalanceHistory[[#This Row],[FundCode]]="0100","GF",IF(Tbl_BalanceHistory[[#This Row],[FundCode]]="01000","GF","Hi Ed / OCR"))</f>
        <v>GF</v>
      </c>
      <c r="Q4343" s="5">
        <v>35422925</v>
      </c>
      <c r="R4343" s="5">
        <v>35422925</v>
      </c>
      <c r="S4343" s="5">
        <v>0</v>
      </c>
      <c r="T4343" s="5">
        <v>0</v>
      </c>
      <c r="U4343" s="3"/>
      <c r="V4343" s="5">
        <v>0</v>
      </c>
      <c r="W4343" s="5">
        <v>0</v>
      </c>
      <c r="X4343" s="5"/>
      <c r="Y4343" s="5"/>
      <c r="Z4343" s="5">
        <f>Tbl_BalanceHistory[[#This Row],[Discretionary Recommended - Pre 2022]]+Tbl_BalanceHistory[[#This Row],[Discretionary Balance Recommended: Policy]]+Tbl_BalanceHistory[[#This Row],[Discretionary Balance Recommended: Commitments]]</f>
        <v>0</v>
      </c>
      <c r="AA4343" s="5">
        <f>Tbl_BalanceHistory[[#This Row],[Discretionary Balance]]-Tbl_BalanceHistory[[#This Row],[Discretionary Reappropriation]]</f>
        <v>0</v>
      </c>
      <c r="AB4343" s="2"/>
      <c r="AC4343" s="2"/>
      <c r="AD4343" s="2"/>
      <c r="AE4343" s="2"/>
    </row>
    <row r="4344" spans="1:31" ht="45" x14ac:dyDescent="0.25">
      <c r="A4344" s="2" t="s">
        <v>747</v>
      </c>
      <c r="B4344" s="3">
        <v>11</v>
      </c>
      <c r="C4344" s="3">
        <v>799</v>
      </c>
      <c r="D4344" s="3" t="s">
        <v>760</v>
      </c>
      <c r="E4344" s="3" t="str">
        <f>_xlfn.XLOOKUP(Tbl_BalanceHistory[[#This Row],[RespAgy]],Tbl_Agencies[Agy Code],Tbl_Agencies[Agy Sort])</f>
        <v>161000</v>
      </c>
      <c r="F4344" s="2" t="str">
        <f>Tbl_BalanceHistory[[#This Row],[RespAgy]]&amp;": "&amp;Tbl_BalanceHistory[[#This Row],[RespAgency]]</f>
        <v>799: Department of Corrections</v>
      </c>
      <c r="G4344" s="3">
        <v>733</v>
      </c>
      <c r="H4344" s="3" t="s">
        <v>1332</v>
      </c>
      <c r="I4344" s="3">
        <f>_xlfn.XLOOKUP(Tbl_BalanceHistory[[#This Row],[AgyCode]],Tbl_Agencies[Agy Code],Tbl_Agencies[Agy Sort])</f>
        <v>0</v>
      </c>
      <c r="J4344" s="2" t="str">
        <f>Tbl_BalanceHistory[[#This Row],[AgyCode]]&amp;": "&amp;Tbl_BalanceHistory[[#This Row],[Agency Name]]</f>
        <v>733: Sussex One State Prison</v>
      </c>
      <c r="K4344" s="1">
        <v>2018</v>
      </c>
      <c r="L4344" s="3">
        <v>398</v>
      </c>
      <c r="M4344" s="3" t="s">
        <v>768</v>
      </c>
      <c r="N4344" s="2" t="str">
        <f>Tbl_BalanceHistory[[#This Row],[ProgramCode]]&amp;": "&amp;Tbl_BalanceHistory[[#This Row],[Program Name]]</f>
        <v>398: Operation of Secure Correctional Facilities</v>
      </c>
      <c r="O4344" s="3" t="s">
        <v>886</v>
      </c>
      <c r="P4344" s="1" t="str">
        <f>IF(Tbl_BalanceHistory[[#This Row],[FundCode]]="0100","GF",IF(Tbl_BalanceHistory[[#This Row],[FundCode]]="01000","GF","Hi Ed / OCR"))</f>
        <v>GF</v>
      </c>
      <c r="Q4344" s="5">
        <v>35597779</v>
      </c>
      <c r="R4344" s="5">
        <v>35597779</v>
      </c>
      <c r="S4344" s="5">
        <v>0</v>
      </c>
      <c r="T4344" s="5">
        <v>0</v>
      </c>
      <c r="U4344" s="3"/>
      <c r="V4344" s="5">
        <v>0</v>
      </c>
      <c r="W4344" s="5">
        <v>0</v>
      </c>
      <c r="X4344" s="5"/>
      <c r="Y4344" s="5"/>
      <c r="Z4344" s="5">
        <f>Tbl_BalanceHistory[[#This Row],[Discretionary Recommended - Pre 2022]]+Tbl_BalanceHistory[[#This Row],[Discretionary Balance Recommended: Policy]]+Tbl_BalanceHistory[[#This Row],[Discretionary Balance Recommended: Commitments]]</f>
        <v>0</v>
      </c>
      <c r="AA4344" s="5">
        <f>Tbl_BalanceHistory[[#This Row],[Discretionary Balance]]-Tbl_BalanceHistory[[#This Row],[Discretionary Reappropriation]]</f>
        <v>0</v>
      </c>
      <c r="AB4344" s="2"/>
      <c r="AC4344" s="2"/>
      <c r="AD4344" s="2"/>
      <c r="AE4344" s="2"/>
    </row>
    <row r="4345" spans="1:31" ht="45" x14ac:dyDescent="0.25">
      <c r="A4345" s="2" t="s">
        <v>747</v>
      </c>
      <c r="B4345" s="3">
        <v>11</v>
      </c>
      <c r="C4345" s="3">
        <v>799</v>
      </c>
      <c r="D4345" s="3" t="s">
        <v>760</v>
      </c>
      <c r="E4345" s="3" t="str">
        <f>_xlfn.XLOOKUP(Tbl_BalanceHistory[[#This Row],[RespAgy]],Tbl_Agencies[Agy Code],Tbl_Agencies[Agy Sort])</f>
        <v>161000</v>
      </c>
      <c r="F4345" s="2" t="str">
        <f>Tbl_BalanceHistory[[#This Row],[RespAgy]]&amp;": "&amp;Tbl_BalanceHistory[[#This Row],[RespAgency]]</f>
        <v>799: Department of Corrections</v>
      </c>
      <c r="G4345" s="3">
        <v>733</v>
      </c>
      <c r="H4345" s="3" t="s">
        <v>1332</v>
      </c>
      <c r="I4345" s="3">
        <f>_xlfn.XLOOKUP(Tbl_BalanceHistory[[#This Row],[AgyCode]],Tbl_Agencies[Agy Code],Tbl_Agencies[Agy Sort])</f>
        <v>0</v>
      </c>
      <c r="J4345" s="2" t="str">
        <f>Tbl_BalanceHistory[[#This Row],[AgyCode]]&amp;": "&amp;Tbl_BalanceHistory[[#This Row],[Agency Name]]</f>
        <v>733: Sussex One State Prison</v>
      </c>
      <c r="K4345" s="1">
        <v>2019</v>
      </c>
      <c r="L4345" s="3">
        <v>398</v>
      </c>
      <c r="M4345" s="3" t="s">
        <v>768</v>
      </c>
      <c r="N4345" s="2" t="str">
        <f>Tbl_BalanceHistory[[#This Row],[ProgramCode]]&amp;": "&amp;Tbl_BalanceHistory[[#This Row],[Program Name]]</f>
        <v>398: Operation of Secure Correctional Facilities</v>
      </c>
      <c r="O4345" s="3" t="s">
        <v>886</v>
      </c>
      <c r="P4345" s="1" t="str">
        <f>IF(Tbl_BalanceHistory[[#This Row],[FundCode]]="0100","GF",IF(Tbl_BalanceHistory[[#This Row],[FundCode]]="01000","GF","Hi Ed / OCR"))</f>
        <v>GF</v>
      </c>
      <c r="Q4345" s="5">
        <v>37643302</v>
      </c>
      <c r="R4345" s="5">
        <v>37643302</v>
      </c>
      <c r="S4345" s="5">
        <v>0</v>
      </c>
      <c r="T4345" s="5">
        <v>0</v>
      </c>
      <c r="U4345" s="3"/>
      <c r="V4345" s="5">
        <v>0</v>
      </c>
      <c r="W4345" s="5">
        <v>0</v>
      </c>
      <c r="X4345" s="5"/>
      <c r="Y4345" s="5"/>
      <c r="Z4345" s="5">
        <f>Tbl_BalanceHistory[[#This Row],[Discretionary Recommended - Pre 2022]]+Tbl_BalanceHistory[[#This Row],[Discretionary Balance Recommended: Policy]]+Tbl_BalanceHistory[[#This Row],[Discretionary Balance Recommended: Commitments]]</f>
        <v>0</v>
      </c>
      <c r="AA4345" s="5">
        <f>Tbl_BalanceHistory[[#This Row],[Discretionary Balance]]-Tbl_BalanceHistory[[#This Row],[Discretionary Reappropriation]]</f>
        <v>0</v>
      </c>
      <c r="AB4345" s="2"/>
      <c r="AC4345" s="2"/>
      <c r="AD4345" s="2"/>
      <c r="AE4345" s="2"/>
    </row>
    <row r="4346" spans="1:31" ht="45" x14ac:dyDescent="0.25">
      <c r="A4346" s="2" t="s">
        <v>747</v>
      </c>
      <c r="B4346" s="3">
        <v>11</v>
      </c>
      <c r="C4346" s="3">
        <v>799</v>
      </c>
      <c r="D4346" s="3" t="s">
        <v>760</v>
      </c>
      <c r="E4346" s="3" t="str">
        <f>_xlfn.XLOOKUP(Tbl_BalanceHistory[[#This Row],[RespAgy]],Tbl_Agencies[Agy Code],Tbl_Agencies[Agy Sort])</f>
        <v>161000</v>
      </c>
      <c r="F4346" s="2" t="str">
        <f>Tbl_BalanceHistory[[#This Row],[RespAgy]]&amp;": "&amp;Tbl_BalanceHistory[[#This Row],[RespAgency]]</f>
        <v>799: Department of Corrections</v>
      </c>
      <c r="G4346" s="3">
        <v>733</v>
      </c>
      <c r="H4346" s="3" t="s">
        <v>1332</v>
      </c>
      <c r="I4346" s="3">
        <f>_xlfn.XLOOKUP(Tbl_BalanceHistory[[#This Row],[AgyCode]],Tbl_Agencies[Agy Code],Tbl_Agencies[Agy Sort])</f>
        <v>0</v>
      </c>
      <c r="J4346" s="2" t="str">
        <f>Tbl_BalanceHistory[[#This Row],[AgyCode]]&amp;": "&amp;Tbl_BalanceHistory[[#This Row],[Agency Name]]</f>
        <v>733: Sussex One State Prison</v>
      </c>
      <c r="K4346" s="1">
        <v>2020</v>
      </c>
      <c r="L4346" s="3">
        <v>398</v>
      </c>
      <c r="M4346" s="3" t="s">
        <v>768</v>
      </c>
      <c r="N4346" s="2" t="str">
        <f>Tbl_BalanceHistory[[#This Row],[ProgramCode]]&amp;": "&amp;Tbl_BalanceHistory[[#This Row],[Program Name]]</f>
        <v>398: Operation of Secure Correctional Facilities</v>
      </c>
      <c r="O4346" s="3" t="s">
        <v>886</v>
      </c>
      <c r="P4346" s="1" t="str">
        <f>IF(Tbl_BalanceHistory[[#This Row],[FundCode]]="0100","GF",IF(Tbl_BalanceHistory[[#This Row],[FundCode]]="01000","GF","Hi Ed / OCR"))</f>
        <v>GF</v>
      </c>
      <c r="Q4346" s="5">
        <v>40475636</v>
      </c>
      <c r="R4346" s="5">
        <v>40255405</v>
      </c>
      <c r="S4346" s="5">
        <v>220231</v>
      </c>
      <c r="T4346" s="5">
        <v>0</v>
      </c>
      <c r="U4346" s="3"/>
      <c r="V4346" s="5">
        <v>220231</v>
      </c>
      <c r="W4346" s="5">
        <v>0</v>
      </c>
      <c r="X4346" s="5"/>
      <c r="Y4346" s="5"/>
      <c r="Z4346" s="5">
        <f>Tbl_BalanceHistory[[#This Row],[Discretionary Recommended - Pre 2022]]+Tbl_BalanceHistory[[#This Row],[Discretionary Balance Recommended: Policy]]+Tbl_BalanceHistory[[#This Row],[Discretionary Balance Recommended: Commitments]]</f>
        <v>0</v>
      </c>
      <c r="AA4346" s="5">
        <f>Tbl_BalanceHistory[[#This Row],[Discretionary Balance]]-Tbl_BalanceHistory[[#This Row],[Discretionary Reappropriation]]</f>
        <v>220231</v>
      </c>
      <c r="AB4346" s="2"/>
      <c r="AC4346" s="2"/>
      <c r="AD4346" s="2"/>
      <c r="AE4346" s="2"/>
    </row>
    <row r="4347" spans="1:31" ht="45" x14ac:dyDescent="0.25">
      <c r="A4347" s="2" t="s">
        <v>747</v>
      </c>
      <c r="B4347" s="3">
        <v>11</v>
      </c>
      <c r="C4347" s="3">
        <v>799</v>
      </c>
      <c r="D4347" s="3" t="s">
        <v>760</v>
      </c>
      <c r="E4347" s="3" t="str">
        <f>_xlfn.XLOOKUP(Tbl_BalanceHistory[[#This Row],[RespAgy]],Tbl_Agencies[Agy Code],Tbl_Agencies[Agy Sort])</f>
        <v>161000</v>
      </c>
      <c r="F4347" s="2" t="str">
        <f>Tbl_BalanceHistory[[#This Row],[RespAgy]]&amp;": "&amp;Tbl_BalanceHistory[[#This Row],[RespAgency]]</f>
        <v>799: Department of Corrections</v>
      </c>
      <c r="G4347" s="3">
        <v>734</v>
      </c>
      <c r="H4347" s="3" t="s">
        <v>1334</v>
      </c>
      <c r="I4347" s="3">
        <f>_xlfn.XLOOKUP(Tbl_BalanceHistory[[#This Row],[AgyCode]],Tbl_Agencies[Agy Code],Tbl_Agencies[Agy Sort])</f>
        <v>0</v>
      </c>
      <c r="J4347" s="2" t="str">
        <f>Tbl_BalanceHistory[[#This Row],[AgyCode]]&amp;": "&amp;Tbl_BalanceHistory[[#This Row],[Agency Name]]</f>
        <v>734: Sussex Two State Prison</v>
      </c>
      <c r="K4347" s="1">
        <v>2014</v>
      </c>
      <c r="L4347" s="3">
        <v>197</v>
      </c>
      <c r="M4347" s="3" t="s">
        <v>401</v>
      </c>
      <c r="N4347" s="2" t="str">
        <f>Tbl_BalanceHistory[[#This Row],[ProgramCode]]&amp;": "&amp;Tbl_BalanceHistory[[#This Row],[Program Name]]</f>
        <v>197: Instruction</v>
      </c>
      <c r="O4347" s="3" t="s">
        <v>1730</v>
      </c>
      <c r="P4347" s="1" t="str">
        <f>IF(Tbl_BalanceHistory[[#This Row],[FundCode]]="0100","GF",IF(Tbl_BalanceHistory[[#This Row],[FundCode]]="01000","GF","Hi Ed / OCR"))</f>
        <v>GF</v>
      </c>
      <c r="Q4347" s="5">
        <v>734023</v>
      </c>
      <c r="R4347" s="5">
        <v>734023</v>
      </c>
      <c r="S4347" s="5">
        <v>0</v>
      </c>
      <c r="T4347" s="5">
        <v>0</v>
      </c>
      <c r="U4347" s="3"/>
      <c r="V4347" s="5">
        <v>0</v>
      </c>
      <c r="W4347" s="5">
        <v>0</v>
      </c>
      <c r="X4347" s="5"/>
      <c r="Y4347" s="5"/>
      <c r="Z4347" s="5">
        <f>Tbl_BalanceHistory[[#This Row],[Discretionary Recommended - Pre 2022]]+Tbl_BalanceHistory[[#This Row],[Discretionary Balance Recommended: Policy]]+Tbl_BalanceHistory[[#This Row],[Discretionary Balance Recommended: Commitments]]</f>
        <v>0</v>
      </c>
      <c r="AA4347" s="5">
        <f>Tbl_BalanceHistory[[#This Row],[Discretionary Balance]]-Tbl_BalanceHistory[[#This Row],[Discretionary Reappropriation]]</f>
        <v>0</v>
      </c>
      <c r="AB4347" s="2"/>
      <c r="AC4347" s="2"/>
      <c r="AD4347" s="2"/>
      <c r="AE4347" s="2"/>
    </row>
    <row r="4348" spans="1:31" ht="45" x14ac:dyDescent="0.25">
      <c r="A4348" s="2" t="s">
        <v>747</v>
      </c>
      <c r="B4348" s="3">
        <v>11</v>
      </c>
      <c r="C4348" s="3">
        <v>799</v>
      </c>
      <c r="D4348" s="3" t="s">
        <v>760</v>
      </c>
      <c r="E4348" s="3" t="str">
        <f>_xlfn.XLOOKUP(Tbl_BalanceHistory[[#This Row],[RespAgy]],Tbl_Agencies[Agy Code],Tbl_Agencies[Agy Sort])</f>
        <v>161000</v>
      </c>
      <c r="F4348" s="2" t="str">
        <f>Tbl_BalanceHistory[[#This Row],[RespAgy]]&amp;": "&amp;Tbl_BalanceHistory[[#This Row],[RespAgency]]</f>
        <v>799: Department of Corrections</v>
      </c>
      <c r="G4348" s="3">
        <v>734</v>
      </c>
      <c r="H4348" s="3" t="s">
        <v>1334</v>
      </c>
      <c r="I4348" s="3">
        <f>_xlfn.XLOOKUP(Tbl_BalanceHistory[[#This Row],[AgyCode]],Tbl_Agencies[Agy Code],Tbl_Agencies[Agy Sort])</f>
        <v>0</v>
      </c>
      <c r="J4348" s="2" t="str">
        <f>Tbl_BalanceHistory[[#This Row],[AgyCode]]&amp;": "&amp;Tbl_BalanceHistory[[#This Row],[Agency Name]]</f>
        <v>734: Sussex Two State Prison</v>
      </c>
      <c r="K4348" s="1">
        <v>2015</v>
      </c>
      <c r="L4348" s="3">
        <v>197</v>
      </c>
      <c r="M4348" s="3" t="s">
        <v>401</v>
      </c>
      <c r="N4348" s="2" t="str">
        <f>Tbl_BalanceHistory[[#This Row],[ProgramCode]]&amp;": "&amp;Tbl_BalanceHistory[[#This Row],[Program Name]]</f>
        <v>197: Instruction</v>
      </c>
      <c r="O4348" s="3" t="s">
        <v>1730</v>
      </c>
      <c r="P4348" s="1" t="str">
        <f>IF(Tbl_BalanceHistory[[#This Row],[FundCode]]="0100","GF",IF(Tbl_BalanceHistory[[#This Row],[FundCode]]="01000","GF","Hi Ed / OCR"))</f>
        <v>GF</v>
      </c>
      <c r="Q4348" s="5">
        <v>803898</v>
      </c>
      <c r="R4348" s="5">
        <v>803898</v>
      </c>
      <c r="S4348" s="5">
        <v>0</v>
      </c>
      <c r="T4348" s="5">
        <v>0</v>
      </c>
      <c r="U4348" s="3"/>
      <c r="V4348" s="5">
        <v>0</v>
      </c>
      <c r="W4348" s="5">
        <v>0</v>
      </c>
      <c r="X4348" s="5"/>
      <c r="Y4348" s="5"/>
      <c r="Z4348" s="5">
        <f>Tbl_BalanceHistory[[#This Row],[Discretionary Recommended - Pre 2022]]+Tbl_BalanceHistory[[#This Row],[Discretionary Balance Recommended: Policy]]+Tbl_BalanceHistory[[#This Row],[Discretionary Balance Recommended: Commitments]]</f>
        <v>0</v>
      </c>
      <c r="AA4348" s="5">
        <f>Tbl_BalanceHistory[[#This Row],[Discretionary Balance]]-Tbl_BalanceHistory[[#This Row],[Discretionary Reappropriation]]</f>
        <v>0</v>
      </c>
      <c r="AB4348" s="2"/>
      <c r="AC4348" s="2"/>
      <c r="AD4348" s="2"/>
      <c r="AE4348" s="2"/>
    </row>
    <row r="4349" spans="1:31" ht="45" x14ac:dyDescent="0.25">
      <c r="A4349" s="2" t="s">
        <v>747</v>
      </c>
      <c r="B4349" s="3">
        <v>11</v>
      </c>
      <c r="C4349" s="3">
        <v>799</v>
      </c>
      <c r="D4349" s="3" t="s">
        <v>760</v>
      </c>
      <c r="E4349" s="3" t="str">
        <f>_xlfn.XLOOKUP(Tbl_BalanceHistory[[#This Row],[RespAgy]],Tbl_Agencies[Agy Code],Tbl_Agencies[Agy Sort])</f>
        <v>161000</v>
      </c>
      <c r="F4349" s="2" t="str">
        <f>Tbl_BalanceHistory[[#This Row],[RespAgy]]&amp;": "&amp;Tbl_BalanceHistory[[#This Row],[RespAgency]]</f>
        <v>799: Department of Corrections</v>
      </c>
      <c r="G4349" s="3">
        <v>734</v>
      </c>
      <c r="H4349" s="3" t="s">
        <v>1334</v>
      </c>
      <c r="I4349" s="3">
        <f>_xlfn.XLOOKUP(Tbl_BalanceHistory[[#This Row],[AgyCode]],Tbl_Agencies[Agy Code],Tbl_Agencies[Agy Sort])</f>
        <v>0</v>
      </c>
      <c r="J4349" s="2" t="str">
        <f>Tbl_BalanceHistory[[#This Row],[AgyCode]]&amp;": "&amp;Tbl_BalanceHistory[[#This Row],[Agency Name]]</f>
        <v>734: Sussex Two State Prison</v>
      </c>
      <c r="K4349" s="1">
        <v>2016</v>
      </c>
      <c r="L4349" s="3">
        <v>197</v>
      </c>
      <c r="M4349" s="3" t="s">
        <v>401</v>
      </c>
      <c r="N4349" s="2" t="str">
        <f>Tbl_BalanceHistory[[#This Row],[ProgramCode]]&amp;": "&amp;Tbl_BalanceHistory[[#This Row],[Program Name]]</f>
        <v>197: Instruction</v>
      </c>
      <c r="O4349" s="3" t="s">
        <v>1730</v>
      </c>
      <c r="P4349" s="1" t="str">
        <f>IF(Tbl_BalanceHistory[[#This Row],[FundCode]]="0100","GF",IF(Tbl_BalanceHistory[[#This Row],[FundCode]]="01000","GF","Hi Ed / OCR"))</f>
        <v>GF</v>
      </c>
      <c r="Q4349" s="5">
        <v>828584</v>
      </c>
      <c r="R4349" s="5">
        <v>828584</v>
      </c>
      <c r="S4349" s="5">
        <v>0</v>
      </c>
      <c r="T4349" s="5">
        <v>0</v>
      </c>
      <c r="U4349" s="3"/>
      <c r="V4349" s="5">
        <v>0</v>
      </c>
      <c r="W4349" s="5">
        <v>0</v>
      </c>
      <c r="X4349" s="5"/>
      <c r="Y4349" s="5"/>
      <c r="Z4349" s="5">
        <f>Tbl_BalanceHistory[[#This Row],[Discretionary Recommended - Pre 2022]]+Tbl_BalanceHistory[[#This Row],[Discretionary Balance Recommended: Policy]]+Tbl_BalanceHistory[[#This Row],[Discretionary Balance Recommended: Commitments]]</f>
        <v>0</v>
      </c>
      <c r="AA4349" s="5">
        <f>Tbl_BalanceHistory[[#This Row],[Discretionary Balance]]-Tbl_BalanceHistory[[#This Row],[Discretionary Reappropriation]]</f>
        <v>0</v>
      </c>
      <c r="AB4349" s="2"/>
      <c r="AC4349" s="2"/>
      <c r="AD4349" s="2"/>
      <c r="AE4349" s="2" t="s">
        <v>2170</v>
      </c>
    </row>
    <row r="4350" spans="1:31" ht="45" x14ac:dyDescent="0.25">
      <c r="A4350" s="2" t="s">
        <v>747</v>
      </c>
      <c r="B4350" s="3">
        <v>11</v>
      </c>
      <c r="C4350" s="3">
        <v>799</v>
      </c>
      <c r="D4350" s="3" t="s">
        <v>760</v>
      </c>
      <c r="E4350" s="3" t="str">
        <f>_xlfn.XLOOKUP(Tbl_BalanceHistory[[#This Row],[RespAgy]],Tbl_Agencies[Agy Code],Tbl_Agencies[Agy Sort])</f>
        <v>161000</v>
      </c>
      <c r="F4350" s="2" t="str">
        <f>Tbl_BalanceHistory[[#This Row],[RespAgy]]&amp;": "&amp;Tbl_BalanceHistory[[#This Row],[RespAgency]]</f>
        <v>799: Department of Corrections</v>
      </c>
      <c r="G4350" s="3">
        <v>734</v>
      </c>
      <c r="H4350" s="3" t="s">
        <v>1334</v>
      </c>
      <c r="I4350" s="3">
        <f>_xlfn.XLOOKUP(Tbl_BalanceHistory[[#This Row],[AgyCode]],Tbl_Agencies[Agy Code],Tbl_Agencies[Agy Sort])</f>
        <v>0</v>
      </c>
      <c r="J4350" s="2" t="str">
        <f>Tbl_BalanceHistory[[#This Row],[AgyCode]]&amp;": "&amp;Tbl_BalanceHistory[[#This Row],[Agency Name]]</f>
        <v>734: Sussex Two State Prison</v>
      </c>
      <c r="K4350" s="1">
        <v>2017</v>
      </c>
      <c r="L4350" s="3">
        <v>197</v>
      </c>
      <c r="M4350" s="3" t="s">
        <v>401</v>
      </c>
      <c r="N4350" s="2" t="str">
        <f>Tbl_BalanceHistory[[#This Row],[ProgramCode]]&amp;": "&amp;Tbl_BalanceHistory[[#This Row],[Program Name]]</f>
        <v>197: Instruction</v>
      </c>
      <c r="O4350" s="3" t="s">
        <v>886</v>
      </c>
      <c r="P4350" s="1" t="str">
        <f>IF(Tbl_BalanceHistory[[#This Row],[FundCode]]="0100","GF",IF(Tbl_BalanceHistory[[#This Row],[FundCode]]="01000","GF","Hi Ed / OCR"))</f>
        <v>GF</v>
      </c>
      <c r="Q4350" s="5">
        <v>588358</v>
      </c>
      <c r="R4350" s="5">
        <v>588358</v>
      </c>
      <c r="S4350" s="5">
        <v>0</v>
      </c>
      <c r="T4350" s="5">
        <v>0</v>
      </c>
      <c r="U4350" s="3"/>
      <c r="V4350" s="5">
        <v>0</v>
      </c>
      <c r="W4350" s="5">
        <v>0</v>
      </c>
      <c r="X4350" s="5"/>
      <c r="Y4350" s="5"/>
      <c r="Z4350" s="5">
        <f>Tbl_BalanceHistory[[#This Row],[Discretionary Recommended - Pre 2022]]+Tbl_BalanceHistory[[#This Row],[Discretionary Balance Recommended: Policy]]+Tbl_BalanceHistory[[#This Row],[Discretionary Balance Recommended: Commitments]]</f>
        <v>0</v>
      </c>
      <c r="AA4350" s="5">
        <f>Tbl_BalanceHistory[[#This Row],[Discretionary Balance]]-Tbl_BalanceHistory[[#This Row],[Discretionary Reappropriation]]</f>
        <v>0</v>
      </c>
      <c r="AB4350" s="2"/>
      <c r="AC4350" s="2"/>
      <c r="AD4350" s="2"/>
      <c r="AE4350" s="2"/>
    </row>
    <row r="4351" spans="1:31" ht="45" x14ac:dyDescent="0.25">
      <c r="A4351" s="2" t="s">
        <v>747</v>
      </c>
      <c r="B4351" s="3">
        <v>11</v>
      </c>
      <c r="C4351" s="3">
        <v>799</v>
      </c>
      <c r="D4351" s="3" t="s">
        <v>760</v>
      </c>
      <c r="E4351" s="3" t="str">
        <f>_xlfn.XLOOKUP(Tbl_BalanceHistory[[#This Row],[RespAgy]],Tbl_Agencies[Agy Code],Tbl_Agencies[Agy Sort])</f>
        <v>161000</v>
      </c>
      <c r="F4351" s="2" t="str">
        <f>Tbl_BalanceHistory[[#This Row],[RespAgy]]&amp;": "&amp;Tbl_BalanceHistory[[#This Row],[RespAgency]]</f>
        <v>799: Department of Corrections</v>
      </c>
      <c r="G4351" s="3">
        <v>734</v>
      </c>
      <c r="H4351" s="3" t="s">
        <v>1334</v>
      </c>
      <c r="I4351" s="3">
        <f>_xlfn.XLOOKUP(Tbl_BalanceHistory[[#This Row],[AgyCode]],Tbl_Agencies[Agy Code],Tbl_Agencies[Agy Sort])</f>
        <v>0</v>
      </c>
      <c r="J4351" s="2" t="str">
        <f>Tbl_BalanceHistory[[#This Row],[AgyCode]]&amp;": "&amp;Tbl_BalanceHistory[[#This Row],[Agency Name]]</f>
        <v>734: Sussex Two State Prison</v>
      </c>
      <c r="K4351" s="1">
        <v>2018</v>
      </c>
      <c r="L4351" s="3">
        <v>197</v>
      </c>
      <c r="M4351" s="3" t="s">
        <v>401</v>
      </c>
      <c r="N4351" s="2" t="str">
        <f>Tbl_BalanceHistory[[#This Row],[ProgramCode]]&amp;": "&amp;Tbl_BalanceHistory[[#This Row],[Program Name]]</f>
        <v>197: Instruction</v>
      </c>
      <c r="O4351" s="3" t="s">
        <v>886</v>
      </c>
      <c r="P4351" s="1" t="str">
        <f>IF(Tbl_BalanceHistory[[#This Row],[FundCode]]="0100","GF",IF(Tbl_BalanceHistory[[#This Row],[FundCode]]="01000","GF","Hi Ed / OCR"))</f>
        <v>GF</v>
      </c>
      <c r="Q4351" s="5">
        <v>744114</v>
      </c>
      <c r="R4351" s="5">
        <v>744114</v>
      </c>
      <c r="S4351" s="5">
        <v>0</v>
      </c>
      <c r="T4351" s="5">
        <v>0</v>
      </c>
      <c r="U4351" s="3"/>
      <c r="V4351" s="5">
        <v>0</v>
      </c>
      <c r="W4351" s="5">
        <v>0</v>
      </c>
      <c r="X4351" s="5"/>
      <c r="Y4351" s="5"/>
      <c r="Z4351" s="5">
        <f>Tbl_BalanceHistory[[#This Row],[Discretionary Recommended - Pre 2022]]+Tbl_BalanceHistory[[#This Row],[Discretionary Balance Recommended: Policy]]+Tbl_BalanceHistory[[#This Row],[Discretionary Balance Recommended: Commitments]]</f>
        <v>0</v>
      </c>
      <c r="AA4351" s="5">
        <f>Tbl_BalanceHistory[[#This Row],[Discretionary Balance]]-Tbl_BalanceHistory[[#This Row],[Discretionary Reappropriation]]</f>
        <v>0</v>
      </c>
      <c r="AB4351" s="2"/>
      <c r="AC4351" s="2"/>
      <c r="AD4351" s="2"/>
      <c r="AE4351" s="2"/>
    </row>
    <row r="4352" spans="1:31" ht="45" x14ac:dyDescent="0.25">
      <c r="A4352" s="2" t="s">
        <v>747</v>
      </c>
      <c r="B4352" s="3">
        <v>11</v>
      </c>
      <c r="C4352" s="3">
        <v>799</v>
      </c>
      <c r="D4352" s="3" t="s">
        <v>760</v>
      </c>
      <c r="E4352" s="3" t="str">
        <f>_xlfn.XLOOKUP(Tbl_BalanceHistory[[#This Row],[RespAgy]],Tbl_Agencies[Agy Code],Tbl_Agencies[Agy Sort])</f>
        <v>161000</v>
      </c>
      <c r="F4352" s="2" t="str">
        <f>Tbl_BalanceHistory[[#This Row],[RespAgy]]&amp;": "&amp;Tbl_BalanceHistory[[#This Row],[RespAgency]]</f>
        <v>799: Department of Corrections</v>
      </c>
      <c r="G4352" s="3">
        <v>734</v>
      </c>
      <c r="H4352" s="3" t="s">
        <v>1334</v>
      </c>
      <c r="I4352" s="3">
        <f>_xlfn.XLOOKUP(Tbl_BalanceHistory[[#This Row],[AgyCode]],Tbl_Agencies[Agy Code],Tbl_Agencies[Agy Sort])</f>
        <v>0</v>
      </c>
      <c r="J4352" s="2" t="str">
        <f>Tbl_BalanceHistory[[#This Row],[AgyCode]]&amp;": "&amp;Tbl_BalanceHistory[[#This Row],[Agency Name]]</f>
        <v>734: Sussex Two State Prison</v>
      </c>
      <c r="K4352" s="1">
        <v>2019</v>
      </c>
      <c r="L4352" s="3">
        <v>197</v>
      </c>
      <c r="M4352" s="3" t="s">
        <v>401</v>
      </c>
      <c r="N4352" s="2" t="str">
        <f>Tbl_BalanceHistory[[#This Row],[ProgramCode]]&amp;": "&amp;Tbl_BalanceHistory[[#This Row],[Program Name]]</f>
        <v>197: Instruction</v>
      </c>
      <c r="O4352" s="3" t="s">
        <v>886</v>
      </c>
      <c r="P4352" s="1" t="str">
        <f>IF(Tbl_BalanceHistory[[#This Row],[FundCode]]="0100","GF",IF(Tbl_BalanceHistory[[#This Row],[FundCode]]="01000","GF","Hi Ed / OCR"))</f>
        <v>GF</v>
      </c>
      <c r="Q4352" s="5">
        <v>670827</v>
      </c>
      <c r="R4352" s="5">
        <v>670827</v>
      </c>
      <c r="S4352" s="5">
        <v>0</v>
      </c>
      <c r="T4352" s="5">
        <v>0</v>
      </c>
      <c r="U4352" s="3"/>
      <c r="V4352" s="5">
        <v>0</v>
      </c>
      <c r="W4352" s="5">
        <v>0</v>
      </c>
      <c r="X4352" s="5"/>
      <c r="Y4352" s="5"/>
      <c r="Z4352" s="5">
        <f>Tbl_BalanceHistory[[#This Row],[Discretionary Recommended - Pre 2022]]+Tbl_BalanceHistory[[#This Row],[Discretionary Balance Recommended: Policy]]+Tbl_BalanceHistory[[#This Row],[Discretionary Balance Recommended: Commitments]]</f>
        <v>0</v>
      </c>
      <c r="AA4352" s="5">
        <f>Tbl_BalanceHistory[[#This Row],[Discretionary Balance]]-Tbl_BalanceHistory[[#This Row],[Discretionary Reappropriation]]</f>
        <v>0</v>
      </c>
      <c r="AB4352" s="2"/>
      <c r="AC4352" s="2"/>
      <c r="AD4352" s="2"/>
      <c r="AE4352" s="2"/>
    </row>
    <row r="4353" spans="1:31" ht="45" x14ac:dyDescent="0.25">
      <c r="A4353" s="2" t="s">
        <v>747</v>
      </c>
      <c r="B4353" s="3">
        <v>11</v>
      </c>
      <c r="C4353" s="3">
        <v>799</v>
      </c>
      <c r="D4353" s="3" t="s">
        <v>760</v>
      </c>
      <c r="E4353" s="3" t="str">
        <f>_xlfn.XLOOKUP(Tbl_BalanceHistory[[#This Row],[RespAgy]],Tbl_Agencies[Agy Code],Tbl_Agencies[Agy Sort])</f>
        <v>161000</v>
      </c>
      <c r="F4353" s="2" t="str">
        <f>Tbl_BalanceHistory[[#This Row],[RespAgy]]&amp;": "&amp;Tbl_BalanceHistory[[#This Row],[RespAgency]]</f>
        <v>799: Department of Corrections</v>
      </c>
      <c r="G4353" s="3">
        <v>734</v>
      </c>
      <c r="H4353" s="3" t="s">
        <v>1334</v>
      </c>
      <c r="I4353" s="3">
        <f>_xlfn.XLOOKUP(Tbl_BalanceHistory[[#This Row],[AgyCode]],Tbl_Agencies[Agy Code],Tbl_Agencies[Agy Sort])</f>
        <v>0</v>
      </c>
      <c r="J4353" s="2" t="str">
        <f>Tbl_BalanceHistory[[#This Row],[AgyCode]]&amp;": "&amp;Tbl_BalanceHistory[[#This Row],[Agency Name]]</f>
        <v>734: Sussex Two State Prison</v>
      </c>
      <c r="K4353" s="1">
        <v>2020</v>
      </c>
      <c r="L4353" s="3">
        <v>197</v>
      </c>
      <c r="M4353" s="3" t="s">
        <v>401</v>
      </c>
      <c r="N4353" s="2" t="str">
        <f>Tbl_BalanceHistory[[#This Row],[ProgramCode]]&amp;": "&amp;Tbl_BalanceHistory[[#This Row],[Program Name]]</f>
        <v>197: Instruction</v>
      </c>
      <c r="O4353" s="3" t="s">
        <v>886</v>
      </c>
      <c r="P4353" s="1" t="str">
        <f>IF(Tbl_BalanceHistory[[#This Row],[FundCode]]="0100","GF",IF(Tbl_BalanceHistory[[#This Row],[FundCode]]="01000","GF","Hi Ed / OCR"))</f>
        <v>GF</v>
      </c>
      <c r="Q4353" s="5">
        <v>756242</v>
      </c>
      <c r="R4353" s="5">
        <v>756242</v>
      </c>
      <c r="S4353" s="5">
        <v>0</v>
      </c>
      <c r="T4353" s="5">
        <v>0</v>
      </c>
      <c r="U4353" s="3"/>
      <c r="V4353" s="5">
        <v>0</v>
      </c>
      <c r="W4353" s="5">
        <v>0</v>
      </c>
      <c r="X4353" s="5"/>
      <c r="Y4353" s="5"/>
      <c r="Z4353" s="5">
        <f>Tbl_BalanceHistory[[#This Row],[Discretionary Recommended - Pre 2022]]+Tbl_BalanceHistory[[#This Row],[Discretionary Balance Recommended: Policy]]+Tbl_BalanceHistory[[#This Row],[Discretionary Balance Recommended: Commitments]]</f>
        <v>0</v>
      </c>
      <c r="AA4353" s="5">
        <f>Tbl_BalanceHistory[[#This Row],[Discretionary Balance]]-Tbl_BalanceHistory[[#This Row],[Discretionary Reappropriation]]</f>
        <v>0</v>
      </c>
      <c r="AB4353" s="2"/>
      <c r="AC4353" s="2"/>
      <c r="AD4353" s="2"/>
      <c r="AE4353" s="2"/>
    </row>
    <row r="4354" spans="1:31" ht="45" x14ac:dyDescent="0.25">
      <c r="A4354" s="2" t="s">
        <v>747</v>
      </c>
      <c r="B4354" s="3">
        <v>11</v>
      </c>
      <c r="C4354" s="3">
        <v>799</v>
      </c>
      <c r="D4354" s="3" t="s">
        <v>760</v>
      </c>
      <c r="E4354" s="3" t="str">
        <f>_xlfn.XLOOKUP(Tbl_BalanceHistory[[#This Row],[RespAgy]],Tbl_Agencies[Agy Code],Tbl_Agencies[Agy Sort])</f>
        <v>161000</v>
      </c>
      <c r="F4354" s="2" t="str">
        <f>Tbl_BalanceHistory[[#This Row],[RespAgy]]&amp;": "&amp;Tbl_BalanceHistory[[#This Row],[RespAgency]]</f>
        <v>799: Department of Corrections</v>
      </c>
      <c r="G4354" s="3">
        <v>734</v>
      </c>
      <c r="H4354" s="3" t="s">
        <v>1334</v>
      </c>
      <c r="I4354" s="3">
        <f>_xlfn.XLOOKUP(Tbl_BalanceHistory[[#This Row],[AgyCode]],Tbl_Agencies[Agy Code],Tbl_Agencies[Agy Sort])</f>
        <v>0</v>
      </c>
      <c r="J4354" s="2" t="str">
        <f>Tbl_BalanceHistory[[#This Row],[AgyCode]]&amp;": "&amp;Tbl_BalanceHistory[[#This Row],[Agency Name]]</f>
        <v>734: Sussex Two State Prison</v>
      </c>
      <c r="K4354" s="1">
        <v>2014</v>
      </c>
      <c r="L4354" s="3">
        <v>398</v>
      </c>
      <c r="M4354" s="3" t="s">
        <v>768</v>
      </c>
      <c r="N4354" s="2" t="str">
        <f>Tbl_BalanceHistory[[#This Row],[ProgramCode]]&amp;": "&amp;Tbl_BalanceHistory[[#This Row],[Program Name]]</f>
        <v>398: Operation of Secure Correctional Facilities</v>
      </c>
      <c r="O4354" s="3" t="s">
        <v>1730</v>
      </c>
      <c r="P4354" s="1" t="str">
        <f>IF(Tbl_BalanceHistory[[#This Row],[FundCode]]="0100","GF",IF(Tbl_BalanceHistory[[#This Row],[FundCode]]="01000","GF","Hi Ed / OCR"))</f>
        <v>GF</v>
      </c>
      <c r="Q4354" s="5">
        <v>28507004</v>
      </c>
      <c r="R4354" s="5">
        <v>28507004</v>
      </c>
      <c r="S4354" s="5">
        <v>0</v>
      </c>
      <c r="T4354" s="5">
        <v>0</v>
      </c>
      <c r="U4354" s="3"/>
      <c r="V4354" s="5">
        <v>0</v>
      </c>
      <c r="W4354" s="5">
        <v>0</v>
      </c>
      <c r="X4354" s="5"/>
      <c r="Y4354" s="5"/>
      <c r="Z4354" s="5">
        <f>Tbl_BalanceHistory[[#This Row],[Discretionary Recommended - Pre 2022]]+Tbl_BalanceHistory[[#This Row],[Discretionary Balance Recommended: Policy]]+Tbl_BalanceHistory[[#This Row],[Discretionary Balance Recommended: Commitments]]</f>
        <v>0</v>
      </c>
      <c r="AA4354" s="5">
        <f>Tbl_BalanceHistory[[#This Row],[Discretionary Balance]]-Tbl_BalanceHistory[[#This Row],[Discretionary Reappropriation]]</f>
        <v>0</v>
      </c>
      <c r="AB4354" s="2"/>
      <c r="AC4354" s="2"/>
      <c r="AD4354" s="2"/>
      <c r="AE4354" s="2"/>
    </row>
    <row r="4355" spans="1:31" ht="45" x14ac:dyDescent="0.25">
      <c r="A4355" s="2" t="s">
        <v>747</v>
      </c>
      <c r="B4355" s="3">
        <v>11</v>
      </c>
      <c r="C4355" s="3">
        <v>799</v>
      </c>
      <c r="D4355" s="3" t="s">
        <v>760</v>
      </c>
      <c r="E4355" s="3" t="str">
        <f>_xlfn.XLOOKUP(Tbl_BalanceHistory[[#This Row],[RespAgy]],Tbl_Agencies[Agy Code],Tbl_Agencies[Agy Sort])</f>
        <v>161000</v>
      </c>
      <c r="F4355" s="2" t="str">
        <f>Tbl_BalanceHistory[[#This Row],[RespAgy]]&amp;": "&amp;Tbl_BalanceHistory[[#This Row],[RespAgency]]</f>
        <v>799: Department of Corrections</v>
      </c>
      <c r="G4355" s="3">
        <v>734</v>
      </c>
      <c r="H4355" s="3" t="s">
        <v>1334</v>
      </c>
      <c r="I4355" s="3">
        <f>_xlfn.XLOOKUP(Tbl_BalanceHistory[[#This Row],[AgyCode]],Tbl_Agencies[Agy Code],Tbl_Agencies[Agy Sort])</f>
        <v>0</v>
      </c>
      <c r="J4355" s="2" t="str">
        <f>Tbl_BalanceHistory[[#This Row],[AgyCode]]&amp;": "&amp;Tbl_BalanceHistory[[#This Row],[Agency Name]]</f>
        <v>734: Sussex Two State Prison</v>
      </c>
      <c r="K4355" s="1">
        <v>2015</v>
      </c>
      <c r="L4355" s="3">
        <v>398</v>
      </c>
      <c r="M4355" s="3" t="s">
        <v>768</v>
      </c>
      <c r="N4355" s="2" t="str">
        <f>Tbl_BalanceHistory[[#This Row],[ProgramCode]]&amp;": "&amp;Tbl_BalanceHistory[[#This Row],[Program Name]]</f>
        <v>398: Operation of Secure Correctional Facilities</v>
      </c>
      <c r="O4355" s="3" t="s">
        <v>1730</v>
      </c>
      <c r="P4355" s="1" t="str">
        <f>IF(Tbl_BalanceHistory[[#This Row],[FundCode]]="0100","GF",IF(Tbl_BalanceHistory[[#This Row],[FundCode]]="01000","GF","Hi Ed / OCR"))</f>
        <v>GF</v>
      </c>
      <c r="Q4355" s="5">
        <v>29761310</v>
      </c>
      <c r="R4355" s="5">
        <v>29761310</v>
      </c>
      <c r="S4355" s="5">
        <v>0</v>
      </c>
      <c r="T4355" s="5">
        <v>0</v>
      </c>
      <c r="U4355" s="3"/>
      <c r="V4355" s="5">
        <v>0</v>
      </c>
      <c r="W4355" s="5">
        <v>0</v>
      </c>
      <c r="X4355" s="5"/>
      <c r="Y4355" s="5"/>
      <c r="Z4355" s="5">
        <f>Tbl_BalanceHistory[[#This Row],[Discretionary Recommended - Pre 2022]]+Tbl_BalanceHistory[[#This Row],[Discretionary Balance Recommended: Policy]]+Tbl_BalanceHistory[[#This Row],[Discretionary Balance Recommended: Commitments]]</f>
        <v>0</v>
      </c>
      <c r="AA4355" s="5">
        <f>Tbl_BalanceHistory[[#This Row],[Discretionary Balance]]-Tbl_BalanceHistory[[#This Row],[Discretionary Reappropriation]]</f>
        <v>0</v>
      </c>
      <c r="AB4355" s="2"/>
      <c r="AC4355" s="2"/>
      <c r="AD4355" s="2"/>
      <c r="AE4355" s="2"/>
    </row>
    <row r="4356" spans="1:31" ht="45" x14ac:dyDescent="0.25">
      <c r="A4356" s="2" t="s">
        <v>747</v>
      </c>
      <c r="B4356" s="3">
        <v>11</v>
      </c>
      <c r="C4356" s="3">
        <v>799</v>
      </c>
      <c r="D4356" s="3" t="s">
        <v>760</v>
      </c>
      <c r="E4356" s="3" t="str">
        <f>_xlfn.XLOOKUP(Tbl_BalanceHistory[[#This Row],[RespAgy]],Tbl_Agencies[Agy Code],Tbl_Agencies[Agy Sort])</f>
        <v>161000</v>
      </c>
      <c r="F4356" s="2" t="str">
        <f>Tbl_BalanceHistory[[#This Row],[RespAgy]]&amp;": "&amp;Tbl_BalanceHistory[[#This Row],[RespAgency]]</f>
        <v>799: Department of Corrections</v>
      </c>
      <c r="G4356" s="3">
        <v>734</v>
      </c>
      <c r="H4356" s="3" t="s">
        <v>1334</v>
      </c>
      <c r="I4356" s="3">
        <f>_xlfn.XLOOKUP(Tbl_BalanceHistory[[#This Row],[AgyCode]],Tbl_Agencies[Agy Code],Tbl_Agencies[Agy Sort])</f>
        <v>0</v>
      </c>
      <c r="J4356" s="2" t="str">
        <f>Tbl_BalanceHistory[[#This Row],[AgyCode]]&amp;": "&amp;Tbl_BalanceHistory[[#This Row],[Agency Name]]</f>
        <v>734: Sussex Two State Prison</v>
      </c>
      <c r="K4356" s="1">
        <v>2016</v>
      </c>
      <c r="L4356" s="3">
        <v>398</v>
      </c>
      <c r="M4356" s="3" t="s">
        <v>768</v>
      </c>
      <c r="N4356" s="2" t="str">
        <f>Tbl_BalanceHistory[[#This Row],[ProgramCode]]&amp;": "&amp;Tbl_BalanceHistory[[#This Row],[Program Name]]</f>
        <v>398: Operation of Secure Correctional Facilities</v>
      </c>
      <c r="O4356" s="3" t="s">
        <v>1730</v>
      </c>
      <c r="P4356" s="1" t="str">
        <f>IF(Tbl_BalanceHistory[[#This Row],[FundCode]]="0100","GF",IF(Tbl_BalanceHistory[[#This Row],[FundCode]]="01000","GF","Hi Ed / OCR"))</f>
        <v>GF</v>
      </c>
      <c r="Q4356" s="5">
        <v>30613013</v>
      </c>
      <c r="R4356" s="5">
        <v>30613013</v>
      </c>
      <c r="S4356" s="5">
        <v>0</v>
      </c>
      <c r="T4356" s="5">
        <v>0</v>
      </c>
      <c r="U4356" s="3"/>
      <c r="V4356" s="5">
        <v>0</v>
      </c>
      <c r="W4356" s="5">
        <v>0</v>
      </c>
      <c r="X4356" s="5"/>
      <c r="Y4356" s="5"/>
      <c r="Z4356" s="5">
        <f>Tbl_BalanceHistory[[#This Row],[Discretionary Recommended - Pre 2022]]+Tbl_BalanceHistory[[#This Row],[Discretionary Balance Recommended: Policy]]+Tbl_BalanceHistory[[#This Row],[Discretionary Balance Recommended: Commitments]]</f>
        <v>0</v>
      </c>
      <c r="AA4356" s="5">
        <f>Tbl_BalanceHistory[[#This Row],[Discretionary Balance]]-Tbl_BalanceHistory[[#This Row],[Discretionary Reappropriation]]</f>
        <v>0</v>
      </c>
      <c r="AB4356" s="2"/>
      <c r="AC4356" s="2"/>
      <c r="AD4356" s="2"/>
      <c r="AE4356" s="2" t="s">
        <v>2170</v>
      </c>
    </row>
    <row r="4357" spans="1:31" ht="45" x14ac:dyDescent="0.25">
      <c r="A4357" s="2" t="s">
        <v>747</v>
      </c>
      <c r="B4357" s="3">
        <v>11</v>
      </c>
      <c r="C4357" s="3">
        <v>799</v>
      </c>
      <c r="D4357" s="3" t="s">
        <v>760</v>
      </c>
      <c r="E4357" s="3" t="str">
        <f>_xlfn.XLOOKUP(Tbl_BalanceHistory[[#This Row],[RespAgy]],Tbl_Agencies[Agy Code],Tbl_Agencies[Agy Sort])</f>
        <v>161000</v>
      </c>
      <c r="F4357" s="2" t="str">
        <f>Tbl_BalanceHistory[[#This Row],[RespAgy]]&amp;": "&amp;Tbl_BalanceHistory[[#This Row],[RespAgency]]</f>
        <v>799: Department of Corrections</v>
      </c>
      <c r="G4357" s="3">
        <v>734</v>
      </c>
      <c r="H4357" s="3" t="s">
        <v>1334</v>
      </c>
      <c r="I4357" s="3">
        <f>_xlfn.XLOOKUP(Tbl_BalanceHistory[[#This Row],[AgyCode]],Tbl_Agencies[Agy Code],Tbl_Agencies[Agy Sort])</f>
        <v>0</v>
      </c>
      <c r="J4357" s="2" t="str">
        <f>Tbl_BalanceHistory[[#This Row],[AgyCode]]&amp;": "&amp;Tbl_BalanceHistory[[#This Row],[Agency Name]]</f>
        <v>734: Sussex Two State Prison</v>
      </c>
      <c r="K4357" s="1">
        <v>2017</v>
      </c>
      <c r="L4357" s="3">
        <v>398</v>
      </c>
      <c r="M4357" s="3" t="s">
        <v>768</v>
      </c>
      <c r="N4357" s="2" t="str">
        <f>Tbl_BalanceHistory[[#This Row],[ProgramCode]]&amp;": "&amp;Tbl_BalanceHistory[[#This Row],[Program Name]]</f>
        <v>398: Operation of Secure Correctional Facilities</v>
      </c>
      <c r="O4357" s="3" t="s">
        <v>886</v>
      </c>
      <c r="P4357" s="1" t="str">
        <f>IF(Tbl_BalanceHistory[[#This Row],[FundCode]]="0100","GF",IF(Tbl_BalanceHistory[[#This Row],[FundCode]]="01000","GF","Hi Ed / OCR"))</f>
        <v>GF</v>
      </c>
      <c r="Q4357" s="5">
        <v>30434483</v>
      </c>
      <c r="R4357" s="5">
        <v>30434483</v>
      </c>
      <c r="S4357" s="5">
        <v>0</v>
      </c>
      <c r="T4357" s="5">
        <v>0</v>
      </c>
      <c r="U4357" s="3"/>
      <c r="V4357" s="5">
        <v>0</v>
      </c>
      <c r="W4357" s="5">
        <v>0</v>
      </c>
      <c r="X4357" s="5"/>
      <c r="Y4357" s="5"/>
      <c r="Z4357" s="5">
        <f>Tbl_BalanceHistory[[#This Row],[Discretionary Recommended - Pre 2022]]+Tbl_BalanceHistory[[#This Row],[Discretionary Balance Recommended: Policy]]+Tbl_BalanceHistory[[#This Row],[Discretionary Balance Recommended: Commitments]]</f>
        <v>0</v>
      </c>
      <c r="AA4357" s="5">
        <f>Tbl_BalanceHistory[[#This Row],[Discretionary Balance]]-Tbl_BalanceHistory[[#This Row],[Discretionary Reappropriation]]</f>
        <v>0</v>
      </c>
      <c r="AB4357" s="2"/>
      <c r="AC4357" s="2"/>
      <c r="AD4357" s="2"/>
      <c r="AE4357" s="2"/>
    </row>
    <row r="4358" spans="1:31" ht="45" x14ac:dyDescent="0.25">
      <c r="A4358" s="2" t="s">
        <v>747</v>
      </c>
      <c r="B4358" s="3">
        <v>11</v>
      </c>
      <c r="C4358" s="3">
        <v>799</v>
      </c>
      <c r="D4358" s="3" t="s">
        <v>760</v>
      </c>
      <c r="E4358" s="3" t="str">
        <f>_xlfn.XLOOKUP(Tbl_BalanceHistory[[#This Row],[RespAgy]],Tbl_Agencies[Agy Code],Tbl_Agencies[Agy Sort])</f>
        <v>161000</v>
      </c>
      <c r="F4358" s="2" t="str">
        <f>Tbl_BalanceHistory[[#This Row],[RespAgy]]&amp;": "&amp;Tbl_BalanceHistory[[#This Row],[RespAgency]]</f>
        <v>799: Department of Corrections</v>
      </c>
      <c r="G4358" s="3">
        <v>734</v>
      </c>
      <c r="H4358" s="3" t="s">
        <v>1334</v>
      </c>
      <c r="I4358" s="3">
        <f>_xlfn.XLOOKUP(Tbl_BalanceHistory[[#This Row],[AgyCode]],Tbl_Agencies[Agy Code],Tbl_Agencies[Agy Sort])</f>
        <v>0</v>
      </c>
      <c r="J4358" s="2" t="str">
        <f>Tbl_BalanceHistory[[#This Row],[AgyCode]]&amp;": "&amp;Tbl_BalanceHistory[[#This Row],[Agency Name]]</f>
        <v>734: Sussex Two State Prison</v>
      </c>
      <c r="K4358" s="1">
        <v>2018</v>
      </c>
      <c r="L4358" s="3">
        <v>398</v>
      </c>
      <c r="M4358" s="3" t="s">
        <v>768</v>
      </c>
      <c r="N4358" s="2" t="str">
        <f>Tbl_BalanceHistory[[#This Row],[ProgramCode]]&amp;": "&amp;Tbl_BalanceHistory[[#This Row],[Program Name]]</f>
        <v>398: Operation of Secure Correctional Facilities</v>
      </c>
      <c r="O4358" s="3" t="s">
        <v>886</v>
      </c>
      <c r="P4358" s="1" t="str">
        <f>IF(Tbl_BalanceHistory[[#This Row],[FundCode]]="0100","GF",IF(Tbl_BalanceHistory[[#This Row],[FundCode]]="01000","GF","Hi Ed / OCR"))</f>
        <v>GF</v>
      </c>
      <c r="Q4358" s="5">
        <v>29968774</v>
      </c>
      <c r="R4358" s="5">
        <v>29968774</v>
      </c>
      <c r="S4358" s="5">
        <v>0</v>
      </c>
      <c r="T4358" s="5">
        <v>0</v>
      </c>
      <c r="U4358" s="3"/>
      <c r="V4358" s="5">
        <v>0</v>
      </c>
      <c r="W4358" s="5">
        <v>0</v>
      </c>
      <c r="X4358" s="5"/>
      <c r="Y4358" s="5"/>
      <c r="Z4358" s="5">
        <f>Tbl_BalanceHistory[[#This Row],[Discretionary Recommended - Pre 2022]]+Tbl_BalanceHistory[[#This Row],[Discretionary Balance Recommended: Policy]]+Tbl_BalanceHistory[[#This Row],[Discretionary Balance Recommended: Commitments]]</f>
        <v>0</v>
      </c>
      <c r="AA4358" s="5">
        <f>Tbl_BalanceHistory[[#This Row],[Discretionary Balance]]-Tbl_BalanceHistory[[#This Row],[Discretionary Reappropriation]]</f>
        <v>0</v>
      </c>
      <c r="AB4358" s="2"/>
      <c r="AC4358" s="2"/>
      <c r="AD4358" s="2"/>
      <c r="AE4358" s="2"/>
    </row>
    <row r="4359" spans="1:31" ht="45" x14ac:dyDescent="0.25">
      <c r="A4359" s="2" t="s">
        <v>747</v>
      </c>
      <c r="B4359" s="3">
        <v>11</v>
      </c>
      <c r="C4359" s="3">
        <v>799</v>
      </c>
      <c r="D4359" s="3" t="s">
        <v>760</v>
      </c>
      <c r="E4359" s="3" t="str">
        <f>_xlfn.XLOOKUP(Tbl_BalanceHistory[[#This Row],[RespAgy]],Tbl_Agencies[Agy Code],Tbl_Agencies[Agy Sort])</f>
        <v>161000</v>
      </c>
      <c r="F4359" s="2" t="str">
        <f>Tbl_BalanceHistory[[#This Row],[RespAgy]]&amp;": "&amp;Tbl_BalanceHistory[[#This Row],[RespAgency]]</f>
        <v>799: Department of Corrections</v>
      </c>
      <c r="G4359" s="3">
        <v>734</v>
      </c>
      <c r="H4359" s="3" t="s">
        <v>1334</v>
      </c>
      <c r="I4359" s="3">
        <f>_xlfn.XLOOKUP(Tbl_BalanceHistory[[#This Row],[AgyCode]],Tbl_Agencies[Agy Code],Tbl_Agencies[Agy Sort])</f>
        <v>0</v>
      </c>
      <c r="J4359" s="2" t="str">
        <f>Tbl_BalanceHistory[[#This Row],[AgyCode]]&amp;": "&amp;Tbl_BalanceHistory[[#This Row],[Agency Name]]</f>
        <v>734: Sussex Two State Prison</v>
      </c>
      <c r="K4359" s="1">
        <v>2019</v>
      </c>
      <c r="L4359" s="3">
        <v>398</v>
      </c>
      <c r="M4359" s="3" t="s">
        <v>768</v>
      </c>
      <c r="N4359" s="2" t="str">
        <f>Tbl_BalanceHistory[[#This Row],[ProgramCode]]&amp;": "&amp;Tbl_BalanceHistory[[#This Row],[Program Name]]</f>
        <v>398: Operation of Secure Correctional Facilities</v>
      </c>
      <c r="O4359" s="3" t="s">
        <v>886</v>
      </c>
      <c r="P4359" s="1" t="str">
        <f>IF(Tbl_BalanceHistory[[#This Row],[FundCode]]="0100","GF",IF(Tbl_BalanceHistory[[#This Row],[FundCode]]="01000","GF","Hi Ed / OCR"))</f>
        <v>GF</v>
      </c>
      <c r="Q4359" s="5">
        <v>31212478</v>
      </c>
      <c r="R4359" s="5">
        <v>31212478</v>
      </c>
      <c r="S4359" s="5">
        <v>0</v>
      </c>
      <c r="T4359" s="5">
        <v>0</v>
      </c>
      <c r="U4359" s="3"/>
      <c r="V4359" s="5">
        <v>0</v>
      </c>
      <c r="W4359" s="5">
        <v>0</v>
      </c>
      <c r="X4359" s="5"/>
      <c r="Y4359" s="5"/>
      <c r="Z4359" s="5">
        <f>Tbl_BalanceHistory[[#This Row],[Discretionary Recommended - Pre 2022]]+Tbl_BalanceHistory[[#This Row],[Discretionary Balance Recommended: Policy]]+Tbl_BalanceHistory[[#This Row],[Discretionary Balance Recommended: Commitments]]</f>
        <v>0</v>
      </c>
      <c r="AA4359" s="5">
        <f>Tbl_BalanceHistory[[#This Row],[Discretionary Balance]]-Tbl_BalanceHistory[[#This Row],[Discretionary Reappropriation]]</f>
        <v>0</v>
      </c>
      <c r="AB4359" s="2"/>
      <c r="AC4359" s="2"/>
      <c r="AD4359" s="2"/>
      <c r="AE4359" s="2"/>
    </row>
    <row r="4360" spans="1:31" ht="45" x14ac:dyDescent="0.25">
      <c r="A4360" s="2" t="s">
        <v>747</v>
      </c>
      <c r="B4360" s="3">
        <v>11</v>
      </c>
      <c r="C4360" s="3">
        <v>799</v>
      </c>
      <c r="D4360" s="3" t="s">
        <v>760</v>
      </c>
      <c r="E4360" s="3" t="str">
        <f>_xlfn.XLOOKUP(Tbl_BalanceHistory[[#This Row],[RespAgy]],Tbl_Agencies[Agy Code],Tbl_Agencies[Agy Sort])</f>
        <v>161000</v>
      </c>
      <c r="F4360" s="2" t="str">
        <f>Tbl_BalanceHistory[[#This Row],[RespAgy]]&amp;": "&amp;Tbl_BalanceHistory[[#This Row],[RespAgency]]</f>
        <v>799: Department of Corrections</v>
      </c>
      <c r="G4360" s="3">
        <v>734</v>
      </c>
      <c r="H4360" s="3" t="s">
        <v>1334</v>
      </c>
      <c r="I4360" s="3">
        <f>_xlfn.XLOOKUP(Tbl_BalanceHistory[[#This Row],[AgyCode]],Tbl_Agencies[Agy Code],Tbl_Agencies[Agy Sort])</f>
        <v>0</v>
      </c>
      <c r="J4360" s="2" t="str">
        <f>Tbl_BalanceHistory[[#This Row],[AgyCode]]&amp;": "&amp;Tbl_BalanceHistory[[#This Row],[Agency Name]]</f>
        <v>734: Sussex Two State Prison</v>
      </c>
      <c r="K4360" s="1">
        <v>2020</v>
      </c>
      <c r="L4360" s="3">
        <v>398</v>
      </c>
      <c r="M4360" s="3" t="s">
        <v>768</v>
      </c>
      <c r="N4360" s="2" t="str">
        <f>Tbl_BalanceHistory[[#This Row],[ProgramCode]]&amp;": "&amp;Tbl_BalanceHistory[[#This Row],[Program Name]]</f>
        <v>398: Operation of Secure Correctional Facilities</v>
      </c>
      <c r="O4360" s="3" t="s">
        <v>886</v>
      </c>
      <c r="P4360" s="1" t="str">
        <f>IF(Tbl_BalanceHistory[[#This Row],[FundCode]]="0100","GF",IF(Tbl_BalanceHistory[[#This Row],[FundCode]]="01000","GF","Hi Ed / OCR"))</f>
        <v>GF</v>
      </c>
      <c r="Q4360" s="5">
        <v>32905252</v>
      </c>
      <c r="R4360" s="5">
        <v>32670148</v>
      </c>
      <c r="S4360" s="5">
        <v>235104</v>
      </c>
      <c r="T4360" s="5">
        <v>0</v>
      </c>
      <c r="U4360" s="3"/>
      <c r="V4360" s="5">
        <v>235104</v>
      </c>
      <c r="W4360" s="5">
        <v>0</v>
      </c>
      <c r="X4360" s="5"/>
      <c r="Y4360" s="5"/>
      <c r="Z4360" s="5">
        <f>Tbl_BalanceHistory[[#This Row],[Discretionary Recommended - Pre 2022]]+Tbl_BalanceHistory[[#This Row],[Discretionary Balance Recommended: Policy]]+Tbl_BalanceHistory[[#This Row],[Discretionary Balance Recommended: Commitments]]</f>
        <v>0</v>
      </c>
      <c r="AA4360" s="5">
        <f>Tbl_BalanceHistory[[#This Row],[Discretionary Balance]]-Tbl_BalanceHistory[[#This Row],[Discretionary Reappropriation]]</f>
        <v>235104</v>
      </c>
      <c r="AB4360" s="2"/>
      <c r="AC4360" s="2"/>
      <c r="AD4360" s="2"/>
      <c r="AE4360" s="2"/>
    </row>
    <row r="4361" spans="1:31" ht="45" x14ac:dyDescent="0.25">
      <c r="A4361" s="2" t="s">
        <v>747</v>
      </c>
      <c r="B4361" s="3">
        <v>11</v>
      </c>
      <c r="C4361" s="3">
        <v>799</v>
      </c>
      <c r="D4361" s="3" t="s">
        <v>760</v>
      </c>
      <c r="E4361" s="3" t="str">
        <f>_xlfn.XLOOKUP(Tbl_BalanceHistory[[#This Row],[RespAgy]],Tbl_Agencies[Agy Code],Tbl_Agencies[Agy Sort])</f>
        <v>161000</v>
      </c>
      <c r="F4361" s="2" t="str">
        <f>Tbl_BalanceHistory[[#This Row],[RespAgy]]&amp;": "&amp;Tbl_BalanceHistory[[#This Row],[RespAgency]]</f>
        <v>799: Department of Corrections</v>
      </c>
      <c r="G4361" s="3">
        <v>735</v>
      </c>
      <c r="H4361" s="3" t="s">
        <v>1336</v>
      </c>
      <c r="I4361" s="3">
        <f>_xlfn.XLOOKUP(Tbl_BalanceHistory[[#This Row],[AgyCode]],Tbl_Agencies[Agy Code],Tbl_Agencies[Agy Sort])</f>
        <v>0</v>
      </c>
      <c r="J4361" s="2" t="str">
        <f>Tbl_BalanceHistory[[#This Row],[AgyCode]]&amp;": "&amp;Tbl_BalanceHistory[[#This Row],[Agency Name]]</f>
        <v>735: Wallens Ridge State Prison</v>
      </c>
      <c r="K4361" s="1">
        <v>2014</v>
      </c>
      <c r="L4361" s="3">
        <v>197</v>
      </c>
      <c r="M4361" s="3" t="s">
        <v>401</v>
      </c>
      <c r="N4361" s="2" t="str">
        <f>Tbl_BalanceHistory[[#This Row],[ProgramCode]]&amp;": "&amp;Tbl_BalanceHistory[[#This Row],[Program Name]]</f>
        <v>197: Instruction</v>
      </c>
      <c r="O4361" s="3" t="s">
        <v>1730</v>
      </c>
      <c r="P4361" s="1" t="str">
        <f>IF(Tbl_BalanceHistory[[#This Row],[FundCode]]="0100","GF",IF(Tbl_BalanceHistory[[#This Row],[FundCode]]="01000","GF","Hi Ed / OCR"))</f>
        <v>GF</v>
      </c>
      <c r="Q4361" s="5">
        <v>547341</v>
      </c>
      <c r="R4361" s="5">
        <v>547341</v>
      </c>
      <c r="S4361" s="5">
        <v>0</v>
      </c>
      <c r="T4361" s="5">
        <v>0</v>
      </c>
      <c r="U4361" s="3"/>
      <c r="V4361" s="5">
        <v>0</v>
      </c>
      <c r="W4361" s="5">
        <v>0</v>
      </c>
      <c r="X4361" s="5"/>
      <c r="Y4361" s="5"/>
      <c r="Z4361" s="5">
        <f>Tbl_BalanceHistory[[#This Row],[Discretionary Recommended - Pre 2022]]+Tbl_BalanceHistory[[#This Row],[Discretionary Balance Recommended: Policy]]+Tbl_BalanceHistory[[#This Row],[Discretionary Balance Recommended: Commitments]]</f>
        <v>0</v>
      </c>
      <c r="AA4361" s="5">
        <f>Tbl_BalanceHistory[[#This Row],[Discretionary Balance]]-Tbl_BalanceHistory[[#This Row],[Discretionary Reappropriation]]</f>
        <v>0</v>
      </c>
      <c r="AB4361" s="2"/>
      <c r="AC4361" s="2"/>
      <c r="AD4361" s="2"/>
      <c r="AE4361" s="2"/>
    </row>
    <row r="4362" spans="1:31" ht="45" x14ac:dyDescent="0.25">
      <c r="A4362" s="2" t="s">
        <v>747</v>
      </c>
      <c r="B4362" s="3">
        <v>11</v>
      </c>
      <c r="C4362" s="3">
        <v>799</v>
      </c>
      <c r="D4362" s="3" t="s">
        <v>760</v>
      </c>
      <c r="E4362" s="3" t="str">
        <f>_xlfn.XLOOKUP(Tbl_BalanceHistory[[#This Row],[RespAgy]],Tbl_Agencies[Agy Code],Tbl_Agencies[Agy Sort])</f>
        <v>161000</v>
      </c>
      <c r="F4362" s="2" t="str">
        <f>Tbl_BalanceHistory[[#This Row],[RespAgy]]&amp;": "&amp;Tbl_BalanceHistory[[#This Row],[RespAgency]]</f>
        <v>799: Department of Corrections</v>
      </c>
      <c r="G4362" s="3">
        <v>735</v>
      </c>
      <c r="H4362" s="3" t="s">
        <v>1336</v>
      </c>
      <c r="I4362" s="3">
        <f>_xlfn.XLOOKUP(Tbl_BalanceHistory[[#This Row],[AgyCode]],Tbl_Agencies[Agy Code],Tbl_Agencies[Agy Sort])</f>
        <v>0</v>
      </c>
      <c r="J4362" s="2" t="str">
        <f>Tbl_BalanceHistory[[#This Row],[AgyCode]]&amp;": "&amp;Tbl_BalanceHistory[[#This Row],[Agency Name]]</f>
        <v>735: Wallens Ridge State Prison</v>
      </c>
      <c r="K4362" s="1">
        <v>2015</v>
      </c>
      <c r="L4362" s="3">
        <v>197</v>
      </c>
      <c r="M4362" s="3" t="s">
        <v>401</v>
      </c>
      <c r="N4362" s="2" t="str">
        <f>Tbl_BalanceHistory[[#This Row],[ProgramCode]]&amp;": "&amp;Tbl_BalanceHistory[[#This Row],[Program Name]]</f>
        <v>197: Instruction</v>
      </c>
      <c r="O4362" s="3" t="s">
        <v>1730</v>
      </c>
      <c r="P4362" s="1" t="str">
        <f>IF(Tbl_BalanceHistory[[#This Row],[FundCode]]="0100","GF",IF(Tbl_BalanceHistory[[#This Row],[FundCode]]="01000","GF","Hi Ed / OCR"))</f>
        <v>GF</v>
      </c>
      <c r="Q4362" s="5">
        <v>654737</v>
      </c>
      <c r="R4362" s="5">
        <v>654736</v>
      </c>
      <c r="S4362" s="5">
        <v>0</v>
      </c>
      <c r="T4362" s="5">
        <v>0</v>
      </c>
      <c r="U4362" s="3"/>
      <c r="V4362" s="5">
        <v>0</v>
      </c>
      <c r="W4362" s="5">
        <v>0</v>
      </c>
      <c r="X4362" s="5"/>
      <c r="Y4362" s="5"/>
      <c r="Z4362" s="5">
        <f>Tbl_BalanceHistory[[#This Row],[Discretionary Recommended - Pre 2022]]+Tbl_BalanceHistory[[#This Row],[Discretionary Balance Recommended: Policy]]+Tbl_BalanceHistory[[#This Row],[Discretionary Balance Recommended: Commitments]]</f>
        <v>0</v>
      </c>
      <c r="AA4362" s="5">
        <f>Tbl_BalanceHistory[[#This Row],[Discretionary Balance]]-Tbl_BalanceHistory[[#This Row],[Discretionary Reappropriation]]</f>
        <v>0</v>
      </c>
      <c r="AB4362" s="2"/>
      <c r="AC4362" s="2"/>
      <c r="AD4362" s="2"/>
      <c r="AE4362" s="2"/>
    </row>
    <row r="4363" spans="1:31" ht="45" x14ac:dyDescent="0.25">
      <c r="A4363" s="2" t="s">
        <v>747</v>
      </c>
      <c r="B4363" s="3">
        <v>11</v>
      </c>
      <c r="C4363" s="3">
        <v>799</v>
      </c>
      <c r="D4363" s="3" t="s">
        <v>760</v>
      </c>
      <c r="E4363" s="3" t="str">
        <f>_xlfn.XLOOKUP(Tbl_BalanceHistory[[#This Row],[RespAgy]],Tbl_Agencies[Agy Code],Tbl_Agencies[Agy Sort])</f>
        <v>161000</v>
      </c>
      <c r="F4363" s="2" t="str">
        <f>Tbl_BalanceHistory[[#This Row],[RespAgy]]&amp;": "&amp;Tbl_BalanceHistory[[#This Row],[RespAgency]]</f>
        <v>799: Department of Corrections</v>
      </c>
      <c r="G4363" s="3">
        <v>735</v>
      </c>
      <c r="H4363" s="3" t="s">
        <v>1336</v>
      </c>
      <c r="I4363" s="3">
        <f>_xlfn.XLOOKUP(Tbl_BalanceHistory[[#This Row],[AgyCode]],Tbl_Agencies[Agy Code],Tbl_Agencies[Agy Sort])</f>
        <v>0</v>
      </c>
      <c r="J4363" s="2" t="str">
        <f>Tbl_BalanceHistory[[#This Row],[AgyCode]]&amp;": "&amp;Tbl_BalanceHistory[[#This Row],[Agency Name]]</f>
        <v>735: Wallens Ridge State Prison</v>
      </c>
      <c r="K4363" s="1">
        <v>2016</v>
      </c>
      <c r="L4363" s="3">
        <v>197</v>
      </c>
      <c r="M4363" s="3" t="s">
        <v>401</v>
      </c>
      <c r="N4363" s="2" t="str">
        <f>Tbl_BalanceHistory[[#This Row],[ProgramCode]]&amp;": "&amp;Tbl_BalanceHistory[[#This Row],[Program Name]]</f>
        <v>197: Instruction</v>
      </c>
      <c r="O4363" s="3" t="s">
        <v>1730</v>
      </c>
      <c r="P4363" s="1" t="str">
        <f>IF(Tbl_BalanceHistory[[#This Row],[FundCode]]="0100","GF",IF(Tbl_BalanceHistory[[#This Row],[FundCode]]="01000","GF","Hi Ed / OCR"))</f>
        <v>GF</v>
      </c>
      <c r="Q4363" s="5">
        <v>606096</v>
      </c>
      <c r="R4363" s="5">
        <v>606096</v>
      </c>
      <c r="S4363" s="5">
        <v>0</v>
      </c>
      <c r="T4363" s="5">
        <v>0</v>
      </c>
      <c r="U4363" s="3"/>
      <c r="V4363" s="5">
        <v>0</v>
      </c>
      <c r="W4363" s="5">
        <v>0</v>
      </c>
      <c r="X4363" s="5"/>
      <c r="Y4363" s="5"/>
      <c r="Z4363" s="5">
        <f>Tbl_BalanceHistory[[#This Row],[Discretionary Recommended - Pre 2022]]+Tbl_BalanceHistory[[#This Row],[Discretionary Balance Recommended: Policy]]+Tbl_BalanceHistory[[#This Row],[Discretionary Balance Recommended: Commitments]]</f>
        <v>0</v>
      </c>
      <c r="AA4363" s="5">
        <f>Tbl_BalanceHistory[[#This Row],[Discretionary Balance]]-Tbl_BalanceHistory[[#This Row],[Discretionary Reappropriation]]</f>
        <v>0</v>
      </c>
      <c r="AB4363" s="2"/>
      <c r="AC4363" s="2"/>
      <c r="AD4363" s="2"/>
      <c r="AE4363" s="2" t="s">
        <v>2170</v>
      </c>
    </row>
    <row r="4364" spans="1:31" ht="45" x14ac:dyDescent="0.25">
      <c r="A4364" s="2" t="s">
        <v>747</v>
      </c>
      <c r="B4364" s="3">
        <v>11</v>
      </c>
      <c r="C4364" s="3">
        <v>799</v>
      </c>
      <c r="D4364" s="3" t="s">
        <v>760</v>
      </c>
      <c r="E4364" s="3" t="str">
        <f>_xlfn.XLOOKUP(Tbl_BalanceHistory[[#This Row],[RespAgy]],Tbl_Agencies[Agy Code],Tbl_Agencies[Agy Sort])</f>
        <v>161000</v>
      </c>
      <c r="F4364" s="2" t="str">
        <f>Tbl_BalanceHistory[[#This Row],[RespAgy]]&amp;": "&amp;Tbl_BalanceHistory[[#This Row],[RespAgency]]</f>
        <v>799: Department of Corrections</v>
      </c>
      <c r="G4364" s="3">
        <v>735</v>
      </c>
      <c r="H4364" s="3" t="s">
        <v>1336</v>
      </c>
      <c r="I4364" s="3">
        <f>_xlfn.XLOOKUP(Tbl_BalanceHistory[[#This Row],[AgyCode]],Tbl_Agencies[Agy Code],Tbl_Agencies[Agy Sort])</f>
        <v>0</v>
      </c>
      <c r="J4364" s="2" t="str">
        <f>Tbl_BalanceHistory[[#This Row],[AgyCode]]&amp;": "&amp;Tbl_BalanceHistory[[#This Row],[Agency Name]]</f>
        <v>735: Wallens Ridge State Prison</v>
      </c>
      <c r="K4364" s="1">
        <v>2017</v>
      </c>
      <c r="L4364" s="3">
        <v>197</v>
      </c>
      <c r="M4364" s="3" t="s">
        <v>401</v>
      </c>
      <c r="N4364" s="2" t="str">
        <f>Tbl_BalanceHistory[[#This Row],[ProgramCode]]&amp;": "&amp;Tbl_BalanceHistory[[#This Row],[Program Name]]</f>
        <v>197: Instruction</v>
      </c>
      <c r="O4364" s="3" t="s">
        <v>886</v>
      </c>
      <c r="P4364" s="1" t="str">
        <f>IF(Tbl_BalanceHistory[[#This Row],[FundCode]]="0100","GF",IF(Tbl_BalanceHistory[[#This Row],[FundCode]]="01000","GF","Hi Ed / OCR"))</f>
        <v>GF</v>
      </c>
      <c r="Q4364" s="5">
        <v>554172</v>
      </c>
      <c r="R4364" s="5">
        <v>554172</v>
      </c>
      <c r="S4364" s="5">
        <v>0</v>
      </c>
      <c r="T4364" s="5">
        <v>0</v>
      </c>
      <c r="U4364" s="3"/>
      <c r="V4364" s="5">
        <v>0</v>
      </c>
      <c r="W4364" s="5">
        <v>0</v>
      </c>
      <c r="X4364" s="5"/>
      <c r="Y4364" s="5"/>
      <c r="Z4364" s="5">
        <f>Tbl_BalanceHistory[[#This Row],[Discretionary Recommended - Pre 2022]]+Tbl_BalanceHistory[[#This Row],[Discretionary Balance Recommended: Policy]]+Tbl_BalanceHistory[[#This Row],[Discretionary Balance Recommended: Commitments]]</f>
        <v>0</v>
      </c>
      <c r="AA4364" s="5">
        <f>Tbl_BalanceHistory[[#This Row],[Discretionary Balance]]-Tbl_BalanceHistory[[#This Row],[Discretionary Reappropriation]]</f>
        <v>0</v>
      </c>
      <c r="AB4364" s="2"/>
      <c r="AC4364" s="2"/>
      <c r="AD4364" s="2"/>
      <c r="AE4364" s="2"/>
    </row>
    <row r="4365" spans="1:31" ht="45" x14ac:dyDescent="0.25">
      <c r="A4365" s="2" t="s">
        <v>747</v>
      </c>
      <c r="B4365" s="3">
        <v>11</v>
      </c>
      <c r="C4365" s="3">
        <v>799</v>
      </c>
      <c r="D4365" s="3" t="s">
        <v>760</v>
      </c>
      <c r="E4365" s="3" t="str">
        <f>_xlfn.XLOOKUP(Tbl_BalanceHistory[[#This Row],[RespAgy]],Tbl_Agencies[Agy Code],Tbl_Agencies[Agy Sort])</f>
        <v>161000</v>
      </c>
      <c r="F4365" s="2" t="str">
        <f>Tbl_BalanceHistory[[#This Row],[RespAgy]]&amp;": "&amp;Tbl_BalanceHistory[[#This Row],[RespAgency]]</f>
        <v>799: Department of Corrections</v>
      </c>
      <c r="G4365" s="3">
        <v>735</v>
      </c>
      <c r="H4365" s="3" t="s">
        <v>1336</v>
      </c>
      <c r="I4365" s="3">
        <f>_xlfn.XLOOKUP(Tbl_BalanceHistory[[#This Row],[AgyCode]],Tbl_Agencies[Agy Code],Tbl_Agencies[Agy Sort])</f>
        <v>0</v>
      </c>
      <c r="J4365" s="2" t="str">
        <f>Tbl_BalanceHistory[[#This Row],[AgyCode]]&amp;": "&amp;Tbl_BalanceHistory[[#This Row],[Agency Name]]</f>
        <v>735: Wallens Ridge State Prison</v>
      </c>
      <c r="K4365" s="1">
        <v>2018</v>
      </c>
      <c r="L4365" s="3">
        <v>197</v>
      </c>
      <c r="M4365" s="3" t="s">
        <v>401</v>
      </c>
      <c r="N4365" s="2" t="str">
        <f>Tbl_BalanceHistory[[#This Row],[ProgramCode]]&amp;": "&amp;Tbl_BalanceHistory[[#This Row],[Program Name]]</f>
        <v>197: Instruction</v>
      </c>
      <c r="O4365" s="3" t="s">
        <v>886</v>
      </c>
      <c r="P4365" s="1" t="str">
        <f>IF(Tbl_BalanceHistory[[#This Row],[FundCode]]="0100","GF",IF(Tbl_BalanceHistory[[#This Row],[FundCode]]="01000","GF","Hi Ed / OCR"))</f>
        <v>GF</v>
      </c>
      <c r="Q4365" s="5">
        <v>677648</v>
      </c>
      <c r="R4365" s="5">
        <v>677648</v>
      </c>
      <c r="S4365" s="5">
        <v>0</v>
      </c>
      <c r="T4365" s="5">
        <v>0</v>
      </c>
      <c r="U4365" s="3"/>
      <c r="V4365" s="5">
        <v>0</v>
      </c>
      <c r="W4365" s="5">
        <v>0</v>
      </c>
      <c r="X4365" s="5"/>
      <c r="Y4365" s="5"/>
      <c r="Z4365" s="5">
        <f>Tbl_BalanceHistory[[#This Row],[Discretionary Recommended - Pre 2022]]+Tbl_BalanceHistory[[#This Row],[Discretionary Balance Recommended: Policy]]+Tbl_BalanceHistory[[#This Row],[Discretionary Balance Recommended: Commitments]]</f>
        <v>0</v>
      </c>
      <c r="AA4365" s="5">
        <f>Tbl_BalanceHistory[[#This Row],[Discretionary Balance]]-Tbl_BalanceHistory[[#This Row],[Discretionary Reappropriation]]</f>
        <v>0</v>
      </c>
      <c r="AB4365" s="2"/>
      <c r="AC4365" s="2"/>
      <c r="AD4365" s="2"/>
      <c r="AE4365" s="2"/>
    </row>
    <row r="4366" spans="1:31" ht="45" x14ac:dyDescent="0.25">
      <c r="A4366" s="2" t="s">
        <v>747</v>
      </c>
      <c r="B4366" s="3">
        <v>11</v>
      </c>
      <c r="C4366" s="3">
        <v>799</v>
      </c>
      <c r="D4366" s="3" t="s">
        <v>760</v>
      </c>
      <c r="E4366" s="3" t="str">
        <f>_xlfn.XLOOKUP(Tbl_BalanceHistory[[#This Row],[RespAgy]],Tbl_Agencies[Agy Code],Tbl_Agencies[Agy Sort])</f>
        <v>161000</v>
      </c>
      <c r="F4366" s="2" t="str">
        <f>Tbl_BalanceHistory[[#This Row],[RespAgy]]&amp;": "&amp;Tbl_BalanceHistory[[#This Row],[RespAgency]]</f>
        <v>799: Department of Corrections</v>
      </c>
      <c r="G4366" s="3">
        <v>735</v>
      </c>
      <c r="H4366" s="3" t="s">
        <v>1336</v>
      </c>
      <c r="I4366" s="3">
        <f>_xlfn.XLOOKUP(Tbl_BalanceHistory[[#This Row],[AgyCode]],Tbl_Agencies[Agy Code],Tbl_Agencies[Agy Sort])</f>
        <v>0</v>
      </c>
      <c r="J4366" s="2" t="str">
        <f>Tbl_BalanceHistory[[#This Row],[AgyCode]]&amp;": "&amp;Tbl_BalanceHistory[[#This Row],[Agency Name]]</f>
        <v>735: Wallens Ridge State Prison</v>
      </c>
      <c r="K4366" s="1">
        <v>2019</v>
      </c>
      <c r="L4366" s="3">
        <v>197</v>
      </c>
      <c r="M4366" s="3" t="s">
        <v>401</v>
      </c>
      <c r="N4366" s="2" t="str">
        <f>Tbl_BalanceHistory[[#This Row],[ProgramCode]]&amp;": "&amp;Tbl_BalanceHistory[[#This Row],[Program Name]]</f>
        <v>197: Instruction</v>
      </c>
      <c r="O4366" s="3" t="s">
        <v>886</v>
      </c>
      <c r="P4366" s="1" t="str">
        <f>IF(Tbl_BalanceHistory[[#This Row],[FundCode]]="0100","GF",IF(Tbl_BalanceHistory[[#This Row],[FundCode]]="01000","GF","Hi Ed / OCR"))</f>
        <v>GF</v>
      </c>
      <c r="Q4366" s="5">
        <v>668374</v>
      </c>
      <c r="R4366" s="5">
        <v>668374</v>
      </c>
      <c r="S4366" s="5">
        <v>0</v>
      </c>
      <c r="T4366" s="5">
        <v>0</v>
      </c>
      <c r="U4366" s="3"/>
      <c r="V4366" s="5">
        <v>0</v>
      </c>
      <c r="W4366" s="5">
        <v>0</v>
      </c>
      <c r="X4366" s="5"/>
      <c r="Y4366" s="5"/>
      <c r="Z4366" s="5">
        <f>Tbl_BalanceHistory[[#This Row],[Discretionary Recommended - Pre 2022]]+Tbl_BalanceHistory[[#This Row],[Discretionary Balance Recommended: Policy]]+Tbl_BalanceHistory[[#This Row],[Discretionary Balance Recommended: Commitments]]</f>
        <v>0</v>
      </c>
      <c r="AA4366" s="5">
        <f>Tbl_BalanceHistory[[#This Row],[Discretionary Balance]]-Tbl_BalanceHistory[[#This Row],[Discretionary Reappropriation]]</f>
        <v>0</v>
      </c>
      <c r="AB4366" s="2"/>
      <c r="AC4366" s="2"/>
      <c r="AD4366" s="2"/>
      <c r="AE4366" s="2"/>
    </row>
    <row r="4367" spans="1:31" ht="45" x14ac:dyDescent="0.25">
      <c r="A4367" s="2" t="s">
        <v>747</v>
      </c>
      <c r="B4367" s="3">
        <v>11</v>
      </c>
      <c r="C4367" s="3">
        <v>799</v>
      </c>
      <c r="D4367" s="3" t="s">
        <v>760</v>
      </c>
      <c r="E4367" s="3" t="str">
        <f>_xlfn.XLOOKUP(Tbl_BalanceHistory[[#This Row],[RespAgy]],Tbl_Agencies[Agy Code],Tbl_Agencies[Agy Sort])</f>
        <v>161000</v>
      </c>
      <c r="F4367" s="2" t="str">
        <f>Tbl_BalanceHistory[[#This Row],[RespAgy]]&amp;": "&amp;Tbl_BalanceHistory[[#This Row],[RespAgency]]</f>
        <v>799: Department of Corrections</v>
      </c>
      <c r="G4367" s="3">
        <v>735</v>
      </c>
      <c r="H4367" s="3" t="s">
        <v>1336</v>
      </c>
      <c r="I4367" s="3">
        <f>_xlfn.XLOOKUP(Tbl_BalanceHistory[[#This Row],[AgyCode]],Tbl_Agencies[Agy Code],Tbl_Agencies[Agy Sort])</f>
        <v>0</v>
      </c>
      <c r="J4367" s="2" t="str">
        <f>Tbl_BalanceHistory[[#This Row],[AgyCode]]&amp;": "&amp;Tbl_BalanceHistory[[#This Row],[Agency Name]]</f>
        <v>735: Wallens Ridge State Prison</v>
      </c>
      <c r="K4367" s="1">
        <v>2020</v>
      </c>
      <c r="L4367" s="3">
        <v>197</v>
      </c>
      <c r="M4367" s="3" t="s">
        <v>401</v>
      </c>
      <c r="N4367" s="2" t="str">
        <f>Tbl_BalanceHistory[[#This Row],[ProgramCode]]&amp;": "&amp;Tbl_BalanceHistory[[#This Row],[Program Name]]</f>
        <v>197: Instruction</v>
      </c>
      <c r="O4367" s="3" t="s">
        <v>886</v>
      </c>
      <c r="P4367" s="1" t="str">
        <f>IF(Tbl_BalanceHistory[[#This Row],[FundCode]]="0100","GF",IF(Tbl_BalanceHistory[[#This Row],[FundCode]]="01000","GF","Hi Ed / OCR"))</f>
        <v>GF</v>
      </c>
      <c r="Q4367" s="5">
        <v>676963</v>
      </c>
      <c r="R4367" s="5">
        <v>676963</v>
      </c>
      <c r="S4367" s="5">
        <v>0</v>
      </c>
      <c r="T4367" s="5">
        <v>0</v>
      </c>
      <c r="U4367" s="3"/>
      <c r="V4367" s="5">
        <v>0</v>
      </c>
      <c r="W4367" s="5">
        <v>0</v>
      </c>
      <c r="X4367" s="5"/>
      <c r="Y4367" s="5"/>
      <c r="Z4367" s="5">
        <f>Tbl_BalanceHistory[[#This Row],[Discretionary Recommended - Pre 2022]]+Tbl_BalanceHistory[[#This Row],[Discretionary Balance Recommended: Policy]]+Tbl_BalanceHistory[[#This Row],[Discretionary Balance Recommended: Commitments]]</f>
        <v>0</v>
      </c>
      <c r="AA4367" s="5">
        <f>Tbl_BalanceHistory[[#This Row],[Discretionary Balance]]-Tbl_BalanceHistory[[#This Row],[Discretionary Reappropriation]]</f>
        <v>0</v>
      </c>
      <c r="AB4367" s="2"/>
      <c r="AC4367" s="2"/>
      <c r="AD4367" s="2"/>
      <c r="AE4367" s="2"/>
    </row>
    <row r="4368" spans="1:31" ht="45" x14ac:dyDescent="0.25">
      <c r="A4368" s="2" t="s">
        <v>747</v>
      </c>
      <c r="B4368" s="3">
        <v>11</v>
      </c>
      <c r="C4368" s="3">
        <v>799</v>
      </c>
      <c r="D4368" s="3" t="s">
        <v>760</v>
      </c>
      <c r="E4368" s="3" t="str">
        <f>_xlfn.XLOOKUP(Tbl_BalanceHistory[[#This Row],[RespAgy]],Tbl_Agencies[Agy Code],Tbl_Agencies[Agy Sort])</f>
        <v>161000</v>
      </c>
      <c r="F4368" s="2" t="str">
        <f>Tbl_BalanceHistory[[#This Row],[RespAgy]]&amp;": "&amp;Tbl_BalanceHistory[[#This Row],[RespAgency]]</f>
        <v>799: Department of Corrections</v>
      </c>
      <c r="G4368" s="3">
        <v>735</v>
      </c>
      <c r="H4368" s="3" t="s">
        <v>1336</v>
      </c>
      <c r="I4368" s="3">
        <f>_xlfn.XLOOKUP(Tbl_BalanceHistory[[#This Row],[AgyCode]],Tbl_Agencies[Agy Code],Tbl_Agencies[Agy Sort])</f>
        <v>0</v>
      </c>
      <c r="J4368" s="2" t="str">
        <f>Tbl_BalanceHistory[[#This Row],[AgyCode]]&amp;": "&amp;Tbl_BalanceHistory[[#This Row],[Agency Name]]</f>
        <v>735: Wallens Ridge State Prison</v>
      </c>
      <c r="K4368" s="1">
        <v>2014</v>
      </c>
      <c r="L4368" s="3">
        <v>398</v>
      </c>
      <c r="M4368" s="3" t="s">
        <v>768</v>
      </c>
      <c r="N4368" s="2" t="str">
        <f>Tbl_BalanceHistory[[#This Row],[ProgramCode]]&amp;": "&amp;Tbl_BalanceHistory[[#This Row],[Program Name]]</f>
        <v>398: Operation of Secure Correctional Facilities</v>
      </c>
      <c r="O4368" s="3" t="s">
        <v>1730</v>
      </c>
      <c r="P4368" s="1" t="str">
        <f>IF(Tbl_BalanceHistory[[#This Row],[FundCode]]="0100","GF",IF(Tbl_BalanceHistory[[#This Row],[FundCode]]="01000","GF","Hi Ed / OCR"))</f>
        <v>GF</v>
      </c>
      <c r="Q4368" s="5">
        <v>28567975</v>
      </c>
      <c r="R4368" s="5">
        <v>28567954.710000001</v>
      </c>
      <c r="S4368" s="5">
        <v>20</v>
      </c>
      <c r="T4368" s="5">
        <v>0</v>
      </c>
      <c r="U4368" s="3"/>
      <c r="V4368" s="5">
        <v>20</v>
      </c>
      <c r="W4368" s="5">
        <v>0</v>
      </c>
      <c r="X4368" s="5"/>
      <c r="Y4368" s="5"/>
      <c r="Z4368" s="5">
        <f>Tbl_BalanceHistory[[#This Row],[Discretionary Recommended - Pre 2022]]+Tbl_BalanceHistory[[#This Row],[Discretionary Balance Recommended: Policy]]+Tbl_BalanceHistory[[#This Row],[Discretionary Balance Recommended: Commitments]]</f>
        <v>0</v>
      </c>
      <c r="AA4368" s="5">
        <f>Tbl_BalanceHistory[[#This Row],[Discretionary Balance]]-Tbl_BalanceHistory[[#This Row],[Discretionary Reappropriation]]</f>
        <v>20</v>
      </c>
      <c r="AB4368" s="2"/>
      <c r="AC4368" s="2"/>
      <c r="AD4368" s="2"/>
      <c r="AE4368" s="2"/>
    </row>
    <row r="4369" spans="1:31" ht="45" x14ac:dyDescent="0.25">
      <c r="A4369" s="2" t="s">
        <v>747</v>
      </c>
      <c r="B4369" s="3">
        <v>11</v>
      </c>
      <c r="C4369" s="3">
        <v>799</v>
      </c>
      <c r="D4369" s="3" t="s">
        <v>760</v>
      </c>
      <c r="E4369" s="3" t="str">
        <f>_xlfn.XLOOKUP(Tbl_BalanceHistory[[#This Row],[RespAgy]],Tbl_Agencies[Agy Code],Tbl_Agencies[Agy Sort])</f>
        <v>161000</v>
      </c>
      <c r="F4369" s="2" t="str">
        <f>Tbl_BalanceHistory[[#This Row],[RespAgy]]&amp;": "&amp;Tbl_BalanceHistory[[#This Row],[RespAgency]]</f>
        <v>799: Department of Corrections</v>
      </c>
      <c r="G4369" s="3">
        <v>735</v>
      </c>
      <c r="H4369" s="3" t="s">
        <v>1336</v>
      </c>
      <c r="I4369" s="3">
        <f>_xlfn.XLOOKUP(Tbl_BalanceHistory[[#This Row],[AgyCode]],Tbl_Agencies[Agy Code],Tbl_Agencies[Agy Sort])</f>
        <v>0</v>
      </c>
      <c r="J4369" s="2" t="str">
        <f>Tbl_BalanceHistory[[#This Row],[AgyCode]]&amp;": "&amp;Tbl_BalanceHistory[[#This Row],[Agency Name]]</f>
        <v>735: Wallens Ridge State Prison</v>
      </c>
      <c r="K4369" s="1">
        <v>2015</v>
      </c>
      <c r="L4369" s="3">
        <v>398</v>
      </c>
      <c r="M4369" s="3" t="s">
        <v>768</v>
      </c>
      <c r="N4369" s="2" t="str">
        <f>Tbl_BalanceHistory[[#This Row],[ProgramCode]]&amp;": "&amp;Tbl_BalanceHistory[[#This Row],[Program Name]]</f>
        <v>398: Operation of Secure Correctional Facilities</v>
      </c>
      <c r="O4369" s="3" t="s">
        <v>1730</v>
      </c>
      <c r="P4369" s="1" t="str">
        <f>IF(Tbl_BalanceHistory[[#This Row],[FundCode]]="0100","GF",IF(Tbl_BalanceHistory[[#This Row],[FundCode]]="01000","GF","Hi Ed / OCR"))</f>
        <v>GF</v>
      </c>
      <c r="Q4369" s="5">
        <v>29148369</v>
      </c>
      <c r="R4369" s="5">
        <v>29148369</v>
      </c>
      <c r="S4369" s="5">
        <v>0</v>
      </c>
      <c r="T4369" s="5">
        <v>0</v>
      </c>
      <c r="U4369" s="3"/>
      <c r="V4369" s="5">
        <v>0</v>
      </c>
      <c r="W4369" s="5">
        <v>0</v>
      </c>
      <c r="X4369" s="5"/>
      <c r="Y4369" s="5"/>
      <c r="Z4369" s="5">
        <f>Tbl_BalanceHistory[[#This Row],[Discretionary Recommended - Pre 2022]]+Tbl_BalanceHistory[[#This Row],[Discretionary Balance Recommended: Policy]]+Tbl_BalanceHistory[[#This Row],[Discretionary Balance Recommended: Commitments]]</f>
        <v>0</v>
      </c>
      <c r="AA4369" s="5">
        <f>Tbl_BalanceHistory[[#This Row],[Discretionary Balance]]-Tbl_BalanceHistory[[#This Row],[Discretionary Reappropriation]]</f>
        <v>0</v>
      </c>
      <c r="AB4369" s="2"/>
      <c r="AC4369" s="2"/>
      <c r="AD4369" s="2"/>
      <c r="AE4369" s="2"/>
    </row>
    <row r="4370" spans="1:31" ht="45" x14ac:dyDescent="0.25">
      <c r="A4370" s="2" t="s">
        <v>747</v>
      </c>
      <c r="B4370" s="3">
        <v>11</v>
      </c>
      <c r="C4370" s="3">
        <v>799</v>
      </c>
      <c r="D4370" s="3" t="s">
        <v>760</v>
      </c>
      <c r="E4370" s="3" t="str">
        <f>_xlfn.XLOOKUP(Tbl_BalanceHistory[[#This Row],[RespAgy]],Tbl_Agencies[Agy Code],Tbl_Agencies[Agy Sort])</f>
        <v>161000</v>
      </c>
      <c r="F4370" s="2" t="str">
        <f>Tbl_BalanceHistory[[#This Row],[RespAgy]]&amp;": "&amp;Tbl_BalanceHistory[[#This Row],[RespAgency]]</f>
        <v>799: Department of Corrections</v>
      </c>
      <c r="G4370" s="3">
        <v>735</v>
      </c>
      <c r="H4370" s="3" t="s">
        <v>1336</v>
      </c>
      <c r="I4370" s="3">
        <f>_xlfn.XLOOKUP(Tbl_BalanceHistory[[#This Row],[AgyCode]],Tbl_Agencies[Agy Code],Tbl_Agencies[Agy Sort])</f>
        <v>0</v>
      </c>
      <c r="J4370" s="2" t="str">
        <f>Tbl_BalanceHistory[[#This Row],[AgyCode]]&amp;": "&amp;Tbl_BalanceHistory[[#This Row],[Agency Name]]</f>
        <v>735: Wallens Ridge State Prison</v>
      </c>
      <c r="K4370" s="1">
        <v>2016</v>
      </c>
      <c r="L4370" s="3">
        <v>398</v>
      </c>
      <c r="M4370" s="3" t="s">
        <v>768</v>
      </c>
      <c r="N4370" s="2" t="str">
        <f>Tbl_BalanceHistory[[#This Row],[ProgramCode]]&amp;": "&amp;Tbl_BalanceHistory[[#This Row],[Program Name]]</f>
        <v>398: Operation of Secure Correctional Facilities</v>
      </c>
      <c r="O4370" s="3" t="s">
        <v>1730</v>
      </c>
      <c r="P4370" s="1" t="str">
        <f>IF(Tbl_BalanceHistory[[#This Row],[FundCode]]="0100","GF",IF(Tbl_BalanceHistory[[#This Row],[FundCode]]="01000","GF","Hi Ed / OCR"))</f>
        <v>GF</v>
      </c>
      <c r="Q4370" s="5">
        <v>30666849</v>
      </c>
      <c r="R4370" s="5">
        <v>30666849</v>
      </c>
      <c r="S4370" s="5">
        <v>0</v>
      </c>
      <c r="T4370" s="5">
        <v>0</v>
      </c>
      <c r="U4370" s="3"/>
      <c r="V4370" s="5">
        <v>0</v>
      </c>
      <c r="W4370" s="5">
        <v>0</v>
      </c>
      <c r="X4370" s="5"/>
      <c r="Y4370" s="5"/>
      <c r="Z4370" s="5">
        <f>Tbl_BalanceHistory[[#This Row],[Discretionary Recommended - Pre 2022]]+Tbl_BalanceHistory[[#This Row],[Discretionary Balance Recommended: Policy]]+Tbl_BalanceHistory[[#This Row],[Discretionary Balance Recommended: Commitments]]</f>
        <v>0</v>
      </c>
      <c r="AA4370" s="5">
        <f>Tbl_BalanceHistory[[#This Row],[Discretionary Balance]]-Tbl_BalanceHistory[[#This Row],[Discretionary Reappropriation]]</f>
        <v>0</v>
      </c>
      <c r="AB4370" s="2"/>
      <c r="AC4370" s="2"/>
      <c r="AD4370" s="2"/>
      <c r="AE4370" s="2" t="s">
        <v>2170</v>
      </c>
    </row>
    <row r="4371" spans="1:31" ht="45" x14ac:dyDescent="0.25">
      <c r="A4371" s="2" t="s">
        <v>747</v>
      </c>
      <c r="B4371" s="3">
        <v>11</v>
      </c>
      <c r="C4371" s="3">
        <v>799</v>
      </c>
      <c r="D4371" s="3" t="s">
        <v>760</v>
      </c>
      <c r="E4371" s="3" t="str">
        <f>_xlfn.XLOOKUP(Tbl_BalanceHistory[[#This Row],[RespAgy]],Tbl_Agencies[Agy Code],Tbl_Agencies[Agy Sort])</f>
        <v>161000</v>
      </c>
      <c r="F4371" s="2" t="str">
        <f>Tbl_BalanceHistory[[#This Row],[RespAgy]]&amp;": "&amp;Tbl_BalanceHistory[[#This Row],[RespAgency]]</f>
        <v>799: Department of Corrections</v>
      </c>
      <c r="G4371" s="3">
        <v>735</v>
      </c>
      <c r="H4371" s="3" t="s">
        <v>1336</v>
      </c>
      <c r="I4371" s="3">
        <f>_xlfn.XLOOKUP(Tbl_BalanceHistory[[#This Row],[AgyCode]],Tbl_Agencies[Agy Code],Tbl_Agencies[Agy Sort])</f>
        <v>0</v>
      </c>
      <c r="J4371" s="2" t="str">
        <f>Tbl_BalanceHistory[[#This Row],[AgyCode]]&amp;": "&amp;Tbl_BalanceHistory[[#This Row],[Agency Name]]</f>
        <v>735: Wallens Ridge State Prison</v>
      </c>
      <c r="K4371" s="1">
        <v>2017</v>
      </c>
      <c r="L4371" s="3">
        <v>398</v>
      </c>
      <c r="M4371" s="3" t="s">
        <v>768</v>
      </c>
      <c r="N4371" s="2" t="str">
        <f>Tbl_BalanceHistory[[#This Row],[ProgramCode]]&amp;": "&amp;Tbl_BalanceHistory[[#This Row],[Program Name]]</f>
        <v>398: Operation of Secure Correctional Facilities</v>
      </c>
      <c r="O4371" s="3" t="s">
        <v>886</v>
      </c>
      <c r="P4371" s="1" t="str">
        <f>IF(Tbl_BalanceHistory[[#This Row],[FundCode]]="0100","GF",IF(Tbl_BalanceHistory[[#This Row],[FundCode]]="01000","GF","Hi Ed / OCR"))</f>
        <v>GF</v>
      </c>
      <c r="Q4371" s="5">
        <v>31109184</v>
      </c>
      <c r="R4371" s="5">
        <v>31109184</v>
      </c>
      <c r="S4371" s="5">
        <v>0</v>
      </c>
      <c r="T4371" s="5">
        <v>0</v>
      </c>
      <c r="U4371" s="3"/>
      <c r="V4371" s="5">
        <v>0</v>
      </c>
      <c r="W4371" s="5">
        <v>0</v>
      </c>
      <c r="X4371" s="5"/>
      <c r="Y4371" s="5"/>
      <c r="Z4371" s="5">
        <f>Tbl_BalanceHistory[[#This Row],[Discretionary Recommended - Pre 2022]]+Tbl_BalanceHistory[[#This Row],[Discretionary Balance Recommended: Policy]]+Tbl_BalanceHistory[[#This Row],[Discretionary Balance Recommended: Commitments]]</f>
        <v>0</v>
      </c>
      <c r="AA4371" s="5">
        <f>Tbl_BalanceHistory[[#This Row],[Discretionary Balance]]-Tbl_BalanceHistory[[#This Row],[Discretionary Reappropriation]]</f>
        <v>0</v>
      </c>
      <c r="AB4371" s="2"/>
      <c r="AC4371" s="2"/>
      <c r="AD4371" s="2"/>
      <c r="AE4371" s="2"/>
    </row>
    <row r="4372" spans="1:31" ht="45" x14ac:dyDescent="0.25">
      <c r="A4372" s="2" t="s">
        <v>747</v>
      </c>
      <c r="B4372" s="3">
        <v>11</v>
      </c>
      <c r="C4372" s="3">
        <v>799</v>
      </c>
      <c r="D4372" s="3" t="s">
        <v>760</v>
      </c>
      <c r="E4372" s="3" t="str">
        <f>_xlfn.XLOOKUP(Tbl_BalanceHistory[[#This Row],[RespAgy]],Tbl_Agencies[Agy Code],Tbl_Agencies[Agy Sort])</f>
        <v>161000</v>
      </c>
      <c r="F4372" s="2" t="str">
        <f>Tbl_BalanceHistory[[#This Row],[RespAgy]]&amp;": "&amp;Tbl_BalanceHistory[[#This Row],[RespAgency]]</f>
        <v>799: Department of Corrections</v>
      </c>
      <c r="G4372" s="3">
        <v>735</v>
      </c>
      <c r="H4372" s="3" t="s">
        <v>1336</v>
      </c>
      <c r="I4372" s="3">
        <f>_xlfn.XLOOKUP(Tbl_BalanceHistory[[#This Row],[AgyCode]],Tbl_Agencies[Agy Code],Tbl_Agencies[Agy Sort])</f>
        <v>0</v>
      </c>
      <c r="J4372" s="2" t="str">
        <f>Tbl_BalanceHistory[[#This Row],[AgyCode]]&amp;": "&amp;Tbl_BalanceHistory[[#This Row],[Agency Name]]</f>
        <v>735: Wallens Ridge State Prison</v>
      </c>
      <c r="K4372" s="1">
        <v>2018</v>
      </c>
      <c r="L4372" s="3">
        <v>398</v>
      </c>
      <c r="M4372" s="3" t="s">
        <v>768</v>
      </c>
      <c r="N4372" s="2" t="str">
        <f>Tbl_BalanceHistory[[#This Row],[ProgramCode]]&amp;": "&amp;Tbl_BalanceHistory[[#This Row],[Program Name]]</f>
        <v>398: Operation of Secure Correctional Facilities</v>
      </c>
      <c r="O4372" s="3" t="s">
        <v>886</v>
      </c>
      <c r="P4372" s="1" t="str">
        <f>IF(Tbl_BalanceHistory[[#This Row],[FundCode]]="0100","GF",IF(Tbl_BalanceHistory[[#This Row],[FundCode]]="01000","GF","Hi Ed / OCR"))</f>
        <v>GF</v>
      </c>
      <c r="Q4372" s="5">
        <v>32245846</v>
      </c>
      <c r="R4372" s="5">
        <v>32245846</v>
      </c>
      <c r="S4372" s="5">
        <v>0</v>
      </c>
      <c r="T4372" s="5">
        <v>0</v>
      </c>
      <c r="U4372" s="3"/>
      <c r="V4372" s="5">
        <v>0</v>
      </c>
      <c r="W4372" s="5">
        <v>0</v>
      </c>
      <c r="X4372" s="5"/>
      <c r="Y4372" s="5"/>
      <c r="Z4372" s="5">
        <f>Tbl_BalanceHistory[[#This Row],[Discretionary Recommended - Pre 2022]]+Tbl_BalanceHistory[[#This Row],[Discretionary Balance Recommended: Policy]]+Tbl_BalanceHistory[[#This Row],[Discretionary Balance Recommended: Commitments]]</f>
        <v>0</v>
      </c>
      <c r="AA4372" s="5">
        <f>Tbl_BalanceHistory[[#This Row],[Discretionary Balance]]-Tbl_BalanceHistory[[#This Row],[Discretionary Reappropriation]]</f>
        <v>0</v>
      </c>
      <c r="AB4372" s="2"/>
      <c r="AC4372" s="2"/>
      <c r="AD4372" s="2"/>
      <c r="AE4372" s="2"/>
    </row>
    <row r="4373" spans="1:31" ht="45" x14ac:dyDescent="0.25">
      <c r="A4373" s="2" t="s">
        <v>747</v>
      </c>
      <c r="B4373" s="3">
        <v>11</v>
      </c>
      <c r="C4373" s="3">
        <v>799</v>
      </c>
      <c r="D4373" s="3" t="s">
        <v>760</v>
      </c>
      <c r="E4373" s="3" t="str">
        <f>_xlfn.XLOOKUP(Tbl_BalanceHistory[[#This Row],[RespAgy]],Tbl_Agencies[Agy Code],Tbl_Agencies[Agy Sort])</f>
        <v>161000</v>
      </c>
      <c r="F4373" s="2" t="str">
        <f>Tbl_BalanceHistory[[#This Row],[RespAgy]]&amp;": "&amp;Tbl_BalanceHistory[[#This Row],[RespAgency]]</f>
        <v>799: Department of Corrections</v>
      </c>
      <c r="G4373" s="3">
        <v>735</v>
      </c>
      <c r="H4373" s="3" t="s">
        <v>1336</v>
      </c>
      <c r="I4373" s="3">
        <f>_xlfn.XLOOKUP(Tbl_BalanceHistory[[#This Row],[AgyCode]],Tbl_Agencies[Agy Code],Tbl_Agencies[Agy Sort])</f>
        <v>0</v>
      </c>
      <c r="J4373" s="2" t="str">
        <f>Tbl_BalanceHistory[[#This Row],[AgyCode]]&amp;": "&amp;Tbl_BalanceHistory[[#This Row],[Agency Name]]</f>
        <v>735: Wallens Ridge State Prison</v>
      </c>
      <c r="K4373" s="1">
        <v>2019</v>
      </c>
      <c r="L4373" s="3">
        <v>398</v>
      </c>
      <c r="M4373" s="3" t="s">
        <v>768</v>
      </c>
      <c r="N4373" s="2" t="str">
        <f>Tbl_BalanceHistory[[#This Row],[ProgramCode]]&amp;": "&amp;Tbl_BalanceHistory[[#This Row],[Program Name]]</f>
        <v>398: Operation of Secure Correctional Facilities</v>
      </c>
      <c r="O4373" s="3" t="s">
        <v>886</v>
      </c>
      <c r="P4373" s="1" t="str">
        <f>IF(Tbl_BalanceHistory[[#This Row],[FundCode]]="0100","GF",IF(Tbl_BalanceHistory[[#This Row],[FundCode]]="01000","GF","Hi Ed / OCR"))</f>
        <v>GF</v>
      </c>
      <c r="Q4373" s="5">
        <v>32986683</v>
      </c>
      <c r="R4373" s="5">
        <v>32986683</v>
      </c>
      <c r="S4373" s="5">
        <v>0</v>
      </c>
      <c r="T4373" s="5">
        <v>0</v>
      </c>
      <c r="U4373" s="3"/>
      <c r="V4373" s="5">
        <v>0</v>
      </c>
      <c r="W4373" s="5">
        <v>0</v>
      </c>
      <c r="X4373" s="5"/>
      <c r="Y4373" s="5"/>
      <c r="Z4373" s="5">
        <f>Tbl_BalanceHistory[[#This Row],[Discretionary Recommended - Pre 2022]]+Tbl_BalanceHistory[[#This Row],[Discretionary Balance Recommended: Policy]]+Tbl_BalanceHistory[[#This Row],[Discretionary Balance Recommended: Commitments]]</f>
        <v>0</v>
      </c>
      <c r="AA4373" s="5">
        <f>Tbl_BalanceHistory[[#This Row],[Discretionary Balance]]-Tbl_BalanceHistory[[#This Row],[Discretionary Reappropriation]]</f>
        <v>0</v>
      </c>
      <c r="AB4373" s="2"/>
      <c r="AC4373" s="2"/>
      <c r="AD4373" s="2"/>
      <c r="AE4373" s="2"/>
    </row>
    <row r="4374" spans="1:31" ht="45" x14ac:dyDescent="0.25">
      <c r="A4374" s="2" t="s">
        <v>747</v>
      </c>
      <c r="B4374" s="3">
        <v>11</v>
      </c>
      <c r="C4374" s="3">
        <v>799</v>
      </c>
      <c r="D4374" s="3" t="s">
        <v>760</v>
      </c>
      <c r="E4374" s="3" t="str">
        <f>_xlfn.XLOOKUP(Tbl_BalanceHistory[[#This Row],[RespAgy]],Tbl_Agencies[Agy Code],Tbl_Agencies[Agy Sort])</f>
        <v>161000</v>
      </c>
      <c r="F4374" s="2" t="str">
        <f>Tbl_BalanceHistory[[#This Row],[RespAgy]]&amp;": "&amp;Tbl_BalanceHistory[[#This Row],[RespAgency]]</f>
        <v>799: Department of Corrections</v>
      </c>
      <c r="G4374" s="3">
        <v>735</v>
      </c>
      <c r="H4374" s="3" t="s">
        <v>1336</v>
      </c>
      <c r="I4374" s="3">
        <f>_xlfn.XLOOKUP(Tbl_BalanceHistory[[#This Row],[AgyCode]],Tbl_Agencies[Agy Code],Tbl_Agencies[Agy Sort])</f>
        <v>0</v>
      </c>
      <c r="J4374" s="2" t="str">
        <f>Tbl_BalanceHistory[[#This Row],[AgyCode]]&amp;": "&amp;Tbl_BalanceHistory[[#This Row],[Agency Name]]</f>
        <v>735: Wallens Ridge State Prison</v>
      </c>
      <c r="K4374" s="1">
        <v>2020</v>
      </c>
      <c r="L4374" s="3">
        <v>398</v>
      </c>
      <c r="M4374" s="3" t="s">
        <v>768</v>
      </c>
      <c r="N4374" s="2" t="str">
        <f>Tbl_BalanceHistory[[#This Row],[ProgramCode]]&amp;": "&amp;Tbl_BalanceHistory[[#This Row],[Program Name]]</f>
        <v>398: Operation of Secure Correctional Facilities</v>
      </c>
      <c r="O4374" s="3" t="s">
        <v>886</v>
      </c>
      <c r="P4374" s="1" t="str">
        <f>IF(Tbl_BalanceHistory[[#This Row],[FundCode]]="0100","GF",IF(Tbl_BalanceHistory[[#This Row],[FundCode]]="01000","GF","Hi Ed / OCR"))</f>
        <v>GF</v>
      </c>
      <c r="Q4374" s="5">
        <v>34217588</v>
      </c>
      <c r="R4374" s="5">
        <v>34181109</v>
      </c>
      <c r="S4374" s="5">
        <v>36479</v>
      </c>
      <c r="T4374" s="5">
        <v>0</v>
      </c>
      <c r="U4374" s="3"/>
      <c r="V4374" s="5">
        <v>36479</v>
      </c>
      <c r="W4374" s="5">
        <v>0</v>
      </c>
      <c r="X4374" s="5"/>
      <c r="Y4374" s="5"/>
      <c r="Z4374" s="5">
        <f>Tbl_BalanceHistory[[#This Row],[Discretionary Recommended - Pre 2022]]+Tbl_BalanceHistory[[#This Row],[Discretionary Balance Recommended: Policy]]+Tbl_BalanceHistory[[#This Row],[Discretionary Balance Recommended: Commitments]]</f>
        <v>0</v>
      </c>
      <c r="AA4374" s="5">
        <f>Tbl_BalanceHistory[[#This Row],[Discretionary Balance]]-Tbl_BalanceHistory[[#This Row],[Discretionary Reappropriation]]</f>
        <v>36479</v>
      </c>
      <c r="AB4374" s="2"/>
      <c r="AC4374" s="2"/>
      <c r="AD4374" s="2"/>
      <c r="AE4374" s="2"/>
    </row>
    <row r="4375" spans="1:31" ht="45" x14ac:dyDescent="0.25">
      <c r="A4375" s="2" t="s">
        <v>747</v>
      </c>
      <c r="B4375" s="3">
        <v>11</v>
      </c>
      <c r="C4375" s="3">
        <v>799</v>
      </c>
      <c r="D4375" s="3" t="s">
        <v>760</v>
      </c>
      <c r="E4375" s="3" t="str">
        <f>_xlfn.XLOOKUP(Tbl_BalanceHistory[[#This Row],[RespAgy]],Tbl_Agencies[Agy Code],Tbl_Agencies[Agy Sort])</f>
        <v>161000</v>
      </c>
      <c r="F4375" s="2" t="str">
        <f>Tbl_BalanceHistory[[#This Row],[RespAgy]]&amp;": "&amp;Tbl_BalanceHistory[[#This Row],[RespAgency]]</f>
        <v>799: Department of Corrections</v>
      </c>
      <c r="G4375" s="3">
        <v>737</v>
      </c>
      <c r="H4375" s="3" t="s">
        <v>1339</v>
      </c>
      <c r="I4375" s="3">
        <f>_xlfn.XLOOKUP(Tbl_BalanceHistory[[#This Row],[AgyCode]],Tbl_Agencies[Agy Code],Tbl_Agencies[Agy Sort])</f>
        <v>0</v>
      </c>
      <c r="J4375" s="2" t="str">
        <f>Tbl_BalanceHistory[[#This Row],[AgyCode]]&amp;": "&amp;Tbl_BalanceHistory[[#This Row],[Agency Name]]</f>
        <v>737: St. Brides Correctional Center</v>
      </c>
      <c r="K4375" s="1">
        <v>2014</v>
      </c>
      <c r="L4375" s="3">
        <v>197</v>
      </c>
      <c r="M4375" s="3" t="s">
        <v>401</v>
      </c>
      <c r="N4375" s="2" t="str">
        <f>Tbl_BalanceHistory[[#This Row],[ProgramCode]]&amp;": "&amp;Tbl_BalanceHistory[[#This Row],[Program Name]]</f>
        <v>197: Instruction</v>
      </c>
      <c r="O4375" s="3" t="s">
        <v>1730</v>
      </c>
      <c r="P4375" s="1" t="str">
        <f>IF(Tbl_BalanceHistory[[#This Row],[FundCode]]="0100","GF",IF(Tbl_BalanceHistory[[#This Row],[FundCode]]="01000","GF","Hi Ed / OCR"))</f>
        <v>GF</v>
      </c>
      <c r="Q4375" s="5">
        <v>1341712</v>
      </c>
      <c r="R4375" s="5">
        <v>1341712</v>
      </c>
      <c r="S4375" s="5">
        <v>0</v>
      </c>
      <c r="T4375" s="5">
        <v>0</v>
      </c>
      <c r="U4375" s="3"/>
      <c r="V4375" s="5">
        <v>0</v>
      </c>
      <c r="W4375" s="5">
        <v>0</v>
      </c>
      <c r="X4375" s="5"/>
      <c r="Y4375" s="5"/>
      <c r="Z4375" s="5">
        <f>Tbl_BalanceHistory[[#This Row],[Discretionary Recommended - Pre 2022]]+Tbl_BalanceHistory[[#This Row],[Discretionary Balance Recommended: Policy]]+Tbl_BalanceHistory[[#This Row],[Discretionary Balance Recommended: Commitments]]</f>
        <v>0</v>
      </c>
      <c r="AA4375" s="5">
        <f>Tbl_BalanceHistory[[#This Row],[Discretionary Balance]]-Tbl_BalanceHistory[[#This Row],[Discretionary Reappropriation]]</f>
        <v>0</v>
      </c>
      <c r="AB4375" s="2"/>
      <c r="AC4375" s="2"/>
      <c r="AD4375" s="2"/>
      <c r="AE4375" s="2"/>
    </row>
    <row r="4376" spans="1:31" ht="45" x14ac:dyDescent="0.25">
      <c r="A4376" s="2" t="s">
        <v>747</v>
      </c>
      <c r="B4376" s="3">
        <v>11</v>
      </c>
      <c r="C4376" s="3">
        <v>799</v>
      </c>
      <c r="D4376" s="3" t="s">
        <v>760</v>
      </c>
      <c r="E4376" s="3" t="str">
        <f>_xlfn.XLOOKUP(Tbl_BalanceHistory[[#This Row],[RespAgy]],Tbl_Agencies[Agy Code],Tbl_Agencies[Agy Sort])</f>
        <v>161000</v>
      </c>
      <c r="F4376" s="2" t="str">
        <f>Tbl_BalanceHistory[[#This Row],[RespAgy]]&amp;": "&amp;Tbl_BalanceHistory[[#This Row],[RespAgency]]</f>
        <v>799: Department of Corrections</v>
      </c>
      <c r="G4376" s="3">
        <v>737</v>
      </c>
      <c r="H4376" s="3" t="s">
        <v>1339</v>
      </c>
      <c r="I4376" s="3">
        <f>_xlfn.XLOOKUP(Tbl_BalanceHistory[[#This Row],[AgyCode]],Tbl_Agencies[Agy Code],Tbl_Agencies[Agy Sort])</f>
        <v>0</v>
      </c>
      <c r="J4376" s="2" t="str">
        <f>Tbl_BalanceHistory[[#This Row],[AgyCode]]&amp;": "&amp;Tbl_BalanceHistory[[#This Row],[Agency Name]]</f>
        <v>737: St. Brides Correctional Center</v>
      </c>
      <c r="K4376" s="1">
        <v>2015</v>
      </c>
      <c r="L4376" s="3">
        <v>197</v>
      </c>
      <c r="M4376" s="3" t="s">
        <v>401</v>
      </c>
      <c r="N4376" s="2" t="str">
        <f>Tbl_BalanceHistory[[#This Row],[ProgramCode]]&amp;": "&amp;Tbl_BalanceHistory[[#This Row],[Program Name]]</f>
        <v>197: Instruction</v>
      </c>
      <c r="O4376" s="3" t="s">
        <v>1730</v>
      </c>
      <c r="P4376" s="1" t="str">
        <f>IF(Tbl_BalanceHistory[[#This Row],[FundCode]]="0100","GF",IF(Tbl_BalanceHistory[[#This Row],[FundCode]]="01000","GF","Hi Ed / OCR"))</f>
        <v>GF</v>
      </c>
      <c r="Q4376" s="5">
        <v>1359166</v>
      </c>
      <c r="R4376" s="5">
        <v>1359166</v>
      </c>
      <c r="S4376" s="5">
        <v>0</v>
      </c>
      <c r="T4376" s="5">
        <v>0</v>
      </c>
      <c r="U4376" s="3"/>
      <c r="V4376" s="5">
        <v>0</v>
      </c>
      <c r="W4376" s="5">
        <v>0</v>
      </c>
      <c r="X4376" s="5"/>
      <c r="Y4376" s="5"/>
      <c r="Z4376" s="5">
        <f>Tbl_BalanceHistory[[#This Row],[Discretionary Recommended - Pre 2022]]+Tbl_BalanceHistory[[#This Row],[Discretionary Balance Recommended: Policy]]+Tbl_BalanceHistory[[#This Row],[Discretionary Balance Recommended: Commitments]]</f>
        <v>0</v>
      </c>
      <c r="AA4376" s="5">
        <f>Tbl_BalanceHistory[[#This Row],[Discretionary Balance]]-Tbl_BalanceHistory[[#This Row],[Discretionary Reappropriation]]</f>
        <v>0</v>
      </c>
      <c r="AB4376" s="2"/>
      <c r="AC4376" s="2"/>
      <c r="AD4376" s="2"/>
      <c r="AE4376" s="2"/>
    </row>
    <row r="4377" spans="1:31" ht="45" x14ac:dyDescent="0.25">
      <c r="A4377" s="2" t="s">
        <v>747</v>
      </c>
      <c r="B4377" s="3">
        <v>11</v>
      </c>
      <c r="C4377" s="3">
        <v>799</v>
      </c>
      <c r="D4377" s="3" t="s">
        <v>760</v>
      </c>
      <c r="E4377" s="3" t="str">
        <f>_xlfn.XLOOKUP(Tbl_BalanceHistory[[#This Row],[RespAgy]],Tbl_Agencies[Agy Code],Tbl_Agencies[Agy Sort])</f>
        <v>161000</v>
      </c>
      <c r="F4377" s="2" t="str">
        <f>Tbl_BalanceHistory[[#This Row],[RespAgy]]&amp;": "&amp;Tbl_BalanceHistory[[#This Row],[RespAgency]]</f>
        <v>799: Department of Corrections</v>
      </c>
      <c r="G4377" s="3">
        <v>737</v>
      </c>
      <c r="H4377" s="3" t="s">
        <v>1339</v>
      </c>
      <c r="I4377" s="3">
        <f>_xlfn.XLOOKUP(Tbl_BalanceHistory[[#This Row],[AgyCode]],Tbl_Agencies[Agy Code],Tbl_Agencies[Agy Sort])</f>
        <v>0</v>
      </c>
      <c r="J4377" s="2" t="str">
        <f>Tbl_BalanceHistory[[#This Row],[AgyCode]]&amp;": "&amp;Tbl_BalanceHistory[[#This Row],[Agency Name]]</f>
        <v>737: St. Brides Correctional Center</v>
      </c>
      <c r="K4377" s="1">
        <v>2016</v>
      </c>
      <c r="L4377" s="3">
        <v>197</v>
      </c>
      <c r="M4377" s="3" t="s">
        <v>401</v>
      </c>
      <c r="N4377" s="2" t="str">
        <f>Tbl_BalanceHistory[[#This Row],[ProgramCode]]&amp;": "&amp;Tbl_BalanceHistory[[#This Row],[Program Name]]</f>
        <v>197: Instruction</v>
      </c>
      <c r="O4377" s="3" t="s">
        <v>1730</v>
      </c>
      <c r="P4377" s="1" t="str">
        <f>IF(Tbl_BalanceHistory[[#This Row],[FundCode]]="0100","GF",IF(Tbl_BalanceHistory[[#This Row],[FundCode]]="01000","GF","Hi Ed / OCR"))</f>
        <v>GF</v>
      </c>
      <c r="Q4377" s="5">
        <v>1427756</v>
      </c>
      <c r="R4377" s="5">
        <v>1427756</v>
      </c>
      <c r="S4377" s="5">
        <v>0</v>
      </c>
      <c r="T4377" s="5">
        <v>0</v>
      </c>
      <c r="U4377" s="3"/>
      <c r="V4377" s="5">
        <v>0</v>
      </c>
      <c r="W4377" s="5">
        <v>0</v>
      </c>
      <c r="X4377" s="5"/>
      <c r="Y4377" s="5"/>
      <c r="Z4377" s="5">
        <f>Tbl_BalanceHistory[[#This Row],[Discretionary Recommended - Pre 2022]]+Tbl_BalanceHistory[[#This Row],[Discretionary Balance Recommended: Policy]]+Tbl_BalanceHistory[[#This Row],[Discretionary Balance Recommended: Commitments]]</f>
        <v>0</v>
      </c>
      <c r="AA4377" s="5">
        <f>Tbl_BalanceHistory[[#This Row],[Discretionary Balance]]-Tbl_BalanceHistory[[#This Row],[Discretionary Reappropriation]]</f>
        <v>0</v>
      </c>
      <c r="AB4377" s="2"/>
      <c r="AC4377" s="2"/>
      <c r="AD4377" s="2"/>
      <c r="AE4377" s="2" t="s">
        <v>2170</v>
      </c>
    </row>
    <row r="4378" spans="1:31" ht="45" x14ac:dyDescent="0.25">
      <c r="A4378" s="2" t="s">
        <v>747</v>
      </c>
      <c r="B4378" s="3">
        <v>11</v>
      </c>
      <c r="C4378" s="3">
        <v>799</v>
      </c>
      <c r="D4378" s="3" t="s">
        <v>760</v>
      </c>
      <c r="E4378" s="3" t="str">
        <f>_xlfn.XLOOKUP(Tbl_BalanceHistory[[#This Row],[RespAgy]],Tbl_Agencies[Agy Code],Tbl_Agencies[Agy Sort])</f>
        <v>161000</v>
      </c>
      <c r="F4378" s="2" t="str">
        <f>Tbl_BalanceHistory[[#This Row],[RespAgy]]&amp;": "&amp;Tbl_BalanceHistory[[#This Row],[RespAgency]]</f>
        <v>799: Department of Corrections</v>
      </c>
      <c r="G4378" s="3">
        <v>737</v>
      </c>
      <c r="H4378" s="3" t="s">
        <v>1339</v>
      </c>
      <c r="I4378" s="3">
        <f>_xlfn.XLOOKUP(Tbl_BalanceHistory[[#This Row],[AgyCode]],Tbl_Agencies[Agy Code],Tbl_Agencies[Agy Sort])</f>
        <v>0</v>
      </c>
      <c r="J4378" s="2" t="str">
        <f>Tbl_BalanceHistory[[#This Row],[AgyCode]]&amp;": "&amp;Tbl_BalanceHistory[[#This Row],[Agency Name]]</f>
        <v>737: St. Brides Correctional Center</v>
      </c>
      <c r="K4378" s="1">
        <v>2017</v>
      </c>
      <c r="L4378" s="3">
        <v>197</v>
      </c>
      <c r="M4378" s="3" t="s">
        <v>401</v>
      </c>
      <c r="N4378" s="2" t="str">
        <f>Tbl_BalanceHistory[[#This Row],[ProgramCode]]&amp;": "&amp;Tbl_BalanceHistory[[#This Row],[Program Name]]</f>
        <v>197: Instruction</v>
      </c>
      <c r="O4378" s="3" t="s">
        <v>886</v>
      </c>
      <c r="P4378" s="1" t="str">
        <f>IF(Tbl_BalanceHistory[[#This Row],[FundCode]]="0100","GF",IF(Tbl_BalanceHistory[[#This Row],[FundCode]]="01000","GF","Hi Ed / OCR"))</f>
        <v>GF</v>
      </c>
      <c r="Q4378" s="5">
        <v>1462825</v>
      </c>
      <c r="R4378" s="5">
        <v>1462825</v>
      </c>
      <c r="S4378" s="5">
        <v>0</v>
      </c>
      <c r="T4378" s="5">
        <v>0</v>
      </c>
      <c r="U4378" s="3"/>
      <c r="V4378" s="5">
        <v>0</v>
      </c>
      <c r="W4378" s="5">
        <v>0</v>
      </c>
      <c r="X4378" s="5"/>
      <c r="Y4378" s="5"/>
      <c r="Z4378" s="5">
        <f>Tbl_BalanceHistory[[#This Row],[Discretionary Recommended - Pre 2022]]+Tbl_BalanceHistory[[#This Row],[Discretionary Balance Recommended: Policy]]+Tbl_BalanceHistory[[#This Row],[Discretionary Balance Recommended: Commitments]]</f>
        <v>0</v>
      </c>
      <c r="AA4378" s="5">
        <f>Tbl_BalanceHistory[[#This Row],[Discretionary Balance]]-Tbl_BalanceHistory[[#This Row],[Discretionary Reappropriation]]</f>
        <v>0</v>
      </c>
      <c r="AB4378" s="2"/>
      <c r="AC4378" s="2"/>
      <c r="AD4378" s="2"/>
      <c r="AE4378" s="2"/>
    </row>
    <row r="4379" spans="1:31" ht="45" x14ac:dyDescent="0.25">
      <c r="A4379" s="2" t="s">
        <v>747</v>
      </c>
      <c r="B4379" s="3">
        <v>11</v>
      </c>
      <c r="C4379" s="3">
        <v>799</v>
      </c>
      <c r="D4379" s="3" t="s">
        <v>760</v>
      </c>
      <c r="E4379" s="3" t="str">
        <f>_xlfn.XLOOKUP(Tbl_BalanceHistory[[#This Row],[RespAgy]],Tbl_Agencies[Agy Code],Tbl_Agencies[Agy Sort])</f>
        <v>161000</v>
      </c>
      <c r="F4379" s="2" t="str">
        <f>Tbl_BalanceHistory[[#This Row],[RespAgy]]&amp;": "&amp;Tbl_BalanceHistory[[#This Row],[RespAgency]]</f>
        <v>799: Department of Corrections</v>
      </c>
      <c r="G4379" s="3">
        <v>737</v>
      </c>
      <c r="H4379" s="3" t="s">
        <v>1339</v>
      </c>
      <c r="I4379" s="3">
        <f>_xlfn.XLOOKUP(Tbl_BalanceHistory[[#This Row],[AgyCode]],Tbl_Agencies[Agy Code],Tbl_Agencies[Agy Sort])</f>
        <v>0</v>
      </c>
      <c r="J4379" s="2" t="str">
        <f>Tbl_BalanceHistory[[#This Row],[AgyCode]]&amp;": "&amp;Tbl_BalanceHistory[[#This Row],[Agency Name]]</f>
        <v>737: St. Brides Correctional Center</v>
      </c>
      <c r="K4379" s="1">
        <v>2018</v>
      </c>
      <c r="L4379" s="3">
        <v>197</v>
      </c>
      <c r="M4379" s="3" t="s">
        <v>401</v>
      </c>
      <c r="N4379" s="2" t="str">
        <f>Tbl_BalanceHistory[[#This Row],[ProgramCode]]&amp;": "&amp;Tbl_BalanceHistory[[#This Row],[Program Name]]</f>
        <v>197: Instruction</v>
      </c>
      <c r="O4379" s="3" t="s">
        <v>886</v>
      </c>
      <c r="P4379" s="1" t="str">
        <f>IF(Tbl_BalanceHistory[[#This Row],[FundCode]]="0100","GF",IF(Tbl_BalanceHistory[[#This Row],[FundCode]]="01000","GF","Hi Ed / OCR"))</f>
        <v>GF</v>
      </c>
      <c r="Q4379" s="5">
        <v>1553526</v>
      </c>
      <c r="R4379" s="5">
        <v>1553526</v>
      </c>
      <c r="S4379" s="5">
        <v>0</v>
      </c>
      <c r="T4379" s="5">
        <v>0</v>
      </c>
      <c r="U4379" s="3"/>
      <c r="V4379" s="5">
        <v>0</v>
      </c>
      <c r="W4379" s="5">
        <v>0</v>
      </c>
      <c r="X4379" s="5"/>
      <c r="Y4379" s="5"/>
      <c r="Z4379" s="5">
        <f>Tbl_BalanceHistory[[#This Row],[Discretionary Recommended - Pre 2022]]+Tbl_BalanceHistory[[#This Row],[Discretionary Balance Recommended: Policy]]+Tbl_BalanceHistory[[#This Row],[Discretionary Balance Recommended: Commitments]]</f>
        <v>0</v>
      </c>
      <c r="AA4379" s="5">
        <f>Tbl_BalanceHistory[[#This Row],[Discretionary Balance]]-Tbl_BalanceHistory[[#This Row],[Discretionary Reappropriation]]</f>
        <v>0</v>
      </c>
      <c r="AB4379" s="2"/>
      <c r="AC4379" s="2"/>
      <c r="AD4379" s="2"/>
      <c r="AE4379" s="2"/>
    </row>
    <row r="4380" spans="1:31" ht="45" x14ac:dyDescent="0.25">
      <c r="A4380" s="2" t="s">
        <v>747</v>
      </c>
      <c r="B4380" s="3">
        <v>11</v>
      </c>
      <c r="C4380" s="3">
        <v>799</v>
      </c>
      <c r="D4380" s="3" t="s">
        <v>760</v>
      </c>
      <c r="E4380" s="3" t="str">
        <f>_xlfn.XLOOKUP(Tbl_BalanceHistory[[#This Row],[RespAgy]],Tbl_Agencies[Agy Code],Tbl_Agencies[Agy Sort])</f>
        <v>161000</v>
      </c>
      <c r="F4380" s="2" t="str">
        <f>Tbl_BalanceHistory[[#This Row],[RespAgy]]&amp;": "&amp;Tbl_BalanceHistory[[#This Row],[RespAgency]]</f>
        <v>799: Department of Corrections</v>
      </c>
      <c r="G4380" s="3">
        <v>737</v>
      </c>
      <c r="H4380" s="3" t="s">
        <v>1339</v>
      </c>
      <c r="I4380" s="3">
        <f>_xlfn.XLOOKUP(Tbl_BalanceHistory[[#This Row],[AgyCode]],Tbl_Agencies[Agy Code],Tbl_Agencies[Agy Sort])</f>
        <v>0</v>
      </c>
      <c r="J4380" s="2" t="str">
        <f>Tbl_BalanceHistory[[#This Row],[AgyCode]]&amp;": "&amp;Tbl_BalanceHistory[[#This Row],[Agency Name]]</f>
        <v>737: St. Brides Correctional Center</v>
      </c>
      <c r="K4380" s="1">
        <v>2019</v>
      </c>
      <c r="L4380" s="3">
        <v>197</v>
      </c>
      <c r="M4380" s="3" t="s">
        <v>401</v>
      </c>
      <c r="N4380" s="2" t="str">
        <f>Tbl_BalanceHistory[[#This Row],[ProgramCode]]&amp;": "&amp;Tbl_BalanceHistory[[#This Row],[Program Name]]</f>
        <v>197: Instruction</v>
      </c>
      <c r="O4380" s="3" t="s">
        <v>886</v>
      </c>
      <c r="P4380" s="1" t="str">
        <f>IF(Tbl_BalanceHistory[[#This Row],[FundCode]]="0100","GF",IF(Tbl_BalanceHistory[[#This Row],[FundCode]]="01000","GF","Hi Ed / OCR"))</f>
        <v>GF</v>
      </c>
      <c r="Q4380" s="5">
        <v>1287613</v>
      </c>
      <c r="R4380" s="5">
        <v>1287613</v>
      </c>
      <c r="S4380" s="5">
        <v>0</v>
      </c>
      <c r="T4380" s="5">
        <v>0</v>
      </c>
      <c r="U4380" s="3"/>
      <c r="V4380" s="5">
        <v>0</v>
      </c>
      <c r="W4380" s="5">
        <v>0</v>
      </c>
      <c r="X4380" s="5"/>
      <c r="Y4380" s="5"/>
      <c r="Z4380" s="5">
        <f>Tbl_BalanceHistory[[#This Row],[Discretionary Recommended - Pre 2022]]+Tbl_BalanceHistory[[#This Row],[Discretionary Balance Recommended: Policy]]+Tbl_BalanceHistory[[#This Row],[Discretionary Balance Recommended: Commitments]]</f>
        <v>0</v>
      </c>
      <c r="AA4380" s="5">
        <f>Tbl_BalanceHistory[[#This Row],[Discretionary Balance]]-Tbl_BalanceHistory[[#This Row],[Discretionary Reappropriation]]</f>
        <v>0</v>
      </c>
      <c r="AB4380" s="2"/>
      <c r="AC4380" s="2"/>
      <c r="AD4380" s="2"/>
      <c r="AE4380" s="2"/>
    </row>
    <row r="4381" spans="1:31" ht="45" x14ac:dyDescent="0.25">
      <c r="A4381" s="2" t="s">
        <v>747</v>
      </c>
      <c r="B4381" s="3">
        <v>11</v>
      </c>
      <c r="C4381" s="3">
        <v>799</v>
      </c>
      <c r="D4381" s="3" t="s">
        <v>760</v>
      </c>
      <c r="E4381" s="3" t="str">
        <f>_xlfn.XLOOKUP(Tbl_BalanceHistory[[#This Row],[RespAgy]],Tbl_Agencies[Agy Code],Tbl_Agencies[Agy Sort])</f>
        <v>161000</v>
      </c>
      <c r="F4381" s="2" t="str">
        <f>Tbl_BalanceHistory[[#This Row],[RespAgy]]&amp;": "&amp;Tbl_BalanceHistory[[#This Row],[RespAgency]]</f>
        <v>799: Department of Corrections</v>
      </c>
      <c r="G4381" s="3">
        <v>737</v>
      </c>
      <c r="H4381" s="3" t="s">
        <v>1339</v>
      </c>
      <c r="I4381" s="3">
        <f>_xlfn.XLOOKUP(Tbl_BalanceHistory[[#This Row],[AgyCode]],Tbl_Agencies[Agy Code],Tbl_Agencies[Agy Sort])</f>
        <v>0</v>
      </c>
      <c r="J4381" s="2" t="str">
        <f>Tbl_BalanceHistory[[#This Row],[AgyCode]]&amp;": "&amp;Tbl_BalanceHistory[[#This Row],[Agency Name]]</f>
        <v>737: St. Brides Correctional Center</v>
      </c>
      <c r="K4381" s="1">
        <v>2020</v>
      </c>
      <c r="L4381" s="3">
        <v>197</v>
      </c>
      <c r="M4381" s="3" t="s">
        <v>401</v>
      </c>
      <c r="N4381" s="2" t="str">
        <f>Tbl_BalanceHistory[[#This Row],[ProgramCode]]&amp;": "&amp;Tbl_BalanceHistory[[#This Row],[Program Name]]</f>
        <v>197: Instruction</v>
      </c>
      <c r="O4381" s="3" t="s">
        <v>886</v>
      </c>
      <c r="P4381" s="1" t="str">
        <f>IF(Tbl_BalanceHistory[[#This Row],[FundCode]]="0100","GF",IF(Tbl_BalanceHistory[[#This Row],[FundCode]]="01000","GF","Hi Ed / OCR"))</f>
        <v>GF</v>
      </c>
      <c r="Q4381" s="5">
        <v>1229009</v>
      </c>
      <c r="R4381" s="5">
        <v>1229009</v>
      </c>
      <c r="S4381" s="5">
        <v>0</v>
      </c>
      <c r="T4381" s="5">
        <v>0</v>
      </c>
      <c r="U4381" s="3"/>
      <c r="V4381" s="5">
        <v>0</v>
      </c>
      <c r="W4381" s="5">
        <v>0</v>
      </c>
      <c r="X4381" s="5"/>
      <c r="Y4381" s="5"/>
      <c r="Z4381" s="5">
        <f>Tbl_BalanceHistory[[#This Row],[Discretionary Recommended - Pre 2022]]+Tbl_BalanceHistory[[#This Row],[Discretionary Balance Recommended: Policy]]+Tbl_BalanceHistory[[#This Row],[Discretionary Balance Recommended: Commitments]]</f>
        <v>0</v>
      </c>
      <c r="AA4381" s="5">
        <f>Tbl_BalanceHistory[[#This Row],[Discretionary Balance]]-Tbl_BalanceHistory[[#This Row],[Discretionary Reappropriation]]</f>
        <v>0</v>
      </c>
      <c r="AB4381" s="2"/>
      <c r="AC4381" s="2"/>
      <c r="AD4381" s="2"/>
      <c r="AE4381" s="2"/>
    </row>
    <row r="4382" spans="1:31" ht="45" x14ac:dyDescent="0.25">
      <c r="A4382" s="2" t="s">
        <v>747</v>
      </c>
      <c r="B4382" s="3">
        <v>11</v>
      </c>
      <c r="C4382" s="3">
        <v>799</v>
      </c>
      <c r="D4382" s="3" t="s">
        <v>760</v>
      </c>
      <c r="E4382" s="3" t="str">
        <f>_xlfn.XLOOKUP(Tbl_BalanceHistory[[#This Row],[RespAgy]],Tbl_Agencies[Agy Code],Tbl_Agencies[Agy Sort])</f>
        <v>161000</v>
      </c>
      <c r="F4382" s="2" t="str">
        <f>Tbl_BalanceHistory[[#This Row],[RespAgy]]&amp;": "&amp;Tbl_BalanceHistory[[#This Row],[RespAgency]]</f>
        <v>799: Department of Corrections</v>
      </c>
      <c r="G4382" s="3">
        <v>737</v>
      </c>
      <c r="H4382" s="3" t="s">
        <v>1339</v>
      </c>
      <c r="I4382" s="3">
        <f>_xlfn.XLOOKUP(Tbl_BalanceHistory[[#This Row],[AgyCode]],Tbl_Agencies[Agy Code],Tbl_Agencies[Agy Sort])</f>
        <v>0</v>
      </c>
      <c r="J4382" s="2" t="str">
        <f>Tbl_BalanceHistory[[#This Row],[AgyCode]]&amp;": "&amp;Tbl_BalanceHistory[[#This Row],[Agency Name]]</f>
        <v>737: St. Brides Correctional Center</v>
      </c>
      <c r="K4382" s="1">
        <v>2014</v>
      </c>
      <c r="L4382" s="3">
        <v>398</v>
      </c>
      <c r="M4382" s="3" t="s">
        <v>768</v>
      </c>
      <c r="N4382" s="2" t="str">
        <f>Tbl_BalanceHistory[[#This Row],[ProgramCode]]&amp;": "&amp;Tbl_BalanceHistory[[#This Row],[Program Name]]</f>
        <v>398: Operation of Secure Correctional Facilities</v>
      </c>
      <c r="O4382" s="3" t="s">
        <v>1730</v>
      </c>
      <c r="P4382" s="1" t="str">
        <f>IF(Tbl_BalanceHistory[[#This Row],[FundCode]]="0100","GF",IF(Tbl_BalanceHistory[[#This Row],[FundCode]]="01000","GF","Hi Ed / OCR"))</f>
        <v>GF</v>
      </c>
      <c r="Q4382" s="5">
        <v>21147069</v>
      </c>
      <c r="R4382" s="5">
        <v>21147069</v>
      </c>
      <c r="S4382" s="5">
        <v>0</v>
      </c>
      <c r="T4382" s="5">
        <v>0</v>
      </c>
      <c r="U4382" s="3"/>
      <c r="V4382" s="5">
        <v>0</v>
      </c>
      <c r="W4382" s="5">
        <v>0</v>
      </c>
      <c r="X4382" s="5"/>
      <c r="Y4382" s="5"/>
      <c r="Z4382" s="5">
        <f>Tbl_BalanceHistory[[#This Row],[Discretionary Recommended - Pre 2022]]+Tbl_BalanceHistory[[#This Row],[Discretionary Balance Recommended: Policy]]+Tbl_BalanceHistory[[#This Row],[Discretionary Balance Recommended: Commitments]]</f>
        <v>0</v>
      </c>
      <c r="AA4382" s="5">
        <f>Tbl_BalanceHistory[[#This Row],[Discretionary Balance]]-Tbl_BalanceHistory[[#This Row],[Discretionary Reappropriation]]</f>
        <v>0</v>
      </c>
      <c r="AB4382" s="2"/>
      <c r="AC4382" s="2"/>
      <c r="AD4382" s="2"/>
      <c r="AE4382" s="2"/>
    </row>
    <row r="4383" spans="1:31" ht="45" x14ac:dyDescent="0.25">
      <c r="A4383" s="2" t="s">
        <v>747</v>
      </c>
      <c r="B4383" s="3">
        <v>11</v>
      </c>
      <c r="C4383" s="3">
        <v>799</v>
      </c>
      <c r="D4383" s="3" t="s">
        <v>760</v>
      </c>
      <c r="E4383" s="3" t="str">
        <f>_xlfn.XLOOKUP(Tbl_BalanceHistory[[#This Row],[RespAgy]],Tbl_Agencies[Agy Code],Tbl_Agencies[Agy Sort])</f>
        <v>161000</v>
      </c>
      <c r="F4383" s="2" t="str">
        <f>Tbl_BalanceHistory[[#This Row],[RespAgy]]&amp;": "&amp;Tbl_BalanceHistory[[#This Row],[RespAgency]]</f>
        <v>799: Department of Corrections</v>
      </c>
      <c r="G4383" s="3">
        <v>737</v>
      </c>
      <c r="H4383" s="3" t="s">
        <v>1339</v>
      </c>
      <c r="I4383" s="3">
        <f>_xlfn.XLOOKUP(Tbl_BalanceHistory[[#This Row],[AgyCode]],Tbl_Agencies[Agy Code],Tbl_Agencies[Agy Sort])</f>
        <v>0</v>
      </c>
      <c r="J4383" s="2" t="str">
        <f>Tbl_BalanceHistory[[#This Row],[AgyCode]]&amp;": "&amp;Tbl_BalanceHistory[[#This Row],[Agency Name]]</f>
        <v>737: St. Brides Correctional Center</v>
      </c>
      <c r="K4383" s="1">
        <v>2015</v>
      </c>
      <c r="L4383" s="3">
        <v>398</v>
      </c>
      <c r="M4383" s="3" t="s">
        <v>768</v>
      </c>
      <c r="N4383" s="2" t="str">
        <f>Tbl_BalanceHistory[[#This Row],[ProgramCode]]&amp;": "&amp;Tbl_BalanceHistory[[#This Row],[Program Name]]</f>
        <v>398: Operation of Secure Correctional Facilities</v>
      </c>
      <c r="O4383" s="3" t="s">
        <v>1730</v>
      </c>
      <c r="P4383" s="1" t="str">
        <f>IF(Tbl_BalanceHistory[[#This Row],[FundCode]]="0100","GF",IF(Tbl_BalanceHistory[[#This Row],[FundCode]]="01000","GF","Hi Ed / OCR"))</f>
        <v>GF</v>
      </c>
      <c r="Q4383" s="5">
        <v>20842143</v>
      </c>
      <c r="R4383" s="5">
        <v>20842143</v>
      </c>
      <c r="S4383" s="5">
        <v>0</v>
      </c>
      <c r="T4383" s="5">
        <v>0</v>
      </c>
      <c r="U4383" s="3"/>
      <c r="V4383" s="5">
        <v>0</v>
      </c>
      <c r="W4383" s="5">
        <v>0</v>
      </c>
      <c r="X4383" s="5"/>
      <c r="Y4383" s="5"/>
      <c r="Z4383" s="5">
        <f>Tbl_BalanceHistory[[#This Row],[Discretionary Recommended - Pre 2022]]+Tbl_BalanceHistory[[#This Row],[Discretionary Balance Recommended: Policy]]+Tbl_BalanceHistory[[#This Row],[Discretionary Balance Recommended: Commitments]]</f>
        <v>0</v>
      </c>
      <c r="AA4383" s="5">
        <f>Tbl_BalanceHistory[[#This Row],[Discretionary Balance]]-Tbl_BalanceHistory[[#This Row],[Discretionary Reappropriation]]</f>
        <v>0</v>
      </c>
      <c r="AB4383" s="2"/>
      <c r="AC4383" s="2"/>
      <c r="AD4383" s="2"/>
      <c r="AE4383" s="2"/>
    </row>
    <row r="4384" spans="1:31" ht="45" x14ac:dyDescent="0.25">
      <c r="A4384" s="2" t="s">
        <v>747</v>
      </c>
      <c r="B4384" s="3">
        <v>11</v>
      </c>
      <c r="C4384" s="3">
        <v>799</v>
      </c>
      <c r="D4384" s="3" t="s">
        <v>760</v>
      </c>
      <c r="E4384" s="3" t="str">
        <f>_xlfn.XLOOKUP(Tbl_BalanceHistory[[#This Row],[RespAgy]],Tbl_Agencies[Agy Code],Tbl_Agencies[Agy Sort])</f>
        <v>161000</v>
      </c>
      <c r="F4384" s="2" t="str">
        <f>Tbl_BalanceHistory[[#This Row],[RespAgy]]&amp;": "&amp;Tbl_BalanceHistory[[#This Row],[RespAgency]]</f>
        <v>799: Department of Corrections</v>
      </c>
      <c r="G4384" s="3">
        <v>737</v>
      </c>
      <c r="H4384" s="3" t="s">
        <v>1339</v>
      </c>
      <c r="I4384" s="3">
        <f>_xlfn.XLOOKUP(Tbl_BalanceHistory[[#This Row],[AgyCode]],Tbl_Agencies[Agy Code],Tbl_Agencies[Agy Sort])</f>
        <v>0</v>
      </c>
      <c r="J4384" s="2" t="str">
        <f>Tbl_BalanceHistory[[#This Row],[AgyCode]]&amp;": "&amp;Tbl_BalanceHistory[[#This Row],[Agency Name]]</f>
        <v>737: St. Brides Correctional Center</v>
      </c>
      <c r="K4384" s="1">
        <v>2016</v>
      </c>
      <c r="L4384" s="3">
        <v>398</v>
      </c>
      <c r="M4384" s="3" t="s">
        <v>768</v>
      </c>
      <c r="N4384" s="2" t="str">
        <f>Tbl_BalanceHistory[[#This Row],[ProgramCode]]&amp;": "&amp;Tbl_BalanceHistory[[#This Row],[Program Name]]</f>
        <v>398: Operation of Secure Correctional Facilities</v>
      </c>
      <c r="O4384" s="3" t="s">
        <v>1730</v>
      </c>
      <c r="P4384" s="1" t="str">
        <f>IF(Tbl_BalanceHistory[[#This Row],[FundCode]]="0100","GF",IF(Tbl_BalanceHistory[[#This Row],[FundCode]]="01000","GF","Hi Ed / OCR"))</f>
        <v>GF</v>
      </c>
      <c r="Q4384" s="5">
        <v>21888555</v>
      </c>
      <c r="R4384" s="5">
        <v>21888555</v>
      </c>
      <c r="S4384" s="5">
        <v>0</v>
      </c>
      <c r="T4384" s="5">
        <v>0</v>
      </c>
      <c r="U4384" s="3"/>
      <c r="V4384" s="5">
        <v>0</v>
      </c>
      <c r="W4384" s="5">
        <v>0</v>
      </c>
      <c r="X4384" s="5"/>
      <c r="Y4384" s="5"/>
      <c r="Z4384" s="5">
        <f>Tbl_BalanceHistory[[#This Row],[Discretionary Recommended - Pre 2022]]+Tbl_BalanceHistory[[#This Row],[Discretionary Balance Recommended: Policy]]+Tbl_BalanceHistory[[#This Row],[Discretionary Balance Recommended: Commitments]]</f>
        <v>0</v>
      </c>
      <c r="AA4384" s="5">
        <f>Tbl_BalanceHistory[[#This Row],[Discretionary Balance]]-Tbl_BalanceHistory[[#This Row],[Discretionary Reappropriation]]</f>
        <v>0</v>
      </c>
      <c r="AB4384" s="2"/>
      <c r="AC4384" s="2"/>
      <c r="AD4384" s="2"/>
      <c r="AE4384" s="2" t="s">
        <v>2170</v>
      </c>
    </row>
    <row r="4385" spans="1:31" ht="45" x14ac:dyDescent="0.25">
      <c r="A4385" s="2" t="s">
        <v>747</v>
      </c>
      <c r="B4385" s="3">
        <v>11</v>
      </c>
      <c r="C4385" s="3">
        <v>799</v>
      </c>
      <c r="D4385" s="3" t="s">
        <v>760</v>
      </c>
      <c r="E4385" s="3" t="str">
        <f>_xlfn.XLOOKUP(Tbl_BalanceHistory[[#This Row],[RespAgy]],Tbl_Agencies[Agy Code],Tbl_Agencies[Agy Sort])</f>
        <v>161000</v>
      </c>
      <c r="F4385" s="2" t="str">
        <f>Tbl_BalanceHistory[[#This Row],[RespAgy]]&amp;": "&amp;Tbl_BalanceHistory[[#This Row],[RespAgency]]</f>
        <v>799: Department of Corrections</v>
      </c>
      <c r="G4385" s="3">
        <v>737</v>
      </c>
      <c r="H4385" s="3" t="s">
        <v>1339</v>
      </c>
      <c r="I4385" s="3">
        <f>_xlfn.XLOOKUP(Tbl_BalanceHistory[[#This Row],[AgyCode]],Tbl_Agencies[Agy Code],Tbl_Agencies[Agy Sort])</f>
        <v>0</v>
      </c>
      <c r="J4385" s="2" t="str">
        <f>Tbl_BalanceHistory[[#This Row],[AgyCode]]&amp;": "&amp;Tbl_BalanceHistory[[#This Row],[Agency Name]]</f>
        <v>737: St. Brides Correctional Center</v>
      </c>
      <c r="K4385" s="1">
        <v>2017</v>
      </c>
      <c r="L4385" s="3">
        <v>398</v>
      </c>
      <c r="M4385" s="3" t="s">
        <v>768</v>
      </c>
      <c r="N4385" s="2" t="str">
        <f>Tbl_BalanceHistory[[#This Row],[ProgramCode]]&amp;": "&amp;Tbl_BalanceHistory[[#This Row],[Program Name]]</f>
        <v>398: Operation of Secure Correctional Facilities</v>
      </c>
      <c r="O4385" s="3" t="s">
        <v>886</v>
      </c>
      <c r="P4385" s="1" t="str">
        <f>IF(Tbl_BalanceHistory[[#This Row],[FundCode]]="0100","GF",IF(Tbl_BalanceHistory[[#This Row],[FundCode]]="01000","GF","Hi Ed / OCR"))</f>
        <v>GF</v>
      </c>
      <c r="Q4385" s="5">
        <v>22182266</v>
      </c>
      <c r="R4385" s="5">
        <v>22182266</v>
      </c>
      <c r="S4385" s="5">
        <v>0</v>
      </c>
      <c r="T4385" s="5">
        <v>0</v>
      </c>
      <c r="U4385" s="3"/>
      <c r="V4385" s="5">
        <v>0</v>
      </c>
      <c r="W4385" s="5">
        <v>0</v>
      </c>
      <c r="X4385" s="5"/>
      <c r="Y4385" s="5"/>
      <c r="Z4385" s="5">
        <f>Tbl_BalanceHistory[[#This Row],[Discretionary Recommended - Pre 2022]]+Tbl_BalanceHistory[[#This Row],[Discretionary Balance Recommended: Policy]]+Tbl_BalanceHistory[[#This Row],[Discretionary Balance Recommended: Commitments]]</f>
        <v>0</v>
      </c>
      <c r="AA4385" s="5">
        <f>Tbl_BalanceHistory[[#This Row],[Discretionary Balance]]-Tbl_BalanceHistory[[#This Row],[Discretionary Reappropriation]]</f>
        <v>0</v>
      </c>
      <c r="AB4385" s="2"/>
      <c r="AC4385" s="2"/>
      <c r="AD4385" s="2"/>
      <c r="AE4385" s="2"/>
    </row>
    <row r="4386" spans="1:31" ht="45" x14ac:dyDescent="0.25">
      <c r="A4386" s="2" t="s">
        <v>747</v>
      </c>
      <c r="B4386" s="3">
        <v>11</v>
      </c>
      <c r="C4386" s="3">
        <v>799</v>
      </c>
      <c r="D4386" s="3" t="s">
        <v>760</v>
      </c>
      <c r="E4386" s="3" t="str">
        <f>_xlfn.XLOOKUP(Tbl_BalanceHistory[[#This Row],[RespAgy]],Tbl_Agencies[Agy Code],Tbl_Agencies[Agy Sort])</f>
        <v>161000</v>
      </c>
      <c r="F4386" s="2" t="str">
        <f>Tbl_BalanceHistory[[#This Row],[RespAgy]]&amp;": "&amp;Tbl_BalanceHistory[[#This Row],[RespAgency]]</f>
        <v>799: Department of Corrections</v>
      </c>
      <c r="G4386" s="3">
        <v>737</v>
      </c>
      <c r="H4386" s="3" t="s">
        <v>1339</v>
      </c>
      <c r="I4386" s="3">
        <f>_xlfn.XLOOKUP(Tbl_BalanceHistory[[#This Row],[AgyCode]],Tbl_Agencies[Agy Code],Tbl_Agencies[Agy Sort])</f>
        <v>0</v>
      </c>
      <c r="J4386" s="2" t="str">
        <f>Tbl_BalanceHistory[[#This Row],[AgyCode]]&amp;": "&amp;Tbl_BalanceHistory[[#This Row],[Agency Name]]</f>
        <v>737: St. Brides Correctional Center</v>
      </c>
      <c r="K4386" s="1">
        <v>2018</v>
      </c>
      <c r="L4386" s="3">
        <v>398</v>
      </c>
      <c r="M4386" s="3" t="s">
        <v>768</v>
      </c>
      <c r="N4386" s="2" t="str">
        <f>Tbl_BalanceHistory[[#This Row],[ProgramCode]]&amp;": "&amp;Tbl_BalanceHistory[[#This Row],[Program Name]]</f>
        <v>398: Operation of Secure Correctional Facilities</v>
      </c>
      <c r="O4386" s="3" t="s">
        <v>886</v>
      </c>
      <c r="P4386" s="1" t="str">
        <f>IF(Tbl_BalanceHistory[[#This Row],[FundCode]]="0100","GF",IF(Tbl_BalanceHistory[[#This Row],[FundCode]]="01000","GF","Hi Ed / OCR"))</f>
        <v>GF</v>
      </c>
      <c r="Q4386" s="5">
        <v>22990547</v>
      </c>
      <c r="R4386" s="5">
        <v>22990547</v>
      </c>
      <c r="S4386" s="5">
        <v>0</v>
      </c>
      <c r="T4386" s="5">
        <v>0</v>
      </c>
      <c r="U4386" s="3"/>
      <c r="V4386" s="5">
        <v>0</v>
      </c>
      <c r="W4386" s="5">
        <v>0</v>
      </c>
      <c r="X4386" s="5"/>
      <c r="Y4386" s="5"/>
      <c r="Z4386" s="5">
        <f>Tbl_BalanceHistory[[#This Row],[Discretionary Recommended - Pre 2022]]+Tbl_BalanceHistory[[#This Row],[Discretionary Balance Recommended: Policy]]+Tbl_BalanceHistory[[#This Row],[Discretionary Balance Recommended: Commitments]]</f>
        <v>0</v>
      </c>
      <c r="AA4386" s="5">
        <f>Tbl_BalanceHistory[[#This Row],[Discretionary Balance]]-Tbl_BalanceHistory[[#This Row],[Discretionary Reappropriation]]</f>
        <v>0</v>
      </c>
      <c r="AB4386" s="2"/>
      <c r="AC4386" s="2"/>
      <c r="AD4386" s="2"/>
      <c r="AE4386" s="2"/>
    </row>
    <row r="4387" spans="1:31" ht="45" x14ac:dyDescent="0.25">
      <c r="A4387" s="2" t="s">
        <v>747</v>
      </c>
      <c r="B4387" s="3">
        <v>11</v>
      </c>
      <c r="C4387" s="3">
        <v>799</v>
      </c>
      <c r="D4387" s="3" t="s">
        <v>760</v>
      </c>
      <c r="E4387" s="3" t="str">
        <f>_xlfn.XLOOKUP(Tbl_BalanceHistory[[#This Row],[RespAgy]],Tbl_Agencies[Agy Code],Tbl_Agencies[Agy Sort])</f>
        <v>161000</v>
      </c>
      <c r="F4387" s="2" t="str">
        <f>Tbl_BalanceHistory[[#This Row],[RespAgy]]&amp;": "&amp;Tbl_BalanceHistory[[#This Row],[RespAgency]]</f>
        <v>799: Department of Corrections</v>
      </c>
      <c r="G4387" s="3">
        <v>737</v>
      </c>
      <c r="H4387" s="3" t="s">
        <v>1339</v>
      </c>
      <c r="I4387" s="3">
        <f>_xlfn.XLOOKUP(Tbl_BalanceHistory[[#This Row],[AgyCode]],Tbl_Agencies[Agy Code],Tbl_Agencies[Agy Sort])</f>
        <v>0</v>
      </c>
      <c r="J4387" s="2" t="str">
        <f>Tbl_BalanceHistory[[#This Row],[AgyCode]]&amp;": "&amp;Tbl_BalanceHistory[[#This Row],[Agency Name]]</f>
        <v>737: St. Brides Correctional Center</v>
      </c>
      <c r="K4387" s="1">
        <v>2019</v>
      </c>
      <c r="L4387" s="3">
        <v>398</v>
      </c>
      <c r="M4387" s="3" t="s">
        <v>768</v>
      </c>
      <c r="N4387" s="2" t="str">
        <f>Tbl_BalanceHistory[[#This Row],[ProgramCode]]&amp;": "&amp;Tbl_BalanceHistory[[#This Row],[Program Name]]</f>
        <v>398: Operation of Secure Correctional Facilities</v>
      </c>
      <c r="O4387" s="3" t="s">
        <v>886</v>
      </c>
      <c r="P4387" s="1" t="str">
        <f>IF(Tbl_BalanceHistory[[#This Row],[FundCode]]="0100","GF",IF(Tbl_BalanceHistory[[#This Row],[FundCode]]="01000","GF","Hi Ed / OCR"))</f>
        <v>GF</v>
      </c>
      <c r="Q4387" s="5">
        <v>23253612</v>
      </c>
      <c r="R4387" s="5">
        <v>23253612</v>
      </c>
      <c r="S4387" s="5">
        <v>0</v>
      </c>
      <c r="T4387" s="5">
        <v>0</v>
      </c>
      <c r="U4387" s="3"/>
      <c r="V4387" s="5">
        <v>0</v>
      </c>
      <c r="W4387" s="5">
        <v>0</v>
      </c>
      <c r="X4387" s="5"/>
      <c r="Y4387" s="5"/>
      <c r="Z4387" s="5">
        <f>Tbl_BalanceHistory[[#This Row],[Discretionary Recommended - Pre 2022]]+Tbl_BalanceHistory[[#This Row],[Discretionary Balance Recommended: Policy]]+Tbl_BalanceHistory[[#This Row],[Discretionary Balance Recommended: Commitments]]</f>
        <v>0</v>
      </c>
      <c r="AA4387" s="5">
        <f>Tbl_BalanceHistory[[#This Row],[Discretionary Balance]]-Tbl_BalanceHistory[[#This Row],[Discretionary Reappropriation]]</f>
        <v>0</v>
      </c>
      <c r="AB4387" s="2"/>
      <c r="AC4387" s="2"/>
      <c r="AD4387" s="2"/>
      <c r="AE4387" s="2"/>
    </row>
    <row r="4388" spans="1:31" ht="45" x14ac:dyDescent="0.25">
      <c r="A4388" s="2" t="s">
        <v>747</v>
      </c>
      <c r="B4388" s="3">
        <v>11</v>
      </c>
      <c r="C4388" s="3">
        <v>799</v>
      </c>
      <c r="D4388" s="3" t="s">
        <v>760</v>
      </c>
      <c r="E4388" s="3" t="str">
        <f>_xlfn.XLOOKUP(Tbl_BalanceHistory[[#This Row],[RespAgy]],Tbl_Agencies[Agy Code],Tbl_Agencies[Agy Sort])</f>
        <v>161000</v>
      </c>
      <c r="F4388" s="2" t="str">
        <f>Tbl_BalanceHistory[[#This Row],[RespAgy]]&amp;": "&amp;Tbl_BalanceHistory[[#This Row],[RespAgency]]</f>
        <v>799: Department of Corrections</v>
      </c>
      <c r="G4388" s="3">
        <v>737</v>
      </c>
      <c r="H4388" s="3" t="s">
        <v>1339</v>
      </c>
      <c r="I4388" s="3">
        <f>_xlfn.XLOOKUP(Tbl_BalanceHistory[[#This Row],[AgyCode]],Tbl_Agencies[Agy Code],Tbl_Agencies[Agy Sort])</f>
        <v>0</v>
      </c>
      <c r="J4388" s="2" t="str">
        <f>Tbl_BalanceHistory[[#This Row],[AgyCode]]&amp;": "&amp;Tbl_BalanceHistory[[#This Row],[Agency Name]]</f>
        <v>737: St. Brides Correctional Center</v>
      </c>
      <c r="K4388" s="1">
        <v>2020</v>
      </c>
      <c r="L4388" s="3">
        <v>398</v>
      </c>
      <c r="M4388" s="3" t="s">
        <v>768</v>
      </c>
      <c r="N4388" s="2" t="str">
        <f>Tbl_BalanceHistory[[#This Row],[ProgramCode]]&amp;": "&amp;Tbl_BalanceHistory[[#This Row],[Program Name]]</f>
        <v>398: Operation of Secure Correctional Facilities</v>
      </c>
      <c r="O4388" s="3" t="s">
        <v>886</v>
      </c>
      <c r="P4388" s="1" t="str">
        <f>IF(Tbl_BalanceHistory[[#This Row],[FundCode]]="0100","GF",IF(Tbl_BalanceHistory[[#This Row],[FundCode]]="01000","GF","Hi Ed / OCR"))</f>
        <v>GF</v>
      </c>
      <c r="Q4388" s="5">
        <v>23615973</v>
      </c>
      <c r="R4388" s="5">
        <v>23561592</v>
      </c>
      <c r="S4388" s="5">
        <v>54381</v>
      </c>
      <c r="T4388" s="5">
        <v>0</v>
      </c>
      <c r="U4388" s="3"/>
      <c r="V4388" s="5">
        <v>54381</v>
      </c>
      <c r="W4388" s="5">
        <v>0</v>
      </c>
      <c r="X4388" s="5"/>
      <c r="Y4388" s="5"/>
      <c r="Z4388" s="5">
        <f>Tbl_BalanceHistory[[#This Row],[Discretionary Recommended - Pre 2022]]+Tbl_BalanceHistory[[#This Row],[Discretionary Balance Recommended: Policy]]+Tbl_BalanceHistory[[#This Row],[Discretionary Balance Recommended: Commitments]]</f>
        <v>0</v>
      </c>
      <c r="AA4388" s="5">
        <f>Tbl_BalanceHistory[[#This Row],[Discretionary Balance]]-Tbl_BalanceHistory[[#This Row],[Discretionary Reappropriation]]</f>
        <v>54381</v>
      </c>
      <c r="AB4388" s="2"/>
      <c r="AC4388" s="2"/>
      <c r="AD4388" s="2"/>
      <c r="AE4388" s="2"/>
    </row>
    <row r="4389" spans="1:31" ht="45" x14ac:dyDescent="0.25">
      <c r="A4389" s="2" t="s">
        <v>747</v>
      </c>
      <c r="B4389" s="3">
        <v>11</v>
      </c>
      <c r="C4389" s="3">
        <v>799</v>
      </c>
      <c r="D4389" s="3" t="s">
        <v>760</v>
      </c>
      <c r="E4389" s="3" t="str">
        <f>_xlfn.XLOOKUP(Tbl_BalanceHistory[[#This Row],[RespAgy]],Tbl_Agencies[Agy Code],Tbl_Agencies[Agy Sort])</f>
        <v>161000</v>
      </c>
      <c r="F4389" s="2" t="str">
        <f>Tbl_BalanceHistory[[#This Row],[RespAgy]]&amp;": "&amp;Tbl_BalanceHistory[[#This Row],[RespAgency]]</f>
        <v>799: Department of Corrections</v>
      </c>
      <c r="G4389" s="3">
        <v>741</v>
      </c>
      <c r="H4389" s="3" t="s">
        <v>1347</v>
      </c>
      <c r="I4389" s="3">
        <f>_xlfn.XLOOKUP(Tbl_BalanceHistory[[#This Row],[AgyCode]],Tbl_Agencies[Agy Code],Tbl_Agencies[Agy Sort])</f>
        <v>0</v>
      </c>
      <c r="J4389" s="2" t="str">
        <f>Tbl_BalanceHistory[[#This Row],[AgyCode]]&amp;": "&amp;Tbl_BalanceHistory[[#This Row],[Agency Name]]</f>
        <v>741: Red Onion State Prison</v>
      </c>
      <c r="K4389" s="1">
        <v>2014</v>
      </c>
      <c r="L4389" s="3">
        <v>197</v>
      </c>
      <c r="M4389" s="3" t="s">
        <v>401</v>
      </c>
      <c r="N4389" s="2" t="str">
        <f>Tbl_BalanceHistory[[#This Row],[ProgramCode]]&amp;": "&amp;Tbl_BalanceHistory[[#This Row],[Program Name]]</f>
        <v>197: Instruction</v>
      </c>
      <c r="O4389" s="3" t="s">
        <v>1730</v>
      </c>
      <c r="P4389" s="1" t="str">
        <f>IF(Tbl_BalanceHistory[[#This Row],[FundCode]]="0100","GF",IF(Tbl_BalanceHistory[[#This Row],[FundCode]]="01000","GF","Hi Ed / OCR"))</f>
        <v>GF</v>
      </c>
      <c r="Q4389" s="5">
        <v>689099</v>
      </c>
      <c r="R4389" s="5">
        <v>689099</v>
      </c>
      <c r="S4389" s="5">
        <v>0</v>
      </c>
      <c r="T4389" s="5">
        <v>0</v>
      </c>
      <c r="U4389" s="3"/>
      <c r="V4389" s="5">
        <v>0</v>
      </c>
      <c r="W4389" s="5">
        <v>0</v>
      </c>
      <c r="X4389" s="5"/>
      <c r="Y4389" s="5"/>
      <c r="Z4389" s="5">
        <f>Tbl_BalanceHistory[[#This Row],[Discretionary Recommended - Pre 2022]]+Tbl_BalanceHistory[[#This Row],[Discretionary Balance Recommended: Policy]]+Tbl_BalanceHistory[[#This Row],[Discretionary Balance Recommended: Commitments]]</f>
        <v>0</v>
      </c>
      <c r="AA4389" s="5">
        <f>Tbl_BalanceHistory[[#This Row],[Discretionary Balance]]-Tbl_BalanceHistory[[#This Row],[Discretionary Reappropriation]]</f>
        <v>0</v>
      </c>
      <c r="AB4389" s="2"/>
      <c r="AC4389" s="2"/>
      <c r="AD4389" s="2"/>
      <c r="AE4389" s="2"/>
    </row>
    <row r="4390" spans="1:31" ht="45" x14ac:dyDescent="0.25">
      <c r="A4390" s="2" t="s">
        <v>747</v>
      </c>
      <c r="B4390" s="3">
        <v>11</v>
      </c>
      <c r="C4390" s="3">
        <v>799</v>
      </c>
      <c r="D4390" s="3" t="s">
        <v>760</v>
      </c>
      <c r="E4390" s="3" t="str">
        <f>_xlfn.XLOOKUP(Tbl_BalanceHistory[[#This Row],[RespAgy]],Tbl_Agencies[Agy Code],Tbl_Agencies[Agy Sort])</f>
        <v>161000</v>
      </c>
      <c r="F4390" s="2" t="str">
        <f>Tbl_BalanceHistory[[#This Row],[RespAgy]]&amp;": "&amp;Tbl_BalanceHistory[[#This Row],[RespAgency]]</f>
        <v>799: Department of Corrections</v>
      </c>
      <c r="G4390" s="3">
        <v>741</v>
      </c>
      <c r="H4390" s="3" t="s">
        <v>1347</v>
      </c>
      <c r="I4390" s="3">
        <f>_xlfn.XLOOKUP(Tbl_BalanceHistory[[#This Row],[AgyCode]],Tbl_Agencies[Agy Code],Tbl_Agencies[Agy Sort])</f>
        <v>0</v>
      </c>
      <c r="J4390" s="2" t="str">
        <f>Tbl_BalanceHistory[[#This Row],[AgyCode]]&amp;": "&amp;Tbl_BalanceHistory[[#This Row],[Agency Name]]</f>
        <v>741: Red Onion State Prison</v>
      </c>
      <c r="K4390" s="1">
        <v>2015</v>
      </c>
      <c r="L4390" s="3">
        <v>197</v>
      </c>
      <c r="M4390" s="3" t="s">
        <v>401</v>
      </c>
      <c r="N4390" s="2" t="str">
        <f>Tbl_BalanceHistory[[#This Row],[ProgramCode]]&amp;": "&amp;Tbl_BalanceHistory[[#This Row],[Program Name]]</f>
        <v>197: Instruction</v>
      </c>
      <c r="O4390" s="3" t="s">
        <v>1730</v>
      </c>
      <c r="P4390" s="1" t="str">
        <f>IF(Tbl_BalanceHistory[[#This Row],[FundCode]]="0100","GF",IF(Tbl_BalanceHistory[[#This Row],[FundCode]]="01000","GF","Hi Ed / OCR"))</f>
        <v>GF</v>
      </c>
      <c r="Q4390" s="5">
        <v>671425</v>
      </c>
      <c r="R4390" s="5">
        <v>671425</v>
      </c>
      <c r="S4390" s="5">
        <v>0</v>
      </c>
      <c r="T4390" s="5">
        <v>0</v>
      </c>
      <c r="U4390" s="3"/>
      <c r="V4390" s="5">
        <v>0</v>
      </c>
      <c r="W4390" s="5">
        <v>0</v>
      </c>
      <c r="X4390" s="5"/>
      <c r="Y4390" s="5"/>
      <c r="Z4390" s="5">
        <f>Tbl_BalanceHistory[[#This Row],[Discretionary Recommended - Pre 2022]]+Tbl_BalanceHistory[[#This Row],[Discretionary Balance Recommended: Policy]]+Tbl_BalanceHistory[[#This Row],[Discretionary Balance Recommended: Commitments]]</f>
        <v>0</v>
      </c>
      <c r="AA4390" s="5">
        <f>Tbl_BalanceHistory[[#This Row],[Discretionary Balance]]-Tbl_BalanceHistory[[#This Row],[Discretionary Reappropriation]]</f>
        <v>0</v>
      </c>
      <c r="AB4390" s="2"/>
      <c r="AC4390" s="2"/>
      <c r="AD4390" s="2"/>
      <c r="AE4390" s="2"/>
    </row>
    <row r="4391" spans="1:31" ht="45" x14ac:dyDescent="0.25">
      <c r="A4391" s="2" t="s">
        <v>747</v>
      </c>
      <c r="B4391" s="3">
        <v>11</v>
      </c>
      <c r="C4391" s="3">
        <v>799</v>
      </c>
      <c r="D4391" s="3" t="s">
        <v>760</v>
      </c>
      <c r="E4391" s="3" t="str">
        <f>_xlfn.XLOOKUP(Tbl_BalanceHistory[[#This Row],[RespAgy]],Tbl_Agencies[Agy Code],Tbl_Agencies[Agy Sort])</f>
        <v>161000</v>
      </c>
      <c r="F4391" s="2" t="str">
        <f>Tbl_BalanceHistory[[#This Row],[RespAgy]]&amp;": "&amp;Tbl_BalanceHistory[[#This Row],[RespAgency]]</f>
        <v>799: Department of Corrections</v>
      </c>
      <c r="G4391" s="3">
        <v>741</v>
      </c>
      <c r="H4391" s="3" t="s">
        <v>1347</v>
      </c>
      <c r="I4391" s="3">
        <f>_xlfn.XLOOKUP(Tbl_BalanceHistory[[#This Row],[AgyCode]],Tbl_Agencies[Agy Code],Tbl_Agencies[Agy Sort])</f>
        <v>0</v>
      </c>
      <c r="J4391" s="2" t="str">
        <f>Tbl_BalanceHistory[[#This Row],[AgyCode]]&amp;": "&amp;Tbl_BalanceHistory[[#This Row],[Agency Name]]</f>
        <v>741: Red Onion State Prison</v>
      </c>
      <c r="K4391" s="1">
        <v>2016</v>
      </c>
      <c r="L4391" s="3">
        <v>197</v>
      </c>
      <c r="M4391" s="3" t="s">
        <v>401</v>
      </c>
      <c r="N4391" s="2" t="str">
        <f>Tbl_BalanceHistory[[#This Row],[ProgramCode]]&amp;": "&amp;Tbl_BalanceHistory[[#This Row],[Program Name]]</f>
        <v>197: Instruction</v>
      </c>
      <c r="O4391" s="3" t="s">
        <v>1730</v>
      </c>
      <c r="P4391" s="1" t="str">
        <f>IF(Tbl_BalanceHistory[[#This Row],[FundCode]]="0100","GF",IF(Tbl_BalanceHistory[[#This Row],[FundCode]]="01000","GF","Hi Ed / OCR"))</f>
        <v>GF</v>
      </c>
      <c r="Q4391" s="5">
        <v>648106</v>
      </c>
      <c r="R4391" s="5">
        <v>648106</v>
      </c>
      <c r="S4391" s="5">
        <v>0</v>
      </c>
      <c r="T4391" s="5">
        <v>0</v>
      </c>
      <c r="U4391" s="3"/>
      <c r="V4391" s="5">
        <v>0</v>
      </c>
      <c r="W4391" s="5">
        <v>0</v>
      </c>
      <c r="X4391" s="5"/>
      <c r="Y4391" s="5"/>
      <c r="Z4391" s="5">
        <f>Tbl_BalanceHistory[[#This Row],[Discretionary Recommended - Pre 2022]]+Tbl_BalanceHistory[[#This Row],[Discretionary Balance Recommended: Policy]]+Tbl_BalanceHistory[[#This Row],[Discretionary Balance Recommended: Commitments]]</f>
        <v>0</v>
      </c>
      <c r="AA4391" s="5">
        <f>Tbl_BalanceHistory[[#This Row],[Discretionary Balance]]-Tbl_BalanceHistory[[#This Row],[Discretionary Reappropriation]]</f>
        <v>0</v>
      </c>
      <c r="AB4391" s="2"/>
      <c r="AC4391" s="2"/>
      <c r="AD4391" s="2"/>
      <c r="AE4391" s="2" t="s">
        <v>2170</v>
      </c>
    </row>
    <row r="4392" spans="1:31" ht="45" x14ac:dyDescent="0.25">
      <c r="A4392" s="2" t="s">
        <v>747</v>
      </c>
      <c r="B4392" s="3">
        <v>11</v>
      </c>
      <c r="C4392" s="3">
        <v>799</v>
      </c>
      <c r="D4392" s="3" t="s">
        <v>760</v>
      </c>
      <c r="E4392" s="3" t="str">
        <f>_xlfn.XLOOKUP(Tbl_BalanceHistory[[#This Row],[RespAgy]],Tbl_Agencies[Agy Code],Tbl_Agencies[Agy Sort])</f>
        <v>161000</v>
      </c>
      <c r="F4392" s="2" t="str">
        <f>Tbl_BalanceHistory[[#This Row],[RespAgy]]&amp;": "&amp;Tbl_BalanceHistory[[#This Row],[RespAgency]]</f>
        <v>799: Department of Corrections</v>
      </c>
      <c r="G4392" s="3">
        <v>741</v>
      </c>
      <c r="H4392" s="3" t="s">
        <v>1347</v>
      </c>
      <c r="I4392" s="3">
        <f>_xlfn.XLOOKUP(Tbl_BalanceHistory[[#This Row],[AgyCode]],Tbl_Agencies[Agy Code],Tbl_Agencies[Agy Sort])</f>
        <v>0</v>
      </c>
      <c r="J4392" s="2" t="str">
        <f>Tbl_BalanceHistory[[#This Row],[AgyCode]]&amp;": "&amp;Tbl_BalanceHistory[[#This Row],[Agency Name]]</f>
        <v>741: Red Onion State Prison</v>
      </c>
      <c r="K4392" s="1">
        <v>2017</v>
      </c>
      <c r="L4392" s="3">
        <v>197</v>
      </c>
      <c r="M4392" s="3" t="s">
        <v>401</v>
      </c>
      <c r="N4392" s="2" t="str">
        <f>Tbl_BalanceHistory[[#This Row],[ProgramCode]]&amp;": "&amp;Tbl_BalanceHistory[[#This Row],[Program Name]]</f>
        <v>197: Instruction</v>
      </c>
      <c r="O4392" s="3" t="s">
        <v>886</v>
      </c>
      <c r="P4392" s="1" t="str">
        <f>IF(Tbl_BalanceHistory[[#This Row],[FundCode]]="0100","GF",IF(Tbl_BalanceHistory[[#This Row],[FundCode]]="01000","GF","Hi Ed / OCR"))</f>
        <v>GF</v>
      </c>
      <c r="Q4392" s="5">
        <v>635551</v>
      </c>
      <c r="R4392" s="5">
        <v>635551</v>
      </c>
      <c r="S4392" s="5">
        <v>0</v>
      </c>
      <c r="T4392" s="5">
        <v>0</v>
      </c>
      <c r="U4392" s="3"/>
      <c r="V4392" s="5">
        <v>0</v>
      </c>
      <c r="W4392" s="5">
        <v>0</v>
      </c>
      <c r="X4392" s="5"/>
      <c r="Y4392" s="5"/>
      <c r="Z4392" s="5">
        <f>Tbl_BalanceHistory[[#This Row],[Discretionary Recommended - Pre 2022]]+Tbl_BalanceHistory[[#This Row],[Discretionary Balance Recommended: Policy]]+Tbl_BalanceHistory[[#This Row],[Discretionary Balance Recommended: Commitments]]</f>
        <v>0</v>
      </c>
      <c r="AA4392" s="5">
        <f>Tbl_BalanceHistory[[#This Row],[Discretionary Balance]]-Tbl_BalanceHistory[[#This Row],[Discretionary Reappropriation]]</f>
        <v>0</v>
      </c>
      <c r="AB4392" s="2"/>
      <c r="AC4392" s="2"/>
      <c r="AD4392" s="2"/>
      <c r="AE4392" s="2"/>
    </row>
    <row r="4393" spans="1:31" ht="45" x14ac:dyDescent="0.25">
      <c r="A4393" s="2" t="s">
        <v>747</v>
      </c>
      <c r="B4393" s="3">
        <v>11</v>
      </c>
      <c r="C4393" s="3">
        <v>799</v>
      </c>
      <c r="D4393" s="3" t="s">
        <v>760</v>
      </c>
      <c r="E4393" s="3" t="str">
        <f>_xlfn.XLOOKUP(Tbl_BalanceHistory[[#This Row],[RespAgy]],Tbl_Agencies[Agy Code],Tbl_Agencies[Agy Sort])</f>
        <v>161000</v>
      </c>
      <c r="F4393" s="2" t="str">
        <f>Tbl_BalanceHistory[[#This Row],[RespAgy]]&amp;": "&amp;Tbl_BalanceHistory[[#This Row],[RespAgency]]</f>
        <v>799: Department of Corrections</v>
      </c>
      <c r="G4393" s="3">
        <v>741</v>
      </c>
      <c r="H4393" s="3" t="s">
        <v>1347</v>
      </c>
      <c r="I4393" s="3">
        <f>_xlfn.XLOOKUP(Tbl_BalanceHistory[[#This Row],[AgyCode]],Tbl_Agencies[Agy Code],Tbl_Agencies[Agy Sort])</f>
        <v>0</v>
      </c>
      <c r="J4393" s="2" t="str">
        <f>Tbl_BalanceHistory[[#This Row],[AgyCode]]&amp;": "&amp;Tbl_BalanceHistory[[#This Row],[Agency Name]]</f>
        <v>741: Red Onion State Prison</v>
      </c>
      <c r="K4393" s="1">
        <v>2018</v>
      </c>
      <c r="L4393" s="3">
        <v>197</v>
      </c>
      <c r="M4393" s="3" t="s">
        <v>401</v>
      </c>
      <c r="N4393" s="2" t="str">
        <f>Tbl_BalanceHistory[[#This Row],[ProgramCode]]&amp;": "&amp;Tbl_BalanceHistory[[#This Row],[Program Name]]</f>
        <v>197: Instruction</v>
      </c>
      <c r="O4393" s="3" t="s">
        <v>886</v>
      </c>
      <c r="P4393" s="1" t="str">
        <f>IF(Tbl_BalanceHistory[[#This Row],[FundCode]]="0100","GF",IF(Tbl_BalanceHistory[[#This Row],[FundCode]]="01000","GF","Hi Ed / OCR"))</f>
        <v>GF</v>
      </c>
      <c r="Q4393" s="5">
        <v>660548</v>
      </c>
      <c r="R4393" s="5">
        <v>660548</v>
      </c>
      <c r="S4393" s="5">
        <v>0</v>
      </c>
      <c r="T4393" s="5">
        <v>0</v>
      </c>
      <c r="U4393" s="3"/>
      <c r="V4393" s="5">
        <v>0</v>
      </c>
      <c r="W4393" s="5">
        <v>0</v>
      </c>
      <c r="X4393" s="5"/>
      <c r="Y4393" s="5"/>
      <c r="Z4393" s="5">
        <f>Tbl_BalanceHistory[[#This Row],[Discretionary Recommended - Pre 2022]]+Tbl_BalanceHistory[[#This Row],[Discretionary Balance Recommended: Policy]]+Tbl_BalanceHistory[[#This Row],[Discretionary Balance Recommended: Commitments]]</f>
        <v>0</v>
      </c>
      <c r="AA4393" s="5">
        <f>Tbl_BalanceHistory[[#This Row],[Discretionary Balance]]-Tbl_BalanceHistory[[#This Row],[Discretionary Reappropriation]]</f>
        <v>0</v>
      </c>
      <c r="AB4393" s="2"/>
      <c r="AC4393" s="2"/>
      <c r="AD4393" s="2"/>
      <c r="AE4393" s="2"/>
    </row>
    <row r="4394" spans="1:31" ht="45" x14ac:dyDescent="0.25">
      <c r="A4394" s="2" t="s">
        <v>747</v>
      </c>
      <c r="B4394" s="3">
        <v>11</v>
      </c>
      <c r="C4394" s="3">
        <v>799</v>
      </c>
      <c r="D4394" s="3" t="s">
        <v>760</v>
      </c>
      <c r="E4394" s="3" t="str">
        <f>_xlfn.XLOOKUP(Tbl_BalanceHistory[[#This Row],[RespAgy]],Tbl_Agencies[Agy Code],Tbl_Agencies[Agy Sort])</f>
        <v>161000</v>
      </c>
      <c r="F4394" s="2" t="str">
        <f>Tbl_BalanceHistory[[#This Row],[RespAgy]]&amp;": "&amp;Tbl_BalanceHistory[[#This Row],[RespAgency]]</f>
        <v>799: Department of Corrections</v>
      </c>
      <c r="G4394" s="3">
        <v>741</v>
      </c>
      <c r="H4394" s="3" t="s">
        <v>1347</v>
      </c>
      <c r="I4394" s="3">
        <f>_xlfn.XLOOKUP(Tbl_BalanceHistory[[#This Row],[AgyCode]],Tbl_Agencies[Agy Code],Tbl_Agencies[Agy Sort])</f>
        <v>0</v>
      </c>
      <c r="J4394" s="2" t="str">
        <f>Tbl_BalanceHistory[[#This Row],[AgyCode]]&amp;": "&amp;Tbl_BalanceHistory[[#This Row],[Agency Name]]</f>
        <v>741: Red Onion State Prison</v>
      </c>
      <c r="K4394" s="1">
        <v>2019</v>
      </c>
      <c r="L4394" s="3">
        <v>197</v>
      </c>
      <c r="M4394" s="3" t="s">
        <v>401</v>
      </c>
      <c r="N4394" s="2" t="str">
        <f>Tbl_BalanceHistory[[#This Row],[ProgramCode]]&amp;": "&amp;Tbl_BalanceHistory[[#This Row],[Program Name]]</f>
        <v>197: Instruction</v>
      </c>
      <c r="O4394" s="3" t="s">
        <v>886</v>
      </c>
      <c r="P4394" s="1" t="str">
        <f>IF(Tbl_BalanceHistory[[#This Row],[FundCode]]="0100","GF",IF(Tbl_BalanceHistory[[#This Row],[FundCode]]="01000","GF","Hi Ed / OCR"))</f>
        <v>GF</v>
      </c>
      <c r="Q4394" s="5">
        <v>661479</v>
      </c>
      <c r="R4394" s="5">
        <v>661479</v>
      </c>
      <c r="S4394" s="5">
        <v>0</v>
      </c>
      <c r="T4394" s="5">
        <v>0</v>
      </c>
      <c r="U4394" s="3"/>
      <c r="V4394" s="5">
        <v>0</v>
      </c>
      <c r="W4394" s="5">
        <v>0</v>
      </c>
      <c r="X4394" s="5"/>
      <c r="Y4394" s="5"/>
      <c r="Z4394" s="5">
        <f>Tbl_BalanceHistory[[#This Row],[Discretionary Recommended - Pre 2022]]+Tbl_BalanceHistory[[#This Row],[Discretionary Balance Recommended: Policy]]+Tbl_BalanceHistory[[#This Row],[Discretionary Balance Recommended: Commitments]]</f>
        <v>0</v>
      </c>
      <c r="AA4394" s="5">
        <f>Tbl_BalanceHistory[[#This Row],[Discretionary Balance]]-Tbl_BalanceHistory[[#This Row],[Discretionary Reappropriation]]</f>
        <v>0</v>
      </c>
      <c r="AB4394" s="2"/>
      <c r="AC4394" s="2"/>
      <c r="AD4394" s="2"/>
      <c r="AE4394" s="2"/>
    </row>
    <row r="4395" spans="1:31" ht="45" x14ac:dyDescent="0.25">
      <c r="A4395" s="2" t="s">
        <v>747</v>
      </c>
      <c r="B4395" s="3">
        <v>11</v>
      </c>
      <c r="C4395" s="3">
        <v>799</v>
      </c>
      <c r="D4395" s="3" t="s">
        <v>760</v>
      </c>
      <c r="E4395" s="3" t="str">
        <f>_xlfn.XLOOKUP(Tbl_BalanceHistory[[#This Row],[RespAgy]],Tbl_Agencies[Agy Code],Tbl_Agencies[Agy Sort])</f>
        <v>161000</v>
      </c>
      <c r="F4395" s="2" t="str">
        <f>Tbl_BalanceHistory[[#This Row],[RespAgy]]&amp;": "&amp;Tbl_BalanceHistory[[#This Row],[RespAgency]]</f>
        <v>799: Department of Corrections</v>
      </c>
      <c r="G4395" s="3">
        <v>741</v>
      </c>
      <c r="H4395" s="3" t="s">
        <v>1347</v>
      </c>
      <c r="I4395" s="3">
        <f>_xlfn.XLOOKUP(Tbl_BalanceHistory[[#This Row],[AgyCode]],Tbl_Agencies[Agy Code],Tbl_Agencies[Agy Sort])</f>
        <v>0</v>
      </c>
      <c r="J4395" s="2" t="str">
        <f>Tbl_BalanceHistory[[#This Row],[AgyCode]]&amp;": "&amp;Tbl_BalanceHistory[[#This Row],[Agency Name]]</f>
        <v>741: Red Onion State Prison</v>
      </c>
      <c r="K4395" s="1">
        <v>2020</v>
      </c>
      <c r="L4395" s="3">
        <v>197</v>
      </c>
      <c r="M4395" s="3" t="s">
        <v>401</v>
      </c>
      <c r="N4395" s="2" t="str">
        <f>Tbl_BalanceHistory[[#This Row],[ProgramCode]]&amp;": "&amp;Tbl_BalanceHistory[[#This Row],[Program Name]]</f>
        <v>197: Instruction</v>
      </c>
      <c r="O4395" s="3" t="s">
        <v>886</v>
      </c>
      <c r="P4395" s="1" t="str">
        <f>IF(Tbl_BalanceHistory[[#This Row],[FundCode]]="0100","GF",IF(Tbl_BalanceHistory[[#This Row],[FundCode]]="01000","GF","Hi Ed / OCR"))</f>
        <v>GF</v>
      </c>
      <c r="Q4395" s="5">
        <v>723248</v>
      </c>
      <c r="R4395" s="5">
        <v>723248</v>
      </c>
      <c r="S4395" s="5">
        <v>0</v>
      </c>
      <c r="T4395" s="5">
        <v>0</v>
      </c>
      <c r="U4395" s="3"/>
      <c r="V4395" s="5">
        <v>0</v>
      </c>
      <c r="W4395" s="5">
        <v>0</v>
      </c>
      <c r="X4395" s="5"/>
      <c r="Y4395" s="5"/>
      <c r="Z4395" s="5">
        <f>Tbl_BalanceHistory[[#This Row],[Discretionary Recommended - Pre 2022]]+Tbl_BalanceHistory[[#This Row],[Discretionary Balance Recommended: Policy]]+Tbl_BalanceHistory[[#This Row],[Discretionary Balance Recommended: Commitments]]</f>
        <v>0</v>
      </c>
      <c r="AA4395" s="5">
        <f>Tbl_BalanceHistory[[#This Row],[Discretionary Balance]]-Tbl_BalanceHistory[[#This Row],[Discretionary Reappropriation]]</f>
        <v>0</v>
      </c>
      <c r="AB4395" s="2"/>
      <c r="AC4395" s="2"/>
      <c r="AD4395" s="2"/>
      <c r="AE4395" s="2"/>
    </row>
    <row r="4396" spans="1:31" ht="45" x14ac:dyDescent="0.25">
      <c r="A4396" s="2" t="s">
        <v>747</v>
      </c>
      <c r="B4396" s="3">
        <v>11</v>
      </c>
      <c r="C4396" s="3">
        <v>799</v>
      </c>
      <c r="D4396" s="3" t="s">
        <v>760</v>
      </c>
      <c r="E4396" s="3" t="str">
        <f>_xlfn.XLOOKUP(Tbl_BalanceHistory[[#This Row],[RespAgy]],Tbl_Agencies[Agy Code],Tbl_Agencies[Agy Sort])</f>
        <v>161000</v>
      </c>
      <c r="F4396" s="2" t="str">
        <f>Tbl_BalanceHistory[[#This Row],[RespAgy]]&amp;": "&amp;Tbl_BalanceHistory[[#This Row],[RespAgency]]</f>
        <v>799: Department of Corrections</v>
      </c>
      <c r="G4396" s="3">
        <v>741</v>
      </c>
      <c r="H4396" s="3" t="s">
        <v>1347</v>
      </c>
      <c r="I4396" s="3">
        <f>_xlfn.XLOOKUP(Tbl_BalanceHistory[[#This Row],[AgyCode]],Tbl_Agencies[Agy Code],Tbl_Agencies[Agy Sort])</f>
        <v>0</v>
      </c>
      <c r="J4396" s="2" t="str">
        <f>Tbl_BalanceHistory[[#This Row],[AgyCode]]&amp;": "&amp;Tbl_BalanceHistory[[#This Row],[Agency Name]]</f>
        <v>741: Red Onion State Prison</v>
      </c>
      <c r="K4396" s="1">
        <v>2014</v>
      </c>
      <c r="L4396" s="3">
        <v>398</v>
      </c>
      <c r="M4396" s="3" t="s">
        <v>768</v>
      </c>
      <c r="N4396" s="2" t="str">
        <f>Tbl_BalanceHistory[[#This Row],[ProgramCode]]&amp;": "&amp;Tbl_BalanceHistory[[#This Row],[Program Name]]</f>
        <v>398: Operation of Secure Correctional Facilities</v>
      </c>
      <c r="O4396" s="3" t="s">
        <v>1730</v>
      </c>
      <c r="P4396" s="1" t="str">
        <f>IF(Tbl_BalanceHistory[[#This Row],[FundCode]]="0100","GF",IF(Tbl_BalanceHistory[[#This Row],[FundCode]]="01000","GF","Hi Ed / OCR"))</f>
        <v>GF</v>
      </c>
      <c r="Q4396" s="5">
        <v>28540128</v>
      </c>
      <c r="R4396" s="5">
        <v>28540128</v>
      </c>
      <c r="S4396" s="5">
        <v>0</v>
      </c>
      <c r="T4396" s="5">
        <v>0</v>
      </c>
      <c r="U4396" s="3"/>
      <c r="V4396" s="5">
        <v>0</v>
      </c>
      <c r="W4396" s="5">
        <v>0</v>
      </c>
      <c r="X4396" s="5"/>
      <c r="Y4396" s="5"/>
      <c r="Z4396" s="5">
        <f>Tbl_BalanceHistory[[#This Row],[Discretionary Recommended - Pre 2022]]+Tbl_BalanceHistory[[#This Row],[Discretionary Balance Recommended: Policy]]+Tbl_BalanceHistory[[#This Row],[Discretionary Balance Recommended: Commitments]]</f>
        <v>0</v>
      </c>
      <c r="AA4396" s="5">
        <f>Tbl_BalanceHistory[[#This Row],[Discretionary Balance]]-Tbl_BalanceHistory[[#This Row],[Discretionary Reappropriation]]</f>
        <v>0</v>
      </c>
      <c r="AB4396" s="2"/>
      <c r="AC4396" s="2"/>
      <c r="AD4396" s="2"/>
      <c r="AE4396" s="2"/>
    </row>
    <row r="4397" spans="1:31" ht="45" x14ac:dyDescent="0.25">
      <c r="A4397" s="2" t="s">
        <v>747</v>
      </c>
      <c r="B4397" s="3">
        <v>11</v>
      </c>
      <c r="C4397" s="3">
        <v>799</v>
      </c>
      <c r="D4397" s="3" t="s">
        <v>760</v>
      </c>
      <c r="E4397" s="3" t="str">
        <f>_xlfn.XLOOKUP(Tbl_BalanceHistory[[#This Row],[RespAgy]],Tbl_Agencies[Agy Code],Tbl_Agencies[Agy Sort])</f>
        <v>161000</v>
      </c>
      <c r="F4397" s="2" t="str">
        <f>Tbl_BalanceHistory[[#This Row],[RespAgy]]&amp;": "&amp;Tbl_BalanceHistory[[#This Row],[RespAgency]]</f>
        <v>799: Department of Corrections</v>
      </c>
      <c r="G4397" s="3">
        <v>741</v>
      </c>
      <c r="H4397" s="3" t="s">
        <v>1347</v>
      </c>
      <c r="I4397" s="3">
        <f>_xlfn.XLOOKUP(Tbl_BalanceHistory[[#This Row],[AgyCode]],Tbl_Agencies[Agy Code],Tbl_Agencies[Agy Sort])</f>
        <v>0</v>
      </c>
      <c r="J4397" s="2" t="str">
        <f>Tbl_BalanceHistory[[#This Row],[AgyCode]]&amp;": "&amp;Tbl_BalanceHistory[[#This Row],[Agency Name]]</f>
        <v>741: Red Onion State Prison</v>
      </c>
      <c r="K4397" s="1">
        <v>2015</v>
      </c>
      <c r="L4397" s="3">
        <v>398</v>
      </c>
      <c r="M4397" s="3" t="s">
        <v>768</v>
      </c>
      <c r="N4397" s="2" t="str">
        <f>Tbl_BalanceHistory[[#This Row],[ProgramCode]]&amp;": "&amp;Tbl_BalanceHistory[[#This Row],[Program Name]]</f>
        <v>398: Operation of Secure Correctional Facilities</v>
      </c>
      <c r="O4397" s="3" t="s">
        <v>1730</v>
      </c>
      <c r="P4397" s="1" t="str">
        <f>IF(Tbl_BalanceHistory[[#This Row],[FundCode]]="0100","GF",IF(Tbl_BalanceHistory[[#This Row],[FundCode]]="01000","GF","Hi Ed / OCR"))</f>
        <v>GF</v>
      </c>
      <c r="Q4397" s="5">
        <v>29090222</v>
      </c>
      <c r="R4397" s="5">
        <v>29090222</v>
      </c>
      <c r="S4397" s="5">
        <v>0</v>
      </c>
      <c r="T4397" s="5">
        <v>0</v>
      </c>
      <c r="U4397" s="3"/>
      <c r="V4397" s="5">
        <v>0</v>
      </c>
      <c r="W4397" s="5">
        <v>0</v>
      </c>
      <c r="X4397" s="5"/>
      <c r="Y4397" s="5"/>
      <c r="Z4397" s="5">
        <f>Tbl_BalanceHistory[[#This Row],[Discretionary Recommended - Pre 2022]]+Tbl_BalanceHistory[[#This Row],[Discretionary Balance Recommended: Policy]]+Tbl_BalanceHistory[[#This Row],[Discretionary Balance Recommended: Commitments]]</f>
        <v>0</v>
      </c>
      <c r="AA4397" s="5">
        <f>Tbl_BalanceHistory[[#This Row],[Discretionary Balance]]-Tbl_BalanceHistory[[#This Row],[Discretionary Reappropriation]]</f>
        <v>0</v>
      </c>
      <c r="AB4397" s="2"/>
      <c r="AC4397" s="2"/>
      <c r="AD4397" s="2"/>
      <c r="AE4397" s="2"/>
    </row>
    <row r="4398" spans="1:31" ht="45" x14ac:dyDescent="0.25">
      <c r="A4398" s="2" t="s">
        <v>747</v>
      </c>
      <c r="B4398" s="3">
        <v>11</v>
      </c>
      <c r="C4398" s="3">
        <v>799</v>
      </c>
      <c r="D4398" s="3" t="s">
        <v>760</v>
      </c>
      <c r="E4398" s="3" t="str">
        <f>_xlfn.XLOOKUP(Tbl_BalanceHistory[[#This Row],[RespAgy]],Tbl_Agencies[Agy Code],Tbl_Agencies[Agy Sort])</f>
        <v>161000</v>
      </c>
      <c r="F4398" s="2" t="str">
        <f>Tbl_BalanceHistory[[#This Row],[RespAgy]]&amp;": "&amp;Tbl_BalanceHistory[[#This Row],[RespAgency]]</f>
        <v>799: Department of Corrections</v>
      </c>
      <c r="G4398" s="3">
        <v>741</v>
      </c>
      <c r="H4398" s="3" t="s">
        <v>1347</v>
      </c>
      <c r="I4398" s="3">
        <f>_xlfn.XLOOKUP(Tbl_BalanceHistory[[#This Row],[AgyCode]],Tbl_Agencies[Agy Code],Tbl_Agencies[Agy Sort])</f>
        <v>0</v>
      </c>
      <c r="J4398" s="2" t="str">
        <f>Tbl_BalanceHistory[[#This Row],[AgyCode]]&amp;": "&amp;Tbl_BalanceHistory[[#This Row],[Agency Name]]</f>
        <v>741: Red Onion State Prison</v>
      </c>
      <c r="K4398" s="1">
        <v>2016</v>
      </c>
      <c r="L4398" s="3">
        <v>398</v>
      </c>
      <c r="M4398" s="3" t="s">
        <v>768</v>
      </c>
      <c r="N4398" s="2" t="str">
        <f>Tbl_BalanceHistory[[#This Row],[ProgramCode]]&amp;": "&amp;Tbl_BalanceHistory[[#This Row],[Program Name]]</f>
        <v>398: Operation of Secure Correctional Facilities</v>
      </c>
      <c r="O4398" s="3" t="s">
        <v>1730</v>
      </c>
      <c r="P4398" s="1" t="str">
        <f>IF(Tbl_BalanceHistory[[#This Row],[FundCode]]="0100","GF",IF(Tbl_BalanceHistory[[#This Row],[FundCode]]="01000","GF","Hi Ed / OCR"))</f>
        <v>GF</v>
      </c>
      <c r="Q4398" s="5">
        <v>30020593</v>
      </c>
      <c r="R4398" s="5">
        <v>30020593</v>
      </c>
      <c r="S4398" s="5">
        <v>0</v>
      </c>
      <c r="T4398" s="5">
        <v>0</v>
      </c>
      <c r="U4398" s="3"/>
      <c r="V4398" s="5">
        <v>0</v>
      </c>
      <c r="W4398" s="5">
        <v>0</v>
      </c>
      <c r="X4398" s="5"/>
      <c r="Y4398" s="5"/>
      <c r="Z4398" s="5">
        <f>Tbl_BalanceHistory[[#This Row],[Discretionary Recommended - Pre 2022]]+Tbl_BalanceHistory[[#This Row],[Discretionary Balance Recommended: Policy]]+Tbl_BalanceHistory[[#This Row],[Discretionary Balance Recommended: Commitments]]</f>
        <v>0</v>
      </c>
      <c r="AA4398" s="5">
        <f>Tbl_BalanceHistory[[#This Row],[Discretionary Balance]]-Tbl_BalanceHistory[[#This Row],[Discretionary Reappropriation]]</f>
        <v>0</v>
      </c>
      <c r="AB4398" s="2"/>
      <c r="AC4398" s="2"/>
      <c r="AD4398" s="2"/>
      <c r="AE4398" s="2" t="s">
        <v>2170</v>
      </c>
    </row>
    <row r="4399" spans="1:31" ht="45" x14ac:dyDescent="0.25">
      <c r="A4399" s="2" t="s">
        <v>747</v>
      </c>
      <c r="B4399" s="3">
        <v>11</v>
      </c>
      <c r="C4399" s="3">
        <v>799</v>
      </c>
      <c r="D4399" s="3" t="s">
        <v>760</v>
      </c>
      <c r="E4399" s="3" t="str">
        <f>_xlfn.XLOOKUP(Tbl_BalanceHistory[[#This Row],[RespAgy]],Tbl_Agencies[Agy Code],Tbl_Agencies[Agy Sort])</f>
        <v>161000</v>
      </c>
      <c r="F4399" s="2" t="str">
        <f>Tbl_BalanceHistory[[#This Row],[RespAgy]]&amp;": "&amp;Tbl_BalanceHistory[[#This Row],[RespAgency]]</f>
        <v>799: Department of Corrections</v>
      </c>
      <c r="G4399" s="3">
        <v>741</v>
      </c>
      <c r="H4399" s="3" t="s">
        <v>1347</v>
      </c>
      <c r="I4399" s="3">
        <f>_xlfn.XLOOKUP(Tbl_BalanceHistory[[#This Row],[AgyCode]],Tbl_Agencies[Agy Code],Tbl_Agencies[Agy Sort])</f>
        <v>0</v>
      </c>
      <c r="J4399" s="2" t="str">
        <f>Tbl_BalanceHistory[[#This Row],[AgyCode]]&amp;": "&amp;Tbl_BalanceHistory[[#This Row],[Agency Name]]</f>
        <v>741: Red Onion State Prison</v>
      </c>
      <c r="K4399" s="1">
        <v>2017</v>
      </c>
      <c r="L4399" s="3">
        <v>398</v>
      </c>
      <c r="M4399" s="3" t="s">
        <v>768</v>
      </c>
      <c r="N4399" s="2" t="str">
        <f>Tbl_BalanceHistory[[#This Row],[ProgramCode]]&amp;": "&amp;Tbl_BalanceHistory[[#This Row],[Program Name]]</f>
        <v>398: Operation of Secure Correctional Facilities</v>
      </c>
      <c r="O4399" s="3" t="s">
        <v>886</v>
      </c>
      <c r="P4399" s="1" t="str">
        <f>IF(Tbl_BalanceHistory[[#This Row],[FundCode]]="0100","GF",IF(Tbl_BalanceHistory[[#This Row],[FundCode]]="01000","GF","Hi Ed / OCR"))</f>
        <v>GF</v>
      </c>
      <c r="Q4399" s="5">
        <v>31116113</v>
      </c>
      <c r="R4399" s="5">
        <v>31116113</v>
      </c>
      <c r="S4399" s="5">
        <v>0</v>
      </c>
      <c r="T4399" s="5">
        <v>0</v>
      </c>
      <c r="U4399" s="3"/>
      <c r="V4399" s="5">
        <v>0</v>
      </c>
      <c r="W4399" s="5">
        <v>0</v>
      </c>
      <c r="X4399" s="5"/>
      <c r="Y4399" s="5"/>
      <c r="Z4399" s="5">
        <f>Tbl_BalanceHistory[[#This Row],[Discretionary Recommended - Pre 2022]]+Tbl_BalanceHistory[[#This Row],[Discretionary Balance Recommended: Policy]]+Tbl_BalanceHistory[[#This Row],[Discretionary Balance Recommended: Commitments]]</f>
        <v>0</v>
      </c>
      <c r="AA4399" s="5">
        <f>Tbl_BalanceHistory[[#This Row],[Discretionary Balance]]-Tbl_BalanceHistory[[#This Row],[Discretionary Reappropriation]]</f>
        <v>0</v>
      </c>
      <c r="AB4399" s="2"/>
      <c r="AC4399" s="2"/>
      <c r="AD4399" s="2"/>
      <c r="AE4399" s="2"/>
    </row>
    <row r="4400" spans="1:31" ht="45" x14ac:dyDescent="0.25">
      <c r="A4400" s="2" t="s">
        <v>747</v>
      </c>
      <c r="B4400" s="3">
        <v>11</v>
      </c>
      <c r="C4400" s="3">
        <v>799</v>
      </c>
      <c r="D4400" s="3" t="s">
        <v>760</v>
      </c>
      <c r="E4400" s="3" t="str">
        <f>_xlfn.XLOOKUP(Tbl_BalanceHistory[[#This Row],[RespAgy]],Tbl_Agencies[Agy Code],Tbl_Agencies[Agy Sort])</f>
        <v>161000</v>
      </c>
      <c r="F4400" s="2" t="str">
        <f>Tbl_BalanceHistory[[#This Row],[RespAgy]]&amp;": "&amp;Tbl_BalanceHistory[[#This Row],[RespAgency]]</f>
        <v>799: Department of Corrections</v>
      </c>
      <c r="G4400" s="3">
        <v>741</v>
      </c>
      <c r="H4400" s="3" t="s">
        <v>1347</v>
      </c>
      <c r="I4400" s="3">
        <f>_xlfn.XLOOKUP(Tbl_BalanceHistory[[#This Row],[AgyCode]],Tbl_Agencies[Agy Code],Tbl_Agencies[Agy Sort])</f>
        <v>0</v>
      </c>
      <c r="J4400" s="2" t="str">
        <f>Tbl_BalanceHistory[[#This Row],[AgyCode]]&amp;": "&amp;Tbl_BalanceHistory[[#This Row],[Agency Name]]</f>
        <v>741: Red Onion State Prison</v>
      </c>
      <c r="K4400" s="1">
        <v>2018</v>
      </c>
      <c r="L4400" s="3">
        <v>398</v>
      </c>
      <c r="M4400" s="3" t="s">
        <v>768</v>
      </c>
      <c r="N4400" s="2" t="str">
        <f>Tbl_BalanceHistory[[#This Row],[ProgramCode]]&amp;": "&amp;Tbl_BalanceHistory[[#This Row],[Program Name]]</f>
        <v>398: Operation of Secure Correctional Facilities</v>
      </c>
      <c r="O4400" s="3" t="s">
        <v>886</v>
      </c>
      <c r="P4400" s="1" t="str">
        <f>IF(Tbl_BalanceHistory[[#This Row],[FundCode]]="0100","GF",IF(Tbl_BalanceHistory[[#This Row],[FundCode]]="01000","GF","Hi Ed / OCR"))</f>
        <v>GF</v>
      </c>
      <c r="Q4400" s="5">
        <v>32263081</v>
      </c>
      <c r="R4400" s="5">
        <v>32263081</v>
      </c>
      <c r="S4400" s="5">
        <v>0</v>
      </c>
      <c r="T4400" s="5">
        <v>0</v>
      </c>
      <c r="U4400" s="3"/>
      <c r="V4400" s="5">
        <v>0</v>
      </c>
      <c r="W4400" s="5">
        <v>0</v>
      </c>
      <c r="X4400" s="5"/>
      <c r="Y4400" s="5"/>
      <c r="Z4400" s="5">
        <f>Tbl_BalanceHistory[[#This Row],[Discretionary Recommended - Pre 2022]]+Tbl_BalanceHistory[[#This Row],[Discretionary Balance Recommended: Policy]]+Tbl_BalanceHistory[[#This Row],[Discretionary Balance Recommended: Commitments]]</f>
        <v>0</v>
      </c>
      <c r="AA4400" s="5">
        <f>Tbl_BalanceHistory[[#This Row],[Discretionary Balance]]-Tbl_BalanceHistory[[#This Row],[Discretionary Reappropriation]]</f>
        <v>0</v>
      </c>
      <c r="AB4400" s="2"/>
      <c r="AC4400" s="2"/>
      <c r="AD4400" s="2"/>
      <c r="AE4400" s="2"/>
    </row>
    <row r="4401" spans="1:31" ht="45" x14ac:dyDescent="0.25">
      <c r="A4401" s="2" t="s">
        <v>747</v>
      </c>
      <c r="B4401" s="3">
        <v>11</v>
      </c>
      <c r="C4401" s="3">
        <v>799</v>
      </c>
      <c r="D4401" s="3" t="s">
        <v>760</v>
      </c>
      <c r="E4401" s="3" t="str">
        <f>_xlfn.XLOOKUP(Tbl_BalanceHistory[[#This Row],[RespAgy]],Tbl_Agencies[Agy Code],Tbl_Agencies[Agy Sort])</f>
        <v>161000</v>
      </c>
      <c r="F4401" s="2" t="str">
        <f>Tbl_BalanceHistory[[#This Row],[RespAgy]]&amp;": "&amp;Tbl_BalanceHistory[[#This Row],[RespAgency]]</f>
        <v>799: Department of Corrections</v>
      </c>
      <c r="G4401" s="3">
        <v>741</v>
      </c>
      <c r="H4401" s="3" t="s">
        <v>1347</v>
      </c>
      <c r="I4401" s="3">
        <f>_xlfn.XLOOKUP(Tbl_BalanceHistory[[#This Row],[AgyCode]],Tbl_Agencies[Agy Code],Tbl_Agencies[Agy Sort])</f>
        <v>0</v>
      </c>
      <c r="J4401" s="2" t="str">
        <f>Tbl_BalanceHistory[[#This Row],[AgyCode]]&amp;": "&amp;Tbl_BalanceHistory[[#This Row],[Agency Name]]</f>
        <v>741: Red Onion State Prison</v>
      </c>
      <c r="K4401" s="1">
        <v>2019</v>
      </c>
      <c r="L4401" s="3">
        <v>398</v>
      </c>
      <c r="M4401" s="3" t="s">
        <v>768</v>
      </c>
      <c r="N4401" s="2" t="str">
        <f>Tbl_BalanceHistory[[#This Row],[ProgramCode]]&amp;": "&amp;Tbl_BalanceHistory[[#This Row],[Program Name]]</f>
        <v>398: Operation of Secure Correctional Facilities</v>
      </c>
      <c r="O4401" s="3" t="s">
        <v>886</v>
      </c>
      <c r="P4401" s="1" t="str">
        <f>IF(Tbl_BalanceHistory[[#This Row],[FundCode]]="0100","GF",IF(Tbl_BalanceHistory[[#This Row],[FundCode]]="01000","GF","Hi Ed / OCR"))</f>
        <v>GF</v>
      </c>
      <c r="Q4401" s="5">
        <v>32915009</v>
      </c>
      <c r="R4401" s="5">
        <v>32915009</v>
      </c>
      <c r="S4401" s="5">
        <v>0</v>
      </c>
      <c r="T4401" s="5">
        <v>0</v>
      </c>
      <c r="U4401" s="3"/>
      <c r="V4401" s="5">
        <v>0</v>
      </c>
      <c r="W4401" s="5">
        <v>0</v>
      </c>
      <c r="X4401" s="5"/>
      <c r="Y4401" s="5"/>
      <c r="Z4401" s="5">
        <f>Tbl_BalanceHistory[[#This Row],[Discretionary Recommended - Pre 2022]]+Tbl_BalanceHistory[[#This Row],[Discretionary Balance Recommended: Policy]]+Tbl_BalanceHistory[[#This Row],[Discretionary Balance Recommended: Commitments]]</f>
        <v>0</v>
      </c>
      <c r="AA4401" s="5">
        <f>Tbl_BalanceHistory[[#This Row],[Discretionary Balance]]-Tbl_BalanceHistory[[#This Row],[Discretionary Reappropriation]]</f>
        <v>0</v>
      </c>
      <c r="AB4401" s="2"/>
      <c r="AC4401" s="2"/>
      <c r="AD4401" s="2"/>
      <c r="AE4401" s="2"/>
    </row>
    <row r="4402" spans="1:31" ht="45" x14ac:dyDescent="0.25">
      <c r="A4402" s="2" t="s">
        <v>747</v>
      </c>
      <c r="B4402" s="3">
        <v>11</v>
      </c>
      <c r="C4402" s="3">
        <v>799</v>
      </c>
      <c r="D4402" s="3" t="s">
        <v>760</v>
      </c>
      <c r="E4402" s="3" t="str">
        <f>_xlfn.XLOOKUP(Tbl_BalanceHistory[[#This Row],[RespAgy]],Tbl_Agencies[Agy Code],Tbl_Agencies[Agy Sort])</f>
        <v>161000</v>
      </c>
      <c r="F4402" s="2" t="str">
        <f>Tbl_BalanceHistory[[#This Row],[RespAgy]]&amp;": "&amp;Tbl_BalanceHistory[[#This Row],[RespAgency]]</f>
        <v>799: Department of Corrections</v>
      </c>
      <c r="G4402" s="3">
        <v>741</v>
      </c>
      <c r="H4402" s="3" t="s">
        <v>1347</v>
      </c>
      <c r="I4402" s="3">
        <f>_xlfn.XLOOKUP(Tbl_BalanceHistory[[#This Row],[AgyCode]],Tbl_Agencies[Agy Code],Tbl_Agencies[Agy Sort])</f>
        <v>0</v>
      </c>
      <c r="J4402" s="2" t="str">
        <f>Tbl_BalanceHistory[[#This Row],[AgyCode]]&amp;": "&amp;Tbl_BalanceHistory[[#This Row],[Agency Name]]</f>
        <v>741: Red Onion State Prison</v>
      </c>
      <c r="K4402" s="1">
        <v>2020</v>
      </c>
      <c r="L4402" s="3">
        <v>398</v>
      </c>
      <c r="M4402" s="3" t="s">
        <v>768</v>
      </c>
      <c r="N4402" s="2" t="str">
        <f>Tbl_BalanceHistory[[#This Row],[ProgramCode]]&amp;": "&amp;Tbl_BalanceHistory[[#This Row],[Program Name]]</f>
        <v>398: Operation of Secure Correctional Facilities</v>
      </c>
      <c r="O4402" s="3" t="s">
        <v>886</v>
      </c>
      <c r="P4402" s="1" t="str">
        <f>IF(Tbl_BalanceHistory[[#This Row],[FundCode]]="0100","GF",IF(Tbl_BalanceHistory[[#This Row],[FundCode]]="01000","GF","Hi Ed / OCR"))</f>
        <v>GF</v>
      </c>
      <c r="Q4402" s="5">
        <v>33107967</v>
      </c>
      <c r="R4402" s="5">
        <v>33100997</v>
      </c>
      <c r="S4402" s="5">
        <v>6970</v>
      </c>
      <c r="T4402" s="5">
        <v>0</v>
      </c>
      <c r="U4402" s="3"/>
      <c r="V4402" s="5">
        <v>6970</v>
      </c>
      <c r="W4402" s="5">
        <v>0</v>
      </c>
      <c r="X4402" s="5"/>
      <c r="Y4402" s="5"/>
      <c r="Z4402" s="5">
        <f>Tbl_BalanceHistory[[#This Row],[Discretionary Recommended - Pre 2022]]+Tbl_BalanceHistory[[#This Row],[Discretionary Balance Recommended: Policy]]+Tbl_BalanceHistory[[#This Row],[Discretionary Balance Recommended: Commitments]]</f>
        <v>0</v>
      </c>
      <c r="AA4402" s="5">
        <f>Tbl_BalanceHistory[[#This Row],[Discretionary Balance]]-Tbl_BalanceHistory[[#This Row],[Discretionary Reappropriation]]</f>
        <v>6970</v>
      </c>
      <c r="AB4402" s="2"/>
      <c r="AC4402" s="2"/>
      <c r="AD4402" s="2"/>
      <c r="AE4402" s="2"/>
    </row>
    <row r="4403" spans="1:31" ht="45" x14ac:dyDescent="0.25">
      <c r="A4403" s="2" t="s">
        <v>747</v>
      </c>
      <c r="B4403" s="3">
        <v>11</v>
      </c>
      <c r="C4403" s="3">
        <v>799</v>
      </c>
      <c r="D4403" s="3" t="s">
        <v>760</v>
      </c>
      <c r="E4403" s="3" t="str">
        <f>_xlfn.XLOOKUP(Tbl_BalanceHistory[[#This Row],[RespAgy]],Tbl_Agencies[Agy Code],Tbl_Agencies[Agy Sort])</f>
        <v>161000</v>
      </c>
      <c r="F4403" s="2" t="str">
        <f>Tbl_BalanceHistory[[#This Row],[RespAgy]]&amp;": "&amp;Tbl_BalanceHistory[[#This Row],[RespAgency]]</f>
        <v>799: Department of Corrections</v>
      </c>
      <c r="G4403" s="3">
        <v>745</v>
      </c>
      <c r="H4403" s="3" t="s">
        <v>1355</v>
      </c>
      <c r="I4403" s="3">
        <f>_xlfn.XLOOKUP(Tbl_BalanceHistory[[#This Row],[AgyCode]],Tbl_Agencies[Agy Code],Tbl_Agencies[Agy Sort])</f>
        <v>0</v>
      </c>
      <c r="J4403" s="2" t="str">
        <f>Tbl_BalanceHistory[[#This Row],[AgyCode]]&amp;": "&amp;Tbl_BalanceHistory[[#This Row],[Agency Name]]</f>
        <v>745: Nottoway Correctional Center</v>
      </c>
      <c r="K4403" s="1">
        <v>2014</v>
      </c>
      <c r="L4403" s="3">
        <v>197</v>
      </c>
      <c r="M4403" s="3" t="s">
        <v>401</v>
      </c>
      <c r="N4403" s="2" t="str">
        <f>Tbl_BalanceHistory[[#This Row],[ProgramCode]]&amp;": "&amp;Tbl_BalanceHistory[[#This Row],[Program Name]]</f>
        <v>197: Instruction</v>
      </c>
      <c r="O4403" s="3" t="s">
        <v>1730</v>
      </c>
      <c r="P4403" s="1" t="str">
        <f>IF(Tbl_BalanceHistory[[#This Row],[FundCode]]="0100","GF",IF(Tbl_BalanceHistory[[#This Row],[FundCode]]="01000","GF","Hi Ed / OCR"))</f>
        <v>GF</v>
      </c>
      <c r="Q4403" s="5">
        <v>799127</v>
      </c>
      <c r="R4403" s="5">
        <v>799127</v>
      </c>
      <c r="S4403" s="5">
        <v>0</v>
      </c>
      <c r="T4403" s="5">
        <v>0</v>
      </c>
      <c r="U4403" s="3"/>
      <c r="V4403" s="5">
        <v>0</v>
      </c>
      <c r="W4403" s="5">
        <v>0</v>
      </c>
      <c r="X4403" s="5"/>
      <c r="Y4403" s="5"/>
      <c r="Z4403" s="5">
        <f>Tbl_BalanceHistory[[#This Row],[Discretionary Recommended - Pre 2022]]+Tbl_BalanceHistory[[#This Row],[Discretionary Balance Recommended: Policy]]+Tbl_BalanceHistory[[#This Row],[Discretionary Balance Recommended: Commitments]]</f>
        <v>0</v>
      </c>
      <c r="AA4403" s="5">
        <f>Tbl_BalanceHistory[[#This Row],[Discretionary Balance]]-Tbl_BalanceHistory[[#This Row],[Discretionary Reappropriation]]</f>
        <v>0</v>
      </c>
      <c r="AB4403" s="2"/>
      <c r="AC4403" s="2"/>
      <c r="AD4403" s="2"/>
      <c r="AE4403" s="2"/>
    </row>
    <row r="4404" spans="1:31" ht="45" x14ac:dyDescent="0.25">
      <c r="A4404" s="2" t="s">
        <v>747</v>
      </c>
      <c r="B4404" s="3">
        <v>11</v>
      </c>
      <c r="C4404" s="3">
        <v>799</v>
      </c>
      <c r="D4404" s="3" t="s">
        <v>760</v>
      </c>
      <c r="E4404" s="3" t="str">
        <f>_xlfn.XLOOKUP(Tbl_BalanceHistory[[#This Row],[RespAgy]],Tbl_Agencies[Agy Code],Tbl_Agencies[Agy Sort])</f>
        <v>161000</v>
      </c>
      <c r="F4404" s="2" t="str">
        <f>Tbl_BalanceHistory[[#This Row],[RespAgy]]&amp;": "&amp;Tbl_BalanceHistory[[#This Row],[RespAgency]]</f>
        <v>799: Department of Corrections</v>
      </c>
      <c r="G4404" s="3">
        <v>745</v>
      </c>
      <c r="H4404" s="3" t="s">
        <v>1355</v>
      </c>
      <c r="I4404" s="3">
        <f>_xlfn.XLOOKUP(Tbl_BalanceHistory[[#This Row],[AgyCode]],Tbl_Agencies[Agy Code],Tbl_Agencies[Agy Sort])</f>
        <v>0</v>
      </c>
      <c r="J4404" s="2" t="str">
        <f>Tbl_BalanceHistory[[#This Row],[AgyCode]]&amp;": "&amp;Tbl_BalanceHistory[[#This Row],[Agency Name]]</f>
        <v>745: Nottoway Correctional Center</v>
      </c>
      <c r="K4404" s="1">
        <v>2015</v>
      </c>
      <c r="L4404" s="3">
        <v>197</v>
      </c>
      <c r="M4404" s="3" t="s">
        <v>401</v>
      </c>
      <c r="N4404" s="2" t="str">
        <f>Tbl_BalanceHistory[[#This Row],[ProgramCode]]&amp;": "&amp;Tbl_BalanceHistory[[#This Row],[Program Name]]</f>
        <v>197: Instruction</v>
      </c>
      <c r="O4404" s="3" t="s">
        <v>1730</v>
      </c>
      <c r="P4404" s="1" t="str">
        <f>IF(Tbl_BalanceHistory[[#This Row],[FundCode]]="0100","GF",IF(Tbl_BalanceHistory[[#This Row],[FundCode]]="01000","GF","Hi Ed / OCR"))</f>
        <v>GF</v>
      </c>
      <c r="Q4404" s="5">
        <v>803481</v>
      </c>
      <c r="R4404" s="5">
        <v>803481</v>
      </c>
      <c r="S4404" s="5">
        <v>0</v>
      </c>
      <c r="T4404" s="5">
        <v>0</v>
      </c>
      <c r="U4404" s="3"/>
      <c r="V4404" s="5">
        <v>0</v>
      </c>
      <c r="W4404" s="5">
        <v>0</v>
      </c>
      <c r="X4404" s="5"/>
      <c r="Y4404" s="5"/>
      <c r="Z4404" s="5">
        <f>Tbl_BalanceHistory[[#This Row],[Discretionary Recommended - Pre 2022]]+Tbl_BalanceHistory[[#This Row],[Discretionary Balance Recommended: Policy]]+Tbl_BalanceHistory[[#This Row],[Discretionary Balance Recommended: Commitments]]</f>
        <v>0</v>
      </c>
      <c r="AA4404" s="5">
        <f>Tbl_BalanceHistory[[#This Row],[Discretionary Balance]]-Tbl_BalanceHistory[[#This Row],[Discretionary Reappropriation]]</f>
        <v>0</v>
      </c>
      <c r="AB4404" s="2"/>
      <c r="AC4404" s="2"/>
      <c r="AD4404" s="2"/>
      <c r="AE4404" s="2"/>
    </row>
    <row r="4405" spans="1:31" ht="45" x14ac:dyDescent="0.25">
      <c r="A4405" s="2" t="s">
        <v>747</v>
      </c>
      <c r="B4405" s="3">
        <v>11</v>
      </c>
      <c r="C4405" s="3">
        <v>799</v>
      </c>
      <c r="D4405" s="3" t="s">
        <v>760</v>
      </c>
      <c r="E4405" s="3" t="str">
        <f>_xlfn.XLOOKUP(Tbl_BalanceHistory[[#This Row],[RespAgy]],Tbl_Agencies[Agy Code],Tbl_Agencies[Agy Sort])</f>
        <v>161000</v>
      </c>
      <c r="F4405" s="2" t="str">
        <f>Tbl_BalanceHistory[[#This Row],[RespAgy]]&amp;": "&amp;Tbl_BalanceHistory[[#This Row],[RespAgency]]</f>
        <v>799: Department of Corrections</v>
      </c>
      <c r="G4405" s="3">
        <v>745</v>
      </c>
      <c r="H4405" s="3" t="s">
        <v>1355</v>
      </c>
      <c r="I4405" s="3">
        <f>_xlfn.XLOOKUP(Tbl_BalanceHistory[[#This Row],[AgyCode]],Tbl_Agencies[Agy Code],Tbl_Agencies[Agy Sort])</f>
        <v>0</v>
      </c>
      <c r="J4405" s="2" t="str">
        <f>Tbl_BalanceHistory[[#This Row],[AgyCode]]&amp;": "&amp;Tbl_BalanceHistory[[#This Row],[Agency Name]]</f>
        <v>745: Nottoway Correctional Center</v>
      </c>
      <c r="K4405" s="1">
        <v>2016</v>
      </c>
      <c r="L4405" s="3">
        <v>197</v>
      </c>
      <c r="M4405" s="3" t="s">
        <v>401</v>
      </c>
      <c r="N4405" s="2" t="str">
        <f>Tbl_BalanceHistory[[#This Row],[ProgramCode]]&amp;": "&amp;Tbl_BalanceHistory[[#This Row],[Program Name]]</f>
        <v>197: Instruction</v>
      </c>
      <c r="O4405" s="3" t="s">
        <v>1730</v>
      </c>
      <c r="P4405" s="1" t="str">
        <f>IF(Tbl_BalanceHistory[[#This Row],[FundCode]]="0100","GF",IF(Tbl_BalanceHistory[[#This Row],[FundCode]]="01000","GF","Hi Ed / OCR"))</f>
        <v>GF</v>
      </c>
      <c r="Q4405" s="5">
        <v>931481</v>
      </c>
      <c r="R4405" s="5">
        <v>931481</v>
      </c>
      <c r="S4405" s="5">
        <v>0</v>
      </c>
      <c r="T4405" s="5">
        <v>0</v>
      </c>
      <c r="U4405" s="3"/>
      <c r="V4405" s="5">
        <v>0</v>
      </c>
      <c r="W4405" s="5">
        <v>0</v>
      </c>
      <c r="X4405" s="5"/>
      <c r="Y4405" s="5"/>
      <c r="Z4405" s="5">
        <f>Tbl_BalanceHistory[[#This Row],[Discretionary Recommended - Pre 2022]]+Tbl_BalanceHistory[[#This Row],[Discretionary Balance Recommended: Policy]]+Tbl_BalanceHistory[[#This Row],[Discretionary Balance Recommended: Commitments]]</f>
        <v>0</v>
      </c>
      <c r="AA4405" s="5">
        <f>Tbl_BalanceHistory[[#This Row],[Discretionary Balance]]-Tbl_BalanceHistory[[#This Row],[Discretionary Reappropriation]]</f>
        <v>0</v>
      </c>
      <c r="AB4405" s="2"/>
      <c r="AC4405" s="2"/>
      <c r="AD4405" s="2"/>
      <c r="AE4405" s="2" t="s">
        <v>2170</v>
      </c>
    </row>
    <row r="4406" spans="1:31" ht="45" x14ac:dyDescent="0.25">
      <c r="A4406" s="2" t="s">
        <v>747</v>
      </c>
      <c r="B4406" s="3">
        <v>11</v>
      </c>
      <c r="C4406" s="3">
        <v>799</v>
      </c>
      <c r="D4406" s="3" t="s">
        <v>760</v>
      </c>
      <c r="E4406" s="3" t="str">
        <f>_xlfn.XLOOKUP(Tbl_BalanceHistory[[#This Row],[RespAgy]],Tbl_Agencies[Agy Code],Tbl_Agencies[Agy Sort])</f>
        <v>161000</v>
      </c>
      <c r="F4406" s="2" t="str">
        <f>Tbl_BalanceHistory[[#This Row],[RespAgy]]&amp;": "&amp;Tbl_BalanceHistory[[#This Row],[RespAgency]]</f>
        <v>799: Department of Corrections</v>
      </c>
      <c r="G4406" s="3">
        <v>745</v>
      </c>
      <c r="H4406" s="3" t="s">
        <v>1355</v>
      </c>
      <c r="I4406" s="3">
        <f>_xlfn.XLOOKUP(Tbl_BalanceHistory[[#This Row],[AgyCode]],Tbl_Agencies[Agy Code],Tbl_Agencies[Agy Sort])</f>
        <v>0</v>
      </c>
      <c r="J4406" s="2" t="str">
        <f>Tbl_BalanceHistory[[#This Row],[AgyCode]]&amp;": "&amp;Tbl_BalanceHistory[[#This Row],[Agency Name]]</f>
        <v>745: Nottoway Correctional Center</v>
      </c>
      <c r="K4406" s="1">
        <v>2017</v>
      </c>
      <c r="L4406" s="3">
        <v>197</v>
      </c>
      <c r="M4406" s="3" t="s">
        <v>401</v>
      </c>
      <c r="N4406" s="2" t="str">
        <f>Tbl_BalanceHistory[[#This Row],[ProgramCode]]&amp;": "&amp;Tbl_BalanceHistory[[#This Row],[Program Name]]</f>
        <v>197: Instruction</v>
      </c>
      <c r="O4406" s="3" t="s">
        <v>886</v>
      </c>
      <c r="P4406" s="1" t="str">
        <f>IF(Tbl_BalanceHistory[[#This Row],[FundCode]]="0100","GF",IF(Tbl_BalanceHistory[[#This Row],[FundCode]]="01000","GF","Hi Ed / OCR"))</f>
        <v>GF</v>
      </c>
      <c r="Q4406" s="5">
        <v>945358</v>
      </c>
      <c r="R4406" s="5">
        <v>945358</v>
      </c>
      <c r="S4406" s="5">
        <v>0</v>
      </c>
      <c r="T4406" s="5">
        <v>0</v>
      </c>
      <c r="U4406" s="3"/>
      <c r="V4406" s="5">
        <v>0</v>
      </c>
      <c r="W4406" s="5">
        <v>0</v>
      </c>
      <c r="X4406" s="5"/>
      <c r="Y4406" s="5"/>
      <c r="Z4406" s="5">
        <f>Tbl_BalanceHistory[[#This Row],[Discretionary Recommended - Pre 2022]]+Tbl_BalanceHistory[[#This Row],[Discretionary Balance Recommended: Policy]]+Tbl_BalanceHistory[[#This Row],[Discretionary Balance Recommended: Commitments]]</f>
        <v>0</v>
      </c>
      <c r="AA4406" s="5">
        <f>Tbl_BalanceHistory[[#This Row],[Discretionary Balance]]-Tbl_BalanceHistory[[#This Row],[Discretionary Reappropriation]]</f>
        <v>0</v>
      </c>
      <c r="AB4406" s="2"/>
      <c r="AC4406" s="2"/>
      <c r="AD4406" s="2"/>
      <c r="AE4406" s="2"/>
    </row>
    <row r="4407" spans="1:31" ht="45" x14ac:dyDescent="0.25">
      <c r="A4407" s="2" t="s">
        <v>747</v>
      </c>
      <c r="B4407" s="3">
        <v>11</v>
      </c>
      <c r="C4407" s="3">
        <v>799</v>
      </c>
      <c r="D4407" s="3" t="s">
        <v>760</v>
      </c>
      <c r="E4407" s="3" t="str">
        <f>_xlfn.XLOOKUP(Tbl_BalanceHistory[[#This Row],[RespAgy]],Tbl_Agencies[Agy Code],Tbl_Agencies[Agy Sort])</f>
        <v>161000</v>
      </c>
      <c r="F4407" s="2" t="str">
        <f>Tbl_BalanceHistory[[#This Row],[RespAgy]]&amp;": "&amp;Tbl_BalanceHistory[[#This Row],[RespAgency]]</f>
        <v>799: Department of Corrections</v>
      </c>
      <c r="G4407" s="3">
        <v>745</v>
      </c>
      <c r="H4407" s="3" t="s">
        <v>1355</v>
      </c>
      <c r="I4407" s="3">
        <f>_xlfn.XLOOKUP(Tbl_BalanceHistory[[#This Row],[AgyCode]],Tbl_Agencies[Agy Code],Tbl_Agencies[Agy Sort])</f>
        <v>0</v>
      </c>
      <c r="J4407" s="2" t="str">
        <f>Tbl_BalanceHistory[[#This Row],[AgyCode]]&amp;": "&amp;Tbl_BalanceHistory[[#This Row],[Agency Name]]</f>
        <v>745: Nottoway Correctional Center</v>
      </c>
      <c r="K4407" s="1">
        <v>2018</v>
      </c>
      <c r="L4407" s="3">
        <v>197</v>
      </c>
      <c r="M4407" s="3" t="s">
        <v>401</v>
      </c>
      <c r="N4407" s="2" t="str">
        <f>Tbl_BalanceHistory[[#This Row],[ProgramCode]]&amp;": "&amp;Tbl_BalanceHistory[[#This Row],[Program Name]]</f>
        <v>197: Instruction</v>
      </c>
      <c r="O4407" s="3" t="s">
        <v>886</v>
      </c>
      <c r="P4407" s="1" t="str">
        <f>IF(Tbl_BalanceHistory[[#This Row],[FundCode]]="0100","GF",IF(Tbl_BalanceHistory[[#This Row],[FundCode]]="01000","GF","Hi Ed / OCR"))</f>
        <v>GF</v>
      </c>
      <c r="Q4407" s="5">
        <v>832952</v>
      </c>
      <c r="R4407" s="5">
        <v>832952</v>
      </c>
      <c r="S4407" s="5">
        <v>0</v>
      </c>
      <c r="T4407" s="5">
        <v>0</v>
      </c>
      <c r="U4407" s="3"/>
      <c r="V4407" s="5">
        <v>0</v>
      </c>
      <c r="W4407" s="5">
        <v>0</v>
      </c>
      <c r="X4407" s="5"/>
      <c r="Y4407" s="5"/>
      <c r="Z4407" s="5">
        <f>Tbl_BalanceHistory[[#This Row],[Discretionary Recommended - Pre 2022]]+Tbl_BalanceHistory[[#This Row],[Discretionary Balance Recommended: Policy]]+Tbl_BalanceHistory[[#This Row],[Discretionary Balance Recommended: Commitments]]</f>
        <v>0</v>
      </c>
      <c r="AA4407" s="5">
        <f>Tbl_BalanceHistory[[#This Row],[Discretionary Balance]]-Tbl_BalanceHistory[[#This Row],[Discretionary Reappropriation]]</f>
        <v>0</v>
      </c>
      <c r="AB4407" s="2"/>
      <c r="AC4407" s="2"/>
      <c r="AD4407" s="2"/>
      <c r="AE4407" s="2"/>
    </row>
    <row r="4408" spans="1:31" ht="45" x14ac:dyDescent="0.25">
      <c r="A4408" s="2" t="s">
        <v>747</v>
      </c>
      <c r="B4408" s="3">
        <v>11</v>
      </c>
      <c r="C4408" s="3">
        <v>799</v>
      </c>
      <c r="D4408" s="3" t="s">
        <v>760</v>
      </c>
      <c r="E4408" s="3" t="str">
        <f>_xlfn.XLOOKUP(Tbl_BalanceHistory[[#This Row],[RespAgy]],Tbl_Agencies[Agy Code],Tbl_Agencies[Agy Sort])</f>
        <v>161000</v>
      </c>
      <c r="F4408" s="2" t="str">
        <f>Tbl_BalanceHistory[[#This Row],[RespAgy]]&amp;": "&amp;Tbl_BalanceHistory[[#This Row],[RespAgency]]</f>
        <v>799: Department of Corrections</v>
      </c>
      <c r="G4408" s="3">
        <v>745</v>
      </c>
      <c r="H4408" s="3" t="s">
        <v>1355</v>
      </c>
      <c r="I4408" s="3">
        <f>_xlfn.XLOOKUP(Tbl_BalanceHistory[[#This Row],[AgyCode]],Tbl_Agencies[Agy Code],Tbl_Agencies[Agy Sort])</f>
        <v>0</v>
      </c>
      <c r="J4408" s="2" t="str">
        <f>Tbl_BalanceHistory[[#This Row],[AgyCode]]&amp;": "&amp;Tbl_BalanceHistory[[#This Row],[Agency Name]]</f>
        <v>745: Nottoway Correctional Center</v>
      </c>
      <c r="K4408" s="1">
        <v>2019</v>
      </c>
      <c r="L4408" s="3">
        <v>197</v>
      </c>
      <c r="M4408" s="3" t="s">
        <v>401</v>
      </c>
      <c r="N4408" s="2" t="str">
        <f>Tbl_BalanceHistory[[#This Row],[ProgramCode]]&amp;": "&amp;Tbl_BalanceHistory[[#This Row],[Program Name]]</f>
        <v>197: Instruction</v>
      </c>
      <c r="O4408" s="3" t="s">
        <v>886</v>
      </c>
      <c r="P4408" s="1" t="str">
        <f>IF(Tbl_BalanceHistory[[#This Row],[FundCode]]="0100","GF",IF(Tbl_BalanceHistory[[#This Row],[FundCode]]="01000","GF","Hi Ed / OCR"))</f>
        <v>GF</v>
      </c>
      <c r="Q4408" s="5">
        <v>757363</v>
      </c>
      <c r="R4408" s="5">
        <v>757363</v>
      </c>
      <c r="S4408" s="5">
        <v>0</v>
      </c>
      <c r="T4408" s="5">
        <v>0</v>
      </c>
      <c r="U4408" s="3"/>
      <c r="V4408" s="5">
        <v>0</v>
      </c>
      <c r="W4408" s="5">
        <v>0</v>
      </c>
      <c r="X4408" s="5"/>
      <c r="Y4408" s="5"/>
      <c r="Z4408" s="5">
        <f>Tbl_BalanceHistory[[#This Row],[Discretionary Recommended - Pre 2022]]+Tbl_BalanceHistory[[#This Row],[Discretionary Balance Recommended: Policy]]+Tbl_BalanceHistory[[#This Row],[Discretionary Balance Recommended: Commitments]]</f>
        <v>0</v>
      </c>
      <c r="AA4408" s="5">
        <f>Tbl_BalanceHistory[[#This Row],[Discretionary Balance]]-Tbl_BalanceHistory[[#This Row],[Discretionary Reappropriation]]</f>
        <v>0</v>
      </c>
      <c r="AB4408" s="2"/>
      <c r="AC4408" s="2"/>
      <c r="AD4408" s="2"/>
      <c r="AE4408" s="2"/>
    </row>
    <row r="4409" spans="1:31" ht="45" x14ac:dyDescent="0.25">
      <c r="A4409" s="2" t="s">
        <v>747</v>
      </c>
      <c r="B4409" s="3">
        <v>11</v>
      </c>
      <c r="C4409" s="3">
        <v>799</v>
      </c>
      <c r="D4409" s="3" t="s">
        <v>760</v>
      </c>
      <c r="E4409" s="3" t="str">
        <f>_xlfn.XLOOKUP(Tbl_BalanceHistory[[#This Row],[RespAgy]],Tbl_Agencies[Agy Code],Tbl_Agencies[Agy Sort])</f>
        <v>161000</v>
      </c>
      <c r="F4409" s="2" t="str">
        <f>Tbl_BalanceHistory[[#This Row],[RespAgy]]&amp;": "&amp;Tbl_BalanceHistory[[#This Row],[RespAgency]]</f>
        <v>799: Department of Corrections</v>
      </c>
      <c r="G4409" s="3">
        <v>745</v>
      </c>
      <c r="H4409" s="3" t="s">
        <v>1355</v>
      </c>
      <c r="I4409" s="3">
        <f>_xlfn.XLOOKUP(Tbl_BalanceHistory[[#This Row],[AgyCode]],Tbl_Agencies[Agy Code],Tbl_Agencies[Agy Sort])</f>
        <v>0</v>
      </c>
      <c r="J4409" s="2" t="str">
        <f>Tbl_BalanceHistory[[#This Row],[AgyCode]]&amp;": "&amp;Tbl_BalanceHistory[[#This Row],[Agency Name]]</f>
        <v>745: Nottoway Correctional Center</v>
      </c>
      <c r="K4409" s="1">
        <v>2020</v>
      </c>
      <c r="L4409" s="3">
        <v>197</v>
      </c>
      <c r="M4409" s="3" t="s">
        <v>401</v>
      </c>
      <c r="N4409" s="2" t="str">
        <f>Tbl_BalanceHistory[[#This Row],[ProgramCode]]&amp;": "&amp;Tbl_BalanceHistory[[#This Row],[Program Name]]</f>
        <v>197: Instruction</v>
      </c>
      <c r="O4409" s="3" t="s">
        <v>886</v>
      </c>
      <c r="P4409" s="1" t="str">
        <f>IF(Tbl_BalanceHistory[[#This Row],[FundCode]]="0100","GF",IF(Tbl_BalanceHistory[[#This Row],[FundCode]]="01000","GF","Hi Ed / OCR"))</f>
        <v>GF</v>
      </c>
      <c r="Q4409" s="5">
        <v>903907</v>
      </c>
      <c r="R4409" s="5">
        <v>903907</v>
      </c>
      <c r="S4409" s="5">
        <v>0</v>
      </c>
      <c r="T4409" s="5">
        <v>0</v>
      </c>
      <c r="U4409" s="3"/>
      <c r="V4409" s="5">
        <v>0</v>
      </c>
      <c r="W4409" s="5">
        <v>0</v>
      </c>
      <c r="X4409" s="5"/>
      <c r="Y4409" s="5"/>
      <c r="Z4409" s="5">
        <f>Tbl_BalanceHistory[[#This Row],[Discretionary Recommended - Pre 2022]]+Tbl_BalanceHistory[[#This Row],[Discretionary Balance Recommended: Policy]]+Tbl_BalanceHistory[[#This Row],[Discretionary Balance Recommended: Commitments]]</f>
        <v>0</v>
      </c>
      <c r="AA4409" s="5">
        <f>Tbl_BalanceHistory[[#This Row],[Discretionary Balance]]-Tbl_BalanceHistory[[#This Row],[Discretionary Reappropriation]]</f>
        <v>0</v>
      </c>
      <c r="AB4409" s="2"/>
      <c r="AC4409" s="2"/>
      <c r="AD4409" s="2"/>
      <c r="AE4409" s="2"/>
    </row>
    <row r="4410" spans="1:31" ht="45" x14ac:dyDescent="0.25">
      <c r="A4410" s="2" t="s">
        <v>747</v>
      </c>
      <c r="B4410" s="3">
        <v>11</v>
      </c>
      <c r="C4410" s="3">
        <v>799</v>
      </c>
      <c r="D4410" s="3" t="s">
        <v>760</v>
      </c>
      <c r="E4410" s="3" t="str">
        <f>_xlfn.XLOOKUP(Tbl_BalanceHistory[[#This Row],[RespAgy]],Tbl_Agencies[Agy Code],Tbl_Agencies[Agy Sort])</f>
        <v>161000</v>
      </c>
      <c r="F4410" s="2" t="str">
        <f>Tbl_BalanceHistory[[#This Row],[RespAgy]]&amp;": "&amp;Tbl_BalanceHistory[[#This Row],[RespAgency]]</f>
        <v>799: Department of Corrections</v>
      </c>
      <c r="G4410" s="3">
        <v>745</v>
      </c>
      <c r="H4410" s="3" t="s">
        <v>1355</v>
      </c>
      <c r="I4410" s="3">
        <f>_xlfn.XLOOKUP(Tbl_BalanceHistory[[#This Row],[AgyCode]],Tbl_Agencies[Agy Code],Tbl_Agencies[Agy Sort])</f>
        <v>0</v>
      </c>
      <c r="J4410" s="2" t="str">
        <f>Tbl_BalanceHistory[[#This Row],[AgyCode]]&amp;": "&amp;Tbl_BalanceHistory[[#This Row],[Agency Name]]</f>
        <v>745: Nottoway Correctional Center</v>
      </c>
      <c r="K4410" s="1">
        <v>2014</v>
      </c>
      <c r="L4410" s="3">
        <v>398</v>
      </c>
      <c r="M4410" s="3" t="s">
        <v>768</v>
      </c>
      <c r="N4410" s="2" t="str">
        <f>Tbl_BalanceHistory[[#This Row],[ProgramCode]]&amp;": "&amp;Tbl_BalanceHistory[[#This Row],[Program Name]]</f>
        <v>398: Operation of Secure Correctional Facilities</v>
      </c>
      <c r="O4410" s="3" t="s">
        <v>1730</v>
      </c>
      <c r="P4410" s="1" t="str">
        <f>IF(Tbl_BalanceHistory[[#This Row],[FundCode]]="0100","GF",IF(Tbl_BalanceHistory[[#This Row],[FundCode]]="01000","GF","Hi Ed / OCR"))</f>
        <v>GF</v>
      </c>
      <c r="Q4410" s="5">
        <v>28149949</v>
      </c>
      <c r="R4410" s="5">
        <v>28149949</v>
      </c>
      <c r="S4410" s="5">
        <v>0</v>
      </c>
      <c r="T4410" s="5">
        <v>0</v>
      </c>
      <c r="U4410" s="3"/>
      <c r="V4410" s="5">
        <v>0</v>
      </c>
      <c r="W4410" s="5">
        <v>0</v>
      </c>
      <c r="X4410" s="5"/>
      <c r="Y4410" s="5"/>
      <c r="Z4410" s="5">
        <f>Tbl_BalanceHistory[[#This Row],[Discretionary Recommended - Pre 2022]]+Tbl_BalanceHistory[[#This Row],[Discretionary Balance Recommended: Policy]]+Tbl_BalanceHistory[[#This Row],[Discretionary Balance Recommended: Commitments]]</f>
        <v>0</v>
      </c>
      <c r="AA4410" s="5">
        <f>Tbl_BalanceHistory[[#This Row],[Discretionary Balance]]-Tbl_BalanceHistory[[#This Row],[Discretionary Reappropriation]]</f>
        <v>0</v>
      </c>
      <c r="AB4410" s="2"/>
      <c r="AC4410" s="2"/>
      <c r="AD4410" s="2"/>
      <c r="AE4410" s="2"/>
    </row>
    <row r="4411" spans="1:31" ht="45" x14ac:dyDescent="0.25">
      <c r="A4411" s="2" t="s">
        <v>747</v>
      </c>
      <c r="B4411" s="3">
        <v>11</v>
      </c>
      <c r="C4411" s="3">
        <v>799</v>
      </c>
      <c r="D4411" s="3" t="s">
        <v>760</v>
      </c>
      <c r="E4411" s="3" t="str">
        <f>_xlfn.XLOOKUP(Tbl_BalanceHistory[[#This Row],[RespAgy]],Tbl_Agencies[Agy Code],Tbl_Agencies[Agy Sort])</f>
        <v>161000</v>
      </c>
      <c r="F4411" s="2" t="str">
        <f>Tbl_BalanceHistory[[#This Row],[RespAgy]]&amp;": "&amp;Tbl_BalanceHistory[[#This Row],[RespAgency]]</f>
        <v>799: Department of Corrections</v>
      </c>
      <c r="G4411" s="3">
        <v>745</v>
      </c>
      <c r="H4411" s="3" t="s">
        <v>1355</v>
      </c>
      <c r="I4411" s="3">
        <f>_xlfn.XLOOKUP(Tbl_BalanceHistory[[#This Row],[AgyCode]],Tbl_Agencies[Agy Code],Tbl_Agencies[Agy Sort])</f>
        <v>0</v>
      </c>
      <c r="J4411" s="2" t="str">
        <f>Tbl_BalanceHistory[[#This Row],[AgyCode]]&amp;": "&amp;Tbl_BalanceHistory[[#This Row],[Agency Name]]</f>
        <v>745: Nottoway Correctional Center</v>
      </c>
      <c r="K4411" s="1">
        <v>2015</v>
      </c>
      <c r="L4411" s="3">
        <v>398</v>
      </c>
      <c r="M4411" s="3" t="s">
        <v>768</v>
      </c>
      <c r="N4411" s="2" t="str">
        <f>Tbl_BalanceHistory[[#This Row],[ProgramCode]]&amp;": "&amp;Tbl_BalanceHistory[[#This Row],[Program Name]]</f>
        <v>398: Operation of Secure Correctional Facilities</v>
      </c>
      <c r="O4411" s="3" t="s">
        <v>1730</v>
      </c>
      <c r="P4411" s="1" t="str">
        <f>IF(Tbl_BalanceHistory[[#This Row],[FundCode]]="0100","GF",IF(Tbl_BalanceHistory[[#This Row],[FundCode]]="01000","GF","Hi Ed / OCR"))</f>
        <v>GF</v>
      </c>
      <c r="Q4411" s="5">
        <v>28526940</v>
      </c>
      <c r="R4411" s="5">
        <v>28526940</v>
      </c>
      <c r="S4411" s="5">
        <v>0</v>
      </c>
      <c r="T4411" s="5">
        <v>0</v>
      </c>
      <c r="U4411" s="3"/>
      <c r="V4411" s="5">
        <v>0</v>
      </c>
      <c r="W4411" s="5">
        <v>0</v>
      </c>
      <c r="X4411" s="5"/>
      <c r="Y4411" s="5"/>
      <c r="Z4411" s="5">
        <f>Tbl_BalanceHistory[[#This Row],[Discretionary Recommended - Pre 2022]]+Tbl_BalanceHistory[[#This Row],[Discretionary Balance Recommended: Policy]]+Tbl_BalanceHistory[[#This Row],[Discretionary Balance Recommended: Commitments]]</f>
        <v>0</v>
      </c>
      <c r="AA4411" s="5">
        <f>Tbl_BalanceHistory[[#This Row],[Discretionary Balance]]-Tbl_BalanceHistory[[#This Row],[Discretionary Reappropriation]]</f>
        <v>0</v>
      </c>
      <c r="AB4411" s="2"/>
      <c r="AC4411" s="2"/>
      <c r="AD4411" s="2"/>
      <c r="AE4411" s="2"/>
    </row>
    <row r="4412" spans="1:31" ht="45" x14ac:dyDescent="0.25">
      <c r="A4412" s="2" t="s">
        <v>747</v>
      </c>
      <c r="B4412" s="3">
        <v>11</v>
      </c>
      <c r="C4412" s="3">
        <v>799</v>
      </c>
      <c r="D4412" s="3" t="s">
        <v>760</v>
      </c>
      <c r="E4412" s="3" t="str">
        <f>_xlfn.XLOOKUP(Tbl_BalanceHistory[[#This Row],[RespAgy]],Tbl_Agencies[Agy Code],Tbl_Agencies[Agy Sort])</f>
        <v>161000</v>
      </c>
      <c r="F4412" s="2" t="str">
        <f>Tbl_BalanceHistory[[#This Row],[RespAgy]]&amp;": "&amp;Tbl_BalanceHistory[[#This Row],[RespAgency]]</f>
        <v>799: Department of Corrections</v>
      </c>
      <c r="G4412" s="3">
        <v>745</v>
      </c>
      <c r="H4412" s="3" t="s">
        <v>1355</v>
      </c>
      <c r="I4412" s="3">
        <f>_xlfn.XLOOKUP(Tbl_BalanceHistory[[#This Row],[AgyCode]],Tbl_Agencies[Agy Code],Tbl_Agencies[Agy Sort])</f>
        <v>0</v>
      </c>
      <c r="J4412" s="2" t="str">
        <f>Tbl_BalanceHistory[[#This Row],[AgyCode]]&amp;": "&amp;Tbl_BalanceHistory[[#This Row],[Agency Name]]</f>
        <v>745: Nottoway Correctional Center</v>
      </c>
      <c r="K4412" s="1">
        <v>2016</v>
      </c>
      <c r="L4412" s="3">
        <v>398</v>
      </c>
      <c r="M4412" s="3" t="s">
        <v>768</v>
      </c>
      <c r="N4412" s="2" t="str">
        <f>Tbl_BalanceHistory[[#This Row],[ProgramCode]]&amp;": "&amp;Tbl_BalanceHistory[[#This Row],[Program Name]]</f>
        <v>398: Operation of Secure Correctional Facilities</v>
      </c>
      <c r="O4412" s="3" t="s">
        <v>1730</v>
      </c>
      <c r="P4412" s="1" t="str">
        <f>IF(Tbl_BalanceHistory[[#This Row],[FundCode]]="0100","GF",IF(Tbl_BalanceHistory[[#This Row],[FundCode]]="01000","GF","Hi Ed / OCR"))</f>
        <v>GF</v>
      </c>
      <c r="Q4412" s="5">
        <v>30273473</v>
      </c>
      <c r="R4412" s="5">
        <v>30273473</v>
      </c>
      <c r="S4412" s="5">
        <v>0</v>
      </c>
      <c r="T4412" s="5">
        <v>0</v>
      </c>
      <c r="U4412" s="3"/>
      <c r="V4412" s="5">
        <v>0</v>
      </c>
      <c r="W4412" s="5">
        <v>0</v>
      </c>
      <c r="X4412" s="5"/>
      <c r="Y4412" s="5"/>
      <c r="Z4412" s="5">
        <f>Tbl_BalanceHistory[[#This Row],[Discretionary Recommended - Pre 2022]]+Tbl_BalanceHistory[[#This Row],[Discretionary Balance Recommended: Policy]]+Tbl_BalanceHistory[[#This Row],[Discretionary Balance Recommended: Commitments]]</f>
        <v>0</v>
      </c>
      <c r="AA4412" s="5">
        <f>Tbl_BalanceHistory[[#This Row],[Discretionary Balance]]-Tbl_BalanceHistory[[#This Row],[Discretionary Reappropriation]]</f>
        <v>0</v>
      </c>
      <c r="AB4412" s="2"/>
      <c r="AC4412" s="2"/>
      <c r="AD4412" s="2"/>
      <c r="AE4412" s="2" t="s">
        <v>2170</v>
      </c>
    </row>
    <row r="4413" spans="1:31" ht="45" x14ac:dyDescent="0.25">
      <c r="A4413" s="2" t="s">
        <v>747</v>
      </c>
      <c r="B4413" s="3">
        <v>11</v>
      </c>
      <c r="C4413" s="3">
        <v>799</v>
      </c>
      <c r="D4413" s="3" t="s">
        <v>760</v>
      </c>
      <c r="E4413" s="3" t="str">
        <f>_xlfn.XLOOKUP(Tbl_BalanceHistory[[#This Row],[RespAgy]],Tbl_Agencies[Agy Code],Tbl_Agencies[Agy Sort])</f>
        <v>161000</v>
      </c>
      <c r="F4413" s="2" t="str">
        <f>Tbl_BalanceHistory[[#This Row],[RespAgy]]&amp;": "&amp;Tbl_BalanceHistory[[#This Row],[RespAgency]]</f>
        <v>799: Department of Corrections</v>
      </c>
      <c r="G4413" s="3">
        <v>745</v>
      </c>
      <c r="H4413" s="3" t="s">
        <v>1355</v>
      </c>
      <c r="I4413" s="3">
        <f>_xlfn.XLOOKUP(Tbl_BalanceHistory[[#This Row],[AgyCode]],Tbl_Agencies[Agy Code],Tbl_Agencies[Agy Sort])</f>
        <v>0</v>
      </c>
      <c r="J4413" s="2" t="str">
        <f>Tbl_BalanceHistory[[#This Row],[AgyCode]]&amp;": "&amp;Tbl_BalanceHistory[[#This Row],[Agency Name]]</f>
        <v>745: Nottoway Correctional Center</v>
      </c>
      <c r="K4413" s="1">
        <v>2017</v>
      </c>
      <c r="L4413" s="3">
        <v>398</v>
      </c>
      <c r="M4413" s="3" t="s">
        <v>768</v>
      </c>
      <c r="N4413" s="2" t="str">
        <f>Tbl_BalanceHistory[[#This Row],[ProgramCode]]&amp;": "&amp;Tbl_BalanceHistory[[#This Row],[Program Name]]</f>
        <v>398: Operation of Secure Correctional Facilities</v>
      </c>
      <c r="O4413" s="3" t="s">
        <v>886</v>
      </c>
      <c r="P4413" s="1" t="str">
        <f>IF(Tbl_BalanceHistory[[#This Row],[FundCode]]="0100","GF",IF(Tbl_BalanceHistory[[#This Row],[FundCode]]="01000","GF","Hi Ed / OCR"))</f>
        <v>GF</v>
      </c>
      <c r="Q4413" s="5">
        <v>32107711</v>
      </c>
      <c r="R4413" s="5">
        <v>32107711</v>
      </c>
      <c r="S4413" s="5">
        <v>0</v>
      </c>
      <c r="T4413" s="5">
        <v>0</v>
      </c>
      <c r="U4413" s="3"/>
      <c r="V4413" s="5">
        <v>0</v>
      </c>
      <c r="W4413" s="5">
        <v>0</v>
      </c>
      <c r="X4413" s="5"/>
      <c r="Y4413" s="5"/>
      <c r="Z4413" s="5">
        <f>Tbl_BalanceHistory[[#This Row],[Discretionary Recommended - Pre 2022]]+Tbl_BalanceHistory[[#This Row],[Discretionary Balance Recommended: Policy]]+Tbl_BalanceHistory[[#This Row],[Discretionary Balance Recommended: Commitments]]</f>
        <v>0</v>
      </c>
      <c r="AA4413" s="5">
        <f>Tbl_BalanceHistory[[#This Row],[Discretionary Balance]]-Tbl_BalanceHistory[[#This Row],[Discretionary Reappropriation]]</f>
        <v>0</v>
      </c>
      <c r="AB4413" s="2"/>
      <c r="AC4413" s="2"/>
      <c r="AD4413" s="2"/>
      <c r="AE4413" s="2"/>
    </row>
    <row r="4414" spans="1:31" ht="45" x14ac:dyDescent="0.25">
      <c r="A4414" s="2" t="s">
        <v>747</v>
      </c>
      <c r="B4414" s="3">
        <v>11</v>
      </c>
      <c r="C4414" s="3">
        <v>799</v>
      </c>
      <c r="D4414" s="3" t="s">
        <v>760</v>
      </c>
      <c r="E4414" s="3" t="str">
        <f>_xlfn.XLOOKUP(Tbl_BalanceHistory[[#This Row],[RespAgy]],Tbl_Agencies[Agy Code],Tbl_Agencies[Agy Sort])</f>
        <v>161000</v>
      </c>
      <c r="F4414" s="2" t="str">
        <f>Tbl_BalanceHistory[[#This Row],[RespAgy]]&amp;": "&amp;Tbl_BalanceHistory[[#This Row],[RespAgency]]</f>
        <v>799: Department of Corrections</v>
      </c>
      <c r="G4414" s="3">
        <v>745</v>
      </c>
      <c r="H4414" s="3" t="s">
        <v>1355</v>
      </c>
      <c r="I4414" s="3">
        <f>_xlfn.XLOOKUP(Tbl_BalanceHistory[[#This Row],[AgyCode]],Tbl_Agencies[Agy Code],Tbl_Agencies[Agy Sort])</f>
        <v>0</v>
      </c>
      <c r="J4414" s="2" t="str">
        <f>Tbl_BalanceHistory[[#This Row],[AgyCode]]&amp;": "&amp;Tbl_BalanceHistory[[#This Row],[Agency Name]]</f>
        <v>745: Nottoway Correctional Center</v>
      </c>
      <c r="K4414" s="1">
        <v>2018</v>
      </c>
      <c r="L4414" s="3">
        <v>398</v>
      </c>
      <c r="M4414" s="3" t="s">
        <v>768</v>
      </c>
      <c r="N4414" s="2" t="str">
        <f>Tbl_BalanceHistory[[#This Row],[ProgramCode]]&amp;": "&amp;Tbl_BalanceHistory[[#This Row],[Program Name]]</f>
        <v>398: Operation of Secure Correctional Facilities</v>
      </c>
      <c r="O4414" s="3" t="s">
        <v>886</v>
      </c>
      <c r="P4414" s="1" t="str">
        <f>IF(Tbl_BalanceHistory[[#This Row],[FundCode]]="0100","GF",IF(Tbl_BalanceHistory[[#This Row],[FundCode]]="01000","GF","Hi Ed / OCR"))</f>
        <v>GF</v>
      </c>
      <c r="Q4414" s="5">
        <v>34134532</v>
      </c>
      <c r="R4414" s="5">
        <v>34134532</v>
      </c>
      <c r="S4414" s="5">
        <v>0</v>
      </c>
      <c r="T4414" s="5">
        <v>0</v>
      </c>
      <c r="U4414" s="3"/>
      <c r="V4414" s="5">
        <v>0</v>
      </c>
      <c r="W4414" s="5">
        <v>0</v>
      </c>
      <c r="X4414" s="5"/>
      <c r="Y4414" s="5"/>
      <c r="Z4414" s="5">
        <f>Tbl_BalanceHistory[[#This Row],[Discretionary Recommended - Pre 2022]]+Tbl_BalanceHistory[[#This Row],[Discretionary Balance Recommended: Policy]]+Tbl_BalanceHistory[[#This Row],[Discretionary Balance Recommended: Commitments]]</f>
        <v>0</v>
      </c>
      <c r="AA4414" s="5">
        <f>Tbl_BalanceHistory[[#This Row],[Discretionary Balance]]-Tbl_BalanceHistory[[#This Row],[Discretionary Reappropriation]]</f>
        <v>0</v>
      </c>
      <c r="AB4414" s="2"/>
      <c r="AC4414" s="2"/>
      <c r="AD4414" s="2"/>
      <c r="AE4414" s="2"/>
    </row>
    <row r="4415" spans="1:31" ht="45" x14ac:dyDescent="0.25">
      <c r="A4415" s="2" t="s">
        <v>747</v>
      </c>
      <c r="B4415" s="3">
        <v>11</v>
      </c>
      <c r="C4415" s="3">
        <v>799</v>
      </c>
      <c r="D4415" s="3" t="s">
        <v>760</v>
      </c>
      <c r="E4415" s="3" t="str">
        <f>_xlfn.XLOOKUP(Tbl_BalanceHistory[[#This Row],[RespAgy]],Tbl_Agencies[Agy Code],Tbl_Agencies[Agy Sort])</f>
        <v>161000</v>
      </c>
      <c r="F4415" s="2" t="str">
        <f>Tbl_BalanceHistory[[#This Row],[RespAgy]]&amp;": "&amp;Tbl_BalanceHistory[[#This Row],[RespAgency]]</f>
        <v>799: Department of Corrections</v>
      </c>
      <c r="G4415" s="3">
        <v>745</v>
      </c>
      <c r="H4415" s="3" t="s">
        <v>1355</v>
      </c>
      <c r="I4415" s="3">
        <f>_xlfn.XLOOKUP(Tbl_BalanceHistory[[#This Row],[AgyCode]],Tbl_Agencies[Agy Code],Tbl_Agencies[Agy Sort])</f>
        <v>0</v>
      </c>
      <c r="J4415" s="2" t="str">
        <f>Tbl_BalanceHistory[[#This Row],[AgyCode]]&amp;": "&amp;Tbl_BalanceHistory[[#This Row],[Agency Name]]</f>
        <v>745: Nottoway Correctional Center</v>
      </c>
      <c r="K4415" s="1">
        <v>2019</v>
      </c>
      <c r="L4415" s="3">
        <v>398</v>
      </c>
      <c r="M4415" s="3" t="s">
        <v>768</v>
      </c>
      <c r="N4415" s="2" t="str">
        <f>Tbl_BalanceHistory[[#This Row],[ProgramCode]]&amp;": "&amp;Tbl_BalanceHistory[[#This Row],[Program Name]]</f>
        <v>398: Operation of Secure Correctional Facilities</v>
      </c>
      <c r="O4415" s="3" t="s">
        <v>886</v>
      </c>
      <c r="P4415" s="1" t="str">
        <f>IF(Tbl_BalanceHistory[[#This Row],[FundCode]]="0100","GF",IF(Tbl_BalanceHistory[[#This Row],[FundCode]]="01000","GF","Hi Ed / OCR"))</f>
        <v>GF</v>
      </c>
      <c r="Q4415" s="5">
        <v>35743077</v>
      </c>
      <c r="R4415" s="5">
        <v>35743077</v>
      </c>
      <c r="S4415" s="5">
        <v>0</v>
      </c>
      <c r="T4415" s="5">
        <v>0</v>
      </c>
      <c r="U4415" s="3"/>
      <c r="V4415" s="5">
        <v>0</v>
      </c>
      <c r="W4415" s="5">
        <v>0</v>
      </c>
      <c r="X4415" s="5"/>
      <c r="Y4415" s="5"/>
      <c r="Z4415" s="5">
        <f>Tbl_BalanceHistory[[#This Row],[Discretionary Recommended - Pre 2022]]+Tbl_BalanceHistory[[#This Row],[Discretionary Balance Recommended: Policy]]+Tbl_BalanceHistory[[#This Row],[Discretionary Balance Recommended: Commitments]]</f>
        <v>0</v>
      </c>
      <c r="AA4415" s="5">
        <f>Tbl_BalanceHistory[[#This Row],[Discretionary Balance]]-Tbl_BalanceHistory[[#This Row],[Discretionary Reappropriation]]</f>
        <v>0</v>
      </c>
      <c r="AB4415" s="2"/>
      <c r="AC4415" s="2"/>
      <c r="AD4415" s="2"/>
      <c r="AE4415" s="2"/>
    </row>
    <row r="4416" spans="1:31" ht="45" x14ac:dyDescent="0.25">
      <c r="A4416" s="2" t="s">
        <v>747</v>
      </c>
      <c r="B4416" s="3">
        <v>11</v>
      </c>
      <c r="C4416" s="3">
        <v>799</v>
      </c>
      <c r="D4416" s="3" t="s">
        <v>760</v>
      </c>
      <c r="E4416" s="3" t="str">
        <f>_xlfn.XLOOKUP(Tbl_BalanceHistory[[#This Row],[RespAgy]],Tbl_Agencies[Agy Code],Tbl_Agencies[Agy Sort])</f>
        <v>161000</v>
      </c>
      <c r="F4416" s="2" t="str">
        <f>Tbl_BalanceHistory[[#This Row],[RespAgy]]&amp;": "&amp;Tbl_BalanceHistory[[#This Row],[RespAgency]]</f>
        <v>799: Department of Corrections</v>
      </c>
      <c r="G4416" s="3">
        <v>745</v>
      </c>
      <c r="H4416" s="3" t="s">
        <v>1355</v>
      </c>
      <c r="I4416" s="3">
        <f>_xlfn.XLOOKUP(Tbl_BalanceHistory[[#This Row],[AgyCode]],Tbl_Agencies[Agy Code],Tbl_Agencies[Agy Sort])</f>
        <v>0</v>
      </c>
      <c r="J4416" s="2" t="str">
        <f>Tbl_BalanceHistory[[#This Row],[AgyCode]]&amp;": "&amp;Tbl_BalanceHistory[[#This Row],[Agency Name]]</f>
        <v>745: Nottoway Correctional Center</v>
      </c>
      <c r="K4416" s="1">
        <v>2020</v>
      </c>
      <c r="L4416" s="3">
        <v>398</v>
      </c>
      <c r="M4416" s="3" t="s">
        <v>768</v>
      </c>
      <c r="N4416" s="2" t="str">
        <f>Tbl_BalanceHistory[[#This Row],[ProgramCode]]&amp;": "&amp;Tbl_BalanceHistory[[#This Row],[Program Name]]</f>
        <v>398: Operation of Secure Correctional Facilities</v>
      </c>
      <c r="O4416" s="3" t="s">
        <v>886</v>
      </c>
      <c r="P4416" s="1" t="str">
        <f>IF(Tbl_BalanceHistory[[#This Row],[FundCode]]="0100","GF",IF(Tbl_BalanceHistory[[#This Row],[FundCode]]="01000","GF","Hi Ed / OCR"))</f>
        <v>GF</v>
      </c>
      <c r="Q4416" s="5">
        <v>37859627</v>
      </c>
      <c r="R4416" s="5">
        <v>37851212</v>
      </c>
      <c r="S4416" s="5">
        <v>8415</v>
      </c>
      <c r="T4416" s="5">
        <v>0</v>
      </c>
      <c r="U4416" s="3"/>
      <c r="V4416" s="5">
        <v>8415</v>
      </c>
      <c r="W4416" s="5">
        <v>0</v>
      </c>
      <c r="X4416" s="5"/>
      <c r="Y4416" s="5"/>
      <c r="Z4416" s="5">
        <f>Tbl_BalanceHistory[[#This Row],[Discretionary Recommended - Pre 2022]]+Tbl_BalanceHistory[[#This Row],[Discretionary Balance Recommended: Policy]]+Tbl_BalanceHistory[[#This Row],[Discretionary Balance Recommended: Commitments]]</f>
        <v>0</v>
      </c>
      <c r="AA4416" s="5">
        <f>Tbl_BalanceHistory[[#This Row],[Discretionary Balance]]-Tbl_BalanceHistory[[#This Row],[Discretionary Reappropriation]]</f>
        <v>8415</v>
      </c>
      <c r="AB4416" s="2"/>
      <c r="AC4416" s="2"/>
      <c r="AD4416" s="2"/>
      <c r="AE4416" s="2"/>
    </row>
    <row r="4417" spans="1:31" ht="45" x14ac:dyDescent="0.25">
      <c r="A4417" s="2" t="s">
        <v>747</v>
      </c>
      <c r="B4417" s="3">
        <v>11</v>
      </c>
      <c r="C4417" s="3">
        <v>799</v>
      </c>
      <c r="D4417" s="3" t="s">
        <v>760</v>
      </c>
      <c r="E4417" s="3" t="str">
        <f>_xlfn.XLOOKUP(Tbl_BalanceHistory[[#This Row],[RespAgy]],Tbl_Agencies[Agy Code],Tbl_Agencies[Agy Sort])</f>
        <v>161000</v>
      </c>
      <c r="F4417" s="2" t="str">
        <f>Tbl_BalanceHistory[[#This Row],[RespAgy]]&amp;": "&amp;Tbl_BalanceHistory[[#This Row],[RespAgency]]</f>
        <v>799: Department of Corrections</v>
      </c>
      <c r="G4417" s="3">
        <v>747</v>
      </c>
      <c r="H4417" s="3" t="s">
        <v>1358</v>
      </c>
      <c r="I4417" s="3">
        <f>_xlfn.XLOOKUP(Tbl_BalanceHistory[[#This Row],[AgyCode]],Tbl_Agencies[Agy Code],Tbl_Agencies[Agy Sort])</f>
        <v>0</v>
      </c>
      <c r="J4417" s="2" t="str">
        <f>Tbl_BalanceHistory[[#This Row],[AgyCode]]&amp;": "&amp;Tbl_BalanceHistory[[#This Row],[Agency Name]]</f>
        <v>747: Marion Correctional Center</v>
      </c>
      <c r="K4417" s="1">
        <v>2014</v>
      </c>
      <c r="L4417" s="3">
        <v>197</v>
      </c>
      <c r="M4417" s="3" t="s">
        <v>401</v>
      </c>
      <c r="N4417" s="2" t="str">
        <f>Tbl_BalanceHistory[[#This Row],[ProgramCode]]&amp;": "&amp;Tbl_BalanceHistory[[#This Row],[Program Name]]</f>
        <v>197: Instruction</v>
      </c>
      <c r="O4417" s="3" t="s">
        <v>1730</v>
      </c>
      <c r="P4417" s="1" t="str">
        <f>IF(Tbl_BalanceHistory[[#This Row],[FundCode]]="0100","GF",IF(Tbl_BalanceHistory[[#This Row],[FundCode]]="01000","GF","Hi Ed / OCR"))</f>
        <v>GF</v>
      </c>
      <c r="Q4417" s="5">
        <v>101481</v>
      </c>
      <c r="R4417" s="5">
        <v>101481</v>
      </c>
      <c r="S4417" s="5">
        <v>0</v>
      </c>
      <c r="T4417" s="5">
        <v>0</v>
      </c>
      <c r="U4417" s="3"/>
      <c r="V4417" s="5">
        <v>0</v>
      </c>
      <c r="W4417" s="5">
        <v>0</v>
      </c>
      <c r="X4417" s="5"/>
      <c r="Y4417" s="5"/>
      <c r="Z4417" s="5">
        <f>Tbl_BalanceHistory[[#This Row],[Discretionary Recommended - Pre 2022]]+Tbl_BalanceHistory[[#This Row],[Discretionary Balance Recommended: Policy]]+Tbl_BalanceHistory[[#This Row],[Discretionary Balance Recommended: Commitments]]</f>
        <v>0</v>
      </c>
      <c r="AA4417" s="5">
        <f>Tbl_BalanceHistory[[#This Row],[Discretionary Balance]]-Tbl_BalanceHistory[[#This Row],[Discretionary Reappropriation]]</f>
        <v>0</v>
      </c>
      <c r="AB4417" s="2"/>
      <c r="AC4417" s="2"/>
      <c r="AD4417" s="2"/>
      <c r="AE4417" s="2"/>
    </row>
    <row r="4418" spans="1:31" ht="45" x14ac:dyDescent="0.25">
      <c r="A4418" s="2" t="s">
        <v>747</v>
      </c>
      <c r="B4418" s="3">
        <v>11</v>
      </c>
      <c r="C4418" s="3">
        <v>799</v>
      </c>
      <c r="D4418" s="3" t="s">
        <v>760</v>
      </c>
      <c r="E4418" s="3" t="str">
        <f>_xlfn.XLOOKUP(Tbl_BalanceHistory[[#This Row],[RespAgy]],Tbl_Agencies[Agy Code],Tbl_Agencies[Agy Sort])</f>
        <v>161000</v>
      </c>
      <c r="F4418" s="2" t="str">
        <f>Tbl_BalanceHistory[[#This Row],[RespAgy]]&amp;": "&amp;Tbl_BalanceHistory[[#This Row],[RespAgency]]</f>
        <v>799: Department of Corrections</v>
      </c>
      <c r="G4418" s="3">
        <v>747</v>
      </c>
      <c r="H4418" s="3" t="s">
        <v>1358</v>
      </c>
      <c r="I4418" s="3">
        <f>_xlfn.XLOOKUP(Tbl_BalanceHistory[[#This Row],[AgyCode]],Tbl_Agencies[Agy Code],Tbl_Agencies[Agy Sort])</f>
        <v>0</v>
      </c>
      <c r="J4418" s="2" t="str">
        <f>Tbl_BalanceHistory[[#This Row],[AgyCode]]&amp;": "&amp;Tbl_BalanceHistory[[#This Row],[Agency Name]]</f>
        <v>747: Marion Correctional Center</v>
      </c>
      <c r="K4418" s="1">
        <v>2015</v>
      </c>
      <c r="L4418" s="3">
        <v>197</v>
      </c>
      <c r="M4418" s="3" t="s">
        <v>401</v>
      </c>
      <c r="N4418" s="2" t="str">
        <f>Tbl_BalanceHistory[[#This Row],[ProgramCode]]&amp;": "&amp;Tbl_BalanceHistory[[#This Row],[Program Name]]</f>
        <v>197: Instruction</v>
      </c>
      <c r="O4418" s="3" t="s">
        <v>1730</v>
      </c>
      <c r="P4418" s="1" t="str">
        <f>IF(Tbl_BalanceHistory[[#This Row],[FundCode]]="0100","GF",IF(Tbl_BalanceHistory[[#This Row],[FundCode]]="01000","GF","Hi Ed / OCR"))</f>
        <v>GF</v>
      </c>
      <c r="Q4418" s="5">
        <v>112630</v>
      </c>
      <c r="R4418" s="5">
        <v>112630</v>
      </c>
      <c r="S4418" s="5">
        <v>0</v>
      </c>
      <c r="T4418" s="5">
        <v>0</v>
      </c>
      <c r="U4418" s="3"/>
      <c r="V4418" s="5">
        <v>0</v>
      </c>
      <c r="W4418" s="5">
        <v>0</v>
      </c>
      <c r="X4418" s="5"/>
      <c r="Y4418" s="5"/>
      <c r="Z4418" s="5">
        <f>Tbl_BalanceHistory[[#This Row],[Discretionary Recommended - Pre 2022]]+Tbl_BalanceHistory[[#This Row],[Discretionary Balance Recommended: Policy]]+Tbl_BalanceHistory[[#This Row],[Discretionary Balance Recommended: Commitments]]</f>
        <v>0</v>
      </c>
      <c r="AA4418" s="5">
        <f>Tbl_BalanceHistory[[#This Row],[Discretionary Balance]]-Tbl_BalanceHistory[[#This Row],[Discretionary Reappropriation]]</f>
        <v>0</v>
      </c>
      <c r="AB4418" s="2"/>
      <c r="AC4418" s="2"/>
      <c r="AD4418" s="2"/>
      <c r="AE4418" s="2"/>
    </row>
    <row r="4419" spans="1:31" ht="45" x14ac:dyDescent="0.25">
      <c r="A4419" s="2" t="s">
        <v>747</v>
      </c>
      <c r="B4419" s="3">
        <v>11</v>
      </c>
      <c r="C4419" s="3">
        <v>799</v>
      </c>
      <c r="D4419" s="3" t="s">
        <v>760</v>
      </c>
      <c r="E4419" s="3" t="str">
        <f>_xlfn.XLOOKUP(Tbl_BalanceHistory[[#This Row],[RespAgy]],Tbl_Agencies[Agy Code],Tbl_Agencies[Agy Sort])</f>
        <v>161000</v>
      </c>
      <c r="F4419" s="2" t="str">
        <f>Tbl_BalanceHistory[[#This Row],[RespAgy]]&amp;": "&amp;Tbl_BalanceHistory[[#This Row],[RespAgency]]</f>
        <v>799: Department of Corrections</v>
      </c>
      <c r="G4419" s="3">
        <v>747</v>
      </c>
      <c r="H4419" s="3" t="s">
        <v>1358</v>
      </c>
      <c r="I4419" s="3">
        <f>_xlfn.XLOOKUP(Tbl_BalanceHistory[[#This Row],[AgyCode]],Tbl_Agencies[Agy Code],Tbl_Agencies[Agy Sort])</f>
        <v>0</v>
      </c>
      <c r="J4419" s="2" t="str">
        <f>Tbl_BalanceHistory[[#This Row],[AgyCode]]&amp;": "&amp;Tbl_BalanceHistory[[#This Row],[Agency Name]]</f>
        <v>747: Marion Correctional Center</v>
      </c>
      <c r="K4419" s="1">
        <v>2016</v>
      </c>
      <c r="L4419" s="3">
        <v>197</v>
      </c>
      <c r="M4419" s="3" t="s">
        <v>401</v>
      </c>
      <c r="N4419" s="2" t="str">
        <f>Tbl_BalanceHistory[[#This Row],[ProgramCode]]&amp;": "&amp;Tbl_BalanceHistory[[#This Row],[Program Name]]</f>
        <v>197: Instruction</v>
      </c>
      <c r="O4419" s="3" t="s">
        <v>1730</v>
      </c>
      <c r="P4419" s="1" t="str">
        <f>IF(Tbl_BalanceHistory[[#This Row],[FundCode]]="0100","GF",IF(Tbl_BalanceHistory[[#This Row],[FundCode]]="01000","GF","Hi Ed / OCR"))</f>
        <v>GF</v>
      </c>
      <c r="Q4419" s="5">
        <v>106262</v>
      </c>
      <c r="R4419" s="5">
        <v>106262</v>
      </c>
      <c r="S4419" s="5">
        <v>0</v>
      </c>
      <c r="T4419" s="5">
        <v>0</v>
      </c>
      <c r="U4419" s="3"/>
      <c r="V4419" s="5">
        <v>0</v>
      </c>
      <c r="W4419" s="5">
        <v>0</v>
      </c>
      <c r="X4419" s="5"/>
      <c r="Y4419" s="5"/>
      <c r="Z4419" s="5">
        <f>Tbl_BalanceHistory[[#This Row],[Discretionary Recommended - Pre 2022]]+Tbl_BalanceHistory[[#This Row],[Discretionary Balance Recommended: Policy]]+Tbl_BalanceHistory[[#This Row],[Discretionary Balance Recommended: Commitments]]</f>
        <v>0</v>
      </c>
      <c r="AA4419" s="5">
        <f>Tbl_BalanceHistory[[#This Row],[Discretionary Balance]]-Tbl_BalanceHistory[[#This Row],[Discretionary Reappropriation]]</f>
        <v>0</v>
      </c>
      <c r="AB4419" s="2"/>
      <c r="AC4419" s="2"/>
      <c r="AD4419" s="2"/>
      <c r="AE4419" s="2" t="s">
        <v>2170</v>
      </c>
    </row>
    <row r="4420" spans="1:31" ht="45" x14ac:dyDescent="0.25">
      <c r="A4420" s="2" t="s">
        <v>747</v>
      </c>
      <c r="B4420" s="3">
        <v>11</v>
      </c>
      <c r="C4420" s="3">
        <v>799</v>
      </c>
      <c r="D4420" s="3" t="s">
        <v>760</v>
      </c>
      <c r="E4420" s="3" t="str">
        <f>_xlfn.XLOOKUP(Tbl_BalanceHistory[[#This Row],[RespAgy]],Tbl_Agencies[Agy Code],Tbl_Agencies[Agy Sort])</f>
        <v>161000</v>
      </c>
      <c r="F4420" s="2" t="str">
        <f>Tbl_BalanceHistory[[#This Row],[RespAgy]]&amp;": "&amp;Tbl_BalanceHistory[[#This Row],[RespAgency]]</f>
        <v>799: Department of Corrections</v>
      </c>
      <c r="G4420" s="3">
        <v>747</v>
      </c>
      <c r="H4420" s="3" t="s">
        <v>1358</v>
      </c>
      <c r="I4420" s="3">
        <f>_xlfn.XLOOKUP(Tbl_BalanceHistory[[#This Row],[AgyCode]],Tbl_Agencies[Agy Code],Tbl_Agencies[Agy Sort])</f>
        <v>0</v>
      </c>
      <c r="J4420" s="2" t="str">
        <f>Tbl_BalanceHistory[[#This Row],[AgyCode]]&amp;": "&amp;Tbl_BalanceHistory[[#This Row],[Agency Name]]</f>
        <v>747: Marion Correctional Center</v>
      </c>
      <c r="K4420" s="1">
        <v>2017</v>
      </c>
      <c r="L4420" s="3">
        <v>197</v>
      </c>
      <c r="M4420" s="3" t="s">
        <v>401</v>
      </c>
      <c r="N4420" s="2" t="str">
        <f>Tbl_BalanceHistory[[#This Row],[ProgramCode]]&amp;": "&amp;Tbl_BalanceHistory[[#This Row],[Program Name]]</f>
        <v>197: Instruction</v>
      </c>
      <c r="O4420" s="3" t="s">
        <v>886</v>
      </c>
      <c r="P4420" s="1" t="str">
        <f>IF(Tbl_BalanceHistory[[#This Row],[FundCode]]="0100","GF",IF(Tbl_BalanceHistory[[#This Row],[FundCode]]="01000","GF","Hi Ed / OCR"))</f>
        <v>GF</v>
      </c>
      <c r="Q4420" s="5">
        <v>84410</v>
      </c>
      <c r="R4420" s="5">
        <v>84410</v>
      </c>
      <c r="S4420" s="5">
        <v>0</v>
      </c>
      <c r="T4420" s="5">
        <v>0</v>
      </c>
      <c r="U4420" s="3"/>
      <c r="V4420" s="5">
        <v>0</v>
      </c>
      <c r="W4420" s="5">
        <v>0</v>
      </c>
      <c r="X4420" s="5"/>
      <c r="Y4420" s="5"/>
      <c r="Z4420" s="5">
        <f>Tbl_BalanceHistory[[#This Row],[Discretionary Recommended - Pre 2022]]+Tbl_BalanceHistory[[#This Row],[Discretionary Balance Recommended: Policy]]+Tbl_BalanceHistory[[#This Row],[Discretionary Balance Recommended: Commitments]]</f>
        <v>0</v>
      </c>
      <c r="AA4420" s="5">
        <f>Tbl_BalanceHistory[[#This Row],[Discretionary Balance]]-Tbl_BalanceHistory[[#This Row],[Discretionary Reappropriation]]</f>
        <v>0</v>
      </c>
      <c r="AB4420" s="2"/>
      <c r="AC4420" s="2"/>
      <c r="AD4420" s="2"/>
      <c r="AE4420" s="2"/>
    </row>
    <row r="4421" spans="1:31" ht="45" x14ac:dyDescent="0.25">
      <c r="A4421" s="2" t="s">
        <v>747</v>
      </c>
      <c r="B4421" s="3">
        <v>11</v>
      </c>
      <c r="C4421" s="3">
        <v>799</v>
      </c>
      <c r="D4421" s="3" t="s">
        <v>760</v>
      </c>
      <c r="E4421" s="3" t="str">
        <f>_xlfn.XLOOKUP(Tbl_BalanceHistory[[#This Row],[RespAgy]],Tbl_Agencies[Agy Code],Tbl_Agencies[Agy Sort])</f>
        <v>161000</v>
      </c>
      <c r="F4421" s="2" t="str">
        <f>Tbl_BalanceHistory[[#This Row],[RespAgy]]&amp;": "&amp;Tbl_BalanceHistory[[#This Row],[RespAgency]]</f>
        <v>799: Department of Corrections</v>
      </c>
      <c r="G4421" s="3">
        <v>747</v>
      </c>
      <c r="H4421" s="3" t="s">
        <v>1358</v>
      </c>
      <c r="I4421" s="3">
        <f>_xlfn.XLOOKUP(Tbl_BalanceHistory[[#This Row],[AgyCode]],Tbl_Agencies[Agy Code],Tbl_Agencies[Agy Sort])</f>
        <v>0</v>
      </c>
      <c r="J4421" s="2" t="str">
        <f>Tbl_BalanceHistory[[#This Row],[AgyCode]]&amp;": "&amp;Tbl_BalanceHistory[[#This Row],[Agency Name]]</f>
        <v>747: Marion Correctional Center</v>
      </c>
      <c r="K4421" s="1">
        <v>2018</v>
      </c>
      <c r="L4421" s="3">
        <v>197</v>
      </c>
      <c r="M4421" s="3" t="s">
        <v>401</v>
      </c>
      <c r="N4421" s="2" t="str">
        <f>Tbl_BalanceHistory[[#This Row],[ProgramCode]]&amp;": "&amp;Tbl_BalanceHistory[[#This Row],[Program Name]]</f>
        <v>197: Instruction</v>
      </c>
      <c r="O4421" s="3" t="s">
        <v>886</v>
      </c>
      <c r="P4421" s="1" t="str">
        <f>IF(Tbl_BalanceHistory[[#This Row],[FundCode]]="0100","GF",IF(Tbl_BalanceHistory[[#This Row],[FundCode]]="01000","GF","Hi Ed / OCR"))</f>
        <v>GF</v>
      </c>
      <c r="Q4421" s="5">
        <v>98935</v>
      </c>
      <c r="R4421" s="5">
        <v>98935</v>
      </c>
      <c r="S4421" s="5">
        <v>0</v>
      </c>
      <c r="T4421" s="5">
        <v>0</v>
      </c>
      <c r="U4421" s="3"/>
      <c r="V4421" s="5">
        <v>0</v>
      </c>
      <c r="W4421" s="5">
        <v>0</v>
      </c>
      <c r="X4421" s="5"/>
      <c r="Y4421" s="5"/>
      <c r="Z4421" s="5">
        <f>Tbl_BalanceHistory[[#This Row],[Discretionary Recommended - Pre 2022]]+Tbl_BalanceHistory[[#This Row],[Discretionary Balance Recommended: Policy]]+Tbl_BalanceHistory[[#This Row],[Discretionary Balance Recommended: Commitments]]</f>
        <v>0</v>
      </c>
      <c r="AA4421" s="5">
        <f>Tbl_BalanceHistory[[#This Row],[Discretionary Balance]]-Tbl_BalanceHistory[[#This Row],[Discretionary Reappropriation]]</f>
        <v>0</v>
      </c>
      <c r="AB4421" s="2"/>
      <c r="AC4421" s="2"/>
      <c r="AD4421" s="2"/>
      <c r="AE4421" s="2"/>
    </row>
    <row r="4422" spans="1:31" ht="45" x14ac:dyDescent="0.25">
      <c r="A4422" s="2" t="s">
        <v>747</v>
      </c>
      <c r="B4422" s="3">
        <v>11</v>
      </c>
      <c r="C4422" s="3">
        <v>799</v>
      </c>
      <c r="D4422" s="3" t="s">
        <v>760</v>
      </c>
      <c r="E4422" s="3" t="str">
        <f>_xlfn.XLOOKUP(Tbl_BalanceHistory[[#This Row],[RespAgy]],Tbl_Agencies[Agy Code],Tbl_Agencies[Agy Sort])</f>
        <v>161000</v>
      </c>
      <c r="F4422" s="2" t="str">
        <f>Tbl_BalanceHistory[[#This Row],[RespAgy]]&amp;": "&amp;Tbl_BalanceHistory[[#This Row],[RespAgency]]</f>
        <v>799: Department of Corrections</v>
      </c>
      <c r="G4422" s="3">
        <v>747</v>
      </c>
      <c r="H4422" s="3" t="s">
        <v>1358</v>
      </c>
      <c r="I4422" s="3">
        <f>_xlfn.XLOOKUP(Tbl_BalanceHistory[[#This Row],[AgyCode]],Tbl_Agencies[Agy Code],Tbl_Agencies[Agy Sort])</f>
        <v>0</v>
      </c>
      <c r="J4422" s="2" t="str">
        <f>Tbl_BalanceHistory[[#This Row],[AgyCode]]&amp;": "&amp;Tbl_BalanceHistory[[#This Row],[Agency Name]]</f>
        <v>747: Marion Correctional Center</v>
      </c>
      <c r="K4422" s="1">
        <v>2019</v>
      </c>
      <c r="L4422" s="3">
        <v>197</v>
      </c>
      <c r="M4422" s="3" t="s">
        <v>401</v>
      </c>
      <c r="N4422" s="2" t="str">
        <f>Tbl_BalanceHistory[[#This Row],[ProgramCode]]&amp;": "&amp;Tbl_BalanceHistory[[#This Row],[Program Name]]</f>
        <v>197: Instruction</v>
      </c>
      <c r="O4422" s="3" t="s">
        <v>886</v>
      </c>
      <c r="P4422" s="1" t="str">
        <f>IF(Tbl_BalanceHistory[[#This Row],[FundCode]]="0100","GF",IF(Tbl_BalanceHistory[[#This Row],[FundCode]]="01000","GF","Hi Ed / OCR"))</f>
        <v>GF</v>
      </c>
      <c r="Q4422" s="5">
        <v>98016</v>
      </c>
      <c r="R4422" s="5">
        <v>98016</v>
      </c>
      <c r="S4422" s="5">
        <v>0</v>
      </c>
      <c r="T4422" s="5">
        <v>0</v>
      </c>
      <c r="U4422" s="3"/>
      <c r="V4422" s="5">
        <v>0</v>
      </c>
      <c r="W4422" s="5">
        <v>0</v>
      </c>
      <c r="X4422" s="5"/>
      <c r="Y4422" s="5"/>
      <c r="Z4422" s="5">
        <f>Tbl_BalanceHistory[[#This Row],[Discretionary Recommended - Pre 2022]]+Tbl_BalanceHistory[[#This Row],[Discretionary Balance Recommended: Policy]]+Tbl_BalanceHistory[[#This Row],[Discretionary Balance Recommended: Commitments]]</f>
        <v>0</v>
      </c>
      <c r="AA4422" s="5">
        <f>Tbl_BalanceHistory[[#This Row],[Discretionary Balance]]-Tbl_BalanceHistory[[#This Row],[Discretionary Reappropriation]]</f>
        <v>0</v>
      </c>
      <c r="AB4422" s="2"/>
      <c r="AC4422" s="2"/>
      <c r="AD4422" s="2"/>
      <c r="AE4422" s="2"/>
    </row>
    <row r="4423" spans="1:31" ht="45" x14ac:dyDescent="0.25">
      <c r="A4423" s="2" t="s">
        <v>747</v>
      </c>
      <c r="B4423" s="3">
        <v>11</v>
      </c>
      <c r="C4423" s="3">
        <v>799</v>
      </c>
      <c r="D4423" s="3" t="s">
        <v>760</v>
      </c>
      <c r="E4423" s="3" t="str">
        <f>_xlfn.XLOOKUP(Tbl_BalanceHistory[[#This Row],[RespAgy]],Tbl_Agencies[Agy Code],Tbl_Agencies[Agy Sort])</f>
        <v>161000</v>
      </c>
      <c r="F4423" s="2" t="str">
        <f>Tbl_BalanceHistory[[#This Row],[RespAgy]]&amp;": "&amp;Tbl_BalanceHistory[[#This Row],[RespAgency]]</f>
        <v>799: Department of Corrections</v>
      </c>
      <c r="G4423" s="3">
        <v>747</v>
      </c>
      <c r="H4423" s="3" t="s">
        <v>1358</v>
      </c>
      <c r="I4423" s="3">
        <f>_xlfn.XLOOKUP(Tbl_BalanceHistory[[#This Row],[AgyCode]],Tbl_Agencies[Agy Code],Tbl_Agencies[Agy Sort])</f>
        <v>0</v>
      </c>
      <c r="J4423" s="2" t="str">
        <f>Tbl_BalanceHistory[[#This Row],[AgyCode]]&amp;": "&amp;Tbl_BalanceHistory[[#This Row],[Agency Name]]</f>
        <v>747: Marion Correctional Center</v>
      </c>
      <c r="K4423" s="1">
        <v>2020</v>
      </c>
      <c r="L4423" s="3">
        <v>197</v>
      </c>
      <c r="M4423" s="3" t="s">
        <v>401</v>
      </c>
      <c r="N4423" s="2" t="str">
        <f>Tbl_BalanceHistory[[#This Row],[ProgramCode]]&amp;": "&amp;Tbl_BalanceHistory[[#This Row],[Program Name]]</f>
        <v>197: Instruction</v>
      </c>
      <c r="O4423" s="3" t="s">
        <v>886</v>
      </c>
      <c r="P4423" s="1" t="str">
        <f>IF(Tbl_BalanceHistory[[#This Row],[FundCode]]="0100","GF",IF(Tbl_BalanceHistory[[#This Row],[FundCode]]="01000","GF","Hi Ed / OCR"))</f>
        <v>GF</v>
      </c>
      <c r="Q4423" s="5">
        <v>98988</v>
      </c>
      <c r="R4423" s="5">
        <v>98988</v>
      </c>
      <c r="S4423" s="5">
        <v>0</v>
      </c>
      <c r="T4423" s="5">
        <v>0</v>
      </c>
      <c r="U4423" s="3"/>
      <c r="V4423" s="5">
        <v>0</v>
      </c>
      <c r="W4423" s="5">
        <v>0</v>
      </c>
      <c r="X4423" s="5"/>
      <c r="Y4423" s="5"/>
      <c r="Z4423" s="5">
        <f>Tbl_BalanceHistory[[#This Row],[Discretionary Recommended - Pre 2022]]+Tbl_BalanceHistory[[#This Row],[Discretionary Balance Recommended: Policy]]+Tbl_BalanceHistory[[#This Row],[Discretionary Balance Recommended: Commitments]]</f>
        <v>0</v>
      </c>
      <c r="AA4423" s="5">
        <f>Tbl_BalanceHistory[[#This Row],[Discretionary Balance]]-Tbl_BalanceHistory[[#This Row],[Discretionary Reappropriation]]</f>
        <v>0</v>
      </c>
      <c r="AB4423" s="2"/>
      <c r="AC4423" s="2"/>
      <c r="AD4423" s="2"/>
      <c r="AE4423" s="2"/>
    </row>
    <row r="4424" spans="1:31" ht="45" x14ac:dyDescent="0.25">
      <c r="A4424" s="2" t="s">
        <v>747</v>
      </c>
      <c r="B4424" s="3">
        <v>11</v>
      </c>
      <c r="C4424" s="3">
        <v>799</v>
      </c>
      <c r="D4424" s="3" t="s">
        <v>760</v>
      </c>
      <c r="E4424" s="3" t="str">
        <f>_xlfn.XLOOKUP(Tbl_BalanceHistory[[#This Row],[RespAgy]],Tbl_Agencies[Agy Code],Tbl_Agencies[Agy Sort])</f>
        <v>161000</v>
      </c>
      <c r="F4424" s="2" t="str">
        <f>Tbl_BalanceHistory[[#This Row],[RespAgy]]&amp;": "&amp;Tbl_BalanceHistory[[#This Row],[RespAgency]]</f>
        <v>799: Department of Corrections</v>
      </c>
      <c r="G4424" s="3">
        <v>747</v>
      </c>
      <c r="H4424" s="3" t="s">
        <v>1358</v>
      </c>
      <c r="I4424" s="3">
        <f>_xlfn.XLOOKUP(Tbl_BalanceHistory[[#This Row],[AgyCode]],Tbl_Agencies[Agy Code],Tbl_Agencies[Agy Sort])</f>
        <v>0</v>
      </c>
      <c r="J4424" s="2" t="str">
        <f>Tbl_BalanceHistory[[#This Row],[AgyCode]]&amp;": "&amp;Tbl_BalanceHistory[[#This Row],[Agency Name]]</f>
        <v>747: Marion Correctional Center</v>
      </c>
      <c r="K4424" s="1">
        <v>2014</v>
      </c>
      <c r="L4424" s="3">
        <v>398</v>
      </c>
      <c r="M4424" s="3" t="s">
        <v>768</v>
      </c>
      <c r="N4424" s="2" t="str">
        <f>Tbl_BalanceHistory[[#This Row],[ProgramCode]]&amp;": "&amp;Tbl_BalanceHistory[[#This Row],[Program Name]]</f>
        <v>398: Operation of Secure Correctional Facilities</v>
      </c>
      <c r="O4424" s="3" t="s">
        <v>1730</v>
      </c>
      <c r="P4424" s="1" t="str">
        <f>IF(Tbl_BalanceHistory[[#This Row],[FundCode]]="0100","GF",IF(Tbl_BalanceHistory[[#This Row],[FundCode]]="01000","GF","Hi Ed / OCR"))</f>
        <v>GF</v>
      </c>
      <c r="Q4424" s="5">
        <v>14875720</v>
      </c>
      <c r="R4424" s="5">
        <v>14875720</v>
      </c>
      <c r="S4424" s="5">
        <v>0</v>
      </c>
      <c r="T4424" s="5">
        <v>0</v>
      </c>
      <c r="U4424" s="3"/>
      <c r="V4424" s="5">
        <v>0</v>
      </c>
      <c r="W4424" s="5">
        <v>0</v>
      </c>
      <c r="X4424" s="5"/>
      <c r="Y4424" s="5"/>
      <c r="Z4424" s="5">
        <f>Tbl_BalanceHistory[[#This Row],[Discretionary Recommended - Pre 2022]]+Tbl_BalanceHistory[[#This Row],[Discretionary Balance Recommended: Policy]]+Tbl_BalanceHistory[[#This Row],[Discretionary Balance Recommended: Commitments]]</f>
        <v>0</v>
      </c>
      <c r="AA4424" s="5">
        <f>Tbl_BalanceHistory[[#This Row],[Discretionary Balance]]-Tbl_BalanceHistory[[#This Row],[Discretionary Reappropriation]]</f>
        <v>0</v>
      </c>
      <c r="AB4424" s="2"/>
      <c r="AC4424" s="2"/>
      <c r="AD4424" s="2"/>
      <c r="AE4424" s="2"/>
    </row>
    <row r="4425" spans="1:31" ht="45" x14ac:dyDescent="0.25">
      <c r="A4425" s="2" t="s">
        <v>747</v>
      </c>
      <c r="B4425" s="3">
        <v>11</v>
      </c>
      <c r="C4425" s="3">
        <v>799</v>
      </c>
      <c r="D4425" s="3" t="s">
        <v>760</v>
      </c>
      <c r="E4425" s="3" t="str">
        <f>_xlfn.XLOOKUP(Tbl_BalanceHistory[[#This Row],[RespAgy]],Tbl_Agencies[Agy Code],Tbl_Agencies[Agy Sort])</f>
        <v>161000</v>
      </c>
      <c r="F4425" s="2" t="str">
        <f>Tbl_BalanceHistory[[#This Row],[RespAgy]]&amp;": "&amp;Tbl_BalanceHistory[[#This Row],[RespAgency]]</f>
        <v>799: Department of Corrections</v>
      </c>
      <c r="G4425" s="3">
        <v>747</v>
      </c>
      <c r="H4425" s="3" t="s">
        <v>1358</v>
      </c>
      <c r="I4425" s="3">
        <f>_xlfn.XLOOKUP(Tbl_BalanceHistory[[#This Row],[AgyCode]],Tbl_Agencies[Agy Code],Tbl_Agencies[Agy Sort])</f>
        <v>0</v>
      </c>
      <c r="J4425" s="2" t="str">
        <f>Tbl_BalanceHistory[[#This Row],[AgyCode]]&amp;": "&amp;Tbl_BalanceHistory[[#This Row],[Agency Name]]</f>
        <v>747: Marion Correctional Center</v>
      </c>
      <c r="K4425" s="1">
        <v>2015</v>
      </c>
      <c r="L4425" s="3">
        <v>398</v>
      </c>
      <c r="M4425" s="3" t="s">
        <v>768</v>
      </c>
      <c r="N4425" s="2" t="str">
        <f>Tbl_BalanceHistory[[#This Row],[ProgramCode]]&amp;": "&amp;Tbl_BalanceHistory[[#This Row],[Program Name]]</f>
        <v>398: Operation of Secure Correctional Facilities</v>
      </c>
      <c r="O4425" s="3" t="s">
        <v>1730</v>
      </c>
      <c r="P4425" s="1" t="str">
        <f>IF(Tbl_BalanceHistory[[#This Row],[FundCode]]="0100","GF",IF(Tbl_BalanceHistory[[#This Row],[FundCode]]="01000","GF","Hi Ed / OCR"))</f>
        <v>GF</v>
      </c>
      <c r="Q4425" s="5">
        <v>15625310</v>
      </c>
      <c r="R4425" s="5">
        <v>15625310</v>
      </c>
      <c r="S4425" s="5">
        <v>0</v>
      </c>
      <c r="T4425" s="5">
        <v>0</v>
      </c>
      <c r="U4425" s="3"/>
      <c r="V4425" s="5">
        <v>0</v>
      </c>
      <c r="W4425" s="5">
        <v>0</v>
      </c>
      <c r="X4425" s="5"/>
      <c r="Y4425" s="5"/>
      <c r="Z4425" s="5">
        <f>Tbl_BalanceHistory[[#This Row],[Discretionary Recommended - Pre 2022]]+Tbl_BalanceHistory[[#This Row],[Discretionary Balance Recommended: Policy]]+Tbl_BalanceHistory[[#This Row],[Discretionary Balance Recommended: Commitments]]</f>
        <v>0</v>
      </c>
      <c r="AA4425" s="5">
        <f>Tbl_BalanceHistory[[#This Row],[Discretionary Balance]]-Tbl_BalanceHistory[[#This Row],[Discretionary Reappropriation]]</f>
        <v>0</v>
      </c>
      <c r="AB4425" s="2"/>
      <c r="AC4425" s="2"/>
      <c r="AD4425" s="2"/>
      <c r="AE4425" s="2"/>
    </row>
    <row r="4426" spans="1:31" ht="45" x14ac:dyDescent="0.25">
      <c r="A4426" s="2" t="s">
        <v>747</v>
      </c>
      <c r="B4426" s="3">
        <v>11</v>
      </c>
      <c r="C4426" s="3">
        <v>799</v>
      </c>
      <c r="D4426" s="3" t="s">
        <v>760</v>
      </c>
      <c r="E4426" s="3" t="str">
        <f>_xlfn.XLOOKUP(Tbl_BalanceHistory[[#This Row],[RespAgy]],Tbl_Agencies[Agy Code],Tbl_Agencies[Agy Sort])</f>
        <v>161000</v>
      </c>
      <c r="F4426" s="2" t="str">
        <f>Tbl_BalanceHistory[[#This Row],[RespAgy]]&amp;": "&amp;Tbl_BalanceHistory[[#This Row],[RespAgency]]</f>
        <v>799: Department of Corrections</v>
      </c>
      <c r="G4426" s="3">
        <v>747</v>
      </c>
      <c r="H4426" s="3" t="s">
        <v>1358</v>
      </c>
      <c r="I4426" s="3">
        <f>_xlfn.XLOOKUP(Tbl_BalanceHistory[[#This Row],[AgyCode]],Tbl_Agencies[Agy Code],Tbl_Agencies[Agy Sort])</f>
        <v>0</v>
      </c>
      <c r="J4426" s="2" t="str">
        <f>Tbl_BalanceHistory[[#This Row],[AgyCode]]&amp;": "&amp;Tbl_BalanceHistory[[#This Row],[Agency Name]]</f>
        <v>747: Marion Correctional Center</v>
      </c>
      <c r="K4426" s="1">
        <v>2016</v>
      </c>
      <c r="L4426" s="3">
        <v>398</v>
      </c>
      <c r="M4426" s="3" t="s">
        <v>768</v>
      </c>
      <c r="N4426" s="2" t="str">
        <f>Tbl_BalanceHistory[[#This Row],[ProgramCode]]&amp;": "&amp;Tbl_BalanceHistory[[#This Row],[Program Name]]</f>
        <v>398: Operation of Secure Correctional Facilities</v>
      </c>
      <c r="O4426" s="3" t="s">
        <v>1730</v>
      </c>
      <c r="P4426" s="1" t="str">
        <f>IF(Tbl_BalanceHistory[[#This Row],[FundCode]]="0100","GF",IF(Tbl_BalanceHistory[[#This Row],[FundCode]]="01000","GF","Hi Ed / OCR"))</f>
        <v>GF</v>
      </c>
      <c r="Q4426" s="5">
        <v>16700991</v>
      </c>
      <c r="R4426" s="5">
        <v>16700991</v>
      </c>
      <c r="S4426" s="5">
        <v>0</v>
      </c>
      <c r="T4426" s="5">
        <v>0</v>
      </c>
      <c r="U4426" s="3"/>
      <c r="V4426" s="5">
        <v>0</v>
      </c>
      <c r="W4426" s="5">
        <v>0</v>
      </c>
      <c r="X4426" s="5"/>
      <c r="Y4426" s="5"/>
      <c r="Z4426" s="5">
        <f>Tbl_BalanceHistory[[#This Row],[Discretionary Recommended - Pre 2022]]+Tbl_BalanceHistory[[#This Row],[Discretionary Balance Recommended: Policy]]+Tbl_BalanceHistory[[#This Row],[Discretionary Balance Recommended: Commitments]]</f>
        <v>0</v>
      </c>
      <c r="AA4426" s="5">
        <f>Tbl_BalanceHistory[[#This Row],[Discretionary Balance]]-Tbl_BalanceHistory[[#This Row],[Discretionary Reappropriation]]</f>
        <v>0</v>
      </c>
      <c r="AB4426" s="2"/>
      <c r="AC4426" s="2"/>
      <c r="AD4426" s="2"/>
      <c r="AE4426" s="2" t="s">
        <v>2170</v>
      </c>
    </row>
    <row r="4427" spans="1:31" ht="45" x14ac:dyDescent="0.25">
      <c r="A4427" s="2" t="s">
        <v>747</v>
      </c>
      <c r="B4427" s="3">
        <v>11</v>
      </c>
      <c r="C4427" s="3">
        <v>799</v>
      </c>
      <c r="D4427" s="3" t="s">
        <v>760</v>
      </c>
      <c r="E4427" s="3" t="str">
        <f>_xlfn.XLOOKUP(Tbl_BalanceHistory[[#This Row],[RespAgy]],Tbl_Agencies[Agy Code],Tbl_Agencies[Agy Sort])</f>
        <v>161000</v>
      </c>
      <c r="F4427" s="2" t="str">
        <f>Tbl_BalanceHistory[[#This Row],[RespAgy]]&amp;": "&amp;Tbl_BalanceHistory[[#This Row],[RespAgency]]</f>
        <v>799: Department of Corrections</v>
      </c>
      <c r="G4427" s="3">
        <v>747</v>
      </c>
      <c r="H4427" s="3" t="s">
        <v>1358</v>
      </c>
      <c r="I4427" s="3">
        <f>_xlfn.XLOOKUP(Tbl_BalanceHistory[[#This Row],[AgyCode]],Tbl_Agencies[Agy Code],Tbl_Agencies[Agy Sort])</f>
        <v>0</v>
      </c>
      <c r="J4427" s="2" t="str">
        <f>Tbl_BalanceHistory[[#This Row],[AgyCode]]&amp;": "&amp;Tbl_BalanceHistory[[#This Row],[Agency Name]]</f>
        <v>747: Marion Correctional Center</v>
      </c>
      <c r="K4427" s="1">
        <v>2017</v>
      </c>
      <c r="L4427" s="3">
        <v>398</v>
      </c>
      <c r="M4427" s="3" t="s">
        <v>768</v>
      </c>
      <c r="N4427" s="2" t="str">
        <f>Tbl_BalanceHistory[[#This Row],[ProgramCode]]&amp;": "&amp;Tbl_BalanceHistory[[#This Row],[Program Name]]</f>
        <v>398: Operation of Secure Correctional Facilities</v>
      </c>
      <c r="O4427" s="3" t="s">
        <v>886</v>
      </c>
      <c r="P4427" s="1" t="str">
        <f>IF(Tbl_BalanceHistory[[#This Row],[FundCode]]="0100","GF",IF(Tbl_BalanceHistory[[#This Row],[FundCode]]="01000","GF","Hi Ed / OCR"))</f>
        <v>GF</v>
      </c>
      <c r="Q4427" s="5">
        <v>16928802</v>
      </c>
      <c r="R4427" s="5">
        <v>16928802</v>
      </c>
      <c r="S4427" s="5">
        <v>0</v>
      </c>
      <c r="T4427" s="5">
        <v>0</v>
      </c>
      <c r="U4427" s="3"/>
      <c r="V4427" s="5">
        <v>0</v>
      </c>
      <c r="W4427" s="5">
        <v>0</v>
      </c>
      <c r="X4427" s="5"/>
      <c r="Y4427" s="5"/>
      <c r="Z4427" s="5">
        <f>Tbl_BalanceHistory[[#This Row],[Discretionary Recommended - Pre 2022]]+Tbl_BalanceHistory[[#This Row],[Discretionary Balance Recommended: Policy]]+Tbl_BalanceHistory[[#This Row],[Discretionary Balance Recommended: Commitments]]</f>
        <v>0</v>
      </c>
      <c r="AA4427" s="5">
        <f>Tbl_BalanceHistory[[#This Row],[Discretionary Balance]]-Tbl_BalanceHistory[[#This Row],[Discretionary Reappropriation]]</f>
        <v>0</v>
      </c>
      <c r="AB4427" s="2"/>
      <c r="AC4427" s="2"/>
      <c r="AD4427" s="2"/>
      <c r="AE4427" s="2"/>
    </row>
    <row r="4428" spans="1:31" ht="45" x14ac:dyDescent="0.25">
      <c r="A4428" s="2" t="s">
        <v>747</v>
      </c>
      <c r="B4428" s="3">
        <v>11</v>
      </c>
      <c r="C4428" s="3">
        <v>799</v>
      </c>
      <c r="D4428" s="3" t="s">
        <v>760</v>
      </c>
      <c r="E4428" s="3" t="str">
        <f>_xlfn.XLOOKUP(Tbl_BalanceHistory[[#This Row],[RespAgy]],Tbl_Agencies[Agy Code],Tbl_Agencies[Agy Sort])</f>
        <v>161000</v>
      </c>
      <c r="F4428" s="2" t="str">
        <f>Tbl_BalanceHistory[[#This Row],[RespAgy]]&amp;": "&amp;Tbl_BalanceHistory[[#This Row],[RespAgency]]</f>
        <v>799: Department of Corrections</v>
      </c>
      <c r="G4428" s="3">
        <v>747</v>
      </c>
      <c r="H4428" s="3" t="s">
        <v>1358</v>
      </c>
      <c r="I4428" s="3">
        <f>_xlfn.XLOOKUP(Tbl_BalanceHistory[[#This Row],[AgyCode]],Tbl_Agencies[Agy Code],Tbl_Agencies[Agy Sort])</f>
        <v>0</v>
      </c>
      <c r="J4428" s="2" t="str">
        <f>Tbl_BalanceHistory[[#This Row],[AgyCode]]&amp;": "&amp;Tbl_BalanceHistory[[#This Row],[Agency Name]]</f>
        <v>747: Marion Correctional Center</v>
      </c>
      <c r="K4428" s="1">
        <v>2018</v>
      </c>
      <c r="L4428" s="3">
        <v>398</v>
      </c>
      <c r="M4428" s="3" t="s">
        <v>768</v>
      </c>
      <c r="N4428" s="2" t="str">
        <f>Tbl_BalanceHistory[[#This Row],[ProgramCode]]&amp;": "&amp;Tbl_BalanceHistory[[#This Row],[Program Name]]</f>
        <v>398: Operation of Secure Correctional Facilities</v>
      </c>
      <c r="O4428" s="3" t="s">
        <v>886</v>
      </c>
      <c r="P4428" s="1" t="str">
        <f>IF(Tbl_BalanceHistory[[#This Row],[FundCode]]="0100","GF",IF(Tbl_BalanceHistory[[#This Row],[FundCode]]="01000","GF","Hi Ed / OCR"))</f>
        <v>GF</v>
      </c>
      <c r="Q4428" s="5">
        <v>17574802</v>
      </c>
      <c r="R4428" s="5">
        <v>17574802</v>
      </c>
      <c r="S4428" s="5">
        <v>0</v>
      </c>
      <c r="T4428" s="5">
        <v>0</v>
      </c>
      <c r="U4428" s="3"/>
      <c r="V4428" s="5">
        <v>0</v>
      </c>
      <c r="W4428" s="5">
        <v>0</v>
      </c>
      <c r="X4428" s="5"/>
      <c r="Y4428" s="5"/>
      <c r="Z4428" s="5">
        <f>Tbl_BalanceHistory[[#This Row],[Discretionary Recommended - Pre 2022]]+Tbl_BalanceHistory[[#This Row],[Discretionary Balance Recommended: Policy]]+Tbl_BalanceHistory[[#This Row],[Discretionary Balance Recommended: Commitments]]</f>
        <v>0</v>
      </c>
      <c r="AA4428" s="5">
        <f>Tbl_BalanceHistory[[#This Row],[Discretionary Balance]]-Tbl_BalanceHistory[[#This Row],[Discretionary Reappropriation]]</f>
        <v>0</v>
      </c>
      <c r="AB4428" s="2"/>
      <c r="AC4428" s="2"/>
      <c r="AD4428" s="2"/>
      <c r="AE4428" s="2"/>
    </row>
    <row r="4429" spans="1:31" ht="45" x14ac:dyDescent="0.25">
      <c r="A4429" s="2" t="s">
        <v>747</v>
      </c>
      <c r="B4429" s="3">
        <v>11</v>
      </c>
      <c r="C4429" s="3">
        <v>799</v>
      </c>
      <c r="D4429" s="3" t="s">
        <v>760</v>
      </c>
      <c r="E4429" s="3" t="str">
        <f>_xlfn.XLOOKUP(Tbl_BalanceHistory[[#This Row],[RespAgy]],Tbl_Agencies[Agy Code],Tbl_Agencies[Agy Sort])</f>
        <v>161000</v>
      </c>
      <c r="F4429" s="2" t="str">
        <f>Tbl_BalanceHistory[[#This Row],[RespAgy]]&amp;": "&amp;Tbl_BalanceHistory[[#This Row],[RespAgency]]</f>
        <v>799: Department of Corrections</v>
      </c>
      <c r="G4429" s="3">
        <v>747</v>
      </c>
      <c r="H4429" s="3" t="s">
        <v>1358</v>
      </c>
      <c r="I4429" s="3">
        <f>_xlfn.XLOOKUP(Tbl_BalanceHistory[[#This Row],[AgyCode]],Tbl_Agencies[Agy Code],Tbl_Agencies[Agy Sort])</f>
        <v>0</v>
      </c>
      <c r="J4429" s="2" t="str">
        <f>Tbl_BalanceHistory[[#This Row],[AgyCode]]&amp;": "&amp;Tbl_BalanceHistory[[#This Row],[Agency Name]]</f>
        <v>747: Marion Correctional Center</v>
      </c>
      <c r="K4429" s="1">
        <v>2019</v>
      </c>
      <c r="L4429" s="3">
        <v>398</v>
      </c>
      <c r="M4429" s="3" t="s">
        <v>768</v>
      </c>
      <c r="N4429" s="2" t="str">
        <f>Tbl_BalanceHistory[[#This Row],[ProgramCode]]&amp;": "&amp;Tbl_BalanceHistory[[#This Row],[Program Name]]</f>
        <v>398: Operation of Secure Correctional Facilities</v>
      </c>
      <c r="O4429" s="3" t="s">
        <v>886</v>
      </c>
      <c r="P4429" s="1" t="str">
        <f>IF(Tbl_BalanceHistory[[#This Row],[FundCode]]="0100","GF",IF(Tbl_BalanceHistory[[#This Row],[FundCode]]="01000","GF","Hi Ed / OCR"))</f>
        <v>GF</v>
      </c>
      <c r="Q4429" s="5">
        <v>18576855</v>
      </c>
      <c r="R4429" s="5">
        <v>18576855</v>
      </c>
      <c r="S4429" s="5">
        <v>0</v>
      </c>
      <c r="T4429" s="5">
        <v>0</v>
      </c>
      <c r="U4429" s="3"/>
      <c r="V4429" s="5">
        <v>0</v>
      </c>
      <c r="W4429" s="5">
        <v>0</v>
      </c>
      <c r="X4429" s="5"/>
      <c r="Y4429" s="5"/>
      <c r="Z4429" s="5">
        <f>Tbl_BalanceHistory[[#This Row],[Discretionary Recommended - Pre 2022]]+Tbl_BalanceHistory[[#This Row],[Discretionary Balance Recommended: Policy]]+Tbl_BalanceHistory[[#This Row],[Discretionary Balance Recommended: Commitments]]</f>
        <v>0</v>
      </c>
      <c r="AA4429" s="5">
        <f>Tbl_BalanceHistory[[#This Row],[Discretionary Balance]]-Tbl_BalanceHistory[[#This Row],[Discretionary Reappropriation]]</f>
        <v>0</v>
      </c>
      <c r="AB4429" s="2"/>
      <c r="AC4429" s="2"/>
      <c r="AD4429" s="2"/>
      <c r="AE4429" s="2"/>
    </row>
    <row r="4430" spans="1:31" ht="45" x14ac:dyDescent="0.25">
      <c r="A4430" s="2" t="s">
        <v>747</v>
      </c>
      <c r="B4430" s="3">
        <v>11</v>
      </c>
      <c r="C4430" s="3">
        <v>799</v>
      </c>
      <c r="D4430" s="3" t="s">
        <v>760</v>
      </c>
      <c r="E4430" s="3" t="str">
        <f>_xlfn.XLOOKUP(Tbl_BalanceHistory[[#This Row],[RespAgy]],Tbl_Agencies[Agy Code],Tbl_Agencies[Agy Sort])</f>
        <v>161000</v>
      </c>
      <c r="F4430" s="2" t="str">
        <f>Tbl_BalanceHistory[[#This Row],[RespAgy]]&amp;": "&amp;Tbl_BalanceHistory[[#This Row],[RespAgency]]</f>
        <v>799: Department of Corrections</v>
      </c>
      <c r="G4430" s="3">
        <v>747</v>
      </c>
      <c r="H4430" s="3" t="s">
        <v>1358</v>
      </c>
      <c r="I4430" s="3">
        <f>_xlfn.XLOOKUP(Tbl_BalanceHistory[[#This Row],[AgyCode]],Tbl_Agencies[Agy Code],Tbl_Agencies[Agy Sort])</f>
        <v>0</v>
      </c>
      <c r="J4430" s="2" t="str">
        <f>Tbl_BalanceHistory[[#This Row],[AgyCode]]&amp;": "&amp;Tbl_BalanceHistory[[#This Row],[Agency Name]]</f>
        <v>747: Marion Correctional Center</v>
      </c>
      <c r="K4430" s="1">
        <v>2020</v>
      </c>
      <c r="L4430" s="3">
        <v>398</v>
      </c>
      <c r="M4430" s="3" t="s">
        <v>768</v>
      </c>
      <c r="N4430" s="2" t="str">
        <f>Tbl_BalanceHistory[[#This Row],[ProgramCode]]&amp;": "&amp;Tbl_BalanceHistory[[#This Row],[Program Name]]</f>
        <v>398: Operation of Secure Correctional Facilities</v>
      </c>
      <c r="O4430" s="3" t="s">
        <v>886</v>
      </c>
      <c r="P4430" s="1" t="str">
        <f>IF(Tbl_BalanceHistory[[#This Row],[FundCode]]="0100","GF",IF(Tbl_BalanceHistory[[#This Row],[FundCode]]="01000","GF","Hi Ed / OCR"))</f>
        <v>GF</v>
      </c>
      <c r="Q4430" s="5">
        <v>19250333</v>
      </c>
      <c r="R4430" s="5">
        <v>19243529</v>
      </c>
      <c r="S4430" s="5">
        <v>6804</v>
      </c>
      <c r="T4430" s="5">
        <v>0</v>
      </c>
      <c r="U4430" s="3"/>
      <c r="V4430" s="5">
        <v>6804</v>
      </c>
      <c r="W4430" s="5">
        <v>0</v>
      </c>
      <c r="X4430" s="5"/>
      <c r="Y4430" s="5"/>
      <c r="Z4430" s="5">
        <f>Tbl_BalanceHistory[[#This Row],[Discretionary Recommended - Pre 2022]]+Tbl_BalanceHistory[[#This Row],[Discretionary Balance Recommended: Policy]]+Tbl_BalanceHistory[[#This Row],[Discretionary Balance Recommended: Commitments]]</f>
        <v>0</v>
      </c>
      <c r="AA4430" s="5">
        <f>Tbl_BalanceHistory[[#This Row],[Discretionary Balance]]-Tbl_BalanceHistory[[#This Row],[Discretionary Reappropriation]]</f>
        <v>6804</v>
      </c>
      <c r="AB4430" s="2"/>
      <c r="AC4430" s="2"/>
      <c r="AD4430" s="2"/>
      <c r="AE4430" s="2"/>
    </row>
    <row r="4431" spans="1:31" ht="45" x14ac:dyDescent="0.25">
      <c r="A4431" s="2" t="s">
        <v>747</v>
      </c>
      <c r="B4431" s="3">
        <v>11</v>
      </c>
      <c r="C4431" s="3">
        <v>799</v>
      </c>
      <c r="D4431" s="3" t="s">
        <v>760</v>
      </c>
      <c r="E4431" s="3" t="str">
        <f>_xlfn.XLOOKUP(Tbl_BalanceHistory[[#This Row],[RespAgy]],Tbl_Agencies[Agy Code],Tbl_Agencies[Agy Sort])</f>
        <v>161000</v>
      </c>
      <c r="F4431" s="2" t="str">
        <f>Tbl_BalanceHistory[[#This Row],[RespAgy]]&amp;": "&amp;Tbl_BalanceHistory[[#This Row],[RespAgency]]</f>
        <v>799: Department of Corrections</v>
      </c>
      <c r="G4431" s="3">
        <v>749</v>
      </c>
      <c r="H4431" s="3" t="s">
        <v>1362</v>
      </c>
      <c r="I4431" s="3">
        <f>_xlfn.XLOOKUP(Tbl_BalanceHistory[[#This Row],[AgyCode]],Tbl_Agencies[Agy Code],Tbl_Agencies[Agy Sort])</f>
        <v>0</v>
      </c>
      <c r="J4431" s="2" t="str">
        <f>Tbl_BalanceHistory[[#This Row],[AgyCode]]&amp;": "&amp;Tbl_BalanceHistory[[#This Row],[Agency Name]]</f>
        <v>749: Buckingham Correctional Center</v>
      </c>
      <c r="K4431" s="1">
        <v>2014</v>
      </c>
      <c r="L4431" s="3">
        <v>197</v>
      </c>
      <c r="M4431" s="3" t="s">
        <v>401</v>
      </c>
      <c r="N4431" s="2" t="str">
        <f>Tbl_BalanceHistory[[#This Row],[ProgramCode]]&amp;": "&amp;Tbl_BalanceHistory[[#This Row],[Program Name]]</f>
        <v>197: Instruction</v>
      </c>
      <c r="O4431" s="3" t="s">
        <v>1730</v>
      </c>
      <c r="P4431" s="1" t="str">
        <f>IF(Tbl_BalanceHistory[[#This Row],[FundCode]]="0100","GF",IF(Tbl_BalanceHistory[[#This Row],[FundCode]]="01000","GF","Hi Ed / OCR"))</f>
        <v>GF</v>
      </c>
      <c r="Q4431" s="5">
        <v>824497</v>
      </c>
      <c r="R4431" s="5">
        <v>824497</v>
      </c>
      <c r="S4431" s="5">
        <v>0</v>
      </c>
      <c r="T4431" s="5">
        <v>0</v>
      </c>
      <c r="U4431" s="3"/>
      <c r="V4431" s="5">
        <v>0</v>
      </c>
      <c r="W4431" s="5">
        <v>0</v>
      </c>
      <c r="X4431" s="5"/>
      <c r="Y4431" s="5"/>
      <c r="Z4431" s="5">
        <f>Tbl_BalanceHistory[[#This Row],[Discretionary Recommended - Pre 2022]]+Tbl_BalanceHistory[[#This Row],[Discretionary Balance Recommended: Policy]]+Tbl_BalanceHistory[[#This Row],[Discretionary Balance Recommended: Commitments]]</f>
        <v>0</v>
      </c>
      <c r="AA4431" s="5">
        <f>Tbl_BalanceHistory[[#This Row],[Discretionary Balance]]-Tbl_BalanceHistory[[#This Row],[Discretionary Reappropriation]]</f>
        <v>0</v>
      </c>
      <c r="AB4431" s="2"/>
      <c r="AC4431" s="2"/>
      <c r="AD4431" s="2"/>
      <c r="AE4431" s="2"/>
    </row>
    <row r="4432" spans="1:31" ht="45" x14ac:dyDescent="0.25">
      <c r="A4432" s="2" t="s">
        <v>747</v>
      </c>
      <c r="B4432" s="3">
        <v>11</v>
      </c>
      <c r="C4432" s="3">
        <v>799</v>
      </c>
      <c r="D4432" s="3" t="s">
        <v>760</v>
      </c>
      <c r="E4432" s="3" t="str">
        <f>_xlfn.XLOOKUP(Tbl_BalanceHistory[[#This Row],[RespAgy]],Tbl_Agencies[Agy Code],Tbl_Agencies[Agy Sort])</f>
        <v>161000</v>
      </c>
      <c r="F4432" s="2" t="str">
        <f>Tbl_BalanceHistory[[#This Row],[RespAgy]]&amp;": "&amp;Tbl_BalanceHistory[[#This Row],[RespAgency]]</f>
        <v>799: Department of Corrections</v>
      </c>
      <c r="G4432" s="3">
        <v>749</v>
      </c>
      <c r="H4432" s="3" t="s">
        <v>1362</v>
      </c>
      <c r="I4432" s="3">
        <f>_xlfn.XLOOKUP(Tbl_BalanceHistory[[#This Row],[AgyCode]],Tbl_Agencies[Agy Code],Tbl_Agencies[Agy Sort])</f>
        <v>0</v>
      </c>
      <c r="J4432" s="2" t="str">
        <f>Tbl_BalanceHistory[[#This Row],[AgyCode]]&amp;": "&amp;Tbl_BalanceHistory[[#This Row],[Agency Name]]</f>
        <v>749: Buckingham Correctional Center</v>
      </c>
      <c r="K4432" s="1">
        <v>2015</v>
      </c>
      <c r="L4432" s="3">
        <v>197</v>
      </c>
      <c r="M4432" s="3" t="s">
        <v>401</v>
      </c>
      <c r="N4432" s="2" t="str">
        <f>Tbl_BalanceHistory[[#This Row],[ProgramCode]]&amp;": "&amp;Tbl_BalanceHistory[[#This Row],[Program Name]]</f>
        <v>197: Instruction</v>
      </c>
      <c r="O4432" s="3" t="s">
        <v>1730</v>
      </c>
      <c r="P4432" s="1" t="str">
        <f>IF(Tbl_BalanceHistory[[#This Row],[FundCode]]="0100","GF",IF(Tbl_BalanceHistory[[#This Row],[FundCode]]="01000","GF","Hi Ed / OCR"))</f>
        <v>GF</v>
      </c>
      <c r="Q4432" s="5">
        <v>740094</v>
      </c>
      <c r="R4432" s="5">
        <v>740094</v>
      </c>
      <c r="S4432" s="5">
        <v>0</v>
      </c>
      <c r="T4432" s="5">
        <v>0</v>
      </c>
      <c r="U4432" s="3"/>
      <c r="V4432" s="5">
        <v>0</v>
      </c>
      <c r="W4432" s="5">
        <v>0</v>
      </c>
      <c r="X4432" s="5"/>
      <c r="Y4432" s="5"/>
      <c r="Z4432" s="5">
        <f>Tbl_BalanceHistory[[#This Row],[Discretionary Recommended - Pre 2022]]+Tbl_BalanceHistory[[#This Row],[Discretionary Balance Recommended: Policy]]+Tbl_BalanceHistory[[#This Row],[Discretionary Balance Recommended: Commitments]]</f>
        <v>0</v>
      </c>
      <c r="AA4432" s="5">
        <f>Tbl_BalanceHistory[[#This Row],[Discretionary Balance]]-Tbl_BalanceHistory[[#This Row],[Discretionary Reappropriation]]</f>
        <v>0</v>
      </c>
      <c r="AB4432" s="2"/>
      <c r="AC4432" s="2"/>
      <c r="AD4432" s="2"/>
      <c r="AE4432" s="2"/>
    </row>
    <row r="4433" spans="1:31" ht="45" x14ac:dyDescent="0.25">
      <c r="A4433" s="2" t="s">
        <v>747</v>
      </c>
      <c r="B4433" s="3">
        <v>11</v>
      </c>
      <c r="C4433" s="3">
        <v>799</v>
      </c>
      <c r="D4433" s="3" t="s">
        <v>760</v>
      </c>
      <c r="E4433" s="3" t="str">
        <f>_xlfn.XLOOKUP(Tbl_BalanceHistory[[#This Row],[RespAgy]],Tbl_Agencies[Agy Code],Tbl_Agencies[Agy Sort])</f>
        <v>161000</v>
      </c>
      <c r="F4433" s="2" t="str">
        <f>Tbl_BalanceHistory[[#This Row],[RespAgy]]&amp;": "&amp;Tbl_BalanceHistory[[#This Row],[RespAgency]]</f>
        <v>799: Department of Corrections</v>
      </c>
      <c r="G4433" s="3">
        <v>749</v>
      </c>
      <c r="H4433" s="3" t="s">
        <v>1362</v>
      </c>
      <c r="I4433" s="3">
        <f>_xlfn.XLOOKUP(Tbl_BalanceHistory[[#This Row],[AgyCode]],Tbl_Agencies[Agy Code],Tbl_Agencies[Agy Sort])</f>
        <v>0</v>
      </c>
      <c r="J4433" s="2" t="str">
        <f>Tbl_BalanceHistory[[#This Row],[AgyCode]]&amp;": "&amp;Tbl_BalanceHistory[[#This Row],[Agency Name]]</f>
        <v>749: Buckingham Correctional Center</v>
      </c>
      <c r="K4433" s="1">
        <v>2016</v>
      </c>
      <c r="L4433" s="3">
        <v>197</v>
      </c>
      <c r="M4433" s="3" t="s">
        <v>401</v>
      </c>
      <c r="N4433" s="2" t="str">
        <f>Tbl_BalanceHistory[[#This Row],[ProgramCode]]&amp;": "&amp;Tbl_BalanceHistory[[#This Row],[Program Name]]</f>
        <v>197: Instruction</v>
      </c>
      <c r="O4433" s="3" t="s">
        <v>1730</v>
      </c>
      <c r="P4433" s="1" t="str">
        <f>IF(Tbl_BalanceHistory[[#This Row],[FundCode]]="0100","GF",IF(Tbl_BalanceHistory[[#This Row],[FundCode]]="01000","GF","Hi Ed / OCR"))</f>
        <v>GF</v>
      </c>
      <c r="Q4433" s="5">
        <v>838303</v>
      </c>
      <c r="R4433" s="5">
        <v>838303</v>
      </c>
      <c r="S4433" s="5">
        <v>0</v>
      </c>
      <c r="T4433" s="5">
        <v>0</v>
      </c>
      <c r="U4433" s="3"/>
      <c r="V4433" s="5">
        <v>0</v>
      </c>
      <c r="W4433" s="5">
        <v>0</v>
      </c>
      <c r="X4433" s="5"/>
      <c r="Y4433" s="5"/>
      <c r="Z4433" s="5">
        <f>Tbl_BalanceHistory[[#This Row],[Discretionary Recommended - Pre 2022]]+Tbl_BalanceHistory[[#This Row],[Discretionary Balance Recommended: Policy]]+Tbl_BalanceHistory[[#This Row],[Discretionary Balance Recommended: Commitments]]</f>
        <v>0</v>
      </c>
      <c r="AA4433" s="5">
        <f>Tbl_BalanceHistory[[#This Row],[Discretionary Balance]]-Tbl_BalanceHistory[[#This Row],[Discretionary Reappropriation]]</f>
        <v>0</v>
      </c>
      <c r="AB4433" s="2"/>
      <c r="AC4433" s="2"/>
      <c r="AD4433" s="2"/>
      <c r="AE4433" s="2" t="s">
        <v>2170</v>
      </c>
    </row>
    <row r="4434" spans="1:31" ht="45" x14ac:dyDescent="0.25">
      <c r="A4434" s="2" t="s">
        <v>747</v>
      </c>
      <c r="B4434" s="3">
        <v>11</v>
      </c>
      <c r="C4434" s="3">
        <v>799</v>
      </c>
      <c r="D4434" s="3" t="s">
        <v>760</v>
      </c>
      <c r="E4434" s="3" t="str">
        <f>_xlfn.XLOOKUP(Tbl_BalanceHistory[[#This Row],[RespAgy]],Tbl_Agencies[Agy Code],Tbl_Agencies[Agy Sort])</f>
        <v>161000</v>
      </c>
      <c r="F4434" s="2" t="str">
        <f>Tbl_BalanceHistory[[#This Row],[RespAgy]]&amp;": "&amp;Tbl_BalanceHistory[[#This Row],[RespAgency]]</f>
        <v>799: Department of Corrections</v>
      </c>
      <c r="G4434" s="3">
        <v>749</v>
      </c>
      <c r="H4434" s="3" t="s">
        <v>1362</v>
      </c>
      <c r="I4434" s="3">
        <f>_xlfn.XLOOKUP(Tbl_BalanceHistory[[#This Row],[AgyCode]],Tbl_Agencies[Agy Code],Tbl_Agencies[Agy Sort])</f>
        <v>0</v>
      </c>
      <c r="J4434" s="2" t="str">
        <f>Tbl_BalanceHistory[[#This Row],[AgyCode]]&amp;": "&amp;Tbl_BalanceHistory[[#This Row],[Agency Name]]</f>
        <v>749: Buckingham Correctional Center</v>
      </c>
      <c r="K4434" s="1">
        <v>2017</v>
      </c>
      <c r="L4434" s="3">
        <v>197</v>
      </c>
      <c r="M4434" s="3" t="s">
        <v>401</v>
      </c>
      <c r="N4434" s="2" t="str">
        <f>Tbl_BalanceHistory[[#This Row],[ProgramCode]]&amp;": "&amp;Tbl_BalanceHistory[[#This Row],[Program Name]]</f>
        <v>197: Instruction</v>
      </c>
      <c r="O4434" s="3" t="s">
        <v>886</v>
      </c>
      <c r="P4434" s="1" t="str">
        <f>IF(Tbl_BalanceHistory[[#This Row],[FundCode]]="0100","GF",IF(Tbl_BalanceHistory[[#This Row],[FundCode]]="01000","GF","Hi Ed / OCR"))</f>
        <v>GF</v>
      </c>
      <c r="Q4434" s="5">
        <v>806007</v>
      </c>
      <c r="R4434" s="5">
        <v>806007</v>
      </c>
      <c r="S4434" s="5">
        <v>0</v>
      </c>
      <c r="T4434" s="5">
        <v>0</v>
      </c>
      <c r="U4434" s="3"/>
      <c r="V4434" s="5">
        <v>0</v>
      </c>
      <c r="W4434" s="5">
        <v>0</v>
      </c>
      <c r="X4434" s="5"/>
      <c r="Y4434" s="5"/>
      <c r="Z4434" s="5">
        <f>Tbl_BalanceHistory[[#This Row],[Discretionary Recommended - Pre 2022]]+Tbl_BalanceHistory[[#This Row],[Discretionary Balance Recommended: Policy]]+Tbl_BalanceHistory[[#This Row],[Discretionary Balance Recommended: Commitments]]</f>
        <v>0</v>
      </c>
      <c r="AA4434" s="5">
        <f>Tbl_BalanceHistory[[#This Row],[Discretionary Balance]]-Tbl_BalanceHistory[[#This Row],[Discretionary Reappropriation]]</f>
        <v>0</v>
      </c>
      <c r="AB4434" s="2"/>
      <c r="AC4434" s="2"/>
      <c r="AD4434" s="2"/>
      <c r="AE4434" s="2"/>
    </row>
    <row r="4435" spans="1:31" ht="45" x14ac:dyDescent="0.25">
      <c r="A4435" s="2" t="s">
        <v>747</v>
      </c>
      <c r="B4435" s="3">
        <v>11</v>
      </c>
      <c r="C4435" s="3">
        <v>799</v>
      </c>
      <c r="D4435" s="3" t="s">
        <v>760</v>
      </c>
      <c r="E4435" s="3" t="str">
        <f>_xlfn.XLOOKUP(Tbl_BalanceHistory[[#This Row],[RespAgy]],Tbl_Agencies[Agy Code],Tbl_Agencies[Agy Sort])</f>
        <v>161000</v>
      </c>
      <c r="F4435" s="2" t="str">
        <f>Tbl_BalanceHistory[[#This Row],[RespAgy]]&amp;": "&amp;Tbl_BalanceHistory[[#This Row],[RespAgency]]</f>
        <v>799: Department of Corrections</v>
      </c>
      <c r="G4435" s="3">
        <v>749</v>
      </c>
      <c r="H4435" s="3" t="s">
        <v>1362</v>
      </c>
      <c r="I4435" s="3">
        <f>_xlfn.XLOOKUP(Tbl_BalanceHistory[[#This Row],[AgyCode]],Tbl_Agencies[Agy Code],Tbl_Agencies[Agy Sort])</f>
        <v>0</v>
      </c>
      <c r="J4435" s="2" t="str">
        <f>Tbl_BalanceHistory[[#This Row],[AgyCode]]&amp;": "&amp;Tbl_BalanceHistory[[#This Row],[Agency Name]]</f>
        <v>749: Buckingham Correctional Center</v>
      </c>
      <c r="K4435" s="1">
        <v>2018</v>
      </c>
      <c r="L4435" s="3">
        <v>197</v>
      </c>
      <c r="M4435" s="3" t="s">
        <v>401</v>
      </c>
      <c r="N4435" s="2" t="str">
        <f>Tbl_BalanceHistory[[#This Row],[ProgramCode]]&amp;": "&amp;Tbl_BalanceHistory[[#This Row],[Program Name]]</f>
        <v>197: Instruction</v>
      </c>
      <c r="O4435" s="3" t="s">
        <v>886</v>
      </c>
      <c r="P4435" s="1" t="str">
        <f>IF(Tbl_BalanceHistory[[#This Row],[FundCode]]="0100","GF",IF(Tbl_BalanceHistory[[#This Row],[FundCode]]="01000","GF","Hi Ed / OCR"))</f>
        <v>GF</v>
      </c>
      <c r="Q4435" s="5">
        <v>821666</v>
      </c>
      <c r="R4435" s="5">
        <v>821666</v>
      </c>
      <c r="S4435" s="5">
        <v>0</v>
      </c>
      <c r="T4435" s="5">
        <v>0</v>
      </c>
      <c r="U4435" s="3"/>
      <c r="V4435" s="5">
        <v>0</v>
      </c>
      <c r="W4435" s="5">
        <v>0</v>
      </c>
      <c r="X4435" s="5"/>
      <c r="Y4435" s="5"/>
      <c r="Z4435" s="5">
        <f>Tbl_BalanceHistory[[#This Row],[Discretionary Recommended - Pre 2022]]+Tbl_BalanceHistory[[#This Row],[Discretionary Balance Recommended: Policy]]+Tbl_BalanceHistory[[#This Row],[Discretionary Balance Recommended: Commitments]]</f>
        <v>0</v>
      </c>
      <c r="AA4435" s="5">
        <f>Tbl_BalanceHistory[[#This Row],[Discretionary Balance]]-Tbl_BalanceHistory[[#This Row],[Discretionary Reappropriation]]</f>
        <v>0</v>
      </c>
      <c r="AB4435" s="2"/>
      <c r="AC4435" s="2"/>
      <c r="AD4435" s="2"/>
      <c r="AE4435" s="2"/>
    </row>
    <row r="4436" spans="1:31" ht="45" x14ac:dyDescent="0.25">
      <c r="A4436" s="2" t="s">
        <v>747</v>
      </c>
      <c r="B4436" s="3">
        <v>11</v>
      </c>
      <c r="C4436" s="3">
        <v>799</v>
      </c>
      <c r="D4436" s="3" t="s">
        <v>760</v>
      </c>
      <c r="E4436" s="3" t="str">
        <f>_xlfn.XLOOKUP(Tbl_BalanceHistory[[#This Row],[RespAgy]],Tbl_Agencies[Agy Code],Tbl_Agencies[Agy Sort])</f>
        <v>161000</v>
      </c>
      <c r="F4436" s="2" t="str">
        <f>Tbl_BalanceHistory[[#This Row],[RespAgy]]&amp;": "&amp;Tbl_BalanceHistory[[#This Row],[RespAgency]]</f>
        <v>799: Department of Corrections</v>
      </c>
      <c r="G4436" s="3">
        <v>749</v>
      </c>
      <c r="H4436" s="3" t="s">
        <v>1362</v>
      </c>
      <c r="I4436" s="3">
        <f>_xlfn.XLOOKUP(Tbl_BalanceHistory[[#This Row],[AgyCode]],Tbl_Agencies[Agy Code],Tbl_Agencies[Agy Sort])</f>
        <v>0</v>
      </c>
      <c r="J4436" s="2" t="str">
        <f>Tbl_BalanceHistory[[#This Row],[AgyCode]]&amp;": "&amp;Tbl_BalanceHistory[[#This Row],[Agency Name]]</f>
        <v>749: Buckingham Correctional Center</v>
      </c>
      <c r="K4436" s="1">
        <v>2019</v>
      </c>
      <c r="L4436" s="3">
        <v>197</v>
      </c>
      <c r="M4436" s="3" t="s">
        <v>401</v>
      </c>
      <c r="N4436" s="2" t="str">
        <f>Tbl_BalanceHistory[[#This Row],[ProgramCode]]&amp;": "&amp;Tbl_BalanceHistory[[#This Row],[Program Name]]</f>
        <v>197: Instruction</v>
      </c>
      <c r="O4436" s="3" t="s">
        <v>886</v>
      </c>
      <c r="P4436" s="1" t="str">
        <f>IF(Tbl_BalanceHistory[[#This Row],[FundCode]]="0100","GF",IF(Tbl_BalanceHistory[[#This Row],[FundCode]]="01000","GF","Hi Ed / OCR"))</f>
        <v>GF</v>
      </c>
      <c r="Q4436" s="5">
        <v>863394</v>
      </c>
      <c r="R4436" s="5">
        <v>863394</v>
      </c>
      <c r="S4436" s="5">
        <v>0</v>
      </c>
      <c r="T4436" s="5">
        <v>0</v>
      </c>
      <c r="U4436" s="3"/>
      <c r="V4436" s="5">
        <v>0</v>
      </c>
      <c r="W4436" s="5">
        <v>0</v>
      </c>
      <c r="X4436" s="5"/>
      <c r="Y4436" s="5"/>
      <c r="Z4436" s="5">
        <f>Tbl_BalanceHistory[[#This Row],[Discretionary Recommended - Pre 2022]]+Tbl_BalanceHistory[[#This Row],[Discretionary Balance Recommended: Policy]]+Tbl_BalanceHistory[[#This Row],[Discretionary Balance Recommended: Commitments]]</f>
        <v>0</v>
      </c>
      <c r="AA4436" s="5">
        <f>Tbl_BalanceHistory[[#This Row],[Discretionary Balance]]-Tbl_BalanceHistory[[#This Row],[Discretionary Reappropriation]]</f>
        <v>0</v>
      </c>
      <c r="AB4436" s="2"/>
      <c r="AC4436" s="2"/>
      <c r="AD4436" s="2"/>
      <c r="AE4436" s="2"/>
    </row>
    <row r="4437" spans="1:31" ht="45" x14ac:dyDescent="0.25">
      <c r="A4437" s="2" t="s">
        <v>747</v>
      </c>
      <c r="B4437" s="3">
        <v>11</v>
      </c>
      <c r="C4437" s="3">
        <v>799</v>
      </c>
      <c r="D4437" s="3" t="s">
        <v>760</v>
      </c>
      <c r="E4437" s="3" t="str">
        <f>_xlfn.XLOOKUP(Tbl_BalanceHistory[[#This Row],[RespAgy]],Tbl_Agencies[Agy Code],Tbl_Agencies[Agy Sort])</f>
        <v>161000</v>
      </c>
      <c r="F4437" s="2" t="str">
        <f>Tbl_BalanceHistory[[#This Row],[RespAgy]]&amp;": "&amp;Tbl_BalanceHistory[[#This Row],[RespAgency]]</f>
        <v>799: Department of Corrections</v>
      </c>
      <c r="G4437" s="3">
        <v>749</v>
      </c>
      <c r="H4437" s="3" t="s">
        <v>1362</v>
      </c>
      <c r="I4437" s="3">
        <f>_xlfn.XLOOKUP(Tbl_BalanceHistory[[#This Row],[AgyCode]],Tbl_Agencies[Agy Code],Tbl_Agencies[Agy Sort])</f>
        <v>0</v>
      </c>
      <c r="J4437" s="2" t="str">
        <f>Tbl_BalanceHistory[[#This Row],[AgyCode]]&amp;": "&amp;Tbl_BalanceHistory[[#This Row],[Agency Name]]</f>
        <v>749: Buckingham Correctional Center</v>
      </c>
      <c r="K4437" s="1">
        <v>2020</v>
      </c>
      <c r="L4437" s="3">
        <v>197</v>
      </c>
      <c r="M4437" s="3" t="s">
        <v>401</v>
      </c>
      <c r="N4437" s="2" t="str">
        <f>Tbl_BalanceHistory[[#This Row],[ProgramCode]]&amp;": "&amp;Tbl_BalanceHistory[[#This Row],[Program Name]]</f>
        <v>197: Instruction</v>
      </c>
      <c r="O4437" s="3" t="s">
        <v>886</v>
      </c>
      <c r="P4437" s="1" t="str">
        <f>IF(Tbl_BalanceHistory[[#This Row],[FundCode]]="0100","GF",IF(Tbl_BalanceHistory[[#This Row],[FundCode]]="01000","GF","Hi Ed / OCR"))</f>
        <v>GF</v>
      </c>
      <c r="Q4437" s="5">
        <v>902850</v>
      </c>
      <c r="R4437" s="5">
        <v>902850</v>
      </c>
      <c r="S4437" s="5">
        <v>0</v>
      </c>
      <c r="T4437" s="5">
        <v>0</v>
      </c>
      <c r="U4437" s="3"/>
      <c r="V4437" s="5">
        <v>0</v>
      </c>
      <c r="W4437" s="5">
        <v>0</v>
      </c>
      <c r="X4437" s="5"/>
      <c r="Y4437" s="5"/>
      <c r="Z4437" s="5">
        <f>Tbl_BalanceHistory[[#This Row],[Discretionary Recommended - Pre 2022]]+Tbl_BalanceHistory[[#This Row],[Discretionary Balance Recommended: Policy]]+Tbl_BalanceHistory[[#This Row],[Discretionary Balance Recommended: Commitments]]</f>
        <v>0</v>
      </c>
      <c r="AA4437" s="5">
        <f>Tbl_BalanceHistory[[#This Row],[Discretionary Balance]]-Tbl_BalanceHistory[[#This Row],[Discretionary Reappropriation]]</f>
        <v>0</v>
      </c>
      <c r="AB4437" s="2"/>
      <c r="AC4437" s="2"/>
      <c r="AD4437" s="2"/>
      <c r="AE4437" s="2"/>
    </row>
    <row r="4438" spans="1:31" ht="45" x14ac:dyDescent="0.25">
      <c r="A4438" s="2" t="s">
        <v>747</v>
      </c>
      <c r="B4438" s="3">
        <v>11</v>
      </c>
      <c r="C4438" s="3">
        <v>799</v>
      </c>
      <c r="D4438" s="3" t="s">
        <v>760</v>
      </c>
      <c r="E4438" s="3" t="str">
        <f>_xlfn.XLOOKUP(Tbl_BalanceHistory[[#This Row],[RespAgy]],Tbl_Agencies[Agy Code],Tbl_Agencies[Agy Sort])</f>
        <v>161000</v>
      </c>
      <c r="F4438" s="2" t="str">
        <f>Tbl_BalanceHistory[[#This Row],[RespAgy]]&amp;": "&amp;Tbl_BalanceHistory[[#This Row],[RespAgency]]</f>
        <v>799: Department of Corrections</v>
      </c>
      <c r="G4438" s="3">
        <v>749</v>
      </c>
      <c r="H4438" s="3" t="s">
        <v>1362</v>
      </c>
      <c r="I4438" s="3">
        <f>_xlfn.XLOOKUP(Tbl_BalanceHistory[[#This Row],[AgyCode]],Tbl_Agencies[Agy Code],Tbl_Agencies[Agy Sort])</f>
        <v>0</v>
      </c>
      <c r="J4438" s="2" t="str">
        <f>Tbl_BalanceHistory[[#This Row],[AgyCode]]&amp;": "&amp;Tbl_BalanceHistory[[#This Row],[Agency Name]]</f>
        <v>749: Buckingham Correctional Center</v>
      </c>
      <c r="K4438" s="1">
        <v>2014</v>
      </c>
      <c r="L4438" s="3">
        <v>398</v>
      </c>
      <c r="M4438" s="3" t="s">
        <v>768</v>
      </c>
      <c r="N4438" s="2" t="str">
        <f>Tbl_BalanceHistory[[#This Row],[ProgramCode]]&amp;": "&amp;Tbl_BalanceHistory[[#This Row],[Program Name]]</f>
        <v>398: Operation of Secure Correctional Facilities</v>
      </c>
      <c r="O4438" s="3" t="s">
        <v>1730</v>
      </c>
      <c r="P4438" s="1" t="str">
        <f>IF(Tbl_BalanceHistory[[#This Row],[FundCode]]="0100","GF",IF(Tbl_BalanceHistory[[#This Row],[FundCode]]="01000","GF","Hi Ed / OCR"))</f>
        <v>GF</v>
      </c>
      <c r="Q4438" s="5">
        <v>25816037</v>
      </c>
      <c r="R4438" s="5">
        <v>25816037</v>
      </c>
      <c r="S4438" s="5">
        <v>0</v>
      </c>
      <c r="T4438" s="5">
        <v>0</v>
      </c>
      <c r="U4438" s="3"/>
      <c r="V4438" s="5">
        <v>0</v>
      </c>
      <c r="W4438" s="5">
        <v>0</v>
      </c>
      <c r="X4438" s="5"/>
      <c r="Y4438" s="5"/>
      <c r="Z4438" s="5">
        <f>Tbl_BalanceHistory[[#This Row],[Discretionary Recommended - Pre 2022]]+Tbl_BalanceHistory[[#This Row],[Discretionary Balance Recommended: Policy]]+Tbl_BalanceHistory[[#This Row],[Discretionary Balance Recommended: Commitments]]</f>
        <v>0</v>
      </c>
      <c r="AA4438" s="5">
        <f>Tbl_BalanceHistory[[#This Row],[Discretionary Balance]]-Tbl_BalanceHistory[[#This Row],[Discretionary Reappropriation]]</f>
        <v>0</v>
      </c>
      <c r="AB4438" s="2"/>
      <c r="AC4438" s="2"/>
      <c r="AD4438" s="2"/>
      <c r="AE4438" s="2"/>
    </row>
    <row r="4439" spans="1:31" ht="45" x14ac:dyDescent="0.25">
      <c r="A4439" s="2" t="s">
        <v>747</v>
      </c>
      <c r="B4439" s="3">
        <v>11</v>
      </c>
      <c r="C4439" s="3">
        <v>799</v>
      </c>
      <c r="D4439" s="3" t="s">
        <v>760</v>
      </c>
      <c r="E4439" s="3" t="str">
        <f>_xlfn.XLOOKUP(Tbl_BalanceHistory[[#This Row],[RespAgy]],Tbl_Agencies[Agy Code],Tbl_Agencies[Agy Sort])</f>
        <v>161000</v>
      </c>
      <c r="F4439" s="2" t="str">
        <f>Tbl_BalanceHistory[[#This Row],[RespAgy]]&amp;": "&amp;Tbl_BalanceHistory[[#This Row],[RespAgency]]</f>
        <v>799: Department of Corrections</v>
      </c>
      <c r="G4439" s="3">
        <v>749</v>
      </c>
      <c r="H4439" s="3" t="s">
        <v>1362</v>
      </c>
      <c r="I4439" s="3">
        <f>_xlfn.XLOOKUP(Tbl_BalanceHistory[[#This Row],[AgyCode]],Tbl_Agencies[Agy Code],Tbl_Agencies[Agy Sort])</f>
        <v>0</v>
      </c>
      <c r="J4439" s="2" t="str">
        <f>Tbl_BalanceHistory[[#This Row],[AgyCode]]&amp;": "&amp;Tbl_BalanceHistory[[#This Row],[Agency Name]]</f>
        <v>749: Buckingham Correctional Center</v>
      </c>
      <c r="K4439" s="1">
        <v>2015</v>
      </c>
      <c r="L4439" s="3">
        <v>398</v>
      </c>
      <c r="M4439" s="3" t="s">
        <v>768</v>
      </c>
      <c r="N4439" s="2" t="str">
        <f>Tbl_BalanceHistory[[#This Row],[ProgramCode]]&amp;": "&amp;Tbl_BalanceHistory[[#This Row],[Program Name]]</f>
        <v>398: Operation of Secure Correctional Facilities</v>
      </c>
      <c r="O4439" s="3" t="s">
        <v>1730</v>
      </c>
      <c r="P4439" s="1" t="str">
        <f>IF(Tbl_BalanceHistory[[#This Row],[FundCode]]="0100","GF",IF(Tbl_BalanceHistory[[#This Row],[FundCode]]="01000","GF","Hi Ed / OCR"))</f>
        <v>GF</v>
      </c>
      <c r="Q4439" s="5">
        <v>26570109</v>
      </c>
      <c r="R4439" s="5">
        <v>26570109</v>
      </c>
      <c r="S4439" s="5">
        <v>0</v>
      </c>
      <c r="T4439" s="5">
        <v>0</v>
      </c>
      <c r="U4439" s="3"/>
      <c r="V4439" s="5">
        <v>0</v>
      </c>
      <c r="W4439" s="5">
        <v>0</v>
      </c>
      <c r="X4439" s="5"/>
      <c r="Y4439" s="5"/>
      <c r="Z4439" s="5">
        <f>Tbl_BalanceHistory[[#This Row],[Discretionary Recommended - Pre 2022]]+Tbl_BalanceHistory[[#This Row],[Discretionary Balance Recommended: Policy]]+Tbl_BalanceHistory[[#This Row],[Discretionary Balance Recommended: Commitments]]</f>
        <v>0</v>
      </c>
      <c r="AA4439" s="5">
        <f>Tbl_BalanceHistory[[#This Row],[Discretionary Balance]]-Tbl_BalanceHistory[[#This Row],[Discretionary Reappropriation]]</f>
        <v>0</v>
      </c>
      <c r="AB4439" s="2"/>
      <c r="AC4439" s="2"/>
      <c r="AD4439" s="2"/>
      <c r="AE4439" s="2"/>
    </row>
    <row r="4440" spans="1:31" ht="45" x14ac:dyDescent="0.25">
      <c r="A4440" s="2" t="s">
        <v>747</v>
      </c>
      <c r="B4440" s="3">
        <v>11</v>
      </c>
      <c r="C4440" s="3">
        <v>799</v>
      </c>
      <c r="D4440" s="3" t="s">
        <v>760</v>
      </c>
      <c r="E4440" s="3" t="str">
        <f>_xlfn.XLOOKUP(Tbl_BalanceHistory[[#This Row],[RespAgy]],Tbl_Agencies[Agy Code],Tbl_Agencies[Agy Sort])</f>
        <v>161000</v>
      </c>
      <c r="F4440" s="2" t="str">
        <f>Tbl_BalanceHistory[[#This Row],[RespAgy]]&amp;": "&amp;Tbl_BalanceHistory[[#This Row],[RespAgency]]</f>
        <v>799: Department of Corrections</v>
      </c>
      <c r="G4440" s="3">
        <v>749</v>
      </c>
      <c r="H4440" s="3" t="s">
        <v>1362</v>
      </c>
      <c r="I4440" s="3">
        <f>_xlfn.XLOOKUP(Tbl_BalanceHistory[[#This Row],[AgyCode]],Tbl_Agencies[Agy Code],Tbl_Agencies[Agy Sort])</f>
        <v>0</v>
      </c>
      <c r="J4440" s="2" t="str">
        <f>Tbl_BalanceHistory[[#This Row],[AgyCode]]&amp;": "&amp;Tbl_BalanceHistory[[#This Row],[Agency Name]]</f>
        <v>749: Buckingham Correctional Center</v>
      </c>
      <c r="K4440" s="1">
        <v>2016</v>
      </c>
      <c r="L4440" s="3">
        <v>398</v>
      </c>
      <c r="M4440" s="3" t="s">
        <v>768</v>
      </c>
      <c r="N4440" s="2" t="str">
        <f>Tbl_BalanceHistory[[#This Row],[ProgramCode]]&amp;": "&amp;Tbl_BalanceHistory[[#This Row],[Program Name]]</f>
        <v>398: Operation of Secure Correctional Facilities</v>
      </c>
      <c r="O4440" s="3" t="s">
        <v>1730</v>
      </c>
      <c r="P4440" s="1" t="str">
        <f>IF(Tbl_BalanceHistory[[#This Row],[FundCode]]="0100","GF",IF(Tbl_BalanceHistory[[#This Row],[FundCode]]="01000","GF","Hi Ed / OCR"))</f>
        <v>GF</v>
      </c>
      <c r="Q4440" s="5">
        <v>27477912</v>
      </c>
      <c r="R4440" s="5">
        <v>27477912</v>
      </c>
      <c r="S4440" s="5">
        <v>0</v>
      </c>
      <c r="T4440" s="5">
        <v>0</v>
      </c>
      <c r="U4440" s="3"/>
      <c r="V4440" s="5">
        <v>0</v>
      </c>
      <c r="W4440" s="5">
        <v>0</v>
      </c>
      <c r="X4440" s="5"/>
      <c r="Y4440" s="5"/>
      <c r="Z4440" s="5">
        <f>Tbl_BalanceHistory[[#This Row],[Discretionary Recommended - Pre 2022]]+Tbl_BalanceHistory[[#This Row],[Discretionary Balance Recommended: Policy]]+Tbl_BalanceHistory[[#This Row],[Discretionary Balance Recommended: Commitments]]</f>
        <v>0</v>
      </c>
      <c r="AA4440" s="5">
        <f>Tbl_BalanceHistory[[#This Row],[Discretionary Balance]]-Tbl_BalanceHistory[[#This Row],[Discretionary Reappropriation]]</f>
        <v>0</v>
      </c>
      <c r="AB4440" s="2"/>
      <c r="AC4440" s="2"/>
      <c r="AD4440" s="2"/>
      <c r="AE4440" s="2" t="s">
        <v>2170</v>
      </c>
    </row>
    <row r="4441" spans="1:31" ht="45" x14ac:dyDescent="0.25">
      <c r="A4441" s="2" t="s">
        <v>747</v>
      </c>
      <c r="B4441" s="3">
        <v>11</v>
      </c>
      <c r="C4441" s="3">
        <v>799</v>
      </c>
      <c r="D4441" s="3" t="s">
        <v>760</v>
      </c>
      <c r="E4441" s="3" t="str">
        <f>_xlfn.XLOOKUP(Tbl_BalanceHistory[[#This Row],[RespAgy]],Tbl_Agencies[Agy Code],Tbl_Agencies[Agy Sort])</f>
        <v>161000</v>
      </c>
      <c r="F4441" s="2" t="str">
        <f>Tbl_BalanceHistory[[#This Row],[RespAgy]]&amp;": "&amp;Tbl_BalanceHistory[[#This Row],[RespAgency]]</f>
        <v>799: Department of Corrections</v>
      </c>
      <c r="G4441" s="3">
        <v>749</v>
      </c>
      <c r="H4441" s="3" t="s">
        <v>1362</v>
      </c>
      <c r="I4441" s="3">
        <f>_xlfn.XLOOKUP(Tbl_BalanceHistory[[#This Row],[AgyCode]],Tbl_Agencies[Agy Code],Tbl_Agencies[Agy Sort])</f>
        <v>0</v>
      </c>
      <c r="J4441" s="2" t="str">
        <f>Tbl_BalanceHistory[[#This Row],[AgyCode]]&amp;": "&amp;Tbl_BalanceHistory[[#This Row],[Agency Name]]</f>
        <v>749: Buckingham Correctional Center</v>
      </c>
      <c r="K4441" s="1">
        <v>2017</v>
      </c>
      <c r="L4441" s="3">
        <v>398</v>
      </c>
      <c r="M4441" s="3" t="s">
        <v>768</v>
      </c>
      <c r="N4441" s="2" t="str">
        <f>Tbl_BalanceHistory[[#This Row],[ProgramCode]]&amp;": "&amp;Tbl_BalanceHistory[[#This Row],[Program Name]]</f>
        <v>398: Operation of Secure Correctional Facilities</v>
      </c>
      <c r="O4441" s="3" t="s">
        <v>886</v>
      </c>
      <c r="P4441" s="1" t="str">
        <f>IF(Tbl_BalanceHistory[[#This Row],[FundCode]]="0100","GF",IF(Tbl_BalanceHistory[[#This Row],[FundCode]]="01000","GF","Hi Ed / OCR"))</f>
        <v>GF</v>
      </c>
      <c r="Q4441" s="5">
        <v>27616480</v>
      </c>
      <c r="R4441" s="5">
        <v>27616480</v>
      </c>
      <c r="S4441" s="5">
        <v>0</v>
      </c>
      <c r="T4441" s="5">
        <v>0</v>
      </c>
      <c r="U4441" s="3"/>
      <c r="V4441" s="5">
        <v>0</v>
      </c>
      <c r="W4441" s="5">
        <v>0</v>
      </c>
      <c r="X4441" s="5"/>
      <c r="Y4441" s="5"/>
      <c r="Z4441" s="5">
        <f>Tbl_BalanceHistory[[#This Row],[Discretionary Recommended - Pre 2022]]+Tbl_BalanceHistory[[#This Row],[Discretionary Balance Recommended: Policy]]+Tbl_BalanceHistory[[#This Row],[Discretionary Balance Recommended: Commitments]]</f>
        <v>0</v>
      </c>
      <c r="AA4441" s="5">
        <f>Tbl_BalanceHistory[[#This Row],[Discretionary Balance]]-Tbl_BalanceHistory[[#This Row],[Discretionary Reappropriation]]</f>
        <v>0</v>
      </c>
      <c r="AB4441" s="2"/>
      <c r="AC4441" s="2"/>
      <c r="AD4441" s="2"/>
      <c r="AE4441" s="2"/>
    </row>
    <row r="4442" spans="1:31" ht="45" x14ac:dyDescent="0.25">
      <c r="A4442" s="2" t="s">
        <v>747</v>
      </c>
      <c r="B4442" s="3">
        <v>11</v>
      </c>
      <c r="C4442" s="3">
        <v>799</v>
      </c>
      <c r="D4442" s="3" t="s">
        <v>760</v>
      </c>
      <c r="E4442" s="3" t="str">
        <f>_xlfn.XLOOKUP(Tbl_BalanceHistory[[#This Row],[RespAgy]],Tbl_Agencies[Agy Code],Tbl_Agencies[Agy Sort])</f>
        <v>161000</v>
      </c>
      <c r="F4442" s="2" t="str">
        <f>Tbl_BalanceHistory[[#This Row],[RespAgy]]&amp;": "&amp;Tbl_BalanceHistory[[#This Row],[RespAgency]]</f>
        <v>799: Department of Corrections</v>
      </c>
      <c r="G4442" s="3">
        <v>749</v>
      </c>
      <c r="H4442" s="3" t="s">
        <v>1362</v>
      </c>
      <c r="I4442" s="3">
        <f>_xlfn.XLOOKUP(Tbl_BalanceHistory[[#This Row],[AgyCode]],Tbl_Agencies[Agy Code],Tbl_Agencies[Agy Sort])</f>
        <v>0</v>
      </c>
      <c r="J4442" s="2" t="str">
        <f>Tbl_BalanceHistory[[#This Row],[AgyCode]]&amp;": "&amp;Tbl_BalanceHistory[[#This Row],[Agency Name]]</f>
        <v>749: Buckingham Correctional Center</v>
      </c>
      <c r="K4442" s="1">
        <v>2018</v>
      </c>
      <c r="L4442" s="3">
        <v>398</v>
      </c>
      <c r="M4442" s="3" t="s">
        <v>768</v>
      </c>
      <c r="N4442" s="2" t="str">
        <f>Tbl_BalanceHistory[[#This Row],[ProgramCode]]&amp;": "&amp;Tbl_BalanceHistory[[#This Row],[Program Name]]</f>
        <v>398: Operation of Secure Correctional Facilities</v>
      </c>
      <c r="O4442" s="3" t="s">
        <v>886</v>
      </c>
      <c r="P4442" s="1" t="str">
        <f>IF(Tbl_BalanceHistory[[#This Row],[FundCode]]="0100","GF",IF(Tbl_BalanceHistory[[#This Row],[FundCode]]="01000","GF","Hi Ed / OCR"))</f>
        <v>GF</v>
      </c>
      <c r="Q4442" s="5">
        <v>27468314</v>
      </c>
      <c r="R4442" s="5">
        <v>27468314</v>
      </c>
      <c r="S4442" s="5">
        <v>0</v>
      </c>
      <c r="T4442" s="5">
        <v>0</v>
      </c>
      <c r="U4442" s="3"/>
      <c r="V4442" s="5">
        <v>0</v>
      </c>
      <c r="W4442" s="5">
        <v>0</v>
      </c>
      <c r="X4442" s="5"/>
      <c r="Y4442" s="5"/>
      <c r="Z4442" s="5">
        <f>Tbl_BalanceHistory[[#This Row],[Discretionary Recommended - Pre 2022]]+Tbl_BalanceHistory[[#This Row],[Discretionary Balance Recommended: Policy]]+Tbl_BalanceHistory[[#This Row],[Discretionary Balance Recommended: Commitments]]</f>
        <v>0</v>
      </c>
      <c r="AA4442" s="5">
        <f>Tbl_BalanceHistory[[#This Row],[Discretionary Balance]]-Tbl_BalanceHistory[[#This Row],[Discretionary Reappropriation]]</f>
        <v>0</v>
      </c>
      <c r="AB4442" s="2"/>
      <c r="AC4442" s="2"/>
      <c r="AD4442" s="2"/>
      <c r="AE4442" s="2"/>
    </row>
    <row r="4443" spans="1:31" ht="45" x14ac:dyDescent="0.25">
      <c r="A4443" s="2" t="s">
        <v>747</v>
      </c>
      <c r="B4443" s="3">
        <v>11</v>
      </c>
      <c r="C4443" s="3">
        <v>799</v>
      </c>
      <c r="D4443" s="3" t="s">
        <v>760</v>
      </c>
      <c r="E4443" s="3" t="str">
        <f>_xlfn.XLOOKUP(Tbl_BalanceHistory[[#This Row],[RespAgy]],Tbl_Agencies[Agy Code],Tbl_Agencies[Agy Sort])</f>
        <v>161000</v>
      </c>
      <c r="F4443" s="2" t="str">
        <f>Tbl_BalanceHistory[[#This Row],[RespAgy]]&amp;": "&amp;Tbl_BalanceHistory[[#This Row],[RespAgency]]</f>
        <v>799: Department of Corrections</v>
      </c>
      <c r="G4443" s="3">
        <v>749</v>
      </c>
      <c r="H4443" s="3" t="s">
        <v>1362</v>
      </c>
      <c r="I4443" s="3">
        <f>_xlfn.XLOOKUP(Tbl_BalanceHistory[[#This Row],[AgyCode]],Tbl_Agencies[Agy Code],Tbl_Agencies[Agy Sort])</f>
        <v>0</v>
      </c>
      <c r="J4443" s="2" t="str">
        <f>Tbl_BalanceHistory[[#This Row],[AgyCode]]&amp;": "&amp;Tbl_BalanceHistory[[#This Row],[Agency Name]]</f>
        <v>749: Buckingham Correctional Center</v>
      </c>
      <c r="K4443" s="1">
        <v>2019</v>
      </c>
      <c r="L4443" s="3">
        <v>398</v>
      </c>
      <c r="M4443" s="3" t="s">
        <v>768</v>
      </c>
      <c r="N4443" s="2" t="str">
        <f>Tbl_BalanceHistory[[#This Row],[ProgramCode]]&amp;": "&amp;Tbl_BalanceHistory[[#This Row],[Program Name]]</f>
        <v>398: Operation of Secure Correctional Facilities</v>
      </c>
      <c r="O4443" s="3" t="s">
        <v>886</v>
      </c>
      <c r="P4443" s="1" t="str">
        <f>IF(Tbl_BalanceHistory[[#This Row],[FundCode]]="0100","GF",IF(Tbl_BalanceHistory[[#This Row],[FundCode]]="01000","GF","Hi Ed / OCR"))</f>
        <v>GF</v>
      </c>
      <c r="Q4443" s="5">
        <v>29114591</v>
      </c>
      <c r="R4443" s="5">
        <v>29114591</v>
      </c>
      <c r="S4443" s="5">
        <v>0</v>
      </c>
      <c r="T4443" s="5">
        <v>0</v>
      </c>
      <c r="U4443" s="3"/>
      <c r="V4443" s="5">
        <v>0</v>
      </c>
      <c r="W4443" s="5">
        <v>0</v>
      </c>
      <c r="X4443" s="5"/>
      <c r="Y4443" s="5"/>
      <c r="Z4443" s="5">
        <f>Tbl_BalanceHistory[[#This Row],[Discretionary Recommended - Pre 2022]]+Tbl_BalanceHistory[[#This Row],[Discretionary Balance Recommended: Policy]]+Tbl_BalanceHistory[[#This Row],[Discretionary Balance Recommended: Commitments]]</f>
        <v>0</v>
      </c>
      <c r="AA4443" s="5">
        <f>Tbl_BalanceHistory[[#This Row],[Discretionary Balance]]-Tbl_BalanceHistory[[#This Row],[Discretionary Reappropriation]]</f>
        <v>0</v>
      </c>
      <c r="AB4443" s="2"/>
      <c r="AC4443" s="2"/>
      <c r="AD4443" s="2"/>
      <c r="AE4443" s="2"/>
    </row>
    <row r="4444" spans="1:31" ht="45" x14ac:dyDescent="0.25">
      <c r="A4444" s="2" t="s">
        <v>747</v>
      </c>
      <c r="B4444" s="3">
        <v>11</v>
      </c>
      <c r="C4444" s="3">
        <v>799</v>
      </c>
      <c r="D4444" s="3" t="s">
        <v>760</v>
      </c>
      <c r="E4444" s="3" t="str">
        <f>_xlfn.XLOOKUP(Tbl_BalanceHistory[[#This Row],[RespAgy]],Tbl_Agencies[Agy Code],Tbl_Agencies[Agy Sort])</f>
        <v>161000</v>
      </c>
      <c r="F4444" s="2" t="str">
        <f>Tbl_BalanceHistory[[#This Row],[RespAgy]]&amp;": "&amp;Tbl_BalanceHistory[[#This Row],[RespAgency]]</f>
        <v>799: Department of Corrections</v>
      </c>
      <c r="G4444" s="3">
        <v>749</v>
      </c>
      <c r="H4444" s="3" t="s">
        <v>1362</v>
      </c>
      <c r="I4444" s="3">
        <f>_xlfn.XLOOKUP(Tbl_BalanceHistory[[#This Row],[AgyCode]],Tbl_Agencies[Agy Code],Tbl_Agencies[Agy Sort])</f>
        <v>0</v>
      </c>
      <c r="J4444" s="2" t="str">
        <f>Tbl_BalanceHistory[[#This Row],[AgyCode]]&amp;": "&amp;Tbl_BalanceHistory[[#This Row],[Agency Name]]</f>
        <v>749: Buckingham Correctional Center</v>
      </c>
      <c r="K4444" s="1">
        <v>2020</v>
      </c>
      <c r="L4444" s="3">
        <v>398</v>
      </c>
      <c r="M4444" s="3" t="s">
        <v>768</v>
      </c>
      <c r="N4444" s="2" t="str">
        <f>Tbl_BalanceHistory[[#This Row],[ProgramCode]]&amp;": "&amp;Tbl_BalanceHistory[[#This Row],[Program Name]]</f>
        <v>398: Operation of Secure Correctional Facilities</v>
      </c>
      <c r="O4444" s="3" t="s">
        <v>886</v>
      </c>
      <c r="P4444" s="1" t="str">
        <f>IF(Tbl_BalanceHistory[[#This Row],[FundCode]]="0100","GF",IF(Tbl_BalanceHistory[[#This Row],[FundCode]]="01000","GF","Hi Ed / OCR"))</f>
        <v>GF</v>
      </c>
      <c r="Q4444" s="5">
        <v>30862583</v>
      </c>
      <c r="R4444" s="5">
        <v>30717695</v>
      </c>
      <c r="S4444" s="5">
        <v>144888</v>
      </c>
      <c r="T4444" s="5">
        <v>0</v>
      </c>
      <c r="U4444" s="3"/>
      <c r="V4444" s="5">
        <v>144888</v>
      </c>
      <c r="W4444" s="5">
        <v>0</v>
      </c>
      <c r="X4444" s="5"/>
      <c r="Y4444" s="5"/>
      <c r="Z4444" s="5">
        <f>Tbl_BalanceHistory[[#This Row],[Discretionary Recommended - Pre 2022]]+Tbl_BalanceHistory[[#This Row],[Discretionary Balance Recommended: Policy]]+Tbl_BalanceHistory[[#This Row],[Discretionary Balance Recommended: Commitments]]</f>
        <v>0</v>
      </c>
      <c r="AA4444" s="5">
        <f>Tbl_BalanceHistory[[#This Row],[Discretionary Balance]]-Tbl_BalanceHistory[[#This Row],[Discretionary Reappropriation]]</f>
        <v>144888</v>
      </c>
      <c r="AB4444" s="2"/>
      <c r="AC4444" s="2"/>
      <c r="AD4444" s="2"/>
      <c r="AE4444" s="2"/>
    </row>
    <row r="4445" spans="1:31" ht="45" x14ac:dyDescent="0.25">
      <c r="A4445" s="2" t="s">
        <v>747</v>
      </c>
      <c r="B4445" s="3">
        <v>11</v>
      </c>
      <c r="C4445" s="3">
        <v>799</v>
      </c>
      <c r="D4445" s="3" t="s">
        <v>760</v>
      </c>
      <c r="E4445" s="3" t="str">
        <f>_xlfn.XLOOKUP(Tbl_BalanceHistory[[#This Row],[RespAgy]],Tbl_Agencies[Agy Code],Tbl_Agencies[Agy Sort])</f>
        <v>161000</v>
      </c>
      <c r="F4445" s="2" t="str">
        <f>Tbl_BalanceHistory[[#This Row],[RespAgy]]&amp;": "&amp;Tbl_BalanceHistory[[#This Row],[RespAgency]]</f>
        <v>799: Department of Corrections</v>
      </c>
      <c r="G4445" s="3">
        <v>753</v>
      </c>
      <c r="H4445" s="3" t="s">
        <v>1370</v>
      </c>
      <c r="I4445" s="3">
        <f>_xlfn.XLOOKUP(Tbl_BalanceHistory[[#This Row],[AgyCode]],Tbl_Agencies[Agy Code],Tbl_Agencies[Agy Sort])</f>
        <v>0</v>
      </c>
      <c r="J4445" s="2" t="str">
        <f>Tbl_BalanceHistory[[#This Row],[AgyCode]]&amp;": "&amp;Tbl_BalanceHistory[[#This Row],[Agency Name]]</f>
        <v>753: Deerfield Correctional Center</v>
      </c>
      <c r="K4445" s="1">
        <v>2014</v>
      </c>
      <c r="L4445" s="3">
        <v>197</v>
      </c>
      <c r="M4445" s="3" t="s">
        <v>401</v>
      </c>
      <c r="N4445" s="2" t="str">
        <f>Tbl_BalanceHistory[[#This Row],[ProgramCode]]&amp;": "&amp;Tbl_BalanceHistory[[#This Row],[Program Name]]</f>
        <v>197: Instruction</v>
      </c>
      <c r="O4445" s="3" t="s">
        <v>1730</v>
      </c>
      <c r="P4445" s="1" t="str">
        <f>IF(Tbl_BalanceHistory[[#This Row],[FundCode]]="0100","GF",IF(Tbl_BalanceHistory[[#This Row],[FundCode]]="01000","GF","Hi Ed / OCR"))</f>
        <v>GF</v>
      </c>
      <c r="Q4445" s="5">
        <v>862116</v>
      </c>
      <c r="R4445" s="5">
        <v>862115.79</v>
      </c>
      <c r="S4445" s="5">
        <v>0</v>
      </c>
      <c r="T4445" s="5">
        <v>0</v>
      </c>
      <c r="U4445" s="3"/>
      <c r="V4445" s="5">
        <v>0</v>
      </c>
      <c r="W4445" s="5">
        <v>0</v>
      </c>
      <c r="X4445" s="5"/>
      <c r="Y4445" s="5"/>
      <c r="Z4445" s="5">
        <f>Tbl_BalanceHistory[[#This Row],[Discretionary Recommended - Pre 2022]]+Tbl_BalanceHistory[[#This Row],[Discretionary Balance Recommended: Policy]]+Tbl_BalanceHistory[[#This Row],[Discretionary Balance Recommended: Commitments]]</f>
        <v>0</v>
      </c>
      <c r="AA4445" s="5">
        <f>Tbl_BalanceHistory[[#This Row],[Discretionary Balance]]-Tbl_BalanceHistory[[#This Row],[Discretionary Reappropriation]]</f>
        <v>0</v>
      </c>
      <c r="AB4445" s="2"/>
      <c r="AC4445" s="2"/>
      <c r="AD4445" s="2"/>
      <c r="AE4445" s="2"/>
    </row>
    <row r="4446" spans="1:31" ht="45" x14ac:dyDescent="0.25">
      <c r="A4446" s="2" t="s">
        <v>747</v>
      </c>
      <c r="B4446" s="3">
        <v>11</v>
      </c>
      <c r="C4446" s="3">
        <v>799</v>
      </c>
      <c r="D4446" s="3" t="s">
        <v>760</v>
      </c>
      <c r="E4446" s="3" t="str">
        <f>_xlfn.XLOOKUP(Tbl_BalanceHistory[[#This Row],[RespAgy]],Tbl_Agencies[Agy Code],Tbl_Agencies[Agy Sort])</f>
        <v>161000</v>
      </c>
      <c r="F4446" s="2" t="str">
        <f>Tbl_BalanceHistory[[#This Row],[RespAgy]]&amp;": "&amp;Tbl_BalanceHistory[[#This Row],[RespAgency]]</f>
        <v>799: Department of Corrections</v>
      </c>
      <c r="G4446" s="3">
        <v>753</v>
      </c>
      <c r="H4446" s="3" t="s">
        <v>1370</v>
      </c>
      <c r="I4446" s="3">
        <f>_xlfn.XLOOKUP(Tbl_BalanceHistory[[#This Row],[AgyCode]],Tbl_Agencies[Agy Code],Tbl_Agencies[Agy Sort])</f>
        <v>0</v>
      </c>
      <c r="J4446" s="2" t="str">
        <f>Tbl_BalanceHistory[[#This Row],[AgyCode]]&amp;": "&amp;Tbl_BalanceHistory[[#This Row],[Agency Name]]</f>
        <v>753: Deerfield Correctional Center</v>
      </c>
      <c r="K4446" s="1">
        <v>2015</v>
      </c>
      <c r="L4446" s="3">
        <v>197</v>
      </c>
      <c r="M4446" s="3" t="s">
        <v>401</v>
      </c>
      <c r="N4446" s="2" t="str">
        <f>Tbl_BalanceHistory[[#This Row],[ProgramCode]]&amp;": "&amp;Tbl_BalanceHistory[[#This Row],[Program Name]]</f>
        <v>197: Instruction</v>
      </c>
      <c r="O4446" s="3" t="s">
        <v>1730</v>
      </c>
      <c r="P4446" s="1" t="str">
        <f>IF(Tbl_BalanceHistory[[#This Row],[FundCode]]="0100","GF",IF(Tbl_BalanceHistory[[#This Row],[FundCode]]="01000","GF","Hi Ed / OCR"))</f>
        <v>GF</v>
      </c>
      <c r="Q4446" s="5">
        <v>887154</v>
      </c>
      <c r="R4446" s="5">
        <v>887154</v>
      </c>
      <c r="S4446" s="5">
        <v>0</v>
      </c>
      <c r="T4446" s="5">
        <v>0</v>
      </c>
      <c r="U4446" s="3"/>
      <c r="V4446" s="5">
        <v>0</v>
      </c>
      <c r="W4446" s="5">
        <v>0</v>
      </c>
      <c r="X4446" s="5"/>
      <c r="Y4446" s="5"/>
      <c r="Z4446" s="5">
        <f>Tbl_BalanceHistory[[#This Row],[Discretionary Recommended - Pre 2022]]+Tbl_BalanceHistory[[#This Row],[Discretionary Balance Recommended: Policy]]+Tbl_BalanceHistory[[#This Row],[Discretionary Balance Recommended: Commitments]]</f>
        <v>0</v>
      </c>
      <c r="AA4446" s="5">
        <f>Tbl_BalanceHistory[[#This Row],[Discretionary Balance]]-Tbl_BalanceHistory[[#This Row],[Discretionary Reappropriation]]</f>
        <v>0</v>
      </c>
      <c r="AB4446" s="2"/>
      <c r="AC4446" s="2"/>
      <c r="AD4446" s="2"/>
      <c r="AE4446" s="2"/>
    </row>
    <row r="4447" spans="1:31" ht="45" x14ac:dyDescent="0.25">
      <c r="A4447" s="2" t="s">
        <v>747</v>
      </c>
      <c r="B4447" s="3">
        <v>11</v>
      </c>
      <c r="C4447" s="3">
        <v>799</v>
      </c>
      <c r="D4447" s="3" t="s">
        <v>760</v>
      </c>
      <c r="E4447" s="3" t="str">
        <f>_xlfn.XLOOKUP(Tbl_BalanceHistory[[#This Row],[RespAgy]],Tbl_Agencies[Agy Code],Tbl_Agencies[Agy Sort])</f>
        <v>161000</v>
      </c>
      <c r="F4447" s="2" t="str">
        <f>Tbl_BalanceHistory[[#This Row],[RespAgy]]&amp;": "&amp;Tbl_BalanceHistory[[#This Row],[RespAgency]]</f>
        <v>799: Department of Corrections</v>
      </c>
      <c r="G4447" s="3">
        <v>753</v>
      </c>
      <c r="H4447" s="3" t="s">
        <v>1370</v>
      </c>
      <c r="I4447" s="3">
        <f>_xlfn.XLOOKUP(Tbl_BalanceHistory[[#This Row],[AgyCode]],Tbl_Agencies[Agy Code],Tbl_Agencies[Agy Sort])</f>
        <v>0</v>
      </c>
      <c r="J4447" s="2" t="str">
        <f>Tbl_BalanceHistory[[#This Row],[AgyCode]]&amp;": "&amp;Tbl_BalanceHistory[[#This Row],[Agency Name]]</f>
        <v>753: Deerfield Correctional Center</v>
      </c>
      <c r="K4447" s="1">
        <v>2016</v>
      </c>
      <c r="L4447" s="3">
        <v>197</v>
      </c>
      <c r="M4447" s="3" t="s">
        <v>401</v>
      </c>
      <c r="N4447" s="2" t="str">
        <f>Tbl_BalanceHistory[[#This Row],[ProgramCode]]&amp;": "&amp;Tbl_BalanceHistory[[#This Row],[Program Name]]</f>
        <v>197: Instruction</v>
      </c>
      <c r="O4447" s="3" t="s">
        <v>1730</v>
      </c>
      <c r="P4447" s="1" t="str">
        <f>IF(Tbl_BalanceHistory[[#This Row],[FundCode]]="0100","GF",IF(Tbl_BalanceHistory[[#This Row],[FundCode]]="01000","GF","Hi Ed / OCR"))</f>
        <v>GF</v>
      </c>
      <c r="Q4447" s="5">
        <v>872563</v>
      </c>
      <c r="R4447" s="5">
        <v>872563</v>
      </c>
      <c r="S4447" s="5">
        <v>0</v>
      </c>
      <c r="T4447" s="5">
        <v>0</v>
      </c>
      <c r="U4447" s="3"/>
      <c r="V4447" s="5">
        <v>0</v>
      </c>
      <c r="W4447" s="5">
        <v>0</v>
      </c>
      <c r="X4447" s="5"/>
      <c r="Y4447" s="5"/>
      <c r="Z4447" s="5">
        <f>Tbl_BalanceHistory[[#This Row],[Discretionary Recommended - Pre 2022]]+Tbl_BalanceHistory[[#This Row],[Discretionary Balance Recommended: Policy]]+Tbl_BalanceHistory[[#This Row],[Discretionary Balance Recommended: Commitments]]</f>
        <v>0</v>
      </c>
      <c r="AA4447" s="5">
        <f>Tbl_BalanceHistory[[#This Row],[Discretionary Balance]]-Tbl_BalanceHistory[[#This Row],[Discretionary Reappropriation]]</f>
        <v>0</v>
      </c>
      <c r="AB4447" s="2"/>
      <c r="AC4447" s="2"/>
      <c r="AD4447" s="2"/>
      <c r="AE4447" s="2" t="s">
        <v>2170</v>
      </c>
    </row>
    <row r="4448" spans="1:31" ht="45" x14ac:dyDescent="0.25">
      <c r="A4448" s="2" t="s">
        <v>747</v>
      </c>
      <c r="B4448" s="3">
        <v>11</v>
      </c>
      <c r="C4448" s="3">
        <v>799</v>
      </c>
      <c r="D4448" s="3" t="s">
        <v>760</v>
      </c>
      <c r="E4448" s="3" t="str">
        <f>_xlfn.XLOOKUP(Tbl_BalanceHistory[[#This Row],[RespAgy]],Tbl_Agencies[Agy Code],Tbl_Agencies[Agy Sort])</f>
        <v>161000</v>
      </c>
      <c r="F4448" s="2" t="str">
        <f>Tbl_BalanceHistory[[#This Row],[RespAgy]]&amp;": "&amp;Tbl_BalanceHistory[[#This Row],[RespAgency]]</f>
        <v>799: Department of Corrections</v>
      </c>
      <c r="G4448" s="3">
        <v>753</v>
      </c>
      <c r="H4448" s="3" t="s">
        <v>1370</v>
      </c>
      <c r="I4448" s="3">
        <f>_xlfn.XLOOKUP(Tbl_BalanceHistory[[#This Row],[AgyCode]],Tbl_Agencies[Agy Code],Tbl_Agencies[Agy Sort])</f>
        <v>0</v>
      </c>
      <c r="J4448" s="2" t="str">
        <f>Tbl_BalanceHistory[[#This Row],[AgyCode]]&amp;": "&amp;Tbl_BalanceHistory[[#This Row],[Agency Name]]</f>
        <v>753: Deerfield Correctional Center</v>
      </c>
      <c r="K4448" s="1">
        <v>2017</v>
      </c>
      <c r="L4448" s="3">
        <v>197</v>
      </c>
      <c r="M4448" s="3" t="s">
        <v>401</v>
      </c>
      <c r="N4448" s="2" t="str">
        <f>Tbl_BalanceHistory[[#This Row],[ProgramCode]]&amp;": "&amp;Tbl_BalanceHistory[[#This Row],[Program Name]]</f>
        <v>197: Instruction</v>
      </c>
      <c r="O4448" s="3" t="s">
        <v>886</v>
      </c>
      <c r="P4448" s="1" t="str">
        <f>IF(Tbl_BalanceHistory[[#This Row],[FundCode]]="0100","GF",IF(Tbl_BalanceHistory[[#This Row],[FundCode]]="01000","GF","Hi Ed / OCR"))</f>
        <v>GF</v>
      </c>
      <c r="Q4448" s="5">
        <v>901425</v>
      </c>
      <c r="R4448" s="5">
        <v>901425</v>
      </c>
      <c r="S4448" s="5">
        <v>0</v>
      </c>
      <c r="T4448" s="5">
        <v>0</v>
      </c>
      <c r="U4448" s="3"/>
      <c r="V4448" s="5">
        <v>0</v>
      </c>
      <c r="W4448" s="5">
        <v>0</v>
      </c>
      <c r="X4448" s="5"/>
      <c r="Y4448" s="5"/>
      <c r="Z4448" s="5">
        <f>Tbl_BalanceHistory[[#This Row],[Discretionary Recommended - Pre 2022]]+Tbl_BalanceHistory[[#This Row],[Discretionary Balance Recommended: Policy]]+Tbl_BalanceHistory[[#This Row],[Discretionary Balance Recommended: Commitments]]</f>
        <v>0</v>
      </c>
      <c r="AA4448" s="5">
        <f>Tbl_BalanceHistory[[#This Row],[Discretionary Balance]]-Tbl_BalanceHistory[[#This Row],[Discretionary Reappropriation]]</f>
        <v>0</v>
      </c>
      <c r="AB4448" s="2"/>
      <c r="AC4448" s="2"/>
      <c r="AD4448" s="2"/>
      <c r="AE4448" s="2"/>
    </row>
    <row r="4449" spans="1:31" ht="45" x14ac:dyDescent="0.25">
      <c r="A4449" s="2" t="s">
        <v>747</v>
      </c>
      <c r="B4449" s="3">
        <v>11</v>
      </c>
      <c r="C4449" s="3">
        <v>799</v>
      </c>
      <c r="D4449" s="3" t="s">
        <v>760</v>
      </c>
      <c r="E4449" s="3" t="str">
        <f>_xlfn.XLOOKUP(Tbl_BalanceHistory[[#This Row],[RespAgy]],Tbl_Agencies[Agy Code],Tbl_Agencies[Agy Sort])</f>
        <v>161000</v>
      </c>
      <c r="F4449" s="2" t="str">
        <f>Tbl_BalanceHistory[[#This Row],[RespAgy]]&amp;": "&amp;Tbl_BalanceHistory[[#This Row],[RespAgency]]</f>
        <v>799: Department of Corrections</v>
      </c>
      <c r="G4449" s="3">
        <v>753</v>
      </c>
      <c r="H4449" s="3" t="s">
        <v>1370</v>
      </c>
      <c r="I4449" s="3">
        <f>_xlfn.XLOOKUP(Tbl_BalanceHistory[[#This Row],[AgyCode]],Tbl_Agencies[Agy Code],Tbl_Agencies[Agy Sort])</f>
        <v>0</v>
      </c>
      <c r="J4449" s="2" t="str">
        <f>Tbl_BalanceHistory[[#This Row],[AgyCode]]&amp;": "&amp;Tbl_BalanceHistory[[#This Row],[Agency Name]]</f>
        <v>753: Deerfield Correctional Center</v>
      </c>
      <c r="K4449" s="1">
        <v>2018</v>
      </c>
      <c r="L4449" s="3">
        <v>197</v>
      </c>
      <c r="M4449" s="3" t="s">
        <v>401</v>
      </c>
      <c r="N4449" s="2" t="str">
        <f>Tbl_BalanceHistory[[#This Row],[ProgramCode]]&amp;": "&amp;Tbl_BalanceHistory[[#This Row],[Program Name]]</f>
        <v>197: Instruction</v>
      </c>
      <c r="O4449" s="3" t="s">
        <v>886</v>
      </c>
      <c r="P4449" s="1" t="str">
        <f>IF(Tbl_BalanceHistory[[#This Row],[FundCode]]="0100","GF",IF(Tbl_BalanceHistory[[#This Row],[FundCode]]="01000","GF","Hi Ed / OCR"))</f>
        <v>GF</v>
      </c>
      <c r="Q4449" s="5">
        <v>859676</v>
      </c>
      <c r="R4449" s="5">
        <v>859676</v>
      </c>
      <c r="S4449" s="5">
        <v>0</v>
      </c>
      <c r="T4449" s="5">
        <v>0</v>
      </c>
      <c r="U4449" s="3"/>
      <c r="V4449" s="5">
        <v>0</v>
      </c>
      <c r="W4449" s="5">
        <v>0</v>
      </c>
      <c r="X4449" s="5"/>
      <c r="Y4449" s="5"/>
      <c r="Z4449" s="5">
        <f>Tbl_BalanceHistory[[#This Row],[Discretionary Recommended - Pre 2022]]+Tbl_BalanceHistory[[#This Row],[Discretionary Balance Recommended: Policy]]+Tbl_BalanceHistory[[#This Row],[Discretionary Balance Recommended: Commitments]]</f>
        <v>0</v>
      </c>
      <c r="AA4449" s="5">
        <f>Tbl_BalanceHistory[[#This Row],[Discretionary Balance]]-Tbl_BalanceHistory[[#This Row],[Discretionary Reappropriation]]</f>
        <v>0</v>
      </c>
      <c r="AB4449" s="2"/>
      <c r="AC4449" s="2"/>
      <c r="AD4449" s="2"/>
      <c r="AE4449" s="2"/>
    </row>
    <row r="4450" spans="1:31" ht="45" x14ac:dyDescent="0.25">
      <c r="A4450" s="2" t="s">
        <v>747</v>
      </c>
      <c r="B4450" s="3">
        <v>11</v>
      </c>
      <c r="C4450" s="3">
        <v>799</v>
      </c>
      <c r="D4450" s="3" t="s">
        <v>760</v>
      </c>
      <c r="E4450" s="3" t="str">
        <f>_xlfn.XLOOKUP(Tbl_BalanceHistory[[#This Row],[RespAgy]],Tbl_Agencies[Agy Code],Tbl_Agencies[Agy Sort])</f>
        <v>161000</v>
      </c>
      <c r="F4450" s="2" t="str">
        <f>Tbl_BalanceHistory[[#This Row],[RespAgy]]&amp;": "&amp;Tbl_BalanceHistory[[#This Row],[RespAgency]]</f>
        <v>799: Department of Corrections</v>
      </c>
      <c r="G4450" s="3">
        <v>753</v>
      </c>
      <c r="H4450" s="3" t="s">
        <v>1370</v>
      </c>
      <c r="I4450" s="3">
        <f>_xlfn.XLOOKUP(Tbl_BalanceHistory[[#This Row],[AgyCode]],Tbl_Agencies[Agy Code],Tbl_Agencies[Agy Sort])</f>
        <v>0</v>
      </c>
      <c r="J4450" s="2" t="str">
        <f>Tbl_BalanceHistory[[#This Row],[AgyCode]]&amp;": "&amp;Tbl_BalanceHistory[[#This Row],[Agency Name]]</f>
        <v>753: Deerfield Correctional Center</v>
      </c>
      <c r="K4450" s="1">
        <v>2019</v>
      </c>
      <c r="L4450" s="3">
        <v>197</v>
      </c>
      <c r="M4450" s="3" t="s">
        <v>401</v>
      </c>
      <c r="N4450" s="2" t="str">
        <f>Tbl_BalanceHistory[[#This Row],[ProgramCode]]&amp;": "&amp;Tbl_BalanceHistory[[#This Row],[Program Name]]</f>
        <v>197: Instruction</v>
      </c>
      <c r="O4450" s="3" t="s">
        <v>886</v>
      </c>
      <c r="P4450" s="1" t="str">
        <f>IF(Tbl_BalanceHistory[[#This Row],[FundCode]]="0100","GF",IF(Tbl_BalanceHistory[[#This Row],[FundCode]]="01000","GF","Hi Ed / OCR"))</f>
        <v>GF</v>
      </c>
      <c r="Q4450" s="5">
        <v>932581</v>
      </c>
      <c r="R4450" s="5">
        <v>932581</v>
      </c>
      <c r="S4450" s="5">
        <v>0</v>
      </c>
      <c r="T4450" s="5">
        <v>0</v>
      </c>
      <c r="U4450" s="3"/>
      <c r="V4450" s="5">
        <v>0</v>
      </c>
      <c r="W4450" s="5">
        <v>0</v>
      </c>
      <c r="X4450" s="5"/>
      <c r="Y4450" s="5"/>
      <c r="Z4450" s="5">
        <f>Tbl_BalanceHistory[[#This Row],[Discretionary Recommended - Pre 2022]]+Tbl_BalanceHistory[[#This Row],[Discretionary Balance Recommended: Policy]]+Tbl_BalanceHistory[[#This Row],[Discretionary Balance Recommended: Commitments]]</f>
        <v>0</v>
      </c>
      <c r="AA4450" s="5">
        <f>Tbl_BalanceHistory[[#This Row],[Discretionary Balance]]-Tbl_BalanceHistory[[#This Row],[Discretionary Reappropriation]]</f>
        <v>0</v>
      </c>
      <c r="AB4450" s="2"/>
      <c r="AC4450" s="2"/>
      <c r="AD4450" s="2"/>
      <c r="AE4450" s="2"/>
    </row>
    <row r="4451" spans="1:31" ht="45" x14ac:dyDescent="0.25">
      <c r="A4451" s="2" t="s">
        <v>747</v>
      </c>
      <c r="B4451" s="3">
        <v>11</v>
      </c>
      <c r="C4451" s="3">
        <v>799</v>
      </c>
      <c r="D4451" s="3" t="s">
        <v>760</v>
      </c>
      <c r="E4451" s="3" t="str">
        <f>_xlfn.XLOOKUP(Tbl_BalanceHistory[[#This Row],[RespAgy]],Tbl_Agencies[Agy Code],Tbl_Agencies[Agy Sort])</f>
        <v>161000</v>
      </c>
      <c r="F4451" s="2" t="str">
        <f>Tbl_BalanceHistory[[#This Row],[RespAgy]]&amp;": "&amp;Tbl_BalanceHistory[[#This Row],[RespAgency]]</f>
        <v>799: Department of Corrections</v>
      </c>
      <c r="G4451" s="3">
        <v>753</v>
      </c>
      <c r="H4451" s="3" t="s">
        <v>1370</v>
      </c>
      <c r="I4451" s="3">
        <f>_xlfn.XLOOKUP(Tbl_BalanceHistory[[#This Row],[AgyCode]],Tbl_Agencies[Agy Code],Tbl_Agencies[Agy Sort])</f>
        <v>0</v>
      </c>
      <c r="J4451" s="2" t="str">
        <f>Tbl_BalanceHistory[[#This Row],[AgyCode]]&amp;": "&amp;Tbl_BalanceHistory[[#This Row],[Agency Name]]</f>
        <v>753: Deerfield Correctional Center</v>
      </c>
      <c r="K4451" s="1">
        <v>2020</v>
      </c>
      <c r="L4451" s="3">
        <v>197</v>
      </c>
      <c r="M4451" s="3" t="s">
        <v>401</v>
      </c>
      <c r="N4451" s="2" t="str">
        <f>Tbl_BalanceHistory[[#This Row],[ProgramCode]]&amp;": "&amp;Tbl_BalanceHistory[[#This Row],[Program Name]]</f>
        <v>197: Instruction</v>
      </c>
      <c r="O4451" s="3" t="s">
        <v>886</v>
      </c>
      <c r="P4451" s="1" t="str">
        <f>IF(Tbl_BalanceHistory[[#This Row],[FundCode]]="0100","GF",IF(Tbl_BalanceHistory[[#This Row],[FundCode]]="01000","GF","Hi Ed / OCR"))</f>
        <v>GF</v>
      </c>
      <c r="Q4451" s="5">
        <v>925795</v>
      </c>
      <c r="R4451" s="5">
        <v>925795</v>
      </c>
      <c r="S4451" s="5">
        <v>0</v>
      </c>
      <c r="T4451" s="5">
        <v>0</v>
      </c>
      <c r="U4451" s="3"/>
      <c r="V4451" s="5">
        <v>0</v>
      </c>
      <c r="W4451" s="5">
        <v>0</v>
      </c>
      <c r="X4451" s="5"/>
      <c r="Y4451" s="5"/>
      <c r="Z4451" s="5">
        <f>Tbl_BalanceHistory[[#This Row],[Discretionary Recommended - Pre 2022]]+Tbl_BalanceHistory[[#This Row],[Discretionary Balance Recommended: Policy]]+Tbl_BalanceHistory[[#This Row],[Discretionary Balance Recommended: Commitments]]</f>
        <v>0</v>
      </c>
      <c r="AA4451" s="5">
        <f>Tbl_BalanceHistory[[#This Row],[Discretionary Balance]]-Tbl_BalanceHistory[[#This Row],[Discretionary Reappropriation]]</f>
        <v>0</v>
      </c>
      <c r="AB4451" s="2"/>
      <c r="AC4451" s="2"/>
      <c r="AD4451" s="2"/>
      <c r="AE4451" s="2"/>
    </row>
    <row r="4452" spans="1:31" ht="45" x14ac:dyDescent="0.25">
      <c r="A4452" s="2" t="s">
        <v>747</v>
      </c>
      <c r="B4452" s="3">
        <v>11</v>
      </c>
      <c r="C4452" s="3">
        <v>799</v>
      </c>
      <c r="D4452" s="3" t="s">
        <v>760</v>
      </c>
      <c r="E4452" s="3" t="str">
        <f>_xlfn.XLOOKUP(Tbl_BalanceHistory[[#This Row],[RespAgy]],Tbl_Agencies[Agy Code],Tbl_Agencies[Agy Sort])</f>
        <v>161000</v>
      </c>
      <c r="F4452" s="2" t="str">
        <f>Tbl_BalanceHistory[[#This Row],[RespAgy]]&amp;": "&amp;Tbl_BalanceHistory[[#This Row],[RespAgency]]</f>
        <v>799: Department of Corrections</v>
      </c>
      <c r="G4452" s="3">
        <v>753</v>
      </c>
      <c r="H4452" s="3" t="s">
        <v>1370</v>
      </c>
      <c r="I4452" s="3">
        <f>_xlfn.XLOOKUP(Tbl_BalanceHistory[[#This Row],[AgyCode]],Tbl_Agencies[Agy Code],Tbl_Agencies[Agy Sort])</f>
        <v>0</v>
      </c>
      <c r="J4452" s="2" t="str">
        <f>Tbl_BalanceHistory[[#This Row],[AgyCode]]&amp;": "&amp;Tbl_BalanceHistory[[#This Row],[Agency Name]]</f>
        <v>753: Deerfield Correctional Center</v>
      </c>
      <c r="K4452" s="1">
        <v>2014</v>
      </c>
      <c r="L4452" s="3">
        <v>398</v>
      </c>
      <c r="M4452" s="3" t="s">
        <v>768</v>
      </c>
      <c r="N4452" s="2" t="str">
        <f>Tbl_BalanceHistory[[#This Row],[ProgramCode]]&amp;": "&amp;Tbl_BalanceHistory[[#This Row],[Program Name]]</f>
        <v>398: Operation of Secure Correctional Facilities</v>
      </c>
      <c r="O4452" s="3" t="s">
        <v>1730</v>
      </c>
      <c r="P4452" s="1" t="str">
        <f>IF(Tbl_BalanceHistory[[#This Row],[FundCode]]="0100","GF",IF(Tbl_BalanceHistory[[#This Row],[FundCode]]="01000","GF","Hi Ed / OCR"))</f>
        <v>GF</v>
      </c>
      <c r="Q4452" s="5">
        <v>44195436</v>
      </c>
      <c r="R4452" s="5">
        <v>44195436</v>
      </c>
      <c r="S4452" s="5">
        <v>0</v>
      </c>
      <c r="T4452" s="5">
        <v>0</v>
      </c>
      <c r="U4452" s="3"/>
      <c r="V4452" s="5">
        <v>0</v>
      </c>
      <c r="W4452" s="5">
        <v>0</v>
      </c>
      <c r="X4452" s="5"/>
      <c r="Y4452" s="5"/>
      <c r="Z4452" s="5">
        <f>Tbl_BalanceHistory[[#This Row],[Discretionary Recommended - Pre 2022]]+Tbl_BalanceHistory[[#This Row],[Discretionary Balance Recommended: Policy]]+Tbl_BalanceHistory[[#This Row],[Discretionary Balance Recommended: Commitments]]</f>
        <v>0</v>
      </c>
      <c r="AA4452" s="5">
        <f>Tbl_BalanceHistory[[#This Row],[Discretionary Balance]]-Tbl_BalanceHistory[[#This Row],[Discretionary Reappropriation]]</f>
        <v>0</v>
      </c>
      <c r="AB4452" s="2"/>
      <c r="AC4452" s="2"/>
      <c r="AD4452" s="2"/>
      <c r="AE4452" s="2"/>
    </row>
    <row r="4453" spans="1:31" ht="45" x14ac:dyDescent="0.25">
      <c r="A4453" s="2" t="s">
        <v>747</v>
      </c>
      <c r="B4453" s="3">
        <v>11</v>
      </c>
      <c r="C4453" s="3">
        <v>799</v>
      </c>
      <c r="D4453" s="3" t="s">
        <v>760</v>
      </c>
      <c r="E4453" s="3" t="str">
        <f>_xlfn.XLOOKUP(Tbl_BalanceHistory[[#This Row],[RespAgy]],Tbl_Agencies[Agy Code],Tbl_Agencies[Agy Sort])</f>
        <v>161000</v>
      </c>
      <c r="F4453" s="2" t="str">
        <f>Tbl_BalanceHistory[[#This Row],[RespAgy]]&amp;": "&amp;Tbl_BalanceHistory[[#This Row],[RespAgency]]</f>
        <v>799: Department of Corrections</v>
      </c>
      <c r="G4453" s="3">
        <v>753</v>
      </c>
      <c r="H4453" s="3" t="s">
        <v>1370</v>
      </c>
      <c r="I4453" s="3">
        <f>_xlfn.XLOOKUP(Tbl_BalanceHistory[[#This Row],[AgyCode]],Tbl_Agencies[Agy Code],Tbl_Agencies[Agy Sort])</f>
        <v>0</v>
      </c>
      <c r="J4453" s="2" t="str">
        <f>Tbl_BalanceHistory[[#This Row],[AgyCode]]&amp;": "&amp;Tbl_BalanceHistory[[#This Row],[Agency Name]]</f>
        <v>753: Deerfield Correctional Center</v>
      </c>
      <c r="K4453" s="1">
        <v>2015</v>
      </c>
      <c r="L4453" s="3">
        <v>398</v>
      </c>
      <c r="M4453" s="3" t="s">
        <v>768</v>
      </c>
      <c r="N4453" s="2" t="str">
        <f>Tbl_BalanceHistory[[#This Row],[ProgramCode]]&amp;": "&amp;Tbl_BalanceHistory[[#This Row],[Program Name]]</f>
        <v>398: Operation of Secure Correctional Facilities</v>
      </c>
      <c r="O4453" s="3" t="s">
        <v>1730</v>
      </c>
      <c r="P4453" s="1" t="str">
        <f>IF(Tbl_BalanceHistory[[#This Row],[FundCode]]="0100","GF",IF(Tbl_BalanceHistory[[#This Row],[FundCode]]="01000","GF","Hi Ed / OCR"))</f>
        <v>GF</v>
      </c>
      <c r="Q4453" s="5">
        <v>45524108</v>
      </c>
      <c r="R4453" s="5">
        <v>45524108</v>
      </c>
      <c r="S4453" s="5">
        <v>0</v>
      </c>
      <c r="T4453" s="5">
        <v>0</v>
      </c>
      <c r="U4453" s="3"/>
      <c r="V4453" s="5">
        <v>0</v>
      </c>
      <c r="W4453" s="5">
        <v>0</v>
      </c>
      <c r="X4453" s="5"/>
      <c r="Y4453" s="5"/>
      <c r="Z4453" s="5">
        <f>Tbl_BalanceHistory[[#This Row],[Discretionary Recommended - Pre 2022]]+Tbl_BalanceHistory[[#This Row],[Discretionary Balance Recommended: Policy]]+Tbl_BalanceHistory[[#This Row],[Discretionary Balance Recommended: Commitments]]</f>
        <v>0</v>
      </c>
      <c r="AA4453" s="5">
        <f>Tbl_BalanceHistory[[#This Row],[Discretionary Balance]]-Tbl_BalanceHistory[[#This Row],[Discretionary Reappropriation]]</f>
        <v>0</v>
      </c>
      <c r="AB4453" s="2"/>
      <c r="AC4453" s="2"/>
      <c r="AD4453" s="2"/>
      <c r="AE4453" s="2"/>
    </row>
    <row r="4454" spans="1:31" ht="45" x14ac:dyDescent="0.25">
      <c r="A4454" s="2" t="s">
        <v>747</v>
      </c>
      <c r="B4454" s="3">
        <v>11</v>
      </c>
      <c r="C4454" s="3">
        <v>799</v>
      </c>
      <c r="D4454" s="3" t="s">
        <v>760</v>
      </c>
      <c r="E4454" s="3" t="str">
        <f>_xlfn.XLOOKUP(Tbl_BalanceHistory[[#This Row],[RespAgy]],Tbl_Agencies[Agy Code],Tbl_Agencies[Agy Sort])</f>
        <v>161000</v>
      </c>
      <c r="F4454" s="2" t="str">
        <f>Tbl_BalanceHistory[[#This Row],[RespAgy]]&amp;": "&amp;Tbl_BalanceHistory[[#This Row],[RespAgency]]</f>
        <v>799: Department of Corrections</v>
      </c>
      <c r="G4454" s="3">
        <v>753</v>
      </c>
      <c r="H4454" s="3" t="s">
        <v>1370</v>
      </c>
      <c r="I4454" s="3">
        <f>_xlfn.XLOOKUP(Tbl_BalanceHistory[[#This Row],[AgyCode]],Tbl_Agencies[Agy Code],Tbl_Agencies[Agy Sort])</f>
        <v>0</v>
      </c>
      <c r="J4454" s="2" t="str">
        <f>Tbl_BalanceHistory[[#This Row],[AgyCode]]&amp;": "&amp;Tbl_BalanceHistory[[#This Row],[Agency Name]]</f>
        <v>753: Deerfield Correctional Center</v>
      </c>
      <c r="K4454" s="1">
        <v>2016</v>
      </c>
      <c r="L4454" s="3">
        <v>398</v>
      </c>
      <c r="M4454" s="3" t="s">
        <v>768</v>
      </c>
      <c r="N4454" s="2" t="str">
        <f>Tbl_BalanceHistory[[#This Row],[ProgramCode]]&amp;": "&amp;Tbl_BalanceHistory[[#This Row],[Program Name]]</f>
        <v>398: Operation of Secure Correctional Facilities</v>
      </c>
      <c r="O4454" s="3" t="s">
        <v>1730</v>
      </c>
      <c r="P4454" s="1" t="str">
        <f>IF(Tbl_BalanceHistory[[#This Row],[FundCode]]="0100","GF",IF(Tbl_BalanceHistory[[#This Row],[FundCode]]="01000","GF","Hi Ed / OCR"))</f>
        <v>GF</v>
      </c>
      <c r="Q4454" s="5">
        <v>45703829</v>
      </c>
      <c r="R4454" s="5">
        <v>45703829</v>
      </c>
      <c r="S4454" s="5">
        <v>0</v>
      </c>
      <c r="T4454" s="5">
        <v>0</v>
      </c>
      <c r="U4454" s="3"/>
      <c r="V4454" s="5">
        <v>0</v>
      </c>
      <c r="W4454" s="5">
        <v>0</v>
      </c>
      <c r="X4454" s="5"/>
      <c r="Y4454" s="5"/>
      <c r="Z4454" s="5">
        <f>Tbl_BalanceHistory[[#This Row],[Discretionary Recommended - Pre 2022]]+Tbl_BalanceHistory[[#This Row],[Discretionary Balance Recommended: Policy]]+Tbl_BalanceHistory[[#This Row],[Discretionary Balance Recommended: Commitments]]</f>
        <v>0</v>
      </c>
      <c r="AA4454" s="5">
        <f>Tbl_BalanceHistory[[#This Row],[Discretionary Balance]]-Tbl_BalanceHistory[[#This Row],[Discretionary Reappropriation]]</f>
        <v>0</v>
      </c>
      <c r="AB4454" s="2"/>
      <c r="AC4454" s="2"/>
      <c r="AD4454" s="2"/>
      <c r="AE4454" s="2" t="s">
        <v>2170</v>
      </c>
    </row>
    <row r="4455" spans="1:31" ht="45" x14ac:dyDescent="0.25">
      <c r="A4455" s="2" t="s">
        <v>747</v>
      </c>
      <c r="B4455" s="3">
        <v>11</v>
      </c>
      <c r="C4455" s="3">
        <v>799</v>
      </c>
      <c r="D4455" s="3" t="s">
        <v>760</v>
      </c>
      <c r="E4455" s="3" t="str">
        <f>_xlfn.XLOOKUP(Tbl_BalanceHistory[[#This Row],[RespAgy]],Tbl_Agencies[Agy Code],Tbl_Agencies[Agy Sort])</f>
        <v>161000</v>
      </c>
      <c r="F4455" s="2" t="str">
        <f>Tbl_BalanceHistory[[#This Row],[RespAgy]]&amp;": "&amp;Tbl_BalanceHistory[[#This Row],[RespAgency]]</f>
        <v>799: Department of Corrections</v>
      </c>
      <c r="G4455" s="3">
        <v>753</v>
      </c>
      <c r="H4455" s="3" t="s">
        <v>1370</v>
      </c>
      <c r="I4455" s="3">
        <f>_xlfn.XLOOKUP(Tbl_BalanceHistory[[#This Row],[AgyCode]],Tbl_Agencies[Agy Code],Tbl_Agencies[Agy Sort])</f>
        <v>0</v>
      </c>
      <c r="J4455" s="2" t="str">
        <f>Tbl_BalanceHistory[[#This Row],[AgyCode]]&amp;": "&amp;Tbl_BalanceHistory[[#This Row],[Agency Name]]</f>
        <v>753: Deerfield Correctional Center</v>
      </c>
      <c r="K4455" s="1">
        <v>2017</v>
      </c>
      <c r="L4455" s="3">
        <v>398</v>
      </c>
      <c r="M4455" s="3" t="s">
        <v>768</v>
      </c>
      <c r="N4455" s="2" t="str">
        <f>Tbl_BalanceHistory[[#This Row],[ProgramCode]]&amp;": "&amp;Tbl_BalanceHistory[[#This Row],[Program Name]]</f>
        <v>398: Operation of Secure Correctional Facilities</v>
      </c>
      <c r="O4455" s="3" t="s">
        <v>886</v>
      </c>
      <c r="P4455" s="1" t="str">
        <f>IF(Tbl_BalanceHistory[[#This Row],[FundCode]]="0100","GF",IF(Tbl_BalanceHistory[[#This Row],[FundCode]]="01000","GF","Hi Ed / OCR"))</f>
        <v>GF</v>
      </c>
      <c r="Q4455" s="5">
        <v>47001685</v>
      </c>
      <c r="R4455" s="5">
        <v>47001685</v>
      </c>
      <c r="S4455" s="5">
        <v>0</v>
      </c>
      <c r="T4455" s="5">
        <v>0</v>
      </c>
      <c r="U4455" s="3"/>
      <c r="V4455" s="5">
        <v>0</v>
      </c>
      <c r="W4455" s="5">
        <v>0</v>
      </c>
      <c r="X4455" s="5"/>
      <c r="Y4455" s="5"/>
      <c r="Z4455" s="5">
        <f>Tbl_BalanceHistory[[#This Row],[Discretionary Recommended - Pre 2022]]+Tbl_BalanceHistory[[#This Row],[Discretionary Balance Recommended: Policy]]+Tbl_BalanceHistory[[#This Row],[Discretionary Balance Recommended: Commitments]]</f>
        <v>0</v>
      </c>
      <c r="AA4455" s="5">
        <f>Tbl_BalanceHistory[[#This Row],[Discretionary Balance]]-Tbl_BalanceHistory[[#This Row],[Discretionary Reappropriation]]</f>
        <v>0</v>
      </c>
      <c r="AB4455" s="2"/>
      <c r="AC4455" s="2"/>
      <c r="AD4455" s="2"/>
      <c r="AE4455" s="2"/>
    </row>
    <row r="4456" spans="1:31" ht="45" x14ac:dyDescent="0.25">
      <c r="A4456" s="2" t="s">
        <v>747</v>
      </c>
      <c r="B4456" s="3">
        <v>11</v>
      </c>
      <c r="C4456" s="3">
        <v>799</v>
      </c>
      <c r="D4456" s="3" t="s">
        <v>760</v>
      </c>
      <c r="E4456" s="3" t="str">
        <f>_xlfn.XLOOKUP(Tbl_BalanceHistory[[#This Row],[RespAgy]],Tbl_Agencies[Agy Code],Tbl_Agencies[Agy Sort])</f>
        <v>161000</v>
      </c>
      <c r="F4456" s="2" t="str">
        <f>Tbl_BalanceHistory[[#This Row],[RespAgy]]&amp;": "&amp;Tbl_BalanceHistory[[#This Row],[RespAgency]]</f>
        <v>799: Department of Corrections</v>
      </c>
      <c r="G4456" s="3">
        <v>753</v>
      </c>
      <c r="H4456" s="3" t="s">
        <v>1370</v>
      </c>
      <c r="I4456" s="3">
        <f>_xlfn.XLOOKUP(Tbl_BalanceHistory[[#This Row],[AgyCode]],Tbl_Agencies[Agy Code],Tbl_Agencies[Agy Sort])</f>
        <v>0</v>
      </c>
      <c r="J4456" s="2" t="str">
        <f>Tbl_BalanceHistory[[#This Row],[AgyCode]]&amp;": "&amp;Tbl_BalanceHistory[[#This Row],[Agency Name]]</f>
        <v>753: Deerfield Correctional Center</v>
      </c>
      <c r="K4456" s="1">
        <v>2018</v>
      </c>
      <c r="L4456" s="3">
        <v>398</v>
      </c>
      <c r="M4456" s="3" t="s">
        <v>768</v>
      </c>
      <c r="N4456" s="2" t="str">
        <f>Tbl_BalanceHistory[[#This Row],[ProgramCode]]&amp;": "&amp;Tbl_BalanceHistory[[#This Row],[Program Name]]</f>
        <v>398: Operation of Secure Correctional Facilities</v>
      </c>
      <c r="O4456" s="3" t="s">
        <v>886</v>
      </c>
      <c r="P4456" s="1" t="str">
        <f>IF(Tbl_BalanceHistory[[#This Row],[FundCode]]="0100","GF",IF(Tbl_BalanceHistory[[#This Row],[FundCode]]="01000","GF","Hi Ed / OCR"))</f>
        <v>GF</v>
      </c>
      <c r="Q4456" s="5">
        <v>48027439</v>
      </c>
      <c r="R4456" s="5">
        <v>48027439</v>
      </c>
      <c r="S4456" s="5">
        <v>0</v>
      </c>
      <c r="T4456" s="5">
        <v>0</v>
      </c>
      <c r="U4456" s="3"/>
      <c r="V4456" s="5">
        <v>0</v>
      </c>
      <c r="W4456" s="5">
        <v>0</v>
      </c>
      <c r="X4456" s="5"/>
      <c r="Y4456" s="5"/>
      <c r="Z4456" s="5">
        <f>Tbl_BalanceHistory[[#This Row],[Discretionary Recommended - Pre 2022]]+Tbl_BalanceHistory[[#This Row],[Discretionary Balance Recommended: Policy]]+Tbl_BalanceHistory[[#This Row],[Discretionary Balance Recommended: Commitments]]</f>
        <v>0</v>
      </c>
      <c r="AA4456" s="5">
        <f>Tbl_BalanceHistory[[#This Row],[Discretionary Balance]]-Tbl_BalanceHistory[[#This Row],[Discretionary Reappropriation]]</f>
        <v>0</v>
      </c>
      <c r="AB4456" s="2"/>
      <c r="AC4456" s="2"/>
      <c r="AD4456" s="2"/>
      <c r="AE4456" s="2"/>
    </row>
    <row r="4457" spans="1:31" ht="45" x14ac:dyDescent="0.25">
      <c r="A4457" s="2" t="s">
        <v>747</v>
      </c>
      <c r="B4457" s="3">
        <v>11</v>
      </c>
      <c r="C4457" s="3">
        <v>799</v>
      </c>
      <c r="D4457" s="3" t="s">
        <v>760</v>
      </c>
      <c r="E4457" s="3" t="str">
        <f>_xlfn.XLOOKUP(Tbl_BalanceHistory[[#This Row],[RespAgy]],Tbl_Agencies[Agy Code],Tbl_Agencies[Agy Sort])</f>
        <v>161000</v>
      </c>
      <c r="F4457" s="2" t="str">
        <f>Tbl_BalanceHistory[[#This Row],[RespAgy]]&amp;": "&amp;Tbl_BalanceHistory[[#This Row],[RespAgency]]</f>
        <v>799: Department of Corrections</v>
      </c>
      <c r="G4457" s="3">
        <v>753</v>
      </c>
      <c r="H4457" s="3" t="s">
        <v>1370</v>
      </c>
      <c r="I4457" s="3">
        <f>_xlfn.XLOOKUP(Tbl_BalanceHistory[[#This Row],[AgyCode]],Tbl_Agencies[Agy Code],Tbl_Agencies[Agy Sort])</f>
        <v>0</v>
      </c>
      <c r="J4457" s="2" t="str">
        <f>Tbl_BalanceHistory[[#This Row],[AgyCode]]&amp;": "&amp;Tbl_BalanceHistory[[#This Row],[Agency Name]]</f>
        <v>753: Deerfield Correctional Center</v>
      </c>
      <c r="K4457" s="1">
        <v>2019</v>
      </c>
      <c r="L4457" s="3">
        <v>398</v>
      </c>
      <c r="M4457" s="3" t="s">
        <v>768</v>
      </c>
      <c r="N4457" s="2" t="str">
        <f>Tbl_BalanceHistory[[#This Row],[ProgramCode]]&amp;": "&amp;Tbl_BalanceHistory[[#This Row],[Program Name]]</f>
        <v>398: Operation of Secure Correctional Facilities</v>
      </c>
      <c r="O4457" s="3" t="s">
        <v>886</v>
      </c>
      <c r="P4457" s="1" t="str">
        <f>IF(Tbl_BalanceHistory[[#This Row],[FundCode]]="0100","GF",IF(Tbl_BalanceHistory[[#This Row],[FundCode]]="01000","GF","Hi Ed / OCR"))</f>
        <v>GF</v>
      </c>
      <c r="Q4457" s="5">
        <v>49841276</v>
      </c>
      <c r="R4457" s="5">
        <v>49841276</v>
      </c>
      <c r="S4457" s="5">
        <v>0</v>
      </c>
      <c r="T4457" s="5">
        <v>0</v>
      </c>
      <c r="U4457" s="3"/>
      <c r="V4457" s="5">
        <v>0</v>
      </c>
      <c r="W4457" s="5">
        <v>0</v>
      </c>
      <c r="X4457" s="5"/>
      <c r="Y4457" s="5"/>
      <c r="Z4457" s="5">
        <f>Tbl_BalanceHistory[[#This Row],[Discretionary Recommended - Pre 2022]]+Tbl_BalanceHistory[[#This Row],[Discretionary Balance Recommended: Policy]]+Tbl_BalanceHistory[[#This Row],[Discretionary Balance Recommended: Commitments]]</f>
        <v>0</v>
      </c>
      <c r="AA4457" s="5">
        <f>Tbl_BalanceHistory[[#This Row],[Discretionary Balance]]-Tbl_BalanceHistory[[#This Row],[Discretionary Reappropriation]]</f>
        <v>0</v>
      </c>
      <c r="AB4457" s="2"/>
      <c r="AC4457" s="2"/>
      <c r="AD4457" s="2"/>
      <c r="AE4457" s="2"/>
    </row>
    <row r="4458" spans="1:31" ht="45" x14ac:dyDescent="0.25">
      <c r="A4458" s="2" t="s">
        <v>747</v>
      </c>
      <c r="B4458" s="3">
        <v>11</v>
      </c>
      <c r="C4458" s="3">
        <v>799</v>
      </c>
      <c r="D4458" s="3" t="s">
        <v>760</v>
      </c>
      <c r="E4458" s="3" t="str">
        <f>_xlfn.XLOOKUP(Tbl_BalanceHistory[[#This Row],[RespAgy]],Tbl_Agencies[Agy Code],Tbl_Agencies[Agy Sort])</f>
        <v>161000</v>
      </c>
      <c r="F4458" s="2" t="str">
        <f>Tbl_BalanceHistory[[#This Row],[RespAgy]]&amp;": "&amp;Tbl_BalanceHistory[[#This Row],[RespAgency]]</f>
        <v>799: Department of Corrections</v>
      </c>
      <c r="G4458" s="3">
        <v>753</v>
      </c>
      <c r="H4458" s="3" t="s">
        <v>1370</v>
      </c>
      <c r="I4458" s="3">
        <f>_xlfn.XLOOKUP(Tbl_BalanceHistory[[#This Row],[AgyCode]],Tbl_Agencies[Agy Code],Tbl_Agencies[Agy Sort])</f>
        <v>0</v>
      </c>
      <c r="J4458" s="2" t="str">
        <f>Tbl_BalanceHistory[[#This Row],[AgyCode]]&amp;": "&amp;Tbl_BalanceHistory[[#This Row],[Agency Name]]</f>
        <v>753: Deerfield Correctional Center</v>
      </c>
      <c r="K4458" s="1">
        <v>2020</v>
      </c>
      <c r="L4458" s="3">
        <v>398</v>
      </c>
      <c r="M4458" s="3" t="s">
        <v>768</v>
      </c>
      <c r="N4458" s="2" t="str">
        <f>Tbl_BalanceHistory[[#This Row],[ProgramCode]]&amp;": "&amp;Tbl_BalanceHistory[[#This Row],[Program Name]]</f>
        <v>398: Operation of Secure Correctional Facilities</v>
      </c>
      <c r="O4458" s="3" t="s">
        <v>886</v>
      </c>
      <c r="P4458" s="1" t="str">
        <f>IF(Tbl_BalanceHistory[[#This Row],[FundCode]]="0100","GF",IF(Tbl_BalanceHistory[[#This Row],[FundCode]]="01000","GF","Hi Ed / OCR"))</f>
        <v>GF</v>
      </c>
      <c r="Q4458" s="5">
        <v>50806760</v>
      </c>
      <c r="R4458" s="5">
        <v>50678185</v>
      </c>
      <c r="S4458" s="5">
        <v>128575</v>
      </c>
      <c r="T4458" s="5">
        <v>0</v>
      </c>
      <c r="U4458" s="3"/>
      <c r="V4458" s="5">
        <v>128575</v>
      </c>
      <c r="W4458" s="5">
        <v>0</v>
      </c>
      <c r="X4458" s="5"/>
      <c r="Y4458" s="5"/>
      <c r="Z4458" s="5">
        <f>Tbl_BalanceHistory[[#This Row],[Discretionary Recommended - Pre 2022]]+Tbl_BalanceHistory[[#This Row],[Discretionary Balance Recommended: Policy]]+Tbl_BalanceHistory[[#This Row],[Discretionary Balance Recommended: Commitments]]</f>
        <v>0</v>
      </c>
      <c r="AA4458" s="5">
        <f>Tbl_BalanceHistory[[#This Row],[Discretionary Balance]]-Tbl_BalanceHistory[[#This Row],[Discretionary Reappropriation]]</f>
        <v>128575</v>
      </c>
      <c r="AB4458" s="2"/>
      <c r="AC4458" s="2"/>
      <c r="AD4458" s="2"/>
      <c r="AE4458" s="2"/>
    </row>
    <row r="4459" spans="1:31" ht="45" x14ac:dyDescent="0.25">
      <c r="A4459" s="2" t="s">
        <v>747</v>
      </c>
      <c r="B4459" s="3">
        <v>11</v>
      </c>
      <c r="C4459" s="3">
        <v>799</v>
      </c>
      <c r="D4459" s="3" t="s">
        <v>760</v>
      </c>
      <c r="E4459" s="3" t="str">
        <f>_xlfn.XLOOKUP(Tbl_BalanceHistory[[#This Row],[RespAgy]],Tbl_Agencies[Agy Code],Tbl_Agencies[Agy Sort])</f>
        <v>161000</v>
      </c>
      <c r="F4459" s="2" t="str">
        <f>Tbl_BalanceHistory[[#This Row],[RespAgy]]&amp;": "&amp;Tbl_BalanceHistory[[#This Row],[RespAgency]]</f>
        <v>799: Department of Corrections</v>
      </c>
      <c r="G4459" s="3">
        <v>754</v>
      </c>
      <c r="H4459" s="3" t="s">
        <v>1372</v>
      </c>
      <c r="I4459" s="3">
        <f>_xlfn.XLOOKUP(Tbl_BalanceHistory[[#This Row],[AgyCode]],Tbl_Agencies[Agy Code],Tbl_Agencies[Agy Sort])</f>
        <v>0</v>
      </c>
      <c r="J4459" s="2" t="str">
        <f>Tbl_BalanceHistory[[#This Row],[AgyCode]]&amp;": "&amp;Tbl_BalanceHistory[[#This Row],[Agency Name]]</f>
        <v>754: Augusta Correctional Center</v>
      </c>
      <c r="K4459" s="1">
        <v>2014</v>
      </c>
      <c r="L4459" s="3">
        <v>197</v>
      </c>
      <c r="M4459" s="3" t="s">
        <v>401</v>
      </c>
      <c r="N4459" s="2" t="str">
        <f>Tbl_BalanceHistory[[#This Row],[ProgramCode]]&amp;": "&amp;Tbl_BalanceHistory[[#This Row],[Program Name]]</f>
        <v>197: Instruction</v>
      </c>
      <c r="O4459" s="3" t="s">
        <v>1730</v>
      </c>
      <c r="P4459" s="1" t="str">
        <f>IF(Tbl_BalanceHistory[[#This Row],[FundCode]]="0100","GF",IF(Tbl_BalanceHistory[[#This Row],[FundCode]]="01000","GF","Hi Ed / OCR"))</f>
        <v>GF</v>
      </c>
      <c r="Q4459" s="5">
        <v>739523</v>
      </c>
      <c r="R4459" s="5">
        <v>739523</v>
      </c>
      <c r="S4459" s="5">
        <v>0</v>
      </c>
      <c r="T4459" s="5">
        <v>0</v>
      </c>
      <c r="U4459" s="3"/>
      <c r="V4459" s="5">
        <v>0</v>
      </c>
      <c r="W4459" s="5">
        <v>0</v>
      </c>
      <c r="X4459" s="5"/>
      <c r="Y4459" s="5"/>
      <c r="Z4459" s="5">
        <f>Tbl_BalanceHistory[[#This Row],[Discretionary Recommended - Pre 2022]]+Tbl_BalanceHistory[[#This Row],[Discretionary Balance Recommended: Policy]]+Tbl_BalanceHistory[[#This Row],[Discretionary Balance Recommended: Commitments]]</f>
        <v>0</v>
      </c>
      <c r="AA4459" s="5">
        <f>Tbl_BalanceHistory[[#This Row],[Discretionary Balance]]-Tbl_BalanceHistory[[#This Row],[Discretionary Reappropriation]]</f>
        <v>0</v>
      </c>
      <c r="AB4459" s="2"/>
      <c r="AC4459" s="2"/>
      <c r="AD4459" s="2"/>
      <c r="AE4459" s="2"/>
    </row>
    <row r="4460" spans="1:31" ht="45" x14ac:dyDescent="0.25">
      <c r="A4460" s="2" t="s">
        <v>747</v>
      </c>
      <c r="B4460" s="3">
        <v>11</v>
      </c>
      <c r="C4460" s="3">
        <v>799</v>
      </c>
      <c r="D4460" s="3" t="s">
        <v>760</v>
      </c>
      <c r="E4460" s="3" t="str">
        <f>_xlfn.XLOOKUP(Tbl_BalanceHistory[[#This Row],[RespAgy]],Tbl_Agencies[Agy Code],Tbl_Agencies[Agy Sort])</f>
        <v>161000</v>
      </c>
      <c r="F4460" s="2" t="str">
        <f>Tbl_BalanceHistory[[#This Row],[RespAgy]]&amp;": "&amp;Tbl_BalanceHistory[[#This Row],[RespAgency]]</f>
        <v>799: Department of Corrections</v>
      </c>
      <c r="G4460" s="3">
        <v>754</v>
      </c>
      <c r="H4460" s="3" t="s">
        <v>1372</v>
      </c>
      <c r="I4460" s="3">
        <f>_xlfn.XLOOKUP(Tbl_BalanceHistory[[#This Row],[AgyCode]],Tbl_Agencies[Agy Code],Tbl_Agencies[Agy Sort])</f>
        <v>0</v>
      </c>
      <c r="J4460" s="2" t="str">
        <f>Tbl_BalanceHistory[[#This Row],[AgyCode]]&amp;": "&amp;Tbl_BalanceHistory[[#This Row],[Agency Name]]</f>
        <v>754: Augusta Correctional Center</v>
      </c>
      <c r="K4460" s="1">
        <v>2015</v>
      </c>
      <c r="L4460" s="3">
        <v>197</v>
      </c>
      <c r="M4460" s="3" t="s">
        <v>401</v>
      </c>
      <c r="N4460" s="2" t="str">
        <f>Tbl_BalanceHistory[[#This Row],[ProgramCode]]&amp;": "&amp;Tbl_BalanceHistory[[#This Row],[Program Name]]</f>
        <v>197: Instruction</v>
      </c>
      <c r="O4460" s="3" t="s">
        <v>1730</v>
      </c>
      <c r="P4460" s="1" t="str">
        <f>IF(Tbl_BalanceHistory[[#This Row],[FundCode]]="0100","GF",IF(Tbl_BalanceHistory[[#This Row],[FundCode]]="01000","GF","Hi Ed / OCR"))</f>
        <v>GF</v>
      </c>
      <c r="Q4460" s="5">
        <v>774815</v>
      </c>
      <c r="R4460" s="5">
        <v>774815</v>
      </c>
      <c r="S4460" s="5">
        <v>0</v>
      </c>
      <c r="T4460" s="5">
        <v>0</v>
      </c>
      <c r="U4460" s="3"/>
      <c r="V4460" s="5">
        <v>0</v>
      </c>
      <c r="W4460" s="5">
        <v>0</v>
      </c>
      <c r="X4460" s="5"/>
      <c r="Y4460" s="5"/>
      <c r="Z4460" s="5">
        <f>Tbl_BalanceHistory[[#This Row],[Discretionary Recommended - Pre 2022]]+Tbl_BalanceHistory[[#This Row],[Discretionary Balance Recommended: Policy]]+Tbl_BalanceHistory[[#This Row],[Discretionary Balance Recommended: Commitments]]</f>
        <v>0</v>
      </c>
      <c r="AA4460" s="5">
        <f>Tbl_BalanceHistory[[#This Row],[Discretionary Balance]]-Tbl_BalanceHistory[[#This Row],[Discretionary Reappropriation]]</f>
        <v>0</v>
      </c>
      <c r="AB4460" s="2"/>
      <c r="AC4460" s="2"/>
      <c r="AD4460" s="2"/>
      <c r="AE4460" s="2"/>
    </row>
    <row r="4461" spans="1:31" ht="45" x14ac:dyDescent="0.25">
      <c r="A4461" s="2" t="s">
        <v>747</v>
      </c>
      <c r="B4461" s="3">
        <v>11</v>
      </c>
      <c r="C4461" s="3">
        <v>799</v>
      </c>
      <c r="D4461" s="3" t="s">
        <v>760</v>
      </c>
      <c r="E4461" s="3" t="str">
        <f>_xlfn.XLOOKUP(Tbl_BalanceHistory[[#This Row],[RespAgy]],Tbl_Agencies[Agy Code],Tbl_Agencies[Agy Sort])</f>
        <v>161000</v>
      </c>
      <c r="F4461" s="2" t="str">
        <f>Tbl_BalanceHistory[[#This Row],[RespAgy]]&amp;": "&amp;Tbl_BalanceHistory[[#This Row],[RespAgency]]</f>
        <v>799: Department of Corrections</v>
      </c>
      <c r="G4461" s="3">
        <v>754</v>
      </c>
      <c r="H4461" s="3" t="s">
        <v>1372</v>
      </c>
      <c r="I4461" s="3">
        <f>_xlfn.XLOOKUP(Tbl_BalanceHistory[[#This Row],[AgyCode]],Tbl_Agencies[Agy Code],Tbl_Agencies[Agy Sort])</f>
        <v>0</v>
      </c>
      <c r="J4461" s="2" t="str">
        <f>Tbl_BalanceHistory[[#This Row],[AgyCode]]&amp;": "&amp;Tbl_BalanceHistory[[#This Row],[Agency Name]]</f>
        <v>754: Augusta Correctional Center</v>
      </c>
      <c r="K4461" s="1">
        <v>2016</v>
      </c>
      <c r="L4461" s="3">
        <v>197</v>
      </c>
      <c r="M4461" s="3" t="s">
        <v>401</v>
      </c>
      <c r="N4461" s="2" t="str">
        <f>Tbl_BalanceHistory[[#This Row],[ProgramCode]]&amp;": "&amp;Tbl_BalanceHistory[[#This Row],[Program Name]]</f>
        <v>197: Instruction</v>
      </c>
      <c r="O4461" s="3" t="s">
        <v>1730</v>
      </c>
      <c r="P4461" s="1" t="str">
        <f>IF(Tbl_BalanceHistory[[#This Row],[FundCode]]="0100","GF",IF(Tbl_BalanceHistory[[#This Row],[FundCode]]="01000","GF","Hi Ed / OCR"))</f>
        <v>GF</v>
      </c>
      <c r="Q4461" s="5">
        <v>739540</v>
      </c>
      <c r="R4461" s="5">
        <v>739539.9</v>
      </c>
      <c r="S4461" s="5">
        <v>0</v>
      </c>
      <c r="T4461" s="5">
        <v>0</v>
      </c>
      <c r="U4461" s="3"/>
      <c r="V4461" s="5">
        <v>0</v>
      </c>
      <c r="W4461" s="5">
        <v>0</v>
      </c>
      <c r="X4461" s="5"/>
      <c r="Y4461" s="5"/>
      <c r="Z4461" s="5">
        <f>Tbl_BalanceHistory[[#This Row],[Discretionary Recommended - Pre 2022]]+Tbl_BalanceHistory[[#This Row],[Discretionary Balance Recommended: Policy]]+Tbl_BalanceHistory[[#This Row],[Discretionary Balance Recommended: Commitments]]</f>
        <v>0</v>
      </c>
      <c r="AA4461" s="5">
        <f>Tbl_BalanceHistory[[#This Row],[Discretionary Balance]]-Tbl_BalanceHistory[[#This Row],[Discretionary Reappropriation]]</f>
        <v>0</v>
      </c>
      <c r="AB4461" s="2"/>
      <c r="AC4461" s="2"/>
      <c r="AD4461" s="2"/>
      <c r="AE4461" s="2" t="s">
        <v>2170</v>
      </c>
    </row>
    <row r="4462" spans="1:31" ht="45" x14ac:dyDescent="0.25">
      <c r="A4462" s="2" t="s">
        <v>747</v>
      </c>
      <c r="B4462" s="3">
        <v>11</v>
      </c>
      <c r="C4462" s="3">
        <v>799</v>
      </c>
      <c r="D4462" s="3" t="s">
        <v>760</v>
      </c>
      <c r="E4462" s="3" t="str">
        <f>_xlfn.XLOOKUP(Tbl_BalanceHistory[[#This Row],[RespAgy]],Tbl_Agencies[Agy Code],Tbl_Agencies[Agy Sort])</f>
        <v>161000</v>
      </c>
      <c r="F4462" s="2" t="str">
        <f>Tbl_BalanceHistory[[#This Row],[RespAgy]]&amp;": "&amp;Tbl_BalanceHistory[[#This Row],[RespAgency]]</f>
        <v>799: Department of Corrections</v>
      </c>
      <c r="G4462" s="3">
        <v>754</v>
      </c>
      <c r="H4462" s="3" t="s">
        <v>1372</v>
      </c>
      <c r="I4462" s="3">
        <f>_xlfn.XLOOKUP(Tbl_BalanceHistory[[#This Row],[AgyCode]],Tbl_Agencies[Agy Code],Tbl_Agencies[Agy Sort])</f>
        <v>0</v>
      </c>
      <c r="J4462" s="2" t="str">
        <f>Tbl_BalanceHistory[[#This Row],[AgyCode]]&amp;": "&amp;Tbl_BalanceHistory[[#This Row],[Agency Name]]</f>
        <v>754: Augusta Correctional Center</v>
      </c>
      <c r="K4462" s="1">
        <v>2017</v>
      </c>
      <c r="L4462" s="3">
        <v>197</v>
      </c>
      <c r="M4462" s="3" t="s">
        <v>401</v>
      </c>
      <c r="N4462" s="2" t="str">
        <f>Tbl_BalanceHistory[[#This Row],[ProgramCode]]&amp;": "&amp;Tbl_BalanceHistory[[#This Row],[Program Name]]</f>
        <v>197: Instruction</v>
      </c>
      <c r="O4462" s="3" t="s">
        <v>886</v>
      </c>
      <c r="P4462" s="1" t="str">
        <f>IF(Tbl_BalanceHistory[[#This Row],[FundCode]]="0100","GF",IF(Tbl_BalanceHistory[[#This Row],[FundCode]]="01000","GF","Hi Ed / OCR"))</f>
        <v>GF</v>
      </c>
      <c r="Q4462" s="5">
        <v>736559</v>
      </c>
      <c r="R4462" s="5">
        <v>736559</v>
      </c>
      <c r="S4462" s="5">
        <v>0</v>
      </c>
      <c r="T4462" s="5">
        <v>0</v>
      </c>
      <c r="U4462" s="3"/>
      <c r="V4462" s="5">
        <v>0</v>
      </c>
      <c r="W4462" s="5">
        <v>0</v>
      </c>
      <c r="X4462" s="5"/>
      <c r="Y4462" s="5"/>
      <c r="Z4462" s="5">
        <f>Tbl_BalanceHistory[[#This Row],[Discretionary Recommended - Pre 2022]]+Tbl_BalanceHistory[[#This Row],[Discretionary Balance Recommended: Policy]]+Tbl_BalanceHistory[[#This Row],[Discretionary Balance Recommended: Commitments]]</f>
        <v>0</v>
      </c>
      <c r="AA4462" s="5">
        <f>Tbl_BalanceHistory[[#This Row],[Discretionary Balance]]-Tbl_BalanceHistory[[#This Row],[Discretionary Reappropriation]]</f>
        <v>0</v>
      </c>
      <c r="AB4462" s="2"/>
      <c r="AC4462" s="2"/>
      <c r="AD4462" s="2"/>
      <c r="AE4462" s="2"/>
    </row>
    <row r="4463" spans="1:31" ht="45" x14ac:dyDescent="0.25">
      <c r="A4463" s="2" t="s">
        <v>747</v>
      </c>
      <c r="B4463" s="3">
        <v>11</v>
      </c>
      <c r="C4463" s="3">
        <v>799</v>
      </c>
      <c r="D4463" s="3" t="s">
        <v>760</v>
      </c>
      <c r="E4463" s="3" t="str">
        <f>_xlfn.XLOOKUP(Tbl_BalanceHistory[[#This Row],[RespAgy]],Tbl_Agencies[Agy Code],Tbl_Agencies[Agy Sort])</f>
        <v>161000</v>
      </c>
      <c r="F4463" s="2" t="str">
        <f>Tbl_BalanceHistory[[#This Row],[RespAgy]]&amp;": "&amp;Tbl_BalanceHistory[[#This Row],[RespAgency]]</f>
        <v>799: Department of Corrections</v>
      </c>
      <c r="G4463" s="3">
        <v>754</v>
      </c>
      <c r="H4463" s="3" t="s">
        <v>1372</v>
      </c>
      <c r="I4463" s="3">
        <f>_xlfn.XLOOKUP(Tbl_BalanceHistory[[#This Row],[AgyCode]],Tbl_Agencies[Agy Code],Tbl_Agencies[Agy Sort])</f>
        <v>0</v>
      </c>
      <c r="J4463" s="2" t="str">
        <f>Tbl_BalanceHistory[[#This Row],[AgyCode]]&amp;": "&amp;Tbl_BalanceHistory[[#This Row],[Agency Name]]</f>
        <v>754: Augusta Correctional Center</v>
      </c>
      <c r="K4463" s="1">
        <v>2018</v>
      </c>
      <c r="L4463" s="3">
        <v>197</v>
      </c>
      <c r="M4463" s="3" t="s">
        <v>401</v>
      </c>
      <c r="N4463" s="2" t="str">
        <f>Tbl_BalanceHistory[[#This Row],[ProgramCode]]&amp;": "&amp;Tbl_BalanceHistory[[#This Row],[Program Name]]</f>
        <v>197: Instruction</v>
      </c>
      <c r="O4463" s="3" t="s">
        <v>886</v>
      </c>
      <c r="P4463" s="1" t="str">
        <f>IF(Tbl_BalanceHistory[[#This Row],[FundCode]]="0100","GF",IF(Tbl_BalanceHistory[[#This Row],[FundCode]]="01000","GF","Hi Ed / OCR"))</f>
        <v>GF</v>
      </c>
      <c r="Q4463" s="5">
        <v>685811</v>
      </c>
      <c r="R4463" s="5">
        <v>685811</v>
      </c>
      <c r="S4463" s="5">
        <v>0</v>
      </c>
      <c r="T4463" s="5">
        <v>0</v>
      </c>
      <c r="U4463" s="3"/>
      <c r="V4463" s="5">
        <v>0</v>
      </c>
      <c r="W4463" s="5">
        <v>0</v>
      </c>
      <c r="X4463" s="5"/>
      <c r="Y4463" s="5"/>
      <c r="Z4463" s="5">
        <f>Tbl_BalanceHistory[[#This Row],[Discretionary Recommended - Pre 2022]]+Tbl_BalanceHistory[[#This Row],[Discretionary Balance Recommended: Policy]]+Tbl_BalanceHistory[[#This Row],[Discretionary Balance Recommended: Commitments]]</f>
        <v>0</v>
      </c>
      <c r="AA4463" s="5">
        <f>Tbl_BalanceHistory[[#This Row],[Discretionary Balance]]-Tbl_BalanceHistory[[#This Row],[Discretionary Reappropriation]]</f>
        <v>0</v>
      </c>
      <c r="AB4463" s="2"/>
      <c r="AC4463" s="2"/>
      <c r="AD4463" s="2"/>
      <c r="AE4463" s="2"/>
    </row>
    <row r="4464" spans="1:31" ht="45" x14ac:dyDescent="0.25">
      <c r="A4464" s="2" t="s">
        <v>747</v>
      </c>
      <c r="B4464" s="3">
        <v>11</v>
      </c>
      <c r="C4464" s="3">
        <v>799</v>
      </c>
      <c r="D4464" s="3" t="s">
        <v>760</v>
      </c>
      <c r="E4464" s="3" t="str">
        <f>_xlfn.XLOOKUP(Tbl_BalanceHistory[[#This Row],[RespAgy]],Tbl_Agencies[Agy Code],Tbl_Agencies[Agy Sort])</f>
        <v>161000</v>
      </c>
      <c r="F4464" s="2" t="str">
        <f>Tbl_BalanceHistory[[#This Row],[RespAgy]]&amp;": "&amp;Tbl_BalanceHistory[[#This Row],[RespAgency]]</f>
        <v>799: Department of Corrections</v>
      </c>
      <c r="G4464" s="3">
        <v>754</v>
      </c>
      <c r="H4464" s="3" t="s">
        <v>1372</v>
      </c>
      <c r="I4464" s="3">
        <f>_xlfn.XLOOKUP(Tbl_BalanceHistory[[#This Row],[AgyCode]],Tbl_Agencies[Agy Code],Tbl_Agencies[Agy Sort])</f>
        <v>0</v>
      </c>
      <c r="J4464" s="2" t="str">
        <f>Tbl_BalanceHistory[[#This Row],[AgyCode]]&amp;": "&amp;Tbl_BalanceHistory[[#This Row],[Agency Name]]</f>
        <v>754: Augusta Correctional Center</v>
      </c>
      <c r="K4464" s="1">
        <v>2019</v>
      </c>
      <c r="L4464" s="3">
        <v>197</v>
      </c>
      <c r="M4464" s="3" t="s">
        <v>401</v>
      </c>
      <c r="N4464" s="2" t="str">
        <f>Tbl_BalanceHistory[[#This Row],[ProgramCode]]&amp;": "&amp;Tbl_BalanceHistory[[#This Row],[Program Name]]</f>
        <v>197: Instruction</v>
      </c>
      <c r="O4464" s="3" t="s">
        <v>886</v>
      </c>
      <c r="P4464" s="1" t="str">
        <f>IF(Tbl_BalanceHistory[[#This Row],[FundCode]]="0100","GF",IF(Tbl_BalanceHistory[[#This Row],[FundCode]]="01000","GF","Hi Ed / OCR"))</f>
        <v>GF</v>
      </c>
      <c r="Q4464" s="5">
        <v>729305</v>
      </c>
      <c r="R4464" s="5">
        <v>729305</v>
      </c>
      <c r="S4464" s="5">
        <v>0</v>
      </c>
      <c r="T4464" s="5">
        <v>0</v>
      </c>
      <c r="U4464" s="3"/>
      <c r="V4464" s="5">
        <v>0</v>
      </c>
      <c r="W4464" s="5">
        <v>0</v>
      </c>
      <c r="X4464" s="5"/>
      <c r="Y4464" s="5"/>
      <c r="Z4464" s="5">
        <f>Tbl_BalanceHistory[[#This Row],[Discretionary Recommended - Pre 2022]]+Tbl_BalanceHistory[[#This Row],[Discretionary Balance Recommended: Policy]]+Tbl_BalanceHistory[[#This Row],[Discretionary Balance Recommended: Commitments]]</f>
        <v>0</v>
      </c>
      <c r="AA4464" s="5">
        <f>Tbl_BalanceHistory[[#This Row],[Discretionary Balance]]-Tbl_BalanceHistory[[#This Row],[Discretionary Reappropriation]]</f>
        <v>0</v>
      </c>
      <c r="AB4464" s="2"/>
      <c r="AC4464" s="2"/>
      <c r="AD4464" s="2"/>
      <c r="AE4464" s="2"/>
    </row>
    <row r="4465" spans="1:31" ht="45" x14ac:dyDescent="0.25">
      <c r="A4465" s="2" t="s">
        <v>747</v>
      </c>
      <c r="B4465" s="3">
        <v>11</v>
      </c>
      <c r="C4465" s="3">
        <v>799</v>
      </c>
      <c r="D4465" s="3" t="s">
        <v>760</v>
      </c>
      <c r="E4465" s="3" t="str">
        <f>_xlfn.XLOOKUP(Tbl_BalanceHistory[[#This Row],[RespAgy]],Tbl_Agencies[Agy Code],Tbl_Agencies[Agy Sort])</f>
        <v>161000</v>
      </c>
      <c r="F4465" s="2" t="str">
        <f>Tbl_BalanceHistory[[#This Row],[RespAgy]]&amp;": "&amp;Tbl_BalanceHistory[[#This Row],[RespAgency]]</f>
        <v>799: Department of Corrections</v>
      </c>
      <c r="G4465" s="3">
        <v>754</v>
      </c>
      <c r="H4465" s="3" t="s">
        <v>1372</v>
      </c>
      <c r="I4465" s="3">
        <f>_xlfn.XLOOKUP(Tbl_BalanceHistory[[#This Row],[AgyCode]],Tbl_Agencies[Agy Code],Tbl_Agencies[Agy Sort])</f>
        <v>0</v>
      </c>
      <c r="J4465" s="2" t="str">
        <f>Tbl_BalanceHistory[[#This Row],[AgyCode]]&amp;": "&amp;Tbl_BalanceHistory[[#This Row],[Agency Name]]</f>
        <v>754: Augusta Correctional Center</v>
      </c>
      <c r="K4465" s="1">
        <v>2020</v>
      </c>
      <c r="L4465" s="3">
        <v>197</v>
      </c>
      <c r="M4465" s="3" t="s">
        <v>401</v>
      </c>
      <c r="N4465" s="2" t="str">
        <f>Tbl_BalanceHistory[[#This Row],[ProgramCode]]&amp;": "&amp;Tbl_BalanceHistory[[#This Row],[Program Name]]</f>
        <v>197: Instruction</v>
      </c>
      <c r="O4465" s="3" t="s">
        <v>886</v>
      </c>
      <c r="P4465" s="1" t="str">
        <f>IF(Tbl_BalanceHistory[[#This Row],[FundCode]]="0100","GF",IF(Tbl_BalanceHistory[[#This Row],[FundCode]]="01000","GF","Hi Ed / OCR"))</f>
        <v>GF</v>
      </c>
      <c r="Q4465" s="5">
        <v>641390</v>
      </c>
      <c r="R4465" s="5">
        <v>641390</v>
      </c>
      <c r="S4465" s="5">
        <v>0</v>
      </c>
      <c r="T4465" s="5">
        <v>0</v>
      </c>
      <c r="U4465" s="3"/>
      <c r="V4465" s="5">
        <v>0</v>
      </c>
      <c r="W4465" s="5">
        <v>0</v>
      </c>
      <c r="X4465" s="5"/>
      <c r="Y4465" s="5"/>
      <c r="Z4465" s="5">
        <f>Tbl_BalanceHistory[[#This Row],[Discretionary Recommended - Pre 2022]]+Tbl_BalanceHistory[[#This Row],[Discretionary Balance Recommended: Policy]]+Tbl_BalanceHistory[[#This Row],[Discretionary Balance Recommended: Commitments]]</f>
        <v>0</v>
      </c>
      <c r="AA4465" s="5">
        <f>Tbl_BalanceHistory[[#This Row],[Discretionary Balance]]-Tbl_BalanceHistory[[#This Row],[Discretionary Reappropriation]]</f>
        <v>0</v>
      </c>
      <c r="AB4465" s="2"/>
      <c r="AC4465" s="2"/>
      <c r="AD4465" s="2"/>
      <c r="AE4465" s="2"/>
    </row>
    <row r="4466" spans="1:31" ht="45" x14ac:dyDescent="0.25">
      <c r="A4466" s="2" t="s">
        <v>747</v>
      </c>
      <c r="B4466" s="3">
        <v>11</v>
      </c>
      <c r="C4466" s="3">
        <v>799</v>
      </c>
      <c r="D4466" s="3" t="s">
        <v>760</v>
      </c>
      <c r="E4466" s="3" t="str">
        <f>_xlfn.XLOOKUP(Tbl_BalanceHistory[[#This Row],[RespAgy]],Tbl_Agencies[Agy Code],Tbl_Agencies[Agy Sort])</f>
        <v>161000</v>
      </c>
      <c r="F4466" s="2" t="str">
        <f>Tbl_BalanceHistory[[#This Row],[RespAgy]]&amp;": "&amp;Tbl_BalanceHistory[[#This Row],[RespAgency]]</f>
        <v>799: Department of Corrections</v>
      </c>
      <c r="G4466" s="3">
        <v>754</v>
      </c>
      <c r="H4466" s="3" t="s">
        <v>1372</v>
      </c>
      <c r="I4466" s="3">
        <f>_xlfn.XLOOKUP(Tbl_BalanceHistory[[#This Row],[AgyCode]],Tbl_Agencies[Agy Code],Tbl_Agencies[Agy Sort])</f>
        <v>0</v>
      </c>
      <c r="J4466" s="2" t="str">
        <f>Tbl_BalanceHistory[[#This Row],[AgyCode]]&amp;": "&amp;Tbl_BalanceHistory[[#This Row],[Agency Name]]</f>
        <v>754: Augusta Correctional Center</v>
      </c>
      <c r="K4466" s="1">
        <v>2014</v>
      </c>
      <c r="L4466" s="3">
        <v>398</v>
      </c>
      <c r="M4466" s="3" t="s">
        <v>768</v>
      </c>
      <c r="N4466" s="2" t="str">
        <f>Tbl_BalanceHistory[[#This Row],[ProgramCode]]&amp;": "&amp;Tbl_BalanceHistory[[#This Row],[Program Name]]</f>
        <v>398: Operation of Secure Correctional Facilities</v>
      </c>
      <c r="O4466" s="3" t="s">
        <v>1730</v>
      </c>
      <c r="P4466" s="1" t="str">
        <f>IF(Tbl_BalanceHistory[[#This Row],[FundCode]]="0100","GF",IF(Tbl_BalanceHistory[[#This Row],[FundCode]]="01000","GF","Hi Ed / OCR"))</f>
        <v>GF</v>
      </c>
      <c r="Q4466" s="5">
        <v>25600527</v>
      </c>
      <c r="R4466" s="5">
        <v>25600527</v>
      </c>
      <c r="S4466" s="5">
        <v>0</v>
      </c>
      <c r="T4466" s="5">
        <v>0</v>
      </c>
      <c r="U4466" s="3"/>
      <c r="V4466" s="5">
        <v>0</v>
      </c>
      <c r="W4466" s="5">
        <v>0</v>
      </c>
      <c r="X4466" s="5"/>
      <c r="Y4466" s="5"/>
      <c r="Z4466" s="5">
        <f>Tbl_BalanceHistory[[#This Row],[Discretionary Recommended - Pre 2022]]+Tbl_BalanceHistory[[#This Row],[Discretionary Balance Recommended: Policy]]+Tbl_BalanceHistory[[#This Row],[Discretionary Balance Recommended: Commitments]]</f>
        <v>0</v>
      </c>
      <c r="AA4466" s="5">
        <f>Tbl_BalanceHistory[[#This Row],[Discretionary Balance]]-Tbl_BalanceHistory[[#This Row],[Discretionary Reappropriation]]</f>
        <v>0</v>
      </c>
      <c r="AB4466" s="2"/>
      <c r="AC4466" s="2"/>
      <c r="AD4466" s="2"/>
      <c r="AE4466" s="2"/>
    </row>
    <row r="4467" spans="1:31" ht="45" x14ac:dyDescent="0.25">
      <c r="A4467" s="2" t="s">
        <v>747</v>
      </c>
      <c r="B4467" s="3">
        <v>11</v>
      </c>
      <c r="C4467" s="3">
        <v>799</v>
      </c>
      <c r="D4467" s="3" t="s">
        <v>760</v>
      </c>
      <c r="E4467" s="3" t="str">
        <f>_xlfn.XLOOKUP(Tbl_BalanceHistory[[#This Row],[RespAgy]],Tbl_Agencies[Agy Code],Tbl_Agencies[Agy Sort])</f>
        <v>161000</v>
      </c>
      <c r="F4467" s="2" t="str">
        <f>Tbl_BalanceHistory[[#This Row],[RespAgy]]&amp;": "&amp;Tbl_BalanceHistory[[#This Row],[RespAgency]]</f>
        <v>799: Department of Corrections</v>
      </c>
      <c r="G4467" s="3">
        <v>754</v>
      </c>
      <c r="H4467" s="3" t="s">
        <v>1372</v>
      </c>
      <c r="I4467" s="3">
        <f>_xlfn.XLOOKUP(Tbl_BalanceHistory[[#This Row],[AgyCode]],Tbl_Agencies[Agy Code],Tbl_Agencies[Agy Sort])</f>
        <v>0</v>
      </c>
      <c r="J4467" s="2" t="str">
        <f>Tbl_BalanceHistory[[#This Row],[AgyCode]]&amp;": "&amp;Tbl_BalanceHistory[[#This Row],[Agency Name]]</f>
        <v>754: Augusta Correctional Center</v>
      </c>
      <c r="K4467" s="1">
        <v>2015</v>
      </c>
      <c r="L4467" s="3">
        <v>398</v>
      </c>
      <c r="M4467" s="3" t="s">
        <v>768</v>
      </c>
      <c r="N4467" s="2" t="str">
        <f>Tbl_BalanceHistory[[#This Row],[ProgramCode]]&amp;": "&amp;Tbl_BalanceHistory[[#This Row],[Program Name]]</f>
        <v>398: Operation of Secure Correctional Facilities</v>
      </c>
      <c r="O4467" s="3" t="s">
        <v>1730</v>
      </c>
      <c r="P4467" s="1" t="str">
        <f>IF(Tbl_BalanceHistory[[#This Row],[FundCode]]="0100","GF",IF(Tbl_BalanceHistory[[#This Row],[FundCode]]="01000","GF","Hi Ed / OCR"))</f>
        <v>GF</v>
      </c>
      <c r="Q4467" s="5">
        <v>25444504</v>
      </c>
      <c r="R4467" s="5">
        <v>25444504</v>
      </c>
      <c r="S4467" s="5">
        <v>0</v>
      </c>
      <c r="T4467" s="5">
        <v>0</v>
      </c>
      <c r="U4467" s="3"/>
      <c r="V4467" s="5">
        <v>0</v>
      </c>
      <c r="W4467" s="5">
        <v>0</v>
      </c>
      <c r="X4467" s="5"/>
      <c r="Y4467" s="5"/>
      <c r="Z4467" s="5">
        <f>Tbl_BalanceHistory[[#This Row],[Discretionary Recommended - Pre 2022]]+Tbl_BalanceHistory[[#This Row],[Discretionary Balance Recommended: Policy]]+Tbl_BalanceHistory[[#This Row],[Discretionary Balance Recommended: Commitments]]</f>
        <v>0</v>
      </c>
      <c r="AA4467" s="5">
        <f>Tbl_BalanceHistory[[#This Row],[Discretionary Balance]]-Tbl_BalanceHistory[[#This Row],[Discretionary Reappropriation]]</f>
        <v>0</v>
      </c>
      <c r="AB4467" s="2"/>
      <c r="AC4467" s="2"/>
      <c r="AD4467" s="2"/>
      <c r="AE4467" s="2"/>
    </row>
    <row r="4468" spans="1:31" ht="45" x14ac:dyDescent="0.25">
      <c r="A4468" s="2" t="s">
        <v>747</v>
      </c>
      <c r="B4468" s="3">
        <v>11</v>
      </c>
      <c r="C4468" s="3">
        <v>799</v>
      </c>
      <c r="D4468" s="3" t="s">
        <v>760</v>
      </c>
      <c r="E4468" s="3" t="str">
        <f>_xlfn.XLOOKUP(Tbl_BalanceHistory[[#This Row],[RespAgy]],Tbl_Agencies[Agy Code],Tbl_Agencies[Agy Sort])</f>
        <v>161000</v>
      </c>
      <c r="F4468" s="2" t="str">
        <f>Tbl_BalanceHistory[[#This Row],[RespAgy]]&amp;": "&amp;Tbl_BalanceHistory[[#This Row],[RespAgency]]</f>
        <v>799: Department of Corrections</v>
      </c>
      <c r="G4468" s="3">
        <v>754</v>
      </c>
      <c r="H4468" s="3" t="s">
        <v>1372</v>
      </c>
      <c r="I4468" s="3">
        <f>_xlfn.XLOOKUP(Tbl_BalanceHistory[[#This Row],[AgyCode]],Tbl_Agencies[Agy Code],Tbl_Agencies[Agy Sort])</f>
        <v>0</v>
      </c>
      <c r="J4468" s="2" t="str">
        <f>Tbl_BalanceHistory[[#This Row],[AgyCode]]&amp;": "&amp;Tbl_BalanceHistory[[#This Row],[Agency Name]]</f>
        <v>754: Augusta Correctional Center</v>
      </c>
      <c r="K4468" s="1">
        <v>2016</v>
      </c>
      <c r="L4468" s="3">
        <v>398</v>
      </c>
      <c r="M4468" s="3" t="s">
        <v>768</v>
      </c>
      <c r="N4468" s="2" t="str">
        <f>Tbl_BalanceHistory[[#This Row],[ProgramCode]]&amp;": "&amp;Tbl_BalanceHistory[[#This Row],[Program Name]]</f>
        <v>398: Operation of Secure Correctional Facilities</v>
      </c>
      <c r="O4468" s="3" t="s">
        <v>1730</v>
      </c>
      <c r="P4468" s="1" t="str">
        <f>IF(Tbl_BalanceHistory[[#This Row],[FundCode]]="0100","GF",IF(Tbl_BalanceHistory[[#This Row],[FundCode]]="01000","GF","Hi Ed / OCR"))</f>
        <v>GF</v>
      </c>
      <c r="Q4468" s="5">
        <v>25960160</v>
      </c>
      <c r="R4468" s="5">
        <v>25960160</v>
      </c>
      <c r="S4468" s="5">
        <v>0</v>
      </c>
      <c r="T4468" s="5">
        <v>0</v>
      </c>
      <c r="U4468" s="3"/>
      <c r="V4468" s="5">
        <v>0</v>
      </c>
      <c r="W4468" s="5">
        <v>0</v>
      </c>
      <c r="X4468" s="5"/>
      <c r="Y4468" s="5"/>
      <c r="Z4468" s="5">
        <f>Tbl_BalanceHistory[[#This Row],[Discretionary Recommended - Pre 2022]]+Tbl_BalanceHistory[[#This Row],[Discretionary Balance Recommended: Policy]]+Tbl_BalanceHistory[[#This Row],[Discretionary Balance Recommended: Commitments]]</f>
        <v>0</v>
      </c>
      <c r="AA4468" s="5">
        <f>Tbl_BalanceHistory[[#This Row],[Discretionary Balance]]-Tbl_BalanceHistory[[#This Row],[Discretionary Reappropriation]]</f>
        <v>0</v>
      </c>
      <c r="AB4468" s="2"/>
      <c r="AC4468" s="2"/>
      <c r="AD4468" s="2"/>
      <c r="AE4468" s="2" t="s">
        <v>2170</v>
      </c>
    </row>
    <row r="4469" spans="1:31" ht="45" x14ac:dyDescent="0.25">
      <c r="A4469" s="2" t="s">
        <v>747</v>
      </c>
      <c r="B4469" s="3">
        <v>11</v>
      </c>
      <c r="C4469" s="3">
        <v>799</v>
      </c>
      <c r="D4469" s="3" t="s">
        <v>760</v>
      </c>
      <c r="E4469" s="3" t="str">
        <f>_xlfn.XLOOKUP(Tbl_BalanceHistory[[#This Row],[RespAgy]],Tbl_Agencies[Agy Code],Tbl_Agencies[Agy Sort])</f>
        <v>161000</v>
      </c>
      <c r="F4469" s="2" t="str">
        <f>Tbl_BalanceHistory[[#This Row],[RespAgy]]&amp;": "&amp;Tbl_BalanceHistory[[#This Row],[RespAgency]]</f>
        <v>799: Department of Corrections</v>
      </c>
      <c r="G4469" s="3">
        <v>754</v>
      </c>
      <c r="H4469" s="3" t="s">
        <v>1372</v>
      </c>
      <c r="I4469" s="3">
        <f>_xlfn.XLOOKUP(Tbl_BalanceHistory[[#This Row],[AgyCode]],Tbl_Agencies[Agy Code],Tbl_Agencies[Agy Sort])</f>
        <v>0</v>
      </c>
      <c r="J4469" s="2" t="str">
        <f>Tbl_BalanceHistory[[#This Row],[AgyCode]]&amp;": "&amp;Tbl_BalanceHistory[[#This Row],[Agency Name]]</f>
        <v>754: Augusta Correctional Center</v>
      </c>
      <c r="K4469" s="1">
        <v>2017</v>
      </c>
      <c r="L4469" s="3">
        <v>398</v>
      </c>
      <c r="M4469" s="3" t="s">
        <v>768</v>
      </c>
      <c r="N4469" s="2" t="str">
        <f>Tbl_BalanceHistory[[#This Row],[ProgramCode]]&amp;": "&amp;Tbl_BalanceHistory[[#This Row],[Program Name]]</f>
        <v>398: Operation of Secure Correctional Facilities</v>
      </c>
      <c r="O4469" s="3" t="s">
        <v>886</v>
      </c>
      <c r="P4469" s="1" t="str">
        <f>IF(Tbl_BalanceHistory[[#This Row],[FundCode]]="0100","GF",IF(Tbl_BalanceHistory[[#This Row],[FundCode]]="01000","GF","Hi Ed / OCR"))</f>
        <v>GF</v>
      </c>
      <c r="Q4469" s="5">
        <v>26772941</v>
      </c>
      <c r="R4469" s="5">
        <v>26772941</v>
      </c>
      <c r="S4469" s="5">
        <v>0</v>
      </c>
      <c r="T4469" s="5">
        <v>0</v>
      </c>
      <c r="U4469" s="3"/>
      <c r="V4469" s="5">
        <v>0</v>
      </c>
      <c r="W4469" s="5">
        <v>0</v>
      </c>
      <c r="X4469" s="5"/>
      <c r="Y4469" s="5"/>
      <c r="Z4469" s="5">
        <f>Tbl_BalanceHistory[[#This Row],[Discretionary Recommended - Pre 2022]]+Tbl_BalanceHistory[[#This Row],[Discretionary Balance Recommended: Policy]]+Tbl_BalanceHistory[[#This Row],[Discretionary Balance Recommended: Commitments]]</f>
        <v>0</v>
      </c>
      <c r="AA4469" s="5">
        <f>Tbl_BalanceHistory[[#This Row],[Discretionary Balance]]-Tbl_BalanceHistory[[#This Row],[Discretionary Reappropriation]]</f>
        <v>0</v>
      </c>
      <c r="AB4469" s="2"/>
      <c r="AC4469" s="2"/>
      <c r="AD4469" s="2"/>
      <c r="AE4469" s="2"/>
    </row>
    <row r="4470" spans="1:31" ht="45" x14ac:dyDescent="0.25">
      <c r="A4470" s="2" t="s">
        <v>747</v>
      </c>
      <c r="B4470" s="3">
        <v>11</v>
      </c>
      <c r="C4470" s="3">
        <v>799</v>
      </c>
      <c r="D4470" s="3" t="s">
        <v>760</v>
      </c>
      <c r="E4470" s="3" t="str">
        <f>_xlfn.XLOOKUP(Tbl_BalanceHistory[[#This Row],[RespAgy]],Tbl_Agencies[Agy Code],Tbl_Agencies[Agy Sort])</f>
        <v>161000</v>
      </c>
      <c r="F4470" s="2" t="str">
        <f>Tbl_BalanceHistory[[#This Row],[RespAgy]]&amp;": "&amp;Tbl_BalanceHistory[[#This Row],[RespAgency]]</f>
        <v>799: Department of Corrections</v>
      </c>
      <c r="G4470" s="3">
        <v>754</v>
      </c>
      <c r="H4470" s="3" t="s">
        <v>1372</v>
      </c>
      <c r="I4470" s="3">
        <f>_xlfn.XLOOKUP(Tbl_BalanceHistory[[#This Row],[AgyCode]],Tbl_Agencies[Agy Code],Tbl_Agencies[Agy Sort])</f>
        <v>0</v>
      </c>
      <c r="J4470" s="2" t="str">
        <f>Tbl_BalanceHistory[[#This Row],[AgyCode]]&amp;": "&amp;Tbl_BalanceHistory[[#This Row],[Agency Name]]</f>
        <v>754: Augusta Correctional Center</v>
      </c>
      <c r="K4470" s="1">
        <v>2018</v>
      </c>
      <c r="L4470" s="3">
        <v>398</v>
      </c>
      <c r="M4470" s="3" t="s">
        <v>768</v>
      </c>
      <c r="N4470" s="2" t="str">
        <f>Tbl_BalanceHistory[[#This Row],[ProgramCode]]&amp;": "&amp;Tbl_BalanceHistory[[#This Row],[Program Name]]</f>
        <v>398: Operation of Secure Correctional Facilities</v>
      </c>
      <c r="O4470" s="3" t="s">
        <v>886</v>
      </c>
      <c r="P4470" s="1" t="str">
        <f>IF(Tbl_BalanceHistory[[#This Row],[FundCode]]="0100","GF",IF(Tbl_BalanceHistory[[#This Row],[FundCode]]="01000","GF","Hi Ed / OCR"))</f>
        <v>GF</v>
      </c>
      <c r="Q4470" s="5">
        <v>26551258</v>
      </c>
      <c r="R4470" s="5">
        <v>26551258</v>
      </c>
      <c r="S4470" s="5">
        <v>0</v>
      </c>
      <c r="T4470" s="5">
        <v>0</v>
      </c>
      <c r="U4470" s="3"/>
      <c r="V4470" s="5">
        <v>0</v>
      </c>
      <c r="W4470" s="5">
        <v>0</v>
      </c>
      <c r="X4470" s="5"/>
      <c r="Y4470" s="5"/>
      <c r="Z4470" s="5">
        <f>Tbl_BalanceHistory[[#This Row],[Discretionary Recommended - Pre 2022]]+Tbl_BalanceHistory[[#This Row],[Discretionary Balance Recommended: Policy]]+Tbl_BalanceHistory[[#This Row],[Discretionary Balance Recommended: Commitments]]</f>
        <v>0</v>
      </c>
      <c r="AA4470" s="5">
        <f>Tbl_BalanceHistory[[#This Row],[Discretionary Balance]]-Tbl_BalanceHistory[[#This Row],[Discretionary Reappropriation]]</f>
        <v>0</v>
      </c>
      <c r="AB4470" s="2"/>
      <c r="AC4470" s="2"/>
      <c r="AD4470" s="2"/>
      <c r="AE4470" s="2"/>
    </row>
    <row r="4471" spans="1:31" ht="45" x14ac:dyDescent="0.25">
      <c r="A4471" s="2" t="s">
        <v>747</v>
      </c>
      <c r="B4471" s="3">
        <v>11</v>
      </c>
      <c r="C4471" s="3">
        <v>799</v>
      </c>
      <c r="D4471" s="3" t="s">
        <v>760</v>
      </c>
      <c r="E4471" s="3" t="str">
        <f>_xlfn.XLOOKUP(Tbl_BalanceHistory[[#This Row],[RespAgy]],Tbl_Agencies[Agy Code],Tbl_Agencies[Agy Sort])</f>
        <v>161000</v>
      </c>
      <c r="F4471" s="2" t="str">
        <f>Tbl_BalanceHistory[[#This Row],[RespAgy]]&amp;": "&amp;Tbl_BalanceHistory[[#This Row],[RespAgency]]</f>
        <v>799: Department of Corrections</v>
      </c>
      <c r="G4471" s="3">
        <v>754</v>
      </c>
      <c r="H4471" s="3" t="s">
        <v>1372</v>
      </c>
      <c r="I4471" s="3">
        <f>_xlfn.XLOOKUP(Tbl_BalanceHistory[[#This Row],[AgyCode]],Tbl_Agencies[Agy Code],Tbl_Agencies[Agy Sort])</f>
        <v>0</v>
      </c>
      <c r="J4471" s="2" t="str">
        <f>Tbl_BalanceHistory[[#This Row],[AgyCode]]&amp;": "&amp;Tbl_BalanceHistory[[#This Row],[Agency Name]]</f>
        <v>754: Augusta Correctional Center</v>
      </c>
      <c r="K4471" s="1">
        <v>2019</v>
      </c>
      <c r="L4471" s="3">
        <v>398</v>
      </c>
      <c r="M4471" s="3" t="s">
        <v>768</v>
      </c>
      <c r="N4471" s="2" t="str">
        <f>Tbl_BalanceHistory[[#This Row],[ProgramCode]]&amp;": "&amp;Tbl_BalanceHistory[[#This Row],[Program Name]]</f>
        <v>398: Operation of Secure Correctional Facilities</v>
      </c>
      <c r="O4471" s="3" t="s">
        <v>886</v>
      </c>
      <c r="P4471" s="1" t="str">
        <f>IF(Tbl_BalanceHistory[[#This Row],[FundCode]]="0100","GF",IF(Tbl_BalanceHistory[[#This Row],[FundCode]]="01000","GF","Hi Ed / OCR"))</f>
        <v>GF</v>
      </c>
      <c r="Q4471" s="5">
        <v>28989188</v>
      </c>
      <c r="R4471" s="5">
        <v>28989188</v>
      </c>
      <c r="S4471" s="5">
        <v>0</v>
      </c>
      <c r="T4471" s="5">
        <v>0</v>
      </c>
      <c r="U4471" s="3"/>
      <c r="V4471" s="5">
        <v>0</v>
      </c>
      <c r="W4471" s="5">
        <v>0</v>
      </c>
      <c r="X4471" s="5"/>
      <c r="Y4471" s="5"/>
      <c r="Z4471" s="5">
        <f>Tbl_BalanceHistory[[#This Row],[Discretionary Recommended - Pre 2022]]+Tbl_BalanceHistory[[#This Row],[Discretionary Balance Recommended: Policy]]+Tbl_BalanceHistory[[#This Row],[Discretionary Balance Recommended: Commitments]]</f>
        <v>0</v>
      </c>
      <c r="AA4471" s="5">
        <f>Tbl_BalanceHistory[[#This Row],[Discretionary Balance]]-Tbl_BalanceHistory[[#This Row],[Discretionary Reappropriation]]</f>
        <v>0</v>
      </c>
      <c r="AB4471" s="2"/>
      <c r="AC4471" s="2"/>
      <c r="AD4471" s="2"/>
      <c r="AE4471" s="2"/>
    </row>
    <row r="4472" spans="1:31" ht="45" x14ac:dyDescent="0.25">
      <c r="A4472" s="2" t="s">
        <v>747</v>
      </c>
      <c r="B4472" s="3">
        <v>11</v>
      </c>
      <c r="C4472" s="3">
        <v>799</v>
      </c>
      <c r="D4472" s="3" t="s">
        <v>760</v>
      </c>
      <c r="E4472" s="3" t="str">
        <f>_xlfn.XLOOKUP(Tbl_BalanceHistory[[#This Row],[RespAgy]],Tbl_Agencies[Agy Code],Tbl_Agencies[Agy Sort])</f>
        <v>161000</v>
      </c>
      <c r="F4472" s="2" t="str">
        <f>Tbl_BalanceHistory[[#This Row],[RespAgy]]&amp;": "&amp;Tbl_BalanceHistory[[#This Row],[RespAgency]]</f>
        <v>799: Department of Corrections</v>
      </c>
      <c r="G4472" s="3">
        <v>754</v>
      </c>
      <c r="H4472" s="3" t="s">
        <v>1372</v>
      </c>
      <c r="I4472" s="3">
        <f>_xlfn.XLOOKUP(Tbl_BalanceHistory[[#This Row],[AgyCode]],Tbl_Agencies[Agy Code],Tbl_Agencies[Agy Sort])</f>
        <v>0</v>
      </c>
      <c r="J4472" s="2" t="str">
        <f>Tbl_BalanceHistory[[#This Row],[AgyCode]]&amp;": "&amp;Tbl_BalanceHistory[[#This Row],[Agency Name]]</f>
        <v>754: Augusta Correctional Center</v>
      </c>
      <c r="K4472" s="1">
        <v>2020</v>
      </c>
      <c r="L4472" s="3">
        <v>398</v>
      </c>
      <c r="M4472" s="3" t="s">
        <v>768</v>
      </c>
      <c r="N4472" s="2" t="str">
        <f>Tbl_BalanceHistory[[#This Row],[ProgramCode]]&amp;": "&amp;Tbl_BalanceHistory[[#This Row],[Program Name]]</f>
        <v>398: Operation of Secure Correctional Facilities</v>
      </c>
      <c r="O4472" s="3" t="s">
        <v>886</v>
      </c>
      <c r="P4472" s="1" t="str">
        <f>IF(Tbl_BalanceHistory[[#This Row],[FundCode]]="0100","GF",IF(Tbl_BalanceHistory[[#This Row],[FundCode]]="01000","GF","Hi Ed / OCR"))</f>
        <v>GF</v>
      </c>
      <c r="Q4472" s="5">
        <v>31224852</v>
      </c>
      <c r="R4472" s="5">
        <v>31216287</v>
      </c>
      <c r="S4472" s="5">
        <v>8565</v>
      </c>
      <c r="T4472" s="5">
        <v>0</v>
      </c>
      <c r="U4472" s="3"/>
      <c r="V4472" s="5">
        <v>8565</v>
      </c>
      <c r="W4472" s="5">
        <v>0</v>
      </c>
      <c r="X4472" s="5"/>
      <c r="Y4472" s="5"/>
      <c r="Z4472" s="5">
        <f>Tbl_BalanceHistory[[#This Row],[Discretionary Recommended - Pre 2022]]+Tbl_BalanceHistory[[#This Row],[Discretionary Balance Recommended: Policy]]+Tbl_BalanceHistory[[#This Row],[Discretionary Balance Recommended: Commitments]]</f>
        <v>0</v>
      </c>
      <c r="AA4472" s="5">
        <f>Tbl_BalanceHistory[[#This Row],[Discretionary Balance]]-Tbl_BalanceHistory[[#This Row],[Discretionary Reappropriation]]</f>
        <v>8565</v>
      </c>
      <c r="AB4472" s="2"/>
      <c r="AC4472" s="2"/>
      <c r="AD4472" s="2"/>
      <c r="AE4472" s="2"/>
    </row>
    <row r="4473" spans="1:31" ht="45" x14ac:dyDescent="0.25">
      <c r="A4473" s="2" t="s">
        <v>747</v>
      </c>
      <c r="B4473" s="3">
        <v>11</v>
      </c>
      <c r="C4473" s="3">
        <v>799</v>
      </c>
      <c r="D4473" s="3" t="s">
        <v>760</v>
      </c>
      <c r="E4473" s="3" t="str">
        <f>_xlfn.XLOOKUP(Tbl_BalanceHistory[[#This Row],[RespAgy]],Tbl_Agencies[Agy Code],Tbl_Agencies[Agy Sort])</f>
        <v>161000</v>
      </c>
      <c r="F4473" s="2" t="str">
        <f>Tbl_BalanceHistory[[#This Row],[RespAgy]]&amp;": "&amp;Tbl_BalanceHistory[[#This Row],[RespAgency]]</f>
        <v>799: Department of Corrections</v>
      </c>
      <c r="G4473" s="3">
        <v>756</v>
      </c>
      <c r="H4473" s="3" t="s">
        <v>1374</v>
      </c>
      <c r="I4473" s="3">
        <f>_xlfn.XLOOKUP(Tbl_BalanceHistory[[#This Row],[AgyCode]],Tbl_Agencies[Agy Code],Tbl_Agencies[Agy Sort])</f>
        <v>0</v>
      </c>
      <c r="J4473" s="2" t="str">
        <f>Tbl_BalanceHistory[[#This Row],[AgyCode]]&amp;": "&amp;Tbl_BalanceHistory[[#This Row],[Agency Name]]</f>
        <v>756: Department of Corrections--Division of Institutions</v>
      </c>
      <c r="K4473" s="1">
        <v>2014</v>
      </c>
      <c r="L4473" s="3">
        <v>197</v>
      </c>
      <c r="M4473" s="3" t="s">
        <v>401</v>
      </c>
      <c r="N4473" s="2" t="str">
        <f>Tbl_BalanceHistory[[#This Row],[ProgramCode]]&amp;": "&amp;Tbl_BalanceHistory[[#This Row],[Program Name]]</f>
        <v>197: Instruction</v>
      </c>
      <c r="O4473" s="3" t="s">
        <v>1730</v>
      </c>
      <c r="P4473" s="1" t="str">
        <f>IF(Tbl_BalanceHistory[[#This Row],[FundCode]]="0100","GF",IF(Tbl_BalanceHistory[[#This Row],[FundCode]]="01000","GF","Hi Ed / OCR"))</f>
        <v>GF</v>
      </c>
      <c r="Q4473" s="5">
        <v>1105554</v>
      </c>
      <c r="R4473" s="5">
        <v>1105553.3899999999</v>
      </c>
      <c r="S4473" s="5">
        <v>0</v>
      </c>
      <c r="T4473" s="5">
        <v>0</v>
      </c>
      <c r="U4473" s="3"/>
      <c r="V4473" s="5">
        <v>0</v>
      </c>
      <c r="W4473" s="5">
        <v>0</v>
      </c>
      <c r="X4473" s="5"/>
      <c r="Y4473" s="5"/>
      <c r="Z4473" s="5">
        <f>Tbl_BalanceHistory[[#This Row],[Discretionary Recommended - Pre 2022]]+Tbl_BalanceHistory[[#This Row],[Discretionary Balance Recommended: Policy]]+Tbl_BalanceHistory[[#This Row],[Discretionary Balance Recommended: Commitments]]</f>
        <v>0</v>
      </c>
      <c r="AA4473" s="5">
        <f>Tbl_BalanceHistory[[#This Row],[Discretionary Balance]]-Tbl_BalanceHistory[[#This Row],[Discretionary Reappropriation]]</f>
        <v>0</v>
      </c>
      <c r="AB4473" s="2"/>
      <c r="AC4473" s="2"/>
      <c r="AD4473" s="2"/>
      <c r="AE4473" s="2"/>
    </row>
    <row r="4474" spans="1:31" ht="45" x14ac:dyDescent="0.25">
      <c r="A4474" s="2" t="s">
        <v>747</v>
      </c>
      <c r="B4474" s="3">
        <v>11</v>
      </c>
      <c r="C4474" s="3">
        <v>799</v>
      </c>
      <c r="D4474" s="3" t="s">
        <v>760</v>
      </c>
      <c r="E4474" s="3" t="str">
        <f>_xlfn.XLOOKUP(Tbl_BalanceHistory[[#This Row],[RespAgy]],Tbl_Agencies[Agy Code],Tbl_Agencies[Agy Sort])</f>
        <v>161000</v>
      </c>
      <c r="F4474" s="2" t="str">
        <f>Tbl_BalanceHistory[[#This Row],[RespAgy]]&amp;": "&amp;Tbl_BalanceHistory[[#This Row],[RespAgency]]</f>
        <v>799: Department of Corrections</v>
      </c>
      <c r="G4474" s="3">
        <v>756</v>
      </c>
      <c r="H4474" s="3" t="s">
        <v>1374</v>
      </c>
      <c r="I4474" s="3">
        <f>_xlfn.XLOOKUP(Tbl_BalanceHistory[[#This Row],[AgyCode]],Tbl_Agencies[Agy Code],Tbl_Agencies[Agy Sort])</f>
        <v>0</v>
      </c>
      <c r="J4474" s="2" t="str">
        <f>Tbl_BalanceHistory[[#This Row],[AgyCode]]&amp;": "&amp;Tbl_BalanceHistory[[#This Row],[Agency Name]]</f>
        <v>756: Department of Corrections--Division of Institutions</v>
      </c>
      <c r="K4474" s="1">
        <v>2015</v>
      </c>
      <c r="L4474" s="3">
        <v>197</v>
      </c>
      <c r="M4474" s="3" t="s">
        <v>401</v>
      </c>
      <c r="N4474" s="2" t="str">
        <f>Tbl_BalanceHistory[[#This Row],[ProgramCode]]&amp;": "&amp;Tbl_BalanceHistory[[#This Row],[Program Name]]</f>
        <v>197: Instruction</v>
      </c>
      <c r="O4474" s="3" t="s">
        <v>1730</v>
      </c>
      <c r="P4474" s="1" t="str">
        <f>IF(Tbl_BalanceHistory[[#This Row],[FundCode]]="0100","GF",IF(Tbl_BalanceHistory[[#This Row],[FundCode]]="01000","GF","Hi Ed / OCR"))</f>
        <v>GF</v>
      </c>
      <c r="Q4474" s="5">
        <v>1091084</v>
      </c>
      <c r="R4474" s="5">
        <v>1091084</v>
      </c>
      <c r="S4474" s="5">
        <v>0</v>
      </c>
      <c r="T4474" s="5">
        <v>0</v>
      </c>
      <c r="U4474" s="3"/>
      <c r="V4474" s="5">
        <v>0</v>
      </c>
      <c r="W4474" s="5">
        <v>0</v>
      </c>
      <c r="X4474" s="5"/>
      <c r="Y4474" s="5"/>
      <c r="Z4474" s="5">
        <f>Tbl_BalanceHistory[[#This Row],[Discretionary Recommended - Pre 2022]]+Tbl_BalanceHistory[[#This Row],[Discretionary Balance Recommended: Policy]]+Tbl_BalanceHistory[[#This Row],[Discretionary Balance Recommended: Commitments]]</f>
        <v>0</v>
      </c>
      <c r="AA4474" s="5">
        <f>Tbl_BalanceHistory[[#This Row],[Discretionary Balance]]-Tbl_BalanceHistory[[#This Row],[Discretionary Reappropriation]]</f>
        <v>0</v>
      </c>
      <c r="AB4474" s="2"/>
      <c r="AC4474" s="2"/>
      <c r="AD4474" s="2"/>
      <c r="AE4474" s="2"/>
    </row>
    <row r="4475" spans="1:31" ht="45" x14ac:dyDescent="0.25">
      <c r="A4475" s="2" t="s">
        <v>747</v>
      </c>
      <c r="B4475" s="3">
        <v>11</v>
      </c>
      <c r="C4475" s="3">
        <v>799</v>
      </c>
      <c r="D4475" s="3" t="s">
        <v>760</v>
      </c>
      <c r="E4475" s="3" t="str">
        <f>_xlfn.XLOOKUP(Tbl_BalanceHistory[[#This Row],[RespAgy]],Tbl_Agencies[Agy Code],Tbl_Agencies[Agy Sort])</f>
        <v>161000</v>
      </c>
      <c r="F4475" s="2" t="str">
        <f>Tbl_BalanceHistory[[#This Row],[RespAgy]]&amp;": "&amp;Tbl_BalanceHistory[[#This Row],[RespAgency]]</f>
        <v>799: Department of Corrections</v>
      </c>
      <c r="G4475" s="3">
        <v>756</v>
      </c>
      <c r="H4475" s="3" t="s">
        <v>1374</v>
      </c>
      <c r="I4475" s="3">
        <f>_xlfn.XLOOKUP(Tbl_BalanceHistory[[#This Row],[AgyCode]],Tbl_Agencies[Agy Code],Tbl_Agencies[Agy Sort])</f>
        <v>0</v>
      </c>
      <c r="J4475" s="2" t="str">
        <f>Tbl_BalanceHistory[[#This Row],[AgyCode]]&amp;": "&amp;Tbl_BalanceHistory[[#This Row],[Agency Name]]</f>
        <v>756: Department of Corrections--Division of Institutions</v>
      </c>
      <c r="K4475" s="1">
        <v>2016</v>
      </c>
      <c r="L4475" s="3">
        <v>197</v>
      </c>
      <c r="M4475" s="3" t="s">
        <v>401</v>
      </c>
      <c r="N4475" s="2" t="str">
        <f>Tbl_BalanceHistory[[#This Row],[ProgramCode]]&amp;": "&amp;Tbl_BalanceHistory[[#This Row],[Program Name]]</f>
        <v>197: Instruction</v>
      </c>
      <c r="O4475" s="3" t="s">
        <v>1730</v>
      </c>
      <c r="P4475" s="1" t="str">
        <f>IF(Tbl_BalanceHistory[[#This Row],[FundCode]]="0100","GF",IF(Tbl_BalanceHistory[[#This Row],[FundCode]]="01000","GF","Hi Ed / OCR"))</f>
        <v>GF</v>
      </c>
      <c r="Q4475" s="5">
        <v>1072526</v>
      </c>
      <c r="R4475" s="5">
        <v>1072526</v>
      </c>
      <c r="S4475" s="5">
        <v>0</v>
      </c>
      <c r="T4475" s="5">
        <v>0</v>
      </c>
      <c r="U4475" s="3"/>
      <c r="V4475" s="5">
        <v>0</v>
      </c>
      <c r="W4475" s="5">
        <v>0</v>
      </c>
      <c r="X4475" s="5"/>
      <c r="Y4475" s="5"/>
      <c r="Z4475" s="5">
        <f>Tbl_BalanceHistory[[#This Row],[Discretionary Recommended - Pre 2022]]+Tbl_BalanceHistory[[#This Row],[Discretionary Balance Recommended: Policy]]+Tbl_BalanceHistory[[#This Row],[Discretionary Balance Recommended: Commitments]]</f>
        <v>0</v>
      </c>
      <c r="AA4475" s="5">
        <f>Tbl_BalanceHistory[[#This Row],[Discretionary Balance]]-Tbl_BalanceHistory[[#This Row],[Discretionary Reappropriation]]</f>
        <v>0</v>
      </c>
      <c r="AB4475" s="2"/>
      <c r="AC4475" s="2"/>
      <c r="AD4475" s="2"/>
      <c r="AE4475" s="2"/>
    </row>
    <row r="4476" spans="1:31" ht="45" x14ac:dyDescent="0.25">
      <c r="A4476" s="2" t="s">
        <v>747</v>
      </c>
      <c r="B4476" s="3">
        <v>11</v>
      </c>
      <c r="C4476" s="3">
        <v>799</v>
      </c>
      <c r="D4476" s="3" t="s">
        <v>760</v>
      </c>
      <c r="E4476" s="3" t="str">
        <f>_xlfn.XLOOKUP(Tbl_BalanceHistory[[#This Row],[RespAgy]],Tbl_Agencies[Agy Code],Tbl_Agencies[Agy Sort])</f>
        <v>161000</v>
      </c>
      <c r="F4476" s="2" t="str">
        <f>Tbl_BalanceHistory[[#This Row],[RespAgy]]&amp;": "&amp;Tbl_BalanceHistory[[#This Row],[RespAgency]]</f>
        <v>799: Department of Corrections</v>
      </c>
      <c r="G4476" s="3">
        <v>756</v>
      </c>
      <c r="H4476" s="3" t="s">
        <v>1374</v>
      </c>
      <c r="I4476" s="3">
        <f>_xlfn.XLOOKUP(Tbl_BalanceHistory[[#This Row],[AgyCode]],Tbl_Agencies[Agy Code],Tbl_Agencies[Agy Sort])</f>
        <v>0</v>
      </c>
      <c r="J4476" s="2" t="str">
        <f>Tbl_BalanceHistory[[#This Row],[AgyCode]]&amp;": "&amp;Tbl_BalanceHistory[[#This Row],[Agency Name]]</f>
        <v>756: Department of Corrections--Division of Institutions</v>
      </c>
      <c r="K4476" s="1">
        <v>2017</v>
      </c>
      <c r="L4476" s="3">
        <v>197</v>
      </c>
      <c r="M4476" s="3" t="s">
        <v>401</v>
      </c>
      <c r="N4476" s="2" t="str">
        <f>Tbl_BalanceHistory[[#This Row],[ProgramCode]]&amp;": "&amp;Tbl_BalanceHistory[[#This Row],[Program Name]]</f>
        <v>197: Instruction</v>
      </c>
      <c r="O4476" s="3" t="s">
        <v>886</v>
      </c>
      <c r="P4476" s="1" t="str">
        <f>IF(Tbl_BalanceHistory[[#This Row],[FundCode]]="0100","GF",IF(Tbl_BalanceHistory[[#This Row],[FundCode]]="01000","GF","Hi Ed / OCR"))</f>
        <v>GF</v>
      </c>
      <c r="Q4476" s="5">
        <v>1154232</v>
      </c>
      <c r="R4476" s="5">
        <v>1154232</v>
      </c>
      <c r="S4476" s="5">
        <v>0</v>
      </c>
      <c r="T4476" s="5">
        <v>0</v>
      </c>
      <c r="U4476" s="3"/>
      <c r="V4476" s="5">
        <v>0</v>
      </c>
      <c r="W4476" s="5">
        <v>0</v>
      </c>
      <c r="X4476" s="5"/>
      <c r="Y4476" s="5"/>
      <c r="Z4476" s="5">
        <f>Tbl_BalanceHistory[[#This Row],[Discretionary Recommended - Pre 2022]]+Tbl_BalanceHistory[[#This Row],[Discretionary Balance Recommended: Policy]]+Tbl_BalanceHistory[[#This Row],[Discretionary Balance Recommended: Commitments]]</f>
        <v>0</v>
      </c>
      <c r="AA4476" s="5">
        <f>Tbl_BalanceHistory[[#This Row],[Discretionary Balance]]-Tbl_BalanceHistory[[#This Row],[Discretionary Reappropriation]]</f>
        <v>0</v>
      </c>
      <c r="AB4476" s="2"/>
      <c r="AC4476" s="2"/>
      <c r="AD4476" s="2"/>
      <c r="AE4476" s="2"/>
    </row>
    <row r="4477" spans="1:31" ht="45" x14ac:dyDescent="0.25">
      <c r="A4477" s="2" t="s">
        <v>747</v>
      </c>
      <c r="B4477" s="3">
        <v>11</v>
      </c>
      <c r="C4477" s="3">
        <v>799</v>
      </c>
      <c r="D4477" s="3" t="s">
        <v>760</v>
      </c>
      <c r="E4477" s="3" t="str">
        <f>_xlfn.XLOOKUP(Tbl_BalanceHistory[[#This Row],[RespAgy]],Tbl_Agencies[Agy Code],Tbl_Agencies[Agy Sort])</f>
        <v>161000</v>
      </c>
      <c r="F4477" s="2" t="str">
        <f>Tbl_BalanceHistory[[#This Row],[RespAgy]]&amp;": "&amp;Tbl_BalanceHistory[[#This Row],[RespAgency]]</f>
        <v>799: Department of Corrections</v>
      </c>
      <c r="G4477" s="3">
        <v>756</v>
      </c>
      <c r="H4477" s="3" t="s">
        <v>1374</v>
      </c>
      <c r="I4477" s="3">
        <f>_xlfn.XLOOKUP(Tbl_BalanceHistory[[#This Row],[AgyCode]],Tbl_Agencies[Agy Code],Tbl_Agencies[Agy Sort])</f>
        <v>0</v>
      </c>
      <c r="J4477" s="2" t="str">
        <f>Tbl_BalanceHistory[[#This Row],[AgyCode]]&amp;": "&amp;Tbl_BalanceHistory[[#This Row],[Agency Name]]</f>
        <v>756: Department of Corrections--Division of Institutions</v>
      </c>
      <c r="K4477" s="1">
        <v>2018</v>
      </c>
      <c r="L4477" s="3">
        <v>197</v>
      </c>
      <c r="M4477" s="3" t="s">
        <v>401</v>
      </c>
      <c r="N4477" s="2" t="str">
        <f>Tbl_BalanceHistory[[#This Row],[ProgramCode]]&amp;": "&amp;Tbl_BalanceHistory[[#This Row],[Program Name]]</f>
        <v>197: Instruction</v>
      </c>
      <c r="O4477" s="3" t="s">
        <v>886</v>
      </c>
      <c r="P4477" s="1" t="str">
        <f>IF(Tbl_BalanceHistory[[#This Row],[FundCode]]="0100","GF",IF(Tbl_BalanceHistory[[#This Row],[FundCode]]="01000","GF","Hi Ed / OCR"))</f>
        <v>GF</v>
      </c>
      <c r="Q4477" s="5">
        <v>889047</v>
      </c>
      <c r="R4477" s="5">
        <v>889047</v>
      </c>
      <c r="S4477" s="5">
        <v>0</v>
      </c>
      <c r="T4477" s="5">
        <v>0</v>
      </c>
      <c r="U4477" s="3"/>
      <c r="V4477" s="5">
        <v>0</v>
      </c>
      <c r="W4477" s="5">
        <v>0</v>
      </c>
      <c r="X4477" s="5"/>
      <c r="Y4477" s="5"/>
      <c r="Z4477" s="5">
        <f>Tbl_BalanceHistory[[#This Row],[Discretionary Recommended - Pre 2022]]+Tbl_BalanceHistory[[#This Row],[Discretionary Balance Recommended: Policy]]+Tbl_BalanceHistory[[#This Row],[Discretionary Balance Recommended: Commitments]]</f>
        <v>0</v>
      </c>
      <c r="AA4477" s="5">
        <f>Tbl_BalanceHistory[[#This Row],[Discretionary Balance]]-Tbl_BalanceHistory[[#This Row],[Discretionary Reappropriation]]</f>
        <v>0</v>
      </c>
      <c r="AB4477" s="2"/>
      <c r="AC4477" s="2"/>
      <c r="AD4477" s="2"/>
      <c r="AE4477" s="2"/>
    </row>
    <row r="4478" spans="1:31" ht="45" x14ac:dyDescent="0.25">
      <c r="A4478" s="2" t="s">
        <v>747</v>
      </c>
      <c r="B4478" s="3">
        <v>11</v>
      </c>
      <c r="C4478" s="3">
        <v>799</v>
      </c>
      <c r="D4478" s="3" t="s">
        <v>760</v>
      </c>
      <c r="E4478" s="3" t="str">
        <f>_xlfn.XLOOKUP(Tbl_BalanceHistory[[#This Row],[RespAgy]],Tbl_Agencies[Agy Code],Tbl_Agencies[Agy Sort])</f>
        <v>161000</v>
      </c>
      <c r="F4478" s="2" t="str">
        <f>Tbl_BalanceHistory[[#This Row],[RespAgy]]&amp;": "&amp;Tbl_BalanceHistory[[#This Row],[RespAgency]]</f>
        <v>799: Department of Corrections</v>
      </c>
      <c r="G4478" s="3">
        <v>756</v>
      </c>
      <c r="H4478" s="3" t="s">
        <v>1374</v>
      </c>
      <c r="I4478" s="3">
        <f>_xlfn.XLOOKUP(Tbl_BalanceHistory[[#This Row],[AgyCode]],Tbl_Agencies[Agy Code],Tbl_Agencies[Agy Sort])</f>
        <v>0</v>
      </c>
      <c r="J4478" s="2" t="str">
        <f>Tbl_BalanceHistory[[#This Row],[AgyCode]]&amp;": "&amp;Tbl_BalanceHistory[[#This Row],[Agency Name]]</f>
        <v>756: Department of Corrections--Division of Institutions</v>
      </c>
      <c r="K4478" s="1">
        <v>2019</v>
      </c>
      <c r="L4478" s="3">
        <v>197</v>
      </c>
      <c r="M4478" s="3" t="s">
        <v>401</v>
      </c>
      <c r="N4478" s="2" t="str">
        <f>Tbl_BalanceHistory[[#This Row],[ProgramCode]]&amp;": "&amp;Tbl_BalanceHistory[[#This Row],[Program Name]]</f>
        <v>197: Instruction</v>
      </c>
      <c r="O4478" s="3" t="s">
        <v>886</v>
      </c>
      <c r="P4478" s="1" t="str">
        <f>IF(Tbl_BalanceHistory[[#This Row],[FundCode]]="0100","GF",IF(Tbl_BalanceHistory[[#This Row],[FundCode]]="01000","GF","Hi Ed / OCR"))</f>
        <v>GF</v>
      </c>
      <c r="Q4478" s="5">
        <v>991426</v>
      </c>
      <c r="R4478" s="5">
        <v>991425.9</v>
      </c>
      <c r="S4478" s="5">
        <v>0.1</v>
      </c>
      <c r="T4478" s="5">
        <v>0</v>
      </c>
      <c r="U4478" s="3"/>
      <c r="V4478" s="5">
        <v>0.1</v>
      </c>
      <c r="W4478" s="5">
        <v>0</v>
      </c>
      <c r="X4478" s="5"/>
      <c r="Y4478" s="5"/>
      <c r="Z4478" s="5">
        <f>Tbl_BalanceHistory[[#This Row],[Discretionary Recommended - Pre 2022]]+Tbl_BalanceHistory[[#This Row],[Discretionary Balance Recommended: Policy]]+Tbl_BalanceHistory[[#This Row],[Discretionary Balance Recommended: Commitments]]</f>
        <v>0</v>
      </c>
      <c r="AA4478" s="5">
        <f>Tbl_BalanceHistory[[#This Row],[Discretionary Balance]]-Tbl_BalanceHistory[[#This Row],[Discretionary Reappropriation]]</f>
        <v>0.1</v>
      </c>
      <c r="AB4478" s="2"/>
      <c r="AC4478" s="2"/>
      <c r="AD4478" s="2"/>
      <c r="AE4478" s="2"/>
    </row>
    <row r="4479" spans="1:31" ht="45" x14ac:dyDescent="0.25">
      <c r="A4479" s="2" t="s">
        <v>747</v>
      </c>
      <c r="B4479" s="3">
        <v>11</v>
      </c>
      <c r="C4479" s="3">
        <v>799</v>
      </c>
      <c r="D4479" s="3" t="s">
        <v>760</v>
      </c>
      <c r="E4479" s="3" t="str">
        <f>_xlfn.XLOOKUP(Tbl_BalanceHistory[[#This Row],[RespAgy]],Tbl_Agencies[Agy Code],Tbl_Agencies[Agy Sort])</f>
        <v>161000</v>
      </c>
      <c r="F4479" s="2" t="str">
        <f>Tbl_BalanceHistory[[#This Row],[RespAgy]]&amp;": "&amp;Tbl_BalanceHistory[[#This Row],[RespAgency]]</f>
        <v>799: Department of Corrections</v>
      </c>
      <c r="G4479" s="3">
        <v>756</v>
      </c>
      <c r="H4479" s="3" t="s">
        <v>1374</v>
      </c>
      <c r="I4479" s="3">
        <f>_xlfn.XLOOKUP(Tbl_BalanceHistory[[#This Row],[AgyCode]],Tbl_Agencies[Agy Code],Tbl_Agencies[Agy Sort])</f>
        <v>0</v>
      </c>
      <c r="J4479" s="2" t="str">
        <f>Tbl_BalanceHistory[[#This Row],[AgyCode]]&amp;": "&amp;Tbl_BalanceHistory[[#This Row],[Agency Name]]</f>
        <v>756: Department of Corrections--Division of Institutions</v>
      </c>
      <c r="K4479" s="1">
        <v>2020</v>
      </c>
      <c r="L4479" s="3">
        <v>197</v>
      </c>
      <c r="M4479" s="3" t="s">
        <v>401</v>
      </c>
      <c r="N4479" s="2" t="str">
        <f>Tbl_BalanceHistory[[#This Row],[ProgramCode]]&amp;": "&amp;Tbl_BalanceHistory[[#This Row],[Program Name]]</f>
        <v>197: Instruction</v>
      </c>
      <c r="O4479" s="3" t="s">
        <v>886</v>
      </c>
      <c r="P4479" s="1" t="str">
        <f>IF(Tbl_BalanceHistory[[#This Row],[FundCode]]="0100","GF",IF(Tbl_BalanceHistory[[#This Row],[FundCode]]="01000","GF","Hi Ed / OCR"))</f>
        <v>GF</v>
      </c>
      <c r="Q4479" s="5">
        <v>1227666</v>
      </c>
      <c r="R4479" s="5">
        <v>1227665.8899999999</v>
      </c>
      <c r="S4479" s="5">
        <v>0.11</v>
      </c>
      <c r="T4479" s="5">
        <v>0</v>
      </c>
      <c r="U4479" s="3"/>
      <c r="V4479" s="5">
        <v>0.11</v>
      </c>
      <c r="W4479" s="5">
        <v>0</v>
      </c>
      <c r="X4479" s="5"/>
      <c r="Y4479" s="5"/>
      <c r="Z4479" s="5">
        <f>Tbl_BalanceHistory[[#This Row],[Discretionary Recommended - Pre 2022]]+Tbl_BalanceHistory[[#This Row],[Discretionary Balance Recommended: Policy]]+Tbl_BalanceHistory[[#This Row],[Discretionary Balance Recommended: Commitments]]</f>
        <v>0</v>
      </c>
      <c r="AA4479" s="5">
        <f>Tbl_BalanceHistory[[#This Row],[Discretionary Balance]]-Tbl_BalanceHistory[[#This Row],[Discretionary Reappropriation]]</f>
        <v>0.11</v>
      </c>
      <c r="AB4479" s="2"/>
      <c r="AC4479" s="2"/>
      <c r="AD4479" s="2"/>
      <c r="AE4479" s="2"/>
    </row>
    <row r="4480" spans="1:31" ht="45" x14ac:dyDescent="0.25">
      <c r="A4480" s="2" t="s">
        <v>747</v>
      </c>
      <c r="B4480" s="3">
        <v>11</v>
      </c>
      <c r="C4480" s="3">
        <v>799</v>
      </c>
      <c r="D4480" s="3" t="s">
        <v>760</v>
      </c>
      <c r="E4480" s="3" t="str">
        <f>_xlfn.XLOOKUP(Tbl_BalanceHistory[[#This Row],[RespAgy]],Tbl_Agencies[Agy Code],Tbl_Agencies[Agy Sort])</f>
        <v>161000</v>
      </c>
      <c r="F4480" s="2" t="str">
        <f>Tbl_BalanceHistory[[#This Row],[RespAgy]]&amp;": "&amp;Tbl_BalanceHistory[[#This Row],[RespAgency]]</f>
        <v>799: Department of Corrections</v>
      </c>
      <c r="G4480" s="3">
        <v>756</v>
      </c>
      <c r="H4480" s="3" t="s">
        <v>1374</v>
      </c>
      <c r="I4480" s="3">
        <f>_xlfn.XLOOKUP(Tbl_BalanceHistory[[#This Row],[AgyCode]],Tbl_Agencies[Agy Code],Tbl_Agencies[Agy Sort])</f>
        <v>0</v>
      </c>
      <c r="J4480" s="2" t="str">
        <f>Tbl_BalanceHistory[[#This Row],[AgyCode]]&amp;": "&amp;Tbl_BalanceHistory[[#This Row],[Agency Name]]</f>
        <v>756: Department of Corrections--Division of Institutions</v>
      </c>
      <c r="K4480" s="1">
        <v>2014</v>
      </c>
      <c r="L4480" s="3">
        <v>398</v>
      </c>
      <c r="M4480" s="3" t="s">
        <v>768</v>
      </c>
      <c r="N4480" s="2" t="str">
        <f>Tbl_BalanceHistory[[#This Row],[ProgramCode]]&amp;": "&amp;Tbl_BalanceHistory[[#This Row],[Program Name]]</f>
        <v>398: Operation of Secure Correctional Facilities</v>
      </c>
      <c r="O4480" s="3" t="s">
        <v>1730</v>
      </c>
      <c r="P4480" s="1" t="str">
        <f>IF(Tbl_BalanceHistory[[#This Row],[FundCode]]="0100","GF",IF(Tbl_BalanceHistory[[#This Row],[FundCode]]="01000","GF","Hi Ed / OCR"))</f>
        <v>GF</v>
      </c>
      <c r="Q4480" s="5">
        <v>96568227</v>
      </c>
      <c r="R4480" s="5">
        <v>96568227</v>
      </c>
      <c r="S4480" s="5">
        <v>0</v>
      </c>
      <c r="T4480" s="5">
        <v>0</v>
      </c>
      <c r="U4480" s="3"/>
      <c r="V4480" s="5">
        <v>0</v>
      </c>
      <c r="W4480" s="5">
        <v>0</v>
      </c>
      <c r="X4480" s="5"/>
      <c r="Y4480" s="5"/>
      <c r="Z4480" s="5">
        <f>Tbl_BalanceHistory[[#This Row],[Discretionary Recommended - Pre 2022]]+Tbl_BalanceHistory[[#This Row],[Discretionary Balance Recommended: Policy]]+Tbl_BalanceHistory[[#This Row],[Discretionary Balance Recommended: Commitments]]</f>
        <v>0</v>
      </c>
      <c r="AA4480" s="5">
        <f>Tbl_BalanceHistory[[#This Row],[Discretionary Balance]]-Tbl_BalanceHistory[[#This Row],[Discretionary Reappropriation]]</f>
        <v>0</v>
      </c>
      <c r="AB4480" s="2"/>
      <c r="AC4480" s="2"/>
      <c r="AD4480" s="2"/>
      <c r="AE4480" s="2"/>
    </row>
    <row r="4481" spans="1:31" ht="60" x14ac:dyDescent="0.25">
      <c r="A4481" s="2" t="s">
        <v>747</v>
      </c>
      <c r="B4481" s="3">
        <v>11</v>
      </c>
      <c r="C4481" s="3">
        <v>799</v>
      </c>
      <c r="D4481" s="3" t="s">
        <v>760</v>
      </c>
      <c r="E4481" s="3" t="str">
        <f>_xlfn.XLOOKUP(Tbl_BalanceHistory[[#This Row],[RespAgy]],Tbl_Agencies[Agy Code],Tbl_Agencies[Agy Sort])</f>
        <v>161000</v>
      </c>
      <c r="F4481" s="2" t="str">
        <f>Tbl_BalanceHistory[[#This Row],[RespAgy]]&amp;": "&amp;Tbl_BalanceHistory[[#This Row],[RespAgency]]</f>
        <v>799: Department of Corrections</v>
      </c>
      <c r="G4481" s="3">
        <v>756</v>
      </c>
      <c r="H4481" s="3" t="s">
        <v>1374</v>
      </c>
      <c r="I4481" s="3">
        <f>_xlfn.XLOOKUP(Tbl_BalanceHistory[[#This Row],[AgyCode]],Tbl_Agencies[Agy Code],Tbl_Agencies[Agy Sort])</f>
        <v>0</v>
      </c>
      <c r="J4481" s="2" t="str">
        <f>Tbl_BalanceHistory[[#This Row],[AgyCode]]&amp;": "&amp;Tbl_BalanceHistory[[#This Row],[Agency Name]]</f>
        <v>756: Department of Corrections--Division of Institutions</v>
      </c>
      <c r="K4481" s="1">
        <v>2015</v>
      </c>
      <c r="L4481" s="3">
        <v>398</v>
      </c>
      <c r="M4481" s="3" t="s">
        <v>768</v>
      </c>
      <c r="N4481" s="2" t="str">
        <f>Tbl_BalanceHistory[[#This Row],[ProgramCode]]&amp;": "&amp;Tbl_BalanceHistory[[#This Row],[Program Name]]</f>
        <v>398: Operation of Secure Correctional Facilities</v>
      </c>
      <c r="O4481" s="3" t="s">
        <v>1730</v>
      </c>
      <c r="P4481" s="1" t="str">
        <f>IF(Tbl_BalanceHistory[[#This Row],[FundCode]]="0100","GF",IF(Tbl_BalanceHistory[[#This Row],[FundCode]]="01000","GF","Hi Ed / OCR"))</f>
        <v>GF</v>
      </c>
      <c r="Q4481" s="5">
        <v>116178143</v>
      </c>
      <c r="R4481" s="5">
        <v>116105107</v>
      </c>
      <c r="S4481" s="5">
        <v>73035</v>
      </c>
      <c r="T4481" s="5">
        <v>0</v>
      </c>
      <c r="U4481" s="3"/>
      <c r="V4481" s="5">
        <v>73035</v>
      </c>
      <c r="W4481" s="5">
        <v>73035</v>
      </c>
      <c r="X4481" s="5"/>
      <c r="Y4481" s="5"/>
      <c r="Z4481" s="5">
        <f>Tbl_BalanceHistory[[#This Row],[Discretionary Recommended - Pre 2022]]+Tbl_BalanceHistory[[#This Row],[Discretionary Balance Recommended: Policy]]+Tbl_BalanceHistory[[#This Row],[Discretionary Balance Recommended: Commitments]]</f>
        <v>73035</v>
      </c>
      <c r="AA4481" s="5">
        <f>Tbl_BalanceHistory[[#This Row],[Discretionary Balance]]-Tbl_BalanceHistory[[#This Row],[Discretionary Reappropriation]]</f>
        <v>0</v>
      </c>
      <c r="AB4481" s="2" t="s">
        <v>2176</v>
      </c>
      <c r="AC4481" s="2"/>
      <c r="AD4481" s="2"/>
      <c r="AE4481" s="2"/>
    </row>
    <row r="4482" spans="1:31" ht="45" x14ac:dyDescent="0.25">
      <c r="A4482" s="2" t="s">
        <v>747</v>
      </c>
      <c r="B4482" s="3">
        <v>11</v>
      </c>
      <c r="C4482" s="3">
        <v>799</v>
      </c>
      <c r="D4482" s="3" t="s">
        <v>760</v>
      </c>
      <c r="E4482" s="3" t="str">
        <f>_xlfn.XLOOKUP(Tbl_BalanceHistory[[#This Row],[RespAgy]],Tbl_Agencies[Agy Code],Tbl_Agencies[Agy Sort])</f>
        <v>161000</v>
      </c>
      <c r="F4482" s="2" t="str">
        <f>Tbl_BalanceHistory[[#This Row],[RespAgy]]&amp;": "&amp;Tbl_BalanceHistory[[#This Row],[RespAgency]]</f>
        <v>799: Department of Corrections</v>
      </c>
      <c r="G4482" s="3">
        <v>756</v>
      </c>
      <c r="H4482" s="3" t="s">
        <v>1374</v>
      </c>
      <c r="I4482" s="3">
        <f>_xlfn.XLOOKUP(Tbl_BalanceHistory[[#This Row],[AgyCode]],Tbl_Agencies[Agy Code],Tbl_Agencies[Agy Sort])</f>
        <v>0</v>
      </c>
      <c r="J4482" s="2" t="str">
        <f>Tbl_BalanceHistory[[#This Row],[AgyCode]]&amp;": "&amp;Tbl_BalanceHistory[[#This Row],[Agency Name]]</f>
        <v>756: Department of Corrections--Division of Institutions</v>
      </c>
      <c r="K4482" s="1">
        <v>2016</v>
      </c>
      <c r="L4482" s="3">
        <v>398</v>
      </c>
      <c r="M4482" s="3" t="s">
        <v>768</v>
      </c>
      <c r="N4482" s="2" t="str">
        <f>Tbl_BalanceHistory[[#This Row],[ProgramCode]]&amp;": "&amp;Tbl_BalanceHistory[[#This Row],[Program Name]]</f>
        <v>398: Operation of Secure Correctional Facilities</v>
      </c>
      <c r="O4482" s="3" t="s">
        <v>1730</v>
      </c>
      <c r="P4482" s="1" t="str">
        <f>IF(Tbl_BalanceHistory[[#This Row],[FundCode]]="0100","GF",IF(Tbl_BalanceHistory[[#This Row],[FundCode]]="01000","GF","Hi Ed / OCR"))</f>
        <v>GF</v>
      </c>
      <c r="Q4482" s="5">
        <v>135157702</v>
      </c>
      <c r="R4482" s="5">
        <v>135157702</v>
      </c>
      <c r="S4482" s="5">
        <v>0</v>
      </c>
      <c r="T4482" s="5">
        <v>0</v>
      </c>
      <c r="U4482" s="3"/>
      <c r="V4482" s="5">
        <v>0</v>
      </c>
      <c r="W4482" s="5">
        <v>0</v>
      </c>
      <c r="X4482" s="5"/>
      <c r="Y4482" s="5"/>
      <c r="Z4482" s="5">
        <f>Tbl_BalanceHistory[[#This Row],[Discretionary Recommended - Pre 2022]]+Tbl_BalanceHistory[[#This Row],[Discretionary Balance Recommended: Policy]]+Tbl_BalanceHistory[[#This Row],[Discretionary Balance Recommended: Commitments]]</f>
        <v>0</v>
      </c>
      <c r="AA4482" s="5">
        <f>Tbl_BalanceHistory[[#This Row],[Discretionary Balance]]-Tbl_BalanceHistory[[#This Row],[Discretionary Reappropriation]]</f>
        <v>0</v>
      </c>
      <c r="AB4482" s="2"/>
      <c r="AC4482" s="2"/>
      <c r="AD4482" s="2"/>
      <c r="AE4482" s="2" t="s">
        <v>2170</v>
      </c>
    </row>
    <row r="4483" spans="1:31" ht="45" x14ac:dyDescent="0.25">
      <c r="A4483" s="2" t="s">
        <v>747</v>
      </c>
      <c r="B4483" s="3">
        <v>11</v>
      </c>
      <c r="C4483" s="3">
        <v>799</v>
      </c>
      <c r="D4483" s="3" t="s">
        <v>760</v>
      </c>
      <c r="E4483" s="3" t="str">
        <f>_xlfn.XLOOKUP(Tbl_BalanceHistory[[#This Row],[RespAgy]],Tbl_Agencies[Agy Code],Tbl_Agencies[Agy Sort])</f>
        <v>161000</v>
      </c>
      <c r="F4483" s="2" t="str">
        <f>Tbl_BalanceHistory[[#This Row],[RespAgy]]&amp;": "&amp;Tbl_BalanceHistory[[#This Row],[RespAgency]]</f>
        <v>799: Department of Corrections</v>
      </c>
      <c r="G4483" s="3">
        <v>756</v>
      </c>
      <c r="H4483" s="3" t="s">
        <v>1374</v>
      </c>
      <c r="I4483" s="3">
        <f>_xlfn.XLOOKUP(Tbl_BalanceHistory[[#This Row],[AgyCode]],Tbl_Agencies[Agy Code],Tbl_Agencies[Agy Sort])</f>
        <v>0</v>
      </c>
      <c r="J4483" s="2" t="str">
        <f>Tbl_BalanceHistory[[#This Row],[AgyCode]]&amp;": "&amp;Tbl_BalanceHistory[[#This Row],[Agency Name]]</f>
        <v>756: Department of Corrections--Division of Institutions</v>
      </c>
      <c r="K4483" s="1">
        <v>2017</v>
      </c>
      <c r="L4483" s="3">
        <v>398</v>
      </c>
      <c r="M4483" s="3" t="s">
        <v>768</v>
      </c>
      <c r="N4483" s="2" t="str">
        <f>Tbl_BalanceHistory[[#This Row],[ProgramCode]]&amp;": "&amp;Tbl_BalanceHistory[[#This Row],[Program Name]]</f>
        <v>398: Operation of Secure Correctional Facilities</v>
      </c>
      <c r="O4483" s="3" t="s">
        <v>886</v>
      </c>
      <c r="P4483" s="1" t="str">
        <f>IF(Tbl_BalanceHistory[[#This Row],[FundCode]]="0100","GF",IF(Tbl_BalanceHistory[[#This Row],[FundCode]]="01000","GF","Hi Ed / OCR"))</f>
        <v>GF</v>
      </c>
      <c r="Q4483" s="5">
        <v>142975138</v>
      </c>
      <c r="R4483" s="5">
        <v>142975138</v>
      </c>
      <c r="S4483" s="5">
        <v>0</v>
      </c>
      <c r="T4483" s="5">
        <v>0</v>
      </c>
      <c r="U4483" s="3"/>
      <c r="V4483" s="5">
        <v>0</v>
      </c>
      <c r="W4483" s="5">
        <v>0</v>
      </c>
      <c r="X4483" s="5"/>
      <c r="Y4483" s="5"/>
      <c r="Z4483" s="5">
        <f>Tbl_BalanceHistory[[#This Row],[Discretionary Recommended - Pre 2022]]+Tbl_BalanceHistory[[#This Row],[Discretionary Balance Recommended: Policy]]+Tbl_BalanceHistory[[#This Row],[Discretionary Balance Recommended: Commitments]]</f>
        <v>0</v>
      </c>
      <c r="AA4483" s="5">
        <f>Tbl_BalanceHistory[[#This Row],[Discretionary Balance]]-Tbl_BalanceHistory[[#This Row],[Discretionary Reappropriation]]</f>
        <v>0</v>
      </c>
      <c r="AB4483" s="2"/>
      <c r="AC4483" s="2"/>
      <c r="AD4483" s="2"/>
      <c r="AE4483" s="2"/>
    </row>
    <row r="4484" spans="1:31" ht="45" x14ac:dyDescent="0.25">
      <c r="A4484" s="2" t="s">
        <v>747</v>
      </c>
      <c r="B4484" s="3">
        <v>11</v>
      </c>
      <c r="C4484" s="3">
        <v>799</v>
      </c>
      <c r="D4484" s="3" t="s">
        <v>760</v>
      </c>
      <c r="E4484" s="3" t="str">
        <f>_xlfn.XLOOKUP(Tbl_BalanceHistory[[#This Row],[RespAgy]],Tbl_Agencies[Agy Code],Tbl_Agencies[Agy Sort])</f>
        <v>161000</v>
      </c>
      <c r="F4484" s="2" t="str">
        <f>Tbl_BalanceHistory[[#This Row],[RespAgy]]&amp;": "&amp;Tbl_BalanceHistory[[#This Row],[RespAgency]]</f>
        <v>799: Department of Corrections</v>
      </c>
      <c r="G4484" s="3">
        <v>756</v>
      </c>
      <c r="H4484" s="3" t="s">
        <v>1374</v>
      </c>
      <c r="I4484" s="3">
        <f>_xlfn.XLOOKUP(Tbl_BalanceHistory[[#This Row],[AgyCode]],Tbl_Agencies[Agy Code],Tbl_Agencies[Agy Sort])</f>
        <v>0</v>
      </c>
      <c r="J4484" s="2" t="str">
        <f>Tbl_BalanceHistory[[#This Row],[AgyCode]]&amp;": "&amp;Tbl_BalanceHistory[[#This Row],[Agency Name]]</f>
        <v>756: Department of Corrections--Division of Institutions</v>
      </c>
      <c r="K4484" s="1">
        <v>2018</v>
      </c>
      <c r="L4484" s="3">
        <v>398</v>
      </c>
      <c r="M4484" s="3" t="s">
        <v>768</v>
      </c>
      <c r="N4484" s="2" t="str">
        <f>Tbl_BalanceHistory[[#This Row],[ProgramCode]]&amp;": "&amp;Tbl_BalanceHistory[[#This Row],[Program Name]]</f>
        <v>398: Operation of Secure Correctional Facilities</v>
      </c>
      <c r="O4484" s="3" t="s">
        <v>886</v>
      </c>
      <c r="P4484" s="1" t="str">
        <f>IF(Tbl_BalanceHistory[[#This Row],[FundCode]]="0100","GF",IF(Tbl_BalanceHistory[[#This Row],[FundCode]]="01000","GF","Hi Ed / OCR"))</f>
        <v>GF</v>
      </c>
      <c r="Q4484" s="5">
        <v>156859885</v>
      </c>
      <c r="R4484" s="5">
        <v>156859885</v>
      </c>
      <c r="S4484" s="5">
        <v>0</v>
      </c>
      <c r="T4484" s="5">
        <v>0</v>
      </c>
      <c r="U4484" s="3"/>
      <c r="V4484" s="5">
        <v>0</v>
      </c>
      <c r="W4484" s="5">
        <v>0</v>
      </c>
      <c r="X4484" s="5"/>
      <c r="Y4484" s="5"/>
      <c r="Z4484" s="5">
        <f>Tbl_BalanceHistory[[#This Row],[Discretionary Recommended - Pre 2022]]+Tbl_BalanceHistory[[#This Row],[Discretionary Balance Recommended: Policy]]+Tbl_BalanceHistory[[#This Row],[Discretionary Balance Recommended: Commitments]]</f>
        <v>0</v>
      </c>
      <c r="AA4484" s="5">
        <f>Tbl_BalanceHistory[[#This Row],[Discretionary Balance]]-Tbl_BalanceHistory[[#This Row],[Discretionary Reappropriation]]</f>
        <v>0</v>
      </c>
      <c r="AB4484" s="2"/>
      <c r="AC4484" s="2"/>
      <c r="AD4484" s="2"/>
      <c r="AE4484" s="2"/>
    </row>
    <row r="4485" spans="1:31" ht="45" x14ac:dyDescent="0.25">
      <c r="A4485" s="2" t="s">
        <v>747</v>
      </c>
      <c r="B4485" s="3">
        <v>11</v>
      </c>
      <c r="C4485" s="3">
        <v>799</v>
      </c>
      <c r="D4485" s="3" t="s">
        <v>760</v>
      </c>
      <c r="E4485" s="3" t="str">
        <f>_xlfn.XLOOKUP(Tbl_BalanceHistory[[#This Row],[RespAgy]],Tbl_Agencies[Agy Code],Tbl_Agencies[Agy Sort])</f>
        <v>161000</v>
      </c>
      <c r="F4485" s="2" t="str">
        <f>Tbl_BalanceHistory[[#This Row],[RespAgy]]&amp;": "&amp;Tbl_BalanceHistory[[#This Row],[RespAgency]]</f>
        <v>799: Department of Corrections</v>
      </c>
      <c r="G4485" s="3">
        <v>756</v>
      </c>
      <c r="H4485" s="3" t="s">
        <v>1374</v>
      </c>
      <c r="I4485" s="3">
        <f>_xlfn.XLOOKUP(Tbl_BalanceHistory[[#This Row],[AgyCode]],Tbl_Agencies[Agy Code],Tbl_Agencies[Agy Sort])</f>
        <v>0</v>
      </c>
      <c r="J4485" s="2" t="str">
        <f>Tbl_BalanceHistory[[#This Row],[AgyCode]]&amp;": "&amp;Tbl_BalanceHistory[[#This Row],[Agency Name]]</f>
        <v>756: Department of Corrections--Division of Institutions</v>
      </c>
      <c r="K4485" s="1">
        <v>2019</v>
      </c>
      <c r="L4485" s="3">
        <v>398</v>
      </c>
      <c r="M4485" s="3" t="s">
        <v>768</v>
      </c>
      <c r="N4485" s="2" t="str">
        <f>Tbl_BalanceHistory[[#This Row],[ProgramCode]]&amp;": "&amp;Tbl_BalanceHistory[[#This Row],[Program Name]]</f>
        <v>398: Operation of Secure Correctional Facilities</v>
      </c>
      <c r="O4485" s="3" t="s">
        <v>886</v>
      </c>
      <c r="P4485" s="1" t="str">
        <f>IF(Tbl_BalanceHistory[[#This Row],[FundCode]]="0100","GF",IF(Tbl_BalanceHistory[[#This Row],[FundCode]]="01000","GF","Hi Ed / OCR"))</f>
        <v>GF</v>
      </c>
      <c r="Q4485" s="5">
        <v>148718316</v>
      </c>
      <c r="R4485" s="5">
        <v>148716997</v>
      </c>
      <c r="S4485" s="5">
        <v>1319</v>
      </c>
      <c r="T4485" s="5">
        <v>0</v>
      </c>
      <c r="U4485" s="3"/>
      <c r="V4485" s="5">
        <v>1319</v>
      </c>
      <c r="W4485" s="5">
        <v>0</v>
      </c>
      <c r="X4485" s="5"/>
      <c r="Y4485" s="5"/>
      <c r="Z4485" s="5">
        <f>Tbl_BalanceHistory[[#This Row],[Discretionary Recommended - Pre 2022]]+Tbl_BalanceHistory[[#This Row],[Discretionary Balance Recommended: Policy]]+Tbl_BalanceHistory[[#This Row],[Discretionary Balance Recommended: Commitments]]</f>
        <v>0</v>
      </c>
      <c r="AA4485" s="5">
        <f>Tbl_BalanceHistory[[#This Row],[Discretionary Balance]]-Tbl_BalanceHistory[[#This Row],[Discretionary Reappropriation]]</f>
        <v>1319</v>
      </c>
      <c r="AB4485" s="2"/>
      <c r="AC4485" s="2"/>
      <c r="AD4485" s="2"/>
      <c r="AE4485" s="2"/>
    </row>
    <row r="4486" spans="1:31" ht="75" x14ac:dyDescent="0.25">
      <c r="A4486" s="2" t="s">
        <v>747</v>
      </c>
      <c r="B4486" s="3">
        <v>11</v>
      </c>
      <c r="C4486" s="3">
        <v>799</v>
      </c>
      <c r="D4486" s="3" t="s">
        <v>760</v>
      </c>
      <c r="E4486" s="3" t="str">
        <f>_xlfn.XLOOKUP(Tbl_BalanceHistory[[#This Row],[RespAgy]],Tbl_Agencies[Agy Code],Tbl_Agencies[Agy Sort])</f>
        <v>161000</v>
      </c>
      <c r="F4486" s="2" t="str">
        <f>Tbl_BalanceHistory[[#This Row],[RespAgy]]&amp;": "&amp;Tbl_BalanceHistory[[#This Row],[RespAgency]]</f>
        <v>799: Department of Corrections</v>
      </c>
      <c r="G4486" s="3">
        <v>756</v>
      </c>
      <c r="H4486" s="3" t="s">
        <v>1374</v>
      </c>
      <c r="I4486" s="3">
        <f>_xlfn.XLOOKUP(Tbl_BalanceHistory[[#This Row],[AgyCode]],Tbl_Agencies[Agy Code],Tbl_Agencies[Agy Sort])</f>
        <v>0</v>
      </c>
      <c r="J4486" s="2" t="str">
        <f>Tbl_BalanceHistory[[#This Row],[AgyCode]]&amp;": "&amp;Tbl_BalanceHistory[[#This Row],[Agency Name]]</f>
        <v>756: Department of Corrections--Division of Institutions</v>
      </c>
      <c r="K4486" s="1">
        <v>2020</v>
      </c>
      <c r="L4486" s="3">
        <v>398</v>
      </c>
      <c r="M4486" s="3" t="s">
        <v>768</v>
      </c>
      <c r="N4486" s="2" t="str">
        <f>Tbl_BalanceHistory[[#This Row],[ProgramCode]]&amp;": "&amp;Tbl_BalanceHistory[[#This Row],[Program Name]]</f>
        <v>398: Operation of Secure Correctional Facilities</v>
      </c>
      <c r="O4486" s="3" t="s">
        <v>886</v>
      </c>
      <c r="P4486" s="1" t="str">
        <f>IF(Tbl_BalanceHistory[[#This Row],[FundCode]]="0100","GF",IF(Tbl_BalanceHistory[[#This Row],[FundCode]]="01000","GF","Hi Ed / OCR"))</f>
        <v>GF</v>
      </c>
      <c r="Q4486" s="5">
        <v>143315988</v>
      </c>
      <c r="R4486" s="5">
        <v>142025322</v>
      </c>
      <c r="S4486" s="5">
        <v>1290666</v>
      </c>
      <c r="T4486" s="5">
        <v>0</v>
      </c>
      <c r="U4486" s="3"/>
      <c r="V4486" s="5">
        <v>1290666</v>
      </c>
      <c r="W4486" s="5">
        <v>28261</v>
      </c>
      <c r="X4486" s="5"/>
      <c r="Y4486" s="5"/>
      <c r="Z4486" s="5">
        <f>Tbl_BalanceHistory[[#This Row],[Discretionary Recommended - Pre 2022]]+Tbl_BalanceHistory[[#This Row],[Discretionary Balance Recommended: Policy]]+Tbl_BalanceHistory[[#This Row],[Discretionary Balance Recommended: Commitments]]</f>
        <v>28261</v>
      </c>
      <c r="AA4486" s="5">
        <f>Tbl_BalanceHistory[[#This Row],[Discretionary Balance]]-Tbl_BalanceHistory[[#This Row],[Discretionary Reappropriation]]</f>
        <v>1262405</v>
      </c>
      <c r="AB4486" s="2" t="s">
        <v>2177</v>
      </c>
      <c r="AC4486" s="2"/>
      <c r="AD4486" s="2"/>
      <c r="AE4486" s="2" t="s">
        <v>2177</v>
      </c>
    </row>
    <row r="4487" spans="1:31" ht="45" x14ac:dyDescent="0.25">
      <c r="A4487" s="2" t="s">
        <v>747</v>
      </c>
      <c r="B4487" s="3">
        <v>11</v>
      </c>
      <c r="C4487" s="3">
        <v>799</v>
      </c>
      <c r="D4487" s="3" t="s">
        <v>760</v>
      </c>
      <c r="E4487" s="3" t="str">
        <f>_xlfn.XLOOKUP(Tbl_BalanceHistory[[#This Row],[RespAgy]],Tbl_Agencies[Agy Code],Tbl_Agencies[Agy Sort])</f>
        <v>161000</v>
      </c>
      <c r="F4487" s="2" t="str">
        <f>Tbl_BalanceHistory[[#This Row],[RespAgy]]&amp;": "&amp;Tbl_BalanceHistory[[#This Row],[RespAgency]]</f>
        <v>799: Department of Corrections</v>
      </c>
      <c r="G4487" s="3">
        <v>756</v>
      </c>
      <c r="H4487" s="3" t="s">
        <v>1374</v>
      </c>
      <c r="I4487" s="3">
        <f>_xlfn.XLOOKUP(Tbl_BalanceHistory[[#This Row],[AgyCode]],Tbl_Agencies[Agy Code],Tbl_Agencies[Agy Sort])</f>
        <v>0</v>
      </c>
      <c r="J4487" s="2" t="str">
        <f>Tbl_BalanceHistory[[#This Row],[AgyCode]]&amp;": "&amp;Tbl_BalanceHistory[[#This Row],[Agency Name]]</f>
        <v>756: Department of Corrections--Division of Institutions</v>
      </c>
      <c r="K4487" s="1">
        <v>2014</v>
      </c>
      <c r="L4487" s="3">
        <v>399</v>
      </c>
      <c r="M4487" s="3" t="s">
        <v>62</v>
      </c>
      <c r="N4487" s="2" t="str">
        <f>Tbl_BalanceHistory[[#This Row],[ProgramCode]]&amp;": "&amp;Tbl_BalanceHistory[[#This Row],[Program Name]]</f>
        <v>399: Administrative and Support Services</v>
      </c>
      <c r="O4487" s="3" t="s">
        <v>1730</v>
      </c>
      <c r="P4487" s="1" t="str">
        <f>IF(Tbl_BalanceHistory[[#This Row],[FundCode]]="0100","GF",IF(Tbl_BalanceHistory[[#This Row],[FundCode]]="01000","GF","Hi Ed / OCR"))</f>
        <v>GF</v>
      </c>
      <c r="Q4487" s="5">
        <v>7926020</v>
      </c>
      <c r="R4487" s="5">
        <v>7926019.8200000003</v>
      </c>
      <c r="S4487" s="5">
        <v>0</v>
      </c>
      <c r="T4487" s="5">
        <v>0</v>
      </c>
      <c r="U4487" s="3"/>
      <c r="V4487" s="5">
        <v>0</v>
      </c>
      <c r="W4487" s="5">
        <v>0</v>
      </c>
      <c r="X4487" s="5"/>
      <c r="Y4487" s="5"/>
      <c r="Z4487" s="5">
        <f>Tbl_BalanceHistory[[#This Row],[Discretionary Recommended - Pre 2022]]+Tbl_BalanceHistory[[#This Row],[Discretionary Balance Recommended: Policy]]+Tbl_BalanceHistory[[#This Row],[Discretionary Balance Recommended: Commitments]]</f>
        <v>0</v>
      </c>
      <c r="AA4487" s="5">
        <f>Tbl_BalanceHistory[[#This Row],[Discretionary Balance]]-Tbl_BalanceHistory[[#This Row],[Discretionary Reappropriation]]</f>
        <v>0</v>
      </c>
      <c r="AB4487" s="2"/>
      <c r="AC4487" s="2"/>
      <c r="AD4487" s="2"/>
      <c r="AE4487" s="2"/>
    </row>
    <row r="4488" spans="1:31" ht="45" x14ac:dyDescent="0.25">
      <c r="A4488" s="2" t="s">
        <v>747</v>
      </c>
      <c r="B4488" s="3">
        <v>11</v>
      </c>
      <c r="C4488" s="3">
        <v>799</v>
      </c>
      <c r="D4488" s="3" t="s">
        <v>760</v>
      </c>
      <c r="E4488" s="3" t="str">
        <f>_xlfn.XLOOKUP(Tbl_BalanceHistory[[#This Row],[RespAgy]],Tbl_Agencies[Agy Code],Tbl_Agencies[Agy Sort])</f>
        <v>161000</v>
      </c>
      <c r="F4488" s="2" t="str">
        <f>Tbl_BalanceHistory[[#This Row],[RespAgy]]&amp;": "&amp;Tbl_BalanceHistory[[#This Row],[RespAgency]]</f>
        <v>799: Department of Corrections</v>
      </c>
      <c r="G4488" s="3">
        <v>756</v>
      </c>
      <c r="H4488" s="3" t="s">
        <v>1374</v>
      </c>
      <c r="I4488" s="3">
        <f>_xlfn.XLOOKUP(Tbl_BalanceHistory[[#This Row],[AgyCode]],Tbl_Agencies[Agy Code],Tbl_Agencies[Agy Sort])</f>
        <v>0</v>
      </c>
      <c r="J4488" s="2" t="str">
        <f>Tbl_BalanceHistory[[#This Row],[AgyCode]]&amp;": "&amp;Tbl_BalanceHistory[[#This Row],[Agency Name]]</f>
        <v>756: Department of Corrections--Division of Institutions</v>
      </c>
      <c r="K4488" s="1">
        <v>2015</v>
      </c>
      <c r="L4488" s="3">
        <v>399</v>
      </c>
      <c r="M4488" s="3" t="s">
        <v>62</v>
      </c>
      <c r="N4488" s="2" t="str">
        <f>Tbl_BalanceHistory[[#This Row],[ProgramCode]]&amp;": "&amp;Tbl_BalanceHistory[[#This Row],[Program Name]]</f>
        <v>399: Administrative and Support Services</v>
      </c>
      <c r="O4488" s="3" t="s">
        <v>1730</v>
      </c>
      <c r="P4488" s="1" t="str">
        <f>IF(Tbl_BalanceHistory[[#This Row],[FundCode]]="0100","GF",IF(Tbl_BalanceHistory[[#This Row],[FundCode]]="01000","GF","Hi Ed / OCR"))</f>
        <v>GF</v>
      </c>
      <c r="Q4488" s="5">
        <v>7917032</v>
      </c>
      <c r="R4488" s="5">
        <v>7917032</v>
      </c>
      <c r="S4488" s="5">
        <v>0</v>
      </c>
      <c r="T4488" s="5">
        <v>0</v>
      </c>
      <c r="U4488" s="3"/>
      <c r="V4488" s="5">
        <v>0</v>
      </c>
      <c r="W4488" s="5">
        <v>0</v>
      </c>
      <c r="X4488" s="5"/>
      <c r="Y4488" s="5"/>
      <c r="Z4488" s="5">
        <f>Tbl_BalanceHistory[[#This Row],[Discretionary Recommended - Pre 2022]]+Tbl_BalanceHistory[[#This Row],[Discretionary Balance Recommended: Policy]]+Tbl_BalanceHistory[[#This Row],[Discretionary Balance Recommended: Commitments]]</f>
        <v>0</v>
      </c>
      <c r="AA4488" s="5">
        <f>Tbl_BalanceHistory[[#This Row],[Discretionary Balance]]-Tbl_BalanceHistory[[#This Row],[Discretionary Reappropriation]]</f>
        <v>0</v>
      </c>
      <c r="AB4488" s="2"/>
      <c r="AC4488" s="2"/>
      <c r="AD4488" s="2"/>
      <c r="AE4488" s="2"/>
    </row>
    <row r="4489" spans="1:31" ht="45" x14ac:dyDescent="0.25">
      <c r="A4489" s="2" t="s">
        <v>747</v>
      </c>
      <c r="B4489" s="3">
        <v>11</v>
      </c>
      <c r="C4489" s="3">
        <v>799</v>
      </c>
      <c r="D4489" s="3" t="s">
        <v>760</v>
      </c>
      <c r="E4489" s="3" t="str">
        <f>_xlfn.XLOOKUP(Tbl_BalanceHistory[[#This Row],[RespAgy]],Tbl_Agencies[Agy Code],Tbl_Agencies[Agy Sort])</f>
        <v>161000</v>
      </c>
      <c r="F4489" s="2" t="str">
        <f>Tbl_BalanceHistory[[#This Row],[RespAgy]]&amp;": "&amp;Tbl_BalanceHistory[[#This Row],[RespAgency]]</f>
        <v>799: Department of Corrections</v>
      </c>
      <c r="G4489" s="3">
        <v>756</v>
      </c>
      <c r="H4489" s="3" t="s">
        <v>1374</v>
      </c>
      <c r="I4489" s="3">
        <f>_xlfn.XLOOKUP(Tbl_BalanceHistory[[#This Row],[AgyCode]],Tbl_Agencies[Agy Code],Tbl_Agencies[Agy Sort])</f>
        <v>0</v>
      </c>
      <c r="J4489" s="2" t="str">
        <f>Tbl_BalanceHistory[[#This Row],[AgyCode]]&amp;": "&amp;Tbl_BalanceHistory[[#This Row],[Agency Name]]</f>
        <v>756: Department of Corrections--Division of Institutions</v>
      </c>
      <c r="K4489" s="1">
        <v>2016</v>
      </c>
      <c r="L4489" s="3">
        <v>399</v>
      </c>
      <c r="M4489" s="3" t="s">
        <v>62</v>
      </c>
      <c r="N4489" s="2" t="str">
        <f>Tbl_BalanceHistory[[#This Row],[ProgramCode]]&amp;": "&amp;Tbl_BalanceHistory[[#This Row],[Program Name]]</f>
        <v>399: Administrative and Support Services</v>
      </c>
      <c r="O4489" s="3" t="s">
        <v>1730</v>
      </c>
      <c r="P4489" s="1" t="str">
        <f>IF(Tbl_BalanceHistory[[#This Row],[FundCode]]="0100","GF",IF(Tbl_BalanceHistory[[#This Row],[FundCode]]="01000","GF","Hi Ed / OCR"))</f>
        <v>GF</v>
      </c>
      <c r="Q4489" s="5">
        <v>8290289</v>
      </c>
      <c r="R4489" s="5">
        <v>8290289</v>
      </c>
      <c r="S4489" s="5">
        <v>0</v>
      </c>
      <c r="T4489" s="5">
        <v>0</v>
      </c>
      <c r="U4489" s="3"/>
      <c r="V4489" s="5">
        <v>0</v>
      </c>
      <c r="W4489" s="5">
        <v>0</v>
      </c>
      <c r="X4489" s="5"/>
      <c r="Y4489" s="5"/>
      <c r="Z4489" s="5">
        <f>Tbl_BalanceHistory[[#This Row],[Discretionary Recommended - Pre 2022]]+Tbl_BalanceHistory[[#This Row],[Discretionary Balance Recommended: Policy]]+Tbl_BalanceHistory[[#This Row],[Discretionary Balance Recommended: Commitments]]</f>
        <v>0</v>
      </c>
      <c r="AA4489" s="5">
        <f>Tbl_BalanceHistory[[#This Row],[Discretionary Balance]]-Tbl_BalanceHistory[[#This Row],[Discretionary Reappropriation]]</f>
        <v>0</v>
      </c>
      <c r="AB4489" s="2"/>
      <c r="AC4489" s="2"/>
      <c r="AD4489" s="2"/>
      <c r="AE4489" s="2" t="s">
        <v>2170</v>
      </c>
    </row>
    <row r="4490" spans="1:31" ht="45" x14ac:dyDescent="0.25">
      <c r="A4490" s="2" t="s">
        <v>747</v>
      </c>
      <c r="B4490" s="3">
        <v>11</v>
      </c>
      <c r="C4490" s="3">
        <v>799</v>
      </c>
      <c r="D4490" s="3" t="s">
        <v>760</v>
      </c>
      <c r="E4490" s="3" t="str">
        <f>_xlfn.XLOOKUP(Tbl_BalanceHistory[[#This Row],[RespAgy]],Tbl_Agencies[Agy Code],Tbl_Agencies[Agy Sort])</f>
        <v>161000</v>
      </c>
      <c r="F4490" s="2" t="str">
        <f>Tbl_BalanceHistory[[#This Row],[RespAgy]]&amp;": "&amp;Tbl_BalanceHistory[[#This Row],[RespAgency]]</f>
        <v>799: Department of Corrections</v>
      </c>
      <c r="G4490" s="3">
        <v>756</v>
      </c>
      <c r="H4490" s="3" t="s">
        <v>1374</v>
      </c>
      <c r="I4490" s="3">
        <f>_xlfn.XLOOKUP(Tbl_BalanceHistory[[#This Row],[AgyCode]],Tbl_Agencies[Agy Code],Tbl_Agencies[Agy Sort])</f>
        <v>0</v>
      </c>
      <c r="J4490" s="2" t="str">
        <f>Tbl_BalanceHistory[[#This Row],[AgyCode]]&amp;": "&amp;Tbl_BalanceHistory[[#This Row],[Agency Name]]</f>
        <v>756: Department of Corrections--Division of Institutions</v>
      </c>
      <c r="K4490" s="1">
        <v>2017</v>
      </c>
      <c r="L4490" s="3">
        <v>399</v>
      </c>
      <c r="M4490" s="3" t="s">
        <v>62</v>
      </c>
      <c r="N4490" s="2" t="str">
        <f>Tbl_BalanceHistory[[#This Row],[ProgramCode]]&amp;": "&amp;Tbl_BalanceHistory[[#This Row],[Program Name]]</f>
        <v>399: Administrative and Support Services</v>
      </c>
      <c r="O4490" s="3" t="s">
        <v>886</v>
      </c>
      <c r="P4490" s="1" t="str">
        <f>IF(Tbl_BalanceHistory[[#This Row],[FundCode]]="0100","GF",IF(Tbl_BalanceHistory[[#This Row],[FundCode]]="01000","GF","Hi Ed / OCR"))</f>
        <v>GF</v>
      </c>
      <c r="Q4490" s="5">
        <v>7858854</v>
      </c>
      <c r="R4490" s="5">
        <v>7858854</v>
      </c>
      <c r="S4490" s="5">
        <v>0</v>
      </c>
      <c r="T4490" s="5">
        <v>0</v>
      </c>
      <c r="U4490" s="3"/>
      <c r="V4490" s="5">
        <v>0</v>
      </c>
      <c r="W4490" s="5">
        <v>0</v>
      </c>
      <c r="X4490" s="5"/>
      <c r="Y4490" s="5"/>
      <c r="Z4490" s="5">
        <f>Tbl_BalanceHistory[[#This Row],[Discretionary Recommended - Pre 2022]]+Tbl_BalanceHistory[[#This Row],[Discretionary Balance Recommended: Policy]]+Tbl_BalanceHistory[[#This Row],[Discretionary Balance Recommended: Commitments]]</f>
        <v>0</v>
      </c>
      <c r="AA4490" s="5">
        <f>Tbl_BalanceHistory[[#This Row],[Discretionary Balance]]-Tbl_BalanceHistory[[#This Row],[Discretionary Reappropriation]]</f>
        <v>0</v>
      </c>
      <c r="AB4490" s="2"/>
      <c r="AC4490" s="2"/>
      <c r="AD4490" s="2"/>
      <c r="AE4490" s="2"/>
    </row>
    <row r="4491" spans="1:31" ht="45" x14ac:dyDescent="0.25">
      <c r="A4491" s="2" t="s">
        <v>747</v>
      </c>
      <c r="B4491" s="3">
        <v>11</v>
      </c>
      <c r="C4491" s="3">
        <v>799</v>
      </c>
      <c r="D4491" s="3" t="s">
        <v>760</v>
      </c>
      <c r="E4491" s="3" t="str">
        <f>_xlfn.XLOOKUP(Tbl_BalanceHistory[[#This Row],[RespAgy]],Tbl_Agencies[Agy Code],Tbl_Agencies[Agy Sort])</f>
        <v>161000</v>
      </c>
      <c r="F4491" s="2" t="str">
        <f>Tbl_BalanceHistory[[#This Row],[RespAgy]]&amp;": "&amp;Tbl_BalanceHistory[[#This Row],[RespAgency]]</f>
        <v>799: Department of Corrections</v>
      </c>
      <c r="G4491" s="3">
        <v>756</v>
      </c>
      <c r="H4491" s="3" t="s">
        <v>1374</v>
      </c>
      <c r="I4491" s="3">
        <f>_xlfn.XLOOKUP(Tbl_BalanceHistory[[#This Row],[AgyCode]],Tbl_Agencies[Agy Code],Tbl_Agencies[Agy Sort])</f>
        <v>0</v>
      </c>
      <c r="J4491" s="2" t="str">
        <f>Tbl_BalanceHistory[[#This Row],[AgyCode]]&amp;": "&amp;Tbl_BalanceHistory[[#This Row],[Agency Name]]</f>
        <v>756: Department of Corrections--Division of Institutions</v>
      </c>
      <c r="K4491" s="1">
        <v>2018</v>
      </c>
      <c r="L4491" s="3">
        <v>399</v>
      </c>
      <c r="M4491" s="3" t="s">
        <v>62</v>
      </c>
      <c r="N4491" s="2" t="str">
        <f>Tbl_BalanceHistory[[#This Row],[ProgramCode]]&amp;": "&amp;Tbl_BalanceHistory[[#This Row],[Program Name]]</f>
        <v>399: Administrative and Support Services</v>
      </c>
      <c r="O4491" s="3" t="s">
        <v>886</v>
      </c>
      <c r="P4491" s="1" t="str">
        <f>IF(Tbl_BalanceHistory[[#This Row],[FundCode]]="0100","GF",IF(Tbl_BalanceHistory[[#This Row],[FundCode]]="01000","GF","Hi Ed / OCR"))</f>
        <v>GF</v>
      </c>
      <c r="Q4491" s="5">
        <v>8538343</v>
      </c>
      <c r="R4491" s="5">
        <v>8538343</v>
      </c>
      <c r="S4491" s="5">
        <v>0</v>
      </c>
      <c r="T4491" s="5">
        <v>0</v>
      </c>
      <c r="U4491" s="3"/>
      <c r="V4491" s="5">
        <v>0</v>
      </c>
      <c r="W4491" s="5">
        <v>0</v>
      </c>
      <c r="X4491" s="5"/>
      <c r="Y4491" s="5"/>
      <c r="Z4491" s="5">
        <f>Tbl_BalanceHistory[[#This Row],[Discretionary Recommended - Pre 2022]]+Tbl_BalanceHistory[[#This Row],[Discretionary Balance Recommended: Policy]]+Tbl_BalanceHistory[[#This Row],[Discretionary Balance Recommended: Commitments]]</f>
        <v>0</v>
      </c>
      <c r="AA4491" s="5">
        <f>Tbl_BalanceHistory[[#This Row],[Discretionary Balance]]-Tbl_BalanceHistory[[#This Row],[Discretionary Reappropriation]]</f>
        <v>0</v>
      </c>
      <c r="AB4491" s="2"/>
      <c r="AC4491" s="2"/>
      <c r="AD4491" s="2"/>
      <c r="AE4491" s="2"/>
    </row>
    <row r="4492" spans="1:31" ht="45" x14ac:dyDescent="0.25">
      <c r="A4492" s="2" t="s">
        <v>747</v>
      </c>
      <c r="B4492" s="3">
        <v>11</v>
      </c>
      <c r="C4492" s="3">
        <v>799</v>
      </c>
      <c r="D4492" s="3" t="s">
        <v>760</v>
      </c>
      <c r="E4492" s="3" t="str">
        <f>_xlfn.XLOOKUP(Tbl_BalanceHistory[[#This Row],[RespAgy]],Tbl_Agencies[Agy Code],Tbl_Agencies[Agy Sort])</f>
        <v>161000</v>
      </c>
      <c r="F4492" s="2" t="str">
        <f>Tbl_BalanceHistory[[#This Row],[RespAgy]]&amp;": "&amp;Tbl_BalanceHistory[[#This Row],[RespAgency]]</f>
        <v>799: Department of Corrections</v>
      </c>
      <c r="G4492" s="3">
        <v>756</v>
      </c>
      <c r="H4492" s="3" t="s">
        <v>1374</v>
      </c>
      <c r="I4492" s="3">
        <f>_xlfn.XLOOKUP(Tbl_BalanceHistory[[#This Row],[AgyCode]],Tbl_Agencies[Agy Code],Tbl_Agencies[Agy Sort])</f>
        <v>0</v>
      </c>
      <c r="J4492" s="2" t="str">
        <f>Tbl_BalanceHistory[[#This Row],[AgyCode]]&amp;": "&amp;Tbl_BalanceHistory[[#This Row],[Agency Name]]</f>
        <v>756: Department of Corrections--Division of Institutions</v>
      </c>
      <c r="K4492" s="1">
        <v>2019</v>
      </c>
      <c r="L4492" s="3">
        <v>399</v>
      </c>
      <c r="M4492" s="3" t="s">
        <v>62</v>
      </c>
      <c r="N4492" s="2" t="str">
        <f>Tbl_BalanceHistory[[#This Row],[ProgramCode]]&amp;": "&amp;Tbl_BalanceHistory[[#This Row],[Program Name]]</f>
        <v>399: Administrative and Support Services</v>
      </c>
      <c r="O4492" s="3" t="s">
        <v>886</v>
      </c>
      <c r="P4492" s="1" t="str">
        <f>IF(Tbl_BalanceHistory[[#This Row],[FundCode]]="0100","GF",IF(Tbl_BalanceHistory[[#This Row],[FundCode]]="01000","GF","Hi Ed / OCR"))</f>
        <v>GF</v>
      </c>
      <c r="Q4492" s="5">
        <v>8710294</v>
      </c>
      <c r="R4492" s="5">
        <v>8710293.1500000004</v>
      </c>
      <c r="S4492" s="5">
        <v>0.85</v>
      </c>
      <c r="T4492" s="5">
        <v>0</v>
      </c>
      <c r="U4492" s="3"/>
      <c r="V4492" s="5">
        <v>0.85</v>
      </c>
      <c r="W4492" s="5">
        <v>0</v>
      </c>
      <c r="X4492" s="5"/>
      <c r="Y4492" s="5"/>
      <c r="Z4492" s="5">
        <f>Tbl_BalanceHistory[[#This Row],[Discretionary Recommended - Pre 2022]]+Tbl_BalanceHistory[[#This Row],[Discretionary Balance Recommended: Policy]]+Tbl_BalanceHistory[[#This Row],[Discretionary Balance Recommended: Commitments]]</f>
        <v>0</v>
      </c>
      <c r="AA4492" s="5">
        <f>Tbl_BalanceHistory[[#This Row],[Discretionary Balance]]-Tbl_BalanceHistory[[#This Row],[Discretionary Reappropriation]]</f>
        <v>0.85</v>
      </c>
      <c r="AB4492" s="2"/>
      <c r="AC4492" s="2"/>
      <c r="AD4492" s="2"/>
      <c r="AE4492" s="2"/>
    </row>
    <row r="4493" spans="1:31" ht="45" x14ac:dyDescent="0.25">
      <c r="A4493" s="2" t="s">
        <v>747</v>
      </c>
      <c r="B4493" s="3">
        <v>11</v>
      </c>
      <c r="C4493" s="3">
        <v>799</v>
      </c>
      <c r="D4493" s="3" t="s">
        <v>760</v>
      </c>
      <c r="E4493" s="3" t="str">
        <f>_xlfn.XLOOKUP(Tbl_BalanceHistory[[#This Row],[RespAgy]],Tbl_Agencies[Agy Code],Tbl_Agencies[Agy Sort])</f>
        <v>161000</v>
      </c>
      <c r="F4493" s="2" t="str">
        <f>Tbl_BalanceHistory[[#This Row],[RespAgy]]&amp;": "&amp;Tbl_BalanceHistory[[#This Row],[RespAgency]]</f>
        <v>799: Department of Corrections</v>
      </c>
      <c r="G4493" s="3">
        <v>756</v>
      </c>
      <c r="H4493" s="3" t="s">
        <v>1374</v>
      </c>
      <c r="I4493" s="3">
        <f>_xlfn.XLOOKUP(Tbl_BalanceHistory[[#This Row],[AgyCode]],Tbl_Agencies[Agy Code],Tbl_Agencies[Agy Sort])</f>
        <v>0</v>
      </c>
      <c r="J4493" s="2" t="str">
        <f>Tbl_BalanceHistory[[#This Row],[AgyCode]]&amp;": "&amp;Tbl_BalanceHistory[[#This Row],[Agency Name]]</f>
        <v>756: Department of Corrections--Division of Institutions</v>
      </c>
      <c r="K4493" s="1">
        <v>2020</v>
      </c>
      <c r="L4493" s="3">
        <v>399</v>
      </c>
      <c r="M4493" s="3" t="s">
        <v>62</v>
      </c>
      <c r="N4493" s="2" t="str">
        <f>Tbl_BalanceHistory[[#This Row],[ProgramCode]]&amp;": "&amp;Tbl_BalanceHistory[[#This Row],[Program Name]]</f>
        <v>399: Administrative and Support Services</v>
      </c>
      <c r="O4493" s="3" t="s">
        <v>886</v>
      </c>
      <c r="P4493" s="1" t="str">
        <f>IF(Tbl_BalanceHistory[[#This Row],[FundCode]]="0100","GF",IF(Tbl_BalanceHistory[[#This Row],[FundCode]]="01000","GF","Hi Ed / OCR"))</f>
        <v>GF</v>
      </c>
      <c r="Q4493" s="5">
        <v>8632752</v>
      </c>
      <c r="R4493" s="5">
        <v>8632751.8800000008</v>
      </c>
      <c r="S4493" s="5">
        <v>0.12</v>
      </c>
      <c r="T4493" s="5">
        <v>0</v>
      </c>
      <c r="U4493" s="3"/>
      <c r="V4493" s="5">
        <v>0.12</v>
      </c>
      <c r="W4493" s="5">
        <v>0</v>
      </c>
      <c r="X4493" s="5"/>
      <c r="Y4493" s="5"/>
      <c r="Z4493" s="5">
        <f>Tbl_BalanceHistory[[#This Row],[Discretionary Recommended - Pre 2022]]+Tbl_BalanceHistory[[#This Row],[Discretionary Balance Recommended: Policy]]+Tbl_BalanceHistory[[#This Row],[Discretionary Balance Recommended: Commitments]]</f>
        <v>0</v>
      </c>
      <c r="AA4493" s="5">
        <f>Tbl_BalanceHistory[[#This Row],[Discretionary Balance]]-Tbl_BalanceHistory[[#This Row],[Discretionary Reappropriation]]</f>
        <v>0.12</v>
      </c>
      <c r="AB4493" s="2"/>
      <c r="AC4493" s="2"/>
      <c r="AD4493" s="2"/>
      <c r="AE4493" s="2"/>
    </row>
    <row r="4494" spans="1:31" ht="45" x14ac:dyDescent="0.25">
      <c r="A4494" s="2" t="s">
        <v>747</v>
      </c>
      <c r="B4494" s="3">
        <v>11</v>
      </c>
      <c r="C4494" s="3">
        <v>799</v>
      </c>
      <c r="D4494" s="3" t="s">
        <v>760</v>
      </c>
      <c r="E4494" s="3" t="str">
        <f>_xlfn.XLOOKUP(Tbl_BalanceHistory[[#This Row],[RespAgy]],Tbl_Agencies[Agy Code],Tbl_Agencies[Agy Sort])</f>
        <v>161000</v>
      </c>
      <c r="F4494" s="2" t="str">
        <f>Tbl_BalanceHistory[[#This Row],[RespAgy]]&amp;": "&amp;Tbl_BalanceHistory[[#This Row],[RespAgency]]</f>
        <v>799: Department of Corrections</v>
      </c>
      <c r="G4494" s="3">
        <v>757</v>
      </c>
      <c r="H4494" s="3" t="s">
        <v>1376</v>
      </c>
      <c r="I4494" s="3">
        <f>_xlfn.XLOOKUP(Tbl_BalanceHistory[[#This Row],[AgyCode]],Tbl_Agencies[Agy Code],Tbl_Agencies[Agy Sort])</f>
        <v>0</v>
      </c>
      <c r="J4494" s="2" t="str">
        <f>Tbl_BalanceHistory[[#This Row],[AgyCode]]&amp;": "&amp;Tbl_BalanceHistory[[#This Row],[Agency Name]]</f>
        <v>757: Western Region Correctional Field Units</v>
      </c>
      <c r="K4494" s="1">
        <v>2014</v>
      </c>
      <c r="L4494" s="3">
        <v>197</v>
      </c>
      <c r="M4494" s="3" t="s">
        <v>401</v>
      </c>
      <c r="N4494" s="2" t="str">
        <f>Tbl_BalanceHistory[[#This Row],[ProgramCode]]&amp;": "&amp;Tbl_BalanceHistory[[#This Row],[Program Name]]</f>
        <v>197: Instruction</v>
      </c>
      <c r="O4494" s="3" t="s">
        <v>1730</v>
      </c>
      <c r="P4494" s="1" t="str">
        <f>IF(Tbl_BalanceHistory[[#This Row],[FundCode]]="0100","GF",IF(Tbl_BalanceHistory[[#This Row],[FundCode]]="01000","GF","Hi Ed / OCR"))</f>
        <v>GF</v>
      </c>
      <c r="Q4494" s="5">
        <v>154383</v>
      </c>
      <c r="R4494" s="5">
        <v>154383</v>
      </c>
      <c r="S4494" s="5">
        <v>0</v>
      </c>
      <c r="T4494" s="5">
        <v>0</v>
      </c>
      <c r="U4494" s="3"/>
      <c r="V4494" s="5">
        <v>0</v>
      </c>
      <c r="W4494" s="5">
        <v>0</v>
      </c>
      <c r="X4494" s="5"/>
      <c r="Y4494" s="5"/>
      <c r="Z4494" s="5">
        <f>Tbl_BalanceHistory[[#This Row],[Discretionary Recommended - Pre 2022]]+Tbl_BalanceHistory[[#This Row],[Discretionary Balance Recommended: Policy]]+Tbl_BalanceHistory[[#This Row],[Discretionary Balance Recommended: Commitments]]</f>
        <v>0</v>
      </c>
      <c r="AA4494" s="5">
        <f>Tbl_BalanceHistory[[#This Row],[Discretionary Balance]]-Tbl_BalanceHistory[[#This Row],[Discretionary Reappropriation]]</f>
        <v>0</v>
      </c>
      <c r="AB4494" s="2"/>
      <c r="AC4494" s="2"/>
      <c r="AD4494" s="2"/>
      <c r="AE4494" s="2"/>
    </row>
    <row r="4495" spans="1:31" ht="45" x14ac:dyDescent="0.25">
      <c r="A4495" s="2" t="s">
        <v>747</v>
      </c>
      <c r="B4495" s="3">
        <v>11</v>
      </c>
      <c r="C4495" s="3">
        <v>799</v>
      </c>
      <c r="D4495" s="3" t="s">
        <v>760</v>
      </c>
      <c r="E4495" s="3" t="str">
        <f>_xlfn.XLOOKUP(Tbl_BalanceHistory[[#This Row],[RespAgy]],Tbl_Agencies[Agy Code],Tbl_Agencies[Agy Sort])</f>
        <v>161000</v>
      </c>
      <c r="F4495" s="2" t="str">
        <f>Tbl_BalanceHistory[[#This Row],[RespAgy]]&amp;": "&amp;Tbl_BalanceHistory[[#This Row],[RespAgency]]</f>
        <v>799: Department of Corrections</v>
      </c>
      <c r="G4495" s="3">
        <v>757</v>
      </c>
      <c r="H4495" s="3" t="s">
        <v>1376</v>
      </c>
      <c r="I4495" s="3">
        <f>_xlfn.XLOOKUP(Tbl_BalanceHistory[[#This Row],[AgyCode]],Tbl_Agencies[Agy Code],Tbl_Agencies[Agy Sort])</f>
        <v>0</v>
      </c>
      <c r="J4495" s="2" t="str">
        <f>Tbl_BalanceHistory[[#This Row],[AgyCode]]&amp;": "&amp;Tbl_BalanceHistory[[#This Row],[Agency Name]]</f>
        <v>757: Western Region Correctional Field Units</v>
      </c>
      <c r="K4495" s="1">
        <v>2015</v>
      </c>
      <c r="L4495" s="3">
        <v>197</v>
      </c>
      <c r="M4495" s="3" t="s">
        <v>401</v>
      </c>
      <c r="N4495" s="2" t="str">
        <f>Tbl_BalanceHistory[[#This Row],[ProgramCode]]&amp;": "&amp;Tbl_BalanceHistory[[#This Row],[Program Name]]</f>
        <v>197: Instruction</v>
      </c>
      <c r="O4495" s="3" t="s">
        <v>1730</v>
      </c>
      <c r="P4495" s="1" t="str">
        <f>IF(Tbl_BalanceHistory[[#This Row],[FundCode]]="0100","GF",IF(Tbl_BalanceHistory[[#This Row],[FundCode]]="01000","GF","Hi Ed / OCR"))</f>
        <v>GF</v>
      </c>
      <c r="Q4495" s="5">
        <v>156805</v>
      </c>
      <c r="R4495" s="5">
        <v>156415</v>
      </c>
      <c r="S4495" s="5">
        <v>389</v>
      </c>
      <c r="T4495" s="5">
        <v>0</v>
      </c>
      <c r="U4495" s="3"/>
      <c r="V4495" s="5">
        <v>389</v>
      </c>
      <c r="W4495" s="5">
        <v>0</v>
      </c>
      <c r="X4495" s="5"/>
      <c r="Y4495" s="5"/>
      <c r="Z4495" s="5">
        <f>Tbl_BalanceHistory[[#This Row],[Discretionary Recommended - Pre 2022]]+Tbl_BalanceHistory[[#This Row],[Discretionary Balance Recommended: Policy]]+Tbl_BalanceHistory[[#This Row],[Discretionary Balance Recommended: Commitments]]</f>
        <v>0</v>
      </c>
      <c r="AA4495" s="5">
        <f>Tbl_BalanceHistory[[#This Row],[Discretionary Balance]]-Tbl_BalanceHistory[[#This Row],[Discretionary Reappropriation]]</f>
        <v>389</v>
      </c>
      <c r="AB4495" s="2"/>
      <c r="AC4495" s="2"/>
      <c r="AD4495" s="2"/>
      <c r="AE4495" s="2"/>
    </row>
    <row r="4496" spans="1:31" ht="45" x14ac:dyDescent="0.25">
      <c r="A4496" s="2" t="s">
        <v>747</v>
      </c>
      <c r="B4496" s="3">
        <v>11</v>
      </c>
      <c r="C4496" s="3">
        <v>799</v>
      </c>
      <c r="D4496" s="3" t="s">
        <v>760</v>
      </c>
      <c r="E4496" s="3" t="str">
        <f>_xlfn.XLOOKUP(Tbl_BalanceHistory[[#This Row],[RespAgy]],Tbl_Agencies[Agy Code],Tbl_Agencies[Agy Sort])</f>
        <v>161000</v>
      </c>
      <c r="F4496" s="2" t="str">
        <f>Tbl_BalanceHistory[[#This Row],[RespAgy]]&amp;": "&amp;Tbl_BalanceHistory[[#This Row],[RespAgency]]</f>
        <v>799: Department of Corrections</v>
      </c>
      <c r="G4496" s="3">
        <v>757</v>
      </c>
      <c r="H4496" s="3" t="s">
        <v>1376</v>
      </c>
      <c r="I4496" s="3">
        <f>_xlfn.XLOOKUP(Tbl_BalanceHistory[[#This Row],[AgyCode]],Tbl_Agencies[Agy Code],Tbl_Agencies[Agy Sort])</f>
        <v>0</v>
      </c>
      <c r="J4496" s="2" t="str">
        <f>Tbl_BalanceHistory[[#This Row],[AgyCode]]&amp;": "&amp;Tbl_BalanceHistory[[#This Row],[Agency Name]]</f>
        <v>757: Western Region Correctional Field Units</v>
      </c>
      <c r="K4496" s="1">
        <v>2016</v>
      </c>
      <c r="L4496" s="3">
        <v>197</v>
      </c>
      <c r="M4496" s="3" t="s">
        <v>401</v>
      </c>
      <c r="N4496" s="2" t="str">
        <f>Tbl_BalanceHistory[[#This Row],[ProgramCode]]&amp;": "&amp;Tbl_BalanceHistory[[#This Row],[Program Name]]</f>
        <v>197: Instruction</v>
      </c>
      <c r="O4496" s="3" t="s">
        <v>1730</v>
      </c>
      <c r="P4496" s="1" t="str">
        <f>IF(Tbl_BalanceHistory[[#This Row],[FundCode]]="0100","GF",IF(Tbl_BalanceHistory[[#This Row],[FundCode]]="01000","GF","Hi Ed / OCR"))</f>
        <v>GF</v>
      </c>
      <c r="Q4496" s="5">
        <v>175642</v>
      </c>
      <c r="R4496" s="5">
        <v>175642</v>
      </c>
      <c r="S4496" s="5">
        <v>0</v>
      </c>
      <c r="T4496" s="5">
        <v>0</v>
      </c>
      <c r="U4496" s="3"/>
      <c r="V4496" s="5">
        <v>0</v>
      </c>
      <c r="W4496" s="5">
        <v>0</v>
      </c>
      <c r="X4496" s="5"/>
      <c r="Y4496" s="5"/>
      <c r="Z4496" s="5">
        <f>Tbl_BalanceHistory[[#This Row],[Discretionary Recommended - Pre 2022]]+Tbl_BalanceHistory[[#This Row],[Discretionary Balance Recommended: Policy]]+Tbl_BalanceHistory[[#This Row],[Discretionary Balance Recommended: Commitments]]</f>
        <v>0</v>
      </c>
      <c r="AA4496" s="5">
        <f>Tbl_BalanceHistory[[#This Row],[Discretionary Balance]]-Tbl_BalanceHistory[[#This Row],[Discretionary Reappropriation]]</f>
        <v>0</v>
      </c>
      <c r="AB4496" s="2"/>
      <c r="AC4496" s="2"/>
      <c r="AD4496" s="2"/>
      <c r="AE4496" s="2" t="s">
        <v>2170</v>
      </c>
    </row>
    <row r="4497" spans="1:31" ht="45" x14ac:dyDescent="0.25">
      <c r="A4497" s="2" t="s">
        <v>747</v>
      </c>
      <c r="B4497" s="3">
        <v>11</v>
      </c>
      <c r="C4497" s="3">
        <v>799</v>
      </c>
      <c r="D4497" s="3" t="s">
        <v>760</v>
      </c>
      <c r="E4497" s="3" t="str">
        <f>_xlfn.XLOOKUP(Tbl_BalanceHistory[[#This Row],[RespAgy]],Tbl_Agencies[Agy Code],Tbl_Agencies[Agy Sort])</f>
        <v>161000</v>
      </c>
      <c r="F4497" s="2" t="str">
        <f>Tbl_BalanceHistory[[#This Row],[RespAgy]]&amp;": "&amp;Tbl_BalanceHistory[[#This Row],[RespAgency]]</f>
        <v>799: Department of Corrections</v>
      </c>
      <c r="G4497" s="3">
        <v>757</v>
      </c>
      <c r="H4497" s="3" t="s">
        <v>1376</v>
      </c>
      <c r="I4497" s="3">
        <f>_xlfn.XLOOKUP(Tbl_BalanceHistory[[#This Row],[AgyCode]],Tbl_Agencies[Agy Code],Tbl_Agencies[Agy Sort])</f>
        <v>0</v>
      </c>
      <c r="J4497" s="2" t="str">
        <f>Tbl_BalanceHistory[[#This Row],[AgyCode]]&amp;": "&amp;Tbl_BalanceHistory[[#This Row],[Agency Name]]</f>
        <v>757: Western Region Correctional Field Units</v>
      </c>
      <c r="K4497" s="1">
        <v>2017</v>
      </c>
      <c r="L4497" s="3">
        <v>197</v>
      </c>
      <c r="M4497" s="3" t="s">
        <v>401</v>
      </c>
      <c r="N4497" s="2" t="str">
        <f>Tbl_BalanceHistory[[#This Row],[ProgramCode]]&amp;": "&amp;Tbl_BalanceHistory[[#This Row],[Program Name]]</f>
        <v>197: Instruction</v>
      </c>
      <c r="O4497" s="3" t="s">
        <v>886</v>
      </c>
      <c r="P4497" s="1" t="str">
        <f>IF(Tbl_BalanceHistory[[#This Row],[FundCode]]="0100","GF",IF(Tbl_BalanceHistory[[#This Row],[FundCode]]="01000","GF","Hi Ed / OCR"))</f>
        <v>GF</v>
      </c>
      <c r="Q4497" s="5">
        <v>221556</v>
      </c>
      <c r="R4497" s="5">
        <v>221556</v>
      </c>
      <c r="S4497" s="5">
        <v>0</v>
      </c>
      <c r="T4497" s="5">
        <v>0</v>
      </c>
      <c r="U4497" s="3"/>
      <c r="V4497" s="5">
        <v>0</v>
      </c>
      <c r="W4497" s="5">
        <v>0</v>
      </c>
      <c r="X4497" s="5"/>
      <c r="Y4497" s="5"/>
      <c r="Z4497" s="5">
        <f>Tbl_BalanceHistory[[#This Row],[Discretionary Recommended - Pre 2022]]+Tbl_BalanceHistory[[#This Row],[Discretionary Balance Recommended: Policy]]+Tbl_BalanceHistory[[#This Row],[Discretionary Balance Recommended: Commitments]]</f>
        <v>0</v>
      </c>
      <c r="AA4497" s="5">
        <f>Tbl_BalanceHistory[[#This Row],[Discretionary Balance]]-Tbl_BalanceHistory[[#This Row],[Discretionary Reappropriation]]</f>
        <v>0</v>
      </c>
      <c r="AB4497" s="2"/>
      <c r="AC4497" s="2"/>
      <c r="AD4497" s="2"/>
      <c r="AE4497" s="2"/>
    </row>
    <row r="4498" spans="1:31" ht="45" x14ac:dyDescent="0.25">
      <c r="A4498" s="2" t="s">
        <v>747</v>
      </c>
      <c r="B4498" s="3">
        <v>11</v>
      </c>
      <c r="C4498" s="3">
        <v>799</v>
      </c>
      <c r="D4498" s="3" t="s">
        <v>760</v>
      </c>
      <c r="E4498" s="3" t="str">
        <f>_xlfn.XLOOKUP(Tbl_BalanceHistory[[#This Row],[RespAgy]],Tbl_Agencies[Agy Code],Tbl_Agencies[Agy Sort])</f>
        <v>161000</v>
      </c>
      <c r="F4498" s="2" t="str">
        <f>Tbl_BalanceHistory[[#This Row],[RespAgy]]&amp;": "&amp;Tbl_BalanceHistory[[#This Row],[RespAgency]]</f>
        <v>799: Department of Corrections</v>
      </c>
      <c r="G4498" s="3">
        <v>757</v>
      </c>
      <c r="H4498" s="3" t="s">
        <v>1376</v>
      </c>
      <c r="I4498" s="3">
        <f>_xlfn.XLOOKUP(Tbl_BalanceHistory[[#This Row],[AgyCode]],Tbl_Agencies[Agy Code],Tbl_Agencies[Agy Sort])</f>
        <v>0</v>
      </c>
      <c r="J4498" s="2" t="str">
        <f>Tbl_BalanceHistory[[#This Row],[AgyCode]]&amp;": "&amp;Tbl_BalanceHistory[[#This Row],[Agency Name]]</f>
        <v>757: Western Region Correctional Field Units</v>
      </c>
      <c r="K4498" s="1">
        <v>2018</v>
      </c>
      <c r="L4498" s="3">
        <v>197</v>
      </c>
      <c r="M4498" s="3" t="s">
        <v>401</v>
      </c>
      <c r="N4498" s="2" t="str">
        <f>Tbl_BalanceHistory[[#This Row],[ProgramCode]]&amp;": "&amp;Tbl_BalanceHistory[[#This Row],[Program Name]]</f>
        <v>197: Instruction</v>
      </c>
      <c r="O4498" s="3" t="s">
        <v>886</v>
      </c>
      <c r="P4498" s="1" t="str">
        <f>IF(Tbl_BalanceHistory[[#This Row],[FundCode]]="0100","GF",IF(Tbl_BalanceHistory[[#This Row],[FundCode]]="01000","GF","Hi Ed / OCR"))</f>
        <v>GF</v>
      </c>
      <c r="Q4498" s="5">
        <v>233624</v>
      </c>
      <c r="R4498" s="5">
        <v>233624</v>
      </c>
      <c r="S4498" s="5">
        <v>0</v>
      </c>
      <c r="T4498" s="5">
        <v>0</v>
      </c>
      <c r="U4498" s="3"/>
      <c r="V4498" s="5">
        <v>0</v>
      </c>
      <c r="W4498" s="5">
        <v>0</v>
      </c>
      <c r="X4498" s="5"/>
      <c r="Y4498" s="5"/>
      <c r="Z4498" s="5">
        <f>Tbl_BalanceHistory[[#This Row],[Discretionary Recommended - Pre 2022]]+Tbl_BalanceHistory[[#This Row],[Discretionary Balance Recommended: Policy]]+Tbl_BalanceHistory[[#This Row],[Discretionary Balance Recommended: Commitments]]</f>
        <v>0</v>
      </c>
      <c r="AA4498" s="5">
        <f>Tbl_BalanceHistory[[#This Row],[Discretionary Balance]]-Tbl_BalanceHistory[[#This Row],[Discretionary Reappropriation]]</f>
        <v>0</v>
      </c>
      <c r="AB4498" s="2"/>
      <c r="AC4498" s="2"/>
      <c r="AD4498" s="2"/>
      <c r="AE4498" s="2"/>
    </row>
    <row r="4499" spans="1:31" ht="45" x14ac:dyDescent="0.25">
      <c r="A4499" s="2" t="s">
        <v>747</v>
      </c>
      <c r="B4499" s="3">
        <v>11</v>
      </c>
      <c r="C4499" s="3">
        <v>799</v>
      </c>
      <c r="D4499" s="3" t="s">
        <v>760</v>
      </c>
      <c r="E4499" s="3" t="str">
        <f>_xlfn.XLOOKUP(Tbl_BalanceHistory[[#This Row],[RespAgy]],Tbl_Agencies[Agy Code],Tbl_Agencies[Agy Sort])</f>
        <v>161000</v>
      </c>
      <c r="F4499" s="2" t="str">
        <f>Tbl_BalanceHistory[[#This Row],[RespAgy]]&amp;": "&amp;Tbl_BalanceHistory[[#This Row],[RespAgency]]</f>
        <v>799: Department of Corrections</v>
      </c>
      <c r="G4499" s="3">
        <v>757</v>
      </c>
      <c r="H4499" s="3" t="s">
        <v>1376</v>
      </c>
      <c r="I4499" s="3">
        <f>_xlfn.XLOOKUP(Tbl_BalanceHistory[[#This Row],[AgyCode]],Tbl_Agencies[Agy Code],Tbl_Agencies[Agy Sort])</f>
        <v>0</v>
      </c>
      <c r="J4499" s="2" t="str">
        <f>Tbl_BalanceHistory[[#This Row],[AgyCode]]&amp;": "&amp;Tbl_BalanceHistory[[#This Row],[Agency Name]]</f>
        <v>757: Western Region Correctional Field Units</v>
      </c>
      <c r="K4499" s="1">
        <v>2019</v>
      </c>
      <c r="L4499" s="3">
        <v>197</v>
      </c>
      <c r="M4499" s="3" t="s">
        <v>401</v>
      </c>
      <c r="N4499" s="2" t="str">
        <f>Tbl_BalanceHistory[[#This Row],[ProgramCode]]&amp;": "&amp;Tbl_BalanceHistory[[#This Row],[Program Name]]</f>
        <v>197: Instruction</v>
      </c>
      <c r="O4499" s="3" t="s">
        <v>886</v>
      </c>
      <c r="P4499" s="1" t="str">
        <f>IF(Tbl_BalanceHistory[[#This Row],[FundCode]]="0100","GF",IF(Tbl_BalanceHistory[[#This Row],[FundCode]]="01000","GF","Hi Ed / OCR"))</f>
        <v>GF</v>
      </c>
      <c r="Q4499" s="5">
        <v>238103</v>
      </c>
      <c r="R4499" s="5">
        <v>238103</v>
      </c>
      <c r="S4499" s="5">
        <v>0</v>
      </c>
      <c r="T4499" s="5">
        <v>0</v>
      </c>
      <c r="U4499" s="3"/>
      <c r="V4499" s="5">
        <v>0</v>
      </c>
      <c r="W4499" s="5">
        <v>0</v>
      </c>
      <c r="X4499" s="5"/>
      <c r="Y4499" s="5"/>
      <c r="Z4499" s="5">
        <f>Tbl_BalanceHistory[[#This Row],[Discretionary Recommended - Pre 2022]]+Tbl_BalanceHistory[[#This Row],[Discretionary Balance Recommended: Policy]]+Tbl_BalanceHistory[[#This Row],[Discretionary Balance Recommended: Commitments]]</f>
        <v>0</v>
      </c>
      <c r="AA4499" s="5">
        <f>Tbl_BalanceHistory[[#This Row],[Discretionary Balance]]-Tbl_BalanceHistory[[#This Row],[Discretionary Reappropriation]]</f>
        <v>0</v>
      </c>
      <c r="AB4499" s="2"/>
      <c r="AC4499" s="2"/>
      <c r="AD4499" s="2"/>
      <c r="AE4499" s="2"/>
    </row>
    <row r="4500" spans="1:31" ht="45" x14ac:dyDescent="0.25">
      <c r="A4500" s="2" t="s">
        <v>747</v>
      </c>
      <c r="B4500" s="3">
        <v>11</v>
      </c>
      <c r="C4500" s="3">
        <v>799</v>
      </c>
      <c r="D4500" s="3" t="s">
        <v>760</v>
      </c>
      <c r="E4500" s="3" t="str">
        <f>_xlfn.XLOOKUP(Tbl_BalanceHistory[[#This Row],[RespAgy]],Tbl_Agencies[Agy Code],Tbl_Agencies[Agy Sort])</f>
        <v>161000</v>
      </c>
      <c r="F4500" s="2" t="str">
        <f>Tbl_BalanceHistory[[#This Row],[RespAgy]]&amp;": "&amp;Tbl_BalanceHistory[[#This Row],[RespAgency]]</f>
        <v>799: Department of Corrections</v>
      </c>
      <c r="G4500" s="3">
        <v>757</v>
      </c>
      <c r="H4500" s="3" t="s">
        <v>1376</v>
      </c>
      <c r="I4500" s="3">
        <f>_xlfn.XLOOKUP(Tbl_BalanceHistory[[#This Row],[AgyCode]],Tbl_Agencies[Agy Code],Tbl_Agencies[Agy Sort])</f>
        <v>0</v>
      </c>
      <c r="J4500" s="2" t="str">
        <f>Tbl_BalanceHistory[[#This Row],[AgyCode]]&amp;": "&amp;Tbl_BalanceHistory[[#This Row],[Agency Name]]</f>
        <v>757: Western Region Correctional Field Units</v>
      </c>
      <c r="K4500" s="1">
        <v>2020</v>
      </c>
      <c r="L4500" s="3">
        <v>197</v>
      </c>
      <c r="M4500" s="3" t="s">
        <v>401</v>
      </c>
      <c r="N4500" s="2" t="str">
        <f>Tbl_BalanceHistory[[#This Row],[ProgramCode]]&amp;": "&amp;Tbl_BalanceHistory[[#This Row],[Program Name]]</f>
        <v>197: Instruction</v>
      </c>
      <c r="O4500" s="3" t="s">
        <v>886</v>
      </c>
      <c r="P4500" s="1" t="str">
        <f>IF(Tbl_BalanceHistory[[#This Row],[FundCode]]="0100","GF",IF(Tbl_BalanceHistory[[#This Row],[FundCode]]="01000","GF","Hi Ed / OCR"))</f>
        <v>GF</v>
      </c>
      <c r="Q4500" s="5">
        <v>294078</v>
      </c>
      <c r="R4500" s="5">
        <v>294078</v>
      </c>
      <c r="S4500" s="5">
        <v>0</v>
      </c>
      <c r="T4500" s="5">
        <v>0</v>
      </c>
      <c r="U4500" s="3"/>
      <c r="V4500" s="5">
        <v>0</v>
      </c>
      <c r="W4500" s="5">
        <v>0</v>
      </c>
      <c r="X4500" s="5"/>
      <c r="Y4500" s="5"/>
      <c r="Z4500" s="5">
        <f>Tbl_BalanceHistory[[#This Row],[Discretionary Recommended - Pre 2022]]+Tbl_BalanceHistory[[#This Row],[Discretionary Balance Recommended: Policy]]+Tbl_BalanceHistory[[#This Row],[Discretionary Balance Recommended: Commitments]]</f>
        <v>0</v>
      </c>
      <c r="AA4500" s="5">
        <f>Tbl_BalanceHistory[[#This Row],[Discretionary Balance]]-Tbl_BalanceHistory[[#This Row],[Discretionary Reappropriation]]</f>
        <v>0</v>
      </c>
      <c r="AB4500" s="2"/>
      <c r="AC4500" s="2"/>
      <c r="AD4500" s="2"/>
      <c r="AE4500" s="2"/>
    </row>
    <row r="4501" spans="1:31" ht="45" x14ac:dyDescent="0.25">
      <c r="A4501" s="2" t="s">
        <v>747</v>
      </c>
      <c r="B4501" s="3">
        <v>11</v>
      </c>
      <c r="C4501" s="3">
        <v>799</v>
      </c>
      <c r="D4501" s="3" t="s">
        <v>760</v>
      </c>
      <c r="E4501" s="3" t="str">
        <f>_xlfn.XLOOKUP(Tbl_BalanceHistory[[#This Row],[RespAgy]],Tbl_Agencies[Agy Code],Tbl_Agencies[Agy Sort])</f>
        <v>161000</v>
      </c>
      <c r="F4501" s="2" t="str">
        <f>Tbl_BalanceHistory[[#This Row],[RespAgy]]&amp;": "&amp;Tbl_BalanceHistory[[#This Row],[RespAgency]]</f>
        <v>799: Department of Corrections</v>
      </c>
      <c r="G4501" s="3">
        <v>757</v>
      </c>
      <c r="H4501" s="3" t="s">
        <v>1376</v>
      </c>
      <c r="I4501" s="3">
        <f>_xlfn.XLOOKUP(Tbl_BalanceHistory[[#This Row],[AgyCode]],Tbl_Agencies[Agy Code],Tbl_Agencies[Agy Sort])</f>
        <v>0</v>
      </c>
      <c r="J4501" s="2" t="str">
        <f>Tbl_BalanceHistory[[#This Row],[AgyCode]]&amp;": "&amp;Tbl_BalanceHistory[[#This Row],[Agency Name]]</f>
        <v>757: Western Region Correctional Field Units</v>
      </c>
      <c r="K4501" s="1">
        <v>2014</v>
      </c>
      <c r="L4501" s="3">
        <v>398</v>
      </c>
      <c r="M4501" s="3" t="s">
        <v>768</v>
      </c>
      <c r="N4501" s="2" t="str">
        <f>Tbl_BalanceHistory[[#This Row],[ProgramCode]]&amp;": "&amp;Tbl_BalanceHistory[[#This Row],[Program Name]]</f>
        <v>398: Operation of Secure Correctional Facilities</v>
      </c>
      <c r="O4501" s="3" t="s">
        <v>1730</v>
      </c>
      <c r="P4501" s="1" t="str">
        <f>IF(Tbl_BalanceHistory[[#This Row],[FundCode]]="0100","GF",IF(Tbl_BalanceHistory[[#This Row],[FundCode]]="01000","GF","Hi Ed / OCR"))</f>
        <v>GF</v>
      </c>
      <c r="Q4501" s="5">
        <v>12377823</v>
      </c>
      <c r="R4501" s="5">
        <v>12377823</v>
      </c>
      <c r="S4501" s="5">
        <v>0</v>
      </c>
      <c r="T4501" s="5">
        <v>0</v>
      </c>
      <c r="U4501" s="3"/>
      <c r="V4501" s="5">
        <v>0</v>
      </c>
      <c r="W4501" s="5">
        <v>0</v>
      </c>
      <c r="X4501" s="5"/>
      <c r="Y4501" s="5"/>
      <c r="Z4501" s="5">
        <f>Tbl_BalanceHistory[[#This Row],[Discretionary Recommended - Pre 2022]]+Tbl_BalanceHistory[[#This Row],[Discretionary Balance Recommended: Policy]]+Tbl_BalanceHistory[[#This Row],[Discretionary Balance Recommended: Commitments]]</f>
        <v>0</v>
      </c>
      <c r="AA4501" s="5">
        <f>Tbl_BalanceHistory[[#This Row],[Discretionary Balance]]-Tbl_BalanceHistory[[#This Row],[Discretionary Reappropriation]]</f>
        <v>0</v>
      </c>
      <c r="AB4501" s="2"/>
      <c r="AC4501" s="2"/>
      <c r="AD4501" s="2"/>
      <c r="AE4501" s="2"/>
    </row>
    <row r="4502" spans="1:31" ht="45" x14ac:dyDescent="0.25">
      <c r="A4502" s="2" t="s">
        <v>747</v>
      </c>
      <c r="B4502" s="3">
        <v>11</v>
      </c>
      <c r="C4502" s="3">
        <v>799</v>
      </c>
      <c r="D4502" s="3" t="s">
        <v>760</v>
      </c>
      <c r="E4502" s="3" t="str">
        <f>_xlfn.XLOOKUP(Tbl_BalanceHistory[[#This Row],[RespAgy]],Tbl_Agencies[Agy Code],Tbl_Agencies[Agy Sort])</f>
        <v>161000</v>
      </c>
      <c r="F4502" s="2" t="str">
        <f>Tbl_BalanceHistory[[#This Row],[RespAgy]]&amp;": "&amp;Tbl_BalanceHistory[[#This Row],[RespAgency]]</f>
        <v>799: Department of Corrections</v>
      </c>
      <c r="G4502" s="3">
        <v>757</v>
      </c>
      <c r="H4502" s="3" t="s">
        <v>1376</v>
      </c>
      <c r="I4502" s="3">
        <f>_xlfn.XLOOKUP(Tbl_BalanceHistory[[#This Row],[AgyCode]],Tbl_Agencies[Agy Code],Tbl_Agencies[Agy Sort])</f>
        <v>0</v>
      </c>
      <c r="J4502" s="2" t="str">
        <f>Tbl_BalanceHistory[[#This Row],[AgyCode]]&amp;": "&amp;Tbl_BalanceHistory[[#This Row],[Agency Name]]</f>
        <v>757: Western Region Correctional Field Units</v>
      </c>
      <c r="K4502" s="1">
        <v>2015</v>
      </c>
      <c r="L4502" s="3">
        <v>398</v>
      </c>
      <c r="M4502" s="3" t="s">
        <v>768</v>
      </c>
      <c r="N4502" s="2" t="str">
        <f>Tbl_BalanceHistory[[#This Row],[ProgramCode]]&amp;": "&amp;Tbl_BalanceHistory[[#This Row],[Program Name]]</f>
        <v>398: Operation of Secure Correctional Facilities</v>
      </c>
      <c r="O4502" s="3" t="s">
        <v>1730</v>
      </c>
      <c r="P4502" s="1" t="str">
        <f>IF(Tbl_BalanceHistory[[#This Row],[FundCode]]="0100","GF",IF(Tbl_BalanceHistory[[#This Row],[FundCode]]="01000","GF","Hi Ed / OCR"))</f>
        <v>GF</v>
      </c>
      <c r="Q4502" s="5">
        <v>11763195</v>
      </c>
      <c r="R4502" s="5">
        <v>11763141</v>
      </c>
      <c r="S4502" s="5">
        <v>53</v>
      </c>
      <c r="T4502" s="5">
        <v>0</v>
      </c>
      <c r="U4502" s="3"/>
      <c r="V4502" s="5">
        <v>53</v>
      </c>
      <c r="W4502" s="5">
        <v>0</v>
      </c>
      <c r="X4502" s="5"/>
      <c r="Y4502" s="5"/>
      <c r="Z4502" s="5">
        <f>Tbl_BalanceHistory[[#This Row],[Discretionary Recommended - Pre 2022]]+Tbl_BalanceHistory[[#This Row],[Discretionary Balance Recommended: Policy]]+Tbl_BalanceHistory[[#This Row],[Discretionary Balance Recommended: Commitments]]</f>
        <v>0</v>
      </c>
      <c r="AA4502" s="5">
        <f>Tbl_BalanceHistory[[#This Row],[Discretionary Balance]]-Tbl_BalanceHistory[[#This Row],[Discretionary Reappropriation]]</f>
        <v>53</v>
      </c>
      <c r="AB4502" s="2"/>
      <c r="AC4502" s="2"/>
      <c r="AD4502" s="2"/>
      <c r="AE4502" s="2"/>
    </row>
    <row r="4503" spans="1:31" ht="45" x14ac:dyDescent="0.25">
      <c r="A4503" s="2" t="s">
        <v>747</v>
      </c>
      <c r="B4503" s="3">
        <v>11</v>
      </c>
      <c r="C4503" s="3">
        <v>799</v>
      </c>
      <c r="D4503" s="3" t="s">
        <v>760</v>
      </c>
      <c r="E4503" s="3" t="str">
        <f>_xlfn.XLOOKUP(Tbl_BalanceHistory[[#This Row],[RespAgy]],Tbl_Agencies[Agy Code],Tbl_Agencies[Agy Sort])</f>
        <v>161000</v>
      </c>
      <c r="F4503" s="2" t="str">
        <f>Tbl_BalanceHistory[[#This Row],[RespAgy]]&amp;": "&amp;Tbl_BalanceHistory[[#This Row],[RespAgency]]</f>
        <v>799: Department of Corrections</v>
      </c>
      <c r="G4503" s="3">
        <v>757</v>
      </c>
      <c r="H4503" s="3" t="s">
        <v>1376</v>
      </c>
      <c r="I4503" s="3">
        <f>_xlfn.XLOOKUP(Tbl_BalanceHistory[[#This Row],[AgyCode]],Tbl_Agencies[Agy Code],Tbl_Agencies[Agy Sort])</f>
        <v>0</v>
      </c>
      <c r="J4503" s="2" t="str">
        <f>Tbl_BalanceHistory[[#This Row],[AgyCode]]&amp;": "&amp;Tbl_BalanceHistory[[#This Row],[Agency Name]]</f>
        <v>757: Western Region Correctional Field Units</v>
      </c>
      <c r="K4503" s="1">
        <v>2016</v>
      </c>
      <c r="L4503" s="3">
        <v>398</v>
      </c>
      <c r="M4503" s="3" t="s">
        <v>768</v>
      </c>
      <c r="N4503" s="2" t="str">
        <f>Tbl_BalanceHistory[[#This Row],[ProgramCode]]&amp;": "&amp;Tbl_BalanceHistory[[#This Row],[Program Name]]</f>
        <v>398: Operation of Secure Correctional Facilities</v>
      </c>
      <c r="O4503" s="3" t="s">
        <v>1730</v>
      </c>
      <c r="P4503" s="1" t="str">
        <f>IF(Tbl_BalanceHistory[[#This Row],[FundCode]]="0100","GF",IF(Tbl_BalanceHistory[[#This Row],[FundCode]]="01000","GF","Hi Ed / OCR"))</f>
        <v>GF</v>
      </c>
      <c r="Q4503" s="5">
        <v>9977178</v>
      </c>
      <c r="R4503" s="5">
        <v>9977178</v>
      </c>
      <c r="S4503" s="5">
        <v>0</v>
      </c>
      <c r="T4503" s="5">
        <v>0</v>
      </c>
      <c r="U4503" s="3"/>
      <c r="V4503" s="5">
        <v>0</v>
      </c>
      <c r="W4503" s="5">
        <v>0</v>
      </c>
      <c r="X4503" s="5"/>
      <c r="Y4503" s="5"/>
      <c r="Z4503" s="5">
        <f>Tbl_BalanceHistory[[#This Row],[Discretionary Recommended - Pre 2022]]+Tbl_BalanceHistory[[#This Row],[Discretionary Balance Recommended: Policy]]+Tbl_BalanceHistory[[#This Row],[Discretionary Balance Recommended: Commitments]]</f>
        <v>0</v>
      </c>
      <c r="AA4503" s="5">
        <f>Tbl_BalanceHistory[[#This Row],[Discretionary Balance]]-Tbl_BalanceHistory[[#This Row],[Discretionary Reappropriation]]</f>
        <v>0</v>
      </c>
      <c r="AB4503" s="2"/>
      <c r="AC4503" s="2"/>
      <c r="AD4503" s="2"/>
      <c r="AE4503" s="2" t="s">
        <v>2170</v>
      </c>
    </row>
    <row r="4504" spans="1:31" ht="45" x14ac:dyDescent="0.25">
      <c r="A4504" s="2" t="s">
        <v>747</v>
      </c>
      <c r="B4504" s="3">
        <v>11</v>
      </c>
      <c r="C4504" s="3">
        <v>799</v>
      </c>
      <c r="D4504" s="3" t="s">
        <v>760</v>
      </c>
      <c r="E4504" s="3" t="str">
        <f>_xlfn.XLOOKUP(Tbl_BalanceHistory[[#This Row],[RespAgy]],Tbl_Agencies[Agy Code],Tbl_Agencies[Agy Sort])</f>
        <v>161000</v>
      </c>
      <c r="F4504" s="2" t="str">
        <f>Tbl_BalanceHistory[[#This Row],[RespAgy]]&amp;": "&amp;Tbl_BalanceHistory[[#This Row],[RespAgency]]</f>
        <v>799: Department of Corrections</v>
      </c>
      <c r="G4504" s="3">
        <v>757</v>
      </c>
      <c r="H4504" s="3" t="s">
        <v>1376</v>
      </c>
      <c r="I4504" s="3">
        <f>_xlfn.XLOOKUP(Tbl_BalanceHistory[[#This Row],[AgyCode]],Tbl_Agencies[Agy Code],Tbl_Agencies[Agy Sort])</f>
        <v>0</v>
      </c>
      <c r="J4504" s="2" t="str">
        <f>Tbl_BalanceHistory[[#This Row],[AgyCode]]&amp;": "&amp;Tbl_BalanceHistory[[#This Row],[Agency Name]]</f>
        <v>757: Western Region Correctional Field Units</v>
      </c>
      <c r="K4504" s="1">
        <v>2017</v>
      </c>
      <c r="L4504" s="3">
        <v>398</v>
      </c>
      <c r="M4504" s="3" t="s">
        <v>768</v>
      </c>
      <c r="N4504" s="2" t="str">
        <f>Tbl_BalanceHistory[[#This Row],[ProgramCode]]&amp;": "&amp;Tbl_BalanceHistory[[#This Row],[Program Name]]</f>
        <v>398: Operation of Secure Correctional Facilities</v>
      </c>
      <c r="O4504" s="3" t="s">
        <v>886</v>
      </c>
      <c r="P4504" s="1" t="str">
        <f>IF(Tbl_BalanceHistory[[#This Row],[FundCode]]="0100","GF",IF(Tbl_BalanceHistory[[#This Row],[FundCode]]="01000","GF","Hi Ed / OCR"))</f>
        <v>GF</v>
      </c>
      <c r="Q4504" s="5">
        <v>10670070</v>
      </c>
      <c r="R4504" s="5">
        <v>10670070</v>
      </c>
      <c r="S4504" s="5">
        <v>0</v>
      </c>
      <c r="T4504" s="5">
        <v>0</v>
      </c>
      <c r="U4504" s="3"/>
      <c r="V4504" s="5">
        <v>0</v>
      </c>
      <c r="W4504" s="5">
        <v>0</v>
      </c>
      <c r="X4504" s="5"/>
      <c r="Y4504" s="5"/>
      <c r="Z4504" s="5">
        <f>Tbl_BalanceHistory[[#This Row],[Discretionary Recommended - Pre 2022]]+Tbl_BalanceHistory[[#This Row],[Discretionary Balance Recommended: Policy]]+Tbl_BalanceHistory[[#This Row],[Discretionary Balance Recommended: Commitments]]</f>
        <v>0</v>
      </c>
      <c r="AA4504" s="5">
        <f>Tbl_BalanceHistory[[#This Row],[Discretionary Balance]]-Tbl_BalanceHistory[[#This Row],[Discretionary Reappropriation]]</f>
        <v>0</v>
      </c>
      <c r="AB4504" s="2"/>
      <c r="AC4504" s="2"/>
      <c r="AD4504" s="2"/>
      <c r="AE4504" s="2"/>
    </row>
    <row r="4505" spans="1:31" ht="45" x14ac:dyDescent="0.25">
      <c r="A4505" s="2" t="s">
        <v>747</v>
      </c>
      <c r="B4505" s="3">
        <v>11</v>
      </c>
      <c r="C4505" s="3">
        <v>799</v>
      </c>
      <c r="D4505" s="3" t="s">
        <v>760</v>
      </c>
      <c r="E4505" s="3" t="str">
        <f>_xlfn.XLOOKUP(Tbl_BalanceHistory[[#This Row],[RespAgy]],Tbl_Agencies[Agy Code],Tbl_Agencies[Agy Sort])</f>
        <v>161000</v>
      </c>
      <c r="F4505" s="2" t="str">
        <f>Tbl_BalanceHistory[[#This Row],[RespAgy]]&amp;": "&amp;Tbl_BalanceHistory[[#This Row],[RespAgency]]</f>
        <v>799: Department of Corrections</v>
      </c>
      <c r="G4505" s="3">
        <v>757</v>
      </c>
      <c r="H4505" s="3" t="s">
        <v>1376</v>
      </c>
      <c r="I4505" s="3">
        <f>_xlfn.XLOOKUP(Tbl_BalanceHistory[[#This Row],[AgyCode]],Tbl_Agencies[Agy Code],Tbl_Agencies[Agy Sort])</f>
        <v>0</v>
      </c>
      <c r="J4505" s="2" t="str">
        <f>Tbl_BalanceHistory[[#This Row],[AgyCode]]&amp;": "&amp;Tbl_BalanceHistory[[#This Row],[Agency Name]]</f>
        <v>757: Western Region Correctional Field Units</v>
      </c>
      <c r="K4505" s="1">
        <v>2018</v>
      </c>
      <c r="L4505" s="3">
        <v>398</v>
      </c>
      <c r="M4505" s="3" t="s">
        <v>768</v>
      </c>
      <c r="N4505" s="2" t="str">
        <f>Tbl_BalanceHistory[[#This Row],[ProgramCode]]&amp;": "&amp;Tbl_BalanceHistory[[#This Row],[Program Name]]</f>
        <v>398: Operation of Secure Correctional Facilities</v>
      </c>
      <c r="O4505" s="3" t="s">
        <v>886</v>
      </c>
      <c r="P4505" s="1" t="str">
        <f>IF(Tbl_BalanceHistory[[#This Row],[FundCode]]="0100","GF",IF(Tbl_BalanceHistory[[#This Row],[FundCode]]="01000","GF","Hi Ed / OCR"))</f>
        <v>GF</v>
      </c>
      <c r="Q4505" s="5">
        <v>10694483</v>
      </c>
      <c r="R4505" s="5">
        <v>10694483</v>
      </c>
      <c r="S4505" s="5">
        <v>0</v>
      </c>
      <c r="T4505" s="5">
        <v>0</v>
      </c>
      <c r="U4505" s="3"/>
      <c r="V4505" s="5">
        <v>0</v>
      </c>
      <c r="W4505" s="5">
        <v>0</v>
      </c>
      <c r="X4505" s="5"/>
      <c r="Y4505" s="5"/>
      <c r="Z4505" s="5">
        <f>Tbl_BalanceHistory[[#This Row],[Discretionary Recommended - Pre 2022]]+Tbl_BalanceHistory[[#This Row],[Discretionary Balance Recommended: Policy]]+Tbl_BalanceHistory[[#This Row],[Discretionary Balance Recommended: Commitments]]</f>
        <v>0</v>
      </c>
      <c r="AA4505" s="5">
        <f>Tbl_BalanceHistory[[#This Row],[Discretionary Balance]]-Tbl_BalanceHistory[[#This Row],[Discretionary Reappropriation]]</f>
        <v>0</v>
      </c>
      <c r="AB4505" s="2"/>
      <c r="AC4505" s="2"/>
      <c r="AD4505" s="2"/>
      <c r="AE4505" s="2"/>
    </row>
    <row r="4506" spans="1:31" ht="45" x14ac:dyDescent="0.25">
      <c r="A4506" s="2" t="s">
        <v>747</v>
      </c>
      <c r="B4506" s="3">
        <v>11</v>
      </c>
      <c r="C4506" s="3">
        <v>799</v>
      </c>
      <c r="D4506" s="3" t="s">
        <v>760</v>
      </c>
      <c r="E4506" s="3" t="str">
        <f>_xlfn.XLOOKUP(Tbl_BalanceHistory[[#This Row],[RespAgy]],Tbl_Agencies[Agy Code],Tbl_Agencies[Agy Sort])</f>
        <v>161000</v>
      </c>
      <c r="F4506" s="2" t="str">
        <f>Tbl_BalanceHistory[[#This Row],[RespAgy]]&amp;": "&amp;Tbl_BalanceHistory[[#This Row],[RespAgency]]</f>
        <v>799: Department of Corrections</v>
      </c>
      <c r="G4506" s="3">
        <v>757</v>
      </c>
      <c r="H4506" s="3" t="s">
        <v>1376</v>
      </c>
      <c r="I4506" s="3">
        <f>_xlfn.XLOOKUP(Tbl_BalanceHistory[[#This Row],[AgyCode]],Tbl_Agencies[Agy Code],Tbl_Agencies[Agy Sort])</f>
        <v>0</v>
      </c>
      <c r="J4506" s="2" t="str">
        <f>Tbl_BalanceHistory[[#This Row],[AgyCode]]&amp;": "&amp;Tbl_BalanceHistory[[#This Row],[Agency Name]]</f>
        <v>757: Western Region Correctional Field Units</v>
      </c>
      <c r="K4506" s="1">
        <v>2019</v>
      </c>
      <c r="L4506" s="3">
        <v>398</v>
      </c>
      <c r="M4506" s="3" t="s">
        <v>768</v>
      </c>
      <c r="N4506" s="2" t="str">
        <f>Tbl_BalanceHistory[[#This Row],[ProgramCode]]&amp;": "&amp;Tbl_BalanceHistory[[#This Row],[Program Name]]</f>
        <v>398: Operation of Secure Correctional Facilities</v>
      </c>
      <c r="O4506" s="3" t="s">
        <v>886</v>
      </c>
      <c r="P4506" s="1" t="str">
        <f>IF(Tbl_BalanceHistory[[#This Row],[FundCode]]="0100","GF",IF(Tbl_BalanceHistory[[#This Row],[FundCode]]="01000","GF","Hi Ed / OCR"))</f>
        <v>GF</v>
      </c>
      <c r="Q4506" s="5">
        <v>10843939</v>
      </c>
      <c r="R4506" s="5">
        <v>10843939</v>
      </c>
      <c r="S4506" s="5">
        <v>0</v>
      </c>
      <c r="T4506" s="5">
        <v>0</v>
      </c>
      <c r="U4506" s="3"/>
      <c r="V4506" s="5">
        <v>0</v>
      </c>
      <c r="W4506" s="5">
        <v>0</v>
      </c>
      <c r="X4506" s="5"/>
      <c r="Y4506" s="5"/>
      <c r="Z4506" s="5">
        <f>Tbl_BalanceHistory[[#This Row],[Discretionary Recommended - Pre 2022]]+Tbl_BalanceHistory[[#This Row],[Discretionary Balance Recommended: Policy]]+Tbl_BalanceHistory[[#This Row],[Discretionary Balance Recommended: Commitments]]</f>
        <v>0</v>
      </c>
      <c r="AA4506" s="5">
        <f>Tbl_BalanceHistory[[#This Row],[Discretionary Balance]]-Tbl_BalanceHistory[[#This Row],[Discretionary Reappropriation]]</f>
        <v>0</v>
      </c>
      <c r="AB4506" s="2"/>
      <c r="AC4506" s="2"/>
      <c r="AD4506" s="2"/>
      <c r="AE4506" s="2"/>
    </row>
    <row r="4507" spans="1:31" ht="45" x14ac:dyDescent="0.25">
      <c r="A4507" s="2" t="s">
        <v>747</v>
      </c>
      <c r="B4507" s="3">
        <v>11</v>
      </c>
      <c r="C4507" s="3">
        <v>799</v>
      </c>
      <c r="D4507" s="3" t="s">
        <v>760</v>
      </c>
      <c r="E4507" s="3" t="str">
        <f>_xlfn.XLOOKUP(Tbl_BalanceHistory[[#This Row],[RespAgy]],Tbl_Agencies[Agy Code],Tbl_Agencies[Agy Sort])</f>
        <v>161000</v>
      </c>
      <c r="F4507" s="2" t="str">
        <f>Tbl_BalanceHistory[[#This Row],[RespAgy]]&amp;": "&amp;Tbl_BalanceHistory[[#This Row],[RespAgency]]</f>
        <v>799: Department of Corrections</v>
      </c>
      <c r="G4507" s="3">
        <v>757</v>
      </c>
      <c r="H4507" s="3" t="s">
        <v>1376</v>
      </c>
      <c r="I4507" s="3">
        <f>_xlfn.XLOOKUP(Tbl_BalanceHistory[[#This Row],[AgyCode]],Tbl_Agencies[Agy Code],Tbl_Agencies[Agy Sort])</f>
        <v>0</v>
      </c>
      <c r="J4507" s="2" t="str">
        <f>Tbl_BalanceHistory[[#This Row],[AgyCode]]&amp;": "&amp;Tbl_BalanceHistory[[#This Row],[Agency Name]]</f>
        <v>757: Western Region Correctional Field Units</v>
      </c>
      <c r="K4507" s="1">
        <v>2020</v>
      </c>
      <c r="L4507" s="3">
        <v>398</v>
      </c>
      <c r="M4507" s="3" t="s">
        <v>768</v>
      </c>
      <c r="N4507" s="2" t="str">
        <f>Tbl_BalanceHistory[[#This Row],[ProgramCode]]&amp;": "&amp;Tbl_BalanceHistory[[#This Row],[Program Name]]</f>
        <v>398: Operation of Secure Correctional Facilities</v>
      </c>
      <c r="O4507" s="3" t="s">
        <v>886</v>
      </c>
      <c r="P4507" s="1" t="str">
        <f>IF(Tbl_BalanceHistory[[#This Row],[FundCode]]="0100","GF",IF(Tbl_BalanceHistory[[#This Row],[FundCode]]="01000","GF","Hi Ed / OCR"))</f>
        <v>GF</v>
      </c>
      <c r="Q4507" s="5">
        <v>11043311</v>
      </c>
      <c r="R4507" s="5">
        <v>11042387</v>
      </c>
      <c r="S4507" s="5">
        <v>924</v>
      </c>
      <c r="T4507" s="5">
        <v>0</v>
      </c>
      <c r="U4507" s="3"/>
      <c r="V4507" s="5">
        <v>924</v>
      </c>
      <c r="W4507" s="5">
        <v>0</v>
      </c>
      <c r="X4507" s="5"/>
      <c r="Y4507" s="5"/>
      <c r="Z4507" s="5">
        <f>Tbl_BalanceHistory[[#This Row],[Discretionary Recommended - Pre 2022]]+Tbl_BalanceHistory[[#This Row],[Discretionary Balance Recommended: Policy]]+Tbl_BalanceHistory[[#This Row],[Discretionary Balance Recommended: Commitments]]</f>
        <v>0</v>
      </c>
      <c r="AA4507" s="5">
        <f>Tbl_BalanceHistory[[#This Row],[Discretionary Balance]]-Tbl_BalanceHistory[[#This Row],[Discretionary Reappropriation]]</f>
        <v>924</v>
      </c>
      <c r="AB4507" s="2"/>
      <c r="AC4507" s="2"/>
      <c r="AD4507" s="2"/>
      <c r="AE4507" s="2"/>
    </row>
    <row r="4508" spans="1:31" ht="45" x14ac:dyDescent="0.25">
      <c r="A4508" s="2" t="s">
        <v>747</v>
      </c>
      <c r="B4508" s="3">
        <v>11</v>
      </c>
      <c r="C4508" s="3">
        <v>799</v>
      </c>
      <c r="D4508" s="3" t="s">
        <v>760</v>
      </c>
      <c r="E4508" s="3" t="str">
        <f>_xlfn.XLOOKUP(Tbl_BalanceHistory[[#This Row],[RespAgy]],Tbl_Agencies[Agy Code],Tbl_Agencies[Agy Sort])</f>
        <v>161000</v>
      </c>
      <c r="F4508" s="2" t="str">
        <f>Tbl_BalanceHistory[[#This Row],[RespAgy]]&amp;": "&amp;Tbl_BalanceHistory[[#This Row],[RespAgency]]</f>
        <v>799: Department of Corrections</v>
      </c>
      <c r="G4508" s="3">
        <v>760</v>
      </c>
      <c r="H4508" s="3" t="s">
        <v>1380</v>
      </c>
      <c r="I4508" s="3">
        <f>_xlfn.XLOOKUP(Tbl_BalanceHistory[[#This Row],[AgyCode]],Tbl_Agencies[Agy Code],Tbl_Agencies[Agy Sort])</f>
        <v>0</v>
      </c>
      <c r="J4508" s="2" t="str">
        <f>Tbl_BalanceHistory[[#This Row],[AgyCode]]&amp;": "&amp;Tbl_BalanceHistory[[#This Row],[Agency Name]]</f>
        <v>760: Central Region Correctional Field Units</v>
      </c>
      <c r="K4508" s="1">
        <v>2014</v>
      </c>
      <c r="L4508" s="3">
        <v>197</v>
      </c>
      <c r="M4508" s="3" t="s">
        <v>401</v>
      </c>
      <c r="N4508" s="2" t="str">
        <f>Tbl_BalanceHistory[[#This Row],[ProgramCode]]&amp;": "&amp;Tbl_BalanceHistory[[#This Row],[Program Name]]</f>
        <v>197: Instruction</v>
      </c>
      <c r="O4508" s="3" t="s">
        <v>1730</v>
      </c>
      <c r="P4508" s="1" t="str">
        <f>IF(Tbl_BalanceHistory[[#This Row],[FundCode]]="0100","GF",IF(Tbl_BalanceHistory[[#This Row],[FundCode]]="01000","GF","Hi Ed / OCR"))</f>
        <v>GF</v>
      </c>
      <c r="Q4508" s="5">
        <v>177265</v>
      </c>
      <c r="R4508" s="5">
        <v>177265</v>
      </c>
      <c r="S4508" s="5">
        <v>0</v>
      </c>
      <c r="T4508" s="5">
        <v>0</v>
      </c>
      <c r="U4508" s="3"/>
      <c r="V4508" s="5">
        <v>0</v>
      </c>
      <c r="W4508" s="5">
        <v>0</v>
      </c>
      <c r="X4508" s="5"/>
      <c r="Y4508" s="5"/>
      <c r="Z4508" s="5">
        <f>Tbl_BalanceHistory[[#This Row],[Discretionary Recommended - Pre 2022]]+Tbl_BalanceHistory[[#This Row],[Discretionary Balance Recommended: Policy]]+Tbl_BalanceHistory[[#This Row],[Discretionary Balance Recommended: Commitments]]</f>
        <v>0</v>
      </c>
      <c r="AA4508" s="5">
        <f>Tbl_BalanceHistory[[#This Row],[Discretionary Balance]]-Tbl_BalanceHistory[[#This Row],[Discretionary Reappropriation]]</f>
        <v>0</v>
      </c>
      <c r="AB4508" s="2"/>
      <c r="AC4508" s="2"/>
      <c r="AD4508" s="2"/>
      <c r="AE4508" s="2"/>
    </row>
    <row r="4509" spans="1:31" ht="45" x14ac:dyDescent="0.25">
      <c r="A4509" s="2" t="s">
        <v>747</v>
      </c>
      <c r="B4509" s="3">
        <v>11</v>
      </c>
      <c r="C4509" s="3">
        <v>799</v>
      </c>
      <c r="D4509" s="3" t="s">
        <v>760</v>
      </c>
      <c r="E4509" s="3" t="str">
        <f>_xlfn.XLOOKUP(Tbl_BalanceHistory[[#This Row],[RespAgy]],Tbl_Agencies[Agy Code],Tbl_Agencies[Agy Sort])</f>
        <v>161000</v>
      </c>
      <c r="F4509" s="2" t="str">
        <f>Tbl_BalanceHistory[[#This Row],[RespAgy]]&amp;": "&amp;Tbl_BalanceHistory[[#This Row],[RespAgency]]</f>
        <v>799: Department of Corrections</v>
      </c>
      <c r="G4509" s="3">
        <v>760</v>
      </c>
      <c r="H4509" s="3" t="s">
        <v>1380</v>
      </c>
      <c r="I4509" s="3">
        <f>_xlfn.XLOOKUP(Tbl_BalanceHistory[[#This Row],[AgyCode]],Tbl_Agencies[Agy Code],Tbl_Agencies[Agy Sort])</f>
        <v>0</v>
      </c>
      <c r="J4509" s="2" t="str">
        <f>Tbl_BalanceHistory[[#This Row],[AgyCode]]&amp;": "&amp;Tbl_BalanceHistory[[#This Row],[Agency Name]]</f>
        <v>760: Central Region Correctional Field Units</v>
      </c>
      <c r="K4509" s="1">
        <v>2015</v>
      </c>
      <c r="L4509" s="3">
        <v>197</v>
      </c>
      <c r="M4509" s="3" t="s">
        <v>401</v>
      </c>
      <c r="N4509" s="2" t="str">
        <f>Tbl_BalanceHistory[[#This Row],[ProgramCode]]&amp;": "&amp;Tbl_BalanceHistory[[#This Row],[Program Name]]</f>
        <v>197: Instruction</v>
      </c>
      <c r="O4509" s="3" t="s">
        <v>1730</v>
      </c>
      <c r="P4509" s="1" t="str">
        <f>IF(Tbl_BalanceHistory[[#This Row],[FundCode]]="0100","GF",IF(Tbl_BalanceHistory[[#This Row],[FundCode]]="01000","GF","Hi Ed / OCR"))</f>
        <v>GF</v>
      </c>
      <c r="Q4509" s="5">
        <v>0</v>
      </c>
      <c r="R4509" s="5">
        <v>0</v>
      </c>
      <c r="S4509" s="5">
        <v>0</v>
      </c>
      <c r="T4509" s="5">
        <v>0</v>
      </c>
      <c r="U4509" s="3"/>
      <c r="V4509" s="5">
        <v>0</v>
      </c>
      <c r="W4509" s="5">
        <v>0</v>
      </c>
      <c r="X4509" s="5"/>
      <c r="Y4509" s="5"/>
      <c r="Z4509" s="5">
        <f>Tbl_BalanceHistory[[#This Row],[Discretionary Recommended - Pre 2022]]+Tbl_BalanceHistory[[#This Row],[Discretionary Balance Recommended: Policy]]+Tbl_BalanceHistory[[#This Row],[Discretionary Balance Recommended: Commitments]]</f>
        <v>0</v>
      </c>
      <c r="AA4509" s="5">
        <f>Tbl_BalanceHistory[[#This Row],[Discretionary Balance]]-Tbl_BalanceHistory[[#This Row],[Discretionary Reappropriation]]</f>
        <v>0</v>
      </c>
      <c r="AB4509" s="2"/>
      <c r="AC4509" s="2"/>
      <c r="AD4509" s="2"/>
      <c r="AE4509" s="2"/>
    </row>
    <row r="4510" spans="1:31" ht="45" x14ac:dyDescent="0.25">
      <c r="A4510" s="2" t="s">
        <v>747</v>
      </c>
      <c r="B4510" s="3">
        <v>11</v>
      </c>
      <c r="C4510" s="3">
        <v>799</v>
      </c>
      <c r="D4510" s="3" t="s">
        <v>760</v>
      </c>
      <c r="E4510" s="3" t="str">
        <f>_xlfn.XLOOKUP(Tbl_BalanceHistory[[#This Row],[RespAgy]],Tbl_Agencies[Agy Code],Tbl_Agencies[Agy Sort])</f>
        <v>161000</v>
      </c>
      <c r="F4510" s="2" t="str">
        <f>Tbl_BalanceHistory[[#This Row],[RespAgy]]&amp;": "&amp;Tbl_BalanceHistory[[#This Row],[RespAgency]]</f>
        <v>799: Department of Corrections</v>
      </c>
      <c r="G4510" s="3">
        <v>760</v>
      </c>
      <c r="H4510" s="3" t="s">
        <v>1380</v>
      </c>
      <c r="I4510" s="3">
        <f>_xlfn.XLOOKUP(Tbl_BalanceHistory[[#This Row],[AgyCode]],Tbl_Agencies[Agy Code],Tbl_Agencies[Agy Sort])</f>
        <v>0</v>
      </c>
      <c r="J4510" s="2" t="str">
        <f>Tbl_BalanceHistory[[#This Row],[AgyCode]]&amp;": "&amp;Tbl_BalanceHistory[[#This Row],[Agency Name]]</f>
        <v>760: Central Region Correctional Field Units</v>
      </c>
      <c r="K4510" s="1">
        <v>2014</v>
      </c>
      <c r="L4510" s="3">
        <v>398</v>
      </c>
      <c r="M4510" s="3" t="s">
        <v>768</v>
      </c>
      <c r="N4510" s="2" t="str">
        <f>Tbl_BalanceHistory[[#This Row],[ProgramCode]]&amp;": "&amp;Tbl_BalanceHistory[[#This Row],[Program Name]]</f>
        <v>398: Operation of Secure Correctional Facilities</v>
      </c>
      <c r="O4510" s="3" t="s">
        <v>1730</v>
      </c>
      <c r="P4510" s="1" t="str">
        <f>IF(Tbl_BalanceHistory[[#This Row],[FundCode]]="0100","GF",IF(Tbl_BalanceHistory[[#This Row],[FundCode]]="01000","GF","Hi Ed / OCR"))</f>
        <v>GF</v>
      </c>
      <c r="Q4510" s="5">
        <v>5658099</v>
      </c>
      <c r="R4510" s="5">
        <v>5658099</v>
      </c>
      <c r="S4510" s="5">
        <v>0</v>
      </c>
      <c r="T4510" s="5">
        <v>0</v>
      </c>
      <c r="U4510" s="3"/>
      <c r="V4510" s="5">
        <v>0</v>
      </c>
      <c r="W4510" s="5">
        <v>0</v>
      </c>
      <c r="X4510" s="5"/>
      <c r="Y4510" s="5"/>
      <c r="Z4510" s="5">
        <f>Tbl_BalanceHistory[[#This Row],[Discretionary Recommended - Pre 2022]]+Tbl_BalanceHistory[[#This Row],[Discretionary Balance Recommended: Policy]]+Tbl_BalanceHistory[[#This Row],[Discretionary Balance Recommended: Commitments]]</f>
        <v>0</v>
      </c>
      <c r="AA4510" s="5">
        <f>Tbl_BalanceHistory[[#This Row],[Discretionary Balance]]-Tbl_BalanceHistory[[#This Row],[Discretionary Reappropriation]]</f>
        <v>0</v>
      </c>
      <c r="AB4510" s="2"/>
      <c r="AC4510" s="2"/>
      <c r="AD4510" s="2"/>
      <c r="AE4510" s="2"/>
    </row>
    <row r="4511" spans="1:31" ht="45" x14ac:dyDescent="0.25">
      <c r="A4511" s="2" t="s">
        <v>747</v>
      </c>
      <c r="B4511" s="3">
        <v>11</v>
      </c>
      <c r="C4511" s="3">
        <v>799</v>
      </c>
      <c r="D4511" s="3" t="s">
        <v>760</v>
      </c>
      <c r="E4511" s="3" t="str">
        <f>_xlfn.XLOOKUP(Tbl_BalanceHistory[[#This Row],[RespAgy]],Tbl_Agencies[Agy Code],Tbl_Agencies[Agy Sort])</f>
        <v>161000</v>
      </c>
      <c r="F4511" s="2" t="str">
        <f>Tbl_BalanceHistory[[#This Row],[RespAgy]]&amp;": "&amp;Tbl_BalanceHistory[[#This Row],[RespAgency]]</f>
        <v>799: Department of Corrections</v>
      </c>
      <c r="G4511" s="3">
        <v>760</v>
      </c>
      <c r="H4511" s="3" t="s">
        <v>1380</v>
      </c>
      <c r="I4511" s="3">
        <f>_xlfn.XLOOKUP(Tbl_BalanceHistory[[#This Row],[AgyCode]],Tbl_Agencies[Agy Code],Tbl_Agencies[Agy Sort])</f>
        <v>0</v>
      </c>
      <c r="J4511" s="2" t="str">
        <f>Tbl_BalanceHistory[[#This Row],[AgyCode]]&amp;": "&amp;Tbl_BalanceHistory[[#This Row],[Agency Name]]</f>
        <v>760: Central Region Correctional Field Units</v>
      </c>
      <c r="K4511" s="1">
        <v>2015</v>
      </c>
      <c r="L4511" s="3">
        <v>398</v>
      </c>
      <c r="M4511" s="3" t="s">
        <v>768</v>
      </c>
      <c r="N4511" s="2" t="str">
        <f>Tbl_BalanceHistory[[#This Row],[ProgramCode]]&amp;": "&amp;Tbl_BalanceHistory[[#This Row],[Program Name]]</f>
        <v>398: Operation of Secure Correctional Facilities</v>
      </c>
      <c r="O4511" s="3" t="s">
        <v>1730</v>
      </c>
      <c r="P4511" s="1" t="str">
        <f>IF(Tbl_BalanceHistory[[#This Row],[FundCode]]="0100","GF",IF(Tbl_BalanceHistory[[#This Row],[FundCode]]="01000","GF","Hi Ed / OCR"))</f>
        <v>GF</v>
      </c>
      <c r="Q4511" s="5">
        <v>0</v>
      </c>
      <c r="R4511" s="5">
        <v>0</v>
      </c>
      <c r="S4511" s="5">
        <v>0</v>
      </c>
      <c r="T4511" s="5">
        <v>0</v>
      </c>
      <c r="U4511" s="3"/>
      <c r="V4511" s="5">
        <v>0</v>
      </c>
      <c r="W4511" s="5">
        <v>0</v>
      </c>
      <c r="X4511" s="5"/>
      <c r="Y4511" s="5"/>
      <c r="Z4511" s="5">
        <f>Tbl_BalanceHistory[[#This Row],[Discretionary Recommended - Pre 2022]]+Tbl_BalanceHistory[[#This Row],[Discretionary Balance Recommended: Policy]]+Tbl_BalanceHistory[[#This Row],[Discretionary Balance Recommended: Commitments]]</f>
        <v>0</v>
      </c>
      <c r="AA4511" s="5">
        <f>Tbl_BalanceHistory[[#This Row],[Discretionary Balance]]-Tbl_BalanceHistory[[#This Row],[Discretionary Reappropriation]]</f>
        <v>0</v>
      </c>
      <c r="AB4511" s="2"/>
      <c r="AC4511" s="2"/>
      <c r="AD4511" s="2"/>
      <c r="AE4511" s="2"/>
    </row>
    <row r="4512" spans="1:31" ht="45" x14ac:dyDescent="0.25">
      <c r="A4512" s="2" t="s">
        <v>747</v>
      </c>
      <c r="B4512" s="3">
        <v>11</v>
      </c>
      <c r="C4512" s="3">
        <v>799</v>
      </c>
      <c r="D4512" s="3" t="s">
        <v>760</v>
      </c>
      <c r="E4512" s="3" t="str">
        <f>_xlfn.XLOOKUP(Tbl_BalanceHistory[[#This Row],[RespAgy]],Tbl_Agencies[Agy Code],Tbl_Agencies[Agy Sort])</f>
        <v>161000</v>
      </c>
      <c r="F4512" s="2" t="str">
        <f>Tbl_BalanceHistory[[#This Row],[RespAgy]]&amp;": "&amp;Tbl_BalanceHistory[[#This Row],[RespAgency]]</f>
        <v>799: Department of Corrections</v>
      </c>
      <c r="G4512" s="3">
        <v>767</v>
      </c>
      <c r="H4512" s="3" t="s">
        <v>1388</v>
      </c>
      <c r="I4512" s="3">
        <f>_xlfn.XLOOKUP(Tbl_BalanceHistory[[#This Row],[AgyCode]],Tbl_Agencies[Agy Code],Tbl_Agencies[Agy Sort])</f>
        <v>0</v>
      </c>
      <c r="J4512" s="2" t="str">
        <f>Tbl_BalanceHistory[[#This Row],[AgyCode]]&amp;": "&amp;Tbl_BalanceHistory[[#This Row],[Agency Name]]</f>
        <v>767: Division of Community Corrections</v>
      </c>
      <c r="K4512" s="1">
        <v>2014</v>
      </c>
      <c r="L4512" s="3">
        <v>197</v>
      </c>
      <c r="M4512" s="3" t="s">
        <v>401</v>
      </c>
      <c r="N4512" s="2" t="str">
        <f>Tbl_BalanceHistory[[#This Row],[ProgramCode]]&amp;": "&amp;Tbl_BalanceHistory[[#This Row],[Program Name]]</f>
        <v>197: Instruction</v>
      </c>
      <c r="O4512" s="3" t="s">
        <v>1730</v>
      </c>
      <c r="P4512" s="1" t="str">
        <f>IF(Tbl_BalanceHistory[[#This Row],[FundCode]]="0100","GF",IF(Tbl_BalanceHistory[[#This Row],[FundCode]]="01000","GF","Hi Ed / OCR"))</f>
        <v>GF</v>
      </c>
      <c r="Q4512" s="5">
        <v>530161</v>
      </c>
      <c r="R4512" s="5">
        <v>530160.55000000005</v>
      </c>
      <c r="S4512" s="5">
        <v>0</v>
      </c>
      <c r="T4512" s="5">
        <v>0</v>
      </c>
      <c r="U4512" s="3"/>
      <c r="V4512" s="5">
        <v>0</v>
      </c>
      <c r="W4512" s="5">
        <v>0</v>
      </c>
      <c r="X4512" s="5"/>
      <c r="Y4512" s="5"/>
      <c r="Z4512" s="5">
        <f>Tbl_BalanceHistory[[#This Row],[Discretionary Recommended - Pre 2022]]+Tbl_BalanceHistory[[#This Row],[Discretionary Balance Recommended: Policy]]+Tbl_BalanceHistory[[#This Row],[Discretionary Balance Recommended: Commitments]]</f>
        <v>0</v>
      </c>
      <c r="AA4512" s="5">
        <f>Tbl_BalanceHistory[[#This Row],[Discretionary Balance]]-Tbl_BalanceHistory[[#This Row],[Discretionary Reappropriation]]</f>
        <v>0</v>
      </c>
      <c r="AB4512" s="2"/>
      <c r="AC4512" s="2"/>
      <c r="AD4512" s="2"/>
      <c r="AE4512" s="2"/>
    </row>
    <row r="4513" spans="1:31" ht="45" x14ac:dyDescent="0.25">
      <c r="A4513" s="2" t="s">
        <v>747</v>
      </c>
      <c r="B4513" s="3">
        <v>11</v>
      </c>
      <c r="C4513" s="3">
        <v>799</v>
      </c>
      <c r="D4513" s="3" t="s">
        <v>760</v>
      </c>
      <c r="E4513" s="3" t="str">
        <f>_xlfn.XLOOKUP(Tbl_BalanceHistory[[#This Row],[RespAgy]],Tbl_Agencies[Agy Code],Tbl_Agencies[Agy Sort])</f>
        <v>161000</v>
      </c>
      <c r="F4513" s="2" t="str">
        <f>Tbl_BalanceHistory[[#This Row],[RespAgy]]&amp;": "&amp;Tbl_BalanceHistory[[#This Row],[RespAgency]]</f>
        <v>799: Department of Corrections</v>
      </c>
      <c r="G4513" s="3">
        <v>767</v>
      </c>
      <c r="H4513" s="3" t="s">
        <v>1388</v>
      </c>
      <c r="I4513" s="3">
        <f>_xlfn.XLOOKUP(Tbl_BalanceHistory[[#This Row],[AgyCode]],Tbl_Agencies[Agy Code],Tbl_Agencies[Agy Sort])</f>
        <v>0</v>
      </c>
      <c r="J4513" s="2" t="str">
        <f>Tbl_BalanceHistory[[#This Row],[AgyCode]]&amp;": "&amp;Tbl_BalanceHistory[[#This Row],[Agency Name]]</f>
        <v>767: Division of Community Corrections</v>
      </c>
      <c r="K4513" s="1">
        <v>2015</v>
      </c>
      <c r="L4513" s="3">
        <v>197</v>
      </c>
      <c r="M4513" s="3" t="s">
        <v>401</v>
      </c>
      <c r="N4513" s="2" t="str">
        <f>Tbl_BalanceHistory[[#This Row],[ProgramCode]]&amp;": "&amp;Tbl_BalanceHistory[[#This Row],[Program Name]]</f>
        <v>197: Instruction</v>
      </c>
      <c r="O4513" s="3" t="s">
        <v>1730</v>
      </c>
      <c r="P4513" s="1" t="str">
        <f>IF(Tbl_BalanceHistory[[#This Row],[FundCode]]="0100","GF",IF(Tbl_BalanceHistory[[#This Row],[FundCode]]="01000","GF","Hi Ed / OCR"))</f>
        <v>GF</v>
      </c>
      <c r="Q4513" s="5">
        <v>540247</v>
      </c>
      <c r="R4513" s="5">
        <v>540247</v>
      </c>
      <c r="S4513" s="5">
        <v>0</v>
      </c>
      <c r="T4513" s="5">
        <v>0</v>
      </c>
      <c r="U4513" s="3"/>
      <c r="V4513" s="5">
        <v>0</v>
      </c>
      <c r="W4513" s="5">
        <v>0</v>
      </c>
      <c r="X4513" s="5"/>
      <c r="Y4513" s="5"/>
      <c r="Z4513" s="5">
        <f>Tbl_BalanceHistory[[#This Row],[Discretionary Recommended - Pre 2022]]+Tbl_BalanceHistory[[#This Row],[Discretionary Balance Recommended: Policy]]+Tbl_BalanceHistory[[#This Row],[Discretionary Balance Recommended: Commitments]]</f>
        <v>0</v>
      </c>
      <c r="AA4513" s="5">
        <f>Tbl_BalanceHistory[[#This Row],[Discretionary Balance]]-Tbl_BalanceHistory[[#This Row],[Discretionary Reappropriation]]</f>
        <v>0</v>
      </c>
      <c r="AB4513" s="2"/>
      <c r="AC4513" s="2"/>
      <c r="AD4513" s="2"/>
      <c r="AE4513" s="2"/>
    </row>
    <row r="4514" spans="1:31" ht="45" x14ac:dyDescent="0.25">
      <c r="A4514" s="2" t="s">
        <v>747</v>
      </c>
      <c r="B4514" s="3">
        <v>11</v>
      </c>
      <c r="C4514" s="3">
        <v>799</v>
      </c>
      <c r="D4514" s="3" t="s">
        <v>760</v>
      </c>
      <c r="E4514" s="3" t="str">
        <f>_xlfn.XLOOKUP(Tbl_BalanceHistory[[#This Row],[RespAgy]],Tbl_Agencies[Agy Code],Tbl_Agencies[Agy Sort])</f>
        <v>161000</v>
      </c>
      <c r="F4514" s="2" t="str">
        <f>Tbl_BalanceHistory[[#This Row],[RespAgy]]&amp;": "&amp;Tbl_BalanceHistory[[#This Row],[RespAgency]]</f>
        <v>799: Department of Corrections</v>
      </c>
      <c r="G4514" s="3">
        <v>767</v>
      </c>
      <c r="H4514" s="3" t="s">
        <v>1388</v>
      </c>
      <c r="I4514" s="3">
        <f>_xlfn.XLOOKUP(Tbl_BalanceHistory[[#This Row],[AgyCode]],Tbl_Agencies[Agy Code],Tbl_Agencies[Agy Sort])</f>
        <v>0</v>
      </c>
      <c r="J4514" s="2" t="str">
        <f>Tbl_BalanceHistory[[#This Row],[AgyCode]]&amp;": "&amp;Tbl_BalanceHistory[[#This Row],[Agency Name]]</f>
        <v>767: Division of Community Corrections</v>
      </c>
      <c r="K4514" s="1">
        <v>2016</v>
      </c>
      <c r="L4514" s="3">
        <v>197</v>
      </c>
      <c r="M4514" s="3" t="s">
        <v>401</v>
      </c>
      <c r="N4514" s="2" t="str">
        <f>Tbl_BalanceHistory[[#This Row],[ProgramCode]]&amp;": "&amp;Tbl_BalanceHistory[[#This Row],[Program Name]]</f>
        <v>197: Instruction</v>
      </c>
      <c r="O4514" s="3" t="s">
        <v>1730</v>
      </c>
      <c r="P4514" s="1" t="str">
        <f>IF(Tbl_BalanceHistory[[#This Row],[FundCode]]="0100","GF",IF(Tbl_BalanceHistory[[#This Row],[FundCode]]="01000","GF","Hi Ed / OCR"))</f>
        <v>GF</v>
      </c>
      <c r="Q4514" s="5">
        <v>586069</v>
      </c>
      <c r="R4514" s="5">
        <v>586069</v>
      </c>
      <c r="S4514" s="5">
        <v>0</v>
      </c>
      <c r="T4514" s="5">
        <v>0</v>
      </c>
      <c r="U4514" s="3"/>
      <c r="V4514" s="5">
        <v>0</v>
      </c>
      <c r="W4514" s="5">
        <v>0</v>
      </c>
      <c r="X4514" s="5"/>
      <c r="Y4514" s="5"/>
      <c r="Z4514" s="5">
        <f>Tbl_BalanceHistory[[#This Row],[Discretionary Recommended - Pre 2022]]+Tbl_BalanceHistory[[#This Row],[Discretionary Balance Recommended: Policy]]+Tbl_BalanceHistory[[#This Row],[Discretionary Balance Recommended: Commitments]]</f>
        <v>0</v>
      </c>
      <c r="AA4514" s="5">
        <f>Tbl_BalanceHistory[[#This Row],[Discretionary Balance]]-Tbl_BalanceHistory[[#This Row],[Discretionary Reappropriation]]</f>
        <v>0</v>
      </c>
      <c r="AB4514" s="2"/>
      <c r="AC4514" s="2"/>
      <c r="AD4514" s="2"/>
      <c r="AE4514" s="2" t="s">
        <v>2170</v>
      </c>
    </row>
    <row r="4515" spans="1:31" ht="45" x14ac:dyDescent="0.25">
      <c r="A4515" s="2" t="s">
        <v>747</v>
      </c>
      <c r="B4515" s="3">
        <v>11</v>
      </c>
      <c r="C4515" s="3">
        <v>799</v>
      </c>
      <c r="D4515" s="3" t="s">
        <v>760</v>
      </c>
      <c r="E4515" s="3" t="str">
        <f>_xlfn.XLOOKUP(Tbl_BalanceHistory[[#This Row],[RespAgy]],Tbl_Agencies[Agy Code],Tbl_Agencies[Agy Sort])</f>
        <v>161000</v>
      </c>
      <c r="F4515" s="2" t="str">
        <f>Tbl_BalanceHistory[[#This Row],[RespAgy]]&amp;": "&amp;Tbl_BalanceHistory[[#This Row],[RespAgency]]</f>
        <v>799: Department of Corrections</v>
      </c>
      <c r="G4515" s="3">
        <v>767</v>
      </c>
      <c r="H4515" s="3" t="s">
        <v>1388</v>
      </c>
      <c r="I4515" s="3">
        <f>_xlfn.XLOOKUP(Tbl_BalanceHistory[[#This Row],[AgyCode]],Tbl_Agencies[Agy Code],Tbl_Agencies[Agy Sort])</f>
        <v>0</v>
      </c>
      <c r="J4515" s="2" t="str">
        <f>Tbl_BalanceHistory[[#This Row],[AgyCode]]&amp;": "&amp;Tbl_BalanceHistory[[#This Row],[Agency Name]]</f>
        <v>767: Division of Community Corrections</v>
      </c>
      <c r="K4515" s="1">
        <v>2017</v>
      </c>
      <c r="L4515" s="3">
        <v>197</v>
      </c>
      <c r="M4515" s="3" t="s">
        <v>401</v>
      </c>
      <c r="N4515" s="2" t="str">
        <f>Tbl_BalanceHistory[[#This Row],[ProgramCode]]&amp;": "&amp;Tbl_BalanceHistory[[#This Row],[Program Name]]</f>
        <v>197: Instruction</v>
      </c>
      <c r="O4515" s="3" t="s">
        <v>886</v>
      </c>
      <c r="P4515" s="1" t="str">
        <f>IF(Tbl_BalanceHistory[[#This Row],[FundCode]]="0100","GF",IF(Tbl_BalanceHistory[[#This Row],[FundCode]]="01000","GF","Hi Ed / OCR"))</f>
        <v>GF</v>
      </c>
      <c r="Q4515" s="5">
        <v>585840</v>
      </c>
      <c r="R4515" s="5">
        <v>585840</v>
      </c>
      <c r="S4515" s="5">
        <v>0</v>
      </c>
      <c r="T4515" s="5">
        <v>0</v>
      </c>
      <c r="U4515" s="3"/>
      <c r="V4515" s="5">
        <v>0</v>
      </c>
      <c r="W4515" s="5">
        <v>0</v>
      </c>
      <c r="X4515" s="5"/>
      <c r="Y4515" s="5"/>
      <c r="Z4515" s="5">
        <f>Tbl_BalanceHistory[[#This Row],[Discretionary Recommended - Pre 2022]]+Tbl_BalanceHistory[[#This Row],[Discretionary Balance Recommended: Policy]]+Tbl_BalanceHistory[[#This Row],[Discretionary Balance Recommended: Commitments]]</f>
        <v>0</v>
      </c>
      <c r="AA4515" s="5">
        <f>Tbl_BalanceHistory[[#This Row],[Discretionary Balance]]-Tbl_BalanceHistory[[#This Row],[Discretionary Reappropriation]]</f>
        <v>0</v>
      </c>
      <c r="AB4515" s="2"/>
      <c r="AC4515" s="2"/>
      <c r="AD4515" s="2"/>
      <c r="AE4515" s="2"/>
    </row>
    <row r="4516" spans="1:31" ht="45" x14ac:dyDescent="0.25">
      <c r="A4516" s="2" t="s">
        <v>747</v>
      </c>
      <c r="B4516" s="3">
        <v>11</v>
      </c>
      <c r="C4516" s="3">
        <v>799</v>
      </c>
      <c r="D4516" s="3" t="s">
        <v>760</v>
      </c>
      <c r="E4516" s="3" t="str">
        <f>_xlfn.XLOOKUP(Tbl_BalanceHistory[[#This Row],[RespAgy]],Tbl_Agencies[Agy Code],Tbl_Agencies[Agy Sort])</f>
        <v>161000</v>
      </c>
      <c r="F4516" s="2" t="str">
        <f>Tbl_BalanceHistory[[#This Row],[RespAgy]]&amp;": "&amp;Tbl_BalanceHistory[[#This Row],[RespAgency]]</f>
        <v>799: Department of Corrections</v>
      </c>
      <c r="G4516" s="3">
        <v>767</v>
      </c>
      <c r="H4516" s="3" t="s">
        <v>1388</v>
      </c>
      <c r="I4516" s="3">
        <f>_xlfn.XLOOKUP(Tbl_BalanceHistory[[#This Row],[AgyCode]],Tbl_Agencies[Agy Code],Tbl_Agencies[Agy Sort])</f>
        <v>0</v>
      </c>
      <c r="J4516" s="2" t="str">
        <f>Tbl_BalanceHistory[[#This Row],[AgyCode]]&amp;": "&amp;Tbl_BalanceHistory[[#This Row],[Agency Name]]</f>
        <v>767: Division of Community Corrections</v>
      </c>
      <c r="K4516" s="1">
        <v>2018</v>
      </c>
      <c r="L4516" s="3">
        <v>197</v>
      </c>
      <c r="M4516" s="3" t="s">
        <v>401</v>
      </c>
      <c r="N4516" s="2" t="str">
        <f>Tbl_BalanceHistory[[#This Row],[ProgramCode]]&amp;": "&amp;Tbl_BalanceHistory[[#This Row],[Program Name]]</f>
        <v>197: Instruction</v>
      </c>
      <c r="O4516" s="3" t="s">
        <v>886</v>
      </c>
      <c r="P4516" s="1" t="str">
        <f>IF(Tbl_BalanceHistory[[#This Row],[FundCode]]="0100","GF",IF(Tbl_BalanceHistory[[#This Row],[FundCode]]="01000","GF","Hi Ed / OCR"))</f>
        <v>GF</v>
      </c>
      <c r="Q4516" s="5">
        <v>744706</v>
      </c>
      <c r="R4516" s="5">
        <v>744706</v>
      </c>
      <c r="S4516" s="5">
        <v>0</v>
      </c>
      <c r="T4516" s="5">
        <v>0</v>
      </c>
      <c r="U4516" s="3"/>
      <c r="V4516" s="5">
        <v>0</v>
      </c>
      <c r="W4516" s="5">
        <v>0</v>
      </c>
      <c r="X4516" s="5"/>
      <c r="Y4516" s="5"/>
      <c r="Z4516" s="5">
        <f>Tbl_BalanceHistory[[#This Row],[Discretionary Recommended - Pre 2022]]+Tbl_BalanceHistory[[#This Row],[Discretionary Balance Recommended: Policy]]+Tbl_BalanceHistory[[#This Row],[Discretionary Balance Recommended: Commitments]]</f>
        <v>0</v>
      </c>
      <c r="AA4516" s="5">
        <f>Tbl_BalanceHistory[[#This Row],[Discretionary Balance]]-Tbl_BalanceHistory[[#This Row],[Discretionary Reappropriation]]</f>
        <v>0</v>
      </c>
      <c r="AB4516" s="2"/>
      <c r="AC4516" s="2"/>
      <c r="AD4516" s="2"/>
      <c r="AE4516" s="2"/>
    </row>
    <row r="4517" spans="1:31" ht="45" x14ac:dyDescent="0.25">
      <c r="A4517" s="2" t="s">
        <v>747</v>
      </c>
      <c r="B4517" s="3">
        <v>11</v>
      </c>
      <c r="C4517" s="3">
        <v>799</v>
      </c>
      <c r="D4517" s="3" t="s">
        <v>760</v>
      </c>
      <c r="E4517" s="3" t="str">
        <f>_xlfn.XLOOKUP(Tbl_BalanceHistory[[#This Row],[RespAgy]],Tbl_Agencies[Agy Code],Tbl_Agencies[Agy Sort])</f>
        <v>161000</v>
      </c>
      <c r="F4517" s="2" t="str">
        <f>Tbl_BalanceHistory[[#This Row],[RespAgy]]&amp;": "&amp;Tbl_BalanceHistory[[#This Row],[RespAgency]]</f>
        <v>799: Department of Corrections</v>
      </c>
      <c r="G4517" s="3">
        <v>767</v>
      </c>
      <c r="H4517" s="3" t="s">
        <v>1388</v>
      </c>
      <c r="I4517" s="3">
        <f>_xlfn.XLOOKUP(Tbl_BalanceHistory[[#This Row],[AgyCode]],Tbl_Agencies[Agy Code],Tbl_Agencies[Agy Sort])</f>
        <v>0</v>
      </c>
      <c r="J4517" s="2" t="str">
        <f>Tbl_BalanceHistory[[#This Row],[AgyCode]]&amp;": "&amp;Tbl_BalanceHistory[[#This Row],[Agency Name]]</f>
        <v>767: Division of Community Corrections</v>
      </c>
      <c r="K4517" s="1">
        <v>2019</v>
      </c>
      <c r="L4517" s="3">
        <v>197</v>
      </c>
      <c r="M4517" s="3" t="s">
        <v>401</v>
      </c>
      <c r="N4517" s="2" t="str">
        <f>Tbl_BalanceHistory[[#This Row],[ProgramCode]]&amp;": "&amp;Tbl_BalanceHistory[[#This Row],[Program Name]]</f>
        <v>197: Instruction</v>
      </c>
      <c r="O4517" s="3" t="s">
        <v>886</v>
      </c>
      <c r="P4517" s="1" t="str">
        <f>IF(Tbl_BalanceHistory[[#This Row],[FundCode]]="0100","GF",IF(Tbl_BalanceHistory[[#This Row],[FundCode]]="01000","GF","Hi Ed / OCR"))</f>
        <v>GF</v>
      </c>
      <c r="Q4517" s="5">
        <v>674336</v>
      </c>
      <c r="R4517" s="5">
        <v>674336</v>
      </c>
      <c r="S4517" s="5">
        <v>0</v>
      </c>
      <c r="T4517" s="5">
        <v>0</v>
      </c>
      <c r="U4517" s="3"/>
      <c r="V4517" s="5">
        <v>0</v>
      </c>
      <c r="W4517" s="5">
        <v>0</v>
      </c>
      <c r="X4517" s="5"/>
      <c r="Y4517" s="5"/>
      <c r="Z4517" s="5">
        <f>Tbl_BalanceHistory[[#This Row],[Discretionary Recommended - Pre 2022]]+Tbl_BalanceHistory[[#This Row],[Discretionary Balance Recommended: Policy]]+Tbl_BalanceHistory[[#This Row],[Discretionary Balance Recommended: Commitments]]</f>
        <v>0</v>
      </c>
      <c r="AA4517" s="5">
        <f>Tbl_BalanceHistory[[#This Row],[Discretionary Balance]]-Tbl_BalanceHistory[[#This Row],[Discretionary Reappropriation]]</f>
        <v>0</v>
      </c>
      <c r="AB4517" s="2"/>
      <c r="AC4517" s="2"/>
      <c r="AD4517" s="2"/>
      <c r="AE4517" s="2"/>
    </row>
    <row r="4518" spans="1:31" ht="45" x14ac:dyDescent="0.25">
      <c r="A4518" s="2" t="s">
        <v>747</v>
      </c>
      <c r="B4518" s="3">
        <v>11</v>
      </c>
      <c r="C4518" s="3">
        <v>799</v>
      </c>
      <c r="D4518" s="3" t="s">
        <v>760</v>
      </c>
      <c r="E4518" s="3" t="str">
        <f>_xlfn.XLOOKUP(Tbl_BalanceHistory[[#This Row],[RespAgy]],Tbl_Agencies[Agy Code],Tbl_Agencies[Agy Sort])</f>
        <v>161000</v>
      </c>
      <c r="F4518" s="2" t="str">
        <f>Tbl_BalanceHistory[[#This Row],[RespAgy]]&amp;": "&amp;Tbl_BalanceHistory[[#This Row],[RespAgency]]</f>
        <v>799: Department of Corrections</v>
      </c>
      <c r="G4518" s="3">
        <v>767</v>
      </c>
      <c r="H4518" s="3" t="s">
        <v>1388</v>
      </c>
      <c r="I4518" s="3">
        <f>_xlfn.XLOOKUP(Tbl_BalanceHistory[[#This Row],[AgyCode]],Tbl_Agencies[Agy Code],Tbl_Agencies[Agy Sort])</f>
        <v>0</v>
      </c>
      <c r="J4518" s="2" t="str">
        <f>Tbl_BalanceHistory[[#This Row],[AgyCode]]&amp;": "&amp;Tbl_BalanceHistory[[#This Row],[Agency Name]]</f>
        <v>767: Division of Community Corrections</v>
      </c>
      <c r="K4518" s="1">
        <v>2020</v>
      </c>
      <c r="L4518" s="3">
        <v>197</v>
      </c>
      <c r="M4518" s="3" t="s">
        <v>401</v>
      </c>
      <c r="N4518" s="2" t="str">
        <f>Tbl_BalanceHistory[[#This Row],[ProgramCode]]&amp;": "&amp;Tbl_BalanceHistory[[#This Row],[Program Name]]</f>
        <v>197: Instruction</v>
      </c>
      <c r="O4518" s="3" t="s">
        <v>886</v>
      </c>
      <c r="P4518" s="1" t="str">
        <f>IF(Tbl_BalanceHistory[[#This Row],[FundCode]]="0100","GF",IF(Tbl_BalanceHistory[[#This Row],[FundCode]]="01000","GF","Hi Ed / OCR"))</f>
        <v>GF</v>
      </c>
      <c r="Q4518" s="5">
        <v>646255</v>
      </c>
      <c r="R4518" s="5">
        <v>646255</v>
      </c>
      <c r="S4518" s="5">
        <v>0</v>
      </c>
      <c r="T4518" s="5">
        <v>0</v>
      </c>
      <c r="U4518" s="3"/>
      <c r="V4518" s="5">
        <v>0</v>
      </c>
      <c r="W4518" s="5">
        <v>0</v>
      </c>
      <c r="X4518" s="5"/>
      <c r="Y4518" s="5"/>
      <c r="Z4518" s="5">
        <f>Tbl_BalanceHistory[[#This Row],[Discretionary Recommended - Pre 2022]]+Tbl_BalanceHistory[[#This Row],[Discretionary Balance Recommended: Policy]]+Tbl_BalanceHistory[[#This Row],[Discretionary Balance Recommended: Commitments]]</f>
        <v>0</v>
      </c>
      <c r="AA4518" s="5">
        <f>Tbl_BalanceHistory[[#This Row],[Discretionary Balance]]-Tbl_BalanceHistory[[#This Row],[Discretionary Reappropriation]]</f>
        <v>0</v>
      </c>
      <c r="AB4518" s="2"/>
      <c r="AC4518" s="2"/>
      <c r="AD4518" s="2"/>
      <c r="AE4518" s="2"/>
    </row>
    <row r="4519" spans="1:31" ht="45" x14ac:dyDescent="0.25">
      <c r="A4519" s="2" t="s">
        <v>747</v>
      </c>
      <c r="B4519" s="3">
        <v>11</v>
      </c>
      <c r="C4519" s="3">
        <v>799</v>
      </c>
      <c r="D4519" s="3" t="s">
        <v>760</v>
      </c>
      <c r="E4519" s="3" t="str">
        <f>_xlfn.XLOOKUP(Tbl_BalanceHistory[[#This Row],[RespAgy]],Tbl_Agencies[Agy Code],Tbl_Agencies[Agy Sort])</f>
        <v>161000</v>
      </c>
      <c r="F4519" s="2" t="str">
        <f>Tbl_BalanceHistory[[#This Row],[RespAgy]]&amp;": "&amp;Tbl_BalanceHistory[[#This Row],[RespAgency]]</f>
        <v>799: Department of Corrections</v>
      </c>
      <c r="G4519" s="3">
        <v>767</v>
      </c>
      <c r="H4519" s="3" t="s">
        <v>1388</v>
      </c>
      <c r="I4519" s="3">
        <f>_xlfn.XLOOKUP(Tbl_BalanceHistory[[#This Row],[AgyCode]],Tbl_Agencies[Agy Code],Tbl_Agencies[Agy Sort])</f>
        <v>0</v>
      </c>
      <c r="J4519" s="2" t="str">
        <f>Tbl_BalanceHistory[[#This Row],[AgyCode]]&amp;": "&amp;Tbl_BalanceHistory[[#This Row],[Agency Name]]</f>
        <v>767: Division of Community Corrections</v>
      </c>
      <c r="K4519" s="1">
        <v>2014</v>
      </c>
      <c r="L4519" s="3">
        <v>351</v>
      </c>
      <c r="M4519" s="3" t="s">
        <v>762</v>
      </c>
      <c r="N4519" s="2" t="str">
        <f>Tbl_BalanceHistory[[#This Row],[ProgramCode]]&amp;": "&amp;Tbl_BalanceHistory[[#This Row],[Program Name]]</f>
        <v>351: Supervision of Offenders and Re-entry Services</v>
      </c>
      <c r="O4519" s="3" t="s">
        <v>1730</v>
      </c>
      <c r="P4519" s="1" t="str">
        <f>IF(Tbl_BalanceHistory[[#This Row],[FundCode]]="0100","GF",IF(Tbl_BalanceHistory[[#This Row],[FundCode]]="01000","GF","Hi Ed / OCR"))</f>
        <v>GF</v>
      </c>
      <c r="Q4519" s="5">
        <v>79079648</v>
      </c>
      <c r="R4519" s="5">
        <v>79079648</v>
      </c>
      <c r="S4519" s="5">
        <v>0</v>
      </c>
      <c r="T4519" s="5">
        <v>0</v>
      </c>
      <c r="U4519" s="3"/>
      <c r="V4519" s="5">
        <v>0</v>
      </c>
      <c r="W4519" s="5">
        <v>0</v>
      </c>
      <c r="X4519" s="5"/>
      <c r="Y4519" s="5"/>
      <c r="Z4519" s="5">
        <f>Tbl_BalanceHistory[[#This Row],[Discretionary Recommended - Pre 2022]]+Tbl_BalanceHistory[[#This Row],[Discretionary Balance Recommended: Policy]]+Tbl_BalanceHistory[[#This Row],[Discretionary Balance Recommended: Commitments]]</f>
        <v>0</v>
      </c>
      <c r="AA4519" s="5">
        <f>Tbl_BalanceHistory[[#This Row],[Discretionary Balance]]-Tbl_BalanceHistory[[#This Row],[Discretionary Reappropriation]]</f>
        <v>0</v>
      </c>
      <c r="AB4519" s="2"/>
      <c r="AC4519" s="2"/>
      <c r="AD4519" s="2"/>
      <c r="AE4519" s="2"/>
    </row>
    <row r="4520" spans="1:31" ht="45" x14ac:dyDescent="0.25">
      <c r="A4520" s="2" t="s">
        <v>747</v>
      </c>
      <c r="B4520" s="3">
        <v>11</v>
      </c>
      <c r="C4520" s="3">
        <v>799</v>
      </c>
      <c r="D4520" s="3" t="s">
        <v>760</v>
      </c>
      <c r="E4520" s="3" t="str">
        <f>_xlfn.XLOOKUP(Tbl_BalanceHistory[[#This Row],[RespAgy]],Tbl_Agencies[Agy Code],Tbl_Agencies[Agy Sort])</f>
        <v>161000</v>
      </c>
      <c r="F4520" s="2" t="str">
        <f>Tbl_BalanceHistory[[#This Row],[RespAgy]]&amp;": "&amp;Tbl_BalanceHistory[[#This Row],[RespAgency]]</f>
        <v>799: Department of Corrections</v>
      </c>
      <c r="G4520" s="3">
        <v>767</v>
      </c>
      <c r="H4520" s="3" t="s">
        <v>1388</v>
      </c>
      <c r="I4520" s="3">
        <f>_xlfn.XLOOKUP(Tbl_BalanceHistory[[#This Row],[AgyCode]],Tbl_Agencies[Agy Code],Tbl_Agencies[Agy Sort])</f>
        <v>0</v>
      </c>
      <c r="J4520" s="2" t="str">
        <f>Tbl_BalanceHistory[[#This Row],[AgyCode]]&amp;": "&amp;Tbl_BalanceHistory[[#This Row],[Agency Name]]</f>
        <v>767: Division of Community Corrections</v>
      </c>
      <c r="K4520" s="1">
        <v>2015</v>
      </c>
      <c r="L4520" s="3">
        <v>351</v>
      </c>
      <c r="M4520" s="3" t="s">
        <v>762</v>
      </c>
      <c r="N4520" s="2" t="str">
        <f>Tbl_BalanceHistory[[#This Row],[ProgramCode]]&amp;": "&amp;Tbl_BalanceHistory[[#This Row],[Program Name]]</f>
        <v>351: Supervision of Offenders and Re-entry Services</v>
      </c>
      <c r="O4520" s="3" t="s">
        <v>1730</v>
      </c>
      <c r="P4520" s="1" t="str">
        <f>IF(Tbl_BalanceHistory[[#This Row],[FundCode]]="0100","GF",IF(Tbl_BalanceHistory[[#This Row],[FundCode]]="01000","GF","Hi Ed / OCR"))</f>
        <v>GF</v>
      </c>
      <c r="Q4520" s="5">
        <v>81025766</v>
      </c>
      <c r="R4520" s="5">
        <v>81025766</v>
      </c>
      <c r="S4520" s="5">
        <v>0</v>
      </c>
      <c r="T4520" s="5">
        <v>0</v>
      </c>
      <c r="U4520" s="3"/>
      <c r="V4520" s="5">
        <v>0</v>
      </c>
      <c r="W4520" s="5">
        <v>0</v>
      </c>
      <c r="X4520" s="5"/>
      <c r="Y4520" s="5"/>
      <c r="Z4520" s="5">
        <f>Tbl_BalanceHistory[[#This Row],[Discretionary Recommended - Pre 2022]]+Tbl_BalanceHistory[[#This Row],[Discretionary Balance Recommended: Policy]]+Tbl_BalanceHistory[[#This Row],[Discretionary Balance Recommended: Commitments]]</f>
        <v>0</v>
      </c>
      <c r="AA4520" s="5">
        <f>Tbl_BalanceHistory[[#This Row],[Discretionary Balance]]-Tbl_BalanceHistory[[#This Row],[Discretionary Reappropriation]]</f>
        <v>0</v>
      </c>
      <c r="AB4520" s="2"/>
      <c r="AC4520" s="2"/>
      <c r="AD4520" s="2"/>
      <c r="AE4520" s="2"/>
    </row>
    <row r="4521" spans="1:31" ht="45" x14ac:dyDescent="0.25">
      <c r="A4521" s="2" t="s">
        <v>747</v>
      </c>
      <c r="B4521" s="3">
        <v>11</v>
      </c>
      <c r="C4521" s="3">
        <v>799</v>
      </c>
      <c r="D4521" s="3" t="s">
        <v>760</v>
      </c>
      <c r="E4521" s="3" t="str">
        <f>_xlfn.XLOOKUP(Tbl_BalanceHistory[[#This Row],[RespAgy]],Tbl_Agencies[Agy Code],Tbl_Agencies[Agy Sort])</f>
        <v>161000</v>
      </c>
      <c r="F4521" s="2" t="str">
        <f>Tbl_BalanceHistory[[#This Row],[RespAgy]]&amp;": "&amp;Tbl_BalanceHistory[[#This Row],[RespAgency]]</f>
        <v>799: Department of Corrections</v>
      </c>
      <c r="G4521" s="3">
        <v>767</v>
      </c>
      <c r="H4521" s="3" t="s">
        <v>1388</v>
      </c>
      <c r="I4521" s="3">
        <f>_xlfn.XLOOKUP(Tbl_BalanceHistory[[#This Row],[AgyCode]],Tbl_Agencies[Agy Code],Tbl_Agencies[Agy Sort])</f>
        <v>0</v>
      </c>
      <c r="J4521" s="2" t="str">
        <f>Tbl_BalanceHistory[[#This Row],[AgyCode]]&amp;": "&amp;Tbl_BalanceHistory[[#This Row],[Agency Name]]</f>
        <v>767: Division of Community Corrections</v>
      </c>
      <c r="K4521" s="1">
        <v>2016</v>
      </c>
      <c r="L4521" s="3">
        <v>351</v>
      </c>
      <c r="M4521" s="3" t="s">
        <v>762</v>
      </c>
      <c r="N4521" s="2" t="str">
        <f>Tbl_BalanceHistory[[#This Row],[ProgramCode]]&amp;": "&amp;Tbl_BalanceHistory[[#This Row],[Program Name]]</f>
        <v>351: Supervision of Offenders and Re-entry Services</v>
      </c>
      <c r="O4521" s="3" t="s">
        <v>1730</v>
      </c>
      <c r="P4521" s="1" t="str">
        <f>IF(Tbl_BalanceHistory[[#This Row],[FundCode]]="0100","GF",IF(Tbl_BalanceHistory[[#This Row],[FundCode]]="01000","GF","Hi Ed / OCR"))</f>
        <v>GF</v>
      </c>
      <c r="Q4521" s="5">
        <v>85595972</v>
      </c>
      <c r="R4521" s="5">
        <v>85595972</v>
      </c>
      <c r="S4521" s="5">
        <v>0</v>
      </c>
      <c r="T4521" s="5">
        <v>0</v>
      </c>
      <c r="U4521" s="3"/>
      <c r="V4521" s="5">
        <v>0</v>
      </c>
      <c r="W4521" s="5">
        <v>0</v>
      </c>
      <c r="X4521" s="5"/>
      <c r="Y4521" s="5"/>
      <c r="Z4521" s="5">
        <f>Tbl_BalanceHistory[[#This Row],[Discretionary Recommended - Pre 2022]]+Tbl_BalanceHistory[[#This Row],[Discretionary Balance Recommended: Policy]]+Tbl_BalanceHistory[[#This Row],[Discretionary Balance Recommended: Commitments]]</f>
        <v>0</v>
      </c>
      <c r="AA4521" s="5">
        <f>Tbl_BalanceHistory[[#This Row],[Discretionary Balance]]-Tbl_BalanceHistory[[#This Row],[Discretionary Reappropriation]]</f>
        <v>0</v>
      </c>
      <c r="AB4521" s="2"/>
      <c r="AC4521" s="2"/>
      <c r="AD4521" s="2"/>
      <c r="AE4521" s="2" t="s">
        <v>2170</v>
      </c>
    </row>
    <row r="4522" spans="1:31" ht="45" x14ac:dyDescent="0.25">
      <c r="A4522" s="2" t="s">
        <v>747</v>
      </c>
      <c r="B4522" s="3">
        <v>11</v>
      </c>
      <c r="C4522" s="3">
        <v>799</v>
      </c>
      <c r="D4522" s="3" t="s">
        <v>760</v>
      </c>
      <c r="E4522" s="3" t="str">
        <f>_xlfn.XLOOKUP(Tbl_BalanceHistory[[#This Row],[RespAgy]],Tbl_Agencies[Agy Code],Tbl_Agencies[Agy Sort])</f>
        <v>161000</v>
      </c>
      <c r="F4522" s="2" t="str">
        <f>Tbl_BalanceHistory[[#This Row],[RespAgy]]&amp;": "&amp;Tbl_BalanceHistory[[#This Row],[RespAgency]]</f>
        <v>799: Department of Corrections</v>
      </c>
      <c r="G4522" s="3">
        <v>767</v>
      </c>
      <c r="H4522" s="3" t="s">
        <v>1388</v>
      </c>
      <c r="I4522" s="3">
        <f>_xlfn.XLOOKUP(Tbl_BalanceHistory[[#This Row],[AgyCode]],Tbl_Agencies[Agy Code],Tbl_Agencies[Agy Sort])</f>
        <v>0</v>
      </c>
      <c r="J4522" s="2" t="str">
        <f>Tbl_BalanceHistory[[#This Row],[AgyCode]]&amp;": "&amp;Tbl_BalanceHistory[[#This Row],[Agency Name]]</f>
        <v>767: Division of Community Corrections</v>
      </c>
      <c r="K4522" s="1">
        <v>2017</v>
      </c>
      <c r="L4522" s="3">
        <v>351</v>
      </c>
      <c r="M4522" s="3" t="s">
        <v>762</v>
      </c>
      <c r="N4522" s="2" t="str">
        <f>Tbl_BalanceHistory[[#This Row],[ProgramCode]]&amp;": "&amp;Tbl_BalanceHistory[[#This Row],[Program Name]]</f>
        <v>351: Supervision of Offenders and Re-entry Services</v>
      </c>
      <c r="O4522" s="3" t="s">
        <v>886</v>
      </c>
      <c r="P4522" s="1" t="str">
        <f>IF(Tbl_BalanceHistory[[#This Row],[FundCode]]="0100","GF",IF(Tbl_BalanceHistory[[#This Row],[FundCode]]="01000","GF","Hi Ed / OCR"))</f>
        <v>GF</v>
      </c>
      <c r="Q4522" s="5">
        <v>89303680</v>
      </c>
      <c r="R4522" s="5">
        <v>89303680</v>
      </c>
      <c r="S4522" s="5">
        <v>0</v>
      </c>
      <c r="T4522" s="5">
        <v>0</v>
      </c>
      <c r="U4522" s="3"/>
      <c r="V4522" s="5">
        <v>0</v>
      </c>
      <c r="W4522" s="5">
        <v>0</v>
      </c>
      <c r="X4522" s="5"/>
      <c r="Y4522" s="5"/>
      <c r="Z4522" s="5">
        <f>Tbl_BalanceHistory[[#This Row],[Discretionary Recommended - Pre 2022]]+Tbl_BalanceHistory[[#This Row],[Discretionary Balance Recommended: Policy]]+Tbl_BalanceHistory[[#This Row],[Discretionary Balance Recommended: Commitments]]</f>
        <v>0</v>
      </c>
      <c r="AA4522" s="5">
        <f>Tbl_BalanceHistory[[#This Row],[Discretionary Balance]]-Tbl_BalanceHistory[[#This Row],[Discretionary Reappropriation]]</f>
        <v>0</v>
      </c>
      <c r="AB4522" s="2"/>
      <c r="AC4522" s="2"/>
      <c r="AD4522" s="2"/>
      <c r="AE4522" s="2"/>
    </row>
    <row r="4523" spans="1:31" ht="45" x14ac:dyDescent="0.25">
      <c r="A4523" s="2" t="s">
        <v>747</v>
      </c>
      <c r="B4523" s="3">
        <v>11</v>
      </c>
      <c r="C4523" s="3">
        <v>799</v>
      </c>
      <c r="D4523" s="3" t="s">
        <v>760</v>
      </c>
      <c r="E4523" s="3" t="str">
        <f>_xlfn.XLOOKUP(Tbl_BalanceHistory[[#This Row],[RespAgy]],Tbl_Agencies[Agy Code],Tbl_Agencies[Agy Sort])</f>
        <v>161000</v>
      </c>
      <c r="F4523" s="2" t="str">
        <f>Tbl_BalanceHistory[[#This Row],[RespAgy]]&amp;": "&amp;Tbl_BalanceHistory[[#This Row],[RespAgency]]</f>
        <v>799: Department of Corrections</v>
      </c>
      <c r="G4523" s="3">
        <v>767</v>
      </c>
      <c r="H4523" s="3" t="s">
        <v>1388</v>
      </c>
      <c r="I4523" s="3">
        <f>_xlfn.XLOOKUP(Tbl_BalanceHistory[[#This Row],[AgyCode]],Tbl_Agencies[Agy Code],Tbl_Agencies[Agy Sort])</f>
        <v>0</v>
      </c>
      <c r="J4523" s="2" t="str">
        <f>Tbl_BalanceHistory[[#This Row],[AgyCode]]&amp;": "&amp;Tbl_BalanceHistory[[#This Row],[Agency Name]]</f>
        <v>767: Division of Community Corrections</v>
      </c>
      <c r="K4523" s="1">
        <v>2018</v>
      </c>
      <c r="L4523" s="3">
        <v>351</v>
      </c>
      <c r="M4523" s="3" t="s">
        <v>762</v>
      </c>
      <c r="N4523" s="2" t="str">
        <f>Tbl_BalanceHistory[[#This Row],[ProgramCode]]&amp;": "&amp;Tbl_BalanceHistory[[#This Row],[Program Name]]</f>
        <v>351: Supervision of Offenders and Re-entry Services</v>
      </c>
      <c r="O4523" s="3" t="s">
        <v>886</v>
      </c>
      <c r="P4523" s="1" t="str">
        <f>IF(Tbl_BalanceHistory[[#This Row],[FundCode]]="0100","GF",IF(Tbl_BalanceHistory[[#This Row],[FundCode]]="01000","GF","Hi Ed / OCR"))</f>
        <v>GF</v>
      </c>
      <c r="Q4523" s="5">
        <v>92033864</v>
      </c>
      <c r="R4523" s="5">
        <v>92033864</v>
      </c>
      <c r="S4523" s="5">
        <v>0</v>
      </c>
      <c r="T4523" s="5">
        <v>0</v>
      </c>
      <c r="U4523" s="3"/>
      <c r="V4523" s="5">
        <v>0</v>
      </c>
      <c r="W4523" s="5">
        <v>0</v>
      </c>
      <c r="X4523" s="5"/>
      <c r="Y4523" s="5"/>
      <c r="Z4523" s="5">
        <f>Tbl_BalanceHistory[[#This Row],[Discretionary Recommended - Pre 2022]]+Tbl_BalanceHistory[[#This Row],[Discretionary Balance Recommended: Policy]]+Tbl_BalanceHistory[[#This Row],[Discretionary Balance Recommended: Commitments]]</f>
        <v>0</v>
      </c>
      <c r="AA4523" s="5">
        <f>Tbl_BalanceHistory[[#This Row],[Discretionary Balance]]-Tbl_BalanceHistory[[#This Row],[Discretionary Reappropriation]]</f>
        <v>0</v>
      </c>
      <c r="AB4523" s="2"/>
      <c r="AC4523" s="2"/>
      <c r="AD4523" s="2"/>
      <c r="AE4523" s="2"/>
    </row>
    <row r="4524" spans="1:31" ht="45" x14ac:dyDescent="0.25">
      <c r="A4524" s="2" t="s">
        <v>747</v>
      </c>
      <c r="B4524" s="3">
        <v>11</v>
      </c>
      <c r="C4524" s="3">
        <v>799</v>
      </c>
      <c r="D4524" s="3" t="s">
        <v>760</v>
      </c>
      <c r="E4524" s="3" t="str">
        <f>_xlfn.XLOOKUP(Tbl_BalanceHistory[[#This Row],[RespAgy]],Tbl_Agencies[Agy Code],Tbl_Agencies[Agy Sort])</f>
        <v>161000</v>
      </c>
      <c r="F4524" s="2" t="str">
        <f>Tbl_BalanceHistory[[#This Row],[RespAgy]]&amp;": "&amp;Tbl_BalanceHistory[[#This Row],[RespAgency]]</f>
        <v>799: Department of Corrections</v>
      </c>
      <c r="G4524" s="3">
        <v>767</v>
      </c>
      <c r="H4524" s="3" t="s">
        <v>1388</v>
      </c>
      <c r="I4524" s="3">
        <f>_xlfn.XLOOKUP(Tbl_BalanceHistory[[#This Row],[AgyCode]],Tbl_Agencies[Agy Code],Tbl_Agencies[Agy Sort])</f>
        <v>0</v>
      </c>
      <c r="J4524" s="2" t="str">
        <f>Tbl_BalanceHistory[[#This Row],[AgyCode]]&amp;": "&amp;Tbl_BalanceHistory[[#This Row],[Agency Name]]</f>
        <v>767: Division of Community Corrections</v>
      </c>
      <c r="K4524" s="1">
        <v>2019</v>
      </c>
      <c r="L4524" s="3">
        <v>351</v>
      </c>
      <c r="M4524" s="3" t="s">
        <v>762</v>
      </c>
      <c r="N4524" s="2" t="str">
        <f>Tbl_BalanceHistory[[#This Row],[ProgramCode]]&amp;": "&amp;Tbl_BalanceHistory[[#This Row],[Program Name]]</f>
        <v>351: Supervision of Offenders and Re-entry Services</v>
      </c>
      <c r="O4524" s="3" t="s">
        <v>886</v>
      </c>
      <c r="P4524" s="1" t="str">
        <f>IF(Tbl_BalanceHistory[[#This Row],[FundCode]]="0100","GF",IF(Tbl_BalanceHistory[[#This Row],[FundCode]]="01000","GF","Hi Ed / OCR"))</f>
        <v>GF</v>
      </c>
      <c r="Q4524" s="5">
        <v>95582159</v>
      </c>
      <c r="R4524" s="5">
        <v>95582159</v>
      </c>
      <c r="S4524" s="5">
        <v>0</v>
      </c>
      <c r="T4524" s="5">
        <v>0</v>
      </c>
      <c r="U4524" s="3"/>
      <c r="V4524" s="5">
        <v>0</v>
      </c>
      <c r="W4524" s="5">
        <v>0</v>
      </c>
      <c r="X4524" s="5"/>
      <c r="Y4524" s="5"/>
      <c r="Z4524" s="5">
        <f>Tbl_BalanceHistory[[#This Row],[Discretionary Recommended - Pre 2022]]+Tbl_BalanceHistory[[#This Row],[Discretionary Balance Recommended: Policy]]+Tbl_BalanceHistory[[#This Row],[Discretionary Balance Recommended: Commitments]]</f>
        <v>0</v>
      </c>
      <c r="AA4524" s="5">
        <f>Tbl_BalanceHistory[[#This Row],[Discretionary Balance]]-Tbl_BalanceHistory[[#This Row],[Discretionary Reappropriation]]</f>
        <v>0</v>
      </c>
      <c r="AB4524" s="2"/>
      <c r="AC4524" s="2"/>
      <c r="AD4524" s="2"/>
      <c r="AE4524" s="2"/>
    </row>
    <row r="4525" spans="1:31" ht="45" x14ac:dyDescent="0.25">
      <c r="A4525" s="2" t="s">
        <v>747</v>
      </c>
      <c r="B4525" s="3">
        <v>11</v>
      </c>
      <c r="C4525" s="3">
        <v>799</v>
      </c>
      <c r="D4525" s="3" t="s">
        <v>760</v>
      </c>
      <c r="E4525" s="3" t="str">
        <f>_xlfn.XLOOKUP(Tbl_BalanceHistory[[#This Row],[RespAgy]],Tbl_Agencies[Agy Code],Tbl_Agencies[Agy Sort])</f>
        <v>161000</v>
      </c>
      <c r="F4525" s="2" t="str">
        <f>Tbl_BalanceHistory[[#This Row],[RespAgy]]&amp;": "&amp;Tbl_BalanceHistory[[#This Row],[RespAgency]]</f>
        <v>799: Department of Corrections</v>
      </c>
      <c r="G4525" s="3">
        <v>767</v>
      </c>
      <c r="H4525" s="3" t="s">
        <v>1388</v>
      </c>
      <c r="I4525" s="3">
        <f>_xlfn.XLOOKUP(Tbl_BalanceHistory[[#This Row],[AgyCode]],Tbl_Agencies[Agy Code],Tbl_Agencies[Agy Sort])</f>
        <v>0</v>
      </c>
      <c r="J4525" s="2" t="str">
        <f>Tbl_BalanceHistory[[#This Row],[AgyCode]]&amp;": "&amp;Tbl_BalanceHistory[[#This Row],[Agency Name]]</f>
        <v>767: Division of Community Corrections</v>
      </c>
      <c r="K4525" s="1">
        <v>2020</v>
      </c>
      <c r="L4525" s="3">
        <v>351</v>
      </c>
      <c r="M4525" s="3" t="s">
        <v>762</v>
      </c>
      <c r="N4525" s="2" t="str">
        <f>Tbl_BalanceHistory[[#This Row],[ProgramCode]]&amp;": "&amp;Tbl_BalanceHistory[[#This Row],[Program Name]]</f>
        <v>351: Supervision of Offenders and Re-entry Services</v>
      </c>
      <c r="O4525" s="3" t="s">
        <v>886</v>
      </c>
      <c r="P4525" s="1" t="str">
        <f>IF(Tbl_BalanceHistory[[#This Row],[FundCode]]="0100","GF",IF(Tbl_BalanceHistory[[#This Row],[FundCode]]="01000","GF","Hi Ed / OCR"))</f>
        <v>GF</v>
      </c>
      <c r="Q4525" s="5">
        <v>97077931</v>
      </c>
      <c r="R4525" s="5">
        <v>97077831</v>
      </c>
      <c r="S4525" s="5">
        <v>100</v>
      </c>
      <c r="T4525" s="5">
        <v>0</v>
      </c>
      <c r="U4525" s="3"/>
      <c r="V4525" s="5">
        <v>100</v>
      </c>
      <c r="W4525" s="5">
        <v>0</v>
      </c>
      <c r="X4525" s="5"/>
      <c r="Y4525" s="5"/>
      <c r="Z4525" s="5">
        <f>Tbl_BalanceHistory[[#This Row],[Discretionary Recommended - Pre 2022]]+Tbl_BalanceHistory[[#This Row],[Discretionary Balance Recommended: Policy]]+Tbl_BalanceHistory[[#This Row],[Discretionary Balance Recommended: Commitments]]</f>
        <v>0</v>
      </c>
      <c r="AA4525" s="5">
        <f>Tbl_BalanceHistory[[#This Row],[Discretionary Balance]]-Tbl_BalanceHistory[[#This Row],[Discretionary Reappropriation]]</f>
        <v>100</v>
      </c>
      <c r="AB4525" s="2"/>
      <c r="AC4525" s="2"/>
      <c r="AD4525" s="2"/>
      <c r="AE4525" s="2"/>
    </row>
    <row r="4526" spans="1:31" ht="45" x14ac:dyDescent="0.25">
      <c r="A4526" s="2" t="s">
        <v>747</v>
      </c>
      <c r="B4526" s="3">
        <v>11</v>
      </c>
      <c r="C4526" s="3">
        <v>799</v>
      </c>
      <c r="D4526" s="3" t="s">
        <v>760</v>
      </c>
      <c r="E4526" s="3" t="str">
        <f>_xlfn.XLOOKUP(Tbl_BalanceHistory[[#This Row],[RespAgy]],Tbl_Agencies[Agy Code],Tbl_Agencies[Agy Sort])</f>
        <v>161000</v>
      </c>
      <c r="F4526" s="2" t="str">
        <f>Tbl_BalanceHistory[[#This Row],[RespAgy]]&amp;": "&amp;Tbl_BalanceHistory[[#This Row],[RespAgency]]</f>
        <v>799: Department of Corrections</v>
      </c>
      <c r="G4526" s="3">
        <v>767</v>
      </c>
      <c r="H4526" s="3" t="s">
        <v>1388</v>
      </c>
      <c r="I4526" s="3">
        <f>_xlfn.XLOOKUP(Tbl_BalanceHistory[[#This Row],[AgyCode]],Tbl_Agencies[Agy Code],Tbl_Agencies[Agy Sort])</f>
        <v>0</v>
      </c>
      <c r="J4526" s="2" t="str">
        <f>Tbl_BalanceHistory[[#This Row],[AgyCode]]&amp;": "&amp;Tbl_BalanceHistory[[#This Row],[Agency Name]]</f>
        <v>767: Division of Community Corrections</v>
      </c>
      <c r="K4526" s="1">
        <v>2014</v>
      </c>
      <c r="L4526" s="3">
        <v>361</v>
      </c>
      <c r="M4526" s="3" t="s">
        <v>764</v>
      </c>
      <c r="N4526" s="2" t="str">
        <f>Tbl_BalanceHistory[[#This Row],[ProgramCode]]&amp;": "&amp;Tbl_BalanceHistory[[#This Row],[Program Name]]</f>
        <v>361: Operation of State Residential Community Correctional Facilities</v>
      </c>
      <c r="O4526" s="3" t="s">
        <v>1730</v>
      </c>
      <c r="P4526" s="1" t="str">
        <f>IF(Tbl_BalanceHistory[[#This Row],[FundCode]]="0100","GF",IF(Tbl_BalanceHistory[[#This Row],[FundCode]]="01000","GF","Hi Ed / OCR"))</f>
        <v>GF</v>
      </c>
      <c r="Q4526" s="5">
        <v>17228831</v>
      </c>
      <c r="R4526" s="5">
        <v>17228823.829999998</v>
      </c>
      <c r="S4526" s="5">
        <v>7</v>
      </c>
      <c r="T4526" s="5">
        <v>0</v>
      </c>
      <c r="U4526" s="3"/>
      <c r="V4526" s="5">
        <v>7</v>
      </c>
      <c r="W4526" s="5">
        <v>0</v>
      </c>
      <c r="X4526" s="5"/>
      <c r="Y4526" s="5"/>
      <c r="Z4526" s="5">
        <f>Tbl_BalanceHistory[[#This Row],[Discretionary Recommended - Pre 2022]]+Tbl_BalanceHistory[[#This Row],[Discretionary Balance Recommended: Policy]]+Tbl_BalanceHistory[[#This Row],[Discretionary Balance Recommended: Commitments]]</f>
        <v>0</v>
      </c>
      <c r="AA4526" s="5">
        <f>Tbl_BalanceHistory[[#This Row],[Discretionary Balance]]-Tbl_BalanceHistory[[#This Row],[Discretionary Reappropriation]]</f>
        <v>7</v>
      </c>
      <c r="AB4526" s="2"/>
      <c r="AC4526" s="2"/>
      <c r="AD4526" s="2"/>
      <c r="AE4526" s="2"/>
    </row>
    <row r="4527" spans="1:31" ht="45" x14ac:dyDescent="0.25">
      <c r="A4527" s="2" t="s">
        <v>747</v>
      </c>
      <c r="B4527" s="3">
        <v>11</v>
      </c>
      <c r="C4527" s="3">
        <v>799</v>
      </c>
      <c r="D4527" s="3" t="s">
        <v>760</v>
      </c>
      <c r="E4527" s="3" t="str">
        <f>_xlfn.XLOOKUP(Tbl_BalanceHistory[[#This Row],[RespAgy]],Tbl_Agencies[Agy Code],Tbl_Agencies[Agy Sort])</f>
        <v>161000</v>
      </c>
      <c r="F4527" s="2" t="str">
        <f>Tbl_BalanceHistory[[#This Row],[RespAgy]]&amp;": "&amp;Tbl_BalanceHistory[[#This Row],[RespAgency]]</f>
        <v>799: Department of Corrections</v>
      </c>
      <c r="G4527" s="3">
        <v>767</v>
      </c>
      <c r="H4527" s="3" t="s">
        <v>1388</v>
      </c>
      <c r="I4527" s="3">
        <f>_xlfn.XLOOKUP(Tbl_BalanceHistory[[#This Row],[AgyCode]],Tbl_Agencies[Agy Code],Tbl_Agencies[Agy Sort])</f>
        <v>0</v>
      </c>
      <c r="J4527" s="2" t="str">
        <f>Tbl_BalanceHistory[[#This Row],[AgyCode]]&amp;": "&amp;Tbl_BalanceHistory[[#This Row],[Agency Name]]</f>
        <v>767: Division of Community Corrections</v>
      </c>
      <c r="K4527" s="1">
        <v>2015</v>
      </c>
      <c r="L4527" s="3">
        <v>361</v>
      </c>
      <c r="M4527" s="3" t="s">
        <v>764</v>
      </c>
      <c r="N4527" s="2" t="str">
        <f>Tbl_BalanceHistory[[#This Row],[ProgramCode]]&amp;": "&amp;Tbl_BalanceHistory[[#This Row],[Program Name]]</f>
        <v>361: Operation of State Residential Community Correctional Facilities</v>
      </c>
      <c r="O4527" s="3" t="s">
        <v>1730</v>
      </c>
      <c r="P4527" s="1" t="str">
        <f>IF(Tbl_BalanceHistory[[#This Row],[FundCode]]="0100","GF",IF(Tbl_BalanceHistory[[#This Row],[FundCode]]="01000","GF","Hi Ed / OCR"))</f>
        <v>GF</v>
      </c>
      <c r="Q4527" s="5">
        <v>17153914</v>
      </c>
      <c r="R4527" s="5">
        <v>17153537</v>
      </c>
      <c r="S4527" s="5">
        <v>377</v>
      </c>
      <c r="T4527" s="5">
        <v>0</v>
      </c>
      <c r="U4527" s="3"/>
      <c r="V4527" s="5">
        <v>377</v>
      </c>
      <c r="W4527" s="5">
        <v>0</v>
      </c>
      <c r="X4527" s="5"/>
      <c r="Y4527" s="5"/>
      <c r="Z4527" s="5">
        <f>Tbl_BalanceHistory[[#This Row],[Discretionary Recommended - Pre 2022]]+Tbl_BalanceHistory[[#This Row],[Discretionary Balance Recommended: Policy]]+Tbl_BalanceHistory[[#This Row],[Discretionary Balance Recommended: Commitments]]</f>
        <v>0</v>
      </c>
      <c r="AA4527" s="5">
        <f>Tbl_BalanceHistory[[#This Row],[Discretionary Balance]]-Tbl_BalanceHistory[[#This Row],[Discretionary Reappropriation]]</f>
        <v>377</v>
      </c>
      <c r="AB4527" s="2"/>
      <c r="AC4527" s="2"/>
      <c r="AD4527" s="2"/>
      <c r="AE4527" s="2"/>
    </row>
    <row r="4528" spans="1:31" ht="45" x14ac:dyDescent="0.25">
      <c r="A4528" s="2" t="s">
        <v>747</v>
      </c>
      <c r="B4528" s="3">
        <v>11</v>
      </c>
      <c r="C4528" s="3">
        <v>799</v>
      </c>
      <c r="D4528" s="3" t="s">
        <v>760</v>
      </c>
      <c r="E4528" s="3" t="str">
        <f>_xlfn.XLOOKUP(Tbl_BalanceHistory[[#This Row],[RespAgy]],Tbl_Agencies[Agy Code],Tbl_Agencies[Agy Sort])</f>
        <v>161000</v>
      </c>
      <c r="F4528" s="2" t="str">
        <f>Tbl_BalanceHistory[[#This Row],[RespAgy]]&amp;": "&amp;Tbl_BalanceHistory[[#This Row],[RespAgency]]</f>
        <v>799: Department of Corrections</v>
      </c>
      <c r="G4528" s="3">
        <v>767</v>
      </c>
      <c r="H4528" s="3" t="s">
        <v>1388</v>
      </c>
      <c r="I4528" s="3">
        <f>_xlfn.XLOOKUP(Tbl_BalanceHistory[[#This Row],[AgyCode]],Tbl_Agencies[Agy Code],Tbl_Agencies[Agy Sort])</f>
        <v>0</v>
      </c>
      <c r="J4528" s="2" t="str">
        <f>Tbl_BalanceHistory[[#This Row],[AgyCode]]&amp;": "&amp;Tbl_BalanceHistory[[#This Row],[Agency Name]]</f>
        <v>767: Division of Community Corrections</v>
      </c>
      <c r="K4528" s="1">
        <v>2016</v>
      </c>
      <c r="L4528" s="3">
        <v>361</v>
      </c>
      <c r="M4528" s="3" t="s">
        <v>764</v>
      </c>
      <c r="N4528" s="2" t="str">
        <f>Tbl_BalanceHistory[[#This Row],[ProgramCode]]&amp;": "&amp;Tbl_BalanceHistory[[#This Row],[Program Name]]</f>
        <v>361: Operation of State Residential Community Correctional Facilities</v>
      </c>
      <c r="O4528" s="3" t="s">
        <v>1730</v>
      </c>
      <c r="P4528" s="1" t="str">
        <f>IF(Tbl_BalanceHistory[[#This Row],[FundCode]]="0100","GF",IF(Tbl_BalanceHistory[[#This Row],[FundCode]]="01000","GF","Hi Ed / OCR"))</f>
        <v>GF</v>
      </c>
      <c r="Q4528" s="5">
        <v>14743987</v>
      </c>
      <c r="R4528" s="5">
        <v>14743987</v>
      </c>
      <c r="S4528" s="5">
        <v>0</v>
      </c>
      <c r="T4528" s="5">
        <v>0</v>
      </c>
      <c r="U4528" s="3"/>
      <c r="V4528" s="5">
        <v>0</v>
      </c>
      <c r="W4528" s="5">
        <v>0</v>
      </c>
      <c r="X4528" s="5"/>
      <c r="Y4528" s="5"/>
      <c r="Z4528" s="5">
        <f>Tbl_BalanceHistory[[#This Row],[Discretionary Recommended - Pre 2022]]+Tbl_BalanceHistory[[#This Row],[Discretionary Balance Recommended: Policy]]+Tbl_BalanceHistory[[#This Row],[Discretionary Balance Recommended: Commitments]]</f>
        <v>0</v>
      </c>
      <c r="AA4528" s="5">
        <f>Tbl_BalanceHistory[[#This Row],[Discretionary Balance]]-Tbl_BalanceHistory[[#This Row],[Discretionary Reappropriation]]</f>
        <v>0</v>
      </c>
      <c r="AB4528" s="2"/>
      <c r="AC4528" s="2"/>
      <c r="AD4528" s="2"/>
      <c r="AE4528" s="2" t="s">
        <v>2170</v>
      </c>
    </row>
    <row r="4529" spans="1:31" ht="45" x14ac:dyDescent="0.25">
      <c r="A4529" s="2" t="s">
        <v>747</v>
      </c>
      <c r="B4529" s="3">
        <v>11</v>
      </c>
      <c r="C4529" s="3">
        <v>799</v>
      </c>
      <c r="D4529" s="3" t="s">
        <v>760</v>
      </c>
      <c r="E4529" s="3" t="str">
        <f>_xlfn.XLOOKUP(Tbl_BalanceHistory[[#This Row],[RespAgy]],Tbl_Agencies[Agy Code],Tbl_Agencies[Agy Sort])</f>
        <v>161000</v>
      </c>
      <c r="F4529" s="2" t="str">
        <f>Tbl_BalanceHistory[[#This Row],[RespAgy]]&amp;": "&amp;Tbl_BalanceHistory[[#This Row],[RespAgency]]</f>
        <v>799: Department of Corrections</v>
      </c>
      <c r="G4529" s="3">
        <v>767</v>
      </c>
      <c r="H4529" s="3" t="s">
        <v>1388</v>
      </c>
      <c r="I4529" s="3">
        <f>_xlfn.XLOOKUP(Tbl_BalanceHistory[[#This Row],[AgyCode]],Tbl_Agencies[Agy Code],Tbl_Agencies[Agy Sort])</f>
        <v>0</v>
      </c>
      <c r="J4529" s="2" t="str">
        <f>Tbl_BalanceHistory[[#This Row],[AgyCode]]&amp;": "&amp;Tbl_BalanceHistory[[#This Row],[Agency Name]]</f>
        <v>767: Division of Community Corrections</v>
      </c>
      <c r="K4529" s="1">
        <v>2017</v>
      </c>
      <c r="L4529" s="3">
        <v>361</v>
      </c>
      <c r="M4529" s="3" t="s">
        <v>764</v>
      </c>
      <c r="N4529" s="2" t="str">
        <f>Tbl_BalanceHistory[[#This Row],[ProgramCode]]&amp;": "&amp;Tbl_BalanceHistory[[#This Row],[Program Name]]</f>
        <v>361: Operation of State Residential Community Correctional Facilities</v>
      </c>
      <c r="O4529" s="3" t="s">
        <v>886</v>
      </c>
      <c r="P4529" s="1" t="str">
        <f>IF(Tbl_BalanceHistory[[#This Row],[FundCode]]="0100","GF",IF(Tbl_BalanceHistory[[#This Row],[FundCode]]="01000","GF","Hi Ed / OCR"))</f>
        <v>GF</v>
      </c>
      <c r="Q4529" s="5">
        <v>13723612</v>
      </c>
      <c r="R4529" s="5">
        <v>13723612</v>
      </c>
      <c r="S4529" s="5">
        <v>0</v>
      </c>
      <c r="T4529" s="5">
        <v>0</v>
      </c>
      <c r="U4529" s="3"/>
      <c r="V4529" s="5">
        <v>0</v>
      </c>
      <c r="W4529" s="5">
        <v>0</v>
      </c>
      <c r="X4529" s="5"/>
      <c r="Y4529" s="5"/>
      <c r="Z4529" s="5">
        <f>Tbl_BalanceHistory[[#This Row],[Discretionary Recommended - Pre 2022]]+Tbl_BalanceHistory[[#This Row],[Discretionary Balance Recommended: Policy]]+Tbl_BalanceHistory[[#This Row],[Discretionary Balance Recommended: Commitments]]</f>
        <v>0</v>
      </c>
      <c r="AA4529" s="5">
        <f>Tbl_BalanceHistory[[#This Row],[Discretionary Balance]]-Tbl_BalanceHistory[[#This Row],[Discretionary Reappropriation]]</f>
        <v>0</v>
      </c>
      <c r="AB4529" s="2"/>
      <c r="AC4529" s="2"/>
      <c r="AD4529" s="2"/>
      <c r="AE4529" s="2"/>
    </row>
    <row r="4530" spans="1:31" ht="45" x14ac:dyDescent="0.25">
      <c r="A4530" s="2" t="s">
        <v>747</v>
      </c>
      <c r="B4530" s="3">
        <v>11</v>
      </c>
      <c r="C4530" s="3">
        <v>799</v>
      </c>
      <c r="D4530" s="3" t="s">
        <v>760</v>
      </c>
      <c r="E4530" s="3" t="str">
        <f>_xlfn.XLOOKUP(Tbl_BalanceHistory[[#This Row],[RespAgy]],Tbl_Agencies[Agy Code],Tbl_Agencies[Agy Sort])</f>
        <v>161000</v>
      </c>
      <c r="F4530" s="2" t="str">
        <f>Tbl_BalanceHistory[[#This Row],[RespAgy]]&amp;": "&amp;Tbl_BalanceHistory[[#This Row],[RespAgency]]</f>
        <v>799: Department of Corrections</v>
      </c>
      <c r="G4530" s="3">
        <v>767</v>
      </c>
      <c r="H4530" s="3" t="s">
        <v>1388</v>
      </c>
      <c r="I4530" s="3">
        <f>_xlfn.XLOOKUP(Tbl_BalanceHistory[[#This Row],[AgyCode]],Tbl_Agencies[Agy Code],Tbl_Agencies[Agy Sort])</f>
        <v>0</v>
      </c>
      <c r="J4530" s="2" t="str">
        <f>Tbl_BalanceHistory[[#This Row],[AgyCode]]&amp;": "&amp;Tbl_BalanceHistory[[#This Row],[Agency Name]]</f>
        <v>767: Division of Community Corrections</v>
      </c>
      <c r="K4530" s="1">
        <v>2018</v>
      </c>
      <c r="L4530" s="3">
        <v>361</v>
      </c>
      <c r="M4530" s="3" t="s">
        <v>764</v>
      </c>
      <c r="N4530" s="2" t="str">
        <f>Tbl_BalanceHistory[[#This Row],[ProgramCode]]&amp;": "&amp;Tbl_BalanceHistory[[#This Row],[Program Name]]</f>
        <v>361: Operation of State Residential Community Correctional Facilities</v>
      </c>
      <c r="O4530" s="3" t="s">
        <v>886</v>
      </c>
      <c r="P4530" s="1" t="str">
        <f>IF(Tbl_BalanceHistory[[#This Row],[FundCode]]="0100","GF",IF(Tbl_BalanceHistory[[#This Row],[FundCode]]="01000","GF","Hi Ed / OCR"))</f>
        <v>GF</v>
      </c>
      <c r="Q4530" s="5">
        <v>15353313</v>
      </c>
      <c r="R4530" s="5">
        <v>15353313</v>
      </c>
      <c r="S4530" s="5">
        <v>0</v>
      </c>
      <c r="T4530" s="5">
        <v>0</v>
      </c>
      <c r="U4530" s="3"/>
      <c r="V4530" s="5">
        <v>0</v>
      </c>
      <c r="W4530" s="5">
        <v>0</v>
      </c>
      <c r="X4530" s="5"/>
      <c r="Y4530" s="5"/>
      <c r="Z4530" s="5">
        <f>Tbl_BalanceHistory[[#This Row],[Discretionary Recommended - Pre 2022]]+Tbl_BalanceHistory[[#This Row],[Discretionary Balance Recommended: Policy]]+Tbl_BalanceHistory[[#This Row],[Discretionary Balance Recommended: Commitments]]</f>
        <v>0</v>
      </c>
      <c r="AA4530" s="5">
        <f>Tbl_BalanceHistory[[#This Row],[Discretionary Balance]]-Tbl_BalanceHistory[[#This Row],[Discretionary Reappropriation]]</f>
        <v>0</v>
      </c>
      <c r="AB4530" s="2"/>
      <c r="AC4530" s="2"/>
      <c r="AD4530" s="2"/>
      <c r="AE4530" s="2"/>
    </row>
    <row r="4531" spans="1:31" ht="45" x14ac:dyDescent="0.25">
      <c r="A4531" s="2" t="s">
        <v>747</v>
      </c>
      <c r="B4531" s="3">
        <v>11</v>
      </c>
      <c r="C4531" s="3">
        <v>799</v>
      </c>
      <c r="D4531" s="3" t="s">
        <v>760</v>
      </c>
      <c r="E4531" s="3" t="str">
        <f>_xlfn.XLOOKUP(Tbl_BalanceHistory[[#This Row],[RespAgy]],Tbl_Agencies[Agy Code],Tbl_Agencies[Agy Sort])</f>
        <v>161000</v>
      </c>
      <c r="F4531" s="2" t="str">
        <f>Tbl_BalanceHistory[[#This Row],[RespAgy]]&amp;": "&amp;Tbl_BalanceHistory[[#This Row],[RespAgency]]</f>
        <v>799: Department of Corrections</v>
      </c>
      <c r="G4531" s="3">
        <v>767</v>
      </c>
      <c r="H4531" s="3" t="s">
        <v>1388</v>
      </c>
      <c r="I4531" s="3">
        <f>_xlfn.XLOOKUP(Tbl_BalanceHistory[[#This Row],[AgyCode]],Tbl_Agencies[Agy Code],Tbl_Agencies[Agy Sort])</f>
        <v>0</v>
      </c>
      <c r="J4531" s="2" t="str">
        <f>Tbl_BalanceHistory[[#This Row],[AgyCode]]&amp;": "&amp;Tbl_BalanceHistory[[#This Row],[Agency Name]]</f>
        <v>767: Division of Community Corrections</v>
      </c>
      <c r="K4531" s="1">
        <v>2019</v>
      </c>
      <c r="L4531" s="3">
        <v>361</v>
      </c>
      <c r="M4531" s="3" t="s">
        <v>764</v>
      </c>
      <c r="N4531" s="2" t="str">
        <f>Tbl_BalanceHistory[[#This Row],[ProgramCode]]&amp;": "&amp;Tbl_BalanceHistory[[#This Row],[Program Name]]</f>
        <v>361: Operation of State Residential Community Correctional Facilities</v>
      </c>
      <c r="O4531" s="3" t="s">
        <v>886</v>
      </c>
      <c r="P4531" s="1" t="str">
        <f>IF(Tbl_BalanceHistory[[#This Row],[FundCode]]="0100","GF",IF(Tbl_BalanceHistory[[#This Row],[FundCode]]="01000","GF","Hi Ed / OCR"))</f>
        <v>GF</v>
      </c>
      <c r="Q4531" s="5">
        <v>15512290</v>
      </c>
      <c r="R4531" s="5">
        <v>15512290</v>
      </c>
      <c r="S4531" s="5">
        <v>0</v>
      </c>
      <c r="T4531" s="5">
        <v>0</v>
      </c>
      <c r="U4531" s="3"/>
      <c r="V4531" s="5">
        <v>0</v>
      </c>
      <c r="W4531" s="5">
        <v>0</v>
      </c>
      <c r="X4531" s="5"/>
      <c r="Y4531" s="5"/>
      <c r="Z4531" s="5">
        <f>Tbl_BalanceHistory[[#This Row],[Discretionary Recommended - Pre 2022]]+Tbl_BalanceHistory[[#This Row],[Discretionary Balance Recommended: Policy]]+Tbl_BalanceHistory[[#This Row],[Discretionary Balance Recommended: Commitments]]</f>
        <v>0</v>
      </c>
      <c r="AA4531" s="5">
        <f>Tbl_BalanceHistory[[#This Row],[Discretionary Balance]]-Tbl_BalanceHistory[[#This Row],[Discretionary Reappropriation]]</f>
        <v>0</v>
      </c>
      <c r="AB4531" s="2"/>
      <c r="AC4531" s="2"/>
      <c r="AD4531" s="2"/>
      <c r="AE4531" s="2"/>
    </row>
    <row r="4532" spans="1:31" ht="45" x14ac:dyDescent="0.25">
      <c r="A4532" s="2" t="s">
        <v>747</v>
      </c>
      <c r="B4532" s="3">
        <v>11</v>
      </c>
      <c r="C4532" s="3">
        <v>799</v>
      </c>
      <c r="D4532" s="3" t="s">
        <v>760</v>
      </c>
      <c r="E4532" s="3" t="str">
        <f>_xlfn.XLOOKUP(Tbl_BalanceHistory[[#This Row],[RespAgy]],Tbl_Agencies[Agy Code],Tbl_Agencies[Agy Sort])</f>
        <v>161000</v>
      </c>
      <c r="F4532" s="2" t="str">
        <f>Tbl_BalanceHistory[[#This Row],[RespAgy]]&amp;": "&amp;Tbl_BalanceHistory[[#This Row],[RespAgency]]</f>
        <v>799: Department of Corrections</v>
      </c>
      <c r="G4532" s="3">
        <v>767</v>
      </c>
      <c r="H4532" s="3" t="s">
        <v>1388</v>
      </c>
      <c r="I4532" s="3">
        <f>_xlfn.XLOOKUP(Tbl_BalanceHistory[[#This Row],[AgyCode]],Tbl_Agencies[Agy Code],Tbl_Agencies[Agy Sort])</f>
        <v>0</v>
      </c>
      <c r="J4532" s="2" t="str">
        <f>Tbl_BalanceHistory[[#This Row],[AgyCode]]&amp;": "&amp;Tbl_BalanceHistory[[#This Row],[Agency Name]]</f>
        <v>767: Division of Community Corrections</v>
      </c>
      <c r="K4532" s="1">
        <v>2020</v>
      </c>
      <c r="L4532" s="3">
        <v>361</v>
      </c>
      <c r="M4532" s="3" t="s">
        <v>764</v>
      </c>
      <c r="N4532" s="2" t="str">
        <f>Tbl_BalanceHistory[[#This Row],[ProgramCode]]&amp;": "&amp;Tbl_BalanceHistory[[#This Row],[Program Name]]</f>
        <v>361: Operation of State Residential Community Correctional Facilities</v>
      </c>
      <c r="O4532" s="3" t="s">
        <v>886</v>
      </c>
      <c r="P4532" s="1" t="str">
        <f>IF(Tbl_BalanceHistory[[#This Row],[FundCode]]="0100","GF",IF(Tbl_BalanceHistory[[#This Row],[FundCode]]="01000","GF","Hi Ed / OCR"))</f>
        <v>GF</v>
      </c>
      <c r="Q4532" s="5">
        <v>17400567</v>
      </c>
      <c r="R4532" s="5">
        <v>17398998</v>
      </c>
      <c r="S4532" s="5">
        <v>1569</v>
      </c>
      <c r="T4532" s="5">
        <v>0</v>
      </c>
      <c r="U4532" s="3"/>
      <c r="V4532" s="5">
        <v>1569</v>
      </c>
      <c r="W4532" s="5">
        <v>0</v>
      </c>
      <c r="X4532" s="5"/>
      <c r="Y4532" s="5"/>
      <c r="Z4532" s="5">
        <f>Tbl_BalanceHistory[[#This Row],[Discretionary Recommended - Pre 2022]]+Tbl_BalanceHistory[[#This Row],[Discretionary Balance Recommended: Policy]]+Tbl_BalanceHistory[[#This Row],[Discretionary Balance Recommended: Commitments]]</f>
        <v>0</v>
      </c>
      <c r="AA4532" s="5">
        <f>Tbl_BalanceHistory[[#This Row],[Discretionary Balance]]-Tbl_BalanceHistory[[#This Row],[Discretionary Reappropriation]]</f>
        <v>1569</v>
      </c>
      <c r="AB4532" s="2"/>
      <c r="AC4532" s="2"/>
      <c r="AD4532" s="2"/>
      <c r="AE4532" s="2"/>
    </row>
    <row r="4533" spans="1:31" ht="45" x14ac:dyDescent="0.25">
      <c r="A4533" s="2" t="s">
        <v>747</v>
      </c>
      <c r="B4533" s="3">
        <v>11</v>
      </c>
      <c r="C4533" s="3">
        <v>799</v>
      </c>
      <c r="D4533" s="3" t="s">
        <v>760</v>
      </c>
      <c r="E4533" s="3" t="str">
        <f>_xlfn.XLOOKUP(Tbl_BalanceHistory[[#This Row],[RespAgy]],Tbl_Agencies[Agy Code],Tbl_Agencies[Agy Sort])</f>
        <v>161000</v>
      </c>
      <c r="F4533" s="2" t="str">
        <f>Tbl_BalanceHistory[[#This Row],[RespAgy]]&amp;": "&amp;Tbl_BalanceHistory[[#This Row],[RespAgency]]</f>
        <v>799: Department of Corrections</v>
      </c>
      <c r="G4533" s="3">
        <v>768</v>
      </c>
      <c r="H4533" s="3" t="s">
        <v>1390</v>
      </c>
      <c r="I4533" s="3">
        <f>_xlfn.XLOOKUP(Tbl_BalanceHistory[[#This Row],[AgyCode]],Tbl_Agencies[Agy Code],Tbl_Agencies[Agy Sort])</f>
        <v>0</v>
      </c>
      <c r="J4533" s="2" t="str">
        <f>Tbl_BalanceHistory[[#This Row],[AgyCode]]&amp;": "&amp;Tbl_BalanceHistory[[#This Row],[Agency Name]]</f>
        <v>768: Keen Mountain Correctional Center</v>
      </c>
      <c r="K4533" s="1">
        <v>2014</v>
      </c>
      <c r="L4533" s="3">
        <v>197</v>
      </c>
      <c r="M4533" s="3" t="s">
        <v>401</v>
      </c>
      <c r="N4533" s="2" t="str">
        <f>Tbl_BalanceHistory[[#This Row],[ProgramCode]]&amp;": "&amp;Tbl_BalanceHistory[[#This Row],[Program Name]]</f>
        <v>197: Instruction</v>
      </c>
      <c r="O4533" s="3" t="s">
        <v>1730</v>
      </c>
      <c r="P4533" s="1" t="str">
        <f>IF(Tbl_BalanceHistory[[#This Row],[FundCode]]="0100","GF",IF(Tbl_BalanceHistory[[#This Row],[FundCode]]="01000","GF","Hi Ed / OCR"))</f>
        <v>GF</v>
      </c>
      <c r="Q4533" s="5">
        <v>569023</v>
      </c>
      <c r="R4533" s="5">
        <v>569023</v>
      </c>
      <c r="S4533" s="5">
        <v>0</v>
      </c>
      <c r="T4533" s="5">
        <v>0</v>
      </c>
      <c r="U4533" s="3"/>
      <c r="V4533" s="5">
        <v>0</v>
      </c>
      <c r="W4533" s="5">
        <v>0</v>
      </c>
      <c r="X4533" s="5"/>
      <c r="Y4533" s="5"/>
      <c r="Z4533" s="5">
        <f>Tbl_BalanceHistory[[#This Row],[Discretionary Recommended - Pre 2022]]+Tbl_BalanceHistory[[#This Row],[Discretionary Balance Recommended: Policy]]+Tbl_BalanceHistory[[#This Row],[Discretionary Balance Recommended: Commitments]]</f>
        <v>0</v>
      </c>
      <c r="AA4533" s="5">
        <f>Tbl_BalanceHistory[[#This Row],[Discretionary Balance]]-Tbl_BalanceHistory[[#This Row],[Discretionary Reappropriation]]</f>
        <v>0</v>
      </c>
      <c r="AB4533" s="2"/>
      <c r="AC4533" s="2"/>
      <c r="AD4533" s="2"/>
      <c r="AE4533" s="2"/>
    </row>
    <row r="4534" spans="1:31" ht="45" x14ac:dyDescent="0.25">
      <c r="A4534" s="2" t="s">
        <v>747</v>
      </c>
      <c r="B4534" s="3">
        <v>11</v>
      </c>
      <c r="C4534" s="3">
        <v>799</v>
      </c>
      <c r="D4534" s="3" t="s">
        <v>760</v>
      </c>
      <c r="E4534" s="3" t="str">
        <f>_xlfn.XLOOKUP(Tbl_BalanceHistory[[#This Row],[RespAgy]],Tbl_Agencies[Agy Code],Tbl_Agencies[Agy Sort])</f>
        <v>161000</v>
      </c>
      <c r="F4534" s="2" t="str">
        <f>Tbl_BalanceHistory[[#This Row],[RespAgy]]&amp;": "&amp;Tbl_BalanceHistory[[#This Row],[RespAgency]]</f>
        <v>799: Department of Corrections</v>
      </c>
      <c r="G4534" s="3">
        <v>768</v>
      </c>
      <c r="H4534" s="3" t="s">
        <v>1390</v>
      </c>
      <c r="I4534" s="3">
        <f>_xlfn.XLOOKUP(Tbl_BalanceHistory[[#This Row],[AgyCode]],Tbl_Agencies[Agy Code],Tbl_Agencies[Agy Sort])</f>
        <v>0</v>
      </c>
      <c r="J4534" s="2" t="str">
        <f>Tbl_BalanceHistory[[#This Row],[AgyCode]]&amp;": "&amp;Tbl_BalanceHistory[[#This Row],[Agency Name]]</f>
        <v>768: Keen Mountain Correctional Center</v>
      </c>
      <c r="K4534" s="1">
        <v>2015</v>
      </c>
      <c r="L4534" s="3">
        <v>197</v>
      </c>
      <c r="M4534" s="3" t="s">
        <v>401</v>
      </c>
      <c r="N4534" s="2" t="str">
        <f>Tbl_BalanceHistory[[#This Row],[ProgramCode]]&amp;": "&amp;Tbl_BalanceHistory[[#This Row],[Program Name]]</f>
        <v>197: Instruction</v>
      </c>
      <c r="O4534" s="3" t="s">
        <v>1730</v>
      </c>
      <c r="P4534" s="1" t="str">
        <f>IF(Tbl_BalanceHistory[[#This Row],[FundCode]]="0100","GF",IF(Tbl_BalanceHistory[[#This Row],[FundCode]]="01000","GF","Hi Ed / OCR"))</f>
        <v>GF</v>
      </c>
      <c r="Q4534" s="5">
        <v>482897</v>
      </c>
      <c r="R4534" s="5">
        <v>482897</v>
      </c>
      <c r="S4534" s="5">
        <v>0</v>
      </c>
      <c r="T4534" s="5">
        <v>0</v>
      </c>
      <c r="U4534" s="3"/>
      <c r="V4534" s="5">
        <v>0</v>
      </c>
      <c r="W4534" s="5">
        <v>0</v>
      </c>
      <c r="X4534" s="5"/>
      <c r="Y4534" s="5"/>
      <c r="Z4534" s="5">
        <f>Tbl_BalanceHistory[[#This Row],[Discretionary Recommended - Pre 2022]]+Tbl_BalanceHistory[[#This Row],[Discretionary Balance Recommended: Policy]]+Tbl_BalanceHistory[[#This Row],[Discretionary Balance Recommended: Commitments]]</f>
        <v>0</v>
      </c>
      <c r="AA4534" s="5">
        <f>Tbl_BalanceHistory[[#This Row],[Discretionary Balance]]-Tbl_BalanceHistory[[#This Row],[Discretionary Reappropriation]]</f>
        <v>0</v>
      </c>
      <c r="AB4534" s="2"/>
      <c r="AC4534" s="2"/>
      <c r="AD4534" s="2"/>
      <c r="AE4534" s="2"/>
    </row>
    <row r="4535" spans="1:31" ht="45" x14ac:dyDescent="0.25">
      <c r="A4535" s="2" t="s">
        <v>747</v>
      </c>
      <c r="B4535" s="3">
        <v>11</v>
      </c>
      <c r="C4535" s="3">
        <v>799</v>
      </c>
      <c r="D4535" s="3" t="s">
        <v>760</v>
      </c>
      <c r="E4535" s="3" t="str">
        <f>_xlfn.XLOOKUP(Tbl_BalanceHistory[[#This Row],[RespAgy]],Tbl_Agencies[Agy Code],Tbl_Agencies[Agy Sort])</f>
        <v>161000</v>
      </c>
      <c r="F4535" s="2" t="str">
        <f>Tbl_BalanceHistory[[#This Row],[RespAgy]]&amp;": "&amp;Tbl_BalanceHistory[[#This Row],[RespAgency]]</f>
        <v>799: Department of Corrections</v>
      </c>
      <c r="G4535" s="3">
        <v>768</v>
      </c>
      <c r="H4535" s="3" t="s">
        <v>1390</v>
      </c>
      <c r="I4535" s="3">
        <f>_xlfn.XLOOKUP(Tbl_BalanceHistory[[#This Row],[AgyCode]],Tbl_Agencies[Agy Code],Tbl_Agencies[Agy Sort])</f>
        <v>0</v>
      </c>
      <c r="J4535" s="2" t="str">
        <f>Tbl_BalanceHistory[[#This Row],[AgyCode]]&amp;": "&amp;Tbl_BalanceHistory[[#This Row],[Agency Name]]</f>
        <v>768: Keen Mountain Correctional Center</v>
      </c>
      <c r="K4535" s="1">
        <v>2016</v>
      </c>
      <c r="L4535" s="3">
        <v>197</v>
      </c>
      <c r="M4535" s="3" t="s">
        <v>401</v>
      </c>
      <c r="N4535" s="2" t="str">
        <f>Tbl_BalanceHistory[[#This Row],[ProgramCode]]&amp;": "&amp;Tbl_BalanceHistory[[#This Row],[Program Name]]</f>
        <v>197: Instruction</v>
      </c>
      <c r="O4535" s="3" t="s">
        <v>1730</v>
      </c>
      <c r="P4535" s="1" t="str">
        <f>IF(Tbl_BalanceHistory[[#This Row],[FundCode]]="0100","GF",IF(Tbl_BalanceHistory[[#This Row],[FundCode]]="01000","GF","Hi Ed / OCR"))</f>
        <v>GF</v>
      </c>
      <c r="Q4535" s="5">
        <v>663070</v>
      </c>
      <c r="R4535" s="5">
        <v>663070</v>
      </c>
      <c r="S4535" s="5">
        <v>0</v>
      </c>
      <c r="T4535" s="5">
        <v>0</v>
      </c>
      <c r="U4535" s="3"/>
      <c r="V4535" s="5">
        <v>0</v>
      </c>
      <c r="W4535" s="5">
        <v>0</v>
      </c>
      <c r="X4535" s="5"/>
      <c r="Y4535" s="5"/>
      <c r="Z4535" s="5">
        <f>Tbl_BalanceHistory[[#This Row],[Discretionary Recommended - Pre 2022]]+Tbl_BalanceHistory[[#This Row],[Discretionary Balance Recommended: Policy]]+Tbl_BalanceHistory[[#This Row],[Discretionary Balance Recommended: Commitments]]</f>
        <v>0</v>
      </c>
      <c r="AA4535" s="5">
        <f>Tbl_BalanceHistory[[#This Row],[Discretionary Balance]]-Tbl_BalanceHistory[[#This Row],[Discretionary Reappropriation]]</f>
        <v>0</v>
      </c>
      <c r="AB4535" s="2"/>
      <c r="AC4535" s="2"/>
      <c r="AD4535" s="2"/>
      <c r="AE4535" s="2" t="s">
        <v>2170</v>
      </c>
    </row>
    <row r="4536" spans="1:31" ht="45" x14ac:dyDescent="0.25">
      <c r="A4536" s="2" t="s">
        <v>747</v>
      </c>
      <c r="B4536" s="3">
        <v>11</v>
      </c>
      <c r="C4536" s="3">
        <v>799</v>
      </c>
      <c r="D4536" s="3" t="s">
        <v>760</v>
      </c>
      <c r="E4536" s="3" t="str">
        <f>_xlfn.XLOOKUP(Tbl_BalanceHistory[[#This Row],[RespAgy]],Tbl_Agencies[Agy Code],Tbl_Agencies[Agy Sort])</f>
        <v>161000</v>
      </c>
      <c r="F4536" s="2" t="str">
        <f>Tbl_BalanceHistory[[#This Row],[RespAgy]]&amp;": "&amp;Tbl_BalanceHistory[[#This Row],[RespAgency]]</f>
        <v>799: Department of Corrections</v>
      </c>
      <c r="G4536" s="3">
        <v>768</v>
      </c>
      <c r="H4536" s="3" t="s">
        <v>1390</v>
      </c>
      <c r="I4536" s="3">
        <f>_xlfn.XLOOKUP(Tbl_BalanceHistory[[#This Row],[AgyCode]],Tbl_Agencies[Agy Code],Tbl_Agencies[Agy Sort])</f>
        <v>0</v>
      </c>
      <c r="J4536" s="2" t="str">
        <f>Tbl_BalanceHistory[[#This Row],[AgyCode]]&amp;": "&amp;Tbl_BalanceHistory[[#This Row],[Agency Name]]</f>
        <v>768: Keen Mountain Correctional Center</v>
      </c>
      <c r="K4536" s="1">
        <v>2017</v>
      </c>
      <c r="L4536" s="3">
        <v>197</v>
      </c>
      <c r="M4536" s="3" t="s">
        <v>401</v>
      </c>
      <c r="N4536" s="2" t="str">
        <f>Tbl_BalanceHistory[[#This Row],[ProgramCode]]&amp;": "&amp;Tbl_BalanceHistory[[#This Row],[Program Name]]</f>
        <v>197: Instruction</v>
      </c>
      <c r="O4536" s="3" t="s">
        <v>886</v>
      </c>
      <c r="P4536" s="1" t="str">
        <f>IF(Tbl_BalanceHistory[[#This Row],[FundCode]]="0100","GF",IF(Tbl_BalanceHistory[[#This Row],[FundCode]]="01000","GF","Hi Ed / OCR"))</f>
        <v>GF</v>
      </c>
      <c r="Q4536" s="5">
        <v>599224</v>
      </c>
      <c r="R4536" s="5">
        <v>599224</v>
      </c>
      <c r="S4536" s="5">
        <v>0</v>
      </c>
      <c r="T4536" s="5">
        <v>0</v>
      </c>
      <c r="U4536" s="3"/>
      <c r="V4536" s="5">
        <v>0</v>
      </c>
      <c r="W4536" s="5">
        <v>0</v>
      </c>
      <c r="X4536" s="5"/>
      <c r="Y4536" s="5"/>
      <c r="Z4536" s="5">
        <f>Tbl_BalanceHistory[[#This Row],[Discretionary Recommended - Pre 2022]]+Tbl_BalanceHistory[[#This Row],[Discretionary Balance Recommended: Policy]]+Tbl_BalanceHistory[[#This Row],[Discretionary Balance Recommended: Commitments]]</f>
        <v>0</v>
      </c>
      <c r="AA4536" s="5">
        <f>Tbl_BalanceHistory[[#This Row],[Discretionary Balance]]-Tbl_BalanceHistory[[#This Row],[Discretionary Reappropriation]]</f>
        <v>0</v>
      </c>
      <c r="AB4536" s="2"/>
      <c r="AC4536" s="2"/>
      <c r="AD4536" s="2"/>
      <c r="AE4536" s="2"/>
    </row>
    <row r="4537" spans="1:31" ht="45" x14ac:dyDescent="0.25">
      <c r="A4537" s="2" t="s">
        <v>747</v>
      </c>
      <c r="B4537" s="3">
        <v>11</v>
      </c>
      <c r="C4537" s="3">
        <v>799</v>
      </c>
      <c r="D4537" s="3" t="s">
        <v>760</v>
      </c>
      <c r="E4537" s="3" t="str">
        <f>_xlfn.XLOOKUP(Tbl_BalanceHistory[[#This Row],[RespAgy]],Tbl_Agencies[Agy Code],Tbl_Agencies[Agy Sort])</f>
        <v>161000</v>
      </c>
      <c r="F4537" s="2" t="str">
        <f>Tbl_BalanceHistory[[#This Row],[RespAgy]]&amp;": "&amp;Tbl_BalanceHistory[[#This Row],[RespAgency]]</f>
        <v>799: Department of Corrections</v>
      </c>
      <c r="G4537" s="3">
        <v>768</v>
      </c>
      <c r="H4537" s="3" t="s">
        <v>1390</v>
      </c>
      <c r="I4537" s="3">
        <f>_xlfn.XLOOKUP(Tbl_BalanceHistory[[#This Row],[AgyCode]],Tbl_Agencies[Agy Code],Tbl_Agencies[Agy Sort])</f>
        <v>0</v>
      </c>
      <c r="J4537" s="2" t="str">
        <f>Tbl_BalanceHistory[[#This Row],[AgyCode]]&amp;": "&amp;Tbl_BalanceHistory[[#This Row],[Agency Name]]</f>
        <v>768: Keen Mountain Correctional Center</v>
      </c>
      <c r="K4537" s="1">
        <v>2018</v>
      </c>
      <c r="L4537" s="3">
        <v>197</v>
      </c>
      <c r="M4537" s="3" t="s">
        <v>401</v>
      </c>
      <c r="N4537" s="2" t="str">
        <f>Tbl_BalanceHistory[[#This Row],[ProgramCode]]&amp;": "&amp;Tbl_BalanceHistory[[#This Row],[Program Name]]</f>
        <v>197: Instruction</v>
      </c>
      <c r="O4537" s="3" t="s">
        <v>886</v>
      </c>
      <c r="P4537" s="1" t="str">
        <f>IF(Tbl_BalanceHistory[[#This Row],[FundCode]]="0100","GF",IF(Tbl_BalanceHistory[[#This Row],[FundCode]]="01000","GF","Hi Ed / OCR"))</f>
        <v>GF</v>
      </c>
      <c r="Q4537" s="5">
        <v>735882</v>
      </c>
      <c r="R4537" s="5">
        <v>735882</v>
      </c>
      <c r="S4537" s="5">
        <v>0</v>
      </c>
      <c r="T4537" s="5">
        <v>0</v>
      </c>
      <c r="U4537" s="3"/>
      <c r="V4537" s="5">
        <v>0</v>
      </c>
      <c r="W4537" s="5">
        <v>0</v>
      </c>
      <c r="X4537" s="5"/>
      <c r="Y4537" s="5"/>
      <c r="Z4537" s="5">
        <f>Tbl_BalanceHistory[[#This Row],[Discretionary Recommended - Pre 2022]]+Tbl_BalanceHistory[[#This Row],[Discretionary Balance Recommended: Policy]]+Tbl_BalanceHistory[[#This Row],[Discretionary Balance Recommended: Commitments]]</f>
        <v>0</v>
      </c>
      <c r="AA4537" s="5">
        <f>Tbl_BalanceHistory[[#This Row],[Discretionary Balance]]-Tbl_BalanceHistory[[#This Row],[Discretionary Reappropriation]]</f>
        <v>0</v>
      </c>
      <c r="AB4537" s="2"/>
      <c r="AC4537" s="2"/>
      <c r="AD4537" s="2"/>
      <c r="AE4537" s="2"/>
    </row>
    <row r="4538" spans="1:31" ht="45" x14ac:dyDescent="0.25">
      <c r="A4538" s="2" t="s">
        <v>747</v>
      </c>
      <c r="B4538" s="3">
        <v>11</v>
      </c>
      <c r="C4538" s="3">
        <v>799</v>
      </c>
      <c r="D4538" s="3" t="s">
        <v>760</v>
      </c>
      <c r="E4538" s="3" t="str">
        <f>_xlfn.XLOOKUP(Tbl_BalanceHistory[[#This Row],[RespAgy]],Tbl_Agencies[Agy Code],Tbl_Agencies[Agy Sort])</f>
        <v>161000</v>
      </c>
      <c r="F4538" s="2" t="str">
        <f>Tbl_BalanceHistory[[#This Row],[RespAgy]]&amp;": "&amp;Tbl_BalanceHistory[[#This Row],[RespAgency]]</f>
        <v>799: Department of Corrections</v>
      </c>
      <c r="G4538" s="3">
        <v>768</v>
      </c>
      <c r="H4538" s="3" t="s">
        <v>1390</v>
      </c>
      <c r="I4538" s="3">
        <f>_xlfn.XLOOKUP(Tbl_BalanceHistory[[#This Row],[AgyCode]],Tbl_Agencies[Agy Code],Tbl_Agencies[Agy Sort])</f>
        <v>0</v>
      </c>
      <c r="J4538" s="2" t="str">
        <f>Tbl_BalanceHistory[[#This Row],[AgyCode]]&amp;": "&amp;Tbl_BalanceHistory[[#This Row],[Agency Name]]</f>
        <v>768: Keen Mountain Correctional Center</v>
      </c>
      <c r="K4538" s="1">
        <v>2019</v>
      </c>
      <c r="L4538" s="3">
        <v>197</v>
      </c>
      <c r="M4538" s="3" t="s">
        <v>401</v>
      </c>
      <c r="N4538" s="2" t="str">
        <f>Tbl_BalanceHistory[[#This Row],[ProgramCode]]&amp;": "&amp;Tbl_BalanceHistory[[#This Row],[Program Name]]</f>
        <v>197: Instruction</v>
      </c>
      <c r="O4538" s="3" t="s">
        <v>886</v>
      </c>
      <c r="P4538" s="1" t="str">
        <f>IF(Tbl_BalanceHistory[[#This Row],[FundCode]]="0100","GF",IF(Tbl_BalanceHistory[[#This Row],[FundCode]]="01000","GF","Hi Ed / OCR"))</f>
        <v>GF</v>
      </c>
      <c r="Q4538" s="5">
        <v>704325</v>
      </c>
      <c r="R4538" s="5">
        <v>704325</v>
      </c>
      <c r="S4538" s="5">
        <v>0</v>
      </c>
      <c r="T4538" s="5">
        <v>0</v>
      </c>
      <c r="U4538" s="3"/>
      <c r="V4538" s="5">
        <v>0</v>
      </c>
      <c r="W4538" s="5">
        <v>0</v>
      </c>
      <c r="X4538" s="5"/>
      <c r="Y4538" s="5"/>
      <c r="Z4538" s="5">
        <f>Tbl_BalanceHistory[[#This Row],[Discretionary Recommended - Pre 2022]]+Tbl_BalanceHistory[[#This Row],[Discretionary Balance Recommended: Policy]]+Tbl_BalanceHistory[[#This Row],[Discretionary Balance Recommended: Commitments]]</f>
        <v>0</v>
      </c>
      <c r="AA4538" s="5">
        <f>Tbl_BalanceHistory[[#This Row],[Discretionary Balance]]-Tbl_BalanceHistory[[#This Row],[Discretionary Reappropriation]]</f>
        <v>0</v>
      </c>
      <c r="AB4538" s="2"/>
      <c r="AC4538" s="2"/>
      <c r="AD4538" s="2"/>
      <c r="AE4538" s="2"/>
    </row>
    <row r="4539" spans="1:31" ht="45" x14ac:dyDescent="0.25">
      <c r="A4539" s="2" t="s">
        <v>747</v>
      </c>
      <c r="B4539" s="3">
        <v>11</v>
      </c>
      <c r="C4539" s="3">
        <v>799</v>
      </c>
      <c r="D4539" s="3" t="s">
        <v>760</v>
      </c>
      <c r="E4539" s="3" t="str">
        <f>_xlfn.XLOOKUP(Tbl_BalanceHistory[[#This Row],[RespAgy]],Tbl_Agencies[Agy Code],Tbl_Agencies[Agy Sort])</f>
        <v>161000</v>
      </c>
      <c r="F4539" s="2" t="str">
        <f>Tbl_BalanceHistory[[#This Row],[RespAgy]]&amp;": "&amp;Tbl_BalanceHistory[[#This Row],[RespAgency]]</f>
        <v>799: Department of Corrections</v>
      </c>
      <c r="G4539" s="3">
        <v>768</v>
      </c>
      <c r="H4539" s="3" t="s">
        <v>1390</v>
      </c>
      <c r="I4539" s="3">
        <f>_xlfn.XLOOKUP(Tbl_BalanceHistory[[#This Row],[AgyCode]],Tbl_Agencies[Agy Code],Tbl_Agencies[Agy Sort])</f>
        <v>0</v>
      </c>
      <c r="J4539" s="2" t="str">
        <f>Tbl_BalanceHistory[[#This Row],[AgyCode]]&amp;": "&amp;Tbl_BalanceHistory[[#This Row],[Agency Name]]</f>
        <v>768: Keen Mountain Correctional Center</v>
      </c>
      <c r="K4539" s="1">
        <v>2020</v>
      </c>
      <c r="L4539" s="3">
        <v>197</v>
      </c>
      <c r="M4539" s="3" t="s">
        <v>401</v>
      </c>
      <c r="N4539" s="2" t="str">
        <f>Tbl_BalanceHistory[[#This Row],[ProgramCode]]&amp;": "&amp;Tbl_BalanceHistory[[#This Row],[Program Name]]</f>
        <v>197: Instruction</v>
      </c>
      <c r="O4539" s="3" t="s">
        <v>886</v>
      </c>
      <c r="P4539" s="1" t="str">
        <f>IF(Tbl_BalanceHistory[[#This Row],[FundCode]]="0100","GF",IF(Tbl_BalanceHistory[[#This Row],[FundCode]]="01000","GF","Hi Ed / OCR"))</f>
        <v>GF</v>
      </c>
      <c r="Q4539" s="5">
        <v>754995</v>
      </c>
      <c r="R4539" s="5">
        <v>754995</v>
      </c>
      <c r="S4539" s="5">
        <v>0</v>
      </c>
      <c r="T4539" s="5">
        <v>0</v>
      </c>
      <c r="U4539" s="3"/>
      <c r="V4539" s="5">
        <v>0</v>
      </c>
      <c r="W4539" s="5">
        <v>0</v>
      </c>
      <c r="X4539" s="5"/>
      <c r="Y4539" s="5"/>
      <c r="Z4539" s="5">
        <f>Tbl_BalanceHistory[[#This Row],[Discretionary Recommended - Pre 2022]]+Tbl_BalanceHistory[[#This Row],[Discretionary Balance Recommended: Policy]]+Tbl_BalanceHistory[[#This Row],[Discretionary Balance Recommended: Commitments]]</f>
        <v>0</v>
      </c>
      <c r="AA4539" s="5">
        <f>Tbl_BalanceHistory[[#This Row],[Discretionary Balance]]-Tbl_BalanceHistory[[#This Row],[Discretionary Reappropriation]]</f>
        <v>0</v>
      </c>
      <c r="AB4539" s="2"/>
      <c r="AC4539" s="2"/>
      <c r="AD4539" s="2"/>
      <c r="AE4539" s="2"/>
    </row>
    <row r="4540" spans="1:31" ht="45" x14ac:dyDescent="0.25">
      <c r="A4540" s="2" t="s">
        <v>747</v>
      </c>
      <c r="B4540" s="3">
        <v>11</v>
      </c>
      <c r="C4540" s="3">
        <v>799</v>
      </c>
      <c r="D4540" s="3" t="s">
        <v>760</v>
      </c>
      <c r="E4540" s="3" t="str">
        <f>_xlfn.XLOOKUP(Tbl_BalanceHistory[[#This Row],[RespAgy]],Tbl_Agencies[Agy Code],Tbl_Agencies[Agy Sort])</f>
        <v>161000</v>
      </c>
      <c r="F4540" s="2" t="str">
        <f>Tbl_BalanceHistory[[#This Row],[RespAgy]]&amp;": "&amp;Tbl_BalanceHistory[[#This Row],[RespAgency]]</f>
        <v>799: Department of Corrections</v>
      </c>
      <c r="G4540" s="3">
        <v>768</v>
      </c>
      <c r="H4540" s="3" t="s">
        <v>1390</v>
      </c>
      <c r="I4540" s="3">
        <f>_xlfn.XLOOKUP(Tbl_BalanceHistory[[#This Row],[AgyCode]],Tbl_Agencies[Agy Code],Tbl_Agencies[Agy Sort])</f>
        <v>0</v>
      </c>
      <c r="J4540" s="2" t="str">
        <f>Tbl_BalanceHistory[[#This Row],[AgyCode]]&amp;": "&amp;Tbl_BalanceHistory[[#This Row],[Agency Name]]</f>
        <v>768: Keen Mountain Correctional Center</v>
      </c>
      <c r="K4540" s="1">
        <v>2014</v>
      </c>
      <c r="L4540" s="3">
        <v>398</v>
      </c>
      <c r="M4540" s="3" t="s">
        <v>768</v>
      </c>
      <c r="N4540" s="2" t="str">
        <f>Tbl_BalanceHistory[[#This Row],[ProgramCode]]&amp;": "&amp;Tbl_BalanceHistory[[#This Row],[Program Name]]</f>
        <v>398: Operation of Secure Correctional Facilities</v>
      </c>
      <c r="O4540" s="3" t="s">
        <v>1730</v>
      </c>
      <c r="P4540" s="1" t="str">
        <f>IF(Tbl_BalanceHistory[[#This Row],[FundCode]]="0100","GF",IF(Tbl_BalanceHistory[[#This Row],[FundCode]]="01000","GF","Hi Ed / OCR"))</f>
        <v>GF</v>
      </c>
      <c r="Q4540" s="5">
        <v>19267488</v>
      </c>
      <c r="R4540" s="5">
        <v>19267488</v>
      </c>
      <c r="S4540" s="5">
        <v>0</v>
      </c>
      <c r="T4540" s="5">
        <v>0</v>
      </c>
      <c r="U4540" s="3"/>
      <c r="V4540" s="5">
        <v>0</v>
      </c>
      <c r="W4540" s="5">
        <v>0</v>
      </c>
      <c r="X4540" s="5"/>
      <c r="Y4540" s="5"/>
      <c r="Z4540" s="5">
        <f>Tbl_BalanceHistory[[#This Row],[Discretionary Recommended - Pre 2022]]+Tbl_BalanceHistory[[#This Row],[Discretionary Balance Recommended: Policy]]+Tbl_BalanceHistory[[#This Row],[Discretionary Balance Recommended: Commitments]]</f>
        <v>0</v>
      </c>
      <c r="AA4540" s="5">
        <f>Tbl_BalanceHistory[[#This Row],[Discretionary Balance]]-Tbl_BalanceHistory[[#This Row],[Discretionary Reappropriation]]</f>
        <v>0</v>
      </c>
      <c r="AB4540" s="2"/>
      <c r="AC4540" s="2"/>
      <c r="AD4540" s="2"/>
      <c r="AE4540" s="2"/>
    </row>
    <row r="4541" spans="1:31" ht="45" x14ac:dyDescent="0.25">
      <c r="A4541" s="2" t="s">
        <v>747</v>
      </c>
      <c r="B4541" s="3">
        <v>11</v>
      </c>
      <c r="C4541" s="3">
        <v>799</v>
      </c>
      <c r="D4541" s="3" t="s">
        <v>760</v>
      </c>
      <c r="E4541" s="3" t="str">
        <f>_xlfn.XLOOKUP(Tbl_BalanceHistory[[#This Row],[RespAgy]],Tbl_Agencies[Agy Code],Tbl_Agencies[Agy Sort])</f>
        <v>161000</v>
      </c>
      <c r="F4541" s="2" t="str">
        <f>Tbl_BalanceHistory[[#This Row],[RespAgy]]&amp;": "&amp;Tbl_BalanceHistory[[#This Row],[RespAgency]]</f>
        <v>799: Department of Corrections</v>
      </c>
      <c r="G4541" s="3">
        <v>768</v>
      </c>
      <c r="H4541" s="3" t="s">
        <v>1390</v>
      </c>
      <c r="I4541" s="3">
        <f>_xlfn.XLOOKUP(Tbl_BalanceHistory[[#This Row],[AgyCode]],Tbl_Agencies[Agy Code],Tbl_Agencies[Agy Sort])</f>
        <v>0</v>
      </c>
      <c r="J4541" s="2" t="str">
        <f>Tbl_BalanceHistory[[#This Row],[AgyCode]]&amp;": "&amp;Tbl_BalanceHistory[[#This Row],[Agency Name]]</f>
        <v>768: Keen Mountain Correctional Center</v>
      </c>
      <c r="K4541" s="1">
        <v>2015</v>
      </c>
      <c r="L4541" s="3">
        <v>398</v>
      </c>
      <c r="M4541" s="3" t="s">
        <v>768</v>
      </c>
      <c r="N4541" s="2" t="str">
        <f>Tbl_BalanceHistory[[#This Row],[ProgramCode]]&amp;": "&amp;Tbl_BalanceHistory[[#This Row],[Program Name]]</f>
        <v>398: Operation of Secure Correctional Facilities</v>
      </c>
      <c r="O4541" s="3" t="s">
        <v>1730</v>
      </c>
      <c r="P4541" s="1" t="str">
        <f>IF(Tbl_BalanceHistory[[#This Row],[FundCode]]="0100","GF",IF(Tbl_BalanceHistory[[#This Row],[FundCode]]="01000","GF","Hi Ed / OCR"))</f>
        <v>GF</v>
      </c>
      <c r="Q4541" s="5">
        <v>19961170</v>
      </c>
      <c r="R4541" s="5">
        <v>19961170</v>
      </c>
      <c r="S4541" s="5">
        <v>0</v>
      </c>
      <c r="T4541" s="5">
        <v>0</v>
      </c>
      <c r="U4541" s="3"/>
      <c r="V4541" s="5">
        <v>0</v>
      </c>
      <c r="W4541" s="5">
        <v>0</v>
      </c>
      <c r="X4541" s="5"/>
      <c r="Y4541" s="5"/>
      <c r="Z4541" s="5">
        <f>Tbl_BalanceHistory[[#This Row],[Discretionary Recommended - Pre 2022]]+Tbl_BalanceHistory[[#This Row],[Discretionary Balance Recommended: Policy]]+Tbl_BalanceHistory[[#This Row],[Discretionary Balance Recommended: Commitments]]</f>
        <v>0</v>
      </c>
      <c r="AA4541" s="5">
        <f>Tbl_BalanceHistory[[#This Row],[Discretionary Balance]]-Tbl_BalanceHistory[[#This Row],[Discretionary Reappropriation]]</f>
        <v>0</v>
      </c>
      <c r="AB4541" s="2"/>
      <c r="AC4541" s="2"/>
      <c r="AD4541" s="2"/>
      <c r="AE4541" s="2"/>
    </row>
    <row r="4542" spans="1:31" ht="45" x14ac:dyDescent="0.25">
      <c r="A4542" s="2" t="s">
        <v>747</v>
      </c>
      <c r="B4542" s="3">
        <v>11</v>
      </c>
      <c r="C4542" s="3">
        <v>799</v>
      </c>
      <c r="D4542" s="3" t="s">
        <v>760</v>
      </c>
      <c r="E4542" s="3" t="str">
        <f>_xlfn.XLOOKUP(Tbl_BalanceHistory[[#This Row],[RespAgy]],Tbl_Agencies[Agy Code],Tbl_Agencies[Agy Sort])</f>
        <v>161000</v>
      </c>
      <c r="F4542" s="2" t="str">
        <f>Tbl_BalanceHistory[[#This Row],[RespAgy]]&amp;": "&amp;Tbl_BalanceHistory[[#This Row],[RespAgency]]</f>
        <v>799: Department of Corrections</v>
      </c>
      <c r="G4542" s="3">
        <v>768</v>
      </c>
      <c r="H4542" s="3" t="s">
        <v>1390</v>
      </c>
      <c r="I4542" s="3">
        <f>_xlfn.XLOOKUP(Tbl_BalanceHistory[[#This Row],[AgyCode]],Tbl_Agencies[Agy Code],Tbl_Agencies[Agy Sort])</f>
        <v>0</v>
      </c>
      <c r="J4542" s="2" t="str">
        <f>Tbl_BalanceHistory[[#This Row],[AgyCode]]&amp;": "&amp;Tbl_BalanceHistory[[#This Row],[Agency Name]]</f>
        <v>768: Keen Mountain Correctional Center</v>
      </c>
      <c r="K4542" s="1">
        <v>2016</v>
      </c>
      <c r="L4542" s="3">
        <v>398</v>
      </c>
      <c r="M4542" s="3" t="s">
        <v>768</v>
      </c>
      <c r="N4542" s="2" t="str">
        <f>Tbl_BalanceHistory[[#This Row],[ProgramCode]]&amp;": "&amp;Tbl_BalanceHistory[[#This Row],[Program Name]]</f>
        <v>398: Operation of Secure Correctional Facilities</v>
      </c>
      <c r="O4542" s="3" t="s">
        <v>1730</v>
      </c>
      <c r="P4542" s="1" t="str">
        <f>IF(Tbl_BalanceHistory[[#This Row],[FundCode]]="0100","GF",IF(Tbl_BalanceHistory[[#This Row],[FundCode]]="01000","GF","Hi Ed / OCR"))</f>
        <v>GF</v>
      </c>
      <c r="Q4542" s="5">
        <v>22149658</v>
      </c>
      <c r="R4542" s="5">
        <v>22149657.989999998</v>
      </c>
      <c r="S4542" s="5">
        <v>0</v>
      </c>
      <c r="T4542" s="5">
        <v>0</v>
      </c>
      <c r="U4542" s="3"/>
      <c r="V4542" s="5">
        <v>0</v>
      </c>
      <c r="W4542" s="5">
        <v>0</v>
      </c>
      <c r="X4542" s="5"/>
      <c r="Y4542" s="5"/>
      <c r="Z4542" s="5">
        <f>Tbl_BalanceHistory[[#This Row],[Discretionary Recommended - Pre 2022]]+Tbl_BalanceHistory[[#This Row],[Discretionary Balance Recommended: Policy]]+Tbl_BalanceHistory[[#This Row],[Discretionary Balance Recommended: Commitments]]</f>
        <v>0</v>
      </c>
      <c r="AA4542" s="5">
        <f>Tbl_BalanceHistory[[#This Row],[Discretionary Balance]]-Tbl_BalanceHistory[[#This Row],[Discretionary Reappropriation]]</f>
        <v>0</v>
      </c>
      <c r="AB4542" s="2"/>
      <c r="AC4542" s="2"/>
      <c r="AD4542" s="2"/>
      <c r="AE4542" s="2" t="s">
        <v>2170</v>
      </c>
    </row>
    <row r="4543" spans="1:31" ht="45" x14ac:dyDescent="0.25">
      <c r="A4543" s="2" t="s">
        <v>747</v>
      </c>
      <c r="B4543" s="3">
        <v>11</v>
      </c>
      <c r="C4543" s="3">
        <v>799</v>
      </c>
      <c r="D4543" s="3" t="s">
        <v>760</v>
      </c>
      <c r="E4543" s="3" t="str">
        <f>_xlfn.XLOOKUP(Tbl_BalanceHistory[[#This Row],[RespAgy]],Tbl_Agencies[Agy Code],Tbl_Agencies[Agy Sort])</f>
        <v>161000</v>
      </c>
      <c r="F4543" s="2" t="str">
        <f>Tbl_BalanceHistory[[#This Row],[RespAgy]]&amp;": "&amp;Tbl_BalanceHistory[[#This Row],[RespAgency]]</f>
        <v>799: Department of Corrections</v>
      </c>
      <c r="G4543" s="3">
        <v>768</v>
      </c>
      <c r="H4543" s="3" t="s">
        <v>1390</v>
      </c>
      <c r="I4543" s="3">
        <f>_xlfn.XLOOKUP(Tbl_BalanceHistory[[#This Row],[AgyCode]],Tbl_Agencies[Agy Code],Tbl_Agencies[Agy Sort])</f>
        <v>0</v>
      </c>
      <c r="J4543" s="2" t="str">
        <f>Tbl_BalanceHistory[[#This Row],[AgyCode]]&amp;": "&amp;Tbl_BalanceHistory[[#This Row],[Agency Name]]</f>
        <v>768: Keen Mountain Correctional Center</v>
      </c>
      <c r="K4543" s="1">
        <v>2017</v>
      </c>
      <c r="L4543" s="3">
        <v>398</v>
      </c>
      <c r="M4543" s="3" t="s">
        <v>768</v>
      </c>
      <c r="N4543" s="2" t="str">
        <f>Tbl_BalanceHistory[[#This Row],[ProgramCode]]&amp;": "&amp;Tbl_BalanceHistory[[#This Row],[Program Name]]</f>
        <v>398: Operation of Secure Correctional Facilities</v>
      </c>
      <c r="O4543" s="3" t="s">
        <v>886</v>
      </c>
      <c r="P4543" s="1" t="str">
        <f>IF(Tbl_BalanceHistory[[#This Row],[FundCode]]="0100","GF",IF(Tbl_BalanceHistory[[#This Row],[FundCode]]="01000","GF","Hi Ed / OCR"))</f>
        <v>GF</v>
      </c>
      <c r="Q4543" s="5">
        <v>22416375</v>
      </c>
      <c r="R4543" s="5">
        <v>22416375</v>
      </c>
      <c r="S4543" s="5">
        <v>0</v>
      </c>
      <c r="T4543" s="5">
        <v>0</v>
      </c>
      <c r="U4543" s="3"/>
      <c r="V4543" s="5">
        <v>0</v>
      </c>
      <c r="W4543" s="5">
        <v>0</v>
      </c>
      <c r="X4543" s="5"/>
      <c r="Y4543" s="5"/>
      <c r="Z4543" s="5">
        <f>Tbl_BalanceHistory[[#This Row],[Discretionary Recommended - Pre 2022]]+Tbl_BalanceHistory[[#This Row],[Discretionary Balance Recommended: Policy]]+Tbl_BalanceHistory[[#This Row],[Discretionary Balance Recommended: Commitments]]</f>
        <v>0</v>
      </c>
      <c r="AA4543" s="5">
        <f>Tbl_BalanceHistory[[#This Row],[Discretionary Balance]]-Tbl_BalanceHistory[[#This Row],[Discretionary Reappropriation]]</f>
        <v>0</v>
      </c>
      <c r="AB4543" s="2"/>
      <c r="AC4543" s="2"/>
      <c r="AD4543" s="2"/>
      <c r="AE4543" s="2"/>
    </row>
    <row r="4544" spans="1:31" ht="45" x14ac:dyDescent="0.25">
      <c r="A4544" s="2" t="s">
        <v>747</v>
      </c>
      <c r="B4544" s="3">
        <v>11</v>
      </c>
      <c r="C4544" s="3">
        <v>799</v>
      </c>
      <c r="D4544" s="3" t="s">
        <v>760</v>
      </c>
      <c r="E4544" s="3" t="str">
        <f>_xlfn.XLOOKUP(Tbl_BalanceHistory[[#This Row],[RespAgy]],Tbl_Agencies[Agy Code],Tbl_Agencies[Agy Sort])</f>
        <v>161000</v>
      </c>
      <c r="F4544" s="2" t="str">
        <f>Tbl_BalanceHistory[[#This Row],[RespAgy]]&amp;": "&amp;Tbl_BalanceHistory[[#This Row],[RespAgency]]</f>
        <v>799: Department of Corrections</v>
      </c>
      <c r="G4544" s="3">
        <v>768</v>
      </c>
      <c r="H4544" s="3" t="s">
        <v>1390</v>
      </c>
      <c r="I4544" s="3">
        <f>_xlfn.XLOOKUP(Tbl_BalanceHistory[[#This Row],[AgyCode]],Tbl_Agencies[Agy Code],Tbl_Agencies[Agy Sort])</f>
        <v>0</v>
      </c>
      <c r="J4544" s="2" t="str">
        <f>Tbl_BalanceHistory[[#This Row],[AgyCode]]&amp;": "&amp;Tbl_BalanceHistory[[#This Row],[Agency Name]]</f>
        <v>768: Keen Mountain Correctional Center</v>
      </c>
      <c r="K4544" s="1">
        <v>2018</v>
      </c>
      <c r="L4544" s="3">
        <v>398</v>
      </c>
      <c r="M4544" s="3" t="s">
        <v>768</v>
      </c>
      <c r="N4544" s="2" t="str">
        <f>Tbl_BalanceHistory[[#This Row],[ProgramCode]]&amp;": "&amp;Tbl_BalanceHistory[[#This Row],[Program Name]]</f>
        <v>398: Operation of Secure Correctional Facilities</v>
      </c>
      <c r="O4544" s="3" t="s">
        <v>886</v>
      </c>
      <c r="P4544" s="1" t="str">
        <f>IF(Tbl_BalanceHistory[[#This Row],[FundCode]]="0100","GF",IF(Tbl_BalanceHistory[[#This Row],[FundCode]]="01000","GF","Hi Ed / OCR"))</f>
        <v>GF</v>
      </c>
      <c r="Q4544" s="5">
        <v>22774678</v>
      </c>
      <c r="R4544" s="5">
        <v>22774678</v>
      </c>
      <c r="S4544" s="5">
        <v>0</v>
      </c>
      <c r="T4544" s="5">
        <v>0</v>
      </c>
      <c r="U4544" s="3"/>
      <c r="V4544" s="5">
        <v>0</v>
      </c>
      <c r="W4544" s="5">
        <v>0</v>
      </c>
      <c r="X4544" s="5"/>
      <c r="Y4544" s="5"/>
      <c r="Z4544" s="5">
        <f>Tbl_BalanceHistory[[#This Row],[Discretionary Recommended - Pre 2022]]+Tbl_BalanceHistory[[#This Row],[Discretionary Balance Recommended: Policy]]+Tbl_BalanceHistory[[#This Row],[Discretionary Balance Recommended: Commitments]]</f>
        <v>0</v>
      </c>
      <c r="AA4544" s="5">
        <f>Tbl_BalanceHistory[[#This Row],[Discretionary Balance]]-Tbl_BalanceHistory[[#This Row],[Discretionary Reappropriation]]</f>
        <v>0</v>
      </c>
      <c r="AB4544" s="2"/>
      <c r="AC4544" s="2"/>
      <c r="AD4544" s="2"/>
      <c r="AE4544" s="2"/>
    </row>
    <row r="4545" spans="1:31" ht="45" x14ac:dyDescent="0.25">
      <c r="A4545" s="2" t="s">
        <v>747</v>
      </c>
      <c r="B4545" s="3">
        <v>11</v>
      </c>
      <c r="C4545" s="3">
        <v>799</v>
      </c>
      <c r="D4545" s="3" t="s">
        <v>760</v>
      </c>
      <c r="E4545" s="3" t="str">
        <f>_xlfn.XLOOKUP(Tbl_BalanceHistory[[#This Row],[RespAgy]],Tbl_Agencies[Agy Code],Tbl_Agencies[Agy Sort])</f>
        <v>161000</v>
      </c>
      <c r="F4545" s="2" t="str">
        <f>Tbl_BalanceHistory[[#This Row],[RespAgy]]&amp;": "&amp;Tbl_BalanceHistory[[#This Row],[RespAgency]]</f>
        <v>799: Department of Corrections</v>
      </c>
      <c r="G4545" s="3">
        <v>768</v>
      </c>
      <c r="H4545" s="3" t="s">
        <v>1390</v>
      </c>
      <c r="I4545" s="3">
        <f>_xlfn.XLOOKUP(Tbl_BalanceHistory[[#This Row],[AgyCode]],Tbl_Agencies[Agy Code],Tbl_Agencies[Agy Sort])</f>
        <v>0</v>
      </c>
      <c r="J4545" s="2" t="str">
        <f>Tbl_BalanceHistory[[#This Row],[AgyCode]]&amp;": "&amp;Tbl_BalanceHistory[[#This Row],[Agency Name]]</f>
        <v>768: Keen Mountain Correctional Center</v>
      </c>
      <c r="K4545" s="1">
        <v>2019</v>
      </c>
      <c r="L4545" s="3">
        <v>398</v>
      </c>
      <c r="M4545" s="3" t="s">
        <v>768</v>
      </c>
      <c r="N4545" s="2" t="str">
        <f>Tbl_BalanceHistory[[#This Row],[ProgramCode]]&amp;": "&amp;Tbl_BalanceHistory[[#This Row],[Program Name]]</f>
        <v>398: Operation of Secure Correctional Facilities</v>
      </c>
      <c r="O4545" s="3" t="s">
        <v>886</v>
      </c>
      <c r="P4545" s="1" t="str">
        <f>IF(Tbl_BalanceHistory[[#This Row],[FundCode]]="0100","GF",IF(Tbl_BalanceHistory[[#This Row],[FundCode]]="01000","GF","Hi Ed / OCR"))</f>
        <v>GF</v>
      </c>
      <c r="Q4545" s="5">
        <v>22905332</v>
      </c>
      <c r="R4545" s="5">
        <v>22905332</v>
      </c>
      <c r="S4545" s="5">
        <v>0</v>
      </c>
      <c r="T4545" s="5">
        <v>0</v>
      </c>
      <c r="U4545" s="3"/>
      <c r="V4545" s="5">
        <v>0</v>
      </c>
      <c r="W4545" s="5">
        <v>0</v>
      </c>
      <c r="X4545" s="5"/>
      <c r="Y4545" s="5"/>
      <c r="Z4545" s="5">
        <f>Tbl_BalanceHistory[[#This Row],[Discretionary Recommended - Pre 2022]]+Tbl_BalanceHistory[[#This Row],[Discretionary Balance Recommended: Policy]]+Tbl_BalanceHistory[[#This Row],[Discretionary Balance Recommended: Commitments]]</f>
        <v>0</v>
      </c>
      <c r="AA4545" s="5">
        <f>Tbl_BalanceHistory[[#This Row],[Discretionary Balance]]-Tbl_BalanceHistory[[#This Row],[Discretionary Reappropriation]]</f>
        <v>0</v>
      </c>
      <c r="AB4545" s="2"/>
      <c r="AC4545" s="2"/>
      <c r="AD4545" s="2"/>
      <c r="AE4545" s="2"/>
    </row>
    <row r="4546" spans="1:31" ht="45" x14ac:dyDescent="0.25">
      <c r="A4546" s="2" t="s">
        <v>747</v>
      </c>
      <c r="B4546" s="3">
        <v>11</v>
      </c>
      <c r="C4546" s="3">
        <v>799</v>
      </c>
      <c r="D4546" s="3" t="s">
        <v>760</v>
      </c>
      <c r="E4546" s="3" t="str">
        <f>_xlfn.XLOOKUP(Tbl_BalanceHistory[[#This Row],[RespAgy]],Tbl_Agencies[Agy Code],Tbl_Agencies[Agy Sort])</f>
        <v>161000</v>
      </c>
      <c r="F4546" s="2" t="str">
        <f>Tbl_BalanceHistory[[#This Row],[RespAgy]]&amp;": "&amp;Tbl_BalanceHistory[[#This Row],[RespAgency]]</f>
        <v>799: Department of Corrections</v>
      </c>
      <c r="G4546" s="3">
        <v>768</v>
      </c>
      <c r="H4546" s="3" t="s">
        <v>1390</v>
      </c>
      <c r="I4546" s="3">
        <f>_xlfn.XLOOKUP(Tbl_BalanceHistory[[#This Row],[AgyCode]],Tbl_Agencies[Agy Code],Tbl_Agencies[Agy Sort])</f>
        <v>0</v>
      </c>
      <c r="J4546" s="2" t="str">
        <f>Tbl_BalanceHistory[[#This Row],[AgyCode]]&amp;": "&amp;Tbl_BalanceHistory[[#This Row],[Agency Name]]</f>
        <v>768: Keen Mountain Correctional Center</v>
      </c>
      <c r="K4546" s="1">
        <v>2020</v>
      </c>
      <c r="L4546" s="3">
        <v>398</v>
      </c>
      <c r="M4546" s="3" t="s">
        <v>768</v>
      </c>
      <c r="N4546" s="2" t="str">
        <f>Tbl_BalanceHistory[[#This Row],[ProgramCode]]&amp;": "&amp;Tbl_BalanceHistory[[#This Row],[Program Name]]</f>
        <v>398: Operation of Secure Correctional Facilities</v>
      </c>
      <c r="O4546" s="3" t="s">
        <v>886</v>
      </c>
      <c r="P4546" s="1" t="str">
        <f>IF(Tbl_BalanceHistory[[#This Row],[FundCode]]="0100","GF",IF(Tbl_BalanceHistory[[#This Row],[FundCode]]="01000","GF","Hi Ed / OCR"))</f>
        <v>GF</v>
      </c>
      <c r="Q4546" s="5">
        <v>24515380</v>
      </c>
      <c r="R4546" s="5">
        <v>24450878</v>
      </c>
      <c r="S4546" s="5">
        <v>64502</v>
      </c>
      <c r="T4546" s="5">
        <v>0</v>
      </c>
      <c r="U4546" s="3"/>
      <c r="V4546" s="5">
        <v>64502</v>
      </c>
      <c r="W4546" s="5">
        <v>0</v>
      </c>
      <c r="X4546" s="5"/>
      <c r="Y4546" s="5"/>
      <c r="Z4546" s="5">
        <f>Tbl_BalanceHistory[[#This Row],[Discretionary Recommended - Pre 2022]]+Tbl_BalanceHistory[[#This Row],[Discretionary Balance Recommended: Policy]]+Tbl_BalanceHistory[[#This Row],[Discretionary Balance Recommended: Commitments]]</f>
        <v>0</v>
      </c>
      <c r="AA4546" s="5">
        <f>Tbl_BalanceHistory[[#This Row],[Discretionary Balance]]-Tbl_BalanceHistory[[#This Row],[Discretionary Reappropriation]]</f>
        <v>64502</v>
      </c>
      <c r="AB4546" s="2"/>
      <c r="AC4546" s="2"/>
      <c r="AD4546" s="2"/>
      <c r="AE4546" s="2"/>
    </row>
    <row r="4547" spans="1:31" ht="45" x14ac:dyDescent="0.25">
      <c r="A4547" s="2" t="s">
        <v>747</v>
      </c>
      <c r="B4547" s="3">
        <v>11</v>
      </c>
      <c r="C4547" s="3">
        <v>799</v>
      </c>
      <c r="D4547" s="3" t="s">
        <v>760</v>
      </c>
      <c r="E4547" s="3" t="str">
        <f>_xlfn.XLOOKUP(Tbl_BalanceHistory[[#This Row],[RespAgy]],Tbl_Agencies[Agy Code],Tbl_Agencies[Agy Sort])</f>
        <v>161000</v>
      </c>
      <c r="F4547" s="2" t="str">
        <f>Tbl_BalanceHistory[[#This Row],[RespAgy]]&amp;": "&amp;Tbl_BalanceHistory[[#This Row],[RespAgency]]</f>
        <v>799: Department of Corrections</v>
      </c>
      <c r="G4547" s="3">
        <v>769</v>
      </c>
      <c r="H4547" s="3" t="s">
        <v>1392</v>
      </c>
      <c r="I4547" s="3">
        <f>_xlfn.XLOOKUP(Tbl_BalanceHistory[[#This Row],[AgyCode]],Tbl_Agencies[Agy Code],Tbl_Agencies[Agy Sort])</f>
        <v>0</v>
      </c>
      <c r="J4547" s="2" t="str">
        <f>Tbl_BalanceHistory[[#This Row],[AgyCode]]&amp;": "&amp;Tbl_BalanceHistory[[#This Row],[Agency Name]]</f>
        <v>769: Greensville Correctional Center</v>
      </c>
      <c r="K4547" s="1">
        <v>2014</v>
      </c>
      <c r="L4547" s="3">
        <v>197</v>
      </c>
      <c r="M4547" s="3" t="s">
        <v>401</v>
      </c>
      <c r="N4547" s="2" t="str">
        <f>Tbl_BalanceHistory[[#This Row],[ProgramCode]]&amp;": "&amp;Tbl_BalanceHistory[[#This Row],[Program Name]]</f>
        <v>197: Instruction</v>
      </c>
      <c r="O4547" s="3" t="s">
        <v>1730</v>
      </c>
      <c r="P4547" s="1" t="str">
        <f>IF(Tbl_BalanceHistory[[#This Row],[FundCode]]="0100","GF",IF(Tbl_BalanceHistory[[#This Row],[FundCode]]="01000","GF","Hi Ed / OCR"))</f>
        <v>GF</v>
      </c>
      <c r="Q4547" s="5">
        <v>2034490</v>
      </c>
      <c r="R4547" s="5">
        <v>2034490</v>
      </c>
      <c r="S4547" s="5">
        <v>0</v>
      </c>
      <c r="T4547" s="5">
        <v>0</v>
      </c>
      <c r="U4547" s="3"/>
      <c r="V4547" s="5">
        <v>0</v>
      </c>
      <c r="W4547" s="5">
        <v>0</v>
      </c>
      <c r="X4547" s="5"/>
      <c r="Y4547" s="5"/>
      <c r="Z4547" s="5">
        <f>Tbl_BalanceHistory[[#This Row],[Discretionary Recommended - Pre 2022]]+Tbl_BalanceHistory[[#This Row],[Discretionary Balance Recommended: Policy]]+Tbl_BalanceHistory[[#This Row],[Discretionary Balance Recommended: Commitments]]</f>
        <v>0</v>
      </c>
      <c r="AA4547" s="5">
        <f>Tbl_BalanceHistory[[#This Row],[Discretionary Balance]]-Tbl_BalanceHistory[[#This Row],[Discretionary Reappropriation]]</f>
        <v>0</v>
      </c>
      <c r="AB4547" s="2"/>
      <c r="AC4547" s="2"/>
      <c r="AD4547" s="2"/>
      <c r="AE4547" s="2"/>
    </row>
    <row r="4548" spans="1:31" ht="45" x14ac:dyDescent="0.25">
      <c r="A4548" s="2" t="s">
        <v>747</v>
      </c>
      <c r="B4548" s="3">
        <v>11</v>
      </c>
      <c r="C4548" s="3">
        <v>799</v>
      </c>
      <c r="D4548" s="3" t="s">
        <v>760</v>
      </c>
      <c r="E4548" s="3" t="str">
        <f>_xlfn.XLOOKUP(Tbl_BalanceHistory[[#This Row],[RespAgy]],Tbl_Agencies[Agy Code],Tbl_Agencies[Agy Sort])</f>
        <v>161000</v>
      </c>
      <c r="F4548" s="2" t="str">
        <f>Tbl_BalanceHistory[[#This Row],[RespAgy]]&amp;": "&amp;Tbl_BalanceHistory[[#This Row],[RespAgency]]</f>
        <v>799: Department of Corrections</v>
      </c>
      <c r="G4548" s="3">
        <v>769</v>
      </c>
      <c r="H4548" s="3" t="s">
        <v>1392</v>
      </c>
      <c r="I4548" s="3">
        <f>_xlfn.XLOOKUP(Tbl_BalanceHistory[[#This Row],[AgyCode]],Tbl_Agencies[Agy Code],Tbl_Agencies[Agy Sort])</f>
        <v>0</v>
      </c>
      <c r="J4548" s="2" t="str">
        <f>Tbl_BalanceHistory[[#This Row],[AgyCode]]&amp;": "&amp;Tbl_BalanceHistory[[#This Row],[Agency Name]]</f>
        <v>769: Greensville Correctional Center</v>
      </c>
      <c r="K4548" s="1">
        <v>2015</v>
      </c>
      <c r="L4548" s="3">
        <v>197</v>
      </c>
      <c r="M4548" s="3" t="s">
        <v>401</v>
      </c>
      <c r="N4548" s="2" t="str">
        <f>Tbl_BalanceHistory[[#This Row],[ProgramCode]]&amp;": "&amp;Tbl_BalanceHistory[[#This Row],[Program Name]]</f>
        <v>197: Instruction</v>
      </c>
      <c r="O4548" s="3" t="s">
        <v>1730</v>
      </c>
      <c r="P4548" s="1" t="str">
        <f>IF(Tbl_BalanceHistory[[#This Row],[FundCode]]="0100","GF",IF(Tbl_BalanceHistory[[#This Row],[FundCode]]="01000","GF","Hi Ed / OCR"))</f>
        <v>GF</v>
      </c>
      <c r="Q4548" s="5">
        <v>2044046</v>
      </c>
      <c r="R4548" s="5">
        <v>2044046</v>
      </c>
      <c r="S4548" s="5">
        <v>0</v>
      </c>
      <c r="T4548" s="5">
        <v>0</v>
      </c>
      <c r="U4548" s="3"/>
      <c r="V4548" s="5">
        <v>0</v>
      </c>
      <c r="W4548" s="5">
        <v>0</v>
      </c>
      <c r="X4548" s="5"/>
      <c r="Y4548" s="5"/>
      <c r="Z4548" s="5">
        <f>Tbl_BalanceHistory[[#This Row],[Discretionary Recommended - Pre 2022]]+Tbl_BalanceHistory[[#This Row],[Discretionary Balance Recommended: Policy]]+Tbl_BalanceHistory[[#This Row],[Discretionary Balance Recommended: Commitments]]</f>
        <v>0</v>
      </c>
      <c r="AA4548" s="5">
        <f>Tbl_BalanceHistory[[#This Row],[Discretionary Balance]]-Tbl_BalanceHistory[[#This Row],[Discretionary Reappropriation]]</f>
        <v>0</v>
      </c>
      <c r="AB4548" s="2"/>
      <c r="AC4548" s="2"/>
      <c r="AD4548" s="2"/>
      <c r="AE4548" s="2"/>
    </row>
    <row r="4549" spans="1:31" ht="45" x14ac:dyDescent="0.25">
      <c r="A4549" s="2" t="s">
        <v>747</v>
      </c>
      <c r="B4549" s="3">
        <v>11</v>
      </c>
      <c r="C4549" s="3">
        <v>799</v>
      </c>
      <c r="D4549" s="3" t="s">
        <v>760</v>
      </c>
      <c r="E4549" s="3" t="str">
        <f>_xlfn.XLOOKUP(Tbl_BalanceHistory[[#This Row],[RespAgy]],Tbl_Agencies[Agy Code],Tbl_Agencies[Agy Sort])</f>
        <v>161000</v>
      </c>
      <c r="F4549" s="2" t="str">
        <f>Tbl_BalanceHistory[[#This Row],[RespAgy]]&amp;": "&amp;Tbl_BalanceHistory[[#This Row],[RespAgency]]</f>
        <v>799: Department of Corrections</v>
      </c>
      <c r="G4549" s="3">
        <v>769</v>
      </c>
      <c r="H4549" s="3" t="s">
        <v>1392</v>
      </c>
      <c r="I4549" s="3">
        <f>_xlfn.XLOOKUP(Tbl_BalanceHistory[[#This Row],[AgyCode]],Tbl_Agencies[Agy Code],Tbl_Agencies[Agy Sort])</f>
        <v>0</v>
      </c>
      <c r="J4549" s="2" t="str">
        <f>Tbl_BalanceHistory[[#This Row],[AgyCode]]&amp;": "&amp;Tbl_BalanceHistory[[#This Row],[Agency Name]]</f>
        <v>769: Greensville Correctional Center</v>
      </c>
      <c r="K4549" s="1">
        <v>2016</v>
      </c>
      <c r="L4549" s="3">
        <v>197</v>
      </c>
      <c r="M4549" s="3" t="s">
        <v>401</v>
      </c>
      <c r="N4549" s="2" t="str">
        <f>Tbl_BalanceHistory[[#This Row],[ProgramCode]]&amp;": "&amp;Tbl_BalanceHistory[[#This Row],[Program Name]]</f>
        <v>197: Instruction</v>
      </c>
      <c r="O4549" s="3" t="s">
        <v>1730</v>
      </c>
      <c r="P4549" s="1" t="str">
        <f>IF(Tbl_BalanceHistory[[#This Row],[FundCode]]="0100","GF",IF(Tbl_BalanceHistory[[#This Row],[FundCode]]="01000","GF","Hi Ed / OCR"))</f>
        <v>GF</v>
      </c>
      <c r="Q4549" s="5">
        <v>2056698</v>
      </c>
      <c r="R4549" s="5">
        <v>2056698</v>
      </c>
      <c r="S4549" s="5">
        <v>0</v>
      </c>
      <c r="T4549" s="5">
        <v>0</v>
      </c>
      <c r="U4549" s="3"/>
      <c r="V4549" s="5">
        <v>0</v>
      </c>
      <c r="W4549" s="5">
        <v>0</v>
      </c>
      <c r="X4549" s="5"/>
      <c r="Y4549" s="5"/>
      <c r="Z4549" s="5">
        <f>Tbl_BalanceHistory[[#This Row],[Discretionary Recommended - Pre 2022]]+Tbl_BalanceHistory[[#This Row],[Discretionary Balance Recommended: Policy]]+Tbl_BalanceHistory[[#This Row],[Discretionary Balance Recommended: Commitments]]</f>
        <v>0</v>
      </c>
      <c r="AA4549" s="5">
        <f>Tbl_BalanceHistory[[#This Row],[Discretionary Balance]]-Tbl_BalanceHistory[[#This Row],[Discretionary Reappropriation]]</f>
        <v>0</v>
      </c>
      <c r="AB4549" s="2"/>
      <c r="AC4549" s="2"/>
      <c r="AD4549" s="2"/>
      <c r="AE4549" s="2" t="s">
        <v>2170</v>
      </c>
    </row>
    <row r="4550" spans="1:31" ht="45" x14ac:dyDescent="0.25">
      <c r="A4550" s="2" t="s">
        <v>747</v>
      </c>
      <c r="B4550" s="3">
        <v>11</v>
      </c>
      <c r="C4550" s="3">
        <v>799</v>
      </c>
      <c r="D4550" s="3" t="s">
        <v>760</v>
      </c>
      <c r="E4550" s="3" t="str">
        <f>_xlfn.XLOOKUP(Tbl_BalanceHistory[[#This Row],[RespAgy]],Tbl_Agencies[Agy Code],Tbl_Agencies[Agy Sort])</f>
        <v>161000</v>
      </c>
      <c r="F4550" s="2" t="str">
        <f>Tbl_BalanceHistory[[#This Row],[RespAgy]]&amp;": "&amp;Tbl_BalanceHistory[[#This Row],[RespAgency]]</f>
        <v>799: Department of Corrections</v>
      </c>
      <c r="G4550" s="3">
        <v>769</v>
      </c>
      <c r="H4550" s="3" t="s">
        <v>1392</v>
      </c>
      <c r="I4550" s="3">
        <f>_xlfn.XLOOKUP(Tbl_BalanceHistory[[#This Row],[AgyCode]],Tbl_Agencies[Agy Code],Tbl_Agencies[Agy Sort])</f>
        <v>0</v>
      </c>
      <c r="J4550" s="2" t="str">
        <f>Tbl_BalanceHistory[[#This Row],[AgyCode]]&amp;": "&amp;Tbl_BalanceHistory[[#This Row],[Agency Name]]</f>
        <v>769: Greensville Correctional Center</v>
      </c>
      <c r="K4550" s="1">
        <v>2017</v>
      </c>
      <c r="L4550" s="3">
        <v>197</v>
      </c>
      <c r="M4550" s="3" t="s">
        <v>401</v>
      </c>
      <c r="N4550" s="2" t="str">
        <f>Tbl_BalanceHistory[[#This Row],[ProgramCode]]&amp;": "&amp;Tbl_BalanceHistory[[#This Row],[Program Name]]</f>
        <v>197: Instruction</v>
      </c>
      <c r="O4550" s="3" t="s">
        <v>886</v>
      </c>
      <c r="P4550" s="1" t="str">
        <f>IF(Tbl_BalanceHistory[[#This Row],[FundCode]]="0100","GF",IF(Tbl_BalanceHistory[[#This Row],[FundCode]]="01000","GF","Hi Ed / OCR"))</f>
        <v>GF</v>
      </c>
      <c r="Q4550" s="5">
        <v>2131380</v>
      </c>
      <c r="R4550" s="5">
        <v>2131380</v>
      </c>
      <c r="S4550" s="5">
        <v>0</v>
      </c>
      <c r="T4550" s="5">
        <v>0</v>
      </c>
      <c r="U4550" s="3"/>
      <c r="V4550" s="5">
        <v>0</v>
      </c>
      <c r="W4550" s="5">
        <v>0</v>
      </c>
      <c r="X4550" s="5"/>
      <c r="Y4550" s="5"/>
      <c r="Z4550" s="5">
        <f>Tbl_BalanceHistory[[#This Row],[Discretionary Recommended - Pre 2022]]+Tbl_BalanceHistory[[#This Row],[Discretionary Balance Recommended: Policy]]+Tbl_BalanceHistory[[#This Row],[Discretionary Balance Recommended: Commitments]]</f>
        <v>0</v>
      </c>
      <c r="AA4550" s="5">
        <f>Tbl_BalanceHistory[[#This Row],[Discretionary Balance]]-Tbl_BalanceHistory[[#This Row],[Discretionary Reappropriation]]</f>
        <v>0</v>
      </c>
      <c r="AB4550" s="2"/>
      <c r="AC4550" s="2"/>
      <c r="AD4550" s="2"/>
      <c r="AE4550" s="2"/>
    </row>
    <row r="4551" spans="1:31" ht="45" x14ac:dyDescent="0.25">
      <c r="A4551" s="2" t="s">
        <v>747</v>
      </c>
      <c r="B4551" s="3">
        <v>11</v>
      </c>
      <c r="C4551" s="3">
        <v>799</v>
      </c>
      <c r="D4551" s="3" t="s">
        <v>760</v>
      </c>
      <c r="E4551" s="3" t="str">
        <f>_xlfn.XLOOKUP(Tbl_BalanceHistory[[#This Row],[RespAgy]],Tbl_Agencies[Agy Code],Tbl_Agencies[Agy Sort])</f>
        <v>161000</v>
      </c>
      <c r="F4551" s="2" t="str">
        <f>Tbl_BalanceHistory[[#This Row],[RespAgy]]&amp;": "&amp;Tbl_BalanceHistory[[#This Row],[RespAgency]]</f>
        <v>799: Department of Corrections</v>
      </c>
      <c r="G4551" s="3">
        <v>769</v>
      </c>
      <c r="H4551" s="3" t="s">
        <v>1392</v>
      </c>
      <c r="I4551" s="3">
        <f>_xlfn.XLOOKUP(Tbl_BalanceHistory[[#This Row],[AgyCode]],Tbl_Agencies[Agy Code],Tbl_Agencies[Agy Sort])</f>
        <v>0</v>
      </c>
      <c r="J4551" s="2" t="str">
        <f>Tbl_BalanceHistory[[#This Row],[AgyCode]]&amp;": "&amp;Tbl_BalanceHistory[[#This Row],[Agency Name]]</f>
        <v>769: Greensville Correctional Center</v>
      </c>
      <c r="K4551" s="1">
        <v>2018</v>
      </c>
      <c r="L4551" s="3">
        <v>197</v>
      </c>
      <c r="M4551" s="3" t="s">
        <v>401</v>
      </c>
      <c r="N4551" s="2" t="str">
        <f>Tbl_BalanceHistory[[#This Row],[ProgramCode]]&amp;": "&amp;Tbl_BalanceHistory[[#This Row],[Program Name]]</f>
        <v>197: Instruction</v>
      </c>
      <c r="O4551" s="3" t="s">
        <v>886</v>
      </c>
      <c r="P4551" s="1" t="str">
        <f>IF(Tbl_BalanceHistory[[#This Row],[FundCode]]="0100","GF",IF(Tbl_BalanceHistory[[#This Row],[FundCode]]="01000","GF","Hi Ed / OCR"))</f>
        <v>GF</v>
      </c>
      <c r="Q4551" s="5">
        <v>2292408</v>
      </c>
      <c r="R4551" s="5">
        <v>2292408</v>
      </c>
      <c r="S4551" s="5">
        <v>0</v>
      </c>
      <c r="T4551" s="5">
        <v>0</v>
      </c>
      <c r="U4551" s="3"/>
      <c r="V4551" s="5">
        <v>0</v>
      </c>
      <c r="W4551" s="5">
        <v>0</v>
      </c>
      <c r="X4551" s="5"/>
      <c r="Y4551" s="5"/>
      <c r="Z4551" s="5">
        <f>Tbl_BalanceHistory[[#This Row],[Discretionary Recommended - Pre 2022]]+Tbl_BalanceHistory[[#This Row],[Discretionary Balance Recommended: Policy]]+Tbl_BalanceHistory[[#This Row],[Discretionary Balance Recommended: Commitments]]</f>
        <v>0</v>
      </c>
      <c r="AA4551" s="5">
        <f>Tbl_BalanceHistory[[#This Row],[Discretionary Balance]]-Tbl_BalanceHistory[[#This Row],[Discretionary Reappropriation]]</f>
        <v>0</v>
      </c>
      <c r="AB4551" s="2"/>
      <c r="AC4551" s="2"/>
      <c r="AD4551" s="2"/>
      <c r="AE4551" s="2"/>
    </row>
    <row r="4552" spans="1:31" ht="45" x14ac:dyDescent="0.25">
      <c r="A4552" s="2" t="s">
        <v>747</v>
      </c>
      <c r="B4552" s="3">
        <v>11</v>
      </c>
      <c r="C4552" s="3">
        <v>799</v>
      </c>
      <c r="D4552" s="3" t="s">
        <v>760</v>
      </c>
      <c r="E4552" s="3" t="str">
        <f>_xlfn.XLOOKUP(Tbl_BalanceHistory[[#This Row],[RespAgy]],Tbl_Agencies[Agy Code],Tbl_Agencies[Agy Sort])</f>
        <v>161000</v>
      </c>
      <c r="F4552" s="2" t="str">
        <f>Tbl_BalanceHistory[[#This Row],[RespAgy]]&amp;": "&amp;Tbl_BalanceHistory[[#This Row],[RespAgency]]</f>
        <v>799: Department of Corrections</v>
      </c>
      <c r="G4552" s="3">
        <v>769</v>
      </c>
      <c r="H4552" s="3" t="s">
        <v>1392</v>
      </c>
      <c r="I4552" s="3">
        <f>_xlfn.XLOOKUP(Tbl_BalanceHistory[[#This Row],[AgyCode]],Tbl_Agencies[Agy Code],Tbl_Agencies[Agy Sort])</f>
        <v>0</v>
      </c>
      <c r="J4552" s="2" t="str">
        <f>Tbl_BalanceHistory[[#This Row],[AgyCode]]&amp;": "&amp;Tbl_BalanceHistory[[#This Row],[Agency Name]]</f>
        <v>769: Greensville Correctional Center</v>
      </c>
      <c r="K4552" s="1">
        <v>2019</v>
      </c>
      <c r="L4552" s="3">
        <v>197</v>
      </c>
      <c r="M4552" s="3" t="s">
        <v>401</v>
      </c>
      <c r="N4552" s="2" t="str">
        <f>Tbl_BalanceHistory[[#This Row],[ProgramCode]]&amp;": "&amp;Tbl_BalanceHistory[[#This Row],[Program Name]]</f>
        <v>197: Instruction</v>
      </c>
      <c r="O4552" s="3" t="s">
        <v>886</v>
      </c>
      <c r="P4552" s="1" t="str">
        <f>IF(Tbl_BalanceHistory[[#This Row],[FundCode]]="0100","GF",IF(Tbl_BalanceHistory[[#This Row],[FundCode]]="01000","GF","Hi Ed / OCR"))</f>
        <v>GF</v>
      </c>
      <c r="Q4552" s="5">
        <v>2279925</v>
      </c>
      <c r="R4552" s="5">
        <v>2279925</v>
      </c>
      <c r="S4552" s="5">
        <v>0</v>
      </c>
      <c r="T4552" s="5">
        <v>0</v>
      </c>
      <c r="U4552" s="3"/>
      <c r="V4552" s="5">
        <v>0</v>
      </c>
      <c r="W4552" s="5">
        <v>0</v>
      </c>
      <c r="X4552" s="5"/>
      <c r="Y4552" s="5"/>
      <c r="Z4552" s="5">
        <f>Tbl_BalanceHistory[[#This Row],[Discretionary Recommended - Pre 2022]]+Tbl_BalanceHistory[[#This Row],[Discretionary Balance Recommended: Policy]]+Tbl_BalanceHistory[[#This Row],[Discretionary Balance Recommended: Commitments]]</f>
        <v>0</v>
      </c>
      <c r="AA4552" s="5">
        <f>Tbl_BalanceHistory[[#This Row],[Discretionary Balance]]-Tbl_BalanceHistory[[#This Row],[Discretionary Reappropriation]]</f>
        <v>0</v>
      </c>
      <c r="AB4552" s="2"/>
      <c r="AC4552" s="2"/>
      <c r="AD4552" s="2"/>
      <c r="AE4552" s="2"/>
    </row>
    <row r="4553" spans="1:31" ht="45" x14ac:dyDescent="0.25">
      <c r="A4553" s="2" t="s">
        <v>747</v>
      </c>
      <c r="B4553" s="3">
        <v>11</v>
      </c>
      <c r="C4553" s="3">
        <v>799</v>
      </c>
      <c r="D4553" s="3" t="s">
        <v>760</v>
      </c>
      <c r="E4553" s="3" t="str">
        <f>_xlfn.XLOOKUP(Tbl_BalanceHistory[[#This Row],[RespAgy]],Tbl_Agencies[Agy Code],Tbl_Agencies[Agy Sort])</f>
        <v>161000</v>
      </c>
      <c r="F4553" s="2" t="str">
        <f>Tbl_BalanceHistory[[#This Row],[RespAgy]]&amp;": "&amp;Tbl_BalanceHistory[[#This Row],[RespAgency]]</f>
        <v>799: Department of Corrections</v>
      </c>
      <c r="G4553" s="3">
        <v>769</v>
      </c>
      <c r="H4553" s="3" t="s">
        <v>1392</v>
      </c>
      <c r="I4553" s="3">
        <f>_xlfn.XLOOKUP(Tbl_BalanceHistory[[#This Row],[AgyCode]],Tbl_Agencies[Agy Code],Tbl_Agencies[Agy Sort])</f>
        <v>0</v>
      </c>
      <c r="J4553" s="2" t="str">
        <f>Tbl_BalanceHistory[[#This Row],[AgyCode]]&amp;": "&amp;Tbl_BalanceHistory[[#This Row],[Agency Name]]</f>
        <v>769: Greensville Correctional Center</v>
      </c>
      <c r="K4553" s="1">
        <v>2020</v>
      </c>
      <c r="L4553" s="3">
        <v>197</v>
      </c>
      <c r="M4553" s="3" t="s">
        <v>401</v>
      </c>
      <c r="N4553" s="2" t="str">
        <f>Tbl_BalanceHistory[[#This Row],[ProgramCode]]&amp;": "&amp;Tbl_BalanceHistory[[#This Row],[Program Name]]</f>
        <v>197: Instruction</v>
      </c>
      <c r="O4553" s="3" t="s">
        <v>886</v>
      </c>
      <c r="P4553" s="1" t="str">
        <f>IF(Tbl_BalanceHistory[[#This Row],[FundCode]]="0100","GF",IF(Tbl_BalanceHistory[[#This Row],[FundCode]]="01000","GF","Hi Ed / OCR"))</f>
        <v>GF</v>
      </c>
      <c r="Q4553" s="5">
        <v>2185158</v>
      </c>
      <c r="R4553" s="5">
        <v>2185158</v>
      </c>
      <c r="S4553" s="5">
        <v>0</v>
      </c>
      <c r="T4553" s="5">
        <v>0</v>
      </c>
      <c r="U4553" s="3"/>
      <c r="V4553" s="5">
        <v>0</v>
      </c>
      <c r="W4553" s="5">
        <v>0</v>
      </c>
      <c r="X4553" s="5"/>
      <c r="Y4553" s="5"/>
      <c r="Z4553" s="5">
        <f>Tbl_BalanceHistory[[#This Row],[Discretionary Recommended - Pre 2022]]+Tbl_BalanceHistory[[#This Row],[Discretionary Balance Recommended: Policy]]+Tbl_BalanceHistory[[#This Row],[Discretionary Balance Recommended: Commitments]]</f>
        <v>0</v>
      </c>
      <c r="AA4553" s="5">
        <f>Tbl_BalanceHistory[[#This Row],[Discretionary Balance]]-Tbl_BalanceHistory[[#This Row],[Discretionary Reappropriation]]</f>
        <v>0</v>
      </c>
      <c r="AB4553" s="2"/>
      <c r="AC4553" s="2"/>
      <c r="AD4553" s="2"/>
      <c r="AE4553" s="2"/>
    </row>
    <row r="4554" spans="1:31" ht="45" x14ac:dyDescent="0.25">
      <c r="A4554" s="2" t="s">
        <v>747</v>
      </c>
      <c r="B4554" s="3">
        <v>11</v>
      </c>
      <c r="C4554" s="3">
        <v>799</v>
      </c>
      <c r="D4554" s="3" t="s">
        <v>760</v>
      </c>
      <c r="E4554" s="3" t="str">
        <f>_xlfn.XLOOKUP(Tbl_BalanceHistory[[#This Row],[RespAgy]],Tbl_Agencies[Agy Code],Tbl_Agencies[Agy Sort])</f>
        <v>161000</v>
      </c>
      <c r="F4554" s="2" t="str">
        <f>Tbl_BalanceHistory[[#This Row],[RespAgy]]&amp;": "&amp;Tbl_BalanceHistory[[#This Row],[RespAgency]]</f>
        <v>799: Department of Corrections</v>
      </c>
      <c r="G4554" s="3">
        <v>769</v>
      </c>
      <c r="H4554" s="3" t="s">
        <v>1392</v>
      </c>
      <c r="I4554" s="3">
        <f>_xlfn.XLOOKUP(Tbl_BalanceHistory[[#This Row],[AgyCode]],Tbl_Agencies[Agy Code],Tbl_Agencies[Agy Sort])</f>
        <v>0</v>
      </c>
      <c r="J4554" s="2" t="str">
        <f>Tbl_BalanceHistory[[#This Row],[AgyCode]]&amp;": "&amp;Tbl_BalanceHistory[[#This Row],[Agency Name]]</f>
        <v>769: Greensville Correctional Center</v>
      </c>
      <c r="K4554" s="1">
        <v>2014</v>
      </c>
      <c r="L4554" s="3">
        <v>398</v>
      </c>
      <c r="M4554" s="3" t="s">
        <v>768</v>
      </c>
      <c r="N4554" s="2" t="str">
        <f>Tbl_BalanceHistory[[#This Row],[ProgramCode]]&amp;": "&amp;Tbl_BalanceHistory[[#This Row],[Program Name]]</f>
        <v>398: Operation of Secure Correctional Facilities</v>
      </c>
      <c r="O4554" s="3" t="s">
        <v>1730</v>
      </c>
      <c r="P4554" s="1" t="str">
        <f>IF(Tbl_BalanceHistory[[#This Row],[FundCode]]="0100","GF",IF(Tbl_BalanceHistory[[#This Row],[FundCode]]="01000","GF","Hi Ed / OCR"))</f>
        <v>GF</v>
      </c>
      <c r="Q4554" s="5">
        <v>77702554</v>
      </c>
      <c r="R4554" s="5">
        <v>77702554</v>
      </c>
      <c r="S4554" s="5">
        <v>0</v>
      </c>
      <c r="T4554" s="5">
        <v>0</v>
      </c>
      <c r="U4554" s="3"/>
      <c r="V4554" s="5">
        <v>0</v>
      </c>
      <c r="W4554" s="5">
        <v>0</v>
      </c>
      <c r="X4554" s="5"/>
      <c r="Y4554" s="5"/>
      <c r="Z4554" s="5">
        <f>Tbl_BalanceHistory[[#This Row],[Discretionary Recommended - Pre 2022]]+Tbl_BalanceHistory[[#This Row],[Discretionary Balance Recommended: Policy]]+Tbl_BalanceHistory[[#This Row],[Discretionary Balance Recommended: Commitments]]</f>
        <v>0</v>
      </c>
      <c r="AA4554" s="5">
        <f>Tbl_BalanceHistory[[#This Row],[Discretionary Balance]]-Tbl_BalanceHistory[[#This Row],[Discretionary Reappropriation]]</f>
        <v>0</v>
      </c>
      <c r="AB4554" s="2"/>
      <c r="AC4554" s="2"/>
      <c r="AD4554" s="2"/>
      <c r="AE4554" s="2"/>
    </row>
    <row r="4555" spans="1:31" ht="45" x14ac:dyDescent="0.25">
      <c r="A4555" s="2" t="s">
        <v>747</v>
      </c>
      <c r="B4555" s="3">
        <v>11</v>
      </c>
      <c r="C4555" s="3">
        <v>799</v>
      </c>
      <c r="D4555" s="3" t="s">
        <v>760</v>
      </c>
      <c r="E4555" s="3" t="str">
        <f>_xlfn.XLOOKUP(Tbl_BalanceHistory[[#This Row],[RespAgy]],Tbl_Agencies[Agy Code],Tbl_Agencies[Agy Sort])</f>
        <v>161000</v>
      </c>
      <c r="F4555" s="2" t="str">
        <f>Tbl_BalanceHistory[[#This Row],[RespAgy]]&amp;": "&amp;Tbl_BalanceHistory[[#This Row],[RespAgency]]</f>
        <v>799: Department of Corrections</v>
      </c>
      <c r="G4555" s="3">
        <v>769</v>
      </c>
      <c r="H4555" s="3" t="s">
        <v>1392</v>
      </c>
      <c r="I4555" s="3">
        <f>_xlfn.XLOOKUP(Tbl_BalanceHistory[[#This Row],[AgyCode]],Tbl_Agencies[Agy Code],Tbl_Agencies[Agy Sort])</f>
        <v>0</v>
      </c>
      <c r="J4555" s="2" t="str">
        <f>Tbl_BalanceHistory[[#This Row],[AgyCode]]&amp;": "&amp;Tbl_BalanceHistory[[#This Row],[Agency Name]]</f>
        <v>769: Greensville Correctional Center</v>
      </c>
      <c r="K4555" s="1">
        <v>2015</v>
      </c>
      <c r="L4555" s="3">
        <v>398</v>
      </c>
      <c r="M4555" s="3" t="s">
        <v>768</v>
      </c>
      <c r="N4555" s="2" t="str">
        <f>Tbl_BalanceHistory[[#This Row],[ProgramCode]]&amp;": "&amp;Tbl_BalanceHistory[[#This Row],[Program Name]]</f>
        <v>398: Operation of Secure Correctional Facilities</v>
      </c>
      <c r="O4555" s="3" t="s">
        <v>1730</v>
      </c>
      <c r="P4555" s="1" t="str">
        <f>IF(Tbl_BalanceHistory[[#This Row],[FundCode]]="0100","GF",IF(Tbl_BalanceHistory[[#This Row],[FundCode]]="01000","GF","Hi Ed / OCR"))</f>
        <v>GF</v>
      </c>
      <c r="Q4555" s="5">
        <v>80923155</v>
      </c>
      <c r="R4555" s="5">
        <v>80923155</v>
      </c>
      <c r="S4555" s="5">
        <v>0</v>
      </c>
      <c r="T4555" s="5">
        <v>0</v>
      </c>
      <c r="U4555" s="3"/>
      <c r="V4555" s="5">
        <v>0</v>
      </c>
      <c r="W4555" s="5">
        <v>0</v>
      </c>
      <c r="X4555" s="5"/>
      <c r="Y4555" s="5"/>
      <c r="Z4555" s="5">
        <f>Tbl_BalanceHistory[[#This Row],[Discretionary Recommended - Pre 2022]]+Tbl_BalanceHistory[[#This Row],[Discretionary Balance Recommended: Policy]]+Tbl_BalanceHistory[[#This Row],[Discretionary Balance Recommended: Commitments]]</f>
        <v>0</v>
      </c>
      <c r="AA4555" s="5">
        <f>Tbl_BalanceHistory[[#This Row],[Discretionary Balance]]-Tbl_BalanceHistory[[#This Row],[Discretionary Reappropriation]]</f>
        <v>0</v>
      </c>
      <c r="AB4555" s="2"/>
      <c r="AC4555" s="2"/>
      <c r="AD4555" s="2"/>
      <c r="AE4555" s="2"/>
    </row>
    <row r="4556" spans="1:31" ht="45" x14ac:dyDescent="0.25">
      <c r="A4556" s="2" t="s">
        <v>747</v>
      </c>
      <c r="B4556" s="3">
        <v>11</v>
      </c>
      <c r="C4556" s="3">
        <v>799</v>
      </c>
      <c r="D4556" s="3" t="s">
        <v>760</v>
      </c>
      <c r="E4556" s="3" t="str">
        <f>_xlfn.XLOOKUP(Tbl_BalanceHistory[[#This Row],[RespAgy]],Tbl_Agencies[Agy Code],Tbl_Agencies[Agy Sort])</f>
        <v>161000</v>
      </c>
      <c r="F4556" s="2" t="str">
        <f>Tbl_BalanceHistory[[#This Row],[RespAgy]]&amp;": "&amp;Tbl_BalanceHistory[[#This Row],[RespAgency]]</f>
        <v>799: Department of Corrections</v>
      </c>
      <c r="G4556" s="3">
        <v>769</v>
      </c>
      <c r="H4556" s="3" t="s">
        <v>1392</v>
      </c>
      <c r="I4556" s="3">
        <f>_xlfn.XLOOKUP(Tbl_BalanceHistory[[#This Row],[AgyCode]],Tbl_Agencies[Agy Code],Tbl_Agencies[Agy Sort])</f>
        <v>0</v>
      </c>
      <c r="J4556" s="2" t="str">
        <f>Tbl_BalanceHistory[[#This Row],[AgyCode]]&amp;": "&amp;Tbl_BalanceHistory[[#This Row],[Agency Name]]</f>
        <v>769: Greensville Correctional Center</v>
      </c>
      <c r="K4556" s="1">
        <v>2016</v>
      </c>
      <c r="L4556" s="3">
        <v>398</v>
      </c>
      <c r="M4556" s="3" t="s">
        <v>768</v>
      </c>
      <c r="N4556" s="2" t="str">
        <f>Tbl_BalanceHistory[[#This Row],[ProgramCode]]&amp;": "&amp;Tbl_BalanceHistory[[#This Row],[Program Name]]</f>
        <v>398: Operation of Secure Correctional Facilities</v>
      </c>
      <c r="O4556" s="3" t="s">
        <v>1730</v>
      </c>
      <c r="P4556" s="1" t="str">
        <f>IF(Tbl_BalanceHistory[[#This Row],[FundCode]]="0100","GF",IF(Tbl_BalanceHistory[[#This Row],[FundCode]]="01000","GF","Hi Ed / OCR"))</f>
        <v>GF</v>
      </c>
      <c r="Q4556" s="5">
        <v>84531961</v>
      </c>
      <c r="R4556" s="5">
        <v>84531961</v>
      </c>
      <c r="S4556" s="5">
        <v>0</v>
      </c>
      <c r="T4556" s="5">
        <v>0</v>
      </c>
      <c r="U4556" s="3"/>
      <c r="V4556" s="5">
        <v>0</v>
      </c>
      <c r="W4556" s="5">
        <v>0</v>
      </c>
      <c r="X4556" s="5"/>
      <c r="Y4556" s="5"/>
      <c r="Z4556" s="5">
        <f>Tbl_BalanceHistory[[#This Row],[Discretionary Recommended - Pre 2022]]+Tbl_BalanceHistory[[#This Row],[Discretionary Balance Recommended: Policy]]+Tbl_BalanceHistory[[#This Row],[Discretionary Balance Recommended: Commitments]]</f>
        <v>0</v>
      </c>
      <c r="AA4556" s="5">
        <f>Tbl_BalanceHistory[[#This Row],[Discretionary Balance]]-Tbl_BalanceHistory[[#This Row],[Discretionary Reappropriation]]</f>
        <v>0</v>
      </c>
      <c r="AB4556" s="2"/>
      <c r="AC4556" s="2"/>
      <c r="AD4556" s="2"/>
      <c r="AE4556" s="2" t="s">
        <v>2170</v>
      </c>
    </row>
    <row r="4557" spans="1:31" ht="45" x14ac:dyDescent="0.25">
      <c r="A4557" s="2" t="s">
        <v>747</v>
      </c>
      <c r="B4557" s="3">
        <v>11</v>
      </c>
      <c r="C4557" s="3">
        <v>799</v>
      </c>
      <c r="D4557" s="3" t="s">
        <v>760</v>
      </c>
      <c r="E4557" s="3" t="str">
        <f>_xlfn.XLOOKUP(Tbl_BalanceHistory[[#This Row],[RespAgy]],Tbl_Agencies[Agy Code],Tbl_Agencies[Agy Sort])</f>
        <v>161000</v>
      </c>
      <c r="F4557" s="2" t="str">
        <f>Tbl_BalanceHistory[[#This Row],[RespAgy]]&amp;": "&amp;Tbl_BalanceHistory[[#This Row],[RespAgency]]</f>
        <v>799: Department of Corrections</v>
      </c>
      <c r="G4557" s="3">
        <v>769</v>
      </c>
      <c r="H4557" s="3" t="s">
        <v>1392</v>
      </c>
      <c r="I4557" s="3">
        <f>_xlfn.XLOOKUP(Tbl_BalanceHistory[[#This Row],[AgyCode]],Tbl_Agencies[Agy Code],Tbl_Agencies[Agy Sort])</f>
        <v>0</v>
      </c>
      <c r="J4557" s="2" t="str">
        <f>Tbl_BalanceHistory[[#This Row],[AgyCode]]&amp;": "&amp;Tbl_BalanceHistory[[#This Row],[Agency Name]]</f>
        <v>769: Greensville Correctional Center</v>
      </c>
      <c r="K4557" s="1">
        <v>2017</v>
      </c>
      <c r="L4557" s="3">
        <v>398</v>
      </c>
      <c r="M4557" s="3" t="s">
        <v>768</v>
      </c>
      <c r="N4557" s="2" t="str">
        <f>Tbl_BalanceHistory[[#This Row],[ProgramCode]]&amp;": "&amp;Tbl_BalanceHistory[[#This Row],[Program Name]]</f>
        <v>398: Operation of Secure Correctional Facilities</v>
      </c>
      <c r="O4557" s="3" t="s">
        <v>886</v>
      </c>
      <c r="P4557" s="1" t="str">
        <f>IF(Tbl_BalanceHistory[[#This Row],[FundCode]]="0100","GF",IF(Tbl_BalanceHistory[[#This Row],[FundCode]]="01000","GF","Hi Ed / OCR"))</f>
        <v>GF</v>
      </c>
      <c r="Q4557" s="5">
        <v>85356456</v>
      </c>
      <c r="R4557" s="5">
        <v>85347358.299999997</v>
      </c>
      <c r="S4557" s="5">
        <v>9097</v>
      </c>
      <c r="T4557" s="5">
        <v>0</v>
      </c>
      <c r="U4557" s="3"/>
      <c r="V4557" s="5">
        <v>9097</v>
      </c>
      <c r="W4557" s="5">
        <v>0</v>
      </c>
      <c r="X4557" s="5"/>
      <c r="Y4557" s="5"/>
      <c r="Z4557" s="5">
        <f>Tbl_BalanceHistory[[#This Row],[Discretionary Recommended - Pre 2022]]+Tbl_BalanceHistory[[#This Row],[Discretionary Balance Recommended: Policy]]+Tbl_BalanceHistory[[#This Row],[Discretionary Balance Recommended: Commitments]]</f>
        <v>0</v>
      </c>
      <c r="AA4557" s="5">
        <f>Tbl_BalanceHistory[[#This Row],[Discretionary Balance]]-Tbl_BalanceHistory[[#This Row],[Discretionary Reappropriation]]</f>
        <v>9097</v>
      </c>
      <c r="AB4557" s="2"/>
      <c r="AC4557" s="2"/>
      <c r="AD4557" s="2"/>
      <c r="AE4557" s="2"/>
    </row>
    <row r="4558" spans="1:31" ht="45" x14ac:dyDescent="0.25">
      <c r="A4558" s="2" t="s">
        <v>747</v>
      </c>
      <c r="B4558" s="3">
        <v>11</v>
      </c>
      <c r="C4558" s="3">
        <v>799</v>
      </c>
      <c r="D4558" s="3" t="s">
        <v>760</v>
      </c>
      <c r="E4558" s="3" t="str">
        <f>_xlfn.XLOOKUP(Tbl_BalanceHistory[[#This Row],[RespAgy]],Tbl_Agencies[Agy Code],Tbl_Agencies[Agy Sort])</f>
        <v>161000</v>
      </c>
      <c r="F4558" s="2" t="str">
        <f>Tbl_BalanceHistory[[#This Row],[RespAgy]]&amp;": "&amp;Tbl_BalanceHistory[[#This Row],[RespAgency]]</f>
        <v>799: Department of Corrections</v>
      </c>
      <c r="G4558" s="3">
        <v>769</v>
      </c>
      <c r="H4558" s="3" t="s">
        <v>1392</v>
      </c>
      <c r="I4558" s="3">
        <f>_xlfn.XLOOKUP(Tbl_BalanceHistory[[#This Row],[AgyCode]],Tbl_Agencies[Agy Code],Tbl_Agencies[Agy Sort])</f>
        <v>0</v>
      </c>
      <c r="J4558" s="2" t="str">
        <f>Tbl_BalanceHistory[[#This Row],[AgyCode]]&amp;": "&amp;Tbl_BalanceHistory[[#This Row],[Agency Name]]</f>
        <v>769: Greensville Correctional Center</v>
      </c>
      <c r="K4558" s="1">
        <v>2018</v>
      </c>
      <c r="L4558" s="3">
        <v>398</v>
      </c>
      <c r="M4558" s="3" t="s">
        <v>768</v>
      </c>
      <c r="N4558" s="2" t="str">
        <f>Tbl_BalanceHistory[[#This Row],[ProgramCode]]&amp;": "&amp;Tbl_BalanceHistory[[#This Row],[Program Name]]</f>
        <v>398: Operation of Secure Correctional Facilities</v>
      </c>
      <c r="O4558" s="3" t="s">
        <v>886</v>
      </c>
      <c r="P4558" s="1" t="str">
        <f>IF(Tbl_BalanceHistory[[#This Row],[FundCode]]="0100","GF",IF(Tbl_BalanceHistory[[#This Row],[FundCode]]="01000","GF","Hi Ed / OCR"))</f>
        <v>GF</v>
      </c>
      <c r="Q4558" s="5">
        <v>86109222</v>
      </c>
      <c r="R4558" s="5">
        <v>86109222</v>
      </c>
      <c r="S4558" s="5">
        <v>0</v>
      </c>
      <c r="T4558" s="5">
        <v>0</v>
      </c>
      <c r="U4558" s="3"/>
      <c r="V4558" s="5">
        <v>0</v>
      </c>
      <c r="W4558" s="5">
        <v>0</v>
      </c>
      <c r="X4558" s="5"/>
      <c r="Y4558" s="5"/>
      <c r="Z4558" s="5">
        <f>Tbl_BalanceHistory[[#This Row],[Discretionary Recommended - Pre 2022]]+Tbl_BalanceHistory[[#This Row],[Discretionary Balance Recommended: Policy]]+Tbl_BalanceHistory[[#This Row],[Discretionary Balance Recommended: Commitments]]</f>
        <v>0</v>
      </c>
      <c r="AA4558" s="5">
        <f>Tbl_BalanceHistory[[#This Row],[Discretionary Balance]]-Tbl_BalanceHistory[[#This Row],[Discretionary Reappropriation]]</f>
        <v>0</v>
      </c>
      <c r="AB4558" s="2"/>
      <c r="AC4558" s="2"/>
      <c r="AD4558" s="2"/>
      <c r="AE4558" s="2"/>
    </row>
    <row r="4559" spans="1:31" ht="45" x14ac:dyDescent="0.25">
      <c r="A4559" s="2" t="s">
        <v>747</v>
      </c>
      <c r="B4559" s="3">
        <v>11</v>
      </c>
      <c r="C4559" s="3">
        <v>799</v>
      </c>
      <c r="D4559" s="3" t="s">
        <v>760</v>
      </c>
      <c r="E4559" s="3" t="str">
        <f>_xlfn.XLOOKUP(Tbl_BalanceHistory[[#This Row],[RespAgy]],Tbl_Agencies[Agy Code],Tbl_Agencies[Agy Sort])</f>
        <v>161000</v>
      </c>
      <c r="F4559" s="2" t="str">
        <f>Tbl_BalanceHistory[[#This Row],[RespAgy]]&amp;": "&amp;Tbl_BalanceHistory[[#This Row],[RespAgency]]</f>
        <v>799: Department of Corrections</v>
      </c>
      <c r="G4559" s="3">
        <v>769</v>
      </c>
      <c r="H4559" s="3" t="s">
        <v>1392</v>
      </c>
      <c r="I4559" s="3">
        <f>_xlfn.XLOOKUP(Tbl_BalanceHistory[[#This Row],[AgyCode]],Tbl_Agencies[Agy Code],Tbl_Agencies[Agy Sort])</f>
        <v>0</v>
      </c>
      <c r="J4559" s="2" t="str">
        <f>Tbl_BalanceHistory[[#This Row],[AgyCode]]&amp;": "&amp;Tbl_BalanceHistory[[#This Row],[Agency Name]]</f>
        <v>769: Greensville Correctional Center</v>
      </c>
      <c r="K4559" s="1">
        <v>2019</v>
      </c>
      <c r="L4559" s="3">
        <v>398</v>
      </c>
      <c r="M4559" s="3" t="s">
        <v>768</v>
      </c>
      <c r="N4559" s="2" t="str">
        <f>Tbl_BalanceHistory[[#This Row],[ProgramCode]]&amp;": "&amp;Tbl_BalanceHistory[[#This Row],[Program Name]]</f>
        <v>398: Operation of Secure Correctional Facilities</v>
      </c>
      <c r="O4559" s="3" t="s">
        <v>886</v>
      </c>
      <c r="P4559" s="1" t="str">
        <f>IF(Tbl_BalanceHistory[[#This Row],[FundCode]]="0100","GF",IF(Tbl_BalanceHistory[[#This Row],[FundCode]]="01000","GF","Hi Ed / OCR"))</f>
        <v>GF</v>
      </c>
      <c r="Q4559" s="5">
        <v>89650564</v>
      </c>
      <c r="R4559" s="5">
        <v>89650564</v>
      </c>
      <c r="S4559" s="5">
        <v>0</v>
      </c>
      <c r="T4559" s="5">
        <v>0</v>
      </c>
      <c r="U4559" s="3"/>
      <c r="V4559" s="5">
        <v>0</v>
      </c>
      <c r="W4559" s="5">
        <v>0</v>
      </c>
      <c r="X4559" s="5"/>
      <c r="Y4559" s="5"/>
      <c r="Z4559" s="5">
        <f>Tbl_BalanceHistory[[#This Row],[Discretionary Recommended - Pre 2022]]+Tbl_BalanceHistory[[#This Row],[Discretionary Balance Recommended: Policy]]+Tbl_BalanceHistory[[#This Row],[Discretionary Balance Recommended: Commitments]]</f>
        <v>0</v>
      </c>
      <c r="AA4559" s="5">
        <f>Tbl_BalanceHistory[[#This Row],[Discretionary Balance]]-Tbl_BalanceHistory[[#This Row],[Discretionary Reappropriation]]</f>
        <v>0</v>
      </c>
      <c r="AB4559" s="2"/>
      <c r="AC4559" s="2"/>
      <c r="AD4559" s="2"/>
      <c r="AE4559" s="2"/>
    </row>
    <row r="4560" spans="1:31" ht="45" x14ac:dyDescent="0.25">
      <c r="A4560" s="2" t="s">
        <v>747</v>
      </c>
      <c r="B4560" s="3">
        <v>11</v>
      </c>
      <c r="C4560" s="3">
        <v>799</v>
      </c>
      <c r="D4560" s="3" t="s">
        <v>760</v>
      </c>
      <c r="E4560" s="3" t="str">
        <f>_xlfn.XLOOKUP(Tbl_BalanceHistory[[#This Row],[RespAgy]],Tbl_Agencies[Agy Code],Tbl_Agencies[Agy Sort])</f>
        <v>161000</v>
      </c>
      <c r="F4560" s="2" t="str">
        <f>Tbl_BalanceHistory[[#This Row],[RespAgy]]&amp;": "&amp;Tbl_BalanceHistory[[#This Row],[RespAgency]]</f>
        <v>799: Department of Corrections</v>
      </c>
      <c r="G4560" s="3">
        <v>769</v>
      </c>
      <c r="H4560" s="3" t="s">
        <v>1392</v>
      </c>
      <c r="I4560" s="3">
        <f>_xlfn.XLOOKUP(Tbl_BalanceHistory[[#This Row],[AgyCode]],Tbl_Agencies[Agy Code],Tbl_Agencies[Agy Sort])</f>
        <v>0</v>
      </c>
      <c r="J4560" s="2" t="str">
        <f>Tbl_BalanceHistory[[#This Row],[AgyCode]]&amp;": "&amp;Tbl_BalanceHistory[[#This Row],[Agency Name]]</f>
        <v>769: Greensville Correctional Center</v>
      </c>
      <c r="K4560" s="1">
        <v>2020</v>
      </c>
      <c r="L4560" s="3">
        <v>398</v>
      </c>
      <c r="M4560" s="3" t="s">
        <v>768</v>
      </c>
      <c r="N4560" s="2" t="str">
        <f>Tbl_BalanceHistory[[#This Row],[ProgramCode]]&amp;": "&amp;Tbl_BalanceHistory[[#This Row],[Program Name]]</f>
        <v>398: Operation of Secure Correctional Facilities</v>
      </c>
      <c r="O4560" s="3" t="s">
        <v>886</v>
      </c>
      <c r="P4560" s="1" t="str">
        <f>IF(Tbl_BalanceHistory[[#This Row],[FundCode]]="0100","GF",IF(Tbl_BalanceHistory[[#This Row],[FundCode]]="01000","GF","Hi Ed / OCR"))</f>
        <v>GF</v>
      </c>
      <c r="Q4560" s="5">
        <v>94840960</v>
      </c>
      <c r="R4560" s="5">
        <v>94641623</v>
      </c>
      <c r="S4560" s="5">
        <v>199337</v>
      </c>
      <c r="T4560" s="5">
        <v>0</v>
      </c>
      <c r="U4560" s="3"/>
      <c r="V4560" s="5">
        <v>199337</v>
      </c>
      <c r="W4560" s="5">
        <v>0</v>
      </c>
      <c r="X4560" s="5"/>
      <c r="Y4560" s="5"/>
      <c r="Z4560" s="5">
        <f>Tbl_BalanceHistory[[#This Row],[Discretionary Recommended - Pre 2022]]+Tbl_BalanceHistory[[#This Row],[Discretionary Balance Recommended: Policy]]+Tbl_BalanceHistory[[#This Row],[Discretionary Balance Recommended: Commitments]]</f>
        <v>0</v>
      </c>
      <c r="AA4560" s="5">
        <f>Tbl_BalanceHistory[[#This Row],[Discretionary Balance]]-Tbl_BalanceHistory[[#This Row],[Discretionary Reappropriation]]</f>
        <v>199337</v>
      </c>
      <c r="AB4560" s="2"/>
      <c r="AC4560" s="2"/>
      <c r="AD4560" s="2"/>
      <c r="AE4560" s="2"/>
    </row>
    <row r="4561" spans="1:31" ht="45" x14ac:dyDescent="0.25">
      <c r="A4561" s="2" t="s">
        <v>747</v>
      </c>
      <c r="B4561" s="3">
        <v>11</v>
      </c>
      <c r="C4561" s="3">
        <v>799</v>
      </c>
      <c r="D4561" s="3" t="s">
        <v>760</v>
      </c>
      <c r="E4561" s="3" t="str">
        <f>_xlfn.XLOOKUP(Tbl_BalanceHistory[[#This Row],[RespAgy]],Tbl_Agencies[Agy Code],Tbl_Agencies[Agy Sort])</f>
        <v>161000</v>
      </c>
      <c r="F4561" s="2" t="str">
        <f>Tbl_BalanceHistory[[#This Row],[RespAgy]]&amp;": "&amp;Tbl_BalanceHistory[[#This Row],[RespAgency]]</f>
        <v>799: Department of Corrections</v>
      </c>
      <c r="G4561" s="3">
        <v>770</v>
      </c>
      <c r="H4561" s="3" t="s">
        <v>1394</v>
      </c>
      <c r="I4561" s="3">
        <f>_xlfn.XLOOKUP(Tbl_BalanceHistory[[#This Row],[AgyCode]],Tbl_Agencies[Agy Code],Tbl_Agencies[Agy Sort])</f>
        <v>0</v>
      </c>
      <c r="J4561" s="2" t="str">
        <f>Tbl_BalanceHistory[[#This Row],[AgyCode]]&amp;": "&amp;Tbl_BalanceHistory[[#This Row],[Agency Name]]</f>
        <v>770: Dillwyn Correctional Center</v>
      </c>
      <c r="K4561" s="1">
        <v>2014</v>
      </c>
      <c r="L4561" s="3">
        <v>197</v>
      </c>
      <c r="M4561" s="3" t="s">
        <v>401</v>
      </c>
      <c r="N4561" s="2" t="str">
        <f>Tbl_BalanceHistory[[#This Row],[ProgramCode]]&amp;": "&amp;Tbl_BalanceHistory[[#This Row],[Program Name]]</f>
        <v>197: Instruction</v>
      </c>
      <c r="O4561" s="3" t="s">
        <v>1730</v>
      </c>
      <c r="P4561" s="1" t="str">
        <f>IF(Tbl_BalanceHistory[[#This Row],[FundCode]]="0100","GF",IF(Tbl_BalanceHistory[[#This Row],[FundCode]]="01000","GF","Hi Ed / OCR"))</f>
        <v>GF</v>
      </c>
      <c r="Q4561" s="5">
        <v>651524</v>
      </c>
      <c r="R4561" s="5">
        <v>651524</v>
      </c>
      <c r="S4561" s="5">
        <v>0</v>
      </c>
      <c r="T4561" s="5">
        <v>0</v>
      </c>
      <c r="U4561" s="3"/>
      <c r="V4561" s="5">
        <v>0</v>
      </c>
      <c r="W4561" s="5">
        <v>0</v>
      </c>
      <c r="X4561" s="5"/>
      <c r="Y4561" s="5"/>
      <c r="Z4561" s="5">
        <f>Tbl_BalanceHistory[[#This Row],[Discretionary Recommended - Pre 2022]]+Tbl_BalanceHistory[[#This Row],[Discretionary Balance Recommended: Policy]]+Tbl_BalanceHistory[[#This Row],[Discretionary Balance Recommended: Commitments]]</f>
        <v>0</v>
      </c>
      <c r="AA4561" s="5">
        <f>Tbl_BalanceHistory[[#This Row],[Discretionary Balance]]-Tbl_BalanceHistory[[#This Row],[Discretionary Reappropriation]]</f>
        <v>0</v>
      </c>
      <c r="AB4561" s="2"/>
      <c r="AC4561" s="2"/>
      <c r="AD4561" s="2"/>
      <c r="AE4561" s="2"/>
    </row>
    <row r="4562" spans="1:31" ht="45" x14ac:dyDescent="0.25">
      <c r="A4562" s="2" t="s">
        <v>747</v>
      </c>
      <c r="B4562" s="3">
        <v>11</v>
      </c>
      <c r="C4562" s="3">
        <v>799</v>
      </c>
      <c r="D4562" s="3" t="s">
        <v>760</v>
      </c>
      <c r="E4562" s="3" t="str">
        <f>_xlfn.XLOOKUP(Tbl_BalanceHistory[[#This Row],[RespAgy]],Tbl_Agencies[Agy Code],Tbl_Agencies[Agy Sort])</f>
        <v>161000</v>
      </c>
      <c r="F4562" s="2" t="str">
        <f>Tbl_BalanceHistory[[#This Row],[RespAgy]]&amp;": "&amp;Tbl_BalanceHistory[[#This Row],[RespAgency]]</f>
        <v>799: Department of Corrections</v>
      </c>
      <c r="G4562" s="3">
        <v>770</v>
      </c>
      <c r="H4562" s="3" t="s">
        <v>1394</v>
      </c>
      <c r="I4562" s="3">
        <f>_xlfn.XLOOKUP(Tbl_BalanceHistory[[#This Row],[AgyCode]],Tbl_Agencies[Agy Code],Tbl_Agencies[Agy Sort])</f>
        <v>0</v>
      </c>
      <c r="J4562" s="2" t="str">
        <f>Tbl_BalanceHistory[[#This Row],[AgyCode]]&amp;": "&amp;Tbl_BalanceHistory[[#This Row],[Agency Name]]</f>
        <v>770: Dillwyn Correctional Center</v>
      </c>
      <c r="K4562" s="1">
        <v>2015</v>
      </c>
      <c r="L4562" s="3">
        <v>197</v>
      </c>
      <c r="M4562" s="3" t="s">
        <v>401</v>
      </c>
      <c r="N4562" s="2" t="str">
        <f>Tbl_BalanceHistory[[#This Row],[ProgramCode]]&amp;": "&amp;Tbl_BalanceHistory[[#This Row],[Program Name]]</f>
        <v>197: Instruction</v>
      </c>
      <c r="O4562" s="3" t="s">
        <v>1730</v>
      </c>
      <c r="P4562" s="1" t="str">
        <f>IF(Tbl_BalanceHistory[[#This Row],[FundCode]]="0100","GF",IF(Tbl_BalanceHistory[[#This Row],[FundCode]]="01000","GF","Hi Ed / OCR"))</f>
        <v>GF</v>
      </c>
      <c r="Q4562" s="5">
        <v>649786</v>
      </c>
      <c r="R4562" s="5">
        <v>649786</v>
      </c>
      <c r="S4562" s="5">
        <v>0</v>
      </c>
      <c r="T4562" s="5">
        <v>0</v>
      </c>
      <c r="U4562" s="3"/>
      <c r="V4562" s="5">
        <v>0</v>
      </c>
      <c r="W4562" s="5">
        <v>0</v>
      </c>
      <c r="X4562" s="5"/>
      <c r="Y4562" s="5"/>
      <c r="Z4562" s="5">
        <f>Tbl_BalanceHistory[[#This Row],[Discretionary Recommended - Pre 2022]]+Tbl_BalanceHistory[[#This Row],[Discretionary Balance Recommended: Policy]]+Tbl_BalanceHistory[[#This Row],[Discretionary Balance Recommended: Commitments]]</f>
        <v>0</v>
      </c>
      <c r="AA4562" s="5">
        <f>Tbl_BalanceHistory[[#This Row],[Discretionary Balance]]-Tbl_BalanceHistory[[#This Row],[Discretionary Reappropriation]]</f>
        <v>0</v>
      </c>
      <c r="AB4562" s="2"/>
      <c r="AC4562" s="2"/>
      <c r="AD4562" s="2"/>
      <c r="AE4562" s="2"/>
    </row>
    <row r="4563" spans="1:31" ht="45" x14ac:dyDescent="0.25">
      <c r="A4563" s="2" t="s">
        <v>747</v>
      </c>
      <c r="B4563" s="3">
        <v>11</v>
      </c>
      <c r="C4563" s="3">
        <v>799</v>
      </c>
      <c r="D4563" s="3" t="s">
        <v>760</v>
      </c>
      <c r="E4563" s="3" t="str">
        <f>_xlfn.XLOOKUP(Tbl_BalanceHistory[[#This Row],[RespAgy]],Tbl_Agencies[Agy Code],Tbl_Agencies[Agy Sort])</f>
        <v>161000</v>
      </c>
      <c r="F4563" s="2" t="str">
        <f>Tbl_BalanceHistory[[#This Row],[RespAgy]]&amp;": "&amp;Tbl_BalanceHistory[[#This Row],[RespAgency]]</f>
        <v>799: Department of Corrections</v>
      </c>
      <c r="G4563" s="3">
        <v>770</v>
      </c>
      <c r="H4563" s="3" t="s">
        <v>1394</v>
      </c>
      <c r="I4563" s="3">
        <f>_xlfn.XLOOKUP(Tbl_BalanceHistory[[#This Row],[AgyCode]],Tbl_Agencies[Agy Code],Tbl_Agencies[Agy Sort])</f>
        <v>0</v>
      </c>
      <c r="J4563" s="2" t="str">
        <f>Tbl_BalanceHistory[[#This Row],[AgyCode]]&amp;": "&amp;Tbl_BalanceHistory[[#This Row],[Agency Name]]</f>
        <v>770: Dillwyn Correctional Center</v>
      </c>
      <c r="K4563" s="1">
        <v>2016</v>
      </c>
      <c r="L4563" s="3">
        <v>197</v>
      </c>
      <c r="M4563" s="3" t="s">
        <v>401</v>
      </c>
      <c r="N4563" s="2" t="str">
        <f>Tbl_BalanceHistory[[#This Row],[ProgramCode]]&amp;": "&amp;Tbl_BalanceHistory[[#This Row],[Program Name]]</f>
        <v>197: Instruction</v>
      </c>
      <c r="O4563" s="3" t="s">
        <v>1730</v>
      </c>
      <c r="P4563" s="1" t="str">
        <f>IF(Tbl_BalanceHistory[[#This Row],[FundCode]]="0100","GF",IF(Tbl_BalanceHistory[[#This Row],[FundCode]]="01000","GF","Hi Ed / OCR"))</f>
        <v>GF</v>
      </c>
      <c r="Q4563" s="5">
        <v>632023</v>
      </c>
      <c r="R4563" s="5">
        <v>632023</v>
      </c>
      <c r="S4563" s="5">
        <v>0</v>
      </c>
      <c r="T4563" s="5">
        <v>0</v>
      </c>
      <c r="U4563" s="3"/>
      <c r="V4563" s="5">
        <v>0</v>
      </c>
      <c r="W4563" s="5">
        <v>0</v>
      </c>
      <c r="X4563" s="5"/>
      <c r="Y4563" s="5"/>
      <c r="Z4563" s="5">
        <f>Tbl_BalanceHistory[[#This Row],[Discretionary Recommended - Pre 2022]]+Tbl_BalanceHistory[[#This Row],[Discretionary Balance Recommended: Policy]]+Tbl_BalanceHistory[[#This Row],[Discretionary Balance Recommended: Commitments]]</f>
        <v>0</v>
      </c>
      <c r="AA4563" s="5">
        <f>Tbl_BalanceHistory[[#This Row],[Discretionary Balance]]-Tbl_BalanceHistory[[#This Row],[Discretionary Reappropriation]]</f>
        <v>0</v>
      </c>
      <c r="AB4563" s="2"/>
      <c r="AC4563" s="2"/>
      <c r="AD4563" s="2"/>
      <c r="AE4563" s="2" t="s">
        <v>2170</v>
      </c>
    </row>
    <row r="4564" spans="1:31" ht="45" x14ac:dyDescent="0.25">
      <c r="A4564" s="2" t="s">
        <v>747</v>
      </c>
      <c r="B4564" s="3">
        <v>11</v>
      </c>
      <c r="C4564" s="3">
        <v>799</v>
      </c>
      <c r="D4564" s="3" t="s">
        <v>760</v>
      </c>
      <c r="E4564" s="3" t="str">
        <f>_xlfn.XLOOKUP(Tbl_BalanceHistory[[#This Row],[RespAgy]],Tbl_Agencies[Agy Code],Tbl_Agencies[Agy Sort])</f>
        <v>161000</v>
      </c>
      <c r="F4564" s="2" t="str">
        <f>Tbl_BalanceHistory[[#This Row],[RespAgy]]&amp;": "&amp;Tbl_BalanceHistory[[#This Row],[RespAgency]]</f>
        <v>799: Department of Corrections</v>
      </c>
      <c r="G4564" s="3">
        <v>770</v>
      </c>
      <c r="H4564" s="3" t="s">
        <v>1394</v>
      </c>
      <c r="I4564" s="3">
        <f>_xlfn.XLOOKUP(Tbl_BalanceHistory[[#This Row],[AgyCode]],Tbl_Agencies[Agy Code],Tbl_Agencies[Agy Sort])</f>
        <v>0</v>
      </c>
      <c r="J4564" s="2" t="str">
        <f>Tbl_BalanceHistory[[#This Row],[AgyCode]]&amp;": "&amp;Tbl_BalanceHistory[[#This Row],[Agency Name]]</f>
        <v>770: Dillwyn Correctional Center</v>
      </c>
      <c r="K4564" s="1">
        <v>2017</v>
      </c>
      <c r="L4564" s="3">
        <v>197</v>
      </c>
      <c r="M4564" s="3" t="s">
        <v>401</v>
      </c>
      <c r="N4564" s="2" t="str">
        <f>Tbl_BalanceHistory[[#This Row],[ProgramCode]]&amp;": "&amp;Tbl_BalanceHistory[[#This Row],[Program Name]]</f>
        <v>197: Instruction</v>
      </c>
      <c r="O4564" s="3" t="s">
        <v>886</v>
      </c>
      <c r="P4564" s="1" t="str">
        <f>IF(Tbl_BalanceHistory[[#This Row],[FundCode]]="0100","GF",IF(Tbl_BalanceHistory[[#This Row],[FundCode]]="01000","GF","Hi Ed / OCR"))</f>
        <v>GF</v>
      </c>
      <c r="Q4564" s="5">
        <v>668532</v>
      </c>
      <c r="R4564" s="5">
        <v>668532</v>
      </c>
      <c r="S4564" s="5">
        <v>0</v>
      </c>
      <c r="T4564" s="5">
        <v>0</v>
      </c>
      <c r="U4564" s="3"/>
      <c r="V4564" s="5">
        <v>0</v>
      </c>
      <c r="W4564" s="5">
        <v>0</v>
      </c>
      <c r="X4564" s="5"/>
      <c r="Y4564" s="5"/>
      <c r="Z4564" s="5">
        <f>Tbl_BalanceHistory[[#This Row],[Discretionary Recommended - Pre 2022]]+Tbl_BalanceHistory[[#This Row],[Discretionary Balance Recommended: Policy]]+Tbl_BalanceHistory[[#This Row],[Discretionary Balance Recommended: Commitments]]</f>
        <v>0</v>
      </c>
      <c r="AA4564" s="5">
        <f>Tbl_BalanceHistory[[#This Row],[Discretionary Balance]]-Tbl_BalanceHistory[[#This Row],[Discretionary Reappropriation]]</f>
        <v>0</v>
      </c>
      <c r="AB4564" s="2"/>
      <c r="AC4564" s="2"/>
      <c r="AD4564" s="2"/>
      <c r="AE4564" s="2"/>
    </row>
    <row r="4565" spans="1:31" ht="45" x14ac:dyDescent="0.25">
      <c r="A4565" s="2" t="s">
        <v>747</v>
      </c>
      <c r="B4565" s="3">
        <v>11</v>
      </c>
      <c r="C4565" s="3">
        <v>799</v>
      </c>
      <c r="D4565" s="3" t="s">
        <v>760</v>
      </c>
      <c r="E4565" s="3" t="str">
        <f>_xlfn.XLOOKUP(Tbl_BalanceHistory[[#This Row],[RespAgy]],Tbl_Agencies[Agy Code],Tbl_Agencies[Agy Sort])</f>
        <v>161000</v>
      </c>
      <c r="F4565" s="2" t="str">
        <f>Tbl_BalanceHistory[[#This Row],[RespAgy]]&amp;": "&amp;Tbl_BalanceHistory[[#This Row],[RespAgency]]</f>
        <v>799: Department of Corrections</v>
      </c>
      <c r="G4565" s="3">
        <v>770</v>
      </c>
      <c r="H4565" s="3" t="s">
        <v>1394</v>
      </c>
      <c r="I4565" s="3">
        <f>_xlfn.XLOOKUP(Tbl_BalanceHistory[[#This Row],[AgyCode]],Tbl_Agencies[Agy Code],Tbl_Agencies[Agy Sort])</f>
        <v>0</v>
      </c>
      <c r="J4565" s="2" t="str">
        <f>Tbl_BalanceHistory[[#This Row],[AgyCode]]&amp;": "&amp;Tbl_BalanceHistory[[#This Row],[Agency Name]]</f>
        <v>770: Dillwyn Correctional Center</v>
      </c>
      <c r="K4565" s="1">
        <v>2018</v>
      </c>
      <c r="L4565" s="3">
        <v>197</v>
      </c>
      <c r="M4565" s="3" t="s">
        <v>401</v>
      </c>
      <c r="N4565" s="2" t="str">
        <f>Tbl_BalanceHistory[[#This Row],[ProgramCode]]&amp;": "&amp;Tbl_BalanceHistory[[#This Row],[Program Name]]</f>
        <v>197: Instruction</v>
      </c>
      <c r="O4565" s="3" t="s">
        <v>886</v>
      </c>
      <c r="P4565" s="1" t="str">
        <f>IF(Tbl_BalanceHistory[[#This Row],[FundCode]]="0100","GF",IF(Tbl_BalanceHistory[[#This Row],[FundCode]]="01000","GF","Hi Ed / OCR"))</f>
        <v>GF</v>
      </c>
      <c r="Q4565" s="5">
        <v>678062</v>
      </c>
      <c r="R4565" s="5">
        <v>678062</v>
      </c>
      <c r="S4565" s="5">
        <v>0</v>
      </c>
      <c r="T4565" s="5">
        <v>0</v>
      </c>
      <c r="U4565" s="3"/>
      <c r="V4565" s="5">
        <v>0</v>
      </c>
      <c r="W4565" s="5">
        <v>0</v>
      </c>
      <c r="X4565" s="5"/>
      <c r="Y4565" s="5"/>
      <c r="Z4565" s="5">
        <f>Tbl_BalanceHistory[[#This Row],[Discretionary Recommended - Pre 2022]]+Tbl_BalanceHistory[[#This Row],[Discretionary Balance Recommended: Policy]]+Tbl_BalanceHistory[[#This Row],[Discretionary Balance Recommended: Commitments]]</f>
        <v>0</v>
      </c>
      <c r="AA4565" s="5">
        <f>Tbl_BalanceHistory[[#This Row],[Discretionary Balance]]-Tbl_BalanceHistory[[#This Row],[Discretionary Reappropriation]]</f>
        <v>0</v>
      </c>
      <c r="AB4565" s="2"/>
      <c r="AC4565" s="2"/>
      <c r="AD4565" s="2"/>
      <c r="AE4565" s="2"/>
    </row>
    <row r="4566" spans="1:31" ht="45" x14ac:dyDescent="0.25">
      <c r="A4566" s="2" t="s">
        <v>747</v>
      </c>
      <c r="B4566" s="3">
        <v>11</v>
      </c>
      <c r="C4566" s="3">
        <v>799</v>
      </c>
      <c r="D4566" s="3" t="s">
        <v>760</v>
      </c>
      <c r="E4566" s="3" t="str">
        <f>_xlfn.XLOOKUP(Tbl_BalanceHistory[[#This Row],[RespAgy]],Tbl_Agencies[Agy Code],Tbl_Agencies[Agy Sort])</f>
        <v>161000</v>
      </c>
      <c r="F4566" s="2" t="str">
        <f>Tbl_BalanceHistory[[#This Row],[RespAgy]]&amp;": "&amp;Tbl_BalanceHistory[[#This Row],[RespAgency]]</f>
        <v>799: Department of Corrections</v>
      </c>
      <c r="G4566" s="3">
        <v>770</v>
      </c>
      <c r="H4566" s="3" t="s">
        <v>1394</v>
      </c>
      <c r="I4566" s="3">
        <f>_xlfn.XLOOKUP(Tbl_BalanceHistory[[#This Row],[AgyCode]],Tbl_Agencies[Agy Code],Tbl_Agencies[Agy Sort])</f>
        <v>0</v>
      </c>
      <c r="J4566" s="2" t="str">
        <f>Tbl_BalanceHistory[[#This Row],[AgyCode]]&amp;": "&amp;Tbl_BalanceHistory[[#This Row],[Agency Name]]</f>
        <v>770: Dillwyn Correctional Center</v>
      </c>
      <c r="K4566" s="1">
        <v>2019</v>
      </c>
      <c r="L4566" s="3">
        <v>197</v>
      </c>
      <c r="M4566" s="3" t="s">
        <v>401</v>
      </c>
      <c r="N4566" s="2" t="str">
        <f>Tbl_BalanceHistory[[#This Row],[ProgramCode]]&amp;": "&amp;Tbl_BalanceHistory[[#This Row],[Program Name]]</f>
        <v>197: Instruction</v>
      </c>
      <c r="O4566" s="3" t="s">
        <v>886</v>
      </c>
      <c r="P4566" s="1" t="str">
        <f>IF(Tbl_BalanceHistory[[#This Row],[FundCode]]="0100","GF",IF(Tbl_BalanceHistory[[#This Row],[FundCode]]="01000","GF","Hi Ed / OCR"))</f>
        <v>GF</v>
      </c>
      <c r="Q4566" s="5">
        <v>728368</v>
      </c>
      <c r="R4566" s="5">
        <v>728368</v>
      </c>
      <c r="S4566" s="5">
        <v>0</v>
      </c>
      <c r="T4566" s="5">
        <v>0</v>
      </c>
      <c r="U4566" s="3"/>
      <c r="V4566" s="5">
        <v>0</v>
      </c>
      <c r="W4566" s="5">
        <v>0</v>
      </c>
      <c r="X4566" s="5"/>
      <c r="Y4566" s="5"/>
      <c r="Z4566" s="5">
        <f>Tbl_BalanceHistory[[#This Row],[Discretionary Recommended - Pre 2022]]+Tbl_BalanceHistory[[#This Row],[Discretionary Balance Recommended: Policy]]+Tbl_BalanceHistory[[#This Row],[Discretionary Balance Recommended: Commitments]]</f>
        <v>0</v>
      </c>
      <c r="AA4566" s="5">
        <f>Tbl_BalanceHistory[[#This Row],[Discretionary Balance]]-Tbl_BalanceHistory[[#This Row],[Discretionary Reappropriation]]</f>
        <v>0</v>
      </c>
      <c r="AB4566" s="2"/>
      <c r="AC4566" s="2"/>
      <c r="AD4566" s="2"/>
      <c r="AE4566" s="2"/>
    </row>
    <row r="4567" spans="1:31" ht="45" x14ac:dyDescent="0.25">
      <c r="A4567" s="2" t="s">
        <v>747</v>
      </c>
      <c r="B4567" s="3">
        <v>11</v>
      </c>
      <c r="C4567" s="3">
        <v>799</v>
      </c>
      <c r="D4567" s="3" t="s">
        <v>760</v>
      </c>
      <c r="E4567" s="3" t="str">
        <f>_xlfn.XLOOKUP(Tbl_BalanceHistory[[#This Row],[RespAgy]],Tbl_Agencies[Agy Code],Tbl_Agencies[Agy Sort])</f>
        <v>161000</v>
      </c>
      <c r="F4567" s="2" t="str">
        <f>Tbl_BalanceHistory[[#This Row],[RespAgy]]&amp;": "&amp;Tbl_BalanceHistory[[#This Row],[RespAgency]]</f>
        <v>799: Department of Corrections</v>
      </c>
      <c r="G4567" s="3">
        <v>770</v>
      </c>
      <c r="H4567" s="3" t="s">
        <v>1394</v>
      </c>
      <c r="I4567" s="3">
        <f>_xlfn.XLOOKUP(Tbl_BalanceHistory[[#This Row],[AgyCode]],Tbl_Agencies[Agy Code],Tbl_Agencies[Agy Sort])</f>
        <v>0</v>
      </c>
      <c r="J4567" s="2" t="str">
        <f>Tbl_BalanceHistory[[#This Row],[AgyCode]]&amp;": "&amp;Tbl_BalanceHistory[[#This Row],[Agency Name]]</f>
        <v>770: Dillwyn Correctional Center</v>
      </c>
      <c r="K4567" s="1">
        <v>2020</v>
      </c>
      <c r="L4567" s="3">
        <v>197</v>
      </c>
      <c r="M4567" s="3" t="s">
        <v>401</v>
      </c>
      <c r="N4567" s="2" t="str">
        <f>Tbl_BalanceHistory[[#This Row],[ProgramCode]]&amp;": "&amp;Tbl_BalanceHistory[[#This Row],[Program Name]]</f>
        <v>197: Instruction</v>
      </c>
      <c r="O4567" s="3" t="s">
        <v>886</v>
      </c>
      <c r="P4567" s="1" t="str">
        <f>IF(Tbl_BalanceHistory[[#This Row],[FundCode]]="0100","GF",IF(Tbl_BalanceHistory[[#This Row],[FundCode]]="01000","GF","Hi Ed / OCR"))</f>
        <v>GF</v>
      </c>
      <c r="Q4567" s="5">
        <v>802279</v>
      </c>
      <c r="R4567" s="5">
        <v>802279</v>
      </c>
      <c r="S4567" s="5">
        <v>0</v>
      </c>
      <c r="T4567" s="5">
        <v>0</v>
      </c>
      <c r="U4567" s="3"/>
      <c r="V4567" s="5">
        <v>0</v>
      </c>
      <c r="W4567" s="5">
        <v>0</v>
      </c>
      <c r="X4567" s="5"/>
      <c r="Y4567" s="5"/>
      <c r="Z4567" s="5">
        <f>Tbl_BalanceHistory[[#This Row],[Discretionary Recommended - Pre 2022]]+Tbl_BalanceHistory[[#This Row],[Discretionary Balance Recommended: Policy]]+Tbl_BalanceHistory[[#This Row],[Discretionary Balance Recommended: Commitments]]</f>
        <v>0</v>
      </c>
      <c r="AA4567" s="5">
        <f>Tbl_BalanceHistory[[#This Row],[Discretionary Balance]]-Tbl_BalanceHistory[[#This Row],[Discretionary Reappropriation]]</f>
        <v>0</v>
      </c>
      <c r="AB4567" s="2"/>
      <c r="AC4567" s="2"/>
      <c r="AD4567" s="2"/>
      <c r="AE4567" s="2"/>
    </row>
    <row r="4568" spans="1:31" ht="45" x14ac:dyDescent="0.25">
      <c r="A4568" s="2" t="s">
        <v>747</v>
      </c>
      <c r="B4568" s="3">
        <v>11</v>
      </c>
      <c r="C4568" s="3">
        <v>799</v>
      </c>
      <c r="D4568" s="3" t="s">
        <v>760</v>
      </c>
      <c r="E4568" s="3" t="str">
        <f>_xlfn.XLOOKUP(Tbl_BalanceHistory[[#This Row],[RespAgy]],Tbl_Agencies[Agy Code],Tbl_Agencies[Agy Sort])</f>
        <v>161000</v>
      </c>
      <c r="F4568" s="2" t="str">
        <f>Tbl_BalanceHistory[[#This Row],[RespAgy]]&amp;": "&amp;Tbl_BalanceHistory[[#This Row],[RespAgency]]</f>
        <v>799: Department of Corrections</v>
      </c>
      <c r="G4568" s="3">
        <v>770</v>
      </c>
      <c r="H4568" s="3" t="s">
        <v>1394</v>
      </c>
      <c r="I4568" s="3">
        <f>_xlfn.XLOOKUP(Tbl_BalanceHistory[[#This Row],[AgyCode]],Tbl_Agencies[Agy Code],Tbl_Agencies[Agy Sort])</f>
        <v>0</v>
      </c>
      <c r="J4568" s="2" t="str">
        <f>Tbl_BalanceHistory[[#This Row],[AgyCode]]&amp;": "&amp;Tbl_BalanceHistory[[#This Row],[Agency Name]]</f>
        <v>770: Dillwyn Correctional Center</v>
      </c>
      <c r="K4568" s="1">
        <v>2014</v>
      </c>
      <c r="L4568" s="3">
        <v>398</v>
      </c>
      <c r="M4568" s="3" t="s">
        <v>768</v>
      </c>
      <c r="N4568" s="2" t="str">
        <f>Tbl_BalanceHistory[[#This Row],[ProgramCode]]&amp;": "&amp;Tbl_BalanceHistory[[#This Row],[Program Name]]</f>
        <v>398: Operation of Secure Correctional Facilities</v>
      </c>
      <c r="O4568" s="3" t="s">
        <v>1730</v>
      </c>
      <c r="P4568" s="1" t="str">
        <f>IF(Tbl_BalanceHistory[[#This Row],[FundCode]]="0100","GF",IF(Tbl_BalanceHistory[[#This Row],[FundCode]]="01000","GF","Hi Ed / OCR"))</f>
        <v>GF</v>
      </c>
      <c r="Q4568" s="5">
        <v>24733080</v>
      </c>
      <c r="R4568" s="5">
        <v>24733080</v>
      </c>
      <c r="S4568" s="5">
        <v>0</v>
      </c>
      <c r="T4568" s="5">
        <v>0</v>
      </c>
      <c r="U4568" s="3"/>
      <c r="V4568" s="5">
        <v>0</v>
      </c>
      <c r="W4568" s="5">
        <v>0</v>
      </c>
      <c r="X4568" s="5"/>
      <c r="Y4568" s="5"/>
      <c r="Z4568" s="5">
        <f>Tbl_BalanceHistory[[#This Row],[Discretionary Recommended - Pre 2022]]+Tbl_BalanceHistory[[#This Row],[Discretionary Balance Recommended: Policy]]+Tbl_BalanceHistory[[#This Row],[Discretionary Balance Recommended: Commitments]]</f>
        <v>0</v>
      </c>
      <c r="AA4568" s="5">
        <f>Tbl_BalanceHistory[[#This Row],[Discretionary Balance]]-Tbl_BalanceHistory[[#This Row],[Discretionary Reappropriation]]</f>
        <v>0</v>
      </c>
      <c r="AB4568" s="2"/>
      <c r="AC4568" s="2"/>
      <c r="AD4568" s="2"/>
      <c r="AE4568" s="2"/>
    </row>
    <row r="4569" spans="1:31" ht="45" x14ac:dyDescent="0.25">
      <c r="A4569" s="2" t="s">
        <v>747</v>
      </c>
      <c r="B4569" s="3">
        <v>11</v>
      </c>
      <c r="C4569" s="3">
        <v>799</v>
      </c>
      <c r="D4569" s="3" t="s">
        <v>760</v>
      </c>
      <c r="E4569" s="3" t="str">
        <f>_xlfn.XLOOKUP(Tbl_BalanceHistory[[#This Row],[RespAgy]],Tbl_Agencies[Agy Code],Tbl_Agencies[Agy Sort])</f>
        <v>161000</v>
      </c>
      <c r="F4569" s="2" t="str">
        <f>Tbl_BalanceHistory[[#This Row],[RespAgy]]&amp;": "&amp;Tbl_BalanceHistory[[#This Row],[RespAgency]]</f>
        <v>799: Department of Corrections</v>
      </c>
      <c r="G4569" s="3">
        <v>770</v>
      </c>
      <c r="H4569" s="3" t="s">
        <v>1394</v>
      </c>
      <c r="I4569" s="3">
        <f>_xlfn.XLOOKUP(Tbl_BalanceHistory[[#This Row],[AgyCode]],Tbl_Agencies[Agy Code],Tbl_Agencies[Agy Sort])</f>
        <v>0</v>
      </c>
      <c r="J4569" s="2" t="str">
        <f>Tbl_BalanceHistory[[#This Row],[AgyCode]]&amp;": "&amp;Tbl_BalanceHistory[[#This Row],[Agency Name]]</f>
        <v>770: Dillwyn Correctional Center</v>
      </c>
      <c r="K4569" s="1">
        <v>2015</v>
      </c>
      <c r="L4569" s="3">
        <v>398</v>
      </c>
      <c r="M4569" s="3" t="s">
        <v>768</v>
      </c>
      <c r="N4569" s="2" t="str">
        <f>Tbl_BalanceHistory[[#This Row],[ProgramCode]]&amp;": "&amp;Tbl_BalanceHistory[[#This Row],[Program Name]]</f>
        <v>398: Operation of Secure Correctional Facilities</v>
      </c>
      <c r="O4569" s="3" t="s">
        <v>1730</v>
      </c>
      <c r="P4569" s="1" t="str">
        <f>IF(Tbl_BalanceHistory[[#This Row],[FundCode]]="0100","GF",IF(Tbl_BalanceHistory[[#This Row],[FundCode]]="01000","GF","Hi Ed / OCR"))</f>
        <v>GF</v>
      </c>
      <c r="Q4569" s="5">
        <v>26518293</v>
      </c>
      <c r="R4569" s="5">
        <v>26518293</v>
      </c>
      <c r="S4569" s="5">
        <v>0</v>
      </c>
      <c r="T4569" s="5">
        <v>0</v>
      </c>
      <c r="U4569" s="3"/>
      <c r="V4569" s="5">
        <v>0</v>
      </c>
      <c r="W4569" s="5">
        <v>0</v>
      </c>
      <c r="X4569" s="5"/>
      <c r="Y4569" s="5"/>
      <c r="Z4569" s="5">
        <f>Tbl_BalanceHistory[[#This Row],[Discretionary Recommended - Pre 2022]]+Tbl_BalanceHistory[[#This Row],[Discretionary Balance Recommended: Policy]]+Tbl_BalanceHistory[[#This Row],[Discretionary Balance Recommended: Commitments]]</f>
        <v>0</v>
      </c>
      <c r="AA4569" s="5">
        <f>Tbl_BalanceHistory[[#This Row],[Discretionary Balance]]-Tbl_BalanceHistory[[#This Row],[Discretionary Reappropriation]]</f>
        <v>0</v>
      </c>
      <c r="AB4569" s="2"/>
      <c r="AC4569" s="2"/>
      <c r="AD4569" s="2"/>
      <c r="AE4569" s="2"/>
    </row>
    <row r="4570" spans="1:31" ht="45" x14ac:dyDescent="0.25">
      <c r="A4570" s="2" t="s">
        <v>747</v>
      </c>
      <c r="B4570" s="3">
        <v>11</v>
      </c>
      <c r="C4570" s="3">
        <v>799</v>
      </c>
      <c r="D4570" s="3" t="s">
        <v>760</v>
      </c>
      <c r="E4570" s="3" t="str">
        <f>_xlfn.XLOOKUP(Tbl_BalanceHistory[[#This Row],[RespAgy]],Tbl_Agencies[Agy Code],Tbl_Agencies[Agy Sort])</f>
        <v>161000</v>
      </c>
      <c r="F4570" s="2" t="str">
        <f>Tbl_BalanceHistory[[#This Row],[RespAgy]]&amp;": "&amp;Tbl_BalanceHistory[[#This Row],[RespAgency]]</f>
        <v>799: Department of Corrections</v>
      </c>
      <c r="G4570" s="3">
        <v>770</v>
      </c>
      <c r="H4570" s="3" t="s">
        <v>1394</v>
      </c>
      <c r="I4570" s="3">
        <f>_xlfn.XLOOKUP(Tbl_BalanceHistory[[#This Row],[AgyCode]],Tbl_Agencies[Agy Code],Tbl_Agencies[Agy Sort])</f>
        <v>0</v>
      </c>
      <c r="J4570" s="2" t="str">
        <f>Tbl_BalanceHistory[[#This Row],[AgyCode]]&amp;": "&amp;Tbl_BalanceHistory[[#This Row],[Agency Name]]</f>
        <v>770: Dillwyn Correctional Center</v>
      </c>
      <c r="K4570" s="1">
        <v>2016</v>
      </c>
      <c r="L4570" s="3">
        <v>398</v>
      </c>
      <c r="M4570" s="3" t="s">
        <v>768</v>
      </c>
      <c r="N4570" s="2" t="str">
        <f>Tbl_BalanceHistory[[#This Row],[ProgramCode]]&amp;": "&amp;Tbl_BalanceHistory[[#This Row],[Program Name]]</f>
        <v>398: Operation of Secure Correctional Facilities</v>
      </c>
      <c r="O4570" s="3" t="s">
        <v>1730</v>
      </c>
      <c r="P4570" s="1" t="str">
        <f>IF(Tbl_BalanceHistory[[#This Row],[FundCode]]="0100","GF",IF(Tbl_BalanceHistory[[#This Row],[FundCode]]="01000","GF","Hi Ed / OCR"))</f>
        <v>GF</v>
      </c>
      <c r="Q4570" s="5">
        <v>26846130</v>
      </c>
      <c r="R4570" s="5">
        <v>26846130</v>
      </c>
      <c r="S4570" s="5">
        <v>0</v>
      </c>
      <c r="T4570" s="5">
        <v>0</v>
      </c>
      <c r="U4570" s="3"/>
      <c r="V4570" s="5">
        <v>0</v>
      </c>
      <c r="W4570" s="5">
        <v>0</v>
      </c>
      <c r="X4570" s="5"/>
      <c r="Y4570" s="5"/>
      <c r="Z4570" s="5">
        <f>Tbl_BalanceHistory[[#This Row],[Discretionary Recommended - Pre 2022]]+Tbl_BalanceHistory[[#This Row],[Discretionary Balance Recommended: Policy]]+Tbl_BalanceHistory[[#This Row],[Discretionary Balance Recommended: Commitments]]</f>
        <v>0</v>
      </c>
      <c r="AA4570" s="5">
        <f>Tbl_BalanceHistory[[#This Row],[Discretionary Balance]]-Tbl_BalanceHistory[[#This Row],[Discretionary Reappropriation]]</f>
        <v>0</v>
      </c>
      <c r="AB4570" s="2"/>
      <c r="AC4570" s="2"/>
      <c r="AD4570" s="2"/>
      <c r="AE4570" s="2" t="s">
        <v>2170</v>
      </c>
    </row>
    <row r="4571" spans="1:31" ht="45" x14ac:dyDescent="0.25">
      <c r="A4571" s="2" t="s">
        <v>747</v>
      </c>
      <c r="B4571" s="3">
        <v>11</v>
      </c>
      <c r="C4571" s="3">
        <v>799</v>
      </c>
      <c r="D4571" s="3" t="s">
        <v>760</v>
      </c>
      <c r="E4571" s="3" t="str">
        <f>_xlfn.XLOOKUP(Tbl_BalanceHistory[[#This Row],[RespAgy]],Tbl_Agencies[Agy Code],Tbl_Agencies[Agy Sort])</f>
        <v>161000</v>
      </c>
      <c r="F4571" s="2" t="str">
        <f>Tbl_BalanceHistory[[#This Row],[RespAgy]]&amp;": "&amp;Tbl_BalanceHistory[[#This Row],[RespAgency]]</f>
        <v>799: Department of Corrections</v>
      </c>
      <c r="G4571" s="3">
        <v>770</v>
      </c>
      <c r="H4571" s="3" t="s">
        <v>1394</v>
      </c>
      <c r="I4571" s="3">
        <f>_xlfn.XLOOKUP(Tbl_BalanceHistory[[#This Row],[AgyCode]],Tbl_Agencies[Agy Code],Tbl_Agencies[Agy Sort])</f>
        <v>0</v>
      </c>
      <c r="J4571" s="2" t="str">
        <f>Tbl_BalanceHistory[[#This Row],[AgyCode]]&amp;": "&amp;Tbl_BalanceHistory[[#This Row],[Agency Name]]</f>
        <v>770: Dillwyn Correctional Center</v>
      </c>
      <c r="K4571" s="1">
        <v>2017</v>
      </c>
      <c r="L4571" s="3">
        <v>398</v>
      </c>
      <c r="M4571" s="3" t="s">
        <v>768</v>
      </c>
      <c r="N4571" s="2" t="str">
        <f>Tbl_BalanceHistory[[#This Row],[ProgramCode]]&amp;": "&amp;Tbl_BalanceHistory[[#This Row],[Program Name]]</f>
        <v>398: Operation of Secure Correctional Facilities</v>
      </c>
      <c r="O4571" s="3" t="s">
        <v>886</v>
      </c>
      <c r="P4571" s="1" t="str">
        <f>IF(Tbl_BalanceHistory[[#This Row],[FundCode]]="0100","GF",IF(Tbl_BalanceHistory[[#This Row],[FundCode]]="01000","GF","Hi Ed / OCR"))</f>
        <v>GF</v>
      </c>
      <c r="Q4571" s="5">
        <v>27244399</v>
      </c>
      <c r="R4571" s="5">
        <v>27244399</v>
      </c>
      <c r="S4571" s="5">
        <v>0</v>
      </c>
      <c r="T4571" s="5">
        <v>0</v>
      </c>
      <c r="U4571" s="3"/>
      <c r="V4571" s="5">
        <v>0</v>
      </c>
      <c r="W4571" s="5">
        <v>0</v>
      </c>
      <c r="X4571" s="5"/>
      <c r="Y4571" s="5"/>
      <c r="Z4571" s="5">
        <f>Tbl_BalanceHistory[[#This Row],[Discretionary Recommended - Pre 2022]]+Tbl_BalanceHistory[[#This Row],[Discretionary Balance Recommended: Policy]]+Tbl_BalanceHistory[[#This Row],[Discretionary Balance Recommended: Commitments]]</f>
        <v>0</v>
      </c>
      <c r="AA4571" s="5">
        <f>Tbl_BalanceHistory[[#This Row],[Discretionary Balance]]-Tbl_BalanceHistory[[#This Row],[Discretionary Reappropriation]]</f>
        <v>0</v>
      </c>
      <c r="AB4571" s="2"/>
      <c r="AC4571" s="2"/>
      <c r="AD4571" s="2"/>
      <c r="AE4571" s="2"/>
    </row>
    <row r="4572" spans="1:31" ht="45" x14ac:dyDescent="0.25">
      <c r="A4572" s="2" t="s">
        <v>747</v>
      </c>
      <c r="B4572" s="3">
        <v>11</v>
      </c>
      <c r="C4572" s="3">
        <v>799</v>
      </c>
      <c r="D4572" s="3" t="s">
        <v>760</v>
      </c>
      <c r="E4572" s="3" t="str">
        <f>_xlfn.XLOOKUP(Tbl_BalanceHistory[[#This Row],[RespAgy]],Tbl_Agencies[Agy Code],Tbl_Agencies[Agy Sort])</f>
        <v>161000</v>
      </c>
      <c r="F4572" s="2" t="str">
        <f>Tbl_BalanceHistory[[#This Row],[RespAgy]]&amp;": "&amp;Tbl_BalanceHistory[[#This Row],[RespAgency]]</f>
        <v>799: Department of Corrections</v>
      </c>
      <c r="G4572" s="3">
        <v>770</v>
      </c>
      <c r="H4572" s="3" t="s">
        <v>1394</v>
      </c>
      <c r="I4572" s="3">
        <f>_xlfn.XLOOKUP(Tbl_BalanceHistory[[#This Row],[AgyCode]],Tbl_Agencies[Agy Code],Tbl_Agencies[Agy Sort])</f>
        <v>0</v>
      </c>
      <c r="J4572" s="2" t="str">
        <f>Tbl_BalanceHistory[[#This Row],[AgyCode]]&amp;": "&amp;Tbl_BalanceHistory[[#This Row],[Agency Name]]</f>
        <v>770: Dillwyn Correctional Center</v>
      </c>
      <c r="K4572" s="1">
        <v>2018</v>
      </c>
      <c r="L4572" s="3">
        <v>398</v>
      </c>
      <c r="M4572" s="3" t="s">
        <v>768</v>
      </c>
      <c r="N4572" s="2" t="str">
        <f>Tbl_BalanceHistory[[#This Row],[ProgramCode]]&amp;": "&amp;Tbl_BalanceHistory[[#This Row],[Program Name]]</f>
        <v>398: Operation of Secure Correctional Facilities</v>
      </c>
      <c r="O4572" s="3" t="s">
        <v>886</v>
      </c>
      <c r="P4572" s="1" t="str">
        <f>IF(Tbl_BalanceHistory[[#This Row],[FundCode]]="0100","GF",IF(Tbl_BalanceHistory[[#This Row],[FundCode]]="01000","GF","Hi Ed / OCR"))</f>
        <v>GF</v>
      </c>
      <c r="Q4572" s="5">
        <v>26907440</v>
      </c>
      <c r="R4572" s="5">
        <v>26907440</v>
      </c>
      <c r="S4572" s="5">
        <v>0</v>
      </c>
      <c r="T4572" s="5">
        <v>0</v>
      </c>
      <c r="U4572" s="3"/>
      <c r="V4572" s="5">
        <v>0</v>
      </c>
      <c r="W4572" s="5">
        <v>0</v>
      </c>
      <c r="X4572" s="5"/>
      <c r="Y4572" s="5"/>
      <c r="Z4572" s="5">
        <f>Tbl_BalanceHistory[[#This Row],[Discretionary Recommended - Pre 2022]]+Tbl_BalanceHistory[[#This Row],[Discretionary Balance Recommended: Policy]]+Tbl_BalanceHistory[[#This Row],[Discretionary Balance Recommended: Commitments]]</f>
        <v>0</v>
      </c>
      <c r="AA4572" s="5">
        <f>Tbl_BalanceHistory[[#This Row],[Discretionary Balance]]-Tbl_BalanceHistory[[#This Row],[Discretionary Reappropriation]]</f>
        <v>0</v>
      </c>
      <c r="AB4572" s="2"/>
      <c r="AC4572" s="2"/>
      <c r="AD4572" s="2"/>
      <c r="AE4572" s="2"/>
    </row>
    <row r="4573" spans="1:31" ht="45" x14ac:dyDescent="0.25">
      <c r="A4573" s="2" t="s">
        <v>747</v>
      </c>
      <c r="B4573" s="3">
        <v>11</v>
      </c>
      <c r="C4573" s="3">
        <v>799</v>
      </c>
      <c r="D4573" s="3" t="s">
        <v>760</v>
      </c>
      <c r="E4573" s="3" t="str">
        <f>_xlfn.XLOOKUP(Tbl_BalanceHistory[[#This Row],[RespAgy]],Tbl_Agencies[Agy Code],Tbl_Agencies[Agy Sort])</f>
        <v>161000</v>
      </c>
      <c r="F4573" s="2" t="str">
        <f>Tbl_BalanceHistory[[#This Row],[RespAgy]]&amp;": "&amp;Tbl_BalanceHistory[[#This Row],[RespAgency]]</f>
        <v>799: Department of Corrections</v>
      </c>
      <c r="G4573" s="3">
        <v>770</v>
      </c>
      <c r="H4573" s="3" t="s">
        <v>1394</v>
      </c>
      <c r="I4573" s="3">
        <f>_xlfn.XLOOKUP(Tbl_BalanceHistory[[#This Row],[AgyCode]],Tbl_Agencies[Agy Code],Tbl_Agencies[Agy Sort])</f>
        <v>0</v>
      </c>
      <c r="J4573" s="2" t="str">
        <f>Tbl_BalanceHistory[[#This Row],[AgyCode]]&amp;": "&amp;Tbl_BalanceHistory[[#This Row],[Agency Name]]</f>
        <v>770: Dillwyn Correctional Center</v>
      </c>
      <c r="K4573" s="1">
        <v>2019</v>
      </c>
      <c r="L4573" s="3">
        <v>398</v>
      </c>
      <c r="M4573" s="3" t="s">
        <v>768</v>
      </c>
      <c r="N4573" s="2" t="str">
        <f>Tbl_BalanceHistory[[#This Row],[ProgramCode]]&amp;": "&amp;Tbl_BalanceHistory[[#This Row],[Program Name]]</f>
        <v>398: Operation of Secure Correctional Facilities</v>
      </c>
      <c r="O4573" s="3" t="s">
        <v>886</v>
      </c>
      <c r="P4573" s="1" t="str">
        <f>IF(Tbl_BalanceHistory[[#This Row],[FundCode]]="0100","GF",IF(Tbl_BalanceHistory[[#This Row],[FundCode]]="01000","GF","Hi Ed / OCR"))</f>
        <v>GF</v>
      </c>
      <c r="Q4573" s="5">
        <v>28065360</v>
      </c>
      <c r="R4573" s="5">
        <v>28065360</v>
      </c>
      <c r="S4573" s="5">
        <v>0</v>
      </c>
      <c r="T4573" s="5">
        <v>0</v>
      </c>
      <c r="U4573" s="3"/>
      <c r="V4573" s="5">
        <v>0</v>
      </c>
      <c r="W4573" s="5">
        <v>0</v>
      </c>
      <c r="X4573" s="5"/>
      <c r="Y4573" s="5"/>
      <c r="Z4573" s="5">
        <f>Tbl_BalanceHistory[[#This Row],[Discretionary Recommended - Pre 2022]]+Tbl_BalanceHistory[[#This Row],[Discretionary Balance Recommended: Policy]]+Tbl_BalanceHistory[[#This Row],[Discretionary Balance Recommended: Commitments]]</f>
        <v>0</v>
      </c>
      <c r="AA4573" s="5">
        <f>Tbl_BalanceHistory[[#This Row],[Discretionary Balance]]-Tbl_BalanceHistory[[#This Row],[Discretionary Reappropriation]]</f>
        <v>0</v>
      </c>
      <c r="AB4573" s="2"/>
      <c r="AC4573" s="2"/>
      <c r="AD4573" s="2"/>
      <c r="AE4573" s="2"/>
    </row>
    <row r="4574" spans="1:31" ht="45" x14ac:dyDescent="0.25">
      <c r="A4574" s="2" t="s">
        <v>747</v>
      </c>
      <c r="B4574" s="3">
        <v>11</v>
      </c>
      <c r="C4574" s="3">
        <v>799</v>
      </c>
      <c r="D4574" s="3" t="s">
        <v>760</v>
      </c>
      <c r="E4574" s="3" t="str">
        <f>_xlfn.XLOOKUP(Tbl_BalanceHistory[[#This Row],[RespAgy]],Tbl_Agencies[Agy Code],Tbl_Agencies[Agy Sort])</f>
        <v>161000</v>
      </c>
      <c r="F4574" s="2" t="str">
        <f>Tbl_BalanceHistory[[#This Row],[RespAgy]]&amp;": "&amp;Tbl_BalanceHistory[[#This Row],[RespAgency]]</f>
        <v>799: Department of Corrections</v>
      </c>
      <c r="G4574" s="3">
        <v>770</v>
      </c>
      <c r="H4574" s="3" t="s">
        <v>1394</v>
      </c>
      <c r="I4574" s="3">
        <f>_xlfn.XLOOKUP(Tbl_BalanceHistory[[#This Row],[AgyCode]],Tbl_Agencies[Agy Code],Tbl_Agencies[Agy Sort])</f>
        <v>0</v>
      </c>
      <c r="J4574" s="2" t="str">
        <f>Tbl_BalanceHistory[[#This Row],[AgyCode]]&amp;": "&amp;Tbl_BalanceHistory[[#This Row],[Agency Name]]</f>
        <v>770: Dillwyn Correctional Center</v>
      </c>
      <c r="K4574" s="1">
        <v>2020</v>
      </c>
      <c r="L4574" s="3">
        <v>398</v>
      </c>
      <c r="M4574" s="3" t="s">
        <v>768</v>
      </c>
      <c r="N4574" s="2" t="str">
        <f>Tbl_BalanceHistory[[#This Row],[ProgramCode]]&amp;": "&amp;Tbl_BalanceHistory[[#This Row],[Program Name]]</f>
        <v>398: Operation of Secure Correctional Facilities</v>
      </c>
      <c r="O4574" s="3" t="s">
        <v>886</v>
      </c>
      <c r="P4574" s="1" t="str">
        <f>IF(Tbl_BalanceHistory[[#This Row],[FundCode]]="0100","GF",IF(Tbl_BalanceHistory[[#This Row],[FundCode]]="01000","GF","Hi Ed / OCR"))</f>
        <v>GF</v>
      </c>
      <c r="Q4574" s="5">
        <v>29306665</v>
      </c>
      <c r="R4574" s="5">
        <v>29061417</v>
      </c>
      <c r="S4574" s="5">
        <v>245248</v>
      </c>
      <c r="T4574" s="5">
        <v>0</v>
      </c>
      <c r="U4574" s="3"/>
      <c r="V4574" s="5">
        <v>245248</v>
      </c>
      <c r="W4574" s="5">
        <v>0</v>
      </c>
      <c r="X4574" s="5"/>
      <c r="Y4574" s="5"/>
      <c r="Z4574" s="5">
        <f>Tbl_BalanceHistory[[#This Row],[Discretionary Recommended - Pre 2022]]+Tbl_BalanceHistory[[#This Row],[Discretionary Balance Recommended: Policy]]+Tbl_BalanceHistory[[#This Row],[Discretionary Balance Recommended: Commitments]]</f>
        <v>0</v>
      </c>
      <c r="AA4574" s="5">
        <f>Tbl_BalanceHistory[[#This Row],[Discretionary Balance]]-Tbl_BalanceHistory[[#This Row],[Discretionary Reappropriation]]</f>
        <v>245248</v>
      </c>
      <c r="AB4574" s="2"/>
      <c r="AC4574" s="2"/>
      <c r="AD4574" s="2"/>
      <c r="AE4574" s="2"/>
    </row>
    <row r="4575" spans="1:31" ht="45" x14ac:dyDescent="0.25">
      <c r="A4575" s="2" t="s">
        <v>747</v>
      </c>
      <c r="B4575" s="3">
        <v>11</v>
      </c>
      <c r="C4575" s="3">
        <v>799</v>
      </c>
      <c r="D4575" s="3" t="s">
        <v>760</v>
      </c>
      <c r="E4575" s="3" t="str">
        <f>_xlfn.XLOOKUP(Tbl_BalanceHistory[[#This Row],[RespAgy]],Tbl_Agencies[Agy Code],Tbl_Agencies[Agy Sort])</f>
        <v>161000</v>
      </c>
      <c r="F4575" s="2" t="str">
        <f>Tbl_BalanceHistory[[#This Row],[RespAgy]]&amp;": "&amp;Tbl_BalanceHistory[[#This Row],[RespAgency]]</f>
        <v>799: Department of Corrections</v>
      </c>
      <c r="G4575" s="3">
        <v>771</v>
      </c>
      <c r="H4575" s="3" t="s">
        <v>1396</v>
      </c>
      <c r="I4575" s="3">
        <f>_xlfn.XLOOKUP(Tbl_BalanceHistory[[#This Row],[AgyCode]],Tbl_Agencies[Agy Code],Tbl_Agencies[Agy Sort])</f>
        <v>0</v>
      </c>
      <c r="J4575" s="2" t="str">
        <f>Tbl_BalanceHistory[[#This Row],[AgyCode]]&amp;": "&amp;Tbl_BalanceHistory[[#This Row],[Agency Name]]</f>
        <v>771: Indian Creek Correctional Center</v>
      </c>
      <c r="K4575" s="1">
        <v>2014</v>
      </c>
      <c r="L4575" s="3">
        <v>197</v>
      </c>
      <c r="M4575" s="3" t="s">
        <v>401</v>
      </c>
      <c r="N4575" s="2" t="str">
        <f>Tbl_BalanceHistory[[#This Row],[ProgramCode]]&amp;": "&amp;Tbl_BalanceHistory[[#This Row],[Program Name]]</f>
        <v>197: Instruction</v>
      </c>
      <c r="O4575" s="3" t="s">
        <v>1730</v>
      </c>
      <c r="P4575" s="1" t="str">
        <f>IF(Tbl_BalanceHistory[[#This Row],[FundCode]]="0100","GF",IF(Tbl_BalanceHistory[[#This Row],[FundCode]]="01000","GF","Hi Ed / OCR"))</f>
        <v>GF</v>
      </c>
      <c r="Q4575" s="5">
        <v>751578</v>
      </c>
      <c r="R4575" s="5">
        <v>751578</v>
      </c>
      <c r="S4575" s="5">
        <v>0</v>
      </c>
      <c r="T4575" s="5">
        <v>0</v>
      </c>
      <c r="U4575" s="3"/>
      <c r="V4575" s="5">
        <v>0</v>
      </c>
      <c r="W4575" s="5">
        <v>0</v>
      </c>
      <c r="X4575" s="5"/>
      <c r="Y4575" s="5"/>
      <c r="Z4575" s="5">
        <f>Tbl_BalanceHistory[[#This Row],[Discretionary Recommended - Pre 2022]]+Tbl_BalanceHistory[[#This Row],[Discretionary Balance Recommended: Policy]]+Tbl_BalanceHistory[[#This Row],[Discretionary Balance Recommended: Commitments]]</f>
        <v>0</v>
      </c>
      <c r="AA4575" s="5">
        <f>Tbl_BalanceHistory[[#This Row],[Discretionary Balance]]-Tbl_BalanceHistory[[#This Row],[Discretionary Reappropriation]]</f>
        <v>0</v>
      </c>
      <c r="AB4575" s="2"/>
      <c r="AC4575" s="2"/>
      <c r="AD4575" s="2"/>
      <c r="AE4575" s="2"/>
    </row>
    <row r="4576" spans="1:31" ht="45" x14ac:dyDescent="0.25">
      <c r="A4576" s="2" t="s">
        <v>747</v>
      </c>
      <c r="B4576" s="3">
        <v>11</v>
      </c>
      <c r="C4576" s="3">
        <v>799</v>
      </c>
      <c r="D4576" s="3" t="s">
        <v>760</v>
      </c>
      <c r="E4576" s="3" t="str">
        <f>_xlfn.XLOOKUP(Tbl_BalanceHistory[[#This Row],[RespAgy]],Tbl_Agencies[Agy Code],Tbl_Agencies[Agy Sort])</f>
        <v>161000</v>
      </c>
      <c r="F4576" s="2" t="str">
        <f>Tbl_BalanceHistory[[#This Row],[RespAgy]]&amp;": "&amp;Tbl_BalanceHistory[[#This Row],[RespAgency]]</f>
        <v>799: Department of Corrections</v>
      </c>
      <c r="G4576" s="3">
        <v>771</v>
      </c>
      <c r="H4576" s="3" t="s">
        <v>1396</v>
      </c>
      <c r="I4576" s="3">
        <f>_xlfn.XLOOKUP(Tbl_BalanceHistory[[#This Row],[AgyCode]],Tbl_Agencies[Agy Code],Tbl_Agencies[Agy Sort])</f>
        <v>0</v>
      </c>
      <c r="J4576" s="2" t="str">
        <f>Tbl_BalanceHistory[[#This Row],[AgyCode]]&amp;": "&amp;Tbl_BalanceHistory[[#This Row],[Agency Name]]</f>
        <v>771: Indian Creek Correctional Center</v>
      </c>
      <c r="K4576" s="1">
        <v>2015</v>
      </c>
      <c r="L4576" s="3">
        <v>197</v>
      </c>
      <c r="M4576" s="3" t="s">
        <v>401</v>
      </c>
      <c r="N4576" s="2" t="str">
        <f>Tbl_BalanceHistory[[#This Row],[ProgramCode]]&amp;": "&amp;Tbl_BalanceHistory[[#This Row],[Program Name]]</f>
        <v>197: Instruction</v>
      </c>
      <c r="O4576" s="3" t="s">
        <v>1730</v>
      </c>
      <c r="P4576" s="1" t="str">
        <f>IF(Tbl_BalanceHistory[[#This Row],[FundCode]]="0100","GF",IF(Tbl_BalanceHistory[[#This Row],[FundCode]]="01000","GF","Hi Ed / OCR"))</f>
        <v>GF</v>
      </c>
      <c r="Q4576" s="5">
        <v>893202</v>
      </c>
      <c r="R4576" s="5">
        <v>893202</v>
      </c>
      <c r="S4576" s="5">
        <v>0</v>
      </c>
      <c r="T4576" s="5">
        <v>0</v>
      </c>
      <c r="U4576" s="3"/>
      <c r="V4576" s="5">
        <v>0</v>
      </c>
      <c r="W4576" s="5">
        <v>0</v>
      </c>
      <c r="X4576" s="5"/>
      <c r="Y4576" s="5"/>
      <c r="Z4576" s="5">
        <f>Tbl_BalanceHistory[[#This Row],[Discretionary Recommended - Pre 2022]]+Tbl_BalanceHistory[[#This Row],[Discretionary Balance Recommended: Policy]]+Tbl_BalanceHistory[[#This Row],[Discretionary Balance Recommended: Commitments]]</f>
        <v>0</v>
      </c>
      <c r="AA4576" s="5">
        <f>Tbl_BalanceHistory[[#This Row],[Discretionary Balance]]-Tbl_BalanceHistory[[#This Row],[Discretionary Reappropriation]]</f>
        <v>0</v>
      </c>
      <c r="AB4576" s="2"/>
      <c r="AC4576" s="2"/>
      <c r="AD4576" s="2"/>
      <c r="AE4576" s="2"/>
    </row>
    <row r="4577" spans="1:31" ht="45" x14ac:dyDescent="0.25">
      <c r="A4577" s="2" t="s">
        <v>747</v>
      </c>
      <c r="B4577" s="3">
        <v>11</v>
      </c>
      <c r="C4577" s="3">
        <v>799</v>
      </c>
      <c r="D4577" s="3" t="s">
        <v>760</v>
      </c>
      <c r="E4577" s="3" t="str">
        <f>_xlfn.XLOOKUP(Tbl_BalanceHistory[[#This Row],[RespAgy]],Tbl_Agencies[Agy Code],Tbl_Agencies[Agy Sort])</f>
        <v>161000</v>
      </c>
      <c r="F4577" s="2" t="str">
        <f>Tbl_BalanceHistory[[#This Row],[RespAgy]]&amp;": "&amp;Tbl_BalanceHistory[[#This Row],[RespAgency]]</f>
        <v>799: Department of Corrections</v>
      </c>
      <c r="G4577" s="3">
        <v>771</v>
      </c>
      <c r="H4577" s="3" t="s">
        <v>1396</v>
      </c>
      <c r="I4577" s="3">
        <f>_xlfn.XLOOKUP(Tbl_BalanceHistory[[#This Row],[AgyCode]],Tbl_Agencies[Agy Code],Tbl_Agencies[Agy Sort])</f>
        <v>0</v>
      </c>
      <c r="J4577" s="2" t="str">
        <f>Tbl_BalanceHistory[[#This Row],[AgyCode]]&amp;": "&amp;Tbl_BalanceHistory[[#This Row],[Agency Name]]</f>
        <v>771: Indian Creek Correctional Center</v>
      </c>
      <c r="K4577" s="1">
        <v>2016</v>
      </c>
      <c r="L4577" s="3">
        <v>197</v>
      </c>
      <c r="M4577" s="3" t="s">
        <v>401</v>
      </c>
      <c r="N4577" s="2" t="str">
        <f>Tbl_BalanceHistory[[#This Row],[ProgramCode]]&amp;": "&amp;Tbl_BalanceHistory[[#This Row],[Program Name]]</f>
        <v>197: Instruction</v>
      </c>
      <c r="O4577" s="3" t="s">
        <v>1730</v>
      </c>
      <c r="P4577" s="1" t="str">
        <f>IF(Tbl_BalanceHistory[[#This Row],[FundCode]]="0100","GF",IF(Tbl_BalanceHistory[[#This Row],[FundCode]]="01000","GF","Hi Ed / OCR"))</f>
        <v>GF</v>
      </c>
      <c r="Q4577" s="5">
        <v>916654</v>
      </c>
      <c r="R4577" s="5">
        <v>916654</v>
      </c>
      <c r="S4577" s="5">
        <v>0</v>
      </c>
      <c r="T4577" s="5">
        <v>0</v>
      </c>
      <c r="U4577" s="3"/>
      <c r="V4577" s="5">
        <v>0</v>
      </c>
      <c r="W4577" s="5">
        <v>0</v>
      </c>
      <c r="X4577" s="5"/>
      <c r="Y4577" s="5"/>
      <c r="Z4577" s="5">
        <f>Tbl_BalanceHistory[[#This Row],[Discretionary Recommended - Pre 2022]]+Tbl_BalanceHistory[[#This Row],[Discretionary Balance Recommended: Policy]]+Tbl_BalanceHistory[[#This Row],[Discretionary Balance Recommended: Commitments]]</f>
        <v>0</v>
      </c>
      <c r="AA4577" s="5">
        <f>Tbl_BalanceHistory[[#This Row],[Discretionary Balance]]-Tbl_BalanceHistory[[#This Row],[Discretionary Reappropriation]]</f>
        <v>0</v>
      </c>
      <c r="AB4577" s="2"/>
      <c r="AC4577" s="2"/>
      <c r="AD4577" s="2"/>
      <c r="AE4577" s="2" t="s">
        <v>2170</v>
      </c>
    </row>
    <row r="4578" spans="1:31" ht="45" x14ac:dyDescent="0.25">
      <c r="A4578" s="2" t="s">
        <v>747</v>
      </c>
      <c r="B4578" s="3">
        <v>11</v>
      </c>
      <c r="C4578" s="3">
        <v>799</v>
      </c>
      <c r="D4578" s="3" t="s">
        <v>760</v>
      </c>
      <c r="E4578" s="3" t="str">
        <f>_xlfn.XLOOKUP(Tbl_BalanceHistory[[#This Row],[RespAgy]],Tbl_Agencies[Agy Code],Tbl_Agencies[Agy Sort])</f>
        <v>161000</v>
      </c>
      <c r="F4578" s="2" t="str">
        <f>Tbl_BalanceHistory[[#This Row],[RespAgy]]&amp;": "&amp;Tbl_BalanceHistory[[#This Row],[RespAgency]]</f>
        <v>799: Department of Corrections</v>
      </c>
      <c r="G4578" s="3">
        <v>771</v>
      </c>
      <c r="H4578" s="3" t="s">
        <v>1396</v>
      </c>
      <c r="I4578" s="3">
        <f>_xlfn.XLOOKUP(Tbl_BalanceHistory[[#This Row],[AgyCode]],Tbl_Agencies[Agy Code],Tbl_Agencies[Agy Sort])</f>
        <v>0</v>
      </c>
      <c r="J4578" s="2" t="str">
        <f>Tbl_BalanceHistory[[#This Row],[AgyCode]]&amp;": "&amp;Tbl_BalanceHistory[[#This Row],[Agency Name]]</f>
        <v>771: Indian Creek Correctional Center</v>
      </c>
      <c r="K4578" s="1">
        <v>2017</v>
      </c>
      <c r="L4578" s="3">
        <v>197</v>
      </c>
      <c r="M4578" s="3" t="s">
        <v>401</v>
      </c>
      <c r="N4578" s="2" t="str">
        <f>Tbl_BalanceHistory[[#This Row],[ProgramCode]]&amp;": "&amp;Tbl_BalanceHistory[[#This Row],[Program Name]]</f>
        <v>197: Instruction</v>
      </c>
      <c r="O4578" s="3" t="s">
        <v>886</v>
      </c>
      <c r="P4578" s="1" t="str">
        <f>IF(Tbl_BalanceHistory[[#This Row],[FundCode]]="0100","GF",IF(Tbl_BalanceHistory[[#This Row],[FundCode]]="01000","GF","Hi Ed / OCR"))</f>
        <v>GF</v>
      </c>
      <c r="Q4578" s="5">
        <v>931775</v>
      </c>
      <c r="R4578" s="5">
        <v>931775</v>
      </c>
      <c r="S4578" s="5">
        <v>0</v>
      </c>
      <c r="T4578" s="5">
        <v>0</v>
      </c>
      <c r="U4578" s="3"/>
      <c r="V4578" s="5">
        <v>0</v>
      </c>
      <c r="W4578" s="5">
        <v>0</v>
      </c>
      <c r="X4578" s="5"/>
      <c r="Y4578" s="5"/>
      <c r="Z4578" s="5">
        <f>Tbl_BalanceHistory[[#This Row],[Discretionary Recommended - Pre 2022]]+Tbl_BalanceHistory[[#This Row],[Discretionary Balance Recommended: Policy]]+Tbl_BalanceHistory[[#This Row],[Discretionary Balance Recommended: Commitments]]</f>
        <v>0</v>
      </c>
      <c r="AA4578" s="5">
        <f>Tbl_BalanceHistory[[#This Row],[Discretionary Balance]]-Tbl_BalanceHistory[[#This Row],[Discretionary Reappropriation]]</f>
        <v>0</v>
      </c>
      <c r="AB4578" s="2"/>
      <c r="AC4578" s="2"/>
      <c r="AD4578" s="2"/>
      <c r="AE4578" s="2"/>
    </row>
    <row r="4579" spans="1:31" ht="45" x14ac:dyDescent="0.25">
      <c r="A4579" s="2" t="s">
        <v>747</v>
      </c>
      <c r="B4579" s="3">
        <v>11</v>
      </c>
      <c r="C4579" s="3">
        <v>799</v>
      </c>
      <c r="D4579" s="3" t="s">
        <v>760</v>
      </c>
      <c r="E4579" s="3" t="str">
        <f>_xlfn.XLOOKUP(Tbl_BalanceHistory[[#This Row],[RespAgy]],Tbl_Agencies[Agy Code],Tbl_Agencies[Agy Sort])</f>
        <v>161000</v>
      </c>
      <c r="F4579" s="2" t="str">
        <f>Tbl_BalanceHistory[[#This Row],[RespAgy]]&amp;": "&amp;Tbl_BalanceHistory[[#This Row],[RespAgency]]</f>
        <v>799: Department of Corrections</v>
      </c>
      <c r="G4579" s="3">
        <v>771</v>
      </c>
      <c r="H4579" s="3" t="s">
        <v>1396</v>
      </c>
      <c r="I4579" s="3">
        <f>_xlfn.XLOOKUP(Tbl_BalanceHistory[[#This Row],[AgyCode]],Tbl_Agencies[Agy Code],Tbl_Agencies[Agy Sort])</f>
        <v>0</v>
      </c>
      <c r="J4579" s="2" t="str">
        <f>Tbl_BalanceHistory[[#This Row],[AgyCode]]&amp;": "&amp;Tbl_BalanceHistory[[#This Row],[Agency Name]]</f>
        <v>771: Indian Creek Correctional Center</v>
      </c>
      <c r="K4579" s="1">
        <v>2018</v>
      </c>
      <c r="L4579" s="3">
        <v>197</v>
      </c>
      <c r="M4579" s="3" t="s">
        <v>401</v>
      </c>
      <c r="N4579" s="2" t="str">
        <f>Tbl_BalanceHistory[[#This Row],[ProgramCode]]&amp;": "&amp;Tbl_BalanceHistory[[#This Row],[Program Name]]</f>
        <v>197: Instruction</v>
      </c>
      <c r="O4579" s="3" t="s">
        <v>886</v>
      </c>
      <c r="P4579" s="1" t="str">
        <f>IF(Tbl_BalanceHistory[[#This Row],[FundCode]]="0100","GF",IF(Tbl_BalanceHistory[[#This Row],[FundCode]]="01000","GF","Hi Ed / OCR"))</f>
        <v>GF</v>
      </c>
      <c r="Q4579" s="5">
        <v>803801</v>
      </c>
      <c r="R4579" s="5">
        <v>803801</v>
      </c>
      <c r="S4579" s="5">
        <v>0</v>
      </c>
      <c r="T4579" s="5">
        <v>0</v>
      </c>
      <c r="U4579" s="3"/>
      <c r="V4579" s="5">
        <v>0</v>
      </c>
      <c r="W4579" s="5">
        <v>0</v>
      </c>
      <c r="X4579" s="5"/>
      <c r="Y4579" s="5"/>
      <c r="Z4579" s="5">
        <f>Tbl_BalanceHistory[[#This Row],[Discretionary Recommended - Pre 2022]]+Tbl_BalanceHistory[[#This Row],[Discretionary Balance Recommended: Policy]]+Tbl_BalanceHistory[[#This Row],[Discretionary Balance Recommended: Commitments]]</f>
        <v>0</v>
      </c>
      <c r="AA4579" s="5">
        <f>Tbl_BalanceHistory[[#This Row],[Discretionary Balance]]-Tbl_BalanceHistory[[#This Row],[Discretionary Reappropriation]]</f>
        <v>0</v>
      </c>
      <c r="AB4579" s="2"/>
      <c r="AC4579" s="2"/>
      <c r="AD4579" s="2"/>
      <c r="AE4579" s="2"/>
    </row>
    <row r="4580" spans="1:31" ht="45" x14ac:dyDescent="0.25">
      <c r="A4580" s="2" t="s">
        <v>747</v>
      </c>
      <c r="B4580" s="3">
        <v>11</v>
      </c>
      <c r="C4580" s="3">
        <v>799</v>
      </c>
      <c r="D4580" s="3" t="s">
        <v>760</v>
      </c>
      <c r="E4580" s="3" t="str">
        <f>_xlfn.XLOOKUP(Tbl_BalanceHistory[[#This Row],[RespAgy]],Tbl_Agencies[Agy Code],Tbl_Agencies[Agy Sort])</f>
        <v>161000</v>
      </c>
      <c r="F4580" s="2" t="str">
        <f>Tbl_BalanceHistory[[#This Row],[RespAgy]]&amp;": "&amp;Tbl_BalanceHistory[[#This Row],[RespAgency]]</f>
        <v>799: Department of Corrections</v>
      </c>
      <c r="G4580" s="3">
        <v>771</v>
      </c>
      <c r="H4580" s="3" t="s">
        <v>1396</v>
      </c>
      <c r="I4580" s="3">
        <f>_xlfn.XLOOKUP(Tbl_BalanceHistory[[#This Row],[AgyCode]],Tbl_Agencies[Agy Code],Tbl_Agencies[Agy Sort])</f>
        <v>0</v>
      </c>
      <c r="J4580" s="2" t="str">
        <f>Tbl_BalanceHistory[[#This Row],[AgyCode]]&amp;": "&amp;Tbl_BalanceHistory[[#This Row],[Agency Name]]</f>
        <v>771: Indian Creek Correctional Center</v>
      </c>
      <c r="K4580" s="1">
        <v>2019</v>
      </c>
      <c r="L4580" s="3">
        <v>197</v>
      </c>
      <c r="M4580" s="3" t="s">
        <v>401</v>
      </c>
      <c r="N4580" s="2" t="str">
        <f>Tbl_BalanceHistory[[#This Row],[ProgramCode]]&amp;": "&amp;Tbl_BalanceHistory[[#This Row],[Program Name]]</f>
        <v>197: Instruction</v>
      </c>
      <c r="O4580" s="3" t="s">
        <v>886</v>
      </c>
      <c r="P4580" s="1" t="str">
        <f>IF(Tbl_BalanceHistory[[#This Row],[FundCode]]="0100","GF",IF(Tbl_BalanceHistory[[#This Row],[FundCode]]="01000","GF","Hi Ed / OCR"))</f>
        <v>GF</v>
      </c>
      <c r="Q4580" s="5">
        <v>826552</v>
      </c>
      <c r="R4580" s="5">
        <v>826552</v>
      </c>
      <c r="S4580" s="5">
        <v>0</v>
      </c>
      <c r="T4580" s="5">
        <v>0</v>
      </c>
      <c r="U4580" s="3"/>
      <c r="V4580" s="5">
        <v>0</v>
      </c>
      <c r="W4580" s="5">
        <v>0</v>
      </c>
      <c r="X4580" s="5"/>
      <c r="Y4580" s="5"/>
      <c r="Z4580" s="5">
        <f>Tbl_BalanceHistory[[#This Row],[Discretionary Recommended - Pre 2022]]+Tbl_BalanceHistory[[#This Row],[Discretionary Balance Recommended: Policy]]+Tbl_BalanceHistory[[#This Row],[Discretionary Balance Recommended: Commitments]]</f>
        <v>0</v>
      </c>
      <c r="AA4580" s="5">
        <f>Tbl_BalanceHistory[[#This Row],[Discretionary Balance]]-Tbl_BalanceHistory[[#This Row],[Discretionary Reappropriation]]</f>
        <v>0</v>
      </c>
      <c r="AB4580" s="2"/>
      <c r="AC4580" s="2"/>
      <c r="AD4580" s="2"/>
      <c r="AE4580" s="2"/>
    </row>
    <row r="4581" spans="1:31" ht="45" x14ac:dyDescent="0.25">
      <c r="A4581" s="2" t="s">
        <v>747</v>
      </c>
      <c r="B4581" s="3">
        <v>11</v>
      </c>
      <c r="C4581" s="3">
        <v>799</v>
      </c>
      <c r="D4581" s="3" t="s">
        <v>760</v>
      </c>
      <c r="E4581" s="3" t="str">
        <f>_xlfn.XLOOKUP(Tbl_BalanceHistory[[#This Row],[RespAgy]],Tbl_Agencies[Agy Code],Tbl_Agencies[Agy Sort])</f>
        <v>161000</v>
      </c>
      <c r="F4581" s="2" t="str">
        <f>Tbl_BalanceHistory[[#This Row],[RespAgy]]&amp;": "&amp;Tbl_BalanceHistory[[#This Row],[RespAgency]]</f>
        <v>799: Department of Corrections</v>
      </c>
      <c r="G4581" s="3">
        <v>771</v>
      </c>
      <c r="H4581" s="3" t="s">
        <v>1396</v>
      </c>
      <c r="I4581" s="3">
        <f>_xlfn.XLOOKUP(Tbl_BalanceHistory[[#This Row],[AgyCode]],Tbl_Agencies[Agy Code],Tbl_Agencies[Agy Sort])</f>
        <v>0</v>
      </c>
      <c r="J4581" s="2" t="str">
        <f>Tbl_BalanceHistory[[#This Row],[AgyCode]]&amp;": "&amp;Tbl_BalanceHistory[[#This Row],[Agency Name]]</f>
        <v>771: Indian Creek Correctional Center</v>
      </c>
      <c r="K4581" s="1">
        <v>2020</v>
      </c>
      <c r="L4581" s="3">
        <v>197</v>
      </c>
      <c r="M4581" s="3" t="s">
        <v>401</v>
      </c>
      <c r="N4581" s="2" t="str">
        <f>Tbl_BalanceHistory[[#This Row],[ProgramCode]]&amp;": "&amp;Tbl_BalanceHistory[[#This Row],[Program Name]]</f>
        <v>197: Instruction</v>
      </c>
      <c r="O4581" s="3" t="s">
        <v>886</v>
      </c>
      <c r="P4581" s="1" t="str">
        <f>IF(Tbl_BalanceHistory[[#This Row],[FundCode]]="0100","GF",IF(Tbl_BalanceHistory[[#This Row],[FundCode]]="01000","GF","Hi Ed / OCR"))</f>
        <v>GF</v>
      </c>
      <c r="Q4581" s="5">
        <v>981516</v>
      </c>
      <c r="R4581" s="5">
        <v>981516</v>
      </c>
      <c r="S4581" s="5">
        <v>0</v>
      </c>
      <c r="T4581" s="5">
        <v>0</v>
      </c>
      <c r="U4581" s="3"/>
      <c r="V4581" s="5">
        <v>0</v>
      </c>
      <c r="W4581" s="5">
        <v>0</v>
      </c>
      <c r="X4581" s="5"/>
      <c r="Y4581" s="5"/>
      <c r="Z4581" s="5">
        <f>Tbl_BalanceHistory[[#This Row],[Discretionary Recommended - Pre 2022]]+Tbl_BalanceHistory[[#This Row],[Discretionary Balance Recommended: Policy]]+Tbl_BalanceHistory[[#This Row],[Discretionary Balance Recommended: Commitments]]</f>
        <v>0</v>
      </c>
      <c r="AA4581" s="5">
        <f>Tbl_BalanceHistory[[#This Row],[Discretionary Balance]]-Tbl_BalanceHistory[[#This Row],[Discretionary Reappropriation]]</f>
        <v>0</v>
      </c>
      <c r="AB4581" s="2"/>
      <c r="AC4581" s="2"/>
      <c r="AD4581" s="2"/>
      <c r="AE4581" s="2"/>
    </row>
    <row r="4582" spans="1:31" ht="45" x14ac:dyDescent="0.25">
      <c r="A4582" s="2" t="s">
        <v>747</v>
      </c>
      <c r="B4582" s="3">
        <v>11</v>
      </c>
      <c r="C4582" s="3">
        <v>799</v>
      </c>
      <c r="D4582" s="3" t="s">
        <v>760</v>
      </c>
      <c r="E4582" s="3" t="str">
        <f>_xlfn.XLOOKUP(Tbl_BalanceHistory[[#This Row],[RespAgy]],Tbl_Agencies[Agy Code],Tbl_Agencies[Agy Sort])</f>
        <v>161000</v>
      </c>
      <c r="F4582" s="2" t="str">
        <f>Tbl_BalanceHistory[[#This Row],[RespAgy]]&amp;": "&amp;Tbl_BalanceHistory[[#This Row],[RespAgency]]</f>
        <v>799: Department of Corrections</v>
      </c>
      <c r="G4582" s="3">
        <v>771</v>
      </c>
      <c r="H4582" s="3" t="s">
        <v>1396</v>
      </c>
      <c r="I4582" s="3">
        <f>_xlfn.XLOOKUP(Tbl_BalanceHistory[[#This Row],[AgyCode]],Tbl_Agencies[Agy Code],Tbl_Agencies[Agy Sort])</f>
        <v>0</v>
      </c>
      <c r="J4582" s="2" t="str">
        <f>Tbl_BalanceHistory[[#This Row],[AgyCode]]&amp;": "&amp;Tbl_BalanceHistory[[#This Row],[Agency Name]]</f>
        <v>771: Indian Creek Correctional Center</v>
      </c>
      <c r="K4582" s="1">
        <v>2014</v>
      </c>
      <c r="L4582" s="3">
        <v>398</v>
      </c>
      <c r="M4582" s="3" t="s">
        <v>768</v>
      </c>
      <c r="N4582" s="2" t="str">
        <f>Tbl_BalanceHistory[[#This Row],[ProgramCode]]&amp;": "&amp;Tbl_BalanceHistory[[#This Row],[Program Name]]</f>
        <v>398: Operation of Secure Correctional Facilities</v>
      </c>
      <c r="O4582" s="3" t="s">
        <v>1730</v>
      </c>
      <c r="P4582" s="1" t="str">
        <f>IF(Tbl_BalanceHistory[[#This Row],[FundCode]]="0100","GF",IF(Tbl_BalanceHistory[[#This Row],[FundCode]]="01000","GF","Hi Ed / OCR"))</f>
        <v>GF</v>
      </c>
      <c r="Q4582" s="5">
        <v>17979442</v>
      </c>
      <c r="R4582" s="5">
        <v>17979442</v>
      </c>
      <c r="S4582" s="5">
        <v>0</v>
      </c>
      <c r="T4582" s="5">
        <v>0</v>
      </c>
      <c r="U4582" s="3"/>
      <c r="V4582" s="5">
        <v>0</v>
      </c>
      <c r="W4582" s="5">
        <v>0</v>
      </c>
      <c r="X4582" s="5"/>
      <c r="Y4582" s="5"/>
      <c r="Z4582" s="5">
        <f>Tbl_BalanceHistory[[#This Row],[Discretionary Recommended - Pre 2022]]+Tbl_BalanceHistory[[#This Row],[Discretionary Balance Recommended: Policy]]+Tbl_BalanceHistory[[#This Row],[Discretionary Balance Recommended: Commitments]]</f>
        <v>0</v>
      </c>
      <c r="AA4582" s="5">
        <f>Tbl_BalanceHistory[[#This Row],[Discretionary Balance]]-Tbl_BalanceHistory[[#This Row],[Discretionary Reappropriation]]</f>
        <v>0</v>
      </c>
      <c r="AB4582" s="2"/>
      <c r="AC4582" s="2"/>
      <c r="AD4582" s="2"/>
      <c r="AE4582" s="2"/>
    </row>
    <row r="4583" spans="1:31" ht="45" x14ac:dyDescent="0.25">
      <c r="A4583" s="2" t="s">
        <v>747</v>
      </c>
      <c r="B4583" s="3">
        <v>11</v>
      </c>
      <c r="C4583" s="3">
        <v>799</v>
      </c>
      <c r="D4583" s="3" t="s">
        <v>760</v>
      </c>
      <c r="E4583" s="3" t="str">
        <f>_xlfn.XLOOKUP(Tbl_BalanceHistory[[#This Row],[RespAgy]],Tbl_Agencies[Agy Code],Tbl_Agencies[Agy Sort])</f>
        <v>161000</v>
      </c>
      <c r="F4583" s="2" t="str">
        <f>Tbl_BalanceHistory[[#This Row],[RespAgy]]&amp;": "&amp;Tbl_BalanceHistory[[#This Row],[RespAgency]]</f>
        <v>799: Department of Corrections</v>
      </c>
      <c r="G4583" s="3">
        <v>771</v>
      </c>
      <c r="H4583" s="3" t="s">
        <v>1396</v>
      </c>
      <c r="I4583" s="3">
        <f>_xlfn.XLOOKUP(Tbl_BalanceHistory[[#This Row],[AgyCode]],Tbl_Agencies[Agy Code],Tbl_Agencies[Agy Sort])</f>
        <v>0</v>
      </c>
      <c r="J4583" s="2" t="str">
        <f>Tbl_BalanceHistory[[#This Row],[AgyCode]]&amp;": "&amp;Tbl_BalanceHistory[[#This Row],[Agency Name]]</f>
        <v>771: Indian Creek Correctional Center</v>
      </c>
      <c r="K4583" s="1">
        <v>2015</v>
      </c>
      <c r="L4583" s="3">
        <v>398</v>
      </c>
      <c r="M4583" s="3" t="s">
        <v>768</v>
      </c>
      <c r="N4583" s="2" t="str">
        <f>Tbl_BalanceHistory[[#This Row],[ProgramCode]]&amp;": "&amp;Tbl_BalanceHistory[[#This Row],[Program Name]]</f>
        <v>398: Operation of Secure Correctional Facilities</v>
      </c>
      <c r="O4583" s="3" t="s">
        <v>1730</v>
      </c>
      <c r="P4583" s="1" t="str">
        <f>IF(Tbl_BalanceHistory[[#This Row],[FundCode]]="0100","GF",IF(Tbl_BalanceHistory[[#This Row],[FundCode]]="01000","GF","Hi Ed / OCR"))</f>
        <v>GF</v>
      </c>
      <c r="Q4583" s="5">
        <v>18386430</v>
      </c>
      <c r="R4583" s="5">
        <v>18386430</v>
      </c>
      <c r="S4583" s="5">
        <v>0</v>
      </c>
      <c r="T4583" s="5">
        <v>0</v>
      </c>
      <c r="U4583" s="3"/>
      <c r="V4583" s="5">
        <v>0</v>
      </c>
      <c r="W4583" s="5">
        <v>0</v>
      </c>
      <c r="X4583" s="5"/>
      <c r="Y4583" s="5"/>
      <c r="Z4583" s="5">
        <f>Tbl_BalanceHistory[[#This Row],[Discretionary Recommended - Pre 2022]]+Tbl_BalanceHistory[[#This Row],[Discretionary Balance Recommended: Policy]]+Tbl_BalanceHistory[[#This Row],[Discretionary Balance Recommended: Commitments]]</f>
        <v>0</v>
      </c>
      <c r="AA4583" s="5">
        <f>Tbl_BalanceHistory[[#This Row],[Discretionary Balance]]-Tbl_BalanceHistory[[#This Row],[Discretionary Reappropriation]]</f>
        <v>0</v>
      </c>
      <c r="AB4583" s="2"/>
      <c r="AC4583" s="2"/>
      <c r="AD4583" s="2"/>
      <c r="AE4583" s="2"/>
    </row>
    <row r="4584" spans="1:31" ht="45" x14ac:dyDescent="0.25">
      <c r="A4584" s="2" t="s">
        <v>747</v>
      </c>
      <c r="B4584" s="3">
        <v>11</v>
      </c>
      <c r="C4584" s="3">
        <v>799</v>
      </c>
      <c r="D4584" s="3" t="s">
        <v>760</v>
      </c>
      <c r="E4584" s="3" t="str">
        <f>_xlfn.XLOOKUP(Tbl_BalanceHistory[[#This Row],[RespAgy]],Tbl_Agencies[Agy Code],Tbl_Agencies[Agy Sort])</f>
        <v>161000</v>
      </c>
      <c r="F4584" s="2" t="str">
        <f>Tbl_BalanceHistory[[#This Row],[RespAgy]]&amp;": "&amp;Tbl_BalanceHistory[[#This Row],[RespAgency]]</f>
        <v>799: Department of Corrections</v>
      </c>
      <c r="G4584" s="3">
        <v>771</v>
      </c>
      <c r="H4584" s="3" t="s">
        <v>1396</v>
      </c>
      <c r="I4584" s="3">
        <f>_xlfn.XLOOKUP(Tbl_BalanceHistory[[#This Row],[AgyCode]],Tbl_Agencies[Agy Code],Tbl_Agencies[Agy Sort])</f>
        <v>0</v>
      </c>
      <c r="J4584" s="2" t="str">
        <f>Tbl_BalanceHistory[[#This Row],[AgyCode]]&amp;": "&amp;Tbl_BalanceHistory[[#This Row],[Agency Name]]</f>
        <v>771: Indian Creek Correctional Center</v>
      </c>
      <c r="K4584" s="1">
        <v>2016</v>
      </c>
      <c r="L4584" s="3">
        <v>398</v>
      </c>
      <c r="M4584" s="3" t="s">
        <v>768</v>
      </c>
      <c r="N4584" s="2" t="str">
        <f>Tbl_BalanceHistory[[#This Row],[ProgramCode]]&amp;": "&amp;Tbl_BalanceHistory[[#This Row],[Program Name]]</f>
        <v>398: Operation of Secure Correctional Facilities</v>
      </c>
      <c r="O4584" s="3" t="s">
        <v>1730</v>
      </c>
      <c r="P4584" s="1" t="str">
        <f>IF(Tbl_BalanceHistory[[#This Row],[FundCode]]="0100","GF",IF(Tbl_BalanceHistory[[#This Row],[FundCode]]="01000","GF","Hi Ed / OCR"))</f>
        <v>GF</v>
      </c>
      <c r="Q4584" s="5">
        <v>19563736</v>
      </c>
      <c r="R4584" s="5">
        <v>19563736</v>
      </c>
      <c r="S4584" s="5">
        <v>0</v>
      </c>
      <c r="T4584" s="5">
        <v>0</v>
      </c>
      <c r="U4584" s="3"/>
      <c r="V4584" s="5">
        <v>0</v>
      </c>
      <c r="W4584" s="5">
        <v>0</v>
      </c>
      <c r="X4584" s="5"/>
      <c r="Y4584" s="5"/>
      <c r="Z4584" s="5">
        <f>Tbl_BalanceHistory[[#This Row],[Discretionary Recommended - Pre 2022]]+Tbl_BalanceHistory[[#This Row],[Discretionary Balance Recommended: Policy]]+Tbl_BalanceHistory[[#This Row],[Discretionary Balance Recommended: Commitments]]</f>
        <v>0</v>
      </c>
      <c r="AA4584" s="5">
        <f>Tbl_BalanceHistory[[#This Row],[Discretionary Balance]]-Tbl_BalanceHistory[[#This Row],[Discretionary Reappropriation]]</f>
        <v>0</v>
      </c>
      <c r="AB4584" s="2"/>
      <c r="AC4584" s="2"/>
      <c r="AD4584" s="2"/>
      <c r="AE4584" s="2" t="s">
        <v>2170</v>
      </c>
    </row>
    <row r="4585" spans="1:31" ht="45" x14ac:dyDescent="0.25">
      <c r="A4585" s="2" t="s">
        <v>747</v>
      </c>
      <c r="B4585" s="3">
        <v>11</v>
      </c>
      <c r="C4585" s="3">
        <v>799</v>
      </c>
      <c r="D4585" s="3" t="s">
        <v>760</v>
      </c>
      <c r="E4585" s="3" t="str">
        <f>_xlfn.XLOOKUP(Tbl_BalanceHistory[[#This Row],[RespAgy]],Tbl_Agencies[Agy Code],Tbl_Agencies[Agy Sort])</f>
        <v>161000</v>
      </c>
      <c r="F4585" s="2" t="str">
        <f>Tbl_BalanceHistory[[#This Row],[RespAgy]]&amp;": "&amp;Tbl_BalanceHistory[[#This Row],[RespAgency]]</f>
        <v>799: Department of Corrections</v>
      </c>
      <c r="G4585" s="3">
        <v>771</v>
      </c>
      <c r="H4585" s="3" t="s">
        <v>1396</v>
      </c>
      <c r="I4585" s="3">
        <f>_xlfn.XLOOKUP(Tbl_BalanceHistory[[#This Row],[AgyCode]],Tbl_Agencies[Agy Code],Tbl_Agencies[Agy Sort])</f>
        <v>0</v>
      </c>
      <c r="J4585" s="2" t="str">
        <f>Tbl_BalanceHistory[[#This Row],[AgyCode]]&amp;": "&amp;Tbl_BalanceHistory[[#This Row],[Agency Name]]</f>
        <v>771: Indian Creek Correctional Center</v>
      </c>
      <c r="K4585" s="1">
        <v>2017</v>
      </c>
      <c r="L4585" s="3">
        <v>398</v>
      </c>
      <c r="M4585" s="3" t="s">
        <v>768</v>
      </c>
      <c r="N4585" s="2" t="str">
        <f>Tbl_BalanceHistory[[#This Row],[ProgramCode]]&amp;": "&amp;Tbl_BalanceHistory[[#This Row],[Program Name]]</f>
        <v>398: Operation of Secure Correctional Facilities</v>
      </c>
      <c r="O4585" s="3" t="s">
        <v>886</v>
      </c>
      <c r="P4585" s="1" t="str">
        <f>IF(Tbl_BalanceHistory[[#This Row],[FundCode]]="0100","GF",IF(Tbl_BalanceHistory[[#This Row],[FundCode]]="01000","GF","Hi Ed / OCR"))</f>
        <v>GF</v>
      </c>
      <c r="Q4585" s="5">
        <v>20059628</v>
      </c>
      <c r="R4585" s="5">
        <v>20059628</v>
      </c>
      <c r="S4585" s="5">
        <v>0</v>
      </c>
      <c r="T4585" s="5">
        <v>0</v>
      </c>
      <c r="U4585" s="3"/>
      <c r="V4585" s="5">
        <v>0</v>
      </c>
      <c r="W4585" s="5">
        <v>0</v>
      </c>
      <c r="X4585" s="5"/>
      <c r="Y4585" s="5"/>
      <c r="Z4585" s="5">
        <f>Tbl_BalanceHistory[[#This Row],[Discretionary Recommended - Pre 2022]]+Tbl_BalanceHistory[[#This Row],[Discretionary Balance Recommended: Policy]]+Tbl_BalanceHistory[[#This Row],[Discretionary Balance Recommended: Commitments]]</f>
        <v>0</v>
      </c>
      <c r="AA4585" s="5">
        <f>Tbl_BalanceHistory[[#This Row],[Discretionary Balance]]-Tbl_BalanceHistory[[#This Row],[Discretionary Reappropriation]]</f>
        <v>0</v>
      </c>
      <c r="AB4585" s="2"/>
      <c r="AC4585" s="2"/>
      <c r="AD4585" s="2"/>
      <c r="AE4585" s="2"/>
    </row>
    <row r="4586" spans="1:31" ht="45" x14ac:dyDescent="0.25">
      <c r="A4586" s="2" t="s">
        <v>747</v>
      </c>
      <c r="B4586" s="3">
        <v>11</v>
      </c>
      <c r="C4586" s="3">
        <v>799</v>
      </c>
      <c r="D4586" s="3" t="s">
        <v>760</v>
      </c>
      <c r="E4586" s="3" t="str">
        <f>_xlfn.XLOOKUP(Tbl_BalanceHistory[[#This Row],[RespAgy]],Tbl_Agencies[Agy Code],Tbl_Agencies[Agy Sort])</f>
        <v>161000</v>
      </c>
      <c r="F4586" s="2" t="str">
        <f>Tbl_BalanceHistory[[#This Row],[RespAgy]]&amp;": "&amp;Tbl_BalanceHistory[[#This Row],[RespAgency]]</f>
        <v>799: Department of Corrections</v>
      </c>
      <c r="G4586" s="3">
        <v>771</v>
      </c>
      <c r="H4586" s="3" t="s">
        <v>1396</v>
      </c>
      <c r="I4586" s="3">
        <f>_xlfn.XLOOKUP(Tbl_BalanceHistory[[#This Row],[AgyCode]],Tbl_Agencies[Agy Code],Tbl_Agencies[Agy Sort])</f>
        <v>0</v>
      </c>
      <c r="J4586" s="2" t="str">
        <f>Tbl_BalanceHistory[[#This Row],[AgyCode]]&amp;": "&amp;Tbl_BalanceHistory[[#This Row],[Agency Name]]</f>
        <v>771: Indian Creek Correctional Center</v>
      </c>
      <c r="K4586" s="1">
        <v>2018</v>
      </c>
      <c r="L4586" s="3">
        <v>398</v>
      </c>
      <c r="M4586" s="3" t="s">
        <v>768</v>
      </c>
      <c r="N4586" s="2" t="str">
        <f>Tbl_BalanceHistory[[#This Row],[ProgramCode]]&amp;": "&amp;Tbl_BalanceHistory[[#This Row],[Program Name]]</f>
        <v>398: Operation of Secure Correctional Facilities</v>
      </c>
      <c r="O4586" s="3" t="s">
        <v>886</v>
      </c>
      <c r="P4586" s="1" t="str">
        <f>IF(Tbl_BalanceHistory[[#This Row],[FundCode]]="0100","GF",IF(Tbl_BalanceHistory[[#This Row],[FundCode]]="01000","GF","Hi Ed / OCR"))</f>
        <v>GF</v>
      </c>
      <c r="Q4586" s="5">
        <v>20445114</v>
      </c>
      <c r="R4586" s="5">
        <v>20445114</v>
      </c>
      <c r="S4586" s="5">
        <v>0</v>
      </c>
      <c r="T4586" s="5">
        <v>0</v>
      </c>
      <c r="U4586" s="3"/>
      <c r="V4586" s="5">
        <v>0</v>
      </c>
      <c r="W4586" s="5">
        <v>0</v>
      </c>
      <c r="X4586" s="5"/>
      <c r="Y4586" s="5"/>
      <c r="Z4586" s="5">
        <f>Tbl_BalanceHistory[[#This Row],[Discretionary Recommended - Pre 2022]]+Tbl_BalanceHistory[[#This Row],[Discretionary Balance Recommended: Policy]]+Tbl_BalanceHistory[[#This Row],[Discretionary Balance Recommended: Commitments]]</f>
        <v>0</v>
      </c>
      <c r="AA4586" s="5">
        <f>Tbl_BalanceHistory[[#This Row],[Discretionary Balance]]-Tbl_BalanceHistory[[#This Row],[Discretionary Reappropriation]]</f>
        <v>0</v>
      </c>
      <c r="AB4586" s="2"/>
      <c r="AC4586" s="2"/>
      <c r="AD4586" s="2"/>
      <c r="AE4586" s="2"/>
    </row>
    <row r="4587" spans="1:31" ht="45" x14ac:dyDescent="0.25">
      <c r="A4587" s="2" t="s">
        <v>747</v>
      </c>
      <c r="B4587" s="3">
        <v>11</v>
      </c>
      <c r="C4587" s="3">
        <v>799</v>
      </c>
      <c r="D4587" s="3" t="s">
        <v>760</v>
      </c>
      <c r="E4587" s="3" t="str">
        <f>_xlfn.XLOOKUP(Tbl_BalanceHistory[[#This Row],[RespAgy]],Tbl_Agencies[Agy Code],Tbl_Agencies[Agy Sort])</f>
        <v>161000</v>
      </c>
      <c r="F4587" s="2" t="str">
        <f>Tbl_BalanceHistory[[#This Row],[RespAgy]]&amp;": "&amp;Tbl_BalanceHistory[[#This Row],[RespAgency]]</f>
        <v>799: Department of Corrections</v>
      </c>
      <c r="G4587" s="3">
        <v>771</v>
      </c>
      <c r="H4587" s="3" t="s">
        <v>1396</v>
      </c>
      <c r="I4587" s="3">
        <f>_xlfn.XLOOKUP(Tbl_BalanceHistory[[#This Row],[AgyCode]],Tbl_Agencies[Agy Code],Tbl_Agencies[Agy Sort])</f>
        <v>0</v>
      </c>
      <c r="J4587" s="2" t="str">
        <f>Tbl_BalanceHistory[[#This Row],[AgyCode]]&amp;": "&amp;Tbl_BalanceHistory[[#This Row],[Agency Name]]</f>
        <v>771: Indian Creek Correctional Center</v>
      </c>
      <c r="K4587" s="1">
        <v>2019</v>
      </c>
      <c r="L4587" s="3">
        <v>398</v>
      </c>
      <c r="M4587" s="3" t="s">
        <v>768</v>
      </c>
      <c r="N4587" s="2" t="str">
        <f>Tbl_BalanceHistory[[#This Row],[ProgramCode]]&amp;": "&amp;Tbl_BalanceHistory[[#This Row],[Program Name]]</f>
        <v>398: Operation of Secure Correctional Facilities</v>
      </c>
      <c r="O4587" s="3" t="s">
        <v>886</v>
      </c>
      <c r="P4587" s="1" t="str">
        <f>IF(Tbl_BalanceHistory[[#This Row],[FundCode]]="0100","GF",IF(Tbl_BalanceHistory[[#This Row],[FundCode]]="01000","GF","Hi Ed / OCR"))</f>
        <v>GF</v>
      </c>
      <c r="Q4587" s="5">
        <v>21990203</v>
      </c>
      <c r="R4587" s="5">
        <v>21990203</v>
      </c>
      <c r="S4587" s="5">
        <v>0</v>
      </c>
      <c r="T4587" s="5">
        <v>0</v>
      </c>
      <c r="U4587" s="3"/>
      <c r="V4587" s="5">
        <v>0</v>
      </c>
      <c r="W4587" s="5">
        <v>0</v>
      </c>
      <c r="X4587" s="5"/>
      <c r="Y4587" s="5"/>
      <c r="Z4587" s="5">
        <f>Tbl_BalanceHistory[[#This Row],[Discretionary Recommended - Pre 2022]]+Tbl_BalanceHistory[[#This Row],[Discretionary Balance Recommended: Policy]]+Tbl_BalanceHistory[[#This Row],[Discretionary Balance Recommended: Commitments]]</f>
        <v>0</v>
      </c>
      <c r="AA4587" s="5">
        <f>Tbl_BalanceHistory[[#This Row],[Discretionary Balance]]-Tbl_BalanceHistory[[#This Row],[Discretionary Reappropriation]]</f>
        <v>0</v>
      </c>
      <c r="AB4587" s="2"/>
      <c r="AC4587" s="2"/>
      <c r="AD4587" s="2"/>
      <c r="AE4587" s="2"/>
    </row>
    <row r="4588" spans="1:31" ht="45" x14ac:dyDescent="0.25">
      <c r="A4588" s="2" t="s">
        <v>747</v>
      </c>
      <c r="B4588" s="3">
        <v>11</v>
      </c>
      <c r="C4588" s="3">
        <v>799</v>
      </c>
      <c r="D4588" s="3" t="s">
        <v>760</v>
      </c>
      <c r="E4588" s="3" t="str">
        <f>_xlfn.XLOOKUP(Tbl_BalanceHistory[[#This Row],[RespAgy]],Tbl_Agencies[Agy Code],Tbl_Agencies[Agy Sort])</f>
        <v>161000</v>
      </c>
      <c r="F4588" s="2" t="str">
        <f>Tbl_BalanceHistory[[#This Row],[RespAgy]]&amp;": "&amp;Tbl_BalanceHistory[[#This Row],[RespAgency]]</f>
        <v>799: Department of Corrections</v>
      </c>
      <c r="G4588" s="3">
        <v>771</v>
      </c>
      <c r="H4588" s="3" t="s">
        <v>1396</v>
      </c>
      <c r="I4588" s="3">
        <f>_xlfn.XLOOKUP(Tbl_BalanceHistory[[#This Row],[AgyCode]],Tbl_Agencies[Agy Code],Tbl_Agencies[Agy Sort])</f>
        <v>0</v>
      </c>
      <c r="J4588" s="2" t="str">
        <f>Tbl_BalanceHistory[[#This Row],[AgyCode]]&amp;": "&amp;Tbl_BalanceHistory[[#This Row],[Agency Name]]</f>
        <v>771: Indian Creek Correctional Center</v>
      </c>
      <c r="K4588" s="1">
        <v>2020</v>
      </c>
      <c r="L4588" s="3">
        <v>398</v>
      </c>
      <c r="M4588" s="3" t="s">
        <v>768</v>
      </c>
      <c r="N4588" s="2" t="str">
        <f>Tbl_BalanceHistory[[#This Row],[ProgramCode]]&amp;": "&amp;Tbl_BalanceHistory[[#This Row],[Program Name]]</f>
        <v>398: Operation of Secure Correctional Facilities</v>
      </c>
      <c r="O4588" s="3" t="s">
        <v>886</v>
      </c>
      <c r="P4588" s="1" t="str">
        <f>IF(Tbl_BalanceHistory[[#This Row],[FundCode]]="0100","GF",IF(Tbl_BalanceHistory[[#This Row],[FundCode]]="01000","GF","Hi Ed / OCR"))</f>
        <v>GF</v>
      </c>
      <c r="Q4588" s="5">
        <v>23103857</v>
      </c>
      <c r="R4588" s="5">
        <v>23082797</v>
      </c>
      <c r="S4588" s="5">
        <v>21060</v>
      </c>
      <c r="T4588" s="5">
        <v>0</v>
      </c>
      <c r="U4588" s="3"/>
      <c r="V4588" s="5">
        <v>21060</v>
      </c>
      <c r="W4588" s="5">
        <v>0</v>
      </c>
      <c r="X4588" s="5"/>
      <c r="Y4588" s="5"/>
      <c r="Z4588" s="5">
        <f>Tbl_BalanceHistory[[#This Row],[Discretionary Recommended - Pre 2022]]+Tbl_BalanceHistory[[#This Row],[Discretionary Balance Recommended: Policy]]+Tbl_BalanceHistory[[#This Row],[Discretionary Balance Recommended: Commitments]]</f>
        <v>0</v>
      </c>
      <c r="AA4588" s="5">
        <f>Tbl_BalanceHistory[[#This Row],[Discretionary Balance]]-Tbl_BalanceHistory[[#This Row],[Discretionary Reappropriation]]</f>
        <v>21060</v>
      </c>
      <c r="AB4588" s="2"/>
      <c r="AC4588" s="2"/>
      <c r="AD4588" s="2"/>
      <c r="AE4588" s="2"/>
    </row>
    <row r="4589" spans="1:31" ht="45" x14ac:dyDescent="0.25">
      <c r="A4589" s="2" t="s">
        <v>747</v>
      </c>
      <c r="B4589" s="3">
        <v>11</v>
      </c>
      <c r="C4589" s="3">
        <v>799</v>
      </c>
      <c r="D4589" s="3" t="s">
        <v>760</v>
      </c>
      <c r="E4589" s="3" t="str">
        <f>_xlfn.XLOOKUP(Tbl_BalanceHistory[[#This Row],[RespAgy]],Tbl_Agencies[Agy Code],Tbl_Agencies[Agy Sort])</f>
        <v>161000</v>
      </c>
      <c r="F4589" s="2" t="str">
        <f>Tbl_BalanceHistory[[#This Row],[RespAgy]]&amp;": "&amp;Tbl_BalanceHistory[[#This Row],[RespAgency]]</f>
        <v>799: Department of Corrections</v>
      </c>
      <c r="G4589" s="3">
        <v>772</v>
      </c>
      <c r="H4589" s="3" t="s">
        <v>1398</v>
      </c>
      <c r="I4589" s="3">
        <f>_xlfn.XLOOKUP(Tbl_BalanceHistory[[#This Row],[AgyCode]],Tbl_Agencies[Agy Code],Tbl_Agencies[Agy Sort])</f>
        <v>0</v>
      </c>
      <c r="J4589" s="2" t="str">
        <f>Tbl_BalanceHistory[[#This Row],[AgyCode]]&amp;": "&amp;Tbl_BalanceHistory[[#This Row],[Agency Name]]</f>
        <v>772: Haynesville Correctional Center</v>
      </c>
      <c r="K4589" s="1">
        <v>2014</v>
      </c>
      <c r="L4589" s="3">
        <v>197</v>
      </c>
      <c r="M4589" s="3" t="s">
        <v>401</v>
      </c>
      <c r="N4589" s="2" t="str">
        <f>Tbl_BalanceHistory[[#This Row],[ProgramCode]]&amp;": "&amp;Tbl_BalanceHistory[[#This Row],[Program Name]]</f>
        <v>197: Instruction</v>
      </c>
      <c r="O4589" s="3" t="s">
        <v>1730</v>
      </c>
      <c r="P4589" s="1" t="str">
        <f>IF(Tbl_BalanceHistory[[#This Row],[FundCode]]="0100","GF",IF(Tbl_BalanceHistory[[#This Row],[FundCode]]="01000","GF","Hi Ed / OCR"))</f>
        <v>GF</v>
      </c>
      <c r="Q4589" s="5">
        <v>813718</v>
      </c>
      <c r="R4589" s="5">
        <v>813718</v>
      </c>
      <c r="S4589" s="5">
        <v>0</v>
      </c>
      <c r="T4589" s="5">
        <v>0</v>
      </c>
      <c r="U4589" s="3"/>
      <c r="V4589" s="5">
        <v>0</v>
      </c>
      <c r="W4589" s="5">
        <v>0</v>
      </c>
      <c r="X4589" s="5"/>
      <c r="Y4589" s="5"/>
      <c r="Z4589" s="5">
        <f>Tbl_BalanceHistory[[#This Row],[Discretionary Recommended - Pre 2022]]+Tbl_BalanceHistory[[#This Row],[Discretionary Balance Recommended: Policy]]+Tbl_BalanceHistory[[#This Row],[Discretionary Balance Recommended: Commitments]]</f>
        <v>0</v>
      </c>
      <c r="AA4589" s="5">
        <f>Tbl_BalanceHistory[[#This Row],[Discretionary Balance]]-Tbl_BalanceHistory[[#This Row],[Discretionary Reappropriation]]</f>
        <v>0</v>
      </c>
      <c r="AB4589" s="2"/>
      <c r="AC4589" s="2"/>
      <c r="AD4589" s="2"/>
      <c r="AE4589" s="2"/>
    </row>
    <row r="4590" spans="1:31" ht="45" x14ac:dyDescent="0.25">
      <c r="A4590" s="2" t="s">
        <v>747</v>
      </c>
      <c r="B4590" s="3">
        <v>11</v>
      </c>
      <c r="C4590" s="3">
        <v>799</v>
      </c>
      <c r="D4590" s="3" t="s">
        <v>760</v>
      </c>
      <c r="E4590" s="3" t="str">
        <f>_xlfn.XLOOKUP(Tbl_BalanceHistory[[#This Row],[RespAgy]],Tbl_Agencies[Agy Code],Tbl_Agencies[Agy Sort])</f>
        <v>161000</v>
      </c>
      <c r="F4590" s="2" t="str">
        <f>Tbl_BalanceHistory[[#This Row],[RespAgy]]&amp;": "&amp;Tbl_BalanceHistory[[#This Row],[RespAgency]]</f>
        <v>799: Department of Corrections</v>
      </c>
      <c r="G4590" s="3">
        <v>772</v>
      </c>
      <c r="H4590" s="3" t="s">
        <v>1398</v>
      </c>
      <c r="I4590" s="3">
        <f>_xlfn.XLOOKUP(Tbl_BalanceHistory[[#This Row],[AgyCode]],Tbl_Agencies[Agy Code],Tbl_Agencies[Agy Sort])</f>
        <v>0</v>
      </c>
      <c r="J4590" s="2" t="str">
        <f>Tbl_BalanceHistory[[#This Row],[AgyCode]]&amp;": "&amp;Tbl_BalanceHistory[[#This Row],[Agency Name]]</f>
        <v>772: Haynesville Correctional Center</v>
      </c>
      <c r="K4590" s="1">
        <v>2015</v>
      </c>
      <c r="L4590" s="3">
        <v>197</v>
      </c>
      <c r="M4590" s="3" t="s">
        <v>401</v>
      </c>
      <c r="N4590" s="2" t="str">
        <f>Tbl_BalanceHistory[[#This Row],[ProgramCode]]&amp;": "&amp;Tbl_BalanceHistory[[#This Row],[Program Name]]</f>
        <v>197: Instruction</v>
      </c>
      <c r="O4590" s="3" t="s">
        <v>1730</v>
      </c>
      <c r="P4590" s="1" t="str">
        <f>IF(Tbl_BalanceHistory[[#This Row],[FundCode]]="0100","GF",IF(Tbl_BalanceHistory[[#This Row],[FundCode]]="01000","GF","Hi Ed / OCR"))</f>
        <v>GF</v>
      </c>
      <c r="Q4590" s="5">
        <v>859507</v>
      </c>
      <c r="R4590" s="5">
        <v>859507</v>
      </c>
      <c r="S4590" s="5">
        <v>0</v>
      </c>
      <c r="T4590" s="5">
        <v>0</v>
      </c>
      <c r="U4590" s="3"/>
      <c r="V4590" s="5">
        <v>0</v>
      </c>
      <c r="W4590" s="5">
        <v>0</v>
      </c>
      <c r="X4590" s="5"/>
      <c r="Y4590" s="5"/>
      <c r="Z4590" s="5">
        <f>Tbl_BalanceHistory[[#This Row],[Discretionary Recommended - Pre 2022]]+Tbl_BalanceHistory[[#This Row],[Discretionary Balance Recommended: Policy]]+Tbl_BalanceHistory[[#This Row],[Discretionary Balance Recommended: Commitments]]</f>
        <v>0</v>
      </c>
      <c r="AA4590" s="5">
        <f>Tbl_BalanceHistory[[#This Row],[Discretionary Balance]]-Tbl_BalanceHistory[[#This Row],[Discretionary Reappropriation]]</f>
        <v>0</v>
      </c>
      <c r="AB4590" s="2"/>
      <c r="AC4590" s="2"/>
      <c r="AD4590" s="2"/>
      <c r="AE4590" s="2"/>
    </row>
    <row r="4591" spans="1:31" ht="45" x14ac:dyDescent="0.25">
      <c r="A4591" s="2" t="s">
        <v>747</v>
      </c>
      <c r="B4591" s="3">
        <v>11</v>
      </c>
      <c r="C4591" s="3">
        <v>799</v>
      </c>
      <c r="D4591" s="3" t="s">
        <v>760</v>
      </c>
      <c r="E4591" s="3" t="str">
        <f>_xlfn.XLOOKUP(Tbl_BalanceHistory[[#This Row],[RespAgy]],Tbl_Agencies[Agy Code],Tbl_Agencies[Agy Sort])</f>
        <v>161000</v>
      </c>
      <c r="F4591" s="2" t="str">
        <f>Tbl_BalanceHistory[[#This Row],[RespAgy]]&amp;": "&amp;Tbl_BalanceHistory[[#This Row],[RespAgency]]</f>
        <v>799: Department of Corrections</v>
      </c>
      <c r="G4591" s="3">
        <v>772</v>
      </c>
      <c r="H4591" s="3" t="s">
        <v>1398</v>
      </c>
      <c r="I4591" s="3">
        <f>_xlfn.XLOOKUP(Tbl_BalanceHistory[[#This Row],[AgyCode]],Tbl_Agencies[Agy Code],Tbl_Agencies[Agy Sort])</f>
        <v>0</v>
      </c>
      <c r="J4591" s="2" t="str">
        <f>Tbl_BalanceHistory[[#This Row],[AgyCode]]&amp;": "&amp;Tbl_BalanceHistory[[#This Row],[Agency Name]]</f>
        <v>772: Haynesville Correctional Center</v>
      </c>
      <c r="K4591" s="1">
        <v>2016</v>
      </c>
      <c r="L4591" s="3">
        <v>197</v>
      </c>
      <c r="M4591" s="3" t="s">
        <v>401</v>
      </c>
      <c r="N4591" s="2" t="str">
        <f>Tbl_BalanceHistory[[#This Row],[ProgramCode]]&amp;": "&amp;Tbl_BalanceHistory[[#This Row],[Program Name]]</f>
        <v>197: Instruction</v>
      </c>
      <c r="O4591" s="3" t="s">
        <v>1730</v>
      </c>
      <c r="P4591" s="1" t="str">
        <f>IF(Tbl_BalanceHistory[[#This Row],[FundCode]]="0100","GF",IF(Tbl_BalanceHistory[[#This Row],[FundCode]]="01000","GF","Hi Ed / OCR"))</f>
        <v>GF</v>
      </c>
      <c r="Q4591" s="5">
        <v>896895</v>
      </c>
      <c r="R4591" s="5">
        <v>896895</v>
      </c>
      <c r="S4591" s="5">
        <v>0</v>
      </c>
      <c r="T4591" s="5">
        <v>0</v>
      </c>
      <c r="U4591" s="3"/>
      <c r="V4591" s="5">
        <v>0</v>
      </c>
      <c r="W4591" s="5">
        <v>0</v>
      </c>
      <c r="X4591" s="5"/>
      <c r="Y4591" s="5"/>
      <c r="Z4591" s="5">
        <f>Tbl_BalanceHistory[[#This Row],[Discretionary Recommended - Pre 2022]]+Tbl_BalanceHistory[[#This Row],[Discretionary Balance Recommended: Policy]]+Tbl_BalanceHistory[[#This Row],[Discretionary Balance Recommended: Commitments]]</f>
        <v>0</v>
      </c>
      <c r="AA4591" s="5">
        <f>Tbl_BalanceHistory[[#This Row],[Discretionary Balance]]-Tbl_BalanceHistory[[#This Row],[Discretionary Reappropriation]]</f>
        <v>0</v>
      </c>
      <c r="AB4591" s="2"/>
      <c r="AC4591" s="2"/>
      <c r="AD4591" s="2"/>
      <c r="AE4591" s="2" t="s">
        <v>2170</v>
      </c>
    </row>
    <row r="4592" spans="1:31" ht="45" x14ac:dyDescent="0.25">
      <c r="A4592" s="2" t="s">
        <v>747</v>
      </c>
      <c r="B4592" s="3">
        <v>11</v>
      </c>
      <c r="C4592" s="3">
        <v>799</v>
      </c>
      <c r="D4592" s="3" t="s">
        <v>760</v>
      </c>
      <c r="E4592" s="3" t="str">
        <f>_xlfn.XLOOKUP(Tbl_BalanceHistory[[#This Row],[RespAgy]],Tbl_Agencies[Agy Code],Tbl_Agencies[Agy Sort])</f>
        <v>161000</v>
      </c>
      <c r="F4592" s="2" t="str">
        <f>Tbl_BalanceHistory[[#This Row],[RespAgy]]&amp;": "&amp;Tbl_BalanceHistory[[#This Row],[RespAgency]]</f>
        <v>799: Department of Corrections</v>
      </c>
      <c r="G4592" s="3">
        <v>772</v>
      </c>
      <c r="H4592" s="3" t="s">
        <v>1398</v>
      </c>
      <c r="I4592" s="3">
        <f>_xlfn.XLOOKUP(Tbl_BalanceHistory[[#This Row],[AgyCode]],Tbl_Agencies[Agy Code],Tbl_Agencies[Agy Sort])</f>
        <v>0</v>
      </c>
      <c r="J4592" s="2" t="str">
        <f>Tbl_BalanceHistory[[#This Row],[AgyCode]]&amp;": "&amp;Tbl_BalanceHistory[[#This Row],[Agency Name]]</f>
        <v>772: Haynesville Correctional Center</v>
      </c>
      <c r="K4592" s="1">
        <v>2017</v>
      </c>
      <c r="L4592" s="3">
        <v>197</v>
      </c>
      <c r="M4592" s="3" t="s">
        <v>401</v>
      </c>
      <c r="N4592" s="2" t="str">
        <f>Tbl_BalanceHistory[[#This Row],[ProgramCode]]&amp;": "&amp;Tbl_BalanceHistory[[#This Row],[Program Name]]</f>
        <v>197: Instruction</v>
      </c>
      <c r="O4592" s="3" t="s">
        <v>886</v>
      </c>
      <c r="P4592" s="1" t="str">
        <f>IF(Tbl_BalanceHistory[[#This Row],[FundCode]]="0100","GF",IF(Tbl_BalanceHistory[[#This Row],[FundCode]]="01000","GF","Hi Ed / OCR"))</f>
        <v>GF</v>
      </c>
      <c r="Q4592" s="5">
        <v>835396</v>
      </c>
      <c r="R4592" s="5">
        <v>835396</v>
      </c>
      <c r="S4592" s="5">
        <v>0</v>
      </c>
      <c r="T4592" s="5">
        <v>0</v>
      </c>
      <c r="U4592" s="3"/>
      <c r="V4592" s="5">
        <v>0</v>
      </c>
      <c r="W4592" s="5">
        <v>0</v>
      </c>
      <c r="X4592" s="5"/>
      <c r="Y4592" s="5"/>
      <c r="Z4592" s="5">
        <f>Tbl_BalanceHistory[[#This Row],[Discretionary Recommended - Pre 2022]]+Tbl_BalanceHistory[[#This Row],[Discretionary Balance Recommended: Policy]]+Tbl_BalanceHistory[[#This Row],[Discretionary Balance Recommended: Commitments]]</f>
        <v>0</v>
      </c>
      <c r="AA4592" s="5">
        <f>Tbl_BalanceHistory[[#This Row],[Discretionary Balance]]-Tbl_BalanceHistory[[#This Row],[Discretionary Reappropriation]]</f>
        <v>0</v>
      </c>
      <c r="AB4592" s="2"/>
      <c r="AC4592" s="2"/>
      <c r="AD4592" s="2"/>
      <c r="AE4592" s="2"/>
    </row>
    <row r="4593" spans="1:31" ht="45" x14ac:dyDescent="0.25">
      <c r="A4593" s="2" t="s">
        <v>747</v>
      </c>
      <c r="B4593" s="3">
        <v>11</v>
      </c>
      <c r="C4593" s="3">
        <v>799</v>
      </c>
      <c r="D4593" s="3" t="s">
        <v>760</v>
      </c>
      <c r="E4593" s="3" t="str">
        <f>_xlfn.XLOOKUP(Tbl_BalanceHistory[[#This Row],[RespAgy]],Tbl_Agencies[Agy Code],Tbl_Agencies[Agy Sort])</f>
        <v>161000</v>
      </c>
      <c r="F4593" s="2" t="str">
        <f>Tbl_BalanceHistory[[#This Row],[RespAgy]]&amp;": "&amp;Tbl_BalanceHistory[[#This Row],[RespAgency]]</f>
        <v>799: Department of Corrections</v>
      </c>
      <c r="G4593" s="3">
        <v>772</v>
      </c>
      <c r="H4593" s="3" t="s">
        <v>1398</v>
      </c>
      <c r="I4593" s="3">
        <f>_xlfn.XLOOKUP(Tbl_BalanceHistory[[#This Row],[AgyCode]],Tbl_Agencies[Agy Code],Tbl_Agencies[Agy Sort])</f>
        <v>0</v>
      </c>
      <c r="J4593" s="2" t="str">
        <f>Tbl_BalanceHistory[[#This Row],[AgyCode]]&amp;": "&amp;Tbl_BalanceHistory[[#This Row],[Agency Name]]</f>
        <v>772: Haynesville Correctional Center</v>
      </c>
      <c r="K4593" s="1">
        <v>2018</v>
      </c>
      <c r="L4593" s="3">
        <v>197</v>
      </c>
      <c r="M4593" s="3" t="s">
        <v>401</v>
      </c>
      <c r="N4593" s="2" t="str">
        <f>Tbl_BalanceHistory[[#This Row],[ProgramCode]]&amp;": "&amp;Tbl_BalanceHistory[[#This Row],[Program Name]]</f>
        <v>197: Instruction</v>
      </c>
      <c r="O4593" s="3" t="s">
        <v>886</v>
      </c>
      <c r="P4593" s="1" t="str">
        <f>IF(Tbl_BalanceHistory[[#This Row],[FundCode]]="0100","GF",IF(Tbl_BalanceHistory[[#This Row],[FundCode]]="01000","GF","Hi Ed / OCR"))</f>
        <v>GF</v>
      </c>
      <c r="Q4593" s="5">
        <v>816025</v>
      </c>
      <c r="R4593" s="5">
        <v>816025</v>
      </c>
      <c r="S4593" s="5">
        <v>0</v>
      </c>
      <c r="T4593" s="5">
        <v>0</v>
      </c>
      <c r="U4593" s="3"/>
      <c r="V4593" s="5">
        <v>0</v>
      </c>
      <c r="W4593" s="5">
        <v>0</v>
      </c>
      <c r="X4593" s="5"/>
      <c r="Y4593" s="5"/>
      <c r="Z4593" s="5">
        <f>Tbl_BalanceHistory[[#This Row],[Discretionary Recommended - Pre 2022]]+Tbl_BalanceHistory[[#This Row],[Discretionary Balance Recommended: Policy]]+Tbl_BalanceHistory[[#This Row],[Discretionary Balance Recommended: Commitments]]</f>
        <v>0</v>
      </c>
      <c r="AA4593" s="5">
        <f>Tbl_BalanceHistory[[#This Row],[Discretionary Balance]]-Tbl_BalanceHistory[[#This Row],[Discretionary Reappropriation]]</f>
        <v>0</v>
      </c>
      <c r="AB4593" s="2"/>
      <c r="AC4593" s="2"/>
      <c r="AD4593" s="2"/>
      <c r="AE4593" s="2"/>
    </row>
    <row r="4594" spans="1:31" ht="45" x14ac:dyDescent="0.25">
      <c r="A4594" s="2" t="s">
        <v>747</v>
      </c>
      <c r="B4594" s="3">
        <v>11</v>
      </c>
      <c r="C4594" s="3">
        <v>799</v>
      </c>
      <c r="D4594" s="3" t="s">
        <v>760</v>
      </c>
      <c r="E4594" s="3" t="str">
        <f>_xlfn.XLOOKUP(Tbl_BalanceHistory[[#This Row],[RespAgy]],Tbl_Agencies[Agy Code],Tbl_Agencies[Agy Sort])</f>
        <v>161000</v>
      </c>
      <c r="F4594" s="2" t="str">
        <f>Tbl_BalanceHistory[[#This Row],[RespAgy]]&amp;": "&amp;Tbl_BalanceHistory[[#This Row],[RespAgency]]</f>
        <v>799: Department of Corrections</v>
      </c>
      <c r="G4594" s="3">
        <v>772</v>
      </c>
      <c r="H4594" s="3" t="s">
        <v>1398</v>
      </c>
      <c r="I4594" s="3">
        <f>_xlfn.XLOOKUP(Tbl_BalanceHistory[[#This Row],[AgyCode]],Tbl_Agencies[Agy Code],Tbl_Agencies[Agy Sort])</f>
        <v>0</v>
      </c>
      <c r="J4594" s="2" t="str">
        <f>Tbl_BalanceHistory[[#This Row],[AgyCode]]&amp;": "&amp;Tbl_BalanceHistory[[#This Row],[Agency Name]]</f>
        <v>772: Haynesville Correctional Center</v>
      </c>
      <c r="K4594" s="1">
        <v>2019</v>
      </c>
      <c r="L4594" s="3">
        <v>197</v>
      </c>
      <c r="M4594" s="3" t="s">
        <v>401</v>
      </c>
      <c r="N4594" s="2" t="str">
        <f>Tbl_BalanceHistory[[#This Row],[ProgramCode]]&amp;": "&amp;Tbl_BalanceHistory[[#This Row],[Program Name]]</f>
        <v>197: Instruction</v>
      </c>
      <c r="O4594" s="3" t="s">
        <v>886</v>
      </c>
      <c r="P4594" s="1" t="str">
        <f>IF(Tbl_BalanceHistory[[#This Row],[FundCode]]="0100","GF",IF(Tbl_BalanceHistory[[#This Row],[FundCode]]="01000","GF","Hi Ed / OCR"))</f>
        <v>GF</v>
      </c>
      <c r="Q4594" s="5">
        <v>852239</v>
      </c>
      <c r="R4594" s="5">
        <v>852239</v>
      </c>
      <c r="S4594" s="5">
        <v>0</v>
      </c>
      <c r="T4594" s="5">
        <v>0</v>
      </c>
      <c r="U4594" s="3"/>
      <c r="V4594" s="5">
        <v>0</v>
      </c>
      <c r="W4594" s="5">
        <v>0</v>
      </c>
      <c r="X4594" s="5"/>
      <c r="Y4594" s="5"/>
      <c r="Z4594" s="5">
        <f>Tbl_BalanceHistory[[#This Row],[Discretionary Recommended - Pre 2022]]+Tbl_BalanceHistory[[#This Row],[Discretionary Balance Recommended: Policy]]+Tbl_BalanceHistory[[#This Row],[Discretionary Balance Recommended: Commitments]]</f>
        <v>0</v>
      </c>
      <c r="AA4594" s="5">
        <f>Tbl_BalanceHistory[[#This Row],[Discretionary Balance]]-Tbl_BalanceHistory[[#This Row],[Discretionary Reappropriation]]</f>
        <v>0</v>
      </c>
      <c r="AB4594" s="2"/>
      <c r="AC4594" s="2"/>
      <c r="AD4594" s="2"/>
      <c r="AE4594" s="2"/>
    </row>
    <row r="4595" spans="1:31" ht="45" x14ac:dyDescent="0.25">
      <c r="A4595" s="2" t="s">
        <v>747</v>
      </c>
      <c r="B4595" s="3">
        <v>11</v>
      </c>
      <c r="C4595" s="3">
        <v>799</v>
      </c>
      <c r="D4595" s="3" t="s">
        <v>760</v>
      </c>
      <c r="E4595" s="3" t="str">
        <f>_xlfn.XLOOKUP(Tbl_BalanceHistory[[#This Row],[RespAgy]],Tbl_Agencies[Agy Code],Tbl_Agencies[Agy Sort])</f>
        <v>161000</v>
      </c>
      <c r="F4595" s="2" t="str">
        <f>Tbl_BalanceHistory[[#This Row],[RespAgy]]&amp;": "&amp;Tbl_BalanceHistory[[#This Row],[RespAgency]]</f>
        <v>799: Department of Corrections</v>
      </c>
      <c r="G4595" s="3">
        <v>772</v>
      </c>
      <c r="H4595" s="3" t="s">
        <v>1398</v>
      </c>
      <c r="I4595" s="3">
        <f>_xlfn.XLOOKUP(Tbl_BalanceHistory[[#This Row],[AgyCode]],Tbl_Agencies[Agy Code],Tbl_Agencies[Agy Sort])</f>
        <v>0</v>
      </c>
      <c r="J4595" s="2" t="str">
        <f>Tbl_BalanceHistory[[#This Row],[AgyCode]]&amp;": "&amp;Tbl_BalanceHistory[[#This Row],[Agency Name]]</f>
        <v>772: Haynesville Correctional Center</v>
      </c>
      <c r="K4595" s="1">
        <v>2020</v>
      </c>
      <c r="L4595" s="3">
        <v>197</v>
      </c>
      <c r="M4595" s="3" t="s">
        <v>401</v>
      </c>
      <c r="N4595" s="2" t="str">
        <f>Tbl_BalanceHistory[[#This Row],[ProgramCode]]&amp;": "&amp;Tbl_BalanceHistory[[#This Row],[Program Name]]</f>
        <v>197: Instruction</v>
      </c>
      <c r="O4595" s="3" t="s">
        <v>886</v>
      </c>
      <c r="P4595" s="1" t="str">
        <f>IF(Tbl_BalanceHistory[[#This Row],[FundCode]]="0100","GF",IF(Tbl_BalanceHistory[[#This Row],[FundCode]]="01000","GF","Hi Ed / OCR"))</f>
        <v>GF</v>
      </c>
      <c r="Q4595" s="5">
        <v>867443</v>
      </c>
      <c r="R4595" s="5">
        <v>867443</v>
      </c>
      <c r="S4595" s="5">
        <v>0</v>
      </c>
      <c r="T4595" s="5">
        <v>0</v>
      </c>
      <c r="U4595" s="3"/>
      <c r="V4595" s="5">
        <v>0</v>
      </c>
      <c r="W4595" s="5">
        <v>0</v>
      </c>
      <c r="X4595" s="5"/>
      <c r="Y4595" s="5"/>
      <c r="Z4595" s="5">
        <f>Tbl_BalanceHistory[[#This Row],[Discretionary Recommended - Pre 2022]]+Tbl_BalanceHistory[[#This Row],[Discretionary Balance Recommended: Policy]]+Tbl_BalanceHistory[[#This Row],[Discretionary Balance Recommended: Commitments]]</f>
        <v>0</v>
      </c>
      <c r="AA4595" s="5">
        <f>Tbl_BalanceHistory[[#This Row],[Discretionary Balance]]-Tbl_BalanceHistory[[#This Row],[Discretionary Reappropriation]]</f>
        <v>0</v>
      </c>
      <c r="AB4595" s="2"/>
      <c r="AC4595" s="2"/>
      <c r="AD4595" s="2"/>
      <c r="AE4595" s="2"/>
    </row>
    <row r="4596" spans="1:31" ht="45" x14ac:dyDescent="0.25">
      <c r="A4596" s="2" t="s">
        <v>747</v>
      </c>
      <c r="B4596" s="3">
        <v>11</v>
      </c>
      <c r="C4596" s="3">
        <v>799</v>
      </c>
      <c r="D4596" s="3" t="s">
        <v>760</v>
      </c>
      <c r="E4596" s="3" t="str">
        <f>_xlfn.XLOOKUP(Tbl_BalanceHistory[[#This Row],[RespAgy]],Tbl_Agencies[Agy Code],Tbl_Agencies[Agy Sort])</f>
        <v>161000</v>
      </c>
      <c r="F4596" s="2" t="str">
        <f>Tbl_BalanceHistory[[#This Row],[RespAgy]]&amp;": "&amp;Tbl_BalanceHistory[[#This Row],[RespAgency]]</f>
        <v>799: Department of Corrections</v>
      </c>
      <c r="G4596" s="3">
        <v>772</v>
      </c>
      <c r="H4596" s="3" t="s">
        <v>1398</v>
      </c>
      <c r="I4596" s="3">
        <f>_xlfn.XLOOKUP(Tbl_BalanceHistory[[#This Row],[AgyCode]],Tbl_Agencies[Agy Code],Tbl_Agencies[Agy Sort])</f>
        <v>0</v>
      </c>
      <c r="J4596" s="2" t="str">
        <f>Tbl_BalanceHistory[[#This Row],[AgyCode]]&amp;": "&amp;Tbl_BalanceHistory[[#This Row],[Agency Name]]</f>
        <v>772: Haynesville Correctional Center</v>
      </c>
      <c r="K4596" s="1">
        <v>2014</v>
      </c>
      <c r="L4596" s="3">
        <v>398</v>
      </c>
      <c r="M4596" s="3" t="s">
        <v>768</v>
      </c>
      <c r="N4596" s="2" t="str">
        <f>Tbl_BalanceHistory[[#This Row],[ProgramCode]]&amp;": "&amp;Tbl_BalanceHistory[[#This Row],[Program Name]]</f>
        <v>398: Operation of Secure Correctional Facilities</v>
      </c>
      <c r="O4596" s="3" t="s">
        <v>1730</v>
      </c>
      <c r="P4596" s="1" t="str">
        <f>IF(Tbl_BalanceHistory[[#This Row],[FundCode]]="0100","GF",IF(Tbl_BalanceHistory[[#This Row],[FundCode]]="01000","GF","Hi Ed / OCR"))</f>
        <v>GF</v>
      </c>
      <c r="Q4596" s="5">
        <v>25909668</v>
      </c>
      <c r="R4596" s="5">
        <v>25909668</v>
      </c>
      <c r="S4596" s="5">
        <v>0</v>
      </c>
      <c r="T4596" s="5">
        <v>0</v>
      </c>
      <c r="U4596" s="3"/>
      <c r="V4596" s="5">
        <v>0</v>
      </c>
      <c r="W4596" s="5">
        <v>0</v>
      </c>
      <c r="X4596" s="5"/>
      <c r="Y4596" s="5"/>
      <c r="Z4596" s="5">
        <f>Tbl_BalanceHistory[[#This Row],[Discretionary Recommended - Pre 2022]]+Tbl_BalanceHistory[[#This Row],[Discretionary Balance Recommended: Policy]]+Tbl_BalanceHistory[[#This Row],[Discretionary Balance Recommended: Commitments]]</f>
        <v>0</v>
      </c>
      <c r="AA4596" s="5">
        <f>Tbl_BalanceHistory[[#This Row],[Discretionary Balance]]-Tbl_BalanceHistory[[#This Row],[Discretionary Reappropriation]]</f>
        <v>0</v>
      </c>
      <c r="AB4596" s="2"/>
      <c r="AC4596" s="2"/>
      <c r="AD4596" s="2"/>
      <c r="AE4596" s="2"/>
    </row>
    <row r="4597" spans="1:31" ht="45" x14ac:dyDescent="0.25">
      <c r="A4597" s="2" t="s">
        <v>747</v>
      </c>
      <c r="B4597" s="3">
        <v>11</v>
      </c>
      <c r="C4597" s="3">
        <v>799</v>
      </c>
      <c r="D4597" s="3" t="s">
        <v>760</v>
      </c>
      <c r="E4597" s="3" t="str">
        <f>_xlfn.XLOOKUP(Tbl_BalanceHistory[[#This Row],[RespAgy]],Tbl_Agencies[Agy Code],Tbl_Agencies[Agy Sort])</f>
        <v>161000</v>
      </c>
      <c r="F4597" s="2" t="str">
        <f>Tbl_BalanceHistory[[#This Row],[RespAgy]]&amp;": "&amp;Tbl_BalanceHistory[[#This Row],[RespAgency]]</f>
        <v>799: Department of Corrections</v>
      </c>
      <c r="G4597" s="3">
        <v>772</v>
      </c>
      <c r="H4597" s="3" t="s">
        <v>1398</v>
      </c>
      <c r="I4597" s="3">
        <f>_xlfn.XLOOKUP(Tbl_BalanceHistory[[#This Row],[AgyCode]],Tbl_Agencies[Agy Code],Tbl_Agencies[Agy Sort])</f>
        <v>0</v>
      </c>
      <c r="J4597" s="2" t="str">
        <f>Tbl_BalanceHistory[[#This Row],[AgyCode]]&amp;": "&amp;Tbl_BalanceHistory[[#This Row],[Agency Name]]</f>
        <v>772: Haynesville Correctional Center</v>
      </c>
      <c r="K4597" s="1">
        <v>2015</v>
      </c>
      <c r="L4597" s="3">
        <v>398</v>
      </c>
      <c r="M4597" s="3" t="s">
        <v>768</v>
      </c>
      <c r="N4597" s="2" t="str">
        <f>Tbl_BalanceHistory[[#This Row],[ProgramCode]]&amp;": "&amp;Tbl_BalanceHistory[[#This Row],[Program Name]]</f>
        <v>398: Operation of Secure Correctional Facilities</v>
      </c>
      <c r="O4597" s="3" t="s">
        <v>1730</v>
      </c>
      <c r="P4597" s="1" t="str">
        <f>IF(Tbl_BalanceHistory[[#This Row],[FundCode]]="0100","GF",IF(Tbl_BalanceHistory[[#This Row],[FundCode]]="01000","GF","Hi Ed / OCR"))</f>
        <v>GF</v>
      </c>
      <c r="Q4597" s="5">
        <v>25752752</v>
      </c>
      <c r="R4597" s="5">
        <v>25752752</v>
      </c>
      <c r="S4597" s="5">
        <v>0</v>
      </c>
      <c r="T4597" s="5">
        <v>0</v>
      </c>
      <c r="U4597" s="3"/>
      <c r="V4597" s="5">
        <v>0</v>
      </c>
      <c r="W4597" s="5">
        <v>0</v>
      </c>
      <c r="X4597" s="5"/>
      <c r="Y4597" s="5"/>
      <c r="Z4597" s="5">
        <f>Tbl_BalanceHistory[[#This Row],[Discretionary Recommended - Pre 2022]]+Tbl_BalanceHistory[[#This Row],[Discretionary Balance Recommended: Policy]]+Tbl_BalanceHistory[[#This Row],[Discretionary Balance Recommended: Commitments]]</f>
        <v>0</v>
      </c>
      <c r="AA4597" s="5">
        <f>Tbl_BalanceHistory[[#This Row],[Discretionary Balance]]-Tbl_BalanceHistory[[#This Row],[Discretionary Reappropriation]]</f>
        <v>0</v>
      </c>
      <c r="AB4597" s="2"/>
      <c r="AC4597" s="2"/>
      <c r="AD4597" s="2"/>
      <c r="AE4597" s="2"/>
    </row>
    <row r="4598" spans="1:31" ht="45" x14ac:dyDescent="0.25">
      <c r="A4598" s="2" t="s">
        <v>747</v>
      </c>
      <c r="B4598" s="3">
        <v>11</v>
      </c>
      <c r="C4598" s="3">
        <v>799</v>
      </c>
      <c r="D4598" s="3" t="s">
        <v>760</v>
      </c>
      <c r="E4598" s="3" t="str">
        <f>_xlfn.XLOOKUP(Tbl_BalanceHistory[[#This Row],[RespAgy]],Tbl_Agencies[Agy Code],Tbl_Agencies[Agy Sort])</f>
        <v>161000</v>
      </c>
      <c r="F4598" s="2" t="str">
        <f>Tbl_BalanceHistory[[#This Row],[RespAgy]]&amp;": "&amp;Tbl_BalanceHistory[[#This Row],[RespAgency]]</f>
        <v>799: Department of Corrections</v>
      </c>
      <c r="G4598" s="3">
        <v>772</v>
      </c>
      <c r="H4598" s="3" t="s">
        <v>1398</v>
      </c>
      <c r="I4598" s="3">
        <f>_xlfn.XLOOKUP(Tbl_BalanceHistory[[#This Row],[AgyCode]],Tbl_Agencies[Agy Code],Tbl_Agencies[Agy Sort])</f>
        <v>0</v>
      </c>
      <c r="J4598" s="2" t="str">
        <f>Tbl_BalanceHistory[[#This Row],[AgyCode]]&amp;": "&amp;Tbl_BalanceHistory[[#This Row],[Agency Name]]</f>
        <v>772: Haynesville Correctional Center</v>
      </c>
      <c r="K4598" s="1">
        <v>2016</v>
      </c>
      <c r="L4598" s="3">
        <v>398</v>
      </c>
      <c r="M4598" s="3" t="s">
        <v>768</v>
      </c>
      <c r="N4598" s="2" t="str">
        <f>Tbl_BalanceHistory[[#This Row],[ProgramCode]]&amp;": "&amp;Tbl_BalanceHistory[[#This Row],[Program Name]]</f>
        <v>398: Operation of Secure Correctional Facilities</v>
      </c>
      <c r="O4598" s="3" t="s">
        <v>1730</v>
      </c>
      <c r="P4598" s="1" t="str">
        <f>IF(Tbl_BalanceHistory[[#This Row],[FundCode]]="0100","GF",IF(Tbl_BalanceHistory[[#This Row],[FundCode]]="01000","GF","Hi Ed / OCR"))</f>
        <v>GF</v>
      </c>
      <c r="Q4598" s="5">
        <v>27396708</v>
      </c>
      <c r="R4598" s="5">
        <v>27396707.699999999</v>
      </c>
      <c r="S4598" s="5">
        <v>0</v>
      </c>
      <c r="T4598" s="5">
        <v>0</v>
      </c>
      <c r="U4598" s="3"/>
      <c r="V4598" s="5">
        <v>0</v>
      </c>
      <c r="W4598" s="5">
        <v>0</v>
      </c>
      <c r="X4598" s="5"/>
      <c r="Y4598" s="5"/>
      <c r="Z4598" s="5">
        <f>Tbl_BalanceHistory[[#This Row],[Discretionary Recommended - Pre 2022]]+Tbl_BalanceHistory[[#This Row],[Discretionary Balance Recommended: Policy]]+Tbl_BalanceHistory[[#This Row],[Discretionary Balance Recommended: Commitments]]</f>
        <v>0</v>
      </c>
      <c r="AA4598" s="5">
        <f>Tbl_BalanceHistory[[#This Row],[Discretionary Balance]]-Tbl_BalanceHistory[[#This Row],[Discretionary Reappropriation]]</f>
        <v>0</v>
      </c>
      <c r="AB4598" s="2"/>
      <c r="AC4598" s="2"/>
      <c r="AD4598" s="2"/>
      <c r="AE4598" s="2" t="s">
        <v>2170</v>
      </c>
    </row>
    <row r="4599" spans="1:31" ht="45" x14ac:dyDescent="0.25">
      <c r="A4599" s="2" t="s">
        <v>747</v>
      </c>
      <c r="B4599" s="3">
        <v>11</v>
      </c>
      <c r="C4599" s="3">
        <v>799</v>
      </c>
      <c r="D4599" s="3" t="s">
        <v>760</v>
      </c>
      <c r="E4599" s="3" t="str">
        <f>_xlfn.XLOOKUP(Tbl_BalanceHistory[[#This Row],[RespAgy]],Tbl_Agencies[Agy Code],Tbl_Agencies[Agy Sort])</f>
        <v>161000</v>
      </c>
      <c r="F4599" s="2" t="str">
        <f>Tbl_BalanceHistory[[#This Row],[RespAgy]]&amp;": "&amp;Tbl_BalanceHistory[[#This Row],[RespAgency]]</f>
        <v>799: Department of Corrections</v>
      </c>
      <c r="G4599" s="3">
        <v>772</v>
      </c>
      <c r="H4599" s="3" t="s">
        <v>1398</v>
      </c>
      <c r="I4599" s="3">
        <f>_xlfn.XLOOKUP(Tbl_BalanceHistory[[#This Row],[AgyCode]],Tbl_Agencies[Agy Code],Tbl_Agencies[Agy Sort])</f>
        <v>0</v>
      </c>
      <c r="J4599" s="2" t="str">
        <f>Tbl_BalanceHistory[[#This Row],[AgyCode]]&amp;": "&amp;Tbl_BalanceHistory[[#This Row],[Agency Name]]</f>
        <v>772: Haynesville Correctional Center</v>
      </c>
      <c r="K4599" s="1">
        <v>2017</v>
      </c>
      <c r="L4599" s="3">
        <v>398</v>
      </c>
      <c r="M4599" s="3" t="s">
        <v>768</v>
      </c>
      <c r="N4599" s="2" t="str">
        <f>Tbl_BalanceHistory[[#This Row],[ProgramCode]]&amp;": "&amp;Tbl_BalanceHistory[[#This Row],[Program Name]]</f>
        <v>398: Operation of Secure Correctional Facilities</v>
      </c>
      <c r="O4599" s="3" t="s">
        <v>886</v>
      </c>
      <c r="P4599" s="1" t="str">
        <f>IF(Tbl_BalanceHistory[[#This Row],[FundCode]]="0100","GF",IF(Tbl_BalanceHistory[[#This Row],[FundCode]]="01000","GF","Hi Ed / OCR"))</f>
        <v>GF</v>
      </c>
      <c r="Q4599" s="5">
        <v>27895288</v>
      </c>
      <c r="R4599" s="5">
        <v>27895231.690000001</v>
      </c>
      <c r="S4599" s="5">
        <v>56</v>
      </c>
      <c r="T4599" s="5">
        <v>0</v>
      </c>
      <c r="U4599" s="3"/>
      <c r="V4599" s="5">
        <v>56</v>
      </c>
      <c r="W4599" s="5">
        <v>0</v>
      </c>
      <c r="X4599" s="5"/>
      <c r="Y4599" s="5"/>
      <c r="Z4599" s="5">
        <f>Tbl_BalanceHistory[[#This Row],[Discretionary Recommended - Pre 2022]]+Tbl_BalanceHistory[[#This Row],[Discretionary Balance Recommended: Policy]]+Tbl_BalanceHistory[[#This Row],[Discretionary Balance Recommended: Commitments]]</f>
        <v>0</v>
      </c>
      <c r="AA4599" s="5">
        <f>Tbl_BalanceHistory[[#This Row],[Discretionary Balance]]-Tbl_BalanceHistory[[#This Row],[Discretionary Reappropriation]]</f>
        <v>56</v>
      </c>
      <c r="AB4599" s="2"/>
      <c r="AC4599" s="2"/>
      <c r="AD4599" s="2"/>
      <c r="AE4599" s="2"/>
    </row>
    <row r="4600" spans="1:31" ht="45" x14ac:dyDescent="0.25">
      <c r="A4600" s="2" t="s">
        <v>747</v>
      </c>
      <c r="B4600" s="3">
        <v>11</v>
      </c>
      <c r="C4600" s="3">
        <v>799</v>
      </c>
      <c r="D4600" s="3" t="s">
        <v>760</v>
      </c>
      <c r="E4600" s="3" t="str">
        <f>_xlfn.XLOOKUP(Tbl_BalanceHistory[[#This Row],[RespAgy]],Tbl_Agencies[Agy Code],Tbl_Agencies[Agy Sort])</f>
        <v>161000</v>
      </c>
      <c r="F4600" s="2" t="str">
        <f>Tbl_BalanceHistory[[#This Row],[RespAgy]]&amp;": "&amp;Tbl_BalanceHistory[[#This Row],[RespAgency]]</f>
        <v>799: Department of Corrections</v>
      </c>
      <c r="G4600" s="3">
        <v>772</v>
      </c>
      <c r="H4600" s="3" t="s">
        <v>1398</v>
      </c>
      <c r="I4600" s="3">
        <f>_xlfn.XLOOKUP(Tbl_BalanceHistory[[#This Row],[AgyCode]],Tbl_Agencies[Agy Code],Tbl_Agencies[Agy Sort])</f>
        <v>0</v>
      </c>
      <c r="J4600" s="2" t="str">
        <f>Tbl_BalanceHistory[[#This Row],[AgyCode]]&amp;": "&amp;Tbl_BalanceHistory[[#This Row],[Agency Name]]</f>
        <v>772: Haynesville Correctional Center</v>
      </c>
      <c r="K4600" s="1">
        <v>2018</v>
      </c>
      <c r="L4600" s="3">
        <v>398</v>
      </c>
      <c r="M4600" s="3" t="s">
        <v>768</v>
      </c>
      <c r="N4600" s="2" t="str">
        <f>Tbl_BalanceHistory[[#This Row],[ProgramCode]]&amp;": "&amp;Tbl_BalanceHistory[[#This Row],[Program Name]]</f>
        <v>398: Operation of Secure Correctional Facilities</v>
      </c>
      <c r="O4600" s="3" t="s">
        <v>886</v>
      </c>
      <c r="P4600" s="1" t="str">
        <f>IF(Tbl_BalanceHistory[[#This Row],[FundCode]]="0100","GF",IF(Tbl_BalanceHistory[[#This Row],[FundCode]]="01000","GF","Hi Ed / OCR"))</f>
        <v>GF</v>
      </c>
      <c r="Q4600" s="5">
        <v>30298674</v>
      </c>
      <c r="R4600" s="5">
        <v>30298674</v>
      </c>
      <c r="S4600" s="5">
        <v>0</v>
      </c>
      <c r="T4600" s="5">
        <v>0</v>
      </c>
      <c r="U4600" s="3"/>
      <c r="V4600" s="5">
        <v>0</v>
      </c>
      <c r="W4600" s="5">
        <v>0</v>
      </c>
      <c r="X4600" s="5"/>
      <c r="Y4600" s="5"/>
      <c r="Z4600" s="5">
        <f>Tbl_BalanceHistory[[#This Row],[Discretionary Recommended - Pre 2022]]+Tbl_BalanceHistory[[#This Row],[Discretionary Balance Recommended: Policy]]+Tbl_BalanceHistory[[#This Row],[Discretionary Balance Recommended: Commitments]]</f>
        <v>0</v>
      </c>
      <c r="AA4600" s="5">
        <f>Tbl_BalanceHistory[[#This Row],[Discretionary Balance]]-Tbl_BalanceHistory[[#This Row],[Discretionary Reappropriation]]</f>
        <v>0</v>
      </c>
      <c r="AB4600" s="2"/>
      <c r="AC4600" s="2"/>
      <c r="AD4600" s="2"/>
      <c r="AE4600" s="2"/>
    </row>
    <row r="4601" spans="1:31" ht="45" x14ac:dyDescent="0.25">
      <c r="A4601" s="2" t="s">
        <v>747</v>
      </c>
      <c r="B4601" s="3">
        <v>11</v>
      </c>
      <c r="C4601" s="3">
        <v>799</v>
      </c>
      <c r="D4601" s="3" t="s">
        <v>760</v>
      </c>
      <c r="E4601" s="3" t="str">
        <f>_xlfn.XLOOKUP(Tbl_BalanceHistory[[#This Row],[RespAgy]],Tbl_Agencies[Agy Code],Tbl_Agencies[Agy Sort])</f>
        <v>161000</v>
      </c>
      <c r="F4601" s="2" t="str">
        <f>Tbl_BalanceHistory[[#This Row],[RespAgy]]&amp;": "&amp;Tbl_BalanceHistory[[#This Row],[RespAgency]]</f>
        <v>799: Department of Corrections</v>
      </c>
      <c r="G4601" s="3">
        <v>772</v>
      </c>
      <c r="H4601" s="3" t="s">
        <v>1398</v>
      </c>
      <c r="I4601" s="3">
        <f>_xlfn.XLOOKUP(Tbl_BalanceHistory[[#This Row],[AgyCode]],Tbl_Agencies[Agy Code],Tbl_Agencies[Agy Sort])</f>
        <v>0</v>
      </c>
      <c r="J4601" s="2" t="str">
        <f>Tbl_BalanceHistory[[#This Row],[AgyCode]]&amp;": "&amp;Tbl_BalanceHistory[[#This Row],[Agency Name]]</f>
        <v>772: Haynesville Correctional Center</v>
      </c>
      <c r="K4601" s="1">
        <v>2019</v>
      </c>
      <c r="L4601" s="3">
        <v>398</v>
      </c>
      <c r="M4601" s="3" t="s">
        <v>768</v>
      </c>
      <c r="N4601" s="2" t="str">
        <f>Tbl_BalanceHistory[[#This Row],[ProgramCode]]&amp;": "&amp;Tbl_BalanceHistory[[#This Row],[Program Name]]</f>
        <v>398: Operation of Secure Correctional Facilities</v>
      </c>
      <c r="O4601" s="3" t="s">
        <v>886</v>
      </c>
      <c r="P4601" s="1" t="str">
        <f>IF(Tbl_BalanceHistory[[#This Row],[FundCode]]="0100","GF",IF(Tbl_BalanceHistory[[#This Row],[FundCode]]="01000","GF","Hi Ed / OCR"))</f>
        <v>GF</v>
      </c>
      <c r="Q4601" s="5">
        <v>30129313</v>
      </c>
      <c r="R4601" s="5">
        <v>30129313</v>
      </c>
      <c r="S4601" s="5">
        <v>0</v>
      </c>
      <c r="T4601" s="5">
        <v>0</v>
      </c>
      <c r="U4601" s="3"/>
      <c r="V4601" s="5">
        <v>0</v>
      </c>
      <c r="W4601" s="5">
        <v>0</v>
      </c>
      <c r="X4601" s="5"/>
      <c r="Y4601" s="5"/>
      <c r="Z4601" s="5">
        <f>Tbl_BalanceHistory[[#This Row],[Discretionary Recommended - Pre 2022]]+Tbl_BalanceHistory[[#This Row],[Discretionary Balance Recommended: Policy]]+Tbl_BalanceHistory[[#This Row],[Discretionary Balance Recommended: Commitments]]</f>
        <v>0</v>
      </c>
      <c r="AA4601" s="5">
        <f>Tbl_BalanceHistory[[#This Row],[Discretionary Balance]]-Tbl_BalanceHistory[[#This Row],[Discretionary Reappropriation]]</f>
        <v>0</v>
      </c>
      <c r="AB4601" s="2"/>
      <c r="AC4601" s="2"/>
      <c r="AD4601" s="2"/>
      <c r="AE4601" s="2"/>
    </row>
    <row r="4602" spans="1:31" ht="45" x14ac:dyDescent="0.25">
      <c r="A4602" s="2" t="s">
        <v>747</v>
      </c>
      <c r="B4602" s="3">
        <v>11</v>
      </c>
      <c r="C4602" s="3">
        <v>799</v>
      </c>
      <c r="D4602" s="3" t="s">
        <v>760</v>
      </c>
      <c r="E4602" s="3" t="str">
        <f>_xlfn.XLOOKUP(Tbl_BalanceHistory[[#This Row],[RespAgy]],Tbl_Agencies[Agy Code],Tbl_Agencies[Agy Sort])</f>
        <v>161000</v>
      </c>
      <c r="F4602" s="2" t="str">
        <f>Tbl_BalanceHistory[[#This Row],[RespAgy]]&amp;": "&amp;Tbl_BalanceHistory[[#This Row],[RespAgency]]</f>
        <v>799: Department of Corrections</v>
      </c>
      <c r="G4602" s="3">
        <v>772</v>
      </c>
      <c r="H4602" s="3" t="s">
        <v>1398</v>
      </c>
      <c r="I4602" s="3">
        <f>_xlfn.XLOOKUP(Tbl_BalanceHistory[[#This Row],[AgyCode]],Tbl_Agencies[Agy Code],Tbl_Agencies[Agy Sort])</f>
        <v>0</v>
      </c>
      <c r="J4602" s="2" t="str">
        <f>Tbl_BalanceHistory[[#This Row],[AgyCode]]&amp;": "&amp;Tbl_BalanceHistory[[#This Row],[Agency Name]]</f>
        <v>772: Haynesville Correctional Center</v>
      </c>
      <c r="K4602" s="1">
        <v>2020</v>
      </c>
      <c r="L4602" s="3">
        <v>398</v>
      </c>
      <c r="M4602" s="3" t="s">
        <v>768</v>
      </c>
      <c r="N4602" s="2" t="str">
        <f>Tbl_BalanceHistory[[#This Row],[ProgramCode]]&amp;": "&amp;Tbl_BalanceHistory[[#This Row],[Program Name]]</f>
        <v>398: Operation of Secure Correctional Facilities</v>
      </c>
      <c r="O4602" s="3" t="s">
        <v>886</v>
      </c>
      <c r="P4602" s="1" t="str">
        <f>IF(Tbl_BalanceHistory[[#This Row],[FundCode]]="0100","GF",IF(Tbl_BalanceHistory[[#This Row],[FundCode]]="01000","GF","Hi Ed / OCR"))</f>
        <v>GF</v>
      </c>
      <c r="Q4602" s="5">
        <v>31365643</v>
      </c>
      <c r="R4602" s="5">
        <v>31077536</v>
      </c>
      <c r="S4602" s="5">
        <v>288107</v>
      </c>
      <c r="T4602" s="5">
        <v>0</v>
      </c>
      <c r="U4602" s="3"/>
      <c r="V4602" s="5">
        <v>288107</v>
      </c>
      <c r="W4602" s="5">
        <v>0</v>
      </c>
      <c r="X4602" s="5"/>
      <c r="Y4602" s="5"/>
      <c r="Z4602" s="5">
        <f>Tbl_BalanceHistory[[#This Row],[Discretionary Recommended - Pre 2022]]+Tbl_BalanceHistory[[#This Row],[Discretionary Balance Recommended: Policy]]+Tbl_BalanceHistory[[#This Row],[Discretionary Balance Recommended: Commitments]]</f>
        <v>0</v>
      </c>
      <c r="AA4602" s="5">
        <f>Tbl_BalanceHistory[[#This Row],[Discretionary Balance]]-Tbl_BalanceHistory[[#This Row],[Discretionary Reappropriation]]</f>
        <v>288107</v>
      </c>
      <c r="AB4602" s="2"/>
      <c r="AC4602" s="2"/>
      <c r="AD4602" s="2"/>
      <c r="AE4602" s="2"/>
    </row>
    <row r="4603" spans="1:31" ht="45" x14ac:dyDescent="0.25">
      <c r="A4603" s="2" t="s">
        <v>747</v>
      </c>
      <c r="B4603" s="3">
        <v>11</v>
      </c>
      <c r="C4603" s="3">
        <v>799</v>
      </c>
      <c r="D4603" s="3" t="s">
        <v>760</v>
      </c>
      <c r="E4603" s="3" t="str">
        <f>_xlfn.XLOOKUP(Tbl_BalanceHistory[[#This Row],[RespAgy]],Tbl_Agencies[Agy Code],Tbl_Agencies[Agy Sort])</f>
        <v>161000</v>
      </c>
      <c r="F4603" s="2" t="str">
        <f>Tbl_BalanceHistory[[#This Row],[RespAgy]]&amp;": "&amp;Tbl_BalanceHistory[[#This Row],[RespAgency]]</f>
        <v>799: Department of Corrections</v>
      </c>
      <c r="G4603" s="3">
        <v>773</v>
      </c>
      <c r="H4603" s="3" t="s">
        <v>1400</v>
      </c>
      <c r="I4603" s="3">
        <f>_xlfn.XLOOKUP(Tbl_BalanceHistory[[#This Row],[AgyCode]],Tbl_Agencies[Agy Code],Tbl_Agencies[Agy Sort])</f>
        <v>0</v>
      </c>
      <c r="J4603" s="2" t="str">
        <f>Tbl_BalanceHistory[[#This Row],[AgyCode]]&amp;": "&amp;Tbl_BalanceHistory[[#This Row],[Agency Name]]</f>
        <v>773: Coffeewood Correctional Center</v>
      </c>
      <c r="K4603" s="1">
        <v>2014</v>
      </c>
      <c r="L4603" s="3">
        <v>197</v>
      </c>
      <c r="M4603" s="3" t="s">
        <v>401</v>
      </c>
      <c r="N4603" s="2" t="str">
        <f>Tbl_BalanceHistory[[#This Row],[ProgramCode]]&amp;": "&amp;Tbl_BalanceHistory[[#This Row],[Program Name]]</f>
        <v>197: Instruction</v>
      </c>
      <c r="O4603" s="3" t="s">
        <v>1730</v>
      </c>
      <c r="P4603" s="1" t="str">
        <f>IF(Tbl_BalanceHistory[[#This Row],[FundCode]]="0100","GF",IF(Tbl_BalanceHistory[[#This Row],[FundCode]]="01000","GF","Hi Ed / OCR"))</f>
        <v>GF</v>
      </c>
      <c r="Q4603" s="5">
        <v>773879</v>
      </c>
      <c r="R4603" s="5">
        <v>773879</v>
      </c>
      <c r="S4603" s="5">
        <v>0</v>
      </c>
      <c r="T4603" s="5">
        <v>0</v>
      </c>
      <c r="U4603" s="3"/>
      <c r="V4603" s="5">
        <v>0</v>
      </c>
      <c r="W4603" s="5">
        <v>0</v>
      </c>
      <c r="X4603" s="5"/>
      <c r="Y4603" s="5"/>
      <c r="Z4603" s="5">
        <f>Tbl_BalanceHistory[[#This Row],[Discretionary Recommended - Pre 2022]]+Tbl_BalanceHistory[[#This Row],[Discretionary Balance Recommended: Policy]]+Tbl_BalanceHistory[[#This Row],[Discretionary Balance Recommended: Commitments]]</f>
        <v>0</v>
      </c>
      <c r="AA4603" s="5">
        <f>Tbl_BalanceHistory[[#This Row],[Discretionary Balance]]-Tbl_BalanceHistory[[#This Row],[Discretionary Reappropriation]]</f>
        <v>0</v>
      </c>
      <c r="AB4603" s="2"/>
      <c r="AC4603" s="2"/>
      <c r="AD4603" s="2"/>
      <c r="AE4603" s="2"/>
    </row>
    <row r="4604" spans="1:31" ht="45" x14ac:dyDescent="0.25">
      <c r="A4604" s="2" t="s">
        <v>747</v>
      </c>
      <c r="B4604" s="3">
        <v>11</v>
      </c>
      <c r="C4604" s="3">
        <v>799</v>
      </c>
      <c r="D4604" s="3" t="s">
        <v>760</v>
      </c>
      <c r="E4604" s="3" t="str">
        <f>_xlfn.XLOOKUP(Tbl_BalanceHistory[[#This Row],[RespAgy]],Tbl_Agencies[Agy Code],Tbl_Agencies[Agy Sort])</f>
        <v>161000</v>
      </c>
      <c r="F4604" s="2" t="str">
        <f>Tbl_BalanceHistory[[#This Row],[RespAgy]]&amp;": "&amp;Tbl_BalanceHistory[[#This Row],[RespAgency]]</f>
        <v>799: Department of Corrections</v>
      </c>
      <c r="G4604" s="3">
        <v>773</v>
      </c>
      <c r="H4604" s="3" t="s">
        <v>1400</v>
      </c>
      <c r="I4604" s="3">
        <f>_xlfn.XLOOKUP(Tbl_BalanceHistory[[#This Row],[AgyCode]],Tbl_Agencies[Agy Code],Tbl_Agencies[Agy Sort])</f>
        <v>0</v>
      </c>
      <c r="J4604" s="2" t="str">
        <f>Tbl_BalanceHistory[[#This Row],[AgyCode]]&amp;": "&amp;Tbl_BalanceHistory[[#This Row],[Agency Name]]</f>
        <v>773: Coffeewood Correctional Center</v>
      </c>
      <c r="K4604" s="1">
        <v>2015</v>
      </c>
      <c r="L4604" s="3">
        <v>197</v>
      </c>
      <c r="M4604" s="3" t="s">
        <v>401</v>
      </c>
      <c r="N4604" s="2" t="str">
        <f>Tbl_BalanceHistory[[#This Row],[ProgramCode]]&amp;": "&amp;Tbl_BalanceHistory[[#This Row],[Program Name]]</f>
        <v>197: Instruction</v>
      </c>
      <c r="O4604" s="3" t="s">
        <v>1730</v>
      </c>
      <c r="P4604" s="1" t="str">
        <f>IF(Tbl_BalanceHistory[[#This Row],[FundCode]]="0100","GF",IF(Tbl_BalanceHistory[[#This Row],[FundCode]]="01000","GF","Hi Ed / OCR"))</f>
        <v>GF</v>
      </c>
      <c r="Q4604" s="5">
        <v>814520</v>
      </c>
      <c r="R4604" s="5">
        <v>814520</v>
      </c>
      <c r="S4604" s="5">
        <v>0</v>
      </c>
      <c r="T4604" s="5">
        <v>0</v>
      </c>
      <c r="U4604" s="3"/>
      <c r="V4604" s="5">
        <v>0</v>
      </c>
      <c r="W4604" s="5">
        <v>0</v>
      </c>
      <c r="X4604" s="5"/>
      <c r="Y4604" s="5"/>
      <c r="Z4604" s="5">
        <f>Tbl_BalanceHistory[[#This Row],[Discretionary Recommended - Pre 2022]]+Tbl_BalanceHistory[[#This Row],[Discretionary Balance Recommended: Policy]]+Tbl_BalanceHistory[[#This Row],[Discretionary Balance Recommended: Commitments]]</f>
        <v>0</v>
      </c>
      <c r="AA4604" s="5">
        <f>Tbl_BalanceHistory[[#This Row],[Discretionary Balance]]-Tbl_BalanceHistory[[#This Row],[Discretionary Reappropriation]]</f>
        <v>0</v>
      </c>
      <c r="AB4604" s="2"/>
      <c r="AC4604" s="2"/>
      <c r="AD4604" s="2"/>
      <c r="AE4604" s="2"/>
    </row>
    <row r="4605" spans="1:31" ht="45" x14ac:dyDescent="0.25">
      <c r="A4605" s="2" t="s">
        <v>747</v>
      </c>
      <c r="B4605" s="3">
        <v>11</v>
      </c>
      <c r="C4605" s="3">
        <v>799</v>
      </c>
      <c r="D4605" s="3" t="s">
        <v>760</v>
      </c>
      <c r="E4605" s="3" t="str">
        <f>_xlfn.XLOOKUP(Tbl_BalanceHistory[[#This Row],[RespAgy]],Tbl_Agencies[Agy Code],Tbl_Agencies[Agy Sort])</f>
        <v>161000</v>
      </c>
      <c r="F4605" s="2" t="str">
        <f>Tbl_BalanceHistory[[#This Row],[RespAgy]]&amp;": "&amp;Tbl_BalanceHistory[[#This Row],[RespAgency]]</f>
        <v>799: Department of Corrections</v>
      </c>
      <c r="G4605" s="3">
        <v>773</v>
      </c>
      <c r="H4605" s="3" t="s">
        <v>1400</v>
      </c>
      <c r="I4605" s="3">
        <f>_xlfn.XLOOKUP(Tbl_BalanceHistory[[#This Row],[AgyCode]],Tbl_Agencies[Agy Code],Tbl_Agencies[Agy Sort])</f>
        <v>0</v>
      </c>
      <c r="J4605" s="2" t="str">
        <f>Tbl_BalanceHistory[[#This Row],[AgyCode]]&amp;": "&amp;Tbl_BalanceHistory[[#This Row],[Agency Name]]</f>
        <v>773: Coffeewood Correctional Center</v>
      </c>
      <c r="K4605" s="1">
        <v>2016</v>
      </c>
      <c r="L4605" s="3">
        <v>197</v>
      </c>
      <c r="M4605" s="3" t="s">
        <v>401</v>
      </c>
      <c r="N4605" s="2" t="str">
        <f>Tbl_BalanceHistory[[#This Row],[ProgramCode]]&amp;": "&amp;Tbl_BalanceHistory[[#This Row],[Program Name]]</f>
        <v>197: Instruction</v>
      </c>
      <c r="O4605" s="3" t="s">
        <v>1730</v>
      </c>
      <c r="P4605" s="1" t="str">
        <f>IF(Tbl_BalanceHistory[[#This Row],[FundCode]]="0100","GF",IF(Tbl_BalanceHistory[[#This Row],[FundCode]]="01000","GF","Hi Ed / OCR"))</f>
        <v>GF</v>
      </c>
      <c r="Q4605" s="5">
        <v>853505</v>
      </c>
      <c r="R4605" s="5">
        <v>853505</v>
      </c>
      <c r="S4605" s="5">
        <v>0</v>
      </c>
      <c r="T4605" s="5">
        <v>0</v>
      </c>
      <c r="U4605" s="3"/>
      <c r="V4605" s="5">
        <v>0</v>
      </c>
      <c r="W4605" s="5">
        <v>0</v>
      </c>
      <c r="X4605" s="5"/>
      <c r="Y4605" s="5"/>
      <c r="Z4605" s="5">
        <f>Tbl_BalanceHistory[[#This Row],[Discretionary Recommended - Pre 2022]]+Tbl_BalanceHistory[[#This Row],[Discretionary Balance Recommended: Policy]]+Tbl_BalanceHistory[[#This Row],[Discretionary Balance Recommended: Commitments]]</f>
        <v>0</v>
      </c>
      <c r="AA4605" s="5">
        <f>Tbl_BalanceHistory[[#This Row],[Discretionary Balance]]-Tbl_BalanceHistory[[#This Row],[Discretionary Reappropriation]]</f>
        <v>0</v>
      </c>
      <c r="AB4605" s="2"/>
      <c r="AC4605" s="2"/>
      <c r="AD4605" s="2"/>
      <c r="AE4605" s="2" t="s">
        <v>2170</v>
      </c>
    </row>
    <row r="4606" spans="1:31" ht="45" x14ac:dyDescent="0.25">
      <c r="A4606" s="2" t="s">
        <v>747</v>
      </c>
      <c r="B4606" s="3">
        <v>11</v>
      </c>
      <c r="C4606" s="3">
        <v>799</v>
      </c>
      <c r="D4606" s="3" t="s">
        <v>760</v>
      </c>
      <c r="E4606" s="3" t="str">
        <f>_xlfn.XLOOKUP(Tbl_BalanceHistory[[#This Row],[RespAgy]],Tbl_Agencies[Agy Code],Tbl_Agencies[Agy Sort])</f>
        <v>161000</v>
      </c>
      <c r="F4606" s="2" t="str">
        <f>Tbl_BalanceHistory[[#This Row],[RespAgy]]&amp;": "&amp;Tbl_BalanceHistory[[#This Row],[RespAgency]]</f>
        <v>799: Department of Corrections</v>
      </c>
      <c r="G4606" s="3">
        <v>773</v>
      </c>
      <c r="H4606" s="3" t="s">
        <v>1400</v>
      </c>
      <c r="I4606" s="3">
        <f>_xlfn.XLOOKUP(Tbl_BalanceHistory[[#This Row],[AgyCode]],Tbl_Agencies[Agy Code],Tbl_Agencies[Agy Sort])</f>
        <v>0</v>
      </c>
      <c r="J4606" s="2" t="str">
        <f>Tbl_BalanceHistory[[#This Row],[AgyCode]]&amp;": "&amp;Tbl_BalanceHistory[[#This Row],[Agency Name]]</f>
        <v>773: Coffeewood Correctional Center</v>
      </c>
      <c r="K4606" s="1">
        <v>2017</v>
      </c>
      <c r="L4606" s="3">
        <v>197</v>
      </c>
      <c r="M4606" s="3" t="s">
        <v>401</v>
      </c>
      <c r="N4606" s="2" t="str">
        <f>Tbl_BalanceHistory[[#This Row],[ProgramCode]]&amp;": "&amp;Tbl_BalanceHistory[[#This Row],[Program Name]]</f>
        <v>197: Instruction</v>
      </c>
      <c r="O4606" s="3" t="s">
        <v>886</v>
      </c>
      <c r="P4606" s="1" t="str">
        <f>IF(Tbl_BalanceHistory[[#This Row],[FundCode]]="0100","GF",IF(Tbl_BalanceHistory[[#This Row],[FundCode]]="01000","GF","Hi Ed / OCR"))</f>
        <v>GF</v>
      </c>
      <c r="Q4606" s="5">
        <v>904902</v>
      </c>
      <c r="R4606" s="5">
        <v>904902</v>
      </c>
      <c r="S4606" s="5">
        <v>0</v>
      </c>
      <c r="T4606" s="5">
        <v>0</v>
      </c>
      <c r="U4606" s="3"/>
      <c r="V4606" s="5">
        <v>0</v>
      </c>
      <c r="W4606" s="5">
        <v>0</v>
      </c>
      <c r="X4606" s="5"/>
      <c r="Y4606" s="5"/>
      <c r="Z4606" s="5">
        <f>Tbl_BalanceHistory[[#This Row],[Discretionary Recommended - Pre 2022]]+Tbl_BalanceHistory[[#This Row],[Discretionary Balance Recommended: Policy]]+Tbl_BalanceHistory[[#This Row],[Discretionary Balance Recommended: Commitments]]</f>
        <v>0</v>
      </c>
      <c r="AA4606" s="5">
        <f>Tbl_BalanceHistory[[#This Row],[Discretionary Balance]]-Tbl_BalanceHistory[[#This Row],[Discretionary Reappropriation]]</f>
        <v>0</v>
      </c>
      <c r="AB4606" s="2"/>
      <c r="AC4606" s="2"/>
      <c r="AD4606" s="2"/>
      <c r="AE4606" s="2"/>
    </row>
    <row r="4607" spans="1:31" ht="45" x14ac:dyDescent="0.25">
      <c r="A4607" s="2" t="s">
        <v>747</v>
      </c>
      <c r="B4607" s="3">
        <v>11</v>
      </c>
      <c r="C4607" s="3">
        <v>799</v>
      </c>
      <c r="D4607" s="3" t="s">
        <v>760</v>
      </c>
      <c r="E4607" s="3" t="str">
        <f>_xlfn.XLOOKUP(Tbl_BalanceHistory[[#This Row],[RespAgy]],Tbl_Agencies[Agy Code],Tbl_Agencies[Agy Sort])</f>
        <v>161000</v>
      </c>
      <c r="F4607" s="2" t="str">
        <f>Tbl_BalanceHistory[[#This Row],[RespAgy]]&amp;": "&amp;Tbl_BalanceHistory[[#This Row],[RespAgency]]</f>
        <v>799: Department of Corrections</v>
      </c>
      <c r="G4607" s="3">
        <v>773</v>
      </c>
      <c r="H4607" s="3" t="s">
        <v>1400</v>
      </c>
      <c r="I4607" s="3">
        <f>_xlfn.XLOOKUP(Tbl_BalanceHistory[[#This Row],[AgyCode]],Tbl_Agencies[Agy Code],Tbl_Agencies[Agy Sort])</f>
        <v>0</v>
      </c>
      <c r="J4607" s="2" t="str">
        <f>Tbl_BalanceHistory[[#This Row],[AgyCode]]&amp;": "&amp;Tbl_BalanceHistory[[#This Row],[Agency Name]]</f>
        <v>773: Coffeewood Correctional Center</v>
      </c>
      <c r="K4607" s="1">
        <v>2018</v>
      </c>
      <c r="L4607" s="3">
        <v>197</v>
      </c>
      <c r="M4607" s="3" t="s">
        <v>401</v>
      </c>
      <c r="N4607" s="2" t="str">
        <f>Tbl_BalanceHistory[[#This Row],[ProgramCode]]&amp;": "&amp;Tbl_BalanceHistory[[#This Row],[Program Name]]</f>
        <v>197: Instruction</v>
      </c>
      <c r="O4607" s="3" t="s">
        <v>886</v>
      </c>
      <c r="P4607" s="1" t="str">
        <f>IF(Tbl_BalanceHistory[[#This Row],[FundCode]]="0100","GF",IF(Tbl_BalanceHistory[[#This Row],[FundCode]]="01000","GF","Hi Ed / OCR"))</f>
        <v>GF</v>
      </c>
      <c r="Q4607" s="5">
        <v>838897</v>
      </c>
      <c r="R4607" s="5">
        <v>838897</v>
      </c>
      <c r="S4607" s="5">
        <v>0</v>
      </c>
      <c r="T4607" s="5">
        <v>0</v>
      </c>
      <c r="U4607" s="3"/>
      <c r="V4607" s="5">
        <v>0</v>
      </c>
      <c r="W4607" s="5">
        <v>0</v>
      </c>
      <c r="X4607" s="5"/>
      <c r="Y4607" s="5"/>
      <c r="Z4607" s="5">
        <f>Tbl_BalanceHistory[[#This Row],[Discretionary Recommended - Pre 2022]]+Tbl_BalanceHistory[[#This Row],[Discretionary Balance Recommended: Policy]]+Tbl_BalanceHistory[[#This Row],[Discretionary Balance Recommended: Commitments]]</f>
        <v>0</v>
      </c>
      <c r="AA4607" s="5">
        <f>Tbl_BalanceHistory[[#This Row],[Discretionary Balance]]-Tbl_BalanceHistory[[#This Row],[Discretionary Reappropriation]]</f>
        <v>0</v>
      </c>
      <c r="AB4607" s="2"/>
      <c r="AC4607" s="2"/>
      <c r="AD4607" s="2"/>
      <c r="AE4607" s="2"/>
    </row>
    <row r="4608" spans="1:31" ht="45" x14ac:dyDescent="0.25">
      <c r="A4608" s="2" t="s">
        <v>747</v>
      </c>
      <c r="B4608" s="3">
        <v>11</v>
      </c>
      <c r="C4608" s="3">
        <v>799</v>
      </c>
      <c r="D4608" s="3" t="s">
        <v>760</v>
      </c>
      <c r="E4608" s="3" t="str">
        <f>_xlfn.XLOOKUP(Tbl_BalanceHistory[[#This Row],[RespAgy]],Tbl_Agencies[Agy Code],Tbl_Agencies[Agy Sort])</f>
        <v>161000</v>
      </c>
      <c r="F4608" s="2" t="str">
        <f>Tbl_BalanceHistory[[#This Row],[RespAgy]]&amp;": "&amp;Tbl_BalanceHistory[[#This Row],[RespAgency]]</f>
        <v>799: Department of Corrections</v>
      </c>
      <c r="G4608" s="3">
        <v>773</v>
      </c>
      <c r="H4608" s="3" t="s">
        <v>1400</v>
      </c>
      <c r="I4608" s="3">
        <f>_xlfn.XLOOKUP(Tbl_BalanceHistory[[#This Row],[AgyCode]],Tbl_Agencies[Agy Code],Tbl_Agencies[Agy Sort])</f>
        <v>0</v>
      </c>
      <c r="J4608" s="2" t="str">
        <f>Tbl_BalanceHistory[[#This Row],[AgyCode]]&amp;": "&amp;Tbl_BalanceHistory[[#This Row],[Agency Name]]</f>
        <v>773: Coffeewood Correctional Center</v>
      </c>
      <c r="K4608" s="1">
        <v>2019</v>
      </c>
      <c r="L4608" s="3">
        <v>197</v>
      </c>
      <c r="M4608" s="3" t="s">
        <v>401</v>
      </c>
      <c r="N4608" s="2" t="str">
        <f>Tbl_BalanceHistory[[#This Row],[ProgramCode]]&amp;": "&amp;Tbl_BalanceHistory[[#This Row],[Program Name]]</f>
        <v>197: Instruction</v>
      </c>
      <c r="O4608" s="3" t="s">
        <v>886</v>
      </c>
      <c r="P4608" s="1" t="str">
        <f>IF(Tbl_BalanceHistory[[#This Row],[FundCode]]="0100","GF",IF(Tbl_BalanceHistory[[#This Row],[FundCode]]="01000","GF","Hi Ed / OCR"))</f>
        <v>GF</v>
      </c>
      <c r="Q4608" s="5">
        <v>973951</v>
      </c>
      <c r="R4608" s="5">
        <v>973951</v>
      </c>
      <c r="S4608" s="5">
        <v>0</v>
      </c>
      <c r="T4608" s="5">
        <v>0</v>
      </c>
      <c r="U4608" s="3"/>
      <c r="V4608" s="5">
        <v>0</v>
      </c>
      <c r="W4608" s="5">
        <v>0</v>
      </c>
      <c r="X4608" s="5"/>
      <c r="Y4608" s="5"/>
      <c r="Z4608" s="5">
        <f>Tbl_BalanceHistory[[#This Row],[Discretionary Recommended - Pre 2022]]+Tbl_BalanceHistory[[#This Row],[Discretionary Balance Recommended: Policy]]+Tbl_BalanceHistory[[#This Row],[Discretionary Balance Recommended: Commitments]]</f>
        <v>0</v>
      </c>
      <c r="AA4608" s="5">
        <f>Tbl_BalanceHistory[[#This Row],[Discretionary Balance]]-Tbl_BalanceHistory[[#This Row],[Discretionary Reappropriation]]</f>
        <v>0</v>
      </c>
      <c r="AB4608" s="2"/>
      <c r="AC4608" s="2"/>
      <c r="AD4608" s="2"/>
      <c r="AE4608" s="2"/>
    </row>
    <row r="4609" spans="1:31" ht="45" x14ac:dyDescent="0.25">
      <c r="A4609" s="2" t="s">
        <v>747</v>
      </c>
      <c r="B4609" s="3">
        <v>11</v>
      </c>
      <c r="C4609" s="3">
        <v>799</v>
      </c>
      <c r="D4609" s="3" t="s">
        <v>760</v>
      </c>
      <c r="E4609" s="3" t="str">
        <f>_xlfn.XLOOKUP(Tbl_BalanceHistory[[#This Row],[RespAgy]],Tbl_Agencies[Agy Code],Tbl_Agencies[Agy Sort])</f>
        <v>161000</v>
      </c>
      <c r="F4609" s="2" t="str">
        <f>Tbl_BalanceHistory[[#This Row],[RespAgy]]&amp;": "&amp;Tbl_BalanceHistory[[#This Row],[RespAgency]]</f>
        <v>799: Department of Corrections</v>
      </c>
      <c r="G4609" s="3">
        <v>773</v>
      </c>
      <c r="H4609" s="3" t="s">
        <v>1400</v>
      </c>
      <c r="I4609" s="3">
        <f>_xlfn.XLOOKUP(Tbl_BalanceHistory[[#This Row],[AgyCode]],Tbl_Agencies[Agy Code],Tbl_Agencies[Agy Sort])</f>
        <v>0</v>
      </c>
      <c r="J4609" s="2" t="str">
        <f>Tbl_BalanceHistory[[#This Row],[AgyCode]]&amp;": "&amp;Tbl_BalanceHistory[[#This Row],[Agency Name]]</f>
        <v>773: Coffeewood Correctional Center</v>
      </c>
      <c r="K4609" s="1">
        <v>2020</v>
      </c>
      <c r="L4609" s="3">
        <v>197</v>
      </c>
      <c r="M4609" s="3" t="s">
        <v>401</v>
      </c>
      <c r="N4609" s="2" t="str">
        <f>Tbl_BalanceHistory[[#This Row],[ProgramCode]]&amp;": "&amp;Tbl_BalanceHistory[[#This Row],[Program Name]]</f>
        <v>197: Instruction</v>
      </c>
      <c r="O4609" s="3" t="s">
        <v>886</v>
      </c>
      <c r="P4609" s="1" t="str">
        <f>IF(Tbl_BalanceHistory[[#This Row],[FundCode]]="0100","GF",IF(Tbl_BalanceHistory[[#This Row],[FundCode]]="01000","GF","Hi Ed / OCR"))</f>
        <v>GF</v>
      </c>
      <c r="Q4609" s="5">
        <v>965513</v>
      </c>
      <c r="R4609" s="5">
        <v>965513</v>
      </c>
      <c r="S4609" s="5">
        <v>0</v>
      </c>
      <c r="T4609" s="5">
        <v>0</v>
      </c>
      <c r="U4609" s="3"/>
      <c r="V4609" s="5">
        <v>0</v>
      </c>
      <c r="W4609" s="5">
        <v>0</v>
      </c>
      <c r="X4609" s="5"/>
      <c r="Y4609" s="5"/>
      <c r="Z4609" s="5">
        <f>Tbl_BalanceHistory[[#This Row],[Discretionary Recommended - Pre 2022]]+Tbl_BalanceHistory[[#This Row],[Discretionary Balance Recommended: Policy]]+Tbl_BalanceHistory[[#This Row],[Discretionary Balance Recommended: Commitments]]</f>
        <v>0</v>
      </c>
      <c r="AA4609" s="5">
        <f>Tbl_BalanceHistory[[#This Row],[Discretionary Balance]]-Tbl_BalanceHistory[[#This Row],[Discretionary Reappropriation]]</f>
        <v>0</v>
      </c>
      <c r="AB4609" s="2"/>
      <c r="AC4609" s="2"/>
      <c r="AD4609" s="2"/>
      <c r="AE4609" s="2"/>
    </row>
    <row r="4610" spans="1:31" ht="45" x14ac:dyDescent="0.25">
      <c r="A4610" s="2" t="s">
        <v>747</v>
      </c>
      <c r="B4610" s="3">
        <v>11</v>
      </c>
      <c r="C4610" s="3">
        <v>799</v>
      </c>
      <c r="D4610" s="3" t="s">
        <v>760</v>
      </c>
      <c r="E4610" s="3" t="str">
        <f>_xlfn.XLOOKUP(Tbl_BalanceHistory[[#This Row],[RespAgy]],Tbl_Agencies[Agy Code],Tbl_Agencies[Agy Sort])</f>
        <v>161000</v>
      </c>
      <c r="F4610" s="2" t="str">
        <f>Tbl_BalanceHistory[[#This Row],[RespAgy]]&amp;": "&amp;Tbl_BalanceHistory[[#This Row],[RespAgency]]</f>
        <v>799: Department of Corrections</v>
      </c>
      <c r="G4610" s="3">
        <v>773</v>
      </c>
      <c r="H4610" s="3" t="s">
        <v>1400</v>
      </c>
      <c r="I4610" s="3">
        <f>_xlfn.XLOOKUP(Tbl_BalanceHistory[[#This Row],[AgyCode]],Tbl_Agencies[Agy Code],Tbl_Agencies[Agy Sort])</f>
        <v>0</v>
      </c>
      <c r="J4610" s="2" t="str">
        <f>Tbl_BalanceHistory[[#This Row],[AgyCode]]&amp;": "&amp;Tbl_BalanceHistory[[#This Row],[Agency Name]]</f>
        <v>773: Coffeewood Correctional Center</v>
      </c>
      <c r="K4610" s="1">
        <v>2014</v>
      </c>
      <c r="L4610" s="3">
        <v>398</v>
      </c>
      <c r="M4610" s="3" t="s">
        <v>768</v>
      </c>
      <c r="N4610" s="2" t="str">
        <f>Tbl_BalanceHistory[[#This Row],[ProgramCode]]&amp;": "&amp;Tbl_BalanceHistory[[#This Row],[Program Name]]</f>
        <v>398: Operation of Secure Correctional Facilities</v>
      </c>
      <c r="O4610" s="3" t="s">
        <v>1730</v>
      </c>
      <c r="P4610" s="1" t="str">
        <f>IF(Tbl_BalanceHistory[[#This Row],[FundCode]]="0100","GF",IF(Tbl_BalanceHistory[[#This Row],[FundCode]]="01000","GF","Hi Ed / OCR"))</f>
        <v>GF</v>
      </c>
      <c r="Q4610" s="5">
        <v>22114018</v>
      </c>
      <c r="R4610" s="5">
        <v>22114018</v>
      </c>
      <c r="S4610" s="5">
        <v>0</v>
      </c>
      <c r="T4610" s="5">
        <v>0</v>
      </c>
      <c r="U4610" s="3"/>
      <c r="V4610" s="5">
        <v>0</v>
      </c>
      <c r="W4610" s="5">
        <v>0</v>
      </c>
      <c r="X4610" s="5"/>
      <c r="Y4610" s="5"/>
      <c r="Z4610" s="5">
        <f>Tbl_BalanceHistory[[#This Row],[Discretionary Recommended - Pre 2022]]+Tbl_BalanceHistory[[#This Row],[Discretionary Balance Recommended: Policy]]+Tbl_BalanceHistory[[#This Row],[Discretionary Balance Recommended: Commitments]]</f>
        <v>0</v>
      </c>
      <c r="AA4610" s="5">
        <f>Tbl_BalanceHistory[[#This Row],[Discretionary Balance]]-Tbl_BalanceHistory[[#This Row],[Discretionary Reappropriation]]</f>
        <v>0</v>
      </c>
      <c r="AB4610" s="2"/>
      <c r="AC4610" s="2"/>
      <c r="AD4610" s="2"/>
      <c r="AE4610" s="2"/>
    </row>
    <row r="4611" spans="1:31" ht="45" x14ac:dyDescent="0.25">
      <c r="A4611" s="2" t="s">
        <v>747</v>
      </c>
      <c r="B4611" s="3">
        <v>11</v>
      </c>
      <c r="C4611" s="3">
        <v>799</v>
      </c>
      <c r="D4611" s="3" t="s">
        <v>760</v>
      </c>
      <c r="E4611" s="3" t="str">
        <f>_xlfn.XLOOKUP(Tbl_BalanceHistory[[#This Row],[RespAgy]],Tbl_Agencies[Agy Code],Tbl_Agencies[Agy Sort])</f>
        <v>161000</v>
      </c>
      <c r="F4611" s="2" t="str">
        <f>Tbl_BalanceHistory[[#This Row],[RespAgy]]&amp;": "&amp;Tbl_BalanceHistory[[#This Row],[RespAgency]]</f>
        <v>799: Department of Corrections</v>
      </c>
      <c r="G4611" s="3">
        <v>773</v>
      </c>
      <c r="H4611" s="3" t="s">
        <v>1400</v>
      </c>
      <c r="I4611" s="3">
        <f>_xlfn.XLOOKUP(Tbl_BalanceHistory[[#This Row],[AgyCode]],Tbl_Agencies[Agy Code],Tbl_Agencies[Agy Sort])</f>
        <v>0</v>
      </c>
      <c r="J4611" s="2" t="str">
        <f>Tbl_BalanceHistory[[#This Row],[AgyCode]]&amp;": "&amp;Tbl_BalanceHistory[[#This Row],[Agency Name]]</f>
        <v>773: Coffeewood Correctional Center</v>
      </c>
      <c r="K4611" s="1">
        <v>2015</v>
      </c>
      <c r="L4611" s="3">
        <v>398</v>
      </c>
      <c r="M4611" s="3" t="s">
        <v>768</v>
      </c>
      <c r="N4611" s="2" t="str">
        <f>Tbl_BalanceHistory[[#This Row],[ProgramCode]]&amp;": "&amp;Tbl_BalanceHistory[[#This Row],[Program Name]]</f>
        <v>398: Operation of Secure Correctional Facilities</v>
      </c>
      <c r="O4611" s="3" t="s">
        <v>1730</v>
      </c>
      <c r="P4611" s="1" t="str">
        <f>IF(Tbl_BalanceHistory[[#This Row],[FundCode]]="0100","GF",IF(Tbl_BalanceHistory[[#This Row],[FundCode]]="01000","GF","Hi Ed / OCR"))</f>
        <v>GF</v>
      </c>
      <c r="Q4611" s="5">
        <v>22420875</v>
      </c>
      <c r="R4611" s="5">
        <v>22420875</v>
      </c>
      <c r="S4611" s="5">
        <v>0</v>
      </c>
      <c r="T4611" s="5">
        <v>0</v>
      </c>
      <c r="U4611" s="3"/>
      <c r="V4611" s="5">
        <v>0</v>
      </c>
      <c r="W4611" s="5">
        <v>0</v>
      </c>
      <c r="X4611" s="5"/>
      <c r="Y4611" s="5"/>
      <c r="Z4611" s="5">
        <f>Tbl_BalanceHistory[[#This Row],[Discretionary Recommended - Pre 2022]]+Tbl_BalanceHistory[[#This Row],[Discretionary Balance Recommended: Policy]]+Tbl_BalanceHistory[[#This Row],[Discretionary Balance Recommended: Commitments]]</f>
        <v>0</v>
      </c>
      <c r="AA4611" s="5">
        <f>Tbl_BalanceHistory[[#This Row],[Discretionary Balance]]-Tbl_BalanceHistory[[#This Row],[Discretionary Reappropriation]]</f>
        <v>0</v>
      </c>
      <c r="AB4611" s="2"/>
      <c r="AC4611" s="2"/>
      <c r="AD4611" s="2"/>
      <c r="AE4611" s="2"/>
    </row>
    <row r="4612" spans="1:31" ht="45" x14ac:dyDescent="0.25">
      <c r="A4612" s="2" t="s">
        <v>747</v>
      </c>
      <c r="B4612" s="3">
        <v>11</v>
      </c>
      <c r="C4612" s="3">
        <v>799</v>
      </c>
      <c r="D4612" s="3" t="s">
        <v>760</v>
      </c>
      <c r="E4612" s="3" t="str">
        <f>_xlfn.XLOOKUP(Tbl_BalanceHistory[[#This Row],[RespAgy]],Tbl_Agencies[Agy Code],Tbl_Agencies[Agy Sort])</f>
        <v>161000</v>
      </c>
      <c r="F4612" s="2" t="str">
        <f>Tbl_BalanceHistory[[#This Row],[RespAgy]]&amp;": "&amp;Tbl_BalanceHistory[[#This Row],[RespAgency]]</f>
        <v>799: Department of Corrections</v>
      </c>
      <c r="G4612" s="3">
        <v>773</v>
      </c>
      <c r="H4612" s="3" t="s">
        <v>1400</v>
      </c>
      <c r="I4612" s="3">
        <f>_xlfn.XLOOKUP(Tbl_BalanceHistory[[#This Row],[AgyCode]],Tbl_Agencies[Agy Code],Tbl_Agencies[Agy Sort])</f>
        <v>0</v>
      </c>
      <c r="J4612" s="2" t="str">
        <f>Tbl_BalanceHistory[[#This Row],[AgyCode]]&amp;": "&amp;Tbl_BalanceHistory[[#This Row],[Agency Name]]</f>
        <v>773: Coffeewood Correctional Center</v>
      </c>
      <c r="K4612" s="1">
        <v>2016</v>
      </c>
      <c r="L4612" s="3">
        <v>398</v>
      </c>
      <c r="M4612" s="3" t="s">
        <v>768</v>
      </c>
      <c r="N4612" s="2" t="str">
        <f>Tbl_BalanceHistory[[#This Row],[ProgramCode]]&amp;": "&amp;Tbl_BalanceHistory[[#This Row],[Program Name]]</f>
        <v>398: Operation of Secure Correctional Facilities</v>
      </c>
      <c r="O4612" s="3" t="s">
        <v>1730</v>
      </c>
      <c r="P4612" s="1" t="str">
        <f>IF(Tbl_BalanceHistory[[#This Row],[FundCode]]="0100","GF",IF(Tbl_BalanceHistory[[#This Row],[FundCode]]="01000","GF","Hi Ed / OCR"))</f>
        <v>GF</v>
      </c>
      <c r="Q4612" s="5">
        <v>24057391</v>
      </c>
      <c r="R4612" s="5">
        <v>24057391</v>
      </c>
      <c r="S4612" s="5">
        <v>0</v>
      </c>
      <c r="T4612" s="5">
        <v>0</v>
      </c>
      <c r="U4612" s="3"/>
      <c r="V4612" s="5">
        <v>0</v>
      </c>
      <c r="W4612" s="5">
        <v>0</v>
      </c>
      <c r="X4612" s="5"/>
      <c r="Y4612" s="5"/>
      <c r="Z4612" s="5">
        <f>Tbl_BalanceHistory[[#This Row],[Discretionary Recommended - Pre 2022]]+Tbl_BalanceHistory[[#This Row],[Discretionary Balance Recommended: Policy]]+Tbl_BalanceHistory[[#This Row],[Discretionary Balance Recommended: Commitments]]</f>
        <v>0</v>
      </c>
      <c r="AA4612" s="5">
        <f>Tbl_BalanceHistory[[#This Row],[Discretionary Balance]]-Tbl_BalanceHistory[[#This Row],[Discretionary Reappropriation]]</f>
        <v>0</v>
      </c>
      <c r="AB4612" s="2"/>
      <c r="AC4612" s="2"/>
      <c r="AD4612" s="2"/>
      <c r="AE4612" s="2" t="s">
        <v>2170</v>
      </c>
    </row>
    <row r="4613" spans="1:31" ht="45" x14ac:dyDescent="0.25">
      <c r="A4613" s="2" t="s">
        <v>747</v>
      </c>
      <c r="B4613" s="3">
        <v>11</v>
      </c>
      <c r="C4613" s="3">
        <v>799</v>
      </c>
      <c r="D4613" s="3" t="s">
        <v>760</v>
      </c>
      <c r="E4613" s="3" t="str">
        <f>_xlfn.XLOOKUP(Tbl_BalanceHistory[[#This Row],[RespAgy]],Tbl_Agencies[Agy Code],Tbl_Agencies[Agy Sort])</f>
        <v>161000</v>
      </c>
      <c r="F4613" s="2" t="str">
        <f>Tbl_BalanceHistory[[#This Row],[RespAgy]]&amp;": "&amp;Tbl_BalanceHistory[[#This Row],[RespAgency]]</f>
        <v>799: Department of Corrections</v>
      </c>
      <c r="G4613" s="3">
        <v>773</v>
      </c>
      <c r="H4613" s="3" t="s">
        <v>1400</v>
      </c>
      <c r="I4613" s="3">
        <f>_xlfn.XLOOKUP(Tbl_BalanceHistory[[#This Row],[AgyCode]],Tbl_Agencies[Agy Code],Tbl_Agencies[Agy Sort])</f>
        <v>0</v>
      </c>
      <c r="J4613" s="2" t="str">
        <f>Tbl_BalanceHistory[[#This Row],[AgyCode]]&amp;": "&amp;Tbl_BalanceHistory[[#This Row],[Agency Name]]</f>
        <v>773: Coffeewood Correctional Center</v>
      </c>
      <c r="K4613" s="1">
        <v>2017</v>
      </c>
      <c r="L4613" s="3">
        <v>398</v>
      </c>
      <c r="M4613" s="3" t="s">
        <v>768</v>
      </c>
      <c r="N4613" s="2" t="str">
        <f>Tbl_BalanceHistory[[#This Row],[ProgramCode]]&amp;": "&amp;Tbl_BalanceHistory[[#This Row],[Program Name]]</f>
        <v>398: Operation of Secure Correctional Facilities</v>
      </c>
      <c r="O4613" s="3" t="s">
        <v>886</v>
      </c>
      <c r="P4613" s="1" t="str">
        <f>IF(Tbl_BalanceHistory[[#This Row],[FundCode]]="0100","GF",IF(Tbl_BalanceHistory[[#This Row],[FundCode]]="01000","GF","Hi Ed / OCR"))</f>
        <v>GF</v>
      </c>
      <c r="Q4613" s="5">
        <v>23957350</v>
      </c>
      <c r="R4613" s="5">
        <v>23957350</v>
      </c>
      <c r="S4613" s="5">
        <v>0</v>
      </c>
      <c r="T4613" s="5">
        <v>0</v>
      </c>
      <c r="U4613" s="3"/>
      <c r="V4613" s="5">
        <v>0</v>
      </c>
      <c r="W4613" s="5">
        <v>0</v>
      </c>
      <c r="X4613" s="5"/>
      <c r="Y4613" s="5"/>
      <c r="Z4613" s="5">
        <f>Tbl_BalanceHistory[[#This Row],[Discretionary Recommended - Pre 2022]]+Tbl_BalanceHistory[[#This Row],[Discretionary Balance Recommended: Policy]]+Tbl_BalanceHistory[[#This Row],[Discretionary Balance Recommended: Commitments]]</f>
        <v>0</v>
      </c>
      <c r="AA4613" s="5">
        <f>Tbl_BalanceHistory[[#This Row],[Discretionary Balance]]-Tbl_BalanceHistory[[#This Row],[Discretionary Reappropriation]]</f>
        <v>0</v>
      </c>
      <c r="AB4613" s="2"/>
      <c r="AC4613" s="2"/>
      <c r="AD4613" s="2"/>
      <c r="AE4613" s="2"/>
    </row>
    <row r="4614" spans="1:31" ht="45" x14ac:dyDescent="0.25">
      <c r="A4614" s="2" t="s">
        <v>747</v>
      </c>
      <c r="B4614" s="3">
        <v>11</v>
      </c>
      <c r="C4614" s="3">
        <v>799</v>
      </c>
      <c r="D4614" s="3" t="s">
        <v>760</v>
      </c>
      <c r="E4614" s="3" t="str">
        <f>_xlfn.XLOOKUP(Tbl_BalanceHistory[[#This Row],[RespAgy]],Tbl_Agencies[Agy Code],Tbl_Agencies[Agy Sort])</f>
        <v>161000</v>
      </c>
      <c r="F4614" s="2" t="str">
        <f>Tbl_BalanceHistory[[#This Row],[RespAgy]]&amp;": "&amp;Tbl_BalanceHistory[[#This Row],[RespAgency]]</f>
        <v>799: Department of Corrections</v>
      </c>
      <c r="G4614" s="3">
        <v>773</v>
      </c>
      <c r="H4614" s="3" t="s">
        <v>1400</v>
      </c>
      <c r="I4614" s="3">
        <f>_xlfn.XLOOKUP(Tbl_BalanceHistory[[#This Row],[AgyCode]],Tbl_Agencies[Agy Code],Tbl_Agencies[Agy Sort])</f>
        <v>0</v>
      </c>
      <c r="J4614" s="2" t="str">
        <f>Tbl_BalanceHistory[[#This Row],[AgyCode]]&amp;": "&amp;Tbl_BalanceHistory[[#This Row],[Agency Name]]</f>
        <v>773: Coffeewood Correctional Center</v>
      </c>
      <c r="K4614" s="1">
        <v>2018</v>
      </c>
      <c r="L4614" s="3">
        <v>398</v>
      </c>
      <c r="M4614" s="3" t="s">
        <v>768</v>
      </c>
      <c r="N4614" s="2" t="str">
        <f>Tbl_BalanceHistory[[#This Row],[ProgramCode]]&amp;": "&amp;Tbl_BalanceHistory[[#This Row],[Program Name]]</f>
        <v>398: Operation of Secure Correctional Facilities</v>
      </c>
      <c r="O4614" s="3" t="s">
        <v>886</v>
      </c>
      <c r="P4614" s="1" t="str">
        <f>IF(Tbl_BalanceHistory[[#This Row],[FundCode]]="0100","GF",IF(Tbl_BalanceHistory[[#This Row],[FundCode]]="01000","GF","Hi Ed / OCR"))</f>
        <v>GF</v>
      </c>
      <c r="Q4614" s="5">
        <v>24844674</v>
      </c>
      <c r="R4614" s="5">
        <v>24844674</v>
      </c>
      <c r="S4614" s="5">
        <v>0</v>
      </c>
      <c r="T4614" s="5">
        <v>0</v>
      </c>
      <c r="U4614" s="3"/>
      <c r="V4614" s="5">
        <v>0</v>
      </c>
      <c r="W4614" s="5">
        <v>0</v>
      </c>
      <c r="X4614" s="5"/>
      <c r="Y4614" s="5"/>
      <c r="Z4614" s="5">
        <f>Tbl_BalanceHistory[[#This Row],[Discretionary Recommended - Pre 2022]]+Tbl_BalanceHistory[[#This Row],[Discretionary Balance Recommended: Policy]]+Tbl_BalanceHistory[[#This Row],[Discretionary Balance Recommended: Commitments]]</f>
        <v>0</v>
      </c>
      <c r="AA4614" s="5">
        <f>Tbl_BalanceHistory[[#This Row],[Discretionary Balance]]-Tbl_BalanceHistory[[#This Row],[Discretionary Reappropriation]]</f>
        <v>0</v>
      </c>
      <c r="AB4614" s="2"/>
      <c r="AC4614" s="2"/>
      <c r="AD4614" s="2"/>
      <c r="AE4614" s="2"/>
    </row>
    <row r="4615" spans="1:31" ht="45" x14ac:dyDescent="0.25">
      <c r="A4615" s="2" t="s">
        <v>747</v>
      </c>
      <c r="B4615" s="3">
        <v>11</v>
      </c>
      <c r="C4615" s="3">
        <v>799</v>
      </c>
      <c r="D4615" s="3" t="s">
        <v>760</v>
      </c>
      <c r="E4615" s="3" t="str">
        <f>_xlfn.XLOOKUP(Tbl_BalanceHistory[[#This Row],[RespAgy]],Tbl_Agencies[Agy Code],Tbl_Agencies[Agy Sort])</f>
        <v>161000</v>
      </c>
      <c r="F4615" s="2" t="str">
        <f>Tbl_BalanceHistory[[#This Row],[RespAgy]]&amp;": "&amp;Tbl_BalanceHistory[[#This Row],[RespAgency]]</f>
        <v>799: Department of Corrections</v>
      </c>
      <c r="G4615" s="3">
        <v>773</v>
      </c>
      <c r="H4615" s="3" t="s">
        <v>1400</v>
      </c>
      <c r="I4615" s="3">
        <f>_xlfn.XLOOKUP(Tbl_BalanceHistory[[#This Row],[AgyCode]],Tbl_Agencies[Agy Code],Tbl_Agencies[Agy Sort])</f>
        <v>0</v>
      </c>
      <c r="J4615" s="2" t="str">
        <f>Tbl_BalanceHistory[[#This Row],[AgyCode]]&amp;": "&amp;Tbl_BalanceHistory[[#This Row],[Agency Name]]</f>
        <v>773: Coffeewood Correctional Center</v>
      </c>
      <c r="K4615" s="1">
        <v>2019</v>
      </c>
      <c r="L4615" s="3">
        <v>398</v>
      </c>
      <c r="M4615" s="3" t="s">
        <v>768</v>
      </c>
      <c r="N4615" s="2" t="str">
        <f>Tbl_BalanceHistory[[#This Row],[ProgramCode]]&amp;": "&amp;Tbl_BalanceHistory[[#This Row],[Program Name]]</f>
        <v>398: Operation of Secure Correctional Facilities</v>
      </c>
      <c r="O4615" s="3" t="s">
        <v>886</v>
      </c>
      <c r="P4615" s="1" t="str">
        <f>IF(Tbl_BalanceHistory[[#This Row],[FundCode]]="0100","GF",IF(Tbl_BalanceHistory[[#This Row],[FundCode]]="01000","GF","Hi Ed / OCR"))</f>
        <v>GF</v>
      </c>
      <c r="Q4615" s="5">
        <v>25496180</v>
      </c>
      <c r="R4615" s="5">
        <v>25496180</v>
      </c>
      <c r="S4615" s="5">
        <v>0</v>
      </c>
      <c r="T4615" s="5">
        <v>0</v>
      </c>
      <c r="U4615" s="3"/>
      <c r="V4615" s="5">
        <v>0</v>
      </c>
      <c r="W4615" s="5">
        <v>0</v>
      </c>
      <c r="X4615" s="5"/>
      <c r="Y4615" s="5"/>
      <c r="Z4615" s="5">
        <f>Tbl_BalanceHistory[[#This Row],[Discretionary Recommended - Pre 2022]]+Tbl_BalanceHistory[[#This Row],[Discretionary Balance Recommended: Policy]]+Tbl_BalanceHistory[[#This Row],[Discretionary Balance Recommended: Commitments]]</f>
        <v>0</v>
      </c>
      <c r="AA4615" s="5">
        <f>Tbl_BalanceHistory[[#This Row],[Discretionary Balance]]-Tbl_BalanceHistory[[#This Row],[Discretionary Reappropriation]]</f>
        <v>0</v>
      </c>
      <c r="AB4615" s="2"/>
      <c r="AC4615" s="2"/>
      <c r="AD4615" s="2"/>
      <c r="AE4615" s="2"/>
    </row>
    <row r="4616" spans="1:31" ht="45" x14ac:dyDescent="0.25">
      <c r="A4616" s="2" t="s">
        <v>747</v>
      </c>
      <c r="B4616" s="3">
        <v>11</v>
      </c>
      <c r="C4616" s="3">
        <v>799</v>
      </c>
      <c r="D4616" s="3" t="s">
        <v>760</v>
      </c>
      <c r="E4616" s="3" t="str">
        <f>_xlfn.XLOOKUP(Tbl_BalanceHistory[[#This Row],[RespAgy]],Tbl_Agencies[Agy Code],Tbl_Agencies[Agy Sort])</f>
        <v>161000</v>
      </c>
      <c r="F4616" s="2" t="str">
        <f>Tbl_BalanceHistory[[#This Row],[RespAgy]]&amp;": "&amp;Tbl_BalanceHistory[[#This Row],[RespAgency]]</f>
        <v>799: Department of Corrections</v>
      </c>
      <c r="G4616" s="3">
        <v>773</v>
      </c>
      <c r="H4616" s="3" t="s">
        <v>1400</v>
      </c>
      <c r="I4616" s="3">
        <f>_xlfn.XLOOKUP(Tbl_BalanceHistory[[#This Row],[AgyCode]],Tbl_Agencies[Agy Code],Tbl_Agencies[Agy Sort])</f>
        <v>0</v>
      </c>
      <c r="J4616" s="2" t="str">
        <f>Tbl_BalanceHistory[[#This Row],[AgyCode]]&amp;": "&amp;Tbl_BalanceHistory[[#This Row],[Agency Name]]</f>
        <v>773: Coffeewood Correctional Center</v>
      </c>
      <c r="K4616" s="1">
        <v>2020</v>
      </c>
      <c r="L4616" s="3">
        <v>398</v>
      </c>
      <c r="M4616" s="3" t="s">
        <v>768</v>
      </c>
      <c r="N4616" s="2" t="str">
        <f>Tbl_BalanceHistory[[#This Row],[ProgramCode]]&amp;": "&amp;Tbl_BalanceHistory[[#This Row],[Program Name]]</f>
        <v>398: Operation of Secure Correctional Facilities</v>
      </c>
      <c r="O4616" s="3" t="s">
        <v>886</v>
      </c>
      <c r="P4616" s="1" t="str">
        <f>IF(Tbl_BalanceHistory[[#This Row],[FundCode]]="0100","GF",IF(Tbl_BalanceHistory[[#This Row],[FundCode]]="01000","GF","Hi Ed / OCR"))</f>
        <v>GF</v>
      </c>
      <c r="Q4616" s="5">
        <v>26504605</v>
      </c>
      <c r="R4616" s="5">
        <v>26444458</v>
      </c>
      <c r="S4616" s="5">
        <v>60147</v>
      </c>
      <c r="T4616" s="5">
        <v>0</v>
      </c>
      <c r="U4616" s="3"/>
      <c r="V4616" s="5">
        <v>60147</v>
      </c>
      <c r="W4616" s="5">
        <v>0</v>
      </c>
      <c r="X4616" s="5"/>
      <c r="Y4616" s="5"/>
      <c r="Z4616" s="5">
        <f>Tbl_BalanceHistory[[#This Row],[Discretionary Recommended - Pre 2022]]+Tbl_BalanceHistory[[#This Row],[Discretionary Balance Recommended: Policy]]+Tbl_BalanceHistory[[#This Row],[Discretionary Balance Recommended: Commitments]]</f>
        <v>0</v>
      </c>
      <c r="AA4616" s="5">
        <f>Tbl_BalanceHistory[[#This Row],[Discretionary Balance]]-Tbl_BalanceHistory[[#This Row],[Discretionary Reappropriation]]</f>
        <v>60147</v>
      </c>
      <c r="AB4616" s="2"/>
      <c r="AC4616" s="2"/>
      <c r="AD4616" s="2"/>
      <c r="AE4616" s="2"/>
    </row>
    <row r="4617" spans="1:31" ht="45" x14ac:dyDescent="0.25">
      <c r="A4617" s="2" t="s">
        <v>747</v>
      </c>
      <c r="B4617" s="3">
        <v>11</v>
      </c>
      <c r="C4617" s="3">
        <v>799</v>
      </c>
      <c r="D4617" s="3" t="s">
        <v>760</v>
      </c>
      <c r="E4617" s="3" t="str">
        <f>_xlfn.XLOOKUP(Tbl_BalanceHistory[[#This Row],[RespAgy]],Tbl_Agencies[Agy Code],Tbl_Agencies[Agy Sort])</f>
        <v>161000</v>
      </c>
      <c r="F4617" s="2" t="str">
        <f>Tbl_BalanceHistory[[#This Row],[RespAgy]]&amp;": "&amp;Tbl_BalanceHistory[[#This Row],[RespAgency]]</f>
        <v>799: Department of Corrections</v>
      </c>
      <c r="G4617" s="3">
        <v>774</v>
      </c>
      <c r="H4617" s="3" t="s">
        <v>1402</v>
      </c>
      <c r="I4617" s="3">
        <f>_xlfn.XLOOKUP(Tbl_BalanceHistory[[#This Row],[AgyCode]],Tbl_Agencies[Agy Code],Tbl_Agencies[Agy Sort])</f>
        <v>0</v>
      </c>
      <c r="J4617" s="2" t="str">
        <f>Tbl_BalanceHistory[[#This Row],[AgyCode]]&amp;": "&amp;Tbl_BalanceHistory[[#This Row],[Agency Name]]</f>
        <v>774: Lunenburg Correctional Center</v>
      </c>
      <c r="K4617" s="1">
        <v>2014</v>
      </c>
      <c r="L4617" s="3">
        <v>197</v>
      </c>
      <c r="M4617" s="3" t="s">
        <v>401</v>
      </c>
      <c r="N4617" s="2" t="str">
        <f>Tbl_BalanceHistory[[#This Row],[ProgramCode]]&amp;": "&amp;Tbl_BalanceHistory[[#This Row],[Program Name]]</f>
        <v>197: Instruction</v>
      </c>
      <c r="O4617" s="3" t="s">
        <v>1730</v>
      </c>
      <c r="P4617" s="1" t="str">
        <f>IF(Tbl_BalanceHistory[[#This Row],[FundCode]]="0100","GF",IF(Tbl_BalanceHistory[[#This Row],[FundCode]]="01000","GF","Hi Ed / OCR"))</f>
        <v>GF</v>
      </c>
      <c r="Q4617" s="5">
        <v>853247</v>
      </c>
      <c r="R4617" s="5">
        <v>853247</v>
      </c>
      <c r="S4617" s="5">
        <v>0</v>
      </c>
      <c r="T4617" s="5">
        <v>0</v>
      </c>
      <c r="U4617" s="3"/>
      <c r="V4617" s="5">
        <v>0</v>
      </c>
      <c r="W4617" s="5">
        <v>0</v>
      </c>
      <c r="X4617" s="5"/>
      <c r="Y4617" s="5"/>
      <c r="Z4617" s="5">
        <f>Tbl_BalanceHistory[[#This Row],[Discretionary Recommended - Pre 2022]]+Tbl_BalanceHistory[[#This Row],[Discretionary Balance Recommended: Policy]]+Tbl_BalanceHistory[[#This Row],[Discretionary Balance Recommended: Commitments]]</f>
        <v>0</v>
      </c>
      <c r="AA4617" s="5">
        <f>Tbl_BalanceHistory[[#This Row],[Discretionary Balance]]-Tbl_BalanceHistory[[#This Row],[Discretionary Reappropriation]]</f>
        <v>0</v>
      </c>
      <c r="AB4617" s="2"/>
      <c r="AC4617" s="2"/>
      <c r="AD4617" s="2"/>
      <c r="AE4617" s="2"/>
    </row>
    <row r="4618" spans="1:31" ht="45" x14ac:dyDescent="0.25">
      <c r="A4618" s="2" t="s">
        <v>747</v>
      </c>
      <c r="B4618" s="3">
        <v>11</v>
      </c>
      <c r="C4618" s="3">
        <v>799</v>
      </c>
      <c r="D4618" s="3" t="s">
        <v>760</v>
      </c>
      <c r="E4618" s="3" t="str">
        <f>_xlfn.XLOOKUP(Tbl_BalanceHistory[[#This Row],[RespAgy]],Tbl_Agencies[Agy Code],Tbl_Agencies[Agy Sort])</f>
        <v>161000</v>
      </c>
      <c r="F4618" s="2" t="str">
        <f>Tbl_BalanceHistory[[#This Row],[RespAgy]]&amp;": "&amp;Tbl_BalanceHistory[[#This Row],[RespAgency]]</f>
        <v>799: Department of Corrections</v>
      </c>
      <c r="G4618" s="3">
        <v>774</v>
      </c>
      <c r="H4618" s="3" t="s">
        <v>1402</v>
      </c>
      <c r="I4618" s="3">
        <f>_xlfn.XLOOKUP(Tbl_BalanceHistory[[#This Row],[AgyCode]],Tbl_Agencies[Agy Code],Tbl_Agencies[Agy Sort])</f>
        <v>0</v>
      </c>
      <c r="J4618" s="2" t="str">
        <f>Tbl_BalanceHistory[[#This Row],[AgyCode]]&amp;": "&amp;Tbl_BalanceHistory[[#This Row],[Agency Name]]</f>
        <v>774: Lunenburg Correctional Center</v>
      </c>
      <c r="K4618" s="1">
        <v>2015</v>
      </c>
      <c r="L4618" s="3">
        <v>197</v>
      </c>
      <c r="M4618" s="3" t="s">
        <v>401</v>
      </c>
      <c r="N4618" s="2" t="str">
        <f>Tbl_BalanceHistory[[#This Row],[ProgramCode]]&amp;": "&amp;Tbl_BalanceHistory[[#This Row],[Program Name]]</f>
        <v>197: Instruction</v>
      </c>
      <c r="O4618" s="3" t="s">
        <v>1730</v>
      </c>
      <c r="P4618" s="1" t="str">
        <f>IF(Tbl_BalanceHistory[[#This Row],[FundCode]]="0100","GF",IF(Tbl_BalanceHistory[[#This Row],[FundCode]]="01000","GF","Hi Ed / OCR"))</f>
        <v>GF</v>
      </c>
      <c r="Q4618" s="5">
        <v>816948</v>
      </c>
      <c r="R4618" s="5">
        <v>816948</v>
      </c>
      <c r="S4618" s="5">
        <v>0</v>
      </c>
      <c r="T4618" s="5">
        <v>0</v>
      </c>
      <c r="U4618" s="3"/>
      <c r="V4618" s="5">
        <v>0</v>
      </c>
      <c r="W4618" s="5">
        <v>0</v>
      </c>
      <c r="X4618" s="5"/>
      <c r="Y4618" s="5"/>
      <c r="Z4618" s="5">
        <f>Tbl_BalanceHistory[[#This Row],[Discretionary Recommended - Pre 2022]]+Tbl_BalanceHistory[[#This Row],[Discretionary Balance Recommended: Policy]]+Tbl_BalanceHistory[[#This Row],[Discretionary Balance Recommended: Commitments]]</f>
        <v>0</v>
      </c>
      <c r="AA4618" s="5">
        <f>Tbl_BalanceHistory[[#This Row],[Discretionary Balance]]-Tbl_BalanceHistory[[#This Row],[Discretionary Reappropriation]]</f>
        <v>0</v>
      </c>
      <c r="AB4618" s="2"/>
      <c r="AC4618" s="2"/>
      <c r="AD4618" s="2"/>
      <c r="AE4618" s="2"/>
    </row>
    <row r="4619" spans="1:31" ht="45" x14ac:dyDescent="0.25">
      <c r="A4619" s="2" t="s">
        <v>747</v>
      </c>
      <c r="B4619" s="3">
        <v>11</v>
      </c>
      <c r="C4619" s="3">
        <v>799</v>
      </c>
      <c r="D4619" s="3" t="s">
        <v>760</v>
      </c>
      <c r="E4619" s="3" t="str">
        <f>_xlfn.XLOOKUP(Tbl_BalanceHistory[[#This Row],[RespAgy]],Tbl_Agencies[Agy Code],Tbl_Agencies[Agy Sort])</f>
        <v>161000</v>
      </c>
      <c r="F4619" s="2" t="str">
        <f>Tbl_BalanceHistory[[#This Row],[RespAgy]]&amp;": "&amp;Tbl_BalanceHistory[[#This Row],[RespAgency]]</f>
        <v>799: Department of Corrections</v>
      </c>
      <c r="G4619" s="3">
        <v>774</v>
      </c>
      <c r="H4619" s="3" t="s">
        <v>1402</v>
      </c>
      <c r="I4619" s="3">
        <f>_xlfn.XLOOKUP(Tbl_BalanceHistory[[#This Row],[AgyCode]],Tbl_Agencies[Agy Code],Tbl_Agencies[Agy Sort])</f>
        <v>0</v>
      </c>
      <c r="J4619" s="2" t="str">
        <f>Tbl_BalanceHistory[[#This Row],[AgyCode]]&amp;": "&amp;Tbl_BalanceHistory[[#This Row],[Agency Name]]</f>
        <v>774: Lunenburg Correctional Center</v>
      </c>
      <c r="K4619" s="1">
        <v>2016</v>
      </c>
      <c r="L4619" s="3">
        <v>197</v>
      </c>
      <c r="M4619" s="3" t="s">
        <v>401</v>
      </c>
      <c r="N4619" s="2" t="str">
        <f>Tbl_BalanceHistory[[#This Row],[ProgramCode]]&amp;": "&amp;Tbl_BalanceHistory[[#This Row],[Program Name]]</f>
        <v>197: Instruction</v>
      </c>
      <c r="O4619" s="3" t="s">
        <v>1730</v>
      </c>
      <c r="P4619" s="1" t="str">
        <f>IF(Tbl_BalanceHistory[[#This Row],[FundCode]]="0100","GF",IF(Tbl_BalanceHistory[[#This Row],[FundCode]]="01000","GF","Hi Ed / OCR"))</f>
        <v>GF</v>
      </c>
      <c r="Q4619" s="5">
        <v>790182</v>
      </c>
      <c r="R4619" s="5">
        <v>790182</v>
      </c>
      <c r="S4619" s="5">
        <v>0</v>
      </c>
      <c r="T4619" s="5">
        <v>0</v>
      </c>
      <c r="U4619" s="3"/>
      <c r="V4619" s="5">
        <v>0</v>
      </c>
      <c r="W4619" s="5">
        <v>0</v>
      </c>
      <c r="X4619" s="5"/>
      <c r="Y4619" s="5"/>
      <c r="Z4619" s="5">
        <f>Tbl_BalanceHistory[[#This Row],[Discretionary Recommended - Pre 2022]]+Tbl_BalanceHistory[[#This Row],[Discretionary Balance Recommended: Policy]]+Tbl_BalanceHistory[[#This Row],[Discretionary Balance Recommended: Commitments]]</f>
        <v>0</v>
      </c>
      <c r="AA4619" s="5">
        <f>Tbl_BalanceHistory[[#This Row],[Discretionary Balance]]-Tbl_BalanceHistory[[#This Row],[Discretionary Reappropriation]]</f>
        <v>0</v>
      </c>
      <c r="AB4619" s="2"/>
      <c r="AC4619" s="2"/>
      <c r="AD4619" s="2"/>
      <c r="AE4619" s="2" t="s">
        <v>2170</v>
      </c>
    </row>
    <row r="4620" spans="1:31" ht="45" x14ac:dyDescent="0.25">
      <c r="A4620" s="2" t="s">
        <v>747</v>
      </c>
      <c r="B4620" s="3">
        <v>11</v>
      </c>
      <c r="C4620" s="3">
        <v>799</v>
      </c>
      <c r="D4620" s="3" t="s">
        <v>760</v>
      </c>
      <c r="E4620" s="3" t="str">
        <f>_xlfn.XLOOKUP(Tbl_BalanceHistory[[#This Row],[RespAgy]],Tbl_Agencies[Agy Code],Tbl_Agencies[Agy Sort])</f>
        <v>161000</v>
      </c>
      <c r="F4620" s="2" t="str">
        <f>Tbl_BalanceHistory[[#This Row],[RespAgy]]&amp;": "&amp;Tbl_BalanceHistory[[#This Row],[RespAgency]]</f>
        <v>799: Department of Corrections</v>
      </c>
      <c r="G4620" s="3">
        <v>774</v>
      </c>
      <c r="H4620" s="3" t="s">
        <v>1402</v>
      </c>
      <c r="I4620" s="3">
        <f>_xlfn.XLOOKUP(Tbl_BalanceHistory[[#This Row],[AgyCode]],Tbl_Agencies[Agy Code],Tbl_Agencies[Agy Sort])</f>
        <v>0</v>
      </c>
      <c r="J4620" s="2" t="str">
        <f>Tbl_BalanceHistory[[#This Row],[AgyCode]]&amp;": "&amp;Tbl_BalanceHistory[[#This Row],[Agency Name]]</f>
        <v>774: Lunenburg Correctional Center</v>
      </c>
      <c r="K4620" s="1">
        <v>2017</v>
      </c>
      <c r="L4620" s="3">
        <v>197</v>
      </c>
      <c r="M4620" s="3" t="s">
        <v>401</v>
      </c>
      <c r="N4620" s="2" t="str">
        <f>Tbl_BalanceHistory[[#This Row],[ProgramCode]]&amp;": "&amp;Tbl_BalanceHistory[[#This Row],[Program Name]]</f>
        <v>197: Instruction</v>
      </c>
      <c r="O4620" s="3" t="s">
        <v>886</v>
      </c>
      <c r="P4620" s="1" t="str">
        <f>IF(Tbl_BalanceHistory[[#This Row],[FundCode]]="0100","GF",IF(Tbl_BalanceHistory[[#This Row],[FundCode]]="01000","GF","Hi Ed / OCR"))</f>
        <v>GF</v>
      </c>
      <c r="Q4620" s="5">
        <v>705342</v>
      </c>
      <c r="R4620" s="5">
        <v>705342</v>
      </c>
      <c r="S4620" s="5">
        <v>0</v>
      </c>
      <c r="T4620" s="5">
        <v>0</v>
      </c>
      <c r="U4620" s="3"/>
      <c r="V4620" s="5">
        <v>0</v>
      </c>
      <c r="W4620" s="5">
        <v>0</v>
      </c>
      <c r="X4620" s="5"/>
      <c r="Y4620" s="5"/>
      <c r="Z4620" s="5">
        <f>Tbl_BalanceHistory[[#This Row],[Discretionary Recommended - Pre 2022]]+Tbl_BalanceHistory[[#This Row],[Discretionary Balance Recommended: Policy]]+Tbl_BalanceHistory[[#This Row],[Discretionary Balance Recommended: Commitments]]</f>
        <v>0</v>
      </c>
      <c r="AA4620" s="5">
        <f>Tbl_BalanceHistory[[#This Row],[Discretionary Balance]]-Tbl_BalanceHistory[[#This Row],[Discretionary Reappropriation]]</f>
        <v>0</v>
      </c>
      <c r="AB4620" s="2"/>
      <c r="AC4620" s="2"/>
      <c r="AD4620" s="2"/>
      <c r="AE4620" s="2"/>
    </row>
    <row r="4621" spans="1:31" ht="45" x14ac:dyDescent="0.25">
      <c r="A4621" s="2" t="s">
        <v>747</v>
      </c>
      <c r="B4621" s="3">
        <v>11</v>
      </c>
      <c r="C4621" s="3">
        <v>799</v>
      </c>
      <c r="D4621" s="3" t="s">
        <v>760</v>
      </c>
      <c r="E4621" s="3" t="str">
        <f>_xlfn.XLOOKUP(Tbl_BalanceHistory[[#This Row],[RespAgy]],Tbl_Agencies[Agy Code],Tbl_Agencies[Agy Sort])</f>
        <v>161000</v>
      </c>
      <c r="F4621" s="2" t="str">
        <f>Tbl_BalanceHistory[[#This Row],[RespAgy]]&amp;": "&amp;Tbl_BalanceHistory[[#This Row],[RespAgency]]</f>
        <v>799: Department of Corrections</v>
      </c>
      <c r="G4621" s="3">
        <v>774</v>
      </c>
      <c r="H4621" s="3" t="s">
        <v>1402</v>
      </c>
      <c r="I4621" s="3">
        <f>_xlfn.XLOOKUP(Tbl_BalanceHistory[[#This Row],[AgyCode]],Tbl_Agencies[Agy Code],Tbl_Agencies[Agy Sort])</f>
        <v>0</v>
      </c>
      <c r="J4621" s="2" t="str">
        <f>Tbl_BalanceHistory[[#This Row],[AgyCode]]&amp;": "&amp;Tbl_BalanceHistory[[#This Row],[Agency Name]]</f>
        <v>774: Lunenburg Correctional Center</v>
      </c>
      <c r="K4621" s="1">
        <v>2018</v>
      </c>
      <c r="L4621" s="3">
        <v>197</v>
      </c>
      <c r="M4621" s="3" t="s">
        <v>401</v>
      </c>
      <c r="N4621" s="2" t="str">
        <f>Tbl_BalanceHistory[[#This Row],[ProgramCode]]&amp;": "&amp;Tbl_BalanceHistory[[#This Row],[Program Name]]</f>
        <v>197: Instruction</v>
      </c>
      <c r="O4621" s="3" t="s">
        <v>886</v>
      </c>
      <c r="P4621" s="1" t="str">
        <f>IF(Tbl_BalanceHistory[[#This Row],[FundCode]]="0100","GF",IF(Tbl_BalanceHistory[[#This Row],[FundCode]]="01000","GF","Hi Ed / OCR"))</f>
        <v>GF</v>
      </c>
      <c r="Q4621" s="5">
        <v>849892</v>
      </c>
      <c r="R4621" s="5">
        <v>849892</v>
      </c>
      <c r="S4621" s="5">
        <v>0</v>
      </c>
      <c r="T4621" s="5">
        <v>0</v>
      </c>
      <c r="U4621" s="3"/>
      <c r="V4621" s="5">
        <v>0</v>
      </c>
      <c r="W4621" s="5">
        <v>0</v>
      </c>
      <c r="X4621" s="5"/>
      <c r="Y4621" s="5"/>
      <c r="Z4621" s="5">
        <f>Tbl_BalanceHistory[[#This Row],[Discretionary Recommended - Pre 2022]]+Tbl_BalanceHistory[[#This Row],[Discretionary Balance Recommended: Policy]]+Tbl_BalanceHistory[[#This Row],[Discretionary Balance Recommended: Commitments]]</f>
        <v>0</v>
      </c>
      <c r="AA4621" s="5">
        <f>Tbl_BalanceHistory[[#This Row],[Discretionary Balance]]-Tbl_BalanceHistory[[#This Row],[Discretionary Reappropriation]]</f>
        <v>0</v>
      </c>
      <c r="AB4621" s="2"/>
      <c r="AC4621" s="2"/>
      <c r="AD4621" s="2"/>
      <c r="AE4621" s="2"/>
    </row>
    <row r="4622" spans="1:31" ht="45" x14ac:dyDescent="0.25">
      <c r="A4622" s="2" t="s">
        <v>747</v>
      </c>
      <c r="B4622" s="3">
        <v>11</v>
      </c>
      <c r="C4622" s="3">
        <v>799</v>
      </c>
      <c r="D4622" s="3" t="s">
        <v>760</v>
      </c>
      <c r="E4622" s="3" t="str">
        <f>_xlfn.XLOOKUP(Tbl_BalanceHistory[[#This Row],[RespAgy]],Tbl_Agencies[Agy Code],Tbl_Agencies[Agy Sort])</f>
        <v>161000</v>
      </c>
      <c r="F4622" s="2" t="str">
        <f>Tbl_BalanceHistory[[#This Row],[RespAgy]]&amp;": "&amp;Tbl_BalanceHistory[[#This Row],[RespAgency]]</f>
        <v>799: Department of Corrections</v>
      </c>
      <c r="G4622" s="3">
        <v>774</v>
      </c>
      <c r="H4622" s="3" t="s">
        <v>1402</v>
      </c>
      <c r="I4622" s="3">
        <f>_xlfn.XLOOKUP(Tbl_BalanceHistory[[#This Row],[AgyCode]],Tbl_Agencies[Agy Code],Tbl_Agencies[Agy Sort])</f>
        <v>0</v>
      </c>
      <c r="J4622" s="2" t="str">
        <f>Tbl_BalanceHistory[[#This Row],[AgyCode]]&amp;": "&amp;Tbl_BalanceHistory[[#This Row],[Agency Name]]</f>
        <v>774: Lunenburg Correctional Center</v>
      </c>
      <c r="K4622" s="1">
        <v>2019</v>
      </c>
      <c r="L4622" s="3">
        <v>197</v>
      </c>
      <c r="M4622" s="3" t="s">
        <v>401</v>
      </c>
      <c r="N4622" s="2" t="str">
        <f>Tbl_BalanceHistory[[#This Row],[ProgramCode]]&amp;": "&amp;Tbl_BalanceHistory[[#This Row],[Program Name]]</f>
        <v>197: Instruction</v>
      </c>
      <c r="O4622" s="3" t="s">
        <v>886</v>
      </c>
      <c r="P4622" s="1" t="str">
        <f>IF(Tbl_BalanceHistory[[#This Row],[FundCode]]="0100","GF",IF(Tbl_BalanceHistory[[#This Row],[FundCode]]="01000","GF","Hi Ed / OCR"))</f>
        <v>GF</v>
      </c>
      <c r="Q4622" s="5">
        <v>841777</v>
      </c>
      <c r="R4622" s="5">
        <v>841777</v>
      </c>
      <c r="S4622" s="5">
        <v>0</v>
      </c>
      <c r="T4622" s="5">
        <v>0</v>
      </c>
      <c r="U4622" s="3"/>
      <c r="V4622" s="5">
        <v>0</v>
      </c>
      <c r="W4622" s="5">
        <v>0</v>
      </c>
      <c r="X4622" s="5"/>
      <c r="Y4622" s="5"/>
      <c r="Z4622" s="5">
        <f>Tbl_BalanceHistory[[#This Row],[Discretionary Recommended - Pre 2022]]+Tbl_BalanceHistory[[#This Row],[Discretionary Balance Recommended: Policy]]+Tbl_BalanceHistory[[#This Row],[Discretionary Balance Recommended: Commitments]]</f>
        <v>0</v>
      </c>
      <c r="AA4622" s="5">
        <f>Tbl_BalanceHistory[[#This Row],[Discretionary Balance]]-Tbl_BalanceHistory[[#This Row],[Discretionary Reappropriation]]</f>
        <v>0</v>
      </c>
      <c r="AB4622" s="2"/>
      <c r="AC4622" s="2"/>
      <c r="AD4622" s="2"/>
      <c r="AE4622" s="2"/>
    </row>
    <row r="4623" spans="1:31" ht="45" x14ac:dyDescent="0.25">
      <c r="A4623" s="2" t="s">
        <v>747</v>
      </c>
      <c r="B4623" s="3">
        <v>11</v>
      </c>
      <c r="C4623" s="3">
        <v>799</v>
      </c>
      <c r="D4623" s="3" t="s">
        <v>760</v>
      </c>
      <c r="E4623" s="3" t="str">
        <f>_xlfn.XLOOKUP(Tbl_BalanceHistory[[#This Row],[RespAgy]],Tbl_Agencies[Agy Code],Tbl_Agencies[Agy Sort])</f>
        <v>161000</v>
      </c>
      <c r="F4623" s="2" t="str">
        <f>Tbl_BalanceHistory[[#This Row],[RespAgy]]&amp;": "&amp;Tbl_BalanceHistory[[#This Row],[RespAgency]]</f>
        <v>799: Department of Corrections</v>
      </c>
      <c r="G4623" s="3">
        <v>774</v>
      </c>
      <c r="H4623" s="3" t="s">
        <v>1402</v>
      </c>
      <c r="I4623" s="3">
        <f>_xlfn.XLOOKUP(Tbl_BalanceHistory[[#This Row],[AgyCode]],Tbl_Agencies[Agy Code],Tbl_Agencies[Agy Sort])</f>
        <v>0</v>
      </c>
      <c r="J4623" s="2" t="str">
        <f>Tbl_BalanceHistory[[#This Row],[AgyCode]]&amp;": "&amp;Tbl_BalanceHistory[[#This Row],[Agency Name]]</f>
        <v>774: Lunenburg Correctional Center</v>
      </c>
      <c r="K4623" s="1">
        <v>2020</v>
      </c>
      <c r="L4623" s="3">
        <v>197</v>
      </c>
      <c r="M4623" s="3" t="s">
        <v>401</v>
      </c>
      <c r="N4623" s="2" t="str">
        <f>Tbl_BalanceHistory[[#This Row],[ProgramCode]]&amp;": "&amp;Tbl_BalanceHistory[[#This Row],[Program Name]]</f>
        <v>197: Instruction</v>
      </c>
      <c r="O4623" s="3" t="s">
        <v>886</v>
      </c>
      <c r="P4623" s="1" t="str">
        <f>IF(Tbl_BalanceHistory[[#This Row],[FundCode]]="0100","GF",IF(Tbl_BalanceHistory[[#This Row],[FundCode]]="01000","GF","Hi Ed / OCR"))</f>
        <v>GF</v>
      </c>
      <c r="Q4623" s="5">
        <v>992071</v>
      </c>
      <c r="R4623" s="5">
        <v>992071</v>
      </c>
      <c r="S4623" s="5">
        <v>0</v>
      </c>
      <c r="T4623" s="5">
        <v>0</v>
      </c>
      <c r="U4623" s="3"/>
      <c r="V4623" s="5">
        <v>0</v>
      </c>
      <c r="W4623" s="5">
        <v>0</v>
      </c>
      <c r="X4623" s="5"/>
      <c r="Y4623" s="5"/>
      <c r="Z4623" s="5">
        <f>Tbl_BalanceHistory[[#This Row],[Discretionary Recommended - Pre 2022]]+Tbl_BalanceHistory[[#This Row],[Discretionary Balance Recommended: Policy]]+Tbl_BalanceHistory[[#This Row],[Discretionary Balance Recommended: Commitments]]</f>
        <v>0</v>
      </c>
      <c r="AA4623" s="5">
        <f>Tbl_BalanceHistory[[#This Row],[Discretionary Balance]]-Tbl_BalanceHistory[[#This Row],[Discretionary Reappropriation]]</f>
        <v>0</v>
      </c>
      <c r="AB4623" s="2"/>
      <c r="AC4623" s="2"/>
      <c r="AD4623" s="2"/>
      <c r="AE4623" s="2"/>
    </row>
    <row r="4624" spans="1:31" ht="45" x14ac:dyDescent="0.25">
      <c r="A4624" s="2" t="s">
        <v>747</v>
      </c>
      <c r="B4624" s="3">
        <v>11</v>
      </c>
      <c r="C4624" s="3">
        <v>799</v>
      </c>
      <c r="D4624" s="3" t="s">
        <v>760</v>
      </c>
      <c r="E4624" s="3" t="str">
        <f>_xlfn.XLOOKUP(Tbl_BalanceHistory[[#This Row],[RespAgy]],Tbl_Agencies[Agy Code],Tbl_Agencies[Agy Sort])</f>
        <v>161000</v>
      </c>
      <c r="F4624" s="2" t="str">
        <f>Tbl_BalanceHistory[[#This Row],[RespAgy]]&amp;": "&amp;Tbl_BalanceHistory[[#This Row],[RespAgency]]</f>
        <v>799: Department of Corrections</v>
      </c>
      <c r="G4624" s="3">
        <v>774</v>
      </c>
      <c r="H4624" s="3" t="s">
        <v>1402</v>
      </c>
      <c r="I4624" s="3">
        <f>_xlfn.XLOOKUP(Tbl_BalanceHistory[[#This Row],[AgyCode]],Tbl_Agencies[Agy Code],Tbl_Agencies[Agy Sort])</f>
        <v>0</v>
      </c>
      <c r="J4624" s="2" t="str">
        <f>Tbl_BalanceHistory[[#This Row],[AgyCode]]&amp;": "&amp;Tbl_BalanceHistory[[#This Row],[Agency Name]]</f>
        <v>774: Lunenburg Correctional Center</v>
      </c>
      <c r="K4624" s="1">
        <v>2014</v>
      </c>
      <c r="L4624" s="3">
        <v>398</v>
      </c>
      <c r="M4624" s="3" t="s">
        <v>768</v>
      </c>
      <c r="N4624" s="2" t="str">
        <f>Tbl_BalanceHistory[[#This Row],[ProgramCode]]&amp;": "&amp;Tbl_BalanceHistory[[#This Row],[Program Name]]</f>
        <v>398: Operation of Secure Correctional Facilities</v>
      </c>
      <c r="O4624" s="3" t="s">
        <v>1730</v>
      </c>
      <c r="P4624" s="1" t="str">
        <f>IF(Tbl_BalanceHistory[[#This Row],[FundCode]]="0100","GF",IF(Tbl_BalanceHistory[[#This Row],[FundCode]]="01000","GF","Hi Ed / OCR"))</f>
        <v>GF</v>
      </c>
      <c r="Q4624" s="5">
        <v>22093452</v>
      </c>
      <c r="R4624" s="5">
        <v>22093452</v>
      </c>
      <c r="S4624" s="5">
        <v>0</v>
      </c>
      <c r="T4624" s="5">
        <v>0</v>
      </c>
      <c r="U4624" s="3"/>
      <c r="V4624" s="5">
        <v>0</v>
      </c>
      <c r="W4624" s="5">
        <v>0</v>
      </c>
      <c r="X4624" s="5"/>
      <c r="Y4624" s="5"/>
      <c r="Z4624" s="5">
        <f>Tbl_BalanceHistory[[#This Row],[Discretionary Recommended - Pre 2022]]+Tbl_BalanceHistory[[#This Row],[Discretionary Balance Recommended: Policy]]+Tbl_BalanceHistory[[#This Row],[Discretionary Balance Recommended: Commitments]]</f>
        <v>0</v>
      </c>
      <c r="AA4624" s="5">
        <f>Tbl_BalanceHistory[[#This Row],[Discretionary Balance]]-Tbl_BalanceHistory[[#This Row],[Discretionary Reappropriation]]</f>
        <v>0</v>
      </c>
      <c r="AB4624" s="2"/>
      <c r="AC4624" s="2"/>
      <c r="AD4624" s="2"/>
      <c r="AE4624" s="2"/>
    </row>
    <row r="4625" spans="1:31" ht="45" x14ac:dyDescent="0.25">
      <c r="A4625" s="2" t="s">
        <v>747</v>
      </c>
      <c r="B4625" s="3">
        <v>11</v>
      </c>
      <c r="C4625" s="3">
        <v>799</v>
      </c>
      <c r="D4625" s="3" t="s">
        <v>760</v>
      </c>
      <c r="E4625" s="3" t="str">
        <f>_xlfn.XLOOKUP(Tbl_BalanceHistory[[#This Row],[RespAgy]],Tbl_Agencies[Agy Code],Tbl_Agencies[Agy Sort])</f>
        <v>161000</v>
      </c>
      <c r="F4625" s="2" t="str">
        <f>Tbl_BalanceHistory[[#This Row],[RespAgy]]&amp;": "&amp;Tbl_BalanceHistory[[#This Row],[RespAgency]]</f>
        <v>799: Department of Corrections</v>
      </c>
      <c r="G4625" s="3">
        <v>774</v>
      </c>
      <c r="H4625" s="3" t="s">
        <v>1402</v>
      </c>
      <c r="I4625" s="3">
        <f>_xlfn.XLOOKUP(Tbl_BalanceHistory[[#This Row],[AgyCode]],Tbl_Agencies[Agy Code],Tbl_Agencies[Agy Sort])</f>
        <v>0</v>
      </c>
      <c r="J4625" s="2" t="str">
        <f>Tbl_BalanceHistory[[#This Row],[AgyCode]]&amp;": "&amp;Tbl_BalanceHistory[[#This Row],[Agency Name]]</f>
        <v>774: Lunenburg Correctional Center</v>
      </c>
      <c r="K4625" s="1">
        <v>2015</v>
      </c>
      <c r="L4625" s="3">
        <v>398</v>
      </c>
      <c r="M4625" s="3" t="s">
        <v>768</v>
      </c>
      <c r="N4625" s="2" t="str">
        <f>Tbl_BalanceHistory[[#This Row],[ProgramCode]]&amp;": "&amp;Tbl_BalanceHistory[[#This Row],[Program Name]]</f>
        <v>398: Operation of Secure Correctional Facilities</v>
      </c>
      <c r="O4625" s="3" t="s">
        <v>1730</v>
      </c>
      <c r="P4625" s="1" t="str">
        <f>IF(Tbl_BalanceHistory[[#This Row],[FundCode]]="0100","GF",IF(Tbl_BalanceHistory[[#This Row],[FundCode]]="01000","GF","Hi Ed / OCR"))</f>
        <v>GF</v>
      </c>
      <c r="Q4625" s="5">
        <v>22261728</v>
      </c>
      <c r="R4625" s="5">
        <v>22261728</v>
      </c>
      <c r="S4625" s="5">
        <v>0</v>
      </c>
      <c r="T4625" s="5">
        <v>0</v>
      </c>
      <c r="U4625" s="3"/>
      <c r="V4625" s="5">
        <v>0</v>
      </c>
      <c r="W4625" s="5">
        <v>0</v>
      </c>
      <c r="X4625" s="5"/>
      <c r="Y4625" s="5"/>
      <c r="Z4625" s="5">
        <f>Tbl_BalanceHistory[[#This Row],[Discretionary Recommended - Pre 2022]]+Tbl_BalanceHistory[[#This Row],[Discretionary Balance Recommended: Policy]]+Tbl_BalanceHistory[[#This Row],[Discretionary Balance Recommended: Commitments]]</f>
        <v>0</v>
      </c>
      <c r="AA4625" s="5">
        <f>Tbl_BalanceHistory[[#This Row],[Discretionary Balance]]-Tbl_BalanceHistory[[#This Row],[Discretionary Reappropriation]]</f>
        <v>0</v>
      </c>
      <c r="AB4625" s="2"/>
      <c r="AC4625" s="2"/>
      <c r="AD4625" s="2"/>
      <c r="AE4625" s="2"/>
    </row>
    <row r="4626" spans="1:31" ht="45" x14ac:dyDescent="0.25">
      <c r="A4626" s="2" t="s">
        <v>747</v>
      </c>
      <c r="B4626" s="3">
        <v>11</v>
      </c>
      <c r="C4626" s="3">
        <v>799</v>
      </c>
      <c r="D4626" s="3" t="s">
        <v>760</v>
      </c>
      <c r="E4626" s="3" t="str">
        <f>_xlfn.XLOOKUP(Tbl_BalanceHistory[[#This Row],[RespAgy]],Tbl_Agencies[Agy Code],Tbl_Agencies[Agy Sort])</f>
        <v>161000</v>
      </c>
      <c r="F4626" s="2" t="str">
        <f>Tbl_BalanceHistory[[#This Row],[RespAgy]]&amp;": "&amp;Tbl_BalanceHistory[[#This Row],[RespAgency]]</f>
        <v>799: Department of Corrections</v>
      </c>
      <c r="G4626" s="3">
        <v>774</v>
      </c>
      <c r="H4626" s="3" t="s">
        <v>1402</v>
      </c>
      <c r="I4626" s="3">
        <f>_xlfn.XLOOKUP(Tbl_BalanceHistory[[#This Row],[AgyCode]],Tbl_Agencies[Agy Code],Tbl_Agencies[Agy Sort])</f>
        <v>0</v>
      </c>
      <c r="J4626" s="2" t="str">
        <f>Tbl_BalanceHistory[[#This Row],[AgyCode]]&amp;": "&amp;Tbl_BalanceHistory[[#This Row],[Agency Name]]</f>
        <v>774: Lunenburg Correctional Center</v>
      </c>
      <c r="K4626" s="1">
        <v>2016</v>
      </c>
      <c r="L4626" s="3">
        <v>398</v>
      </c>
      <c r="M4626" s="3" t="s">
        <v>768</v>
      </c>
      <c r="N4626" s="2" t="str">
        <f>Tbl_BalanceHistory[[#This Row],[ProgramCode]]&amp;": "&amp;Tbl_BalanceHistory[[#This Row],[Program Name]]</f>
        <v>398: Operation of Secure Correctional Facilities</v>
      </c>
      <c r="O4626" s="3" t="s">
        <v>1730</v>
      </c>
      <c r="P4626" s="1" t="str">
        <f>IF(Tbl_BalanceHistory[[#This Row],[FundCode]]="0100","GF",IF(Tbl_BalanceHistory[[#This Row],[FundCode]]="01000","GF","Hi Ed / OCR"))</f>
        <v>GF</v>
      </c>
      <c r="Q4626" s="5">
        <v>22876757</v>
      </c>
      <c r="R4626" s="5">
        <v>22876757</v>
      </c>
      <c r="S4626" s="5">
        <v>0</v>
      </c>
      <c r="T4626" s="5">
        <v>0</v>
      </c>
      <c r="U4626" s="3"/>
      <c r="V4626" s="5">
        <v>0</v>
      </c>
      <c r="W4626" s="5">
        <v>0</v>
      </c>
      <c r="X4626" s="5"/>
      <c r="Y4626" s="5"/>
      <c r="Z4626" s="5">
        <f>Tbl_BalanceHistory[[#This Row],[Discretionary Recommended - Pre 2022]]+Tbl_BalanceHistory[[#This Row],[Discretionary Balance Recommended: Policy]]+Tbl_BalanceHistory[[#This Row],[Discretionary Balance Recommended: Commitments]]</f>
        <v>0</v>
      </c>
      <c r="AA4626" s="5">
        <f>Tbl_BalanceHistory[[#This Row],[Discretionary Balance]]-Tbl_BalanceHistory[[#This Row],[Discretionary Reappropriation]]</f>
        <v>0</v>
      </c>
      <c r="AB4626" s="2"/>
      <c r="AC4626" s="2"/>
      <c r="AD4626" s="2"/>
      <c r="AE4626" s="2" t="s">
        <v>2170</v>
      </c>
    </row>
    <row r="4627" spans="1:31" ht="45" x14ac:dyDescent="0.25">
      <c r="A4627" s="2" t="s">
        <v>747</v>
      </c>
      <c r="B4627" s="3">
        <v>11</v>
      </c>
      <c r="C4627" s="3">
        <v>799</v>
      </c>
      <c r="D4627" s="3" t="s">
        <v>760</v>
      </c>
      <c r="E4627" s="3" t="str">
        <f>_xlfn.XLOOKUP(Tbl_BalanceHistory[[#This Row],[RespAgy]],Tbl_Agencies[Agy Code],Tbl_Agencies[Agy Sort])</f>
        <v>161000</v>
      </c>
      <c r="F4627" s="2" t="str">
        <f>Tbl_BalanceHistory[[#This Row],[RespAgy]]&amp;": "&amp;Tbl_BalanceHistory[[#This Row],[RespAgency]]</f>
        <v>799: Department of Corrections</v>
      </c>
      <c r="G4627" s="3">
        <v>774</v>
      </c>
      <c r="H4627" s="3" t="s">
        <v>1402</v>
      </c>
      <c r="I4627" s="3">
        <f>_xlfn.XLOOKUP(Tbl_BalanceHistory[[#This Row],[AgyCode]],Tbl_Agencies[Agy Code],Tbl_Agencies[Agy Sort])</f>
        <v>0</v>
      </c>
      <c r="J4627" s="2" t="str">
        <f>Tbl_BalanceHistory[[#This Row],[AgyCode]]&amp;": "&amp;Tbl_BalanceHistory[[#This Row],[Agency Name]]</f>
        <v>774: Lunenburg Correctional Center</v>
      </c>
      <c r="K4627" s="1">
        <v>2017</v>
      </c>
      <c r="L4627" s="3">
        <v>398</v>
      </c>
      <c r="M4627" s="3" t="s">
        <v>768</v>
      </c>
      <c r="N4627" s="2" t="str">
        <f>Tbl_BalanceHistory[[#This Row],[ProgramCode]]&amp;": "&amp;Tbl_BalanceHistory[[#This Row],[Program Name]]</f>
        <v>398: Operation of Secure Correctional Facilities</v>
      </c>
      <c r="O4627" s="3" t="s">
        <v>886</v>
      </c>
      <c r="P4627" s="1" t="str">
        <f>IF(Tbl_BalanceHistory[[#This Row],[FundCode]]="0100","GF",IF(Tbl_BalanceHistory[[#This Row],[FundCode]]="01000","GF","Hi Ed / OCR"))</f>
        <v>GF</v>
      </c>
      <c r="Q4627" s="5">
        <v>23807185</v>
      </c>
      <c r="R4627" s="5">
        <v>23807185</v>
      </c>
      <c r="S4627" s="5">
        <v>0</v>
      </c>
      <c r="T4627" s="5">
        <v>0</v>
      </c>
      <c r="U4627" s="3"/>
      <c r="V4627" s="5">
        <v>0</v>
      </c>
      <c r="W4627" s="5">
        <v>0</v>
      </c>
      <c r="X4627" s="5"/>
      <c r="Y4627" s="5"/>
      <c r="Z4627" s="5">
        <f>Tbl_BalanceHistory[[#This Row],[Discretionary Recommended - Pre 2022]]+Tbl_BalanceHistory[[#This Row],[Discretionary Balance Recommended: Policy]]+Tbl_BalanceHistory[[#This Row],[Discretionary Balance Recommended: Commitments]]</f>
        <v>0</v>
      </c>
      <c r="AA4627" s="5">
        <f>Tbl_BalanceHistory[[#This Row],[Discretionary Balance]]-Tbl_BalanceHistory[[#This Row],[Discretionary Reappropriation]]</f>
        <v>0</v>
      </c>
      <c r="AB4627" s="2"/>
      <c r="AC4627" s="2"/>
      <c r="AD4627" s="2"/>
      <c r="AE4627" s="2"/>
    </row>
    <row r="4628" spans="1:31" ht="45" x14ac:dyDescent="0.25">
      <c r="A4628" s="2" t="s">
        <v>747</v>
      </c>
      <c r="B4628" s="3">
        <v>11</v>
      </c>
      <c r="C4628" s="3">
        <v>799</v>
      </c>
      <c r="D4628" s="3" t="s">
        <v>760</v>
      </c>
      <c r="E4628" s="3" t="str">
        <f>_xlfn.XLOOKUP(Tbl_BalanceHistory[[#This Row],[RespAgy]],Tbl_Agencies[Agy Code],Tbl_Agencies[Agy Sort])</f>
        <v>161000</v>
      </c>
      <c r="F4628" s="2" t="str">
        <f>Tbl_BalanceHistory[[#This Row],[RespAgy]]&amp;": "&amp;Tbl_BalanceHistory[[#This Row],[RespAgency]]</f>
        <v>799: Department of Corrections</v>
      </c>
      <c r="G4628" s="3">
        <v>774</v>
      </c>
      <c r="H4628" s="3" t="s">
        <v>1402</v>
      </c>
      <c r="I4628" s="3">
        <f>_xlfn.XLOOKUP(Tbl_BalanceHistory[[#This Row],[AgyCode]],Tbl_Agencies[Agy Code],Tbl_Agencies[Agy Sort])</f>
        <v>0</v>
      </c>
      <c r="J4628" s="2" t="str">
        <f>Tbl_BalanceHistory[[#This Row],[AgyCode]]&amp;": "&amp;Tbl_BalanceHistory[[#This Row],[Agency Name]]</f>
        <v>774: Lunenburg Correctional Center</v>
      </c>
      <c r="K4628" s="1">
        <v>2018</v>
      </c>
      <c r="L4628" s="3">
        <v>398</v>
      </c>
      <c r="M4628" s="3" t="s">
        <v>768</v>
      </c>
      <c r="N4628" s="2" t="str">
        <f>Tbl_BalanceHistory[[#This Row],[ProgramCode]]&amp;": "&amp;Tbl_BalanceHistory[[#This Row],[Program Name]]</f>
        <v>398: Operation of Secure Correctional Facilities</v>
      </c>
      <c r="O4628" s="3" t="s">
        <v>886</v>
      </c>
      <c r="P4628" s="1" t="str">
        <f>IF(Tbl_BalanceHistory[[#This Row],[FundCode]]="0100","GF",IF(Tbl_BalanceHistory[[#This Row],[FundCode]]="01000","GF","Hi Ed / OCR"))</f>
        <v>GF</v>
      </c>
      <c r="Q4628" s="5">
        <v>24422061</v>
      </c>
      <c r="R4628" s="5">
        <v>24422061</v>
      </c>
      <c r="S4628" s="5">
        <v>0</v>
      </c>
      <c r="T4628" s="5">
        <v>0</v>
      </c>
      <c r="U4628" s="3"/>
      <c r="V4628" s="5">
        <v>0</v>
      </c>
      <c r="W4628" s="5">
        <v>0</v>
      </c>
      <c r="X4628" s="5"/>
      <c r="Y4628" s="5"/>
      <c r="Z4628" s="5">
        <f>Tbl_BalanceHistory[[#This Row],[Discretionary Recommended - Pre 2022]]+Tbl_BalanceHistory[[#This Row],[Discretionary Balance Recommended: Policy]]+Tbl_BalanceHistory[[#This Row],[Discretionary Balance Recommended: Commitments]]</f>
        <v>0</v>
      </c>
      <c r="AA4628" s="5">
        <f>Tbl_BalanceHistory[[#This Row],[Discretionary Balance]]-Tbl_BalanceHistory[[#This Row],[Discretionary Reappropriation]]</f>
        <v>0</v>
      </c>
      <c r="AB4628" s="2"/>
      <c r="AC4628" s="2"/>
      <c r="AD4628" s="2"/>
      <c r="AE4628" s="2"/>
    </row>
    <row r="4629" spans="1:31" ht="45" x14ac:dyDescent="0.25">
      <c r="A4629" s="2" t="s">
        <v>747</v>
      </c>
      <c r="B4629" s="3">
        <v>11</v>
      </c>
      <c r="C4629" s="3">
        <v>799</v>
      </c>
      <c r="D4629" s="3" t="s">
        <v>760</v>
      </c>
      <c r="E4629" s="3" t="str">
        <f>_xlfn.XLOOKUP(Tbl_BalanceHistory[[#This Row],[RespAgy]],Tbl_Agencies[Agy Code],Tbl_Agencies[Agy Sort])</f>
        <v>161000</v>
      </c>
      <c r="F4629" s="2" t="str">
        <f>Tbl_BalanceHistory[[#This Row],[RespAgy]]&amp;": "&amp;Tbl_BalanceHistory[[#This Row],[RespAgency]]</f>
        <v>799: Department of Corrections</v>
      </c>
      <c r="G4629" s="3">
        <v>774</v>
      </c>
      <c r="H4629" s="3" t="s">
        <v>1402</v>
      </c>
      <c r="I4629" s="3">
        <f>_xlfn.XLOOKUP(Tbl_BalanceHistory[[#This Row],[AgyCode]],Tbl_Agencies[Agy Code],Tbl_Agencies[Agy Sort])</f>
        <v>0</v>
      </c>
      <c r="J4629" s="2" t="str">
        <f>Tbl_BalanceHistory[[#This Row],[AgyCode]]&amp;": "&amp;Tbl_BalanceHistory[[#This Row],[Agency Name]]</f>
        <v>774: Lunenburg Correctional Center</v>
      </c>
      <c r="K4629" s="1">
        <v>2019</v>
      </c>
      <c r="L4629" s="3">
        <v>398</v>
      </c>
      <c r="M4629" s="3" t="s">
        <v>768</v>
      </c>
      <c r="N4629" s="2" t="str">
        <f>Tbl_BalanceHistory[[#This Row],[ProgramCode]]&amp;": "&amp;Tbl_BalanceHistory[[#This Row],[Program Name]]</f>
        <v>398: Operation of Secure Correctional Facilities</v>
      </c>
      <c r="O4629" s="3" t="s">
        <v>886</v>
      </c>
      <c r="P4629" s="1" t="str">
        <f>IF(Tbl_BalanceHistory[[#This Row],[FundCode]]="0100","GF",IF(Tbl_BalanceHistory[[#This Row],[FundCode]]="01000","GF","Hi Ed / OCR"))</f>
        <v>GF</v>
      </c>
      <c r="Q4629" s="5">
        <v>25950331</v>
      </c>
      <c r="R4629" s="5">
        <v>25950331</v>
      </c>
      <c r="S4629" s="5">
        <v>0</v>
      </c>
      <c r="T4629" s="5">
        <v>0</v>
      </c>
      <c r="U4629" s="3"/>
      <c r="V4629" s="5">
        <v>0</v>
      </c>
      <c r="W4629" s="5">
        <v>0</v>
      </c>
      <c r="X4629" s="5"/>
      <c r="Y4629" s="5"/>
      <c r="Z4629" s="5">
        <f>Tbl_BalanceHistory[[#This Row],[Discretionary Recommended - Pre 2022]]+Tbl_BalanceHistory[[#This Row],[Discretionary Balance Recommended: Policy]]+Tbl_BalanceHistory[[#This Row],[Discretionary Balance Recommended: Commitments]]</f>
        <v>0</v>
      </c>
      <c r="AA4629" s="5">
        <f>Tbl_BalanceHistory[[#This Row],[Discretionary Balance]]-Tbl_BalanceHistory[[#This Row],[Discretionary Reappropriation]]</f>
        <v>0</v>
      </c>
      <c r="AB4629" s="2"/>
      <c r="AC4629" s="2"/>
      <c r="AD4629" s="2"/>
      <c r="AE4629" s="2"/>
    </row>
    <row r="4630" spans="1:31" ht="45" x14ac:dyDescent="0.25">
      <c r="A4630" s="2" t="s">
        <v>747</v>
      </c>
      <c r="B4630" s="3">
        <v>11</v>
      </c>
      <c r="C4630" s="3">
        <v>799</v>
      </c>
      <c r="D4630" s="3" t="s">
        <v>760</v>
      </c>
      <c r="E4630" s="3" t="str">
        <f>_xlfn.XLOOKUP(Tbl_BalanceHistory[[#This Row],[RespAgy]],Tbl_Agencies[Agy Code],Tbl_Agencies[Agy Sort])</f>
        <v>161000</v>
      </c>
      <c r="F4630" s="2" t="str">
        <f>Tbl_BalanceHistory[[#This Row],[RespAgy]]&amp;": "&amp;Tbl_BalanceHistory[[#This Row],[RespAgency]]</f>
        <v>799: Department of Corrections</v>
      </c>
      <c r="G4630" s="3">
        <v>774</v>
      </c>
      <c r="H4630" s="3" t="s">
        <v>1402</v>
      </c>
      <c r="I4630" s="3">
        <f>_xlfn.XLOOKUP(Tbl_BalanceHistory[[#This Row],[AgyCode]],Tbl_Agencies[Agy Code],Tbl_Agencies[Agy Sort])</f>
        <v>0</v>
      </c>
      <c r="J4630" s="2" t="str">
        <f>Tbl_BalanceHistory[[#This Row],[AgyCode]]&amp;": "&amp;Tbl_BalanceHistory[[#This Row],[Agency Name]]</f>
        <v>774: Lunenburg Correctional Center</v>
      </c>
      <c r="K4630" s="1">
        <v>2020</v>
      </c>
      <c r="L4630" s="3">
        <v>398</v>
      </c>
      <c r="M4630" s="3" t="s">
        <v>768</v>
      </c>
      <c r="N4630" s="2" t="str">
        <f>Tbl_BalanceHistory[[#This Row],[ProgramCode]]&amp;": "&amp;Tbl_BalanceHistory[[#This Row],[Program Name]]</f>
        <v>398: Operation of Secure Correctional Facilities</v>
      </c>
      <c r="O4630" s="3" t="s">
        <v>886</v>
      </c>
      <c r="P4630" s="1" t="str">
        <f>IF(Tbl_BalanceHistory[[#This Row],[FundCode]]="0100","GF",IF(Tbl_BalanceHistory[[#This Row],[FundCode]]="01000","GF","Hi Ed / OCR"))</f>
        <v>GF</v>
      </c>
      <c r="Q4630" s="5">
        <v>27586150</v>
      </c>
      <c r="R4630" s="5">
        <v>27574237</v>
      </c>
      <c r="S4630" s="5">
        <v>11913</v>
      </c>
      <c r="T4630" s="5">
        <v>0</v>
      </c>
      <c r="U4630" s="3"/>
      <c r="V4630" s="5">
        <v>11913</v>
      </c>
      <c r="W4630" s="5">
        <v>0</v>
      </c>
      <c r="X4630" s="5"/>
      <c r="Y4630" s="5"/>
      <c r="Z4630" s="5">
        <f>Tbl_BalanceHistory[[#This Row],[Discretionary Recommended - Pre 2022]]+Tbl_BalanceHistory[[#This Row],[Discretionary Balance Recommended: Policy]]+Tbl_BalanceHistory[[#This Row],[Discretionary Balance Recommended: Commitments]]</f>
        <v>0</v>
      </c>
      <c r="AA4630" s="5">
        <f>Tbl_BalanceHistory[[#This Row],[Discretionary Balance]]-Tbl_BalanceHistory[[#This Row],[Discretionary Reappropriation]]</f>
        <v>11913</v>
      </c>
      <c r="AB4630" s="2"/>
      <c r="AC4630" s="2"/>
      <c r="AD4630" s="2"/>
      <c r="AE4630" s="2"/>
    </row>
    <row r="4631" spans="1:31" ht="45" x14ac:dyDescent="0.25">
      <c r="A4631" s="2" t="s">
        <v>747</v>
      </c>
      <c r="B4631" s="3">
        <v>11</v>
      </c>
      <c r="C4631" s="3">
        <v>799</v>
      </c>
      <c r="D4631" s="3" t="s">
        <v>760</v>
      </c>
      <c r="E4631" s="3" t="str">
        <f>_xlfn.XLOOKUP(Tbl_BalanceHistory[[#This Row],[RespAgy]],Tbl_Agencies[Agy Code],Tbl_Agencies[Agy Sort])</f>
        <v>161000</v>
      </c>
      <c r="F4631" s="2" t="str">
        <f>Tbl_BalanceHistory[[#This Row],[RespAgy]]&amp;": "&amp;Tbl_BalanceHistory[[#This Row],[RespAgency]]</f>
        <v>799: Department of Corrections</v>
      </c>
      <c r="G4631" s="3">
        <v>775</v>
      </c>
      <c r="H4631" s="3" t="s">
        <v>1404</v>
      </c>
      <c r="I4631" s="3">
        <f>_xlfn.XLOOKUP(Tbl_BalanceHistory[[#This Row],[AgyCode]],Tbl_Agencies[Agy Code],Tbl_Agencies[Agy Sort])</f>
        <v>0</v>
      </c>
      <c r="J4631" s="2" t="str">
        <f>Tbl_BalanceHistory[[#This Row],[AgyCode]]&amp;": "&amp;Tbl_BalanceHistory[[#This Row],[Agency Name]]</f>
        <v>775: Pocahontas State Correctional Center</v>
      </c>
      <c r="K4631" s="1">
        <v>2014</v>
      </c>
      <c r="L4631" s="3">
        <v>197</v>
      </c>
      <c r="M4631" s="3" t="s">
        <v>401</v>
      </c>
      <c r="N4631" s="2" t="str">
        <f>Tbl_BalanceHistory[[#This Row],[ProgramCode]]&amp;": "&amp;Tbl_BalanceHistory[[#This Row],[Program Name]]</f>
        <v>197: Instruction</v>
      </c>
      <c r="O4631" s="3" t="s">
        <v>1730</v>
      </c>
      <c r="P4631" s="1" t="str">
        <f>IF(Tbl_BalanceHistory[[#This Row],[FundCode]]="0100","GF",IF(Tbl_BalanceHistory[[#This Row],[FundCode]]="01000","GF","Hi Ed / OCR"))</f>
        <v>GF</v>
      </c>
      <c r="Q4631" s="5">
        <v>829124</v>
      </c>
      <c r="R4631" s="5">
        <v>829124</v>
      </c>
      <c r="S4631" s="5">
        <v>0</v>
      </c>
      <c r="T4631" s="5">
        <v>0</v>
      </c>
      <c r="U4631" s="3"/>
      <c r="V4631" s="5">
        <v>0</v>
      </c>
      <c r="W4631" s="5">
        <v>0</v>
      </c>
      <c r="X4631" s="5"/>
      <c r="Y4631" s="5"/>
      <c r="Z4631" s="5">
        <f>Tbl_BalanceHistory[[#This Row],[Discretionary Recommended - Pre 2022]]+Tbl_BalanceHistory[[#This Row],[Discretionary Balance Recommended: Policy]]+Tbl_BalanceHistory[[#This Row],[Discretionary Balance Recommended: Commitments]]</f>
        <v>0</v>
      </c>
      <c r="AA4631" s="5">
        <f>Tbl_BalanceHistory[[#This Row],[Discretionary Balance]]-Tbl_BalanceHistory[[#This Row],[Discretionary Reappropriation]]</f>
        <v>0</v>
      </c>
      <c r="AB4631" s="2"/>
      <c r="AC4631" s="2"/>
      <c r="AD4631" s="2"/>
      <c r="AE4631" s="2"/>
    </row>
    <row r="4632" spans="1:31" ht="45" x14ac:dyDescent="0.25">
      <c r="A4632" s="2" t="s">
        <v>747</v>
      </c>
      <c r="B4632" s="3">
        <v>11</v>
      </c>
      <c r="C4632" s="3">
        <v>799</v>
      </c>
      <c r="D4632" s="3" t="s">
        <v>760</v>
      </c>
      <c r="E4632" s="3" t="str">
        <f>_xlfn.XLOOKUP(Tbl_BalanceHistory[[#This Row],[RespAgy]],Tbl_Agencies[Agy Code],Tbl_Agencies[Agy Sort])</f>
        <v>161000</v>
      </c>
      <c r="F4632" s="2" t="str">
        <f>Tbl_BalanceHistory[[#This Row],[RespAgy]]&amp;": "&amp;Tbl_BalanceHistory[[#This Row],[RespAgency]]</f>
        <v>799: Department of Corrections</v>
      </c>
      <c r="G4632" s="3">
        <v>775</v>
      </c>
      <c r="H4632" s="3" t="s">
        <v>1404</v>
      </c>
      <c r="I4632" s="3">
        <f>_xlfn.XLOOKUP(Tbl_BalanceHistory[[#This Row],[AgyCode]],Tbl_Agencies[Agy Code],Tbl_Agencies[Agy Sort])</f>
        <v>0</v>
      </c>
      <c r="J4632" s="2" t="str">
        <f>Tbl_BalanceHistory[[#This Row],[AgyCode]]&amp;": "&amp;Tbl_BalanceHistory[[#This Row],[Agency Name]]</f>
        <v>775: Pocahontas State Correctional Center</v>
      </c>
      <c r="K4632" s="1">
        <v>2015</v>
      </c>
      <c r="L4632" s="3">
        <v>197</v>
      </c>
      <c r="M4632" s="3" t="s">
        <v>401</v>
      </c>
      <c r="N4632" s="2" t="str">
        <f>Tbl_BalanceHistory[[#This Row],[ProgramCode]]&amp;": "&amp;Tbl_BalanceHistory[[#This Row],[Program Name]]</f>
        <v>197: Instruction</v>
      </c>
      <c r="O4632" s="3" t="s">
        <v>1730</v>
      </c>
      <c r="P4632" s="1" t="str">
        <f>IF(Tbl_BalanceHistory[[#This Row],[FundCode]]="0100","GF",IF(Tbl_BalanceHistory[[#This Row],[FundCode]]="01000","GF","Hi Ed / OCR"))</f>
        <v>GF</v>
      </c>
      <c r="Q4632" s="5">
        <v>809514</v>
      </c>
      <c r="R4632" s="5">
        <v>809513</v>
      </c>
      <c r="S4632" s="5">
        <v>0</v>
      </c>
      <c r="T4632" s="5">
        <v>0</v>
      </c>
      <c r="U4632" s="3"/>
      <c r="V4632" s="5">
        <v>0</v>
      </c>
      <c r="W4632" s="5">
        <v>0</v>
      </c>
      <c r="X4632" s="5"/>
      <c r="Y4632" s="5"/>
      <c r="Z4632" s="5">
        <f>Tbl_BalanceHistory[[#This Row],[Discretionary Recommended - Pre 2022]]+Tbl_BalanceHistory[[#This Row],[Discretionary Balance Recommended: Policy]]+Tbl_BalanceHistory[[#This Row],[Discretionary Balance Recommended: Commitments]]</f>
        <v>0</v>
      </c>
      <c r="AA4632" s="5">
        <f>Tbl_BalanceHistory[[#This Row],[Discretionary Balance]]-Tbl_BalanceHistory[[#This Row],[Discretionary Reappropriation]]</f>
        <v>0</v>
      </c>
      <c r="AB4632" s="2"/>
      <c r="AC4632" s="2"/>
      <c r="AD4632" s="2"/>
      <c r="AE4632" s="2"/>
    </row>
    <row r="4633" spans="1:31" ht="45" x14ac:dyDescent="0.25">
      <c r="A4633" s="2" t="s">
        <v>747</v>
      </c>
      <c r="B4633" s="3">
        <v>11</v>
      </c>
      <c r="C4633" s="3">
        <v>799</v>
      </c>
      <c r="D4633" s="3" t="s">
        <v>760</v>
      </c>
      <c r="E4633" s="3" t="str">
        <f>_xlfn.XLOOKUP(Tbl_BalanceHistory[[#This Row],[RespAgy]],Tbl_Agencies[Agy Code],Tbl_Agencies[Agy Sort])</f>
        <v>161000</v>
      </c>
      <c r="F4633" s="2" t="str">
        <f>Tbl_BalanceHistory[[#This Row],[RespAgy]]&amp;": "&amp;Tbl_BalanceHistory[[#This Row],[RespAgency]]</f>
        <v>799: Department of Corrections</v>
      </c>
      <c r="G4633" s="3">
        <v>775</v>
      </c>
      <c r="H4633" s="3" t="s">
        <v>1404</v>
      </c>
      <c r="I4633" s="3">
        <f>_xlfn.XLOOKUP(Tbl_BalanceHistory[[#This Row],[AgyCode]],Tbl_Agencies[Agy Code],Tbl_Agencies[Agy Sort])</f>
        <v>0</v>
      </c>
      <c r="J4633" s="2" t="str">
        <f>Tbl_BalanceHistory[[#This Row],[AgyCode]]&amp;": "&amp;Tbl_BalanceHistory[[#This Row],[Agency Name]]</f>
        <v>775: Pocahontas State Correctional Center</v>
      </c>
      <c r="K4633" s="1">
        <v>2016</v>
      </c>
      <c r="L4633" s="3">
        <v>197</v>
      </c>
      <c r="M4633" s="3" t="s">
        <v>401</v>
      </c>
      <c r="N4633" s="2" t="str">
        <f>Tbl_BalanceHistory[[#This Row],[ProgramCode]]&amp;": "&amp;Tbl_BalanceHistory[[#This Row],[Program Name]]</f>
        <v>197: Instruction</v>
      </c>
      <c r="O4633" s="3" t="s">
        <v>1730</v>
      </c>
      <c r="P4633" s="1" t="str">
        <f>IF(Tbl_BalanceHistory[[#This Row],[FundCode]]="0100","GF",IF(Tbl_BalanceHistory[[#This Row],[FundCode]]="01000","GF","Hi Ed / OCR"))</f>
        <v>GF</v>
      </c>
      <c r="Q4633" s="5">
        <v>814694</v>
      </c>
      <c r="R4633" s="5">
        <v>814694</v>
      </c>
      <c r="S4633" s="5">
        <v>0</v>
      </c>
      <c r="T4633" s="5">
        <v>0</v>
      </c>
      <c r="U4633" s="3"/>
      <c r="V4633" s="5">
        <v>0</v>
      </c>
      <c r="W4633" s="5">
        <v>0</v>
      </c>
      <c r="X4633" s="5"/>
      <c r="Y4633" s="5"/>
      <c r="Z4633" s="5">
        <f>Tbl_BalanceHistory[[#This Row],[Discretionary Recommended - Pre 2022]]+Tbl_BalanceHistory[[#This Row],[Discretionary Balance Recommended: Policy]]+Tbl_BalanceHistory[[#This Row],[Discretionary Balance Recommended: Commitments]]</f>
        <v>0</v>
      </c>
      <c r="AA4633" s="5">
        <f>Tbl_BalanceHistory[[#This Row],[Discretionary Balance]]-Tbl_BalanceHistory[[#This Row],[Discretionary Reappropriation]]</f>
        <v>0</v>
      </c>
      <c r="AB4633" s="2"/>
      <c r="AC4633" s="2"/>
      <c r="AD4633" s="2"/>
      <c r="AE4633" s="2" t="s">
        <v>2170</v>
      </c>
    </row>
    <row r="4634" spans="1:31" ht="45" x14ac:dyDescent="0.25">
      <c r="A4634" s="2" t="s">
        <v>747</v>
      </c>
      <c r="B4634" s="3">
        <v>11</v>
      </c>
      <c r="C4634" s="3">
        <v>799</v>
      </c>
      <c r="D4634" s="3" t="s">
        <v>760</v>
      </c>
      <c r="E4634" s="3" t="str">
        <f>_xlfn.XLOOKUP(Tbl_BalanceHistory[[#This Row],[RespAgy]],Tbl_Agencies[Agy Code],Tbl_Agencies[Agy Sort])</f>
        <v>161000</v>
      </c>
      <c r="F4634" s="2" t="str">
        <f>Tbl_BalanceHistory[[#This Row],[RespAgy]]&amp;": "&amp;Tbl_BalanceHistory[[#This Row],[RespAgency]]</f>
        <v>799: Department of Corrections</v>
      </c>
      <c r="G4634" s="3">
        <v>775</v>
      </c>
      <c r="H4634" s="3" t="s">
        <v>1404</v>
      </c>
      <c r="I4634" s="3">
        <f>_xlfn.XLOOKUP(Tbl_BalanceHistory[[#This Row],[AgyCode]],Tbl_Agencies[Agy Code],Tbl_Agencies[Agy Sort])</f>
        <v>0</v>
      </c>
      <c r="J4634" s="2" t="str">
        <f>Tbl_BalanceHistory[[#This Row],[AgyCode]]&amp;": "&amp;Tbl_BalanceHistory[[#This Row],[Agency Name]]</f>
        <v>775: Pocahontas State Correctional Center</v>
      </c>
      <c r="K4634" s="1">
        <v>2017</v>
      </c>
      <c r="L4634" s="3">
        <v>197</v>
      </c>
      <c r="M4634" s="3" t="s">
        <v>401</v>
      </c>
      <c r="N4634" s="2" t="str">
        <f>Tbl_BalanceHistory[[#This Row],[ProgramCode]]&amp;": "&amp;Tbl_BalanceHistory[[#This Row],[Program Name]]</f>
        <v>197: Instruction</v>
      </c>
      <c r="O4634" s="3" t="s">
        <v>886</v>
      </c>
      <c r="P4634" s="1" t="str">
        <f>IF(Tbl_BalanceHistory[[#This Row],[FundCode]]="0100","GF",IF(Tbl_BalanceHistory[[#This Row],[FundCode]]="01000","GF","Hi Ed / OCR"))</f>
        <v>GF</v>
      </c>
      <c r="Q4634" s="5">
        <v>892059</v>
      </c>
      <c r="R4634" s="5">
        <v>892059</v>
      </c>
      <c r="S4634" s="5">
        <v>0</v>
      </c>
      <c r="T4634" s="5">
        <v>0</v>
      </c>
      <c r="U4634" s="3"/>
      <c r="V4634" s="5">
        <v>0</v>
      </c>
      <c r="W4634" s="5">
        <v>0</v>
      </c>
      <c r="X4634" s="5"/>
      <c r="Y4634" s="5"/>
      <c r="Z4634" s="5">
        <f>Tbl_BalanceHistory[[#This Row],[Discretionary Recommended - Pre 2022]]+Tbl_BalanceHistory[[#This Row],[Discretionary Balance Recommended: Policy]]+Tbl_BalanceHistory[[#This Row],[Discretionary Balance Recommended: Commitments]]</f>
        <v>0</v>
      </c>
      <c r="AA4634" s="5">
        <f>Tbl_BalanceHistory[[#This Row],[Discretionary Balance]]-Tbl_BalanceHistory[[#This Row],[Discretionary Reappropriation]]</f>
        <v>0</v>
      </c>
      <c r="AB4634" s="2"/>
      <c r="AC4634" s="2"/>
      <c r="AD4634" s="2"/>
      <c r="AE4634" s="2"/>
    </row>
    <row r="4635" spans="1:31" ht="45" x14ac:dyDescent="0.25">
      <c r="A4635" s="2" t="s">
        <v>747</v>
      </c>
      <c r="B4635" s="3">
        <v>11</v>
      </c>
      <c r="C4635" s="3">
        <v>799</v>
      </c>
      <c r="D4635" s="3" t="s">
        <v>760</v>
      </c>
      <c r="E4635" s="3" t="str">
        <f>_xlfn.XLOOKUP(Tbl_BalanceHistory[[#This Row],[RespAgy]],Tbl_Agencies[Agy Code],Tbl_Agencies[Agy Sort])</f>
        <v>161000</v>
      </c>
      <c r="F4635" s="2" t="str">
        <f>Tbl_BalanceHistory[[#This Row],[RespAgy]]&amp;": "&amp;Tbl_BalanceHistory[[#This Row],[RespAgency]]</f>
        <v>799: Department of Corrections</v>
      </c>
      <c r="G4635" s="3">
        <v>775</v>
      </c>
      <c r="H4635" s="3" t="s">
        <v>1404</v>
      </c>
      <c r="I4635" s="3">
        <f>_xlfn.XLOOKUP(Tbl_BalanceHistory[[#This Row],[AgyCode]],Tbl_Agencies[Agy Code],Tbl_Agencies[Agy Sort])</f>
        <v>0</v>
      </c>
      <c r="J4635" s="2" t="str">
        <f>Tbl_BalanceHistory[[#This Row],[AgyCode]]&amp;": "&amp;Tbl_BalanceHistory[[#This Row],[Agency Name]]</f>
        <v>775: Pocahontas State Correctional Center</v>
      </c>
      <c r="K4635" s="1">
        <v>2018</v>
      </c>
      <c r="L4635" s="3">
        <v>197</v>
      </c>
      <c r="M4635" s="3" t="s">
        <v>401</v>
      </c>
      <c r="N4635" s="2" t="str">
        <f>Tbl_BalanceHistory[[#This Row],[ProgramCode]]&amp;": "&amp;Tbl_BalanceHistory[[#This Row],[Program Name]]</f>
        <v>197: Instruction</v>
      </c>
      <c r="O4635" s="3" t="s">
        <v>886</v>
      </c>
      <c r="P4635" s="1" t="str">
        <f>IF(Tbl_BalanceHistory[[#This Row],[FundCode]]="0100","GF",IF(Tbl_BalanceHistory[[#This Row],[FundCode]]="01000","GF","Hi Ed / OCR"))</f>
        <v>GF</v>
      </c>
      <c r="Q4635" s="5">
        <v>986507</v>
      </c>
      <c r="R4635" s="5">
        <v>986507</v>
      </c>
      <c r="S4635" s="5">
        <v>0</v>
      </c>
      <c r="T4635" s="5">
        <v>0</v>
      </c>
      <c r="U4635" s="3"/>
      <c r="V4635" s="5">
        <v>0</v>
      </c>
      <c r="W4635" s="5">
        <v>0</v>
      </c>
      <c r="X4635" s="5"/>
      <c r="Y4635" s="5"/>
      <c r="Z4635" s="5">
        <f>Tbl_BalanceHistory[[#This Row],[Discretionary Recommended - Pre 2022]]+Tbl_BalanceHistory[[#This Row],[Discretionary Balance Recommended: Policy]]+Tbl_BalanceHistory[[#This Row],[Discretionary Balance Recommended: Commitments]]</f>
        <v>0</v>
      </c>
      <c r="AA4635" s="5">
        <f>Tbl_BalanceHistory[[#This Row],[Discretionary Balance]]-Tbl_BalanceHistory[[#This Row],[Discretionary Reappropriation]]</f>
        <v>0</v>
      </c>
      <c r="AB4635" s="2"/>
      <c r="AC4635" s="2"/>
      <c r="AD4635" s="2"/>
      <c r="AE4635" s="2"/>
    </row>
    <row r="4636" spans="1:31" ht="45" x14ac:dyDescent="0.25">
      <c r="A4636" s="2" t="s">
        <v>747</v>
      </c>
      <c r="B4636" s="3">
        <v>11</v>
      </c>
      <c r="C4636" s="3">
        <v>799</v>
      </c>
      <c r="D4636" s="3" t="s">
        <v>760</v>
      </c>
      <c r="E4636" s="3" t="str">
        <f>_xlfn.XLOOKUP(Tbl_BalanceHistory[[#This Row],[RespAgy]],Tbl_Agencies[Agy Code],Tbl_Agencies[Agy Sort])</f>
        <v>161000</v>
      </c>
      <c r="F4636" s="2" t="str">
        <f>Tbl_BalanceHistory[[#This Row],[RespAgy]]&amp;": "&amp;Tbl_BalanceHistory[[#This Row],[RespAgency]]</f>
        <v>799: Department of Corrections</v>
      </c>
      <c r="G4636" s="3">
        <v>775</v>
      </c>
      <c r="H4636" s="3" t="s">
        <v>1404</v>
      </c>
      <c r="I4636" s="3">
        <f>_xlfn.XLOOKUP(Tbl_BalanceHistory[[#This Row],[AgyCode]],Tbl_Agencies[Agy Code],Tbl_Agencies[Agy Sort])</f>
        <v>0</v>
      </c>
      <c r="J4636" s="2" t="str">
        <f>Tbl_BalanceHistory[[#This Row],[AgyCode]]&amp;": "&amp;Tbl_BalanceHistory[[#This Row],[Agency Name]]</f>
        <v>775: Pocahontas State Correctional Center</v>
      </c>
      <c r="K4636" s="1">
        <v>2019</v>
      </c>
      <c r="L4636" s="3">
        <v>197</v>
      </c>
      <c r="M4636" s="3" t="s">
        <v>401</v>
      </c>
      <c r="N4636" s="2" t="str">
        <f>Tbl_BalanceHistory[[#This Row],[ProgramCode]]&amp;": "&amp;Tbl_BalanceHistory[[#This Row],[Program Name]]</f>
        <v>197: Instruction</v>
      </c>
      <c r="O4636" s="3" t="s">
        <v>886</v>
      </c>
      <c r="P4636" s="1" t="str">
        <f>IF(Tbl_BalanceHistory[[#This Row],[FundCode]]="0100","GF",IF(Tbl_BalanceHistory[[#This Row],[FundCode]]="01000","GF","Hi Ed / OCR"))</f>
        <v>GF</v>
      </c>
      <c r="Q4636" s="5">
        <v>959246</v>
      </c>
      <c r="R4636" s="5">
        <v>959246</v>
      </c>
      <c r="S4636" s="5">
        <v>0</v>
      </c>
      <c r="T4636" s="5">
        <v>0</v>
      </c>
      <c r="U4636" s="3"/>
      <c r="V4636" s="5">
        <v>0</v>
      </c>
      <c r="W4636" s="5">
        <v>0</v>
      </c>
      <c r="X4636" s="5"/>
      <c r="Y4636" s="5"/>
      <c r="Z4636" s="5">
        <f>Tbl_BalanceHistory[[#This Row],[Discretionary Recommended - Pre 2022]]+Tbl_BalanceHistory[[#This Row],[Discretionary Balance Recommended: Policy]]+Tbl_BalanceHistory[[#This Row],[Discretionary Balance Recommended: Commitments]]</f>
        <v>0</v>
      </c>
      <c r="AA4636" s="5">
        <f>Tbl_BalanceHistory[[#This Row],[Discretionary Balance]]-Tbl_BalanceHistory[[#This Row],[Discretionary Reappropriation]]</f>
        <v>0</v>
      </c>
      <c r="AB4636" s="2"/>
      <c r="AC4636" s="2"/>
      <c r="AD4636" s="2"/>
      <c r="AE4636" s="2"/>
    </row>
    <row r="4637" spans="1:31" ht="45" x14ac:dyDescent="0.25">
      <c r="A4637" s="2" t="s">
        <v>747</v>
      </c>
      <c r="B4637" s="3">
        <v>11</v>
      </c>
      <c r="C4637" s="3">
        <v>799</v>
      </c>
      <c r="D4637" s="3" t="s">
        <v>760</v>
      </c>
      <c r="E4637" s="3" t="str">
        <f>_xlfn.XLOOKUP(Tbl_BalanceHistory[[#This Row],[RespAgy]],Tbl_Agencies[Agy Code],Tbl_Agencies[Agy Sort])</f>
        <v>161000</v>
      </c>
      <c r="F4637" s="2" t="str">
        <f>Tbl_BalanceHistory[[#This Row],[RespAgy]]&amp;": "&amp;Tbl_BalanceHistory[[#This Row],[RespAgency]]</f>
        <v>799: Department of Corrections</v>
      </c>
      <c r="G4637" s="3">
        <v>775</v>
      </c>
      <c r="H4637" s="3" t="s">
        <v>1404</v>
      </c>
      <c r="I4637" s="3">
        <f>_xlfn.XLOOKUP(Tbl_BalanceHistory[[#This Row],[AgyCode]],Tbl_Agencies[Agy Code],Tbl_Agencies[Agy Sort])</f>
        <v>0</v>
      </c>
      <c r="J4637" s="2" t="str">
        <f>Tbl_BalanceHistory[[#This Row],[AgyCode]]&amp;": "&amp;Tbl_BalanceHistory[[#This Row],[Agency Name]]</f>
        <v>775: Pocahontas State Correctional Center</v>
      </c>
      <c r="K4637" s="1">
        <v>2020</v>
      </c>
      <c r="L4637" s="3">
        <v>197</v>
      </c>
      <c r="M4637" s="3" t="s">
        <v>401</v>
      </c>
      <c r="N4637" s="2" t="str">
        <f>Tbl_BalanceHistory[[#This Row],[ProgramCode]]&amp;": "&amp;Tbl_BalanceHistory[[#This Row],[Program Name]]</f>
        <v>197: Instruction</v>
      </c>
      <c r="O4637" s="3" t="s">
        <v>886</v>
      </c>
      <c r="P4637" s="1" t="str">
        <f>IF(Tbl_BalanceHistory[[#This Row],[FundCode]]="0100","GF",IF(Tbl_BalanceHistory[[#This Row],[FundCode]]="01000","GF","Hi Ed / OCR"))</f>
        <v>GF</v>
      </c>
      <c r="Q4637" s="5">
        <v>1002533</v>
      </c>
      <c r="R4637" s="5">
        <v>1002533</v>
      </c>
      <c r="S4637" s="5">
        <v>0</v>
      </c>
      <c r="T4637" s="5">
        <v>0</v>
      </c>
      <c r="U4637" s="3"/>
      <c r="V4637" s="5">
        <v>0</v>
      </c>
      <c r="W4637" s="5">
        <v>0</v>
      </c>
      <c r="X4637" s="5"/>
      <c r="Y4637" s="5"/>
      <c r="Z4637" s="5">
        <f>Tbl_BalanceHistory[[#This Row],[Discretionary Recommended - Pre 2022]]+Tbl_BalanceHistory[[#This Row],[Discretionary Balance Recommended: Policy]]+Tbl_BalanceHistory[[#This Row],[Discretionary Balance Recommended: Commitments]]</f>
        <v>0</v>
      </c>
      <c r="AA4637" s="5">
        <f>Tbl_BalanceHistory[[#This Row],[Discretionary Balance]]-Tbl_BalanceHistory[[#This Row],[Discretionary Reappropriation]]</f>
        <v>0</v>
      </c>
      <c r="AB4637" s="2"/>
      <c r="AC4637" s="2"/>
      <c r="AD4637" s="2"/>
      <c r="AE4637" s="2"/>
    </row>
    <row r="4638" spans="1:31" ht="45" x14ac:dyDescent="0.25">
      <c r="A4638" s="2" t="s">
        <v>747</v>
      </c>
      <c r="B4638" s="3">
        <v>11</v>
      </c>
      <c r="C4638" s="3">
        <v>799</v>
      </c>
      <c r="D4638" s="3" t="s">
        <v>760</v>
      </c>
      <c r="E4638" s="3" t="str">
        <f>_xlfn.XLOOKUP(Tbl_BalanceHistory[[#This Row],[RespAgy]],Tbl_Agencies[Agy Code],Tbl_Agencies[Agy Sort])</f>
        <v>161000</v>
      </c>
      <c r="F4638" s="2" t="str">
        <f>Tbl_BalanceHistory[[#This Row],[RespAgy]]&amp;": "&amp;Tbl_BalanceHistory[[#This Row],[RespAgency]]</f>
        <v>799: Department of Corrections</v>
      </c>
      <c r="G4638" s="3">
        <v>775</v>
      </c>
      <c r="H4638" s="3" t="s">
        <v>1404</v>
      </c>
      <c r="I4638" s="3">
        <f>_xlfn.XLOOKUP(Tbl_BalanceHistory[[#This Row],[AgyCode]],Tbl_Agencies[Agy Code],Tbl_Agencies[Agy Sort])</f>
        <v>0</v>
      </c>
      <c r="J4638" s="2" t="str">
        <f>Tbl_BalanceHistory[[#This Row],[AgyCode]]&amp;": "&amp;Tbl_BalanceHistory[[#This Row],[Agency Name]]</f>
        <v>775: Pocahontas State Correctional Center</v>
      </c>
      <c r="K4638" s="1">
        <v>2014</v>
      </c>
      <c r="L4638" s="3">
        <v>398</v>
      </c>
      <c r="M4638" s="3" t="s">
        <v>768</v>
      </c>
      <c r="N4638" s="2" t="str">
        <f>Tbl_BalanceHistory[[#This Row],[ProgramCode]]&amp;": "&amp;Tbl_BalanceHistory[[#This Row],[Program Name]]</f>
        <v>398: Operation of Secure Correctional Facilities</v>
      </c>
      <c r="O4638" s="3" t="s">
        <v>1730</v>
      </c>
      <c r="P4638" s="1" t="str">
        <f>IF(Tbl_BalanceHistory[[#This Row],[FundCode]]="0100","GF",IF(Tbl_BalanceHistory[[#This Row],[FundCode]]="01000","GF","Hi Ed / OCR"))</f>
        <v>GF</v>
      </c>
      <c r="Q4638" s="5">
        <v>18475186</v>
      </c>
      <c r="R4638" s="5">
        <v>18475186</v>
      </c>
      <c r="S4638" s="5">
        <v>0</v>
      </c>
      <c r="T4638" s="5">
        <v>0</v>
      </c>
      <c r="U4638" s="3"/>
      <c r="V4638" s="5">
        <v>0</v>
      </c>
      <c r="W4638" s="5">
        <v>0</v>
      </c>
      <c r="X4638" s="5"/>
      <c r="Y4638" s="5"/>
      <c r="Z4638" s="5">
        <f>Tbl_BalanceHistory[[#This Row],[Discretionary Recommended - Pre 2022]]+Tbl_BalanceHistory[[#This Row],[Discretionary Balance Recommended: Policy]]+Tbl_BalanceHistory[[#This Row],[Discretionary Balance Recommended: Commitments]]</f>
        <v>0</v>
      </c>
      <c r="AA4638" s="5">
        <f>Tbl_BalanceHistory[[#This Row],[Discretionary Balance]]-Tbl_BalanceHistory[[#This Row],[Discretionary Reappropriation]]</f>
        <v>0</v>
      </c>
      <c r="AB4638" s="2"/>
      <c r="AC4638" s="2"/>
      <c r="AD4638" s="2"/>
      <c r="AE4638" s="2"/>
    </row>
    <row r="4639" spans="1:31" ht="45" x14ac:dyDescent="0.25">
      <c r="A4639" s="2" t="s">
        <v>747</v>
      </c>
      <c r="B4639" s="3">
        <v>11</v>
      </c>
      <c r="C4639" s="3">
        <v>799</v>
      </c>
      <c r="D4639" s="3" t="s">
        <v>760</v>
      </c>
      <c r="E4639" s="3" t="str">
        <f>_xlfn.XLOOKUP(Tbl_BalanceHistory[[#This Row],[RespAgy]],Tbl_Agencies[Agy Code],Tbl_Agencies[Agy Sort])</f>
        <v>161000</v>
      </c>
      <c r="F4639" s="2" t="str">
        <f>Tbl_BalanceHistory[[#This Row],[RespAgy]]&amp;": "&amp;Tbl_BalanceHistory[[#This Row],[RespAgency]]</f>
        <v>799: Department of Corrections</v>
      </c>
      <c r="G4639" s="3">
        <v>775</v>
      </c>
      <c r="H4639" s="3" t="s">
        <v>1404</v>
      </c>
      <c r="I4639" s="3">
        <f>_xlfn.XLOOKUP(Tbl_BalanceHistory[[#This Row],[AgyCode]],Tbl_Agencies[Agy Code],Tbl_Agencies[Agy Sort])</f>
        <v>0</v>
      </c>
      <c r="J4639" s="2" t="str">
        <f>Tbl_BalanceHistory[[#This Row],[AgyCode]]&amp;": "&amp;Tbl_BalanceHistory[[#This Row],[Agency Name]]</f>
        <v>775: Pocahontas State Correctional Center</v>
      </c>
      <c r="K4639" s="1">
        <v>2015</v>
      </c>
      <c r="L4639" s="3">
        <v>398</v>
      </c>
      <c r="M4639" s="3" t="s">
        <v>768</v>
      </c>
      <c r="N4639" s="2" t="str">
        <f>Tbl_BalanceHistory[[#This Row],[ProgramCode]]&amp;": "&amp;Tbl_BalanceHistory[[#This Row],[Program Name]]</f>
        <v>398: Operation of Secure Correctional Facilities</v>
      </c>
      <c r="O4639" s="3" t="s">
        <v>1730</v>
      </c>
      <c r="P4639" s="1" t="str">
        <f>IF(Tbl_BalanceHistory[[#This Row],[FundCode]]="0100","GF",IF(Tbl_BalanceHistory[[#This Row],[FundCode]]="01000","GF","Hi Ed / OCR"))</f>
        <v>GF</v>
      </c>
      <c r="Q4639" s="5">
        <v>19146727</v>
      </c>
      <c r="R4639" s="5">
        <v>19146727</v>
      </c>
      <c r="S4639" s="5">
        <v>0</v>
      </c>
      <c r="T4639" s="5">
        <v>0</v>
      </c>
      <c r="U4639" s="3"/>
      <c r="V4639" s="5">
        <v>0</v>
      </c>
      <c r="W4639" s="5">
        <v>0</v>
      </c>
      <c r="X4639" s="5"/>
      <c r="Y4639" s="5"/>
      <c r="Z4639" s="5">
        <f>Tbl_BalanceHistory[[#This Row],[Discretionary Recommended - Pre 2022]]+Tbl_BalanceHistory[[#This Row],[Discretionary Balance Recommended: Policy]]+Tbl_BalanceHistory[[#This Row],[Discretionary Balance Recommended: Commitments]]</f>
        <v>0</v>
      </c>
      <c r="AA4639" s="5">
        <f>Tbl_BalanceHistory[[#This Row],[Discretionary Balance]]-Tbl_BalanceHistory[[#This Row],[Discretionary Reappropriation]]</f>
        <v>0</v>
      </c>
      <c r="AB4639" s="2"/>
      <c r="AC4639" s="2"/>
      <c r="AD4639" s="2"/>
      <c r="AE4639" s="2"/>
    </row>
    <row r="4640" spans="1:31" ht="45" x14ac:dyDescent="0.25">
      <c r="A4640" s="2" t="s">
        <v>747</v>
      </c>
      <c r="B4640" s="3">
        <v>11</v>
      </c>
      <c r="C4640" s="3">
        <v>799</v>
      </c>
      <c r="D4640" s="3" t="s">
        <v>760</v>
      </c>
      <c r="E4640" s="3" t="str">
        <f>_xlfn.XLOOKUP(Tbl_BalanceHistory[[#This Row],[RespAgy]],Tbl_Agencies[Agy Code],Tbl_Agencies[Agy Sort])</f>
        <v>161000</v>
      </c>
      <c r="F4640" s="2" t="str">
        <f>Tbl_BalanceHistory[[#This Row],[RespAgy]]&amp;": "&amp;Tbl_BalanceHistory[[#This Row],[RespAgency]]</f>
        <v>799: Department of Corrections</v>
      </c>
      <c r="G4640" s="3">
        <v>775</v>
      </c>
      <c r="H4640" s="3" t="s">
        <v>1404</v>
      </c>
      <c r="I4640" s="3">
        <f>_xlfn.XLOOKUP(Tbl_BalanceHistory[[#This Row],[AgyCode]],Tbl_Agencies[Agy Code],Tbl_Agencies[Agy Sort])</f>
        <v>0</v>
      </c>
      <c r="J4640" s="2" t="str">
        <f>Tbl_BalanceHistory[[#This Row],[AgyCode]]&amp;": "&amp;Tbl_BalanceHistory[[#This Row],[Agency Name]]</f>
        <v>775: Pocahontas State Correctional Center</v>
      </c>
      <c r="K4640" s="1">
        <v>2016</v>
      </c>
      <c r="L4640" s="3">
        <v>398</v>
      </c>
      <c r="M4640" s="3" t="s">
        <v>768</v>
      </c>
      <c r="N4640" s="2" t="str">
        <f>Tbl_BalanceHistory[[#This Row],[ProgramCode]]&amp;": "&amp;Tbl_BalanceHistory[[#This Row],[Program Name]]</f>
        <v>398: Operation of Secure Correctional Facilities</v>
      </c>
      <c r="O4640" s="3" t="s">
        <v>1730</v>
      </c>
      <c r="P4640" s="1" t="str">
        <f>IF(Tbl_BalanceHistory[[#This Row],[FundCode]]="0100","GF",IF(Tbl_BalanceHistory[[#This Row],[FundCode]]="01000","GF","Hi Ed / OCR"))</f>
        <v>GF</v>
      </c>
      <c r="Q4640" s="5">
        <v>19861480</v>
      </c>
      <c r="R4640" s="5">
        <v>19861480</v>
      </c>
      <c r="S4640" s="5">
        <v>0</v>
      </c>
      <c r="T4640" s="5">
        <v>0</v>
      </c>
      <c r="U4640" s="3"/>
      <c r="V4640" s="5">
        <v>0</v>
      </c>
      <c r="W4640" s="5">
        <v>0</v>
      </c>
      <c r="X4640" s="5"/>
      <c r="Y4640" s="5"/>
      <c r="Z4640" s="5">
        <f>Tbl_BalanceHistory[[#This Row],[Discretionary Recommended - Pre 2022]]+Tbl_BalanceHistory[[#This Row],[Discretionary Balance Recommended: Policy]]+Tbl_BalanceHistory[[#This Row],[Discretionary Balance Recommended: Commitments]]</f>
        <v>0</v>
      </c>
      <c r="AA4640" s="5">
        <f>Tbl_BalanceHistory[[#This Row],[Discretionary Balance]]-Tbl_BalanceHistory[[#This Row],[Discretionary Reappropriation]]</f>
        <v>0</v>
      </c>
      <c r="AB4640" s="2"/>
      <c r="AC4640" s="2"/>
      <c r="AD4640" s="2"/>
      <c r="AE4640" s="2" t="s">
        <v>2170</v>
      </c>
    </row>
    <row r="4641" spans="1:31" ht="45" x14ac:dyDescent="0.25">
      <c r="A4641" s="2" t="s">
        <v>747</v>
      </c>
      <c r="B4641" s="3">
        <v>11</v>
      </c>
      <c r="C4641" s="3">
        <v>799</v>
      </c>
      <c r="D4641" s="3" t="s">
        <v>760</v>
      </c>
      <c r="E4641" s="3" t="str">
        <f>_xlfn.XLOOKUP(Tbl_BalanceHistory[[#This Row],[RespAgy]],Tbl_Agencies[Agy Code],Tbl_Agencies[Agy Sort])</f>
        <v>161000</v>
      </c>
      <c r="F4641" s="2" t="str">
        <f>Tbl_BalanceHistory[[#This Row],[RespAgy]]&amp;": "&amp;Tbl_BalanceHistory[[#This Row],[RespAgency]]</f>
        <v>799: Department of Corrections</v>
      </c>
      <c r="G4641" s="3">
        <v>775</v>
      </c>
      <c r="H4641" s="3" t="s">
        <v>1404</v>
      </c>
      <c r="I4641" s="3">
        <f>_xlfn.XLOOKUP(Tbl_BalanceHistory[[#This Row],[AgyCode]],Tbl_Agencies[Agy Code],Tbl_Agencies[Agy Sort])</f>
        <v>0</v>
      </c>
      <c r="J4641" s="2" t="str">
        <f>Tbl_BalanceHistory[[#This Row],[AgyCode]]&amp;": "&amp;Tbl_BalanceHistory[[#This Row],[Agency Name]]</f>
        <v>775: Pocahontas State Correctional Center</v>
      </c>
      <c r="K4641" s="1">
        <v>2017</v>
      </c>
      <c r="L4641" s="3">
        <v>398</v>
      </c>
      <c r="M4641" s="3" t="s">
        <v>768</v>
      </c>
      <c r="N4641" s="2" t="str">
        <f>Tbl_BalanceHistory[[#This Row],[ProgramCode]]&amp;": "&amp;Tbl_BalanceHistory[[#This Row],[Program Name]]</f>
        <v>398: Operation of Secure Correctional Facilities</v>
      </c>
      <c r="O4641" s="3" t="s">
        <v>886</v>
      </c>
      <c r="P4641" s="1" t="str">
        <f>IF(Tbl_BalanceHistory[[#This Row],[FundCode]]="0100","GF",IF(Tbl_BalanceHistory[[#This Row],[FundCode]]="01000","GF","Hi Ed / OCR"))</f>
        <v>GF</v>
      </c>
      <c r="Q4641" s="5">
        <v>20652719</v>
      </c>
      <c r="R4641" s="5">
        <v>20652719</v>
      </c>
      <c r="S4641" s="5">
        <v>0</v>
      </c>
      <c r="T4641" s="5">
        <v>0</v>
      </c>
      <c r="U4641" s="3"/>
      <c r="V4641" s="5">
        <v>0</v>
      </c>
      <c r="W4641" s="5">
        <v>0</v>
      </c>
      <c r="X4641" s="5"/>
      <c r="Y4641" s="5"/>
      <c r="Z4641" s="5">
        <f>Tbl_BalanceHistory[[#This Row],[Discretionary Recommended - Pre 2022]]+Tbl_BalanceHistory[[#This Row],[Discretionary Balance Recommended: Policy]]+Tbl_BalanceHistory[[#This Row],[Discretionary Balance Recommended: Commitments]]</f>
        <v>0</v>
      </c>
      <c r="AA4641" s="5">
        <f>Tbl_BalanceHistory[[#This Row],[Discretionary Balance]]-Tbl_BalanceHistory[[#This Row],[Discretionary Reappropriation]]</f>
        <v>0</v>
      </c>
      <c r="AB4641" s="2"/>
      <c r="AC4641" s="2"/>
      <c r="AD4641" s="2"/>
      <c r="AE4641" s="2"/>
    </row>
    <row r="4642" spans="1:31" ht="45" x14ac:dyDescent="0.25">
      <c r="A4642" s="2" t="s">
        <v>747</v>
      </c>
      <c r="B4642" s="3">
        <v>11</v>
      </c>
      <c r="C4642" s="3">
        <v>799</v>
      </c>
      <c r="D4642" s="3" t="s">
        <v>760</v>
      </c>
      <c r="E4642" s="3" t="str">
        <f>_xlfn.XLOOKUP(Tbl_BalanceHistory[[#This Row],[RespAgy]],Tbl_Agencies[Agy Code],Tbl_Agencies[Agy Sort])</f>
        <v>161000</v>
      </c>
      <c r="F4642" s="2" t="str">
        <f>Tbl_BalanceHistory[[#This Row],[RespAgy]]&amp;": "&amp;Tbl_BalanceHistory[[#This Row],[RespAgency]]</f>
        <v>799: Department of Corrections</v>
      </c>
      <c r="G4642" s="3">
        <v>775</v>
      </c>
      <c r="H4642" s="3" t="s">
        <v>1404</v>
      </c>
      <c r="I4642" s="3">
        <f>_xlfn.XLOOKUP(Tbl_BalanceHistory[[#This Row],[AgyCode]],Tbl_Agencies[Agy Code],Tbl_Agencies[Agy Sort])</f>
        <v>0</v>
      </c>
      <c r="J4642" s="2" t="str">
        <f>Tbl_BalanceHistory[[#This Row],[AgyCode]]&amp;": "&amp;Tbl_BalanceHistory[[#This Row],[Agency Name]]</f>
        <v>775: Pocahontas State Correctional Center</v>
      </c>
      <c r="K4642" s="1">
        <v>2018</v>
      </c>
      <c r="L4642" s="3">
        <v>398</v>
      </c>
      <c r="M4642" s="3" t="s">
        <v>768</v>
      </c>
      <c r="N4642" s="2" t="str">
        <f>Tbl_BalanceHistory[[#This Row],[ProgramCode]]&amp;": "&amp;Tbl_BalanceHistory[[#This Row],[Program Name]]</f>
        <v>398: Operation of Secure Correctional Facilities</v>
      </c>
      <c r="O4642" s="3" t="s">
        <v>886</v>
      </c>
      <c r="P4642" s="1" t="str">
        <f>IF(Tbl_BalanceHistory[[#This Row],[FundCode]]="0100","GF",IF(Tbl_BalanceHistory[[#This Row],[FundCode]]="01000","GF","Hi Ed / OCR"))</f>
        <v>GF</v>
      </c>
      <c r="Q4642" s="5">
        <v>21288144</v>
      </c>
      <c r="R4642" s="5">
        <v>21288144</v>
      </c>
      <c r="S4642" s="5">
        <v>0</v>
      </c>
      <c r="T4642" s="5">
        <v>0</v>
      </c>
      <c r="U4642" s="3"/>
      <c r="V4642" s="5">
        <v>0</v>
      </c>
      <c r="W4642" s="5">
        <v>0</v>
      </c>
      <c r="X4642" s="5"/>
      <c r="Y4642" s="5"/>
      <c r="Z4642" s="5">
        <f>Tbl_BalanceHistory[[#This Row],[Discretionary Recommended - Pre 2022]]+Tbl_BalanceHistory[[#This Row],[Discretionary Balance Recommended: Policy]]+Tbl_BalanceHistory[[#This Row],[Discretionary Balance Recommended: Commitments]]</f>
        <v>0</v>
      </c>
      <c r="AA4642" s="5">
        <f>Tbl_BalanceHistory[[#This Row],[Discretionary Balance]]-Tbl_BalanceHistory[[#This Row],[Discretionary Reappropriation]]</f>
        <v>0</v>
      </c>
      <c r="AB4642" s="2"/>
      <c r="AC4642" s="2"/>
      <c r="AD4642" s="2"/>
      <c r="AE4642" s="2"/>
    </row>
    <row r="4643" spans="1:31" ht="45" x14ac:dyDescent="0.25">
      <c r="A4643" s="2" t="s">
        <v>747</v>
      </c>
      <c r="B4643" s="3">
        <v>11</v>
      </c>
      <c r="C4643" s="3">
        <v>799</v>
      </c>
      <c r="D4643" s="3" t="s">
        <v>760</v>
      </c>
      <c r="E4643" s="3" t="str">
        <f>_xlfn.XLOOKUP(Tbl_BalanceHistory[[#This Row],[RespAgy]],Tbl_Agencies[Agy Code],Tbl_Agencies[Agy Sort])</f>
        <v>161000</v>
      </c>
      <c r="F4643" s="2" t="str">
        <f>Tbl_BalanceHistory[[#This Row],[RespAgy]]&amp;": "&amp;Tbl_BalanceHistory[[#This Row],[RespAgency]]</f>
        <v>799: Department of Corrections</v>
      </c>
      <c r="G4643" s="3">
        <v>775</v>
      </c>
      <c r="H4643" s="3" t="s">
        <v>1404</v>
      </c>
      <c r="I4643" s="3">
        <f>_xlfn.XLOOKUP(Tbl_BalanceHistory[[#This Row],[AgyCode]],Tbl_Agencies[Agy Code],Tbl_Agencies[Agy Sort])</f>
        <v>0</v>
      </c>
      <c r="J4643" s="2" t="str">
        <f>Tbl_BalanceHistory[[#This Row],[AgyCode]]&amp;": "&amp;Tbl_BalanceHistory[[#This Row],[Agency Name]]</f>
        <v>775: Pocahontas State Correctional Center</v>
      </c>
      <c r="K4643" s="1">
        <v>2019</v>
      </c>
      <c r="L4643" s="3">
        <v>398</v>
      </c>
      <c r="M4643" s="3" t="s">
        <v>768</v>
      </c>
      <c r="N4643" s="2" t="str">
        <f>Tbl_BalanceHistory[[#This Row],[ProgramCode]]&amp;": "&amp;Tbl_BalanceHistory[[#This Row],[Program Name]]</f>
        <v>398: Operation of Secure Correctional Facilities</v>
      </c>
      <c r="O4643" s="3" t="s">
        <v>886</v>
      </c>
      <c r="P4643" s="1" t="str">
        <f>IF(Tbl_BalanceHistory[[#This Row],[FundCode]]="0100","GF",IF(Tbl_BalanceHistory[[#This Row],[FundCode]]="01000","GF","Hi Ed / OCR"))</f>
        <v>GF</v>
      </c>
      <c r="Q4643" s="5">
        <v>21782409</v>
      </c>
      <c r="R4643" s="5">
        <v>21782409</v>
      </c>
      <c r="S4643" s="5">
        <v>0</v>
      </c>
      <c r="T4643" s="5">
        <v>0</v>
      </c>
      <c r="U4643" s="3"/>
      <c r="V4643" s="5">
        <v>0</v>
      </c>
      <c r="W4643" s="5">
        <v>0</v>
      </c>
      <c r="X4643" s="5"/>
      <c r="Y4643" s="5"/>
      <c r="Z4643" s="5">
        <f>Tbl_BalanceHistory[[#This Row],[Discretionary Recommended - Pre 2022]]+Tbl_BalanceHistory[[#This Row],[Discretionary Balance Recommended: Policy]]+Tbl_BalanceHistory[[#This Row],[Discretionary Balance Recommended: Commitments]]</f>
        <v>0</v>
      </c>
      <c r="AA4643" s="5">
        <f>Tbl_BalanceHistory[[#This Row],[Discretionary Balance]]-Tbl_BalanceHistory[[#This Row],[Discretionary Reappropriation]]</f>
        <v>0</v>
      </c>
      <c r="AB4643" s="2"/>
      <c r="AC4643" s="2"/>
      <c r="AD4643" s="2"/>
      <c r="AE4643" s="2"/>
    </row>
    <row r="4644" spans="1:31" ht="45" x14ac:dyDescent="0.25">
      <c r="A4644" s="2" t="s">
        <v>747</v>
      </c>
      <c r="B4644" s="3">
        <v>11</v>
      </c>
      <c r="C4644" s="3">
        <v>799</v>
      </c>
      <c r="D4644" s="3" t="s">
        <v>760</v>
      </c>
      <c r="E4644" s="3" t="str">
        <f>_xlfn.XLOOKUP(Tbl_BalanceHistory[[#This Row],[RespAgy]],Tbl_Agencies[Agy Code],Tbl_Agencies[Agy Sort])</f>
        <v>161000</v>
      </c>
      <c r="F4644" s="2" t="str">
        <f>Tbl_BalanceHistory[[#This Row],[RespAgy]]&amp;": "&amp;Tbl_BalanceHistory[[#This Row],[RespAgency]]</f>
        <v>799: Department of Corrections</v>
      </c>
      <c r="G4644" s="3">
        <v>775</v>
      </c>
      <c r="H4644" s="3" t="s">
        <v>1404</v>
      </c>
      <c r="I4644" s="3">
        <f>_xlfn.XLOOKUP(Tbl_BalanceHistory[[#This Row],[AgyCode]],Tbl_Agencies[Agy Code],Tbl_Agencies[Agy Sort])</f>
        <v>0</v>
      </c>
      <c r="J4644" s="2" t="str">
        <f>Tbl_BalanceHistory[[#This Row],[AgyCode]]&amp;": "&amp;Tbl_BalanceHistory[[#This Row],[Agency Name]]</f>
        <v>775: Pocahontas State Correctional Center</v>
      </c>
      <c r="K4644" s="1">
        <v>2020</v>
      </c>
      <c r="L4644" s="3">
        <v>398</v>
      </c>
      <c r="M4644" s="3" t="s">
        <v>768</v>
      </c>
      <c r="N4644" s="2" t="str">
        <f>Tbl_BalanceHistory[[#This Row],[ProgramCode]]&amp;": "&amp;Tbl_BalanceHistory[[#This Row],[Program Name]]</f>
        <v>398: Operation of Secure Correctional Facilities</v>
      </c>
      <c r="O4644" s="3" t="s">
        <v>886</v>
      </c>
      <c r="P4644" s="1" t="str">
        <f>IF(Tbl_BalanceHistory[[#This Row],[FundCode]]="0100","GF",IF(Tbl_BalanceHistory[[#This Row],[FundCode]]="01000","GF","Hi Ed / OCR"))</f>
        <v>GF</v>
      </c>
      <c r="Q4644" s="5">
        <v>22509587</v>
      </c>
      <c r="R4644" s="5">
        <v>22499298</v>
      </c>
      <c r="S4644" s="5">
        <v>10289</v>
      </c>
      <c r="T4644" s="5">
        <v>0</v>
      </c>
      <c r="U4644" s="3"/>
      <c r="V4644" s="5">
        <v>10289</v>
      </c>
      <c r="W4644" s="5">
        <v>0</v>
      </c>
      <c r="X4644" s="5"/>
      <c r="Y4644" s="5"/>
      <c r="Z4644" s="5">
        <f>Tbl_BalanceHistory[[#This Row],[Discretionary Recommended - Pre 2022]]+Tbl_BalanceHistory[[#This Row],[Discretionary Balance Recommended: Policy]]+Tbl_BalanceHistory[[#This Row],[Discretionary Balance Recommended: Commitments]]</f>
        <v>0</v>
      </c>
      <c r="AA4644" s="5">
        <f>Tbl_BalanceHistory[[#This Row],[Discretionary Balance]]-Tbl_BalanceHistory[[#This Row],[Discretionary Reappropriation]]</f>
        <v>10289</v>
      </c>
      <c r="AB4644" s="2"/>
      <c r="AC4644" s="2"/>
      <c r="AD4644" s="2"/>
      <c r="AE4644" s="2"/>
    </row>
    <row r="4645" spans="1:31" ht="45" x14ac:dyDescent="0.25">
      <c r="A4645" s="2" t="s">
        <v>747</v>
      </c>
      <c r="B4645" s="3">
        <v>11</v>
      </c>
      <c r="C4645" s="3">
        <v>799</v>
      </c>
      <c r="D4645" s="3" t="s">
        <v>760</v>
      </c>
      <c r="E4645" s="3" t="str">
        <f>_xlfn.XLOOKUP(Tbl_BalanceHistory[[#This Row],[RespAgy]],Tbl_Agencies[Agy Code],Tbl_Agencies[Agy Sort])</f>
        <v>161000</v>
      </c>
      <c r="F4645" s="2" t="str">
        <f>Tbl_BalanceHistory[[#This Row],[RespAgy]]&amp;": "&amp;Tbl_BalanceHistory[[#This Row],[RespAgency]]</f>
        <v>799: Department of Corrections</v>
      </c>
      <c r="G4645" s="3">
        <v>776</v>
      </c>
      <c r="H4645" s="3" t="s">
        <v>1406</v>
      </c>
      <c r="I4645" s="3">
        <f>_xlfn.XLOOKUP(Tbl_BalanceHistory[[#This Row],[AgyCode]],Tbl_Agencies[Agy Code],Tbl_Agencies[Agy Sort])</f>
        <v>0</v>
      </c>
      <c r="J4645" s="2" t="str">
        <f>Tbl_BalanceHistory[[#This Row],[AgyCode]]&amp;": "&amp;Tbl_BalanceHistory[[#This Row],[Agency Name]]</f>
        <v>776: Green Rock Correctional Center</v>
      </c>
      <c r="K4645" s="1">
        <v>2014</v>
      </c>
      <c r="L4645" s="3">
        <v>197</v>
      </c>
      <c r="M4645" s="3" t="s">
        <v>401</v>
      </c>
      <c r="N4645" s="2" t="str">
        <f>Tbl_BalanceHistory[[#This Row],[ProgramCode]]&amp;": "&amp;Tbl_BalanceHistory[[#This Row],[Program Name]]</f>
        <v>197: Instruction</v>
      </c>
      <c r="O4645" s="3" t="s">
        <v>1730</v>
      </c>
      <c r="P4645" s="1" t="str">
        <f>IF(Tbl_BalanceHistory[[#This Row],[FundCode]]="0100","GF",IF(Tbl_BalanceHistory[[#This Row],[FundCode]]="01000","GF","Hi Ed / OCR"))</f>
        <v>GF</v>
      </c>
      <c r="Q4645" s="5">
        <v>973619</v>
      </c>
      <c r="R4645" s="5">
        <v>973619</v>
      </c>
      <c r="S4645" s="5">
        <v>0</v>
      </c>
      <c r="T4645" s="5">
        <v>0</v>
      </c>
      <c r="U4645" s="3"/>
      <c r="V4645" s="5">
        <v>0</v>
      </c>
      <c r="W4645" s="5">
        <v>0</v>
      </c>
      <c r="X4645" s="5"/>
      <c r="Y4645" s="5"/>
      <c r="Z4645" s="5">
        <f>Tbl_BalanceHistory[[#This Row],[Discretionary Recommended - Pre 2022]]+Tbl_BalanceHistory[[#This Row],[Discretionary Balance Recommended: Policy]]+Tbl_BalanceHistory[[#This Row],[Discretionary Balance Recommended: Commitments]]</f>
        <v>0</v>
      </c>
      <c r="AA4645" s="5">
        <f>Tbl_BalanceHistory[[#This Row],[Discretionary Balance]]-Tbl_BalanceHistory[[#This Row],[Discretionary Reappropriation]]</f>
        <v>0</v>
      </c>
      <c r="AB4645" s="2"/>
      <c r="AC4645" s="2"/>
      <c r="AD4645" s="2"/>
      <c r="AE4645" s="2"/>
    </row>
    <row r="4646" spans="1:31" ht="45" x14ac:dyDescent="0.25">
      <c r="A4646" s="2" t="s">
        <v>747</v>
      </c>
      <c r="B4646" s="3">
        <v>11</v>
      </c>
      <c r="C4646" s="3">
        <v>799</v>
      </c>
      <c r="D4646" s="3" t="s">
        <v>760</v>
      </c>
      <c r="E4646" s="3" t="str">
        <f>_xlfn.XLOOKUP(Tbl_BalanceHistory[[#This Row],[RespAgy]],Tbl_Agencies[Agy Code],Tbl_Agencies[Agy Sort])</f>
        <v>161000</v>
      </c>
      <c r="F4646" s="2" t="str">
        <f>Tbl_BalanceHistory[[#This Row],[RespAgy]]&amp;": "&amp;Tbl_BalanceHistory[[#This Row],[RespAgency]]</f>
        <v>799: Department of Corrections</v>
      </c>
      <c r="G4646" s="3">
        <v>776</v>
      </c>
      <c r="H4646" s="3" t="s">
        <v>1406</v>
      </c>
      <c r="I4646" s="3">
        <f>_xlfn.XLOOKUP(Tbl_BalanceHistory[[#This Row],[AgyCode]],Tbl_Agencies[Agy Code],Tbl_Agencies[Agy Sort])</f>
        <v>0</v>
      </c>
      <c r="J4646" s="2" t="str">
        <f>Tbl_BalanceHistory[[#This Row],[AgyCode]]&amp;": "&amp;Tbl_BalanceHistory[[#This Row],[Agency Name]]</f>
        <v>776: Green Rock Correctional Center</v>
      </c>
      <c r="K4646" s="1">
        <v>2015</v>
      </c>
      <c r="L4646" s="3">
        <v>197</v>
      </c>
      <c r="M4646" s="3" t="s">
        <v>401</v>
      </c>
      <c r="N4646" s="2" t="str">
        <f>Tbl_BalanceHistory[[#This Row],[ProgramCode]]&amp;": "&amp;Tbl_BalanceHistory[[#This Row],[Program Name]]</f>
        <v>197: Instruction</v>
      </c>
      <c r="O4646" s="3" t="s">
        <v>1730</v>
      </c>
      <c r="P4646" s="1" t="str">
        <f>IF(Tbl_BalanceHistory[[#This Row],[FundCode]]="0100","GF",IF(Tbl_BalanceHistory[[#This Row],[FundCode]]="01000","GF","Hi Ed / OCR"))</f>
        <v>GF</v>
      </c>
      <c r="Q4646" s="5">
        <v>941451</v>
      </c>
      <c r="R4646" s="5">
        <v>941451</v>
      </c>
      <c r="S4646" s="5">
        <v>0</v>
      </c>
      <c r="T4646" s="5">
        <v>0</v>
      </c>
      <c r="U4646" s="3"/>
      <c r="V4646" s="5">
        <v>0</v>
      </c>
      <c r="W4646" s="5">
        <v>0</v>
      </c>
      <c r="X4646" s="5"/>
      <c r="Y4646" s="5"/>
      <c r="Z4646" s="5">
        <f>Tbl_BalanceHistory[[#This Row],[Discretionary Recommended - Pre 2022]]+Tbl_BalanceHistory[[#This Row],[Discretionary Balance Recommended: Policy]]+Tbl_BalanceHistory[[#This Row],[Discretionary Balance Recommended: Commitments]]</f>
        <v>0</v>
      </c>
      <c r="AA4646" s="5">
        <f>Tbl_BalanceHistory[[#This Row],[Discretionary Balance]]-Tbl_BalanceHistory[[#This Row],[Discretionary Reappropriation]]</f>
        <v>0</v>
      </c>
      <c r="AB4646" s="2"/>
      <c r="AC4646" s="2"/>
      <c r="AD4646" s="2"/>
      <c r="AE4646" s="2"/>
    </row>
    <row r="4647" spans="1:31" ht="45" x14ac:dyDescent="0.25">
      <c r="A4647" s="2" t="s">
        <v>747</v>
      </c>
      <c r="B4647" s="3">
        <v>11</v>
      </c>
      <c r="C4647" s="3">
        <v>799</v>
      </c>
      <c r="D4647" s="3" t="s">
        <v>760</v>
      </c>
      <c r="E4647" s="3" t="str">
        <f>_xlfn.XLOOKUP(Tbl_BalanceHistory[[#This Row],[RespAgy]],Tbl_Agencies[Agy Code],Tbl_Agencies[Agy Sort])</f>
        <v>161000</v>
      </c>
      <c r="F4647" s="2" t="str">
        <f>Tbl_BalanceHistory[[#This Row],[RespAgy]]&amp;": "&amp;Tbl_BalanceHistory[[#This Row],[RespAgency]]</f>
        <v>799: Department of Corrections</v>
      </c>
      <c r="G4647" s="3">
        <v>776</v>
      </c>
      <c r="H4647" s="3" t="s">
        <v>1406</v>
      </c>
      <c r="I4647" s="3">
        <f>_xlfn.XLOOKUP(Tbl_BalanceHistory[[#This Row],[AgyCode]],Tbl_Agencies[Agy Code],Tbl_Agencies[Agy Sort])</f>
        <v>0</v>
      </c>
      <c r="J4647" s="2" t="str">
        <f>Tbl_BalanceHistory[[#This Row],[AgyCode]]&amp;": "&amp;Tbl_BalanceHistory[[#This Row],[Agency Name]]</f>
        <v>776: Green Rock Correctional Center</v>
      </c>
      <c r="K4647" s="1">
        <v>2016</v>
      </c>
      <c r="L4647" s="3">
        <v>197</v>
      </c>
      <c r="M4647" s="3" t="s">
        <v>401</v>
      </c>
      <c r="N4647" s="2" t="str">
        <f>Tbl_BalanceHistory[[#This Row],[ProgramCode]]&amp;": "&amp;Tbl_BalanceHistory[[#This Row],[Program Name]]</f>
        <v>197: Instruction</v>
      </c>
      <c r="O4647" s="3" t="s">
        <v>1730</v>
      </c>
      <c r="P4647" s="1" t="str">
        <f>IF(Tbl_BalanceHistory[[#This Row],[FundCode]]="0100","GF",IF(Tbl_BalanceHistory[[#This Row],[FundCode]]="01000","GF","Hi Ed / OCR"))</f>
        <v>GF</v>
      </c>
      <c r="Q4647" s="5">
        <v>1007520</v>
      </c>
      <c r="R4647" s="5">
        <v>1007520</v>
      </c>
      <c r="S4647" s="5">
        <v>0</v>
      </c>
      <c r="T4647" s="5">
        <v>0</v>
      </c>
      <c r="U4647" s="3"/>
      <c r="V4647" s="5">
        <v>0</v>
      </c>
      <c r="W4647" s="5">
        <v>0</v>
      </c>
      <c r="X4647" s="5"/>
      <c r="Y4647" s="5"/>
      <c r="Z4647" s="5">
        <f>Tbl_BalanceHistory[[#This Row],[Discretionary Recommended - Pre 2022]]+Tbl_BalanceHistory[[#This Row],[Discretionary Balance Recommended: Policy]]+Tbl_BalanceHistory[[#This Row],[Discretionary Balance Recommended: Commitments]]</f>
        <v>0</v>
      </c>
      <c r="AA4647" s="5">
        <f>Tbl_BalanceHistory[[#This Row],[Discretionary Balance]]-Tbl_BalanceHistory[[#This Row],[Discretionary Reappropriation]]</f>
        <v>0</v>
      </c>
      <c r="AB4647" s="2"/>
      <c r="AC4647" s="2"/>
      <c r="AD4647" s="2"/>
      <c r="AE4647" s="2" t="s">
        <v>2170</v>
      </c>
    </row>
    <row r="4648" spans="1:31" ht="45" x14ac:dyDescent="0.25">
      <c r="A4648" s="2" t="s">
        <v>747</v>
      </c>
      <c r="B4648" s="3">
        <v>11</v>
      </c>
      <c r="C4648" s="3">
        <v>799</v>
      </c>
      <c r="D4648" s="3" t="s">
        <v>760</v>
      </c>
      <c r="E4648" s="3" t="str">
        <f>_xlfn.XLOOKUP(Tbl_BalanceHistory[[#This Row],[RespAgy]],Tbl_Agencies[Agy Code],Tbl_Agencies[Agy Sort])</f>
        <v>161000</v>
      </c>
      <c r="F4648" s="2" t="str">
        <f>Tbl_BalanceHistory[[#This Row],[RespAgy]]&amp;": "&amp;Tbl_BalanceHistory[[#This Row],[RespAgency]]</f>
        <v>799: Department of Corrections</v>
      </c>
      <c r="G4648" s="3">
        <v>776</v>
      </c>
      <c r="H4648" s="3" t="s">
        <v>1406</v>
      </c>
      <c r="I4648" s="3">
        <f>_xlfn.XLOOKUP(Tbl_BalanceHistory[[#This Row],[AgyCode]],Tbl_Agencies[Agy Code],Tbl_Agencies[Agy Sort])</f>
        <v>0</v>
      </c>
      <c r="J4648" s="2" t="str">
        <f>Tbl_BalanceHistory[[#This Row],[AgyCode]]&amp;": "&amp;Tbl_BalanceHistory[[#This Row],[Agency Name]]</f>
        <v>776: Green Rock Correctional Center</v>
      </c>
      <c r="K4648" s="1">
        <v>2017</v>
      </c>
      <c r="L4648" s="3">
        <v>197</v>
      </c>
      <c r="M4648" s="3" t="s">
        <v>401</v>
      </c>
      <c r="N4648" s="2" t="str">
        <f>Tbl_BalanceHistory[[#This Row],[ProgramCode]]&amp;": "&amp;Tbl_BalanceHistory[[#This Row],[Program Name]]</f>
        <v>197: Instruction</v>
      </c>
      <c r="O4648" s="3" t="s">
        <v>886</v>
      </c>
      <c r="P4648" s="1" t="str">
        <f>IF(Tbl_BalanceHistory[[#This Row],[FundCode]]="0100","GF",IF(Tbl_BalanceHistory[[#This Row],[FundCode]]="01000","GF","Hi Ed / OCR"))</f>
        <v>GF</v>
      </c>
      <c r="Q4648" s="5">
        <v>1090017</v>
      </c>
      <c r="R4648" s="5">
        <v>1090017</v>
      </c>
      <c r="S4648" s="5">
        <v>0</v>
      </c>
      <c r="T4648" s="5">
        <v>0</v>
      </c>
      <c r="U4648" s="3"/>
      <c r="V4648" s="5">
        <v>0</v>
      </c>
      <c r="W4648" s="5">
        <v>0</v>
      </c>
      <c r="X4648" s="5"/>
      <c r="Y4648" s="5"/>
      <c r="Z4648" s="5">
        <f>Tbl_BalanceHistory[[#This Row],[Discretionary Recommended - Pre 2022]]+Tbl_BalanceHistory[[#This Row],[Discretionary Balance Recommended: Policy]]+Tbl_BalanceHistory[[#This Row],[Discretionary Balance Recommended: Commitments]]</f>
        <v>0</v>
      </c>
      <c r="AA4648" s="5">
        <f>Tbl_BalanceHistory[[#This Row],[Discretionary Balance]]-Tbl_BalanceHistory[[#This Row],[Discretionary Reappropriation]]</f>
        <v>0</v>
      </c>
      <c r="AB4648" s="2"/>
      <c r="AC4648" s="2"/>
      <c r="AD4648" s="2"/>
      <c r="AE4648" s="2"/>
    </row>
    <row r="4649" spans="1:31" ht="45" x14ac:dyDescent="0.25">
      <c r="A4649" s="2" t="s">
        <v>747</v>
      </c>
      <c r="B4649" s="3">
        <v>11</v>
      </c>
      <c r="C4649" s="3">
        <v>799</v>
      </c>
      <c r="D4649" s="3" t="s">
        <v>760</v>
      </c>
      <c r="E4649" s="3" t="str">
        <f>_xlfn.XLOOKUP(Tbl_BalanceHistory[[#This Row],[RespAgy]],Tbl_Agencies[Agy Code],Tbl_Agencies[Agy Sort])</f>
        <v>161000</v>
      </c>
      <c r="F4649" s="2" t="str">
        <f>Tbl_BalanceHistory[[#This Row],[RespAgy]]&amp;": "&amp;Tbl_BalanceHistory[[#This Row],[RespAgency]]</f>
        <v>799: Department of Corrections</v>
      </c>
      <c r="G4649" s="3">
        <v>776</v>
      </c>
      <c r="H4649" s="3" t="s">
        <v>1406</v>
      </c>
      <c r="I4649" s="3">
        <f>_xlfn.XLOOKUP(Tbl_BalanceHistory[[#This Row],[AgyCode]],Tbl_Agencies[Agy Code],Tbl_Agencies[Agy Sort])</f>
        <v>0</v>
      </c>
      <c r="J4649" s="2" t="str">
        <f>Tbl_BalanceHistory[[#This Row],[AgyCode]]&amp;": "&amp;Tbl_BalanceHistory[[#This Row],[Agency Name]]</f>
        <v>776: Green Rock Correctional Center</v>
      </c>
      <c r="K4649" s="1">
        <v>2018</v>
      </c>
      <c r="L4649" s="3">
        <v>197</v>
      </c>
      <c r="M4649" s="3" t="s">
        <v>401</v>
      </c>
      <c r="N4649" s="2" t="str">
        <f>Tbl_BalanceHistory[[#This Row],[ProgramCode]]&amp;": "&amp;Tbl_BalanceHistory[[#This Row],[Program Name]]</f>
        <v>197: Instruction</v>
      </c>
      <c r="O4649" s="3" t="s">
        <v>886</v>
      </c>
      <c r="P4649" s="1" t="str">
        <f>IF(Tbl_BalanceHistory[[#This Row],[FundCode]]="0100","GF",IF(Tbl_BalanceHistory[[#This Row],[FundCode]]="01000","GF","Hi Ed / OCR"))</f>
        <v>GF</v>
      </c>
      <c r="Q4649" s="5">
        <v>1057128</v>
      </c>
      <c r="R4649" s="5">
        <v>1057128</v>
      </c>
      <c r="S4649" s="5">
        <v>0</v>
      </c>
      <c r="T4649" s="5">
        <v>0</v>
      </c>
      <c r="U4649" s="3"/>
      <c r="V4649" s="5">
        <v>0</v>
      </c>
      <c r="W4649" s="5">
        <v>0</v>
      </c>
      <c r="X4649" s="5"/>
      <c r="Y4649" s="5"/>
      <c r="Z4649" s="5">
        <f>Tbl_BalanceHistory[[#This Row],[Discretionary Recommended - Pre 2022]]+Tbl_BalanceHistory[[#This Row],[Discretionary Balance Recommended: Policy]]+Tbl_BalanceHistory[[#This Row],[Discretionary Balance Recommended: Commitments]]</f>
        <v>0</v>
      </c>
      <c r="AA4649" s="5">
        <f>Tbl_BalanceHistory[[#This Row],[Discretionary Balance]]-Tbl_BalanceHistory[[#This Row],[Discretionary Reappropriation]]</f>
        <v>0</v>
      </c>
      <c r="AB4649" s="2"/>
      <c r="AC4649" s="2"/>
      <c r="AD4649" s="2"/>
      <c r="AE4649" s="2"/>
    </row>
    <row r="4650" spans="1:31" ht="45" x14ac:dyDescent="0.25">
      <c r="A4650" s="2" t="s">
        <v>747</v>
      </c>
      <c r="B4650" s="3">
        <v>11</v>
      </c>
      <c r="C4650" s="3">
        <v>799</v>
      </c>
      <c r="D4650" s="3" t="s">
        <v>760</v>
      </c>
      <c r="E4650" s="3" t="str">
        <f>_xlfn.XLOOKUP(Tbl_BalanceHistory[[#This Row],[RespAgy]],Tbl_Agencies[Agy Code],Tbl_Agencies[Agy Sort])</f>
        <v>161000</v>
      </c>
      <c r="F4650" s="2" t="str">
        <f>Tbl_BalanceHistory[[#This Row],[RespAgy]]&amp;": "&amp;Tbl_BalanceHistory[[#This Row],[RespAgency]]</f>
        <v>799: Department of Corrections</v>
      </c>
      <c r="G4650" s="3">
        <v>776</v>
      </c>
      <c r="H4650" s="3" t="s">
        <v>1406</v>
      </c>
      <c r="I4650" s="3">
        <f>_xlfn.XLOOKUP(Tbl_BalanceHistory[[#This Row],[AgyCode]],Tbl_Agencies[Agy Code],Tbl_Agencies[Agy Sort])</f>
        <v>0</v>
      </c>
      <c r="J4650" s="2" t="str">
        <f>Tbl_BalanceHistory[[#This Row],[AgyCode]]&amp;": "&amp;Tbl_BalanceHistory[[#This Row],[Agency Name]]</f>
        <v>776: Green Rock Correctional Center</v>
      </c>
      <c r="K4650" s="1">
        <v>2019</v>
      </c>
      <c r="L4650" s="3">
        <v>197</v>
      </c>
      <c r="M4650" s="3" t="s">
        <v>401</v>
      </c>
      <c r="N4650" s="2" t="str">
        <f>Tbl_BalanceHistory[[#This Row],[ProgramCode]]&amp;": "&amp;Tbl_BalanceHistory[[#This Row],[Program Name]]</f>
        <v>197: Instruction</v>
      </c>
      <c r="O4650" s="3" t="s">
        <v>886</v>
      </c>
      <c r="P4650" s="1" t="str">
        <f>IF(Tbl_BalanceHistory[[#This Row],[FundCode]]="0100","GF",IF(Tbl_BalanceHistory[[#This Row],[FundCode]]="01000","GF","Hi Ed / OCR"))</f>
        <v>GF</v>
      </c>
      <c r="Q4650" s="5">
        <v>1061932</v>
      </c>
      <c r="R4650" s="5">
        <v>1061932</v>
      </c>
      <c r="S4650" s="5">
        <v>0</v>
      </c>
      <c r="T4650" s="5">
        <v>0</v>
      </c>
      <c r="U4650" s="3"/>
      <c r="V4650" s="5">
        <v>0</v>
      </c>
      <c r="W4650" s="5">
        <v>0</v>
      </c>
      <c r="X4650" s="5"/>
      <c r="Y4650" s="5"/>
      <c r="Z4650" s="5">
        <f>Tbl_BalanceHistory[[#This Row],[Discretionary Recommended - Pre 2022]]+Tbl_BalanceHistory[[#This Row],[Discretionary Balance Recommended: Policy]]+Tbl_BalanceHistory[[#This Row],[Discretionary Balance Recommended: Commitments]]</f>
        <v>0</v>
      </c>
      <c r="AA4650" s="5">
        <f>Tbl_BalanceHistory[[#This Row],[Discretionary Balance]]-Tbl_BalanceHistory[[#This Row],[Discretionary Reappropriation]]</f>
        <v>0</v>
      </c>
      <c r="AB4650" s="2"/>
      <c r="AC4650" s="2"/>
      <c r="AD4650" s="2"/>
      <c r="AE4650" s="2"/>
    </row>
    <row r="4651" spans="1:31" ht="45" x14ac:dyDescent="0.25">
      <c r="A4651" s="2" t="s">
        <v>747</v>
      </c>
      <c r="B4651" s="3">
        <v>11</v>
      </c>
      <c r="C4651" s="3">
        <v>799</v>
      </c>
      <c r="D4651" s="3" t="s">
        <v>760</v>
      </c>
      <c r="E4651" s="3" t="str">
        <f>_xlfn.XLOOKUP(Tbl_BalanceHistory[[#This Row],[RespAgy]],Tbl_Agencies[Agy Code],Tbl_Agencies[Agy Sort])</f>
        <v>161000</v>
      </c>
      <c r="F4651" s="2" t="str">
        <f>Tbl_BalanceHistory[[#This Row],[RespAgy]]&amp;": "&amp;Tbl_BalanceHistory[[#This Row],[RespAgency]]</f>
        <v>799: Department of Corrections</v>
      </c>
      <c r="G4651" s="3">
        <v>776</v>
      </c>
      <c r="H4651" s="3" t="s">
        <v>1406</v>
      </c>
      <c r="I4651" s="3">
        <f>_xlfn.XLOOKUP(Tbl_BalanceHistory[[#This Row],[AgyCode]],Tbl_Agencies[Agy Code],Tbl_Agencies[Agy Sort])</f>
        <v>0</v>
      </c>
      <c r="J4651" s="2" t="str">
        <f>Tbl_BalanceHistory[[#This Row],[AgyCode]]&amp;": "&amp;Tbl_BalanceHistory[[#This Row],[Agency Name]]</f>
        <v>776: Green Rock Correctional Center</v>
      </c>
      <c r="K4651" s="1">
        <v>2020</v>
      </c>
      <c r="L4651" s="3">
        <v>197</v>
      </c>
      <c r="M4651" s="3" t="s">
        <v>401</v>
      </c>
      <c r="N4651" s="2" t="str">
        <f>Tbl_BalanceHistory[[#This Row],[ProgramCode]]&amp;": "&amp;Tbl_BalanceHistory[[#This Row],[Program Name]]</f>
        <v>197: Instruction</v>
      </c>
      <c r="O4651" s="3" t="s">
        <v>886</v>
      </c>
      <c r="P4651" s="1" t="str">
        <f>IF(Tbl_BalanceHistory[[#This Row],[FundCode]]="0100","GF",IF(Tbl_BalanceHistory[[#This Row],[FundCode]]="01000","GF","Hi Ed / OCR"))</f>
        <v>GF</v>
      </c>
      <c r="Q4651" s="5">
        <v>1116888</v>
      </c>
      <c r="R4651" s="5">
        <v>1116888</v>
      </c>
      <c r="S4651" s="5">
        <v>0</v>
      </c>
      <c r="T4651" s="5">
        <v>0</v>
      </c>
      <c r="U4651" s="3"/>
      <c r="V4651" s="5">
        <v>0</v>
      </c>
      <c r="W4651" s="5">
        <v>0</v>
      </c>
      <c r="X4651" s="5"/>
      <c r="Y4651" s="5"/>
      <c r="Z4651" s="5">
        <f>Tbl_BalanceHistory[[#This Row],[Discretionary Recommended - Pre 2022]]+Tbl_BalanceHistory[[#This Row],[Discretionary Balance Recommended: Policy]]+Tbl_BalanceHistory[[#This Row],[Discretionary Balance Recommended: Commitments]]</f>
        <v>0</v>
      </c>
      <c r="AA4651" s="5">
        <f>Tbl_BalanceHistory[[#This Row],[Discretionary Balance]]-Tbl_BalanceHistory[[#This Row],[Discretionary Reappropriation]]</f>
        <v>0</v>
      </c>
      <c r="AB4651" s="2"/>
      <c r="AC4651" s="2"/>
      <c r="AD4651" s="2"/>
      <c r="AE4651" s="2"/>
    </row>
    <row r="4652" spans="1:31" ht="45" x14ac:dyDescent="0.25">
      <c r="A4652" s="2" t="s">
        <v>747</v>
      </c>
      <c r="B4652" s="3">
        <v>11</v>
      </c>
      <c r="C4652" s="3">
        <v>799</v>
      </c>
      <c r="D4652" s="3" t="s">
        <v>760</v>
      </c>
      <c r="E4652" s="3" t="str">
        <f>_xlfn.XLOOKUP(Tbl_BalanceHistory[[#This Row],[RespAgy]],Tbl_Agencies[Agy Code],Tbl_Agencies[Agy Sort])</f>
        <v>161000</v>
      </c>
      <c r="F4652" s="2" t="str">
        <f>Tbl_BalanceHistory[[#This Row],[RespAgy]]&amp;": "&amp;Tbl_BalanceHistory[[#This Row],[RespAgency]]</f>
        <v>799: Department of Corrections</v>
      </c>
      <c r="G4652" s="3">
        <v>776</v>
      </c>
      <c r="H4652" s="3" t="s">
        <v>1406</v>
      </c>
      <c r="I4652" s="3">
        <f>_xlfn.XLOOKUP(Tbl_BalanceHistory[[#This Row],[AgyCode]],Tbl_Agencies[Agy Code],Tbl_Agencies[Agy Sort])</f>
        <v>0</v>
      </c>
      <c r="J4652" s="2" t="str">
        <f>Tbl_BalanceHistory[[#This Row],[AgyCode]]&amp;": "&amp;Tbl_BalanceHistory[[#This Row],[Agency Name]]</f>
        <v>776: Green Rock Correctional Center</v>
      </c>
      <c r="K4652" s="1">
        <v>2014</v>
      </c>
      <c r="L4652" s="3">
        <v>398</v>
      </c>
      <c r="M4652" s="3" t="s">
        <v>768</v>
      </c>
      <c r="N4652" s="2" t="str">
        <f>Tbl_BalanceHistory[[#This Row],[ProgramCode]]&amp;": "&amp;Tbl_BalanceHistory[[#This Row],[Program Name]]</f>
        <v>398: Operation of Secure Correctional Facilities</v>
      </c>
      <c r="O4652" s="3" t="s">
        <v>1730</v>
      </c>
      <c r="P4652" s="1" t="str">
        <f>IF(Tbl_BalanceHistory[[#This Row],[FundCode]]="0100","GF",IF(Tbl_BalanceHistory[[#This Row],[FundCode]]="01000","GF","Hi Ed / OCR"))</f>
        <v>GF</v>
      </c>
      <c r="Q4652" s="5">
        <v>19637226</v>
      </c>
      <c r="R4652" s="5">
        <v>19637226</v>
      </c>
      <c r="S4652" s="5">
        <v>0</v>
      </c>
      <c r="T4652" s="5">
        <v>0</v>
      </c>
      <c r="U4652" s="3"/>
      <c r="V4652" s="5">
        <v>0</v>
      </c>
      <c r="W4652" s="5">
        <v>0</v>
      </c>
      <c r="X4652" s="5"/>
      <c r="Y4652" s="5"/>
      <c r="Z4652" s="5">
        <f>Tbl_BalanceHistory[[#This Row],[Discretionary Recommended - Pre 2022]]+Tbl_BalanceHistory[[#This Row],[Discretionary Balance Recommended: Policy]]+Tbl_BalanceHistory[[#This Row],[Discretionary Balance Recommended: Commitments]]</f>
        <v>0</v>
      </c>
      <c r="AA4652" s="5">
        <f>Tbl_BalanceHistory[[#This Row],[Discretionary Balance]]-Tbl_BalanceHistory[[#This Row],[Discretionary Reappropriation]]</f>
        <v>0</v>
      </c>
      <c r="AB4652" s="2"/>
      <c r="AC4652" s="2"/>
      <c r="AD4652" s="2"/>
      <c r="AE4652" s="2"/>
    </row>
    <row r="4653" spans="1:31" ht="45" x14ac:dyDescent="0.25">
      <c r="A4653" s="2" t="s">
        <v>747</v>
      </c>
      <c r="B4653" s="3">
        <v>11</v>
      </c>
      <c r="C4653" s="3">
        <v>799</v>
      </c>
      <c r="D4653" s="3" t="s">
        <v>760</v>
      </c>
      <c r="E4653" s="3" t="str">
        <f>_xlfn.XLOOKUP(Tbl_BalanceHistory[[#This Row],[RespAgy]],Tbl_Agencies[Agy Code],Tbl_Agencies[Agy Sort])</f>
        <v>161000</v>
      </c>
      <c r="F4653" s="2" t="str">
        <f>Tbl_BalanceHistory[[#This Row],[RespAgy]]&amp;": "&amp;Tbl_BalanceHistory[[#This Row],[RespAgency]]</f>
        <v>799: Department of Corrections</v>
      </c>
      <c r="G4653" s="3">
        <v>776</v>
      </c>
      <c r="H4653" s="3" t="s">
        <v>1406</v>
      </c>
      <c r="I4653" s="3">
        <f>_xlfn.XLOOKUP(Tbl_BalanceHistory[[#This Row],[AgyCode]],Tbl_Agencies[Agy Code],Tbl_Agencies[Agy Sort])</f>
        <v>0</v>
      </c>
      <c r="J4653" s="2" t="str">
        <f>Tbl_BalanceHistory[[#This Row],[AgyCode]]&amp;": "&amp;Tbl_BalanceHistory[[#This Row],[Agency Name]]</f>
        <v>776: Green Rock Correctional Center</v>
      </c>
      <c r="K4653" s="1">
        <v>2015</v>
      </c>
      <c r="L4653" s="3">
        <v>398</v>
      </c>
      <c r="M4653" s="3" t="s">
        <v>768</v>
      </c>
      <c r="N4653" s="2" t="str">
        <f>Tbl_BalanceHistory[[#This Row],[ProgramCode]]&amp;": "&amp;Tbl_BalanceHistory[[#This Row],[Program Name]]</f>
        <v>398: Operation of Secure Correctional Facilities</v>
      </c>
      <c r="O4653" s="3" t="s">
        <v>1730</v>
      </c>
      <c r="P4653" s="1" t="str">
        <f>IF(Tbl_BalanceHistory[[#This Row],[FundCode]]="0100","GF",IF(Tbl_BalanceHistory[[#This Row],[FundCode]]="01000","GF","Hi Ed / OCR"))</f>
        <v>GF</v>
      </c>
      <c r="Q4653" s="5">
        <v>19416635</v>
      </c>
      <c r="R4653" s="5">
        <v>19416635</v>
      </c>
      <c r="S4653" s="5">
        <v>0</v>
      </c>
      <c r="T4653" s="5">
        <v>0</v>
      </c>
      <c r="U4653" s="3"/>
      <c r="V4653" s="5">
        <v>0</v>
      </c>
      <c r="W4653" s="5">
        <v>0</v>
      </c>
      <c r="X4653" s="5"/>
      <c r="Y4653" s="5"/>
      <c r="Z4653" s="5">
        <f>Tbl_BalanceHistory[[#This Row],[Discretionary Recommended - Pre 2022]]+Tbl_BalanceHistory[[#This Row],[Discretionary Balance Recommended: Policy]]+Tbl_BalanceHistory[[#This Row],[Discretionary Balance Recommended: Commitments]]</f>
        <v>0</v>
      </c>
      <c r="AA4653" s="5">
        <f>Tbl_BalanceHistory[[#This Row],[Discretionary Balance]]-Tbl_BalanceHistory[[#This Row],[Discretionary Reappropriation]]</f>
        <v>0</v>
      </c>
      <c r="AB4653" s="2"/>
      <c r="AC4653" s="2"/>
      <c r="AD4653" s="2"/>
      <c r="AE4653" s="2"/>
    </row>
    <row r="4654" spans="1:31" ht="45" x14ac:dyDescent="0.25">
      <c r="A4654" s="2" t="s">
        <v>747</v>
      </c>
      <c r="B4654" s="3">
        <v>11</v>
      </c>
      <c r="C4654" s="3">
        <v>799</v>
      </c>
      <c r="D4654" s="3" t="s">
        <v>760</v>
      </c>
      <c r="E4654" s="3" t="str">
        <f>_xlfn.XLOOKUP(Tbl_BalanceHistory[[#This Row],[RespAgy]],Tbl_Agencies[Agy Code],Tbl_Agencies[Agy Sort])</f>
        <v>161000</v>
      </c>
      <c r="F4654" s="2" t="str">
        <f>Tbl_BalanceHistory[[#This Row],[RespAgy]]&amp;": "&amp;Tbl_BalanceHistory[[#This Row],[RespAgency]]</f>
        <v>799: Department of Corrections</v>
      </c>
      <c r="G4654" s="3">
        <v>776</v>
      </c>
      <c r="H4654" s="3" t="s">
        <v>1406</v>
      </c>
      <c r="I4654" s="3">
        <f>_xlfn.XLOOKUP(Tbl_BalanceHistory[[#This Row],[AgyCode]],Tbl_Agencies[Agy Code],Tbl_Agencies[Agy Sort])</f>
        <v>0</v>
      </c>
      <c r="J4654" s="2" t="str">
        <f>Tbl_BalanceHistory[[#This Row],[AgyCode]]&amp;": "&amp;Tbl_BalanceHistory[[#This Row],[Agency Name]]</f>
        <v>776: Green Rock Correctional Center</v>
      </c>
      <c r="K4654" s="1">
        <v>2016</v>
      </c>
      <c r="L4654" s="3">
        <v>398</v>
      </c>
      <c r="M4654" s="3" t="s">
        <v>768</v>
      </c>
      <c r="N4654" s="2" t="str">
        <f>Tbl_BalanceHistory[[#This Row],[ProgramCode]]&amp;": "&amp;Tbl_BalanceHistory[[#This Row],[Program Name]]</f>
        <v>398: Operation of Secure Correctional Facilities</v>
      </c>
      <c r="O4654" s="3" t="s">
        <v>1730</v>
      </c>
      <c r="P4654" s="1" t="str">
        <f>IF(Tbl_BalanceHistory[[#This Row],[FundCode]]="0100","GF",IF(Tbl_BalanceHistory[[#This Row],[FundCode]]="01000","GF","Hi Ed / OCR"))</f>
        <v>GF</v>
      </c>
      <c r="Q4654" s="5">
        <v>20277080</v>
      </c>
      <c r="R4654" s="5">
        <v>20277080</v>
      </c>
      <c r="S4654" s="5">
        <v>0</v>
      </c>
      <c r="T4654" s="5">
        <v>0</v>
      </c>
      <c r="U4654" s="3"/>
      <c r="V4654" s="5">
        <v>0</v>
      </c>
      <c r="W4654" s="5">
        <v>0</v>
      </c>
      <c r="X4654" s="5"/>
      <c r="Y4654" s="5"/>
      <c r="Z4654" s="5">
        <f>Tbl_BalanceHistory[[#This Row],[Discretionary Recommended - Pre 2022]]+Tbl_BalanceHistory[[#This Row],[Discretionary Balance Recommended: Policy]]+Tbl_BalanceHistory[[#This Row],[Discretionary Balance Recommended: Commitments]]</f>
        <v>0</v>
      </c>
      <c r="AA4654" s="5">
        <f>Tbl_BalanceHistory[[#This Row],[Discretionary Balance]]-Tbl_BalanceHistory[[#This Row],[Discretionary Reappropriation]]</f>
        <v>0</v>
      </c>
      <c r="AB4654" s="2"/>
      <c r="AC4654" s="2"/>
      <c r="AD4654" s="2"/>
      <c r="AE4654" s="2" t="s">
        <v>2170</v>
      </c>
    </row>
    <row r="4655" spans="1:31" ht="45" x14ac:dyDescent="0.25">
      <c r="A4655" s="2" t="s">
        <v>747</v>
      </c>
      <c r="B4655" s="3">
        <v>11</v>
      </c>
      <c r="C4655" s="3">
        <v>799</v>
      </c>
      <c r="D4655" s="3" t="s">
        <v>760</v>
      </c>
      <c r="E4655" s="3" t="str">
        <f>_xlfn.XLOOKUP(Tbl_BalanceHistory[[#This Row],[RespAgy]],Tbl_Agencies[Agy Code],Tbl_Agencies[Agy Sort])</f>
        <v>161000</v>
      </c>
      <c r="F4655" s="2" t="str">
        <f>Tbl_BalanceHistory[[#This Row],[RespAgy]]&amp;": "&amp;Tbl_BalanceHistory[[#This Row],[RespAgency]]</f>
        <v>799: Department of Corrections</v>
      </c>
      <c r="G4655" s="3">
        <v>776</v>
      </c>
      <c r="H4655" s="3" t="s">
        <v>1406</v>
      </c>
      <c r="I4655" s="3">
        <f>_xlfn.XLOOKUP(Tbl_BalanceHistory[[#This Row],[AgyCode]],Tbl_Agencies[Agy Code],Tbl_Agencies[Agy Sort])</f>
        <v>0</v>
      </c>
      <c r="J4655" s="2" t="str">
        <f>Tbl_BalanceHistory[[#This Row],[AgyCode]]&amp;": "&amp;Tbl_BalanceHistory[[#This Row],[Agency Name]]</f>
        <v>776: Green Rock Correctional Center</v>
      </c>
      <c r="K4655" s="1">
        <v>2017</v>
      </c>
      <c r="L4655" s="3">
        <v>398</v>
      </c>
      <c r="M4655" s="3" t="s">
        <v>768</v>
      </c>
      <c r="N4655" s="2" t="str">
        <f>Tbl_BalanceHistory[[#This Row],[ProgramCode]]&amp;": "&amp;Tbl_BalanceHistory[[#This Row],[Program Name]]</f>
        <v>398: Operation of Secure Correctional Facilities</v>
      </c>
      <c r="O4655" s="3" t="s">
        <v>886</v>
      </c>
      <c r="P4655" s="1" t="str">
        <f>IF(Tbl_BalanceHistory[[#This Row],[FundCode]]="0100","GF",IF(Tbl_BalanceHistory[[#This Row],[FundCode]]="01000","GF","Hi Ed / OCR"))</f>
        <v>GF</v>
      </c>
      <c r="Q4655" s="5">
        <v>21210566</v>
      </c>
      <c r="R4655" s="5">
        <v>21210566</v>
      </c>
      <c r="S4655" s="5">
        <v>0</v>
      </c>
      <c r="T4655" s="5">
        <v>0</v>
      </c>
      <c r="U4655" s="3"/>
      <c r="V4655" s="5">
        <v>0</v>
      </c>
      <c r="W4655" s="5">
        <v>0</v>
      </c>
      <c r="X4655" s="5"/>
      <c r="Y4655" s="5"/>
      <c r="Z4655" s="5">
        <f>Tbl_BalanceHistory[[#This Row],[Discretionary Recommended - Pre 2022]]+Tbl_BalanceHistory[[#This Row],[Discretionary Balance Recommended: Policy]]+Tbl_BalanceHistory[[#This Row],[Discretionary Balance Recommended: Commitments]]</f>
        <v>0</v>
      </c>
      <c r="AA4655" s="5">
        <f>Tbl_BalanceHistory[[#This Row],[Discretionary Balance]]-Tbl_BalanceHistory[[#This Row],[Discretionary Reappropriation]]</f>
        <v>0</v>
      </c>
      <c r="AB4655" s="2"/>
      <c r="AC4655" s="2"/>
      <c r="AD4655" s="2"/>
      <c r="AE4655" s="2"/>
    </row>
    <row r="4656" spans="1:31" ht="45" x14ac:dyDescent="0.25">
      <c r="A4656" s="2" t="s">
        <v>747</v>
      </c>
      <c r="B4656" s="3">
        <v>11</v>
      </c>
      <c r="C4656" s="3">
        <v>799</v>
      </c>
      <c r="D4656" s="3" t="s">
        <v>760</v>
      </c>
      <c r="E4656" s="3" t="str">
        <f>_xlfn.XLOOKUP(Tbl_BalanceHistory[[#This Row],[RespAgy]],Tbl_Agencies[Agy Code],Tbl_Agencies[Agy Sort])</f>
        <v>161000</v>
      </c>
      <c r="F4656" s="2" t="str">
        <f>Tbl_BalanceHistory[[#This Row],[RespAgy]]&amp;": "&amp;Tbl_BalanceHistory[[#This Row],[RespAgency]]</f>
        <v>799: Department of Corrections</v>
      </c>
      <c r="G4656" s="3">
        <v>776</v>
      </c>
      <c r="H4656" s="3" t="s">
        <v>1406</v>
      </c>
      <c r="I4656" s="3">
        <f>_xlfn.XLOOKUP(Tbl_BalanceHistory[[#This Row],[AgyCode]],Tbl_Agencies[Agy Code],Tbl_Agencies[Agy Sort])</f>
        <v>0</v>
      </c>
      <c r="J4656" s="2" t="str">
        <f>Tbl_BalanceHistory[[#This Row],[AgyCode]]&amp;": "&amp;Tbl_BalanceHistory[[#This Row],[Agency Name]]</f>
        <v>776: Green Rock Correctional Center</v>
      </c>
      <c r="K4656" s="1">
        <v>2018</v>
      </c>
      <c r="L4656" s="3">
        <v>398</v>
      </c>
      <c r="M4656" s="3" t="s">
        <v>768</v>
      </c>
      <c r="N4656" s="2" t="str">
        <f>Tbl_BalanceHistory[[#This Row],[ProgramCode]]&amp;": "&amp;Tbl_BalanceHistory[[#This Row],[Program Name]]</f>
        <v>398: Operation of Secure Correctional Facilities</v>
      </c>
      <c r="O4656" s="3" t="s">
        <v>886</v>
      </c>
      <c r="P4656" s="1" t="str">
        <f>IF(Tbl_BalanceHistory[[#This Row],[FundCode]]="0100","GF",IF(Tbl_BalanceHistory[[#This Row],[FundCode]]="01000","GF","Hi Ed / OCR"))</f>
        <v>GF</v>
      </c>
      <c r="Q4656" s="5">
        <v>22276202</v>
      </c>
      <c r="R4656" s="5">
        <v>22276202</v>
      </c>
      <c r="S4656" s="5">
        <v>0</v>
      </c>
      <c r="T4656" s="5">
        <v>0</v>
      </c>
      <c r="U4656" s="3"/>
      <c r="V4656" s="5">
        <v>0</v>
      </c>
      <c r="W4656" s="5">
        <v>0</v>
      </c>
      <c r="X4656" s="5"/>
      <c r="Y4656" s="5"/>
      <c r="Z4656" s="5">
        <f>Tbl_BalanceHistory[[#This Row],[Discretionary Recommended - Pre 2022]]+Tbl_BalanceHistory[[#This Row],[Discretionary Balance Recommended: Policy]]+Tbl_BalanceHistory[[#This Row],[Discretionary Balance Recommended: Commitments]]</f>
        <v>0</v>
      </c>
      <c r="AA4656" s="5">
        <f>Tbl_BalanceHistory[[#This Row],[Discretionary Balance]]-Tbl_BalanceHistory[[#This Row],[Discretionary Reappropriation]]</f>
        <v>0</v>
      </c>
      <c r="AB4656" s="2"/>
      <c r="AC4656" s="2"/>
      <c r="AD4656" s="2"/>
      <c r="AE4656" s="2"/>
    </row>
    <row r="4657" spans="1:31" ht="45" x14ac:dyDescent="0.25">
      <c r="A4657" s="2" t="s">
        <v>747</v>
      </c>
      <c r="B4657" s="3">
        <v>11</v>
      </c>
      <c r="C4657" s="3">
        <v>799</v>
      </c>
      <c r="D4657" s="3" t="s">
        <v>760</v>
      </c>
      <c r="E4657" s="3" t="str">
        <f>_xlfn.XLOOKUP(Tbl_BalanceHistory[[#This Row],[RespAgy]],Tbl_Agencies[Agy Code],Tbl_Agencies[Agy Sort])</f>
        <v>161000</v>
      </c>
      <c r="F4657" s="2" t="str">
        <f>Tbl_BalanceHistory[[#This Row],[RespAgy]]&amp;": "&amp;Tbl_BalanceHistory[[#This Row],[RespAgency]]</f>
        <v>799: Department of Corrections</v>
      </c>
      <c r="G4657" s="3">
        <v>776</v>
      </c>
      <c r="H4657" s="3" t="s">
        <v>1406</v>
      </c>
      <c r="I4657" s="3">
        <f>_xlfn.XLOOKUP(Tbl_BalanceHistory[[#This Row],[AgyCode]],Tbl_Agencies[Agy Code],Tbl_Agencies[Agy Sort])</f>
        <v>0</v>
      </c>
      <c r="J4657" s="2" t="str">
        <f>Tbl_BalanceHistory[[#This Row],[AgyCode]]&amp;": "&amp;Tbl_BalanceHistory[[#This Row],[Agency Name]]</f>
        <v>776: Green Rock Correctional Center</v>
      </c>
      <c r="K4657" s="1">
        <v>2019</v>
      </c>
      <c r="L4657" s="3">
        <v>398</v>
      </c>
      <c r="M4657" s="3" t="s">
        <v>768</v>
      </c>
      <c r="N4657" s="2" t="str">
        <f>Tbl_BalanceHistory[[#This Row],[ProgramCode]]&amp;": "&amp;Tbl_BalanceHistory[[#This Row],[Program Name]]</f>
        <v>398: Operation of Secure Correctional Facilities</v>
      </c>
      <c r="O4657" s="3" t="s">
        <v>886</v>
      </c>
      <c r="P4657" s="1" t="str">
        <f>IF(Tbl_BalanceHistory[[#This Row],[FundCode]]="0100","GF",IF(Tbl_BalanceHistory[[#This Row],[FundCode]]="01000","GF","Hi Ed / OCR"))</f>
        <v>GF</v>
      </c>
      <c r="Q4657" s="5">
        <v>22787166</v>
      </c>
      <c r="R4657" s="5">
        <v>22787166</v>
      </c>
      <c r="S4657" s="5">
        <v>0</v>
      </c>
      <c r="T4657" s="5">
        <v>0</v>
      </c>
      <c r="U4657" s="3"/>
      <c r="V4657" s="5">
        <v>0</v>
      </c>
      <c r="W4657" s="5">
        <v>0</v>
      </c>
      <c r="X4657" s="5"/>
      <c r="Y4657" s="5"/>
      <c r="Z4657" s="5">
        <f>Tbl_BalanceHistory[[#This Row],[Discretionary Recommended - Pre 2022]]+Tbl_BalanceHistory[[#This Row],[Discretionary Balance Recommended: Policy]]+Tbl_BalanceHistory[[#This Row],[Discretionary Balance Recommended: Commitments]]</f>
        <v>0</v>
      </c>
      <c r="AA4657" s="5">
        <f>Tbl_BalanceHistory[[#This Row],[Discretionary Balance]]-Tbl_BalanceHistory[[#This Row],[Discretionary Reappropriation]]</f>
        <v>0</v>
      </c>
      <c r="AB4657" s="2"/>
      <c r="AC4657" s="2"/>
      <c r="AD4657" s="2"/>
      <c r="AE4657" s="2"/>
    </row>
    <row r="4658" spans="1:31" ht="45" x14ac:dyDescent="0.25">
      <c r="A4658" s="2" t="s">
        <v>747</v>
      </c>
      <c r="B4658" s="3">
        <v>11</v>
      </c>
      <c r="C4658" s="3">
        <v>799</v>
      </c>
      <c r="D4658" s="3" t="s">
        <v>760</v>
      </c>
      <c r="E4658" s="3" t="str">
        <f>_xlfn.XLOOKUP(Tbl_BalanceHistory[[#This Row],[RespAgy]],Tbl_Agencies[Agy Code],Tbl_Agencies[Agy Sort])</f>
        <v>161000</v>
      </c>
      <c r="F4658" s="2" t="str">
        <f>Tbl_BalanceHistory[[#This Row],[RespAgy]]&amp;": "&amp;Tbl_BalanceHistory[[#This Row],[RespAgency]]</f>
        <v>799: Department of Corrections</v>
      </c>
      <c r="G4658" s="3">
        <v>776</v>
      </c>
      <c r="H4658" s="3" t="s">
        <v>1406</v>
      </c>
      <c r="I4658" s="3">
        <f>_xlfn.XLOOKUP(Tbl_BalanceHistory[[#This Row],[AgyCode]],Tbl_Agencies[Agy Code],Tbl_Agencies[Agy Sort])</f>
        <v>0</v>
      </c>
      <c r="J4658" s="2" t="str">
        <f>Tbl_BalanceHistory[[#This Row],[AgyCode]]&amp;": "&amp;Tbl_BalanceHistory[[#This Row],[Agency Name]]</f>
        <v>776: Green Rock Correctional Center</v>
      </c>
      <c r="K4658" s="1">
        <v>2020</v>
      </c>
      <c r="L4658" s="3">
        <v>398</v>
      </c>
      <c r="M4658" s="3" t="s">
        <v>768</v>
      </c>
      <c r="N4658" s="2" t="str">
        <f>Tbl_BalanceHistory[[#This Row],[ProgramCode]]&amp;": "&amp;Tbl_BalanceHistory[[#This Row],[Program Name]]</f>
        <v>398: Operation of Secure Correctional Facilities</v>
      </c>
      <c r="O4658" s="3" t="s">
        <v>886</v>
      </c>
      <c r="P4658" s="1" t="str">
        <f>IF(Tbl_BalanceHistory[[#This Row],[FundCode]]="0100","GF",IF(Tbl_BalanceHistory[[#This Row],[FundCode]]="01000","GF","Hi Ed / OCR"))</f>
        <v>GF</v>
      </c>
      <c r="Q4658" s="5">
        <v>23887955</v>
      </c>
      <c r="R4658" s="5">
        <v>23784135</v>
      </c>
      <c r="S4658" s="5">
        <v>103820</v>
      </c>
      <c r="T4658" s="5">
        <v>0</v>
      </c>
      <c r="U4658" s="3"/>
      <c r="V4658" s="5">
        <v>103820</v>
      </c>
      <c r="W4658" s="5">
        <v>0</v>
      </c>
      <c r="X4658" s="5"/>
      <c r="Y4658" s="5"/>
      <c r="Z4658" s="5">
        <f>Tbl_BalanceHistory[[#This Row],[Discretionary Recommended - Pre 2022]]+Tbl_BalanceHistory[[#This Row],[Discretionary Balance Recommended: Policy]]+Tbl_BalanceHistory[[#This Row],[Discretionary Balance Recommended: Commitments]]</f>
        <v>0</v>
      </c>
      <c r="AA4658" s="5">
        <f>Tbl_BalanceHistory[[#This Row],[Discretionary Balance]]-Tbl_BalanceHistory[[#This Row],[Discretionary Reappropriation]]</f>
        <v>103820</v>
      </c>
      <c r="AB4658" s="2"/>
      <c r="AC4658" s="2"/>
      <c r="AD4658" s="2"/>
      <c r="AE4658" s="2"/>
    </row>
    <row r="4659" spans="1:31" ht="45" x14ac:dyDescent="0.25">
      <c r="A4659" s="2" t="s">
        <v>747</v>
      </c>
      <c r="B4659" s="3">
        <v>11</v>
      </c>
      <c r="C4659" s="3">
        <v>799</v>
      </c>
      <c r="D4659" s="3" t="s">
        <v>760</v>
      </c>
      <c r="E4659" s="3" t="str">
        <f>_xlfn.XLOOKUP(Tbl_BalanceHistory[[#This Row],[RespAgy]],Tbl_Agencies[Agy Code],Tbl_Agencies[Agy Sort])</f>
        <v>161000</v>
      </c>
      <c r="F4659" s="2" t="str">
        <f>Tbl_BalanceHistory[[#This Row],[RespAgy]]&amp;": "&amp;Tbl_BalanceHistory[[#This Row],[RespAgency]]</f>
        <v>799: Department of Corrections</v>
      </c>
      <c r="G4659" s="3">
        <v>701</v>
      </c>
      <c r="H4659" s="3" t="s">
        <v>1280</v>
      </c>
      <c r="I4659" s="3" t="str">
        <f>_xlfn.XLOOKUP(Tbl_BalanceHistory[[#This Row],[AgyCode]],Tbl_Agencies[Agy Code],Tbl_Agencies[Agy Sort])</f>
        <v/>
      </c>
      <c r="J4659" s="2" t="str">
        <f>Tbl_BalanceHistory[[#This Row],[AgyCode]]&amp;": "&amp;Tbl_BalanceHistory[[#This Row],[Agency Name]]</f>
        <v>701: Department of Corrections--Central Administration</v>
      </c>
      <c r="K4659" s="1">
        <v>2014</v>
      </c>
      <c r="L4659" s="3">
        <v>197</v>
      </c>
      <c r="M4659" s="3" t="s">
        <v>401</v>
      </c>
      <c r="N4659" s="2" t="str">
        <f>Tbl_BalanceHistory[[#This Row],[ProgramCode]]&amp;": "&amp;Tbl_BalanceHistory[[#This Row],[Program Name]]</f>
        <v>197: Instruction</v>
      </c>
      <c r="O4659" s="3" t="s">
        <v>1730</v>
      </c>
      <c r="P4659" s="1" t="str">
        <f>IF(Tbl_BalanceHistory[[#This Row],[FundCode]]="0100","GF",IF(Tbl_BalanceHistory[[#This Row],[FundCode]]="01000","GF","Hi Ed / OCR"))</f>
        <v>GF</v>
      </c>
      <c r="Q4659" s="5">
        <v>4453902</v>
      </c>
      <c r="R4659" s="5">
        <v>4453902</v>
      </c>
      <c r="S4659" s="5">
        <v>0</v>
      </c>
      <c r="T4659" s="5">
        <v>0</v>
      </c>
      <c r="U4659" s="3"/>
      <c r="V4659" s="5">
        <v>0</v>
      </c>
      <c r="W4659" s="5">
        <v>0</v>
      </c>
      <c r="X4659" s="5"/>
      <c r="Y4659" s="5"/>
      <c r="Z4659" s="5">
        <f>Tbl_BalanceHistory[[#This Row],[Discretionary Recommended - Pre 2022]]+Tbl_BalanceHistory[[#This Row],[Discretionary Balance Recommended: Policy]]+Tbl_BalanceHistory[[#This Row],[Discretionary Balance Recommended: Commitments]]</f>
        <v>0</v>
      </c>
      <c r="AA4659" s="5">
        <f>Tbl_BalanceHistory[[#This Row],[Discretionary Balance]]-Tbl_BalanceHistory[[#This Row],[Discretionary Reappropriation]]</f>
        <v>0</v>
      </c>
      <c r="AB4659" s="2"/>
      <c r="AC4659" s="2"/>
      <c r="AD4659" s="2"/>
      <c r="AE4659" s="2"/>
    </row>
    <row r="4660" spans="1:31" ht="45" x14ac:dyDescent="0.25">
      <c r="A4660" s="2" t="s">
        <v>747</v>
      </c>
      <c r="B4660" s="3">
        <v>11</v>
      </c>
      <c r="C4660" s="3">
        <v>799</v>
      </c>
      <c r="D4660" s="3" t="s">
        <v>760</v>
      </c>
      <c r="E4660" s="3" t="str">
        <f>_xlfn.XLOOKUP(Tbl_BalanceHistory[[#This Row],[RespAgy]],Tbl_Agencies[Agy Code],Tbl_Agencies[Agy Sort])</f>
        <v>161000</v>
      </c>
      <c r="F4660" s="2" t="str">
        <f>Tbl_BalanceHistory[[#This Row],[RespAgy]]&amp;": "&amp;Tbl_BalanceHistory[[#This Row],[RespAgency]]</f>
        <v>799: Department of Corrections</v>
      </c>
      <c r="G4660" s="3">
        <v>701</v>
      </c>
      <c r="H4660" s="3" t="s">
        <v>1280</v>
      </c>
      <c r="I4660" s="3" t="str">
        <f>_xlfn.XLOOKUP(Tbl_BalanceHistory[[#This Row],[AgyCode]],Tbl_Agencies[Agy Code],Tbl_Agencies[Agy Sort])</f>
        <v/>
      </c>
      <c r="J4660" s="2" t="str">
        <f>Tbl_BalanceHistory[[#This Row],[AgyCode]]&amp;": "&amp;Tbl_BalanceHistory[[#This Row],[Agency Name]]</f>
        <v>701: Department of Corrections--Central Administration</v>
      </c>
      <c r="K4660" s="1">
        <v>2015</v>
      </c>
      <c r="L4660" s="3">
        <v>197</v>
      </c>
      <c r="M4660" s="3" t="s">
        <v>401</v>
      </c>
      <c r="N4660" s="2" t="str">
        <f>Tbl_BalanceHistory[[#This Row],[ProgramCode]]&amp;": "&amp;Tbl_BalanceHistory[[#This Row],[Program Name]]</f>
        <v>197: Instruction</v>
      </c>
      <c r="O4660" s="3" t="s">
        <v>1730</v>
      </c>
      <c r="P4660" s="1" t="str">
        <f>IF(Tbl_BalanceHistory[[#This Row],[FundCode]]="0100","GF",IF(Tbl_BalanceHistory[[#This Row],[FundCode]]="01000","GF","Hi Ed / OCR"))</f>
        <v>GF</v>
      </c>
      <c r="Q4660" s="5">
        <v>4341820</v>
      </c>
      <c r="R4660" s="5">
        <v>4341820</v>
      </c>
      <c r="S4660" s="5">
        <v>0</v>
      </c>
      <c r="T4660" s="5">
        <v>0</v>
      </c>
      <c r="U4660" s="3"/>
      <c r="V4660" s="5">
        <v>0</v>
      </c>
      <c r="W4660" s="5">
        <v>0</v>
      </c>
      <c r="X4660" s="5"/>
      <c r="Y4660" s="5"/>
      <c r="Z4660" s="5">
        <f>Tbl_BalanceHistory[[#This Row],[Discretionary Recommended - Pre 2022]]+Tbl_BalanceHistory[[#This Row],[Discretionary Balance Recommended: Policy]]+Tbl_BalanceHistory[[#This Row],[Discretionary Balance Recommended: Commitments]]</f>
        <v>0</v>
      </c>
      <c r="AA4660" s="5">
        <f>Tbl_BalanceHistory[[#This Row],[Discretionary Balance]]-Tbl_BalanceHistory[[#This Row],[Discretionary Reappropriation]]</f>
        <v>0</v>
      </c>
      <c r="AB4660" s="2"/>
      <c r="AC4660" s="2"/>
      <c r="AD4660" s="2"/>
      <c r="AE4660" s="2"/>
    </row>
    <row r="4661" spans="1:31" ht="45" x14ac:dyDescent="0.25">
      <c r="A4661" s="2" t="s">
        <v>747</v>
      </c>
      <c r="B4661" s="3">
        <v>11</v>
      </c>
      <c r="C4661" s="3">
        <v>799</v>
      </c>
      <c r="D4661" s="3" t="s">
        <v>760</v>
      </c>
      <c r="E4661" s="3" t="str">
        <f>_xlfn.XLOOKUP(Tbl_BalanceHistory[[#This Row],[RespAgy]],Tbl_Agencies[Agy Code],Tbl_Agencies[Agy Sort])</f>
        <v>161000</v>
      </c>
      <c r="F4661" s="2" t="str">
        <f>Tbl_BalanceHistory[[#This Row],[RespAgy]]&amp;": "&amp;Tbl_BalanceHistory[[#This Row],[RespAgency]]</f>
        <v>799: Department of Corrections</v>
      </c>
      <c r="G4661" s="3">
        <v>701</v>
      </c>
      <c r="H4661" s="3" t="s">
        <v>1280</v>
      </c>
      <c r="I4661" s="3" t="str">
        <f>_xlfn.XLOOKUP(Tbl_BalanceHistory[[#This Row],[AgyCode]],Tbl_Agencies[Agy Code],Tbl_Agencies[Agy Sort])</f>
        <v/>
      </c>
      <c r="J4661" s="2" t="str">
        <f>Tbl_BalanceHistory[[#This Row],[AgyCode]]&amp;": "&amp;Tbl_BalanceHistory[[#This Row],[Agency Name]]</f>
        <v>701: Department of Corrections--Central Administration</v>
      </c>
      <c r="K4661" s="1">
        <v>2016</v>
      </c>
      <c r="L4661" s="3">
        <v>197</v>
      </c>
      <c r="M4661" s="3" t="s">
        <v>401</v>
      </c>
      <c r="N4661" s="2" t="str">
        <f>Tbl_BalanceHistory[[#This Row],[ProgramCode]]&amp;": "&amp;Tbl_BalanceHistory[[#This Row],[Program Name]]</f>
        <v>197: Instruction</v>
      </c>
      <c r="O4661" s="3" t="s">
        <v>1730</v>
      </c>
      <c r="P4661" s="1" t="str">
        <f>IF(Tbl_BalanceHistory[[#This Row],[FundCode]]="0100","GF",IF(Tbl_BalanceHistory[[#This Row],[FundCode]]="01000","GF","Hi Ed / OCR"))</f>
        <v>GF</v>
      </c>
      <c r="Q4661" s="5">
        <v>4092589</v>
      </c>
      <c r="R4661" s="5">
        <v>4092206.16</v>
      </c>
      <c r="S4661" s="5">
        <v>382</v>
      </c>
      <c r="T4661" s="5">
        <v>0</v>
      </c>
      <c r="U4661" s="3"/>
      <c r="V4661" s="5">
        <v>382</v>
      </c>
      <c r="W4661" s="5">
        <v>0</v>
      </c>
      <c r="X4661" s="5"/>
      <c r="Y4661" s="5"/>
      <c r="Z4661" s="5">
        <f>Tbl_BalanceHistory[[#This Row],[Discretionary Recommended - Pre 2022]]+Tbl_BalanceHistory[[#This Row],[Discretionary Balance Recommended: Policy]]+Tbl_BalanceHistory[[#This Row],[Discretionary Balance Recommended: Commitments]]</f>
        <v>0</v>
      </c>
      <c r="AA4661" s="5">
        <f>Tbl_BalanceHistory[[#This Row],[Discretionary Balance]]-Tbl_BalanceHistory[[#This Row],[Discretionary Reappropriation]]</f>
        <v>382</v>
      </c>
      <c r="AB4661" s="2"/>
      <c r="AC4661" s="2"/>
      <c r="AD4661" s="2"/>
      <c r="AE4661" s="2" t="s">
        <v>2170</v>
      </c>
    </row>
    <row r="4662" spans="1:31" ht="45" x14ac:dyDescent="0.25">
      <c r="A4662" s="2" t="s">
        <v>747</v>
      </c>
      <c r="B4662" s="3">
        <v>11</v>
      </c>
      <c r="C4662" s="3">
        <v>799</v>
      </c>
      <c r="D4662" s="3" t="s">
        <v>760</v>
      </c>
      <c r="E4662" s="3" t="str">
        <f>_xlfn.XLOOKUP(Tbl_BalanceHistory[[#This Row],[RespAgy]],Tbl_Agencies[Agy Code],Tbl_Agencies[Agy Sort])</f>
        <v>161000</v>
      </c>
      <c r="F4662" s="2" t="str">
        <f>Tbl_BalanceHistory[[#This Row],[RespAgy]]&amp;": "&amp;Tbl_BalanceHistory[[#This Row],[RespAgency]]</f>
        <v>799: Department of Corrections</v>
      </c>
      <c r="G4662" s="3">
        <v>701</v>
      </c>
      <c r="H4662" s="3" t="s">
        <v>1280</v>
      </c>
      <c r="I4662" s="3" t="str">
        <f>_xlfn.XLOOKUP(Tbl_BalanceHistory[[#This Row],[AgyCode]],Tbl_Agencies[Agy Code],Tbl_Agencies[Agy Sort])</f>
        <v/>
      </c>
      <c r="J4662" s="2" t="str">
        <f>Tbl_BalanceHistory[[#This Row],[AgyCode]]&amp;": "&amp;Tbl_BalanceHistory[[#This Row],[Agency Name]]</f>
        <v>701: Department of Corrections--Central Administration</v>
      </c>
      <c r="K4662" s="1">
        <v>2017</v>
      </c>
      <c r="L4662" s="3">
        <v>197</v>
      </c>
      <c r="M4662" s="3" t="s">
        <v>401</v>
      </c>
      <c r="N4662" s="2" t="str">
        <f>Tbl_BalanceHistory[[#This Row],[ProgramCode]]&amp;": "&amp;Tbl_BalanceHistory[[#This Row],[Program Name]]</f>
        <v>197: Instruction</v>
      </c>
      <c r="O4662" s="3" t="s">
        <v>886</v>
      </c>
      <c r="P4662" s="1" t="str">
        <f>IF(Tbl_BalanceHistory[[#This Row],[FundCode]]="0100","GF",IF(Tbl_BalanceHistory[[#This Row],[FundCode]]="01000","GF","Hi Ed / OCR"))</f>
        <v>GF</v>
      </c>
      <c r="Q4662" s="5">
        <v>4245317</v>
      </c>
      <c r="R4662" s="5">
        <v>4245317</v>
      </c>
      <c r="S4662" s="5">
        <v>0</v>
      </c>
      <c r="T4662" s="5">
        <v>0</v>
      </c>
      <c r="U4662" s="3"/>
      <c r="V4662" s="5">
        <v>0</v>
      </c>
      <c r="W4662" s="5">
        <v>0</v>
      </c>
      <c r="X4662" s="5"/>
      <c r="Y4662" s="5"/>
      <c r="Z4662" s="5">
        <f>Tbl_BalanceHistory[[#This Row],[Discretionary Recommended - Pre 2022]]+Tbl_BalanceHistory[[#This Row],[Discretionary Balance Recommended: Policy]]+Tbl_BalanceHistory[[#This Row],[Discretionary Balance Recommended: Commitments]]</f>
        <v>0</v>
      </c>
      <c r="AA4662" s="5">
        <f>Tbl_BalanceHistory[[#This Row],[Discretionary Balance]]-Tbl_BalanceHistory[[#This Row],[Discretionary Reappropriation]]</f>
        <v>0</v>
      </c>
      <c r="AB4662" s="2"/>
      <c r="AC4662" s="2"/>
      <c r="AD4662" s="2"/>
      <c r="AE4662" s="2"/>
    </row>
    <row r="4663" spans="1:31" ht="45" x14ac:dyDescent="0.25">
      <c r="A4663" s="2" t="s">
        <v>747</v>
      </c>
      <c r="B4663" s="3">
        <v>11</v>
      </c>
      <c r="C4663" s="3">
        <v>799</v>
      </c>
      <c r="D4663" s="3" t="s">
        <v>760</v>
      </c>
      <c r="E4663" s="3" t="str">
        <f>_xlfn.XLOOKUP(Tbl_BalanceHistory[[#This Row],[RespAgy]],Tbl_Agencies[Agy Code],Tbl_Agencies[Agy Sort])</f>
        <v>161000</v>
      </c>
      <c r="F4663" s="2" t="str">
        <f>Tbl_BalanceHistory[[#This Row],[RespAgy]]&amp;": "&amp;Tbl_BalanceHistory[[#This Row],[RespAgency]]</f>
        <v>799: Department of Corrections</v>
      </c>
      <c r="G4663" s="3">
        <v>701</v>
      </c>
      <c r="H4663" s="3" t="s">
        <v>1280</v>
      </c>
      <c r="I4663" s="3" t="str">
        <f>_xlfn.XLOOKUP(Tbl_BalanceHistory[[#This Row],[AgyCode]],Tbl_Agencies[Agy Code],Tbl_Agencies[Agy Sort])</f>
        <v/>
      </c>
      <c r="J4663" s="2" t="str">
        <f>Tbl_BalanceHistory[[#This Row],[AgyCode]]&amp;": "&amp;Tbl_BalanceHistory[[#This Row],[Agency Name]]</f>
        <v>701: Department of Corrections--Central Administration</v>
      </c>
      <c r="K4663" s="1">
        <v>2018</v>
      </c>
      <c r="L4663" s="3">
        <v>197</v>
      </c>
      <c r="M4663" s="3" t="s">
        <v>401</v>
      </c>
      <c r="N4663" s="2" t="str">
        <f>Tbl_BalanceHistory[[#This Row],[ProgramCode]]&amp;": "&amp;Tbl_BalanceHistory[[#This Row],[Program Name]]</f>
        <v>197: Instruction</v>
      </c>
      <c r="O4663" s="3" t="s">
        <v>886</v>
      </c>
      <c r="P4663" s="1" t="str">
        <f>IF(Tbl_BalanceHistory[[#This Row],[FundCode]]="0100","GF",IF(Tbl_BalanceHistory[[#This Row],[FundCode]]="01000","GF","Hi Ed / OCR"))</f>
        <v>GF</v>
      </c>
      <c r="Q4663" s="5">
        <v>4231799</v>
      </c>
      <c r="R4663" s="5">
        <v>4231799</v>
      </c>
      <c r="S4663" s="5">
        <v>0</v>
      </c>
      <c r="T4663" s="5">
        <v>0</v>
      </c>
      <c r="U4663" s="3"/>
      <c r="V4663" s="5">
        <v>0</v>
      </c>
      <c r="W4663" s="5">
        <v>0</v>
      </c>
      <c r="X4663" s="5"/>
      <c r="Y4663" s="5"/>
      <c r="Z4663" s="5">
        <f>Tbl_BalanceHistory[[#This Row],[Discretionary Recommended - Pre 2022]]+Tbl_BalanceHistory[[#This Row],[Discretionary Balance Recommended: Policy]]+Tbl_BalanceHistory[[#This Row],[Discretionary Balance Recommended: Commitments]]</f>
        <v>0</v>
      </c>
      <c r="AA4663" s="5">
        <f>Tbl_BalanceHistory[[#This Row],[Discretionary Balance]]-Tbl_BalanceHistory[[#This Row],[Discretionary Reappropriation]]</f>
        <v>0</v>
      </c>
      <c r="AB4663" s="2"/>
      <c r="AC4663" s="2"/>
      <c r="AD4663" s="2"/>
      <c r="AE4663" s="2"/>
    </row>
    <row r="4664" spans="1:31" ht="45" x14ac:dyDescent="0.25">
      <c r="A4664" s="2" t="s">
        <v>747</v>
      </c>
      <c r="B4664" s="3">
        <v>11</v>
      </c>
      <c r="C4664" s="3">
        <v>799</v>
      </c>
      <c r="D4664" s="3" t="s">
        <v>760</v>
      </c>
      <c r="E4664" s="3" t="str">
        <f>_xlfn.XLOOKUP(Tbl_BalanceHistory[[#This Row],[RespAgy]],Tbl_Agencies[Agy Code],Tbl_Agencies[Agy Sort])</f>
        <v>161000</v>
      </c>
      <c r="F4664" s="2" t="str">
        <f>Tbl_BalanceHistory[[#This Row],[RespAgy]]&amp;": "&amp;Tbl_BalanceHistory[[#This Row],[RespAgency]]</f>
        <v>799: Department of Corrections</v>
      </c>
      <c r="G4664" s="3">
        <v>701</v>
      </c>
      <c r="H4664" s="3" t="s">
        <v>1280</v>
      </c>
      <c r="I4664" s="3" t="str">
        <f>_xlfn.XLOOKUP(Tbl_BalanceHistory[[#This Row],[AgyCode]],Tbl_Agencies[Agy Code],Tbl_Agencies[Agy Sort])</f>
        <v/>
      </c>
      <c r="J4664" s="2" t="str">
        <f>Tbl_BalanceHistory[[#This Row],[AgyCode]]&amp;": "&amp;Tbl_BalanceHistory[[#This Row],[Agency Name]]</f>
        <v>701: Department of Corrections--Central Administration</v>
      </c>
      <c r="K4664" s="1">
        <v>2019</v>
      </c>
      <c r="L4664" s="3">
        <v>197</v>
      </c>
      <c r="M4664" s="3" t="s">
        <v>401</v>
      </c>
      <c r="N4664" s="2" t="str">
        <f>Tbl_BalanceHistory[[#This Row],[ProgramCode]]&amp;": "&amp;Tbl_BalanceHistory[[#This Row],[Program Name]]</f>
        <v>197: Instruction</v>
      </c>
      <c r="O4664" s="3" t="s">
        <v>886</v>
      </c>
      <c r="P4664" s="1" t="str">
        <f>IF(Tbl_BalanceHistory[[#This Row],[FundCode]]="0100","GF",IF(Tbl_BalanceHistory[[#This Row],[FundCode]]="01000","GF","Hi Ed / OCR"))</f>
        <v>GF</v>
      </c>
      <c r="Q4664" s="5">
        <v>4790750</v>
      </c>
      <c r="R4664" s="5">
        <v>4790750</v>
      </c>
      <c r="S4664" s="5">
        <v>0</v>
      </c>
      <c r="T4664" s="5">
        <v>0</v>
      </c>
      <c r="U4664" s="3"/>
      <c r="V4664" s="5">
        <v>0</v>
      </c>
      <c r="W4664" s="5">
        <v>0</v>
      </c>
      <c r="X4664" s="5"/>
      <c r="Y4664" s="5"/>
      <c r="Z4664" s="5">
        <f>Tbl_BalanceHistory[[#This Row],[Discretionary Recommended - Pre 2022]]+Tbl_BalanceHistory[[#This Row],[Discretionary Balance Recommended: Policy]]+Tbl_BalanceHistory[[#This Row],[Discretionary Balance Recommended: Commitments]]</f>
        <v>0</v>
      </c>
      <c r="AA4664" s="5">
        <f>Tbl_BalanceHistory[[#This Row],[Discretionary Balance]]-Tbl_BalanceHistory[[#This Row],[Discretionary Reappropriation]]</f>
        <v>0</v>
      </c>
      <c r="AB4664" s="2"/>
      <c r="AC4664" s="2"/>
      <c r="AD4664" s="2"/>
      <c r="AE4664" s="2"/>
    </row>
    <row r="4665" spans="1:31" ht="45" x14ac:dyDescent="0.25">
      <c r="A4665" s="2" t="s">
        <v>747</v>
      </c>
      <c r="B4665" s="3">
        <v>11</v>
      </c>
      <c r="C4665" s="3">
        <v>799</v>
      </c>
      <c r="D4665" s="3" t="s">
        <v>760</v>
      </c>
      <c r="E4665" s="3" t="str">
        <f>_xlfn.XLOOKUP(Tbl_BalanceHistory[[#This Row],[RespAgy]],Tbl_Agencies[Agy Code],Tbl_Agencies[Agy Sort])</f>
        <v>161000</v>
      </c>
      <c r="F4665" s="2" t="str">
        <f>Tbl_BalanceHistory[[#This Row],[RespAgy]]&amp;": "&amp;Tbl_BalanceHistory[[#This Row],[RespAgency]]</f>
        <v>799: Department of Corrections</v>
      </c>
      <c r="G4665" s="3">
        <v>701</v>
      </c>
      <c r="H4665" s="3" t="s">
        <v>1280</v>
      </c>
      <c r="I4665" s="3" t="str">
        <f>_xlfn.XLOOKUP(Tbl_BalanceHistory[[#This Row],[AgyCode]],Tbl_Agencies[Agy Code],Tbl_Agencies[Agy Sort])</f>
        <v/>
      </c>
      <c r="J4665" s="2" t="str">
        <f>Tbl_BalanceHistory[[#This Row],[AgyCode]]&amp;": "&amp;Tbl_BalanceHistory[[#This Row],[Agency Name]]</f>
        <v>701: Department of Corrections--Central Administration</v>
      </c>
      <c r="K4665" s="1">
        <v>2020</v>
      </c>
      <c r="L4665" s="3">
        <v>197</v>
      </c>
      <c r="M4665" s="3" t="s">
        <v>401</v>
      </c>
      <c r="N4665" s="2" t="str">
        <f>Tbl_BalanceHistory[[#This Row],[ProgramCode]]&amp;": "&amp;Tbl_BalanceHistory[[#This Row],[Program Name]]</f>
        <v>197: Instruction</v>
      </c>
      <c r="O4665" s="3" t="s">
        <v>886</v>
      </c>
      <c r="P4665" s="1" t="str">
        <f>IF(Tbl_BalanceHistory[[#This Row],[FundCode]]="0100","GF",IF(Tbl_BalanceHistory[[#This Row],[FundCode]]="01000","GF","Hi Ed / OCR"))</f>
        <v>GF</v>
      </c>
      <c r="Q4665" s="5">
        <v>5138537</v>
      </c>
      <c r="R4665" s="5">
        <v>5138537</v>
      </c>
      <c r="S4665" s="5">
        <v>0</v>
      </c>
      <c r="T4665" s="5">
        <v>0</v>
      </c>
      <c r="U4665" s="3"/>
      <c r="V4665" s="5">
        <v>0</v>
      </c>
      <c r="W4665" s="5">
        <v>0</v>
      </c>
      <c r="X4665" s="5"/>
      <c r="Y4665" s="5"/>
      <c r="Z4665" s="5">
        <f>Tbl_BalanceHistory[[#This Row],[Discretionary Recommended - Pre 2022]]+Tbl_BalanceHistory[[#This Row],[Discretionary Balance Recommended: Policy]]+Tbl_BalanceHistory[[#This Row],[Discretionary Balance Recommended: Commitments]]</f>
        <v>0</v>
      </c>
      <c r="AA4665" s="5">
        <f>Tbl_BalanceHistory[[#This Row],[Discretionary Balance]]-Tbl_BalanceHistory[[#This Row],[Discretionary Reappropriation]]</f>
        <v>0</v>
      </c>
      <c r="AB4665" s="2"/>
      <c r="AC4665" s="2"/>
      <c r="AD4665" s="2"/>
      <c r="AE4665" s="2"/>
    </row>
    <row r="4666" spans="1:31" ht="75" x14ac:dyDescent="0.25">
      <c r="A4666" s="2" t="s">
        <v>747</v>
      </c>
      <c r="B4666" s="3">
        <v>11</v>
      </c>
      <c r="C4666" s="3">
        <v>799</v>
      </c>
      <c r="D4666" s="3" t="s">
        <v>760</v>
      </c>
      <c r="E4666" s="3" t="str">
        <f>_xlfn.XLOOKUP(Tbl_BalanceHistory[[#This Row],[RespAgy]],Tbl_Agencies[Agy Code],Tbl_Agencies[Agy Sort])</f>
        <v>161000</v>
      </c>
      <c r="F4666" s="2" t="str">
        <f>Tbl_BalanceHistory[[#This Row],[RespAgy]]&amp;": "&amp;Tbl_BalanceHistory[[#This Row],[RespAgency]]</f>
        <v>799: Department of Corrections</v>
      </c>
      <c r="G4666" s="3">
        <v>701</v>
      </c>
      <c r="H4666" s="3" t="s">
        <v>1280</v>
      </c>
      <c r="I4666" s="3" t="str">
        <f>_xlfn.XLOOKUP(Tbl_BalanceHistory[[#This Row],[AgyCode]],Tbl_Agencies[Agy Code],Tbl_Agencies[Agy Sort])</f>
        <v/>
      </c>
      <c r="J4666" s="2" t="str">
        <f>Tbl_BalanceHistory[[#This Row],[AgyCode]]&amp;": "&amp;Tbl_BalanceHistory[[#This Row],[Agency Name]]</f>
        <v>701: Department of Corrections--Central Administration</v>
      </c>
      <c r="K4666" s="1">
        <v>2018</v>
      </c>
      <c r="L4666" s="3">
        <v>356</v>
      </c>
      <c r="M4666" s="3" t="s">
        <v>258</v>
      </c>
      <c r="N4666" s="2" t="str">
        <f>Tbl_BalanceHistory[[#This Row],[ProgramCode]]&amp;": "&amp;Tbl_BalanceHistory[[#This Row],[Program Name]]</f>
        <v>356: Financial Assistance for Confinement of Inmates in Local and Regional Facilities</v>
      </c>
      <c r="O4666" s="3" t="s">
        <v>886</v>
      </c>
      <c r="P4666" s="1" t="str">
        <f>IF(Tbl_BalanceHistory[[#This Row],[FundCode]]="0100","GF",IF(Tbl_BalanceHistory[[#This Row],[FundCode]]="01000","GF","Hi Ed / OCR"))</f>
        <v>GF</v>
      </c>
      <c r="Q4666" s="5">
        <v>716226</v>
      </c>
      <c r="R4666" s="5">
        <v>716226</v>
      </c>
      <c r="S4666" s="5">
        <v>0</v>
      </c>
      <c r="T4666" s="5">
        <v>0</v>
      </c>
      <c r="U4666" s="3"/>
      <c r="V4666" s="5">
        <v>0</v>
      </c>
      <c r="W4666" s="5">
        <v>0</v>
      </c>
      <c r="X4666" s="5"/>
      <c r="Y4666" s="5"/>
      <c r="Z4666" s="5">
        <f>Tbl_BalanceHistory[[#This Row],[Discretionary Recommended - Pre 2022]]+Tbl_BalanceHistory[[#This Row],[Discretionary Balance Recommended: Policy]]+Tbl_BalanceHistory[[#This Row],[Discretionary Balance Recommended: Commitments]]</f>
        <v>0</v>
      </c>
      <c r="AA4666" s="5">
        <f>Tbl_BalanceHistory[[#This Row],[Discretionary Balance]]-Tbl_BalanceHistory[[#This Row],[Discretionary Reappropriation]]</f>
        <v>0</v>
      </c>
      <c r="AB4666" s="2"/>
      <c r="AC4666" s="2"/>
      <c r="AD4666" s="2"/>
      <c r="AE4666" s="2"/>
    </row>
    <row r="4667" spans="1:31" ht="75" x14ac:dyDescent="0.25">
      <c r="A4667" s="2" t="s">
        <v>747</v>
      </c>
      <c r="B4667" s="3">
        <v>11</v>
      </c>
      <c r="C4667" s="3">
        <v>799</v>
      </c>
      <c r="D4667" s="3" t="s">
        <v>760</v>
      </c>
      <c r="E4667" s="3" t="str">
        <f>_xlfn.XLOOKUP(Tbl_BalanceHistory[[#This Row],[RespAgy]],Tbl_Agencies[Agy Code],Tbl_Agencies[Agy Sort])</f>
        <v>161000</v>
      </c>
      <c r="F4667" s="2" t="str">
        <f>Tbl_BalanceHistory[[#This Row],[RespAgy]]&amp;": "&amp;Tbl_BalanceHistory[[#This Row],[RespAgency]]</f>
        <v>799: Department of Corrections</v>
      </c>
      <c r="G4667" s="3">
        <v>701</v>
      </c>
      <c r="H4667" s="3" t="s">
        <v>1280</v>
      </c>
      <c r="I4667" s="3" t="str">
        <f>_xlfn.XLOOKUP(Tbl_BalanceHistory[[#This Row],[AgyCode]],Tbl_Agencies[Agy Code],Tbl_Agencies[Agy Sort])</f>
        <v/>
      </c>
      <c r="J4667" s="2" t="str">
        <f>Tbl_BalanceHistory[[#This Row],[AgyCode]]&amp;": "&amp;Tbl_BalanceHistory[[#This Row],[Agency Name]]</f>
        <v>701: Department of Corrections--Central Administration</v>
      </c>
      <c r="K4667" s="1">
        <v>2020</v>
      </c>
      <c r="L4667" s="3">
        <v>356</v>
      </c>
      <c r="M4667" s="3" t="s">
        <v>258</v>
      </c>
      <c r="N4667" s="2" t="str">
        <f>Tbl_BalanceHistory[[#This Row],[ProgramCode]]&amp;": "&amp;Tbl_BalanceHistory[[#This Row],[Program Name]]</f>
        <v>356: Financial Assistance for Confinement of Inmates in Local and Regional Facilities</v>
      </c>
      <c r="O4667" s="3" t="s">
        <v>886</v>
      </c>
      <c r="P4667" s="1" t="str">
        <f>IF(Tbl_BalanceHistory[[#This Row],[FundCode]]="0100","GF",IF(Tbl_BalanceHistory[[#This Row],[FundCode]]="01000","GF","Hi Ed / OCR"))</f>
        <v>GF</v>
      </c>
      <c r="Q4667" s="5">
        <v>124641</v>
      </c>
      <c r="R4667" s="5">
        <v>124641</v>
      </c>
      <c r="S4667" s="5">
        <v>0</v>
      </c>
      <c r="T4667" s="5">
        <v>0</v>
      </c>
      <c r="U4667" s="3"/>
      <c r="V4667" s="5">
        <v>0</v>
      </c>
      <c r="W4667" s="5">
        <v>0</v>
      </c>
      <c r="X4667" s="5"/>
      <c r="Y4667" s="5"/>
      <c r="Z4667" s="5">
        <f>Tbl_BalanceHistory[[#This Row],[Discretionary Recommended - Pre 2022]]+Tbl_BalanceHistory[[#This Row],[Discretionary Balance Recommended: Policy]]+Tbl_BalanceHistory[[#This Row],[Discretionary Balance Recommended: Commitments]]</f>
        <v>0</v>
      </c>
      <c r="AA4667" s="5">
        <f>Tbl_BalanceHistory[[#This Row],[Discretionary Balance]]-Tbl_BalanceHistory[[#This Row],[Discretionary Reappropriation]]</f>
        <v>0</v>
      </c>
      <c r="AB4667" s="2"/>
      <c r="AC4667" s="2"/>
      <c r="AD4667" s="2"/>
      <c r="AE4667" s="2"/>
    </row>
    <row r="4668" spans="1:31" ht="45" x14ac:dyDescent="0.25">
      <c r="A4668" s="2" t="s">
        <v>747</v>
      </c>
      <c r="B4668" s="3">
        <v>11</v>
      </c>
      <c r="C4668" s="3">
        <v>799</v>
      </c>
      <c r="D4668" s="3" t="s">
        <v>760</v>
      </c>
      <c r="E4668" s="3" t="str">
        <f>_xlfn.XLOOKUP(Tbl_BalanceHistory[[#This Row],[RespAgy]],Tbl_Agencies[Agy Code],Tbl_Agencies[Agy Sort])</f>
        <v>161000</v>
      </c>
      <c r="F4668" s="2" t="str">
        <f>Tbl_BalanceHistory[[#This Row],[RespAgy]]&amp;": "&amp;Tbl_BalanceHistory[[#This Row],[RespAgency]]</f>
        <v>799: Department of Corrections</v>
      </c>
      <c r="G4668" s="3">
        <v>701</v>
      </c>
      <c r="H4668" s="3" t="s">
        <v>1280</v>
      </c>
      <c r="I4668" s="3" t="str">
        <f>_xlfn.XLOOKUP(Tbl_BalanceHistory[[#This Row],[AgyCode]],Tbl_Agencies[Agy Code],Tbl_Agencies[Agy Sort])</f>
        <v/>
      </c>
      <c r="J4668" s="2" t="str">
        <f>Tbl_BalanceHistory[[#This Row],[AgyCode]]&amp;": "&amp;Tbl_BalanceHistory[[#This Row],[Agency Name]]</f>
        <v>701: Department of Corrections--Central Administration</v>
      </c>
      <c r="K4668" s="1">
        <v>2014</v>
      </c>
      <c r="L4668" s="3">
        <v>399</v>
      </c>
      <c r="M4668" s="3" t="s">
        <v>62</v>
      </c>
      <c r="N4668" s="2" t="str">
        <f>Tbl_BalanceHistory[[#This Row],[ProgramCode]]&amp;": "&amp;Tbl_BalanceHistory[[#This Row],[Program Name]]</f>
        <v>399: Administrative and Support Services</v>
      </c>
      <c r="O4668" s="3" t="s">
        <v>1730</v>
      </c>
      <c r="P4668" s="1" t="str">
        <f>IF(Tbl_BalanceHistory[[#This Row],[FundCode]]="0100","GF",IF(Tbl_BalanceHistory[[#This Row],[FundCode]]="01000","GF","Hi Ed / OCR"))</f>
        <v>GF</v>
      </c>
      <c r="Q4668" s="5">
        <v>85801024</v>
      </c>
      <c r="R4668" s="5">
        <v>85801024</v>
      </c>
      <c r="S4668" s="5">
        <v>0</v>
      </c>
      <c r="T4668" s="5">
        <v>0</v>
      </c>
      <c r="U4668" s="3"/>
      <c r="V4668" s="5">
        <v>0</v>
      </c>
      <c r="W4668" s="5">
        <v>0</v>
      </c>
      <c r="X4668" s="5"/>
      <c r="Y4668" s="5"/>
      <c r="Z4668" s="5">
        <f>Tbl_BalanceHistory[[#This Row],[Discretionary Recommended - Pre 2022]]+Tbl_BalanceHistory[[#This Row],[Discretionary Balance Recommended: Policy]]+Tbl_BalanceHistory[[#This Row],[Discretionary Balance Recommended: Commitments]]</f>
        <v>0</v>
      </c>
      <c r="AA4668" s="5">
        <f>Tbl_BalanceHistory[[#This Row],[Discretionary Balance]]-Tbl_BalanceHistory[[#This Row],[Discretionary Reappropriation]]</f>
        <v>0</v>
      </c>
      <c r="AB4668" s="2"/>
      <c r="AC4668" s="2"/>
      <c r="AD4668" s="2"/>
      <c r="AE4668" s="2"/>
    </row>
    <row r="4669" spans="1:31" ht="45" x14ac:dyDescent="0.25">
      <c r="A4669" s="2" t="s">
        <v>747</v>
      </c>
      <c r="B4669" s="3">
        <v>11</v>
      </c>
      <c r="C4669" s="3">
        <v>799</v>
      </c>
      <c r="D4669" s="3" t="s">
        <v>760</v>
      </c>
      <c r="E4669" s="3" t="str">
        <f>_xlfn.XLOOKUP(Tbl_BalanceHistory[[#This Row],[RespAgy]],Tbl_Agencies[Agy Code],Tbl_Agencies[Agy Sort])</f>
        <v>161000</v>
      </c>
      <c r="F4669" s="2" t="str">
        <f>Tbl_BalanceHistory[[#This Row],[RespAgy]]&amp;": "&amp;Tbl_BalanceHistory[[#This Row],[RespAgency]]</f>
        <v>799: Department of Corrections</v>
      </c>
      <c r="G4669" s="3">
        <v>701</v>
      </c>
      <c r="H4669" s="3" t="s">
        <v>1280</v>
      </c>
      <c r="I4669" s="3" t="str">
        <f>_xlfn.XLOOKUP(Tbl_BalanceHistory[[#This Row],[AgyCode]],Tbl_Agencies[Agy Code],Tbl_Agencies[Agy Sort])</f>
        <v/>
      </c>
      <c r="J4669" s="2" t="str">
        <f>Tbl_BalanceHistory[[#This Row],[AgyCode]]&amp;": "&amp;Tbl_BalanceHistory[[#This Row],[Agency Name]]</f>
        <v>701: Department of Corrections--Central Administration</v>
      </c>
      <c r="K4669" s="1">
        <v>2015</v>
      </c>
      <c r="L4669" s="3">
        <v>399</v>
      </c>
      <c r="M4669" s="3" t="s">
        <v>62</v>
      </c>
      <c r="N4669" s="2" t="str">
        <f>Tbl_BalanceHistory[[#This Row],[ProgramCode]]&amp;": "&amp;Tbl_BalanceHistory[[#This Row],[Program Name]]</f>
        <v>399: Administrative and Support Services</v>
      </c>
      <c r="O4669" s="3" t="s">
        <v>1730</v>
      </c>
      <c r="P4669" s="1" t="str">
        <f>IF(Tbl_BalanceHistory[[#This Row],[FundCode]]="0100","GF",IF(Tbl_BalanceHistory[[#This Row],[FundCode]]="01000","GF","Hi Ed / OCR"))</f>
        <v>GF</v>
      </c>
      <c r="Q4669" s="5">
        <v>96118960</v>
      </c>
      <c r="R4669" s="5">
        <v>96118934</v>
      </c>
      <c r="S4669" s="5">
        <v>26</v>
      </c>
      <c r="T4669" s="5">
        <v>0</v>
      </c>
      <c r="U4669" s="3"/>
      <c r="V4669" s="5">
        <v>26</v>
      </c>
      <c r="W4669" s="5">
        <v>0</v>
      </c>
      <c r="X4669" s="5"/>
      <c r="Y4669" s="5"/>
      <c r="Z4669" s="5">
        <f>Tbl_BalanceHistory[[#This Row],[Discretionary Recommended - Pre 2022]]+Tbl_BalanceHistory[[#This Row],[Discretionary Balance Recommended: Policy]]+Tbl_BalanceHistory[[#This Row],[Discretionary Balance Recommended: Commitments]]</f>
        <v>0</v>
      </c>
      <c r="AA4669" s="5">
        <f>Tbl_BalanceHistory[[#This Row],[Discretionary Balance]]-Tbl_BalanceHistory[[#This Row],[Discretionary Reappropriation]]</f>
        <v>26</v>
      </c>
      <c r="AB4669" s="2"/>
      <c r="AC4669" s="2"/>
      <c r="AD4669" s="2"/>
      <c r="AE4669" s="2"/>
    </row>
    <row r="4670" spans="1:31" ht="45" x14ac:dyDescent="0.25">
      <c r="A4670" s="2" t="s">
        <v>747</v>
      </c>
      <c r="B4670" s="3">
        <v>11</v>
      </c>
      <c r="C4670" s="3">
        <v>799</v>
      </c>
      <c r="D4670" s="3" t="s">
        <v>760</v>
      </c>
      <c r="E4670" s="3" t="str">
        <f>_xlfn.XLOOKUP(Tbl_BalanceHistory[[#This Row],[RespAgy]],Tbl_Agencies[Agy Code],Tbl_Agencies[Agy Sort])</f>
        <v>161000</v>
      </c>
      <c r="F4670" s="2" t="str">
        <f>Tbl_BalanceHistory[[#This Row],[RespAgy]]&amp;": "&amp;Tbl_BalanceHistory[[#This Row],[RespAgency]]</f>
        <v>799: Department of Corrections</v>
      </c>
      <c r="G4670" s="3">
        <v>701</v>
      </c>
      <c r="H4670" s="3" t="s">
        <v>1280</v>
      </c>
      <c r="I4670" s="3" t="str">
        <f>_xlfn.XLOOKUP(Tbl_BalanceHistory[[#This Row],[AgyCode]],Tbl_Agencies[Agy Code],Tbl_Agencies[Agy Sort])</f>
        <v/>
      </c>
      <c r="J4670" s="2" t="str">
        <f>Tbl_BalanceHistory[[#This Row],[AgyCode]]&amp;": "&amp;Tbl_BalanceHistory[[#This Row],[Agency Name]]</f>
        <v>701: Department of Corrections--Central Administration</v>
      </c>
      <c r="K4670" s="1">
        <v>2016</v>
      </c>
      <c r="L4670" s="3">
        <v>399</v>
      </c>
      <c r="M4670" s="3" t="s">
        <v>62</v>
      </c>
      <c r="N4670" s="2" t="str">
        <f>Tbl_BalanceHistory[[#This Row],[ProgramCode]]&amp;": "&amp;Tbl_BalanceHistory[[#This Row],[Program Name]]</f>
        <v>399: Administrative and Support Services</v>
      </c>
      <c r="O4670" s="3" t="s">
        <v>1730</v>
      </c>
      <c r="P4670" s="1" t="str">
        <f>IF(Tbl_BalanceHistory[[#This Row],[FundCode]]="0100","GF",IF(Tbl_BalanceHistory[[#This Row],[FundCode]]="01000","GF","Hi Ed / OCR"))</f>
        <v>GF</v>
      </c>
      <c r="Q4670" s="5">
        <v>96947797</v>
      </c>
      <c r="R4670" s="5">
        <v>96947797</v>
      </c>
      <c r="S4670" s="5">
        <v>0</v>
      </c>
      <c r="T4670" s="5">
        <v>0</v>
      </c>
      <c r="U4670" s="3"/>
      <c r="V4670" s="5">
        <v>0</v>
      </c>
      <c r="W4670" s="5">
        <v>0</v>
      </c>
      <c r="X4670" s="5"/>
      <c r="Y4670" s="5"/>
      <c r="Z4670" s="5">
        <f>Tbl_BalanceHistory[[#This Row],[Discretionary Recommended - Pre 2022]]+Tbl_BalanceHistory[[#This Row],[Discretionary Balance Recommended: Policy]]+Tbl_BalanceHistory[[#This Row],[Discretionary Balance Recommended: Commitments]]</f>
        <v>0</v>
      </c>
      <c r="AA4670" s="5">
        <f>Tbl_BalanceHistory[[#This Row],[Discretionary Balance]]-Tbl_BalanceHistory[[#This Row],[Discretionary Reappropriation]]</f>
        <v>0</v>
      </c>
      <c r="AB4670" s="2"/>
      <c r="AC4670" s="2"/>
      <c r="AD4670" s="2"/>
      <c r="AE4670" s="2" t="s">
        <v>2170</v>
      </c>
    </row>
    <row r="4671" spans="1:31" ht="45" x14ac:dyDescent="0.25">
      <c r="A4671" s="2" t="s">
        <v>747</v>
      </c>
      <c r="B4671" s="3">
        <v>11</v>
      </c>
      <c r="C4671" s="3">
        <v>799</v>
      </c>
      <c r="D4671" s="3" t="s">
        <v>760</v>
      </c>
      <c r="E4671" s="3" t="str">
        <f>_xlfn.XLOOKUP(Tbl_BalanceHistory[[#This Row],[RespAgy]],Tbl_Agencies[Agy Code],Tbl_Agencies[Agy Sort])</f>
        <v>161000</v>
      </c>
      <c r="F4671" s="2" t="str">
        <f>Tbl_BalanceHistory[[#This Row],[RespAgy]]&amp;": "&amp;Tbl_BalanceHistory[[#This Row],[RespAgency]]</f>
        <v>799: Department of Corrections</v>
      </c>
      <c r="G4671" s="3">
        <v>701</v>
      </c>
      <c r="H4671" s="3" t="s">
        <v>1280</v>
      </c>
      <c r="I4671" s="3" t="str">
        <f>_xlfn.XLOOKUP(Tbl_BalanceHistory[[#This Row],[AgyCode]],Tbl_Agencies[Agy Code],Tbl_Agencies[Agy Sort])</f>
        <v/>
      </c>
      <c r="J4671" s="2" t="str">
        <f>Tbl_BalanceHistory[[#This Row],[AgyCode]]&amp;": "&amp;Tbl_BalanceHistory[[#This Row],[Agency Name]]</f>
        <v>701: Department of Corrections--Central Administration</v>
      </c>
      <c r="K4671" s="1">
        <v>2017</v>
      </c>
      <c r="L4671" s="3">
        <v>399</v>
      </c>
      <c r="M4671" s="3" t="s">
        <v>62</v>
      </c>
      <c r="N4671" s="2" t="str">
        <f>Tbl_BalanceHistory[[#This Row],[ProgramCode]]&amp;": "&amp;Tbl_BalanceHistory[[#This Row],[Program Name]]</f>
        <v>399: Administrative and Support Services</v>
      </c>
      <c r="O4671" s="3" t="s">
        <v>886</v>
      </c>
      <c r="P4671" s="1" t="str">
        <f>IF(Tbl_BalanceHistory[[#This Row],[FundCode]]="0100","GF",IF(Tbl_BalanceHistory[[#This Row],[FundCode]]="01000","GF","Hi Ed / OCR"))</f>
        <v>GF</v>
      </c>
      <c r="Q4671" s="5">
        <v>102147032</v>
      </c>
      <c r="R4671" s="5">
        <v>102146832.02</v>
      </c>
      <c r="S4671" s="5">
        <v>199</v>
      </c>
      <c r="T4671" s="5">
        <v>0</v>
      </c>
      <c r="U4671" s="3"/>
      <c r="V4671" s="5">
        <v>199</v>
      </c>
      <c r="W4671" s="5">
        <v>0</v>
      </c>
      <c r="X4671" s="5"/>
      <c r="Y4671" s="5"/>
      <c r="Z4671" s="5">
        <f>Tbl_BalanceHistory[[#This Row],[Discretionary Recommended - Pre 2022]]+Tbl_BalanceHistory[[#This Row],[Discretionary Balance Recommended: Policy]]+Tbl_BalanceHistory[[#This Row],[Discretionary Balance Recommended: Commitments]]</f>
        <v>0</v>
      </c>
      <c r="AA4671" s="5">
        <f>Tbl_BalanceHistory[[#This Row],[Discretionary Balance]]-Tbl_BalanceHistory[[#This Row],[Discretionary Reappropriation]]</f>
        <v>199</v>
      </c>
      <c r="AB4671" s="2"/>
      <c r="AC4671" s="2"/>
      <c r="AD4671" s="2"/>
      <c r="AE4671" s="2"/>
    </row>
    <row r="4672" spans="1:31" ht="45" x14ac:dyDescent="0.25">
      <c r="A4672" s="2" t="s">
        <v>747</v>
      </c>
      <c r="B4672" s="3">
        <v>11</v>
      </c>
      <c r="C4672" s="3">
        <v>799</v>
      </c>
      <c r="D4672" s="3" t="s">
        <v>760</v>
      </c>
      <c r="E4672" s="3" t="str">
        <f>_xlfn.XLOOKUP(Tbl_BalanceHistory[[#This Row],[RespAgy]],Tbl_Agencies[Agy Code],Tbl_Agencies[Agy Sort])</f>
        <v>161000</v>
      </c>
      <c r="F4672" s="2" t="str">
        <f>Tbl_BalanceHistory[[#This Row],[RespAgy]]&amp;": "&amp;Tbl_BalanceHistory[[#This Row],[RespAgency]]</f>
        <v>799: Department of Corrections</v>
      </c>
      <c r="G4672" s="3">
        <v>701</v>
      </c>
      <c r="H4672" s="3" t="s">
        <v>1280</v>
      </c>
      <c r="I4672" s="3" t="str">
        <f>_xlfn.XLOOKUP(Tbl_BalanceHistory[[#This Row],[AgyCode]],Tbl_Agencies[Agy Code],Tbl_Agencies[Agy Sort])</f>
        <v/>
      </c>
      <c r="J4672" s="2" t="str">
        <f>Tbl_BalanceHistory[[#This Row],[AgyCode]]&amp;": "&amp;Tbl_BalanceHistory[[#This Row],[Agency Name]]</f>
        <v>701: Department of Corrections--Central Administration</v>
      </c>
      <c r="K4672" s="1">
        <v>2018</v>
      </c>
      <c r="L4672" s="3">
        <v>399</v>
      </c>
      <c r="M4672" s="3" t="s">
        <v>62</v>
      </c>
      <c r="N4672" s="2" t="str">
        <f>Tbl_BalanceHistory[[#This Row],[ProgramCode]]&amp;": "&amp;Tbl_BalanceHistory[[#This Row],[Program Name]]</f>
        <v>399: Administrative and Support Services</v>
      </c>
      <c r="O4672" s="3" t="s">
        <v>886</v>
      </c>
      <c r="P4672" s="1" t="str">
        <f>IF(Tbl_BalanceHistory[[#This Row],[FundCode]]="0100","GF",IF(Tbl_BalanceHistory[[#This Row],[FundCode]]="01000","GF","Hi Ed / OCR"))</f>
        <v>GF</v>
      </c>
      <c r="Q4672" s="5">
        <v>106104185</v>
      </c>
      <c r="R4672" s="5">
        <v>106104185</v>
      </c>
      <c r="S4672" s="5">
        <v>0</v>
      </c>
      <c r="T4672" s="5">
        <v>0</v>
      </c>
      <c r="U4672" s="3"/>
      <c r="V4672" s="5">
        <v>0</v>
      </c>
      <c r="W4672" s="5">
        <v>0</v>
      </c>
      <c r="X4672" s="5"/>
      <c r="Y4672" s="5"/>
      <c r="Z4672" s="5">
        <f>Tbl_BalanceHistory[[#This Row],[Discretionary Recommended - Pre 2022]]+Tbl_BalanceHistory[[#This Row],[Discretionary Balance Recommended: Policy]]+Tbl_BalanceHistory[[#This Row],[Discretionary Balance Recommended: Commitments]]</f>
        <v>0</v>
      </c>
      <c r="AA4672" s="5">
        <f>Tbl_BalanceHistory[[#This Row],[Discretionary Balance]]-Tbl_BalanceHistory[[#This Row],[Discretionary Reappropriation]]</f>
        <v>0</v>
      </c>
      <c r="AB4672" s="2"/>
      <c r="AC4672" s="2"/>
      <c r="AD4672" s="2"/>
      <c r="AE4672" s="2"/>
    </row>
    <row r="4673" spans="1:31" ht="45" x14ac:dyDescent="0.25">
      <c r="A4673" s="2" t="s">
        <v>747</v>
      </c>
      <c r="B4673" s="3">
        <v>11</v>
      </c>
      <c r="C4673" s="3">
        <v>799</v>
      </c>
      <c r="D4673" s="3" t="s">
        <v>760</v>
      </c>
      <c r="E4673" s="3" t="str">
        <f>_xlfn.XLOOKUP(Tbl_BalanceHistory[[#This Row],[RespAgy]],Tbl_Agencies[Agy Code],Tbl_Agencies[Agy Sort])</f>
        <v>161000</v>
      </c>
      <c r="F4673" s="2" t="str">
        <f>Tbl_BalanceHistory[[#This Row],[RespAgy]]&amp;": "&amp;Tbl_BalanceHistory[[#This Row],[RespAgency]]</f>
        <v>799: Department of Corrections</v>
      </c>
      <c r="G4673" s="3">
        <v>701</v>
      </c>
      <c r="H4673" s="3" t="s">
        <v>1280</v>
      </c>
      <c r="I4673" s="3" t="str">
        <f>_xlfn.XLOOKUP(Tbl_BalanceHistory[[#This Row],[AgyCode]],Tbl_Agencies[Agy Code],Tbl_Agencies[Agy Sort])</f>
        <v/>
      </c>
      <c r="J4673" s="2" t="str">
        <f>Tbl_BalanceHistory[[#This Row],[AgyCode]]&amp;": "&amp;Tbl_BalanceHistory[[#This Row],[Agency Name]]</f>
        <v>701: Department of Corrections--Central Administration</v>
      </c>
      <c r="K4673" s="1">
        <v>2019</v>
      </c>
      <c r="L4673" s="3">
        <v>399</v>
      </c>
      <c r="M4673" s="3" t="s">
        <v>62</v>
      </c>
      <c r="N4673" s="2" t="str">
        <f>Tbl_BalanceHistory[[#This Row],[ProgramCode]]&amp;": "&amp;Tbl_BalanceHistory[[#This Row],[Program Name]]</f>
        <v>399: Administrative and Support Services</v>
      </c>
      <c r="O4673" s="3" t="s">
        <v>886</v>
      </c>
      <c r="P4673" s="1" t="str">
        <f>IF(Tbl_BalanceHistory[[#This Row],[FundCode]]="0100","GF",IF(Tbl_BalanceHistory[[#This Row],[FundCode]]="01000","GF","Hi Ed / OCR"))</f>
        <v>GF</v>
      </c>
      <c r="Q4673" s="5">
        <v>110176500</v>
      </c>
      <c r="R4673" s="5">
        <v>110176500</v>
      </c>
      <c r="S4673" s="5">
        <v>0</v>
      </c>
      <c r="T4673" s="5">
        <v>0</v>
      </c>
      <c r="U4673" s="3"/>
      <c r="V4673" s="5">
        <v>0</v>
      </c>
      <c r="W4673" s="5">
        <v>0</v>
      </c>
      <c r="X4673" s="5"/>
      <c r="Y4673" s="5"/>
      <c r="Z4673" s="5">
        <f>Tbl_BalanceHistory[[#This Row],[Discretionary Recommended - Pre 2022]]+Tbl_BalanceHistory[[#This Row],[Discretionary Balance Recommended: Policy]]+Tbl_BalanceHistory[[#This Row],[Discretionary Balance Recommended: Commitments]]</f>
        <v>0</v>
      </c>
      <c r="AA4673" s="5">
        <f>Tbl_BalanceHistory[[#This Row],[Discretionary Balance]]-Tbl_BalanceHistory[[#This Row],[Discretionary Reappropriation]]</f>
        <v>0</v>
      </c>
      <c r="AB4673" s="2"/>
      <c r="AC4673" s="2"/>
      <c r="AD4673" s="2"/>
      <c r="AE4673" s="2"/>
    </row>
    <row r="4674" spans="1:31" ht="45" x14ac:dyDescent="0.25">
      <c r="A4674" s="2" t="s">
        <v>747</v>
      </c>
      <c r="B4674" s="3">
        <v>11</v>
      </c>
      <c r="C4674" s="3">
        <v>799</v>
      </c>
      <c r="D4674" s="3" t="s">
        <v>760</v>
      </c>
      <c r="E4674" s="3" t="str">
        <f>_xlfn.XLOOKUP(Tbl_BalanceHistory[[#This Row],[RespAgy]],Tbl_Agencies[Agy Code],Tbl_Agencies[Agy Sort])</f>
        <v>161000</v>
      </c>
      <c r="F4674" s="2" t="str">
        <f>Tbl_BalanceHistory[[#This Row],[RespAgy]]&amp;": "&amp;Tbl_BalanceHistory[[#This Row],[RespAgency]]</f>
        <v>799: Department of Corrections</v>
      </c>
      <c r="G4674" s="3">
        <v>701</v>
      </c>
      <c r="H4674" s="3" t="s">
        <v>1280</v>
      </c>
      <c r="I4674" s="3" t="str">
        <f>_xlfn.XLOOKUP(Tbl_BalanceHistory[[#This Row],[AgyCode]],Tbl_Agencies[Agy Code],Tbl_Agencies[Agy Sort])</f>
        <v/>
      </c>
      <c r="J4674" s="2" t="str">
        <f>Tbl_BalanceHistory[[#This Row],[AgyCode]]&amp;": "&amp;Tbl_BalanceHistory[[#This Row],[Agency Name]]</f>
        <v>701: Department of Corrections--Central Administration</v>
      </c>
      <c r="K4674" s="1">
        <v>2020</v>
      </c>
      <c r="L4674" s="3">
        <v>399</v>
      </c>
      <c r="M4674" s="3" t="s">
        <v>62</v>
      </c>
      <c r="N4674" s="2" t="str">
        <f>Tbl_BalanceHistory[[#This Row],[ProgramCode]]&amp;": "&amp;Tbl_BalanceHistory[[#This Row],[Program Name]]</f>
        <v>399: Administrative and Support Services</v>
      </c>
      <c r="O4674" s="3" t="s">
        <v>886</v>
      </c>
      <c r="P4674" s="1" t="str">
        <f>IF(Tbl_BalanceHistory[[#This Row],[FundCode]]="0100","GF",IF(Tbl_BalanceHistory[[#This Row],[FundCode]]="01000","GF","Hi Ed / OCR"))</f>
        <v>GF</v>
      </c>
      <c r="Q4674" s="5">
        <v>131316682</v>
      </c>
      <c r="R4674" s="5">
        <v>131316682</v>
      </c>
      <c r="S4674" s="5">
        <v>0</v>
      </c>
      <c r="T4674" s="5">
        <v>0</v>
      </c>
      <c r="U4674" s="3"/>
      <c r="V4674" s="5">
        <v>0</v>
      </c>
      <c r="W4674" s="5">
        <v>0</v>
      </c>
      <c r="X4674" s="5"/>
      <c r="Y4674" s="5"/>
      <c r="Z4674" s="5">
        <f>Tbl_BalanceHistory[[#This Row],[Discretionary Recommended - Pre 2022]]+Tbl_BalanceHistory[[#This Row],[Discretionary Balance Recommended: Policy]]+Tbl_BalanceHistory[[#This Row],[Discretionary Balance Recommended: Commitments]]</f>
        <v>0</v>
      </c>
      <c r="AA4674" s="5">
        <f>Tbl_BalanceHistory[[#This Row],[Discretionary Balance]]-Tbl_BalanceHistory[[#This Row],[Discretionary Reappropriation]]</f>
        <v>0</v>
      </c>
      <c r="AB4674" s="2"/>
      <c r="AC4674" s="2"/>
      <c r="AD4674" s="2"/>
      <c r="AE4674" s="2"/>
    </row>
    <row r="4675" spans="1:31" ht="45" x14ac:dyDescent="0.25">
      <c r="A4675" s="2" t="s">
        <v>747</v>
      </c>
      <c r="B4675" s="3">
        <v>11</v>
      </c>
      <c r="C4675" s="3">
        <v>799</v>
      </c>
      <c r="D4675" s="3" t="s">
        <v>760</v>
      </c>
      <c r="E4675" s="3" t="str">
        <f>_xlfn.XLOOKUP(Tbl_BalanceHistory[[#This Row],[RespAgy]],Tbl_Agencies[Agy Code],Tbl_Agencies[Agy Sort])</f>
        <v>161000</v>
      </c>
      <c r="F4675" s="2" t="str">
        <f>Tbl_BalanceHistory[[#This Row],[RespAgy]]&amp;": "&amp;Tbl_BalanceHistory[[#This Row],[RespAgency]]</f>
        <v>799: Department of Corrections</v>
      </c>
      <c r="G4675" s="3">
        <v>709</v>
      </c>
      <c r="H4675" s="3" t="s">
        <v>1296</v>
      </c>
      <c r="I4675" s="3" t="str">
        <f>_xlfn.XLOOKUP(Tbl_BalanceHistory[[#This Row],[AgyCode]],Tbl_Agencies[Agy Code],Tbl_Agencies[Agy Sort])</f>
        <v/>
      </c>
      <c r="J4675" s="2" t="str">
        <f>Tbl_BalanceHistory[[#This Row],[AgyCode]]&amp;": "&amp;Tbl_BalanceHistory[[#This Row],[Agency Name]]</f>
        <v>709: Powhatan Correctional Center</v>
      </c>
      <c r="K4675" s="1">
        <v>2014</v>
      </c>
      <c r="L4675" s="3">
        <v>197</v>
      </c>
      <c r="M4675" s="3" t="s">
        <v>401</v>
      </c>
      <c r="N4675" s="2" t="str">
        <f>Tbl_BalanceHistory[[#This Row],[ProgramCode]]&amp;": "&amp;Tbl_BalanceHistory[[#This Row],[Program Name]]</f>
        <v>197: Instruction</v>
      </c>
      <c r="O4675" s="3" t="s">
        <v>1730</v>
      </c>
      <c r="P4675" s="1" t="str">
        <f>IF(Tbl_BalanceHistory[[#This Row],[FundCode]]="0100","GF",IF(Tbl_BalanceHistory[[#This Row],[FundCode]]="01000","GF","Hi Ed / OCR"))</f>
        <v>GF</v>
      </c>
      <c r="Q4675" s="5">
        <v>875226</v>
      </c>
      <c r="R4675" s="5">
        <v>875226</v>
      </c>
      <c r="S4675" s="5">
        <v>0</v>
      </c>
      <c r="T4675" s="5">
        <v>0</v>
      </c>
      <c r="U4675" s="3"/>
      <c r="V4675" s="5">
        <v>0</v>
      </c>
      <c r="W4675" s="5">
        <v>0</v>
      </c>
      <c r="X4675" s="5"/>
      <c r="Y4675" s="5"/>
      <c r="Z4675" s="5">
        <f>Tbl_BalanceHistory[[#This Row],[Discretionary Recommended - Pre 2022]]+Tbl_BalanceHistory[[#This Row],[Discretionary Balance Recommended: Policy]]+Tbl_BalanceHistory[[#This Row],[Discretionary Balance Recommended: Commitments]]</f>
        <v>0</v>
      </c>
      <c r="AA4675" s="5">
        <f>Tbl_BalanceHistory[[#This Row],[Discretionary Balance]]-Tbl_BalanceHistory[[#This Row],[Discretionary Reappropriation]]</f>
        <v>0</v>
      </c>
      <c r="AB4675" s="2"/>
      <c r="AC4675" s="2"/>
      <c r="AD4675" s="2"/>
      <c r="AE4675" s="2"/>
    </row>
    <row r="4676" spans="1:31" ht="45" x14ac:dyDescent="0.25">
      <c r="A4676" s="2" t="s">
        <v>747</v>
      </c>
      <c r="B4676" s="3">
        <v>11</v>
      </c>
      <c r="C4676" s="3">
        <v>799</v>
      </c>
      <c r="D4676" s="3" t="s">
        <v>760</v>
      </c>
      <c r="E4676" s="3" t="str">
        <f>_xlfn.XLOOKUP(Tbl_BalanceHistory[[#This Row],[RespAgy]],Tbl_Agencies[Agy Code],Tbl_Agencies[Agy Sort])</f>
        <v>161000</v>
      </c>
      <c r="F4676" s="2" t="str">
        <f>Tbl_BalanceHistory[[#This Row],[RespAgy]]&amp;": "&amp;Tbl_BalanceHistory[[#This Row],[RespAgency]]</f>
        <v>799: Department of Corrections</v>
      </c>
      <c r="G4676" s="3">
        <v>709</v>
      </c>
      <c r="H4676" s="3" t="s">
        <v>1296</v>
      </c>
      <c r="I4676" s="3" t="str">
        <f>_xlfn.XLOOKUP(Tbl_BalanceHistory[[#This Row],[AgyCode]],Tbl_Agencies[Agy Code],Tbl_Agencies[Agy Sort])</f>
        <v/>
      </c>
      <c r="J4676" s="2" t="str">
        <f>Tbl_BalanceHistory[[#This Row],[AgyCode]]&amp;": "&amp;Tbl_BalanceHistory[[#This Row],[Agency Name]]</f>
        <v>709: Powhatan Correctional Center</v>
      </c>
      <c r="K4676" s="1">
        <v>2015</v>
      </c>
      <c r="L4676" s="3">
        <v>197</v>
      </c>
      <c r="M4676" s="3" t="s">
        <v>401</v>
      </c>
      <c r="N4676" s="2" t="str">
        <f>Tbl_BalanceHistory[[#This Row],[ProgramCode]]&amp;": "&amp;Tbl_BalanceHistory[[#This Row],[Program Name]]</f>
        <v>197: Instruction</v>
      </c>
      <c r="O4676" s="3" t="s">
        <v>1730</v>
      </c>
      <c r="P4676" s="1" t="str">
        <f>IF(Tbl_BalanceHistory[[#This Row],[FundCode]]="0100","GF",IF(Tbl_BalanceHistory[[#This Row],[FundCode]]="01000","GF","Hi Ed / OCR"))</f>
        <v>GF</v>
      </c>
      <c r="Q4676" s="5">
        <v>567064</v>
      </c>
      <c r="R4676" s="5">
        <v>567064</v>
      </c>
      <c r="S4676" s="5">
        <v>0</v>
      </c>
      <c r="T4676" s="5">
        <v>0</v>
      </c>
      <c r="U4676" s="3"/>
      <c r="V4676" s="5">
        <v>0</v>
      </c>
      <c r="W4676" s="5">
        <v>0</v>
      </c>
      <c r="X4676" s="5"/>
      <c r="Y4676" s="5"/>
      <c r="Z4676" s="5">
        <f>Tbl_BalanceHistory[[#This Row],[Discretionary Recommended - Pre 2022]]+Tbl_BalanceHistory[[#This Row],[Discretionary Balance Recommended: Policy]]+Tbl_BalanceHistory[[#This Row],[Discretionary Balance Recommended: Commitments]]</f>
        <v>0</v>
      </c>
      <c r="AA4676" s="5">
        <f>Tbl_BalanceHistory[[#This Row],[Discretionary Balance]]-Tbl_BalanceHistory[[#This Row],[Discretionary Reappropriation]]</f>
        <v>0</v>
      </c>
      <c r="AB4676" s="2"/>
      <c r="AC4676" s="2"/>
      <c r="AD4676" s="2"/>
      <c r="AE4676" s="2"/>
    </row>
    <row r="4677" spans="1:31" ht="45" x14ac:dyDescent="0.25">
      <c r="A4677" s="2" t="s">
        <v>747</v>
      </c>
      <c r="B4677" s="3">
        <v>11</v>
      </c>
      <c r="C4677" s="3">
        <v>799</v>
      </c>
      <c r="D4677" s="3" t="s">
        <v>760</v>
      </c>
      <c r="E4677" s="3" t="str">
        <f>_xlfn.XLOOKUP(Tbl_BalanceHistory[[#This Row],[RespAgy]],Tbl_Agencies[Agy Code],Tbl_Agencies[Agy Sort])</f>
        <v>161000</v>
      </c>
      <c r="F4677" s="2" t="str">
        <f>Tbl_BalanceHistory[[#This Row],[RespAgy]]&amp;": "&amp;Tbl_BalanceHistory[[#This Row],[RespAgency]]</f>
        <v>799: Department of Corrections</v>
      </c>
      <c r="G4677" s="3">
        <v>709</v>
      </c>
      <c r="H4677" s="3" t="s">
        <v>1296</v>
      </c>
      <c r="I4677" s="3" t="str">
        <f>_xlfn.XLOOKUP(Tbl_BalanceHistory[[#This Row],[AgyCode]],Tbl_Agencies[Agy Code],Tbl_Agencies[Agy Sort])</f>
        <v/>
      </c>
      <c r="J4677" s="2" t="str">
        <f>Tbl_BalanceHistory[[#This Row],[AgyCode]]&amp;": "&amp;Tbl_BalanceHistory[[#This Row],[Agency Name]]</f>
        <v>709: Powhatan Correctional Center</v>
      </c>
      <c r="K4677" s="1">
        <v>2016</v>
      </c>
      <c r="L4677" s="3">
        <v>197</v>
      </c>
      <c r="M4677" s="3" t="s">
        <v>401</v>
      </c>
      <c r="N4677" s="2" t="str">
        <f>Tbl_BalanceHistory[[#This Row],[ProgramCode]]&amp;": "&amp;Tbl_BalanceHistory[[#This Row],[Program Name]]</f>
        <v>197: Instruction</v>
      </c>
      <c r="O4677" s="3" t="s">
        <v>1730</v>
      </c>
      <c r="P4677" s="1" t="str">
        <f>IF(Tbl_BalanceHistory[[#This Row],[FundCode]]="0100","GF",IF(Tbl_BalanceHistory[[#This Row],[FundCode]]="01000","GF","Hi Ed / OCR"))</f>
        <v>GF</v>
      </c>
      <c r="Q4677" s="5">
        <v>0</v>
      </c>
      <c r="R4677" s="5">
        <v>0</v>
      </c>
      <c r="S4677" s="5">
        <v>0</v>
      </c>
      <c r="T4677" s="5">
        <v>0</v>
      </c>
      <c r="U4677" s="3"/>
      <c r="V4677" s="5">
        <v>0</v>
      </c>
      <c r="W4677" s="5">
        <v>0</v>
      </c>
      <c r="X4677" s="5"/>
      <c r="Y4677" s="5"/>
      <c r="Z4677" s="5">
        <f>Tbl_BalanceHistory[[#This Row],[Discretionary Recommended - Pre 2022]]+Tbl_BalanceHistory[[#This Row],[Discretionary Balance Recommended: Policy]]+Tbl_BalanceHistory[[#This Row],[Discretionary Balance Recommended: Commitments]]</f>
        <v>0</v>
      </c>
      <c r="AA4677" s="5">
        <f>Tbl_BalanceHistory[[#This Row],[Discretionary Balance]]-Tbl_BalanceHistory[[#This Row],[Discretionary Reappropriation]]</f>
        <v>0</v>
      </c>
      <c r="AB4677" s="2"/>
      <c r="AC4677" s="2"/>
      <c r="AD4677" s="2"/>
      <c r="AE4677" s="2" t="s">
        <v>2170</v>
      </c>
    </row>
    <row r="4678" spans="1:31" ht="45" x14ac:dyDescent="0.25">
      <c r="A4678" s="2" t="s">
        <v>747</v>
      </c>
      <c r="B4678" s="3">
        <v>11</v>
      </c>
      <c r="C4678" s="3">
        <v>799</v>
      </c>
      <c r="D4678" s="3" t="s">
        <v>760</v>
      </c>
      <c r="E4678" s="3" t="str">
        <f>_xlfn.XLOOKUP(Tbl_BalanceHistory[[#This Row],[RespAgy]],Tbl_Agencies[Agy Code],Tbl_Agencies[Agy Sort])</f>
        <v>161000</v>
      </c>
      <c r="F4678" s="2" t="str">
        <f>Tbl_BalanceHistory[[#This Row],[RespAgy]]&amp;": "&amp;Tbl_BalanceHistory[[#This Row],[RespAgency]]</f>
        <v>799: Department of Corrections</v>
      </c>
      <c r="G4678" s="3">
        <v>709</v>
      </c>
      <c r="H4678" s="3" t="s">
        <v>1296</v>
      </c>
      <c r="I4678" s="3" t="str">
        <f>_xlfn.XLOOKUP(Tbl_BalanceHistory[[#This Row],[AgyCode]],Tbl_Agencies[Agy Code],Tbl_Agencies[Agy Sort])</f>
        <v/>
      </c>
      <c r="J4678" s="2" t="str">
        <f>Tbl_BalanceHistory[[#This Row],[AgyCode]]&amp;": "&amp;Tbl_BalanceHistory[[#This Row],[Agency Name]]</f>
        <v>709: Powhatan Correctional Center</v>
      </c>
      <c r="K4678" s="1">
        <v>2014</v>
      </c>
      <c r="L4678" s="3">
        <v>398</v>
      </c>
      <c r="M4678" s="3" t="s">
        <v>768</v>
      </c>
      <c r="N4678" s="2" t="str">
        <f>Tbl_BalanceHistory[[#This Row],[ProgramCode]]&amp;": "&amp;Tbl_BalanceHistory[[#This Row],[Program Name]]</f>
        <v>398: Operation of Secure Correctional Facilities</v>
      </c>
      <c r="O4678" s="3" t="s">
        <v>1730</v>
      </c>
      <c r="P4678" s="1" t="str">
        <f>IF(Tbl_BalanceHistory[[#This Row],[FundCode]]="0100","GF",IF(Tbl_BalanceHistory[[#This Row],[FundCode]]="01000","GF","Hi Ed / OCR"))</f>
        <v>GF</v>
      </c>
      <c r="Q4678" s="5">
        <v>35757525</v>
      </c>
      <c r="R4678" s="5">
        <v>35757525</v>
      </c>
      <c r="S4678" s="5">
        <v>0</v>
      </c>
      <c r="T4678" s="5">
        <v>0</v>
      </c>
      <c r="U4678" s="3"/>
      <c r="V4678" s="5">
        <v>0</v>
      </c>
      <c r="W4678" s="5">
        <v>0</v>
      </c>
      <c r="X4678" s="5"/>
      <c r="Y4678" s="5"/>
      <c r="Z4678" s="5">
        <f>Tbl_BalanceHistory[[#This Row],[Discretionary Recommended - Pre 2022]]+Tbl_BalanceHistory[[#This Row],[Discretionary Balance Recommended: Policy]]+Tbl_BalanceHistory[[#This Row],[Discretionary Balance Recommended: Commitments]]</f>
        <v>0</v>
      </c>
      <c r="AA4678" s="5">
        <f>Tbl_BalanceHistory[[#This Row],[Discretionary Balance]]-Tbl_BalanceHistory[[#This Row],[Discretionary Reappropriation]]</f>
        <v>0</v>
      </c>
      <c r="AB4678" s="2"/>
      <c r="AC4678" s="2"/>
      <c r="AD4678" s="2"/>
      <c r="AE4678" s="2"/>
    </row>
    <row r="4679" spans="1:31" ht="45" x14ac:dyDescent="0.25">
      <c r="A4679" s="2" t="s">
        <v>747</v>
      </c>
      <c r="B4679" s="3">
        <v>11</v>
      </c>
      <c r="C4679" s="3">
        <v>799</v>
      </c>
      <c r="D4679" s="3" t="s">
        <v>760</v>
      </c>
      <c r="E4679" s="3" t="str">
        <f>_xlfn.XLOOKUP(Tbl_BalanceHistory[[#This Row],[RespAgy]],Tbl_Agencies[Agy Code],Tbl_Agencies[Agy Sort])</f>
        <v>161000</v>
      </c>
      <c r="F4679" s="2" t="str">
        <f>Tbl_BalanceHistory[[#This Row],[RespAgy]]&amp;": "&amp;Tbl_BalanceHistory[[#This Row],[RespAgency]]</f>
        <v>799: Department of Corrections</v>
      </c>
      <c r="G4679" s="3">
        <v>709</v>
      </c>
      <c r="H4679" s="3" t="s">
        <v>1296</v>
      </c>
      <c r="I4679" s="3" t="str">
        <f>_xlfn.XLOOKUP(Tbl_BalanceHistory[[#This Row],[AgyCode]],Tbl_Agencies[Agy Code],Tbl_Agencies[Agy Sort])</f>
        <v/>
      </c>
      <c r="J4679" s="2" t="str">
        <f>Tbl_BalanceHistory[[#This Row],[AgyCode]]&amp;": "&amp;Tbl_BalanceHistory[[#This Row],[Agency Name]]</f>
        <v>709: Powhatan Correctional Center</v>
      </c>
      <c r="K4679" s="1">
        <v>2015</v>
      </c>
      <c r="L4679" s="3">
        <v>398</v>
      </c>
      <c r="M4679" s="3" t="s">
        <v>768</v>
      </c>
      <c r="N4679" s="2" t="str">
        <f>Tbl_BalanceHistory[[#This Row],[ProgramCode]]&amp;": "&amp;Tbl_BalanceHistory[[#This Row],[Program Name]]</f>
        <v>398: Operation of Secure Correctional Facilities</v>
      </c>
      <c r="O4679" s="3" t="s">
        <v>1730</v>
      </c>
      <c r="P4679" s="1" t="str">
        <f>IF(Tbl_BalanceHistory[[#This Row],[FundCode]]="0100","GF",IF(Tbl_BalanceHistory[[#This Row],[FundCode]]="01000","GF","Hi Ed / OCR"))</f>
        <v>GF</v>
      </c>
      <c r="Q4679" s="5">
        <v>25181710</v>
      </c>
      <c r="R4679" s="5">
        <v>25181710</v>
      </c>
      <c r="S4679" s="5">
        <v>0</v>
      </c>
      <c r="T4679" s="5">
        <v>0</v>
      </c>
      <c r="U4679" s="3"/>
      <c r="V4679" s="5">
        <v>0</v>
      </c>
      <c r="W4679" s="5">
        <v>0</v>
      </c>
      <c r="X4679" s="5"/>
      <c r="Y4679" s="5"/>
      <c r="Z4679" s="5">
        <f>Tbl_BalanceHistory[[#This Row],[Discretionary Recommended - Pre 2022]]+Tbl_BalanceHistory[[#This Row],[Discretionary Balance Recommended: Policy]]+Tbl_BalanceHistory[[#This Row],[Discretionary Balance Recommended: Commitments]]</f>
        <v>0</v>
      </c>
      <c r="AA4679" s="5">
        <f>Tbl_BalanceHistory[[#This Row],[Discretionary Balance]]-Tbl_BalanceHistory[[#This Row],[Discretionary Reappropriation]]</f>
        <v>0</v>
      </c>
      <c r="AB4679" s="2"/>
      <c r="AC4679" s="2"/>
      <c r="AD4679" s="2"/>
      <c r="AE4679" s="2"/>
    </row>
    <row r="4680" spans="1:31" ht="45" x14ac:dyDescent="0.25">
      <c r="A4680" s="2" t="s">
        <v>747</v>
      </c>
      <c r="B4680" s="3">
        <v>11</v>
      </c>
      <c r="C4680" s="3">
        <v>799</v>
      </c>
      <c r="D4680" s="3" t="s">
        <v>760</v>
      </c>
      <c r="E4680" s="3" t="str">
        <f>_xlfn.XLOOKUP(Tbl_BalanceHistory[[#This Row],[RespAgy]],Tbl_Agencies[Agy Code],Tbl_Agencies[Agy Sort])</f>
        <v>161000</v>
      </c>
      <c r="F4680" s="2" t="str">
        <f>Tbl_BalanceHistory[[#This Row],[RespAgy]]&amp;": "&amp;Tbl_BalanceHistory[[#This Row],[RespAgency]]</f>
        <v>799: Department of Corrections</v>
      </c>
      <c r="G4680" s="3">
        <v>709</v>
      </c>
      <c r="H4680" s="3" t="s">
        <v>1296</v>
      </c>
      <c r="I4680" s="3" t="str">
        <f>_xlfn.XLOOKUP(Tbl_BalanceHistory[[#This Row],[AgyCode]],Tbl_Agencies[Agy Code],Tbl_Agencies[Agy Sort])</f>
        <v/>
      </c>
      <c r="J4680" s="2" t="str">
        <f>Tbl_BalanceHistory[[#This Row],[AgyCode]]&amp;": "&amp;Tbl_BalanceHistory[[#This Row],[Agency Name]]</f>
        <v>709: Powhatan Correctional Center</v>
      </c>
      <c r="K4680" s="1">
        <v>2016</v>
      </c>
      <c r="L4680" s="3">
        <v>398</v>
      </c>
      <c r="M4680" s="3" t="s">
        <v>768</v>
      </c>
      <c r="N4680" s="2" t="str">
        <f>Tbl_BalanceHistory[[#This Row],[ProgramCode]]&amp;": "&amp;Tbl_BalanceHistory[[#This Row],[Program Name]]</f>
        <v>398: Operation of Secure Correctional Facilities</v>
      </c>
      <c r="O4680" s="3" t="s">
        <v>1730</v>
      </c>
      <c r="P4680" s="1" t="str">
        <f>IF(Tbl_BalanceHistory[[#This Row],[FundCode]]="0100","GF",IF(Tbl_BalanceHistory[[#This Row],[FundCode]]="01000","GF","Hi Ed / OCR"))</f>
        <v>GF</v>
      </c>
      <c r="Q4680" s="5">
        <v>0</v>
      </c>
      <c r="R4680" s="5">
        <v>0</v>
      </c>
      <c r="S4680" s="5">
        <v>0</v>
      </c>
      <c r="T4680" s="5">
        <v>0</v>
      </c>
      <c r="U4680" s="3"/>
      <c r="V4680" s="5">
        <v>0</v>
      </c>
      <c r="W4680" s="5">
        <v>0</v>
      </c>
      <c r="X4680" s="5"/>
      <c r="Y4680" s="5"/>
      <c r="Z4680" s="5">
        <f>Tbl_BalanceHistory[[#This Row],[Discretionary Recommended - Pre 2022]]+Tbl_BalanceHistory[[#This Row],[Discretionary Balance Recommended: Policy]]+Tbl_BalanceHistory[[#This Row],[Discretionary Balance Recommended: Commitments]]</f>
        <v>0</v>
      </c>
      <c r="AA4680" s="5">
        <f>Tbl_BalanceHistory[[#This Row],[Discretionary Balance]]-Tbl_BalanceHistory[[#This Row],[Discretionary Reappropriation]]</f>
        <v>0</v>
      </c>
      <c r="AB4680" s="2"/>
      <c r="AC4680" s="2"/>
      <c r="AD4680" s="2"/>
      <c r="AE4680" s="2" t="s">
        <v>2170</v>
      </c>
    </row>
    <row r="4681" spans="1:31" ht="45" x14ac:dyDescent="0.25">
      <c r="A4681" s="2" t="s">
        <v>747</v>
      </c>
      <c r="B4681" s="3">
        <v>11</v>
      </c>
      <c r="C4681" s="3">
        <v>799</v>
      </c>
      <c r="D4681" s="3" t="s">
        <v>760</v>
      </c>
      <c r="E4681" s="3" t="str">
        <f>_xlfn.XLOOKUP(Tbl_BalanceHistory[[#This Row],[RespAgy]],Tbl_Agencies[Agy Code],Tbl_Agencies[Agy Sort])</f>
        <v>161000</v>
      </c>
      <c r="F4681" s="2" t="str">
        <f>Tbl_BalanceHistory[[#This Row],[RespAgy]]&amp;": "&amp;Tbl_BalanceHistory[[#This Row],[RespAgency]]</f>
        <v>799: Department of Corrections</v>
      </c>
      <c r="G4681" s="3">
        <v>716</v>
      </c>
      <c r="H4681" s="3" t="s">
        <v>1302</v>
      </c>
      <c r="I4681" s="3" t="str">
        <f>_xlfn.XLOOKUP(Tbl_BalanceHistory[[#This Row],[AgyCode]],Tbl_Agencies[Agy Code],Tbl_Agencies[Agy Sort])</f>
        <v/>
      </c>
      <c r="J4681" s="2" t="str">
        <f>Tbl_BalanceHistory[[#This Row],[AgyCode]]&amp;": "&amp;Tbl_BalanceHistory[[#This Row],[Agency Name]]</f>
        <v>716: Virginia Correctional Center for Women</v>
      </c>
      <c r="K4681" s="1">
        <v>2014</v>
      </c>
      <c r="L4681" s="3">
        <v>197</v>
      </c>
      <c r="M4681" s="3" t="s">
        <v>401</v>
      </c>
      <c r="N4681" s="2" t="str">
        <f>Tbl_BalanceHistory[[#This Row],[ProgramCode]]&amp;": "&amp;Tbl_BalanceHistory[[#This Row],[Program Name]]</f>
        <v>197: Instruction</v>
      </c>
      <c r="O4681" s="3" t="s">
        <v>1730</v>
      </c>
      <c r="P4681" s="1" t="str">
        <f>IF(Tbl_BalanceHistory[[#This Row],[FundCode]]="0100","GF",IF(Tbl_BalanceHistory[[#This Row],[FundCode]]="01000","GF","Hi Ed / OCR"))</f>
        <v>GF</v>
      </c>
      <c r="Q4681" s="5">
        <v>857910</v>
      </c>
      <c r="R4681" s="5">
        <v>857910</v>
      </c>
      <c r="S4681" s="5">
        <v>0</v>
      </c>
      <c r="T4681" s="5">
        <v>0</v>
      </c>
      <c r="U4681" s="3"/>
      <c r="V4681" s="5">
        <v>0</v>
      </c>
      <c r="W4681" s="5">
        <v>0</v>
      </c>
      <c r="X4681" s="5"/>
      <c r="Y4681" s="5"/>
      <c r="Z4681" s="5">
        <f>Tbl_BalanceHistory[[#This Row],[Discretionary Recommended - Pre 2022]]+Tbl_BalanceHistory[[#This Row],[Discretionary Balance Recommended: Policy]]+Tbl_BalanceHistory[[#This Row],[Discretionary Balance Recommended: Commitments]]</f>
        <v>0</v>
      </c>
      <c r="AA4681" s="5">
        <f>Tbl_BalanceHistory[[#This Row],[Discretionary Balance]]-Tbl_BalanceHistory[[#This Row],[Discretionary Reappropriation]]</f>
        <v>0</v>
      </c>
      <c r="AB4681" s="2"/>
      <c r="AC4681" s="2"/>
      <c r="AD4681" s="2"/>
      <c r="AE4681" s="2"/>
    </row>
    <row r="4682" spans="1:31" ht="45" x14ac:dyDescent="0.25">
      <c r="A4682" s="2" t="s">
        <v>747</v>
      </c>
      <c r="B4682" s="3">
        <v>11</v>
      </c>
      <c r="C4682" s="3">
        <v>799</v>
      </c>
      <c r="D4682" s="3" t="s">
        <v>760</v>
      </c>
      <c r="E4682" s="3" t="str">
        <f>_xlfn.XLOOKUP(Tbl_BalanceHistory[[#This Row],[RespAgy]],Tbl_Agencies[Agy Code],Tbl_Agencies[Agy Sort])</f>
        <v>161000</v>
      </c>
      <c r="F4682" s="2" t="str">
        <f>Tbl_BalanceHistory[[#This Row],[RespAgy]]&amp;": "&amp;Tbl_BalanceHistory[[#This Row],[RespAgency]]</f>
        <v>799: Department of Corrections</v>
      </c>
      <c r="G4682" s="3">
        <v>716</v>
      </c>
      <c r="H4682" s="3" t="s">
        <v>1302</v>
      </c>
      <c r="I4682" s="3" t="str">
        <f>_xlfn.XLOOKUP(Tbl_BalanceHistory[[#This Row],[AgyCode]],Tbl_Agencies[Agy Code],Tbl_Agencies[Agy Sort])</f>
        <v/>
      </c>
      <c r="J4682" s="2" t="str">
        <f>Tbl_BalanceHistory[[#This Row],[AgyCode]]&amp;": "&amp;Tbl_BalanceHistory[[#This Row],[Agency Name]]</f>
        <v>716: Virginia Correctional Center for Women</v>
      </c>
      <c r="K4682" s="1">
        <v>2015</v>
      </c>
      <c r="L4682" s="3">
        <v>197</v>
      </c>
      <c r="M4682" s="3" t="s">
        <v>401</v>
      </c>
      <c r="N4682" s="2" t="str">
        <f>Tbl_BalanceHistory[[#This Row],[ProgramCode]]&amp;": "&amp;Tbl_BalanceHistory[[#This Row],[Program Name]]</f>
        <v>197: Instruction</v>
      </c>
      <c r="O4682" s="3" t="s">
        <v>1730</v>
      </c>
      <c r="P4682" s="1" t="str">
        <f>IF(Tbl_BalanceHistory[[#This Row],[FundCode]]="0100","GF",IF(Tbl_BalanceHistory[[#This Row],[FundCode]]="01000","GF","Hi Ed / OCR"))</f>
        <v>GF</v>
      </c>
      <c r="Q4682" s="5">
        <v>1035615</v>
      </c>
      <c r="R4682" s="5">
        <v>1035615</v>
      </c>
      <c r="S4682" s="5">
        <v>0</v>
      </c>
      <c r="T4682" s="5">
        <v>0</v>
      </c>
      <c r="U4682" s="3"/>
      <c r="V4682" s="5">
        <v>0</v>
      </c>
      <c r="W4682" s="5">
        <v>0</v>
      </c>
      <c r="X4682" s="5"/>
      <c r="Y4682" s="5"/>
      <c r="Z4682" s="5">
        <f>Tbl_BalanceHistory[[#This Row],[Discretionary Recommended - Pre 2022]]+Tbl_BalanceHistory[[#This Row],[Discretionary Balance Recommended: Policy]]+Tbl_BalanceHistory[[#This Row],[Discretionary Balance Recommended: Commitments]]</f>
        <v>0</v>
      </c>
      <c r="AA4682" s="5">
        <f>Tbl_BalanceHistory[[#This Row],[Discretionary Balance]]-Tbl_BalanceHistory[[#This Row],[Discretionary Reappropriation]]</f>
        <v>0</v>
      </c>
      <c r="AB4682" s="2"/>
      <c r="AC4682" s="2"/>
      <c r="AD4682" s="2"/>
      <c r="AE4682" s="2"/>
    </row>
    <row r="4683" spans="1:31" ht="45" x14ac:dyDescent="0.25">
      <c r="A4683" s="2" t="s">
        <v>747</v>
      </c>
      <c r="B4683" s="3">
        <v>11</v>
      </c>
      <c r="C4683" s="3">
        <v>799</v>
      </c>
      <c r="D4683" s="3" t="s">
        <v>760</v>
      </c>
      <c r="E4683" s="3" t="str">
        <f>_xlfn.XLOOKUP(Tbl_BalanceHistory[[#This Row],[RespAgy]],Tbl_Agencies[Agy Code],Tbl_Agencies[Agy Sort])</f>
        <v>161000</v>
      </c>
      <c r="F4683" s="2" t="str">
        <f>Tbl_BalanceHistory[[#This Row],[RespAgy]]&amp;": "&amp;Tbl_BalanceHistory[[#This Row],[RespAgency]]</f>
        <v>799: Department of Corrections</v>
      </c>
      <c r="G4683" s="3">
        <v>716</v>
      </c>
      <c r="H4683" s="3" t="s">
        <v>1302</v>
      </c>
      <c r="I4683" s="3" t="str">
        <f>_xlfn.XLOOKUP(Tbl_BalanceHistory[[#This Row],[AgyCode]],Tbl_Agencies[Agy Code],Tbl_Agencies[Agy Sort])</f>
        <v/>
      </c>
      <c r="J4683" s="2" t="str">
        <f>Tbl_BalanceHistory[[#This Row],[AgyCode]]&amp;": "&amp;Tbl_BalanceHistory[[#This Row],[Agency Name]]</f>
        <v>716: Virginia Correctional Center for Women</v>
      </c>
      <c r="K4683" s="1">
        <v>2016</v>
      </c>
      <c r="L4683" s="3">
        <v>197</v>
      </c>
      <c r="M4683" s="3" t="s">
        <v>401</v>
      </c>
      <c r="N4683" s="2" t="str">
        <f>Tbl_BalanceHistory[[#This Row],[ProgramCode]]&amp;": "&amp;Tbl_BalanceHistory[[#This Row],[Program Name]]</f>
        <v>197: Instruction</v>
      </c>
      <c r="O4683" s="3" t="s">
        <v>1730</v>
      </c>
      <c r="P4683" s="1" t="str">
        <f>IF(Tbl_BalanceHistory[[#This Row],[FundCode]]="0100","GF",IF(Tbl_BalanceHistory[[#This Row],[FundCode]]="01000","GF","Hi Ed / OCR"))</f>
        <v>GF</v>
      </c>
      <c r="Q4683" s="5">
        <v>1104436</v>
      </c>
      <c r="R4683" s="5">
        <v>1104436</v>
      </c>
      <c r="S4683" s="5">
        <v>0</v>
      </c>
      <c r="T4683" s="5">
        <v>0</v>
      </c>
      <c r="U4683" s="3"/>
      <c r="V4683" s="5">
        <v>0</v>
      </c>
      <c r="W4683" s="5">
        <v>0</v>
      </c>
      <c r="X4683" s="5"/>
      <c r="Y4683" s="5"/>
      <c r="Z4683" s="5">
        <f>Tbl_BalanceHistory[[#This Row],[Discretionary Recommended - Pre 2022]]+Tbl_BalanceHistory[[#This Row],[Discretionary Balance Recommended: Policy]]+Tbl_BalanceHistory[[#This Row],[Discretionary Balance Recommended: Commitments]]</f>
        <v>0</v>
      </c>
      <c r="AA4683" s="5">
        <f>Tbl_BalanceHistory[[#This Row],[Discretionary Balance]]-Tbl_BalanceHistory[[#This Row],[Discretionary Reappropriation]]</f>
        <v>0</v>
      </c>
      <c r="AB4683" s="2"/>
      <c r="AC4683" s="2"/>
      <c r="AD4683" s="2"/>
      <c r="AE4683" s="2" t="s">
        <v>2170</v>
      </c>
    </row>
    <row r="4684" spans="1:31" ht="45" x14ac:dyDescent="0.25">
      <c r="A4684" s="2" t="s">
        <v>747</v>
      </c>
      <c r="B4684" s="3">
        <v>11</v>
      </c>
      <c r="C4684" s="3">
        <v>799</v>
      </c>
      <c r="D4684" s="3" t="s">
        <v>760</v>
      </c>
      <c r="E4684" s="3" t="str">
        <f>_xlfn.XLOOKUP(Tbl_BalanceHistory[[#This Row],[RespAgy]],Tbl_Agencies[Agy Code],Tbl_Agencies[Agy Sort])</f>
        <v>161000</v>
      </c>
      <c r="F4684" s="2" t="str">
        <f>Tbl_BalanceHistory[[#This Row],[RespAgy]]&amp;": "&amp;Tbl_BalanceHistory[[#This Row],[RespAgency]]</f>
        <v>799: Department of Corrections</v>
      </c>
      <c r="G4684" s="3">
        <v>716</v>
      </c>
      <c r="H4684" s="3" t="s">
        <v>1302</v>
      </c>
      <c r="I4684" s="3" t="str">
        <f>_xlfn.XLOOKUP(Tbl_BalanceHistory[[#This Row],[AgyCode]],Tbl_Agencies[Agy Code],Tbl_Agencies[Agy Sort])</f>
        <v/>
      </c>
      <c r="J4684" s="2" t="str">
        <f>Tbl_BalanceHistory[[#This Row],[AgyCode]]&amp;": "&amp;Tbl_BalanceHistory[[#This Row],[Agency Name]]</f>
        <v>716: Virginia Correctional Center for Women</v>
      </c>
      <c r="K4684" s="1">
        <v>2017</v>
      </c>
      <c r="L4684" s="3">
        <v>197</v>
      </c>
      <c r="M4684" s="3" t="s">
        <v>401</v>
      </c>
      <c r="N4684" s="2" t="str">
        <f>Tbl_BalanceHistory[[#This Row],[ProgramCode]]&amp;": "&amp;Tbl_BalanceHistory[[#This Row],[Program Name]]</f>
        <v>197: Instruction</v>
      </c>
      <c r="O4684" s="3" t="s">
        <v>886</v>
      </c>
      <c r="P4684" s="1" t="str">
        <f>IF(Tbl_BalanceHistory[[#This Row],[FundCode]]="0100","GF",IF(Tbl_BalanceHistory[[#This Row],[FundCode]]="01000","GF","Hi Ed / OCR"))</f>
        <v>GF</v>
      </c>
      <c r="Q4684" s="5">
        <v>1063471</v>
      </c>
      <c r="R4684" s="5">
        <v>1063471</v>
      </c>
      <c r="S4684" s="5">
        <v>0</v>
      </c>
      <c r="T4684" s="5">
        <v>0</v>
      </c>
      <c r="U4684" s="3"/>
      <c r="V4684" s="5">
        <v>0</v>
      </c>
      <c r="W4684" s="5">
        <v>0</v>
      </c>
      <c r="X4684" s="5"/>
      <c r="Y4684" s="5"/>
      <c r="Z4684" s="5">
        <f>Tbl_BalanceHistory[[#This Row],[Discretionary Recommended - Pre 2022]]+Tbl_BalanceHistory[[#This Row],[Discretionary Balance Recommended: Policy]]+Tbl_BalanceHistory[[#This Row],[Discretionary Balance Recommended: Commitments]]</f>
        <v>0</v>
      </c>
      <c r="AA4684" s="5">
        <f>Tbl_BalanceHistory[[#This Row],[Discretionary Balance]]-Tbl_BalanceHistory[[#This Row],[Discretionary Reappropriation]]</f>
        <v>0</v>
      </c>
      <c r="AB4684" s="2"/>
      <c r="AC4684" s="2"/>
      <c r="AD4684" s="2"/>
      <c r="AE4684" s="2"/>
    </row>
    <row r="4685" spans="1:31" ht="45" x14ac:dyDescent="0.25">
      <c r="A4685" s="2" t="s">
        <v>747</v>
      </c>
      <c r="B4685" s="3">
        <v>11</v>
      </c>
      <c r="C4685" s="3">
        <v>799</v>
      </c>
      <c r="D4685" s="3" t="s">
        <v>760</v>
      </c>
      <c r="E4685" s="3" t="str">
        <f>_xlfn.XLOOKUP(Tbl_BalanceHistory[[#This Row],[RespAgy]],Tbl_Agencies[Agy Code],Tbl_Agencies[Agy Sort])</f>
        <v>161000</v>
      </c>
      <c r="F4685" s="2" t="str">
        <f>Tbl_BalanceHistory[[#This Row],[RespAgy]]&amp;": "&amp;Tbl_BalanceHistory[[#This Row],[RespAgency]]</f>
        <v>799: Department of Corrections</v>
      </c>
      <c r="G4685" s="3">
        <v>716</v>
      </c>
      <c r="H4685" s="3" t="s">
        <v>1302</v>
      </c>
      <c r="I4685" s="3" t="str">
        <f>_xlfn.XLOOKUP(Tbl_BalanceHistory[[#This Row],[AgyCode]],Tbl_Agencies[Agy Code],Tbl_Agencies[Agy Sort])</f>
        <v/>
      </c>
      <c r="J4685" s="2" t="str">
        <f>Tbl_BalanceHistory[[#This Row],[AgyCode]]&amp;": "&amp;Tbl_BalanceHistory[[#This Row],[Agency Name]]</f>
        <v>716: Virginia Correctional Center for Women</v>
      </c>
      <c r="K4685" s="1">
        <v>2018</v>
      </c>
      <c r="L4685" s="3">
        <v>197</v>
      </c>
      <c r="M4685" s="3" t="s">
        <v>401</v>
      </c>
      <c r="N4685" s="2" t="str">
        <f>Tbl_BalanceHistory[[#This Row],[ProgramCode]]&amp;": "&amp;Tbl_BalanceHistory[[#This Row],[Program Name]]</f>
        <v>197: Instruction</v>
      </c>
      <c r="O4685" s="3" t="s">
        <v>886</v>
      </c>
      <c r="P4685" s="1" t="str">
        <f>IF(Tbl_BalanceHistory[[#This Row],[FundCode]]="0100","GF",IF(Tbl_BalanceHistory[[#This Row],[FundCode]]="01000","GF","Hi Ed / OCR"))</f>
        <v>GF</v>
      </c>
      <c r="Q4685" s="5">
        <v>1074980</v>
      </c>
      <c r="R4685" s="5">
        <v>1074980</v>
      </c>
      <c r="S4685" s="5">
        <v>0</v>
      </c>
      <c r="T4685" s="5">
        <v>0</v>
      </c>
      <c r="U4685" s="3"/>
      <c r="V4685" s="5">
        <v>0</v>
      </c>
      <c r="W4685" s="5">
        <v>0</v>
      </c>
      <c r="X4685" s="5"/>
      <c r="Y4685" s="5"/>
      <c r="Z4685" s="5">
        <f>Tbl_BalanceHistory[[#This Row],[Discretionary Recommended - Pre 2022]]+Tbl_BalanceHistory[[#This Row],[Discretionary Balance Recommended: Policy]]+Tbl_BalanceHistory[[#This Row],[Discretionary Balance Recommended: Commitments]]</f>
        <v>0</v>
      </c>
      <c r="AA4685" s="5">
        <f>Tbl_BalanceHistory[[#This Row],[Discretionary Balance]]-Tbl_BalanceHistory[[#This Row],[Discretionary Reappropriation]]</f>
        <v>0</v>
      </c>
      <c r="AB4685" s="2"/>
      <c r="AC4685" s="2"/>
      <c r="AD4685" s="2"/>
      <c r="AE4685" s="2"/>
    </row>
    <row r="4686" spans="1:31" ht="45" x14ac:dyDescent="0.25">
      <c r="A4686" s="2" t="s">
        <v>747</v>
      </c>
      <c r="B4686" s="3">
        <v>11</v>
      </c>
      <c r="C4686" s="3">
        <v>799</v>
      </c>
      <c r="D4686" s="3" t="s">
        <v>760</v>
      </c>
      <c r="E4686" s="3" t="str">
        <f>_xlfn.XLOOKUP(Tbl_BalanceHistory[[#This Row],[RespAgy]],Tbl_Agencies[Agy Code],Tbl_Agencies[Agy Sort])</f>
        <v>161000</v>
      </c>
      <c r="F4686" s="2" t="str">
        <f>Tbl_BalanceHistory[[#This Row],[RespAgy]]&amp;": "&amp;Tbl_BalanceHistory[[#This Row],[RespAgency]]</f>
        <v>799: Department of Corrections</v>
      </c>
      <c r="G4686" s="3">
        <v>716</v>
      </c>
      <c r="H4686" s="3" t="s">
        <v>1302</v>
      </c>
      <c r="I4686" s="3" t="str">
        <f>_xlfn.XLOOKUP(Tbl_BalanceHistory[[#This Row],[AgyCode]],Tbl_Agencies[Agy Code],Tbl_Agencies[Agy Sort])</f>
        <v/>
      </c>
      <c r="J4686" s="2" t="str">
        <f>Tbl_BalanceHistory[[#This Row],[AgyCode]]&amp;": "&amp;Tbl_BalanceHistory[[#This Row],[Agency Name]]</f>
        <v>716: Virginia Correctional Center for Women</v>
      </c>
      <c r="K4686" s="1">
        <v>2019</v>
      </c>
      <c r="L4686" s="3">
        <v>197</v>
      </c>
      <c r="M4686" s="3" t="s">
        <v>401</v>
      </c>
      <c r="N4686" s="2" t="str">
        <f>Tbl_BalanceHistory[[#This Row],[ProgramCode]]&amp;": "&amp;Tbl_BalanceHistory[[#This Row],[Program Name]]</f>
        <v>197: Instruction</v>
      </c>
      <c r="O4686" s="3" t="s">
        <v>886</v>
      </c>
      <c r="P4686" s="1" t="str">
        <f>IF(Tbl_BalanceHistory[[#This Row],[FundCode]]="0100","GF",IF(Tbl_BalanceHistory[[#This Row],[FundCode]]="01000","GF","Hi Ed / OCR"))</f>
        <v>GF</v>
      </c>
      <c r="Q4686" s="5">
        <v>1105933</v>
      </c>
      <c r="R4686" s="5">
        <v>1105933</v>
      </c>
      <c r="S4686" s="5">
        <v>0</v>
      </c>
      <c r="T4686" s="5">
        <v>0</v>
      </c>
      <c r="U4686" s="3"/>
      <c r="V4686" s="5">
        <v>0</v>
      </c>
      <c r="W4686" s="5">
        <v>0</v>
      </c>
      <c r="X4686" s="5"/>
      <c r="Y4686" s="5"/>
      <c r="Z4686" s="5">
        <f>Tbl_BalanceHistory[[#This Row],[Discretionary Recommended - Pre 2022]]+Tbl_BalanceHistory[[#This Row],[Discretionary Balance Recommended: Policy]]+Tbl_BalanceHistory[[#This Row],[Discretionary Balance Recommended: Commitments]]</f>
        <v>0</v>
      </c>
      <c r="AA4686" s="5">
        <f>Tbl_BalanceHistory[[#This Row],[Discretionary Balance]]-Tbl_BalanceHistory[[#This Row],[Discretionary Reappropriation]]</f>
        <v>0</v>
      </c>
      <c r="AB4686" s="2"/>
      <c r="AC4686" s="2"/>
      <c r="AD4686" s="2"/>
      <c r="AE4686" s="2"/>
    </row>
    <row r="4687" spans="1:31" ht="45" x14ac:dyDescent="0.25">
      <c r="A4687" s="2" t="s">
        <v>747</v>
      </c>
      <c r="B4687" s="3">
        <v>11</v>
      </c>
      <c r="C4687" s="3">
        <v>799</v>
      </c>
      <c r="D4687" s="3" t="s">
        <v>760</v>
      </c>
      <c r="E4687" s="3" t="str">
        <f>_xlfn.XLOOKUP(Tbl_BalanceHistory[[#This Row],[RespAgy]],Tbl_Agencies[Agy Code],Tbl_Agencies[Agy Sort])</f>
        <v>161000</v>
      </c>
      <c r="F4687" s="2" t="str">
        <f>Tbl_BalanceHistory[[#This Row],[RespAgy]]&amp;": "&amp;Tbl_BalanceHistory[[#This Row],[RespAgency]]</f>
        <v>799: Department of Corrections</v>
      </c>
      <c r="G4687" s="3">
        <v>716</v>
      </c>
      <c r="H4687" s="3" t="s">
        <v>1302</v>
      </c>
      <c r="I4687" s="3" t="str">
        <f>_xlfn.XLOOKUP(Tbl_BalanceHistory[[#This Row],[AgyCode]],Tbl_Agencies[Agy Code],Tbl_Agencies[Agy Sort])</f>
        <v/>
      </c>
      <c r="J4687" s="2" t="str">
        <f>Tbl_BalanceHistory[[#This Row],[AgyCode]]&amp;": "&amp;Tbl_BalanceHistory[[#This Row],[Agency Name]]</f>
        <v>716: Virginia Correctional Center for Women</v>
      </c>
      <c r="K4687" s="1">
        <v>2020</v>
      </c>
      <c r="L4687" s="3">
        <v>197</v>
      </c>
      <c r="M4687" s="3" t="s">
        <v>401</v>
      </c>
      <c r="N4687" s="2" t="str">
        <f>Tbl_BalanceHistory[[#This Row],[ProgramCode]]&amp;": "&amp;Tbl_BalanceHistory[[#This Row],[Program Name]]</f>
        <v>197: Instruction</v>
      </c>
      <c r="O4687" s="3" t="s">
        <v>886</v>
      </c>
      <c r="P4687" s="1" t="str">
        <f>IF(Tbl_BalanceHistory[[#This Row],[FundCode]]="0100","GF",IF(Tbl_BalanceHistory[[#This Row],[FundCode]]="01000","GF","Hi Ed / OCR"))</f>
        <v>GF</v>
      </c>
      <c r="Q4687" s="5">
        <v>1135563</v>
      </c>
      <c r="R4687" s="5">
        <v>1135563</v>
      </c>
      <c r="S4687" s="5">
        <v>0</v>
      </c>
      <c r="T4687" s="5">
        <v>0</v>
      </c>
      <c r="U4687" s="3"/>
      <c r="V4687" s="5">
        <v>0</v>
      </c>
      <c r="W4687" s="5">
        <v>0</v>
      </c>
      <c r="X4687" s="5"/>
      <c r="Y4687" s="5"/>
      <c r="Z4687" s="5">
        <f>Tbl_BalanceHistory[[#This Row],[Discretionary Recommended - Pre 2022]]+Tbl_BalanceHistory[[#This Row],[Discretionary Balance Recommended: Policy]]+Tbl_BalanceHistory[[#This Row],[Discretionary Balance Recommended: Commitments]]</f>
        <v>0</v>
      </c>
      <c r="AA4687" s="5">
        <f>Tbl_BalanceHistory[[#This Row],[Discretionary Balance]]-Tbl_BalanceHistory[[#This Row],[Discretionary Reappropriation]]</f>
        <v>0</v>
      </c>
      <c r="AB4687" s="2"/>
      <c r="AC4687" s="2"/>
      <c r="AD4687" s="2"/>
      <c r="AE4687" s="2"/>
    </row>
    <row r="4688" spans="1:31" ht="45" x14ac:dyDescent="0.25">
      <c r="A4688" s="2" t="s">
        <v>747</v>
      </c>
      <c r="B4688" s="3">
        <v>11</v>
      </c>
      <c r="C4688" s="3">
        <v>799</v>
      </c>
      <c r="D4688" s="3" t="s">
        <v>760</v>
      </c>
      <c r="E4688" s="3" t="str">
        <f>_xlfn.XLOOKUP(Tbl_BalanceHistory[[#This Row],[RespAgy]],Tbl_Agencies[Agy Code],Tbl_Agencies[Agy Sort])</f>
        <v>161000</v>
      </c>
      <c r="F4688" s="2" t="str">
        <f>Tbl_BalanceHistory[[#This Row],[RespAgy]]&amp;": "&amp;Tbl_BalanceHistory[[#This Row],[RespAgency]]</f>
        <v>799: Department of Corrections</v>
      </c>
      <c r="G4688" s="3">
        <v>716</v>
      </c>
      <c r="H4688" s="3" t="s">
        <v>1302</v>
      </c>
      <c r="I4688" s="3" t="str">
        <f>_xlfn.XLOOKUP(Tbl_BalanceHistory[[#This Row],[AgyCode]],Tbl_Agencies[Agy Code],Tbl_Agencies[Agy Sort])</f>
        <v/>
      </c>
      <c r="J4688" s="2" t="str">
        <f>Tbl_BalanceHistory[[#This Row],[AgyCode]]&amp;": "&amp;Tbl_BalanceHistory[[#This Row],[Agency Name]]</f>
        <v>716: Virginia Correctional Center for Women</v>
      </c>
      <c r="K4688" s="1">
        <v>2014</v>
      </c>
      <c r="L4688" s="3">
        <v>398</v>
      </c>
      <c r="M4688" s="3" t="s">
        <v>768</v>
      </c>
      <c r="N4688" s="2" t="str">
        <f>Tbl_BalanceHistory[[#This Row],[ProgramCode]]&amp;": "&amp;Tbl_BalanceHistory[[#This Row],[Program Name]]</f>
        <v>398: Operation of Secure Correctional Facilities</v>
      </c>
      <c r="O4688" s="3" t="s">
        <v>1730</v>
      </c>
      <c r="P4688" s="1" t="str">
        <f>IF(Tbl_BalanceHistory[[#This Row],[FundCode]]="0100","GF",IF(Tbl_BalanceHistory[[#This Row],[FundCode]]="01000","GF","Hi Ed / OCR"))</f>
        <v>GF</v>
      </c>
      <c r="Q4688" s="5">
        <v>15921014</v>
      </c>
      <c r="R4688" s="5">
        <v>15921014</v>
      </c>
      <c r="S4688" s="5">
        <v>0</v>
      </c>
      <c r="T4688" s="5">
        <v>0</v>
      </c>
      <c r="U4688" s="3"/>
      <c r="V4688" s="5">
        <v>0</v>
      </c>
      <c r="W4688" s="5">
        <v>0</v>
      </c>
      <c r="X4688" s="5"/>
      <c r="Y4688" s="5"/>
      <c r="Z4688" s="5">
        <f>Tbl_BalanceHistory[[#This Row],[Discretionary Recommended - Pre 2022]]+Tbl_BalanceHistory[[#This Row],[Discretionary Balance Recommended: Policy]]+Tbl_BalanceHistory[[#This Row],[Discretionary Balance Recommended: Commitments]]</f>
        <v>0</v>
      </c>
      <c r="AA4688" s="5">
        <f>Tbl_BalanceHistory[[#This Row],[Discretionary Balance]]-Tbl_BalanceHistory[[#This Row],[Discretionary Reappropriation]]</f>
        <v>0</v>
      </c>
      <c r="AB4688" s="2"/>
      <c r="AC4688" s="2"/>
      <c r="AD4688" s="2"/>
      <c r="AE4688" s="2"/>
    </row>
    <row r="4689" spans="1:31" ht="45" x14ac:dyDescent="0.25">
      <c r="A4689" s="2" t="s">
        <v>747</v>
      </c>
      <c r="B4689" s="3">
        <v>11</v>
      </c>
      <c r="C4689" s="3">
        <v>799</v>
      </c>
      <c r="D4689" s="3" t="s">
        <v>760</v>
      </c>
      <c r="E4689" s="3" t="str">
        <f>_xlfn.XLOOKUP(Tbl_BalanceHistory[[#This Row],[RespAgy]],Tbl_Agencies[Agy Code],Tbl_Agencies[Agy Sort])</f>
        <v>161000</v>
      </c>
      <c r="F4689" s="2" t="str">
        <f>Tbl_BalanceHistory[[#This Row],[RespAgy]]&amp;": "&amp;Tbl_BalanceHistory[[#This Row],[RespAgency]]</f>
        <v>799: Department of Corrections</v>
      </c>
      <c r="G4689" s="3">
        <v>716</v>
      </c>
      <c r="H4689" s="3" t="s">
        <v>1302</v>
      </c>
      <c r="I4689" s="3" t="str">
        <f>_xlfn.XLOOKUP(Tbl_BalanceHistory[[#This Row],[AgyCode]],Tbl_Agencies[Agy Code],Tbl_Agencies[Agy Sort])</f>
        <v/>
      </c>
      <c r="J4689" s="2" t="str">
        <f>Tbl_BalanceHistory[[#This Row],[AgyCode]]&amp;": "&amp;Tbl_BalanceHistory[[#This Row],[Agency Name]]</f>
        <v>716: Virginia Correctional Center for Women</v>
      </c>
      <c r="K4689" s="1">
        <v>2015</v>
      </c>
      <c r="L4689" s="3">
        <v>398</v>
      </c>
      <c r="M4689" s="3" t="s">
        <v>768</v>
      </c>
      <c r="N4689" s="2" t="str">
        <f>Tbl_BalanceHistory[[#This Row],[ProgramCode]]&amp;": "&amp;Tbl_BalanceHistory[[#This Row],[Program Name]]</f>
        <v>398: Operation of Secure Correctional Facilities</v>
      </c>
      <c r="O4689" s="3" t="s">
        <v>1730</v>
      </c>
      <c r="P4689" s="1" t="str">
        <f>IF(Tbl_BalanceHistory[[#This Row],[FundCode]]="0100","GF",IF(Tbl_BalanceHistory[[#This Row],[FundCode]]="01000","GF","Hi Ed / OCR"))</f>
        <v>GF</v>
      </c>
      <c r="Q4689" s="5">
        <v>21711657</v>
      </c>
      <c r="R4689" s="5">
        <v>21711657</v>
      </c>
      <c r="S4689" s="5">
        <v>0</v>
      </c>
      <c r="T4689" s="5">
        <v>0</v>
      </c>
      <c r="U4689" s="3"/>
      <c r="V4689" s="5">
        <v>0</v>
      </c>
      <c r="W4689" s="5">
        <v>0</v>
      </c>
      <c r="X4689" s="5"/>
      <c r="Y4689" s="5"/>
      <c r="Z4689" s="5">
        <f>Tbl_BalanceHistory[[#This Row],[Discretionary Recommended - Pre 2022]]+Tbl_BalanceHistory[[#This Row],[Discretionary Balance Recommended: Policy]]+Tbl_BalanceHistory[[#This Row],[Discretionary Balance Recommended: Commitments]]</f>
        <v>0</v>
      </c>
      <c r="AA4689" s="5">
        <f>Tbl_BalanceHistory[[#This Row],[Discretionary Balance]]-Tbl_BalanceHistory[[#This Row],[Discretionary Reappropriation]]</f>
        <v>0</v>
      </c>
      <c r="AB4689" s="2"/>
      <c r="AC4689" s="2"/>
      <c r="AD4689" s="2"/>
      <c r="AE4689" s="2"/>
    </row>
    <row r="4690" spans="1:31" ht="45" x14ac:dyDescent="0.25">
      <c r="A4690" s="2" t="s">
        <v>747</v>
      </c>
      <c r="B4690" s="3">
        <v>11</v>
      </c>
      <c r="C4690" s="3">
        <v>799</v>
      </c>
      <c r="D4690" s="3" t="s">
        <v>760</v>
      </c>
      <c r="E4690" s="3" t="str">
        <f>_xlfn.XLOOKUP(Tbl_BalanceHistory[[#This Row],[RespAgy]],Tbl_Agencies[Agy Code],Tbl_Agencies[Agy Sort])</f>
        <v>161000</v>
      </c>
      <c r="F4690" s="2" t="str">
        <f>Tbl_BalanceHistory[[#This Row],[RespAgy]]&amp;": "&amp;Tbl_BalanceHistory[[#This Row],[RespAgency]]</f>
        <v>799: Department of Corrections</v>
      </c>
      <c r="G4690" s="3">
        <v>716</v>
      </c>
      <c r="H4690" s="3" t="s">
        <v>1302</v>
      </c>
      <c r="I4690" s="3" t="str">
        <f>_xlfn.XLOOKUP(Tbl_BalanceHistory[[#This Row],[AgyCode]],Tbl_Agencies[Agy Code],Tbl_Agencies[Agy Sort])</f>
        <v/>
      </c>
      <c r="J4690" s="2" t="str">
        <f>Tbl_BalanceHistory[[#This Row],[AgyCode]]&amp;": "&amp;Tbl_BalanceHistory[[#This Row],[Agency Name]]</f>
        <v>716: Virginia Correctional Center for Women</v>
      </c>
      <c r="K4690" s="1">
        <v>2016</v>
      </c>
      <c r="L4690" s="3">
        <v>398</v>
      </c>
      <c r="M4690" s="3" t="s">
        <v>768</v>
      </c>
      <c r="N4690" s="2" t="str">
        <f>Tbl_BalanceHistory[[#This Row],[ProgramCode]]&amp;": "&amp;Tbl_BalanceHistory[[#This Row],[Program Name]]</f>
        <v>398: Operation of Secure Correctional Facilities</v>
      </c>
      <c r="O4690" s="3" t="s">
        <v>1730</v>
      </c>
      <c r="P4690" s="1" t="str">
        <f>IF(Tbl_BalanceHistory[[#This Row],[FundCode]]="0100","GF",IF(Tbl_BalanceHistory[[#This Row],[FundCode]]="01000","GF","Hi Ed / OCR"))</f>
        <v>GF</v>
      </c>
      <c r="Q4690" s="5">
        <v>21656090</v>
      </c>
      <c r="R4690" s="5">
        <v>21656090</v>
      </c>
      <c r="S4690" s="5">
        <v>0</v>
      </c>
      <c r="T4690" s="5">
        <v>0</v>
      </c>
      <c r="U4690" s="3"/>
      <c r="V4690" s="5">
        <v>0</v>
      </c>
      <c r="W4690" s="5">
        <v>0</v>
      </c>
      <c r="X4690" s="5"/>
      <c r="Y4690" s="5"/>
      <c r="Z4690" s="5">
        <f>Tbl_BalanceHistory[[#This Row],[Discretionary Recommended - Pre 2022]]+Tbl_BalanceHistory[[#This Row],[Discretionary Balance Recommended: Policy]]+Tbl_BalanceHistory[[#This Row],[Discretionary Balance Recommended: Commitments]]</f>
        <v>0</v>
      </c>
      <c r="AA4690" s="5">
        <f>Tbl_BalanceHistory[[#This Row],[Discretionary Balance]]-Tbl_BalanceHistory[[#This Row],[Discretionary Reappropriation]]</f>
        <v>0</v>
      </c>
      <c r="AB4690" s="2"/>
      <c r="AC4690" s="2"/>
      <c r="AD4690" s="2"/>
      <c r="AE4690" s="2" t="s">
        <v>2170</v>
      </c>
    </row>
    <row r="4691" spans="1:31" ht="45" x14ac:dyDescent="0.25">
      <c r="A4691" s="2" t="s">
        <v>747</v>
      </c>
      <c r="B4691" s="3">
        <v>11</v>
      </c>
      <c r="C4691" s="3">
        <v>799</v>
      </c>
      <c r="D4691" s="3" t="s">
        <v>760</v>
      </c>
      <c r="E4691" s="3" t="str">
        <f>_xlfn.XLOOKUP(Tbl_BalanceHistory[[#This Row],[RespAgy]],Tbl_Agencies[Agy Code],Tbl_Agencies[Agy Sort])</f>
        <v>161000</v>
      </c>
      <c r="F4691" s="2" t="str">
        <f>Tbl_BalanceHistory[[#This Row],[RespAgy]]&amp;": "&amp;Tbl_BalanceHistory[[#This Row],[RespAgency]]</f>
        <v>799: Department of Corrections</v>
      </c>
      <c r="G4691" s="3">
        <v>716</v>
      </c>
      <c r="H4691" s="3" t="s">
        <v>1302</v>
      </c>
      <c r="I4691" s="3" t="str">
        <f>_xlfn.XLOOKUP(Tbl_BalanceHistory[[#This Row],[AgyCode]],Tbl_Agencies[Agy Code],Tbl_Agencies[Agy Sort])</f>
        <v/>
      </c>
      <c r="J4691" s="2" t="str">
        <f>Tbl_BalanceHistory[[#This Row],[AgyCode]]&amp;": "&amp;Tbl_BalanceHistory[[#This Row],[Agency Name]]</f>
        <v>716: Virginia Correctional Center for Women</v>
      </c>
      <c r="K4691" s="1">
        <v>2017</v>
      </c>
      <c r="L4691" s="3">
        <v>398</v>
      </c>
      <c r="M4691" s="3" t="s">
        <v>768</v>
      </c>
      <c r="N4691" s="2" t="str">
        <f>Tbl_BalanceHistory[[#This Row],[ProgramCode]]&amp;": "&amp;Tbl_BalanceHistory[[#This Row],[Program Name]]</f>
        <v>398: Operation of Secure Correctional Facilities</v>
      </c>
      <c r="O4691" s="3" t="s">
        <v>886</v>
      </c>
      <c r="P4691" s="1" t="str">
        <f>IF(Tbl_BalanceHistory[[#This Row],[FundCode]]="0100","GF",IF(Tbl_BalanceHistory[[#This Row],[FundCode]]="01000","GF","Hi Ed / OCR"))</f>
        <v>GF</v>
      </c>
      <c r="Q4691" s="5">
        <v>21436475</v>
      </c>
      <c r="R4691" s="5">
        <v>21436475</v>
      </c>
      <c r="S4691" s="5">
        <v>0</v>
      </c>
      <c r="T4691" s="5">
        <v>0</v>
      </c>
      <c r="U4691" s="3"/>
      <c r="V4691" s="5">
        <v>0</v>
      </c>
      <c r="W4691" s="5">
        <v>0</v>
      </c>
      <c r="X4691" s="5"/>
      <c r="Y4691" s="5"/>
      <c r="Z4691" s="5">
        <f>Tbl_BalanceHistory[[#This Row],[Discretionary Recommended - Pre 2022]]+Tbl_BalanceHistory[[#This Row],[Discretionary Balance Recommended: Policy]]+Tbl_BalanceHistory[[#This Row],[Discretionary Balance Recommended: Commitments]]</f>
        <v>0</v>
      </c>
      <c r="AA4691" s="5">
        <f>Tbl_BalanceHistory[[#This Row],[Discretionary Balance]]-Tbl_BalanceHistory[[#This Row],[Discretionary Reappropriation]]</f>
        <v>0</v>
      </c>
      <c r="AB4691" s="2"/>
      <c r="AC4691" s="2"/>
      <c r="AD4691" s="2"/>
      <c r="AE4691" s="2"/>
    </row>
    <row r="4692" spans="1:31" ht="45" x14ac:dyDescent="0.25">
      <c r="A4692" s="2" t="s">
        <v>747</v>
      </c>
      <c r="B4692" s="3">
        <v>11</v>
      </c>
      <c r="C4692" s="3">
        <v>799</v>
      </c>
      <c r="D4692" s="3" t="s">
        <v>760</v>
      </c>
      <c r="E4692" s="3" t="str">
        <f>_xlfn.XLOOKUP(Tbl_BalanceHistory[[#This Row],[RespAgy]],Tbl_Agencies[Agy Code],Tbl_Agencies[Agy Sort])</f>
        <v>161000</v>
      </c>
      <c r="F4692" s="2" t="str">
        <f>Tbl_BalanceHistory[[#This Row],[RespAgy]]&amp;": "&amp;Tbl_BalanceHistory[[#This Row],[RespAgency]]</f>
        <v>799: Department of Corrections</v>
      </c>
      <c r="G4692" s="3">
        <v>716</v>
      </c>
      <c r="H4692" s="3" t="s">
        <v>1302</v>
      </c>
      <c r="I4692" s="3" t="str">
        <f>_xlfn.XLOOKUP(Tbl_BalanceHistory[[#This Row],[AgyCode]],Tbl_Agencies[Agy Code],Tbl_Agencies[Agy Sort])</f>
        <v/>
      </c>
      <c r="J4692" s="2" t="str">
        <f>Tbl_BalanceHistory[[#This Row],[AgyCode]]&amp;": "&amp;Tbl_BalanceHistory[[#This Row],[Agency Name]]</f>
        <v>716: Virginia Correctional Center for Women</v>
      </c>
      <c r="K4692" s="1">
        <v>2018</v>
      </c>
      <c r="L4692" s="3">
        <v>398</v>
      </c>
      <c r="M4692" s="3" t="s">
        <v>768</v>
      </c>
      <c r="N4692" s="2" t="str">
        <f>Tbl_BalanceHistory[[#This Row],[ProgramCode]]&amp;": "&amp;Tbl_BalanceHistory[[#This Row],[Program Name]]</f>
        <v>398: Operation of Secure Correctional Facilities</v>
      </c>
      <c r="O4692" s="3" t="s">
        <v>886</v>
      </c>
      <c r="P4692" s="1" t="str">
        <f>IF(Tbl_BalanceHistory[[#This Row],[FundCode]]="0100","GF",IF(Tbl_BalanceHistory[[#This Row],[FundCode]]="01000","GF","Hi Ed / OCR"))</f>
        <v>GF</v>
      </c>
      <c r="Q4692" s="5">
        <v>22280932</v>
      </c>
      <c r="R4692" s="5">
        <v>22280932</v>
      </c>
      <c r="S4692" s="5">
        <v>0</v>
      </c>
      <c r="T4692" s="5">
        <v>0</v>
      </c>
      <c r="U4692" s="3"/>
      <c r="V4692" s="5">
        <v>0</v>
      </c>
      <c r="W4692" s="5">
        <v>0</v>
      </c>
      <c r="X4692" s="5"/>
      <c r="Y4692" s="5"/>
      <c r="Z4692" s="5">
        <f>Tbl_BalanceHistory[[#This Row],[Discretionary Recommended - Pre 2022]]+Tbl_BalanceHistory[[#This Row],[Discretionary Balance Recommended: Policy]]+Tbl_BalanceHistory[[#This Row],[Discretionary Balance Recommended: Commitments]]</f>
        <v>0</v>
      </c>
      <c r="AA4692" s="5">
        <f>Tbl_BalanceHistory[[#This Row],[Discretionary Balance]]-Tbl_BalanceHistory[[#This Row],[Discretionary Reappropriation]]</f>
        <v>0</v>
      </c>
      <c r="AB4692" s="2"/>
      <c r="AC4692" s="2"/>
      <c r="AD4692" s="2"/>
      <c r="AE4692" s="2"/>
    </row>
    <row r="4693" spans="1:31" ht="45" x14ac:dyDescent="0.25">
      <c r="A4693" s="2" t="s">
        <v>747</v>
      </c>
      <c r="B4693" s="3">
        <v>11</v>
      </c>
      <c r="C4693" s="3">
        <v>799</v>
      </c>
      <c r="D4693" s="3" t="s">
        <v>760</v>
      </c>
      <c r="E4693" s="3" t="str">
        <f>_xlfn.XLOOKUP(Tbl_BalanceHistory[[#This Row],[RespAgy]],Tbl_Agencies[Agy Code],Tbl_Agencies[Agy Sort])</f>
        <v>161000</v>
      </c>
      <c r="F4693" s="2" t="str">
        <f>Tbl_BalanceHistory[[#This Row],[RespAgy]]&amp;": "&amp;Tbl_BalanceHistory[[#This Row],[RespAgency]]</f>
        <v>799: Department of Corrections</v>
      </c>
      <c r="G4693" s="3">
        <v>716</v>
      </c>
      <c r="H4693" s="3" t="s">
        <v>1302</v>
      </c>
      <c r="I4693" s="3" t="str">
        <f>_xlfn.XLOOKUP(Tbl_BalanceHistory[[#This Row],[AgyCode]],Tbl_Agencies[Agy Code],Tbl_Agencies[Agy Sort])</f>
        <v/>
      </c>
      <c r="J4693" s="2" t="str">
        <f>Tbl_BalanceHistory[[#This Row],[AgyCode]]&amp;": "&amp;Tbl_BalanceHistory[[#This Row],[Agency Name]]</f>
        <v>716: Virginia Correctional Center for Women</v>
      </c>
      <c r="K4693" s="1">
        <v>2019</v>
      </c>
      <c r="L4693" s="3">
        <v>398</v>
      </c>
      <c r="M4693" s="3" t="s">
        <v>768</v>
      </c>
      <c r="N4693" s="2" t="str">
        <f>Tbl_BalanceHistory[[#This Row],[ProgramCode]]&amp;": "&amp;Tbl_BalanceHistory[[#This Row],[Program Name]]</f>
        <v>398: Operation of Secure Correctional Facilities</v>
      </c>
      <c r="O4693" s="3" t="s">
        <v>886</v>
      </c>
      <c r="P4693" s="1" t="str">
        <f>IF(Tbl_BalanceHistory[[#This Row],[FundCode]]="0100","GF",IF(Tbl_BalanceHistory[[#This Row],[FundCode]]="01000","GF","Hi Ed / OCR"))</f>
        <v>GF</v>
      </c>
      <c r="Q4693" s="5">
        <v>24840892</v>
      </c>
      <c r="R4693" s="5">
        <v>24840892</v>
      </c>
      <c r="S4693" s="5">
        <v>0</v>
      </c>
      <c r="T4693" s="5">
        <v>0</v>
      </c>
      <c r="U4693" s="3"/>
      <c r="V4693" s="5">
        <v>0</v>
      </c>
      <c r="W4693" s="5">
        <v>0</v>
      </c>
      <c r="X4693" s="5"/>
      <c r="Y4693" s="5"/>
      <c r="Z4693" s="5">
        <f>Tbl_BalanceHistory[[#This Row],[Discretionary Recommended - Pre 2022]]+Tbl_BalanceHistory[[#This Row],[Discretionary Balance Recommended: Policy]]+Tbl_BalanceHistory[[#This Row],[Discretionary Balance Recommended: Commitments]]</f>
        <v>0</v>
      </c>
      <c r="AA4693" s="5">
        <f>Tbl_BalanceHistory[[#This Row],[Discretionary Balance]]-Tbl_BalanceHistory[[#This Row],[Discretionary Reappropriation]]</f>
        <v>0</v>
      </c>
      <c r="AB4693" s="2"/>
      <c r="AC4693" s="2"/>
      <c r="AD4693" s="2"/>
      <c r="AE4693" s="2"/>
    </row>
    <row r="4694" spans="1:31" ht="45" x14ac:dyDescent="0.25">
      <c r="A4694" s="2" t="s">
        <v>747</v>
      </c>
      <c r="B4694" s="3">
        <v>11</v>
      </c>
      <c r="C4694" s="3">
        <v>799</v>
      </c>
      <c r="D4694" s="3" t="s">
        <v>760</v>
      </c>
      <c r="E4694" s="3" t="str">
        <f>_xlfn.XLOOKUP(Tbl_BalanceHistory[[#This Row],[RespAgy]],Tbl_Agencies[Agy Code],Tbl_Agencies[Agy Sort])</f>
        <v>161000</v>
      </c>
      <c r="F4694" s="2" t="str">
        <f>Tbl_BalanceHistory[[#This Row],[RespAgy]]&amp;": "&amp;Tbl_BalanceHistory[[#This Row],[RespAgency]]</f>
        <v>799: Department of Corrections</v>
      </c>
      <c r="G4694" s="3">
        <v>716</v>
      </c>
      <c r="H4694" s="3" t="s">
        <v>1302</v>
      </c>
      <c r="I4694" s="3" t="str">
        <f>_xlfn.XLOOKUP(Tbl_BalanceHistory[[#This Row],[AgyCode]],Tbl_Agencies[Agy Code],Tbl_Agencies[Agy Sort])</f>
        <v/>
      </c>
      <c r="J4694" s="2" t="str">
        <f>Tbl_BalanceHistory[[#This Row],[AgyCode]]&amp;": "&amp;Tbl_BalanceHistory[[#This Row],[Agency Name]]</f>
        <v>716: Virginia Correctional Center for Women</v>
      </c>
      <c r="K4694" s="1">
        <v>2020</v>
      </c>
      <c r="L4694" s="3">
        <v>398</v>
      </c>
      <c r="M4694" s="3" t="s">
        <v>768</v>
      </c>
      <c r="N4694" s="2" t="str">
        <f>Tbl_BalanceHistory[[#This Row],[ProgramCode]]&amp;": "&amp;Tbl_BalanceHistory[[#This Row],[Program Name]]</f>
        <v>398: Operation of Secure Correctional Facilities</v>
      </c>
      <c r="O4694" s="3" t="s">
        <v>886</v>
      </c>
      <c r="P4694" s="1" t="str">
        <f>IF(Tbl_BalanceHistory[[#This Row],[FundCode]]="0100","GF",IF(Tbl_BalanceHistory[[#This Row],[FundCode]]="01000","GF","Hi Ed / OCR"))</f>
        <v>GF</v>
      </c>
      <c r="Q4694" s="5">
        <v>25573378</v>
      </c>
      <c r="R4694" s="5">
        <v>24997189</v>
      </c>
      <c r="S4694" s="5">
        <v>576189</v>
      </c>
      <c r="T4694" s="5">
        <v>0</v>
      </c>
      <c r="U4694" s="3"/>
      <c r="V4694" s="5">
        <v>576189</v>
      </c>
      <c r="W4694" s="5">
        <v>0</v>
      </c>
      <c r="X4694" s="5"/>
      <c r="Y4694" s="5"/>
      <c r="Z4694" s="5">
        <f>Tbl_BalanceHistory[[#This Row],[Discretionary Recommended - Pre 2022]]+Tbl_BalanceHistory[[#This Row],[Discretionary Balance Recommended: Policy]]+Tbl_BalanceHistory[[#This Row],[Discretionary Balance Recommended: Commitments]]</f>
        <v>0</v>
      </c>
      <c r="AA4694" s="5">
        <f>Tbl_BalanceHistory[[#This Row],[Discretionary Balance]]-Tbl_BalanceHistory[[#This Row],[Discretionary Reappropriation]]</f>
        <v>576189</v>
      </c>
      <c r="AB4694" s="2"/>
      <c r="AC4694" s="2"/>
      <c r="AD4694" s="2"/>
      <c r="AE4694" s="2"/>
    </row>
    <row r="4695" spans="1:31" ht="45" x14ac:dyDescent="0.25">
      <c r="A4695" s="2" t="s">
        <v>747</v>
      </c>
      <c r="B4695" s="3">
        <v>11</v>
      </c>
      <c r="C4695" s="3">
        <v>799</v>
      </c>
      <c r="D4695" s="3" t="s">
        <v>760</v>
      </c>
      <c r="E4695" s="3" t="str">
        <f>_xlfn.XLOOKUP(Tbl_BalanceHistory[[#This Row],[RespAgy]],Tbl_Agencies[Agy Code],Tbl_Agencies[Agy Sort])</f>
        <v>161000</v>
      </c>
      <c r="F4695" s="2" t="str">
        <f>Tbl_BalanceHistory[[#This Row],[RespAgy]]&amp;": "&amp;Tbl_BalanceHistory[[#This Row],[RespAgency]]</f>
        <v>799: Department of Corrections</v>
      </c>
      <c r="G4695" s="3">
        <v>718</v>
      </c>
      <c r="H4695" s="3" t="s">
        <v>1306</v>
      </c>
      <c r="I4695" s="3" t="str">
        <f>_xlfn.XLOOKUP(Tbl_BalanceHistory[[#This Row],[AgyCode]],Tbl_Agencies[Agy Code],Tbl_Agencies[Agy Sort])</f>
        <v/>
      </c>
      <c r="J4695" s="2" t="str">
        <f>Tbl_BalanceHistory[[#This Row],[AgyCode]]&amp;": "&amp;Tbl_BalanceHistory[[#This Row],[Agency Name]]</f>
        <v>718: Bland Correctional Center</v>
      </c>
      <c r="K4695" s="1">
        <v>2014</v>
      </c>
      <c r="L4695" s="3">
        <v>197</v>
      </c>
      <c r="M4695" s="3" t="s">
        <v>401</v>
      </c>
      <c r="N4695" s="2" t="str">
        <f>Tbl_BalanceHistory[[#This Row],[ProgramCode]]&amp;": "&amp;Tbl_BalanceHistory[[#This Row],[Program Name]]</f>
        <v>197: Instruction</v>
      </c>
      <c r="O4695" s="3" t="s">
        <v>1730</v>
      </c>
      <c r="P4695" s="1" t="str">
        <f>IF(Tbl_BalanceHistory[[#This Row],[FundCode]]="0100","GF",IF(Tbl_BalanceHistory[[#This Row],[FundCode]]="01000","GF","Hi Ed / OCR"))</f>
        <v>GF</v>
      </c>
      <c r="Q4695" s="5">
        <v>789490</v>
      </c>
      <c r="R4695" s="5">
        <v>789490</v>
      </c>
      <c r="S4695" s="5">
        <v>0</v>
      </c>
      <c r="T4695" s="5">
        <v>0</v>
      </c>
      <c r="U4695" s="3"/>
      <c r="V4695" s="5">
        <v>0</v>
      </c>
      <c r="W4695" s="5">
        <v>0</v>
      </c>
      <c r="X4695" s="5"/>
      <c r="Y4695" s="5"/>
      <c r="Z4695" s="5">
        <f>Tbl_BalanceHistory[[#This Row],[Discretionary Recommended - Pre 2022]]+Tbl_BalanceHistory[[#This Row],[Discretionary Balance Recommended: Policy]]+Tbl_BalanceHistory[[#This Row],[Discretionary Balance Recommended: Commitments]]</f>
        <v>0</v>
      </c>
      <c r="AA4695" s="5">
        <f>Tbl_BalanceHistory[[#This Row],[Discretionary Balance]]-Tbl_BalanceHistory[[#This Row],[Discretionary Reappropriation]]</f>
        <v>0</v>
      </c>
      <c r="AB4695" s="2"/>
      <c r="AC4695" s="2"/>
      <c r="AD4695" s="2"/>
      <c r="AE4695" s="2"/>
    </row>
    <row r="4696" spans="1:31" ht="45" x14ac:dyDescent="0.25">
      <c r="A4696" s="2" t="s">
        <v>747</v>
      </c>
      <c r="B4696" s="3">
        <v>11</v>
      </c>
      <c r="C4696" s="3">
        <v>799</v>
      </c>
      <c r="D4696" s="3" t="s">
        <v>760</v>
      </c>
      <c r="E4696" s="3" t="str">
        <f>_xlfn.XLOOKUP(Tbl_BalanceHistory[[#This Row],[RespAgy]],Tbl_Agencies[Agy Code],Tbl_Agencies[Agy Sort])</f>
        <v>161000</v>
      </c>
      <c r="F4696" s="2" t="str">
        <f>Tbl_BalanceHistory[[#This Row],[RespAgy]]&amp;": "&amp;Tbl_BalanceHistory[[#This Row],[RespAgency]]</f>
        <v>799: Department of Corrections</v>
      </c>
      <c r="G4696" s="3">
        <v>718</v>
      </c>
      <c r="H4696" s="3" t="s">
        <v>1306</v>
      </c>
      <c r="I4696" s="3" t="str">
        <f>_xlfn.XLOOKUP(Tbl_BalanceHistory[[#This Row],[AgyCode]],Tbl_Agencies[Agy Code],Tbl_Agencies[Agy Sort])</f>
        <v/>
      </c>
      <c r="J4696" s="2" t="str">
        <f>Tbl_BalanceHistory[[#This Row],[AgyCode]]&amp;": "&amp;Tbl_BalanceHistory[[#This Row],[Agency Name]]</f>
        <v>718: Bland Correctional Center</v>
      </c>
      <c r="K4696" s="1">
        <v>2015</v>
      </c>
      <c r="L4696" s="3">
        <v>197</v>
      </c>
      <c r="M4696" s="3" t="s">
        <v>401</v>
      </c>
      <c r="N4696" s="2" t="str">
        <f>Tbl_BalanceHistory[[#This Row],[ProgramCode]]&amp;": "&amp;Tbl_BalanceHistory[[#This Row],[Program Name]]</f>
        <v>197: Instruction</v>
      </c>
      <c r="O4696" s="3" t="s">
        <v>1730</v>
      </c>
      <c r="P4696" s="1" t="str">
        <f>IF(Tbl_BalanceHistory[[#This Row],[FundCode]]="0100","GF",IF(Tbl_BalanceHistory[[#This Row],[FundCode]]="01000","GF","Hi Ed / OCR"))</f>
        <v>GF</v>
      </c>
      <c r="Q4696" s="5">
        <v>837080</v>
      </c>
      <c r="R4696" s="5">
        <v>837080</v>
      </c>
      <c r="S4696" s="5">
        <v>0</v>
      </c>
      <c r="T4696" s="5">
        <v>0</v>
      </c>
      <c r="U4696" s="3"/>
      <c r="V4696" s="5">
        <v>0</v>
      </c>
      <c r="W4696" s="5">
        <v>0</v>
      </c>
      <c r="X4696" s="5"/>
      <c r="Y4696" s="5"/>
      <c r="Z4696" s="5">
        <f>Tbl_BalanceHistory[[#This Row],[Discretionary Recommended - Pre 2022]]+Tbl_BalanceHistory[[#This Row],[Discretionary Balance Recommended: Policy]]+Tbl_BalanceHistory[[#This Row],[Discretionary Balance Recommended: Commitments]]</f>
        <v>0</v>
      </c>
      <c r="AA4696" s="5">
        <f>Tbl_BalanceHistory[[#This Row],[Discretionary Balance]]-Tbl_BalanceHistory[[#This Row],[Discretionary Reappropriation]]</f>
        <v>0</v>
      </c>
      <c r="AB4696" s="2"/>
      <c r="AC4696" s="2"/>
      <c r="AD4696" s="2"/>
      <c r="AE4696" s="2"/>
    </row>
    <row r="4697" spans="1:31" ht="45" x14ac:dyDescent="0.25">
      <c r="A4697" s="2" t="s">
        <v>747</v>
      </c>
      <c r="B4697" s="3">
        <v>11</v>
      </c>
      <c r="C4697" s="3">
        <v>799</v>
      </c>
      <c r="D4697" s="3" t="s">
        <v>760</v>
      </c>
      <c r="E4697" s="3" t="str">
        <f>_xlfn.XLOOKUP(Tbl_BalanceHistory[[#This Row],[RespAgy]],Tbl_Agencies[Agy Code],Tbl_Agencies[Agy Sort])</f>
        <v>161000</v>
      </c>
      <c r="F4697" s="2" t="str">
        <f>Tbl_BalanceHistory[[#This Row],[RespAgy]]&amp;": "&amp;Tbl_BalanceHistory[[#This Row],[RespAgency]]</f>
        <v>799: Department of Corrections</v>
      </c>
      <c r="G4697" s="3">
        <v>718</v>
      </c>
      <c r="H4697" s="3" t="s">
        <v>1306</v>
      </c>
      <c r="I4697" s="3" t="str">
        <f>_xlfn.XLOOKUP(Tbl_BalanceHistory[[#This Row],[AgyCode]],Tbl_Agencies[Agy Code],Tbl_Agencies[Agy Sort])</f>
        <v/>
      </c>
      <c r="J4697" s="2" t="str">
        <f>Tbl_BalanceHistory[[#This Row],[AgyCode]]&amp;": "&amp;Tbl_BalanceHistory[[#This Row],[Agency Name]]</f>
        <v>718: Bland Correctional Center</v>
      </c>
      <c r="K4697" s="1">
        <v>2016</v>
      </c>
      <c r="L4697" s="3">
        <v>197</v>
      </c>
      <c r="M4697" s="3" t="s">
        <v>401</v>
      </c>
      <c r="N4697" s="2" t="str">
        <f>Tbl_BalanceHistory[[#This Row],[ProgramCode]]&amp;": "&amp;Tbl_BalanceHistory[[#This Row],[Program Name]]</f>
        <v>197: Instruction</v>
      </c>
      <c r="O4697" s="3" t="s">
        <v>1730</v>
      </c>
      <c r="P4697" s="1" t="str">
        <f>IF(Tbl_BalanceHistory[[#This Row],[FundCode]]="0100","GF",IF(Tbl_BalanceHistory[[#This Row],[FundCode]]="01000","GF","Hi Ed / OCR"))</f>
        <v>GF</v>
      </c>
      <c r="Q4697" s="5">
        <v>857370</v>
      </c>
      <c r="R4697" s="5">
        <v>857370</v>
      </c>
      <c r="S4697" s="5">
        <v>0</v>
      </c>
      <c r="T4697" s="5">
        <v>0</v>
      </c>
      <c r="U4697" s="3"/>
      <c r="V4697" s="5">
        <v>0</v>
      </c>
      <c r="W4697" s="5">
        <v>0</v>
      </c>
      <c r="X4697" s="5"/>
      <c r="Y4697" s="5"/>
      <c r="Z4697" s="5">
        <f>Tbl_BalanceHistory[[#This Row],[Discretionary Recommended - Pre 2022]]+Tbl_BalanceHistory[[#This Row],[Discretionary Balance Recommended: Policy]]+Tbl_BalanceHistory[[#This Row],[Discretionary Balance Recommended: Commitments]]</f>
        <v>0</v>
      </c>
      <c r="AA4697" s="5">
        <f>Tbl_BalanceHistory[[#This Row],[Discretionary Balance]]-Tbl_BalanceHistory[[#This Row],[Discretionary Reappropriation]]</f>
        <v>0</v>
      </c>
      <c r="AB4697" s="2"/>
      <c r="AC4697" s="2"/>
      <c r="AD4697" s="2"/>
      <c r="AE4697" s="2" t="s">
        <v>2170</v>
      </c>
    </row>
    <row r="4698" spans="1:31" ht="45" x14ac:dyDescent="0.25">
      <c r="A4698" s="2" t="s">
        <v>747</v>
      </c>
      <c r="B4698" s="3">
        <v>11</v>
      </c>
      <c r="C4698" s="3">
        <v>799</v>
      </c>
      <c r="D4698" s="3" t="s">
        <v>760</v>
      </c>
      <c r="E4698" s="3" t="str">
        <f>_xlfn.XLOOKUP(Tbl_BalanceHistory[[#This Row],[RespAgy]],Tbl_Agencies[Agy Code],Tbl_Agencies[Agy Sort])</f>
        <v>161000</v>
      </c>
      <c r="F4698" s="2" t="str">
        <f>Tbl_BalanceHistory[[#This Row],[RespAgy]]&amp;": "&amp;Tbl_BalanceHistory[[#This Row],[RespAgency]]</f>
        <v>799: Department of Corrections</v>
      </c>
      <c r="G4698" s="3">
        <v>718</v>
      </c>
      <c r="H4698" s="3" t="s">
        <v>1306</v>
      </c>
      <c r="I4698" s="3" t="str">
        <f>_xlfn.XLOOKUP(Tbl_BalanceHistory[[#This Row],[AgyCode]],Tbl_Agencies[Agy Code],Tbl_Agencies[Agy Sort])</f>
        <v/>
      </c>
      <c r="J4698" s="2" t="str">
        <f>Tbl_BalanceHistory[[#This Row],[AgyCode]]&amp;": "&amp;Tbl_BalanceHistory[[#This Row],[Agency Name]]</f>
        <v>718: Bland Correctional Center</v>
      </c>
      <c r="K4698" s="1">
        <v>2017</v>
      </c>
      <c r="L4698" s="3">
        <v>197</v>
      </c>
      <c r="M4698" s="3" t="s">
        <v>401</v>
      </c>
      <c r="N4698" s="2" t="str">
        <f>Tbl_BalanceHistory[[#This Row],[ProgramCode]]&amp;": "&amp;Tbl_BalanceHistory[[#This Row],[Program Name]]</f>
        <v>197: Instruction</v>
      </c>
      <c r="O4698" s="3" t="s">
        <v>886</v>
      </c>
      <c r="P4698" s="1" t="str">
        <f>IF(Tbl_BalanceHistory[[#This Row],[FundCode]]="0100","GF",IF(Tbl_BalanceHistory[[#This Row],[FundCode]]="01000","GF","Hi Ed / OCR"))</f>
        <v>GF</v>
      </c>
      <c r="Q4698" s="5">
        <v>760716</v>
      </c>
      <c r="R4698" s="5">
        <v>760716</v>
      </c>
      <c r="S4698" s="5">
        <v>0</v>
      </c>
      <c r="T4698" s="5">
        <v>0</v>
      </c>
      <c r="U4698" s="3"/>
      <c r="V4698" s="5">
        <v>0</v>
      </c>
      <c r="W4698" s="5">
        <v>0</v>
      </c>
      <c r="X4698" s="5"/>
      <c r="Y4698" s="5"/>
      <c r="Z4698" s="5">
        <f>Tbl_BalanceHistory[[#This Row],[Discretionary Recommended - Pre 2022]]+Tbl_BalanceHistory[[#This Row],[Discretionary Balance Recommended: Policy]]+Tbl_BalanceHistory[[#This Row],[Discretionary Balance Recommended: Commitments]]</f>
        <v>0</v>
      </c>
      <c r="AA4698" s="5">
        <f>Tbl_BalanceHistory[[#This Row],[Discretionary Balance]]-Tbl_BalanceHistory[[#This Row],[Discretionary Reappropriation]]</f>
        <v>0</v>
      </c>
      <c r="AB4698" s="2"/>
      <c r="AC4698" s="2"/>
      <c r="AD4698" s="2"/>
      <c r="AE4698" s="2"/>
    </row>
    <row r="4699" spans="1:31" ht="45" x14ac:dyDescent="0.25">
      <c r="A4699" s="2" t="s">
        <v>747</v>
      </c>
      <c r="B4699" s="3">
        <v>11</v>
      </c>
      <c r="C4699" s="3">
        <v>799</v>
      </c>
      <c r="D4699" s="3" t="s">
        <v>760</v>
      </c>
      <c r="E4699" s="3" t="str">
        <f>_xlfn.XLOOKUP(Tbl_BalanceHistory[[#This Row],[RespAgy]],Tbl_Agencies[Agy Code],Tbl_Agencies[Agy Sort])</f>
        <v>161000</v>
      </c>
      <c r="F4699" s="2" t="str">
        <f>Tbl_BalanceHistory[[#This Row],[RespAgy]]&amp;": "&amp;Tbl_BalanceHistory[[#This Row],[RespAgency]]</f>
        <v>799: Department of Corrections</v>
      </c>
      <c r="G4699" s="3">
        <v>718</v>
      </c>
      <c r="H4699" s="3" t="s">
        <v>1306</v>
      </c>
      <c r="I4699" s="3" t="str">
        <f>_xlfn.XLOOKUP(Tbl_BalanceHistory[[#This Row],[AgyCode]],Tbl_Agencies[Agy Code],Tbl_Agencies[Agy Sort])</f>
        <v/>
      </c>
      <c r="J4699" s="2" t="str">
        <f>Tbl_BalanceHistory[[#This Row],[AgyCode]]&amp;": "&amp;Tbl_BalanceHistory[[#This Row],[Agency Name]]</f>
        <v>718: Bland Correctional Center</v>
      </c>
      <c r="K4699" s="1">
        <v>2018</v>
      </c>
      <c r="L4699" s="3">
        <v>197</v>
      </c>
      <c r="M4699" s="3" t="s">
        <v>401</v>
      </c>
      <c r="N4699" s="2" t="str">
        <f>Tbl_BalanceHistory[[#This Row],[ProgramCode]]&amp;": "&amp;Tbl_BalanceHistory[[#This Row],[Program Name]]</f>
        <v>197: Instruction</v>
      </c>
      <c r="O4699" s="3" t="s">
        <v>886</v>
      </c>
      <c r="P4699" s="1" t="str">
        <f>IF(Tbl_BalanceHistory[[#This Row],[FundCode]]="0100","GF",IF(Tbl_BalanceHistory[[#This Row],[FundCode]]="01000","GF","Hi Ed / OCR"))</f>
        <v>GF</v>
      </c>
      <c r="Q4699" s="5">
        <v>819096</v>
      </c>
      <c r="R4699" s="5">
        <v>819096</v>
      </c>
      <c r="S4699" s="5">
        <v>0</v>
      </c>
      <c r="T4699" s="5">
        <v>0</v>
      </c>
      <c r="U4699" s="3"/>
      <c r="V4699" s="5">
        <v>0</v>
      </c>
      <c r="W4699" s="5">
        <v>0</v>
      </c>
      <c r="X4699" s="5"/>
      <c r="Y4699" s="5"/>
      <c r="Z4699" s="5">
        <f>Tbl_BalanceHistory[[#This Row],[Discretionary Recommended - Pre 2022]]+Tbl_BalanceHistory[[#This Row],[Discretionary Balance Recommended: Policy]]+Tbl_BalanceHistory[[#This Row],[Discretionary Balance Recommended: Commitments]]</f>
        <v>0</v>
      </c>
      <c r="AA4699" s="5">
        <f>Tbl_BalanceHistory[[#This Row],[Discretionary Balance]]-Tbl_BalanceHistory[[#This Row],[Discretionary Reappropriation]]</f>
        <v>0</v>
      </c>
      <c r="AB4699" s="2"/>
      <c r="AC4699" s="2"/>
      <c r="AD4699" s="2"/>
      <c r="AE4699" s="2"/>
    </row>
    <row r="4700" spans="1:31" ht="45" x14ac:dyDescent="0.25">
      <c r="A4700" s="2" t="s">
        <v>747</v>
      </c>
      <c r="B4700" s="3">
        <v>11</v>
      </c>
      <c r="C4700" s="3">
        <v>799</v>
      </c>
      <c r="D4700" s="3" t="s">
        <v>760</v>
      </c>
      <c r="E4700" s="3" t="str">
        <f>_xlfn.XLOOKUP(Tbl_BalanceHistory[[#This Row],[RespAgy]],Tbl_Agencies[Agy Code],Tbl_Agencies[Agy Sort])</f>
        <v>161000</v>
      </c>
      <c r="F4700" s="2" t="str">
        <f>Tbl_BalanceHistory[[#This Row],[RespAgy]]&amp;": "&amp;Tbl_BalanceHistory[[#This Row],[RespAgency]]</f>
        <v>799: Department of Corrections</v>
      </c>
      <c r="G4700" s="3">
        <v>718</v>
      </c>
      <c r="H4700" s="3" t="s">
        <v>1306</v>
      </c>
      <c r="I4700" s="3" t="str">
        <f>_xlfn.XLOOKUP(Tbl_BalanceHistory[[#This Row],[AgyCode]],Tbl_Agencies[Agy Code],Tbl_Agencies[Agy Sort])</f>
        <v/>
      </c>
      <c r="J4700" s="2" t="str">
        <f>Tbl_BalanceHistory[[#This Row],[AgyCode]]&amp;": "&amp;Tbl_BalanceHistory[[#This Row],[Agency Name]]</f>
        <v>718: Bland Correctional Center</v>
      </c>
      <c r="K4700" s="1">
        <v>2019</v>
      </c>
      <c r="L4700" s="3">
        <v>197</v>
      </c>
      <c r="M4700" s="3" t="s">
        <v>401</v>
      </c>
      <c r="N4700" s="2" t="str">
        <f>Tbl_BalanceHistory[[#This Row],[ProgramCode]]&amp;": "&amp;Tbl_BalanceHistory[[#This Row],[Program Name]]</f>
        <v>197: Instruction</v>
      </c>
      <c r="O4700" s="3" t="s">
        <v>886</v>
      </c>
      <c r="P4700" s="1" t="str">
        <f>IF(Tbl_BalanceHistory[[#This Row],[FundCode]]="0100","GF",IF(Tbl_BalanceHistory[[#This Row],[FundCode]]="01000","GF","Hi Ed / OCR"))</f>
        <v>GF</v>
      </c>
      <c r="Q4700" s="5">
        <v>745184</v>
      </c>
      <c r="R4700" s="5">
        <v>745184</v>
      </c>
      <c r="S4700" s="5">
        <v>0</v>
      </c>
      <c r="T4700" s="5">
        <v>0</v>
      </c>
      <c r="U4700" s="3"/>
      <c r="V4700" s="5">
        <v>0</v>
      </c>
      <c r="W4700" s="5">
        <v>0</v>
      </c>
      <c r="X4700" s="5"/>
      <c r="Y4700" s="5"/>
      <c r="Z4700" s="5">
        <f>Tbl_BalanceHistory[[#This Row],[Discretionary Recommended - Pre 2022]]+Tbl_BalanceHistory[[#This Row],[Discretionary Balance Recommended: Policy]]+Tbl_BalanceHistory[[#This Row],[Discretionary Balance Recommended: Commitments]]</f>
        <v>0</v>
      </c>
      <c r="AA4700" s="5">
        <f>Tbl_BalanceHistory[[#This Row],[Discretionary Balance]]-Tbl_BalanceHistory[[#This Row],[Discretionary Reappropriation]]</f>
        <v>0</v>
      </c>
      <c r="AB4700" s="2"/>
      <c r="AC4700" s="2"/>
      <c r="AD4700" s="2"/>
      <c r="AE4700" s="2"/>
    </row>
    <row r="4701" spans="1:31" ht="45" x14ac:dyDescent="0.25">
      <c r="A4701" s="2" t="s">
        <v>747</v>
      </c>
      <c r="B4701" s="3">
        <v>11</v>
      </c>
      <c r="C4701" s="3">
        <v>799</v>
      </c>
      <c r="D4701" s="3" t="s">
        <v>760</v>
      </c>
      <c r="E4701" s="3" t="str">
        <f>_xlfn.XLOOKUP(Tbl_BalanceHistory[[#This Row],[RespAgy]],Tbl_Agencies[Agy Code],Tbl_Agencies[Agy Sort])</f>
        <v>161000</v>
      </c>
      <c r="F4701" s="2" t="str">
        <f>Tbl_BalanceHistory[[#This Row],[RespAgy]]&amp;": "&amp;Tbl_BalanceHistory[[#This Row],[RespAgency]]</f>
        <v>799: Department of Corrections</v>
      </c>
      <c r="G4701" s="3">
        <v>718</v>
      </c>
      <c r="H4701" s="3" t="s">
        <v>1306</v>
      </c>
      <c r="I4701" s="3" t="str">
        <f>_xlfn.XLOOKUP(Tbl_BalanceHistory[[#This Row],[AgyCode]],Tbl_Agencies[Agy Code],Tbl_Agencies[Agy Sort])</f>
        <v/>
      </c>
      <c r="J4701" s="2" t="str">
        <f>Tbl_BalanceHistory[[#This Row],[AgyCode]]&amp;": "&amp;Tbl_BalanceHistory[[#This Row],[Agency Name]]</f>
        <v>718: Bland Correctional Center</v>
      </c>
      <c r="K4701" s="1">
        <v>2020</v>
      </c>
      <c r="L4701" s="3">
        <v>197</v>
      </c>
      <c r="M4701" s="3" t="s">
        <v>401</v>
      </c>
      <c r="N4701" s="2" t="str">
        <f>Tbl_BalanceHistory[[#This Row],[ProgramCode]]&amp;": "&amp;Tbl_BalanceHistory[[#This Row],[Program Name]]</f>
        <v>197: Instruction</v>
      </c>
      <c r="O4701" s="3" t="s">
        <v>886</v>
      </c>
      <c r="P4701" s="1" t="str">
        <f>IF(Tbl_BalanceHistory[[#This Row],[FundCode]]="0100","GF",IF(Tbl_BalanceHistory[[#This Row],[FundCode]]="01000","GF","Hi Ed / OCR"))</f>
        <v>GF</v>
      </c>
      <c r="Q4701" s="5">
        <v>756845</v>
      </c>
      <c r="R4701" s="5">
        <v>756845</v>
      </c>
      <c r="S4701" s="5">
        <v>0</v>
      </c>
      <c r="T4701" s="5">
        <v>0</v>
      </c>
      <c r="U4701" s="3"/>
      <c r="V4701" s="5">
        <v>0</v>
      </c>
      <c r="W4701" s="5">
        <v>0</v>
      </c>
      <c r="X4701" s="5"/>
      <c r="Y4701" s="5"/>
      <c r="Z4701" s="5">
        <f>Tbl_BalanceHistory[[#This Row],[Discretionary Recommended - Pre 2022]]+Tbl_BalanceHistory[[#This Row],[Discretionary Balance Recommended: Policy]]+Tbl_BalanceHistory[[#This Row],[Discretionary Balance Recommended: Commitments]]</f>
        <v>0</v>
      </c>
      <c r="AA4701" s="5">
        <f>Tbl_BalanceHistory[[#This Row],[Discretionary Balance]]-Tbl_BalanceHistory[[#This Row],[Discretionary Reappropriation]]</f>
        <v>0</v>
      </c>
      <c r="AB4701" s="2"/>
      <c r="AC4701" s="2"/>
      <c r="AD4701" s="2"/>
      <c r="AE4701" s="2"/>
    </row>
    <row r="4702" spans="1:31" ht="45" x14ac:dyDescent="0.25">
      <c r="A4702" s="2" t="s">
        <v>747</v>
      </c>
      <c r="B4702" s="3">
        <v>11</v>
      </c>
      <c r="C4702" s="3">
        <v>799</v>
      </c>
      <c r="D4702" s="3" t="s">
        <v>760</v>
      </c>
      <c r="E4702" s="3" t="str">
        <f>_xlfn.XLOOKUP(Tbl_BalanceHistory[[#This Row],[RespAgy]],Tbl_Agencies[Agy Code],Tbl_Agencies[Agy Sort])</f>
        <v>161000</v>
      </c>
      <c r="F4702" s="2" t="str">
        <f>Tbl_BalanceHistory[[#This Row],[RespAgy]]&amp;": "&amp;Tbl_BalanceHistory[[#This Row],[RespAgency]]</f>
        <v>799: Department of Corrections</v>
      </c>
      <c r="G4702" s="3">
        <v>718</v>
      </c>
      <c r="H4702" s="3" t="s">
        <v>1306</v>
      </c>
      <c r="I4702" s="3" t="str">
        <f>_xlfn.XLOOKUP(Tbl_BalanceHistory[[#This Row],[AgyCode]],Tbl_Agencies[Agy Code],Tbl_Agencies[Agy Sort])</f>
        <v/>
      </c>
      <c r="J4702" s="2" t="str">
        <f>Tbl_BalanceHistory[[#This Row],[AgyCode]]&amp;": "&amp;Tbl_BalanceHistory[[#This Row],[Agency Name]]</f>
        <v>718: Bland Correctional Center</v>
      </c>
      <c r="K4702" s="1">
        <v>2014</v>
      </c>
      <c r="L4702" s="3">
        <v>398</v>
      </c>
      <c r="M4702" s="3" t="s">
        <v>768</v>
      </c>
      <c r="N4702" s="2" t="str">
        <f>Tbl_BalanceHistory[[#This Row],[ProgramCode]]&amp;": "&amp;Tbl_BalanceHistory[[#This Row],[Program Name]]</f>
        <v>398: Operation of Secure Correctional Facilities</v>
      </c>
      <c r="O4702" s="3" t="s">
        <v>1730</v>
      </c>
      <c r="P4702" s="1" t="str">
        <f>IF(Tbl_BalanceHistory[[#This Row],[FundCode]]="0100","GF",IF(Tbl_BalanceHistory[[#This Row],[FundCode]]="01000","GF","Hi Ed / OCR"))</f>
        <v>GF</v>
      </c>
      <c r="Q4702" s="5">
        <v>17644143</v>
      </c>
      <c r="R4702" s="5">
        <v>17644143</v>
      </c>
      <c r="S4702" s="5">
        <v>0</v>
      </c>
      <c r="T4702" s="5">
        <v>0</v>
      </c>
      <c r="U4702" s="3"/>
      <c r="V4702" s="5">
        <v>0</v>
      </c>
      <c r="W4702" s="5">
        <v>0</v>
      </c>
      <c r="X4702" s="5"/>
      <c r="Y4702" s="5"/>
      <c r="Z4702" s="5">
        <f>Tbl_BalanceHistory[[#This Row],[Discretionary Recommended - Pre 2022]]+Tbl_BalanceHistory[[#This Row],[Discretionary Balance Recommended: Policy]]+Tbl_BalanceHistory[[#This Row],[Discretionary Balance Recommended: Commitments]]</f>
        <v>0</v>
      </c>
      <c r="AA4702" s="5">
        <f>Tbl_BalanceHistory[[#This Row],[Discretionary Balance]]-Tbl_BalanceHistory[[#This Row],[Discretionary Reappropriation]]</f>
        <v>0</v>
      </c>
      <c r="AB4702" s="2"/>
      <c r="AC4702" s="2"/>
      <c r="AD4702" s="2"/>
      <c r="AE4702" s="2"/>
    </row>
    <row r="4703" spans="1:31" ht="45" x14ac:dyDescent="0.25">
      <c r="A4703" s="2" t="s">
        <v>747</v>
      </c>
      <c r="B4703" s="3">
        <v>11</v>
      </c>
      <c r="C4703" s="3">
        <v>799</v>
      </c>
      <c r="D4703" s="3" t="s">
        <v>760</v>
      </c>
      <c r="E4703" s="3" t="str">
        <f>_xlfn.XLOOKUP(Tbl_BalanceHistory[[#This Row],[RespAgy]],Tbl_Agencies[Agy Code],Tbl_Agencies[Agy Sort])</f>
        <v>161000</v>
      </c>
      <c r="F4703" s="2" t="str">
        <f>Tbl_BalanceHistory[[#This Row],[RespAgy]]&amp;": "&amp;Tbl_BalanceHistory[[#This Row],[RespAgency]]</f>
        <v>799: Department of Corrections</v>
      </c>
      <c r="G4703" s="3">
        <v>718</v>
      </c>
      <c r="H4703" s="3" t="s">
        <v>1306</v>
      </c>
      <c r="I4703" s="3" t="str">
        <f>_xlfn.XLOOKUP(Tbl_BalanceHistory[[#This Row],[AgyCode]],Tbl_Agencies[Agy Code],Tbl_Agencies[Agy Sort])</f>
        <v/>
      </c>
      <c r="J4703" s="2" t="str">
        <f>Tbl_BalanceHistory[[#This Row],[AgyCode]]&amp;": "&amp;Tbl_BalanceHistory[[#This Row],[Agency Name]]</f>
        <v>718: Bland Correctional Center</v>
      </c>
      <c r="K4703" s="1">
        <v>2015</v>
      </c>
      <c r="L4703" s="3">
        <v>398</v>
      </c>
      <c r="M4703" s="3" t="s">
        <v>768</v>
      </c>
      <c r="N4703" s="2" t="str">
        <f>Tbl_BalanceHistory[[#This Row],[ProgramCode]]&amp;": "&amp;Tbl_BalanceHistory[[#This Row],[Program Name]]</f>
        <v>398: Operation of Secure Correctional Facilities</v>
      </c>
      <c r="O4703" s="3" t="s">
        <v>1730</v>
      </c>
      <c r="P4703" s="1" t="str">
        <f>IF(Tbl_BalanceHistory[[#This Row],[FundCode]]="0100","GF",IF(Tbl_BalanceHistory[[#This Row],[FundCode]]="01000","GF","Hi Ed / OCR"))</f>
        <v>GF</v>
      </c>
      <c r="Q4703" s="5">
        <v>17867205</v>
      </c>
      <c r="R4703" s="5">
        <v>17867205</v>
      </c>
      <c r="S4703" s="5">
        <v>0</v>
      </c>
      <c r="T4703" s="5">
        <v>0</v>
      </c>
      <c r="U4703" s="3"/>
      <c r="V4703" s="5">
        <v>0</v>
      </c>
      <c r="W4703" s="5">
        <v>0</v>
      </c>
      <c r="X4703" s="5"/>
      <c r="Y4703" s="5"/>
      <c r="Z4703" s="5">
        <f>Tbl_BalanceHistory[[#This Row],[Discretionary Recommended - Pre 2022]]+Tbl_BalanceHistory[[#This Row],[Discretionary Balance Recommended: Policy]]+Tbl_BalanceHistory[[#This Row],[Discretionary Balance Recommended: Commitments]]</f>
        <v>0</v>
      </c>
      <c r="AA4703" s="5">
        <f>Tbl_BalanceHistory[[#This Row],[Discretionary Balance]]-Tbl_BalanceHistory[[#This Row],[Discretionary Reappropriation]]</f>
        <v>0</v>
      </c>
      <c r="AB4703" s="2"/>
      <c r="AC4703" s="2"/>
      <c r="AD4703" s="2"/>
      <c r="AE4703" s="2"/>
    </row>
    <row r="4704" spans="1:31" ht="45" x14ac:dyDescent="0.25">
      <c r="A4704" s="2" t="s">
        <v>747</v>
      </c>
      <c r="B4704" s="3">
        <v>11</v>
      </c>
      <c r="C4704" s="3">
        <v>799</v>
      </c>
      <c r="D4704" s="3" t="s">
        <v>760</v>
      </c>
      <c r="E4704" s="3" t="str">
        <f>_xlfn.XLOOKUP(Tbl_BalanceHistory[[#This Row],[RespAgy]],Tbl_Agencies[Agy Code],Tbl_Agencies[Agy Sort])</f>
        <v>161000</v>
      </c>
      <c r="F4704" s="2" t="str">
        <f>Tbl_BalanceHistory[[#This Row],[RespAgy]]&amp;": "&amp;Tbl_BalanceHistory[[#This Row],[RespAgency]]</f>
        <v>799: Department of Corrections</v>
      </c>
      <c r="G4704" s="3">
        <v>718</v>
      </c>
      <c r="H4704" s="3" t="s">
        <v>1306</v>
      </c>
      <c r="I4704" s="3" t="str">
        <f>_xlfn.XLOOKUP(Tbl_BalanceHistory[[#This Row],[AgyCode]],Tbl_Agencies[Agy Code],Tbl_Agencies[Agy Sort])</f>
        <v/>
      </c>
      <c r="J4704" s="2" t="str">
        <f>Tbl_BalanceHistory[[#This Row],[AgyCode]]&amp;": "&amp;Tbl_BalanceHistory[[#This Row],[Agency Name]]</f>
        <v>718: Bland Correctional Center</v>
      </c>
      <c r="K4704" s="1">
        <v>2016</v>
      </c>
      <c r="L4704" s="3">
        <v>398</v>
      </c>
      <c r="M4704" s="3" t="s">
        <v>768</v>
      </c>
      <c r="N4704" s="2" t="str">
        <f>Tbl_BalanceHistory[[#This Row],[ProgramCode]]&amp;": "&amp;Tbl_BalanceHistory[[#This Row],[Program Name]]</f>
        <v>398: Operation of Secure Correctional Facilities</v>
      </c>
      <c r="O4704" s="3" t="s">
        <v>1730</v>
      </c>
      <c r="P4704" s="1" t="str">
        <f>IF(Tbl_BalanceHistory[[#This Row],[FundCode]]="0100","GF",IF(Tbl_BalanceHistory[[#This Row],[FundCode]]="01000","GF","Hi Ed / OCR"))</f>
        <v>GF</v>
      </c>
      <c r="Q4704" s="5">
        <v>19071141</v>
      </c>
      <c r="R4704" s="5">
        <v>19071141</v>
      </c>
      <c r="S4704" s="5">
        <v>0</v>
      </c>
      <c r="T4704" s="5">
        <v>0</v>
      </c>
      <c r="U4704" s="3"/>
      <c r="V4704" s="5">
        <v>0</v>
      </c>
      <c r="W4704" s="5">
        <v>0</v>
      </c>
      <c r="X4704" s="5"/>
      <c r="Y4704" s="5"/>
      <c r="Z4704" s="5">
        <f>Tbl_BalanceHistory[[#This Row],[Discretionary Recommended - Pre 2022]]+Tbl_BalanceHistory[[#This Row],[Discretionary Balance Recommended: Policy]]+Tbl_BalanceHistory[[#This Row],[Discretionary Balance Recommended: Commitments]]</f>
        <v>0</v>
      </c>
      <c r="AA4704" s="5">
        <f>Tbl_BalanceHistory[[#This Row],[Discretionary Balance]]-Tbl_BalanceHistory[[#This Row],[Discretionary Reappropriation]]</f>
        <v>0</v>
      </c>
      <c r="AB4704" s="2"/>
      <c r="AC4704" s="2"/>
      <c r="AD4704" s="2"/>
      <c r="AE4704" s="2" t="s">
        <v>2170</v>
      </c>
    </row>
    <row r="4705" spans="1:31" ht="45" x14ac:dyDescent="0.25">
      <c r="A4705" s="2" t="s">
        <v>747</v>
      </c>
      <c r="B4705" s="3">
        <v>11</v>
      </c>
      <c r="C4705" s="3">
        <v>799</v>
      </c>
      <c r="D4705" s="3" t="s">
        <v>760</v>
      </c>
      <c r="E4705" s="3" t="str">
        <f>_xlfn.XLOOKUP(Tbl_BalanceHistory[[#This Row],[RespAgy]],Tbl_Agencies[Agy Code],Tbl_Agencies[Agy Sort])</f>
        <v>161000</v>
      </c>
      <c r="F4705" s="2" t="str">
        <f>Tbl_BalanceHistory[[#This Row],[RespAgy]]&amp;": "&amp;Tbl_BalanceHistory[[#This Row],[RespAgency]]</f>
        <v>799: Department of Corrections</v>
      </c>
      <c r="G4705" s="3">
        <v>718</v>
      </c>
      <c r="H4705" s="3" t="s">
        <v>1306</v>
      </c>
      <c r="I4705" s="3" t="str">
        <f>_xlfn.XLOOKUP(Tbl_BalanceHistory[[#This Row],[AgyCode]],Tbl_Agencies[Agy Code],Tbl_Agencies[Agy Sort])</f>
        <v/>
      </c>
      <c r="J4705" s="2" t="str">
        <f>Tbl_BalanceHistory[[#This Row],[AgyCode]]&amp;": "&amp;Tbl_BalanceHistory[[#This Row],[Agency Name]]</f>
        <v>718: Bland Correctional Center</v>
      </c>
      <c r="K4705" s="1">
        <v>2017</v>
      </c>
      <c r="L4705" s="3">
        <v>398</v>
      </c>
      <c r="M4705" s="3" t="s">
        <v>768</v>
      </c>
      <c r="N4705" s="2" t="str">
        <f>Tbl_BalanceHistory[[#This Row],[ProgramCode]]&amp;": "&amp;Tbl_BalanceHistory[[#This Row],[Program Name]]</f>
        <v>398: Operation of Secure Correctional Facilities</v>
      </c>
      <c r="O4705" s="3" t="s">
        <v>886</v>
      </c>
      <c r="P4705" s="1" t="str">
        <f>IF(Tbl_BalanceHistory[[#This Row],[FundCode]]="0100","GF",IF(Tbl_BalanceHistory[[#This Row],[FundCode]]="01000","GF","Hi Ed / OCR"))</f>
        <v>GF</v>
      </c>
      <c r="Q4705" s="5">
        <v>18797141</v>
      </c>
      <c r="R4705" s="5">
        <v>18797141</v>
      </c>
      <c r="S4705" s="5">
        <v>0</v>
      </c>
      <c r="T4705" s="5">
        <v>0</v>
      </c>
      <c r="U4705" s="3"/>
      <c r="V4705" s="5">
        <v>0</v>
      </c>
      <c r="W4705" s="5">
        <v>0</v>
      </c>
      <c r="X4705" s="5"/>
      <c r="Y4705" s="5"/>
      <c r="Z4705" s="5">
        <f>Tbl_BalanceHistory[[#This Row],[Discretionary Recommended - Pre 2022]]+Tbl_BalanceHistory[[#This Row],[Discretionary Balance Recommended: Policy]]+Tbl_BalanceHistory[[#This Row],[Discretionary Balance Recommended: Commitments]]</f>
        <v>0</v>
      </c>
      <c r="AA4705" s="5">
        <f>Tbl_BalanceHistory[[#This Row],[Discretionary Balance]]-Tbl_BalanceHistory[[#This Row],[Discretionary Reappropriation]]</f>
        <v>0</v>
      </c>
      <c r="AB4705" s="2"/>
      <c r="AC4705" s="2"/>
      <c r="AD4705" s="2"/>
      <c r="AE4705" s="2"/>
    </row>
    <row r="4706" spans="1:31" ht="45" x14ac:dyDescent="0.25">
      <c r="A4706" s="2" t="s">
        <v>747</v>
      </c>
      <c r="B4706" s="3">
        <v>11</v>
      </c>
      <c r="C4706" s="3">
        <v>799</v>
      </c>
      <c r="D4706" s="3" t="s">
        <v>760</v>
      </c>
      <c r="E4706" s="3" t="str">
        <f>_xlfn.XLOOKUP(Tbl_BalanceHistory[[#This Row],[RespAgy]],Tbl_Agencies[Agy Code],Tbl_Agencies[Agy Sort])</f>
        <v>161000</v>
      </c>
      <c r="F4706" s="2" t="str">
        <f>Tbl_BalanceHistory[[#This Row],[RespAgy]]&amp;": "&amp;Tbl_BalanceHistory[[#This Row],[RespAgency]]</f>
        <v>799: Department of Corrections</v>
      </c>
      <c r="G4706" s="3">
        <v>718</v>
      </c>
      <c r="H4706" s="3" t="s">
        <v>1306</v>
      </c>
      <c r="I4706" s="3" t="str">
        <f>_xlfn.XLOOKUP(Tbl_BalanceHistory[[#This Row],[AgyCode]],Tbl_Agencies[Agy Code],Tbl_Agencies[Agy Sort])</f>
        <v/>
      </c>
      <c r="J4706" s="2" t="str">
        <f>Tbl_BalanceHistory[[#This Row],[AgyCode]]&amp;": "&amp;Tbl_BalanceHistory[[#This Row],[Agency Name]]</f>
        <v>718: Bland Correctional Center</v>
      </c>
      <c r="K4706" s="1">
        <v>2018</v>
      </c>
      <c r="L4706" s="3">
        <v>398</v>
      </c>
      <c r="M4706" s="3" t="s">
        <v>768</v>
      </c>
      <c r="N4706" s="2" t="str">
        <f>Tbl_BalanceHistory[[#This Row],[ProgramCode]]&amp;": "&amp;Tbl_BalanceHistory[[#This Row],[Program Name]]</f>
        <v>398: Operation of Secure Correctional Facilities</v>
      </c>
      <c r="O4706" s="3" t="s">
        <v>886</v>
      </c>
      <c r="P4706" s="1" t="str">
        <f>IF(Tbl_BalanceHistory[[#This Row],[FundCode]]="0100","GF",IF(Tbl_BalanceHistory[[#This Row],[FundCode]]="01000","GF","Hi Ed / OCR"))</f>
        <v>GF</v>
      </c>
      <c r="Q4706" s="5">
        <v>19247361</v>
      </c>
      <c r="R4706" s="5">
        <v>19247361</v>
      </c>
      <c r="S4706" s="5">
        <v>0</v>
      </c>
      <c r="T4706" s="5">
        <v>0</v>
      </c>
      <c r="U4706" s="3"/>
      <c r="V4706" s="5">
        <v>0</v>
      </c>
      <c r="W4706" s="5">
        <v>0</v>
      </c>
      <c r="X4706" s="5"/>
      <c r="Y4706" s="5"/>
      <c r="Z4706" s="5">
        <f>Tbl_BalanceHistory[[#This Row],[Discretionary Recommended - Pre 2022]]+Tbl_BalanceHistory[[#This Row],[Discretionary Balance Recommended: Policy]]+Tbl_BalanceHistory[[#This Row],[Discretionary Balance Recommended: Commitments]]</f>
        <v>0</v>
      </c>
      <c r="AA4706" s="5">
        <f>Tbl_BalanceHistory[[#This Row],[Discretionary Balance]]-Tbl_BalanceHistory[[#This Row],[Discretionary Reappropriation]]</f>
        <v>0</v>
      </c>
      <c r="AB4706" s="2"/>
      <c r="AC4706" s="2"/>
      <c r="AD4706" s="2"/>
      <c r="AE4706" s="2"/>
    </row>
    <row r="4707" spans="1:31" ht="45" x14ac:dyDescent="0.25">
      <c r="A4707" s="2" t="s">
        <v>747</v>
      </c>
      <c r="B4707" s="3">
        <v>11</v>
      </c>
      <c r="C4707" s="3">
        <v>799</v>
      </c>
      <c r="D4707" s="3" t="s">
        <v>760</v>
      </c>
      <c r="E4707" s="3" t="str">
        <f>_xlfn.XLOOKUP(Tbl_BalanceHistory[[#This Row],[RespAgy]],Tbl_Agencies[Agy Code],Tbl_Agencies[Agy Sort])</f>
        <v>161000</v>
      </c>
      <c r="F4707" s="2" t="str">
        <f>Tbl_BalanceHistory[[#This Row],[RespAgy]]&amp;": "&amp;Tbl_BalanceHistory[[#This Row],[RespAgency]]</f>
        <v>799: Department of Corrections</v>
      </c>
      <c r="G4707" s="3">
        <v>718</v>
      </c>
      <c r="H4707" s="3" t="s">
        <v>1306</v>
      </c>
      <c r="I4707" s="3" t="str">
        <f>_xlfn.XLOOKUP(Tbl_BalanceHistory[[#This Row],[AgyCode]],Tbl_Agencies[Agy Code],Tbl_Agencies[Agy Sort])</f>
        <v/>
      </c>
      <c r="J4707" s="2" t="str">
        <f>Tbl_BalanceHistory[[#This Row],[AgyCode]]&amp;": "&amp;Tbl_BalanceHistory[[#This Row],[Agency Name]]</f>
        <v>718: Bland Correctional Center</v>
      </c>
      <c r="K4707" s="1">
        <v>2019</v>
      </c>
      <c r="L4707" s="3">
        <v>398</v>
      </c>
      <c r="M4707" s="3" t="s">
        <v>768</v>
      </c>
      <c r="N4707" s="2" t="str">
        <f>Tbl_BalanceHistory[[#This Row],[ProgramCode]]&amp;": "&amp;Tbl_BalanceHistory[[#This Row],[Program Name]]</f>
        <v>398: Operation of Secure Correctional Facilities</v>
      </c>
      <c r="O4707" s="3" t="s">
        <v>886</v>
      </c>
      <c r="P4707" s="1" t="str">
        <f>IF(Tbl_BalanceHistory[[#This Row],[FundCode]]="0100","GF",IF(Tbl_BalanceHistory[[#This Row],[FundCode]]="01000","GF","Hi Ed / OCR"))</f>
        <v>GF</v>
      </c>
      <c r="Q4707" s="5">
        <v>19895465</v>
      </c>
      <c r="R4707" s="5">
        <v>19895465</v>
      </c>
      <c r="S4707" s="5">
        <v>0</v>
      </c>
      <c r="T4707" s="5">
        <v>0</v>
      </c>
      <c r="U4707" s="3"/>
      <c r="V4707" s="5">
        <v>0</v>
      </c>
      <c r="W4707" s="5">
        <v>0</v>
      </c>
      <c r="X4707" s="5"/>
      <c r="Y4707" s="5"/>
      <c r="Z4707" s="5">
        <f>Tbl_BalanceHistory[[#This Row],[Discretionary Recommended - Pre 2022]]+Tbl_BalanceHistory[[#This Row],[Discretionary Balance Recommended: Policy]]+Tbl_BalanceHistory[[#This Row],[Discretionary Balance Recommended: Commitments]]</f>
        <v>0</v>
      </c>
      <c r="AA4707" s="5">
        <f>Tbl_BalanceHistory[[#This Row],[Discretionary Balance]]-Tbl_BalanceHistory[[#This Row],[Discretionary Reappropriation]]</f>
        <v>0</v>
      </c>
      <c r="AB4707" s="2"/>
      <c r="AC4707" s="2"/>
      <c r="AD4707" s="2"/>
      <c r="AE4707" s="2"/>
    </row>
    <row r="4708" spans="1:31" ht="45" x14ac:dyDescent="0.25">
      <c r="A4708" s="2" t="s">
        <v>747</v>
      </c>
      <c r="B4708" s="3">
        <v>11</v>
      </c>
      <c r="C4708" s="3">
        <v>799</v>
      </c>
      <c r="D4708" s="3" t="s">
        <v>760</v>
      </c>
      <c r="E4708" s="3" t="str">
        <f>_xlfn.XLOOKUP(Tbl_BalanceHistory[[#This Row],[RespAgy]],Tbl_Agencies[Agy Code],Tbl_Agencies[Agy Sort])</f>
        <v>161000</v>
      </c>
      <c r="F4708" s="2" t="str">
        <f>Tbl_BalanceHistory[[#This Row],[RespAgy]]&amp;": "&amp;Tbl_BalanceHistory[[#This Row],[RespAgency]]</f>
        <v>799: Department of Corrections</v>
      </c>
      <c r="G4708" s="3">
        <v>718</v>
      </c>
      <c r="H4708" s="3" t="s">
        <v>1306</v>
      </c>
      <c r="I4708" s="3" t="str">
        <f>_xlfn.XLOOKUP(Tbl_BalanceHistory[[#This Row],[AgyCode]],Tbl_Agencies[Agy Code],Tbl_Agencies[Agy Sort])</f>
        <v/>
      </c>
      <c r="J4708" s="2" t="str">
        <f>Tbl_BalanceHistory[[#This Row],[AgyCode]]&amp;": "&amp;Tbl_BalanceHistory[[#This Row],[Agency Name]]</f>
        <v>718: Bland Correctional Center</v>
      </c>
      <c r="K4708" s="1">
        <v>2020</v>
      </c>
      <c r="L4708" s="3">
        <v>398</v>
      </c>
      <c r="M4708" s="3" t="s">
        <v>768</v>
      </c>
      <c r="N4708" s="2" t="str">
        <f>Tbl_BalanceHistory[[#This Row],[ProgramCode]]&amp;": "&amp;Tbl_BalanceHistory[[#This Row],[Program Name]]</f>
        <v>398: Operation of Secure Correctional Facilities</v>
      </c>
      <c r="O4708" s="3" t="s">
        <v>886</v>
      </c>
      <c r="P4708" s="1" t="str">
        <f>IF(Tbl_BalanceHistory[[#This Row],[FundCode]]="0100","GF",IF(Tbl_BalanceHistory[[#This Row],[FundCode]]="01000","GF","Hi Ed / OCR"))</f>
        <v>GF</v>
      </c>
      <c r="Q4708" s="5">
        <v>20495420</v>
      </c>
      <c r="R4708" s="5">
        <v>20444540</v>
      </c>
      <c r="S4708" s="5">
        <v>50880</v>
      </c>
      <c r="T4708" s="5">
        <v>0</v>
      </c>
      <c r="U4708" s="3"/>
      <c r="V4708" s="5">
        <v>50880</v>
      </c>
      <c r="W4708" s="5">
        <v>0</v>
      </c>
      <c r="X4708" s="5"/>
      <c r="Y4708" s="5"/>
      <c r="Z4708" s="5">
        <f>Tbl_BalanceHistory[[#This Row],[Discretionary Recommended - Pre 2022]]+Tbl_BalanceHistory[[#This Row],[Discretionary Balance Recommended: Policy]]+Tbl_BalanceHistory[[#This Row],[Discretionary Balance Recommended: Commitments]]</f>
        <v>0</v>
      </c>
      <c r="AA4708" s="5">
        <f>Tbl_BalanceHistory[[#This Row],[Discretionary Balance]]-Tbl_BalanceHistory[[#This Row],[Discretionary Reappropriation]]</f>
        <v>50880</v>
      </c>
      <c r="AB4708" s="2"/>
      <c r="AC4708" s="2"/>
      <c r="AD4708" s="2"/>
      <c r="AE4708" s="2"/>
    </row>
    <row r="4709" spans="1:31" ht="45" x14ac:dyDescent="0.25">
      <c r="A4709" s="2" t="s">
        <v>747</v>
      </c>
      <c r="B4709" s="3">
        <v>11</v>
      </c>
      <c r="C4709" s="3">
        <v>799</v>
      </c>
      <c r="D4709" s="3" t="s">
        <v>760</v>
      </c>
      <c r="E4709" s="3" t="str">
        <f>_xlfn.XLOOKUP(Tbl_BalanceHistory[[#This Row],[RespAgy]],Tbl_Agencies[Agy Code],Tbl_Agencies[Agy Sort])</f>
        <v>161000</v>
      </c>
      <c r="F4709" s="2" t="str">
        <f>Tbl_BalanceHistory[[#This Row],[RespAgy]]&amp;": "&amp;Tbl_BalanceHistory[[#This Row],[RespAgency]]</f>
        <v>799: Department of Corrections</v>
      </c>
      <c r="G4709" s="3">
        <v>721</v>
      </c>
      <c r="H4709" s="3" t="s">
        <v>2174</v>
      </c>
      <c r="I4709" s="3" t="str">
        <f>_xlfn.XLOOKUP(Tbl_BalanceHistory[[#This Row],[AgyCode]],Tbl_Agencies[Agy Code],Tbl_Agencies[Agy Sort])</f>
        <v/>
      </c>
      <c r="J4709" s="2" t="str">
        <f>Tbl_BalanceHistory[[#This Row],[AgyCode]]&amp;": "&amp;Tbl_BalanceHistory[[#This Row],[Agency Name]]</f>
        <v>721: Powhatan Reception &amp; Classification Center</v>
      </c>
      <c r="K4709" s="1">
        <v>2014</v>
      </c>
      <c r="L4709" s="3">
        <v>197</v>
      </c>
      <c r="M4709" s="3" t="s">
        <v>401</v>
      </c>
      <c r="N4709" s="2" t="str">
        <f>Tbl_BalanceHistory[[#This Row],[ProgramCode]]&amp;": "&amp;Tbl_BalanceHistory[[#This Row],[Program Name]]</f>
        <v>197: Instruction</v>
      </c>
      <c r="O4709" s="3" t="s">
        <v>1730</v>
      </c>
      <c r="P4709" s="1" t="str">
        <f>IF(Tbl_BalanceHistory[[#This Row],[FundCode]]="0100","GF",IF(Tbl_BalanceHistory[[#This Row],[FundCode]]="01000","GF","Hi Ed / OCR"))</f>
        <v>GF</v>
      </c>
      <c r="Q4709" s="5">
        <v>95176</v>
      </c>
      <c r="R4709" s="5">
        <v>95176</v>
      </c>
      <c r="S4709" s="5">
        <v>0</v>
      </c>
      <c r="T4709" s="5">
        <v>0</v>
      </c>
      <c r="U4709" s="3"/>
      <c r="V4709" s="5">
        <v>0</v>
      </c>
      <c r="W4709" s="5">
        <v>0</v>
      </c>
      <c r="X4709" s="5"/>
      <c r="Y4709" s="5"/>
      <c r="Z4709" s="5">
        <f>Tbl_BalanceHistory[[#This Row],[Discretionary Recommended - Pre 2022]]+Tbl_BalanceHistory[[#This Row],[Discretionary Balance Recommended: Policy]]+Tbl_BalanceHistory[[#This Row],[Discretionary Balance Recommended: Commitments]]</f>
        <v>0</v>
      </c>
      <c r="AA4709" s="5">
        <f>Tbl_BalanceHistory[[#This Row],[Discretionary Balance]]-Tbl_BalanceHistory[[#This Row],[Discretionary Reappropriation]]</f>
        <v>0</v>
      </c>
      <c r="AB4709" s="2"/>
      <c r="AC4709" s="2"/>
      <c r="AD4709" s="2"/>
      <c r="AE4709" s="2"/>
    </row>
    <row r="4710" spans="1:31" ht="45" x14ac:dyDescent="0.25">
      <c r="A4710" s="2" t="s">
        <v>747</v>
      </c>
      <c r="B4710" s="3">
        <v>11</v>
      </c>
      <c r="C4710" s="3">
        <v>799</v>
      </c>
      <c r="D4710" s="3" t="s">
        <v>760</v>
      </c>
      <c r="E4710" s="3" t="str">
        <f>_xlfn.XLOOKUP(Tbl_BalanceHistory[[#This Row],[RespAgy]],Tbl_Agencies[Agy Code],Tbl_Agencies[Agy Sort])</f>
        <v>161000</v>
      </c>
      <c r="F4710" s="2" t="str">
        <f>Tbl_BalanceHistory[[#This Row],[RespAgy]]&amp;": "&amp;Tbl_BalanceHistory[[#This Row],[RespAgency]]</f>
        <v>799: Department of Corrections</v>
      </c>
      <c r="G4710" s="3">
        <v>721</v>
      </c>
      <c r="H4710" s="3" t="s">
        <v>2174</v>
      </c>
      <c r="I4710" s="3" t="str">
        <f>_xlfn.XLOOKUP(Tbl_BalanceHistory[[#This Row],[AgyCode]],Tbl_Agencies[Agy Code],Tbl_Agencies[Agy Sort])</f>
        <v/>
      </c>
      <c r="J4710" s="2" t="str">
        <f>Tbl_BalanceHistory[[#This Row],[AgyCode]]&amp;": "&amp;Tbl_BalanceHistory[[#This Row],[Agency Name]]</f>
        <v>721: Powhatan Reception &amp; Classification Center</v>
      </c>
      <c r="K4710" s="1">
        <v>2015</v>
      </c>
      <c r="L4710" s="3">
        <v>197</v>
      </c>
      <c r="M4710" s="3" t="s">
        <v>401</v>
      </c>
      <c r="N4710" s="2" t="str">
        <f>Tbl_BalanceHistory[[#This Row],[ProgramCode]]&amp;": "&amp;Tbl_BalanceHistory[[#This Row],[Program Name]]</f>
        <v>197: Instruction</v>
      </c>
      <c r="O4710" s="3" t="s">
        <v>1730</v>
      </c>
      <c r="P4710" s="1" t="str">
        <f>IF(Tbl_BalanceHistory[[#This Row],[FundCode]]="0100","GF",IF(Tbl_BalanceHistory[[#This Row],[FundCode]]="01000","GF","Hi Ed / OCR"))</f>
        <v>GF</v>
      </c>
      <c r="Q4710" s="5">
        <v>39329</v>
      </c>
      <c r="R4710" s="5">
        <v>39329</v>
      </c>
      <c r="S4710" s="5">
        <v>0</v>
      </c>
      <c r="T4710" s="5">
        <v>0</v>
      </c>
      <c r="U4710" s="3"/>
      <c r="V4710" s="5">
        <v>0</v>
      </c>
      <c r="W4710" s="5">
        <v>0</v>
      </c>
      <c r="X4710" s="5"/>
      <c r="Y4710" s="5"/>
      <c r="Z4710" s="5">
        <f>Tbl_BalanceHistory[[#This Row],[Discretionary Recommended - Pre 2022]]+Tbl_BalanceHistory[[#This Row],[Discretionary Balance Recommended: Policy]]+Tbl_BalanceHistory[[#This Row],[Discretionary Balance Recommended: Commitments]]</f>
        <v>0</v>
      </c>
      <c r="AA4710" s="5">
        <f>Tbl_BalanceHistory[[#This Row],[Discretionary Balance]]-Tbl_BalanceHistory[[#This Row],[Discretionary Reappropriation]]</f>
        <v>0</v>
      </c>
      <c r="AB4710" s="2"/>
      <c r="AC4710" s="2"/>
      <c r="AD4710" s="2"/>
      <c r="AE4710" s="2"/>
    </row>
    <row r="4711" spans="1:31" ht="45" x14ac:dyDescent="0.25">
      <c r="A4711" s="2" t="s">
        <v>747</v>
      </c>
      <c r="B4711" s="3">
        <v>11</v>
      </c>
      <c r="C4711" s="3">
        <v>799</v>
      </c>
      <c r="D4711" s="3" t="s">
        <v>760</v>
      </c>
      <c r="E4711" s="3" t="str">
        <f>_xlfn.XLOOKUP(Tbl_BalanceHistory[[#This Row],[RespAgy]],Tbl_Agencies[Agy Code],Tbl_Agencies[Agy Sort])</f>
        <v>161000</v>
      </c>
      <c r="F4711" s="2" t="str">
        <f>Tbl_BalanceHistory[[#This Row],[RespAgy]]&amp;": "&amp;Tbl_BalanceHistory[[#This Row],[RespAgency]]</f>
        <v>799: Department of Corrections</v>
      </c>
      <c r="G4711" s="3">
        <v>721</v>
      </c>
      <c r="H4711" s="3" t="s">
        <v>2174</v>
      </c>
      <c r="I4711" s="3" t="str">
        <f>_xlfn.XLOOKUP(Tbl_BalanceHistory[[#This Row],[AgyCode]],Tbl_Agencies[Agy Code],Tbl_Agencies[Agy Sort])</f>
        <v/>
      </c>
      <c r="J4711" s="2" t="str">
        <f>Tbl_BalanceHistory[[#This Row],[AgyCode]]&amp;": "&amp;Tbl_BalanceHistory[[#This Row],[Agency Name]]</f>
        <v>721: Powhatan Reception &amp; Classification Center</v>
      </c>
      <c r="K4711" s="1">
        <v>2016</v>
      </c>
      <c r="L4711" s="3">
        <v>197</v>
      </c>
      <c r="M4711" s="3" t="s">
        <v>401</v>
      </c>
      <c r="N4711" s="2" t="str">
        <f>Tbl_BalanceHistory[[#This Row],[ProgramCode]]&amp;": "&amp;Tbl_BalanceHistory[[#This Row],[Program Name]]</f>
        <v>197: Instruction</v>
      </c>
      <c r="O4711" s="3" t="s">
        <v>1730</v>
      </c>
      <c r="P4711" s="1" t="str">
        <f>IF(Tbl_BalanceHistory[[#This Row],[FundCode]]="0100","GF",IF(Tbl_BalanceHistory[[#This Row],[FundCode]]="01000","GF","Hi Ed / OCR"))</f>
        <v>GF</v>
      </c>
      <c r="Q4711" s="5">
        <v>0</v>
      </c>
      <c r="R4711" s="5">
        <v>0</v>
      </c>
      <c r="S4711" s="5">
        <v>0</v>
      </c>
      <c r="T4711" s="5">
        <v>0</v>
      </c>
      <c r="U4711" s="3"/>
      <c r="V4711" s="5">
        <v>0</v>
      </c>
      <c r="W4711" s="5">
        <v>0</v>
      </c>
      <c r="X4711" s="5"/>
      <c r="Y4711" s="5"/>
      <c r="Z4711" s="5">
        <f>Tbl_BalanceHistory[[#This Row],[Discretionary Recommended - Pre 2022]]+Tbl_BalanceHistory[[#This Row],[Discretionary Balance Recommended: Policy]]+Tbl_BalanceHistory[[#This Row],[Discretionary Balance Recommended: Commitments]]</f>
        <v>0</v>
      </c>
      <c r="AA4711" s="5">
        <f>Tbl_BalanceHistory[[#This Row],[Discretionary Balance]]-Tbl_BalanceHistory[[#This Row],[Discretionary Reappropriation]]</f>
        <v>0</v>
      </c>
      <c r="AB4711" s="2"/>
      <c r="AC4711" s="2"/>
      <c r="AD4711" s="2"/>
      <c r="AE4711" s="2" t="s">
        <v>2170</v>
      </c>
    </row>
    <row r="4712" spans="1:31" ht="45" x14ac:dyDescent="0.25">
      <c r="A4712" s="2" t="s">
        <v>747</v>
      </c>
      <c r="B4712" s="3">
        <v>11</v>
      </c>
      <c r="C4712" s="3">
        <v>799</v>
      </c>
      <c r="D4712" s="3" t="s">
        <v>760</v>
      </c>
      <c r="E4712" s="3" t="str">
        <f>_xlfn.XLOOKUP(Tbl_BalanceHistory[[#This Row],[RespAgy]],Tbl_Agencies[Agy Code],Tbl_Agencies[Agy Sort])</f>
        <v>161000</v>
      </c>
      <c r="F4712" s="2" t="str">
        <f>Tbl_BalanceHistory[[#This Row],[RespAgy]]&amp;": "&amp;Tbl_BalanceHistory[[#This Row],[RespAgency]]</f>
        <v>799: Department of Corrections</v>
      </c>
      <c r="G4712" s="3">
        <v>721</v>
      </c>
      <c r="H4712" s="3" t="s">
        <v>2174</v>
      </c>
      <c r="I4712" s="3" t="str">
        <f>_xlfn.XLOOKUP(Tbl_BalanceHistory[[#This Row],[AgyCode]],Tbl_Agencies[Agy Code],Tbl_Agencies[Agy Sort])</f>
        <v/>
      </c>
      <c r="J4712" s="2" t="str">
        <f>Tbl_BalanceHistory[[#This Row],[AgyCode]]&amp;": "&amp;Tbl_BalanceHistory[[#This Row],[Agency Name]]</f>
        <v>721: Powhatan Reception &amp; Classification Center</v>
      </c>
      <c r="K4712" s="1">
        <v>2014</v>
      </c>
      <c r="L4712" s="3">
        <v>398</v>
      </c>
      <c r="M4712" s="3" t="s">
        <v>768</v>
      </c>
      <c r="N4712" s="2" t="str">
        <f>Tbl_BalanceHistory[[#This Row],[ProgramCode]]&amp;": "&amp;Tbl_BalanceHistory[[#This Row],[Program Name]]</f>
        <v>398: Operation of Secure Correctional Facilities</v>
      </c>
      <c r="O4712" s="3" t="s">
        <v>1730</v>
      </c>
      <c r="P4712" s="1" t="str">
        <f>IF(Tbl_BalanceHistory[[#This Row],[FundCode]]="0100","GF",IF(Tbl_BalanceHistory[[#This Row],[FundCode]]="01000","GF","Hi Ed / OCR"))</f>
        <v>GF</v>
      </c>
      <c r="Q4712" s="5">
        <v>9694821</v>
      </c>
      <c r="R4712" s="5">
        <v>9694821</v>
      </c>
      <c r="S4712" s="5">
        <v>0</v>
      </c>
      <c r="T4712" s="5">
        <v>0</v>
      </c>
      <c r="U4712" s="3"/>
      <c r="V4712" s="5">
        <v>0</v>
      </c>
      <c r="W4712" s="5">
        <v>0</v>
      </c>
      <c r="X4712" s="5"/>
      <c r="Y4712" s="5"/>
      <c r="Z4712" s="5">
        <f>Tbl_BalanceHistory[[#This Row],[Discretionary Recommended - Pre 2022]]+Tbl_BalanceHistory[[#This Row],[Discretionary Balance Recommended: Policy]]+Tbl_BalanceHistory[[#This Row],[Discretionary Balance Recommended: Commitments]]</f>
        <v>0</v>
      </c>
      <c r="AA4712" s="5">
        <f>Tbl_BalanceHistory[[#This Row],[Discretionary Balance]]-Tbl_BalanceHistory[[#This Row],[Discretionary Reappropriation]]</f>
        <v>0</v>
      </c>
      <c r="AB4712" s="2"/>
      <c r="AC4712" s="2"/>
      <c r="AD4712" s="2"/>
      <c r="AE4712" s="2"/>
    </row>
    <row r="4713" spans="1:31" ht="45" x14ac:dyDescent="0.25">
      <c r="A4713" s="2" t="s">
        <v>747</v>
      </c>
      <c r="B4713" s="3">
        <v>11</v>
      </c>
      <c r="C4713" s="3">
        <v>799</v>
      </c>
      <c r="D4713" s="3" t="s">
        <v>760</v>
      </c>
      <c r="E4713" s="3" t="str">
        <f>_xlfn.XLOOKUP(Tbl_BalanceHistory[[#This Row],[RespAgy]],Tbl_Agencies[Agy Code],Tbl_Agencies[Agy Sort])</f>
        <v>161000</v>
      </c>
      <c r="F4713" s="2" t="str">
        <f>Tbl_BalanceHistory[[#This Row],[RespAgy]]&amp;": "&amp;Tbl_BalanceHistory[[#This Row],[RespAgency]]</f>
        <v>799: Department of Corrections</v>
      </c>
      <c r="G4713" s="3">
        <v>721</v>
      </c>
      <c r="H4713" s="3" t="s">
        <v>2174</v>
      </c>
      <c r="I4713" s="3" t="str">
        <f>_xlfn.XLOOKUP(Tbl_BalanceHistory[[#This Row],[AgyCode]],Tbl_Agencies[Agy Code],Tbl_Agencies[Agy Sort])</f>
        <v/>
      </c>
      <c r="J4713" s="2" t="str">
        <f>Tbl_BalanceHistory[[#This Row],[AgyCode]]&amp;": "&amp;Tbl_BalanceHistory[[#This Row],[Agency Name]]</f>
        <v>721: Powhatan Reception &amp; Classification Center</v>
      </c>
      <c r="K4713" s="1">
        <v>2015</v>
      </c>
      <c r="L4713" s="3">
        <v>398</v>
      </c>
      <c r="M4713" s="3" t="s">
        <v>768</v>
      </c>
      <c r="N4713" s="2" t="str">
        <f>Tbl_BalanceHistory[[#This Row],[ProgramCode]]&amp;": "&amp;Tbl_BalanceHistory[[#This Row],[Program Name]]</f>
        <v>398: Operation of Secure Correctional Facilities</v>
      </c>
      <c r="O4713" s="3" t="s">
        <v>1730</v>
      </c>
      <c r="P4713" s="1" t="str">
        <f>IF(Tbl_BalanceHistory[[#This Row],[FundCode]]="0100","GF",IF(Tbl_BalanceHistory[[#This Row],[FundCode]]="01000","GF","Hi Ed / OCR"))</f>
        <v>GF</v>
      </c>
      <c r="Q4713" s="5">
        <v>9304347</v>
      </c>
      <c r="R4713" s="5">
        <v>9304347</v>
      </c>
      <c r="S4713" s="5">
        <v>0</v>
      </c>
      <c r="T4713" s="5">
        <v>0</v>
      </c>
      <c r="U4713" s="3"/>
      <c r="V4713" s="5">
        <v>0</v>
      </c>
      <c r="W4713" s="5">
        <v>0</v>
      </c>
      <c r="X4713" s="5"/>
      <c r="Y4713" s="5"/>
      <c r="Z4713" s="5">
        <f>Tbl_BalanceHistory[[#This Row],[Discretionary Recommended - Pre 2022]]+Tbl_BalanceHistory[[#This Row],[Discretionary Balance Recommended: Policy]]+Tbl_BalanceHistory[[#This Row],[Discretionary Balance Recommended: Commitments]]</f>
        <v>0</v>
      </c>
      <c r="AA4713" s="5">
        <f>Tbl_BalanceHistory[[#This Row],[Discretionary Balance]]-Tbl_BalanceHistory[[#This Row],[Discretionary Reappropriation]]</f>
        <v>0</v>
      </c>
      <c r="AB4713" s="2"/>
      <c r="AC4713" s="2"/>
      <c r="AD4713" s="2"/>
      <c r="AE4713" s="2"/>
    </row>
    <row r="4714" spans="1:31" ht="45" x14ac:dyDescent="0.25">
      <c r="A4714" s="2" t="s">
        <v>747</v>
      </c>
      <c r="B4714" s="3">
        <v>11</v>
      </c>
      <c r="C4714" s="3">
        <v>799</v>
      </c>
      <c r="D4714" s="3" t="s">
        <v>760</v>
      </c>
      <c r="E4714" s="3" t="str">
        <f>_xlfn.XLOOKUP(Tbl_BalanceHistory[[#This Row],[RespAgy]],Tbl_Agencies[Agy Code],Tbl_Agencies[Agy Sort])</f>
        <v>161000</v>
      </c>
      <c r="F4714" s="2" t="str">
        <f>Tbl_BalanceHistory[[#This Row],[RespAgy]]&amp;": "&amp;Tbl_BalanceHistory[[#This Row],[RespAgency]]</f>
        <v>799: Department of Corrections</v>
      </c>
      <c r="G4714" s="3">
        <v>721</v>
      </c>
      <c r="H4714" s="3" t="s">
        <v>2174</v>
      </c>
      <c r="I4714" s="3" t="str">
        <f>_xlfn.XLOOKUP(Tbl_BalanceHistory[[#This Row],[AgyCode]],Tbl_Agencies[Agy Code],Tbl_Agencies[Agy Sort])</f>
        <v/>
      </c>
      <c r="J4714" s="2" t="str">
        <f>Tbl_BalanceHistory[[#This Row],[AgyCode]]&amp;": "&amp;Tbl_BalanceHistory[[#This Row],[Agency Name]]</f>
        <v>721: Powhatan Reception &amp; Classification Center</v>
      </c>
      <c r="K4714" s="1">
        <v>2016</v>
      </c>
      <c r="L4714" s="3">
        <v>398</v>
      </c>
      <c r="M4714" s="3" t="s">
        <v>768</v>
      </c>
      <c r="N4714" s="2" t="str">
        <f>Tbl_BalanceHistory[[#This Row],[ProgramCode]]&amp;": "&amp;Tbl_BalanceHistory[[#This Row],[Program Name]]</f>
        <v>398: Operation of Secure Correctional Facilities</v>
      </c>
      <c r="O4714" s="3" t="s">
        <v>1730</v>
      </c>
      <c r="P4714" s="1" t="str">
        <f>IF(Tbl_BalanceHistory[[#This Row],[FundCode]]="0100","GF",IF(Tbl_BalanceHistory[[#This Row],[FundCode]]="01000","GF","Hi Ed / OCR"))</f>
        <v>GF</v>
      </c>
      <c r="Q4714" s="5">
        <v>0</v>
      </c>
      <c r="R4714" s="5">
        <v>0</v>
      </c>
      <c r="S4714" s="5">
        <v>0</v>
      </c>
      <c r="T4714" s="5">
        <v>0</v>
      </c>
      <c r="U4714" s="3"/>
      <c r="V4714" s="5">
        <v>0</v>
      </c>
      <c r="W4714" s="5">
        <v>0</v>
      </c>
      <c r="X4714" s="5"/>
      <c r="Y4714" s="5"/>
      <c r="Z4714" s="5">
        <f>Tbl_BalanceHistory[[#This Row],[Discretionary Recommended - Pre 2022]]+Tbl_BalanceHistory[[#This Row],[Discretionary Balance Recommended: Policy]]+Tbl_BalanceHistory[[#This Row],[Discretionary Balance Recommended: Commitments]]</f>
        <v>0</v>
      </c>
      <c r="AA4714" s="5">
        <f>Tbl_BalanceHistory[[#This Row],[Discretionary Balance]]-Tbl_BalanceHistory[[#This Row],[Discretionary Reappropriation]]</f>
        <v>0</v>
      </c>
      <c r="AB4714" s="2"/>
      <c r="AC4714" s="2"/>
      <c r="AD4714" s="2"/>
      <c r="AE4714" s="2" t="s">
        <v>2170</v>
      </c>
    </row>
    <row r="4715" spans="1:31" ht="45" x14ac:dyDescent="0.25">
      <c r="A4715" s="2" t="s">
        <v>747</v>
      </c>
      <c r="B4715" s="3">
        <v>11</v>
      </c>
      <c r="C4715" s="3">
        <v>799</v>
      </c>
      <c r="D4715" s="3" t="s">
        <v>760</v>
      </c>
      <c r="E4715" s="3" t="str">
        <f>_xlfn.XLOOKUP(Tbl_BalanceHistory[[#This Row],[RespAgy]],Tbl_Agencies[Agy Code],Tbl_Agencies[Agy Sort])</f>
        <v>161000</v>
      </c>
      <c r="F4715" s="2" t="str">
        <f>Tbl_BalanceHistory[[#This Row],[RespAgy]]&amp;": "&amp;Tbl_BalanceHistory[[#This Row],[RespAgency]]</f>
        <v>799: Department of Corrections</v>
      </c>
      <c r="G4715" s="3">
        <v>742</v>
      </c>
      <c r="H4715" s="3" t="s">
        <v>1349</v>
      </c>
      <c r="I4715" s="3" t="str">
        <f>_xlfn.XLOOKUP(Tbl_BalanceHistory[[#This Row],[AgyCode]],Tbl_Agencies[Agy Code],Tbl_Agencies[Agy Sort])</f>
        <v/>
      </c>
      <c r="J4715" s="2" t="str">
        <f>Tbl_BalanceHistory[[#This Row],[AgyCode]]&amp;": "&amp;Tbl_BalanceHistory[[#This Row],[Agency Name]]</f>
        <v>742: Corrections--Employee Relations and Training</v>
      </c>
      <c r="K4715" s="1">
        <v>2014</v>
      </c>
      <c r="L4715" s="3">
        <v>399</v>
      </c>
      <c r="M4715" s="3" t="s">
        <v>62</v>
      </c>
      <c r="N4715" s="2" t="str">
        <f>Tbl_BalanceHistory[[#This Row],[ProgramCode]]&amp;": "&amp;Tbl_BalanceHistory[[#This Row],[Program Name]]</f>
        <v>399: Administrative and Support Services</v>
      </c>
      <c r="O4715" s="3" t="s">
        <v>1730</v>
      </c>
      <c r="P4715" s="1" t="str">
        <f>IF(Tbl_BalanceHistory[[#This Row],[FundCode]]="0100","GF",IF(Tbl_BalanceHistory[[#This Row],[FundCode]]="01000","GF","Hi Ed / OCR"))</f>
        <v>GF</v>
      </c>
      <c r="Q4715" s="5">
        <v>16187004</v>
      </c>
      <c r="R4715" s="5">
        <v>16187004</v>
      </c>
      <c r="S4715" s="5">
        <v>0</v>
      </c>
      <c r="T4715" s="5">
        <v>0</v>
      </c>
      <c r="U4715" s="3"/>
      <c r="V4715" s="5">
        <v>0</v>
      </c>
      <c r="W4715" s="5">
        <v>0</v>
      </c>
      <c r="X4715" s="5"/>
      <c r="Y4715" s="5"/>
      <c r="Z4715" s="5">
        <f>Tbl_BalanceHistory[[#This Row],[Discretionary Recommended - Pre 2022]]+Tbl_BalanceHistory[[#This Row],[Discretionary Balance Recommended: Policy]]+Tbl_BalanceHistory[[#This Row],[Discretionary Balance Recommended: Commitments]]</f>
        <v>0</v>
      </c>
      <c r="AA4715" s="5">
        <f>Tbl_BalanceHistory[[#This Row],[Discretionary Balance]]-Tbl_BalanceHistory[[#This Row],[Discretionary Reappropriation]]</f>
        <v>0</v>
      </c>
      <c r="AB4715" s="2"/>
      <c r="AC4715" s="2"/>
      <c r="AD4715" s="2"/>
      <c r="AE4715" s="2"/>
    </row>
    <row r="4716" spans="1:31" ht="45" x14ac:dyDescent="0.25">
      <c r="A4716" s="2" t="s">
        <v>747</v>
      </c>
      <c r="B4716" s="3">
        <v>11</v>
      </c>
      <c r="C4716" s="3">
        <v>799</v>
      </c>
      <c r="D4716" s="3" t="s">
        <v>760</v>
      </c>
      <c r="E4716" s="3" t="str">
        <f>_xlfn.XLOOKUP(Tbl_BalanceHistory[[#This Row],[RespAgy]],Tbl_Agencies[Agy Code],Tbl_Agencies[Agy Sort])</f>
        <v>161000</v>
      </c>
      <c r="F4716" s="2" t="str">
        <f>Tbl_BalanceHistory[[#This Row],[RespAgy]]&amp;": "&amp;Tbl_BalanceHistory[[#This Row],[RespAgency]]</f>
        <v>799: Department of Corrections</v>
      </c>
      <c r="G4716" s="3">
        <v>742</v>
      </c>
      <c r="H4716" s="3" t="s">
        <v>1349</v>
      </c>
      <c r="I4716" s="3" t="str">
        <f>_xlfn.XLOOKUP(Tbl_BalanceHistory[[#This Row],[AgyCode]],Tbl_Agencies[Agy Code],Tbl_Agencies[Agy Sort])</f>
        <v/>
      </c>
      <c r="J4716" s="2" t="str">
        <f>Tbl_BalanceHistory[[#This Row],[AgyCode]]&amp;": "&amp;Tbl_BalanceHistory[[#This Row],[Agency Name]]</f>
        <v>742: Corrections--Employee Relations and Training</v>
      </c>
      <c r="K4716" s="1">
        <v>2015</v>
      </c>
      <c r="L4716" s="3">
        <v>399</v>
      </c>
      <c r="M4716" s="3" t="s">
        <v>62</v>
      </c>
      <c r="N4716" s="2" t="str">
        <f>Tbl_BalanceHistory[[#This Row],[ProgramCode]]&amp;": "&amp;Tbl_BalanceHistory[[#This Row],[Program Name]]</f>
        <v>399: Administrative and Support Services</v>
      </c>
      <c r="O4716" s="3" t="s">
        <v>1730</v>
      </c>
      <c r="P4716" s="1" t="str">
        <f>IF(Tbl_BalanceHistory[[#This Row],[FundCode]]="0100","GF",IF(Tbl_BalanceHistory[[#This Row],[FundCode]]="01000","GF","Hi Ed / OCR"))</f>
        <v>GF</v>
      </c>
      <c r="Q4716" s="5">
        <v>16752046</v>
      </c>
      <c r="R4716" s="5">
        <v>16752046</v>
      </c>
      <c r="S4716" s="5">
        <v>0</v>
      </c>
      <c r="T4716" s="5">
        <v>0</v>
      </c>
      <c r="U4716" s="3"/>
      <c r="V4716" s="5">
        <v>0</v>
      </c>
      <c r="W4716" s="5">
        <v>0</v>
      </c>
      <c r="X4716" s="5"/>
      <c r="Y4716" s="5"/>
      <c r="Z4716" s="5">
        <f>Tbl_BalanceHistory[[#This Row],[Discretionary Recommended - Pre 2022]]+Tbl_BalanceHistory[[#This Row],[Discretionary Balance Recommended: Policy]]+Tbl_BalanceHistory[[#This Row],[Discretionary Balance Recommended: Commitments]]</f>
        <v>0</v>
      </c>
      <c r="AA4716" s="5">
        <f>Tbl_BalanceHistory[[#This Row],[Discretionary Balance]]-Tbl_BalanceHistory[[#This Row],[Discretionary Reappropriation]]</f>
        <v>0</v>
      </c>
      <c r="AB4716" s="2"/>
      <c r="AC4716" s="2"/>
      <c r="AD4716" s="2"/>
      <c r="AE4716" s="2"/>
    </row>
    <row r="4717" spans="1:31" ht="45" x14ac:dyDescent="0.25">
      <c r="A4717" s="2" t="s">
        <v>747</v>
      </c>
      <c r="B4717" s="3">
        <v>11</v>
      </c>
      <c r="C4717" s="3">
        <v>799</v>
      </c>
      <c r="D4717" s="3" t="s">
        <v>760</v>
      </c>
      <c r="E4717" s="3" t="str">
        <f>_xlfn.XLOOKUP(Tbl_BalanceHistory[[#This Row],[RespAgy]],Tbl_Agencies[Agy Code],Tbl_Agencies[Agy Sort])</f>
        <v>161000</v>
      </c>
      <c r="F4717" s="2" t="str">
        <f>Tbl_BalanceHistory[[#This Row],[RespAgy]]&amp;": "&amp;Tbl_BalanceHistory[[#This Row],[RespAgency]]</f>
        <v>799: Department of Corrections</v>
      </c>
      <c r="G4717" s="3">
        <v>742</v>
      </c>
      <c r="H4717" s="3" t="s">
        <v>1349</v>
      </c>
      <c r="I4717" s="3" t="str">
        <f>_xlfn.XLOOKUP(Tbl_BalanceHistory[[#This Row],[AgyCode]],Tbl_Agencies[Agy Code],Tbl_Agencies[Agy Sort])</f>
        <v/>
      </c>
      <c r="J4717" s="2" t="str">
        <f>Tbl_BalanceHistory[[#This Row],[AgyCode]]&amp;": "&amp;Tbl_BalanceHistory[[#This Row],[Agency Name]]</f>
        <v>742: Corrections--Employee Relations and Training</v>
      </c>
      <c r="K4717" s="1">
        <v>2016</v>
      </c>
      <c r="L4717" s="3">
        <v>399</v>
      </c>
      <c r="M4717" s="3" t="s">
        <v>62</v>
      </c>
      <c r="N4717" s="2" t="str">
        <f>Tbl_BalanceHistory[[#This Row],[ProgramCode]]&amp;": "&amp;Tbl_BalanceHistory[[#This Row],[Program Name]]</f>
        <v>399: Administrative and Support Services</v>
      </c>
      <c r="O4717" s="3" t="s">
        <v>1730</v>
      </c>
      <c r="P4717" s="1" t="str">
        <f>IF(Tbl_BalanceHistory[[#This Row],[FundCode]]="0100","GF",IF(Tbl_BalanceHistory[[#This Row],[FundCode]]="01000","GF","Hi Ed / OCR"))</f>
        <v>GF</v>
      </c>
      <c r="Q4717" s="5">
        <v>16974134</v>
      </c>
      <c r="R4717" s="5">
        <v>16974117.039999999</v>
      </c>
      <c r="S4717" s="5">
        <v>16</v>
      </c>
      <c r="T4717" s="5">
        <v>0</v>
      </c>
      <c r="U4717" s="3"/>
      <c r="V4717" s="5">
        <v>16</v>
      </c>
      <c r="W4717" s="5">
        <v>0</v>
      </c>
      <c r="X4717" s="5"/>
      <c r="Y4717" s="5"/>
      <c r="Z4717" s="5">
        <f>Tbl_BalanceHistory[[#This Row],[Discretionary Recommended - Pre 2022]]+Tbl_BalanceHistory[[#This Row],[Discretionary Balance Recommended: Policy]]+Tbl_BalanceHistory[[#This Row],[Discretionary Balance Recommended: Commitments]]</f>
        <v>0</v>
      </c>
      <c r="AA4717" s="5">
        <f>Tbl_BalanceHistory[[#This Row],[Discretionary Balance]]-Tbl_BalanceHistory[[#This Row],[Discretionary Reappropriation]]</f>
        <v>16</v>
      </c>
      <c r="AB4717" s="2"/>
      <c r="AC4717" s="2"/>
      <c r="AD4717" s="2"/>
      <c r="AE4717" s="2" t="s">
        <v>2170</v>
      </c>
    </row>
    <row r="4718" spans="1:31" ht="45" x14ac:dyDescent="0.25">
      <c r="A4718" s="2" t="s">
        <v>747</v>
      </c>
      <c r="B4718" s="3">
        <v>11</v>
      </c>
      <c r="C4718" s="3">
        <v>799</v>
      </c>
      <c r="D4718" s="3" t="s">
        <v>760</v>
      </c>
      <c r="E4718" s="3" t="str">
        <f>_xlfn.XLOOKUP(Tbl_BalanceHistory[[#This Row],[RespAgy]],Tbl_Agencies[Agy Code],Tbl_Agencies[Agy Sort])</f>
        <v>161000</v>
      </c>
      <c r="F4718" s="2" t="str">
        <f>Tbl_BalanceHistory[[#This Row],[RespAgy]]&amp;": "&amp;Tbl_BalanceHistory[[#This Row],[RespAgency]]</f>
        <v>799: Department of Corrections</v>
      </c>
      <c r="G4718" s="3">
        <v>742</v>
      </c>
      <c r="H4718" s="3" t="s">
        <v>1349</v>
      </c>
      <c r="I4718" s="3" t="str">
        <f>_xlfn.XLOOKUP(Tbl_BalanceHistory[[#This Row],[AgyCode]],Tbl_Agencies[Agy Code],Tbl_Agencies[Agy Sort])</f>
        <v/>
      </c>
      <c r="J4718" s="2" t="str">
        <f>Tbl_BalanceHistory[[#This Row],[AgyCode]]&amp;": "&amp;Tbl_BalanceHistory[[#This Row],[Agency Name]]</f>
        <v>742: Corrections--Employee Relations and Training</v>
      </c>
      <c r="K4718" s="1">
        <v>2017</v>
      </c>
      <c r="L4718" s="3">
        <v>399</v>
      </c>
      <c r="M4718" s="3" t="s">
        <v>62</v>
      </c>
      <c r="N4718" s="2" t="str">
        <f>Tbl_BalanceHistory[[#This Row],[ProgramCode]]&amp;": "&amp;Tbl_BalanceHistory[[#This Row],[Program Name]]</f>
        <v>399: Administrative and Support Services</v>
      </c>
      <c r="O4718" s="3" t="s">
        <v>886</v>
      </c>
      <c r="P4718" s="1" t="str">
        <f>IF(Tbl_BalanceHistory[[#This Row],[FundCode]]="0100","GF",IF(Tbl_BalanceHistory[[#This Row],[FundCode]]="01000","GF","Hi Ed / OCR"))</f>
        <v>GF</v>
      </c>
      <c r="Q4718" s="5">
        <v>17545331</v>
      </c>
      <c r="R4718" s="5">
        <v>17545123.510000002</v>
      </c>
      <c r="S4718" s="5">
        <v>207</v>
      </c>
      <c r="T4718" s="5">
        <v>0</v>
      </c>
      <c r="U4718" s="3"/>
      <c r="V4718" s="5">
        <v>207</v>
      </c>
      <c r="W4718" s="5">
        <v>0</v>
      </c>
      <c r="X4718" s="5"/>
      <c r="Y4718" s="5"/>
      <c r="Z4718" s="5">
        <f>Tbl_BalanceHistory[[#This Row],[Discretionary Recommended - Pre 2022]]+Tbl_BalanceHistory[[#This Row],[Discretionary Balance Recommended: Policy]]+Tbl_BalanceHistory[[#This Row],[Discretionary Balance Recommended: Commitments]]</f>
        <v>0</v>
      </c>
      <c r="AA4718" s="5">
        <f>Tbl_BalanceHistory[[#This Row],[Discretionary Balance]]-Tbl_BalanceHistory[[#This Row],[Discretionary Reappropriation]]</f>
        <v>207</v>
      </c>
      <c r="AB4718" s="2"/>
      <c r="AC4718" s="2"/>
      <c r="AD4718" s="2"/>
      <c r="AE4718" s="2"/>
    </row>
    <row r="4719" spans="1:31" ht="45" x14ac:dyDescent="0.25">
      <c r="A4719" s="2" t="s">
        <v>747</v>
      </c>
      <c r="B4719" s="3">
        <v>11</v>
      </c>
      <c r="C4719" s="3">
        <v>799</v>
      </c>
      <c r="D4719" s="3" t="s">
        <v>760</v>
      </c>
      <c r="E4719" s="3" t="str">
        <f>_xlfn.XLOOKUP(Tbl_BalanceHistory[[#This Row],[RespAgy]],Tbl_Agencies[Agy Code],Tbl_Agencies[Agy Sort])</f>
        <v>161000</v>
      </c>
      <c r="F4719" s="2" t="str">
        <f>Tbl_BalanceHistory[[#This Row],[RespAgy]]&amp;": "&amp;Tbl_BalanceHistory[[#This Row],[RespAgency]]</f>
        <v>799: Department of Corrections</v>
      </c>
      <c r="G4719" s="3">
        <v>742</v>
      </c>
      <c r="H4719" s="3" t="s">
        <v>1349</v>
      </c>
      <c r="I4719" s="3" t="str">
        <f>_xlfn.XLOOKUP(Tbl_BalanceHistory[[#This Row],[AgyCode]],Tbl_Agencies[Agy Code],Tbl_Agencies[Agy Sort])</f>
        <v/>
      </c>
      <c r="J4719" s="2" t="str">
        <f>Tbl_BalanceHistory[[#This Row],[AgyCode]]&amp;": "&amp;Tbl_BalanceHistory[[#This Row],[Agency Name]]</f>
        <v>742: Corrections--Employee Relations and Training</v>
      </c>
      <c r="K4719" s="1">
        <v>2018</v>
      </c>
      <c r="L4719" s="3">
        <v>399</v>
      </c>
      <c r="M4719" s="3" t="s">
        <v>62</v>
      </c>
      <c r="N4719" s="2" t="str">
        <f>Tbl_BalanceHistory[[#This Row],[ProgramCode]]&amp;": "&amp;Tbl_BalanceHistory[[#This Row],[Program Name]]</f>
        <v>399: Administrative and Support Services</v>
      </c>
      <c r="O4719" s="3" t="s">
        <v>886</v>
      </c>
      <c r="P4719" s="1" t="str">
        <f>IF(Tbl_BalanceHistory[[#This Row],[FundCode]]="0100","GF",IF(Tbl_BalanceHistory[[#This Row],[FundCode]]="01000","GF","Hi Ed / OCR"))</f>
        <v>GF</v>
      </c>
      <c r="Q4719" s="5">
        <v>19090405</v>
      </c>
      <c r="R4719" s="5">
        <v>19090404.109999999</v>
      </c>
      <c r="S4719" s="5">
        <v>0</v>
      </c>
      <c r="T4719" s="5">
        <v>0</v>
      </c>
      <c r="U4719" s="3"/>
      <c r="V4719" s="5">
        <v>0</v>
      </c>
      <c r="W4719" s="5">
        <v>0</v>
      </c>
      <c r="X4719" s="5"/>
      <c r="Y4719" s="5"/>
      <c r="Z4719" s="5">
        <f>Tbl_BalanceHistory[[#This Row],[Discretionary Recommended - Pre 2022]]+Tbl_BalanceHistory[[#This Row],[Discretionary Balance Recommended: Policy]]+Tbl_BalanceHistory[[#This Row],[Discretionary Balance Recommended: Commitments]]</f>
        <v>0</v>
      </c>
      <c r="AA4719" s="5">
        <f>Tbl_BalanceHistory[[#This Row],[Discretionary Balance]]-Tbl_BalanceHistory[[#This Row],[Discretionary Reappropriation]]</f>
        <v>0</v>
      </c>
      <c r="AB4719" s="2"/>
      <c r="AC4719" s="2"/>
      <c r="AD4719" s="2"/>
      <c r="AE4719" s="2"/>
    </row>
    <row r="4720" spans="1:31" ht="45" x14ac:dyDescent="0.25">
      <c r="A4720" s="2" t="s">
        <v>747</v>
      </c>
      <c r="B4720" s="3">
        <v>11</v>
      </c>
      <c r="C4720" s="3">
        <v>799</v>
      </c>
      <c r="D4720" s="3" t="s">
        <v>760</v>
      </c>
      <c r="E4720" s="3" t="str">
        <f>_xlfn.XLOOKUP(Tbl_BalanceHistory[[#This Row],[RespAgy]],Tbl_Agencies[Agy Code],Tbl_Agencies[Agy Sort])</f>
        <v>161000</v>
      </c>
      <c r="F4720" s="2" t="str">
        <f>Tbl_BalanceHistory[[#This Row],[RespAgy]]&amp;": "&amp;Tbl_BalanceHistory[[#This Row],[RespAgency]]</f>
        <v>799: Department of Corrections</v>
      </c>
      <c r="G4720" s="3">
        <v>742</v>
      </c>
      <c r="H4720" s="3" t="s">
        <v>1349</v>
      </c>
      <c r="I4720" s="3" t="str">
        <f>_xlfn.XLOOKUP(Tbl_BalanceHistory[[#This Row],[AgyCode]],Tbl_Agencies[Agy Code],Tbl_Agencies[Agy Sort])</f>
        <v/>
      </c>
      <c r="J4720" s="2" t="str">
        <f>Tbl_BalanceHistory[[#This Row],[AgyCode]]&amp;": "&amp;Tbl_BalanceHistory[[#This Row],[Agency Name]]</f>
        <v>742: Corrections--Employee Relations and Training</v>
      </c>
      <c r="K4720" s="1">
        <v>2019</v>
      </c>
      <c r="L4720" s="3">
        <v>399</v>
      </c>
      <c r="M4720" s="3" t="s">
        <v>62</v>
      </c>
      <c r="N4720" s="2" t="str">
        <f>Tbl_BalanceHistory[[#This Row],[ProgramCode]]&amp;": "&amp;Tbl_BalanceHistory[[#This Row],[Program Name]]</f>
        <v>399: Administrative and Support Services</v>
      </c>
      <c r="O4720" s="3" t="s">
        <v>886</v>
      </c>
      <c r="P4720" s="1" t="str">
        <f>IF(Tbl_BalanceHistory[[#This Row],[FundCode]]="0100","GF",IF(Tbl_BalanceHistory[[#This Row],[FundCode]]="01000","GF","Hi Ed / OCR"))</f>
        <v>GF</v>
      </c>
      <c r="Q4720" s="5">
        <v>20919459</v>
      </c>
      <c r="R4720" s="5">
        <v>20919459</v>
      </c>
      <c r="S4720" s="5">
        <v>0</v>
      </c>
      <c r="T4720" s="5">
        <v>0</v>
      </c>
      <c r="U4720" s="3"/>
      <c r="V4720" s="5">
        <v>0</v>
      </c>
      <c r="W4720" s="5">
        <v>0</v>
      </c>
      <c r="X4720" s="5"/>
      <c r="Y4720" s="5"/>
      <c r="Z4720" s="5">
        <f>Tbl_BalanceHistory[[#This Row],[Discretionary Recommended - Pre 2022]]+Tbl_BalanceHistory[[#This Row],[Discretionary Balance Recommended: Policy]]+Tbl_BalanceHistory[[#This Row],[Discretionary Balance Recommended: Commitments]]</f>
        <v>0</v>
      </c>
      <c r="AA4720" s="5">
        <f>Tbl_BalanceHistory[[#This Row],[Discretionary Balance]]-Tbl_BalanceHistory[[#This Row],[Discretionary Reappropriation]]</f>
        <v>0</v>
      </c>
      <c r="AB4720" s="2"/>
      <c r="AC4720" s="2"/>
      <c r="AD4720" s="2"/>
      <c r="AE4720" s="2"/>
    </row>
    <row r="4721" spans="1:31" ht="45" x14ac:dyDescent="0.25">
      <c r="A4721" s="2" t="s">
        <v>747</v>
      </c>
      <c r="B4721" s="3">
        <v>11</v>
      </c>
      <c r="C4721" s="3">
        <v>799</v>
      </c>
      <c r="D4721" s="3" t="s">
        <v>760</v>
      </c>
      <c r="E4721" s="3" t="str">
        <f>_xlfn.XLOOKUP(Tbl_BalanceHistory[[#This Row],[RespAgy]],Tbl_Agencies[Agy Code],Tbl_Agencies[Agy Sort])</f>
        <v>161000</v>
      </c>
      <c r="F4721" s="2" t="str">
        <f>Tbl_BalanceHistory[[#This Row],[RespAgy]]&amp;": "&amp;Tbl_BalanceHistory[[#This Row],[RespAgency]]</f>
        <v>799: Department of Corrections</v>
      </c>
      <c r="G4721" s="3">
        <v>742</v>
      </c>
      <c r="H4721" s="3" t="s">
        <v>1349</v>
      </c>
      <c r="I4721" s="3" t="str">
        <f>_xlfn.XLOOKUP(Tbl_BalanceHistory[[#This Row],[AgyCode]],Tbl_Agencies[Agy Code],Tbl_Agencies[Agy Sort])</f>
        <v/>
      </c>
      <c r="J4721" s="2" t="str">
        <f>Tbl_BalanceHistory[[#This Row],[AgyCode]]&amp;": "&amp;Tbl_BalanceHistory[[#This Row],[Agency Name]]</f>
        <v>742: Corrections--Employee Relations and Training</v>
      </c>
      <c r="K4721" s="1">
        <v>2020</v>
      </c>
      <c r="L4721" s="3">
        <v>399</v>
      </c>
      <c r="M4721" s="3" t="s">
        <v>62</v>
      </c>
      <c r="N4721" s="2" t="str">
        <f>Tbl_BalanceHistory[[#This Row],[ProgramCode]]&amp;": "&amp;Tbl_BalanceHistory[[#This Row],[Program Name]]</f>
        <v>399: Administrative and Support Services</v>
      </c>
      <c r="O4721" s="3" t="s">
        <v>886</v>
      </c>
      <c r="P4721" s="1" t="str">
        <f>IF(Tbl_BalanceHistory[[#This Row],[FundCode]]="0100","GF",IF(Tbl_BalanceHistory[[#This Row],[FundCode]]="01000","GF","Hi Ed / OCR"))</f>
        <v>GF</v>
      </c>
      <c r="Q4721" s="5">
        <v>22295475</v>
      </c>
      <c r="R4721" s="5">
        <v>22261282</v>
      </c>
      <c r="S4721" s="5">
        <v>34193</v>
      </c>
      <c r="T4721" s="5">
        <v>0</v>
      </c>
      <c r="U4721" s="3"/>
      <c r="V4721" s="5">
        <v>34193</v>
      </c>
      <c r="W4721" s="5">
        <v>0</v>
      </c>
      <c r="X4721" s="5"/>
      <c r="Y4721" s="5"/>
      <c r="Z4721" s="5">
        <f>Tbl_BalanceHistory[[#This Row],[Discretionary Recommended - Pre 2022]]+Tbl_BalanceHistory[[#This Row],[Discretionary Balance Recommended: Policy]]+Tbl_BalanceHistory[[#This Row],[Discretionary Balance Recommended: Commitments]]</f>
        <v>0</v>
      </c>
      <c r="AA4721" s="5">
        <f>Tbl_BalanceHistory[[#This Row],[Discretionary Balance]]-Tbl_BalanceHistory[[#This Row],[Discretionary Reappropriation]]</f>
        <v>34193</v>
      </c>
      <c r="AB4721" s="2"/>
      <c r="AC4721" s="2"/>
      <c r="AD4721" s="2"/>
      <c r="AE4721" s="2"/>
    </row>
    <row r="4722" spans="1:31" ht="45" x14ac:dyDescent="0.25">
      <c r="A4722" s="2" t="s">
        <v>747</v>
      </c>
      <c r="B4722" s="3">
        <v>11</v>
      </c>
      <c r="C4722" s="3">
        <v>799</v>
      </c>
      <c r="D4722" s="3" t="s">
        <v>760</v>
      </c>
      <c r="E4722" s="3" t="str">
        <f>_xlfn.XLOOKUP(Tbl_BalanceHistory[[#This Row],[RespAgy]],Tbl_Agencies[Agy Code],Tbl_Agencies[Agy Sort])</f>
        <v>161000</v>
      </c>
      <c r="F4722" s="2" t="str">
        <f>Tbl_BalanceHistory[[#This Row],[RespAgy]]&amp;": "&amp;Tbl_BalanceHistory[[#This Row],[RespAgency]]</f>
        <v>799: Department of Corrections</v>
      </c>
      <c r="G4722" s="3">
        <v>743</v>
      </c>
      <c r="H4722" s="3" t="s">
        <v>1351</v>
      </c>
      <c r="I4722" s="3" t="str">
        <f>_xlfn.XLOOKUP(Tbl_BalanceHistory[[#This Row],[AgyCode]],Tbl_Agencies[Agy Code],Tbl_Agencies[Agy Sort])</f>
        <v/>
      </c>
      <c r="J4722" s="2" t="str">
        <f>Tbl_BalanceHistory[[#This Row],[AgyCode]]&amp;": "&amp;Tbl_BalanceHistory[[#This Row],[Agency Name]]</f>
        <v>743: Fluvanna Correctional Center for Women</v>
      </c>
      <c r="K4722" s="1">
        <v>2014</v>
      </c>
      <c r="L4722" s="3">
        <v>197</v>
      </c>
      <c r="M4722" s="3" t="s">
        <v>401</v>
      </c>
      <c r="N4722" s="2" t="str">
        <f>Tbl_BalanceHistory[[#This Row],[ProgramCode]]&amp;": "&amp;Tbl_BalanceHistory[[#This Row],[Program Name]]</f>
        <v>197: Instruction</v>
      </c>
      <c r="O4722" s="3" t="s">
        <v>1730</v>
      </c>
      <c r="P4722" s="1" t="str">
        <f>IF(Tbl_BalanceHistory[[#This Row],[FundCode]]="0100","GF",IF(Tbl_BalanceHistory[[#This Row],[FundCode]]="01000","GF","Hi Ed / OCR"))</f>
        <v>GF</v>
      </c>
      <c r="Q4722" s="5">
        <v>1212761</v>
      </c>
      <c r="R4722" s="5">
        <v>1212761</v>
      </c>
      <c r="S4722" s="5">
        <v>0</v>
      </c>
      <c r="T4722" s="5">
        <v>0</v>
      </c>
      <c r="U4722" s="3"/>
      <c r="V4722" s="5">
        <v>0</v>
      </c>
      <c r="W4722" s="5">
        <v>0</v>
      </c>
      <c r="X4722" s="5"/>
      <c r="Y4722" s="5"/>
      <c r="Z4722" s="5">
        <f>Tbl_BalanceHistory[[#This Row],[Discretionary Recommended - Pre 2022]]+Tbl_BalanceHistory[[#This Row],[Discretionary Balance Recommended: Policy]]+Tbl_BalanceHistory[[#This Row],[Discretionary Balance Recommended: Commitments]]</f>
        <v>0</v>
      </c>
      <c r="AA4722" s="5">
        <f>Tbl_BalanceHistory[[#This Row],[Discretionary Balance]]-Tbl_BalanceHistory[[#This Row],[Discretionary Reappropriation]]</f>
        <v>0</v>
      </c>
      <c r="AB4722" s="2"/>
      <c r="AC4722" s="2"/>
      <c r="AD4722" s="2"/>
      <c r="AE4722" s="2"/>
    </row>
    <row r="4723" spans="1:31" ht="45" x14ac:dyDescent="0.25">
      <c r="A4723" s="2" t="s">
        <v>747</v>
      </c>
      <c r="B4723" s="3">
        <v>11</v>
      </c>
      <c r="C4723" s="3">
        <v>799</v>
      </c>
      <c r="D4723" s="3" t="s">
        <v>760</v>
      </c>
      <c r="E4723" s="3" t="str">
        <f>_xlfn.XLOOKUP(Tbl_BalanceHistory[[#This Row],[RespAgy]],Tbl_Agencies[Agy Code],Tbl_Agencies[Agy Sort])</f>
        <v>161000</v>
      </c>
      <c r="F4723" s="2" t="str">
        <f>Tbl_BalanceHistory[[#This Row],[RespAgy]]&amp;": "&amp;Tbl_BalanceHistory[[#This Row],[RespAgency]]</f>
        <v>799: Department of Corrections</v>
      </c>
      <c r="G4723" s="3">
        <v>743</v>
      </c>
      <c r="H4723" s="3" t="s">
        <v>1351</v>
      </c>
      <c r="I4723" s="3" t="str">
        <f>_xlfn.XLOOKUP(Tbl_BalanceHistory[[#This Row],[AgyCode]],Tbl_Agencies[Agy Code],Tbl_Agencies[Agy Sort])</f>
        <v/>
      </c>
      <c r="J4723" s="2" t="str">
        <f>Tbl_BalanceHistory[[#This Row],[AgyCode]]&amp;": "&amp;Tbl_BalanceHistory[[#This Row],[Agency Name]]</f>
        <v>743: Fluvanna Correctional Center for Women</v>
      </c>
      <c r="K4723" s="1">
        <v>2015</v>
      </c>
      <c r="L4723" s="3">
        <v>197</v>
      </c>
      <c r="M4723" s="3" t="s">
        <v>401</v>
      </c>
      <c r="N4723" s="2" t="str">
        <f>Tbl_BalanceHistory[[#This Row],[ProgramCode]]&amp;": "&amp;Tbl_BalanceHistory[[#This Row],[Program Name]]</f>
        <v>197: Instruction</v>
      </c>
      <c r="O4723" s="3" t="s">
        <v>1730</v>
      </c>
      <c r="P4723" s="1" t="str">
        <f>IF(Tbl_BalanceHistory[[#This Row],[FundCode]]="0100","GF",IF(Tbl_BalanceHistory[[#This Row],[FundCode]]="01000","GF","Hi Ed / OCR"))</f>
        <v>GF</v>
      </c>
      <c r="Q4723" s="5">
        <v>1065508</v>
      </c>
      <c r="R4723" s="5">
        <v>1065508</v>
      </c>
      <c r="S4723" s="5">
        <v>0</v>
      </c>
      <c r="T4723" s="5">
        <v>0</v>
      </c>
      <c r="U4723" s="3"/>
      <c r="V4723" s="5">
        <v>0</v>
      </c>
      <c r="W4723" s="5">
        <v>0</v>
      </c>
      <c r="X4723" s="5"/>
      <c r="Y4723" s="5"/>
      <c r="Z4723" s="5">
        <f>Tbl_BalanceHistory[[#This Row],[Discretionary Recommended - Pre 2022]]+Tbl_BalanceHistory[[#This Row],[Discretionary Balance Recommended: Policy]]+Tbl_BalanceHistory[[#This Row],[Discretionary Balance Recommended: Commitments]]</f>
        <v>0</v>
      </c>
      <c r="AA4723" s="5">
        <f>Tbl_BalanceHistory[[#This Row],[Discretionary Balance]]-Tbl_BalanceHistory[[#This Row],[Discretionary Reappropriation]]</f>
        <v>0</v>
      </c>
      <c r="AB4723" s="2"/>
      <c r="AC4723" s="2"/>
      <c r="AD4723" s="2"/>
      <c r="AE4723" s="2"/>
    </row>
    <row r="4724" spans="1:31" ht="45" x14ac:dyDescent="0.25">
      <c r="A4724" s="2" t="s">
        <v>747</v>
      </c>
      <c r="B4724" s="3">
        <v>11</v>
      </c>
      <c r="C4724" s="3">
        <v>799</v>
      </c>
      <c r="D4724" s="3" t="s">
        <v>760</v>
      </c>
      <c r="E4724" s="3" t="str">
        <f>_xlfn.XLOOKUP(Tbl_BalanceHistory[[#This Row],[RespAgy]],Tbl_Agencies[Agy Code],Tbl_Agencies[Agy Sort])</f>
        <v>161000</v>
      </c>
      <c r="F4724" s="2" t="str">
        <f>Tbl_BalanceHistory[[#This Row],[RespAgy]]&amp;": "&amp;Tbl_BalanceHistory[[#This Row],[RespAgency]]</f>
        <v>799: Department of Corrections</v>
      </c>
      <c r="G4724" s="3">
        <v>743</v>
      </c>
      <c r="H4724" s="3" t="s">
        <v>1351</v>
      </c>
      <c r="I4724" s="3" t="str">
        <f>_xlfn.XLOOKUP(Tbl_BalanceHistory[[#This Row],[AgyCode]],Tbl_Agencies[Agy Code],Tbl_Agencies[Agy Sort])</f>
        <v/>
      </c>
      <c r="J4724" s="2" t="str">
        <f>Tbl_BalanceHistory[[#This Row],[AgyCode]]&amp;": "&amp;Tbl_BalanceHistory[[#This Row],[Agency Name]]</f>
        <v>743: Fluvanna Correctional Center for Women</v>
      </c>
      <c r="K4724" s="1">
        <v>2016</v>
      </c>
      <c r="L4724" s="3">
        <v>197</v>
      </c>
      <c r="M4724" s="3" t="s">
        <v>401</v>
      </c>
      <c r="N4724" s="2" t="str">
        <f>Tbl_BalanceHistory[[#This Row],[ProgramCode]]&amp;": "&amp;Tbl_BalanceHistory[[#This Row],[Program Name]]</f>
        <v>197: Instruction</v>
      </c>
      <c r="O4724" s="3" t="s">
        <v>1730</v>
      </c>
      <c r="P4724" s="1" t="str">
        <f>IF(Tbl_BalanceHistory[[#This Row],[FundCode]]="0100","GF",IF(Tbl_BalanceHistory[[#This Row],[FundCode]]="01000","GF","Hi Ed / OCR"))</f>
        <v>GF</v>
      </c>
      <c r="Q4724" s="5">
        <v>1068879</v>
      </c>
      <c r="R4724" s="5">
        <v>1068879</v>
      </c>
      <c r="S4724" s="5">
        <v>0</v>
      </c>
      <c r="T4724" s="5">
        <v>0</v>
      </c>
      <c r="U4724" s="3"/>
      <c r="V4724" s="5">
        <v>0</v>
      </c>
      <c r="W4724" s="5">
        <v>0</v>
      </c>
      <c r="X4724" s="5"/>
      <c r="Y4724" s="5"/>
      <c r="Z4724" s="5">
        <f>Tbl_BalanceHistory[[#This Row],[Discretionary Recommended - Pre 2022]]+Tbl_BalanceHistory[[#This Row],[Discretionary Balance Recommended: Policy]]+Tbl_BalanceHistory[[#This Row],[Discretionary Balance Recommended: Commitments]]</f>
        <v>0</v>
      </c>
      <c r="AA4724" s="5">
        <f>Tbl_BalanceHistory[[#This Row],[Discretionary Balance]]-Tbl_BalanceHistory[[#This Row],[Discretionary Reappropriation]]</f>
        <v>0</v>
      </c>
      <c r="AB4724" s="2"/>
      <c r="AC4724" s="2"/>
      <c r="AD4724" s="2"/>
      <c r="AE4724" s="2" t="s">
        <v>2170</v>
      </c>
    </row>
    <row r="4725" spans="1:31" ht="45" x14ac:dyDescent="0.25">
      <c r="A4725" s="2" t="s">
        <v>747</v>
      </c>
      <c r="B4725" s="3">
        <v>11</v>
      </c>
      <c r="C4725" s="3">
        <v>799</v>
      </c>
      <c r="D4725" s="3" t="s">
        <v>760</v>
      </c>
      <c r="E4725" s="3" t="str">
        <f>_xlfn.XLOOKUP(Tbl_BalanceHistory[[#This Row],[RespAgy]],Tbl_Agencies[Agy Code],Tbl_Agencies[Agy Sort])</f>
        <v>161000</v>
      </c>
      <c r="F4725" s="2" t="str">
        <f>Tbl_BalanceHistory[[#This Row],[RespAgy]]&amp;": "&amp;Tbl_BalanceHistory[[#This Row],[RespAgency]]</f>
        <v>799: Department of Corrections</v>
      </c>
      <c r="G4725" s="3">
        <v>743</v>
      </c>
      <c r="H4725" s="3" t="s">
        <v>1351</v>
      </c>
      <c r="I4725" s="3" t="str">
        <f>_xlfn.XLOOKUP(Tbl_BalanceHistory[[#This Row],[AgyCode]],Tbl_Agencies[Agy Code],Tbl_Agencies[Agy Sort])</f>
        <v/>
      </c>
      <c r="J4725" s="2" t="str">
        <f>Tbl_BalanceHistory[[#This Row],[AgyCode]]&amp;": "&amp;Tbl_BalanceHistory[[#This Row],[Agency Name]]</f>
        <v>743: Fluvanna Correctional Center for Women</v>
      </c>
      <c r="K4725" s="1">
        <v>2017</v>
      </c>
      <c r="L4725" s="3">
        <v>197</v>
      </c>
      <c r="M4725" s="3" t="s">
        <v>401</v>
      </c>
      <c r="N4725" s="2" t="str">
        <f>Tbl_BalanceHistory[[#This Row],[ProgramCode]]&amp;": "&amp;Tbl_BalanceHistory[[#This Row],[Program Name]]</f>
        <v>197: Instruction</v>
      </c>
      <c r="O4725" s="3" t="s">
        <v>886</v>
      </c>
      <c r="P4725" s="1" t="str">
        <f>IF(Tbl_BalanceHistory[[#This Row],[FundCode]]="0100","GF",IF(Tbl_BalanceHistory[[#This Row],[FundCode]]="01000","GF","Hi Ed / OCR"))</f>
        <v>GF</v>
      </c>
      <c r="Q4725" s="5">
        <v>1016692</v>
      </c>
      <c r="R4725" s="5">
        <v>1016692</v>
      </c>
      <c r="S4725" s="5">
        <v>0</v>
      </c>
      <c r="T4725" s="5">
        <v>0</v>
      </c>
      <c r="U4725" s="3"/>
      <c r="V4725" s="5">
        <v>0</v>
      </c>
      <c r="W4725" s="5">
        <v>0</v>
      </c>
      <c r="X4725" s="5"/>
      <c r="Y4725" s="5"/>
      <c r="Z4725" s="5">
        <f>Tbl_BalanceHistory[[#This Row],[Discretionary Recommended - Pre 2022]]+Tbl_BalanceHistory[[#This Row],[Discretionary Balance Recommended: Policy]]+Tbl_BalanceHistory[[#This Row],[Discretionary Balance Recommended: Commitments]]</f>
        <v>0</v>
      </c>
      <c r="AA4725" s="5">
        <f>Tbl_BalanceHistory[[#This Row],[Discretionary Balance]]-Tbl_BalanceHistory[[#This Row],[Discretionary Reappropriation]]</f>
        <v>0</v>
      </c>
      <c r="AB4725" s="2"/>
      <c r="AC4725" s="2"/>
      <c r="AD4725" s="2"/>
      <c r="AE4725" s="2"/>
    </row>
    <row r="4726" spans="1:31" ht="45" x14ac:dyDescent="0.25">
      <c r="A4726" s="2" t="s">
        <v>747</v>
      </c>
      <c r="B4726" s="3">
        <v>11</v>
      </c>
      <c r="C4726" s="3">
        <v>799</v>
      </c>
      <c r="D4726" s="3" t="s">
        <v>760</v>
      </c>
      <c r="E4726" s="3" t="str">
        <f>_xlfn.XLOOKUP(Tbl_BalanceHistory[[#This Row],[RespAgy]],Tbl_Agencies[Agy Code],Tbl_Agencies[Agy Sort])</f>
        <v>161000</v>
      </c>
      <c r="F4726" s="2" t="str">
        <f>Tbl_BalanceHistory[[#This Row],[RespAgy]]&amp;": "&amp;Tbl_BalanceHistory[[#This Row],[RespAgency]]</f>
        <v>799: Department of Corrections</v>
      </c>
      <c r="G4726" s="3">
        <v>743</v>
      </c>
      <c r="H4726" s="3" t="s">
        <v>1351</v>
      </c>
      <c r="I4726" s="3" t="str">
        <f>_xlfn.XLOOKUP(Tbl_BalanceHistory[[#This Row],[AgyCode]],Tbl_Agencies[Agy Code],Tbl_Agencies[Agy Sort])</f>
        <v/>
      </c>
      <c r="J4726" s="2" t="str">
        <f>Tbl_BalanceHistory[[#This Row],[AgyCode]]&amp;": "&amp;Tbl_BalanceHistory[[#This Row],[Agency Name]]</f>
        <v>743: Fluvanna Correctional Center for Women</v>
      </c>
      <c r="K4726" s="1">
        <v>2018</v>
      </c>
      <c r="L4726" s="3">
        <v>197</v>
      </c>
      <c r="M4726" s="3" t="s">
        <v>401</v>
      </c>
      <c r="N4726" s="2" t="str">
        <f>Tbl_BalanceHistory[[#This Row],[ProgramCode]]&amp;": "&amp;Tbl_BalanceHistory[[#This Row],[Program Name]]</f>
        <v>197: Instruction</v>
      </c>
      <c r="O4726" s="3" t="s">
        <v>886</v>
      </c>
      <c r="P4726" s="1" t="str">
        <f>IF(Tbl_BalanceHistory[[#This Row],[FundCode]]="0100","GF",IF(Tbl_BalanceHistory[[#This Row],[FundCode]]="01000","GF","Hi Ed / OCR"))</f>
        <v>GF</v>
      </c>
      <c r="Q4726" s="5">
        <v>1076691</v>
      </c>
      <c r="R4726" s="5">
        <v>1076691</v>
      </c>
      <c r="S4726" s="5">
        <v>0</v>
      </c>
      <c r="T4726" s="5">
        <v>0</v>
      </c>
      <c r="U4726" s="3"/>
      <c r="V4726" s="5">
        <v>0</v>
      </c>
      <c r="W4726" s="5">
        <v>0</v>
      </c>
      <c r="X4726" s="5"/>
      <c r="Y4726" s="5"/>
      <c r="Z4726" s="5">
        <f>Tbl_BalanceHistory[[#This Row],[Discretionary Recommended - Pre 2022]]+Tbl_BalanceHistory[[#This Row],[Discretionary Balance Recommended: Policy]]+Tbl_BalanceHistory[[#This Row],[Discretionary Balance Recommended: Commitments]]</f>
        <v>0</v>
      </c>
      <c r="AA4726" s="5">
        <f>Tbl_BalanceHistory[[#This Row],[Discretionary Balance]]-Tbl_BalanceHistory[[#This Row],[Discretionary Reappropriation]]</f>
        <v>0</v>
      </c>
      <c r="AB4726" s="2"/>
      <c r="AC4726" s="2"/>
      <c r="AD4726" s="2"/>
      <c r="AE4726" s="2"/>
    </row>
    <row r="4727" spans="1:31" ht="45" x14ac:dyDescent="0.25">
      <c r="A4727" s="2" t="s">
        <v>747</v>
      </c>
      <c r="B4727" s="3">
        <v>11</v>
      </c>
      <c r="C4727" s="3">
        <v>799</v>
      </c>
      <c r="D4727" s="3" t="s">
        <v>760</v>
      </c>
      <c r="E4727" s="3" t="str">
        <f>_xlfn.XLOOKUP(Tbl_BalanceHistory[[#This Row],[RespAgy]],Tbl_Agencies[Agy Code],Tbl_Agencies[Agy Sort])</f>
        <v>161000</v>
      </c>
      <c r="F4727" s="2" t="str">
        <f>Tbl_BalanceHistory[[#This Row],[RespAgy]]&amp;": "&amp;Tbl_BalanceHistory[[#This Row],[RespAgency]]</f>
        <v>799: Department of Corrections</v>
      </c>
      <c r="G4727" s="3">
        <v>743</v>
      </c>
      <c r="H4727" s="3" t="s">
        <v>1351</v>
      </c>
      <c r="I4727" s="3" t="str">
        <f>_xlfn.XLOOKUP(Tbl_BalanceHistory[[#This Row],[AgyCode]],Tbl_Agencies[Agy Code],Tbl_Agencies[Agy Sort])</f>
        <v/>
      </c>
      <c r="J4727" s="2" t="str">
        <f>Tbl_BalanceHistory[[#This Row],[AgyCode]]&amp;": "&amp;Tbl_BalanceHistory[[#This Row],[Agency Name]]</f>
        <v>743: Fluvanna Correctional Center for Women</v>
      </c>
      <c r="K4727" s="1">
        <v>2019</v>
      </c>
      <c r="L4727" s="3">
        <v>197</v>
      </c>
      <c r="M4727" s="3" t="s">
        <v>401</v>
      </c>
      <c r="N4727" s="2" t="str">
        <f>Tbl_BalanceHistory[[#This Row],[ProgramCode]]&amp;": "&amp;Tbl_BalanceHistory[[#This Row],[Program Name]]</f>
        <v>197: Instruction</v>
      </c>
      <c r="O4727" s="3" t="s">
        <v>886</v>
      </c>
      <c r="P4727" s="1" t="str">
        <f>IF(Tbl_BalanceHistory[[#This Row],[FundCode]]="0100","GF",IF(Tbl_BalanceHistory[[#This Row],[FundCode]]="01000","GF","Hi Ed / OCR"))</f>
        <v>GF</v>
      </c>
      <c r="Q4727" s="5">
        <v>1053202</v>
      </c>
      <c r="R4727" s="5">
        <v>1053202</v>
      </c>
      <c r="S4727" s="5">
        <v>0</v>
      </c>
      <c r="T4727" s="5">
        <v>0</v>
      </c>
      <c r="U4727" s="3"/>
      <c r="V4727" s="5">
        <v>0</v>
      </c>
      <c r="W4727" s="5">
        <v>0</v>
      </c>
      <c r="X4727" s="5"/>
      <c r="Y4727" s="5"/>
      <c r="Z4727" s="5">
        <f>Tbl_BalanceHistory[[#This Row],[Discretionary Recommended - Pre 2022]]+Tbl_BalanceHistory[[#This Row],[Discretionary Balance Recommended: Policy]]+Tbl_BalanceHistory[[#This Row],[Discretionary Balance Recommended: Commitments]]</f>
        <v>0</v>
      </c>
      <c r="AA4727" s="5">
        <f>Tbl_BalanceHistory[[#This Row],[Discretionary Balance]]-Tbl_BalanceHistory[[#This Row],[Discretionary Reappropriation]]</f>
        <v>0</v>
      </c>
      <c r="AB4727" s="2"/>
      <c r="AC4727" s="2"/>
      <c r="AD4727" s="2"/>
      <c r="AE4727" s="2"/>
    </row>
    <row r="4728" spans="1:31" ht="45" x14ac:dyDescent="0.25">
      <c r="A4728" s="2" t="s">
        <v>747</v>
      </c>
      <c r="B4728" s="3">
        <v>11</v>
      </c>
      <c r="C4728" s="3">
        <v>799</v>
      </c>
      <c r="D4728" s="3" t="s">
        <v>760</v>
      </c>
      <c r="E4728" s="3" t="str">
        <f>_xlfn.XLOOKUP(Tbl_BalanceHistory[[#This Row],[RespAgy]],Tbl_Agencies[Agy Code],Tbl_Agencies[Agy Sort])</f>
        <v>161000</v>
      </c>
      <c r="F4728" s="2" t="str">
        <f>Tbl_BalanceHistory[[#This Row],[RespAgy]]&amp;": "&amp;Tbl_BalanceHistory[[#This Row],[RespAgency]]</f>
        <v>799: Department of Corrections</v>
      </c>
      <c r="G4728" s="3">
        <v>743</v>
      </c>
      <c r="H4728" s="3" t="s">
        <v>1351</v>
      </c>
      <c r="I4728" s="3" t="str">
        <f>_xlfn.XLOOKUP(Tbl_BalanceHistory[[#This Row],[AgyCode]],Tbl_Agencies[Agy Code],Tbl_Agencies[Agy Sort])</f>
        <v/>
      </c>
      <c r="J4728" s="2" t="str">
        <f>Tbl_BalanceHistory[[#This Row],[AgyCode]]&amp;": "&amp;Tbl_BalanceHistory[[#This Row],[Agency Name]]</f>
        <v>743: Fluvanna Correctional Center for Women</v>
      </c>
      <c r="K4728" s="1">
        <v>2020</v>
      </c>
      <c r="L4728" s="3">
        <v>197</v>
      </c>
      <c r="M4728" s="3" t="s">
        <v>401</v>
      </c>
      <c r="N4728" s="2" t="str">
        <f>Tbl_BalanceHistory[[#This Row],[ProgramCode]]&amp;": "&amp;Tbl_BalanceHistory[[#This Row],[Program Name]]</f>
        <v>197: Instruction</v>
      </c>
      <c r="O4728" s="3" t="s">
        <v>886</v>
      </c>
      <c r="P4728" s="1" t="str">
        <f>IF(Tbl_BalanceHistory[[#This Row],[FundCode]]="0100","GF",IF(Tbl_BalanceHistory[[#This Row],[FundCode]]="01000","GF","Hi Ed / OCR"))</f>
        <v>GF</v>
      </c>
      <c r="Q4728" s="5">
        <v>1026421</v>
      </c>
      <c r="R4728" s="5">
        <v>1026421</v>
      </c>
      <c r="S4728" s="5">
        <v>0</v>
      </c>
      <c r="T4728" s="5">
        <v>0</v>
      </c>
      <c r="U4728" s="3"/>
      <c r="V4728" s="5">
        <v>0</v>
      </c>
      <c r="W4728" s="5">
        <v>0</v>
      </c>
      <c r="X4728" s="5"/>
      <c r="Y4728" s="5"/>
      <c r="Z4728" s="5">
        <f>Tbl_BalanceHistory[[#This Row],[Discretionary Recommended - Pre 2022]]+Tbl_BalanceHistory[[#This Row],[Discretionary Balance Recommended: Policy]]+Tbl_BalanceHistory[[#This Row],[Discretionary Balance Recommended: Commitments]]</f>
        <v>0</v>
      </c>
      <c r="AA4728" s="5">
        <f>Tbl_BalanceHistory[[#This Row],[Discretionary Balance]]-Tbl_BalanceHistory[[#This Row],[Discretionary Reappropriation]]</f>
        <v>0</v>
      </c>
      <c r="AB4728" s="2"/>
      <c r="AC4728" s="2"/>
      <c r="AD4728" s="2"/>
      <c r="AE4728" s="2"/>
    </row>
    <row r="4729" spans="1:31" ht="45" x14ac:dyDescent="0.25">
      <c r="A4729" s="2" t="s">
        <v>747</v>
      </c>
      <c r="B4729" s="3">
        <v>11</v>
      </c>
      <c r="C4729" s="3">
        <v>799</v>
      </c>
      <c r="D4729" s="3" t="s">
        <v>760</v>
      </c>
      <c r="E4729" s="3" t="str">
        <f>_xlfn.XLOOKUP(Tbl_BalanceHistory[[#This Row],[RespAgy]],Tbl_Agencies[Agy Code],Tbl_Agencies[Agy Sort])</f>
        <v>161000</v>
      </c>
      <c r="F4729" s="2" t="str">
        <f>Tbl_BalanceHistory[[#This Row],[RespAgy]]&amp;": "&amp;Tbl_BalanceHistory[[#This Row],[RespAgency]]</f>
        <v>799: Department of Corrections</v>
      </c>
      <c r="G4729" s="3">
        <v>743</v>
      </c>
      <c r="H4729" s="3" t="s">
        <v>1351</v>
      </c>
      <c r="I4729" s="3" t="str">
        <f>_xlfn.XLOOKUP(Tbl_BalanceHistory[[#This Row],[AgyCode]],Tbl_Agencies[Agy Code],Tbl_Agencies[Agy Sort])</f>
        <v/>
      </c>
      <c r="J4729" s="2" t="str">
        <f>Tbl_BalanceHistory[[#This Row],[AgyCode]]&amp;": "&amp;Tbl_BalanceHistory[[#This Row],[Agency Name]]</f>
        <v>743: Fluvanna Correctional Center for Women</v>
      </c>
      <c r="K4729" s="1">
        <v>2014</v>
      </c>
      <c r="L4729" s="3">
        <v>398</v>
      </c>
      <c r="M4729" s="3" t="s">
        <v>768</v>
      </c>
      <c r="N4729" s="2" t="str">
        <f>Tbl_BalanceHistory[[#This Row],[ProgramCode]]&amp;": "&amp;Tbl_BalanceHistory[[#This Row],[Program Name]]</f>
        <v>398: Operation of Secure Correctional Facilities</v>
      </c>
      <c r="O4729" s="3" t="s">
        <v>1730</v>
      </c>
      <c r="P4729" s="1" t="str">
        <f>IF(Tbl_BalanceHistory[[#This Row],[FundCode]]="0100","GF",IF(Tbl_BalanceHistory[[#This Row],[FundCode]]="01000","GF","Hi Ed / OCR"))</f>
        <v>GF</v>
      </c>
      <c r="Q4729" s="5">
        <v>30048231</v>
      </c>
      <c r="R4729" s="5">
        <v>30048231</v>
      </c>
      <c r="S4729" s="5">
        <v>0</v>
      </c>
      <c r="T4729" s="5">
        <v>0</v>
      </c>
      <c r="U4729" s="3"/>
      <c r="V4729" s="5">
        <v>0</v>
      </c>
      <c r="W4729" s="5">
        <v>0</v>
      </c>
      <c r="X4729" s="5"/>
      <c r="Y4729" s="5"/>
      <c r="Z4729" s="5">
        <f>Tbl_BalanceHistory[[#This Row],[Discretionary Recommended - Pre 2022]]+Tbl_BalanceHistory[[#This Row],[Discretionary Balance Recommended: Policy]]+Tbl_BalanceHistory[[#This Row],[Discretionary Balance Recommended: Commitments]]</f>
        <v>0</v>
      </c>
      <c r="AA4729" s="5">
        <f>Tbl_BalanceHistory[[#This Row],[Discretionary Balance]]-Tbl_BalanceHistory[[#This Row],[Discretionary Reappropriation]]</f>
        <v>0</v>
      </c>
      <c r="AB4729" s="2"/>
      <c r="AC4729" s="2"/>
      <c r="AD4729" s="2"/>
      <c r="AE4729" s="2"/>
    </row>
    <row r="4730" spans="1:31" ht="45" x14ac:dyDescent="0.25">
      <c r="A4730" s="2" t="s">
        <v>747</v>
      </c>
      <c r="B4730" s="3">
        <v>11</v>
      </c>
      <c r="C4730" s="3">
        <v>799</v>
      </c>
      <c r="D4730" s="3" t="s">
        <v>760</v>
      </c>
      <c r="E4730" s="3" t="str">
        <f>_xlfn.XLOOKUP(Tbl_BalanceHistory[[#This Row],[RespAgy]],Tbl_Agencies[Agy Code],Tbl_Agencies[Agy Sort])</f>
        <v>161000</v>
      </c>
      <c r="F4730" s="2" t="str">
        <f>Tbl_BalanceHistory[[#This Row],[RespAgy]]&amp;": "&amp;Tbl_BalanceHistory[[#This Row],[RespAgency]]</f>
        <v>799: Department of Corrections</v>
      </c>
      <c r="G4730" s="3">
        <v>743</v>
      </c>
      <c r="H4730" s="3" t="s">
        <v>1351</v>
      </c>
      <c r="I4730" s="3" t="str">
        <f>_xlfn.XLOOKUP(Tbl_BalanceHistory[[#This Row],[AgyCode]],Tbl_Agencies[Agy Code],Tbl_Agencies[Agy Sort])</f>
        <v/>
      </c>
      <c r="J4730" s="2" t="str">
        <f>Tbl_BalanceHistory[[#This Row],[AgyCode]]&amp;": "&amp;Tbl_BalanceHistory[[#This Row],[Agency Name]]</f>
        <v>743: Fluvanna Correctional Center for Women</v>
      </c>
      <c r="K4730" s="1">
        <v>2015</v>
      </c>
      <c r="L4730" s="3">
        <v>398</v>
      </c>
      <c r="M4730" s="3" t="s">
        <v>768</v>
      </c>
      <c r="N4730" s="2" t="str">
        <f>Tbl_BalanceHistory[[#This Row],[ProgramCode]]&amp;": "&amp;Tbl_BalanceHistory[[#This Row],[Program Name]]</f>
        <v>398: Operation of Secure Correctional Facilities</v>
      </c>
      <c r="O4730" s="3" t="s">
        <v>1730</v>
      </c>
      <c r="P4730" s="1" t="str">
        <f>IF(Tbl_BalanceHistory[[#This Row],[FundCode]]="0100","GF",IF(Tbl_BalanceHistory[[#This Row],[FundCode]]="01000","GF","Hi Ed / OCR"))</f>
        <v>GF</v>
      </c>
      <c r="Q4730" s="5">
        <v>31823924</v>
      </c>
      <c r="R4730" s="5">
        <v>31823924</v>
      </c>
      <c r="S4730" s="5">
        <v>0</v>
      </c>
      <c r="T4730" s="5">
        <v>0</v>
      </c>
      <c r="U4730" s="3"/>
      <c r="V4730" s="5">
        <v>0</v>
      </c>
      <c r="W4730" s="5">
        <v>0</v>
      </c>
      <c r="X4730" s="5"/>
      <c r="Y4730" s="5"/>
      <c r="Z4730" s="5">
        <f>Tbl_BalanceHistory[[#This Row],[Discretionary Recommended - Pre 2022]]+Tbl_BalanceHistory[[#This Row],[Discretionary Balance Recommended: Policy]]+Tbl_BalanceHistory[[#This Row],[Discretionary Balance Recommended: Commitments]]</f>
        <v>0</v>
      </c>
      <c r="AA4730" s="5">
        <f>Tbl_BalanceHistory[[#This Row],[Discretionary Balance]]-Tbl_BalanceHistory[[#This Row],[Discretionary Reappropriation]]</f>
        <v>0</v>
      </c>
      <c r="AB4730" s="2"/>
      <c r="AC4730" s="2"/>
      <c r="AD4730" s="2"/>
      <c r="AE4730" s="2"/>
    </row>
    <row r="4731" spans="1:31" ht="45" x14ac:dyDescent="0.25">
      <c r="A4731" s="2" t="s">
        <v>747</v>
      </c>
      <c r="B4731" s="3">
        <v>11</v>
      </c>
      <c r="C4731" s="3">
        <v>799</v>
      </c>
      <c r="D4731" s="3" t="s">
        <v>760</v>
      </c>
      <c r="E4731" s="3" t="str">
        <f>_xlfn.XLOOKUP(Tbl_BalanceHistory[[#This Row],[RespAgy]],Tbl_Agencies[Agy Code],Tbl_Agencies[Agy Sort])</f>
        <v>161000</v>
      </c>
      <c r="F4731" s="2" t="str">
        <f>Tbl_BalanceHistory[[#This Row],[RespAgy]]&amp;": "&amp;Tbl_BalanceHistory[[#This Row],[RespAgency]]</f>
        <v>799: Department of Corrections</v>
      </c>
      <c r="G4731" s="3">
        <v>743</v>
      </c>
      <c r="H4731" s="3" t="s">
        <v>1351</v>
      </c>
      <c r="I4731" s="3" t="str">
        <f>_xlfn.XLOOKUP(Tbl_BalanceHistory[[#This Row],[AgyCode]],Tbl_Agencies[Agy Code],Tbl_Agencies[Agy Sort])</f>
        <v/>
      </c>
      <c r="J4731" s="2" t="str">
        <f>Tbl_BalanceHistory[[#This Row],[AgyCode]]&amp;": "&amp;Tbl_BalanceHistory[[#This Row],[Agency Name]]</f>
        <v>743: Fluvanna Correctional Center for Women</v>
      </c>
      <c r="K4731" s="1">
        <v>2016</v>
      </c>
      <c r="L4731" s="3">
        <v>398</v>
      </c>
      <c r="M4731" s="3" t="s">
        <v>768</v>
      </c>
      <c r="N4731" s="2" t="str">
        <f>Tbl_BalanceHistory[[#This Row],[ProgramCode]]&amp;": "&amp;Tbl_BalanceHistory[[#This Row],[Program Name]]</f>
        <v>398: Operation of Secure Correctional Facilities</v>
      </c>
      <c r="O4731" s="3" t="s">
        <v>1730</v>
      </c>
      <c r="P4731" s="1" t="str">
        <f>IF(Tbl_BalanceHistory[[#This Row],[FundCode]]="0100","GF",IF(Tbl_BalanceHistory[[#This Row],[FundCode]]="01000","GF","Hi Ed / OCR"))</f>
        <v>GF</v>
      </c>
      <c r="Q4731" s="5">
        <v>33346203</v>
      </c>
      <c r="R4731" s="5">
        <v>33346203</v>
      </c>
      <c r="S4731" s="5">
        <v>0</v>
      </c>
      <c r="T4731" s="5">
        <v>0</v>
      </c>
      <c r="U4731" s="3"/>
      <c r="V4731" s="5">
        <v>0</v>
      </c>
      <c r="W4731" s="5">
        <v>0</v>
      </c>
      <c r="X4731" s="5"/>
      <c r="Y4731" s="5"/>
      <c r="Z4731" s="5">
        <f>Tbl_BalanceHistory[[#This Row],[Discretionary Recommended - Pre 2022]]+Tbl_BalanceHistory[[#This Row],[Discretionary Balance Recommended: Policy]]+Tbl_BalanceHistory[[#This Row],[Discretionary Balance Recommended: Commitments]]</f>
        <v>0</v>
      </c>
      <c r="AA4731" s="5">
        <f>Tbl_BalanceHistory[[#This Row],[Discretionary Balance]]-Tbl_BalanceHistory[[#This Row],[Discretionary Reappropriation]]</f>
        <v>0</v>
      </c>
      <c r="AB4731" s="2"/>
      <c r="AC4731" s="2"/>
      <c r="AD4731" s="2"/>
      <c r="AE4731" s="2" t="s">
        <v>2170</v>
      </c>
    </row>
    <row r="4732" spans="1:31" ht="45" x14ac:dyDescent="0.25">
      <c r="A4732" s="2" t="s">
        <v>747</v>
      </c>
      <c r="B4732" s="3">
        <v>11</v>
      </c>
      <c r="C4732" s="3">
        <v>799</v>
      </c>
      <c r="D4732" s="3" t="s">
        <v>760</v>
      </c>
      <c r="E4732" s="3" t="str">
        <f>_xlfn.XLOOKUP(Tbl_BalanceHistory[[#This Row],[RespAgy]],Tbl_Agencies[Agy Code],Tbl_Agencies[Agy Sort])</f>
        <v>161000</v>
      </c>
      <c r="F4732" s="2" t="str">
        <f>Tbl_BalanceHistory[[#This Row],[RespAgy]]&amp;": "&amp;Tbl_BalanceHistory[[#This Row],[RespAgency]]</f>
        <v>799: Department of Corrections</v>
      </c>
      <c r="G4732" s="3">
        <v>743</v>
      </c>
      <c r="H4732" s="3" t="s">
        <v>1351</v>
      </c>
      <c r="I4732" s="3" t="str">
        <f>_xlfn.XLOOKUP(Tbl_BalanceHistory[[#This Row],[AgyCode]],Tbl_Agencies[Agy Code],Tbl_Agencies[Agy Sort])</f>
        <v/>
      </c>
      <c r="J4732" s="2" t="str">
        <f>Tbl_BalanceHistory[[#This Row],[AgyCode]]&amp;": "&amp;Tbl_BalanceHistory[[#This Row],[Agency Name]]</f>
        <v>743: Fluvanna Correctional Center for Women</v>
      </c>
      <c r="K4732" s="1">
        <v>2017</v>
      </c>
      <c r="L4732" s="3">
        <v>398</v>
      </c>
      <c r="M4732" s="3" t="s">
        <v>768</v>
      </c>
      <c r="N4732" s="2" t="str">
        <f>Tbl_BalanceHistory[[#This Row],[ProgramCode]]&amp;": "&amp;Tbl_BalanceHistory[[#This Row],[Program Name]]</f>
        <v>398: Operation of Secure Correctional Facilities</v>
      </c>
      <c r="O4732" s="3" t="s">
        <v>886</v>
      </c>
      <c r="P4732" s="1" t="str">
        <f>IF(Tbl_BalanceHistory[[#This Row],[FundCode]]="0100","GF",IF(Tbl_BalanceHistory[[#This Row],[FundCode]]="01000","GF","Hi Ed / OCR"))</f>
        <v>GF</v>
      </c>
      <c r="Q4732" s="5">
        <v>35181789</v>
      </c>
      <c r="R4732" s="5">
        <v>35181789</v>
      </c>
      <c r="S4732" s="5">
        <v>0</v>
      </c>
      <c r="T4732" s="5">
        <v>0</v>
      </c>
      <c r="U4732" s="3"/>
      <c r="V4732" s="5">
        <v>0</v>
      </c>
      <c r="W4732" s="5">
        <v>0</v>
      </c>
      <c r="X4732" s="5"/>
      <c r="Y4732" s="5"/>
      <c r="Z4732" s="5">
        <f>Tbl_BalanceHistory[[#This Row],[Discretionary Recommended - Pre 2022]]+Tbl_BalanceHistory[[#This Row],[Discretionary Balance Recommended: Policy]]+Tbl_BalanceHistory[[#This Row],[Discretionary Balance Recommended: Commitments]]</f>
        <v>0</v>
      </c>
      <c r="AA4732" s="5">
        <f>Tbl_BalanceHistory[[#This Row],[Discretionary Balance]]-Tbl_BalanceHistory[[#This Row],[Discretionary Reappropriation]]</f>
        <v>0</v>
      </c>
      <c r="AB4732" s="2"/>
      <c r="AC4732" s="2"/>
      <c r="AD4732" s="2"/>
      <c r="AE4732" s="2"/>
    </row>
    <row r="4733" spans="1:31" ht="45" x14ac:dyDescent="0.25">
      <c r="A4733" s="2" t="s">
        <v>747</v>
      </c>
      <c r="B4733" s="3">
        <v>11</v>
      </c>
      <c r="C4733" s="3">
        <v>799</v>
      </c>
      <c r="D4733" s="3" t="s">
        <v>760</v>
      </c>
      <c r="E4733" s="3" t="str">
        <f>_xlfn.XLOOKUP(Tbl_BalanceHistory[[#This Row],[RespAgy]],Tbl_Agencies[Agy Code],Tbl_Agencies[Agy Sort])</f>
        <v>161000</v>
      </c>
      <c r="F4733" s="2" t="str">
        <f>Tbl_BalanceHistory[[#This Row],[RespAgy]]&amp;": "&amp;Tbl_BalanceHistory[[#This Row],[RespAgency]]</f>
        <v>799: Department of Corrections</v>
      </c>
      <c r="G4733" s="3">
        <v>743</v>
      </c>
      <c r="H4733" s="3" t="s">
        <v>1351</v>
      </c>
      <c r="I4733" s="3" t="str">
        <f>_xlfn.XLOOKUP(Tbl_BalanceHistory[[#This Row],[AgyCode]],Tbl_Agencies[Agy Code],Tbl_Agencies[Agy Sort])</f>
        <v/>
      </c>
      <c r="J4733" s="2" t="str">
        <f>Tbl_BalanceHistory[[#This Row],[AgyCode]]&amp;": "&amp;Tbl_BalanceHistory[[#This Row],[Agency Name]]</f>
        <v>743: Fluvanna Correctional Center for Women</v>
      </c>
      <c r="K4733" s="1">
        <v>2018</v>
      </c>
      <c r="L4733" s="3">
        <v>398</v>
      </c>
      <c r="M4733" s="3" t="s">
        <v>768</v>
      </c>
      <c r="N4733" s="2" t="str">
        <f>Tbl_BalanceHistory[[#This Row],[ProgramCode]]&amp;": "&amp;Tbl_BalanceHistory[[#This Row],[Program Name]]</f>
        <v>398: Operation of Secure Correctional Facilities</v>
      </c>
      <c r="O4733" s="3" t="s">
        <v>886</v>
      </c>
      <c r="P4733" s="1" t="str">
        <f>IF(Tbl_BalanceHistory[[#This Row],[FundCode]]="0100","GF",IF(Tbl_BalanceHistory[[#This Row],[FundCode]]="01000","GF","Hi Ed / OCR"))</f>
        <v>GF</v>
      </c>
      <c r="Q4733" s="5">
        <v>37223125</v>
      </c>
      <c r="R4733" s="5">
        <v>37223062.520000003</v>
      </c>
      <c r="S4733" s="5">
        <v>62</v>
      </c>
      <c r="T4733" s="5">
        <v>0</v>
      </c>
      <c r="U4733" s="3"/>
      <c r="V4733" s="5">
        <v>62</v>
      </c>
      <c r="W4733" s="5">
        <v>0</v>
      </c>
      <c r="X4733" s="5"/>
      <c r="Y4733" s="5"/>
      <c r="Z4733" s="5">
        <f>Tbl_BalanceHistory[[#This Row],[Discretionary Recommended - Pre 2022]]+Tbl_BalanceHistory[[#This Row],[Discretionary Balance Recommended: Policy]]+Tbl_BalanceHistory[[#This Row],[Discretionary Balance Recommended: Commitments]]</f>
        <v>0</v>
      </c>
      <c r="AA4733" s="5">
        <f>Tbl_BalanceHistory[[#This Row],[Discretionary Balance]]-Tbl_BalanceHistory[[#This Row],[Discretionary Reappropriation]]</f>
        <v>62</v>
      </c>
      <c r="AB4733" s="2"/>
      <c r="AC4733" s="2"/>
      <c r="AD4733" s="2"/>
      <c r="AE4733" s="2"/>
    </row>
    <row r="4734" spans="1:31" ht="45" x14ac:dyDescent="0.25">
      <c r="A4734" s="2" t="s">
        <v>747</v>
      </c>
      <c r="B4734" s="3">
        <v>11</v>
      </c>
      <c r="C4734" s="3">
        <v>799</v>
      </c>
      <c r="D4734" s="3" t="s">
        <v>760</v>
      </c>
      <c r="E4734" s="3" t="str">
        <f>_xlfn.XLOOKUP(Tbl_BalanceHistory[[#This Row],[RespAgy]],Tbl_Agencies[Agy Code],Tbl_Agencies[Agy Sort])</f>
        <v>161000</v>
      </c>
      <c r="F4734" s="2" t="str">
        <f>Tbl_BalanceHistory[[#This Row],[RespAgy]]&amp;": "&amp;Tbl_BalanceHistory[[#This Row],[RespAgency]]</f>
        <v>799: Department of Corrections</v>
      </c>
      <c r="G4734" s="3">
        <v>743</v>
      </c>
      <c r="H4734" s="3" t="s">
        <v>1351</v>
      </c>
      <c r="I4734" s="3" t="str">
        <f>_xlfn.XLOOKUP(Tbl_BalanceHistory[[#This Row],[AgyCode]],Tbl_Agencies[Agy Code],Tbl_Agencies[Agy Sort])</f>
        <v/>
      </c>
      <c r="J4734" s="2" t="str">
        <f>Tbl_BalanceHistory[[#This Row],[AgyCode]]&amp;": "&amp;Tbl_BalanceHistory[[#This Row],[Agency Name]]</f>
        <v>743: Fluvanna Correctional Center for Women</v>
      </c>
      <c r="K4734" s="1">
        <v>2019</v>
      </c>
      <c r="L4734" s="3">
        <v>398</v>
      </c>
      <c r="M4734" s="3" t="s">
        <v>768</v>
      </c>
      <c r="N4734" s="2" t="str">
        <f>Tbl_BalanceHistory[[#This Row],[ProgramCode]]&amp;": "&amp;Tbl_BalanceHistory[[#This Row],[Program Name]]</f>
        <v>398: Operation of Secure Correctional Facilities</v>
      </c>
      <c r="O4734" s="3" t="s">
        <v>886</v>
      </c>
      <c r="P4734" s="1" t="str">
        <f>IF(Tbl_BalanceHistory[[#This Row],[FundCode]]="0100","GF",IF(Tbl_BalanceHistory[[#This Row],[FundCode]]="01000","GF","Hi Ed / OCR"))</f>
        <v>GF</v>
      </c>
      <c r="Q4734" s="5">
        <v>42501303</v>
      </c>
      <c r="R4734" s="5">
        <v>42501303</v>
      </c>
      <c r="S4734" s="5">
        <v>0</v>
      </c>
      <c r="T4734" s="5">
        <v>0</v>
      </c>
      <c r="U4734" s="3"/>
      <c r="V4734" s="5">
        <v>0</v>
      </c>
      <c r="W4734" s="5">
        <v>0</v>
      </c>
      <c r="X4734" s="5"/>
      <c r="Y4734" s="5"/>
      <c r="Z4734" s="5">
        <f>Tbl_BalanceHistory[[#This Row],[Discretionary Recommended - Pre 2022]]+Tbl_BalanceHistory[[#This Row],[Discretionary Balance Recommended: Policy]]+Tbl_BalanceHistory[[#This Row],[Discretionary Balance Recommended: Commitments]]</f>
        <v>0</v>
      </c>
      <c r="AA4734" s="5">
        <f>Tbl_BalanceHistory[[#This Row],[Discretionary Balance]]-Tbl_BalanceHistory[[#This Row],[Discretionary Reappropriation]]</f>
        <v>0</v>
      </c>
      <c r="AB4734" s="2"/>
      <c r="AC4734" s="2"/>
      <c r="AD4734" s="2"/>
      <c r="AE4734" s="2"/>
    </row>
    <row r="4735" spans="1:31" ht="45" x14ac:dyDescent="0.25">
      <c r="A4735" s="2" t="s">
        <v>747</v>
      </c>
      <c r="B4735" s="3">
        <v>11</v>
      </c>
      <c r="C4735" s="3">
        <v>799</v>
      </c>
      <c r="D4735" s="3" t="s">
        <v>760</v>
      </c>
      <c r="E4735" s="3" t="str">
        <f>_xlfn.XLOOKUP(Tbl_BalanceHistory[[#This Row],[RespAgy]],Tbl_Agencies[Agy Code],Tbl_Agencies[Agy Sort])</f>
        <v>161000</v>
      </c>
      <c r="F4735" s="2" t="str">
        <f>Tbl_BalanceHistory[[#This Row],[RespAgy]]&amp;": "&amp;Tbl_BalanceHistory[[#This Row],[RespAgency]]</f>
        <v>799: Department of Corrections</v>
      </c>
      <c r="G4735" s="3">
        <v>743</v>
      </c>
      <c r="H4735" s="3" t="s">
        <v>1351</v>
      </c>
      <c r="I4735" s="3" t="str">
        <f>_xlfn.XLOOKUP(Tbl_BalanceHistory[[#This Row],[AgyCode]],Tbl_Agencies[Agy Code],Tbl_Agencies[Agy Sort])</f>
        <v/>
      </c>
      <c r="J4735" s="2" t="str">
        <f>Tbl_BalanceHistory[[#This Row],[AgyCode]]&amp;": "&amp;Tbl_BalanceHistory[[#This Row],[Agency Name]]</f>
        <v>743: Fluvanna Correctional Center for Women</v>
      </c>
      <c r="K4735" s="1">
        <v>2020</v>
      </c>
      <c r="L4735" s="3">
        <v>398</v>
      </c>
      <c r="M4735" s="3" t="s">
        <v>768</v>
      </c>
      <c r="N4735" s="2" t="str">
        <f>Tbl_BalanceHistory[[#This Row],[ProgramCode]]&amp;": "&amp;Tbl_BalanceHistory[[#This Row],[Program Name]]</f>
        <v>398: Operation of Secure Correctional Facilities</v>
      </c>
      <c r="O4735" s="3" t="s">
        <v>886</v>
      </c>
      <c r="P4735" s="1" t="str">
        <f>IF(Tbl_BalanceHistory[[#This Row],[FundCode]]="0100","GF",IF(Tbl_BalanceHistory[[#This Row],[FundCode]]="01000","GF","Hi Ed / OCR"))</f>
        <v>GF</v>
      </c>
      <c r="Q4735" s="5">
        <v>41993580</v>
      </c>
      <c r="R4735" s="5">
        <v>41718097.079999998</v>
      </c>
      <c r="S4735" s="5">
        <v>275482.92</v>
      </c>
      <c r="T4735" s="5">
        <v>0</v>
      </c>
      <c r="U4735" s="3"/>
      <c r="V4735" s="5">
        <v>275482.92</v>
      </c>
      <c r="W4735" s="5">
        <v>0</v>
      </c>
      <c r="X4735" s="5"/>
      <c r="Y4735" s="5"/>
      <c r="Z4735" s="5">
        <f>Tbl_BalanceHistory[[#This Row],[Discretionary Recommended - Pre 2022]]+Tbl_BalanceHistory[[#This Row],[Discretionary Balance Recommended: Policy]]+Tbl_BalanceHistory[[#This Row],[Discretionary Balance Recommended: Commitments]]</f>
        <v>0</v>
      </c>
      <c r="AA4735" s="5">
        <f>Tbl_BalanceHistory[[#This Row],[Discretionary Balance]]-Tbl_BalanceHistory[[#This Row],[Discretionary Reappropriation]]</f>
        <v>275482.92</v>
      </c>
      <c r="AB4735" s="2"/>
      <c r="AC4735" s="2"/>
      <c r="AD4735" s="2"/>
      <c r="AE4735" s="2"/>
    </row>
    <row r="4736" spans="1:31" ht="45" x14ac:dyDescent="0.25">
      <c r="A4736" s="2" t="s">
        <v>747</v>
      </c>
      <c r="B4736" s="3">
        <v>11</v>
      </c>
      <c r="C4736" s="3">
        <v>799</v>
      </c>
      <c r="D4736" s="3" t="s">
        <v>760</v>
      </c>
      <c r="E4736" s="3" t="str">
        <f>_xlfn.XLOOKUP(Tbl_BalanceHistory[[#This Row],[RespAgy]],Tbl_Agencies[Agy Code],Tbl_Agencies[Agy Sort])</f>
        <v>161000</v>
      </c>
      <c r="F4736" s="2" t="str">
        <f>Tbl_BalanceHistory[[#This Row],[RespAgy]]&amp;": "&amp;Tbl_BalanceHistory[[#This Row],[RespAgency]]</f>
        <v>799: Department of Corrections</v>
      </c>
      <c r="G4736" s="3">
        <v>744</v>
      </c>
      <c r="H4736" s="3" t="s">
        <v>1353</v>
      </c>
      <c r="I4736" s="3" t="str">
        <f>_xlfn.XLOOKUP(Tbl_BalanceHistory[[#This Row],[AgyCode]],Tbl_Agencies[Agy Code],Tbl_Agencies[Agy Sort])</f>
        <v/>
      </c>
      <c r="J4736" s="2" t="str">
        <f>Tbl_BalanceHistory[[#This Row],[AgyCode]]&amp;": "&amp;Tbl_BalanceHistory[[#This Row],[Agency Name]]</f>
        <v>744: Mecklenburg Correctional Center</v>
      </c>
      <c r="K4736" s="1">
        <v>2014</v>
      </c>
      <c r="L4736" s="3">
        <v>398</v>
      </c>
      <c r="M4736" s="3" t="s">
        <v>768</v>
      </c>
      <c r="N4736" s="2" t="str">
        <f>Tbl_BalanceHistory[[#This Row],[ProgramCode]]&amp;": "&amp;Tbl_BalanceHistory[[#This Row],[Program Name]]</f>
        <v>398: Operation of Secure Correctional Facilities</v>
      </c>
      <c r="O4736" s="3" t="s">
        <v>1730</v>
      </c>
      <c r="P4736" s="1" t="str">
        <f>IF(Tbl_BalanceHistory[[#This Row],[FundCode]]="0100","GF",IF(Tbl_BalanceHistory[[#This Row],[FundCode]]="01000","GF","Hi Ed / OCR"))</f>
        <v>GF</v>
      </c>
      <c r="Q4736" s="5">
        <v>419073</v>
      </c>
      <c r="R4736" s="5">
        <v>419073</v>
      </c>
      <c r="S4736" s="5">
        <v>0</v>
      </c>
      <c r="T4736" s="5">
        <v>0</v>
      </c>
      <c r="U4736" s="3"/>
      <c r="V4736" s="5">
        <v>0</v>
      </c>
      <c r="W4736" s="5">
        <v>0</v>
      </c>
      <c r="X4736" s="5"/>
      <c r="Y4736" s="5"/>
      <c r="Z4736" s="5">
        <f>Tbl_BalanceHistory[[#This Row],[Discretionary Recommended - Pre 2022]]+Tbl_BalanceHistory[[#This Row],[Discretionary Balance Recommended: Policy]]+Tbl_BalanceHistory[[#This Row],[Discretionary Balance Recommended: Commitments]]</f>
        <v>0</v>
      </c>
      <c r="AA4736" s="5">
        <f>Tbl_BalanceHistory[[#This Row],[Discretionary Balance]]-Tbl_BalanceHistory[[#This Row],[Discretionary Reappropriation]]</f>
        <v>0</v>
      </c>
      <c r="AB4736" s="2"/>
      <c r="AC4736" s="2"/>
      <c r="AD4736" s="2"/>
      <c r="AE4736" s="2"/>
    </row>
    <row r="4737" spans="1:31" ht="45" x14ac:dyDescent="0.25">
      <c r="A4737" s="2" t="s">
        <v>747</v>
      </c>
      <c r="B4737" s="3">
        <v>11</v>
      </c>
      <c r="C4737" s="3">
        <v>799</v>
      </c>
      <c r="D4737" s="3" t="s">
        <v>760</v>
      </c>
      <c r="E4737" s="3" t="str">
        <f>_xlfn.XLOOKUP(Tbl_BalanceHistory[[#This Row],[RespAgy]],Tbl_Agencies[Agy Code],Tbl_Agencies[Agy Sort])</f>
        <v>161000</v>
      </c>
      <c r="F4737" s="2" t="str">
        <f>Tbl_BalanceHistory[[#This Row],[RespAgy]]&amp;": "&amp;Tbl_BalanceHistory[[#This Row],[RespAgency]]</f>
        <v>799: Department of Corrections</v>
      </c>
      <c r="G4737" s="3">
        <v>744</v>
      </c>
      <c r="H4737" s="3" t="s">
        <v>1353</v>
      </c>
      <c r="I4737" s="3" t="str">
        <f>_xlfn.XLOOKUP(Tbl_BalanceHistory[[#This Row],[AgyCode]],Tbl_Agencies[Agy Code],Tbl_Agencies[Agy Sort])</f>
        <v/>
      </c>
      <c r="J4737" s="2" t="str">
        <f>Tbl_BalanceHistory[[#This Row],[AgyCode]]&amp;": "&amp;Tbl_BalanceHistory[[#This Row],[Agency Name]]</f>
        <v>744: Mecklenburg Correctional Center</v>
      </c>
      <c r="K4737" s="1">
        <v>2015</v>
      </c>
      <c r="L4737" s="3">
        <v>398</v>
      </c>
      <c r="M4737" s="3" t="s">
        <v>768</v>
      </c>
      <c r="N4737" s="2" t="str">
        <f>Tbl_BalanceHistory[[#This Row],[ProgramCode]]&amp;": "&amp;Tbl_BalanceHistory[[#This Row],[Program Name]]</f>
        <v>398: Operation of Secure Correctional Facilities</v>
      </c>
      <c r="O4737" s="3" t="s">
        <v>1730</v>
      </c>
      <c r="P4737" s="1" t="str">
        <f>IF(Tbl_BalanceHistory[[#This Row],[FundCode]]="0100","GF",IF(Tbl_BalanceHistory[[#This Row],[FundCode]]="01000","GF","Hi Ed / OCR"))</f>
        <v>GF</v>
      </c>
      <c r="Q4737" s="5">
        <v>0</v>
      </c>
      <c r="R4737" s="5">
        <v>0</v>
      </c>
      <c r="S4737" s="5">
        <v>0</v>
      </c>
      <c r="T4737" s="5">
        <v>0</v>
      </c>
      <c r="U4737" s="3"/>
      <c r="V4737" s="5">
        <v>0</v>
      </c>
      <c r="W4737" s="5">
        <v>0</v>
      </c>
      <c r="X4737" s="5"/>
      <c r="Y4737" s="5"/>
      <c r="Z4737" s="5">
        <f>Tbl_BalanceHistory[[#This Row],[Discretionary Recommended - Pre 2022]]+Tbl_BalanceHistory[[#This Row],[Discretionary Balance Recommended: Policy]]+Tbl_BalanceHistory[[#This Row],[Discretionary Balance Recommended: Commitments]]</f>
        <v>0</v>
      </c>
      <c r="AA4737" s="5">
        <f>Tbl_BalanceHistory[[#This Row],[Discretionary Balance]]-Tbl_BalanceHistory[[#This Row],[Discretionary Reappropriation]]</f>
        <v>0</v>
      </c>
      <c r="AB4737" s="2"/>
      <c r="AC4737" s="2"/>
      <c r="AD4737" s="2"/>
      <c r="AE4737" s="2"/>
    </row>
    <row r="4738" spans="1:31" ht="45" x14ac:dyDescent="0.25">
      <c r="A4738" s="2" t="s">
        <v>747</v>
      </c>
      <c r="B4738" s="3">
        <v>11</v>
      </c>
      <c r="C4738" s="3">
        <v>799</v>
      </c>
      <c r="D4738" s="3" t="s">
        <v>760</v>
      </c>
      <c r="E4738" s="3" t="str">
        <f>_xlfn.XLOOKUP(Tbl_BalanceHistory[[#This Row],[RespAgy]],Tbl_Agencies[Agy Code],Tbl_Agencies[Agy Sort])</f>
        <v>161000</v>
      </c>
      <c r="F4738" s="2" t="str">
        <f>Tbl_BalanceHistory[[#This Row],[RespAgy]]&amp;": "&amp;Tbl_BalanceHistory[[#This Row],[RespAgency]]</f>
        <v>799: Department of Corrections</v>
      </c>
      <c r="G4738" s="3">
        <v>752</v>
      </c>
      <c r="H4738" s="3" t="s">
        <v>2175</v>
      </c>
      <c r="I4738" s="3" t="str">
        <f>_xlfn.XLOOKUP(Tbl_BalanceHistory[[#This Row],[AgyCode]],Tbl_Agencies[Agy Code],Tbl_Agencies[Agy Sort])</f>
        <v/>
      </c>
      <c r="J4738" s="2" t="str">
        <f>Tbl_BalanceHistory[[#This Row],[AgyCode]]&amp;": "&amp;Tbl_BalanceHistory[[#This Row],[Agency Name]]</f>
        <v>752: Deep Meadow Correctional Center</v>
      </c>
      <c r="K4738" s="1">
        <v>2014</v>
      </c>
      <c r="L4738" s="3">
        <v>197</v>
      </c>
      <c r="M4738" s="3" t="s">
        <v>401</v>
      </c>
      <c r="N4738" s="2" t="str">
        <f>Tbl_BalanceHistory[[#This Row],[ProgramCode]]&amp;": "&amp;Tbl_BalanceHistory[[#This Row],[Program Name]]</f>
        <v>197: Instruction</v>
      </c>
      <c r="O4738" s="3" t="s">
        <v>1730</v>
      </c>
      <c r="P4738" s="1" t="str">
        <f>IF(Tbl_BalanceHistory[[#This Row],[FundCode]]="0100","GF",IF(Tbl_BalanceHistory[[#This Row],[FundCode]]="01000","GF","Hi Ed / OCR"))</f>
        <v>GF</v>
      </c>
      <c r="Q4738" s="5">
        <v>522546</v>
      </c>
      <c r="R4738" s="5">
        <v>522546</v>
      </c>
      <c r="S4738" s="5">
        <v>0</v>
      </c>
      <c r="T4738" s="5">
        <v>0</v>
      </c>
      <c r="U4738" s="3"/>
      <c r="V4738" s="5">
        <v>0</v>
      </c>
      <c r="W4738" s="5">
        <v>0</v>
      </c>
      <c r="X4738" s="5"/>
      <c r="Y4738" s="5"/>
      <c r="Z4738" s="5">
        <f>Tbl_BalanceHistory[[#This Row],[Discretionary Recommended - Pre 2022]]+Tbl_BalanceHistory[[#This Row],[Discretionary Balance Recommended: Policy]]+Tbl_BalanceHistory[[#This Row],[Discretionary Balance Recommended: Commitments]]</f>
        <v>0</v>
      </c>
      <c r="AA4738" s="5">
        <f>Tbl_BalanceHistory[[#This Row],[Discretionary Balance]]-Tbl_BalanceHistory[[#This Row],[Discretionary Reappropriation]]</f>
        <v>0</v>
      </c>
      <c r="AB4738" s="2"/>
      <c r="AC4738" s="2"/>
      <c r="AD4738" s="2"/>
      <c r="AE4738" s="2"/>
    </row>
    <row r="4739" spans="1:31" ht="45" x14ac:dyDescent="0.25">
      <c r="A4739" s="2" t="s">
        <v>747</v>
      </c>
      <c r="B4739" s="3">
        <v>11</v>
      </c>
      <c r="C4739" s="3">
        <v>799</v>
      </c>
      <c r="D4739" s="3" t="s">
        <v>760</v>
      </c>
      <c r="E4739" s="3" t="str">
        <f>_xlfn.XLOOKUP(Tbl_BalanceHistory[[#This Row],[RespAgy]],Tbl_Agencies[Agy Code],Tbl_Agencies[Agy Sort])</f>
        <v>161000</v>
      </c>
      <c r="F4739" s="2" t="str">
        <f>Tbl_BalanceHistory[[#This Row],[RespAgy]]&amp;": "&amp;Tbl_BalanceHistory[[#This Row],[RespAgency]]</f>
        <v>799: Department of Corrections</v>
      </c>
      <c r="G4739" s="3">
        <v>752</v>
      </c>
      <c r="H4739" s="3" t="s">
        <v>2175</v>
      </c>
      <c r="I4739" s="3" t="str">
        <f>_xlfn.XLOOKUP(Tbl_BalanceHistory[[#This Row],[AgyCode]],Tbl_Agencies[Agy Code],Tbl_Agencies[Agy Sort])</f>
        <v/>
      </c>
      <c r="J4739" s="2" t="str">
        <f>Tbl_BalanceHistory[[#This Row],[AgyCode]]&amp;": "&amp;Tbl_BalanceHistory[[#This Row],[Agency Name]]</f>
        <v>752: Deep Meadow Correctional Center</v>
      </c>
      <c r="K4739" s="1">
        <v>2015</v>
      </c>
      <c r="L4739" s="3">
        <v>197</v>
      </c>
      <c r="M4739" s="3" t="s">
        <v>401</v>
      </c>
      <c r="N4739" s="2" t="str">
        <f>Tbl_BalanceHistory[[#This Row],[ProgramCode]]&amp;": "&amp;Tbl_BalanceHistory[[#This Row],[Program Name]]</f>
        <v>197: Instruction</v>
      </c>
      <c r="O4739" s="3" t="s">
        <v>1730</v>
      </c>
      <c r="P4739" s="1" t="str">
        <f>IF(Tbl_BalanceHistory[[#This Row],[FundCode]]="0100","GF",IF(Tbl_BalanceHistory[[#This Row],[FundCode]]="01000","GF","Hi Ed / OCR"))</f>
        <v>GF</v>
      </c>
      <c r="Q4739" s="5">
        <v>451741</v>
      </c>
      <c r="R4739" s="5">
        <v>451741</v>
      </c>
      <c r="S4739" s="5">
        <v>0</v>
      </c>
      <c r="T4739" s="5">
        <v>0</v>
      </c>
      <c r="U4739" s="3"/>
      <c r="V4739" s="5">
        <v>0</v>
      </c>
      <c r="W4739" s="5">
        <v>0</v>
      </c>
      <c r="X4739" s="5"/>
      <c r="Y4739" s="5"/>
      <c r="Z4739" s="5">
        <f>Tbl_BalanceHistory[[#This Row],[Discretionary Recommended - Pre 2022]]+Tbl_BalanceHistory[[#This Row],[Discretionary Balance Recommended: Policy]]+Tbl_BalanceHistory[[#This Row],[Discretionary Balance Recommended: Commitments]]</f>
        <v>0</v>
      </c>
      <c r="AA4739" s="5">
        <f>Tbl_BalanceHistory[[#This Row],[Discretionary Balance]]-Tbl_BalanceHistory[[#This Row],[Discretionary Reappropriation]]</f>
        <v>0</v>
      </c>
      <c r="AB4739" s="2"/>
      <c r="AC4739" s="2"/>
      <c r="AD4739" s="2"/>
      <c r="AE4739" s="2"/>
    </row>
    <row r="4740" spans="1:31" ht="45" x14ac:dyDescent="0.25">
      <c r="A4740" s="2" t="s">
        <v>747</v>
      </c>
      <c r="B4740" s="3">
        <v>11</v>
      </c>
      <c r="C4740" s="3">
        <v>799</v>
      </c>
      <c r="D4740" s="3" t="s">
        <v>760</v>
      </c>
      <c r="E4740" s="3" t="str">
        <f>_xlfn.XLOOKUP(Tbl_BalanceHistory[[#This Row],[RespAgy]],Tbl_Agencies[Agy Code],Tbl_Agencies[Agy Sort])</f>
        <v>161000</v>
      </c>
      <c r="F4740" s="2" t="str">
        <f>Tbl_BalanceHistory[[#This Row],[RespAgy]]&amp;": "&amp;Tbl_BalanceHistory[[#This Row],[RespAgency]]</f>
        <v>799: Department of Corrections</v>
      </c>
      <c r="G4740" s="3">
        <v>752</v>
      </c>
      <c r="H4740" s="3" t="s">
        <v>2175</v>
      </c>
      <c r="I4740" s="3" t="str">
        <f>_xlfn.XLOOKUP(Tbl_BalanceHistory[[#This Row],[AgyCode]],Tbl_Agencies[Agy Code],Tbl_Agencies[Agy Sort])</f>
        <v/>
      </c>
      <c r="J4740" s="2" t="str">
        <f>Tbl_BalanceHistory[[#This Row],[AgyCode]]&amp;": "&amp;Tbl_BalanceHistory[[#This Row],[Agency Name]]</f>
        <v>752: Deep Meadow Correctional Center</v>
      </c>
      <c r="K4740" s="1">
        <v>2016</v>
      </c>
      <c r="L4740" s="3">
        <v>197</v>
      </c>
      <c r="M4740" s="3" t="s">
        <v>401</v>
      </c>
      <c r="N4740" s="2" t="str">
        <f>Tbl_BalanceHistory[[#This Row],[ProgramCode]]&amp;": "&amp;Tbl_BalanceHistory[[#This Row],[Program Name]]</f>
        <v>197: Instruction</v>
      </c>
      <c r="O4740" s="3" t="s">
        <v>1730</v>
      </c>
      <c r="P4740" s="1" t="str">
        <f>IF(Tbl_BalanceHistory[[#This Row],[FundCode]]="0100","GF",IF(Tbl_BalanceHistory[[#This Row],[FundCode]]="01000","GF","Hi Ed / OCR"))</f>
        <v>GF</v>
      </c>
      <c r="Q4740" s="5">
        <v>690300</v>
      </c>
      <c r="R4740" s="5">
        <v>690300</v>
      </c>
      <c r="S4740" s="5">
        <v>0</v>
      </c>
      <c r="T4740" s="5">
        <v>0</v>
      </c>
      <c r="U4740" s="3"/>
      <c r="V4740" s="5">
        <v>0</v>
      </c>
      <c r="W4740" s="5">
        <v>0</v>
      </c>
      <c r="X4740" s="5"/>
      <c r="Y4740" s="5"/>
      <c r="Z4740" s="5">
        <f>Tbl_BalanceHistory[[#This Row],[Discretionary Recommended - Pre 2022]]+Tbl_BalanceHistory[[#This Row],[Discretionary Balance Recommended: Policy]]+Tbl_BalanceHistory[[#This Row],[Discretionary Balance Recommended: Commitments]]</f>
        <v>0</v>
      </c>
      <c r="AA4740" s="5">
        <f>Tbl_BalanceHistory[[#This Row],[Discretionary Balance]]-Tbl_BalanceHistory[[#This Row],[Discretionary Reappropriation]]</f>
        <v>0</v>
      </c>
      <c r="AB4740" s="2"/>
      <c r="AC4740" s="2"/>
      <c r="AD4740" s="2"/>
      <c r="AE4740" s="2" t="s">
        <v>2170</v>
      </c>
    </row>
    <row r="4741" spans="1:31" ht="45" x14ac:dyDescent="0.25">
      <c r="A4741" s="2" t="s">
        <v>747</v>
      </c>
      <c r="B4741" s="3">
        <v>11</v>
      </c>
      <c r="C4741" s="3">
        <v>799</v>
      </c>
      <c r="D4741" s="3" t="s">
        <v>760</v>
      </c>
      <c r="E4741" s="3" t="str">
        <f>_xlfn.XLOOKUP(Tbl_BalanceHistory[[#This Row],[RespAgy]],Tbl_Agencies[Agy Code],Tbl_Agencies[Agy Sort])</f>
        <v>161000</v>
      </c>
      <c r="F4741" s="2" t="str">
        <f>Tbl_BalanceHistory[[#This Row],[RespAgy]]&amp;": "&amp;Tbl_BalanceHistory[[#This Row],[RespAgency]]</f>
        <v>799: Department of Corrections</v>
      </c>
      <c r="G4741" s="3">
        <v>752</v>
      </c>
      <c r="H4741" s="3" t="s">
        <v>2175</v>
      </c>
      <c r="I4741" s="3" t="str">
        <f>_xlfn.XLOOKUP(Tbl_BalanceHistory[[#This Row],[AgyCode]],Tbl_Agencies[Agy Code],Tbl_Agencies[Agy Sort])</f>
        <v/>
      </c>
      <c r="J4741" s="2" t="str">
        <f>Tbl_BalanceHistory[[#This Row],[AgyCode]]&amp;": "&amp;Tbl_BalanceHistory[[#This Row],[Agency Name]]</f>
        <v>752: Deep Meadow Correctional Center</v>
      </c>
      <c r="K4741" s="1">
        <v>2017</v>
      </c>
      <c r="L4741" s="3">
        <v>197</v>
      </c>
      <c r="M4741" s="3" t="s">
        <v>401</v>
      </c>
      <c r="N4741" s="2" t="str">
        <f>Tbl_BalanceHistory[[#This Row],[ProgramCode]]&amp;": "&amp;Tbl_BalanceHistory[[#This Row],[Program Name]]</f>
        <v>197: Instruction</v>
      </c>
      <c r="O4741" s="3" t="s">
        <v>886</v>
      </c>
      <c r="P4741" s="1" t="str">
        <f>IF(Tbl_BalanceHistory[[#This Row],[FundCode]]="0100","GF",IF(Tbl_BalanceHistory[[#This Row],[FundCode]]="01000","GF","Hi Ed / OCR"))</f>
        <v>GF</v>
      </c>
      <c r="Q4741" s="5">
        <v>765322</v>
      </c>
      <c r="R4741" s="5">
        <v>765322</v>
      </c>
      <c r="S4741" s="5">
        <v>0</v>
      </c>
      <c r="T4741" s="5">
        <v>0</v>
      </c>
      <c r="U4741" s="3"/>
      <c r="V4741" s="5">
        <v>0</v>
      </c>
      <c r="W4741" s="5">
        <v>0</v>
      </c>
      <c r="X4741" s="5"/>
      <c r="Y4741" s="5"/>
      <c r="Z4741" s="5">
        <f>Tbl_BalanceHistory[[#This Row],[Discretionary Recommended - Pre 2022]]+Tbl_BalanceHistory[[#This Row],[Discretionary Balance Recommended: Policy]]+Tbl_BalanceHistory[[#This Row],[Discretionary Balance Recommended: Commitments]]</f>
        <v>0</v>
      </c>
      <c r="AA4741" s="5">
        <f>Tbl_BalanceHistory[[#This Row],[Discretionary Balance]]-Tbl_BalanceHistory[[#This Row],[Discretionary Reappropriation]]</f>
        <v>0</v>
      </c>
      <c r="AB4741" s="2"/>
      <c r="AC4741" s="2"/>
      <c r="AD4741" s="2"/>
      <c r="AE4741" s="2"/>
    </row>
    <row r="4742" spans="1:31" ht="45" x14ac:dyDescent="0.25">
      <c r="A4742" s="2" t="s">
        <v>747</v>
      </c>
      <c r="B4742" s="3">
        <v>11</v>
      </c>
      <c r="C4742" s="3">
        <v>799</v>
      </c>
      <c r="D4742" s="3" t="s">
        <v>760</v>
      </c>
      <c r="E4742" s="3" t="str">
        <f>_xlfn.XLOOKUP(Tbl_BalanceHistory[[#This Row],[RespAgy]],Tbl_Agencies[Agy Code],Tbl_Agencies[Agy Sort])</f>
        <v>161000</v>
      </c>
      <c r="F4742" s="2" t="str">
        <f>Tbl_BalanceHistory[[#This Row],[RespAgy]]&amp;": "&amp;Tbl_BalanceHistory[[#This Row],[RespAgency]]</f>
        <v>799: Department of Corrections</v>
      </c>
      <c r="G4742" s="3">
        <v>752</v>
      </c>
      <c r="H4742" s="3" t="s">
        <v>2175</v>
      </c>
      <c r="I4742" s="3" t="str">
        <f>_xlfn.XLOOKUP(Tbl_BalanceHistory[[#This Row],[AgyCode]],Tbl_Agencies[Agy Code],Tbl_Agencies[Agy Sort])</f>
        <v/>
      </c>
      <c r="J4742" s="2" t="str">
        <f>Tbl_BalanceHistory[[#This Row],[AgyCode]]&amp;": "&amp;Tbl_BalanceHistory[[#This Row],[Agency Name]]</f>
        <v>752: Deep Meadow Correctional Center</v>
      </c>
      <c r="K4742" s="1">
        <v>2018</v>
      </c>
      <c r="L4742" s="3">
        <v>197</v>
      </c>
      <c r="M4742" s="3" t="s">
        <v>401</v>
      </c>
      <c r="N4742" s="2" t="str">
        <f>Tbl_BalanceHistory[[#This Row],[ProgramCode]]&amp;": "&amp;Tbl_BalanceHistory[[#This Row],[Program Name]]</f>
        <v>197: Instruction</v>
      </c>
      <c r="O4742" s="3" t="s">
        <v>886</v>
      </c>
      <c r="P4742" s="1" t="str">
        <f>IF(Tbl_BalanceHistory[[#This Row],[FundCode]]="0100","GF",IF(Tbl_BalanceHistory[[#This Row],[FundCode]]="01000","GF","Hi Ed / OCR"))</f>
        <v>GF</v>
      </c>
      <c r="Q4742" s="5">
        <v>687626</v>
      </c>
      <c r="R4742" s="5">
        <v>687626</v>
      </c>
      <c r="S4742" s="5">
        <v>0</v>
      </c>
      <c r="T4742" s="5">
        <v>0</v>
      </c>
      <c r="U4742" s="3"/>
      <c r="V4742" s="5">
        <v>0</v>
      </c>
      <c r="W4742" s="5">
        <v>0</v>
      </c>
      <c r="X4742" s="5"/>
      <c r="Y4742" s="5"/>
      <c r="Z4742" s="5">
        <f>Tbl_BalanceHistory[[#This Row],[Discretionary Recommended - Pre 2022]]+Tbl_BalanceHistory[[#This Row],[Discretionary Balance Recommended: Policy]]+Tbl_BalanceHistory[[#This Row],[Discretionary Balance Recommended: Commitments]]</f>
        <v>0</v>
      </c>
      <c r="AA4742" s="5">
        <f>Tbl_BalanceHistory[[#This Row],[Discretionary Balance]]-Tbl_BalanceHistory[[#This Row],[Discretionary Reappropriation]]</f>
        <v>0</v>
      </c>
      <c r="AB4742" s="2"/>
      <c r="AC4742" s="2"/>
      <c r="AD4742" s="2"/>
      <c r="AE4742" s="2"/>
    </row>
    <row r="4743" spans="1:31" ht="45" x14ac:dyDescent="0.25">
      <c r="A4743" s="2" t="s">
        <v>747</v>
      </c>
      <c r="B4743" s="3">
        <v>11</v>
      </c>
      <c r="C4743" s="3">
        <v>799</v>
      </c>
      <c r="D4743" s="3" t="s">
        <v>760</v>
      </c>
      <c r="E4743" s="3" t="str">
        <f>_xlfn.XLOOKUP(Tbl_BalanceHistory[[#This Row],[RespAgy]],Tbl_Agencies[Agy Code],Tbl_Agencies[Agy Sort])</f>
        <v>161000</v>
      </c>
      <c r="F4743" s="2" t="str">
        <f>Tbl_BalanceHistory[[#This Row],[RespAgy]]&amp;": "&amp;Tbl_BalanceHistory[[#This Row],[RespAgency]]</f>
        <v>799: Department of Corrections</v>
      </c>
      <c r="G4743" s="3">
        <v>752</v>
      </c>
      <c r="H4743" s="3" t="s">
        <v>2175</v>
      </c>
      <c r="I4743" s="3" t="str">
        <f>_xlfn.XLOOKUP(Tbl_BalanceHistory[[#This Row],[AgyCode]],Tbl_Agencies[Agy Code],Tbl_Agencies[Agy Sort])</f>
        <v/>
      </c>
      <c r="J4743" s="2" t="str">
        <f>Tbl_BalanceHistory[[#This Row],[AgyCode]]&amp;": "&amp;Tbl_BalanceHistory[[#This Row],[Agency Name]]</f>
        <v>752: Deep Meadow Correctional Center</v>
      </c>
      <c r="K4743" s="1">
        <v>2019</v>
      </c>
      <c r="L4743" s="3">
        <v>197</v>
      </c>
      <c r="M4743" s="3" t="s">
        <v>401</v>
      </c>
      <c r="N4743" s="2" t="str">
        <f>Tbl_BalanceHistory[[#This Row],[ProgramCode]]&amp;": "&amp;Tbl_BalanceHistory[[#This Row],[Program Name]]</f>
        <v>197: Instruction</v>
      </c>
      <c r="O4743" s="3" t="s">
        <v>886</v>
      </c>
      <c r="P4743" s="1" t="str">
        <f>IF(Tbl_BalanceHistory[[#This Row],[FundCode]]="0100","GF",IF(Tbl_BalanceHistory[[#This Row],[FundCode]]="01000","GF","Hi Ed / OCR"))</f>
        <v>GF</v>
      </c>
      <c r="Q4743" s="5">
        <v>693640</v>
      </c>
      <c r="R4743" s="5">
        <v>693640</v>
      </c>
      <c r="S4743" s="5">
        <v>0</v>
      </c>
      <c r="T4743" s="5">
        <v>0</v>
      </c>
      <c r="U4743" s="3"/>
      <c r="V4743" s="5">
        <v>0</v>
      </c>
      <c r="W4743" s="5">
        <v>0</v>
      </c>
      <c r="X4743" s="5"/>
      <c r="Y4743" s="5"/>
      <c r="Z4743" s="5">
        <f>Tbl_BalanceHistory[[#This Row],[Discretionary Recommended - Pre 2022]]+Tbl_BalanceHistory[[#This Row],[Discretionary Balance Recommended: Policy]]+Tbl_BalanceHistory[[#This Row],[Discretionary Balance Recommended: Commitments]]</f>
        <v>0</v>
      </c>
      <c r="AA4743" s="5">
        <f>Tbl_BalanceHistory[[#This Row],[Discretionary Balance]]-Tbl_BalanceHistory[[#This Row],[Discretionary Reappropriation]]</f>
        <v>0</v>
      </c>
      <c r="AB4743" s="2"/>
      <c r="AC4743" s="2"/>
      <c r="AD4743" s="2"/>
      <c r="AE4743" s="2"/>
    </row>
    <row r="4744" spans="1:31" ht="45" x14ac:dyDescent="0.25">
      <c r="A4744" s="2" t="s">
        <v>747</v>
      </c>
      <c r="B4744" s="3">
        <v>11</v>
      </c>
      <c r="C4744" s="3">
        <v>799</v>
      </c>
      <c r="D4744" s="3" t="s">
        <v>760</v>
      </c>
      <c r="E4744" s="3" t="str">
        <f>_xlfn.XLOOKUP(Tbl_BalanceHistory[[#This Row],[RespAgy]],Tbl_Agencies[Agy Code],Tbl_Agencies[Agy Sort])</f>
        <v>161000</v>
      </c>
      <c r="F4744" s="2" t="str">
        <f>Tbl_BalanceHistory[[#This Row],[RespAgy]]&amp;": "&amp;Tbl_BalanceHistory[[#This Row],[RespAgency]]</f>
        <v>799: Department of Corrections</v>
      </c>
      <c r="G4744" s="3">
        <v>752</v>
      </c>
      <c r="H4744" s="3" t="s">
        <v>1368</v>
      </c>
      <c r="I4744" s="3" t="str">
        <f>_xlfn.XLOOKUP(Tbl_BalanceHistory[[#This Row],[AgyCode]],Tbl_Agencies[Agy Code],Tbl_Agencies[Agy Sort])</f>
        <v/>
      </c>
      <c r="J4744" s="2" t="str">
        <f>Tbl_BalanceHistory[[#This Row],[AgyCode]]&amp;": "&amp;Tbl_BalanceHistory[[#This Row],[Agency Name]]</f>
        <v>752: State Farm Complex</v>
      </c>
      <c r="K4744" s="1">
        <v>2020</v>
      </c>
      <c r="L4744" s="3">
        <v>197</v>
      </c>
      <c r="M4744" s="3" t="s">
        <v>401</v>
      </c>
      <c r="N4744" s="2" t="str">
        <f>Tbl_BalanceHistory[[#This Row],[ProgramCode]]&amp;": "&amp;Tbl_BalanceHistory[[#This Row],[Program Name]]</f>
        <v>197: Instruction</v>
      </c>
      <c r="O4744" s="3" t="s">
        <v>886</v>
      </c>
      <c r="P4744" s="1" t="str">
        <f>IF(Tbl_BalanceHistory[[#This Row],[FundCode]]="0100","GF",IF(Tbl_BalanceHistory[[#This Row],[FundCode]]="01000","GF","Hi Ed / OCR"))</f>
        <v>GF</v>
      </c>
      <c r="Q4744" s="5">
        <v>688790</v>
      </c>
      <c r="R4744" s="5">
        <v>688790</v>
      </c>
      <c r="S4744" s="5">
        <v>0</v>
      </c>
      <c r="T4744" s="5">
        <v>0</v>
      </c>
      <c r="U4744" s="3"/>
      <c r="V4744" s="5">
        <v>0</v>
      </c>
      <c r="W4744" s="5">
        <v>0</v>
      </c>
      <c r="X4744" s="5"/>
      <c r="Y4744" s="5"/>
      <c r="Z4744" s="5">
        <f>Tbl_BalanceHistory[[#This Row],[Discretionary Recommended - Pre 2022]]+Tbl_BalanceHistory[[#This Row],[Discretionary Balance Recommended: Policy]]+Tbl_BalanceHistory[[#This Row],[Discretionary Balance Recommended: Commitments]]</f>
        <v>0</v>
      </c>
      <c r="AA4744" s="5">
        <f>Tbl_BalanceHistory[[#This Row],[Discretionary Balance]]-Tbl_BalanceHistory[[#This Row],[Discretionary Reappropriation]]</f>
        <v>0</v>
      </c>
      <c r="AB4744" s="2"/>
      <c r="AC4744" s="2"/>
      <c r="AD4744" s="2"/>
      <c r="AE4744" s="2"/>
    </row>
    <row r="4745" spans="1:31" ht="45" x14ac:dyDescent="0.25">
      <c r="A4745" s="2" t="s">
        <v>747</v>
      </c>
      <c r="B4745" s="3">
        <v>11</v>
      </c>
      <c r="C4745" s="3">
        <v>799</v>
      </c>
      <c r="D4745" s="3" t="s">
        <v>760</v>
      </c>
      <c r="E4745" s="3" t="str">
        <f>_xlfn.XLOOKUP(Tbl_BalanceHistory[[#This Row],[RespAgy]],Tbl_Agencies[Agy Code],Tbl_Agencies[Agy Sort])</f>
        <v>161000</v>
      </c>
      <c r="F4745" s="2" t="str">
        <f>Tbl_BalanceHistory[[#This Row],[RespAgy]]&amp;": "&amp;Tbl_BalanceHistory[[#This Row],[RespAgency]]</f>
        <v>799: Department of Corrections</v>
      </c>
      <c r="G4745" s="3">
        <v>752</v>
      </c>
      <c r="H4745" s="3" t="s">
        <v>2175</v>
      </c>
      <c r="I4745" s="3" t="str">
        <f>_xlfn.XLOOKUP(Tbl_BalanceHistory[[#This Row],[AgyCode]],Tbl_Agencies[Agy Code],Tbl_Agencies[Agy Sort])</f>
        <v/>
      </c>
      <c r="J4745" s="2" t="str">
        <f>Tbl_BalanceHistory[[#This Row],[AgyCode]]&amp;": "&amp;Tbl_BalanceHistory[[#This Row],[Agency Name]]</f>
        <v>752: Deep Meadow Correctional Center</v>
      </c>
      <c r="K4745" s="1">
        <v>2014</v>
      </c>
      <c r="L4745" s="3">
        <v>398</v>
      </c>
      <c r="M4745" s="3" t="s">
        <v>768</v>
      </c>
      <c r="N4745" s="2" t="str">
        <f>Tbl_BalanceHistory[[#This Row],[ProgramCode]]&amp;": "&amp;Tbl_BalanceHistory[[#This Row],[Program Name]]</f>
        <v>398: Operation of Secure Correctional Facilities</v>
      </c>
      <c r="O4745" s="3" t="s">
        <v>1730</v>
      </c>
      <c r="P4745" s="1" t="str">
        <f>IF(Tbl_BalanceHistory[[#This Row],[FundCode]]="0100","GF",IF(Tbl_BalanceHistory[[#This Row],[FundCode]]="01000","GF","Hi Ed / OCR"))</f>
        <v>GF</v>
      </c>
      <c r="Q4745" s="5">
        <v>25877952</v>
      </c>
      <c r="R4745" s="5">
        <v>25877952</v>
      </c>
      <c r="S4745" s="5">
        <v>0</v>
      </c>
      <c r="T4745" s="5">
        <v>0</v>
      </c>
      <c r="U4745" s="3"/>
      <c r="V4745" s="5">
        <v>0</v>
      </c>
      <c r="W4745" s="5">
        <v>0</v>
      </c>
      <c r="X4745" s="5"/>
      <c r="Y4745" s="5"/>
      <c r="Z4745" s="5">
        <f>Tbl_BalanceHistory[[#This Row],[Discretionary Recommended - Pre 2022]]+Tbl_BalanceHistory[[#This Row],[Discretionary Balance Recommended: Policy]]+Tbl_BalanceHistory[[#This Row],[Discretionary Balance Recommended: Commitments]]</f>
        <v>0</v>
      </c>
      <c r="AA4745" s="5">
        <f>Tbl_BalanceHistory[[#This Row],[Discretionary Balance]]-Tbl_BalanceHistory[[#This Row],[Discretionary Reappropriation]]</f>
        <v>0</v>
      </c>
      <c r="AB4745" s="2"/>
      <c r="AC4745" s="2"/>
      <c r="AD4745" s="2"/>
      <c r="AE4745" s="2"/>
    </row>
    <row r="4746" spans="1:31" ht="45" x14ac:dyDescent="0.25">
      <c r="A4746" s="2" t="s">
        <v>747</v>
      </c>
      <c r="B4746" s="3">
        <v>11</v>
      </c>
      <c r="C4746" s="3">
        <v>799</v>
      </c>
      <c r="D4746" s="3" t="s">
        <v>760</v>
      </c>
      <c r="E4746" s="3" t="str">
        <f>_xlfn.XLOOKUP(Tbl_BalanceHistory[[#This Row],[RespAgy]],Tbl_Agencies[Agy Code],Tbl_Agencies[Agy Sort])</f>
        <v>161000</v>
      </c>
      <c r="F4746" s="2" t="str">
        <f>Tbl_BalanceHistory[[#This Row],[RespAgy]]&amp;": "&amp;Tbl_BalanceHistory[[#This Row],[RespAgency]]</f>
        <v>799: Department of Corrections</v>
      </c>
      <c r="G4746" s="3">
        <v>752</v>
      </c>
      <c r="H4746" s="3" t="s">
        <v>2175</v>
      </c>
      <c r="I4746" s="3" t="str">
        <f>_xlfn.XLOOKUP(Tbl_BalanceHistory[[#This Row],[AgyCode]],Tbl_Agencies[Agy Code],Tbl_Agencies[Agy Sort])</f>
        <v/>
      </c>
      <c r="J4746" s="2" t="str">
        <f>Tbl_BalanceHistory[[#This Row],[AgyCode]]&amp;": "&amp;Tbl_BalanceHistory[[#This Row],[Agency Name]]</f>
        <v>752: Deep Meadow Correctional Center</v>
      </c>
      <c r="K4746" s="1">
        <v>2015</v>
      </c>
      <c r="L4746" s="3">
        <v>398</v>
      </c>
      <c r="M4746" s="3" t="s">
        <v>768</v>
      </c>
      <c r="N4746" s="2" t="str">
        <f>Tbl_BalanceHistory[[#This Row],[ProgramCode]]&amp;": "&amp;Tbl_BalanceHistory[[#This Row],[Program Name]]</f>
        <v>398: Operation of Secure Correctional Facilities</v>
      </c>
      <c r="O4746" s="3" t="s">
        <v>1730</v>
      </c>
      <c r="P4746" s="1" t="str">
        <f>IF(Tbl_BalanceHistory[[#This Row],[FundCode]]="0100","GF",IF(Tbl_BalanceHistory[[#This Row],[FundCode]]="01000","GF","Hi Ed / OCR"))</f>
        <v>GF</v>
      </c>
      <c r="Q4746" s="5">
        <v>27316898</v>
      </c>
      <c r="R4746" s="5">
        <v>27316898</v>
      </c>
      <c r="S4746" s="5">
        <v>0</v>
      </c>
      <c r="T4746" s="5">
        <v>0</v>
      </c>
      <c r="U4746" s="3"/>
      <c r="V4746" s="5">
        <v>0</v>
      </c>
      <c r="W4746" s="5">
        <v>0</v>
      </c>
      <c r="X4746" s="5"/>
      <c r="Y4746" s="5"/>
      <c r="Z4746" s="5">
        <f>Tbl_BalanceHistory[[#This Row],[Discretionary Recommended - Pre 2022]]+Tbl_BalanceHistory[[#This Row],[Discretionary Balance Recommended: Policy]]+Tbl_BalanceHistory[[#This Row],[Discretionary Balance Recommended: Commitments]]</f>
        <v>0</v>
      </c>
      <c r="AA4746" s="5">
        <f>Tbl_BalanceHistory[[#This Row],[Discretionary Balance]]-Tbl_BalanceHistory[[#This Row],[Discretionary Reappropriation]]</f>
        <v>0</v>
      </c>
      <c r="AB4746" s="2"/>
      <c r="AC4746" s="2"/>
      <c r="AD4746" s="2"/>
      <c r="AE4746" s="2"/>
    </row>
    <row r="4747" spans="1:31" ht="45" x14ac:dyDescent="0.25">
      <c r="A4747" s="2" t="s">
        <v>747</v>
      </c>
      <c r="B4747" s="3">
        <v>11</v>
      </c>
      <c r="C4747" s="3">
        <v>799</v>
      </c>
      <c r="D4747" s="3" t="s">
        <v>760</v>
      </c>
      <c r="E4747" s="3" t="str">
        <f>_xlfn.XLOOKUP(Tbl_BalanceHistory[[#This Row],[RespAgy]],Tbl_Agencies[Agy Code],Tbl_Agencies[Agy Sort])</f>
        <v>161000</v>
      </c>
      <c r="F4747" s="2" t="str">
        <f>Tbl_BalanceHistory[[#This Row],[RespAgy]]&amp;": "&amp;Tbl_BalanceHistory[[#This Row],[RespAgency]]</f>
        <v>799: Department of Corrections</v>
      </c>
      <c r="G4747" s="3">
        <v>752</v>
      </c>
      <c r="H4747" s="3" t="s">
        <v>2175</v>
      </c>
      <c r="I4747" s="3" t="str">
        <f>_xlfn.XLOOKUP(Tbl_BalanceHistory[[#This Row],[AgyCode]],Tbl_Agencies[Agy Code],Tbl_Agencies[Agy Sort])</f>
        <v/>
      </c>
      <c r="J4747" s="2" t="str">
        <f>Tbl_BalanceHistory[[#This Row],[AgyCode]]&amp;": "&amp;Tbl_BalanceHistory[[#This Row],[Agency Name]]</f>
        <v>752: Deep Meadow Correctional Center</v>
      </c>
      <c r="K4747" s="1">
        <v>2016</v>
      </c>
      <c r="L4747" s="3">
        <v>398</v>
      </c>
      <c r="M4747" s="3" t="s">
        <v>768</v>
      </c>
      <c r="N4747" s="2" t="str">
        <f>Tbl_BalanceHistory[[#This Row],[ProgramCode]]&amp;": "&amp;Tbl_BalanceHistory[[#This Row],[Program Name]]</f>
        <v>398: Operation of Secure Correctional Facilities</v>
      </c>
      <c r="O4747" s="3" t="s">
        <v>1730</v>
      </c>
      <c r="P4747" s="1" t="str">
        <f>IF(Tbl_BalanceHistory[[#This Row],[FundCode]]="0100","GF",IF(Tbl_BalanceHistory[[#This Row],[FundCode]]="01000","GF","Hi Ed / OCR"))</f>
        <v>GF</v>
      </c>
      <c r="Q4747" s="5">
        <v>51646347</v>
      </c>
      <c r="R4747" s="5">
        <v>51646347</v>
      </c>
      <c r="S4747" s="5">
        <v>0</v>
      </c>
      <c r="T4747" s="5">
        <v>0</v>
      </c>
      <c r="U4747" s="3"/>
      <c r="V4747" s="5">
        <v>0</v>
      </c>
      <c r="W4747" s="5">
        <v>0</v>
      </c>
      <c r="X4747" s="5"/>
      <c r="Y4747" s="5"/>
      <c r="Z4747" s="5">
        <f>Tbl_BalanceHistory[[#This Row],[Discretionary Recommended - Pre 2022]]+Tbl_BalanceHistory[[#This Row],[Discretionary Balance Recommended: Policy]]+Tbl_BalanceHistory[[#This Row],[Discretionary Balance Recommended: Commitments]]</f>
        <v>0</v>
      </c>
      <c r="AA4747" s="5">
        <f>Tbl_BalanceHistory[[#This Row],[Discretionary Balance]]-Tbl_BalanceHistory[[#This Row],[Discretionary Reappropriation]]</f>
        <v>0</v>
      </c>
      <c r="AB4747" s="2"/>
      <c r="AC4747" s="2"/>
      <c r="AD4747" s="2"/>
      <c r="AE4747" s="2" t="s">
        <v>2170</v>
      </c>
    </row>
    <row r="4748" spans="1:31" ht="45" x14ac:dyDescent="0.25">
      <c r="A4748" s="2" t="s">
        <v>747</v>
      </c>
      <c r="B4748" s="3">
        <v>11</v>
      </c>
      <c r="C4748" s="3">
        <v>799</v>
      </c>
      <c r="D4748" s="3" t="s">
        <v>760</v>
      </c>
      <c r="E4748" s="3" t="str">
        <f>_xlfn.XLOOKUP(Tbl_BalanceHistory[[#This Row],[RespAgy]],Tbl_Agencies[Agy Code],Tbl_Agencies[Agy Sort])</f>
        <v>161000</v>
      </c>
      <c r="F4748" s="2" t="str">
        <f>Tbl_BalanceHistory[[#This Row],[RespAgy]]&amp;": "&amp;Tbl_BalanceHistory[[#This Row],[RespAgency]]</f>
        <v>799: Department of Corrections</v>
      </c>
      <c r="G4748" s="3">
        <v>752</v>
      </c>
      <c r="H4748" s="3" t="s">
        <v>2175</v>
      </c>
      <c r="I4748" s="3" t="str">
        <f>_xlfn.XLOOKUP(Tbl_BalanceHistory[[#This Row],[AgyCode]],Tbl_Agencies[Agy Code],Tbl_Agencies[Agy Sort])</f>
        <v/>
      </c>
      <c r="J4748" s="2" t="str">
        <f>Tbl_BalanceHistory[[#This Row],[AgyCode]]&amp;": "&amp;Tbl_BalanceHistory[[#This Row],[Agency Name]]</f>
        <v>752: Deep Meadow Correctional Center</v>
      </c>
      <c r="K4748" s="1">
        <v>2017</v>
      </c>
      <c r="L4748" s="3">
        <v>398</v>
      </c>
      <c r="M4748" s="3" t="s">
        <v>768</v>
      </c>
      <c r="N4748" s="2" t="str">
        <f>Tbl_BalanceHistory[[#This Row],[ProgramCode]]&amp;": "&amp;Tbl_BalanceHistory[[#This Row],[Program Name]]</f>
        <v>398: Operation of Secure Correctional Facilities</v>
      </c>
      <c r="O4748" s="3" t="s">
        <v>886</v>
      </c>
      <c r="P4748" s="1" t="str">
        <f>IF(Tbl_BalanceHistory[[#This Row],[FundCode]]="0100","GF",IF(Tbl_BalanceHistory[[#This Row],[FundCode]]="01000","GF","Hi Ed / OCR"))</f>
        <v>GF</v>
      </c>
      <c r="Q4748" s="5">
        <v>52290190</v>
      </c>
      <c r="R4748" s="5">
        <v>52290190</v>
      </c>
      <c r="S4748" s="5">
        <v>0</v>
      </c>
      <c r="T4748" s="5">
        <v>0</v>
      </c>
      <c r="U4748" s="3"/>
      <c r="V4748" s="5">
        <v>0</v>
      </c>
      <c r="W4748" s="5">
        <v>0</v>
      </c>
      <c r="X4748" s="5"/>
      <c r="Y4748" s="5"/>
      <c r="Z4748" s="5">
        <f>Tbl_BalanceHistory[[#This Row],[Discretionary Recommended - Pre 2022]]+Tbl_BalanceHistory[[#This Row],[Discretionary Balance Recommended: Policy]]+Tbl_BalanceHistory[[#This Row],[Discretionary Balance Recommended: Commitments]]</f>
        <v>0</v>
      </c>
      <c r="AA4748" s="5">
        <f>Tbl_BalanceHistory[[#This Row],[Discretionary Balance]]-Tbl_BalanceHistory[[#This Row],[Discretionary Reappropriation]]</f>
        <v>0</v>
      </c>
      <c r="AB4748" s="2"/>
      <c r="AC4748" s="2"/>
      <c r="AD4748" s="2"/>
      <c r="AE4748" s="2"/>
    </row>
    <row r="4749" spans="1:31" ht="45" x14ac:dyDescent="0.25">
      <c r="A4749" s="2" t="s">
        <v>747</v>
      </c>
      <c r="B4749" s="3">
        <v>11</v>
      </c>
      <c r="C4749" s="3">
        <v>799</v>
      </c>
      <c r="D4749" s="3" t="s">
        <v>760</v>
      </c>
      <c r="E4749" s="3" t="str">
        <f>_xlfn.XLOOKUP(Tbl_BalanceHistory[[#This Row],[RespAgy]],Tbl_Agencies[Agy Code],Tbl_Agencies[Agy Sort])</f>
        <v>161000</v>
      </c>
      <c r="F4749" s="2" t="str">
        <f>Tbl_BalanceHistory[[#This Row],[RespAgy]]&amp;": "&amp;Tbl_BalanceHistory[[#This Row],[RespAgency]]</f>
        <v>799: Department of Corrections</v>
      </c>
      <c r="G4749" s="3">
        <v>752</v>
      </c>
      <c r="H4749" s="3" t="s">
        <v>2175</v>
      </c>
      <c r="I4749" s="3" t="str">
        <f>_xlfn.XLOOKUP(Tbl_BalanceHistory[[#This Row],[AgyCode]],Tbl_Agencies[Agy Code],Tbl_Agencies[Agy Sort])</f>
        <v/>
      </c>
      <c r="J4749" s="2" t="str">
        <f>Tbl_BalanceHistory[[#This Row],[AgyCode]]&amp;": "&amp;Tbl_BalanceHistory[[#This Row],[Agency Name]]</f>
        <v>752: Deep Meadow Correctional Center</v>
      </c>
      <c r="K4749" s="1">
        <v>2018</v>
      </c>
      <c r="L4749" s="3">
        <v>398</v>
      </c>
      <c r="M4749" s="3" t="s">
        <v>768</v>
      </c>
      <c r="N4749" s="2" t="str">
        <f>Tbl_BalanceHistory[[#This Row],[ProgramCode]]&amp;": "&amp;Tbl_BalanceHistory[[#This Row],[Program Name]]</f>
        <v>398: Operation of Secure Correctional Facilities</v>
      </c>
      <c r="O4749" s="3" t="s">
        <v>886</v>
      </c>
      <c r="P4749" s="1" t="str">
        <f>IF(Tbl_BalanceHistory[[#This Row],[FundCode]]="0100","GF",IF(Tbl_BalanceHistory[[#This Row],[FundCode]]="01000","GF","Hi Ed / OCR"))</f>
        <v>GF</v>
      </c>
      <c r="Q4749" s="5">
        <v>56093948</v>
      </c>
      <c r="R4749" s="5">
        <v>56093948</v>
      </c>
      <c r="S4749" s="5">
        <v>0</v>
      </c>
      <c r="T4749" s="5">
        <v>0</v>
      </c>
      <c r="U4749" s="3"/>
      <c r="V4749" s="5">
        <v>0</v>
      </c>
      <c r="W4749" s="5">
        <v>0</v>
      </c>
      <c r="X4749" s="5"/>
      <c r="Y4749" s="5"/>
      <c r="Z4749" s="5">
        <f>Tbl_BalanceHistory[[#This Row],[Discretionary Recommended - Pre 2022]]+Tbl_BalanceHistory[[#This Row],[Discretionary Balance Recommended: Policy]]+Tbl_BalanceHistory[[#This Row],[Discretionary Balance Recommended: Commitments]]</f>
        <v>0</v>
      </c>
      <c r="AA4749" s="5">
        <f>Tbl_BalanceHistory[[#This Row],[Discretionary Balance]]-Tbl_BalanceHistory[[#This Row],[Discretionary Reappropriation]]</f>
        <v>0</v>
      </c>
      <c r="AB4749" s="2"/>
      <c r="AC4749" s="2"/>
      <c r="AD4749" s="2"/>
      <c r="AE4749" s="2"/>
    </row>
    <row r="4750" spans="1:31" ht="45" x14ac:dyDescent="0.25">
      <c r="A4750" s="2" t="s">
        <v>747</v>
      </c>
      <c r="B4750" s="3">
        <v>11</v>
      </c>
      <c r="C4750" s="3">
        <v>799</v>
      </c>
      <c r="D4750" s="3" t="s">
        <v>760</v>
      </c>
      <c r="E4750" s="3" t="str">
        <f>_xlfn.XLOOKUP(Tbl_BalanceHistory[[#This Row],[RespAgy]],Tbl_Agencies[Agy Code],Tbl_Agencies[Agy Sort])</f>
        <v>161000</v>
      </c>
      <c r="F4750" s="2" t="str">
        <f>Tbl_BalanceHistory[[#This Row],[RespAgy]]&amp;": "&amp;Tbl_BalanceHistory[[#This Row],[RespAgency]]</f>
        <v>799: Department of Corrections</v>
      </c>
      <c r="G4750" s="3">
        <v>752</v>
      </c>
      <c r="H4750" s="3" t="s">
        <v>2175</v>
      </c>
      <c r="I4750" s="3" t="str">
        <f>_xlfn.XLOOKUP(Tbl_BalanceHistory[[#This Row],[AgyCode]],Tbl_Agencies[Agy Code],Tbl_Agencies[Agy Sort])</f>
        <v/>
      </c>
      <c r="J4750" s="2" t="str">
        <f>Tbl_BalanceHistory[[#This Row],[AgyCode]]&amp;": "&amp;Tbl_BalanceHistory[[#This Row],[Agency Name]]</f>
        <v>752: Deep Meadow Correctional Center</v>
      </c>
      <c r="K4750" s="1">
        <v>2019</v>
      </c>
      <c r="L4750" s="3">
        <v>398</v>
      </c>
      <c r="M4750" s="3" t="s">
        <v>768</v>
      </c>
      <c r="N4750" s="2" t="str">
        <f>Tbl_BalanceHistory[[#This Row],[ProgramCode]]&amp;": "&amp;Tbl_BalanceHistory[[#This Row],[Program Name]]</f>
        <v>398: Operation of Secure Correctional Facilities</v>
      </c>
      <c r="O4750" s="3" t="s">
        <v>886</v>
      </c>
      <c r="P4750" s="1" t="str">
        <f>IF(Tbl_BalanceHistory[[#This Row],[FundCode]]="0100","GF",IF(Tbl_BalanceHistory[[#This Row],[FundCode]]="01000","GF","Hi Ed / OCR"))</f>
        <v>GF</v>
      </c>
      <c r="Q4750" s="5">
        <v>58409777</v>
      </c>
      <c r="R4750" s="5">
        <v>58409777</v>
      </c>
      <c r="S4750" s="5">
        <v>0</v>
      </c>
      <c r="T4750" s="5">
        <v>0</v>
      </c>
      <c r="U4750" s="3"/>
      <c r="V4750" s="5">
        <v>0</v>
      </c>
      <c r="W4750" s="5">
        <v>0</v>
      </c>
      <c r="X4750" s="5"/>
      <c r="Y4750" s="5"/>
      <c r="Z4750" s="5">
        <f>Tbl_BalanceHistory[[#This Row],[Discretionary Recommended - Pre 2022]]+Tbl_BalanceHistory[[#This Row],[Discretionary Balance Recommended: Policy]]+Tbl_BalanceHistory[[#This Row],[Discretionary Balance Recommended: Commitments]]</f>
        <v>0</v>
      </c>
      <c r="AA4750" s="5">
        <f>Tbl_BalanceHistory[[#This Row],[Discretionary Balance]]-Tbl_BalanceHistory[[#This Row],[Discretionary Reappropriation]]</f>
        <v>0</v>
      </c>
      <c r="AB4750" s="2"/>
      <c r="AC4750" s="2"/>
      <c r="AD4750" s="2"/>
      <c r="AE4750" s="2"/>
    </row>
    <row r="4751" spans="1:31" ht="45" x14ac:dyDescent="0.25">
      <c r="A4751" s="2" t="s">
        <v>747</v>
      </c>
      <c r="B4751" s="3">
        <v>11</v>
      </c>
      <c r="C4751" s="3">
        <v>799</v>
      </c>
      <c r="D4751" s="3" t="s">
        <v>760</v>
      </c>
      <c r="E4751" s="3" t="str">
        <f>_xlfn.XLOOKUP(Tbl_BalanceHistory[[#This Row],[RespAgy]],Tbl_Agencies[Agy Code],Tbl_Agencies[Agy Sort])</f>
        <v>161000</v>
      </c>
      <c r="F4751" s="2" t="str">
        <f>Tbl_BalanceHistory[[#This Row],[RespAgy]]&amp;": "&amp;Tbl_BalanceHistory[[#This Row],[RespAgency]]</f>
        <v>799: Department of Corrections</v>
      </c>
      <c r="G4751" s="3">
        <v>752</v>
      </c>
      <c r="H4751" s="3" t="s">
        <v>1368</v>
      </c>
      <c r="I4751" s="3" t="str">
        <f>_xlfn.XLOOKUP(Tbl_BalanceHistory[[#This Row],[AgyCode]],Tbl_Agencies[Agy Code],Tbl_Agencies[Agy Sort])</f>
        <v/>
      </c>
      <c r="J4751" s="2" t="str">
        <f>Tbl_BalanceHistory[[#This Row],[AgyCode]]&amp;": "&amp;Tbl_BalanceHistory[[#This Row],[Agency Name]]</f>
        <v>752: State Farm Complex</v>
      </c>
      <c r="K4751" s="1">
        <v>2020</v>
      </c>
      <c r="L4751" s="3">
        <v>398</v>
      </c>
      <c r="M4751" s="3" t="s">
        <v>768</v>
      </c>
      <c r="N4751" s="2" t="str">
        <f>Tbl_BalanceHistory[[#This Row],[ProgramCode]]&amp;": "&amp;Tbl_BalanceHistory[[#This Row],[Program Name]]</f>
        <v>398: Operation of Secure Correctional Facilities</v>
      </c>
      <c r="O4751" s="3" t="s">
        <v>886</v>
      </c>
      <c r="P4751" s="1" t="str">
        <f>IF(Tbl_BalanceHistory[[#This Row],[FundCode]]="0100","GF",IF(Tbl_BalanceHistory[[#This Row],[FundCode]]="01000","GF","Hi Ed / OCR"))</f>
        <v>GF</v>
      </c>
      <c r="Q4751" s="5">
        <v>59912744</v>
      </c>
      <c r="R4751" s="5">
        <v>59691643</v>
      </c>
      <c r="S4751" s="5">
        <v>221101</v>
      </c>
      <c r="T4751" s="5">
        <v>0</v>
      </c>
      <c r="U4751" s="3"/>
      <c r="V4751" s="5">
        <v>221101</v>
      </c>
      <c r="W4751" s="5">
        <v>0</v>
      </c>
      <c r="X4751" s="5"/>
      <c r="Y4751" s="5"/>
      <c r="Z4751" s="5">
        <f>Tbl_BalanceHistory[[#This Row],[Discretionary Recommended - Pre 2022]]+Tbl_BalanceHistory[[#This Row],[Discretionary Balance Recommended: Policy]]+Tbl_BalanceHistory[[#This Row],[Discretionary Balance Recommended: Commitments]]</f>
        <v>0</v>
      </c>
      <c r="AA4751" s="5">
        <f>Tbl_BalanceHistory[[#This Row],[Discretionary Balance]]-Tbl_BalanceHistory[[#This Row],[Discretionary Reappropriation]]</f>
        <v>221101</v>
      </c>
      <c r="AB4751" s="2"/>
      <c r="AC4751" s="2"/>
      <c r="AD4751" s="2"/>
      <c r="AE4751" s="2"/>
    </row>
    <row r="4752" spans="1:31" ht="45" x14ac:dyDescent="0.25">
      <c r="A4752" s="2" t="s">
        <v>747</v>
      </c>
      <c r="B4752" s="3">
        <v>11</v>
      </c>
      <c r="C4752" s="3">
        <v>799</v>
      </c>
      <c r="D4752" s="3" t="s">
        <v>760</v>
      </c>
      <c r="E4752" s="3" t="str">
        <f>_xlfn.XLOOKUP(Tbl_BalanceHistory[[#This Row],[RespAgy]],Tbl_Agencies[Agy Code],Tbl_Agencies[Agy Sort])</f>
        <v>161000</v>
      </c>
      <c r="F4752" s="2" t="str">
        <f>Tbl_BalanceHistory[[#This Row],[RespAgy]]&amp;": "&amp;Tbl_BalanceHistory[[#This Row],[RespAgency]]</f>
        <v>799: Department of Corrections</v>
      </c>
      <c r="G4752" s="3">
        <v>761</v>
      </c>
      <c r="H4752" s="3" t="s">
        <v>1382</v>
      </c>
      <c r="I4752" s="3" t="str">
        <f>_xlfn.XLOOKUP(Tbl_BalanceHistory[[#This Row],[AgyCode]],Tbl_Agencies[Agy Code],Tbl_Agencies[Agy Sort])</f>
        <v/>
      </c>
      <c r="J4752" s="2" t="str">
        <f>Tbl_BalanceHistory[[#This Row],[AgyCode]]&amp;": "&amp;Tbl_BalanceHistory[[#This Row],[Agency Name]]</f>
        <v>761: Baskerville Correctional Center</v>
      </c>
      <c r="K4752" s="1">
        <v>2014</v>
      </c>
      <c r="L4752" s="3">
        <v>197</v>
      </c>
      <c r="M4752" s="3" t="s">
        <v>401</v>
      </c>
      <c r="N4752" s="2" t="str">
        <f>Tbl_BalanceHistory[[#This Row],[ProgramCode]]&amp;": "&amp;Tbl_BalanceHistory[[#This Row],[Program Name]]</f>
        <v>197: Instruction</v>
      </c>
      <c r="O4752" s="3" t="s">
        <v>1730</v>
      </c>
      <c r="P4752" s="1" t="str">
        <f>IF(Tbl_BalanceHistory[[#This Row],[FundCode]]="0100","GF",IF(Tbl_BalanceHistory[[#This Row],[FundCode]]="01000","GF","Hi Ed / OCR"))</f>
        <v>GF</v>
      </c>
      <c r="Q4752" s="5">
        <v>515953</v>
      </c>
      <c r="R4752" s="5">
        <v>515953</v>
      </c>
      <c r="S4752" s="5">
        <v>0</v>
      </c>
      <c r="T4752" s="5">
        <v>0</v>
      </c>
      <c r="U4752" s="3"/>
      <c r="V4752" s="5">
        <v>0</v>
      </c>
      <c r="W4752" s="5">
        <v>0</v>
      </c>
      <c r="X4752" s="5"/>
      <c r="Y4752" s="5"/>
      <c r="Z4752" s="5">
        <f>Tbl_BalanceHistory[[#This Row],[Discretionary Recommended - Pre 2022]]+Tbl_BalanceHistory[[#This Row],[Discretionary Balance Recommended: Policy]]+Tbl_BalanceHistory[[#This Row],[Discretionary Balance Recommended: Commitments]]</f>
        <v>0</v>
      </c>
      <c r="AA4752" s="5">
        <f>Tbl_BalanceHistory[[#This Row],[Discretionary Balance]]-Tbl_BalanceHistory[[#This Row],[Discretionary Reappropriation]]</f>
        <v>0</v>
      </c>
      <c r="AB4752" s="2"/>
      <c r="AC4752" s="2"/>
      <c r="AD4752" s="2"/>
      <c r="AE4752" s="2"/>
    </row>
    <row r="4753" spans="1:31" ht="45" x14ac:dyDescent="0.25">
      <c r="A4753" s="2" t="s">
        <v>747</v>
      </c>
      <c r="B4753" s="3">
        <v>11</v>
      </c>
      <c r="C4753" s="3">
        <v>799</v>
      </c>
      <c r="D4753" s="3" t="s">
        <v>760</v>
      </c>
      <c r="E4753" s="3" t="str">
        <f>_xlfn.XLOOKUP(Tbl_BalanceHistory[[#This Row],[RespAgy]],Tbl_Agencies[Agy Code],Tbl_Agencies[Agy Sort])</f>
        <v>161000</v>
      </c>
      <c r="F4753" s="2" t="str">
        <f>Tbl_BalanceHistory[[#This Row],[RespAgy]]&amp;": "&amp;Tbl_BalanceHistory[[#This Row],[RespAgency]]</f>
        <v>799: Department of Corrections</v>
      </c>
      <c r="G4753" s="3">
        <v>761</v>
      </c>
      <c r="H4753" s="3" t="s">
        <v>1382</v>
      </c>
      <c r="I4753" s="3" t="str">
        <f>_xlfn.XLOOKUP(Tbl_BalanceHistory[[#This Row],[AgyCode]],Tbl_Agencies[Agy Code],Tbl_Agencies[Agy Sort])</f>
        <v/>
      </c>
      <c r="J4753" s="2" t="str">
        <f>Tbl_BalanceHistory[[#This Row],[AgyCode]]&amp;": "&amp;Tbl_BalanceHistory[[#This Row],[Agency Name]]</f>
        <v>761: Baskerville Correctional Center</v>
      </c>
      <c r="K4753" s="1">
        <v>2015</v>
      </c>
      <c r="L4753" s="3">
        <v>197</v>
      </c>
      <c r="M4753" s="3" t="s">
        <v>401</v>
      </c>
      <c r="N4753" s="2" t="str">
        <f>Tbl_BalanceHistory[[#This Row],[ProgramCode]]&amp;": "&amp;Tbl_BalanceHistory[[#This Row],[Program Name]]</f>
        <v>197: Instruction</v>
      </c>
      <c r="O4753" s="3" t="s">
        <v>1730</v>
      </c>
      <c r="P4753" s="1" t="str">
        <f>IF(Tbl_BalanceHistory[[#This Row],[FundCode]]="0100","GF",IF(Tbl_BalanceHistory[[#This Row],[FundCode]]="01000","GF","Hi Ed / OCR"))</f>
        <v>GF</v>
      </c>
      <c r="Q4753" s="5">
        <v>519190</v>
      </c>
      <c r="R4753" s="5">
        <v>519190</v>
      </c>
      <c r="S4753" s="5">
        <v>0</v>
      </c>
      <c r="T4753" s="5">
        <v>0</v>
      </c>
      <c r="U4753" s="3"/>
      <c r="V4753" s="5">
        <v>0</v>
      </c>
      <c r="W4753" s="5">
        <v>0</v>
      </c>
      <c r="X4753" s="5"/>
      <c r="Y4753" s="5"/>
      <c r="Z4753" s="5">
        <f>Tbl_BalanceHistory[[#This Row],[Discretionary Recommended - Pre 2022]]+Tbl_BalanceHistory[[#This Row],[Discretionary Balance Recommended: Policy]]+Tbl_BalanceHistory[[#This Row],[Discretionary Balance Recommended: Commitments]]</f>
        <v>0</v>
      </c>
      <c r="AA4753" s="5">
        <f>Tbl_BalanceHistory[[#This Row],[Discretionary Balance]]-Tbl_BalanceHistory[[#This Row],[Discretionary Reappropriation]]</f>
        <v>0</v>
      </c>
      <c r="AB4753" s="2"/>
      <c r="AC4753" s="2"/>
      <c r="AD4753" s="2"/>
      <c r="AE4753" s="2"/>
    </row>
    <row r="4754" spans="1:31" ht="45" x14ac:dyDescent="0.25">
      <c r="A4754" s="2" t="s">
        <v>747</v>
      </c>
      <c r="B4754" s="3">
        <v>11</v>
      </c>
      <c r="C4754" s="3">
        <v>799</v>
      </c>
      <c r="D4754" s="3" t="s">
        <v>760</v>
      </c>
      <c r="E4754" s="3" t="str">
        <f>_xlfn.XLOOKUP(Tbl_BalanceHistory[[#This Row],[RespAgy]],Tbl_Agencies[Agy Code],Tbl_Agencies[Agy Sort])</f>
        <v>161000</v>
      </c>
      <c r="F4754" s="2" t="str">
        <f>Tbl_BalanceHistory[[#This Row],[RespAgy]]&amp;": "&amp;Tbl_BalanceHistory[[#This Row],[RespAgency]]</f>
        <v>799: Department of Corrections</v>
      </c>
      <c r="G4754" s="3">
        <v>761</v>
      </c>
      <c r="H4754" s="3" t="s">
        <v>1382</v>
      </c>
      <c r="I4754" s="3" t="str">
        <f>_xlfn.XLOOKUP(Tbl_BalanceHistory[[#This Row],[AgyCode]],Tbl_Agencies[Agy Code],Tbl_Agencies[Agy Sort])</f>
        <v/>
      </c>
      <c r="J4754" s="2" t="str">
        <f>Tbl_BalanceHistory[[#This Row],[AgyCode]]&amp;": "&amp;Tbl_BalanceHistory[[#This Row],[Agency Name]]</f>
        <v>761: Baskerville Correctional Center</v>
      </c>
      <c r="K4754" s="1">
        <v>2016</v>
      </c>
      <c r="L4754" s="3">
        <v>197</v>
      </c>
      <c r="M4754" s="3" t="s">
        <v>401</v>
      </c>
      <c r="N4754" s="2" t="str">
        <f>Tbl_BalanceHistory[[#This Row],[ProgramCode]]&amp;": "&amp;Tbl_BalanceHistory[[#This Row],[Program Name]]</f>
        <v>197: Instruction</v>
      </c>
      <c r="O4754" s="3" t="s">
        <v>1730</v>
      </c>
      <c r="P4754" s="1" t="str">
        <f>IF(Tbl_BalanceHistory[[#This Row],[FundCode]]="0100","GF",IF(Tbl_BalanceHistory[[#This Row],[FundCode]]="01000","GF","Hi Ed / OCR"))</f>
        <v>GF</v>
      </c>
      <c r="Q4754" s="5">
        <v>537288</v>
      </c>
      <c r="R4754" s="5">
        <v>537288</v>
      </c>
      <c r="S4754" s="5">
        <v>0</v>
      </c>
      <c r="T4754" s="5">
        <v>0</v>
      </c>
      <c r="U4754" s="3"/>
      <c r="V4754" s="5">
        <v>0</v>
      </c>
      <c r="W4754" s="5">
        <v>0</v>
      </c>
      <c r="X4754" s="5"/>
      <c r="Y4754" s="5"/>
      <c r="Z4754" s="5">
        <f>Tbl_BalanceHistory[[#This Row],[Discretionary Recommended - Pre 2022]]+Tbl_BalanceHistory[[#This Row],[Discretionary Balance Recommended: Policy]]+Tbl_BalanceHistory[[#This Row],[Discretionary Balance Recommended: Commitments]]</f>
        <v>0</v>
      </c>
      <c r="AA4754" s="5">
        <f>Tbl_BalanceHistory[[#This Row],[Discretionary Balance]]-Tbl_BalanceHistory[[#This Row],[Discretionary Reappropriation]]</f>
        <v>0</v>
      </c>
      <c r="AB4754" s="2"/>
      <c r="AC4754" s="2"/>
      <c r="AD4754" s="2"/>
      <c r="AE4754" s="2" t="s">
        <v>2170</v>
      </c>
    </row>
    <row r="4755" spans="1:31" ht="45" x14ac:dyDescent="0.25">
      <c r="A4755" s="2" t="s">
        <v>747</v>
      </c>
      <c r="B4755" s="3">
        <v>11</v>
      </c>
      <c r="C4755" s="3">
        <v>799</v>
      </c>
      <c r="D4755" s="3" t="s">
        <v>760</v>
      </c>
      <c r="E4755" s="3" t="str">
        <f>_xlfn.XLOOKUP(Tbl_BalanceHistory[[#This Row],[RespAgy]],Tbl_Agencies[Agy Code],Tbl_Agencies[Agy Sort])</f>
        <v>161000</v>
      </c>
      <c r="F4755" s="2" t="str">
        <f>Tbl_BalanceHistory[[#This Row],[RespAgy]]&amp;": "&amp;Tbl_BalanceHistory[[#This Row],[RespAgency]]</f>
        <v>799: Department of Corrections</v>
      </c>
      <c r="G4755" s="3">
        <v>761</v>
      </c>
      <c r="H4755" s="3" t="s">
        <v>1382</v>
      </c>
      <c r="I4755" s="3" t="str">
        <f>_xlfn.XLOOKUP(Tbl_BalanceHistory[[#This Row],[AgyCode]],Tbl_Agencies[Agy Code],Tbl_Agencies[Agy Sort])</f>
        <v/>
      </c>
      <c r="J4755" s="2" t="str">
        <f>Tbl_BalanceHistory[[#This Row],[AgyCode]]&amp;": "&amp;Tbl_BalanceHistory[[#This Row],[Agency Name]]</f>
        <v>761: Baskerville Correctional Center</v>
      </c>
      <c r="K4755" s="1">
        <v>2017</v>
      </c>
      <c r="L4755" s="3">
        <v>197</v>
      </c>
      <c r="M4755" s="3" t="s">
        <v>401</v>
      </c>
      <c r="N4755" s="2" t="str">
        <f>Tbl_BalanceHistory[[#This Row],[ProgramCode]]&amp;": "&amp;Tbl_BalanceHistory[[#This Row],[Program Name]]</f>
        <v>197: Instruction</v>
      </c>
      <c r="O4755" s="3" t="s">
        <v>886</v>
      </c>
      <c r="P4755" s="1" t="str">
        <f>IF(Tbl_BalanceHistory[[#This Row],[FundCode]]="0100","GF",IF(Tbl_BalanceHistory[[#This Row],[FundCode]]="01000","GF","Hi Ed / OCR"))</f>
        <v>GF</v>
      </c>
      <c r="Q4755" s="5">
        <v>497891</v>
      </c>
      <c r="R4755" s="5">
        <v>497891</v>
      </c>
      <c r="S4755" s="5">
        <v>0</v>
      </c>
      <c r="T4755" s="5">
        <v>0</v>
      </c>
      <c r="U4755" s="3"/>
      <c r="V4755" s="5">
        <v>0</v>
      </c>
      <c r="W4755" s="5">
        <v>0</v>
      </c>
      <c r="X4755" s="5"/>
      <c r="Y4755" s="5"/>
      <c r="Z4755" s="5">
        <f>Tbl_BalanceHistory[[#This Row],[Discretionary Recommended - Pre 2022]]+Tbl_BalanceHistory[[#This Row],[Discretionary Balance Recommended: Policy]]+Tbl_BalanceHistory[[#This Row],[Discretionary Balance Recommended: Commitments]]</f>
        <v>0</v>
      </c>
      <c r="AA4755" s="5">
        <f>Tbl_BalanceHistory[[#This Row],[Discretionary Balance]]-Tbl_BalanceHistory[[#This Row],[Discretionary Reappropriation]]</f>
        <v>0</v>
      </c>
      <c r="AB4755" s="2"/>
      <c r="AC4755" s="2"/>
      <c r="AD4755" s="2"/>
      <c r="AE4755" s="2"/>
    </row>
    <row r="4756" spans="1:31" ht="45" x14ac:dyDescent="0.25">
      <c r="A4756" s="2" t="s">
        <v>747</v>
      </c>
      <c r="B4756" s="3">
        <v>11</v>
      </c>
      <c r="C4756" s="3">
        <v>799</v>
      </c>
      <c r="D4756" s="3" t="s">
        <v>760</v>
      </c>
      <c r="E4756" s="3" t="str">
        <f>_xlfn.XLOOKUP(Tbl_BalanceHistory[[#This Row],[RespAgy]],Tbl_Agencies[Agy Code],Tbl_Agencies[Agy Sort])</f>
        <v>161000</v>
      </c>
      <c r="F4756" s="2" t="str">
        <f>Tbl_BalanceHistory[[#This Row],[RespAgy]]&amp;": "&amp;Tbl_BalanceHistory[[#This Row],[RespAgency]]</f>
        <v>799: Department of Corrections</v>
      </c>
      <c r="G4756" s="3">
        <v>761</v>
      </c>
      <c r="H4756" s="3" t="s">
        <v>1382</v>
      </c>
      <c r="I4756" s="3" t="str">
        <f>_xlfn.XLOOKUP(Tbl_BalanceHistory[[#This Row],[AgyCode]],Tbl_Agencies[Agy Code],Tbl_Agencies[Agy Sort])</f>
        <v/>
      </c>
      <c r="J4756" s="2" t="str">
        <f>Tbl_BalanceHistory[[#This Row],[AgyCode]]&amp;": "&amp;Tbl_BalanceHistory[[#This Row],[Agency Name]]</f>
        <v>761: Baskerville Correctional Center</v>
      </c>
      <c r="K4756" s="1">
        <v>2018</v>
      </c>
      <c r="L4756" s="3">
        <v>197</v>
      </c>
      <c r="M4756" s="3" t="s">
        <v>401</v>
      </c>
      <c r="N4756" s="2" t="str">
        <f>Tbl_BalanceHistory[[#This Row],[ProgramCode]]&amp;": "&amp;Tbl_BalanceHistory[[#This Row],[Program Name]]</f>
        <v>197: Instruction</v>
      </c>
      <c r="O4756" s="3" t="s">
        <v>886</v>
      </c>
      <c r="P4756" s="1" t="str">
        <f>IF(Tbl_BalanceHistory[[#This Row],[FundCode]]="0100","GF",IF(Tbl_BalanceHistory[[#This Row],[FundCode]]="01000","GF","Hi Ed / OCR"))</f>
        <v>GF</v>
      </c>
      <c r="Q4756" s="5">
        <v>567424</v>
      </c>
      <c r="R4756" s="5">
        <v>567424</v>
      </c>
      <c r="S4756" s="5">
        <v>0</v>
      </c>
      <c r="T4756" s="5">
        <v>0</v>
      </c>
      <c r="U4756" s="3"/>
      <c r="V4756" s="5">
        <v>0</v>
      </c>
      <c r="W4756" s="5">
        <v>0</v>
      </c>
      <c r="X4756" s="5"/>
      <c r="Y4756" s="5"/>
      <c r="Z4756" s="5">
        <f>Tbl_BalanceHistory[[#This Row],[Discretionary Recommended - Pre 2022]]+Tbl_BalanceHistory[[#This Row],[Discretionary Balance Recommended: Policy]]+Tbl_BalanceHistory[[#This Row],[Discretionary Balance Recommended: Commitments]]</f>
        <v>0</v>
      </c>
      <c r="AA4756" s="5">
        <f>Tbl_BalanceHistory[[#This Row],[Discretionary Balance]]-Tbl_BalanceHistory[[#This Row],[Discretionary Reappropriation]]</f>
        <v>0</v>
      </c>
      <c r="AB4756" s="2"/>
      <c r="AC4756" s="2"/>
      <c r="AD4756" s="2"/>
      <c r="AE4756" s="2"/>
    </row>
    <row r="4757" spans="1:31" ht="45" x14ac:dyDescent="0.25">
      <c r="A4757" s="2" t="s">
        <v>747</v>
      </c>
      <c r="B4757" s="3">
        <v>11</v>
      </c>
      <c r="C4757" s="3">
        <v>799</v>
      </c>
      <c r="D4757" s="3" t="s">
        <v>760</v>
      </c>
      <c r="E4757" s="3" t="str">
        <f>_xlfn.XLOOKUP(Tbl_BalanceHistory[[#This Row],[RespAgy]],Tbl_Agencies[Agy Code],Tbl_Agencies[Agy Sort])</f>
        <v>161000</v>
      </c>
      <c r="F4757" s="2" t="str">
        <f>Tbl_BalanceHistory[[#This Row],[RespAgy]]&amp;": "&amp;Tbl_BalanceHistory[[#This Row],[RespAgency]]</f>
        <v>799: Department of Corrections</v>
      </c>
      <c r="G4757" s="3">
        <v>761</v>
      </c>
      <c r="H4757" s="3" t="s">
        <v>1382</v>
      </c>
      <c r="I4757" s="3" t="str">
        <f>_xlfn.XLOOKUP(Tbl_BalanceHistory[[#This Row],[AgyCode]],Tbl_Agencies[Agy Code],Tbl_Agencies[Agy Sort])</f>
        <v/>
      </c>
      <c r="J4757" s="2" t="str">
        <f>Tbl_BalanceHistory[[#This Row],[AgyCode]]&amp;": "&amp;Tbl_BalanceHistory[[#This Row],[Agency Name]]</f>
        <v>761: Baskerville Correctional Center</v>
      </c>
      <c r="K4757" s="1">
        <v>2019</v>
      </c>
      <c r="L4757" s="3">
        <v>197</v>
      </c>
      <c r="M4757" s="3" t="s">
        <v>401</v>
      </c>
      <c r="N4757" s="2" t="str">
        <f>Tbl_BalanceHistory[[#This Row],[ProgramCode]]&amp;": "&amp;Tbl_BalanceHistory[[#This Row],[Program Name]]</f>
        <v>197: Instruction</v>
      </c>
      <c r="O4757" s="3" t="s">
        <v>886</v>
      </c>
      <c r="P4757" s="1" t="str">
        <f>IF(Tbl_BalanceHistory[[#This Row],[FundCode]]="0100","GF",IF(Tbl_BalanceHistory[[#This Row],[FundCode]]="01000","GF","Hi Ed / OCR"))</f>
        <v>GF</v>
      </c>
      <c r="Q4757" s="5">
        <v>576130</v>
      </c>
      <c r="R4757" s="5">
        <v>576130</v>
      </c>
      <c r="S4757" s="5">
        <v>0</v>
      </c>
      <c r="T4757" s="5">
        <v>0</v>
      </c>
      <c r="U4757" s="3"/>
      <c r="V4757" s="5">
        <v>0</v>
      </c>
      <c r="W4757" s="5">
        <v>0</v>
      </c>
      <c r="X4757" s="5"/>
      <c r="Y4757" s="5"/>
      <c r="Z4757" s="5">
        <f>Tbl_BalanceHistory[[#This Row],[Discretionary Recommended - Pre 2022]]+Tbl_BalanceHistory[[#This Row],[Discretionary Balance Recommended: Policy]]+Tbl_BalanceHistory[[#This Row],[Discretionary Balance Recommended: Commitments]]</f>
        <v>0</v>
      </c>
      <c r="AA4757" s="5">
        <f>Tbl_BalanceHistory[[#This Row],[Discretionary Balance]]-Tbl_BalanceHistory[[#This Row],[Discretionary Reappropriation]]</f>
        <v>0</v>
      </c>
      <c r="AB4757" s="2"/>
      <c r="AC4757" s="2"/>
      <c r="AD4757" s="2"/>
      <c r="AE4757" s="2"/>
    </row>
    <row r="4758" spans="1:31" ht="45" x14ac:dyDescent="0.25">
      <c r="A4758" s="2" t="s">
        <v>747</v>
      </c>
      <c r="B4758" s="3">
        <v>11</v>
      </c>
      <c r="C4758" s="3">
        <v>799</v>
      </c>
      <c r="D4758" s="3" t="s">
        <v>760</v>
      </c>
      <c r="E4758" s="3" t="str">
        <f>_xlfn.XLOOKUP(Tbl_BalanceHistory[[#This Row],[RespAgy]],Tbl_Agencies[Agy Code],Tbl_Agencies[Agy Sort])</f>
        <v>161000</v>
      </c>
      <c r="F4758" s="2" t="str">
        <f>Tbl_BalanceHistory[[#This Row],[RespAgy]]&amp;": "&amp;Tbl_BalanceHistory[[#This Row],[RespAgency]]</f>
        <v>799: Department of Corrections</v>
      </c>
      <c r="G4758" s="3">
        <v>761</v>
      </c>
      <c r="H4758" s="3" t="s">
        <v>1382</v>
      </c>
      <c r="I4758" s="3" t="str">
        <f>_xlfn.XLOOKUP(Tbl_BalanceHistory[[#This Row],[AgyCode]],Tbl_Agencies[Agy Code],Tbl_Agencies[Agy Sort])</f>
        <v/>
      </c>
      <c r="J4758" s="2" t="str">
        <f>Tbl_BalanceHistory[[#This Row],[AgyCode]]&amp;": "&amp;Tbl_BalanceHistory[[#This Row],[Agency Name]]</f>
        <v>761: Baskerville Correctional Center</v>
      </c>
      <c r="K4758" s="1">
        <v>2020</v>
      </c>
      <c r="L4758" s="3">
        <v>197</v>
      </c>
      <c r="M4758" s="3" t="s">
        <v>401</v>
      </c>
      <c r="N4758" s="2" t="str">
        <f>Tbl_BalanceHistory[[#This Row],[ProgramCode]]&amp;": "&amp;Tbl_BalanceHistory[[#This Row],[Program Name]]</f>
        <v>197: Instruction</v>
      </c>
      <c r="O4758" s="3" t="s">
        <v>886</v>
      </c>
      <c r="P4758" s="1" t="str">
        <f>IF(Tbl_BalanceHistory[[#This Row],[FundCode]]="0100","GF",IF(Tbl_BalanceHistory[[#This Row],[FundCode]]="01000","GF","Hi Ed / OCR"))</f>
        <v>GF</v>
      </c>
      <c r="Q4758" s="5">
        <v>545304</v>
      </c>
      <c r="R4758" s="5">
        <v>545304</v>
      </c>
      <c r="S4758" s="5">
        <v>0</v>
      </c>
      <c r="T4758" s="5">
        <v>0</v>
      </c>
      <c r="U4758" s="3"/>
      <c r="V4758" s="5">
        <v>0</v>
      </c>
      <c r="W4758" s="5">
        <v>0</v>
      </c>
      <c r="X4758" s="5"/>
      <c r="Y4758" s="5"/>
      <c r="Z4758" s="5">
        <f>Tbl_BalanceHistory[[#This Row],[Discretionary Recommended - Pre 2022]]+Tbl_BalanceHistory[[#This Row],[Discretionary Balance Recommended: Policy]]+Tbl_BalanceHistory[[#This Row],[Discretionary Balance Recommended: Commitments]]</f>
        <v>0</v>
      </c>
      <c r="AA4758" s="5">
        <f>Tbl_BalanceHistory[[#This Row],[Discretionary Balance]]-Tbl_BalanceHistory[[#This Row],[Discretionary Reappropriation]]</f>
        <v>0</v>
      </c>
      <c r="AB4758" s="2"/>
      <c r="AC4758" s="2"/>
      <c r="AD4758" s="2"/>
      <c r="AE4758" s="2"/>
    </row>
    <row r="4759" spans="1:31" ht="45" x14ac:dyDescent="0.25">
      <c r="A4759" s="2" t="s">
        <v>747</v>
      </c>
      <c r="B4759" s="3">
        <v>11</v>
      </c>
      <c r="C4759" s="3">
        <v>799</v>
      </c>
      <c r="D4759" s="3" t="s">
        <v>760</v>
      </c>
      <c r="E4759" s="3" t="str">
        <f>_xlfn.XLOOKUP(Tbl_BalanceHistory[[#This Row],[RespAgy]],Tbl_Agencies[Agy Code],Tbl_Agencies[Agy Sort])</f>
        <v>161000</v>
      </c>
      <c r="F4759" s="2" t="str">
        <f>Tbl_BalanceHistory[[#This Row],[RespAgy]]&amp;": "&amp;Tbl_BalanceHistory[[#This Row],[RespAgency]]</f>
        <v>799: Department of Corrections</v>
      </c>
      <c r="G4759" s="3">
        <v>761</v>
      </c>
      <c r="H4759" s="3" t="s">
        <v>1382</v>
      </c>
      <c r="I4759" s="3" t="str">
        <f>_xlfn.XLOOKUP(Tbl_BalanceHistory[[#This Row],[AgyCode]],Tbl_Agencies[Agy Code],Tbl_Agencies[Agy Sort])</f>
        <v/>
      </c>
      <c r="J4759" s="2" t="str">
        <f>Tbl_BalanceHistory[[#This Row],[AgyCode]]&amp;": "&amp;Tbl_BalanceHistory[[#This Row],[Agency Name]]</f>
        <v>761: Baskerville Correctional Center</v>
      </c>
      <c r="K4759" s="1">
        <v>2014</v>
      </c>
      <c r="L4759" s="3">
        <v>398</v>
      </c>
      <c r="M4759" s="3" t="s">
        <v>768</v>
      </c>
      <c r="N4759" s="2" t="str">
        <f>Tbl_BalanceHistory[[#This Row],[ProgramCode]]&amp;": "&amp;Tbl_BalanceHistory[[#This Row],[Program Name]]</f>
        <v>398: Operation of Secure Correctional Facilities</v>
      </c>
      <c r="O4759" s="3" t="s">
        <v>1730</v>
      </c>
      <c r="P4759" s="1" t="str">
        <f>IF(Tbl_BalanceHistory[[#This Row],[FundCode]]="0100","GF",IF(Tbl_BalanceHistory[[#This Row],[FundCode]]="01000","GF","Hi Ed / OCR"))</f>
        <v>GF</v>
      </c>
      <c r="Q4759" s="5">
        <v>9632314</v>
      </c>
      <c r="R4759" s="5">
        <v>9632314</v>
      </c>
      <c r="S4759" s="5">
        <v>0</v>
      </c>
      <c r="T4759" s="5">
        <v>0</v>
      </c>
      <c r="U4759" s="3"/>
      <c r="V4759" s="5">
        <v>0</v>
      </c>
      <c r="W4759" s="5">
        <v>0</v>
      </c>
      <c r="X4759" s="5"/>
      <c r="Y4759" s="5"/>
      <c r="Z4759" s="5">
        <f>Tbl_BalanceHistory[[#This Row],[Discretionary Recommended - Pre 2022]]+Tbl_BalanceHistory[[#This Row],[Discretionary Balance Recommended: Policy]]+Tbl_BalanceHistory[[#This Row],[Discretionary Balance Recommended: Commitments]]</f>
        <v>0</v>
      </c>
      <c r="AA4759" s="5">
        <f>Tbl_BalanceHistory[[#This Row],[Discretionary Balance]]-Tbl_BalanceHistory[[#This Row],[Discretionary Reappropriation]]</f>
        <v>0</v>
      </c>
      <c r="AB4759" s="2"/>
      <c r="AC4759" s="2"/>
      <c r="AD4759" s="2"/>
      <c r="AE4759" s="2"/>
    </row>
    <row r="4760" spans="1:31" ht="45" x14ac:dyDescent="0.25">
      <c r="A4760" s="2" t="s">
        <v>747</v>
      </c>
      <c r="B4760" s="3">
        <v>11</v>
      </c>
      <c r="C4760" s="3">
        <v>799</v>
      </c>
      <c r="D4760" s="3" t="s">
        <v>760</v>
      </c>
      <c r="E4760" s="3" t="str">
        <f>_xlfn.XLOOKUP(Tbl_BalanceHistory[[#This Row],[RespAgy]],Tbl_Agencies[Agy Code],Tbl_Agencies[Agy Sort])</f>
        <v>161000</v>
      </c>
      <c r="F4760" s="2" t="str">
        <f>Tbl_BalanceHistory[[#This Row],[RespAgy]]&amp;": "&amp;Tbl_BalanceHistory[[#This Row],[RespAgency]]</f>
        <v>799: Department of Corrections</v>
      </c>
      <c r="G4760" s="3">
        <v>761</v>
      </c>
      <c r="H4760" s="3" t="s">
        <v>1382</v>
      </c>
      <c r="I4760" s="3" t="str">
        <f>_xlfn.XLOOKUP(Tbl_BalanceHistory[[#This Row],[AgyCode]],Tbl_Agencies[Agy Code],Tbl_Agencies[Agy Sort])</f>
        <v/>
      </c>
      <c r="J4760" s="2" t="str">
        <f>Tbl_BalanceHistory[[#This Row],[AgyCode]]&amp;": "&amp;Tbl_BalanceHistory[[#This Row],[Agency Name]]</f>
        <v>761: Baskerville Correctional Center</v>
      </c>
      <c r="K4760" s="1">
        <v>2015</v>
      </c>
      <c r="L4760" s="3">
        <v>398</v>
      </c>
      <c r="M4760" s="3" t="s">
        <v>768</v>
      </c>
      <c r="N4760" s="2" t="str">
        <f>Tbl_BalanceHistory[[#This Row],[ProgramCode]]&amp;": "&amp;Tbl_BalanceHistory[[#This Row],[Program Name]]</f>
        <v>398: Operation of Secure Correctional Facilities</v>
      </c>
      <c r="O4760" s="3" t="s">
        <v>1730</v>
      </c>
      <c r="P4760" s="1" t="str">
        <f>IF(Tbl_BalanceHistory[[#This Row],[FundCode]]="0100","GF",IF(Tbl_BalanceHistory[[#This Row],[FundCode]]="01000","GF","Hi Ed / OCR"))</f>
        <v>GF</v>
      </c>
      <c r="Q4760" s="5">
        <v>9896062</v>
      </c>
      <c r="R4760" s="5">
        <v>9896062</v>
      </c>
      <c r="S4760" s="5">
        <v>0</v>
      </c>
      <c r="T4760" s="5">
        <v>0</v>
      </c>
      <c r="U4760" s="3"/>
      <c r="V4760" s="5">
        <v>0</v>
      </c>
      <c r="W4760" s="5">
        <v>0</v>
      </c>
      <c r="X4760" s="5"/>
      <c r="Y4760" s="5"/>
      <c r="Z4760" s="5">
        <f>Tbl_BalanceHistory[[#This Row],[Discretionary Recommended - Pre 2022]]+Tbl_BalanceHistory[[#This Row],[Discretionary Balance Recommended: Policy]]+Tbl_BalanceHistory[[#This Row],[Discretionary Balance Recommended: Commitments]]</f>
        <v>0</v>
      </c>
      <c r="AA4760" s="5">
        <f>Tbl_BalanceHistory[[#This Row],[Discretionary Balance]]-Tbl_BalanceHistory[[#This Row],[Discretionary Reappropriation]]</f>
        <v>0</v>
      </c>
      <c r="AB4760" s="2"/>
      <c r="AC4760" s="2"/>
      <c r="AD4760" s="2"/>
      <c r="AE4760" s="2"/>
    </row>
    <row r="4761" spans="1:31" ht="45" x14ac:dyDescent="0.25">
      <c r="A4761" s="2" t="s">
        <v>747</v>
      </c>
      <c r="B4761" s="3">
        <v>11</v>
      </c>
      <c r="C4761" s="3">
        <v>799</v>
      </c>
      <c r="D4761" s="3" t="s">
        <v>760</v>
      </c>
      <c r="E4761" s="3" t="str">
        <f>_xlfn.XLOOKUP(Tbl_BalanceHistory[[#This Row],[RespAgy]],Tbl_Agencies[Agy Code],Tbl_Agencies[Agy Sort])</f>
        <v>161000</v>
      </c>
      <c r="F4761" s="2" t="str">
        <f>Tbl_BalanceHistory[[#This Row],[RespAgy]]&amp;": "&amp;Tbl_BalanceHistory[[#This Row],[RespAgency]]</f>
        <v>799: Department of Corrections</v>
      </c>
      <c r="G4761" s="3">
        <v>761</v>
      </c>
      <c r="H4761" s="3" t="s">
        <v>1382</v>
      </c>
      <c r="I4761" s="3" t="str">
        <f>_xlfn.XLOOKUP(Tbl_BalanceHistory[[#This Row],[AgyCode]],Tbl_Agencies[Agy Code],Tbl_Agencies[Agy Sort])</f>
        <v/>
      </c>
      <c r="J4761" s="2" t="str">
        <f>Tbl_BalanceHistory[[#This Row],[AgyCode]]&amp;": "&amp;Tbl_BalanceHistory[[#This Row],[Agency Name]]</f>
        <v>761: Baskerville Correctional Center</v>
      </c>
      <c r="K4761" s="1">
        <v>2016</v>
      </c>
      <c r="L4761" s="3">
        <v>398</v>
      </c>
      <c r="M4761" s="3" t="s">
        <v>768</v>
      </c>
      <c r="N4761" s="2" t="str">
        <f>Tbl_BalanceHistory[[#This Row],[ProgramCode]]&amp;": "&amp;Tbl_BalanceHistory[[#This Row],[Program Name]]</f>
        <v>398: Operation of Secure Correctional Facilities</v>
      </c>
      <c r="O4761" s="3" t="s">
        <v>1730</v>
      </c>
      <c r="P4761" s="1" t="str">
        <f>IF(Tbl_BalanceHistory[[#This Row],[FundCode]]="0100","GF",IF(Tbl_BalanceHistory[[#This Row],[FundCode]]="01000","GF","Hi Ed / OCR"))</f>
        <v>GF</v>
      </c>
      <c r="Q4761" s="5">
        <v>10358500</v>
      </c>
      <c r="R4761" s="5">
        <v>10358500</v>
      </c>
      <c r="S4761" s="5">
        <v>0</v>
      </c>
      <c r="T4761" s="5">
        <v>0</v>
      </c>
      <c r="U4761" s="3"/>
      <c r="V4761" s="5">
        <v>0</v>
      </c>
      <c r="W4761" s="5">
        <v>0</v>
      </c>
      <c r="X4761" s="5"/>
      <c r="Y4761" s="5"/>
      <c r="Z4761" s="5">
        <f>Tbl_BalanceHistory[[#This Row],[Discretionary Recommended - Pre 2022]]+Tbl_BalanceHistory[[#This Row],[Discretionary Balance Recommended: Policy]]+Tbl_BalanceHistory[[#This Row],[Discretionary Balance Recommended: Commitments]]</f>
        <v>0</v>
      </c>
      <c r="AA4761" s="5">
        <f>Tbl_BalanceHistory[[#This Row],[Discretionary Balance]]-Tbl_BalanceHistory[[#This Row],[Discretionary Reappropriation]]</f>
        <v>0</v>
      </c>
      <c r="AB4761" s="2"/>
      <c r="AC4761" s="2"/>
      <c r="AD4761" s="2"/>
      <c r="AE4761" s="2" t="s">
        <v>2170</v>
      </c>
    </row>
    <row r="4762" spans="1:31" ht="45" x14ac:dyDescent="0.25">
      <c r="A4762" s="2" t="s">
        <v>747</v>
      </c>
      <c r="B4762" s="3">
        <v>11</v>
      </c>
      <c r="C4762" s="3">
        <v>799</v>
      </c>
      <c r="D4762" s="3" t="s">
        <v>760</v>
      </c>
      <c r="E4762" s="3" t="str">
        <f>_xlfn.XLOOKUP(Tbl_BalanceHistory[[#This Row],[RespAgy]],Tbl_Agencies[Agy Code],Tbl_Agencies[Agy Sort])</f>
        <v>161000</v>
      </c>
      <c r="F4762" s="2" t="str">
        <f>Tbl_BalanceHistory[[#This Row],[RespAgy]]&amp;": "&amp;Tbl_BalanceHistory[[#This Row],[RespAgency]]</f>
        <v>799: Department of Corrections</v>
      </c>
      <c r="G4762" s="3">
        <v>761</v>
      </c>
      <c r="H4762" s="3" t="s">
        <v>1382</v>
      </c>
      <c r="I4762" s="3" t="str">
        <f>_xlfn.XLOOKUP(Tbl_BalanceHistory[[#This Row],[AgyCode]],Tbl_Agencies[Agy Code],Tbl_Agencies[Agy Sort])</f>
        <v/>
      </c>
      <c r="J4762" s="2" t="str">
        <f>Tbl_BalanceHistory[[#This Row],[AgyCode]]&amp;": "&amp;Tbl_BalanceHistory[[#This Row],[Agency Name]]</f>
        <v>761: Baskerville Correctional Center</v>
      </c>
      <c r="K4762" s="1">
        <v>2017</v>
      </c>
      <c r="L4762" s="3">
        <v>398</v>
      </c>
      <c r="M4762" s="3" t="s">
        <v>768</v>
      </c>
      <c r="N4762" s="2" t="str">
        <f>Tbl_BalanceHistory[[#This Row],[ProgramCode]]&amp;": "&amp;Tbl_BalanceHistory[[#This Row],[Program Name]]</f>
        <v>398: Operation of Secure Correctional Facilities</v>
      </c>
      <c r="O4762" s="3" t="s">
        <v>886</v>
      </c>
      <c r="P4762" s="1" t="str">
        <f>IF(Tbl_BalanceHistory[[#This Row],[FundCode]]="0100","GF",IF(Tbl_BalanceHistory[[#This Row],[FundCode]]="01000","GF","Hi Ed / OCR"))</f>
        <v>GF</v>
      </c>
      <c r="Q4762" s="5">
        <v>10459731</v>
      </c>
      <c r="R4762" s="5">
        <v>10459731</v>
      </c>
      <c r="S4762" s="5">
        <v>0</v>
      </c>
      <c r="T4762" s="5">
        <v>0</v>
      </c>
      <c r="U4762" s="3"/>
      <c r="V4762" s="5">
        <v>0</v>
      </c>
      <c r="W4762" s="5">
        <v>0</v>
      </c>
      <c r="X4762" s="5"/>
      <c r="Y4762" s="5"/>
      <c r="Z4762" s="5">
        <f>Tbl_BalanceHistory[[#This Row],[Discretionary Recommended - Pre 2022]]+Tbl_BalanceHistory[[#This Row],[Discretionary Balance Recommended: Policy]]+Tbl_BalanceHistory[[#This Row],[Discretionary Balance Recommended: Commitments]]</f>
        <v>0</v>
      </c>
      <c r="AA4762" s="5">
        <f>Tbl_BalanceHistory[[#This Row],[Discretionary Balance]]-Tbl_BalanceHistory[[#This Row],[Discretionary Reappropriation]]</f>
        <v>0</v>
      </c>
      <c r="AB4762" s="2"/>
      <c r="AC4762" s="2"/>
      <c r="AD4762" s="2"/>
      <c r="AE4762" s="2"/>
    </row>
    <row r="4763" spans="1:31" ht="45" x14ac:dyDescent="0.25">
      <c r="A4763" s="2" t="s">
        <v>747</v>
      </c>
      <c r="B4763" s="3">
        <v>11</v>
      </c>
      <c r="C4763" s="3">
        <v>799</v>
      </c>
      <c r="D4763" s="3" t="s">
        <v>760</v>
      </c>
      <c r="E4763" s="3" t="str">
        <f>_xlfn.XLOOKUP(Tbl_BalanceHistory[[#This Row],[RespAgy]],Tbl_Agencies[Agy Code],Tbl_Agencies[Agy Sort])</f>
        <v>161000</v>
      </c>
      <c r="F4763" s="2" t="str">
        <f>Tbl_BalanceHistory[[#This Row],[RespAgy]]&amp;": "&amp;Tbl_BalanceHistory[[#This Row],[RespAgency]]</f>
        <v>799: Department of Corrections</v>
      </c>
      <c r="G4763" s="3">
        <v>761</v>
      </c>
      <c r="H4763" s="3" t="s">
        <v>1382</v>
      </c>
      <c r="I4763" s="3" t="str">
        <f>_xlfn.XLOOKUP(Tbl_BalanceHistory[[#This Row],[AgyCode]],Tbl_Agencies[Agy Code],Tbl_Agencies[Agy Sort])</f>
        <v/>
      </c>
      <c r="J4763" s="2" t="str">
        <f>Tbl_BalanceHistory[[#This Row],[AgyCode]]&amp;": "&amp;Tbl_BalanceHistory[[#This Row],[Agency Name]]</f>
        <v>761: Baskerville Correctional Center</v>
      </c>
      <c r="K4763" s="1">
        <v>2018</v>
      </c>
      <c r="L4763" s="3">
        <v>398</v>
      </c>
      <c r="M4763" s="3" t="s">
        <v>768</v>
      </c>
      <c r="N4763" s="2" t="str">
        <f>Tbl_BalanceHistory[[#This Row],[ProgramCode]]&amp;": "&amp;Tbl_BalanceHistory[[#This Row],[Program Name]]</f>
        <v>398: Operation of Secure Correctional Facilities</v>
      </c>
      <c r="O4763" s="3" t="s">
        <v>886</v>
      </c>
      <c r="P4763" s="1" t="str">
        <f>IF(Tbl_BalanceHistory[[#This Row],[FundCode]]="0100","GF",IF(Tbl_BalanceHistory[[#This Row],[FundCode]]="01000","GF","Hi Ed / OCR"))</f>
        <v>GF</v>
      </c>
      <c r="Q4763" s="5">
        <v>10835857</v>
      </c>
      <c r="R4763" s="5">
        <v>10835857</v>
      </c>
      <c r="S4763" s="5">
        <v>0</v>
      </c>
      <c r="T4763" s="5">
        <v>0</v>
      </c>
      <c r="U4763" s="3"/>
      <c r="V4763" s="5">
        <v>0</v>
      </c>
      <c r="W4763" s="5">
        <v>0</v>
      </c>
      <c r="X4763" s="5"/>
      <c r="Y4763" s="5"/>
      <c r="Z4763" s="5">
        <f>Tbl_BalanceHistory[[#This Row],[Discretionary Recommended - Pre 2022]]+Tbl_BalanceHistory[[#This Row],[Discretionary Balance Recommended: Policy]]+Tbl_BalanceHistory[[#This Row],[Discretionary Balance Recommended: Commitments]]</f>
        <v>0</v>
      </c>
      <c r="AA4763" s="5">
        <f>Tbl_BalanceHistory[[#This Row],[Discretionary Balance]]-Tbl_BalanceHistory[[#This Row],[Discretionary Reappropriation]]</f>
        <v>0</v>
      </c>
      <c r="AB4763" s="2"/>
      <c r="AC4763" s="2"/>
      <c r="AD4763" s="2"/>
      <c r="AE4763" s="2"/>
    </row>
    <row r="4764" spans="1:31" ht="45" x14ac:dyDescent="0.25">
      <c r="A4764" s="2" t="s">
        <v>747</v>
      </c>
      <c r="B4764" s="3">
        <v>11</v>
      </c>
      <c r="C4764" s="3">
        <v>799</v>
      </c>
      <c r="D4764" s="3" t="s">
        <v>760</v>
      </c>
      <c r="E4764" s="3" t="str">
        <f>_xlfn.XLOOKUP(Tbl_BalanceHistory[[#This Row],[RespAgy]],Tbl_Agencies[Agy Code],Tbl_Agencies[Agy Sort])</f>
        <v>161000</v>
      </c>
      <c r="F4764" s="2" t="str">
        <f>Tbl_BalanceHistory[[#This Row],[RespAgy]]&amp;": "&amp;Tbl_BalanceHistory[[#This Row],[RespAgency]]</f>
        <v>799: Department of Corrections</v>
      </c>
      <c r="G4764" s="3">
        <v>761</v>
      </c>
      <c r="H4764" s="3" t="s">
        <v>1382</v>
      </c>
      <c r="I4764" s="3" t="str">
        <f>_xlfn.XLOOKUP(Tbl_BalanceHistory[[#This Row],[AgyCode]],Tbl_Agencies[Agy Code],Tbl_Agencies[Agy Sort])</f>
        <v/>
      </c>
      <c r="J4764" s="2" t="str">
        <f>Tbl_BalanceHistory[[#This Row],[AgyCode]]&amp;": "&amp;Tbl_BalanceHistory[[#This Row],[Agency Name]]</f>
        <v>761: Baskerville Correctional Center</v>
      </c>
      <c r="K4764" s="1">
        <v>2019</v>
      </c>
      <c r="L4764" s="3">
        <v>398</v>
      </c>
      <c r="M4764" s="3" t="s">
        <v>768</v>
      </c>
      <c r="N4764" s="2" t="str">
        <f>Tbl_BalanceHistory[[#This Row],[ProgramCode]]&amp;": "&amp;Tbl_BalanceHistory[[#This Row],[Program Name]]</f>
        <v>398: Operation of Secure Correctional Facilities</v>
      </c>
      <c r="O4764" s="3" t="s">
        <v>886</v>
      </c>
      <c r="P4764" s="1" t="str">
        <f>IF(Tbl_BalanceHistory[[#This Row],[FundCode]]="0100","GF",IF(Tbl_BalanceHistory[[#This Row],[FundCode]]="01000","GF","Hi Ed / OCR"))</f>
        <v>GF</v>
      </c>
      <c r="Q4764" s="5">
        <v>11207886</v>
      </c>
      <c r="R4764" s="5">
        <v>11207886</v>
      </c>
      <c r="S4764" s="5">
        <v>0</v>
      </c>
      <c r="T4764" s="5">
        <v>0</v>
      </c>
      <c r="U4764" s="3"/>
      <c r="V4764" s="5">
        <v>0</v>
      </c>
      <c r="W4764" s="5">
        <v>0</v>
      </c>
      <c r="X4764" s="5"/>
      <c r="Y4764" s="5"/>
      <c r="Z4764" s="5">
        <f>Tbl_BalanceHistory[[#This Row],[Discretionary Recommended - Pre 2022]]+Tbl_BalanceHistory[[#This Row],[Discretionary Balance Recommended: Policy]]+Tbl_BalanceHistory[[#This Row],[Discretionary Balance Recommended: Commitments]]</f>
        <v>0</v>
      </c>
      <c r="AA4764" s="5">
        <f>Tbl_BalanceHistory[[#This Row],[Discretionary Balance]]-Tbl_BalanceHistory[[#This Row],[Discretionary Reappropriation]]</f>
        <v>0</v>
      </c>
      <c r="AB4764" s="2"/>
      <c r="AC4764" s="2"/>
      <c r="AD4764" s="2"/>
      <c r="AE4764" s="2"/>
    </row>
    <row r="4765" spans="1:31" ht="45" x14ac:dyDescent="0.25">
      <c r="A4765" s="2" t="s">
        <v>747</v>
      </c>
      <c r="B4765" s="3">
        <v>11</v>
      </c>
      <c r="C4765" s="3">
        <v>799</v>
      </c>
      <c r="D4765" s="3" t="s">
        <v>760</v>
      </c>
      <c r="E4765" s="3" t="str">
        <f>_xlfn.XLOOKUP(Tbl_BalanceHistory[[#This Row],[RespAgy]],Tbl_Agencies[Agy Code],Tbl_Agencies[Agy Sort])</f>
        <v>161000</v>
      </c>
      <c r="F4765" s="2" t="str">
        <f>Tbl_BalanceHistory[[#This Row],[RespAgy]]&amp;": "&amp;Tbl_BalanceHistory[[#This Row],[RespAgency]]</f>
        <v>799: Department of Corrections</v>
      </c>
      <c r="G4765" s="3">
        <v>761</v>
      </c>
      <c r="H4765" s="3" t="s">
        <v>1382</v>
      </c>
      <c r="I4765" s="3" t="str">
        <f>_xlfn.XLOOKUP(Tbl_BalanceHistory[[#This Row],[AgyCode]],Tbl_Agencies[Agy Code],Tbl_Agencies[Agy Sort])</f>
        <v/>
      </c>
      <c r="J4765" s="2" t="str">
        <f>Tbl_BalanceHistory[[#This Row],[AgyCode]]&amp;": "&amp;Tbl_BalanceHistory[[#This Row],[Agency Name]]</f>
        <v>761: Baskerville Correctional Center</v>
      </c>
      <c r="K4765" s="1">
        <v>2020</v>
      </c>
      <c r="L4765" s="3">
        <v>398</v>
      </c>
      <c r="M4765" s="3" t="s">
        <v>768</v>
      </c>
      <c r="N4765" s="2" t="str">
        <f>Tbl_BalanceHistory[[#This Row],[ProgramCode]]&amp;": "&amp;Tbl_BalanceHistory[[#This Row],[Program Name]]</f>
        <v>398: Operation of Secure Correctional Facilities</v>
      </c>
      <c r="O4765" s="3" t="s">
        <v>886</v>
      </c>
      <c r="P4765" s="1" t="str">
        <f>IF(Tbl_BalanceHistory[[#This Row],[FundCode]]="0100","GF",IF(Tbl_BalanceHistory[[#This Row],[FundCode]]="01000","GF","Hi Ed / OCR"))</f>
        <v>GF</v>
      </c>
      <c r="Q4765" s="5">
        <v>11151593</v>
      </c>
      <c r="R4765" s="5">
        <v>11108046</v>
      </c>
      <c r="S4765" s="5">
        <v>43547</v>
      </c>
      <c r="T4765" s="5">
        <v>0</v>
      </c>
      <c r="U4765" s="3"/>
      <c r="V4765" s="5">
        <v>43547</v>
      </c>
      <c r="W4765" s="5">
        <v>0</v>
      </c>
      <c r="X4765" s="5"/>
      <c r="Y4765" s="5"/>
      <c r="Z4765" s="5">
        <f>Tbl_BalanceHistory[[#This Row],[Discretionary Recommended - Pre 2022]]+Tbl_BalanceHistory[[#This Row],[Discretionary Balance Recommended: Policy]]+Tbl_BalanceHistory[[#This Row],[Discretionary Balance Recommended: Commitments]]</f>
        <v>0</v>
      </c>
      <c r="AA4765" s="5">
        <f>Tbl_BalanceHistory[[#This Row],[Discretionary Balance]]-Tbl_BalanceHistory[[#This Row],[Discretionary Reappropriation]]</f>
        <v>43547</v>
      </c>
      <c r="AB4765" s="2"/>
      <c r="AC4765" s="2"/>
      <c r="AD4765" s="2"/>
      <c r="AE4765" s="2"/>
    </row>
    <row r="4766" spans="1:31" ht="45" x14ac:dyDescent="0.25">
      <c r="A4766" s="2" t="s">
        <v>747</v>
      </c>
      <c r="B4766" s="3">
        <v>11</v>
      </c>
      <c r="C4766" s="3">
        <v>799</v>
      </c>
      <c r="D4766" s="3" t="s">
        <v>760</v>
      </c>
      <c r="E4766" s="3" t="str">
        <f>_xlfn.XLOOKUP(Tbl_BalanceHistory[[#This Row],[RespAgy]],Tbl_Agencies[Agy Code],Tbl_Agencies[Agy Sort])</f>
        <v>161000</v>
      </c>
      <c r="F4766" s="2" t="str">
        <f>Tbl_BalanceHistory[[#This Row],[RespAgy]]&amp;": "&amp;Tbl_BalanceHistory[[#This Row],[RespAgency]]</f>
        <v>799: Department of Corrections</v>
      </c>
      <c r="G4766" s="3">
        <v>785</v>
      </c>
      <c r="H4766" s="3" t="s">
        <v>1412</v>
      </c>
      <c r="I4766" s="3" t="str">
        <f>_xlfn.XLOOKUP(Tbl_BalanceHistory[[#This Row],[AgyCode]],Tbl_Agencies[Agy Code],Tbl_Agencies[Agy Sort])</f>
        <v/>
      </c>
      <c r="J4766" s="2" t="str">
        <f>Tbl_BalanceHistory[[#This Row],[AgyCode]]&amp;": "&amp;Tbl_BalanceHistory[[#This Row],[Agency Name]]</f>
        <v>785: River North Correctional Center</v>
      </c>
      <c r="K4766" s="1">
        <v>2014</v>
      </c>
      <c r="L4766" s="3">
        <v>197</v>
      </c>
      <c r="M4766" s="3" t="s">
        <v>401</v>
      </c>
      <c r="N4766" s="2" t="str">
        <f>Tbl_BalanceHistory[[#This Row],[ProgramCode]]&amp;": "&amp;Tbl_BalanceHistory[[#This Row],[Program Name]]</f>
        <v>197: Instruction</v>
      </c>
      <c r="O4766" s="3" t="s">
        <v>1730</v>
      </c>
      <c r="P4766" s="1" t="str">
        <f>IF(Tbl_BalanceHistory[[#This Row],[FundCode]]="0100","GF",IF(Tbl_BalanceHistory[[#This Row],[FundCode]]="01000","GF","Hi Ed / OCR"))</f>
        <v>GF</v>
      </c>
      <c r="Q4766" s="5">
        <v>467974</v>
      </c>
      <c r="R4766" s="5">
        <v>467974</v>
      </c>
      <c r="S4766" s="5">
        <v>0</v>
      </c>
      <c r="T4766" s="5">
        <v>0</v>
      </c>
      <c r="U4766" s="3"/>
      <c r="V4766" s="5">
        <v>0</v>
      </c>
      <c r="W4766" s="5">
        <v>0</v>
      </c>
      <c r="X4766" s="5"/>
      <c r="Y4766" s="5"/>
      <c r="Z4766" s="5">
        <f>Tbl_BalanceHistory[[#This Row],[Discretionary Recommended - Pre 2022]]+Tbl_BalanceHistory[[#This Row],[Discretionary Balance Recommended: Policy]]+Tbl_BalanceHistory[[#This Row],[Discretionary Balance Recommended: Commitments]]</f>
        <v>0</v>
      </c>
      <c r="AA4766" s="5">
        <f>Tbl_BalanceHistory[[#This Row],[Discretionary Balance]]-Tbl_BalanceHistory[[#This Row],[Discretionary Reappropriation]]</f>
        <v>0</v>
      </c>
      <c r="AB4766" s="2"/>
      <c r="AC4766" s="2"/>
      <c r="AD4766" s="2"/>
      <c r="AE4766" s="2"/>
    </row>
    <row r="4767" spans="1:31" ht="45" x14ac:dyDescent="0.25">
      <c r="A4767" s="2" t="s">
        <v>747</v>
      </c>
      <c r="B4767" s="3">
        <v>11</v>
      </c>
      <c r="C4767" s="3">
        <v>799</v>
      </c>
      <c r="D4767" s="3" t="s">
        <v>760</v>
      </c>
      <c r="E4767" s="3" t="str">
        <f>_xlfn.XLOOKUP(Tbl_BalanceHistory[[#This Row],[RespAgy]],Tbl_Agencies[Agy Code],Tbl_Agencies[Agy Sort])</f>
        <v>161000</v>
      </c>
      <c r="F4767" s="2" t="str">
        <f>Tbl_BalanceHistory[[#This Row],[RespAgy]]&amp;": "&amp;Tbl_BalanceHistory[[#This Row],[RespAgency]]</f>
        <v>799: Department of Corrections</v>
      </c>
      <c r="G4767" s="3">
        <v>785</v>
      </c>
      <c r="H4767" s="3" t="s">
        <v>1412</v>
      </c>
      <c r="I4767" s="3" t="str">
        <f>_xlfn.XLOOKUP(Tbl_BalanceHistory[[#This Row],[AgyCode]],Tbl_Agencies[Agy Code],Tbl_Agencies[Agy Sort])</f>
        <v/>
      </c>
      <c r="J4767" s="2" t="str">
        <f>Tbl_BalanceHistory[[#This Row],[AgyCode]]&amp;": "&amp;Tbl_BalanceHistory[[#This Row],[Agency Name]]</f>
        <v>785: River North Correctional Center</v>
      </c>
      <c r="K4767" s="1">
        <v>2015</v>
      </c>
      <c r="L4767" s="3">
        <v>197</v>
      </c>
      <c r="M4767" s="3" t="s">
        <v>401</v>
      </c>
      <c r="N4767" s="2" t="str">
        <f>Tbl_BalanceHistory[[#This Row],[ProgramCode]]&amp;": "&amp;Tbl_BalanceHistory[[#This Row],[Program Name]]</f>
        <v>197: Instruction</v>
      </c>
      <c r="O4767" s="3" t="s">
        <v>1730</v>
      </c>
      <c r="P4767" s="1" t="str">
        <f>IF(Tbl_BalanceHistory[[#This Row],[FundCode]]="0100","GF",IF(Tbl_BalanceHistory[[#This Row],[FundCode]]="01000","GF","Hi Ed / OCR"))</f>
        <v>GF</v>
      </c>
      <c r="Q4767" s="5">
        <v>815432</v>
      </c>
      <c r="R4767" s="5">
        <v>815432</v>
      </c>
      <c r="S4767" s="5">
        <v>0</v>
      </c>
      <c r="T4767" s="5">
        <v>0</v>
      </c>
      <c r="U4767" s="3"/>
      <c r="V4767" s="5">
        <v>0</v>
      </c>
      <c r="W4767" s="5">
        <v>0</v>
      </c>
      <c r="X4767" s="5"/>
      <c r="Y4767" s="5"/>
      <c r="Z4767" s="5">
        <f>Tbl_BalanceHistory[[#This Row],[Discretionary Recommended - Pre 2022]]+Tbl_BalanceHistory[[#This Row],[Discretionary Balance Recommended: Policy]]+Tbl_BalanceHistory[[#This Row],[Discretionary Balance Recommended: Commitments]]</f>
        <v>0</v>
      </c>
      <c r="AA4767" s="5">
        <f>Tbl_BalanceHistory[[#This Row],[Discretionary Balance]]-Tbl_BalanceHistory[[#This Row],[Discretionary Reappropriation]]</f>
        <v>0</v>
      </c>
      <c r="AB4767" s="2"/>
      <c r="AC4767" s="2"/>
      <c r="AD4767" s="2"/>
      <c r="AE4767" s="2"/>
    </row>
    <row r="4768" spans="1:31" ht="45" x14ac:dyDescent="0.25">
      <c r="A4768" s="2" t="s">
        <v>747</v>
      </c>
      <c r="B4768" s="3">
        <v>11</v>
      </c>
      <c r="C4768" s="3">
        <v>799</v>
      </c>
      <c r="D4768" s="3" t="s">
        <v>760</v>
      </c>
      <c r="E4768" s="3" t="str">
        <f>_xlfn.XLOOKUP(Tbl_BalanceHistory[[#This Row],[RespAgy]],Tbl_Agencies[Agy Code],Tbl_Agencies[Agy Sort])</f>
        <v>161000</v>
      </c>
      <c r="F4768" s="2" t="str">
        <f>Tbl_BalanceHistory[[#This Row],[RespAgy]]&amp;": "&amp;Tbl_BalanceHistory[[#This Row],[RespAgency]]</f>
        <v>799: Department of Corrections</v>
      </c>
      <c r="G4768" s="3">
        <v>785</v>
      </c>
      <c r="H4768" s="3" t="s">
        <v>1412</v>
      </c>
      <c r="I4768" s="3" t="str">
        <f>_xlfn.XLOOKUP(Tbl_BalanceHistory[[#This Row],[AgyCode]],Tbl_Agencies[Agy Code],Tbl_Agencies[Agy Sort])</f>
        <v/>
      </c>
      <c r="J4768" s="2" t="str">
        <f>Tbl_BalanceHistory[[#This Row],[AgyCode]]&amp;": "&amp;Tbl_BalanceHistory[[#This Row],[Agency Name]]</f>
        <v>785: River North Correctional Center</v>
      </c>
      <c r="K4768" s="1">
        <v>2016</v>
      </c>
      <c r="L4768" s="3">
        <v>197</v>
      </c>
      <c r="M4768" s="3" t="s">
        <v>401</v>
      </c>
      <c r="N4768" s="2" t="str">
        <f>Tbl_BalanceHistory[[#This Row],[ProgramCode]]&amp;": "&amp;Tbl_BalanceHistory[[#This Row],[Program Name]]</f>
        <v>197: Instruction</v>
      </c>
      <c r="O4768" s="3" t="s">
        <v>1730</v>
      </c>
      <c r="P4768" s="1" t="str">
        <f>IF(Tbl_BalanceHistory[[#This Row],[FundCode]]="0100","GF",IF(Tbl_BalanceHistory[[#This Row],[FundCode]]="01000","GF","Hi Ed / OCR"))</f>
        <v>GF</v>
      </c>
      <c r="Q4768" s="5">
        <v>781770</v>
      </c>
      <c r="R4768" s="5">
        <v>781770</v>
      </c>
      <c r="S4768" s="5">
        <v>0</v>
      </c>
      <c r="T4768" s="5">
        <v>0</v>
      </c>
      <c r="U4768" s="3"/>
      <c r="V4768" s="5">
        <v>0</v>
      </c>
      <c r="W4768" s="5">
        <v>0</v>
      </c>
      <c r="X4768" s="5"/>
      <c r="Y4768" s="5"/>
      <c r="Z4768" s="5">
        <f>Tbl_BalanceHistory[[#This Row],[Discretionary Recommended - Pre 2022]]+Tbl_BalanceHistory[[#This Row],[Discretionary Balance Recommended: Policy]]+Tbl_BalanceHistory[[#This Row],[Discretionary Balance Recommended: Commitments]]</f>
        <v>0</v>
      </c>
      <c r="AA4768" s="5">
        <f>Tbl_BalanceHistory[[#This Row],[Discretionary Balance]]-Tbl_BalanceHistory[[#This Row],[Discretionary Reappropriation]]</f>
        <v>0</v>
      </c>
      <c r="AB4768" s="2"/>
      <c r="AC4768" s="2"/>
      <c r="AD4768" s="2"/>
      <c r="AE4768" s="2" t="s">
        <v>2170</v>
      </c>
    </row>
    <row r="4769" spans="1:31" ht="45" x14ac:dyDescent="0.25">
      <c r="A4769" s="2" t="s">
        <v>747</v>
      </c>
      <c r="B4769" s="3">
        <v>11</v>
      </c>
      <c r="C4769" s="3">
        <v>799</v>
      </c>
      <c r="D4769" s="3" t="s">
        <v>760</v>
      </c>
      <c r="E4769" s="3" t="str">
        <f>_xlfn.XLOOKUP(Tbl_BalanceHistory[[#This Row],[RespAgy]],Tbl_Agencies[Agy Code],Tbl_Agencies[Agy Sort])</f>
        <v>161000</v>
      </c>
      <c r="F4769" s="2" t="str">
        <f>Tbl_BalanceHistory[[#This Row],[RespAgy]]&amp;": "&amp;Tbl_BalanceHistory[[#This Row],[RespAgency]]</f>
        <v>799: Department of Corrections</v>
      </c>
      <c r="G4769" s="3">
        <v>785</v>
      </c>
      <c r="H4769" s="3" t="s">
        <v>1412</v>
      </c>
      <c r="I4769" s="3" t="str">
        <f>_xlfn.XLOOKUP(Tbl_BalanceHistory[[#This Row],[AgyCode]],Tbl_Agencies[Agy Code],Tbl_Agencies[Agy Sort])</f>
        <v/>
      </c>
      <c r="J4769" s="2" t="str">
        <f>Tbl_BalanceHistory[[#This Row],[AgyCode]]&amp;": "&amp;Tbl_BalanceHistory[[#This Row],[Agency Name]]</f>
        <v>785: River North Correctional Center</v>
      </c>
      <c r="K4769" s="1">
        <v>2017</v>
      </c>
      <c r="L4769" s="3">
        <v>197</v>
      </c>
      <c r="M4769" s="3" t="s">
        <v>401</v>
      </c>
      <c r="N4769" s="2" t="str">
        <f>Tbl_BalanceHistory[[#This Row],[ProgramCode]]&amp;": "&amp;Tbl_BalanceHistory[[#This Row],[Program Name]]</f>
        <v>197: Instruction</v>
      </c>
      <c r="O4769" s="3" t="s">
        <v>886</v>
      </c>
      <c r="P4769" s="1" t="str">
        <f>IF(Tbl_BalanceHistory[[#This Row],[FundCode]]="0100","GF",IF(Tbl_BalanceHistory[[#This Row],[FundCode]]="01000","GF","Hi Ed / OCR"))</f>
        <v>GF</v>
      </c>
      <c r="Q4769" s="5">
        <v>856520</v>
      </c>
      <c r="R4769" s="5">
        <v>856520</v>
      </c>
      <c r="S4769" s="5">
        <v>0</v>
      </c>
      <c r="T4769" s="5">
        <v>0</v>
      </c>
      <c r="U4769" s="3"/>
      <c r="V4769" s="5">
        <v>0</v>
      </c>
      <c r="W4769" s="5">
        <v>0</v>
      </c>
      <c r="X4769" s="5"/>
      <c r="Y4769" s="5"/>
      <c r="Z4769" s="5">
        <f>Tbl_BalanceHistory[[#This Row],[Discretionary Recommended - Pre 2022]]+Tbl_BalanceHistory[[#This Row],[Discretionary Balance Recommended: Policy]]+Tbl_BalanceHistory[[#This Row],[Discretionary Balance Recommended: Commitments]]</f>
        <v>0</v>
      </c>
      <c r="AA4769" s="5">
        <f>Tbl_BalanceHistory[[#This Row],[Discretionary Balance]]-Tbl_BalanceHistory[[#This Row],[Discretionary Reappropriation]]</f>
        <v>0</v>
      </c>
      <c r="AB4769" s="2"/>
      <c r="AC4769" s="2"/>
      <c r="AD4769" s="2"/>
      <c r="AE4769" s="2"/>
    </row>
    <row r="4770" spans="1:31" ht="45" x14ac:dyDescent="0.25">
      <c r="A4770" s="2" t="s">
        <v>747</v>
      </c>
      <c r="B4770" s="3">
        <v>11</v>
      </c>
      <c r="C4770" s="3">
        <v>799</v>
      </c>
      <c r="D4770" s="3" t="s">
        <v>760</v>
      </c>
      <c r="E4770" s="3" t="str">
        <f>_xlfn.XLOOKUP(Tbl_BalanceHistory[[#This Row],[RespAgy]],Tbl_Agencies[Agy Code],Tbl_Agencies[Agy Sort])</f>
        <v>161000</v>
      </c>
      <c r="F4770" s="2" t="str">
        <f>Tbl_BalanceHistory[[#This Row],[RespAgy]]&amp;": "&amp;Tbl_BalanceHistory[[#This Row],[RespAgency]]</f>
        <v>799: Department of Corrections</v>
      </c>
      <c r="G4770" s="3">
        <v>785</v>
      </c>
      <c r="H4770" s="3" t="s">
        <v>1412</v>
      </c>
      <c r="I4770" s="3" t="str">
        <f>_xlfn.XLOOKUP(Tbl_BalanceHistory[[#This Row],[AgyCode]],Tbl_Agencies[Agy Code],Tbl_Agencies[Agy Sort])</f>
        <v/>
      </c>
      <c r="J4770" s="2" t="str">
        <f>Tbl_BalanceHistory[[#This Row],[AgyCode]]&amp;": "&amp;Tbl_BalanceHistory[[#This Row],[Agency Name]]</f>
        <v>785: River North Correctional Center</v>
      </c>
      <c r="K4770" s="1">
        <v>2018</v>
      </c>
      <c r="L4770" s="3">
        <v>197</v>
      </c>
      <c r="M4770" s="3" t="s">
        <v>401</v>
      </c>
      <c r="N4770" s="2" t="str">
        <f>Tbl_BalanceHistory[[#This Row],[ProgramCode]]&amp;": "&amp;Tbl_BalanceHistory[[#This Row],[Program Name]]</f>
        <v>197: Instruction</v>
      </c>
      <c r="O4770" s="3" t="s">
        <v>886</v>
      </c>
      <c r="P4770" s="1" t="str">
        <f>IF(Tbl_BalanceHistory[[#This Row],[FundCode]]="0100","GF",IF(Tbl_BalanceHistory[[#This Row],[FundCode]]="01000","GF","Hi Ed / OCR"))</f>
        <v>GF</v>
      </c>
      <c r="Q4770" s="5">
        <v>1021360</v>
      </c>
      <c r="R4770" s="5">
        <v>1021360</v>
      </c>
      <c r="S4770" s="5">
        <v>0</v>
      </c>
      <c r="T4770" s="5">
        <v>0</v>
      </c>
      <c r="U4770" s="3"/>
      <c r="V4770" s="5">
        <v>0</v>
      </c>
      <c r="W4770" s="5">
        <v>0</v>
      </c>
      <c r="X4770" s="5"/>
      <c r="Y4770" s="5"/>
      <c r="Z4770" s="5">
        <f>Tbl_BalanceHistory[[#This Row],[Discretionary Recommended - Pre 2022]]+Tbl_BalanceHistory[[#This Row],[Discretionary Balance Recommended: Policy]]+Tbl_BalanceHistory[[#This Row],[Discretionary Balance Recommended: Commitments]]</f>
        <v>0</v>
      </c>
      <c r="AA4770" s="5">
        <f>Tbl_BalanceHistory[[#This Row],[Discretionary Balance]]-Tbl_BalanceHistory[[#This Row],[Discretionary Reappropriation]]</f>
        <v>0</v>
      </c>
      <c r="AB4770" s="2"/>
      <c r="AC4770" s="2"/>
      <c r="AD4770" s="2"/>
      <c r="AE4770" s="2"/>
    </row>
    <row r="4771" spans="1:31" ht="45" x14ac:dyDescent="0.25">
      <c r="A4771" s="2" t="s">
        <v>747</v>
      </c>
      <c r="B4771" s="3">
        <v>11</v>
      </c>
      <c r="C4771" s="3">
        <v>799</v>
      </c>
      <c r="D4771" s="3" t="s">
        <v>760</v>
      </c>
      <c r="E4771" s="3" t="str">
        <f>_xlfn.XLOOKUP(Tbl_BalanceHistory[[#This Row],[RespAgy]],Tbl_Agencies[Agy Code],Tbl_Agencies[Agy Sort])</f>
        <v>161000</v>
      </c>
      <c r="F4771" s="2" t="str">
        <f>Tbl_BalanceHistory[[#This Row],[RespAgy]]&amp;": "&amp;Tbl_BalanceHistory[[#This Row],[RespAgency]]</f>
        <v>799: Department of Corrections</v>
      </c>
      <c r="G4771" s="3">
        <v>785</v>
      </c>
      <c r="H4771" s="3" t="s">
        <v>1412</v>
      </c>
      <c r="I4771" s="3" t="str">
        <f>_xlfn.XLOOKUP(Tbl_BalanceHistory[[#This Row],[AgyCode]],Tbl_Agencies[Agy Code],Tbl_Agencies[Agy Sort])</f>
        <v/>
      </c>
      <c r="J4771" s="2" t="str">
        <f>Tbl_BalanceHistory[[#This Row],[AgyCode]]&amp;": "&amp;Tbl_BalanceHistory[[#This Row],[Agency Name]]</f>
        <v>785: River North Correctional Center</v>
      </c>
      <c r="K4771" s="1">
        <v>2019</v>
      </c>
      <c r="L4771" s="3">
        <v>197</v>
      </c>
      <c r="M4771" s="3" t="s">
        <v>401</v>
      </c>
      <c r="N4771" s="2" t="str">
        <f>Tbl_BalanceHistory[[#This Row],[ProgramCode]]&amp;": "&amp;Tbl_BalanceHistory[[#This Row],[Program Name]]</f>
        <v>197: Instruction</v>
      </c>
      <c r="O4771" s="3" t="s">
        <v>886</v>
      </c>
      <c r="P4771" s="1" t="str">
        <f>IF(Tbl_BalanceHistory[[#This Row],[FundCode]]="0100","GF",IF(Tbl_BalanceHistory[[#This Row],[FundCode]]="01000","GF","Hi Ed / OCR"))</f>
        <v>GF</v>
      </c>
      <c r="Q4771" s="5">
        <v>945573</v>
      </c>
      <c r="R4771" s="5">
        <v>945573</v>
      </c>
      <c r="S4771" s="5">
        <v>0</v>
      </c>
      <c r="T4771" s="5">
        <v>0</v>
      </c>
      <c r="U4771" s="3"/>
      <c r="V4771" s="5">
        <v>0</v>
      </c>
      <c r="W4771" s="5">
        <v>0</v>
      </c>
      <c r="X4771" s="5"/>
      <c r="Y4771" s="5"/>
      <c r="Z4771" s="5">
        <f>Tbl_BalanceHistory[[#This Row],[Discretionary Recommended - Pre 2022]]+Tbl_BalanceHistory[[#This Row],[Discretionary Balance Recommended: Policy]]+Tbl_BalanceHistory[[#This Row],[Discretionary Balance Recommended: Commitments]]</f>
        <v>0</v>
      </c>
      <c r="AA4771" s="5">
        <f>Tbl_BalanceHistory[[#This Row],[Discretionary Balance]]-Tbl_BalanceHistory[[#This Row],[Discretionary Reappropriation]]</f>
        <v>0</v>
      </c>
      <c r="AB4771" s="2"/>
      <c r="AC4771" s="2"/>
      <c r="AD4771" s="2"/>
      <c r="AE4771" s="2"/>
    </row>
    <row r="4772" spans="1:31" ht="45" x14ac:dyDescent="0.25">
      <c r="A4772" s="2" t="s">
        <v>747</v>
      </c>
      <c r="B4772" s="3">
        <v>11</v>
      </c>
      <c r="C4772" s="3">
        <v>799</v>
      </c>
      <c r="D4772" s="3" t="s">
        <v>760</v>
      </c>
      <c r="E4772" s="3" t="str">
        <f>_xlfn.XLOOKUP(Tbl_BalanceHistory[[#This Row],[RespAgy]],Tbl_Agencies[Agy Code],Tbl_Agencies[Agy Sort])</f>
        <v>161000</v>
      </c>
      <c r="F4772" s="2" t="str">
        <f>Tbl_BalanceHistory[[#This Row],[RespAgy]]&amp;": "&amp;Tbl_BalanceHistory[[#This Row],[RespAgency]]</f>
        <v>799: Department of Corrections</v>
      </c>
      <c r="G4772" s="3">
        <v>785</v>
      </c>
      <c r="H4772" s="3" t="s">
        <v>1412</v>
      </c>
      <c r="I4772" s="3" t="str">
        <f>_xlfn.XLOOKUP(Tbl_BalanceHistory[[#This Row],[AgyCode]],Tbl_Agencies[Agy Code],Tbl_Agencies[Agy Sort])</f>
        <v/>
      </c>
      <c r="J4772" s="2" t="str">
        <f>Tbl_BalanceHistory[[#This Row],[AgyCode]]&amp;": "&amp;Tbl_BalanceHistory[[#This Row],[Agency Name]]</f>
        <v>785: River North Correctional Center</v>
      </c>
      <c r="K4772" s="1">
        <v>2020</v>
      </c>
      <c r="L4772" s="3">
        <v>197</v>
      </c>
      <c r="M4772" s="3" t="s">
        <v>401</v>
      </c>
      <c r="N4772" s="2" t="str">
        <f>Tbl_BalanceHistory[[#This Row],[ProgramCode]]&amp;": "&amp;Tbl_BalanceHistory[[#This Row],[Program Name]]</f>
        <v>197: Instruction</v>
      </c>
      <c r="O4772" s="3" t="s">
        <v>886</v>
      </c>
      <c r="P4772" s="1" t="str">
        <f>IF(Tbl_BalanceHistory[[#This Row],[FundCode]]="0100","GF",IF(Tbl_BalanceHistory[[#This Row],[FundCode]]="01000","GF","Hi Ed / OCR"))</f>
        <v>GF</v>
      </c>
      <c r="Q4772" s="5">
        <v>863174</v>
      </c>
      <c r="R4772" s="5">
        <v>863174</v>
      </c>
      <c r="S4772" s="5">
        <v>0</v>
      </c>
      <c r="T4772" s="5">
        <v>0</v>
      </c>
      <c r="U4772" s="3"/>
      <c r="V4772" s="5">
        <v>0</v>
      </c>
      <c r="W4772" s="5">
        <v>0</v>
      </c>
      <c r="X4772" s="5"/>
      <c r="Y4772" s="5"/>
      <c r="Z4772" s="5">
        <f>Tbl_BalanceHistory[[#This Row],[Discretionary Recommended - Pre 2022]]+Tbl_BalanceHistory[[#This Row],[Discretionary Balance Recommended: Policy]]+Tbl_BalanceHistory[[#This Row],[Discretionary Balance Recommended: Commitments]]</f>
        <v>0</v>
      </c>
      <c r="AA4772" s="5">
        <f>Tbl_BalanceHistory[[#This Row],[Discretionary Balance]]-Tbl_BalanceHistory[[#This Row],[Discretionary Reappropriation]]</f>
        <v>0</v>
      </c>
      <c r="AB4772" s="2"/>
      <c r="AC4772" s="2"/>
      <c r="AD4772" s="2"/>
      <c r="AE4772" s="2"/>
    </row>
    <row r="4773" spans="1:31" ht="45" x14ac:dyDescent="0.25">
      <c r="A4773" s="2" t="s">
        <v>747</v>
      </c>
      <c r="B4773" s="3">
        <v>11</v>
      </c>
      <c r="C4773" s="3">
        <v>799</v>
      </c>
      <c r="D4773" s="3" t="s">
        <v>760</v>
      </c>
      <c r="E4773" s="3" t="str">
        <f>_xlfn.XLOOKUP(Tbl_BalanceHistory[[#This Row],[RespAgy]],Tbl_Agencies[Agy Code],Tbl_Agencies[Agy Sort])</f>
        <v>161000</v>
      </c>
      <c r="F4773" s="2" t="str">
        <f>Tbl_BalanceHistory[[#This Row],[RespAgy]]&amp;": "&amp;Tbl_BalanceHistory[[#This Row],[RespAgency]]</f>
        <v>799: Department of Corrections</v>
      </c>
      <c r="G4773" s="3">
        <v>785</v>
      </c>
      <c r="H4773" s="3" t="s">
        <v>1412</v>
      </c>
      <c r="I4773" s="3" t="str">
        <f>_xlfn.XLOOKUP(Tbl_BalanceHistory[[#This Row],[AgyCode]],Tbl_Agencies[Agy Code],Tbl_Agencies[Agy Sort])</f>
        <v/>
      </c>
      <c r="J4773" s="2" t="str">
        <f>Tbl_BalanceHistory[[#This Row],[AgyCode]]&amp;": "&amp;Tbl_BalanceHistory[[#This Row],[Agency Name]]</f>
        <v>785: River North Correctional Center</v>
      </c>
      <c r="K4773" s="1">
        <v>2014</v>
      </c>
      <c r="L4773" s="3">
        <v>398</v>
      </c>
      <c r="M4773" s="3" t="s">
        <v>768</v>
      </c>
      <c r="N4773" s="2" t="str">
        <f>Tbl_BalanceHistory[[#This Row],[ProgramCode]]&amp;": "&amp;Tbl_BalanceHistory[[#This Row],[Program Name]]</f>
        <v>398: Operation of Secure Correctional Facilities</v>
      </c>
      <c r="O4773" s="3" t="s">
        <v>1730</v>
      </c>
      <c r="P4773" s="1" t="str">
        <f>IF(Tbl_BalanceHistory[[#This Row],[FundCode]]="0100","GF",IF(Tbl_BalanceHistory[[#This Row],[FundCode]]="01000","GF","Hi Ed / OCR"))</f>
        <v>GF</v>
      </c>
      <c r="Q4773" s="5">
        <v>17353772</v>
      </c>
      <c r="R4773" s="5">
        <v>17353772</v>
      </c>
      <c r="S4773" s="5">
        <v>0</v>
      </c>
      <c r="T4773" s="5">
        <v>0</v>
      </c>
      <c r="U4773" s="3"/>
      <c r="V4773" s="5">
        <v>0</v>
      </c>
      <c r="W4773" s="5">
        <v>0</v>
      </c>
      <c r="X4773" s="5"/>
      <c r="Y4773" s="5"/>
      <c r="Z4773" s="5">
        <f>Tbl_BalanceHistory[[#This Row],[Discretionary Recommended - Pre 2022]]+Tbl_BalanceHistory[[#This Row],[Discretionary Balance Recommended: Policy]]+Tbl_BalanceHistory[[#This Row],[Discretionary Balance Recommended: Commitments]]</f>
        <v>0</v>
      </c>
      <c r="AA4773" s="5">
        <f>Tbl_BalanceHistory[[#This Row],[Discretionary Balance]]-Tbl_BalanceHistory[[#This Row],[Discretionary Reappropriation]]</f>
        <v>0</v>
      </c>
      <c r="AB4773" s="2"/>
      <c r="AC4773" s="2"/>
      <c r="AD4773" s="2"/>
      <c r="AE4773" s="2"/>
    </row>
    <row r="4774" spans="1:31" ht="45" x14ac:dyDescent="0.25">
      <c r="A4774" s="2" t="s">
        <v>747</v>
      </c>
      <c r="B4774" s="3">
        <v>11</v>
      </c>
      <c r="C4774" s="3">
        <v>799</v>
      </c>
      <c r="D4774" s="3" t="s">
        <v>760</v>
      </c>
      <c r="E4774" s="3" t="str">
        <f>_xlfn.XLOOKUP(Tbl_BalanceHistory[[#This Row],[RespAgy]],Tbl_Agencies[Agy Code],Tbl_Agencies[Agy Sort])</f>
        <v>161000</v>
      </c>
      <c r="F4774" s="2" t="str">
        <f>Tbl_BalanceHistory[[#This Row],[RespAgy]]&amp;": "&amp;Tbl_BalanceHistory[[#This Row],[RespAgency]]</f>
        <v>799: Department of Corrections</v>
      </c>
      <c r="G4774" s="3">
        <v>785</v>
      </c>
      <c r="H4774" s="3" t="s">
        <v>1412</v>
      </c>
      <c r="I4774" s="3" t="str">
        <f>_xlfn.XLOOKUP(Tbl_BalanceHistory[[#This Row],[AgyCode]],Tbl_Agencies[Agy Code],Tbl_Agencies[Agy Sort])</f>
        <v/>
      </c>
      <c r="J4774" s="2" t="str">
        <f>Tbl_BalanceHistory[[#This Row],[AgyCode]]&amp;": "&amp;Tbl_BalanceHistory[[#This Row],[Agency Name]]</f>
        <v>785: River North Correctional Center</v>
      </c>
      <c r="K4774" s="1">
        <v>2015</v>
      </c>
      <c r="L4774" s="3">
        <v>398</v>
      </c>
      <c r="M4774" s="3" t="s">
        <v>768</v>
      </c>
      <c r="N4774" s="2" t="str">
        <f>Tbl_BalanceHistory[[#This Row],[ProgramCode]]&amp;": "&amp;Tbl_BalanceHistory[[#This Row],[Program Name]]</f>
        <v>398: Operation of Secure Correctional Facilities</v>
      </c>
      <c r="O4774" s="3" t="s">
        <v>1730</v>
      </c>
      <c r="P4774" s="1" t="str">
        <f>IF(Tbl_BalanceHistory[[#This Row],[FundCode]]="0100","GF",IF(Tbl_BalanceHistory[[#This Row],[FundCode]]="01000","GF","Hi Ed / OCR"))</f>
        <v>GF</v>
      </c>
      <c r="Q4774" s="5">
        <v>20029623</v>
      </c>
      <c r="R4774" s="5">
        <v>20029623</v>
      </c>
      <c r="S4774" s="5">
        <v>0</v>
      </c>
      <c r="T4774" s="5">
        <v>0</v>
      </c>
      <c r="U4774" s="3"/>
      <c r="V4774" s="5">
        <v>0</v>
      </c>
      <c r="W4774" s="5">
        <v>0</v>
      </c>
      <c r="X4774" s="5"/>
      <c r="Y4774" s="5"/>
      <c r="Z4774" s="5">
        <f>Tbl_BalanceHistory[[#This Row],[Discretionary Recommended - Pre 2022]]+Tbl_BalanceHistory[[#This Row],[Discretionary Balance Recommended: Policy]]+Tbl_BalanceHistory[[#This Row],[Discretionary Balance Recommended: Commitments]]</f>
        <v>0</v>
      </c>
      <c r="AA4774" s="5">
        <f>Tbl_BalanceHistory[[#This Row],[Discretionary Balance]]-Tbl_BalanceHistory[[#This Row],[Discretionary Reappropriation]]</f>
        <v>0</v>
      </c>
      <c r="AB4774" s="2"/>
      <c r="AC4774" s="2"/>
      <c r="AD4774" s="2"/>
      <c r="AE4774" s="2"/>
    </row>
    <row r="4775" spans="1:31" ht="45" x14ac:dyDescent="0.25">
      <c r="A4775" s="2" t="s">
        <v>747</v>
      </c>
      <c r="B4775" s="3">
        <v>11</v>
      </c>
      <c r="C4775" s="3">
        <v>799</v>
      </c>
      <c r="D4775" s="3" t="s">
        <v>760</v>
      </c>
      <c r="E4775" s="3" t="str">
        <f>_xlfn.XLOOKUP(Tbl_BalanceHistory[[#This Row],[RespAgy]],Tbl_Agencies[Agy Code],Tbl_Agencies[Agy Sort])</f>
        <v>161000</v>
      </c>
      <c r="F4775" s="2" t="str">
        <f>Tbl_BalanceHistory[[#This Row],[RespAgy]]&amp;": "&amp;Tbl_BalanceHistory[[#This Row],[RespAgency]]</f>
        <v>799: Department of Corrections</v>
      </c>
      <c r="G4775" s="3">
        <v>785</v>
      </c>
      <c r="H4775" s="3" t="s">
        <v>1412</v>
      </c>
      <c r="I4775" s="3" t="str">
        <f>_xlfn.XLOOKUP(Tbl_BalanceHistory[[#This Row],[AgyCode]],Tbl_Agencies[Agy Code],Tbl_Agencies[Agy Sort])</f>
        <v/>
      </c>
      <c r="J4775" s="2" t="str">
        <f>Tbl_BalanceHistory[[#This Row],[AgyCode]]&amp;": "&amp;Tbl_BalanceHistory[[#This Row],[Agency Name]]</f>
        <v>785: River North Correctional Center</v>
      </c>
      <c r="K4775" s="1">
        <v>2016</v>
      </c>
      <c r="L4775" s="3">
        <v>398</v>
      </c>
      <c r="M4775" s="3" t="s">
        <v>768</v>
      </c>
      <c r="N4775" s="2" t="str">
        <f>Tbl_BalanceHistory[[#This Row],[ProgramCode]]&amp;": "&amp;Tbl_BalanceHistory[[#This Row],[Program Name]]</f>
        <v>398: Operation of Secure Correctional Facilities</v>
      </c>
      <c r="O4775" s="3" t="s">
        <v>1730</v>
      </c>
      <c r="P4775" s="1" t="str">
        <f>IF(Tbl_BalanceHistory[[#This Row],[FundCode]]="0100","GF",IF(Tbl_BalanceHistory[[#This Row],[FundCode]]="01000","GF","Hi Ed / OCR"))</f>
        <v>GF</v>
      </c>
      <c r="Q4775" s="5">
        <v>21195462</v>
      </c>
      <c r="R4775" s="5">
        <v>21195462</v>
      </c>
      <c r="S4775" s="5">
        <v>0</v>
      </c>
      <c r="T4775" s="5">
        <v>0</v>
      </c>
      <c r="U4775" s="3"/>
      <c r="V4775" s="5">
        <v>0</v>
      </c>
      <c r="W4775" s="5">
        <v>0</v>
      </c>
      <c r="X4775" s="5"/>
      <c r="Y4775" s="5"/>
      <c r="Z4775" s="5">
        <f>Tbl_BalanceHistory[[#This Row],[Discretionary Recommended - Pre 2022]]+Tbl_BalanceHistory[[#This Row],[Discretionary Balance Recommended: Policy]]+Tbl_BalanceHistory[[#This Row],[Discretionary Balance Recommended: Commitments]]</f>
        <v>0</v>
      </c>
      <c r="AA4775" s="5">
        <f>Tbl_BalanceHistory[[#This Row],[Discretionary Balance]]-Tbl_BalanceHistory[[#This Row],[Discretionary Reappropriation]]</f>
        <v>0</v>
      </c>
      <c r="AB4775" s="2"/>
      <c r="AC4775" s="2"/>
      <c r="AD4775" s="2"/>
      <c r="AE4775" s="2" t="s">
        <v>2170</v>
      </c>
    </row>
    <row r="4776" spans="1:31" ht="45" x14ac:dyDescent="0.25">
      <c r="A4776" s="2" t="s">
        <v>747</v>
      </c>
      <c r="B4776" s="3">
        <v>11</v>
      </c>
      <c r="C4776" s="3">
        <v>799</v>
      </c>
      <c r="D4776" s="3" t="s">
        <v>760</v>
      </c>
      <c r="E4776" s="3" t="str">
        <f>_xlfn.XLOOKUP(Tbl_BalanceHistory[[#This Row],[RespAgy]],Tbl_Agencies[Agy Code],Tbl_Agencies[Agy Sort])</f>
        <v>161000</v>
      </c>
      <c r="F4776" s="2" t="str">
        <f>Tbl_BalanceHistory[[#This Row],[RespAgy]]&amp;": "&amp;Tbl_BalanceHistory[[#This Row],[RespAgency]]</f>
        <v>799: Department of Corrections</v>
      </c>
      <c r="G4776" s="3">
        <v>785</v>
      </c>
      <c r="H4776" s="3" t="s">
        <v>1412</v>
      </c>
      <c r="I4776" s="3" t="str">
        <f>_xlfn.XLOOKUP(Tbl_BalanceHistory[[#This Row],[AgyCode]],Tbl_Agencies[Agy Code],Tbl_Agencies[Agy Sort])</f>
        <v/>
      </c>
      <c r="J4776" s="2" t="str">
        <f>Tbl_BalanceHistory[[#This Row],[AgyCode]]&amp;": "&amp;Tbl_BalanceHistory[[#This Row],[Agency Name]]</f>
        <v>785: River North Correctional Center</v>
      </c>
      <c r="K4776" s="1">
        <v>2017</v>
      </c>
      <c r="L4776" s="3">
        <v>398</v>
      </c>
      <c r="M4776" s="3" t="s">
        <v>768</v>
      </c>
      <c r="N4776" s="2" t="str">
        <f>Tbl_BalanceHistory[[#This Row],[ProgramCode]]&amp;": "&amp;Tbl_BalanceHistory[[#This Row],[Program Name]]</f>
        <v>398: Operation of Secure Correctional Facilities</v>
      </c>
      <c r="O4776" s="3" t="s">
        <v>886</v>
      </c>
      <c r="P4776" s="1" t="str">
        <f>IF(Tbl_BalanceHistory[[#This Row],[FundCode]]="0100","GF",IF(Tbl_BalanceHistory[[#This Row],[FundCode]]="01000","GF","Hi Ed / OCR"))</f>
        <v>GF</v>
      </c>
      <c r="Q4776" s="5">
        <v>22325443</v>
      </c>
      <c r="R4776" s="5">
        <v>22325443</v>
      </c>
      <c r="S4776" s="5">
        <v>0</v>
      </c>
      <c r="T4776" s="5">
        <v>0</v>
      </c>
      <c r="U4776" s="3"/>
      <c r="V4776" s="5">
        <v>0</v>
      </c>
      <c r="W4776" s="5">
        <v>0</v>
      </c>
      <c r="X4776" s="5"/>
      <c r="Y4776" s="5"/>
      <c r="Z4776" s="5">
        <f>Tbl_BalanceHistory[[#This Row],[Discretionary Recommended - Pre 2022]]+Tbl_BalanceHistory[[#This Row],[Discretionary Balance Recommended: Policy]]+Tbl_BalanceHistory[[#This Row],[Discretionary Balance Recommended: Commitments]]</f>
        <v>0</v>
      </c>
      <c r="AA4776" s="5">
        <f>Tbl_BalanceHistory[[#This Row],[Discretionary Balance]]-Tbl_BalanceHistory[[#This Row],[Discretionary Reappropriation]]</f>
        <v>0</v>
      </c>
      <c r="AB4776" s="2"/>
      <c r="AC4776" s="2"/>
      <c r="AD4776" s="2"/>
      <c r="AE4776" s="2"/>
    </row>
    <row r="4777" spans="1:31" ht="45" x14ac:dyDescent="0.25">
      <c r="A4777" s="2" t="s">
        <v>747</v>
      </c>
      <c r="B4777" s="3">
        <v>11</v>
      </c>
      <c r="C4777" s="3">
        <v>799</v>
      </c>
      <c r="D4777" s="3" t="s">
        <v>760</v>
      </c>
      <c r="E4777" s="3" t="str">
        <f>_xlfn.XLOOKUP(Tbl_BalanceHistory[[#This Row],[RespAgy]],Tbl_Agencies[Agy Code],Tbl_Agencies[Agy Sort])</f>
        <v>161000</v>
      </c>
      <c r="F4777" s="2" t="str">
        <f>Tbl_BalanceHistory[[#This Row],[RespAgy]]&amp;": "&amp;Tbl_BalanceHistory[[#This Row],[RespAgency]]</f>
        <v>799: Department of Corrections</v>
      </c>
      <c r="G4777" s="3">
        <v>785</v>
      </c>
      <c r="H4777" s="3" t="s">
        <v>1412</v>
      </c>
      <c r="I4777" s="3" t="str">
        <f>_xlfn.XLOOKUP(Tbl_BalanceHistory[[#This Row],[AgyCode]],Tbl_Agencies[Agy Code],Tbl_Agencies[Agy Sort])</f>
        <v/>
      </c>
      <c r="J4777" s="2" t="str">
        <f>Tbl_BalanceHistory[[#This Row],[AgyCode]]&amp;": "&amp;Tbl_BalanceHistory[[#This Row],[Agency Name]]</f>
        <v>785: River North Correctional Center</v>
      </c>
      <c r="K4777" s="1">
        <v>2018</v>
      </c>
      <c r="L4777" s="3">
        <v>398</v>
      </c>
      <c r="M4777" s="3" t="s">
        <v>768</v>
      </c>
      <c r="N4777" s="2" t="str">
        <f>Tbl_BalanceHistory[[#This Row],[ProgramCode]]&amp;": "&amp;Tbl_BalanceHistory[[#This Row],[Program Name]]</f>
        <v>398: Operation of Secure Correctional Facilities</v>
      </c>
      <c r="O4777" s="3" t="s">
        <v>886</v>
      </c>
      <c r="P4777" s="1" t="str">
        <f>IF(Tbl_BalanceHistory[[#This Row],[FundCode]]="0100","GF",IF(Tbl_BalanceHistory[[#This Row],[FundCode]]="01000","GF","Hi Ed / OCR"))</f>
        <v>GF</v>
      </c>
      <c r="Q4777" s="5">
        <v>23974312</v>
      </c>
      <c r="R4777" s="5">
        <v>23974312</v>
      </c>
      <c r="S4777" s="5">
        <v>0</v>
      </c>
      <c r="T4777" s="5">
        <v>0</v>
      </c>
      <c r="U4777" s="3"/>
      <c r="V4777" s="5">
        <v>0</v>
      </c>
      <c r="W4777" s="5">
        <v>0</v>
      </c>
      <c r="X4777" s="5"/>
      <c r="Y4777" s="5"/>
      <c r="Z4777" s="5">
        <f>Tbl_BalanceHistory[[#This Row],[Discretionary Recommended - Pre 2022]]+Tbl_BalanceHistory[[#This Row],[Discretionary Balance Recommended: Policy]]+Tbl_BalanceHistory[[#This Row],[Discretionary Balance Recommended: Commitments]]</f>
        <v>0</v>
      </c>
      <c r="AA4777" s="5">
        <f>Tbl_BalanceHistory[[#This Row],[Discretionary Balance]]-Tbl_BalanceHistory[[#This Row],[Discretionary Reappropriation]]</f>
        <v>0</v>
      </c>
      <c r="AB4777" s="2"/>
      <c r="AC4777" s="2"/>
      <c r="AD4777" s="2"/>
      <c r="AE4777" s="2"/>
    </row>
    <row r="4778" spans="1:31" ht="45" x14ac:dyDescent="0.25">
      <c r="A4778" s="2" t="s">
        <v>747</v>
      </c>
      <c r="B4778" s="3">
        <v>11</v>
      </c>
      <c r="C4778" s="3">
        <v>799</v>
      </c>
      <c r="D4778" s="3" t="s">
        <v>760</v>
      </c>
      <c r="E4778" s="3" t="str">
        <f>_xlfn.XLOOKUP(Tbl_BalanceHistory[[#This Row],[RespAgy]],Tbl_Agencies[Agy Code],Tbl_Agencies[Agy Sort])</f>
        <v>161000</v>
      </c>
      <c r="F4778" s="2" t="str">
        <f>Tbl_BalanceHistory[[#This Row],[RespAgy]]&amp;": "&amp;Tbl_BalanceHistory[[#This Row],[RespAgency]]</f>
        <v>799: Department of Corrections</v>
      </c>
      <c r="G4778" s="3">
        <v>785</v>
      </c>
      <c r="H4778" s="3" t="s">
        <v>1412</v>
      </c>
      <c r="I4778" s="3" t="str">
        <f>_xlfn.XLOOKUP(Tbl_BalanceHistory[[#This Row],[AgyCode]],Tbl_Agencies[Agy Code],Tbl_Agencies[Agy Sort])</f>
        <v/>
      </c>
      <c r="J4778" s="2" t="str">
        <f>Tbl_BalanceHistory[[#This Row],[AgyCode]]&amp;": "&amp;Tbl_BalanceHistory[[#This Row],[Agency Name]]</f>
        <v>785: River North Correctional Center</v>
      </c>
      <c r="K4778" s="1">
        <v>2019</v>
      </c>
      <c r="L4778" s="3">
        <v>398</v>
      </c>
      <c r="M4778" s="3" t="s">
        <v>768</v>
      </c>
      <c r="N4778" s="2" t="str">
        <f>Tbl_BalanceHistory[[#This Row],[ProgramCode]]&amp;": "&amp;Tbl_BalanceHistory[[#This Row],[Program Name]]</f>
        <v>398: Operation of Secure Correctional Facilities</v>
      </c>
      <c r="O4778" s="3" t="s">
        <v>886</v>
      </c>
      <c r="P4778" s="1" t="str">
        <f>IF(Tbl_BalanceHistory[[#This Row],[FundCode]]="0100","GF",IF(Tbl_BalanceHistory[[#This Row],[FundCode]]="01000","GF","Hi Ed / OCR"))</f>
        <v>GF</v>
      </c>
      <c r="Q4778" s="5">
        <v>24673373</v>
      </c>
      <c r="R4778" s="5">
        <v>24673373</v>
      </c>
      <c r="S4778" s="5">
        <v>0</v>
      </c>
      <c r="T4778" s="5">
        <v>0</v>
      </c>
      <c r="U4778" s="3"/>
      <c r="V4778" s="5">
        <v>0</v>
      </c>
      <c r="W4778" s="5">
        <v>0</v>
      </c>
      <c r="X4778" s="5"/>
      <c r="Y4778" s="5"/>
      <c r="Z4778" s="5">
        <f>Tbl_BalanceHistory[[#This Row],[Discretionary Recommended - Pre 2022]]+Tbl_BalanceHistory[[#This Row],[Discretionary Balance Recommended: Policy]]+Tbl_BalanceHistory[[#This Row],[Discretionary Balance Recommended: Commitments]]</f>
        <v>0</v>
      </c>
      <c r="AA4778" s="5">
        <f>Tbl_BalanceHistory[[#This Row],[Discretionary Balance]]-Tbl_BalanceHistory[[#This Row],[Discretionary Reappropriation]]</f>
        <v>0</v>
      </c>
      <c r="AB4778" s="2"/>
      <c r="AC4778" s="2"/>
      <c r="AD4778" s="2"/>
      <c r="AE4778" s="2"/>
    </row>
    <row r="4779" spans="1:31" ht="45" x14ac:dyDescent="0.25">
      <c r="A4779" s="2" t="s">
        <v>747</v>
      </c>
      <c r="B4779" s="3">
        <v>11</v>
      </c>
      <c r="C4779" s="3">
        <v>799</v>
      </c>
      <c r="D4779" s="3" t="s">
        <v>760</v>
      </c>
      <c r="E4779" s="3" t="str">
        <f>_xlfn.XLOOKUP(Tbl_BalanceHistory[[#This Row],[RespAgy]],Tbl_Agencies[Agy Code],Tbl_Agencies[Agy Sort])</f>
        <v>161000</v>
      </c>
      <c r="F4779" s="2" t="str">
        <f>Tbl_BalanceHistory[[#This Row],[RespAgy]]&amp;": "&amp;Tbl_BalanceHistory[[#This Row],[RespAgency]]</f>
        <v>799: Department of Corrections</v>
      </c>
      <c r="G4779" s="3">
        <v>785</v>
      </c>
      <c r="H4779" s="3" t="s">
        <v>1412</v>
      </c>
      <c r="I4779" s="3" t="str">
        <f>_xlfn.XLOOKUP(Tbl_BalanceHistory[[#This Row],[AgyCode]],Tbl_Agencies[Agy Code],Tbl_Agencies[Agy Sort])</f>
        <v/>
      </c>
      <c r="J4779" s="2" t="str">
        <f>Tbl_BalanceHistory[[#This Row],[AgyCode]]&amp;": "&amp;Tbl_BalanceHistory[[#This Row],[Agency Name]]</f>
        <v>785: River North Correctional Center</v>
      </c>
      <c r="K4779" s="1">
        <v>2020</v>
      </c>
      <c r="L4779" s="3">
        <v>398</v>
      </c>
      <c r="M4779" s="3" t="s">
        <v>768</v>
      </c>
      <c r="N4779" s="2" t="str">
        <f>Tbl_BalanceHistory[[#This Row],[ProgramCode]]&amp;": "&amp;Tbl_BalanceHistory[[#This Row],[Program Name]]</f>
        <v>398: Operation of Secure Correctional Facilities</v>
      </c>
      <c r="O4779" s="3" t="s">
        <v>886</v>
      </c>
      <c r="P4779" s="1" t="str">
        <f>IF(Tbl_BalanceHistory[[#This Row],[FundCode]]="0100","GF",IF(Tbl_BalanceHistory[[#This Row],[FundCode]]="01000","GF","Hi Ed / OCR"))</f>
        <v>GF</v>
      </c>
      <c r="Q4779" s="5">
        <v>25837839</v>
      </c>
      <c r="R4779" s="5">
        <v>25808554</v>
      </c>
      <c r="S4779" s="5">
        <v>29285</v>
      </c>
      <c r="T4779" s="5">
        <v>0</v>
      </c>
      <c r="U4779" s="3"/>
      <c r="V4779" s="5">
        <v>29285</v>
      </c>
      <c r="W4779" s="5">
        <v>0</v>
      </c>
      <c r="X4779" s="5"/>
      <c r="Y4779" s="5"/>
      <c r="Z4779" s="5">
        <f>Tbl_BalanceHistory[[#This Row],[Discretionary Recommended - Pre 2022]]+Tbl_BalanceHistory[[#This Row],[Discretionary Balance Recommended: Policy]]+Tbl_BalanceHistory[[#This Row],[Discretionary Balance Recommended: Commitments]]</f>
        <v>0</v>
      </c>
      <c r="AA4779" s="5">
        <f>Tbl_BalanceHistory[[#This Row],[Discretionary Balance]]-Tbl_BalanceHistory[[#This Row],[Discretionary Reappropriation]]</f>
        <v>29285</v>
      </c>
      <c r="AB4779" s="2"/>
      <c r="AC4779" s="2"/>
      <c r="AD4779" s="2"/>
      <c r="AE4779" s="2"/>
    </row>
    <row r="4780" spans="1:31" ht="45" x14ac:dyDescent="0.25">
      <c r="A4780" s="2" t="s">
        <v>747</v>
      </c>
      <c r="B4780" s="3">
        <v>11</v>
      </c>
      <c r="C4780" s="3">
        <v>799</v>
      </c>
      <c r="D4780" s="3" t="s">
        <v>760</v>
      </c>
      <c r="E4780" s="3" t="str">
        <f>_xlfn.XLOOKUP(Tbl_BalanceHistory[[#This Row],[RespAgy]],Tbl_Agencies[Agy Code],Tbl_Agencies[Agy Sort])</f>
        <v>161000</v>
      </c>
      <c r="F4780" s="2" t="str">
        <f>Tbl_BalanceHistory[[#This Row],[RespAgy]]&amp;": "&amp;Tbl_BalanceHistory[[#This Row],[RespAgency]]</f>
        <v>799: Department of Corrections</v>
      </c>
      <c r="G4780" s="3">
        <v>786</v>
      </c>
      <c r="H4780" s="3" t="s">
        <v>1414</v>
      </c>
      <c r="I4780" s="3" t="str">
        <f>_xlfn.XLOOKUP(Tbl_BalanceHistory[[#This Row],[AgyCode]],Tbl_Agencies[Agy Code],Tbl_Agencies[Agy Sort])</f>
        <v/>
      </c>
      <c r="J4780" s="2" t="str">
        <f>Tbl_BalanceHistory[[#This Row],[AgyCode]]&amp;": "&amp;Tbl_BalanceHistory[[#This Row],[Agency Name]]</f>
        <v>786: Culpeper Correctional Facility for Women</v>
      </c>
      <c r="K4780" s="1">
        <v>2015</v>
      </c>
      <c r="L4780" s="3">
        <v>197</v>
      </c>
      <c r="M4780" s="3" t="s">
        <v>401</v>
      </c>
      <c r="N4780" s="2" t="str">
        <f>Tbl_BalanceHistory[[#This Row],[ProgramCode]]&amp;": "&amp;Tbl_BalanceHistory[[#This Row],[Program Name]]</f>
        <v>197: Instruction</v>
      </c>
      <c r="O4780" s="3" t="s">
        <v>1730</v>
      </c>
      <c r="P4780" s="1" t="str">
        <f>IF(Tbl_BalanceHistory[[#This Row],[FundCode]]="0100","GF",IF(Tbl_BalanceHistory[[#This Row],[FundCode]]="01000","GF","Hi Ed / OCR"))</f>
        <v>GF</v>
      </c>
      <c r="Q4780" s="5">
        <v>205394</v>
      </c>
      <c r="R4780" s="5">
        <v>205394</v>
      </c>
      <c r="S4780" s="5">
        <v>0</v>
      </c>
      <c r="T4780" s="5">
        <v>0</v>
      </c>
      <c r="U4780" s="3"/>
      <c r="V4780" s="5">
        <v>0</v>
      </c>
      <c r="W4780" s="5">
        <v>0</v>
      </c>
      <c r="X4780" s="5"/>
      <c r="Y4780" s="5"/>
      <c r="Z4780" s="5">
        <f>Tbl_BalanceHistory[[#This Row],[Discretionary Recommended - Pre 2022]]+Tbl_BalanceHistory[[#This Row],[Discretionary Balance Recommended: Policy]]+Tbl_BalanceHistory[[#This Row],[Discretionary Balance Recommended: Commitments]]</f>
        <v>0</v>
      </c>
      <c r="AA4780" s="5">
        <f>Tbl_BalanceHistory[[#This Row],[Discretionary Balance]]-Tbl_BalanceHistory[[#This Row],[Discretionary Reappropriation]]</f>
        <v>0</v>
      </c>
      <c r="AB4780" s="2"/>
      <c r="AC4780" s="2"/>
      <c r="AD4780" s="2"/>
      <c r="AE4780" s="2"/>
    </row>
    <row r="4781" spans="1:31" ht="45" x14ac:dyDescent="0.25">
      <c r="A4781" s="2" t="s">
        <v>747</v>
      </c>
      <c r="B4781" s="3">
        <v>11</v>
      </c>
      <c r="C4781" s="3">
        <v>799</v>
      </c>
      <c r="D4781" s="3" t="s">
        <v>760</v>
      </c>
      <c r="E4781" s="3" t="str">
        <f>_xlfn.XLOOKUP(Tbl_BalanceHistory[[#This Row],[RespAgy]],Tbl_Agencies[Agy Code],Tbl_Agencies[Agy Sort])</f>
        <v>161000</v>
      </c>
      <c r="F4781" s="2" t="str">
        <f>Tbl_BalanceHistory[[#This Row],[RespAgy]]&amp;": "&amp;Tbl_BalanceHistory[[#This Row],[RespAgency]]</f>
        <v>799: Department of Corrections</v>
      </c>
      <c r="G4781" s="3">
        <v>786</v>
      </c>
      <c r="H4781" s="3" t="s">
        <v>1414</v>
      </c>
      <c r="I4781" s="3" t="str">
        <f>_xlfn.XLOOKUP(Tbl_BalanceHistory[[#This Row],[AgyCode]],Tbl_Agencies[Agy Code],Tbl_Agencies[Agy Sort])</f>
        <v/>
      </c>
      <c r="J4781" s="2" t="str">
        <f>Tbl_BalanceHistory[[#This Row],[AgyCode]]&amp;": "&amp;Tbl_BalanceHistory[[#This Row],[Agency Name]]</f>
        <v>786: Culpeper Correctional Facility for Women</v>
      </c>
      <c r="K4781" s="1">
        <v>2015</v>
      </c>
      <c r="L4781" s="3">
        <v>398</v>
      </c>
      <c r="M4781" s="3" t="s">
        <v>768</v>
      </c>
      <c r="N4781" s="2" t="str">
        <f>Tbl_BalanceHistory[[#This Row],[ProgramCode]]&amp;": "&amp;Tbl_BalanceHistory[[#This Row],[Program Name]]</f>
        <v>398: Operation of Secure Correctional Facilities</v>
      </c>
      <c r="O4781" s="3" t="s">
        <v>1730</v>
      </c>
      <c r="P4781" s="1" t="str">
        <f>IF(Tbl_BalanceHistory[[#This Row],[FundCode]]="0100","GF",IF(Tbl_BalanceHistory[[#This Row],[FundCode]]="01000","GF","Hi Ed / OCR"))</f>
        <v>GF</v>
      </c>
      <c r="Q4781" s="5">
        <v>4566557</v>
      </c>
      <c r="R4781" s="5">
        <v>4566557</v>
      </c>
      <c r="S4781" s="5">
        <v>0</v>
      </c>
      <c r="T4781" s="5">
        <v>0</v>
      </c>
      <c r="U4781" s="3"/>
      <c r="V4781" s="5">
        <v>0</v>
      </c>
      <c r="W4781" s="5">
        <v>0</v>
      </c>
      <c r="X4781" s="5"/>
      <c r="Y4781" s="5"/>
      <c r="Z4781" s="5">
        <f>Tbl_BalanceHistory[[#This Row],[Discretionary Recommended - Pre 2022]]+Tbl_BalanceHistory[[#This Row],[Discretionary Balance Recommended: Policy]]+Tbl_BalanceHistory[[#This Row],[Discretionary Balance Recommended: Commitments]]</f>
        <v>0</v>
      </c>
      <c r="AA4781" s="5">
        <f>Tbl_BalanceHistory[[#This Row],[Discretionary Balance]]-Tbl_BalanceHistory[[#This Row],[Discretionary Reappropriation]]</f>
        <v>0</v>
      </c>
      <c r="AB4781" s="2"/>
      <c r="AC4781" s="2"/>
      <c r="AD4781" s="2"/>
      <c r="AE4781" s="2"/>
    </row>
    <row r="4782" spans="1:31" ht="45" x14ac:dyDescent="0.25">
      <c r="A4782" s="2" t="s">
        <v>747</v>
      </c>
      <c r="B4782" s="3">
        <v>11</v>
      </c>
      <c r="C4782" s="3">
        <v>799</v>
      </c>
      <c r="D4782" s="3" t="s">
        <v>760</v>
      </c>
      <c r="E4782" s="3" t="str">
        <f>_xlfn.XLOOKUP(Tbl_BalanceHistory[[#This Row],[RespAgy]],Tbl_Agencies[Agy Code],Tbl_Agencies[Agy Sort])</f>
        <v>161000</v>
      </c>
      <c r="F4782" s="2" t="str">
        <f>Tbl_BalanceHistory[[#This Row],[RespAgy]]&amp;": "&amp;Tbl_BalanceHistory[[#This Row],[RespAgency]]</f>
        <v>799: Department of Corrections</v>
      </c>
      <c r="G4782" s="3">
        <v>799</v>
      </c>
      <c r="H4782" s="3" t="s">
        <v>760</v>
      </c>
      <c r="I4782" s="3" t="str">
        <f>_xlfn.XLOOKUP(Tbl_BalanceHistory[[#This Row],[AgyCode]],Tbl_Agencies[Agy Code],Tbl_Agencies[Agy Sort])</f>
        <v>161000</v>
      </c>
      <c r="J4782" s="2" t="str">
        <f>Tbl_BalanceHistory[[#This Row],[AgyCode]]&amp;": "&amp;Tbl_BalanceHistory[[#This Row],[Agency Name]]</f>
        <v>799: Department of Corrections</v>
      </c>
      <c r="K4782" s="1">
        <v>2014</v>
      </c>
      <c r="L4782" s="3">
        <v>197</v>
      </c>
      <c r="M4782" s="3" t="s">
        <v>401</v>
      </c>
      <c r="N4782" s="2" t="str">
        <f>Tbl_BalanceHistory[[#This Row],[ProgramCode]]&amp;": "&amp;Tbl_BalanceHistory[[#This Row],[Program Name]]</f>
        <v>197: Instruction</v>
      </c>
      <c r="O4782" s="3" t="s">
        <v>1730</v>
      </c>
      <c r="P4782" s="1" t="str">
        <f>IF(Tbl_BalanceHistory[[#This Row],[FundCode]]="0100","GF",IF(Tbl_BalanceHistory[[#This Row],[FundCode]]="01000","GF","Hi Ed / OCR"))</f>
        <v>GF</v>
      </c>
      <c r="Q4782" s="5">
        <v>0</v>
      </c>
      <c r="R4782" s="5">
        <v>0</v>
      </c>
      <c r="S4782" s="5">
        <v>0</v>
      </c>
      <c r="T4782" s="5">
        <v>0</v>
      </c>
      <c r="U4782" s="3"/>
      <c r="V4782" s="5">
        <v>0</v>
      </c>
      <c r="W4782" s="5">
        <v>0</v>
      </c>
      <c r="X4782" s="5"/>
      <c r="Y4782" s="5"/>
      <c r="Z4782" s="5">
        <f>Tbl_BalanceHistory[[#This Row],[Discretionary Recommended - Pre 2022]]+Tbl_BalanceHistory[[#This Row],[Discretionary Balance Recommended: Policy]]+Tbl_BalanceHistory[[#This Row],[Discretionary Balance Recommended: Commitments]]</f>
        <v>0</v>
      </c>
      <c r="AA4782" s="5">
        <f>Tbl_BalanceHistory[[#This Row],[Discretionary Balance]]-Tbl_BalanceHistory[[#This Row],[Discretionary Reappropriation]]</f>
        <v>0</v>
      </c>
      <c r="AB4782" s="2"/>
      <c r="AC4782" s="2"/>
      <c r="AD4782" s="2"/>
      <c r="AE4782" s="2"/>
    </row>
    <row r="4783" spans="1:31" ht="45" x14ac:dyDescent="0.25">
      <c r="A4783" s="2" t="s">
        <v>747</v>
      </c>
      <c r="B4783" s="3">
        <v>11</v>
      </c>
      <c r="C4783" s="3">
        <v>799</v>
      </c>
      <c r="D4783" s="3" t="s">
        <v>760</v>
      </c>
      <c r="E4783" s="3" t="str">
        <f>_xlfn.XLOOKUP(Tbl_BalanceHistory[[#This Row],[RespAgy]],Tbl_Agencies[Agy Code],Tbl_Agencies[Agy Sort])</f>
        <v>161000</v>
      </c>
      <c r="F4783" s="2" t="str">
        <f>Tbl_BalanceHistory[[#This Row],[RespAgy]]&amp;": "&amp;Tbl_BalanceHistory[[#This Row],[RespAgency]]</f>
        <v>799: Department of Corrections</v>
      </c>
      <c r="G4783" s="3">
        <v>799</v>
      </c>
      <c r="H4783" s="3" t="s">
        <v>760</v>
      </c>
      <c r="I4783" s="3" t="str">
        <f>_xlfn.XLOOKUP(Tbl_BalanceHistory[[#This Row],[AgyCode]],Tbl_Agencies[Agy Code],Tbl_Agencies[Agy Sort])</f>
        <v>161000</v>
      </c>
      <c r="J4783" s="2" t="str">
        <f>Tbl_BalanceHistory[[#This Row],[AgyCode]]&amp;": "&amp;Tbl_BalanceHistory[[#This Row],[Agency Name]]</f>
        <v>799: Department of Corrections</v>
      </c>
      <c r="K4783" s="1">
        <v>2015</v>
      </c>
      <c r="L4783" s="3">
        <v>197</v>
      </c>
      <c r="M4783" s="3" t="s">
        <v>401</v>
      </c>
      <c r="N4783" s="2" t="str">
        <f>Tbl_BalanceHistory[[#This Row],[ProgramCode]]&amp;": "&amp;Tbl_BalanceHistory[[#This Row],[Program Name]]</f>
        <v>197: Instruction</v>
      </c>
      <c r="O4783" s="3" t="s">
        <v>1730</v>
      </c>
      <c r="P4783" s="1" t="str">
        <f>IF(Tbl_BalanceHistory[[#This Row],[FundCode]]="0100","GF",IF(Tbl_BalanceHistory[[#This Row],[FundCode]]="01000","GF","Hi Ed / OCR"))</f>
        <v>GF</v>
      </c>
      <c r="Q4783" s="5">
        <v>0</v>
      </c>
      <c r="R4783" s="5">
        <v>0</v>
      </c>
      <c r="S4783" s="5">
        <v>0</v>
      </c>
      <c r="T4783" s="5">
        <v>0</v>
      </c>
      <c r="U4783" s="3"/>
      <c r="V4783" s="5">
        <v>0</v>
      </c>
      <c r="W4783" s="5">
        <v>0</v>
      </c>
      <c r="X4783" s="5"/>
      <c r="Y4783" s="5"/>
      <c r="Z4783" s="5">
        <f>Tbl_BalanceHistory[[#This Row],[Discretionary Recommended - Pre 2022]]+Tbl_BalanceHistory[[#This Row],[Discretionary Balance Recommended: Policy]]+Tbl_BalanceHistory[[#This Row],[Discretionary Balance Recommended: Commitments]]</f>
        <v>0</v>
      </c>
      <c r="AA4783" s="5">
        <f>Tbl_BalanceHistory[[#This Row],[Discretionary Balance]]-Tbl_BalanceHistory[[#This Row],[Discretionary Reappropriation]]</f>
        <v>0</v>
      </c>
      <c r="AB4783" s="2"/>
      <c r="AC4783" s="2"/>
      <c r="AD4783" s="2"/>
      <c r="AE4783" s="2"/>
    </row>
    <row r="4784" spans="1:31" ht="45" x14ac:dyDescent="0.25">
      <c r="A4784" s="2" t="s">
        <v>747</v>
      </c>
      <c r="B4784" s="3">
        <v>11</v>
      </c>
      <c r="C4784" s="3">
        <v>799</v>
      </c>
      <c r="D4784" s="3" t="s">
        <v>760</v>
      </c>
      <c r="E4784" s="3" t="str">
        <f>_xlfn.XLOOKUP(Tbl_BalanceHistory[[#This Row],[RespAgy]],Tbl_Agencies[Agy Code],Tbl_Agencies[Agy Sort])</f>
        <v>161000</v>
      </c>
      <c r="F4784" s="2" t="str">
        <f>Tbl_BalanceHistory[[#This Row],[RespAgy]]&amp;": "&amp;Tbl_BalanceHistory[[#This Row],[RespAgency]]</f>
        <v>799: Department of Corrections</v>
      </c>
      <c r="G4784" s="3">
        <v>799</v>
      </c>
      <c r="H4784" s="3" t="s">
        <v>760</v>
      </c>
      <c r="I4784" s="3" t="str">
        <f>_xlfn.XLOOKUP(Tbl_BalanceHistory[[#This Row],[AgyCode]],Tbl_Agencies[Agy Code],Tbl_Agencies[Agy Sort])</f>
        <v>161000</v>
      </c>
      <c r="J4784" s="2" t="str">
        <f>Tbl_BalanceHistory[[#This Row],[AgyCode]]&amp;": "&amp;Tbl_BalanceHistory[[#This Row],[Agency Name]]</f>
        <v>799: Department of Corrections</v>
      </c>
      <c r="K4784" s="1">
        <v>2016</v>
      </c>
      <c r="L4784" s="3">
        <v>197</v>
      </c>
      <c r="M4784" s="3" t="s">
        <v>401</v>
      </c>
      <c r="N4784" s="2" t="str">
        <f>Tbl_BalanceHistory[[#This Row],[ProgramCode]]&amp;": "&amp;Tbl_BalanceHistory[[#This Row],[Program Name]]</f>
        <v>197: Instruction</v>
      </c>
      <c r="O4784" s="3" t="s">
        <v>1730</v>
      </c>
      <c r="P4784" s="1" t="str">
        <f>IF(Tbl_BalanceHistory[[#This Row],[FundCode]]="0100","GF",IF(Tbl_BalanceHistory[[#This Row],[FundCode]]="01000","GF","Hi Ed / OCR"))</f>
        <v>GF</v>
      </c>
      <c r="Q4784" s="5">
        <v>0</v>
      </c>
      <c r="R4784" s="5">
        <v>0</v>
      </c>
      <c r="S4784" s="5">
        <v>0</v>
      </c>
      <c r="T4784" s="5">
        <v>0</v>
      </c>
      <c r="U4784" s="3"/>
      <c r="V4784" s="5">
        <v>0</v>
      </c>
      <c r="W4784" s="5">
        <v>0</v>
      </c>
      <c r="X4784" s="5"/>
      <c r="Y4784" s="5"/>
      <c r="Z4784" s="5">
        <f>Tbl_BalanceHistory[[#This Row],[Discretionary Recommended - Pre 2022]]+Tbl_BalanceHistory[[#This Row],[Discretionary Balance Recommended: Policy]]+Tbl_BalanceHistory[[#This Row],[Discretionary Balance Recommended: Commitments]]</f>
        <v>0</v>
      </c>
      <c r="AA4784" s="5">
        <f>Tbl_BalanceHistory[[#This Row],[Discretionary Balance]]-Tbl_BalanceHistory[[#This Row],[Discretionary Reappropriation]]</f>
        <v>0</v>
      </c>
      <c r="AB4784" s="2"/>
      <c r="AC4784" s="2"/>
      <c r="AD4784" s="2"/>
      <c r="AE4784" s="2" t="s">
        <v>2170</v>
      </c>
    </row>
    <row r="4785" spans="1:31" ht="45" x14ac:dyDescent="0.25">
      <c r="A4785" s="2" t="s">
        <v>747</v>
      </c>
      <c r="B4785" s="3">
        <v>11</v>
      </c>
      <c r="C4785" s="3">
        <v>799</v>
      </c>
      <c r="D4785" s="3" t="s">
        <v>760</v>
      </c>
      <c r="E4785" s="3" t="str">
        <f>_xlfn.XLOOKUP(Tbl_BalanceHistory[[#This Row],[RespAgy]],Tbl_Agencies[Agy Code],Tbl_Agencies[Agy Sort])</f>
        <v>161000</v>
      </c>
      <c r="F4785" s="2" t="str">
        <f>Tbl_BalanceHistory[[#This Row],[RespAgy]]&amp;": "&amp;Tbl_BalanceHistory[[#This Row],[RespAgency]]</f>
        <v>799: Department of Corrections</v>
      </c>
      <c r="G4785" s="3">
        <v>799</v>
      </c>
      <c r="H4785" s="3" t="s">
        <v>760</v>
      </c>
      <c r="I4785" s="3" t="str">
        <f>_xlfn.XLOOKUP(Tbl_BalanceHistory[[#This Row],[AgyCode]],Tbl_Agencies[Agy Code],Tbl_Agencies[Agy Sort])</f>
        <v>161000</v>
      </c>
      <c r="J4785" s="2" t="str">
        <f>Tbl_BalanceHistory[[#This Row],[AgyCode]]&amp;": "&amp;Tbl_BalanceHistory[[#This Row],[Agency Name]]</f>
        <v>799: Department of Corrections</v>
      </c>
      <c r="K4785" s="1">
        <v>2018</v>
      </c>
      <c r="L4785" s="3">
        <v>197</v>
      </c>
      <c r="M4785" s="3" t="s">
        <v>401</v>
      </c>
      <c r="N4785" s="2" t="str">
        <f>Tbl_BalanceHistory[[#This Row],[ProgramCode]]&amp;": "&amp;Tbl_BalanceHistory[[#This Row],[Program Name]]</f>
        <v>197: Instruction</v>
      </c>
      <c r="O4785" s="3" t="s">
        <v>886</v>
      </c>
      <c r="P4785" s="1" t="str">
        <f>IF(Tbl_BalanceHistory[[#This Row],[FundCode]]="0100","GF",IF(Tbl_BalanceHistory[[#This Row],[FundCode]]="01000","GF","Hi Ed / OCR"))</f>
        <v>GF</v>
      </c>
      <c r="Q4785" s="5">
        <v>0</v>
      </c>
      <c r="R4785" s="5">
        <v>0</v>
      </c>
      <c r="S4785" s="5">
        <v>0</v>
      </c>
      <c r="T4785" s="5">
        <v>0</v>
      </c>
      <c r="U4785" s="3"/>
      <c r="V4785" s="5">
        <v>0</v>
      </c>
      <c r="W4785" s="5">
        <v>0</v>
      </c>
      <c r="X4785" s="5"/>
      <c r="Y4785" s="5"/>
      <c r="Z4785" s="5">
        <f>Tbl_BalanceHistory[[#This Row],[Discretionary Recommended - Pre 2022]]+Tbl_BalanceHistory[[#This Row],[Discretionary Balance Recommended: Policy]]+Tbl_BalanceHistory[[#This Row],[Discretionary Balance Recommended: Commitments]]</f>
        <v>0</v>
      </c>
      <c r="AA4785" s="5">
        <f>Tbl_BalanceHistory[[#This Row],[Discretionary Balance]]-Tbl_BalanceHistory[[#This Row],[Discretionary Reappropriation]]</f>
        <v>0</v>
      </c>
      <c r="AB4785" s="2"/>
      <c r="AC4785" s="2"/>
      <c r="AD4785" s="2"/>
      <c r="AE4785" s="2"/>
    </row>
    <row r="4786" spans="1:31" ht="45" x14ac:dyDescent="0.25">
      <c r="A4786" s="2" t="s">
        <v>747</v>
      </c>
      <c r="B4786" s="3">
        <v>11</v>
      </c>
      <c r="C4786" s="3">
        <v>799</v>
      </c>
      <c r="D4786" s="3" t="s">
        <v>760</v>
      </c>
      <c r="E4786" s="3" t="str">
        <f>_xlfn.XLOOKUP(Tbl_BalanceHistory[[#This Row],[RespAgy]],Tbl_Agencies[Agy Code],Tbl_Agencies[Agy Sort])</f>
        <v>161000</v>
      </c>
      <c r="F4786" s="2" t="str">
        <f>Tbl_BalanceHistory[[#This Row],[RespAgy]]&amp;": "&amp;Tbl_BalanceHistory[[#This Row],[RespAgency]]</f>
        <v>799: Department of Corrections</v>
      </c>
      <c r="G4786" s="3">
        <v>799</v>
      </c>
      <c r="H4786" s="3" t="s">
        <v>760</v>
      </c>
      <c r="I4786" s="3" t="str">
        <f>_xlfn.XLOOKUP(Tbl_BalanceHistory[[#This Row],[AgyCode]],Tbl_Agencies[Agy Code],Tbl_Agencies[Agy Sort])</f>
        <v>161000</v>
      </c>
      <c r="J4786" s="2" t="str">
        <f>Tbl_BalanceHistory[[#This Row],[AgyCode]]&amp;": "&amp;Tbl_BalanceHistory[[#This Row],[Agency Name]]</f>
        <v>799: Department of Corrections</v>
      </c>
      <c r="K4786" s="1">
        <v>2019</v>
      </c>
      <c r="L4786" s="3">
        <v>197</v>
      </c>
      <c r="M4786" s="3" t="s">
        <v>401</v>
      </c>
      <c r="N4786" s="2" t="str">
        <f>Tbl_BalanceHistory[[#This Row],[ProgramCode]]&amp;": "&amp;Tbl_BalanceHistory[[#This Row],[Program Name]]</f>
        <v>197: Instruction</v>
      </c>
      <c r="O4786" s="3" t="s">
        <v>886</v>
      </c>
      <c r="P4786" s="1" t="str">
        <f>IF(Tbl_BalanceHistory[[#This Row],[FundCode]]="0100","GF",IF(Tbl_BalanceHistory[[#This Row],[FundCode]]="01000","GF","Hi Ed / OCR"))</f>
        <v>GF</v>
      </c>
      <c r="Q4786" s="5">
        <v>0</v>
      </c>
      <c r="R4786" s="5">
        <v>0</v>
      </c>
      <c r="S4786" s="5">
        <v>0</v>
      </c>
      <c r="T4786" s="5">
        <v>0</v>
      </c>
      <c r="U4786" s="3"/>
      <c r="V4786" s="5">
        <v>0</v>
      </c>
      <c r="W4786" s="5">
        <v>0</v>
      </c>
      <c r="X4786" s="5"/>
      <c r="Y4786" s="5"/>
      <c r="Z4786" s="5">
        <f>Tbl_BalanceHistory[[#This Row],[Discretionary Recommended - Pre 2022]]+Tbl_BalanceHistory[[#This Row],[Discretionary Balance Recommended: Policy]]+Tbl_BalanceHistory[[#This Row],[Discretionary Balance Recommended: Commitments]]</f>
        <v>0</v>
      </c>
      <c r="AA4786" s="5">
        <f>Tbl_BalanceHistory[[#This Row],[Discretionary Balance]]-Tbl_BalanceHistory[[#This Row],[Discretionary Reappropriation]]</f>
        <v>0</v>
      </c>
      <c r="AB4786" s="2"/>
      <c r="AC4786" s="2"/>
      <c r="AD4786" s="2"/>
      <c r="AE4786" s="2"/>
    </row>
    <row r="4787" spans="1:31" ht="45" x14ac:dyDescent="0.25">
      <c r="A4787" s="2" t="s">
        <v>747</v>
      </c>
      <c r="B4787" s="3">
        <v>11</v>
      </c>
      <c r="C4787" s="3">
        <v>799</v>
      </c>
      <c r="D4787" s="3" t="s">
        <v>760</v>
      </c>
      <c r="E4787" s="3" t="str">
        <f>_xlfn.XLOOKUP(Tbl_BalanceHistory[[#This Row],[RespAgy]],Tbl_Agencies[Agy Code],Tbl_Agencies[Agy Sort])</f>
        <v>161000</v>
      </c>
      <c r="F4787" s="2" t="str">
        <f>Tbl_BalanceHistory[[#This Row],[RespAgy]]&amp;": "&amp;Tbl_BalanceHistory[[#This Row],[RespAgency]]</f>
        <v>799: Department of Corrections</v>
      </c>
      <c r="G4787" s="3">
        <v>799</v>
      </c>
      <c r="H4787" s="3" t="s">
        <v>760</v>
      </c>
      <c r="I4787" s="3" t="str">
        <f>_xlfn.XLOOKUP(Tbl_BalanceHistory[[#This Row],[AgyCode]],Tbl_Agencies[Agy Code],Tbl_Agencies[Agy Sort])</f>
        <v>161000</v>
      </c>
      <c r="J4787" s="2" t="str">
        <f>Tbl_BalanceHistory[[#This Row],[AgyCode]]&amp;": "&amp;Tbl_BalanceHistory[[#This Row],[Agency Name]]</f>
        <v>799: Department of Corrections</v>
      </c>
      <c r="K4787" s="1">
        <v>2014</v>
      </c>
      <c r="L4787" s="3">
        <v>351</v>
      </c>
      <c r="M4787" s="3" t="s">
        <v>762</v>
      </c>
      <c r="N4787" s="2" t="str">
        <f>Tbl_BalanceHistory[[#This Row],[ProgramCode]]&amp;": "&amp;Tbl_BalanceHistory[[#This Row],[Program Name]]</f>
        <v>351: Supervision of Offenders and Re-entry Services</v>
      </c>
      <c r="O4787" s="3" t="s">
        <v>1730</v>
      </c>
      <c r="P4787" s="1" t="str">
        <f>IF(Tbl_BalanceHistory[[#This Row],[FundCode]]="0100","GF",IF(Tbl_BalanceHistory[[#This Row],[FundCode]]="01000","GF","Hi Ed / OCR"))</f>
        <v>GF</v>
      </c>
      <c r="Q4787" s="5">
        <v>0</v>
      </c>
      <c r="R4787" s="5">
        <v>0</v>
      </c>
      <c r="S4787" s="5">
        <v>0</v>
      </c>
      <c r="T4787" s="5">
        <v>0</v>
      </c>
      <c r="U4787" s="3"/>
      <c r="V4787" s="5">
        <v>0</v>
      </c>
      <c r="W4787" s="5">
        <v>0</v>
      </c>
      <c r="X4787" s="5"/>
      <c r="Y4787" s="5"/>
      <c r="Z4787" s="5">
        <f>Tbl_BalanceHistory[[#This Row],[Discretionary Recommended - Pre 2022]]+Tbl_BalanceHistory[[#This Row],[Discretionary Balance Recommended: Policy]]+Tbl_BalanceHistory[[#This Row],[Discretionary Balance Recommended: Commitments]]</f>
        <v>0</v>
      </c>
      <c r="AA4787" s="5">
        <f>Tbl_BalanceHistory[[#This Row],[Discretionary Balance]]-Tbl_BalanceHistory[[#This Row],[Discretionary Reappropriation]]</f>
        <v>0</v>
      </c>
      <c r="AB4787" s="2"/>
      <c r="AC4787" s="2"/>
      <c r="AD4787" s="2"/>
      <c r="AE4787" s="2"/>
    </row>
    <row r="4788" spans="1:31" ht="45" x14ac:dyDescent="0.25">
      <c r="A4788" s="2" t="s">
        <v>747</v>
      </c>
      <c r="B4788" s="3">
        <v>11</v>
      </c>
      <c r="C4788" s="3">
        <v>799</v>
      </c>
      <c r="D4788" s="3" t="s">
        <v>760</v>
      </c>
      <c r="E4788" s="3" t="str">
        <f>_xlfn.XLOOKUP(Tbl_BalanceHistory[[#This Row],[RespAgy]],Tbl_Agencies[Agy Code],Tbl_Agencies[Agy Sort])</f>
        <v>161000</v>
      </c>
      <c r="F4788" s="2" t="str">
        <f>Tbl_BalanceHistory[[#This Row],[RespAgy]]&amp;": "&amp;Tbl_BalanceHistory[[#This Row],[RespAgency]]</f>
        <v>799: Department of Corrections</v>
      </c>
      <c r="G4788" s="3">
        <v>799</v>
      </c>
      <c r="H4788" s="3" t="s">
        <v>760</v>
      </c>
      <c r="I4788" s="3" t="str">
        <f>_xlfn.XLOOKUP(Tbl_BalanceHistory[[#This Row],[AgyCode]],Tbl_Agencies[Agy Code],Tbl_Agencies[Agy Sort])</f>
        <v>161000</v>
      </c>
      <c r="J4788" s="2" t="str">
        <f>Tbl_BalanceHistory[[#This Row],[AgyCode]]&amp;": "&amp;Tbl_BalanceHistory[[#This Row],[Agency Name]]</f>
        <v>799: Department of Corrections</v>
      </c>
      <c r="K4788" s="1">
        <v>2015</v>
      </c>
      <c r="L4788" s="3">
        <v>351</v>
      </c>
      <c r="M4788" s="3" t="s">
        <v>762</v>
      </c>
      <c r="N4788" s="2" t="str">
        <f>Tbl_BalanceHistory[[#This Row],[ProgramCode]]&amp;": "&amp;Tbl_BalanceHistory[[#This Row],[Program Name]]</f>
        <v>351: Supervision of Offenders and Re-entry Services</v>
      </c>
      <c r="O4788" s="3" t="s">
        <v>1730</v>
      </c>
      <c r="P4788" s="1" t="str">
        <f>IF(Tbl_BalanceHistory[[#This Row],[FundCode]]="0100","GF",IF(Tbl_BalanceHistory[[#This Row],[FundCode]]="01000","GF","Hi Ed / OCR"))</f>
        <v>GF</v>
      </c>
      <c r="Q4788" s="5">
        <v>0</v>
      </c>
      <c r="R4788" s="5">
        <v>0</v>
      </c>
      <c r="S4788" s="5">
        <v>0</v>
      </c>
      <c r="T4788" s="5">
        <v>0</v>
      </c>
      <c r="U4788" s="3"/>
      <c r="V4788" s="5">
        <v>0</v>
      </c>
      <c r="W4788" s="5">
        <v>0</v>
      </c>
      <c r="X4788" s="5"/>
      <c r="Y4788" s="5"/>
      <c r="Z4788" s="5">
        <f>Tbl_BalanceHistory[[#This Row],[Discretionary Recommended - Pre 2022]]+Tbl_BalanceHistory[[#This Row],[Discretionary Balance Recommended: Policy]]+Tbl_BalanceHistory[[#This Row],[Discretionary Balance Recommended: Commitments]]</f>
        <v>0</v>
      </c>
      <c r="AA4788" s="5">
        <f>Tbl_BalanceHistory[[#This Row],[Discretionary Balance]]-Tbl_BalanceHistory[[#This Row],[Discretionary Reappropriation]]</f>
        <v>0</v>
      </c>
      <c r="AB4788" s="2"/>
      <c r="AC4788" s="2"/>
      <c r="AD4788" s="2"/>
      <c r="AE4788" s="2"/>
    </row>
    <row r="4789" spans="1:31" ht="45" x14ac:dyDescent="0.25">
      <c r="A4789" s="2" t="s">
        <v>747</v>
      </c>
      <c r="B4789" s="3">
        <v>11</v>
      </c>
      <c r="C4789" s="3">
        <v>799</v>
      </c>
      <c r="D4789" s="3" t="s">
        <v>760</v>
      </c>
      <c r="E4789" s="3" t="str">
        <f>_xlfn.XLOOKUP(Tbl_BalanceHistory[[#This Row],[RespAgy]],Tbl_Agencies[Agy Code],Tbl_Agencies[Agy Sort])</f>
        <v>161000</v>
      </c>
      <c r="F4789" s="2" t="str">
        <f>Tbl_BalanceHistory[[#This Row],[RespAgy]]&amp;": "&amp;Tbl_BalanceHistory[[#This Row],[RespAgency]]</f>
        <v>799: Department of Corrections</v>
      </c>
      <c r="G4789" s="3">
        <v>799</v>
      </c>
      <c r="H4789" s="3" t="s">
        <v>760</v>
      </c>
      <c r="I4789" s="3" t="str">
        <f>_xlfn.XLOOKUP(Tbl_BalanceHistory[[#This Row],[AgyCode]],Tbl_Agencies[Agy Code],Tbl_Agencies[Agy Sort])</f>
        <v>161000</v>
      </c>
      <c r="J4789" s="2" t="str">
        <f>Tbl_BalanceHistory[[#This Row],[AgyCode]]&amp;": "&amp;Tbl_BalanceHistory[[#This Row],[Agency Name]]</f>
        <v>799: Department of Corrections</v>
      </c>
      <c r="K4789" s="1">
        <v>2016</v>
      </c>
      <c r="L4789" s="3">
        <v>351</v>
      </c>
      <c r="M4789" s="3" t="s">
        <v>762</v>
      </c>
      <c r="N4789" s="2" t="str">
        <f>Tbl_BalanceHistory[[#This Row],[ProgramCode]]&amp;": "&amp;Tbl_BalanceHistory[[#This Row],[Program Name]]</f>
        <v>351: Supervision of Offenders and Re-entry Services</v>
      </c>
      <c r="O4789" s="3" t="s">
        <v>1730</v>
      </c>
      <c r="P4789" s="1" t="str">
        <f>IF(Tbl_BalanceHistory[[#This Row],[FundCode]]="0100","GF",IF(Tbl_BalanceHistory[[#This Row],[FundCode]]="01000","GF","Hi Ed / OCR"))</f>
        <v>GF</v>
      </c>
      <c r="Q4789" s="5">
        <v>0</v>
      </c>
      <c r="R4789" s="5">
        <v>0</v>
      </c>
      <c r="S4789" s="5">
        <v>0</v>
      </c>
      <c r="T4789" s="5">
        <v>0</v>
      </c>
      <c r="U4789" s="3"/>
      <c r="V4789" s="5">
        <v>0</v>
      </c>
      <c r="W4789" s="5">
        <v>0</v>
      </c>
      <c r="X4789" s="5"/>
      <c r="Y4789" s="5"/>
      <c r="Z4789" s="5">
        <f>Tbl_BalanceHistory[[#This Row],[Discretionary Recommended - Pre 2022]]+Tbl_BalanceHistory[[#This Row],[Discretionary Balance Recommended: Policy]]+Tbl_BalanceHistory[[#This Row],[Discretionary Balance Recommended: Commitments]]</f>
        <v>0</v>
      </c>
      <c r="AA4789" s="5">
        <f>Tbl_BalanceHistory[[#This Row],[Discretionary Balance]]-Tbl_BalanceHistory[[#This Row],[Discretionary Reappropriation]]</f>
        <v>0</v>
      </c>
      <c r="AB4789" s="2"/>
      <c r="AC4789" s="2"/>
      <c r="AD4789" s="2"/>
      <c r="AE4789" s="2" t="s">
        <v>2170</v>
      </c>
    </row>
    <row r="4790" spans="1:31" ht="45" x14ac:dyDescent="0.25">
      <c r="A4790" s="2" t="s">
        <v>747</v>
      </c>
      <c r="B4790" s="3">
        <v>11</v>
      </c>
      <c r="C4790" s="3">
        <v>799</v>
      </c>
      <c r="D4790" s="3" t="s">
        <v>760</v>
      </c>
      <c r="E4790" s="3" t="str">
        <f>_xlfn.XLOOKUP(Tbl_BalanceHistory[[#This Row],[RespAgy]],Tbl_Agencies[Agy Code],Tbl_Agencies[Agy Sort])</f>
        <v>161000</v>
      </c>
      <c r="F4790" s="2" t="str">
        <f>Tbl_BalanceHistory[[#This Row],[RespAgy]]&amp;": "&amp;Tbl_BalanceHistory[[#This Row],[RespAgency]]</f>
        <v>799: Department of Corrections</v>
      </c>
      <c r="G4790" s="3">
        <v>799</v>
      </c>
      <c r="H4790" s="3" t="s">
        <v>760</v>
      </c>
      <c r="I4790" s="3" t="str">
        <f>_xlfn.XLOOKUP(Tbl_BalanceHistory[[#This Row],[AgyCode]],Tbl_Agencies[Agy Code],Tbl_Agencies[Agy Sort])</f>
        <v>161000</v>
      </c>
      <c r="J4790" s="2" t="str">
        <f>Tbl_BalanceHistory[[#This Row],[AgyCode]]&amp;": "&amp;Tbl_BalanceHistory[[#This Row],[Agency Name]]</f>
        <v>799: Department of Corrections</v>
      </c>
      <c r="K4790" s="1">
        <v>2018</v>
      </c>
      <c r="L4790" s="3">
        <v>351</v>
      </c>
      <c r="M4790" s="3" t="s">
        <v>762</v>
      </c>
      <c r="N4790" s="2" t="str">
        <f>Tbl_BalanceHistory[[#This Row],[ProgramCode]]&amp;": "&amp;Tbl_BalanceHistory[[#This Row],[Program Name]]</f>
        <v>351: Supervision of Offenders and Re-entry Services</v>
      </c>
      <c r="O4790" s="3" t="s">
        <v>886</v>
      </c>
      <c r="P4790" s="1" t="str">
        <f>IF(Tbl_BalanceHistory[[#This Row],[FundCode]]="0100","GF",IF(Tbl_BalanceHistory[[#This Row],[FundCode]]="01000","GF","Hi Ed / OCR"))</f>
        <v>GF</v>
      </c>
      <c r="Q4790" s="5">
        <v>0</v>
      </c>
      <c r="R4790" s="5">
        <v>0</v>
      </c>
      <c r="S4790" s="5">
        <v>0</v>
      </c>
      <c r="T4790" s="5">
        <v>0</v>
      </c>
      <c r="U4790" s="3"/>
      <c r="V4790" s="5">
        <v>0</v>
      </c>
      <c r="W4790" s="5">
        <v>0</v>
      </c>
      <c r="X4790" s="5"/>
      <c r="Y4790" s="5"/>
      <c r="Z4790" s="5">
        <f>Tbl_BalanceHistory[[#This Row],[Discretionary Recommended - Pre 2022]]+Tbl_BalanceHistory[[#This Row],[Discretionary Balance Recommended: Policy]]+Tbl_BalanceHistory[[#This Row],[Discretionary Balance Recommended: Commitments]]</f>
        <v>0</v>
      </c>
      <c r="AA4790" s="5">
        <f>Tbl_BalanceHistory[[#This Row],[Discretionary Balance]]-Tbl_BalanceHistory[[#This Row],[Discretionary Reappropriation]]</f>
        <v>0</v>
      </c>
      <c r="AB4790" s="2"/>
      <c r="AC4790" s="2"/>
      <c r="AD4790" s="2"/>
      <c r="AE4790" s="2"/>
    </row>
    <row r="4791" spans="1:31" ht="45" x14ac:dyDescent="0.25">
      <c r="A4791" s="2" t="s">
        <v>747</v>
      </c>
      <c r="B4791" s="3">
        <v>11</v>
      </c>
      <c r="C4791" s="3">
        <v>799</v>
      </c>
      <c r="D4791" s="3" t="s">
        <v>760</v>
      </c>
      <c r="E4791" s="3" t="str">
        <f>_xlfn.XLOOKUP(Tbl_BalanceHistory[[#This Row],[RespAgy]],Tbl_Agencies[Agy Code],Tbl_Agencies[Agy Sort])</f>
        <v>161000</v>
      </c>
      <c r="F4791" s="2" t="str">
        <f>Tbl_BalanceHistory[[#This Row],[RespAgy]]&amp;": "&amp;Tbl_BalanceHistory[[#This Row],[RespAgency]]</f>
        <v>799: Department of Corrections</v>
      </c>
      <c r="G4791" s="3">
        <v>799</v>
      </c>
      <c r="H4791" s="3" t="s">
        <v>760</v>
      </c>
      <c r="I4791" s="3" t="str">
        <f>_xlfn.XLOOKUP(Tbl_BalanceHistory[[#This Row],[AgyCode]],Tbl_Agencies[Agy Code],Tbl_Agencies[Agy Sort])</f>
        <v>161000</v>
      </c>
      <c r="J4791" s="2" t="str">
        <f>Tbl_BalanceHistory[[#This Row],[AgyCode]]&amp;": "&amp;Tbl_BalanceHistory[[#This Row],[Agency Name]]</f>
        <v>799: Department of Corrections</v>
      </c>
      <c r="K4791" s="1">
        <v>2019</v>
      </c>
      <c r="L4791" s="3">
        <v>351</v>
      </c>
      <c r="M4791" s="3" t="s">
        <v>762</v>
      </c>
      <c r="N4791" s="2" t="str">
        <f>Tbl_BalanceHistory[[#This Row],[ProgramCode]]&amp;": "&amp;Tbl_BalanceHistory[[#This Row],[Program Name]]</f>
        <v>351: Supervision of Offenders and Re-entry Services</v>
      </c>
      <c r="O4791" s="3" t="s">
        <v>886</v>
      </c>
      <c r="P4791" s="1" t="str">
        <f>IF(Tbl_BalanceHistory[[#This Row],[FundCode]]="0100","GF",IF(Tbl_BalanceHistory[[#This Row],[FundCode]]="01000","GF","Hi Ed / OCR"))</f>
        <v>GF</v>
      </c>
      <c r="Q4791" s="5">
        <v>0</v>
      </c>
      <c r="R4791" s="5">
        <v>0</v>
      </c>
      <c r="S4791" s="5">
        <v>0</v>
      </c>
      <c r="T4791" s="5">
        <v>0</v>
      </c>
      <c r="U4791" s="3"/>
      <c r="V4791" s="5">
        <v>0</v>
      </c>
      <c r="W4791" s="5">
        <v>0</v>
      </c>
      <c r="X4791" s="5"/>
      <c r="Y4791" s="5"/>
      <c r="Z4791" s="5">
        <f>Tbl_BalanceHistory[[#This Row],[Discretionary Recommended - Pre 2022]]+Tbl_BalanceHistory[[#This Row],[Discretionary Balance Recommended: Policy]]+Tbl_BalanceHistory[[#This Row],[Discretionary Balance Recommended: Commitments]]</f>
        <v>0</v>
      </c>
      <c r="AA4791" s="5">
        <f>Tbl_BalanceHistory[[#This Row],[Discretionary Balance]]-Tbl_BalanceHistory[[#This Row],[Discretionary Reappropriation]]</f>
        <v>0</v>
      </c>
      <c r="AB4791" s="2"/>
      <c r="AC4791" s="2"/>
      <c r="AD4791" s="2"/>
      <c r="AE4791" s="2"/>
    </row>
    <row r="4792" spans="1:31" ht="120" x14ac:dyDescent="0.25">
      <c r="A4792" s="2" t="s">
        <v>747</v>
      </c>
      <c r="B4792" s="3">
        <v>11</v>
      </c>
      <c r="C4792" s="3">
        <v>799</v>
      </c>
      <c r="D4792" s="3" t="s">
        <v>760</v>
      </c>
      <c r="E4792" s="3" t="str">
        <f>_xlfn.XLOOKUP(Tbl_BalanceHistory[[#This Row],[RespAgy]],Tbl_Agencies[Agy Code],Tbl_Agencies[Agy Sort])</f>
        <v>161000</v>
      </c>
      <c r="F4792" s="2" t="str">
        <f>Tbl_BalanceHistory[[#This Row],[RespAgy]]&amp;": "&amp;Tbl_BalanceHistory[[#This Row],[RespAgency]]</f>
        <v>799: Department of Corrections</v>
      </c>
      <c r="G4792" s="3">
        <v>799</v>
      </c>
      <c r="H4792" s="3" t="s">
        <v>760</v>
      </c>
      <c r="I4792" s="3" t="str">
        <f>_xlfn.XLOOKUP(Tbl_BalanceHistory[[#This Row],[AgyCode]],Tbl_Agencies[Agy Code],Tbl_Agencies[Agy Sort])</f>
        <v>161000</v>
      </c>
      <c r="J4792" s="2" t="str">
        <f>Tbl_BalanceHistory[[#This Row],[AgyCode]]&amp;": "&amp;Tbl_BalanceHistory[[#This Row],[Agency Name]]</f>
        <v>799: Department of Corrections</v>
      </c>
      <c r="K4792" s="1">
        <v>2017</v>
      </c>
      <c r="L4792" s="3">
        <v>356</v>
      </c>
      <c r="M4792" s="3" t="s">
        <v>258</v>
      </c>
      <c r="N4792" s="2" t="str">
        <f>Tbl_BalanceHistory[[#This Row],[ProgramCode]]&amp;": "&amp;Tbl_BalanceHistory[[#This Row],[Program Name]]</f>
        <v>356: Financial Assistance for Confinement of Inmates in Local and Regional Facilities</v>
      </c>
      <c r="O4792" s="3" t="s">
        <v>886</v>
      </c>
      <c r="P4792" s="1" t="str">
        <f>IF(Tbl_BalanceHistory[[#This Row],[FundCode]]="0100","GF",IF(Tbl_BalanceHistory[[#This Row],[FundCode]]="01000","GF","Hi Ed / OCR"))</f>
        <v>GF</v>
      </c>
      <c r="Q4792" s="5">
        <v>766483</v>
      </c>
      <c r="R4792" s="5">
        <v>0</v>
      </c>
      <c r="S4792" s="5">
        <v>766483</v>
      </c>
      <c r="T4792" s="5">
        <v>0</v>
      </c>
      <c r="U4792" s="3"/>
      <c r="V4792" s="5">
        <v>766483</v>
      </c>
      <c r="W4792" s="5">
        <v>766483</v>
      </c>
      <c r="X4792" s="5"/>
      <c r="Y4792" s="5"/>
      <c r="Z4792" s="5">
        <f>Tbl_BalanceHistory[[#This Row],[Discretionary Recommended - Pre 2022]]+Tbl_BalanceHistory[[#This Row],[Discretionary Balance Recommended: Policy]]+Tbl_BalanceHistory[[#This Row],[Discretionary Balance Recommended: Commitments]]</f>
        <v>766483</v>
      </c>
      <c r="AA4792" s="5">
        <f>Tbl_BalanceHistory[[#This Row],[Discretionary Balance]]-Tbl_BalanceHistory[[#This Row],[Discretionary Reappropriation]]</f>
        <v>0</v>
      </c>
      <c r="AB4792" s="2" t="s">
        <v>2171</v>
      </c>
      <c r="AC4792" s="2"/>
      <c r="AD4792" s="2"/>
      <c r="AE4792" s="2"/>
    </row>
    <row r="4793" spans="1:31" ht="75" x14ac:dyDescent="0.25">
      <c r="A4793" s="2" t="s">
        <v>747</v>
      </c>
      <c r="B4793" s="3">
        <v>11</v>
      </c>
      <c r="C4793" s="3">
        <v>799</v>
      </c>
      <c r="D4793" s="3" t="s">
        <v>760</v>
      </c>
      <c r="E4793" s="3" t="str">
        <f>_xlfn.XLOOKUP(Tbl_BalanceHistory[[#This Row],[RespAgy]],Tbl_Agencies[Agy Code],Tbl_Agencies[Agy Sort])</f>
        <v>161000</v>
      </c>
      <c r="F4793" s="2" t="str">
        <f>Tbl_BalanceHistory[[#This Row],[RespAgy]]&amp;": "&amp;Tbl_BalanceHistory[[#This Row],[RespAgency]]</f>
        <v>799: Department of Corrections</v>
      </c>
      <c r="G4793" s="3">
        <v>799</v>
      </c>
      <c r="H4793" s="3" t="s">
        <v>760</v>
      </c>
      <c r="I4793" s="3" t="str">
        <f>_xlfn.XLOOKUP(Tbl_BalanceHistory[[#This Row],[AgyCode]],Tbl_Agencies[Agy Code],Tbl_Agencies[Agy Sort])</f>
        <v>161000</v>
      </c>
      <c r="J4793" s="2" t="str">
        <f>Tbl_BalanceHistory[[#This Row],[AgyCode]]&amp;": "&amp;Tbl_BalanceHistory[[#This Row],[Agency Name]]</f>
        <v>799: Department of Corrections</v>
      </c>
      <c r="K4793" s="1">
        <v>2018</v>
      </c>
      <c r="L4793" s="3">
        <v>356</v>
      </c>
      <c r="M4793" s="3" t="s">
        <v>258</v>
      </c>
      <c r="N4793" s="2" t="str">
        <f>Tbl_BalanceHistory[[#This Row],[ProgramCode]]&amp;": "&amp;Tbl_BalanceHistory[[#This Row],[Program Name]]</f>
        <v>356: Financial Assistance for Confinement of Inmates in Local and Regional Facilities</v>
      </c>
      <c r="O4793" s="3" t="s">
        <v>886</v>
      </c>
      <c r="P4793" s="1" t="str">
        <f>IF(Tbl_BalanceHistory[[#This Row],[FundCode]]="0100","GF",IF(Tbl_BalanceHistory[[#This Row],[FundCode]]="01000","GF","Hi Ed / OCR"))</f>
        <v>GF</v>
      </c>
      <c r="Q4793" s="5">
        <v>50257</v>
      </c>
      <c r="R4793" s="5">
        <v>0</v>
      </c>
      <c r="S4793" s="5">
        <v>50257</v>
      </c>
      <c r="T4793" s="5">
        <v>0</v>
      </c>
      <c r="U4793" s="3"/>
      <c r="V4793" s="5">
        <v>50257</v>
      </c>
      <c r="W4793" s="5">
        <v>0</v>
      </c>
      <c r="X4793" s="5"/>
      <c r="Y4793" s="5"/>
      <c r="Z4793" s="5">
        <f>Tbl_BalanceHistory[[#This Row],[Discretionary Recommended - Pre 2022]]+Tbl_BalanceHistory[[#This Row],[Discretionary Balance Recommended: Policy]]+Tbl_BalanceHistory[[#This Row],[Discretionary Balance Recommended: Commitments]]</f>
        <v>0</v>
      </c>
      <c r="AA4793" s="5">
        <f>Tbl_BalanceHistory[[#This Row],[Discretionary Balance]]-Tbl_BalanceHistory[[#This Row],[Discretionary Reappropriation]]</f>
        <v>50257</v>
      </c>
      <c r="AB4793" s="2" t="s">
        <v>2172</v>
      </c>
      <c r="AC4793" s="2"/>
      <c r="AD4793" s="2"/>
      <c r="AE4793" s="2"/>
    </row>
    <row r="4794" spans="1:31" ht="45" x14ac:dyDescent="0.25">
      <c r="A4794" s="2" t="s">
        <v>747</v>
      </c>
      <c r="B4794" s="3">
        <v>11</v>
      </c>
      <c r="C4794" s="3">
        <v>799</v>
      </c>
      <c r="D4794" s="3" t="s">
        <v>760</v>
      </c>
      <c r="E4794" s="3" t="str">
        <f>_xlfn.XLOOKUP(Tbl_BalanceHistory[[#This Row],[RespAgy]],Tbl_Agencies[Agy Code],Tbl_Agencies[Agy Sort])</f>
        <v>161000</v>
      </c>
      <c r="F4794" s="2" t="str">
        <f>Tbl_BalanceHistory[[#This Row],[RespAgy]]&amp;": "&amp;Tbl_BalanceHistory[[#This Row],[RespAgency]]</f>
        <v>799: Department of Corrections</v>
      </c>
      <c r="G4794" s="3">
        <v>799</v>
      </c>
      <c r="H4794" s="3" t="s">
        <v>760</v>
      </c>
      <c r="I4794" s="3" t="str">
        <f>_xlfn.XLOOKUP(Tbl_BalanceHistory[[#This Row],[AgyCode]],Tbl_Agencies[Agy Code],Tbl_Agencies[Agy Sort])</f>
        <v>161000</v>
      </c>
      <c r="J4794" s="2" t="str">
        <f>Tbl_BalanceHistory[[#This Row],[AgyCode]]&amp;": "&amp;Tbl_BalanceHistory[[#This Row],[Agency Name]]</f>
        <v>799: Department of Corrections</v>
      </c>
      <c r="K4794" s="1">
        <v>2014</v>
      </c>
      <c r="L4794" s="3">
        <v>361</v>
      </c>
      <c r="M4794" s="3" t="s">
        <v>764</v>
      </c>
      <c r="N4794" s="2" t="str">
        <f>Tbl_BalanceHistory[[#This Row],[ProgramCode]]&amp;": "&amp;Tbl_BalanceHistory[[#This Row],[Program Name]]</f>
        <v>361: Operation of State Residential Community Correctional Facilities</v>
      </c>
      <c r="O4794" s="3" t="s">
        <v>1730</v>
      </c>
      <c r="P4794" s="1" t="str">
        <f>IF(Tbl_BalanceHistory[[#This Row],[FundCode]]="0100","GF",IF(Tbl_BalanceHistory[[#This Row],[FundCode]]="01000","GF","Hi Ed / OCR"))</f>
        <v>GF</v>
      </c>
      <c r="Q4794" s="5">
        <v>0</v>
      </c>
      <c r="R4794" s="5">
        <v>0</v>
      </c>
      <c r="S4794" s="5">
        <v>0</v>
      </c>
      <c r="T4794" s="5">
        <v>0</v>
      </c>
      <c r="U4794" s="3"/>
      <c r="V4794" s="5">
        <v>0</v>
      </c>
      <c r="W4794" s="5">
        <v>0</v>
      </c>
      <c r="X4794" s="5"/>
      <c r="Y4794" s="5"/>
      <c r="Z4794" s="5">
        <f>Tbl_BalanceHistory[[#This Row],[Discretionary Recommended - Pre 2022]]+Tbl_BalanceHistory[[#This Row],[Discretionary Balance Recommended: Policy]]+Tbl_BalanceHistory[[#This Row],[Discretionary Balance Recommended: Commitments]]</f>
        <v>0</v>
      </c>
      <c r="AA4794" s="5">
        <f>Tbl_BalanceHistory[[#This Row],[Discretionary Balance]]-Tbl_BalanceHistory[[#This Row],[Discretionary Reappropriation]]</f>
        <v>0</v>
      </c>
      <c r="AB4794" s="2"/>
      <c r="AC4794" s="2"/>
      <c r="AD4794" s="2"/>
      <c r="AE4794" s="2"/>
    </row>
    <row r="4795" spans="1:31" ht="45" x14ac:dyDescent="0.25">
      <c r="A4795" s="2" t="s">
        <v>747</v>
      </c>
      <c r="B4795" s="3">
        <v>11</v>
      </c>
      <c r="C4795" s="3">
        <v>799</v>
      </c>
      <c r="D4795" s="3" t="s">
        <v>760</v>
      </c>
      <c r="E4795" s="3" t="str">
        <f>_xlfn.XLOOKUP(Tbl_BalanceHistory[[#This Row],[RespAgy]],Tbl_Agencies[Agy Code],Tbl_Agencies[Agy Sort])</f>
        <v>161000</v>
      </c>
      <c r="F4795" s="2" t="str">
        <f>Tbl_BalanceHistory[[#This Row],[RespAgy]]&amp;": "&amp;Tbl_BalanceHistory[[#This Row],[RespAgency]]</f>
        <v>799: Department of Corrections</v>
      </c>
      <c r="G4795" s="3">
        <v>799</v>
      </c>
      <c r="H4795" s="3" t="s">
        <v>760</v>
      </c>
      <c r="I4795" s="3" t="str">
        <f>_xlfn.XLOOKUP(Tbl_BalanceHistory[[#This Row],[AgyCode]],Tbl_Agencies[Agy Code],Tbl_Agencies[Agy Sort])</f>
        <v>161000</v>
      </c>
      <c r="J4795" s="2" t="str">
        <f>Tbl_BalanceHistory[[#This Row],[AgyCode]]&amp;": "&amp;Tbl_BalanceHistory[[#This Row],[Agency Name]]</f>
        <v>799: Department of Corrections</v>
      </c>
      <c r="K4795" s="1">
        <v>2015</v>
      </c>
      <c r="L4795" s="3">
        <v>361</v>
      </c>
      <c r="M4795" s="3" t="s">
        <v>764</v>
      </c>
      <c r="N4795" s="2" t="str">
        <f>Tbl_BalanceHistory[[#This Row],[ProgramCode]]&amp;": "&amp;Tbl_BalanceHistory[[#This Row],[Program Name]]</f>
        <v>361: Operation of State Residential Community Correctional Facilities</v>
      </c>
      <c r="O4795" s="3" t="s">
        <v>1730</v>
      </c>
      <c r="P4795" s="1" t="str">
        <f>IF(Tbl_BalanceHistory[[#This Row],[FundCode]]="0100","GF",IF(Tbl_BalanceHistory[[#This Row],[FundCode]]="01000","GF","Hi Ed / OCR"))</f>
        <v>GF</v>
      </c>
      <c r="Q4795" s="5">
        <v>0</v>
      </c>
      <c r="R4795" s="5">
        <v>0</v>
      </c>
      <c r="S4795" s="5">
        <v>0</v>
      </c>
      <c r="T4795" s="5">
        <v>0</v>
      </c>
      <c r="U4795" s="3"/>
      <c r="V4795" s="5">
        <v>0</v>
      </c>
      <c r="W4795" s="5">
        <v>0</v>
      </c>
      <c r="X4795" s="5"/>
      <c r="Y4795" s="5"/>
      <c r="Z4795" s="5">
        <f>Tbl_BalanceHistory[[#This Row],[Discretionary Recommended - Pre 2022]]+Tbl_BalanceHistory[[#This Row],[Discretionary Balance Recommended: Policy]]+Tbl_BalanceHistory[[#This Row],[Discretionary Balance Recommended: Commitments]]</f>
        <v>0</v>
      </c>
      <c r="AA4795" s="5">
        <f>Tbl_BalanceHistory[[#This Row],[Discretionary Balance]]-Tbl_BalanceHistory[[#This Row],[Discretionary Reappropriation]]</f>
        <v>0</v>
      </c>
      <c r="AB4795" s="2"/>
      <c r="AC4795" s="2"/>
      <c r="AD4795" s="2"/>
      <c r="AE4795" s="2"/>
    </row>
    <row r="4796" spans="1:31" ht="45" x14ac:dyDescent="0.25">
      <c r="A4796" s="2" t="s">
        <v>747</v>
      </c>
      <c r="B4796" s="3">
        <v>11</v>
      </c>
      <c r="C4796" s="3">
        <v>799</v>
      </c>
      <c r="D4796" s="3" t="s">
        <v>760</v>
      </c>
      <c r="E4796" s="3" t="str">
        <f>_xlfn.XLOOKUP(Tbl_BalanceHistory[[#This Row],[RespAgy]],Tbl_Agencies[Agy Code],Tbl_Agencies[Agy Sort])</f>
        <v>161000</v>
      </c>
      <c r="F4796" s="2" t="str">
        <f>Tbl_BalanceHistory[[#This Row],[RespAgy]]&amp;": "&amp;Tbl_BalanceHistory[[#This Row],[RespAgency]]</f>
        <v>799: Department of Corrections</v>
      </c>
      <c r="G4796" s="3">
        <v>799</v>
      </c>
      <c r="H4796" s="3" t="s">
        <v>760</v>
      </c>
      <c r="I4796" s="3" t="str">
        <f>_xlfn.XLOOKUP(Tbl_BalanceHistory[[#This Row],[AgyCode]],Tbl_Agencies[Agy Code],Tbl_Agencies[Agy Sort])</f>
        <v>161000</v>
      </c>
      <c r="J4796" s="2" t="str">
        <f>Tbl_BalanceHistory[[#This Row],[AgyCode]]&amp;": "&amp;Tbl_BalanceHistory[[#This Row],[Agency Name]]</f>
        <v>799: Department of Corrections</v>
      </c>
      <c r="K4796" s="1">
        <v>2016</v>
      </c>
      <c r="L4796" s="3">
        <v>361</v>
      </c>
      <c r="M4796" s="3" t="s">
        <v>764</v>
      </c>
      <c r="N4796" s="2" t="str">
        <f>Tbl_BalanceHistory[[#This Row],[ProgramCode]]&amp;": "&amp;Tbl_BalanceHistory[[#This Row],[Program Name]]</f>
        <v>361: Operation of State Residential Community Correctional Facilities</v>
      </c>
      <c r="O4796" s="3" t="s">
        <v>1730</v>
      </c>
      <c r="P4796" s="1" t="str">
        <f>IF(Tbl_BalanceHistory[[#This Row],[FundCode]]="0100","GF",IF(Tbl_BalanceHistory[[#This Row],[FundCode]]="01000","GF","Hi Ed / OCR"))</f>
        <v>GF</v>
      </c>
      <c r="Q4796" s="5">
        <v>0</v>
      </c>
      <c r="R4796" s="5">
        <v>0</v>
      </c>
      <c r="S4796" s="5">
        <v>0</v>
      </c>
      <c r="T4796" s="5">
        <v>0</v>
      </c>
      <c r="U4796" s="3"/>
      <c r="V4796" s="5">
        <v>0</v>
      </c>
      <c r="W4796" s="5">
        <v>0</v>
      </c>
      <c r="X4796" s="5"/>
      <c r="Y4796" s="5"/>
      <c r="Z4796" s="5">
        <f>Tbl_BalanceHistory[[#This Row],[Discretionary Recommended - Pre 2022]]+Tbl_BalanceHistory[[#This Row],[Discretionary Balance Recommended: Policy]]+Tbl_BalanceHistory[[#This Row],[Discretionary Balance Recommended: Commitments]]</f>
        <v>0</v>
      </c>
      <c r="AA4796" s="5">
        <f>Tbl_BalanceHistory[[#This Row],[Discretionary Balance]]-Tbl_BalanceHistory[[#This Row],[Discretionary Reappropriation]]</f>
        <v>0</v>
      </c>
      <c r="AB4796" s="2"/>
      <c r="AC4796" s="2"/>
      <c r="AD4796" s="2"/>
      <c r="AE4796" s="2" t="s">
        <v>2170</v>
      </c>
    </row>
    <row r="4797" spans="1:31" ht="45" x14ac:dyDescent="0.25">
      <c r="A4797" s="2" t="s">
        <v>747</v>
      </c>
      <c r="B4797" s="3">
        <v>11</v>
      </c>
      <c r="C4797" s="3">
        <v>799</v>
      </c>
      <c r="D4797" s="3" t="s">
        <v>760</v>
      </c>
      <c r="E4797" s="3" t="str">
        <f>_xlfn.XLOOKUP(Tbl_BalanceHistory[[#This Row],[RespAgy]],Tbl_Agencies[Agy Code],Tbl_Agencies[Agy Sort])</f>
        <v>161000</v>
      </c>
      <c r="F4797" s="2" t="str">
        <f>Tbl_BalanceHistory[[#This Row],[RespAgy]]&amp;": "&amp;Tbl_BalanceHistory[[#This Row],[RespAgency]]</f>
        <v>799: Department of Corrections</v>
      </c>
      <c r="G4797" s="3">
        <v>799</v>
      </c>
      <c r="H4797" s="3" t="s">
        <v>760</v>
      </c>
      <c r="I4797" s="3" t="str">
        <f>_xlfn.XLOOKUP(Tbl_BalanceHistory[[#This Row],[AgyCode]],Tbl_Agencies[Agy Code],Tbl_Agencies[Agy Sort])</f>
        <v>161000</v>
      </c>
      <c r="J4797" s="2" t="str">
        <f>Tbl_BalanceHistory[[#This Row],[AgyCode]]&amp;": "&amp;Tbl_BalanceHistory[[#This Row],[Agency Name]]</f>
        <v>799: Department of Corrections</v>
      </c>
      <c r="K4797" s="1">
        <v>2018</v>
      </c>
      <c r="L4797" s="3">
        <v>361</v>
      </c>
      <c r="M4797" s="3" t="s">
        <v>764</v>
      </c>
      <c r="N4797" s="2" t="str">
        <f>Tbl_BalanceHistory[[#This Row],[ProgramCode]]&amp;": "&amp;Tbl_BalanceHistory[[#This Row],[Program Name]]</f>
        <v>361: Operation of State Residential Community Correctional Facilities</v>
      </c>
      <c r="O4797" s="3" t="s">
        <v>886</v>
      </c>
      <c r="P4797" s="1" t="str">
        <f>IF(Tbl_BalanceHistory[[#This Row],[FundCode]]="0100","GF",IF(Tbl_BalanceHistory[[#This Row],[FundCode]]="01000","GF","Hi Ed / OCR"))</f>
        <v>GF</v>
      </c>
      <c r="Q4797" s="5">
        <v>0</v>
      </c>
      <c r="R4797" s="5">
        <v>0</v>
      </c>
      <c r="S4797" s="5">
        <v>0</v>
      </c>
      <c r="T4797" s="5">
        <v>0</v>
      </c>
      <c r="U4797" s="3"/>
      <c r="V4797" s="5">
        <v>0</v>
      </c>
      <c r="W4797" s="5">
        <v>0</v>
      </c>
      <c r="X4797" s="5"/>
      <c r="Y4797" s="5"/>
      <c r="Z4797" s="5">
        <f>Tbl_BalanceHistory[[#This Row],[Discretionary Recommended - Pre 2022]]+Tbl_BalanceHistory[[#This Row],[Discretionary Balance Recommended: Policy]]+Tbl_BalanceHistory[[#This Row],[Discretionary Balance Recommended: Commitments]]</f>
        <v>0</v>
      </c>
      <c r="AA4797" s="5">
        <f>Tbl_BalanceHistory[[#This Row],[Discretionary Balance]]-Tbl_BalanceHistory[[#This Row],[Discretionary Reappropriation]]</f>
        <v>0</v>
      </c>
      <c r="AB4797" s="2"/>
      <c r="AC4797" s="2"/>
      <c r="AD4797" s="2"/>
      <c r="AE4797" s="2"/>
    </row>
    <row r="4798" spans="1:31" ht="45" x14ac:dyDescent="0.25">
      <c r="A4798" s="2" t="s">
        <v>747</v>
      </c>
      <c r="B4798" s="3">
        <v>11</v>
      </c>
      <c r="C4798" s="3">
        <v>799</v>
      </c>
      <c r="D4798" s="3" t="s">
        <v>760</v>
      </c>
      <c r="E4798" s="3" t="str">
        <f>_xlfn.XLOOKUP(Tbl_BalanceHistory[[#This Row],[RespAgy]],Tbl_Agencies[Agy Code],Tbl_Agencies[Agy Sort])</f>
        <v>161000</v>
      </c>
      <c r="F4798" s="2" t="str">
        <f>Tbl_BalanceHistory[[#This Row],[RespAgy]]&amp;": "&amp;Tbl_BalanceHistory[[#This Row],[RespAgency]]</f>
        <v>799: Department of Corrections</v>
      </c>
      <c r="G4798" s="3">
        <v>799</v>
      </c>
      <c r="H4798" s="3" t="s">
        <v>760</v>
      </c>
      <c r="I4798" s="3" t="str">
        <f>_xlfn.XLOOKUP(Tbl_BalanceHistory[[#This Row],[AgyCode]],Tbl_Agencies[Agy Code],Tbl_Agencies[Agy Sort])</f>
        <v>161000</v>
      </c>
      <c r="J4798" s="2" t="str">
        <f>Tbl_BalanceHistory[[#This Row],[AgyCode]]&amp;": "&amp;Tbl_BalanceHistory[[#This Row],[Agency Name]]</f>
        <v>799: Department of Corrections</v>
      </c>
      <c r="K4798" s="1">
        <v>2019</v>
      </c>
      <c r="L4798" s="3">
        <v>361</v>
      </c>
      <c r="M4798" s="3" t="s">
        <v>764</v>
      </c>
      <c r="N4798" s="2" t="str">
        <f>Tbl_BalanceHistory[[#This Row],[ProgramCode]]&amp;": "&amp;Tbl_BalanceHistory[[#This Row],[Program Name]]</f>
        <v>361: Operation of State Residential Community Correctional Facilities</v>
      </c>
      <c r="O4798" s="3" t="s">
        <v>886</v>
      </c>
      <c r="P4798" s="1" t="str">
        <f>IF(Tbl_BalanceHistory[[#This Row],[FundCode]]="0100","GF",IF(Tbl_BalanceHistory[[#This Row],[FundCode]]="01000","GF","Hi Ed / OCR"))</f>
        <v>GF</v>
      </c>
      <c r="Q4798" s="5">
        <v>0</v>
      </c>
      <c r="R4798" s="5">
        <v>0</v>
      </c>
      <c r="S4798" s="5">
        <v>0</v>
      </c>
      <c r="T4798" s="5">
        <v>0</v>
      </c>
      <c r="U4798" s="3"/>
      <c r="V4798" s="5">
        <v>0</v>
      </c>
      <c r="W4798" s="5">
        <v>0</v>
      </c>
      <c r="X4798" s="5"/>
      <c r="Y4798" s="5"/>
      <c r="Z4798" s="5">
        <f>Tbl_BalanceHistory[[#This Row],[Discretionary Recommended - Pre 2022]]+Tbl_BalanceHistory[[#This Row],[Discretionary Balance Recommended: Policy]]+Tbl_BalanceHistory[[#This Row],[Discretionary Balance Recommended: Commitments]]</f>
        <v>0</v>
      </c>
      <c r="AA4798" s="5">
        <f>Tbl_BalanceHistory[[#This Row],[Discretionary Balance]]-Tbl_BalanceHistory[[#This Row],[Discretionary Reappropriation]]</f>
        <v>0</v>
      </c>
      <c r="AB4798" s="2"/>
      <c r="AC4798" s="2"/>
      <c r="AD4798" s="2"/>
      <c r="AE4798" s="2"/>
    </row>
    <row r="4799" spans="1:31" ht="45" x14ac:dyDescent="0.25">
      <c r="A4799" s="2" t="s">
        <v>747</v>
      </c>
      <c r="B4799" s="3">
        <v>11</v>
      </c>
      <c r="C4799" s="3">
        <v>799</v>
      </c>
      <c r="D4799" s="3" t="s">
        <v>760</v>
      </c>
      <c r="E4799" s="3" t="str">
        <f>_xlfn.XLOOKUP(Tbl_BalanceHistory[[#This Row],[RespAgy]],Tbl_Agencies[Agy Code],Tbl_Agencies[Agy Sort])</f>
        <v>161000</v>
      </c>
      <c r="F4799" s="2" t="str">
        <f>Tbl_BalanceHistory[[#This Row],[RespAgy]]&amp;": "&amp;Tbl_BalanceHistory[[#This Row],[RespAgency]]</f>
        <v>799: Department of Corrections</v>
      </c>
      <c r="G4799" s="3">
        <v>799</v>
      </c>
      <c r="H4799" s="3" t="s">
        <v>760</v>
      </c>
      <c r="I4799" s="3" t="str">
        <f>_xlfn.XLOOKUP(Tbl_BalanceHistory[[#This Row],[AgyCode]],Tbl_Agencies[Agy Code],Tbl_Agencies[Agy Sort])</f>
        <v>161000</v>
      </c>
      <c r="J4799" s="2" t="str">
        <f>Tbl_BalanceHistory[[#This Row],[AgyCode]]&amp;": "&amp;Tbl_BalanceHistory[[#This Row],[Agency Name]]</f>
        <v>799: Department of Corrections</v>
      </c>
      <c r="K4799" s="1">
        <v>2014</v>
      </c>
      <c r="L4799" s="3">
        <v>398</v>
      </c>
      <c r="M4799" s="3" t="s">
        <v>768</v>
      </c>
      <c r="N4799" s="2" t="str">
        <f>Tbl_BalanceHistory[[#This Row],[ProgramCode]]&amp;": "&amp;Tbl_BalanceHistory[[#This Row],[Program Name]]</f>
        <v>398: Operation of Secure Correctional Facilities</v>
      </c>
      <c r="O4799" s="3" t="s">
        <v>1730</v>
      </c>
      <c r="P4799" s="1" t="str">
        <f>IF(Tbl_BalanceHistory[[#This Row],[FundCode]]="0100","GF",IF(Tbl_BalanceHistory[[#This Row],[FundCode]]="01000","GF","Hi Ed / OCR"))</f>
        <v>GF</v>
      </c>
      <c r="Q4799" s="5">
        <v>0</v>
      </c>
      <c r="R4799" s="5">
        <v>0</v>
      </c>
      <c r="S4799" s="5">
        <v>0</v>
      </c>
      <c r="T4799" s="5">
        <v>0</v>
      </c>
      <c r="U4799" s="3"/>
      <c r="V4799" s="5">
        <v>0</v>
      </c>
      <c r="W4799" s="5">
        <v>0</v>
      </c>
      <c r="X4799" s="5"/>
      <c r="Y4799" s="5"/>
      <c r="Z4799" s="5">
        <f>Tbl_BalanceHistory[[#This Row],[Discretionary Recommended - Pre 2022]]+Tbl_BalanceHistory[[#This Row],[Discretionary Balance Recommended: Policy]]+Tbl_BalanceHistory[[#This Row],[Discretionary Balance Recommended: Commitments]]</f>
        <v>0</v>
      </c>
      <c r="AA4799" s="5">
        <f>Tbl_BalanceHistory[[#This Row],[Discretionary Balance]]-Tbl_BalanceHistory[[#This Row],[Discretionary Reappropriation]]</f>
        <v>0</v>
      </c>
      <c r="AB4799" s="2"/>
      <c r="AC4799" s="2"/>
      <c r="AD4799" s="2"/>
      <c r="AE4799" s="2"/>
    </row>
    <row r="4800" spans="1:31" ht="45" x14ac:dyDescent="0.25">
      <c r="A4800" s="2" t="s">
        <v>747</v>
      </c>
      <c r="B4800" s="3">
        <v>11</v>
      </c>
      <c r="C4800" s="3">
        <v>799</v>
      </c>
      <c r="D4800" s="3" t="s">
        <v>760</v>
      </c>
      <c r="E4800" s="3" t="str">
        <f>_xlfn.XLOOKUP(Tbl_BalanceHistory[[#This Row],[RespAgy]],Tbl_Agencies[Agy Code],Tbl_Agencies[Agy Sort])</f>
        <v>161000</v>
      </c>
      <c r="F4800" s="2" t="str">
        <f>Tbl_BalanceHistory[[#This Row],[RespAgy]]&amp;": "&amp;Tbl_BalanceHistory[[#This Row],[RespAgency]]</f>
        <v>799: Department of Corrections</v>
      </c>
      <c r="G4800" s="3">
        <v>799</v>
      </c>
      <c r="H4800" s="3" t="s">
        <v>760</v>
      </c>
      <c r="I4800" s="3" t="str">
        <f>_xlfn.XLOOKUP(Tbl_BalanceHistory[[#This Row],[AgyCode]],Tbl_Agencies[Agy Code],Tbl_Agencies[Agy Sort])</f>
        <v>161000</v>
      </c>
      <c r="J4800" s="2" t="str">
        <f>Tbl_BalanceHistory[[#This Row],[AgyCode]]&amp;": "&amp;Tbl_BalanceHistory[[#This Row],[Agency Name]]</f>
        <v>799: Department of Corrections</v>
      </c>
      <c r="K4800" s="1">
        <v>2015</v>
      </c>
      <c r="L4800" s="3">
        <v>398</v>
      </c>
      <c r="M4800" s="3" t="s">
        <v>768</v>
      </c>
      <c r="N4800" s="2" t="str">
        <f>Tbl_BalanceHistory[[#This Row],[ProgramCode]]&amp;": "&amp;Tbl_BalanceHistory[[#This Row],[Program Name]]</f>
        <v>398: Operation of Secure Correctional Facilities</v>
      </c>
      <c r="O4800" s="3" t="s">
        <v>1730</v>
      </c>
      <c r="P4800" s="1" t="str">
        <f>IF(Tbl_BalanceHistory[[#This Row],[FundCode]]="0100","GF",IF(Tbl_BalanceHistory[[#This Row],[FundCode]]="01000","GF","Hi Ed / OCR"))</f>
        <v>GF</v>
      </c>
      <c r="Q4800" s="5">
        <v>0</v>
      </c>
      <c r="R4800" s="5">
        <v>0</v>
      </c>
      <c r="S4800" s="5">
        <v>0</v>
      </c>
      <c r="T4800" s="5">
        <v>0</v>
      </c>
      <c r="U4800" s="3"/>
      <c r="V4800" s="5">
        <v>0</v>
      </c>
      <c r="W4800" s="5">
        <v>0</v>
      </c>
      <c r="X4800" s="5"/>
      <c r="Y4800" s="5"/>
      <c r="Z4800" s="5">
        <f>Tbl_BalanceHistory[[#This Row],[Discretionary Recommended - Pre 2022]]+Tbl_BalanceHistory[[#This Row],[Discretionary Balance Recommended: Policy]]+Tbl_BalanceHistory[[#This Row],[Discretionary Balance Recommended: Commitments]]</f>
        <v>0</v>
      </c>
      <c r="AA4800" s="5">
        <f>Tbl_BalanceHistory[[#This Row],[Discretionary Balance]]-Tbl_BalanceHistory[[#This Row],[Discretionary Reappropriation]]</f>
        <v>0</v>
      </c>
      <c r="AB4800" s="2"/>
      <c r="AC4800" s="2"/>
      <c r="AD4800" s="2"/>
      <c r="AE4800" s="2"/>
    </row>
    <row r="4801" spans="1:31" ht="45" x14ac:dyDescent="0.25">
      <c r="A4801" s="2" t="s">
        <v>747</v>
      </c>
      <c r="B4801" s="3">
        <v>11</v>
      </c>
      <c r="C4801" s="3">
        <v>799</v>
      </c>
      <c r="D4801" s="3" t="s">
        <v>760</v>
      </c>
      <c r="E4801" s="3" t="str">
        <f>_xlfn.XLOOKUP(Tbl_BalanceHistory[[#This Row],[RespAgy]],Tbl_Agencies[Agy Code],Tbl_Agencies[Agy Sort])</f>
        <v>161000</v>
      </c>
      <c r="F4801" s="2" t="str">
        <f>Tbl_BalanceHistory[[#This Row],[RespAgy]]&amp;": "&amp;Tbl_BalanceHistory[[#This Row],[RespAgency]]</f>
        <v>799: Department of Corrections</v>
      </c>
      <c r="G4801" s="3">
        <v>799</v>
      </c>
      <c r="H4801" s="3" t="s">
        <v>760</v>
      </c>
      <c r="I4801" s="3" t="str">
        <f>_xlfn.XLOOKUP(Tbl_BalanceHistory[[#This Row],[AgyCode]],Tbl_Agencies[Agy Code],Tbl_Agencies[Agy Sort])</f>
        <v>161000</v>
      </c>
      <c r="J4801" s="2" t="str">
        <f>Tbl_BalanceHistory[[#This Row],[AgyCode]]&amp;": "&amp;Tbl_BalanceHistory[[#This Row],[Agency Name]]</f>
        <v>799: Department of Corrections</v>
      </c>
      <c r="K4801" s="1">
        <v>2016</v>
      </c>
      <c r="L4801" s="3">
        <v>398</v>
      </c>
      <c r="M4801" s="3" t="s">
        <v>768</v>
      </c>
      <c r="N4801" s="2" t="str">
        <f>Tbl_BalanceHistory[[#This Row],[ProgramCode]]&amp;": "&amp;Tbl_BalanceHistory[[#This Row],[Program Name]]</f>
        <v>398: Operation of Secure Correctional Facilities</v>
      </c>
      <c r="O4801" s="3" t="s">
        <v>1730</v>
      </c>
      <c r="P4801" s="1" t="str">
        <f>IF(Tbl_BalanceHistory[[#This Row],[FundCode]]="0100","GF",IF(Tbl_BalanceHistory[[#This Row],[FundCode]]="01000","GF","Hi Ed / OCR"))</f>
        <v>GF</v>
      </c>
      <c r="Q4801" s="5">
        <v>0</v>
      </c>
      <c r="R4801" s="5">
        <v>0</v>
      </c>
      <c r="S4801" s="5">
        <v>0</v>
      </c>
      <c r="T4801" s="5">
        <v>0</v>
      </c>
      <c r="U4801" s="3"/>
      <c r="V4801" s="5">
        <v>0</v>
      </c>
      <c r="W4801" s="5">
        <v>0</v>
      </c>
      <c r="X4801" s="5"/>
      <c r="Y4801" s="5"/>
      <c r="Z4801" s="5">
        <f>Tbl_BalanceHistory[[#This Row],[Discretionary Recommended - Pre 2022]]+Tbl_BalanceHistory[[#This Row],[Discretionary Balance Recommended: Policy]]+Tbl_BalanceHistory[[#This Row],[Discretionary Balance Recommended: Commitments]]</f>
        <v>0</v>
      </c>
      <c r="AA4801" s="5">
        <f>Tbl_BalanceHistory[[#This Row],[Discretionary Balance]]-Tbl_BalanceHistory[[#This Row],[Discretionary Reappropriation]]</f>
        <v>0</v>
      </c>
      <c r="AB4801" s="2"/>
      <c r="AC4801" s="2"/>
      <c r="AD4801" s="2"/>
      <c r="AE4801" s="2" t="s">
        <v>2170</v>
      </c>
    </row>
    <row r="4802" spans="1:31" ht="45" x14ac:dyDescent="0.25">
      <c r="A4802" s="2" t="s">
        <v>747</v>
      </c>
      <c r="B4802" s="3">
        <v>11</v>
      </c>
      <c r="C4802" s="3">
        <v>799</v>
      </c>
      <c r="D4802" s="3" t="s">
        <v>760</v>
      </c>
      <c r="E4802" s="3" t="str">
        <f>_xlfn.XLOOKUP(Tbl_BalanceHistory[[#This Row],[RespAgy]],Tbl_Agencies[Agy Code],Tbl_Agencies[Agy Sort])</f>
        <v>161000</v>
      </c>
      <c r="F4802" s="2" t="str">
        <f>Tbl_BalanceHistory[[#This Row],[RespAgy]]&amp;": "&amp;Tbl_BalanceHistory[[#This Row],[RespAgency]]</f>
        <v>799: Department of Corrections</v>
      </c>
      <c r="G4802" s="3">
        <v>799</v>
      </c>
      <c r="H4802" s="3" t="s">
        <v>760</v>
      </c>
      <c r="I4802" s="3" t="str">
        <f>_xlfn.XLOOKUP(Tbl_BalanceHistory[[#This Row],[AgyCode]],Tbl_Agencies[Agy Code],Tbl_Agencies[Agy Sort])</f>
        <v>161000</v>
      </c>
      <c r="J4802" s="2" t="str">
        <f>Tbl_BalanceHistory[[#This Row],[AgyCode]]&amp;": "&amp;Tbl_BalanceHistory[[#This Row],[Agency Name]]</f>
        <v>799: Department of Corrections</v>
      </c>
      <c r="K4802" s="1">
        <v>2018</v>
      </c>
      <c r="L4802" s="3">
        <v>398</v>
      </c>
      <c r="M4802" s="3" t="s">
        <v>768</v>
      </c>
      <c r="N4802" s="2" t="str">
        <f>Tbl_BalanceHistory[[#This Row],[ProgramCode]]&amp;": "&amp;Tbl_BalanceHistory[[#This Row],[Program Name]]</f>
        <v>398: Operation of Secure Correctional Facilities</v>
      </c>
      <c r="O4802" s="3" t="s">
        <v>886</v>
      </c>
      <c r="P4802" s="1" t="str">
        <f>IF(Tbl_BalanceHistory[[#This Row],[FundCode]]="0100","GF",IF(Tbl_BalanceHistory[[#This Row],[FundCode]]="01000","GF","Hi Ed / OCR"))</f>
        <v>GF</v>
      </c>
      <c r="Q4802" s="5">
        <v>0</v>
      </c>
      <c r="R4802" s="5">
        <v>0</v>
      </c>
      <c r="S4802" s="5">
        <v>0</v>
      </c>
      <c r="T4802" s="5">
        <v>0</v>
      </c>
      <c r="U4802" s="3"/>
      <c r="V4802" s="5">
        <v>0</v>
      </c>
      <c r="W4802" s="5">
        <v>0</v>
      </c>
      <c r="X4802" s="5"/>
      <c r="Y4802" s="5"/>
      <c r="Z4802" s="5">
        <f>Tbl_BalanceHistory[[#This Row],[Discretionary Recommended - Pre 2022]]+Tbl_BalanceHistory[[#This Row],[Discretionary Balance Recommended: Policy]]+Tbl_BalanceHistory[[#This Row],[Discretionary Balance Recommended: Commitments]]</f>
        <v>0</v>
      </c>
      <c r="AA4802" s="5">
        <f>Tbl_BalanceHistory[[#This Row],[Discretionary Balance]]-Tbl_BalanceHistory[[#This Row],[Discretionary Reappropriation]]</f>
        <v>0</v>
      </c>
      <c r="AB4802" s="2"/>
      <c r="AC4802" s="2"/>
      <c r="AD4802" s="2"/>
      <c r="AE4802" s="2"/>
    </row>
    <row r="4803" spans="1:31" ht="45" x14ac:dyDescent="0.25">
      <c r="A4803" s="2" t="s">
        <v>747</v>
      </c>
      <c r="B4803" s="3">
        <v>11</v>
      </c>
      <c r="C4803" s="3">
        <v>799</v>
      </c>
      <c r="D4803" s="3" t="s">
        <v>760</v>
      </c>
      <c r="E4803" s="3" t="str">
        <f>_xlfn.XLOOKUP(Tbl_BalanceHistory[[#This Row],[RespAgy]],Tbl_Agencies[Agy Code],Tbl_Agencies[Agy Sort])</f>
        <v>161000</v>
      </c>
      <c r="F4803" s="2" t="str">
        <f>Tbl_BalanceHistory[[#This Row],[RespAgy]]&amp;": "&amp;Tbl_BalanceHistory[[#This Row],[RespAgency]]</f>
        <v>799: Department of Corrections</v>
      </c>
      <c r="G4803" s="3">
        <v>799</v>
      </c>
      <c r="H4803" s="3" t="s">
        <v>760</v>
      </c>
      <c r="I4803" s="3" t="str">
        <f>_xlfn.XLOOKUP(Tbl_BalanceHistory[[#This Row],[AgyCode]],Tbl_Agencies[Agy Code],Tbl_Agencies[Agy Sort])</f>
        <v>161000</v>
      </c>
      <c r="J4803" s="2" t="str">
        <f>Tbl_BalanceHistory[[#This Row],[AgyCode]]&amp;": "&amp;Tbl_BalanceHistory[[#This Row],[Agency Name]]</f>
        <v>799: Department of Corrections</v>
      </c>
      <c r="K4803" s="1">
        <v>2019</v>
      </c>
      <c r="L4803" s="3">
        <v>398</v>
      </c>
      <c r="M4803" s="3" t="s">
        <v>768</v>
      </c>
      <c r="N4803" s="2" t="str">
        <f>Tbl_BalanceHistory[[#This Row],[ProgramCode]]&amp;": "&amp;Tbl_BalanceHistory[[#This Row],[Program Name]]</f>
        <v>398: Operation of Secure Correctional Facilities</v>
      </c>
      <c r="O4803" s="3" t="s">
        <v>886</v>
      </c>
      <c r="P4803" s="1" t="str">
        <f>IF(Tbl_BalanceHistory[[#This Row],[FundCode]]="0100","GF",IF(Tbl_BalanceHistory[[#This Row],[FundCode]]="01000","GF","Hi Ed / OCR"))</f>
        <v>GF</v>
      </c>
      <c r="Q4803" s="5">
        <v>0</v>
      </c>
      <c r="R4803" s="5">
        <v>0</v>
      </c>
      <c r="S4803" s="5">
        <v>0</v>
      </c>
      <c r="T4803" s="5">
        <v>0</v>
      </c>
      <c r="U4803" s="3"/>
      <c r="V4803" s="5">
        <v>0</v>
      </c>
      <c r="W4803" s="5">
        <v>0</v>
      </c>
      <c r="X4803" s="5"/>
      <c r="Y4803" s="5"/>
      <c r="Z4803" s="5">
        <f>Tbl_BalanceHistory[[#This Row],[Discretionary Recommended - Pre 2022]]+Tbl_BalanceHistory[[#This Row],[Discretionary Balance Recommended: Policy]]+Tbl_BalanceHistory[[#This Row],[Discretionary Balance Recommended: Commitments]]</f>
        <v>0</v>
      </c>
      <c r="AA4803" s="5">
        <f>Tbl_BalanceHistory[[#This Row],[Discretionary Balance]]-Tbl_BalanceHistory[[#This Row],[Discretionary Reappropriation]]</f>
        <v>0</v>
      </c>
      <c r="AB4803" s="2"/>
      <c r="AC4803" s="2"/>
      <c r="AD4803" s="2"/>
      <c r="AE4803" s="2"/>
    </row>
    <row r="4804" spans="1:31" ht="45" x14ac:dyDescent="0.25">
      <c r="A4804" s="2" t="s">
        <v>747</v>
      </c>
      <c r="B4804" s="3">
        <v>11</v>
      </c>
      <c r="C4804" s="3">
        <v>799</v>
      </c>
      <c r="D4804" s="3" t="s">
        <v>760</v>
      </c>
      <c r="E4804" s="3" t="str">
        <f>_xlfn.XLOOKUP(Tbl_BalanceHistory[[#This Row],[RespAgy]],Tbl_Agencies[Agy Code],Tbl_Agencies[Agy Sort])</f>
        <v>161000</v>
      </c>
      <c r="F4804" s="2" t="str">
        <f>Tbl_BalanceHistory[[#This Row],[RespAgy]]&amp;": "&amp;Tbl_BalanceHistory[[#This Row],[RespAgency]]</f>
        <v>799: Department of Corrections</v>
      </c>
      <c r="G4804" s="3">
        <v>799</v>
      </c>
      <c r="H4804" s="3" t="s">
        <v>760</v>
      </c>
      <c r="I4804" s="3" t="str">
        <f>_xlfn.XLOOKUP(Tbl_BalanceHistory[[#This Row],[AgyCode]],Tbl_Agencies[Agy Code],Tbl_Agencies[Agy Sort])</f>
        <v>161000</v>
      </c>
      <c r="J4804" s="2" t="str">
        <f>Tbl_BalanceHistory[[#This Row],[AgyCode]]&amp;": "&amp;Tbl_BalanceHistory[[#This Row],[Agency Name]]</f>
        <v>799: Department of Corrections</v>
      </c>
      <c r="K4804" s="1">
        <v>2020</v>
      </c>
      <c r="L4804" s="3">
        <v>398</v>
      </c>
      <c r="M4804" s="3" t="s">
        <v>768</v>
      </c>
      <c r="N4804" s="2" t="str">
        <f>Tbl_BalanceHistory[[#This Row],[ProgramCode]]&amp;": "&amp;Tbl_BalanceHistory[[#This Row],[Program Name]]</f>
        <v>398: Operation of Secure Correctional Facilities</v>
      </c>
      <c r="O4804" s="3" t="s">
        <v>886</v>
      </c>
      <c r="P4804" s="1" t="str">
        <f>IF(Tbl_BalanceHistory[[#This Row],[FundCode]]="0100","GF",IF(Tbl_BalanceHistory[[#This Row],[FundCode]]="01000","GF","Hi Ed / OCR"))</f>
        <v>GF</v>
      </c>
      <c r="Q4804" s="5">
        <v>2000000</v>
      </c>
      <c r="R4804" s="5">
        <v>0</v>
      </c>
      <c r="S4804" s="5">
        <v>2000000</v>
      </c>
      <c r="T4804" s="5">
        <v>0</v>
      </c>
      <c r="U4804" s="3"/>
      <c r="V4804" s="5">
        <v>2000000</v>
      </c>
      <c r="W4804" s="5">
        <v>0</v>
      </c>
      <c r="X4804" s="5"/>
      <c r="Y4804" s="5"/>
      <c r="Z4804" s="5">
        <f>Tbl_BalanceHistory[[#This Row],[Discretionary Recommended - Pre 2022]]+Tbl_BalanceHistory[[#This Row],[Discretionary Balance Recommended: Policy]]+Tbl_BalanceHistory[[#This Row],[Discretionary Balance Recommended: Commitments]]</f>
        <v>0</v>
      </c>
      <c r="AA4804" s="5">
        <f>Tbl_BalanceHistory[[#This Row],[Discretionary Balance]]-Tbl_BalanceHistory[[#This Row],[Discretionary Reappropriation]]</f>
        <v>2000000</v>
      </c>
      <c r="AB4804" s="2"/>
      <c r="AC4804" s="2"/>
      <c r="AD4804" s="2"/>
      <c r="AE4804" s="2"/>
    </row>
    <row r="4805" spans="1:31" ht="45" x14ac:dyDescent="0.25">
      <c r="A4805" s="2" t="s">
        <v>747</v>
      </c>
      <c r="B4805" s="3">
        <v>11</v>
      </c>
      <c r="C4805" s="3">
        <v>799</v>
      </c>
      <c r="D4805" s="3" t="s">
        <v>760</v>
      </c>
      <c r="E4805" s="3" t="str">
        <f>_xlfn.XLOOKUP(Tbl_BalanceHistory[[#This Row],[RespAgy]],Tbl_Agencies[Agy Code],Tbl_Agencies[Agy Sort])</f>
        <v>161000</v>
      </c>
      <c r="F4805" s="2" t="str">
        <f>Tbl_BalanceHistory[[#This Row],[RespAgy]]&amp;": "&amp;Tbl_BalanceHistory[[#This Row],[RespAgency]]</f>
        <v>799: Department of Corrections</v>
      </c>
      <c r="G4805" s="3">
        <v>799</v>
      </c>
      <c r="H4805" s="3" t="s">
        <v>760</v>
      </c>
      <c r="I4805" s="3" t="str">
        <f>_xlfn.XLOOKUP(Tbl_BalanceHistory[[#This Row],[AgyCode]],Tbl_Agencies[Agy Code],Tbl_Agencies[Agy Sort])</f>
        <v>161000</v>
      </c>
      <c r="J4805" s="2" t="str">
        <f>Tbl_BalanceHistory[[#This Row],[AgyCode]]&amp;": "&amp;Tbl_BalanceHistory[[#This Row],[Agency Name]]</f>
        <v>799: Department of Corrections</v>
      </c>
      <c r="K4805" s="1">
        <v>2014</v>
      </c>
      <c r="L4805" s="3">
        <v>399</v>
      </c>
      <c r="M4805" s="3" t="s">
        <v>62</v>
      </c>
      <c r="N4805" s="2" t="str">
        <f>Tbl_BalanceHistory[[#This Row],[ProgramCode]]&amp;": "&amp;Tbl_BalanceHistory[[#This Row],[Program Name]]</f>
        <v>399: Administrative and Support Services</v>
      </c>
      <c r="O4805" s="3" t="s">
        <v>1730</v>
      </c>
      <c r="P4805" s="1" t="str">
        <f>IF(Tbl_BalanceHistory[[#This Row],[FundCode]]="0100","GF",IF(Tbl_BalanceHistory[[#This Row],[FundCode]]="01000","GF","Hi Ed / OCR"))</f>
        <v>GF</v>
      </c>
      <c r="Q4805" s="5">
        <v>440000</v>
      </c>
      <c r="R4805" s="5">
        <v>0</v>
      </c>
      <c r="S4805" s="5">
        <v>440000</v>
      </c>
      <c r="T4805" s="5">
        <v>0</v>
      </c>
      <c r="U4805" s="3"/>
      <c r="V4805" s="5">
        <v>440000</v>
      </c>
      <c r="W4805" s="5">
        <v>0</v>
      </c>
      <c r="X4805" s="5"/>
      <c r="Y4805" s="5"/>
      <c r="Z4805" s="5">
        <f>Tbl_BalanceHistory[[#This Row],[Discretionary Recommended - Pre 2022]]+Tbl_BalanceHistory[[#This Row],[Discretionary Balance Recommended: Policy]]+Tbl_BalanceHistory[[#This Row],[Discretionary Balance Recommended: Commitments]]</f>
        <v>0</v>
      </c>
      <c r="AA4805" s="5">
        <f>Tbl_BalanceHistory[[#This Row],[Discretionary Balance]]-Tbl_BalanceHistory[[#This Row],[Discretionary Reappropriation]]</f>
        <v>440000</v>
      </c>
      <c r="AB4805" s="2"/>
      <c r="AC4805" s="2"/>
      <c r="AD4805" s="2"/>
      <c r="AE4805" s="2"/>
    </row>
    <row r="4806" spans="1:31" ht="45" x14ac:dyDescent="0.25">
      <c r="A4806" s="2" t="s">
        <v>747</v>
      </c>
      <c r="B4806" s="3">
        <v>11</v>
      </c>
      <c r="C4806" s="3">
        <v>799</v>
      </c>
      <c r="D4806" s="3" t="s">
        <v>760</v>
      </c>
      <c r="E4806" s="3" t="str">
        <f>_xlfn.XLOOKUP(Tbl_BalanceHistory[[#This Row],[RespAgy]],Tbl_Agencies[Agy Code],Tbl_Agencies[Agy Sort])</f>
        <v>161000</v>
      </c>
      <c r="F4806" s="2" t="str">
        <f>Tbl_BalanceHistory[[#This Row],[RespAgy]]&amp;": "&amp;Tbl_BalanceHistory[[#This Row],[RespAgency]]</f>
        <v>799: Department of Corrections</v>
      </c>
      <c r="G4806" s="3">
        <v>799</v>
      </c>
      <c r="H4806" s="3" t="s">
        <v>760</v>
      </c>
      <c r="I4806" s="3" t="str">
        <f>_xlfn.XLOOKUP(Tbl_BalanceHistory[[#This Row],[AgyCode]],Tbl_Agencies[Agy Code],Tbl_Agencies[Agy Sort])</f>
        <v>161000</v>
      </c>
      <c r="J4806" s="2" t="str">
        <f>Tbl_BalanceHistory[[#This Row],[AgyCode]]&amp;": "&amp;Tbl_BalanceHistory[[#This Row],[Agency Name]]</f>
        <v>799: Department of Corrections</v>
      </c>
      <c r="K4806" s="1">
        <v>2015</v>
      </c>
      <c r="L4806" s="3">
        <v>399</v>
      </c>
      <c r="M4806" s="3" t="s">
        <v>62</v>
      </c>
      <c r="N4806" s="2" t="str">
        <f>Tbl_BalanceHistory[[#This Row],[ProgramCode]]&amp;": "&amp;Tbl_BalanceHistory[[#This Row],[Program Name]]</f>
        <v>399: Administrative and Support Services</v>
      </c>
      <c r="O4806" s="3" t="s">
        <v>1730</v>
      </c>
      <c r="P4806" s="1" t="str">
        <f>IF(Tbl_BalanceHistory[[#This Row],[FundCode]]="0100","GF",IF(Tbl_BalanceHistory[[#This Row],[FundCode]]="01000","GF","Hi Ed / OCR"))</f>
        <v>GF</v>
      </c>
      <c r="Q4806" s="5">
        <v>0</v>
      </c>
      <c r="R4806" s="5">
        <v>0</v>
      </c>
      <c r="S4806" s="5">
        <v>0</v>
      </c>
      <c r="T4806" s="5">
        <v>0</v>
      </c>
      <c r="U4806" s="3"/>
      <c r="V4806" s="5">
        <v>0</v>
      </c>
      <c r="W4806" s="5">
        <v>0</v>
      </c>
      <c r="X4806" s="5"/>
      <c r="Y4806" s="5"/>
      <c r="Z4806" s="5">
        <f>Tbl_BalanceHistory[[#This Row],[Discretionary Recommended - Pre 2022]]+Tbl_BalanceHistory[[#This Row],[Discretionary Balance Recommended: Policy]]+Tbl_BalanceHistory[[#This Row],[Discretionary Balance Recommended: Commitments]]</f>
        <v>0</v>
      </c>
      <c r="AA4806" s="5">
        <f>Tbl_BalanceHistory[[#This Row],[Discretionary Balance]]-Tbl_BalanceHistory[[#This Row],[Discretionary Reappropriation]]</f>
        <v>0</v>
      </c>
      <c r="AB4806" s="2"/>
      <c r="AC4806" s="2"/>
      <c r="AD4806" s="2"/>
      <c r="AE4806" s="2"/>
    </row>
    <row r="4807" spans="1:31" ht="45" x14ac:dyDescent="0.25">
      <c r="A4807" s="2" t="s">
        <v>747</v>
      </c>
      <c r="B4807" s="3">
        <v>11</v>
      </c>
      <c r="C4807" s="3">
        <v>799</v>
      </c>
      <c r="D4807" s="3" t="s">
        <v>760</v>
      </c>
      <c r="E4807" s="3" t="str">
        <f>_xlfn.XLOOKUP(Tbl_BalanceHistory[[#This Row],[RespAgy]],Tbl_Agencies[Agy Code],Tbl_Agencies[Agy Sort])</f>
        <v>161000</v>
      </c>
      <c r="F4807" s="2" t="str">
        <f>Tbl_BalanceHistory[[#This Row],[RespAgy]]&amp;": "&amp;Tbl_BalanceHistory[[#This Row],[RespAgency]]</f>
        <v>799: Department of Corrections</v>
      </c>
      <c r="G4807" s="3">
        <v>799</v>
      </c>
      <c r="H4807" s="3" t="s">
        <v>760</v>
      </c>
      <c r="I4807" s="3" t="str">
        <f>_xlfn.XLOOKUP(Tbl_BalanceHistory[[#This Row],[AgyCode]],Tbl_Agencies[Agy Code],Tbl_Agencies[Agy Sort])</f>
        <v>161000</v>
      </c>
      <c r="J4807" s="2" t="str">
        <f>Tbl_BalanceHistory[[#This Row],[AgyCode]]&amp;": "&amp;Tbl_BalanceHistory[[#This Row],[Agency Name]]</f>
        <v>799: Department of Corrections</v>
      </c>
      <c r="K4807" s="1">
        <v>2016</v>
      </c>
      <c r="L4807" s="3">
        <v>399</v>
      </c>
      <c r="M4807" s="3" t="s">
        <v>62</v>
      </c>
      <c r="N4807" s="2" t="str">
        <f>Tbl_BalanceHistory[[#This Row],[ProgramCode]]&amp;": "&amp;Tbl_BalanceHistory[[#This Row],[Program Name]]</f>
        <v>399: Administrative and Support Services</v>
      </c>
      <c r="O4807" s="3" t="s">
        <v>1730</v>
      </c>
      <c r="P4807" s="1" t="str">
        <f>IF(Tbl_BalanceHistory[[#This Row],[FundCode]]="0100","GF",IF(Tbl_BalanceHistory[[#This Row],[FundCode]]="01000","GF","Hi Ed / OCR"))</f>
        <v>GF</v>
      </c>
      <c r="Q4807" s="5">
        <v>0</v>
      </c>
      <c r="R4807" s="5">
        <v>0</v>
      </c>
      <c r="S4807" s="5">
        <v>0</v>
      </c>
      <c r="T4807" s="5">
        <v>0</v>
      </c>
      <c r="U4807" s="3"/>
      <c r="V4807" s="5">
        <v>0</v>
      </c>
      <c r="W4807" s="5">
        <v>0</v>
      </c>
      <c r="X4807" s="5"/>
      <c r="Y4807" s="5"/>
      <c r="Z4807" s="5">
        <f>Tbl_BalanceHistory[[#This Row],[Discretionary Recommended - Pre 2022]]+Tbl_BalanceHistory[[#This Row],[Discretionary Balance Recommended: Policy]]+Tbl_BalanceHistory[[#This Row],[Discretionary Balance Recommended: Commitments]]</f>
        <v>0</v>
      </c>
      <c r="AA4807" s="5">
        <f>Tbl_BalanceHistory[[#This Row],[Discretionary Balance]]-Tbl_BalanceHistory[[#This Row],[Discretionary Reappropriation]]</f>
        <v>0</v>
      </c>
      <c r="AB4807" s="2"/>
      <c r="AC4807" s="2"/>
      <c r="AD4807" s="2"/>
      <c r="AE4807" s="2" t="s">
        <v>2170</v>
      </c>
    </row>
    <row r="4808" spans="1:31" ht="45" x14ac:dyDescent="0.25">
      <c r="A4808" s="2" t="s">
        <v>747</v>
      </c>
      <c r="B4808" s="3">
        <v>11</v>
      </c>
      <c r="C4808" s="3">
        <v>799</v>
      </c>
      <c r="D4808" s="3" t="s">
        <v>760</v>
      </c>
      <c r="E4808" s="3" t="str">
        <f>_xlfn.XLOOKUP(Tbl_BalanceHistory[[#This Row],[RespAgy]],Tbl_Agencies[Agy Code],Tbl_Agencies[Agy Sort])</f>
        <v>161000</v>
      </c>
      <c r="F4808" s="2" t="str">
        <f>Tbl_BalanceHistory[[#This Row],[RespAgy]]&amp;": "&amp;Tbl_BalanceHistory[[#This Row],[RespAgency]]</f>
        <v>799: Department of Corrections</v>
      </c>
      <c r="G4808" s="3">
        <v>799</v>
      </c>
      <c r="H4808" s="3" t="s">
        <v>760</v>
      </c>
      <c r="I4808" s="3" t="str">
        <f>_xlfn.XLOOKUP(Tbl_BalanceHistory[[#This Row],[AgyCode]],Tbl_Agencies[Agy Code],Tbl_Agencies[Agy Sort])</f>
        <v>161000</v>
      </c>
      <c r="J4808" s="2" t="str">
        <f>Tbl_BalanceHistory[[#This Row],[AgyCode]]&amp;": "&amp;Tbl_BalanceHistory[[#This Row],[Agency Name]]</f>
        <v>799: Department of Corrections</v>
      </c>
      <c r="K4808" s="1">
        <v>2018</v>
      </c>
      <c r="L4808" s="3">
        <v>399</v>
      </c>
      <c r="M4808" s="3" t="s">
        <v>62</v>
      </c>
      <c r="N4808" s="2" t="str">
        <f>Tbl_BalanceHistory[[#This Row],[ProgramCode]]&amp;": "&amp;Tbl_BalanceHistory[[#This Row],[Program Name]]</f>
        <v>399: Administrative and Support Services</v>
      </c>
      <c r="O4808" s="3" t="s">
        <v>886</v>
      </c>
      <c r="P4808" s="1" t="str">
        <f>IF(Tbl_BalanceHistory[[#This Row],[FundCode]]="0100","GF",IF(Tbl_BalanceHistory[[#This Row],[FundCode]]="01000","GF","Hi Ed / OCR"))</f>
        <v>GF</v>
      </c>
      <c r="Q4808" s="5">
        <v>0</v>
      </c>
      <c r="R4808" s="5">
        <v>0</v>
      </c>
      <c r="S4808" s="5">
        <v>0</v>
      </c>
      <c r="T4808" s="5">
        <v>0</v>
      </c>
      <c r="U4808" s="3"/>
      <c r="V4808" s="5">
        <v>0</v>
      </c>
      <c r="W4808" s="5">
        <v>0</v>
      </c>
      <c r="X4808" s="5"/>
      <c r="Y4808" s="5"/>
      <c r="Z4808" s="5">
        <f>Tbl_BalanceHistory[[#This Row],[Discretionary Recommended - Pre 2022]]+Tbl_BalanceHistory[[#This Row],[Discretionary Balance Recommended: Policy]]+Tbl_BalanceHistory[[#This Row],[Discretionary Balance Recommended: Commitments]]</f>
        <v>0</v>
      </c>
      <c r="AA4808" s="5">
        <f>Tbl_BalanceHistory[[#This Row],[Discretionary Balance]]-Tbl_BalanceHistory[[#This Row],[Discretionary Reappropriation]]</f>
        <v>0</v>
      </c>
      <c r="AB4808" s="2"/>
      <c r="AC4808" s="2"/>
      <c r="AD4808" s="2"/>
      <c r="AE4808" s="2"/>
    </row>
    <row r="4809" spans="1:31" ht="45" x14ac:dyDescent="0.25">
      <c r="A4809" s="2" t="s">
        <v>747</v>
      </c>
      <c r="B4809" s="3">
        <v>11</v>
      </c>
      <c r="C4809" s="3">
        <v>799</v>
      </c>
      <c r="D4809" s="3" t="s">
        <v>760</v>
      </c>
      <c r="E4809" s="3" t="str">
        <f>_xlfn.XLOOKUP(Tbl_BalanceHistory[[#This Row],[RespAgy]],Tbl_Agencies[Agy Code],Tbl_Agencies[Agy Sort])</f>
        <v>161000</v>
      </c>
      <c r="F4809" s="2" t="str">
        <f>Tbl_BalanceHistory[[#This Row],[RespAgy]]&amp;": "&amp;Tbl_BalanceHistory[[#This Row],[RespAgency]]</f>
        <v>799: Department of Corrections</v>
      </c>
      <c r="G4809" s="3">
        <v>799</v>
      </c>
      <c r="H4809" s="3" t="s">
        <v>760</v>
      </c>
      <c r="I4809" s="3" t="str">
        <f>_xlfn.XLOOKUP(Tbl_BalanceHistory[[#This Row],[AgyCode]],Tbl_Agencies[Agy Code],Tbl_Agencies[Agy Sort])</f>
        <v>161000</v>
      </c>
      <c r="J4809" s="2" t="str">
        <f>Tbl_BalanceHistory[[#This Row],[AgyCode]]&amp;": "&amp;Tbl_BalanceHistory[[#This Row],[Agency Name]]</f>
        <v>799: Department of Corrections</v>
      </c>
      <c r="K4809" s="1">
        <v>2019</v>
      </c>
      <c r="L4809" s="3">
        <v>399</v>
      </c>
      <c r="M4809" s="3" t="s">
        <v>62</v>
      </c>
      <c r="N4809" s="2" t="str">
        <f>Tbl_BalanceHistory[[#This Row],[ProgramCode]]&amp;": "&amp;Tbl_BalanceHistory[[#This Row],[Program Name]]</f>
        <v>399: Administrative and Support Services</v>
      </c>
      <c r="O4809" s="3" t="s">
        <v>886</v>
      </c>
      <c r="P4809" s="1" t="str">
        <f>IF(Tbl_BalanceHistory[[#This Row],[FundCode]]="0100","GF",IF(Tbl_BalanceHistory[[#This Row],[FundCode]]="01000","GF","Hi Ed / OCR"))</f>
        <v>GF</v>
      </c>
      <c r="Q4809" s="5">
        <v>0</v>
      </c>
      <c r="R4809" s="5">
        <v>0</v>
      </c>
      <c r="S4809" s="5">
        <v>0</v>
      </c>
      <c r="T4809" s="5">
        <v>0</v>
      </c>
      <c r="U4809" s="3"/>
      <c r="V4809" s="5">
        <v>0</v>
      </c>
      <c r="W4809" s="5">
        <v>0</v>
      </c>
      <c r="X4809" s="5"/>
      <c r="Y4809" s="5"/>
      <c r="Z4809" s="5">
        <f>Tbl_BalanceHistory[[#This Row],[Discretionary Recommended - Pre 2022]]+Tbl_BalanceHistory[[#This Row],[Discretionary Balance Recommended: Policy]]+Tbl_BalanceHistory[[#This Row],[Discretionary Balance Recommended: Commitments]]</f>
        <v>0</v>
      </c>
      <c r="AA4809" s="5">
        <f>Tbl_BalanceHistory[[#This Row],[Discretionary Balance]]-Tbl_BalanceHistory[[#This Row],[Discretionary Reappropriation]]</f>
        <v>0</v>
      </c>
      <c r="AB4809" s="2"/>
      <c r="AC4809" s="2"/>
      <c r="AD4809" s="2"/>
      <c r="AE4809" s="2"/>
    </row>
    <row r="4810" spans="1:31" ht="150" x14ac:dyDescent="0.25">
      <c r="A4810" s="2" t="s">
        <v>747</v>
      </c>
      <c r="B4810" s="3">
        <v>11</v>
      </c>
      <c r="C4810" s="3">
        <v>799</v>
      </c>
      <c r="D4810" s="3" t="s">
        <v>760</v>
      </c>
      <c r="E4810" s="3" t="str">
        <f>_xlfn.XLOOKUP(Tbl_BalanceHistory[[#This Row],[RespAgy]],Tbl_Agencies[Agy Code],Tbl_Agencies[Agy Sort])</f>
        <v>161000</v>
      </c>
      <c r="F4810" s="2" t="str">
        <f>Tbl_BalanceHistory[[#This Row],[RespAgy]]&amp;": "&amp;Tbl_BalanceHistory[[#This Row],[RespAgency]]</f>
        <v>799: Department of Corrections</v>
      </c>
      <c r="G4810" s="3">
        <v>799</v>
      </c>
      <c r="H4810" s="3" t="s">
        <v>760</v>
      </c>
      <c r="I4810" s="3" t="str">
        <f>_xlfn.XLOOKUP(Tbl_BalanceHistory[[#This Row],[AgyCode]],Tbl_Agencies[Agy Code],Tbl_Agencies[Agy Sort])</f>
        <v>161000</v>
      </c>
      <c r="J4810" s="2" t="str">
        <f>Tbl_BalanceHistory[[#This Row],[AgyCode]]&amp;": "&amp;Tbl_BalanceHistory[[#This Row],[Agency Name]]</f>
        <v>799: Department of Corrections</v>
      </c>
      <c r="K4810" s="1">
        <v>2020</v>
      </c>
      <c r="L4810" s="3">
        <v>399</v>
      </c>
      <c r="M4810" s="3" t="s">
        <v>62</v>
      </c>
      <c r="N4810" s="2" t="str">
        <f>Tbl_BalanceHistory[[#This Row],[ProgramCode]]&amp;": "&amp;Tbl_BalanceHistory[[#This Row],[Program Name]]</f>
        <v>399: Administrative and Support Services</v>
      </c>
      <c r="O4810" s="3" t="s">
        <v>886</v>
      </c>
      <c r="P4810" s="1" t="str">
        <f>IF(Tbl_BalanceHistory[[#This Row],[FundCode]]="0100","GF",IF(Tbl_BalanceHistory[[#This Row],[FundCode]]="01000","GF","Hi Ed / OCR"))</f>
        <v>GF</v>
      </c>
      <c r="Q4810" s="5">
        <v>6526309</v>
      </c>
      <c r="R4810" s="5">
        <v>0</v>
      </c>
      <c r="S4810" s="5">
        <v>6526309</v>
      </c>
      <c r="T4810" s="5">
        <v>0</v>
      </c>
      <c r="U4810" s="3"/>
      <c r="V4810" s="5">
        <v>6526309</v>
      </c>
      <c r="W4810" s="5">
        <v>0</v>
      </c>
      <c r="X4810" s="5"/>
      <c r="Y4810" s="5"/>
      <c r="Z4810" s="5">
        <f>Tbl_BalanceHistory[[#This Row],[Discretionary Recommended - Pre 2022]]+Tbl_BalanceHistory[[#This Row],[Discretionary Balance Recommended: Policy]]+Tbl_BalanceHistory[[#This Row],[Discretionary Balance Recommended: Commitments]]</f>
        <v>0</v>
      </c>
      <c r="AA4810" s="5">
        <f>Tbl_BalanceHistory[[#This Row],[Discretionary Balance]]-Tbl_BalanceHistory[[#This Row],[Discretionary Reappropriation]]</f>
        <v>6526309</v>
      </c>
      <c r="AB4810" s="2"/>
      <c r="AC4810" s="2"/>
      <c r="AD4810" s="2"/>
      <c r="AE4810" s="2" t="s">
        <v>2173</v>
      </c>
    </row>
    <row r="4811" spans="1:31" ht="45" x14ac:dyDescent="0.25">
      <c r="A4811" s="2" t="s">
        <v>747</v>
      </c>
      <c r="B4811" s="3">
        <v>11</v>
      </c>
      <c r="C4811" s="3">
        <v>140</v>
      </c>
      <c r="D4811" s="3" t="s">
        <v>771</v>
      </c>
      <c r="E4811" s="3" t="str">
        <f>_xlfn.XLOOKUP(Tbl_BalanceHistory[[#This Row],[RespAgy]],Tbl_Agencies[Agy Code],Tbl_Agencies[Agy Sort])</f>
        <v>162000</v>
      </c>
      <c r="F4811" s="2" t="str">
        <f>Tbl_BalanceHistory[[#This Row],[RespAgy]]&amp;": "&amp;Tbl_BalanceHistory[[#This Row],[RespAgency]]</f>
        <v>140: Department of Criminal Justice Services</v>
      </c>
      <c r="G4811" s="3">
        <v>140</v>
      </c>
      <c r="H4811" s="3" t="s">
        <v>771</v>
      </c>
      <c r="I4811" s="3" t="str">
        <f>_xlfn.XLOOKUP(Tbl_BalanceHistory[[#This Row],[AgyCode]],Tbl_Agencies[Agy Code],Tbl_Agencies[Agy Sort])</f>
        <v>162000</v>
      </c>
      <c r="J4811" s="2" t="str">
        <f>Tbl_BalanceHistory[[#This Row],[AgyCode]]&amp;": "&amp;Tbl_BalanceHistory[[#This Row],[Agency Name]]</f>
        <v>140: Department of Criminal Justice Services</v>
      </c>
      <c r="K4811" s="1">
        <v>2014</v>
      </c>
      <c r="L4811" s="3">
        <v>303</v>
      </c>
      <c r="M4811" s="3" t="s">
        <v>773</v>
      </c>
      <c r="N4811" s="2" t="str">
        <f>Tbl_BalanceHistory[[#This Row],[ProgramCode]]&amp;": "&amp;Tbl_BalanceHistory[[#This Row],[Program Name]]</f>
        <v>303: Criminal Justice Training and Standards</v>
      </c>
      <c r="O4811" s="3" t="s">
        <v>1730</v>
      </c>
      <c r="P4811" s="1" t="str">
        <f>IF(Tbl_BalanceHistory[[#This Row],[FundCode]]="0100","GF",IF(Tbl_BalanceHistory[[#This Row],[FundCode]]="01000","GF","Hi Ed / OCR"))</f>
        <v>GF</v>
      </c>
      <c r="Q4811" s="5">
        <v>1251238</v>
      </c>
      <c r="R4811" s="5">
        <v>1251233.0900000001</v>
      </c>
      <c r="S4811" s="5">
        <v>4</v>
      </c>
      <c r="T4811" s="5">
        <v>0</v>
      </c>
      <c r="U4811" s="3"/>
      <c r="V4811" s="5">
        <v>4</v>
      </c>
      <c r="W4811" s="5">
        <v>0</v>
      </c>
      <c r="X4811" s="5"/>
      <c r="Y4811" s="5"/>
      <c r="Z4811" s="5">
        <f>Tbl_BalanceHistory[[#This Row],[Discretionary Recommended - Pre 2022]]+Tbl_BalanceHistory[[#This Row],[Discretionary Balance Recommended: Policy]]+Tbl_BalanceHistory[[#This Row],[Discretionary Balance Recommended: Commitments]]</f>
        <v>0</v>
      </c>
      <c r="AA4811" s="5">
        <f>Tbl_BalanceHistory[[#This Row],[Discretionary Balance]]-Tbl_BalanceHistory[[#This Row],[Discretionary Reappropriation]]</f>
        <v>4</v>
      </c>
      <c r="AB4811" s="2"/>
      <c r="AC4811" s="2"/>
      <c r="AD4811" s="2"/>
      <c r="AE4811" s="2"/>
    </row>
    <row r="4812" spans="1:31" ht="45" x14ac:dyDescent="0.25">
      <c r="A4812" s="2" t="s">
        <v>747</v>
      </c>
      <c r="B4812" s="3">
        <v>11</v>
      </c>
      <c r="C4812" s="3">
        <v>140</v>
      </c>
      <c r="D4812" s="3" t="s">
        <v>771</v>
      </c>
      <c r="E4812" s="3" t="str">
        <f>_xlfn.XLOOKUP(Tbl_BalanceHistory[[#This Row],[RespAgy]],Tbl_Agencies[Agy Code],Tbl_Agencies[Agy Sort])</f>
        <v>162000</v>
      </c>
      <c r="F4812" s="2" t="str">
        <f>Tbl_BalanceHistory[[#This Row],[RespAgy]]&amp;": "&amp;Tbl_BalanceHistory[[#This Row],[RespAgency]]</f>
        <v>140: Department of Criminal Justice Services</v>
      </c>
      <c r="G4812" s="3">
        <v>140</v>
      </c>
      <c r="H4812" s="3" t="s">
        <v>771</v>
      </c>
      <c r="I4812" s="3" t="str">
        <f>_xlfn.XLOOKUP(Tbl_BalanceHistory[[#This Row],[AgyCode]],Tbl_Agencies[Agy Code],Tbl_Agencies[Agy Sort])</f>
        <v>162000</v>
      </c>
      <c r="J4812" s="2" t="str">
        <f>Tbl_BalanceHistory[[#This Row],[AgyCode]]&amp;": "&amp;Tbl_BalanceHistory[[#This Row],[Agency Name]]</f>
        <v>140: Department of Criminal Justice Services</v>
      </c>
      <c r="K4812" s="1">
        <v>2015</v>
      </c>
      <c r="L4812" s="3">
        <v>303</v>
      </c>
      <c r="M4812" s="3" t="s">
        <v>773</v>
      </c>
      <c r="N4812" s="2" t="str">
        <f>Tbl_BalanceHistory[[#This Row],[ProgramCode]]&amp;": "&amp;Tbl_BalanceHistory[[#This Row],[Program Name]]</f>
        <v>303: Criminal Justice Training and Standards</v>
      </c>
      <c r="O4812" s="3" t="s">
        <v>1730</v>
      </c>
      <c r="P4812" s="1" t="str">
        <f>IF(Tbl_BalanceHistory[[#This Row],[FundCode]]="0100","GF",IF(Tbl_BalanceHistory[[#This Row],[FundCode]]="01000","GF","Hi Ed / OCR"))</f>
        <v>GF</v>
      </c>
      <c r="Q4812" s="5">
        <v>1394438</v>
      </c>
      <c r="R4812" s="5">
        <v>1394418</v>
      </c>
      <c r="S4812" s="5">
        <v>19</v>
      </c>
      <c r="T4812" s="5">
        <v>0</v>
      </c>
      <c r="U4812" s="3"/>
      <c r="V4812" s="5">
        <v>19</v>
      </c>
      <c r="W4812" s="5">
        <v>0</v>
      </c>
      <c r="X4812" s="5"/>
      <c r="Y4812" s="5"/>
      <c r="Z4812" s="5">
        <f>Tbl_BalanceHistory[[#This Row],[Discretionary Recommended - Pre 2022]]+Tbl_BalanceHistory[[#This Row],[Discretionary Balance Recommended: Policy]]+Tbl_BalanceHistory[[#This Row],[Discretionary Balance Recommended: Commitments]]</f>
        <v>0</v>
      </c>
      <c r="AA4812" s="5">
        <f>Tbl_BalanceHistory[[#This Row],[Discretionary Balance]]-Tbl_BalanceHistory[[#This Row],[Discretionary Reappropriation]]</f>
        <v>19</v>
      </c>
      <c r="AB4812" s="2"/>
      <c r="AC4812" s="2"/>
      <c r="AD4812" s="2"/>
      <c r="AE4812" s="2"/>
    </row>
    <row r="4813" spans="1:31" ht="45" x14ac:dyDescent="0.25">
      <c r="A4813" s="2" t="s">
        <v>747</v>
      </c>
      <c r="B4813" s="3">
        <v>11</v>
      </c>
      <c r="C4813" s="3">
        <v>140</v>
      </c>
      <c r="D4813" s="3" t="s">
        <v>771</v>
      </c>
      <c r="E4813" s="3" t="str">
        <f>_xlfn.XLOOKUP(Tbl_BalanceHistory[[#This Row],[RespAgy]],Tbl_Agencies[Agy Code],Tbl_Agencies[Agy Sort])</f>
        <v>162000</v>
      </c>
      <c r="F4813" s="2" t="str">
        <f>Tbl_BalanceHistory[[#This Row],[RespAgy]]&amp;": "&amp;Tbl_BalanceHistory[[#This Row],[RespAgency]]</f>
        <v>140: Department of Criminal Justice Services</v>
      </c>
      <c r="G4813" s="3">
        <v>140</v>
      </c>
      <c r="H4813" s="3" t="s">
        <v>771</v>
      </c>
      <c r="I4813" s="3" t="str">
        <f>_xlfn.XLOOKUP(Tbl_BalanceHistory[[#This Row],[AgyCode]],Tbl_Agencies[Agy Code],Tbl_Agencies[Agy Sort])</f>
        <v>162000</v>
      </c>
      <c r="J4813" s="2" t="str">
        <f>Tbl_BalanceHistory[[#This Row],[AgyCode]]&amp;": "&amp;Tbl_BalanceHistory[[#This Row],[Agency Name]]</f>
        <v>140: Department of Criminal Justice Services</v>
      </c>
      <c r="K4813" s="1">
        <v>2016</v>
      </c>
      <c r="L4813" s="3">
        <v>303</v>
      </c>
      <c r="M4813" s="3" t="s">
        <v>773</v>
      </c>
      <c r="N4813" s="2" t="str">
        <f>Tbl_BalanceHistory[[#This Row],[ProgramCode]]&amp;": "&amp;Tbl_BalanceHistory[[#This Row],[Program Name]]</f>
        <v>303: Criminal Justice Training and Standards</v>
      </c>
      <c r="O4813" s="3" t="s">
        <v>1730</v>
      </c>
      <c r="P4813" s="1" t="str">
        <f>IF(Tbl_BalanceHistory[[#This Row],[FundCode]]="0100","GF",IF(Tbl_BalanceHistory[[#This Row],[FundCode]]="01000","GF","Hi Ed / OCR"))</f>
        <v>GF</v>
      </c>
      <c r="Q4813" s="5">
        <v>1396457</v>
      </c>
      <c r="R4813" s="5">
        <v>1396242.7</v>
      </c>
      <c r="S4813" s="5">
        <v>214</v>
      </c>
      <c r="T4813" s="5">
        <v>0</v>
      </c>
      <c r="U4813" s="3"/>
      <c r="V4813" s="5">
        <v>214</v>
      </c>
      <c r="W4813" s="5">
        <v>0</v>
      </c>
      <c r="X4813" s="5"/>
      <c r="Y4813" s="5"/>
      <c r="Z4813" s="5">
        <f>Tbl_BalanceHistory[[#This Row],[Discretionary Recommended - Pre 2022]]+Tbl_BalanceHistory[[#This Row],[Discretionary Balance Recommended: Policy]]+Tbl_BalanceHistory[[#This Row],[Discretionary Balance Recommended: Commitments]]</f>
        <v>0</v>
      </c>
      <c r="AA4813" s="5">
        <f>Tbl_BalanceHistory[[#This Row],[Discretionary Balance]]-Tbl_BalanceHistory[[#This Row],[Discretionary Reappropriation]]</f>
        <v>214</v>
      </c>
      <c r="AB4813" s="2"/>
      <c r="AC4813" s="2"/>
      <c r="AD4813" s="2"/>
      <c r="AE4813" s="2" t="s">
        <v>2170</v>
      </c>
    </row>
    <row r="4814" spans="1:31" ht="45" x14ac:dyDescent="0.25">
      <c r="A4814" s="2" t="s">
        <v>747</v>
      </c>
      <c r="B4814" s="3">
        <v>11</v>
      </c>
      <c r="C4814" s="3">
        <v>140</v>
      </c>
      <c r="D4814" s="3" t="s">
        <v>771</v>
      </c>
      <c r="E4814" s="3" t="str">
        <f>_xlfn.XLOOKUP(Tbl_BalanceHistory[[#This Row],[RespAgy]],Tbl_Agencies[Agy Code],Tbl_Agencies[Agy Sort])</f>
        <v>162000</v>
      </c>
      <c r="F4814" s="2" t="str">
        <f>Tbl_BalanceHistory[[#This Row],[RespAgy]]&amp;": "&amp;Tbl_BalanceHistory[[#This Row],[RespAgency]]</f>
        <v>140: Department of Criminal Justice Services</v>
      </c>
      <c r="G4814" s="3">
        <v>140</v>
      </c>
      <c r="H4814" s="3" t="s">
        <v>771</v>
      </c>
      <c r="I4814" s="3" t="str">
        <f>_xlfn.XLOOKUP(Tbl_BalanceHistory[[#This Row],[AgyCode]],Tbl_Agencies[Agy Code],Tbl_Agencies[Agy Sort])</f>
        <v>162000</v>
      </c>
      <c r="J4814" s="2" t="str">
        <f>Tbl_BalanceHistory[[#This Row],[AgyCode]]&amp;": "&amp;Tbl_BalanceHistory[[#This Row],[Agency Name]]</f>
        <v>140: Department of Criminal Justice Services</v>
      </c>
      <c r="K4814" s="1">
        <v>2017</v>
      </c>
      <c r="L4814" s="3">
        <v>303</v>
      </c>
      <c r="M4814" s="3" t="s">
        <v>773</v>
      </c>
      <c r="N4814" s="2" t="str">
        <f>Tbl_BalanceHistory[[#This Row],[ProgramCode]]&amp;": "&amp;Tbl_BalanceHistory[[#This Row],[Program Name]]</f>
        <v>303: Criminal Justice Training and Standards</v>
      </c>
      <c r="O4814" s="3" t="s">
        <v>886</v>
      </c>
      <c r="P4814" s="1" t="str">
        <f>IF(Tbl_BalanceHistory[[#This Row],[FundCode]]="0100","GF",IF(Tbl_BalanceHistory[[#This Row],[FundCode]]="01000","GF","Hi Ed / OCR"))</f>
        <v>GF</v>
      </c>
      <c r="Q4814" s="5">
        <v>1607901</v>
      </c>
      <c r="R4814" s="5">
        <v>1606179.23</v>
      </c>
      <c r="S4814" s="5">
        <v>1721</v>
      </c>
      <c r="T4814" s="5">
        <v>0</v>
      </c>
      <c r="U4814" s="3"/>
      <c r="V4814" s="5">
        <v>1721</v>
      </c>
      <c r="W4814" s="5">
        <v>0</v>
      </c>
      <c r="X4814" s="5"/>
      <c r="Y4814" s="5"/>
      <c r="Z4814" s="5">
        <f>Tbl_BalanceHistory[[#This Row],[Discretionary Recommended - Pre 2022]]+Tbl_BalanceHistory[[#This Row],[Discretionary Balance Recommended: Policy]]+Tbl_BalanceHistory[[#This Row],[Discretionary Balance Recommended: Commitments]]</f>
        <v>0</v>
      </c>
      <c r="AA4814" s="5">
        <f>Tbl_BalanceHistory[[#This Row],[Discretionary Balance]]-Tbl_BalanceHistory[[#This Row],[Discretionary Reappropriation]]</f>
        <v>1721</v>
      </c>
      <c r="AB4814" s="2"/>
      <c r="AC4814" s="2"/>
      <c r="AD4814" s="2"/>
      <c r="AE4814" s="2"/>
    </row>
    <row r="4815" spans="1:31" ht="45" x14ac:dyDescent="0.25">
      <c r="A4815" s="2" t="s">
        <v>747</v>
      </c>
      <c r="B4815" s="3">
        <v>11</v>
      </c>
      <c r="C4815" s="3">
        <v>140</v>
      </c>
      <c r="D4815" s="3" t="s">
        <v>771</v>
      </c>
      <c r="E4815" s="3" t="str">
        <f>_xlfn.XLOOKUP(Tbl_BalanceHistory[[#This Row],[RespAgy]],Tbl_Agencies[Agy Code],Tbl_Agencies[Agy Sort])</f>
        <v>162000</v>
      </c>
      <c r="F4815" s="2" t="str">
        <f>Tbl_BalanceHistory[[#This Row],[RespAgy]]&amp;": "&amp;Tbl_BalanceHistory[[#This Row],[RespAgency]]</f>
        <v>140: Department of Criminal Justice Services</v>
      </c>
      <c r="G4815" s="3">
        <v>140</v>
      </c>
      <c r="H4815" s="3" t="s">
        <v>771</v>
      </c>
      <c r="I4815" s="3" t="str">
        <f>_xlfn.XLOOKUP(Tbl_BalanceHistory[[#This Row],[AgyCode]],Tbl_Agencies[Agy Code],Tbl_Agencies[Agy Sort])</f>
        <v>162000</v>
      </c>
      <c r="J4815" s="2" t="str">
        <f>Tbl_BalanceHistory[[#This Row],[AgyCode]]&amp;": "&amp;Tbl_BalanceHistory[[#This Row],[Agency Name]]</f>
        <v>140: Department of Criminal Justice Services</v>
      </c>
      <c r="K4815" s="1">
        <v>2018</v>
      </c>
      <c r="L4815" s="3">
        <v>303</v>
      </c>
      <c r="M4815" s="3" t="s">
        <v>773</v>
      </c>
      <c r="N4815" s="2" t="str">
        <f>Tbl_BalanceHistory[[#This Row],[ProgramCode]]&amp;": "&amp;Tbl_BalanceHistory[[#This Row],[Program Name]]</f>
        <v>303: Criminal Justice Training and Standards</v>
      </c>
      <c r="O4815" s="3" t="s">
        <v>886</v>
      </c>
      <c r="P4815" s="1" t="str">
        <f>IF(Tbl_BalanceHistory[[#This Row],[FundCode]]="0100","GF",IF(Tbl_BalanceHistory[[#This Row],[FundCode]]="01000","GF","Hi Ed / OCR"))</f>
        <v>GF</v>
      </c>
      <c r="Q4815" s="5">
        <v>1608901</v>
      </c>
      <c r="R4815" s="5">
        <v>1536024.79</v>
      </c>
      <c r="S4815" s="5">
        <v>72876</v>
      </c>
      <c r="T4815" s="5">
        <v>0</v>
      </c>
      <c r="U4815" s="3"/>
      <c r="V4815" s="5">
        <v>72876</v>
      </c>
      <c r="W4815" s="5">
        <v>0</v>
      </c>
      <c r="X4815" s="5"/>
      <c r="Y4815" s="5"/>
      <c r="Z4815" s="5">
        <f>Tbl_BalanceHistory[[#This Row],[Discretionary Recommended - Pre 2022]]+Tbl_BalanceHistory[[#This Row],[Discretionary Balance Recommended: Policy]]+Tbl_BalanceHistory[[#This Row],[Discretionary Balance Recommended: Commitments]]</f>
        <v>0</v>
      </c>
      <c r="AA4815" s="5">
        <f>Tbl_BalanceHistory[[#This Row],[Discretionary Balance]]-Tbl_BalanceHistory[[#This Row],[Discretionary Reappropriation]]</f>
        <v>72876</v>
      </c>
      <c r="AB4815" s="2"/>
      <c r="AC4815" s="2"/>
      <c r="AD4815" s="2"/>
      <c r="AE4815" s="2"/>
    </row>
    <row r="4816" spans="1:31" ht="45" x14ac:dyDescent="0.25">
      <c r="A4816" s="2" t="s">
        <v>747</v>
      </c>
      <c r="B4816" s="3">
        <v>11</v>
      </c>
      <c r="C4816" s="3">
        <v>140</v>
      </c>
      <c r="D4816" s="3" t="s">
        <v>771</v>
      </c>
      <c r="E4816" s="3" t="str">
        <f>_xlfn.XLOOKUP(Tbl_BalanceHistory[[#This Row],[RespAgy]],Tbl_Agencies[Agy Code],Tbl_Agencies[Agy Sort])</f>
        <v>162000</v>
      </c>
      <c r="F4816" s="2" t="str">
        <f>Tbl_BalanceHistory[[#This Row],[RespAgy]]&amp;": "&amp;Tbl_BalanceHistory[[#This Row],[RespAgency]]</f>
        <v>140: Department of Criminal Justice Services</v>
      </c>
      <c r="G4816" s="3">
        <v>140</v>
      </c>
      <c r="H4816" s="3" t="s">
        <v>771</v>
      </c>
      <c r="I4816" s="3" t="str">
        <f>_xlfn.XLOOKUP(Tbl_BalanceHistory[[#This Row],[AgyCode]],Tbl_Agencies[Agy Code],Tbl_Agencies[Agy Sort])</f>
        <v>162000</v>
      </c>
      <c r="J4816" s="2" t="str">
        <f>Tbl_BalanceHistory[[#This Row],[AgyCode]]&amp;": "&amp;Tbl_BalanceHistory[[#This Row],[Agency Name]]</f>
        <v>140: Department of Criminal Justice Services</v>
      </c>
      <c r="K4816" s="1">
        <v>2019</v>
      </c>
      <c r="L4816" s="3">
        <v>303</v>
      </c>
      <c r="M4816" s="3" t="s">
        <v>773</v>
      </c>
      <c r="N4816" s="2" t="str">
        <f>Tbl_BalanceHistory[[#This Row],[ProgramCode]]&amp;": "&amp;Tbl_BalanceHistory[[#This Row],[Program Name]]</f>
        <v>303: Criminal Justice Training and Standards</v>
      </c>
      <c r="O4816" s="3" t="s">
        <v>886</v>
      </c>
      <c r="P4816" s="1" t="str">
        <f>IF(Tbl_BalanceHistory[[#This Row],[FundCode]]="0100","GF",IF(Tbl_BalanceHistory[[#This Row],[FundCode]]="01000","GF","Hi Ed / OCR"))</f>
        <v>GF</v>
      </c>
      <c r="Q4816" s="5">
        <v>1816347</v>
      </c>
      <c r="R4816" s="5">
        <v>1787695.38</v>
      </c>
      <c r="S4816" s="5">
        <v>28651.62</v>
      </c>
      <c r="T4816" s="5">
        <v>0</v>
      </c>
      <c r="U4816" s="3"/>
      <c r="V4816" s="5">
        <v>28651.62</v>
      </c>
      <c r="W4816" s="5">
        <v>0</v>
      </c>
      <c r="X4816" s="5"/>
      <c r="Y4816" s="5"/>
      <c r="Z4816" s="5">
        <f>Tbl_BalanceHistory[[#This Row],[Discretionary Recommended - Pre 2022]]+Tbl_BalanceHistory[[#This Row],[Discretionary Balance Recommended: Policy]]+Tbl_BalanceHistory[[#This Row],[Discretionary Balance Recommended: Commitments]]</f>
        <v>0</v>
      </c>
      <c r="AA4816" s="5">
        <f>Tbl_BalanceHistory[[#This Row],[Discretionary Balance]]-Tbl_BalanceHistory[[#This Row],[Discretionary Reappropriation]]</f>
        <v>28651.62</v>
      </c>
      <c r="AB4816" s="2"/>
      <c r="AC4816" s="2"/>
      <c r="AD4816" s="2"/>
      <c r="AE4816" s="2"/>
    </row>
    <row r="4817" spans="1:31" ht="45" x14ac:dyDescent="0.25">
      <c r="A4817" s="2" t="s">
        <v>747</v>
      </c>
      <c r="B4817" s="3">
        <v>11</v>
      </c>
      <c r="C4817" s="3">
        <v>140</v>
      </c>
      <c r="D4817" s="3" t="s">
        <v>771</v>
      </c>
      <c r="E4817" s="3" t="str">
        <f>_xlfn.XLOOKUP(Tbl_BalanceHistory[[#This Row],[RespAgy]],Tbl_Agencies[Agy Code],Tbl_Agencies[Agy Sort])</f>
        <v>162000</v>
      </c>
      <c r="F4817" s="2" t="str">
        <f>Tbl_BalanceHistory[[#This Row],[RespAgy]]&amp;": "&amp;Tbl_BalanceHistory[[#This Row],[RespAgency]]</f>
        <v>140: Department of Criminal Justice Services</v>
      </c>
      <c r="G4817" s="3">
        <v>140</v>
      </c>
      <c r="H4817" s="3" t="s">
        <v>771</v>
      </c>
      <c r="I4817" s="3" t="str">
        <f>_xlfn.XLOOKUP(Tbl_BalanceHistory[[#This Row],[AgyCode]],Tbl_Agencies[Agy Code],Tbl_Agencies[Agy Sort])</f>
        <v>162000</v>
      </c>
      <c r="J4817" s="2" t="str">
        <f>Tbl_BalanceHistory[[#This Row],[AgyCode]]&amp;": "&amp;Tbl_BalanceHistory[[#This Row],[Agency Name]]</f>
        <v>140: Department of Criminal Justice Services</v>
      </c>
      <c r="K4817" s="1">
        <v>2020</v>
      </c>
      <c r="L4817" s="3">
        <v>303</v>
      </c>
      <c r="M4817" s="3" t="s">
        <v>773</v>
      </c>
      <c r="N4817" s="2" t="str">
        <f>Tbl_BalanceHistory[[#This Row],[ProgramCode]]&amp;": "&amp;Tbl_BalanceHistory[[#This Row],[Program Name]]</f>
        <v>303: Criminal Justice Training and Standards</v>
      </c>
      <c r="O4817" s="3" t="s">
        <v>886</v>
      </c>
      <c r="P4817" s="1" t="str">
        <f>IF(Tbl_BalanceHistory[[#This Row],[FundCode]]="0100","GF",IF(Tbl_BalanceHistory[[#This Row],[FundCode]]="01000","GF","Hi Ed / OCR"))</f>
        <v>GF</v>
      </c>
      <c r="Q4817" s="5">
        <v>4255233</v>
      </c>
      <c r="R4817" s="5">
        <v>3629972.54</v>
      </c>
      <c r="S4817" s="5">
        <v>625260.46</v>
      </c>
      <c r="T4817" s="5">
        <v>0</v>
      </c>
      <c r="U4817" s="3"/>
      <c r="V4817" s="5">
        <v>625260.46</v>
      </c>
      <c r="W4817" s="5">
        <v>0</v>
      </c>
      <c r="X4817" s="5"/>
      <c r="Y4817" s="5"/>
      <c r="Z4817" s="5">
        <f>Tbl_BalanceHistory[[#This Row],[Discretionary Recommended - Pre 2022]]+Tbl_BalanceHistory[[#This Row],[Discretionary Balance Recommended: Policy]]+Tbl_BalanceHistory[[#This Row],[Discretionary Balance Recommended: Commitments]]</f>
        <v>0</v>
      </c>
      <c r="AA4817" s="5">
        <f>Tbl_BalanceHistory[[#This Row],[Discretionary Balance]]-Tbl_BalanceHistory[[#This Row],[Discretionary Reappropriation]]</f>
        <v>625260.46</v>
      </c>
      <c r="AB4817" s="2"/>
      <c r="AC4817" s="2"/>
      <c r="AD4817" s="2"/>
      <c r="AE4817" s="2"/>
    </row>
    <row r="4818" spans="1:31" ht="45" x14ac:dyDescent="0.25">
      <c r="A4818" s="2" t="s">
        <v>747</v>
      </c>
      <c r="B4818" s="3">
        <v>11</v>
      </c>
      <c r="C4818" s="3">
        <v>140</v>
      </c>
      <c r="D4818" s="3" t="s">
        <v>771</v>
      </c>
      <c r="E4818" s="3" t="str">
        <f>_xlfn.XLOOKUP(Tbl_BalanceHistory[[#This Row],[RespAgy]],Tbl_Agencies[Agy Code],Tbl_Agencies[Agy Sort])</f>
        <v>162000</v>
      </c>
      <c r="F4818" s="2" t="str">
        <f>Tbl_BalanceHistory[[#This Row],[RespAgy]]&amp;": "&amp;Tbl_BalanceHistory[[#This Row],[RespAgency]]</f>
        <v>140: Department of Criminal Justice Services</v>
      </c>
      <c r="G4818" s="3">
        <v>140</v>
      </c>
      <c r="H4818" s="3" t="s">
        <v>771</v>
      </c>
      <c r="I4818" s="3" t="str">
        <f>_xlfn.XLOOKUP(Tbl_BalanceHistory[[#This Row],[AgyCode]],Tbl_Agencies[Agy Code],Tbl_Agencies[Agy Sort])</f>
        <v>162000</v>
      </c>
      <c r="J4818" s="2" t="str">
        <f>Tbl_BalanceHistory[[#This Row],[AgyCode]]&amp;": "&amp;Tbl_BalanceHistory[[#This Row],[Agency Name]]</f>
        <v>140: Department of Criminal Justice Services</v>
      </c>
      <c r="K4818" s="1">
        <v>2014</v>
      </c>
      <c r="L4818" s="3">
        <v>305</v>
      </c>
      <c r="M4818" s="3" t="s">
        <v>155</v>
      </c>
      <c r="N4818" s="2" t="str">
        <f>Tbl_BalanceHistory[[#This Row],[ProgramCode]]&amp;": "&amp;Tbl_BalanceHistory[[#This Row],[Program Name]]</f>
        <v>305: Criminal Justice Research, Planning and Coordination</v>
      </c>
      <c r="O4818" s="3" t="s">
        <v>1730</v>
      </c>
      <c r="P4818" s="1" t="str">
        <f>IF(Tbl_BalanceHistory[[#This Row],[FundCode]]="0100","GF",IF(Tbl_BalanceHistory[[#This Row],[FundCode]]="01000","GF","Hi Ed / OCR"))</f>
        <v>GF</v>
      </c>
      <c r="Q4818" s="5">
        <v>124742</v>
      </c>
      <c r="R4818" s="5">
        <v>124738.6</v>
      </c>
      <c r="S4818" s="5">
        <v>3</v>
      </c>
      <c r="T4818" s="5">
        <v>0</v>
      </c>
      <c r="U4818" s="3"/>
      <c r="V4818" s="5">
        <v>3</v>
      </c>
      <c r="W4818" s="5">
        <v>0</v>
      </c>
      <c r="X4818" s="5"/>
      <c r="Y4818" s="5"/>
      <c r="Z4818" s="5">
        <f>Tbl_BalanceHistory[[#This Row],[Discretionary Recommended - Pre 2022]]+Tbl_BalanceHistory[[#This Row],[Discretionary Balance Recommended: Policy]]+Tbl_BalanceHistory[[#This Row],[Discretionary Balance Recommended: Commitments]]</f>
        <v>0</v>
      </c>
      <c r="AA4818" s="5">
        <f>Tbl_BalanceHistory[[#This Row],[Discretionary Balance]]-Tbl_BalanceHistory[[#This Row],[Discretionary Reappropriation]]</f>
        <v>3</v>
      </c>
      <c r="AB4818" s="2"/>
      <c r="AC4818" s="2"/>
      <c r="AD4818" s="2"/>
      <c r="AE4818" s="2"/>
    </row>
    <row r="4819" spans="1:31" ht="45" x14ac:dyDescent="0.25">
      <c r="A4819" s="2" t="s">
        <v>747</v>
      </c>
      <c r="B4819" s="3">
        <v>11</v>
      </c>
      <c r="C4819" s="3">
        <v>140</v>
      </c>
      <c r="D4819" s="3" t="s">
        <v>771</v>
      </c>
      <c r="E4819" s="3" t="str">
        <f>_xlfn.XLOOKUP(Tbl_BalanceHistory[[#This Row],[RespAgy]],Tbl_Agencies[Agy Code],Tbl_Agencies[Agy Sort])</f>
        <v>162000</v>
      </c>
      <c r="F4819" s="2" t="str">
        <f>Tbl_BalanceHistory[[#This Row],[RespAgy]]&amp;": "&amp;Tbl_BalanceHistory[[#This Row],[RespAgency]]</f>
        <v>140: Department of Criminal Justice Services</v>
      </c>
      <c r="G4819" s="3">
        <v>140</v>
      </c>
      <c r="H4819" s="3" t="s">
        <v>771</v>
      </c>
      <c r="I4819" s="3" t="str">
        <f>_xlfn.XLOOKUP(Tbl_BalanceHistory[[#This Row],[AgyCode]],Tbl_Agencies[Agy Code],Tbl_Agencies[Agy Sort])</f>
        <v>162000</v>
      </c>
      <c r="J4819" s="2" t="str">
        <f>Tbl_BalanceHistory[[#This Row],[AgyCode]]&amp;": "&amp;Tbl_BalanceHistory[[#This Row],[Agency Name]]</f>
        <v>140: Department of Criminal Justice Services</v>
      </c>
      <c r="K4819" s="1">
        <v>2015</v>
      </c>
      <c r="L4819" s="3">
        <v>305</v>
      </c>
      <c r="M4819" s="3" t="s">
        <v>155</v>
      </c>
      <c r="N4819" s="2" t="str">
        <f>Tbl_BalanceHistory[[#This Row],[ProgramCode]]&amp;": "&amp;Tbl_BalanceHistory[[#This Row],[Program Name]]</f>
        <v>305: Criminal Justice Research, Planning and Coordination</v>
      </c>
      <c r="O4819" s="3" t="s">
        <v>1730</v>
      </c>
      <c r="P4819" s="1" t="str">
        <f>IF(Tbl_BalanceHistory[[#This Row],[FundCode]]="0100","GF",IF(Tbl_BalanceHistory[[#This Row],[FundCode]]="01000","GF","Hi Ed / OCR"))</f>
        <v>GF</v>
      </c>
      <c r="Q4819" s="5">
        <v>119292</v>
      </c>
      <c r="R4819" s="5">
        <v>119268</v>
      </c>
      <c r="S4819" s="5">
        <v>23</v>
      </c>
      <c r="T4819" s="5">
        <v>0</v>
      </c>
      <c r="U4819" s="3"/>
      <c r="V4819" s="5">
        <v>23</v>
      </c>
      <c r="W4819" s="5">
        <v>0</v>
      </c>
      <c r="X4819" s="5"/>
      <c r="Y4819" s="5"/>
      <c r="Z4819" s="5">
        <f>Tbl_BalanceHistory[[#This Row],[Discretionary Recommended - Pre 2022]]+Tbl_BalanceHistory[[#This Row],[Discretionary Balance Recommended: Policy]]+Tbl_BalanceHistory[[#This Row],[Discretionary Balance Recommended: Commitments]]</f>
        <v>0</v>
      </c>
      <c r="AA4819" s="5">
        <f>Tbl_BalanceHistory[[#This Row],[Discretionary Balance]]-Tbl_BalanceHistory[[#This Row],[Discretionary Reappropriation]]</f>
        <v>23</v>
      </c>
      <c r="AB4819" s="2"/>
      <c r="AC4819" s="2"/>
      <c r="AD4819" s="2"/>
      <c r="AE4819" s="2"/>
    </row>
    <row r="4820" spans="1:31" ht="45" x14ac:dyDescent="0.25">
      <c r="A4820" s="2" t="s">
        <v>747</v>
      </c>
      <c r="B4820" s="3">
        <v>11</v>
      </c>
      <c r="C4820" s="3">
        <v>140</v>
      </c>
      <c r="D4820" s="3" t="s">
        <v>771</v>
      </c>
      <c r="E4820" s="3" t="str">
        <f>_xlfn.XLOOKUP(Tbl_BalanceHistory[[#This Row],[RespAgy]],Tbl_Agencies[Agy Code],Tbl_Agencies[Agy Sort])</f>
        <v>162000</v>
      </c>
      <c r="F4820" s="2" t="str">
        <f>Tbl_BalanceHistory[[#This Row],[RespAgy]]&amp;": "&amp;Tbl_BalanceHistory[[#This Row],[RespAgency]]</f>
        <v>140: Department of Criminal Justice Services</v>
      </c>
      <c r="G4820" s="3">
        <v>140</v>
      </c>
      <c r="H4820" s="3" t="s">
        <v>771</v>
      </c>
      <c r="I4820" s="3" t="str">
        <f>_xlfn.XLOOKUP(Tbl_BalanceHistory[[#This Row],[AgyCode]],Tbl_Agencies[Agy Code],Tbl_Agencies[Agy Sort])</f>
        <v>162000</v>
      </c>
      <c r="J4820" s="2" t="str">
        <f>Tbl_BalanceHistory[[#This Row],[AgyCode]]&amp;": "&amp;Tbl_BalanceHistory[[#This Row],[Agency Name]]</f>
        <v>140: Department of Criminal Justice Services</v>
      </c>
      <c r="K4820" s="1">
        <v>2016</v>
      </c>
      <c r="L4820" s="3">
        <v>305</v>
      </c>
      <c r="M4820" s="3" t="s">
        <v>155</v>
      </c>
      <c r="N4820" s="2" t="str">
        <f>Tbl_BalanceHistory[[#This Row],[ProgramCode]]&amp;": "&amp;Tbl_BalanceHistory[[#This Row],[Program Name]]</f>
        <v>305: Criminal Justice Research, Planning and Coordination</v>
      </c>
      <c r="O4820" s="3" t="s">
        <v>1730</v>
      </c>
      <c r="P4820" s="1" t="str">
        <f>IF(Tbl_BalanceHistory[[#This Row],[FundCode]]="0100","GF",IF(Tbl_BalanceHistory[[#This Row],[FundCode]]="01000","GF","Hi Ed / OCR"))</f>
        <v>GF</v>
      </c>
      <c r="Q4820" s="5">
        <v>439292</v>
      </c>
      <c r="R4820" s="5">
        <v>438880.89</v>
      </c>
      <c r="S4820" s="5">
        <v>411</v>
      </c>
      <c r="T4820" s="5">
        <v>0</v>
      </c>
      <c r="U4820" s="3"/>
      <c r="V4820" s="5">
        <v>411</v>
      </c>
      <c r="W4820" s="5">
        <v>0</v>
      </c>
      <c r="X4820" s="5"/>
      <c r="Y4820" s="5"/>
      <c r="Z4820" s="5">
        <f>Tbl_BalanceHistory[[#This Row],[Discretionary Recommended - Pre 2022]]+Tbl_BalanceHistory[[#This Row],[Discretionary Balance Recommended: Policy]]+Tbl_BalanceHistory[[#This Row],[Discretionary Balance Recommended: Commitments]]</f>
        <v>0</v>
      </c>
      <c r="AA4820" s="5">
        <f>Tbl_BalanceHistory[[#This Row],[Discretionary Balance]]-Tbl_BalanceHistory[[#This Row],[Discretionary Reappropriation]]</f>
        <v>411</v>
      </c>
      <c r="AB4820" s="2"/>
      <c r="AC4820" s="2"/>
      <c r="AD4820" s="2"/>
      <c r="AE4820" s="2" t="s">
        <v>2170</v>
      </c>
    </row>
    <row r="4821" spans="1:31" ht="45" x14ac:dyDescent="0.25">
      <c r="A4821" s="2" t="s">
        <v>747</v>
      </c>
      <c r="B4821" s="3">
        <v>11</v>
      </c>
      <c r="C4821" s="3">
        <v>140</v>
      </c>
      <c r="D4821" s="3" t="s">
        <v>771</v>
      </c>
      <c r="E4821" s="3" t="str">
        <f>_xlfn.XLOOKUP(Tbl_BalanceHistory[[#This Row],[RespAgy]],Tbl_Agencies[Agy Code],Tbl_Agencies[Agy Sort])</f>
        <v>162000</v>
      </c>
      <c r="F4821" s="2" t="str">
        <f>Tbl_BalanceHistory[[#This Row],[RespAgy]]&amp;": "&amp;Tbl_BalanceHistory[[#This Row],[RespAgency]]</f>
        <v>140: Department of Criminal Justice Services</v>
      </c>
      <c r="G4821" s="3">
        <v>140</v>
      </c>
      <c r="H4821" s="3" t="s">
        <v>771</v>
      </c>
      <c r="I4821" s="3" t="str">
        <f>_xlfn.XLOOKUP(Tbl_BalanceHistory[[#This Row],[AgyCode]],Tbl_Agencies[Agy Code],Tbl_Agencies[Agy Sort])</f>
        <v>162000</v>
      </c>
      <c r="J4821" s="2" t="str">
        <f>Tbl_BalanceHistory[[#This Row],[AgyCode]]&amp;": "&amp;Tbl_BalanceHistory[[#This Row],[Agency Name]]</f>
        <v>140: Department of Criminal Justice Services</v>
      </c>
      <c r="K4821" s="1">
        <v>2017</v>
      </c>
      <c r="L4821" s="3">
        <v>305</v>
      </c>
      <c r="M4821" s="3" t="s">
        <v>155</v>
      </c>
      <c r="N4821" s="2" t="str">
        <f>Tbl_BalanceHistory[[#This Row],[ProgramCode]]&amp;": "&amp;Tbl_BalanceHistory[[#This Row],[Program Name]]</f>
        <v>305: Criminal Justice Research, Planning and Coordination</v>
      </c>
      <c r="O4821" s="3" t="s">
        <v>886</v>
      </c>
      <c r="P4821" s="1" t="str">
        <f>IF(Tbl_BalanceHistory[[#This Row],[FundCode]]="0100","GF",IF(Tbl_BalanceHistory[[#This Row],[FundCode]]="01000","GF","Hi Ed / OCR"))</f>
        <v>GF</v>
      </c>
      <c r="Q4821" s="5">
        <v>439292</v>
      </c>
      <c r="R4821" s="5">
        <v>438101.59</v>
      </c>
      <c r="S4821" s="5">
        <v>1190</v>
      </c>
      <c r="T4821" s="5">
        <v>0</v>
      </c>
      <c r="U4821" s="3"/>
      <c r="V4821" s="5">
        <v>1190</v>
      </c>
      <c r="W4821" s="5">
        <v>0</v>
      </c>
      <c r="X4821" s="5"/>
      <c r="Y4821" s="5"/>
      <c r="Z4821" s="5">
        <f>Tbl_BalanceHistory[[#This Row],[Discretionary Recommended - Pre 2022]]+Tbl_BalanceHistory[[#This Row],[Discretionary Balance Recommended: Policy]]+Tbl_BalanceHistory[[#This Row],[Discretionary Balance Recommended: Commitments]]</f>
        <v>0</v>
      </c>
      <c r="AA4821" s="5">
        <f>Tbl_BalanceHistory[[#This Row],[Discretionary Balance]]-Tbl_BalanceHistory[[#This Row],[Discretionary Reappropriation]]</f>
        <v>1190</v>
      </c>
      <c r="AB4821" s="2"/>
      <c r="AC4821" s="2"/>
      <c r="AD4821" s="2"/>
      <c r="AE4821" s="2"/>
    </row>
    <row r="4822" spans="1:31" ht="45" x14ac:dyDescent="0.25">
      <c r="A4822" s="2" t="s">
        <v>747</v>
      </c>
      <c r="B4822" s="3">
        <v>11</v>
      </c>
      <c r="C4822" s="3">
        <v>140</v>
      </c>
      <c r="D4822" s="3" t="s">
        <v>771</v>
      </c>
      <c r="E4822" s="3" t="str">
        <f>_xlfn.XLOOKUP(Tbl_BalanceHistory[[#This Row],[RespAgy]],Tbl_Agencies[Agy Code],Tbl_Agencies[Agy Sort])</f>
        <v>162000</v>
      </c>
      <c r="F4822" s="2" t="str">
        <f>Tbl_BalanceHistory[[#This Row],[RespAgy]]&amp;": "&amp;Tbl_BalanceHistory[[#This Row],[RespAgency]]</f>
        <v>140: Department of Criminal Justice Services</v>
      </c>
      <c r="G4822" s="3">
        <v>140</v>
      </c>
      <c r="H4822" s="3" t="s">
        <v>771</v>
      </c>
      <c r="I4822" s="3" t="str">
        <f>_xlfn.XLOOKUP(Tbl_BalanceHistory[[#This Row],[AgyCode]],Tbl_Agencies[Agy Code],Tbl_Agencies[Agy Sort])</f>
        <v>162000</v>
      </c>
      <c r="J4822" s="2" t="str">
        <f>Tbl_BalanceHistory[[#This Row],[AgyCode]]&amp;": "&amp;Tbl_BalanceHistory[[#This Row],[Agency Name]]</f>
        <v>140: Department of Criminal Justice Services</v>
      </c>
      <c r="K4822" s="1">
        <v>2018</v>
      </c>
      <c r="L4822" s="3">
        <v>305</v>
      </c>
      <c r="M4822" s="3" t="s">
        <v>155</v>
      </c>
      <c r="N4822" s="2" t="str">
        <f>Tbl_BalanceHistory[[#This Row],[ProgramCode]]&amp;": "&amp;Tbl_BalanceHistory[[#This Row],[Program Name]]</f>
        <v>305: Criminal Justice Research, Planning and Coordination</v>
      </c>
      <c r="O4822" s="3" t="s">
        <v>886</v>
      </c>
      <c r="P4822" s="1" t="str">
        <f>IF(Tbl_BalanceHistory[[#This Row],[FundCode]]="0100","GF",IF(Tbl_BalanceHistory[[#This Row],[FundCode]]="01000","GF","Hi Ed / OCR"))</f>
        <v>GF</v>
      </c>
      <c r="Q4822" s="5">
        <v>175606</v>
      </c>
      <c r="R4822" s="5">
        <v>121119.31</v>
      </c>
      <c r="S4822" s="5">
        <v>54486</v>
      </c>
      <c r="T4822" s="5">
        <v>0</v>
      </c>
      <c r="U4822" s="3"/>
      <c r="V4822" s="5">
        <v>54486</v>
      </c>
      <c r="W4822" s="5">
        <v>0</v>
      </c>
      <c r="X4822" s="5"/>
      <c r="Y4822" s="5"/>
      <c r="Z4822" s="5">
        <f>Tbl_BalanceHistory[[#This Row],[Discretionary Recommended - Pre 2022]]+Tbl_BalanceHistory[[#This Row],[Discretionary Balance Recommended: Policy]]+Tbl_BalanceHistory[[#This Row],[Discretionary Balance Recommended: Commitments]]</f>
        <v>0</v>
      </c>
      <c r="AA4822" s="5">
        <f>Tbl_BalanceHistory[[#This Row],[Discretionary Balance]]-Tbl_BalanceHistory[[#This Row],[Discretionary Reappropriation]]</f>
        <v>54486</v>
      </c>
      <c r="AB4822" s="2"/>
      <c r="AC4822" s="2"/>
      <c r="AD4822" s="2"/>
      <c r="AE4822" s="2"/>
    </row>
    <row r="4823" spans="1:31" ht="45" x14ac:dyDescent="0.25">
      <c r="A4823" s="2" t="s">
        <v>747</v>
      </c>
      <c r="B4823" s="3">
        <v>11</v>
      </c>
      <c r="C4823" s="3">
        <v>140</v>
      </c>
      <c r="D4823" s="3" t="s">
        <v>771</v>
      </c>
      <c r="E4823" s="3" t="str">
        <f>_xlfn.XLOOKUP(Tbl_BalanceHistory[[#This Row],[RespAgy]],Tbl_Agencies[Agy Code],Tbl_Agencies[Agy Sort])</f>
        <v>162000</v>
      </c>
      <c r="F4823" s="2" t="str">
        <f>Tbl_BalanceHistory[[#This Row],[RespAgy]]&amp;": "&amp;Tbl_BalanceHistory[[#This Row],[RespAgency]]</f>
        <v>140: Department of Criminal Justice Services</v>
      </c>
      <c r="G4823" s="3">
        <v>140</v>
      </c>
      <c r="H4823" s="3" t="s">
        <v>771</v>
      </c>
      <c r="I4823" s="3" t="str">
        <f>_xlfn.XLOOKUP(Tbl_BalanceHistory[[#This Row],[AgyCode]],Tbl_Agencies[Agy Code],Tbl_Agencies[Agy Sort])</f>
        <v>162000</v>
      </c>
      <c r="J4823" s="2" t="str">
        <f>Tbl_BalanceHistory[[#This Row],[AgyCode]]&amp;": "&amp;Tbl_BalanceHistory[[#This Row],[Agency Name]]</f>
        <v>140: Department of Criminal Justice Services</v>
      </c>
      <c r="K4823" s="1">
        <v>2019</v>
      </c>
      <c r="L4823" s="3">
        <v>305</v>
      </c>
      <c r="M4823" s="3" t="s">
        <v>155</v>
      </c>
      <c r="N4823" s="2" t="str">
        <f>Tbl_BalanceHistory[[#This Row],[ProgramCode]]&amp;": "&amp;Tbl_BalanceHistory[[#This Row],[Program Name]]</f>
        <v>305: Criminal Justice Research, Planning and Coordination</v>
      </c>
      <c r="O4823" s="3" t="s">
        <v>886</v>
      </c>
      <c r="P4823" s="1" t="str">
        <f>IF(Tbl_BalanceHistory[[#This Row],[FundCode]]="0100","GF",IF(Tbl_BalanceHistory[[#This Row],[FundCode]]="01000","GF","Hi Ed / OCR"))</f>
        <v>GF</v>
      </c>
      <c r="Q4823" s="5">
        <v>162805</v>
      </c>
      <c r="R4823" s="5">
        <v>152543.60999999999</v>
      </c>
      <c r="S4823" s="5">
        <v>10261.39</v>
      </c>
      <c r="T4823" s="5">
        <v>0</v>
      </c>
      <c r="U4823" s="3"/>
      <c r="V4823" s="5">
        <v>10261.39</v>
      </c>
      <c r="W4823" s="5">
        <v>0</v>
      </c>
      <c r="X4823" s="5"/>
      <c r="Y4823" s="5"/>
      <c r="Z4823" s="5">
        <f>Tbl_BalanceHistory[[#This Row],[Discretionary Recommended - Pre 2022]]+Tbl_BalanceHistory[[#This Row],[Discretionary Balance Recommended: Policy]]+Tbl_BalanceHistory[[#This Row],[Discretionary Balance Recommended: Commitments]]</f>
        <v>0</v>
      </c>
      <c r="AA4823" s="5">
        <f>Tbl_BalanceHistory[[#This Row],[Discretionary Balance]]-Tbl_BalanceHistory[[#This Row],[Discretionary Reappropriation]]</f>
        <v>10261.39</v>
      </c>
      <c r="AB4823" s="2"/>
      <c r="AC4823" s="2"/>
      <c r="AD4823" s="2"/>
      <c r="AE4823" s="2"/>
    </row>
    <row r="4824" spans="1:31" ht="45" x14ac:dyDescent="0.25">
      <c r="A4824" s="2" t="s">
        <v>747</v>
      </c>
      <c r="B4824" s="3">
        <v>11</v>
      </c>
      <c r="C4824" s="3">
        <v>140</v>
      </c>
      <c r="D4824" s="3" t="s">
        <v>771</v>
      </c>
      <c r="E4824" s="3" t="str">
        <f>_xlfn.XLOOKUP(Tbl_BalanceHistory[[#This Row],[RespAgy]],Tbl_Agencies[Agy Code],Tbl_Agencies[Agy Sort])</f>
        <v>162000</v>
      </c>
      <c r="F4824" s="2" t="str">
        <f>Tbl_BalanceHistory[[#This Row],[RespAgy]]&amp;": "&amp;Tbl_BalanceHistory[[#This Row],[RespAgency]]</f>
        <v>140: Department of Criminal Justice Services</v>
      </c>
      <c r="G4824" s="3">
        <v>140</v>
      </c>
      <c r="H4824" s="3" t="s">
        <v>771</v>
      </c>
      <c r="I4824" s="3" t="str">
        <f>_xlfn.XLOOKUP(Tbl_BalanceHistory[[#This Row],[AgyCode]],Tbl_Agencies[Agy Code],Tbl_Agencies[Agy Sort])</f>
        <v>162000</v>
      </c>
      <c r="J4824" s="2" t="str">
        <f>Tbl_BalanceHistory[[#This Row],[AgyCode]]&amp;": "&amp;Tbl_BalanceHistory[[#This Row],[Agency Name]]</f>
        <v>140: Department of Criminal Justice Services</v>
      </c>
      <c r="K4824" s="1">
        <v>2020</v>
      </c>
      <c r="L4824" s="3">
        <v>305</v>
      </c>
      <c r="M4824" s="3" t="s">
        <v>155</v>
      </c>
      <c r="N4824" s="2" t="str">
        <f>Tbl_BalanceHistory[[#This Row],[ProgramCode]]&amp;": "&amp;Tbl_BalanceHistory[[#This Row],[Program Name]]</f>
        <v>305: Criminal Justice Research, Planning and Coordination</v>
      </c>
      <c r="O4824" s="3" t="s">
        <v>886</v>
      </c>
      <c r="P4824" s="1" t="str">
        <f>IF(Tbl_BalanceHistory[[#This Row],[FundCode]]="0100","GF",IF(Tbl_BalanceHistory[[#This Row],[FundCode]]="01000","GF","Hi Ed / OCR"))</f>
        <v>GF</v>
      </c>
      <c r="Q4824" s="5">
        <v>717255</v>
      </c>
      <c r="R4824" s="5">
        <v>466670.43</v>
      </c>
      <c r="S4824" s="5">
        <v>250584.57</v>
      </c>
      <c r="T4824" s="5">
        <v>0</v>
      </c>
      <c r="U4824" s="3"/>
      <c r="V4824" s="5">
        <v>250584.57</v>
      </c>
      <c r="W4824" s="5">
        <v>0</v>
      </c>
      <c r="X4824" s="5"/>
      <c r="Y4824" s="5"/>
      <c r="Z4824" s="5">
        <f>Tbl_BalanceHistory[[#This Row],[Discretionary Recommended - Pre 2022]]+Tbl_BalanceHistory[[#This Row],[Discretionary Balance Recommended: Policy]]+Tbl_BalanceHistory[[#This Row],[Discretionary Balance Recommended: Commitments]]</f>
        <v>0</v>
      </c>
      <c r="AA4824" s="5">
        <f>Tbl_BalanceHistory[[#This Row],[Discretionary Balance]]-Tbl_BalanceHistory[[#This Row],[Discretionary Reappropriation]]</f>
        <v>250584.57</v>
      </c>
      <c r="AB4824" s="2"/>
      <c r="AC4824" s="2"/>
      <c r="AD4824" s="2"/>
      <c r="AE4824" s="2"/>
    </row>
    <row r="4825" spans="1:31" ht="75" x14ac:dyDescent="0.25">
      <c r="A4825" s="2" t="s">
        <v>747</v>
      </c>
      <c r="B4825" s="3">
        <v>11</v>
      </c>
      <c r="C4825" s="3">
        <v>140</v>
      </c>
      <c r="D4825" s="3" t="s">
        <v>771</v>
      </c>
      <c r="E4825" s="3" t="str">
        <f>_xlfn.XLOOKUP(Tbl_BalanceHistory[[#This Row],[RespAgy]],Tbl_Agencies[Agy Code],Tbl_Agencies[Agy Sort])</f>
        <v>162000</v>
      </c>
      <c r="F4825" s="2" t="str">
        <f>Tbl_BalanceHistory[[#This Row],[RespAgy]]&amp;": "&amp;Tbl_BalanceHistory[[#This Row],[RespAgency]]</f>
        <v>140: Department of Criminal Justice Services</v>
      </c>
      <c r="G4825" s="3">
        <v>140</v>
      </c>
      <c r="H4825" s="3" t="s">
        <v>771</v>
      </c>
      <c r="I4825" s="3" t="str">
        <f>_xlfn.XLOOKUP(Tbl_BalanceHistory[[#This Row],[AgyCode]],Tbl_Agencies[Agy Code],Tbl_Agencies[Agy Sort])</f>
        <v>162000</v>
      </c>
      <c r="J4825" s="2" t="str">
        <f>Tbl_BalanceHistory[[#This Row],[AgyCode]]&amp;": "&amp;Tbl_BalanceHistory[[#This Row],[Agency Name]]</f>
        <v>140: Department of Criminal Justice Services</v>
      </c>
      <c r="K4825" s="1">
        <v>2014</v>
      </c>
      <c r="L4825" s="3">
        <v>390</v>
      </c>
      <c r="M4825" s="3" t="s">
        <v>775</v>
      </c>
      <c r="N4825" s="2" t="str">
        <f>Tbl_BalanceHistory[[#This Row],[ProgramCode]]&amp;": "&amp;Tbl_BalanceHistory[[#This Row],[Program Name]]</f>
        <v>390: Financial Assistance for Administration of Justice Services</v>
      </c>
      <c r="O4825" s="3" t="s">
        <v>1730</v>
      </c>
      <c r="P4825" s="1" t="str">
        <f>IF(Tbl_BalanceHistory[[#This Row],[FundCode]]="0100","GF",IF(Tbl_BalanceHistory[[#This Row],[FundCode]]="01000","GF","Hi Ed / OCR"))</f>
        <v>GF</v>
      </c>
      <c r="Q4825" s="5">
        <v>35522914</v>
      </c>
      <c r="R4825" s="5">
        <v>33585203.68</v>
      </c>
      <c r="S4825" s="5">
        <v>1937710</v>
      </c>
      <c r="T4825" s="5">
        <v>0</v>
      </c>
      <c r="U4825" s="3"/>
      <c r="V4825" s="5">
        <v>1937710</v>
      </c>
      <c r="W4825" s="5">
        <v>1743972</v>
      </c>
      <c r="X4825" s="5"/>
      <c r="Y4825" s="5"/>
      <c r="Z4825" s="5">
        <f>Tbl_BalanceHistory[[#This Row],[Discretionary Recommended - Pre 2022]]+Tbl_BalanceHistory[[#This Row],[Discretionary Balance Recommended: Policy]]+Tbl_BalanceHistory[[#This Row],[Discretionary Balance Recommended: Commitments]]</f>
        <v>1743972</v>
      </c>
      <c r="AA4825" s="5">
        <f>Tbl_BalanceHistory[[#This Row],[Discretionary Balance]]-Tbl_BalanceHistory[[#This Row],[Discretionary Reappropriation]]</f>
        <v>193738</v>
      </c>
      <c r="AB4825" s="2" t="s">
        <v>2178</v>
      </c>
      <c r="AC4825" s="2"/>
      <c r="AD4825" s="2"/>
      <c r="AE4825" s="2"/>
    </row>
    <row r="4826" spans="1:31" ht="60" x14ac:dyDescent="0.25">
      <c r="A4826" s="2" t="s">
        <v>747</v>
      </c>
      <c r="B4826" s="3">
        <v>11</v>
      </c>
      <c r="C4826" s="3">
        <v>140</v>
      </c>
      <c r="D4826" s="3" t="s">
        <v>771</v>
      </c>
      <c r="E4826" s="3" t="str">
        <f>_xlfn.XLOOKUP(Tbl_BalanceHistory[[#This Row],[RespAgy]],Tbl_Agencies[Agy Code],Tbl_Agencies[Agy Sort])</f>
        <v>162000</v>
      </c>
      <c r="F4826" s="2" t="str">
        <f>Tbl_BalanceHistory[[#This Row],[RespAgy]]&amp;": "&amp;Tbl_BalanceHistory[[#This Row],[RespAgency]]</f>
        <v>140: Department of Criminal Justice Services</v>
      </c>
      <c r="G4826" s="3">
        <v>140</v>
      </c>
      <c r="H4826" s="3" t="s">
        <v>771</v>
      </c>
      <c r="I4826" s="3" t="str">
        <f>_xlfn.XLOOKUP(Tbl_BalanceHistory[[#This Row],[AgyCode]],Tbl_Agencies[Agy Code],Tbl_Agencies[Agy Sort])</f>
        <v>162000</v>
      </c>
      <c r="J4826" s="2" t="str">
        <f>Tbl_BalanceHistory[[#This Row],[AgyCode]]&amp;": "&amp;Tbl_BalanceHistory[[#This Row],[Agency Name]]</f>
        <v>140: Department of Criminal Justice Services</v>
      </c>
      <c r="K4826" s="1">
        <v>2015</v>
      </c>
      <c r="L4826" s="3">
        <v>390</v>
      </c>
      <c r="M4826" s="3" t="s">
        <v>775</v>
      </c>
      <c r="N4826" s="2" t="str">
        <f>Tbl_BalanceHistory[[#This Row],[ProgramCode]]&amp;": "&amp;Tbl_BalanceHistory[[#This Row],[Program Name]]</f>
        <v>390: Financial Assistance for Administration of Justice Services</v>
      </c>
      <c r="O4826" s="3" t="s">
        <v>1730</v>
      </c>
      <c r="P4826" s="1" t="str">
        <f>IF(Tbl_BalanceHistory[[#This Row],[FundCode]]="0100","GF",IF(Tbl_BalanceHistory[[#This Row],[FundCode]]="01000","GF","Hi Ed / OCR"))</f>
        <v>GF</v>
      </c>
      <c r="Q4826" s="5">
        <v>35087653</v>
      </c>
      <c r="R4826" s="5">
        <v>33630571</v>
      </c>
      <c r="S4826" s="5">
        <v>1457081</v>
      </c>
      <c r="T4826" s="5">
        <v>0</v>
      </c>
      <c r="U4826" s="3"/>
      <c r="V4826" s="5">
        <v>1457081</v>
      </c>
      <c r="W4826" s="5">
        <v>953709</v>
      </c>
      <c r="X4826" s="5"/>
      <c r="Y4826" s="5"/>
      <c r="Z4826" s="5">
        <f>Tbl_BalanceHistory[[#This Row],[Discretionary Recommended - Pre 2022]]+Tbl_BalanceHistory[[#This Row],[Discretionary Balance Recommended: Policy]]+Tbl_BalanceHistory[[#This Row],[Discretionary Balance Recommended: Commitments]]</f>
        <v>953709</v>
      </c>
      <c r="AA4826" s="5">
        <f>Tbl_BalanceHistory[[#This Row],[Discretionary Balance]]-Tbl_BalanceHistory[[#This Row],[Discretionary Reappropriation]]</f>
        <v>503372</v>
      </c>
      <c r="AB4826" s="2" t="s">
        <v>2179</v>
      </c>
      <c r="AC4826" s="2"/>
      <c r="AD4826" s="2"/>
      <c r="AE4826" s="2"/>
    </row>
    <row r="4827" spans="1:31" ht="150" x14ac:dyDescent="0.25">
      <c r="A4827" s="2" t="s">
        <v>747</v>
      </c>
      <c r="B4827" s="3">
        <v>11</v>
      </c>
      <c r="C4827" s="3">
        <v>140</v>
      </c>
      <c r="D4827" s="3" t="s">
        <v>771</v>
      </c>
      <c r="E4827" s="3" t="str">
        <f>_xlfn.XLOOKUP(Tbl_BalanceHistory[[#This Row],[RespAgy]],Tbl_Agencies[Agy Code],Tbl_Agencies[Agy Sort])</f>
        <v>162000</v>
      </c>
      <c r="F4827" s="2" t="str">
        <f>Tbl_BalanceHistory[[#This Row],[RespAgy]]&amp;": "&amp;Tbl_BalanceHistory[[#This Row],[RespAgency]]</f>
        <v>140: Department of Criminal Justice Services</v>
      </c>
      <c r="G4827" s="3">
        <v>140</v>
      </c>
      <c r="H4827" s="3" t="s">
        <v>771</v>
      </c>
      <c r="I4827" s="3" t="str">
        <f>_xlfn.XLOOKUP(Tbl_BalanceHistory[[#This Row],[AgyCode]],Tbl_Agencies[Agy Code],Tbl_Agencies[Agy Sort])</f>
        <v>162000</v>
      </c>
      <c r="J4827" s="2" t="str">
        <f>Tbl_BalanceHistory[[#This Row],[AgyCode]]&amp;": "&amp;Tbl_BalanceHistory[[#This Row],[Agency Name]]</f>
        <v>140: Department of Criminal Justice Services</v>
      </c>
      <c r="K4827" s="1">
        <v>2016</v>
      </c>
      <c r="L4827" s="3">
        <v>390</v>
      </c>
      <c r="M4827" s="3" t="s">
        <v>775</v>
      </c>
      <c r="N4827" s="2" t="str">
        <f>Tbl_BalanceHistory[[#This Row],[ProgramCode]]&amp;": "&amp;Tbl_BalanceHistory[[#This Row],[Program Name]]</f>
        <v>390: Financial Assistance for Administration of Justice Services</v>
      </c>
      <c r="O4827" s="3" t="s">
        <v>1730</v>
      </c>
      <c r="P4827" s="1" t="str">
        <f>IF(Tbl_BalanceHistory[[#This Row],[FundCode]]="0100","GF",IF(Tbl_BalanceHistory[[#This Row],[FundCode]]="01000","GF","Hi Ed / OCR"))</f>
        <v>GF</v>
      </c>
      <c r="Q4827" s="5">
        <v>35107483</v>
      </c>
      <c r="R4827" s="5">
        <v>33237496.489999998</v>
      </c>
      <c r="S4827" s="5">
        <v>1869986</v>
      </c>
      <c r="T4827" s="5">
        <v>0</v>
      </c>
      <c r="U4827" s="3"/>
      <c r="V4827" s="5">
        <v>1869986</v>
      </c>
      <c r="W4827" s="5">
        <v>1502576</v>
      </c>
      <c r="X4827" s="5"/>
      <c r="Y4827" s="5"/>
      <c r="Z4827" s="5">
        <f>Tbl_BalanceHistory[[#This Row],[Discretionary Recommended - Pre 2022]]+Tbl_BalanceHistory[[#This Row],[Discretionary Balance Recommended: Policy]]+Tbl_BalanceHistory[[#This Row],[Discretionary Balance Recommended: Commitments]]</f>
        <v>1502576</v>
      </c>
      <c r="AA4827" s="5">
        <f>Tbl_BalanceHistory[[#This Row],[Discretionary Balance]]-Tbl_BalanceHistory[[#This Row],[Discretionary Reappropriation]]</f>
        <v>367410</v>
      </c>
      <c r="AB4827" s="2" t="s">
        <v>2180</v>
      </c>
      <c r="AC4827" s="2"/>
      <c r="AD4827" s="2"/>
      <c r="AE4827" s="2"/>
    </row>
    <row r="4828" spans="1:31" ht="90" x14ac:dyDescent="0.25">
      <c r="A4828" s="2" t="s">
        <v>747</v>
      </c>
      <c r="B4828" s="3">
        <v>11</v>
      </c>
      <c r="C4828" s="3">
        <v>140</v>
      </c>
      <c r="D4828" s="3" t="s">
        <v>771</v>
      </c>
      <c r="E4828" s="3" t="str">
        <f>_xlfn.XLOOKUP(Tbl_BalanceHistory[[#This Row],[RespAgy]],Tbl_Agencies[Agy Code],Tbl_Agencies[Agy Sort])</f>
        <v>162000</v>
      </c>
      <c r="F4828" s="2" t="str">
        <f>Tbl_BalanceHistory[[#This Row],[RespAgy]]&amp;": "&amp;Tbl_BalanceHistory[[#This Row],[RespAgency]]</f>
        <v>140: Department of Criminal Justice Services</v>
      </c>
      <c r="G4828" s="3">
        <v>140</v>
      </c>
      <c r="H4828" s="3" t="s">
        <v>771</v>
      </c>
      <c r="I4828" s="3" t="str">
        <f>_xlfn.XLOOKUP(Tbl_BalanceHistory[[#This Row],[AgyCode]],Tbl_Agencies[Agy Code],Tbl_Agencies[Agy Sort])</f>
        <v>162000</v>
      </c>
      <c r="J4828" s="2" t="str">
        <f>Tbl_BalanceHistory[[#This Row],[AgyCode]]&amp;": "&amp;Tbl_BalanceHistory[[#This Row],[Agency Name]]</f>
        <v>140: Department of Criminal Justice Services</v>
      </c>
      <c r="K4828" s="1">
        <v>2017</v>
      </c>
      <c r="L4828" s="3">
        <v>390</v>
      </c>
      <c r="M4828" s="3" t="s">
        <v>775</v>
      </c>
      <c r="N4828" s="2" t="str">
        <f>Tbl_BalanceHistory[[#This Row],[ProgramCode]]&amp;": "&amp;Tbl_BalanceHistory[[#This Row],[Program Name]]</f>
        <v>390: Financial Assistance for Administration of Justice Services</v>
      </c>
      <c r="O4828" s="3" t="s">
        <v>886</v>
      </c>
      <c r="P4828" s="1" t="str">
        <f>IF(Tbl_BalanceHistory[[#This Row],[FundCode]]="0100","GF",IF(Tbl_BalanceHistory[[#This Row],[FundCode]]="01000","GF","Hi Ed / OCR"))</f>
        <v>GF</v>
      </c>
      <c r="Q4828" s="5">
        <v>38527617</v>
      </c>
      <c r="R4828" s="5">
        <v>35483816.609999999</v>
      </c>
      <c r="S4828" s="5">
        <v>3043800</v>
      </c>
      <c r="T4828" s="5">
        <v>0</v>
      </c>
      <c r="U4828" s="3"/>
      <c r="V4828" s="5">
        <v>3043800</v>
      </c>
      <c r="W4828" s="5">
        <v>2217293</v>
      </c>
      <c r="X4828" s="5"/>
      <c r="Y4828" s="5"/>
      <c r="Z4828" s="5">
        <f>Tbl_BalanceHistory[[#This Row],[Discretionary Recommended - Pre 2022]]+Tbl_BalanceHistory[[#This Row],[Discretionary Balance Recommended: Policy]]+Tbl_BalanceHistory[[#This Row],[Discretionary Balance Recommended: Commitments]]</f>
        <v>2217293</v>
      </c>
      <c r="AA4828" s="5">
        <f>Tbl_BalanceHistory[[#This Row],[Discretionary Balance]]-Tbl_BalanceHistory[[#This Row],[Discretionary Reappropriation]]</f>
        <v>826507</v>
      </c>
      <c r="AB4828" s="2" t="s">
        <v>2181</v>
      </c>
      <c r="AC4828" s="2"/>
      <c r="AD4828" s="2"/>
      <c r="AE4828" s="2"/>
    </row>
    <row r="4829" spans="1:31" ht="75" x14ac:dyDescent="0.25">
      <c r="A4829" s="2" t="s">
        <v>747</v>
      </c>
      <c r="B4829" s="3">
        <v>11</v>
      </c>
      <c r="C4829" s="3">
        <v>140</v>
      </c>
      <c r="D4829" s="3" t="s">
        <v>771</v>
      </c>
      <c r="E4829" s="3" t="str">
        <f>_xlfn.XLOOKUP(Tbl_BalanceHistory[[#This Row],[RespAgy]],Tbl_Agencies[Agy Code],Tbl_Agencies[Agy Sort])</f>
        <v>162000</v>
      </c>
      <c r="F4829" s="2" t="str">
        <f>Tbl_BalanceHistory[[#This Row],[RespAgy]]&amp;": "&amp;Tbl_BalanceHistory[[#This Row],[RespAgency]]</f>
        <v>140: Department of Criminal Justice Services</v>
      </c>
      <c r="G4829" s="3">
        <v>140</v>
      </c>
      <c r="H4829" s="3" t="s">
        <v>771</v>
      </c>
      <c r="I4829" s="3" t="str">
        <f>_xlfn.XLOOKUP(Tbl_BalanceHistory[[#This Row],[AgyCode]],Tbl_Agencies[Agy Code],Tbl_Agencies[Agy Sort])</f>
        <v>162000</v>
      </c>
      <c r="J4829" s="2" t="str">
        <f>Tbl_BalanceHistory[[#This Row],[AgyCode]]&amp;": "&amp;Tbl_BalanceHistory[[#This Row],[Agency Name]]</f>
        <v>140: Department of Criminal Justice Services</v>
      </c>
      <c r="K4829" s="1">
        <v>2018</v>
      </c>
      <c r="L4829" s="3">
        <v>390</v>
      </c>
      <c r="M4829" s="3" t="s">
        <v>775</v>
      </c>
      <c r="N4829" s="2" t="str">
        <f>Tbl_BalanceHistory[[#This Row],[ProgramCode]]&amp;": "&amp;Tbl_BalanceHistory[[#This Row],[Program Name]]</f>
        <v>390: Financial Assistance for Administration of Justice Services</v>
      </c>
      <c r="O4829" s="3" t="s">
        <v>886</v>
      </c>
      <c r="P4829" s="1" t="str">
        <f>IF(Tbl_BalanceHistory[[#This Row],[FundCode]]="0100","GF",IF(Tbl_BalanceHistory[[#This Row],[FundCode]]="01000","GF","Hi Ed / OCR"))</f>
        <v>GF</v>
      </c>
      <c r="Q4829" s="5">
        <v>41040551</v>
      </c>
      <c r="R4829" s="5">
        <v>39802470.590000004</v>
      </c>
      <c r="S4829" s="5">
        <v>1238080</v>
      </c>
      <c r="T4829" s="5">
        <v>0</v>
      </c>
      <c r="U4829" s="3"/>
      <c r="V4829" s="5">
        <v>1238080</v>
      </c>
      <c r="W4829" s="5">
        <v>0</v>
      </c>
      <c r="X4829" s="5"/>
      <c r="Y4829" s="5"/>
      <c r="Z4829" s="5">
        <f>Tbl_BalanceHistory[[#This Row],[Discretionary Recommended - Pre 2022]]+Tbl_BalanceHistory[[#This Row],[Discretionary Balance Recommended: Policy]]+Tbl_BalanceHistory[[#This Row],[Discretionary Balance Recommended: Commitments]]</f>
        <v>0</v>
      </c>
      <c r="AA4829" s="5">
        <f>Tbl_BalanceHistory[[#This Row],[Discretionary Balance]]-Tbl_BalanceHistory[[#This Row],[Discretionary Reappropriation]]</f>
        <v>1238080</v>
      </c>
      <c r="AB4829" s="2" t="s">
        <v>2182</v>
      </c>
      <c r="AC4829" s="2"/>
      <c r="AD4829" s="2"/>
      <c r="AE4829" s="2"/>
    </row>
    <row r="4830" spans="1:31" ht="90" x14ac:dyDescent="0.25">
      <c r="A4830" s="2" t="s">
        <v>747</v>
      </c>
      <c r="B4830" s="3">
        <v>11</v>
      </c>
      <c r="C4830" s="3">
        <v>140</v>
      </c>
      <c r="D4830" s="3" t="s">
        <v>771</v>
      </c>
      <c r="E4830" s="3" t="str">
        <f>_xlfn.XLOOKUP(Tbl_BalanceHistory[[#This Row],[RespAgy]],Tbl_Agencies[Agy Code],Tbl_Agencies[Agy Sort])</f>
        <v>162000</v>
      </c>
      <c r="F4830" s="2" t="str">
        <f>Tbl_BalanceHistory[[#This Row],[RespAgy]]&amp;": "&amp;Tbl_BalanceHistory[[#This Row],[RespAgency]]</f>
        <v>140: Department of Criminal Justice Services</v>
      </c>
      <c r="G4830" s="3">
        <v>140</v>
      </c>
      <c r="H4830" s="3" t="s">
        <v>771</v>
      </c>
      <c r="I4830" s="3" t="str">
        <f>_xlfn.XLOOKUP(Tbl_BalanceHistory[[#This Row],[AgyCode]],Tbl_Agencies[Agy Code],Tbl_Agencies[Agy Sort])</f>
        <v>162000</v>
      </c>
      <c r="J4830" s="2" t="str">
        <f>Tbl_BalanceHistory[[#This Row],[AgyCode]]&amp;": "&amp;Tbl_BalanceHistory[[#This Row],[Agency Name]]</f>
        <v>140: Department of Criminal Justice Services</v>
      </c>
      <c r="K4830" s="1">
        <v>2019</v>
      </c>
      <c r="L4830" s="3">
        <v>390</v>
      </c>
      <c r="M4830" s="3" t="s">
        <v>775</v>
      </c>
      <c r="N4830" s="2" t="str">
        <f>Tbl_BalanceHistory[[#This Row],[ProgramCode]]&amp;": "&amp;Tbl_BalanceHistory[[#This Row],[Program Name]]</f>
        <v>390: Financial Assistance for Administration of Justice Services</v>
      </c>
      <c r="O4830" s="3" t="s">
        <v>886</v>
      </c>
      <c r="P4830" s="1" t="str">
        <f>IF(Tbl_BalanceHistory[[#This Row],[FundCode]]="0100","GF",IF(Tbl_BalanceHistory[[#This Row],[FundCode]]="01000","GF","Hi Ed / OCR"))</f>
        <v>GF</v>
      </c>
      <c r="Q4830" s="5">
        <v>39549510.439999998</v>
      </c>
      <c r="R4830" s="5">
        <v>37215567.530000001</v>
      </c>
      <c r="S4830" s="5">
        <v>2333942.91</v>
      </c>
      <c r="T4830" s="5">
        <v>0</v>
      </c>
      <c r="U4830" s="3"/>
      <c r="V4830" s="5">
        <v>2333942.91</v>
      </c>
      <c r="W4830" s="5">
        <v>2002059.61</v>
      </c>
      <c r="X4830" s="5"/>
      <c r="Y4830" s="5"/>
      <c r="Z4830" s="5">
        <f>Tbl_BalanceHistory[[#This Row],[Discretionary Recommended - Pre 2022]]+Tbl_BalanceHistory[[#This Row],[Discretionary Balance Recommended: Policy]]+Tbl_BalanceHistory[[#This Row],[Discretionary Balance Recommended: Commitments]]</f>
        <v>2002059.61</v>
      </c>
      <c r="AA4830" s="5">
        <f>Tbl_BalanceHistory[[#This Row],[Discretionary Balance]]-Tbl_BalanceHistory[[#This Row],[Discretionary Reappropriation]]</f>
        <v>331883.30000000005</v>
      </c>
      <c r="AB4830" s="2" t="s">
        <v>2183</v>
      </c>
      <c r="AC4830" s="2"/>
      <c r="AD4830" s="2"/>
      <c r="AE4830" s="2"/>
    </row>
    <row r="4831" spans="1:31" ht="210" x14ac:dyDescent="0.25">
      <c r="A4831" s="2" t="s">
        <v>747</v>
      </c>
      <c r="B4831" s="3">
        <v>11</v>
      </c>
      <c r="C4831" s="3">
        <v>140</v>
      </c>
      <c r="D4831" s="3" t="s">
        <v>771</v>
      </c>
      <c r="E4831" s="3" t="str">
        <f>_xlfn.XLOOKUP(Tbl_BalanceHistory[[#This Row],[RespAgy]],Tbl_Agencies[Agy Code],Tbl_Agencies[Agy Sort])</f>
        <v>162000</v>
      </c>
      <c r="F4831" s="2" t="str">
        <f>Tbl_BalanceHistory[[#This Row],[RespAgy]]&amp;": "&amp;Tbl_BalanceHistory[[#This Row],[RespAgency]]</f>
        <v>140: Department of Criminal Justice Services</v>
      </c>
      <c r="G4831" s="3">
        <v>140</v>
      </c>
      <c r="H4831" s="3" t="s">
        <v>771</v>
      </c>
      <c r="I4831" s="3" t="str">
        <f>_xlfn.XLOOKUP(Tbl_BalanceHistory[[#This Row],[AgyCode]],Tbl_Agencies[Agy Code],Tbl_Agencies[Agy Sort])</f>
        <v>162000</v>
      </c>
      <c r="J4831" s="2" t="str">
        <f>Tbl_BalanceHistory[[#This Row],[AgyCode]]&amp;": "&amp;Tbl_BalanceHistory[[#This Row],[Agency Name]]</f>
        <v>140: Department of Criminal Justice Services</v>
      </c>
      <c r="K4831" s="1">
        <v>2020</v>
      </c>
      <c r="L4831" s="3">
        <v>390</v>
      </c>
      <c r="M4831" s="3" t="s">
        <v>775</v>
      </c>
      <c r="N4831" s="2" t="str">
        <f>Tbl_BalanceHistory[[#This Row],[ProgramCode]]&amp;": "&amp;Tbl_BalanceHistory[[#This Row],[Program Name]]</f>
        <v>390: Financial Assistance for Administration of Justice Services</v>
      </c>
      <c r="O4831" s="3" t="s">
        <v>886</v>
      </c>
      <c r="P4831" s="1" t="str">
        <f>IF(Tbl_BalanceHistory[[#This Row],[FundCode]]="0100","GF",IF(Tbl_BalanceHistory[[#This Row],[FundCode]]="01000","GF","Hi Ed / OCR"))</f>
        <v>GF</v>
      </c>
      <c r="Q4831" s="5">
        <v>42058137.609999999</v>
      </c>
      <c r="R4831" s="5">
        <v>36805497.960000001</v>
      </c>
      <c r="S4831" s="5">
        <v>5252639.6500000004</v>
      </c>
      <c r="T4831" s="5">
        <v>0</v>
      </c>
      <c r="U4831" s="3"/>
      <c r="V4831" s="5">
        <v>5252639.6500000004</v>
      </c>
      <c r="W4831" s="5">
        <v>4139877</v>
      </c>
      <c r="X4831" s="5"/>
      <c r="Y4831" s="5"/>
      <c r="Z4831" s="5">
        <f>Tbl_BalanceHistory[[#This Row],[Discretionary Recommended - Pre 2022]]+Tbl_BalanceHistory[[#This Row],[Discretionary Balance Recommended: Policy]]+Tbl_BalanceHistory[[#This Row],[Discretionary Balance Recommended: Commitments]]</f>
        <v>4139877</v>
      </c>
      <c r="AA4831" s="5">
        <f>Tbl_BalanceHistory[[#This Row],[Discretionary Balance]]-Tbl_BalanceHistory[[#This Row],[Discretionary Reappropriation]]</f>
        <v>1112762.6500000004</v>
      </c>
      <c r="AB4831" s="2" t="s">
        <v>2184</v>
      </c>
      <c r="AC4831" s="2"/>
      <c r="AD4831" s="2"/>
      <c r="AE4831" s="2" t="s">
        <v>2184</v>
      </c>
    </row>
    <row r="4832" spans="1:31" ht="45" x14ac:dyDescent="0.25">
      <c r="A4832" s="2" t="s">
        <v>747</v>
      </c>
      <c r="B4832" s="3">
        <v>11</v>
      </c>
      <c r="C4832" s="3">
        <v>140</v>
      </c>
      <c r="D4832" s="3" t="s">
        <v>771</v>
      </c>
      <c r="E4832" s="3" t="str">
        <f>_xlfn.XLOOKUP(Tbl_BalanceHistory[[#This Row],[RespAgy]],Tbl_Agencies[Agy Code],Tbl_Agencies[Agy Sort])</f>
        <v>162000</v>
      </c>
      <c r="F4832" s="2" t="str">
        <f>Tbl_BalanceHistory[[#This Row],[RespAgy]]&amp;": "&amp;Tbl_BalanceHistory[[#This Row],[RespAgency]]</f>
        <v>140: Department of Criminal Justice Services</v>
      </c>
      <c r="G4832" s="3">
        <v>140</v>
      </c>
      <c r="H4832" s="3" t="s">
        <v>771</v>
      </c>
      <c r="I4832" s="3" t="str">
        <f>_xlfn.XLOOKUP(Tbl_BalanceHistory[[#This Row],[AgyCode]],Tbl_Agencies[Agy Code],Tbl_Agencies[Agy Sort])</f>
        <v>162000</v>
      </c>
      <c r="J4832" s="2" t="str">
        <f>Tbl_BalanceHistory[[#This Row],[AgyCode]]&amp;": "&amp;Tbl_BalanceHistory[[#This Row],[Agency Name]]</f>
        <v>140: Department of Criminal Justice Services</v>
      </c>
      <c r="K4832" s="1">
        <v>2014</v>
      </c>
      <c r="L4832" s="3">
        <v>399</v>
      </c>
      <c r="M4832" s="3" t="s">
        <v>62</v>
      </c>
      <c r="N4832" s="2" t="str">
        <f>Tbl_BalanceHistory[[#This Row],[ProgramCode]]&amp;": "&amp;Tbl_BalanceHistory[[#This Row],[Program Name]]</f>
        <v>399: Administrative and Support Services</v>
      </c>
      <c r="O4832" s="3" t="s">
        <v>1730</v>
      </c>
      <c r="P4832" s="1" t="str">
        <f>IF(Tbl_BalanceHistory[[#This Row],[FundCode]]="0100","GF",IF(Tbl_BalanceHistory[[#This Row],[FundCode]]="01000","GF","Hi Ed / OCR"))</f>
        <v>GF</v>
      </c>
      <c r="Q4832" s="5">
        <v>1730096</v>
      </c>
      <c r="R4832" s="5">
        <v>1730095.65</v>
      </c>
      <c r="S4832" s="5">
        <v>0</v>
      </c>
      <c r="T4832" s="5">
        <v>0</v>
      </c>
      <c r="U4832" s="3"/>
      <c r="V4832" s="5">
        <v>0</v>
      </c>
      <c r="W4832" s="5">
        <v>0</v>
      </c>
      <c r="X4832" s="5"/>
      <c r="Y4832" s="5"/>
      <c r="Z4832" s="5">
        <f>Tbl_BalanceHistory[[#This Row],[Discretionary Recommended - Pre 2022]]+Tbl_BalanceHistory[[#This Row],[Discretionary Balance Recommended: Policy]]+Tbl_BalanceHistory[[#This Row],[Discretionary Balance Recommended: Commitments]]</f>
        <v>0</v>
      </c>
      <c r="AA4832" s="5">
        <f>Tbl_BalanceHistory[[#This Row],[Discretionary Balance]]-Tbl_BalanceHistory[[#This Row],[Discretionary Reappropriation]]</f>
        <v>0</v>
      </c>
      <c r="AB4832" s="2"/>
      <c r="AC4832" s="2"/>
      <c r="AD4832" s="2"/>
      <c r="AE4832" s="2"/>
    </row>
    <row r="4833" spans="1:31" ht="45" x14ac:dyDescent="0.25">
      <c r="A4833" s="2" t="s">
        <v>747</v>
      </c>
      <c r="B4833" s="3">
        <v>11</v>
      </c>
      <c r="C4833" s="3">
        <v>140</v>
      </c>
      <c r="D4833" s="3" t="s">
        <v>771</v>
      </c>
      <c r="E4833" s="3" t="str">
        <f>_xlfn.XLOOKUP(Tbl_BalanceHistory[[#This Row],[RespAgy]],Tbl_Agencies[Agy Code],Tbl_Agencies[Agy Sort])</f>
        <v>162000</v>
      </c>
      <c r="F4833" s="2" t="str">
        <f>Tbl_BalanceHistory[[#This Row],[RespAgy]]&amp;": "&amp;Tbl_BalanceHistory[[#This Row],[RespAgency]]</f>
        <v>140: Department of Criminal Justice Services</v>
      </c>
      <c r="G4833" s="3">
        <v>140</v>
      </c>
      <c r="H4833" s="3" t="s">
        <v>771</v>
      </c>
      <c r="I4833" s="3" t="str">
        <f>_xlfn.XLOOKUP(Tbl_BalanceHistory[[#This Row],[AgyCode]],Tbl_Agencies[Agy Code],Tbl_Agencies[Agy Sort])</f>
        <v>162000</v>
      </c>
      <c r="J4833" s="2" t="str">
        <f>Tbl_BalanceHistory[[#This Row],[AgyCode]]&amp;": "&amp;Tbl_BalanceHistory[[#This Row],[Agency Name]]</f>
        <v>140: Department of Criminal Justice Services</v>
      </c>
      <c r="K4833" s="1">
        <v>2015</v>
      </c>
      <c r="L4833" s="3">
        <v>399</v>
      </c>
      <c r="M4833" s="3" t="s">
        <v>62</v>
      </c>
      <c r="N4833" s="2" t="str">
        <f>Tbl_BalanceHistory[[#This Row],[ProgramCode]]&amp;": "&amp;Tbl_BalanceHistory[[#This Row],[Program Name]]</f>
        <v>399: Administrative and Support Services</v>
      </c>
      <c r="O4833" s="3" t="s">
        <v>1730</v>
      </c>
      <c r="P4833" s="1" t="str">
        <f>IF(Tbl_BalanceHistory[[#This Row],[FundCode]]="0100","GF",IF(Tbl_BalanceHistory[[#This Row],[FundCode]]="01000","GF","Hi Ed / OCR"))</f>
        <v>GF</v>
      </c>
      <c r="Q4833" s="5">
        <v>1751584</v>
      </c>
      <c r="R4833" s="5">
        <v>1751563</v>
      </c>
      <c r="S4833" s="5">
        <v>20</v>
      </c>
      <c r="T4833" s="5">
        <v>0</v>
      </c>
      <c r="U4833" s="3"/>
      <c r="V4833" s="5">
        <v>20</v>
      </c>
      <c r="W4833" s="5">
        <v>0</v>
      </c>
      <c r="X4833" s="5"/>
      <c r="Y4833" s="5"/>
      <c r="Z4833" s="5">
        <f>Tbl_BalanceHistory[[#This Row],[Discretionary Recommended - Pre 2022]]+Tbl_BalanceHistory[[#This Row],[Discretionary Balance Recommended: Policy]]+Tbl_BalanceHistory[[#This Row],[Discretionary Balance Recommended: Commitments]]</f>
        <v>0</v>
      </c>
      <c r="AA4833" s="5">
        <f>Tbl_BalanceHistory[[#This Row],[Discretionary Balance]]-Tbl_BalanceHistory[[#This Row],[Discretionary Reappropriation]]</f>
        <v>20</v>
      </c>
      <c r="AB4833" s="2"/>
      <c r="AC4833" s="2"/>
      <c r="AD4833" s="2"/>
      <c r="AE4833" s="2"/>
    </row>
    <row r="4834" spans="1:31" ht="45" x14ac:dyDescent="0.25">
      <c r="A4834" s="2" t="s">
        <v>747</v>
      </c>
      <c r="B4834" s="3">
        <v>11</v>
      </c>
      <c r="C4834" s="3">
        <v>140</v>
      </c>
      <c r="D4834" s="3" t="s">
        <v>771</v>
      </c>
      <c r="E4834" s="3" t="str">
        <f>_xlfn.XLOOKUP(Tbl_BalanceHistory[[#This Row],[RespAgy]],Tbl_Agencies[Agy Code],Tbl_Agencies[Agy Sort])</f>
        <v>162000</v>
      </c>
      <c r="F4834" s="2" t="str">
        <f>Tbl_BalanceHistory[[#This Row],[RespAgy]]&amp;": "&amp;Tbl_BalanceHistory[[#This Row],[RespAgency]]</f>
        <v>140: Department of Criminal Justice Services</v>
      </c>
      <c r="G4834" s="3">
        <v>140</v>
      </c>
      <c r="H4834" s="3" t="s">
        <v>771</v>
      </c>
      <c r="I4834" s="3" t="str">
        <f>_xlfn.XLOOKUP(Tbl_BalanceHistory[[#This Row],[AgyCode]],Tbl_Agencies[Agy Code],Tbl_Agencies[Agy Sort])</f>
        <v>162000</v>
      </c>
      <c r="J4834" s="2" t="str">
        <f>Tbl_BalanceHistory[[#This Row],[AgyCode]]&amp;": "&amp;Tbl_BalanceHistory[[#This Row],[Agency Name]]</f>
        <v>140: Department of Criminal Justice Services</v>
      </c>
      <c r="K4834" s="1">
        <v>2016</v>
      </c>
      <c r="L4834" s="3">
        <v>399</v>
      </c>
      <c r="M4834" s="3" t="s">
        <v>62</v>
      </c>
      <c r="N4834" s="2" t="str">
        <f>Tbl_BalanceHistory[[#This Row],[ProgramCode]]&amp;": "&amp;Tbl_BalanceHistory[[#This Row],[Program Name]]</f>
        <v>399: Administrative and Support Services</v>
      </c>
      <c r="O4834" s="3" t="s">
        <v>1730</v>
      </c>
      <c r="P4834" s="1" t="str">
        <f>IF(Tbl_BalanceHistory[[#This Row],[FundCode]]="0100","GF",IF(Tbl_BalanceHistory[[#This Row],[FundCode]]="01000","GF","Hi Ed / OCR"))</f>
        <v>GF</v>
      </c>
      <c r="Q4834" s="5">
        <v>1659066</v>
      </c>
      <c r="R4834" s="5">
        <v>1609045.44</v>
      </c>
      <c r="S4834" s="5">
        <v>50020</v>
      </c>
      <c r="T4834" s="5">
        <v>0</v>
      </c>
      <c r="U4834" s="3"/>
      <c r="V4834" s="5">
        <v>50020</v>
      </c>
      <c r="W4834" s="5">
        <v>0</v>
      </c>
      <c r="X4834" s="5"/>
      <c r="Y4834" s="5"/>
      <c r="Z4834" s="5">
        <f>Tbl_BalanceHistory[[#This Row],[Discretionary Recommended - Pre 2022]]+Tbl_BalanceHistory[[#This Row],[Discretionary Balance Recommended: Policy]]+Tbl_BalanceHistory[[#This Row],[Discretionary Balance Recommended: Commitments]]</f>
        <v>0</v>
      </c>
      <c r="AA4834" s="5">
        <f>Tbl_BalanceHistory[[#This Row],[Discretionary Balance]]-Tbl_BalanceHistory[[#This Row],[Discretionary Reappropriation]]</f>
        <v>50020</v>
      </c>
      <c r="AB4834" s="2" t="s">
        <v>2185</v>
      </c>
      <c r="AC4834" s="2"/>
      <c r="AD4834" s="2"/>
      <c r="AE4834" s="2" t="s">
        <v>2170</v>
      </c>
    </row>
    <row r="4835" spans="1:31" ht="45" x14ac:dyDescent="0.25">
      <c r="A4835" s="2" t="s">
        <v>747</v>
      </c>
      <c r="B4835" s="3">
        <v>11</v>
      </c>
      <c r="C4835" s="3">
        <v>140</v>
      </c>
      <c r="D4835" s="3" t="s">
        <v>771</v>
      </c>
      <c r="E4835" s="3" t="str">
        <f>_xlfn.XLOOKUP(Tbl_BalanceHistory[[#This Row],[RespAgy]],Tbl_Agencies[Agy Code],Tbl_Agencies[Agy Sort])</f>
        <v>162000</v>
      </c>
      <c r="F4835" s="2" t="str">
        <f>Tbl_BalanceHistory[[#This Row],[RespAgy]]&amp;": "&amp;Tbl_BalanceHistory[[#This Row],[RespAgency]]</f>
        <v>140: Department of Criminal Justice Services</v>
      </c>
      <c r="G4835" s="3">
        <v>140</v>
      </c>
      <c r="H4835" s="3" t="s">
        <v>771</v>
      </c>
      <c r="I4835" s="3" t="str">
        <f>_xlfn.XLOOKUP(Tbl_BalanceHistory[[#This Row],[AgyCode]],Tbl_Agencies[Agy Code],Tbl_Agencies[Agy Sort])</f>
        <v>162000</v>
      </c>
      <c r="J4835" s="2" t="str">
        <f>Tbl_BalanceHistory[[#This Row],[AgyCode]]&amp;": "&amp;Tbl_BalanceHistory[[#This Row],[Agency Name]]</f>
        <v>140: Department of Criminal Justice Services</v>
      </c>
      <c r="K4835" s="1">
        <v>2017</v>
      </c>
      <c r="L4835" s="3">
        <v>399</v>
      </c>
      <c r="M4835" s="3" t="s">
        <v>62</v>
      </c>
      <c r="N4835" s="2" t="str">
        <f>Tbl_BalanceHistory[[#This Row],[ProgramCode]]&amp;": "&amp;Tbl_BalanceHistory[[#This Row],[Program Name]]</f>
        <v>399: Administrative and Support Services</v>
      </c>
      <c r="O4835" s="3" t="s">
        <v>886</v>
      </c>
      <c r="P4835" s="1" t="str">
        <f>IF(Tbl_BalanceHistory[[#This Row],[FundCode]]="0100","GF",IF(Tbl_BalanceHistory[[#This Row],[FundCode]]="01000","GF","Hi Ed / OCR"))</f>
        <v>GF</v>
      </c>
      <c r="Q4835" s="5">
        <v>1918555</v>
      </c>
      <c r="R4835" s="5">
        <v>1909421.56</v>
      </c>
      <c r="S4835" s="5">
        <v>9133</v>
      </c>
      <c r="T4835" s="5">
        <v>0</v>
      </c>
      <c r="U4835" s="3"/>
      <c r="V4835" s="5">
        <v>9133</v>
      </c>
      <c r="W4835" s="5">
        <v>0</v>
      </c>
      <c r="X4835" s="5"/>
      <c r="Y4835" s="5"/>
      <c r="Z4835" s="5">
        <f>Tbl_BalanceHistory[[#This Row],[Discretionary Recommended - Pre 2022]]+Tbl_BalanceHistory[[#This Row],[Discretionary Balance Recommended: Policy]]+Tbl_BalanceHistory[[#This Row],[Discretionary Balance Recommended: Commitments]]</f>
        <v>0</v>
      </c>
      <c r="AA4835" s="5">
        <f>Tbl_BalanceHistory[[#This Row],[Discretionary Balance]]-Tbl_BalanceHistory[[#This Row],[Discretionary Reappropriation]]</f>
        <v>9133</v>
      </c>
      <c r="AB4835" s="2"/>
      <c r="AC4835" s="2"/>
      <c r="AD4835" s="2"/>
      <c r="AE4835" s="2"/>
    </row>
    <row r="4836" spans="1:31" ht="45" x14ac:dyDescent="0.25">
      <c r="A4836" s="2" t="s">
        <v>747</v>
      </c>
      <c r="B4836" s="3">
        <v>11</v>
      </c>
      <c r="C4836" s="3">
        <v>140</v>
      </c>
      <c r="D4836" s="3" t="s">
        <v>771</v>
      </c>
      <c r="E4836" s="3" t="str">
        <f>_xlfn.XLOOKUP(Tbl_BalanceHistory[[#This Row],[RespAgy]],Tbl_Agencies[Agy Code],Tbl_Agencies[Agy Sort])</f>
        <v>162000</v>
      </c>
      <c r="F4836" s="2" t="str">
        <f>Tbl_BalanceHistory[[#This Row],[RespAgy]]&amp;": "&amp;Tbl_BalanceHistory[[#This Row],[RespAgency]]</f>
        <v>140: Department of Criminal Justice Services</v>
      </c>
      <c r="G4836" s="3">
        <v>140</v>
      </c>
      <c r="H4836" s="3" t="s">
        <v>771</v>
      </c>
      <c r="I4836" s="3" t="str">
        <f>_xlfn.XLOOKUP(Tbl_BalanceHistory[[#This Row],[AgyCode]],Tbl_Agencies[Agy Code],Tbl_Agencies[Agy Sort])</f>
        <v>162000</v>
      </c>
      <c r="J4836" s="2" t="str">
        <f>Tbl_BalanceHistory[[#This Row],[AgyCode]]&amp;": "&amp;Tbl_BalanceHistory[[#This Row],[Agency Name]]</f>
        <v>140: Department of Criminal Justice Services</v>
      </c>
      <c r="K4836" s="1">
        <v>2018</v>
      </c>
      <c r="L4836" s="3">
        <v>399</v>
      </c>
      <c r="M4836" s="3" t="s">
        <v>62</v>
      </c>
      <c r="N4836" s="2" t="str">
        <f>Tbl_BalanceHistory[[#This Row],[ProgramCode]]&amp;": "&amp;Tbl_BalanceHistory[[#This Row],[Program Name]]</f>
        <v>399: Administrative and Support Services</v>
      </c>
      <c r="O4836" s="3" t="s">
        <v>886</v>
      </c>
      <c r="P4836" s="1" t="str">
        <f>IF(Tbl_BalanceHistory[[#This Row],[FundCode]]="0100","GF",IF(Tbl_BalanceHistory[[#This Row],[FundCode]]="01000","GF","Hi Ed / OCR"))</f>
        <v>GF</v>
      </c>
      <c r="Q4836" s="5">
        <v>2381498</v>
      </c>
      <c r="R4836" s="5">
        <v>2293964.33</v>
      </c>
      <c r="S4836" s="5">
        <v>87533</v>
      </c>
      <c r="T4836" s="5">
        <v>0</v>
      </c>
      <c r="U4836" s="3"/>
      <c r="V4836" s="5">
        <v>87533</v>
      </c>
      <c r="W4836" s="5">
        <v>0</v>
      </c>
      <c r="X4836" s="5"/>
      <c r="Y4836" s="5"/>
      <c r="Z4836" s="5">
        <f>Tbl_BalanceHistory[[#This Row],[Discretionary Recommended - Pre 2022]]+Tbl_BalanceHistory[[#This Row],[Discretionary Balance Recommended: Policy]]+Tbl_BalanceHistory[[#This Row],[Discretionary Balance Recommended: Commitments]]</f>
        <v>0</v>
      </c>
      <c r="AA4836" s="5">
        <f>Tbl_BalanceHistory[[#This Row],[Discretionary Balance]]-Tbl_BalanceHistory[[#This Row],[Discretionary Reappropriation]]</f>
        <v>87533</v>
      </c>
      <c r="AB4836" s="2"/>
      <c r="AC4836" s="2"/>
      <c r="AD4836" s="2"/>
      <c r="AE4836" s="2"/>
    </row>
    <row r="4837" spans="1:31" ht="45" x14ac:dyDescent="0.25">
      <c r="A4837" s="2" t="s">
        <v>747</v>
      </c>
      <c r="B4837" s="3">
        <v>11</v>
      </c>
      <c r="C4837" s="3">
        <v>140</v>
      </c>
      <c r="D4837" s="3" t="s">
        <v>771</v>
      </c>
      <c r="E4837" s="3" t="str">
        <f>_xlfn.XLOOKUP(Tbl_BalanceHistory[[#This Row],[RespAgy]],Tbl_Agencies[Agy Code],Tbl_Agencies[Agy Sort])</f>
        <v>162000</v>
      </c>
      <c r="F4837" s="2" t="str">
        <f>Tbl_BalanceHistory[[#This Row],[RespAgy]]&amp;": "&amp;Tbl_BalanceHistory[[#This Row],[RespAgency]]</f>
        <v>140: Department of Criminal Justice Services</v>
      </c>
      <c r="G4837" s="3">
        <v>140</v>
      </c>
      <c r="H4837" s="3" t="s">
        <v>771</v>
      </c>
      <c r="I4837" s="3" t="str">
        <f>_xlfn.XLOOKUP(Tbl_BalanceHistory[[#This Row],[AgyCode]],Tbl_Agencies[Agy Code],Tbl_Agencies[Agy Sort])</f>
        <v>162000</v>
      </c>
      <c r="J4837" s="2" t="str">
        <f>Tbl_BalanceHistory[[#This Row],[AgyCode]]&amp;": "&amp;Tbl_BalanceHistory[[#This Row],[Agency Name]]</f>
        <v>140: Department of Criminal Justice Services</v>
      </c>
      <c r="K4837" s="1">
        <v>2019</v>
      </c>
      <c r="L4837" s="3">
        <v>399</v>
      </c>
      <c r="M4837" s="3" t="s">
        <v>62</v>
      </c>
      <c r="N4837" s="2" t="str">
        <f>Tbl_BalanceHistory[[#This Row],[ProgramCode]]&amp;": "&amp;Tbl_BalanceHistory[[#This Row],[Program Name]]</f>
        <v>399: Administrative and Support Services</v>
      </c>
      <c r="O4837" s="3" t="s">
        <v>886</v>
      </c>
      <c r="P4837" s="1" t="str">
        <f>IF(Tbl_BalanceHistory[[#This Row],[FundCode]]="0100","GF",IF(Tbl_BalanceHistory[[#This Row],[FundCode]]="01000","GF","Hi Ed / OCR"))</f>
        <v>GF</v>
      </c>
      <c r="Q4837" s="5">
        <v>3078994</v>
      </c>
      <c r="R4837" s="5">
        <v>3059011.04</v>
      </c>
      <c r="S4837" s="5">
        <v>19982.96</v>
      </c>
      <c r="T4837" s="5">
        <v>0</v>
      </c>
      <c r="U4837" s="3"/>
      <c r="V4837" s="5">
        <v>19982.96</v>
      </c>
      <c r="W4837" s="5">
        <v>0</v>
      </c>
      <c r="X4837" s="5"/>
      <c r="Y4837" s="5"/>
      <c r="Z4837" s="5">
        <f>Tbl_BalanceHistory[[#This Row],[Discretionary Recommended - Pre 2022]]+Tbl_BalanceHistory[[#This Row],[Discretionary Balance Recommended: Policy]]+Tbl_BalanceHistory[[#This Row],[Discretionary Balance Recommended: Commitments]]</f>
        <v>0</v>
      </c>
      <c r="AA4837" s="5">
        <f>Tbl_BalanceHistory[[#This Row],[Discretionary Balance]]-Tbl_BalanceHistory[[#This Row],[Discretionary Reappropriation]]</f>
        <v>19982.96</v>
      </c>
      <c r="AB4837" s="2"/>
      <c r="AC4837" s="2"/>
      <c r="AD4837" s="2"/>
      <c r="AE4837" s="2"/>
    </row>
    <row r="4838" spans="1:31" ht="45" x14ac:dyDescent="0.25">
      <c r="A4838" s="2" t="s">
        <v>747</v>
      </c>
      <c r="B4838" s="3">
        <v>11</v>
      </c>
      <c r="C4838" s="3">
        <v>140</v>
      </c>
      <c r="D4838" s="3" t="s">
        <v>771</v>
      </c>
      <c r="E4838" s="3" t="str">
        <f>_xlfn.XLOOKUP(Tbl_BalanceHistory[[#This Row],[RespAgy]],Tbl_Agencies[Agy Code],Tbl_Agencies[Agy Sort])</f>
        <v>162000</v>
      </c>
      <c r="F4838" s="2" t="str">
        <f>Tbl_BalanceHistory[[#This Row],[RespAgy]]&amp;": "&amp;Tbl_BalanceHistory[[#This Row],[RespAgency]]</f>
        <v>140: Department of Criminal Justice Services</v>
      </c>
      <c r="G4838" s="3">
        <v>140</v>
      </c>
      <c r="H4838" s="3" t="s">
        <v>771</v>
      </c>
      <c r="I4838" s="3" t="str">
        <f>_xlfn.XLOOKUP(Tbl_BalanceHistory[[#This Row],[AgyCode]],Tbl_Agencies[Agy Code],Tbl_Agencies[Agy Sort])</f>
        <v>162000</v>
      </c>
      <c r="J4838" s="2" t="str">
        <f>Tbl_BalanceHistory[[#This Row],[AgyCode]]&amp;": "&amp;Tbl_BalanceHistory[[#This Row],[Agency Name]]</f>
        <v>140: Department of Criminal Justice Services</v>
      </c>
      <c r="K4838" s="1">
        <v>2020</v>
      </c>
      <c r="L4838" s="3">
        <v>399</v>
      </c>
      <c r="M4838" s="3" t="s">
        <v>62</v>
      </c>
      <c r="N4838" s="2" t="str">
        <f>Tbl_BalanceHistory[[#This Row],[ProgramCode]]&amp;": "&amp;Tbl_BalanceHistory[[#This Row],[Program Name]]</f>
        <v>399: Administrative and Support Services</v>
      </c>
      <c r="O4838" s="3" t="s">
        <v>886</v>
      </c>
      <c r="P4838" s="1" t="str">
        <f>IF(Tbl_BalanceHistory[[#This Row],[FundCode]]="0100","GF",IF(Tbl_BalanceHistory[[#This Row],[FundCode]]="01000","GF","Hi Ed / OCR"))</f>
        <v>GF</v>
      </c>
      <c r="Q4838" s="5">
        <v>2962374</v>
      </c>
      <c r="R4838" s="5">
        <v>2962068.17</v>
      </c>
      <c r="S4838" s="5">
        <v>305.83</v>
      </c>
      <c r="T4838" s="5">
        <v>0</v>
      </c>
      <c r="U4838" s="3"/>
      <c r="V4838" s="5">
        <v>305.83</v>
      </c>
      <c r="W4838" s="5">
        <v>0</v>
      </c>
      <c r="X4838" s="5"/>
      <c r="Y4838" s="5"/>
      <c r="Z4838" s="5">
        <f>Tbl_BalanceHistory[[#This Row],[Discretionary Recommended - Pre 2022]]+Tbl_BalanceHistory[[#This Row],[Discretionary Balance Recommended: Policy]]+Tbl_BalanceHistory[[#This Row],[Discretionary Balance Recommended: Commitments]]</f>
        <v>0</v>
      </c>
      <c r="AA4838" s="5">
        <f>Tbl_BalanceHistory[[#This Row],[Discretionary Balance]]-Tbl_BalanceHistory[[#This Row],[Discretionary Reappropriation]]</f>
        <v>305.83</v>
      </c>
      <c r="AB4838" s="2"/>
      <c r="AC4838" s="2"/>
      <c r="AD4838" s="2"/>
      <c r="AE4838" s="2"/>
    </row>
    <row r="4839" spans="1:31" ht="45" x14ac:dyDescent="0.25">
      <c r="A4839" s="2" t="s">
        <v>747</v>
      </c>
      <c r="B4839" s="3">
        <v>11</v>
      </c>
      <c r="C4839" s="3">
        <v>140</v>
      </c>
      <c r="D4839" s="3" t="s">
        <v>771</v>
      </c>
      <c r="E4839" s="3" t="str">
        <f>_xlfn.XLOOKUP(Tbl_BalanceHistory[[#This Row],[RespAgy]],Tbl_Agencies[Agy Code],Tbl_Agencies[Agy Sort])</f>
        <v>162000</v>
      </c>
      <c r="F4839" s="2" t="str">
        <f>Tbl_BalanceHistory[[#This Row],[RespAgy]]&amp;": "&amp;Tbl_BalanceHistory[[#This Row],[RespAgency]]</f>
        <v>140: Department of Criminal Justice Services</v>
      </c>
      <c r="G4839" s="3">
        <v>140</v>
      </c>
      <c r="H4839" s="3" t="s">
        <v>771</v>
      </c>
      <c r="I4839" s="3" t="str">
        <f>_xlfn.XLOOKUP(Tbl_BalanceHistory[[#This Row],[AgyCode]],Tbl_Agencies[Agy Code],Tbl_Agencies[Agy Sort])</f>
        <v>162000</v>
      </c>
      <c r="J4839" s="2" t="str">
        <f>Tbl_BalanceHistory[[#This Row],[AgyCode]]&amp;": "&amp;Tbl_BalanceHistory[[#This Row],[Agency Name]]</f>
        <v>140: Department of Criminal Justice Services</v>
      </c>
      <c r="K4839" s="1">
        <v>2014</v>
      </c>
      <c r="L4839" s="3">
        <v>728</v>
      </c>
      <c r="M4839" s="3" t="s">
        <v>292</v>
      </c>
      <c r="N4839" s="2" t="str">
        <f>Tbl_BalanceHistory[[#This Row],[ProgramCode]]&amp;": "&amp;Tbl_BalanceHistory[[#This Row],[Program Name]]</f>
        <v>728: Financial Assistance to Localities - General</v>
      </c>
      <c r="O4839" s="3" t="s">
        <v>1730</v>
      </c>
      <c r="P4839" s="1" t="str">
        <f>IF(Tbl_BalanceHistory[[#This Row],[FundCode]]="0100","GF",IF(Tbl_BalanceHistory[[#This Row],[FundCode]]="01000","GF","Hi Ed / OCR"))</f>
        <v>GF</v>
      </c>
      <c r="Q4839" s="5">
        <v>172412837</v>
      </c>
      <c r="R4839" s="5">
        <v>172412836</v>
      </c>
      <c r="S4839" s="5">
        <v>1</v>
      </c>
      <c r="T4839" s="5">
        <v>0</v>
      </c>
      <c r="U4839" s="3"/>
      <c r="V4839" s="5">
        <v>1</v>
      </c>
      <c r="W4839" s="5">
        <v>0</v>
      </c>
      <c r="X4839" s="5"/>
      <c r="Y4839" s="5"/>
      <c r="Z4839" s="5">
        <f>Tbl_BalanceHistory[[#This Row],[Discretionary Recommended - Pre 2022]]+Tbl_BalanceHistory[[#This Row],[Discretionary Balance Recommended: Policy]]+Tbl_BalanceHistory[[#This Row],[Discretionary Balance Recommended: Commitments]]</f>
        <v>0</v>
      </c>
      <c r="AA4839" s="5">
        <f>Tbl_BalanceHistory[[#This Row],[Discretionary Balance]]-Tbl_BalanceHistory[[#This Row],[Discretionary Reappropriation]]</f>
        <v>1</v>
      </c>
      <c r="AB4839" s="2"/>
      <c r="AC4839" s="2"/>
      <c r="AD4839" s="2"/>
      <c r="AE4839" s="2"/>
    </row>
    <row r="4840" spans="1:31" ht="45" x14ac:dyDescent="0.25">
      <c r="A4840" s="2" t="s">
        <v>747</v>
      </c>
      <c r="B4840" s="3">
        <v>11</v>
      </c>
      <c r="C4840" s="3">
        <v>140</v>
      </c>
      <c r="D4840" s="3" t="s">
        <v>771</v>
      </c>
      <c r="E4840" s="3" t="str">
        <f>_xlfn.XLOOKUP(Tbl_BalanceHistory[[#This Row],[RespAgy]],Tbl_Agencies[Agy Code],Tbl_Agencies[Agy Sort])</f>
        <v>162000</v>
      </c>
      <c r="F4840" s="2" t="str">
        <f>Tbl_BalanceHistory[[#This Row],[RespAgy]]&amp;": "&amp;Tbl_BalanceHistory[[#This Row],[RespAgency]]</f>
        <v>140: Department of Criminal Justice Services</v>
      </c>
      <c r="G4840" s="3">
        <v>140</v>
      </c>
      <c r="H4840" s="3" t="s">
        <v>771</v>
      </c>
      <c r="I4840" s="3" t="str">
        <f>_xlfn.XLOOKUP(Tbl_BalanceHistory[[#This Row],[AgyCode]],Tbl_Agencies[Agy Code],Tbl_Agencies[Agy Sort])</f>
        <v>162000</v>
      </c>
      <c r="J4840" s="2" t="str">
        <f>Tbl_BalanceHistory[[#This Row],[AgyCode]]&amp;": "&amp;Tbl_BalanceHistory[[#This Row],[Agency Name]]</f>
        <v>140: Department of Criminal Justice Services</v>
      </c>
      <c r="K4840" s="1">
        <v>2015</v>
      </c>
      <c r="L4840" s="3">
        <v>728</v>
      </c>
      <c r="M4840" s="3" t="s">
        <v>292</v>
      </c>
      <c r="N4840" s="2" t="str">
        <f>Tbl_BalanceHistory[[#This Row],[ProgramCode]]&amp;": "&amp;Tbl_BalanceHistory[[#This Row],[Program Name]]</f>
        <v>728: Financial Assistance to Localities - General</v>
      </c>
      <c r="O4840" s="3" t="s">
        <v>1730</v>
      </c>
      <c r="P4840" s="1" t="str">
        <f>IF(Tbl_BalanceHistory[[#This Row],[FundCode]]="0100","GF",IF(Tbl_BalanceHistory[[#This Row],[FundCode]]="01000","GF","Hi Ed / OCR"))</f>
        <v>GF</v>
      </c>
      <c r="Q4840" s="5">
        <v>166876477</v>
      </c>
      <c r="R4840" s="5">
        <v>166876476</v>
      </c>
      <c r="S4840" s="5">
        <v>1</v>
      </c>
      <c r="T4840" s="5">
        <v>0</v>
      </c>
      <c r="U4840" s="3"/>
      <c r="V4840" s="5">
        <v>1</v>
      </c>
      <c r="W4840" s="5">
        <v>0</v>
      </c>
      <c r="X4840" s="5"/>
      <c r="Y4840" s="5"/>
      <c r="Z4840" s="5">
        <f>Tbl_BalanceHistory[[#This Row],[Discretionary Recommended - Pre 2022]]+Tbl_BalanceHistory[[#This Row],[Discretionary Balance Recommended: Policy]]+Tbl_BalanceHistory[[#This Row],[Discretionary Balance Recommended: Commitments]]</f>
        <v>0</v>
      </c>
      <c r="AA4840" s="5">
        <f>Tbl_BalanceHistory[[#This Row],[Discretionary Balance]]-Tbl_BalanceHistory[[#This Row],[Discretionary Reappropriation]]</f>
        <v>1</v>
      </c>
      <c r="AB4840" s="2"/>
      <c r="AC4840" s="2"/>
      <c r="AD4840" s="2"/>
      <c r="AE4840" s="2"/>
    </row>
    <row r="4841" spans="1:31" ht="45" x14ac:dyDescent="0.25">
      <c r="A4841" s="2" t="s">
        <v>747</v>
      </c>
      <c r="B4841" s="3">
        <v>11</v>
      </c>
      <c r="C4841" s="3">
        <v>140</v>
      </c>
      <c r="D4841" s="3" t="s">
        <v>771</v>
      </c>
      <c r="E4841" s="3" t="str">
        <f>_xlfn.XLOOKUP(Tbl_BalanceHistory[[#This Row],[RespAgy]],Tbl_Agencies[Agy Code],Tbl_Agencies[Agy Sort])</f>
        <v>162000</v>
      </c>
      <c r="F4841" s="2" t="str">
        <f>Tbl_BalanceHistory[[#This Row],[RespAgy]]&amp;": "&amp;Tbl_BalanceHistory[[#This Row],[RespAgency]]</f>
        <v>140: Department of Criminal Justice Services</v>
      </c>
      <c r="G4841" s="3">
        <v>140</v>
      </c>
      <c r="H4841" s="3" t="s">
        <v>771</v>
      </c>
      <c r="I4841" s="3" t="str">
        <f>_xlfn.XLOOKUP(Tbl_BalanceHistory[[#This Row],[AgyCode]],Tbl_Agencies[Agy Code],Tbl_Agencies[Agy Sort])</f>
        <v>162000</v>
      </c>
      <c r="J4841" s="2" t="str">
        <f>Tbl_BalanceHistory[[#This Row],[AgyCode]]&amp;": "&amp;Tbl_BalanceHistory[[#This Row],[Agency Name]]</f>
        <v>140: Department of Criminal Justice Services</v>
      </c>
      <c r="K4841" s="1">
        <v>2016</v>
      </c>
      <c r="L4841" s="3">
        <v>728</v>
      </c>
      <c r="M4841" s="3" t="s">
        <v>292</v>
      </c>
      <c r="N4841" s="2" t="str">
        <f>Tbl_BalanceHistory[[#This Row],[ProgramCode]]&amp;": "&amp;Tbl_BalanceHistory[[#This Row],[Program Name]]</f>
        <v>728: Financial Assistance to Localities - General</v>
      </c>
      <c r="O4841" s="3" t="s">
        <v>1730</v>
      </c>
      <c r="P4841" s="1" t="str">
        <f>IF(Tbl_BalanceHistory[[#This Row],[FundCode]]="0100","GF",IF(Tbl_BalanceHistory[[#This Row],[FundCode]]="01000","GF","Hi Ed / OCR"))</f>
        <v>GF</v>
      </c>
      <c r="Q4841" s="5">
        <v>172412837</v>
      </c>
      <c r="R4841" s="5">
        <v>172412836</v>
      </c>
      <c r="S4841" s="5">
        <v>1</v>
      </c>
      <c r="T4841" s="5">
        <v>0</v>
      </c>
      <c r="U4841" s="3"/>
      <c r="V4841" s="5">
        <v>1</v>
      </c>
      <c r="W4841" s="5">
        <v>0</v>
      </c>
      <c r="X4841" s="5"/>
      <c r="Y4841" s="5"/>
      <c r="Z4841" s="5">
        <f>Tbl_BalanceHistory[[#This Row],[Discretionary Recommended - Pre 2022]]+Tbl_BalanceHistory[[#This Row],[Discretionary Balance Recommended: Policy]]+Tbl_BalanceHistory[[#This Row],[Discretionary Balance Recommended: Commitments]]</f>
        <v>0</v>
      </c>
      <c r="AA4841" s="5">
        <f>Tbl_BalanceHistory[[#This Row],[Discretionary Balance]]-Tbl_BalanceHistory[[#This Row],[Discretionary Reappropriation]]</f>
        <v>1</v>
      </c>
      <c r="AB4841" s="2"/>
      <c r="AC4841" s="2"/>
      <c r="AD4841" s="2"/>
      <c r="AE4841" s="2" t="s">
        <v>2170</v>
      </c>
    </row>
    <row r="4842" spans="1:31" ht="45" x14ac:dyDescent="0.25">
      <c r="A4842" s="2" t="s">
        <v>747</v>
      </c>
      <c r="B4842" s="3">
        <v>11</v>
      </c>
      <c r="C4842" s="3">
        <v>140</v>
      </c>
      <c r="D4842" s="3" t="s">
        <v>771</v>
      </c>
      <c r="E4842" s="3" t="str">
        <f>_xlfn.XLOOKUP(Tbl_BalanceHistory[[#This Row],[RespAgy]],Tbl_Agencies[Agy Code],Tbl_Agencies[Agy Sort])</f>
        <v>162000</v>
      </c>
      <c r="F4842" s="2" t="str">
        <f>Tbl_BalanceHistory[[#This Row],[RespAgy]]&amp;": "&amp;Tbl_BalanceHistory[[#This Row],[RespAgency]]</f>
        <v>140: Department of Criminal Justice Services</v>
      </c>
      <c r="G4842" s="3">
        <v>140</v>
      </c>
      <c r="H4842" s="3" t="s">
        <v>771</v>
      </c>
      <c r="I4842" s="3" t="str">
        <f>_xlfn.XLOOKUP(Tbl_BalanceHistory[[#This Row],[AgyCode]],Tbl_Agencies[Agy Code],Tbl_Agencies[Agy Sort])</f>
        <v>162000</v>
      </c>
      <c r="J4842" s="2" t="str">
        <f>Tbl_BalanceHistory[[#This Row],[AgyCode]]&amp;": "&amp;Tbl_BalanceHistory[[#This Row],[Agency Name]]</f>
        <v>140: Department of Criminal Justice Services</v>
      </c>
      <c r="K4842" s="1">
        <v>2017</v>
      </c>
      <c r="L4842" s="3">
        <v>728</v>
      </c>
      <c r="M4842" s="3" t="s">
        <v>292</v>
      </c>
      <c r="N4842" s="2" t="str">
        <f>Tbl_BalanceHistory[[#This Row],[ProgramCode]]&amp;": "&amp;Tbl_BalanceHistory[[#This Row],[Program Name]]</f>
        <v>728: Financial Assistance to Localities - General</v>
      </c>
      <c r="O4842" s="3" t="s">
        <v>886</v>
      </c>
      <c r="P4842" s="1" t="str">
        <f>IF(Tbl_BalanceHistory[[#This Row],[FundCode]]="0100","GF",IF(Tbl_BalanceHistory[[#This Row],[FundCode]]="01000","GF","Hi Ed / OCR"))</f>
        <v>GF</v>
      </c>
      <c r="Q4842" s="5">
        <v>177964014</v>
      </c>
      <c r="R4842" s="5">
        <v>177964013</v>
      </c>
      <c r="S4842" s="5">
        <v>1</v>
      </c>
      <c r="T4842" s="5">
        <v>0</v>
      </c>
      <c r="U4842" s="3"/>
      <c r="V4842" s="5">
        <v>1</v>
      </c>
      <c r="W4842" s="5">
        <v>0</v>
      </c>
      <c r="X4842" s="5"/>
      <c r="Y4842" s="5"/>
      <c r="Z4842" s="5">
        <f>Tbl_BalanceHistory[[#This Row],[Discretionary Recommended - Pre 2022]]+Tbl_BalanceHistory[[#This Row],[Discretionary Balance Recommended: Policy]]+Tbl_BalanceHistory[[#This Row],[Discretionary Balance Recommended: Commitments]]</f>
        <v>0</v>
      </c>
      <c r="AA4842" s="5">
        <f>Tbl_BalanceHistory[[#This Row],[Discretionary Balance]]-Tbl_BalanceHistory[[#This Row],[Discretionary Reappropriation]]</f>
        <v>1</v>
      </c>
      <c r="AB4842" s="2"/>
      <c r="AC4842" s="2"/>
      <c r="AD4842" s="2"/>
      <c r="AE4842" s="2"/>
    </row>
    <row r="4843" spans="1:31" ht="45" x14ac:dyDescent="0.25">
      <c r="A4843" s="2" t="s">
        <v>747</v>
      </c>
      <c r="B4843" s="3">
        <v>11</v>
      </c>
      <c r="C4843" s="3">
        <v>140</v>
      </c>
      <c r="D4843" s="3" t="s">
        <v>771</v>
      </c>
      <c r="E4843" s="3" t="str">
        <f>_xlfn.XLOOKUP(Tbl_BalanceHistory[[#This Row],[RespAgy]],Tbl_Agencies[Agy Code],Tbl_Agencies[Agy Sort])</f>
        <v>162000</v>
      </c>
      <c r="F4843" s="2" t="str">
        <f>Tbl_BalanceHistory[[#This Row],[RespAgy]]&amp;": "&amp;Tbl_BalanceHistory[[#This Row],[RespAgency]]</f>
        <v>140: Department of Criminal Justice Services</v>
      </c>
      <c r="G4843" s="3">
        <v>140</v>
      </c>
      <c r="H4843" s="3" t="s">
        <v>771</v>
      </c>
      <c r="I4843" s="3" t="str">
        <f>_xlfn.XLOOKUP(Tbl_BalanceHistory[[#This Row],[AgyCode]],Tbl_Agencies[Agy Code],Tbl_Agencies[Agy Sort])</f>
        <v>162000</v>
      </c>
      <c r="J4843" s="2" t="str">
        <f>Tbl_BalanceHistory[[#This Row],[AgyCode]]&amp;": "&amp;Tbl_BalanceHistory[[#This Row],[Agency Name]]</f>
        <v>140: Department of Criminal Justice Services</v>
      </c>
      <c r="K4843" s="1">
        <v>2018</v>
      </c>
      <c r="L4843" s="3">
        <v>728</v>
      </c>
      <c r="M4843" s="3" t="s">
        <v>292</v>
      </c>
      <c r="N4843" s="2" t="str">
        <f>Tbl_BalanceHistory[[#This Row],[ProgramCode]]&amp;": "&amp;Tbl_BalanceHistory[[#This Row],[Program Name]]</f>
        <v>728: Financial Assistance to Localities - General</v>
      </c>
      <c r="O4843" s="3" t="s">
        <v>886</v>
      </c>
      <c r="P4843" s="1" t="str">
        <f>IF(Tbl_BalanceHistory[[#This Row],[FundCode]]="0100","GF",IF(Tbl_BalanceHistory[[#This Row],[FundCode]]="01000","GF","Hi Ed / OCR"))</f>
        <v>GF</v>
      </c>
      <c r="Q4843" s="5">
        <v>177964014</v>
      </c>
      <c r="R4843" s="5">
        <v>177964013</v>
      </c>
      <c r="S4843" s="5">
        <v>1</v>
      </c>
      <c r="T4843" s="5">
        <v>0</v>
      </c>
      <c r="U4843" s="3"/>
      <c r="V4843" s="5">
        <v>1</v>
      </c>
      <c r="W4843" s="5">
        <v>0</v>
      </c>
      <c r="X4843" s="5"/>
      <c r="Y4843" s="5"/>
      <c r="Z4843" s="5">
        <f>Tbl_BalanceHistory[[#This Row],[Discretionary Recommended - Pre 2022]]+Tbl_BalanceHistory[[#This Row],[Discretionary Balance Recommended: Policy]]+Tbl_BalanceHistory[[#This Row],[Discretionary Balance Recommended: Commitments]]</f>
        <v>0</v>
      </c>
      <c r="AA4843" s="5">
        <f>Tbl_BalanceHistory[[#This Row],[Discretionary Balance]]-Tbl_BalanceHistory[[#This Row],[Discretionary Reappropriation]]</f>
        <v>1</v>
      </c>
      <c r="AB4843" s="2"/>
      <c r="AC4843" s="2"/>
      <c r="AD4843" s="2"/>
      <c r="AE4843" s="2"/>
    </row>
    <row r="4844" spans="1:31" ht="45" x14ac:dyDescent="0.25">
      <c r="A4844" s="2" t="s">
        <v>747</v>
      </c>
      <c r="B4844" s="3">
        <v>11</v>
      </c>
      <c r="C4844" s="3">
        <v>140</v>
      </c>
      <c r="D4844" s="3" t="s">
        <v>771</v>
      </c>
      <c r="E4844" s="3" t="str">
        <f>_xlfn.XLOOKUP(Tbl_BalanceHistory[[#This Row],[RespAgy]],Tbl_Agencies[Agy Code],Tbl_Agencies[Agy Sort])</f>
        <v>162000</v>
      </c>
      <c r="F4844" s="2" t="str">
        <f>Tbl_BalanceHistory[[#This Row],[RespAgy]]&amp;": "&amp;Tbl_BalanceHistory[[#This Row],[RespAgency]]</f>
        <v>140: Department of Criminal Justice Services</v>
      </c>
      <c r="G4844" s="3">
        <v>140</v>
      </c>
      <c r="H4844" s="3" t="s">
        <v>771</v>
      </c>
      <c r="I4844" s="3" t="str">
        <f>_xlfn.XLOOKUP(Tbl_BalanceHistory[[#This Row],[AgyCode]],Tbl_Agencies[Agy Code],Tbl_Agencies[Agy Sort])</f>
        <v>162000</v>
      </c>
      <c r="J4844" s="2" t="str">
        <f>Tbl_BalanceHistory[[#This Row],[AgyCode]]&amp;": "&amp;Tbl_BalanceHistory[[#This Row],[Agency Name]]</f>
        <v>140: Department of Criminal Justice Services</v>
      </c>
      <c r="K4844" s="1">
        <v>2019</v>
      </c>
      <c r="L4844" s="3">
        <v>728</v>
      </c>
      <c r="M4844" s="3" t="s">
        <v>292</v>
      </c>
      <c r="N4844" s="2" t="str">
        <f>Tbl_BalanceHistory[[#This Row],[ProgramCode]]&amp;": "&amp;Tbl_BalanceHistory[[#This Row],[Program Name]]</f>
        <v>728: Financial Assistance to Localities - General</v>
      </c>
      <c r="O4844" s="3" t="s">
        <v>886</v>
      </c>
      <c r="P4844" s="1" t="str">
        <f>IF(Tbl_BalanceHistory[[#This Row],[FundCode]]="0100","GF",IF(Tbl_BalanceHistory[[#This Row],[FundCode]]="01000","GF","Hi Ed / OCR"))</f>
        <v>GF</v>
      </c>
      <c r="Q4844" s="5">
        <v>184548683</v>
      </c>
      <c r="R4844" s="5">
        <v>184548672</v>
      </c>
      <c r="S4844" s="5">
        <v>11</v>
      </c>
      <c r="T4844" s="5">
        <v>0</v>
      </c>
      <c r="U4844" s="3"/>
      <c r="V4844" s="5">
        <v>11</v>
      </c>
      <c r="W4844" s="5">
        <v>0</v>
      </c>
      <c r="X4844" s="5"/>
      <c r="Y4844" s="5"/>
      <c r="Z4844" s="5">
        <f>Tbl_BalanceHistory[[#This Row],[Discretionary Recommended - Pre 2022]]+Tbl_BalanceHistory[[#This Row],[Discretionary Balance Recommended: Policy]]+Tbl_BalanceHistory[[#This Row],[Discretionary Balance Recommended: Commitments]]</f>
        <v>0</v>
      </c>
      <c r="AA4844" s="5">
        <f>Tbl_BalanceHistory[[#This Row],[Discretionary Balance]]-Tbl_BalanceHistory[[#This Row],[Discretionary Reappropriation]]</f>
        <v>11</v>
      </c>
      <c r="AB4844" s="2"/>
      <c r="AC4844" s="2"/>
      <c r="AD4844" s="2"/>
      <c r="AE4844" s="2"/>
    </row>
    <row r="4845" spans="1:31" ht="45" x14ac:dyDescent="0.25">
      <c r="A4845" s="2" t="s">
        <v>747</v>
      </c>
      <c r="B4845" s="3">
        <v>11</v>
      </c>
      <c r="C4845" s="3">
        <v>140</v>
      </c>
      <c r="D4845" s="3" t="s">
        <v>771</v>
      </c>
      <c r="E4845" s="3" t="str">
        <f>_xlfn.XLOOKUP(Tbl_BalanceHistory[[#This Row],[RespAgy]],Tbl_Agencies[Agy Code],Tbl_Agencies[Agy Sort])</f>
        <v>162000</v>
      </c>
      <c r="F4845" s="2" t="str">
        <f>Tbl_BalanceHistory[[#This Row],[RespAgy]]&amp;": "&amp;Tbl_BalanceHistory[[#This Row],[RespAgency]]</f>
        <v>140: Department of Criminal Justice Services</v>
      </c>
      <c r="G4845" s="3">
        <v>140</v>
      </c>
      <c r="H4845" s="3" t="s">
        <v>771</v>
      </c>
      <c r="I4845" s="3" t="str">
        <f>_xlfn.XLOOKUP(Tbl_BalanceHistory[[#This Row],[AgyCode]],Tbl_Agencies[Agy Code],Tbl_Agencies[Agy Sort])</f>
        <v>162000</v>
      </c>
      <c r="J4845" s="2" t="str">
        <f>Tbl_BalanceHistory[[#This Row],[AgyCode]]&amp;": "&amp;Tbl_BalanceHistory[[#This Row],[Agency Name]]</f>
        <v>140: Department of Criminal Justice Services</v>
      </c>
      <c r="K4845" s="1">
        <v>2020</v>
      </c>
      <c r="L4845" s="3">
        <v>728</v>
      </c>
      <c r="M4845" s="3" t="s">
        <v>292</v>
      </c>
      <c r="N4845" s="2" t="str">
        <f>Tbl_BalanceHistory[[#This Row],[ProgramCode]]&amp;": "&amp;Tbl_BalanceHistory[[#This Row],[Program Name]]</f>
        <v>728: Financial Assistance to Localities - General</v>
      </c>
      <c r="O4845" s="3" t="s">
        <v>886</v>
      </c>
      <c r="P4845" s="1" t="str">
        <f>IF(Tbl_BalanceHistory[[#This Row],[FundCode]]="0100","GF",IF(Tbl_BalanceHistory[[#This Row],[FundCode]]="01000","GF","Hi Ed / OCR"))</f>
        <v>GF</v>
      </c>
      <c r="Q4845" s="5">
        <v>191746081</v>
      </c>
      <c r="R4845" s="5">
        <v>191746080</v>
      </c>
      <c r="S4845" s="5">
        <v>1</v>
      </c>
      <c r="T4845" s="5">
        <v>0</v>
      </c>
      <c r="U4845" s="3"/>
      <c r="V4845" s="5">
        <v>1</v>
      </c>
      <c r="W4845" s="5">
        <v>0</v>
      </c>
      <c r="X4845" s="5"/>
      <c r="Y4845" s="5"/>
      <c r="Z4845" s="5">
        <f>Tbl_BalanceHistory[[#This Row],[Discretionary Recommended - Pre 2022]]+Tbl_BalanceHistory[[#This Row],[Discretionary Balance Recommended: Policy]]+Tbl_BalanceHistory[[#This Row],[Discretionary Balance Recommended: Commitments]]</f>
        <v>0</v>
      </c>
      <c r="AA4845" s="5">
        <f>Tbl_BalanceHistory[[#This Row],[Discretionary Balance]]-Tbl_BalanceHistory[[#This Row],[Discretionary Reappropriation]]</f>
        <v>1</v>
      </c>
      <c r="AB4845" s="2"/>
      <c r="AC4845" s="2"/>
      <c r="AD4845" s="2"/>
      <c r="AE4845" s="2"/>
    </row>
    <row r="4846" spans="1:31" ht="45" x14ac:dyDescent="0.25">
      <c r="A4846" s="2" t="s">
        <v>747</v>
      </c>
      <c r="B4846" s="3">
        <v>11</v>
      </c>
      <c r="C4846" s="3">
        <v>127</v>
      </c>
      <c r="D4846" s="3" t="s">
        <v>778</v>
      </c>
      <c r="E4846" s="3" t="str">
        <f>_xlfn.XLOOKUP(Tbl_BalanceHistory[[#This Row],[RespAgy]],Tbl_Agencies[Agy Code],Tbl_Agencies[Agy Sort])</f>
        <v>163000</v>
      </c>
      <c r="F4846" s="2" t="str">
        <f>Tbl_BalanceHistory[[#This Row],[RespAgy]]&amp;": "&amp;Tbl_BalanceHistory[[#This Row],[RespAgency]]</f>
        <v>127: Department of Emergency Management</v>
      </c>
      <c r="G4846" s="3">
        <v>127</v>
      </c>
      <c r="H4846" s="3" t="s">
        <v>778</v>
      </c>
      <c r="I4846" s="3" t="str">
        <f>_xlfn.XLOOKUP(Tbl_BalanceHistory[[#This Row],[AgyCode]],Tbl_Agencies[Agy Code],Tbl_Agencies[Agy Sort])</f>
        <v>163000</v>
      </c>
      <c r="J4846" s="2" t="str">
        <f>Tbl_BalanceHistory[[#This Row],[AgyCode]]&amp;": "&amp;Tbl_BalanceHistory[[#This Row],[Agency Name]]</f>
        <v>127: Department of Emergency Management</v>
      </c>
      <c r="K4846" s="1">
        <v>2014</v>
      </c>
      <c r="L4846" s="3">
        <v>775</v>
      </c>
      <c r="M4846" s="3" t="s">
        <v>605</v>
      </c>
      <c r="N4846" s="2" t="str">
        <f>Tbl_BalanceHistory[[#This Row],[ProgramCode]]&amp;": "&amp;Tbl_BalanceHistory[[#This Row],[Program Name]]</f>
        <v>775: Emergency Preparedness</v>
      </c>
      <c r="O4846" s="3" t="s">
        <v>1730</v>
      </c>
      <c r="P4846" s="1" t="str">
        <f>IF(Tbl_BalanceHistory[[#This Row],[FundCode]]="0100","GF",IF(Tbl_BalanceHistory[[#This Row],[FundCode]]="01000","GF","Hi Ed / OCR"))</f>
        <v>GF</v>
      </c>
      <c r="Q4846" s="5">
        <v>1021302</v>
      </c>
      <c r="R4846" s="5">
        <v>1021302</v>
      </c>
      <c r="S4846" s="5">
        <v>0</v>
      </c>
      <c r="T4846" s="5">
        <v>0</v>
      </c>
      <c r="U4846" s="3"/>
      <c r="V4846" s="5">
        <v>0</v>
      </c>
      <c r="W4846" s="5">
        <v>0</v>
      </c>
      <c r="X4846" s="5"/>
      <c r="Y4846" s="5"/>
      <c r="Z4846" s="5">
        <f>Tbl_BalanceHistory[[#This Row],[Discretionary Recommended - Pre 2022]]+Tbl_BalanceHistory[[#This Row],[Discretionary Balance Recommended: Policy]]+Tbl_BalanceHistory[[#This Row],[Discretionary Balance Recommended: Commitments]]</f>
        <v>0</v>
      </c>
      <c r="AA4846" s="5">
        <f>Tbl_BalanceHistory[[#This Row],[Discretionary Balance]]-Tbl_BalanceHistory[[#This Row],[Discretionary Reappropriation]]</f>
        <v>0</v>
      </c>
      <c r="AB4846" s="2"/>
      <c r="AC4846" s="2"/>
      <c r="AD4846" s="2"/>
      <c r="AE4846" s="2"/>
    </row>
    <row r="4847" spans="1:31" ht="45" x14ac:dyDescent="0.25">
      <c r="A4847" s="2" t="s">
        <v>747</v>
      </c>
      <c r="B4847" s="3">
        <v>11</v>
      </c>
      <c r="C4847" s="3">
        <v>127</v>
      </c>
      <c r="D4847" s="3" t="s">
        <v>778</v>
      </c>
      <c r="E4847" s="3" t="str">
        <f>_xlfn.XLOOKUP(Tbl_BalanceHistory[[#This Row],[RespAgy]],Tbl_Agencies[Agy Code],Tbl_Agencies[Agy Sort])</f>
        <v>163000</v>
      </c>
      <c r="F4847" s="2" t="str">
        <f>Tbl_BalanceHistory[[#This Row],[RespAgy]]&amp;": "&amp;Tbl_BalanceHistory[[#This Row],[RespAgency]]</f>
        <v>127: Department of Emergency Management</v>
      </c>
      <c r="G4847" s="3">
        <v>127</v>
      </c>
      <c r="H4847" s="3" t="s">
        <v>778</v>
      </c>
      <c r="I4847" s="3" t="str">
        <f>_xlfn.XLOOKUP(Tbl_BalanceHistory[[#This Row],[AgyCode]],Tbl_Agencies[Agy Code],Tbl_Agencies[Agy Sort])</f>
        <v>163000</v>
      </c>
      <c r="J4847" s="2" t="str">
        <f>Tbl_BalanceHistory[[#This Row],[AgyCode]]&amp;": "&amp;Tbl_BalanceHistory[[#This Row],[Agency Name]]</f>
        <v>127: Department of Emergency Management</v>
      </c>
      <c r="K4847" s="1">
        <v>2015</v>
      </c>
      <c r="L4847" s="3">
        <v>775</v>
      </c>
      <c r="M4847" s="3" t="s">
        <v>605</v>
      </c>
      <c r="N4847" s="2" t="str">
        <f>Tbl_BalanceHistory[[#This Row],[ProgramCode]]&amp;": "&amp;Tbl_BalanceHistory[[#This Row],[Program Name]]</f>
        <v>775: Emergency Preparedness</v>
      </c>
      <c r="O4847" s="3" t="s">
        <v>1730</v>
      </c>
      <c r="P4847" s="1" t="str">
        <f>IF(Tbl_BalanceHistory[[#This Row],[FundCode]]="0100","GF",IF(Tbl_BalanceHistory[[#This Row],[FundCode]]="01000","GF","Hi Ed / OCR"))</f>
        <v>GF</v>
      </c>
      <c r="Q4847" s="5">
        <v>1311080</v>
      </c>
      <c r="R4847" s="5">
        <v>1136114</v>
      </c>
      <c r="S4847" s="5">
        <v>174965</v>
      </c>
      <c r="T4847" s="5">
        <v>0</v>
      </c>
      <c r="U4847" s="3"/>
      <c r="V4847" s="5">
        <v>174965</v>
      </c>
      <c r="W4847" s="5">
        <v>174965</v>
      </c>
      <c r="X4847" s="5"/>
      <c r="Y4847" s="5"/>
      <c r="Z4847" s="5">
        <f>Tbl_BalanceHistory[[#This Row],[Discretionary Recommended - Pre 2022]]+Tbl_BalanceHistory[[#This Row],[Discretionary Balance Recommended: Policy]]+Tbl_BalanceHistory[[#This Row],[Discretionary Balance Recommended: Commitments]]</f>
        <v>174965</v>
      </c>
      <c r="AA4847" s="5">
        <f>Tbl_BalanceHistory[[#This Row],[Discretionary Balance]]-Tbl_BalanceHistory[[#This Row],[Discretionary Reappropriation]]</f>
        <v>0</v>
      </c>
      <c r="AB4847" s="2" t="s">
        <v>2186</v>
      </c>
      <c r="AC4847" s="2"/>
      <c r="AD4847" s="2"/>
      <c r="AE4847" s="2"/>
    </row>
    <row r="4848" spans="1:31" ht="45" x14ac:dyDescent="0.25">
      <c r="A4848" s="2" t="s">
        <v>747</v>
      </c>
      <c r="B4848" s="3">
        <v>11</v>
      </c>
      <c r="C4848" s="3">
        <v>127</v>
      </c>
      <c r="D4848" s="3" t="s">
        <v>778</v>
      </c>
      <c r="E4848" s="3" t="str">
        <f>_xlfn.XLOOKUP(Tbl_BalanceHistory[[#This Row],[RespAgy]],Tbl_Agencies[Agy Code],Tbl_Agencies[Agy Sort])</f>
        <v>163000</v>
      </c>
      <c r="F4848" s="2" t="str">
        <f>Tbl_BalanceHistory[[#This Row],[RespAgy]]&amp;": "&amp;Tbl_BalanceHistory[[#This Row],[RespAgency]]</f>
        <v>127: Department of Emergency Management</v>
      </c>
      <c r="G4848" s="3">
        <v>127</v>
      </c>
      <c r="H4848" s="3" t="s">
        <v>778</v>
      </c>
      <c r="I4848" s="3" t="str">
        <f>_xlfn.XLOOKUP(Tbl_BalanceHistory[[#This Row],[AgyCode]],Tbl_Agencies[Agy Code],Tbl_Agencies[Agy Sort])</f>
        <v>163000</v>
      </c>
      <c r="J4848" s="2" t="str">
        <f>Tbl_BalanceHistory[[#This Row],[AgyCode]]&amp;": "&amp;Tbl_BalanceHistory[[#This Row],[Agency Name]]</f>
        <v>127: Department of Emergency Management</v>
      </c>
      <c r="K4848" s="1">
        <v>2016</v>
      </c>
      <c r="L4848" s="3">
        <v>775</v>
      </c>
      <c r="M4848" s="3" t="s">
        <v>605</v>
      </c>
      <c r="N4848" s="2" t="str">
        <f>Tbl_BalanceHistory[[#This Row],[ProgramCode]]&amp;": "&amp;Tbl_BalanceHistory[[#This Row],[Program Name]]</f>
        <v>775: Emergency Preparedness</v>
      </c>
      <c r="O4848" s="3" t="s">
        <v>1730</v>
      </c>
      <c r="P4848" s="1" t="str">
        <f>IF(Tbl_BalanceHistory[[#This Row],[FundCode]]="0100","GF",IF(Tbl_BalanceHistory[[#This Row],[FundCode]]="01000","GF","Hi Ed / OCR"))</f>
        <v>GF</v>
      </c>
      <c r="Q4848" s="5">
        <v>856298</v>
      </c>
      <c r="R4848" s="5">
        <v>856297.88</v>
      </c>
      <c r="S4848" s="5">
        <v>0</v>
      </c>
      <c r="T4848" s="5">
        <v>0</v>
      </c>
      <c r="U4848" s="3"/>
      <c r="V4848" s="5">
        <v>0</v>
      </c>
      <c r="W4848" s="5">
        <v>0</v>
      </c>
      <c r="X4848" s="5"/>
      <c r="Y4848" s="5"/>
      <c r="Z4848" s="5">
        <f>Tbl_BalanceHistory[[#This Row],[Discretionary Recommended - Pre 2022]]+Tbl_BalanceHistory[[#This Row],[Discretionary Balance Recommended: Policy]]+Tbl_BalanceHistory[[#This Row],[Discretionary Balance Recommended: Commitments]]</f>
        <v>0</v>
      </c>
      <c r="AA4848" s="5">
        <f>Tbl_BalanceHistory[[#This Row],[Discretionary Balance]]-Tbl_BalanceHistory[[#This Row],[Discretionary Reappropriation]]</f>
        <v>0</v>
      </c>
      <c r="AB4848" s="2"/>
      <c r="AC4848" s="2"/>
      <c r="AD4848" s="2"/>
      <c r="AE4848" s="2"/>
    </row>
    <row r="4849" spans="1:31" ht="45" x14ac:dyDescent="0.25">
      <c r="A4849" s="2" t="s">
        <v>747</v>
      </c>
      <c r="B4849" s="3">
        <v>11</v>
      </c>
      <c r="C4849" s="3">
        <v>127</v>
      </c>
      <c r="D4849" s="3" t="s">
        <v>778</v>
      </c>
      <c r="E4849" s="3" t="str">
        <f>_xlfn.XLOOKUP(Tbl_BalanceHistory[[#This Row],[RespAgy]],Tbl_Agencies[Agy Code],Tbl_Agencies[Agy Sort])</f>
        <v>163000</v>
      </c>
      <c r="F4849" s="2" t="str">
        <f>Tbl_BalanceHistory[[#This Row],[RespAgy]]&amp;": "&amp;Tbl_BalanceHistory[[#This Row],[RespAgency]]</f>
        <v>127: Department of Emergency Management</v>
      </c>
      <c r="G4849" s="3">
        <v>127</v>
      </c>
      <c r="H4849" s="3" t="s">
        <v>778</v>
      </c>
      <c r="I4849" s="3" t="str">
        <f>_xlfn.XLOOKUP(Tbl_BalanceHistory[[#This Row],[AgyCode]],Tbl_Agencies[Agy Code],Tbl_Agencies[Agy Sort])</f>
        <v>163000</v>
      </c>
      <c r="J4849" s="2" t="str">
        <f>Tbl_BalanceHistory[[#This Row],[AgyCode]]&amp;": "&amp;Tbl_BalanceHistory[[#This Row],[Agency Name]]</f>
        <v>127: Department of Emergency Management</v>
      </c>
      <c r="K4849" s="1">
        <v>2017</v>
      </c>
      <c r="L4849" s="3">
        <v>775</v>
      </c>
      <c r="M4849" s="3" t="s">
        <v>605</v>
      </c>
      <c r="N4849" s="2" t="str">
        <f>Tbl_BalanceHistory[[#This Row],[ProgramCode]]&amp;": "&amp;Tbl_BalanceHistory[[#This Row],[Program Name]]</f>
        <v>775: Emergency Preparedness</v>
      </c>
      <c r="O4849" s="3" t="s">
        <v>886</v>
      </c>
      <c r="P4849" s="1" t="str">
        <f>IF(Tbl_BalanceHistory[[#This Row],[FundCode]]="0100","GF",IF(Tbl_BalanceHistory[[#This Row],[FundCode]]="01000","GF","Hi Ed / OCR"))</f>
        <v>GF</v>
      </c>
      <c r="Q4849" s="5">
        <v>1754881</v>
      </c>
      <c r="R4849" s="5">
        <v>1754880.32</v>
      </c>
      <c r="S4849" s="5">
        <v>0</v>
      </c>
      <c r="T4849" s="5">
        <v>0</v>
      </c>
      <c r="U4849" s="3"/>
      <c r="V4849" s="5">
        <v>0</v>
      </c>
      <c r="W4849" s="5">
        <v>0</v>
      </c>
      <c r="X4849" s="5"/>
      <c r="Y4849" s="5"/>
      <c r="Z4849" s="5">
        <f>Tbl_BalanceHistory[[#This Row],[Discretionary Recommended - Pre 2022]]+Tbl_BalanceHistory[[#This Row],[Discretionary Balance Recommended: Policy]]+Tbl_BalanceHistory[[#This Row],[Discretionary Balance Recommended: Commitments]]</f>
        <v>0</v>
      </c>
      <c r="AA4849" s="5">
        <f>Tbl_BalanceHistory[[#This Row],[Discretionary Balance]]-Tbl_BalanceHistory[[#This Row],[Discretionary Reappropriation]]</f>
        <v>0</v>
      </c>
      <c r="AB4849" s="2"/>
      <c r="AC4849" s="2"/>
      <c r="AD4849" s="2"/>
      <c r="AE4849" s="2"/>
    </row>
    <row r="4850" spans="1:31" ht="45" x14ac:dyDescent="0.25">
      <c r="A4850" s="2" t="s">
        <v>747</v>
      </c>
      <c r="B4850" s="3">
        <v>11</v>
      </c>
      <c r="C4850" s="3">
        <v>127</v>
      </c>
      <c r="D4850" s="3" t="s">
        <v>778</v>
      </c>
      <c r="E4850" s="3" t="str">
        <f>_xlfn.XLOOKUP(Tbl_BalanceHistory[[#This Row],[RespAgy]],Tbl_Agencies[Agy Code],Tbl_Agencies[Agy Sort])</f>
        <v>163000</v>
      </c>
      <c r="F4850" s="2" t="str">
        <f>Tbl_BalanceHistory[[#This Row],[RespAgy]]&amp;": "&amp;Tbl_BalanceHistory[[#This Row],[RespAgency]]</f>
        <v>127: Department of Emergency Management</v>
      </c>
      <c r="G4850" s="3">
        <v>127</v>
      </c>
      <c r="H4850" s="3" t="s">
        <v>778</v>
      </c>
      <c r="I4850" s="3" t="str">
        <f>_xlfn.XLOOKUP(Tbl_BalanceHistory[[#This Row],[AgyCode]],Tbl_Agencies[Agy Code],Tbl_Agencies[Agy Sort])</f>
        <v>163000</v>
      </c>
      <c r="J4850" s="2" t="str">
        <f>Tbl_BalanceHistory[[#This Row],[AgyCode]]&amp;": "&amp;Tbl_BalanceHistory[[#This Row],[Agency Name]]</f>
        <v>127: Department of Emergency Management</v>
      </c>
      <c r="K4850" s="1">
        <v>2018</v>
      </c>
      <c r="L4850" s="3">
        <v>775</v>
      </c>
      <c r="M4850" s="3" t="s">
        <v>605</v>
      </c>
      <c r="N4850" s="2" t="str">
        <f>Tbl_BalanceHistory[[#This Row],[ProgramCode]]&amp;": "&amp;Tbl_BalanceHistory[[#This Row],[Program Name]]</f>
        <v>775: Emergency Preparedness</v>
      </c>
      <c r="O4850" s="3" t="s">
        <v>886</v>
      </c>
      <c r="P4850" s="1" t="str">
        <f>IF(Tbl_BalanceHistory[[#This Row],[FundCode]]="0100","GF",IF(Tbl_BalanceHistory[[#This Row],[FundCode]]="01000","GF","Hi Ed / OCR"))</f>
        <v>GF</v>
      </c>
      <c r="Q4850" s="5">
        <v>1823817</v>
      </c>
      <c r="R4850" s="5">
        <v>1823816.48</v>
      </c>
      <c r="S4850" s="5">
        <v>0</v>
      </c>
      <c r="T4850" s="5">
        <v>0</v>
      </c>
      <c r="U4850" s="3"/>
      <c r="V4850" s="5">
        <v>0</v>
      </c>
      <c r="W4850" s="5">
        <v>0</v>
      </c>
      <c r="X4850" s="5"/>
      <c r="Y4850" s="5"/>
      <c r="Z4850" s="5">
        <f>Tbl_BalanceHistory[[#This Row],[Discretionary Recommended - Pre 2022]]+Tbl_BalanceHistory[[#This Row],[Discretionary Balance Recommended: Policy]]+Tbl_BalanceHistory[[#This Row],[Discretionary Balance Recommended: Commitments]]</f>
        <v>0</v>
      </c>
      <c r="AA4850" s="5">
        <f>Tbl_BalanceHistory[[#This Row],[Discretionary Balance]]-Tbl_BalanceHistory[[#This Row],[Discretionary Reappropriation]]</f>
        <v>0</v>
      </c>
      <c r="AB4850" s="2"/>
      <c r="AC4850" s="2"/>
      <c r="AD4850" s="2"/>
      <c r="AE4850" s="2"/>
    </row>
    <row r="4851" spans="1:31" ht="45" x14ac:dyDescent="0.25">
      <c r="A4851" s="2" t="s">
        <v>747</v>
      </c>
      <c r="B4851" s="3">
        <v>11</v>
      </c>
      <c r="C4851" s="3">
        <v>127</v>
      </c>
      <c r="D4851" s="3" t="s">
        <v>778</v>
      </c>
      <c r="E4851" s="3" t="str">
        <f>_xlfn.XLOOKUP(Tbl_BalanceHistory[[#This Row],[RespAgy]],Tbl_Agencies[Agy Code],Tbl_Agencies[Agy Sort])</f>
        <v>163000</v>
      </c>
      <c r="F4851" s="2" t="str">
        <f>Tbl_BalanceHistory[[#This Row],[RespAgy]]&amp;": "&amp;Tbl_BalanceHistory[[#This Row],[RespAgency]]</f>
        <v>127: Department of Emergency Management</v>
      </c>
      <c r="G4851" s="3">
        <v>127</v>
      </c>
      <c r="H4851" s="3" t="s">
        <v>778</v>
      </c>
      <c r="I4851" s="3" t="str">
        <f>_xlfn.XLOOKUP(Tbl_BalanceHistory[[#This Row],[AgyCode]],Tbl_Agencies[Agy Code],Tbl_Agencies[Agy Sort])</f>
        <v>163000</v>
      </c>
      <c r="J4851" s="2" t="str">
        <f>Tbl_BalanceHistory[[#This Row],[AgyCode]]&amp;": "&amp;Tbl_BalanceHistory[[#This Row],[Agency Name]]</f>
        <v>127: Department of Emergency Management</v>
      </c>
      <c r="K4851" s="1">
        <v>2019</v>
      </c>
      <c r="L4851" s="3">
        <v>775</v>
      </c>
      <c r="M4851" s="3" t="s">
        <v>605</v>
      </c>
      <c r="N4851" s="2" t="str">
        <f>Tbl_BalanceHistory[[#This Row],[ProgramCode]]&amp;": "&amp;Tbl_BalanceHistory[[#This Row],[Program Name]]</f>
        <v>775: Emergency Preparedness</v>
      </c>
      <c r="O4851" s="3" t="s">
        <v>886</v>
      </c>
      <c r="P4851" s="1" t="str">
        <f>IF(Tbl_BalanceHistory[[#This Row],[FundCode]]="0100","GF",IF(Tbl_BalanceHistory[[#This Row],[FundCode]]="01000","GF","Hi Ed / OCR"))</f>
        <v>GF</v>
      </c>
      <c r="Q4851" s="5">
        <v>2319916</v>
      </c>
      <c r="R4851" s="5">
        <v>2319881</v>
      </c>
      <c r="S4851" s="5">
        <v>35</v>
      </c>
      <c r="T4851" s="5">
        <v>0</v>
      </c>
      <c r="U4851" s="3"/>
      <c r="V4851" s="5">
        <v>35</v>
      </c>
      <c r="W4851" s="5">
        <v>0</v>
      </c>
      <c r="X4851" s="5"/>
      <c r="Y4851" s="5"/>
      <c r="Z4851" s="5">
        <f>Tbl_BalanceHistory[[#This Row],[Discretionary Recommended - Pre 2022]]+Tbl_BalanceHistory[[#This Row],[Discretionary Balance Recommended: Policy]]+Tbl_BalanceHistory[[#This Row],[Discretionary Balance Recommended: Commitments]]</f>
        <v>0</v>
      </c>
      <c r="AA4851" s="5">
        <f>Tbl_BalanceHistory[[#This Row],[Discretionary Balance]]-Tbl_BalanceHistory[[#This Row],[Discretionary Reappropriation]]</f>
        <v>35</v>
      </c>
      <c r="AB4851" s="2"/>
      <c r="AC4851" s="2"/>
      <c r="AD4851" s="2"/>
      <c r="AE4851" s="2"/>
    </row>
    <row r="4852" spans="1:31" ht="45" x14ac:dyDescent="0.25">
      <c r="A4852" s="2" t="s">
        <v>747</v>
      </c>
      <c r="B4852" s="3">
        <v>11</v>
      </c>
      <c r="C4852" s="3">
        <v>127</v>
      </c>
      <c r="D4852" s="3" t="s">
        <v>778</v>
      </c>
      <c r="E4852" s="3" t="str">
        <f>_xlfn.XLOOKUP(Tbl_BalanceHistory[[#This Row],[RespAgy]],Tbl_Agencies[Agy Code],Tbl_Agencies[Agy Sort])</f>
        <v>163000</v>
      </c>
      <c r="F4852" s="2" t="str">
        <f>Tbl_BalanceHistory[[#This Row],[RespAgy]]&amp;": "&amp;Tbl_BalanceHistory[[#This Row],[RespAgency]]</f>
        <v>127: Department of Emergency Management</v>
      </c>
      <c r="G4852" s="3">
        <v>127</v>
      </c>
      <c r="H4852" s="3" t="s">
        <v>778</v>
      </c>
      <c r="I4852" s="3" t="str">
        <f>_xlfn.XLOOKUP(Tbl_BalanceHistory[[#This Row],[AgyCode]],Tbl_Agencies[Agy Code],Tbl_Agencies[Agy Sort])</f>
        <v>163000</v>
      </c>
      <c r="J4852" s="2" t="str">
        <f>Tbl_BalanceHistory[[#This Row],[AgyCode]]&amp;": "&amp;Tbl_BalanceHistory[[#This Row],[Agency Name]]</f>
        <v>127: Department of Emergency Management</v>
      </c>
      <c r="K4852" s="1">
        <v>2020</v>
      </c>
      <c r="L4852" s="3">
        <v>775</v>
      </c>
      <c r="M4852" s="3" t="s">
        <v>605</v>
      </c>
      <c r="N4852" s="2" t="str">
        <f>Tbl_BalanceHistory[[#This Row],[ProgramCode]]&amp;": "&amp;Tbl_BalanceHistory[[#This Row],[Program Name]]</f>
        <v>775: Emergency Preparedness</v>
      </c>
      <c r="O4852" s="3" t="s">
        <v>886</v>
      </c>
      <c r="P4852" s="1" t="str">
        <f>IF(Tbl_BalanceHistory[[#This Row],[FundCode]]="0100","GF",IF(Tbl_BalanceHistory[[#This Row],[FundCode]]="01000","GF","Hi Ed / OCR"))</f>
        <v>GF</v>
      </c>
      <c r="Q4852" s="5">
        <v>1148162</v>
      </c>
      <c r="R4852" s="5">
        <v>1123249.6399999999</v>
      </c>
      <c r="S4852" s="5">
        <v>24912.36</v>
      </c>
      <c r="T4852" s="5">
        <v>0</v>
      </c>
      <c r="U4852" s="3"/>
      <c r="V4852" s="5">
        <v>24912.36</v>
      </c>
      <c r="W4852" s="5">
        <v>0</v>
      </c>
      <c r="X4852" s="5"/>
      <c r="Y4852" s="5"/>
      <c r="Z4852" s="5">
        <f>Tbl_BalanceHistory[[#This Row],[Discretionary Recommended - Pre 2022]]+Tbl_BalanceHistory[[#This Row],[Discretionary Balance Recommended: Policy]]+Tbl_BalanceHistory[[#This Row],[Discretionary Balance Recommended: Commitments]]</f>
        <v>0</v>
      </c>
      <c r="AA4852" s="5">
        <f>Tbl_BalanceHistory[[#This Row],[Discretionary Balance]]-Tbl_BalanceHistory[[#This Row],[Discretionary Reappropriation]]</f>
        <v>24912.36</v>
      </c>
      <c r="AB4852" s="2"/>
      <c r="AC4852" s="2"/>
      <c r="AD4852" s="2"/>
      <c r="AE4852" s="2"/>
    </row>
    <row r="4853" spans="1:31" ht="45" x14ac:dyDescent="0.25">
      <c r="A4853" s="2" t="s">
        <v>747</v>
      </c>
      <c r="B4853" s="3">
        <v>11</v>
      </c>
      <c r="C4853" s="3">
        <v>127</v>
      </c>
      <c r="D4853" s="3" t="s">
        <v>778</v>
      </c>
      <c r="E4853" s="3" t="str">
        <f>_xlfn.XLOOKUP(Tbl_BalanceHistory[[#This Row],[RespAgy]],Tbl_Agencies[Agy Code],Tbl_Agencies[Agy Sort])</f>
        <v>163000</v>
      </c>
      <c r="F4853" s="2" t="str">
        <f>Tbl_BalanceHistory[[#This Row],[RespAgy]]&amp;": "&amp;Tbl_BalanceHistory[[#This Row],[RespAgency]]</f>
        <v>127: Department of Emergency Management</v>
      </c>
      <c r="G4853" s="3">
        <v>127</v>
      </c>
      <c r="H4853" s="3" t="s">
        <v>778</v>
      </c>
      <c r="I4853" s="3" t="str">
        <f>_xlfn.XLOOKUP(Tbl_BalanceHistory[[#This Row],[AgyCode]],Tbl_Agencies[Agy Code],Tbl_Agencies[Agy Sort])</f>
        <v>163000</v>
      </c>
      <c r="J4853" s="2" t="str">
        <f>Tbl_BalanceHistory[[#This Row],[AgyCode]]&amp;": "&amp;Tbl_BalanceHistory[[#This Row],[Agency Name]]</f>
        <v>127: Department of Emergency Management</v>
      </c>
      <c r="K4853" s="1">
        <v>2014</v>
      </c>
      <c r="L4853" s="3">
        <v>776</v>
      </c>
      <c r="M4853" s="3" t="s">
        <v>780</v>
      </c>
      <c r="N4853" s="2" t="str">
        <f>Tbl_BalanceHistory[[#This Row],[ProgramCode]]&amp;": "&amp;Tbl_BalanceHistory[[#This Row],[Program Name]]</f>
        <v>776: Emergency Response and Recovery</v>
      </c>
      <c r="O4853" s="3" t="s">
        <v>1730</v>
      </c>
      <c r="P4853" s="1" t="str">
        <f>IF(Tbl_BalanceHistory[[#This Row],[FundCode]]="0100","GF",IF(Tbl_BalanceHistory[[#This Row],[FundCode]]="01000","GF","Hi Ed / OCR"))</f>
        <v>GF</v>
      </c>
      <c r="Q4853" s="5">
        <v>238535</v>
      </c>
      <c r="R4853" s="5">
        <v>238534.68</v>
      </c>
      <c r="S4853" s="5">
        <v>0</v>
      </c>
      <c r="T4853" s="5">
        <v>0</v>
      </c>
      <c r="U4853" s="3"/>
      <c r="V4853" s="5">
        <v>0</v>
      </c>
      <c r="W4853" s="5">
        <v>0</v>
      </c>
      <c r="X4853" s="5"/>
      <c r="Y4853" s="5"/>
      <c r="Z4853" s="5">
        <f>Tbl_BalanceHistory[[#This Row],[Discretionary Recommended - Pre 2022]]+Tbl_BalanceHistory[[#This Row],[Discretionary Balance Recommended: Policy]]+Tbl_BalanceHistory[[#This Row],[Discretionary Balance Recommended: Commitments]]</f>
        <v>0</v>
      </c>
      <c r="AA4853" s="5">
        <f>Tbl_BalanceHistory[[#This Row],[Discretionary Balance]]-Tbl_BalanceHistory[[#This Row],[Discretionary Reappropriation]]</f>
        <v>0</v>
      </c>
      <c r="AB4853" s="2"/>
      <c r="AC4853" s="2"/>
      <c r="AD4853" s="2"/>
      <c r="AE4853" s="2"/>
    </row>
    <row r="4854" spans="1:31" ht="45" x14ac:dyDescent="0.25">
      <c r="A4854" s="2" t="s">
        <v>747</v>
      </c>
      <c r="B4854" s="3">
        <v>11</v>
      </c>
      <c r="C4854" s="3">
        <v>127</v>
      </c>
      <c r="D4854" s="3" t="s">
        <v>778</v>
      </c>
      <c r="E4854" s="3" t="str">
        <f>_xlfn.XLOOKUP(Tbl_BalanceHistory[[#This Row],[RespAgy]],Tbl_Agencies[Agy Code],Tbl_Agencies[Agy Sort])</f>
        <v>163000</v>
      </c>
      <c r="F4854" s="2" t="str">
        <f>Tbl_BalanceHistory[[#This Row],[RespAgy]]&amp;": "&amp;Tbl_BalanceHistory[[#This Row],[RespAgency]]</f>
        <v>127: Department of Emergency Management</v>
      </c>
      <c r="G4854" s="3">
        <v>127</v>
      </c>
      <c r="H4854" s="3" t="s">
        <v>778</v>
      </c>
      <c r="I4854" s="3" t="str">
        <f>_xlfn.XLOOKUP(Tbl_BalanceHistory[[#This Row],[AgyCode]],Tbl_Agencies[Agy Code],Tbl_Agencies[Agy Sort])</f>
        <v>163000</v>
      </c>
      <c r="J4854" s="2" t="str">
        <f>Tbl_BalanceHistory[[#This Row],[AgyCode]]&amp;": "&amp;Tbl_BalanceHistory[[#This Row],[Agency Name]]</f>
        <v>127: Department of Emergency Management</v>
      </c>
      <c r="K4854" s="1">
        <v>2015</v>
      </c>
      <c r="L4854" s="3">
        <v>776</v>
      </c>
      <c r="M4854" s="3" t="s">
        <v>780</v>
      </c>
      <c r="N4854" s="2" t="str">
        <f>Tbl_BalanceHistory[[#This Row],[ProgramCode]]&amp;": "&amp;Tbl_BalanceHistory[[#This Row],[Program Name]]</f>
        <v>776: Emergency Response and Recovery</v>
      </c>
      <c r="O4854" s="3" t="s">
        <v>1730</v>
      </c>
      <c r="P4854" s="1" t="str">
        <f>IF(Tbl_BalanceHistory[[#This Row],[FundCode]]="0100","GF",IF(Tbl_BalanceHistory[[#This Row],[FundCode]]="01000","GF","Hi Ed / OCR"))</f>
        <v>GF</v>
      </c>
      <c r="Q4854" s="5">
        <v>342232</v>
      </c>
      <c r="R4854" s="5">
        <v>297226</v>
      </c>
      <c r="S4854" s="5">
        <v>45005</v>
      </c>
      <c r="T4854" s="5">
        <v>0</v>
      </c>
      <c r="U4854" s="3"/>
      <c r="V4854" s="5">
        <v>45005</v>
      </c>
      <c r="W4854" s="5">
        <v>45005</v>
      </c>
      <c r="X4854" s="5"/>
      <c r="Y4854" s="5"/>
      <c r="Z4854" s="5">
        <f>Tbl_BalanceHistory[[#This Row],[Discretionary Recommended - Pre 2022]]+Tbl_BalanceHistory[[#This Row],[Discretionary Balance Recommended: Policy]]+Tbl_BalanceHistory[[#This Row],[Discretionary Balance Recommended: Commitments]]</f>
        <v>45005</v>
      </c>
      <c r="AA4854" s="5">
        <f>Tbl_BalanceHistory[[#This Row],[Discretionary Balance]]-Tbl_BalanceHistory[[#This Row],[Discretionary Reappropriation]]</f>
        <v>0</v>
      </c>
      <c r="AB4854" s="2" t="s">
        <v>2186</v>
      </c>
      <c r="AC4854" s="2"/>
      <c r="AD4854" s="2"/>
      <c r="AE4854" s="2"/>
    </row>
    <row r="4855" spans="1:31" ht="45" x14ac:dyDescent="0.25">
      <c r="A4855" s="2" t="s">
        <v>747</v>
      </c>
      <c r="B4855" s="3">
        <v>11</v>
      </c>
      <c r="C4855" s="3">
        <v>127</v>
      </c>
      <c r="D4855" s="3" t="s">
        <v>778</v>
      </c>
      <c r="E4855" s="3" t="str">
        <f>_xlfn.XLOOKUP(Tbl_BalanceHistory[[#This Row],[RespAgy]],Tbl_Agencies[Agy Code],Tbl_Agencies[Agy Sort])</f>
        <v>163000</v>
      </c>
      <c r="F4855" s="2" t="str">
        <f>Tbl_BalanceHistory[[#This Row],[RespAgy]]&amp;": "&amp;Tbl_BalanceHistory[[#This Row],[RespAgency]]</f>
        <v>127: Department of Emergency Management</v>
      </c>
      <c r="G4855" s="3">
        <v>127</v>
      </c>
      <c r="H4855" s="3" t="s">
        <v>778</v>
      </c>
      <c r="I4855" s="3" t="str">
        <f>_xlfn.XLOOKUP(Tbl_BalanceHistory[[#This Row],[AgyCode]],Tbl_Agencies[Agy Code],Tbl_Agencies[Agy Sort])</f>
        <v>163000</v>
      </c>
      <c r="J4855" s="2" t="str">
        <f>Tbl_BalanceHistory[[#This Row],[AgyCode]]&amp;": "&amp;Tbl_BalanceHistory[[#This Row],[Agency Name]]</f>
        <v>127: Department of Emergency Management</v>
      </c>
      <c r="K4855" s="1">
        <v>2016</v>
      </c>
      <c r="L4855" s="3">
        <v>776</v>
      </c>
      <c r="M4855" s="3" t="s">
        <v>780</v>
      </c>
      <c r="N4855" s="2" t="str">
        <f>Tbl_BalanceHistory[[#This Row],[ProgramCode]]&amp;": "&amp;Tbl_BalanceHistory[[#This Row],[Program Name]]</f>
        <v>776: Emergency Response and Recovery</v>
      </c>
      <c r="O4855" s="3" t="s">
        <v>1730</v>
      </c>
      <c r="P4855" s="1" t="str">
        <f>IF(Tbl_BalanceHistory[[#This Row],[FundCode]]="0100","GF",IF(Tbl_BalanceHistory[[#This Row],[FundCode]]="01000","GF","Hi Ed / OCR"))</f>
        <v>GF</v>
      </c>
      <c r="Q4855" s="5">
        <v>385239</v>
      </c>
      <c r="R4855" s="5">
        <v>385233.7</v>
      </c>
      <c r="S4855" s="5">
        <v>5</v>
      </c>
      <c r="T4855" s="5">
        <v>0</v>
      </c>
      <c r="U4855" s="3"/>
      <c r="V4855" s="5">
        <v>5</v>
      </c>
      <c r="W4855" s="5">
        <v>0</v>
      </c>
      <c r="X4855" s="5"/>
      <c r="Y4855" s="5"/>
      <c r="Z4855" s="5">
        <f>Tbl_BalanceHistory[[#This Row],[Discretionary Recommended - Pre 2022]]+Tbl_BalanceHistory[[#This Row],[Discretionary Balance Recommended: Policy]]+Tbl_BalanceHistory[[#This Row],[Discretionary Balance Recommended: Commitments]]</f>
        <v>0</v>
      </c>
      <c r="AA4855" s="5">
        <f>Tbl_BalanceHistory[[#This Row],[Discretionary Balance]]-Tbl_BalanceHistory[[#This Row],[Discretionary Reappropriation]]</f>
        <v>5</v>
      </c>
      <c r="AB4855" s="2"/>
      <c r="AC4855" s="2"/>
      <c r="AD4855" s="2"/>
      <c r="AE4855" s="2"/>
    </row>
    <row r="4856" spans="1:31" ht="45" x14ac:dyDescent="0.25">
      <c r="A4856" s="2" t="s">
        <v>747</v>
      </c>
      <c r="B4856" s="3">
        <v>11</v>
      </c>
      <c r="C4856" s="3">
        <v>127</v>
      </c>
      <c r="D4856" s="3" t="s">
        <v>778</v>
      </c>
      <c r="E4856" s="3" t="str">
        <f>_xlfn.XLOOKUP(Tbl_BalanceHistory[[#This Row],[RespAgy]],Tbl_Agencies[Agy Code],Tbl_Agencies[Agy Sort])</f>
        <v>163000</v>
      </c>
      <c r="F4856" s="2" t="str">
        <f>Tbl_BalanceHistory[[#This Row],[RespAgy]]&amp;": "&amp;Tbl_BalanceHistory[[#This Row],[RespAgency]]</f>
        <v>127: Department of Emergency Management</v>
      </c>
      <c r="G4856" s="3">
        <v>127</v>
      </c>
      <c r="H4856" s="3" t="s">
        <v>778</v>
      </c>
      <c r="I4856" s="3" t="str">
        <f>_xlfn.XLOOKUP(Tbl_BalanceHistory[[#This Row],[AgyCode]],Tbl_Agencies[Agy Code],Tbl_Agencies[Agy Sort])</f>
        <v>163000</v>
      </c>
      <c r="J4856" s="2" t="str">
        <f>Tbl_BalanceHistory[[#This Row],[AgyCode]]&amp;": "&amp;Tbl_BalanceHistory[[#This Row],[Agency Name]]</f>
        <v>127: Department of Emergency Management</v>
      </c>
      <c r="K4856" s="1">
        <v>2017</v>
      </c>
      <c r="L4856" s="3">
        <v>776</v>
      </c>
      <c r="M4856" s="3" t="s">
        <v>780</v>
      </c>
      <c r="N4856" s="2" t="str">
        <f>Tbl_BalanceHistory[[#This Row],[ProgramCode]]&amp;": "&amp;Tbl_BalanceHistory[[#This Row],[Program Name]]</f>
        <v>776: Emergency Response and Recovery</v>
      </c>
      <c r="O4856" s="3" t="s">
        <v>886</v>
      </c>
      <c r="P4856" s="1" t="str">
        <f>IF(Tbl_BalanceHistory[[#This Row],[FundCode]]="0100","GF",IF(Tbl_BalanceHistory[[#This Row],[FundCode]]="01000","GF","Hi Ed / OCR"))</f>
        <v>GF</v>
      </c>
      <c r="Q4856" s="5">
        <v>492445</v>
      </c>
      <c r="R4856" s="5">
        <v>492444.56</v>
      </c>
      <c r="S4856" s="5">
        <v>0</v>
      </c>
      <c r="T4856" s="5">
        <v>0</v>
      </c>
      <c r="U4856" s="3"/>
      <c r="V4856" s="5">
        <v>0</v>
      </c>
      <c r="W4856" s="5">
        <v>0</v>
      </c>
      <c r="X4856" s="5"/>
      <c r="Y4856" s="5"/>
      <c r="Z4856" s="5">
        <f>Tbl_BalanceHistory[[#This Row],[Discretionary Recommended - Pre 2022]]+Tbl_BalanceHistory[[#This Row],[Discretionary Balance Recommended: Policy]]+Tbl_BalanceHistory[[#This Row],[Discretionary Balance Recommended: Commitments]]</f>
        <v>0</v>
      </c>
      <c r="AA4856" s="5">
        <f>Tbl_BalanceHistory[[#This Row],[Discretionary Balance]]-Tbl_BalanceHistory[[#This Row],[Discretionary Reappropriation]]</f>
        <v>0</v>
      </c>
      <c r="AB4856" s="2"/>
      <c r="AC4856" s="2"/>
      <c r="AD4856" s="2"/>
      <c r="AE4856" s="2"/>
    </row>
    <row r="4857" spans="1:31" ht="45" x14ac:dyDescent="0.25">
      <c r="A4857" s="2" t="s">
        <v>747</v>
      </c>
      <c r="B4857" s="3">
        <v>11</v>
      </c>
      <c r="C4857" s="3">
        <v>127</v>
      </c>
      <c r="D4857" s="3" t="s">
        <v>778</v>
      </c>
      <c r="E4857" s="3" t="str">
        <f>_xlfn.XLOOKUP(Tbl_BalanceHistory[[#This Row],[RespAgy]],Tbl_Agencies[Agy Code],Tbl_Agencies[Agy Sort])</f>
        <v>163000</v>
      </c>
      <c r="F4857" s="2" t="str">
        <f>Tbl_BalanceHistory[[#This Row],[RespAgy]]&amp;": "&amp;Tbl_BalanceHistory[[#This Row],[RespAgency]]</f>
        <v>127: Department of Emergency Management</v>
      </c>
      <c r="G4857" s="3">
        <v>127</v>
      </c>
      <c r="H4857" s="3" t="s">
        <v>778</v>
      </c>
      <c r="I4857" s="3" t="str">
        <f>_xlfn.XLOOKUP(Tbl_BalanceHistory[[#This Row],[AgyCode]],Tbl_Agencies[Agy Code],Tbl_Agencies[Agy Sort])</f>
        <v>163000</v>
      </c>
      <c r="J4857" s="2" t="str">
        <f>Tbl_BalanceHistory[[#This Row],[AgyCode]]&amp;": "&amp;Tbl_BalanceHistory[[#This Row],[Agency Name]]</f>
        <v>127: Department of Emergency Management</v>
      </c>
      <c r="K4857" s="1">
        <v>2018</v>
      </c>
      <c r="L4857" s="3">
        <v>776</v>
      </c>
      <c r="M4857" s="3" t="s">
        <v>780</v>
      </c>
      <c r="N4857" s="2" t="str">
        <f>Tbl_BalanceHistory[[#This Row],[ProgramCode]]&amp;": "&amp;Tbl_BalanceHistory[[#This Row],[Program Name]]</f>
        <v>776: Emergency Response and Recovery</v>
      </c>
      <c r="O4857" s="3" t="s">
        <v>886</v>
      </c>
      <c r="P4857" s="1" t="str">
        <f>IF(Tbl_BalanceHistory[[#This Row],[FundCode]]="0100","GF",IF(Tbl_BalanceHistory[[#This Row],[FundCode]]="01000","GF","Hi Ed / OCR"))</f>
        <v>GF</v>
      </c>
      <c r="Q4857" s="5">
        <v>492445</v>
      </c>
      <c r="R4857" s="5">
        <v>492444.73</v>
      </c>
      <c r="S4857" s="5">
        <v>0</v>
      </c>
      <c r="T4857" s="5">
        <v>0</v>
      </c>
      <c r="U4857" s="3"/>
      <c r="V4857" s="5">
        <v>0</v>
      </c>
      <c r="W4857" s="5">
        <v>0</v>
      </c>
      <c r="X4857" s="5"/>
      <c r="Y4857" s="5"/>
      <c r="Z4857" s="5">
        <f>Tbl_BalanceHistory[[#This Row],[Discretionary Recommended - Pre 2022]]+Tbl_BalanceHistory[[#This Row],[Discretionary Balance Recommended: Policy]]+Tbl_BalanceHistory[[#This Row],[Discretionary Balance Recommended: Commitments]]</f>
        <v>0</v>
      </c>
      <c r="AA4857" s="5">
        <f>Tbl_BalanceHistory[[#This Row],[Discretionary Balance]]-Tbl_BalanceHistory[[#This Row],[Discretionary Reappropriation]]</f>
        <v>0</v>
      </c>
      <c r="AB4857" s="2"/>
      <c r="AC4857" s="2"/>
      <c r="AD4857" s="2"/>
      <c r="AE4857" s="2"/>
    </row>
    <row r="4858" spans="1:31" ht="45" x14ac:dyDescent="0.25">
      <c r="A4858" s="2" t="s">
        <v>747</v>
      </c>
      <c r="B4858" s="3">
        <v>11</v>
      </c>
      <c r="C4858" s="3">
        <v>127</v>
      </c>
      <c r="D4858" s="3" t="s">
        <v>778</v>
      </c>
      <c r="E4858" s="3" t="str">
        <f>_xlfn.XLOOKUP(Tbl_BalanceHistory[[#This Row],[RespAgy]],Tbl_Agencies[Agy Code],Tbl_Agencies[Agy Sort])</f>
        <v>163000</v>
      </c>
      <c r="F4858" s="2" t="str">
        <f>Tbl_BalanceHistory[[#This Row],[RespAgy]]&amp;": "&amp;Tbl_BalanceHistory[[#This Row],[RespAgency]]</f>
        <v>127: Department of Emergency Management</v>
      </c>
      <c r="G4858" s="3">
        <v>127</v>
      </c>
      <c r="H4858" s="3" t="s">
        <v>778</v>
      </c>
      <c r="I4858" s="3" t="str">
        <f>_xlfn.XLOOKUP(Tbl_BalanceHistory[[#This Row],[AgyCode]],Tbl_Agencies[Agy Code],Tbl_Agencies[Agy Sort])</f>
        <v>163000</v>
      </c>
      <c r="J4858" s="2" t="str">
        <f>Tbl_BalanceHistory[[#This Row],[AgyCode]]&amp;": "&amp;Tbl_BalanceHistory[[#This Row],[Agency Name]]</f>
        <v>127: Department of Emergency Management</v>
      </c>
      <c r="K4858" s="1">
        <v>2019</v>
      </c>
      <c r="L4858" s="3">
        <v>776</v>
      </c>
      <c r="M4858" s="3" t="s">
        <v>780</v>
      </c>
      <c r="N4858" s="2" t="str">
        <f>Tbl_BalanceHistory[[#This Row],[ProgramCode]]&amp;": "&amp;Tbl_BalanceHistory[[#This Row],[Program Name]]</f>
        <v>776: Emergency Response and Recovery</v>
      </c>
      <c r="O4858" s="3" t="s">
        <v>886</v>
      </c>
      <c r="P4858" s="1" t="str">
        <f>IF(Tbl_BalanceHistory[[#This Row],[FundCode]]="0100","GF",IF(Tbl_BalanceHistory[[#This Row],[FundCode]]="01000","GF","Hi Ed / OCR"))</f>
        <v>GF</v>
      </c>
      <c r="Q4858" s="5">
        <v>575445</v>
      </c>
      <c r="R4858" s="5">
        <v>575445</v>
      </c>
      <c r="S4858" s="5">
        <v>0</v>
      </c>
      <c r="T4858" s="5">
        <v>0</v>
      </c>
      <c r="U4858" s="3"/>
      <c r="V4858" s="5">
        <v>0</v>
      </c>
      <c r="W4858" s="5">
        <v>0</v>
      </c>
      <c r="X4858" s="5"/>
      <c r="Y4858" s="5"/>
      <c r="Z4858" s="5">
        <f>Tbl_BalanceHistory[[#This Row],[Discretionary Recommended - Pre 2022]]+Tbl_BalanceHistory[[#This Row],[Discretionary Balance Recommended: Policy]]+Tbl_BalanceHistory[[#This Row],[Discretionary Balance Recommended: Commitments]]</f>
        <v>0</v>
      </c>
      <c r="AA4858" s="5">
        <f>Tbl_BalanceHistory[[#This Row],[Discretionary Balance]]-Tbl_BalanceHistory[[#This Row],[Discretionary Reappropriation]]</f>
        <v>0</v>
      </c>
      <c r="AB4858" s="2"/>
      <c r="AC4858" s="2"/>
      <c r="AD4858" s="2"/>
      <c r="AE4858" s="2"/>
    </row>
    <row r="4859" spans="1:31" ht="45" x14ac:dyDescent="0.25">
      <c r="A4859" s="2" t="s">
        <v>747</v>
      </c>
      <c r="B4859" s="3">
        <v>11</v>
      </c>
      <c r="C4859" s="3">
        <v>127</v>
      </c>
      <c r="D4859" s="3" t="s">
        <v>778</v>
      </c>
      <c r="E4859" s="3" t="str">
        <f>_xlfn.XLOOKUP(Tbl_BalanceHistory[[#This Row],[RespAgy]],Tbl_Agencies[Agy Code],Tbl_Agencies[Agy Sort])</f>
        <v>163000</v>
      </c>
      <c r="F4859" s="2" t="str">
        <f>Tbl_BalanceHistory[[#This Row],[RespAgy]]&amp;": "&amp;Tbl_BalanceHistory[[#This Row],[RespAgency]]</f>
        <v>127: Department of Emergency Management</v>
      </c>
      <c r="G4859" s="3">
        <v>127</v>
      </c>
      <c r="H4859" s="3" t="s">
        <v>778</v>
      </c>
      <c r="I4859" s="3" t="str">
        <f>_xlfn.XLOOKUP(Tbl_BalanceHistory[[#This Row],[AgyCode]],Tbl_Agencies[Agy Code],Tbl_Agencies[Agy Sort])</f>
        <v>163000</v>
      </c>
      <c r="J4859" s="2" t="str">
        <f>Tbl_BalanceHistory[[#This Row],[AgyCode]]&amp;": "&amp;Tbl_BalanceHistory[[#This Row],[Agency Name]]</f>
        <v>127: Department of Emergency Management</v>
      </c>
      <c r="K4859" s="1">
        <v>2020</v>
      </c>
      <c r="L4859" s="3">
        <v>776</v>
      </c>
      <c r="M4859" s="3" t="s">
        <v>780</v>
      </c>
      <c r="N4859" s="2" t="str">
        <f>Tbl_BalanceHistory[[#This Row],[ProgramCode]]&amp;": "&amp;Tbl_BalanceHistory[[#This Row],[Program Name]]</f>
        <v>776: Emergency Response and Recovery</v>
      </c>
      <c r="O4859" s="3" t="s">
        <v>886</v>
      </c>
      <c r="P4859" s="1" t="str">
        <f>IF(Tbl_BalanceHistory[[#This Row],[FundCode]]="0100","GF",IF(Tbl_BalanceHistory[[#This Row],[FundCode]]="01000","GF","Hi Ed / OCR"))</f>
        <v>GF</v>
      </c>
      <c r="Q4859" s="5">
        <v>501445</v>
      </c>
      <c r="R4859" s="5">
        <v>475107.02</v>
      </c>
      <c r="S4859" s="5">
        <v>26337.98</v>
      </c>
      <c r="T4859" s="5">
        <v>0</v>
      </c>
      <c r="U4859" s="3"/>
      <c r="V4859" s="5">
        <v>26337.98</v>
      </c>
      <c r="W4859" s="5">
        <v>0</v>
      </c>
      <c r="X4859" s="5"/>
      <c r="Y4859" s="5"/>
      <c r="Z4859" s="5">
        <f>Tbl_BalanceHistory[[#This Row],[Discretionary Recommended - Pre 2022]]+Tbl_BalanceHistory[[#This Row],[Discretionary Balance Recommended: Policy]]+Tbl_BalanceHistory[[#This Row],[Discretionary Balance Recommended: Commitments]]</f>
        <v>0</v>
      </c>
      <c r="AA4859" s="5">
        <f>Tbl_BalanceHistory[[#This Row],[Discretionary Balance]]-Tbl_BalanceHistory[[#This Row],[Discretionary Reappropriation]]</f>
        <v>26337.98</v>
      </c>
      <c r="AB4859" s="2"/>
      <c r="AC4859" s="2"/>
      <c r="AD4859" s="2"/>
      <c r="AE4859" s="2"/>
    </row>
    <row r="4860" spans="1:31" ht="45" x14ac:dyDescent="0.25">
      <c r="A4860" s="2" t="s">
        <v>747</v>
      </c>
      <c r="B4860" s="3">
        <v>11</v>
      </c>
      <c r="C4860" s="3">
        <v>127</v>
      </c>
      <c r="D4860" s="3" t="s">
        <v>778</v>
      </c>
      <c r="E4860" s="3" t="str">
        <f>_xlfn.XLOOKUP(Tbl_BalanceHistory[[#This Row],[RespAgy]],Tbl_Agencies[Agy Code],Tbl_Agencies[Agy Sort])</f>
        <v>163000</v>
      </c>
      <c r="F4860" s="2" t="str">
        <f>Tbl_BalanceHistory[[#This Row],[RespAgy]]&amp;": "&amp;Tbl_BalanceHistory[[#This Row],[RespAgency]]</f>
        <v>127: Department of Emergency Management</v>
      </c>
      <c r="G4860" s="3">
        <v>127</v>
      </c>
      <c r="H4860" s="3" t="s">
        <v>778</v>
      </c>
      <c r="I4860" s="3" t="str">
        <f>_xlfn.XLOOKUP(Tbl_BalanceHistory[[#This Row],[AgyCode]],Tbl_Agencies[Agy Code],Tbl_Agencies[Agy Sort])</f>
        <v>163000</v>
      </c>
      <c r="J4860" s="2" t="str">
        <f>Tbl_BalanceHistory[[#This Row],[AgyCode]]&amp;": "&amp;Tbl_BalanceHistory[[#This Row],[Agency Name]]</f>
        <v>127: Department of Emergency Management</v>
      </c>
      <c r="K4860" s="1">
        <v>2014</v>
      </c>
      <c r="L4860" s="3">
        <v>778</v>
      </c>
      <c r="M4860" s="3" t="s">
        <v>782</v>
      </c>
      <c r="N4860" s="2" t="str">
        <f>Tbl_BalanceHistory[[#This Row],[ProgramCode]]&amp;": "&amp;Tbl_BalanceHistory[[#This Row],[Program Name]]</f>
        <v>778: Virginia Emergency Operations Center</v>
      </c>
      <c r="O4860" s="3" t="s">
        <v>1730</v>
      </c>
      <c r="P4860" s="1" t="str">
        <f>IF(Tbl_BalanceHistory[[#This Row],[FundCode]]="0100","GF",IF(Tbl_BalanceHistory[[#This Row],[FundCode]]="01000","GF","Hi Ed / OCR"))</f>
        <v>GF</v>
      </c>
      <c r="Q4860" s="5">
        <v>855054</v>
      </c>
      <c r="R4860" s="5">
        <v>855053.93</v>
      </c>
      <c r="S4860" s="5">
        <v>0</v>
      </c>
      <c r="T4860" s="5">
        <v>0</v>
      </c>
      <c r="U4860" s="3"/>
      <c r="V4860" s="5">
        <v>0</v>
      </c>
      <c r="W4860" s="5">
        <v>0</v>
      </c>
      <c r="X4860" s="5"/>
      <c r="Y4860" s="5"/>
      <c r="Z4860" s="5">
        <f>Tbl_BalanceHistory[[#This Row],[Discretionary Recommended - Pre 2022]]+Tbl_BalanceHistory[[#This Row],[Discretionary Balance Recommended: Policy]]+Tbl_BalanceHistory[[#This Row],[Discretionary Balance Recommended: Commitments]]</f>
        <v>0</v>
      </c>
      <c r="AA4860" s="5">
        <f>Tbl_BalanceHistory[[#This Row],[Discretionary Balance]]-Tbl_BalanceHistory[[#This Row],[Discretionary Reappropriation]]</f>
        <v>0</v>
      </c>
      <c r="AB4860" s="2"/>
      <c r="AC4860" s="2"/>
      <c r="AD4860" s="2"/>
      <c r="AE4860" s="2"/>
    </row>
    <row r="4861" spans="1:31" ht="45" x14ac:dyDescent="0.25">
      <c r="A4861" s="2" t="s">
        <v>747</v>
      </c>
      <c r="B4861" s="3">
        <v>11</v>
      </c>
      <c r="C4861" s="3">
        <v>127</v>
      </c>
      <c r="D4861" s="3" t="s">
        <v>778</v>
      </c>
      <c r="E4861" s="3" t="str">
        <f>_xlfn.XLOOKUP(Tbl_BalanceHistory[[#This Row],[RespAgy]],Tbl_Agencies[Agy Code],Tbl_Agencies[Agy Sort])</f>
        <v>163000</v>
      </c>
      <c r="F4861" s="2" t="str">
        <f>Tbl_BalanceHistory[[#This Row],[RespAgy]]&amp;": "&amp;Tbl_BalanceHistory[[#This Row],[RespAgency]]</f>
        <v>127: Department of Emergency Management</v>
      </c>
      <c r="G4861" s="3">
        <v>127</v>
      </c>
      <c r="H4861" s="3" t="s">
        <v>778</v>
      </c>
      <c r="I4861" s="3" t="str">
        <f>_xlfn.XLOOKUP(Tbl_BalanceHistory[[#This Row],[AgyCode]],Tbl_Agencies[Agy Code],Tbl_Agencies[Agy Sort])</f>
        <v>163000</v>
      </c>
      <c r="J4861" s="2" t="str">
        <f>Tbl_BalanceHistory[[#This Row],[AgyCode]]&amp;": "&amp;Tbl_BalanceHistory[[#This Row],[Agency Name]]</f>
        <v>127: Department of Emergency Management</v>
      </c>
      <c r="K4861" s="1">
        <v>2015</v>
      </c>
      <c r="L4861" s="3">
        <v>778</v>
      </c>
      <c r="M4861" s="3" t="s">
        <v>782</v>
      </c>
      <c r="N4861" s="2" t="str">
        <f>Tbl_BalanceHistory[[#This Row],[ProgramCode]]&amp;": "&amp;Tbl_BalanceHistory[[#This Row],[Program Name]]</f>
        <v>778: Virginia Emergency Operations Center</v>
      </c>
      <c r="O4861" s="3" t="s">
        <v>1730</v>
      </c>
      <c r="P4861" s="1" t="str">
        <f>IF(Tbl_BalanceHistory[[#This Row],[FundCode]]="0100","GF",IF(Tbl_BalanceHistory[[#This Row],[FundCode]]="01000","GF","Hi Ed / OCR"))</f>
        <v>GF</v>
      </c>
      <c r="Q4861" s="5">
        <v>1109394</v>
      </c>
      <c r="R4861" s="5">
        <v>991952</v>
      </c>
      <c r="S4861" s="5">
        <v>117441</v>
      </c>
      <c r="T4861" s="5">
        <v>0</v>
      </c>
      <c r="U4861" s="3"/>
      <c r="V4861" s="5">
        <v>117441</v>
      </c>
      <c r="W4861" s="5">
        <v>117441</v>
      </c>
      <c r="X4861" s="5"/>
      <c r="Y4861" s="5"/>
      <c r="Z4861" s="5">
        <f>Tbl_BalanceHistory[[#This Row],[Discretionary Recommended - Pre 2022]]+Tbl_BalanceHistory[[#This Row],[Discretionary Balance Recommended: Policy]]+Tbl_BalanceHistory[[#This Row],[Discretionary Balance Recommended: Commitments]]</f>
        <v>117441</v>
      </c>
      <c r="AA4861" s="5">
        <f>Tbl_BalanceHistory[[#This Row],[Discretionary Balance]]-Tbl_BalanceHistory[[#This Row],[Discretionary Reappropriation]]</f>
        <v>0</v>
      </c>
      <c r="AB4861" s="2" t="s">
        <v>2186</v>
      </c>
      <c r="AC4861" s="2"/>
      <c r="AD4861" s="2"/>
      <c r="AE4861" s="2"/>
    </row>
    <row r="4862" spans="1:31" ht="45" x14ac:dyDescent="0.25">
      <c r="A4862" s="2" t="s">
        <v>747</v>
      </c>
      <c r="B4862" s="3">
        <v>11</v>
      </c>
      <c r="C4862" s="3">
        <v>127</v>
      </c>
      <c r="D4862" s="3" t="s">
        <v>778</v>
      </c>
      <c r="E4862" s="3" t="str">
        <f>_xlfn.XLOOKUP(Tbl_BalanceHistory[[#This Row],[RespAgy]],Tbl_Agencies[Agy Code],Tbl_Agencies[Agy Sort])</f>
        <v>163000</v>
      </c>
      <c r="F4862" s="2" t="str">
        <f>Tbl_BalanceHistory[[#This Row],[RespAgy]]&amp;": "&amp;Tbl_BalanceHistory[[#This Row],[RespAgency]]</f>
        <v>127: Department of Emergency Management</v>
      </c>
      <c r="G4862" s="3">
        <v>127</v>
      </c>
      <c r="H4862" s="3" t="s">
        <v>778</v>
      </c>
      <c r="I4862" s="3" t="str">
        <f>_xlfn.XLOOKUP(Tbl_BalanceHistory[[#This Row],[AgyCode]],Tbl_Agencies[Agy Code],Tbl_Agencies[Agy Sort])</f>
        <v>163000</v>
      </c>
      <c r="J4862" s="2" t="str">
        <f>Tbl_BalanceHistory[[#This Row],[AgyCode]]&amp;": "&amp;Tbl_BalanceHistory[[#This Row],[Agency Name]]</f>
        <v>127: Department of Emergency Management</v>
      </c>
      <c r="K4862" s="1">
        <v>2016</v>
      </c>
      <c r="L4862" s="3">
        <v>778</v>
      </c>
      <c r="M4862" s="3" t="s">
        <v>782</v>
      </c>
      <c r="N4862" s="2" t="str">
        <f>Tbl_BalanceHistory[[#This Row],[ProgramCode]]&amp;": "&amp;Tbl_BalanceHistory[[#This Row],[Program Name]]</f>
        <v>778: Virginia Emergency Operations Center</v>
      </c>
      <c r="O4862" s="3" t="s">
        <v>1730</v>
      </c>
      <c r="P4862" s="1" t="str">
        <f>IF(Tbl_BalanceHistory[[#This Row],[FundCode]]="0100","GF",IF(Tbl_BalanceHistory[[#This Row],[FundCode]]="01000","GF","Hi Ed / OCR"))</f>
        <v>GF</v>
      </c>
      <c r="Q4862" s="5">
        <v>729585</v>
      </c>
      <c r="R4862" s="5">
        <v>729581.62</v>
      </c>
      <c r="S4862" s="5">
        <v>3</v>
      </c>
      <c r="T4862" s="5">
        <v>0</v>
      </c>
      <c r="U4862" s="3"/>
      <c r="V4862" s="5">
        <v>3</v>
      </c>
      <c r="W4862" s="5">
        <v>0</v>
      </c>
      <c r="X4862" s="5"/>
      <c r="Y4862" s="5"/>
      <c r="Z4862" s="5">
        <f>Tbl_BalanceHistory[[#This Row],[Discretionary Recommended - Pre 2022]]+Tbl_BalanceHistory[[#This Row],[Discretionary Balance Recommended: Policy]]+Tbl_BalanceHistory[[#This Row],[Discretionary Balance Recommended: Commitments]]</f>
        <v>0</v>
      </c>
      <c r="AA4862" s="5">
        <f>Tbl_BalanceHistory[[#This Row],[Discretionary Balance]]-Tbl_BalanceHistory[[#This Row],[Discretionary Reappropriation]]</f>
        <v>3</v>
      </c>
      <c r="AB4862" s="2"/>
      <c r="AC4862" s="2"/>
      <c r="AD4862" s="2"/>
      <c r="AE4862" s="2"/>
    </row>
    <row r="4863" spans="1:31" ht="45" x14ac:dyDescent="0.25">
      <c r="A4863" s="2" t="s">
        <v>747</v>
      </c>
      <c r="B4863" s="3">
        <v>11</v>
      </c>
      <c r="C4863" s="3">
        <v>127</v>
      </c>
      <c r="D4863" s="3" t="s">
        <v>778</v>
      </c>
      <c r="E4863" s="3" t="str">
        <f>_xlfn.XLOOKUP(Tbl_BalanceHistory[[#This Row],[RespAgy]],Tbl_Agencies[Agy Code],Tbl_Agencies[Agy Sort])</f>
        <v>163000</v>
      </c>
      <c r="F4863" s="2" t="str">
        <f>Tbl_BalanceHistory[[#This Row],[RespAgy]]&amp;": "&amp;Tbl_BalanceHistory[[#This Row],[RespAgency]]</f>
        <v>127: Department of Emergency Management</v>
      </c>
      <c r="G4863" s="3">
        <v>127</v>
      </c>
      <c r="H4863" s="3" t="s">
        <v>778</v>
      </c>
      <c r="I4863" s="3" t="str">
        <f>_xlfn.XLOOKUP(Tbl_BalanceHistory[[#This Row],[AgyCode]],Tbl_Agencies[Agy Code],Tbl_Agencies[Agy Sort])</f>
        <v>163000</v>
      </c>
      <c r="J4863" s="2" t="str">
        <f>Tbl_BalanceHistory[[#This Row],[AgyCode]]&amp;": "&amp;Tbl_BalanceHistory[[#This Row],[Agency Name]]</f>
        <v>127: Department of Emergency Management</v>
      </c>
      <c r="K4863" s="1">
        <v>2017</v>
      </c>
      <c r="L4863" s="3">
        <v>778</v>
      </c>
      <c r="M4863" s="3" t="s">
        <v>782</v>
      </c>
      <c r="N4863" s="2" t="str">
        <f>Tbl_BalanceHistory[[#This Row],[ProgramCode]]&amp;": "&amp;Tbl_BalanceHistory[[#This Row],[Program Name]]</f>
        <v>778: Virginia Emergency Operations Center</v>
      </c>
      <c r="O4863" s="3" t="s">
        <v>886</v>
      </c>
      <c r="P4863" s="1" t="str">
        <f>IF(Tbl_BalanceHistory[[#This Row],[FundCode]]="0100","GF",IF(Tbl_BalanceHistory[[#This Row],[FundCode]]="01000","GF","Hi Ed / OCR"))</f>
        <v>GF</v>
      </c>
      <c r="Q4863" s="5">
        <v>876955</v>
      </c>
      <c r="R4863" s="5">
        <v>876955</v>
      </c>
      <c r="S4863" s="5">
        <v>0</v>
      </c>
      <c r="T4863" s="5">
        <v>0</v>
      </c>
      <c r="U4863" s="3"/>
      <c r="V4863" s="5">
        <v>0</v>
      </c>
      <c r="W4863" s="5">
        <v>0</v>
      </c>
      <c r="X4863" s="5"/>
      <c r="Y4863" s="5"/>
      <c r="Z4863" s="5">
        <f>Tbl_BalanceHistory[[#This Row],[Discretionary Recommended - Pre 2022]]+Tbl_BalanceHistory[[#This Row],[Discretionary Balance Recommended: Policy]]+Tbl_BalanceHistory[[#This Row],[Discretionary Balance Recommended: Commitments]]</f>
        <v>0</v>
      </c>
      <c r="AA4863" s="5">
        <f>Tbl_BalanceHistory[[#This Row],[Discretionary Balance]]-Tbl_BalanceHistory[[#This Row],[Discretionary Reappropriation]]</f>
        <v>0</v>
      </c>
      <c r="AB4863" s="2"/>
      <c r="AC4863" s="2"/>
      <c r="AD4863" s="2"/>
      <c r="AE4863" s="2"/>
    </row>
    <row r="4864" spans="1:31" ht="45" x14ac:dyDescent="0.25">
      <c r="A4864" s="2" t="s">
        <v>747</v>
      </c>
      <c r="B4864" s="3">
        <v>11</v>
      </c>
      <c r="C4864" s="3">
        <v>127</v>
      </c>
      <c r="D4864" s="3" t="s">
        <v>778</v>
      </c>
      <c r="E4864" s="3" t="str">
        <f>_xlfn.XLOOKUP(Tbl_BalanceHistory[[#This Row],[RespAgy]],Tbl_Agencies[Agy Code],Tbl_Agencies[Agy Sort])</f>
        <v>163000</v>
      </c>
      <c r="F4864" s="2" t="str">
        <f>Tbl_BalanceHistory[[#This Row],[RespAgy]]&amp;": "&amp;Tbl_BalanceHistory[[#This Row],[RespAgency]]</f>
        <v>127: Department of Emergency Management</v>
      </c>
      <c r="G4864" s="3">
        <v>127</v>
      </c>
      <c r="H4864" s="3" t="s">
        <v>778</v>
      </c>
      <c r="I4864" s="3" t="str">
        <f>_xlfn.XLOOKUP(Tbl_BalanceHistory[[#This Row],[AgyCode]],Tbl_Agencies[Agy Code],Tbl_Agencies[Agy Sort])</f>
        <v>163000</v>
      </c>
      <c r="J4864" s="2" t="str">
        <f>Tbl_BalanceHistory[[#This Row],[AgyCode]]&amp;": "&amp;Tbl_BalanceHistory[[#This Row],[Agency Name]]</f>
        <v>127: Department of Emergency Management</v>
      </c>
      <c r="K4864" s="1">
        <v>2018</v>
      </c>
      <c r="L4864" s="3">
        <v>778</v>
      </c>
      <c r="M4864" s="3" t="s">
        <v>782</v>
      </c>
      <c r="N4864" s="2" t="str">
        <f>Tbl_BalanceHistory[[#This Row],[ProgramCode]]&amp;": "&amp;Tbl_BalanceHistory[[#This Row],[Program Name]]</f>
        <v>778: Virginia Emergency Operations Center</v>
      </c>
      <c r="O4864" s="3" t="s">
        <v>886</v>
      </c>
      <c r="P4864" s="1" t="str">
        <f>IF(Tbl_BalanceHistory[[#This Row],[FundCode]]="0100","GF",IF(Tbl_BalanceHistory[[#This Row],[FundCode]]="01000","GF","Hi Ed / OCR"))</f>
        <v>GF</v>
      </c>
      <c r="Q4864" s="5">
        <v>484564</v>
      </c>
      <c r="R4864" s="5">
        <v>483561.6</v>
      </c>
      <c r="S4864" s="5">
        <v>1002</v>
      </c>
      <c r="T4864" s="5">
        <v>0</v>
      </c>
      <c r="U4864" s="3"/>
      <c r="V4864" s="5">
        <v>1002</v>
      </c>
      <c r="W4864" s="5">
        <v>0</v>
      </c>
      <c r="X4864" s="5"/>
      <c r="Y4864" s="5"/>
      <c r="Z4864" s="5">
        <f>Tbl_BalanceHistory[[#This Row],[Discretionary Recommended - Pre 2022]]+Tbl_BalanceHistory[[#This Row],[Discretionary Balance Recommended: Policy]]+Tbl_BalanceHistory[[#This Row],[Discretionary Balance Recommended: Commitments]]</f>
        <v>0</v>
      </c>
      <c r="AA4864" s="5">
        <f>Tbl_BalanceHistory[[#This Row],[Discretionary Balance]]-Tbl_BalanceHistory[[#This Row],[Discretionary Reappropriation]]</f>
        <v>1002</v>
      </c>
      <c r="AB4864" s="2"/>
      <c r="AC4864" s="2"/>
      <c r="AD4864" s="2"/>
      <c r="AE4864" s="2"/>
    </row>
    <row r="4865" spans="1:31" ht="45" x14ac:dyDescent="0.25">
      <c r="A4865" s="2" t="s">
        <v>747</v>
      </c>
      <c r="B4865" s="3">
        <v>11</v>
      </c>
      <c r="C4865" s="3">
        <v>127</v>
      </c>
      <c r="D4865" s="3" t="s">
        <v>778</v>
      </c>
      <c r="E4865" s="3" t="str">
        <f>_xlfn.XLOOKUP(Tbl_BalanceHistory[[#This Row],[RespAgy]],Tbl_Agencies[Agy Code],Tbl_Agencies[Agy Sort])</f>
        <v>163000</v>
      </c>
      <c r="F4865" s="2" t="str">
        <f>Tbl_BalanceHistory[[#This Row],[RespAgy]]&amp;": "&amp;Tbl_BalanceHistory[[#This Row],[RespAgency]]</f>
        <v>127: Department of Emergency Management</v>
      </c>
      <c r="G4865" s="3">
        <v>127</v>
      </c>
      <c r="H4865" s="3" t="s">
        <v>778</v>
      </c>
      <c r="I4865" s="3" t="str">
        <f>_xlfn.XLOOKUP(Tbl_BalanceHistory[[#This Row],[AgyCode]],Tbl_Agencies[Agy Code],Tbl_Agencies[Agy Sort])</f>
        <v>163000</v>
      </c>
      <c r="J4865" s="2" t="str">
        <f>Tbl_BalanceHistory[[#This Row],[AgyCode]]&amp;": "&amp;Tbl_BalanceHistory[[#This Row],[Agency Name]]</f>
        <v>127: Department of Emergency Management</v>
      </c>
      <c r="K4865" s="1">
        <v>2019</v>
      </c>
      <c r="L4865" s="3">
        <v>778</v>
      </c>
      <c r="M4865" s="3" t="s">
        <v>782</v>
      </c>
      <c r="N4865" s="2" t="str">
        <f>Tbl_BalanceHistory[[#This Row],[ProgramCode]]&amp;": "&amp;Tbl_BalanceHistory[[#This Row],[Program Name]]</f>
        <v>778: Virginia Emergency Operations Center</v>
      </c>
      <c r="O4865" s="3" t="s">
        <v>886</v>
      </c>
      <c r="P4865" s="1" t="str">
        <f>IF(Tbl_BalanceHistory[[#This Row],[FundCode]]="0100","GF",IF(Tbl_BalanceHistory[[#This Row],[FundCode]]="01000","GF","Hi Ed / OCR"))</f>
        <v>GF</v>
      </c>
      <c r="Q4865" s="5">
        <v>727864</v>
      </c>
      <c r="R4865" s="5">
        <v>727864</v>
      </c>
      <c r="S4865" s="5">
        <v>0</v>
      </c>
      <c r="T4865" s="5">
        <v>0</v>
      </c>
      <c r="U4865" s="3"/>
      <c r="V4865" s="5">
        <v>0</v>
      </c>
      <c r="W4865" s="5">
        <v>0</v>
      </c>
      <c r="X4865" s="5"/>
      <c r="Y4865" s="5"/>
      <c r="Z4865" s="5">
        <f>Tbl_BalanceHistory[[#This Row],[Discretionary Recommended - Pre 2022]]+Tbl_BalanceHistory[[#This Row],[Discretionary Balance Recommended: Policy]]+Tbl_BalanceHistory[[#This Row],[Discretionary Balance Recommended: Commitments]]</f>
        <v>0</v>
      </c>
      <c r="AA4865" s="5">
        <f>Tbl_BalanceHistory[[#This Row],[Discretionary Balance]]-Tbl_BalanceHistory[[#This Row],[Discretionary Reappropriation]]</f>
        <v>0</v>
      </c>
      <c r="AB4865" s="2"/>
      <c r="AC4865" s="2"/>
      <c r="AD4865" s="2"/>
      <c r="AE4865" s="2"/>
    </row>
    <row r="4866" spans="1:31" ht="45" x14ac:dyDescent="0.25">
      <c r="A4866" s="2" t="s">
        <v>747</v>
      </c>
      <c r="B4866" s="3">
        <v>11</v>
      </c>
      <c r="C4866" s="3">
        <v>127</v>
      </c>
      <c r="D4866" s="3" t="s">
        <v>778</v>
      </c>
      <c r="E4866" s="3" t="str">
        <f>_xlfn.XLOOKUP(Tbl_BalanceHistory[[#This Row],[RespAgy]],Tbl_Agencies[Agy Code],Tbl_Agencies[Agy Sort])</f>
        <v>163000</v>
      </c>
      <c r="F4866" s="2" t="str">
        <f>Tbl_BalanceHistory[[#This Row],[RespAgy]]&amp;": "&amp;Tbl_BalanceHistory[[#This Row],[RespAgency]]</f>
        <v>127: Department of Emergency Management</v>
      </c>
      <c r="G4866" s="3">
        <v>127</v>
      </c>
      <c r="H4866" s="3" t="s">
        <v>778</v>
      </c>
      <c r="I4866" s="3" t="str">
        <f>_xlfn.XLOOKUP(Tbl_BalanceHistory[[#This Row],[AgyCode]],Tbl_Agencies[Agy Code],Tbl_Agencies[Agy Sort])</f>
        <v>163000</v>
      </c>
      <c r="J4866" s="2" t="str">
        <f>Tbl_BalanceHistory[[#This Row],[AgyCode]]&amp;": "&amp;Tbl_BalanceHistory[[#This Row],[Agency Name]]</f>
        <v>127: Department of Emergency Management</v>
      </c>
      <c r="K4866" s="1">
        <v>2020</v>
      </c>
      <c r="L4866" s="3">
        <v>778</v>
      </c>
      <c r="M4866" s="3" t="s">
        <v>782</v>
      </c>
      <c r="N4866" s="2" t="str">
        <f>Tbl_BalanceHistory[[#This Row],[ProgramCode]]&amp;": "&amp;Tbl_BalanceHistory[[#This Row],[Program Name]]</f>
        <v>778: Virginia Emergency Operations Center</v>
      </c>
      <c r="O4866" s="3" t="s">
        <v>886</v>
      </c>
      <c r="P4866" s="1" t="str">
        <f>IF(Tbl_BalanceHistory[[#This Row],[FundCode]]="0100","GF",IF(Tbl_BalanceHistory[[#This Row],[FundCode]]="01000","GF","Hi Ed / OCR"))</f>
        <v>GF</v>
      </c>
      <c r="Q4866" s="5">
        <v>1004837.23</v>
      </c>
      <c r="R4866" s="5">
        <v>869106.64</v>
      </c>
      <c r="S4866" s="5">
        <v>135730.59</v>
      </c>
      <c r="T4866" s="5">
        <v>0</v>
      </c>
      <c r="U4866" s="3"/>
      <c r="V4866" s="5">
        <v>135730.59</v>
      </c>
      <c r="W4866" s="5">
        <v>0</v>
      </c>
      <c r="X4866" s="5"/>
      <c r="Y4866" s="5"/>
      <c r="Z4866" s="5">
        <f>Tbl_BalanceHistory[[#This Row],[Discretionary Recommended - Pre 2022]]+Tbl_BalanceHistory[[#This Row],[Discretionary Balance Recommended: Policy]]+Tbl_BalanceHistory[[#This Row],[Discretionary Balance Recommended: Commitments]]</f>
        <v>0</v>
      </c>
      <c r="AA4866" s="5">
        <f>Tbl_BalanceHistory[[#This Row],[Discretionary Balance]]-Tbl_BalanceHistory[[#This Row],[Discretionary Reappropriation]]</f>
        <v>135730.59</v>
      </c>
      <c r="AB4866" s="2"/>
      <c r="AC4866" s="2"/>
      <c r="AD4866" s="2"/>
      <c r="AE4866" s="2"/>
    </row>
    <row r="4867" spans="1:31" ht="45" x14ac:dyDescent="0.25">
      <c r="A4867" s="2" t="s">
        <v>747</v>
      </c>
      <c r="B4867" s="3">
        <v>11</v>
      </c>
      <c r="C4867" s="3">
        <v>127</v>
      </c>
      <c r="D4867" s="3" t="s">
        <v>778</v>
      </c>
      <c r="E4867" s="3" t="str">
        <f>_xlfn.XLOOKUP(Tbl_BalanceHistory[[#This Row],[RespAgy]],Tbl_Agencies[Agy Code],Tbl_Agencies[Agy Sort])</f>
        <v>163000</v>
      </c>
      <c r="F4867" s="2" t="str">
        <f>Tbl_BalanceHistory[[#This Row],[RespAgy]]&amp;": "&amp;Tbl_BalanceHistory[[#This Row],[RespAgency]]</f>
        <v>127: Department of Emergency Management</v>
      </c>
      <c r="G4867" s="3">
        <v>127</v>
      </c>
      <c r="H4867" s="3" t="s">
        <v>778</v>
      </c>
      <c r="I4867" s="3" t="str">
        <f>_xlfn.XLOOKUP(Tbl_BalanceHistory[[#This Row],[AgyCode]],Tbl_Agencies[Agy Code],Tbl_Agencies[Agy Sort])</f>
        <v>163000</v>
      </c>
      <c r="J4867" s="2" t="str">
        <f>Tbl_BalanceHistory[[#This Row],[AgyCode]]&amp;": "&amp;Tbl_BalanceHistory[[#This Row],[Agency Name]]</f>
        <v>127: Department of Emergency Management</v>
      </c>
      <c r="K4867" s="1">
        <v>2014</v>
      </c>
      <c r="L4867" s="3">
        <v>799</v>
      </c>
      <c r="M4867" s="3" t="s">
        <v>62</v>
      </c>
      <c r="N4867" s="2" t="str">
        <f>Tbl_BalanceHistory[[#This Row],[ProgramCode]]&amp;": "&amp;Tbl_BalanceHistory[[#This Row],[Program Name]]</f>
        <v>799: Administrative and Support Services</v>
      </c>
      <c r="O4867" s="3" t="s">
        <v>1730</v>
      </c>
      <c r="P4867" s="1" t="str">
        <f>IF(Tbl_BalanceHistory[[#This Row],[FundCode]]="0100","GF",IF(Tbl_BalanceHistory[[#This Row],[FundCode]]="01000","GF","Hi Ed / OCR"))</f>
        <v>GF</v>
      </c>
      <c r="Q4867" s="5">
        <v>3496488</v>
      </c>
      <c r="R4867" s="5">
        <v>3196487.33</v>
      </c>
      <c r="S4867" s="5">
        <v>300000</v>
      </c>
      <c r="T4867" s="5">
        <v>0</v>
      </c>
      <c r="U4867" s="3"/>
      <c r="V4867" s="5">
        <v>300000</v>
      </c>
      <c r="W4867" s="5">
        <v>282982</v>
      </c>
      <c r="X4867" s="5"/>
      <c r="Y4867" s="5"/>
      <c r="Z4867" s="5">
        <f>Tbl_BalanceHistory[[#This Row],[Discretionary Recommended - Pre 2022]]+Tbl_BalanceHistory[[#This Row],[Discretionary Balance Recommended: Policy]]+Tbl_BalanceHistory[[#This Row],[Discretionary Balance Recommended: Commitments]]</f>
        <v>282982</v>
      </c>
      <c r="AA4867" s="5">
        <f>Tbl_BalanceHistory[[#This Row],[Discretionary Balance]]-Tbl_BalanceHistory[[#This Row],[Discretionary Reappropriation]]</f>
        <v>17018</v>
      </c>
      <c r="AB4867" s="2" t="s">
        <v>1791</v>
      </c>
      <c r="AC4867" s="2"/>
      <c r="AD4867" s="2"/>
      <c r="AE4867" s="2"/>
    </row>
    <row r="4868" spans="1:31" ht="75" x14ac:dyDescent="0.25">
      <c r="A4868" s="2" t="s">
        <v>747</v>
      </c>
      <c r="B4868" s="3">
        <v>11</v>
      </c>
      <c r="C4868" s="3">
        <v>127</v>
      </c>
      <c r="D4868" s="3" t="s">
        <v>778</v>
      </c>
      <c r="E4868" s="3" t="str">
        <f>_xlfn.XLOOKUP(Tbl_BalanceHistory[[#This Row],[RespAgy]],Tbl_Agencies[Agy Code],Tbl_Agencies[Agy Sort])</f>
        <v>163000</v>
      </c>
      <c r="F4868" s="2" t="str">
        <f>Tbl_BalanceHistory[[#This Row],[RespAgy]]&amp;": "&amp;Tbl_BalanceHistory[[#This Row],[RespAgency]]</f>
        <v>127: Department of Emergency Management</v>
      </c>
      <c r="G4868" s="3">
        <v>127</v>
      </c>
      <c r="H4868" s="3" t="s">
        <v>778</v>
      </c>
      <c r="I4868" s="3" t="str">
        <f>_xlfn.XLOOKUP(Tbl_BalanceHistory[[#This Row],[AgyCode]],Tbl_Agencies[Agy Code],Tbl_Agencies[Agy Sort])</f>
        <v>163000</v>
      </c>
      <c r="J4868" s="2" t="str">
        <f>Tbl_BalanceHistory[[#This Row],[AgyCode]]&amp;": "&amp;Tbl_BalanceHistory[[#This Row],[Agency Name]]</f>
        <v>127: Department of Emergency Management</v>
      </c>
      <c r="K4868" s="1">
        <v>2015</v>
      </c>
      <c r="L4868" s="3">
        <v>799</v>
      </c>
      <c r="M4868" s="3" t="s">
        <v>62</v>
      </c>
      <c r="N4868" s="2" t="str">
        <f>Tbl_BalanceHistory[[#This Row],[ProgramCode]]&amp;": "&amp;Tbl_BalanceHistory[[#This Row],[Program Name]]</f>
        <v>799: Administrative and Support Services</v>
      </c>
      <c r="O4868" s="3" t="s">
        <v>1730</v>
      </c>
      <c r="P4868" s="1" t="str">
        <f>IF(Tbl_BalanceHistory[[#This Row],[FundCode]]="0100","GF",IF(Tbl_BalanceHistory[[#This Row],[FundCode]]="01000","GF","Hi Ed / OCR"))</f>
        <v>GF</v>
      </c>
      <c r="Q4868" s="5">
        <v>3808035</v>
      </c>
      <c r="R4868" s="5">
        <v>2657677</v>
      </c>
      <c r="S4868" s="5">
        <v>1150358</v>
      </c>
      <c r="T4868" s="5">
        <v>0</v>
      </c>
      <c r="U4868" s="3"/>
      <c r="V4868" s="5">
        <v>1150358</v>
      </c>
      <c r="W4868" s="5">
        <v>1150358</v>
      </c>
      <c r="X4868" s="5"/>
      <c r="Y4868" s="5"/>
      <c r="Z4868" s="5">
        <f>Tbl_BalanceHistory[[#This Row],[Discretionary Recommended - Pre 2022]]+Tbl_BalanceHistory[[#This Row],[Discretionary Balance Recommended: Policy]]+Tbl_BalanceHistory[[#This Row],[Discretionary Balance Recommended: Commitments]]</f>
        <v>1150358</v>
      </c>
      <c r="AA4868" s="5">
        <f>Tbl_BalanceHistory[[#This Row],[Discretionary Balance]]-Tbl_BalanceHistory[[#This Row],[Discretionary Reappropriation]]</f>
        <v>0</v>
      </c>
      <c r="AB4868" s="2" t="s">
        <v>2187</v>
      </c>
      <c r="AC4868" s="2"/>
      <c r="AD4868" s="2"/>
      <c r="AE4868" s="2"/>
    </row>
    <row r="4869" spans="1:31" ht="60" x14ac:dyDescent="0.25">
      <c r="A4869" s="2" t="s">
        <v>747</v>
      </c>
      <c r="B4869" s="3">
        <v>11</v>
      </c>
      <c r="C4869" s="3">
        <v>127</v>
      </c>
      <c r="D4869" s="3" t="s">
        <v>778</v>
      </c>
      <c r="E4869" s="3" t="str">
        <f>_xlfn.XLOOKUP(Tbl_BalanceHistory[[#This Row],[RespAgy]],Tbl_Agencies[Agy Code],Tbl_Agencies[Agy Sort])</f>
        <v>163000</v>
      </c>
      <c r="F4869" s="2" t="str">
        <f>Tbl_BalanceHistory[[#This Row],[RespAgy]]&amp;": "&amp;Tbl_BalanceHistory[[#This Row],[RespAgency]]</f>
        <v>127: Department of Emergency Management</v>
      </c>
      <c r="G4869" s="3">
        <v>127</v>
      </c>
      <c r="H4869" s="3" t="s">
        <v>778</v>
      </c>
      <c r="I4869" s="3" t="str">
        <f>_xlfn.XLOOKUP(Tbl_BalanceHistory[[#This Row],[AgyCode]],Tbl_Agencies[Agy Code],Tbl_Agencies[Agy Sort])</f>
        <v>163000</v>
      </c>
      <c r="J4869" s="2" t="str">
        <f>Tbl_BalanceHistory[[#This Row],[AgyCode]]&amp;": "&amp;Tbl_BalanceHistory[[#This Row],[Agency Name]]</f>
        <v>127: Department of Emergency Management</v>
      </c>
      <c r="K4869" s="1">
        <v>2016</v>
      </c>
      <c r="L4869" s="3">
        <v>799</v>
      </c>
      <c r="M4869" s="3" t="s">
        <v>62</v>
      </c>
      <c r="N4869" s="2" t="str">
        <f>Tbl_BalanceHistory[[#This Row],[ProgramCode]]&amp;": "&amp;Tbl_BalanceHistory[[#This Row],[Program Name]]</f>
        <v>799: Administrative and Support Services</v>
      </c>
      <c r="O4869" s="3" t="s">
        <v>1730</v>
      </c>
      <c r="P4869" s="1" t="str">
        <f>IF(Tbl_BalanceHistory[[#This Row],[FundCode]]="0100","GF",IF(Tbl_BalanceHistory[[#This Row],[FundCode]]="01000","GF","Hi Ed / OCR"))</f>
        <v>GF</v>
      </c>
      <c r="Q4869" s="5">
        <v>5996142</v>
      </c>
      <c r="R4869" s="5">
        <v>4590473.92</v>
      </c>
      <c r="S4869" s="5">
        <v>1405668</v>
      </c>
      <c r="T4869" s="5">
        <v>0</v>
      </c>
      <c r="U4869" s="3"/>
      <c r="V4869" s="5">
        <v>1405668</v>
      </c>
      <c r="W4869" s="5">
        <v>44046</v>
      </c>
      <c r="X4869" s="5"/>
      <c r="Y4869" s="5"/>
      <c r="Z4869" s="5">
        <f>Tbl_BalanceHistory[[#This Row],[Discretionary Recommended - Pre 2022]]+Tbl_BalanceHistory[[#This Row],[Discretionary Balance Recommended: Policy]]+Tbl_BalanceHistory[[#This Row],[Discretionary Balance Recommended: Commitments]]</f>
        <v>44046</v>
      </c>
      <c r="AA4869" s="5">
        <f>Tbl_BalanceHistory[[#This Row],[Discretionary Balance]]-Tbl_BalanceHistory[[#This Row],[Discretionary Reappropriation]]</f>
        <v>1361622</v>
      </c>
      <c r="AB4869" s="2" t="s">
        <v>2188</v>
      </c>
      <c r="AC4869" s="2"/>
      <c r="AD4869" s="2"/>
      <c r="AE4869" s="2" t="s">
        <v>2189</v>
      </c>
    </row>
    <row r="4870" spans="1:31" ht="409.5" x14ac:dyDescent="0.25">
      <c r="A4870" s="2" t="s">
        <v>747</v>
      </c>
      <c r="B4870" s="3">
        <v>11</v>
      </c>
      <c r="C4870" s="3">
        <v>127</v>
      </c>
      <c r="D4870" s="3" t="s">
        <v>778</v>
      </c>
      <c r="E4870" s="3" t="str">
        <f>_xlfn.XLOOKUP(Tbl_BalanceHistory[[#This Row],[RespAgy]],Tbl_Agencies[Agy Code],Tbl_Agencies[Agy Sort])</f>
        <v>163000</v>
      </c>
      <c r="F4870" s="2" t="str">
        <f>Tbl_BalanceHistory[[#This Row],[RespAgy]]&amp;": "&amp;Tbl_BalanceHistory[[#This Row],[RespAgency]]</f>
        <v>127: Department of Emergency Management</v>
      </c>
      <c r="G4870" s="3">
        <v>127</v>
      </c>
      <c r="H4870" s="3" t="s">
        <v>778</v>
      </c>
      <c r="I4870" s="3" t="str">
        <f>_xlfn.XLOOKUP(Tbl_BalanceHistory[[#This Row],[AgyCode]],Tbl_Agencies[Agy Code],Tbl_Agencies[Agy Sort])</f>
        <v>163000</v>
      </c>
      <c r="J4870" s="2" t="str">
        <f>Tbl_BalanceHistory[[#This Row],[AgyCode]]&amp;": "&amp;Tbl_BalanceHistory[[#This Row],[Agency Name]]</f>
        <v>127: Department of Emergency Management</v>
      </c>
      <c r="K4870" s="1">
        <v>2017</v>
      </c>
      <c r="L4870" s="3">
        <v>799</v>
      </c>
      <c r="M4870" s="3" t="s">
        <v>62</v>
      </c>
      <c r="N4870" s="2" t="str">
        <f>Tbl_BalanceHistory[[#This Row],[ProgramCode]]&amp;": "&amp;Tbl_BalanceHistory[[#This Row],[Program Name]]</f>
        <v>799: Administrative and Support Services</v>
      </c>
      <c r="O4870" s="3" t="s">
        <v>886</v>
      </c>
      <c r="P4870" s="1" t="str">
        <f>IF(Tbl_BalanceHistory[[#This Row],[FundCode]]="0100","GF",IF(Tbl_BalanceHistory[[#This Row],[FundCode]]="01000","GF","Hi Ed / OCR"))</f>
        <v>GF</v>
      </c>
      <c r="Q4870" s="5">
        <v>5263410</v>
      </c>
      <c r="R4870" s="5">
        <v>3786065.62</v>
      </c>
      <c r="S4870" s="5">
        <v>1477344</v>
      </c>
      <c r="T4870" s="5">
        <v>0</v>
      </c>
      <c r="U4870" s="3"/>
      <c r="V4870" s="5">
        <v>1477344</v>
      </c>
      <c r="W4870" s="5">
        <v>1246388</v>
      </c>
      <c r="X4870" s="5"/>
      <c r="Y4870" s="5"/>
      <c r="Z4870" s="5">
        <f>Tbl_BalanceHistory[[#This Row],[Discretionary Recommended - Pre 2022]]+Tbl_BalanceHistory[[#This Row],[Discretionary Balance Recommended: Policy]]+Tbl_BalanceHistory[[#This Row],[Discretionary Balance Recommended: Commitments]]</f>
        <v>1246388</v>
      </c>
      <c r="AA4870" s="5">
        <f>Tbl_BalanceHistory[[#This Row],[Discretionary Balance]]-Tbl_BalanceHistory[[#This Row],[Discretionary Reappropriation]]</f>
        <v>230956</v>
      </c>
      <c r="AB4870" s="2" t="s">
        <v>2190</v>
      </c>
      <c r="AC4870" s="2"/>
      <c r="AD4870" s="2"/>
      <c r="AE4870" s="2"/>
    </row>
    <row r="4871" spans="1:31" ht="105" x14ac:dyDescent="0.25">
      <c r="A4871" s="2" t="s">
        <v>747</v>
      </c>
      <c r="B4871" s="3">
        <v>11</v>
      </c>
      <c r="C4871" s="3">
        <v>127</v>
      </c>
      <c r="D4871" s="3" t="s">
        <v>778</v>
      </c>
      <c r="E4871" s="3" t="str">
        <f>_xlfn.XLOOKUP(Tbl_BalanceHistory[[#This Row],[RespAgy]],Tbl_Agencies[Agy Code],Tbl_Agencies[Agy Sort])</f>
        <v>163000</v>
      </c>
      <c r="F4871" s="2" t="str">
        <f>Tbl_BalanceHistory[[#This Row],[RespAgy]]&amp;": "&amp;Tbl_BalanceHistory[[#This Row],[RespAgency]]</f>
        <v>127: Department of Emergency Management</v>
      </c>
      <c r="G4871" s="3">
        <v>127</v>
      </c>
      <c r="H4871" s="3" t="s">
        <v>778</v>
      </c>
      <c r="I4871" s="3" t="str">
        <f>_xlfn.XLOOKUP(Tbl_BalanceHistory[[#This Row],[AgyCode]],Tbl_Agencies[Agy Code],Tbl_Agencies[Agy Sort])</f>
        <v>163000</v>
      </c>
      <c r="J4871" s="2" t="str">
        <f>Tbl_BalanceHistory[[#This Row],[AgyCode]]&amp;": "&amp;Tbl_BalanceHistory[[#This Row],[Agency Name]]</f>
        <v>127: Department of Emergency Management</v>
      </c>
      <c r="K4871" s="1">
        <v>2018</v>
      </c>
      <c r="L4871" s="3">
        <v>799</v>
      </c>
      <c r="M4871" s="3" t="s">
        <v>62</v>
      </c>
      <c r="N4871" s="2" t="str">
        <f>Tbl_BalanceHistory[[#This Row],[ProgramCode]]&amp;": "&amp;Tbl_BalanceHistory[[#This Row],[Program Name]]</f>
        <v>799: Administrative and Support Services</v>
      </c>
      <c r="O4871" s="3" t="s">
        <v>886</v>
      </c>
      <c r="P4871" s="1" t="str">
        <f>IF(Tbl_BalanceHistory[[#This Row],[FundCode]]="0100","GF",IF(Tbl_BalanceHistory[[#This Row],[FundCode]]="01000","GF","Hi Ed / OCR"))</f>
        <v>GF</v>
      </c>
      <c r="Q4871" s="5">
        <v>5415972</v>
      </c>
      <c r="R4871" s="5">
        <v>4878310.6399999997</v>
      </c>
      <c r="S4871" s="5">
        <v>537661</v>
      </c>
      <c r="T4871" s="5">
        <v>0</v>
      </c>
      <c r="U4871" s="3"/>
      <c r="V4871" s="5">
        <v>537661</v>
      </c>
      <c r="W4871" s="5">
        <v>0</v>
      </c>
      <c r="X4871" s="5"/>
      <c r="Y4871" s="5"/>
      <c r="Z4871" s="5">
        <f>Tbl_BalanceHistory[[#This Row],[Discretionary Recommended - Pre 2022]]+Tbl_BalanceHistory[[#This Row],[Discretionary Balance Recommended: Policy]]+Tbl_BalanceHistory[[#This Row],[Discretionary Balance Recommended: Commitments]]</f>
        <v>0</v>
      </c>
      <c r="AA4871" s="5">
        <f>Tbl_BalanceHistory[[#This Row],[Discretionary Balance]]-Tbl_BalanceHistory[[#This Row],[Discretionary Reappropriation]]</f>
        <v>537661</v>
      </c>
      <c r="AB4871" s="2" t="s">
        <v>2191</v>
      </c>
      <c r="AC4871" s="2"/>
      <c r="AD4871" s="2"/>
      <c r="AE4871" s="2"/>
    </row>
    <row r="4872" spans="1:31" ht="90" x14ac:dyDescent="0.25">
      <c r="A4872" s="2" t="s">
        <v>747</v>
      </c>
      <c r="B4872" s="3">
        <v>11</v>
      </c>
      <c r="C4872" s="3">
        <v>127</v>
      </c>
      <c r="D4872" s="3" t="s">
        <v>778</v>
      </c>
      <c r="E4872" s="3" t="str">
        <f>_xlfn.XLOOKUP(Tbl_BalanceHistory[[#This Row],[RespAgy]],Tbl_Agencies[Agy Code],Tbl_Agencies[Agy Sort])</f>
        <v>163000</v>
      </c>
      <c r="F4872" s="2" t="str">
        <f>Tbl_BalanceHistory[[#This Row],[RespAgy]]&amp;": "&amp;Tbl_BalanceHistory[[#This Row],[RespAgency]]</f>
        <v>127: Department of Emergency Management</v>
      </c>
      <c r="G4872" s="3">
        <v>127</v>
      </c>
      <c r="H4872" s="3" t="s">
        <v>778</v>
      </c>
      <c r="I4872" s="3" t="str">
        <f>_xlfn.XLOOKUP(Tbl_BalanceHistory[[#This Row],[AgyCode]],Tbl_Agencies[Agy Code],Tbl_Agencies[Agy Sort])</f>
        <v>163000</v>
      </c>
      <c r="J4872" s="2" t="str">
        <f>Tbl_BalanceHistory[[#This Row],[AgyCode]]&amp;": "&amp;Tbl_BalanceHistory[[#This Row],[Agency Name]]</f>
        <v>127: Department of Emergency Management</v>
      </c>
      <c r="K4872" s="1">
        <v>2019</v>
      </c>
      <c r="L4872" s="3">
        <v>799</v>
      </c>
      <c r="M4872" s="3" t="s">
        <v>62</v>
      </c>
      <c r="N4872" s="2" t="str">
        <f>Tbl_BalanceHistory[[#This Row],[ProgramCode]]&amp;": "&amp;Tbl_BalanceHistory[[#This Row],[Program Name]]</f>
        <v>799: Administrative and Support Services</v>
      </c>
      <c r="O4872" s="3" t="s">
        <v>886</v>
      </c>
      <c r="P4872" s="1" t="str">
        <f>IF(Tbl_BalanceHistory[[#This Row],[FundCode]]="0100","GF",IF(Tbl_BalanceHistory[[#This Row],[FundCode]]="01000","GF","Hi Ed / OCR"))</f>
        <v>GF</v>
      </c>
      <c r="Q4872" s="5">
        <v>4728221</v>
      </c>
      <c r="R4872" s="5">
        <v>4614132.7</v>
      </c>
      <c r="S4872" s="5">
        <v>114088.3</v>
      </c>
      <c r="T4872" s="5">
        <v>0</v>
      </c>
      <c r="U4872" s="3"/>
      <c r="V4872" s="5">
        <v>114088.3</v>
      </c>
      <c r="W4872" s="5">
        <v>48930</v>
      </c>
      <c r="X4872" s="5"/>
      <c r="Y4872" s="5"/>
      <c r="Z4872" s="5">
        <f>Tbl_BalanceHistory[[#This Row],[Discretionary Recommended - Pre 2022]]+Tbl_BalanceHistory[[#This Row],[Discretionary Balance Recommended: Policy]]+Tbl_BalanceHistory[[#This Row],[Discretionary Balance Recommended: Commitments]]</f>
        <v>48930</v>
      </c>
      <c r="AA4872" s="5">
        <f>Tbl_BalanceHistory[[#This Row],[Discretionary Balance]]-Tbl_BalanceHistory[[#This Row],[Discretionary Reappropriation]]</f>
        <v>65158.3</v>
      </c>
      <c r="AB4872" s="2" t="s">
        <v>2192</v>
      </c>
      <c r="AC4872" s="2"/>
      <c r="AD4872" s="2"/>
      <c r="AE4872" s="2" t="s">
        <v>2193</v>
      </c>
    </row>
    <row r="4873" spans="1:31" ht="45" x14ac:dyDescent="0.25">
      <c r="A4873" s="2" t="s">
        <v>747</v>
      </c>
      <c r="B4873" s="3">
        <v>11</v>
      </c>
      <c r="C4873" s="3">
        <v>127</v>
      </c>
      <c r="D4873" s="3" t="s">
        <v>778</v>
      </c>
      <c r="E4873" s="3" t="str">
        <f>_xlfn.XLOOKUP(Tbl_BalanceHistory[[#This Row],[RespAgy]],Tbl_Agencies[Agy Code],Tbl_Agencies[Agy Sort])</f>
        <v>163000</v>
      </c>
      <c r="F4873" s="2" t="str">
        <f>Tbl_BalanceHistory[[#This Row],[RespAgy]]&amp;": "&amp;Tbl_BalanceHistory[[#This Row],[RespAgency]]</f>
        <v>127: Department of Emergency Management</v>
      </c>
      <c r="G4873" s="3">
        <v>127</v>
      </c>
      <c r="H4873" s="3" t="s">
        <v>778</v>
      </c>
      <c r="I4873" s="3" t="str">
        <f>_xlfn.XLOOKUP(Tbl_BalanceHistory[[#This Row],[AgyCode]],Tbl_Agencies[Agy Code],Tbl_Agencies[Agy Sort])</f>
        <v>163000</v>
      </c>
      <c r="J4873" s="2" t="str">
        <f>Tbl_BalanceHistory[[#This Row],[AgyCode]]&amp;": "&amp;Tbl_BalanceHistory[[#This Row],[Agency Name]]</f>
        <v>127: Department of Emergency Management</v>
      </c>
      <c r="K4873" s="1">
        <v>2020</v>
      </c>
      <c r="L4873" s="3">
        <v>799</v>
      </c>
      <c r="M4873" s="3" t="s">
        <v>62</v>
      </c>
      <c r="N4873" s="2" t="str">
        <f>Tbl_BalanceHistory[[#This Row],[ProgramCode]]&amp;": "&amp;Tbl_BalanceHistory[[#This Row],[Program Name]]</f>
        <v>799: Administrative and Support Services</v>
      </c>
      <c r="O4873" s="3" t="s">
        <v>886</v>
      </c>
      <c r="P4873" s="1" t="str">
        <f>IF(Tbl_BalanceHistory[[#This Row],[FundCode]]="0100","GF",IF(Tbl_BalanceHistory[[#This Row],[FundCode]]="01000","GF","Hi Ed / OCR"))</f>
        <v>GF</v>
      </c>
      <c r="Q4873" s="5">
        <v>4973028.7699999996</v>
      </c>
      <c r="R4873" s="5">
        <v>4295268.2699999996</v>
      </c>
      <c r="S4873" s="5">
        <v>677760.5</v>
      </c>
      <c r="T4873" s="5">
        <v>0</v>
      </c>
      <c r="U4873" s="3"/>
      <c r="V4873" s="5">
        <v>677760.5</v>
      </c>
      <c r="W4873" s="5">
        <v>15971</v>
      </c>
      <c r="X4873" s="5"/>
      <c r="Y4873" s="5"/>
      <c r="Z4873" s="5">
        <f>Tbl_BalanceHistory[[#This Row],[Discretionary Recommended - Pre 2022]]+Tbl_BalanceHistory[[#This Row],[Discretionary Balance Recommended: Policy]]+Tbl_BalanceHistory[[#This Row],[Discretionary Balance Recommended: Commitments]]</f>
        <v>15971</v>
      </c>
      <c r="AA4873" s="5">
        <f>Tbl_BalanceHistory[[#This Row],[Discretionary Balance]]-Tbl_BalanceHistory[[#This Row],[Discretionary Reappropriation]]</f>
        <v>661789.5</v>
      </c>
      <c r="AB4873" s="2" t="s">
        <v>2194</v>
      </c>
      <c r="AC4873" s="2"/>
      <c r="AD4873" s="2"/>
      <c r="AE4873" s="2"/>
    </row>
    <row r="4874" spans="1:31" ht="45" x14ac:dyDescent="0.25">
      <c r="A4874" s="2" t="s">
        <v>747</v>
      </c>
      <c r="B4874" s="3">
        <v>11</v>
      </c>
      <c r="C4874" s="3">
        <v>960</v>
      </c>
      <c r="D4874" s="3" t="s">
        <v>785</v>
      </c>
      <c r="E4874" s="3" t="str">
        <f>_xlfn.XLOOKUP(Tbl_BalanceHistory[[#This Row],[RespAgy]],Tbl_Agencies[Agy Code],Tbl_Agencies[Agy Sort])</f>
        <v>164000</v>
      </c>
      <c r="F4874" s="2" t="str">
        <f>Tbl_BalanceHistory[[#This Row],[RespAgy]]&amp;": "&amp;Tbl_BalanceHistory[[#This Row],[RespAgency]]</f>
        <v>960: Department of Fire Programs</v>
      </c>
      <c r="G4874" s="3">
        <v>960</v>
      </c>
      <c r="H4874" s="3" t="s">
        <v>785</v>
      </c>
      <c r="I4874" s="3" t="str">
        <f>_xlfn.XLOOKUP(Tbl_BalanceHistory[[#This Row],[AgyCode]],Tbl_Agencies[Agy Code],Tbl_Agencies[Agy Sort])</f>
        <v>164000</v>
      </c>
      <c r="J4874" s="2" t="str">
        <f>Tbl_BalanceHistory[[#This Row],[AgyCode]]&amp;": "&amp;Tbl_BalanceHistory[[#This Row],[Agency Name]]</f>
        <v>960: Department of Fire Programs</v>
      </c>
      <c r="K4874" s="1">
        <v>2014</v>
      </c>
      <c r="L4874" s="3">
        <v>562</v>
      </c>
      <c r="M4874" s="3" t="s">
        <v>345</v>
      </c>
      <c r="N4874" s="2" t="str">
        <f>Tbl_BalanceHistory[[#This Row],[ProgramCode]]&amp;": "&amp;Tbl_BalanceHistory[[#This Row],[Program Name]]</f>
        <v>562: Regulation of Structure Safety</v>
      </c>
      <c r="O4874" s="3" t="s">
        <v>1730</v>
      </c>
      <c r="P4874" s="1" t="str">
        <f>IF(Tbl_BalanceHistory[[#This Row],[FundCode]]="0100","GF",IF(Tbl_BalanceHistory[[#This Row],[FundCode]]="01000","GF","Hi Ed / OCR"))</f>
        <v>GF</v>
      </c>
      <c r="Q4874" s="5">
        <v>2332675</v>
      </c>
      <c r="R4874" s="5">
        <v>2332675</v>
      </c>
      <c r="S4874" s="5">
        <v>0</v>
      </c>
      <c r="T4874" s="5">
        <v>0</v>
      </c>
      <c r="U4874" s="3"/>
      <c r="V4874" s="5">
        <v>0</v>
      </c>
      <c r="W4874" s="5">
        <v>0</v>
      </c>
      <c r="X4874" s="5"/>
      <c r="Y4874" s="5"/>
      <c r="Z4874" s="5">
        <f>Tbl_BalanceHistory[[#This Row],[Discretionary Recommended - Pre 2022]]+Tbl_BalanceHistory[[#This Row],[Discretionary Balance Recommended: Policy]]+Tbl_BalanceHistory[[#This Row],[Discretionary Balance Recommended: Commitments]]</f>
        <v>0</v>
      </c>
      <c r="AA4874" s="5">
        <f>Tbl_BalanceHistory[[#This Row],[Discretionary Balance]]-Tbl_BalanceHistory[[#This Row],[Discretionary Reappropriation]]</f>
        <v>0</v>
      </c>
      <c r="AB4874" s="2"/>
      <c r="AC4874" s="2"/>
      <c r="AD4874" s="2"/>
      <c r="AE4874" s="2"/>
    </row>
    <row r="4875" spans="1:31" ht="45" x14ac:dyDescent="0.25">
      <c r="A4875" s="2" t="s">
        <v>747</v>
      </c>
      <c r="B4875" s="3">
        <v>11</v>
      </c>
      <c r="C4875" s="3">
        <v>960</v>
      </c>
      <c r="D4875" s="3" t="s">
        <v>785</v>
      </c>
      <c r="E4875" s="3" t="str">
        <f>_xlfn.XLOOKUP(Tbl_BalanceHistory[[#This Row],[RespAgy]],Tbl_Agencies[Agy Code],Tbl_Agencies[Agy Sort])</f>
        <v>164000</v>
      </c>
      <c r="F4875" s="2" t="str">
        <f>Tbl_BalanceHistory[[#This Row],[RespAgy]]&amp;": "&amp;Tbl_BalanceHistory[[#This Row],[RespAgency]]</f>
        <v>960: Department of Fire Programs</v>
      </c>
      <c r="G4875" s="3">
        <v>960</v>
      </c>
      <c r="H4875" s="3" t="s">
        <v>785</v>
      </c>
      <c r="I4875" s="3" t="str">
        <f>_xlfn.XLOOKUP(Tbl_BalanceHistory[[#This Row],[AgyCode]],Tbl_Agencies[Agy Code],Tbl_Agencies[Agy Sort])</f>
        <v>164000</v>
      </c>
      <c r="J4875" s="2" t="str">
        <f>Tbl_BalanceHistory[[#This Row],[AgyCode]]&amp;": "&amp;Tbl_BalanceHistory[[#This Row],[Agency Name]]</f>
        <v>960: Department of Fire Programs</v>
      </c>
      <c r="K4875" s="1">
        <v>2015</v>
      </c>
      <c r="L4875" s="3">
        <v>562</v>
      </c>
      <c r="M4875" s="3" t="s">
        <v>345</v>
      </c>
      <c r="N4875" s="2" t="str">
        <f>Tbl_BalanceHistory[[#This Row],[ProgramCode]]&amp;": "&amp;Tbl_BalanceHistory[[#This Row],[Program Name]]</f>
        <v>562: Regulation of Structure Safety</v>
      </c>
      <c r="O4875" s="3" t="s">
        <v>1730</v>
      </c>
      <c r="P4875" s="1" t="str">
        <f>IF(Tbl_BalanceHistory[[#This Row],[FundCode]]="0100","GF",IF(Tbl_BalanceHistory[[#This Row],[FundCode]]="01000","GF","Hi Ed / OCR"))</f>
        <v>GF</v>
      </c>
      <c r="Q4875" s="5">
        <v>2327635</v>
      </c>
      <c r="R4875" s="5">
        <v>2327634</v>
      </c>
      <c r="S4875" s="5">
        <v>0</v>
      </c>
      <c r="T4875" s="5">
        <v>0</v>
      </c>
      <c r="U4875" s="3"/>
      <c r="V4875" s="5">
        <v>0</v>
      </c>
      <c r="W4875" s="5">
        <v>0</v>
      </c>
      <c r="X4875" s="5"/>
      <c r="Y4875" s="5"/>
      <c r="Z4875" s="5">
        <f>Tbl_BalanceHistory[[#This Row],[Discretionary Recommended - Pre 2022]]+Tbl_BalanceHistory[[#This Row],[Discretionary Balance Recommended: Policy]]+Tbl_BalanceHistory[[#This Row],[Discretionary Balance Recommended: Commitments]]</f>
        <v>0</v>
      </c>
      <c r="AA4875" s="5">
        <f>Tbl_BalanceHistory[[#This Row],[Discretionary Balance]]-Tbl_BalanceHistory[[#This Row],[Discretionary Reappropriation]]</f>
        <v>0</v>
      </c>
      <c r="AB4875" s="2"/>
      <c r="AC4875" s="2"/>
      <c r="AD4875" s="2"/>
      <c r="AE4875" s="2"/>
    </row>
    <row r="4876" spans="1:31" ht="45" x14ac:dyDescent="0.25">
      <c r="A4876" s="2" t="s">
        <v>747</v>
      </c>
      <c r="B4876" s="3">
        <v>11</v>
      </c>
      <c r="C4876" s="3">
        <v>960</v>
      </c>
      <c r="D4876" s="3" t="s">
        <v>785</v>
      </c>
      <c r="E4876" s="3" t="str">
        <f>_xlfn.XLOOKUP(Tbl_BalanceHistory[[#This Row],[RespAgy]],Tbl_Agencies[Agy Code],Tbl_Agencies[Agy Sort])</f>
        <v>164000</v>
      </c>
      <c r="F4876" s="2" t="str">
        <f>Tbl_BalanceHistory[[#This Row],[RespAgy]]&amp;": "&amp;Tbl_BalanceHistory[[#This Row],[RespAgency]]</f>
        <v>960: Department of Fire Programs</v>
      </c>
      <c r="G4876" s="3">
        <v>960</v>
      </c>
      <c r="H4876" s="3" t="s">
        <v>785</v>
      </c>
      <c r="I4876" s="3" t="str">
        <f>_xlfn.XLOOKUP(Tbl_BalanceHistory[[#This Row],[AgyCode]],Tbl_Agencies[Agy Code],Tbl_Agencies[Agy Sort])</f>
        <v>164000</v>
      </c>
      <c r="J4876" s="2" t="str">
        <f>Tbl_BalanceHistory[[#This Row],[AgyCode]]&amp;": "&amp;Tbl_BalanceHistory[[#This Row],[Agency Name]]</f>
        <v>960: Department of Fire Programs</v>
      </c>
      <c r="K4876" s="1">
        <v>2016</v>
      </c>
      <c r="L4876" s="3">
        <v>562</v>
      </c>
      <c r="M4876" s="3" t="s">
        <v>345</v>
      </c>
      <c r="N4876" s="2" t="str">
        <f>Tbl_BalanceHistory[[#This Row],[ProgramCode]]&amp;": "&amp;Tbl_BalanceHistory[[#This Row],[Program Name]]</f>
        <v>562: Regulation of Structure Safety</v>
      </c>
      <c r="O4876" s="3" t="s">
        <v>1730</v>
      </c>
      <c r="P4876" s="1" t="str">
        <f>IF(Tbl_BalanceHistory[[#This Row],[FundCode]]="0100","GF",IF(Tbl_BalanceHistory[[#This Row],[FundCode]]="01000","GF","Hi Ed / OCR"))</f>
        <v>GF</v>
      </c>
      <c r="Q4876" s="5">
        <v>2446935</v>
      </c>
      <c r="R4876" s="5">
        <v>2446757.9900000002</v>
      </c>
      <c r="S4876" s="5">
        <v>177</v>
      </c>
      <c r="T4876" s="5">
        <v>0</v>
      </c>
      <c r="U4876" s="3"/>
      <c r="V4876" s="5">
        <v>177</v>
      </c>
      <c r="W4876" s="5">
        <v>0</v>
      </c>
      <c r="X4876" s="5"/>
      <c r="Y4876" s="5"/>
      <c r="Z4876" s="5">
        <f>Tbl_BalanceHistory[[#This Row],[Discretionary Recommended - Pre 2022]]+Tbl_BalanceHistory[[#This Row],[Discretionary Balance Recommended: Policy]]+Tbl_BalanceHistory[[#This Row],[Discretionary Balance Recommended: Commitments]]</f>
        <v>0</v>
      </c>
      <c r="AA4876" s="5">
        <f>Tbl_BalanceHistory[[#This Row],[Discretionary Balance]]-Tbl_BalanceHistory[[#This Row],[Discretionary Reappropriation]]</f>
        <v>177</v>
      </c>
      <c r="AB4876" s="2" t="s">
        <v>2195</v>
      </c>
      <c r="AC4876" s="2"/>
      <c r="AD4876" s="2"/>
      <c r="AE4876" s="2" t="s">
        <v>2195</v>
      </c>
    </row>
    <row r="4877" spans="1:31" ht="45" x14ac:dyDescent="0.25">
      <c r="A4877" s="2" t="s">
        <v>747</v>
      </c>
      <c r="B4877" s="3">
        <v>11</v>
      </c>
      <c r="C4877" s="3">
        <v>960</v>
      </c>
      <c r="D4877" s="3" t="s">
        <v>785</v>
      </c>
      <c r="E4877" s="3" t="str">
        <f>_xlfn.XLOOKUP(Tbl_BalanceHistory[[#This Row],[RespAgy]],Tbl_Agencies[Agy Code],Tbl_Agencies[Agy Sort])</f>
        <v>164000</v>
      </c>
      <c r="F4877" s="2" t="str">
        <f>Tbl_BalanceHistory[[#This Row],[RespAgy]]&amp;": "&amp;Tbl_BalanceHistory[[#This Row],[RespAgency]]</f>
        <v>960: Department of Fire Programs</v>
      </c>
      <c r="G4877" s="3">
        <v>960</v>
      </c>
      <c r="H4877" s="3" t="s">
        <v>785</v>
      </c>
      <c r="I4877" s="3" t="str">
        <f>_xlfn.XLOOKUP(Tbl_BalanceHistory[[#This Row],[AgyCode]],Tbl_Agencies[Agy Code],Tbl_Agencies[Agy Sort])</f>
        <v>164000</v>
      </c>
      <c r="J4877" s="2" t="str">
        <f>Tbl_BalanceHistory[[#This Row],[AgyCode]]&amp;": "&amp;Tbl_BalanceHistory[[#This Row],[Agency Name]]</f>
        <v>960: Department of Fire Programs</v>
      </c>
      <c r="K4877" s="1">
        <v>2017</v>
      </c>
      <c r="L4877" s="3">
        <v>562</v>
      </c>
      <c r="M4877" s="3" t="s">
        <v>345</v>
      </c>
      <c r="N4877" s="2" t="str">
        <f>Tbl_BalanceHistory[[#This Row],[ProgramCode]]&amp;": "&amp;Tbl_BalanceHistory[[#This Row],[Program Name]]</f>
        <v>562: Regulation of Structure Safety</v>
      </c>
      <c r="O4877" s="3" t="s">
        <v>886</v>
      </c>
      <c r="P4877" s="1" t="str">
        <f>IF(Tbl_BalanceHistory[[#This Row],[FundCode]]="0100","GF",IF(Tbl_BalanceHistory[[#This Row],[FundCode]]="01000","GF","Hi Ed / OCR"))</f>
        <v>GF</v>
      </c>
      <c r="Q4877" s="5">
        <v>2399513</v>
      </c>
      <c r="R4877" s="5">
        <v>2399404.8199999998</v>
      </c>
      <c r="S4877" s="5">
        <v>108</v>
      </c>
      <c r="T4877" s="5">
        <v>0</v>
      </c>
      <c r="U4877" s="3"/>
      <c r="V4877" s="5">
        <v>108</v>
      </c>
      <c r="W4877" s="5">
        <v>0</v>
      </c>
      <c r="X4877" s="5"/>
      <c r="Y4877" s="5"/>
      <c r="Z4877" s="5">
        <f>Tbl_BalanceHistory[[#This Row],[Discretionary Recommended - Pre 2022]]+Tbl_BalanceHistory[[#This Row],[Discretionary Balance Recommended: Policy]]+Tbl_BalanceHistory[[#This Row],[Discretionary Balance Recommended: Commitments]]</f>
        <v>0</v>
      </c>
      <c r="AA4877" s="5">
        <f>Tbl_BalanceHistory[[#This Row],[Discretionary Balance]]-Tbl_BalanceHistory[[#This Row],[Discretionary Reappropriation]]</f>
        <v>108</v>
      </c>
      <c r="AB4877" s="2" t="s">
        <v>2196</v>
      </c>
      <c r="AC4877" s="2"/>
      <c r="AD4877" s="2"/>
      <c r="AE4877" s="2"/>
    </row>
    <row r="4878" spans="1:31" ht="45" x14ac:dyDescent="0.25">
      <c r="A4878" s="2" t="s">
        <v>747</v>
      </c>
      <c r="B4878" s="3">
        <v>11</v>
      </c>
      <c r="C4878" s="3">
        <v>960</v>
      </c>
      <c r="D4878" s="3" t="s">
        <v>785</v>
      </c>
      <c r="E4878" s="3" t="str">
        <f>_xlfn.XLOOKUP(Tbl_BalanceHistory[[#This Row],[RespAgy]],Tbl_Agencies[Agy Code],Tbl_Agencies[Agy Sort])</f>
        <v>164000</v>
      </c>
      <c r="F4878" s="2" t="str">
        <f>Tbl_BalanceHistory[[#This Row],[RespAgy]]&amp;": "&amp;Tbl_BalanceHistory[[#This Row],[RespAgency]]</f>
        <v>960: Department of Fire Programs</v>
      </c>
      <c r="G4878" s="3">
        <v>960</v>
      </c>
      <c r="H4878" s="3" t="s">
        <v>785</v>
      </c>
      <c r="I4878" s="3" t="str">
        <f>_xlfn.XLOOKUP(Tbl_BalanceHistory[[#This Row],[AgyCode]],Tbl_Agencies[Agy Code],Tbl_Agencies[Agy Sort])</f>
        <v>164000</v>
      </c>
      <c r="J4878" s="2" t="str">
        <f>Tbl_BalanceHistory[[#This Row],[AgyCode]]&amp;": "&amp;Tbl_BalanceHistory[[#This Row],[Agency Name]]</f>
        <v>960: Department of Fire Programs</v>
      </c>
      <c r="K4878" s="1">
        <v>2018</v>
      </c>
      <c r="L4878" s="3">
        <v>562</v>
      </c>
      <c r="M4878" s="3" t="s">
        <v>345</v>
      </c>
      <c r="N4878" s="2" t="str">
        <f>Tbl_BalanceHistory[[#This Row],[ProgramCode]]&amp;": "&amp;Tbl_BalanceHistory[[#This Row],[Program Name]]</f>
        <v>562: Regulation of Structure Safety</v>
      </c>
      <c r="O4878" s="3" t="s">
        <v>886</v>
      </c>
      <c r="P4878" s="1" t="str">
        <f>IF(Tbl_BalanceHistory[[#This Row],[FundCode]]="0100","GF",IF(Tbl_BalanceHistory[[#This Row],[FundCode]]="01000","GF","Hi Ed / OCR"))</f>
        <v>GF</v>
      </c>
      <c r="Q4878" s="5">
        <v>2418183</v>
      </c>
      <c r="R4878" s="5">
        <v>2417897.5499999998</v>
      </c>
      <c r="S4878" s="5">
        <v>285</v>
      </c>
      <c r="T4878" s="5">
        <v>0</v>
      </c>
      <c r="U4878" s="3"/>
      <c r="V4878" s="5">
        <v>285</v>
      </c>
      <c r="W4878" s="5">
        <v>0</v>
      </c>
      <c r="X4878" s="5"/>
      <c r="Y4878" s="5"/>
      <c r="Z4878" s="5">
        <f>Tbl_BalanceHistory[[#This Row],[Discretionary Recommended - Pre 2022]]+Tbl_BalanceHistory[[#This Row],[Discretionary Balance Recommended: Policy]]+Tbl_BalanceHistory[[#This Row],[Discretionary Balance Recommended: Commitments]]</f>
        <v>0</v>
      </c>
      <c r="AA4878" s="5">
        <f>Tbl_BalanceHistory[[#This Row],[Discretionary Balance]]-Tbl_BalanceHistory[[#This Row],[Discretionary Reappropriation]]</f>
        <v>285</v>
      </c>
      <c r="AB4878" s="2"/>
      <c r="AC4878" s="2"/>
      <c r="AD4878" s="2"/>
      <c r="AE4878" s="2"/>
    </row>
    <row r="4879" spans="1:31" ht="105" x14ac:dyDescent="0.25">
      <c r="A4879" s="2" t="s">
        <v>747</v>
      </c>
      <c r="B4879" s="3">
        <v>11</v>
      </c>
      <c r="C4879" s="3">
        <v>960</v>
      </c>
      <c r="D4879" s="3" t="s">
        <v>785</v>
      </c>
      <c r="E4879" s="3" t="str">
        <f>_xlfn.XLOOKUP(Tbl_BalanceHistory[[#This Row],[RespAgy]],Tbl_Agencies[Agy Code],Tbl_Agencies[Agy Sort])</f>
        <v>164000</v>
      </c>
      <c r="F4879" s="2" t="str">
        <f>Tbl_BalanceHistory[[#This Row],[RespAgy]]&amp;": "&amp;Tbl_BalanceHistory[[#This Row],[RespAgency]]</f>
        <v>960: Department of Fire Programs</v>
      </c>
      <c r="G4879" s="3">
        <v>960</v>
      </c>
      <c r="H4879" s="3" t="s">
        <v>785</v>
      </c>
      <c r="I4879" s="3" t="str">
        <f>_xlfn.XLOOKUP(Tbl_BalanceHistory[[#This Row],[AgyCode]],Tbl_Agencies[Agy Code],Tbl_Agencies[Agy Sort])</f>
        <v>164000</v>
      </c>
      <c r="J4879" s="2" t="str">
        <f>Tbl_BalanceHistory[[#This Row],[AgyCode]]&amp;": "&amp;Tbl_BalanceHistory[[#This Row],[Agency Name]]</f>
        <v>960: Department of Fire Programs</v>
      </c>
      <c r="K4879" s="1">
        <v>2019</v>
      </c>
      <c r="L4879" s="3">
        <v>562</v>
      </c>
      <c r="M4879" s="3" t="s">
        <v>345</v>
      </c>
      <c r="N4879" s="2" t="str">
        <f>Tbl_BalanceHistory[[#This Row],[ProgramCode]]&amp;": "&amp;Tbl_BalanceHistory[[#This Row],[Program Name]]</f>
        <v>562: Regulation of Structure Safety</v>
      </c>
      <c r="O4879" s="3" t="s">
        <v>886</v>
      </c>
      <c r="P4879" s="1" t="str">
        <f>IF(Tbl_BalanceHistory[[#This Row],[FundCode]]="0100","GF",IF(Tbl_BalanceHistory[[#This Row],[FundCode]]="01000","GF","Hi Ed / OCR"))</f>
        <v>GF</v>
      </c>
      <c r="Q4879" s="5">
        <v>2439868</v>
      </c>
      <c r="R4879" s="5">
        <v>2133269.29</v>
      </c>
      <c r="S4879" s="5">
        <v>306598.71000000002</v>
      </c>
      <c r="T4879" s="5">
        <v>0</v>
      </c>
      <c r="U4879" s="3"/>
      <c r="V4879" s="5">
        <v>306598.71000000002</v>
      </c>
      <c r="W4879" s="5">
        <v>292560</v>
      </c>
      <c r="X4879" s="5"/>
      <c r="Y4879" s="5"/>
      <c r="Z4879" s="5">
        <f>Tbl_BalanceHistory[[#This Row],[Discretionary Recommended - Pre 2022]]+Tbl_BalanceHistory[[#This Row],[Discretionary Balance Recommended: Policy]]+Tbl_BalanceHistory[[#This Row],[Discretionary Balance Recommended: Commitments]]</f>
        <v>292560</v>
      </c>
      <c r="AA4879" s="5">
        <f>Tbl_BalanceHistory[[#This Row],[Discretionary Balance]]-Tbl_BalanceHistory[[#This Row],[Discretionary Reappropriation]]</f>
        <v>14038.710000000021</v>
      </c>
      <c r="AB4879" s="2" t="s">
        <v>2197</v>
      </c>
      <c r="AC4879" s="2"/>
      <c r="AD4879" s="2"/>
      <c r="AE4879" s="2" t="s">
        <v>2198</v>
      </c>
    </row>
    <row r="4880" spans="1:31" ht="45" x14ac:dyDescent="0.25">
      <c r="A4880" s="2" t="s">
        <v>747</v>
      </c>
      <c r="B4880" s="3">
        <v>11</v>
      </c>
      <c r="C4880" s="3">
        <v>960</v>
      </c>
      <c r="D4880" s="3" t="s">
        <v>785</v>
      </c>
      <c r="E4880" s="3" t="str">
        <f>_xlfn.XLOOKUP(Tbl_BalanceHistory[[#This Row],[RespAgy]],Tbl_Agencies[Agy Code],Tbl_Agencies[Agy Sort])</f>
        <v>164000</v>
      </c>
      <c r="F4880" s="2" t="str">
        <f>Tbl_BalanceHistory[[#This Row],[RespAgy]]&amp;": "&amp;Tbl_BalanceHistory[[#This Row],[RespAgency]]</f>
        <v>960: Department of Fire Programs</v>
      </c>
      <c r="G4880" s="3">
        <v>960</v>
      </c>
      <c r="H4880" s="3" t="s">
        <v>785</v>
      </c>
      <c r="I4880" s="3" t="str">
        <f>_xlfn.XLOOKUP(Tbl_BalanceHistory[[#This Row],[AgyCode]],Tbl_Agencies[Agy Code],Tbl_Agencies[Agy Sort])</f>
        <v>164000</v>
      </c>
      <c r="J4880" s="2" t="str">
        <f>Tbl_BalanceHistory[[#This Row],[AgyCode]]&amp;": "&amp;Tbl_BalanceHistory[[#This Row],[Agency Name]]</f>
        <v>960: Department of Fire Programs</v>
      </c>
      <c r="K4880" s="1">
        <v>2020</v>
      </c>
      <c r="L4880" s="3">
        <v>562</v>
      </c>
      <c r="M4880" s="3" t="s">
        <v>345</v>
      </c>
      <c r="N4880" s="2" t="str">
        <f>Tbl_BalanceHistory[[#This Row],[ProgramCode]]&amp;": "&amp;Tbl_BalanceHistory[[#This Row],[Program Name]]</f>
        <v>562: Regulation of Structure Safety</v>
      </c>
      <c r="O4880" s="3" t="s">
        <v>886</v>
      </c>
      <c r="P4880" s="1" t="str">
        <f>IF(Tbl_BalanceHistory[[#This Row],[FundCode]]="0100","GF",IF(Tbl_BalanceHistory[[#This Row],[FundCode]]="01000","GF","Hi Ed / OCR"))</f>
        <v>GF</v>
      </c>
      <c r="Q4880" s="5">
        <v>2790305</v>
      </c>
      <c r="R4880" s="5">
        <v>2370949</v>
      </c>
      <c r="S4880" s="5">
        <v>419356</v>
      </c>
      <c r="T4880" s="5">
        <v>0</v>
      </c>
      <c r="U4880" s="3"/>
      <c r="V4880" s="5">
        <v>419356</v>
      </c>
      <c r="W4880" s="5">
        <v>0</v>
      </c>
      <c r="X4880" s="5"/>
      <c r="Y4880" s="5"/>
      <c r="Z4880" s="5">
        <f>Tbl_BalanceHistory[[#This Row],[Discretionary Recommended - Pre 2022]]+Tbl_BalanceHistory[[#This Row],[Discretionary Balance Recommended: Policy]]+Tbl_BalanceHistory[[#This Row],[Discretionary Balance Recommended: Commitments]]</f>
        <v>0</v>
      </c>
      <c r="AA4880" s="5">
        <f>Tbl_BalanceHistory[[#This Row],[Discretionary Balance]]-Tbl_BalanceHistory[[#This Row],[Discretionary Reappropriation]]</f>
        <v>419356</v>
      </c>
      <c r="AB4880" s="2"/>
      <c r="AC4880" s="2"/>
      <c r="AD4880" s="2"/>
      <c r="AE4880" s="2"/>
    </row>
    <row r="4881" spans="1:31" ht="75" x14ac:dyDescent="0.25">
      <c r="A4881" s="2" t="s">
        <v>747</v>
      </c>
      <c r="B4881" s="3">
        <v>11</v>
      </c>
      <c r="C4881" s="3">
        <v>778</v>
      </c>
      <c r="D4881" s="3" t="s">
        <v>788</v>
      </c>
      <c r="E4881" s="3" t="str">
        <f>_xlfn.XLOOKUP(Tbl_BalanceHistory[[#This Row],[RespAgy]],Tbl_Agencies[Agy Code],Tbl_Agencies[Agy Sort])</f>
        <v>165000</v>
      </c>
      <c r="F4881" s="2" t="str">
        <f>Tbl_BalanceHistory[[#This Row],[RespAgy]]&amp;": "&amp;Tbl_BalanceHistory[[#This Row],[RespAgency]]</f>
        <v>778: Department of Forensic Science</v>
      </c>
      <c r="G4881" s="3">
        <v>778</v>
      </c>
      <c r="H4881" s="3" t="s">
        <v>788</v>
      </c>
      <c r="I4881" s="3" t="str">
        <f>_xlfn.XLOOKUP(Tbl_BalanceHistory[[#This Row],[AgyCode]],Tbl_Agencies[Agy Code],Tbl_Agencies[Agy Sort])</f>
        <v>165000</v>
      </c>
      <c r="J4881" s="2" t="str">
        <f>Tbl_BalanceHistory[[#This Row],[AgyCode]]&amp;": "&amp;Tbl_BalanceHistory[[#This Row],[Agency Name]]</f>
        <v>778: Department of Forensic Science</v>
      </c>
      <c r="K4881" s="1">
        <v>2014</v>
      </c>
      <c r="L4881" s="3">
        <v>309</v>
      </c>
      <c r="M4881" s="3" t="s">
        <v>790</v>
      </c>
      <c r="N4881" s="2" t="str">
        <f>Tbl_BalanceHistory[[#This Row],[ProgramCode]]&amp;": "&amp;Tbl_BalanceHistory[[#This Row],[Program Name]]</f>
        <v>309: Law Enforcement Scientific Support Services</v>
      </c>
      <c r="O4881" s="3" t="s">
        <v>1730</v>
      </c>
      <c r="P4881" s="1" t="str">
        <f>IF(Tbl_BalanceHistory[[#This Row],[FundCode]]="0100","GF",IF(Tbl_BalanceHistory[[#This Row],[FundCode]]="01000","GF","Hi Ed / OCR"))</f>
        <v>GF</v>
      </c>
      <c r="Q4881" s="5">
        <v>37654107</v>
      </c>
      <c r="R4881" s="5">
        <v>37449088.450000003</v>
      </c>
      <c r="S4881" s="5">
        <v>205018</v>
      </c>
      <c r="T4881" s="5">
        <v>0</v>
      </c>
      <c r="U4881" s="3"/>
      <c r="V4881" s="5">
        <v>205018</v>
      </c>
      <c r="W4881" s="5">
        <v>205018</v>
      </c>
      <c r="X4881" s="5"/>
      <c r="Y4881" s="5"/>
      <c r="Z4881" s="5">
        <f>Tbl_BalanceHistory[[#This Row],[Discretionary Recommended - Pre 2022]]+Tbl_BalanceHistory[[#This Row],[Discretionary Balance Recommended: Policy]]+Tbl_BalanceHistory[[#This Row],[Discretionary Balance Recommended: Commitments]]</f>
        <v>205018</v>
      </c>
      <c r="AA4881" s="5">
        <f>Tbl_BalanceHistory[[#This Row],[Discretionary Balance]]-Tbl_BalanceHistory[[#This Row],[Discretionary Reappropriation]]</f>
        <v>0</v>
      </c>
      <c r="AB4881" s="2" t="s">
        <v>2199</v>
      </c>
      <c r="AC4881" s="2"/>
      <c r="AD4881" s="2"/>
      <c r="AE4881" s="2"/>
    </row>
    <row r="4882" spans="1:31" ht="75" x14ac:dyDescent="0.25">
      <c r="A4882" s="2" t="s">
        <v>747</v>
      </c>
      <c r="B4882" s="3">
        <v>11</v>
      </c>
      <c r="C4882" s="3">
        <v>778</v>
      </c>
      <c r="D4882" s="3" t="s">
        <v>788</v>
      </c>
      <c r="E4882" s="3" t="str">
        <f>_xlfn.XLOOKUP(Tbl_BalanceHistory[[#This Row],[RespAgy]],Tbl_Agencies[Agy Code],Tbl_Agencies[Agy Sort])</f>
        <v>165000</v>
      </c>
      <c r="F4882" s="2" t="str">
        <f>Tbl_BalanceHistory[[#This Row],[RespAgy]]&amp;": "&amp;Tbl_BalanceHistory[[#This Row],[RespAgency]]</f>
        <v>778: Department of Forensic Science</v>
      </c>
      <c r="G4882" s="3">
        <v>778</v>
      </c>
      <c r="H4882" s="3" t="s">
        <v>788</v>
      </c>
      <c r="I4882" s="3" t="str">
        <f>_xlfn.XLOOKUP(Tbl_BalanceHistory[[#This Row],[AgyCode]],Tbl_Agencies[Agy Code],Tbl_Agencies[Agy Sort])</f>
        <v>165000</v>
      </c>
      <c r="J4882" s="2" t="str">
        <f>Tbl_BalanceHistory[[#This Row],[AgyCode]]&amp;": "&amp;Tbl_BalanceHistory[[#This Row],[Agency Name]]</f>
        <v>778: Department of Forensic Science</v>
      </c>
      <c r="K4882" s="1">
        <v>2015</v>
      </c>
      <c r="L4882" s="3">
        <v>309</v>
      </c>
      <c r="M4882" s="3" t="s">
        <v>790</v>
      </c>
      <c r="N4882" s="2" t="str">
        <f>Tbl_BalanceHistory[[#This Row],[ProgramCode]]&amp;": "&amp;Tbl_BalanceHistory[[#This Row],[Program Name]]</f>
        <v>309: Law Enforcement Scientific Support Services</v>
      </c>
      <c r="O4882" s="3" t="s">
        <v>1730</v>
      </c>
      <c r="P4882" s="1" t="str">
        <f>IF(Tbl_BalanceHistory[[#This Row],[FundCode]]="0100","GF",IF(Tbl_BalanceHistory[[#This Row],[FundCode]]="01000","GF","Hi Ed / OCR"))</f>
        <v>GF</v>
      </c>
      <c r="Q4882" s="5">
        <v>38458248</v>
      </c>
      <c r="R4882" s="5">
        <v>38326006</v>
      </c>
      <c r="S4882" s="5">
        <v>132241</v>
      </c>
      <c r="T4882" s="5">
        <v>0</v>
      </c>
      <c r="U4882" s="3"/>
      <c r="V4882" s="5">
        <v>132241</v>
      </c>
      <c r="W4882" s="5">
        <v>132241</v>
      </c>
      <c r="X4882" s="5"/>
      <c r="Y4882" s="5"/>
      <c r="Z4882" s="5">
        <f>Tbl_BalanceHistory[[#This Row],[Discretionary Recommended - Pre 2022]]+Tbl_BalanceHistory[[#This Row],[Discretionary Balance Recommended: Policy]]+Tbl_BalanceHistory[[#This Row],[Discretionary Balance Recommended: Commitments]]</f>
        <v>132241</v>
      </c>
      <c r="AA4882" s="5">
        <f>Tbl_BalanceHistory[[#This Row],[Discretionary Balance]]-Tbl_BalanceHistory[[#This Row],[Discretionary Reappropriation]]</f>
        <v>0</v>
      </c>
      <c r="AB4882" s="2" t="s">
        <v>2200</v>
      </c>
      <c r="AC4882" s="2"/>
      <c r="AD4882" s="2"/>
      <c r="AE4882" s="2"/>
    </row>
    <row r="4883" spans="1:31" ht="60" x14ac:dyDescent="0.25">
      <c r="A4883" s="2" t="s">
        <v>747</v>
      </c>
      <c r="B4883" s="3">
        <v>11</v>
      </c>
      <c r="C4883" s="3">
        <v>778</v>
      </c>
      <c r="D4883" s="3" t="s">
        <v>788</v>
      </c>
      <c r="E4883" s="3" t="str">
        <f>_xlfn.XLOOKUP(Tbl_BalanceHistory[[#This Row],[RespAgy]],Tbl_Agencies[Agy Code],Tbl_Agencies[Agy Sort])</f>
        <v>165000</v>
      </c>
      <c r="F4883" s="2" t="str">
        <f>Tbl_BalanceHistory[[#This Row],[RespAgy]]&amp;": "&amp;Tbl_BalanceHistory[[#This Row],[RespAgency]]</f>
        <v>778: Department of Forensic Science</v>
      </c>
      <c r="G4883" s="3">
        <v>778</v>
      </c>
      <c r="H4883" s="3" t="s">
        <v>788</v>
      </c>
      <c r="I4883" s="3" t="str">
        <f>_xlfn.XLOOKUP(Tbl_BalanceHistory[[#This Row],[AgyCode]],Tbl_Agencies[Agy Code],Tbl_Agencies[Agy Sort])</f>
        <v>165000</v>
      </c>
      <c r="J4883" s="2" t="str">
        <f>Tbl_BalanceHistory[[#This Row],[AgyCode]]&amp;": "&amp;Tbl_BalanceHistory[[#This Row],[Agency Name]]</f>
        <v>778: Department of Forensic Science</v>
      </c>
      <c r="K4883" s="1">
        <v>2016</v>
      </c>
      <c r="L4883" s="3">
        <v>309</v>
      </c>
      <c r="M4883" s="3" t="s">
        <v>790</v>
      </c>
      <c r="N4883" s="2" t="str">
        <f>Tbl_BalanceHistory[[#This Row],[ProgramCode]]&amp;": "&amp;Tbl_BalanceHistory[[#This Row],[Program Name]]</f>
        <v>309: Law Enforcement Scientific Support Services</v>
      </c>
      <c r="O4883" s="3" t="s">
        <v>1730</v>
      </c>
      <c r="P4883" s="1" t="str">
        <f>IF(Tbl_BalanceHistory[[#This Row],[FundCode]]="0100","GF",IF(Tbl_BalanceHistory[[#This Row],[FundCode]]="01000","GF","Hi Ed / OCR"))</f>
        <v>GF</v>
      </c>
      <c r="Q4883" s="5">
        <v>40503062</v>
      </c>
      <c r="R4883" s="5">
        <v>40403060.530000001</v>
      </c>
      <c r="S4883" s="5">
        <v>100001</v>
      </c>
      <c r="T4883" s="5">
        <v>0</v>
      </c>
      <c r="U4883" s="3"/>
      <c r="V4883" s="5">
        <v>100001</v>
      </c>
      <c r="W4883" s="5">
        <v>0</v>
      </c>
      <c r="X4883" s="5"/>
      <c r="Y4883" s="5"/>
      <c r="Z4883" s="5">
        <f>Tbl_BalanceHistory[[#This Row],[Discretionary Recommended - Pre 2022]]+Tbl_BalanceHistory[[#This Row],[Discretionary Balance Recommended: Policy]]+Tbl_BalanceHistory[[#This Row],[Discretionary Balance Recommended: Commitments]]</f>
        <v>0</v>
      </c>
      <c r="AA4883" s="5">
        <f>Tbl_BalanceHistory[[#This Row],[Discretionary Balance]]-Tbl_BalanceHistory[[#This Row],[Discretionary Reappropriation]]</f>
        <v>100001</v>
      </c>
      <c r="AB4883" s="2"/>
      <c r="AC4883" s="2"/>
      <c r="AD4883" s="2"/>
      <c r="AE4883" s="2" t="s">
        <v>2201</v>
      </c>
    </row>
    <row r="4884" spans="1:31" ht="45" x14ac:dyDescent="0.25">
      <c r="A4884" s="2" t="s">
        <v>747</v>
      </c>
      <c r="B4884" s="3">
        <v>11</v>
      </c>
      <c r="C4884" s="3">
        <v>778</v>
      </c>
      <c r="D4884" s="3" t="s">
        <v>788</v>
      </c>
      <c r="E4884" s="3" t="str">
        <f>_xlfn.XLOOKUP(Tbl_BalanceHistory[[#This Row],[RespAgy]],Tbl_Agencies[Agy Code],Tbl_Agencies[Agy Sort])</f>
        <v>165000</v>
      </c>
      <c r="F4884" s="2" t="str">
        <f>Tbl_BalanceHistory[[#This Row],[RespAgy]]&amp;": "&amp;Tbl_BalanceHistory[[#This Row],[RespAgency]]</f>
        <v>778: Department of Forensic Science</v>
      </c>
      <c r="G4884" s="3">
        <v>778</v>
      </c>
      <c r="H4884" s="3" t="s">
        <v>788</v>
      </c>
      <c r="I4884" s="3" t="str">
        <f>_xlfn.XLOOKUP(Tbl_BalanceHistory[[#This Row],[AgyCode]],Tbl_Agencies[Agy Code],Tbl_Agencies[Agy Sort])</f>
        <v>165000</v>
      </c>
      <c r="J4884" s="2" t="str">
        <f>Tbl_BalanceHistory[[#This Row],[AgyCode]]&amp;": "&amp;Tbl_BalanceHistory[[#This Row],[Agency Name]]</f>
        <v>778: Department of Forensic Science</v>
      </c>
      <c r="K4884" s="1">
        <v>2017</v>
      </c>
      <c r="L4884" s="3">
        <v>309</v>
      </c>
      <c r="M4884" s="3" t="s">
        <v>790</v>
      </c>
      <c r="N4884" s="2" t="str">
        <f>Tbl_BalanceHistory[[#This Row],[ProgramCode]]&amp;": "&amp;Tbl_BalanceHistory[[#This Row],[Program Name]]</f>
        <v>309: Law Enforcement Scientific Support Services</v>
      </c>
      <c r="O4884" s="3" t="s">
        <v>886</v>
      </c>
      <c r="P4884" s="1" t="str">
        <f>IF(Tbl_BalanceHistory[[#This Row],[FundCode]]="0100","GF",IF(Tbl_BalanceHistory[[#This Row],[FundCode]]="01000","GF","Hi Ed / OCR"))</f>
        <v>GF</v>
      </c>
      <c r="Q4884" s="5">
        <v>42355210</v>
      </c>
      <c r="R4884" s="5">
        <v>42355210</v>
      </c>
      <c r="S4884" s="5">
        <v>0</v>
      </c>
      <c r="T4884" s="5">
        <v>0</v>
      </c>
      <c r="U4884" s="3"/>
      <c r="V4884" s="5">
        <v>0</v>
      </c>
      <c r="W4884" s="5">
        <v>0</v>
      </c>
      <c r="X4884" s="5"/>
      <c r="Y4884" s="5"/>
      <c r="Z4884" s="5">
        <f>Tbl_BalanceHistory[[#This Row],[Discretionary Recommended - Pre 2022]]+Tbl_BalanceHistory[[#This Row],[Discretionary Balance Recommended: Policy]]+Tbl_BalanceHistory[[#This Row],[Discretionary Balance Recommended: Commitments]]</f>
        <v>0</v>
      </c>
      <c r="AA4884" s="5">
        <f>Tbl_BalanceHistory[[#This Row],[Discretionary Balance]]-Tbl_BalanceHistory[[#This Row],[Discretionary Reappropriation]]</f>
        <v>0</v>
      </c>
      <c r="AB4884" s="2"/>
      <c r="AC4884" s="2"/>
      <c r="AD4884" s="2"/>
      <c r="AE4884" s="2"/>
    </row>
    <row r="4885" spans="1:31" ht="45" x14ac:dyDescent="0.25">
      <c r="A4885" s="2" t="s">
        <v>747</v>
      </c>
      <c r="B4885" s="3">
        <v>11</v>
      </c>
      <c r="C4885" s="3">
        <v>778</v>
      </c>
      <c r="D4885" s="3" t="s">
        <v>788</v>
      </c>
      <c r="E4885" s="3" t="str">
        <f>_xlfn.XLOOKUP(Tbl_BalanceHistory[[#This Row],[RespAgy]],Tbl_Agencies[Agy Code],Tbl_Agencies[Agy Sort])</f>
        <v>165000</v>
      </c>
      <c r="F4885" s="2" t="str">
        <f>Tbl_BalanceHistory[[#This Row],[RespAgy]]&amp;": "&amp;Tbl_BalanceHistory[[#This Row],[RespAgency]]</f>
        <v>778: Department of Forensic Science</v>
      </c>
      <c r="G4885" s="3">
        <v>778</v>
      </c>
      <c r="H4885" s="3" t="s">
        <v>788</v>
      </c>
      <c r="I4885" s="3" t="str">
        <f>_xlfn.XLOOKUP(Tbl_BalanceHistory[[#This Row],[AgyCode]],Tbl_Agencies[Agy Code],Tbl_Agencies[Agy Sort])</f>
        <v>165000</v>
      </c>
      <c r="J4885" s="2" t="str">
        <f>Tbl_BalanceHistory[[#This Row],[AgyCode]]&amp;": "&amp;Tbl_BalanceHistory[[#This Row],[Agency Name]]</f>
        <v>778: Department of Forensic Science</v>
      </c>
      <c r="K4885" s="1">
        <v>2018</v>
      </c>
      <c r="L4885" s="3">
        <v>309</v>
      </c>
      <c r="M4885" s="3" t="s">
        <v>790</v>
      </c>
      <c r="N4885" s="2" t="str">
        <f>Tbl_BalanceHistory[[#This Row],[ProgramCode]]&amp;": "&amp;Tbl_BalanceHistory[[#This Row],[Program Name]]</f>
        <v>309: Law Enforcement Scientific Support Services</v>
      </c>
      <c r="O4885" s="3" t="s">
        <v>886</v>
      </c>
      <c r="P4885" s="1" t="str">
        <f>IF(Tbl_BalanceHistory[[#This Row],[FundCode]]="0100","GF",IF(Tbl_BalanceHistory[[#This Row],[FundCode]]="01000","GF","Hi Ed / OCR"))</f>
        <v>GF</v>
      </c>
      <c r="Q4885" s="5">
        <v>44806554</v>
      </c>
      <c r="R4885" s="5">
        <v>44806554</v>
      </c>
      <c r="S4885" s="5">
        <v>0</v>
      </c>
      <c r="T4885" s="5">
        <v>0</v>
      </c>
      <c r="U4885" s="3"/>
      <c r="V4885" s="5">
        <v>0</v>
      </c>
      <c r="W4885" s="5">
        <v>0</v>
      </c>
      <c r="X4885" s="5"/>
      <c r="Y4885" s="5"/>
      <c r="Z4885" s="5">
        <f>Tbl_BalanceHistory[[#This Row],[Discretionary Recommended - Pre 2022]]+Tbl_BalanceHistory[[#This Row],[Discretionary Balance Recommended: Policy]]+Tbl_BalanceHistory[[#This Row],[Discretionary Balance Recommended: Commitments]]</f>
        <v>0</v>
      </c>
      <c r="AA4885" s="5">
        <f>Tbl_BalanceHistory[[#This Row],[Discretionary Balance]]-Tbl_BalanceHistory[[#This Row],[Discretionary Reappropriation]]</f>
        <v>0</v>
      </c>
      <c r="AB4885" s="2"/>
      <c r="AC4885" s="2"/>
      <c r="AD4885" s="2"/>
      <c r="AE4885" s="2"/>
    </row>
    <row r="4886" spans="1:31" ht="45" x14ac:dyDescent="0.25">
      <c r="A4886" s="2" t="s">
        <v>747</v>
      </c>
      <c r="B4886" s="3">
        <v>11</v>
      </c>
      <c r="C4886" s="3">
        <v>778</v>
      </c>
      <c r="D4886" s="3" t="s">
        <v>788</v>
      </c>
      <c r="E4886" s="3" t="str">
        <f>_xlfn.XLOOKUP(Tbl_BalanceHistory[[#This Row],[RespAgy]],Tbl_Agencies[Agy Code],Tbl_Agencies[Agy Sort])</f>
        <v>165000</v>
      </c>
      <c r="F4886" s="2" t="str">
        <f>Tbl_BalanceHistory[[#This Row],[RespAgy]]&amp;": "&amp;Tbl_BalanceHistory[[#This Row],[RespAgency]]</f>
        <v>778: Department of Forensic Science</v>
      </c>
      <c r="G4886" s="3">
        <v>778</v>
      </c>
      <c r="H4886" s="3" t="s">
        <v>788</v>
      </c>
      <c r="I4886" s="3" t="str">
        <f>_xlfn.XLOOKUP(Tbl_BalanceHistory[[#This Row],[AgyCode]],Tbl_Agencies[Agy Code],Tbl_Agencies[Agy Sort])</f>
        <v>165000</v>
      </c>
      <c r="J4886" s="2" t="str">
        <f>Tbl_BalanceHistory[[#This Row],[AgyCode]]&amp;": "&amp;Tbl_BalanceHistory[[#This Row],[Agency Name]]</f>
        <v>778: Department of Forensic Science</v>
      </c>
      <c r="K4886" s="1">
        <v>2019</v>
      </c>
      <c r="L4886" s="3">
        <v>309</v>
      </c>
      <c r="M4886" s="3" t="s">
        <v>790</v>
      </c>
      <c r="N4886" s="2" t="str">
        <f>Tbl_BalanceHistory[[#This Row],[ProgramCode]]&amp;": "&amp;Tbl_BalanceHistory[[#This Row],[Program Name]]</f>
        <v>309: Law Enforcement Scientific Support Services</v>
      </c>
      <c r="O4886" s="3" t="s">
        <v>886</v>
      </c>
      <c r="P4886" s="1" t="str">
        <f>IF(Tbl_BalanceHistory[[#This Row],[FundCode]]="0100","GF",IF(Tbl_BalanceHistory[[#This Row],[FundCode]]="01000","GF","Hi Ed / OCR"))</f>
        <v>GF</v>
      </c>
      <c r="Q4886" s="5">
        <v>48088353</v>
      </c>
      <c r="R4886" s="5">
        <v>48088353</v>
      </c>
      <c r="S4886" s="5">
        <v>0</v>
      </c>
      <c r="T4886" s="5">
        <v>0</v>
      </c>
      <c r="U4886" s="3"/>
      <c r="V4886" s="5">
        <v>0</v>
      </c>
      <c r="W4886" s="5">
        <v>0</v>
      </c>
      <c r="X4886" s="5"/>
      <c r="Y4886" s="5"/>
      <c r="Z4886" s="5">
        <f>Tbl_BalanceHistory[[#This Row],[Discretionary Recommended - Pre 2022]]+Tbl_BalanceHistory[[#This Row],[Discretionary Balance Recommended: Policy]]+Tbl_BalanceHistory[[#This Row],[Discretionary Balance Recommended: Commitments]]</f>
        <v>0</v>
      </c>
      <c r="AA4886" s="5">
        <f>Tbl_BalanceHistory[[#This Row],[Discretionary Balance]]-Tbl_BalanceHistory[[#This Row],[Discretionary Reappropriation]]</f>
        <v>0</v>
      </c>
      <c r="AB4886" s="2"/>
      <c r="AC4886" s="2"/>
      <c r="AD4886" s="2"/>
      <c r="AE4886" s="2"/>
    </row>
    <row r="4887" spans="1:31" ht="45" x14ac:dyDescent="0.25">
      <c r="A4887" s="2" t="s">
        <v>747</v>
      </c>
      <c r="B4887" s="3">
        <v>11</v>
      </c>
      <c r="C4887" s="3">
        <v>778</v>
      </c>
      <c r="D4887" s="3" t="s">
        <v>788</v>
      </c>
      <c r="E4887" s="3" t="str">
        <f>_xlfn.XLOOKUP(Tbl_BalanceHistory[[#This Row],[RespAgy]],Tbl_Agencies[Agy Code],Tbl_Agencies[Agy Sort])</f>
        <v>165000</v>
      </c>
      <c r="F4887" s="2" t="str">
        <f>Tbl_BalanceHistory[[#This Row],[RespAgy]]&amp;": "&amp;Tbl_BalanceHistory[[#This Row],[RespAgency]]</f>
        <v>778: Department of Forensic Science</v>
      </c>
      <c r="G4887" s="3">
        <v>778</v>
      </c>
      <c r="H4887" s="3" t="s">
        <v>788</v>
      </c>
      <c r="I4887" s="3" t="str">
        <f>_xlfn.XLOOKUP(Tbl_BalanceHistory[[#This Row],[AgyCode]],Tbl_Agencies[Agy Code],Tbl_Agencies[Agy Sort])</f>
        <v>165000</v>
      </c>
      <c r="J4887" s="2" t="str">
        <f>Tbl_BalanceHistory[[#This Row],[AgyCode]]&amp;": "&amp;Tbl_BalanceHistory[[#This Row],[Agency Name]]</f>
        <v>778: Department of Forensic Science</v>
      </c>
      <c r="K4887" s="1">
        <v>2020</v>
      </c>
      <c r="L4887" s="3">
        <v>309</v>
      </c>
      <c r="M4887" s="3" t="s">
        <v>790</v>
      </c>
      <c r="N4887" s="2" t="str">
        <f>Tbl_BalanceHistory[[#This Row],[ProgramCode]]&amp;": "&amp;Tbl_BalanceHistory[[#This Row],[Program Name]]</f>
        <v>309: Law Enforcement Scientific Support Services</v>
      </c>
      <c r="O4887" s="3" t="s">
        <v>886</v>
      </c>
      <c r="P4887" s="1" t="str">
        <f>IF(Tbl_BalanceHistory[[#This Row],[FundCode]]="0100","GF",IF(Tbl_BalanceHistory[[#This Row],[FundCode]]="01000","GF","Hi Ed / OCR"))</f>
        <v>GF</v>
      </c>
      <c r="Q4887" s="5">
        <v>50581310</v>
      </c>
      <c r="R4887" s="5">
        <v>50281310</v>
      </c>
      <c r="S4887" s="5">
        <v>300000</v>
      </c>
      <c r="T4887" s="5">
        <v>0</v>
      </c>
      <c r="U4887" s="3"/>
      <c r="V4887" s="5">
        <v>300000</v>
      </c>
      <c r="W4887" s="5">
        <v>0</v>
      </c>
      <c r="X4887" s="5"/>
      <c r="Y4887" s="5"/>
      <c r="Z4887" s="5">
        <f>Tbl_BalanceHistory[[#This Row],[Discretionary Recommended - Pre 2022]]+Tbl_BalanceHistory[[#This Row],[Discretionary Balance Recommended: Policy]]+Tbl_BalanceHistory[[#This Row],[Discretionary Balance Recommended: Commitments]]</f>
        <v>0</v>
      </c>
      <c r="AA4887" s="5">
        <f>Tbl_BalanceHistory[[#This Row],[Discretionary Balance]]-Tbl_BalanceHistory[[#This Row],[Discretionary Reappropriation]]</f>
        <v>300000</v>
      </c>
      <c r="AB4887" s="2"/>
      <c r="AC4887" s="2"/>
      <c r="AD4887" s="2"/>
      <c r="AE4887" s="2"/>
    </row>
    <row r="4888" spans="1:31" ht="45" x14ac:dyDescent="0.25">
      <c r="A4888" s="2" t="s">
        <v>747</v>
      </c>
      <c r="B4888" s="3">
        <v>11</v>
      </c>
      <c r="C4888" s="3">
        <v>777</v>
      </c>
      <c r="D4888" s="3" t="s">
        <v>793</v>
      </c>
      <c r="E4888" s="3" t="str">
        <f>_xlfn.XLOOKUP(Tbl_BalanceHistory[[#This Row],[RespAgy]],Tbl_Agencies[Agy Code],Tbl_Agencies[Agy Sort])</f>
        <v>166000</v>
      </c>
      <c r="F4888" s="2" t="str">
        <f>Tbl_BalanceHistory[[#This Row],[RespAgy]]&amp;": "&amp;Tbl_BalanceHistory[[#This Row],[RespAgency]]</f>
        <v>777: Department of Juvenile Justice</v>
      </c>
      <c r="G4888" s="3">
        <v>777</v>
      </c>
      <c r="H4888" s="3" t="s">
        <v>793</v>
      </c>
      <c r="I4888" s="3" t="str">
        <f>_xlfn.XLOOKUP(Tbl_BalanceHistory[[#This Row],[AgyCode]],Tbl_Agencies[Agy Code],Tbl_Agencies[Agy Sort])</f>
        <v>166000</v>
      </c>
      <c r="J4888" s="2" t="str">
        <f>Tbl_BalanceHistory[[#This Row],[AgyCode]]&amp;": "&amp;Tbl_BalanceHistory[[#This Row],[Agency Name]]</f>
        <v>777: Department of Juvenile Justice</v>
      </c>
      <c r="K4888" s="1">
        <v>2014</v>
      </c>
      <c r="L4888" s="3">
        <v>197</v>
      </c>
      <c r="M4888" s="3" t="s">
        <v>401</v>
      </c>
      <c r="N4888" s="2" t="str">
        <f>Tbl_BalanceHistory[[#This Row],[ProgramCode]]&amp;": "&amp;Tbl_BalanceHistory[[#This Row],[Program Name]]</f>
        <v>197: Instruction</v>
      </c>
      <c r="O4888" s="3" t="s">
        <v>1730</v>
      </c>
      <c r="P4888" s="1" t="str">
        <f>IF(Tbl_BalanceHistory[[#This Row],[FundCode]]="0100","GF",IF(Tbl_BalanceHistory[[#This Row],[FundCode]]="01000","GF","Hi Ed / OCR"))</f>
        <v>GF</v>
      </c>
      <c r="Q4888" s="5">
        <v>15351366</v>
      </c>
      <c r="R4888" s="5">
        <v>15351366</v>
      </c>
      <c r="S4888" s="5">
        <v>0</v>
      </c>
      <c r="T4888" s="5">
        <v>0</v>
      </c>
      <c r="U4888" s="3"/>
      <c r="V4888" s="5">
        <v>0</v>
      </c>
      <c r="W4888" s="5">
        <v>0</v>
      </c>
      <c r="X4888" s="5"/>
      <c r="Y4888" s="5"/>
      <c r="Z4888" s="5">
        <f>Tbl_BalanceHistory[[#This Row],[Discretionary Recommended - Pre 2022]]+Tbl_BalanceHistory[[#This Row],[Discretionary Balance Recommended: Policy]]+Tbl_BalanceHistory[[#This Row],[Discretionary Balance Recommended: Commitments]]</f>
        <v>0</v>
      </c>
      <c r="AA4888" s="5">
        <f>Tbl_BalanceHistory[[#This Row],[Discretionary Balance]]-Tbl_BalanceHistory[[#This Row],[Discretionary Reappropriation]]</f>
        <v>0</v>
      </c>
      <c r="AB4888" s="2"/>
      <c r="AC4888" s="2"/>
      <c r="AD4888" s="2"/>
      <c r="AE4888" s="2"/>
    </row>
    <row r="4889" spans="1:31" ht="45" x14ac:dyDescent="0.25">
      <c r="A4889" s="2" t="s">
        <v>747</v>
      </c>
      <c r="B4889" s="3">
        <v>11</v>
      </c>
      <c r="C4889" s="3">
        <v>777</v>
      </c>
      <c r="D4889" s="3" t="s">
        <v>793</v>
      </c>
      <c r="E4889" s="3" t="str">
        <f>_xlfn.XLOOKUP(Tbl_BalanceHistory[[#This Row],[RespAgy]],Tbl_Agencies[Agy Code],Tbl_Agencies[Agy Sort])</f>
        <v>166000</v>
      </c>
      <c r="F4889" s="2" t="str">
        <f>Tbl_BalanceHistory[[#This Row],[RespAgy]]&amp;": "&amp;Tbl_BalanceHistory[[#This Row],[RespAgency]]</f>
        <v>777: Department of Juvenile Justice</v>
      </c>
      <c r="G4889" s="3">
        <v>777</v>
      </c>
      <c r="H4889" s="3" t="s">
        <v>793</v>
      </c>
      <c r="I4889" s="3" t="str">
        <f>_xlfn.XLOOKUP(Tbl_BalanceHistory[[#This Row],[AgyCode]],Tbl_Agencies[Agy Code],Tbl_Agencies[Agy Sort])</f>
        <v>166000</v>
      </c>
      <c r="J4889" s="2" t="str">
        <f>Tbl_BalanceHistory[[#This Row],[AgyCode]]&amp;": "&amp;Tbl_BalanceHistory[[#This Row],[Agency Name]]</f>
        <v>777: Department of Juvenile Justice</v>
      </c>
      <c r="K4889" s="1">
        <v>2015</v>
      </c>
      <c r="L4889" s="3">
        <v>197</v>
      </c>
      <c r="M4889" s="3" t="s">
        <v>401</v>
      </c>
      <c r="N4889" s="2" t="str">
        <f>Tbl_BalanceHistory[[#This Row],[ProgramCode]]&amp;": "&amp;Tbl_BalanceHistory[[#This Row],[Program Name]]</f>
        <v>197: Instruction</v>
      </c>
      <c r="O4889" s="3" t="s">
        <v>1730</v>
      </c>
      <c r="P4889" s="1" t="str">
        <f>IF(Tbl_BalanceHistory[[#This Row],[FundCode]]="0100","GF",IF(Tbl_BalanceHistory[[#This Row],[FundCode]]="01000","GF","Hi Ed / OCR"))</f>
        <v>GF</v>
      </c>
      <c r="Q4889" s="5">
        <v>11801696</v>
      </c>
      <c r="R4889" s="5">
        <v>11800148</v>
      </c>
      <c r="S4889" s="5">
        <v>1547</v>
      </c>
      <c r="T4889" s="5">
        <v>0</v>
      </c>
      <c r="U4889" s="3"/>
      <c r="V4889" s="5">
        <v>1547</v>
      </c>
      <c r="W4889" s="5">
        <v>0</v>
      </c>
      <c r="X4889" s="5"/>
      <c r="Y4889" s="5"/>
      <c r="Z4889" s="5">
        <f>Tbl_BalanceHistory[[#This Row],[Discretionary Recommended - Pre 2022]]+Tbl_BalanceHistory[[#This Row],[Discretionary Balance Recommended: Policy]]+Tbl_BalanceHistory[[#This Row],[Discretionary Balance Recommended: Commitments]]</f>
        <v>0</v>
      </c>
      <c r="AA4889" s="5">
        <f>Tbl_BalanceHistory[[#This Row],[Discretionary Balance]]-Tbl_BalanceHistory[[#This Row],[Discretionary Reappropriation]]</f>
        <v>1547</v>
      </c>
      <c r="AB4889" s="2" t="s">
        <v>2202</v>
      </c>
      <c r="AC4889" s="2"/>
      <c r="AD4889" s="2"/>
      <c r="AE4889" s="2"/>
    </row>
    <row r="4890" spans="1:31" ht="45" x14ac:dyDescent="0.25">
      <c r="A4890" s="2" t="s">
        <v>747</v>
      </c>
      <c r="B4890" s="3">
        <v>11</v>
      </c>
      <c r="C4890" s="3">
        <v>777</v>
      </c>
      <c r="D4890" s="3" t="s">
        <v>793</v>
      </c>
      <c r="E4890" s="3" t="str">
        <f>_xlfn.XLOOKUP(Tbl_BalanceHistory[[#This Row],[RespAgy]],Tbl_Agencies[Agy Code],Tbl_Agencies[Agy Sort])</f>
        <v>166000</v>
      </c>
      <c r="F4890" s="2" t="str">
        <f>Tbl_BalanceHistory[[#This Row],[RespAgy]]&amp;": "&amp;Tbl_BalanceHistory[[#This Row],[RespAgency]]</f>
        <v>777: Department of Juvenile Justice</v>
      </c>
      <c r="G4890" s="3">
        <v>777</v>
      </c>
      <c r="H4890" s="3" t="s">
        <v>793</v>
      </c>
      <c r="I4890" s="3" t="str">
        <f>_xlfn.XLOOKUP(Tbl_BalanceHistory[[#This Row],[AgyCode]],Tbl_Agencies[Agy Code],Tbl_Agencies[Agy Sort])</f>
        <v>166000</v>
      </c>
      <c r="J4890" s="2" t="str">
        <f>Tbl_BalanceHistory[[#This Row],[AgyCode]]&amp;": "&amp;Tbl_BalanceHistory[[#This Row],[Agency Name]]</f>
        <v>777: Department of Juvenile Justice</v>
      </c>
      <c r="K4890" s="1">
        <v>2016</v>
      </c>
      <c r="L4890" s="3">
        <v>197</v>
      </c>
      <c r="M4890" s="3" t="s">
        <v>401</v>
      </c>
      <c r="N4890" s="2" t="str">
        <f>Tbl_BalanceHistory[[#This Row],[ProgramCode]]&amp;": "&amp;Tbl_BalanceHistory[[#This Row],[Program Name]]</f>
        <v>197: Instruction</v>
      </c>
      <c r="O4890" s="3" t="s">
        <v>1730</v>
      </c>
      <c r="P4890" s="1" t="str">
        <f>IF(Tbl_BalanceHistory[[#This Row],[FundCode]]="0100","GF",IF(Tbl_BalanceHistory[[#This Row],[FundCode]]="01000","GF","Hi Ed / OCR"))</f>
        <v>GF</v>
      </c>
      <c r="Q4890" s="5">
        <v>11348892</v>
      </c>
      <c r="R4890" s="5">
        <v>11313907.109999999</v>
      </c>
      <c r="S4890" s="5">
        <v>34984</v>
      </c>
      <c r="T4890" s="5">
        <v>0</v>
      </c>
      <c r="U4890" s="3"/>
      <c r="V4890" s="5">
        <v>34984</v>
      </c>
      <c r="W4890" s="5">
        <v>0</v>
      </c>
      <c r="X4890" s="5"/>
      <c r="Y4890" s="5"/>
      <c r="Z4890" s="5">
        <f>Tbl_BalanceHistory[[#This Row],[Discretionary Recommended - Pre 2022]]+Tbl_BalanceHistory[[#This Row],[Discretionary Balance Recommended: Policy]]+Tbl_BalanceHistory[[#This Row],[Discretionary Balance Recommended: Commitments]]</f>
        <v>0</v>
      </c>
      <c r="AA4890" s="5">
        <f>Tbl_BalanceHistory[[#This Row],[Discretionary Balance]]-Tbl_BalanceHistory[[#This Row],[Discretionary Reappropriation]]</f>
        <v>34984</v>
      </c>
      <c r="AB4890" s="2" t="s">
        <v>2203</v>
      </c>
      <c r="AC4890" s="2"/>
      <c r="AD4890" s="2"/>
      <c r="AE4890" s="2" t="s">
        <v>2203</v>
      </c>
    </row>
    <row r="4891" spans="1:31" ht="45" x14ac:dyDescent="0.25">
      <c r="A4891" s="2" t="s">
        <v>747</v>
      </c>
      <c r="B4891" s="3">
        <v>11</v>
      </c>
      <c r="C4891" s="3">
        <v>777</v>
      </c>
      <c r="D4891" s="3" t="s">
        <v>793</v>
      </c>
      <c r="E4891" s="3" t="str">
        <f>_xlfn.XLOOKUP(Tbl_BalanceHistory[[#This Row],[RespAgy]],Tbl_Agencies[Agy Code],Tbl_Agencies[Agy Sort])</f>
        <v>166000</v>
      </c>
      <c r="F4891" s="2" t="str">
        <f>Tbl_BalanceHistory[[#This Row],[RespAgy]]&amp;": "&amp;Tbl_BalanceHistory[[#This Row],[RespAgency]]</f>
        <v>777: Department of Juvenile Justice</v>
      </c>
      <c r="G4891" s="3">
        <v>777</v>
      </c>
      <c r="H4891" s="3" t="s">
        <v>793</v>
      </c>
      <c r="I4891" s="3" t="str">
        <f>_xlfn.XLOOKUP(Tbl_BalanceHistory[[#This Row],[AgyCode]],Tbl_Agencies[Agy Code],Tbl_Agencies[Agy Sort])</f>
        <v>166000</v>
      </c>
      <c r="J4891" s="2" t="str">
        <f>Tbl_BalanceHistory[[#This Row],[AgyCode]]&amp;": "&amp;Tbl_BalanceHistory[[#This Row],[Agency Name]]</f>
        <v>777: Department of Juvenile Justice</v>
      </c>
      <c r="K4891" s="1">
        <v>2017</v>
      </c>
      <c r="L4891" s="3">
        <v>197</v>
      </c>
      <c r="M4891" s="3" t="s">
        <v>401</v>
      </c>
      <c r="N4891" s="2" t="str">
        <f>Tbl_BalanceHistory[[#This Row],[ProgramCode]]&amp;": "&amp;Tbl_BalanceHistory[[#This Row],[Program Name]]</f>
        <v>197: Instruction</v>
      </c>
      <c r="O4891" s="3" t="s">
        <v>886</v>
      </c>
      <c r="P4891" s="1" t="str">
        <f>IF(Tbl_BalanceHistory[[#This Row],[FundCode]]="0100","GF",IF(Tbl_BalanceHistory[[#This Row],[FundCode]]="01000","GF","Hi Ed / OCR"))</f>
        <v>GF</v>
      </c>
      <c r="Q4891" s="5">
        <v>12027737</v>
      </c>
      <c r="R4891" s="5">
        <v>12027093.41</v>
      </c>
      <c r="S4891" s="5">
        <v>643</v>
      </c>
      <c r="T4891" s="5">
        <v>0</v>
      </c>
      <c r="U4891" s="3"/>
      <c r="V4891" s="5">
        <v>643</v>
      </c>
      <c r="W4891" s="5">
        <v>0</v>
      </c>
      <c r="X4891" s="5"/>
      <c r="Y4891" s="5"/>
      <c r="Z4891" s="5">
        <f>Tbl_BalanceHistory[[#This Row],[Discretionary Recommended - Pre 2022]]+Tbl_BalanceHistory[[#This Row],[Discretionary Balance Recommended: Policy]]+Tbl_BalanceHistory[[#This Row],[Discretionary Balance Recommended: Commitments]]</f>
        <v>0</v>
      </c>
      <c r="AA4891" s="5">
        <f>Tbl_BalanceHistory[[#This Row],[Discretionary Balance]]-Tbl_BalanceHistory[[#This Row],[Discretionary Reappropriation]]</f>
        <v>643</v>
      </c>
      <c r="AB4891" s="2" t="s">
        <v>2204</v>
      </c>
      <c r="AC4891" s="2"/>
      <c r="AD4891" s="2"/>
      <c r="AE4891" s="2"/>
    </row>
    <row r="4892" spans="1:31" ht="45" x14ac:dyDescent="0.25">
      <c r="A4892" s="2" t="s">
        <v>747</v>
      </c>
      <c r="B4892" s="3">
        <v>11</v>
      </c>
      <c r="C4892" s="3">
        <v>777</v>
      </c>
      <c r="D4892" s="3" t="s">
        <v>793</v>
      </c>
      <c r="E4892" s="3" t="str">
        <f>_xlfn.XLOOKUP(Tbl_BalanceHistory[[#This Row],[RespAgy]],Tbl_Agencies[Agy Code],Tbl_Agencies[Agy Sort])</f>
        <v>166000</v>
      </c>
      <c r="F4892" s="2" t="str">
        <f>Tbl_BalanceHistory[[#This Row],[RespAgy]]&amp;": "&amp;Tbl_BalanceHistory[[#This Row],[RespAgency]]</f>
        <v>777: Department of Juvenile Justice</v>
      </c>
      <c r="G4892" s="3">
        <v>777</v>
      </c>
      <c r="H4892" s="3" t="s">
        <v>793</v>
      </c>
      <c r="I4892" s="3" t="str">
        <f>_xlfn.XLOOKUP(Tbl_BalanceHistory[[#This Row],[AgyCode]],Tbl_Agencies[Agy Code],Tbl_Agencies[Agy Sort])</f>
        <v>166000</v>
      </c>
      <c r="J4892" s="2" t="str">
        <f>Tbl_BalanceHistory[[#This Row],[AgyCode]]&amp;": "&amp;Tbl_BalanceHistory[[#This Row],[Agency Name]]</f>
        <v>777: Department of Juvenile Justice</v>
      </c>
      <c r="K4892" s="1">
        <v>2018</v>
      </c>
      <c r="L4892" s="3">
        <v>197</v>
      </c>
      <c r="M4892" s="3" t="s">
        <v>401</v>
      </c>
      <c r="N4892" s="2" t="str">
        <f>Tbl_BalanceHistory[[#This Row],[ProgramCode]]&amp;": "&amp;Tbl_BalanceHistory[[#This Row],[Program Name]]</f>
        <v>197: Instruction</v>
      </c>
      <c r="O4892" s="3" t="s">
        <v>886</v>
      </c>
      <c r="P4892" s="1" t="str">
        <f>IF(Tbl_BalanceHistory[[#This Row],[FundCode]]="0100","GF",IF(Tbl_BalanceHistory[[#This Row],[FundCode]]="01000","GF","Hi Ed / OCR"))</f>
        <v>GF</v>
      </c>
      <c r="Q4892" s="5">
        <v>12455603</v>
      </c>
      <c r="R4892" s="5">
        <v>12454729.720000001</v>
      </c>
      <c r="S4892" s="5">
        <v>873</v>
      </c>
      <c r="T4892" s="5">
        <v>0</v>
      </c>
      <c r="U4892" s="3"/>
      <c r="V4892" s="5">
        <v>873</v>
      </c>
      <c r="W4892" s="5">
        <v>0</v>
      </c>
      <c r="X4892" s="5"/>
      <c r="Y4892" s="5"/>
      <c r="Z4892" s="5">
        <f>Tbl_BalanceHistory[[#This Row],[Discretionary Recommended - Pre 2022]]+Tbl_BalanceHistory[[#This Row],[Discretionary Balance Recommended: Policy]]+Tbl_BalanceHistory[[#This Row],[Discretionary Balance Recommended: Commitments]]</f>
        <v>0</v>
      </c>
      <c r="AA4892" s="5">
        <f>Tbl_BalanceHistory[[#This Row],[Discretionary Balance]]-Tbl_BalanceHistory[[#This Row],[Discretionary Reappropriation]]</f>
        <v>873</v>
      </c>
      <c r="AB4892" s="2" t="s">
        <v>2205</v>
      </c>
      <c r="AC4892" s="2"/>
      <c r="AD4892" s="2"/>
      <c r="AE4892" s="2"/>
    </row>
    <row r="4893" spans="1:31" ht="45" x14ac:dyDescent="0.25">
      <c r="A4893" s="2" t="s">
        <v>747</v>
      </c>
      <c r="B4893" s="3">
        <v>11</v>
      </c>
      <c r="C4893" s="3">
        <v>777</v>
      </c>
      <c r="D4893" s="3" t="s">
        <v>793</v>
      </c>
      <c r="E4893" s="3" t="str">
        <f>_xlfn.XLOOKUP(Tbl_BalanceHistory[[#This Row],[RespAgy]],Tbl_Agencies[Agy Code],Tbl_Agencies[Agy Sort])</f>
        <v>166000</v>
      </c>
      <c r="F4893" s="2" t="str">
        <f>Tbl_BalanceHistory[[#This Row],[RespAgy]]&amp;": "&amp;Tbl_BalanceHistory[[#This Row],[RespAgency]]</f>
        <v>777: Department of Juvenile Justice</v>
      </c>
      <c r="G4893" s="3">
        <v>777</v>
      </c>
      <c r="H4893" s="3" t="s">
        <v>793</v>
      </c>
      <c r="I4893" s="3" t="str">
        <f>_xlfn.XLOOKUP(Tbl_BalanceHistory[[#This Row],[AgyCode]],Tbl_Agencies[Agy Code],Tbl_Agencies[Agy Sort])</f>
        <v>166000</v>
      </c>
      <c r="J4893" s="2" t="str">
        <f>Tbl_BalanceHistory[[#This Row],[AgyCode]]&amp;": "&amp;Tbl_BalanceHistory[[#This Row],[Agency Name]]</f>
        <v>777: Department of Juvenile Justice</v>
      </c>
      <c r="K4893" s="1">
        <v>2019</v>
      </c>
      <c r="L4893" s="3">
        <v>197</v>
      </c>
      <c r="M4893" s="3" t="s">
        <v>401</v>
      </c>
      <c r="N4893" s="2" t="str">
        <f>Tbl_BalanceHistory[[#This Row],[ProgramCode]]&amp;": "&amp;Tbl_BalanceHistory[[#This Row],[Program Name]]</f>
        <v>197: Instruction</v>
      </c>
      <c r="O4893" s="3" t="s">
        <v>886</v>
      </c>
      <c r="P4893" s="1" t="str">
        <f>IF(Tbl_BalanceHistory[[#This Row],[FundCode]]="0100","GF",IF(Tbl_BalanceHistory[[#This Row],[FundCode]]="01000","GF","Hi Ed / OCR"))</f>
        <v>GF</v>
      </c>
      <c r="Q4893" s="5">
        <v>12730987</v>
      </c>
      <c r="R4893" s="5">
        <v>12730065.300000001</v>
      </c>
      <c r="S4893" s="5">
        <v>921.7</v>
      </c>
      <c r="T4893" s="5">
        <v>0</v>
      </c>
      <c r="U4893" s="3"/>
      <c r="V4893" s="5">
        <v>921.7</v>
      </c>
      <c r="W4893" s="5">
        <v>0</v>
      </c>
      <c r="X4893" s="5"/>
      <c r="Y4893" s="5"/>
      <c r="Z4893" s="5">
        <f>Tbl_BalanceHistory[[#This Row],[Discretionary Recommended - Pre 2022]]+Tbl_BalanceHistory[[#This Row],[Discretionary Balance Recommended: Policy]]+Tbl_BalanceHistory[[#This Row],[Discretionary Balance Recommended: Commitments]]</f>
        <v>0</v>
      </c>
      <c r="AA4893" s="5">
        <f>Tbl_BalanceHistory[[#This Row],[Discretionary Balance]]-Tbl_BalanceHistory[[#This Row],[Discretionary Reappropriation]]</f>
        <v>921.7</v>
      </c>
      <c r="AB4893" s="2" t="s">
        <v>2206</v>
      </c>
      <c r="AC4893" s="2"/>
      <c r="AD4893" s="2"/>
      <c r="AE4893" s="2"/>
    </row>
    <row r="4894" spans="1:31" ht="45" x14ac:dyDescent="0.25">
      <c r="A4894" s="2" t="s">
        <v>747</v>
      </c>
      <c r="B4894" s="3">
        <v>11</v>
      </c>
      <c r="C4894" s="3">
        <v>777</v>
      </c>
      <c r="D4894" s="3" t="s">
        <v>793</v>
      </c>
      <c r="E4894" s="3" t="str">
        <f>_xlfn.XLOOKUP(Tbl_BalanceHistory[[#This Row],[RespAgy]],Tbl_Agencies[Agy Code],Tbl_Agencies[Agy Sort])</f>
        <v>166000</v>
      </c>
      <c r="F4894" s="2" t="str">
        <f>Tbl_BalanceHistory[[#This Row],[RespAgy]]&amp;": "&amp;Tbl_BalanceHistory[[#This Row],[RespAgency]]</f>
        <v>777: Department of Juvenile Justice</v>
      </c>
      <c r="G4894" s="3">
        <v>777</v>
      </c>
      <c r="H4894" s="3" t="s">
        <v>793</v>
      </c>
      <c r="I4894" s="3" t="str">
        <f>_xlfn.XLOOKUP(Tbl_BalanceHistory[[#This Row],[AgyCode]],Tbl_Agencies[Agy Code],Tbl_Agencies[Agy Sort])</f>
        <v>166000</v>
      </c>
      <c r="J4894" s="2" t="str">
        <f>Tbl_BalanceHistory[[#This Row],[AgyCode]]&amp;": "&amp;Tbl_BalanceHistory[[#This Row],[Agency Name]]</f>
        <v>777: Department of Juvenile Justice</v>
      </c>
      <c r="K4894" s="1">
        <v>2020</v>
      </c>
      <c r="L4894" s="3">
        <v>197</v>
      </c>
      <c r="M4894" s="3" t="s">
        <v>401</v>
      </c>
      <c r="N4894" s="2" t="str">
        <f>Tbl_BalanceHistory[[#This Row],[ProgramCode]]&amp;": "&amp;Tbl_BalanceHistory[[#This Row],[Program Name]]</f>
        <v>197: Instruction</v>
      </c>
      <c r="O4894" s="3" t="s">
        <v>886</v>
      </c>
      <c r="P4894" s="1" t="str">
        <f>IF(Tbl_BalanceHistory[[#This Row],[FundCode]]="0100","GF",IF(Tbl_BalanceHistory[[#This Row],[FundCode]]="01000","GF","Hi Ed / OCR"))</f>
        <v>GF</v>
      </c>
      <c r="Q4894" s="5">
        <v>12947962</v>
      </c>
      <c r="R4894" s="5">
        <v>12704366.529999999</v>
      </c>
      <c r="S4894" s="5">
        <v>243595.47</v>
      </c>
      <c r="T4894" s="5">
        <v>0</v>
      </c>
      <c r="U4894" s="3"/>
      <c r="V4894" s="5">
        <v>243595.47</v>
      </c>
      <c r="W4894" s="5">
        <v>0</v>
      </c>
      <c r="X4894" s="5"/>
      <c r="Y4894" s="5"/>
      <c r="Z4894" s="5">
        <f>Tbl_BalanceHistory[[#This Row],[Discretionary Recommended - Pre 2022]]+Tbl_BalanceHistory[[#This Row],[Discretionary Balance Recommended: Policy]]+Tbl_BalanceHistory[[#This Row],[Discretionary Balance Recommended: Commitments]]</f>
        <v>0</v>
      </c>
      <c r="AA4894" s="5">
        <f>Tbl_BalanceHistory[[#This Row],[Discretionary Balance]]-Tbl_BalanceHistory[[#This Row],[Discretionary Reappropriation]]</f>
        <v>243595.47</v>
      </c>
      <c r="AB4894" s="2"/>
      <c r="AC4894" s="2"/>
      <c r="AD4894" s="2"/>
      <c r="AE4894" s="2"/>
    </row>
    <row r="4895" spans="1:31" ht="60" x14ac:dyDescent="0.25">
      <c r="A4895" s="2" t="s">
        <v>747</v>
      </c>
      <c r="B4895" s="3">
        <v>11</v>
      </c>
      <c r="C4895" s="3">
        <v>777</v>
      </c>
      <c r="D4895" s="3" t="s">
        <v>793</v>
      </c>
      <c r="E4895" s="3" t="str">
        <f>_xlfn.XLOOKUP(Tbl_BalanceHistory[[#This Row],[RespAgy]],Tbl_Agencies[Agy Code],Tbl_Agencies[Agy Sort])</f>
        <v>166000</v>
      </c>
      <c r="F4895" s="2" t="str">
        <f>Tbl_BalanceHistory[[#This Row],[RespAgy]]&amp;": "&amp;Tbl_BalanceHistory[[#This Row],[RespAgency]]</f>
        <v>777: Department of Juvenile Justice</v>
      </c>
      <c r="G4895" s="3">
        <v>777</v>
      </c>
      <c r="H4895" s="3" t="s">
        <v>793</v>
      </c>
      <c r="I4895" s="3" t="str">
        <f>_xlfn.XLOOKUP(Tbl_BalanceHistory[[#This Row],[AgyCode]],Tbl_Agencies[Agy Code],Tbl_Agencies[Agy Sort])</f>
        <v>166000</v>
      </c>
      <c r="J4895" s="2" t="str">
        <f>Tbl_BalanceHistory[[#This Row],[AgyCode]]&amp;": "&amp;Tbl_BalanceHistory[[#This Row],[Agency Name]]</f>
        <v>777: Department of Juvenile Justice</v>
      </c>
      <c r="K4895" s="1">
        <v>2014</v>
      </c>
      <c r="L4895" s="3">
        <v>350</v>
      </c>
      <c r="M4895" s="3" t="s">
        <v>795</v>
      </c>
      <c r="N4895" s="2" t="str">
        <f>Tbl_BalanceHistory[[#This Row],[ProgramCode]]&amp;": "&amp;Tbl_BalanceHistory[[#This Row],[Program Name]]</f>
        <v>350: Operation of Community Residential and Nonresidential Services</v>
      </c>
      <c r="O4895" s="3" t="s">
        <v>1730</v>
      </c>
      <c r="P4895" s="1" t="str">
        <f>IF(Tbl_BalanceHistory[[#This Row],[FundCode]]="0100","GF",IF(Tbl_BalanceHistory[[#This Row],[FundCode]]="01000","GF","Hi Ed / OCR"))</f>
        <v>GF</v>
      </c>
      <c r="Q4895" s="5">
        <v>2444455</v>
      </c>
      <c r="R4895" s="5">
        <v>2444455</v>
      </c>
      <c r="S4895" s="5">
        <v>0</v>
      </c>
      <c r="T4895" s="5">
        <v>0</v>
      </c>
      <c r="U4895" s="3"/>
      <c r="V4895" s="5">
        <v>0</v>
      </c>
      <c r="W4895" s="5">
        <v>0</v>
      </c>
      <c r="X4895" s="5"/>
      <c r="Y4895" s="5"/>
      <c r="Z4895" s="5">
        <f>Tbl_BalanceHistory[[#This Row],[Discretionary Recommended - Pre 2022]]+Tbl_BalanceHistory[[#This Row],[Discretionary Balance Recommended: Policy]]+Tbl_BalanceHistory[[#This Row],[Discretionary Balance Recommended: Commitments]]</f>
        <v>0</v>
      </c>
      <c r="AA4895" s="5">
        <f>Tbl_BalanceHistory[[#This Row],[Discretionary Balance]]-Tbl_BalanceHistory[[#This Row],[Discretionary Reappropriation]]</f>
        <v>0</v>
      </c>
      <c r="AB4895" s="2"/>
      <c r="AC4895" s="2"/>
      <c r="AD4895" s="2"/>
      <c r="AE4895" s="2"/>
    </row>
    <row r="4896" spans="1:31" ht="60" x14ac:dyDescent="0.25">
      <c r="A4896" s="2" t="s">
        <v>747</v>
      </c>
      <c r="B4896" s="3">
        <v>11</v>
      </c>
      <c r="C4896" s="3">
        <v>777</v>
      </c>
      <c r="D4896" s="3" t="s">
        <v>793</v>
      </c>
      <c r="E4896" s="3" t="str">
        <f>_xlfn.XLOOKUP(Tbl_BalanceHistory[[#This Row],[RespAgy]],Tbl_Agencies[Agy Code],Tbl_Agencies[Agy Sort])</f>
        <v>166000</v>
      </c>
      <c r="F4896" s="2" t="str">
        <f>Tbl_BalanceHistory[[#This Row],[RespAgy]]&amp;": "&amp;Tbl_BalanceHistory[[#This Row],[RespAgency]]</f>
        <v>777: Department of Juvenile Justice</v>
      </c>
      <c r="G4896" s="3">
        <v>777</v>
      </c>
      <c r="H4896" s="3" t="s">
        <v>793</v>
      </c>
      <c r="I4896" s="3" t="str">
        <f>_xlfn.XLOOKUP(Tbl_BalanceHistory[[#This Row],[AgyCode]],Tbl_Agencies[Agy Code],Tbl_Agencies[Agy Sort])</f>
        <v>166000</v>
      </c>
      <c r="J4896" s="2" t="str">
        <f>Tbl_BalanceHistory[[#This Row],[AgyCode]]&amp;": "&amp;Tbl_BalanceHistory[[#This Row],[Agency Name]]</f>
        <v>777: Department of Juvenile Justice</v>
      </c>
      <c r="K4896" s="1">
        <v>2015</v>
      </c>
      <c r="L4896" s="3">
        <v>350</v>
      </c>
      <c r="M4896" s="3" t="s">
        <v>795</v>
      </c>
      <c r="N4896" s="2" t="str">
        <f>Tbl_BalanceHistory[[#This Row],[ProgramCode]]&amp;": "&amp;Tbl_BalanceHistory[[#This Row],[Program Name]]</f>
        <v>350: Operation of Community Residential and Nonresidential Services</v>
      </c>
      <c r="O4896" s="3" t="s">
        <v>1730</v>
      </c>
      <c r="P4896" s="1" t="str">
        <f>IF(Tbl_BalanceHistory[[#This Row],[FundCode]]="0100","GF",IF(Tbl_BalanceHistory[[#This Row],[FundCode]]="01000","GF","Hi Ed / OCR"))</f>
        <v>GF</v>
      </c>
      <c r="Q4896" s="5">
        <v>3247866</v>
      </c>
      <c r="R4896" s="5">
        <v>3247723</v>
      </c>
      <c r="S4896" s="5">
        <v>142</v>
      </c>
      <c r="T4896" s="5">
        <v>0</v>
      </c>
      <c r="U4896" s="3"/>
      <c r="V4896" s="5">
        <v>142</v>
      </c>
      <c r="W4896" s="5">
        <v>0</v>
      </c>
      <c r="X4896" s="5"/>
      <c r="Y4896" s="5"/>
      <c r="Z4896" s="5">
        <f>Tbl_BalanceHistory[[#This Row],[Discretionary Recommended - Pre 2022]]+Tbl_BalanceHistory[[#This Row],[Discretionary Balance Recommended: Policy]]+Tbl_BalanceHistory[[#This Row],[Discretionary Balance Recommended: Commitments]]</f>
        <v>0</v>
      </c>
      <c r="AA4896" s="5">
        <f>Tbl_BalanceHistory[[#This Row],[Discretionary Balance]]-Tbl_BalanceHistory[[#This Row],[Discretionary Reappropriation]]</f>
        <v>142</v>
      </c>
      <c r="AB4896" s="2" t="s">
        <v>2202</v>
      </c>
      <c r="AC4896" s="2"/>
      <c r="AD4896" s="2"/>
      <c r="AE4896" s="2"/>
    </row>
    <row r="4897" spans="1:31" ht="60" x14ac:dyDescent="0.25">
      <c r="A4897" s="2" t="s">
        <v>747</v>
      </c>
      <c r="B4897" s="3">
        <v>11</v>
      </c>
      <c r="C4897" s="3">
        <v>777</v>
      </c>
      <c r="D4897" s="3" t="s">
        <v>793</v>
      </c>
      <c r="E4897" s="3" t="str">
        <f>_xlfn.XLOOKUP(Tbl_BalanceHistory[[#This Row],[RespAgy]],Tbl_Agencies[Agy Code],Tbl_Agencies[Agy Sort])</f>
        <v>166000</v>
      </c>
      <c r="F4897" s="2" t="str">
        <f>Tbl_BalanceHistory[[#This Row],[RespAgy]]&amp;": "&amp;Tbl_BalanceHistory[[#This Row],[RespAgency]]</f>
        <v>777: Department of Juvenile Justice</v>
      </c>
      <c r="G4897" s="3">
        <v>777</v>
      </c>
      <c r="H4897" s="3" t="s">
        <v>793</v>
      </c>
      <c r="I4897" s="3" t="str">
        <f>_xlfn.XLOOKUP(Tbl_BalanceHistory[[#This Row],[AgyCode]],Tbl_Agencies[Agy Code],Tbl_Agencies[Agy Sort])</f>
        <v>166000</v>
      </c>
      <c r="J4897" s="2" t="str">
        <f>Tbl_BalanceHistory[[#This Row],[AgyCode]]&amp;": "&amp;Tbl_BalanceHistory[[#This Row],[Agency Name]]</f>
        <v>777: Department of Juvenile Justice</v>
      </c>
      <c r="K4897" s="1">
        <v>2016</v>
      </c>
      <c r="L4897" s="3">
        <v>350</v>
      </c>
      <c r="M4897" s="3" t="s">
        <v>795</v>
      </c>
      <c r="N4897" s="2" t="str">
        <f>Tbl_BalanceHistory[[#This Row],[ProgramCode]]&amp;": "&amp;Tbl_BalanceHistory[[#This Row],[Program Name]]</f>
        <v>350: Operation of Community Residential and Nonresidential Services</v>
      </c>
      <c r="O4897" s="3" t="s">
        <v>1730</v>
      </c>
      <c r="P4897" s="1" t="str">
        <f>IF(Tbl_BalanceHistory[[#This Row],[FundCode]]="0100","GF",IF(Tbl_BalanceHistory[[#This Row],[FundCode]]="01000","GF","Hi Ed / OCR"))</f>
        <v>GF</v>
      </c>
      <c r="Q4897" s="5">
        <v>3247866</v>
      </c>
      <c r="R4897" s="5">
        <v>3247759.88</v>
      </c>
      <c r="S4897" s="5">
        <v>106</v>
      </c>
      <c r="T4897" s="5">
        <v>0</v>
      </c>
      <c r="U4897" s="3"/>
      <c r="V4897" s="5">
        <v>106</v>
      </c>
      <c r="W4897" s="5">
        <v>0</v>
      </c>
      <c r="X4897" s="5"/>
      <c r="Y4897" s="5"/>
      <c r="Z4897" s="5">
        <f>Tbl_BalanceHistory[[#This Row],[Discretionary Recommended - Pre 2022]]+Tbl_BalanceHistory[[#This Row],[Discretionary Balance Recommended: Policy]]+Tbl_BalanceHistory[[#This Row],[Discretionary Balance Recommended: Commitments]]</f>
        <v>0</v>
      </c>
      <c r="AA4897" s="5">
        <f>Tbl_BalanceHistory[[#This Row],[Discretionary Balance]]-Tbl_BalanceHistory[[#This Row],[Discretionary Reappropriation]]</f>
        <v>106</v>
      </c>
      <c r="AB4897" s="2" t="s">
        <v>2203</v>
      </c>
      <c r="AC4897" s="2"/>
      <c r="AD4897" s="2"/>
      <c r="AE4897" s="2" t="s">
        <v>2203</v>
      </c>
    </row>
    <row r="4898" spans="1:31" ht="60" x14ac:dyDescent="0.25">
      <c r="A4898" s="2" t="s">
        <v>747</v>
      </c>
      <c r="B4898" s="3">
        <v>11</v>
      </c>
      <c r="C4898" s="3">
        <v>777</v>
      </c>
      <c r="D4898" s="3" t="s">
        <v>793</v>
      </c>
      <c r="E4898" s="3" t="str">
        <f>_xlfn.XLOOKUP(Tbl_BalanceHistory[[#This Row],[RespAgy]],Tbl_Agencies[Agy Code],Tbl_Agencies[Agy Sort])</f>
        <v>166000</v>
      </c>
      <c r="F4898" s="2" t="str">
        <f>Tbl_BalanceHistory[[#This Row],[RespAgy]]&amp;": "&amp;Tbl_BalanceHistory[[#This Row],[RespAgency]]</f>
        <v>777: Department of Juvenile Justice</v>
      </c>
      <c r="G4898" s="3">
        <v>777</v>
      </c>
      <c r="H4898" s="3" t="s">
        <v>793</v>
      </c>
      <c r="I4898" s="3" t="str">
        <f>_xlfn.XLOOKUP(Tbl_BalanceHistory[[#This Row],[AgyCode]],Tbl_Agencies[Agy Code],Tbl_Agencies[Agy Sort])</f>
        <v>166000</v>
      </c>
      <c r="J4898" s="2" t="str">
        <f>Tbl_BalanceHistory[[#This Row],[AgyCode]]&amp;": "&amp;Tbl_BalanceHistory[[#This Row],[Agency Name]]</f>
        <v>777: Department of Juvenile Justice</v>
      </c>
      <c r="K4898" s="1">
        <v>2017</v>
      </c>
      <c r="L4898" s="3">
        <v>350</v>
      </c>
      <c r="M4898" s="3" t="s">
        <v>795</v>
      </c>
      <c r="N4898" s="2" t="str">
        <f>Tbl_BalanceHistory[[#This Row],[ProgramCode]]&amp;": "&amp;Tbl_BalanceHistory[[#This Row],[Program Name]]</f>
        <v>350: Operation of Community Residential and Nonresidential Services</v>
      </c>
      <c r="O4898" s="3" t="s">
        <v>886</v>
      </c>
      <c r="P4898" s="1" t="str">
        <f>IF(Tbl_BalanceHistory[[#This Row],[FundCode]]="0100","GF",IF(Tbl_BalanceHistory[[#This Row],[FundCode]]="01000","GF","Hi Ed / OCR"))</f>
        <v>GF</v>
      </c>
      <c r="Q4898" s="5">
        <v>3247866</v>
      </c>
      <c r="R4898" s="5">
        <v>3247730.29</v>
      </c>
      <c r="S4898" s="5">
        <v>135</v>
      </c>
      <c r="T4898" s="5">
        <v>0</v>
      </c>
      <c r="U4898" s="3"/>
      <c r="V4898" s="5">
        <v>135</v>
      </c>
      <c r="W4898" s="5">
        <v>0</v>
      </c>
      <c r="X4898" s="5"/>
      <c r="Y4898" s="5"/>
      <c r="Z4898" s="5">
        <f>Tbl_BalanceHistory[[#This Row],[Discretionary Recommended - Pre 2022]]+Tbl_BalanceHistory[[#This Row],[Discretionary Balance Recommended: Policy]]+Tbl_BalanceHistory[[#This Row],[Discretionary Balance Recommended: Commitments]]</f>
        <v>0</v>
      </c>
      <c r="AA4898" s="5">
        <f>Tbl_BalanceHistory[[#This Row],[Discretionary Balance]]-Tbl_BalanceHistory[[#This Row],[Discretionary Reappropriation]]</f>
        <v>135</v>
      </c>
      <c r="AB4898" s="2" t="s">
        <v>2204</v>
      </c>
      <c r="AC4898" s="2"/>
      <c r="AD4898" s="2"/>
      <c r="AE4898" s="2"/>
    </row>
    <row r="4899" spans="1:31" ht="60" x14ac:dyDescent="0.25">
      <c r="A4899" s="2" t="s">
        <v>747</v>
      </c>
      <c r="B4899" s="3">
        <v>11</v>
      </c>
      <c r="C4899" s="3">
        <v>777</v>
      </c>
      <c r="D4899" s="3" t="s">
        <v>793</v>
      </c>
      <c r="E4899" s="3" t="str">
        <f>_xlfn.XLOOKUP(Tbl_BalanceHistory[[#This Row],[RespAgy]],Tbl_Agencies[Agy Code],Tbl_Agencies[Agy Sort])</f>
        <v>166000</v>
      </c>
      <c r="F4899" s="2" t="str">
        <f>Tbl_BalanceHistory[[#This Row],[RespAgy]]&amp;": "&amp;Tbl_BalanceHistory[[#This Row],[RespAgency]]</f>
        <v>777: Department of Juvenile Justice</v>
      </c>
      <c r="G4899" s="3">
        <v>777</v>
      </c>
      <c r="H4899" s="3" t="s">
        <v>793</v>
      </c>
      <c r="I4899" s="3" t="str">
        <f>_xlfn.XLOOKUP(Tbl_BalanceHistory[[#This Row],[AgyCode]],Tbl_Agencies[Agy Code],Tbl_Agencies[Agy Sort])</f>
        <v>166000</v>
      </c>
      <c r="J4899" s="2" t="str">
        <f>Tbl_BalanceHistory[[#This Row],[AgyCode]]&amp;": "&amp;Tbl_BalanceHistory[[#This Row],[Agency Name]]</f>
        <v>777: Department of Juvenile Justice</v>
      </c>
      <c r="K4899" s="1">
        <v>2018</v>
      </c>
      <c r="L4899" s="3">
        <v>350</v>
      </c>
      <c r="M4899" s="3" t="s">
        <v>795</v>
      </c>
      <c r="N4899" s="2" t="str">
        <f>Tbl_BalanceHistory[[#This Row],[ProgramCode]]&amp;": "&amp;Tbl_BalanceHistory[[#This Row],[Program Name]]</f>
        <v>350: Operation of Community Residential and Nonresidential Services</v>
      </c>
      <c r="O4899" s="3" t="s">
        <v>886</v>
      </c>
      <c r="P4899" s="1" t="str">
        <f>IF(Tbl_BalanceHistory[[#This Row],[FundCode]]="0100","GF",IF(Tbl_BalanceHistory[[#This Row],[FundCode]]="01000","GF","Hi Ed / OCR"))</f>
        <v>GF</v>
      </c>
      <c r="Q4899" s="5">
        <v>3247866</v>
      </c>
      <c r="R4899" s="5">
        <v>3246623.76</v>
      </c>
      <c r="S4899" s="5">
        <v>1242</v>
      </c>
      <c r="T4899" s="5">
        <v>0</v>
      </c>
      <c r="U4899" s="3"/>
      <c r="V4899" s="5">
        <v>1242</v>
      </c>
      <c r="W4899" s="5">
        <v>0</v>
      </c>
      <c r="X4899" s="5"/>
      <c r="Y4899" s="5"/>
      <c r="Z4899" s="5">
        <f>Tbl_BalanceHistory[[#This Row],[Discretionary Recommended - Pre 2022]]+Tbl_BalanceHistory[[#This Row],[Discretionary Balance Recommended: Policy]]+Tbl_BalanceHistory[[#This Row],[Discretionary Balance Recommended: Commitments]]</f>
        <v>0</v>
      </c>
      <c r="AA4899" s="5">
        <f>Tbl_BalanceHistory[[#This Row],[Discretionary Balance]]-Tbl_BalanceHistory[[#This Row],[Discretionary Reappropriation]]</f>
        <v>1242</v>
      </c>
      <c r="AB4899" s="2" t="s">
        <v>2205</v>
      </c>
      <c r="AC4899" s="2"/>
      <c r="AD4899" s="2"/>
      <c r="AE4899" s="2"/>
    </row>
    <row r="4900" spans="1:31" ht="60" x14ac:dyDescent="0.25">
      <c r="A4900" s="2" t="s">
        <v>747</v>
      </c>
      <c r="B4900" s="3">
        <v>11</v>
      </c>
      <c r="C4900" s="3">
        <v>777</v>
      </c>
      <c r="D4900" s="3" t="s">
        <v>793</v>
      </c>
      <c r="E4900" s="3" t="str">
        <f>_xlfn.XLOOKUP(Tbl_BalanceHistory[[#This Row],[RespAgy]],Tbl_Agencies[Agy Code],Tbl_Agencies[Agy Sort])</f>
        <v>166000</v>
      </c>
      <c r="F4900" s="2" t="str">
        <f>Tbl_BalanceHistory[[#This Row],[RespAgy]]&amp;": "&amp;Tbl_BalanceHistory[[#This Row],[RespAgency]]</f>
        <v>777: Department of Juvenile Justice</v>
      </c>
      <c r="G4900" s="3">
        <v>777</v>
      </c>
      <c r="H4900" s="3" t="s">
        <v>793</v>
      </c>
      <c r="I4900" s="3" t="str">
        <f>_xlfn.XLOOKUP(Tbl_BalanceHistory[[#This Row],[AgyCode]],Tbl_Agencies[Agy Code],Tbl_Agencies[Agy Sort])</f>
        <v>166000</v>
      </c>
      <c r="J4900" s="2" t="str">
        <f>Tbl_BalanceHistory[[#This Row],[AgyCode]]&amp;": "&amp;Tbl_BalanceHistory[[#This Row],[Agency Name]]</f>
        <v>777: Department of Juvenile Justice</v>
      </c>
      <c r="K4900" s="1">
        <v>2019</v>
      </c>
      <c r="L4900" s="3">
        <v>350</v>
      </c>
      <c r="M4900" s="3" t="s">
        <v>795</v>
      </c>
      <c r="N4900" s="2" t="str">
        <f>Tbl_BalanceHistory[[#This Row],[ProgramCode]]&amp;": "&amp;Tbl_BalanceHistory[[#This Row],[Program Name]]</f>
        <v>350: Operation of Community Residential and Nonresidential Services</v>
      </c>
      <c r="O4900" s="3" t="s">
        <v>886</v>
      </c>
      <c r="P4900" s="1" t="str">
        <f>IF(Tbl_BalanceHistory[[#This Row],[FundCode]]="0100","GF",IF(Tbl_BalanceHistory[[#This Row],[FundCode]]="01000","GF","Hi Ed / OCR"))</f>
        <v>GF</v>
      </c>
      <c r="Q4900" s="5">
        <v>329108</v>
      </c>
      <c r="R4900" s="5">
        <v>328136.5</v>
      </c>
      <c r="S4900" s="5">
        <v>971.5</v>
      </c>
      <c r="T4900" s="5">
        <v>0</v>
      </c>
      <c r="U4900" s="3"/>
      <c r="V4900" s="5">
        <v>971.5</v>
      </c>
      <c r="W4900" s="5">
        <v>0</v>
      </c>
      <c r="X4900" s="5"/>
      <c r="Y4900" s="5"/>
      <c r="Z4900" s="5">
        <f>Tbl_BalanceHistory[[#This Row],[Discretionary Recommended - Pre 2022]]+Tbl_BalanceHistory[[#This Row],[Discretionary Balance Recommended: Policy]]+Tbl_BalanceHistory[[#This Row],[Discretionary Balance Recommended: Commitments]]</f>
        <v>0</v>
      </c>
      <c r="AA4900" s="5">
        <f>Tbl_BalanceHistory[[#This Row],[Discretionary Balance]]-Tbl_BalanceHistory[[#This Row],[Discretionary Reappropriation]]</f>
        <v>971.5</v>
      </c>
      <c r="AB4900" s="2" t="s">
        <v>2206</v>
      </c>
      <c r="AC4900" s="2"/>
      <c r="AD4900" s="2"/>
      <c r="AE4900" s="2" t="s">
        <v>2207</v>
      </c>
    </row>
    <row r="4901" spans="1:31" ht="60" x14ac:dyDescent="0.25">
      <c r="A4901" s="2" t="s">
        <v>747</v>
      </c>
      <c r="B4901" s="3">
        <v>11</v>
      </c>
      <c r="C4901" s="3">
        <v>777</v>
      </c>
      <c r="D4901" s="3" t="s">
        <v>793</v>
      </c>
      <c r="E4901" s="3" t="str">
        <f>_xlfn.XLOOKUP(Tbl_BalanceHistory[[#This Row],[RespAgy]],Tbl_Agencies[Agy Code],Tbl_Agencies[Agy Sort])</f>
        <v>166000</v>
      </c>
      <c r="F4901" s="2" t="str">
        <f>Tbl_BalanceHistory[[#This Row],[RespAgy]]&amp;": "&amp;Tbl_BalanceHistory[[#This Row],[RespAgency]]</f>
        <v>777: Department of Juvenile Justice</v>
      </c>
      <c r="G4901" s="3">
        <v>777</v>
      </c>
      <c r="H4901" s="3" t="s">
        <v>793</v>
      </c>
      <c r="I4901" s="3" t="str">
        <f>_xlfn.XLOOKUP(Tbl_BalanceHistory[[#This Row],[AgyCode]],Tbl_Agencies[Agy Code],Tbl_Agencies[Agy Sort])</f>
        <v>166000</v>
      </c>
      <c r="J4901" s="2" t="str">
        <f>Tbl_BalanceHistory[[#This Row],[AgyCode]]&amp;": "&amp;Tbl_BalanceHistory[[#This Row],[Agency Name]]</f>
        <v>777: Department of Juvenile Justice</v>
      </c>
      <c r="K4901" s="1">
        <v>2020</v>
      </c>
      <c r="L4901" s="3">
        <v>350</v>
      </c>
      <c r="M4901" s="3" t="s">
        <v>795</v>
      </c>
      <c r="N4901" s="2" t="str">
        <f>Tbl_BalanceHistory[[#This Row],[ProgramCode]]&amp;": "&amp;Tbl_BalanceHistory[[#This Row],[Program Name]]</f>
        <v>350: Operation of Community Residential and Nonresidential Services</v>
      </c>
      <c r="O4901" s="3" t="s">
        <v>886</v>
      </c>
      <c r="P4901" s="1" t="str">
        <f>IF(Tbl_BalanceHistory[[#This Row],[FundCode]]="0100","GF",IF(Tbl_BalanceHistory[[#This Row],[FundCode]]="01000","GF","Hi Ed / OCR"))</f>
        <v>GF</v>
      </c>
      <c r="Q4901" s="5">
        <v>3247866</v>
      </c>
      <c r="R4901" s="5">
        <v>3247531</v>
      </c>
      <c r="S4901" s="5">
        <v>335</v>
      </c>
      <c r="T4901" s="5">
        <v>0</v>
      </c>
      <c r="U4901" s="3"/>
      <c r="V4901" s="5">
        <v>335</v>
      </c>
      <c r="W4901" s="5">
        <v>0</v>
      </c>
      <c r="X4901" s="5"/>
      <c r="Y4901" s="5"/>
      <c r="Z4901" s="5">
        <f>Tbl_BalanceHistory[[#This Row],[Discretionary Recommended - Pre 2022]]+Tbl_BalanceHistory[[#This Row],[Discretionary Balance Recommended: Policy]]+Tbl_BalanceHistory[[#This Row],[Discretionary Balance Recommended: Commitments]]</f>
        <v>0</v>
      </c>
      <c r="AA4901" s="5">
        <f>Tbl_BalanceHistory[[#This Row],[Discretionary Balance]]-Tbl_BalanceHistory[[#This Row],[Discretionary Reappropriation]]</f>
        <v>335</v>
      </c>
      <c r="AB4901" s="2"/>
      <c r="AC4901" s="2"/>
      <c r="AD4901" s="2"/>
      <c r="AE4901" s="2"/>
    </row>
    <row r="4902" spans="1:31" ht="45" x14ac:dyDescent="0.25">
      <c r="A4902" s="2" t="s">
        <v>747</v>
      </c>
      <c r="B4902" s="3">
        <v>11</v>
      </c>
      <c r="C4902" s="3">
        <v>777</v>
      </c>
      <c r="D4902" s="3" t="s">
        <v>793</v>
      </c>
      <c r="E4902" s="3" t="str">
        <f>_xlfn.XLOOKUP(Tbl_BalanceHistory[[#This Row],[RespAgy]],Tbl_Agencies[Agy Code],Tbl_Agencies[Agy Sort])</f>
        <v>166000</v>
      </c>
      <c r="F4902" s="2" t="str">
        <f>Tbl_BalanceHistory[[#This Row],[RespAgy]]&amp;": "&amp;Tbl_BalanceHistory[[#This Row],[RespAgency]]</f>
        <v>777: Department of Juvenile Justice</v>
      </c>
      <c r="G4902" s="3">
        <v>777</v>
      </c>
      <c r="H4902" s="3" t="s">
        <v>793</v>
      </c>
      <c r="I4902" s="3" t="str">
        <f>_xlfn.XLOOKUP(Tbl_BalanceHistory[[#This Row],[AgyCode]],Tbl_Agencies[Agy Code],Tbl_Agencies[Agy Sort])</f>
        <v>166000</v>
      </c>
      <c r="J4902" s="2" t="str">
        <f>Tbl_BalanceHistory[[#This Row],[AgyCode]]&amp;": "&amp;Tbl_BalanceHistory[[#This Row],[Agency Name]]</f>
        <v>777: Department of Juvenile Justice</v>
      </c>
      <c r="K4902" s="1">
        <v>2014</v>
      </c>
      <c r="L4902" s="3">
        <v>351</v>
      </c>
      <c r="M4902" s="3" t="s">
        <v>762</v>
      </c>
      <c r="N4902" s="2" t="str">
        <f>Tbl_BalanceHistory[[#This Row],[ProgramCode]]&amp;": "&amp;Tbl_BalanceHistory[[#This Row],[Program Name]]</f>
        <v>351: Supervision of Offenders and Re-entry Services</v>
      </c>
      <c r="O4902" s="3" t="s">
        <v>1730</v>
      </c>
      <c r="P4902" s="1" t="str">
        <f>IF(Tbl_BalanceHistory[[#This Row],[FundCode]]="0100","GF",IF(Tbl_BalanceHistory[[#This Row],[FundCode]]="01000","GF","Hi Ed / OCR"))</f>
        <v>GF</v>
      </c>
      <c r="Q4902" s="5">
        <v>54375785</v>
      </c>
      <c r="R4902" s="5">
        <v>54370112.990000002</v>
      </c>
      <c r="S4902" s="5">
        <v>5672</v>
      </c>
      <c r="T4902" s="5">
        <v>0</v>
      </c>
      <c r="U4902" s="3"/>
      <c r="V4902" s="5">
        <v>5672</v>
      </c>
      <c r="W4902" s="5">
        <v>0</v>
      </c>
      <c r="X4902" s="5"/>
      <c r="Y4902" s="5"/>
      <c r="Z4902" s="5">
        <f>Tbl_BalanceHistory[[#This Row],[Discretionary Recommended - Pre 2022]]+Tbl_BalanceHistory[[#This Row],[Discretionary Balance Recommended: Policy]]+Tbl_BalanceHistory[[#This Row],[Discretionary Balance Recommended: Commitments]]</f>
        <v>0</v>
      </c>
      <c r="AA4902" s="5">
        <f>Tbl_BalanceHistory[[#This Row],[Discretionary Balance]]-Tbl_BalanceHistory[[#This Row],[Discretionary Reappropriation]]</f>
        <v>5672</v>
      </c>
      <c r="AB4902" s="2"/>
      <c r="AC4902" s="2"/>
      <c r="AD4902" s="2"/>
      <c r="AE4902" s="2"/>
    </row>
    <row r="4903" spans="1:31" ht="45" x14ac:dyDescent="0.25">
      <c r="A4903" s="2" t="s">
        <v>747</v>
      </c>
      <c r="B4903" s="3">
        <v>11</v>
      </c>
      <c r="C4903" s="3">
        <v>777</v>
      </c>
      <c r="D4903" s="3" t="s">
        <v>793</v>
      </c>
      <c r="E4903" s="3" t="str">
        <f>_xlfn.XLOOKUP(Tbl_BalanceHistory[[#This Row],[RespAgy]],Tbl_Agencies[Agy Code],Tbl_Agencies[Agy Sort])</f>
        <v>166000</v>
      </c>
      <c r="F4903" s="2" t="str">
        <f>Tbl_BalanceHistory[[#This Row],[RespAgy]]&amp;": "&amp;Tbl_BalanceHistory[[#This Row],[RespAgency]]</f>
        <v>777: Department of Juvenile Justice</v>
      </c>
      <c r="G4903" s="3">
        <v>777</v>
      </c>
      <c r="H4903" s="3" t="s">
        <v>793</v>
      </c>
      <c r="I4903" s="3" t="str">
        <f>_xlfn.XLOOKUP(Tbl_BalanceHistory[[#This Row],[AgyCode]],Tbl_Agencies[Agy Code],Tbl_Agencies[Agy Sort])</f>
        <v>166000</v>
      </c>
      <c r="J4903" s="2" t="str">
        <f>Tbl_BalanceHistory[[#This Row],[AgyCode]]&amp;": "&amp;Tbl_BalanceHistory[[#This Row],[Agency Name]]</f>
        <v>777: Department of Juvenile Justice</v>
      </c>
      <c r="K4903" s="1">
        <v>2015</v>
      </c>
      <c r="L4903" s="3">
        <v>351</v>
      </c>
      <c r="M4903" s="3" t="s">
        <v>762</v>
      </c>
      <c r="N4903" s="2" t="str">
        <f>Tbl_BalanceHistory[[#This Row],[ProgramCode]]&amp;": "&amp;Tbl_BalanceHistory[[#This Row],[Program Name]]</f>
        <v>351: Supervision of Offenders and Re-entry Services</v>
      </c>
      <c r="O4903" s="3" t="s">
        <v>1730</v>
      </c>
      <c r="P4903" s="1" t="str">
        <f>IF(Tbl_BalanceHistory[[#This Row],[FundCode]]="0100","GF",IF(Tbl_BalanceHistory[[#This Row],[FundCode]]="01000","GF","Hi Ed / OCR"))</f>
        <v>GF</v>
      </c>
      <c r="Q4903" s="5">
        <v>57301796</v>
      </c>
      <c r="R4903" s="5">
        <v>57300815</v>
      </c>
      <c r="S4903" s="5">
        <v>980</v>
      </c>
      <c r="T4903" s="5">
        <v>0</v>
      </c>
      <c r="U4903" s="3"/>
      <c r="V4903" s="5">
        <v>980</v>
      </c>
      <c r="W4903" s="5">
        <v>0</v>
      </c>
      <c r="X4903" s="5"/>
      <c r="Y4903" s="5"/>
      <c r="Z4903" s="5">
        <f>Tbl_BalanceHistory[[#This Row],[Discretionary Recommended - Pre 2022]]+Tbl_BalanceHistory[[#This Row],[Discretionary Balance Recommended: Policy]]+Tbl_BalanceHistory[[#This Row],[Discretionary Balance Recommended: Commitments]]</f>
        <v>0</v>
      </c>
      <c r="AA4903" s="5">
        <f>Tbl_BalanceHistory[[#This Row],[Discretionary Balance]]-Tbl_BalanceHistory[[#This Row],[Discretionary Reappropriation]]</f>
        <v>980</v>
      </c>
      <c r="AB4903" s="2" t="s">
        <v>2202</v>
      </c>
      <c r="AC4903" s="2"/>
      <c r="AD4903" s="2"/>
      <c r="AE4903" s="2"/>
    </row>
    <row r="4904" spans="1:31" ht="45" x14ac:dyDescent="0.25">
      <c r="A4904" s="2" t="s">
        <v>747</v>
      </c>
      <c r="B4904" s="3">
        <v>11</v>
      </c>
      <c r="C4904" s="3">
        <v>777</v>
      </c>
      <c r="D4904" s="3" t="s">
        <v>793</v>
      </c>
      <c r="E4904" s="3" t="str">
        <f>_xlfn.XLOOKUP(Tbl_BalanceHistory[[#This Row],[RespAgy]],Tbl_Agencies[Agy Code],Tbl_Agencies[Agy Sort])</f>
        <v>166000</v>
      </c>
      <c r="F4904" s="2" t="str">
        <f>Tbl_BalanceHistory[[#This Row],[RespAgy]]&amp;": "&amp;Tbl_BalanceHistory[[#This Row],[RespAgency]]</f>
        <v>777: Department of Juvenile Justice</v>
      </c>
      <c r="G4904" s="3">
        <v>777</v>
      </c>
      <c r="H4904" s="3" t="s">
        <v>793</v>
      </c>
      <c r="I4904" s="3" t="str">
        <f>_xlfn.XLOOKUP(Tbl_BalanceHistory[[#This Row],[AgyCode]],Tbl_Agencies[Agy Code],Tbl_Agencies[Agy Sort])</f>
        <v>166000</v>
      </c>
      <c r="J4904" s="2" t="str">
        <f>Tbl_BalanceHistory[[#This Row],[AgyCode]]&amp;": "&amp;Tbl_BalanceHistory[[#This Row],[Agency Name]]</f>
        <v>777: Department of Juvenile Justice</v>
      </c>
      <c r="K4904" s="1">
        <v>2016</v>
      </c>
      <c r="L4904" s="3">
        <v>351</v>
      </c>
      <c r="M4904" s="3" t="s">
        <v>762</v>
      </c>
      <c r="N4904" s="2" t="str">
        <f>Tbl_BalanceHistory[[#This Row],[ProgramCode]]&amp;": "&amp;Tbl_BalanceHistory[[#This Row],[Program Name]]</f>
        <v>351: Supervision of Offenders and Re-entry Services</v>
      </c>
      <c r="O4904" s="3" t="s">
        <v>1730</v>
      </c>
      <c r="P4904" s="1" t="str">
        <f>IF(Tbl_BalanceHistory[[#This Row],[FundCode]]="0100","GF",IF(Tbl_BalanceHistory[[#This Row],[FundCode]]="01000","GF","Hi Ed / OCR"))</f>
        <v>GF</v>
      </c>
      <c r="Q4904" s="5">
        <v>60427279</v>
      </c>
      <c r="R4904" s="5">
        <v>59926182.009999998</v>
      </c>
      <c r="S4904" s="5">
        <v>501096</v>
      </c>
      <c r="T4904" s="5">
        <v>0</v>
      </c>
      <c r="U4904" s="3"/>
      <c r="V4904" s="5">
        <v>501096</v>
      </c>
      <c r="W4904" s="5">
        <v>0</v>
      </c>
      <c r="X4904" s="5"/>
      <c r="Y4904" s="5"/>
      <c r="Z4904" s="5">
        <f>Tbl_BalanceHistory[[#This Row],[Discretionary Recommended - Pre 2022]]+Tbl_BalanceHistory[[#This Row],[Discretionary Balance Recommended: Policy]]+Tbl_BalanceHistory[[#This Row],[Discretionary Balance Recommended: Commitments]]</f>
        <v>0</v>
      </c>
      <c r="AA4904" s="5">
        <f>Tbl_BalanceHistory[[#This Row],[Discretionary Balance]]-Tbl_BalanceHistory[[#This Row],[Discretionary Reappropriation]]</f>
        <v>501096</v>
      </c>
      <c r="AB4904" s="2" t="s">
        <v>2203</v>
      </c>
      <c r="AC4904" s="2"/>
      <c r="AD4904" s="2"/>
      <c r="AE4904" s="2" t="s">
        <v>2203</v>
      </c>
    </row>
    <row r="4905" spans="1:31" ht="45" x14ac:dyDescent="0.25">
      <c r="A4905" s="2" t="s">
        <v>747</v>
      </c>
      <c r="B4905" s="3">
        <v>11</v>
      </c>
      <c r="C4905" s="3">
        <v>777</v>
      </c>
      <c r="D4905" s="3" t="s">
        <v>793</v>
      </c>
      <c r="E4905" s="3" t="str">
        <f>_xlfn.XLOOKUP(Tbl_BalanceHistory[[#This Row],[RespAgy]],Tbl_Agencies[Agy Code],Tbl_Agencies[Agy Sort])</f>
        <v>166000</v>
      </c>
      <c r="F4905" s="2" t="str">
        <f>Tbl_BalanceHistory[[#This Row],[RespAgy]]&amp;": "&amp;Tbl_BalanceHistory[[#This Row],[RespAgency]]</f>
        <v>777: Department of Juvenile Justice</v>
      </c>
      <c r="G4905" s="3">
        <v>777</v>
      </c>
      <c r="H4905" s="3" t="s">
        <v>793</v>
      </c>
      <c r="I4905" s="3" t="str">
        <f>_xlfn.XLOOKUP(Tbl_BalanceHistory[[#This Row],[AgyCode]],Tbl_Agencies[Agy Code],Tbl_Agencies[Agy Sort])</f>
        <v>166000</v>
      </c>
      <c r="J4905" s="2" t="str">
        <f>Tbl_BalanceHistory[[#This Row],[AgyCode]]&amp;": "&amp;Tbl_BalanceHistory[[#This Row],[Agency Name]]</f>
        <v>777: Department of Juvenile Justice</v>
      </c>
      <c r="K4905" s="1">
        <v>2017</v>
      </c>
      <c r="L4905" s="3">
        <v>351</v>
      </c>
      <c r="M4905" s="3" t="s">
        <v>762</v>
      </c>
      <c r="N4905" s="2" t="str">
        <f>Tbl_BalanceHistory[[#This Row],[ProgramCode]]&amp;": "&amp;Tbl_BalanceHistory[[#This Row],[Program Name]]</f>
        <v>351: Supervision of Offenders and Re-entry Services</v>
      </c>
      <c r="O4905" s="3" t="s">
        <v>886</v>
      </c>
      <c r="P4905" s="1" t="str">
        <f>IF(Tbl_BalanceHistory[[#This Row],[FundCode]]="0100","GF",IF(Tbl_BalanceHistory[[#This Row],[FundCode]]="01000","GF","Hi Ed / OCR"))</f>
        <v>GF</v>
      </c>
      <c r="Q4905" s="5">
        <v>61107631</v>
      </c>
      <c r="R4905" s="5">
        <v>61106742.130000003</v>
      </c>
      <c r="S4905" s="5">
        <v>888</v>
      </c>
      <c r="T4905" s="5">
        <v>0</v>
      </c>
      <c r="U4905" s="3"/>
      <c r="V4905" s="5">
        <v>888</v>
      </c>
      <c r="W4905" s="5">
        <v>0</v>
      </c>
      <c r="X4905" s="5"/>
      <c r="Y4905" s="5"/>
      <c r="Z4905" s="5">
        <f>Tbl_BalanceHistory[[#This Row],[Discretionary Recommended - Pre 2022]]+Tbl_BalanceHistory[[#This Row],[Discretionary Balance Recommended: Policy]]+Tbl_BalanceHistory[[#This Row],[Discretionary Balance Recommended: Commitments]]</f>
        <v>0</v>
      </c>
      <c r="AA4905" s="5">
        <f>Tbl_BalanceHistory[[#This Row],[Discretionary Balance]]-Tbl_BalanceHistory[[#This Row],[Discretionary Reappropriation]]</f>
        <v>888</v>
      </c>
      <c r="AB4905" s="2" t="s">
        <v>2204</v>
      </c>
      <c r="AC4905" s="2"/>
      <c r="AD4905" s="2"/>
      <c r="AE4905" s="2"/>
    </row>
    <row r="4906" spans="1:31" ht="45" x14ac:dyDescent="0.25">
      <c r="A4906" s="2" t="s">
        <v>747</v>
      </c>
      <c r="B4906" s="3">
        <v>11</v>
      </c>
      <c r="C4906" s="3">
        <v>777</v>
      </c>
      <c r="D4906" s="3" t="s">
        <v>793</v>
      </c>
      <c r="E4906" s="3" t="str">
        <f>_xlfn.XLOOKUP(Tbl_BalanceHistory[[#This Row],[RespAgy]],Tbl_Agencies[Agy Code],Tbl_Agencies[Agy Sort])</f>
        <v>166000</v>
      </c>
      <c r="F4906" s="2" t="str">
        <f>Tbl_BalanceHistory[[#This Row],[RespAgy]]&amp;": "&amp;Tbl_BalanceHistory[[#This Row],[RespAgency]]</f>
        <v>777: Department of Juvenile Justice</v>
      </c>
      <c r="G4906" s="3">
        <v>777</v>
      </c>
      <c r="H4906" s="3" t="s">
        <v>793</v>
      </c>
      <c r="I4906" s="3" t="str">
        <f>_xlfn.XLOOKUP(Tbl_BalanceHistory[[#This Row],[AgyCode]],Tbl_Agencies[Agy Code],Tbl_Agencies[Agy Sort])</f>
        <v>166000</v>
      </c>
      <c r="J4906" s="2" t="str">
        <f>Tbl_BalanceHistory[[#This Row],[AgyCode]]&amp;": "&amp;Tbl_BalanceHistory[[#This Row],[Agency Name]]</f>
        <v>777: Department of Juvenile Justice</v>
      </c>
      <c r="K4906" s="1">
        <v>2018</v>
      </c>
      <c r="L4906" s="3">
        <v>351</v>
      </c>
      <c r="M4906" s="3" t="s">
        <v>762</v>
      </c>
      <c r="N4906" s="2" t="str">
        <f>Tbl_BalanceHistory[[#This Row],[ProgramCode]]&amp;": "&amp;Tbl_BalanceHistory[[#This Row],[Program Name]]</f>
        <v>351: Supervision of Offenders and Re-entry Services</v>
      </c>
      <c r="O4906" s="3" t="s">
        <v>886</v>
      </c>
      <c r="P4906" s="1" t="str">
        <f>IF(Tbl_BalanceHistory[[#This Row],[FundCode]]="0100","GF",IF(Tbl_BalanceHistory[[#This Row],[FundCode]]="01000","GF","Hi Ed / OCR"))</f>
        <v>GF</v>
      </c>
      <c r="Q4906" s="5">
        <v>63592394</v>
      </c>
      <c r="R4906" s="5">
        <v>63589268.460000001</v>
      </c>
      <c r="S4906" s="5">
        <v>3125</v>
      </c>
      <c r="T4906" s="5">
        <v>0</v>
      </c>
      <c r="U4906" s="3"/>
      <c r="V4906" s="5">
        <v>3125</v>
      </c>
      <c r="W4906" s="5">
        <v>0</v>
      </c>
      <c r="X4906" s="5"/>
      <c r="Y4906" s="5"/>
      <c r="Z4906" s="5">
        <f>Tbl_BalanceHistory[[#This Row],[Discretionary Recommended - Pre 2022]]+Tbl_BalanceHistory[[#This Row],[Discretionary Balance Recommended: Policy]]+Tbl_BalanceHistory[[#This Row],[Discretionary Balance Recommended: Commitments]]</f>
        <v>0</v>
      </c>
      <c r="AA4906" s="5">
        <f>Tbl_BalanceHistory[[#This Row],[Discretionary Balance]]-Tbl_BalanceHistory[[#This Row],[Discretionary Reappropriation]]</f>
        <v>3125</v>
      </c>
      <c r="AB4906" s="2" t="s">
        <v>2205</v>
      </c>
      <c r="AC4906" s="2"/>
      <c r="AD4906" s="2"/>
      <c r="AE4906" s="2"/>
    </row>
    <row r="4907" spans="1:31" ht="60" x14ac:dyDescent="0.25">
      <c r="A4907" s="2" t="s">
        <v>747</v>
      </c>
      <c r="B4907" s="3">
        <v>11</v>
      </c>
      <c r="C4907" s="3">
        <v>777</v>
      </c>
      <c r="D4907" s="3" t="s">
        <v>793</v>
      </c>
      <c r="E4907" s="3" t="str">
        <f>_xlfn.XLOOKUP(Tbl_BalanceHistory[[#This Row],[RespAgy]],Tbl_Agencies[Agy Code],Tbl_Agencies[Agy Sort])</f>
        <v>166000</v>
      </c>
      <c r="F4907" s="2" t="str">
        <f>Tbl_BalanceHistory[[#This Row],[RespAgy]]&amp;": "&amp;Tbl_BalanceHistory[[#This Row],[RespAgency]]</f>
        <v>777: Department of Juvenile Justice</v>
      </c>
      <c r="G4907" s="3">
        <v>777</v>
      </c>
      <c r="H4907" s="3" t="s">
        <v>793</v>
      </c>
      <c r="I4907" s="3" t="str">
        <f>_xlfn.XLOOKUP(Tbl_BalanceHistory[[#This Row],[AgyCode]],Tbl_Agencies[Agy Code],Tbl_Agencies[Agy Sort])</f>
        <v>166000</v>
      </c>
      <c r="J4907" s="2" t="str">
        <f>Tbl_BalanceHistory[[#This Row],[AgyCode]]&amp;": "&amp;Tbl_BalanceHistory[[#This Row],[Agency Name]]</f>
        <v>777: Department of Juvenile Justice</v>
      </c>
      <c r="K4907" s="1">
        <v>2019</v>
      </c>
      <c r="L4907" s="3">
        <v>351</v>
      </c>
      <c r="M4907" s="3" t="s">
        <v>762</v>
      </c>
      <c r="N4907" s="2" t="str">
        <f>Tbl_BalanceHistory[[#This Row],[ProgramCode]]&amp;": "&amp;Tbl_BalanceHistory[[#This Row],[Program Name]]</f>
        <v>351: Supervision of Offenders and Re-entry Services</v>
      </c>
      <c r="O4907" s="3" t="s">
        <v>886</v>
      </c>
      <c r="P4907" s="1" t="str">
        <f>IF(Tbl_BalanceHistory[[#This Row],[FundCode]]="0100","GF",IF(Tbl_BalanceHistory[[#This Row],[FundCode]]="01000","GF","Hi Ed / OCR"))</f>
        <v>GF</v>
      </c>
      <c r="Q4907" s="5">
        <v>76845732</v>
      </c>
      <c r="R4907" s="5">
        <v>76843181.109999999</v>
      </c>
      <c r="S4907" s="5">
        <v>2550.89</v>
      </c>
      <c r="T4907" s="5">
        <v>0</v>
      </c>
      <c r="U4907" s="3"/>
      <c r="V4907" s="5">
        <v>2550.89</v>
      </c>
      <c r="W4907" s="5">
        <v>0</v>
      </c>
      <c r="X4907" s="5"/>
      <c r="Y4907" s="5"/>
      <c r="Z4907" s="5">
        <f>Tbl_BalanceHistory[[#This Row],[Discretionary Recommended - Pre 2022]]+Tbl_BalanceHistory[[#This Row],[Discretionary Balance Recommended: Policy]]+Tbl_BalanceHistory[[#This Row],[Discretionary Balance Recommended: Commitments]]</f>
        <v>0</v>
      </c>
      <c r="AA4907" s="5">
        <f>Tbl_BalanceHistory[[#This Row],[Discretionary Balance]]-Tbl_BalanceHistory[[#This Row],[Discretionary Reappropriation]]</f>
        <v>2550.89</v>
      </c>
      <c r="AB4907" s="2" t="s">
        <v>2206</v>
      </c>
      <c r="AC4907" s="2"/>
      <c r="AD4907" s="2"/>
      <c r="AE4907" s="2" t="s">
        <v>2207</v>
      </c>
    </row>
    <row r="4908" spans="1:31" ht="45" x14ac:dyDescent="0.25">
      <c r="A4908" s="2" t="s">
        <v>747</v>
      </c>
      <c r="B4908" s="3">
        <v>11</v>
      </c>
      <c r="C4908" s="3">
        <v>777</v>
      </c>
      <c r="D4908" s="3" t="s">
        <v>793</v>
      </c>
      <c r="E4908" s="3" t="str">
        <f>_xlfn.XLOOKUP(Tbl_BalanceHistory[[#This Row],[RespAgy]],Tbl_Agencies[Agy Code],Tbl_Agencies[Agy Sort])</f>
        <v>166000</v>
      </c>
      <c r="F4908" s="2" t="str">
        <f>Tbl_BalanceHistory[[#This Row],[RespAgy]]&amp;": "&amp;Tbl_BalanceHistory[[#This Row],[RespAgency]]</f>
        <v>777: Department of Juvenile Justice</v>
      </c>
      <c r="G4908" s="3">
        <v>777</v>
      </c>
      <c r="H4908" s="3" t="s">
        <v>793</v>
      </c>
      <c r="I4908" s="3" t="str">
        <f>_xlfn.XLOOKUP(Tbl_BalanceHistory[[#This Row],[AgyCode]],Tbl_Agencies[Agy Code],Tbl_Agencies[Agy Sort])</f>
        <v>166000</v>
      </c>
      <c r="J4908" s="2" t="str">
        <f>Tbl_BalanceHistory[[#This Row],[AgyCode]]&amp;": "&amp;Tbl_BalanceHistory[[#This Row],[Agency Name]]</f>
        <v>777: Department of Juvenile Justice</v>
      </c>
      <c r="K4908" s="1">
        <v>2020</v>
      </c>
      <c r="L4908" s="3">
        <v>351</v>
      </c>
      <c r="M4908" s="3" t="s">
        <v>762</v>
      </c>
      <c r="N4908" s="2" t="str">
        <f>Tbl_BalanceHistory[[#This Row],[ProgramCode]]&amp;": "&amp;Tbl_BalanceHistory[[#This Row],[Program Name]]</f>
        <v>351: Supervision of Offenders and Re-entry Services</v>
      </c>
      <c r="O4908" s="3" t="s">
        <v>886</v>
      </c>
      <c r="P4908" s="1" t="str">
        <f>IF(Tbl_BalanceHistory[[#This Row],[FundCode]]="0100","GF",IF(Tbl_BalanceHistory[[#This Row],[FundCode]]="01000","GF","Hi Ed / OCR"))</f>
        <v>GF</v>
      </c>
      <c r="Q4908" s="5">
        <v>66123721</v>
      </c>
      <c r="R4908" s="5">
        <v>65884373.859999999</v>
      </c>
      <c r="S4908" s="5">
        <v>239347.14</v>
      </c>
      <c r="T4908" s="5">
        <v>0</v>
      </c>
      <c r="U4908" s="3"/>
      <c r="V4908" s="5">
        <v>239347.14</v>
      </c>
      <c r="W4908" s="5">
        <v>0</v>
      </c>
      <c r="X4908" s="5"/>
      <c r="Y4908" s="5"/>
      <c r="Z4908" s="5">
        <f>Tbl_BalanceHistory[[#This Row],[Discretionary Recommended - Pre 2022]]+Tbl_BalanceHistory[[#This Row],[Discretionary Balance Recommended: Policy]]+Tbl_BalanceHistory[[#This Row],[Discretionary Balance Recommended: Commitments]]</f>
        <v>0</v>
      </c>
      <c r="AA4908" s="5">
        <f>Tbl_BalanceHistory[[#This Row],[Discretionary Balance]]-Tbl_BalanceHistory[[#This Row],[Discretionary Reappropriation]]</f>
        <v>239347.14</v>
      </c>
      <c r="AB4908" s="2"/>
      <c r="AC4908" s="2"/>
      <c r="AD4908" s="2"/>
      <c r="AE4908" s="2"/>
    </row>
    <row r="4909" spans="1:31" ht="75" x14ac:dyDescent="0.25">
      <c r="A4909" s="2" t="s">
        <v>747</v>
      </c>
      <c r="B4909" s="3">
        <v>11</v>
      </c>
      <c r="C4909" s="3">
        <v>777</v>
      </c>
      <c r="D4909" s="3" t="s">
        <v>793</v>
      </c>
      <c r="E4909" s="3" t="str">
        <f>_xlfn.XLOOKUP(Tbl_BalanceHistory[[#This Row],[RespAgy]],Tbl_Agencies[Agy Code],Tbl_Agencies[Agy Sort])</f>
        <v>166000</v>
      </c>
      <c r="F4909" s="2" t="str">
        <f>Tbl_BalanceHistory[[#This Row],[RespAgy]]&amp;": "&amp;Tbl_BalanceHistory[[#This Row],[RespAgency]]</f>
        <v>777: Department of Juvenile Justice</v>
      </c>
      <c r="G4909" s="3">
        <v>777</v>
      </c>
      <c r="H4909" s="3" t="s">
        <v>793</v>
      </c>
      <c r="I4909" s="3" t="str">
        <f>_xlfn.XLOOKUP(Tbl_BalanceHistory[[#This Row],[AgyCode]],Tbl_Agencies[Agy Code],Tbl_Agencies[Agy Sort])</f>
        <v>166000</v>
      </c>
      <c r="J4909" s="2" t="str">
        <f>Tbl_BalanceHistory[[#This Row],[AgyCode]]&amp;": "&amp;Tbl_BalanceHistory[[#This Row],[Agency Name]]</f>
        <v>777: Department of Juvenile Justice</v>
      </c>
      <c r="K4909" s="1">
        <v>2014</v>
      </c>
      <c r="L4909" s="3">
        <v>360</v>
      </c>
      <c r="M4909" s="3" t="s">
        <v>797</v>
      </c>
      <c r="N4909" s="2" t="str">
        <f>Tbl_BalanceHistory[[#This Row],[ProgramCode]]&amp;": "&amp;Tbl_BalanceHistory[[#This Row],[Program Name]]</f>
        <v>360: Financial Assistance to Local Governments for Juvenile Justice Services</v>
      </c>
      <c r="O4909" s="3" t="s">
        <v>1730</v>
      </c>
      <c r="P4909" s="1" t="str">
        <f>IF(Tbl_BalanceHistory[[#This Row],[FundCode]]="0100","GF",IF(Tbl_BalanceHistory[[#This Row],[FundCode]]="01000","GF","Hi Ed / OCR"))</f>
        <v>GF</v>
      </c>
      <c r="Q4909" s="5">
        <v>45595294</v>
      </c>
      <c r="R4909" s="5">
        <v>45364201.729999997</v>
      </c>
      <c r="S4909" s="5">
        <v>231092</v>
      </c>
      <c r="T4909" s="5">
        <v>0</v>
      </c>
      <c r="U4909" s="3"/>
      <c r="V4909" s="5">
        <v>231092</v>
      </c>
      <c r="W4909" s="5">
        <v>0</v>
      </c>
      <c r="X4909" s="5"/>
      <c r="Y4909" s="5"/>
      <c r="Z4909" s="5">
        <f>Tbl_BalanceHistory[[#This Row],[Discretionary Recommended - Pre 2022]]+Tbl_BalanceHistory[[#This Row],[Discretionary Balance Recommended: Policy]]+Tbl_BalanceHistory[[#This Row],[Discretionary Balance Recommended: Commitments]]</f>
        <v>0</v>
      </c>
      <c r="AA4909" s="5">
        <f>Tbl_BalanceHistory[[#This Row],[Discretionary Balance]]-Tbl_BalanceHistory[[#This Row],[Discretionary Reappropriation]]</f>
        <v>231092</v>
      </c>
      <c r="AB4909" s="2"/>
      <c r="AC4909" s="2"/>
      <c r="AD4909" s="2"/>
      <c r="AE4909" s="2"/>
    </row>
    <row r="4910" spans="1:31" ht="75" x14ac:dyDescent="0.25">
      <c r="A4910" s="2" t="s">
        <v>747</v>
      </c>
      <c r="B4910" s="3">
        <v>11</v>
      </c>
      <c r="C4910" s="3">
        <v>777</v>
      </c>
      <c r="D4910" s="3" t="s">
        <v>793</v>
      </c>
      <c r="E4910" s="3" t="str">
        <f>_xlfn.XLOOKUP(Tbl_BalanceHistory[[#This Row],[RespAgy]],Tbl_Agencies[Agy Code],Tbl_Agencies[Agy Sort])</f>
        <v>166000</v>
      </c>
      <c r="F4910" s="2" t="str">
        <f>Tbl_BalanceHistory[[#This Row],[RespAgy]]&amp;": "&amp;Tbl_BalanceHistory[[#This Row],[RespAgency]]</f>
        <v>777: Department of Juvenile Justice</v>
      </c>
      <c r="G4910" s="3">
        <v>777</v>
      </c>
      <c r="H4910" s="3" t="s">
        <v>793</v>
      </c>
      <c r="I4910" s="3" t="str">
        <f>_xlfn.XLOOKUP(Tbl_BalanceHistory[[#This Row],[AgyCode]],Tbl_Agencies[Agy Code],Tbl_Agencies[Agy Sort])</f>
        <v>166000</v>
      </c>
      <c r="J4910" s="2" t="str">
        <f>Tbl_BalanceHistory[[#This Row],[AgyCode]]&amp;": "&amp;Tbl_BalanceHistory[[#This Row],[Agency Name]]</f>
        <v>777: Department of Juvenile Justice</v>
      </c>
      <c r="K4910" s="1">
        <v>2015</v>
      </c>
      <c r="L4910" s="3">
        <v>360</v>
      </c>
      <c r="M4910" s="3" t="s">
        <v>797</v>
      </c>
      <c r="N4910" s="2" t="str">
        <f>Tbl_BalanceHistory[[#This Row],[ProgramCode]]&amp;": "&amp;Tbl_BalanceHistory[[#This Row],[Program Name]]</f>
        <v>360: Financial Assistance to Local Governments for Juvenile Justice Services</v>
      </c>
      <c r="O4910" s="3" t="s">
        <v>1730</v>
      </c>
      <c r="P4910" s="1" t="str">
        <f>IF(Tbl_BalanceHistory[[#This Row],[FundCode]]="0100","GF",IF(Tbl_BalanceHistory[[#This Row],[FundCode]]="01000","GF","Hi Ed / OCR"))</f>
        <v>GF</v>
      </c>
      <c r="Q4910" s="5">
        <v>44836857</v>
      </c>
      <c r="R4910" s="5">
        <v>44816366</v>
      </c>
      <c r="S4910" s="5">
        <v>20490</v>
      </c>
      <c r="T4910" s="5">
        <v>0</v>
      </c>
      <c r="U4910" s="3"/>
      <c r="V4910" s="5">
        <v>20490</v>
      </c>
      <c r="W4910" s="5">
        <v>0</v>
      </c>
      <c r="X4910" s="5"/>
      <c r="Y4910" s="5"/>
      <c r="Z4910" s="5">
        <f>Tbl_BalanceHistory[[#This Row],[Discretionary Recommended - Pre 2022]]+Tbl_BalanceHistory[[#This Row],[Discretionary Balance Recommended: Policy]]+Tbl_BalanceHistory[[#This Row],[Discretionary Balance Recommended: Commitments]]</f>
        <v>0</v>
      </c>
      <c r="AA4910" s="5">
        <f>Tbl_BalanceHistory[[#This Row],[Discretionary Balance]]-Tbl_BalanceHistory[[#This Row],[Discretionary Reappropriation]]</f>
        <v>20490</v>
      </c>
      <c r="AB4910" s="2" t="s">
        <v>2202</v>
      </c>
      <c r="AC4910" s="2"/>
      <c r="AD4910" s="2"/>
      <c r="AE4910" s="2"/>
    </row>
    <row r="4911" spans="1:31" ht="75" x14ac:dyDescent="0.25">
      <c r="A4911" s="2" t="s">
        <v>747</v>
      </c>
      <c r="B4911" s="3">
        <v>11</v>
      </c>
      <c r="C4911" s="3">
        <v>777</v>
      </c>
      <c r="D4911" s="3" t="s">
        <v>793</v>
      </c>
      <c r="E4911" s="3" t="str">
        <f>_xlfn.XLOOKUP(Tbl_BalanceHistory[[#This Row],[RespAgy]],Tbl_Agencies[Agy Code],Tbl_Agencies[Agy Sort])</f>
        <v>166000</v>
      </c>
      <c r="F4911" s="2" t="str">
        <f>Tbl_BalanceHistory[[#This Row],[RespAgy]]&amp;": "&amp;Tbl_BalanceHistory[[#This Row],[RespAgency]]</f>
        <v>777: Department of Juvenile Justice</v>
      </c>
      <c r="G4911" s="3">
        <v>777</v>
      </c>
      <c r="H4911" s="3" t="s">
        <v>793</v>
      </c>
      <c r="I4911" s="3" t="str">
        <f>_xlfn.XLOOKUP(Tbl_BalanceHistory[[#This Row],[AgyCode]],Tbl_Agencies[Agy Code],Tbl_Agencies[Agy Sort])</f>
        <v>166000</v>
      </c>
      <c r="J4911" s="2" t="str">
        <f>Tbl_BalanceHistory[[#This Row],[AgyCode]]&amp;": "&amp;Tbl_BalanceHistory[[#This Row],[Agency Name]]</f>
        <v>777: Department of Juvenile Justice</v>
      </c>
      <c r="K4911" s="1">
        <v>2016</v>
      </c>
      <c r="L4911" s="3">
        <v>360</v>
      </c>
      <c r="M4911" s="3" t="s">
        <v>797</v>
      </c>
      <c r="N4911" s="2" t="str">
        <f>Tbl_BalanceHistory[[#This Row],[ProgramCode]]&amp;": "&amp;Tbl_BalanceHistory[[#This Row],[Program Name]]</f>
        <v>360: Financial Assistance to Local Governments for Juvenile Justice Services</v>
      </c>
      <c r="O4911" s="3" t="s">
        <v>1730</v>
      </c>
      <c r="P4911" s="1" t="str">
        <f>IF(Tbl_BalanceHistory[[#This Row],[FundCode]]="0100","GF",IF(Tbl_BalanceHistory[[#This Row],[FundCode]]="01000","GF","Hi Ed / OCR"))</f>
        <v>GF</v>
      </c>
      <c r="Q4911" s="5">
        <v>46140976</v>
      </c>
      <c r="R4911" s="5">
        <v>46140972.020000003</v>
      </c>
      <c r="S4911" s="5">
        <v>3</v>
      </c>
      <c r="T4911" s="5">
        <v>0</v>
      </c>
      <c r="U4911" s="3"/>
      <c r="V4911" s="5">
        <v>3</v>
      </c>
      <c r="W4911" s="5">
        <v>0</v>
      </c>
      <c r="X4911" s="5"/>
      <c r="Y4911" s="5"/>
      <c r="Z4911" s="5">
        <f>Tbl_BalanceHistory[[#This Row],[Discretionary Recommended - Pre 2022]]+Tbl_BalanceHistory[[#This Row],[Discretionary Balance Recommended: Policy]]+Tbl_BalanceHistory[[#This Row],[Discretionary Balance Recommended: Commitments]]</f>
        <v>0</v>
      </c>
      <c r="AA4911" s="5">
        <f>Tbl_BalanceHistory[[#This Row],[Discretionary Balance]]-Tbl_BalanceHistory[[#This Row],[Discretionary Reappropriation]]</f>
        <v>3</v>
      </c>
      <c r="AB4911" s="2" t="s">
        <v>2203</v>
      </c>
      <c r="AC4911" s="2"/>
      <c r="AD4911" s="2"/>
      <c r="AE4911" s="2" t="s">
        <v>2203</v>
      </c>
    </row>
    <row r="4912" spans="1:31" ht="75" x14ac:dyDescent="0.25">
      <c r="A4912" s="2" t="s">
        <v>747</v>
      </c>
      <c r="B4912" s="3">
        <v>11</v>
      </c>
      <c r="C4912" s="3">
        <v>777</v>
      </c>
      <c r="D4912" s="3" t="s">
        <v>793</v>
      </c>
      <c r="E4912" s="3" t="str">
        <f>_xlfn.XLOOKUP(Tbl_BalanceHistory[[#This Row],[RespAgy]],Tbl_Agencies[Agy Code],Tbl_Agencies[Agy Sort])</f>
        <v>166000</v>
      </c>
      <c r="F4912" s="2" t="str">
        <f>Tbl_BalanceHistory[[#This Row],[RespAgy]]&amp;": "&amp;Tbl_BalanceHistory[[#This Row],[RespAgency]]</f>
        <v>777: Department of Juvenile Justice</v>
      </c>
      <c r="G4912" s="3">
        <v>777</v>
      </c>
      <c r="H4912" s="3" t="s">
        <v>793</v>
      </c>
      <c r="I4912" s="3" t="str">
        <f>_xlfn.XLOOKUP(Tbl_BalanceHistory[[#This Row],[AgyCode]],Tbl_Agencies[Agy Code],Tbl_Agencies[Agy Sort])</f>
        <v>166000</v>
      </c>
      <c r="J4912" s="2" t="str">
        <f>Tbl_BalanceHistory[[#This Row],[AgyCode]]&amp;": "&amp;Tbl_BalanceHistory[[#This Row],[Agency Name]]</f>
        <v>777: Department of Juvenile Justice</v>
      </c>
      <c r="K4912" s="1">
        <v>2017</v>
      </c>
      <c r="L4912" s="3">
        <v>360</v>
      </c>
      <c r="M4912" s="3" t="s">
        <v>797</v>
      </c>
      <c r="N4912" s="2" t="str">
        <f>Tbl_BalanceHistory[[#This Row],[ProgramCode]]&amp;": "&amp;Tbl_BalanceHistory[[#This Row],[Program Name]]</f>
        <v>360: Financial Assistance to Local Governments for Juvenile Justice Services</v>
      </c>
      <c r="O4912" s="3" t="s">
        <v>886</v>
      </c>
      <c r="P4912" s="1" t="str">
        <f>IF(Tbl_BalanceHistory[[#This Row],[FundCode]]="0100","GF",IF(Tbl_BalanceHistory[[#This Row],[FundCode]]="01000","GF","Hi Ed / OCR"))</f>
        <v>GF</v>
      </c>
      <c r="Q4912" s="5">
        <v>46300095</v>
      </c>
      <c r="R4912" s="5">
        <v>46252777.219999999</v>
      </c>
      <c r="S4912" s="5">
        <v>47317</v>
      </c>
      <c r="T4912" s="5">
        <v>0</v>
      </c>
      <c r="U4912" s="3"/>
      <c r="V4912" s="5">
        <v>47317</v>
      </c>
      <c r="W4912" s="5">
        <v>0</v>
      </c>
      <c r="X4912" s="5"/>
      <c r="Y4912" s="5"/>
      <c r="Z4912" s="5">
        <f>Tbl_BalanceHistory[[#This Row],[Discretionary Recommended - Pre 2022]]+Tbl_BalanceHistory[[#This Row],[Discretionary Balance Recommended: Policy]]+Tbl_BalanceHistory[[#This Row],[Discretionary Balance Recommended: Commitments]]</f>
        <v>0</v>
      </c>
      <c r="AA4912" s="5">
        <f>Tbl_BalanceHistory[[#This Row],[Discretionary Balance]]-Tbl_BalanceHistory[[#This Row],[Discretionary Reappropriation]]</f>
        <v>47317</v>
      </c>
      <c r="AB4912" s="2" t="s">
        <v>2204</v>
      </c>
      <c r="AC4912" s="2"/>
      <c r="AD4912" s="2"/>
      <c r="AE4912" s="2"/>
    </row>
    <row r="4913" spans="1:31" ht="75" x14ac:dyDescent="0.25">
      <c r="A4913" s="2" t="s">
        <v>747</v>
      </c>
      <c r="B4913" s="3">
        <v>11</v>
      </c>
      <c r="C4913" s="3">
        <v>777</v>
      </c>
      <c r="D4913" s="3" t="s">
        <v>793</v>
      </c>
      <c r="E4913" s="3" t="str">
        <f>_xlfn.XLOOKUP(Tbl_BalanceHistory[[#This Row],[RespAgy]],Tbl_Agencies[Agy Code],Tbl_Agencies[Agy Sort])</f>
        <v>166000</v>
      </c>
      <c r="F4913" s="2" t="str">
        <f>Tbl_BalanceHistory[[#This Row],[RespAgy]]&amp;": "&amp;Tbl_BalanceHistory[[#This Row],[RespAgency]]</f>
        <v>777: Department of Juvenile Justice</v>
      </c>
      <c r="G4913" s="3">
        <v>777</v>
      </c>
      <c r="H4913" s="3" t="s">
        <v>793</v>
      </c>
      <c r="I4913" s="3" t="str">
        <f>_xlfn.XLOOKUP(Tbl_BalanceHistory[[#This Row],[AgyCode]],Tbl_Agencies[Agy Code],Tbl_Agencies[Agy Sort])</f>
        <v>166000</v>
      </c>
      <c r="J4913" s="2" t="str">
        <f>Tbl_BalanceHistory[[#This Row],[AgyCode]]&amp;": "&amp;Tbl_BalanceHistory[[#This Row],[Agency Name]]</f>
        <v>777: Department of Juvenile Justice</v>
      </c>
      <c r="K4913" s="1">
        <v>2018</v>
      </c>
      <c r="L4913" s="3">
        <v>360</v>
      </c>
      <c r="M4913" s="3" t="s">
        <v>797</v>
      </c>
      <c r="N4913" s="2" t="str">
        <f>Tbl_BalanceHistory[[#This Row],[ProgramCode]]&amp;": "&amp;Tbl_BalanceHistory[[#This Row],[Program Name]]</f>
        <v>360: Financial Assistance to Local Governments for Juvenile Justice Services</v>
      </c>
      <c r="O4913" s="3" t="s">
        <v>886</v>
      </c>
      <c r="P4913" s="1" t="str">
        <f>IF(Tbl_BalanceHistory[[#This Row],[FundCode]]="0100","GF",IF(Tbl_BalanceHistory[[#This Row],[FundCode]]="01000","GF","Hi Ed / OCR"))</f>
        <v>GF</v>
      </c>
      <c r="Q4913" s="5">
        <v>47634082</v>
      </c>
      <c r="R4913" s="5">
        <v>47468426.490000002</v>
      </c>
      <c r="S4913" s="5">
        <v>165655</v>
      </c>
      <c r="T4913" s="5">
        <v>0</v>
      </c>
      <c r="U4913" s="3"/>
      <c r="V4913" s="5">
        <v>165655</v>
      </c>
      <c r="W4913" s="5">
        <v>0</v>
      </c>
      <c r="X4913" s="5"/>
      <c r="Y4913" s="5"/>
      <c r="Z4913" s="5">
        <f>Tbl_BalanceHistory[[#This Row],[Discretionary Recommended - Pre 2022]]+Tbl_BalanceHistory[[#This Row],[Discretionary Balance Recommended: Policy]]+Tbl_BalanceHistory[[#This Row],[Discretionary Balance Recommended: Commitments]]</f>
        <v>0</v>
      </c>
      <c r="AA4913" s="5">
        <f>Tbl_BalanceHistory[[#This Row],[Discretionary Balance]]-Tbl_BalanceHistory[[#This Row],[Discretionary Reappropriation]]</f>
        <v>165655</v>
      </c>
      <c r="AB4913" s="2" t="s">
        <v>2205</v>
      </c>
      <c r="AC4913" s="2"/>
      <c r="AD4913" s="2"/>
      <c r="AE4913" s="2"/>
    </row>
    <row r="4914" spans="1:31" ht="75" x14ac:dyDescent="0.25">
      <c r="A4914" s="2" t="s">
        <v>747</v>
      </c>
      <c r="B4914" s="3">
        <v>11</v>
      </c>
      <c r="C4914" s="3">
        <v>777</v>
      </c>
      <c r="D4914" s="3" t="s">
        <v>793</v>
      </c>
      <c r="E4914" s="3" t="str">
        <f>_xlfn.XLOOKUP(Tbl_BalanceHistory[[#This Row],[RespAgy]],Tbl_Agencies[Agy Code],Tbl_Agencies[Agy Sort])</f>
        <v>166000</v>
      </c>
      <c r="F4914" s="2" t="str">
        <f>Tbl_BalanceHistory[[#This Row],[RespAgy]]&amp;": "&amp;Tbl_BalanceHistory[[#This Row],[RespAgency]]</f>
        <v>777: Department of Juvenile Justice</v>
      </c>
      <c r="G4914" s="3">
        <v>777</v>
      </c>
      <c r="H4914" s="3" t="s">
        <v>793</v>
      </c>
      <c r="I4914" s="3" t="str">
        <f>_xlfn.XLOOKUP(Tbl_BalanceHistory[[#This Row],[AgyCode]],Tbl_Agencies[Agy Code],Tbl_Agencies[Agy Sort])</f>
        <v>166000</v>
      </c>
      <c r="J4914" s="2" t="str">
        <f>Tbl_BalanceHistory[[#This Row],[AgyCode]]&amp;": "&amp;Tbl_BalanceHistory[[#This Row],[Agency Name]]</f>
        <v>777: Department of Juvenile Justice</v>
      </c>
      <c r="K4914" s="1">
        <v>2019</v>
      </c>
      <c r="L4914" s="3">
        <v>360</v>
      </c>
      <c r="M4914" s="3" t="s">
        <v>797</v>
      </c>
      <c r="N4914" s="2" t="str">
        <f>Tbl_BalanceHistory[[#This Row],[ProgramCode]]&amp;": "&amp;Tbl_BalanceHistory[[#This Row],[Program Name]]</f>
        <v>360: Financial Assistance to Local Governments for Juvenile Justice Services</v>
      </c>
      <c r="O4914" s="3" t="s">
        <v>886</v>
      </c>
      <c r="P4914" s="1" t="str">
        <f>IF(Tbl_BalanceHistory[[#This Row],[FundCode]]="0100","GF",IF(Tbl_BalanceHistory[[#This Row],[FundCode]]="01000","GF","Hi Ed / OCR"))</f>
        <v>GF</v>
      </c>
      <c r="Q4914" s="5">
        <v>47914570</v>
      </c>
      <c r="R4914" s="5">
        <v>47748914.369999997</v>
      </c>
      <c r="S4914" s="5">
        <v>165655.63</v>
      </c>
      <c r="T4914" s="5">
        <v>0</v>
      </c>
      <c r="U4914" s="3"/>
      <c r="V4914" s="5">
        <v>165655.63</v>
      </c>
      <c r="W4914" s="5">
        <v>0</v>
      </c>
      <c r="X4914" s="5"/>
      <c r="Y4914" s="5"/>
      <c r="Z4914" s="5">
        <f>Tbl_BalanceHistory[[#This Row],[Discretionary Recommended - Pre 2022]]+Tbl_BalanceHistory[[#This Row],[Discretionary Balance Recommended: Policy]]+Tbl_BalanceHistory[[#This Row],[Discretionary Balance Recommended: Commitments]]</f>
        <v>0</v>
      </c>
      <c r="AA4914" s="5">
        <f>Tbl_BalanceHistory[[#This Row],[Discretionary Balance]]-Tbl_BalanceHistory[[#This Row],[Discretionary Reappropriation]]</f>
        <v>165655.63</v>
      </c>
      <c r="AB4914" s="2" t="s">
        <v>2208</v>
      </c>
      <c r="AC4914" s="2"/>
      <c r="AD4914" s="2"/>
      <c r="AE4914" s="2" t="s">
        <v>2207</v>
      </c>
    </row>
    <row r="4915" spans="1:31" ht="75" x14ac:dyDescent="0.25">
      <c r="A4915" s="2" t="s">
        <v>747</v>
      </c>
      <c r="B4915" s="3">
        <v>11</v>
      </c>
      <c r="C4915" s="3">
        <v>777</v>
      </c>
      <c r="D4915" s="3" t="s">
        <v>793</v>
      </c>
      <c r="E4915" s="3" t="str">
        <f>_xlfn.XLOOKUP(Tbl_BalanceHistory[[#This Row],[RespAgy]],Tbl_Agencies[Agy Code],Tbl_Agencies[Agy Sort])</f>
        <v>166000</v>
      </c>
      <c r="F4915" s="2" t="str">
        <f>Tbl_BalanceHistory[[#This Row],[RespAgy]]&amp;": "&amp;Tbl_BalanceHistory[[#This Row],[RespAgency]]</f>
        <v>777: Department of Juvenile Justice</v>
      </c>
      <c r="G4915" s="3">
        <v>777</v>
      </c>
      <c r="H4915" s="3" t="s">
        <v>793</v>
      </c>
      <c r="I4915" s="3" t="str">
        <f>_xlfn.XLOOKUP(Tbl_BalanceHistory[[#This Row],[AgyCode]],Tbl_Agencies[Agy Code],Tbl_Agencies[Agy Sort])</f>
        <v>166000</v>
      </c>
      <c r="J4915" s="2" t="str">
        <f>Tbl_BalanceHistory[[#This Row],[AgyCode]]&amp;": "&amp;Tbl_BalanceHistory[[#This Row],[Agency Name]]</f>
        <v>777: Department of Juvenile Justice</v>
      </c>
      <c r="K4915" s="1">
        <v>2020</v>
      </c>
      <c r="L4915" s="3">
        <v>360</v>
      </c>
      <c r="M4915" s="3" t="s">
        <v>797</v>
      </c>
      <c r="N4915" s="2" t="str">
        <f>Tbl_BalanceHistory[[#This Row],[ProgramCode]]&amp;": "&amp;Tbl_BalanceHistory[[#This Row],[Program Name]]</f>
        <v>360: Financial Assistance to Local Governments for Juvenile Justice Services</v>
      </c>
      <c r="O4915" s="3" t="s">
        <v>886</v>
      </c>
      <c r="P4915" s="1" t="str">
        <f>IF(Tbl_BalanceHistory[[#This Row],[FundCode]]="0100","GF",IF(Tbl_BalanceHistory[[#This Row],[FundCode]]="01000","GF","Hi Ed / OCR"))</f>
        <v>GF</v>
      </c>
      <c r="Q4915" s="5">
        <v>48726321</v>
      </c>
      <c r="R4915" s="5">
        <v>48261056.579999998</v>
      </c>
      <c r="S4915" s="5">
        <v>465264.42</v>
      </c>
      <c r="T4915" s="5">
        <v>0</v>
      </c>
      <c r="U4915" s="3"/>
      <c r="V4915" s="5">
        <v>465264.42</v>
      </c>
      <c r="W4915" s="5">
        <v>0</v>
      </c>
      <c r="X4915" s="5"/>
      <c r="Y4915" s="5"/>
      <c r="Z4915" s="5">
        <f>Tbl_BalanceHistory[[#This Row],[Discretionary Recommended - Pre 2022]]+Tbl_BalanceHistory[[#This Row],[Discretionary Balance Recommended: Policy]]+Tbl_BalanceHistory[[#This Row],[Discretionary Balance Recommended: Commitments]]</f>
        <v>0</v>
      </c>
      <c r="AA4915" s="5">
        <f>Tbl_BalanceHistory[[#This Row],[Discretionary Balance]]-Tbl_BalanceHistory[[#This Row],[Discretionary Reappropriation]]</f>
        <v>465264.42</v>
      </c>
      <c r="AB4915" s="2"/>
      <c r="AC4915" s="2"/>
      <c r="AD4915" s="2"/>
      <c r="AE4915" s="2"/>
    </row>
    <row r="4916" spans="1:31" ht="45" x14ac:dyDescent="0.25">
      <c r="A4916" s="2" t="s">
        <v>747</v>
      </c>
      <c r="B4916" s="3">
        <v>11</v>
      </c>
      <c r="C4916" s="3">
        <v>777</v>
      </c>
      <c r="D4916" s="3" t="s">
        <v>793</v>
      </c>
      <c r="E4916" s="3" t="str">
        <f>_xlfn.XLOOKUP(Tbl_BalanceHistory[[#This Row],[RespAgy]],Tbl_Agencies[Agy Code],Tbl_Agencies[Agy Sort])</f>
        <v>166000</v>
      </c>
      <c r="F4916" s="2" t="str">
        <f>Tbl_BalanceHistory[[#This Row],[RespAgy]]&amp;": "&amp;Tbl_BalanceHistory[[#This Row],[RespAgency]]</f>
        <v>777: Department of Juvenile Justice</v>
      </c>
      <c r="G4916" s="3">
        <v>777</v>
      </c>
      <c r="H4916" s="3" t="s">
        <v>793</v>
      </c>
      <c r="I4916" s="3" t="str">
        <f>_xlfn.XLOOKUP(Tbl_BalanceHistory[[#This Row],[AgyCode]],Tbl_Agencies[Agy Code],Tbl_Agencies[Agy Sort])</f>
        <v>166000</v>
      </c>
      <c r="J4916" s="2" t="str">
        <f>Tbl_BalanceHistory[[#This Row],[AgyCode]]&amp;": "&amp;Tbl_BalanceHistory[[#This Row],[Agency Name]]</f>
        <v>777: Department of Juvenile Justice</v>
      </c>
      <c r="K4916" s="1">
        <v>2014</v>
      </c>
      <c r="L4916" s="3">
        <v>398</v>
      </c>
      <c r="M4916" s="3" t="s">
        <v>768</v>
      </c>
      <c r="N4916" s="2" t="str">
        <f>Tbl_BalanceHistory[[#This Row],[ProgramCode]]&amp;": "&amp;Tbl_BalanceHistory[[#This Row],[Program Name]]</f>
        <v>398: Operation of Secure Correctional Facilities</v>
      </c>
      <c r="O4916" s="3" t="s">
        <v>1730</v>
      </c>
      <c r="P4916" s="1" t="str">
        <f>IF(Tbl_BalanceHistory[[#This Row],[FundCode]]="0100","GF",IF(Tbl_BalanceHistory[[#This Row],[FundCode]]="01000","GF","Hi Ed / OCR"))</f>
        <v>GF</v>
      </c>
      <c r="Q4916" s="5">
        <v>72860931</v>
      </c>
      <c r="R4916" s="5">
        <v>72860931</v>
      </c>
      <c r="S4916" s="5">
        <v>0</v>
      </c>
      <c r="T4916" s="5">
        <v>0</v>
      </c>
      <c r="U4916" s="3"/>
      <c r="V4916" s="5">
        <v>0</v>
      </c>
      <c r="W4916" s="5">
        <v>0</v>
      </c>
      <c r="X4916" s="5"/>
      <c r="Y4916" s="5"/>
      <c r="Z4916" s="5">
        <f>Tbl_BalanceHistory[[#This Row],[Discretionary Recommended - Pre 2022]]+Tbl_BalanceHistory[[#This Row],[Discretionary Balance Recommended: Policy]]+Tbl_BalanceHistory[[#This Row],[Discretionary Balance Recommended: Commitments]]</f>
        <v>0</v>
      </c>
      <c r="AA4916" s="5">
        <f>Tbl_BalanceHistory[[#This Row],[Discretionary Balance]]-Tbl_BalanceHistory[[#This Row],[Discretionary Reappropriation]]</f>
        <v>0</v>
      </c>
      <c r="AB4916" s="2"/>
      <c r="AC4916" s="2"/>
      <c r="AD4916" s="2"/>
      <c r="AE4916" s="2"/>
    </row>
    <row r="4917" spans="1:31" ht="45" x14ac:dyDescent="0.25">
      <c r="A4917" s="2" t="s">
        <v>747</v>
      </c>
      <c r="B4917" s="3">
        <v>11</v>
      </c>
      <c r="C4917" s="3">
        <v>777</v>
      </c>
      <c r="D4917" s="3" t="s">
        <v>793</v>
      </c>
      <c r="E4917" s="3" t="str">
        <f>_xlfn.XLOOKUP(Tbl_BalanceHistory[[#This Row],[RespAgy]],Tbl_Agencies[Agy Code],Tbl_Agencies[Agy Sort])</f>
        <v>166000</v>
      </c>
      <c r="F4917" s="2" t="str">
        <f>Tbl_BalanceHistory[[#This Row],[RespAgy]]&amp;": "&amp;Tbl_BalanceHistory[[#This Row],[RespAgency]]</f>
        <v>777: Department of Juvenile Justice</v>
      </c>
      <c r="G4917" s="3">
        <v>777</v>
      </c>
      <c r="H4917" s="3" t="s">
        <v>793</v>
      </c>
      <c r="I4917" s="3" t="str">
        <f>_xlfn.XLOOKUP(Tbl_BalanceHistory[[#This Row],[AgyCode]],Tbl_Agencies[Agy Code],Tbl_Agencies[Agy Sort])</f>
        <v>166000</v>
      </c>
      <c r="J4917" s="2" t="str">
        <f>Tbl_BalanceHistory[[#This Row],[AgyCode]]&amp;": "&amp;Tbl_BalanceHistory[[#This Row],[Agency Name]]</f>
        <v>777: Department of Juvenile Justice</v>
      </c>
      <c r="K4917" s="1">
        <v>2015</v>
      </c>
      <c r="L4917" s="3">
        <v>398</v>
      </c>
      <c r="M4917" s="3" t="s">
        <v>768</v>
      </c>
      <c r="N4917" s="2" t="str">
        <f>Tbl_BalanceHistory[[#This Row],[ProgramCode]]&amp;": "&amp;Tbl_BalanceHistory[[#This Row],[Program Name]]</f>
        <v>398: Operation of Secure Correctional Facilities</v>
      </c>
      <c r="O4917" s="3" t="s">
        <v>1730</v>
      </c>
      <c r="P4917" s="1" t="str">
        <f>IF(Tbl_BalanceHistory[[#This Row],[FundCode]]="0100","GF",IF(Tbl_BalanceHistory[[#This Row],[FundCode]]="01000","GF","Hi Ed / OCR"))</f>
        <v>GF</v>
      </c>
      <c r="Q4917" s="5">
        <v>59464728</v>
      </c>
      <c r="R4917" s="5">
        <v>59464726</v>
      </c>
      <c r="S4917" s="5">
        <v>1</v>
      </c>
      <c r="T4917" s="5">
        <v>0</v>
      </c>
      <c r="U4917" s="3"/>
      <c r="V4917" s="5">
        <v>1</v>
      </c>
      <c r="W4917" s="5">
        <v>0</v>
      </c>
      <c r="X4917" s="5"/>
      <c r="Y4917" s="5"/>
      <c r="Z4917" s="5">
        <f>Tbl_BalanceHistory[[#This Row],[Discretionary Recommended - Pre 2022]]+Tbl_BalanceHistory[[#This Row],[Discretionary Balance Recommended: Policy]]+Tbl_BalanceHistory[[#This Row],[Discretionary Balance Recommended: Commitments]]</f>
        <v>0</v>
      </c>
      <c r="AA4917" s="5">
        <f>Tbl_BalanceHistory[[#This Row],[Discretionary Balance]]-Tbl_BalanceHistory[[#This Row],[Discretionary Reappropriation]]</f>
        <v>1</v>
      </c>
      <c r="AB4917" s="2" t="s">
        <v>2202</v>
      </c>
      <c r="AC4917" s="2"/>
      <c r="AD4917" s="2"/>
      <c r="AE4917" s="2"/>
    </row>
    <row r="4918" spans="1:31" ht="45" x14ac:dyDescent="0.25">
      <c r="A4918" s="2" t="s">
        <v>747</v>
      </c>
      <c r="B4918" s="3">
        <v>11</v>
      </c>
      <c r="C4918" s="3">
        <v>777</v>
      </c>
      <c r="D4918" s="3" t="s">
        <v>793</v>
      </c>
      <c r="E4918" s="3" t="str">
        <f>_xlfn.XLOOKUP(Tbl_BalanceHistory[[#This Row],[RespAgy]],Tbl_Agencies[Agy Code],Tbl_Agencies[Agy Sort])</f>
        <v>166000</v>
      </c>
      <c r="F4918" s="2" t="str">
        <f>Tbl_BalanceHistory[[#This Row],[RespAgy]]&amp;": "&amp;Tbl_BalanceHistory[[#This Row],[RespAgency]]</f>
        <v>777: Department of Juvenile Justice</v>
      </c>
      <c r="G4918" s="3">
        <v>777</v>
      </c>
      <c r="H4918" s="3" t="s">
        <v>793</v>
      </c>
      <c r="I4918" s="3" t="str">
        <f>_xlfn.XLOOKUP(Tbl_BalanceHistory[[#This Row],[AgyCode]],Tbl_Agencies[Agy Code],Tbl_Agencies[Agy Sort])</f>
        <v>166000</v>
      </c>
      <c r="J4918" s="2" t="str">
        <f>Tbl_BalanceHistory[[#This Row],[AgyCode]]&amp;": "&amp;Tbl_BalanceHistory[[#This Row],[Agency Name]]</f>
        <v>777: Department of Juvenile Justice</v>
      </c>
      <c r="K4918" s="1">
        <v>2016</v>
      </c>
      <c r="L4918" s="3">
        <v>398</v>
      </c>
      <c r="M4918" s="3" t="s">
        <v>768</v>
      </c>
      <c r="N4918" s="2" t="str">
        <f>Tbl_BalanceHistory[[#This Row],[ProgramCode]]&amp;": "&amp;Tbl_BalanceHistory[[#This Row],[Program Name]]</f>
        <v>398: Operation of Secure Correctional Facilities</v>
      </c>
      <c r="O4918" s="3" t="s">
        <v>1730</v>
      </c>
      <c r="P4918" s="1" t="str">
        <f>IF(Tbl_BalanceHistory[[#This Row],[FundCode]]="0100","GF",IF(Tbl_BalanceHistory[[#This Row],[FundCode]]="01000","GF","Hi Ed / OCR"))</f>
        <v>GF</v>
      </c>
      <c r="Q4918" s="5">
        <v>64279490</v>
      </c>
      <c r="R4918" s="5">
        <v>64277310.770000003</v>
      </c>
      <c r="S4918" s="5">
        <v>2179</v>
      </c>
      <c r="T4918" s="5">
        <v>0</v>
      </c>
      <c r="U4918" s="3"/>
      <c r="V4918" s="5">
        <v>2179</v>
      </c>
      <c r="W4918" s="5">
        <v>0</v>
      </c>
      <c r="X4918" s="5"/>
      <c r="Y4918" s="5"/>
      <c r="Z4918" s="5">
        <f>Tbl_BalanceHistory[[#This Row],[Discretionary Recommended - Pre 2022]]+Tbl_BalanceHistory[[#This Row],[Discretionary Balance Recommended: Policy]]+Tbl_BalanceHistory[[#This Row],[Discretionary Balance Recommended: Commitments]]</f>
        <v>0</v>
      </c>
      <c r="AA4918" s="5">
        <f>Tbl_BalanceHistory[[#This Row],[Discretionary Balance]]-Tbl_BalanceHistory[[#This Row],[Discretionary Reappropriation]]</f>
        <v>2179</v>
      </c>
      <c r="AB4918" s="2" t="s">
        <v>2203</v>
      </c>
      <c r="AC4918" s="2"/>
      <c r="AD4918" s="2"/>
      <c r="AE4918" s="2" t="s">
        <v>2203</v>
      </c>
    </row>
    <row r="4919" spans="1:31" ht="45" x14ac:dyDescent="0.25">
      <c r="A4919" s="2" t="s">
        <v>747</v>
      </c>
      <c r="B4919" s="3">
        <v>11</v>
      </c>
      <c r="C4919" s="3">
        <v>777</v>
      </c>
      <c r="D4919" s="3" t="s">
        <v>793</v>
      </c>
      <c r="E4919" s="3" t="str">
        <f>_xlfn.XLOOKUP(Tbl_BalanceHistory[[#This Row],[RespAgy]],Tbl_Agencies[Agy Code],Tbl_Agencies[Agy Sort])</f>
        <v>166000</v>
      </c>
      <c r="F4919" s="2" t="str">
        <f>Tbl_BalanceHistory[[#This Row],[RespAgy]]&amp;": "&amp;Tbl_BalanceHistory[[#This Row],[RespAgency]]</f>
        <v>777: Department of Juvenile Justice</v>
      </c>
      <c r="G4919" s="3">
        <v>777</v>
      </c>
      <c r="H4919" s="3" t="s">
        <v>793</v>
      </c>
      <c r="I4919" s="3" t="str">
        <f>_xlfn.XLOOKUP(Tbl_BalanceHistory[[#This Row],[AgyCode]],Tbl_Agencies[Agy Code],Tbl_Agencies[Agy Sort])</f>
        <v>166000</v>
      </c>
      <c r="J4919" s="2" t="str">
        <f>Tbl_BalanceHistory[[#This Row],[AgyCode]]&amp;": "&amp;Tbl_BalanceHistory[[#This Row],[Agency Name]]</f>
        <v>777: Department of Juvenile Justice</v>
      </c>
      <c r="K4919" s="1">
        <v>2017</v>
      </c>
      <c r="L4919" s="3">
        <v>398</v>
      </c>
      <c r="M4919" s="3" t="s">
        <v>768</v>
      </c>
      <c r="N4919" s="2" t="str">
        <f>Tbl_BalanceHistory[[#This Row],[ProgramCode]]&amp;": "&amp;Tbl_BalanceHistory[[#This Row],[Program Name]]</f>
        <v>398: Operation of Secure Correctional Facilities</v>
      </c>
      <c r="O4919" s="3" t="s">
        <v>886</v>
      </c>
      <c r="P4919" s="1" t="str">
        <f>IF(Tbl_BalanceHistory[[#This Row],[FundCode]]="0100","GF",IF(Tbl_BalanceHistory[[#This Row],[FundCode]]="01000","GF","Hi Ed / OCR"))</f>
        <v>GF</v>
      </c>
      <c r="Q4919" s="5">
        <v>65446993</v>
      </c>
      <c r="R4919" s="5">
        <v>65440402.520000003</v>
      </c>
      <c r="S4919" s="5">
        <v>6590</v>
      </c>
      <c r="T4919" s="5">
        <v>0</v>
      </c>
      <c r="U4919" s="3"/>
      <c r="V4919" s="5">
        <v>6590</v>
      </c>
      <c r="W4919" s="5">
        <v>0</v>
      </c>
      <c r="X4919" s="5"/>
      <c r="Y4919" s="5"/>
      <c r="Z4919" s="5">
        <f>Tbl_BalanceHistory[[#This Row],[Discretionary Recommended - Pre 2022]]+Tbl_BalanceHistory[[#This Row],[Discretionary Balance Recommended: Policy]]+Tbl_BalanceHistory[[#This Row],[Discretionary Balance Recommended: Commitments]]</f>
        <v>0</v>
      </c>
      <c r="AA4919" s="5">
        <f>Tbl_BalanceHistory[[#This Row],[Discretionary Balance]]-Tbl_BalanceHistory[[#This Row],[Discretionary Reappropriation]]</f>
        <v>6590</v>
      </c>
      <c r="AB4919" s="2" t="s">
        <v>2204</v>
      </c>
      <c r="AC4919" s="2"/>
      <c r="AD4919" s="2"/>
      <c r="AE4919" s="2"/>
    </row>
    <row r="4920" spans="1:31" ht="45" x14ac:dyDescent="0.25">
      <c r="A4920" s="2" t="s">
        <v>747</v>
      </c>
      <c r="B4920" s="3">
        <v>11</v>
      </c>
      <c r="C4920" s="3">
        <v>777</v>
      </c>
      <c r="D4920" s="3" t="s">
        <v>793</v>
      </c>
      <c r="E4920" s="3" t="str">
        <f>_xlfn.XLOOKUP(Tbl_BalanceHistory[[#This Row],[RespAgy]],Tbl_Agencies[Agy Code],Tbl_Agencies[Agy Sort])</f>
        <v>166000</v>
      </c>
      <c r="F4920" s="2" t="str">
        <f>Tbl_BalanceHistory[[#This Row],[RespAgy]]&amp;": "&amp;Tbl_BalanceHistory[[#This Row],[RespAgency]]</f>
        <v>777: Department of Juvenile Justice</v>
      </c>
      <c r="G4920" s="3">
        <v>777</v>
      </c>
      <c r="H4920" s="3" t="s">
        <v>793</v>
      </c>
      <c r="I4920" s="3" t="str">
        <f>_xlfn.XLOOKUP(Tbl_BalanceHistory[[#This Row],[AgyCode]],Tbl_Agencies[Agy Code],Tbl_Agencies[Agy Sort])</f>
        <v>166000</v>
      </c>
      <c r="J4920" s="2" t="str">
        <f>Tbl_BalanceHistory[[#This Row],[AgyCode]]&amp;": "&amp;Tbl_BalanceHistory[[#This Row],[Agency Name]]</f>
        <v>777: Department of Juvenile Justice</v>
      </c>
      <c r="K4920" s="1">
        <v>2018</v>
      </c>
      <c r="L4920" s="3">
        <v>398</v>
      </c>
      <c r="M4920" s="3" t="s">
        <v>768</v>
      </c>
      <c r="N4920" s="2" t="str">
        <f>Tbl_BalanceHistory[[#This Row],[ProgramCode]]&amp;": "&amp;Tbl_BalanceHistory[[#This Row],[Program Name]]</f>
        <v>398: Operation of Secure Correctional Facilities</v>
      </c>
      <c r="O4920" s="3" t="s">
        <v>886</v>
      </c>
      <c r="P4920" s="1" t="str">
        <f>IF(Tbl_BalanceHistory[[#This Row],[FundCode]]="0100","GF",IF(Tbl_BalanceHistory[[#This Row],[FundCode]]="01000","GF","Hi Ed / OCR"))</f>
        <v>GF</v>
      </c>
      <c r="Q4920" s="5">
        <v>66207420</v>
      </c>
      <c r="R4920" s="5">
        <v>66205442.850000001</v>
      </c>
      <c r="S4920" s="5">
        <v>1977</v>
      </c>
      <c r="T4920" s="5">
        <v>0</v>
      </c>
      <c r="U4920" s="3"/>
      <c r="V4920" s="5">
        <v>1977</v>
      </c>
      <c r="W4920" s="5">
        <v>0</v>
      </c>
      <c r="X4920" s="5"/>
      <c r="Y4920" s="5"/>
      <c r="Z4920" s="5">
        <f>Tbl_BalanceHistory[[#This Row],[Discretionary Recommended - Pre 2022]]+Tbl_BalanceHistory[[#This Row],[Discretionary Balance Recommended: Policy]]+Tbl_BalanceHistory[[#This Row],[Discretionary Balance Recommended: Commitments]]</f>
        <v>0</v>
      </c>
      <c r="AA4920" s="5">
        <f>Tbl_BalanceHistory[[#This Row],[Discretionary Balance]]-Tbl_BalanceHistory[[#This Row],[Discretionary Reappropriation]]</f>
        <v>1977</v>
      </c>
      <c r="AB4920" s="2" t="s">
        <v>2205</v>
      </c>
      <c r="AC4920" s="2"/>
      <c r="AD4920" s="2"/>
      <c r="AE4920" s="2"/>
    </row>
    <row r="4921" spans="1:31" ht="60" x14ac:dyDescent="0.25">
      <c r="A4921" s="2" t="s">
        <v>747</v>
      </c>
      <c r="B4921" s="3">
        <v>11</v>
      </c>
      <c r="C4921" s="3">
        <v>777</v>
      </c>
      <c r="D4921" s="3" t="s">
        <v>793</v>
      </c>
      <c r="E4921" s="3" t="str">
        <f>_xlfn.XLOOKUP(Tbl_BalanceHistory[[#This Row],[RespAgy]],Tbl_Agencies[Agy Code],Tbl_Agencies[Agy Sort])</f>
        <v>166000</v>
      </c>
      <c r="F4921" s="2" t="str">
        <f>Tbl_BalanceHistory[[#This Row],[RespAgy]]&amp;": "&amp;Tbl_BalanceHistory[[#This Row],[RespAgency]]</f>
        <v>777: Department of Juvenile Justice</v>
      </c>
      <c r="G4921" s="3">
        <v>777</v>
      </c>
      <c r="H4921" s="3" t="s">
        <v>793</v>
      </c>
      <c r="I4921" s="3" t="str">
        <f>_xlfn.XLOOKUP(Tbl_BalanceHistory[[#This Row],[AgyCode]],Tbl_Agencies[Agy Code],Tbl_Agencies[Agy Sort])</f>
        <v>166000</v>
      </c>
      <c r="J4921" s="2" t="str">
        <f>Tbl_BalanceHistory[[#This Row],[AgyCode]]&amp;": "&amp;Tbl_BalanceHistory[[#This Row],[Agency Name]]</f>
        <v>777: Department of Juvenile Justice</v>
      </c>
      <c r="K4921" s="1">
        <v>2019</v>
      </c>
      <c r="L4921" s="3">
        <v>398</v>
      </c>
      <c r="M4921" s="3" t="s">
        <v>768</v>
      </c>
      <c r="N4921" s="2" t="str">
        <f>Tbl_BalanceHistory[[#This Row],[ProgramCode]]&amp;": "&amp;Tbl_BalanceHistory[[#This Row],[Program Name]]</f>
        <v>398: Operation of Secure Correctional Facilities</v>
      </c>
      <c r="O4921" s="3" t="s">
        <v>886</v>
      </c>
      <c r="P4921" s="1" t="str">
        <f>IF(Tbl_BalanceHistory[[#This Row],[FundCode]]="0100","GF",IF(Tbl_BalanceHistory[[#This Row],[FundCode]]="01000","GF","Hi Ed / OCR"))</f>
        <v>GF</v>
      </c>
      <c r="Q4921" s="5">
        <v>55059032</v>
      </c>
      <c r="R4921" s="5">
        <v>55057924.460000001</v>
      </c>
      <c r="S4921" s="5">
        <v>1107.54</v>
      </c>
      <c r="T4921" s="5">
        <v>0</v>
      </c>
      <c r="U4921" s="3"/>
      <c r="V4921" s="5">
        <v>1107.54</v>
      </c>
      <c r="W4921" s="5">
        <v>0</v>
      </c>
      <c r="X4921" s="5"/>
      <c r="Y4921" s="5"/>
      <c r="Z4921" s="5">
        <f>Tbl_BalanceHistory[[#This Row],[Discretionary Recommended - Pre 2022]]+Tbl_BalanceHistory[[#This Row],[Discretionary Balance Recommended: Policy]]+Tbl_BalanceHistory[[#This Row],[Discretionary Balance Recommended: Commitments]]</f>
        <v>0</v>
      </c>
      <c r="AA4921" s="5">
        <f>Tbl_BalanceHistory[[#This Row],[Discretionary Balance]]-Tbl_BalanceHistory[[#This Row],[Discretionary Reappropriation]]</f>
        <v>1107.54</v>
      </c>
      <c r="AB4921" s="2" t="s">
        <v>2206</v>
      </c>
      <c r="AC4921" s="2"/>
      <c r="AD4921" s="2"/>
      <c r="AE4921" s="2" t="s">
        <v>2207</v>
      </c>
    </row>
    <row r="4922" spans="1:31" ht="45" x14ac:dyDescent="0.25">
      <c r="A4922" s="2" t="s">
        <v>747</v>
      </c>
      <c r="B4922" s="3">
        <v>11</v>
      </c>
      <c r="C4922" s="3">
        <v>777</v>
      </c>
      <c r="D4922" s="3" t="s">
        <v>793</v>
      </c>
      <c r="E4922" s="3" t="str">
        <f>_xlfn.XLOOKUP(Tbl_BalanceHistory[[#This Row],[RespAgy]],Tbl_Agencies[Agy Code],Tbl_Agencies[Agy Sort])</f>
        <v>166000</v>
      </c>
      <c r="F4922" s="2" t="str">
        <f>Tbl_BalanceHistory[[#This Row],[RespAgy]]&amp;": "&amp;Tbl_BalanceHistory[[#This Row],[RespAgency]]</f>
        <v>777: Department of Juvenile Justice</v>
      </c>
      <c r="G4922" s="3">
        <v>777</v>
      </c>
      <c r="H4922" s="3" t="s">
        <v>793</v>
      </c>
      <c r="I4922" s="3" t="str">
        <f>_xlfn.XLOOKUP(Tbl_BalanceHistory[[#This Row],[AgyCode]],Tbl_Agencies[Agy Code],Tbl_Agencies[Agy Sort])</f>
        <v>166000</v>
      </c>
      <c r="J4922" s="2" t="str">
        <f>Tbl_BalanceHistory[[#This Row],[AgyCode]]&amp;": "&amp;Tbl_BalanceHistory[[#This Row],[Agency Name]]</f>
        <v>777: Department of Juvenile Justice</v>
      </c>
      <c r="K4922" s="1">
        <v>2020</v>
      </c>
      <c r="L4922" s="3">
        <v>398</v>
      </c>
      <c r="M4922" s="3" t="s">
        <v>768</v>
      </c>
      <c r="N4922" s="2" t="str">
        <f>Tbl_BalanceHistory[[#This Row],[ProgramCode]]&amp;": "&amp;Tbl_BalanceHistory[[#This Row],[Program Name]]</f>
        <v>398: Operation of Secure Correctional Facilities</v>
      </c>
      <c r="O4922" s="3" t="s">
        <v>886</v>
      </c>
      <c r="P4922" s="1" t="str">
        <f>IF(Tbl_BalanceHistory[[#This Row],[FundCode]]="0100","GF",IF(Tbl_BalanceHistory[[#This Row],[FundCode]]="01000","GF","Hi Ed / OCR"))</f>
        <v>GF</v>
      </c>
      <c r="Q4922" s="5">
        <v>68805658</v>
      </c>
      <c r="R4922" s="5">
        <v>68802478.900000006</v>
      </c>
      <c r="S4922" s="5">
        <v>3179.1</v>
      </c>
      <c r="T4922" s="5">
        <v>0</v>
      </c>
      <c r="U4922" s="3"/>
      <c r="V4922" s="5">
        <v>3179.1</v>
      </c>
      <c r="W4922" s="5">
        <v>0</v>
      </c>
      <c r="X4922" s="5"/>
      <c r="Y4922" s="5"/>
      <c r="Z4922" s="5">
        <f>Tbl_BalanceHistory[[#This Row],[Discretionary Recommended - Pre 2022]]+Tbl_BalanceHistory[[#This Row],[Discretionary Balance Recommended: Policy]]+Tbl_BalanceHistory[[#This Row],[Discretionary Balance Recommended: Commitments]]</f>
        <v>0</v>
      </c>
      <c r="AA4922" s="5">
        <f>Tbl_BalanceHistory[[#This Row],[Discretionary Balance]]-Tbl_BalanceHistory[[#This Row],[Discretionary Reappropriation]]</f>
        <v>3179.1</v>
      </c>
      <c r="AB4922" s="2"/>
      <c r="AC4922" s="2"/>
      <c r="AD4922" s="2"/>
      <c r="AE4922" s="2"/>
    </row>
    <row r="4923" spans="1:31" ht="45" x14ac:dyDescent="0.25">
      <c r="A4923" s="2" t="s">
        <v>747</v>
      </c>
      <c r="B4923" s="3">
        <v>11</v>
      </c>
      <c r="C4923" s="3">
        <v>777</v>
      </c>
      <c r="D4923" s="3" t="s">
        <v>793</v>
      </c>
      <c r="E4923" s="3" t="str">
        <f>_xlfn.XLOOKUP(Tbl_BalanceHistory[[#This Row],[RespAgy]],Tbl_Agencies[Agy Code],Tbl_Agencies[Agy Sort])</f>
        <v>166000</v>
      </c>
      <c r="F4923" s="2" t="str">
        <f>Tbl_BalanceHistory[[#This Row],[RespAgy]]&amp;": "&amp;Tbl_BalanceHistory[[#This Row],[RespAgency]]</f>
        <v>777: Department of Juvenile Justice</v>
      </c>
      <c r="G4923" s="3">
        <v>777</v>
      </c>
      <c r="H4923" s="3" t="s">
        <v>793</v>
      </c>
      <c r="I4923" s="3" t="str">
        <f>_xlfn.XLOOKUP(Tbl_BalanceHistory[[#This Row],[AgyCode]],Tbl_Agencies[Agy Code],Tbl_Agencies[Agy Sort])</f>
        <v>166000</v>
      </c>
      <c r="J4923" s="2" t="str">
        <f>Tbl_BalanceHistory[[#This Row],[AgyCode]]&amp;": "&amp;Tbl_BalanceHistory[[#This Row],[Agency Name]]</f>
        <v>777: Department of Juvenile Justice</v>
      </c>
      <c r="K4923" s="1">
        <v>2014</v>
      </c>
      <c r="L4923" s="3">
        <v>399</v>
      </c>
      <c r="M4923" s="3" t="s">
        <v>62</v>
      </c>
      <c r="N4923" s="2" t="str">
        <f>Tbl_BalanceHistory[[#This Row],[ProgramCode]]&amp;": "&amp;Tbl_BalanceHistory[[#This Row],[Program Name]]</f>
        <v>399: Administrative and Support Services</v>
      </c>
      <c r="O4923" s="3" t="s">
        <v>1730</v>
      </c>
      <c r="P4923" s="1" t="str">
        <f>IF(Tbl_BalanceHistory[[#This Row],[FundCode]]="0100","GF",IF(Tbl_BalanceHistory[[#This Row],[FundCode]]="01000","GF","Hi Ed / OCR"))</f>
        <v>GF</v>
      </c>
      <c r="Q4923" s="5">
        <v>16860217</v>
      </c>
      <c r="R4923" s="5">
        <v>16860217</v>
      </c>
      <c r="S4923" s="5">
        <v>0</v>
      </c>
      <c r="T4923" s="5">
        <v>0</v>
      </c>
      <c r="U4923" s="3"/>
      <c r="V4923" s="5">
        <v>0</v>
      </c>
      <c r="W4923" s="5">
        <v>0</v>
      </c>
      <c r="X4923" s="5"/>
      <c r="Y4923" s="5"/>
      <c r="Z4923" s="5">
        <f>Tbl_BalanceHistory[[#This Row],[Discretionary Recommended - Pre 2022]]+Tbl_BalanceHistory[[#This Row],[Discretionary Balance Recommended: Policy]]+Tbl_BalanceHistory[[#This Row],[Discretionary Balance Recommended: Commitments]]</f>
        <v>0</v>
      </c>
      <c r="AA4923" s="5">
        <f>Tbl_BalanceHistory[[#This Row],[Discretionary Balance]]-Tbl_BalanceHistory[[#This Row],[Discretionary Reappropriation]]</f>
        <v>0</v>
      </c>
      <c r="AB4923" s="2"/>
      <c r="AC4923" s="2"/>
      <c r="AD4923" s="2"/>
      <c r="AE4923" s="2"/>
    </row>
    <row r="4924" spans="1:31" ht="45" x14ac:dyDescent="0.25">
      <c r="A4924" s="2" t="s">
        <v>747</v>
      </c>
      <c r="B4924" s="3">
        <v>11</v>
      </c>
      <c r="C4924" s="3">
        <v>777</v>
      </c>
      <c r="D4924" s="3" t="s">
        <v>793</v>
      </c>
      <c r="E4924" s="3" t="str">
        <f>_xlfn.XLOOKUP(Tbl_BalanceHistory[[#This Row],[RespAgy]],Tbl_Agencies[Agy Code],Tbl_Agencies[Agy Sort])</f>
        <v>166000</v>
      </c>
      <c r="F4924" s="2" t="str">
        <f>Tbl_BalanceHistory[[#This Row],[RespAgy]]&amp;": "&amp;Tbl_BalanceHistory[[#This Row],[RespAgency]]</f>
        <v>777: Department of Juvenile Justice</v>
      </c>
      <c r="G4924" s="3">
        <v>777</v>
      </c>
      <c r="H4924" s="3" t="s">
        <v>793</v>
      </c>
      <c r="I4924" s="3" t="str">
        <f>_xlfn.XLOOKUP(Tbl_BalanceHistory[[#This Row],[AgyCode]],Tbl_Agencies[Agy Code],Tbl_Agencies[Agy Sort])</f>
        <v>166000</v>
      </c>
      <c r="J4924" s="2" t="str">
        <f>Tbl_BalanceHistory[[#This Row],[AgyCode]]&amp;": "&amp;Tbl_BalanceHistory[[#This Row],[Agency Name]]</f>
        <v>777: Department of Juvenile Justice</v>
      </c>
      <c r="K4924" s="1">
        <v>2015</v>
      </c>
      <c r="L4924" s="3">
        <v>399</v>
      </c>
      <c r="M4924" s="3" t="s">
        <v>62</v>
      </c>
      <c r="N4924" s="2" t="str">
        <f>Tbl_BalanceHistory[[#This Row],[ProgramCode]]&amp;": "&amp;Tbl_BalanceHistory[[#This Row],[Program Name]]</f>
        <v>399: Administrative and Support Services</v>
      </c>
      <c r="O4924" s="3" t="s">
        <v>1730</v>
      </c>
      <c r="P4924" s="1" t="str">
        <f>IF(Tbl_BalanceHistory[[#This Row],[FundCode]]="0100","GF",IF(Tbl_BalanceHistory[[#This Row],[FundCode]]="01000","GF","Hi Ed / OCR"))</f>
        <v>GF</v>
      </c>
      <c r="Q4924" s="5">
        <v>17617134</v>
      </c>
      <c r="R4924" s="5">
        <v>17617133</v>
      </c>
      <c r="S4924" s="5">
        <v>0</v>
      </c>
      <c r="T4924" s="5">
        <v>0</v>
      </c>
      <c r="U4924" s="3"/>
      <c r="V4924" s="5">
        <v>0</v>
      </c>
      <c r="W4924" s="5">
        <v>0</v>
      </c>
      <c r="X4924" s="5"/>
      <c r="Y4924" s="5"/>
      <c r="Z4924" s="5">
        <f>Tbl_BalanceHistory[[#This Row],[Discretionary Recommended - Pre 2022]]+Tbl_BalanceHistory[[#This Row],[Discretionary Balance Recommended: Policy]]+Tbl_BalanceHistory[[#This Row],[Discretionary Balance Recommended: Commitments]]</f>
        <v>0</v>
      </c>
      <c r="AA4924" s="5">
        <f>Tbl_BalanceHistory[[#This Row],[Discretionary Balance]]-Tbl_BalanceHistory[[#This Row],[Discretionary Reappropriation]]</f>
        <v>0</v>
      </c>
      <c r="AB4924" s="2"/>
      <c r="AC4924" s="2"/>
      <c r="AD4924" s="2"/>
      <c r="AE4924" s="2"/>
    </row>
    <row r="4925" spans="1:31" ht="45" x14ac:dyDescent="0.25">
      <c r="A4925" s="2" t="s">
        <v>747</v>
      </c>
      <c r="B4925" s="3">
        <v>11</v>
      </c>
      <c r="C4925" s="3">
        <v>777</v>
      </c>
      <c r="D4925" s="3" t="s">
        <v>793</v>
      </c>
      <c r="E4925" s="3" t="str">
        <f>_xlfn.XLOOKUP(Tbl_BalanceHistory[[#This Row],[RespAgy]],Tbl_Agencies[Agy Code],Tbl_Agencies[Agy Sort])</f>
        <v>166000</v>
      </c>
      <c r="F4925" s="2" t="str">
        <f>Tbl_BalanceHistory[[#This Row],[RespAgy]]&amp;": "&amp;Tbl_BalanceHistory[[#This Row],[RespAgency]]</f>
        <v>777: Department of Juvenile Justice</v>
      </c>
      <c r="G4925" s="3">
        <v>777</v>
      </c>
      <c r="H4925" s="3" t="s">
        <v>793</v>
      </c>
      <c r="I4925" s="3" t="str">
        <f>_xlfn.XLOOKUP(Tbl_BalanceHistory[[#This Row],[AgyCode]],Tbl_Agencies[Agy Code],Tbl_Agencies[Agy Sort])</f>
        <v>166000</v>
      </c>
      <c r="J4925" s="2" t="str">
        <f>Tbl_BalanceHistory[[#This Row],[AgyCode]]&amp;": "&amp;Tbl_BalanceHistory[[#This Row],[Agency Name]]</f>
        <v>777: Department of Juvenile Justice</v>
      </c>
      <c r="K4925" s="1">
        <v>2016</v>
      </c>
      <c r="L4925" s="3">
        <v>399</v>
      </c>
      <c r="M4925" s="3" t="s">
        <v>62</v>
      </c>
      <c r="N4925" s="2" t="str">
        <f>Tbl_BalanceHistory[[#This Row],[ProgramCode]]&amp;": "&amp;Tbl_BalanceHistory[[#This Row],[Program Name]]</f>
        <v>399: Administrative and Support Services</v>
      </c>
      <c r="O4925" s="3" t="s">
        <v>1730</v>
      </c>
      <c r="P4925" s="1" t="str">
        <f>IF(Tbl_BalanceHistory[[#This Row],[FundCode]]="0100","GF",IF(Tbl_BalanceHistory[[#This Row],[FundCode]]="01000","GF","Hi Ed / OCR"))</f>
        <v>GF</v>
      </c>
      <c r="Q4925" s="5">
        <v>16802599</v>
      </c>
      <c r="R4925" s="5">
        <v>16776018.130000001</v>
      </c>
      <c r="S4925" s="5">
        <v>26580</v>
      </c>
      <c r="T4925" s="5">
        <v>0</v>
      </c>
      <c r="U4925" s="3"/>
      <c r="V4925" s="5">
        <v>26580</v>
      </c>
      <c r="W4925" s="5">
        <v>0</v>
      </c>
      <c r="X4925" s="5"/>
      <c r="Y4925" s="5"/>
      <c r="Z4925" s="5">
        <f>Tbl_BalanceHistory[[#This Row],[Discretionary Recommended - Pre 2022]]+Tbl_BalanceHistory[[#This Row],[Discretionary Balance Recommended: Policy]]+Tbl_BalanceHistory[[#This Row],[Discretionary Balance Recommended: Commitments]]</f>
        <v>0</v>
      </c>
      <c r="AA4925" s="5">
        <f>Tbl_BalanceHistory[[#This Row],[Discretionary Balance]]-Tbl_BalanceHistory[[#This Row],[Discretionary Reappropriation]]</f>
        <v>26580</v>
      </c>
      <c r="AB4925" s="2" t="s">
        <v>2203</v>
      </c>
      <c r="AC4925" s="2"/>
      <c r="AD4925" s="2"/>
      <c r="AE4925" s="2" t="s">
        <v>2203</v>
      </c>
    </row>
    <row r="4926" spans="1:31" ht="45" x14ac:dyDescent="0.25">
      <c r="A4926" s="2" t="s">
        <v>747</v>
      </c>
      <c r="B4926" s="3">
        <v>11</v>
      </c>
      <c r="C4926" s="3">
        <v>777</v>
      </c>
      <c r="D4926" s="3" t="s">
        <v>793</v>
      </c>
      <c r="E4926" s="3" t="str">
        <f>_xlfn.XLOOKUP(Tbl_BalanceHistory[[#This Row],[RespAgy]],Tbl_Agencies[Agy Code],Tbl_Agencies[Agy Sort])</f>
        <v>166000</v>
      </c>
      <c r="F4926" s="2" t="str">
        <f>Tbl_BalanceHistory[[#This Row],[RespAgy]]&amp;": "&amp;Tbl_BalanceHistory[[#This Row],[RespAgency]]</f>
        <v>777: Department of Juvenile Justice</v>
      </c>
      <c r="G4926" s="3">
        <v>777</v>
      </c>
      <c r="H4926" s="3" t="s">
        <v>793</v>
      </c>
      <c r="I4926" s="3" t="str">
        <f>_xlfn.XLOOKUP(Tbl_BalanceHistory[[#This Row],[AgyCode]],Tbl_Agencies[Agy Code],Tbl_Agencies[Agy Sort])</f>
        <v>166000</v>
      </c>
      <c r="J4926" s="2" t="str">
        <f>Tbl_BalanceHistory[[#This Row],[AgyCode]]&amp;": "&amp;Tbl_BalanceHistory[[#This Row],[Agency Name]]</f>
        <v>777: Department of Juvenile Justice</v>
      </c>
      <c r="K4926" s="1">
        <v>2017</v>
      </c>
      <c r="L4926" s="3">
        <v>399</v>
      </c>
      <c r="M4926" s="3" t="s">
        <v>62</v>
      </c>
      <c r="N4926" s="2" t="str">
        <f>Tbl_BalanceHistory[[#This Row],[ProgramCode]]&amp;": "&amp;Tbl_BalanceHistory[[#This Row],[Program Name]]</f>
        <v>399: Administrative and Support Services</v>
      </c>
      <c r="O4926" s="3" t="s">
        <v>886</v>
      </c>
      <c r="P4926" s="1" t="str">
        <f>IF(Tbl_BalanceHistory[[#This Row],[FundCode]]="0100","GF",IF(Tbl_BalanceHistory[[#This Row],[FundCode]]="01000","GF","Hi Ed / OCR"))</f>
        <v>GF</v>
      </c>
      <c r="Q4926" s="5">
        <v>17327481</v>
      </c>
      <c r="R4926" s="5">
        <v>17321772.59</v>
      </c>
      <c r="S4926" s="5">
        <v>5708</v>
      </c>
      <c r="T4926" s="5">
        <v>0</v>
      </c>
      <c r="U4926" s="3"/>
      <c r="V4926" s="5">
        <v>5708</v>
      </c>
      <c r="W4926" s="5">
        <v>0</v>
      </c>
      <c r="X4926" s="5"/>
      <c r="Y4926" s="5"/>
      <c r="Z4926" s="5">
        <f>Tbl_BalanceHistory[[#This Row],[Discretionary Recommended - Pre 2022]]+Tbl_BalanceHistory[[#This Row],[Discretionary Balance Recommended: Policy]]+Tbl_BalanceHistory[[#This Row],[Discretionary Balance Recommended: Commitments]]</f>
        <v>0</v>
      </c>
      <c r="AA4926" s="5">
        <f>Tbl_BalanceHistory[[#This Row],[Discretionary Balance]]-Tbl_BalanceHistory[[#This Row],[Discretionary Reappropriation]]</f>
        <v>5708</v>
      </c>
      <c r="AB4926" s="2" t="s">
        <v>2204</v>
      </c>
      <c r="AC4926" s="2"/>
      <c r="AD4926" s="2"/>
      <c r="AE4926" s="2"/>
    </row>
    <row r="4927" spans="1:31" ht="45" x14ac:dyDescent="0.25">
      <c r="A4927" s="2" t="s">
        <v>747</v>
      </c>
      <c r="B4927" s="3">
        <v>11</v>
      </c>
      <c r="C4927" s="3">
        <v>777</v>
      </c>
      <c r="D4927" s="3" t="s">
        <v>793</v>
      </c>
      <c r="E4927" s="3" t="str">
        <f>_xlfn.XLOOKUP(Tbl_BalanceHistory[[#This Row],[RespAgy]],Tbl_Agencies[Agy Code],Tbl_Agencies[Agy Sort])</f>
        <v>166000</v>
      </c>
      <c r="F4927" s="2" t="str">
        <f>Tbl_BalanceHistory[[#This Row],[RespAgy]]&amp;": "&amp;Tbl_BalanceHistory[[#This Row],[RespAgency]]</f>
        <v>777: Department of Juvenile Justice</v>
      </c>
      <c r="G4927" s="3">
        <v>777</v>
      </c>
      <c r="H4927" s="3" t="s">
        <v>793</v>
      </c>
      <c r="I4927" s="3" t="str">
        <f>_xlfn.XLOOKUP(Tbl_BalanceHistory[[#This Row],[AgyCode]],Tbl_Agencies[Agy Code],Tbl_Agencies[Agy Sort])</f>
        <v>166000</v>
      </c>
      <c r="J4927" s="2" t="str">
        <f>Tbl_BalanceHistory[[#This Row],[AgyCode]]&amp;": "&amp;Tbl_BalanceHistory[[#This Row],[Agency Name]]</f>
        <v>777: Department of Juvenile Justice</v>
      </c>
      <c r="K4927" s="1">
        <v>2018</v>
      </c>
      <c r="L4927" s="3">
        <v>399</v>
      </c>
      <c r="M4927" s="3" t="s">
        <v>62</v>
      </c>
      <c r="N4927" s="2" t="str">
        <f>Tbl_BalanceHistory[[#This Row],[ProgramCode]]&amp;": "&amp;Tbl_BalanceHistory[[#This Row],[Program Name]]</f>
        <v>399: Administrative and Support Services</v>
      </c>
      <c r="O4927" s="3" t="s">
        <v>886</v>
      </c>
      <c r="P4927" s="1" t="str">
        <f>IF(Tbl_BalanceHistory[[#This Row],[FundCode]]="0100","GF",IF(Tbl_BalanceHistory[[#This Row],[FundCode]]="01000","GF","Hi Ed / OCR"))</f>
        <v>GF</v>
      </c>
      <c r="Q4927" s="5">
        <v>18452933</v>
      </c>
      <c r="R4927" s="5">
        <v>18451115.010000002</v>
      </c>
      <c r="S4927" s="5">
        <v>1817</v>
      </c>
      <c r="T4927" s="5">
        <v>0</v>
      </c>
      <c r="U4927" s="3"/>
      <c r="V4927" s="5">
        <v>1817</v>
      </c>
      <c r="W4927" s="5">
        <v>0</v>
      </c>
      <c r="X4927" s="5"/>
      <c r="Y4927" s="5"/>
      <c r="Z4927" s="5">
        <f>Tbl_BalanceHistory[[#This Row],[Discretionary Recommended - Pre 2022]]+Tbl_BalanceHistory[[#This Row],[Discretionary Balance Recommended: Policy]]+Tbl_BalanceHistory[[#This Row],[Discretionary Balance Recommended: Commitments]]</f>
        <v>0</v>
      </c>
      <c r="AA4927" s="5">
        <f>Tbl_BalanceHistory[[#This Row],[Discretionary Balance]]-Tbl_BalanceHistory[[#This Row],[Discretionary Reappropriation]]</f>
        <v>1817</v>
      </c>
      <c r="AB4927" s="2" t="s">
        <v>2205</v>
      </c>
      <c r="AC4927" s="2"/>
      <c r="AD4927" s="2"/>
      <c r="AE4927" s="2"/>
    </row>
    <row r="4928" spans="1:31" ht="60" x14ac:dyDescent="0.25">
      <c r="A4928" s="2" t="s">
        <v>747</v>
      </c>
      <c r="B4928" s="3">
        <v>11</v>
      </c>
      <c r="C4928" s="3">
        <v>777</v>
      </c>
      <c r="D4928" s="3" t="s">
        <v>793</v>
      </c>
      <c r="E4928" s="3" t="str">
        <f>_xlfn.XLOOKUP(Tbl_BalanceHistory[[#This Row],[RespAgy]],Tbl_Agencies[Agy Code],Tbl_Agencies[Agy Sort])</f>
        <v>166000</v>
      </c>
      <c r="F4928" s="2" t="str">
        <f>Tbl_BalanceHistory[[#This Row],[RespAgy]]&amp;": "&amp;Tbl_BalanceHistory[[#This Row],[RespAgency]]</f>
        <v>777: Department of Juvenile Justice</v>
      </c>
      <c r="G4928" s="3">
        <v>777</v>
      </c>
      <c r="H4928" s="3" t="s">
        <v>793</v>
      </c>
      <c r="I4928" s="3" t="str">
        <f>_xlfn.XLOOKUP(Tbl_BalanceHistory[[#This Row],[AgyCode]],Tbl_Agencies[Agy Code],Tbl_Agencies[Agy Sort])</f>
        <v>166000</v>
      </c>
      <c r="J4928" s="2" t="str">
        <f>Tbl_BalanceHistory[[#This Row],[AgyCode]]&amp;": "&amp;Tbl_BalanceHistory[[#This Row],[Agency Name]]</f>
        <v>777: Department of Juvenile Justice</v>
      </c>
      <c r="K4928" s="1">
        <v>2019</v>
      </c>
      <c r="L4928" s="3">
        <v>399</v>
      </c>
      <c r="M4928" s="3" t="s">
        <v>62</v>
      </c>
      <c r="N4928" s="2" t="str">
        <f>Tbl_BalanceHistory[[#This Row],[ProgramCode]]&amp;": "&amp;Tbl_BalanceHistory[[#This Row],[Program Name]]</f>
        <v>399: Administrative and Support Services</v>
      </c>
      <c r="O4928" s="3" t="s">
        <v>886</v>
      </c>
      <c r="P4928" s="1" t="str">
        <f>IF(Tbl_BalanceHistory[[#This Row],[FundCode]]="0100","GF",IF(Tbl_BalanceHistory[[#This Row],[FundCode]]="01000","GF","Hi Ed / OCR"))</f>
        <v>GF</v>
      </c>
      <c r="Q4928" s="5">
        <v>22323235</v>
      </c>
      <c r="R4928" s="5">
        <v>22322776.940000001</v>
      </c>
      <c r="S4928" s="5">
        <v>458.06</v>
      </c>
      <c r="T4928" s="5">
        <v>0</v>
      </c>
      <c r="U4928" s="3"/>
      <c r="V4928" s="5">
        <v>458.06</v>
      </c>
      <c r="W4928" s="5">
        <v>0</v>
      </c>
      <c r="X4928" s="5"/>
      <c r="Y4928" s="5"/>
      <c r="Z4928" s="5">
        <f>Tbl_BalanceHistory[[#This Row],[Discretionary Recommended - Pre 2022]]+Tbl_BalanceHistory[[#This Row],[Discretionary Balance Recommended: Policy]]+Tbl_BalanceHistory[[#This Row],[Discretionary Balance Recommended: Commitments]]</f>
        <v>0</v>
      </c>
      <c r="AA4928" s="5">
        <f>Tbl_BalanceHistory[[#This Row],[Discretionary Balance]]-Tbl_BalanceHistory[[#This Row],[Discretionary Reappropriation]]</f>
        <v>458.06</v>
      </c>
      <c r="AB4928" s="2" t="s">
        <v>2206</v>
      </c>
      <c r="AC4928" s="2"/>
      <c r="AD4928" s="2"/>
      <c r="AE4928" s="2" t="s">
        <v>2207</v>
      </c>
    </row>
    <row r="4929" spans="1:31" ht="45" x14ac:dyDescent="0.25">
      <c r="A4929" s="2" t="s">
        <v>747</v>
      </c>
      <c r="B4929" s="3">
        <v>11</v>
      </c>
      <c r="C4929" s="3">
        <v>777</v>
      </c>
      <c r="D4929" s="3" t="s">
        <v>793</v>
      </c>
      <c r="E4929" s="3" t="str">
        <f>_xlfn.XLOOKUP(Tbl_BalanceHistory[[#This Row],[RespAgy]],Tbl_Agencies[Agy Code],Tbl_Agencies[Agy Sort])</f>
        <v>166000</v>
      </c>
      <c r="F4929" s="2" t="str">
        <f>Tbl_BalanceHistory[[#This Row],[RespAgy]]&amp;": "&amp;Tbl_BalanceHistory[[#This Row],[RespAgency]]</f>
        <v>777: Department of Juvenile Justice</v>
      </c>
      <c r="G4929" s="3">
        <v>777</v>
      </c>
      <c r="H4929" s="3" t="s">
        <v>793</v>
      </c>
      <c r="I4929" s="3" t="str">
        <f>_xlfn.XLOOKUP(Tbl_BalanceHistory[[#This Row],[AgyCode]],Tbl_Agencies[Agy Code],Tbl_Agencies[Agy Sort])</f>
        <v>166000</v>
      </c>
      <c r="J4929" s="2" t="str">
        <f>Tbl_BalanceHistory[[#This Row],[AgyCode]]&amp;": "&amp;Tbl_BalanceHistory[[#This Row],[Agency Name]]</f>
        <v>777: Department of Juvenile Justice</v>
      </c>
      <c r="K4929" s="1">
        <v>2020</v>
      </c>
      <c r="L4929" s="3">
        <v>399</v>
      </c>
      <c r="M4929" s="3" t="s">
        <v>62</v>
      </c>
      <c r="N4929" s="2" t="str">
        <f>Tbl_BalanceHistory[[#This Row],[ProgramCode]]&amp;": "&amp;Tbl_BalanceHistory[[#This Row],[Program Name]]</f>
        <v>399: Administrative and Support Services</v>
      </c>
      <c r="O4929" s="3" t="s">
        <v>886</v>
      </c>
      <c r="P4929" s="1" t="str">
        <f>IF(Tbl_BalanceHistory[[#This Row],[FundCode]]="0100","GF",IF(Tbl_BalanceHistory[[#This Row],[FundCode]]="01000","GF","Hi Ed / OCR"))</f>
        <v>GF</v>
      </c>
      <c r="Q4929" s="5">
        <v>20588297</v>
      </c>
      <c r="R4929" s="5">
        <v>20586122.16</v>
      </c>
      <c r="S4929" s="5">
        <v>2174.84</v>
      </c>
      <c r="T4929" s="5">
        <v>0</v>
      </c>
      <c r="U4929" s="3"/>
      <c r="V4929" s="5">
        <v>2174.84</v>
      </c>
      <c r="W4929" s="5">
        <v>0</v>
      </c>
      <c r="X4929" s="5"/>
      <c r="Y4929" s="5"/>
      <c r="Z4929" s="5">
        <f>Tbl_BalanceHistory[[#This Row],[Discretionary Recommended - Pre 2022]]+Tbl_BalanceHistory[[#This Row],[Discretionary Balance Recommended: Policy]]+Tbl_BalanceHistory[[#This Row],[Discretionary Balance Recommended: Commitments]]</f>
        <v>0</v>
      </c>
      <c r="AA4929" s="5">
        <f>Tbl_BalanceHistory[[#This Row],[Discretionary Balance]]-Tbl_BalanceHistory[[#This Row],[Discretionary Reappropriation]]</f>
        <v>2174.84</v>
      </c>
      <c r="AB4929" s="2"/>
      <c r="AC4929" s="2"/>
      <c r="AD4929" s="2"/>
      <c r="AE4929" s="2"/>
    </row>
    <row r="4930" spans="1:31" ht="75" x14ac:dyDescent="0.25">
      <c r="A4930" s="2" t="s">
        <v>747</v>
      </c>
      <c r="B4930" s="3">
        <v>11</v>
      </c>
      <c r="C4930" s="3">
        <v>156</v>
      </c>
      <c r="D4930" s="3" t="s">
        <v>800</v>
      </c>
      <c r="E4930" s="3" t="str">
        <f>_xlfn.XLOOKUP(Tbl_BalanceHistory[[#This Row],[RespAgy]],Tbl_Agencies[Agy Code],Tbl_Agencies[Agy Sort])</f>
        <v>168000</v>
      </c>
      <c r="F4930" s="2" t="str">
        <f>Tbl_BalanceHistory[[#This Row],[RespAgy]]&amp;": "&amp;Tbl_BalanceHistory[[#This Row],[RespAgency]]</f>
        <v>156: Department of State Police</v>
      </c>
      <c r="G4930" s="3">
        <v>156</v>
      </c>
      <c r="H4930" s="3" t="s">
        <v>800</v>
      </c>
      <c r="I4930" s="3" t="str">
        <f>_xlfn.XLOOKUP(Tbl_BalanceHistory[[#This Row],[AgyCode]],Tbl_Agencies[Agy Code],Tbl_Agencies[Agy Sort])</f>
        <v>168000</v>
      </c>
      <c r="J4930" s="2" t="str">
        <f>Tbl_BalanceHistory[[#This Row],[AgyCode]]&amp;": "&amp;Tbl_BalanceHistory[[#This Row],[Agency Name]]</f>
        <v>156: Department of State Police</v>
      </c>
      <c r="K4930" s="1">
        <v>2014</v>
      </c>
      <c r="L4930" s="3">
        <v>302</v>
      </c>
      <c r="M4930" s="3" t="s">
        <v>802</v>
      </c>
      <c r="N4930" s="2" t="str">
        <f>Tbl_BalanceHistory[[#This Row],[ProgramCode]]&amp;": "&amp;Tbl_BalanceHistory[[#This Row],[Program Name]]</f>
        <v>302: Information Technology Systems, Telecommunications and Records Management</v>
      </c>
      <c r="O4930" s="3" t="s">
        <v>1730</v>
      </c>
      <c r="P4930" s="1" t="str">
        <f>IF(Tbl_BalanceHistory[[#This Row],[FundCode]]="0100","GF",IF(Tbl_BalanceHistory[[#This Row],[FundCode]]="01000","GF","Hi Ed / OCR"))</f>
        <v>GF</v>
      </c>
      <c r="Q4930" s="5">
        <v>41153951</v>
      </c>
      <c r="R4930" s="5">
        <v>41153950.990000002</v>
      </c>
      <c r="S4930" s="5">
        <v>0</v>
      </c>
      <c r="T4930" s="5">
        <v>0</v>
      </c>
      <c r="U4930" s="3"/>
      <c r="V4930" s="5">
        <v>0</v>
      </c>
      <c r="W4930" s="5">
        <v>0</v>
      </c>
      <c r="X4930" s="5"/>
      <c r="Y4930" s="5"/>
      <c r="Z4930" s="5">
        <f>Tbl_BalanceHistory[[#This Row],[Discretionary Recommended - Pre 2022]]+Tbl_BalanceHistory[[#This Row],[Discretionary Balance Recommended: Policy]]+Tbl_BalanceHistory[[#This Row],[Discretionary Balance Recommended: Commitments]]</f>
        <v>0</v>
      </c>
      <c r="AA4930" s="5">
        <f>Tbl_BalanceHistory[[#This Row],[Discretionary Balance]]-Tbl_BalanceHistory[[#This Row],[Discretionary Reappropriation]]</f>
        <v>0</v>
      </c>
      <c r="AB4930" s="2"/>
      <c r="AC4930" s="2"/>
      <c r="AD4930" s="2"/>
      <c r="AE4930" s="2"/>
    </row>
    <row r="4931" spans="1:31" ht="75" x14ac:dyDescent="0.25">
      <c r="A4931" s="2" t="s">
        <v>747</v>
      </c>
      <c r="B4931" s="3">
        <v>11</v>
      </c>
      <c r="C4931" s="3">
        <v>156</v>
      </c>
      <c r="D4931" s="3" t="s">
        <v>800</v>
      </c>
      <c r="E4931" s="3" t="str">
        <f>_xlfn.XLOOKUP(Tbl_BalanceHistory[[#This Row],[RespAgy]],Tbl_Agencies[Agy Code],Tbl_Agencies[Agy Sort])</f>
        <v>168000</v>
      </c>
      <c r="F4931" s="2" t="str">
        <f>Tbl_BalanceHistory[[#This Row],[RespAgy]]&amp;": "&amp;Tbl_BalanceHistory[[#This Row],[RespAgency]]</f>
        <v>156: Department of State Police</v>
      </c>
      <c r="G4931" s="3">
        <v>156</v>
      </c>
      <c r="H4931" s="3" t="s">
        <v>800</v>
      </c>
      <c r="I4931" s="3" t="str">
        <f>_xlfn.XLOOKUP(Tbl_BalanceHistory[[#This Row],[AgyCode]],Tbl_Agencies[Agy Code],Tbl_Agencies[Agy Sort])</f>
        <v>168000</v>
      </c>
      <c r="J4931" s="2" t="str">
        <f>Tbl_BalanceHistory[[#This Row],[AgyCode]]&amp;": "&amp;Tbl_BalanceHistory[[#This Row],[Agency Name]]</f>
        <v>156: Department of State Police</v>
      </c>
      <c r="K4931" s="1">
        <v>2015</v>
      </c>
      <c r="L4931" s="3">
        <v>302</v>
      </c>
      <c r="M4931" s="3" t="s">
        <v>802</v>
      </c>
      <c r="N4931" s="2" t="str">
        <f>Tbl_BalanceHistory[[#This Row],[ProgramCode]]&amp;": "&amp;Tbl_BalanceHistory[[#This Row],[Program Name]]</f>
        <v>302: Information Technology Systems, Telecommunications and Records Management</v>
      </c>
      <c r="O4931" s="3" t="s">
        <v>1730</v>
      </c>
      <c r="P4931" s="1" t="str">
        <f>IF(Tbl_BalanceHistory[[#This Row],[FundCode]]="0100","GF",IF(Tbl_BalanceHistory[[#This Row],[FundCode]]="01000","GF","Hi Ed / OCR"))</f>
        <v>GF</v>
      </c>
      <c r="Q4931" s="5">
        <v>42083424</v>
      </c>
      <c r="R4931" s="5">
        <v>42083424</v>
      </c>
      <c r="S4931" s="5">
        <v>0</v>
      </c>
      <c r="T4931" s="5">
        <v>0</v>
      </c>
      <c r="U4931" s="3"/>
      <c r="V4931" s="5">
        <v>0</v>
      </c>
      <c r="W4931" s="5">
        <v>0</v>
      </c>
      <c r="X4931" s="5"/>
      <c r="Y4931" s="5"/>
      <c r="Z4931" s="5">
        <f>Tbl_BalanceHistory[[#This Row],[Discretionary Recommended - Pre 2022]]+Tbl_BalanceHistory[[#This Row],[Discretionary Balance Recommended: Policy]]+Tbl_BalanceHistory[[#This Row],[Discretionary Balance Recommended: Commitments]]</f>
        <v>0</v>
      </c>
      <c r="AA4931" s="5">
        <f>Tbl_BalanceHistory[[#This Row],[Discretionary Balance]]-Tbl_BalanceHistory[[#This Row],[Discretionary Reappropriation]]</f>
        <v>0</v>
      </c>
      <c r="AB4931" s="2"/>
      <c r="AC4931" s="2"/>
      <c r="AD4931" s="2"/>
      <c r="AE4931" s="2"/>
    </row>
    <row r="4932" spans="1:31" ht="75" x14ac:dyDescent="0.25">
      <c r="A4932" s="2" t="s">
        <v>747</v>
      </c>
      <c r="B4932" s="3">
        <v>11</v>
      </c>
      <c r="C4932" s="3">
        <v>156</v>
      </c>
      <c r="D4932" s="3" t="s">
        <v>800</v>
      </c>
      <c r="E4932" s="3" t="str">
        <f>_xlfn.XLOOKUP(Tbl_BalanceHistory[[#This Row],[RespAgy]],Tbl_Agencies[Agy Code],Tbl_Agencies[Agy Sort])</f>
        <v>168000</v>
      </c>
      <c r="F4932" s="2" t="str">
        <f>Tbl_BalanceHistory[[#This Row],[RespAgy]]&amp;": "&amp;Tbl_BalanceHistory[[#This Row],[RespAgency]]</f>
        <v>156: Department of State Police</v>
      </c>
      <c r="G4932" s="3">
        <v>156</v>
      </c>
      <c r="H4932" s="3" t="s">
        <v>800</v>
      </c>
      <c r="I4932" s="3" t="str">
        <f>_xlfn.XLOOKUP(Tbl_BalanceHistory[[#This Row],[AgyCode]],Tbl_Agencies[Agy Code],Tbl_Agencies[Agy Sort])</f>
        <v>168000</v>
      </c>
      <c r="J4932" s="2" t="str">
        <f>Tbl_BalanceHistory[[#This Row],[AgyCode]]&amp;": "&amp;Tbl_BalanceHistory[[#This Row],[Agency Name]]</f>
        <v>156: Department of State Police</v>
      </c>
      <c r="K4932" s="1">
        <v>2016</v>
      </c>
      <c r="L4932" s="3">
        <v>302</v>
      </c>
      <c r="M4932" s="3" t="s">
        <v>802</v>
      </c>
      <c r="N4932" s="2" t="str">
        <f>Tbl_BalanceHistory[[#This Row],[ProgramCode]]&amp;": "&amp;Tbl_BalanceHistory[[#This Row],[Program Name]]</f>
        <v>302: Information Technology Systems, Telecommunications and Records Management</v>
      </c>
      <c r="O4932" s="3" t="s">
        <v>1730</v>
      </c>
      <c r="P4932" s="1" t="str">
        <f>IF(Tbl_BalanceHistory[[#This Row],[FundCode]]="0100","GF",IF(Tbl_BalanceHistory[[#This Row],[FundCode]]="01000","GF","Hi Ed / OCR"))</f>
        <v>GF</v>
      </c>
      <c r="Q4932" s="5">
        <v>43825720</v>
      </c>
      <c r="R4932" s="5">
        <v>43825720</v>
      </c>
      <c r="S4932" s="5">
        <v>0</v>
      </c>
      <c r="T4932" s="5">
        <v>0</v>
      </c>
      <c r="U4932" s="3"/>
      <c r="V4932" s="5">
        <v>0</v>
      </c>
      <c r="W4932" s="5">
        <v>0</v>
      </c>
      <c r="X4932" s="5"/>
      <c r="Y4932" s="5"/>
      <c r="Z4932" s="5">
        <f>Tbl_BalanceHistory[[#This Row],[Discretionary Recommended - Pre 2022]]+Tbl_BalanceHistory[[#This Row],[Discretionary Balance Recommended: Policy]]+Tbl_BalanceHistory[[#This Row],[Discretionary Balance Recommended: Commitments]]</f>
        <v>0</v>
      </c>
      <c r="AA4932" s="5">
        <f>Tbl_BalanceHistory[[#This Row],[Discretionary Balance]]-Tbl_BalanceHistory[[#This Row],[Discretionary Reappropriation]]</f>
        <v>0</v>
      </c>
      <c r="AB4932" s="2"/>
      <c r="AC4932" s="2"/>
      <c r="AD4932" s="2"/>
      <c r="AE4932" s="2"/>
    </row>
    <row r="4933" spans="1:31" ht="75" x14ac:dyDescent="0.25">
      <c r="A4933" s="2" t="s">
        <v>747</v>
      </c>
      <c r="B4933" s="3">
        <v>11</v>
      </c>
      <c r="C4933" s="3">
        <v>156</v>
      </c>
      <c r="D4933" s="3" t="s">
        <v>800</v>
      </c>
      <c r="E4933" s="3" t="str">
        <f>_xlfn.XLOOKUP(Tbl_BalanceHistory[[#This Row],[RespAgy]],Tbl_Agencies[Agy Code],Tbl_Agencies[Agy Sort])</f>
        <v>168000</v>
      </c>
      <c r="F4933" s="2" t="str">
        <f>Tbl_BalanceHistory[[#This Row],[RespAgy]]&amp;": "&amp;Tbl_BalanceHistory[[#This Row],[RespAgency]]</f>
        <v>156: Department of State Police</v>
      </c>
      <c r="G4933" s="3">
        <v>156</v>
      </c>
      <c r="H4933" s="3" t="s">
        <v>800</v>
      </c>
      <c r="I4933" s="3" t="str">
        <f>_xlfn.XLOOKUP(Tbl_BalanceHistory[[#This Row],[AgyCode]],Tbl_Agencies[Agy Code],Tbl_Agencies[Agy Sort])</f>
        <v>168000</v>
      </c>
      <c r="J4933" s="2" t="str">
        <f>Tbl_BalanceHistory[[#This Row],[AgyCode]]&amp;": "&amp;Tbl_BalanceHistory[[#This Row],[Agency Name]]</f>
        <v>156: Department of State Police</v>
      </c>
      <c r="K4933" s="1">
        <v>2017</v>
      </c>
      <c r="L4933" s="3">
        <v>302</v>
      </c>
      <c r="M4933" s="3" t="s">
        <v>802</v>
      </c>
      <c r="N4933" s="2" t="str">
        <f>Tbl_BalanceHistory[[#This Row],[ProgramCode]]&amp;": "&amp;Tbl_BalanceHistory[[#This Row],[Program Name]]</f>
        <v>302: Information Technology Systems, Telecommunications and Records Management</v>
      </c>
      <c r="O4933" s="3" t="s">
        <v>886</v>
      </c>
      <c r="P4933" s="1" t="str">
        <f>IF(Tbl_BalanceHistory[[#This Row],[FundCode]]="0100","GF",IF(Tbl_BalanceHistory[[#This Row],[FundCode]]="01000","GF","Hi Ed / OCR"))</f>
        <v>GF</v>
      </c>
      <c r="Q4933" s="5">
        <v>49629800</v>
      </c>
      <c r="R4933" s="5">
        <v>49629393.770000003</v>
      </c>
      <c r="S4933" s="5">
        <v>406</v>
      </c>
      <c r="T4933" s="5">
        <v>0</v>
      </c>
      <c r="U4933" s="3"/>
      <c r="V4933" s="5">
        <v>406</v>
      </c>
      <c r="W4933" s="5">
        <v>0</v>
      </c>
      <c r="X4933" s="5"/>
      <c r="Y4933" s="5"/>
      <c r="Z4933" s="5">
        <f>Tbl_BalanceHistory[[#This Row],[Discretionary Recommended - Pre 2022]]+Tbl_BalanceHistory[[#This Row],[Discretionary Balance Recommended: Policy]]+Tbl_BalanceHistory[[#This Row],[Discretionary Balance Recommended: Commitments]]</f>
        <v>0</v>
      </c>
      <c r="AA4933" s="5">
        <f>Tbl_BalanceHistory[[#This Row],[Discretionary Balance]]-Tbl_BalanceHistory[[#This Row],[Discretionary Reappropriation]]</f>
        <v>406</v>
      </c>
      <c r="AB4933" s="2"/>
      <c r="AC4933" s="2"/>
      <c r="AD4933" s="2"/>
      <c r="AE4933" s="2"/>
    </row>
    <row r="4934" spans="1:31" ht="75" x14ac:dyDescent="0.25">
      <c r="A4934" s="2" t="s">
        <v>747</v>
      </c>
      <c r="B4934" s="3">
        <v>11</v>
      </c>
      <c r="C4934" s="3">
        <v>156</v>
      </c>
      <c r="D4934" s="3" t="s">
        <v>800</v>
      </c>
      <c r="E4934" s="3" t="str">
        <f>_xlfn.XLOOKUP(Tbl_BalanceHistory[[#This Row],[RespAgy]],Tbl_Agencies[Agy Code],Tbl_Agencies[Agy Sort])</f>
        <v>168000</v>
      </c>
      <c r="F4934" s="2" t="str">
        <f>Tbl_BalanceHistory[[#This Row],[RespAgy]]&amp;": "&amp;Tbl_BalanceHistory[[#This Row],[RespAgency]]</f>
        <v>156: Department of State Police</v>
      </c>
      <c r="G4934" s="3">
        <v>156</v>
      </c>
      <c r="H4934" s="3" t="s">
        <v>800</v>
      </c>
      <c r="I4934" s="3" t="str">
        <f>_xlfn.XLOOKUP(Tbl_BalanceHistory[[#This Row],[AgyCode]],Tbl_Agencies[Agy Code],Tbl_Agencies[Agy Sort])</f>
        <v>168000</v>
      </c>
      <c r="J4934" s="2" t="str">
        <f>Tbl_BalanceHistory[[#This Row],[AgyCode]]&amp;": "&amp;Tbl_BalanceHistory[[#This Row],[Agency Name]]</f>
        <v>156: Department of State Police</v>
      </c>
      <c r="K4934" s="1">
        <v>2018</v>
      </c>
      <c r="L4934" s="3">
        <v>302</v>
      </c>
      <c r="M4934" s="3" t="s">
        <v>802</v>
      </c>
      <c r="N4934" s="2" t="str">
        <f>Tbl_BalanceHistory[[#This Row],[ProgramCode]]&amp;": "&amp;Tbl_BalanceHistory[[#This Row],[Program Name]]</f>
        <v>302: Information Technology Systems, Telecommunications and Records Management</v>
      </c>
      <c r="O4934" s="3" t="s">
        <v>886</v>
      </c>
      <c r="P4934" s="1" t="str">
        <f>IF(Tbl_BalanceHistory[[#This Row],[FundCode]]="0100","GF",IF(Tbl_BalanceHistory[[#This Row],[FundCode]]="01000","GF","Hi Ed / OCR"))</f>
        <v>GF</v>
      </c>
      <c r="Q4934" s="5">
        <v>51485415</v>
      </c>
      <c r="R4934" s="5">
        <v>51485413.460000001</v>
      </c>
      <c r="S4934" s="5">
        <v>1</v>
      </c>
      <c r="T4934" s="5">
        <v>0</v>
      </c>
      <c r="U4934" s="3"/>
      <c r="V4934" s="5">
        <v>1</v>
      </c>
      <c r="W4934" s="5">
        <v>0</v>
      </c>
      <c r="X4934" s="5"/>
      <c r="Y4934" s="5"/>
      <c r="Z4934" s="5">
        <f>Tbl_BalanceHistory[[#This Row],[Discretionary Recommended - Pre 2022]]+Tbl_BalanceHistory[[#This Row],[Discretionary Balance Recommended: Policy]]+Tbl_BalanceHistory[[#This Row],[Discretionary Balance Recommended: Commitments]]</f>
        <v>0</v>
      </c>
      <c r="AA4934" s="5">
        <f>Tbl_BalanceHistory[[#This Row],[Discretionary Balance]]-Tbl_BalanceHistory[[#This Row],[Discretionary Reappropriation]]</f>
        <v>1</v>
      </c>
      <c r="AB4934" s="2"/>
      <c r="AC4934" s="2"/>
      <c r="AD4934" s="2"/>
      <c r="AE4934" s="2"/>
    </row>
    <row r="4935" spans="1:31" ht="75" x14ac:dyDescent="0.25">
      <c r="A4935" s="2" t="s">
        <v>747</v>
      </c>
      <c r="B4935" s="3">
        <v>11</v>
      </c>
      <c r="C4935" s="3">
        <v>156</v>
      </c>
      <c r="D4935" s="3" t="s">
        <v>800</v>
      </c>
      <c r="E4935" s="3" t="str">
        <f>_xlfn.XLOOKUP(Tbl_BalanceHistory[[#This Row],[RespAgy]],Tbl_Agencies[Agy Code],Tbl_Agencies[Agy Sort])</f>
        <v>168000</v>
      </c>
      <c r="F4935" s="2" t="str">
        <f>Tbl_BalanceHistory[[#This Row],[RespAgy]]&amp;": "&amp;Tbl_BalanceHistory[[#This Row],[RespAgency]]</f>
        <v>156: Department of State Police</v>
      </c>
      <c r="G4935" s="3">
        <v>156</v>
      </c>
      <c r="H4935" s="3" t="s">
        <v>800</v>
      </c>
      <c r="I4935" s="3" t="str">
        <f>_xlfn.XLOOKUP(Tbl_BalanceHistory[[#This Row],[AgyCode]],Tbl_Agencies[Agy Code],Tbl_Agencies[Agy Sort])</f>
        <v>168000</v>
      </c>
      <c r="J4935" s="2" t="str">
        <f>Tbl_BalanceHistory[[#This Row],[AgyCode]]&amp;": "&amp;Tbl_BalanceHistory[[#This Row],[Agency Name]]</f>
        <v>156: Department of State Police</v>
      </c>
      <c r="K4935" s="1">
        <v>2019</v>
      </c>
      <c r="L4935" s="3">
        <v>302</v>
      </c>
      <c r="M4935" s="3" t="s">
        <v>802</v>
      </c>
      <c r="N4935" s="2" t="str">
        <f>Tbl_BalanceHistory[[#This Row],[ProgramCode]]&amp;": "&amp;Tbl_BalanceHistory[[#This Row],[Program Name]]</f>
        <v>302: Information Technology Systems, Telecommunications and Records Management</v>
      </c>
      <c r="O4935" s="3" t="s">
        <v>886</v>
      </c>
      <c r="P4935" s="1" t="str">
        <f>IF(Tbl_BalanceHistory[[#This Row],[FundCode]]="0100","GF",IF(Tbl_BalanceHistory[[#This Row],[FundCode]]="01000","GF","Hi Ed / OCR"))</f>
        <v>GF</v>
      </c>
      <c r="Q4935" s="5">
        <v>54382601</v>
      </c>
      <c r="R4935" s="5">
        <v>54349749.799999997</v>
      </c>
      <c r="S4935" s="5">
        <v>32851.199999999997</v>
      </c>
      <c r="T4935" s="5">
        <v>0</v>
      </c>
      <c r="U4935" s="3"/>
      <c r="V4935" s="5">
        <v>32851.199999999997</v>
      </c>
      <c r="W4935" s="5">
        <v>0</v>
      </c>
      <c r="X4935" s="5"/>
      <c r="Y4935" s="5"/>
      <c r="Z4935" s="5">
        <f>Tbl_BalanceHistory[[#This Row],[Discretionary Recommended - Pre 2022]]+Tbl_BalanceHistory[[#This Row],[Discretionary Balance Recommended: Policy]]+Tbl_BalanceHistory[[#This Row],[Discretionary Balance Recommended: Commitments]]</f>
        <v>0</v>
      </c>
      <c r="AA4935" s="5">
        <f>Tbl_BalanceHistory[[#This Row],[Discretionary Balance]]-Tbl_BalanceHistory[[#This Row],[Discretionary Reappropriation]]</f>
        <v>32851.199999999997</v>
      </c>
      <c r="AB4935" s="2" t="s">
        <v>2215</v>
      </c>
      <c r="AC4935" s="2"/>
      <c r="AD4935" s="2"/>
      <c r="AE4935" s="2"/>
    </row>
    <row r="4936" spans="1:31" ht="75" x14ac:dyDescent="0.25">
      <c r="A4936" s="2" t="s">
        <v>747</v>
      </c>
      <c r="B4936" s="3">
        <v>11</v>
      </c>
      <c r="C4936" s="3">
        <v>156</v>
      </c>
      <c r="D4936" s="3" t="s">
        <v>800</v>
      </c>
      <c r="E4936" s="3" t="str">
        <f>_xlfn.XLOOKUP(Tbl_BalanceHistory[[#This Row],[RespAgy]],Tbl_Agencies[Agy Code],Tbl_Agencies[Agy Sort])</f>
        <v>168000</v>
      </c>
      <c r="F4936" s="2" t="str">
        <f>Tbl_BalanceHistory[[#This Row],[RespAgy]]&amp;": "&amp;Tbl_BalanceHistory[[#This Row],[RespAgency]]</f>
        <v>156: Department of State Police</v>
      </c>
      <c r="G4936" s="3">
        <v>156</v>
      </c>
      <c r="H4936" s="3" t="s">
        <v>800</v>
      </c>
      <c r="I4936" s="3" t="str">
        <f>_xlfn.XLOOKUP(Tbl_BalanceHistory[[#This Row],[AgyCode]],Tbl_Agencies[Agy Code],Tbl_Agencies[Agy Sort])</f>
        <v>168000</v>
      </c>
      <c r="J4936" s="2" t="str">
        <f>Tbl_BalanceHistory[[#This Row],[AgyCode]]&amp;": "&amp;Tbl_BalanceHistory[[#This Row],[Agency Name]]</f>
        <v>156: Department of State Police</v>
      </c>
      <c r="K4936" s="1">
        <v>2020</v>
      </c>
      <c r="L4936" s="3">
        <v>302</v>
      </c>
      <c r="M4936" s="3" t="s">
        <v>802</v>
      </c>
      <c r="N4936" s="2" t="str">
        <f>Tbl_BalanceHistory[[#This Row],[ProgramCode]]&amp;": "&amp;Tbl_BalanceHistory[[#This Row],[Program Name]]</f>
        <v>302: Information Technology Systems, Telecommunications and Records Management</v>
      </c>
      <c r="O4936" s="3" t="s">
        <v>886</v>
      </c>
      <c r="P4936" s="1" t="str">
        <f>IF(Tbl_BalanceHistory[[#This Row],[FundCode]]="0100","GF",IF(Tbl_BalanceHistory[[#This Row],[FundCode]]="01000","GF","Hi Ed / OCR"))</f>
        <v>GF</v>
      </c>
      <c r="Q4936" s="5">
        <v>56208653</v>
      </c>
      <c r="R4936" s="5">
        <v>55667821.460000001</v>
      </c>
      <c r="S4936" s="5">
        <v>540831.54</v>
      </c>
      <c r="T4936" s="5">
        <v>0</v>
      </c>
      <c r="U4936" s="3"/>
      <c r="V4936" s="5">
        <v>540831.54</v>
      </c>
      <c r="W4936" s="5">
        <v>0</v>
      </c>
      <c r="X4936" s="5"/>
      <c r="Y4936" s="5"/>
      <c r="Z4936" s="5">
        <f>Tbl_BalanceHistory[[#This Row],[Discretionary Recommended - Pre 2022]]+Tbl_BalanceHistory[[#This Row],[Discretionary Balance Recommended: Policy]]+Tbl_BalanceHistory[[#This Row],[Discretionary Balance Recommended: Commitments]]</f>
        <v>0</v>
      </c>
      <c r="AA4936" s="5">
        <f>Tbl_BalanceHistory[[#This Row],[Discretionary Balance]]-Tbl_BalanceHistory[[#This Row],[Discretionary Reappropriation]]</f>
        <v>540831.54</v>
      </c>
      <c r="AB4936" s="2"/>
      <c r="AC4936" s="2"/>
      <c r="AD4936" s="2"/>
      <c r="AE4936" s="2"/>
    </row>
    <row r="4937" spans="1:31" ht="45" x14ac:dyDescent="0.25">
      <c r="A4937" s="2" t="s">
        <v>747</v>
      </c>
      <c r="B4937" s="3">
        <v>11</v>
      </c>
      <c r="C4937" s="3">
        <v>156</v>
      </c>
      <c r="D4937" s="3" t="s">
        <v>800</v>
      </c>
      <c r="E4937" s="3" t="str">
        <f>_xlfn.XLOOKUP(Tbl_BalanceHistory[[#This Row],[RespAgy]],Tbl_Agencies[Agy Code],Tbl_Agencies[Agy Sort])</f>
        <v>168000</v>
      </c>
      <c r="F4937" s="2" t="str">
        <f>Tbl_BalanceHistory[[#This Row],[RespAgy]]&amp;": "&amp;Tbl_BalanceHistory[[#This Row],[RespAgency]]</f>
        <v>156: Department of State Police</v>
      </c>
      <c r="G4937" s="3">
        <v>156</v>
      </c>
      <c r="H4937" s="3" t="s">
        <v>800</v>
      </c>
      <c r="I4937" s="3" t="str">
        <f>_xlfn.XLOOKUP(Tbl_BalanceHistory[[#This Row],[AgyCode]],Tbl_Agencies[Agy Code],Tbl_Agencies[Agy Sort])</f>
        <v>168000</v>
      </c>
      <c r="J4937" s="2" t="str">
        <f>Tbl_BalanceHistory[[#This Row],[AgyCode]]&amp;": "&amp;Tbl_BalanceHistory[[#This Row],[Agency Name]]</f>
        <v>156: Department of State Police</v>
      </c>
      <c r="K4937" s="1">
        <v>2014</v>
      </c>
      <c r="L4937" s="3">
        <v>310</v>
      </c>
      <c r="M4937" s="3" t="s">
        <v>804</v>
      </c>
      <c r="N4937" s="2" t="str">
        <f>Tbl_BalanceHistory[[#This Row],[ProgramCode]]&amp;": "&amp;Tbl_BalanceHistory[[#This Row],[Program Name]]</f>
        <v>310: Law Enforcement and Highway Safety Services</v>
      </c>
      <c r="O4937" s="3" t="s">
        <v>1730</v>
      </c>
      <c r="P4937" s="1" t="str">
        <f>IF(Tbl_BalanceHistory[[#This Row],[FundCode]]="0100","GF",IF(Tbl_BalanceHistory[[#This Row],[FundCode]]="01000","GF","Hi Ed / OCR"))</f>
        <v>GF</v>
      </c>
      <c r="Q4937" s="5">
        <v>185593852</v>
      </c>
      <c r="R4937" s="5">
        <v>185593852</v>
      </c>
      <c r="S4937" s="5">
        <v>0</v>
      </c>
      <c r="T4937" s="5">
        <v>0</v>
      </c>
      <c r="U4937" s="3"/>
      <c r="V4937" s="5">
        <v>0</v>
      </c>
      <c r="W4937" s="5">
        <v>0</v>
      </c>
      <c r="X4937" s="5"/>
      <c r="Y4937" s="5"/>
      <c r="Z4937" s="5">
        <f>Tbl_BalanceHistory[[#This Row],[Discretionary Recommended - Pre 2022]]+Tbl_BalanceHistory[[#This Row],[Discretionary Balance Recommended: Policy]]+Tbl_BalanceHistory[[#This Row],[Discretionary Balance Recommended: Commitments]]</f>
        <v>0</v>
      </c>
      <c r="AA4937" s="5">
        <f>Tbl_BalanceHistory[[#This Row],[Discretionary Balance]]-Tbl_BalanceHistory[[#This Row],[Discretionary Reappropriation]]</f>
        <v>0</v>
      </c>
      <c r="AB4937" s="2"/>
      <c r="AC4937" s="2"/>
      <c r="AD4937" s="2"/>
      <c r="AE4937" s="2"/>
    </row>
    <row r="4938" spans="1:31" ht="45" x14ac:dyDescent="0.25">
      <c r="A4938" s="2" t="s">
        <v>747</v>
      </c>
      <c r="B4938" s="3">
        <v>11</v>
      </c>
      <c r="C4938" s="3">
        <v>156</v>
      </c>
      <c r="D4938" s="3" t="s">
        <v>800</v>
      </c>
      <c r="E4938" s="3" t="str">
        <f>_xlfn.XLOOKUP(Tbl_BalanceHistory[[#This Row],[RespAgy]],Tbl_Agencies[Agy Code],Tbl_Agencies[Agy Sort])</f>
        <v>168000</v>
      </c>
      <c r="F4938" s="2" t="str">
        <f>Tbl_BalanceHistory[[#This Row],[RespAgy]]&amp;": "&amp;Tbl_BalanceHistory[[#This Row],[RespAgency]]</f>
        <v>156: Department of State Police</v>
      </c>
      <c r="G4938" s="3">
        <v>156</v>
      </c>
      <c r="H4938" s="3" t="s">
        <v>800</v>
      </c>
      <c r="I4938" s="3" t="str">
        <f>_xlfn.XLOOKUP(Tbl_BalanceHistory[[#This Row],[AgyCode]],Tbl_Agencies[Agy Code],Tbl_Agencies[Agy Sort])</f>
        <v>168000</v>
      </c>
      <c r="J4938" s="2" t="str">
        <f>Tbl_BalanceHistory[[#This Row],[AgyCode]]&amp;": "&amp;Tbl_BalanceHistory[[#This Row],[Agency Name]]</f>
        <v>156: Department of State Police</v>
      </c>
      <c r="K4938" s="1">
        <v>2015</v>
      </c>
      <c r="L4938" s="3">
        <v>310</v>
      </c>
      <c r="M4938" s="3" t="s">
        <v>804</v>
      </c>
      <c r="N4938" s="2" t="str">
        <f>Tbl_BalanceHistory[[#This Row],[ProgramCode]]&amp;": "&amp;Tbl_BalanceHistory[[#This Row],[Program Name]]</f>
        <v>310: Law Enforcement and Highway Safety Services</v>
      </c>
      <c r="O4938" s="3" t="s">
        <v>1730</v>
      </c>
      <c r="P4938" s="1" t="str">
        <f>IF(Tbl_BalanceHistory[[#This Row],[FundCode]]="0100","GF",IF(Tbl_BalanceHistory[[#This Row],[FundCode]]="01000","GF","Hi Ed / OCR"))</f>
        <v>GF</v>
      </c>
      <c r="Q4938" s="5">
        <v>186486485</v>
      </c>
      <c r="R4938" s="5">
        <v>186486485</v>
      </c>
      <c r="S4938" s="5">
        <v>0</v>
      </c>
      <c r="T4938" s="5">
        <v>0</v>
      </c>
      <c r="U4938" s="3"/>
      <c r="V4938" s="5">
        <v>0</v>
      </c>
      <c r="W4938" s="5">
        <v>0</v>
      </c>
      <c r="X4938" s="5"/>
      <c r="Y4938" s="5"/>
      <c r="Z4938" s="5">
        <f>Tbl_BalanceHistory[[#This Row],[Discretionary Recommended - Pre 2022]]+Tbl_BalanceHistory[[#This Row],[Discretionary Balance Recommended: Policy]]+Tbl_BalanceHistory[[#This Row],[Discretionary Balance Recommended: Commitments]]</f>
        <v>0</v>
      </c>
      <c r="AA4938" s="5">
        <f>Tbl_BalanceHistory[[#This Row],[Discretionary Balance]]-Tbl_BalanceHistory[[#This Row],[Discretionary Reappropriation]]</f>
        <v>0</v>
      </c>
      <c r="AB4938" s="2"/>
      <c r="AC4938" s="2"/>
      <c r="AD4938" s="2"/>
      <c r="AE4938" s="2"/>
    </row>
    <row r="4939" spans="1:31" ht="45" x14ac:dyDescent="0.25">
      <c r="A4939" s="2" t="s">
        <v>747</v>
      </c>
      <c r="B4939" s="3">
        <v>11</v>
      </c>
      <c r="C4939" s="3">
        <v>156</v>
      </c>
      <c r="D4939" s="3" t="s">
        <v>800</v>
      </c>
      <c r="E4939" s="3" t="str">
        <f>_xlfn.XLOOKUP(Tbl_BalanceHistory[[#This Row],[RespAgy]],Tbl_Agencies[Agy Code],Tbl_Agencies[Agy Sort])</f>
        <v>168000</v>
      </c>
      <c r="F4939" s="2" t="str">
        <f>Tbl_BalanceHistory[[#This Row],[RespAgy]]&amp;": "&amp;Tbl_BalanceHistory[[#This Row],[RespAgency]]</f>
        <v>156: Department of State Police</v>
      </c>
      <c r="G4939" s="3">
        <v>156</v>
      </c>
      <c r="H4939" s="3" t="s">
        <v>800</v>
      </c>
      <c r="I4939" s="3" t="str">
        <f>_xlfn.XLOOKUP(Tbl_BalanceHistory[[#This Row],[AgyCode]],Tbl_Agencies[Agy Code],Tbl_Agencies[Agy Sort])</f>
        <v>168000</v>
      </c>
      <c r="J4939" s="2" t="str">
        <f>Tbl_BalanceHistory[[#This Row],[AgyCode]]&amp;": "&amp;Tbl_BalanceHistory[[#This Row],[Agency Name]]</f>
        <v>156: Department of State Police</v>
      </c>
      <c r="K4939" s="1">
        <v>2016</v>
      </c>
      <c r="L4939" s="3">
        <v>310</v>
      </c>
      <c r="M4939" s="3" t="s">
        <v>804</v>
      </c>
      <c r="N4939" s="2" t="str">
        <f>Tbl_BalanceHistory[[#This Row],[ProgramCode]]&amp;": "&amp;Tbl_BalanceHistory[[#This Row],[Program Name]]</f>
        <v>310: Law Enforcement and Highway Safety Services</v>
      </c>
      <c r="O4939" s="3" t="s">
        <v>1730</v>
      </c>
      <c r="P4939" s="1" t="str">
        <f>IF(Tbl_BalanceHistory[[#This Row],[FundCode]]="0100","GF",IF(Tbl_BalanceHistory[[#This Row],[FundCode]]="01000","GF","Hi Ed / OCR"))</f>
        <v>GF</v>
      </c>
      <c r="Q4939" s="5">
        <v>200524480</v>
      </c>
      <c r="R4939" s="5">
        <v>200524480</v>
      </c>
      <c r="S4939" s="5">
        <v>0</v>
      </c>
      <c r="T4939" s="5">
        <v>0</v>
      </c>
      <c r="U4939" s="3"/>
      <c r="V4939" s="5">
        <v>0</v>
      </c>
      <c r="W4939" s="5">
        <v>0</v>
      </c>
      <c r="X4939" s="5"/>
      <c r="Y4939" s="5"/>
      <c r="Z4939" s="5">
        <f>Tbl_BalanceHistory[[#This Row],[Discretionary Recommended - Pre 2022]]+Tbl_BalanceHistory[[#This Row],[Discretionary Balance Recommended: Policy]]+Tbl_BalanceHistory[[#This Row],[Discretionary Balance Recommended: Commitments]]</f>
        <v>0</v>
      </c>
      <c r="AA4939" s="5">
        <f>Tbl_BalanceHistory[[#This Row],[Discretionary Balance]]-Tbl_BalanceHistory[[#This Row],[Discretionary Reappropriation]]</f>
        <v>0</v>
      </c>
      <c r="AB4939" s="2"/>
      <c r="AC4939" s="2"/>
      <c r="AD4939" s="2"/>
      <c r="AE4939" s="2"/>
    </row>
    <row r="4940" spans="1:31" ht="45" x14ac:dyDescent="0.25">
      <c r="A4940" s="2" t="s">
        <v>747</v>
      </c>
      <c r="B4940" s="3">
        <v>11</v>
      </c>
      <c r="C4940" s="3">
        <v>156</v>
      </c>
      <c r="D4940" s="3" t="s">
        <v>800</v>
      </c>
      <c r="E4940" s="3" t="str">
        <f>_xlfn.XLOOKUP(Tbl_BalanceHistory[[#This Row],[RespAgy]],Tbl_Agencies[Agy Code],Tbl_Agencies[Agy Sort])</f>
        <v>168000</v>
      </c>
      <c r="F4940" s="2" t="str">
        <f>Tbl_BalanceHistory[[#This Row],[RespAgy]]&amp;": "&amp;Tbl_BalanceHistory[[#This Row],[RespAgency]]</f>
        <v>156: Department of State Police</v>
      </c>
      <c r="G4940" s="3">
        <v>156</v>
      </c>
      <c r="H4940" s="3" t="s">
        <v>800</v>
      </c>
      <c r="I4940" s="3" t="str">
        <f>_xlfn.XLOOKUP(Tbl_BalanceHistory[[#This Row],[AgyCode]],Tbl_Agencies[Agy Code],Tbl_Agencies[Agy Sort])</f>
        <v>168000</v>
      </c>
      <c r="J4940" s="2" t="str">
        <f>Tbl_BalanceHistory[[#This Row],[AgyCode]]&amp;": "&amp;Tbl_BalanceHistory[[#This Row],[Agency Name]]</f>
        <v>156: Department of State Police</v>
      </c>
      <c r="K4940" s="1">
        <v>2017</v>
      </c>
      <c r="L4940" s="3">
        <v>310</v>
      </c>
      <c r="M4940" s="3" t="s">
        <v>804</v>
      </c>
      <c r="N4940" s="2" t="str">
        <f>Tbl_BalanceHistory[[#This Row],[ProgramCode]]&amp;": "&amp;Tbl_BalanceHistory[[#This Row],[Program Name]]</f>
        <v>310: Law Enforcement and Highway Safety Services</v>
      </c>
      <c r="O4940" s="3" t="s">
        <v>886</v>
      </c>
      <c r="P4940" s="1" t="str">
        <f>IF(Tbl_BalanceHistory[[#This Row],[FundCode]]="0100","GF",IF(Tbl_BalanceHistory[[#This Row],[FundCode]]="01000","GF","Hi Ed / OCR"))</f>
        <v>GF</v>
      </c>
      <c r="Q4940" s="5">
        <v>201280768</v>
      </c>
      <c r="R4940" s="5">
        <v>201280766.87</v>
      </c>
      <c r="S4940" s="5">
        <v>1</v>
      </c>
      <c r="T4940" s="5">
        <v>0</v>
      </c>
      <c r="U4940" s="3"/>
      <c r="V4940" s="5">
        <v>1</v>
      </c>
      <c r="W4940" s="5">
        <v>0</v>
      </c>
      <c r="X4940" s="5"/>
      <c r="Y4940" s="5"/>
      <c r="Z4940" s="5">
        <f>Tbl_BalanceHistory[[#This Row],[Discretionary Recommended - Pre 2022]]+Tbl_BalanceHistory[[#This Row],[Discretionary Balance Recommended: Policy]]+Tbl_BalanceHistory[[#This Row],[Discretionary Balance Recommended: Commitments]]</f>
        <v>0</v>
      </c>
      <c r="AA4940" s="5">
        <f>Tbl_BalanceHistory[[#This Row],[Discretionary Balance]]-Tbl_BalanceHistory[[#This Row],[Discretionary Reappropriation]]</f>
        <v>1</v>
      </c>
      <c r="AB4940" s="2"/>
      <c r="AC4940" s="2"/>
      <c r="AD4940" s="2"/>
      <c r="AE4940" s="2"/>
    </row>
    <row r="4941" spans="1:31" ht="45" x14ac:dyDescent="0.25">
      <c r="A4941" s="2" t="s">
        <v>747</v>
      </c>
      <c r="B4941" s="3">
        <v>11</v>
      </c>
      <c r="C4941" s="3">
        <v>156</v>
      </c>
      <c r="D4941" s="3" t="s">
        <v>800</v>
      </c>
      <c r="E4941" s="3" t="str">
        <f>_xlfn.XLOOKUP(Tbl_BalanceHistory[[#This Row],[RespAgy]],Tbl_Agencies[Agy Code],Tbl_Agencies[Agy Sort])</f>
        <v>168000</v>
      </c>
      <c r="F4941" s="2" t="str">
        <f>Tbl_BalanceHistory[[#This Row],[RespAgy]]&amp;": "&amp;Tbl_BalanceHistory[[#This Row],[RespAgency]]</f>
        <v>156: Department of State Police</v>
      </c>
      <c r="G4941" s="3">
        <v>156</v>
      </c>
      <c r="H4941" s="3" t="s">
        <v>800</v>
      </c>
      <c r="I4941" s="3" t="str">
        <f>_xlfn.XLOOKUP(Tbl_BalanceHistory[[#This Row],[AgyCode]],Tbl_Agencies[Agy Code],Tbl_Agencies[Agy Sort])</f>
        <v>168000</v>
      </c>
      <c r="J4941" s="2" t="str">
        <f>Tbl_BalanceHistory[[#This Row],[AgyCode]]&amp;": "&amp;Tbl_BalanceHistory[[#This Row],[Agency Name]]</f>
        <v>156: Department of State Police</v>
      </c>
      <c r="K4941" s="1">
        <v>2018</v>
      </c>
      <c r="L4941" s="3">
        <v>310</v>
      </c>
      <c r="M4941" s="3" t="s">
        <v>804</v>
      </c>
      <c r="N4941" s="2" t="str">
        <f>Tbl_BalanceHistory[[#This Row],[ProgramCode]]&amp;": "&amp;Tbl_BalanceHistory[[#This Row],[Program Name]]</f>
        <v>310: Law Enforcement and Highway Safety Services</v>
      </c>
      <c r="O4941" s="3" t="s">
        <v>886</v>
      </c>
      <c r="P4941" s="1" t="str">
        <f>IF(Tbl_BalanceHistory[[#This Row],[FundCode]]="0100","GF",IF(Tbl_BalanceHistory[[#This Row],[FundCode]]="01000","GF","Hi Ed / OCR"))</f>
        <v>GF</v>
      </c>
      <c r="Q4941" s="5">
        <v>225127270</v>
      </c>
      <c r="R4941" s="5">
        <v>225127269.90000001</v>
      </c>
      <c r="S4941" s="5">
        <v>0</v>
      </c>
      <c r="T4941" s="5">
        <v>0</v>
      </c>
      <c r="U4941" s="3"/>
      <c r="V4941" s="5">
        <v>0</v>
      </c>
      <c r="W4941" s="5">
        <v>0</v>
      </c>
      <c r="X4941" s="5"/>
      <c r="Y4941" s="5"/>
      <c r="Z4941" s="5">
        <f>Tbl_BalanceHistory[[#This Row],[Discretionary Recommended - Pre 2022]]+Tbl_BalanceHistory[[#This Row],[Discretionary Balance Recommended: Policy]]+Tbl_BalanceHistory[[#This Row],[Discretionary Balance Recommended: Commitments]]</f>
        <v>0</v>
      </c>
      <c r="AA4941" s="5">
        <f>Tbl_BalanceHistory[[#This Row],[Discretionary Balance]]-Tbl_BalanceHistory[[#This Row],[Discretionary Reappropriation]]</f>
        <v>0</v>
      </c>
      <c r="AB4941" s="2"/>
      <c r="AC4941" s="2"/>
      <c r="AD4941" s="2"/>
      <c r="AE4941" s="2"/>
    </row>
    <row r="4942" spans="1:31" ht="45" x14ac:dyDescent="0.25">
      <c r="A4942" s="2" t="s">
        <v>747</v>
      </c>
      <c r="B4942" s="3">
        <v>11</v>
      </c>
      <c r="C4942" s="3">
        <v>156</v>
      </c>
      <c r="D4942" s="3" t="s">
        <v>800</v>
      </c>
      <c r="E4942" s="3" t="str">
        <f>_xlfn.XLOOKUP(Tbl_BalanceHistory[[#This Row],[RespAgy]],Tbl_Agencies[Agy Code],Tbl_Agencies[Agy Sort])</f>
        <v>168000</v>
      </c>
      <c r="F4942" s="2" t="str">
        <f>Tbl_BalanceHistory[[#This Row],[RespAgy]]&amp;": "&amp;Tbl_BalanceHistory[[#This Row],[RespAgency]]</f>
        <v>156: Department of State Police</v>
      </c>
      <c r="G4942" s="3">
        <v>156</v>
      </c>
      <c r="H4942" s="3" t="s">
        <v>800</v>
      </c>
      <c r="I4942" s="3" t="str">
        <f>_xlfn.XLOOKUP(Tbl_BalanceHistory[[#This Row],[AgyCode]],Tbl_Agencies[Agy Code],Tbl_Agencies[Agy Sort])</f>
        <v>168000</v>
      </c>
      <c r="J4942" s="2" t="str">
        <f>Tbl_BalanceHistory[[#This Row],[AgyCode]]&amp;": "&amp;Tbl_BalanceHistory[[#This Row],[Agency Name]]</f>
        <v>156: Department of State Police</v>
      </c>
      <c r="K4942" s="1">
        <v>2019</v>
      </c>
      <c r="L4942" s="3">
        <v>310</v>
      </c>
      <c r="M4942" s="3" t="s">
        <v>804</v>
      </c>
      <c r="N4942" s="2" t="str">
        <f>Tbl_BalanceHistory[[#This Row],[ProgramCode]]&amp;": "&amp;Tbl_BalanceHistory[[#This Row],[Program Name]]</f>
        <v>310: Law Enforcement and Highway Safety Services</v>
      </c>
      <c r="O4942" s="3" t="s">
        <v>886</v>
      </c>
      <c r="P4942" s="1" t="str">
        <f>IF(Tbl_BalanceHistory[[#This Row],[FundCode]]="0100","GF",IF(Tbl_BalanceHistory[[#This Row],[FundCode]]="01000","GF","Hi Ed / OCR"))</f>
        <v>GF</v>
      </c>
      <c r="Q4942" s="5">
        <v>220900278</v>
      </c>
      <c r="R4942" s="5">
        <v>220811746</v>
      </c>
      <c r="S4942" s="5">
        <v>88532</v>
      </c>
      <c r="T4942" s="5">
        <v>0</v>
      </c>
      <c r="U4942" s="3"/>
      <c r="V4942" s="5">
        <v>88532</v>
      </c>
      <c r="W4942" s="5">
        <v>0</v>
      </c>
      <c r="X4942" s="5"/>
      <c r="Y4942" s="5"/>
      <c r="Z4942" s="5">
        <f>Tbl_BalanceHistory[[#This Row],[Discretionary Recommended - Pre 2022]]+Tbl_BalanceHistory[[#This Row],[Discretionary Balance Recommended: Policy]]+Tbl_BalanceHistory[[#This Row],[Discretionary Balance Recommended: Commitments]]</f>
        <v>0</v>
      </c>
      <c r="AA4942" s="5">
        <f>Tbl_BalanceHistory[[#This Row],[Discretionary Balance]]-Tbl_BalanceHistory[[#This Row],[Discretionary Reappropriation]]</f>
        <v>88532</v>
      </c>
      <c r="AB4942" s="2" t="s">
        <v>2215</v>
      </c>
      <c r="AC4942" s="2"/>
      <c r="AD4942" s="2"/>
      <c r="AE4942" s="2"/>
    </row>
    <row r="4943" spans="1:31" ht="45" x14ac:dyDescent="0.25">
      <c r="A4943" s="2" t="s">
        <v>747</v>
      </c>
      <c r="B4943" s="3">
        <v>11</v>
      </c>
      <c r="C4943" s="3">
        <v>156</v>
      </c>
      <c r="D4943" s="3" t="s">
        <v>800</v>
      </c>
      <c r="E4943" s="3" t="str">
        <f>_xlfn.XLOOKUP(Tbl_BalanceHistory[[#This Row],[RespAgy]],Tbl_Agencies[Agy Code],Tbl_Agencies[Agy Sort])</f>
        <v>168000</v>
      </c>
      <c r="F4943" s="2" t="str">
        <f>Tbl_BalanceHistory[[#This Row],[RespAgy]]&amp;": "&amp;Tbl_BalanceHistory[[#This Row],[RespAgency]]</f>
        <v>156: Department of State Police</v>
      </c>
      <c r="G4943" s="3">
        <v>156</v>
      </c>
      <c r="H4943" s="3" t="s">
        <v>800</v>
      </c>
      <c r="I4943" s="3" t="str">
        <f>_xlfn.XLOOKUP(Tbl_BalanceHistory[[#This Row],[AgyCode]],Tbl_Agencies[Agy Code],Tbl_Agencies[Agy Sort])</f>
        <v>168000</v>
      </c>
      <c r="J4943" s="2" t="str">
        <f>Tbl_BalanceHistory[[#This Row],[AgyCode]]&amp;": "&amp;Tbl_BalanceHistory[[#This Row],[Agency Name]]</f>
        <v>156: Department of State Police</v>
      </c>
      <c r="K4943" s="1">
        <v>2020</v>
      </c>
      <c r="L4943" s="3">
        <v>310</v>
      </c>
      <c r="M4943" s="3" t="s">
        <v>804</v>
      </c>
      <c r="N4943" s="2" t="str">
        <f>Tbl_BalanceHistory[[#This Row],[ProgramCode]]&amp;": "&amp;Tbl_BalanceHistory[[#This Row],[Program Name]]</f>
        <v>310: Law Enforcement and Highway Safety Services</v>
      </c>
      <c r="O4943" s="3" t="s">
        <v>886</v>
      </c>
      <c r="P4943" s="1" t="str">
        <f>IF(Tbl_BalanceHistory[[#This Row],[FundCode]]="0100","GF",IF(Tbl_BalanceHistory[[#This Row],[FundCode]]="01000","GF","Hi Ed / OCR"))</f>
        <v>GF</v>
      </c>
      <c r="Q4943" s="5">
        <v>226149033</v>
      </c>
      <c r="R4943" s="5">
        <v>224458963.69999999</v>
      </c>
      <c r="S4943" s="5">
        <v>1690069.3</v>
      </c>
      <c r="T4943" s="5">
        <v>0</v>
      </c>
      <c r="U4943" s="3"/>
      <c r="V4943" s="5">
        <v>1690069.3</v>
      </c>
      <c r="W4943" s="5">
        <v>0</v>
      </c>
      <c r="X4943" s="5"/>
      <c r="Y4943" s="5"/>
      <c r="Z4943" s="5">
        <f>Tbl_BalanceHistory[[#This Row],[Discretionary Recommended - Pre 2022]]+Tbl_BalanceHistory[[#This Row],[Discretionary Balance Recommended: Policy]]+Tbl_BalanceHistory[[#This Row],[Discretionary Balance Recommended: Commitments]]</f>
        <v>0</v>
      </c>
      <c r="AA4943" s="5">
        <f>Tbl_BalanceHistory[[#This Row],[Discretionary Balance]]-Tbl_BalanceHistory[[#This Row],[Discretionary Reappropriation]]</f>
        <v>1690069.3</v>
      </c>
      <c r="AB4943" s="2"/>
      <c r="AC4943" s="2"/>
      <c r="AD4943" s="2"/>
      <c r="AE4943" s="2"/>
    </row>
    <row r="4944" spans="1:31" ht="45" x14ac:dyDescent="0.25">
      <c r="A4944" s="2" t="s">
        <v>747</v>
      </c>
      <c r="B4944" s="3">
        <v>11</v>
      </c>
      <c r="C4944" s="3">
        <v>156</v>
      </c>
      <c r="D4944" s="3" t="s">
        <v>800</v>
      </c>
      <c r="E4944" s="3" t="str">
        <f>_xlfn.XLOOKUP(Tbl_BalanceHistory[[#This Row],[RespAgy]],Tbl_Agencies[Agy Code],Tbl_Agencies[Agy Sort])</f>
        <v>168000</v>
      </c>
      <c r="F4944" s="2" t="str">
        <f>Tbl_BalanceHistory[[#This Row],[RespAgy]]&amp;": "&amp;Tbl_BalanceHistory[[#This Row],[RespAgency]]</f>
        <v>156: Department of State Police</v>
      </c>
      <c r="G4944" s="3">
        <v>156</v>
      </c>
      <c r="H4944" s="3" t="s">
        <v>800</v>
      </c>
      <c r="I4944" s="3" t="str">
        <f>_xlfn.XLOOKUP(Tbl_BalanceHistory[[#This Row],[AgyCode]],Tbl_Agencies[Agy Code],Tbl_Agencies[Agy Sort])</f>
        <v>168000</v>
      </c>
      <c r="J4944" s="2" t="str">
        <f>Tbl_BalanceHistory[[#This Row],[AgyCode]]&amp;": "&amp;Tbl_BalanceHistory[[#This Row],[Agency Name]]</f>
        <v>156: Department of State Police</v>
      </c>
      <c r="K4944" s="1">
        <v>2014</v>
      </c>
      <c r="L4944" s="3">
        <v>399</v>
      </c>
      <c r="M4944" s="3" t="s">
        <v>62</v>
      </c>
      <c r="N4944" s="2" t="str">
        <f>Tbl_BalanceHistory[[#This Row],[ProgramCode]]&amp;": "&amp;Tbl_BalanceHistory[[#This Row],[Program Name]]</f>
        <v>399: Administrative and Support Services</v>
      </c>
      <c r="O4944" s="3" t="s">
        <v>1730</v>
      </c>
      <c r="P4944" s="1" t="str">
        <f>IF(Tbl_BalanceHistory[[#This Row],[FundCode]]="0100","GF",IF(Tbl_BalanceHistory[[#This Row],[FundCode]]="01000","GF","Hi Ed / OCR"))</f>
        <v>GF</v>
      </c>
      <c r="Q4944" s="5">
        <v>19785411</v>
      </c>
      <c r="R4944" s="5">
        <v>19785410.949999999</v>
      </c>
      <c r="S4944" s="5">
        <v>0</v>
      </c>
      <c r="T4944" s="5">
        <v>0</v>
      </c>
      <c r="U4944" s="3"/>
      <c r="V4944" s="5">
        <v>0</v>
      </c>
      <c r="W4944" s="5">
        <v>0</v>
      </c>
      <c r="X4944" s="5"/>
      <c r="Y4944" s="5"/>
      <c r="Z4944" s="5">
        <f>Tbl_BalanceHistory[[#This Row],[Discretionary Recommended - Pre 2022]]+Tbl_BalanceHistory[[#This Row],[Discretionary Balance Recommended: Policy]]+Tbl_BalanceHistory[[#This Row],[Discretionary Balance Recommended: Commitments]]</f>
        <v>0</v>
      </c>
      <c r="AA4944" s="5">
        <f>Tbl_BalanceHistory[[#This Row],[Discretionary Balance]]-Tbl_BalanceHistory[[#This Row],[Discretionary Reappropriation]]</f>
        <v>0</v>
      </c>
      <c r="AB4944" s="2"/>
      <c r="AC4944" s="2"/>
      <c r="AD4944" s="2"/>
      <c r="AE4944" s="2"/>
    </row>
    <row r="4945" spans="1:31" ht="45" x14ac:dyDescent="0.25">
      <c r="A4945" s="2" t="s">
        <v>747</v>
      </c>
      <c r="B4945" s="3">
        <v>11</v>
      </c>
      <c r="C4945" s="3">
        <v>156</v>
      </c>
      <c r="D4945" s="3" t="s">
        <v>800</v>
      </c>
      <c r="E4945" s="3" t="str">
        <f>_xlfn.XLOOKUP(Tbl_BalanceHistory[[#This Row],[RespAgy]],Tbl_Agencies[Agy Code],Tbl_Agencies[Agy Sort])</f>
        <v>168000</v>
      </c>
      <c r="F4945" s="2" t="str">
        <f>Tbl_BalanceHistory[[#This Row],[RespAgy]]&amp;": "&amp;Tbl_BalanceHistory[[#This Row],[RespAgency]]</f>
        <v>156: Department of State Police</v>
      </c>
      <c r="G4945" s="3">
        <v>156</v>
      </c>
      <c r="H4945" s="3" t="s">
        <v>800</v>
      </c>
      <c r="I4945" s="3" t="str">
        <f>_xlfn.XLOOKUP(Tbl_BalanceHistory[[#This Row],[AgyCode]],Tbl_Agencies[Agy Code],Tbl_Agencies[Agy Sort])</f>
        <v>168000</v>
      </c>
      <c r="J4945" s="2" t="str">
        <f>Tbl_BalanceHistory[[#This Row],[AgyCode]]&amp;": "&amp;Tbl_BalanceHistory[[#This Row],[Agency Name]]</f>
        <v>156: Department of State Police</v>
      </c>
      <c r="K4945" s="1">
        <v>2015</v>
      </c>
      <c r="L4945" s="3">
        <v>399</v>
      </c>
      <c r="M4945" s="3" t="s">
        <v>62</v>
      </c>
      <c r="N4945" s="2" t="str">
        <f>Tbl_BalanceHistory[[#This Row],[ProgramCode]]&amp;": "&amp;Tbl_BalanceHistory[[#This Row],[Program Name]]</f>
        <v>399: Administrative and Support Services</v>
      </c>
      <c r="O4945" s="3" t="s">
        <v>1730</v>
      </c>
      <c r="P4945" s="1" t="str">
        <f>IF(Tbl_BalanceHistory[[#This Row],[FundCode]]="0100","GF",IF(Tbl_BalanceHistory[[#This Row],[FundCode]]="01000","GF","Hi Ed / OCR"))</f>
        <v>GF</v>
      </c>
      <c r="Q4945" s="5">
        <v>20116290</v>
      </c>
      <c r="R4945" s="5">
        <v>20116290</v>
      </c>
      <c r="S4945" s="5">
        <v>0</v>
      </c>
      <c r="T4945" s="5">
        <v>0</v>
      </c>
      <c r="U4945" s="3"/>
      <c r="V4945" s="5">
        <v>0</v>
      </c>
      <c r="W4945" s="5">
        <v>0</v>
      </c>
      <c r="X4945" s="5"/>
      <c r="Y4945" s="5"/>
      <c r="Z4945" s="5">
        <f>Tbl_BalanceHistory[[#This Row],[Discretionary Recommended - Pre 2022]]+Tbl_BalanceHistory[[#This Row],[Discretionary Balance Recommended: Policy]]+Tbl_BalanceHistory[[#This Row],[Discretionary Balance Recommended: Commitments]]</f>
        <v>0</v>
      </c>
      <c r="AA4945" s="5">
        <f>Tbl_BalanceHistory[[#This Row],[Discretionary Balance]]-Tbl_BalanceHistory[[#This Row],[Discretionary Reappropriation]]</f>
        <v>0</v>
      </c>
      <c r="AB4945" s="2"/>
      <c r="AC4945" s="2"/>
      <c r="AD4945" s="2"/>
      <c r="AE4945" s="2"/>
    </row>
    <row r="4946" spans="1:31" ht="45" x14ac:dyDescent="0.25">
      <c r="A4946" s="2" t="s">
        <v>747</v>
      </c>
      <c r="B4946" s="3">
        <v>11</v>
      </c>
      <c r="C4946" s="3">
        <v>156</v>
      </c>
      <c r="D4946" s="3" t="s">
        <v>800</v>
      </c>
      <c r="E4946" s="3" t="str">
        <f>_xlfn.XLOOKUP(Tbl_BalanceHistory[[#This Row],[RespAgy]],Tbl_Agencies[Agy Code],Tbl_Agencies[Agy Sort])</f>
        <v>168000</v>
      </c>
      <c r="F4946" s="2" t="str">
        <f>Tbl_BalanceHistory[[#This Row],[RespAgy]]&amp;": "&amp;Tbl_BalanceHistory[[#This Row],[RespAgency]]</f>
        <v>156: Department of State Police</v>
      </c>
      <c r="G4946" s="3">
        <v>156</v>
      </c>
      <c r="H4946" s="3" t="s">
        <v>800</v>
      </c>
      <c r="I4946" s="3" t="str">
        <f>_xlfn.XLOOKUP(Tbl_BalanceHistory[[#This Row],[AgyCode]],Tbl_Agencies[Agy Code],Tbl_Agencies[Agy Sort])</f>
        <v>168000</v>
      </c>
      <c r="J4946" s="2" t="str">
        <f>Tbl_BalanceHistory[[#This Row],[AgyCode]]&amp;": "&amp;Tbl_BalanceHistory[[#This Row],[Agency Name]]</f>
        <v>156: Department of State Police</v>
      </c>
      <c r="K4946" s="1">
        <v>2016</v>
      </c>
      <c r="L4946" s="3">
        <v>399</v>
      </c>
      <c r="M4946" s="3" t="s">
        <v>62</v>
      </c>
      <c r="N4946" s="2" t="str">
        <f>Tbl_BalanceHistory[[#This Row],[ProgramCode]]&amp;": "&amp;Tbl_BalanceHistory[[#This Row],[Program Name]]</f>
        <v>399: Administrative and Support Services</v>
      </c>
      <c r="O4946" s="3" t="s">
        <v>1730</v>
      </c>
      <c r="P4946" s="1" t="str">
        <f>IF(Tbl_BalanceHistory[[#This Row],[FundCode]]="0100","GF",IF(Tbl_BalanceHistory[[#This Row],[FundCode]]="01000","GF","Hi Ed / OCR"))</f>
        <v>GF</v>
      </c>
      <c r="Q4946" s="5">
        <v>21128625</v>
      </c>
      <c r="R4946" s="5">
        <v>21128625</v>
      </c>
      <c r="S4946" s="5">
        <v>0</v>
      </c>
      <c r="T4946" s="5">
        <v>0</v>
      </c>
      <c r="U4946" s="3"/>
      <c r="V4946" s="5">
        <v>0</v>
      </c>
      <c r="W4946" s="5">
        <v>0</v>
      </c>
      <c r="X4946" s="5"/>
      <c r="Y4946" s="5"/>
      <c r="Z4946" s="5">
        <f>Tbl_BalanceHistory[[#This Row],[Discretionary Recommended - Pre 2022]]+Tbl_BalanceHistory[[#This Row],[Discretionary Balance Recommended: Policy]]+Tbl_BalanceHistory[[#This Row],[Discretionary Balance Recommended: Commitments]]</f>
        <v>0</v>
      </c>
      <c r="AA4946" s="5">
        <f>Tbl_BalanceHistory[[#This Row],[Discretionary Balance]]-Tbl_BalanceHistory[[#This Row],[Discretionary Reappropriation]]</f>
        <v>0</v>
      </c>
      <c r="AB4946" s="2"/>
      <c r="AC4946" s="2"/>
      <c r="AD4946" s="2"/>
      <c r="AE4946" s="2"/>
    </row>
    <row r="4947" spans="1:31" ht="45" x14ac:dyDescent="0.25">
      <c r="A4947" s="2" t="s">
        <v>747</v>
      </c>
      <c r="B4947" s="3">
        <v>11</v>
      </c>
      <c r="C4947" s="3">
        <v>156</v>
      </c>
      <c r="D4947" s="3" t="s">
        <v>800</v>
      </c>
      <c r="E4947" s="3" t="str">
        <f>_xlfn.XLOOKUP(Tbl_BalanceHistory[[#This Row],[RespAgy]],Tbl_Agencies[Agy Code],Tbl_Agencies[Agy Sort])</f>
        <v>168000</v>
      </c>
      <c r="F4947" s="2" t="str">
        <f>Tbl_BalanceHistory[[#This Row],[RespAgy]]&amp;": "&amp;Tbl_BalanceHistory[[#This Row],[RespAgency]]</f>
        <v>156: Department of State Police</v>
      </c>
      <c r="G4947" s="3">
        <v>156</v>
      </c>
      <c r="H4947" s="3" t="s">
        <v>800</v>
      </c>
      <c r="I4947" s="3" t="str">
        <f>_xlfn.XLOOKUP(Tbl_BalanceHistory[[#This Row],[AgyCode]],Tbl_Agencies[Agy Code],Tbl_Agencies[Agy Sort])</f>
        <v>168000</v>
      </c>
      <c r="J4947" s="2" t="str">
        <f>Tbl_BalanceHistory[[#This Row],[AgyCode]]&amp;": "&amp;Tbl_BalanceHistory[[#This Row],[Agency Name]]</f>
        <v>156: Department of State Police</v>
      </c>
      <c r="K4947" s="1">
        <v>2017</v>
      </c>
      <c r="L4947" s="3">
        <v>399</v>
      </c>
      <c r="M4947" s="3" t="s">
        <v>62</v>
      </c>
      <c r="N4947" s="2" t="str">
        <f>Tbl_BalanceHistory[[#This Row],[ProgramCode]]&amp;": "&amp;Tbl_BalanceHistory[[#This Row],[Program Name]]</f>
        <v>399: Administrative and Support Services</v>
      </c>
      <c r="O4947" s="3" t="s">
        <v>886</v>
      </c>
      <c r="P4947" s="1" t="str">
        <f>IF(Tbl_BalanceHistory[[#This Row],[FundCode]]="0100","GF",IF(Tbl_BalanceHistory[[#This Row],[FundCode]]="01000","GF","Hi Ed / OCR"))</f>
        <v>GF</v>
      </c>
      <c r="Q4947" s="5">
        <v>22388747</v>
      </c>
      <c r="R4947" s="5">
        <v>22388737.920000002</v>
      </c>
      <c r="S4947" s="5">
        <v>9</v>
      </c>
      <c r="T4947" s="5">
        <v>0</v>
      </c>
      <c r="U4947" s="3"/>
      <c r="V4947" s="5">
        <v>9</v>
      </c>
      <c r="W4947" s="5">
        <v>0</v>
      </c>
      <c r="X4947" s="5"/>
      <c r="Y4947" s="5"/>
      <c r="Z4947" s="5">
        <f>Tbl_BalanceHistory[[#This Row],[Discretionary Recommended - Pre 2022]]+Tbl_BalanceHistory[[#This Row],[Discretionary Balance Recommended: Policy]]+Tbl_BalanceHistory[[#This Row],[Discretionary Balance Recommended: Commitments]]</f>
        <v>0</v>
      </c>
      <c r="AA4947" s="5">
        <f>Tbl_BalanceHistory[[#This Row],[Discretionary Balance]]-Tbl_BalanceHistory[[#This Row],[Discretionary Reappropriation]]</f>
        <v>9</v>
      </c>
      <c r="AB4947" s="2"/>
      <c r="AC4947" s="2"/>
      <c r="AD4947" s="2"/>
      <c r="AE4947" s="2"/>
    </row>
    <row r="4948" spans="1:31" ht="45" x14ac:dyDescent="0.25">
      <c r="A4948" s="2" t="s">
        <v>747</v>
      </c>
      <c r="B4948" s="3">
        <v>11</v>
      </c>
      <c r="C4948" s="3">
        <v>156</v>
      </c>
      <c r="D4948" s="3" t="s">
        <v>800</v>
      </c>
      <c r="E4948" s="3" t="str">
        <f>_xlfn.XLOOKUP(Tbl_BalanceHistory[[#This Row],[RespAgy]],Tbl_Agencies[Agy Code],Tbl_Agencies[Agy Sort])</f>
        <v>168000</v>
      </c>
      <c r="F4948" s="2" t="str">
        <f>Tbl_BalanceHistory[[#This Row],[RespAgy]]&amp;": "&amp;Tbl_BalanceHistory[[#This Row],[RespAgency]]</f>
        <v>156: Department of State Police</v>
      </c>
      <c r="G4948" s="3">
        <v>156</v>
      </c>
      <c r="H4948" s="3" t="s">
        <v>800</v>
      </c>
      <c r="I4948" s="3" t="str">
        <f>_xlfn.XLOOKUP(Tbl_BalanceHistory[[#This Row],[AgyCode]],Tbl_Agencies[Agy Code],Tbl_Agencies[Agy Sort])</f>
        <v>168000</v>
      </c>
      <c r="J4948" s="2" t="str">
        <f>Tbl_BalanceHistory[[#This Row],[AgyCode]]&amp;": "&amp;Tbl_BalanceHistory[[#This Row],[Agency Name]]</f>
        <v>156: Department of State Police</v>
      </c>
      <c r="K4948" s="1">
        <v>2018</v>
      </c>
      <c r="L4948" s="3">
        <v>399</v>
      </c>
      <c r="M4948" s="3" t="s">
        <v>62</v>
      </c>
      <c r="N4948" s="2" t="str">
        <f>Tbl_BalanceHistory[[#This Row],[ProgramCode]]&amp;": "&amp;Tbl_BalanceHistory[[#This Row],[Program Name]]</f>
        <v>399: Administrative and Support Services</v>
      </c>
      <c r="O4948" s="3" t="s">
        <v>886</v>
      </c>
      <c r="P4948" s="1" t="str">
        <f>IF(Tbl_BalanceHistory[[#This Row],[FundCode]]="0100","GF",IF(Tbl_BalanceHistory[[#This Row],[FundCode]]="01000","GF","Hi Ed / OCR"))</f>
        <v>GF</v>
      </c>
      <c r="Q4948" s="5">
        <v>26477438</v>
      </c>
      <c r="R4948" s="5">
        <v>26477437.809999999</v>
      </c>
      <c r="S4948" s="5">
        <v>0</v>
      </c>
      <c r="T4948" s="5">
        <v>0</v>
      </c>
      <c r="U4948" s="3"/>
      <c r="V4948" s="5">
        <v>0</v>
      </c>
      <c r="W4948" s="5">
        <v>0</v>
      </c>
      <c r="X4948" s="5"/>
      <c r="Y4948" s="5"/>
      <c r="Z4948" s="5">
        <f>Tbl_BalanceHistory[[#This Row],[Discretionary Recommended - Pre 2022]]+Tbl_BalanceHistory[[#This Row],[Discretionary Balance Recommended: Policy]]+Tbl_BalanceHistory[[#This Row],[Discretionary Balance Recommended: Commitments]]</f>
        <v>0</v>
      </c>
      <c r="AA4948" s="5">
        <f>Tbl_BalanceHistory[[#This Row],[Discretionary Balance]]-Tbl_BalanceHistory[[#This Row],[Discretionary Reappropriation]]</f>
        <v>0</v>
      </c>
      <c r="AB4948" s="2"/>
      <c r="AC4948" s="2"/>
      <c r="AD4948" s="2"/>
      <c r="AE4948" s="2"/>
    </row>
    <row r="4949" spans="1:31" ht="45" x14ac:dyDescent="0.25">
      <c r="A4949" s="2" t="s">
        <v>747</v>
      </c>
      <c r="B4949" s="3">
        <v>11</v>
      </c>
      <c r="C4949" s="3">
        <v>156</v>
      </c>
      <c r="D4949" s="3" t="s">
        <v>800</v>
      </c>
      <c r="E4949" s="3" t="str">
        <f>_xlfn.XLOOKUP(Tbl_BalanceHistory[[#This Row],[RespAgy]],Tbl_Agencies[Agy Code],Tbl_Agencies[Agy Sort])</f>
        <v>168000</v>
      </c>
      <c r="F4949" s="2" t="str">
        <f>Tbl_BalanceHistory[[#This Row],[RespAgy]]&amp;": "&amp;Tbl_BalanceHistory[[#This Row],[RespAgency]]</f>
        <v>156: Department of State Police</v>
      </c>
      <c r="G4949" s="3">
        <v>156</v>
      </c>
      <c r="H4949" s="3" t="s">
        <v>800</v>
      </c>
      <c r="I4949" s="3" t="str">
        <f>_xlfn.XLOOKUP(Tbl_BalanceHistory[[#This Row],[AgyCode]],Tbl_Agencies[Agy Code],Tbl_Agencies[Agy Sort])</f>
        <v>168000</v>
      </c>
      <c r="J4949" s="2" t="str">
        <f>Tbl_BalanceHistory[[#This Row],[AgyCode]]&amp;": "&amp;Tbl_BalanceHistory[[#This Row],[Agency Name]]</f>
        <v>156: Department of State Police</v>
      </c>
      <c r="K4949" s="1">
        <v>2019</v>
      </c>
      <c r="L4949" s="3">
        <v>399</v>
      </c>
      <c r="M4949" s="3" t="s">
        <v>62</v>
      </c>
      <c r="N4949" s="2" t="str">
        <f>Tbl_BalanceHistory[[#This Row],[ProgramCode]]&amp;": "&amp;Tbl_BalanceHistory[[#This Row],[Program Name]]</f>
        <v>399: Administrative and Support Services</v>
      </c>
      <c r="O4949" s="3" t="s">
        <v>886</v>
      </c>
      <c r="P4949" s="1" t="str">
        <f>IF(Tbl_BalanceHistory[[#This Row],[FundCode]]="0100","GF",IF(Tbl_BalanceHistory[[#This Row],[FundCode]]="01000","GF","Hi Ed / OCR"))</f>
        <v>GF</v>
      </c>
      <c r="Q4949" s="5">
        <v>32191438</v>
      </c>
      <c r="R4949" s="5">
        <v>32191398.66</v>
      </c>
      <c r="S4949" s="5">
        <v>39.340000000000003</v>
      </c>
      <c r="T4949" s="5">
        <v>0</v>
      </c>
      <c r="U4949" s="3"/>
      <c r="V4949" s="5">
        <v>39.340000000000003</v>
      </c>
      <c r="W4949" s="5">
        <v>0</v>
      </c>
      <c r="X4949" s="5"/>
      <c r="Y4949" s="5"/>
      <c r="Z4949" s="5">
        <f>Tbl_BalanceHistory[[#This Row],[Discretionary Recommended - Pre 2022]]+Tbl_BalanceHistory[[#This Row],[Discretionary Balance Recommended: Policy]]+Tbl_BalanceHistory[[#This Row],[Discretionary Balance Recommended: Commitments]]</f>
        <v>0</v>
      </c>
      <c r="AA4949" s="5">
        <f>Tbl_BalanceHistory[[#This Row],[Discretionary Balance]]-Tbl_BalanceHistory[[#This Row],[Discretionary Reappropriation]]</f>
        <v>39.340000000000003</v>
      </c>
      <c r="AB4949" s="2" t="s">
        <v>2215</v>
      </c>
      <c r="AC4949" s="2"/>
      <c r="AD4949" s="2"/>
      <c r="AE4949" s="2"/>
    </row>
    <row r="4950" spans="1:31" ht="45" x14ac:dyDescent="0.25">
      <c r="A4950" s="2" t="s">
        <v>747</v>
      </c>
      <c r="B4950" s="3">
        <v>11</v>
      </c>
      <c r="C4950" s="3">
        <v>156</v>
      </c>
      <c r="D4950" s="3" t="s">
        <v>800</v>
      </c>
      <c r="E4950" s="3" t="str">
        <f>_xlfn.XLOOKUP(Tbl_BalanceHistory[[#This Row],[RespAgy]],Tbl_Agencies[Agy Code],Tbl_Agencies[Agy Sort])</f>
        <v>168000</v>
      </c>
      <c r="F4950" s="2" t="str">
        <f>Tbl_BalanceHistory[[#This Row],[RespAgy]]&amp;": "&amp;Tbl_BalanceHistory[[#This Row],[RespAgency]]</f>
        <v>156: Department of State Police</v>
      </c>
      <c r="G4950" s="3">
        <v>156</v>
      </c>
      <c r="H4950" s="3" t="s">
        <v>800</v>
      </c>
      <c r="I4950" s="3" t="str">
        <f>_xlfn.XLOOKUP(Tbl_BalanceHistory[[#This Row],[AgyCode]],Tbl_Agencies[Agy Code],Tbl_Agencies[Agy Sort])</f>
        <v>168000</v>
      </c>
      <c r="J4950" s="2" t="str">
        <f>Tbl_BalanceHistory[[#This Row],[AgyCode]]&amp;": "&amp;Tbl_BalanceHistory[[#This Row],[Agency Name]]</f>
        <v>156: Department of State Police</v>
      </c>
      <c r="K4950" s="1">
        <v>2020</v>
      </c>
      <c r="L4950" s="3">
        <v>399</v>
      </c>
      <c r="M4950" s="3" t="s">
        <v>62</v>
      </c>
      <c r="N4950" s="2" t="str">
        <f>Tbl_BalanceHistory[[#This Row],[ProgramCode]]&amp;": "&amp;Tbl_BalanceHistory[[#This Row],[Program Name]]</f>
        <v>399: Administrative and Support Services</v>
      </c>
      <c r="O4950" s="3" t="s">
        <v>886</v>
      </c>
      <c r="P4950" s="1" t="str">
        <f>IF(Tbl_BalanceHistory[[#This Row],[FundCode]]="0100","GF",IF(Tbl_BalanceHistory[[#This Row],[FundCode]]="01000","GF","Hi Ed / OCR"))</f>
        <v>GF</v>
      </c>
      <c r="Q4950" s="5">
        <v>33697458</v>
      </c>
      <c r="R4950" s="5">
        <v>33673733.439999998</v>
      </c>
      <c r="S4950" s="5">
        <v>23724.560000000001</v>
      </c>
      <c r="T4950" s="5">
        <v>0</v>
      </c>
      <c r="U4950" s="3"/>
      <c r="V4950" s="5">
        <v>23724.560000000001</v>
      </c>
      <c r="W4950" s="5">
        <v>0</v>
      </c>
      <c r="X4950" s="5"/>
      <c r="Y4950" s="5"/>
      <c r="Z4950" s="5">
        <f>Tbl_BalanceHistory[[#This Row],[Discretionary Recommended - Pre 2022]]+Tbl_BalanceHistory[[#This Row],[Discretionary Balance Recommended: Policy]]+Tbl_BalanceHistory[[#This Row],[Discretionary Balance Recommended: Commitments]]</f>
        <v>0</v>
      </c>
      <c r="AA4950" s="5">
        <f>Tbl_BalanceHistory[[#This Row],[Discretionary Balance]]-Tbl_BalanceHistory[[#This Row],[Discretionary Reappropriation]]</f>
        <v>23724.560000000001</v>
      </c>
      <c r="AB4950" s="2"/>
      <c r="AC4950" s="2"/>
      <c r="AD4950" s="2"/>
      <c r="AE4950" s="2"/>
    </row>
    <row r="4951" spans="1:31" ht="45" x14ac:dyDescent="0.25">
      <c r="A4951" s="2" t="s">
        <v>747</v>
      </c>
      <c r="B4951" s="3">
        <v>11</v>
      </c>
      <c r="C4951" s="3">
        <v>766</v>
      </c>
      <c r="D4951" s="3" t="s">
        <v>807</v>
      </c>
      <c r="E4951" s="3" t="str">
        <f>_xlfn.XLOOKUP(Tbl_BalanceHistory[[#This Row],[RespAgy]],Tbl_Agencies[Agy Code],Tbl_Agencies[Agy Sort])</f>
        <v>170000</v>
      </c>
      <c r="F4951" s="2" t="str">
        <f>Tbl_BalanceHistory[[#This Row],[RespAgy]]&amp;": "&amp;Tbl_BalanceHistory[[#This Row],[RespAgency]]</f>
        <v>766: Virginia Parole Board</v>
      </c>
      <c r="G4951" s="3">
        <v>766</v>
      </c>
      <c r="H4951" s="3" t="s">
        <v>807</v>
      </c>
      <c r="I4951" s="3" t="str">
        <f>_xlfn.XLOOKUP(Tbl_BalanceHistory[[#This Row],[AgyCode]],Tbl_Agencies[Agy Code],Tbl_Agencies[Agy Sort])</f>
        <v>170000</v>
      </c>
      <c r="J4951" s="2" t="str">
        <f>Tbl_BalanceHistory[[#This Row],[AgyCode]]&amp;": "&amp;Tbl_BalanceHistory[[#This Row],[Agency Name]]</f>
        <v>766: Virginia Parole Board</v>
      </c>
      <c r="K4951" s="1">
        <v>2014</v>
      </c>
      <c r="L4951" s="3">
        <v>352</v>
      </c>
      <c r="M4951" s="3" t="s">
        <v>809</v>
      </c>
      <c r="N4951" s="2" t="str">
        <f>Tbl_BalanceHistory[[#This Row],[ProgramCode]]&amp;": "&amp;Tbl_BalanceHistory[[#This Row],[Program Name]]</f>
        <v>352: Probation and Parole Determination</v>
      </c>
      <c r="O4951" s="3" t="s">
        <v>1730</v>
      </c>
      <c r="P4951" s="1" t="str">
        <f>IF(Tbl_BalanceHistory[[#This Row],[FundCode]]="0100","GF",IF(Tbl_BalanceHistory[[#This Row],[FundCode]]="01000","GF","Hi Ed / OCR"))</f>
        <v>GF</v>
      </c>
      <c r="Q4951" s="5">
        <v>1558179</v>
      </c>
      <c r="R4951" s="5">
        <v>1374960.98</v>
      </c>
      <c r="S4951" s="5">
        <v>183218</v>
      </c>
      <c r="T4951" s="5">
        <v>0</v>
      </c>
      <c r="U4951" s="3"/>
      <c r="V4951" s="5">
        <v>183218</v>
      </c>
      <c r="W4951" s="5">
        <v>120269</v>
      </c>
      <c r="X4951" s="5"/>
      <c r="Y4951" s="5"/>
      <c r="Z4951" s="5">
        <f>Tbl_BalanceHistory[[#This Row],[Discretionary Recommended - Pre 2022]]+Tbl_BalanceHistory[[#This Row],[Discretionary Balance Recommended: Policy]]+Tbl_BalanceHistory[[#This Row],[Discretionary Balance Recommended: Commitments]]</f>
        <v>120269</v>
      </c>
      <c r="AA4951" s="5">
        <f>Tbl_BalanceHistory[[#This Row],[Discretionary Balance]]-Tbl_BalanceHistory[[#This Row],[Discretionary Reappropriation]]</f>
        <v>62949</v>
      </c>
      <c r="AB4951" s="2" t="s">
        <v>2216</v>
      </c>
      <c r="AC4951" s="2"/>
      <c r="AD4951" s="2"/>
      <c r="AE4951" s="2"/>
    </row>
    <row r="4952" spans="1:31" ht="75" x14ac:dyDescent="0.25">
      <c r="A4952" s="2" t="s">
        <v>747</v>
      </c>
      <c r="B4952" s="3">
        <v>11</v>
      </c>
      <c r="C4952" s="3">
        <v>766</v>
      </c>
      <c r="D4952" s="3" t="s">
        <v>807</v>
      </c>
      <c r="E4952" s="3" t="str">
        <f>_xlfn.XLOOKUP(Tbl_BalanceHistory[[#This Row],[RespAgy]],Tbl_Agencies[Agy Code],Tbl_Agencies[Agy Sort])</f>
        <v>170000</v>
      </c>
      <c r="F4952" s="2" t="str">
        <f>Tbl_BalanceHistory[[#This Row],[RespAgy]]&amp;": "&amp;Tbl_BalanceHistory[[#This Row],[RespAgency]]</f>
        <v>766: Virginia Parole Board</v>
      </c>
      <c r="G4952" s="3">
        <v>766</v>
      </c>
      <c r="H4952" s="3" t="s">
        <v>807</v>
      </c>
      <c r="I4952" s="3" t="str">
        <f>_xlfn.XLOOKUP(Tbl_BalanceHistory[[#This Row],[AgyCode]],Tbl_Agencies[Agy Code],Tbl_Agencies[Agy Sort])</f>
        <v>170000</v>
      </c>
      <c r="J4952" s="2" t="str">
        <f>Tbl_BalanceHistory[[#This Row],[AgyCode]]&amp;": "&amp;Tbl_BalanceHistory[[#This Row],[Agency Name]]</f>
        <v>766: Virginia Parole Board</v>
      </c>
      <c r="K4952" s="1">
        <v>2015</v>
      </c>
      <c r="L4952" s="3">
        <v>352</v>
      </c>
      <c r="M4952" s="3" t="s">
        <v>809</v>
      </c>
      <c r="N4952" s="2" t="str">
        <f>Tbl_BalanceHistory[[#This Row],[ProgramCode]]&amp;": "&amp;Tbl_BalanceHistory[[#This Row],[Program Name]]</f>
        <v>352: Probation and Parole Determination</v>
      </c>
      <c r="O4952" s="3" t="s">
        <v>1730</v>
      </c>
      <c r="P4952" s="1" t="str">
        <f>IF(Tbl_BalanceHistory[[#This Row],[FundCode]]="0100","GF",IF(Tbl_BalanceHistory[[#This Row],[FundCode]]="01000","GF","Hi Ed / OCR"))</f>
        <v>GF</v>
      </c>
      <c r="Q4952" s="5">
        <v>1561526</v>
      </c>
      <c r="R4952" s="5">
        <v>1532040</v>
      </c>
      <c r="S4952" s="5">
        <v>29485</v>
      </c>
      <c r="T4952" s="5">
        <v>0</v>
      </c>
      <c r="U4952" s="3"/>
      <c r="V4952" s="5">
        <v>29485</v>
      </c>
      <c r="W4952" s="5">
        <v>29485</v>
      </c>
      <c r="X4952" s="5"/>
      <c r="Y4952" s="5"/>
      <c r="Z4952" s="5">
        <f>Tbl_BalanceHistory[[#This Row],[Discretionary Recommended - Pre 2022]]+Tbl_BalanceHistory[[#This Row],[Discretionary Balance Recommended: Policy]]+Tbl_BalanceHistory[[#This Row],[Discretionary Balance Recommended: Commitments]]</f>
        <v>29485</v>
      </c>
      <c r="AA4952" s="5">
        <f>Tbl_BalanceHistory[[#This Row],[Discretionary Balance]]-Tbl_BalanceHistory[[#This Row],[Discretionary Reappropriation]]</f>
        <v>0</v>
      </c>
      <c r="AB4952" s="2" t="s">
        <v>2217</v>
      </c>
      <c r="AC4952" s="2"/>
      <c r="AD4952" s="2"/>
      <c r="AE4952" s="2"/>
    </row>
    <row r="4953" spans="1:31" ht="45" x14ac:dyDescent="0.25">
      <c r="A4953" s="2" t="s">
        <v>747</v>
      </c>
      <c r="B4953" s="3">
        <v>11</v>
      </c>
      <c r="C4953" s="3">
        <v>766</v>
      </c>
      <c r="D4953" s="3" t="s">
        <v>807</v>
      </c>
      <c r="E4953" s="3" t="str">
        <f>_xlfn.XLOOKUP(Tbl_BalanceHistory[[#This Row],[RespAgy]],Tbl_Agencies[Agy Code],Tbl_Agencies[Agy Sort])</f>
        <v>170000</v>
      </c>
      <c r="F4953" s="2" t="str">
        <f>Tbl_BalanceHistory[[#This Row],[RespAgy]]&amp;": "&amp;Tbl_BalanceHistory[[#This Row],[RespAgency]]</f>
        <v>766: Virginia Parole Board</v>
      </c>
      <c r="G4953" s="3">
        <v>766</v>
      </c>
      <c r="H4953" s="3" t="s">
        <v>807</v>
      </c>
      <c r="I4953" s="3" t="str">
        <f>_xlfn.XLOOKUP(Tbl_BalanceHistory[[#This Row],[AgyCode]],Tbl_Agencies[Agy Code],Tbl_Agencies[Agy Sort])</f>
        <v>170000</v>
      </c>
      <c r="J4953" s="2" t="str">
        <f>Tbl_BalanceHistory[[#This Row],[AgyCode]]&amp;": "&amp;Tbl_BalanceHistory[[#This Row],[Agency Name]]</f>
        <v>766: Virginia Parole Board</v>
      </c>
      <c r="K4953" s="1">
        <v>2016</v>
      </c>
      <c r="L4953" s="3">
        <v>352</v>
      </c>
      <c r="M4953" s="3" t="s">
        <v>809</v>
      </c>
      <c r="N4953" s="2" t="str">
        <f>Tbl_BalanceHistory[[#This Row],[ProgramCode]]&amp;": "&amp;Tbl_BalanceHistory[[#This Row],[Program Name]]</f>
        <v>352: Probation and Parole Determination</v>
      </c>
      <c r="O4953" s="3" t="s">
        <v>1730</v>
      </c>
      <c r="P4953" s="1" t="str">
        <f>IF(Tbl_BalanceHistory[[#This Row],[FundCode]]="0100","GF",IF(Tbl_BalanceHistory[[#This Row],[FundCode]]="01000","GF","Hi Ed / OCR"))</f>
        <v>GF</v>
      </c>
      <c r="Q4953" s="5">
        <v>1500193</v>
      </c>
      <c r="R4953" s="5">
        <v>1436183.79</v>
      </c>
      <c r="S4953" s="5">
        <v>64009</v>
      </c>
      <c r="T4953" s="5">
        <v>0</v>
      </c>
      <c r="U4953" s="3"/>
      <c r="V4953" s="5">
        <v>64009</v>
      </c>
      <c r="W4953" s="5">
        <v>0</v>
      </c>
      <c r="X4953" s="5"/>
      <c r="Y4953" s="5"/>
      <c r="Z4953" s="5">
        <f>Tbl_BalanceHistory[[#This Row],[Discretionary Recommended - Pre 2022]]+Tbl_BalanceHistory[[#This Row],[Discretionary Balance Recommended: Policy]]+Tbl_BalanceHistory[[#This Row],[Discretionary Balance Recommended: Commitments]]</f>
        <v>0</v>
      </c>
      <c r="AA4953" s="5">
        <f>Tbl_BalanceHistory[[#This Row],[Discretionary Balance]]-Tbl_BalanceHistory[[#This Row],[Discretionary Reappropriation]]</f>
        <v>64009</v>
      </c>
      <c r="AB4953" s="2"/>
      <c r="AC4953" s="2"/>
      <c r="AD4953" s="2"/>
      <c r="AE4953" s="2"/>
    </row>
    <row r="4954" spans="1:31" ht="45" x14ac:dyDescent="0.25">
      <c r="A4954" s="2" t="s">
        <v>747</v>
      </c>
      <c r="B4954" s="3">
        <v>11</v>
      </c>
      <c r="C4954" s="3">
        <v>766</v>
      </c>
      <c r="D4954" s="3" t="s">
        <v>807</v>
      </c>
      <c r="E4954" s="3" t="str">
        <f>_xlfn.XLOOKUP(Tbl_BalanceHistory[[#This Row],[RespAgy]],Tbl_Agencies[Agy Code],Tbl_Agencies[Agy Sort])</f>
        <v>170000</v>
      </c>
      <c r="F4954" s="2" t="str">
        <f>Tbl_BalanceHistory[[#This Row],[RespAgy]]&amp;": "&amp;Tbl_BalanceHistory[[#This Row],[RespAgency]]</f>
        <v>766: Virginia Parole Board</v>
      </c>
      <c r="G4954" s="3">
        <v>766</v>
      </c>
      <c r="H4954" s="3" t="s">
        <v>807</v>
      </c>
      <c r="I4954" s="3" t="str">
        <f>_xlfn.XLOOKUP(Tbl_BalanceHistory[[#This Row],[AgyCode]],Tbl_Agencies[Agy Code],Tbl_Agencies[Agy Sort])</f>
        <v>170000</v>
      </c>
      <c r="J4954" s="2" t="str">
        <f>Tbl_BalanceHistory[[#This Row],[AgyCode]]&amp;": "&amp;Tbl_BalanceHistory[[#This Row],[Agency Name]]</f>
        <v>766: Virginia Parole Board</v>
      </c>
      <c r="K4954" s="1">
        <v>2017</v>
      </c>
      <c r="L4954" s="3">
        <v>352</v>
      </c>
      <c r="M4954" s="3" t="s">
        <v>809</v>
      </c>
      <c r="N4954" s="2" t="str">
        <f>Tbl_BalanceHistory[[#This Row],[ProgramCode]]&amp;": "&amp;Tbl_BalanceHistory[[#This Row],[Program Name]]</f>
        <v>352: Probation and Parole Determination</v>
      </c>
      <c r="O4954" s="3" t="s">
        <v>886</v>
      </c>
      <c r="P4954" s="1" t="str">
        <f>IF(Tbl_BalanceHistory[[#This Row],[FundCode]]="0100","GF",IF(Tbl_BalanceHistory[[#This Row],[FundCode]]="01000","GF","Hi Ed / OCR"))</f>
        <v>GF</v>
      </c>
      <c r="Q4954" s="5">
        <v>1592999</v>
      </c>
      <c r="R4954" s="5">
        <v>1567312.08</v>
      </c>
      <c r="S4954" s="5">
        <v>25686</v>
      </c>
      <c r="T4954" s="5">
        <v>0</v>
      </c>
      <c r="U4954" s="3"/>
      <c r="V4954" s="5">
        <v>25686</v>
      </c>
      <c r="W4954" s="5">
        <v>0</v>
      </c>
      <c r="X4954" s="5"/>
      <c r="Y4954" s="5"/>
      <c r="Z4954" s="5">
        <f>Tbl_BalanceHistory[[#This Row],[Discretionary Recommended - Pre 2022]]+Tbl_BalanceHistory[[#This Row],[Discretionary Balance Recommended: Policy]]+Tbl_BalanceHistory[[#This Row],[Discretionary Balance Recommended: Commitments]]</f>
        <v>0</v>
      </c>
      <c r="AA4954" s="5">
        <f>Tbl_BalanceHistory[[#This Row],[Discretionary Balance]]-Tbl_BalanceHistory[[#This Row],[Discretionary Reappropriation]]</f>
        <v>25686</v>
      </c>
      <c r="AB4954" s="2"/>
      <c r="AC4954" s="2"/>
      <c r="AD4954" s="2"/>
      <c r="AE4954" s="2"/>
    </row>
    <row r="4955" spans="1:31" ht="240" x14ac:dyDescent="0.25">
      <c r="A4955" s="2" t="s">
        <v>747</v>
      </c>
      <c r="B4955" s="3">
        <v>11</v>
      </c>
      <c r="C4955" s="3">
        <v>766</v>
      </c>
      <c r="D4955" s="3" t="s">
        <v>807</v>
      </c>
      <c r="E4955" s="3" t="str">
        <f>_xlfn.XLOOKUP(Tbl_BalanceHistory[[#This Row],[RespAgy]],Tbl_Agencies[Agy Code],Tbl_Agencies[Agy Sort])</f>
        <v>170000</v>
      </c>
      <c r="F4955" s="2" t="str">
        <f>Tbl_BalanceHistory[[#This Row],[RespAgy]]&amp;": "&amp;Tbl_BalanceHistory[[#This Row],[RespAgency]]</f>
        <v>766: Virginia Parole Board</v>
      </c>
      <c r="G4955" s="3">
        <v>766</v>
      </c>
      <c r="H4955" s="3" t="s">
        <v>807</v>
      </c>
      <c r="I4955" s="3" t="str">
        <f>_xlfn.XLOOKUP(Tbl_BalanceHistory[[#This Row],[AgyCode]],Tbl_Agencies[Agy Code],Tbl_Agencies[Agy Sort])</f>
        <v>170000</v>
      </c>
      <c r="J4955" s="2" t="str">
        <f>Tbl_BalanceHistory[[#This Row],[AgyCode]]&amp;": "&amp;Tbl_BalanceHistory[[#This Row],[Agency Name]]</f>
        <v>766: Virginia Parole Board</v>
      </c>
      <c r="K4955" s="1">
        <v>2018</v>
      </c>
      <c r="L4955" s="3">
        <v>352</v>
      </c>
      <c r="M4955" s="3" t="s">
        <v>809</v>
      </c>
      <c r="N4955" s="2" t="str">
        <f>Tbl_BalanceHistory[[#This Row],[ProgramCode]]&amp;": "&amp;Tbl_BalanceHistory[[#This Row],[Program Name]]</f>
        <v>352: Probation and Parole Determination</v>
      </c>
      <c r="O4955" s="3" t="s">
        <v>886</v>
      </c>
      <c r="P4955" s="1" t="str">
        <f>IF(Tbl_BalanceHistory[[#This Row],[FundCode]]="0100","GF",IF(Tbl_BalanceHistory[[#This Row],[FundCode]]="01000","GF","Hi Ed / OCR"))</f>
        <v>GF</v>
      </c>
      <c r="Q4955" s="5">
        <v>1803132</v>
      </c>
      <c r="R4955" s="5">
        <v>1766602.59</v>
      </c>
      <c r="S4955" s="5">
        <v>36529</v>
      </c>
      <c r="T4955" s="5">
        <v>0</v>
      </c>
      <c r="U4955" s="3"/>
      <c r="V4955" s="5">
        <v>36529</v>
      </c>
      <c r="W4955" s="5">
        <v>0</v>
      </c>
      <c r="X4955" s="5"/>
      <c r="Y4955" s="5"/>
      <c r="Z4955" s="5">
        <f>Tbl_BalanceHistory[[#This Row],[Discretionary Recommended - Pre 2022]]+Tbl_BalanceHistory[[#This Row],[Discretionary Balance Recommended: Policy]]+Tbl_BalanceHistory[[#This Row],[Discretionary Balance Recommended: Commitments]]</f>
        <v>0</v>
      </c>
      <c r="AA4955" s="5">
        <f>Tbl_BalanceHistory[[#This Row],[Discretionary Balance]]-Tbl_BalanceHistory[[#This Row],[Discretionary Reappropriation]]</f>
        <v>36529</v>
      </c>
      <c r="AB4955" s="2" t="s">
        <v>2218</v>
      </c>
      <c r="AC4955" s="2"/>
      <c r="AD4955" s="2"/>
      <c r="AE4955" s="2"/>
    </row>
    <row r="4956" spans="1:31" ht="180" x14ac:dyDescent="0.25">
      <c r="A4956" s="2" t="s">
        <v>747</v>
      </c>
      <c r="B4956" s="3">
        <v>11</v>
      </c>
      <c r="C4956" s="3">
        <v>766</v>
      </c>
      <c r="D4956" s="3" t="s">
        <v>807</v>
      </c>
      <c r="E4956" s="3" t="str">
        <f>_xlfn.XLOOKUP(Tbl_BalanceHistory[[#This Row],[RespAgy]],Tbl_Agencies[Agy Code],Tbl_Agencies[Agy Sort])</f>
        <v>170000</v>
      </c>
      <c r="F4956" s="2" t="str">
        <f>Tbl_BalanceHistory[[#This Row],[RespAgy]]&amp;": "&amp;Tbl_BalanceHistory[[#This Row],[RespAgency]]</f>
        <v>766: Virginia Parole Board</v>
      </c>
      <c r="G4956" s="3">
        <v>766</v>
      </c>
      <c r="H4956" s="3" t="s">
        <v>807</v>
      </c>
      <c r="I4956" s="3" t="str">
        <f>_xlfn.XLOOKUP(Tbl_BalanceHistory[[#This Row],[AgyCode]],Tbl_Agencies[Agy Code],Tbl_Agencies[Agy Sort])</f>
        <v>170000</v>
      </c>
      <c r="J4956" s="2" t="str">
        <f>Tbl_BalanceHistory[[#This Row],[AgyCode]]&amp;": "&amp;Tbl_BalanceHistory[[#This Row],[Agency Name]]</f>
        <v>766: Virginia Parole Board</v>
      </c>
      <c r="K4956" s="1">
        <v>2019</v>
      </c>
      <c r="L4956" s="3">
        <v>352</v>
      </c>
      <c r="M4956" s="3" t="s">
        <v>809</v>
      </c>
      <c r="N4956" s="2" t="str">
        <f>Tbl_BalanceHistory[[#This Row],[ProgramCode]]&amp;": "&amp;Tbl_BalanceHistory[[#This Row],[Program Name]]</f>
        <v>352: Probation and Parole Determination</v>
      </c>
      <c r="O4956" s="3" t="s">
        <v>886</v>
      </c>
      <c r="P4956" s="1" t="str">
        <f>IF(Tbl_BalanceHistory[[#This Row],[FundCode]]="0100","GF",IF(Tbl_BalanceHistory[[#This Row],[FundCode]]="01000","GF","Hi Ed / OCR"))</f>
        <v>GF</v>
      </c>
      <c r="Q4956" s="5">
        <v>1848199</v>
      </c>
      <c r="R4956" s="5">
        <v>1775470.87</v>
      </c>
      <c r="S4956" s="5">
        <v>72728.13</v>
      </c>
      <c r="T4956" s="5">
        <v>0</v>
      </c>
      <c r="U4956" s="3"/>
      <c r="V4956" s="5">
        <v>72728.13</v>
      </c>
      <c r="W4956" s="5">
        <v>1330</v>
      </c>
      <c r="X4956" s="5"/>
      <c r="Y4956" s="5"/>
      <c r="Z4956" s="5">
        <f>Tbl_BalanceHistory[[#This Row],[Discretionary Recommended - Pre 2022]]+Tbl_BalanceHistory[[#This Row],[Discretionary Balance Recommended: Policy]]+Tbl_BalanceHistory[[#This Row],[Discretionary Balance Recommended: Commitments]]</f>
        <v>1330</v>
      </c>
      <c r="AA4956" s="5">
        <f>Tbl_BalanceHistory[[#This Row],[Discretionary Balance]]-Tbl_BalanceHistory[[#This Row],[Discretionary Reappropriation]]</f>
        <v>71398.13</v>
      </c>
      <c r="AB4956" s="2" t="s">
        <v>2219</v>
      </c>
      <c r="AC4956" s="2"/>
      <c r="AD4956" s="2"/>
      <c r="AE4956" s="2"/>
    </row>
    <row r="4957" spans="1:31" ht="300" x14ac:dyDescent="0.25">
      <c r="A4957" s="2" t="s">
        <v>747</v>
      </c>
      <c r="B4957" s="3">
        <v>11</v>
      </c>
      <c r="C4957" s="3">
        <v>766</v>
      </c>
      <c r="D4957" s="3" t="s">
        <v>807</v>
      </c>
      <c r="E4957" s="3" t="str">
        <f>_xlfn.XLOOKUP(Tbl_BalanceHistory[[#This Row],[RespAgy]],Tbl_Agencies[Agy Code],Tbl_Agencies[Agy Sort])</f>
        <v>170000</v>
      </c>
      <c r="F4957" s="2" t="str">
        <f>Tbl_BalanceHistory[[#This Row],[RespAgy]]&amp;": "&amp;Tbl_BalanceHistory[[#This Row],[RespAgency]]</f>
        <v>766: Virginia Parole Board</v>
      </c>
      <c r="G4957" s="3">
        <v>766</v>
      </c>
      <c r="H4957" s="3" t="s">
        <v>807</v>
      </c>
      <c r="I4957" s="3" t="str">
        <f>_xlfn.XLOOKUP(Tbl_BalanceHistory[[#This Row],[AgyCode]],Tbl_Agencies[Agy Code],Tbl_Agencies[Agy Sort])</f>
        <v>170000</v>
      </c>
      <c r="J4957" s="2" t="str">
        <f>Tbl_BalanceHistory[[#This Row],[AgyCode]]&amp;": "&amp;Tbl_BalanceHistory[[#This Row],[Agency Name]]</f>
        <v>766: Virginia Parole Board</v>
      </c>
      <c r="K4957" s="1">
        <v>2020</v>
      </c>
      <c r="L4957" s="3">
        <v>352</v>
      </c>
      <c r="M4957" s="3" t="s">
        <v>809</v>
      </c>
      <c r="N4957" s="2" t="str">
        <f>Tbl_BalanceHistory[[#This Row],[ProgramCode]]&amp;": "&amp;Tbl_BalanceHistory[[#This Row],[Program Name]]</f>
        <v>352: Probation and Parole Determination</v>
      </c>
      <c r="O4957" s="3" t="s">
        <v>886</v>
      </c>
      <c r="P4957" s="1" t="str">
        <f>IF(Tbl_BalanceHistory[[#This Row],[FundCode]]="0100","GF",IF(Tbl_BalanceHistory[[#This Row],[FundCode]]="01000","GF","Hi Ed / OCR"))</f>
        <v>GF</v>
      </c>
      <c r="Q4957" s="5">
        <v>1847384</v>
      </c>
      <c r="R4957" s="5">
        <v>1734650.1</v>
      </c>
      <c r="S4957" s="5">
        <v>112733.9</v>
      </c>
      <c r="T4957" s="5">
        <v>0</v>
      </c>
      <c r="U4957" s="3"/>
      <c r="V4957" s="5">
        <v>112733.9</v>
      </c>
      <c r="W4957" s="5">
        <v>58600</v>
      </c>
      <c r="X4957" s="5"/>
      <c r="Y4957" s="5"/>
      <c r="Z4957" s="5">
        <f>Tbl_BalanceHistory[[#This Row],[Discretionary Recommended - Pre 2022]]+Tbl_BalanceHistory[[#This Row],[Discretionary Balance Recommended: Policy]]+Tbl_BalanceHistory[[#This Row],[Discretionary Balance Recommended: Commitments]]</f>
        <v>58600</v>
      </c>
      <c r="AA4957" s="5">
        <f>Tbl_BalanceHistory[[#This Row],[Discretionary Balance]]-Tbl_BalanceHistory[[#This Row],[Discretionary Reappropriation]]</f>
        <v>54133.899999999994</v>
      </c>
      <c r="AB4957" s="2" t="s">
        <v>2220</v>
      </c>
      <c r="AC4957" s="2"/>
      <c r="AD4957" s="2"/>
      <c r="AE4957" s="2" t="s">
        <v>2221</v>
      </c>
    </row>
    <row r="4958" spans="1:31" ht="60" x14ac:dyDescent="0.25">
      <c r="A4958" s="2" t="s">
        <v>747</v>
      </c>
      <c r="B4958" s="3">
        <v>11</v>
      </c>
      <c r="C4958" s="3">
        <v>123</v>
      </c>
      <c r="D4958" s="3" t="s">
        <v>849</v>
      </c>
      <c r="E4958" s="3" t="str">
        <f>_xlfn.XLOOKUP(Tbl_BalanceHistory[[#This Row],[RespAgy]],Tbl_Agencies[Agy Code],Tbl_Agencies[Agy Sort])</f>
        <v>183510</v>
      </c>
      <c r="F4958" s="2" t="str">
        <f>Tbl_BalanceHistory[[#This Row],[RespAgy]]&amp;": "&amp;Tbl_BalanceHistory[[#This Row],[RespAgency]]</f>
        <v>123: Department of Military Affairs</v>
      </c>
      <c r="G4958" s="3">
        <v>123</v>
      </c>
      <c r="H4958" s="3" t="s">
        <v>849</v>
      </c>
      <c r="I4958" s="3" t="str">
        <f>_xlfn.XLOOKUP(Tbl_BalanceHistory[[#This Row],[AgyCode]],Tbl_Agencies[Agy Code],Tbl_Agencies[Agy Sort])</f>
        <v>183510</v>
      </c>
      <c r="J4958" s="2" t="str">
        <f>Tbl_BalanceHistory[[#This Row],[AgyCode]]&amp;": "&amp;Tbl_BalanceHistory[[#This Row],[Agency Name]]</f>
        <v>123: Department of Military Affairs</v>
      </c>
      <c r="K4958" s="1">
        <v>2014</v>
      </c>
      <c r="L4958" s="3">
        <v>108</v>
      </c>
      <c r="M4958" s="3" t="s">
        <v>408</v>
      </c>
      <c r="N4958" s="2" t="str">
        <f>Tbl_BalanceHistory[[#This Row],[ProgramCode]]&amp;": "&amp;Tbl_BalanceHistory[[#This Row],[Program Name]]</f>
        <v>108: Higher Education Student Financial Assistance</v>
      </c>
      <c r="O4958" s="3" t="s">
        <v>1730</v>
      </c>
      <c r="P4958" s="1" t="str">
        <f>IF(Tbl_BalanceHistory[[#This Row],[FundCode]]="0100","GF",IF(Tbl_BalanceHistory[[#This Row],[FundCode]]="01000","GF","Hi Ed / OCR"))</f>
        <v>GF</v>
      </c>
      <c r="Q4958" s="5">
        <v>3886786</v>
      </c>
      <c r="R4958" s="5">
        <v>2986786</v>
      </c>
      <c r="S4958" s="5">
        <v>900000</v>
      </c>
      <c r="T4958" s="5">
        <v>0</v>
      </c>
      <c r="U4958" s="3"/>
      <c r="V4958" s="5">
        <v>900000</v>
      </c>
      <c r="W4958" s="5">
        <v>371349</v>
      </c>
      <c r="X4958" s="5"/>
      <c r="Y4958" s="5"/>
      <c r="Z4958" s="5">
        <f>Tbl_BalanceHistory[[#This Row],[Discretionary Recommended - Pre 2022]]+Tbl_BalanceHistory[[#This Row],[Discretionary Balance Recommended: Policy]]+Tbl_BalanceHistory[[#This Row],[Discretionary Balance Recommended: Commitments]]</f>
        <v>371349</v>
      </c>
      <c r="AA4958" s="5">
        <f>Tbl_BalanceHistory[[#This Row],[Discretionary Balance]]-Tbl_BalanceHistory[[#This Row],[Discretionary Reappropriation]]</f>
        <v>528651</v>
      </c>
      <c r="AB4958" s="2" t="s">
        <v>2209</v>
      </c>
      <c r="AC4958" s="2"/>
      <c r="AD4958" s="2"/>
      <c r="AE4958" s="2"/>
    </row>
    <row r="4959" spans="1:31" ht="45" x14ac:dyDescent="0.25">
      <c r="A4959" s="2" t="s">
        <v>747</v>
      </c>
      <c r="B4959" s="3">
        <v>11</v>
      </c>
      <c r="C4959" s="3">
        <v>123</v>
      </c>
      <c r="D4959" s="3" t="s">
        <v>849</v>
      </c>
      <c r="E4959" s="3" t="str">
        <f>_xlfn.XLOOKUP(Tbl_BalanceHistory[[#This Row],[RespAgy]],Tbl_Agencies[Agy Code],Tbl_Agencies[Agy Sort])</f>
        <v>183510</v>
      </c>
      <c r="F4959" s="2" t="str">
        <f>Tbl_BalanceHistory[[#This Row],[RespAgy]]&amp;": "&amp;Tbl_BalanceHistory[[#This Row],[RespAgency]]</f>
        <v>123: Department of Military Affairs</v>
      </c>
      <c r="G4959" s="3">
        <v>123</v>
      </c>
      <c r="H4959" s="3" t="s">
        <v>849</v>
      </c>
      <c r="I4959" s="3" t="str">
        <f>_xlfn.XLOOKUP(Tbl_BalanceHistory[[#This Row],[AgyCode]],Tbl_Agencies[Agy Code],Tbl_Agencies[Agy Sort])</f>
        <v>183510</v>
      </c>
      <c r="J4959" s="2" t="str">
        <f>Tbl_BalanceHistory[[#This Row],[AgyCode]]&amp;": "&amp;Tbl_BalanceHistory[[#This Row],[Agency Name]]</f>
        <v>123: Department of Military Affairs</v>
      </c>
      <c r="K4959" s="1">
        <v>2015</v>
      </c>
      <c r="L4959" s="3">
        <v>108</v>
      </c>
      <c r="M4959" s="3" t="s">
        <v>408</v>
      </c>
      <c r="N4959" s="2" t="str">
        <f>Tbl_BalanceHistory[[#This Row],[ProgramCode]]&amp;": "&amp;Tbl_BalanceHistory[[#This Row],[Program Name]]</f>
        <v>108: Higher Education Student Financial Assistance</v>
      </c>
      <c r="O4959" s="3" t="s">
        <v>1730</v>
      </c>
      <c r="P4959" s="1" t="str">
        <f>IF(Tbl_BalanceHistory[[#This Row],[FundCode]]="0100","GF",IF(Tbl_BalanceHistory[[#This Row],[FundCode]]="01000","GF","Hi Ed / OCR"))</f>
        <v>GF</v>
      </c>
      <c r="Q4959" s="5">
        <v>3021951</v>
      </c>
      <c r="R4959" s="5">
        <v>2791970</v>
      </c>
      <c r="S4959" s="5">
        <v>229980</v>
      </c>
      <c r="T4959" s="5">
        <v>0</v>
      </c>
      <c r="U4959" s="3"/>
      <c r="V4959" s="5">
        <v>229980</v>
      </c>
      <c r="W4959" s="5">
        <v>229980</v>
      </c>
      <c r="X4959" s="5"/>
      <c r="Y4959" s="5"/>
      <c r="Z4959" s="5">
        <f>Tbl_BalanceHistory[[#This Row],[Discretionary Recommended - Pre 2022]]+Tbl_BalanceHistory[[#This Row],[Discretionary Balance Recommended: Policy]]+Tbl_BalanceHistory[[#This Row],[Discretionary Balance Recommended: Commitments]]</f>
        <v>229980</v>
      </c>
      <c r="AA4959" s="5">
        <f>Tbl_BalanceHistory[[#This Row],[Discretionary Balance]]-Tbl_BalanceHistory[[#This Row],[Discretionary Reappropriation]]</f>
        <v>0</v>
      </c>
      <c r="AB4959" s="2" t="s">
        <v>2210</v>
      </c>
      <c r="AC4959" s="2"/>
      <c r="AD4959" s="2"/>
      <c r="AE4959" s="2"/>
    </row>
    <row r="4960" spans="1:31" ht="45" x14ac:dyDescent="0.25">
      <c r="A4960" s="2" t="s">
        <v>747</v>
      </c>
      <c r="B4960" s="3">
        <v>11</v>
      </c>
      <c r="C4960" s="3">
        <v>123</v>
      </c>
      <c r="D4960" s="3" t="s">
        <v>849</v>
      </c>
      <c r="E4960" s="3" t="str">
        <f>_xlfn.XLOOKUP(Tbl_BalanceHistory[[#This Row],[RespAgy]],Tbl_Agencies[Agy Code],Tbl_Agencies[Agy Sort])</f>
        <v>183510</v>
      </c>
      <c r="F4960" s="2" t="str">
        <f>Tbl_BalanceHistory[[#This Row],[RespAgy]]&amp;": "&amp;Tbl_BalanceHistory[[#This Row],[RespAgency]]</f>
        <v>123: Department of Military Affairs</v>
      </c>
      <c r="G4960" s="3">
        <v>123</v>
      </c>
      <c r="H4960" s="3" t="s">
        <v>849</v>
      </c>
      <c r="I4960" s="3" t="str">
        <f>_xlfn.XLOOKUP(Tbl_BalanceHistory[[#This Row],[AgyCode]],Tbl_Agencies[Agy Code],Tbl_Agencies[Agy Sort])</f>
        <v>183510</v>
      </c>
      <c r="J4960" s="2" t="str">
        <f>Tbl_BalanceHistory[[#This Row],[AgyCode]]&amp;": "&amp;Tbl_BalanceHistory[[#This Row],[Agency Name]]</f>
        <v>123: Department of Military Affairs</v>
      </c>
      <c r="K4960" s="1">
        <v>2016</v>
      </c>
      <c r="L4960" s="3">
        <v>108</v>
      </c>
      <c r="M4960" s="3" t="s">
        <v>408</v>
      </c>
      <c r="N4960" s="2" t="str">
        <f>Tbl_BalanceHistory[[#This Row],[ProgramCode]]&amp;": "&amp;Tbl_BalanceHistory[[#This Row],[Program Name]]</f>
        <v>108: Higher Education Student Financial Assistance</v>
      </c>
      <c r="O4960" s="3" t="s">
        <v>1730</v>
      </c>
      <c r="P4960" s="1" t="str">
        <f>IF(Tbl_BalanceHistory[[#This Row],[FundCode]]="0100","GF",IF(Tbl_BalanceHistory[[#This Row],[FundCode]]="01000","GF","Hi Ed / OCR"))</f>
        <v>GF</v>
      </c>
      <c r="Q4960" s="5">
        <v>3251931</v>
      </c>
      <c r="R4960" s="5">
        <v>2671714.6800000002</v>
      </c>
      <c r="S4960" s="5">
        <v>580216</v>
      </c>
      <c r="T4960" s="5">
        <v>0</v>
      </c>
      <c r="U4960" s="3"/>
      <c r="V4960" s="5">
        <v>580216</v>
      </c>
      <c r="W4960" s="5">
        <v>0</v>
      </c>
      <c r="X4960" s="5"/>
      <c r="Y4960" s="5"/>
      <c r="Z4960" s="5">
        <f>Tbl_BalanceHistory[[#This Row],[Discretionary Recommended - Pre 2022]]+Tbl_BalanceHistory[[#This Row],[Discretionary Balance Recommended: Policy]]+Tbl_BalanceHistory[[#This Row],[Discretionary Balance Recommended: Commitments]]</f>
        <v>0</v>
      </c>
      <c r="AA4960" s="5">
        <f>Tbl_BalanceHistory[[#This Row],[Discretionary Balance]]-Tbl_BalanceHistory[[#This Row],[Discretionary Reappropriation]]</f>
        <v>580216</v>
      </c>
      <c r="AB4960" s="2"/>
      <c r="AC4960" s="2"/>
      <c r="AD4960" s="2"/>
      <c r="AE4960" s="2" t="s">
        <v>2211</v>
      </c>
    </row>
    <row r="4961" spans="1:31" ht="45" x14ac:dyDescent="0.25">
      <c r="A4961" s="2" t="s">
        <v>747</v>
      </c>
      <c r="B4961" s="3">
        <v>11</v>
      </c>
      <c r="C4961" s="3">
        <v>123</v>
      </c>
      <c r="D4961" s="3" t="s">
        <v>849</v>
      </c>
      <c r="E4961" s="3" t="str">
        <f>_xlfn.XLOOKUP(Tbl_BalanceHistory[[#This Row],[RespAgy]],Tbl_Agencies[Agy Code],Tbl_Agencies[Agy Sort])</f>
        <v>183510</v>
      </c>
      <c r="F4961" s="2" t="str">
        <f>Tbl_BalanceHistory[[#This Row],[RespAgy]]&amp;": "&amp;Tbl_BalanceHistory[[#This Row],[RespAgency]]</f>
        <v>123: Department of Military Affairs</v>
      </c>
      <c r="G4961" s="3">
        <v>123</v>
      </c>
      <c r="H4961" s="3" t="s">
        <v>849</v>
      </c>
      <c r="I4961" s="3" t="str">
        <f>_xlfn.XLOOKUP(Tbl_BalanceHistory[[#This Row],[AgyCode]],Tbl_Agencies[Agy Code],Tbl_Agencies[Agy Sort])</f>
        <v>183510</v>
      </c>
      <c r="J4961" s="2" t="str">
        <f>Tbl_BalanceHistory[[#This Row],[AgyCode]]&amp;": "&amp;Tbl_BalanceHistory[[#This Row],[Agency Name]]</f>
        <v>123: Department of Military Affairs</v>
      </c>
      <c r="K4961" s="1">
        <v>2017</v>
      </c>
      <c r="L4961" s="3">
        <v>108</v>
      </c>
      <c r="M4961" s="3" t="s">
        <v>408</v>
      </c>
      <c r="N4961" s="2" t="str">
        <f>Tbl_BalanceHistory[[#This Row],[ProgramCode]]&amp;": "&amp;Tbl_BalanceHistory[[#This Row],[Program Name]]</f>
        <v>108: Higher Education Student Financial Assistance</v>
      </c>
      <c r="O4961" s="3" t="s">
        <v>886</v>
      </c>
      <c r="P4961" s="1" t="str">
        <f>IF(Tbl_BalanceHistory[[#This Row],[FundCode]]="0100","GF",IF(Tbl_BalanceHistory[[#This Row],[FundCode]]="01000","GF","Hi Ed / OCR"))</f>
        <v>GF</v>
      </c>
      <c r="Q4961" s="5">
        <v>3028382</v>
      </c>
      <c r="R4961" s="5">
        <v>2667723.9700000002</v>
      </c>
      <c r="S4961" s="5">
        <v>360658</v>
      </c>
      <c r="T4961" s="5">
        <v>0</v>
      </c>
      <c r="U4961" s="3"/>
      <c r="V4961" s="5">
        <v>360658</v>
      </c>
      <c r="W4961" s="5">
        <v>360658</v>
      </c>
      <c r="X4961" s="5"/>
      <c r="Y4961" s="5"/>
      <c r="Z4961" s="5">
        <f>Tbl_BalanceHistory[[#This Row],[Discretionary Recommended - Pre 2022]]+Tbl_BalanceHistory[[#This Row],[Discretionary Balance Recommended: Policy]]+Tbl_BalanceHistory[[#This Row],[Discretionary Balance Recommended: Commitments]]</f>
        <v>360658</v>
      </c>
      <c r="AA4961" s="5">
        <f>Tbl_BalanceHistory[[#This Row],[Discretionary Balance]]-Tbl_BalanceHistory[[#This Row],[Discretionary Reappropriation]]</f>
        <v>0</v>
      </c>
      <c r="AB4961" s="2" t="s">
        <v>2212</v>
      </c>
      <c r="AC4961" s="2"/>
      <c r="AD4961" s="2"/>
      <c r="AE4961" s="2"/>
    </row>
    <row r="4962" spans="1:31" ht="75" x14ac:dyDescent="0.25">
      <c r="A4962" s="2" t="s">
        <v>747</v>
      </c>
      <c r="B4962" s="3">
        <v>11</v>
      </c>
      <c r="C4962" s="3">
        <v>123</v>
      </c>
      <c r="D4962" s="3" t="s">
        <v>849</v>
      </c>
      <c r="E4962" s="3" t="str">
        <f>_xlfn.XLOOKUP(Tbl_BalanceHistory[[#This Row],[RespAgy]],Tbl_Agencies[Agy Code],Tbl_Agencies[Agy Sort])</f>
        <v>183510</v>
      </c>
      <c r="F4962" s="2" t="str">
        <f>Tbl_BalanceHistory[[#This Row],[RespAgy]]&amp;": "&amp;Tbl_BalanceHistory[[#This Row],[RespAgency]]</f>
        <v>123: Department of Military Affairs</v>
      </c>
      <c r="G4962" s="3">
        <v>123</v>
      </c>
      <c r="H4962" s="3" t="s">
        <v>849</v>
      </c>
      <c r="I4962" s="3" t="str">
        <f>_xlfn.XLOOKUP(Tbl_BalanceHistory[[#This Row],[AgyCode]],Tbl_Agencies[Agy Code],Tbl_Agencies[Agy Sort])</f>
        <v>183510</v>
      </c>
      <c r="J4962" s="2" t="str">
        <f>Tbl_BalanceHistory[[#This Row],[AgyCode]]&amp;": "&amp;Tbl_BalanceHistory[[#This Row],[Agency Name]]</f>
        <v>123: Department of Military Affairs</v>
      </c>
      <c r="K4962" s="1">
        <v>2018</v>
      </c>
      <c r="L4962" s="3">
        <v>108</v>
      </c>
      <c r="M4962" s="3" t="s">
        <v>408</v>
      </c>
      <c r="N4962" s="2" t="str">
        <f>Tbl_BalanceHistory[[#This Row],[ProgramCode]]&amp;": "&amp;Tbl_BalanceHistory[[#This Row],[Program Name]]</f>
        <v>108: Higher Education Student Financial Assistance</v>
      </c>
      <c r="O4962" s="3" t="s">
        <v>886</v>
      </c>
      <c r="P4962" s="1" t="str">
        <f>IF(Tbl_BalanceHistory[[#This Row],[FundCode]]="0100","GF",IF(Tbl_BalanceHistory[[#This Row],[FundCode]]="01000","GF","Hi Ed / OCR"))</f>
        <v>GF</v>
      </c>
      <c r="Q4962" s="5">
        <v>3389040</v>
      </c>
      <c r="R4962" s="5">
        <v>3364389.95</v>
      </c>
      <c r="S4962" s="5">
        <v>24650</v>
      </c>
      <c r="T4962" s="5">
        <v>0</v>
      </c>
      <c r="U4962" s="3"/>
      <c r="V4962" s="5">
        <v>24650</v>
      </c>
      <c r="W4962" s="5">
        <v>0</v>
      </c>
      <c r="X4962" s="5"/>
      <c r="Y4962" s="5"/>
      <c r="Z4962" s="5">
        <f>Tbl_BalanceHistory[[#This Row],[Discretionary Recommended - Pre 2022]]+Tbl_BalanceHistory[[#This Row],[Discretionary Balance Recommended: Policy]]+Tbl_BalanceHistory[[#This Row],[Discretionary Balance Recommended: Commitments]]</f>
        <v>0</v>
      </c>
      <c r="AA4962" s="5">
        <f>Tbl_BalanceHistory[[#This Row],[Discretionary Balance]]-Tbl_BalanceHistory[[#This Row],[Discretionary Reappropriation]]</f>
        <v>24650</v>
      </c>
      <c r="AB4962" s="2" t="s">
        <v>2213</v>
      </c>
      <c r="AC4962" s="2"/>
      <c r="AD4962" s="2"/>
      <c r="AE4962" s="2"/>
    </row>
    <row r="4963" spans="1:31" ht="45" x14ac:dyDescent="0.25">
      <c r="A4963" s="2" t="s">
        <v>747</v>
      </c>
      <c r="B4963" s="3">
        <v>11</v>
      </c>
      <c r="C4963" s="3">
        <v>123</v>
      </c>
      <c r="D4963" s="3" t="s">
        <v>849</v>
      </c>
      <c r="E4963" s="3" t="str">
        <f>_xlfn.XLOOKUP(Tbl_BalanceHistory[[#This Row],[RespAgy]],Tbl_Agencies[Agy Code],Tbl_Agencies[Agy Sort])</f>
        <v>183510</v>
      </c>
      <c r="F4963" s="2" t="str">
        <f>Tbl_BalanceHistory[[#This Row],[RespAgy]]&amp;": "&amp;Tbl_BalanceHistory[[#This Row],[RespAgency]]</f>
        <v>123: Department of Military Affairs</v>
      </c>
      <c r="G4963" s="3">
        <v>123</v>
      </c>
      <c r="H4963" s="3" t="s">
        <v>849</v>
      </c>
      <c r="I4963" s="3" t="str">
        <f>_xlfn.XLOOKUP(Tbl_BalanceHistory[[#This Row],[AgyCode]],Tbl_Agencies[Agy Code],Tbl_Agencies[Agy Sort])</f>
        <v>183510</v>
      </c>
      <c r="J4963" s="2" t="str">
        <f>Tbl_BalanceHistory[[#This Row],[AgyCode]]&amp;": "&amp;Tbl_BalanceHistory[[#This Row],[Agency Name]]</f>
        <v>123: Department of Military Affairs</v>
      </c>
      <c r="K4963" s="1">
        <v>2019</v>
      </c>
      <c r="L4963" s="3">
        <v>108</v>
      </c>
      <c r="M4963" s="3" t="s">
        <v>408</v>
      </c>
      <c r="N4963" s="2" t="str">
        <f>Tbl_BalanceHistory[[#This Row],[ProgramCode]]&amp;": "&amp;Tbl_BalanceHistory[[#This Row],[Program Name]]</f>
        <v>108: Higher Education Student Financial Assistance</v>
      </c>
      <c r="O4963" s="3" t="s">
        <v>886</v>
      </c>
      <c r="P4963" s="1" t="str">
        <f>IF(Tbl_BalanceHistory[[#This Row],[FundCode]]="0100","GF",IF(Tbl_BalanceHistory[[#This Row],[FundCode]]="01000","GF","Hi Ed / OCR"))</f>
        <v>GF</v>
      </c>
      <c r="Q4963" s="5">
        <v>3053032</v>
      </c>
      <c r="R4963" s="5">
        <v>2442858.21</v>
      </c>
      <c r="S4963" s="5">
        <v>610173.79</v>
      </c>
      <c r="T4963" s="5">
        <v>0</v>
      </c>
      <c r="U4963" s="3"/>
      <c r="V4963" s="5">
        <v>610173.79</v>
      </c>
      <c r="W4963" s="5">
        <v>610173.79</v>
      </c>
      <c r="X4963" s="5"/>
      <c r="Y4963" s="5"/>
      <c r="Z4963" s="5">
        <f>Tbl_BalanceHistory[[#This Row],[Discretionary Recommended - Pre 2022]]+Tbl_BalanceHistory[[#This Row],[Discretionary Balance Recommended: Policy]]+Tbl_BalanceHistory[[#This Row],[Discretionary Balance Recommended: Commitments]]</f>
        <v>610173.79</v>
      </c>
      <c r="AA4963" s="5">
        <f>Tbl_BalanceHistory[[#This Row],[Discretionary Balance]]-Tbl_BalanceHistory[[#This Row],[Discretionary Reappropriation]]</f>
        <v>0</v>
      </c>
      <c r="AB4963" s="2" t="s">
        <v>2212</v>
      </c>
      <c r="AC4963" s="2"/>
      <c r="AD4963" s="2"/>
      <c r="AE4963" s="2"/>
    </row>
    <row r="4964" spans="1:31" ht="45" x14ac:dyDescent="0.25">
      <c r="A4964" s="2" t="s">
        <v>747</v>
      </c>
      <c r="B4964" s="3">
        <v>11</v>
      </c>
      <c r="C4964" s="3">
        <v>123</v>
      </c>
      <c r="D4964" s="3" t="s">
        <v>849</v>
      </c>
      <c r="E4964" s="3" t="str">
        <f>_xlfn.XLOOKUP(Tbl_BalanceHistory[[#This Row],[RespAgy]],Tbl_Agencies[Agy Code],Tbl_Agencies[Agy Sort])</f>
        <v>183510</v>
      </c>
      <c r="F4964" s="2" t="str">
        <f>Tbl_BalanceHistory[[#This Row],[RespAgy]]&amp;": "&amp;Tbl_BalanceHistory[[#This Row],[RespAgency]]</f>
        <v>123: Department of Military Affairs</v>
      </c>
      <c r="G4964" s="3">
        <v>123</v>
      </c>
      <c r="H4964" s="3" t="s">
        <v>849</v>
      </c>
      <c r="I4964" s="3" t="str">
        <f>_xlfn.XLOOKUP(Tbl_BalanceHistory[[#This Row],[AgyCode]],Tbl_Agencies[Agy Code],Tbl_Agencies[Agy Sort])</f>
        <v>183510</v>
      </c>
      <c r="J4964" s="2" t="str">
        <f>Tbl_BalanceHistory[[#This Row],[AgyCode]]&amp;": "&amp;Tbl_BalanceHistory[[#This Row],[Agency Name]]</f>
        <v>123: Department of Military Affairs</v>
      </c>
      <c r="K4964" s="1">
        <v>2014</v>
      </c>
      <c r="L4964" s="3">
        <v>187</v>
      </c>
      <c r="M4964" s="3" t="s">
        <v>851</v>
      </c>
      <c r="N4964" s="2" t="str">
        <f>Tbl_BalanceHistory[[#This Row],[ProgramCode]]&amp;": "&amp;Tbl_BalanceHistory[[#This Row],[Program Name]]</f>
        <v>187: At Risk Youth Residential Program</v>
      </c>
      <c r="O4964" s="3" t="s">
        <v>1730</v>
      </c>
      <c r="P4964" s="1" t="str">
        <f>IF(Tbl_BalanceHistory[[#This Row],[FundCode]]="0100","GF",IF(Tbl_BalanceHistory[[#This Row],[FundCode]]="01000","GF","Hi Ed / OCR"))</f>
        <v>GF</v>
      </c>
      <c r="Q4964" s="5">
        <v>1505479</v>
      </c>
      <c r="R4964" s="5">
        <v>1505478.91</v>
      </c>
      <c r="S4964" s="5">
        <v>0</v>
      </c>
      <c r="T4964" s="5">
        <v>0</v>
      </c>
      <c r="U4964" s="3"/>
      <c r="V4964" s="5">
        <v>0</v>
      </c>
      <c r="W4964" s="5">
        <v>0</v>
      </c>
      <c r="X4964" s="5"/>
      <c r="Y4964" s="5"/>
      <c r="Z4964" s="5">
        <f>Tbl_BalanceHistory[[#This Row],[Discretionary Recommended - Pre 2022]]+Tbl_BalanceHistory[[#This Row],[Discretionary Balance Recommended: Policy]]+Tbl_BalanceHistory[[#This Row],[Discretionary Balance Recommended: Commitments]]</f>
        <v>0</v>
      </c>
      <c r="AA4964" s="5">
        <f>Tbl_BalanceHistory[[#This Row],[Discretionary Balance]]-Tbl_BalanceHistory[[#This Row],[Discretionary Reappropriation]]</f>
        <v>0</v>
      </c>
      <c r="AB4964" s="2"/>
      <c r="AC4964" s="2"/>
      <c r="AD4964" s="2"/>
      <c r="AE4964" s="2"/>
    </row>
    <row r="4965" spans="1:31" ht="45" x14ac:dyDescent="0.25">
      <c r="A4965" s="2" t="s">
        <v>747</v>
      </c>
      <c r="B4965" s="3">
        <v>11</v>
      </c>
      <c r="C4965" s="3">
        <v>123</v>
      </c>
      <c r="D4965" s="3" t="s">
        <v>849</v>
      </c>
      <c r="E4965" s="3" t="str">
        <f>_xlfn.XLOOKUP(Tbl_BalanceHistory[[#This Row],[RespAgy]],Tbl_Agencies[Agy Code],Tbl_Agencies[Agy Sort])</f>
        <v>183510</v>
      </c>
      <c r="F4965" s="2" t="str">
        <f>Tbl_BalanceHistory[[#This Row],[RespAgy]]&amp;": "&amp;Tbl_BalanceHistory[[#This Row],[RespAgency]]</f>
        <v>123: Department of Military Affairs</v>
      </c>
      <c r="G4965" s="3">
        <v>123</v>
      </c>
      <c r="H4965" s="3" t="s">
        <v>849</v>
      </c>
      <c r="I4965" s="3" t="str">
        <f>_xlfn.XLOOKUP(Tbl_BalanceHistory[[#This Row],[AgyCode]],Tbl_Agencies[Agy Code],Tbl_Agencies[Agy Sort])</f>
        <v>183510</v>
      </c>
      <c r="J4965" s="2" t="str">
        <f>Tbl_BalanceHistory[[#This Row],[AgyCode]]&amp;": "&amp;Tbl_BalanceHistory[[#This Row],[Agency Name]]</f>
        <v>123: Department of Military Affairs</v>
      </c>
      <c r="K4965" s="1">
        <v>2015</v>
      </c>
      <c r="L4965" s="3">
        <v>187</v>
      </c>
      <c r="M4965" s="3" t="s">
        <v>851</v>
      </c>
      <c r="N4965" s="2" t="str">
        <f>Tbl_BalanceHistory[[#This Row],[ProgramCode]]&amp;": "&amp;Tbl_BalanceHistory[[#This Row],[Program Name]]</f>
        <v>187: At Risk Youth Residential Program</v>
      </c>
      <c r="O4965" s="3" t="s">
        <v>1730</v>
      </c>
      <c r="P4965" s="1" t="str">
        <f>IF(Tbl_BalanceHistory[[#This Row],[FundCode]]="0100","GF",IF(Tbl_BalanceHistory[[#This Row],[FundCode]]="01000","GF","Hi Ed / OCR"))</f>
        <v>GF</v>
      </c>
      <c r="Q4965" s="5">
        <v>1548470</v>
      </c>
      <c r="R4965" s="5">
        <v>1548015</v>
      </c>
      <c r="S4965" s="5">
        <v>454</v>
      </c>
      <c r="T4965" s="5">
        <v>0</v>
      </c>
      <c r="U4965" s="3"/>
      <c r="V4965" s="5">
        <v>454</v>
      </c>
      <c r="W4965" s="5">
        <v>454</v>
      </c>
      <c r="X4965" s="5"/>
      <c r="Y4965" s="5"/>
      <c r="Z4965" s="5">
        <f>Tbl_BalanceHistory[[#This Row],[Discretionary Recommended - Pre 2022]]+Tbl_BalanceHistory[[#This Row],[Discretionary Balance Recommended: Policy]]+Tbl_BalanceHistory[[#This Row],[Discretionary Balance Recommended: Commitments]]</f>
        <v>454</v>
      </c>
      <c r="AA4965" s="5">
        <f>Tbl_BalanceHistory[[#This Row],[Discretionary Balance]]-Tbl_BalanceHistory[[#This Row],[Discretionary Reappropriation]]</f>
        <v>0</v>
      </c>
      <c r="AB4965" s="2" t="s">
        <v>2214</v>
      </c>
      <c r="AC4965" s="2"/>
      <c r="AD4965" s="2"/>
      <c r="AE4965" s="2"/>
    </row>
    <row r="4966" spans="1:31" ht="45" x14ac:dyDescent="0.25">
      <c r="A4966" s="2" t="s">
        <v>747</v>
      </c>
      <c r="B4966" s="3">
        <v>11</v>
      </c>
      <c r="C4966" s="3">
        <v>123</v>
      </c>
      <c r="D4966" s="3" t="s">
        <v>849</v>
      </c>
      <c r="E4966" s="3" t="str">
        <f>_xlfn.XLOOKUP(Tbl_BalanceHistory[[#This Row],[RespAgy]],Tbl_Agencies[Agy Code],Tbl_Agencies[Agy Sort])</f>
        <v>183510</v>
      </c>
      <c r="F4966" s="2" t="str">
        <f>Tbl_BalanceHistory[[#This Row],[RespAgy]]&amp;": "&amp;Tbl_BalanceHistory[[#This Row],[RespAgency]]</f>
        <v>123: Department of Military Affairs</v>
      </c>
      <c r="G4966" s="3">
        <v>123</v>
      </c>
      <c r="H4966" s="3" t="s">
        <v>849</v>
      </c>
      <c r="I4966" s="3" t="str">
        <f>_xlfn.XLOOKUP(Tbl_BalanceHistory[[#This Row],[AgyCode]],Tbl_Agencies[Agy Code],Tbl_Agencies[Agy Sort])</f>
        <v>183510</v>
      </c>
      <c r="J4966" s="2" t="str">
        <f>Tbl_BalanceHistory[[#This Row],[AgyCode]]&amp;": "&amp;Tbl_BalanceHistory[[#This Row],[Agency Name]]</f>
        <v>123: Department of Military Affairs</v>
      </c>
      <c r="K4966" s="1">
        <v>2016</v>
      </c>
      <c r="L4966" s="3">
        <v>187</v>
      </c>
      <c r="M4966" s="3" t="s">
        <v>851</v>
      </c>
      <c r="N4966" s="2" t="str">
        <f>Tbl_BalanceHistory[[#This Row],[ProgramCode]]&amp;": "&amp;Tbl_BalanceHistory[[#This Row],[Program Name]]</f>
        <v>187: At Risk Youth Residential Program</v>
      </c>
      <c r="O4966" s="3" t="s">
        <v>1730</v>
      </c>
      <c r="P4966" s="1" t="str">
        <f>IF(Tbl_BalanceHistory[[#This Row],[FundCode]]="0100","GF",IF(Tbl_BalanceHistory[[#This Row],[FundCode]]="01000","GF","Hi Ed / OCR"))</f>
        <v>GF</v>
      </c>
      <c r="Q4966" s="5">
        <v>1548924</v>
      </c>
      <c r="R4966" s="5">
        <v>1548924</v>
      </c>
      <c r="S4966" s="5">
        <v>0</v>
      </c>
      <c r="T4966" s="5">
        <v>0</v>
      </c>
      <c r="U4966" s="3"/>
      <c r="V4966" s="5">
        <v>0</v>
      </c>
      <c r="W4966" s="5">
        <v>0</v>
      </c>
      <c r="X4966" s="5"/>
      <c r="Y4966" s="5"/>
      <c r="Z4966" s="5">
        <f>Tbl_BalanceHistory[[#This Row],[Discretionary Recommended - Pre 2022]]+Tbl_BalanceHistory[[#This Row],[Discretionary Balance Recommended: Policy]]+Tbl_BalanceHistory[[#This Row],[Discretionary Balance Recommended: Commitments]]</f>
        <v>0</v>
      </c>
      <c r="AA4966" s="5">
        <f>Tbl_BalanceHistory[[#This Row],[Discretionary Balance]]-Tbl_BalanceHistory[[#This Row],[Discretionary Reappropriation]]</f>
        <v>0</v>
      </c>
      <c r="AB4966" s="2"/>
      <c r="AC4966" s="2"/>
      <c r="AD4966" s="2"/>
      <c r="AE4966" s="2"/>
    </row>
    <row r="4967" spans="1:31" ht="45" x14ac:dyDescent="0.25">
      <c r="A4967" s="2" t="s">
        <v>747</v>
      </c>
      <c r="B4967" s="3">
        <v>11</v>
      </c>
      <c r="C4967" s="3">
        <v>123</v>
      </c>
      <c r="D4967" s="3" t="s">
        <v>849</v>
      </c>
      <c r="E4967" s="3" t="str">
        <f>_xlfn.XLOOKUP(Tbl_BalanceHistory[[#This Row],[RespAgy]],Tbl_Agencies[Agy Code],Tbl_Agencies[Agy Sort])</f>
        <v>183510</v>
      </c>
      <c r="F4967" s="2" t="str">
        <f>Tbl_BalanceHistory[[#This Row],[RespAgy]]&amp;": "&amp;Tbl_BalanceHistory[[#This Row],[RespAgency]]</f>
        <v>123: Department of Military Affairs</v>
      </c>
      <c r="G4967" s="3">
        <v>123</v>
      </c>
      <c r="H4967" s="3" t="s">
        <v>849</v>
      </c>
      <c r="I4967" s="3" t="str">
        <f>_xlfn.XLOOKUP(Tbl_BalanceHistory[[#This Row],[AgyCode]],Tbl_Agencies[Agy Code],Tbl_Agencies[Agy Sort])</f>
        <v>183510</v>
      </c>
      <c r="J4967" s="2" t="str">
        <f>Tbl_BalanceHistory[[#This Row],[AgyCode]]&amp;": "&amp;Tbl_BalanceHistory[[#This Row],[Agency Name]]</f>
        <v>123: Department of Military Affairs</v>
      </c>
      <c r="K4967" s="1">
        <v>2017</v>
      </c>
      <c r="L4967" s="3">
        <v>187</v>
      </c>
      <c r="M4967" s="3" t="s">
        <v>851</v>
      </c>
      <c r="N4967" s="2" t="str">
        <f>Tbl_BalanceHistory[[#This Row],[ProgramCode]]&amp;": "&amp;Tbl_BalanceHistory[[#This Row],[Program Name]]</f>
        <v>187: At Risk Youth Residential Program</v>
      </c>
      <c r="O4967" s="3" t="s">
        <v>886</v>
      </c>
      <c r="P4967" s="1" t="str">
        <f>IF(Tbl_BalanceHistory[[#This Row],[FundCode]]="0100","GF",IF(Tbl_BalanceHistory[[#This Row],[FundCode]]="01000","GF","Hi Ed / OCR"))</f>
        <v>GF</v>
      </c>
      <c r="Q4967" s="5">
        <v>1742103</v>
      </c>
      <c r="R4967" s="5">
        <v>1742103</v>
      </c>
      <c r="S4967" s="5">
        <v>0</v>
      </c>
      <c r="T4967" s="5">
        <v>0</v>
      </c>
      <c r="U4967" s="3"/>
      <c r="V4967" s="5">
        <v>0</v>
      </c>
      <c r="W4967" s="5">
        <v>0</v>
      </c>
      <c r="X4967" s="5"/>
      <c r="Y4967" s="5"/>
      <c r="Z4967" s="5">
        <f>Tbl_BalanceHistory[[#This Row],[Discretionary Recommended - Pre 2022]]+Tbl_BalanceHistory[[#This Row],[Discretionary Balance Recommended: Policy]]+Tbl_BalanceHistory[[#This Row],[Discretionary Balance Recommended: Commitments]]</f>
        <v>0</v>
      </c>
      <c r="AA4967" s="5">
        <f>Tbl_BalanceHistory[[#This Row],[Discretionary Balance]]-Tbl_BalanceHistory[[#This Row],[Discretionary Reappropriation]]</f>
        <v>0</v>
      </c>
      <c r="AB4967" s="2"/>
      <c r="AC4967" s="2"/>
      <c r="AD4967" s="2"/>
      <c r="AE4967" s="2"/>
    </row>
    <row r="4968" spans="1:31" ht="45" x14ac:dyDescent="0.25">
      <c r="A4968" s="2" t="s">
        <v>747</v>
      </c>
      <c r="B4968" s="3">
        <v>11</v>
      </c>
      <c r="C4968" s="3">
        <v>123</v>
      </c>
      <c r="D4968" s="3" t="s">
        <v>849</v>
      </c>
      <c r="E4968" s="3" t="str">
        <f>_xlfn.XLOOKUP(Tbl_BalanceHistory[[#This Row],[RespAgy]],Tbl_Agencies[Agy Code],Tbl_Agencies[Agy Sort])</f>
        <v>183510</v>
      </c>
      <c r="F4968" s="2" t="str">
        <f>Tbl_BalanceHistory[[#This Row],[RespAgy]]&amp;": "&amp;Tbl_BalanceHistory[[#This Row],[RespAgency]]</f>
        <v>123: Department of Military Affairs</v>
      </c>
      <c r="G4968" s="3">
        <v>123</v>
      </c>
      <c r="H4968" s="3" t="s">
        <v>849</v>
      </c>
      <c r="I4968" s="3" t="str">
        <f>_xlfn.XLOOKUP(Tbl_BalanceHistory[[#This Row],[AgyCode]],Tbl_Agencies[Agy Code],Tbl_Agencies[Agy Sort])</f>
        <v>183510</v>
      </c>
      <c r="J4968" s="2" t="str">
        <f>Tbl_BalanceHistory[[#This Row],[AgyCode]]&amp;": "&amp;Tbl_BalanceHistory[[#This Row],[Agency Name]]</f>
        <v>123: Department of Military Affairs</v>
      </c>
      <c r="K4968" s="1">
        <v>2018</v>
      </c>
      <c r="L4968" s="3">
        <v>187</v>
      </c>
      <c r="M4968" s="3" t="s">
        <v>851</v>
      </c>
      <c r="N4968" s="2" t="str">
        <f>Tbl_BalanceHistory[[#This Row],[ProgramCode]]&amp;": "&amp;Tbl_BalanceHistory[[#This Row],[Program Name]]</f>
        <v>187: At Risk Youth Residential Program</v>
      </c>
      <c r="O4968" s="3" t="s">
        <v>886</v>
      </c>
      <c r="P4968" s="1" t="str">
        <f>IF(Tbl_BalanceHistory[[#This Row],[FundCode]]="0100","GF",IF(Tbl_BalanceHistory[[#This Row],[FundCode]]="01000","GF","Hi Ed / OCR"))</f>
        <v>GF</v>
      </c>
      <c r="Q4968" s="5">
        <v>1592103</v>
      </c>
      <c r="R4968" s="5">
        <v>1592103</v>
      </c>
      <c r="S4968" s="5">
        <v>0</v>
      </c>
      <c r="T4968" s="5">
        <v>0</v>
      </c>
      <c r="U4968" s="3"/>
      <c r="V4968" s="5">
        <v>0</v>
      </c>
      <c r="W4968" s="5">
        <v>0</v>
      </c>
      <c r="X4968" s="5"/>
      <c r="Y4968" s="5"/>
      <c r="Z4968" s="5">
        <f>Tbl_BalanceHistory[[#This Row],[Discretionary Recommended - Pre 2022]]+Tbl_BalanceHistory[[#This Row],[Discretionary Balance Recommended: Policy]]+Tbl_BalanceHistory[[#This Row],[Discretionary Balance Recommended: Commitments]]</f>
        <v>0</v>
      </c>
      <c r="AA4968" s="5">
        <f>Tbl_BalanceHistory[[#This Row],[Discretionary Balance]]-Tbl_BalanceHistory[[#This Row],[Discretionary Reappropriation]]</f>
        <v>0</v>
      </c>
      <c r="AB4968" s="2"/>
      <c r="AC4968" s="2"/>
      <c r="AD4968" s="2"/>
      <c r="AE4968" s="2"/>
    </row>
    <row r="4969" spans="1:31" ht="45" x14ac:dyDescent="0.25">
      <c r="A4969" s="2" t="s">
        <v>747</v>
      </c>
      <c r="B4969" s="3">
        <v>11</v>
      </c>
      <c r="C4969" s="3">
        <v>123</v>
      </c>
      <c r="D4969" s="3" t="s">
        <v>849</v>
      </c>
      <c r="E4969" s="3" t="str">
        <f>_xlfn.XLOOKUP(Tbl_BalanceHistory[[#This Row],[RespAgy]],Tbl_Agencies[Agy Code],Tbl_Agencies[Agy Sort])</f>
        <v>183510</v>
      </c>
      <c r="F4969" s="2" t="str">
        <f>Tbl_BalanceHistory[[#This Row],[RespAgy]]&amp;": "&amp;Tbl_BalanceHistory[[#This Row],[RespAgency]]</f>
        <v>123: Department of Military Affairs</v>
      </c>
      <c r="G4969" s="3">
        <v>123</v>
      </c>
      <c r="H4969" s="3" t="s">
        <v>849</v>
      </c>
      <c r="I4969" s="3" t="str">
        <f>_xlfn.XLOOKUP(Tbl_BalanceHistory[[#This Row],[AgyCode]],Tbl_Agencies[Agy Code],Tbl_Agencies[Agy Sort])</f>
        <v>183510</v>
      </c>
      <c r="J4969" s="2" t="str">
        <f>Tbl_BalanceHistory[[#This Row],[AgyCode]]&amp;": "&amp;Tbl_BalanceHistory[[#This Row],[Agency Name]]</f>
        <v>123: Department of Military Affairs</v>
      </c>
      <c r="K4969" s="1">
        <v>2019</v>
      </c>
      <c r="L4969" s="3">
        <v>187</v>
      </c>
      <c r="M4969" s="3" t="s">
        <v>851</v>
      </c>
      <c r="N4969" s="2" t="str">
        <f>Tbl_BalanceHistory[[#This Row],[ProgramCode]]&amp;": "&amp;Tbl_BalanceHistory[[#This Row],[Program Name]]</f>
        <v>187: At Risk Youth Residential Program</v>
      </c>
      <c r="O4969" s="3" t="s">
        <v>886</v>
      </c>
      <c r="P4969" s="1" t="str">
        <f>IF(Tbl_BalanceHistory[[#This Row],[FundCode]]="0100","GF",IF(Tbl_BalanceHistory[[#This Row],[FundCode]]="01000","GF","Hi Ed / OCR"))</f>
        <v>GF</v>
      </c>
      <c r="Q4969" s="5">
        <v>1592103</v>
      </c>
      <c r="R4969" s="5">
        <v>1592103</v>
      </c>
      <c r="S4969" s="5">
        <v>0</v>
      </c>
      <c r="T4969" s="5">
        <v>0</v>
      </c>
      <c r="U4969" s="3"/>
      <c r="V4969" s="5">
        <v>0</v>
      </c>
      <c r="W4969" s="5">
        <v>0</v>
      </c>
      <c r="X4969" s="5"/>
      <c r="Y4969" s="5"/>
      <c r="Z4969" s="5">
        <f>Tbl_BalanceHistory[[#This Row],[Discretionary Recommended - Pre 2022]]+Tbl_BalanceHistory[[#This Row],[Discretionary Balance Recommended: Policy]]+Tbl_BalanceHistory[[#This Row],[Discretionary Balance Recommended: Commitments]]</f>
        <v>0</v>
      </c>
      <c r="AA4969" s="5">
        <f>Tbl_BalanceHistory[[#This Row],[Discretionary Balance]]-Tbl_BalanceHistory[[#This Row],[Discretionary Reappropriation]]</f>
        <v>0</v>
      </c>
      <c r="AB4969" s="2"/>
      <c r="AC4969" s="2"/>
      <c r="AD4969" s="2"/>
      <c r="AE4969" s="2"/>
    </row>
    <row r="4970" spans="1:31" ht="45" x14ac:dyDescent="0.25">
      <c r="A4970" s="2" t="s">
        <v>747</v>
      </c>
      <c r="B4970" s="3">
        <v>11</v>
      </c>
      <c r="C4970" s="3">
        <v>123</v>
      </c>
      <c r="D4970" s="3" t="s">
        <v>849</v>
      </c>
      <c r="E4970" s="3" t="str">
        <f>_xlfn.XLOOKUP(Tbl_BalanceHistory[[#This Row],[RespAgy]],Tbl_Agencies[Agy Code],Tbl_Agencies[Agy Sort])</f>
        <v>183510</v>
      </c>
      <c r="F4970" s="2" t="str">
        <f>Tbl_BalanceHistory[[#This Row],[RespAgy]]&amp;": "&amp;Tbl_BalanceHistory[[#This Row],[RespAgency]]</f>
        <v>123: Department of Military Affairs</v>
      </c>
      <c r="G4970" s="3">
        <v>123</v>
      </c>
      <c r="H4970" s="3" t="s">
        <v>849</v>
      </c>
      <c r="I4970" s="3" t="str">
        <f>_xlfn.XLOOKUP(Tbl_BalanceHistory[[#This Row],[AgyCode]],Tbl_Agencies[Agy Code],Tbl_Agencies[Agy Sort])</f>
        <v>183510</v>
      </c>
      <c r="J4970" s="2" t="str">
        <f>Tbl_BalanceHistory[[#This Row],[AgyCode]]&amp;": "&amp;Tbl_BalanceHistory[[#This Row],[Agency Name]]</f>
        <v>123: Department of Military Affairs</v>
      </c>
      <c r="K4970" s="1">
        <v>2014</v>
      </c>
      <c r="L4970" s="3">
        <v>721</v>
      </c>
      <c r="M4970" s="3" t="s">
        <v>853</v>
      </c>
      <c r="N4970" s="2" t="str">
        <f>Tbl_BalanceHistory[[#This Row],[ProgramCode]]&amp;": "&amp;Tbl_BalanceHistory[[#This Row],[Program Name]]</f>
        <v>721: Defense Preparedness</v>
      </c>
      <c r="O4970" s="3" t="s">
        <v>1730</v>
      </c>
      <c r="P4970" s="1" t="str">
        <f>IF(Tbl_BalanceHistory[[#This Row],[FundCode]]="0100","GF",IF(Tbl_BalanceHistory[[#This Row],[FundCode]]="01000","GF","Hi Ed / OCR"))</f>
        <v>GF</v>
      </c>
      <c r="Q4970" s="5">
        <v>3070599</v>
      </c>
      <c r="R4970" s="5">
        <v>3070599</v>
      </c>
      <c r="S4970" s="5">
        <v>0</v>
      </c>
      <c r="T4970" s="5">
        <v>0</v>
      </c>
      <c r="U4970" s="3"/>
      <c r="V4970" s="5">
        <v>0</v>
      </c>
      <c r="W4970" s="5">
        <v>0</v>
      </c>
      <c r="X4970" s="5"/>
      <c r="Y4970" s="5"/>
      <c r="Z4970" s="5">
        <f>Tbl_BalanceHistory[[#This Row],[Discretionary Recommended - Pre 2022]]+Tbl_BalanceHistory[[#This Row],[Discretionary Balance Recommended: Policy]]+Tbl_BalanceHistory[[#This Row],[Discretionary Balance Recommended: Commitments]]</f>
        <v>0</v>
      </c>
      <c r="AA4970" s="5">
        <f>Tbl_BalanceHistory[[#This Row],[Discretionary Balance]]-Tbl_BalanceHistory[[#This Row],[Discretionary Reappropriation]]</f>
        <v>0</v>
      </c>
      <c r="AB4970" s="2"/>
      <c r="AC4970" s="2"/>
      <c r="AD4970" s="2"/>
      <c r="AE4970" s="2"/>
    </row>
    <row r="4971" spans="1:31" ht="45" x14ac:dyDescent="0.25">
      <c r="A4971" s="2" t="s">
        <v>747</v>
      </c>
      <c r="B4971" s="3">
        <v>11</v>
      </c>
      <c r="C4971" s="3">
        <v>123</v>
      </c>
      <c r="D4971" s="3" t="s">
        <v>849</v>
      </c>
      <c r="E4971" s="3" t="str">
        <f>_xlfn.XLOOKUP(Tbl_BalanceHistory[[#This Row],[RespAgy]],Tbl_Agencies[Agy Code],Tbl_Agencies[Agy Sort])</f>
        <v>183510</v>
      </c>
      <c r="F4971" s="2" t="str">
        <f>Tbl_BalanceHistory[[#This Row],[RespAgy]]&amp;": "&amp;Tbl_BalanceHistory[[#This Row],[RespAgency]]</f>
        <v>123: Department of Military Affairs</v>
      </c>
      <c r="G4971" s="3">
        <v>123</v>
      </c>
      <c r="H4971" s="3" t="s">
        <v>849</v>
      </c>
      <c r="I4971" s="3" t="str">
        <f>_xlfn.XLOOKUP(Tbl_BalanceHistory[[#This Row],[AgyCode]],Tbl_Agencies[Agy Code],Tbl_Agencies[Agy Sort])</f>
        <v>183510</v>
      </c>
      <c r="J4971" s="2" t="str">
        <f>Tbl_BalanceHistory[[#This Row],[AgyCode]]&amp;": "&amp;Tbl_BalanceHistory[[#This Row],[Agency Name]]</f>
        <v>123: Department of Military Affairs</v>
      </c>
      <c r="K4971" s="1">
        <v>2015</v>
      </c>
      <c r="L4971" s="3">
        <v>721</v>
      </c>
      <c r="M4971" s="3" t="s">
        <v>853</v>
      </c>
      <c r="N4971" s="2" t="str">
        <f>Tbl_BalanceHistory[[#This Row],[ProgramCode]]&amp;": "&amp;Tbl_BalanceHistory[[#This Row],[Program Name]]</f>
        <v>721: Defense Preparedness</v>
      </c>
      <c r="O4971" s="3" t="s">
        <v>1730</v>
      </c>
      <c r="P4971" s="1" t="str">
        <f>IF(Tbl_BalanceHistory[[#This Row],[FundCode]]="0100","GF",IF(Tbl_BalanceHistory[[#This Row],[FundCode]]="01000","GF","Hi Ed / OCR"))</f>
        <v>GF</v>
      </c>
      <c r="Q4971" s="5">
        <v>3067130</v>
      </c>
      <c r="R4971" s="5">
        <v>3067130</v>
      </c>
      <c r="S4971" s="5">
        <v>0</v>
      </c>
      <c r="T4971" s="5">
        <v>0</v>
      </c>
      <c r="U4971" s="3"/>
      <c r="V4971" s="5">
        <v>0</v>
      </c>
      <c r="W4971" s="5">
        <v>0</v>
      </c>
      <c r="X4971" s="5"/>
      <c r="Y4971" s="5"/>
      <c r="Z4971" s="5">
        <f>Tbl_BalanceHistory[[#This Row],[Discretionary Recommended - Pre 2022]]+Tbl_BalanceHistory[[#This Row],[Discretionary Balance Recommended: Policy]]+Tbl_BalanceHistory[[#This Row],[Discretionary Balance Recommended: Commitments]]</f>
        <v>0</v>
      </c>
      <c r="AA4971" s="5">
        <f>Tbl_BalanceHistory[[#This Row],[Discretionary Balance]]-Tbl_BalanceHistory[[#This Row],[Discretionary Reappropriation]]</f>
        <v>0</v>
      </c>
      <c r="AB4971" s="2"/>
      <c r="AC4971" s="2"/>
      <c r="AD4971" s="2"/>
      <c r="AE4971" s="2"/>
    </row>
    <row r="4972" spans="1:31" ht="45" x14ac:dyDescent="0.25">
      <c r="A4972" s="2" t="s">
        <v>747</v>
      </c>
      <c r="B4972" s="3">
        <v>11</v>
      </c>
      <c r="C4972" s="3">
        <v>123</v>
      </c>
      <c r="D4972" s="3" t="s">
        <v>849</v>
      </c>
      <c r="E4972" s="3" t="str">
        <f>_xlfn.XLOOKUP(Tbl_BalanceHistory[[#This Row],[RespAgy]],Tbl_Agencies[Agy Code],Tbl_Agencies[Agy Sort])</f>
        <v>183510</v>
      </c>
      <c r="F4972" s="2" t="str">
        <f>Tbl_BalanceHistory[[#This Row],[RespAgy]]&amp;": "&amp;Tbl_BalanceHistory[[#This Row],[RespAgency]]</f>
        <v>123: Department of Military Affairs</v>
      </c>
      <c r="G4972" s="3">
        <v>123</v>
      </c>
      <c r="H4972" s="3" t="s">
        <v>849</v>
      </c>
      <c r="I4972" s="3" t="str">
        <f>_xlfn.XLOOKUP(Tbl_BalanceHistory[[#This Row],[AgyCode]],Tbl_Agencies[Agy Code],Tbl_Agencies[Agy Sort])</f>
        <v>183510</v>
      </c>
      <c r="J4972" s="2" t="str">
        <f>Tbl_BalanceHistory[[#This Row],[AgyCode]]&amp;": "&amp;Tbl_BalanceHistory[[#This Row],[Agency Name]]</f>
        <v>123: Department of Military Affairs</v>
      </c>
      <c r="K4972" s="1">
        <v>2016</v>
      </c>
      <c r="L4972" s="3">
        <v>721</v>
      </c>
      <c r="M4972" s="3" t="s">
        <v>853</v>
      </c>
      <c r="N4972" s="2" t="str">
        <f>Tbl_BalanceHistory[[#This Row],[ProgramCode]]&amp;": "&amp;Tbl_BalanceHistory[[#This Row],[Program Name]]</f>
        <v>721: Defense Preparedness</v>
      </c>
      <c r="O4972" s="3" t="s">
        <v>1730</v>
      </c>
      <c r="P4972" s="1" t="str">
        <f>IF(Tbl_BalanceHistory[[#This Row],[FundCode]]="0100","GF",IF(Tbl_BalanceHistory[[#This Row],[FundCode]]="01000","GF","Hi Ed / OCR"))</f>
        <v>GF</v>
      </c>
      <c r="Q4972" s="5">
        <v>2977936</v>
      </c>
      <c r="R4972" s="5">
        <v>2977936</v>
      </c>
      <c r="S4972" s="5">
        <v>0</v>
      </c>
      <c r="T4972" s="5">
        <v>0</v>
      </c>
      <c r="U4972" s="3"/>
      <c r="V4972" s="5">
        <v>0</v>
      </c>
      <c r="W4972" s="5">
        <v>0</v>
      </c>
      <c r="X4972" s="5"/>
      <c r="Y4972" s="5"/>
      <c r="Z4972" s="5">
        <f>Tbl_BalanceHistory[[#This Row],[Discretionary Recommended - Pre 2022]]+Tbl_BalanceHistory[[#This Row],[Discretionary Balance Recommended: Policy]]+Tbl_BalanceHistory[[#This Row],[Discretionary Balance Recommended: Commitments]]</f>
        <v>0</v>
      </c>
      <c r="AA4972" s="5">
        <f>Tbl_BalanceHistory[[#This Row],[Discretionary Balance]]-Tbl_BalanceHistory[[#This Row],[Discretionary Reappropriation]]</f>
        <v>0</v>
      </c>
      <c r="AB4972" s="2"/>
      <c r="AC4972" s="2"/>
      <c r="AD4972" s="2"/>
      <c r="AE4972" s="2"/>
    </row>
    <row r="4973" spans="1:31" ht="45" x14ac:dyDescent="0.25">
      <c r="A4973" s="2" t="s">
        <v>747</v>
      </c>
      <c r="B4973" s="3">
        <v>11</v>
      </c>
      <c r="C4973" s="3">
        <v>123</v>
      </c>
      <c r="D4973" s="3" t="s">
        <v>849</v>
      </c>
      <c r="E4973" s="3" t="str">
        <f>_xlfn.XLOOKUP(Tbl_BalanceHistory[[#This Row],[RespAgy]],Tbl_Agencies[Agy Code],Tbl_Agencies[Agy Sort])</f>
        <v>183510</v>
      </c>
      <c r="F4973" s="2" t="str">
        <f>Tbl_BalanceHistory[[#This Row],[RespAgy]]&amp;": "&amp;Tbl_BalanceHistory[[#This Row],[RespAgency]]</f>
        <v>123: Department of Military Affairs</v>
      </c>
      <c r="G4973" s="3">
        <v>123</v>
      </c>
      <c r="H4973" s="3" t="s">
        <v>849</v>
      </c>
      <c r="I4973" s="3" t="str">
        <f>_xlfn.XLOOKUP(Tbl_BalanceHistory[[#This Row],[AgyCode]],Tbl_Agencies[Agy Code],Tbl_Agencies[Agy Sort])</f>
        <v>183510</v>
      </c>
      <c r="J4973" s="2" t="str">
        <f>Tbl_BalanceHistory[[#This Row],[AgyCode]]&amp;": "&amp;Tbl_BalanceHistory[[#This Row],[Agency Name]]</f>
        <v>123: Department of Military Affairs</v>
      </c>
      <c r="K4973" s="1">
        <v>2017</v>
      </c>
      <c r="L4973" s="3">
        <v>721</v>
      </c>
      <c r="M4973" s="3" t="s">
        <v>853</v>
      </c>
      <c r="N4973" s="2" t="str">
        <f>Tbl_BalanceHistory[[#This Row],[ProgramCode]]&amp;": "&amp;Tbl_BalanceHistory[[#This Row],[Program Name]]</f>
        <v>721: Defense Preparedness</v>
      </c>
      <c r="O4973" s="3" t="s">
        <v>886</v>
      </c>
      <c r="P4973" s="1" t="str">
        <f>IF(Tbl_BalanceHistory[[#This Row],[FundCode]]="0100","GF",IF(Tbl_BalanceHistory[[#This Row],[FundCode]]="01000","GF","Hi Ed / OCR"))</f>
        <v>GF</v>
      </c>
      <c r="Q4973" s="5">
        <v>2986474</v>
      </c>
      <c r="R4973" s="5">
        <v>2986474</v>
      </c>
      <c r="S4973" s="5">
        <v>0</v>
      </c>
      <c r="T4973" s="5">
        <v>0</v>
      </c>
      <c r="U4973" s="3"/>
      <c r="V4973" s="5">
        <v>0</v>
      </c>
      <c r="W4973" s="5">
        <v>0</v>
      </c>
      <c r="X4973" s="5"/>
      <c r="Y4973" s="5"/>
      <c r="Z4973" s="5">
        <f>Tbl_BalanceHistory[[#This Row],[Discretionary Recommended - Pre 2022]]+Tbl_BalanceHistory[[#This Row],[Discretionary Balance Recommended: Policy]]+Tbl_BalanceHistory[[#This Row],[Discretionary Balance Recommended: Commitments]]</f>
        <v>0</v>
      </c>
      <c r="AA4973" s="5">
        <f>Tbl_BalanceHistory[[#This Row],[Discretionary Balance]]-Tbl_BalanceHistory[[#This Row],[Discretionary Reappropriation]]</f>
        <v>0</v>
      </c>
      <c r="AB4973" s="2"/>
      <c r="AC4973" s="2"/>
      <c r="AD4973" s="2"/>
      <c r="AE4973" s="2"/>
    </row>
    <row r="4974" spans="1:31" ht="45" x14ac:dyDescent="0.25">
      <c r="A4974" s="2" t="s">
        <v>747</v>
      </c>
      <c r="B4974" s="3">
        <v>11</v>
      </c>
      <c r="C4974" s="3">
        <v>123</v>
      </c>
      <c r="D4974" s="3" t="s">
        <v>849</v>
      </c>
      <c r="E4974" s="3" t="str">
        <f>_xlfn.XLOOKUP(Tbl_BalanceHistory[[#This Row],[RespAgy]],Tbl_Agencies[Agy Code],Tbl_Agencies[Agy Sort])</f>
        <v>183510</v>
      </c>
      <c r="F4974" s="2" t="str">
        <f>Tbl_BalanceHistory[[#This Row],[RespAgy]]&amp;": "&amp;Tbl_BalanceHistory[[#This Row],[RespAgency]]</f>
        <v>123: Department of Military Affairs</v>
      </c>
      <c r="G4974" s="3">
        <v>123</v>
      </c>
      <c r="H4974" s="3" t="s">
        <v>849</v>
      </c>
      <c r="I4974" s="3" t="str">
        <f>_xlfn.XLOOKUP(Tbl_BalanceHistory[[#This Row],[AgyCode]],Tbl_Agencies[Agy Code],Tbl_Agencies[Agy Sort])</f>
        <v>183510</v>
      </c>
      <c r="J4974" s="2" t="str">
        <f>Tbl_BalanceHistory[[#This Row],[AgyCode]]&amp;": "&amp;Tbl_BalanceHistory[[#This Row],[Agency Name]]</f>
        <v>123: Department of Military Affairs</v>
      </c>
      <c r="K4974" s="1">
        <v>2018</v>
      </c>
      <c r="L4974" s="3">
        <v>721</v>
      </c>
      <c r="M4974" s="3" t="s">
        <v>853</v>
      </c>
      <c r="N4974" s="2" t="str">
        <f>Tbl_BalanceHistory[[#This Row],[ProgramCode]]&amp;": "&amp;Tbl_BalanceHistory[[#This Row],[Program Name]]</f>
        <v>721: Defense Preparedness</v>
      </c>
      <c r="O4974" s="3" t="s">
        <v>886</v>
      </c>
      <c r="P4974" s="1" t="str">
        <f>IF(Tbl_BalanceHistory[[#This Row],[FundCode]]="0100","GF",IF(Tbl_BalanceHistory[[#This Row],[FundCode]]="01000","GF","Hi Ed / OCR"))</f>
        <v>GF</v>
      </c>
      <c r="Q4974" s="5">
        <v>2814589</v>
      </c>
      <c r="R4974" s="5">
        <v>2814589</v>
      </c>
      <c r="S4974" s="5">
        <v>0</v>
      </c>
      <c r="T4974" s="5">
        <v>0</v>
      </c>
      <c r="U4974" s="3"/>
      <c r="V4974" s="5">
        <v>0</v>
      </c>
      <c r="W4974" s="5">
        <v>0</v>
      </c>
      <c r="X4974" s="5"/>
      <c r="Y4974" s="5"/>
      <c r="Z4974" s="5">
        <f>Tbl_BalanceHistory[[#This Row],[Discretionary Recommended - Pre 2022]]+Tbl_BalanceHistory[[#This Row],[Discretionary Balance Recommended: Policy]]+Tbl_BalanceHistory[[#This Row],[Discretionary Balance Recommended: Commitments]]</f>
        <v>0</v>
      </c>
      <c r="AA4974" s="5">
        <f>Tbl_BalanceHistory[[#This Row],[Discretionary Balance]]-Tbl_BalanceHistory[[#This Row],[Discretionary Reappropriation]]</f>
        <v>0</v>
      </c>
      <c r="AB4974" s="2"/>
      <c r="AC4974" s="2"/>
      <c r="AD4974" s="2"/>
      <c r="AE4974" s="2"/>
    </row>
    <row r="4975" spans="1:31" ht="45" x14ac:dyDescent="0.25">
      <c r="A4975" s="2" t="s">
        <v>747</v>
      </c>
      <c r="B4975" s="3">
        <v>11</v>
      </c>
      <c r="C4975" s="3">
        <v>123</v>
      </c>
      <c r="D4975" s="3" t="s">
        <v>849</v>
      </c>
      <c r="E4975" s="3" t="str">
        <f>_xlfn.XLOOKUP(Tbl_BalanceHistory[[#This Row],[RespAgy]],Tbl_Agencies[Agy Code],Tbl_Agencies[Agy Sort])</f>
        <v>183510</v>
      </c>
      <c r="F4975" s="2" t="str">
        <f>Tbl_BalanceHistory[[#This Row],[RespAgy]]&amp;": "&amp;Tbl_BalanceHistory[[#This Row],[RespAgency]]</f>
        <v>123: Department of Military Affairs</v>
      </c>
      <c r="G4975" s="3">
        <v>123</v>
      </c>
      <c r="H4975" s="3" t="s">
        <v>849</v>
      </c>
      <c r="I4975" s="3" t="str">
        <f>_xlfn.XLOOKUP(Tbl_BalanceHistory[[#This Row],[AgyCode]],Tbl_Agencies[Agy Code],Tbl_Agencies[Agy Sort])</f>
        <v>183510</v>
      </c>
      <c r="J4975" s="2" t="str">
        <f>Tbl_BalanceHistory[[#This Row],[AgyCode]]&amp;": "&amp;Tbl_BalanceHistory[[#This Row],[Agency Name]]</f>
        <v>123: Department of Military Affairs</v>
      </c>
      <c r="K4975" s="1">
        <v>2019</v>
      </c>
      <c r="L4975" s="3">
        <v>721</v>
      </c>
      <c r="M4975" s="3" t="s">
        <v>853</v>
      </c>
      <c r="N4975" s="2" t="str">
        <f>Tbl_BalanceHistory[[#This Row],[ProgramCode]]&amp;": "&amp;Tbl_BalanceHistory[[#This Row],[Program Name]]</f>
        <v>721: Defense Preparedness</v>
      </c>
      <c r="O4975" s="3" t="s">
        <v>886</v>
      </c>
      <c r="P4975" s="1" t="str">
        <f>IF(Tbl_BalanceHistory[[#This Row],[FundCode]]="0100","GF",IF(Tbl_BalanceHistory[[#This Row],[FundCode]]="01000","GF","Hi Ed / OCR"))</f>
        <v>GF</v>
      </c>
      <c r="Q4975" s="5">
        <v>2814589</v>
      </c>
      <c r="R4975" s="5">
        <v>2814589</v>
      </c>
      <c r="S4975" s="5">
        <v>0</v>
      </c>
      <c r="T4975" s="5">
        <v>0</v>
      </c>
      <c r="U4975" s="3"/>
      <c r="V4975" s="5">
        <v>0</v>
      </c>
      <c r="W4975" s="5">
        <v>0</v>
      </c>
      <c r="X4975" s="5"/>
      <c r="Y4975" s="5"/>
      <c r="Z4975" s="5">
        <f>Tbl_BalanceHistory[[#This Row],[Discretionary Recommended - Pre 2022]]+Tbl_BalanceHistory[[#This Row],[Discretionary Balance Recommended: Policy]]+Tbl_BalanceHistory[[#This Row],[Discretionary Balance Recommended: Commitments]]</f>
        <v>0</v>
      </c>
      <c r="AA4975" s="5">
        <f>Tbl_BalanceHistory[[#This Row],[Discretionary Balance]]-Tbl_BalanceHistory[[#This Row],[Discretionary Reappropriation]]</f>
        <v>0</v>
      </c>
      <c r="AB4975" s="2"/>
      <c r="AC4975" s="2"/>
      <c r="AD4975" s="2"/>
      <c r="AE4975" s="2"/>
    </row>
    <row r="4976" spans="1:31" ht="45" x14ac:dyDescent="0.25">
      <c r="A4976" s="2" t="s">
        <v>747</v>
      </c>
      <c r="B4976" s="3">
        <v>11</v>
      </c>
      <c r="C4976" s="3">
        <v>123</v>
      </c>
      <c r="D4976" s="3" t="s">
        <v>849</v>
      </c>
      <c r="E4976" s="3" t="str">
        <f>_xlfn.XLOOKUP(Tbl_BalanceHistory[[#This Row],[RespAgy]],Tbl_Agencies[Agy Code],Tbl_Agencies[Agy Sort])</f>
        <v>183510</v>
      </c>
      <c r="F4976" s="2" t="str">
        <f>Tbl_BalanceHistory[[#This Row],[RespAgy]]&amp;": "&amp;Tbl_BalanceHistory[[#This Row],[RespAgency]]</f>
        <v>123: Department of Military Affairs</v>
      </c>
      <c r="G4976" s="3">
        <v>123</v>
      </c>
      <c r="H4976" s="3" t="s">
        <v>849</v>
      </c>
      <c r="I4976" s="3" t="str">
        <f>_xlfn.XLOOKUP(Tbl_BalanceHistory[[#This Row],[AgyCode]],Tbl_Agencies[Agy Code],Tbl_Agencies[Agy Sort])</f>
        <v>183510</v>
      </c>
      <c r="J4976" s="2" t="str">
        <f>Tbl_BalanceHistory[[#This Row],[AgyCode]]&amp;": "&amp;Tbl_BalanceHistory[[#This Row],[Agency Name]]</f>
        <v>123: Department of Military Affairs</v>
      </c>
      <c r="K4976" s="1">
        <v>2014</v>
      </c>
      <c r="L4976" s="3">
        <v>799</v>
      </c>
      <c r="M4976" s="3" t="s">
        <v>62</v>
      </c>
      <c r="N4976" s="2" t="str">
        <f>Tbl_BalanceHistory[[#This Row],[ProgramCode]]&amp;": "&amp;Tbl_BalanceHistory[[#This Row],[Program Name]]</f>
        <v>799: Administrative and Support Services</v>
      </c>
      <c r="O4976" s="3" t="s">
        <v>1730</v>
      </c>
      <c r="P4976" s="1" t="str">
        <f>IF(Tbl_BalanceHistory[[#This Row],[FundCode]]="0100","GF",IF(Tbl_BalanceHistory[[#This Row],[FundCode]]="01000","GF","Hi Ed / OCR"))</f>
        <v>GF</v>
      </c>
      <c r="Q4976" s="5">
        <v>2840064</v>
      </c>
      <c r="R4976" s="5">
        <v>2840064</v>
      </c>
      <c r="S4976" s="5">
        <v>0</v>
      </c>
      <c r="T4976" s="5">
        <v>0</v>
      </c>
      <c r="U4976" s="3"/>
      <c r="V4976" s="5">
        <v>0</v>
      </c>
      <c r="W4976" s="5">
        <v>0</v>
      </c>
      <c r="X4976" s="5"/>
      <c r="Y4976" s="5"/>
      <c r="Z4976" s="5">
        <f>Tbl_BalanceHistory[[#This Row],[Discretionary Recommended - Pre 2022]]+Tbl_BalanceHistory[[#This Row],[Discretionary Balance Recommended: Policy]]+Tbl_BalanceHistory[[#This Row],[Discretionary Balance Recommended: Commitments]]</f>
        <v>0</v>
      </c>
      <c r="AA4976" s="5">
        <f>Tbl_BalanceHistory[[#This Row],[Discretionary Balance]]-Tbl_BalanceHistory[[#This Row],[Discretionary Reappropriation]]</f>
        <v>0</v>
      </c>
      <c r="AB4976" s="2"/>
      <c r="AC4976" s="2"/>
      <c r="AD4976" s="2"/>
      <c r="AE4976" s="2"/>
    </row>
    <row r="4977" spans="1:31" ht="45" x14ac:dyDescent="0.25">
      <c r="A4977" s="2" t="s">
        <v>747</v>
      </c>
      <c r="B4977" s="3">
        <v>11</v>
      </c>
      <c r="C4977" s="3">
        <v>123</v>
      </c>
      <c r="D4977" s="3" t="s">
        <v>849</v>
      </c>
      <c r="E4977" s="3" t="str">
        <f>_xlfn.XLOOKUP(Tbl_BalanceHistory[[#This Row],[RespAgy]],Tbl_Agencies[Agy Code],Tbl_Agencies[Agy Sort])</f>
        <v>183510</v>
      </c>
      <c r="F4977" s="2" t="str">
        <f>Tbl_BalanceHistory[[#This Row],[RespAgy]]&amp;": "&amp;Tbl_BalanceHistory[[#This Row],[RespAgency]]</f>
        <v>123: Department of Military Affairs</v>
      </c>
      <c r="G4977" s="3">
        <v>123</v>
      </c>
      <c r="H4977" s="3" t="s">
        <v>849</v>
      </c>
      <c r="I4977" s="3" t="str">
        <f>_xlfn.XLOOKUP(Tbl_BalanceHistory[[#This Row],[AgyCode]],Tbl_Agencies[Agy Code],Tbl_Agencies[Agy Sort])</f>
        <v>183510</v>
      </c>
      <c r="J4977" s="2" t="str">
        <f>Tbl_BalanceHistory[[#This Row],[AgyCode]]&amp;": "&amp;Tbl_BalanceHistory[[#This Row],[Agency Name]]</f>
        <v>123: Department of Military Affairs</v>
      </c>
      <c r="K4977" s="1">
        <v>2015</v>
      </c>
      <c r="L4977" s="3">
        <v>799</v>
      </c>
      <c r="M4977" s="3" t="s">
        <v>62</v>
      </c>
      <c r="N4977" s="2" t="str">
        <f>Tbl_BalanceHistory[[#This Row],[ProgramCode]]&amp;": "&amp;Tbl_BalanceHistory[[#This Row],[Program Name]]</f>
        <v>799: Administrative and Support Services</v>
      </c>
      <c r="O4977" s="3" t="s">
        <v>1730</v>
      </c>
      <c r="P4977" s="1" t="str">
        <f>IF(Tbl_BalanceHistory[[#This Row],[FundCode]]="0100","GF",IF(Tbl_BalanceHistory[[#This Row],[FundCode]]="01000","GF","Hi Ed / OCR"))</f>
        <v>GF</v>
      </c>
      <c r="Q4977" s="5">
        <v>2863088</v>
      </c>
      <c r="R4977" s="5">
        <v>2863088</v>
      </c>
      <c r="S4977" s="5">
        <v>0</v>
      </c>
      <c r="T4977" s="5">
        <v>0</v>
      </c>
      <c r="U4977" s="3"/>
      <c r="V4977" s="5">
        <v>0</v>
      </c>
      <c r="W4977" s="5">
        <v>0</v>
      </c>
      <c r="X4977" s="5"/>
      <c r="Y4977" s="5"/>
      <c r="Z4977" s="5">
        <f>Tbl_BalanceHistory[[#This Row],[Discretionary Recommended - Pre 2022]]+Tbl_BalanceHistory[[#This Row],[Discretionary Balance Recommended: Policy]]+Tbl_BalanceHistory[[#This Row],[Discretionary Balance Recommended: Commitments]]</f>
        <v>0</v>
      </c>
      <c r="AA4977" s="5">
        <f>Tbl_BalanceHistory[[#This Row],[Discretionary Balance]]-Tbl_BalanceHistory[[#This Row],[Discretionary Reappropriation]]</f>
        <v>0</v>
      </c>
      <c r="AB4977" s="2"/>
      <c r="AC4977" s="2"/>
      <c r="AD4977" s="2"/>
      <c r="AE4977" s="2"/>
    </row>
    <row r="4978" spans="1:31" ht="45" x14ac:dyDescent="0.25">
      <c r="A4978" s="2" t="s">
        <v>747</v>
      </c>
      <c r="B4978" s="3">
        <v>11</v>
      </c>
      <c r="C4978" s="3">
        <v>123</v>
      </c>
      <c r="D4978" s="3" t="s">
        <v>849</v>
      </c>
      <c r="E4978" s="3" t="str">
        <f>_xlfn.XLOOKUP(Tbl_BalanceHistory[[#This Row],[RespAgy]],Tbl_Agencies[Agy Code],Tbl_Agencies[Agy Sort])</f>
        <v>183510</v>
      </c>
      <c r="F4978" s="2" t="str">
        <f>Tbl_BalanceHistory[[#This Row],[RespAgy]]&amp;": "&amp;Tbl_BalanceHistory[[#This Row],[RespAgency]]</f>
        <v>123: Department of Military Affairs</v>
      </c>
      <c r="G4978" s="3">
        <v>123</v>
      </c>
      <c r="H4978" s="3" t="s">
        <v>849</v>
      </c>
      <c r="I4978" s="3" t="str">
        <f>_xlfn.XLOOKUP(Tbl_BalanceHistory[[#This Row],[AgyCode]],Tbl_Agencies[Agy Code],Tbl_Agencies[Agy Sort])</f>
        <v>183510</v>
      </c>
      <c r="J4978" s="2" t="str">
        <f>Tbl_BalanceHistory[[#This Row],[AgyCode]]&amp;": "&amp;Tbl_BalanceHistory[[#This Row],[Agency Name]]</f>
        <v>123: Department of Military Affairs</v>
      </c>
      <c r="K4978" s="1">
        <v>2016</v>
      </c>
      <c r="L4978" s="3">
        <v>799</v>
      </c>
      <c r="M4978" s="3" t="s">
        <v>62</v>
      </c>
      <c r="N4978" s="2" t="str">
        <f>Tbl_BalanceHistory[[#This Row],[ProgramCode]]&amp;": "&amp;Tbl_BalanceHistory[[#This Row],[Program Name]]</f>
        <v>799: Administrative and Support Services</v>
      </c>
      <c r="O4978" s="3" t="s">
        <v>1730</v>
      </c>
      <c r="P4978" s="1" t="str">
        <f>IF(Tbl_BalanceHistory[[#This Row],[FundCode]]="0100","GF",IF(Tbl_BalanceHistory[[#This Row],[FundCode]]="01000","GF","Hi Ed / OCR"))</f>
        <v>GF</v>
      </c>
      <c r="Q4978" s="5">
        <v>3177981</v>
      </c>
      <c r="R4978" s="5">
        <v>3177045.3</v>
      </c>
      <c r="S4978" s="5">
        <v>935</v>
      </c>
      <c r="T4978" s="5">
        <v>0</v>
      </c>
      <c r="U4978" s="3"/>
      <c r="V4978" s="5">
        <v>935</v>
      </c>
      <c r="W4978" s="5">
        <v>0</v>
      </c>
      <c r="X4978" s="5"/>
      <c r="Y4978" s="5"/>
      <c r="Z4978" s="5">
        <f>Tbl_BalanceHistory[[#This Row],[Discretionary Recommended - Pre 2022]]+Tbl_BalanceHistory[[#This Row],[Discretionary Balance Recommended: Policy]]+Tbl_BalanceHistory[[#This Row],[Discretionary Balance Recommended: Commitments]]</f>
        <v>0</v>
      </c>
      <c r="AA4978" s="5">
        <f>Tbl_BalanceHistory[[#This Row],[Discretionary Balance]]-Tbl_BalanceHistory[[#This Row],[Discretionary Reappropriation]]</f>
        <v>935</v>
      </c>
      <c r="AB4978" s="2"/>
      <c r="AC4978" s="2"/>
      <c r="AD4978" s="2"/>
      <c r="AE4978" s="2"/>
    </row>
    <row r="4979" spans="1:31" ht="45" x14ac:dyDescent="0.25">
      <c r="A4979" s="2" t="s">
        <v>747</v>
      </c>
      <c r="B4979" s="3">
        <v>11</v>
      </c>
      <c r="C4979" s="3">
        <v>123</v>
      </c>
      <c r="D4979" s="3" t="s">
        <v>849</v>
      </c>
      <c r="E4979" s="3" t="str">
        <f>_xlfn.XLOOKUP(Tbl_BalanceHistory[[#This Row],[RespAgy]],Tbl_Agencies[Agy Code],Tbl_Agencies[Agy Sort])</f>
        <v>183510</v>
      </c>
      <c r="F4979" s="2" t="str">
        <f>Tbl_BalanceHistory[[#This Row],[RespAgy]]&amp;": "&amp;Tbl_BalanceHistory[[#This Row],[RespAgency]]</f>
        <v>123: Department of Military Affairs</v>
      </c>
      <c r="G4979" s="3">
        <v>123</v>
      </c>
      <c r="H4979" s="3" t="s">
        <v>849</v>
      </c>
      <c r="I4979" s="3" t="str">
        <f>_xlfn.XLOOKUP(Tbl_BalanceHistory[[#This Row],[AgyCode]],Tbl_Agencies[Agy Code],Tbl_Agencies[Agy Sort])</f>
        <v>183510</v>
      </c>
      <c r="J4979" s="2" t="str">
        <f>Tbl_BalanceHistory[[#This Row],[AgyCode]]&amp;": "&amp;Tbl_BalanceHistory[[#This Row],[Agency Name]]</f>
        <v>123: Department of Military Affairs</v>
      </c>
      <c r="K4979" s="1">
        <v>2017</v>
      </c>
      <c r="L4979" s="3">
        <v>799</v>
      </c>
      <c r="M4979" s="3" t="s">
        <v>62</v>
      </c>
      <c r="N4979" s="2" t="str">
        <f>Tbl_BalanceHistory[[#This Row],[ProgramCode]]&amp;": "&amp;Tbl_BalanceHistory[[#This Row],[Program Name]]</f>
        <v>799: Administrative and Support Services</v>
      </c>
      <c r="O4979" s="3" t="s">
        <v>886</v>
      </c>
      <c r="P4979" s="1" t="str">
        <f>IF(Tbl_BalanceHistory[[#This Row],[FundCode]]="0100","GF",IF(Tbl_BalanceHistory[[#This Row],[FundCode]]="01000","GF","Hi Ed / OCR"))</f>
        <v>GF</v>
      </c>
      <c r="Q4979" s="5">
        <v>3191975</v>
      </c>
      <c r="R4979" s="5">
        <v>3191975</v>
      </c>
      <c r="S4979" s="5">
        <v>0</v>
      </c>
      <c r="T4979" s="5">
        <v>0</v>
      </c>
      <c r="U4979" s="3"/>
      <c r="V4979" s="5">
        <v>0</v>
      </c>
      <c r="W4979" s="5">
        <v>0</v>
      </c>
      <c r="X4979" s="5"/>
      <c r="Y4979" s="5"/>
      <c r="Z4979" s="5">
        <f>Tbl_BalanceHistory[[#This Row],[Discretionary Recommended - Pre 2022]]+Tbl_BalanceHistory[[#This Row],[Discretionary Balance Recommended: Policy]]+Tbl_BalanceHistory[[#This Row],[Discretionary Balance Recommended: Commitments]]</f>
        <v>0</v>
      </c>
      <c r="AA4979" s="5">
        <f>Tbl_BalanceHistory[[#This Row],[Discretionary Balance]]-Tbl_BalanceHistory[[#This Row],[Discretionary Reappropriation]]</f>
        <v>0</v>
      </c>
      <c r="AB4979" s="2"/>
      <c r="AC4979" s="2"/>
      <c r="AD4979" s="2"/>
      <c r="AE4979" s="2"/>
    </row>
    <row r="4980" spans="1:31" ht="45" x14ac:dyDescent="0.25">
      <c r="A4980" s="2" t="s">
        <v>747</v>
      </c>
      <c r="B4980" s="3">
        <v>11</v>
      </c>
      <c r="C4980" s="3">
        <v>123</v>
      </c>
      <c r="D4980" s="3" t="s">
        <v>849</v>
      </c>
      <c r="E4980" s="3" t="str">
        <f>_xlfn.XLOOKUP(Tbl_BalanceHistory[[#This Row],[RespAgy]],Tbl_Agencies[Agy Code],Tbl_Agencies[Agy Sort])</f>
        <v>183510</v>
      </c>
      <c r="F4980" s="2" t="str">
        <f>Tbl_BalanceHistory[[#This Row],[RespAgy]]&amp;": "&amp;Tbl_BalanceHistory[[#This Row],[RespAgency]]</f>
        <v>123: Department of Military Affairs</v>
      </c>
      <c r="G4980" s="3">
        <v>123</v>
      </c>
      <c r="H4980" s="3" t="s">
        <v>849</v>
      </c>
      <c r="I4980" s="3" t="str">
        <f>_xlfn.XLOOKUP(Tbl_BalanceHistory[[#This Row],[AgyCode]],Tbl_Agencies[Agy Code],Tbl_Agencies[Agy Sort])</f>
        <v>183510</v>
      </c>
      <c r="J4980" s="2" t="str">
        <f>Tbl_BalanceHistory[[#This Row],[AgyCode]]&amp;": "&amp;Tbl_BalanceHistory[[#This Row],[Agency Name]]</f>
        <v>123: Department of Military Affairs</v>
      </c>
      <c r="K4980" s="1">
        <v>2018</v>
      </c>
      <c r="L4980" s="3">
        <v>799</v>
      </c>
      <c r="M4980" s="3" t="s">
        <v>62</v>
      </c>
      <c r="N4980" s="2" t="str">
        <f>Tbl_BalanceHistory[[#This Row],[ProgramCode]]&amp;": "&amp;Tbl_BalanceHistory[[#This Row],[Program Name]]</f>
        <v>799: Administrative and Support Services</v>
      </c>
      <c r="O4980" s="3" t="s">
        <v>886</v>
      </c>
      <c r="P4980" s="1" t="str">
        <f>IF(Tbl_BalanceHistory[[#This Row],[FundCode]]="0100","GF",IF(Tbl_BalanceHistory[[#This Row],[FundCode]]="01000","GF","Hi Ed / OCR"))</f>
        <v>GF</v>
      </c>
      <c r="Q4980" s="5">
        <v>3334612</v>
      </c>
      <c r="R4980" s="5">
        <v>3334612</v>
      </c>
      <c r="S4980" s="5">
        <v>0</v>
      </c>
      <c r="T4980" s="5">
        <v>0</v>
      </c>
      <c r="U4980" s="3"/>
      <c r="V4980" s="5">
        <v>0</v>
      </c>
      <c r="W4980" s="5">
        <v>0</v>
      </c>
      <c r="X4980" s="5"/>
      <c r="Y4980" s="5"/>
      <c r="Z4980" s="5">
        <f>Tbl_BalanceHistory[[#This Row],[Discretionary Recommended - Pre 2022]]+Tbl_BalanceHistory[[#This Row],[Discretionary Balance Recommended: Policy]]+Tbl_BalanceHistory[[#This Row],[Discretionary Balance Recommended: Commitments]]</f>
        <v>0</v>
      </c>
      <c r="AA4980" s="5">
        <f>Tbl_BalanceHistory[[#This Row],[Discretionary Balance]]-Tbl_BalanceHistory[[#This Row],[Discretionary Reappropriation]]</f>
        <v>0</v>
      </c>
      <c r="AB4980" s="2"/>
      <c r="AC4980" s="2"/>
      <c r="AD4980" s="2"/>
      <c r="AE4980" s="2"/>
    </row>
    <row r="4981" spans="1:31" ht="45" x14ac:dyDescent="0.25">
      <c r="A4981" s="2" t="s">
        <v>747</v>
      </c>
      <c r="B4981" s="3">
        <v>11</v>
      </c>
      <c r="C4981" s="3">
        <v>123</v>
      </c>
      <c r="D4981" s="3" t="s">
        <v>849</v>
      </c>
      <c r="E4981" s="3" t="str">
        <f>_xlfn.XLOOKUP(Tbl_BalanceHistory[[#This Row],[RespAgy]],Tbl_Agencies[Agy Code],Tbl_Agencies[Agy Sort])</f>
        <v>183510</v>
      </c>
      <c r="F4981" s="2" t="str">
        <f>Tbl_BalanceHistory[[#This Row],[RespAgy]]&amp;": "&amp;Tbl_BalanceHistory[[#This Row],[RespAgency]]</f>
        <v>123: Department of Military Affairs</v>
      </c>
      <c r="G4981" s="3">
        <v>123</v>
      </c>
      <c r="H4981" s="3" t="s">
        <v>849</v>
      </c>
      <c r="I4981" s="3" t="str">
        <f>_xlfn.XLOOKUP(Tbl_BalanceHistory[[#This Row],[AgyCode]],Tbl_Agencies[Agy Code],Tbl_Agencies[Agy Sort])</f>
        <v>183510</v>
      </c>
      <c r="J4981" s="2" t="str">
        <f>Tbl_BalanceHistory[[#This Row],[AgyCode]]&amp;": "&amp;Tbl_BalanceHistory[[#This Row],[Agency Name]]</f>
        <v>123: Department of Military Affairs</v>
      </c>
      <c r="K4981" s="1">
        <v>2019</v>
      </c>
      <c r="L4981" s="3">
        <v>799</v>
      </c>
      <c r="M4981" s="3" t="s">
        <v>62</v>
      </c>
      <c r="N4981" s="2" t="str">
        <f>Tbl_BalanceHistory[[#This Row],[ProgramCode]]&amp;": "&amp;Tbl_BalanceHistory[[#This Row],[Program Name]]</f>
        <v>799: Administrative and Support Services</v>
      </c>
      <c r="O4981" s="3" t="s">
        <v>886</v>
      </c>
      <c r="P4981" s="1" t="str">
        <f>IF(Tbl_BalanceHistory[[#This Row],[FundCode]]="0100","GF",IF(Tbl_BalanceHistory[[#This Row],[FundCode]]="01000","GF","Hi Ed / OCR"))</f>
        <v>GF</v>
      </c>
      <c r="Q4981" s="5">
        <v>3771916</v>
      </c>
      <c r="R4981" s="5">
        <v>3771916</v>
      </c>
      <c r="S4981" s="5">
        <v>0</v>
      </c>
      <c r="T4981" s="5">
        <v>0</v>
      </c>
      <c r="U4981" s="3"/>
      <c r="V4981" s="5">
        <v>0</v>
      </c>
      <c r="W4981" s="5">
        <v>0</v>
      </c>
      <c r="X4981" s="5"/>
      <c r="Y4981" s="5"/>
      <c r="Z4981" s="5">
        <f>Tbl_BalanceHistory[[#This Row],[Discretionary Recommended - Pre 2022]]+Tbl_BalanceHistory[[#This Row],[Discretionary Balance Recommended: Policy]]+Tbl_BalanceHistory[[#This Row],[Discretionary Balance Recommended: Commitments]]</f>
        <v>0</v>
      </c>
      <c r="AA4981" s="5">
        <f>Tbl_BalanceHistory[[#This Row],[Discretionary Balance]]-Tbl_BalanceHistory[[#This Row],[Discretionary Reappropriation]]</f>
        <v>0</v>
      </c>
      <c r="AB4981" s="2"/>
      <c r="AC4981" s="2"/>
      <c r="AD4981" s="2"/>
      <c r="AE4981" s="2"/>
    </row>
    <row r="4982" spans="1:31" ht="105" x14ac:dyDescent="0.25">
      <c r="A4982" s="2" t="s">
        <v>747</v>
      </c>
      <c r="B4982" s="3">
        <v>12</v>
      </c>
      <c r="C4982" s="3">
        <v>187</v>
      </c>
      <c r="D4982" s="3" t="s">
        <v>749</v>
      </c>
      <c r="E4982" s="3" t="str">
        <f>_xlfn.XLOOKUP(Tbl_BalanceHistory[[#This Row],[RespAgy]],Tbl_Agencies[Agy Code],Tbl_Agencies[Agy Sort])</f>
        <v>157000</v>
      </c>
      <c r="F4982" s="2" t="str">
        <f>Tbl_BalanceHistory[[#This Row],[RespAgy]]&amp;": "&amp;Tbl_BalanceHistory[[#This Row],[RespAgency]]</f>
        <v>187: Secretary of Public Safety and Homeland Security</v>
      </c>
      <c r="G4982" s="3">
        <v>187</v>
      </c>
      <c r="H4982" s="3" t="s">
        <v>749</v>
      </c>
      <c r="I4982" s="3" t="str">
        <f>_xlfn.XLOOKUP(Tbl_BalanceHistory[[#This Row],[AgyCode]],Tbl_Agencies[Agy Code],Tbl_Agencies[Agy Sort])</f>
        <v>157000</v>
      </c>
      <c r="J4982" s="2" t="str">
        <f>Tbl_BalanceHistory[[#This Row],[AgyCode]]&amp;": "&amp;Tbl_BalanceHistory[[#This Row],[Agency Name]]</f>
        <v>187: Secretary of Public Safety and Homeland Security</v>
      </c>
      <c r="K4982" s="1">
        <v>2021</v>
      </c>
      <c r="L4982" s="3">
        <v>799</v>
      </c>
      <c r="M4982" s="3" t="s">
        <v>62</v>
      </c>
      <c r="N4982" s="2" t="str">
        <f>Tbl_BalanceHistory[[#This Row],[ProgramCode]]&amp;": "&amp;Tbl_BalanceHistory[[#This Row],[Program Name]]</f>
        <v>799: Administrative and Support Services</v>
      </c>
      <c r="O4982" s="3" t="s">
        <v>886</v>
      </c>
      <c r="P4982" s="1" t="str">
        <f>IF(Tbl_BalanceHistory[[#This Row],[FundCode]]="0100","GF",IF(Tbl_BalanceHistory[[#This Row],[FundCode]]="01000","GF","Hi Ed / OCR"))</f>
        <v>GF</v>
      </c>
      <c r="Q4982" s="5">
        <v>2465877</v>
      </c>
      <c r="R4982" s="5">
        <v>631349.05000000005</v>
      </c>
      <c r="S4982" s="5">
        <v>1834527.95</v>
      </c>
      <c r="T4982" s="5">
        <v>0</v>
      </c>
      <c r="U4982" s="3"/>
      <c r="V4982" s="5">
        <v>1834527.95</v>
      </c>
      <c r="W4982" s="5">
        <v>1834527.95</v>
      </c>
      <c r="X4982" s="5"/>
      <c r="Y4982" s="5"/>
      <c r="Z4982" s="5">
        <f>Tbl_BalanceHistory[[#This Row],[Discretionary Recommended - Pre 2022]]+Tbl_BalanceHistory[[#This Row],[Discretionary Balance Recommended: Policy]]+Tbl_BalanceHistory[[#This Row],[Discretionary Balance Recommended: Commitments]]</f>
        <v>1834527.95</v>
      </c>
      <c r="AA4982" s="5">
        <f>Tbl_BalanceHistory[[#This Row],[Discretionary Balance]]-Tbl_BalanceHistory[[#This Row],[Discretionary Reappropriation]]</f>
        <v>0</v>
      </c>
      <c r="AB4982" s="2" t="s">
        <v>1741</v>
      </c>
      <c r="AC4982" s="2"/>
      <c r="AD4982" s="2"/>
      <c r="AE4982" s="2" t="s">
        <v>2222</v>
      </c>
    </row>
    <row r="4983" spans="1:31" ht="45" x14ac:dyDescent="0.25">
      <c r="A4983" s="2" t="s">
        <v>747</v>
      </c>
      <c r="B4983" s="3">
        <v>12</v>
      </c>
      <c r="C4983" s="3">
        <v>187</v>
      </c>
      <c r="D4983" s="3" t="s">
        <v>749</v>
      </c>
      <c r="E4983" s="3" t="str">
        <f>_xlfn.XLOOKUP(Tbl_BalanceHistory[[#This Row],[RespAgy]],Tbl_Agencies[Agy Code],Tbl_Agencies[Agy Sort])</f>
        <v>157000</v>
      </c>
      <c r="F4983" s="2" t="str">
        <f>Tbl_BalanceHistory[[#This Row],[RespAgy]]&amp;": "&amp;Tbl_BalanceHistory[[#This Row],[RespAgency]]</f>
        <v>187: Secretary of Public Safety and Homeland Security</v>
      </c>
      <c r="G4983" s="3">
        <v>187</v>
      </c>
      <c r="H4983" s="3" t="s">
        <v>749</v>
      </c>
      <c r="I4983" s="3" t="str">
        <f>_xlfn.XLOOKUP(Tbl_BalanceHistory[[#This Row],[AgyCode]],Tbl_Agencies[Agy Code],Tbl_Agencies[Agy Sort])</f>
        <v>157000</v>
      </c>
      <c r="J4983" s="2" t="str">
        <f>Tbl_BalanceHistory[[#This Row],[AgyCode]]&amp;": "&amp;Tbl_BalanceHistory[[#This Row],[Agency Name]]</f>
        <v>187: Secretary of Public Safety and Homeland Security</v>
      </c>
      <c r="K4983" s="1">
        <v>2022</v>
      </c>
      <c r="L4983" s="3">
        <v>799</v>
      </c>
      <c r="M4983" s="3" t="s">
        <v>62</v>
      </c>
      <c r="N4983" s="2" t="str">
        <f>Tbl_BalanceHistory[[#This Row],[ProgramCode]]&amp;": "&amp;Tbl_BalanceHistory[[#This Row],[Program Name]]</f>
        <v>799: Administrative and Support Services</v>
      </c>
      <c r="O4983" s="3" t="s">
        <v>886</v>
      </c>
      <c r="P4983" s="1" t="str">
        <f>IF(Tbl_BalanceHistory[[#This Row],[FundCode]]="0100","GF",IF(Tbl_BalanceHistory[[#This Row],[FundCode]]="01000","GF","Hi Ed / OCR"))</f>
        <v>GF</v>
      </c>
      <c r="Q4983" s="5">
        <v>3167379.07</v>
      </c>
      <c r="R4983" s="5">
        <v>881037.76</v>
      </c>
      <c r="S4983" s="5">
        <v>2286341.31</v>
      </c>
      <c r="T4983" s="5">
        <v>0</v>
      </c>
      <c r="U4983" s="3"/>
      <c r="V4983" s="5">
        <v>2286341.31</v>
      </c>
      <c r="W4983" s="5"/>
      <c r="X4983" s="5">
        <v>486341.31</v>
      </c>
      <c r="Y4983" s="5">
        <v>0</v>
      </c>
      <c r="Z4983" s="5">
        <f>Tbl_BalanceHistory[[#This Row],[Discretionary Recommended - Pre 2022]]+Tbl_BalanceHistory[[#This Row],[Discretionary Balance Recommended: Policy]]+Tbl_BalanceHistory[[#This Row],[Discretionary Balance Recommended: Commitments]]</f>
        <v>486341.31</v>
      </c>
      <c r="AA4983" s="5">
        <f>Tbl_BalanceHistory[[#This Row],[Discretionary Balance]]-Tbl_BalanceHistory[[#This Row],[Discretionary Reappropriation]]</f>
        <v>1800000</v>
      </c>
      <c r="AB4983" s="2"/>
      <c r="AC4983" s="2" t="s">
        <v>2223</v>
      </c>
      <c r="AD4983" s="2"/>
      <c r="AE4983" s="2" t="s">
        <v>2224</v>
      </c>
    </row>
    <row r="4984" spans="1:31" ht="210" x14ac:dyDescent="0.25">
      <c r="A4984" s="2" t="s">
        <v>747</v>
      </c>
      <c r="B4984" s="3">
        <v>12</v>
      </c>
      <c r="C4984" s="3">
        <v>187</v>
      </c>
      <c r="D4984" s="3" t="s">
        <v>749</v>
      </c>
      <c r="E4984" s="3" t="str">
        <f>_xlfn.XLOOKUP(Tbl_BalanceHistory[[#This Row],[RespAgy]],Tbl_Agencies[Agy Code],Tbl_Agencies[Agy Sort])</f>
        <v>157000</v>
      </c>
      <c r="F4984" s="2" t="str">
        <f>Tbl_BalanceHistory[[#This Row],[RespAgy]]&amp;": "&amp;Tbl_BalanceHistory[[#This Row],[RespAgency]]</f>
        <v>187: Secretary of Public Safety and Homeland Security</v>
      </c>
      <c r="G4984" s="3">
        <v>187</v>
      </c>
      <c r="H4984" s="3" t="s">
        <v>749</v>
      </c>
      <c r="I4984" s="3" t="str">
        <f>_xlfn.XLOOKUP(Tbl_BalanceHistory[[#This Row],[AgyCode]],Tbl_Agencies[Agy Code],Tbl_Agencies[Agy Sort])</f>
        <v>157000</v>
      </c>
      <c r="J4984" s="2" t="str">
        <f>Tbl_BalanceHistory[[#This Row],[AgyCode]]&amp;": "&amp;Tbl_BalanceHistory[[#This Row],[Agency Name]]</f>
        <v>187: Secretary of Public Safety and Homeland Security</v>
      </c>
      <c r="K4984" s="1">
        <v>2023</v>
      </c>
      <c r="L4984" s="3">
        <v>799</v>
      </c>
      <c r="M4984" s="3" t="s">
        <v>62</v>
      </c>
      <c r="N4984" s="2" t="str">
        <f>Tbl_BalanceHistory[[#This Row],[ProgramCode]]&amp;": "&amp;Tbl_BalanceHistory[[#This Row],[Program Name]]</f>
        <v>799: Administrative and Support Services</v>
      </c>
      <c r="O4984" s="3" t="s">
        <v>886</v>
      </c>
      <c r="P4984" s="1" t="str">
        <f>IF(Tbl_BalanceHistory[[#This Row],[FundCode]]="0100","GF",IF(Tbl_BalanceHistory[[#This Row],[FundCode]]="01000","GF","Hi Ed / OCR"))</f>
        <v>GF</v>
      </c>
      <c r="Q4984" s="5">
        <v>1363312.31</v>
      </c>
      <c r="R4984" s="5">
        <v>782350.17</v>
      </c>
      <c r="S4984" s="5">
        <v>580962.14</v>
      </c>
      <c r="T4984" s="5">
        <v>0</v>
      </c>
      <c r="U4984" s="3"/>
      <c r="V4984" s="5">
        <v>580962.14</v>
      </c>
      <c r="W4984" s="5">
        <v>0</v>
      </c>
      <c r="X4984" s="5">
        <v>580962.14</v>
      </c>
      <c r="Y4984" s="5">
        <v>0</v>
      </c>
      <c r="Z4984" s="5">
        <v>580962.14</v>
      </c>
      <c r="AA4984" s="5">
        <v>0</v>
      </c>
      <c r="AB4984" s="2"/>
      <c r="AC4984" s="2" t="s">
        <v>2441</v>
      </c>
      <c r="AD4984" s="2"/>
      <c r="AE4984" s="2" t="s">
        <v>2442</v>
      </c>
    </row>
    <row r="4985" spans="1:31" ht="45" x14ac:dyDescent="0.25">
      <c r="A4985" s="2" t="s">
        <v>747</v>
      </c>
      <c r="B4985" s="3">
        <v>12</v>
      </c>
      <c r="C4985" s="3">
        <v>187</v>
      </c>
      <c r="D4985" s="3" t="s">
        <v>749</v>
      </c>
      <c r="E4985" s="3" t="str">
        <f>_xlfn.XLOOKUP(Tbl_BalanceHistory[[#This Row],[RespAgy]],Tbl_Agencies[Agy Code],Tbl_Agencies[Agy Sort])</f>
        <v>157000</v>
      </c>
      <c r="F4985" s="2" t="str">
        <f>Tbl_BalanceHistory[[#This Row],[RespAgy]]&amp;": "&amp;Tbl_BalanceHistory[[#This Row],[RespAgency]]</f>
        <v>187: Secretary of Public Safety and Homeland Security</v>
      </c>
      <c r="G4985" s="3">
        <v>187</v>
      </c>
      <c r="H4985" s="3" t="s">
        <v>749</v>
      </c>
      <c r="I4985" s="3" t="str">
        <f>_xlfn.XLOOKUP(Tbl_BalanceHistory[[#This Row],[AgyCode]],Tbl_Agencies[Agy Code],Tbl_Agencies[Agy Sort])</f>
        <v>157000</v>
      </c>
      <c r="J4985" s="2" t="str">
        <f>Tbl_BalanceHistory[[#This Row],[AgyCode]]&amp;": "&amp;Tbl_BalanceHistory[[#This Row],[Agency Name]]</f>
        <v>187: Secretary of Public Safety and Homeland Security</v>
      </c>
      <c r="K4985" s="1">
        <v>2024</v>
      </c>
      <c r="L4985" s="3">
        <v>799</v>
      </c>
      <c r="M4985" s="3" t="s">
        <v>62</v>
      </c>
      <c r="N4985" s="2" t="str">
        <f>Tbl_BalanceHistory[[#This Row],[ProgramCode]]&amp;": "&amp;Tbl_BalanceHistory[[#This Row],[Program Name]]</f>
        <v>799: Administrative and Support Services</v>
      </c>
      <c r="O4985" s="3" t="s">
        <v>886</v>
      </c>
      <c r="P4985" s="1" t="str">
        <f>IF(Tbl_BalanceHistory[[#This Row],[FundCode]]="0100","GF",IF(Tbl_BalanceHistory[[#This Row],[FundCode]]="01000","GF","Hi Ed / OCR"))</f>
        <v>GF</v>
      </c>
      <c r="Q4985" s="5">
        <v>1635790.14</v>
      </c>
      <c r="R4985" s="5">
        <v>1040223.26</v>
      </c>
      <c r="S4985" s="5">
        <v>595566.88</v>
      </c>
      <c r="T4985" s="5">
        <v>0</v>
      </c>
      <c r="U4985" s="3"/>
      <c r="V4985" s="5">
        <v>595566.88</v>
      </c>
      <c r="W4985" s="5">
        <v>0</v>
      </c>
      <c r="X4985" s="5">
        <v>595566.88</v>
      </c>
      <c r="Y4985" s="5">
        <v>0</v>
      </c>
      <c r="Z4985" s="5">
        <v>595566.88</v>
      </c>
      <c r="AA4985" s="5">
        <v>0</v>
      </c>
      <c r="AB4985" s="2"/>
      <c r="AC4985" s="2" t="s">
        <v>2353</v>
      </c>
      <c r="AD4985" s="2"/>
      <c r="AE4985" s="2"/>
    </row>
    <row r="4986" spans="1:31" ht="45" x14ac:dyDescent="0.25">
      <c r="A4986" s="2" t="s">
        <v>747</v>
      </c>
      <c r="B4986" s="3">
        <v>12</v>
      </c>
      <c r="C4986" s="3">
        <v>957</v>
      </c>
      <c r="D4986" s="3" t="s">
        <v>752</v>
      </c>
      <c r="E4986" s="3" t="str">
        <f>_xlfn.XLOOKUP(Tbl_BalanceHistory[[#This Row],[RespAgy]],Tbl_Agencies[Agy Code],Tbl_Agencies[Agy Sort])</f>
        <v>158000</v>
      </c>
      <c r="F4986" s="2" t="str">
        <f>Tbl_BalanceHistory[[#This Row],[RespAgy]]&amp;": "&amp;Tbl_BalanceHistory[[#This Row],[RespAgency]]</f>
        <v>957: Commonwealth's Attorneys' Services Council</v>
      </c>
      <c r="G4986" s="3">
        <v>957</v>
      </c>
      <c r="H4986" s="3" t="s">
        <v>752</v>
      </c>
      <c r="I4986" s="3" t="str">
        <f>_xlfn.XLOOKUP(Tbl_BalanceHistory[[#This Row],[AgyCode]],Tbl_Agencies[Agy Code],Tbl_Agencies[Agy Sort])</f>
        <v>158000</v>
      </c>
      <c r="J4986" s="2" t="str">
        <f>Tbl_BalanceHistory[[#This Row],[AgyCode]]&amp;": "&amp;Tbl_BalanceHistory[[#This Row],[Agency Name]]</f>
        <v>957: Commonwealth's Attorneys' Services Council</v>
      </c>
      <c r="K4986" s="1">
        <v>2021</v>
      </c>
      <c r="L4986" s="3">
        <v>326</v>
      </c>
      <c r="M4986" s="3" t="s">
        <v>176</v>
      </c>
      <c r="N4986" s="2" t="str">
        <f>Tbl_BalanceHistory[[#This Row],[ProgramCode]]&amp;": "&amp;Tbl_BalanceHistory[[#This Row],[Program Name]]</f>
        <v>326: Adjudication Training, Education, and Standards</v>
      </c>
      <c r="O4986" s="3" t="s">
        <v>886</v>
      </c>
      <c r="P4986" s="1" t="str">
        <f>IF(Tbl_BalanceHistory[[#This Row],[FundCode]]="0100","GF",IF(Tbl_BalanceHistory[[#This Row],[FundCode]]="01000","GF","Hi Ed / OCR"))</f>
        <v>GF</v>
      </c>
      <c r="Q4986" s="5">
        <v>682729</v>
      </c>
      <c r="R4986" s="5">
        <v>680835.31</v>
      </c>
      <c r="S4986" s="5">
        <v>1893.69</v>
      </c>
      <c r="T4986" s="5">
        <v>0</v>
      </c>
      <c r="U4986" s="3"/>
      <c r="V4986" s="5">
        <v>1893.69</v>
      </c>
      <c r="W4986" s="5">
        <v>0</v>
      </c>
      <c r="X4986" s="5"/>
      <c r="Y4986" s="5"/>
      <c r="Z4986" s="5">
        <f>Tbl_BalanceHistory[[#This Row],[Discretionary Recommended - Pre 2022]]+Tbl_BalanceHistory[[#This Row],[Discretionary Balance Recommended: Policy]]+Tbl_BalanceHistory[[#This Row],[Discretionary Balance Recommended: Commitments]]</f>
        <v>0</v>
      </c>
      <c r="AA4986" s="5">
        <f>Tbl_BalanceHistory[[#This Row],[Discretionary Balance]]-Tbl_BalanceHistory[[#This Row],[Discretionary Reappropriation]]</f>
        <v>1893.69</v>
      </c>
      <c r="AB4986" s="2"/>
      <c r="AC4986" s="2"/>
      <c r="AD4986" s="2"/>
      <c r="AE4986" s="2" t="s">
        <v>2225</v>
      </c>
    </row>
    <row r="4987" spans="1:31" ht="45" x14ac:dyDescent="0.25">
      <c r="A4987" s="2" t="s">
        <v>747</v>
      </c>
      <c r="B4987" s="3">
        <v>12</v>
      </c>
      <c r="C4987" s="3">
        <v>957</v>
      </c>
      <c r="D4987" s="3" t="s">
        <v>752</v>
      </c>
      <c r="E4987" s="3" t="str">
        <f>_xlfn.XLOOKUP(Tbl_BalanceHistory[[#This Row],[RespAgy]],Tbl_Agencies[Agy Code],Tbl_Agencies[Agy Sort])</f>
        <v>158000</v>
      </c>
      <c r="F4987" s="2" t="str">
        <f>Tbl_BalanceHistory[[#This Row],[RespAgy]]&amp;": "&amp;Tbl_BalanceHistory[[#This Row],[RespAgency]]</f>
        <v>957: Commonwealth's Attorneys' Services Council</v>
      </c>
      <c r="G4987" s="3">
        <v>957</v>
      </c>
      <c r="H4987" s="3" t="s">
        <v>752</v>
      </c>
      <c r="I4987" s="3" t="str">
        <f>_xlfn.XLOOKUP(Tbl_BalanceHistory[[#This Row],[AgyCode]],Tbl_Agencies[Agy Code],Tbl_Agencies[Agy Sort])</f>
        <v>158000</v>
      </c>
      <c r="J4987" s="2" t="str">
        <f>Tbl_BalanceHistory[[#This Row],[AgyCode]]&amp;": "&amp;Tbl_BalanceHistory[[#This Row],[Agency Name]]</f>
        <v>957: Commonwealth's Attorneys' Services Council</v>
      </c>
      <c r="K4987" s="1">
        <v>2022</v>
      </c>
      <c r="L4987" s="3">
        <v>326</v>
      </c>
      <c r="M4987" s="3" t="s">
        <v>176</v>
      </c>
      <c r="N4987" s="2" t="str">
        <f>Tbl_BalanceHistory[[#This Row],[ProgramCode]]&amp;": "&amp;Tbl_BalanceHistory[[#This Row],[Program Name]]</f>
        <v>326: Adjudication Training, Education, and Standards</v>
      </c>
      <c r="O4987" s="3" t="s">
        <v>886</v>
      </c>
      <c r="P4987" s="1" t="str">
        <f>IF(Tbl_BalanceHistory[[#This Row],[FundCode]]="0100","GF",IF(Tbl_BalanceHistory[[#This Row],[FundCode]]="01000","GF","Hi Ed / OCR"))</f>
        <v>GF</v>
      </c>
      <c r="Q4987" s="5">
        <v>718867</v>
      </c>
      <c r="R4987" s="5">
        <v>718613.67</v>
      </c>
      <c r="S4987" s="5">
        <v>253.33</v>
      </c>
      <c r="T4987" s="5">
        <v>0</v>
      </c>
      <c r="U4987" s="3"/>
      <c r="V4987" s="5">
        <v>253.33</v>
      </c>
      <c r="W4987" s="5"/>
      <c r="X4987" s="5">
        <v>0</v>
      </c>
      <c r="Y4987" s="5">
        <v>0</v>
      </c>
      <c r="Z4987" s="5">
        <f>Tbl_BalanceHistory[[#This Row],[Discretionary Recommended - Pre 2022]]+Tbl_BalanceHistory[[#This Row],[Discretionary Balance Recommended: Policy]]+Tbl_BalanceHistory[[#This Row],[Discretionary Balance Recommended: Commitments]]</f>
        <v>0</v>
      </c>
      <c r="AA4987" s="5">
        <f>Tbl_BalanceHistory[[#This Row],[Discretionary Balance]]-Tbl_BalanceHistory[[#This Row],[Discretionary Reappropriation]]</f>
        <v>253.33</v>
      </c>
      <c r="AB4987" s="2"/>
      <c r="AC4987" s="2"/>
      <c r="AD4987" s="2"/>
      <c r="AE4987" s="2"/>
    </row>
    <row r="4988" spans="1:31" ht="45" x14ac:dyDescent="0.25">
      <c r="A4988" s="2" t="s">
        <v>747</v>
      </c>
      <c r="B4988" s="3">
        <v>12</v>
      </c>
      <c r="C4988" s="3">
        <v>957</v>
      </c>
      <c r="D4988" s="3" t="s">
        <v>752</v>
      </c>
      <c r="E4988" s="3" t="str">
        <f>_xlfn.XLOOKUP(Tbl_BalanceHistory[[#This Row],[RespAgy]],Tbl_Agencies[Agy Code],Tbl_Agencies[Agy Sort])</f>
        <v>158000</v>
      </c>
      <c r="F4988" s="2" t="str">
        <f>Tbl_BalanceHistory[[#This Row],[RespAgy]]&amp;": "&amp;Tbl_BalanceHistory[[#This Row],[RespAgency]]</f>
        <v>957: Commonwealth's Attorneys' Services Council</v>
      </c>
      <c r="G4988" s="3">
        <v>957</v>
      </c>
      <c r="H4988" s="3" t="s">
        <v>752</v>
      </c>
      <c r="I4988" s="3" t="str">
        <f>_xlfn.XLOOKUP(Tbl_BalanceHistory[[#This Row],[AgyCode]],Tbl_Agencies[Agy Code],Tbl_Agencies[Agy Sort])</f>
        <v>158000</v>
      </c>
      <c r="J4988" s="2" t="str">
        <f>Tbl_BalanceHistory[[#This Row],[AgyCode]]&amp;": "&amp;Tbl_BalanceHistory[[#This Row],[Agency Name]]</f>
        <v>957: Commonwealth's Attorneys' Services Council</v>
      </c>
      <c r="K4988" s="1">
        <v>2023</v>
      </c>
      <c r="L4988" s="3">
        <v>326</v>
      </c>
      <c r="M4988" s="3" t="s">
        <v>176</v>
      </c>
      <c r="N4988" s="2" t="str">
        <f>Tbl_BalanceHistory[[#This Row],[ProgramCode]]&amp;": "&amp;Tbl_BalanceHistory[[#This Row],[Program Name]]</f>
        <v>326: Adjudication Training, Education, and Standards</v>
      </c>
      <c r="O4988" s="3" t="s">
        <v>886</v>
      </c>
      <c r="P4988" s="1" t="str">
        <f>IF(Tbl_BalanceHistory[[#This Row],[FundCode]]="0100","GF",IF(Tbl_BalanceHistory[[#This Row],[FundCode]]="01000","GF","Hi Ed / OCR"))</f>
        <v>GF</v>
      </c>
      <c r="Q4988" s="5">
        <v>780120</v>
      </c>
      <c r="R4988" s="5">
        <v>779910.4</v>
      </c>
      <c r="S4988" s="5">
        <v>209.6</v>
      </c>
      <c r="T4988" s="5">
        <v>0</v>
      </c>
      <c r="U4988" s="3"/>
      <c r="V4988" s="5">
        <v>209.6</v>
      </c>
      <c r="W4988" s="5">
        <v>0</v>
      </c>
      <c r="X4988" s="5">
        <v>0</v>
      </c>
      <c r="Y4988" s="5">
        <v>0</v>
      </c>
      <c r="Z4988" s="5">
        <v>0</v>
      </c>
      <c r="AA4988" s="5">
        <v>209.6</v>
      </c>
      <c r="AB4988" s="2"/>
      <c r="AC4988" s="2"/>
      <c r="AD4988" s="2"/>
      <c r="AE4988" s="2" t="s">
        <v>2443</v>
      </c>
    </row>
    <row r="4989" spans="1:31" ht="45" x14ac:dyDescent="0.25">
      <c r="A4989" s="2" t="s">
        <v>747</v>
      </c>
      <c r="B4989" s="3">
        <v>12</v>
      </c>
      <c r="C4989" s="3">
        <v>957</v>
      </c>
      <c r="D4989" s="3" t="s">
        <v>752</v>
      </c>
      <c r="E4989" s="3" t="str">
        <f>_xlfn.XLOOKUP(Tbl_BalanceHistory[[#This Row],[RespAgy]],Tbl_Agencies[Agy Code],Tbl_Agencies[Agy Sort])</f>
        <v>158000</v>
      </c>
      <c r="F4989" s="2" t="str">
        <f>Tbl_BalanceHistory[[#This Row],[RespAgy]]&amp;": "&amp;Tbl_BalanceHistory[[#This Row],[RespAgency]]</f>
        <v>957: Commonwealth's Attorneys' Services Council</v>
      </c>
      <c r="G4989" s="3">
        <v>957</v>
      </c>
      <c r="H4989" s="3" t="s">
        <v>752</v>
      </c>
      <c r="I4989" s="3" t="str">
        <f>_xlfn.XLOOKUP(Tbl_BalanceHistory[[#This Row],[AgyCode]],Tbl_Agencies[Agy Code],Tbl_Agencies[Agy Sort])</f>
        <v>158000</v>
      </c>
      <c r="J4989" s="2" t="str">
        <f>Tbl_BalanceHistory[[#This Row],[AgyCode]]&amp;": "&amp;Tbl_BalanceHistory[[#This Row],[Agency Name]]</f>
        <v>957: Commonwealth's Attorneys' Services Council</v>
      </c>
      <c r="K4989" s="1">
        <v>2024</v>
      </c>
      <c r="L4989" s="3">
        <v>326</v>
      </c>
      <c r="M4989" s="3" t="s">
        <v>176</v>
      </c>
      <c r="N4989" s="2" t="str">
        <f>Tbl_BalanceHistory[[#This Row],[ProgramCode]]&amp;": "&amp;Tbl_BalanceHistory[[#This Row],[Program Name]]</f>
        <v>326: Adjudication Training, Education, and Standards</v>
      </c>
      <c r="O4989" s="3" t="s">
        <v>886</v>
      </c>
      <c r="P4989" s="1" t="str">
        <f>IF(Tbl_BalanceHistory[[#This Row],[FundCode]]="0100","GF",IF(Tbl_BalanceHistory[[#This Row],[FundCode]]="01000","GF","Hi Ed / OCR"))</f>
        <v>GF</v>
      </c>
      <c r="Q4989" s="5">
        <v>822029</v>
      </c>
      <c r="R4989" s="5">
        <v>819826.9</v>
      </c>
      <c r="S4989" s="5">
        <v>2202.1</v>
      </c>
      <c r="T4989" s="5">
        <v>0</v>
      </c>
      <c r="U4989" s="3"/>
      <c r="V4989" s="5">
        <v>2202.1</v>
      </c>
      <c r="W4989" s="5">
        <v>0</v>
      </c>
      <c r="X4989" s="5">
        <v>0</v>
      </c>
      <c r="Y4989" s="5">
        <v>0</v>
      </c>
      <c r="Z4989" s="5">
        <v>0</v>
      </c>
      <c r="AA4989" s="5">
        <v>2202.1</v>
      </c>
      <c r="AB4989" s="2"/>
      <c r="AC4989" s="2"/>
      <c r="AD4989" s="2"/>
      <c r="AE4989" s="2"/>
    </row>
    <row r="4990" spans="1:31" ht="60" x14ac:dyDescent="0.25">
      <c r="A4990" s="2" t="s">
        <v>747</v>
      </c>
      <c r="B4990" s="3">
        <v>12</v>
      </c>
      <c r="C4990" s="3">
        <v>977</v>
      </c>
      <c r="D4990" s="3" t="s">
        <v>755</v>
      </c>
      <c r="E4990" s="3" t="str">
        <f>_xlfn.XLOOKUP(Tbl_BalanceHistory[[#This Row],[RespAgy]],Tbl_Agencies[Agy Code],Tbl_Agencies[Agy Sort])</f>
        <v>159001</v>
      </c>
      <c r="F4990" s="2" t="str">
        <f>Tbl_BalanceHistory[[#This Row],[RespAgy]]&amp;": "&amp;Tbl_BalanceHistory[[#This Row],[RespAgency]]</f>
        <v>977: Virginia Cannabis Control Authority</v>
      </c>
      <c r="G4990" s="3">
        <v>977</v>
      </c>
      <c r="H4990" s="3" t="s">
        <v>755</v>
      </c>
      <c r="I4990" s="3" t="str">
        <f>_xlfn.XLOOKUP(Tbl_BalanceHistory[[#This Row],[AgyCode]],Tbl_Agencies[Agy Code],Tbl_Agencies[Agy Sort])</f>
        <v>159001</v>
      </c>
      <c r="J4990" s="2" t="str">
        <f>Tbl_BalanceHistory[[#This Row],[AgyCode]]&amp;": "&amp;Tbl_BalanceHistory[[#This Row],[Agency Name]]</f>
        <v>977: Virginia Cannabis Control Authority</v>
      </c>
      <c r="K4990" s="1">
        <v>2022</v>
      </c>
      <c r="L4990" s="3">
        <v>308</v>
      </c>
      <c r="M4990" s="3" t="s">
        <v>757</v>
      </c>
      <c r="N4990" s="2" t="str">
        <f>Tbl_BalanceHistory[[#This Row],[ProgramCode]]&amp;": "&amp;Tbl_BalanceHistory[[#This Row],[Program Name]]</f>
        <v>308: Cannabis Regulation and Enforcement</v>
      </c>
      <c r="O4990" s="3" t="s">
        <v>886</v>
      </c>
      <c r="P4990" s="1" t="str">
        <f>IF(Tbl_BalanceHistory[[#This Row],[FundCode]]="0100","GF",IF(Tbl_BalanceHistory[[#This Row],[FundCode]]="01000","GF","Hi Ed / OCR"))</f>
        <v>GF</v>
      </c>
      <c r="Q4990" s="5">
        <v>858585</v>
      </c>
      <c r="R4990" s="5">
        <v>318028.39</v>
      </c>
      <c r="S4990" s="5">
        <v>540556.61</v>
      </c>
      <c r="T4990" s="5">
        <v>0</v>
      </c>
      <c r="U4990" s="3"/>
      <c r="V4990" s="5">
        <v>540556.61</v>
      </c>
      <c r="W4990" s="5"/>
      <c r="X4990" s="5">
        <v>0</v>
      </c>
      <c r="Y4990" s="5">
        <v>540556.61</v>
      </c>
      <c r="Z4990" s="5">
        <f>Tbl_BalanceHistory[[#This Row],[Discretionary Recommended - Pre 2022]]+Tbl_BalanceHistory[[#This Row],[Discretionary Balance Recommended: Policy]]+Tbl_BalanceHistory[[#This Row],[Discretionary Balance Recommended: Commitments]]</f>
        <v>540556.61</v>
      </c>
      <c r="AA4990" s="5">
        <f>Tbl_BalanceHistory[[#This Row],[Discretionary Balance]]-Tbl_BalanceHistory[[#This Row],[Discretionary Reappropriation]]</f>
        <v>0</v>
      </c>
      <c r="AB4990" s="2"/>
      <c r="AC4990" s="2"/>
      <c r="AD4990" s="2" t="s">
        <v>2226</v>
      </c>
      <c r="AE4990" s="2"/>
    </row>
    <row r="4991" spans="1:31" ht="45" x14ac:dyDescent="0.25">
      <c r="A4991" s="2" t="s">
        <v>747</v>
      </c>
      <c r="B4991" s="3">
        <v>12</v>
      </c>
      <c r="C4991" s="3">
        <v>799</v>
      </c>
      <c r="D4991" s="3" t="s">
        <v>760</v>
      </c>
      <c r="E4991" s="3" t="str">
        <f>_xlfn.XLOOKUP(Tbl_BalanceHistory[[#This Row],[RespAgy]],Tbl_Agencies[Agy Code],Tbl_Agencies[Agy Sort])</f>
        <v>161000</v>
      </c>
      <c r="F4991" s="2" t="str">
        <f>Tbl_BalanceHistory[[#This Row],[RespAgy]]&amp;": "&amp;Tbl_BalanceHistory[[#This Row],[RespAgency]]</f>
        <v>799: Department of Corrections</v>
      </c>
      <c r="G4991" s="3">
        <v>733</v>
      </c>
      <c r="H4991" s="3" t="s">
        <v>1332</v>
      </c>
      <c r="I4991" s="3">
        <f>_xlfn.XLOOKUP(Tbl_BalanceHistory[[#This Row],[AgyCode]],Tbl_Agencies[Agy Code],Tbl_Agencies[Agy Sort])</f>
        <v>0</v>
      </c>
      <c r="J4991" s="2" t="str">
        <f>Tbl_BalanceHistory[[#This Row],[AgyCode]]&amp;": "&amp;Tbl_BalanceHistory[[#This Row],[Agency Name]]</f>
        <v>733: Sussex One State Prison</v>
      </c>
      <c r="K4991" s="1">
        <v>2021</v>
      </c>
      <c r="L4991" s="3">
        <v>197</v>
      </c>
      <c r="M4991" s="3" t="s">
        <v>401</v>
      </c>
      <c r="N4991" s="2" t="str">
        <f>Tbl_BalanceHistory[[#This Row],[ProgramCode]]&amp;": "&amp;Tbl_BalanceHistory[[#This Row],[Program Name]]</f>
        <v>197: Instruction</v>
      </c>
      <c r="O4991" s="3" t="s">
        <v>886</v>
      </c>
      <c r="P4991" s="1" t="str">
        <f>IF(Tbl_BalanceHistory[[#This Row],[FundCode]]="0100","GF",IF(Tbl_BalanceHistory[[#This Row],[FundCode]]="01000","GF","Hi Ed / OCR"))</f>
        <v>GF</v>
      </c>
      <c r="Q4991" s="5">
        <v>738287</v>
      </c>
      <c r="R4991" s="5">
        <v>738287</v>
      </c>
      <c r="S4991" s="5">
        <v>0</v>
      </c>
      <c r="T4991" s="5">
        <v>0</v>
      </c>
      <c r="U4991" s="3"/>
      <c r="V4991" s="5">
        <v>0</v>
      </c>
      <c r="W4991" s="5">
        <v>0</v>
      </c>
      <c r="X4991" s="5"/>
      <c r="Y4991" s="5"/>
      <c r="Z4991" s="5">
        <f>Tbl_BalanceHistory[[#This Row],[Discretionary Recommended - Pre 2022]]+Tbl_BalanceHistory[[#This Row],[Discretionary Balance Recommended: Policy]]+Tbl_BalanceHistory[[#This Row],[Discretionary Balance Recommended: Commitments]]</f>
        <v>0</v>
      </c>
      <c r="AA4991" s="5">
        <f>Tbl_BalanceHistory[[#This Row],[Discretionary Balance]]-Tbl_BalanceHistory[[#This Row],[Discretionary Reappropriation]]</f>
        <v>0</v>
      </c>
      <c r="AB4991" s="2"/>
      <c r="AC4991" s="2"/>
      <c r="AD4991" s="2"/>
      <c r="AE4991" s="2"/>
    </row>
    <row r="4992" spans="1:31" ht="45" x14ac:dyDescent="0.25">
      <c r="A4992" s="2" t="s">
        <v>747</v>
      </c>
      <c r="B4992" s="3">
        <v>12</v>
      </c>
      <c r="C4992" s="3">
        <v>799</v>
      </c>
      <c r="D4992" s="3" t="s">
        <v>760</v>
      </c>
      <c r="E4992" s="3" t="str">
        <f>_xlfn.XLOOKUP(Tbl_BalanceHistory[[#This Row],[RespAgy]],Tbl_Agencies[Agy Code],Tbl_Agencies[Agy Sort])</f>
        <v>161000</v>
      </c>
      <c r="F4992" s="2" t="str">
        <f>Tbl_BalanceHistory[[#This Row],[RespAgy]]&amp;": "&amp;Tbl_BalanceHistory[[#This Row],[RespAgency]]</f>
        <v>799: Department of Corrections</v>
      </c>
      <c r="G4992" s="3">
        <v>733</v>
      </c>
      <c r="H4992" s="3" t="s">
        <v>1332</v>
      </c>
      <c r="I4992" s="3">
        <f>_xlfn.XLOOKUP(Tbl_BalanceHistory[[#This Row],[AgyCode]],Tbl_Agencies[Agy Code],Tbl_Agencies[Agy Sort])</f>
        <v>0</v>
      </c>
      <c r="J4992" s="2" t="str">
        <f>Tbl_BalanceHistory[[#This Row],[AgyCode]]&amp;": "&amp;Tbl_BalanceHistory[[#This Row],[Agency Name]]</f>
        <v>733: Sussex One State Prison</v>
      </c>
      <c r="K4992" s="1">
        <v>2021</v>
      </c>
      <c r="L4992" s="3">
        <v>397</v>
      </c>
      <c r="M4992" s="3" t="s">
        <v>766</v>
      </c>
      <c r="N4992" s="2" t="str">
        <f>Tbl_BalanceHistory[[#This Row],[ProgramCode]]&amp;": "&amp;Tbl_BalanceHistory[[#This Row],[Program Name]]</f>
        <v>397: Prison Medical and Clinical Services</v>
      </c>
      <c r="O4992" s="3" t="s">
        <v>886</v>
      </c>
      <c r="P4992" s="1" t="str">
        <f>IF(Tbl_BalanceHistory[[#This Row],[FundCode]]="0100","GF",IF(Tbl_BalanceHistory[[#This Row],[FundCode]]="01000","GF","Hi Ed / OCR"))</f>
        <v>GF</v>
      </c>
      <c r="Q4992" s="5">
        <v>7540127</v>
      </c>
      <c r="R4992" s="5">
        <v>7540127</v>
      </c>
      <c r="S4992" s="5">
        <v>0</v>
      </c>
      <c r="T4992" s="5">
        <v>0</v>
      </c>
      <c r="U4992" s="3"/>
      <c r="V4992" s="5">
        <v>0</v>
      </c>
      <c r="W4992" s="5">
        <v>0</v>
      </c>
      <c r="X4992" s="5"/>
      <c r="Y4992" s="5"/>
      <c r="Z4992" s="5">
        <f>Tbl_BalanceHistory[[#This Row],[Discretionary Recommended - Pre 2022]]+Tbl_BalanceHistory[[#This Row],[Discretionary Balance Recommended: Policy]]+Tbl_BalanceHistory[[#This Row],[Discretionary Balance Recommended: Commitments]]</f>
        <v>0</v>
      </c>
      <c r="AA4992" s="5">
        <f>Tbl_BalanceHistory[[#This Row],[Discretionary Balance]]-Tbl_BalanceHistory[[#This Row],[Discretionary Reappropriation]]</f>
        <v>0</v>
      </c>
      <c r="AB4992" s="2"/>
      <c r="AC4992" s="2"/>
      <c r="AD4992" s="2"/>
      <c r="AE4992" s="2"/>
    </row>
    <row r="4993" spans="1:31" ht="45" x14ac:dyDescent="0.25">
      <c r="A4993" s="2" t="s">
        <v>747</v>
      </c>
      <c r="B4993" s="3">
        <v>12</v>
      </c>
      <c r="C4993" s="3">
        <v>799</v>
      </c>
      <c r="D4993" s="3" t="s">
        <v>760</v>
      </c>
      <c r="E4993" s="3" t="str">
        <f>_xlfn.XLOOKUP(Tbl_BalanceHistory[[#This Row],[RespAgy]],Tbl_Agencies[Agy Code],Tbl_Agencies[Agy Sort])</f>
        <v>161000</v>
      </c>
      <c r="F4993" s="2" t="str">
        <f>Tbl_BalanceHistory[[#This Row],[RespAgy]]&amp;": "&amp;Tbl_BalanceHistory[[#This Row],[RespAgency]]</f>
        <v>799: Department of Corrections</v>
      </c>
      <c r="G4993" s="3">
        <v>733</v>
      </c>
      <c r="H4993" s="3" t="s">
        <v>1332</v>
      </c>
      <c r="I4993" s="3">
        <f>_xlfn.XLOOKUP(Tbl_BalanceHistory[[#This Row],[AgyCode]],Tbl_Agencies[Agy Code],Tbl_Agencies[Agy Sort])</f>
        <v>0</v>
      </c>
      <c r="J4993" s="2" t="str">
        <f>Tbl_BalanceHistory[[#This Row],[AgyCode]]&amp;": "&amp;Tbl_BalanceHistory[[#This Row],[Agency Name]]</f>
        <v>733: Sussex One State Prison</v>
      </c>
      <c r="K4993" s="1">
        <v>2021</v>
      </c>
      <c r="L4993" s="3">
        <v>398</v>
      </c>
      <c r="M4993" s="3" t="s">
        <v>768</v>
      </c>
      <c r="N4993" s="2" t="str">
        <f>Tbl_BalanceHistory[[#This Row],[ProgramCode]]&amp;": "&amp;Tbl_BalanceHistory[[#This Row],[Program Name]]</f>
        <v>398: Operation of Secure Correctional Facilities</v>
      </c>
      <c r="O4993" s="3" t="s">
        <v>886</v>
      </c>
      <c r="P4993" s="1" t="str">
        <f>IF(Tbl_BalanceHistory[[#This Row],[FundCode]]="0100","GF",IF(Tbl_BalanceHistory[[#This Row],[FundCode]]="01000","GF","Hi Ed / OCR"))</f>
        <v>GF</v>
      </c>
      <c r="Q4993" s="5">
        <v>28793174</v>
      </c>
      <c r="R4993" s="5">
        <v>28793174</v>
      </c>
      <c r="S4993" s="5">
        <v>0</v>
      </c>
      <c r="T4993" s="5">
        <v>0</v>
      </c>
      <c r="U4993" s="3"/>
      <c r="V4993" s="5">
        <v>0</v>
      </c>
      <c r="W4993" s="5">
        <v>0</v>
      </c>
      <c r="X4993" s="5"/>
      <c r="Y4993" s="5"/>
      <c r="Z4993" s="5">
        <f>Tbl_BalanceHistory[[#This Row],[Discretionary Recommended - Pre 2022]]+Tbl_BalanceHistory[[#This Row],[Discretionary Balance Recommended: Policy]]+Tbl_BalanceHistory[[#This Row],[Discretionary Balance Recommended: Commitments]]</f>
        <v>0</v>
      </c>
      <c r="AA4993" s="5">
        <f>Tbl_BalanceHistory[[#This Row],[Discretionary Balance]]-Tbl_BalanceHistory[[#This Row],[Discretionary Reappropriation]]</f>
        <v>0</v>
      </c>
      <c r="AB4993" s="2"/>
      <c r="AC4993" s="2"/>
      <c r="AD4993" s="2"/>
      <c r="AE4993" s="2"/>
    </row>
    <row r="4994" spans="1:31" ht="45" x14ac:dyDescent="0.25">
      <c r="A4994" s="2" t="s">
        <v>747</v>
      </c>
      <c r="B4994" s="3">
        <v>12</v>
      </c>
      <c r="C4994" s="3">
        <v>799</v>
      </c>
      <c r="D4994" s="3" t="s">
        <v>760</v>
      </c>
      <c r="E4994" s="3" t="str">
        <f>_xlfn.XLOOKUP(Tbl_BalanceHistory[[#This Row],[RespAgy]],Tbl_Agencies[Agy Code],Tbl_Agencies[Agy Sort])</f>
        <v>161000</v>
      </c>
      <c r="F4994" s="2" t="str">
        <f>Tbl_BalanceHistory[[#This Row],[RespAgy]]&amp;": "&amp;Tbl_BalanceHistory[[#This Row],[RespAgency]]</f>
        <v>799: Department of Corrections</v>
      </c>
      <c r="G4994" s="3">
        <v>734</v>
      </c>
      <c r="H4994" s="3" t="s">
        <v>1334</v>
      </c>
      <c r="I4994" s="3">
        <f>_xlfn.XLOOKUP(Tbl_BalanceHistory[[#This Row],[AgyCode]],Tbl_Agencies[Agy Code],Tbl_Agencies[Agy Sort])</f>
        <v>0</v>
      </c>
      <c r="J4994" s="2" t="str">
        <f>Tbl_BalanceHistory[[#This Row],[AgyCode]]&amp;": "&amp;Tbl_BalanceHistory[[#This Row],[Agency Name]]</f>
        <v>734: Sussex Two State Prison</v>
      </c>
      <c r="K4994" s="1">
        <v>2021</v>
      </c>
      <c r="L4994" s="3">
        <v>197</v>
      </c>
      <c r="M4994" s="3" t="s">
        <v>401</v>
      </c>
      <c r="N4994" s="2" t="str">
        <f>Tbl_BalanceHistory[[#This Row],[ProgramCode]]&amp;": "&amp;Tbl_BalanceHistory[[#This Row],[Program Name]]</f>
        <v>197: Instruction</v>
      </c>
      <c r="O4994" s="3" t="s">
        <v>886</v>
      </c>
      <c r="P4994" s="1" t="str">
        <f>IF(Tbl_BalanceHistory[[#This Row],[FundCode]]="0100","GF",IF(Tbl_BalanceHistory[[#This Row],[FundCode]]="01000","GF","Hi Ed / OCR"))</f>
        <v>GF</v>
      </c>
      <c r="Q4994" s="5">
        <v>503346</v>
      </c>
      <c r="R4994" s="5">
        <v>503346</v>
      </c>
      <c r="S4994" s="5">
        <v>0</v>
      </c>
      <c r="T4994" s="5">
        <v>0</v>
      </c>
      <c r="U4994" s="3"/>
      <c r="V4994" s="5">
        <v>0</v>
      </c>
      <c r="W4994" s="5">
        <v>0</v>
      </c>
      <c r="X4994" s="5"/>
      <c r="Y4994" s="5"/>
      <c r="Z4994" s="5">
        <f>Tbl_BalanceHistory[[#This Row],[Discretionary Recommended - Pre 2022]]+Tbl_BalanceHistory[[#This Row],[Discretionary Balance Recommended: Policy]]+Tbl_BalanceHistory[[#This Row],[Discretionary Balance Recommended: Commitments]]</f>
        <v>0</v>
      </c>
      <c r="AA4994" s="5">
        <f>Tbl_BalanceHistory[[#This Row],[Discretionary Balance]]-Tbl_BalanceHistory[[#This Row],[Discretionary Reappropriation]]</f>
        <v>0</v>
      </c>
      <c r="AB4994" s="2"/>
      <c r="AC4994" s="2"/>
      <c r="AD4994" s="2"/>
      <c r="AE4994" s="2"/>
    </row>
    <row r="4995" spans="1:31" ht="45" x14ac:dyDescent="0.25">
      <c r="A4995" s="2" t="s">
        <v>747</v>
      </c>
      <c r="B4995" s="3">
        <v>12</v>
      </c>
      <c r="C4995" s="3">
        <v>799</v>
      </c>
      <c r="D4995" s="3" t="s">
        <v>760</v>
      </c>
      <c r="E4995" s="3" t="str">
        <f>_xlfn.XLOOKUP(Tbl_BalanceHistory[[#This Row],[RespAgy]],Tbl_Agencies[Agy Code],Tbl_Agencies[Agy Sort])</f>
        <v>161000</v>
      </c>
      <c r="F4995" s="2" t="str">
        <f>Tbl_BalanceHistory[[#This Row],[RespAgy]]&amp;": "&amp;Tbl_BalanceHistory[[#This Row],[RespAgency]]</f>
        <v>799: Department of Corrections</v>
      </c>
      <c r="G4995" s="3">
        <v>734</v>
      </c>
      <c r="H4995" s="3" t="s">
        <v>1334</v>
      </c>
      <c r="I4995" s="3">
        <f>_xlfn.XLOOKUP(Tbl_BalanceHistory[[#This Row],[AgyCode]],Tbl_Agencies[Agy Code],Tbl_Agencies[Agy Sort])</f>
        <v>0</v>
      </c>
      <c r="J4995" s="2" t="str">
        <f>Tbl_BalanceHistory[[#This Row],[AgyCode]]&amp;": "&amp;Tbl_BalanceHistory[[#This Row],[Agency Name]]</f>
        <v>734: Sussex Two State Prison</v>
      </c>
      <c r="K4995" s="1">
        <v>2021</v>
      </c>
      <c r="L4995" s="3">
        <v>397</v>
      </c>
      <c r="M4995" s="3" t="s">
        <v>766</v>
      </c>
      <c r="N4995" s="2" t="str">
        <f>Tbl_BalanceHistory[[#This Row],[ProgramCode]]&amp;": "&amp;Tbl_BalanceHistory[[#This Row],[Program Name]]</f>
        <v>397: Prison Medical and Clinical Services</v>
      </c>
      <c r="O4995" s="3" t="s">
        <v>886</v>
      </c>
      <c r="P4995" s="1" t="str">
        <f>IF(Tbl_BalanceHistory[[#This Row],[FundCode]]="0100","GF",IF(Tbl_BalanceHistory[[#This Row],[FundCode]]="01000","GF","Hi Ed / OCR"))</f>
        <v>GF</v>
      </c>
      <c r="Q4995" s="5">
        <v>7013665</v>
      </c>
      <c r="R4995" s="5">
        <v>7013665</v>
      </c>
      <c r="S4995" s="5">
        <v>0</v>
      </c>
      <c r="T4995" s="5">
        <v>0</v>
      </c>
      <c r="U4995" s="3"/>
      <c r="V4995" s="5">
        <v>0</v>
      </c>
      <c r="W4995" s="5">
        <v>0</v>
      </c>
      <c r="X4995" s="5"/>
      <c r="Y4995" s="5"/>
      <c r="Z4995" s="5">
        <f>Tbl_BalanceHistory[[#This Row],[Discretionary Recommended - Pre 2022]]+Tbl_BalanceHistory[[#This Row],[Discretionary Balance Recommended: Policy]]+Tbl_BalanceHistory[[#This Row],[Discretionary Balance Recommended: Commitments]]</f>
        <v>0</v>
      </c>
      <c r="AA4995" s="5">
        <f>Tbl_BalanceHistory[[#This Row],[Discretionary Balance]]-Tbl_BalanceHistory[[#This Row],[Discretionary Reappropriation]]</f>
        <v>0</v>
      </c>
      <c r="AB4995" s="2"/>
      <c r="AC4995" s="2"/>
      <c r="AD4995" s="2"/>
      <c r="AE4995" s="2"/>
    </row>
    <row r="4996" spans="1:31" ht="45" x14ac:dyDescent="0.25">
      <c r="A4996" s="2" t="s">
        <v>747</v>
      </c>
      <c r="B4996" s="3">
        <v>12</v>
      </c>
      <c r="C4996" s="3">
        <v>799</v>
      </c>
      <c r="D4996" s="3" t="s">
        <v>760</v>
      </c>
      <c r="E4996" s="3" t="str">
        <f>_xlfn.XLOOKUP(Tbl_BalanceHistory[[#This Row],[RespAgy]],Tbl_Agencies[Agy Code],Tbl_Agencies[Agy Sort])</f>
        <v>161000</v>
      </c>
      <c r="F4996" s="2" t="str">
        <f>Tbl_BalanceHistory[[#This Row],[RespAgy]]&amp;": "&amp;Tbl_BalanceHistory[[#This Row],[RespAgency]]</f>
        <v>799: Department of Corrections</v>
      </c>
      <c r="G4996" s="3">
        <v>734</v>
      </c>
      <c r="H4996" s="3" t="s">
        <v>1334</v>
      </c>
      <c r="I4996" s="3">
        <f>_xlfn.XLOOKUP(Tbl_BalanceHistory[[#This Row],[AgyCode]],Tbl_Agencies[Agy Code],Tbl_Agencies[Agy Sort])</f>
        <v>0</v>
      </c>
      <c r="J4996" s="2" t="str">
        <f>Tbl_BalanceHistory[[#This Row],[AgyCode]]&amp;": "&amp;Tbl_BalanceHistory[[#This Row],[Agency Name]]</f>
        <v>734: Sussex Two State Prison</v>
      </c>
      <c r="K4996" s="1">
        <v>2021</v>
      </c>
      <c r="L4996" s="3">
        <v>398</v>
      </c>
      <c r="M4996" s="3" t="s">
        <v>768</v>
      </c>
      <c r="N4996" s="2" t="str">
        <f>Tbl_BalanceHistory[[#This Row],[ProgramCode]]&amp;": "&amp;Tbl_BalanceHistory[[#This Row],[Program Name]]</f>
        <v>398: Operation of Secure Correctional Facilities</v>
      </c>
      <c r="O4996" s="3" t="s">
        <v>886</v>
      </c>
      <c r="P4996" s="1" t="str">
        <f>IF(Tbl_BalanceHistory[[#This Row],[FundCode]]="0100","GF",IF(Tbl_BalanceHistory[[#This Row],[FundCode]]="01000","GF","Hi Ed / OCR"))</f>
        <v>GF</v>
      </c>
      <c r="Q4996" s="5">
        <v>23695411</v>
      </c>
      <c r="R4996" s="5">
        <v>23695411</v>
      </c>
      <c r="S4996" s="5">
        <v>0</v>
      </c>
      <c r="T4996" s="5">
        <v>0</v>
      </c>
      <c r="U4996" s="3"/>
      <c r="V4996" s="5">
        <v>0</v>
      </c>
      <c r="W4996" s="5">
        <v>0</v>
      </c>
      <c r="X4996" s="5"/>
      <c r="Y4996" s="5"/>
      <c r="Z4996" s="5">
        <f>Tbl_BalanceHistory[[#This Row],[Discretionary Recommended - Pre 2022]]+Tbl_BalanceHistory[[#This Row],[Discretionary Balance Recommended: Policy]]+Tbl_BalanceHistory[[#This Row],[Discretionary Balance Recommended: Commitments]]</f>
        <v>0</v>
      </c>
      <c r="AA4996" s="5">
        <f>Tbl_BalanceHistory[[#This Row],[Discretionary Balance]]-Tbl_BalanceHistory[[#This Row],[Discretionary Reappropriation]]</f>
        <v>0</v>
      </c>
      <c r="AB4996" s="2"/>
      <c r="AC4996" s="2"/>
      <c r="AD4996" s="2"/>
      <c r="AE4996" s="2"/>
    </row>
    <row r="4997" spans="1:31" ht="45" x14ac:dyDescent="0.25">
      <c r="A4997" s="2" t="s">
        <v>747</v>
      </c>
      <c r="B4997" s="3">
        <v>12</v>
      </c>
      <c r="C4997" s="3">
        <v>799</v>
      </c>
      <c r="D4997" s="3" t="s">
        <v>760</v>
      </c>
      <c r="E4997" s="3" t="str">
        <f>_xlfn.XLOOKUP(Tbl_BalanceHistory[[#This Row],[RespAgy]],Tbl_Agencies[Agy Code],Tbl_Agencies[Agy Sort])</f>
        <v>161000</v>
      </c>
      <c r="F4997" s="2" t="str">
        <f>Tbl_BalanceHistory[[#This Row],[RespAgy]]&amp;": "&amp;Tbl_BalanceHistory[[#This Row],[RespAgency]]</f>
        <v>799: Department of Corrections</v>
      </c>
      <c r="G4997" s="3">
        <v>735</v>
      </c>
      <c r="H4997" s="3" t="s">
        <v>1336</v>
      </c>
      <c r="I4997" s="3">
        <f>_xlfn.XLOOKUP(Tbl_BalanceHistory[[#This Row],[AgyCode]],Tbl_Agencies[Agy Code],Tbl_Agencies[Agy Sort])</f>
        <v>0</v>
      </c>
      <c r="J4997" s="2" t="str">
        <f>Tbl_BalanceHistory[[#This Row],[AgyCode]]&amp;": "&amp;Tbl_BalanceHistory[[#This Row],[Agency Name]]</f>
        <v>735: Wallens Ridge State Prison</v>
      </c>
      <c r="K4997" s="1">
        <v>2021</v>
      </c>
      <c r="L4997" s="3">
        <v>197</v>
      </c>
      <c r="M4997" s="3" t="s">
        <v>401</v>
      </c>
      <c r="N4997" s="2" t="str">
        <f>Tbl_BalanceHistory[[#This Row],[ProgramCode]]&amp;": "&amp;Tbl_BalanceHistory[[#This Row],[Program Name]]</f>
        <v>197: Instruction</v>
      </c>
      <c r="O4997" s="3" t="s">
        <v>886</v>
      </c>
      <c r="P4997" s="1" t="str">
        <f>IF(Tbl_BalanceHistory[[#This Row],[FundCode]]="0100","GF",IF(Tbl_BalanceHistory[[#This Row],[FundCode]]="01000","GF","Hi Ed / OCR"))</f>
        <v>GF</v>
      </c>
      <c r="Q4997" s="5">
        <v>634216</v>
      </c>
      <c r="R4997" s="5">
        <v>634216</v>
      </c>
      <c r="S4997" s="5">
        <v>0</v>
      </c>
      <c r="T4997" s="5">
        <v>0</v>
      </c>
      <c r="U4997" s="3"/>
      <c r="V4997" s="5">
        <v>0</v>
      </c>
      <c r="W4997" s="5">
        <v>0</v>
      </c>
      <c r="X4997" s="5"/>
      <c r="Y4997" s="5"/>
      <c r="Z4997" s="5">
        <f>Tbl_BalanceHistory[[#This Row],[Discretionary Recommended - Pre 2022]]+Tbl_BalanceHistory[[#This Row],[Discretionary Balance Recommended: Policy]]+Tbl_BalanceHistory[[#This Row],[Discretionary Balance Recommended: Commitments]]</f>
        <v>0</v>
      </c>
      <c r="AA4997" s="5">
        <f>Tbl_BalanceHistory[[#This Row],[Discretionary Balance]]-Tbl_BalanceHistory[[#This Row],[Discretionary Reappropriation]]</f>
        <v>0</v>
      </c>
      <c r="AB4997" s="2"/>
      <c r="AC4997" s="2"/>
      <c r="AD4997" s="2"/>
      <c r="AE4997" s="2"/>
    </row>
    <row r="4998" spans="1:31" ht="45" x14ac:dyDescent="0.25">
      <c r="A4998" s="2" t="s">
        <v>747</v>
      </c>
      <c r="B4998" s="3">
        <v>12</v>
      </c>
      <c r="C4998" s="3">
        <v>799</v>
      </c>
      <c r="D4998" s="3" t="s">
        <v>760</v>
      </c>
      <c r="E4998" s="3" t="str">
        <f>_xlfn.XLOOKUP(Tbl_BalanceHistory[[#This Row],[RespAgy]],Tbl_Agencies[Agy Code],Tbl_Agencies[Agy Sort])</f>
        <v>161000</v>
      </c>
      <c r="F4998" s="2" t="str">
        <f>Tbl_BalanceHistory[[#This Row],[RespAgy]]&amp;": "&amp;Tbl_BalanceHistory[[#This Row],[RespAgency]]</f>
        <v>799: Department of Corrections</v>
      </c>
      <c r="G4998" s="3">
        <v>735</v>
      </c>
      <c r="H4998" s="3" t="s">
        <v>1336</v>
      </c>
      <c r="I4998" s="3">
        <f>_xlfn.XLOOKUP(Tbl_BalanceHistory[[#This Row],[AgyCode]],Tbl_Agencies[Agy Code],Tbl_Agencies[Agy Sort])</f>
        <v>0</v>
      </c>
      <c r="J4998" s="2" t="str">
        <f>Tbl_BalanceHistory[[#This Row],[AgyCode]]&amp;": "&amp;Tbl_BalanceHistory[[#This Row],[Agency Name]]</f>
        <v>735: Wallens Ridge State Prison</v>
      </c>
      <c r="K4998" s="1">
        <v>2022</v>
      </c>
      <c r="L4998" s="3">
        <v>197</v>
      </c>
      <c r="M4998" s="3" t="s">
        <v>401</v>
      </c>
      <c r="N4998" s="2" t="str">
        <f>Tbl_BalanceHistory[[#This Row],[ProgramCode]]&amp;": "&amp;Tbl_BalanceHistory[[#This Row],[Program Name]]</f>
        <v>197: Instruction</v>
      </c>
      <c r="O4998" s="3" t="s">
        <v>886</v>
      </c>
      <c r="P4998" s="1" t="str">
        <f>IF(Tbl_BalanceHistory[[#This Row],[FundCode]]="0100","GF",IF(Tbl_BalanceHistory[[#This Row],[FundCode]]="01000","GF","Hi Ed / OCR"))</f>
        <v>GF</v>
      </c>
      <c r="Q4998" s="5">
        <v>732965</v>
      </c>
      <c r="R4998" s="5">
        <v>732965</v>
      </c>
      <c r="S4998" s="5">
        <v>0</v>
      </c>
      <c r="T4998" s="5">
        <v>0</v>
      </c>
      <c r="U4998" s="3"/>
      <c r="V4998" s="5">
        <v>0</v>
      </c>
      <c r="W4998" s="5"/>
      <c r="X4998" s="5">
        <v>0</v>
      </c>
      <c r="Y4998" s="5">
        <v>0</v>
      </c>
      <c r="Z4998" s="5">
        <f>Tbl_BalanceHistory[[#This Row],[Discretionary Recommended - Pre 2022]]+Tbl_BalanceHistory[[#This Row],[Discretionary Balance Recommended: Policy]]+Tbl_BalanceHistory[[#This Row],[Discretionary Balance Recommended: Commitments]]</f>
        <v>0</v>
      </c>
      <c r="AA4998" s="5">
        <f>Tbl_BalanceHistory[[#This Row],[Discretionary Balance]]-Tbl_BalanceHistory[[#This Row],[Discretionary Reappropriation]]</f>
        <v>0</v>
      </c>
      <c r="AB4998" s="2"/>
      <c r="AC4998" s="2"/>
      <c r="AD4998" s="2"/>
      <c r="AE4998" s="2"/>
    </row>
    <row r="4999" spans="1:31" ht="45" x14ac:dyDescent="0.25">
      <c r="A4999" s="2" t="s">
        <v>747</v>
      </c>
      <c r="B4999" s="3">
        <v>12</v>
      </c>
      <c r="C4999" s="3">
        <v>799</v>
      </c>
      <c r="D4999" s="3" t="s">
        <v>760</v>
      </c>
      <c r="E4999" s="3" t="str">
        <f>_xlfn.XLOOKUP(Tbl_BalanceHistory[[#This Row],[RespAgy]],Tbl_Agencies[Agy Code],Tbl_Agencies[Agy Sort])</f>
        <v>161000</v>
      </c>
      <c r="F4999" s="2" t="str">
        <f>Tbl_BalanceHistory[[#This Row],[RespAgy]]&amp;": "&amp;Tbl_BalanceHistory[[#This Row],[RespAgency]]</f>
        <v>799: Department of Corrections</v>
      </c>
      <c r="G4999" s="3">
        <v>735</v>
      </c>
      <c r="H4999" s="3" t="s">
        <v>1336</v>
      </c>
      <c r="I4999" s="3">
        <f>_xlfn.XLOOKUP(Tbl_BalanceHistory[[#This Row],[AgyCode]],Tbl_Agencies[Agy Code],Tbl_Agencies[Agy Sort])</f>
        <v>0</v>
      </c>
      <c r="J4999" s="2" t="str">
        <f>Tbl_BalanceHistory[[#This Row],[AgyCode]]&amp;": "&amp;Tbl_BalanceHistory[[#This Row],[Agency Name]]</f>
        <v>735: Wallens Ridge State Prison</v>
      </c>
      <c r="K4999" s="1">
        <v>2021</v>
      </c>
      <c r="L4999" s="3">
        <v>397</v>
      </c>
      <c r="M4999" s="3" t="s">
        <v>766</v>
      </c>
      <c r="N4999" s="2" t="str">
        <f>Tbl_BalanceHistory[[#This Row],[ProgramCode]]&amp;": "&amp;Tbl_BalanceHistory[[#This Row],[Program Name]]</f>
        <v>397: Prison Medical and Clinical Services</v>
      </c>
      <c r="O4999" s="3" t="s">
        <v>886</v>
      </c>
      <c r="P4999" s="1" t="str">
        <f>IF(Tbl_BalanceHistory[[#This Row],[FundCode]]="0100","GF",IF(Tbl_BalanceHistory[[#This Row],[FundCode]]="01000","GF","Hi Ed / OCR"))</f>
        <v>GF</v>
      </c>
      <c r="Q4999" s="5">
        <v>3198634</v>
      </c>
      <c r="R4999" s="5">
        <v>3198634</v>
      </c>
      <c r="S4999" s="5">
        <v>0</v>
      </c>
      <c r="T4999" s="5">
        <v>0</v>
      </c>
      <c r="U4999" s="3"/>
      <c r="V4999" s="5">
        <v>0</v>
      </c>
      <c r="W4999" s="5">
        <v>0</v>
      </c>
      <c r="X4999" s="5"/>
      <c r="Y4999" s="5"/>
      <c r="Z4999" s="5">
        <f>Tbl_BalanceHistory[[#This Row],[Discretionary Recommended - Pre 2022]]+Tbl_BalanceHistory[[#This Row],[Discretionary Balance Recommended: Policy]]+Tbl_BalanceHistory[[#This Row],[Discretionary Balance Recommended: Commitments]]</f>
        <v>0</v>
      </c>
      <c r="AA4999" s="5">
        <f>Tbl_BalanceHistory[[#This Row],[Discretionary Balance]]-Tbl_BalanceHistory[[#This Row],[Discretionary Reappropriation]]</f>
        <v>0</v>
      </c>
      <c r="AB4999" s="2"/>
      <c r="AC4999" s="2"/>
      <c r="AD4999" s="2"/>
      <c r="AE4999" s="2"/>
    </row>
    <row r="5000" spans="1:31" ht="45" x14ac:dyDescent="0.25">
      <c r="A5000" s="2" t="s">
        <v>747</v>
      </c>
      <c r="B5000" s="3">
        <v>12</v>
      </c>
      <c r="C5000" s="3">
        <v>799</v>
      </c>
      <c r="D5000" s="3" t="s">
        <v>760</v>
      </c>
      <c r="E5000" s="3" t="str">
        <f>_xlfn.XLOOKUP(Tbl_BalanceHistory[[#This Row],[RespAgy]],Tbl_Agencies[Agy Code],Tbl_Agencies[Agy Sort])</f>
        <v>161000</v>
      </c>
      <c r="F5000" s="2" t="str">
        <f>Tbl_BalanceHistory[[#This Row],[RespAgy]]&amp;": "&amp;Tbl_BalanceHistory[[#This Row],[RespAgency]]</f>
        <v>799: Department of Corrections</v>
      </c>
      <c r="G5000" s="3">
        <v>735</v>
      </c>
      <c r="H5000" s="3" t="s">
        <v>1336</v>
      </c>
      <c r="I5000" s="3">
        <f>_xlfn.XLOOKUP(Tbl_BalanceHistory[[#This Row],[AgyCode]],Tbl_Agencies[Agy Code],Tbl_Agencies[Agy Sort])</f>
        <v>0</v>
      </c>
      <c r="J5000" s="2" t="str">
        <f>Tbl_BalanceHistory[[#This Row],[AgyCode]]&amp;": "&amp;Tbl_BalanceHistory[[#This Row],[Agency Name]]</f>
        <v>735: Wallens Ridge State Prison</v>
      </c>
      <c r="K5000" s="1">
        <v>2022</v>
      </c>
      <c r="L5000" s="3">
        <v>397</v>
      </c>
      <c r="M5000" s="3" t="s">
        <v>766</v>
      </c>
      <c r="N5000" s="2" t="str">
        <f>Tbl_BalanceHistory[[#This Row],[ProgramCode]]&amp;": "&amp;Tbl_BalanceHistory[[#This Row],[Program Name]]</f>
        <v>397: Prison Medical and Clinical Services</v>
      </c>
      <c r="O5000" s="3" t="s">
        <v>886</v>
      </c>
      <c r="P5000" s="1" t="str">
        <f>IF(Tbl_BalanceHistory[[#This Row],[FundCode]]="0100","GF",IF(Tbl_BalanceHistory[[#This Row],[FundCode]]="01000","GF","Hi Ed / OCR"))</f>
        <v>GF</v>
      </c>
      <c r="Q5000" s="5">
        <v>3813937</v>
      </c>
      <c r="R5000" s="5">
        <v>3813937</v>
      </c>
      <c r="S5000" s="5">
        <v>0</v>
      </c>
      <c r="T5000" s="5">
        <v>0</v>
      </c>
      <c r="U5000" s="3"/>
      <c r="V5000" s="5">
        <v>0</v>
      </c>
      <c r="W5000" s="5"/>
      <c r="X5000" s="5">
        <v>0</v>
      </c>
      <c r="Y5000" s="5">
        <v>0</v>
      </c>
      <c r="Z5000" s="5">
        <f>Tbl_BalanceHistory[[#This Row],[Discretionary Recommended - Pre 2022]]+Tbl_BalanceHistory[[#This Row],[Discretionary Balance Recommended: Policy]]+Tbl_BalanceHistory[[#This Row],[Discretionary Balance Recommended: Commitments]]</f>
        <v>0</v>
      </c>
      <c r="AA5000" s="5">
        <f>Tbl_BalanceHistory[[#This Row],[Discretionary Balance]]-Tbl_BalanceHistory[[#This Row],[Discretionary Reappropriation]]</f>
        <v>0</v>
      </c>
      <c r="AB5000" s="2"/>
      <c r="AC5000" s="2"/>
      <c r="AD5000" s="2"/>
      <c r="AE5000" s="2"/>
    </row>
    <row r="5001" spans="1:31" ht="45" x14ac:dyDescent="0.25">
      <c r="A5001" s="2" t="s">
        <v>747</v>
      </c>
      <c r="B5001" s="3">
        <v>12</v>
      </c>
      <c r="C5001" s="3">
        <v>799</v>
      </c>
      <c r="D5001" s="3" t="s">
        <v>760</v>
      </c>
      <c r="E5001" s="3" t="str">
        <f>_xlfn.XLOOKUP(Tbl_BalanceHistory[[#This Row],[RespAgy]],Tbl_Agencies[Agy Code],Tbl_Agencies[Agy Sort])</f>
        <v>161000</v>
      </c>
      <c r="F5001" s="2" t="str">
        <f>Tbl_BalanceHistory[[#This Row],[RespAgy]]&amp;": "&amp;Tbl_BalanceHistory[[#This Row],[RespAgency]]</f>
        <v>799: Department of Corrections</v>
      </c>
      <c r="G5001" s="3">
        <v>735</v>
      </c>
      <c r="H5001" s="3" t="s">
        <v>1336</v>
      </c>
      <c r="I5001" s="3">
        <f>_xlfn.XLOOKUP(Tbl_BalanceHistory[[#This Row],[AgyCode]],Tbl_Agencies[Agy Code],Tbl_Agencies[Agy Sort])</f>
        <v>0</v>
      </c>
      <c r="J5001" s="2" t="str">
        <f>Tbl_BalanceHistory[[#This Row],[AgyCode]]&amp;": "&amp;Tbl_BalanceHistory[[#This Row],[Agency Name]]</f>
        <v>735: Wallens Ridge State Prison</v>
      </c>
      <c r="K5001" s="1">
        <v>2021</v>
      </c>
      <c r="L5001" s="3">
        <v>398</v>
      </c>
      <c r="M5001" s="3" t="s">
        <v>768</v>
      </c>
      <c r="N5001" s="2" t="str">
        <f>Tbl_BalanceHistory[[#This Row],[ProgramCode]]&amp;": "&amp;Tbl_BalanceHistory[[#This Row],[Program Name]]</f>
        <v>398: Operation of Secure Correctional Facilities</v>
      </c>
      <c r="O5001" s="3" t="s">
        <v>886</v>
      </c>
      <c r="P5001" s="1" t="str">
        <f>IF(Tbl_BalanceHistory[[#This Row],[FundCode]]="0100","GF",IF(Tbl_BalanceHistory[[#This Row],[FundCode]]="01000","GF","Hi Ed / OCR"))</f>
        <v>GF</v>
      </c>
      <c r="Q5001" s="5">
        <v>31447247</v>
      </c>
      <c r="R5001" s="5">
        <v>31447247</v>
      </c>
      <c r="S5001" s="5">
        <v>0</v>
      </c>
      <c r="T5001" s="5">
        <v>0</v>
      </c>
      <c r="U5001" s="3"/>
      <c r="V5001" s="5">
        <v>0</v>
      </c>
      <c r="W5001" s="5">
        <v>0</v>
      </c>
      <c r="X5001" s="5"/>
      <c r="Y5001" s="5"/>
      <c r="Z5001" s="5">
        <f>Tbl_BalanceHistory[[#This Row],[Discretionary Recommended - Pre 2022]]+Tbl_BalanceHistory[[#This Row],[Discretionary Balance Recommended: Policy]]+Tbl_BalanceHistory[[#This Row],[Discretionary Balance Recommended: Commitments]]</f>
        <v>0</v>
      </c>
      <c r="AA5001" s="5">
        <f>Tbl_BalanceHistory[[#This Row],[Discretionary Balance]]-Tbl_BalanceHistory[[#This Row],[Discretionary Reappropriation]]</f>
        <v>0</v>
      </c>
      <c r="AB5001" s="2"/>
      <c r="AC5001" s="2"/>
      <c r="AD5001" s="2"/>
      <c r="AE5001" s="2"/>
    </row>
    <row r="5002" spans="1:31" ht="45" x14ac:dyDescent="0.25">
      <c r="A5002" s="2" t="s">
        <v>747</v>
      </c>
      <c r="B5002" s="3">
        <v>12</v>
      </c>
      <c r="C5002" s="3">
        <v>799</v>
      </c>
      <c r="D5002" s="3" t="s">
        <v>760</v>
      </c>
      <c r="E5002" s="3" t="str">
        <f>_xlfn.XLOOKUP(Tbl_BalanceHistory[[#This Row],[RespAgy]],Tbl_Agencies[Agy Code],Tbl_Agencies[Agy Sort])</f>
        <v>161000</v>
      </c>
      <c r="F5002" s="2" t="str">
        <f>Tbl_BalanceHistory[[#This Row],[RespAgy]]&amp;": "&amp;Tbl_BalanceHistory[[#This Row],[RespAgency]]</f>
        <v>799: Department of Corrections</v>
      </c>
      <c r="G5002" s="3">
        <v>735</v>
      </c>
      <c r="H5002" s="3" t="s">
        <v>1336</v>
      </c>
      <c r="I5002" s="3">
        <f>_xlfn.XLOOKUP(Tbl_BalanceHistory[[#This Row],[AgyCode]],Tbl_Agencies[Agy Code],Tbl_Agencies[Agy Sort])</f>
        <v>0</v>
      </c>
      <c r="J5002" s="2" t="str">
        <f>Tbl_BalanceHistory[[#This Row],[AgyCode]]&amp;": "&amp;Tbl_BalanceHistory[[#This Row],[Agency Name]]</f>
        <v>735: Wallens Ridge State Prison</v>
      </c>
      <c r="K5002" s="1">
        <v>2022</v>
      </c>
      <c r="L5002" s="3">
        <v>398</v>
      </c>
      <c r="M5002" s="3" t="s">
        <v>768</v>
      </c>
      <c r="N5002" s="2" t="str">
        <f>Tbl_BalanceHistory[[#This Row],[ProgramCode]]&amp;": "&amp;Tbl_BalanceHistory[[#This Row],[Program Name]]</f>
        <v>398: Operation of Secure Correctional Facilities</v>
      </c>
      <c r="O5002" s="3" t="s">
        <v>886</v>
      </c>
      <c r="P5002" s="1" t="str">
        <f>IF(Tbl_BalanceHistory[[#This Row],[FundCode]]="0100","GF",IF(Tbl_BalanceHistory[[#This Row],[FundCode]]="01000","GF","Hi Ed / OCR"))</f>
        <v>GF</v>
      </c>
      <c r="Q5002" s="5">
        <v>35687578</v>
      </c>
      <c r="R5002" s="5">
        <v>35687578</v>
      </c>
      <c r="S5002" s="5">
        <v>0</v>
      </c>
      <c r="T5002" s="5">
        <v>0</v>
      </c>
      <c r="U5002" s="3"/>
      <c r="V5002" s="5">
        <v>0</v>
      </c>
      <c r="W5002" s="5"/>
      <c r="X5002" s="5">
        <v>0</v>
      </c>
      <c r="Y5002" s="5">
        <v>0</v>
      </c>
      <c r="Z5002" s="5">
        <f>Tbl_BalanceHistory[[#This Row],[Discretionary Recommended - Pre 2022]]+Tbl_BalanceHistory[[#This Row],[Discretionary Balance Recommended: Policy]]+Tbl_BalanceHistory[[#This Row],[Discretionary Balance Recommended: Commitments]]</f>
        <v>0</v>
      </c>
      <c r="AA5002" s="5">
        <f>Tbl_BalanceHistory[[#This Row],[Discretionary Balance]]-Tbl_BalanceHistory[[#This Row],[Discretionary Reappropriation]]</f>
        <v>0</v>
      </c>
      <c r="AB5002" s="2"/>
      <c r="AC5002" s="2"/>
      <c r="AD5002" s="2"/>
      <c r="AE5002" s="2"/>
    </row>
    <row r="5003" spans="1:31" ht="45" x14ac:dyDescent="0.25">
      <c r="A5003" s="2" t="s">
        <v>747</v>
      </c>
      <c r="B5003" s="3">
        <v>12</v>
      </c>
      <c r="C5003" s="3">
        <v>799</v>
      </c>
      <c r="D5003" s="3" t="s">
        <v>760</v>
      </c>
      <c r="E5003" s="3" t="str">
        <f>_xlfn.XLOOKUP(Tbl_BalanceHistory[[#This Row],[RespAgy]],Tbl_Agencies[Agy Code],Tbl_Agencies[Agy Sort])</f>
        <v>161000</v>
      </c>
      <c r="F5003" s="2" t="str">
        <f>Tbl_BalanceHistory[[#This Row],[RespAgy]]&amp;": "&amp;Tbl_BalanceHistory[[#This Row],[RespAgency]]</f>
        <v>799: Department of Corrections</v>
      </c>
      <c r="G5003" s="3">
        <v>737</v>
      </c>
      <c r="H5003" s="3" t="s">
        <v>1339</v>
      </c>
      <c r="I5003" s="3">
        <f>_xlfn.XLOOKUP(Tbl_BalanceHistory[[#This Row],[AgyCode]],Tbl_Agencies[Agy Code],Tbl_Agencies[Agy Sort])</f>
        <v>0</v>
      </c>
      <c r="J5003" s="2" t="str">
        <f>Tbl_BalanceHistory[[#This Row],[AgyCode]]&amp;": "&amp;Tbl_BalanceHistory[[#This Row],[Agency Name]]</f>
        <v>737: St. Brides Correctional Center</v>
      </c>
      <c r="K5003" s="1">
        <v>2021</v>
      </c>
      <c r="L5003" s="3">
        <v>197</v>
      </c>
      <c r="M5003" s="3" t="s">
        <v>401</v>
      </c>
      <c r="N5003" s="2" t="str">
        <f>Tbl_BalanceHistory[[#This Row],[ProgramCode]]&amp;": "&amp;Tbl_BalanceHistory[[#This Row],[Program Name]]</f>
        <v>197: Instruction</v>
      </c>
      <c r="O5003" s="3" t="s">
        <v>886</v>
      </c>
      <c r="P5003" s="1" t="str">
        <f>IF(Tbl_BalanceHistory[[#This Row],[FundCode]]="0100","GF",IF(Tbl_BalanceHistory[[#This Row],[FundCode]]="01000","GF","Hi Ed / OCR"))</f>
        <v>GF</v>
      </c>
      <c r="Q5003" s="5">
        <v>1227318</v>
      </c>
      <c r="R5003" s="5">
        <v>1227318</v>
      </c>
      <c r="S5003" s="5">
        <v>0</v>
      </c>
      <c r="T5003" s="5">
        <v>0</v>
      </c>
      <c r="U5003" s="3"/>
      <c r="V5003" s="5">
        <v>0</v>
      </c>
      <c r="W5003" s="5">
        <v>0</v>
      </c>
      <c r="X5003" s="5"/>
      <c r="Y5003" s="5"/>
      <c r="Z5003" s="5">
        <f>Tbl_BalanceHistory[[#This Row],[Discretionary Recommended - Pre 2022]]+Tbl_BalanceHistory[[#This Row],[Discretionary Balance Recommended: Policy]]+Tbl_BalanceHistory[[#This Row],[Discretionary Balance Recommended: Commitments]]</f>
        <v>0</v>
      </c>
      <c r="AA5003" s="5">
        <f>Tbl_BalanceHistory[[#This Row],[Discretionary Balance]]-Tbl_BalanceHistory[[#This Row],[Discretionary Reappropriation]]</f>
        <v>0</v>
      </c>
      <c r="AB5003" s="2"/>
      <c r="AC5003" s="2"/>
      <c r="AD5003" s="2"/>
      <c r="AE5003" s="2"/>
    </row>
    <row r="5004" spans="1:31" ht="45" x14ac:dyDescent="0.25">
      <c r="A5004" s="2" t="s">
        <v>747</v>
      </c>
      <c r="B5004" s="3">
        <v>12</v>
      </c>
      <c r="C5004" s="3">
        <v>799</v>
      </c>
      <c r="D5004" s="3" t="s">
        <v>760</v>
      </c>
      <c r="E5004" s="3" t="str">
        <f>_xlfn.XLOOKUP(Tbl_BalanceHistory[[#This Row],[RespAgy]],Tbl_Agencies[Agy Code],Tbl_Agencies[Agy Sort])</f>
        <v>161000</v>
      </c>
      <c r="F5004" s="2" t="str">
        <f>Tbl_BalanceHistory[[#This Row],[RespAgy]]&amp;": "&amp;Tbl_BalanceHistory[[#This Row],[RespAgency]]</f>
        <v>799: Department of Corrections</v>
      </c>
      <c r="G5004" s="3">
        <v>737</v>
      </c>
      <c r="H5004" s="3" t="s">
        <v>1339</v>
      </c>
      <c r="I5004" s="3">
        <f>_xlfn.XLOOKUP(Tbl_BalanceHistory[[#This Row],[AgyCode]],Tbl_Agencies[Agy Code],Tbl_Agencies[Agy Sort])</f>
        <v>0</v>
      </c>
      <c r="J5004" s="2" t="str">
        <f>Tbl_BalanceHistory[[#This Row],[AgyCode]]&amp;": "&amp;Tbl_BalanceHistory[[#This Row],[Agency Name]]</f>
        <v>737: St. Brides Correctional Center</v>
      </c>
      <c r="K5004" s="1">
        <v>2022</v>
      </c>
      <c r="L5004" s="3">
        <v>197</v>
      </c>
      <c r="M5004" s="3" t="s">
        <v>401</v>
      </c>
      <c r="N5004" s="2" t="str">
        <f>Tbl_BalanceHistory[[#This Row],[ProgramCode]]&amp;": "&amp;Tbl_BalanceHistory[[#This Row],[Program Name]]</f>
        <v>197: Instruction</v>
      </c>
      <c r="O5004" s="3" t="s">
        <v>886</v>
      </c>
      <c r="P5004" s="1" t="str">
        <f>IF(Tbl_BalanceHistory[[#This Row],[FundCode]]="0100","GF",IF(Tbl_BalanceHistory[[#This Row],[FundCode]]="01000","GF","Hi Ed / OCR"))</f>
        <v>GF</v>
      </c>
      <c r="Q5004" s="5">
        <v>1377601</v>
      </c>
      <c r="R5004" s="5">
        <v>1377601</v>
      </c>
      <c r="S5004" s="5">
        <v>0</v>
      </c>
      <c r="T5004" s="5">
        <v>0</v>
      </c>
      <c r="U5004" s="3"/>
      <c r="V5004" s="5">
        <v>0</v>
      </c>
      <c r="W5004" s="5"/>
      <c r="X5004" s="5">
        <v>0</v>
      </c>
      <c r="Y5004" s="5">
        <v>0</v>
      </c>
      <c r="Z5004" s="5">
        <f>Tbl_BalanceHistory[[#This Row],[Discretionary Recommended - Pre 2022]]+Tbl_BalanceHistory[[#This Row],[Discretionary Balance Recommended: Policy]]+Tbl_BalanceHistory[[#This Row],[Discretionary Balance Recommended: Commitments]]</f>
        <v>0</v>
      </c>
      <c r="AA5004" s="5">
        <f>Tbl_BalanceHistory[[#This Row],[Discretionary Balance]]-Tbl_BalanceHistory[[#This Row],[Discretionary Reappropriation]]</f>
        <v>0</v>
      </c>
      <c r="AB5004" s="2"/>
      <c r="AC5004" s="2"/>
      <c r="AD5004" s="2"/>
      <c r="AE5004" s="2"/>
    </row>
    <row r="5005" spans="1:31" ht="45" x14ac:dyDescent="0.25">
      <c r="A5005" s="2" t="s">
        <v>747</v>
      </c>
      <c r="B5005" s="3">
        <v>12</v>
      </c>
      <c r="C5005" s="3">
        <v>799</v>
      </c>
      <c r="D5005" s="3" t="s">
        <v>760</v>
      </c>
      <c r="E5005" s="3" t="str">
        <f>_xlfn.XLOOKUP(Tbl_BalanceHistory[[#This Row],[RespAgy]],Tbl_Agencies[Agy Code],Tbl_Agencies[Agy Sort])</f>
        <v>161000</v>
      </c>
      <c r="F5005" s="2" t="str">
        <f>Tbl_BalanceHistory[[#This Row],[RespAgy]]&amp;": "&amp;Tbl_BalanceHistory[[#This Row],[RespAgency]]</f>
        <v>799: Department of Corrections</v>
      </c>
      <c r="G5005" s="3">
        <v>737</v>
      </c>
      <c r="H5005" s="3" t="s">
        <v>1339</v>
      </c>
      <c r="I5005" s="3">
        <f>_xlfn.XLOOKUP(Tbl_BalanceHistory[[#This Row],[AgyCode]],Tbl_Agencies[Agy Code],Tbl_Agencies[Agy Sort])</f>
        <v>0</v>
      </c>
      <c r="J5005" s="2" t="str">
        <f>Tbl_BalanceHistory[[#This Row],[AgyCode]]&amp;": "&amp;Tbl_BalanceHistory[[#This Row],[Agency Name]]</f>
        <v>737: St. Brides Correctional Center</v>
      </c>
      <c r="K5005" s="1">
        <v>2021</v>
      </c>
      <c r="L5005" s="3">
        <v>397</v>
      </c>
      <c r="M5005" s="3" t="s">
        <v>766</v>
      </c>
      <c r="N5005" s="2" t="str">
        <f>Tbl_BalanceHistory[[#This Row],[ProgramCode]]&amp;": "&amp;Tbl_BalanceHistory[[#This Row],[Program Name]]</f>
        <v>397: Prison Medical and Clinical Services</v>
      </c>
      <c r="O5005" s="3" t="s">
        <v>886</v>
      </c>
      <c r="P5005" s="1" t="str">
        <f>IF(Tbl_BalanceHistory[[#This Row],[FundCode]]="0100","GF",IF(Tbl_BalanceHistory[[#This Row],[FundCode]]="01000","GF","Hi Ed / OCR"))</f>
        <v>GF</v>
      </c>
      <c r="Q5005" s="5">
        <v>3839678</v>
      </c>
      <c r="R5005" s="5">
        <v>3839678</v>
      </c>
      <c r="S5005" s="5">
        <v>0</v>
      </c>
      <c r="T5005" s="5">
        <v>0</v>
      </c>
      <c r="U5005" s="3"/>
      <c r="V5005" s="5">
        <v>0</v>
      </c>
      <c r="W5005" s="5">
        <v>0</v>
      </c>
      <c r="X5005" s="5"/>
      <c r="Y5005" s="5"/>
      <c r="Z5005" s="5">
        <f>Tbl_BalanceHistory[[#This Row],[Discretionary Recommended - Pre 2022]]+Tbl_BalanceHistory[[#This Row],[Discretionary Balance Recommended: Policy]]+Tbl_BalanceHistory[[#This Row],[Discretionary Balance Recommended: Commitments]]</f>
        <v>0</v>
      </c>
      <c r="AA5005" s="5">
        <f>Tbl_BalanceHistory[[#This Row],[Discretionary Balance]]-Tbl_BalanceHistory[[#This Row],[Discretionary Reappropriation]]</f>
        <v>0</v>
      </c>
      <c r="AB5005" s="2"/>
      <c r="AC5005" s="2"/>
      <c r="AD5005" s="2"/>
      <c r="AE5005" s="2"/>
    </row>
    <row r="5006" spans="1:31" ht="45" x14ac:dyDescent="0.25">
      <c r="A5006" s="2" t="s">
        <v>747</v>
      </c>
      <c r="B5006" s="3">
        <v>12</v>
      </c>
      <c r="C5006" s="3">
        <v>799</v>
      </c>
      <c r="D5006" s="3" t="s">
        <v>760</v>
      </c>
      <c r="E5006" s="3" t="str">
        <f>_xlfn.XLOOKUP(Tbl_BalanceHistory[[#This Row],[RespAgy]],Tbl_Agencies[Agy Code],Tbl_Agencies[Agy Sort])</f>
        <v>161000</v>
      </c>
      <c r="F5006" s="2" t="str">
        <f>Tbl_BalanceHistory[[#This Row],[RespAgy]]&amp;": "&amp;Tbl_BalanceHistory[[#This Row],[RespAgency]]</f>
        <v>799: Department of Corrections</v>
      </c>
      <c r="G5006" s="3">
        <v>737</v>
      </c>
      <c r="H5006" s="3" t="s">
        <v>1339</v>
      </c>
      <c r="I5006" s="3">
        <f>_xlfn.XLOOKUP(Tbl_BalanceHistory[[#This Row],[AgyCode]],Tbl_Agencies[Agy Code],Tbl_Agencies[Agy Sort])</f>
        <v>0</v>
      </c>
      <c r="J5006" s="2" t="str">
        <f>Tbl_BalanceHistory[[#This Row],[AgyCode]]&amp;": "&amp;Tbl_BalanceHistory[[#This Row],[Agency Name]]</f>
        <v>737: St. Brides Correctional Center</v>
      </c>
      <c r="K5006" s="1">
        <v>2022</v>
      </c>
      <c r="L5006" s="3">
        <v>397</v>
      </c>
      <c r="M5006" s="3" t="s">
        <v>766</v>
      </c>
      <c r="N5006" s="2" t="str">
        <f>Tbl_BalanceHistory[[#This Row],[ProgramCode]]&amp;": "&amp;Tbl_BalanceHistory[[#This Row],[Program Name]]</f>
        <v>397: Prison Medical and Clinical Services</v>
      </c>
      <c r="O5006" s="3" t="s">
        <v>886</v>
      </c>
      <c r="P5006" s="1" t="str">
        <f>IF(Tbl_BalanceHistory[[#This Row],[FundCode]]="0100","GF",IF(Tbl_BalanceHistory[[#This Row],[FundCode]]="01000","GF","Hi Ed / OCR"))</f>
        <v>GF</v>
      </c>
      <c r="Q5006" s="5">
        <v>3548858</v>
      </c>
      <c r="R5006" s="5">
        <v>3548858</v>
      </c>
      <c r="S5006" s="5">
        <v>0</v>
      </c>
      <c r="T5006" s="5">
        <v>0</v>
      </c>
      <c r="U5006" s="3"/>
      <c r="V5006" s="5">
        <v>0</v>
      </c>
      <c r="W5006" s="5"/>
      <c r="X5006" s="5">
        <v>0</v>
      </c>
      <c r="Y5006" s="5">
        <v>0</v>
      </c>
      <c r="Z5006" s="5">
        <f>Tbl_BalanceHistory[[#This Row],[Discretionary Recommended - Pre 2022]]+Tbl_BalanceHistory[[#This Row],[Discretionary Balance Recommended: Policy]]+Tbl_BalanceHistory[[#This Row],[Discretionary Balance Recommended: Commitments]]</f>
        <v>0</v>
      </c>
      <c r="AA5006" s="5">
        <f>Tbl_BalanceHistory[[#This Row],[Discretionary Balance]]-Tbl_BalanceHistory[[#This Row],[Discretionary Reappropriation]]</f>
        <v>0</v>
      </c>
      <c r="AB5006" s="2"/>
      <c r="AC5006" s="2"/>
      <c r="AD5006" s="2"/>
      <c r="AE5006" s="2"/>
    </row>
    <row r="5007" spans="1:31" ht="45" x14ac:dyDescent="0.25">
      <c r="A5007" s="2" t="s">
        <v>747</v>
      </c>
      <c r="B5007" s="3">
        <v>12</v>
      </c>
      <c r="C5007" s="3">
        <v>799</v>
      </c>
      <c r="D5007" s="3" t="s">
        <v>760</v>
      </c>
      <c r="E5007" s="3" t="str">
        <f>_xlfn.XLOOKUP(Tbl_BalanceHistory[[#This Row],[RespAgy]],Tbl_Agencies[Agy Code],Tbl_Agencies[Agy Sort])</f>
        <v>161000</v>
      </c>
      <c r="F5007" s="2" t="str">
        <f>Tbl_BalanceHistory[[#This Row],[RespAgy]]&amp;": "&amp;Tbl_BalanceHistory[[#This Row],[RespAgency]]</f>
        <v>799: Department of Corrections</v>
      </c>
      <c r="G5007" s="3">
        <v>737</v>
      </c>
      <c r="H5007" s="3" t="s">
        <v>1339</v>
      </c>
      <c r="I5007" s="3">
        <f>_xlfn.XLOOKUP(Tbl_BalanceHistory[[#This Row],[AgyCode]],Tbl_Agencies[Agy Code],Tbl_Agencies[Agy Sort])</f>
        <v>0</v>
      </c>
      <c r="J5007" s="2" t="str">
        <f>Tbl_BalanceHistory[[#This Row],[AgyCode]]&amp;": "&amp;Tbl_BalanceHistory[[#This Row],[Agency Name]]</f>
        <v>737: St. Brides Correctional Center</v>
      </c>
      <c r="K5007" s="1">
        <v>2021</v>
      </c>
      <c r="L5007" s="3">
        <v>398</v>
      </c>
      <c r="M5007" s="3" t="s">
        <v>768</v>
      </c>
      <c r="N5007" s="2" t="str">
        <f>Tbl_BalanceHistory[[#This Row],[ProgramCode]]&amp;": "&amp;Tbl_BalanceHistory[[#This Row],[Program Name]]</f>
        <v>398: Operation of Secure Correctional Facilities</v>
      </c>
      <c r="O5007" s="3" t="s">
        <v>886</v>
      </c>
      <c r="P5007" s="1" t="str">
        <f>IF(Tbl_BalanceHistory[[#This Row],[FundCode]]="0100","GF",IF(Tbl_BalanceHistory[[#This Row],[FundCode]]="01000","GF","Hi Ed / OCR"))</f>
        <v>GF</v>
      </c>
      <c r="Q5007" s="5">
        <v>20363814</v>
      </c>
      <c r="R5007" s="5">
        <v>20363814</v>
      </c>
      <c r="S5007" s="5">
        <v>0</v>
      </c>
      <c r="T5007" s="5">
        <v>0</v>
      </c>
      <c r="U5007" s="3"/>
      <c r="V5007" s="5">
        <v>0</v>
      </c>
      <c r="W5007" s="5">
        <v>0</v>
      </c>
      <c r="X5007" s="5"/>
      <c r="Y5007" s="5"/>
      <c r="Z5007" s="5">
        <f>Tbl_BalanceHistory[[#This Row],[Discretionary Recommended - Pre 2022]]+Tbl_BalanceHistory[[#This Row],[Discretionary Balance Recommended: Policy]]+Tbl_BalanceHistory[[#This Row],[Discretionary Balance Recommended: Commitments]]</f>
        <v>0</v>
      </c>
      <c r="AA5007" s="5">
        <f>Tbl_BalanceHistory[[#This Row],[Discretionary Balance]]-Tbl_BalanceHistory[[#This Row],[Discretionary Reappropriation]]</f>
        <v>0</v>
      </c>
      <c r="AB5007" s="2"/>
      <c r="AC5007" s="2"/>
      <c r="AD5007" s="2"/>
      <c r="AE5007" s="2"/>
    </row>
    <row r="5008" spans="1:31" ht="45" x14ac:dyDescent="0.25">
      <c r="A5008" s="2" t="s">
        <v>747</v>
      </c>
      <c r="B5008" s="3">
        <v>12</v>
      </c>
      <c r="C5008" s="3">
        <v>799</v>
      </c>
      <c r="D5008" s="3" t="s">
        <v>760</v>
      </c>
      <c r="E5008" s="3" t="str">
        <f>_xlfn.XLOOKUP(Tbl_BalanceHistory[[#This Row],[RespAgy]],Tbl_Agencies[Agy Code],Tbl_Agencies[Agy Sort])</f>
        <v>161000</v>
      </c>
      <c r="F5008" s="2" t="str">
        <f>Tbl_BalanceHistory[[#This Row],[RespAgy]]&amp;": "&amp;Tbl_BalanceHistory[[#This Row],[RespAgency]]</f>
        <v>799: Department of Corrections</v>
      </c>
      <c r="G5008" s="3">
        <v>737</v>
      </c>
      <c r="H5008" s="3" t="s">
        <v>1339</v>
      </c>
      <c r="I5008" s="3">
        <f>_xlfn.XLOOKUP(Tbl_BalanceHistory[[#This Row],[AgyCode]],Tbl_Agencies[Agy Code],Tbl_Agencies[Agy Sort])</f>
        <v>0</v>
      </c>
      <c r="J5008" s="2" t="str">
        <f>Tbl_BalanceHistory[[#This Row],[AgyCode]]&amp;": "&amp;Tbl_BalanceHistory[[#This Row],[Agency Name]]</f>
        <v>737: St. Brides Correctional Center</v>
      </c>
      <c r="K5008" s="1">
        <v>2022</v>
      </c>
      <c r="L5008" s="3">
        <v>398</v>
      </c>
      <c r="M5008" s="3" t="s">
        <v>768</v>
      </c>
      <c r="N5008" s="2" t="str">
        <f>Tbl_BalanceHistory[[#This Row],[ProgramCode]]&amp;": "&amp;Tbl_BalanceHistory[[#This Row],[Program Name]]</f>
        <v>398: Operation of Secure Correctional Facilities</v>
      </c>
      <c r="O5008" s="3" t="s">
        <v>886</v>
      </c>
      <c r="P5008" s="1" t="str">
        <f>IF(Tbl_BalanceHistory[[#This Row],[FundCode]]="0100","GF",IF(Tbl_BalanceHistory[[#This Row],[FundCode]]="01000","GF","Hi Ed / OCR"))</f>
        <v>GF</v>
      </c>
      <c r="Q5008" s="5">
        <v>20982132</v>
      </c>
      <c r="R5008" s="5">
        <v>20982132</v>
      </c>
      <c r="S5008" s="5">
        <v>0</v>
      </c>
      <c r="T5008" s="5">
        <v>0</v>
      </c>
      <c r="U5008" s="3"/>
      <c r="V5008" s="5">
        <v>0</v>
      </c>
      <c r="W5008" s="5"/>
      <c r="X5008" s="5">
        <v>0</v>
      </c>
      <c r="Y5008" s="5">
        <v>0</v>
      </c>
      <c r="Z5008" s="5">
        <f>Tbl_BalanceHistory[[#This Row],[Discretionary Recommended - Pre 2022]]+Tbl_BalanceHistory[[#This Row],[Discretionary Balance Recommended: Policy]]+Tbl_BalanceHistory[[#This Row],[Discretionary Balance Recommended: Commitments]]</f>
        <v>0</v>
      </c>
      <c r="AA5008" s="5">
        <f>Tbl_BalanceHistory[[#This Row],[Discretionary Balance]]-Tbl_BalanceHistory[[#This Row],[Discretionary Reappropriation]]</f>
        <v>0</v>
      </c>
      <c r="AB5008" s="2"/>
      <c r="AC5008" s="2"/>
      <c r="AD5008" s="2"/>
      <c r="AE5008" s="2"/>
    </row>
    <row r="5009" spans="1:31" ht="45" x14ac:dyDescent="0.25">
      <c r="A5009" s="2" t="s">
        <v>747</v>
      </c>
      <c r="B5009" s="3">
        <v>12</v>
      </c>
      <c r="C5009" s="3">
        <v>799</v>
      </c>
      <c r="D5009" s="3" t="s">
        <v>760</v>
      </c>
      <c r="E5009" s="3" t="str">
        <f>_xlfn.XLOOKUP(Tbl_BalanceHistory[[#This Row],[RespAgy]],Tbl_Agencies[Agy Code],Tbl_Agencies[Agy Sort])</f>
        <v>161000</v>
      </c>
      <c r="F5009" s="2" t="str">
        <f>Tbl_BalanceHistory[[#This Row],[RespAgy]]&amp;": "&amp;Tbl_BalanceHistory[[#This Row],[RespAgency]]</f>
        <v>799: Department of Corrections</v>
      </c>
      <c r="G5009" s="3">
        <v>741</v>
      </c>
      <c r="H5009" s="3" t="s">
        <v>1347</v>
      </c>
      <c r="I5009" s="3">
        <f>_xlfn.XLOOKUP(Tbl_BalanceHistory[[#This Row],[AgyCode]],Tbl_Agencies[Agy Code],Tbl_Agencies[Agy Sort])</f>
        <v>0</v>
      </c>
      <c r="J5009" s="2" t="str">
        <f>Tbl_BalanceHistory[[#This Row],[AgyCode]]&amp;": "&amp;Tbl_BalanceHistory[[#This Row],[Agency Name]]</f>
        <v>741: Red Onion State Prison</v>
      </c>
      <c r="K5009" s="1">
        <v>2021</v>
      </c>
      <c r="L5009" s="3">
        <v>197</v>
      </c>
      <c r="M5009" s="3" t="s">
        <v>401</v>
      </c>
      <c r="N5009" s="2" t="str">
        <f>Tbl_BalanceHistory[[#This Row],[ProgramCode]]&amp;": "&amp;Tbl_BalanceHistory[[#This Row],[Program Name]]</f>
        <v>197: Instruction</v>
      </c>
      <c r="O5009" s="3" t="s">
        <v>886</v>
      </c>
      <c r="P5009" s="1" t="str">
        <f>IF(Tbl_BalanceHistory[[#This Row],[FundCode]]="0100","GF",IF(Tbl_BalanceHistory[[#This Row],[FundCode]]="01000","GF","Hi Ed / OCR"))</f>
        <v>GF</v>
      </c>
      <c r="Q5009" s="5">
        <v>827802</v>
      </c>
      <c r="R5009" s="5">
        <v>827802</v>
      </c>
      <c r="S5009" s="5">
        <v>0</v>
      </c>
      <c r="T5009" s="5">
        <v>0</v>
      </c>
      <c r="U5009" s="3"/>
      <c r="V5009" s="5">
        <v>0</v>
      </c>
      <c r="W5009" s="5">
        <v>0</v>
      </c>
      <c r="X5009" s="5"/>
      <c r="Y5009" s="5"/>
      <c r="Z5009" s="5">
        <f>Tbl_BalanceHistory[[#This Row],[Discretionary Recommended - Pre 2022]]+Tbl_BalanceHistory[[#This Row],[Discretionary Balance Recommended: Policy]]+Tbl_BalanceHistory[[#This Row],[Discretionary Balance Recommended: Commitments]]</f>
        <v>0</v>
      </c>
      <c r="AA5009" s="5">
        <f>Tbl_BalanceHistory[[#This Row],[Discretionary Balance]]-Tbl_BalanceHistory[[#This Row],[Discretionary Reappropriation]]</f>
        <v>0</v>
      </c>
      <c r="AB5009" s="2"/>
      <c r="AC5009" s="2"/>
      <c r="AD5009" s="2"/>
      <c r="AE5009" s="2"/>
    </row>
    <row r="5010" spans="1:31" ht="45" x14ac:dyDescent="0.25">
      <c r="A5010" s="2" t="s">
        <v>747</v>
      </c>
      <c r="B5010" s="3">
        <v>12</v>
      </c>
      <c r="C5010" s="3">
        <v>799</v>
      </c>
      <c r="D5010" s="3" t="s">
        <v>760</v>
      </c>
      <c r="E5010" s="3" t="str">
        <f>_xlfn.XLOOKUP(Tbl_BalanceHistory[[#This Row],[RespAgy]],Tbl_Agencies[Agy Code],Tbl_Agencies[Agy Sort])</f>
        <v>161000</v>
      </c>
      <c r="F5010" s="2" t="str">
        <f>Tbl_BalanceHistory[[#This Row],[RespAgy]]&amp;": "&amp;Tbl_BalanceHistory[[#This Row],[RespAgency]]</f>
        <v>799: Department of Corrections</v>
      </c>
      <c r="G5010" s="3">
        <v>741</v>
      </c>
      <c r="H5010" s="3" t="s">
        <v>1347</v>
      </c>
      <c r="I5010" s="3">
        <f>_xlfn.XLOOKUP(Tbl_BalanceHistory[[#This Row],[AgyCode]],Tbl_Agencies[Agy Code],Tbl_Agencies[Agy Sort])</f>
        <v>0</v>
      </c>
      <c r="J5010" s="2" t="str">
        <f>Tbl_BalanceHistory[[#This Row],[AgyCode]]&amp;": "&amp;Tbl_BalanceHistory[[#This Row],[Agency Name]]</f>
        <v>741: Red Onion State Prison</v>
      </c>
      <c r="K5010" s="1">
        <v>2022</v>
      </c>
      <c r="L5010" s="3">
        <v>197</v>
      </c>
      <c r="M5010" s="3" t="s">
        <v>401</v>
      </c>
      <c r="N5010" s="2" t="str">
        <f>Tbl_BalanceHistory[[#This Row],[ProgramCode]]&amp;": "&amp;Tbl_BalanceHistory[[#This Row],[Program Name]]</f>
        <v>197: Instruction</v>
      </c>
      <c r="O5010" s="3" t="s">
        <v>886</v>
      </c>
      <c r="P5010" s="1" t="str">
        <f>IF(Tbl_BalanceHistory[[#This Row],[FundCode]]="0100","GF",IF(Tbl_BalanceHistory[[#This Row],[FundCode]]="01000","GF","Hi Ed / OCR"))</f>
        <v>GF</v>
      </c>
      <c r="Q5010" s="5">
        <v>876703</v>
      </c>
      <c r="R5010" s="5">
        <v>876703</v>
      </c>
      <c r="S5010" s="5">
        <v>0</v>
      </c>
      <c r="T5010" s="5">
        <v>0</v>
      </c>
      <c r="U5010" s="3"/>
      <c r="V5010" s="5">
        <v>0</v>
      </c>
      <c r="W5010" s="5"/>
      <c r="X5010" s="5">
        <v>0</v>
      </c>
      <c r="Y5010" s="5">
        <v>0</v>
      </c>
      <c r="Z5010" s="5">
        <f>Tbl_BalanceHistory[[#This Row],[Discretionary Recommended - Pre 2022]]+Tbl_BalanceHistory[[#This Row],[Discretionary Balance Recommended: Policy]]+Tbl_BalanceHistory[[#This Row],[Discretionary Balance Recommended: Commitments]]</f>
        <v>0</v>
      </c>
      <c r="AA5010" s="5">
        <f>Tbl_BalanceHistory[[#This Row],[Discretionary Balance]]-Tbl_BalanceHistory[[#This Row],[Discretionary Reappropriation]]</f>
        <v>0</v>
      </c>
      <c r="AB5010" s="2"/>
      <c r="AC5010" s="2"/>
      <c r="AD5010" s="2"/>
      <c r="AE5010" s="2"/>
    </row>
    <row r="5011" spans="1:31" ht="45" x14ac:dyDescent="0.25">
      <c r="A5011" s="2" t="s">
        <v>747</v>
      </c>
      <c r="B5011" s="3">
        <v>12</v>
      </c>
      <c r="C5011" s="3">
        <v>799</v>
      </c>
      <c r="D5011" s="3" t="s">
        <v>760</v>
      </c>
      <c r="E5011" s="3" t="str">
        <f>_xlfn.XLOOKUP(Tbl_BalanceHistory[[#This Row],[RespAgy]],Tbl_Agencies[Agy Code],Tbl_Agencies[Agy Sort])</f>
        <v>161000</v>
      </c>
      <c r="F5011" s="2" t="str">
        <f>Tbl_BalanceHistory[[#This Row],[RespAgy]]&amp;": "&amp;Tbl_BalanceHistory[[#This Row],[RespAgency]]</f>
        <v>799: Department of Corrections</v>
      </c>
      <c r="G5011" s="3">
        <v>741</v>
      </c>
      <c r="H5011" s="3" t="s">
        <v>1347</v>
      </c>
      <c r="I5011" s="3">
        <f>_xlfn.XLOOKUP(Tbl_BalanceHistory[[#This Row],[AgyCode]],Tbl_Agencies[Agy Code],Tbl_Agencies[Agy Sort])</f>
        <v>0</v>
      </c>
      <c r="J5011" s="2" t="str">
        <f>Tbl_BalanceHistory[[#This Row],[AgyCode]]&amp;": "&amp;Tbl_BalanceHistory[[#This Row],[Agency Name]]</f>
        <v>741: Red Onion State Prison</v>
      </c>
      <c r="K5011" s="1">
        <v>2021</v>
      </c>
      <c r="L5011" s="3">
        <v>397</v>
      </c>
      <c r="M5011" s="3" t="s">
        <v>766</v>
      </c>
      <c r="N5011" s="2" t="str">
        <f>Tbl_BalanceHistory[[#This Row],[ProgramCode]]&amp;": "&amp;Tbl_BalanceHistory[[#This Row],[Program Name]]</f>
        <v>397: Prison Medical and Clinical Services</v>
      </c>
      <c r="O5011" s="3" t="s">
        <v>886</v>
      </c>
      <c r="P5011" s="1" t="str">
        <f>IF(Tbl_BalanceHistory[[#This Row],[FundCode]]="0100","GF",IF(Tbl_BalanceHistory[[#This Row],[FundCode]]="01000","GF","Hi Ed / OCR"))</f>
        <v>GF</v>
      </c>
      <c r="Q5011" s="5">
        <v>2545467</v>
      </c>
      <c r="R5011" s="5">
        <v>2545467</v>
      </c>
      <c r="S5011" s="5">
        <v>0</v>
      </c>
      <c r="T5011" s="5">
        <v>0</v>
      </c>
      <c r="U5011" s="3"/>
      <c r="V5011" s="5">
        <v>0</v>
      </c>
      <c r="W5011" s="5">
        <v>0</v>
      </c>
      <c r="X5011" s="5"/>
      <c r="Y5011" s="5"/>
      <c r="Z5011" s="5">
        <f>Tbl_BalanceHistory[[#This Row],[Discretionary Recommended - Pre 2022]]+Tbl_BalanceHistory[[#This Row],[Discretionary Balance Recommended: Policy]]+Tbl_BalanceHistory[[#This Row],[Discretionary Balance Recommended: Commitments]]</f>
        <v>0</v>
      </c>
      <c r="AA5011" s="5">
        <f>Tbl_BalanceHistory[[#This Row],[Discretionary Balance]]-Tbl_BalanceHistory[[#This Row],[Discretionary Reappropriation]]</f>
        <v>0</v>
      </c>
      <c r="AB5011" s="2"/>
      <c r="AC5011" s="2"/>
      <c r="AD5011" s="2"/>
      <c r="AE5011" s="2"/>
    </row>
    <row r="5012" spans="1:31" ht="45" x14ac:dyDescent="0.25">
      <c r="A5012" s="2" t="s">
        <v>747</v>
      </c>
      <c r="B5012" s="3">
        <v>12</v>
      </c>
      <c r="C5012" s="3">
        <v>799</v>
      </c>
      <c r="D5012" s="3" t="s">
        <v>760</v>
      </c>
      <c r="E5012" s="3" t="str">
        <f>_xlfn.XLOOKUP(Tbl_BalanceHistory[[#This Row],[RespAgy]],Tbl_Agencies[Agy Code],Tbl_Agencies[Agy Sort])</f>
        <v>161000</v>
      </c>
      <c r="F5012" s="2" t="str">
        <f>Tbl_BalanceHistory[[#This Row],[RespAgy]]&amp;": "&amp;Tbl_BalanceHistory[[#This Row],[RespAgency]]</f>
        <v>799: Department of Corrections</v>
      </c>
      <c r="G5012" s="3">
        <v>741</v>
      </c>
      <c r="H5012" s="3" t="s">
        <v>1347</v>
      </c>
      <c r="I5012" s="3">
        <f>_xlfn.XLOOKUP(Tbl_BalanceHistory[[#This Row],[AgyCode]],Tbl_Agencies[Agy Code],Tbl_Agencies[Agy Sort])</f>
        <v>0</v>
      </c>
      <c r="J5012" s="2" t="str">
        <f>Tbl_BalanceHistory[[#This Row],[AgyCode]]&amp;": "&amp;Tbl_BalanceHistory[[#This Row],[Agency Name]]</f>
        <v>741: Red Onion State Prison</v>
      </c>
      <c r="K5012" s="1">
        <v>2022</v>
      </c>
      <c r="L5012" s="3">
        <v>397</v>
      </c>
      <c r="M5012" s="3" t="s">
        <v>766</v>
      </c>
      <c r="N5012" s="2" t="str">
        <f>Tbl_BalanceHistory[[#This Row],[ProgramCode]]&amp;": "&amp;Tbl_BalanceHistory[[#This Row],[Program Name]]</f>
        <v>397: Prison Medical and Clinical Services</v>
      </c>
      <c r="O5012" s="3" t="s">
        <v>886</v>
      </c>
      <c r="P5012" s="1" t="str">
        <f>IF(Tbl_BalanceHistory[[#This Row],[FundCode]]="0100","GF",IF(Tbl_BalanceHistory[[#This Row],[FundCode]]="01000","GF","Hi Ed / OCR"))</f>
        <v>GF</v>
      </c>
      <c r="Q5012" s="5">
        <v>2757527</v>
      </c>
      <c r="R5012" s="5">
        <v>2757527</v>
      </c>
      <c r="S5012" s="5">
        <v>0</v>
      </c>
      <c r="T5012" s="5">
        <v>0</v>
      </c>
      <c r="U5012" s="3"/>
      <c r="V5012" s="5">
        <v>0</v>
      </c>
      <c r="W5012" s="5"/>
      <c r="X5012" s="5">
        <v>0</v>
      </c>
      <c r="Y5012" s="5">
        <v>0</v>
      </c>
      <c r="Z5012" s="5">
        <f>Tbl_BalanceHistory[[#This Row],[Discretionary Recommended - Pre 2022]]+Tbl_BalanceHistory[[#This Row],[Discretionary Balance Recommended: Policy]]+Tbl_BalanceHistory[[#This Row],[Discretionary Balance Recommended: Commitments]]</f>
        <v>0</v>
      </c>
      <c r="AA5012" s="5">
        <f>Tbl_BalanceHistory[[#This Row],[Discretionary Balance]]-Tbl_BalanceHistory[[#This Row],[Discretionary Reappropriation]]</f>
        <v>0</v>
      </c>
      <c r="AB5012" s="2"/>
      <c r="AC5012" s="2"/>
      <c r="AD5012" s="2"/>
      <c r="AE5012" s="2"/>
    </row>
    <row r="5013" spans="1:31" ht="45" x14ac:dyDescent="0.25">
      <c r="A5013" s="2" t="s">
        <v>747</v>
      </c>
      <c r="B5013" s="3">
        <v>12</v>
      </c>
      <c r="C5013" s="3">
        <v>799</v>
      </c>
      <c r="D5013" s="3" t="s">
        <v>760</v>
      </c>
      <c r="E5013" s="3" t="str">
        <f>_xlfn.XLOOKUP(Tbl_BalanceHistory[[#This Row],[RespAgy]],Tbl_Agencies[Agy Code],Tbl_Agencies[Agy Sort])</f>
        <v>161000</v>
      </c>
      <c r="F5013" s="2" t="str">
        <f>Tbl_BalanceHistory[[#This Row],[RespAgy]]&amp;": "&amp;Tbl_BalanceHistory[[#This Row],[RespAgency]]</f>
        <v>799: Department of Corrections</v>
      </c>
      <c r="G5013" s="3">
        <v>741</v>
      </c>
      <c r="H5013" s="3" t="s">
        <v>1347</v>
      </c>
      <c r="I5013" s="3">
        <f>_xlfn.XLOOKUP(Tbl_BalanceHistory[[#This Row],[AgyCode]],Tbl_Agencies[Agy Code],Tbl_Agencies[Agy Sort])</f>
        <v>0</v>
      </c>
      <c r="J5013" s="2" t="str">
        <f>Tbl_BalanceHistory[[#This Row],[AgyCode]]&amp;": "&amp;Tbl_BalanceHistory[[#This Row],[Agency Name]]</f>
        <v>741: Red Onion State Prison</v>
      </c>
      <c r="K5013" s="1">
        <v>2021</v>
      </c>
      <c r="L5013" s="3">
        <v>398</v>
      </c>
      <c r="M5013" s="3" t="s">
        <v>768</v>
      </c>
      <c r="N5013" s="2" t="str">
        <f>Tbl_BalanceHistory[[#This Row],[ProgramCode]]&amp;": "&amp;Tbl_BalanceHistory[[#This Row],[Program Name]]</f>
        <v>398: Operation of Secure Correctional Facilities</v>
      </c>
      <c r="O5013" s="3" t="s">
        <v>886</v>
      </c>
      <c r="P5013" s="1" t="str">
        <f>IF(Tbl_BalanceHistory[[#This Row],[FundCode]]="0100","GF",IF(Tbl_BalanceHistory[[#This Row],[FundCode]]="01000","GF","Hi Ed / OCR"))</f>
        <v>GF</v>
      </c>
      <c r="Q5013" s="5">
        <v>30687787</v>
      </c>
      <c r="R5013" s="5">
        <v>30687787</v>
      </c>
      <c r="S5013" s="5">
        <v>0</v>
      </c>
      <c r="T5013" s="5">
        <v>0</v>
      </c>
      <c r="U5013" s="3"/>
      <c r="V5013" s="5">
        <v>0</v>
      </c>
      <c r="W5013" s="5">
        <v>0</v>
      </c>
      <c r="X5013" s="5"/>
      <c r="Y5013" s="5"/>
      <c r="Z5013" s="5">
        <f>Tbl_BalanceHistory[[#This Row],[Discretionary Recommended - Pre 2022]]+Tbl_BalanceHistory[[#This Row],[Discretionary Balance Recommended: Policy]]+Tbl_BalanceHistory[[#This Row],[Discretionary Balance Recommended: Commitments]]</f>
        <v>0</v>
      </c>
      <c r="AA5013" s="5">
        <f>Tbl_BalanceHistory[[#This Row],[Discretionary Balance]]-Tbl_BalanceHistory[[#This Row],[Discretionary Reappropriation]]</f>
        <v>0</v>
      </c>
      <c r="AB5013" s="2"/>
      <c r="AC5013" s="2"/>
      <c r="AD5013" s="2"/>
      <c r="AE5013" s="2"/>
    </row>
    <row r="5014" spans="1:31" ht="45" x14ac:dyDescent="0.25">
      <c r="A5014" s="2" t="s">
        <v>747</v>
      </c>
      <c r="B5014" s="3">
        <v>12</v>
      </c>
      <c r="C5014" s="3">
        <v>799</v>
      </c>
      <c r="D5014" s="3" t="s">
        <v>760</v>
      </c>
      <c r="E5014" s="3" t="str">
        <f>_xlfn.XLOOKUP(Tbl_BalanceHistory[[#This Row],[RespAgy]],Tbl_Agencies[Agy Code],Tbl_Agencies[Agy Sort])</f>
        <v>161000</v>
      </c>
      <c r="F5014" s="2" t="str">
        <f>Tbl_BalanceHistory[[#This Row],[RespAgy]]&amp;": "&amp;Tbl_BalanceHistory[[#This Row],[RespAgency]]</f>
        <v>799: Department of Corrections</v>
      </c>
      <c r="G5014" s="3">
        <v>741</v>
      </c>
      <c r="H5014" s="3" t="s">
        <v>1347</v>
      </c>
      <c r="I5014" s="3">
        <f>_xlfn.XLOOKUP(Tbl_BalanceHistory[[#This Row],[AgyCode]],Tbl_Agencies[Agy Code],Tbl_Agencies[Agy Sort])</f>
        <v>0</v>
      </c>
      <c r="J5014" s="2" t="str">
        <f>Tbl_BalanceHistory[[#This Row],[AgyCode]]&amp;": "&amp;Tbl_BalanceHistory[[#This Row],[Agency Name]]</f>
        <v>741: Red Onion State Prison</v>
      </c>
      <c r="K5014" s="1">
        <v>2022</v>
      </c>
      <c r="L5014" s="3">
        <v>398</v>
      </c>
      <c r="M5014" s="3" t="s">
        <v>768</v>
      </c>
      <c r="N5014" s="2" t="str">
        <f>Tbl_BalanceHistory[[#This Row],[ProgramCode]]&amp;": "&amp;Tbl_BalanceHistory[[#This Row],[Program Name]]</f>
        <v>398: Operation of Secure Correctional Facilities</v>
      </c>
      <c r="O5014" s="3" t="s">
        <v>886</v>
      </c>
      <c r="P5014" s="1" t="str">
        <f>IF(Tbl_BalanceHistory[[#This Row],[FundCode]]="0100","GF",IF(Tbl_BalanceHistory[[#This Row],[FundCode]]="01000","GF","Hi Ed / OCR"))</f>
        <v>GF</v>
      </c>
      <c r="Q5014" s="5">
        <v>34789640</v>
      </c>
      <c r="R5014" s="5">
        <v>34789640</v>
      </c>
      <c r="S5014" s="5">
        <v>0</v>
      </c>
      <c r="T5014" s="5">
        <v>0</v>
      </c>
      <c r="U5014" s="3"/>
      <c r="V5014" s="5">
        <v>0</v>
      </c>
      <c r="W5014" s="5"/>
      <c r="X5014" s="5">
        <v>0</v>
      </c>
      <c r="Y5014" s="5">
        <v>0</v>
      </c>
      <c r="Z5014" s="5">
        <f>Tbl_BalanceHistory[[#This Row],[Discretionary Recommended - Pre 2022]]+Tbl_BalanceHistory[[#This Row],[Discretionary Balance Recommended: Policy]]+Tbl_BalanceHistory[[#This Row],[Discretionary Balance Recommended: Commitments]]</f>
        <v>0</v>
      </c>
      <c r="AA5014" s="5">
        <f>Tbl_BalanceHistory[[#This Row],[Discretionary Balance]]-Tbl_BalanceHistory[[#This Row],[Discretionary Reappropriation]]</f>
        <v>0</v>
      </c>
      <c r="AB5014" s="2"/>
      <c r="AC5014" s="2"/>
      <c r="AD5014" s="2"/>
      <c r="AE5014" s="2"/>
    </row>
    <row r="5015" spans="1:31" ht="45" x14ac:dyDescent="0.25">
      <c r="A5015" s="2" t="s">
        <v>747</v>
      </c>
      <c r="B5015" s="3">
        <v>12</v>
      </c>
      <c r="C5015" s="3">
        <v>799</v>
      </c>
      <c r="D5015" s="3" t="s">
        <v>760</v>
      </c>
      <c r="E5015" s="3" t="str">
        <f>_xlfn.XLOOKUP(Tbl_BalanceHistory[[#This Row],[RespAgy]],Tbl_Agencies[Agy Code],Tbl_Agencies[Agy Sort])</f>
        <v>161000</v>
      </c>
      <c r="F5015" s="2" t="str">
        <f>Tbl_BalanceHistory[[#This Row],[RespAgy]]&amp;": "&amp;Tbl_BalanceHistory[[#This Row],[RespAgency]]</f>
        <v>799: Department of Corrections</v>
      </c>
      <c r="G5015" s="3">
        <v>745</v>
      </c>
      <c r="H5015" s="3" t="s">
        <v>1355</v>
      </c>
      <c r="I5015" s="3">
        <f>_xlfn.XLOOKUP(Tbl_BalanceHistory[[#This Row],[AgyCode]],Tbl_Agencies[Agy Code],Tbl_Agencies[Agy Sort])</f>
        <v>0</v>
      </c>
      <c r="J5015" s="2" t="str">
        <f>Tbl_BalanceHistory[[#This Row],[AgyCode]]&amp;": "&amp;Tbl_BalanceHistory[[#This Row],[Agency Name]]</f>
        <v>745: Nottoway Correctional Center</v>
      </c>
      <c r="K5015" s="1">
        <v>2021</v>
      </c>
      <c r="L5015" s="3">
        <v>197</v>
      </c>
      <c r="M5015" s="3" t="s">
        <v>401</v>
      </c>
      <c r="N5015" s="2" t="str">
        <f>Tbl_BalanceHistory[[#This Row],[ProgramCode]]&amp;": "&amp;Tbl_BalanceHistory[[#This Row],[Program Name]]</f>
        <v>197: Instruction</v>
      </c>
      <c r="O5015" s="3" t="s">
        <v>886</v>
      </c>
      <c r="P5015" s="1" t="str">
        <f>IF(Tbl_BalanceHistory[[#This Row],[FundCode]]="0100","GF",IF(Tbl_BalanceHistory[[#This Row],[FundCode]]="01000","GF","Hi Ed / OCR"))</f>
        <v>GF</v>
      </c>
      <c r="Q5015" s="5">
        <v>818759</v>
      </c>
      <c r="R5015" s="5">
        <v>818759</v>
      </c>
      <c r="S5015" s="5">
        <v>0</v>
      </c>
      <c r="T5015" s="5">
        <v>0</v>
      </c>
      <c r="U5015" s="3"/>
      <c r="V5015" s="5">
        <v>0</v>
      </c>
      <c r="W5015" s="5">
        <v>0</v>
      </c>
      <c r="X5015" s="5"/>
      <c r="Y5015" s="5"/>
      <c r="Z5015" s="5">
        <f>Tbl_BalanceHistory[[#This Row],[Discretionary Recommended - Pre 2022]]+Tbl_BalanceHistory[[#This Row],[Discretionary Balance Recommended: Policy]]+Tbl_BalanceHistory[[#This Row],[Discretionary Balance Recommended: Commitments]]</f>
        <v>0</v>
      </c>
      <c r="AA5015" s="5">
        <f>Tbl_BalanceHistory[[#This Row],[Discretionary Balance]]-Tbl_BalanceHistory[[#This Row],[Discretionary Reappropriation]]</f>
        <v>0</v>
      </c>
      <c r="AB5015" s="2"/>
      <c r="AC5015" s="2"/>
      <c r="AD5015" s="2"/>
      <c r="AE5015" s="2"/>
    </row>
    <row r="5016" spans="1:31" ht="45" x14ac:dyDescent="0.25">
      <c r="A5016" s="2" t="s">
        <v>747</v>
      </c>
      <c r="B5016" s="3">
        <v>12</v>
      </c>
      <c r="C5016" s="3">
        <v>799</v>
      </c>
      <c r="D5016" s="3" t="s">
        <v>760</v>
      </c>
      <c r="E5016" s="3" t="str">
        <f>_xlfn.XLOOKUP(Tbl_BalanceHistory[[#This Row],[RespAgy]],Tbl_Agencies[Agy Code],Tbl_Agencies[Agy Sort])</f>
        <v>161000</v>
      </c>
      <c r="F5016" s="2" t="str">
        <f>Tbl_BalanceHistory[[#This Row],[RespAgy]]&amp;": "&amp;Tbl_BalanceHistory[[#This Row],[RespAgency]]</f>
        <v>799: Department of Corrections</v>
      </c>
      <c r="G5016" s="3">
        <v>745</v>
      </c>
      <c r="H5016" s="3" t="s">
        <v>1355</v>
      </c>
      <c r="I5016" s="3">
        <f>_xlfn.XLOOKUP(Tbl_BalanceHistory[[#This Row],[AgyCode]],Tbl_Agencies[Agy Code],Tbl_Agencies[Agy Sort])</f>
        <v>0</v>
      </c>
      <c r="J5016" s="2" t="str">
        <f>Tbl_BalanceHistory[[#This Row],[AgyCode]]&amp;": "&amp;Tbl_BalanceHistory[[#This Row],[Agency Name]]</f>
        <v>745: Nottoway Correctional Center</v>
      </c>
      <c r="K5016" s="1">
        <v>2022</v>
      </c>
      <c r="L5016" s="3">
        <v>197</v>
      </c>
      <c r="M5016" s="3" t="s">
        <v>401</v>
      </c>
      <c r="N5016" s="2" t="str">
        <f>Tbl_BalanceHistory[[#This Row],[ProgramCode]]&amp;": "&amp;Tbl_BalanceHistory[[#This Row],[Program Name]]</f>
        <v>197: Instruction</v>
      </c>
      <c r="O5016" s="3" t="s">
        <v>886</v>
      </c>
      <c r="P5016" s="1" t="str">
        <f>IF(Tbl_BalanceHistory[[#This Row],[FundCode]]="0100","GF",IF(Tbl_BalanceHistory[[#This Row],[FundCode]]="01000","GF","Hi Ed / OCR"))</f>
        <v>GF</v>
      </c>
      <c r="Q5016" s="5">
        <v>926789</v>
      </c>
      <c r="R5016" s="5">
        <v>926789</v>
      </c>
      <c r="S5016" s="5">
        <v>0</v>
      </c>
      <c r="T5016" s="5">
        <v>0</v>
      </c>
      <c r="U5016" s="3"/>
      <c r="V5016" s="5">
        <v>0</v>
      </c>
      <c r="W5016" s="5"/>
      <c r="X5016" s="5">
        <v>0</v>
      </c>
      <c r="Y5016" s="5">
        <v>0</v>
      </c>
      <c r="Z5016" s="5">
        <f>Tbl_BalanceHistory[[#This Row],[Discretionary Recommended - Pre 2022]]+Tbl_BalanceHistory[[#This Row],[Discretionary Balance Recommended: Policy]]+Tbl_BalanceHistory[[#This Row],[Discretionary Balance Recommended: Commitments]]</f>
        <v>0</v>
      </c>
      <c r="AA5016" s="5">
        <f>Tbl_BalanceHistory[[#This Row],[Discretionary Balance]]-Tbl_BalanceHistory[[#This Row],[Discretionary Reappropriation]]</f>
        <v>0</v>
      </c>
      <c r="AB5016" s="2"/>
      <c r="AC5016" s="2"/>
      <c r="AD5016" s="2"/>
      <c r="AE5016" s="2"/>
    </row>
    <row r="5017" spans="1:31" ht="45" x14ac:dyDescent="0.25">
      <c r="A5017" s="2" t="s">
        <v>747</v>
      </c>
      <c r="B5017" s="3">
        <v>12</v>
      </c>
      <c r="C5017" s="3">
        <v>799</v>
      </c>
      <c r="D5017" s="3" t="s">
        <v>760</v>
      </c>
      <c r="E5017" s="3" t="str">
        <f>_xlfn.XLOOKUP(Tbl_BalanceHistory[[#This Row],[RespAgy]],Tbl_Agencies[Agy Code],Tbl_Agencies[Agy Sort])</f>
        <v>161000</v>
      </c>
      <c r="F5017" s="2" t="str">
        <f>Tbl_BalanceHistory[[#This Row],[RespAgy]]&amp;": "&amp;Tbl_BalanceHistory[[#This Row],[RespAgency]]</f>
        <v>799: Department of Corrections</v>
      </c>
      <c r="G5017" s="3">
        <v>745</v>
      </c>
      <c r="H5017" s="3" t="s">
        <v>1355</v>
      </c>
      <c r="I5017" s="3">
        <f>_xlfn.XLOOKUP(Tbl_BalanceHistory[[#This Row],[AgyCode]],Tbl_Agencies[Agy Code],Tbl_Agencies[Agy Sort])</f>
        <v>0</v>
      </c>
      <c r="J5017" s="2" t="str">
        <f>Tbl_BalanceHistory[[#This Row],[AgyCode]]&amp;": "&amp;Tbl_BalanceHistory[[#This Row],[Agency Name]]</f>
        <v>745: Nottoway Correctional Center</v>
      </c>
      <c r="K5017" s="1">
        <v>2021</v>
      </c>
      <c r="L5017" s="3">
        <v>397</v>
      </c>
      <c r="M5017" s="3" t="s">
        <v>766</v>
      </c>
      <c r="N5017" s="2" t="str">
        <f>Tbl_BalanceHistory[[#This Row],[ProgramCode]]&amp;": "&amp;Tbl_BalanceHistory[[#This Row],[Program Name]]</f>
        <v>397: Prison Medical and Clinical Services</v>
      </c>
      <c r="O5017" s="3" t="s">
        <v>886</v>
      </c>
      <c r="P5017" s="1" t="str">
        <f>IF(Tbl_BalanceHistory[[#This Row],[FundCode]]="0100","GF",IF(Tbl_BalanceHistory[[#This Row],[FundCode]]="01000","GF","Hi Ed / OCR"))</f>
        <v>GF</v>
      </c>
      <c r="Q5017" s="5">
        <v>6534587</v>
      </c>
      <c r="R5017" s="5">
        <v>6534587</v>
      </c>
      <c r="S5017" s="5">
        <v>0</v>
      </c>
      <c r="T5017" s="5">
        <v>0</v>
      </c>
      <c r="U5017" s="3"/>
      <c r="V5017" s="5">
        <v>0</v>
      </c>
      <c r="W5017" s="5">
        <v>0</v>
      </c>
      <c r="X5017" s="5"/>
      <c r="Y5017" s="5"/>
      <c r="Z5017" s="5">
        <f>Tbl_BalanceHistory[[#This Row],[Discretionary Recommended - Pre 2022]]+Tbl_BalanceHistory[[#This Row],[Discretionary Balance Recommended: Policy]]+Tbl_BalanceHistory[[#This Row],[Discretionary Balance Recommended: Commitments]]</f>
        <v>0</v>
      </c>
      <c r="AA5017" s="5">
        <f>Tbl_BalanceHistory[[#This Row],[Discretionary Balance]]-Tbl_BalanceHistory[[#This Row],[Discretionary Reappropriation]]</f>
        <v>0</v>
      </c>
      <c r="AB5017" s="2"/>
      <c r="AC5017" s="2"/>
      <c r="AD5017" s="2"/>
      <c r="AE5017" s="2"/>
    </row>
    <row r="5018" spans="1:31" ht="45" x14ac:dyDescent="0.25">
      <c r="A5018" s="2" t="s">
        <v>747</v>
      </c>
      <c r="B5018" s="3">
        <v>12</v>
      </c>
      <c r="C5018" s="3">
        <v>799</v>
      </c>
      <c r="D5018" s="3" t="s">
        <v>760</v>
      </c>
      <c r="E5018" s="3" t="str">
        <f>_xlfn.XLOOKUP(Tbl_BalanceHistory[[#This Row],[RespAgy]],Tbl_Agencies[Agy Code],Tbl_Agencies[Agy Sort])</f>
        <v>161000</v>
      </c>
      <c r="F5018" s="2" t="str">
        <f>Tbl_BalanceHistory[[#This Row],[RespAgy]]&amp;": "&amp;Tbl_BalanceHistory[[#This Row],[RespAgency]]</f>
        <v>799: Department of Corrections</v>
      </c>
      <c r="G5018" s="3">
        <v>745</v>
      </c>
      <c r="H5018" s="3" t="s">
        <v>1355</v>
      </c>
      <c r="I5018" s="3">
        <f>_xlfn.XLOOKUP(Tbl_BalanceHistory[[#This Row],[AgyCode]],Tbl_Agencies[Agy Code],Tbl_Agencies[Agy Sort])</f>
        <v>0</v>
      </c>
      <c r="J5018" s="2" t="str">
        <f>Tbl_BalanceHistory[[#This Row],[AgyCode]]&amp;": "&amp;Tbl_BalanceHistory[[#This Row],[Agency Name]]</f>
        <v>745: Nottoway Correctional Center</v>
      </c>
      <c r="K5018" s="1">
        <v>2022</v>
      </c>
      <c r="L5018" s="3">
        <v>397</v>
      </c>
      <c r="M5018" s="3" t="s">
        <v>766</v>
      </c>
      <c r="N5018" s="2" t="str">
        <f>Tbl_BalanceHistory[[#This Row],[ProgramCode]]&amp;": "&amp;Tbl_BalanceHistory[[#This Row],[Program Name]]</f>
        <v>397: Prison Medical and Clinical Services</v>
      </c>
      <c r="O5018" s="3" t="s">
        <v>886</v>
      </c>
      <c r="P5018" s="1" t="str">
        <f>IF(Tbl_BalanceHistory[[#This Row],[FundCode]]="0100","GF",IF(Tbl_BalanceHistory[[#This Row],[FundCode]]="01000","GF","Hi Ed / OCR"))</f>
        <v>GF</v>
      </c>
      <c r="Q5018" s="5">
        <v>6950823</v>
      </c>
      <c r="R5018" s="5">
        <v>6950823</v>
      </c>
      <c r="S5018" s="5">
        <v>0</v>
      </c>
      <c r="T5018" s="5">
        <v>0</v>
      </c>
      <c r="U5018" s="3"/>
      <c r="V5018" s="5">
        <v>0</v>
      </c>
      <c r="W5018" s="5"/>
      <c r="X5018" s="5">
        <v>0</v>
      </c>
      <c r="Y5018" s="5">
        <v>0</v>
      </c>
      <c r="Z5018" s="5">
        <f>Tbl_BalanceHistory[[#This Row],[Discretionary Recommended - Pre 2022]]+Tbl_BalanceHistory[[#This Row],[Discretionary Balance Recommended: Policy]]+Tbl_BalanceHistory[[#This Row],[Discretionary Balance Recommended: Commitments]]</f>
        <v>0</v>
      </c>
      <c r="AA5018" s="5">
        <f>Tbl_BalanceHistory[[#This Row],[Discretionary Balance]]-Tbl_BalanceHistory[[#This Row],[Discretionary Reappropriation]]</f>
        <v>0</v>
      </c>
      <c r="AB5018" s="2"/>
      <c r="AC5018" s="2"/>
      <c r="AD5018" s="2"/>
      <c r="AE5018" s="2"/>
    </row>
    <row r="5019" spans="1:31" ht="45" x14ac:dyDescent="0.25">
      <c r="A5019" s="2" t="s">
        <v>747</v>
      </c>
      <c r="B5019" s="3">
        <v>12</v>
      </c>
      <c r="C5019" s="3">
        <v>799</v>
      </c>
      <c r="D5019" s="3" t="s">
        <v>760</v>
      </c>
      <c r="E5019" s="3" t="str">
        <f>_xlfn.XLOOKUP(Tbl_BalanceHistory[[#This Row],[RespAgy]],Tbl_Agencies[Agy Code],Tbl_Agencies[Agy Sort])</f>
        <v>161000</v>
      </c>
      <c r="F5019" s="2" t="str">
        <f>Tbl_BalanceHistory[[#This Row],[RespAgy]]&amp;": "&amp;Tbl_BalanceHistory[[#This Row],[RespAgency]]</f>
        <v>799: Department of Corrections</v>
      </c>
      <c r="G5019" s="3">
        <v>745</v>
      </c>
      <c r="H5019" s="3" t="s">
        <v>1355</v>
      </c>
      <c r="I5019" s="3">
        <f>_xlfn.XLOOKUP(Tbl_BalanceHistory[[#This Row],[AgyCode]],Tbl_Agencies[Agy Code],Tbl_Agencies[Agy Sort])</f>
        <v>0</v>
      </c>
      <c r="J5019" s="2" t="str">
        <f>Tbl_BalanceHistory[[#This Row],[AgyCode]]&amp;": "&amp;Tbl_BalanceHistory[[#This Row],[Agency Name]]</f>
        <v>745: Nottoway Correctional Center</v>
      </c>
      <c r="K5019" s="1">
        <v>2021</v>
      </c>
      <c r="L5019" s="3">
        <v>398</v>
      </c>
      <c r="M5019" s="3" t="s">
        <v>768</v>
      </c>
      <c r="N5019" s="2" t="str">
        <f>Tbl_BalanceHistory[[#This Row],[ProgramCode]]&amp;": "&amp;Tbl_BalanceHistory[[#This Row],[Program Name]]</f>
        <v>398: Operation of Secure Correctional Facilities</v>
      </c>
      <c r="O5019" s="3" t="s">
        <v>886</v>
      </c>
      <c r="P5019" s="1" t="str">
        <f>IF(Tbl_BalanceHistory[[#This Row],[FundCode]]="0100","GF",IF(Tbl_BalanceHistory[[#This Row],[FundCode]]="01000","GF","Hi Ed / OCR"))</f>
        <v>GF</v>
      </c>
      <c r="Q5019" s="5">
        <v>29972653</v>
      </c>
      <c r="R5019" s="5">
        <v>29972653</v>
      </c>
      <c r="S5019" s="5">
        <v>0</v>
      </c>
      <c r="T5019" s="5">
        <v>0</v>
      </c>
      <c r="U5019" s="3"/>
      <c r="V5019" s="5">
        <v>0</v>
      </c>
      <c r="W5019" s="5">
        <v>0</v>
      </c>
      <c r="X5019" s="5"/>
      <c r="Y5019" s="5"/>
      <c r="Z5019" s="5">
        <f>Tbl_BalanceHistory[[#This Row],[Discretionary Recommended - Pre 2022]]+Tbl_BalanceHistory[[#This Row],[Discretionary Balance Recommended: Policy]]+Tbl_BalanceHistory[[#This Row],[Discretionary Balance Recommended: Commitments]]</f>
        <v>0</v>
      </c>
      <c r="AA5019" s="5">
        <f>Tbl_BalanceHistory[[#This Row],[Discretionary Balance]]-Tbl_BalanceHistory[[#This Row],[Discretionary Reappropriation]]</f>
        <v>0</v>
      </c>
      <c r="AB5019" s="2"/>
      <c r="AC5019" s="2"/>
      <c r="AD5019" s="2"/>
      <c r="AE5019" s="2"/>
    </row>
    <row r="5020" spans="1:31" ht="45" x14ac:dyDescent="0.25">
      <c r="A5020" s="2" t="s">
        <v>747</v>
      </c>
      <c r="B5020" s="3">
        <v>12</v>
      </c>
      <c r="C5020" s="3">
        <v>799</v>
      </c>
      <c r="D5020" s="3" t="s">
        <v>760</v>
      </c>
      <c r="E5020" s="3" t="str">
        <f>_xlfn.XLOOKUP(Tbl_BalanceHistory[[#This Row],[RespAgy]],Tbl_Agencies[Agy Code],Tbl_Agencies[Agy Sort])</f>
        <v>161000</v>
      </c>
      <c r="F5020" s="2" t="str">
        <f>Tbl_BalanceHistory[[#This Row],[RespAgy]]&amp;": "&amp;Tbl_BalanceHistory[[#This Row],[RespAgency]]</f>
        <v>799: Department of Corrections</v>
      </c>
      <c r="G5020" s="3">
        <v>745</v>
      </c>
      <c r="H5020" s="3" t="s">
        <v>1355</v>
      </c>
      <c r="I5020" s="3">
        <f>_xlfn.XLOOKUP(Tbl_BalanceHistory[[#This Row],[AgyCode]],Tbl_Agencies[Agy Code],Tbl_Agencies[Agy Sort])</f>
        <v>0</v>
      </c>
      <c r="J5020" s="2" t="str">
        <f>Tbl_BalanceHistory[[#This Row],[AgyCode]]&amp;": "&amp;Tbl_BalanceHistory[[#This Row],[Agency Name]]</f>
        <v>745: Nottoway Correctional Center</v>
      </c>
      <c r="K5020" s="1">
        <v>2022</v>
      </c>
      <c r="L5020" s="3">
        <v>398</v>
      </c>
      <c r="M5020" s="3" t="s">
        <v>768</v>
      </c>
      <c r="N5020" s="2" t="str">
        <f>Tbl_BalanceHistory[[#This Row],[ProgramCode]]&amp;": "&amp;Tbl_BalanceHistory[[#This Row],[Program Name]]</f>
        <v>398: Operation of Secure Correctional Facilities</v>
      </c>
      <c r="O5020" s="3" t="s">
        <v>886</v>
      </c>
      <c r="P5020" s="1" t="str">
        <f>IF(Tbl_BalanceHistory[[#This Row],[FundCode]]="0100","GF",IF(Tbl_BalanceHistory[[#This Row],[FundCode]]="01000","GF","Hi Ed / OCR"))</f>
        <v>GF</v>
      </c>
      <c r="Q5020" s="5">
        <v>30138468</v>
      </c>
      <c r="R5020" s="5">
        <v>30138468</v>
      </c>
      <c r="S5020" s="5">
        <v>0</v>
      </c>
      <c r="T5020" s="5">
        <v>0</v>
      </c>
      <c r="U5020" s="3"/>
      <c r="V5020" s="5">
        <v>0</v>
      </c>
      <c r="W5020" s="5"/>
      <c r="X5020" s="5">
        <v>0</v>
      </c>
      <c r="Y5020" s="5">
        <v>0</v>
      </c>
      <c r="Z5020" s="5">
        <f>Tbl_BalanceHistory[[#This Row],[Discretionary Recommended - Pre 2022]]+Tbl_BalanceHistory[[#This Row],[Discretionary Balance Recommended: Policy]]+Tbl_BalanceHistory[[#This Row],[Discretionary Balance Recommended: Commitments]]</f>
        <v>0</v>
      </c>
      <c r="AA5020" s="5">
        <f>Tbl_BalanceHistory[[#This Row],[Discretionary Balance]]-Tbl_BalanceHistory[[#This Row],[Discretionary Reappropriation]]</f>
        <v>0</v>
      </c>
      <c r="AB5020" s="2"/>
      <c r="AC5020" s="2"/>
      <c r="AD5020" s="2"/>
      <c r="AE5020" s="2"/>
    </row>
    <row r="5021" spans="1:31" ht="45" x14ac:dyDescent="0.25">
      <c r="A5021" s="2" t="s">
        <v>747</v>
      </c>
      <c r="B5021" s="3">
        <v>12</v>
      </c>
      <c r="C5021" s="3">
        <v>799</v>
      </c>
      <c r="D5021" s="3" t="s">
        <v>760</v>
      </c>
      <c r="E5021" s="3" t="str">
        <f>_xlfn.XLOOKUP(Tbl_BalanceHistory[[#This Row],[RespAgy]],Tbl_Agencies[Agy Code],Tbl_Agencies[Agy Sort])</f>
        <v>161000</v>
      </c>
      <c r="F5021" s="2" t="str">
        <f>Tbl_BalanceHistory[[#This Row],[RespAgy]]&amp;": "&amp;Tbl_BalanceHistory[[#This Row],[RespAgency]]</f>
        <v>799: Department of Corrections</v>
      </c>
      <c r="G5021" s="3">
        <v>747</v>
      </c>
      <c r="H5021" s="3" t="s">
        <v>1358</v>
      </c>
      <c r="I5021" s="3">
        <f>_xlfn.XLOOKUP(Tbl_BalanceHistory[[#This Row],[AgyCode]],Tbl_Agencies[Agy Code],Tbl_Agencies[Agy Sort])</f>
        <v>0</v>
      </c>
      <c r="J5021" s="2" t="str">
        <f>Tbl_BalanceHistory[[#This Row],[AgyCode]]&amp;": "&amp;Tbl_BalanceHistory[[#This Row],[Agency Name]]</f>
        <v>747: Marion Correctional Center</v>
      </c>
      <c r="K5021" s="1">
        <v>2021</v>
      </c>
      <c r="L5021" s="3">
        <v>197</v>
      </c>
      <c r="M5021" s="3" t="s">
        <v>401</v>
      </c>
      <c r="N5021" s="2" t="str">
        <f>Tbl_BalanceHistory[[#This Row],[ProgramCode]]&amp;": "&amp;Tbl_BalanceHistory[[#This Row],[Program Name]]</f>
        <v>197: Instruction</v>
      </c>
      <c r="O5021" s="3" t="s">
        <v>886</v>
      </c>
      <c r="P5021" s="1" t="str">
        <f>IF(Tbl_BalanceHistory[[#This Row],[FundCode]]="0100","GF",IF(Tbl_BalanceHistory[[#This Row],[FundCode]]="01000","GF","Hi Ed / OCR"))</f>
        <v>GF</v>
      </c>
      <c r="Q5021" s="5">
        <v>122704</v>
      </c>
      <c r="R5021" s="5">
        <v>122704</v>
      </c>
      <c r="S5021" s="5">
        <v>0</v>
      </c>
      <c r="T5021" s="5">
        <v>0</v>
      </c>
      <c r="U5021" s="3"/>
      <c r="V5021" s="5">
        <v>0</v>
      </c>
      <c r="W5021" s="5">
        <v>0</v>
      </c>
      <c r="X5021" s="5"/>
      <c r="Y5021" s="5"/>
      <c r="Z5021" s="5">
        <f>Tbl_BalanceHistory[[#This Row],[Discretionary Recommended - Pre 2022]]+Tbl_BalanceHistory[[#This Row],[Discretionary Balance Recommended: Policy]]+Tbl_BalanceHistory[[#This Row],[Discretionary Balance Recommended: Commitments]]</f>
        <v>0</v>
      </c>
      <c r="AA5021" s="5">
        <f>Tbl_BalanceHistory[[#This Row],[Discretionary Balance]]-Tbl_BalanceHistory[[#This Row],[Discretionary Reappropriation]]</f>
        <v>0</v>
      </c>
      <c r="AB5021" s="2"/>
      <c r="AC5021" s="2"/>
      <c r="AD5021" s="2"/>
      <c r="AE5021" s="2"/>
    </row>
    <row r="5022" spans="1:31" ht="45" x14ac:dyDescent="0.25">
      <c r="A5022" s="2" t="s">
        <v>747</v>
      </c>
      <c r="B5022" s="3">
        <v>12</v>
      </c>
      <c r="C5022" s="3">
        <v>799</v>
      </c>
      <c r="D5022" s="3" t="s">
        <v>760</v>
      </c>
      <c r="E5022" s="3" t="str">
        <f>_xlfn.XLOOKUP(Tbl_BalanceHistory[[#This Row],[RespAgy]],Tbl_Agencies[Agy Code],Tbl_Agencies[Agy Sort])</f>
        <v>161000</v>
      </c>
      <c r="F5022" s="2" t="str">
        <f>Tbl_BalanceHistory[[#This Row],[RespAgy]]&amp;": "&amp;Tbl_BalanceHistory[[#This Row],[RespAgency]]</f>
        <v>799: Department of Corrections</v>
      </c>
      <c r="G5022" s="3">
        <v>747</v>
      </c>
      <c r="H5022" s="3" t="s">
        <v>1358</v>
      </c>
      <c r="I5022" s="3">
        <f>_xlfn.XLOOKUP(Tbl_BalanceHistory[[#This Row],[AgyCode]],Tbl_Agencies[Agy Code],Tbl_Agencies[Agy Sort])</f>
        <v>0</v>
      </c>
      <c r="J5022" s="2" t="str">
        <f>Tbl_BalanceHistory[[#This Row],[AgyCode]]&amp;": "&amp;Tbl_BalanceHistory[[#This Row],[Agency Name]]</f>
        <v>747: Marion Correctional Center</v>
      </c>
      <c r="K5022" s="1">
        <v>2022</v>
      </c>
      <c r="L5022" s="3">
        <v>197</v>
      </c>
      <c r="M5022" s="3" t="s">
        <v>401</v>
      </c>
      <c r="N5022" s="2" t="str">
        <f>Tbl_BalanceHistory[[#This Row],[ProgramCode]]&amp;": "&amp;Tbl_BalanceHistory[[#This Row],[Program Name]]</f>
        <v>197: Instruction</v>
      </c>
      <c r="O5022" s="3" t="s">
        <v>886</v>
      </c>
      <c r="P5022" s="1" t="str">
        <f>IF(Tbl_BalanceHistory[[#This Row],[FundCode]]="0100","GF",IF(Tbl_BalanceHistory[[#This Row],[FundCode]]="01000","GF","Hi Ed / OCR"))</f>
        <v>GF</v>
      </c>
      <c r="Q5022" s="5">
        <v>127859</v>
      </c>
      <c r="R5022" s="5">
        <v>127859</v>
      </c>
      <c r="S5022" s="5">
        <v>0</v>
      </c>
      <c r="T5022" s="5">
        <v>0</v>
      </c>
      <c r="U5022" s="3"/>
      <c r="V5022" s="5">
        <v>0</v>
      </c>
      <c r="W5022" s="5"/>
      <c r="X5022" s="5">
        <v>0</v>
      </c>
      <c r="Y5022" s="5">
        <v>0</v>
      </c>
      <c r="Z5022" s="5">
        <f>Tbl_BalanceHistory[[#This Row],[Discretionary Recommended - Pre 2022]]+Tbl_BalanceHistory[[#This Row],[Discretionary Balance Recommended: Policy]]+Tbl_BalanceHistory[[#This Row],[Discretionary Balance Recommended: Commitments]]</f>
        <v>0</v>
      </c>
      <c r="AA5022" s="5">
        <f>Tbl_BalanceHistory[[#This Row],[Discretionary Balance]]-Tbl_BalanceHistory[[#This Row],[Discretionary Reappropriation]]</f>
        <v>0</v>
      </c>
      <c r="AB5022" s="2"/>
      <c r="AC5022" s="2"/>
      <c r="AD5022" s="2"/>
      <c r="AE5022" s="2"/>
    </row>
    <row r="5023" spans="1:31" ht="45" x14ac:dyDescent="0.25">
      <c r="A5023" s="2" t="s">
        <v>747</v>
      </c>
      <c r="B5023" s="3">
        <v>12</v>
      </c>
      <c r="C5023" s="3">
        <v>799</v>
      </c>
      <c r="D5023" s="3" t="s">
        <v>760</v>
      </c>
      <c r="E5023" s="3" t="str">
        <f>_xlfn.XLOOKUP(Tbl_BalanceHistory[[#This Row],[RespAgy]],Tbl_Agencies[Agy Code],Tbl_Agencies[Agy Sort])</f>
        <v>161000</v>
      </c>
      <c r="F5023" s="2" t="str">
        <f>Tbl_BalanceHistory[[#This Row],[RespAgy]]&amp;": "&amp;Tbl_BalanceHistory[[#This Row],[RespAgency]]</f>
        <v>799: Department of Corrections</v>
      </c>
      <c r="G5023" s="3">
        <v>747</v>
      </c>
      <c r="H5023" s="3" t="s">
        <v>1358</v>
      </c>
      <c r="I5023" s="3">
        <f>_xlfn.XLOOKUP(Tbl_BalanceHistory[[#This Row],[AgyCode]],Tbl_Agencies[Agy Code],Tbl_Agencies[Agy Sort])</f>
        <v>0</v>
      </c>
      <c r="J5023" s="2" t="str">
        <f>Tbl_BalanceHistory[[#This Row],[AgyCode]]&amp;": "&amp;Tbl_BalanceHistory[[#This Row],[Agency Name]]</f>
        <v>747: Marion Correctional Center</v>
      </c>
      <c r="K5023" s="1">
        <v>2021</v>
      </c>
      <c r="L5023" s="3">
        <v>397</v>
      </c>
      <c r="M5023" s="3" t="s">
        <v>766</v>
      </c>
      <c r="N5023" s="2" t="str">
        <f>Tbl_BalanceHistory[[#This Row],[ProgramCode]]&amp;": "&amp;Tbl_BalanceHistory[[#This Row],[Program Name]]</f>
        <v>397: Prison Medical and Clinical Services</v>
      </c>
      <c r="O5023" s="3" t="s">
        <v>886</v>
      </c>
      <c r="P5023" s="1" t="str">
        <f>IF(Tbl_BalanceHistory[[#This Row],[FundCode]]="0100","GF",IF(Tbl_BalanceHistory[[#This Row],[FundCode]]="01000","GF","Hi Ed / OCR"))</f>
        <v>GF</v>
      </c>
      <c r="Q5023" s="5">
        <v>4315862</v>
      </c>
      <c r="R5023" s="5">
        <v>4315862</v>
      </c>
      <c r="S5023" s="5">
        <v>0</v>
      </c>
      <c r="T5023" s="5">
        <v>0</v>
      </c>
      <c r="U5023" s="3"/>
      <c r="V5023" s="5">
        <v>0</v>
      </c>
      <c r="W5023" s="5">
        <v>0</v>
      </c>
      <c r="X5023" s="5"/>
      <c r="Y5023" s="5"/>
      <c r="Z5023" s="5">
        <f>Tbl_BalanceHistory[[#This Row],[Discretionary Recommended - Pre 2022]]+Tbl_BalanceHistory[[#This Row],[Discretionary Balance Recommended: Policy]]+Tbl_BalanceHistory[[#This Row],[Discretionary Balance Recommended: Commitments]]</f>
        <v>0</v>
      </c>
      <c r="AA5023" s="5">
        <f>Tbl_BalanceHistory[[#This Row],[Discretionary Balance]]-Tbl_BalanceHistory[[#This Row],[Discretionary Reappropriation]]</f>
        <v>0</v>
      </c>
      <c r="AB5023" s="2"/>
      <c r="AC5023" s="2"/>
      <c r="AD5023" s="2"/>
      <c r="AE5023" s="2"/>
    </row>
    <row r="5024" spans="1:31" ht="45" x14ac:dyDescent="0.25">
      <c r="A5024" s="2" t="s">
        <v>747</v>
      </c>
      <c r="B5024" s="3">
        <v>12</v>
      </c>
      <c r="C5024" s="3">
        <v>799</v>
      </c>
      <c r="D5024" s="3" t="s">
        <v>760</v>
      </c>
      <c r="E5024" s="3" t="str">
        <f>_xlfn.XLOOKUP(Tbl_BalanceHistory[[#This Row],[RespAgy]],Tbl_Agencies[Agy Code],Tbl_Agencies[Agy Sort])</f>
        <v>161000</v>
      </c>
      <c r="F5024" s="2" t="str">
        <f>Tbl_BalanceHistory[[#This Row],[RespAgy]]&amp;": "&amp;Tbl_BalanceHistory[[#This Row],[RespAgency]]</f>
        <v>799: Department of Corrections</v>
      </c>
      <c r="G5024" s="3">
        <v>747</v>
      </c>
      <c r="H5024" s="3" t="s">
        <v>1358</v>
      </c>
      <c r="I5024" s="3">
        <f>_xlfn.XLOOKUP(Tbl_BalanceHistory[[#This Row],[AgyCode]],Tbl_Agencies[Agy Code],Tbl_Agencies[Agy Sort])</f>
        <v>0</v>
      </c>
      <c r="J5024" s="2" t="str">
        <f>Tbl_BalanceHistory[[#This Row],[AgyCode]]&amp;": "&amp;Tbl_BalanceHistory[[#This Row],[Agency Name]]</f>
        <v>747: Marion Correctional Center</v>
      </c>
      <c r="K5024" s="1">
        <v>2022</v>
      </c>
      <c r="L5024" s="3">
        <v>397</v>
      </c>
      <c r="M5024" s="3" t="s">
        <v>766</v>
      </c>
      <c r="N5024" s="2" t="str">
        <f>Tbl_BalanceHistory[[#This Row],[ProgramCode]]&amp;": "&amp;Tbl_BalanceHistory[[#This Row],[Program Name]]</f>
        <v>397: Prison Medical and Clinical Services</v>
      </c>
      <c r="O5024" s="3" t="s">
        <v>886</v>
      </c>
      <c r="P5024" s="1" t="str">
        <f>IF(Tbl_BalanceHistory[[#This Row],[FundCode]]="0100","GF",IF(Tbl_BalanceHistory[[#This Row],[FundCode]]="01000","GF","Hi Ed / OCR"))</f>
        <v>GF</v>
      </c>
      <c r="Q5024" s="5">
        <v>4604619</v>
      </c>
      <c r="R5024" s="5">
        <v>4604619</v>
      </c>
      <c r="S5024" s="5">
        <v>0</v>
      </c>
      <c r="T5024" s="5">
        <v>0</v>
      </c>
      <c r="U5024" s="3"/>
      <c r="V5024" s="5">
        <v>0</v>
      </c>
      <c r="W5024" s="5"/>
      <c r="X5024" s="5">
        <v>0</v>
      </c>
      <c r="Y5024" s="5">
        <v>0</v>
      </c>
      <c r="Z5024" s="5">
        <f>Tbl_BalanceHistory[[#This Row],[Discretionary Recommended - Pre 2022]]+Tbl_BalanceHistory[[#This Row],[Discretionary Balance Recommended: Policy]]+Tbl_BalanceHistory[[#This Row],[Discretionary Balance Recommended: Commitments]]</f>
        <v>0</v>
      </c>
      <c r="AA5024" s="5">
        <f>Tbl_BalanceHistory[[#This Row],[Discretionary Balance]]-Tbl_BalanceHistory[[#This Row],[Discretionary Reappropriation]]</f>
        <v>0</v>
      </c>
      <c r="AB5024" s="2"/>
      <c r="AC5024" s="2"/>
      <c r="AD5024" s="2"/>
      <c r="AE5024" s="2"/>
    </row>
    <row r="5025" spans="1:31" ht="45" x14ac:dyDescent="0.25">
      <c r="A5025" s="2" t="s">
        <v>747</v>
      </c>
      <c r="B5025" s="3">
        <v>12</v>
      </c>
      <c r="C5025" s="3">
        <v>799</v>
      </c>
      <c r="D5025" s="3" t="s">
        <v>760</v>
      </c>
      <c r="E5025" s="3" t="str">
        <f>_xlfn.XLOOKUP(Tbl_BalanceHistory[[#This Row],[RespAgy]],Tbl_Agencies[Agy Code],Tbl_Agencies[Agy Sort])</f>
        <v>161000</v>
      </c>
      <c r="F5025" s="2" t="str">
        <f>Tbl_BalanceHistory[[#This Row],[RespAgy]]&amp;": "&amp;Tbl_BalanceHistory[[#This Row],[RespAgency]]</f>
        <v>799: Department of Corrections</v>
      </c>
      <c r="G5025" s="3">
        <v>747</v>
      </c>
      <c r="H5025" s="3" t="s">
        <v>1358</v>
      </c>
      <c r="I5025" s="3">
        <f>_xlfn.XLOOKUP(Tbl_BalanceHistory[[#This Row],[AgyCode]],Tbl_Agencies[Agy Code],Tbl_Agencies[Agy Sort])</f>
        <v>0</v>
      </c>
      <c r="J5025" s="2" t="str">
        <f>Tbl_BalanceHistory[[#This Row],[AgyCode]]&amp;": "&amp;Tbl_BalanceHistory[[#This Row],[Agency Name]]</f>
        <v>747: Marion Correctional Center</v>
      </c>
      <c r="K5025" s="1">
        <v>2021</v>
      </c>
      <c r="L5025" s="3">
        <v>398</v>
      </c>
      <c r="M5025" s="3" t="s">
        <v>768</v>
      </c>
      <c r="N5025" s="2" t="str">
        <f>Tbl_BalanceHistory[[#This Row],[ProgramCode]]&amp;": "&amp;Tbl_BalanceHistory[[#This Row],[Program Name]]</f>
        <v>398: Operation of Secure Correctional Facilities</v>
      </c>
      <c r="O5025" s="3" t="s">
        <v>886</v>
      </c>
      <c r="P5025" s="1" t="str">
        <f>IF(Tbl_BalanceHistory[[#This Row],[FundCode]]="0100","GF",IF(Tbl_BalanceHistory[[#This Row],[FundCode]]="01000","GF","Hi Ed / OCR"))</f>
        <v>GF</v>
      </c>
      <c r="Q5025" s="5">
        <v>15579501</v>
      </c>
      <c r="R5025" s="5">
        <v>15579501</v>
      </c>
      <c r="S5025" s="5">
        <v>0</v>
      </c>
      <c r="T5025" s="5">
        <v>0</v>
      </c>
      <c r="U5025" s="3"/>
      <c r="V5025" s="5">
        <v>0</v>
      </c>
      <c r="W5025" s="5">
        <v>0</v>
      </c>
      <c r="X5025" s="5"/>
      <c r="Y5025" s="5"/>
      <c r="Z5025" s="5">
        <f>Tbl_BalanceHistory[[#This Row],[Discretionary Recommended - Pre 2022]]+Tbl_BalanceHistory[[#This Row],[Discretionary Balance Recommended: Policy]]+Tbl_BalanceHistory[[#This Row],[Discretionary Balance Recommended: Commitments]]</f>
        <v>0</v>
      </c>
      <c r="AA5025" s="5">
        <f>Tbl_BalanceHistory[[#This Row],[Discretionary Balance]]-Tbl_BalanceHistory[[#This Row],[Discretionary Reappropriation]]</f>
        <v>0</v>
      </c>
      <c r="AB5025" s="2"/>
      <c r="AC5025" s="2"/>
      <c r="AD5025" s="2"/>
      <c r="AE5025" s="2"/>
    </row>
    <row r="5026" spans="1:31" ht="45" x14ac:dyDescent="0.25">
      <c r="A5026" s="2" t="s">
        <v>747</v>
      </c>
      <c r="B5026" s="3">
        <v>12</v>
      </c>
      <c r="C5026" s="3">
        <v>799</v>
      </c>
      <c r="D5026" s="3" t="s">
        <v>760</v>
      </c>
      <c r="E5026" s="3" t="str">
        <f>_xlfn.XLOOKUP(Tbl_BalanceHistory[[#This Row],[RespAgy]],Tbl_Agencies[Agy Code],Tbl_Agencies[Agy Sort])</f>
        <v>161000</v>
      </c>
      <c r="F5026" s="2" t="str">
        <f>Tbl_BalanceHistory[[#This Row],[RespAgy]]&amp;": "&amp;Tbl_BalanceHistory[[#This Row],[RespAgency]]</f>
        <v>799: Department of Corrections</v>
      </c>
      <c r="G5026" s="3">
        <v>747</v>
      </c>
      <c r="H5026" s="3" t="s">
        <v>1358</v>
      </c>
      <c r="I5026" s="3">
        <f>_xlfn.XLOOKUP(Tbl_BalanceHistory[[#This Row],[AgyCode]],Tbl_Agencies[Agy Code],Tbl_Agencies[Agy Sort])</f>
        <v>0</v>
      </c>
      <c r="J5026" s="2" t="str">
        <f>Tbl_BalanceHistory[[#This Row],[AgyCode]]&amp;": "&amp;Tbl_BalanceHistory[[#This Row],[Agency Name]]</f>
        <v>747: Marion Correctional Center</v>
      </c>
      <c r="K5026" s="1">
        <v>2022</v>
      </c>
      <c r="L5026" s="3">
        <v>398</v>
      </c>
      <c r="M5026" s="3" t="s">
        <v>768</v>
      </c>
      <c r="N5026" s="2" t="str">
        <f>Tbl_BalanceHistory[[#This Row],[ProgramCode]]&amp;": "&amp;Tbl_BalanceHistory[[#This Row],[Program Name]]</f>
        <v>398: Operation of Secure Correctional Facilities</v>
      </c>
      <c r="O5026" s="3" t="s">
        <v>886</v>
      </c>
      <c r="P5026" s="1" t="str">
        <f>IF(Tbl_BalanceHistory[[#This Row],[FundCode]]="0100","GF",IF(Tbl_BalanceHistory[[#This Row],[FundCode]]="01000","GF","Hi Ed / OCR"))</f>
        <v>GF</v>
      </c>
      <c r="Q5026" s="5">
        <v>16965643</v>
      </c>
      <c r="R5026" s="5">
        <v>16965643</v>
      </c>
      <c r="S5026" s="5">
        <v>0</v>
      </c>
      <c r="T5026" s="5">
        <v>0</v>
      </c>
      <c r="U5026" s="3"/>
      <c r="V5026" s="5">
        <v>0</v>
      </c>
      <c r="W5026" s="5"/>
      <c r="X5026" s="5">
        <v>0</v>
      </c>
      <c r="Y5026" s="5">
        <v>0</v>
      </c>
      <c r="Z5026" s="5">
        <f>Tbl_BalanceHistory[[#This Row],[Discretionary Recommended - Pre 2022]]+Tbl_BalanceHistory[[#This Row],[Discretionary Balance Recommended: Policy]]+Tbl_BalanceHistory[[#This Row],[Discretionary Balance Recommended: Commitments]]</f>
        <v>0</v>
      </c>
      <c r="AA5026" s="5">
        <f>Tbl_BalanceHistory[[#This Row],[Discretionary Balance]]-Tbl_BalanceHistory[[#This Row],[Discretionary Reappropriation]]</f>
        <v>0</v>
      </c>
      <c r="AB5026" s="2"/>
      <c r="AC5026" s="2"/>
      <c r="AD5026" s="2"/>
      <c r="AE5026" s="2"/>
    </row>
    <row r="5027" spans="1:31" ht="45" x14ac:dyDescent="0.25">
      <c r="A5027" s="2" t="s">
        <v>747</v>
      </c>
      <c r="B5027" s="3">
        <v>12</v>
      </c>
      <c r="C5027" s="3">
        <v>799</v>
      </c>
      <c r="D5027" s="3" t="s">
        <v>760</v>
      </c>
      <c r="E5027" s="3" t="str">
        <f>_xlfn.XLOOKUP(Tbl_BalanceHistory[[#This Row],[RespAgy]],Tbl_Agencies[Agy Code],Tbl_Agencies[Agy Sort])</f>
        <v>161000</v>
      </c>
      <c r="F5027" s="2" t="str">
        <f>Tbl_BalanceHistory[[#This Row],[RespAgy]]&amp;": "&amp;Tbl_BalanceHistory[[#This Row],[RespAgency]]</f>
        <v>799: Department of Corrections</v>
      </c>
      <c r="G5027" s="3">
        <v>749</v>
      </c>
      <c r="H5027" s="3" t="s">
        <v>1362</v>
      </c>
      <c r="I5027" s="3">
        <f>_xlfn.XLOOKUP(Tbl_BalanceHistory[[#This Row],[AgyCode]],Tbl_Agencies[Agy Code],Tbl_Agencies[Agy Sort])</f>
        <v>0</v>
      </c>
      <c r="J5027" s="2" t="str">
        <f>Tbl_BalanceHistory[[#This Row],[AgyCode]]&amp;": "&amp;Tbl_BalanceHistory[[#This Row],[Agency Name]]</f>
        <v>749: Buckingham Correctional Center</v>
      </c>
      <c r="K5027" s="1">
        <v>2021</v>
      </c>
      <c r="L5027" s="3">
        <v>197</v>
      </c>
      <c r="M5027" s="3" t="s">
        <v>401</v>
      </c>
      <c r="N5027" s="2" t="str">
        <f>Tbl_BalanceHistory[[#This Row],[ProgramCode]]&amp;": "&amp;Tbl_BalanceHistory[[#This Row],[Program Name]]</f>
        <v>197: Instruction</v>
      </c>
      <c r="O5027" s="3" t="s">
        <v>886</v>
      </c>
      <c r="P5027" s="1" t="str">
        <f>IF(Tbl_BalanceHistory[[#This Row],[FundCode]]="0100","GF",IF(Tbl_BalanceHistory[[#This Row],[FundCode]]="01000","GF","Hi Ed / OCR"))</f>
        <v>GF</v>
      </c>
      <c r="Q5027" s="5">
        <v>841219</v>
      </c>
      <c r="R5027" s="5">
        <v>841219</v>
      </c>
      <c r="S5027" s="5">
        <v>0</v>
      </c>
      <c r="T5027" s="5">
        <v>0</v>
      </c>
      <c r="U5027" s="3"/>
      <c r="V5027" s="5">
        <v>0</v>
      </c>
      <c r="W5027" s="5">
        <v>0</v>
      </c>
      <c r="X5027" s="5"/>
      <c r="Y5027" s="5"/>
      <c r="Z5027" s="5">
        <f>Tbl_BalanceHistory[[#This Row],[Discretionary Recommended - Pre 2022]]+Tbl_BalanceHistory[[#This Row],[Discretionary Balance Recommended: Policy]]+Tbl_BalanceHistory[[#This Row],[Discretionary Balance Recommended: Commitments]]</f>
        <v>0</v>
      </c>
      <c r="AA5027" s="5">
        <f>Tbl_BalanceHistory[[#This Row],[Discretionary Balance]]-Tbl_BalanceHistory[[#This Row],[Discretionary Reappropriation]]</f>
        <v>0</v>
      </c>
      <c r="AB5027" s="2"/>
      <c r="AC5027" s="2"/>
      <c r="AD5027" s="2"/>
      <c r="AE5027" s="2"/>
    </row>
    <row r="5028" spans="1:31" ht="45" x14ac:dyDescent="0.25">
      <c r="A5028" s="2" t="s">
        <v>747</v>
      </c>
      <c r="B5028" s="3">
        <v>12</v>
      </c>
      <c r="C5028" s="3">
        <v>799</v>
      </c>
      <c r="D5028" s="3" t="s">
        <v>760</v>
      </c>
      <c r="E5028" s="3" t="str">
        <f>_xlfn.XLOOKUP(Tbl_BalanceHistory[[#This Row],[RespAgy]],Tbl_Agencies[Agy Code],Tbl_Agencies[Agy Sort])</f>
        <v>161000</v>
      </c>
      <c r="F5028" s="2" t="str">
        <f>Tbl_BalanceHistory[[#This Row],[RespAgy]]&amp;": "&amp;Tbl_BalanceHistory[[#This Row],[RespAgency]]</f>
        <v>799: Department of Corrections</v>
      </c>
      <c r="G5028" s="3">
        <v>749</v>
      </c>
      <c r="H5028" s="3" t="s">
        <v>1362</v>
      </c>
      <c r="I5028" s="3">
        <f>_xlfn.XLOOKUP(Tbl_BalanceHistory[[#This Row],[AgyCode]],Tbl_Agencies[Agy Code],Tbl_Agencies[Agy Sort])</f>
        <v>0</v>
      </c>
      <c r="J5028" s="2" t="str">
        <f>Tbl_BalanceHistory[[#This Row],[AgyCode]]&amp;": "&amp;Tbl_BalanceHistory[[#This Row],[Agency Name]]</f>
        <v>749: Buckingham Correctional Center</v>
      </c>
      <c r="K5028" s="1">
        <v>2022</v>
      </c>
      <c r="L5028" s="3">
        <v>197</v>
      </c>
      <c r="M5028" s="3" t="s">
        <v>401</v>
      </c>
      <c r="N5028" s="2" t="str">
        <f>Tbl_BalanceHistory[[#This Row],[ProgramCode]]&amp;": "&amp;Tbl_BalanceHistory[[#This Row],[Program Name]]</f>
        <v>197: Instruction</v>
      </c>
      <c r="O5028" s="3" t="s">
        <v>886</v>
      </c>
      <c r="P5028" s="1" t="str">
        <f>IF(Tbl_BalanceHistory[[#This Row],[FundCode]]="0100","GF",IF(Tbl_BalanceHistory[[#This Row],[FundCode]]="01000","GF","Hi Ed / OCR"))</f>
        <v>GF</v>
      </c>
      <c r="Q5028" s="5">
        <v>1068506</v>
      </c>
      <c r="R5028" s="5">
        <v>1068506</v>
      </c>
      <c r="S5028" s="5">
        <v>0</v>
      </c>
      <c r="T5028" s="5">
        <v>0</v>
      </c>
      <c r="U5028" s="3"/>
      <c r="V5028" s="5">
        <v>0</v>
      </c>
      <c r="W5028" s="5"/>
      <c r="X5028" s="5">
        <v>0</v>
      </c>
      <c r="Y5028" s="5">
        <v>0</v>
      </c>
      <c r="Z5028" s="5">
        <f>Tbl_BalanceHistory[[#This Row],[Discretionary Recommended - Pre 2022]]+Tbl_BalanceHistory[[#This Row],[Discretionary Balance Recommended: Policy]]+Tbl_BalanceHistory[[#This Row],[Discretionary Balance Recommended: Commitments]]</f>
        <v>0</v>
      </c>
      <c r="AA5028" s="5">
        <f>Tbl_BalanceHistory[[#This Row],[Discretionary Balance]]-Tbl_BalanceHistory[[#This Row],[Discretionary Reappropriation]]</f>
        <v>0</v>
      </c>
      <c r="AB5028" s="2"/>
      <c r="AC5028" s="2"/>
      <c r="AD5028" s="2"/>
      <c r="AE5028" s="2"/>
    </row>
    <row r="5029" spans="1:31" ht="45" x14ac:dyDescent="0.25">
      <c r="A5029" s="2" t="s">
        <v>747</v>
      </c>
      <c r="B5029" s="3">
        <v>12</v>
      </c>
      <c r="C5029" s="3">
        <v>799</v>
      </c>
      <c r="D5029" s="3" t="s">
        <v>760</v>
      </c>
      <c r="E5029" s="3" t="str">
        <f>_xlfn.XLOOKUP(Tbl_BalanceHistory[[#This Row],[RespAgy]],Tbl_Agencies[Agy Code],Tbl_Agencies[Agy Sort])</f>
        <v>161000</v>
      </c>
      <c r="F5029" s="2" t="str">
        <f>Tbl_BalanceHistory[[#This Row],[RespAgy]]&amp;": "&amp;Tbl_BalanceHistory[[#This Row],[RespAgency]]</f>
        <v>799: Department of Corrections</v>
      </c>
      <c r="G5029" s="3">
        <v>749</v>
      </c>
      <c r="H5029" s="3" t="s">
        <v>1362</v>
      </c>
      <c r="I5029" s="3">
        <f>_xlfn.XLOOKUP(Tbl_BalanceHistory[[#This Row],[AgyCode]],Tbl_Agencies[Agy Code],Tbl_Agencies[Agy Sort])</f>
        <v>0</v>
      </c>
      <c r="J5029" s="2" t="str">
        <f>Tbl_BalanceHistory[[#This Row],[AgyCode]]&amp;": "&amp;Tbl_BalanceHistory[[#This Row],[Agency Name]]</f>
        <v>749: Buckingham Correctional Center</v>
      </c>
      <c r="K5029" s="1">
        <v>2021</v>
      </c>
      <c r="L5029" s="3">
        <v>397</v>
      </c>
      <c r="M5029" s="3" t="s">
        <v>766</v>
      </c>
      <c r="N5029" s="2" t="str">
        <f>Tbl_BalanceHistory[[#This Row],[ProgramCode]]&amp;": "&amp;Tbl_BalanceHistory[[#This Row],[Program Name]]</f>
        <v>397: Prison Medical and Clinical Services</v>
      </c>
      <c r="O5029" s="3" t="s">
        <v>886</v>
      </c>
      <c r="P5029" s="1" t="str">
        <f>IF(Tbl_BalanceHistory[[#This Row],[FundCode]]="0100","GF",IF(Tbl_BalanceHistory[[#This Row],[FundCode]]="01000","GF","Hi Ed / OCR"))</f>
        <v>GF</v>
      </c>
      <c r="Q5029" s="5">
        <v>4064994</v>
      </c>
      <c r="R5029" s="5">
        <v>4064994</v>
      </c>
      <c r="S5029" s="5">
        <v>0</v>
      </c>
      <c r="T5029" s="5">
        <v>0</v>
      </c>
      <c r="U5029" s="3"/>
      <c r="V5029" s="5">
        <v>0</v>
      </c>
      <c r="W5029" s="5">
        <v>0</v>
      </c>
      <c r="X5029" s="5"/>
      <c r="Y5029" s="5"/>
      <c r="Z5029" s="5">
        <f>Tbl_BalanceHistory[[#This Row],[Discretionary Recommended - Pre 2022]]+Tbl_BalanceHistory[[#This Row],[Discretionary Balance Recommended: Policy]]+Tbl_BalanceHistory[[#This Row],[Discretionary Balance Recommended: Commitments]]</f>
        <v>0</v>
      </c>
      <c r="AA5029" s="5">
        <f>Tbl_BalanceHistory[[#This Row],[Discretionary Balance]]-Tbl_BalanceHistory[[#This Row],[Discretionary Reappropriation]]</f>
        <v>0</v>
      </c>
      <c r="AB5029" s="2"/>
      <c r="AC5029" s="2"/>
      <c r="AD5029" s="2"/>
      <c r="AE5029" s="2"/>
    </row>
    <row r="5030" spans="1:31" ht="45" x14ac:dyDescent="0.25">
      <c r="A5030" s="2" t="s">
        <v>747</v>
      </c>
      <c r="B5030" s="3">
        <v>12</v>
      </c>
      <c r="C5030" s="3">
        <v>799</v>
      </c>
      <c r="D5030" s="3" t="s">
        <v>760</v>
      </c>
      <c r="E5030" s="3" t="str">
        <f>_xlfn.XLOOKUP(Tbl_BalanceHistory[[#This Row],[RespAgy]],Tbl_Agencies[Agy Code],Tbl_Agencies[Agy Sort])</f>
        <v>161000</v>
      </c>
      <c r="F5030" s="2" t="str">
        <f>Tbl_BalanceHistory[[#This Row],[RespAgy]]&amp;": "&amp;Tbl_BalanceHistory[[#This Row],[RespAgency]]</f>
        <v>799: Department of Corrections</v>
      </c>
      <c r="G5030" s="3">
        <v>749</v>
      </c>
      <c r="H5030" s="3" t="s">
        <v>1362</v>
      </c>
      <c r="I5030" s="3">
        <f>_xlfn.XLOOKUP(Tbl_BalanceHistory[[#This Row],[AgyCode]],Tbl_Agencies[Agy Code],Tbl_Agencies[Agy Sort])</f>
        <v>0</v>
      </c>
      <c r="J5030" s="2" t="str">
        <f>Tbl_BalanceHistory[[#This Row],[AgyCode]]&amp;": "&amp;Tbl_BalanceHistory[[#This Row],[Agency Name]]</f>
        <v>749: Buckingham Correctional Center</v>
      </c>
      <c r="K5030" s="1">
        <v>2022</v>
      </c>
      <c r="L5030" s="3">
        <v>397</v>
      </c>
      <c r="M5030" s="3" t="s">
        <v>766</v>
      </c>
      <c r="N5030" s="2" t="str">
        <f>Tbl_BalanceHistory[[#This Row],[ProgramCode]]&amp;": "&amp;Tbl_BalanceHistory[[#This Row],[Program Name]]</f>
        <v>397: Prison Medical and Clinical Services</v>
      </c>
      <c r="O5030" s="3" t="s">
        <v>886</v>
      </c>
      <c r="P5030" s="1" t="str">
        <f>IF(Tbl_BalanceHistory[[#This Row],[FundCode]]="0100","GF",IF(Tbl_BalanceHistory[[#This Row],[FundCode]]="01000","GF","Hi Ed / OCR"))</f>
        <v>GF</v>
      </c>
      <c r="Q5030" s="5">
        <v>4808831</v>
      </c>
      <c r="R5030" s="5">
        <v>4808831</v>
      </c>
      <c r="S5030" s="5">
        <v>0</v>
      </c>
      <c r="T5030" s="5">
        <v>0</v>
      </c>
      <c r="U5030" s="3"/>
      <c r="V5030" s="5">
        <v>0</v>
      </c>
      <c r="W5030" s="5"/>
      <c r="X5030" s="5">
        <v>0</v>
      </c>
      <c r="Y5030" s="5">
        <v>0</v>
      </c>
      <c r="Z5030" s="5">
        <f>Tbl_BalanceHistory[[#This Row],[Discretionary Recommended - Pre 2022]]+Tbl_BalanceHistory[[#This Row],[Discretionary Balance Recommended: Policy]]+Tbl_BalanceHistory[[#This Row],[Discretionary Balance Recommended: Commitments]]</f>
        <v>0</v>
      </c>
      <c r="AA5030" s="5">
        <f>Tbl_BalanceHistory[[#This Row],[Discretionary Balance]]-Tbl_BalanceHistory[[#This Row],[Discretionary Reappropriation]]</f>
        <v>0</v>
      </c>
      <c r="AB5030" s="2"/>
      <c r="AC5030" s="2"/>
      <c r="AD5030" s="2"/>
      <c r="AE5030" s="2"/>
    </row>
    <row r="5031" spans="1:31" ht="45" x14ac:dyDescent="0.25">
      <c r="A5031" s="2" t="s">
        <v>747</v>
      </c>
      <c r="B5031" s="3">
        <v>12</v>
      </c>
      <c r="C5031" s="3">
        <v>799</v>
      </c>
      <c r="D5031" s="3" t="s">
        <v>760</v>
      </c>
      <c r="E5031" s="3" t="str">
        <f>_xlfn.XLOOKUP(Tbl_BalanceHistory[[#This Row],[RespAgy]],Tbl_Agencies[Agy Code],Tbl_Agencies[Agy Sort])</f>
        <v>161000</v>
      </c>
      <c r="F5031" s="2" t="str">
        <f>Tbl_BalanceHistory[[#This Row],[RespAgy]]&amp;": "&amp;Tbl_BalanceHistory[[#This Row],[RespAgency]]</f>
        <v>799: Department of Corrections</v>
      </c>
      <c r="G5031" s="3">
        <v>749</v>
      </c>
      <c r="H5031" s="3" t="s">
        <v>1362</v>
      </c>
      <c r="I5031" s="3">
        <f>_xlfn.XLOOKUP(Tbl_BalanceHistory[[#This Row],[AgyCode]],Tbl_Agencies[Agy Code],Tbl_Agencies[Agy Sort])</f>
        <v>0</v>
      </c>
      <c r="J5031" s="2" t="str">
        <f>Tbl_BalanceHistory[[#This Row],[AgyCode]]&amp;": "&amp;Tbl_BalanceHistory[[#This Row],[Agency Name]]</f>
        <v>749: Buckingham Correctional Center</v>
      </c>
      <c r="K5031" s="1">
        <v>2021</v>
      </c>
      <c r="L5031" s="3">
        <v>398</v>
      </c>
      <c r="M5031" s="3" t="s">
        <v>768</v>
      </c>
      <c r="N5031" s="2" t="str">
        <f>Tbl_BalanceHistory[[#This Row],[ProgramCode]]&amp;": "&amp;Tbl_BalanceHistory[[#This Row],[Program Name]]</f>
        <v>398: Operation of Secure Correctional Facilities</v>
      </c>
      <c r="O5031" s="3" t="s">
        <v>886</v>
      </c>
      <c r="P5031" s="1" t="str">
        <f>IF(Tbl_BalanceHistory[[#This Row],[FundCode]]="0100","GF",IF(Tbl_BalanceHistory[[#This Row],[FundCode]]="01000","GF","Hi Ed / OCR"))</f>
        <v>GF</v>
      </c>
      <c r="Q5031" s="5">
        <v>25764693</v>
      </c>
      <c r="R5031" s="5">
        <v>25764693</v>
      </c>
      <c r="S5031" s="5">
        <v>0</v>
      </c>
      <c r="T5031" s="5">
        <v>0</v>
      </c>
      <c r="U5031" s="3"/>
      <c r="V5031" s="5">
        <v>0</v>
      </c>
      <c r="W5031" s="5">
        <v>0</v>
      </c>
      <c r="X5031" s="5"/>
      <c r="Y5031" s="5"/>
      <c r="Z5031" s="5">
        <f>Tbl_BalanceHistory[[#This Row],[Discretionary Recommended - Pre 2022]]+Tbl_BalanceHistory[[#This Row],[Discretionary Balance Recommended: Policy]]+Tbl_BalanceHistory[[#This Row],[Discretionary Balance Recommended: Commitments]]</f>
        <v>0</v>
      </c>
      <c r="AA5031" s="5">
        <f>Tbl_BalanceHistory[[#This Row],[Discretionary Balance]]-Tbl_BalanceHistory[[#This Row],[Discretionary Reappropriation]]</f>
        <v>0</v>
      </c>
      <c r="AB5031" s="2"/>
      <c r="AC5031" s="2"/>
      <c r="AD5031" s="2"/>
      <c r="AE5031" s="2"/>
    </row>
    <row r="5032" spans="1:31" ht="45" x14ac:dyDescent="0.25">
      <c r="A5032" s="2" t="s">
        <v>747</v>
      </c>
      <c r="B5032" s="3">
        <v>12</v>
      </c>
      <c r="C5032" s="3">
        <v>799</v>
      </c>
      <c r="D5032" s="3" t="s">
        <v>760</v>
      </c>
      <c r="E5032" s="3" t="str">
        <f>_xlfn.XLOOKUP(Tbl_BalanceHistory[[#This Row],[RespAgy]],Tbl_Agencies[Agy Code],Tbl_Agencies[Agy Sort])</f>
        <v>161000</v>
      </c>
      <c r="F5032" s="2" t="str">
        <f>Tbl_BalanceHistory[[#This Row],[RespAgy]]&amp;": "&amp;Tbl_BalanceHistory[[#This Row],[RespAgency]]</f>
        <v>799: Department of Corrections</v>
      </c>
      <c r="G5032" s="3">
        <v>749</v>
      </c>
      <c r="H5032" s="3" t="s">
        <v>1362</v>
      </c>
      <c r="I5032" s="3">
        <f>_xlfn.XLOOKUP(Tbl_BalanceHistory[[#This Row],[AgyCode]],Tbl_Agencies[Agy Code],Tbl_Agencies[Agy Sort])</f>
        <v>0</v>
      </c>
      <c r="J5032" s="2" t="str">
        <f>Tbl_BalanceHistory[[#This Row],[AgyCode]]&amp;": "&amp;Tbl_BalanceHistory[[#This Row],[Agency Name]]</f>
        <v>749: Buckingham Correctional Center</v>
      </c>
      <c r="K5032" s="1">
        <v>2022</v>
      </c>
      <c r="L5032" s="3">
        <v>398</v>
      </c>
      <c r="M5032" s="3" t="s">
        <v>768</v>
      </c>
      <c r="N5032" s="2" t="str">
        <f>Tbl_BalanceHistory[[#This Row],[ProgramCode]]&amp;": "&amp;Tbl_BalanceHistory[[#This Row],[Program Name]]</f>
        <v>398: Operation of Secure Correctional Facilities</v>
      </c>
      <c r="O5032" s="3" t="s">
        <v>886</v>
      </c>
      <c r="P5032" s="1" t="str">
        <f>IF(Tbl_BalanceHistory[[#This Row],[FundCode]]="0100","GF",IF(Tbl_BalanceHistory[[#This Row],[FundCode]]="01000","GF","Hi Ed / OCR"))</f>
        <v>GF</v>
      </c>
      <c r="Q5032" s="5">
        <v>26578715</v>
      </c>
      <c r="R5032" s="5">
        <v>26578715</v>
      </c>
      <c r="S5032" s="5">
        <v>0</v>
      </c>
      <c r="T5032" s="5">
        <v>0</v>
      </c>
      <c r="U5032" s="3"/>
      <c r="V5032" s="5">
        <v>0</v>
      </c>
      <c r="W5032" s="5"/>
      <c r="X5032" s="5">
        <v>0</v>
      </c>
      <c r="Y5032" s="5">
        <v>0</v>
      </c>
      <c r="Z5032" s="5">
        <f>Tbl_BalanceHistory[[#This Row],[Discretionary Recommended - Pre 2022]]+Tbl_BalanceHistory[[#This Row],[Discretionary Balance Recommended: Policy]]+Tbl_BalanceHistory[[#This Row],[Discretionary Balance Recommended: Commitments]]</f>
        <v>0</v>
      </c>
      <c r="AA5032" s="5">
        <f>Tbl_BalanceHistory[[#This Row],[Discretionary Balance]]-Tbl_BalanceHistory[[#This Row],[Discretionary Reappropriation]]</f>
        <v>0</v>
      </c>
      <c r="AB5032" s="2"/>
      <c r="AC5032" s="2"/>
      <c r="AD5032" s="2"/>
      <c r="AE5032" s="2"/>
    </row>
    <row r="5033" spans="1:31" ht="45" x14ac:dyDescent="0.25">
      <c r="A5033" s="2" t="s">
        <v>747</v>
      </c>
      <c r="B5033" s="3">
        <v>12</v>
      </c>
      <c r="C5033" s="3">
        <v>799</v>
      </c>
      <c r="D5033" s="3" t="s">
        <v>760</v>
      </c>
      <c r="E5033" s="3" t="str">
        <f>_xlfn.XLOOKUP(Tbl_BalanceHistory[[#This Row],[RespAgy]],Tbl_Agencies[Agy Code],Tbl_Agencies[Agy Sort])</f>
        <v>161000</v>
      </c>
      <c r="F5033" s="2" t="str">
        <f>Tbl_BalanceHistory[[#This Row],[RespAgy]]&amp;": "&amp;Tbl_BalanceHistory[[#This Row],[RespAgency]]</f>
        <v>799: Department of Corrections</v>
      </c>
      <c r="G5033" s="3">
        <v>753</v>
      </c>
      <c r="H5033" s="3" t="s">
        <v>1370</v>
      </c>
      <c r="I5033" s="3">
        <f>_xlfn.XLOOKUP(Tbl_BalanceHistory[[#This Row],[AgyCode]],Tbl_Agencies[Agy Code],Tbl_Agencies[Agy Sort])</f>
        <v>0</v>
      </c>
      <c r="J5033" s="2" t="str">
        <f>Tbl_BalanceHistory[[#This Row],[AgyCode]]&amp;": "&amp;Tbl_BalanceHistory[[#This Row],[Agency Name]]</f>
        <v>753: Deerfield Correctional Center</v>
      </c>
      <c r="K5033" s="1">
        <v>2021</v>
      </c>
      <c r="L5033" s="3">
        <v>197</v>
      </c>
      <c r="M5033" s="3" t="s">
        <v>401</v>
      </c>
      <c r="N5033" s="2" t="str">
        <f>Tbl_BalanceHistory[[#This Row],[ProgramCode]]&amp;": "&amp;Tbl_BalanceHistory[[#This Row],[Program Name]]</f>
        <v>197: Instruction</v>
      </c>
      <c r="O5033" s="3" t="s">
        <v>886</v>
      </c>
      <c r="P5033" s="1" t="str">
        <f>IF(Tbl_BalanceHistory[[#This Row],[FundCode]]="0100","GF",IF(Tbl_BalanceHistory[[#This Row],[FundCode]]="01000","GF","Hi Ed / OCR"))</f>
        <v>GF</v>
      </c>
      <c r="Q5033" s="5">
        <v>849654</v>
      </c>
      <c r="R5033" s="5">
        <v>849654</v>
      </c>
      <c r="S5033" s="5">
        <v>0</v>
      </c>
      <c r="T5033" s="5">
        <v>0</v>
      </c>
      <c r="U5033" s="3"/>
      <c r="V5033" s="5">
        <v>0</v>
      </c>
      <c r="W5033" s="5">
        <v>0</v>
      </c>
      <c r="X5033" s="5"/>
      <c r="Y5033" s="5"/>
      <c r="Z5033" s="5">
        <f>Tbl_BalanceHistory[[#This Row],[Discretionary Recommended - Pre 2022]]+Tbl_BalanceHistory[[#This Row],[Discretionary Balance Recommended: Policy]]+Tbl_BalanceHistory[[#This Row],[Discretionary Balance Recommended: Commitments]]</f>
        <v>0</v>
      </c>
      <c r="AA5033" s="5">
        <f>Tbl_BalanceHistory[[#This Row],[Discretionary Balance]]-Tbl_BalanceHistory[[#This Row],[Discretionary Reappropriation]]</f>
        <v>0</v>
      </c>
      <c r="AB5033" s="2"/>
      <c r="AC5033" s="2"/>
      <c r="AD5033" s="2"/>
      <c r="AE5033" s="2"/>
    </row>
    <row r="5034" spans="1:31" ht="45" x14ac:dyDescent="0.25">
      <c r="A5034" s="2" t="s">
        <v>747</v>
      </c>
      <c r="B5034" s="3">
        <v>12</v>
      </c>
      <c r="C5034" s="3">
        <v>799</v>
      </c>
      <c r="D5034" s="3" t="s">
        <v>760</v>
      </c>
      <c r="E5034" s="3" t="str">
        <f>_xlfn.XLOOKUP(Tbl_BalanceHistory[[#This Row],[RespAgy]],Tbl_Agencies[Agy Code],Tbl_Agencies[Agy Sort])</f>
        <v>161000</v>
      </c>
      <c r="F5034" s="2" t="str">
        <f>Tbl_BalanceHistory[[#This Row],[RespAgy]]&amp;": "&amp;Tbl_BalanceHistory[[#This Row],[RespAgency]]</f>
        <v>799: Department of Corrections</v>
      </c>
      <c r="G5034" s="3">
        <v>753</v>
      </c>
      <c r="H5034" s="3" t="s">
        <v>1370</v>
      </c>
      <c r="I5034" s="3">
        <f>_xlfn.XLOOKUP(Tbl_BalanceHistory[[#This Row],[AgyCode]],Tbl_Agencies[Agy Code],Tbl_Agencies[Agy Sort])</f>
        <v>0</v>
      </c>
      <c r="J5034" s="2" t="str">
        <f>Tbl_BalanceHistory[[#This Row],[AgyCode]]&amp;": "&amp;Tbl_BalanceHistory[[#This Row],[Agency Name]]</f>
        <v>753: Deerfield Correctional Center</v>
      </c>
      <c r="K5034" s="1">
        <v>2022</v>
      </c>
      <c r="L5034" s="3">
        <v>197</v>
      </c>
      <c r="M5034" s="3" t="s">
        <v>401</v>
      </c>
      <c r="N5034" s="2" t="str">
        <f>Tbl_BalanceHistory[[#This Row],[ProgramCode]]&amp;": "&amp;Tbl_BalanceHistory[[#This Row],[Program Name]]</f>
        <v>197: Instruction</v>
      </c>
      <c r="O5034" s="3" t="s">
        <v>886</v>
      </c>
      <c r="P5034" s="1" t="str">
        <f>IF(Tbl_BalanceHistory[[#This Row],[FundCode]]="0100","GF",IF(Tbl_BalanceHistory[[#This Row],[FundCode]]="01000","GF","Hi Ed / OCR"))</f>
        <v>GF</v>
      </c>
      <c r="Q5034" s="5">
        <v>993477</v>
      </c>
      <c r="R5034" s="5">
        <v>993477</v>
      </c>
      <c r="S5034" s="5">
        <v>0</v>
      </c>
      <c r="T5034" s="5">
        <v>0</v>
      </c>
      <c r="U5034" s="3"/>
      <c r="V5034" s="5">
        <v>0</v>
      </c>
      <c r="W5034" s="5"/>
      <c r="X5034" s="5">
        <v>0</v>
      </c>
      <c r="Y5034" s="5">
        <v>0</v>
      </c>
      <c r="Z5034" s="5">
        <f>Tbl_BalanceHistory[[#This Row],[Discretionary Recommended - Pre 2022]]+Tbl_BalanceHistory[[#This Row],[Discretionary Balance Recommended: Policy]]+Tbl_BalanceHistory[[#This Row],[Discretionary Balance Recommended: Commitments]]</f>
        <v>0</v>
      </c>
      <c r="AA5034" s="5">
        <f>Tbl_BalanceHistory[[#This Row],[Discretionary Balance]]-Tbl_BalanceHistory[[#This Row],[Discretionary Reappropriation]]</f>
        <v>0</v>
      </c>
      <c r="AB5034" s="2"/>
      <c r="AC5034" s="2"/>
      <c r="AD5034" s="2"/>
      <c r="AE5034" s="2"/>
    </row>
    <row r="5035" spans="1:31" ht="45" x14ac:dyDescent="0.25">
      <c r="A5035" s="2" t="s">
        <v>747</v>
      </c>
      <c r="B5035" s="3">
        <v>12</v>
      </c>
      <c r="C5035" s="3">
        <v>799</v>
      </c>
      <c r="D5035" s="3" t="s">
        <v>760</v>
      </c>
      <c r="E5035" s="3" t="str">
        <f>_xlfn.XLOOKUP(Tbl_BalanceHistory[[#This Row],[RespAgy]],Tbl_Agencies[Agy Code],Tbl_Agencies[Agy Sort])</f>
        <v>161000</v>
      </c>
      <c r="F5035" s="2" t="str">
        <f>Tbl_BalanceHistory[[#This Row],[RespAgy]]&amp;": "&amp;Tbl_BalanceHistory[[#This Row],[RespAgency]]</f>
        <v>799: Department of Corrections</v>
      </c>
      <c r="G5035" s="3">
        <v>753</v>
      </c>
      <c r="H5035" s="3" t="s">
        <v>1370</v>
      </c>
      <c r="I5035" s="3">
        <f>_xlfn.XLOOKUP(Tbl_BalanceHistory[[#This Row],[AgyCode]],Tbl_Agencies[Agy Code],Tbl_Agencies[Agy Sort])</f>
        <v>0</v>
      </c>
      <c r="J5035" s="2" t="str">
        <f>Tbl_BalanceHistory[[#This Row],[AgyCode]]&amp;": "&amp;Tbl_BalanceHistory[[#This Row],[Agency Name]]</f>
        <v>753: Deerfield Correctional Center</v>
      </c>
      <c r="K5035" s="1">
        <v>2021</v>
      </c>
      <c r="L5035" s="3">
        <v>397</v>
      </c>
      <c r="M5035" s="3" t="s">
        <v>766</v>
      </c>
      <c r="N5035" s="2" t="str">
        <f>Tbl_BalanceHistory[[#This Row],[ProgramCode]]&amp;": "&amp;Tbl_BalanceHistory[[#This Row],[Program Name]]</f>
        <v>397: Prison Medical and Clinical Services</v>
      </c>
      <c r="O5035" s="3" t="s">
        <v>886</v>
      </c>
      <c r="P5035" s="1" t="str">
        <f>IF(Tbl_BalanceHistory[[#This Row],[FundCode]]="0100","GF",IF(Tbl_BalanceHistory[[#This Row],[FundCode]]="01000","GF","Hi Ed / OCR"))</f>
        <v>GF</v>
      </c>
      <c r="Q5035" s="5">
        <v>18165577</v>
      </c>
      <c r="R5035" s="5">
        <v>18165577</v>
      </c>
      <c r="S5035" s="5">
        <v>0</v>
      </c>
      <c r="T5035" s="5">
        <v>0</v>
      </c>
      <c r="U5035" s="3"/>
      <c r="V5035" s="5">
        <v>0</v>
      </c>
      <c r="W5035" s="5">
        <v>0</v>
      </c>
      <c r="X5035" s="5"/>
      <c r="Y5035" s="5"/>
      <c r="Z5035" s="5">
        <f>Tbl_BalanceHistory[[#This Row],[Discretionary Recommended - Pre 2022]]+Tbl_BalanceHistory[[#This Row],[Discretionary Balance Recommended: Policy]]+Tbl_BalanceHistory[[#This Row],[Discretionary Balance Recommended: Commitments]]</f>
        <v>0</v>
      </c>
      <c r="AA5035" s="5">
        <f>Tbl_BalanceHistory[[#This Row],[Discretionary Balance]]-Tbl_BalanceHistory[[#This Row],[Discretionary Reappropriation]]</f>
        <v>0</v>
      </c>
      <c r="AB5035" s="2"/>
      <c r="AC5035" s="2"/>
      <c r="AD5035" s="2"/>
      <c r="AE5035" s="2"/>
    </row>
    <row r="5036" spans="1:31" ht="45" x14ac:dyDescent="0.25">
      <c r="A5036" s="2" t="s">
        <v>747</v>
      </c>
      <c r="B5036" s="3">
        <v>12</v>
      </c>
      <c r="C5036" s="3">
        <v>799</v>
      </c>
      <c r="D5036" s="3" t="s">
        <v>760</v>
      </c>
      <c r="E5036" s="3" t="str">
        <f>_xlfn.XLOOKUP(Tbl_BalanceHistory[[#This Row],[RespAgy]],Tbl_Agencies[Agy Code],Tbl_Agencies[Agy Sort])</f>
        <v>161000</v>
      </c>
      <c r="F5036" s="2" t="str">
        <f>Tbl_BalanceHistory[[#This Row],[RespAgy]]&amp;": "&amp;Tbl_BalanceHistory[[#This Row],[RespAgency]]</f>
        <v>799: Department of Corrections</v>
      </c>
      <c r="G5036" s="3">
        <v>753</v>
      </c>
      <c r="H5036" s="3" t="s">
        <v>1370</v>
      </c>
      <c r="I5036" s="3">
        <f>_xlfn.XLOOKUP(Tbl_BalanceHistory[[#This Row],[AgyCode]],Tbl_Agencies[Agy Code],Tbl_Agencies[Agy Sort])</f>
        <v>0</v>
      </c>
      <c r="J5036" s="2" t="str">
        <f>Tbl_BalanceHistory[[#This Row],[AgyCode]]&amp;": "&amp;Tbl_BalanceHistory[[#This Row],[Agency Name]]</f>
        <v>753: Deerfield Correctional Center</v>
      </c>
      <c r="K5036" s="1">
        <v>2022</v>
      </c>
      <c r="L5036" s="3">
        <v>397</v>
      </c>
      <c r="M5036" s="3" t="s">
        <v>766</v>
      </c>
      <c r="N5036" s="2" t="str">
        <f>Tbl_BalanceHistory[[#This Row],[ProgramCode]]&amp;": "&amp;Tbl_BalanceHistory[[#This Row],[Program Name]]</f>
        <v>397: Prison Medical and Clinical Services</v>
      </c>
      <c r="O5036" s="3" t="s">
        <v>886</v>
      </c>
      <c r="P5036" s="1" t="str">
        <f>IF(Tbl_BalanceHistory[[#This Row],[FundCode]]="0100","GF",IF(Tbl_BalanceHistory[[#This Row],[FundCode]]="01000","GF","Hi Ed / OCR"))</f>
        <v>GF</v>
      </c>
      <c r="Q5036" s="5">
        <v>15027423</v>
      </c>
      <c r="R5036" s="5">
        <v>15027423</v>
      </c>
      <c r="S5036" s="5">
        <v>0</v>
      </c>
      <c r="T5036" s="5">
        <v>0</v>
      </c>
      <c r="U5036" s="3"/>
      <c r="V5036" s="5">
        <v>0</v>
      </c>
      <c r="W5036" s="5"/>
      <c r="X5036" s="5">
        <v>0</v>
      </c>
      <c r="Y5036" s="5">
        <v>0</v>
      </c>
      <c r="Z5036" s="5">
        <f>Tbl_BalanceHistory[[#This Row],[Discretionary Recommended - Pre 2022]]+Tbl_BalanceHistory[[#This Row],[Discretionary Balance Recommended: Policy]]+Tbl_BalanceHistory[[#This Row],[Discretionary Balance Recommended: Commitments]]</f>
        <v>0</v>
      </c>
      <c r="AA5036" s="5">
        <f>Tbl_BalanceHistory[[#This Row],[Discretionary Balance]]-Tbl_BalanceHistory[[#This Row],[Discretionary Reappropriation]]</f>
        <v>0</v>
      </c>
      <c r="AB5036" s="2"/>
      <c r="AC5036" s="2"/>
      <c r="AD5036" s="2"/>
      <c r="AE5036" s="2"/>
    </row>
    <row r="5037" spans="1:31" ht="45" x14ac:dyDescent="0.25">
      <c r="A5037" s="2" t="s">
        <v>747</v>
      </c>
      <c r="B5037" s="3">
        <v>12</v>
      </c>
      <c r="C5037" s="3">
        <v>799</v>
      </c>
      <c r="D5037" s="3" t="s">
        <v>760</v>
      </c>
      <c r="E5037" s="3" t="str">
        <f>_xlfn.XLOOKUP(Tbl_BalanceHistory[[#This Row],[RespAgy]],Tbl_Agencies[Agy Code],Tbl_Agencies[Agy Sort])</f>
        <v>161000</v>
      </c>
      <c r="F5037" s="2" t="str">
        <f>Tbl_BalanceHistory[[#This Row],[RespAgy]]&amp;": "&amp;Tbl_BalanceHistory[[#This Row],[RespAgency]]</f>
        <v>799: Department of Corrections</v>
      </c>
      <c r="G5037" s="3">
        <v>753</v>
      </c>
      <c r="H5037" s="3" t="s">
        <v>1370</v>
      </c>
      <c r="I5037" s="3">
        <f>_xlfn.XLOOKUP(Tbl_BalanceHistory[[#This Row],[AgyCode]],Tbl_Agencies[Agy Code],Tbl_Agencies[Agy Sort])</f>
        <v>0</v>
      </c>
      <c r="J5037" s="2" t="str">
        <f>Tbl_BalanceHistory[[#This Row],[AgyCode]]&amp;": "&amp;Tbl_BalanceHistory[[#This Row],[Agency Name]]</f>
        <v>753: Deerfield Correctional Center</v>
      </c>
      <c r="K5037" s="1">
        <v>2021</v>
      </c>
      <c r="L5037" s="3">
        <v>398</v>
      </c>
      <c r="M5037" s="3" t="s">
        <v>768</v>
      </c>
      <c r="N5037" s="2" t="str">
        <f>Tbl_BalanceHistory[[#This Row],[ProgramCode]]&amp;": "&amp;Tbl_BalanceHistory[[#This Row],[Program Name]]</f>
        <v>398: Operation of Secure Correctional Facilities</v>
      </c>
      <c r="O5037" s="3" t="s">
        <v>886</v>
      </c>
      <c r="P5037" s="1" t="str">
        <f>IF(Tbl_BalanceHistory[[#This Row],[FundCode]]="0100","GF",IF(Tbl_BalanceHistory[[#This Row],[FundCode]]="01000","GF","Hi Ed / OCR"))</f>
        <v>GF</v>
      </c>
      <c r="Q5037" s="5">
        <v>30480761</v>
      </c>
      <c r="R5037" s="5">
        <v>30480761</v>
      </c>
      <c r="S5037" s="5">
        <v>0</v>
      </c>
      <c r="T5037" s="5">
        <v>0</v>
      </c>
      <c r="U5037" s="3"/>
      <c r="V5037" s="5">
        <v>0</v>
      </c>
      <c r="W5037" s="5">
        <v>0</v>
      </c>
      <c r="X5037" s="5"/>
      <c r="Y5037" s="5"/>
      <c r="Z5037" s="5">
        <f>Tbl_BalanceHistory[[#This Row],[Discretionary Recommended - Pre 2022]]+Tbl_BalanceHistory[[#This Row],[Discretionary Balance Recommended: Policy]]+Tbl_BalanceHistory[[#This Row],[Discretionary Balance Recommended: Commitments]]</f>
        <v>0</v>
      </c>
      <c r="AA5037" s="5">
        <f>Tbl_BalanceHistory[[#This Row],[Discretionary Balance]]-Tbl_BalanceHistory[[#This Row],[Discretionary Reappropriation]]</f>
        <v>0</v>
      </c>
      <c r="AB5037" s="2"/>
      <c r="AC5037" s="2"/>
      <c r="AD5037" s="2"/>
      <c r="AE5037" s="2"/>
    </row>
    <row r="5038" spans="1:31" ht="45" x14ac:dyDescent="0.25">
      <c r="A5038" s="2" t="s">
        <v>747</v>
      </c>
      <c r="B5038" s="3">
        <v>12</v>
      </c>
      <c r="C5038" s="3">
        <v>799</v>
      </c>
      <c r="D5038" s="3" t="s">
        <v>760</v>
      </c>
      <c r="E5038" s="3" t="str">
        <f>_xlfn.XLOOKUP(Tbl_BalanceHistory[[#This Row],[RespAgy]],Tbl_Agencies[Agy Code],Tbl_Agencies[Agy Sort])</f>
        <v>161000</v>
      </c>
      <c r="F5038" s="2" t="str">
        <f>Tbl_BalanceHistory[[#This Row],[RespAgy]]&amp;": "&amp;Tbl_BalanceHistory[[#This Row],[RespAgency]]</f>
        <v>799: Department of Corrections</v>
      </c>
      <c r="G5038" s="3">
        <v>753</v>
      </c>
      <c r="H5038" s="3" t="s">
        <v>1370</v>
      </c>
      <c r="I5038" s="3">
        <f>_xlfn.XLOOKUP(Tbl_BalanceHistory[[#This Row],[AgyCode]],Tbl_Agencies[Agy Code],Tbl_Agencies[Agy Sort])</f>
        <v>0</v>
      </c>
      <c r="J5038" s="2" t="str">
        <f>Tbl_BalanceHistory[[#This Row],[AgyCode]]&amp;": "&amp;Tbl_BalanceHistory[[#This Row],[Agency Name]]</f>
        <v>753: Deerfield Correctional Center</v>
      </c>
      <c r="K5038" s="1">
        <v>2022</v>
      </c>
      <c r="L5038" s="3">
        <v>398</v>
      </c>
      <c r="M5038" s="3" t="s">
        <v>768</v>
      </c>
      <c r="N5038" s="2" t="str">
        <f>Tbl_BalanceHistory[[#This Row],[ProgramCode]]&amp;": "&amp;Tbl_BalanceHistory[[#This Row],[Program Name]]</f>
        <v>398: Operation of Secure Correctional Facilities</v>
      </c>
      <c r="O5038" s="3" t="s">
        <v>886</v>
      </c>
      <c r="P5038" s="1" t="str">
        <f>IF(Tbl_BalanceHistory[[#This Row],[FundCode]]="0100","GF",IF(Tbl_BalanceHistory[[#This Row],[FundCode]]="01000","GF","Hi Ed / OCR"))</f>
        <v>GF</v>
      </c>
      <c r="Q5038" s="5">
        <v>30157481</v>
      </c>
      <c r="R5038" s="5">
        <v>30157481</v>
      </c>
      <c r="S5038" s="5">
        <v>0</v>
      </c>
      <c r="T5038" s="5">
        <v>0</v>
      </c>
      <c r="U5038" s="3"/>
      <c r="V5038" s="5">
        <v>0</v>
      </c>
      <c r="W5038" s="5"/>
      <c r="X5038" s="5">
        <v>0</v>
      </c>
      <c r="Y5038" s="5">
        <v>0</v>
      </c>
      <c r="Z5038" s="5">
        <f>Tbl_BalanceHistory[[#This Row],[Discretionary Recommended - Pre 2022]]+Tbl_BalanceHistory[[#This Row],[Discretionary Balance Recommended: Policy]]+Tbl_BalanceHistory[[#This Row],[Discretionary Balance Recommended: Commitments]]</f>
        <v>0</v>
      </c>
      <c r="AA5038" s="5">
        <f>Tbl_BalanceHistory[[#This Row],[Discretionary Balance]]-Tbl_BalanceHistory[[#This Row],[Discretionary Reappropriation]]</f>
        <v>0</v>
      </c>
      <c r="AB5038" s="2"/>
      <c r="AC5038" s="2"/>
      <c r="AD5038" s="2"/>
      <c r="AE5038" s="2"/>
    </row>
    <row r="5039" spans="1:31" ht="45" x14ac:dyDescent="0.25">
      <c r="A5039" s="2" t="s">
        <v>747</v>
      </c>
      <c r="B5039" s="3">
        <v>12</v>
      </c>
      <c r="C5039" s="3">
        <v>799</v>
      </c>
      <c r="D5039" s="3" t="s">
        <v>760</v>
      </c>
      <c r="E5039" s="3" t="str">
        <f>_xlfn.XLOOKUP(Tbl_BalanceHistory[[#This Row],[RespAgy]],Tbl_Agencies[Agy Code],Tbl_Agencies[Agy Sort])</f>
        <v>161000</v>
      </c>
      <c r="F5039" s="2" t="str">
        <f>Tbl_BalanceHistory[[#This Row],[RespAgy]]&amp;": "&amp;Tbl_BalanceHistory[[#This Row],[RespAgency]]</f>
        <v>799: Department of Corrections</v>
      </c>
      <c r="G5039" s="3">
        <v>754</v>
      </c>
      <c r="H5039" s="3" t="s">
        <v>1372</v>
      </c>
      <c r="I5039" s="3">
        <f>_xlfn.XLOOKUP(Tbl_BalanceHistory[[#This Row],[AgyCode]],Tbl_Agencies[Agy Code],Tbl_Agencies[Agy Sort])</f>
        <v>0</v>
      </c>
      <c r="J5039" s="2" t="str">
        <f>Tbl_BalanceHistory[[#This Row],[AgyCode]]&amp;": "&amp;Tbl_BalanceHistory[[#This Row],[Agency Name]]</f>
        <v>754: Augusta Correctional Center</v>
      </c>
      <c r="K5039" s="1">
        <v>2021</v>
      </c>
      <c r="L5039" s="3">
        <v>197</v>
      </c>
      <c r="M5039" s="3" t="s">
        <v>401</v>
      </c>
      <c r="N5039" s="2" t="str">
        <f>Tbl_BalanceHistory[[#This Row],[ProgramCode]]&amp;": "&amp;Tbl_BalanceHistory[[#This Row],[Program Name]]</f>
        <v>197: Instruction</v>
      </c>
      <c r="O5039" s="3" t="s">
        <v>886</v>
      </c>
      <c r="P5039" s="1" t="str">
        <f>IF(Tbl_BalanceHistory[[#This Row],[FundCode]]="0100","GF",IF(Tbl_BalanceHistory[[#This Row],[FundCode]]="01000","GF","Hi Ed / OCR"))</f>
        <v>GF</v>
      </c>
      <c r="Q5039" s="5">
        <v>539439</v>
      </c>
      <c r="R5039" s="5">
        <v>539439</v>
      </c>
      <c r="S5039" s="5">
        <v>0</v>
      </c>
      <c r="T5039" s="5">
        <v>0</v>
      </c>
      <c r="U5039" s="3"/>
      <c r="V5039" s="5">
        <v>0</v>
      </c>
      <c r="W5039" s="5">
        <v>0</v>
      </c>
      <c r="X5039" s="5"/>
      <c r="Y5039" s="5"/>
      <c r="Z5039" s="5">
        <f>Tbl_BalanceHistory[[#This Row],[Discretionary Recommended - Pre 2022]]+Tbl_BalanceHistory[[#This Row],[Discretionary Balance Recommended: Policy]]+Tbl_BalanceHistory[[#This Row],[Discretionary Balance Recommended: Commitments]]</f>
        <v>0</v>
      </c>
      <c r="AA5039" s="5">
        <f>Tbl_BalanceHistory[[#This Row],[Discretionary Balance]]-Tbl_BalanceHistory[[#This Row],[Discretionary Reappropriation]]</f>
        <v>0</v>
      </c>
      <c r="AB5039" s="2"/>
      <c r="AC5039" s="2"/>
      <c r="AD5039" s="2"/>
      <c r="AE5039" s="2"/>
    </row>
    <row r="5040" spans="1:31" ht="45" x14ac:dyDescent="0.25">
      <c r="A5040" s="2" t="s">
        <v>747</v>
      </c>
      <c r="B5040" s="3">
        <v>12</v>
      </c>
      <c r="C5040" s="3">
        <v>799</v>
      </c>
      <c r="D5040" s="3" t="s">
        <v>760</v>
      </c>
      <c r="E5040" s="3" t="str">
        <f>_xlfn.XLOOKUP(Tbl_BalanceHistory[[#This Row],[RespAgy]],Tbl_Agencies[Agy Code],Tbl_Agencies[Agy Sort])</f>
        <v>161000</v>
      </c>
      <c r="F5040" s="2" t="str">
        <f>Tbl_BalanceHistory[[#This Row],[RespAgy]]&amp;": "&amp;Tbl_BalanceHistory[[#This Row],[RespAgency]]</f>
        <v>799: Department of Corrections</v>
      </c>
      <c r="G5040" s="3">
        <v>754</v>
      </c>
      <c r="H5040" s="3" t="s">
        <v>1372</v>
      </c>
      <c r="I5040" s="3">
        <f>_xlfn.XLOOKUP(Tbl_BalanceHistory[[#This Row],[AgyCode]],Tbl_Agencies[Agy Code],Tbl_Agencies[Agy Sort])</f>
        <v>0</v>
      </c>
      <c r="J5040" s="2" t="str">
        <f>Tbl_BalanceHistory[[#This Row],[AgyCode]]&amp;": "&amp;Tbl_BalanceHistory[[#This Row],[Agency Name]]</f>
        <v>754: Augusta Correctional Center</v>
      </c>
      <c r="K5040" s="1">
        <v>2022</v>
      </c>
      <c r="L5040" s="3">
        <v>197</v>
      </c>
      <c r="M5040" s="3" t="s">
        <v>401</v>
      </c>
      <c r="N5040" s="2" t="str">
        <f>Tbl_BalanceHistory[[#This Row],[ProgramCode]]&amp;": "&amp;Tbl_BalanceHistory[[#This Row],[Program Name]]</f>
        <v>197: Instruction</v>
      </c>
      <c r="O5040" s="3" t="s">
        <v>886</v>
      </c>
      <c r="P5040" s="1" t="str">
        <f>IF(Tbl_BalanceHistory[[#This Row],[FundCode]]="0100","GF",IF(Tbl_BalanceHistory[[#This Row],[FundCode]]="01000","GF","Hi Ed / OCR"))</f>
        <v>GF</v>
      </c>
      <c r="Q5040" s="5">
        <v>420541</v>
      </c>
      <c r="R5040" s="5">
        <v>420541</v>
      </c>
      <c r="S5040" s="5">
        <v>0</v>
      </c>
      <c r="T5040" s="5">
        <v>0</v>
      </c>
      <c r="U5040" s="3"/>
      <c r="V5040" s="5">
        <v>0</v>
      </c>
      <c r="W5040" s="5"/>
      <c r="X5040" s="5">
        <v>0</v>
      </c>
      <c r="Y5040" s="5">
        <v>0</v>
      </c>
      <c r="Z5040" s="5">
        <f>Tbl_BalanceHistory[[#This Row],[Discretionary Recommended - Pre 2022]]+Tbl_BalanceHistory[[#This Row],[Discretionary Balance Recommended: Policy]]+Tbl_BalanceHistory[[#This Row],[Discretionary Balance Recommended: Commitments]]</f>
        <v>0</v>
      </c>
      <c r="AA5040" s="5">
        <f>Tbl_BalanceHistory[[#This Row],[Discretionary Balance]]-Tbl_BalanceHistory[[#This Row],[Discretionary Reappropriation]]</f>
        <v>0</v>
      </c>
      <c r="AB5040" s="2"/>
      <c r="AC5040" s="2"/>
      <c r="AD5040" s="2"/>
      <c r="AE5040" s="2"/>
    </row>
    <row r="5041" spans="1:31" ht="45" x14ac:dyDescent="0.25">
      <c r="A5041" s="2" t="s">
        <v>747</v>
      </c>
      <c r="B5041" s="3">
        <v>12</v>
      </c>
      <c r="C5041" s="3">
        <v>799</v>
      </c>
      <c r="D5041" s="3" t="s">
        <v>760</v>
      </c>
      <c r="E5041" s="3" t="str">
        <f>_xlfn.XLOOKUP(Tbl_BalanceHistory[[#This Row],[RespAgy]],Tbl_Agencies[Agy Code],Tbl_Agencies[Agy Sort])</f>
        <v>161000</v>
      </c>
      <c r="F5041" s="2" t="str">
        <f>Tbl_BalanceHistory[[#This Row],[RespAgy]]&amp;": "&amp;Tbl_BalanceHistory[[#This Row],[RespAgency]]</f>
        <v>799: Department of Corrections</v>
      </c>
      <c r="G5041" s="3">
        <v>754</v>
      </c>
      <c r="H5041" s="3" t="s">
        <v>1372</v>
      </c>
      <c r="I5041" s="3">
        <f>_xlfn.XLOOKUP(Tbl_BalanceHistory[[#This Row],[AgyCode]],Tbl_Agencies[Agy Code],Tbl_Agencies[Agy Sort])</f>
        <v>0</v>
      </c>
      <c r="J5041" s="2" t="str">
        <f>Tbl_BalanceHistory[[#This Row],[AgyCode]]&amp;": "&amp;Tbl_BalanceHistory[[#This Row],[Agency Name]]</f>
        <v>754: Augusta Correctional Center</v>
      </c>
      <c r="K5041" s="1">
        <v>2021</v>
      </c>
      <c r="L5041" s="3">
        <v>397</v>
      </c>
      <c r="M5041" s="3" t="s">
        <v>766</v>
      </c>
      <c r="N5041" s="2" t="str">
        <f>Tbl_BalanceHistory[[#This Row],[ProgramCode]]&amp;": "&amp;Tbl_BalanceHistory[[#This Row],[Program Name]]</f>
        <v>397: Prison Medical and Clinical Services</v>
      </c>
      <c r="O5041" s="3" t="s">
        <v>886</v>
      </c>
      <c r="P5041" s="1" t="str">
        <f>IF(Tbl_BalanceHistory[[#This Row],[FundCode]]="0100","GF",IF(Tbl_BalanceHistory[[#This Row],[FundCode]]="01000","GF","Hi Ed / OCR"))</f>
        <v>GF</v>
      </c>
      <c r="Q5041" s="5">
        <v>5231824</v>
      </c>
      <c r="R5041" s="5">
        <v>5231824</v>
      </c>
      <c r="S5041" s="5">
        <v>0</v>
      </c>
      <c r="T5041" s="5">
        <v>0</v>
      </c>
      <c r="U5041" s="3"/>
      <c r="V5041" s="5">
        <v>0</v>
      </c>
      <c r="W5041" s="5">
        <v>0</v>
      </c>
      <c r="X5041" s="5"/>
      <c r="Y5041" s="5"/>
      <c r="Z5041" s="5">
        <f>Tbl_BalanceHistory[[#This Row],[Discretionary Recommended - Pre 2022]]+Tbl_BalanceHistory[[#This Row],[Discretionary Balance Recommended: Policy]]+Tbl_BalanceHistory[[#This Row],[Discretionary Balance Recommended: Commitments]]</f>
        <v>0</v>
      </c>
      <c r="AA5041" s="5">
        <f>Tbl_BalanceHistory[[#This Row],[Discretionary Balance]]-Tbl_BalanceHistory[[#This Row],[Discretionary Reappropriation]]</f>
        <v>0</v>
      </c>
      <c r="AB5041" s="2"/>
      <c r="AC5041" s="2"/>
      <c r="AD5041" s="2"/>
      <c r="AE5041" s="2"/>
    </row>
    <row r="5042" spans="1:31" ht="45" x14ac:dyDescent="0.25">
      <c r="A5042" s="2" t="s">
        <v>747</v>
      </c>
      <c r="B5042" s="3">
        <v>12</v>
      </c>
      <c r="C5042" s="3">
        <v>799</v>
      </c>
      <c r="D5042" s="3" t="s">
        <v>760</v>
      </c>
      <c r="E5042" s="3" t="str">
        <f>_xlfn.XLOOKUP(Tbl_BalanceHistory[[#This Row],[RespAgy]],Tbl_Agencies[Agy Code],Tbl_Agencies[Agy Sort])</f>
        <v>161000</v>
      </c>
      <c r="F5042" s="2" t="str">
        <f>Tbl_BalanceHistory[[#This Row],[RespAgy]]&amp;": "&amp;Tbl_BalanceHistory[[#This Row],[RespAgency]]</f>
        <v>799: Department of Corrections</v>
      </c>
      <c r="G5042" s="3">
        <v>754</v>
      </c>
      <c r="H5042" s="3" t="s">
        <v>1372</v>
      </c>
      <c r="I5042" s="3">
        <f>_xlfn.XLOOKUP(Tbl_BalanceHistory[[#This Row],[AgyCode]],Tbl_Agencies[Agy Code],Tbl_Agencies[Agy Sort])</f>
        <v>0</v>
      </c>
      <c r="J5042" s="2" t="str">
        <f>Tbl_BalanceHistory[[#This Row],[AgyCode]]&amp;": "&amp;Tbl_BalanceHistory[[#This Row],[Agency Name]]</f>
        <v>754: Augusta Correctional Center</v>
      </c>
      <c r="K5042" s="1">
        <v>2022</v>
      </c>
      <c r="L5042" s="3">
        <v>397</v>
      </c>
      <c r="M5042" s="3" t="s">
        <v>766</v>
      </c>
      <c r="N5042" s="2" t="str">
        <f>Tbl_BalanceHistory[[#This Row],[ProgramCode]]&amp;": "&amp;Tbl_BalanceHistory[[#This Row],[Program Name]]</f>
        <v>397: Prison Medical and Clinical Services</v>
      </c>
      <c r="O5042" s="3" t="s">
        <v>886</v>
      </c>
      <c r="P5042" s="1" t="str">
        <f>IF(Tbl_BalanceHistory[[#This Row],[FundCode]]="0100","GF",IF(Tbl_BalanceHistory[[#This Row],[FundCode]]="01000","GF","Hi Ed / OCR"))</f>
        <v>GF</v>
      </c>
      <c r="Q5042" s="5">
        <v>4512194</v>
      </c>
      <c r="R5042" s="5">
        <v>4512194</v>
      </c>
      <c r="S5042" s="5">
        <v>0</v>
      </c>
      <c r="T5042" s="5">
        <v>0</v>
      </c>
      <c r="U5042" s="3"/>
      <c r="V5042" s="5">
        <v>0</v>
      </c>
      <c r="W5042" s="5"/>
      <c r="X5042" s="5">
        <v>0</v>
      </c>
      <c r="Y5042" s="5">
        <v>0</v>
      </c>
      <c r="Z5042" s="5">
        <f>Tbl_BalanceHistory[[#This Row],[Discretionary Recommended - Pre 2022]]+Tbl_BalanceHistory[[#This Row],[Discretionary Balance Recommended: Policy]]+Tbl_BalanceHistory[[#This Row],[Discretionary Balance Recommended: Commitments]]</f>
        <v>0</v>
      </c>
      <c r="AA5042" s="5">
        <f>Tbl_BalanceHistory[[#This Row],[Discretionary Balance]]-Tbl_BalanceHistory[[#This Row],[Discretionary Reappropriation]]</f>
        <v>0</v>
      </c>
      <c r="AB5042" s="2"/>
      <c r="AC5042" s="2"/>
      <c r="AD5042" s="2"/>
      <c r="AE5042" s="2"/>
    </row>
    <row r="5043" spans="1:31" ht="45" x14ac:dyDescent="0.25">
      <c r="A5043" s="2" t="s">
        <v>747</v>
      </c>
      <c r="B5043" s="3">
        <v>12</v>
      </c>
      <c r="C5043" s="3">
        <v>799</v>
      </c>
      <c r="D5043" s="3" t="s">
        <v>760</v>
      </c>
      <c r="E5043" s="3" t="str">
        <f>_xlfn.XLOOKUP(Tbl_BalanceHistory[[#This Row],[RespAgy]],Tbl_Agencies[Agy Code],Tbl_Agencies[Agy Sort])</f>
        <v>161000</v>
      </c>
      <c r="F5043" s="2" t="str">
        <f>Tbl_BalanceHistory[[#This Row],[RespAgy]]&amp;": "&amp;Tbl_BalanceHistory[[#This Row],[RespAgency]]</f>
        <v>799: Department of Corrections</v>
      </c>
      <c r="G5043" s="3">
        <v>754</v>
      </c>
      <c r="H5043" s="3" t="s">
        <v>1372</v>
      </c>
      <c r="I5043" s="3">
        <f>_xlfn.XLOOKUP(Tbl_BalanceHistory[[#This Row],[AgyCode]],Tbl_Agencies[Agy Code],Tbl_Agencies[Agy Sort])</f>
        <v>0</v>
      </c>
      <c r="J5043" s="2" t="str">
        <f>Tbl_BalanceHistory[[#This Row],[AgyCode]]&amp;": "&amp;Tbl_BalanceHistory[[#This Row],[Agency Name]]</f>
        <v>754: Augusta Correctional Center</v>
      </c>
      <c r="K5043" s="1">
        <v>2021</v>
      </c>
      <c r="L5043" s="3">
        <v>398</v>
      </c>
      <c r="M5043" s="3" t="s">
        <v>768</v>
      </c>
      <c r="N5043" s="2" t="str">
        <f>Tbl_BalanceHistory[[#This Row],[ProgramCode]]&amp;": "&amp;Tbl_BalanceHistory[[#This Row],[Program Name]]</f>
        <v>398: Operation of Secure Correctional Facilities</v>
      </c>
      <c r="O5043" s="3" t="s">
        <v>886</v>
      </c>
      <c r="P5043" s="1" t="str">
        <f>IF(Tbl_BalanceHistory[[#This Row],[FundCode]]="0100","GF",IF(Tbl_BalanceHistory[[#This Row],[FundCode]]="01000","GF","Hi Ed / OCR"))</f>
        <v>GF</v>
      </c>
      <c r="Q5043" s="5">
        <v>26461296</v>
      </c>
      <c r="R5043" s="5">
        <v>26461296</v>
      </c>
      <c r="S5043" s="5">
        <v>0</v>
      </c>
      <c r="T5043" s="5">
        <v>0</v>
      </c>
      <c r="U5043" s="3"/>
      <c r="V5043" s="5">
        <v>0</v>
      </c>
      <c r="W5043" s="5">
        <v>0</v>
      </c>
      <c r="X5043" s="5"/>
      <c r="Y5043" s="5"/>
      <c r="Z5043" s="5">
        <f>Tbl_BalanceHistory[[#This Row],[Discretionary Recommended - Pre 2022]]+Tbl_BalanceHistory[[#This Row],[Discretionary Balance Recommended: Policy]]+Tbl_BalanceHistory[[#This Row],[Discretionary Balance Recommended: Commitments]]</f>
        <v>0</v>
      </c>
      <c r="AA5043" s="5">
        <f>Tbl_BalanceHistory[[#This Row],[Discretionary Balance]]-Tbl_BalanceHistory[[#This Row],[Discretionary Reappropriation]]</f>
        <v>0</v>
      </c>
      <c r="AB5043" s="2"/>
      <c r="AC5043" s="2"/>
      <c r="AD5043" s="2"/>
      <c r="AE5043" s="2"/>
    </row>
    <row r="5044" spans="1:31" ht="45" x14ac:dyDescent="0.25">
      <c r="A5044" s="2" t="s">
        <v>747</v>
      </c>
      <c r="B5044" s="3">
        <v>12</v>
      </c>
      <c r="C5044" s="3">
        <v>799</v>
      </c>
      <c r="D5044" s="3" t="s">
        <v>760</v>
      </c>
      <c r="E5044" s="3" t="str">
        <f>_xlfn.XLOOKUP(Tbl_BalanceHistory[[#This Row],[RespAgy]],Tbl_Agencies[Agy Code],Tbl_Agencies[Agy Sort])</f>
        <v>161000</v>
      </c>
      <c r="F5044" s="2" t="str">
        <f>Tbl_BalanceHistory[[#This Row],[RespAgy]]&amp;": "&amp;Tbl_BalanceHistory[[#This Row],[RespAgency]]</f>
        <v>799: Department of Corrections</v>
      </c>
      <c r="G5044" s="3">
        <v>754</v>
      </c>
      <c r="H5044" s="3" t="s">
        <v>1372</v>
      </c>
      <c r="I5044" s="3">
        <f>_xlfn.XLOOKUP(Tbl_BalanceHistory[[#This Row],[AgyCode]],Tbl_Agencies[Agy Code],Tbl_Agencies[Agy Sort])</f>
        <v>0</v>
      </c>
      <c r="J5044" s="2" t="str">
        <f>Tbl_BalanceHistory[[#This Row],[AgyCode]]&amp;": "&amp;Tbl_BalanceHistory[[#This Row],[Agency Name]]</f>
        <v>754: Augusta Correctional Center</v>
      </c>
      <c r="K5044" s="1">
        <v>2022</v>
      </c>
      <c r="L5044" s="3">
        <v>398</v>
      </c>
      <c r="M5044" s="3" t="s">
        <v>768</v>
      </c>
      <c r="N5044" s="2" t="str">
        <f>Tbl_BalanceHistory[[#This Row],[ProgramCode]]&amp;": "&amp;Tbl_BalanceHistory[[#This Row],[Program Name]]</f>
        <v>398: Operation of Secure Correctional Facilities</v>
      </c>
      <c r="O5044" s="3" t="s">
        <v>886</v>
      </c>
      <c r="P5044" s="1" t="str">
        <f>IF(Tbl_BalanceHistory[[#This Row],[FundCode]]="0100","GF",IF(Tbl_BalanceHistory[[#This Row],[FundCode]]="01000","GF","Hi Ed / OCR"))</f>
        <v>GF</v>
      </c>
      <c r="Q5044" s="5">
        <v>21756221</v>
      </c>
      <c r="R5044" s="5">
        <v>21756221</v>
      </c>
      <c r="S5044" s="5">
        <v>0</v>
      </c>
      <c r="T5044" s="5">
        <v>0</v>
      </c>
      <c r="U5044" s="3"/>
      <c r="V5044" s="5">
        <v>0</v>
      </c>
      <c r="W5044" s="5"/>
      <c r="X5044" s="5">
        <v>0</v>
      </c>
      <c r="Y5044" s="5">
        <v>0</v>
      </c>
      <c r="Z5044" s="5">
        <f>Tbl_BalanceHistory[[#This Row],[Discretionary Recommended - Pre 2022]]+Tbl_BalanceHistory[[#This Row],[Discretionary Balance Recommended: Policy]]+Tbl_BalanceHistory[[#This Row],[Discretionary Balance Recommended: Commitments]]</f>
        <v>0</v>
      </c>
      <c r="AA5044" s="5">
        <f>Tbl_BalanceHistory[[#This Row],[Discretionary Balance]]-Tbl_BalanceHistory[[#This Row],[Discretionary Reappropriation]]</f>
        <v>0</v>
      </c>
      <c r="AB5044" s="2"/>
      <c r="AC5044" s="2"/>
      <c r="AD5044" s="2"/>
      <c r="AE5044" s="2"/>
    </row>
    <row r="5045" spans="1:31" ht="45" x14ac:dyDescent="0.25">
      <c r="A5045" s="2" t="s">
        <v>747</v>
      </c>
      <c r="B5045" s="3">
        <v>12</v>
      </c>
      <c r="C5045" s="3">
        <v>799</v>
      </c>
      <c r="D5045" s="3" t="s">
        <v>760</v>
      </c>
      <c r="E5045" s="3" t="str">
        <f>_xlfn.XLOOKUP(Tbl_BalanceHistory[[#This Row],[RespAgy]],Tbl_Agencies[Agy Code],Tbl_Agencies[Agy Sort])</f>
        <v>161000</v>
      </c>
      <c r="F5045" s="2" t="str">
        <f>Tbl_BalanceHistory[[#This Row],[RespAgy]]&amp;": "&amp;Tbl_BalanceHistory[[#This Row],[RespAgency]]</f>
        <v>799: Department of Corrections</v>
      </c>
      <c r="G5045" s="3">
        <v>756</v>
      </c>
      <c r="H5045" s="3" t="s">
        <v>1374</v>
      </c>
      <c r="I5045" s="3">
        <f>_xlfn.XLOOKUP(Tbl_BalanceHistory[[#This Row],[AgyCode]],Tbl_Agencies[Agy Code],Tbl_Agencies[Agy Sort])</f>
        <v>0</v>
      </c>
      <c r="J5045" s="2" t="str">
        <f>Tbl_BalanceHistory[[#This Row],[AgyCode]]&amp;": "&amp;Tbl_BalanceHistory[[#This Row],[Agency Name]]</f>
        <v>756: Department of Corrections--Division of Institutions</v>
      </c>
      <c r="K5045" s="1">
        <v>2021</v>
      </c>
      <c r="L5045" s="3">
        <v>197</v>
      </c>
      <c r="M5045" s="3" t="s">
        <v>401</v>
      </c>
      <c r="N5045" s="2" t="str">
        <f>Tbl_BalanceHistory[[#This Row],[ProgramCode]]&amp;": "&amp;Tbl_BalanceHistory[[#This Row],[Program Name]]</f>
        <v>197: Instruction</v>
      </c>
      <c r="O5045" s="3" t="s">
        <v>886</v>
      </c>
      <c r="P5045" s="1" t="str">
        <f>IF(Tbl_BalanceHistory[[#This Row],[FundCode]]="0100","GF",IF(Tbl_BalanceHistory[[#This Row],[FundCode]]="01000","GF","Hi Ed / OCR"))</f>
        <v>GF</v>
      </c>
      <c r="Q5045" s="5">
        <v>1345020</v>
      </c>
      <c r="R5045" s="5">
        <v>1345020</v>
      </c>
      <c r="S5045" s="5">
        <v>0</v>
      </c>
      <c r="T5045" s="5">
        <v>0</v>
      </c>
      <c r="U5045" s="3"/>
      <c r="V5045" s="5">
        <v>0</v>
      </c>
      <c r="W5045" s="5">
        <v>0</v>
      </c>
      <c r="X5045" s="5"/>
      <c r="Y5045" s="5"/>
      <c r="Z5045" s="5">
        <f>Tbl_BalanceHistory[[#This Row],[Discretionary Recommended - Pre 2022]]+Tbl_BalanceHistory[[#This Row],[Discretionary Balance Recommended: Policy]]+Tbl_BalanceHistory[[#This Row],[Discretionary Balance Recommended: Commitments]]</f>
        <v>0</v>
      </c>
      <c r="AA5045" s="5">
        <f>Tbl_BalanceHistory[[#This Row],[Discretionary Balance]]-Tbl_BalanceHistory[[#This Row],[Discretionary Reappropriation]]</f>
        <v>0</v>
      </c>
      <c r="AB5045" s="2"/>
      <c r="AC5045" s="2"/>
      <c r="AD5045" s="2"/>
      <c r="AE5045" s="2"/>
    </row>
    <row r="5046" spans="1:31" ht="45" x14ac:dyDescent="0.25">
      <c r="A5046" s="2" t="s">
        <v>747</v>
      </c>
      <c r="B5046" s="3">
        <v>12</v>
      </c>
      <c r="C5046" s="3">
        <v>799</v>
      </c>
      <c r="D5046" s="3" t="s">
        <v>760</v>
      </c>
      <c r="E5046" s="3" t="str">
        <f>_xlfn.XLOOKUP(Tbl_BalanceHistory[[#This Row],[RespAgy]],Tbl_Agencies[Agy Code],Tbl_Agencies[Agy Sort])</f>
        <v>161000</v>
      </c>
      <c r="F5046" s="2" t="str">
        <f>Tbl_BalanceHistory[[#This Row],[RespAgy]]&amp;": "&amp;Tbl_BalanceHistory[[#This Row],[RespAgency]]</f>
        <v>799: Department of Corrections</v>
      </c>
      <c r="G5046" s="3">
        <v>756</v>
      </c>
      <c r="H5046" s="3" t="s">
        <v>1374</v>
      </c>
      <c r="I5046" s="3">
        <f>_xlfn.XLOOKUP(Tbl_BalanceHistory[[#This Row],[AgyCode]],Tbl_Agencies[Agy Code],Tbl_Agencies[Agy Sort])</f>
        <v>0</v>
      </c>
      <c r="J5046" s="2" t="str">
        <f>Tbl_BalanceHistory[[#This Row],[AgyCode]]&amp;": "&amp;Tbl_BalanceHistory[[#This Row],[Agency Name]]</f>
        <v>756: Department of Corrections--Division of Institutions</v>
      </c>
      <c r="K5046" s="1">
        <v>2022</v>
      </c>
      <c r="L5046" s="3">
        <v>197</v>
      </c>
      <c r="M5046" s="3" t="s">
        <v>401</v>
      </c>
      <c r="N5046" s="2" t="str">
        <f>Tbl_BalanceHistory[[#This Row],[ProgramCode]]&amp;": "&amp;Tbl_BalanceHistory[[#This Row],[Program Name]]</f>
        <v>197: Instruction</v>
      </c>
      <c r="O5046" s="3" t="s">
        <v>886</v>
      </c>
      <c r="P5046" s="1" t="str">
        <f>IF(Tbl_BalanceHistory[[#This Row],[FundCode]]="0100","GF",IF(Tbl_BalanceHistory[[#This Row],[FundCode]]="01000","GF","Hi Ed / OCR"))</f>
        <v>GF</v>
      </c>
      <c r="Q5046" s="5">
        <v>1376542</v>
      </c>
      <c r="R5046" s="5">
        <v>1376542</v>
      </c>
      <c r="S5046" s="5">
        <v>0</v>
      </c>
      <c r="T5046" s="5">
        <v>0</v>
      </c>
      <c r="U5046" s="3"/>
      <c r="V5046" s="5">
        <v>0</v>
      </c>
      <c r="W5046" s="5"/>
      <c r="X5046" s="5">
        <v>0</v>
      </c>
      <c r="Y5046" s="5">
        <v>0</v>
      </c>
      <c r="Z5046" s="5">
        <f>Tbl_BalanceHistory[[#This Row],[Discretionary Recommended - Pre 2022]]+Tbl_BalanceHistory[[#This Row],[Discretionary Balance Recommended: Policy]]+Tbl_BalanceHistory[[#This Row],[Discretionary Balance Recommended: Commitments]]</f>
        <v>0</v>
      </c>
      <c r="AA5046" s="5">
        <f>Tbl_BalanceHistory[[#This Row],[Discretionary Balance]]-Tbl_BalanceHistory[[#This Row],[Discretionary Reappropriation]]</f>
        <v>0</v>
      </c>
      <c r="AB5046" s="2"/>
      <c r="AC5046" s="2"/>
      <c r="AD5046" s="2"/>
      <c r="AE5046" s="2"/>
    </row>
    <row r="5047" spans="1:31" ht="45" x14ac:dyDescent="0.25">
      <c r="A5047" s="2" t="s">
        <v>747</v>
      </c>
      <c r="B5047" s="3">
        <v>12</v>
      </c>
      <c r="C5047" s="3">
        <v>799</v>
      </c>
      <c r="D5047" s="3" t="s">
        <v>760</v>
      </c>
      <c r="E5047" s="3" t="str">
        <f>_xlfn.XLOOKUP(Tbl_BalanceHistory[[#This Row],[RespAgy]],Tbl_Agencies[Agy Code],Tbl_Agencies[Agy Sort])</f>
        <v>161000</v>
      </c>
      <c r="F5047" s="2" t="str">
        <f>Tbl_BalanceHistory[[#This Row],[RespAgy]]&amp;": "&amp;Tbl_BalanceHistory[[#This Row],[RespAgency]]</f>
        <v>799: Department of Corrections</v>
      </c>
      <c r="G5047" s="3">
        <v>756</v>
      </c>
      <c r="H5047" s="3" t="s">
        <v>1374</v>
      </c>
      <c r="I5047" s="3">
        <f>_xlfn.XLOOKUP(Tbl_BalanceHistory[[#This Row],[AgyCode]],Tbl_Agencies[Agy Code],Tbl_Agencies[Agy Sort])</f>
        <v>0</v>
      </c>
      <c r="J5047" s="2" t="str">
        <f>Tbl_BalanceHistory[[#This Row],[AgyCode]]&amp;": "&amp;Tbl_BalanceHistory[[#This Row],[Agency Name]]</f>
        <v>756: Department of Corrections--Division of Institutions</v>
      </c>
      <c r="K5047" s="1">
        <v>2021</v>
      </c>
      <c r="L5047" s="3">
        <v>397</v>
      </c>
      <c r="M5047" s="3" t="s">
        <v>766</v>
      </c>
      <c r="N5047" s="2" t="str">
        <f>Tbl_BalanceHistory[[#This Row],[ProgramCode]]&amp;": "&amp;Tbl_BalanceHistory[[#This Row],[Program Name]]</f>
        <v>397: Prison Medical and Clinical Services</v>
      </c>
      <c r="O5047" s="3" t="s">
        <v>886</v>
      </c>
      <c r="P5047" s="1" t="str">
        <f>IF(Tbl_BalanceHistory[[#This Row],[FundCode]]="0100","GF",IF(Tbl_BalanceHistory[[#This Row],[FundCode]]="01000","GF","Hi Ed / OCR"))</f>
        <v>GF</v>
      </c>
      <c r="Q5047" s="5">
        <v>73815965</v>
      </c>
      <c r="R5047" s="5">
        <v>73815965</v>
      </c>
      <c r="S5047" s="5">
        <v>0</v>
      </c>
      <c r="T5047" s="5">
        <v>0</v>
      </c>
      <c r="U5047" s="3"/>
      <c r="V5047" s="5">
        <v>0</v>
      </c>
      <c r="W5047" s="5">
        <v>0</v>
      </c>
      <c r="X5047" s="5"/>
      <c r="Y5047" s="5"/>
      <c r="Z5047" s="5">
        <f>Tbl_BalanceHistory[[#This Row],[Discretionary Recommended - Pre 2022]]+Tbl_BalanceHistory[[#This Row],[Discretionary Balance Recommended: Policy]]+Tbl_BalanceHistory[[#This Row],[Discretionary Balance Recommended: Commitments]]</f>
        <v>0</v>
      </c>
      <c r="AA5047" s="5">
        <f>Tbl_BalanceHistory[[#This Row],[Discretionary Balance]]-Tbl_BalanceHistory[[#This Row],[Discretionary Reappropriation]]</f>
        <v>0</v>
      </c>
      <c r="AB5047" s="2"/>
      <c r="AC5047" s="2"/>
      <c r="AD5047" s="2"/>
      <c r="AE5047" s="2"/>
    </row>
    <row r="5048" spans="1:31" ht="45" x14ac:dyDescent="0.25">
      <c r="A5048" s="2" t="s">
        <v>747</v>
      </c>
      <c r="B5048" s="3">
        <v>12</v>
      </c>
      <c r="C5048" s="3">
        <v>799</v>
      </c>
      <c r="D5048" s="3" t="s">
        <v>760</v>
      </c>
      <c r="E5048" s="3" t="str">
        <f>_xlfn.XLOOKUP(Tbl_BalanceHistory[[#This Row],[RespAgy]],Tbl_Agencies[Agy Code],Tbl_Agencies[Agy Sort])</f>
        <v>161000</v>
      </c>
      <c r="F5048" s="2" t="str">
        <f>Tbl_BalanceHistory[[#This Row],[RespAgy]]&amp;": "&amp;Tbl_BalanceHistory[[#This Row],[RespAgency]]</f>
        <v>799: Department of Corrections</v>
      </c>
      <c r="G5048" s="3">
        <v>756</v>
      </c>
      <c r="H5048" s="3" t="s">
        <v>1374</v>
      </c>
      <c r="I5048" s="3">
        <f>_xlfn.XLOOKUP(Tbl_BalanceHistory[[#This Row],[AgyCode]],Tbl_Agencies[Agy Code],Tbl_Agencies[Agy Sort])</f>
        <v>0</v>
      </c>
      <c r="J5048" s="2" t="str">
        <f>Tbl_BalanceHistory[[#This Row],[AgyCode]]&amp;": "&amp;Tbl_BalanceHistory[[#This Row],[Agency Name]]</f>
        <v>756: Department of Corrections--Division of Institutions</v>
      </c>
      <c r="K5048" s="1">
        <v>2022</v>
      </c>
      <c r="L5048" s="3">
        <v>397</v>
      </c>
      <c r="M5048" s="3" t="s">
        <v>766</v>
      </c>
      <c r="N5048" s="2" t="str">
        <f>Tbl_BalanceHistory[[#This Row],[ProgramCode]]&amp;": "&amp;Tbl_BalanceHistory[[#This Row],[Program Name]]</f>
        <v>397: Prison Medical and Clinical Services</v>
      </c>
      <c r="O5048" s="3" t="s">
        <v>886</v>
      </c>
      <c r="P5048" s="1" t="str">
        <f>IF(Tbl_BalanceHistory[[#This Row],[FundCode]]="0100","GF",IF(Tbl_BalanceHistory[[#This Row],[FundCode]]="01000","GF","Hi Ed / OCR"))</f>
        <v>GF</v>
      </c>
      <c r="Q5048" s="5">
        <v>96083969</v>
      </c>
      <c r="R5048" s="5">
        <v>96082994.620000005</v>
      </c>
      <c r="S5048" s="5">
        <v>974.38</v>
      </c>
      <c r="T5048" s="5">
        <v>0</v>
      </c>
      <c r="U5048" s="3"/>
      <c r="V5048" s="5">
        <v>974.38</v>
      </c>
      <c r="W5048" s="5"/>
      <c r="X5048" s="5">
        <v>0</v>
      </c>
      <c r="Y5048" s="5">
        <v>0</v>
      </c>
      <c r="Z5048" s="5">
        <f>Tbl_BalanceHistory[[#This Row],[Discretionary Recommended - Pre 2022]]+Tbl_BalanceHistory[[#This Row],[Discretionary Balance Recommended: Policy]]+Tbl_BalanceHistory[[#This Row],[Discretionary Balance Recommended: Commitments]]</f>
        <v>0</v>
      </c>
      <c r="AA5048" s="5">
        <f>Tbl_BalanceHistory[[#This Row],[Discretionary Balance]]-Tbl_BalanceHistory[[#This Row],[Discretionary Reappropriation]]</f>
        <v>974.38</v>
      </c>
      <c r="AB5048" s="2"/>
      <c r="AC5048" s="2"/>
      <c r="AD5048" s="2"/>
      <c r="AE5048" s="2"/>
    </row>
    <row r="5049" spans="1:31" ht="60" x14ac:dyDescent="0.25">
      <c r="A5049" s="2" t="s">
        <v>747</v>
      </c>
      <c r="B5049" s="3">
        <v>12</v>
      </c>
      <c r="C5049" s="3">
        <v>799</v>
      </c>
      <c r="D5049" s="3" t="s">
        <v>760</v>
      </c>
      <c r="E5049" s="3" t="str">
        <f>_xlfn.XLOOKUP(Tbl_BalanceHistory[[#This Row],[RespAgy]],Tbl_Agencies[Agy Code],Tbl_Agencies[Agy Sort])</f>
        <v>161000</v>
      </c>
      <c r="F5049" s="2" t="str">
        <f>Tbl_BalanceHistory[[#This Row],[RespAgy]]&amp;": "&amp;Tbl_BalanceHistory[[#This Row],[RespAgency]]</f>
        <v>799: Department of Corrections</v>
      </c>
      <c r="G5049" s="3">
        <v>756</v>
      </c>
      <c r="H5049" s="3" t="s">
        <v>1374</v>
      </c>
      <c r="I5049" s="3">
        <f>_xlfn.XLOOKUP(Tbl_BalanceHistory[[#This Row],[AgyCode]],Tbl_Agencies[Agy Code],Tbl_Agencies[Agy Sort])</f>
        <v>0</v>
      </c>
      <c r="J5049" s="2" t="str">
        <f>Tbl_BalanceHistory[[#This Row],[AgyCode]]&amp;": "&amp;Tbl_BalanceHistory[[#This Row],[Agency Name]]</f>
        <v>756: Department of Corrections--Division of Institutions</v>
      </c>
      <c r="K5049" s="1">
        <v>2021</v>
      </c>
      <c r="L5049" s="3">
        <v>398</v>
      </c>
      <c r="M5049" s="3" t="s">
        <v>768</v>
      </c>
      <c r="N5049" s="2" t="str">
        <f>Tbl_BalanceHistory[[#This Row],[ProgramCode]]&amp;": "&amp;Tbl_BalanceHistory[[#This Row],[Program Name]]</f>
        <v>398: Operation of Secure Correctional Facilities</v>
      </c>
      <c r="O5049" s="3" t="s">
        <v>886</v>
      </c>
      <c r="P5049" s="1" t="str">
        <f>IF(Tbl_BalanceHistory[[#This Row],[FundCode]]="0100","GF",IF(Tbl_BalanceHistory[[#This Row],[FundCode]]="01000","GF","Hi Ed / OCR"))</f>
        <v>GF</v>
      </c>
      <c r="Q5049" s="5">
        <v>88544135</v>
      </c>
      <c r="R5049" s="5">
        <v>88531755.5</v>
      </c>
      <c r="S5049" s="5">
        <v>12379.5</v>
      </c>
      <c r="T5049" s="5">
        <v>0</v>
      </c>
      <c r="U5049" s="3"/>
      <c r="V5049" s="5">
        <v>12379.5</v>
      </c>
      <c r="W5049" s="5">
        <v>0</v>
      </c>
      <c r="X5049" s="5"/>
      <c r="Y5049" s="5"/>
      <c r="Z5049" s="5">
        <f>Tbl_BalanceHistory[[#This Row],[Discretionary Recommended - Pre 2022]]+Tbl_BalanceHistory[[#This Row],[Discretionary Balance Recommended: Policy]]+Tbl_BalanceHistory[[#This Row],[Discretionary Balance Recommended: Commitments]]</f>
        <v>0</v>
      </c>
      <c r="AA5049" s="5">
        <f>Tbl_BalanceHistory[[#This Row],[Discretionary Balance]]-Tbl_BalanceHistory[[#This Row],[Discretionary Reappropriation]]</f>
        <v>12379.5</v>
      </c>
      <c r="AB5049" s="2"/>
      <c r="AC5049" s="2"/>
      <c r="AD5049" s="2"/>
      <c r="AE5049" s="2" t="s">
        <v>2232</v>
      </c>
    </row>
    <row r="5050" spans="1:31" ht="45" x14ac:dyDescent="0.25">
      <c r="A5050" s="2" t="s">
        <v>747</v>
      </c>
      <c r="B5050" s="3">
        <v>12</v>
      </c>
      <c r="C5050" s="3">
        <v>799</v>
      </c>
      <c r="D5050" s="3" t="s">
        <v>760</v>
      </c>
      <c r="E5050" s="3" t="str">
        <f>_xlfn.XLOOKUP(Tbl_BalanceHistory[[#This Row],[RespAgy]],Tbl_Agencies[Agy Code],Tbl_Agencies[Agy Sort])</f>
        <v>161000</v>
      </c>
      <c r="F5050" s="2" t="str">
        <f>Tbl_BalanceHistory[[#This Row],[RespAgy]]&amp;": "&amp;Tbl_BalanceHistory[[#This Row],[RespAgency]]</f>
        <v>799: Department of Corrections</v>
      </c>
      <c r="G5050" s="3">
        <v>756</v>
      </c>
      <c r="H5050" s="3" t="s">
        <v>1374</v>
      </c>
      <c r="I5050" s="3">
        <f>_xlfn.XLOOKUP(Tbl_BalanceHistory[[#This Row],[AgyCode]],Tbl_Agencies[Agy Code],Tbl_Agencies[Agy Sort])</f>
        <v>0</v>
      </c>
      <c r="J5050" s="2" t="str">
        <f>Tbl_BalanceHistory[[#This Row],[AgyCode]]&amp;": "&amp;Tbl_BalanceHistory[[#This Row],[Agency Name]]</f>
        <v>756: Department of Corrections--Division of Institutions</v>
      </c>
      <c r="K5050" s="1">
        <v>2022</v>
      </c>
      <c r="L5050" s="3">
        <v>398</v>
      </c>
      <c r="M5050" s="3" t="s">
        <v>768</v>
      </c>
      <c r="N5050" s="2" t="str">
        <f>Tbl_BalanceHistory[[#This Row],[ProgramCode]]&amp;": "&amp;Tbl_BalanceHistory[[#This Row],[Program Name]]</f>
        <v>398: Operation of Secure Correctional Facilities</v>
      </c>
      <c r="O5050" s="3" t="s">
        <v>886</v>
      </c>
      <c r="P5050" s="1" t="str">
        <f>IF(Tbl_BalanceHistory[[#This Row],[FundCode]]="0100","GF",IF(Tbl_BalanceHistory[[#This Row],[FundCode]]="01000","GF","Hi Ed / OCR"))</f>
        <v>GF</v>
      </c>
      <c r="Q5050" s="5">
        <v>113769075</v>
      </c>
      <c r="R5050" s="5">
        <v>113155455.81999999</v>
      </c>
      <c r="S5050" s="5">
        <v>613619.18000000005</v>
      </c>
      <c r="T5050" s="5">
        <v>0</v>
      </c>
      <c r="U5050" s="3"/>
      <c r="V5050" s="5">
        <v>613619.18000000005</v>
      </c>
      <c r="W5050" s="5"/>
      <c r="X5050" s="5">
        <v>0</v>
      </c>
      <c r="Y5050" s="5">
        <v>0</v>
      </c>
      <c r="Z5050" s="5">
        <f>Tbl_BalanceHistory[[#This Row],[Discretionary Recommended - Pre 2022]]+Tbl_BalanceHistory[[#This Row],[Discretionary Balance Recommended: Policy]]+Tbl_BalanceHistory[[#This Row],[Discretionary Balance Recommended: Commitments]]</f>
        <v>0</v>
      </c>
      <c r="AA5050" s="5">
        <f>Tbl_BalanceHistory[[#This Row],[Discretionary Balance]]-Tbl_BalanceHistory[[#This Row],[Discretionary Reappropriation]]</f>
        <v>613619.18000000005</v>
      </c>
      <c r="AB5050" s="2"/>
      <c r="AC5050" s="2"/>
      <c r="AD5050" s="2"/>
      <c r="AE5050" s="2"/>
    </row>
    <row r="5051" spans="1:31" ht="45" x14ac:dyDescent="0.25">
      <c r="A5051" s="2" t="s">
        <v>747</v>
      </c>
      <c r="B5051" s="3">
        <v>12</v>
      </c>
      <c r="C5051" s="3">
        <v>799</v>
      </c>
      <c r="D5051" s="3" t="s">
        <v>760</v>
      </c>
      <c r="E5051" s="3" t="str">
        <f>_xlfn.XLOOKUP(Tbl_BalanceHistory[[#This Row],[RespAgy]],Tbl_Agencies[Agy Code],Tbl_Agencies[Agy Sort])</f>
        <v>161000</v>
      </c>
      <c r="F5051" s="2" t="str">
        <f>Tbl_BalanceHistory[[#This Row],[RespAgy]]&amp;": "&amp;Tbl_BalanceHistory[[#This Row],[RespAgency]]</f>
        <v>799: Department of Corrections</v>
      </c>
      <c r="G5051" s="3">
        <v>756</v>
      </c>
      <c r="H5051" s="3" t="s">
        <v>1374</v>
      </c>
      <c r="I5051" s="3">
        <f>_xlfn.XLOOKUP(Tbl_BalanceHistory[[#This Row],[AgyCode]],Tbl_Agencies[Agy Code],Tbl_Agencies[Agy Sort])</f>
        <v>0</v>
      </c>
      <c r="J5051" s="2" t="str">
        <f>Tbl_BalanceHistory[[#This Row],[AgyCode]]&amp;": "&amp;Tbl_BalanceHistory[[#This Row],[Agency Name]]</f>
        <v>756: Department of Corrections--Division of Institutions</v>
      </c>
      <c r="K5051" s="1">
        <v>2021</v>
      </c>
      <c r="L5051" s="3">
        <v>399</v>
      </c>
      <c r="M5051" s="3" t="s">
        <v>62</v>
      </c>
      <c r="N5051" s="2" t="str">
        <f>Tbl_BalanceHistory[[#This Row],[ProgramCode]]&amp;": "&amp;Tbl_BalanceHistory[[#This Row],[Program Name]]</f>
        <v>399: Administrative and Support Services</v>
      </c>
      <c r="O5051" s="3" t="s">
        <v>886</v>
      </c>
      <c r="P5051" s="1" t="str">
        <f>IF(Tbl_BalanceHistory[[#This Row],[FundCode]]="0100","GF",IF(Tbl_BalanceHistory[[#This Row],[FundCode]]="01000","GF","Hi Ed / OCR"))</f>
        <v>GF</v>
      </c>
      <c r="Q5051" s="5">
        <v>8748304</v>
      </c>
      <c r="R5051" s="5">
        <v>8748304</v>
      </c>
      <c r="S5051" s="5">
        <v>0</v>
      </c>
      <c r="T5051" s="5">
        <v>0</v>
      </c>
      <c r="U5051" s="3"/>
      <c r="V5051" s="5">
        <v>0</v>
      </c>
      <c r="W5051" s="5">
        <v>0</v>
      </c>
      <c r="X5051" s="5"/>
      <c r="Y5051" s="5"/>
      <c r="Z5051" s="5">
        <f>Tbl_BalanceHistory[[#This Row],[Discretionary Recommended - Pre 2022]]+Tbl_BalanceHistory[[#This Row],[Discretionary Balance Recommended: Policy]]+Tbl_BalanceHistory[[#This Row],[Discretionary Balance Recommended: Commitments]]</f>
        <v>0</v>
      </c>
      <c r="AA5051" s="5">
        <f>Tbl_BalanceHistory[[#This Row],[Discretionary Balance]]-Tbl_BalanceHistory[[#This Row],[Discretionary Reappropriation]]</f>
        <v>0</v>
      </c>
      <c r="AB5051" s="2"/>
      <c r="AC5051" s="2"/>
      <c r="AD5051" s="2"/>
      <c r="AE5051" s="2"/>
    </row>
    <row r="5052" spans="1:31" ht="45" x14ac:dyDescent="0.25">
      <c r="A5052" s="2" t="s">
        <v>747</v>
      </c>
      <c r="B5052" s="3">
        <v>12</v>
      </c>
      <c r="C5052" s="3">
        <v>799</v>
      </c>
      <c r="D5052" s="3" t="s">
        <v>760</v>
      </c>
      <c r="E5052" s="3" t="str">
        <f>_xlfn.XLOOKUP(Tbl_BalanceHistory[[#This Row],[RespAgy]],Tbl_Agencies[Agy Code],Tbl_Agencies[Agy Sort])</f>
        <v>161000</v>
      </c>
      <c r="F5052" s="2" t="str">
        <f>Tbl_BalanceHistory[[#This Row],[RespAgy]]&amp;": "&amp;Tbl_BalanceHistory[[#This Row],[RespAgency]]</f>
        <v>799: Department of Corrections</v>
      </c>
      <c r="G5052" s="3">
        <v>756</v>
      </c>
      <c r="H5052" s="3" t="s">
        <v>1374</v>
      </c>
      <c r="I5052" s="3">
        <f>_xlfn.XLOOKUP(Tbl_BalanceHistory[[#This Row],[AgyCode]],Tbl_Agencies[Agy Code],Tbl_Agencies[Agy Sort])</f>
        <v>0</v>
      </c>
      <c r="J5052" s="2" t="str">
        <f>Tbl_BalanceHistory[[#This Row],[AgyCode]]&amp;": "&amp;Tbl_BalanceHistory[[#This Row],[Agency Name]]</f>
        <v>756: Department of Corrections--Division of Institutions</v>
      </c>
      <c r="K5052" s="1">
        <v>2022</v>
      </c>
      <c r="L5052" s="3">
        <v>399</v>
      </c>
      <c r="M5052" s="3" t="s">
        <v>62</v>
      </c>
      <c r="N5052" s="2" t="str">
        <f>Tbl_BalanceHistory[[#This Row],[ProgramCode]]&amp;": "&amp;Tbl_BalanceHistory[[#This Row],[Program Name]]</f>
        <v>399: Administrative and Support Services</v>
      </c>
      <c r="O5052" s="3" t="s">
        <v>886</v>
      </c>
      <c r="P5052" s="1" t="str">
        <f>IF(Tbl_BalanceHistory[[#This Row],[FundCode]]="0100","GF",IF(Tbl_BalanceHistory[[#This Row],[FundCode]]="01000","GF","Hi Ed / OCR"))</f>
        <v>GF</v>
      </c>
      <c r="Q5052" s="5">
        <v>10071885</v>
      </c>
      <c r="R5052" s="5">
        <v>10071885</v>
      </c>
      <c r="S5052" s="5">
        <v>0</v>
      </c>
      <c r="T5052" s="5">
        <v>0</v>
      </c>
      <c r="U5052" s="3"/>
      <c r="V5052" s="5">
        <v>0</v>
      </c>
      <c r="W5052" s="5"/>
      <c r="X5052" s="5">
        <v>0</v>
      </c>
      <c r="Y5052" s="5">
        <v>0</v>
      </c>
      <c r="Z5052" s="5">
        <f>Tbl_BalanceHistory[[#This Row],[Discretionary Recommended - Pre 2022]]+Tbl_BalanceHistory[[#This Row],[Discretionary Balance Recommended: Policy]]+Tbl_BalanceHistory[[#This Row],[Discretionary Balance Recommended: Commitments]]</f>
        <v>0</v>
      </c>
      <c r="AA5052" s="5">
        <f>Tbl_BalanceHistory[[#This Row],[Discretionary Balance]]-Tbl_BalanceHistory[[#This Row],[Discretionary Reappropriation]]</f>
        <v>0</v>
      </c>
      <c r="AB5052" s="2"/>
      <c r="AC5052" s="2"/>
      <c r="AD5052" s="2"/>
      <c r="AE5052" s="2"/>
    </row>
    <row r="5053" spans="1:31" ht="45" x14ac:dyDescent="0.25">
      <c r="A5053" s="2" t="s">
        <v>747</v>
      </c>
      <c r="B5053" s="3">
        <v>12</v>
      </c>
      <c r="C5053" s="3">
        <v>799</v>
      </c>
      <c r="D5053" s="3" t="s">
        <v>760</v>
      </c>
      <c r="E5053" s="3" t="str">
        <f>_xlfn.XLOOKUP(Tbl_BalanceHistory[[#This Row],[RespAgy]],Tbl_Agencies[Agy Code],Tbl_Agencies[Agy Sort])</f>
        <v>161000</v>
      </c>
      <c r="F5053" s="2" t="str">
        <f>Tbl_BalanceHistory[[#This Row],[RespAgy]]&amp;": "&amp;Tbl_BalanceHistory[[#This Row],[RespAgency]]</f>
        <v>799: Department of Corrections</v>
      </c>
      <c r="G5053" s="3">
        <v>757</v>
      </c>
      <c r="H5053" s="3" t="s">
        <v>1376</v>
      </c>
      <c r="I5053" s="3">
        <f>_xlfn.XLOOKUP(Tbl_BalanceHistory[[#This Row],[AgyCode]],Tbl_Agencies[Agy Code],Tbl_Agencies[Agy Sort])</f>
        <v>0</v>
      </c>
      <c r="J5053" s="2" t="str">
        <f>Tbl_BalanceHistory[[#This Row],[AgyCode]]&amp;": "&amp;Tbl_BalanceHistory[[#This Row],[Agency Name]]</f>
        <v>757: Western Region Correctional Field Units</v>
      </c>
      <c r="K5053" s="1">
        <v>2021</v>
      </c>
      <c r="L5053" s="3">
        <v>197</v>
      </c>
      <c r="M5053" s="3" t="s">
        <v>401</v>
      </c>
      <c r="N5053" s="2" t="str">
        <f>Tbl_BalanceHistory[[#This Row],[ProgramCode]]&amp;": "&amp;Tbl_BalanceHistory[[#This Row],[Program Name]]</f>
        <v>197: Instruction</v>
      </c>
      <c r="O5053" s="3" t="s">
        <v>886</v>
      </c>
      <c r="P5053" s="1" t="str">
        <f>IF(Tbl_BalanceHistory[[#This Row],[FundCode]]="0100","GF",IF(Tbl_BalanceHistory[[#This Row],[FundCode]]="01000","GF","Hi Ed / OCR"))</f>
        <v>GF</v>
      </c>
      <c r="Q5053" s="5">
        <v>277490</v>
      </c>
      <c r="R5053" s="5">
        <v>277490</v>
      </c>
      <c r="S5053" s="5">
        <v>0</v>
      </c>
      <c r="T5053" s="5">
        <v>0</v>
      </c>
      <c r="U5053" s="3"/>
      <c r="V5053" s="5">
        <v>0</v>
      </c>
      <c r="W5053" s="5">
        <v>0</v>
      </c>
      <c r="X5053" s="5"/>
      <c r="Y5053" s="5"/>
      <c r="Z5053" s="5">
        <f>Tbl_BalanceHistory[[#This Row],[Discretionary Recommended - Pre 2022]]+Tbl_BalanceHistory[[#This Row],[Discretionary Balance Recommended: Policy]]+Tbl_BalanceHistory[[#This Row],[Discretionary Balance Recommended: Commitments]]</f>
        <v>0</v>
      </c>
      <c r="AA5053" s="5">
        <f>Tbl_BalanceHistory[[#This Row],[Discretionary Balance]]-Tbl_BalanceHistory[[#This Row],[Discretionary Reappropriation]]</f>
        <v>0</v>
      </c>
      <c r="AB5053" s="2"/>
      <c r="AC5053" s="2"/>
      <c r="AD5053" s="2"/>
      <c r="AE5053" s="2"/>
    </row>
    <row r="5054" spans="1:31" ht="45" x14ac:dyDescent="0.25">
      <c r="A5054" s="2" t="s">
        <v>747</v>
      </c>
      <c r="B5054" s="3">
        <v>12</v>
      </c>
      <c r="C5054" s="3">
        <v>799</v>
      </c>
      <c r="D5054" s="3" t="s">
        <v>760</v>
      </c>
      <c r="E5054" s="3" t="str">
        <f>_xlfn.XLOOKUP(Tbl_BalanceHistory[[#This Row],[RespAgy]],Tbl_Agencies[Agy Code],Tbl_Agencies[Agy Sort])</f>
        <v>161000</v>
      </c>
      <c r="F5054" s="2" t="str">
        <f>Tbl_BalanceHistory[[#This Row],[RespAgy]]&amp;": "&amp;Tbl_BalanceHistory[[#This Row],[RespAgency]]</f>
        <v>799: Department of Corrections</v>
      </c>
      <c r="G5054" s="3">
        <v>757</v>
      </c>
      <c r="H5054" s="3" t="s">
        <v>1376</v>
      </c>
      <c r="I5054" s="3">
        <f>_xlfn.XLOOKUP(Tbl_BalanceHistory[[#This Row],[AgyCode]],Tbl_Agencies[Agy Code],Tbl_Agencies[Agy Sort])</f>
        <v>0</v>
      </c>
      <c r="J5054" s="2" t="str">
        <f>Tbl_BalanceHistory[[#This Row],[AgyCode]]&amp;": "&amp;Tbl_BalanceHistory[[#This Row],[Agency Name]]</f>
        <v>757: Western Region Correctional Field Units</v>
      </c>
      <c r="K5054" s="1">
        <v>2022</v>
      </c>
      <c r="L5054" s="3">
        <v>197</v>
      </c>
      <c r="M5054" s="3" t="s">
        <v>401</v>
      </c>
      <c r="N5054" s="2" t="str">
        <f>Tbl_BalanceHistory[[#This Row],[ProgramCode]]&amp;": "&amp;Tbl_BalanceHistory[[#This Row],[Program Name]]</f>
        <v>197: Instruction</v>
      </c>
      <c r="O5054" s="3" t="s">
        <v>886</v>
      </c>
      <c r="P5054" s="1" t="str">
        <f>IF(Tbl_BalanceHistory[[#This Row],[FundCode]]="0100","GF",IF(Tbl_BalanceHistory[[#This Row],[FundCode]]="01000","GF","Hi Ed / OCR"))</f>
        <v>GF</v>
      </c>
      <c r="Q5054" s="5">
        <v>292420</v>
      </c>
      <c r="R5054" s="5">
        <v>292420</v>
      </c>
      <c r="S5054" s="5">
        <v>0</v>
      </c>
      <c r="T5054" s="5">
        <v>0</v>
      </c>
      <c r="U5054" s="3"/>
      <c r="V5054" s="5">
        <v>0</v>
      </c>
      <c r="W5054" s="5"/>
      <c r="X5054" s="5">
        <v>0</v>
      </c>
      <c r="Y5054" s="5">
        <v>0</v>
      </c>
      <c r="Z5054" s="5">
        <f>Tbl_BalanceHistory[[#This Row],[Discretionary Recommended - Pre 2022]]+Tbl_BalanceHistory[[#This Row],[Discretionary Balance Recommended: Policy]]+Tbl_BalanceHistory[[#This Row],[Discretionary Balance Recommended: Commitments]]</f>
        <v>0</v>
      </c>
      <c r="AA5054" s="5">
        <f>Tbl_BalanceHistory[[#This Row],[Discretionary Balance]]-Tbl_BalanceHistory[[#This Row],[Discretionary Reappropriation]]</f>
        <v>0</v>
      </c>
      <c r="AB5054" s="2"/>
      <c r="AC5054" s="2"/>
      <c r="AD5054" s="2"/>
      <c r="AE5054" s="2"/>
    </row>
    <row r="5055" spans="1:31" ht="45" x14ac:dyDescent="0.25">
      <c r="A5055" s="2" t="s">
        <v>747</v>
      </c>
      <c r="B5055" s="3">
        <v>12</v>
      </c>
      <c r="C5055" s="3">
        <v>799</v>
      </c>
      <c r="D5055" s="3" t="s">
        <v>760</v>
      </c>
      <c r="E5055" s="3" t="str">
        <f>_xlfn.XLOOKUP(Tbl_BalanceHistory[[#This Row],[RespAgy]],Tbl_Agencies[Agy Code],Tbl_Agencies[Agy Sort])</f>
        <v>161000</v>
      </c>
      <c r="F5055" s="2" t="str">
        <f>Tbl_BalanceHistory[[#This Row],[RespAgy]]&amp;": "&amp;Tbl_BalanceHistory[[#This Row],[RespAgency]]</f>
        <v>799: Department of Corrections</v>
      </c>
      <c r="G5055" s="3">
        <v>757</v>
      </c>
      <c r="H5055" s="3" t="s">
        <v>1376</v>
      </c>
      <c r="I5055" s="3">
        <f>_xlfn.XLOOKUP(Tbl_BalanceHistory[[#This Row],[AgyCode]],Tbl_Agencies[Agy Code],Tbl_Agencies[Agy Sort])</f>
        <v>0</v>
      </c>
      <c r="J5055" s="2" t="str">
        <f>Tbl_BalanceHistory[[#This Row],[AgyCode]]&amp;": "&amp;Tbl_BalanceHistory[[#This Row],[Agency Name]]</f>
        <v>757: Western Region Correctional Field Units</v>
      </c>
      <c r="K5055" s="1">
        <v>2021</v>
      </c>
      <c r="L5055" s="3">
        <v>397</v>
      </c>
      <c r="M5055" s="3" t="s">
        <v>766</v>
      </c>
      <c r="N5055" s="2" t="str">
        <f>Tbl_BalanceHistory[[#This Row],[ProgramCode]]&amp;": "&amp;Tbl_BalanceHistory[[#This Row],[Program Name]]</f>
        <v>397: Prison Medical and Clinical Services</v>
      </c>
      <c r="O5055" s="3" t="s">
        <v>886</v>
      </c>
      <c r="P5055" s="1" t="str">
        <f>IF(Tbl_BalanceHistory[[#This Row],[FundCode]]="0100","GF",IF(Tbl_BalanceHistory[[#This Row],[FundCode]]="01000","GF","Hi Ed / OCR"))</f>
        <v>GF</v>
      </c>
      <c r="Q5055" s="5">
        <v>355204</v>
      </c>
      <c r="R5055" s="5">
        <v>355204</v>
      </c>
      <c r="S5055" s="5">
        <v>0</v>
      </c>
      <c r="T5055" s="5">
        <v>0</v>
      </c>
      <c r="U5055" s="3"/>
      <c r="V5055" s="5">
        <v>0</v>
      </c>
      <c r="W5055" s="5">
        <v>0</v>
      </c>
      <c r="X5055" s="5"/>
      <c r="Y5055" s="5"/>
      <c r="Z5055" s="5">
        <f>Tbl_BalanceHistory[[#This Row],[Discretionary Recommended - Pre 2022]]+Tbl_BalanceHistory[[#This Row],[Discretionary Balance Recommended: Policy]]+Tbl_BalanceHistory[[#This Row],[Discretionary Balance Recommended: Commitments]]</f>
        <v>0</v>
      </c>
      <c r="AA5055" s="5">
        <f>Tbl_BalanceHistory[[#This Row],[Discretionary Balance]]-Tbl_BalanceHistory[[#This Row],[Discretionary Reappropriation]]</f>
        <v>0</v>
      </c>
      <c r="AB5055" s="2"/>
      <c r="AC5055" s="2"/>
      <c r="AD5055" s="2"/>
      <c r="AE5055" s="2"/>
    </row>
    <row r="5056" spans="1:31" ht="45" x14ac:dyDescent="0.25">
      <c r="A5056" s="2" t="s">
        <v>747</v>
      </c>
      <c r="B5056" s="3">
        <v>12</v>
      </c>
      <c r="C5056" s="3">
        <v>799</v>
      </c>
      <c r="D5056" s="3" t="s">
        <v>760</v>
      </c>
      <c r="E5056" s="3" t="str">
        <f>_xlfn.XLOOKUP(Tbl_BalanceHistory[[#This Row],[RespAgy]],Tbl_Agencies[Agy Code],Tbl_Agencies[Agy Sort])</f>
        <v>161000</v>
      </c>
      <c r="F5056" s="2" t="str">
        <f>Tbl_BalanceHistory[[#This Row],[RespAgy]]&amp;": "&amp;Tbl_BalanceHistory[[#This Row],[RespAgency]]</f>
        <v>799: Department of Corrections</v>
      </c>
      <c r="G5056" s="3">
        <v>757</v>
      </c>
      <c r="H5056" s="3" t="s">
        <v>1376</v>
      </c>
      <c r="I5056" s="3">
        <f>_xlfn.XLOOKUP(Tbl_BalanceHistory[[#This Row],[AgyCode]],Tbl_Agencies[Agy Code],Tbl_Agencies[Agy Sort])</f>
        <v>0</v>
      </c>
      <c r="J5056" s="2" t="str">
        <f>Tbl_BalanceHistory[[#This Row],[AgyCode]]&amp;": "&amp;Tbl_BalanceHistory[[#This Row],[Agency Name]]</f>
        <v>757: Western Region Correctional Field Units</v>
      </c>
      <c r="K5056" s="1">
        <v>2022</v>
      </c>
      <c r="L5056" s="3">
        <v>397</v>
      </c>
      <c r="M5056" s="3" t="s">
        <v>766</v>
      </c>
      <c r="N5056" s="2" t="str">
        <f>Tbl_BalanceHistory[[#This Row],[ProgramCode]]&amp;": "&amp;Tbl_BalanceHistory[[#This Row],[Program Name]]</f>
        <v>397: Prison Medical and Clinical Services</v>
      </c>
      <c r="O5056" s="3" t="s">
        <v>886</v>
      </c>
      <c r="P5056" s="1" t="str">
        <f>IF(Tbl_BalanceHistory[[#This Row],[FundCode]]="0100","GF",IF(Tbl_BalanceHistory[[#This Row],[FundCode]]="01000","GF","Hi Ed / OCR"))</f>
        <v>GF</v>
      </c>
      <c r="Q5056" s="5">
        <v>456354</v>
      </c>
      <c r="R5056" s="5">
        <v>456354</v>
      </c>
      <c r="S5056" s="5">
        <v>0</v>
      </c>
      <c r="T5056" s="5">
        <v>0</v>
      </c>
      <c r="U5056" s="3"/>
      <c r="V5056" s="5">
        <v>0</v>
      </c>
      <c r="W5056" s="5"/>
      <c r="X5056" s="5">
        <v>0</v>
      </c>
      <c r="Y5056" s="5">
        <v>0</v>
      </c>
      <c r="Z5056" s="5">
        <f>Tbl_BalanceHistory[[#This Row],[Discretionary Recommended - Pre 2022]]+Tbl_BalanceHistory[[#This Row],[Discretionary Balance Recommended: Policy]]+Tbl_BalanceHistory[[#This Row],[Discretionary Balance Recommended: Commitments]]</f>
        <v>0</v>
      </c>
      <c r="AA5056" s="5">
        <f>Tbl_BalanceHistory[[#This Row],[Discretionary Balance]]-Tbl_BalanceHistory[[#This Row],[Discretionary Reappropriation]]</f>
        <v>0</v>
      </c>
      <c r="AB5056" s="2"/>
      <c r="AC5056" s="2"/>
      <c r="AD5056" s="2"/>
      <c r="AE5056" s="2"/>
    </row>
    <row r="5057" spans="1:31" ht="45" x14ac:dyDescent="0.25">
      <c r="A5057" s="2" t="s">
        <v>747</v>
      </c>
      <c r="B5057" s="3">
        <v>12</v>
      </c>
      <c r="C5057" s="3">
        <v>799</v>
      </c>
      <c r="D5057" s="3" t="s">
        <v>760</v>
      </c>
      <c r="E5057" s="3" t="str">
        <f>_xlfn.XLOOKUP(Tbl_BalanceHistory[[#This Row],[RespAgy]],Tbl_Agencies[Agy Code],Tbl_Agencies[Agy Sort])</f>
        <v>161000</v>
      </c>
      <c r="F5057" s="2" t="str">
        <f>Tbl_BalanceHistory[[#This Row],[RespAgy]]&amp;": "&amp;Tbl_BalanceHistory[[#This Row],[RespAgency]]</f>
        <v>799: Department of Corrections</v>
      </c>
      <c r="G5057" s="3">
        <v>757</v>
      </c>
      <c r="H5057" s="3" t="s">
        <v>1376</v>
      </c>
      <c r="I5057" s="3">
        <f>_xlfn.XLOOKUP(Tbl_BalanceHistory[[#This Row],[AgyCode]],Tbl_Agencies[Agy Code],Tbl_Agencies[Agy Sort])</f>
        <v>0</v>
      </c>
      <c r="J5057" s="2" t="str">
        <f>Tbl_BalanceHistory[[#This Row],[AgyCode]]&amp;": "&amp;Tbl_BalanceHistory[[#This Row],[Agency Name]]</f>
        <v>757: Western Region Correctional Field Units</v>
      </c>
      <c r="K5057" s="1">
        <v>2021</v>
      </c>
      <c r="L5057" s="3">
        <v>398</v>
      </c>
      <c r="M5057" s="3" t="s">
        <v>768</v>
      </c>
      <c r="N5057" s="2" t="str">
        <f>Tbl_BalanceHistory[[#This Row],[ProgramCode]]&amp;": "&amp;Tbl_BalanceHistory[[#This Row],[Program Name]]</f>
        <v>398: Operation of Secure Correctional Facilities</v>
      </c>
      <c r="O5057" s="3" t="s">
        <v>886</v>
      </c>
      <c r="P5057" s="1" t="str">
        <f>IF(Tbl_BalanceHistory[[#This Row],[FundCode]]="0100","GF",IF(Tbl_BalanceHistory[[#This Row],[FundCode]]="01000","GF","Hi Ed / OCR"))</f>
        <v>GF</v>
      </c>
      <c r="Q5057" s="5">
        <v>10654177</v>
      </c>
      <c r="R5057" s="5">
        <v>10654177</v>
      </c>
      <c r="S5057" s="5">
        <v>0</v>
      </c>
      <c r="T5057" s="5">
        <v>0</v>
      </c>
      <c r="U5057" s="3"/>
      <c r="V5057" s="5">
        <v>0</v>
      </c>
      <c r="W5057" s="5">
        <v>0</v>
      </c>
      <c r="X5057" s="5"/>
      <c r="Y5057" s="5"/>
      <c r="Z5057" s="5">
        <f>Tbl_BalanceHistory[[#This Row],[Discretionary Recommended - Pre 2022]]+Tbl_BalanceHistory[[#This Row],[Discretionary Balance Recommended: Policy]]+Tbl_BalanceHistory[[#This Row],[Discretionary Balance Recommended: Commitments]]</f>
        <v>0</v>
      </c>
      <c r="AA5057" s="5">
        <f>Tbl_BalanceHistory[[#This Row],[Discretionary Balance]]-Tbl_BalanceHistory[[#This Row],[Discretionary Reappropriation]]</f>
        <v>0</v>
      </c>
      <c r="AB5057" s="2"/>
      <c r="AC5057" s="2"/>
      <c r="AD5057" s="2"/>
      <c r="AE5057" s="2"/>
    </row>
    <row r="5058" spans="1:31" ht="45" x14ac:dyDescent="0.25">
      <c r="A5058" s="2" t="s">
        <v>747</v>
      </c>
      <c r="B5058" s="3">
        <v>12</v>
      </c>
      <c r="C5058" s="3">
        <v>799</v>
      </c>
      <c r="D5058" s="3" t="s">
        <v>760</v>
      </c>
      <c r="E5058" s="3" t="str">
        <f>_xlfn.XLOOKUP(Tbl_BalanceHistory[[#This Row],[RespAgy]],Tbl_Agencies[Agy Code],Tbl_Agencies[Agy Sort])</f>
        <v>161000</v>
      </c>
      <c r="F5058" s="2" t="str">
        <f>Tbl_BalanceHistory[[#This Row],[RespAgy]]&amp;": "&amp;Tbl_BalanceHistory[[#This Row],[RespAgency]]</f>
        <v>799: Department of Corrections</v>
      </c>
      <c r="G5058" s="3">
        <v>757</v>
      </c>
      <c r="H5058" s="3" t="s">
        <v>1376</v>
      </c>
      <c r="I5058" s="3">
        <f>_xlfn.XLOOKUP(Tbl_BalanceHistory[[#This Row],[AgyCode]],Tbl_Agencies[Agy Code],Tbl_Agencies[Agy Sort])</f>
        <v>0</v>
      </c>
      <c r="J5058" s="2" t="str">
        <f>Tbl_BalanceHistory[[#This Row],[AgyCode]]&amp;": "&amp;Tbl_BalanceHistory[[#This Row],[Agency Name]]</f>
        <v>757: Western Region Correctional Field Units</v>
      </c>
      <c r="K5058" s="1">
        <v>2022</v>
      </c>
      <c r="L5058" s="3">
        <v>398</v>
      </c>
      <c r="M5058" s="3" t="s">
        <v>768</v>
      </c>
      <c r="N5058" s="2" t="str">
        <f>Tbl_BalanceHistory[[#This Row],[ProgramCode]]&amp;": "&amp;Tbl_BalanceHistory[[#This Row],[Program Name]]</f>
        <v>398: Operation of Secure Correctional Facilities</v>
      </c>
      <c r="O5058" s="3" t="s">
        <v>886</v>
      </c>
      <c r="P5058" s="1" t="str">
        <f>IF(Tbl_BalanceHistory[[#This Row],[FundCode]]="0100","GF",IF(Tbl_BalanceHistory[[#This Row],[FundCode]]="01000","GF","Hi Ed / OCR"))</f>
        <v>GF</v>
      </c>
      <c r="Q5058" s="5">
        <v>12288100</v>
      </c>
      <c r="R5058" s="5">
        <v>12288100</v>
      </c>
      <c r="S5058" s="5">
        <v>0</v>
      </c>
      <c r="T5058" s="5">
        <v>0</v>
      </c>
      <c r="U5058" s="3"/>
      <c r="V5058" s="5">
        <v>0</v>
      </c>
      <c r="W5058" s="5"/>
      <c r="X5058" s="5">
        <v>0</v>
      </c>
      <c r="Y5058" s="5">
        <v>0</v>
      </c>
      <c r="Z5058" s="5">
        <f>Tbl_BalanceHistory[[#This Row],[Discretionary Recommended - Pre 2022]]+Tbl_BalanceHistory[[#This Row],[Discretionary Balance Recommended: Policy]]+Tbl_BalanceHistory[[#This Row],[Discretionary Balance Recommended: Commitments]]</f>
        <v>0</v>
      </c>
      <c r="AA5058" s="5">
        <f>Tbl_BalanceHistory[[#This Row],[Discretionary Balance]]-Tbl_BalanceHistory[[#This Row],[Discretionary Reappropriation]]</f>
        <v>0</v>
      </c>
      <c r="AB5058" s="2"/>
      <c r="AC5058" s="2"/>
      <c r="AD5058" s="2"/>
      <c r="AE5058" s="2"/>
    </row>
    <row r="5059" spans="1:31" ht="45" x14ac:dyDescent="0.25">
      <c r="A5059" s="2" t="s">
        <v>747</v>
      </c>
      <c r="B5059" s="3">
        <v>12</v>
      </c>
      <c r="C5059" s="3">
        <v>799</v>
      </c>
      <c r="D5059" s="3" t="s">
        <v>760</v>
      </c>
      <c r="E5059" s="3" t="str">
        <f>_xlfn.XLOOKUP(Tbl_BalanceHistory[[#This Row],[RespAgy]],Tbl_Agencies[Agy Code],Tbl_Agencies[Agy Sort])</f>
        <v>161000</v>
      </c>
      <c r="F5059" s="2" t="str">
        <f>Tbl_BalanceHistory[[#This Row],[RespAgy]]&amp;": "&amp;Tbl_BalanceHistory[[#This Row],[RespAgency]]</f>
        <v>799: Department of Corrections</v>
      </c>
      <c r="G5059" s="3">
        <v>767</v>
      </c>
      <c r="H5059" s="3" t="s">
        <v>1388</v>
      </c>
      <c r="I5059" s="3">
        <f>_xlfn.XLOOKUP(Tbl_BalanceHistory[[#This Row],[AgyCode]],Tbl_Agencies[Agy Code],Tbl_Agencies[Agy Sort])</f>
        <v>0</v>
      </c>
      <c r="J5059" s="2" t="str">
        <f>Tbl_BalanceHistory[[#This Row],[AgyCode]]&amp;": "&amp;Tbl_BalanceHistory[[#This Row],[Agency Name]]</f>
        <v>767: Division of Community Corrections</v>
      </c>
      <c r="K5059" s="1">
        <v>2021</v>
      </c>
      <c r="L5059" s="3">
        <v>197</v>
      </c>
      <c r="M5059" s="3" t="s">
        <v>401</v>
      </c>
      <c r="N5059" s="2" t="str">
        <f>Tbl_BalanceHistory[[#This Row],[ProgramCode]]&amp;": "&amp;Tbl_BalanceHistory[[#This Row],[Program Name]]</f>
        <v>197: Instruction</v>
      </c>
      <c r="O5059" s="3" t="s">
        <v>886</v>
      </c>
      <c r="P5059" s="1" t="str">
        <f>IF(Tbl_BalanceHistory[[#This Row],[FundCode]]="0100","GF",IF(Tbl_BalanceHistory[[#This Row],[FundCode]]="01000","GF","Hi Ed / OCR"))</f>
        <v>GF</v>
      </c>
      <c r="Q5059" s="5">
        <v>655042</v>
      </c>
      <c r="R5059" s="5">
        <v>655042</v>
      </c>
      <c r="S5059" s="5">
        <v>0</v>
      </c>
      <c r="T5059" s="5">
        <v>0</v>
      </c>
      <c r="U5059" s="3"/>
      <c r="V5059" s="5">
        <v>0</v>
      </c>
      <c r="W5059" s="5">
        <v>0</v>
      </c>
      <c r="X5059" s="5"/>
      <c r="Y5059" s="5"/>
      <c r="Z5059" s="5">
        <f>Tbl_BalanceHistory[[#This Row],[Discretionary Recommended - Pre 2022]]+Tbl_BalanceHistory[[#This Row],[Discretionary Balance Recommended: Policy]]+Tbl_BalanceHistory[[#This Row],[Discretionary Balance Recommended: Commitments]]</f>
        <v>0</v>
      </c>
      <c r="AA5059" s="5">
        <f>Tbl_BalanceHistory[[#This Row],[Discretionary Balance]]-Tbl_BalanceHistory[[#This Row],[Discretionary Reappropriation]]</f>
        <v>0</v>
      </c>
      <c r="AB5059" s="2"/>
      <c r="AC5059" s="2"/>
      <c r="AD5059" s="2"/>
      <c r="AE5059" s="2"/>
    </row>
    <row r="5060" spans="1:31" ht="45" x14ac:dyDescent="0.25">
      <c r="A5060" s="2" t="s">
        <v>747</v>
      </c>
      <c r="B5060" s="3">
        <v>12</v>
      </c>
      <c r="C5060" s="3">
        <v>799</v>
      </c>
      <c r="D5060" s="3" t="s">
        <v>760</v>
      </c>
      <c r="E5060" s="3" t="str">
        <f>_xlfn.XLOOKUP(Tbl_BalanceHistory[[#This Row],[RespAgy]],Tbl_Agencies[Agy Code],Tbl_Agencies[Agy Sort])</f>
        <v>161000</v>
      </c>
      <c r="F5060" s="2" t="str">
        <f>Tbl_BalanceHistory[[#This Row],[RespAgy]]&amp;": "&amp;Tbl_BalanceHistory[[#This Row],[RespAgency]]</f>
        <v>799: Department of Corrections</v>
      </c>
      <c r="G5060" s="3">
        <v>767</v>
      </c>
      <c r="H5060" s="3" t="s">
        <v>1388</v>
      </c>
      <c r="I5060" s="3">
        <f>_xlfn.XLOOKUP(Tbl_BalanceHistory[[#This Row],[AgyCode]],Tbl_Agencies[Agy Code],Tbl_Agencies[Agy Sort])</f>
        <v>0</v>
      </c>
      <c r="J5060" s="2" t="str">
        <f>Tbl_BalanceHistory[[#This Row],[AgyCode]]&amp;": "&amp;Tbl_BalanceHistory[[#This Row],[Agency Name]]</f>
        <v>767: Division of Community Corrections</v>
      </c>
      <c r="K5060" s="1">
        <v>2022</v>
      </c>
      <c r="L5060" s="3">
        <v>197</v>
      </c>
      <c r="M5060" s="3" t="s">
        <v>401</v>
      </c>
      <c r="N5060" s="2" t="str">
        <f>Tbl_BalanceHistory[[#This Row],[ProgramCode]]&amp;": "&amp;Tbl_BalanceHistory[[#This Row],[Program Name]]</f>
        <v>197: Instruction</v>
      </c>
      <c r="O5060" s="3" t="s">
        <v>886</v>
      </c>
      <c r="P5060" s="1" t="str">
        <f>IF(Tbl_BalanceHistory[[#This Row],[FundCode]]="0100","GF",IF(Tbl_BalanceHistory[[#This Row],[FundCode]]="01000","GF","Hi Ed / OCR"))</f>
        <v>GF</v>
      </c>
      <c r="Q5060" s="5">
        <v>723231</v>
      </c>
      <c r="R5060" s="5">
        <v>723231</v>
      </c>
      <c r="S5060" s="5">
        <v>0</v>
      </c>
      <c r="T5060" s="5">
        <v>0</v>
      </c>
      <c r="U5060" s="3"/>
      <c r="V5060" s="5">
        <v>0</v>
      </c>
      <c r="W5060" s="5"/>
      <c r="X5060" s="5">
        <v>0</v>
      </c>
      <c r="Y5060" s="5">
        <v>0</v>
      </c>
      <c r="Z5060" s="5">
        <f>Tbl_BalanceHistory[[#This Row],[Discretionary Recommended - Pre 2022]]+Tbl_BalanceHistory[[#This Row],[Discretionary Balance Recommended: Policy]]+Tbl_BalanceHistory[[#This Row],[Discretionary Balance Recommended: Commitments]]</f>
        <v>0</v>
      </c>
      <c r="AA5060" s="5">
        <f>Tbl_BalanceHistory[[#This Row],[Discretionary Balance]]-Tbl_BalanceHistory[[#This Row],[Discretionary Reappropriation]]</f>
        <v>0</v>
      </c>
      <c r="AB5060" s="2"/>
      <c r="AC5060" s="2"/>
      <c r="AD5060" s="2"/>
      <c r="AE5060" s="2"/>
    </row>
    <row r="5061" spans="1:31" ht="45" x14ac:dyDescent="0.25">
      <c r="A5061" s="2" t="s">
        <v>747</v>
      </c>
      <c r="B5061" s="3">
        <v>12</v>
      </c>
      <c r="C5061" s="3">
        <v>799</v>
      </c>
      <c r="D5061" s="3" t="s">
        <v>760</v>
      </c>
      <c r="E5061" s="3" t="str">
        <f>_xlfn.XLOOKUP(Tbl_BalanceHistory[[#This Row],[RespAgy]],Tbl_Agencies[Agy Code],Tbl_Agencies[Agy Sort])</f>
        <v>161000</v>
      </c>
      <c r="F5061" s="2" t="str">
        <f>Tbl_BalanceHistory[[#This Row],[RespAgy]]&amp;": "&amp;Tbl_BalanceHistory[[#This Row],[RespAgency]]</f>
        <v>799: Department of Corrections</v>
      </c>
      <c r="G5061" s="3">
        <v>767</v>
      </c>
      <c r="H5061" s="3" t="s">
        <v>1388</v>
      </c>
      <c r="I5061" s="3">
        <f>_xlfn.XLOOKUP(Tbl_BalanceHistory[[#This Row],[AgyCode]],Tbl_Agencies[Agy Code],Tbl_Agencies[Agy Sort])</f>
        <v>0</v>
      </c>
      <c r="J5061" s="2" t="str">
        <f>Tbl_BalanceHistory[[#This Row],[AgyCode]]&amp;": "&amp;Tbl_BalanceHistory[[#This Row],[Agency Name]]</f>
        <v>767: Division of Community Corrections</v>
      </c>
      <c r="K5061" s="1">
        <v>2021</v>
      </c>
      <c r="L5061" s="3">
        <v>351</v>
      </c>
      <c r="M5061" s="3" t="s">
        <v>762</v>
      </c>
      <c r="N5061" s="2" t="str">
        <f>Tbl_BalanceHistory[[#This Row],[ProgramCode]]&amp;": "&amp;Tbl_BalanceHistory[[#This Row],[Program Name]]</f>
        <v>351: Supervision of Offenders and Re-entry Services</v>
      </c>
      <c r="O5061" s="3" t="s">
        <v>886</v>
      </c>
      <c r="P5061" s="1" t="str">
        <f>IF(Tbl_BalanceHistory[[#This Row],[FundCode]]="0100","GF",IF(Tbl_BalanceHistory[[#This Row],[FundCode]]="01000","GF","Hi Ed / OCR"))</f>
        <v>GF</v>
      </c>
      <c r="Q5061" s="5">
        <v>97115110</v>
      </c>
      <c r="R5061" s="5">
        <v>97115110</v>
      </c>
      <c r="S5061" s="5">
        <v>0</v>
      </c>
      <c r="T5061" s="5">
        <v>0</v>
      </c>
      <c r="U5061" s="3"/>
      <c r="V5061" s="5">
        <v>0</v>
      </c>
      <c r="W5061" s="5">
        <v>0</v>
      </c>
      <c r="X5061" s="5"/>
      <c r="Y5061" s="5"/>
      <c r="Z5061" s="5">
        <f>Tbl_BalanceHistory[[#This Row],[Discretionary Recommended - Pre 2022]]+Tbl_BalanceHistory[[#This Row],[Discretionary Balance Recommended: Policy]]+Tbl_BalanceHistory[[#This Row],[Discretionary Balance Recommended: Commitments]]</f>
        <v>0</v>
      </c>
      <c r="AA5061" s="5">
        <f>Tbl_BalanceHistory[[#This Row],[Discretionary Balance]]-Tbl_BalanceHistory[[#This Row],[Discretionary Reappropriation]]</f>
        <v>0</v>
      </c>
      <c r="AB5061" s="2"/>
      <c r="AC5061" s="2"/>
      <c r="AD5061" s="2"/>
      <c r="AE5061" s="2"/>
    </row>
    <row r="5062" spans="1:31" ht="45" x14ac:dyDescent="0.25">
      <c r="A5062" s="2" t="s">
        <v>747</v>
      </c>
      <c r="B5062" s="3">
        <v>12</v>
      </c>
      <c r="C5062" s="3">
        <v>799</v>
      </c>
      <c r="D5062" s="3" t="s">
        <v>760</v>
      </c>
      <c r="E5062" s="3" t="str">
        <f>_xlfn.XLOOKUP(Tbl_BalanceHistory[[#This Row],[RespAgy]],Tbl_Agencies[Agy Code],Tbl_Agencies[Agy Sort])</f>
        <v>161000</v>
      </c>
      <c r="F5062" s="2" t="str">
        <f>Tbl_BalanceHistory[[#This Row],[RespAgy]]&amp;": "&amp;Tbl_BalanceHistory[[#This Row],[RespAgency]]</f>
        <v>799: Department of Corrections</v>
      </c>
      <c r="G5062" s="3">
        <v>767</v>
      </c>
      <c r="H5062" s="3" t="s">
        <v>1388</v>
      </c>
      <c r="I5062" s="3">
        <f>_xlfn.XLOOKUP(Tbl_BalanceHistory[[#This Row],[AgyCode]],Tbl_Agencies[Agy Code],Tbl_Agencies[Agy Sort])</f>
        <v>0</v>
      </c>
      <c r="J5062" s="2" t="str">
        <f>Tbl_BalanceHistory[[#This Row],[AgyCode]]&amp;": "&amp;Tbl_BalanceHistory[[#This Row],[Agency Name]]</f>
        <v>767: Division of Community Corrections</v>
      </c>
      <c r="K5062" s="1">
        <v>2022</v>
      </c>
      <c r="L5062" s="3">
        <v>351</v>
      </c>
      <c r="M5062" s="3" t="s">
        <v>762</v>
      </c>
      <c r="N5062" s="2" t="str">
        <f>Tbl_BalanceHistory[[#This Row],[ProgramCode]]&amp;": "&amp;Tbl_BalanceHistory[[#This Row],[Program Name]]</f>
        <v>351: Supervision of Offenders and Re-entry Services</v>
      </c>
      <c r="O5062" s="3" t="s">
        <v>886</v>
      </c>
      <c r="P5062" s="1" t="str">
        <f>IF(Tbl_BalanceHistory[[#This Row],[FundCode]]="0100","GF",IF(Tbl_BalanceHistory[[#This Row],[FundCode]]="01000","GF","Hi Ed / OCR"))</f>
        <v>GF</v>
      </c>
      <c r="Q5062" s="5">
        <v>104284799</v>
      </c>
      <c r="R5062" s="5">
        <v>104284799</v>
      </c>
      <c r="S5062" s="5">
        <v>0</v>
      </c>
      <c r="T5062" s="5">
        <v>0</v>
      </c>
      <c r="U5062" s="3"/>
      <c r="V5062" s="5">
        <v>0</v>
      </c>
      <c r="W5062" s="5"/>
      <c r="X5062" s="5">
        <v>0</v>
      </c>
      <c r="Y5062" s="5">
        <v>0</v>
      </c>
      <c r="Z5062" s="5">
        <f>Tbl_BalanceHistory[[#This Row],[Discretionary Recommended - Pre 2022]]+Tbl_BalanceHistory[[#This Row],[Discretionary Balance Recommended: Policy]]+Tbl_BalanceHistory[[#This Row],[Discretionary Balance Recommended: Commitments]]</f>
        <v>0</v>
      </c>
      <c r="AA5062" s="5">
        <f>Tbl_BalanceHistory[[#This Row],[Discretionary Balance]]-Tbl_BalanceHistory[[#This Row],[Discretionary Reappropriation]]</f>
        <v>0</v>
      </c>
      <c r="AB5062" s="2"/>
      <c r="AC5062" s="2"/>
      <c r="AD5062" s="2"/>
      <c r="AE5062" s="2"/>
    </row>
    <row r="5063" spans="1:31" ht="45" x14ac:dyDescent="0.25">
      <c r="A5063" s="2" t="s">
        <v>747</v>
      </c>
      <c r="B5063" s="3">
        <v>12</v>
      </c>
      <c r="C5063" s="3">
        <v>799</v>
      </c>
      <c r="D5063" s="3" t="s">
        <v>760</v>
      </c>
      <c r="E5063" s="3" t="str">
        <f>_xlfn.XLOOKUP(Tbl_BalanceHistory[[#This Row],[RespAgy]],Tbl_Agencies[Agy Code],Tbl_Agencies[Agy Sort])</f>
        <v>161000</v>
      </c>
      <c r="F5063" s="2" t="str">
        <f>Tbl_BalanceHistory[[#This Row],[RespAgy]]&amp;": "&amp;Tbl_BalanceHistory[[#This Row],[RespAgency]]</f>
        <v>799: Department of Corrections</v>
      </c>
      <c r="G5063" s="3">
        <v>767</v>
      </c>
      <c r="H5063" s="3" t="s">
        <v>1388</v>
      </c>
      <c r="I5063" s="3">
        <f>_xlfn.XLOOKUP(Tbl_BalanceHistory[[#This Row],[AgyCode]],Tbl_Agencies[Agy Code],Tbl_Agencies[Agy Sort])</f>
        <v>0</v>
      </c>
      <c r="J5063" s="2" t="str">
        <f>Tbl_BalanceHistory[[#This Row],[AgyCode]]&amp;": "&amp;Tbl_BalanceHistory[[#This Row],[Agency Name]]</f>
        <v>767: Division of Community Corrections</v>
      </c>
      <c r="K5063" s="1">
        <v>2021</v>
      </c>
      <c r="L5063" s="3">
        <v>361</v>
      </c>
      <c r="M5063" s="3" t="s">
        <v>764</v>
      </c>
      <c r="N5063" s="2" t="str">
        <f>Tbl_BalanceHistory[[#This Row],[ProgramCode]]&amp;": "&amp;Tbl_BalanceHistory[[#This Row],[Program Name]]</f>
        <v>361: Operation of State Residential Community Correctional Facilities</v>
      </c>
      <c r="O5063" s="3" t="s">
        <v>886</v>
      </c>
      <c r="P5063" s="1" t="str">
        <f>IF(Tbl_BalanceHistory[[#This Row],[FundCode]]="0100","GF",IF(Tbl_BalanceHistory[[#This Row],[FundCode]]="01000","GF","Hi Ed / OCR"))</f>
        <v>GF</v>
      </c>
      <c r="Q5063" s="5">
        <v>19671274</v>
      </c>
      <c r="R5063" s="5">
        <v>19671274</v>
      </c>
      <c r="S5063" s="5">
        <v>0</v>
      </c>
      <c r="T5063" s="5">
        <v>0</v>
      </c>
      <c r="U5063" s="3"/>
      <c r="V5063" s="5">
        <v>0</v>
      </c>
      <c r="W5063" s="5">
        <v>0</v>
      </c>
      <c r="X5063" s="5"/>
      <c r="Y5063" s="5"/>
      <c r="Z5063" s="5">
        <f>Tbl_BalanceHistory[[#This Row],[Discretionary Recommended - Pre 2022]]+Tbl_BalanceHistory[[#This Row],[Discretionary Balance Recommended: Policy]]+Tbl_BalanceHistory[[#This Row],[Discretionary Balance Recommended: Commitments]]</f>
        <v>0</v>
      </c>
      <c r="AA5063" s="5">
        <f>Tbl_BalanceHistory[[#This Row],[Discretionary Balance]]-Tbl_BalanceHistory[[#This Row],[Discretionary Reappropriation]]</f>
        <v>0</v>
      </c>
      <c r="AB5063" s="2"/>
      <c r="AC5063" s="2"/>
      <c r="AD5063" s="2"/>
      <c r="AE5063" s="2"/>
    </row>
    <row r="5064" spans="1:31" ht="45" x14ac:dyDescent="0.25">
      <c r="A5064" s="2" t="s">
        <v>747</v>
      </c>
      <c r="B5064" s="3">
        <v>12</v>
      </c>
      <c r="C5064" s="3">
        <v>799</v>
      </c>
      <c r="D5064" s="3" t="s">
        <v>760</v>
      </c>
      <c r="E5064" s="3" t="str">
        <f>_xlfn.XLOOKUP(Tbl_BalanceHistory[[#This Row],[RespAgy]],Tbl_Agencies[Agy Code],Tbl_Agencies[Agy Sort])</f>
        <v>161000</v>
      </c>
      <c r="F5064" s="2" t="str">
        <f>Tbl_BalanceHistory[[#This Row],[RespAgy]]&amp;": "&amp;Tbl_BalanceHistory[[#This Row],[RespAgency]]</f>
        <v>799: Department of Corrections</v>
      </c>
      <c r="G5064" s="3">
        <v>767</v>
      </c>
      <c r="H5064" s="3" t="s">
        <v>1388</v>
      </c>
      <c r="I5064" s="3">
        <f>_xlfn.XLOOKUP(Tbl_BalanceHistory[[#This Row],[AgyCode]],Tbl_Agencies[Agy Code],Tbl_Agencies[Agy Sort])</f>
        <v>0</v>
      </c>
      <c r="J5064" s="2" t="str">
        <f>Tbl_BalanceHistory[[#This Row],[AgyCode]]&amp;": "&amp;Tbl_BalanceHistory[[#This Row],[Agency Name]]</f>
        <v>767: Division of Community Corrections</v>
      </c>
      <c r="K5064" s="1">
        <v>2022</v>
      </c>
      <c r="L5064" s="3">
        <v>361</v>
      </c>
      <c r="M5064" s="3" t="s">
        <v>764</v>
      </c>
      <c r="N5064" s="2" t="str">
        <f>Tbl_BalanceHistory[[#This Row],[ProgramCode]]&amp;": "&amp;Tbl_BalanceHistory[[#This Row],[Program Name]]</f>
        <v>361: Operation of State Residential Community Correctional Facilities</v>
      </c>
      <c r="O5064" s="3" t="s">
        <v>886</v>
      </c>
      <c r="P5064" s="1" t="str">
        <f>IF(Tbl_BalanceHistory[[#This Row],[FundCode]]="0100","GF",IF(Tbl_BalanceHistory[[#This Row],[FundCode]]="01000","GF","Hi Ed / OCR"))</f>
        <v>GF</v>
      </c>
      <c r="Q5064" s="5">
        <v>20601560</v>
      </c>
      <c r="R5064" s="5">
        <v>20601560</v>
      </c>
      <c r="S5064" s="5">
        <v>0</v>
      </c>
      <c r="T5064" s="5">
        <v>0</v>
      </c>
      <c r="U5064" s="3"/>
      <c r="V5064" s="5">
        <v>0</v>
      </c>
      <c r="W5064" s="5"/>
      <c r="X5064" s="5">
        <v>0</v>
      </c>
      <c r="Y5064" s="5">
        <v>0</v>
      </c>
      <c r="Z5064" s="5">
        <f>Tbl_BalanceHistory[[#This Row],[Discretionary Recommended - Pre 2022]]+Tbl_BalanceHistory[[#This Row],[Discretionary Balance Recommended: Policy]]+Tbl_BalanceHistory[[#This Row],[Discretionary Balance Recommended: Commitments]]</f>
        <v>0</v>
      </c>
      <c r="AA5064" s="5">
        <f>Tbl_BalanceHistory[[#This Row],[Discretionary Balance]]-Tbl_BalanceHistory[[#This Row],[Discretionary Reappropriation]]</f>
        <v>0</v>
      </c>
      <c r="AB5064" s="2"/>
      <c r="AC5064" s="2"/>
      <c r="AD5064" s="2"/>
      <c r="AE5064" s="2"/>
    </row>
    <row r="5065" spans="1:31" ht="45" x14ac:dyDescent="0.25">
      <c r="A5065" s="2" t="s">
        <v>747</v>
      </c>
      <c r="B5065" s="3">
        <v>12</v>
      </c>
      <c r="C5065" s="3">
        <v>799</v>
      </c>
      <c r="D5065" s="3" t="s">
        <v>760</v>
      </c>
      <c r="E5065" s="3" t="str">
        <f>_xlfn.XLOOKUP(Tbl_BalanceHistory[[#This Row],[RespAgy]],Tbl_Agencies[Agy Code],Tbl_Agencies[Agy Sort])</f>
        <v>161000</v>
      </c>
      <c r="F5065" s="2" t="str">
        <f>Tbl_BalanceHistory[[#This Row],[RespAgy]]&amp;": "&amp;Tbl_BalanceHistory[[#This Row],[RespAgency]]</f>
        <v>799: Department of Corrections</v>
      </c>
      <c r="G5065" s="3">
        <v>768</v>
      </c>
      <c r="H5065" s="3" t="s">
        <v>1390</v>
      </c>
      <c r="I5065" s="3">
        <f>_xlfn.XLOOKUP(Tbl_BalanceHistory[[#This Row],[AgyCode]],Tbl_Agencies[Agy Code],Tbl_Agencies[Agy Sort])</f>
        <v>0</v>
      </c>
      <c r="J5065" s="2" t="str">
        <f>Tbl_BalanceHistory[[#This Row],[AgyCode]]&amp;": "&amp;Tbl_BalanceHistory[[#This Row],[Agency Name]]</f>
        <v>768: Keen Mountain Correctional Center</v>
      </c>
      <c r="K5065" s="1">
        <v>2021</v>
      </c>
      <c r="L5065" s="3">
        <v>197</v>
      </c>
      <c r="M5065" s="3" t="s">
        <v>401</v>
      </c>
      <c r="N5065" s="2" t="str">
        <f>Tbl_BalanceHistory[[#This Row],[ProgramCode]]&amp;": "&amp;Tbl_BalanceHistory[[#This Row],[Program Name]]</f>
        <v>197: Instruction</v>
      </c>
      <c r="O5065" s="3" t="s">
        <v>886</v>
      </c>
      <c r="P5065" s="1" t="str">
        <f>IF(Tbl_BalanceHistory[[#This Row],[FundCode]]="0100","GF",IF(Tbl_BalanceHistory[[#This Row],[FundCode]]="01000","GF","Hi Ed / OCR"))</f>
        <v>GF</v>
      </c>
      <c r="Q5065" s="5">
        <v>728514</v>
      </c>
      <c r="R5065" s="5">
        <v>728514</v>
      </c>
      <c r="S5065" s="5">
        <v>0</v>
      </c>
      <c r="T5065" s="5">
        <v>0</v>
      </c>
      <c r="U5065" s="3"/>
      <c r="V5065" s="5">
        <v>0</v>
      </c>
      <c r="W5065" s="5">
        <v>0</v>
      </c>
      <c r="X5065" s="5"/>
      <c r="Y5065" s="5"/>
      <c r="Z5065" s="5">
        <f>Tbl_BalanceHistory[[#This Row],[Discretionary Recommended - Pre 2022]]+Tbl_BalanceHistory[[#This Row],[Discretionary Balance Recommended: Policy]]+Tbl_BalanceHistory[[#This Row],[Discretionary Balance Recommended: Commitments]]</f>
        <v>0</v>
      </c>
      <c r="AA5065" s="5">
        <f>Tbl_BalanceHistory[[#This Row],[Discretionary Balance]]-Tbl_BalanceHistory[[#This Row],[Discretionary Reappropriation]]</f>
        <v>0</v>
      </c>
      <c r="AB5065" s="2"/>
      <c r="AC5065" s="2"/>
      <c r="AD5065" s="2"/>
      <c r="AE5065" s="2"/>
    </row>
    <row r="5066" spans="1:31" ht="45" x14ac:dyDescent="0.25">
      <c r="A5066" s="2" t="s">
        <v>747</v>
      </c>
      <c r="B5066" s="3">
        <v>12</v>
      </c>
      <c r="C5066" s="3">
        <v>799</v>
      </c>
      <c r="D5066" s="3" t="s">
        <v>760</v>
      </c>
      <c r="E5066" s="3" t="str">
        <f>_xlfn.XLOOKUP(Tbl_BalanceHistory[[#This Row],[RespAgy]],Tbl_Agencies[Agy Code],Tbl_Agencies[Agy Sort])</f>
        <v>161000</v>
      </c>
      <c r="F5066" s="2" t="str">
        <f>Tbl_BalanceHistory[[#This Row],[RespAgy]]&amp;": "&amp;Tbl_BalanceHistory[[#This Row],[RespAgency]]</f>
        <v>799: Department of Corrections</v>
      </c>
      <c r="G5066" s="3">
        <v>768</v>
      </c>
      <c r="H5066" s="3" t="s">
        <v>1390</v>
      </c>
      <c r="I5066" s="3">
        <f>_xlfn.XLOOKUP(Tbl_BalanceHistory[[#This Row],[AgyCode]],Tbl_Agencies[Agy Code],Tbl_Agencies[Agy Sort])</f>
        <v>0</v>
      </c>
      <c r="J5066" s="2" t="str">
        <f>Tbl_BalanceHistory[[#This Row],[AgyCode]]&amp;": "&amp;Tbl_BalanceHistory[[#This Row],[Agency Name]]</f>
        <v>768: Keen Mountain Correctional Center</v>
      </c>
      <c r="K5066" s="1">
        <v>2022</v>
      </c>
      <c r="L5066" s="3">
        <v>197</v>
      </c>
      <c r="M5066" s="3" t="s">
        <v>401</v>
      </c>
      <c r="N5066" s="2" t="str">
        <f>Tbl_BalanceHistory[[#This Row],[ProgramCode]]&amp;": "&amp;Tbl_BalanceHistory[[#This Row],[Program Name]]</f>
        <v>197: Instruction</v>
      </c>
      <c r="O5066" s="3" t="s">
        <v>886</v>
      </c>
      <c r="P5066" s="1" t="str">
        <f>IF(Tbl_BalanceHistory[[#This Row],[FundCode]]="0100","GF",IF(Tbl_BalanceHistory[[#This Row],[FundCode]]="01000","GF","Hi Ed / OCR"))</f>
        <v>GF</v>
      </c>
      <c r="Q5066" s="5">
        <v>817330</v>
      </c>
      <c r="R5066" s="5">
        <v>817330</v>
      </c>
      <c r="S5066" s="5">
        <v>0</v>
      </c>
      <c r="T5066" s="5">
        <v>0</v>
      </c>
      <c r="U5066" s="3"/>
      <c r="V5066" s="5">
        <v>0</v>
      </c>
      <c r="W5066" s="5"/>
      <c r="X5066" s="5">
        <v>0</v>
      </c>
      <c r="Y5066" s="5">
        <v>0</v>
      </c>
      <c r="Z5066" s="5">
        <f>Tbl_BalanceHistory[[#This Row],[Discretionary Recommended - Pre 2022]]+Tbl_BalanceHistory[[#This Row],[Discretionary Balance Recommended: Policy]]+Tbl_BalanceHistory[[#This Row],[Discretionary Balance Recommended: Commitments]]</f>
        <v>0</v>
      </c>
      <c r="AA5066" s="5">
        <f>Tbl_BalanceHistory[[#This Row],[Discretionary Balance]]-Tbl_BalanceHistory[[#This Row],[Discretionary Reappropriation]]</f>
        <v>0</v>
      </c>
      <c r="AB5066" s="2"/>
      <c r="AC5066" s="2"/>
      <c r="AD5066" s="2"/>
      <c r="AE5066" s="2"/>
    </row>
    <row r="5067" spans="1:31" ht="45" x14ac:dyDescent="0.25">
      <c r="A5067" s="2" t="s">
        <v>747</v>
      </c>
      <c r="B5067" s="3">
        <v>12</v>
      </c>
      <c r="C5067" s="3">
        <v>799</v>
      </c>
      <c r="D5067" s="3" t="s">
        <v>760</v>
      </c>
      <c r="E5067" s="3" t="str">
        <f>_xlfn.XLOOKUP(Tbl_BalanceHistory[[#This Row],[RespAgy]],Tbl_Agencies[Agy Code],Tbl_Agencies[Agy Sort])</f>
        <v>161000</v>
      </c>
      <c r="F5067" s="2" t="str">
        <f>Tbl_BalanceHistory[[#This Row],[RespAgy]]&amp;": "&amp;Tbl_BalanceHistory[[#This Row],[RespAgency]]</f>
        <v>799: Department of Corrections</v>
      </c>
      <c r="G5067" s="3">
        <v>768</v>
      </c>
      <c r="H5067" s="3" t="s">
        <v>1390</v>
      </c>
      <c r="I5067" s="3">
        <f>_xlfn.XLOOKUP(Tbl_BalanceHistory[[#This Row],[AgyCode]],Tbl_Agencies[Agy Code],Tbl_Agencies[Agy Sort])</f>
        <v>0</v>
      </c>
      <c r="J5067" s="2" t="str">
        <f>Tbl_BalanceHistory[[#This Row],[AgyCode]]&amp;": "&amp;Tbl_BalanceHistory[[#This Row],[Agency Name]]</f>
        <v>768: Keen Mountain Correctional Center</v>
      </c>
      <c r="K5067" s="1">
        <v>2021</v>
      </c>
      <c r="L5067" s="3">
        <v>397</v>
      </c>
      <c r="M5067" s="3" t="s">
        <v>766</v>
      </c>
      <c r="N5067" s="2" t="str">
        <f>Tbl_BalanceHistory[[#This Row],[ProgramCode]]&amp;": "&amp;Tbl_BalanceHistory[[#This Row],[Program Name]]</f>
        <v>397: Prison Medical and Clinical Services</v>
      </c>
      <c r="O5067" s="3" t="s">
        <v>886</v>
      </c>
      <c r="P5067" s="1" t="str">
        <f>IF(Tbl_BalanceHistory[[#This Row],[FundCode]]="0100","GF",IF(Tbl_BalanceHistory[[#This Row],[FundCode]]="01000","GF","Hi Ed / OCR"))</f>
        <v>GF</v>
      </c>
      <c r="Q5067" s="5">
        <v>2517973</v>
      </c>
      <c r="R5067" s="5">
        <v>2517973</v>
      </c>
      <c r="S5067" s="5">
        <v>0</v>
      </c>
      <c r="T5067" s="5">
        <v>0</v>
      </c>
      <c r="U5067" s="3"/>
      <c r="V5067" s="5">
        <v>0</v>
      </c>
      <c r="W5067" s="5">
        <v>0</v>
      </c>
      <c r="X5067" s="5"/>
      <c r="Y5067" s="5"/>
      <c r="Z5067" s="5">
        <f>Tbl_BalanceHistory[[#This Row],[Discretionary Recommended - Pre 2022]]+Tbl_BalanceHistory[[#This Row],[Discretionary Balance Recommended: Policy]]+Tbl_BalanceHistory[[#This Row],[Discretionary Balance Recommended: Commitments]]</f>
        <v>0</v>
      </c>
      <c r="AA5067" s="5">
        <f>Tbl_BalanceHistory[[#This Row],[Discretionary Balance]]-Tbl_BalanceHistory[[#This Row],[Discretionary Reappropriation]]</f>
        <v>0</v>
      </c>
      <c r="AB5067" s="2"/>
      <c r="AC5067" s="2"/>
      <c r="AD5067" s="2"/>
      <c r="AE5067" s="2"/>
    </row>
    <row r="5068" spans="1:31" ht="45" x14ac:dyDescent="0.25">
      <c r="A5068" s="2" t="s">
        <v>747</v>
      </c>
      <c r="B5068" s="3">
        <v>12</v>
      </c>
      <c r="C5068" s="3">
        <v>799</v>
      </c>
      <c r="D5068" s="3" t="s">
        <v>760</v>
      </c>
      <c r="E5068" s="3" t="str">
        <f>_xlfn.XLOOKUP(Tbl_BalanceHistory[[#This Row],[RespAgy]],Tbl_Agencies[Agy Code],Tbl_Agencies[Agy Sort])</f>
        <v>161000</v>
      </c>
      <c r="F5068" s="2" t="str">
        <f>Tbl_BalanceHistory[[#This Row],[RespAgy]]&amp;": "&amp;Tbl_BalanceHistory[[#This Row],[RespAgency]]</f>
        <v>799: Department of Corrections</v>
      </c>
      <c r="G5068" s="3">
        <v>768</v>
      </c>
      <c r="H5068" s="3" t="s">
        <v>1390</v>
      </c>
      <c r="I5068" s="3">
        <f>_xlfn.XLOOKUP(Tbl_BalanceHistory[[#This Row],[AgyCode]],Tbl_Agencies[Agy Code],Tbl_Agencies[Agy Sort])</f>
        <v>0</v>
      </c>
      <c r="J5068" s="2" t="str">
        <f>Tbl_BalanceHistory[[#This Row],[AgyCode]]&amp;": "&amp;Tbl_BalanceHistory[[#This Row],[Agency Name]]</f>
        <v>768: Keen Mountain Correctional Center</v>
      </c>
      <c r="K5068" s="1">
        <v>2022</v>
      </c>
      <c r="L5068" s="3">
        <v>397</v>
      </c>
      <c r="M5068" s="3" t="s">
        <v>766</v>
      </c>
      <c r="N5068" s="2" t="str">
        <f>Tbl_BalanceHistory[[#This Row],[ProgramCode]]&amp;": "&amp;Tbl_BalanceHistory[[#This Row],[Program Name]]</f>
        <v>397: Prison Medical and Clinical Services</v>
      </c>
      <c r="O5068" s="3" t="s">
        <v>886</v>
      </c>
      <c r="P5068" s="1" t="str">
        <f>IF(Tbl_BalanceHistory[[#This Row],[FundCode]]="0100","GF",IF(Tbl_BalanceHistory[[#This Row],[FundCode]]="01000","GF","Hi Ed / OCR"))</f>
        <v>GF</v>
      </c>
      <c r="Q5068" s="5">
        <v>2681553</v>
      </c>
      <c r="R5068" s="5">
        <v>2681553</v>
      </c>
      <c r="S5068" s="5">
        <v>0</v>
      </c>
      <c r="T5068" s="5">
        <v>0</v>
      </c>
      <c r="U5068" s="3"/>
      <c r="V5068" s="5">
        <v>0</v>
      </c>
      <c r="W5068" s="5"/>
      <c r="X5068" s="5">
        <v>0</v>
      </c>
      <c r="Y5068" s="5">
        <v>0</v>
      </c>
      <c r="Z5068" s="5">
        <f>Tbl_BalanceHistory[[#This Row],[Discretionary Recommended - Pre 2022]]+Tbl_BalanceHistory[[#This Row],[Discretionary Balance Recommended: Policy]]+Tbl_BalanceHistory[[#This Row],[Discretionary Balance Recommended: Commitments]]</f>
        <v>0</v>
      </c>
      <c r="AA5068" s="5">
        <f>Tbl_BalanceHistory[[#This Row],[Discretionary Balance]]-Tbl_BalanceHistory[[#This Row],[Discretionary Reappropriation]]</f>
        <v>0</v>
      </c>
      <c r="AB5068" s="2"/>
      <c r="AC5068" s="2"/>
      <c r="AD5068" s="2"/>
      <c r="AE5068" s="2"/>
    </row>
    <row r="5069" spans="1:31" ht="45" x14ac:dyDescent="0.25">
      <c r="A5069" s="2" t="s">
        <v>747</v>
      </c>
      <c r="B5069" s="3">
        <v>12</v>
      </c>
      <c r="C5069" s="3">
        <v>799</v>
      </c>
      <c r="D5069" s="3" t="s">
        <v>760</v>
      </c>
      <c r="E5069" s="3" t="str">
        <f>_xlfn.XLOOKUP(Tbl_BalanceHistory[[#This Row],[RespAgy]],Tbl_Agencies[Agy Code],Tbl_Agencies[Agy Sort])</f>
        <v>161000</v>
      </c>
      <c r="F5069" s="2" t="str">
        <f>Tbl_BalanceHistory[[#This Row],[RespAgy]]&amp;": "&amp;Tbl_BalanceHistory[[#This Row],[RespAgency]]</f>
        <v>799: Department of Corrections</v>
      </c>
      <c r="G5069" s="3">
        <v>768</v>
      </c>
      <c r="H5069" s="3" t="s">
        <v>1390</v>
      </c>
      <c r="I5069" s="3">
        <f>_xlfn.XLOOKUP(Tbl_BalanceHistory[[#This Row],[AgyCode]],Tbl_Agencies[Agy Code],Tbl_Agencies[Agy Sort])</f>
        <v>0</v>
      </c>
      <c r="J5069" s="2" t="str">
        <f>Tbl_BalanceHistory[[#This Row],[AgyCode]]&amp;": "&amp;Tbl_BalanceHistory[[#This Row],[Agency Name]]</f>
        <v>768: Keen Mountain Correctional Center</v>
      </c>
      <c r="K5069" s="1">
        <v>2021</v>
      </c>
      <c r="L5069" s="3">
        <v>398</v>
      </c>
      <c r="M5069" s="3" t="s">
        <v>768</v>
      </c>
      <c r="N5069" s="2" t="str">
        <f>Tbl_BalanceHistory[[#This Row],[ProgramCode]]&amp;": "&amp;Tbl_BalanceHistory[[#This Row],[Program Name]]</f>
        <v>398: Operation of Secure Correctional Facilities</v>
      </c>
      <c r="O5069" s="3" t="s">
        <v>886</v>
      </c>
      <c r="P5069" s="1" t="str">
        <f>IF(Tbl_BalanceHistory[[#This Row],[FundCode]]="0100","GF",IF(Tbl_BalanceHistory[[#This Row],[FundCode]]="01000","GF","Hi Ed / OCR"))</f>
        <v>GF</v>
      </c>
      <c r="Q5069" s="5">
        <v>22627287</v>
      </c>
      <c r="R5069" s="5">
        <v>22627287</v>
      </c>
      <c r="S5069" s="5">
        <v>0</v>
      </c>
      <c r="T5069" s="5">
        <v>0</v>
      </c>
      <c r="U5069" s="3"/>
      <c r="V5069" s="5">
        <v>0</v>
      </c>
      <c r="W5069" s="5">
        <v>0</v>
      </c>
      <c r="X5069" s="5"/>
      <c r="Y5069" s="5"/>
      <c r="Z5069" s="5">
        <f>Tbl_BalanceHistory[[#This Row],[Discretionary Recommended - Pre 2022]]+Tbl_BalanceHistory[[#This Row],[Discretionary Balance Recommended: Policy]]+Tbl_BalanceHistory[[#This Row],[Discretionary Balance Recommended: Commitments]]</f>
        <v>0</v>
      </c>
      <c r="AA5069" s="5">
        <f>Tbl_BalanceHistory[[#This Row],[Discretionary Balance]]-Tbl_BalanceHistory[[#This Row],[Discretionary Reappropriation]]</f>
        <v>0</v>
      </c>
      <c r="AB5069" s="2"/>
      <c r="AC5069" s="2"/>
      <c r="AD5069" s="2"/>
      <c r="AE5069" s="2"/>
    </row>
    <row r="5070" spans="1:31" ht="45" x14ac:dyDescent="0.25">
      <c r="A5070" s="2" t="s">
        <v>747</v>
      </c>
      <c r="B5070" s="3">
        <v>12</v>
      </c>
      <c r="C5070" s="3">
        <v>799</v>
      </c>
      <c r="D5070" s="3" t="s">
        <v>760</v>
      </c>
      <c r="E5070" s="3" t="str">
        <f>_xlfn.XLOOKUP(Tbl_BalanceHistory[[#This Row],[RespAgy]],Tbl_Agencies[Agy Code],Tbl_Agencies[Agy Sort])</f>
        <v>161000</v>
      </c>
      <c r="F5070" s="2" t="str">
        <f>Tbl_BalanceHistory[[#This Row],[RespAgy]]&amp;": "&amp;Tbl_BalanceHistory[[#This Row],[RespAgency]]</f>
        <v>799: Department of Corrections</v>
      </c>
      <c r="G5070" s="3">
        <v>768</v>
      </c>
      <c r="H5070" s="3" t="s">
        <v>1390</v>
      </c>
      <c r="I5070" s="3">
        <f>_xlfn.XLOOKUP(Tbl_BalanceHistory[[#This Row],[AgyCode]],Tbl_Agencies[Agy Code],Tbl_Agencies[Agy Sort])</f>
        <v>0</v>
      </c>
      <c r="J5070" s="2" t="str">
        <f>Tbl_BalanceHistory[[#This Row],[AgyCode]]&amp;": "&amp;Tbl_BalanceHistory[[#This Row],[Agency Name]]</f>
        <v>768: Keen Mountain Correctional Center</v>
      </c>
      <c r="K5070" s="1">
        <v>2022</v>
      </c>
      <c r="L5070" s="3">
        <v>398</v>
      </c>
      <c r="M5070" s="3" t="s">
        <v>768</v>
      </c>
      <c r="N5070" s="2" t="str">
        <f>Tbl_BalanceHistory[[#This Row],[ProgramCode]]&amp;": "&amp;Tbl_BalanceHistory[[#This Row],[Program Name]]</f>
        <v>398: Operation of Secure Correctional Facilities</v>
      </c>
      <c r="O5070" s="3" t="s">
        <v>886</v>
      </c>
      <c r="P5070" s="1" t="str">
        <f>IF(Tbl_BalanceHistory[[#This Row],[FundCode]]="0100","GF",IF(Tbl_BalanceHistory[[#This Row],[FundCode]]="01000","GF","Hi Ed / OCR"))</f>
        <v>GF</v>
      </c>
      <c r="Q5070" s="5">
        <v>25298073</v>
      </c>
      <c r="R5070" s="5">
        <v>25298073</v>
      </c>
      <c r="S5070" s="5">
        <v>0</v>
      </c>
      <c r="T5070" s="5">
        <v>0</v>
      </c>
      <c r="U5070" s="3"/>
      <c r="V5070" s="5">
        <v>0</v>
      </c>
      <c r="W5070" s="5"/>
      <c r="X5070" s="5">
        <v>0</v>
      </c>
      <c r="Y5070" s="5">
        <v>0</v>
      </c>
      <c r="Z5070" s="5">
        <f>Tbl_BalanceHistory[[#This Row],[Discretionary Recommended - Pre 2022]]+Tbl_BalanceHistory[[#This Row],[Discretionary Balance Recommended: Policy]]+Tbl_BalanceHistory[[#This Row],[Discretionary Balance Recommended: Commitments]]</f>
        <v>0</v>
      </c>
      <c r="AA5070" s="5">
        <f>Tbl_BalanceHistory[[#This Row],[Discretionary Balance]]-Tbl_BalanceHistory[[#This Row],[Discretionary Reappropriation]]</f>
        <v>0</v>
      </c>
      <c r="AB5070" s="2"/>
      <c r="AC5070" s="2"/>
      <c r="AD5070" s="2"/>
      <c r="AE5070" s="2"/>
    </row>
    <row r="5071" spans="1:31" ht="45" x14ac:dyDescent="0.25">
      <c r="A5071" s="2" t="s">
        <v>747</v>
      </c>
      <c r="B5071" s="3">
        <v>12</v>
      </c>
      <c r="C5071" s="3">
        <v>799</v>
      </c>
      <c r="D5071" s="3" t="s">
        <v>760</v>
      </c>
      <c r="E5071" s="3" t="str">
        <f>_xlfn.XLOOKUP(Tbl_BalanceHistory[[#This Row],[RespAgy]],Tbl_Agencies[Agy Code],Tbl_Agencies[Agy Sort])</f>
        <v>161000</v>
      </c>
      <c r="F5071" s="2" t="str">
        <f>Tbl_BalanceHistory[[#This Row],[RespAgy]]&amp;": "&amp;Tbl_BalanceHistory[[#This Row],[RespAgency]]</f>
        <v>799: Department of Corrections</v>
      </c>
      <c r="G5071" s="3">
        <v>769</v>
      </c>
      <c r="H5071" s="3" t="s">
        <v>1392</v>
      </c>
      <c r="I5071" s="3">
        <f>_xlfn.XLOOKUP(Tbl_BalanceHistory[[#This Row],[AgyCode]],Tbl_Agencies[Agy Code],Tbl_Agencies[Agy Sort])</f>
        <v>0</v>
      </c>
      <c r="J5071" s="2" t="str">
        <f>Tbl_BalanceHistory[[#This Row],[AgyCode]]&amp;": "&amp;Tbl_BalanceHistory[[#This Row],[Agency Name]]</f>
        <v>769: Greensville Correctional Center</v>
      </c>
      <c r="K5071" s="1">
        <v>2021</v>
      </c>
      <c r="L5071" s="3">
        <v>197</v>
      </c>
      <c r="M5071" s="3" t="s">
        <v>401</v>
      </c>
      <c r="N5071" s="2" t="str">
        <f>Tbl_BalanceHistory[[#This Row],[ProgramCode]]&amp;": "&amp;Tbl_BalanceHistory[[#This Row],[Program Name]]</f>
        <v>197: Instruction</v>
      </c>
      <c r="O5071" s="3" t="s">
        <v>886</v>
      </c>
      <c r="P5071" s="1" t="str">
        <f>IF(Tbl_BalanceHistory[[#This Row],[FundCode]]="0100","GF",IF(Tbl_BalanceHistory[[#This Row],[FundCode]]="01000","GF","Hi Ed / OCR"))</f>
        <v>GF</v>
      </c>
      <c r="Q5071" s="5">
        <v>1945131</v>
      </c>
      <c r="R5071" s="5">
        <v>1945131</v>
      </c>
      <c r="S5071" s="5">
        <v>0</v>
      </c>
      <c r="T5071" s="5">
        <v>0</v>
      </c>
      <c r="U5071" s="3"/>
      <c r="V5071" s="5">
        <v>0</v>
      </c>
      <c r="W5071" s="5">
        <v>0</v>
      </c>
      <c r="X5071" s="5"/>
      <c r="Y5071" s="5"/>
      <c r="Z5071" s="5">
        <f>Tbl_BalanceHistory[[#This Row],[Discretionary Recommended - Pre 2022]]+Tbl_BalanceHistory[[#This Row],[Discretionary Balance Recommended: Policy]]+Tbl_BalanceHistory[[#This Row],[Discretionary Balance Recommended: Commitments]]</f>
        <v>0</v>
      </c>
      <c r="AA5071" s="5">
        <f>Tbl_BalanceHistory[[#This Row],[Discretionary Balance]]-Tbl_BalanceHistory[[#This Row],[Discretionary Reappropriation]]</f>
        <v>0</v>
      </c>
      <c r="AB5071" s="2"/>
      <c r="AC5071" s="2"/>
      <c r="AD5071" s="2"/>
      <c r="AE5071" s="2"/>
    </row>
    <row r="5072" spans="1:31" ht="45" x14ac:dyDescent="0.25">
      <c r="A5072" s="2" t="s">
        <v>747</v>
      </c>
      <c r="B5072" s="3">
        <v>12</v>
      </c>
      <c r="C5072" s="3">
        <v>799</v>
      </c>
      <c r="D5072" s="3" t="s">
        <v>760</v>
      </c>
      <c r="E5072" s="3" t="str">
        <f>_xlfn.XLOOKUP(Tbl_BalanceHistory[[#This Row],[RespAgy]],Tbl_Agencies[Agy Code],Tbl_Agencies[Agy Sort])</f>
        <v>161000</v>
      </c>
      <c r="F5072" s="2" t="str">
        <f>Tbl_BalanceHistory[[#This Row],[RespAgy]]&amp;": "&amp;Tbl_BalanceHistory[[#This Row],[RespAgency]]</f>
        <v>799: Department of Corrections</v>
      </c>
      <c r="G5072" s="3">
        <v>769</v>
      </c>
      <c r="H5072" s="3" t="s">
        <v>1392</v>
      </c>
      <c r="I5072" s="3">
        <f>_xlfn.XLOOKUP(Tbl_BalanceHistory[[#This Row],[AgyCode]],Tbl_Agencies[Agy Code],Tbl_Agencies[Agy Sort])</f>
        <v>0</v>
      </c>
      <c r="J5072" s="2" t="str">
        <f>Tbl_BalanceHistory[[#This Row],[AgyCode]]&amp;": "&amp;Tbl_BalanceHistory[[#This Row],[Agency Name]]</f>
        <v>769: Greensville Correctional Center</v>
      </c>
      <c r="K5072" s="1">
        <v>2022</v>
      </c>
      <c r="L5072" s="3">
        <v>197</v>
      </c>
      <c r="M5072" s="3" t="s">
        <v>401</v>
      </c>
      <c r="N5072" s="2" t="str">
        <f>Tbl_BalanceHistory[[#This Row],[ProgramCode]]&amp;": "&amp;Tbl_BalanceHistory[[#This Row],[Program Name]]</f>
        <v>197: Instruction</v>
      </c>
      <c r="O5072" s="3" t="s">
        <v>886</v>
      </c>
      <c r="P5072" s="1" t="str">
        <f>IF(Tbl_BalanceHistory[[#This Row],[FundCode]]="0100","GF",IF(Tbl_BalanceHistory[[#This Row],[FundCode]]="01000","GF","Hi Ed / OCR"))</f>
        <v>GF</v>
      </c>
      <c r="Q5072" s="5">
        <v>2192562</v>
      </c>
      <c r="R5072" s="5">
        <v>2192562</v>
      </c>
      <c r="S5072" s="5">
        <v>0</v>
      </c>
      <c r="T5072" s="5">
        <v>0</v>
      </c>
      <c r="U5072" s="3"/>
      <c r="V5072" s="5">
        <v>0</v>
      </c>
      <c r="W5072" s="5"/>
      <c r="X5072" s="5">
        <v>0</v>
      </c>
      <c r="Y5072" s="5">
        <v>0</v>
      </c>
      <c r="Z5072" s="5">
        <f>Tbl_BalanceHistory[[#This Row],[Discretionary Recommended - Pre 2022]]+Tbl_BalanceHistory[[#This Row],[Discretionary Balance Recommended: Policy]]+Tbl_BalanceHistory[[#This Row],[Discretionary Balance Recommended: Commitments]]</f>
        <v>0</v>
      </c>
      <c r="AA5072" s="5">
        <f>Tbl_BalanceHistory[[#This Row],[Discretionary Balance]]-Tbl_BalanceHistory[[#This Row],[Discretionary Reappropriation]]</f>
        <v>0</v>
      </c>
      <c r="AB5072" s="2"/>
      <c r="AC5072" s="2"/>
      <c r="AD5072" s="2"/>
      <c r="AE5072" s="2"/>
    </row>
    <row r="5073" spans="1:31" ht="45" x14ac:dyDescent="0.25">
      <c r="A5073" s="2" t="s">
        <v>747</v>
      </c>
      <c r="B5073" s="3">
        <v>12</v>
      </c>
      <c r="C5073" s="3">
        <v>799</v>
      </c>
      <c r="D5073" s="3" t="s">
        <v>760</v>
      </c>
      <c r="E5073" s="3" t="str">
        <f>_xlfn.XLOOKUP(Tbl_BalanceHistory[[#This Row],[RespAgy]],Tbl_Agencies[Agy Code],Tbl_Agencies[Agy Sort])</f>
        <v>161000</v>
      </c>
      <c r="F5073" s="2" t="str">
        <f>Tbl_BalanceHistory[[#This Row],[RespAgy]]&amp;": "&amp;Tbl_BalanceHistory[[#This Row],[RespAgency]]</f>
        <v>799: Department of Corrections</v>
      </c>
      <c r="G5073" s="3">
        <v>769</v>
      </c>
      <c r="H5073" s="3" t="s">
        <v>1392</v>
      </c>
      <c r="I5073" s="3">
        <f>_xlfn.XLOOKUP(Tbl_BalanceHistory[[#This Row],[AgyCode]],Tbl_Agencies[Agy Code],Tbl_Agencies[Agy Sort])</f>
        <v>0</v>
      </c>
      <c r="J5073" s="2" t="str">
        <f>Tbl_BalanceHistory[[#This Row],[AgyCode]]&amp;": "&amp;Tbl_BalanceHistory[[#This Row],[Agency Name]]</f>
        <v>769: Greensville Correctional Center</v>
      </c>
      <c r="K5073" s="1">
        <v>2021</v>
      </c>
      <c r="L5073" s="3">
        <v>397</v>
      </c>
      <c r="M5073" s="3" t="s">
        <v>766</v>
      </c>
      <c r="N5073" s="2" t="str">
        <f>Tbl_BalanceHistory[[#This Row],[ProgramCode]]&amp;": "&amp;Tbl_BalanceHistory[[#This Row],[Program Name]]</f>
        <v>397: Prison Medical and Clinical Services</v>
      </c>
      <c r="O5073" s="3" t="s">
        <v>886</v>
      </c>
      <c r="P5073" s="1" t="str">
        <f>IF(Tbl_BalanceHistory[[#This Row],[FundCode]]="0100","GF",IF(Tbl_BalanceHistory[[#This Row],[FundCode]]="01000","GF","Hi Ed / OCR"))</f>
        <v>GF</v>
      </c>
      <c r="Q5073" s="5">
        <v>29014283</v>
      </c>
      <c r="R5073" s="5">
        <v>29014283</v>
      </c>
      <c r="S5073" s="5">
        <v>0</v>
      </c>
      <c r="T5073" s="5">
        <v>0</v>
      </c>
      <c r="U5073" s="3"/>
      <c r="V5073" s="5">
        <v>0</v>
      </c>
      <c r="W5073" s="5">
        <v>0</v>
      </c>
      <c r="X5073" s="5"/>
      <c r="Y5073" s="5"/>
      <c r="Z5073" s="5">
        <f>Tbl_BalanceHistory[[#This Row],[Discretionary Recommended - Pre 2022]]+Tbl_BalanceHistory[[#This Row],[Discretionary Balance Recommended: Policy]]+Tbl_BalanceHistory[[#This Row],[Discretionary Balance Recommended: Commitments]]</f>
        <v>0</v>
      </c>
      <c r="AA5073" s="5">
        <f>Tbl_BalanceHistory[[#This Row],[Discretionary Balance]]-Tbl_BalanceHistory[[#This Row],[Discretionary Reappropriation]]</f>
        <v>0</v>
      </c>
      <c r="AB5073" s="2"/>
      <c r="AC5073" s="2"/>
      <c r="AD5073" s="2"/>
      <c r="AE5073" s="2"/>
    </row>
    <row r="5074" spans="1:31" ht="45" x14ac:dyDescent="0.25">
      <c r="A5074" s="2" t="s">
        <v>747</v>
      </c>
      <c r="B5074" s="3">
        <v>12</v>
      </c>
      <c r="C5074" s="3">
        <v>799</v>
      </c>
      <c r="D5074" s="3" t="s">
        <v>760</v>
      </c>
      <c r="E5074" s="3" t="str">
        <f>_xlfn.XLOOKUP(Tbl_BalanceHistory[[#This Row],[RespAgy]],Tbl_Agencies[Agy Code],Tbl_Agencies[Agy Sort])</f>
        <v>161000</v>
      </c>
      <c r="F5074" s="2" t="str">
        <f>Tbl_BalanceHistory[[#This Row],[RespAgy]]&amp;": "&amp;Tbl_BalanceHistory[[#This Row],[RespAgency]]</f>
        <v>799: Department of Corrections</v>
      </c>
      <c r="G5074" s="3">
        <v>769</v>
      </c>
      <c r="H5074" s="3" t="s">
        <v>1392</v>
      </c>
      <c r="I5074" s="3">
        <f>_xlfn.XLOOKUP(Tbl_BalanceHistory[[#This Row],[AgyCode]],Tbl_Agencies[Agy Code],Tbl_Agencies[Agy Sort])</f>
        <v>0</v>
      </c>
      <c r="J5074" s="2" t="str">
        <f>Tbl_BalanceHistory[[#This Row],[AgyCode]]&amp;": "&amp;Tbl_BalanceHistory[[#This Row],[Agency Name]]</f>
        <v>769: Greensville Correctional Center</v>
      </c>
      <c r="K5074" s="1">
        <v>2022</v>
      </c>
      <c r="L5074" s="3">
        <v>397</v>
      </c>
      <c r="M5074" s="3" t="s">
        <v>766</v>
      </c>
      <c r="N5074" s="2" t="str">
        <f>Tbl_BalanceHistory[[#This Row],[ProgramCode]]&amp;": "&amp;Tbl_BalanceHistory[[#This Row],[Program Name]]</f>
        <v>397: Prison Medical and Clinical Services</v>
      </c>
      <c r="O5074" s="3" t="s">
        <v>886</v>
      </c>
      <c r="P5074" s="1" t="str">
        <f>IF(Tbl_BalanceHistory[[#This Row],[FundCode]]="0100","GF",IF(Tbl_BalanceHistory[[#This Row],[FundCode]]="01000","GF","Hi Ed / OCR"))</f>
        <v>GF</v>
      </c>
      <c r="Q5074" s="5">
        <v>27063155</v>
      </c>
      <c r="R5074" s="5">
        <v>27063155</v>
      </c>
      <c r="S5074" s="5">
        <v>0</v>
      </c>
      <c r="T5074" s="5">
        <v>0</v>
      </c>
      <c r="U5074" s="3"/>
      <c r="V5074" s="5">
        <v>0</v>
      </c>
      <c r="W5074" s="5"/>
      <c r="X5074" s="5">
        <v>0</v>
      </c>
      <c r="Y5074" s="5">
        <v>0</v>
      </c>
      <c r="Z5074" s="5">
        <f>Tbl_BalanceHistory[[#This Row],[Discretionary Recommended - Pre 2022]]+Tbl_BalanceHistory[[#This Row],[Discretionary Balance Recommended: Policy]]+Tbl_BalanceHistory[[#This Row],[Discretionary Balance Recommended: Commitments]]</f>
        <v>0</v>
      </c>
      <c r="AA5074" s="5">
        <f>Tbl_BalanceHistory[[#This Row],[Discretionary Balance]]-Tbl_BalanceHistory[[#This Row],[Discretionary Reappropriation]]</f>
        <v>0</v>
      </c>
      <c r="AB5074" s="2"/>
      <c r="AC5074" s="2"/>
      <c r="AD5074" s="2"/>
      <c r="AE5074" s="2"/>
    </row>
    <row r="5075" spans="1:31" ht="45" x14ac:dyDescent="0.25">
      <c r="A5075" s="2" t="s">
        <v>747</v>
      </c>
      <c r="B5075" s="3">
        <v>12</v>
      </c>
      <c r="C5075" s="3">
        <v>799</v>
      </c>
      <c r="D5075" s="3" t="s">
        <v>760</v>
      </c>
      <c r="E5075" s="3" t="str">
        <f>_xlfn.XLOOKUP(Tbl_BalanceHistory[[#This Row],[RespAgy]],Tbl_Agencies[Agy Code],Tbl_Agencies[Agy Sort])</f>
        <v>161000</v>
      </c>
      <c r="F5075" s="2" t="str">
        <f>Tbl_BalanceHistory[[#This Row],[RespAgy]]&amp;": "&amp;Tbl_BalanceHistory[[#This Row],[RespAgency]]</f>
        <v>799: Department of Corrections</v>
      </c>
      <c r="G5075" s="3">
        <v>769</v>
      </c>
      <c r="H5075" s="3" t="s">
        <v>1392</v>
      </c>
      <c r="I5075" s="3">
        <f>_xlfn.XLOOKUP(Tbl_BalanceHistory[[#This Row],[AgyCode]],Tbl_Agencies[Agy Code],Tbl_Agencies[Agy Sort])</f>
        <v>0</v>
      </c>
      <c r="J5075" s="2" t="str">
        <f>Tbl_BalanceHistory[[#This Row],[AgyCode]]&amp;": "&amp;Tbl_BalanceHistory[[#This Row],[Agency Name]]</f>
        <v>769: Greensville Correctional Center</v>
      </c>
      <c r="K5075" s="1">
        <v>2021</v>
      </c>
      <c r="L5075" s="3">
        <v>398</v>
      </c>
      <c r="M5075" s="3" t="s">
        <v>768</v>
      </c>
      <c r="N5075" s="2" t="str">
        <f>Tbl_BalanceHistory[[#This Row],[ProgramCode]]&amp;": "&amp;Tbl_BalanceHistory[[#This Row],[Program Name]]</f>
        <v>398: Operation of Secure Correctional Facilities</v>
      </c>
      <c r="O5075" s="3" t="s">
        <v>886</v>
      </c>
      <c r="P5075" s="1" t="str">
        <f>IF(Tbl_BalanceHistory[[#This Row],[FundCode]]="0100","GF",IF(Tbl_BalanceHistory[[#This Row],[FundCode]]="01000","GF","Hi Ed / OCR"))</f>
        <v>GF</v>
      </c>
      <c r="Q5075" s="5">
        <v>63490831</v>
      </c>
      <c r="R5075" s="5">
        <v>63490831</v>
      </c>
      <c r="S5075" s="5">
        <v>0</v>
      </c>
      <c r="T5075" s="5">
        <v>0</v>
      </c>
      <c r="U5075" s="3"/>
      <c r="V5075" s="5">
        <v>0</v>
      </c>
      <c r="W5075" s="5">
        <v>0</v>
      </c>
      <c r="X5075" s="5"/>
      <c r="Y5075" s="5"/>
      <c r="Z5075" s="5">
        <f>Tbl_BalanceHistory[[#This Row],[Discretionary Recommended - Pre 2022]]+Tbl_BalanceHistory[[#This Row],[Discretionary Balance Recommended: Policy]]+Tbl_BalanceHistory[[#This Row],[Discretionary Balance Recommended: Commitments]]</f>
        <v>0</v>
      </c>
      <c r="AA5075" s="5">
        <f>Tbl_BalanceHistory[[#This Row],[Discretionary Balance]]-Tbl_BalanceHistory[[#This Row],[Discretionary Reappropriation]]</f>
        <v>0</v>
      </c>
      <c r="AB5075" s="2"/>
      <c r="AC5075" s="2"/>
      <c r="AD5075" s="2"/>
      <c r="AE5075" s="2"/>
    </row>
    <row r="5076" spans="1:31" ht="45" x14ac:dyDescent="0.25">
      <c r="A5076" s="2" t="s">
        <v>747</v>
      </c>
      <c r="B5076" s="3">
        <v>12</v>
      </c>
      <c r="C5076" s="3">
        <v>799</v>
      </c>
      <c r="D5076" s="3" t="s">
        <v>760</v>
      </c>
      <c r="E5076" s="3" t="str">
        <f>_xlfn.XLOOKUP(Tbl_BalanceHistory[[#This Row],[RespAgy]],Tbl_Agencies[Agy Code],Tbl_Agencies[Agy Sort])</f>
        <v>161000</v>
      </c>
      <c r="F5076" s="2" t="str">
        <f>Tbl_BalanceHistory[[#This Row],[RespAgy]]&amp;": "&amp;Tbl_BalanceHistory[[#This Row],[RespAgency]]</f>
        <v>799: Department of Corrections</v>
      </c>
      <c r="G5076" s="3">
        <v>769</v>
      </c>
      <c r="H5076" s="3" t="s">
        <v>1392</v>
      </c>
      <c r="I5076" s="3">
        <f>_xlfn.XLOOKUP(Tbl_BalanceHistory[[#This Row],[AgyCode]],Tbl_Agencies[Agy Code],Tbl_Agencies[Agy Sort])</f>
        <v>0</v>
      </c>
      <c r="J5076" s="2" t="str">
        <f>Tbl_BalanceHistory[[#This Row],[AgyCode]]&amp;": "&amp;Tbl_BalanceHistory[[#This Row],[Agency Name]]</f>
        <v>769: Greensville Correctional Center</v>
      </c>
      <c r="K5076" s="1">
        <v>2022</v>
      </c>
      <c r="L5076" s="3">
        <v>398</v>
      </c>
      <c r="M5076" s="3" t="s">
        <v>768</v>
      </c>
      <c r="N5076" s="2" t="str">
        <f>Tbl_BalanceHistory[[#This Row],[ProgramCode]]&amp;": "&amp;Tbl_BalanceHistory[[#This Row],[Program Name]]</f>
        <v>398: Operation of Secure Correctional Facilities</v>
      </c>
      <c r="O5076" s="3" t="s">
        <v>886</v>
      </c>
      <c r="P5076" s="1" t="str">
        <f>IF(Tbl_BalanceHistory[[#This Row],[FundCode]]="0100","GF",IF(Tbl_BalanceHistory[[#This Row],[FundCode]]="01000","GF","Hi Ed / OCR"))</f>
        <v>GF</v>
      </c>
      <c r="Q5076" s="5">
        <v>58271938</v>
      </c>
      <c r="R5076" s="5">
        <v>58271938</v>
      </c>
      <c r="S5076" s="5">
        <v>0</v>
      </c>
      <c r="T5076" s="5">
        <v>0</v>
      </c>
      <c r="U5076" s="3"/>
      <c r="V5076" s="5">
        <v>0</v>
      </c>
      <c r="W5076" s="5"/>
      <c r="X5076" s="5">
        <v>0</v>
      </c>
      <c r="Y5076" s="5">
        <v>0</v>
      </c>
      <c r="Z5076" s="5">
        <f>Tbl_BalanceHistory[[#This Row],[Discretionary Recommended - Pre 2022]]+Tbl_BalanceHistory[[#This Row],[Discretionary Balance Recommended: Policy]]+Tbl_BalanceHistory[[#This Row],[Discretionary Balance Recommended: Commitments]]</f>
        <v>0</v>
      </c>
      <c r="AA5076" s="5">
        <f>Tbl_BalanceHistory[[#This Row],[Discretionary Balance]]-Tbl_BalanceHistory[[#This Row],[Discretionary Reappropriation]]</f>
        <v>0</v>
      </c>
      <c r="AB5076" s="2"/>
      <c r="AC5076" s="2"/>
      <c r="AD5076" s="2"/>
      <c r="AE5076" s="2"/>
    </row>
    <row r="5077" spans="1:31" ht="45" x14ac:dyDescent="0.25">
      <c r="A5077" s="2" t="s">
        <v>747</v>
      </c>
      <c r="B5077" s="3">
        <v>12</v>
      </c>
      <c r="C5077" s="3">
        <v>799</v>
      </c>
      <c r="D5077" s="3" t="s">
        <v>760</v>
      </c>
      <c r="E5077" s="3" t="str">
        <f>_xlfn.XLOOKUP(Tbl_BalanceHistory[[#This Row],[RespAgy]],Tbl_Agencies[Agy Code],Tbl_Agencies[Agy Sort])</f>
        <v>161000</v>
      </c>
      <c r="F5077" s="2" t="str">
        <f>Tbl_BalanceHistory[[#This Row],[RespAgy]]&amp;": "&amp;Tbl_BalanceHistory[[#This Row],[RespAgency]]</f>
        <v>799: Department of Corrections</v>
      </c>
      <c r="G5077" s="3">
        <v>770</v>
      </c>
      <c r="H5077" s="3" t="s">
        <v>1394</v>
      </c>
      <c r="I5077" s="3">
        <f>_xlfn.XLOOKUP(Tbl_BalanceHistory[[#This Row],[AgyCode]],Tbl_Agencies[Agy Code],Tbl_Agencies[Agy Sort])</f>
        <v>0</v>
      </c>
      <c r="J5077" s="2" t="str">
        <f>Tbl_BalanceHistory[[#This Row],[AgyCode]]&amp;": "&amp;Tbl_BalanceHistory[[#This Row],[Agency Name]]</f>
        <v>770: Dillwyn Correctional Center</v>
      </c>
      <c r="K5077" s="1">
        <v>2021</v>
      </c>
      <c r="L5077" s="3">
        <v>197</v>
      </c>
      <c r="M5077" s="3" t="s">
        <v>401</v>
      </c>
      <c r="N5077" s="2" t="str">
        <f>Tbl_BalanceHistory[[#This Row],[ProgramCode]]&amp;": "&amp;Tbl_BalanceHistory[[#This Row],[Program Name]]</f>
        <v>197: Instruction</v>
      </c>
      <c r="O5077" s="3" t="s">
        <v>886</v>
      </c>
      <c r="P5077" s="1" t="str">
        <f>IF(Tbl_BalanceHistory[[#This Row],[FundCode]]="0100","GF",IF(Tbl_BalanceHistory[[#This Row],[FundCode]]="01000","GF","Hi Ed / OCR"))</f>
        <v>GF</v>
      </c>
      <c r="Q5077" s="5">
        <v>639706</v>
      </c>
      <c r="R5077" s="5">
        <v>639706</v>
      </c>
      <c r="S5077" s="5">
        <v>0</v>
      </c>
      <c r="T5077" s="5">
        <v>0</v>
      </c>
      <c r="U5077" s="3"/>
      <c r="V5077" s="5">
        <v>0</v>
      </c>
      <c r="W5077" s="5">
        <v>0</v>
      </c>
      <c r="X5077" s="5"/>
      <c r="Y5077" s="5"/>
      <c r="Z5077" s="5">
        <f>Tbl_BalanceHistory[[#This Row],[Discretionary Recommended - Pre 2022]]+Tbl_BalanceHistory[[#This Row],[Discretionary Balance Recommended: Policy]]+Tbl_BalanceHistory[[#This Row],[Discretionary Balance Recommended: Commitments]]</f>
        <v>0</v>
      </c>
      <c r="AA5077" s="5">
        <f>Tbl_BalanceHistory[[#This Row],[Discretionary Balance]]-Tbl_BalanceHistory[[#This Row],[Discretionary Reappropriation]]</f>
        <v>0</v>
      </c>
      <c r="AB5077" s="2"/>
      <c r="AC5077" s="2"/>
      <c r="AD5077" s="2"/>
      <c r="AE5077" s="2"/>
    </row>
    <row r="5078" spans="1:31" ht="45" x14ac:dyDescent="0.25">
      <c r="A5078" s="2" t="s">
        <v>747</v>
      </c>
      <c r="B5078" s="3">
        <v>12</v>
      </c>
      <c r="C5078" s="3">
        <v>799</v>
      </c>
      <c r="D5078" s="3" t="s">
        <v>760</v>
      </c>
      <c r="E5078" s="3" t="str">
        <f>_xlfn.XLOOKUP(Tbl_BalanceHistory[[#This Row],[RespAgy]],Tbl_Agencies[Agy Code],Tbl_Agencies[Agy Sort])</f>
        <v>161000</v>
      </c>
      <c r="F5078" s="2" t="str">
        <f>Tbl_BalanceHistory[[#This Row],[RespAgy]]&amp;": "&amp;Tbl_BalanceHistory[[#This Row],[RespAgency]]</f>
        <v>799: Department of Corrections</v>
      </c>
      <c r="G5078" s="3">
        <v>770</v>
      </c>
      <c r="H5078" s="3" t="s">
        <v>1394</v>
      </c>
      <c r="I5078" s="3">
        <f>_xlfn.XLOOKUP(Tbl_BalanceHistory[[#This Row],[AgyCode]],Tbl_Agencies[Agy Code],Tbl_Agencies[Agy Sort])</f>
        <v>0</v>
      </c>
      <c r="J5078" s="2" t="str">
        <f>Tbl_BalanceHistory[[#This Row],[AgyCode]]&amp;": "&amp;Tbl_BalanceHistory[[#This Row],[Agency Name]]</f>
        <v>770: Dillwyn Correctional Center</v>
      </c>
      <c r="K5078" s="1">
        <v>2022</v>
      </c>
      <c r="L5078" s="3">
        <v>197</v>
      </c>
      <c r="M5078" s="3" t="s">
        <v>401</v>
      </c>
      <c r="N5078" s="2" t="str">
        <f>Tbl_BalanceHistory[[#This Row],[ProgramCode]]&amp;": "&amp;Tbl_BalanceHistory[[#This Row],[Program Name]]</f>
        <v>197: Instruction</v>
      </c>
      <c r="O5078" s="3" t="s">
        <v>886</v>
      </c>
      <c r="P5078" s="1" t="str">
        <f>IF(Tbl_BalanceHistory[[#This Row],[FundCode]]="0100","GF",IF(Tbl_BalanceHistory[[#This Row],[FundCode]]="01000","GF","Hi Ed / OCR"))</f>
        <v>GF</v>
      </c>
      <c r="Q5078" s="5">
        <v>604450</v>
      </c>
      <c r="R5078" s="5">
        <v>604450</v>
      </c>
      <c r="S5078" s="5">
        <v>0</v>
      </c>
      <c r="T5078" s="5">
        <v>0</v>
      </c>
      <c r="U5078" s="3"/>
      <c r="V5078" s="5">
        <v>0</v>
      </c>
      <c r="W5078" s="5"/>
      <c r="X5078" s="5">
        <v>0</v>
      </c>
      <c r="Y5078" s="5">
        <v>0</v>
      </c>
      <c r="Z5078" s="5">
        <f>Tbl_BalanceHistory[[#This Row],[Discretionary Recommended - Pre 2022]]+Tbl_BalanceHistory[[#This Row],[Discretionary Balance Recommended: Policy]]+Tbl_BalanceHistory[[#This Row],[Discretionary Balance Recommended: Commitments]]</f>
        <v>0</v>
      </c>
      <c r="AA5078" s="5">
        <f>Tbl_BalanceHistory[[#This Row],[Discretionary Balance]]-Tbl_BalanceHistory[[#This Row],[Discretionary Reappropriation]]</f>
        <v>0</v>
      </c>
      <c r="AB5078" s="2"/>
      <c r="AC5078" s="2"/>
      <c r="AD5078" s="2"/>
      <c r="AE5078" s="2"/>
    </row>
    <row r="5079" spans="1:31" ht="45" x14ac:dyDescent="0.25">
      <c r="A5079" s="2" t="s">
        <v>747</v>
      </c>
      <c r="B5079" s="3">
        <v>12</v>
      </c>
      <c r="C5079" s="3">
        <v>799</v>
      </c>
      <c r="D5079" s="3" t="s">
        <v>760</v>
      </c>
      <c r="E5079" s="3" t="str">
        <f>_xlfn.XLOOKUP(Tbl_BalanceHistory[[#This Row],[RespAgy]],Tbl_Agencies[Agy Code],Tbl_Agencies[Agy Sort])</f>
        <v>161000</v>
      </c>
      <c r="F5079" s="2" t="str">
        <f>Tbl_BalanceHistory[[#This Row],[RespAgy]]&amp;": "&amp;Tbl_BalanceHistory[[#This Row],[RespAgency]]</f>
        <v>799: Department of Corrections</v>
      </c>
      <c r="G5079" s="3">
        <v>770</v>
      </c>
      <c r="H5079" s="3" t="s">
        <v>1394</v>
      </c>
      <c r="I5079" s="3">
        <f>_xlfn.XLOOKUP(Tbl_BalanceHistory[[#This Row],[AgyCode]],Tbl_Agencies[Agy Code],Tbl_Agencies[Agy Sort])</f>
        <v>0</v>
      </c>
      <c r="J5079" s="2" t="str">
        <f>Tbl_BalanceHistory[[#This Row],[AgyCode]]&amp;": "&amp;Tbl_BalanceHistory[[#This Row],[Agency Name]]</f>
        <v>770: Dillwyn Correctional Center</v>
      </c>
      <c r="K5079" s="1">
        <v>2021</v>
      </c>
      <c r="L5079" s="3">
        <v>397</v>
      </c>
      <c r="M5079" s="3" t="s">
        <v>766</v>
      </c>
      <c r="N5079" s="2" t="str">
        <f>Tbl_BalanceHistory[[#This Row],[ProgramCode]]&amp;": "&amp;Tbl_BalanceHistory[[#This Row],[Program Name]]</f>
        <v>397: Prison Medical and Clinical Services</v>
      </c>
      <c r="O5079" s="3" t="s">
        <v>886</v>
      </c>
      <c r="P5079" s="1" t="str">
        <f>IF(Tbl_BalanceHistory[[#This Row],[FundCode]]="0100","GF",IF(Tbl_BalanceHistory[[#This Row],[FundCode]]="01000","GF","Hi Ed / OCR"))</f>
        <v>GF</v>
      </c>
      <c r="Q5079" s="5">
        <v>3001870</v>
      </c>
      <c r="R5079" s="5">
        <v>3001870</v>
      </c>
      <c r="S5079" s="5">
        <v>0</v>
      </c>
      <c r="T5079" s="5">
        <v>0</v>
      </c>
      <c r="U5079" s="3"/>
      <c r="V5079" s="5">
        <v>0</v>
      </c>
      <c r="W5079" s="5">
        <v>0</v>
      </c>
      <c r="X5079" s="5"/>
      <c r="Y5079" s="5"/>
      <c r="Z5079" s="5">
        <f>Tbl_BalanceHistory[[#This Row],[Discretionary Recommended - Pre 2022]]+Tbl_BalanceHistory[[#This Row],[Discretionary Balance Recommended: Policy]]+Tbl_BalanceHistory[[#This Row],[Discretionary Balance Recommended: Commitments]]</f>
        <v>0</v>
      </c>
      <c r="AA5079" s="5">
        <f>Tbl_BalanceHistory[[#This Row],[Discretionary Balance]]-Tbl_BalanceHistory[[#This Row],[Discretionary Reappropriation]]</f>
        <v>0</v>
      </c>
      <c r="AB5079" s="2"/>
      <c r="AC5079" s="2"/>
      <c r="AD5079" s="2"/>
      <c r="AE5079" s="2"/>
    </row>
    <row r="5080" spans="1:31" ht="45" x14ac:dyDescent="0.25">
      <c r="A5080" s="2" t="s">
        <v>747</v>
      </c>
      <c r="B5080" s="3">
        <v>12</v>
      </c>
      <c r="C5080" s="3">
        <v>799</v>
      </c>
      <c r="D5080" s="3" t="s">
        <v>760</v>
      </c>
      <c r="E5080" s="3" t="str">
        <f>_xlfn.XLOOKUP(Tbl_BalanceHistory[[#This Row],[RespAgy]],Tbl_Agencies[Agy Code],Tbl_Agencies[Agy Sort])</f>
        <v>161000</v>
      </c>
      <c r="F5080" s="2" t="str">
        <f>Tbl_BalanceHistory[[#This Row],[RespAgy]]&amp;": "&amp;Tbl_BalanceHistory[[#This Row],[RespAgency]]</f>
        <v>799: Department of Corrections</v>
      </c>
      <c r="G5080" s="3">
        <v>770</v>
      </c>
      <c r="H5080" s="3" t="s">
        <v>1394</v>
      </c>
      <c r="I5080" s="3">
        <f>_xlfn.XLOOKUP(Tbl_BalanceHistory[[#This Row],[AgyCode]],Tbl_Agencies[Agy Code],Tbl_Agencies[Agy Sort])</f>
        <v>0</v>
      </c>
      <c r="J5080" s="2" t="str">
        <f>Tbl_BalanceHistory[[#This Row],[AgyCode]]&amp;": "&amp;Tbl_BalanceHistory[[#This Row],[Agency Name]]</f>
        <v>770: Dillwyn Correctional Center</v>
      </c>
      <c r="K5080" s="1">
        <v>2022</v>
      </c>
      <c r="L5080" s="3">
        <v>397</v>
      </c>
      <c r="M5080" s="3" t="s">
        <v>766</v>
      </c>
      <c r="N5080" s="2" t="str">
        <f>Tbl_BalanceHistory[[#This Row],[ProgramCode]]&amp;": "&amp;Tbl_BalanceHistory[[#This Row],[Program Name]]</f>
        <v>397: Prison Medical and Clinical Services</v>
      </c>
      <c r="O5080" s="3" t="s">
        <v>886</v>
      </c>
      <c r="P5080" s="1" t="str">
        <f>IF(Tbl_BalanceHistory[[#This Row],[FundCode]]="0100","GF",IF(Tbl_BalanceHistory[[#This Row],[FundCode]]="01000","GF","Hi Ed / OCR"))</f>
        <v>GF</v>
      </c>
      <c r="Q5080" s="5">
        <v>3624490</v>
      </c>
      <c r="R5080" s="5">
        <v>3624490</v>
      </c>
      <c r="S5080" s="5">
        <v>0</v>
      </c>
      <c r="T5080" s="5">
        <v>0</v>
      </c>
      <c r="U5080" s="3"/>
      <c r="V5080" s="5">
        <v>0</v>
      </c>
      <c r="W5080" s="5"/>
      <c r="X5080" s="5">
        <v>0</v>
      </c>
      <c r="Y5080" s="5">
        <v>0</v>
      </c>
      <c r="Z5080" s="5">
        <f>Tbl_BalanceHistory[[#This Row],[Discretionary Recommended - Pre 2022]]+Tbl_BalanceHistory[[#This Row],[Discretionary Balance Recommended: Policy]]+Tbl_BalanceHistory[[#This Row],[Discretionary Balance Recommended: Commitments]]</f>
        <v>0</v>
      </c>
      <c r="AA5080" s="5">
        <f>Tbl_BalanceHistory[[#This Row],[Discretionary Balance]]-Tbl_BalanceHistory[[#This Row],[Discretionary Reappropriation]]</f>
        <v>0</v>
      </c>
      <c r="AB5080" s="2"/>
      <c r="AC5080" s="2"/>
      <c r="AD5080" s="2"/>
      <c r="AE5080" s="2"/>
    </row>
    <row r="5081" spans="1:31" ht="45" x14ac:dyDescent="0.25">
      <c r="A5081" s="2" t="s">
        <v>747</v>
      </c>
      <c r="B5081" s="3">
        <v>12</v>
      </c>
      <c r="C5081" s="3">
        <v>799</v>
      </c>
      <c r="D5081" s="3" t="s">
        <v>760</v>
      </c>
      <c r="E5081" s="3" t="str">
        <f>_xlfn.XLOOKUP(Tbl_BalanceHistory[[#This Row],[RespAgy]],Tbl_Agencies[Agy Code],Tbl_Agencies[Agy Sort])</f>
        <v>161000</v>
      </c>
      <c r="F5081" s="2" t="str">
        <f>Tbl_BalanceHistory[[#This Row],[RespAgy]]&amp;": "&amp;Tbl_BalanceHistory[[#This Row],[RespAgency]]</f>
        <v>799: Department of Corrections</v>
      </c>
      <c r="G5081" s="3">
        <v>770</v>
      </c>
      <c r="H5081" s="3" t="s">
        <v>1394</v>
      </c>
      <c r="I5081" s="3">
        <f>_xlfn.XLOOKUP(Tbl_BalanceHistory[[#This Row],[AgyCode]],Tbl_Agencies[Agy Code],Tbl_Agencies[Agy Sort])</f>
        <v>0</v>
      </c>
      <c r="J5081" s="2" t="str">
        <f>Tbl_BalanceHistory[[#This Row],[AgyCode]]&amp;": "&amp;Tbl_BalanceHistory[[#This Row],[Agency Name]]</f>
        <v>770: Dillwyn Correctional Center</v>
      </c>
      <c r="K5081" s="1">
        <v>2021</v>
      </c>
      <c r="L5081" s="3">
        <v>398</v>
      </c>
      <c r="M5081" s="3" t="s">
        <v>768</v>
      </c>
      <c r="N5081" s="2" t="str">
        <f>Tbl_BalanceHistory[[#This Row],[ProgramCode]]&amp;": "&amp;Tbl_BalanceHistory[[#This Row],[Program Name]]</f>
        <v>398: Operation of Secure Correctional Facilities</v>
      </c>
      <c r="O5081" s="3" t="s">
        <v>886</v>
      </c>
      <c r="P5081" s="1" t="str">
        <f>IF(Tbl_BalanceHistory[[#This Row],[FundCode]]="0100","GF",IF(Tbl_BalanceHistory[[#This Row],[FundCode]]="01000","GF","Hi Ed / OCR"))</f>
        <v>GF</v>
      </c>
      <c r="Q5081" s="5">
        <v>24892031</v>
      </c>
      <c r="R5081" s="5">
        <v>24892031</v>
      </c>
      <c r="S5081" s="5">
        <v>0</v>
      </c>
      <c r="T5081" s="5">
        <v>0</v>
      </c>
      <c r="U5081" s="3"/>
      <c r="V5081" s="5">
        <v>0</v>
      </c>
      <c r="W5081" s="5">
        <v>0</v>
      </c>
      <c r="X5081" s="5"/>
      <c r="Y5081" s="5"/>
      <c r="Z5081" s="5">
        <f>Tbl_BalanceHistory[[#This Row],[Discretionary Recommended - Pre 2022]]+Tbl_BalanceHistory[[#This Row],[Discretionary Balance Recommended: Policy]]+Tbl_BalanceHistory[[#This Row],[Discretionary Balance Recommended: Commitments]]</f>
        <v>0</v>
      </c>
      <c r="AA5081" s="5">
        <f>Tbl_BalanceHistory[[#This Row],[Discretionary Balance]]-Tbl_BalanceHistory[[#This Row],[Discretionary Reappropriation]]</f>
        <v>0</v>
      </c>
      <c r="AB5081" s="2"/>
      <c r="AC5081" s="2"/>
      <c r="AD5081" s="2"/>
      <c r="AE5081" s="2"/>
    </row>
    <row r="5082" spans="1:31" ht="45" x14ac:dyDescent="0.25">
      <c r="A5082" s="2" t="s">
        <v>747</v>
      </c>
      <c r="B5082" s="3">
        <v>12</v>
      </c>
      <c r="C5082" s="3">
        <v>799</v>
      </c>
      <c r="D5082" s="3" t="s">
        <v>760</v>
      </c>
      <c r="E5082" s="3" t="str">
        <f>_xlfn.XLOOKUP(Tbl_BalanceHistory[[#This Row],[RespAgy]],Tbl_Agencies[Agy Code],Tbl_Agencies[Agy Sort])</f>
        <v>161000</v>
      </c>
      <c r="F5082" s="2" t="str">
        <f>Tbl_BalanceHistory[[#This Row],[RespAgy]]&amp;": "&amp;Tbl_BalanceHistory[[#This Row],[RespAgency]]</f>
        <v>799: Department of Corrections</v>
      </c>
      <c r="G5082" s="3">
        <v>770</v>
      </c>
      <c r="H5082" s="3" t="s">
        <v>1394</v>
      </c>
      <c r="I5082" s="3">
        <f>_xlfn.XLOOKUP(Tbl_BalanceHistory[[#This Row],[AgyCode]],Tbl_Agencies[Agy Code],Tbl_Agencies[Agy Sort])</f>
        <v>0</v>
      </c>
      <c r="J5082" s="2" t="str">
        <f>Tbl_BalanceHistory[[#This Row],[AgyCode]]&amp;": "&amp;Tbl_BalanceHistory[[#This Row],[Agency Name]]</f>
        <v>770: Dillwyn Correctional Center</v>
      </c>
      <c r="K5082" s="1">
        <v>2022</v>
      </c>
      <c r="L5082" s="3">
        <v>398</v>
      </c>
      <c r="M5082" s="3" t="s">
        <v>768</v>
      </c>
      <c r="N5082" s="2" t="str">
        <f>Tbl_BalanceHistory[[#This Row],[ProgramCode]]&amp;": "&amp;Tbl_BalanceHistory[[#This Row],[Program Name]]</f>
        <v>398: Operation of Secure Correctional Facilities</v>
      </c>
      <c r="O5082" s="3" t="s">
        <v>886</v>
      </c>
      <c r="P5082" s="1" t="str">
        <f>IF(Tbl_BalanceHistory[[#This Row],[FundCode]]="0100","GF",IF(Tbl_BalanceHistory[[#This Row],[FundCode]]="01000","GF","Hi Ed / OCR"))</f>
        <v>GF</v>
      </c>
      <c r="Q5082" s="5">
        <v>25192842</v>
      </c>
      <c r="R5082" s="5">
        <v>25192842</v>
      </c>
      <c r="S5082" s="5">
        <v>0</v>
      </c>
      <c r="T5082" s="5">
        <v>0</v>
      </c>
      <c r="U5082" s="3"/>
      <c r="V5082" s="5">
        <v>0</v>
      </c>
      <c r="W5082" s="5"/>
      <c r="X5082" s="5">
        <v>0</v>
      </c>
      <c r="Y5082" s="5">
        <v>0</v>
      </c>
      <c r="Z5082" s="5">
        <f>Tbl_BalanceHistory[[#This Row],[Discretionary Recommended - Pre 2022]]+Tbl_BalanceHistory[[#This Row],[Discretionary Balance Recommended: Policy]]+Tbl_BalanceHistory[[#This Row],[Discretionary Balance Recommended: Commitments]]</f>
        <v>0</v>
      </c>
      <c r="AA5082" s="5">
        <f>Tbl_BalanceHistory[[#This Row],[Discretionary Balance]]-Tbl_BalanceHistory[[#This Row],[Discretionary Reappropriation]]</f>
        <v>0</v>
      </c>
      <c r="AB5082" s="2"/>
      <c r="AC5082" s="2"/>
      <c r="AD5082" s="2"/>
      <c r="AE5082" s="2"/>
    </row>
    <row r="5083" spans="1:31" ht="45" x14ac:dyDescent="0.25">
      <c r="A5083" s="2" t="s">
        <v>747</v>
      </c>
      <c r="B5083" s="3">
        <v>12</v>
      </c>
      <c r="C5083" s="3">
        <v>799</v>
      </c>
      <c r="D5083" s="3" t="s">
        <v>760</v>
      </c>
      <c r="E5083" s="3" t="str">
        <f>_xlfn.XLOOKUP(Tbl_BalanceHistory[[#This Row],[RespAgy]],Tbl_Agencies[Agy Code],Tbl_Agencies[Agy Sort])</f>
        <v>161000</v>
      </c>
      <c r="F5083" s="2" t="str">
        <f>Tbl_BalanceHistory[[#This Row],[RespAgy]]&amp;": "&amp;Tbl_BalanceHistory[[#This Row],[RespAgency]]</f>
        <v>799: Department of Corrections</v>
      </c>
      <c r="G5083" s="3">
        <v>771</v>
      </c>
      <c r="H5083" s="3" t="s">
        <v>1396</v>
      </c>
      <c r="I5083" s="3">
        <f>_xlfn.XLOOKUP(Tbl_BalanceHistory[[#This Row],[AgyCode]],Tbl_Agencies[Agy Code],Tbl_Agencies[Agy Sort])</f>
        <v>0</v>
      </c>
      <c r="J5083" s="2" t="str">
        <f>Tbl_BalanceHistory[[#This Row],[AgyCode]]&amp;": "&amp;Tbl_BalanceHistory[[#This Row],[Agency Name]]</f>
        <v>771: Indian Creek Correctional Center</v>
      </c>
      <c r="K5083" s="1">
        <v>2021</v>
      </c>
      <c r="L5083" s="3">
        <v>197</v>
      </c>
      <c r="M5083" s="3" t="s">
        <v>401</v>
      </c>
      <c r="N5083" s="2" t="str">
        <f>Tbl_BalanceHistory[[#This Row],[ProgramCode]]&amp;": "&amp;Tbl_BalanceHistory[[#This Row],[Program Name]]</f>
        <v>197: Instruction</v>
      </c>
      <c r="O5083" s="3" t="s">
        <v>886</v>
      </c>
      <c r="P5083" s="1" t="str">
        <f>IF(Tbl_BalanceHistory[[#This Row],[FundCode]]="0100","GF",IF(Tbl_BalanceHistory[[#This Row],[FundCode]]="01000","GF","Hi Ed / OCR"))</f>
        <v>GF</v>
      </c>
      <c r="Q5083" s="5">
        <v>985284</v>
      </c>
      <c r="R5083" s="5">
        <v>985284</v>
      </c>
      <c r="S5083" s="5">
        <v>0</v>
      </c>
      <c r="T5083" s="5">
        <v>0</v>
      </c>
      <c r="U5083" s="3"/>
      <c r="V5083" s="5">
        <v>0</v>
      </c>
      <c r="W5083" s="5">
        <v>0</v>
      </c>
      <c r="X5083" s="5"/>
      <c r="Y5083" s="5"/>
      <c r="Z5083" s="5">
        <f>Tbl_BalanceHistory[[#This Row],[Discretionary Recommended - Pre 2022]]+Tbl_BalanceHistory[[#This Row],[Discretionary Balance Recommended: Policy]]+Tbl_BalanceHistory[[#This Row],[Discretionary Balance Recommended: Commitments]]</f>
        <v>0</v>
      </c>
      <c r="AA5083" s="5">
        <f>Tbl_BalanceHistory[[#This Row],[Discretionary Balance]]-Tbl_BalanceHistory[[#This Row],[Discretionary Reappropriation]]</f>
        <v>0</v>
      </c>
      <c r="AB5083" s="2"/>
      <c r="AC5083" s="2"/>
      <c r="AD5083" s="2"/>
      <c r="AE5083" s="2"/>
    </row>
    <row r="5084" spans="1:31" ht="45" x14ac:dyDescent="0.25">
      <c r="A5084" s="2" t="s">
        <v>747</v>
      </c>
      <c r="B5084" s="3">
        <v>12</v>
      </c>
      <c r="C5084" s="3">
        <v>799</v>
      </c>
      <c r="D5084" s="3" t="s">
        <v>760</v>
      </c>
      <c r="E5084" s="3" t="str">
        <f>_xlfn.XLOOKUP(Tbl_BalanceHistory[[#This Row],[RespAgy]],Tbl_Agencies[Agy Code],Tbl_Agencies[Agy Sort])</f>
        <v>161000</v>
      </c>
      <c r="F5084" s="2" t="str">
        <f>Tbl_BalanceHistory[[#This Row],[RespAgy]]&amp;": "&amp;Tbl_BalanceHistory[[#This Row],[RespAgency]]</f>
        <v>799: Department of Corrections</v>
      </c>
      <c r="G5084" s="3">
        <v>771</v>
      </c>
      <c r="H5084" s="3" t="s">
        <v>1396</v>
      </c>
      <c r="I5084" s="3">
        <f>_xlfn.XLOOKUP(Tbl_BalanceHistory[[#This Row],[AgyCode]],Tbl_Agencies[Agy Code],Tbl_Agencies[Agy Sort])</f>
        <v>0</v>
      </c>
      <c r="J5084" s="2" t="str">
        <f>Tbl_BalanceHistory[[#This Row],[AgyCode]]&amp;": "&amp;Tbl_BalanceHistory[[#This Row],[Agency Name]]</f>
        <v>771: Indian Creek Correctional Center</v>
      </c>
      <c r="K5084" s="1">
        <v>2022</v>
      </c>
      <c r="L5084" s="3">
        <v>197</v>
      </c>
      <c r="M5084" s="3" t="s">
        <v>401</v>
      </c>
      <c r="N5084" s="2" t="str">
        <f>Tbl_BalanceHistory[[#This Row],[ProgramCode]]&amp;": "&amp;Tbl_BalanceHistory[[#This Row],[Program Name]]</f>
        <v>197: Instruction</v>
      </c>
      <c r="O5084" s="3" t="s">
        <v>886</v>
      </c>
      <c r="P5084" s="1" t="str">
        <f>IF(Tbl_BalanceHistory[[#This Row],[FundCode]]="0100","GF",IF(Tbl_BalanceHistory[[#This Row],[FundCode]]="01000","GF","Hi Ed / OCR"))</f>
        <v>GF</v>
      </c>
      <c r="Q5084" s="5">
        <v>904029</v>
      </c>
      <c r="R5084" s="5">
        <v>904029</v>
      </c>
      <c r="S5084" s="5">
        <v>0</v>
      </c>
      <c r="T5084" s="5">
        <v>0</v>
      </c>
      <c r="U5084" s="3"/>
      <c r="V5084" s="5">
        <v>0</v>
      </c>
      <c r="W5084" s="5"/>
      <c r="X5084" s="5">
        <v>0</v>
      </c>
      <c r="Y5084" s="5">
        <v>0</v>
      </c>
      <c r="Z5084" s="5">
        <f>Tbl_BalanceHistory[[#This Row],[Discretionary Recommended - Pre 2022]]+Tbl_BalanceHistory[[#This Row],[Discretionary Balance Recommended: Policy]]+Tbl_BalanceHistory[[#This Row],[Discretionary Balance Recommended: Commitments]]</f>
        <v>0</v>
      </c>
      <c r="AA5084" s="5">
        <f>Tbl_BalanceHistory[[#This Row],[Discretionary Balance]]-Tbl_BalanceHistory[[#This Row],[Discretionary Reappropriation]]</f>
        <v>0</v>
      </c>
      <c r="AB5084" s="2"/>
      <c r="AC5084" s="2"/>
      <c r="AD5084" s="2"/>
      <c r="AE5084" s="2"/>
    </row>
    <row r="5085" spans="1:31" ht="45" x14ac:dyDescent="0.25">
      <c r="A5085" s="2" t="s">
        <v>747</v>
      </c>
      <c r="B5085" s="3">
        <v>12</v>
      </c>
      <c r="C5085" s="3">
        <v>799</v>
      </c>
      <c r="D5085" s="3" t="s">
        <v>760</v>
      </c>
      <c r="E5085" s="3" t="str">
        <f>_xlfn.XLOOKUP(Tbl_BalanceHistory[[#This Row],[RespAgy]],Tbl_Agencies[Agy Code],Tbl_Agencies[Agy Sort])</f>
        <v>161000</v>
      </c>
      <c r="F5085" s="2" t="str">
        <f>Tbl_BalanceHistory[[#This Row],[RespAgy]]&amp;": "&amp;Tbl_BalanceHistory[[#This Row],[RespAgency]]</f>
        <v>799: Department of Corrections</v>
      </c>
      <c r="G5085" s="3">
        <v>771</v>
      </c>
      <c r="H5085" s="3" t="s">
        <v>1396</v>
      </c>
      <c r="I5085" s="3">
        <f>_xlfn.XLOOKUP(Tbl_BalanceHistory[[#This Row],[AgyCode]],Tbl_Agencies[Agy Code],Tbl_Agencies[Agy Sort])</f>
        <v>0</v>
      </c>
      <c r="J5085" s="2" t="str">
        <f>Tbl_BalanceHistory[[#This Row],[AgyCode]]&amp;": "&amp;Tbl_BalanceHistory[[#This Row],[Agency Name]]</f>
        <v>771: Indian Creek Correctional Center</v>
      </c>
      <c r="K5085" s="1">
        <v>2021</v>
      </c>
      <c r="L5085" s="3">
        <v>397</v>
      </c>
      <c r="M5085" s="3" t="s">
        <v>766</v>
      </c>
      <c r="N5085" s="2" t="str">
        <f>Tbl_BalanceHistory[[#This Row],[ProgramCode]]&amp;": "&amp;Tbl_BalanceHistory[[#This Row],[Program Name]]</f>
        <v>397: Prison Medical and Clinical Services</v>
      </c>
      <c r="O5085" s="3" t="s">
        <v>886</v>
      </c>
      <c r="P5085" s="1" t="str">
        <f>IF(Tbl_BalanceHistory[[#This Row],[FundCode]]="0100","GF",IF(Tbl_BalanceHistory[[#This Row],[FundCode]]="01000","GF","Hi Ed / OCR"))</f>
        <v>GF</v>
      </c>
      <c r="Q5085" s="5">
        <v>5125702</v>
      </c>
      <c r="R5085" s="5">
        <v>5125702</v>
      </c>
      <c r="S5085" s="5">
        <v>0</v>
      </c>
      <c r="T5085" s="5">
        <v>0</v>
      </c>
      <c r="U5085" s="3"/>
      <c r="V5085" s="5">
        <v>0</v>
      </c>
      <c r="W5085" s="5">
        <v>0</v>
      </c>
      <c r="X5085" s="5"/>
      <c r="Y5085" s="5"/>
      <c r="Z5085" s="5">
        <f>Tbl_BalanceHistory[[#This Row],[Discretionary Recommended - Pre 2022]]+Tbl_BalanceHistory[[#This Row],[Discretionary Balance Recommended: Policy]]+Tbl_BalanceHistory[[#This Row],[Discretionary Balance Recommended: Commitments]]</f>
        <v>0</v>
      </c>
      <c r="AA5085" s="5">
        <f>Tbl_BalanceHistory[[#This Row],[Discretionary Balance]]-Tbl_BalanceHistory[[#This Row],[Discretionary Reappropriation]]</f>
        <v>0</v>
      </c>
      <c r="AB5085" s="2"/>
      <c r="AC5085" s="2"/>
      <c r="AD5085" s="2"/>
      <c r="AE5085" s="2"/>
    </row>
    <row r="5086" spans="1:31" ht="45" x14ac:dyDescent="0.25">
      <c r="A5086" s="2" t="s">
        <v>747</v>
      </c>
      <c r="B5086" s="3">
        <v>12</v>
      </c>
      <c r="C5086" s="3">
        <v>799</v>
      </c>
      <c r="D5086" s="3" t="s">
        <v>760</v>
      </c>
      <c r="E5086" s="3" t="str">
        <f>_xlfn.XLOOKUP(Tbl_BalanceHistory[[#This Row],[RespAgy]],Tbl_Agencies[Agy Code],Tbl_Agencies[Agy Sort])</f>
        <v>161000</v>
      </c>
      <c r="F5086" s="2" t="str">
        <f>Tbl_BalanceHistory[[#This Row],[RespAgy]]&amp;": "&amp;Tbl_BalanceHistory[[#This Row],[RespAgency]]</f>
        <v>799: Department of Corrections</v>
      </c>
      <c r="G5086" s="3">
        <v>771</v>
      </c>
      <c r="H5086" s="3" t="s">
        <v>1396</v>
      </c>
      <c r="I5086" s="3">
        <f>_xlfn.XLOOKUP(Tbl_BalanceHistory[[#This Row],[AgyCode]],Tbl_Agencies[Agy Code],Tbl_Agencies[Agy Sort])</f>
        <v>0</v>
      </c>
      <c r="J5086" s="2" t="str">
        <f>Tbl_BalanceHistory[[#This Row],[AgyCode]]&amp;": "&amp;Tbl_BalanceHistory[[#This Row],[Agency Name]]</f>
        <v>771: Indian Creek Correctional Center</v>
      </c>
      <c r="K5086" s="1">
        <v>2022</v>
      </c>
      <c r="L5086" s="3">
        <v>397</v>
      </c>
      <c r="M5086" s="3" t="s">
        <v>766</v>
      </c>
      <c r="N5086" s="2" t="str">
        <f>Tbl_BalanceHistory[[#This Row],[ProgramCode]]&amp;": "&amp;Tbl_BalanceHistory[[#This Row],[Program Name]]</f>
        <v>397: Prison Medical and Clinical Services</v>
      </c>
      <c r="O5086" s="3" t="s">
        <v>886</v>
      </c>
      <c r="P5086" s="1" t="str">
        <f>IF(Tbl_BalanceHistory[[#This Row],[FundCode]]="0100","GF",IF(Tbl_BalanceHistory[[#This Row],[FundCode]]="01000","GF","Hi Ed / OCR"))</f>
        <v>GF</v>
      </c>
      <c r="Q5086" s="5">
        <v>4892750</v>
      </c>
      <c r="R5086" s="5">
        <v>4892750</v>
      </c>
      <c r="S5086" s="5">
        <v>0</v>
      </c>
      <c r="T5086" s="5">
        <v>0</v>
      </c>
      <c r="U5086" s="3"/>
      <c r="V5086" s="5">
        <v>0</v>
      </c>
      <c r="W5086" s="5"/>
      <c r="X5086" s="5">
        <v>0</v>
      </c>
      <c r="Y5086" s="5">
        <v>0</v>
      </c>
      <c r="Z5086" s="5">
        <f>Tbl_BalanceHistory[[#This Row],[Discretionary Recommended - Pre 2022]]+Tbl_BalanceHistory[[#This Row],[Discretionary Balance Recommended: Policy]]+Tbl_BalanceHistory[[#This Row],[Discretionary Balance Recommended: Commitments]]</f>
        <v>0</v>
      </c>
      <c r="AA5086" s="5">
        <f>Tbl_BalanceHistory[[#This Row],[Discretionary Balance]]-Tbl_BalanceHistory[[#This Row],[Discretionary Reappropriation]]</f>
        <v>0</v>
      </c>
      <c r="AB5086" s="2"/>
      <c r="AC5086" s="2"/>
      <c r="AD5086" s="2"/>
      <c r="AE5086" s="2"/>
    </row>
    <row r="5087" spans="1:31" ht="45" x14ac:dyDescent="0.25">
      <c r="A5087" s="2" t="s">
        <v>747</v>
      </c>
      <c r="B5087" s="3">
        <v>12</v>
      </c>
      <c r="C5087" s="3">
        <v>799</v>
      </c>
      <c r="D5087" s="3" t="s">
        <v>760</v>
      </c>
      <c r="E5087" s="3" t="str">
        <f>_xlfn.XLOOKUP(Tbl_BalanceHistory[[#This Row],[RespAgy]],Tbl_Agencies[Agy Code],Tbl_Agencies[Agy Sort])</f>
        <v>161000</v>
      </c>
      <c r="F5087" s="2" t="str">
        <f>Tbl_BalanceHistory[[#This Row],[RespAgy]]&amp;": "&amp;Tbl_BalanceHistory[[#This Row],[RespAgency]]</f>
        <v>799: Department of Corrections</v>
      </c>
      <c r="G5087" s="3">
        <v>771</v>
      </c>
      <c r="H5087" s="3" t="s">
        <v>1396</v>
      </c>
      <c r="I5087" s="3">
        <f>_xlfn.XLOOKUP(Tbl_BalanceHistory[[#This Row],[AgyCode]],Tbl_Agencies[Agy Code],Tbl_Agencies[Agy Sort])</f>
        <v>0</v>
      </c>
      <c r="J5087" s="2" t="str">
        <f>Tbl_BalanceHistory[[#This Row],[AgyCode]]&amp;": "&amp;Tbl_BalanceHistory[[#This Row],[Agency Name]]</f>
        <v>771: Indian Creek Correctional Center</v>
      </c>
      <c r="K5087" s="1">
        <v>2021</v>
      </c>
      <c r="L5087" s="3">
        <v>398</v>
      </c>
      <c r="M5087" s="3" t="s">
        <v>768</v>
      </c>
      <c r="N5087" s="2" t="str">
        <f>Tbl_BalanceHistory[[#This Row],[ProgramCode]]&amp;": "&amp;Tbl_BalanceHistory[[#This Row],[Program Name]]</f>
        <v>398: Operation of Secure Correctional Facilities</v>
      </c>
      <c r="O5087" s="3" t="s">
        <v>886</v>
      </c>
      <c r="P5087" s="1" t="str">
        <f>IF(Tbl_BalanceHistory[[#This Row],[FundCode]]="0100","GF",IF(Tbl_BalanceHistory[[#This Row],[FundCode]]="01000","GF","Hi Ed / OCR"))</f>
        <v>GF</v>
      </c>
      <c r="Q5087" s="5">
        <v>18839998</v>
      </c>
      <c r="R5087" s="5">
        <v>18839998</v>
      </c>
      <c r="S5087" s="5">
        <v>0</v>
      </c>
      <c r="T5087" s="5">
        <v>0</v>
      </c>
      <c r="U5087" s="3"/>
      <c r="V5087" s="5">
        <v>0</v>
      </c>
      <c r="W5087" s="5">
        <v>0</v>
      </c>
      <c r="X5087" s="5"/>
      <c r="Y5087" s="5"/>
      <c r="Z5087" s="5">
        <f>Tbl_BalanceHistory[[#This Row],[Discretionary Recommended - Pre 2022]]+Tbl_BalanceHistory[[#This Row],[Discretionary Balance Recommended: Policy]]+Tbl_BalanceHistory[[#This Row],[Discretionary Balance Recommended: Commitments]]</f>
        <v>0</v>
      </c>
      <c r="AA5087" s="5">
        <f>Tbl_BalanceHistory[[#This Row],[Discretionary Balance]]-Tbl_BalanceHistory[[#This Row],[Discretionary Reappropriation]]</f>
        <v>0</v>
      </c>
      <c r="AB5087" s="2"/>
      <c r="AC5087" s="2"/>
      <c r="AD5087" s="2"/>
      <c r="AE5087" s="2"/>
    </row>
    <row r="5088" spans="1:31" ht="45" x14ac:dyDescent="0.25">
      <c r="A5088" s="2" t="s">
        <v>747</v>
      </c>
      <c r="B5088" s="3">
        <v>12</v>
      </c>
      <c r="C5088" s="3">
        <v>799</v>
      </c>
      <c r="D5088" s="3" t="s">
        <v>760</v>
      </c>
      <c r="E5088" s="3" t="str">
        <f>_xlfn.XLOOKUP(Tbl_BalanceHistory[[#This Row],[RespAgy]],Tbl_Agencies[Agy Code],Tbl_Agencies[Agy Sort])</f>
        <v>161000</v>
      </c>
      <c r="F5088" s="2" t="str">
        <f>Tbl_BalanceHistory[[#This Row],[RespAgy]]&amp;": "&amp;Tbl_BalanceHistory[[#This Row],[RespAgency]]</f>
        <v>799: Department of Corrections</v>
      </c>
      <c r="G5088" s="3">
        <v>771</v>
      </c>
      <c r="H5088" s="3" t="s">
        <v>1396</v>
      </c>
      <c r="I5088" s="3">
        <f>_xlfn.XLOOKUP(Tbl_BalanceHistory[[#This Row],[AgyCode]],Tbl_Agencies[Agy Code],Tbl_Agencies[Agy Sort])</f>
        <v>0</v>
      </c>
      <c r="J5088" s="2" t="str">
        <f>Tbl_BalanceHistory[[#This Row],[AgyCode]]&amp;": "&amp;Tbl_BalanceHistory[[#This Row],[Agency Name]]</f>
        <v>771: Indian Creek Correctional Center</v>
      </c>
      <c r="K5088" s="1">
        <v>2022</v>
      </c>
      <c r="L5088" s="3">
        <v>398</v>
      </c>
      <c r="M5088" s="3" t="s">
        <v>768</v>
      </c>
      <c r="N5088" s="2" t="str">
        <f>Tbl_BalanceHistory[[#This Row],[ProgramCode]]&amp;": "&amp;Tbl_BalanceHistory[[#This Row],[Program Name]]</f>
        <v>398: Operation of Secure Correctional Facilities</v>
      </c>
      <c r="O5088" s="3" t="s">
        <v>886</v>
      </c>
      <c r="P5088" s="1" t="str">
        <f>IF(Tbl_BalanceHistory[[#This Row],[FundCode]]="0100","GF",IF(Tbl_BalanceHistory[[#This Row],[FundCode]]="01000","GF","Hi Ed / OCR"))</f>
        <v>GF</v>
      </c>
      <c r="Q5088" s="5">
        <v>18975589</v>
      </c>
      <c r="R5088" s="5">
        <v>18975589</v>
      </c>
      <c r="S5088" s="5">
        <v>0</v>
      </c>
      <c r="T5088" s="5">
        <v>0</v>
      </c>
      <c r="U5088" s="3"/>
      <c r="V5088" s="5">
        <v>0</v>
      </c>
      <c r="W5088" s="5"/>
      <c r="X5088" s="5">
        <v>0</v>
      </c>
      <c r="Y5088" s="5">
        <v>0</v>
      </c>
      <c r="Z5088" s="5">
        <f>Tbl_BalanceHistory[[#This Row],[Discretionary Recommended - Pre 2022]]+Tbl_BalanceHistory[[#This Row],[Discretionary Balance Recommended: Policy]]+Tbl_BalanceHistory[[#This Row],[Discretionary Balance Recommended: Commitments]]</f>
        <v>0</v>
      </c>
      <c r="AA5088" s="5">
        <f>Tbl_BalanceHistory[[#This Row],[Discretionary Balance]]-Tbl_BalanceHistory[[#This Row],[Discretionary Reappropriation]]</f>
        <v>0</v>
      </c>
      <c r="AB5088" s="2"/>
      <c r="AC5088" s="2"/>
      <c r="AD5088" s="2"/>
      <c r="AE5088" s="2"/>
    </row>
    <row r="5089" spans="1:31" ht="45" x14ac:dyDescent="0.25">
      <c r="A5089" s="2" t="s">
        <v>747</v>
      </c>
      <c r="B5089" s="3">
        <v>12</v>
      </c>
      <c r="C5089" s="3">
        <v>799</v>
      </c>
      <c r="D5089" s="3" t="s">
        <v>760</v>
      </c>
      <c r="E5089" s="3" t="str">
        <f>_xlfn.XLOOKUP(Tbl_BalanceHistory[[#This Row],[RespAgy]],Tbl_Agencies[Agy Code],Tbl_Agencies[Agy Sort])</f>
        <v>161000</v>
      </c>
      <c r="F5089" s="2" t="str">
        <f>Tbl_BalanceHistory[[#This Row],[RespAgy]]&amp;": "&amp;Tbl_BalanceHistory[[#This Row],[RespAgency]]</f>
        <v>799: Department of Corrections</v>
      </c>
      <c r="G5089" s="3">
        <v>772</v>
      </c>
      <c r="H5089" s="3" t="s">
        <v>1398</v>
      </c>
      <c r="I5089" s="3">
        <f>_xlfn.XLOOKUP(Tbl_BalanceHistory[[#This Row],[AgyCode]],Tbl_Agencies[Agy Code],Tbl_Agencies[Agy Sort])</f>
        <v>0</v>
      </c>
      <c r="J5089" s="2" t="str">
        <f>Tbl_BalanceHistory[[#This Row],[AgyCode]]&amp;": "&amp;Tbl_BalanceHistory[[#This Row],[Agency Name]]</f>
        <v>772: Haynesville Correctional Center</v>
      </c>
      <c r="K5089" s="1">
        <v>2021</v>
      </c>
      <c r="L5089" s="3">
        <v>197</v>
      </c>
      <c r="M5089" s="3" t="s">
        <v>401</v>
      </c>
      <c r="N5089" s="2" t="str">
        <f>Tbl_BalanceHistory[[#This Row],[ProgramCode]]&amp;": "&amp;Tbl_BalanceHistory[[#This Row],[Program Name]]</f>
        <v>197: Instruction</v>
      </c>
      <c r="O5089" s="3" t="s">
        <v>886</v>
      </c>
      <c r="P5089" s="1" t="str">
        <f>IF(Tbl_BalanceHistory[[#This Row],[FundCode]]="0100","GF",IF(Tbl_BalanceHistory[[#This Row],[FundCode]]="01000","GF","Hi Ed / OCR"))</f>
        <v>GF</v>
      </c>
      <c r="Q5089" s="5">
        <v>742636</v>
      </c>
      <c r="R5089" s="5">
        <v>742636</v>
      </c>
      <c r="S5089" s="5">
        <v>0</v>
      </c>
      <c r="T5089" s="5">
        <v>0</v>
      </c>
      <c r="U5089" s="3"/>
      <c r="V5089" s="5">
        <v>0</v>
      </c>
      <c r="W5089" s="5">
        <v>0</v>
      </c>
      <c r="X5089" s="5"/>
      <c r="Y5089" s="5"/>
      <c r="Z5089" s="5">
        <f>Tbl_BalanceHistory[[#This Row],[Discretionary Recommended - Pre 2022]]+Tbl_BalanceHistory[[#This Row],[Discretionary Balance Recommended: Policy]]+Tbl_BalanceHistory[[#This Row],[Discretionary Balance Recommended: Commitments]]</f>
        <v>0</v>
      </c>
      <c r="AA5089" s="5">
        <f>Tbl_BalanceHistory[[#This Row],[Discretionary Balance]]-Tbl_BalanceHistory[[#This Row],[Discretionary Reappropriation]]</f>
        <v>0</v>
      </c>
      <c r="AB5089" s="2"/>
      <c r="AC5089" s="2"/>
      <c r="AD5089" s="2"/>
      <c r="AE5089" s="2"/>
    </row>
    <row r="5090" spans="1:31" ht="45" x14ac:dyDescent="0.25">
      <c r="A5090" s="2" t="s">
        <v>747</v>
      </c>
      <c r="B5090" s="3">
        <v>12</v>
      </c>
      <c r="C5090" s="3">
        <v>799</v>
      </c>
      <c r="D5090" s="3" t="s">
        <v>760</v>
      </c>
      <c r="E5090" s="3" t="str">
        <f>_xlfn.XLOOKUP(Tbl_BalanceHistory[[#This Row],[RespAgy]],Tbl_Agencies[Agy Code],Tbl_Agencies[Agy Sort])</f>
        <v>161000</v>
      </c>
      <c r="F5090" s="2" t="str">
        <f>Tbl_BalanceHistory[[#This Row],[RespAgy]]&amp;": "&amp;Tbl_BalanceHistory[[#This Row],[RespAgency]]</f>
        <v>799: Department of Corrections</v>
      </c>
      <c r="G5090" s="3">
        <v>772</v>
      </c>
      <c r="H5090" s="3" t="s">
        <v>1398</v>
      </c>
      <c r="I5090" s="3">
        <f>_xlfn.XLOOKUP(Tbl_BalanceHistory[[#This Row],[AgyCode]],Tbl_Agencies[Agy Code],Tbl_Agencies[Agy Sort])</f>
        <v>0</v>
      </c>
      <c r="J5090" s="2" t="str">
        <f>Tbl_BalanceHistory[[#This Row],[AgyCode]]&amp;": "&amp;Tbl_BalanceHistory[[#This Row],[Agency Name]]</f>
        <v>772: Haynesville Correctional Center</v>
      </c>
      <c r="K5090" s="1">
        <v>2022</v>
      </c>
      <c r="L5090" s="3">
        <v>197</v>
      </c>
      <c r="M5090" s="3" t="s">
        <v>401</v>
      </c>
      <c r="N5090" s="2" t="str">
        <f>Tbl_BalanceHistory[[#This Row],[ProgramCode]]&amp;": "&amp;Tbl_BalanceHistory[[#This Row],[Program Name]]</f>
        <v>197: Instruction</v>
      </c>
      <c r="O5090" s="3" t="s">
        <v>886</v>
      </c>
      <c r="P5090" s="1" t="str">
        <f>IF(Tbl_BalanceHistory[[#This Row],[FundCode]]="0100","GF",IF(Tbl_BalanceHistory[[#This Row],[FundCode]]="01000","GF","Hi Ed / OCR"))</f>
        <v>GF</v>
      </c>
      <c r="Q5090" s="5">
        <v>787023</v>
      </c>
      <c r="R5090" s="5">
        <v>787023</v>
      </c>
      <c r="S5090" s="5">
        <v>0</v>
      </c>
      <c r="T5090" s="5">
        <v>0</v>
      </c>
      <c r="U5090" s="3"/>
      <c r="V5090" s="5">
        <v>0</v>
      </c>
      <c r="W5090" s="5"/>
      <c r="X5090" s="5">
        <v>0</v>
      </c>
      <c r="Y5090" s="5">
        <v>0</v>
      </c>
      <c r="Z5090" s="5">
        <f>Tbl_BalanceHistory[[#This Row],[Discretionary Recommended - Pre 2022]]+Tbl_BalanceHistory[[#This Row],[Discretionary Balance Recommended: Policy]]+Tbl_BalanceHistory[[#This Row],[Discretionary Balance Recommended: Commitments]]</f>
        <v>0</v>
      </c>
      <c r="AA5090" s="5">
        <f>Tbl_BalanceHistory[[#This Row],[Discretionary Balance]]-Tbl_BalanceHistory[[#This Row],[Discretionary Reappropriation]]</f>
        <v>0</v>
      </c>
      <c r="AB5090" s="2"/>
      <c r="AC5090" s="2"/>
      <c r="AD5090" s="2"/>
      <c r="AE5090" s="2"/>
    </row>
    <row r="5091" spans="1:31" ht="45" x14ac:dyDescent="0.25">
      <c r="A5091" s="2" t="s">
        <v>747</v>
      </c>
      <c r="B5091" s="3">
        <v>12</v>
      </c>
      <c r="C5091" s="3">
        <v>799</v>
      </c>
      <c r="D5091" s="3" t="s">
        <v>760</v>
      </c>
      <c r="E5091" s="3" t="str">
        <f>_xlfn.XLOOKUP(Tbl_BalanceHistory[[#This Row],[RespAgy]],Tbl_Agencies[Agy Code],Tbl_Agencies[Agy Sort])</f>
        <v>161000</v>
      </c>
      <c r="F5091" s="2" t="str">
        <f>Tbl_BalanceHistory[[#This Row],[RespAgy]]&amp;": "&amp;Tbl_BalanceHistory[[#This Row],[RespAgency]]</f>
        <v>799: Department of Corrections</v>
      </c>
      <c r="G5091" s="3">
        <v>772</v>
      </c>
      <c r="H5091" s="3" t="s">
        <v>1398</v>
      </c>
      <c r="I5091" s="3">
        <f>_xlfn.XLOOKUP(Tbl_BalanceHistory[[#This Row],[AgyCode]],Tbl_Agencies[Agy Code],Tbl_Agencies[Agy Sort])</f>
        <v>0</v>
      </c>
      <c r="J5091" s="2" t="str">
        <f>Tbl_BalanceHistory[[#This Row],[AgyCode]]&amp;": "&amp;Tbl_BalanceHistory[[#This Row],[Agency Name]]</f>
        <v>772: Haynesville Correctional Center</v>
      </c>
      <c r="K5091" s="1">
        <v>2021</v>
      </c>
      <c r="L5091" s="3">
        <v>397</v>
      </c>
      <c r="M5091" s="3" t="s">
        <v>766</v>
      </c>
      <c r="N5091" s="2" t="str">
        <f>Tbl_BalanceHistory[[#This Row],[ProgramCode]]&amp;": "&amp;Tbl_BalanceHistory[[#This Row],[Program Name]]</f>
        <v>397: Prison Medical and Clinical Services</v>
      </c>
      <c r="O5091" s="3" t="s">
        <v>886</v>
      </c>
      <c r="P5091" s="1" t="str">
        <f>IF(Tbl_BalanceHistory[[#This Row],[FundCode]]="0100","GF",IF(Tbl_BalanceHistory[[#This Row],[FundCode]]="01000","GF","Hi Ed / OCR"))</f>
        <v>GF</v>
      </c>
      <c r="Q5091" s="5">
        <v>4170220</v>
      </c>
      <c r="R5091" s="5">
        <v>4170220</v>
      </c>
      <c r="S5091" s="5">
        <v>0</v>
      </c>
      <c r="T5091" s="5">
        <v>0</v>
      </c>
      <c r="U5091" s="3"/>
      <c r="V5091" s="5">
        <v>0</v>
      </c>
      <c r="W5091" s="5">
        <v>0</v>
      </c>
      <c r="X5091" s="5"/>
      <c r="Y5091" s="5"/>
      <c r="Z5091" s="5">
        <f>Tbl_BalanceHistory[[#This Row],[Discretionary Recommended - Pre 2022]]+Tbl_BalanceHistory[[#This Row],[Discretionary Balance Recommended: Policy]]+Tbl_BalanceHistory[[#This Row],[Discretionary Balance Recommended: Commitments]]</f>
        <v>0</v>
      </c>
      <c r="AA5091" s="5">
        <f>Tbl_BalanceHistory[[#This Row],[Discretionary Balance]]-Tbl_BalanceHistory[[#This Row],[Discretionary Reappropriation]]</f>
        <v>0</v>
      </c>
      <c r="AB5091" s="2"/>
      <c r="AC5091" s="2"/>
      <c r="AD5091" s="2"/>
      <c r="AE5091" s="2"/>
    </row>
    <row r="5092" spans="1:31" ht="45" x14ac:dyDescent="0.25">
      <c r="A5092" s="2" t="s">
        <v>747</v>
      </c>
      <c r="B5092" s="3">
        <v>12</v>
      </c>
      <c r="C5092" s="3">
        <v>799</v>
      </c>
      <c r="D5092" s="3" t="s">
        <v>760</v>
      </c>
      <c r="E5092" s="3" t="str">
        <f>_xlfn.XLOOKUP(Tbl_BalanceHistory[[#This Row],[RespAgy]],Tbl_Agencies[Agy Code],Tbl_Agencies[Agy Sort])</f>
        <v>161000</v>
      </c>
      <c r="F5092" s="2" t="str">
        <f>Tbl_BalanceHistory[[#This Row],[RespAgy]]&amp;": "&amp;Tbl_BalanceHistory[[#This Row],[RespAgency]]</f>
        <v>799: Department of Corrections</v>
      </c>
      <c r="G5092" s="3">
        <v>772</v>
      </c>
      <c r="H5092" s="3" t="s">
        <v>1398</v>
      </c>
      <c r="I5092" s="3">
        <f>_xlfn.XLOOKUP(Tbl_BalanceHistory[[#This Row],[AgyCode]],Tbl_Agencies[Agy Code],Tbl_Agencies[Agy Sort])</f>
        <v>0</v>
      </c>
      <c r="J5092" s="2" t="str">
        <f>Tbl_BalanceHistory[[#This Row],[AgyCode]]&amp;": "&amp;Tbl_BalanceHistory[[#This Row],[Agency Name]]</f>
        <v>772: Haynesville Correctional Center</v>
      </c>
      <c r="K5092" s="1">
        <v>2022</v>
      </c>
      <c r="L5092" s="3">
        <v>397</v>
      </c>
      <c r="M5092" s="3" t="s">
        <v>766</v>
      </c>
      <c r="N5092" s="2" t="str">
        <f>Tbl_BalanceHistory[[#This Row],[ProgramCode]]&amp;": "&amp;Tbl_BalanceHistory[[#This Row],[Program Name]]</f>
        <v>397: Prison Medical and Clinical Services</v>
      </c>
      <c r="O5092" s="3" t="s">
        <v>886</v>
      </c>
      <c r="P5092" s="1" t="str">
        <f>IF(Tbl_BalanceHistory[[#This Row],[FundCode]]="0100","GF",IF(Tbl_BalanceHistory[[#This Row],[FundCode]]="01000","GF","Hi Ed / OCR"))</f>
        <v>GF</v>
      </c>
      <c r="Q5092" s="5">
        <v>4649636</v>
      </c>
      <c r="R5092" s="5">
        <v>4649636</v>
      </c>
      <c r="S5092" s="5">
        <v>0</v>
      </c>
      <c r="T5092" s="5">
        <v>0</v>
      </c>
      <c r="U5092" s="3"/>
      <c r="V5092" s="5">
        <v>0</v>
      </c>
      <c r="W5092" s="5"/>
      <c r="X5092" s="5">
        <v>0</v>
      </c>
      <c r="Y5092" s="5">
        <v>0</v>
      </c>
      <c r="Z5092" s="5">
        <f>Tbl_BalanceHistory[[#This Row],[Discretionary Recommended - Pre 2022]]+Tbl_BalanceHistory[[#This Row],[Discretionary Balance Recommended: Policy]]+Tbl_BalanceHistory[[#This Row],[Discretionary Balance Recommended: Commitments]]</f>
        <v>0</v>
      </c>
      <c r="AA5092" s="5">
        <f>Tbl_BalanceHistory[[#This Row],[Discretionary Balance]]-Tbl_BalanceHistory[[#This Row],[Discretionary Reappropriation]]</f>
        <v>0</v>
      </c>
      <c r="AB5092" s="2"/>
      <c r="AC5092" s="2"/>
      <c r="AD5092" s="2"/>
      <c r="AE5092" s="2"/>
    </row>
    <row r="5093" spans="1:31" ht="45" x14ac:dyDescent="0.25">
      <c r="A5093" s="2" t="s">
        <v>747</v>
      </c>
      <c r="B5093" s="3">
        <v>12</v>
      </c>
      <c r="C5093" s="3">
        <v>799</v>
      </c>
      <c r="D5093" s="3" t="s">
        <v>760</v>
      </c>
      <c r="E5093" s="3" t="str">
        <f>_xlfn.XLOOKUP(Tbl_BalanceHistory[[#This Row],[RespAgy]],Tbl_Agencies[Agy Code],Tbl_Agencies[Agy Sort])</f>
        <v>161000</v>
      </c>
      <c r="F5093" s="2" t="str">
        <f>Tbl_BalanceHistory[[#This Row],[RespAgy]]&amp;": "&amp;Tbl_BalanceHistory[[#This Row],[RespAgency]]</f>
        <v>799: Department of Corrections</v>
      </c>
      <c r="G5093" s="3">
        <v>772</v>
      </c>
      <c r="H5093" s="3" t="s">
        <v>1398</v>
      </c>
      <c r="I5093" s="3">
        <f>_xlfn.XLOOKUP(Tbl_BalanceHistory[[#This Row],[AgyCode]],Tbl_Agencies[Agy Code],Tbl_Agencies[Agy Sort])</f>
        <v>0</v>
      </c>
      <c r="J5093" s="2" t="str">
        <f>Tbl_BalanceHistory[[#This Row],[AgyCode]]&amp;": "&amp;Tbl_BalanceHistory[[#This Row],[Agency Name]]</f>
        <v>772: Haynesville Correctional Center</v>
      </c>
      <c r="K5093" s="1">
        <v>2021</v>
      </c>
      <c r="L5093" s="3">
        <v>398</v>
      </c>
      <c r="M5093" s="3" t="s">
        <v>768</v>
      </c>
      <c r="N5093" s="2" t="str">
        <f>Tbl_BalanceHistory[[#This Row],[ProgramCode]]&amp;": "&amp;Tbl_BalanceHistory[[#This Row],[Program Name]]</f>
        <v>398: Operation of Secure Correctional Facilities</v>
      </c>
      <c r="O5093" s="3" t="s">
        <v>886</v>
      </c>
      <c r="P5093" s="1" t="str">
        <f>IF(Tbl_BalanceHistory[[#This Row],[FundCode]]="0100","GF",IF(Tbl_BalanceHistory[[#This Row],[FundCode]]="01000","GF","Hi Ed / OCR"))</f>
        <v>GF</v>
      </c>
      <c r="Q5093" s="5">
        <v>28253861</v>
      </c>
      <c r="R5093" s="5">
        <v>28253861</v>
      </c>
      <c r="S5093" s="5">
        <v>0</v>
      </c>
      <c r="T5093" s="5">
        <v>0</v>
      </c>
      <c r="U5093" s="3"/>
      <c r="V5093" s="5">
        <v>0</v>
      </c>
      <c r="W5093" s="5">
        <v>0</v>
      </c>
      <c r="X5093" s="5"/>
      <c r="Y5093" s="5"/>
      <c r="Z5093" s="5">
        <f>Tbl_BalanceHistory[[#This Row],[Discretionary Recommended - Pre 2022]]+Tbl_BalanceHistory[[#This Row],[Discretionary Balance Recommended: Policy]]+Tbl_BalanceHistory[[#This Row],[Discretionary Balance Recommended: Commitments]]</f>
        <v>0</v>
      </c>
      <c r="AA5093" s="5">
        <f>Tbl_BalanceHistory[[#This Row],[Discretionary Balance]]-Tbl_BalanceHistory[[#This Row],[Discretionary Reappropriation]]</f>
        <v>0</v>
      </c>
      <c r="AB5093" s="2"/>
      <c r="AC5093" s="2"/>
      <c r="AD5093" s="2"/>
      <c r="AE5093" s="2"/>
    </row>
    <row r="5094" spans="1:31" ht="45" x14ac:dyDescent="0.25">
      <c r="A5094" s="2" t="s">
        <v>747</v>
      </c>
      <c r="B5094" s="3">
        <v>12</v>
      </c>
      <c r="C5094" s="3">
        <v>799</v>
      </c>
      <c r="D5094" s="3" t="s">
        <v>760</v>
      </c>
      <c r="E5094" s="3" t="str">
        <f>_xlfn.XLOOKUP(Tbl_BalanceHistory[[#This Row],[RespAgy]],Tbl_Agencies[Agy Code],Tbl_Agencies[Agy Sort])</f>
        <v>161000</v>
      </c>
      <c r="F5094" s="2" t="str">
        <f>Tbl_BalanceHistory[[#This Row],[RespAgy]]&amp;": "&amp;Tbl_BalanceHistory[[#This Row],[RespAgency]]</f>
        <v>799: Department of Corrections</v>
      </c>
      <c r="G5094" s="3">
        <v>772</v>
      </c>
      <c r="H5094" s="3" t="s">
        <v>1398</v>
      </c>
      <c r="I5094" s="3">
        <f>_xlfn.XLOOKUP(Tbl_BalanceHistory[[#This Row],[AgyCode]],Tbl_Agencies[Agy Code],Tbl_Agencies[Agy Sort])</f>
        <v>0</v>
      </c>
      <c r="J5094" s="2" t="str">
        <f>Tbl_BalanceHistory[[#This Row],[AgyCode]]&amp;": "&amp;Tbl_BalanceHistory[[#This Row],[Agency Name]]</f>
        <v>772: Haynesville Correctional Center</v>
      </c>
      <c r="K5094" s="1">
        <v>2022</v>
      </c>
      <c r="L5094" s="3">
        <v>398</v>
      </c>
      <c r="M5094" s="3" t="s">
        <v>768</v>
      </c>
      <c r="N5094" s="2" t="str">
        <f>Tbl_BalanceHistory[[#This Row],[ProgramCode]]&amp;": "&amp;Tbl_BalanceHistory[[#This Row],[Program Name]]</f>
        <v>398: Operation of Secure Correctional Facilities</v>
      </c>
      <c r="O5094" s="3" t="s">
        <v>886</v>
      </c>
      <c r="P5094" s="1" t="str">
        <f>IF(Tbl_BalanceHistory[[#This Row],[FundCode]]="0100","GF",IF(Tbl_BalanceHistory[[#This Row],[FundCode]]="01000","GF","Hi Ed / OCR"))</f>
        <v>GF</v>
      </c>
      <c r="Q5094" s="5">
        <v>27353875</v>
      </c>
      <c r="R5094" s="5">
        <v>27353875</v>
      </c>
      <c r="S5094" s="5">
        <v>0</v>
      </c>
      <c r="T5094" s="5">
        <v>0</v>
      </c>
      <c r="U5094" s="3"/>
      <c r="V5094" s="5">
        <v>0</v>
      </c>
      <c r="W5094" s="5"/>
      <c r="X5094" s="5">
        <v>0</v>
      </c>
      <c r="Y5094" s="5">
        <v>0</v>
      </c>
      <c r="Z5094" s="5">
        <f>Tbl_BalanceHistory[[#This Row],[Discretionary Recommended - Pre 2022]]+Tbl_BalanceHistory[[#This Row],[Discretionary Balance Recommended: Policy]]+Tbl_BalanceHistory[[#This Row],[Discretionary Balance Recommended: Commitments]]</f>
        <v>0</v>
      </c>
      <c r="AA5094" s="5">
        <f>Tbl_BalanceHistory[[#This Row],[Discretionary Balance]]-Tbl_BalanceHistory[[#This Row],[Discretionary Reappropriation]]</f>
        <v>0</v>
      </c>
      <c r="AB5094" s="2"/>
      <c r="AC5094" s="2"/>
      <c r="AD5094" s="2"/>
      <c r="AE5094" s="2"/>
    </row>
    <row r="5095" spans="1:31" ht="45" x14ac:dyDescent="0.25">
      <c r="A5095" s="2" t="s">
        <v>747</v>
      </c>
      <c r="B5095" s="3">
        <v>12</v>
      </c>
      <c r="C5095" s="3">
        <v>799</v>
      </c>
      <c r="D5095" s="3" t="s">
        <v>760</v>
      </c>
      <c r="E5095" s="3" t="str">
        <f>_xlfn.XLOOKUP(Tbl_BalanceHistory[[#This Row],[RespAgy]],Tbl_Agencies[Agy Code],Tbl_Agencies[Agy Sort])</f>
        <v>161000</v>
      </c>
      <c r="F5095" s="2" t="str">
        <f>Tbl_BalanceHistory[[#This Row],[RespAgy]]&amp;": "&amp;Tbl_BalanceHistory[[#This Row],[RespAgency]]</f>
        <v>799: Department of Corrections</v>
      </c>
      <c r="G5095" s="3">
        <v>773</v>
      </c>
      <c r="H5095" s="3" t="s">
        <v>1400</v>
      </c>
      <c r="I5095" s="3">
        <f>_xlfn.XLOOKUP(Tbl_BalanceHistory[[#This Row],[AgyCode]],Tbl_Agencies[Agy Code],Tbl_Agencies[Agy Sort])</f>
        <v>0</v>
      </c>
      <c r="J5095" s="2" t="str">
        <f>Tbl_BalanceHistory[[#This Row],[AgyCode]]&amp;": "&amp;Tbl_BalanceHistory[[#This Row],[Agency Name]]</f>
        <v>773: Coffeewood Correctional Center</v>
      </c>
      <c r="K5095" s="1">
        <v>2021</v>
      </c>
      <c r="L5095" s="3">
        <v>197</v>
      </c>
      <c r="M5095" s="3" t="s">
        <v>401</v>
      </c>
      <c r="N5095" s="2" t="str">
        <f>Tbl_BalanceHistory[[#This Row],[ProgramCode]]&amp;": "&amp;Tbl_BalanceHistory[[#This Row],[Program Name]]</f>
        <v>197: Instruction</v>
      </c>
      <c r="O5095" s="3" t="s">
        <v>886</v>
      </c>
      <c r="P5095" s="1" t="str">
        <f>IF(Tbl_BalanceHistory[[#This Row],[FundCode]]="0100","GF",IF(Tbl_BalanceHistory[[#This Row],[FundCode]]="01000","GF","Hi Ed / OCR"))</f>
        <v>GF</v>
      </c>
      <c r="Q5095" s="5">
        <v>909507</v>
      </c>
      <c r="R5095" s="5">
        <v>909507</v>
      </c>
      <c r="S5095" s="5">
        <v>0</v>
      </c>
      <c r="T5095" s="5">
        <v>0</v>
      </c>
      <c r="U5095" s="3"/>
      <c r="V5095" s="5">
        <v>0</v>
      </c>
      <c r="W5095" s="5">
        <v>0</v>
      </c>
      <c r="X5095" s="5"/>
      <c r="Y5095" s="5"/>
      <c r="Z5095" s="5">
        <f>Tbl_BalanceHistory[[#This Row],[Discretionary Recommended - Pre 2022]]+Tbl_BalanceHistory[[#This Row],[Discretionary Balance Recommended: Policy]]+Tbl_BalanceHistory[[#This Row],[Discretionary Balance Recommended: Commitments]]</f>
        <v>0</v>
      </c>
      <c r="AA5095" s="5">
        <f>Tbl_BalanceHistory[[#This Row],[Discretionary Balance]]-Tbl_BalanceHistory[[#This Row],[Discretionary Reappropriation]]</f>
        <v>0</v>
      </c>
      <c r="AB5095" s="2"/>
      <c r="AC5095" s="2"/>
      <c r="AD5095" s="2"/>
      <c r="AE5095" s="2"/>
    </row>
    <row r="5096" spans="1:31" ht="45" x14ac:dyDescent="0.25">
      <c r="A5096" s="2" t="s">
        <v>747</v>
      </c>
      <c r="B5096" s="3">
        <v>12</v>
      </c>
      <c r="C5096" s="3">
        <v>799</v>
      </c>
      <c r="D5096" s="3" t="s">
        <v>760</v>
      </c>
      <c r="E5096" s="3" t="str">
        <f>_xlfn.XLOOKUP(Tbl_BalanceHistory[[#This Row],[RespAgy]],Tbl_Agencies[Agy Code],Tbl_Agencies[Agy Sort])</f>
        <v>161000</v>
      </c>
      <c r="F5096" s="2" t="str">
        <f>Tbl_BalanceHistory[[#This Row],[RespAgy]]&amp;": "&amp;Tbl_BalanceHistory[[#This Row],[RespAgency]]</f>
        <v>799: Department of Corrections</v>
      </c>
      <c r="G5096" s="3">
        <v>773</v>
      </c>
      <c r="H5096" s="3" t="s">
        <v>1400</v>
      </c>
      <c r="I5096" s="3">
        <f>_xlfn.XLOOKUP(Tbl_BalanceHistory[[#This Row],[AgyCode]],Tbl_Agencies[Agy Code],Tbl_Agencies[Agy Sort])</f>
        <v>0</v>
      </c>
      <c r="J5096" s="2" t="str">
        <f>Tbl_BalanceHistory[[#This Row],[AgyCode]]&amp;": "&amp;Tbl_BalanceHistory[[#This Row],[Agency Name]]</f>
        <v>773: Coffeewood Correctional Center</v>
      </c>
      <c r="K5096" s="1">
        <v>2022</v>
      </c>
      <c r="L5096" s="3">
        <v>197</v>
      </c>
      <c r="M5096" s="3" t="s">
        <v>401</v>
      </c>
      <c r="N5096" s="2" t="str">
        <f>Tbl_BalanceHistory[[#This Row],[ProgramCode]]&amp;": "&amp;Tbl_BalanceHistory[[#This Row],[Program Name]]</f>
        <v>197: Instruction</v>
      </c>
      <c r="O5096" s="3" t="s">
        <v>886</v>
      </c>
      <c r="P5096" s="1" t="str">
        <f>IF(Tbl_BalanceHistory[[#This Row],[FundCode]]="0100","GF",IF(Tbl_BalanceHistory[[#This Row],[FundCode]]="01000","GF","Hi Ed / OCR"))</f>
        <v>GF</v>
      </c>
      <c r="Q5096" s="5">
        <v>979433</v>
      </c>
      <c r="R5096" s="5">
        <v>979433</v>
      </c>
      <c r="S5096" s="5">
        <v>0</v>
      </c>
      <c r="T5096" s="5">
        <v>0</v>
      </c>
      <c r="U5096" s="3"/>
      <c r="V5096" s="5">
        <v>0</v>
      </c>
      <c r="W5096" s="5"/>
      <c r="X5096" s="5">
        <v>0</v>
      </c>
      <c r="Y5096" s="5">
        <v>0</v>
      </c>
      <c r="Z5096" s="5">
        <f>Tbl_BalanceHistory[[#This Row],[Discretionary Recommended - Pre 2022]]+Tbl_BalanceHistory[[#This Row],[Discretionary Balance Recommended: Policy]]+Tbl_BalanceHistory[[#This Row],[Discretionary Balance Recommended: Commitments]]</f>
        <v>0</v>
      </c>
      <c r="AA5096" s="5">
        <f>Tbl_BalanceHistory[[#This Row],[Discretionary Balance]]-Tbl_BalanceHistory[[#This Row],[Discretionary Reappropriation]]</f>
        <v>0</v>
      </c>
      <c r="AB5096" s="2"/>
      <c r="AC5096" s="2"/>
      <c r="AD5096" s="2"/>
      <c r="AE5096" s="2"/>
    </row>
    <row r="5097" spans="1:31" ht="45" x14ac:dyDescent="0.25">
      <c r="A5097" s="2" t="s">
        <v>747</v>
      </c>
      <c r="B5097" s="3">
        <v>12</v>
      </c>
      <c r="C5097" s="3">
        <v>799</v>
      </c>
      <c r="D5097" s="3" t="s">
        <v>760</v>
      </c>
      <c r="E5097" s="3" t="str">
        <f>_xlfn.XLOOKUP(Tbl_BalanceHistory[[#This Row],[RespAgy]],Tbl_Agencies[Agy Code],Tbl_Agencies[Agy Sort])</f>
        <v>161000</v>
      </c>
      <c r="F5097" s="2" t="str">
        <f>Tbl_BalanceHistory[[#This Row],[RespAgy]]&amp;": "&amp;Tbl_BalanceHistory[[#This Row],[RespAgency]]</f>
        <v>799: Department of Corrections</v>
      </c>
      <c r="G5097" s="3">
        <v>773</v>
      </c>
      <c r="H5097" s="3" t="s">
        <v>1400</v>
      </c>
      <c r="I5097" s="3">
        <f>_xlfn.XLOOKUP(Tbl_BalanceHistory[[#This Row],[AgyCode]],Tbl_Agencies[Agy Code],Tbl_Agencies[Agy Sort])</f>
        <v>0</v>
      </c>
      <c r="J5097" s="2" t="str">
        <f>Tbl_BalanceHistory[[#This Row],[AgyCode]]&amp;": "&amp;Tbl_BalanceHistory[[#This Row],[Agency Name]]</f>
        <v>773: Coffeewood Correctional Center</v>
      </c>
      <c r="K5097" s="1">
        <v>2021</v>
      </c>
      <c r="L5097" s="3">
        <v>397</v>
      </c>
      <c r="M5097" s="3" t="s">
        <v>766</v>
      </c>
      <c r="N5097" s="2" t="str">
        <f>Tbl_BalanceHistory[[#This Row],[ProgramCode]]&amp;": "&amp;Tbl_BalanceHistory[[#This Row],[Program Name]]</f>
        <v>397: Prison Medical and Clinical Services</v>
      </c>
      <c r="O5097" s="3" t="s">
        <v>886</v>
      </c>
      <c r="P5097" s="1" t="str">
        <f>IF(Tbl_BalanceHistory[[#This Row],[FundCode]]="0100","GF",IF(Tbl_BalanceHistory[[#This Row],[FundCode]]="01000","GF","Hi Ed / OCR"))</f>
        <v>GF</v>
      </c>
      <c r="Q5097" s="5">
        <v>5471210</v>
      </c>
      <c r="R5097" s="5">
        <v>5471210</v>
      </c>
      <c r="S5097" s="5">
        <v>0</v>
      </c>
      <c r="T5097" s="5">
        <v>0</v>
      </c>
      <c r="U5097" s="3"/>
      <c r="V5097" s="5">
        <v>0</v>
      </c>
      <c r="W5097" s="5">
        <v>0</v>
      </c>
      <c r="X5097" s="5"/>
      <c r="Y5097" s="5"/>
      <c r="Z5097" s="5">
        <f>Tbl_BalanceHistory[[#This Row],[Discretionary Recommended - Pre 2022]]+Tbl_BalanceHistory[[#This Row],[Discretionary Balance Recommended: Policy]]+Tbl_BalanceHistory[[#This Row],[Discretionary Balance Recommended: Commitments]]</f>
        <v>0</v>
      </c>
      <c r="AA5097" s="5">
        <f>Tbl_BalanceHistory[[#This Row],[Discretionary Balance]]-Tbl_BalanceHistory[[#This Row],[Discretionary Reappropriation]]</f>
        <v>0</v>
      </c>
      <c r="AB5097" s="2"/>
      <c r="AC5097" s="2"/>
      <c r="AD5097" s="2"/>
      <c r="AE5097" s="2"/>
    </row>
    <row r="5098" spans="1:31" ht="45" x14ac:dyDescent="0.25">
      <c r="A5098" s="2" t="s">
        <v>747</v>
      </c>
      <c r="B5098" s="3">
        <v>12</v>
      </c>
      <c r="C5098" s="3">
        <v>799</v>
      </c>
      <c r="D5098" s="3" t="s">
        <v>760</v>
      </c>
      <c r="E5098" s="3" t="str">
        <f>_xlfn.XLOOKUP(Tbl_BalanceHistory[[#This Row],[RespAgy]],Tbl_Agencies[Agy Code],Tbl_Agencies[Agy Sort])</f>
        <v>161000</v>
      </c>
      <c r="F5098" s="2" t="str">
        <f>Tbl_BalanceHistory[[#This Row],[RespAgy]]&amp;": "&amp;Tbl_BalanceHistory[[#This Row],[RespAgency]]</f>
        <v>799: Department of Corrections</v>
      </c>
      <c r="G5098" s="3">
        <v>773</v>
      </c>
      <c r="H5098" s="3" t="s">
        <v>1400</v>
      </c>
      <c r="I5098" s="3">
        <f>_xlfn.XLOOKUP(Tbl_BalanceHistory[[#This Row],[AgyCode]],Tbl_Agencies[Agy Code],Tbl_Agencies[Agy Sort])</f>
        <v>0</v>
      </c>
      <c r="J5098" s="2" t="str">
        <f>Tbl_BalanceHistory[[#This Row],[AgyCode]]&amp;": "&amp;Tbl_BalanceHistory[[#This Row],[Agency Name]]</f>
        <v>773: Coffeewood Correctional Center</v>
      </c>
      <c r="K5098" s="1">
        <v>2022</v>
      </c>
      <c r="L5098" s="3">
        <v>397</v>
      </c>
      <c r="M5098" s="3" t="s">
        <v>766</v>
      </c>
      <c r="N5098" s="2" t="str">
        <f>Tbl_BalanceHistory[[#This Row],[ProgramCode]]&amp;": "&amp;Tbl_BalanceHistory[[#This Row],[Program Name]]</f>
        <v>397: Prison Medical and Clinical Services</v>
      </c>
      <c r="O5098" s="3" t="s">
        <v>886</v>
      </c>
      <c r="P5098" s="1" t="str">
        <f>IF(Tbl_BalanceHistory[[#This Row],[FundCode]]="0100","GF",IF(Tbl_BalanceHistory[[#This Row],[FundCode]]="01000","GF","Hi Ed / OCR"))</f>
        <v>GF</v>
      </c>
      <c r="Q5098" s="5">
        <v>4769230</v>
      </c>
      <c r="R5098" s="5">
        <v>4769230</v>
      </c>
      <c r="S5098" s="5">
        <v>0</v>
      </c>
      <c r="T5098" s="5">
        <v>0</v>
      </c>
      <c r="U5098" s="3"/>
      <c r="V5098" s="5">
        <v>0</v>
      </c>
      <c r="W5098" s="5"/>
      <c r="X5098" s="5">
        <v>0</v>
      </c>
      <c r="Y5098" s="5">
        <v>0</v>
      </c>
      <c r="Z5098" s="5">
        <f>Tbl_BalanceHistory[[#This Row],[Discretionary Recommended - Pre 2022]]+Tbl_BalanceHistory[[#This Row],[Discretionary Balance Recommended: Policy]]+Tbl_BalanceHistory[[#This Row],[Discretionary Balance Recommended: Commitments]]</f>
        <v>0</v>
      </c>
      <c r="AA5098" s="5">
        <f>Tbl_BalanceHistory[[#This Row],[Discretionary Balance]]-Tbl_BalanceHistory[[#This Row],[Discretionary Reappropriation]]</f>
        <v>0</v>
      </c>
      <c r="AB5098" s="2"/>
      <c r="AC5098" s="2"/>
      <c r="AD5098" s="2"/>
      <c r="AE5098" s="2"/>
    </row>
    <row r="5099" spans="1:31" ht="45" x14ac:dyDescent="0.25">
      <c r="A5099" s="2" t="s">
        <v>747</v>
      </c>
      <c r="B5099" s="3">
        <v>12</v>
      </c>
      <c r="C5099" s="3">
        <v>799</v>
      </c>
      <c r="D5099" s="3" t="s">
        <v>760</v>
      </c>
      <c r="E5099" s="3" t="str">
        <f>_xlfn.XLOOKUP(Tbl_BalanceHistory[[#This Row],[RespAgy]],Tbl_Agencies[Agy Code],Tbl_Agencies[Agy Sort])</f>
        <v>161000</v>
      </c>
      <c r="F5099" s="2" t="str">
        <f>Tbl_BalanceHistory[[#This Row],[RespAgy]]&amp;": "&amp;Tbl_BalanceHistory[[#This Row],[RespAgency]]</f>
        <v>799: Department of Corrections</v>
      </c>
      <c r="G5099" s="3">
        <v>773</v>
      </c>
      <c r="H5099" s="3" t="s">
        <v>1400</v>
      </c>
      <c r="I5099" s="3">
        <f>_xlfn.XLOOKUP(Tbl_BalanceHistory[[#This Row],[AgyCode]],Tbl_Agencies[Agy Code],Tbl_Agencies[Agy Sort])</f>
        <v>0</v>
      </c>
      <c r="J5099" s="2" t="str">
        <f>Tbl_BalanceHistory[[#This Row],[AgyCode]]&amp;": "&amp;Tbl_BalanceHistory[[#This Row],[Agency Name]]</f>
        <v>773: Coffeewood Correctional Center</v>
      </c>
      <c r="K5099" s="1">
        <v>2021</v>
      </c>
      <c r="L5099" s="3">
        <v>398</v>
      </c>
      <c r="M5099" s="3" t="s">
        <v>768</v>
      </c>
      <c r="N5099" s="2" t="str">
        <f>Tbl_BalanceHistory[[#This Row],[ProgramCode]]&amp;": "&amp;Tbl_BalanceHistory[[#This Row],[Program Name]]</f>
        <v>398: Operation of Secure Correctional Facilities</v>
      </c>
      <c r="O5099" s="3" t="s">
        <v>886</v>
      </c>
      <c r="P5099" s="1" t="str">
        <f>IF(Tbl_BalanceHistory[[#This Row],[FundCode]]="0100","GF",IF(Tbl_BalanceHistory[[#This Row],[FundCode]]="01000","GF","Hi Ed / OCR"))</f>
        <v>GF</v>
      </c>
      <c r="Q5099" s="5">
        <v>21538473</v>
      </c>
      <c r="R5099" s="5">
        <v>21538473</v>
      </c>
      <c r="S5099" s="5">
        <v>0</v>
      </c>
      <c r="T5099" s="5">
        <v>0</v>
      </c>
      <c r="U5099" s="3"/>
      <c r="V5099" s="5">
        <v>0</v>
      </c>
      <c r="W5099" s="5">
        <v>0</v>
      </c>
      <c r="X5099" s="5"/>
      <c r="Y5099" s="5"/>
      <c r="Z5099" s="5">
        <f>Tbl_BalanceHistory[[#This Row],[Discretionary Recommended - Pre 2022]]+Tbl_BalanceHistory[[#This Row],[Discretionary Balance Recommended: Policy]]+Tbl_BalanceHistory[[#This Row],[Discretionary Balance Recommended: Commitments]]</f>
        <v>0</v>
      </c>
      <c r="AA5099" s="5">
        <f>Tbl_BalanceHistory[[#This Row],[Discretionary Balance]]-Tbl_BalanceHistory[[#This Row],[Discretionary Reappropriation]]</f>
        <v>0</v>
      </c>
      <c r="AB5099" s="2"/>
      <c r="AC5099" s="2"/>
      <c r="AD5099" s="2"/>
      <c r="AE5099" s="2"/>
    </row>
    <row r="5100" spans="1:31" ht="45" x14ac:dyDescent="0.25">
      <c r="A5100" s="2" t="s">
        <v>747</v>
      </c>
      <c r="B5100" s="3">
        <v>12</v>
      </c>
      <c r="C5100" s="3">
        <v>799</v>
      </c>
      <c r="D5100" s="3" t="s">
        <v>760</v>
      </c>
      <c r="E5100" s="3" t="str">
        <f>_xlfn.XLOOKUP(Tbl_BalanceHistory[[#This Row],[RespAgy]],Tbl_Agencies[Agy Code],Tbl_Agencies[Agy Sort])</f>
        <v>161000</v>
      </c>
      <c r="F5100" s="2" t="str">
        <f>Tbl_BalanceHistory[[#This Row],[RespAgy]]&amp;": "&amp;Tbl_BalanceHistory[[#This Row],[RespAgency]]</f>
        <v>799: Department of Corrections</v>
      </c>
      <c r="G5100" s="3">
        <v>773</v>
      </c>
      <c r="H5100" s="3" t="s">
        <v>1400</v>
      </c>
      <c r="I5100" s="3">
        <f>_xlfn.XLOOKUP(Tbl_BalanceHistory[[#This Row],[AgyCode]],Tbl_Agencies[Agy Code],Tbl_Agencies[Agy Sort])</f>
        <v>0</v>
      </c>
      <c r="J5100" s="2" t="str">
        <f>Tbl_BalanceHistory[[#This Row],[AgyCode]]&amp;": "&amp;Tbl_BalanceHistory[[#This Row],[Agency Name]]</f>
        <v>773: Coffeewood Correctional Center</v>
      </c>
      <c r="K5100" s="1">
        <v>2022</v>
      </c>
      <c r="L5100" s="3">
        <v>398</v>
      </c>
      <c r="M5100" s="3" t="s">
        <v>768</v>
      </c>
      <c r="N5100" s="2" t="str">
        <f>Tbl_BalanceHistory[[#This Row],[ProgramCode]]&amp;": "&amp;Tbl_BalanceHistory[[#This Row],[Program Name]]</f>
        <v>398: Operation of Secure Correctional Facilities</v>
      </c>
      <c r="O5100" s="3" t="s">
        <v>886</v>
      </c>
      <c r="P5100" s="1" t="str">
        <f>IF(Tbl_BalanceHistory[[#This Row],[FundCode]]="0100","GF",IF(Tbl_BalanceHistory[[#This Row],[FundCode]]="01000","GF","Hi Ed / OCR"))</f>
        <v>GF</v>
      </c>
      <c r="Q5100" s="5">
        <v>21547700</v>
      </c>
      <c r="R5100" s="5">
        <v>21547700</v>
      </c>
      <c r="S5100" s="5">
        <v>0</v>
      </c>
      <c r="T5100" s="5">
        <v>0</v>
      </c>
      <c r="U5100" s="3"/>
      <c r="V5100" s="5">
        <v>0</v>
      </c>
      <c r="W5100" s="5"/>
      <c r="X5100" s="5">
        <v>0</v>
      </c>
      <c r="Y5100" s="5">
        <v>0</v>
      </c>
      <c r="Z5100" s="5">
        <f>Tbl_BalanceHistory[[#This Row],[Discretionary Recommended - Pre 2022]]+Tbl_BalanceHistory[[#This Row],[Discretionary Balance Recommended: Policy]]+Tbl_BalanceHistory[[#This Row],[Discretionary Balance Recommended: Commitments]]</f>
        <v>0</v>
      </c>
      <c r="AA5100" s="5">
        <f>Tbl_BalanceHistory[[#This Row],[Discretionary Balance]]-Tbl_BalanceHistory[[#This Row],[Discretionary Reappropriation]]</f>
        <v>0</v>
      </c>
      <c r="AB5100" s="2"/>
      <c r="AC5100" s="2"/>
      <c r="AD5100" s="2"/>
      <c r="AE5100" s="2"/>
    </row>
    <row r="5101" spans="1:31" ht="45" x14ac:dyDescent="0.25">
      <c r="A5101" s="2" t="s">
        <v>747</v>
      </c>
      <c r="B5101" s="3">
        <v>12</v>
      </c>
      <c r="C5101" s="3">
        <v>799</v>
      </c>
      <c r="D5101" s="3" t="s">
        <v>760</v>
      </c>
      <c r="E5101" s="3" t="str">
        <f>_xlfn.XLOOKUP(Tbl_BalanceHistory[[#This Row],[RespAgy]],Tbl_Agencies[Agy Code],Tbl_Agencies[Agy Sort])</f>
        <v>161000</v>
      </c>
      <c r="F5101" s="2" t="str">
        <f>Tbl_BalanceHistory[[#This Row],[RespAgy]]&amp;": "&amp;Tbl_BalanceHistory[[#This Row],[RespAgency]]</f>
        <v>799: Department of Corrections</v>
      </c>
      <c r="G5101" s="3">
        <v>774</v>
      </c>
      <c r="H5101" s="3" t="s">
        <v>1402</v>
      </c>
      <c r="I5101" s="3">
        <f>_xlfn.XLOOKUP(Tbl_BalanceHistory[[#This Row],[AgyCode]],Tbl_Agencies[Agy Code],Tbl_Agencies[Agy Sort])</f>
        <v>0</v>
      </c>
      <c r="J5101" s="2" t="str">
        <f>Tbl_BalanceHistory[[#This Row],[AgyCode]]&amp;": "&amp;Tbl_BalanceHistory[[#This Row],[Agency Name]]</f>
        <v>774: Lunenburg Correctional Center</v>
      </c>
      <c r="K5101" s="1">
        <v>2021</v>
      </c>
      <c r="L5101" s="3">
        <v>197</v>
      </c>
      <c r="M5101" s="3" t="s">
        <v>401</v>
      </c>
      <c r="N5101" s="2" t="str">
        <f>Tbl_BalanceHistory[[#This Row],[ProgramCode]]&amp;": "&amp;Tbl_BalanceHistory[[#This Row],[Program Name]]</f>
        <v>197: Instruction</v>
      </c>
      <c r="O5101" s="3" t="s">
        <v>886</v>
      </c>
      <c r="P5101" s="1" t="str">
        <f>IF(Tbl_BalanceHistory[[#This Row],[FundCode]]="0100","GF",IF(Tbl_BalanceHistory[[#This Row],[FundCode]]="01000","GF","Hi Ed / OCR"))</f>
        <v>GF</v>
      </c>
      <c r="Q5101" s="5">
        <v>911845</v>
      </c>
      <c r="R5101" s="5">
        <v>911845</v>
      </c>
      <c r="S5101" s="5">
        <v>0</v>
      </c>
      <c r="T5101" s="5">
        <v>0</v>
      </c>
      <c r="U5101" s="3"/>
      <c r="V5101" s="5">
        <v>0</v>
      </c>
      <c r="W5101" s="5">
        <v>0</v>
      </c>
      <c r="X5101" s="5"/>
      <c r="Y5101" s="5"/>
      <c r="Z5101" s="5">
        <f>Tbl_BalanceHistory[[#This Row],[Discretionary Recommended - Pre 2022]]+Tbl_BalanceHistory[[#This Row],[Discretionary Balance Recommended: Policy]]+Tbl_BalanceHistory[[#This Row],[Discretionary Balance Recommended: Commitments]]</f>
        <v>0</v>
      </c>
      <c r="AA5101" s="5">
        <f>Tbl_BalanceHistory[[#This Row],[Discretionary Balance]]-Tbl_BalanceHistory[[#This Row],[Discretionary Reappropriation]]</f>
        <v>0</v>
      </c>
      <c r="AB5101" s="2"/>
      <c r="AC5101" s="2"/>
      <c r="AD5101" s="2"/>
      <c r="AE5101" s="2"/>
    </row>
    <row r="5102" spans="1:31" ht="45" x14ac:dyDescent="0.25">
      <c r="A5102" s="2" t="s">
        <v>747</v>
      </c>
      <c r="B5102" s="3">
        <v>12</v>
      </c>
      <c r="C5102" s="3">
        <v>799</v>
      </c>
      <c r="D5102" s="3" t="s">
        <v>760</v>
      </c>
      <c r="E5102" s="3" t="str">
        <f>_xlfn.XLOOKUP(Tbl_BalanceHistory[[#This Row],[RespAgy]],Tbl_Agencies[Agy Code],Tbl_Agencies[Agy Sort])</f>
        <v>161000</v>
      </c>
      <c r="F5102" s="2" t="str">
        <f>Tbl_BalanceHistory[[#This Row],[RespAgy]]&amp;": "&amp;Tbl_BalanceHistory[[#This Row],[RespAgency]]</f>
        <v>799: Department of Corrections</v>
      </c>
      <c r="G5102" s="3">
        <v>774</v>
      </c>
      <c r="H5102" s="3" t="s">
        <v>1402</v>
      </c>
      <c r="I5102" s="3">
        <f>_xlfn.XLOOKUP(Tbl_BalanceHistory[[#This Row],[AgyCode]],Tbl_Agencies[Agy Code],Tbl_Agencies[Agy Sort])</f>
        <v>0</v>
      </c>
      <c r="J5102" s="2" t="str">
        <f>Tbl_BalanceHistory[[#This Row],[AgyCode]]&amp;": "&amp;Tbl_BalanceHistory[[#This Row],[Agency Name]]</f>
        <v>774: Lunenburg Correctional Center</v>
      </c>
      <c r="K5102" s="1">
        <v>2022</v>
      </c>
      <c r="L5102" s="3">
        <v>197</v>
      </c>
      <c r="M5102" s="3" t="s">
        <v>401</v>
      </c>
      <c r="N5102" s="2" t="str">
        <f>Tbl_BalanceHistory[[#This Row],[ProgramCode]]&amp;": "&amp;Tbl_BalanceHistory[[#This Row],[Program Name]]</f>
        <v>197: Instruction</v>
      </c>
      <c r="O5102" s="3" t="s">
        <v>886</v>
      </c>
      <c r="P5102" s="1" t="str">
        <f>IF(Tbl_BalanceHistory[[#This Row],[FundCode]]="0100","GF",IF(Tbl_BalanceHistory[[#This Row],[FundCode]]="01000","GF","Hi Ed / OCR"))</f>
        <v>GF</v>
      </c>
      <c r="Q5102" s="5">
        <v>1080206</v>
      </c>
      <c r="R5102" s="5">
        <v>1080206</v>
      </c>
      <c r="S5102" s="5">
        <v>0</v>
      </c>
      <c r="T5102" s="5">
        <v>0</v>
      </c>
      <c r="U5102" s="3"/>
      <c r="V5102" s="5">
        <v>0</v>
      </c>
      <c r="W5102" s="5"/>
      <c r="X5102" s="5">
        <v>0</v>
      </c>
      <c r="Y5102" s="5">
        <v>0</v>
      </c>
      <c r="Z5102" s="5">
        <f>Tbl_BalanceHistory[[#This Row],[Discretionary Recommended - Pre 2022]]+Tbl_BalanceHistory[[#This Row],[Discretionary Balance Recommended: Policy]]+Tbl_BalanceHistory[[#This Row],[Discretionary Balance Recommended: Commitments]]</f>
        <v>0</v>
      </c>
      <c r="AA5102" s="5">
        <f>Tbl_BalanceHistory[[#This Row],[Discretionary Balance]]-Tbl_BalanceHistory[[#This Row],[Discretionary Reappropriation]]</f>
        <v>0</v>
      </c>
      <c r="AB5102" s="2"/>
      <c r="AC5102" s="2"/>
      <c r="AD5102" s="2"/>
      <c r="AE5102" s="2"/>
    </row>
    <row r="5103" spans="1:31" ht="45" x14ac:dyDescent="0.25">
      <c r="A5103" s="2" t="s">
        <v>747</v>
      </c>
      <c r="B5103" s="3">
        <v>12</v>
      </c>
      <c r="C5103" s="3">
        <v>799</v>
      </c>
      <c r="D5103" s="3" t="s">
        <v>760</v>
      </c>
      <c r="E5103" s="3" t="str">
        <f>_xlfn.XLOOKUP(Tbl_BalanceHistory[[#This Row],[RespAgy]],Tbl_Agencies[Agy Code],Tbl_Agencies[Agy Sort])</f>
        <v>161000</v>
      </c>
      <c r="F5103" s="2" t="str">
        <f>Tbl_BalanceHistory[[#This Row],[RespAgy]]&amp;": "&amp;Tbl_BalanceHistory[[#This Row],[RespAgency]]</f>
        <v>799: Department of Corrections</v>
      </c>
      <c r="G5103" s="3">
        <v>774</v>
      </c>
      <c r="H5103" s="3" t="s">
        <v>1402</v>
      </c>
      <c r="I5103" s="3">
        <f>_xlfn.XLOOKUP(Tbl_BalanceHistory[[#This Row],[AgyCode]],Tbl_Agencies[Agy Code],Tbl_Agencies[Agy Sort])</f>
        <v>0</v>
      </c>
      <c r="J5103" s="2" t="str">
        <f>Tbl_BalanceHistory[[#This Row],[AgyCode]]&amp;": "&amp;Tbl_BalanceHistory[[#This Row],[Agency Name]]</f>
        <v>774: Lunenburg Correctional Center</v>
      </c>
      <c r="K5103" s="1">
        <v>2021</v>
      </c>
      <c r="L5103" s="3">
        <v>397</v>
      </c>
      <c r="M5103" s="3" t="s">
        <v>766</v>
      </c>
      <c r="N5103" s="2" t="str">
        <f>Tbl_BalanceHistory[[#This Row],[ProgramCode]]&amp;": "&amp;Tbl_BalanceHistory[[#This Row],[Program Name]]</f>
        <v>397: Prison Medical and Clinical Services</v>
      </c>
      <c r="O5103" s="3" t="s">
        <v>886</v>
      </c>
      <c r="P5103" s="1" t="str">
        <f>IF(Tbl_BalanceHistory[[#This Row],[FundCode]]="0100","GF",IF(Tbl_BalanceHistory[[#This Row],[FundCode]]="01000","GF","Hi Ed / OCR"))</f>
        <v>GF</v>
      </c>
      <c r="Q5103" s="5">
        <v>6370403</v>
      </c>
      <c r="R5103" s="5">
        <v>6370403</v>
      </c>
      <c r="S5103" s="5">
        <v>0</v>
      </c>
      <c r="T5103" s="5">
        <v>0</v>
      </c>
      <c r="U5103" s="3"/>
      <c r="V5103" s="5">
        <v>0</v>
      </c>
      <c r="W5103" s="5">
        <v>0</v>
      </c>
      <c r="X5103" s="5"/>
      <c r="Y5103" s="5"/>
      <c r="Z5103" s="5">
        <f>Tbl_BalanceHistory[[#This Row],[Discretionary Recommended - Pre 2022]]+Tbl_BalanceHistory[[#This Row],[Discretionary Balance Recommended: Policy]]+Tbl_BalanceHistory[[#This Row],[Discretionary Balance Recommended: Commitments]]</f>
        <v>0</v>
      </c>
      <c r="AA5103" s="5">
        <f>Tbl_BalanceHistory[[#This Row],[Discretionary Balance]]-Tbl_BalanceHistory[[#This Row],[Discretionary Reappropriation]]</f>
        <v>0</v>
      </c>
      <c r="AB5103" s="2"/>
      <c r="AC5103" s="2"/>
      <c r="AD5103" s="2"/>
      <c r="AE5103" s="2"/>
    </row>
    <row r="5104" spans="1:31" ht="45" x14ac:dyDescent="0.25">
      <c r="A5104" s="2" t="s">
        <v>747</v>
      </c>
      <c r="B5104" s="3">
        <v>12</v>
      </c>
      <c r="C5104" s="3">
        <v>799</v>
      </c>
      <c r="D5104" s="3" t="s">
        <v>760</v>
      </c>
      <c r="E5104" s="3" t="str">
        <f>_xlfn.XLOOKUP(Tbl_BalanceHistory[[#This Row],[RespAgy]],Tbl_Agencies[Agy Code],Tbl_Agencies[Agy Sort])</f>
        <v>161000</v>
      </c>
      <c r="F5104" s="2" t="str">
        <f>Tbl_BalanceHistory[[#This Row],[RespAgy]]&amp;": "&amp;Tbl_BalanceHistory[[#This Row],[RespAgency]]</f>
        <v>799: Department of Corrections</v>
      </c>
      <c r="G5104" s="3">
        <v>774</v>
      </c>
      <c r="H5104" s="3" t="s">
        <v>1402</v>
      </c>
      <c r="I5104" s="3">
        <f>_xlfn.XLOOKUP(Tbl_BalanceHistory[[#This Row],[AgyCode]],Tbl_Agencies[Agy Code],Tbl_Agencies[Agy Sort])</f>
        <v>0</v>
      </c>
      <c r="J5104" s="2" t="str">
        <f>Tbl_BalanceHistory[[#This Row],[AgyCode]]&amp;": "&amp;Tbl_BalanceHistory[[#This Row],[Agency Name]]</f>
        <v>774: Lunenburg Correctional Center</v>
      </c>
      <c r="K5104" s="1">
        <v>2022</v>
      </c>
      <c r="L5104" s="3">
        <v>397</v>
      </c>
      <c r="M5104" s="3" t="s">
        <v>766</v>
      </c>
      <c r="N5104" s="2" t="str">
        <f>Tbl_BalanceHistory[[#This Row],[ProgramCode]]&amp;": "&amp;Tbl_BalanceHistory[[#This Row],[Program Name]]</f>
        <v>397: Prison Medical and Clinical Services</v>
      </c>
      <c r="O5104" s="3" t="s">
        <v>886</v>
      </c>
      <c r="P5104" s="1" t="str">
        <f>IF(Tbl_BalanceHistory[[#This Row],[FundCode]]="0100","GF",IF(Tbl_BalanceHistory[[#This Row],[FundCode]]="01000","GF","Hi Ed / OCR"))</f>
        <v>GF</v>
      </c>
      <c r="Q5104" s="5">
        <v>5933410</v>
      </c>
      <c r="R5104" s="5">
        <v>5933410</v>
      </c>
      <c r="S5104" s="5">
        <v>0</v>
      </c>
      <c r="T5104" s="5">
        <v>0</v>
      </c>
      <c r="U5104" s="3"/>
      <c r="V5104" s="5">
        <v>0</v>
      </c>
      <c r="W5104" s="5"/>
      <c r="X5104" s="5">
        <v>0</v>
      </c>
      <c r="Y5104" s="5">
        <v>0</v>
      </c>
      <c r="Z5104" s="5">
        <f>Tbl_BalanceHistory[[#This Row],[Discretionary Recommended - Pre 2022]]+Tbl_BalanceHistory[[#This Row],[Discretionary Balance Recommended: Policy]]+Tbl_BalanceHistory[[#This Row],[Discretionary Balance Recommended: Commitments]]</f>
        <v>0</v>
      </c>
      <c r="AA5104" s="5">
        <f>Tbl_BalanceHistory[[#This Row],[Discretionary Balance]]-Tbl_BalanceHistory[[#This Row],[Discretionary Reappropriation]]</f>
        <v>0</v>
      </c>
      <c r="AB5104" s="2"/>
      <c r="AC5104" s="2"/>
      <c r="AD5104" s="2"/>
      <c r="AE5104" s="2"/>
    </row>
    <row r="5105" spans="1:31" ht="45" x14ac:dyDescent="0.25">
      <c r="A5105" s="2" t="s">
        <v>747</v>
      </c>
      <c r="B5105" s="3">
        <v>12</v>
      </c>
      <c r="C5105" s="3">
        <v>799</v>
      </c>
      <c r="D5105" s="3" t="s">
        <v>760</v>
      </c>
      <c r="E5105" s="3" t="str">
        <f>_xlfn.XLOOKUP(Tbl_BalanceHistory[[#This Row],[RespAgy]],Tbl_Agencies[Agy Code],Tbl_Agencies[Agy Sort])</f>
        <v>161000</v>
      </c>
      <c r="F5105" s="2" t="str">
        <f>Tbl_BalanceHistory[[#This Row],[RespAgy]]&amp;": "&amp;Tbl_BalanceHistory[[#This Row],[RespAgency]]</f>
        <v>799: Department of Corrections</v>
      </c>
      <c r="G5105" s="3">
        <v>774</v>
      </c>
      <c r="H5105" s="3" t="s">
        <v>1402</v>
      </c>
      <c r="I5105" s="3">
        <f>_xlfn.XLOOKUP(Tbl_BalanceHistory[[#This Row],[AgyCode]],Tbl_Agencies[Agy Code],Tbl_Agencies[Agy Sort])</f>
        <v>0</v>
      </c>
      <c r="J5105" s="2" t="str">
        <f>Tbl_BalanceHistory[[#This Row],[AgyCode]]&amp;": "&amp;Tbl_BalanceHistory[[#This Row],[Agency Name]]</f>
        <v>774: Lunenburg Correctional Center</v>
      </c>
      <c r="K5105" s="1">
        <v>2021</v>
      </c>
      <c r="L5105" s="3">
        <v>398</v>
      </c>
      <c r="M5105" s="3" t="s">
        <v>768</v>
      </c>
      <c r="N5105" s="2" t="str">
        <f>Tbl_BalanceHistory[[#This Row],[ProgramCode]]&amp;": "&amp;Tbl_BalanceHistory[[#This Row],[Program Name]]</f>
        <v>398: Operation of Secure Correctional Facilities</v>
      </c>
      <c r="O5105" s="3" t="s">
        <v>886</v>
      </c>
      <c r="P5105" s="1" t="str">
        <f>IF(Tbl_BalanceHistory[[#This Row],[FundCode]]="0100","GF",IF(Tbl_BalanceHistory[[#This Row],[FundCode]]="01000","GF","Hi Ed / OCR"))</f>
        <v>GF</v>
      </c>
      <c r="Q5105" s="5">
        <v>20687554</v>
      </c>
      <c r="R5105" s="5">
        <v>20687554</v>
      </c>
      <c r="S5105" s="5">
        <v>0</v>
      </c>
      <c r="T5105" s="5">
        <v>0</v>
      </c>
      <c r="U5105" s="3"/>
      <c r="V5105" s="5">
        <v>0</v>
      </c>
      <c r="W5105" s="5">
        <v>0</v>
      </c>
      <c r="X5105" s="5"/>
      <c r="Y5105" s="5"/>
      <c r="Z5105" s="5">
        <f>Tbl_BalanceHistory[[#This Row],[Discretionary Recommended - Pre 2022]]+Tbl_BalanceHistory[[#This Row],[Discretionary Balance Recommended: Policy]]+Tbl_BalanceHistory[[#This Row],[Discretionary Balance Recommended: Commitments]]</f>
        <v>0</v>
      </c>
      <c r="AA5105" s="5">
        <f>Tbl_BalanceHistory[[#This Row],[Discretionary Balance]]-Tbl_BalanceHistory[[#This Row],[Discretionary Reappropriation]]</f>
        <v>0</v>
      </c>
      <c r="AB5105" s="2"/>
      <c r="AC5105" s="2"/>
      <c r="AD5105" s="2"/>
      <c r="AE5105" s="2"/>
    </row>
    <row r="5106" spans="1:31" ht="45" x14ac:dyDescent="0.25">
      <c r="A5106" s="2" t="s">
        <v>747</v>
      </c>
      <c r="B5106" s="3">
        <v>12</v>
      </c>
      <c r="C5106" s="3">
        <v>799</v>
      </c>
      <c r="D5106" s="3" t="s">
        <v>760</v>
      </c>
      <c r="E5106" s="3" t="str">
        <f>_xlfn.XLOOKUP(Tbl_BalanceHistory[[#This Row],[RespAgy]],Tbl_Agencies[Agy Code],Tbl_Agencies[Agy Sort])</f>
        <v>161000</v>
      </c>
      <c r="F5106" s="2" t="str">
        <f>Tbl_BalanceHistory[[#This Row],[RespAgy]]&amp;": "&amp;Tbl_BalanceHistory[[#This Row],[RespAgency]]</f>
        <v>799: Department of Corrections</v>
      </c>
      <c r="G5106" s="3">
        <v>774</v>
      </c>
      <c r="H5106" s="3" t="s">
        <v>1402</v>
      </c>
      <c r="I5106" s="3">
        <f>_xlfn.XLOOKUP(Tbl_BalanceHistory[[#This Row],[AgyCode]],Tbl_Agencies[Agy Code],Tbl_Agencies[Agy Sort])</f>
        <v>0</v>
      </c>
      <c r="J5106" s="2" t="str">
        <f>Tbl_BalanceHistory[[#This Row],[AgyCode]]&amp;": "&amp;Tbl_BalanceHistory[[#This Row],[Agency Name]]</f>
        <v>774: Lunenburg Correctional Center</v>
      </c>
      <c r="K5106" s="1">
        <v>2022</v>
      </c>
      <c r="L5106" s="3">
        <v>398</v>
      </c>
      <c r="M5106" s="3" t="s">
        <v>768</v>
      </c>
      <c r="N5106" s="2" t="str">
        <f>Tbl_BalanceHistory[[#This Row],[ProgramCode]]&amp;": "&amp;Tbl_BalanceHistory[[#This Row],[Program Name]]</f>
        <v>398: Operation of Secure Correctional Facilities</v>
      </c>
      <c r="O5106" s="3" t="s">
        <v>886</v>
      </c>
      <c r="P5106" s="1" t="str">
        <f>IF(Tbl_BalanceHistory[[#This Row],[FundCode]]="0100","GF",IF(Tbl_BalanceHistory[[#This Row],[FundCode]]="01000","GF","Hi Ed / OCR"))</f>
        <v>GF</v>
      </c>
      <c r="Q5106" s="5">
        <v>21111409</v>
      </c>
      <c r="R5106" s="5">
        <v>21111409</v>
      </c>
      <c r="S5106" s="5">
        <v>0</v>
      </c>
      <c r="T5106" s="5">
        <v>0</v>
      </c>
      <c r="U5106" s="3"/>
      <c r="V5106" s="5">
        <v>0</v>
      </c>
      <c r="W5106" s="5"/>
      <c r="X5106" s="5">
        <v>0</v>
      </c>
      <c r="Y5106" s="5">
        <v>0</v>
      </c>
      <c r="Z5106" s="5">
        <f>Tbl_BalanceHistory[[#This Row],[Discretionary Recommended - Pre 2022]]+Tbl_BalanceHistory[[#This Row],[Discretionary Balance Recommended: Policy]]+Tbl_BalanceHistory[[#This Row],[Discretionary Balance Recommended: Commitments]]</f>
        <v>0</v>
      </c>
      <c r="AA5106" s="5">
        <f>Tbl_BalanceHistory[[#This Row],[Discretionary Balance]]-Tbl_BalanceHistory[[#This Row],[Discretionary Reappropriation]]</f>
        <v>0</v>
      </c>
      <c r="AB5106" s="2"/>
      <c r="AC5106" s="2"/>
      <c r="AD5106" s="2"/>
      <c r="AE5106" s="2"/>
    </row>
    <row r="5107" spans="1:31" ht="45" x14ac:dyDescent="0.25">
      <c r="A5107" s="2" t="s">
        <v>747</v>
      </c>
      <c r="B5107" s="3">
        <v>12</v>
      </c>
      <c r="C5107" s="3">
        <v>799</v>
      </c>
      <c r="D5107" s="3" t="s">
        <v>760</v>
      </c>
      <c r="E5107" s="3" t="str">
        <f>_xlfn.XLOOKUP(Tbl_BalanceHistory[[#This Row],[RespAgy]],Tbl_Agencies[Agy Code],Tbl_Agencies[Agy Sort])</f>
        <v>161000</v>
      </c>
      <c r="F5107" s="2" t="str">
        <f>Tbl_BalanceHistory[[#This Row],[RespAgy]]&amp;": "&amp;Tbl_BalanceHistory[[#This Row],[RespAgency]]</f>
        <v>799: Department of Corrections</v>
      </c>
      <c r="G5107" s="3">
        <v>775</v>
      </c>
      <c r="H5107" s="3" t="s">
        <v>1404</v>
      </c>
      <c r="I5107" s="3">
        <f>_xlfn.XLOOKUP(Tbl_BalanceHistory[[#This Row],[AgyCode]],Tbl_Agencies[Agy Code],Tbl_Agencies[Agy Sort])</f>
        <v>0</v>
      </c>
      <c r="J5107" s="2" t="str">
        <f>Tbl_BalanceHistory[[#This Row],[AgyCode]]&amp;": "&amp;Tbl_BalanceHistory[[#This Row],[Agency Name]]</f>
        <v>775: Pocahontas State Correctional Center</v>
      </c>
      <c r="K5107" s="1">
        <v>2021</v>
      </c>
      <c r="L5107" s="3">
        <v>197</v>
      </c>
      <c r="M5107" s="3" t="s">
        <v>401</v>
      </c>
      <c r="N5107" s="2" t="str">
        <f>Tbl_BalanceHistory[[#This Row],[ProgramCode]]&amp;": "&amp;Tbl_BalanceHistory[[#This Row],[Program Name]]</f>
        <v>197: Instruction</v>
      </c>
      <c r="O5107" s="3" t="s">
        <v>886</v>
      </c>
      <c r="P5107" s="1" t="str">
        <f>IF(Tbl_BalanceHistory[[#This Row],[FundCode]]="0100","GF",IF(Tbl_BalanceHistory[[#This Row],[FundCode]]="01000","GF","Hi Ed / OCR"))</f>
        <v>GF</v>
      </c>
      <c r="Q5107" s="5">
        <v>998686</v>
      </c>
      <c r="R5107" s="5">
        <v>998686</v>
      </c>
      <c r="S5107" s="5">
        <v>0</v>
      </c>
      <c r="T5107" s="5">
        <v>0</v>
      </c>
      <c r="U5107" s="3"/>
      <c r="V5107" s="5">
        <v>0</v>
      </c>
      <c r="W5107" s="5">
        <v>0</v>
      </c>
      <c r="X5107" s="5"/>
      <c r="Y5107" s="5"/>
      <c r="Z5107" s="5">
        <f>Tbl_BalanceHistory[[#This Row],[Discretionary Recommended - Pre 2022]]+Tbl_BalanceHistory[[#This Row],[Discretionary Balance Recommended: Policy]]+Tbl_BalanceHistory[[#This Row],[Discretionary Balance Recommended: Commitments]]</f>
        <v>0</v>
      </c>
      <c r="AA5107" s="5">
        <f>Tbl_BalanceHistory[[#This Row],[Discretionary Balance]]-Tbl_BalanceHistory[[#This Row],[Discretionary Reappropriation]]</f>
        <v>0</v>
      </c>
      <c r="AB5107" s="2"/>
      <c r="AC5107" s="2"/>
      <c r="AD5107" s="2"/>
      <c r="AE5107" s="2"/>
    </row>
    <row r="5108" spans="1:31" ht="45" x14ac:dyDescent="0.25">
      <c r="A5108" s="2" t="s">
        <v>747</v>
      </c>
      <c r="B5108" s="3">
        <v>12</v>
      </c>
      <c r="C5108" s="3">
        <v>799</v>
      </c>
      <c r="D5108" s="3" t="s">
        <v>760</v>
      </c>
      <c r="E5108" s="3" t="str">
        <f>_xlfn.XLOOKUP(Tbl_BalanceHistory[[#This Row],[RespAgy]],Tbl_Agencies[Agy Code],Tbl_Agencies[Agy Sort])</f>
        <v>161000</v>
      </c>
      <c r="F5108" s="2" t="str">
        <f>Tbl_BalanceHistory[[#This Row],[RespAgy]]&amp;": "&amp;Tbl_BalanceHistory[[#This Row],[RespAgency]]</f>
        <v>799: Department of Corrections</v>
      </c>
      <c r="G5108" s="3">
        <v>775</v>
      </c>
      <c r="H5108" s="3" t="s">
        <v>1404</v>
      </c>
      <c r="I5108" s="3">
        <f>_xlfn.XLOOKUP(Tbl_BalanceHistory[[#This Row],[AgyCode]],Tbl_Agencies[Agy Code],Tbl_Agencies[Agy Sort])</f>
        <v>0</v>
      </c>
      <c r="J5108" s="2" t="str">
        <f>Tbl_BalanceHistory[[#This Row],[AgyCode]]&amp;": "&amp;Tbl_BalanceHistory[[#This Row],[Agency Name]]</f>
        <v>775: Pocahontas State Correctional Center</v>
      </c>
      <c r="K5108" s="1">
        <v>2022</v>
      </c>
      <c r="L5108" s="3">
        <v>197</v>
      </c>
      <c r="M5108" s="3" t="s">
        <v>401</v>
      </c>
      <c r="N5108" s="2" t="str">
        <f>Tbl_BalanceHistory[[#This Row],[ProgramCode]]&amp;": "&amp;Tbl_BalanceHistory[[#This Row],[Program Name]]</f>
        <v>197: Instruction</v>
      </c>
      <c r="O5108" s="3" t="s">
        <v>886</v>
      </c>
      <c r="P5108" s="1" t="str">
        <f>IF(Tbl_BalanceHistory[[#This Row],[FundCode]]="0100","GF",IF(Tbl_BalanceHistory[[#This Row],[FundCode]]="01000","GF","Hi Ed / OCR"))</f>
        <v>GF</v>
      </c>
      <c r="Q5108" s="5">
        <v>1017696</v>
      </c>
      <c r="R5108" s="5">
        <v>1017696</v>
      </c>
      <c r="S5108" s="5">
        <v>0</v>
      </c>
      <c r="T5108" s="5">
        <v>0</v>
      </c>
      <c r="U5108" s="3"/>
      <c r="V5108" s="5">
        <v>0</v>
      </c>
      <c r="W5108" s="5"/>
      <c r="X5108" s="5">
        <v>0</v>
      </c>
      <c r="Y5108" s="5">
        <v>0</v>
      </c>
      <c r="Z5108" s="5">
        <f>Tbl_BalanceHistory[[#This Row],[Discretionary Recommended - Pre 2022]]+Tbl_BalanceHistory[[#This Row],[Discretionary Balance Recommended: Policy]]+Tbl_BalanceHistory[[#This Row],[Discretionary Balance Recommended: Commitments]]</f>
        <v>0</v>
      </c>
      <c r="AA5108" s="5">
        <f>Tbl_BalanceHistory[[#This Row],[Discretionary Balance]]-Tbl_BalanceHistory[[#This Row],[Discretionary Reappropriation]]</f>
        <v>0</v>
      </c>
      <c r="AB5108" s="2"/>
      <c r="AC5108" s="2"/>
      <c r="AD5108" s="2"/>
      <c r="AE5108" s="2"/>
    </row>
    <row r="5109" spans="1:31" ht="45" x14ac:dyDescent="0.25">
      <c r="A5109" s="2" t="s">
        <v>747</v>
      </c>
      <c r="B5109" s="3">
        <v>12</v>
      </c>
      <c r="C5109" s="3">
        <v>799</v>
      </c>
      <c r="D5109" s="3" t="s">
        <v>760</v>
      </c>
      <c r="E5109" s="3" t="str">
        <f>_xlfn.XLOOKUP(Tbl_BalanceHistory[[#This Row],[RespAgy]],Tbl_Agencies[Agy Code],Tbl_Agencies[Agy Sort])</f>
        <v>161000</v>
      </c>
      <c r="F5109" s="2" t="str">
        <f>Tbl_BalanceHistory[[#This Row],[RespAgy]]&amp;": "&amp;Tbl_BalanceHistory[[#This Row],[RespAgency]]</f>
        <v>799: Department of Corrections</v>
      </c>
      <c r="G5109" s="3">
        <v>775</v>
      </c>
      <c r="H5109" s="3" t="s">
        <v>1404</v>
      </c>
      <c r="I5109" s="3">
        <f>_xlfn.XLOOKUP(Tbl_BalanceHistory[[#This Row],[AgyCode]],Tbl_Agencies[Agy Code],Tbl_Agencies[Agy Sort])</f>
        <v>0</v>
      </c>
      <c r="J5109" s="2" t="str">
        <f>Tbl_BalanceHistory[[#This Row],[AgyCode]]&amp;": "&amp;Tbl_BalanceHistory[[#This Row],[Agency Name]]</f>
        <v>775: Pocahontas State Correctional Center</v>
      </c>
      <c r="K5109" s="1">
        <v>2021</v>
      </c>
      <c r="L5109" s="3">
        <v>397</v>
      </c>
      <c r="M5109" s="3" t="s">
        <v>766</v>
      </c>
      <c r="N5109" s="2" t="str">
        <f>Tbl_BalanceHistory[[#This Row],[ProgramCode]]&amp;": "&amp;Tbl_BalanceHistory[[#This Row],[Program Name]]</f>
        <v>397: Prison Medical and Clinical Services</v>
      </c>
      <c r="O5109" s="3" t="s">
        <v>886</v>
      </c>
      <c r="P5109" s="1" t="str">
        <f>IF(Tbl_BalanceHistory[[#This Row],[FundCode]]="0100","GF",IF(Tbl_BalanceHistory[[#This Row],[FundCode]]="01000","GF","Hi Ed / OCR"))</f>
        <v>GF</v>
      </c>
      <c r="Q5109" s="5">
        <v>2946279</v>
      </c>
      <c r="R5109" s="5">
        <v>2946279</v>
      </c>
      <c r="S5109" s="5">
        <v>0</v>
      </c>
      <c r="T5109" s="5">
        <v>0</v>
      </c>
      <c r="U5109" s="3"/>
      <c r="V5109" s="5">
        <v>0</v>
      </c>
      <c r="W5109" s="5">
        <v>0</v>
      </c>
      <c r="X5109" s="5"/>
      <c r="Y5109" s="5"/>
      <c r="Z5109" s="5">
        <f>Tbl_BalanceHistory[[#This Row],[Discretionary Recommended - Pre 2022]]+Tbl_BalanceHistory[[#This Row],[Discretionary Balance Recommended: Policy]]+Tbl_BalanceHistory[[#This Row],[Discretionary Balance Recommended: Commitments]]</f>
        <v>0</v>
      </c>
      <c r="AA5109" s="5">
        <f>Tbl_BalanceHistory[[#This Row],[Discretionary Balance]]-Tbl_BalanceHistory[[#This Row],[Discretionary Reappropriation]]</f>
        <v>0</v>
      </c>
      <c r="AB5109" s="2"/>
      <c r="AC5109" s="2"/>
      <c r="AD5109" s="2"/>
      <c r="AE5109" s="2"/>
    </row>
    <row r="5110" spans="1:31" ht="45" x14ac:dyDescent="0.25">
      <c r="A5110" s="2" t="s">
        <v>747</v>
      </c>
      <c r="B5110" s="3">
        <v>12</v>
      </c>
      <c r="C5110" s="3">
        <v>799</v>
      </c>
      <c r="D5110" s="3" t="s">
        <v>760</v>
      </c>
      <c r="E5110" s="3" t="str">
        <f>_xlfn.XLOOKUP(Tbl_BalanceHistory[[#This Row],[RespAgy]],Tbl_Agencies[Agy Code],Tbl_Agencies[Agy Sort])</f>
        <v>161000</v>
      </c>
      <c r="F5110" s="2" t="str">
        <f>Tbl_BalanceHistory[[#This Row],[RespAgy]]&amp;": "&amp;Tbl_BalanceHistory[[#This Row],[RespAgency]]</f>
        <v>799: Department of Corrections</v>
      </c>
      <c r="G5110" s="3">
        <v>775</v>
      </c>
      <c r="H5110" s="3" t="s">
        <v>1404</v>
      </c>
      <c r="I5110" s="3">
        <f>_xlfn.XLOOKUP(Tbl_BalanceHistory[[#This Row],[AgyCode]],Tbl_Agencies[Agy Code],Tbl_Agencies[Agy Sort])</f>
        <v>0</v>
      </c>
      <c r="J5110" s="2" t="str">
        <f>Tbl_BalanceHistory[[#This Row],[AgyCode]]&amp;": "&amp;Tbl_BalanceHistory[[#This Row],[Agency Name]]</f>
        <v>775: Pocahontas State Correctional Center</v>
      </c>
      <c r="K5110" s="1">
        <v>2022</v>
      </c>
      <c r="L5110" s="3">
        <v>397</v>
      </c>
      <c r="M5110" s="3" t="s">
        <v>766</v>
      </c>
      <c r="N5110" s="2" t="str">
        <f>Tbl_BalanceHistory[[#This Row],[ProgramCode]]&amp;": "&amp;Tbl_BalanceHistory[[#This Row],[Program Name]]</f>
        <v>397: Prison Medical and Clinical Services</v>
      </c>
      <c r="O5110" s="3" t="s">
        <v>886</v>
      </c>
      <c r="P5110" s="1" t="str">
        <f>IF(Tbl_BalanceHistory[[#This Row],[FundCode]]="0100","GF",IF(Tbl_BalanceHistory[[#This Row],[FundCode]]="01000","GF","Hi Ed / OCR"))</f>
        <v>GF</v>
      </c>
      <c r="Q5110" s="5">
        <v>2739518</v>
      </c>
      <c r="R5110" s="5">
        <v>2739518</v>
      </c>
      <c r="S5110" s="5">
        <v>0</v>
      </c>
      <c r="T5110" s="5">
        <v>0</v>
      </c>
      <c r="U5110" s="3"/>
      <c r="V5110" s="5">
        <v>0</v>
      </c>
      <c r="W5110" s="5"/>
      <c r="X5110" s="5">
        <v>0</v>
      </c>
      <c r="Y5110" s="5">
        <v>0</v>
      </c>
      <c r="Z5110" s="5">
        <f>Tbl_BalanceHistory[[#This Row],[Discretionary Recommended - Pre 2022]]+Tbl_BalanceHistory[[#This Row],[Discretionary Balance Recommended: Policy]]+Tbl_BalanceHistory[[#This Row],[Discretionary Balance Recommended: Commitments]]</f>
        <v>0</v>
      </c>
      <c r="AA5110" s="5">
        <f>Tbl_BalanceHistory[[#This Row],[Discretionary Balance]]-Tbl_BalanceHistory[[#This Row],[Discretionary Reappropriation]]</f>
        <v>0</v>
      </c>
      <c r="AB5110" s="2"/>
      <c r="AC5110" s="2"/>
      <c r="AD5110" s="2"/>
      <c r="AE5110" s="2"/>
    </row>
    <row r="5111" spans="1:31" ht="45" x14ac:dyDescent="0.25">
      <c r="A5111" s="2" t="s">
        <v>747</v>
      </c>
      <c r="B5111" s="3">
        <v>12</v>
      </c>
      <c r="C5111" s="3">
        <v>799</v>
      </c>
      <c r="D5111" s="3" t="s">
        <v>760</v>
      </c>
      <c r="E5111" s="3" t="str">
        <f>_xlfn.XLOOKUP(Tbl_BalanceHistory[[#This Row],[RespAgy]],Tbl_Agencies[Agy Code],Tbl_Agencies[Agy Sort])</f>
        <v>161000</v>
      </c>
      <c r="F5111" s="2" t="str">
        <f>Tbl_BalanceHistory[[#This Row],[RespAgy]]&amp;": "&amp;Tbl_BalanceHistory[[#This Row],[RespAgency]]</f>
        <v>799: Department of Corrections</v>
      </c>
      <c r="G5111" s="3">
        <v>775</v>
      </c>
      <c r="H5111" s="3" t="s">
        <v>1404</v>
      </c>
      <c r="I5111" s="3">
        <f>_xlfn.XLOOKUP(Tbl_BalanceHistory[[#This Row],[AgyCode]],Tbl_Agencies[Agy Code],Tbl_Agencies[Agy Sort])</f>
        <v>0</v>
      </c>
      <c r="J5111" s="2" t="str">
        <f>Tbl_BalanceHistory[[#This Row],[AgyCode]]&amp;": "&amp;Tbl_BalanceHistory[[#This Row],[Agency Name]]</f>
        <v>775: Pocahontas State Correctional Center</v>
      </c>
      <c r="K5111" s="1">
        <v>2021</v>
      </c>
      <c r="L5111" s="3">
        <v>398</v>
      </c>
      <c r="M5111" s="3" t="s">
        <v>768</v>
      </c>
      <c r="N5111" s="2" t="str">
        <f>Tbl_BalanceHistory[[#This Row],[ProgramCode]]&amp;": "&amp;Tbl_BalanceHistory[[#This Row],[Program Name]]</f>
        <v>398: Operation of Secure Correctional Facilities</v>
      </c>
      <c r="O5111" s="3" t="s">
        <v>886</v>
      </c>
      <c r="P5111" s="1" t="str">
        <f>IF(Tbl_BalanceHistory[[#This Row],[FundCode]]="0100","GF",IF(Tbl_BalanceHistory[[#This Row],[FundCode]]="01000","GF","Hi Ed / OCR"))</f>
        <v>GF</v>
      </c>
      <c r="Q5111" s="5">
        <v>20093238</v>
      </c>
      <c r="R5111" s="5">
        <v>20093238</v>
      </c>
      <c r="S5111" s="5">
        <v>0</v>
      </c>
      <c r="T5111" s="5">
        <v>0</v>
      </c>
      <c r="U5111" s="3"/>
      <c r="V5111" s="5">
        <v>0</v>
      </c>
      <c r="W5111" s="5">
        <v>0</v>
      </c>
      <c r="X5111" s="5"/>
      <c r="Y5111" s="5"/>
      <c r="Z5111" s="5">
        <f>Tbl_BalanceHistory[[#This Row],[Discretionary Recommended - Pre 2022]]+Tbl_BalanceHistory[[#This Row],[Discretionary Balance Recommended: Policy]]+Tbl_BalanceHistory[[#This Row],[Discretionary Balance Recommended: Commitments]]</f>
        <v>0</v>
      </c>
      <c r="AA5111" s="5">
        <f>Tbl_BalanceHistory[[#This Row],[Discretionary Balance]]-Tbl_BalanceHistory[[#This Row],[Discretionary Reappropriation]]</f>
        <v>0</v>
      </c>
      <c r="AB5111" s="2"/>
      <c r="AC5111" s="2"/>
      <c r="AD5111" s="2"/>
      <c r="AE5111" s="2"/>
    </row>
    <row r="5112" spans="1:31" ht="45" x14ac:dyDescent="0.25">
      <c r="A5112" s="2" t="s">
        <v>747</v>
      </c>
      <c r="B5112" s="3">
        <v>12</v>
      </c>
      <c r="C5112" s="3">
        <v>799</v>
      </c>
      <c r="D5112" s="3" t="s">
        <v>760</v>
      </c>
      <c r="E5112" s="3" t="str">
        <f>_xlfn.XLOOKUP(Tbl_BalanceHistory[[#This Row],[RespAgy]],Tbl_Agencies[Agy Code],Tbl_Agencies[Agy Sort])</f>
        <v>161000</v>
      </c>
      <c r="F5112" s="2" t="str">
        <f>Tbl_BalanceHistory[[#This Row],[RespAgy]]&amp;": "&amp;Tbl_BalanceHistory[[#This Row],[RespAgency]]</f>
        <v>799: Department of Corrections</v>
      </c>
      <c r="G5112" s="3">
        <v>775</v>
      </c>
      <c r="H5112" s="3" t="s">
        <v>1404</v>
      </c>
      <c r="I5112" s="3">
        <f>_xlfn.XLOOKUP(Tbl_BalanceHistory[[#This Row],[AgyCode]],Tbl_Agencies[Agy Code],Tbl_Agencies[Agy Sort])</f>
        <v>0</v>
      </c>
      <c r="J5112" s="2" t="str">
        <f>Tbl_BalanceHistory[[#This Row],[AgyCode]]&amp;": "&amp;Tbl_BalanceHistory[[#This Row],[Agency Name]]</f>
        <v>775: Pocahontas State Correctional Center</v>
      </c>
      <c r="K5112" s="1">
        <v>2022</v>
      </c>
      <c r="L5112" s="3">
        <v>398</v>
      </c>
      <c r="M5112" s="3" t="s">
        <v>768</v>
      </c>
      <c r="N5112" s="2" t="str">
        <f>Tbl_BalanceHistory[[#This Row],[ProgramCode]]&amp;": "&amp;Tbl_BalanceHistory[[#This Row],[Program Name]]</f>
        <v>398: Operation of Secure Correctional Facilities</v>
      </c>
      <c r="O5112" s="3" t="s">
        <v>886</v>
      </c>
      <c r="P5112" s="1" t="str">
        <f>IF(Tbl_BalanceHistory[[#This Row],[FundCode]]="0100","GF",IF(Tbl_BalanceHistory[[#This Row],[FundCode]]="01000","GF","Hi Ed / OCR"))</f>
        <v>GF</v>
      </c>
      <c r="Q5112" s="5">
        <v>22470660</v>
      </c>
      <c r="R5112" s="5">
        <v>22470660</v>
      </c>
      <c r="S5112" s="5">
        <v>0</v>
      </c>
      <c r="T5112" s="5">
        <v>0</v>
      </c>
      <c r="U5112" s="3"/>
      <c r="V5112" s="5">
        <v>0</v>
      </c>
      <c r="W5112" s="5"/>
      <c r="X5112" s="5">
        <v>0</v>
      </c>
      <c r="Y5112" s="5">
        <v>0</v>
      </c>
      <c r="Z5112" s="5">
        <f>Tbl_BalanceHistory[[#This Row],[Discretionary Recommended - Pre 2022]]+Tbl_BalanceHistory[[#This Row],[Discretionary Balance Recommended: Policy]]+Tbl_BalanceHistory[[#This Row],[Discretionary Balance Recommended: Commitments]]</f>
        <v>0</v>
      </c>
      <c r="AA5112" s="5">
        <f>Tbl_BalanceHistory[[#This Row],[Discretionary Balance]]-Tbl_BalanceHistory[[#This Row],[Discretionary Reappropriation]]</f>
        <v>0</v>
      </c>
      <c r="AB5112" s="2"/>
      <c r="AC5112" s="2"/>
      <c r="AD5112" s="2"/>
      <c r="AE5112" s="2"/>
    </row>
    <row r="5113" spans="1:31" ht="45" x14ac:dyDescent="0.25">
      <c r="A5113" s="2" t="s">
        <v>747</v>
      </c>
      <c r="B5113" s="3">
        <v>12</v>
      </c>
      <c r="C5113" s="3">
        <v>799</v>
      </c>
      <c r="D5113" s="3" t="s">
        <v>760</v>
      </c>
      <c r="E5113" s="3" t="str">
        <f>_xlfn.XLOOKUP(Tbl_BalanceHistory[[#This Row],[RespAgy]],Tbl_Agencies[Agy Code],Tbl_Agencies[Agy Sort])</f>
        <v>161000</v>
      </c>
      <c r="F5113" s="2" t="str">
        <f>Tbl_BalanceHistory[[#This Row],[RespAgy]]&amp;": "&amp;Tbl_BalanceHistory[[#This Row],[RespAgency]]</f>
        <v>799: Department of Corrections</v>
      </c>
      <c r="G5113" s="3">
        <v>776</v>
      </c>
      <c r="H5113" s="3" t="s">
        <v>1406</v>
      </c>
      <c r="I5113" s="3">
        <f>_xlfn.XLOOKUP(Tbl_BalanceHistory[[#This Row],[AgyCode]],Tbl_Agencies[Agy Code],Tbl_Agencies[Agy Sort])</f>
        <v>0</v>
      </c>
      <c r="J5113" s="2" t="str">
        <f>Tbl_BalanceHistory[[#This Row],[AgyCode]]&amp;": "&amp;Tbl_BalanceHistory[[#This Row],[Agency Name]]</f>
        <v>776: Green Rock Correctional Center</v>
      </c>
      <c r="K5113" s="1">
        <v>2021</v>
      </c>
      <c r="L5113" s="3">
        <v>197</v>
      </c>
      <c r="M5113" s="3" t="s">
        <v>401</v>
      </c>
      <c r="N5113" s="2" t="str">
        <f>Tbl_BalanceHistory[[#This Row],[ProgramCode]]&amp;": "&amp;Tbl_BalanceHistory[[#This Row],[Program Name]]</f>
        <v>197: Instruction</v>
      </c>
      <c r="O5113" s="3" t="s">
        <v>886</v>
      </c>
      <c r="P5113" s="1" t="str">
        <f>IF(Tbl_BalanceHistory[[#This Row],[FundCode]]="0100","GF",IF(Tbl_BalanceHistory[[#This Row],[FundCode]]="01000","GF","Hi Ed / OCR"))</f>
        <v>GF</v>
      </c>
      <c r="Q5113" s="5">
        <v>1082569</v>
      </c>
      <c r="R5113" s="5">
        <v>1082569</v>
      </c>
      <c r="S5113" s="5">
        <v>0</v>
      </c>
      <c r="T5113" s="5">
        <v>0</v>
      </c>
      <c r="U5113" s="3"/>
      <c r="V5113" s="5">
        <v>0</v>
      </c>
      <c r="W5113" s="5">
        <v>0</v>
      </c>
      <c r="X5113" s="5"/>
      <c r="Y5113" s="5"/>
      <c r="Z5113" s="5">
        <f>Tbl_BalanceHistory[[#This Row],[Discretionary Recommended - Pre 2022]]+Tbl_BalanceHistory[[#This Row],[Discretionary Balance Recommended: Policy]]+Tbl_BalanceHistory[[#This Row],[Discretionary Balance Recommended: Commitments]]</f>
        <v>0</v>
      </c>
      <c r="AA5113" s="5">
        <f>Tbl_BalanceHistory[[#This Row],[Discretionary Balance]]-Tbl_BalanceHistory[[#This Row],[Discretionary Reappropriation]]</f>
        <v>0</v>
      </c>
      <c r="AB5113" s="2"/>
      <c r="AC5113" s="2"/>
      <c r="AD5113" s="2"/>
      <c r="AE5113" s="2"/>
    </row>
    <row r="5114" spans="1:31" ht="45" x14ac:dyDescent="0.25">
      <c r="A5114" s="2" t="s">
        <v>747</v>
      </c>
      <c r="B5114" s="3">
        <v>12</v>
      </c>
      <c r="C5114" s="3">
        <v>799</v>
      </c>
      <c r="D5114" s="3" t="s">
        <v>760</v>
      </c>
      <c r="E5114" s="3" t="str">
        <f>_xlfn.XLOOKUP(Tbl_BalanceHistory[[#This Row],[RespAgy]],Tbl_Agencies[Agy Code],Tbl_Agencies[Agy Sort])</f>
        <v>161000</v>
      </c>
      <c r="F5114" s="2" t="str">
        <f>Tbl_BalanceHistory[[#This Row],[RespAgy]]&amp;": "&amp;Tbl_BalanceHistory[[#This Row],[RespAgency]]</f>
        <v>799: Department of Corrections</v>
      </c>
      <c r="G5114" s="3">
        <v>776</v>
      </c>
      <c r="H5114" s="3" t="s">
        <v>1406</v>
      </c>
      <c r="I5114" s="3">
        <f>_xlfn.XLOOKUP(Tbl_BalanceHistory[[#This Row],[AgyCode]],Tbl_Agencies[Agy Code],Tbl_Agencies[Agy Sort])</f>
        <v>0</v>
      </c>
      <c r="J5114" s="2" t="str">
        <f>Tbl_BalanceHistory[[#This Row],[AgyCode]]&amp;": "&amp;Tbl_BalanceHistory[[#This Row],[Agency Name]]</f>
        <v>776: Green Rock Correctional Center</v>
      </c>
      <c r="K5114" s="1">
        <v>2022</v>
      </c>
      <c r="L5114" s="3">
        <v>197</v>
      </c>
      <c r="M5114" s="3" t="s">
        <v>401</v>
      </c>
      <c r="N5114" s="2" t="str">
        <f>Tbl_BalanceHistory[[#This Row],[ProgramCode]]&amp;": "&amp;Tbl_BalanceHistory[[#This Row],[Program Name]]</f>
        <v>197: Instruction</v>
      </c>
      <c r="O5114" s="3" t="s">
        <v>886</v>
      </c>
      <c r="P5114" s="1" t="str">
        <f>IF(Tbl_BalanceHistory[[#This Row],[FundCode]]="0100","GF",IF(Tbl_BalanceHistory[[#This Row],[FundCode]]="01000","GF","Hi Ed / OCR"))</f>
        <v>GF</v>
      </c>
      <c r="Q5114" s="5">
        <v>1062089</v>
      </c>
      <c r="R5114" s="5">
        <v>1062089</v>
      </c>
      <c r="S5114" s="5">
        <v>0</v>
      </c>
      <c r="T5114" s="5">
        <v>0</v>
      </c>
      <c r="U5114" s="3"/>
      <c r="V5114" s="5">
        <v>0</v>
      </c>
      <c r="W5114" s="5"/>
      <c r="X5114" s="5">
        <v>0</v>
      </c>
      <c r="Y5114" s="5">
        <v>0</v>
      </c>
      <c r="Z5114" s="5">
        <f>Tbl_BalanceHistory[[#This Row],[Discretionary Recommended - Pre 2022]]+Tbl_BalanceHistory[[#This Row],[Discretionary Balance Recommended: Policy]]+Tbl_BalanceHistory[[#This Row],[Discretionary Balance Recommended: Commitments]]</f>
        <v>0</v>
      </c>
      <c r="AA5114" s="5">
        <f>Tbl_BalanceHistory[[#This Row],[Discretionary Balance]]-Tbl_BalanceHistory[[#This Row],[Discretionary Reappropriation]]</f>
        <v>0</v>
      </c>
      <c r="AB5114" s="2"/>
      <c r="AC5114" s="2"/>
      <c r="AD5114" s="2"/>
      <c r="AE5114" s="2"/>
    </row>
    <row r="5115" spans="1:31" ht="45" x14ac:dyDescent="0.25">
      <c r="A5115" s="2" t="s">
        <v>747</v>
      </c>
      <c r="B5115" s="3">
        <v>12</v>
      </c>
      <c r="C5115" s="3">
        <v>799</v>
      </c>
      <c r="D5115" s="3" t="s">
        <v>760</v>
      </c>
      <c r="E5115" s="3" t="str">
        <f>_xlfn.XLOOKUP(Tbl_BalanceHistory[[#This Row],[RespAgy]],Tbl_Agencies[Agy Code],Tbl_Agencies[Agy Sort])</f>
        <v>161000</v>
      </c>
      <c r="F5115" s="2" t="str">
        <f>Tbl_BalanceHistory[[#This Row],[RespAgy]]&amp;": "&amp;Tbl_BalanceHistory[[#This Row],[RespAgency]]</f>
        <v>799: Department of Corrections</v>
      </c>
      <c r="G5115" s="3">
        <v>776</v>
      </c>
      <c r="H5115" s="3" t="s">
        <v>1406</v>
      </c>
      <c r="I5115" s="3">
        <f>_xlfn.XLOOKUP(Tbl_BalanceHistory[[#This Row],[AgyCode]],Tbl_Agencies[Agy Code],Tbl_Agencies[Agy Sort])</f>
        <v>0</v>
      </c>
      <c r="J5115" s="2" t="str">
        <f>Tbl_BalanceHistory[[#This Row],[AgyCode]]&amp;": "&amp;Tbl_BalanceHistory[[#This Row],[Agency Name]]</f>
        <v>776: Green Rock Correctional Center</v>
      </c>
      <c r="K5115" s="1">
        <v>2021</v>
      </c>
      <c r="L5115" s="3">
        <v>397</v>
      </c>
      <c r="M5115" s="3" t="s">
        <v>766</v>
      </c>
      <c r="N5115" s="2" t="str">
        <f>Tbl_BalanceHistory[[#This Row],[ProgramCode]]&amp;": "&amp;Tbl_BalanceHistory[[#This Row],[Program Name]]</f>
        <v>397: Prison Medical and Clinical Services</v>
      </c>
      <c r="O5115" s="3" t="s">
        <v>886</v>
      </c>
      <c r="P5115" s="1" t="str">
        <f>IF(Tbl_BalanceHistory[[#This Row],[FundCode]]="0100","GF",IF(Tbl_BalanceHistory[[#This Row],[FundCode]]="01000","GF","Hi Ed / OCR"))</f>
        <v>GF</v>
      </c>
      <c r="Q5115" s="5">
        <v>2951375</v>
      </c>
      <c r="R5115" s="5">
        <v>2951375</v>
      </c>
      <c r="S5115" s="5">
        <v>0</v>
      </c>
      <c r="T5115" s="5">
        <v>0</v>
      </c>
      <c r="U5115" s="3"/>
      <c r="V5115" s="5">
        <v>0</v>
      </c>
      <c r="W5115" s="5">
        <v>0</v>
      </c>
      <c r="X5115" s="5"/>
      <c r="Y5115" s="5"/>
      <c r="Z5115" s="5">
        <f>Tbl_BalanceHistory[[#This Row],[Discretionary Recommended - Pre 2022]]+Tbl_BalanceHistory[[#This Row],[Discretionary Balance Recommended: Policy]]+Tbl_BalanceHistory[[#This Row],[Discretionary Balance Recommended: Commitments]]</f>
        <v>0</v>
      </c>
      <c r="AA5115" s="5">
        <f>Tbl_BalanceHistory[[#This Row],[Discretionary Balance]]-Tbl_BalanceHistory[[#This Row],[Discretionary Reappropriation]]</f>
        <v>0</v>
      </c>
      <c r="AB5115" s="2"/>
      <c r="AC5115" s="2"/>
      <c r="AD5115" s="2"/>
      <c r="AE5115" s="2"/>
    </row>
    <row r="5116" spans="1:31" ht="45" x14ac:dyDescent="0.25">
      <c r="A5116" s="2" t="s">
        <v>747</v>
      </c>
      <c r="B5116" s="3">
        <v>12</v>
      </c>
      <c r="C5116" s="3">
        <v>799</v>
      </c>
      <c r="D5116" s="3" t="s">
        <v>760</v>
      </c>
      <c r="E5116" s="3" t="str">
        <f>_xlfn.XLOOKUP(Tbl_BalanceHistory[[#This Row],[RespAgy]],Tbl_Agencies[Agy Code],Tbl_Agencies[Agy Sort])</f>
        <v>161000</v>
      </c>
      <c r="F5116" s="2" t="str">
        <f>Tbl_BalanceHistory[[#This Row],[RespAgy]]&amp;": "&amp;Tbl_BalanceHistory[[#This Row],[RespAgency]]</f>
        <v>799: Department of Corrections</v>
      </c>
      <c r="G5116" s="3">
        <v>776</v>
      </c>
      <c r="H5116" s="3" t="s">
        <v>1406</v>
      </c>
      <c r="I5116" s="3">
        <f>_xlfn.XLOOKUP(Tbl_BalanceHistory[[#This Row],[AgyCode]],Tbl_Agencies[Agy Code],Tbl_Agencies[Agy Sort])</f>
        <v>0</v>
      </c>
      <c r="J5116" s="2" t="str">
        <f>Tbl_BalanceHistory[[#This Row],[AgyCode]]&amp;": "&amp;Tbl_BalanceHistory[[#This Row],[Agency Name]]</f>
        <v>776: Green Rock Correctional Center</v>
      </c>
      <c r="K5116" s="1">
        <v>2022</v>
      </c>
      <c r="L5116" s="3">
        <v>397</v>
      </c>
      <c r="M5116" s="3" t="s">
        <v>766</v>
      </c>
      <c r="N5116" s="2" t="str">
        <f>Tbl_BalanceHistory[[#This Row],[ProgramCode]]&amp;": "&amp;Tbl_BalanceHistory[[#This Row],[Program Name]]</f>
        <v>397: Prison Medical and Clinical Services</v>
      </c>
      <c r="O5116" s="3" t="s">
        <v>886</v>
      </c>
      <c r="P5116" s="1" t="str">
        <f>IF(Tbl_BalanceHistory[[#This Row],[FundCode]]="0100","GF",IF(Tbl_BalanceHistory[[#This Row],[FundCode]]="01000","GF","Hi Ed / OCR"))</f>
        <v>GF</v>
      </c>
      <c r="Q5116" s="5">
        <v>3292733</v>
      </c>
      <c r="R5116" s="5">
        <v>3292733</v>
      </c>
      <c r="S5116" s="5">
        <v>0</v>
      </c>
      <c r="T5116" s="5">
        <v>0</v>
      </c>
      <c r="U5116" s="3"/>
      <c r="V5116" s="5">
        <v>0</v>
      </c>
      <c r="W5116" s="5"/>
      <c r="X5116" s="5">
        <v>0</v>
      </c>
      <c r="Y5116" s="5">
        <v>0</v>
      </c>
      <c r="Z5116" s="5">
        <f>Tbl_BalanceHistory[[#This Row],[Discretionary Recommended - Pre 2022]]+Tbl_BalanceHistory[[#This Row],[Discretionary Balance Recommended: Policy]]+Tbl_BalanceHistory[[#This Row],[Discretionary Balance Recommended: Commitments]]</f>
        <v>0</v>
      </c>
      <c r="AA5116" s="5">
        <f>Tbl_BalanceHistory[[#This Row],[Discretionary Balance]]-Tbl_BalanceHistory[[#This Row],[Discretionary Reappropriation]]</f>
        <v>0</v>
      </c>
      <c r="AB5116" s="2"/>
      <c r="AC5116" s="2"/>
      <c r="AD5116" s="2"/>
      <c r="AE5116" s="2"/>
    </row>
    <row r="5117" spans="1:31" ht="45" x14ac:dyDescent="0.25">
      <c r="A5117" s="2" t="s">
        <v>747</v>
      </c>
      <c r="B5117" s="3">
        <v>12</v>
      </c>
      <c r="C5117" s="3">
        <v>799</v>
      </c>
      <c r="D5117" s="3" t="s">
        <v>760</v>
      </c>
      <c r="E5117" s="3" t="str">
        <f>_xlfn.XLOOKUP(Tbl_BalanceHistory[[#This Row],[RespAgy]],Tbl_Agencies[Agy Code],Tbl_Agencies[Agy Sort])</f>
        <v>161000</v>
      </c>
      <c r="F5117" s="2" t="str">
        <f>Tbl_BalanceHistory[[#This Row],[RespAgy]]&amp;": "&amp;Tbl_BalanceHistory[[#This Row],[RespAgency]]</f>
        <v>799: Department of Corrections</v>
      </c>
      <c r="G5117" s="3">
        <v>776</v>
      </c>
      <c r="H5117" s="3" t="s">
        <v>1406</v>
      </c>
      <c r="I5117" s="3">
        <f>_xlfn.XLOOKUP(Tbl_BalanceHistory[[#This Row],[AgyCode]],Tbl_Agencies[Agy Code],Tbl_Agencies[Agy Sort])</f>
        <v>0</v>
      </c>
      <c r="J5117" s="2" t="str">
        <f>Tbl_BalanceHistory[[#This Row],[AgyCode]]&amp;": "&amp;Tbl_BalanceHistory[[#This Row],[Agency Name]]</f>
        <v>776: Green Rock Correctional Center</v>
      </c>
      <c r="K5117" s="1">
        <v>2021</v>
      </c>
      <c r="L5117" s="3">
        <v>398</v>
      </c>
      <c r="M5117" s="3" t="s">
        <v>768</v>
      </c>
      <c r="N5117" s="2" t="str">
        <f>Tbl_BalanceHistory[[#This Row],[ProgramCode]]&amp;": "&amp;Tbl_BalanceHistory[[#This Row],[Program Name]]</f>
        <v>398: Operation of Secure Correctional Facilities</v>
      </c>
      <c r="O5117" s="3" t="s">
        <v>886</v>
      </c>
      <c r="P5117" s="1" t="str">
        <f>IF(Tbl_BalanceHistory[[#This Row],[FundCode]]="0100","GF",IF(Tbl_BalanceHistory[[#This Row],[FundCode]]="01000","GF","Hi Ed / OCR"))</f>
        <v>GF</v>
      </c>
      <c r="Q5117" s="5">
        <v>20046084</v>
      </c>
      <c r="R5117" s="5">
        <v>20046084</v>
      </c>
      <c r="S5117" s="5">
        <v>0</v>
      </c>
      <c r="T5117" s="5">
        <v>0</v>
      </c>
      <c r="U5117" s="3"/>
      <c r="V5117" s="5">
        <v>0</v>
      </c>
      <c r="W5117" s="5">
        <v>0</v>
      </c>
      <c r="X5117" s="5"/>
      <c r="Y5117" s="5"/>
      <c r="Z5117" s="5">
        <f>Tbl_BalanceHistory[[#This Row],[Discretionary Recommended - Pre 2022]]+Tbl_BalanceHistory[[#This Row],[Discretionary Balance Recommended: Policy]]+Tbl_BalanceHistory[[#This Row],[Discretionary Balance Recommended: Commitments]]</f>
        <v>0</v>
      </c>
      <c r="AA5117" s="5">
        <f>Tbl_BalanceHistory[[#This Row],[Discretionary Balance]]-Tbl_BalanceHistory[[#This Row],[Discretionary Reappropriation]]</f>
        <v>0</v>
      </c>
      <c r="AB5117" s="2"/>
      <c r="AC5117" s="2"/>
      <c r="AD5117" s="2"/>
      <c r="AE5117" s="2"/>
    </row>
    <row r="5118" spans="1:31" ht="45" x14ac:dyDescent="0.25">
      <c r="A5118" s="2" t="s">
        <v>747</v>
      </c>
      <c r="B5118" s="3">
        <v>12</v>
      </c>
      <c r="C5118" s="3">
        <v>799</v>
      </c>
      <c r="D5118" s="3" t="s">
        <v>760</v>
      </c>
      <c r="E5118" s="3" t="str">
        <f>_xlfn.XLOOKUP(Tbl_BalanceHistory[[#This Row],[RespAgy]],Tbl_Agencies[Agy Code],Tbl_Agencies[Agy Sort])</f>
        <v>161000</v>
      </c>
      <c r="F5118" s="2" t="str">
        <f>Tbl_BalanceHistory[[#This Row],[RespAgy]]&amp;": "&amp;Tbl_BalanceHistory[[#This Row],[RespAgency]]</f>
        <v>799: Department of Corrections</v>
      </c>
      <c r="G5118" s="3">
        <v>776</v>
      </c>
      <c r="H5118" s="3" t="s">
        <v>1406</v>
      </c>
      <c r="I5118" s="3">
        <f>_xlfn.XLOOKUP(Tbl_BalanceHistory[[#This Row],[AgyCode]],Tbl_Agencies[Agy Code],Tbl_Agencies[Agy Sort])</f>
        <v>0</v>
      </c>
      <c r="J5118" s="2" t="str">
        <f>Tbl_BalanceHistory[[#This Row],[AgyCode]]&amp;": "&amp;Tbl_BalanceHistory[[#This Row],[Agency Name]]</f>
        <v>776: Green Rock Correctional Center</v>
      </c>
      <c r="K5118" s="1">
        <v>2022</v>
      </c>
      <c r="L5118" s="3">
        <v>398</v>
      </c>
      <c r="M5118" s="3" t="s">
        <v>768</v>
      </c>
      <c r="N5118" s="2" t="str">
        <f>Tbl_BalanceHistory[[#This Row],[ProgramCode]]&amp;": "&amp;Tbl_BalanceHistory[[#This Row],[Program Name]]</f>
        <v>398: Operation of Secure Correctional Facilities</v>
      </c>
      <c r="O5118" s="3" t="s">
        <v>886</v>
      </c>
      <c r="P5118" s="1" t="str">
        <f>IF(Tbl_BalanceHistory[[#This Row],[FundCode]]="0100","GF",IF(Tbl_BalanceHistory[[#This Row],[FundCode]]="01000","GF","Hi Ed / OCR"))</f>
        <v>GF</v>
      </c>
      <c r="Q5118" s="5">
        <v>21652093</v>
      </c>
      <c r="R5118" s="5">
        <v>21652093</v>
      </c>
      <c r="S5118" s="5">
        <v>0</v>
      </c>
      <c r="T5118" s="5">
        <v>0</v>
      </c>
      <c r="U5118" s="3"/>
      <c r="V5118" s="5">
        <v>0</v>
      </c>
      <c r="W5118" s="5"/>
      <c r="X5118" s="5">
        <v>0</v>
      </c>
      <c r="Y5118" s="5">
        <v>0</v>
      </c>
      <c r="Z5118" s="5">
        <f>Tbl_BalanceHistory[[#This Row],[Discretionary Recommended - Pre 2022]]+Tbl_BalanceHistory[[#This Row],[Discretionary Balance Recommended: Policy]]+Tbl_BalanceHistory[[#This Row],[Discretionary Balance Recommended: Commitments]]</f>
        <v>0</v>
      </c>
      <c r="AA5118" s="5">
        <f>Tbl_BalanceHistory[[#This Row],[Discretionary Balance]]-Tbl_BalanceHistory[[#This Row],[Discretionary Reappropriation]]</f>
        <v>0</v>
      </c>
      <c r="AB5118" s="2"/>
      <c r="AC5118" s="2"/>
      <c r="AD5118" s="2"/>
      <c r="AE5118" s="2"/>
    </row>
    <row r="5119" spans="1:31" ht="45" x14ac:dyDescent="0.25">
      <c r="A5119" s="2" t="s">
        <v>747</v>
      </c>
      <c r="B5119" s="3">
        <v>12</v>
      </c>
      <c r="C5119" s="3">
        <v>799</v>
      </c>
      <c r="D5119" s="3" t="s">
        <v>760</v>
      </c>
      <c r="E5119" s="3" t="str">
        <f>_xlfn.XLOOKUP(Tbl_BalanceHistory[[#This Row],[RespAgy]],Tbl_Agencies[Agy Code],Tbl_Agencies[Agy Sort])</f>
        <v>161000</v>
      </c>
      <c r="F5119" s="2" t="str">
        <f>Tbl_BalanceHistory[[#This Row],[RespAgy]]&amp;": "&amp;Tbl_BalanceHistory[[#This Row],[RespAgency]]</f>
        <v>799: Department of Corrections</v>
      </c>
      <c r="G5119" s="3">
        <v>701</v>
      </c>
      <c r="H5119" s="3" t="s">
        <v>1280</v>
      </c>
      <c r="I5119" s="3" t="str">
        <f>_xlfn.XLOOKUP(Tbl_BalanceHistory[[#This Row],[AgyCode]],Tbl_Agencies[Agy Code],Tbl_Agencies[Agy Sort])</f>
        <v/>
      </c>
      <c r="J5119" s="2" t="str">
        <f>Tbl_BalanceHistory[[#This Row],[AgyCode]]&amp;": "&amp;Tbl_BalanceHistory[[#This Row],[Agency Name]]</f>
        <v>701: Department of Corrections--Central Administration</v>
      </c>
      <c r="K5119" s="1">
        <v>2021</v>
      </c>
      <c r="L5119" s="3">
        <v>197</v>
      </c>
      <c r="M5119" s="3" t="s">
        <v>401</v>
      </c>
      <c r="N5119" s="2" t="str">
        <f>Tbl_BalanceHistory[[#This Row],[ProgramCode]]&amp;": "&amp;Tbl_BalanceHistory[[#This Row],[Program Name]]</f>
        <v>197: Instruction</v>
      </c>
      <c r="O5119" s="3" t="s">
        <v>886</v>
      </c>
      <c r="P5119" s="1" t="str">
        <f>IF(Tbl_BalanceHistory[[#This Row],[FundCode]]="0100","GF",IF(Tbl_BalanceHistory[[#This Row],[FundCode]]="01000","GF","Hi Ed / OCR"))</f>
        <v>GF</v>
      </c>
      <c r="Q5119" s="5">
        <v>4643161</v>
      </c>
      <c r="R5119" s="5">
        <v>4643161</v>
      </c>
      <c r="S5119" s="5">
        <v>0</v>
      </c>
      <c r="T5119" s="5">
        <v>0</v>
      </c>
      <c r="U5119" s="3"/>
      <c r="V5119" s="5">
        <v>0</v>
      </c>
      <c r="W5119" s="5">
        <v>0</v>
      </c>
      <c r="X5119" s="5"/>
      <c r="Y5119" s="5"/>
      <c r="Z5119" s="5">
        <f>Tbl_BalanceHistory[[#This Row],[Discretionary Recommended - Pre 2022]]+Tbl_BalanceHistory[[#This Row],[Discretionary Balance Recommended: Policy]]+Tbl_BalanceHistory[[#This Row],[Discretionary Balance Recommended: Commitments]]</f>
        <v>0</v>
      </c>
      <c r="AA5119" s="5">
        <f>Tbl_BalanceHistory[[#This Row],[Discretionary Balance]]-Tbl_BalanceHistory[[#This Row],[Discretionary Reappropriation]]</f>
        <v>0</v>
      </c>
      <c r="AB5119" s="2"/>
      <c r="AC5119" s="2"/>
      <c r="AD5119" s="2"/>
      <c r="AE5119" s="2"/>
    </row>
    <row r="5120" spans="1:31" ht="45" x14ac:dyDescent="0.25">
      <c r="A5120" s="2" t="s">
        <v>747</v>
      </c>
      <c r="B5120" s="3">
        <v>12</v>
      </c>
      <c r="C5120" s="3">
        <v>799</v>
      </c>
      <c r="D5120" s="3" t="s">
        <v>760</v>
      </c>
      <c r="E5120" s="3" t="str">
        <f>_xlfn.XLOOKUP(Tbl_BalanceHistory[[#This Row],[RespAgy]],Tbl_Agencies[Agy Code],Tbl_Agencies[Agy Sort])</f>
        <v>161000</v>
      </c>
      <c r="F5120" s="2" t="str">
        <f>Tbl_BalanceHistory[[#This Row],[RespAgy]]&amp;": "&amp;Tbl_BalanceHistory[[#This Row],[RespAgency]]</f>
        <v>799: Department of Corrections</v>
      </c>
      <c r="G5120" s="3">
        <v>701</v>
      </c>
      <c r="H5120" s="3" t="s">
        <v>1280</v>
      </c>
      <c r="I5120" s="3" t="str">
        <f>_xlfn.XLOOKUP(Tbl_BalanceHistory[[#This Row],[AgyCode]],Tbl_Agencies[Agy Code],Tbl_Agencies[Agy Sort])</f>
        <v/>
      </c>
      <c r="J5120" s="2" t="str">
        <f>Tbl_BalanceHistory[[#This Row],[AgyCode]]&amp;": "&amp;Tbl_BalanceHistory[[#This Row],[Agency Name]]</f>
        <v>701: Department of Corrections--Central Administration</v>
      </c>
      <c r="K5120" s="1">
        <v>2022</v>
      </c>
      <c r="L5120" s="3">
        <v>197</v>
      </c>
      <c r="M5120" s="3" t="s">
        <v>401</v>
      </c>
      <c r="N5120" s="2" t="str">
        <f>Tbl_BalanceHistory[[#This Row],[ProgramCode]]&amp;": "&amp;Tbl_BalanceHistory[[#This Row],[Program Name]]</f>
        <v>197: Instruction</v>
      </c>
      <c r="O5120" s="3" t="s">
        <v>886</v>
      </c>
      <c r="P5120" s="1" t="str">
        <f>IF(Tbl_BalanceHistory[[#This Row],[FundCode]]="0100","GF",IF(Tbl_BalanceHistory[[#This Row],[FundCode]]="01000","GF","Hi Ed / OCR"))</f>
        <v>GF</v>
      </c>
      <c r="Q5120" s="5">
        <v>6392055</v>
      </c>
      <c r="R5120" s="5">
        <v>6392055</v>
      </c>
      <c r="S5120" s="5">
        <v>0</v>
      </c>
      <c r="T5120" s="5">
        <v>0</v>
      </c>
      <c r="U5120" s="3"/>
      <c r="V5120" s="5">
        <v>0</v>
      </c>
      <c r="W5120" s="5"/>
      <c r="X5120" s="5">
        <v>0</v>
      </c>
      <c r="Y5120" s="5">
        <v>0</v>
      </c>
      <c r="Z5120" s="5">
        <f>Tbl_BalanceHistory[[#This Row],[Discretionary Recommended - Pre 2022]]+Tbl_BalanceHistory[[#This Row],[Discretionary Balance Recommended: Policy]]+Tbl_BalanceHistory[[#This Row],[Discretionary Balance Recommended: Commitments]]</f>
        <v>0</v>
      </c>
      <c r="AA5120" s="5">
        <f>Tbl_BalanceHistory[[#This Row],[Discretionary Balance]]-Tbl_BalanceHistory[[#This Row],[Discretionary Reappropriation]]</f>
        <v>0</v>
      </c>
      <c r="AB5120" s="2"/>
      <c r="AC5120" s="2"/>
      <c r="AD5120" s="2"/>
      <c r="AE5120" s="2"/>
    </row>
    <row r="5121" spans="1:31" ht="75" x14ac:dyDescent="0.25">
      <c r="A5121" s="2" t="s">
        <v>747</v>
      </c>
      <c r="B5121" s="3">
        <v>12</v>
      </c>
      <c r="C5121" s="3">
        <v>799</v>
      </c>
      <c r="D5121" s="3" t="s">
        <v>760</v>
      </c>
      <c r="E5121" s="3" t="str">
        <f>_xlfn.XLOOKUP(Tbl_BalanceHistory[[#This Row],[RespAgy]],Tbl_Agencies[Agy Code],Tbl_Agencies[Agy Sort])</f>
        <v>161000</v>
      </c>
      <c r="F5121" s="2" t="str">
        <f>Tbl_BalanceHistory[[#This Row],[RespAgy]]&amp;": "&amp;Tbl_BalanceHistory[[#This Row],[RespAgency]]</f>
        <v>799: Department of Corrections</v>
      </c>
      <c r="G5121" s="3">
        <v>701</v>
      </c>
      <c r="H5121" s="3" t="s">
        <v>1280</v>
      </c>
      <c r="I5121" s="3" t="str">
        <f>_xlfn.XLOOKUP(Tbl_BalanceHistory[[#This Row],[AgyCode]],Tbl_Agencies[Agy Code],Tbl_Agencies[Agy Sort])</f>
        <v/>
      </c>
      <c r="J5121" s="2" t="str">
        <f>Tbl_BalanceHistory[[#This Row],[AgyCode]]&amp;": "&amp;Tbl_BalanceHistory[[#This Row],[Agency Name]]</f>
        <v>701: Department of Corrections--Central Administration</v>
      </c>
      <c r="K5121" s="1">
        <v>2022</v>
      </c>
      <c r="L5121" s="3">
        <v>356</v>
      </c>
      <c r="M5121" s="3" t="s">
        <v>258</v>
      </c>
      <c r="N5121" s="2" t="str">
        <f>Tbl_BalanceHistory[[#This Row],[ProgramCode]]&amp;": "&amp;Tbl_BalanceHistory[[#This Row],[Program Name]]</f>
        <v>356: Financial Assistance for Confinement of Inmates in Local and Regional Facilities</v>
      </c>
      <c r="O5121" s="3" t="s">
        <v>886</v>
      </c>
      <c r="P5121" s="1" t="str">
        <f>IF(Tbl_BalanceHistory[[#This Row],[FundCode]]="0100","GF",IF(Tbl_BalanceHistory[[#This Row],[FundCode]]="01000","GF","Hi Ed / OCR"))</f>
        <v>GF</v>
      </c>
      <c r="Q5121" s="5">
        <v>1634160</v>
      </c>
      <c r="R5121" s="5">
        <v>311302</v>
      </c>
      <c r="S5121" s="5">
        <v>1322858</v>
      </c>
      <c r="T5121" s="5">
        <v>0</v>
      </c>
      <c r="U5121" s="3"/>
      <c r="V5121" s="5">
        <v>1322858</v>
      </c>
      <c r="W5121" s="5"/>
      <c r="X5121" s="5">
        <v>0</v>
      </c>
      <c r="Y5121" s="5">
        <v>1322858</v>
      </c>
      <c r="Z5121" s="5">
        <f>Tbl_BalanceHistory[[#This Row],[Discretionary Recommended - Pre 2022]]+Tbl_BalanceHistory[[#This Row],[Discretionary Balance Recommended: Policy]]+Tbl_BalanceHistory[[#This Row],[Discretionary Balance Recommended: Commitments]]</f>
        <v>1322858</v>
      </c>
      <c r="AA5121" s="5">
        <f>Tbl_BalanceHistory[[#This Row],[Discretionary Balance]]-Tbl_BalanceHistory[[#This Row],[Discretionary Reappropriation]]</f>
        <v>0</v>
      </c>
      <c r="AB5121" s="2"/>
      <c r="AC5121" s="2"/>
      <c r="AD5121" s="2" t="s">
        <v>2230</v>
      </c>
      <c r="AE5121" s="2"/>
    </row>
    <row r="5122" spans="1:31" ht="45" x14ac:dyDescent="0.25">
      <c r="A5122" s="2" t="s">
        <v>747</v>
      </c>
      <c r="B5122" s="3">
        <v>12</v>
      </c>
      <c r="C5122" s="3">
        <v>799</v>
      </c>
      <c r="D5122" s="3" t="s">
        <v>760</v>
      </c>
      <c r="E5122" s="3" t="str">
        <f>_xlfn.XLOOKUP(Tbl_BalanceHistory[[#This Row],[RespAgy]],Tbl_Agencies[Agy Code],Tbl_Agencies[Agy Sort])</f>
        <v>161000</v>
      </c>
      <c r="F5122" s="2" t="str">
        <f>Tbl_BalanceHistory[[#This Row],[RespAgy]]&amp;": "&amp;Tbl_BalanceHistory[[#This Row],[RespAgency]]</f>
        <v>799: Department of Corrections</v>
      </c>
      <c r="G5122" s="3">
        <v>701</v>
      </c>
      <c r="H5122" s="3" t="s">
        <v>1280</v>
      </c>
      <c r="I5122" s="3" t="str">
        <f>_xlfn.XLOOKUP(Tbl_BalanceHistory[[#This Row],[AgyCode]],Tbl_Agencies[Agy Code],Tbl_Agencies[Agy Sort])</f>
        <v/>
      </c>
      <c r="J5122" s="2" t="str">
        <f>Tbl_BalanceHistory[[#This Row],[AgyCode]]&amp;": "&amp;Tbl_BalanceHistory[[#This Row],[Agency Name]]</f>
        <v>701: Department of Corrections--Central Administration</v>
      </c>
      <c r="K5122" s="1">
        <v>2021</v>
      </c>
      <c r="L5122" s="3">
        <v>399</v>
      </c>
      <c r="M5122" s="3" t="s">
        <v>62</v>
      </c>
      <c r="N5122" s="2" t="str">
        <f>Tbl_BalanceHistory[[#This Row],[ProgramCode]]&amp;": "&amp;Tbl_BalanceHistory[[#This Row],[Program Name]]</f>
        <v>399: Administrative and Support Services</v>
      </c>
      <c r="O5122" s="3" t="s">
        <v>886</v>
      </c>
      <c r="P5122" s="1" t="str">
        <f>IF(Tbl_BalanceHistory[[#This Row],[FundCode]]="0100","GF",IF(Tbl_BalanceHistory[[#This Row],[FundCode]]="01000","GF","Hi Ed / OCR"))</f>
        <v>GF</v>
      </c>
      <c r="Q5122" s="5">
        <v>122424196.7</v>
      </c>
      <c r="R5122" s="5">
        <v>122422568.69</v>
      </c>
      <c r="S5122" s="5">
        <v>1628.01</v>
      </c>
      <c r="T5122" s="5">
        <v>0</v>
      </c>
      <c r="U5122" s="3"/>
      <c r="V5122" s="5">
        <v>1628.01</v>
      </c>
      <c r="W5122" s="5">
        <v>0</v>
      </c>
      <c r="X5122" s="5"/>
      <c r="Y5122" s="5"/>
      <c r="Z5122" s="5">
        <f>Tbl_BalanceHistory[[#This Row],[Discretionary Recommended - Pre 2022]]+Tbl_BalanceHistory[[#This Row],[Discretionary Balance Recommended: Policy]]+Tbl_BalanceHistory[[#This Row],[Discretionary Balance Recommended: Commitments]]</f>
        <v>0</v>
      </c>
      <c r="AA5122" s="5">
        <f>Tbl_BalanceHistory[[#This Row],[Discretionary Balance]]-Tbl_BalanceHistory[[#This Row],[Discretionary Reappropriation]]</f>
        <v>1628.01</v>
      </c>
      <c r="AB5122" s="2"/>
      <c r="AC5122" s="2"/>
      <c r="AD5122" s="2"/>
      <c r="AE5122" s="2" t="s">
        <v>2231</v>
      </c>
    </row>
    <row r="5123" spans="1:31" ht="45" x14ac:dyDescent="0.25">
      <c r="A5123" s="2" t="s">
        <v>747</v>
      </c>
      <c r="B5123" s="3">
        <v>12</v>
      </c>
      <c r="C5123" s="3">
        <v>799</v>
      </c>
      <c r="D5123" s="3" t="s">
        <v>760</v>
      </c>
      <c r="E5123" s="3" t="str">
        <f>_xlfn.XLOOKUP(Tbl_BalanceHistory[[#This Row],[RespAgy]],Tbl_Agencies[Agy Code],Tbl_Agencies[Agy Sort])</f>
        <v>161000</v>
      </c>
      <c r="F5123" s="2" t="str">
        <f>Tbl_BalanceHistory[[#This Row],[RespAgy]]&amp;": "&amp;Tbl_BalanceHistory[[#This Row],[RespAgency]]</f>
        <v>799: Department of Corrections</v>
      </c>
      <c r="G5123" s="3">
        <v>701</v>
      </c>
      <c r="H5123" s="3" t="s">
        <v>1280</v>
      </c>
      <c r="I5123" s="3" t="str">
        <f>_xlfn.XLOOKUP(Tbl_BalanceHistory[[#This Row],[AgyCode]],Tbl_Agencies[Agy Code],Tbl_Agencies[Agy Sort])</f>
        <v/>
      </c>
      <c r="J5123" s="2" t="str">
        <f>Tbl_BalanceHistory[[#This Row],[AgyCode]]&amp;": "&amp;Tbl_BalanceHistory[[#This Row],[Agency Name]]</f>
        <v>701: Department of Corrections--Central Administration</v>
      </c>
      <c r="K5123" s="1">
        <v>2022</v>
      </c>
      <c r="L5123" s="3">
        <v>399</v>
      </c>
      <c r="M5123" s="3" t="s">
        <v>62</v>
      </c>
      <c r="N5123" s="2" t="str">
        <f>Tbl_BalanceHistory[[#This Row],[ProgramCode]]&amp;": "&amp;Tbl_BalanceHistory[[#This Row],[Program Name]]</f>
        <v>399: Administrative and Support Services</v>
      </c>
      <c r="O5123" s="3" t="s">
        <v>886</v>
      </c>
      <c r="P5123" s="1" t="str">
        <f>IF(Tbl_BalanceHistory[[#This Row],[FundCode]]="0100","GF",IF(Tbl_BalanceHistory[[#This Row],[FundCode]]="01000","GF","Hi Ed / OCR"))</f>
        <v>GF</v>
      </c>
      <c r="Q5123" s="5">
        <v>137783631</v>
      </c>
      <c r="R5123" s="5">
        <v>137769148.36000001</v>
      </c>
      <c r="S5123" s="5">
        <v>14482.64</v>
      </c>
      <c r="T5123" s="5">
        <v>0</v>
      </c>
      <c r="U5123" s="3"/>
      <c r="V5123" s="5">
        <v>14482.64</v>
      </c>
      <c r="W5123" s="5"/>
      <c r="X5123" s="5">
        <v>0</v>
      </c>
      <c r="Y5123" s="5">
        <v>0</v>
      </c>
      <c r="Z5123" s="5">
        <f>Tbl_BalanceHistory[[#This Row],[Discretionary Recommended - Pre 2022]]+Tbl_BalanceHistory[[#This Row],[Discretionary Balance Recommended: Policy]]+Tbl_BalanceHistory[[#This Row],[Discretionary Balance Recommended: Commitments]]</f>
        <v>0</v>
      </c>
      <c r="AA5123" s="5">
        <f>Tbl_BalanceHistory[[#This Row],[Discretionary Balance]]-Tbl_BalanceHistory[[#This Row],[Discretionary Reappropriation]]</f>
        <v>14482.64</v>
      </c>
      <c r="AB5123" s="2"/>
      <c r="AC5123" s="2"/>
      <c r="AD5123" s="2"/>
      <c r="AE5123" s="2"/>
    </row>
    <row r="5124" spans="1:31" ht="45" x14ac:dyDescent="0.25">
      <c r="A5124" s="2" t="s">
        <v>747</v>
      </c>
      <c r="B5124" s="3">
        <v>12</v>
      </c>
      <c r="C5124" s="3">
        <v>799</v>
      </c>
      <c r="D5124" s="3" t="s">
        <v>760</v>
      </c>
      <c r="E5124" s="3" t="str">
        <f>_xlfn.XLOOKUP(Tbl_BalanceHistory[[#This Row],[RespAgy]],Tbl_Agencies[Agy Code],Tbl_Agencies[Agy Sort])</f>
        <v>161000</v>
      </c>
      <c r="F5124" s="2" t="str">
        <f>Tbl_BalanceHistory[[#This Row],[RespAgy]]&amp;": "&amp;Tbl_BalanceHistory[[#This Row],[RespAgency]]</f>
        <v>799: Department of Corrections</v>
      </c>
      <c r="G5124" s="3">
        <v>716</v>
      </c>
      <c r="H5124" s="3" t="s">
        <v>1302</v>
      </c>
      <c r="I5124" s="3" t="str">
        <f>_xlfn.XLOOKUP(Tbl_BalanceHistory[[#This Row],[AgyCode]],Tbl_Agencies[Agy Code],Tbl_Agencies[Agy Sort])</f>
        <v/>
      </c>
      <c r="J5124" s="2" t="str">
        <f>Tbl_BalanceHistory[[#This Row],[AgyCode]]&amp;": "&amp;Tbl_BalanceHistory[[#This Row],[Agency Name]]</f>
        <v>716: Virginia Correctional Center for Women</v>
      </c>
      <c r="K5124" s="1">
        <v>2021</v>
      </c>
      <c r="L5124" s="3">
        <v>197</v>
      </c>
      <c r="M5124" s="3" t="s">
        <v>401</v>
      </c>
      <c r="N5124" s="2" t="str">
        <f>Tbl_BalanceHistory[[#This Row],[ProgramCode]]&amp;": "&amp;Tbl_BalanceHistory[[#This Row],[Program Name]]</f>
        <v>197: Instruction</v>
      </c>
      <c r="O5124" s="3" t="s">
        <v>886</v>
      </c>
      <c r="P5124" s="1" t="str">
        <f>IF(Tbl_BalanceHistory[[#This Row],[FundCode]]="0100","GF",IF(Tbl_BalanceHistory[[#This Row],[FundCode]]="01000","GF","Hi Ed / OCR"))</f>
        <v>GF</v>
      </c>
      <c r="Q5124" s="5">
        <v>1242759</v>
      </c>
      <c r="R5124" s="5">
        <v>1242759</v>
      </c>
      <c r="S5124" s="5">
        <v>0</v>
      </c>
      <c r="T5124" s="5">
        <v>0</v>
      </c>
      <c r="U5124" s="3"/>
      <c r="V5124" s="5">
        <v>0</v>
      </c>
      <c r="W5124" s="5">
        <v>0</v>
      </c>
      <c r="X5124" s="5"/>
      <c r="Y5124" s="5"/>
      <c r="Z5124" s="5">
        <f>Tbl_BalanceHistory[[#This Row],[Discretionary Recommended - Pre 2022]]+Tbl_BalanceHistory[[#This Row],[Discretionary Balance Recommended: Policy]]+Tbl_BalanceHistory[[#This Row],[Discretionary Balance Recommended: Commitments]]</f>
        <v>0</v>
      </c>
      <c r="AA5124" s="5">
        <f>Tbl_BalanceHistory[[#This Row],[Discretionary Balance]]-Tbl_BalanceHistory[[#This Row],[Discretionary Reappropriation]]</f>
        <v>0</v>
      </c>
      <c r="AB5124" s="2"/>
      <c r="AC5124" s="2"/>
      <c r="AD5124" s="2"/>
      <c r="AE5124" s="2"/>
    </row>
    <row r="5125" spans="1:31" ht="45" x14ac:dyDescent="0.25">
      <c r="A5125" s="2" t="s">
        <v>747</v>
      </c>
      <c r="B5125" s="3">
        <v>12</v>
      </c>
      <c r="C5125" s="3">
        <v>799</v>
      </c>
      <c r="D5125" s="3" t="s">
        <v>760</v>
      </c>
      <c r="E5125" s="3" t="str">
        <f>_xlfn.XLOOKUP(Tbl_BalanceHistory[[#This Row],[RespAgy]],Tbl_Agencies[Agy Code],Tbl_Agencies[Agy Sort])</f>
        <v>161000</v>
      </c>
      <c r="F5125" s="2" t="str">
        <f>Tbl_BalanceHistory[[#This Row],[RespAgy]]&amp;": "&amp;Tbl_BalanceHistory[[#This Row],[RespAgency]]</f>
        <v>799: Department of Corrections</v>
      </c>
      <c r="G5125" s="3">
        <v>716</v>
      </c>
      <c r="H5125" s="3" t="s">
        <v>1302</v>
      </c>
      <c r="I5125" s="3" t="str">
        <f>_xlfn.XLOOKUP(Tbl_BalanceHistory[[#This Row],[AgyCode]],Tbl_Agencies[Agy Code],Tbl_Agencies[Agy Sort])</f>
        <v/>
      </c>
      <c r="J5125" s="2" t="str">
        <f>Tbl_BalanceHistory[[#This Row],[AgyCode]]&amp;": "&amp;Tbl_BalanceHistory[[#This Row],[Agency Name]]</f>
        <v>716: Virginia Correctional Center for Women</v>
      </c>
      <c r="K5125" s="1">
        <v>2022</v>
      </c>
      <c r="L5125" s="3">
        <v>197</v>
      </c>
      <c r="M5125" s="3" t="s">
        <v>401</v>
      </c>
      <c r="N5125" s="2" t="str">
        <f>Tbl_BalanceHistory[[#This Row],[ProgramCode]]&amp;": "&amp;Tbl_BalanceHistory[[#This Row],[Program Name]]</f>
        <v>197: Instruction</v>
      </c>
      <c r="O5125" s="3" t="s">
        <v>886</v>
      </c>
      <c r="P5125" s="1" t="str">
        <f>IF(Tbl_BalanceHistory[[#This Row],[FundCode]]="0100","GF",IF(Tbl_BalanceHistory[[#This Row],[FundCode]]="01000","GF","Hi Ed / OCR"))</f>
        <v>GF</v>
      </c>
      <c r="Q5125" s="5">
        <v>1302331</v>
      </c>
      <c r="R5125" s="5">
        <v>1302331</v>
      </c>
      <c r="S5125" s="5">
        <v>0</v>
      </c>
      <c r="T5125" s="5">
        <v>0</v>
      </c>
      <c r="U5125" s="3"/>
      <c r="V5125" s="5">
        <v>0</v>
      </c>
      <c r="W5125" s="5"/>
      <c r="X5125" s="5">
        <v>0</v>
      </c>
      <c r="Y5125" s="5">
        <v>0</v>
      </c>
      <c r="Z5125" s="5">
        <f>Tbl_BalanceHistory[[#This Row],[Discretionary Recommended - Pre 2022]]+Tbl_BalanceHistory[[#This Row],[Discretionary Balance Recommended: Policy]]+Tbl_BalanceHistory[[#This Row],[Discretionary Balance Recommended: Commitments]]</f>
        <v>0</v>
      </c>
      <c r="AA5125" s="5">
        <f>Tbl_BalanceHistory[[#This Row],[Discretionary Balance]]-Tbl_BalanceHistory[[#This Row],[Discretionary Reappropriation]]</f>
        <v>0</v>
      </c>
      <c r="AB5125" s="2"/>
      <c r="AC5125" s="2"/>
      <c r="AD5125" s="2"/>
      <c r="AE5125" s="2"/>
    </row>
    <row r="5126" spans="1:31" ht="45" x14ac:dyDescent="0.25">
      <c r="A5126" s="2" t="s">
        <v>747</v>
      </c>
      <c r="B5126" s="3">
        <v>12</v>
      </c>
      <c r="C5126" s="3">
        <v>799</v>
      </c>
      <c r="D5126" s="3" t="s">
        <v>760</v>
      </c>
      <c r="E5126" s="3" t="str">
        <f>_xlfn.XLOOKUP(Tbl_BalanceHistory[[#This Row],[RespAgy]],Tbl_Agencies[Agy Code],Tbl_Agencies[Agy Sort])</f>
        <v>161000</v>
      </c>
      <c r="F5126" s="2" t="str">
        <f>Tbl_BalanceHistory[[#This Row],[RespAgy]]&amp;": "&amp;Tbl_BalanceHistory[[#This Row],[RespAgency]]</f>
        <v>799: Department of Corrections</v>
      </c>
      <c r="G5126" s="3">
        <v>716</v>
      </c>
      <c r="H5126" s="3" t="s">
        <v>1302</v>
      </c>
      <c r="I5126" s="3" t="str">
        <f>_xlfn.XLOOKUP(Tbl_BalanceHistory[[#This Row],[AgyCode]],Tbl_Agencies[Agy Code],Tbl_Agencies[Agy Sort])</f>
        <v/>
      </c>
      <c r="J5126" s="2" t="str">
        <f>Tbl_BalanceHistory[[#This Row],[AgyCode]]&amp;": "&amp;Tbl_BalanceHistory[[#This Row],[Agency Name]]</f>
        <v>716: Virginia Correctional Center for Women</v>
      </c>
      <c r="K5126" s="1">
        <v>2021</v>
      </c>
      <c r="L5126" s="3">
        <v>397</v>
      </c>
      <c r="M5126" s="3" t="s">
        <v>766</v>
      </c>
      <c r="N5126" s="2" t="str">
        <f>Tbl_BalanceHistory[[#This Row],[ProgramCode]]&amp;": "&amp;Tbl_BalanceHistory[[#This Row],[Program Name]]</f>
        <v>397: Prison Medical and Clinical Services</v>
      </c>
      <c r="O5126" s="3" t="s">
        <v>886</v>
      </c>
      <c r="P5126" s="1" t="str">
        <f>IF(Tbl_BalanceHistory[[#This Row],[FundCode]]="0100","GF",IF(Tbl_BalanceHistory[[#This Row],[FundCode]]="01000","GF","Hi Ed / OCR"))</f>
        <v>GF</v>
      </c>
      <c r="Q5126" s="5">
        <v>5540901</v>
      </c>
      <c r="R5126" s="5">
        <v>5540901</v>
      </c>
      <c r="S5126" s="5">
        <v>0</v>
      </c>
      <c r="T5126" s="5">
        <v>0</v>
      </c>
      <c r="U5126" s="3"/>
      <c r="V5126" s="5">
        <v>0</v>
      </c>
      <c r="W5126" s="5">
        <v>0</v>
      </c>
      <c r="X5126" s="5"/>
      <c r="Y5126" s="5"/>
      <c r="Z5126" s="5">
        <f>Tbl_BalanceHistory[[#This Row],[Discretionary Recommended - Pre 2022]]+Tbl_BalanceHistory[[#This Row],[Discretionary Balance Recommended: Policy]]+Tbl_BalanceHistory[[#This Row],[Discretionary Balance Recommended: Commitments]]</f>
        <v>0</v>
      </c>
      <c r="AA5126" s="5">
        <f>Tbl_BalanceHistory[[#This Row],[Discretionary Balance]]-Tbl_BalanceHistory[[#This Row],[Discretionary Reappropriation]]</f>
        <v>0</v>
      </c>
      <c r="AB5126" s="2"/>
      <c r="AC5126" s="2"/>
      <c r="AD5126" s="2"/>
      <c r="AE5126" s="2"/>
    </row>
    <row r="5127" spans="1:31" ht="45" x14ac:dyDescent="0.25">
      <c r="A5127" s="2" t="s">
        <v>747</v>
      </c>
      <c r="B5127" s="3">
        <v>12</v>
      </c>
      <c r="C5127" s="3">
        <v>799</v>
      </c>
      <c r="D5127" s="3" t="s">
        <v>760</v>
      </c>
      <c r="E5127" s="3" t="str">
        <f>_xlfn.XLOOKUP(Tbl_BalanceHistory[[#This Row],[RespAgy]],Tbl_Agencies[Agy Code],Tbl_Agencies[Agy Sort])</f>
        <v>161000</v>
      </c>
      <c r="F5127" s="2" t="str">
        <f>Tbl_BalanceHistory[[#This Row],[RespAgy]]&amp;": "&amp;Tbl_BalanceHistory[[#This Row],[RespAgency]]</f>
        <v>799: Department of Corrections</v>
      </c>
      <c r="G5127" s="3">
        <v>716</v>
      </c>
      <c r="H5127" s="3" t="s">
        <v>1302</v>
      </c>
      <c r="I5127" s="3" t="str">
        <f>_xlfn.XLOOKUP(Tbl_BalanceHistory[[#This Row],[AgyCode]],Tbl_Agencies[Agy Code],Tbl_Agencies[Agy Sort])</f>
        <v/>
      </c>
      <c r="J5127" s="2" t="str">
        <f>Tbl_BalanceHistory[[#This Row],[AgyCode]]&amp;": "&amp;Tbl_BalanceHistory[[#This Row],[Agency Name]]</f>
        <v>716: Virginia Correctional Center for Women</v>
      </c>
      <c r="K5127" s="1">
        <v>2022</v>
      </c>
      <c r="L5127" s="3">
        <v>397</v>
      </c>
      <c r="M5127" s="3" t="s">
        <v>766</v>
      </c>
      <c r="N5127" s="2" t="str">
        <f>Tbl_BalanceHistory[[#This Row],[ProgramCode]]&amp;": "&amp;Tbl_BalanceHistory[[#This Row],[Program Name]]</f>
        <v>397: Prison Medical and Clinical Services</v>
      </c>
      <c r="O5127" s="3" t="s">
        <v>886</v>
      </c>
      <c r="P5127" s="1" t="str">
        <f>IF(Tbl_BalanceHistory[[#This Row],[FundCode]]="0100","GF",IF(Tbl_BalanceHistory[[#This Row],[FundCode]]="01000","GF","Hi Ed / OCR"))</f>
        <v>GF</v>
      </c>
      <c r="Q5127" s="5">
        <v>6705289</v>
      </c>
      <c r="R5127" s="5">
        <v>6705289</v>
      </c>
      <c r="S5127" s="5">
        <v>0</v>
      </c>
      <c r="T5127" s="5">
        <v>0</v>
      </c>
      <c r="U5127" s="3"/>
      <c r="V5127" s="5">
        <v>0</v>
      </c>
      <c r="W5127" s="5"/>
      <c r="X5127" s="5">
        <v>0</v>
      </c>
      <c r="Y5127" s="5">
        <v>0</v>
      </c>
      <c r="Z5127" s="5">
        <f>Tbl_BalanceHistory[[#This Row],[Discretionary Recommended - Pre 2022]]+Tbl_BalanceHistory[[#This Row],[Discretionary Balance Recommended: Policy]]+Tbl_BalanceHistory[[#This Row],[Discretionary Balance Recommended: Commitments]]</f>
        <v>0</v>
      </c>
      <c r="AA5127" s="5">
        <f>Tbl_BalanceHistory[[#This Row],[Discretionary Balance]]-Tbl_BalanceHistory[[#This Row],[Discretionary Reappropriation]]</f>
        <v>0</v>
      </c>
      <c r="AB5127" s="2"/>
      <c r="AC5127" s="2"/>
      <c r="AD5127" s="2"/>
      <c r="AE5127" s="2"/>
    </row>
    <row r="5128" spans="1:31" ht="45" x14ac:dyDescent="0.25">
      <c r="A5128" s="2" t="s">
        <v>747</v>
      </c>
      <c r="B5128" s="3">
        <v>12</v>
      </c>
      <c r="C5128" s="3">
        <v>799</v>
      </c>
      <c r="D5128" s="3" t="s">
        <v>760</v>
      </c>
      <c r="E5128" s="3" t="str">
        <f>_xlfn.XLOOKUP(Tbl_BalanceHistory[[#This Row],[RespAgy]],Tbl_Agencies[Agy Code],Tbl_Agencies[Agy Sort])</f>
        <v>161000</v>
      </c>
      <c r="F5128" s="2" t="str">
        <f>Tbl_BalanceHistory[[#This Row],[RespAgy]]&amp;": "&amp;Tbl_BalanceHistory[[#This Row],[RespAgency]]</f>
        <v>799: Department of Corrections</v>
      </c>
      <c r="G5128" s="3">
        <v>716</v>
      </c>
      <c r="H5128" s="3" t="s">
        <v>1302</v>
      </c>
      <c r="I5128" s="3" t="str">
        <f>_xlfn.XLOOKUP(Tbl_BalanceHistory[[#This Row],[AgyCode]],Tbl_Agencies[Agy Code],Tbl_Agencies[Agy Sort])</f>
        <v/>
      </c>
      <c r="J5128" s="2" t="str">
        <f>Tbl_BalanceHistory[[#This Row],[AgyCode]]&amp;": "&amp;Tbl_BalanceHistory[[#This Row],[Agency Name]]</f>
        <v>716: Virginia Correctional Center for Women</v>
      </c>
      <c r="K5128" s="1">
        <v>2021</v>
      </c>
      <c r="L5128" s="3">
        <v>398</v>
      </c>
      <c r="M5128" s="3" t="s">
        <v>768</v>
      </c>
      <c r="N5128" s="2" t="str">
        <f>Tbl_BalanceHistory[[#This Row],[ProgramCode]]&amp;": "&amp;Tbl_BalanceHistory[[#This Row],[Program Name]]</f>
        <v>398: Operation of Secure Correctional Facilities</v>
      </c>
      <c r="O5128" s="3" t="s">
        <v>886</v>
      </c>
      <c r="P5128" s="1" t="str">
        <f>IF(Tbl_BalanceHistory[[#This Row],[FundCode]]="0100","GF",IF(Tbl_BalanceHistory[[#This Row],[FundCode]]="01000","GF","Hi Ed / OCR"))</f>
        <v>GF</v>
      </c>
      <c r="Q5128" s="5">
        <v>23786238</v>
      </c>
      <c r="R5128" s="5">
        <v>23786238</v>
      </c>
      <c r="S5128" s="5">
        <v>0</v>
      </c>
      <c r="T5128" s="5">
        <v>0</v>
      </c>
      <c r="U5128" s="3"/>
      <c r="V5128" s="5">
        <v>0</v>
      </c>
      <c r="W5128" s="5">
        <v>0</v>
      </c>
      <c r="X5128" s="5"/>
      <c r="Y5128" s="5"/>
      <c r="Z5128" s="5">
        <f>Tbl_BalanceHistory[[#This Row],[Discretionary Recommended - Pre 2022]]+Tbl_BalanceHistory[[#This Row],[Discretionary Balance Recommended: Policy]]+Tbl_BalanceHistory[[#This Row],[Discretionary Balance Recommended: Commitments]]</f>
        <v>0</v>
      </c>
      <c r="AA5128" s="5">
        <f>Tbl_BalanceHistory[[#This Row],[Discretionary Balance]]-Tbl_BalanceHistory[[#This Row],[Discretionary Reappropriation]]</f>
        <v>0</v>
      </c>
      <c r="AB5128" s="2"/>
      <c r="AC5128" s="2"/>
      <c r="AD5128" s="2"/>
      <c r="AE5128" s="2"/>
    </row>
    <row r="5129" spans="1:31" ht="45" x14ac:dyDescent="0.25">
      <c r="A5129" s="2" t="s">
        <v>747</v>
      </c>
      <c r="B5129" s="3">
        <v>12</v>
      </c>
      <c r="C5129" s="3">
        <v>799</v>
      </c>
      <c r="D5129" s="3" t="s">
        <v>760</v>
      </c>
      <c r="E5129" s="3" t="str">
        <f>_xlfn.XLOOKUP(Tbl_BalanceHistory[[#This Row],[RespAgy]],Tbl_Agencies[Agy Code],Tbl_Agencies[Agy Sort])</f>
        <v>161000</v>
      </c>
      <c r="F5129" s="2" t="str">
        <f>Tbl_BalanceHistory[[#This Row],[RespAgy]]&amp;": "&amp;Tbl_BalanceHistory[[#This Row],[RespAgency]]</f>
        <v>799: Department of Corrections</v>
      </c>
      <c r="G5129" s="3">
        <v>716</v>
      </c>
      <c r="H5129" s="3" t="s">
        <v>1302</v>
      </c>
      <c r="I5129" s="3" t="str">
        <f>_xlfn.XLOOKUP(Tbl_BalanceHistory[[#This Row],[AgyCode]],Tbl_Agencies[Agy Code],Tbl_Agencies[Agy Sort])</f>
        <v/>
      </c>
      <c r="J5129" s="2" t="str">
        <f>Tbl_BalanceHistory[[#This Row],[AgyCode]]&amp;": "&amp;Tbl_BalanceHistory[[#This Row],[Agency Name]]</f>
        <v>716: Virginia Correctional Center for Women</v>
      </c>
      <c r="K5129" s="1">
        <v>2022</v>
      </c>
      <c r="L5129" s="3">
        <v>398</v>
      </c>
      <c r="M5129" s="3" t="s">
        <v>768</v>
      </c>
      <c r="N5129" s="2" t="str">
        <f>Tbl_BalanceHistory[[#This Row],[ProgramCode]]&amp;": "&amp;Tbl_BalanceHistory[[#This Row],[Program Name]]</f>
        <v>398: Operation of Secure Correctional Facilities</v>
      </c>
      <c r="O5129" s="3" t="s">
        <v>886</v>
      </c>
      <c r="P5129" s="1" t="str">
        <f>IF(Tbl_BalanceHistory[[#This Row],[FundCode]]="0100","GF",IF(Tbl_BalanceHistory[[#This Row],[FundCode]]="01000","GF","Hi Ed / OCR"))</f>
        <v>GF</v>
      </c>
      <c r="Q5129" s="5">
        <v>26216729</v>
      </c>
      <c r="R5129" s="5">
        <v>26216729</v>
      </c>
      <c r="S5129" s="5">
        <v>0</v>
      </c>
      <c r="T5129" s="5">
        <v>0</v>
      </c>
      <c r="U5129" s="3"/>
      <c r="V5129" s="5">
        <v>0</v>
      </c>
      <c r="W5129" s="5"/>
      <c r="X5129" s="5">
        <v>0</v>
      </c>
      <c r="Y5129" s="5">
        <v>0</v>
      </c>
      <c r="Z5129" s="5">
        <f>Tbl_BalanceHistory[[#This Row],[Discretionary Recommended - Pre 2022]]+Tbl_BalanceHistory[[#This Row],[Discretionary Balance Recommended: Policy]]+Tbl_BalanceHistory[[#This Row],[Discretionary Balance Recommended: Commitments]]</f>
        <v>0</v>
      </c>
      <c r="AA5129" s="5">
        <f>Tbl_BalanceHistory[[#This Row],[Discretionary Balance]]-Tbl_BalanceHistory[[#This Row],[Discretionary Reappropriation]]</f>
        <v>0</v>
      </c>
      <c r="AB5129" s="2"/>
      <c r="AC5129" s="2"/>
      <c r="AD5129" s="2"/>
      <c r="AE5129" s="2"/>
    </row>
    <row r="5130" spans="1:31" ht="45" x14ac:dyDescent="0.25">
      <c r="A5130" s="2" t="s">
        <v>747</v>
      </c>
      <c r="B5130" s="3">
        <v>12</v>
      </c>
      <c r="C5130" s="3">
        <v>799</v>
      </c>
      <c r="D5130" s="3" t="s">
        <v>760</v>
      </c>
      <c r="E5130" s="3" t="str">
        <f>_xlfn.XLOOKUP(Tbl_BalanceHistory[[#This Row],[RespAgy]],Tbl_Agencies[Agy Code],Tbl_Agencies[Agy Sort])</f>
        <v>161000</v>
      </c>
      <c r="F5130" s="2" t="str">
        <f>Tbl_BalanceHistory[[#This Row],[RespAgy]]&amp;": "&amp;Tbl_BalanceHistory[[#This Row],[RespAgency]]</f>
        <v>799: Department of Corrections</v>
      </c>
      <c r="G5130" s="3">
        <v>718</v>
      </c>
      <c r="H5130" s="3" t="s">
        <v>1306</v>
      </c>
      <c r="I5130" s="3" t="str">
        <f>_xlfn.XLOOKUP(Tbl_BalanceHistory[[#This Row],[AgyCode]],Tbl_Agencies[Agy Code],Tbl_Agencies[Agy Sort])</f>
        <v/>
      </c>
      <c r="J5130" s="2" t="str">
        <f>Tbl_BalanceHistory[[#This Row],[AgyCode]]&amp;": "&amp;Tbl_BalanceHistory[[#This Row],[Agency Name]]</f>
        <v>718: Bland Correctional Center</v>
      </c>
      <c r="K5130" s="1">
        <v>2021</v>
      </c>
      <c r="L5130" s="3">
        <v>197</v>
      </c>
      <c r="M5130" s="3" t="s">
        <v>401</v>
      </c>
      <c r="N5130" s="2" t="str">
        <f>Tbl_BalanceHistory[[#This Row],[ProgramCode]]&amp;": "&amp;Tbl_BalanceHistory[[#This Row],[Program Name]]</f>
        <v>197: Instruction</v>
      </c>
      <c r="O5130" s="3" t="s">
        <v>886</v>
      </c>
      <c r="P5130" s="1" t="str">
        <f>IF(Tbl_BalanceHistory[[#This Row],[FundCode]]="0100","GF",IF(Tbl_BalanceHistory[[#This Row],[FundCode]]="01000","GF","Hi Ed / OCR"))</f>
        <v>GF</v>
      </c>
      <c r="Q5130" s="5">
        <v>753959</v>
      </c>
      <c r="R5130" s="5">
        <v>753959</v>
      </c>
      <c r="S5130" s="5">
        <v>0</v>
      </c>
      <c r="T5130" s="5">
        <v>0</v>
      </c>
      <c r="U5130" s="3"/>
      <c r="V5130" s="5">
        <v>0</v>
      </c>
      <c r="W5130" s="5">
        <v>0</v>
      </c>
      <c r="X5130" s="5"/>
      <c r="Y5130" s="5"/>
      <c r="Z5130" s="5">
        <f>Tbl_BalanceHistory[[#This Row],[Discretionary Recommended - Pre 2022]]+Tbl_BalanceHistory[[#This Row],[Discretionary Balance Recommended: Policy]]+Tbl_BalanceHistory[[#This Row],[Discretionary Balance Recommended: Commitments]]</f>
        <v>0</v>
      </c>
      <c r="AA5130" s="5">
        <f>Tbl_BalanceHistory[[#This Row],[Discretionary Balance]]-Tbl_BalanceHistory[[#This Row],[Discretionary Reappropriation]]</f>
        <v>0</v>
      </c>
      <c r="AB5130" s="2"/>
      <c r="AC5130" s="2"/>
      <c r="AD5130" s="2"/>
      <c r="AE5130" s="2"/>
    </row>
    <row r="5131" spans="1:31" ht="45" x14ac:dyDescent="0.25">
      <c r="A5131" s="2" t="s">
        <v>747</v>
      </c>
      <c r="B5131" s="3">
        <v>12</v>
      </c>
      <c r="C5131" s="3">
        <v>799</v>
      </c>
      <c r="D5131" s="3" t="s">
        <v>760</v>
      </c>
      <c r="E5131" s="3" t="str">
        <f>_xlfn.XLOOKUP(Tbl_BalanceHistory[[#This Row],[RespAgy]],Tbl_Agencies[Agy Code],Tbl_Agencies[Agy Sort])</f>
        <v>161000</v>
      </c>
      <c r="F5131" s="2" t="str">
        <f>Tbl_BalanceHistory[[#This Row],[RespAgy]]&amp;": "&amp;Tbl_BalanceHistory[[#This Row],[RespAgency]]</f>
        <v>799: Department of Corrections</v>
      </c>
      <c r="G5131" s="3">
        <v>718</v>
      </c>
      <c r="H5131" s="3" t="s">
        <v>1306</v>
      </c>
      <c r="I5131" s="3" t="str">
        <f>_xlfn.XLOOKUP(Tbl_BalanceHistory[[#This Row],[AgyCode]],Tbl_Agencies[Agy Code],Tbl_Agencies[Agy Sort])</f>
        <v/>
      </c>
      <c r="J5131" s="2" t="str">
        <f>Tbl_BalanceHistory[[#This Row],[AgyCode]]&amp;": "&amp;Tbl_BalanceHistory[[#This Row],[Agency Name]]</f>
        <v>718: Bland Correctional Center</v>
      </c>
      <c r="K5131" s="1">
        <v>2022</v>
      </c>
      <c r="L5131" s="3">
        <v>197</v>
      </c>
      <c r="M5131" s="3" t="s">
        <v>401</v>
      </c>
      <c r="N5131" s="2" t="str">
        <f>Tbl_BalanceHistory[[#This Row],[ProgramCode]]&amp;": "&amp;Tbl_BalanceHistory[[#This Row],[Program Name]]</f>
        <v>197: Instruction</v>
      </c>
      <c r="O5131" s="3" t="s">
        <v>886</v>
      </c>
      <c r="P5131" s="1" t="str">
        <f>IF(Tbl_BalanceHistory[[#This Row],[FundCode]]="0100","GF",IF(Tbl_BalanceHistory[[#This Row],[FundCode]]="01000","GF","Hi Ed / OCR"))</f>
        <v>GF</v>
      </c>
      <c r="Q5131" s="5">
        <v>880646</v>
      </c>
      <c r="R5131" s="5">
        <v>880646</v>
      </c>
      <c r="S5131" s="5">
        <v>0</v>
      </c>
      <c r="T5131" s="5">
        <v>0</v>
      </c>
      <c r="U5131" s="3"/>
      <c r="V5131" s="5">
        <v>0</v>
      </c>
      <c r="W5131" s="5"/>
      <c r="X5131" s="5">
        <v>0</v>
      </c>
      <c r="Y5131" s="5">
        <v>0</v>
      </c>
      <c r="Z5131" s="5">
        <f>Tbl_BalanceHistory[[#This Row],[Discretionary Recommended - Pre 2022]]+Tbl_BalanceHistory[[#This Row],[Discretionary Balance Recommended: Policy]]+Tbl_BalanceHistory[[#This Row],[Discretionary Balance Recommended: Commitments]]</f>
        <v>0</v>
      </c>
      <c r="AA5131" s="5">
        <f>Tbl_BalanceHistory[[#This Row],[Discretionary Balance]]-Tbl_BalanceHistory[[#This Row],[Discretionary Reappropriation]]</f>
        <v>0</v>
      </c>
      <c r="AB5131" s="2"/>
      <c r="AC5131" s="2"/>
      <c r="AD5131" s="2"/>
      <c r="AE5131" s="2"/>
    </row>
    <row r="5132" spans="1:31" ht="45" x14ac:dyDescent="0.25">
      <c r="A5132" s="2" t="s">
        <v>747</v>
      </c>
      <c r="B5132" s="3">
        <v>12</v>
      </c>
      <c r="C5132" s="3">
        <v>799</v>
      </c>
      <c r="D5132" s="3" t="s">
        <v>760</v>
      </c>
      <c r="E5132" s="3" t="str">
        <f>_xlfn.XLOOKUP(Tbl_BalanceHistory[[#This Row],[RespAgy]],Tbl_Agencies[Agy Code],Tbl_Agencies[Agy Sort])</f>
        <v>161000</v>
      </c>
      <c r="F5132" s="2" t="str">
        <f>Tbl_BalanceHistory[[#This Row],[RespAgy]]&amp;": "&amp;Tbl_BalanceHistory[[#This Row],[RespAgency]]</f>
        <v>799: Department of Corrections</v>
      </c>
      <c r="G5132" s="3">
        <v>718</v>
      </c>
      <c r="H5132" s="3" t="s">
        <v>1306</v>
      </c>
      <c r="I5132" s="3" t="str">
        <f>_xlfn.XLOOKUP(Tbl_BalanceHistory[[#This Row],[AgyCode]],Tbl_Agencies[Agy Code],Tbl_Agencies[Agy Sort])</f>
        <v/>
      </c>
      <c r="J5132" s="2" t="str">
        <f>Tbl_BalanceHistory[[#This Row],[AgyCode]]&amp;": "&amp;Tbl_BalanceHistory[[#This Row],[Agency Name]]</f>
        <v>718: Bland Correctional Center</v>
      </c>
      <c r="K5132" s="1">
        <v>2021</v>
      </c>
      <c r="L5132" s="3">
        <v>397</v>
      </c>
      <c r="M5132" s="3" t="s">
        <v>766</v>
      </c>
      <c r="N5132" s="2" t="str">
        <f>Tbl_BalanceHistory[[#This Row],[ProgramCode]]&amp;": "&amp;Tbl_BalanceHistory[[#This Row],[Program Name]]</f>
        <v>397: Prison Medical and Clinical Services</v>
      </c>
      <c r="O5132" s="3" t="s">
        <v>886</v>
      </c>
      <c r="P5132" s="1" t="str">
        <f>IF(Tbl_BalanceHistory[[#This Row],[FundCode]]="0100","GF",IF(Tbl_BalanceHistory[[#This Row],[FundCode]]="01000","GF","Hi Ed / OCR"))</f>
        <v>GF</v>
      </c>
      <c r="Q5132" s="5">
        <v>1843056</v>
      </c>
      <c r="R5132" s="5">
        <v>1843056</v>
      </c>
      <c r="S5132" s="5">
        <v>0</v>
      </c>
      <c r="T5132" s="5">
        <v>0</v>
      </c>
      <c r="U5132" s="3"/>
      <c r="V5132" s="5">
        <v>0</v>
      </c>
      <c r="W5132" s="5">
        <v>0</v>
      </c>
      <c r="X5132" s="5"/>
      <c r="Y5132" s="5"/>
      <c r="Z5132" s="5">
        <f>Tbl_BalanceHistory[[#This Row],[Discretionary Recommended - Pre 2022]]+Tbl_BalanceHistory[[#This Row],[Discretionary Balance Recommended: Policy]]+Tbl_BalanceHistory[[#This Row],[Discretionary Balance Recommended: Commitments]]</f>
        <v>0</v>
      </c>
      <c r="AA5132" s="5">
        <f>Tbl_BalanceHistory[[#This Row],[Discretionary Balance]]-Tbl_BalanceHistory[[#This Row],[Discretionary Reappropriation]]</f>
        <v>0</v>
      </c>
      <c r="AB5132" s="2"/>
      <c r="AC5132" s="2"/>
      <c r="AD5132" s="2"/>
      <c r="AE5132" s="2"/>
    </row>
    <row r="5133" spans="1:31" ht="45" x14ac:dyDescent="0.25">
      <c r="A5133" s="2" t="s">
        <v>747</v>
      </c>
      <c r="B5133" s="3">
        <v>12</v>
      </c>
      <c r="C5133" s="3">
        <v>799</v>
      </c>
      <c r="D5133" s="3" t="s">
        <v>760</v>
      </c>
      <c r="E5133" s="3" t="str">
        <f>_xlfn.XLOOKUP(Tbl_BalanceHistory[[#This Row],[RespAgy]],Tbl_Agencies[Agy Code],Tbl_Agencies[Agy Sort])</f>
        <v>161000</v>
      </c>
      <c r="F5133" s="2" t="str">
        <f>Tbl_BalanceHistory[[#This Row],[RespAgy]]&amp;": "&amp;Tbl_BalanceHistory[[#This Row],[RespAgency]]</f>
        <v>799: Department of Corrections</v>
      </c>
      <c r="G5133" s="3">
        <v>718</v>
      </c>
      <c r="H5133" s="3" t="s">
        <v>1306</v>
      </c>
      <c r="I5133" s="3" t="str">
        <f>_xlfn.XLOOKUP(Tbl_BalanceHistory[[#This Row],[AgyCode]],Tbl_Agencies[Agy Code],Tbl_Agencies[Agy Sort])</f>
        <v/>
      </c>
      <c r="J5133" s="2" t="str">
        <f>Tbl_BalanceHistory[[#This Row],[AgyCode]]&amp;": "&amp;Tbl_BalanceHistory[[#This Row],[Agency Name]]</f>
        <v>718: Bland Correctional Center</v>
      </c>
      <c r="K5133" s="1">
        <v>2022</v>
      </c>
      <c r="L5133" s="3">
        <v>397</v>
      </c>
      <c r="M5133" s="3" t="s">
        <v>766</v>
      </c>
      <c r="N5133" s="2" t="str">
        <f>Tbl_BalanceHistory[[#This Row],[ProgramCode]]&amp;": "&amp;Tbl_BalanceHistory[[#This Row],[Program Name]]</f>
        <v>397: Prison Medical and Clinical Services</v>
      </c>
      <c r="O5133" s="3" t="s">
        <v>886</v>
      </c>
      <c r="P5133" s="1" t="str">
        <f>IF(Tbl_BalanceHistory[[#This Row],[FundCode]]="0100","GF",IF(Tbl_BalanceHistory[[#This Row],[FundCode]]="01000","GF","Hi Ed / OCR"))</f>
        <v>GF</v>
      </c>
      <c r="Q5133" s="5">
        <v>1975339</v>
      </c>
      <c r="R5133" s="5">
        <v>1975339</v>
      </c>
      <c r="S5133" s="5">
        <v>0</v>
      </c>
      <c r="T5133" s="5">
        <v>0</v>
      </c>
      <c r="U5133" s="3"/>
      <c r="V5133" s="5">
        <v>0</v>
      </c>
      <c r="W5133" s="5"/>
      <c r="X5133" s="5">
        <v>0</v>
      </c>
      <c r="Y5133" s="5">
        <v>0</v>
      </c>
      <c r="Z5133" s="5">
        <f>Tbl_BalanceHistory[[#This Row],[Discretionary Recommended - Pre 2022]]+Tbl_BalanceHistory[[#This Row],[Discretionary Balance Recommended: Policy]]+Tbl_BalanceHistory[[#This Row],[Discretionary Balance Recommended: Commitments]]</f>
        <v>0</v>
      </c>
      <c r="AA5133" s="5">
        <f>Tbl_BalanceHistory[[#This Row],[Discretionary Balance]]-Tbl_BalanceHistory[[#This Row],[Discretionary Reappropriation]]</f>
        <v>0</v>
      </c>
      <c r="AB5133" s="2"/>
      <c r="AC5133" s="2"/>
      <c r="AD5133" s="2"/>
      <c r="AE5133" s="2"/>
    </row>
    <row r="5134" spans="1:31" ht="45" x14ac:dyDescent="0.25">
      <c r="A5134" s="2" t="s">
        <v>747</v>
      </c>
      <c r="B5134" s="3">
        <v>12</v>
      </c>
      <c r="C5134" s="3">
        <v>799</v>
      </c>
      <c r="D5134" s="3" t="s">
        <v>760</v>
      </c>
      <c r="E5134" s="3" t="str">
        <f>_xlfn.XLOOKUP(Tbl_BalanceHistory[[#This Row],[RespAgy]],Tbl_Agencies[Agy Code],Tbl_Agencies[Agy Sort])</f>
        <v>161000</v>
      </c>
      <c r="F5134" s="2" t="str">
        <f>Tbl_BalanceHistory[[#This Row],[RespAgy]]&amp;": "&amp;Tbl_BalanceHistory[[#This Row],[RespAgency]]</f>
        <v>799: Department of Corrections</v>
      </c>
      <c r="G5134" s="3">
        <v>718</v>
      </c>
      <c r="H5134" s="3" t="s">
        <v>1306</v>
      </c>
      <c r="I5134" s="3" t="str">
        <f>_xlfn.XLOOKUP(Tbl_BalanceHistory[[#This Row],[AgyCode]],Tbl_Agencies[Agy Code],Tbl_Agencies[Agy Sort])</f>
        <v/>
      </c>
      <c r="J5134" s="2" t="str">
        <f>Tbl_BalanceHistory[[#This Row],[AgyCode]]&amp;": "&amp;Tbl_BalanceHistory[[#This Row],[Agency Name]]</f>
        <v>718: Bland Correctional Center</v>
      </c>
      <c r="K5134" s="1">
        <v>2021</v>
      </c>
      <c r="L5134" s="3">
        <v>398</v>
      </c>
      <c r="M5134" s="3" t="s">
        <v>768</v>
      </c>
      <c r="N5134" s="2" t="str">
        <f>Tbl_BalanceHistory[[#This Row],[ProgramCode]]&amp;": "&amp;Tbl_BalanceHistory[[#This Row],[Program Name]]</f>
        <v>398: Operation of Secure Correctional Facilities</v>
      </c>
      <c r="O5134" s="3" t="s">
        <v>886</v>
      </c>
      <c r="P5134" s="1" t="str">
        <f>IF(Tbl_BalanceHistory[[#This Row],[FundCode]]="0100","GF",IF(Tbl_BalanceHistory[[#This Row],[FundCode]]="01000","GF","Hi Ed / OCR"))</f>
        <v>GF</v>
      </c>
      <c r="Q5134" s="5">
        <v>18529649</v>
      </c>
      <c r="R5134" s="5">
        <v>18529649</v>
      </c>
      <c r="S5134" s="5">
        <v>0</v>
      </c>
      <c r="T5134" s="5">
        <v>0</v>
      </c>
      <c r="U5134" s="3"/>
      <c r="V5134" s="5">
        <v>0</v>
      </c>
      <c r="W5134" s="5">
        <v>0</v>
      </c>
      <c r="X5134" s="5"/>
      <c r="Y5134" s="5"/>
      <c r="Z5134" s="5">
        <f>Tbl_BalanceHistory[[#This Row],[Discretionary Recommended - Pre 2022]]+Tbl_BalanceHistory[[#This Row],[Discretionary Balance Recommended: Policy]]+Tbl_BalanceHistory[[#This Row],[Discretionary Balance Recommended: Commitments]]</f>
        <v>0</v>
      </c>
      <c r="AA5134" s="5">
        <f>Tbl_BalanceHistory[[#This Row],[Discretionary Balance]]-Tbl_BalanceHistory[[#This Row],[Discretionary Reappropriation]]</f>
        <v>0</v>
      </c>
      <c r="AB5134" s="2"/>
      <c r="AC5134" s="2"/>
      <c r="AD5134" s="2"/>
      <c r="AE5134" s="2"/>
    </row>
    <row r="5135" spans="1:31" ht="45" x14ac:dyDescent="0.25">
      <c r="A5135" s="2" t="s">
        <v>747</v>
      </c>
      <c r="B5135" s="3">
        <v>12</v>
      </c>
      <c r="C5135" s="3">
        <v>799</v>
      </c>
      <c r="D5135" s="3" t="s">
        <v>760</v>
      </c>
      <c r="E5135" s="3" t="str">
        <f>_xlfn.XLOOKUP(Tbl_BalanceHistory[[#This Row],[RespAgy]],Tbl_Agencies[Agy Code],Tbl_Agencies[Agy Sort])</f>
        <v>161000</v>
      </c>
      <c r="F5135" s="2" t="str">
        <f>Tbl_BalanceHistory[[#This Row],[RespAgy]]&amp;": "&amp;Tbl_BalanceHistory[[#This Row],[RespAgency]]</f>
        <v>799: Department of Corrections</v>
      </c>
      <c r="G5135" s="3">
        <v>718</v>
      </c>
      <c r="H5135" s="3" t="s">
        <v>1306</v>
      </c>
      <c r="I5135" s="3" t="str">
        <f>_xlfn.XLOOKUP(Tbl_BalanceHistory[[#This Row],[AgyCode]],Tbl_Agencies[Agy Code],Tbl_Agencies[Agy Sort])</f>
        <v/>
      </c>
      <c r="J5135" s="2" t="str">
        <f>Tbl_BalanceHistory[[#This Row],[AgyCode]]&amp;": "&amp;Tbl_BalanceHistory[[#This Row],[Agency Name]]</f>
        <v>718: Bland Correctional Center</v>
      </c>
      <c r="K5135" s="1">
        <v>2022</v>
      </c>
      <c r="L5135" s="3">
        <v>398</v>
      </c>
      <c r="M5135" s="3" t="s">
        <v>768</v>
      </c>
      <c r="N5135" s="2" t="str">
        <f>Tbl_BalanceHistory[[#This Row],[ProgramCode]]&amp;": "&amp;Tbl_BalanceHistory[[#This Row],[Program Name]]</f>
        <v>398: Operation of Secure Correctional Facilities</v>
      </c>
      <c r="O5135" s="3" t="s">
        <v>886</v>
      </c>
      <c r="P5135" s="1" t="str">
        <f>IF(Tbl_BalanceHistory[[#This Row],[FundCode]]="0100","GF",IF(Tbl_BalanceHistory[[#This Row],[FundCode]]="01000","GF","Hi Ed / OCR"))</f>
        <v>GF</v>
      </c>
      <c r="Q5135" s="5">
        <v>20380330</v>
      </c>
      <c r="R5135" s="5">
        <v>20380330</v>
      </c>
      <c r="S5135" s="5">
        <v>0</v>
      </c>
      <c r="T5135" s="5">
        <v>0</v>
      </c>
      <c r="U5135" s="3"/>
      <c r="V5135" s="5">
        <v>0</v>
      </c>
      <c r="W5135" s="5"/>
      <c r="X5135" s="5">
        <v>0</v>
      </c>
      <c r="Y5135" s="5">
        <v>0</v>
      </c>
      <c r="Z5135" s="5">
        <f>Tbl_BalanceHistory[[#This Row],[Discretionary Recommended - Pre 2022]]+Tbl_BalanceHistory[[#This Row],[Discretionary Balance Recommended: Policy]]+Tbl_BalanceHistory[[#This Row],[Discretionary Balance Recommended: Commitments]]</f>
        <v>0</v>
      </c>
      <c r="AA5135" s="5">
        <f>Tbl_BalanceHistory[[#This Row],[Discretionary Balance]]-Tbl_BalanceHistory[[#This Row],[Discretionary Reappropriation]]</f>
        <v>0</v>
      </c>
      <c r="AB5135" s="2"/>
      <c r="AC5135" s="2"/>
      <c r="AD5135" s="2"/>
      <c r="AE5135" s="2"/>
    </row>
    <row r="5136" spans="1:31" ht="45" x14ac:dyDescent="0.25">
      <c r="A5136" s="2" t="s">
        <v>747</v>
      </c>
      <c r="B5136" s="3">
        <v>12</v>
      </c>
      <c r="C5136" s="3">
        <v>799</v>
      </c>
      <c r="D5136" s="3" t="s">
        <v>760</v>
      </c>
      <c r="E5136" s="3" t="str">
        <f>_xlfn.XLOOKUP(Tbl_BalanceHistory[[#This Row],[RespAgy]],Tbl_Agencies[Agy Code],Tbl_Agencies[Agy Sort])</f>
        <v>161000</v>
      </c>
      <c r="F5136" s="2" t="str">
        <f>Tbl_BalanceHistory[[#This Row],[RespAgy]]&amp;": "&amp;Tbl_BalanceHistory[[#This Row],[RespAgency]]</f>
        <v>799: Department of Corrections</v>
      </c>
      <c r="G5136" s="3">
        <v>742</v>
      </c>
      <c r="H5136" s="3" t="s">
        <v>1349</v>
      </c>
      <c r="I5136" s="3" t="str">
        <f>_xlfn.XLOOKUP(Tbl_BalanceHistory[[#This Row],[AgyCode]],Tbl_Agencies[Agy Code],Tbl_Agencies[Agy Sort])</f>
        <v/>
      </c>
      <c r="J5136" s="2" t="str">
        <f>Tbl_BalanceHistory[[#This Row],[AgyCode]]&amp;": "&amp;Tbl_BalanceHistory[[#This Row],[Agency Name]]</f>
        <v>742: Corrections--Employee Relations and Training</v>
      </c>
      <c r="K5136" s="1">
        <v>2021</v>
      </c>
      <c r="L5136" s="3">
        <v>399</v>
      </c>
      <c r="M5136" s="3" t="s">
        <v>62</v>
      </c>
      <c r="N5136" s="2" t="str">
        <f>Tbl_BalanceHistory[[#This Row],[ProgramCode]]&amp;": "&amp;Tbl_BalanceHistory[[#This Row],[Program Name]]</f>
        <v>399: Administrative and Support Services</v>
      </c>
      <c r="O5136" s="3" t="s">
        <v>886</v>
      </c>
      <c r="P5136" s="1" t="str">
        <f>IF(Tbl_BalanceHistory[[#This Row],[FundCode]]="0100","GF",IF(Tbl_BalanceHistory[[#This Row],[FundCode]]="01000","GF","Hi Ed / OCR"))</f>
        <v>GF</v>
      </c>
      <c r="Q5136" s="5">
        <v>22076650</v>
      </c>
      <c r="R5136" s="5">
        <v>22076650</v>
      </c>
      <c r="S5136" s="5">
        <v>0</v>
      </c>
      <c r="T5136" s="5">
        <v>0</v>
      </c>
      <c r="U5136" s="3"/>
      <c r="V5136" s="5">
        <v>0</v>
      </c>
      <c r="W5136" s="5">
        <v>0</v>
      </c>
      <c r="X5136" s="5"/>
      <c r="Y5136" s="5"/>
      <c r="Z5136" s="5">
        <f>Tbl_BalanceHistory[[#This Row],[Discretionary Recommended - Pre 2022]]+Tbl_BalanceHistory[[#This Row],[Discretionary Balance Recommended: Policy]]+Tbl_BalanceHistory[[#This Row],[Discretionary Balance Recommended: Commitments]]</f>
        <v>0</v>
      </c>
      <c r="AA5136" s="5">
        <f>Tbl_BalanceHistory[[#This Row],[Discretionary Balance]]-Tbl_BalanceHistory[[#This Row],[Discretionary Reappropriation]]</f>
        <v>0</v>
      </c>
      <c r="AB5136" s="2"/>
      <c r="AC5136" s="2"/>
      <c r="AD5136" s="2"/>
      <c r="AE5136" s="2"/>
    </row>
    <row r="5137" spans="1:31" ht="45" x14ac:dyDescent="0.25">
      <c r="A5137" s="2" t="s">
        <v>747</v>
      </c>
      <c r="B5137" s="3">
        <v>12</v>
      </c>
      <c r="C5137" s="3">
        <v>799</v>
      </c>
      <c r="D5137" s="3" t="s">
        <v>760</v>
      </c>
      <c r="E5137" s="3" t="str">
        <f>_xlfn.XLOOKUP(Tbl_BalanceHistory[[#This Row],[RespAgy]],Tbl_Agencies[Agy Code],Tbl_Agencies[Agy Sort])</f>
        <v>161000</v>
      </c>
      <c r="F5137" s="2" t="str">
        <f>Tbl_BalanceHistory[[#This Row],[RespAgy]]&amp;": "&amp;Tbl_BalanceHistory[[#This Row],[RespAgency]]</f>
        <v>799: Department of Corrections</v>
      </c>
      <c r="G5137" s="3">
        <v>742</v>
      </c>
      <c r="H5137" s="3" t="s">
        <v>1349</v>
      </c>
      <c r="I5137" s="3" t="str">
        <f>_xlfn.XLOOKUP(Tbl_BalanceHistory[[#This Row],[AgyCode]],Tbl_Agencies[Agy Code],Tbl_Agencies[Agy Sort])</f>
        <v/>
      </c>
      <c r="J5137" s="2" t="str">
        <f>Tbl_BalanceHistory[[#This Row],[AgyCode]]&amp;": "&amp;Tbl_BalanceHistory[[#This Row],[Agency Name]]</f>
        <v>742: Corrections--Employee Relations and Training</v>
      </c>
      <c r="K5137" s="1">
        <v>2022</v>
      </c>
      <c r="L5137" s="3">
        <v>399</v>
      </c>
      <c r="M5137" s="3" t="s">
        <v>62</v>
      </c>
      <c r="N5137" s="2" t="str">
        <f>Tbl_BalanceHistory[[#This Row],[ProgramCode]]&amp;": "&amp;Tbl_BalanceHistory[[#This Row],[Program Name]]</f>
        <v>399: Administrative and Support Services</v>
      </c>
      <c r="O5137" s="3" t="s">
        <v>886</v>
      </c>
      <c r="P5137" s="1" t="str">
        <f>IF(Tbl_BalanceHistory[[#This Row],[FundCode]]="0100","GF",IF(Tbl_BalanceHistory[[#This Row],[FundCode]]="01000","GF","Hi Ed / OCR"))</f>
        <v>GF</v>
      </c>
      <c r="Q5137" s="5">
        <v>24437135</v>
      </c>
      <c r="R5137" s="5">
        <v>24437135</v>
      </c>
      <c r="S5137" s="5">
        <v>0</v>
      </c>
      <c r="T5137" s="5">
        <v>0</v>
      </c>
      <c r="U5137" s="3"/>
      <c r="V5137" s="5">
        <v>0</v>
      </c>
      <c r="W5137" s="5"/>
      <c r="X5137" s="5">
        <v>0</v>
      </c>
      <c r="Y5137" s="5">
        <v>0</v>
      </c>
      <c r="Z5137" s="5">
        <f>Tbl_BalanceHistory[[#This Row],[Discretionary Recommended - Pre 2022]]+Tbl_BalanceHistory[[#This Row],[Discretionary Balance Recommended: Policy]]+Tbl_BalanceHistory[[#This Row],[Discretionary Balance Recommended: Commitments]]</f>
        <v>0</v>
      </c>
      <c r="AA5137" s="5">
        <f>Tbl_BalanceHistory[[#This Row],[Discretionary Balance]]-Tbl_BalanceHistory[[#This Row],[Discretionary Reappropriation]]</f>
        <v>0</v>
      </c>
      <c r="AB5137" s="2"/>
      <c r="AC5137" s="2"/>
      <c r="AD5137" s="2"/>
      <c r="AE5137" s="2"/>
    </row>
    <row r="5138" spans="1:31" ht="45" x14ac:dyDescent="0.25">
      <c r="A5138" s="2" t="s">
        <v>747</v>
      </c>
      <c r="B5138" s="3">
        <v>12</v>
      </c>
      <c r="C5138" s="3">
        <v>799</v>
      </c>
      <c r="D5138" s="3" t="s">
        <v>760</v>
      </c>
      <c r="E5138" s="3" t="str">
        <f>_xlfn.XLOOKUP(Tbl_BalanceHistory[[#This Row],[RespAgy]],Tbl_Agencies[Agy Code],Tbl_Agencies[Agy Sort])</f>
        <v>161000</v>
      </c>
      <c r="F5138" s="2" t="str">
        <f>Tbl_BalanceHistory[[#This Row],[RespAgy]]&amp;": "&amp;Tbl_BalanceHistory[[#This Row],[RespAgency]]</f>
        <v>799: Department of Corrections</v>
      </c>
      <c r="G5138" s="3">
        <v>743</v>
      </c>
      <c r="H5138" s="3" t="s">
        <v>1351</v>
      </c>
      <c r="I5138" s="3" t="str">
        <f>_xlfn.XLOOKUP(Tbl_BalanceHistory[[#This Row],[AgyCode]],Tbl_Agencies[Agy Code],Tbl_Agencies[Agy Sort])</f>
        <v/>
      </c>
      <c r="J5138" s="2" t="str">
        <f>Tbl_BalanceHistory[[#This Row],[AgyCode]]&amp;": "&amp;Tbl_BalanceHistory[[#This Row],[Agency Name]]</f>
        <v>743: Fluvanna Correctional Center for Women</v>
      </c>
      <c r="K5138" s="1">
        <v>2021</v>
      </c>
      <c r="L5138" s="3">
        <v>197</v>
      </c>
      <c r="M5138" s="3" t="s">
        <v>401</v>
      </c>
      <c r="N5138" s="2" t="str">
        <f>Tbl_BalanceHistory[[#This Row],[ProgramCode]]&amp;": "&amp;Tbl_BalanceHistory[[#This Row],[Program Name]]</f>
        <v>197: Instruction</v>
      </c>
      <c r="O5138" s="3" t="s">
        <v>886</v>
      </c>
      <c r="P5138" s="1" t="str">
        <f>IF(Tbl_BalanceHistory[[#This Row],[FundCode]]="0100","GF",IF(Tbl_BalanceHistory[[#This Row],[FundCode]]="01000","GF","Hi Ed / OCR"))</f>
        <v>GF</v>
      </c>
      <c r="Q5138" s="5">
        <v>917579</v>
      </c>
      <c r="R5138" s="5">
        <v>917579</v>
      </c>
      <c r="S5138" s="5">
        <v>0</v>
      </c>
      <c r="T5138" s="5">
        <v>0</v>
      </c>
      <c r="U5138" s="3"/>
      <c r="V5138" s="5">
        <v>0</v>
      </c>
      <c r="W5138" s="5">
        <v>0</v>
      </c>
      <c r="X5138" s="5"/>
      <c r="Y5138" s="5"/>
      <c r="Z5138" s="5">
        <f>Tbl_BalanceHistory[[#This Row],[Discretionary Recommended - Pre 2022]]+Tbl_BalanceHistory[[#This Row],[Discretionary Balance Recommended: Policy]]+Tbl_BalanceHistory[[#This Row],[Discretionary Balance Recommended: Commitments]]</f>
        <v>0</v>
      </c>
      <c r="AA5138" s="5">
        <f>Tbl_BalanceHistory[[#This Row],[Discretionary Balance]]-Tbl_BalanceHistory[[#This Row],[Discretionary Reappropriation]]</f>
        <v>0</v>
      </c>
      <c r="AB5138" s="2"/>
      <c r="AC5138" s="2"/>
      <c r="AD5138" s="2"/>
      <c r="AE5138" s="2"/>
    </row>
    <row r="5139" spans="1:31" ht="45" x14ac:dyDescent="0.25">
      <c r="A5139" s="2" t="s">
        <v>747</v>
      </c>
      <c r="B5139" s="3">
        <v>12</v>
      </c>
      <c r="C5139" s="3">
        <v>799</v>
      </c>
      <c r="D5139" s="3" t="s">
        <v>760</v>
      </c>
      <c r="E5139" s="3" t="str">
        <f>_xlfn.XLOOKUP(Tbl_BalanceHistory[[#This Row],[RespAgy]],Tbl_Agencies[Agy Code],Tbl_Agencies[Agy Sort])</f>
        <v>161000</v>
      </c>
      <c r="F5139" s="2" t="str">
        <f>Tbl_BalanceHistory[[#This Row],[RespAgy]]&amp;": "&amp;Tbl_BalanceHistory[[#This Row],[RespAgency]]</f>
        <v>799: Department of Corrections</v>
      </c>
      <c r="G5139" s="3">
        <v>743</v>
      </c>
      <c r="H5139" s="3" t="s">
        <v>1351</v>
      </c>
      <c r="I5139" s="3" t="str">
        <f>_xlfn.XLOOKUP(Tbl_BalanceHistory[[#This Row],[AgyCode]],Tbl_Agencies[Agy Code],Tbl_Agencies[Agy Sort])</f>
        <v/>
      </c>
      <c r="J5139" s="2" t="str">
        <f>Tbl_BalanceHistory[[#This Row],[AgyCode]]&amp;": "&amp;Tbl_BalanceHistory[[#This Row],[Agency Name]]</f>
        <v>743: Fluvanna Correctional Center for Women</v>
      </c>
      <c r="K5139" s="1">
        <v>2022</v>
      </c>
      <c r="L5139" s="3">
        <v>197</v>
      </c>
      <c r="M5139" s="3" t="s">
        <v>401</v>
      </c>
      <c r="N5139" s="2" t="str">
        <f>Tbl_BalanceHistory[[#This Row],[ProgramCode]]&amp;": "&amp;Tbl_BalanceHistory[[#This Row],[Program Name]]</f>
        <v>197: Instruction</v>
      </c>
      <c r="O5139" s="3" t="s">
        <v>886</v>
      </c>
      <c r="P5139" s="1" t="str">
        <f>IF(Tbl_BalanceHistory[[#This Row],[FundCode]]="0100","GF",IF(Tbl_BalanceHistory[[#This Row],[FundCode]]="01000","GF","Hi Ed / OCR"))</f>
        <v>GF</v>
      </c>
      <c r="Q5139" s="5">
        <v>1235931</v>
      </c>
      <c r="R5139" s="5">
        <v>1235931</v>
      </c>
      <c r="S5139" s="5">
        <v>0</v>
      </c>
      <c r="T5139" s="5">
        <v>0</v>
      </c>
      <c r="U5139" s="3"/>
      <c r="V5139" s="5">
        <v>0</v>
      </c>
      <c r="W5139" s="5"/>
      <c r="X5139" s="5">
        <v>0</v>
      </c>
      <c r="Y5139" s="5">
        <v>0</v>
      </c>
      <c r="Z5139" s="5">
        <f>Tbl_BalanceHistory[[#This Row],[Discretionary Recommended - Pre 2022]]+Tbl_BalanceHistory[[#This Row],[Discretionary Balance Recommended: Policy]]+Tbl_BalanceHistory[[#This Row],[Discretionary Balance Recommended: Commitments]]</f>
        <v>0</v>
      </c>
      <c r="AA5139" s="5">
        <f>Tbl_BalanceHistory[[#This Row],[Discretionary Balance]]-Tbl_BalanceHistory[[#This Row],[Discretionary Reappropriation]]</f>
        <v>0</v>
      </c>
      <c r="AB5139" s="2"/>
      <c r="AC5139" s="2"/>
      <c r="AD5139" s="2"/>
      <c r="AE5139" s="2"/>
    </row>
    <row r="5140" spans="1:31" ht="45" x14ac:dyDescent="0.25">
      <c r="A5140" s="2" t="s">
        <v>747</v>
      </c>
      <c r="B5140" s="3">
        <v>12</v>
      </c>
      <c r="C5140" s="3">
        <v>799</v>
      </c>
      <c r="D5140" s="3" t="s">
        <v>760</v>
      </c>
      <c r="E5140" s="3" t="str">
        <f>_xlfn.XLOOKUP(Tbl_BalanceHistory[[#This Row],[RespAgy]],Tbl_Agencies[Agy Code],Tbl_Agencies[Agy Sort])</f>
        <v>161000</v>
      </c>
      <c r="F5140" s="2" t="str">
        <f>Tbl_BalanceHistory[[#This Row],[RespAgy]]&amp;": "&amp;Tbl_BalanceHistory[[#This Row],[RespAgency]]</f>
        <v>799: Department of Corrections</v>
      </c>
      <c r="G5140" s="3">
        <v>743</v>
      </c>
      <c r="H5140" s="3" t="s">
        <v>1351</v>
      </c>
      <c r="I5140" s="3" t="str">
        <f>_xlfn.XLOOKUP(Tbl_BalanceHistory[[#This Row],[AgyCode]],Tbl_Agencies[Agy Code],Tbl_Agencies[Agy Sort])</f>
        <v/>
      </c>
      <c r="J5140" s="2" t="str">
        <f>Tbl_BalanceHistory[[#This Row],[AgyCode]]&amp;": "&amp;Tbl_BalanceHistory[[#This Row],[Agency Name]]</f>
        <v>743: Fluvanna Correctional Center for Women</v>
      </c>
      <c r="K5140" s="1">
        <v>2021</v>
      </c>
      <c r="L5140" s="3">
        <v>397</v>
      </c>
      <c r="M5140" s="3" t="s">
        <v>766</v>
      </c>
      <c r="N5140" s="2" t="str">
        <f>Tbl_BalanceHistory[[#This Row],[ProgramCode]]&amp;": "&amp;Tbl_BalanceHistory[[#This Row],[Program Name]]</f>
        <v>397: Prison Medical and Clinical Services</v>
      </c>
      <c r="O5140" s="3" t="s">
        <v>886</v>
      </c>
      <c r="P5140" s="1" t="str">
        <f>IF(Tbl_BalanceHistory[[#This Row],[FundCode]]="0100","GF",IF(Tbl_BalanceHistory[[#This Row],[FundCode]]="01000","GF","Hi Ed / OCR"))</f>
        <v>GF</v>
      </c>
      <c r="Q5140" s="5">
        <v>20299767</v>
      </c>
      <c r="R5140" s="5">
        <v>20299767</v>
      </c>
      <c r="S5140" s="5">
        <v>0</v>
      </c>
      <c r="T5140" s="5">
        <v>0</v>
      </c>
      <c r="U5140" s="3"/>
      <c r="V5140" s="5">
        <v>0</v>
      </c>
      <c r="W5140" s="5">
        <v>0</v>
      </c>
      <c r="X5140" s="5"/>
      <c r="Y5140" s="5"/>
      <c r="Z5140" s="5">
        <f>Tbl_BalanceHistory[[#This Row],[Discretionary Recommended - Pre 2022]]+Tbl_BalanceHistory[[#This Row],[Discretionary Balance Recommended: Policy]]+Tbl_BalanceHistory[[#This Row],[Discretionary Balance Recommended: Commitments]]</f>
        <v>0</v>
      </c>
      <c r="AA5140" s="5">
        <f>Tbl_BalanceHistory[[#This Row],[Discretionary Balance]]-Tbl_BalanceHistory[[#This Row],[Discretionary Reappropriation]]</f>
        <v>0</v>
      </c>
      <c r="AB5140" s="2"/>
      <c r="AC5140" s="2"/>
      <c r="AD5140" s="2"/>
      <c r="AE5140" s="2"/>
    </row>
    <row r="5141" spans="1:31" ht="45" x14ac:dyDescent="0.25">
      <c r="A5141" s="2" t="s">
        <v>747</v>
      </c>
      <c r="B5141" s="3">
        <v>12</v>
      </c>
      <c r="C5141" s="3">
        <v>799</v>
      </c>
      <c r="D5141" s="3" t="s">
        <v>760</v>
      </c>
      <c r="E5141" s="3" t="str">
        <f>_xlfn.XLOOKUP(Tbl_BalanceHistory[[#This Row],[RespAgy]],Tbl_Agencies[Agy Code],Tbl_Agencies[Agy Sort])</f>
        <v>161000</v>
      </c>
      <c r="F5141" s="2" t="str">
        <f>Tbl_BalanceHistory[[#This Row],[RespAgy]]&amp;": "&amp;Tbl_BalanceHistory[[#This Row],[RespAgency]]</f>
        <v>799: Department of Corrections</v>
      </c>
      <c r="G5141" s="3">
        <v>743</v>
      </c>
      <c r="H5141" s="3" t="s">
        <v>1351</v>
      </c>
      <c r="I5141" s="3" t="str">
        <f>_xlfn.XLOOKUP(Tbl_BalanceHistory[[#This Row],[AgyCode]],Tbl_Agencies[Agy Code],Tbl_Agencies[Agy Sort])</f>
        <v/>
      </c>
      <c r="J5141" s="2" t="str">
        <f>Tbl_BalanceHistory[[#This Row],[AgyCode]]&amp;": "&amp;Tbl_BalanceHistory[[#This Row],[Agency Name]]</f>
        <v>743: Fluvanna Correctional Center for Women</v>
      </c>
      <c r="K5141" s="1">
        <v>2022</v>
      </c>
      <c r="L5141" s="3">
        <v>397</v>
      </c>
      <c r="M5141" s="3" t="s">
        <v>766</v>
      </c>
      <c r="N5141" s="2" t="str">
        <f>Tbl_BalanceHistory[[#This Row],[ProgramCode]]&amp;": "&amp;Tbl_BalanceHistory[[#This Row],[Program Name]]</f>
        <v>397: Prison Medical and Clinical Services</v>
      </c>
      <c r="O5141" s="3" t="s">
        <v>886</v>
      </c>
      <c r="P5141" s="1" t="str">
        <f>IF(Tbl_BalanceHistory[[#This Row],[FundCode]]="0100","GF",IF(Tbl_BalanceHistory[[#This Row],[FundCode]]="01000","GF","Hi Ed / OCR"))</f>
        <v>GF</v>
      </c>
      <c r="Q5141" s="5">
        <v>17727318</v>
      </c>
      <c r="R5141" s="5">
        <v>17727318</v>
      </c>
      <c r="S5141" s="5">
        <v>0</v>
      </c>
      <c r="T5141" s="5">
        <v>0</v>
      </c>
      <c r="U5141" s="3"/>
      <c r="V5141" s="5">
        <v>0</v>
      </c>
      <c r="W5141" s="5"/>
      <c r="X5141" s="5">
        <v>0</v>
      </c>
      <c r="Y5141" s="5">
        <v>0</v>
      </c>
      <c r="Z5141" s="5">
        <f>Tbl_BalanceHistory[[#This Row],[Discretionary Recommended - Pre 2022]]+Tbl_BalanceHistory[[#This Row],[Discretionary Balance Recommended: Policy]]+Tbl_BalanceHistory[[#This Row],[Discretionary Balance Recommended: Commitments]]</f>
        <v>0</v>
      </c>
      <c r="AA5141" s="5">
        <f>Tbl_BalanceHistory[[#This Row],[Discretionary Balance]]-Tbl_BalanceHistory[[#This Row],[Discretionary Reappropriation]]</f>
        <v>0</v>
      </c>
      <c r="AB5141" s="2"/>
      <c r="AC5141" s="2"/>
      <c r="AD5141" s="2"/>
      <c r="AE5141" s="2"/>
    </row>
    <row r="5142" spans="1:31" ht="45" x14ac:dyDescent="0.25">
      <c r="A5142" s="2" t="s">
        <v>747</v>
      </c>
      <c r="B5142" s="3">
        <v>12</v>
      </c>
      <c r="C5142" s="3">
        <v>799</v>
      </c>
      <c r="D5142" s="3" t="s">
        <v>760</v>
      </c>
      <c r="E5142" s="3" t="str">
        <f>_xlfn.XLOOKUP(Tbl_BalanceHistory[[#This Row],[RespAgy]],Tbl_Agencies[Agy Code],Tbl_Agencies[Agy Sort])</f>
        <v>161000</v>
      </c>
      <c r="F5142" s="2" t="str">
        <f>Tbl_BalanceHistory[[#This Row],[RespAgy]]&amp;": "&amp;Tbl_BalanceHistory[[#This Row],[RespAgency]]</f>
        <v>799: Department of Corrections</v>
      </c>
      <c r="G5142" s="3">
        <v>743</v>
      </c>
      <c r="H5142" s="3" t="s">
        <v>1351</v>
      </c>
      <c r="I5142" s="3" t="str">
        <f>_xlfn.XLOOKUP(Tbl_BalanceHistory[[#This Row],[AgyCode]],Tbl_Agencies[Agy Code],Tbl_Agencies[Agy Sort])</f>
        <v/>
      </c>
      <c r="J5142" s="2" t="str">
        <f>Tbl_BalanceHistory[[#This Row],[AgyCode]]&amp;": "&amp;Tbl_BalanceHistory[[#This Row],[Agency Name]]</f>
        <v>743: Fluvanna Correctional Center for Women</v>
      </c>
      <c r="K5142" s="1">
        <v>2021</v>
      </c>
      <c r="L5142" s="3">
        <v>398</v>
      </c>
      <c r="M5142" s="3" t="s">
        <v>768</v>
      </c>
      <c r="N5142" s="2" t="str">
        <f>Tbl_BalanceHistory[[#This Row],[ProgramCode]]&amp;": "&amp;Tbl_BalanceHistory[[#This Row],[Program Name]]</f>
        <v>398: Operation of Secure Correctional Facilities</v>
      </c>
      <c r="O5142" s="3" t="s">
        <v>886</v>
      </c>
      <c r="P5142" s="1" t="str">
        <f>IF(Tbl_BalanceHistory[[#This Row],[FundCode]]="0100","GF",IF(Tbl_BalanceHistory[[#This Row],[FundCode]]="01000","GF","Hi Ed / OCR"))</f>
        <v>GF</v>
      </c>
      <c r="Q5142" s="5">
        <v>24559564</v>
      </c>
      <c r="R5142" s="5">
        <v>24559564</v>
      </c>
      <c r="S5142" s="5">
        <v>0</v>
      </c>
      <c r="T5142" s="5">
        <v>0</v>
      </c>
      <c r="U5142" s="3"/>
      <c r="V5142" s="5">
        <v>0</v>
      </c>
      <c r="W5142" s="5">
        <v>0</v>
      </c>
      <c r="X5142" s="5"/>
      <c r="Y5142" s="5"/>
      <c r="Z5142" s="5">
        <f>Tbl_BalanceHistory[[#This Row],[Discretionary Recommended - Pre 2022]]+Tbl_BalanceHistory[[#This Row],[Discretionary Balance Recommended: Policy]]+Tbl_BalanceHistory[[#This Row],[Discretionary Balance Recommended: Commitments]]</f>
        <v>0</v>
      </c>
      <c r="AA5142" s="5">
        <f>Tbl_BalanceHistory[[#This Row],[Discretionary Balance]]-Tbl_BalanceHistory[[#This Row],[Discretionary Reappropriation]]</f>
        <v>0</v>
      </c>
      <c r="AB5142" s="2"/>
      <c r="AC5142" s="2"/>
      <c r="AD5142" s="2"/>
      <c r="AE5142" s="2"/>
    </row>
    <row r="5143" spans="1:31" ht="45" x14ac:dyDescent="0.25">
      <c r="A5143" s="2" t="s">
        <v>747</v>
      </c>
      <c r="B5143" s="3">
        <v>12</v>
      </c>
      <c r="C5143" s="3">
        <v>799</v>
      </c>
      <c r="D5143" s="3" t="s">
        <v>760</v>
      </c>
      <c r="E5143" s="3" t="str">
        <f>_xlfn.XLOOKUP(Tbl_BalanceHistory[[#This Row],[RespAgy]],Tbl_Agencies[Agy Code],Tbl_Agencies[Agy Sort])</f>
        <v>161000</v>
      </c>
      <c r="F5143" s="2" t="str">
        <f>Tbl_BalanceHistory[[#This Row],[RespAgy]]&amp;": "&amp;Tbl_BalanceHistory[[#This Row],[RespAgency]]</f>
        <v>799: Department of Corrections</v>
      </c>
      <c r="G5143" s="3">
        <v>743</v>
      </c>
      <c r="H5143" s="3" t="s">
        <v>1351</v>
      </c>
      <c r="I5143" s="3" t="str">
        <f>_xlfn.XLOOKUP(Tbl_BalanceHistory[[#This Row],[AgyCode]],Tbl_Agencies[Agy Code],Tbl_Agencies[Agy Sort])</f>
        <v/>
      </c>
      <c r="J5143" s="2" t="str">
        <f>Tbl_BalanceHistory[[#This Row],[AgyCode]]&amp;": "&amp;Tbl_BalanceHistory[[#This Row],[Agency Name]]</f>
        <v>743: Fluvanna Correctional Center for Women</v>
      </c>
      <c r="K5143" s="1">
        <v>2022</v>
      </c>
      <c r="L5143" s="3">
        <v>398</v>
      </c>
      <c r="M5143" s="3" t="s">
        <v>768</v>
      </c>
      <c r="N5143" s="2" t="str">
        <f>Tbl_BalanceHistory[[#This Row],[ProgramCode]]&amp;": "&amp;Tbl_BalanceHistory[[#This Row],[Program Name]]</f>
        <v>398: Operation of Secure Correctional Facilities</v>
      </c>
      <c r="O5143" s="3" t="s">
        <v>886</v>
      </c>
      <c r="P5143" s="1" t="str">
        <f>IF(Tbl_BalanceHistory[[#This Row],[FundCode]]="0100","GF",IF(Tbl_BalanceHistory[[#This Row],[FundCode]]="01000","GF","Hi Ed / OCR"))</f>
        <v>GF</v>
      </c>
      <c r="Q5143" s="5">
        <v>25112068</v>
      </c>
      <c r="R5143" s="5">
        <v>25112068</v>
      </c>
      <c r="S5143" s="5">
        <v>0</v>
      </c>
      <c r="T5143" s="5">
        <v>0</v>
      </c>
      <c r="U5143" s="3"/>
      <c r="V5143" s="5">
        <v>0</v>
      </c>
      <c r="W5143" s="5"/>
      <c r="X5143" s="5">
        <v>0</v>
      </c>
      <c r="Y5143" s="5">
        <v>0</v>
      </c>
      <c r="Z5143" s="5">
        <f>Tbl_BalanceHistory[[#This Row],[Discretionary Recommended - Pre 2022]]+Tbl_BalanceHistory[[#This Row],[Discretionary Balance Recommended: Policy]]+Tbl_BalanceHistory[[#This Row],[Discretionary Balance Recommended: Commitments]]</f>
        <v>0</v>
      </c>
      <c r="AA5143" s="5">
        <f>Tbl_BalanceHistory[[#This Row],[Discretionary Balance]]-Tbl_BalanceHistory[[#This Row],[Discretionary Reappropriation]]</f>
        <v>0</v>
      </c>
      <c r="AB5143" s="2"/>
      <c r="AC5143" s="2"/>
      <c r="AD5143" s="2"/>
      <c r="AE5143" s="2"/>
    </row>
    <row r="5144" spans="1:31" ht="45" x14ac:dyDescent="0.25">
      <c r="A5144" s="2" t="s">
        <v>747</v>
      </c>
      <c r="B5144" s="3">
        <v>12</v>
      </c>
      <c r="C5144" s="3">
        <v>799</v>
      </c>
      <c r="D5144" s="3" t="s">
        <v>760</v>
      </c>
      <c r="E5144" s="3" t="str">
        <f>_xlfn.XLOOKUP(Tbl_BalanceHistory[[#This Row],[RespAgy]],Tbl_Agencies[Agy Code],Tbl_Agencies[Agy Sort])</f>
        <v>161000</v>
      </c>
      <c r="F5144" s="2" t="str">
        <f>Tbl_BalanceHistory[[#This Row],[RespAgy]]&amp;": "&amp;Tbl_BalanceHistory[[#This Row],[RespAgency]]</f>
        <v>799: Department of Corrections</v>
      </c>
      <c r="G5144" s="3">
        <v>752</v>
      </c>
      <c r="H5144" s="3" t="s">
        <v>1368</v>
      </c>
      <c r="I5144" s="3" t="str">
        <f>_xlfn.XLOOKUP(Tbl_BalanceHistory[[#This Row],[AgyCode]],Tbl_Agencies[Agy Code],Tbl_Agencies[Agy Sort])</f>
        <v/>
      </c>
      <c r="J5144" s="2" t="str">
        <f>Tbl_BalanceHistory[[#This Row],[AgyCode]]&amp;": "&amp;Tbl_BalanceHistory[[#This Row],[Agency Name]]</f>
        <v>752: State Farm Complex</v>
      </c>
      <c r="K5144" s="1">
        <v>2021</v>
      </c>
      <c r="L5144" s="3">
        <v>197</v>
      </c>
      <c r="M5144" s="3" t="s">
        <v>401</v>
      </c>
      <c r="N5144" s="2" t="str">
        <f>Tbl_BalanceHistory[[#This Row],[ProgramCode]]&amp;": "&amp;Tbl_BalanceHistory[[#This Row],[Program Name]]</f>
        <v>197: Instruction</v>
      </c>
      <c r="O5144" s="3" t="s">
        <v>886</v>
      </c>
      <c r="P5144" s="1" t="str">
        <f>IF(Tbl_BalanceHistory[[#This Row],[FundCode]]="0100","GF",IF(Tbl_BalanceHistory[[#This Row],[FundCode]]="01000","GF","Hi Ed / OCR"))</f>
        <v>GF</v>
      </c>
      <c r="Q5144" s="5">
        <v>526867</v>
      </c>
      <c r="R5144" s="5">
        <v>526867</v>
      </c>
      <c r="S5144" s="5">
        <v>0</v>
      </c>
      <c r="T5144" s="5">
        <v>0</v>
      </c>
      <c r="U5144" s="3"/>
      <c r="V5144" s="5">
        <v>0</v>
      </c>
      <c r="W5144" s="5">
        <v>0</v>
      </c>
      <c r="X5144" s="5"/>
      <c r="Y5144" s="5"/>
      <c r="Z5144" s="5">
        <f>Tbl_BalanceHistory[[#This Row],[Discretionary Recommended - Pre 2022]]+Tbl_BalanceHistory[[#This Row],[Discretionary Balance Recommended: Policy]]+Tbl_BalanceHistory[[#This Row],[Discretionary Balance Recommended: Commitments]]</f>
        <v>0</v>
      </c>
      <c r="AA5144" s="5">
        <f>Tbl_BalanceHistory[[#This Row],[Discretionary Balance]]-Tbl_BalanceHistory[[#This Row],[Discretionary Reappropriation]]</f>
        <v>0</v>
      </c>
      <c r="AB5144" s="2"/>
      <c r="AC5144" s="2"/>
      <c r="AD5144" s="2"/>
      <c r="AE5144" s="2"/>
    </row>
    <row r="5145" spans="1:31" ht="45" x14ac:dyDescent="0.25">
      <c r="A5145" s="2" t="s">
        <v>747</v>
      </c>
      <c r="B5145" s="3">
        <v>12</v>
      </c>
      <c r="C5145" s="3">
        <v>799</v>
      </c>
      <c r="D5145" s="3" t="s">
        <v>760</v>
      </c>
      <c r="E5145" s="3" t="str">
        <f>_xlfn.XLOOKUP(Tbl_BalanceHistory[[#This Row],[RespAgy]],Tbl_Agencies[Agy Code],Tbl_Agencies[Agy Sort])</f>
        <v>161000</v>
      </c>
      <c r="F5145" s="2" t="str">
        <f>Tbl_BalanceHistory[[#This Row],[RespAgy]]&amp;": "&amp;Tbl_BalanceHistory[[#This Row],[RespAgency]]</f>
        <v>799: Department of Corrections</v>
      </c>
      <c r="G5145" s="3">
        <v>752</v>
      </c>
      <c r="H5145" s="3" t="s">
        <v>1368</v>
      </c>
      <c r="I5145" s="3" t="str">
        <f>_xlfn.XLOOKUP(Tbl_BalanceHistory[[#This Row],[AgyCode]],Tbl_Agencies[Agy Code],Tbl_Agencies[Agy Sort])</f>
        <v/>
      </c>
      <c r="J5145" s="2" t="str">
        <f>Tbl_BalanceHistory[[#This Row],[AgyCode]]&amp;": "&amp;Tbl_BalanceHistory[[#This Row],[Agency Name]]</f>
        <v>752: State Farm Complex</v>
      </c>
      <c r="K5145" s="1">
        <v>2022</v>
      </c>
      <c r="L5145" s="3">
        <v>197</v>
      </c>
      <c r="M5145" s="3" t="s">
        <v>401</v>
      </c>
      <c r="N5145" s="2" t="str">
        <f>Tbl_BalanceHistory[[#This Row],[ProgramCode]]&amp;": "&amp;Tbl_BalanceHistory[[#This Row],[Program Name]]</f>
        <v>197: Instruction</v>
      </c>
      <c r="O5145" s="3" t="s">
        <v>886</v>
      </c>
      <c r="P5145" s="1" t="str">
        <f>IF(Tbl_BalanceHistory[[#This Row],[FundCode]]="0100","GF",IF(Tbl_BalanceHistory[[#This Row],[FundCode]]="01000","GF","Hi Ed / OCR"))</f>
        <v>GF</v>
      </c>
      <c r="Q5145" s="5">
        <v>516297</v>
      </c>
      <c r="R5145" s="5">
        <v>516297</v>
      </c>
      <c r="S5145" s="5">
        <v>0</v>
      </c>
      <c r="T5145" s="5">
        <v>0</v>
      </c>
      <c r="U5145" s="3"/>
      <c r="V5145" s="5">
        <v>0</v>
      </c>
      <c r="W5145" s="5"/>
      <c r="X5145" s="5">
        <v>0</v>
      </c>
      <c r="Y5145" s="5">
        <v>0</v>
      </c>
      <c r="Z5145" s="5">
        <f>Tbl_BalanceHistory[[#This Row],[Discretionary Recommended - Pre 2022]]+Tbl_BalanceHistory[[#This Row],[Discretionary Balance Recommended: Policy]]+Tbl_BalanceHistory[[#This Row],[Discretionary Balance Recommended: Commitments]]</f>
        <v>0</v>
      </c>
      <c r="AA5145" s="5">
        <f>Tbl_BalanceHistory[[#This Row],[Discretionary Balance]]-Tbl_BalanceHistory[[#This Row],[Discretionary Reappropriation]]</f>
        <v>0</v>
      </c>
      <c r="AB5145" s="2"/>
      <c r="AC5145" s="2"/>
      <c r="AD5145" s="2"/>
      <c r="AE5145" s="2"/>
    </row>
    <row r="5146" spans="1:31" ht="45" x14ac:dyDescent="0.25">
      <c r="A5146" s="2" t="s">
        <v>747</v>
      </c>
      <c r="B5146" s="3">
        <v>12</v>
      </c>
      <c r="C5146" s="3">
        <v>799</v>
      </c>
      <c r="D5146" s="3" t="s">
        <v>760</v>
      </c>
      <c r="E5146" s="3" t="str">
        <f>_xlfn.XLOOKUP(Tbl_BalanceHistory[[#This Row],[RespAgy]],Tbl_Agencies[Agy Code],Tbl_Agencies[Agy Sort])</f>
        <v>161000</v>
      </c>
      <c r="F5146" s="2" t="str">
        <f>Tbl_BalanceHistory[[#This Row],[RespAgy]]&amp;": "&amp;Tbl_BalanceHistory[[#This Row],[RespAgency]]</f>
        <v>799: Department of Corrections</v>
      </c>
      <c r="G5146" s="3">
        <v>752</v>
      </c>
      <c r="H5146" s="3" t="s">
        <v>1368</v>
      </c>
      <c r="I5146" s="3" t="str">
        <f>_xlfn.XLOOKUP(Tbl_BalanceHistory[[#This Row],[AgyCode]],Tbl_Agencies[Agy Code],Tbl_Agencies[Agy Sort])</f>
        <v/>
      </c>
      <c r="J5146" s="2" t="str">
        <f>Tbl_BalanceHistory[[#This Row],[AgyCode]]&amp;": "&amp;Tbl_BalanceHistory[[#This Row],[Agency Name]]</f>
        <v>752: State Farm Complex</v>
      </c>
      <c r="K5146" s="1">
        <v>2021</v>
      </c>
      <c r="L5146" s="3">
        <v>397</v>
      </c>
      <c r="M5146" s="3" t="s">
        <v>766</v>
      </c>
      <c r="N5146" s="2" t="str">
        <f>Tbl_BalanceHistory[[#This Row],[ProgramCode]]&amp;": "&amp;Tbl_BalanceHistory[[#This Row],[Program Name]]</f>
        <v>397: Prison Medical and Clinical Services</v>
      </c>
      <c r="O5146" s="3" t="s">
        <v>886</v>
      </c>
      <c r="P5146" s="1" t="str">
        <f>IF(Tbl_BalanceHistory[[#This Row],[FundCode]]="0100","GF",IF(Tbl_BalanceHistory[[#This Row],[FundCode]]="01000","GF","Hi Ed / OCR"))</f>
        <v>GF</v>
      </c>
      <c r="Q5146" s="5">
        <v>13554166</v>
      </c>
      <c r="R5146" s="5">
        <v>13554166</v>
      </c>
      <c r="S5146" s="5">
        <v>0</v>
      </c>
      <c r="T5146" s="5">
        <v>0</v>
      </c>
      <c r="U5146" s="3"/>
      <c r="V5146" s="5">
        <v>0</v>
      </c>
      <c r="W5146" s="5">
        <v>0</v>
      </c>
      <c r="X5146" s="5"/>
      <c r="Y5146" s="5"/>
      <c r="Z5146" s="5">
        <f>Tbl_BalanceHistory[[#This Row],[Discretionary Recommended - Pre 2022]]+Tbl_BalanceHistory[[#This Row],[Discretionary Balance Recommended: Policy]]+Tbl_BalanceHistory[[#This Row],[Discretionary Balance Recommended: Commitments]]</f>
        <v>0</v>
      </c>
      <c r="AA5146" s="5">
        <f>Tbl_BalanceHistory[[#This Row],[Discretionary Balance]]-Tbl_BalanceHistory[[#This Row],[Discretionary Reappropriation]]</f>
        <v>0</v>
      </c>
      <c r="AB5146" s="2"/>
      <c r="AC5146" s="2"/>
      <c r="AD5146" s="2"/>
      <c r="AE5146" s="2"/>
    </row>
    <row r="5147" spans="1:31" ht="45" x14ac:dyDescent="0.25">
      <c r="A5147" s="2" t="s">
        <v>747</v>
      </c>
      <c r="B5147" s="3">
        <v>12</v>
      </c>
      <c r="C5147" s="3">
        <v>799</v>
      </c>
      <c r="D5147" s="3" t="s">
        <v>760</v>
      </c>
      <c r="E5147" s="3" t="str">
        <f>_xlfn.XLOOKUP(Tbl_BalanceHistory[[#This Row],[RespAgy]],Tbl_Agencies[Agy Code],Tbl_Agencies[Agy Sort])</f>
        <v>161000</v>
      </c>
      <c r="F5147" s="2" t="str">
        <f>Tbl_BalanceHistory[[#This Row],[RespAgy]]&amp;": "&amp;Tbl_BalanceHistory[[#This Row],[RespAgency]]</f>
        <v>799: Department of Corrections</v>
      </c>
      <c r="G5147" s="3">
        <v>752</v>
      </c>
      <c r="H5147" s="3" t="s">
        <v>1368</v>
      </c>
      <c r="I5147" s="3" t="str">
        <f>_xlfn.XLOOKUP(Tbl_BalanceHistory[[#This Row],[AgyCode]],Tbl_Agencies[Agy Code],Tbl_Agencies[Agy Sort])</f>
        <v/>
      </c>
      <c r="J5147" s="2" t="str">
        <f>Tbl_BalanceHistory[[#This Row],[AgyCode]]&amp;": "&amp;Tbl_BalanceHistory[[#This Row],[Agency Name]]</f>
        <v>752: State Farm Complex</v>
      </c>
      <c r="K5147" s="1">
        <v>2022</v>
      </c>
      <c r="L5147" s="3">
        <v>397</v>
      </c>
      <c r="M5147" s="3" t="s">
        <v>766</v>
      </c>
      <c r="N5147" s="2" t="str">
        <f>Tbl_BalanceHistory[[#This Row],[ProgramCode]]&amp;": "&amp;Tbl_BalanceHistory[[#This Row],[Program Name]]</f>
        <v>397: Prison Medical and Clinical Services</v>
      </c>
      <c r="O5147" s="3" t="s">
        <v>886</v>
      </c>
      <c r="P5147" s="1" t="str">
        <f>IF(Tbl_BalanceHistory[[#This Row],[FundCode]]="0100","GF",IF(Tbl_BalanceHistory[[#This Row],[FundCode]]="01000","GF","Hi Ed / OCR"))</f>
        <v>GF</v>
      </c>
      <c r="Q5147" s="5">
        <v>13055935</v>
      </c>
      <c r="R5147" s="5">
        <v>13055935</v>
      </c>
      <c r="S5147" s="5">
        <v>0</v>
      </c>
      <c r="T5147" s="5">
        <v>0</v>
      </c>
      <c r="U5147" s="3"/>
      <c r="V5147" s="5">
        <v>0</v>
      </c>
      <c r="W5147" s="5"/>
      <c r="X5147" s="5">
        <v>0</v>
      </c>
      <c r="Y5147" s="5">
        <v>0</v>
      </c>
      <c r="Z5147" s="5">
        <f>Tbl_BalanceHistory[[#This Row],[Discretionary Recommended - Pre 2022]]+Tbl_BalanceHistory[[#This Row],[Discretionary Balance Recommended: Policy]]+Tbl_BalanceHistory[[#This Row],[Discretionary Balance Recommended: Commitments]]</f>
        <v>0</v>
      </c>
      <c r="AA5147" s="5">
        <f>Tbl_BalanceHistory[[#This Row],[Discretionary Balance]]-Tbl_BalanceHistory[[#This Row],[Discretionary Reappropriation]]</f>
        <v>0</v>
      </c>
      <c r="AB5147" s="2"/>
      <c r="AC5147" s="2"/>
      <c r="AD5147" s="2"/>
      <c r="AE5147" s="2"/>
    </row>
    <row r="5148" spans="1:31" ht="45" x14ac:dyDescent="0.25">
      <c r="A5148" s="2" t="s">
        <v>747</v>
      </c>
      <c r="B5148" s="3">
        <v>12</v>
      </c>
      <c r="C5148" s="3">
        <v>799</v>
      </c>
      <c r="D5148" s="3" t="s">
        <v>760</v>
      </c>
      <c r="E5148" s="3" t="str">
        <f>_xlfn.XLOOKUP(Tbl_BalanceHistory[[#This Row],[RespAgy]],Tbl_Agencies[Agy Code],Tbl_Agencies[Agy Sort])</f>
        <v>161000</v>
      </c>
      <c r="F5148" s="2" t="str">
        <f>Tbl_BalanceHistory[[#This Row],[RespAgy]]&amp;": "&amp;Tbl_BalanceHistory[[#This Row],[RespAgency]]</f>
        <v>799: Department of Corrections</v>
      </c>
      <c r="G5148" s="3">
        <v>752</v>
      </c>
      <c r="H5148" s="3" t="s">
        <v>1368</v>
      </c>
      <c r="I5148" s="3" t="str">
        <f>_xlfn.XLOOKUP(Tbl_BalanceHistory[[#This Row],[AgyCode]],Tbl_Agencies[Agy Code],Tbl_Agencies[Agy Sort])</f>
        <v/>
      </c>
      <c r="J5148" s="2" t="str">
        <f>Tbl_BalanceHistory[[#This Row],[AgyCode]]&amp;": "&amp;Tbl_BalanceHistory[[#This Row],[Agency Name]]</f>
        <v>752: State Farm Complex</v>
      </c>
      <c r="K5148" s="1">
        <v>2021</v>
      </c>
      <c r="L5148" s="3">
        <v>398</v>
      </c>
      <c r="M5148" s="3" t="s">
        <v>768</v>
      </c>
      <c r="N5148" s="2" t="str">
        <f>Tbl_BalanceHistory[[#This Row],[ProgramCode]]&amp;": "&amp;Tbl_BalanceHistory[[#This Row],[Program Name]]</f>
        <v>398: Operation of Secure Correctional Facilities</v>
      </c>
      <c r="O5148" s="3" t="s">
        <v>886</v>
      </c>
      <c r="P5148" s="1" t="str">
        <f>IF(Tbl_BalanceHistory[[#This Row],[FundCode]]="0100","GF",IF(Tbl_BalanceHistory[[#This Row],[FundCode]]="01000","GF","Hi Ed / OCR"))</f>
        <v>GF</v>
      </c>
      <c r="Q5148" s="5">
        <v>41665434</v>
      </c>
      <c r="R5148" s="5">
        <v>41665434</v>
      </c>
      <c r="S5148" s="5">
        <v>0</v>
      </c>
      <c r="T5148" s="5">
        <v>0</v>
      </c>
      <c r="U5148" s="3"/>
      <c r="V5148" s="5">
        <v>0</v>
      </c>
      <c r="W5148" s="5">
        <v>0</v>
      </c>
      <c r="X5148" s="5"/>
      <c r="Y5148" s="5"/>
      <c r="Z5148" s="5">
        <f>Tbl_BalanceHistory[[#This Row],[Discretionary Recommended - Pre 2022]]+Tbl_BalanceHistory[[#This Row],[Discretionary Balance Recommended: Policy]]+Tbl_BalanceHistory[[#This Row],[Discretionary Balance Recommended: Commitments]]</f>
        <v>0</v>
      </c>
      <c r="AA5148" s="5">
        <f>Tbl_BalanceHistory[[#This Row],[Discretionary Balance]]-Tbl_BalanceHistory[[#This Row],[Discretionary Reappropriation]]</f>
        <v>0</v>
      </c>
      <c r="AB5148" s="2"/>
      <c r="AC5148" s="2"/>
      <c r="AD5148" s="2"/>
      <c r="AE5148" s="2"/>
    </row>
    <row r="5149" spans="1:31" ht="45" x14ac:dyDescent="0.25">
      <c r="A5149" s="2" t="s">
        <v>747</v>
      </c>
      <c r="B5149" s="3">
        <v>12</v>
      </c>
      <c r="C5149" s="3">
        <v>799</v>
      </c>
      <c r="D5149" s="3" t="s">
        <v>760</v>
      </c>
      <c r="E5149" s="3" t="str">
        <f>_xlfn.XLOOKUP(Tbl_BalanceHistory[[#This Row],[RespAgy]],Tbl_Agencies[Agy Code],Tbl_Agencies[Agy Sort])</f>
        <v>161000</v>
      </c>
      <c r="F5149" s="2" t="str">
        <f>Tbl_BalanceHistory[[#This Row],[RespAgy]]&amp;": "&amp;Tbl_BalanceHistory[[#This Row],[RespAgency]]</f>
        <v>799: Department of Corrections</v>
      </c>
      <c r="G5149" s="3">
        <v>752</v>
      </c>
      <c r="H5149" s="3" t="s">
        <v>1368</v>
      </c>
      <c r="I5149" s="3" t="str">
        <f>_xlfn.XLOOKUP(Tbl_BalanceHistory[[#This Row],[AgyCode]],Tbl_Agencies[Agy Code],Tbl_Agencies[Agy Sort])</f>
        <v/>
      </c>
      <c r="J5149" s="2" t="str">
        <f>Tbl_BalanceHistory[[#This Row],[AgyCode]]&amp;": "&amp;Tbl_BalanceHistory[[#This Row],[Agency Name]]</f>
        <v>752: State Farm Complex</v>
      </c>
      <c r="K5149" s="1">
        <v>2022</v>
      </c>
      <c r="L5149" s="3">
        <v>398</v>
      </c>
      <c r="M5149" s="3" t="s">
        <v>768</v>
      </c>
      <c r="N5149" s="2" t="str">
        <f>Tbl_BalanceHistory[[#This Row],[ProgramCode]]&amp;": "&amp;Tbl_BalanceHistory[[#This Row],[Program Name]]</f>
        <v>398: Operation of Secure Correctional Facilities</v>
      </c>
      <c r="O5149" s="3" t="s">
        <v>886</v>
      </c>
      <c r="P5149" s="1" t="str">
        <f>IF(Tbl_BalanceHistory[[#This Row],[FundCode]]="0100","GF",IF(Tbl_BalanceHistory[[#This Row],[FundCode]]="01000","GF","Hi Ed / OCR"))</f>
        <v>GF</v>
      </c>
      <c r="Q5149" s="5">
        <v>42223702</v>
      </c>
      <c r="R5149" s="5">
        <v>42223702</v>
      </c>
      <c r="S5149" s="5">
        <v>0</v>
      </c>
      <c r="T5149" s="5">
        <v>0</v>
      </c>
      <c r="U5149" s="3"/>
      <c r="V5149" s="5">
        <v>0</v>
      </c>
      <c r="W5149" s="5"/>
      <c r="X5149" s="5">
        <v>0</v>
      </c>
      <c r="Y5149" s="5">
        <v>0</v>
      </c>
      <c r="Z5149" s="5">
        <f>Tbl_BalanceHistory[[#This Row],[Discretionary Recommended - Pre 2022]]+Tbl_BalanceHistory[[#This Row],[Discretionary Balance Recommended: Policy]]+Tbl_BalanceHistory[[#This Row],[Discretionary Balance Recommended: Commitments]]</f>
        <v>0</v>
      </c>
      <c r="AA5149" s="5">
        <f>Tbl_BalanceHistory[[#This Row],[Discretionary Balance]]-Tbl_BalanceHistory[[#This Row],[Discretionary Reappropriation]]</f>
        <v>0</v>
      </c>
      <c r="AB5149" s="2"/>
      <c r="AC5149" s="2"/>
      <c r="AD5149" s="2"/>
      <c r="AE5149" s="2"/>
    </row>
    <row r="5150" spans="1:31" ht="45" x14ac:dyDescent="0.25">
      <c r="A5150" s="2" t="s">
        <v>747</v>
      </c>
      <c r="B5150" s="3">
        <v>12</v>
      </c>
      <c r="C5150" s="3">
        <v>799</v>
      </c>
      <c r="D5150" s="3" t="s">
        <v>760</v>
      </c>
      <c r="E5150" s="3" t="str">
        <f>_xlfn.XLOOKUP(Tbl_BalanceHistory[[#This Row],[RespAgy]],Tbl_Agencies[Agy Code],Tbl_Agencies[Agy Sort])</f>
        <v>161000</v>
      </c>
      <c r="F5150" s="2" t="str">
        <f>Tbl_BalanceHistory[[#This Row],[RespAgy]]&amp;": "&amp;Tbl_BalanceHistory[[#This Row],[RespAgency]]</f>
        <v>799: Department of Corrections</v>
      </c>
      <c r="G5150" s="3">
        <v>761</v>
      </c>
      <c r="H5150" s="3" t="s">
        <v>1382</v>
      </c>
      <c r="I5150" s="3" t="str">
        <f>_xlfn.XLOOKUP(Tbl_BalanceHistory[[#This Row],[AgyCode]],Tbl_Agencies[Agy Code],Tbl_Agencies[Agy Sort])</f>
        <v/>
      </c>
      <c r="J5150" s="2" t="str">
        <f>Tbl_BalanceHistory[[#This Row],[AgyCode]]&amp;": "&amp;Tbl_BalanceHistory[[#This Row],[Agency Name]]</f>
        <v>761: Baskerville Correctional Center</v>
      </c>
      <c r="K5150" s="1">
        <v>2021</v>
      </c>
      <c r="L5150" s="3">
        <v>197</v>
      </c>
      <c r="M5150" s="3" t="s">
        <v>401</v>
      </c>
      <c r="N5150" s="2" t="str">
        <f>Tbl_BalanceHistory[[#This Row],[ProgramCode]]&amp;": "&amp;Tbl_BalanceHistory[[#This Row],[Program Name]]</f>
        <v>197: Instruction</v>
      </c>
      <c r="O5150" s="3" t="s">
        <v>886</v>
      </c>
      <c r="P5150" s="1" t="str">
        <f>IF(Tbl_BalanceHistory[[#This Row],[FundCode]]="0100","GF",IF(Tbl_BalanceHistory[[#This Row],[FundCode]]="01000","GF","Hi Ed / OCR"))</f>
        <v>GF</v>
      </c>
      <c r="Q5150" s="5">
        <v>472099</v>
      </c>
      <c r="R5150" s="5">
        <v>472099</v>
      </c>
      <c r="S5150" s="5">
        <v>0</v>
      </c>
      <c r="T5150" s="5">
        <v>0</v>
      </c>
      <c r="U5150" s="3"/>
      <c r="V5150" s="5">
        <v>0</v>
      </c>
      <c r="W5150" s="5">
        <v>0</v>
      </c>
      <c r="X5150" s="5"/>
      <c r="Y5150" s="5"/>
      <c r="Z5150" s="5">
        <f>Tbl_BalanceHistory[[#This Row],[Discretionary Recommended - Pre 2022]]+Tbl_BalanceHistory[[#This Row],[Discretionary Balance Recommended: Policy]]+Tbl_BalanceHistory[[#This Row],[Discretionary Balance Recommended: Commitments]]</f>
        <v>0</v>
      </c>
      <c r="AA5150" s="5">
        <f>Tbl_BalanceHistory[[#This Row],[Discretionary Balance]]-Tbl_BalanceHistory[[#This Row],[Discretionary Reappropriation]]</f>
        <v>0</v>
      </c>
      <c r="AB5150" s="2"/>
      <c r="AC5150" s="2"/>
      <c r="AD5150" s="2"/>
      <c r="AE5150" s="2"/>
    </row>
    <row r="5151" spans="1:31" ht="45" x14ac:dyDescent="0.25">
      <c r="A5151" s="2" t="s">
        <v>747</v>
      </c>
      <c r="B5151" s="3">
        <v>12</v>
      </c>
      <c r="C5151" s="3">
        <v>799</v>
      </c>
      <c r="D5151" s="3" t="s">
        <v>760</v>
      </c>
      <c r="E5151" s="3" t="str">
        <f>_xlfn.XLOOKUP(Tbl_BalanceHistory[[#This Row],[RespAgy]],Tbl_Agencies[Agy Code],Tbl_Agencies[Agy Sort])</f>
        <v>161000</v>
      </c>
      <c r="F5151" s="2" t="str">
        <f>Tbl_BalanceHistory[[#This Row],[RespAgy]]&amp;": "&amp;Tbl_BalanceHistory[[#This Row],[RespAgency]]</f>
        <v>799: Department of Corrections</v>
      </c>
      <c r="G5151" s="3">
        <v>761</v>
      </c>
      <c r="H5151" s="3" t="s">
        <v>1382</v>
      </c>
      <c r="I5151" s="3" t="str">
        <f>_xlfn.XLOOKUP(Tbl_BalanceHistory[[#This Row],[AgyCode]],Tbl_Agencies[Agy Code],Tbl_Agencies[Agy Sort])</f>
        <v/>
      </c>
      <c r="J5151" s="2" t="str">
        <f>Tbl_BalanceHistory[[#This Row],[AgyCode]]&amp;": "&amp;Tbl_BalanceHistory[[#This Row],[Agency Name]]</f>
        <v>761: Baskerville Correctional Center</v>
      </c>
      <c r="K5151" s="1">
        <v>2022</v>
      </c>
      <c r="L5151" s="3">
        <v>197</v>
      </c>
      <c r="M5151" s="3" t="s">
        <v>401</v>
      </c>
      <c r="N5151" s="2" t="str">
        <f>Tbl_BalanceHistory[[#This Row],[ProgramCode]]&amp;": "&amp;Tbl_BalanceHistory[[#This Row],[Program Name]]</f>
        <v>197: Instruction</v>
      </c>
      <c r="O5151" s="3" t="s">
        <v>886</v>
      </c>
      <c r="P5151" s="1" t="str">
        <f>IF(Tbl_BalanceHistory[[#This Row],[FundCode]]="0100","GF",IF(Tbl_BalanceHistory[[#This Row],[FundCode]]="01000","GF","Hi Ed / OCR"))</f>
        <v>GF</v>
      </c>
      <c r="Q5151" s="5">
        <v>671832</v>
      </c>
      <c r="R5151" s="5">
        <v>671832</v>
      </c>
      <c r="S5151" s="5">
        <v>0</v>
      </c>
      <c r="T5151" s="5">
        <v>0</v>
      </c>
      <c r="U5151" s="3"/>
      <c r="V5151" s="5">
        <v>0</v>
      </c>
      <c r="W5151" s="5"/>
      <c r="X5151" s="5">
        <v>0</v>
      </c>
      <c r="Y5151" s="5">
        <v>0</v>
      </c>
      <c r="Z5151" s="5">
        <f>Tbl_BalanceHistory[[#This Row],[Discretionary Recommended - Pre 2022]]+Tbl_BalanceHistory[[#This Row],[Discretionary Balance Recommended: Policy]]+Tbl_BalanceHistory[[#This Row],[Discretionary Balance Recommended: Commitments]]</f>
        <v>0</v>
      </c>
      <c r="AA5151" s="5">
        <f>Tbl_BalanceHistory[[#This Row],[Discretionary Balance]]-Tbl_BalanceHistory[[#This Row],[Discretionary Reappropriation]]</f>
        <v>0</v>
      </c>
      <c r="AB5151" s="2"/>
      <c r="AC5151" s="2"/>
      <c r="AD5151" s="2"/>
      <c r="AE5151" s="2"/>
    </row>
    <row r="5152" spans="1:31" ht="45" x14ac:dyDescent="0.25">
      <c r="A5152" s="2" t="s">
        <v>747</v>
      </c>
      <c r="B5152" s="3">
        <v>12</v>
      </c>
      <c r="C5152" s="3">
        <v>799</v>
      </c>
      <c r="D5152" s="3" t="s">
        <v>760</v>
      </c>
      <c r="E5152" s="3" t="str">
        <f>_xlfn.XLOOKUP(Tbl_BalanceHistory[[#This Row],[RespAgy]],Tbl_Agencies[Agy Code],Tbl_Agencies[Agy Sort])</f>
        <v>161000</v>
      </c>
      <c r="F5152" s="2" t="str">
        <f>Tbl_BalanceHistory[[#This Row],[RespAgy]]&amp;": "&amp;Tbl_BalanceHistory[[#This Row],[RespAgency]]</f>
        <v>799: Department of Corrections</v>
      </c>
      <c r="G5152" s="3">
        <v>761</v>
      </c>
      <c r="H5152" s="3" t="s">
        <v>1382</v>
      </c>
      <c r="I5152" s="3" t="str">
        <f>_xlfn.XLOOKUP(Tbl_BalanceHistory[[#This Row],[AgyCode]],Tbl_Agencies[Agy Code],Tbl_Agencies[Agy Sort])</f>
        <v/>
      </c>
      <c r="J5152" s="2" t="str">
        <f>Tbl_BalanceHistory[[#This Row],[AgyCode]]&amp;": "&amp;Tbl_BalanceHistory[[#This Row],[Agency Name]]</f>
        <v>761: Baskerville Correctional Center</v>
      </c>
      <c r="K5152" s="1">
        <v>2021</v>
      </c>
      <c r="L5152" s="3">
        <v>397</v>
      </c>
      <c r="M5152" s="3" t="s">
        <v>766</v>
      </c>
      <c r="N5152" s="2" t="str">
        <f>Tbl_BalanceHistory[[#This Row],[ProgramCode]]&amp;": "&amp;Tbl_BalanceHistory[[#This Row],[Program Name]]</f>
        <v>397: Prison Medical and Clinical Services</v>
      </c>
      <c r="O5152" s="3" t="s">
        <v>886</v>
      </c>
      <c r="P5152" s="1" t="str">
        <f>IF(Tbl_BalanceHistory[[#This Row],[FundCode]]="0100","GF",IF(Tbl_BalanceHistory[[#This Row],[FundCode]]="01000","GF","Hi Ed / OCR"))</f>
        <v>GF</v>
      </c>
      <c r="Q5152" s="5">
        <v>951802</v>
      </c>
      <c r="R5152" s="5">
        <v>951802</v>
      </c>
      <c r="S5152" s="5">
        <v>0</v>
      </c>
      <c r="T5152" s="5">
        <v>0</v>
      </c>
      <c r="U5152" s="3"/>
      <c r="V5152" s="5">
        <v>0</v>
      </c>
      <c r="W5152" s="5">
        <v>0</v>
      </c>
      <c r="X5152" s="5"/>
      <c r="Y5152" s="5"/>
      <c r="Z5152" s="5">
        <f>Tbl_BalanceHistory[[#This Row],[Discretionary Recommended - Pre 2022]]+Tbl_BalanceHistory[[#This Row],[Discretionary Balance Recommended: Policy]]+Tbl_BalanceHistory[[#This Row],[Discretionary Balance Recommended: Commitments]]</f>
        <v>0</v>
      </c>
      <c r="AA5152" s="5">
        <f>Tbl_BalanceHistory[[#This Row],[Discretionary Balance]]-Tbl_BalanceHistory[[#This Row],[Discretionary Reappropriation]]</f>
        <v>0</v>
      </c>
      <c r="AB5152" s="2"/>
      <c r="AC5152" s="2"/>
      <c r="AD5152" s="2"/>
      <c r="AE5152" s="2"/>
    </row>
    <row r="5153" spans="1:31" ht="45" x14ac:dyDescent="0.25">
      <c r="A5153" s="2" t="s">
        <v>747</v>
      </c>
      <c r="B5153" s="3">
        <v>12</v>
      </c>
      <c r="C5153" s="3">
        <v>799</v>
      </c>
      <c r="D5153" s="3" t="s">
        <v>760</v>
      </c>
      <c r="E5153" s="3" t="str">
        <f>_xlfn.XLOOKUP(Tbl_BalanceHistory[[#This Row],[RespAgy]],Tbl_Agencies[Agy Code],Tbl_Agencies[Agy Sort])</f>
        <v>161000</v>
      </c>
      <c r="F5153" s="2" t="str">
        <f>Tbl_BalanceHistory[[#This Row],[RespAgy]]&amp;": "&amp;Tbl_BalanceHistory[[#This Row],[RespAgency]]</f>
        <v>799: Department of Corrections</v>
      </c>
      <c r="G5153" s="3">
        <v>761</v>
      </c>
      <c r="H5153" s="3" t="s">
        <v>1382</v>
      </c>
      <c r="I5153" s="3" t="str">
        <f>_xlfn.XLOOKUP(Tbl_BalanceHistory[[#This Row],[AgyCode]],Tbl_Agencies[Agy Code],Tbl_Agencies[Agy Sort])</f>
        <v/>
      </c>
      <c r="J5153" s="2" t="str">
        <f>Tbl_BalanceHistory[[#This Row],[AgyCode]]&amp;": "&amp;Tbl_BalanceHistory[[#This Row],[Agency Name]]</f>
        <v>761: Baskerville Correctional Center</v>
      </c>
      <c r="K5153" s="1">
        <v>2022</v>
      </c>
      <c r="L5153" s="3">
        <v>397</v>
      </c>
      <c r="M5153" s="3" t="s">
        <v>766</v>
      </c>
      <c r="N5153" s="2" t="str">
        <f>Tbl_BalanceHistory[[#This Row],[ProgramCode]]&amp;": "&amp;Tbl_BalanceHistory[[#This Row],[Program Name]]</f>
        <v>397: Prison Medical and Clinical Services</v>
      </c>
      <c r="O5153" s="3" t="s">
        <v>886</v>
      </c>
      <c r="P5153" s="1" t="str">
        <f>IF(Tbl_BalanceHistory[[#This Row],[FundCode]]="0100","GF",IF(Tbl_BalanceHistory[[#This Row],[FundCode]]="01000","GF","Hi Ed / OCR"))</f>
        <v>GF</v>
      </c>
      <c r="Q5153" s="5">
        <v>1039398</v>
      </c>
      <c r="R5153" s="5">
        <v>1039398</v>
      </c>
      <c r="S5153" s="5">
        <v>0</v>
      </c>
      <c r="T5153" s="5">
        <v>0</v>
      </c>
      <c r="U5153" s="3"/>
      <c r="V5153" s="5">
        <v>0</v>
      </c>
      <c r="W5153" s="5"/>
      <c r="X5153" s="5">
        <v>0</v>
      </c>
      <c r="Y5153" s="5">
        <v>0</v>
      </c>
      <c r="Z5153" s="5">
        <f>Tbl_BalanceHistory[[#This Row],[Discretionary Recommended - Pre 2022]]+Tbl_BalanceHistory[[#This Row],[Discretionary Balance Recommended: Policy]]+Tbl_BalanceHistory[[#This Row],[Discretionary Balance Recommended: Commitments]]</f>
        <v>0</v>
      </c>
      <c r="AA5153" s="5">
        <f>Tbl_BalanceHistory[[#This Row],[Discretionary Balance]]-Tbl_BalanceHistory[[#This Row],[Discretionary Reappropriation]]</f>
        <v>0</v>
      </c>
      <c r="AB5153" s="2"/>
      <c r="AC5153" s="2"/>
      <c r="AD5153" s="2"/>
      <c r="AE5153" s="2"/>
    </row>
    <row r="5154" spans="1:31" ht="45" x14ac:dyDescent="0.25">
      <c r="A5154" s="2" t="s">
        <v>747</v>
      </c>
      <c r="B5154" s="3">
        <v>12</v>
      </c>
      <c r="C5154" s="3">
        <v>799</v>
      </c>
      <c r="D5154" s="3" t="s">
        <v>760</v>
      </c>
      <c r="E5154" s="3" t="str">
        <f>_xlfn.XLOOKUP(Tbl_BalanceHistory[[#This Row],[RespAgy]],Tbl_Agencies[Agy Code],Tbl_Agencies[Agy Sort])</f>
        <v>161000</v>
      </c>
      <c r="F5154" s="2" t="str">
        <f>Tbl_BalanceHistory[[#This Row],[RespAgy]]&amp;": "&amp;Tbl_BalanceHistory[[#This Row],[RespAgency]]</f>
        <v>799: Department of Corrections</v>
      </c>
      <c r="G5154" s="3">
        <v>761</v>
      </c>
      <c r="H5154" s="3" t="s">
        <v>1382</v>
      </c>
      <c r="I5154" s="3" t="str">
        <f>_xlfn.XLOOKUP(Tbl_BalanceHistory[[#This Row],[AgyCode]],Tbl_Agencies[Agy Code],Tbl_Agencies[Agy Sort])</f>
        <v/>
      </c>
      <c r="J5154" s="2" t="str">
        <f>Tbl_BalanceHistory[[#This Row],[AgyCode]]&amp;": "&amp;Tbl_BalanceHistory[[#This Row],[Agency Name]]</f>
        <v>761: Baskerville Correctional Center</v>
      </c>
      <c r="K5154" s="1">
        <v>2021</v>
      </c>
      <c r="L5154" s="3">
        <v>398</v>
      </c>
      <c r="M5154" s="3" t="s">
        <v>768</v>
      </c>
      <c r="N5154" s="2" t="str">
        <f>Tbl_BalanceHistory[[#This Row],[ProgramCode]]&amp;": "&amp;Tbl_BalanceHistory[[#This Row],[Program Name]]</f>
        <v>398: Operation of Secure Correctional Facilities</v>
      </c>
      <c r="O5154" s="3" t="s">
        <v>886</v>
      </c>
      <c r="P5154" s="1" t="str">
        <f>IF(Tbl_BalanceHistory[[#This Row],[FundCode]]="0100","GF",IF(Tbl_BalanceHistory[[#This Row],[FundCode]]="01000","GF","Hi Ed / OCR"))</f>
        <v>GF</v>
      </c>
      <c r="Q5154" s="5">
        <v>10260355</v>
      </c>
      <c r="R5154" s="5">
        <v>10260355</v>
      </c>
      <c r="S5154" s="5">
        <v>0</v>
      </c>
      <c r="T5154" s="5">
        <v>0</v>
      </c>
      <c r="U5154" s="3"/>
      <c r="V5154" s="5">
        <v>0</v>
      </c>
      <c r="W5154" s="5">
        <v>0</v>
      </c>
      <c r="X5154" s="5"/>
      <c r="Y5154" s="5"/>
      <c r="Z5154" s="5">
        <f>Tbl_BalanceHistory[[#This Row],[Discretionary Recommended - Pre 2022]]+Tbl_BalanceHistory[[#This Row],[Discretionary Balance Recommended: Policy]]+Tbl_BalanceHistory[[#This Row],[Discretionary Balance Recommended: Commitments]]</f>
        <v>0</v>
      </c>
      <c r="AA5154" s="5">
        <f>Tbl_BalanceHistory[[#This Row],[Discretionary Balance]]-Tbl_BalanceHistory[[#This Row],[Discretionary Reappropriation]]</f>
        <v>0</v>
      </c>
      <c r="AB5154" s="2"/>
      <c r="AC5154" s="2"/>
      <c r="AD5154" s="2"/>
      <c r="AE5154" s="2"/>
    </row>
    <row r="5155" spans="1:31" ht="45" x14ac:dyDescent="0.25">
      <c r="A5155" s="2" t="s">
        <v>747</v>
      </c>
      <c r="B5155" s="3">
        <v>12</v>
      </c>
      <c r="C5155" s="3">
        <v>799</v>
      </c>
      <c r="D5155" s="3" t="s">
        <v>760</v>
      </c>
      <c r="E5155" s="3" t="str">
        <f>_xlfn.XLOOKUP(Tbl_BalanceHistory[[#This Row],[RespAgy]],Tbl_Agencies[Agy Code],Tbl_Agencies[Agy Sort])</f>
        <v>161000</v>
      </c>
      <c r="F5155" s="2" t="str">
        <f>Tbl_BalanceHistory[[#This Row],[RespAgy]]&amp;": "&amp;Tbl_BalanceHistory[[#This Row],[RespAgency]]</f>
        <v>799: Department of Corrections</v>
      </c>
      <c r="G5155" s="3">
        <v>761</v>
      </c>
      <c r="H5155" s="3" t="s">
        <v>1382</v>
      </c>
      <c r="I5155" s="3" t="str">
        <f>_xlfn.XLOOKUP(Tbl_BalanceHistory[[#This Row],[AgyCode]],Tbl_Agencies[Agy Code],Tbl_Agencies[Agy Sort])</f>
        <v/>
      </c>
      <c r="J5155" s="2" t="str">
        <f>Tbl_BalanceHistory[[#This Row],[AgyCode]]&amp;": "&amp;Tbl_BalanceHistory[[#This Row],[Agency Name]]</f>
        <v>761: Baskerville Correctional Center</v>
      </c>
      <c r="K5155" s="1">
        <v>2022</v>
      </c>
      <c r="L5155" s="3">
        <v>398</v>
      </c>
      <c r="M5155" s="3" t="s">
        <v>768</v>
      </c>
      <c r="N5155" s="2" t="str">
        <f>Tbl_BalanceHistory[[#This Row],[ProgramCode]]&amp;": "&amp;Tbl_BalanceHistory[[#This Row],[Program Name]]</f>
        <v>398: Operation of Secure Correctional Facilities</v>
      </c>
      <c r="O5155" s="3" t="s">
        <v>886</v>
      </c>
      <c r="P5155" s="1" t="str">
        <f>IF(Tbl_BalanceHistory[[#This Row],[FundCode]]="0100","GF",IF(Tbl_BalanceHistory[[#This Row],[FundCode]]="01000","GF","Hi Ed / OCR"))</f>
        <v>GF</v>
      </c>
      <c r="Q5155" s="5">
        <v>10669274</v>
      </c>
      <c r="R5155" s="5">
        <v>10669274</v>
      </c>
      <c r="S5155" s="5">
        <v>0</v>
      </c>
      <c r="T5155" s="5">
        <v>0</v>
      </c>
      <c r="U5155" s="3"/>
      <c r="V5155" s="5">
        <v>0</v>
      </c>
      <c r="W5155" s="5"/>
      <c r="X5155" s="5">
        <v>0</v>
      </c>
      <c r="Y5155" s="5">
        <v>0</v>
      </c>
      <c r="Z5155" s="5">
        <f>Tbl_BalanceHistory[[#This Row],[Discretionary Recommended - Pre 2022]]+Tbl_BalanceHistory[[#This Row],[Discretionary Balance Recommended: Policy]]+Tbl_BalanceHistory[[#This Row],[Discretionary Balance Recommended: Commitments]]</f>
        <v>0</v>
      </c>
      <c r="AA5155" s="5">
        <f>Tbl_BalanceHistory[[#This Row],[Discretionary Balance]]-Tbl_BalanceHistory[[#This Row],[Discretionary Reappropriation]]</f>
        <v>0</v>
      </c>
      <c r="AB5155" s="2"/>
      <c r="AC5155" s="2"/>
      <c r="AD5155" s="2"/>
      <c r="AE5155" s="2"/>
    </row>
    <row r="5156" spans="1:31" ht="45" x14ac:dyDescent="0.25">
      <c r="A5156" s="2" t="s">
        <v>747</v>
      </c>
      <c r="B5156" s="3">
        <v>12</v>
      </c>
      <c r="C5156" s="3">
        <v>799</v>
      </c>
      <c r="D5156" s="3" t="s">
        <v>760</v>
      </c>
      <c r="E5156" s="3" t="str">
        <f>_xlfn.XLOOKUP(Tbl_BalanceHistory[[#This Row],[RespAgy]],Tbl_Agencies[Agy Code],Tbl_Agencies[Agy Sort])</f>
        <v>161000</v>
      </c>
      <c r="F5156" s="2" t="str">
        <f>Tbl_BalanceHistory[[#This Row],[RespAgy]]&amp;": "&amp;Tbl_BalanceHistory[[#This Row],[RespAgency]]</f>
        <v>799: Department of Corrections</v>
      </c>
      <c r="G5156" s="3">
        <v>779</v>
      </c>
      <c r="H5156" s="3" t="s">
        <v>1410</v>
      </c>
      <c r="I5156" s="3" t="str">
        <f>_xlfn.XLOOKUP(Tbl_BalanceHistory[[#This Row],[AgyCode]],Tbl_Agencies[Agy Code],Tbl_Agencies[Agy Sort])</f>
        <v/>
      </c>
      <c r="J5156" s="2" t="str">
        <f>Tbl_BalanceHistory[[#This Row],[AgyCode]]&amp;": "&amp;Tbl_BalanceHistory[[#This Row],[Agency Name]]</f>
        <v>779: Sussex I and II State Prisons Complex</v>
      </c>
      <c r="K5156" s="1">
        <v>2022</v>
      </c>
      <c r="L5156" s="3">
        <v>197</v>
      </c>
      <c r="M5156" s="3" t="s">
        <v>401</v>
      </c>
      <c r="N5156" s="2" t="str">
        <f>Tbl_BalanceHistory[[#This Row],[ProgramCode]]&amp;": "&amp;Tbl_BalanceHistory[[#This Row],[Program Name]]</f>
        <v>197: Instruction</v>
      </c>
      <c r="O5156" s="3" t="s">
        <v>886</v>
      </c>
      <c r="P5156" s="1" t="str">
        <f>IF(Tbl_BalanceHistory[[#This Row],[FundCode]]="0100","GF",IF(Tbl_BalanceHistory[[#This Row],[FundCode]]="01000","GF","Hi Ed / OCR"))</f>
        <v>GF</v>
      </c>
      <c r="Q5156" s="5">
        <v>1285970</v>
      </c>
      <c r="R5156" s="5">
        <v>1285970</v>
      </c>
      <c r="S5156" s="5">
        <v>0</v>
      </c>
      <c r="T5156" s="5">
        <v>0</v>
      </c>
      <c r="U5156" s="3"/>
      <c r="V5156" s="5">
        <v>0</v>
      </c>
      <c r="W5156" s="5"/>
      <c r="X5156" s="5">
        <v>0</v>
      </c>
      <c r="Y5156" s="5">
        <v>0</v>
      </c>
      <c r="Z5156" s="5">
        <f>Tbl_BalanceHistory[[#This Row],[Discretionary Recommended - Pre 2022]]+Tbl_BalanceHistory[[#This Row],[Discretionary Balance Recommended: Policy]]+Tbl_BalanceHistory[[#This Row],[Discretionary Balance Recommended: Commitments]]</f>
        <v>0</v>
      </c>
      <c r="AA5156" s="5">
        <f>Tbl_BalanceHistory[[#This Row],[Discretionary Balance]]-Tbl_BalanceHistory[[#This Row],[Discretionary Reappropriation]]</f>
        <v>0</v>
      </c>
      <c r="AB5156" s="2"/>
      <c r="AC5156" s="2"/>
      <c r="AD5156" s="2"/>
      <c r="AE5156" s="2"/>
    </row>
    <row r="5157" spans="1:31" ht="45" x14ac:dyDescent="0.25">
      <c r="A5157" s="2" t="s">
        <v>747</v>
      </c>
      <c r="B5157" s="3">
        <v>12</v>
      </c>
      <c r="C5157" s="3">
        <v>799</v>
      </c>
      <c r="D5157" s="3" t="s">
        <v>760</v>
      </c>
      <c r="E5157" s="3" t="str">
        <f>_xlfn.XLOOKUP(Tbl_BalanceHistory[[#This Row],[RespAgy]],Tbl_Agencies[Agy Code],Tbl_Agencies[Agy Sort])</f>
        <v>161000</v>
      </c>
      <c r="F5157" s="2" t="str">
        <f>Tbl_BalanceHistory[[#This Row],[RespAgy]]&amp;": "&amp;Tbl_BalanceHistory[[#This Row],[RespAgency]]</f>
        <v>799: Department of Corrections</v>
      </c>
      <c r="G5157" s="3">
        <v>779</v>
      </c>
      <c r="H5157" s="3" t="s">
        <v>1410</v>
      </c>
      <c r="I5157" s="3" t="str">
        <f>_xlfn.XLOOKUP(Tbl_BalanceHistory[[#This Row],[AgyCode]],Tbl_Agencies[Agy Code],Tbl_Agencies[Agy Sort])</f>
        <v/>
      </c>
      <c r="J5157" s="2" t="str">
        <f>Tbl_BalanceHistory[[#This Row],[AgyCode]]&amp;": "&amp;Tbl_BalanceHistory[[#This Row],[Agency Name]]</f>
        <v>779: Sussex I and II State Prisons Complex</v>
      </c>
      <c r="K5157" s="1">
        <v>2022</v>
      </c>
      <c r="L5157" s="3">
        <v>397</v>
      </c>
      <c r="M5157" s="3" t="s">
        <v>766</v>
      </c>
      <c r="N5157" s="2" t="str">
        <f>Tbl_BalanceHistory[[#This Row],[ProgramCode]]&amp;": "&amp;Tbl_BalanceHistory[[#This Row],[Program Name]]</f>
        <v>397: Prison Medical and Clinical Services</v>
      </c>
      <c r="O5157" s="3" t="s">
        <v>886</v>
      </c>
      <c r="P5157" s="1" t="str">
        <f>IF(Tbl_BalanceHistory[[#This Row],[FundCode]]="0100","GF",IF(Tbl_BalanceHistory[[#This Row],[FundCode]]="01000","GF","Hi Ed / OCR"))</f>
        <v>GF</v>
      </c>
      <c r="Q5157" s="5">
        <v>10285881</v>
      </c>
      <c r="R5157" s="5">
        <v>10285881</v>
      </c>
      <c r="S5157" s="5">
        <v>0</v>
      </c>
      <c r="T5157" s="5">
        <v>0</v>
      </c>
      <c r="U5157" s="3"/>
      <c r="V5157" s="5">
        <v>0</v>
      </c>
      <c r="W5157" s="5"/>
      <c r="X5157" s="5">
        <v>0</v>
      </c>
      <c r="Y5157" s="5">
        <v>0</v>
      </c>
      <c r="Z5157" s="5">
        <f>Tbl_BalanceHistory[[#This Row],[Discretionary Recommended - Pre 2022]]+Tbl_BalanceHistory[[#This Row],[Discretionary Balance Recommended: Policy]]+Tbl_BalanceHistory[[#This Row],[Discretionary Balance Recommended: Commitments]]</f>
        <v>0</v>
      </c>
      <c r="AA5157" s="5">
        <f>Tbl_BalanceHistory[[#This Row],[Discretionary Balance]]-Tbl_BalanceHistory[[#This Row],[Discretionary Reappropriation]]</f>
        <v>0</v>
      </c>
      <c r="AB5157" s="2"/>
      <c r="AC5157" s="2"/>
      <c r="AD5157" s="2"/>
      <c r="AE5157" s="2"/>
    </row>
    <row r="5158" spans="1:31" ht="45" x14ac:dyDescent="0.25">
      <c r="A5158" s="2" t="s">
        <v>747</v>
      </c>
      <c r="B5158" s="3">
        <v>12</v>
      </c>
      <c r="C5158" s="3">
        <v>799</v>
      </c>
      <c r="D5158" s="3" t="s">
        <v>760</v>
      </c>
      <c r="E5158" s="3" t="str">
        <f>_xlfn.XLOOKUP(Tbl_BalanceHistory[[#This Row],[RespAgy]],Tbl_Agencies[Agy Code],Tbl_Agencies[Agy Sort])</f>
        <v>161000</v>
      </c>
      <c r="F5158" s="2" t="str">
        <f>Tbl_BalanceHistory[[#This Row],[RespAgy]]&amp;": "&amp;Tbl_BalanceHistory[[#This Row],[RespAgency]]</f>
        <v>799: Department of Corrections</v>
      </c>
      <c r="G5158" s="3">
        <v>779</v>
      </c>
      <c r="H5158" s="3" t="s">
        <v>1410</v>
      </c>
      <c r="I5158" s="3" t="str">
        <f>_xlfn.XLOOKUP(Tbl_BalanceHistory[[#This Row],[AgyCode]],Tbl_Agencies[Agy Code],Tbl_Agencies[Agy Sort])</f>
        <v/>
      </c>
      <c r="J5158" s="2" t="str">
        <f>Tbl_BalanceHistory[[#This Row],[AgyCode]]&amp;": "&amp;Tbl_BalanceHistory[[#This Row],[Agency Name]]</f>
        <v>779: Sussex I and II State Prisons Complex</v>
      </c>
      <c r="K5158" s="1">
        <v>2022</v>
      </c>
      <c r="L5158" s="3">
        <v>398</v>
      </c>
      <c r="M5158" s="3" t="s">
        <v>768</v>
      </c>
      <c r="N5158" s="2" t="str">
        <f>Tbl_BalanceHistory[[#This Row],[ProgramCode]]&amp;": "&amp;Tbl_BalanceHistory[[#This Row],[Program Name]]</f>
        <v>398: Operation of Secure Correctional Facilities</v>
      </c>
      <c r="O5158" s="3" t="s">
        <v>886</v>
      </c>
      <c r="P5158" s="1" t="str">
        <f>IF(Tbl_BalanceHistory[[#This Row],[FundCode]]="0100","GF",IF(Tbl_BalanceHistory[[#This Row],[FundCode]]="01000","GF","Hi Ed / OCR"))</f>
        <v>GF</v>
      </c>
      <c r="Q5158" s="5">
        <v>49873874</v>
      </c>
      <c r="R5158" s="5">
        <v>49873874</v>
      </c>
      <c r="S5158" s="5">
        <v>0</v>
      </c>
      <c r="T5158" s="5">
        <v>0</v>
      </c>
      <c r="U5158" s="3"/>
      <c r="V5158" s="5">
        <v>0</v>
      </c>
      <c r="W5158" s="5"/>
      <c r="X5158" s="5">
        <v>0</v>
      </c>
      <c r="Y5158" s="5">
        <v>0</v>
      </c>
      <c r="Z5158" s="5">
        <f>Tbl_BalanceHistory[[#This Row],[Discretionary Recommended - Pre 2022]]+Tbl_BalanceHistory[[#This Row],[Discretionary Balance Recommended: Policy]]+Tbl_BalanceHistory[[#This Row],[Discretionary Balance Recommended: Commitments]]</f>
        <v>0</v>
      </c>
      <c r="AA5158" s="5">
        <f>Tbl_BalanceHistory[[#This Row],[Discretionary Balance]]-Tbl_BalanceHistory[[#This Row],[Discretionary Reappropriation]]</f>
        <v>0</v>
      </c>
      <c r="AB5158" s="2"/>
      <c r="AC5158" s="2"/>
      <c r="AD5158" s="2"/>
      <c r="AE5158" s="2"/>
    </row>
    <row r="5159" spans="1:31" ht="45" x14ac:dyDescent="0.25">
      <c r="A5159" s="2" t="s">
        <v>747</v>
      </c>
      <c r="B5159" s="3">
        <v>12</v>
      </c>
      <c r="C5159" s="3">
        <v>799</v>
      </c>
      <c r="D5159" s="3" t="s">
        <v>760</v>
      </c>
      <c r="E5159" s="3" t="str">
        <f>_xlfn.XLOOKUP(Tbl_BalanceHistory[[#This Row],[RespAgy]],Tbl_Agencies[Agy Code],Tbl_Agencies[Agy Sort])</f>
        <v>161000</v>
      </c>
      <c r="F5159" s="2" t="str">
        <f>Tbl_BalanceHistory[[#This Row],[RespAgy]]&amp;": "&amp;Tbl_BalanceHistory[[#This Row],[RespAgency]]</f>
        <v>799: Department of Corrections</v>
      </c>
      <c r="G5159" s="3">
        <v>785</v>
      </c>
      <c r="H5159" s="3" t="s">
        <v>1412</v>
      </c>
      <c r="I5159" s="3" t="str">
        <f>_xlfn.XLOOKUP(Tbl_BalanceHistory[[#This Row],[AgyCode]],Tbl_Agencies[Agy Code],Tbl_Agencies[Agy Sort])</f>
        <v/>
      </c>
      <c r="J5159" s="2" t="str">
        <f>Tbl_BalanceHistory[[#This Row],[AgyCode]]&amp;": "&amp;Tbl_BalanceHistory[[#This Row],[Agency Name]]</f>
        <v>785: River North Correctional Center</v>
      </c>
      <c r="K5159" s="1">
        <v>2021</v>
      </c>
      <c r="L5159" s="3">
        <v>197</v>
      </c>
      <c r="M5159" s="3" t="s">
        <v>401</v>
      </c>
      <c r="N5159" s="2" t="str">
        <f>Tbl_BalanceHistory[[#This Row],[ProgramCode]]&amp;": "&amp;Tbl_BalanceHistory[[#This Row],[Program Name]]</f>
        <v>197: Instruction</v>
      </c>
      <c r="O5159" s="3" t="s">
        <v>886</v>
      </c>
      <c r="P5159" s="1" t="str">
        <f>IF(Tbl_BalanceHistory[[#This Row],[FundCode]]="0100","GF",IF(Tbl_BalanceHistory[[#This Row],[FundCode]]="01000","GF","Hi Ed / OCR"))</f>
        <v>GF</v>
      </c>
      <c r="Q5159" s="5">
        <v>1019009</v>
      </c>
      <c r="R5159" s="5">
        <v>1019009</v>
      </c>
      <c r="S5159" s="5">
        <v>0</v>
      </c>
      <c r="T5159" s="5">
        <v>0</v>
      </c>
      <c r="U5159" s="3"/>
      <c r="V5159" s="5">
        <v>0</v>
      </c>
      <c r="W5159" s="5">
        <v>0</v>
      </c>
      <c r="X5159" s="5"/>
      <c r="Y5159" s="5"/>
      <c r="Z5159" s="5">
        <f>Tbl_BalanceHistory[[#This Row],[Discretionary Recommended - Pre 2022]]+Tbl_BalanceHistory[[#This Row],[Discretionary Balance Recommended: Policy]]+Tbl_BalanceHistory[[#This Row],[Discretionary Balance Recommended: Commitments]]</f>
        <v>0</v>
      </c>
      <c r="AA5159" s="5">
        <f>Tbl_BalanceHistory[[#This Row],[Discretionary Balance]]-Tbl_BalanceHistory[[#This Row],[Discretionary Reappropriation]]</f>
        <v>0</v>
      </c>
      <c r="AB5159" s="2"/>
      <c r="AC5159" s="2"/>
      <c r="AD5159" s="2"/>
      <c r="AE5159" s="2"/>
    </row>
    <row r="5160" spans="1:31" ht="45" x14ac:dyDescent="0.25">
      <c r="A5160" s="2" t="s">
        <v>747</v>
      </c>
      <c r="B5160" s="3">
        <v>12</v>
      </c>
      <c r="C5160" s="3">
        <v>799</v>
      </c>
      <c r="D5160" s="3" t="s">
        <v>760</v>
      </c>
      <c r="E5160" s="3" t="str">
        <f>_xlfn.XLOOKUP(Tbl_BalanceHistory[[#This Row],[RespAgy]],Tbl_Agencies[Agy Code],Tbl_Agencies[Agy Sort])</f>
        <v>161000</v>
      </c>
      <c r="F5160" s="2" t="str">
        <f>Tbl_BalanceHistory[[#This Row],[RespAgy]]&amp;": "&amp;Tbl_BalanceHistory[[#This Row],[RespAgency]]</f>
        <v>799: Department of Corrections</v>
      </c>
      <c r="G5160" s="3">
        <v>785</v>
      </c>
      <c r="H5160" s="3" t="s">
        <v>1412</v>
      </c>
      <c r="I5160" s="3" t="str">
        <f>_xlfn.XLOOKUP(Tbl_BalanceHistory[[#This Row],[AgyCode]],Tbl_Agencies[Agy Code],Tbl_Agencies[Agy Sort])</f>
        <v/>
      </c>
      <c r="J5160" s="2" t="str">
        <f>Tbl_BalanceHistory[[#This Row],[AgyCode]]&amp;": "&amp;Tbl_BalanceHistory[[#This Row],[Agency Name]]</f>
        <v>785: River North Correctional Center</v>
      </c>
      <c r="K5160" s="1">
        <v>2022</v>
      </c>
      <c r="L5160" s="3">
        <v>197</v>
      </c>
      <c r="M5160" s="3" t="s">
        <v>401</v>
      </c>
      <c r="N5160" s="2" t="str">
        <f>Tbl_BalanceHistory[[#This Row],[ProgramCode]]&amp;": "&amp;Tbl_BalanceHistory[[#This Row],[Program Name]]</f>
        <v>197: Instruction</v>
      </c>
      <c r="O5160" s="3" t="s">
        <v>886</v>
      </c>
      <c r="P5160" s="1" t="str">
        <f>IF(Tbl_BalanceHistory[[#This Row],[FundCode]]="0100","GF",IF(Tbl_BalanceHistory[[#This Row],[FundCode]]="01000","GF","Hi Ed / OCR"))</f>
        <v>GF</v>
      </c>
      <c r="Q5160" s="5">
        <v>1117985</v>
      </c>
      <c r="R5160" s="5">
        <v>1117985</v>
      </c>
      <c r="S5160" s="5">
        <v>0</v>
      </c>
      <c r="T5160" s="5">
        <v>0</v>
      </c>
      <c r="U5160" s="3"/>
      <c r="V5160" s="5">
        <v>0</v>
      </c>
      <c r="W5160" s="5"/>
      <c r="X5160" s="5">
        <v>0</v>
      </c>
      <c r="Y5160" s="5">
        <v>0</v>
      </c>
      <c r="Z5160" s="5">
        <f>Tbl_BalanceHistory[[#This Row],[Discretionary Recommended - Pre 2022]]+Tbl_BalanceHistory[[#This Row],[Discretionary Balance Recommended: Policy]]+Tbl_BalanceHistory[[#This Row],[Discretionary Balance Recommended: Commitments]]</f>
        <v>0</v>
      </c>
      <c r="AA5160" s="5">
        <f>Tbl_BalanceHistory[[#This Row],[Discretionary Balance]]-Tbl_BalanceHistory[[#This Row],[Discretionary Reappropriation]]</f>
        <v>0</v>
      </c>
      <c r="AB5160" s="2"/>
      <c r="AC5160" s="2"/>
      <c r="AD5160" s="2"/>
      <c r="AE5160" s="2"/>
    </row>
    <row r="5161" spans="1:31" ht="45" x14ac:dyDescent="0.25">
      <c r="A5161" s="2" t="s">
        <v>747</v>
      </c>
      <c r="B5161" s="3">
        <v>12</v>
      </c>
      <c r="C5161" s="3">
        <v>799</v>
      </c>
      <c r="D5161" s="3" t="s">
        <v>760</v>
      </c>
      <c r="E5161" s="3" t="str">
        <f>_xlfn.XLOOKUP(Tbl_BalanceHistory[[#This Row],[RespAgy]],Tbl_Agencies[Agy Code],Tbl_Agencies[Agy Sort])</f>
        <v>161000</v>
      </c>
      <c r="F5161" s="2" t="str">
        <f>Tbl_BalanceHistory[[#This Row],[RespAgy]]&amp;": "&amp;Tbl_BalanceHistory[[#This Row],[RespAgency]]</f>
        <v>799: Department of Corrections</v>
      </c>
      <c r="G5161" s="3">
        <v>785</v>
      </c>
      <c r="H5161" s="3" t="s">
        <v>1412</v>
      </c>
      <c r="I5161" s="3" t="str">
        <f>_xlfn.XLOOKUP(Tbl_BalanceHistory[[#This Row],[AgyCode]],Tbl_Agencies[Agy Code],Tbl_Agencies[Agy Sort])</f>
        <v/>
      </c>
      <c r="J5161" s="2" t="str">
        <f>Tbl_BalanceHistory[[#This Row],[AgyCode]]&amp;": "&amp;Tbl_BalanceHistory[[#This Row],[Agency Name]]</f>
        <v>785: River North Correctional Center</v>
      </c>
      <c r="K5161" s="1">
        <v>2021</v>
      </c>
      <c r="L5161" s="3">
        <v>397</v>
      </c>
      <c r="M5161" s="3" t="s">
        <v>766</v>
      </c>
      <c r="N5161" s="2" t="str">
        <f>Tbl_BalanceHistory[[#This Row],[ProgramCode]]&amp;": "&amp;Tbl_BalanceHistory[[#This Row],[Program Name]]</f>
        <v>397: Prison Medical and Clinical Services</v>
      </c>
      <c r="O5161" s="3" t="s">
        <v>886</v>
      </c>
      <c r="P5161" s="1" t="str">
        <f>IF(Tbl_BalanceHistory[[#This Row],[FundCode]]="0100","GF",IF(Tbl_BalanceHistory[[#This Row],[FundCode]]="01000","GF","Hi Ed / OCR"))</f>
        <v>GF</v>
      </c>
      <c r="Q5161" s="5">
        <v>2314560</v>
      </c>
      <c r="R5161" s="5">
        <v>2314560</v>
      </c>
      <c r="S5161" s="5">
        <v>0</v>
      </c>
      <c r="T5161" s="5">
        <v>0</v>
      </c>
      <c r="U5161" s="3"/>
      <c r="V5161" s="5">
        <v>0</v>
      </c>
      <c r="W5161" s="5">
        <v>0</v>
      </c>
      <c r="X5161" s="5"/>
      <c r="Y5161" s="5"/>
      <c r="Z5161" s="5">
        <f>Tbl_BalanceHistory[[#This Row],[Discretionary Recommended - Pre 2022]]+Tbl_BalanceHistory[[#This Row],[Discretionary Balance Recommended: Policy]]+Tbl_BalanceHistory[[#This Row],[Discretionary Balance Recommended: Commitments]]</f>
        <v>0</v>
      </c>
      <c r="AA5161" s="5">
        <f>Tbl_BalanceHistory[[#This Row],[Discretionary Balance]]-Tbl_BalanceHistory[[#This Row],[Discretionary Reappropriation]]</f>
        <v>0</v>
      </c>
      <c r="AB5161" s="2"/>
      <c r="AC5161" s="2"/>
      <c r="AD5161" s="2"/>
      <c r="AE5161" s="2"/>
    </row>
    <row r="5162" spans="1:31" ht="45" x14ac:dyDescent="0.25">
      <c r="A5162" s="2" t="s">
        <v>747</v>
      </c>
      <c r="B5162" s="3">
        <v>12</v>
      </c>
      <c r="C5162" s="3">
        <v>799</v>
      </c>
      <c r="D5162" s="3" t="s">
        <v>760</v>
      </c>
      <c r="E5162" s="3" t="str">
        <f>_xlfn.XLOOKUP(Tbl_BalanceHistory[[#This Row],[RespAgy]],Tbl_Agencies[Agy Code],Tbl_Agencies[Agy Sort])</f>
        <v>161000</v>
      </c>
      <c r="F5162" s="2" t="str">
        <f>Tbl_BalanceHistory[[#This Row],[RespAgy]]&amp;": "&amp;Tbl_BalanceHistory[[#This Row],[RespAgency]]</f>
        <v>799: Department of Corrections</v>
      </c>
      <c r="G5162" s="3">
        <v>785</v>
      </c>
      <c r="H5162" s="3" t="s">
        <v>1412</v>
      </c>
      <c r="I5162" s="3" t="str">
        <f>_xlfn.XLOOKUP(Tbl_BalanceHistory[[#This Row],[AgyCode]],Tbl_Agencies[Agy Code],Tbl_Agencies[Agy Sort])</f>
        <v/>
      </c>
      <c r="J5162" s="2" t="str">
        <f>Tbl_BalanceHistory[[#This Row],[AgyCode]]&amp;": "&amp;Tbl_BalanceHistory[[#This Row],[Agency Name]]</f>
        <v>785: River North Correctional Center</v>
      </c>
      <c r="K5162" s="1">
        <v>2022</v>
      </c>
      <c r="L5162" s="3">
        <v>397</v>
      </c>
      <c r="M5162" s="3" t="s">
        <v>766</v>
      </c>
      <c r="N5162" s="2" t="str">
        <f>Tbl_BalanceHistory[[#This Row],[ProgramCode]]&amp;": "&amp;Tbl_BalanceHistory[[#This Row],[Program Name]]</f>
        <v>397: Prison Medical and Clinical Services</v>
      </c>
      <c r="O5162" s="3" t="s">
        <v>886</v>
      </c>
      <c r="P5162" s="1" t="str">
        <f>IF(Tbl_BalanceHistory[[#This Row],[FundCode]]="0100","GF",IF(Tbl_BalanceHistory[[#This Row],[FundCode]]="01000","GF","Hi Ed / OCR"))</f>
        <v>GF</v>
      </c>
      <c r="Q5162" s="5">
        <v>2572526</v>
      </c>
      <c r="R5162" s="5">
        <v>2572526</v>
      </c>
      <c r="S5162" s="5">
        <v>0</v>
      </c>
      <c r="T5162" s="5">
        <v>0</v>
      </c>
      <c r="U5162" s="3"/>
      <c r="V5162" s="5">
        <v>0</v>
      </c>
      <c r="W5162" s="5"/>
      <c r="X5162" s="5">
        <v>0</v>
      </c>
      <c r="Y5162" s="5">
        <v>0</v>
      </c>
      <c r="Z5162" s="5">
        <f>Tbl_BalanceHistory[[#This Row],[Discretionary Recommended - Pre 2022]]+Tbl_BalanceHistory[[#This Row],[Discretionary Balance Recommended: Policy]]+Tbl_BalanceHistory[[#This Row],[Discretionary Balance Recommended: Commitments]]</f>
        <v>0</v>
      </c>
      <c r="AA5162" s="5">
        <f>Tbl_BalanceHistory[[#This Row],[Discretionary Balance]]-Tbl_BalanceHistory[[#This Row],[Discretionary Reappropriation]]</f>
        <v>0</v>
      </c>
      <c r="AB5162" s="2"/>
      <c r="AC5162" s="2"/>
      <c r="AD5162" s="2"/>
      <c r="AE5162" s="2"/>
    </row>
    <row r="5163" spans="1:31" ht="45" x14ac:dyDescent="0.25">
      <c r="A5163" s="2" t="s">
        <v>747</v>
      </c>
      <c r="B5163" s="3">
        <v>12</v>
      </c>
      <c r="C5163" s="3">
        <v>799</v>
      </c>
      <c r="D5163" s="3" t="s">
        <v>760</v>
      </c>
      <c r="E5163" s="3" t="str">
        <f>_xlfn.XLOOKUP(Tbl_BalanceHistory[[#This Row],[RespAgy]],Tbl_Agencies[Agy Code],Tbl_Agencies[Agy Sort])</f>
        <v>161000</v>
      </c>
      <c r="F5163" s="2" t="str">
        <f>Tbl_BalanceHistory[[#This Row],[RespAgy]]&amp;": "&amp;Tbl_BalanceHistory[[#This Row],[RespAgency]]</f>
        <v>799: Department of Corrections</v>
      </c>
      <c r="G5163" s="3">
        <v>785</v>
      </c>
      <c r="H5163" s="3" t="s">
        <v>1412</v>
      </c>
      <c r="I5163" s="3" t="str">
        <f>_xlfn.XLOOKUP(Tbl_BalanceHistory[[#This Row],[AgyCode]],Tbl_Agencies[Agy Code],Tbl_Agencies[Agy Sort])</f>
        <v/>
      </c>
      <c r="J5163" s="2" t="str">
        <f>Tbl_BalanceHistory[[#This Row],[AgyCode]]&amp;": "&amp;Tbl_BalanceHistory[[#This Row],[Agency Name]]</f>
        <v>785: River North Correctional Center</v>
      </c>
      <c r="K5163" s="1">
        <v>2021</v>
      </c>
      <c r="L5163" s="3">
        <v>398</v>
      </c>
      <c r="M5163" s="3" t="s">
        <v>768</v>
      </c>
      <c r="N5163" s="2" t="str">
        <f>Tbl_BalanceHistory[[#This Row],[ProgramCode]]&amp;": "&amp;Tbl_BalanceHistory[[#This Row],[Program Name]]</f>
        <v>398: Operation of Secure Correctional Facilities</v>
      </c>
      <c r="O5163" s="3" t="s">
        <v>886</v>
      </c>
      <c r="P5163" s="1" t="str">
        <f>IF(Tbl_BalanceHistory[[#This Row],[FundCode]]="0100","GF",IF(Tbl_BalanceHistory[[#This Row],[FundCode]]="01000","GF","Hi Ed / OCR"))</f>
        <v>GF</v>
      </c>
      <c r="Q5163" s="5">
        <v>23651177</v>
      </c>
      <c r="R5163" s="5">
        <v>23651177</v>
      </c>
      <c r="S5163" s="5">
        <v>0</v>
      </c>
      <c r="T5163" s="5">
        <v>0</v>
      </c>
      <c r="U5163" s="3"/>
      <c r="V5163" s="5">
        <v>0</v>
      </c>
      <c r="W5163" s="5">
        <v>0</v>
      </c>
      <c r="X5163" s="5"/>
      <c r="Y5163" s="5"/>
      <c r="Z5163" s="5">
        <f>Tbl_BalanceHistory[[#This Row],[Discretionary Recommended - Pre 2022]]+Tbl_BalanceHistory[[#This Row],[Discretionary Balance Recommended: Policy]]+Tbl_BalanceHistory[[#This Row],[Discretionary Balance Recommended: Commitments]]</f>
        <v>0</v>
      </c>
      <c r="AA5163" s="5">
        <f>Tbl_BalanceHistory[[#This Row],[Discretionary Balance]]-Tbl_BalanceHistory[[#This Row],[Discretionary Reappropriation]]</f>
        <v>0</v>
      </c>
      <c r="AB5163" s="2"/>
      <c r="AC5163" s="2"/>
      <c r="AD5163" s="2"/>
      <c r="AE5163" s="2"/>
    </row>
    <row r="5164" spans="1:31" ht="45" x14ac:dyDescent="0.25">
      <c r="A5164" s="2" t="s">
        <v>747</v>
      </c>
      <c r="B5164" s="3">
        <v>12</v>
      </c>
      <c r="C5164" s="3">
        <v>799</v>
      </c>
      <c r="D5164" s="3" t="s">
        <v>760</v>
      </c>
      <c r="E5164" s="3" t="str">
        <f>_xlfn.XLOOKUP(Tbl_BalanceHistory[[#This Row],[RespAgy]],Tbl_Agencies[Agy Code],Tbl_Agencies[Agy Sort])</f>
        <v>161000</v>
      </c>
      <c r="F5164" s="2" t="str">
        <f>Tbl_BalanceHistory[[#This Row],[RespAgy]]&amp;": "&amp;Tbl_BalanceHistory[[#This Row],[RespAgency]]</f>
        <v>799: Department of Corrections</v>
      </c>
      <c r="G5164" s="3">
        <v>785</v>
      </c>
      <c r="H5164" s="3" t="s">
        <v>1412</v>
      </c>
      <c r="I5164" s="3" t="str">
        <f>_xlfn.XLOOKUP(Tbl_BalanceHistory[[#This Row],[AgyCode]],Tbl_Agencies[Agy Code],Tbl_Agencies[Agy Sort])</f>
        <v/>
      </c>
      <c r="J5164" s="2" t="str">
        <f>Tbl_BalanceHistory[[#This Row],[AgyCode]]&amp;": "&amp;Tbl_BalanceHistory[[#This Row],[Agency Name]]</f>
        <v>785: River North Correctional Center</v>
      </c>
      <c r="K5164" s="1">
        <v>2022</v>
      </c>
      <c r="L5164" s="3">
        <v>398</v>
      </c>
      <c r="M5164" s="3" t="s">
        <v>768</v>
      </c>
      <c r="N5164" s="2" t="str">
        <f>Tbl_BalanceHistory[[#This Row],[ProgramCode]]&amp;": "&amp;Tbl_BalanceHistory[[#This Row],[Program Name]]</f>
        <v>398: Operation of Secure Correctional Facilities</v>
      </c>
      <c r="O5164" s="3" t="s">
        <v>886</v>
      </c>
      <c r="P5164" s="1" t="str">
        <f>IF(Tbl_BalanceHistory[[#This Row],[FundCode]]="0100","GF",IF(Tbl_BalanceHistory[[#This Row],[FundCode]]="01000","GF","Hi Ed / OCR"))</f>
        <v>GF</v>
      </c>
      <c r="Q5164" s="5">
        <v>24291023</v>
      </c>
      <c r="R5164" s="5">
        <v>24291023</v>
      </c>
      <c r="S5164" s="5">
        <v>0</v>
      </c>
      <c r="T5164" s="5">
        <v>0</v>
      </c>
      <c r="U5164" s="3"/>
      <c r="V5164" s="5">
        <v>0</v>
      </c>
      <c r="W5164" s="5"/>
      <c r="X5164" s="5">
        <v>0</v>
      </c>
      <c r="Y5164" s="5">
        <v>0</v>
      </c>
      <c r="Z5164" s="5">
        <f>Tbl_BalanceHistory[[#This Row],[Discretionary Recommended - Pre 2022]]+Tbl_BalanceHistory[[#This Row],[Discretionary Balance Recommended: Policy]]+Tbl_BalanceHistory[[#This Row],[Discretionary Balance Recommended: Commitments]]</f>
        <v>0</v>
      </c>
      <c r="AA5164" s="5">
        <f>Tbl_BalanceHistory[[#This Row],[Discretionary Balance]]-Tbl_BalanceHistory[[#This Row],[Discretionary Reappropriation]]</f>
        <v>0</v>
      </c>
      <c r="AB5164" s="2"/>
      <c r="AC5164" s="2"/>
      <c r="AD5164" s="2"/>
      <c r="AE5164" s="2"/>
    </row>
    <row r="5165" spans="1:31" ht="45" x14ac:dyDescent="0.25">
      <c r="A5165" s="2" t="s">
        <v>747</v>
      </c>
      <c r="B5165" s="3">
        <v>12</v>
      </c>
      <c r="C5165" s="3">
        <v>799</v>
      </c>
      <c r="D5165" s="3" t="s">
        <v>760</v>
      </c>
      <c r="E5165" s="3" t="str">
        <f>_xlfn.XLOOKUP(Tbl_BalanceHistory[[#This Row],[RespAgy]],Tbl_Agencies[Agy Code],Tbl_Agencies[Agy Sort])</f>
        <v>161000</v>
      </c>
      <c r="F5165" s="2" t="str">
        <f>Tbl_BalanceHistory[[#This Row],[RespAgy]]&amp;": "&amp;Tbl_BalanceHistory[[#This Row],[RespAgency]]</f>
        <v>799: Department of Corrections</v>
      </c>
      <c r="G5165" s="3">
        <v>799</v>
      </c>
      <c r="H5165" s="3" t="s">
        <v>760</v>
      </c>
      <c r="I5165" s="3" t="str">
        <f>_xlfn.XLOOKUP(Tbl_BalanceHistory[[#This Row],[AgyCode]],Tbl_Agencies[Agy Code],Tbl_Agencies[Agy Sort])</f>
        <v>161000</v>
      </c>
      <c r="J5165" s="2" t="str">
        <f>Tbl_BalanceHistory[[#This Row],[AgyCode]]&amp;": "&amp;Tbl_BalanceHistory[[#This Row],[Agency Name]]</f>
        <v>799: Department of Corrections</v>
      </c>
      <c r="K5165" s="1">
        <v>2023</v>
      </c>
      <c r="L5165" s="3">
        <v>197</v>
      </c>
      <c r="M5165" s="3" t="s">
        <v>401</v>
      </c>
      <c r="N5165" s="2" t="str">
        <f>Tbl_BalanceHistory[[#This Row],[ProgramCode]]&amp;": "&amp;Tbl_BalanceHistory[[#This Row],[Program Name]]</f>
        <v>197: Instruction</v>
      </c>
      <c r="O5165" s="3" t="s">
        <v>886</v>
      </c>
      <c r="P5165" s="1" t="str">
        <f>IF(Tbl_BalanceHistory[[#This Row],[FundCode]]="0100","GF",IF(Tbl_BalanceHistory[[#This Row],[FundCode]]="01000","GF","Hi Ed / OCR"))</f>
        <v>GF</v>
      </c>
      <c r="Q5165" s="5">
        <v>32646714</v>
      </c>
      <c r="R5165" s="5">
        <v>32646611.890000001</v>
      </c>
      <c r="S5165" s="5">
        <v>102.11</v>
      </c>
      <c r="T5165" s="5">
        <v>0</v>
      </c>
      <c r="U5165" s="3"/>
      <c r="V5165" s="5">
        <v>102.11</v>
      </c>
      <c r="W5165" s="5">
        <v>0</v>
      </c>
      <c r="X5165" s="5"/>
      <c r="Y5165" s="5"/>
      <c r="Z5165" s="5">
        <v>0</v>
      </c>
      <c r="AA5165" s="5">
        <v>102.11</v>
      </c>
      <c r="AB5165" s="2"/>
      <c r="AC5165" s="2"/>
      <c r="AD5165" s="2"/>
      <c r="AE5165" s="2" t="s">
        <v>2443</v>
      </c>
    </row>
    <row r="5166" spans="1:31" ht="45" x14ac:dyDescent="0.25">
      <c r="A5166" s="2" t="s">
        <v>747</v>
      </c>
      <c r="B5166" s="3">
        <v>12</v>
      </c>
      <c r="C5166" s="3">
        <v>799</v>
      </c>
      <c r="D5166" s="3" t="s">
        <v>760</v>
      </c>
      <c r="E5166" s="3" t="str">
        <f>_xlfn.XLOOKUP(Tbl_BalanceHistory[[#This Row],[RespAgy]],Tbl_Agencies[Agy Code],Tbl_Agencies[Agy Sort])</f>
        <v>161000</v>
      </c>
      <c r="F5166" s="2" t="str">
        <f>Tbl_BalanceHistory[[#This Row],[RespAgy]]&amp;": "&amp;Tbl_BalanceHistory[[#This Row],[RespAgency]]</f>
        <v>799: Department of Corrections</v>
      </c>
      <c r="G5166" s="3">
        <v>799</v>
      </c>
      <c r="H5166" s="3" t="s">
        <v>760</v>
      </c>
      <c r="I5166" s="3" t="str">
        <f>_xlfn.XLOOKUP(Tbl_BalanceHistory[[#This Row],[AgyCode]],Tbl_Agencies[Agy Code],Tbl_Agencies[Agy Sort])</f>
        <v>161000</v>
      </c>
      <c r="J5166" s="2" t="str">
        <f>Tbl_BalanceHistory[[#This Row],[AgyCode]]&amp;": "&amp;Tbl_BalanceHistory[[#This Row],[Agency Name]]</f>
        <v>799: Department of Corrections</v>
      </c>
      <c r="K5166" s="1">
        <v>2024</v>
      </c>
      <c r="L5166" s="3">
        <v>197</v>
      </c>
      <c r="M5166" s="3" t="s">
        <v>401</v>
      </c>
      <c r="N5166" s="2" t="str">
        <f>Tbl_BalanceHistory[[#This Row],[ProgramCode]]&amp;": "&amp;Tbl_BalanceHistory[[#This Row],[Program Name]]</f>
        <v>197: Instruction</v>
      </c>
      <c r="O5166" s="3" t="s">
        <v>886</v>
      </c>
      <c r="P5166" s="1" t="str">
        <f>IF(Tbl_BalanceHistory[[#This Row],[FundCode]]="0100","GF",IF(Tbl_BalanceHistory[[#This Row],[FundCode]]="01000","GF","Hi Ed / OCR"))</f>
        <v>GF</v>
      </c>
      <c r="Q5166" s="5">
        <v>34789702</v>
      </c>
      <c r="R5166" s="5">
        <v>34772937.039999999</v>
      </c>
      <c r="S5166" s="5">
        <v>16764.96</v>
      </c>
      <c r="T5166" s="5">
        <v>0</v>
      </c>
      <c r="U5166" s="3"/>
      <c r="V5166" s="5">
        <v>16764.96</v>
      </c>
      <c r="W5166" s="5">
        <v>0</v>
      </c>
      <c r="X5166" s="5">
        <v>0</v>
      </c>
      <c r="Y5166" s="5">
        <v>0</v>
      </c>
      <c r="Z5166" s="5">
        <v>0</v>
      </c>
      <c r="AA5166" s="5">
        <v>16764.96</v>
      </c>
      <c r="AB5166" s="2"/>
      <c r="AC5166" s="2"/>
      <c r="AD5166" s="2"/>
      <c r="AE5166" s="2" t="s">
        <v>2613</v>
      </c>
    </row>
    <row r="5167" spans="1:31" ht="45" x14ac:dyDescent="0.25">
      <c r="A5167" s="2" t="s">
        <v>747</v>
      </c>
      <c r="B5167" s="3">
        <v>12</v>
      </c>
      <c r="C5167" s="3">
        <v>799</v>
      </c>
      <c r="D5167" s="3" t="s">
        <v>760</v>
      </c>
      <c r="E5167" s="3" t="str">
        <f>_xlfn.XLOOKUP(Tbl_BalanceHistory[[#This Row],[RespAgy]],Tbl_Agencies[Agy Code],Tbl_Agencies[Agy Sort])</f>
        <v>161000</v>
      </c>
      <c r="F5167" s="2" t="str">
        <f>Tbl_BalanceHistory[[#This Row],[RespAgy]]&amp;": "&amp;Tbl_BalanceHistory[[#This Row],[RespAgency]]</f>
        <v>799: Department of Corrections</v>
      </c>
      <c r="G5167" s="3">
        <v>799</v>
      </c>
      <c r="H5167" s="3" t="s">
        <v>760</v>
      </c>
      <c r="I5167" s="3" t="str">
        <f>_xlfn.XLOOKUP(Tbl_BalanceHistory[[#This Row],[AgyCode]],Tbl_Agencies[Agy Code],Tbl_Agencies[Agy Sort])</f>
        <v>161000</v>
      </c>
      <c r="J5167" s="2" t="str">
        <f>Tbl_BalanceHistory[[#This Row],[AgyCode]]&amp;": "&amp;Tbl_BalanceHistory[[#This Row],[Agency Name]]</f>
        <v>799: Department of Corrections</v>
      </c>
      <c r="K5167" s="1">
        <v>2023</v>
      </c>
      <c r="L5167" s="3">
        <v>351</v>
      </c>
      <c r="M5167" s="3" t="s">
        <v>762</v>
      </c>
      <c r="N5167" s="2" t="str">
        <f>Tbl_BalanceHistory[[#This Row],[ProgramCode]]&amp;": "&amp;Tbl_BalanceHistory[[#This Row],[Program Name]]</f>
        <v>351: Supervision of Offenders and Re-entry Services</v>
      </c>
      <c r="O5167" s="3" t="s">
        <v>886</v>
      </c>
      <c r="P5167" s="1" t="str">
        <f>IF(Tbl_BalanceHistory[[#This Row],[FundCode]]="0100","GF",IF(Tbl_BalanceHistory[[#This Row],[FundCode]]="01000","GF","Hi Ed / OCR"))</f>
        <v>GF</v>
      </c>
      <c r="Q5167" s="5">
        <v>118323183</v>
      </c>
      <c r="R5167" s="5">
        <v>118323183</v>
      </c>
      <c r="S5167" s="5">
        <v>0</v>
      </c>
      <c r="T5167" s="5">
        <v>0</v>
      </c>
      <c r="U5167" s="3"/>
      <c r="V5167" s="5">
        <v>0</v>
      </c>
      <c r="W5167" s="5">
        <v>0</v>
      </c>
      <c r="X5167" s="5"/>
      <c r="Y5167" s="5"/>
      <c r="Z5167" s="5">
        <v>0</v>
      </c>
      <c r="AA5167" s="5">
        <v>0</v>
      </c>
      <c r="AB5167" s="2"/>
      <c r="AC5167" s="2"/>
      <c r="AD5167" s="2"/>
      <c r="AE5167" s="2"/>
    </row>
    <row r="5168" spans="1:31" ht="45" x14ac:dyDescent="0.25">
      <c r="A5168" s="2" t="s">
        <v>747</v>
      </c>
      <c r="B5168" s="3">
        <v>12</v>
      </c>
      <c r="C5168" s="3">
        <v>799</v>
      </c>
      <c r="D5168" s="3" t="s">
        <v>760</v>
      </c>
      <c r="E5168" s="3" t="str">
        <f>_xlfn.XLOOKUP(Tbl_BalanceHistory[[#This Row],[RespAgy]],Tbl_Agencies[Agy Code],Tbl_Agencies[Agy Sort])</f>
        <v>161000</v>
      </c>
      <c r="F5168" s="2" t="str">
        <f>Tbl_BalanceHistory[[#This Row],[RespAgy]]&amp;": "&amp;Tbl_BalanceHistory[[#This Row],[RespAgency]]</f>
        <v>799: Department of Corrections</v>
      </c>
      <c r="G5168" s="3">
        <v>799</v>
      </c>
      <c r="H5168" s="3" t="s">
        <v>760</v>
      </c>
      <c r="I5168" s="3" t="str">
        <f>_xlfn.XLOOKUP(Tbl_BalanceHistory[[#This Row],[AgyCode]],Tbl_Agencies[Agy Code],Tbl_Agencies[Agy Sort])</f>
        <v>161000</v>
      </c>
      <c r="J5168" s="2" t="str">
        <f>Tbl_BalanceHistory[[#This Row],[AgyCode]]&amp;": "&amp;Tbl_BalanceHistory[[#This Row],[Agency Name]]</f>
        <v>799: Department of Corrections</v>
      </c>
      <c r="K5168" s="1">
        <v>2024</v>
      </c>
      <c r="L5168" s="3">
        <v>351</v>
      </c>
      <c r="M5168" s="3" t="s">
        <v>762</v>
      </c>
      <c r="N5168" s="2" t="str">
        <f>Tbl_BalanceHistory[[#This Row],[ProgramCode]]&amp;": "&amp;Tbl_BalanceHistory[[#This Row],[Program Name]]</f>
        <v>351: Supervision of Offenders and Re-entry Services</v>
      </c>
      <c r="O5168" s="3" t="s">
        <v>886</v>
      </c>
      <c r="P5168" s="1" t="str">
        <f>IF(Tbl_BalanceHistory[[#This Row],[FundCode]]="0100","GF",IF(Tbl_BalanceHistory[[#This Row],[FundCode]]="01000","GF","Hi Ed / OCR"))</f>
        <v>GF</v>
      </c>
      <c r="Q5168" s="5">
        <v>120831577</v>
      </c>
      <c r="R5168" s="5">
        <v>120831577</v>
      </c>
      <c r="S5168" s="5">
        <v>0</v>
      </c>
      <c r="T5168" s="5">
        <v>0</v>
      </c>
      <c r="U5168" s="3"/>
      <c r="V5168" s="5">
        <v>0</v>
      </c>
      <c r="W5168" s="5">
        <v>0</v>
      </c>
      <c r="X5168" s="5">
        <v>0</v>
      </c>
      <c r="Y5168" s="5">
        <v>0</v>
      </c>
      <c r="Z5168" s="5">
        <v>0</v>
      </c>
      <c r="AA5168" s="5">
        <v>0</v>
      </c>
      <c r="AB5168" s="2"/>
      <c r="AC5168" s="2"/>
      <c r="AD5168" s="2"/>
      <c r="AE5168" s="2"/>
    </row>
    <row r="5169" spans="1:31" ht="75" x14ac:dyDescent="0.25">
      <c r="A5169" s="2" t="s">
        <v>747</v>
      </c>
      <c r="B5169" s="3">
        <v>12</v>
      </c>
      <c r="C5169" s="3">
        <v>799</v>
      </c>
      <c r="D5169" s="3" t="s">
        <v>760</v>
      </c>
      <c r="E5169" s="3" t="str">
        <f>_xlfn.XLOOKUP(Tbl_BalanceHistory[[#This Row],[RespAgy]],Tbl_Agencies[Agy Code],Tbl_Agencies[Agy Sort])</f>
        <v>161000</v>
      </c>
      <c r="F5169" s="2" t="str">
        <f>Tbl_BalanceHistory[[#This Row],[RespAgy]]&amp;": "&amp;Tbl_BalanceHistory[[#This Row],[RespAgency]]</f>
        <v>799: Department of Corrections</v>
      </c>
      <c r="G5169" s="3">
        <v>799</v>
      </c>
      <c r="H5169" s="3" t="s">
        <v>760</v>
      </c>
      <c r="I5169" s="3" t="str">
        <f>_xlfn.XLOOKUP(Tbl_BalanceHistory[[#This Row],[AgyCode]],Tbl_Agencies[Agy Code],Tbl_Agencies[Agy Sort])</f>
        <v>161000</v>
      </c>
      <c r="J5169" s="2" t="str">
        <f>Tbl_BalanceHistory[[#This Row],[AgyCode]]&amp;": "&amp;Tbl_BalanceHistory[[#This Row],[Agency Name]]</f>
        <v>799: Department of Corrections</v>
      </c>
      <c r="K5169" s="1">
        <v>2023</v>
      </c>
      <c r="L5169" s="3">
        <v>356</v>
      </c>
      <c r="M5169" s="3" t="s">
        <v>258</v>
      </c>
      <c r="N5169" s="2" t="str">
        <f>Tbl_BalanceHistory[[#This Row],[ProgramCode]]&amp;": "&amp;Tbl_BalanceHistory[[#This Row],[Program Name]]</f>
        <v>356: Financial Assistance for Confinement of Inmates in Local and Regional Facilities</v>
      </c>
      <c r="O5169" s="3" t="s">
        <v>886</v>
      </c>
      <c r="P5169" s="1" t="str">
        <f>IF(Tbl_BalanceHistory[[#This Row],[FundCode]]="0100","GF",IF(Tbl_BalanceHistory[[#This Row],[FundCode]]="01000","GF","Hi Ed / OCR"))</f>
        <v>GF</v>
      </c>
      <c r="Q5169" s="5">
        <v>1322858</v>
      </c>
      <c r="R5169" s="5">
        <v>1297632</v>
      </c>
      <c r="S5169" s="5">
        <v>25226</v>
      </c>
      <c r="T5169" s="5">
        <v>0</v>
      </c>
      <c r="U5169" s="3"/>
      <c r="V5169" s="5">
        <v>25226</v>
      </c>
      <c r="W5169" s="5">
        <v>0</v>
      </c>
      <c r="X5169" s="5"/>
      <c r="Y5169" s="5"/>
      <c r="Z5169" s="5">
        <v>0</v>
      </c>
      <c r="AA5169" s="5">
        <v>25226</v>
      </c>
      <c r="AB5169" s="2"/>
      <c r="AC5169" s="2"/>
      <c r="AD5169" s="2"/>
      <c r="AE5169" s="2" t="s">
        <v>2444</v>
      </c>
    </row>
    <row r="5170" spans="1:31" ht="45" x14ac:dyDescent="0.25">
      <c r="A5170" s="2" t="s">
        <v>747</v>
      </c>
      <c r="B5170" s="3">
        <v>12</v>
      </c>
      <c r="C5170" s="3">
        <v>799</v>
      </c>
      <c r="D5170" s="3" t="s">
        <v>760</v>
      </c>
      <c r="E5170" s="3" t="str">
        <f>_xlfn.XLOOKUP(Tbl_BalanceHistory[[#This Row],[RespAgy]],Tbl_Agencies[Agy Code],Tbl_Agencies[Agy Sort])</f>
        <v>161000</v>
      </c>
      <c r="F5170" s="2" t="str">
        <f>Tbl_BalanceHistory[[#This Row],[RespAgy]]&amp;": "&amp;Tbl_BalanceHistory[[#This Row],[RespAgency]]</f>
        <v>799: Department of Corrections</v>
      </c>
      <c r="G5170" s="3">
        <v>799</v>
      </c>
      <c r="H5170" s="3" t="s">
        <v>760</v>
      </c>
      <c r="I5170" s="3" t="str">
        <f>_xlfn.XLOOKUP(Tbl_BalanceHistory[[#This Row],[AgyCode]],Tbl_Agencies[Agy Code],Tbl_Agencies[Agy Sort])</f>
        <v>161000</v>
      </c>
      <c r="J5170" s="2" t="str">
        <f>Tbl_BalanceHistory[[#This Row],[AgyCode]]&amp;": "&amp;Tbl_BalanceHistory[[#This Row],[Agency Name]]</f>
        <v>799: Department of Corrections</v>
      </c>
      <c r="K5170" s="1">
        <v>2023</v>
      </c>
      <c r="L5170" s="3">
        <v>361</v>
      </c>
      <c r="M5170" s="3" t="s">
        <v>764</v>
      </c>
      <c r="N5170" s="2" t="str">
        <f>Tbl_BalanceHistory[[#This Row],[ProgramCode]]&amp;": "&amp;Tbl_BalanceHistory[[#This Row],[Program Name]]</f>
        <v>361: Operation of State Residential Community Correctional Facilities</v>
      </c>
      <c r="O5170" s="3" t="s">
        <v>886</v>
      </c>
      <c r="P5170" s="1" t="str">
        <f>IF(Tbl_BalanceHistory[[#This Row],[FundCode]]="0100","GF",IF(Tbl_BalanceHistory[[#This Row],[FundCode]]="01000","GF","Hi Ed / OCR"))</f>
        <v>GF</v>
      </c>
      <c r="Q5170" s="5">
        <v>25532939</v>
      </c>
      <c r="R5170" s="5">
        <v>25532939</v>
      </c>
      <c r="S5170" s="5">
        <v>0</v>
      </c>
      <c r="T5170" s="5">
        <v>0</v>
      </c>
      <c r="U5170" s="3"/>
      <c r="V5170" s="5">
        <v>0</v>
      </c>
      <c r="W5170" s="5">
        <v>0</v>
      </c>
      <c r="X5170" s="5"/>
      <c r="Y5170" s="5"/>
      <c r="Z5170" s="5">
        <v>0</v>
      </c>
      <c r="AA5170" s="5">
        <v>0</v>
      </c>
      <c r="AB5170" s="2"/>
      <c r="AC5170" s="2"/>
      <c r="AD5170" s="2"/>
      <c r="AE5170" s="2"/>
    </row>
    <row r="5171" spans="1:31" ht="45" x14ac:dyDescent="0.25">
      <c r="A5171" s="2" t="s">
        <v>747</v>
      </c>
      <c r="B5171" s="3">
        <v>12</v>
      </c>
      <c r="C5171" s="3">
        <v>799</v>
      </c>
      <c r="D5171" s="3" t="s">
        <v>760</v>
      </c>
      <c r="E5171" s="3" t="str">
        <f>_xlfn.XLOOKUP(Tbl_BalanceHistory[[#This Row],[RespAgy]],Tbl_Agencies[Agy Code],Tbl_Agencies[Agy Sort])</f>
        <v>161000</v>
      </c>
      <c r="F5171" s="2" t="str">
        <f>Tbl_BalanceHistory[[#This Row],[RespAgy]]&amp;": "&amp;Tbl_BalanceHistory[[#This Row],[RespAgency]]</f>
        <v>799: Department of Corrections</v>
      </c>
      <c r="G5171" s="3">
        <v>799</v>
      </c>
      <c r="H5171" s="3" t="s">
        <v>760</v>
      </c>
      <c r="I5171" s="3" t="str">
        <f>_xlfn.XLOOKUP(Tbl_BalanceHistory[[#This Row],[AgyCode]],Tbl_Agencies[Agy Code],Tbl_Agencies[Agy Sort])</f>
        <v>161000</v>
      </c>
      <c r="J5171" s="2" t="str">
        <f>Tbl_BalanceHistory[[#This Row],[AgyCode]]&amp;": "&amp;Tbl_BalanceHistory[[#This Row],[Agency Name]]</f>
        <v>799: Department of Corrections</v>
      </c>
      <c r="K5171" s="1">
        <v>2024</v>
      </c>
      <c r="L5171" s="3">
        <v>361</v>
      </c>
      <c r="M5171" s="3" t="s">
        <v>764</v>
      </c>
      <c r="N5171" s="2" t="str">
        <f>Tbl_BalanceHistory[[#This Row],[ProgramCode]]&amp;": "&amp;Tbl_BalanceHistory[[#This Row],[Program Name]]</f>
        <v>361: Operation of State Residential Community Correctional Facilities</v>
      </c>
      <c r="O5171" s="3" t="s">
        <v>886</v>
      </c>
      <c r="P5171" s="1" t="str">
        <f>IF(Tbl_BalanceHistory[[#This Row],[FundCode]]="0100","GF",IF(Tbl_BalanceHistory[[#This Row],[FundCode]]="01000","GF","Hi Ed / OCR"))</f>
        <v>GF</v>
      </c>
      <c r="Q5171" s="5">
        <v>24482433</v>
      </c>
      <c r="R5171" s="5">
        <v>24482433</v>
      </c>
      <c r="S5171" s="5">
        <v>0</v>
      </c>
      <c r="T5171" s="5">
        <v>0</v>
      </c>
      <c r="U5171" s="3"/>
      <c r="V5171" s="5">
        <v>0</v>
      </c>
      <c r="W5171" s="5">
        <v>0</v>
      </c>
      <c r="X5171" s="5">
        <v>0</v>
      </c>
      <c r="Y5171" s="5">
        <v>0</v>
      </c>
      <c r="Z5171" s="5">
        <v>0</v>
      </c>
      <c r="AA5171" s="5">
        <v>0</v>
      </c>
      <c r="AB5171" s="2"/>
      <c r="AC5171" s="2"/>
      <c r="AD5171" s="2"/>
      <c r="AE5171" s="2"/>
    </row>
    <row r="5172" spans="1:31" ht="45" x14ac:dyDescent="0.25">
      <c r="A5172" s="2" t="s">
        <v>747</v>
      </c>
      <c r="B5172" s="3">
        <v>12</v>
      </c>
      <c r="C5172" s="3">
        <v>799</v>
      </c>
      <c r="D5172" s="3" t="s">
        <v>760</v>
      </c>
      <c r="E5172" s="3" t="str">
        <f>_xlfn.XLOOKUP(Tbl_BalanceHistory[[#This Row],[RespAgy]],Tbl_Agencies[Agy Code],Tbl_Agencies[Agy Sort])</f>
        <v>161000</v>
      </c>
      <c r="F5172" s="2" t="str">
        <f>Tbl_BalanceHistory[[#This Row],[RespAgy]]&amp;": "&amp;Tbl_BalanceHistory[[#This Row],[RespAgency]]</f>
        <v>799: Department of Corrections</v>
      </c>
      <c r="G5172" s="3">
        <v>799</v>
      </c>
      <c r="H5172" s="3" t="s">
        <v>760</v>
      </c>
      <c r="I5172" s="3" t="str">
        <f>_xlfn.XLOOKUP(Tbl_BalanceHistory[[#This Row],[AgyCode]],Tbl_Agencies[Agy Code],Tbl_Agencies[Agy Sort])</f>
        <v>161000</v>
      </c>
      <c r="J5172" s="2" t="str">
        <f>Tbl_BalanceHistory[[#This Row],[AgyCode]]&amp;": "&amp;Tbl_BalanceHistory[[#This Row],[Agency Name]]</f>
        <v>799: Department of Corrections</v>
      </c>
      <c r="K5172" s="1">
        <v>2023</v>
      </c>
      <c r="L5172" s="3">
        <v>397</v>
      </c>
      <c r="M5172" s="3" t="s">
        <v>766</v>
      </c>
      <c r="N5172" s="2" t="str">
        <f>Tbl_BalanceHistory[[#This Row],[ProgramCode]]&amp;": "&amp;Tbl_BalanceHistory[[#This Row],[Program Name]]</f>
        <v>397: Prison Medical and Clinical Services</v>
      </c>
      <c r="O5172" s="3" t="s">
        <v>886</v>
      </c>
      <c r="P5172" s="1" t="str">
        <f>IF(Tbl_BalanceHistory[[#This Row],[FundCode]]="0100","GF",IF(Tbl_BalanceHistory[[#This Row],[FundCode]]="01000","GF","Hi Ed / OCR"))</f>
        <v>GF</v>
      </c>
      <c r="Q5172" s="5">
        <v>262337873</v>
      </c>
      <c r="R5172" s="5">
        <v>262337873</v>
      </c>
      <c r="S5172" s="5">
        <v>0</v>
      </c>
      <c r="T5172" s="5">
        <v>0</v>
      </c>
      <c r="U5172" s="3"/>
      <c r="V5172" s="5">
        <v>0</v>
      </c>
      <c r="W5172" s="5">
        <v>0</v>
      </c>
      <c r="X5172" s="5">
        <v>0</v>
      </c>
      <c r="Y5172" s="5">
        <v>0</v>
      </c>
      <c r="Z5172" s="5">
        <v>0</v>
      </c>
      <c r="AA5172" s="5">
        <v>0</v>
      </c>
      <c r="AB5172" s="2"/>
      <c r="AC5172" s="2"/>
      <c r="AD5172" s="2"/>
      <c r="AE5172" s="2"/>
    </row>
    <row r="5173" spans="1:31" ht="45" x14ac:dyDescent="0.25">
      <c r="A5173" s="2" t="s">
        <v>747</v>
      </c>
      <c r="B5173" s="3">
        <v>12</v>
      </c>
      <c r="C5173" s="3">
        <v>799</v>
      </c>
      <c r="D5173" s="3" t="s">
        <v>760</v>
      </c>
      <c r="E5173" s="3" t="str">
        <f>_xlfn.XLOOKUP(Tbl_BalanceHistory[[#This Row],[RespAgy]],Tbl_Agencies[Agy Code],Tbl_Agencies[Agy Sort])</f>
        <v>161000</v>
      </c>
      <c r="F5173" s="2" t="str">
        <f>Tbl_BalanceHistory[[#This Row],[RespAgy]]&amp;": "&amp;Tbl_BalanceHistory[[#This Row],[RespAgency]]</f>
        <v>799: Department of Corrections</v>
      </c>
      <c r="G5173" s="3">
        <v>799</v>
      </c>
      <c r="H5173" s="3" t="s">
        <v>760</v>
      </c>
      <c r="I5173" s="3" t="str">
        <f>_xlfn.XLOOKUP(Tbl_BalanceHistory[[#This Row],[AgyCode]],Tbl_Agencies[Agy Code],Tbl_Agencies[Agy Sort])</f>
        <v>161000</v>
      </c>
      <c r="J5173" s="2" t="str">
        <f>Tbl_BalanceHistory[[#This Row],[AgyCode]]&amp;": "&amp;Tbl_BalanceHistory[[#This Row],[Agency Name]]</f>
        <v>799: Department of Corrections</v>
      </c>
      <c r="K5173" s="1">
        <v>2024</v>
      </c>
      <c r="L5173" s="3">
        <v>397</v>
      </c>
      <c r="M5173" s="3" t="s">
        <v>766</v>
      </c>
      <c r="N5173" s="2" t="str">
        <f>Tbl_BalanceHistory[[#This Row],[ProgramCode]]&amp;": "&amp;Tbl_BalanceHistory[[#This Row],[Program Name]]</f>
        <v>397: Prison Medical and Clinical Services</v>
      </c>
      <c r="O5173" s="3" t="s">
        <v>886</v>
      </c>
      <c r="P5173" s="1" t="str">
        <f>IF(Tbl_BalanceHistory[[#This Row],[FundCode]]="0100","GF",IF(Tbl_BalanceHistory[[#This Row],[FundCode]]="01000","GF","Hi Ed / OCR"))</f>
        <v>GF</v>
      </c>
      <c r="Q5173" s="5">
        <v>281167281</v>
      </c>
      <c r="R5173" s="5">
        <v>281167280.26999998</v>
      </c>
      <c r="S5173" s="5">
        <v>0.73</v>
      </c>
      <c r="T5173" s="5">
        <v>0</v>
      </c>
      <c r="U5173" s="3"/>
      <c r="V5173" s="5">
        <v>0.73</v>
      </c>
      <c r="W5173" s="5">
        <v>0</v>
      </c>
      <c r="X5173" s="5">
        <v>0</v>
      </c>
      <c r="Y5173" s="5">
        <v>0</v>
      </c>
      <c r="Z5173" s="5">
        <v>0</v>
      </c>
      <c r="AA5173" s="5">
        <v>0.73</v>
      </c>
      <c r="AB5173" s="2"/>
      <c r="AC5173" s="2"/>
      <c r="AD5173" s="2"/>
      <c r="AE5173" s="2" t="s">
        <v>2613</v>
      </c>
    </row>
    <row r="5174" spans="1:31" ht="45" x14ac:dyDescent="0.25">
      <c r="A5174" s="2" t="s">
        <v>747</v>
      </c>
      <c r="B5174" s="3">
        <v>12</v>
      </c>
      <c r="C5174" s="3">
        <v>799</v>
      </c>
      <c r="D5174" s="3" t="s">
        <v>760</v>
      </c>
      <c r="E5174" s="3" t="str">
        <f>_xlfn.XLOOKUP(Tbl_BalanceHistory[[#This Row],[RespAgy]],Tbl_Agencies[Agy Code],Tbl_Agencies[Agy Sort])</f>
        <v>161000</v>
      </c>
      <c r="F5174" s="2" t="str">
        <f>Tbl_BalanceHistory[[#This Row],[RespAgy]]&amp;": "&amp;Tbl_BalanceHistory[[#This Row],[RespAgency]]</f>
        <v>799: Department of Corrections</v>
      </c>
      <c r="G5174" s="3">
        <v>799</v>
      </c>
      <c r="H5174" s="3" t="s">
        <v>760</v>
      </c>
      <c r="I5174" s="3" t="str">
        <f>_xlfn.XLOOKUP(Tbl_BalanceHistory[[#This Row],[AgyCode]],Tbl_Agencies[Agy Code],Tbl_Agencies[Agy Sort])</f>
        <v>161000</v>
      </c>
      <c r="J5174" s="2" t="str">
        <f>Tbl_BalanceHistory[[#This Row],[AgyCode]]&amp;": "&amp;Tbl_BalanceHistory[[#This Row],[Agency Name]]</f>
        <v>799: Department of Corrections</v>
      </c>
      <c r="K5174" s="1">
        <v>2023</v>
      </c>
      <c r="L5174" s="3">
        <v>398</v>
      </c>
      <c r="M5174" s="3" t="s">
        <v>768</v>
      </c>
      <c r="N5174" s="2" t="str">
        <f>Tbl_BalanceHistory[[#This Row],[ProgramCode]]&amp;": "&amp;Tbl_BalanceHistory[[#This Row],[Program Name]]</f>
        <v>398: Operation of Secure Correctional Facilities</v>
      </c>
      <c r="O5174" s="3" t="s">
        <v>886</v>
      </c>
      <c r="P5174" s="1" t="str">
        <f>IF(Tbl_BalanceHistory[[#This Row],[FundCode]]="0100","GF",IF(Tbl_BalanceHistory[[#This Row],[FundCode]]="01000","GF","Hi Ed / OCR"))</f>
        <v>GF</v>
      </c>
      <c r="Q5174" s="5">
        <v>869964722</v>
      </c>
      <c r="R5174" s="5">
        <v>869957585.18999994</v>
      </c>
      <c r="S5174" s="5">
        <v>7136.81</v>
      </c>
      <c r="T5174" s="5">
        <v>0</v>
      </c>
      <c r="U5174" s="3"/>
      <c r="V5174" s="5">
        <v>7136.81</v>
      </c>
      <c r="W5174" s="5">
        <v>0</v>
      </c>
      <c r="X5174" s="5"/>
      <c r="Y5174" s="5"/>
      <c r="Z5174" s="5">
        <v>0</v>
      </c>
      <c r="AA5174" s="5">
        <v>7136.81</v>
      </c>
      <c r="AB5174" s="2"/>
      <c r="AC5174" s="2"/>
      <c r="AD5174" s="2"/>
      <c r="AE5174" s="2" t="s">
        <v>2443</v>
      </c>
    </row>
    <row r="5175" spans="1:31" ht="225" x14ac:dyDescent="0.25">
      <c r="A5175" s="2" t="s">
        <v>747</v>
      </c>
      <c r="B5175" s="3">
        <v>12</v>
      </c>
      <c r="C5175" s="3">
        <v>799</v>
      </c>
      <c r="D5175" s="3" t="s">
        <v>760</v>
      </c>
      <c r="E5175" s="3" t="str">
        <f>_xlfn.XLOOKUP(Tbl_BalanceHistory[[#This Row],[RespAgy]],Tbl_Agencies[Agy Code],Tbl_Agencies[Agy Sort])</f>
        <v>161000</v>
      </c>
      <c r="F5175" s="2" t="str">
        <f>Tbl_BalanceHistory[[#This Row],[RespAgy]]&amp;": "&amp;Tbl_BalanceHistory[[#This Row],[RespAgency]]</f>
        <v>799: Department of Corrections</v>
      </c>
      <c r="G5175" s="3">
        <v>799</v>
      </c>
      <c r="H5175" s="3" t="s">
        <v>760</v>
      </c>
      <c r="I5175" s="3" t="str">
        <f>_xlfn.XLOOKUP(Tbl_BalanceHistory[[#This Row],[AgyCode]],Tbl_Agencies[Agy Code],Tbl_Agencies[Agy Sort])</f>
        <v>161000</v>
      </c>
      <c r="J5175" s="2" t="str">
        <f>Tbl_BalanceHistory[[#This Row],[AgyCode]]&amp;": "&amp;Tbl_BalanceHistory[[#This Row],[Agency Name]]</f>
        <v>799: Department of Corrections</v>
      </c>
      <c r="K5175" s="1">
        <v>2024</v>
      </c>
      <c r="L5175" s="3">
        <v>398</v>
      </c>
      <c r="M5175" s="3" t="s">
        <v>768</v>
      </c>
      <c r="N5175" s="2" t="str">
        <f>Tbl_BalanceHistory[[#This Row],[ProgramCode]]&amp;": "&amp;Tbl_BalanceHistory[[#This Row],[Program Name]]</f>
        <v>398: Operation of Secure Correctional Facilities</v>
      </c>
      <c r="O5175" s="3" t="s">
        <v>886</v>
      </c>
      <c r="P5175" s="1" t="str">
        <f>IF(Tbl_BalanceHistory[[#This Row],[FundCode]]="0100","GF",IF(Tbl_BalanceHistory[[#This Row],[FundCode]]="01000","GF","Hi Ed / OCR"))</f>
        <v>GF</v>
      </c>
      <c r="Q5175" s="5">
        <v>864551031</v>
      </c>
      <c r="R5175" s="5">
        <v>860425527.25</v>
      </c>
      <c r="S5175" s="5">
        <v>4125503.75</v>
      </c>
      <c r="T5175" s="5">
        <v>0</v>
      </c>
      <c r="U5175" s="3"/>
      <c r="V5175" s="5">
        <v>4125503.75</v>
      </c>
      <c r="W5175" s="5">
        <v>0</v>
      </c>
      <c r="X5175" s="5">
        <v>0</v>
      </c>
      <c r="Y5175" s="5">
        <v>2954523</v>
      </c>
      <c r="Z5175" s="5">
        <v>2954523</v>
      </c>
      <c r="AA5175" s="5">
        <v>1170980.75</v>
      </c>
      <c r="AB5175" s="2"/>
      <c r="AC5175" s="2"/>
      <c r="AD5175" s="2" t="s">
        <v>2614</v>
      </c>
      <c r="AE5175" s="2" t="s">
        <v>2615</v>
      </c>
    </row>
    <row r="5176" spans="1:31" ht="120" x14ac:dyDescent="0.25">
      <c r="A5176" s="2" t="s">
        <v>747</v>
      </c>
      <c r="B5176" s="3">
        <v>12</v>
      </c>
      <c r="C5176" s="3">
        <v>799</v>
      </c>
      <c r="D5176" s="3" t="s">
        <v>760</v>
      </c>
      <c r="E5176" s="3" t="str">
        <f>_xlfn.XLOOKUP(Tbl_BalanceHistory[[#This Row],[RespAgy]],Tbl_Agencies[Agy Code],Tbl_Agencies[Agy Sort])</f>
        <v>161000</v>
      </c>
      <c r="F5176" s="2" t="str">
        <f>Tbl_BalanceHistory[[#This Row],[RespAgy]]&amp;": "&amp;Tbl_BalanceHistory[[#This Row],[RespAgency]]</f>
        <v>799: Department of Corrections</v>
      </c>
      <c r="G5176" s="3">
        <v>799</v>
      </c>
      <c r="H5176" s="3" t="s">
        <v>760</v>
      </c>
      <c r="I5176" s="3" t="str">
        <f>_xlfn.XLOOKUP(Tbl_BalanceHistory[[#This Row],[AgyCode]],Tbl_Agencies[Agy Code],Tbl_Agencies[Agy Sort])</f>
        <v>161000</v>
      </c>
      <c r="J5176" s="2" t="str">
        <f>Tbl_BalanceHistory[[#This Row],[AgyCode]]&amp;": "&amp;Tbl_BalanceHistory[[#This Row],[Agency Name]]</f>
        <v>799: Department of Corrections</v>
      </c>
      <c r="K5176" s="1">
        <v>2021</v>
      </c>
      <c r="L5176" s="3">
        <v>399</v>
      </c>
      <c r="M5176" s="3" t="s">
        <v>62</v>
      </c>
      <c r="N5176" s="2" t="str">
        <f>Tbl_BalanceHistory[[#This Row],[ProgramCode]]&amp;": "&amp;Tbl_BalanceHistory[[#This Row],[Program Name]]</f>
        <v>399: Administrative and Support Services</v>
      </c>
      <c r="O5176" s="3" t="s">
        <v>886</v>
      </c>
      <c r="P5176" s="1" t="str">
        <f>IF(Tbl_BalanceHistory[[#This Row],[FundCode]]="0100","GF",IF(Tbl_BalanceHistory[[#This Row],[FundCode]]="01000","GF","Hi Ed / OCR"))</f>
        <v>GF</v>
      </c>
      <c r="Q5176" s="5">
        <v>6526309</v>
      </c>
      <c r="R5176" s="5">
        <v>0</v>
      </c>
      <c r="S5176" s="5">
        <v>6526309</v>
      </c>
      <c r="T5176" s="5">
        <v>0</v>
      </c>
      <c r="U5176" s="3"/>
      <c r="V5176" s="5">
        <v>6526309</v>
      </c>
      <c r="W5176" s="5">
        <v>6526309</v>
      </c>
      <c r="X5176" s="5"/>
      <c r="Y5176" s="5"/>
      <c r="Z5176" s="5">
        <f>Tbl_BalanceHistory[[#This Row],[Discretionary Recommended - Pre 2022]]+Tbl_BalanceHistory[[#This Row],[Discretionary Balance Recommended: Policy]]+Tbl_BalanceHistory[[#This Row],[Discretionary Balance Recommended: Commitments]]</f>
        <v>6526309</v>
      </c>
      <c r="AA5176" s="5">
        <f>Tbl_BalanceHistory[[#This Row],[Discretionary Balance]]-Tbl_BalanceHistory[[#This Row],[Discretionary Reappropriation]]</f>
        <v>0</v>
      </c>
      <c r="AB5176" s="2" t="s">
        <v>2227</v>
      </c>
      <c r="AC5176" s="2"/>
      <c r="AD5176" s="2"/>
      <c r="AE5176" s="2" t="s">
        <v>2228</v>
      </c>
    </row>
    <row r="5177" spans="1:31" ht="60" x14ac:dyDescent="0.25">
      <c r="A5177" s="2" t="s">
        <v>747</v>
      </c>
      <c r="B5177" s="3">
        <v>12</v>
      </c>
      <c r="C5177" s="3">
        <v>799</v>
      </c>
      <c r="D5177" s="3" t="s">
        <v>760</v>
      </c>
      <c r="E5177" s="3" t="str">
        <f>_xlfn.XLOOKUP(Tbl_BalanceHistory[[#This Row],[RespAgy]],Tbl_Agencies[Agy Code],Tbl_Agencies[Agy Sort])</f>
        <v>161000</v>
      </c>
      <c r="F5177" s="2" t="str">
        <f>Tbl_BalanceHistory[[#This Row],[RespAgy]]&amp;": "&amp;Tbl_BalanceHistory[[#This Row],[RespAgency]]</f>
        <v>799: Department of Corrections</v>
      </c>
      <c r="G5177" s="3">
        <v>799</v>
      </c>
      <c r="H5177" s="3" t="s">
        <v>760</v>
      </c>
      <c r="I5177" s="3" t="str">
        <f>_xlfn.XLOOKUP(Tbl_BalanceHistory[[#This Row],[AgyCode]],Tbl_Agencies[Agy Code],Tbl_Agencies[Agy Sort])</f>
        <v>161000</v>
      </c>
      <c r="J5177" s="2" t="str">
        <f>Tbl_BalanceHistory[[#This Row],[AgyCode]]&amp;": "&amp;Tbl_BalanceHistory[[#This Row],[Agency Name]]</f>
        <v>799: Department of Corrections</v>
      </c>
      <c r="K5177" s="1">
        <v>2022</v>
      </c>
      <c r="L5177" s="3">
        <v>399</v>
      </c>
      <c r="M5177" s="3" t="s">
        <v>62</v>
      </c>
      <c r="N5177" s="2" t="str">
        <f>Tbl_BalanceHistory[[#This Row],[ProgramCode]]&amp;": "&amp;Tbl_BalanceHistory[[#This Row],[Program Name]]</f>
        <v>399: Administrative and Support Services</v>
      </c>
      <c r="O5177" s="3" t="s">
        <v>886</v>
      </c>
      <c r="P5177" s="1" t="str">
        <f>IF(Tbl_BalanceHistory[[#This Row],[FundCode]]="0100","GF",IF(Tbl_BalanceHistory[[#This Row],[FundCode]]="01000","GF","Hi Ed / OCR"))</f>
        <v>GF</v>
      </c>
      <c r="Q5177" s="5">
        <v>13458171</v>
      </c>
      <c r="R5177" s="5">
        <v>0</v>
      </c>
      <c r="S5177" s="5">
        <v>13458171</v>
      </c>
      <c r="T5177" s="5">
        <v>0</v>
      </c>
      <c r="U5177" s="3"/>
      <c r="V5177" s="5">
        <v>13458171</v>
      </c>
      <c r="W5177" s="5"/>
      <c r="X5177" s="5">
        <v>0</v>
      </c>
      <c r="Y5177" s="5">
        <v>13052618</v>
      </c>
      <c r="Z5177" s="5">
        <f>Tbl_BalanceHistory[[#This Row],[Discretionary Recommended - Pre 2022]]+Tbl_BalanceHistory[[#This Row],[Discretionary Balance Recommended: Policy]]+Tbl_BalanceHistory[[#This Row],[Discretionary Balance Recommended: Commitments]]</f>
        <v>13052618</v>
      </c>
      <c r="AA5177" s="5">
        <f>Tbl_BalanceHistory[[#This Row],[Discretionary Balance]]-Tbl_BalanceHistory[[#This Row],[Discretionary Reappropriation]]</f>
        <v>405553</v>
      </c>
      <c r="AB5177" s="2"/>
      <c r="AC5177" s="2"/>
      <c r="AD5177" s="2" t="s">
        <v>2229</v>
      </c>
      <c r="AE5177" s="2"/>
    </row>
    <row r="5178" spans="1:31" ht="165" x14ac:dyDescent="0.25">
      <c r="A5178" s="2" t="s">
        <v>747</v>
      </c>
      <c r="B5178" s="3">
        <v>12</v>
      </c>
      <c r="C5178" s="3">
        <v>799</v>
      </c>
      <c r="D5178" s="3" t="s">
        <v>760</v>
      </c>
      <c r="E5178" s="3" t="str">
        <f>_xlfn.XLOOKUP(Tbl_BalanceHistory[[#This Row],[RespAgy]],Tbl_Agencies[Agy Code],Tbl_Agencies[Agy Sort])</f>
        <v>161000</v>
      </c>
      <c r="F5178" s="2" t="str">
        <f>Tbl_BalanceHistory[[#This Row],[RespAgy]]&amp;": "&amp;Tbl_BalanceHistory[[#This Row],[RespAgency]]</f>
        <v>799: Department of Corrections</v>
      </c>
      <c r="G5178" s="3">
        <v>799</v>
      </c>
      <c r="H5178" s="3" t="s">
        <v>760</v>
      </c>
      <c r="I5178" s="3" t="str">
        <f>_xlfn.XLOOKUP(Tbl_BalanceHistory[[#This Row],[AgyCode]],Tbl_Agencies[Agy Code],Tbl_Agencies[Agy Sort])</f>
        <v>161000</v>
      </c>
      <c r="J5178" s="2" t="str">
        <f>Tbl_BalanceHistory[[#This Row],[AgyCode]]&amp;": "&amp;Tbl_BalanceHistory[[#This Row],[Agency Name]]</f>
        <v>799: Department of Corrections</v>
      </c>
      <c r="K5178" s="1">
        <v>2023</v>
      </c>
      <c r="L5178" s="3">
        <v>399</v>
      </c>
      <c r="M5178" s="3" t="s">
        <v>62</v>
      </c>
      <c r="N5178" s="2" t="str">
        <f>Tbl_BalanceHistory[[#This Row],[ProgramCode]]&amp;": "&amp;Tbl_BalanceHistory[[#This Row],[Program Name]]</f>
        <v>399: Administrative and Support Services</v>
      </c>
      <c r="O5178" s="3" t="s">
        <v>886</v>
      </c>
      <c r="P5178" s="1" t="str">
        <f>IF(Tbl_BalanceHistory[[#This Row],[FundCode]]="0100","GF",IF(Tbl_BalanceHistory[[#This Row],[FundCode]]="01000","GF","Hi Ed / OCR"))</f>
        <v>GF</v>
      </c>
      <c r="Q5178" s="5">
        <v>173141531</v>
      </c>
      <c r="R5178" s="5">
        <v>153563234</v>
      </c>
      <c r="S5178" s="5">
        <v>19578297</v>
      </c>
      <c r="T5178" s="5">
        <v>0</v>
      </c>
      <c r="U5178" s="3"/>
      <c r="V5178" s="5">
        <v>19578297</v>
      </c>
      <c r="W5178" s="5">
        <v>0</v>
      </c>
      <c r="X5178" s="5">
        <v>0</v>
      </c>
      <c r="Y5178" s="5">
        <v>0</v>
      </c>
      <c r="Z5178" s="5">
        <v>0</v>
      </c>
      <c r="AA5178" s="5">
        <v>19578297</v>
      </c>
      <c r="AB5178" s="2"/>
      <c r="AC5178" s="2"/>
      <c r="AD5178" s="2"/>
      <c r="AE5178" s="2" t="s">
        <v>2445</v>
      </c>
    </row>
    <row r="5179" spans="1:31" ht="60" x14ac:dyDescent="0.25">
      <c r="A5179" s="2" t="s">
        <v>747</v>
      </c>
      <c r="B5179" s="3">
        <v>12</v>
      </c>
      <c r="C5179" s="3">
        <v>799</v>
      </c>
      <c r="D5179" s="3" t="s">
        <v>760</v>
      </c>
      <c r="E5179" s="3" t="str">
        <f>_xlfn.XLOOKUP(Tbl_BalanceHistory[[#This Row],[RespAgy]],Tbl_Agencies[Agy Code],Tbl_Agencies[Agy Sort])</f>
        <v>161000</v>
      </c>
      <c r="F5179" s="2" t="str">
        <f>Tbl_BalanceHistory[[#This Row],[RespAgy]]&amp;": "&amp;Tbl_BalanceHistory[[#This Row],[RespAgency]]</f>
        <v>799: Department of Corrections</v>
      </c>
      <c r="G5179" s="3">
        <v>799</v>
      </c>
      <c r="H5179" s="3" t="s">
        <v>760</v>
      </c>
      <c r="I5179" s="3" t="str">
        <f>_xlfn.XLOOKUP(Tbl_BalanceHistory[[#This Row],[AgyCode]],Tbl_Agencies[Agy Code],Tbl_Agencies[Agy Sort])</f>
        <v>161000</v>
      </c>
      <c r="J5179" s="2" t="str">
        <f>Tbl_BalanceHistory[[#This Row],[AgyCode]]&amp;": "&amp;Tbl_BalanceHistory[[#This Row],[Agency Name]]</f>
        <v>799: Department of Corrections</v>
      </c>
      <c r="K5179" s="1">
        <v>2024</v>
      </c>
      <c r="L5179" s="3">
        <v>399</v>
      </c>
      <c r="M5179" s="3" t="s">
        <v>62</v>
      </c>
      <c r="N5179" s="2" t="str">
        <f>Tbl_BalanceHistory[[#This Row],[ProgramCode]]&amp;": "&amp;Tbl_BalanceHistory[[#This Row],[Program Name]]</f>
        <v>399: Administrative and Support Services</v>
      </c>
      <c r="O5179" s="3" t="s">
        <v>886</v>
      </c>
      <c r="P5179" s="1" t="str">
        <f>IF(Tbl_BalanceHistory[[#This Row],[FundCode]]="0100","GF",IF(Tbl_BalanceHistory[[#This Row],[FundCode]]="01000","GF","Hi Ed / OCR"))</f>
        <v>GF</v>
      </c>
      <c r="Q5179" s="5">
        <v>198361601</v>
      </c>
      <c r="R5179" s="5">
        <v>191733832.44999999</v>
      </c>
      <c r="S5179" s="5">
        <v>6627768.5499999998</v>
      </c>
      <c r="T5179" s="5">
        <v>0</v>
      </c>
      <c r="U5179" s="3"/>
      <c r="V5179" s="5">
        <v>6627768.5499999998</v>
      </c>
      <c r="W5179" s="5">
        <v>0</v>
      </c>
      <c r="X5179" s="5">
        <v>0</v>
      </c>
      <c r="Y5179" s="5">
        <v>6526309</v>
      </c>
      <c r="Z5179" s="5">
        <v>6526309</v>
      </c>
      <c r="AA5179" s="5">
        <v>101459.54999999981</v>
      </c>
      <c r="AB5179" s="2"/>
      <c r="AC5179" s="2"/>
      <c r="AD5179" s="2" t="s">
        <v>2616</v>
      </c>
      <c r="AE5179" s="2"/>
    </row>
    <row r="5180" spans="1:31" ht="150" x14ac:dyDescent="0.25">
      <c r="A5180" s="2" t="s">
        <v>747</v>
      </c>
      <c r="B5180" s="3">
        <v>12</v>
      </c>
      <c r="C5180" s="3">
        <v>140</v>
      </c>
      <c r="D5180" s="3" t="s">
        <v>771</v>
      </c>
      <c r="E5180" s="3" t="str">
        <f>_xlfn.XLOOKUP(Tbl_BalanceHistory[[#This Row],[RespAgy]],Tbl_Agencies[Agy Code],Tbl_Agencies[Agy Sort])</f>
        <v>162000</v>
      </c>
      <c r="F5180" s="2" t="str">
        <f>Tbl_BalanceHistory[[#This Row],[RespAgy]]&amp;": "&amp;Tbl_BalanceHistory[[#This Row],[RespAgency]]</f>
        <v>140: Department of Criminal Justice Services</v>
      </c>
      <c r="G5180" s="3">
        <v>140</v>
      </c>
      <c r="H5180" s="3" t="s">
        <v>771</v>
      </c>
      <c r="I5180" s="3" t="str">
        <f>_xlfn.XLOOKUP(Tbl_BalanceHistory[[#This Row],[AgyCode]],Tbl_Agencies[Agy Code],Tbl_Agencies[Agy Sort])</f>
        <v>162000</v>
      </c>
      <c r="J5180" s="2" t="str">
        <f>Tbl_BalanceHistory[[#This Row],[AgyCode]]&amp;": "&amp;Tbl_BalanceHistory[[#This Row],[Agency Name]]</f>
        <v>140: Department of Criminal Justice Services</v>
      </c>
      <c r="K5180" s="1">
        <v>2021</v>
      </c>
      <c r="L5180" s="3">
        <v>303</v>
      </c>
      <c r="M5180" s="3" t="s">
        <v>773</v>
      </c>
      <c r="N5180" s="2" t="str">
        <f>Tbl_BalanceHistory[[#This Row],[ProgramCode]]&amp;": "&amp;Tbl_BalanceHistory[[#This Row],[Program Name]]</f>
        <v>303: Criminal Justice Training and Standards</v>
      </c>
      <c r="O5180" s="3" t="s">
        <v>886</v>
      </c>
      <c r="P5180" s="1" t="str">
        <f>IF(Tbl_BalanceHistory[[#This Row],[FundCode]]="0100","GF",IF(Tbl_BalanceHistory[[#This Row],[FundCode]]="01000","GF","Hi Ed / OCR"))</f>
        <v>GF</v>
      </c>
      <c r="Q5180" s="5">
        <v>5954043</v>
      </c>
      <c r="R5180" s="5">
        <v>3786709.24</v>
      </c>
      <c r="S5180" s="5">
        <v>2167333.7599999998</v>
      </c>
      <c r="T5180" s="5">
        <v>0</v>
      </c>
      <c r="U5180" s="3"/>
      <c r="V5180" s="5">
        <v>2167333.7599999998</v>
      </c>
      <c r="W5180" s="5">
        <v>2165857</v>
      </c>
      <c r="X5180" s="5"/>
      <c r="Y5180" s="5"/>
      <c r="Z5180" s="5">
        <f>Tbl_BalanceHistory[[#This Row],[Discretionary Recommended - Pre 2022]]+Tbl_BalanceHistory[[#This Row],[Discretionary Balance Recommended: Policy]]+Tbl_BalanceHistory[[#This Row],[Discretionary Balance Recommended: Commitments]]</f>
        <v>2165857</v>
      </c>
      <c r="AA5180" s="5">
        <f>Tbl_BalanceHistory[[#This Row],[Discretionary Balance]]-Tbl_BalanceHistory[[#This Row],[Discretionary Reappropriation]]</f>
        <v>1476.7599999997765</v>
      </c>
      <c r="AB5180" s="2" t="s">
        <v>2233</v>
      </c>
      <c r="AC5180" s="2"/>
      <c r="AD5180" s="2"/>
      <c r="AE5180" s="2" t="s">
        <v>2234</v>
      </c>
    </row>
    <row r="5181" spans="1:31" ht="409.5" x14ac:dyDescent="0.25">
      <c r="A5181" s="2" t="s">
        <v>747</v>
      </c>
      <c r="B5181" s="3">
        <v>12</v>
      </c>
      <c r="C5181" s="3">
        <v>140</v>
      </c>
      <c r="D5181" s="3" t="s">
        <v>771</v>
      </c>
      <c r="E5181" s="3" t="str">
        <f>_xlfn.XLOOKUP(Tbl_BalanceHistory[[#This Row],[RespAgy]],Tbl_Agencies[Agy Code],Tbl_Agencies[Agy Sort])</f>
        <v>162000</v>
      </c>
      <c r="F5181" s="2" t="str">
        <f>Tbl_BalanceHistory[[#This Row],[RespAgy]]&amp;": "&amp;Tbl_BalanceHistory[[#This Row],[RespAgency]]</f>
        <v>140: Department of Criminal Justice Services</v>
      </c>
      <c r="G5181" s="3">
        <v>140</v>
      </c>
      <c r="H5181" s="3" t="s">
        <v>771</v>
      </c>
      <c r="I5181" s="3" t="str">
        <f>_xlfn.XLOOKUP(Tbl_BalanceHistory[[#This Row],[AgyCode]],Tbl_Agencies[Agy Code],Tbl_Agencies[Agy Sort])</f>
        <v>162000</v>
      </c>
      <c r="J5181" s="2" t="str">
        <f>Tbl_BalanceHistory[[#This Row],[AgyCode]]&amp;": "&amp;Tbl_BalanceHistory[[#This Row],[Agency Name]]</f>
        <v>140: Department of Criminal Justice Services</v>
      </c>
      <c r="K5181" s="1">
        <v>2022</v>
      </c>
      <c r="L5181" s="3">
        <v>303</v>
      </c>
      <c r="M5181" s="3" t="s">
        <v>773</v>
      </c>
      <c r="N5181" s="2" t="str">
        <f>Tbl_BalanceHistory[[#This Row],[ProgramCode]]&amp;": "&amp;Tbl_BalanceHistory[[#This Row],[Program Name]]</f>
        <v>303: Criminal Justice Training and Standards</v>
      </c>
      <c r="O5181" s="3" t="s">
        <v>886</v>
      </c>
      <c r="P5181" s="1" t="str">
        <f>IF(Tbl_BalanceHistory[[#This Row],[FundCode]]="0100","GF",IF(Tbl_BalanceHistory[[#This Row],[FundCode]]="01000","GF","Hi Ed / OCR"))</f>
        <v>GF</v>
      </c>
      <c r="Q5181" s="5">
        <v>7599077</v>
      </c>
      <c r="R5181" s="5">
        <v>6205382.8700000001</v>
      </c>
      <c r="S5181" s="5">
        <v>1393694.13</v>
      </c>
      <c r="T5181" s="5">
        <v>0</v>
      </c>
      <c r="U5181" s="3"/>
      <c r="V5181" s="5">
        <v>1393694.13</v>
      </c>
      <c r="W5181" s="5"/>
      <c r="X5181" s="5">
        <v>1265000</v>
      </c>
      <c r="Y5181" s="5">
        <v>0</v>
      </c>
      <c r="Z5181" s="5">
        <f>Tbl_BalanceHistory[[#This Row],[Discretionary Recommended - Pre 2022]]+Tbl_BalanceHistory[[#This Row],[Discretionary Balance Recommended: Policy]]+Tbl_BalanceHistory[[#This Row],[Discretionary Balance Recommended: Commitments]]</f>
        <v>1265000</v>
      </c>
      <c r="AA5181" s="5">
        <f>Tbl_BalanceHistory[[#This Row],[Discretionary Balance]]-Tbl_BalanceHistory[[#This Row],[Discretionary Reappropriation]]</f>
        <v>128694.12999999989</v>
      </c>
      <c r="AB5181" s="2"/>
      <c r="AC5181" s="2" t="s">
        <v>2235</v>
      </c>
      <c r="AD5181" s="2"/>
      <c r="AE5181" s="2"/>
    </row>
    <row r="5182" spans="1:31" ht="120" x14ac:dyDescent="0.25">
      <c r="A5182" s="2" t="s">
        <v>747</v>
      </c>
      <c r="B5182" s="3">
        <v>12</v>
      </c>
      <c r="C5182" s="3">
        <v>140</v>
      </c>
      <c r="D5182" s="3" t="s">
        <v>771</v>
      </c>
      <c r="E5182" s="3" t="str">
        <f>_xlfn.XLOOKUP(Tbl_BalanceHistory[[#This Row],[RespAgy]],Tbl_Agencies[Agy Code],Tbl_Agencies[Agy Sort])</f>
        <v>162000</v>
      </c>
      <c r="F5182" s="2" t="str">
        <f>Tbl_BalanceHistory[[#This Row],[RespAgy]]&amp;": "&amp;Tbl_BalanceHistory[[#This Row],[RespAgency]]</f>
        <v>140: Department of Criminal Justice Services</v>
      </c>
      <c r="G5182" s="3">
        <v>140</v>
      </c>
      <c r="H5182" s="3" t="s">
        <v>771</v>
      </c>
      <c r="I5182" s="3" t="str">
        <f>_xlfn.XLOOKUP(Tbl_BalanceHistory[[#This Row],[AgyCode]],Tbl_Agencies[Agy Code],Tbl_Agencies[Agy Sort])</f>
        <v>162000</v>
      </c>
      <c r="J5182" s="2" t="str">
        <f>Tbl_BalanceHistory[[#This Row],[AgyCode]]&amp;": "&amp;Tbl_BalanceHistory[[#This Row],[Agency Name]]</f>
        <v>140: Department of Criminal Justice Services</v>
      </c>
      <c r="K5182" s="1">
        <v>2023</v>
      </c>
      <c r="L5182" s="3">
        <v>303</v>
      </c>
      <c r="M5182" s="3" t="s">
        <v>773</v>
      </c>
      <c r="N5182" s="2" t="str">
        <f>Tbl_BalanceHistory[[#This Row],[ProgramCode]]&amp;": "&amp;Tbl_BalanceHistory[[#This Row],[Program Name]]</f>
        <v>303: Criminal Justice Training and Standards</v>
      </c>
      <c r="O5182" s="3" t="s">
        <v>886</v>
      </c>
      <c r="P5182" s="1" t="str">
        <f>IF(Tbl_BalanceHistory[[#This Row],[FundCode]]="0100","GF",IF(Tbl_BalanceHistory[[#This Row],[FundCode]]="01000","GF","Hi Ed / OCR"))</f>
        <v>GF</v>
      </c>
      <c r="Q5182" s="5">
        <v>7860136</v>
      </c>
      <c r="R5182" s="5">
        <v>7093581.2699999996</v>
      </c>
      <c r="S5182" s="5">
        <v>766554.73</v>
      </c>
      <c r="T5182" s="5">
        <v>0</v>
      </c>
      <c r="U5182" s="3"/>
      <c r="V5182" s="5">
        <v>766554.73</v>
      </c>
      <c r="W5182" s="5">
        <v>0</v>
      </c>
      <c r="X5182" s="5">
        <v>0</v>
      </c>
      <c r="Y5182" s="5">
        <v>191510.36</v>
      </c>
      <c r="Z5182" s="5">
        <v>191510.36</v>
      </c>
      <c r="AA5182" s="5">
        <v>575044.37</v>
      </c>
      <c r="AB5182" s="2"/>
      <c r="AC5182" s="2"/>
      <c r="AD5182" s="2" t="s">
        <v>2446</v>
      </c>
      <c r="AE5182" s="2" t="s">
        <v>2447</v>
      </c>
    </row>
    <row r="5183" spans="1:31" ht="45" x14ac:dyDescent="0.25">
      <c r="A5183" s="2" t="s">
        <v>747</v>
      </c>
      <c r="B5183" s="3">
        <v>12</v>
      </c>
      <c r="C5183" s="3">
        <v>140</v>
      </c>
      <c r="D5183" s="3" t="s">
        <v>771</v>
      </c>
      <c r="E5183" s="3" t="str">
        <f>_xlfn.XLOOKUP(Tbl_BalanceHistory[[#This Row],[RespAgy]],Tbl_Agencies[Agy Code],Tbl_Agencies[Agy Sort])</f>
        <v>162000</v>
      </c>
      <c r="F5183" s="2" t="str">
        <f>Tbl_BalanceHistory[[#This Row],[RespAgy]]&amp;": "&amp;Tbl_BalanceHistory[[#This Row],[RespAgency]]</f>
        <v>140: Department of Criminal Justice Services</v>
      </c>
      <c r="G5183" s="3">
        <v>140</v>
      </c>
      <c r="H5183" s="3" t="s">
        <v>771</v>
      </c>
      <c r="I5183" s="3" t="str">
        <f>_xlfn.XLOOKUP(Tbl_BalanceHistory[[#This Row],[AgyCode]],Tbl_Agencies[Agy Code],Tbl_Agencies[Agy Sort])</f>
        <v>162000</v>
      </c>
      <c r="J5183" s="2" t="str">
        <f>Tbl_BalanceHistory[[#This Row],[AgyCode]]&amp;": "&amp;Tbl_BalanceHistory[[#This Row],[Agency Name]]</f>
        <v>140: Department of Criminal Justice Services</v>
      </c>
      <c r="K5183" s="1">
        <v>2024</v>
      </c>
      <c r="L5183" s="3">
        <v>303</v>
      </c>
      <c r="M5183" s="3" t="s">
        <v>773</v>
      </c>
      <c r="N5183" s="2" t="str">
        <f>Tbl_BalanceHistory[[#This Row],[ProgramCode]]&amp;": "&amp;Tbl_BalanceHistory[[#This Row],[Program Name]]</f>
        <v>303: Criminal Justice Training and Standards</v>
      </c>
      <c r="O5183" s="3" t="s">
        <v>886</v>
      </c>
      <c r="P5183" s="1" t="str">
        <f>IF(Tbl_BalanceHistory[[#This Row],[FundCode]]="0100","GF",IF(Tbl_BalanceHistory[[#This Row],[FundCode]]="01000","GF","Hi Ed / OCR"))</f>
        <v>GF</v>
      </c>
      <c r="Q5183" s="5">
        <v>6847479.3600000003</v>
      </c>
      <c r="R5183" s="5">
        <v>6770532.8799999999</v>
      </c>
      <c r="S5183" s="5">
        <v>76946.48</v>
      </c>
      <c r="T5183" s="5">
        <v>0</v>
      </c>
      <c r="U5183" s="3"/>
      <c r="V5183" s="5">
        <v>76946.48</v>
      </c>
      <c r="W5183" s="5">
        <v>0</v>
      </c>
      <c r="X5183" s="5">
        <v>0</v>
      </c>
      <c r="Y5183" s="5">
        <v>0</v>
      </c>
      <c r="Z5183" s="5">
        <v>0</v>
      </c>
      <c r="AA5183" s="5">
        <v>76946.48</v>
      </c>
      <c r="AB5183" s="2"/>
      <c r="AC5183" s="2"/>
      <c r="AD5183" s="2"/>
      <c r="AE5183" s="2"/>
    </row>
    <row r="5184" spans="1:31" ht="45" x14ac:dyDescent="0.25">
      <c r="A5184" s="2" t="s">
        <v>747</v>
      </c>
      <c r="B5184" s="3">
        <v>12</v>
      </c>
      <c r="C5184" s="3">
        <v>140</v>
      </c>
      <c r="D5184" s="3" t="s">
        <v>771</v>
      </c>
      <c r="E5184" s="3" t="str">
        <f>_xlfn.XLOOKUP(Tbl_BalanceHistory[[#This Row],[RespAgy]],Tbl_Agencies[Agy Code],Tbl_Agencies[Agy Sort])</f>
        <v>162000</v>
      </c>
      <c r="F5184" s="2" t="str">
        <f>Tbl_BalanceHistory[[#This Row],[RespAgy]]&amp;": "&amp;Tbl_BalanceHistory[[#This Row],[RespAgency]]</f>
        <v>140: Department of Criminal Justice Services</v>
      </c>
      <c r="G5184" s="3">
        <v>140</v>
      </c>
      <c r="H5184" s="3" t="s">
        <v>771</v>
      </c>
      <c r="I5184" s="3" t="str">
        <f>_xlfn.XLOOKUP(Tbl_BalanceHistory[[#This Row],[AgyCode]],Tbl_Agencies[Agy Code],Tbl_Agencies[Agy Sort])</f>
        <v>162000</v>
      </c>
      <c r="J5184" s="2" t="str">
        <f>Tbl_BalanceHistory[[#This Row],[AgyCode]]&amp;": "&amp;Tbl_BalanceHistory[[#This Row],[Agency Name]]</f>
        <v>140: Department of Criminal Justice Services</v>
      </c>
      <c r="K5184" s="1">
        <v>2021</v>
      </c>
      <c r="L5184" s="3">
        <v>305</v>
      </c>
      <c r="M5184" s="3" t="s">
        <v>155</v>
      </c>
      <c r="N5184" s="2" t="str">
        <f>Tbl_BalanceHistory[[#This Row],[ProgramCode]]&amp;": "&amp;Tbl_BalanceHistory[[#This Row],[Program Name]]</f>
        <v>305: Criminal Justice Research, Planning and Coordination</v>
      </c>
      <c r="O5184" s="3" t="s">
        <v>886</v>
      </c>
      <c r="P5184" s="1" t="str">
        <f>IF(Tbl_BalanceHistory[[#This Row],[FundCode]]="0100","GF",IF(Tbl_BalanceHistory[[#This Row],[FundCode]]="01000","GF","Hi Ed / OCR"))</f>
        <v>GF</v>
      </c>
      <c r="Q5184" s="5">
        <v>929766</v>
      </c>
      <c r="R5184" s="5">
        <v>909696.38</v>
      </c>
      <c r="S5184" s="5">
        <v>20069.62</v>
      </c>
      <c r="T5184" s="5">
        <v>0</v>
      </c>
      <c r="U5184" s="3"/>
      <c r="V5184" s="5">
        <v>20069.62</v>
      </c>
      <c r="W5184" s="5">
        <v>0</v>
      </c>
      <c r="X5184" s="5"/>
      <c r="Y5184" s="5"/>
      <c r="Z5184" s="5">
        <f>Tbl_BalanceHistory[[#This Row],[Discretionary Recommended - Pre 2022]]+Tbl_BalanceHistory[[#This Row],[Discretionary Balance Recommended: Policy]]+Tbl_BalanceHistory[[#This Row],[Discretionary Balance Recommended: Commitments]]</f>
        <v>0</v>
      </c>
      <c r="AA5184" s="5">
        <f>Tbl_BalanceHistory[[#This Row],[Discretionary Balance]]-Tbl_BalanceHistory[[#This Row],[Discretionary Reappropriation]]</f>
        <v>20069.62</v>
      </c>
      <c r="AB5184" s="2"/>
      <c r="AC5184" s="2"/>
      <c r="AD5184" s="2"/>
      <c r="AE5184" s="2" t="s">
        <v>2236</v>
      </c>
    </row>
    <row r="5185" spans="1:31" ht="45" x14ac:dyDescent="0.25">
      <c r="A5185" s="2" t="s">
        <v>747</v>
      </c>
      <c r="B5185" s="3">
        <v>12</v>
      </c>
      <c r="C5185" s="3">
        <v>140</v>
      </c>
      <c r="D5185" s="3" t="s">
        <v>771</v>
      </c>
      <c r="E5185" s="3" t="str">
        <f>_xlfn.XLOOKUP(Tbl_BalanceHistory[[#This Row],[RespAgy]],Tbl_Agencies[Agy Code],Tbl_Agencies[Agy Sort])</f>
        <v>162000</v>
      </c>
      <c r="F5185" s="2" t="str">
        <f>Tbl_BalanceHistory[[#This Row],[RespAgy]]&amp;": "&amp;Tbl_BalanceHistory[[#This Row],[RespAgency]]</f>
        <v>140: Department of Criminal Justice Services</v>
      </c>
      <c r="G5185" s="3">
        <v>140</v>
      </c>
      <c r="H5185" s="3" t="s">
        <v>771</v>
      </c>
      <c r="I5185" s="3" t="str">
        <f>_xlfn.XLOOKUP(Tbl_BalanceHistory[[#This Row],[AgyCode]],Tbl_Agencies[Agy Code],Tbl_Agencies[Agy Sort])</f>
        <v>162000</v>
      </c>
      <c r="J5185" s="2" t="str">
        <f>Tbl_BalanceHistory[[#This Row],[AgyCode]]&amp;": "&amp;Tbl_BalanceHistory[[#This Row],[Agency Name]]</f>
        <v>140: Department of Criminal Justice Services</v>
      </c>
      <c r="K5185" s="1">
        <v>2022</v>
      </c>
      <c r="L5185" s="3">
        <v>305</v>
      </c>
      <c r="M5185" s="3" t="s">
        <v>155</v>
      </c>
      <c r="N5185" s="2" t="str">
        <f>Tbl_BalanceHistory[[#This Row],[ProgramCode]]&amp;": "&amp;Tbl_BalanceHistory[[#This Row],[Program Name]]</f>
        <v>305: Criminal Justice Research, Planning and Coordination</v>
      </c>
      <c r="O5185" s="3" t="s">
        <v>886</v>
      </c>
      <c r="P5185" s="1" t="str">
        <f>IF(Tbl_BalanceHistory[[#This Row],[FundCode]]="0100","GF",IF(Tbl_BalanceHistory[[#This Row],[FundCode]]="01000","GF","Hi Ed / OCR"))</f>
        <v>GF</v>
      </c>
      <c r="Q5185" s="5">
        <v>1123222</v>
      </c>
      <c r="R5185" s="5">
        <v>1111546.3</v>
      </c>
      <c r="S5185" s="5">
        <v>11675.7</v>
      </c>
      <c r="T5185" s="5">
        <v>0</v>
      </c>
      <c r="U5185" s="3"/>
      <c r="V5185" s="5">
        <v>11675.7</v>
      </c>
      <c r="W5185" s="5"/>
      <c r="X5185" s="5">
        <v>0</v>
      </c>
      <c r="Y5185" s="5">
        <v>0</v>
      </c>
      <c r="Z5185" s="5">
        <f>Tbl_BalanceHistory[[#This Row],[Discretionary Recommended - Pre 2022]]+Tbl_BalanceHistory[[#This Row],[Discretionary Balance Recommended: Policy]]+Tbl_BalanceHistory[[#This Row],[Discretionary Balance Recommended: Commitments]]</f>
        <v>0</v>
      </c>
      <c r="AA5185" s="5">
        <f>Tbl_BalanceHistory[[#This Row],[Discretionary Balance]]-Tbl_BalanceHistory[[#This Row],[Discretionary Reappropriation]]</f>
        <v>11675.7</v>
      </c>
      <c r="AB5185" s="2"/>
      <c r="AC5185" s="2"/>
      <c r="AD5185" s="2"/>
      <c r="AE5185" s="2"/>
    </row>
    <row r="5186" spans="1:31" ht="45" x14ac:dyDescent="0.25">
      <c r="A5186" s="2" t="s">
        <v>747</v>
      </c>
      <c r="B5186" s="3">
        <v>12</v>
      </c>
      <c r="C5186" s="3">
        <v>140</v>
      </c>
      <c r="D5186" s="3" t="s">
        <v>771</v>
      </c>
      <c r="E5186" s="3" t="str">
        <f>_xlfn.XLOOKUP(Tbl_BalanceHistory[[#This Row],[RespAgy]],Tbl_Agencies[Agy Code],Tbl_Agencies[Agy Sort])</f>
        <v>162000</v>
      </c>
      <c r="F5186" s="2" t="str">
        <f>Tbl_BalanceHistory[[#This Row],[RespAgy]]&amp;": "&amp;Tbl_BalanceHistory[[#This Row],[RespAgency]]</f>
        <v>140: Department of Criminal Justice Services</v>
      </c>
      <c r="G5186" s="3">
        <v>140</v>
      </c>
      <c r="H5186" s="3" t="s">
        <v>771</v>
      </c>
      <c r="I5186" s="3" t="str">
        <f>_xlfn.XLOOKUP(Tbl_BalanceHistory[[#This Row],[AgyCode]],Tbl_Agencies[Agy Code],Tbl_Agencies[Agy Sort])</f>
        <v>162000</v>
      </c>
      <c r="J5186" s="2" t="str">
        <f>Tbl_BalanceHistory[[#This Row],[AgyCode]]&amp;": "&amp;Tbl_BalanceHistory[[#This Row],[Agency Name]]</f>
        <v>140: Department of Criminal Justice Services</v>
      </c>
      <c r="K5186" s="1">
        <v>2023</v>
      </c>
      <c r="L5186" s="3">
        <v>305</v>
      </c>
      <c r="M5186" s="3" t="s">
        <v>155</v>
      </c>
      <c r="N5186" s="2" t="str">
        <f>Tbl_BalanceHistory[[#This Row],[ProgramCode]]&amp;": "&amp;Tbl_BalanceHistory[[#This Row],[Program Name]]</f>
        <v>305: Criminal Justice Research, Planning and Coordination</v>
      </c>
      <c r="O5186" s="3" t="s">
        <v>886</v>
      </c>
      <c r="P5186" s="1" t="str">
        <f>IF(Tbl_BalanceHistory[[#This Row],[FundCode]]="0100","GF",IF(Tbl_BalanceHistory[[#This Row],[FundCode]]="01000","GF","Hi Ed / OCR"))</f>
        <v>GF</v>
      </c>
      <c r="Q5186" s="5">
        <v>1703971</v>
      </c>
      <c r="R5186" s="5">
        <v>1678702.18</v>
      </c>
      <c r="S5186" s="5">
        <v>25268.82</v>
      </c>
      <c r="T5186" s="5">
        <v>0</v>
      </c>
      <c r="U5186" s="3"/>
      <c r="V5186" s="5">
        <v>25268.82</v>
      </c>
      <c r="W5186" s="5">
        <v>0</v>
      </c>
      <c r="X5186" s="5">
        <v>0</v>
      </c>
      <c r="Y5186" s="5">
        <v>0</v>
      </c>
      <c r="Z5186" s="5">
        <v>0</v>
      </c>
      <c r="AA5186" s="5">
        <v>25268.82</v>
      </c>
      <c r="AB5186" s="2"/>
      <c r="AC5186" s="2"/>
      <c r="AD5186" s="2"/>
      <c r="AE5186" s="2" t="s">
        <v>2443</v>
      </c>
    </row>
    <row r="5187" spans="1:31" ht="135" x14ac:dyDescent="0.25">
      <c r="A5187" s="2" t="s">
        <v>747</v>
      </c>
      <c r="B5187" s="3">
        <v>12</v>
      </c>
      <c r="C5187" s="3">
        <v>140</v>
      </c>
      <c r="D5187" s="3" t="s">
        <v>771</v>
      </c>
      <c r="E5187" s="3" t="str">
        <f>_xlfn.XLOOKUP(Tbl_BalanceHistory[[#This Row],[RespAgy]],Tbl_Agencies[Agy Code],Tbl_Agencies[Agy Sort])</f>
        <v>162000</v>
      </c>
      <c r="F5187" s="2" t="str">
        <f>Tbl_BalanceHistory[[#This Row],[RespAgy]]&amp;": "&amp;Tbl_BalanceHistory[[#This Row],[RespAgency]]</f>
        <v>140: Department of Criminal Justice Services</v>
      </c>
      <c r="G5187" s="3">
        <v>140</v>
      </c>
      <c r="H5187" s="3" t="s">
        <v>771</v>
      </c>
      <c r="I5187" s="3" t="str">
        <f>_xlfn.XLOOKUP(Tbl_BalanceHistory[[#This Row],[AgyCode]],Tbl_Agencies[Agy Code],Tbl_Agencies[Agy Sort])</f>
        <v>162000</v>
      </c>
      <c r="J5187" s="2" t="str">
        <f>Tbl_BalanceHistory[[#This Row],[AgyCode]]&amp;": "&amp;Tbl_BalanceHistory[[#This Row],[Agency Name]]</f>
        <v>140: Department of Criminal Justice Services</v>
      </c>
      <c r="K5187" s="1">
        <v>2024</v>
      </c>
      <c r="L5187" s="3">
        <v>305</v>
      </c>
      <c r="M5187" s="3" t="s">
        <v>155</v>
      </c>
      <c r="N5187" s="2" t="str">
        <f>Tbl_BalanceHistory[[#This Row],[ProgramCode]]&amp;": "&amp;Tbl_BalanceHistory[[#This Row],[Program Name]]</f>
        <v>305: Criminal Justice Research, Planning and Coordination</v>
      </c>
      <c r="O5187" s="3" t="s">
        <v>886</v>
      </c>
      <c r="P5187" s="1" t="str">
        <f>IF(Tbl_BalanceHistory[[#This Row],[FundCode]]="0100","GF",IF(Tbl_BalanceHistory[[#This Row],[FundCode]]="01000","GF","Hi Ed / OCR"))</f>
        <v>GF</v>
      </c>
      <c r="Q5187" s="5">
        <v>3226221</v>
      </c>
      <c r="R5187" s="5">
        <v>1968936.94</v>
      </c>
      <c r="S5187" s="5">
        <v>1257284.06</v>
      </c>
      <c r="T5187" s="5">
        <v>0</v>
      </c>
      <c r="U5187" s="3"/>
      <c r="V5187" s="5">
        <v>1257284.06</v>
      </c>
      <c r="W5187" s="5">
        <v>0</v>
      </c>
      <c r="X5187" s="5">
        <v>1200000</v>
      </c>
      <c r="Y5187" s="5"/>
      <c r="Z5187" s="5">
        <v>1200000</v>
      </c>
      <c r="AA5187" s="5">
        <v>57284.060000000056</v>
      </c>
      <c r="AB5187" s="2"/>
      <c r="AC5187" s="2" t="s">
        <v>2617</v>
      </c>
      <c r="AD5187" s="2"/>
      <c r="AE5187" s="2" t="s">
        <v>2618</v>
      </c>
    </row>
    <row r="5188" spans="1:31" ht="409.5" x14ac:dyDescent="0.25">
      <c r="A5188" s="2" t="s">
        <v>747</v>
      </c>
      <c r="B5188" s="3">
        <v>12</v>
      </c>
      <c r="C5188" s="3">
        <v>140</v>
      </c>
      <c r="D5188" s="3" t="s">
        <v>771</v>
      </c>
      <c r="E5188" s="3" t="str">
        <f>_xlfn.XLOOKUP(Tbl_BalanceHistory[[#This Row],[RespAgy]],Tbl_Agencies[Agy Code],Tbl_Agencies[Agy Sort])</f>
        <v>162000</v>
      </c>
      <c r="F5188" s="2" t="str">
        <f>Tbl_BalanceHistory[[#This Row],[RespAgy]]&amp;": "&amp;Tbl_BalanceHistory[[#This Row],[RespAgency]]</f>
        <v>140: Department of Criminal Justice Services</v>
      </c>
      <c r="G5188" s="3">
        <v>140</v>
      </c>
      <c r="H5188" s="3" t="s">
        <v>771</v>
      </c>
      <c r="I5188" s="3" t="str">
        <f>_xlfn.XLOOKUP(Tbl_BalanceHistory[[#This Row],[AgyCode]],Tbl_Agencies[Agy Code],Tbl_Agencies[Agy Sort])</f>
        <v>162000</v>
      </c>
      <c r="J5188" s="2" t="str">
        <f>Tbl_BalanceHistory[[#This Row],[AgyCode]]&amp;": "&amp;Tbl_BalanceHistory[[#This Row],[Agency Name]]</f>
        <v>140: Department of Criminal Justice Services</v>
      </c>
      <c r="K5188" s="1">
        <v>2021</v>
      </c>
      <c r="L5188" s="3">
        <v>390</v>
      </c>
      <c r="M5188" s="3" t="s">
        <v>775</v>
      </c>
      <c r="N5188" s="2" t="str">
        <f>Tbl_BalanceHistory[[#This Row],[ProgramCode]]&amp;": "&amp;Tbl_BalanceHistory[[#This Row],[Program Name]]</f>
        <v>390: Financial Assistance for Administration of Justice Services</v>
      </c>
      <c r="O5188" s="3" t="s">
        <v>886</v>
      </c>
      <c r="P5188" s="1" t="str">
        <f>IF(Tbl_BalanceHistory[[#This Row],[FundCode]]="0100","GF",IF(Tbl_BalanceHistory[[#This Row],[FundCode]]="01000","GF","Hi Ed / OCR"))</f>
        <v>GF</v>
      </c>
      <c r="Q5188" s="5">
        <v>55768006</v>
      </c>
      <c r="R5188" s="5">
        <v>41645208.5</v>
      </c>
      <c r="S5188" s="5">
        <v>14122797.5</v>
      </c>
      <c r="T5188" s="5">
        <v>0</v>
      </c>
      <c r="U5188" s="3"/>
      <c r="V5188" s="5">
        <v>14122797.5</v>
      </c>
      <c r="W5188" s="5">
        <v>14065296</v>
      </c>
      <c r="X5188" s="5"/>
      <c r="Y5188" s="5"/>
      <c r="Z5188" s="5">
        <f>Tbl_BalanceHistory[[#This Row],[Discretionary Recommended - Pre 2022]]+Tbl_BalanceHistory[[#This Row],[Discretionary Balance Recommended: Policy]]+Tbl_BalanceHistory[[#This Row],[Discretionary Balance Recommended: Commitments]]</f>
        <v>14065296</v>
      </c>
      <c r="AA5188" s="5">
        <f>Tbl_BalanceHistory[[#This Row],[Discretionary Balance]]-Tbl_BalanceHistory[[#This Row],[Discretionary Reappropriation]]</f>
        <v>57501.5</v>
      </c>
      <c r="AB5188" s="2" t="s">
        <v>2237</v>
      </c>
      <c r="AC5188" s="2"/>
      <c r="AD5188" s="2"/>
      <c r="AE5188" s="2" t="s">
        <v>2238</v>
      </c>
    </row>
    <row r="5189" spans="1:31" ht="409.5" x14ac:dyDescent="0.25">
      <c r="A5189" s="2" t="s">
        <v>747</v>
      </c>
      <c r="B5189" s="3">
        <v>12</v>
      </c>
      <c r="C5189" s="3">
        <v>140</v>
      </c>
      <c r="D5189" s="3" t="s">
        <v>771</v>
      </c>
      <c r="E5189" s="3" t="str">
        <f>_xlfn.XLOOKUP(Tbl_BalanceHistory[[#This Row],[RespAgy]],Tbl_Agencies[Agy Code],Tbl_Agencies[Agy Sort])</f>
        <v>162000</v>
      </c>
      <c r="F5189" s="2" t="str">
        <f>Tbl_BalanceHistory[[#This Row],[RespAgy]]&amp;": "&amp;Tbl_BalanceHistory[[#This Row],[RespAgency]]</f>
        <v>140: Department of Criminal Justice Services</v>
      </c>
      <c r="G5189" s="3">
        <v>140</v>
      </c>
      <c r="H5189" s="3" t="s">
        <v>771</v>
      </c>
      <c r="I5189" s="3" t="str">
        <f>_xlfn.XLOOKUP(Tbl_BalanceHistory[[#This Row],[AgyCode]],Tbl_Agencies[Agy Code],Tbl_Agencies[Agy Sort])</f>
        <v>162000</v>
      </c>
      <c r="J5189" s="2" t="str">
        <f>Tbl_BalanceHistory[[#This Row],[AgyCode]]&amp;": "&amp;Tbl_BalanceHistory[[#This Row],[Agency Name]]</f>
        <v>140: Department of Criminal Justice Services</v>
      </c>
      <c r="K5189" s="1">
        <v>2022</v>
      </c>
      <c r="L5189" s="3">
        <v>390</v>
      </c>
      <c r="M5189" s="3" t="s">
        <v>775</v>
      </c>
      <c r="N5189" s="2" t="str">
        <f>Tbl_BalanceHistory[[#This Row],[ProgramCode]]&amp;": "&amp;Tbl_BalanceHistory[[#This Row],[Program Name]]</f>
        <v>390: Financial Assistance for Administration of Justice Services</v>
      </c>
      <c r="O5189" s="3" t="s">
        <v>886</v>
      </c>
      <c r="P5189" s="1" t="str">
        <f>IF(Tbl_BalanceHistory[[#This Row],[FundCode]]="0100","GF",IF(Tbl_BalanceHistory[[#This Row],[FundCode]]="01000","GF","Hi Ed / OCR"))</f>
        <v>GF</v>
      </c>
      <c r="Q5189" s="5">
        <v>60776685</v>
      </c>
      <c r="R5189" s="5">
        <v>45309917.210000001</v>
      </c>
      <c r="S5189" s="5">
        <v>15466767.789999999</v>
      </c>
      <c r="T5189" s="5">
        <v>0</v>
      </c>
      <c r="U5189" s="3"/>
      <c r="V5189" s="5">
        <v>15466767.789999999</v>
      </c>
      <c r="W5189" s="5"/>
      <c r="X5189" s="5">
        <v>1650000</v>
      </c>
      <c r="Y5189" s="5">
        <v>12734164</v>
      </c>
      <c r="Z5189" s="5">
        <f>Tbl_BalanceHistory[[#This Row],[Discretionary Recommended - Pre 2022]]+Tbl_BalanceHistory[[#This Row],[Discretionary Balance Recommended: Policy]]+Tbl_BalanceHistory[[#This Row],[Discretionary Balance Recommended: Commitments]]</f>
        <v>14384164</v>
      </c>
      <c r="AA5189" s="5">
        <f>Tbl_BalanceHistory[[#This Row],[Discretionary Balance]]-Tbl_BalanceHistory[[#This Row],[Discretionary Reappropriation]]</f>
        <v>1082603.7899999991</v>
      </c>
      <c r="AB5189" s="2"/>
      <c r="AC5189" s="2" t="s">
        <v>2239</v>
      </c>
      <c r="AD5189" s="2" t="s">
        <v>2240</v>
      </c>
      <c r="AE5189" s="2"/>
    </row>
    <row r="5190" spans="1:31" ht="330" x14ac:dyDescent="0.25">
      <c r="A5190" s="2" t="s">
        <v>747</v>
      </c>
      <c r="B5190" s="3">
        <v>12</v>
      </c>
      <c r="C5190" s="3">
        <v>140</v>
      </c>
      <c r="D5190" s="3" t="s">
        <v>771</v>
      </c>
      <c r="E5190" s="3" t="str">
        <f>_xlfn.XLOOKUP(Tbl_BalanceHistory[[#This Row],[RespAgy]],Tbl_Agencies[Agy Code],Tbl_Agencies[Agy Sort])</f>
        <v>162000</v>
      </c>
      <c r="F5190" s="2" t="str">
        <f>Tbl_BalanceHistory[[#This Row],[RespAgy]]&amp;": "&amp;Tbl_BalanceHistory[[#This Row],[RespAgency]]</f>
        <v>140: Department of Criminal Justice Services</v>
      </c>
      <c r="G5190" s="3">
        <v>140</v>
      </c>
      <c r="H5190" s="3" t="s">
        <v>771</v>
      </c>
      <c r="I5190" s="3" t="str">
        <f>_xlfn.XLOOKUP(Tbl_BalanceHistory[[#This Row],[AgyCode]],Tbl_Agencies[Agy Code],Tbl_Agencies[Agy Sort])</f>
        <v>162000</v>
      </c>
      <c r="J5190" s="2" t="str">
        <f>Tbl_BalanceHistory[[#This Row],[AgyCode]]&amp;": "&amp;Tbl_BalanceHistory[[#This Row],[Agency Name]]</f>
        <v>140: Department of Criminal Justice Services</v>
      </c>
      <c r="K5190" s="1">
        <v>2023</v>
      </c>
      <c r="L5190" s="3">
        <v>390</v>
      </c>
      <c r="M5190" s="3" t="s">
        <v>775</v>
      </c>
      <c r="N5190" s="2" t="str">
        <f>Tbl_BalanceHistory[[#This Row],[ProgramCode]]&amp;": "&amp;Tbl_BalanceHistory[[#This Row],[Program Name]]</f>
        <v>390: Financial Assistance for Administration of Justice Services</v>
      </c>
      <c r="O5190" s="3" t="s">
        <v>886</v>
      </c>
      <c r="P5190" s="1" t="str">
        <f>IF(Tbl_BalanceHistory[[#This Row],[FundCode]]="0100","GF",IF(Tbl_BalanceHistory[[#This Row],[FundCode]]="01000","GF","Hi Ed / OCR"))</f>
        <v>GF</v>
      </c>
      <c r="Q5190" s="5">
        <v>68170212</v>
      </c>
      <c r="R5190" s="5">
        <v>53378391.68</v>
      </c>
      <c r="S5190" s="5">
        <v>14791820.32</v>
      </c>
      <c r="T5190" s="5">
        <v>0</v>
      </c>
      <c r="U5190" s="3"/>
      <c r="V5190" s="5">
        <v>14791820.32</v>
      </c>
      <c r="W5190" s="5">
        <v>0</v>
      </c>
      <c r="X5190" s="5">
        <v>0</v>
      </c>
      <c r="Y5190" s="5">
        <v>6776117.0199999996</v>
      </c>
      <c r="Z5190" s="5">
        <v>6776117.0199999996</v>
      </c>
      <c r="AA5190" s="5">
        <v>8015703.3000000007</v>
      </c>
      <c r="AB5190" s="2"/>
      <c r="AC5190" s="2"/>
      <c r="AD5190" s="2" t="s">
        <v>2448</v>
      </c>
      <c r="AE5190" s="2" t="s">
        <v>2449</v>
      </c>
    </row>
    <row r="5191" spans="1:31" ht="240" x14ac:dyDescent="0.25">
      <c r="A5191" s="2" t="s">
        <v>747</v>
      </c>
      <c r="B5191" s="3">
        <v>12</v>
      </c>
      <c r="C5191" s="3">
        <v>140</v>
      </c>
      <c r="D5191" s="3" t="s">
        <v>771</v>
      </c>
      <c r="E5191" s="3" t="str">
        <f>_xlfn.XLOOKUP(Tbl_BalanceHistory[[#This Row],[RespAgy]],Tbl_Agencies[Agy Code],Tbl_Agencies[Agy Sort])</f>
        <v>162000</v>
      </c>
      <c r="F5191" s="2" t="str">
        <f>Tbl_BalanceHistory[[#This Row],[RespAgy]]&amp;": "&amp;Tbl_BalanceHistory[[#This Row],[RespAgency]]</f>
        <v>140: Department of Criminal Justice Services</v>
      </c>
      <c r="G5191" s="3">
        <v>140</v>
      </c>
      <c r="H5191" s="3" t="s">
        <v>771</v>
      </c>
      <c r="I5191" s="3" t="str">
        <f>_xlfn.XLOOKUP(Tbl_BalanceHistory[[#This Row],[AgyCode]],Tbl_Agencies[Agy Code],Tbl_Agencies[Agy Sort])</f>
        <v>162000</v>
      </c>
      <c r="J5191" s="2" t="str">
        <f>Tbl_BalanceHistory[[#This Row],[AgyCode]]&amp;": "&amp;Tbl_BalanceHistory[[#This Row],[Agency Name]]</f>
        <v>140: Department of Criminal Justice Services</v>
      </c>
      <c r="K5191" s="1">
        <v>2024</v>
      </c>
      <c r="L5191" s="3">
        <v>390</v>
      </c>
      <c r="M5191" s="3" t="s">
        <v>775</v>
      </c>
      <c r="N5191" s="2" t="str">
        <f>Tbl_BalanceHistory[[#This Row],[ProgramCode]]&amp;": "&amp;Tbl_BalanceHistory[[#This Row],[Program Name]]</f>
        <v>390: Financial Assistance for Administration of Justice Services</v>
      </c>
      <c r="O5191" s="3" t="s">
        <v>886</v>
      </c>
      <c r="P5191" s="1" t="str">
        <f>IF(Tbl_BalanceHistory[[#This Row],[FundCode]]="0100","GF",IF(Tbl_BalanceHistory[[#This Row],[FundCode]]="01000","GF","Hi Ed / OCR"))</f>
        <v>GF</v>
      </c>
      <c r="Q5191" s="5">
        <v>75262571.019999996</v>
      </c>
      <c r="R5191" s="5">
        <v>57385401.009999998</v>
      </c>
      <c r="S5191" s="5">
        <v>17877170.010000002</v>
      </c>
      <c r="T5191" s="5">
        <v>0</v>
      </c>
      <c r="U5191" s="3"/>
      <c r="V5191" s="5">
        <v>17877170.010000002</v>
      </c>
      <c r="W5191" s="5">
        <v>0</v>
      </c>
      <c r="X5191" s="5">
        <v>9000000</v>
      </c>
      <c r="Y5191" s="5">
        <v>7607318</v>
      </c>
      <c r="Z5191" s="5">
        <v>16607318</v>
      </c>
      <c r="AA5191" s="5">
        <v>1269852.0100000016</v>
      </c>
      <c r="AB5191" s="2"/>
      <c r="AC5191" s="2" t="s">
        <v>2619</v>
      </c>
      <c r="AD5191" s="2" t="s">
        <v>2620</v>
      </c>
      <c r="AE5191" s="2" t="s">
        <v>2621</v>
      </c>
    </row>
    <row r="5192" spans="1:31" ht="45" x14ac:dyDescent="0.25">
      <c r="A5192" s="2" t="s">
        <v>747</v>
      </c>
      <c r="B5192" s="3">
        <v>12</v>
      </c>
      <c r="C5192" s="3">
        <v>140</v>
      </c>
      <c r="D5192" s="3" t="s">
        <v>771</v>
      </c>
      <c r="E5192" s="3" t="str">
        <f>_xlfn.XLOOKUP(Tbl_BalanceHistory[[#This Row],[RespAgy]],Tbl_Agencies[Agy Code],Tbl_Agencies[Agy Sort])</f>
        <v>162000</v>
      </c>
      <c r="F5192" s="2" t="str">
        <f>Tbl_BalanceHistory[[#This Row],[RespAgy]]&amp;": "&amp;Tbl_BalanceHistory[[#This Row],[RespAgency]]</f>
        <v>140: Department of Criminal Justice Services</v>
      </c>
      <c r="G5192" s="3">
        <v>140</v>
      </c>
      <c r="H5192" s="3" t="s">
        <v>771</v>
      </c>
      <c r="I5192" s="3" t="str">
        <f>_xlfn.XLOOKUP(Tbl_BalanceHistory[[#This Row],[AgyCode]],Tbl_Agencies[Agy Code],Tbl_Agencies[Agy Sort])</f>
        <v>162000</v>
      </c>
      <c r="J5192" s="2" t="str">
        <f>Tbl_BalanceHistory[[#This Row],[AgyCode]]&amp;": "&amp;Tbl_BalanceHistory[[#This Row],[Agency Name]]</f>
        <v>140: Department of Criminal Justice Services</v>
      </c>
      <c r="K5192" s="1">
        <v>2021</v>
      </c>
      <c r="L5192" s="3">
        <v>399</v>
      </c>
      <c r="M5192" s="3" t="s">
        <v>62</v>
      </c>
      <c r="N5192" s="2" t="str">
        <f>Tbl_BalanceHistory[[#This Row],[ProgramCode]]&amp;": "&amp;Tbl_BalanceHistory[[#This Row],[Program Name]]</f>
        <v>399: Administrative and Support Services</v>
      </c>
      <c r="O5192" s="3" t="s">
        <v>886</v>
      </c>
      <c r="P5192" s="1" t="str">
        <f>IF(Tbl_BalanceHistory[[#This Row],[FundCode]]="0100","GF",IF(Tbl_BalanceHistory[[#This Row],[FundCode]]="01000","GF","Hi Ed / OCR"))</f>
        <v>GF</v>
      </c>
      <c r="Q5192" s="5">
        <v>2963384</v>
      </c>
      <c r="R5192" s="5">
        <v>2958965.79</v>
      </c>
      <c r="S5192" s="5">
        <v>4418.21</v>
      </c>
      <c r="T5192" s="5">
        <v>0</v>
      </c>
      <c r="U5192" s="3"/>
      <c r="V5192" s="5">
        <v>4418.21</v>
      </c>
      <c r="W5192" s="5">
        <v>0</v>
      </c>
      <c r="X5192" s="5"/>
      <c r="Y5192" s="5"/>
      <c r="Z5192" s="5">
        <f>Tbl_BalanceHistory[[#This Row],[Discretionary Recommended - Pre 2022]]+Tbl_BalanceHistory[[#This Row],[Discretionary Balance Recommended: Policy]]+Tbl_BalanceHistory[[#This Row],[Discretionary Balance Recommended: Commitments]]</f>
        <v>0</v>
      </c>
      <c r="AA5192" s="5">
        <f>Tbl_BalanceHistory[[#This Row],[Discretionary Balance]]-Tbl_BalanceHistory[[#This Row],[Discretionary Reappropriation]]</f>
        <v>4418.21</v>
      </c>
      <c r="AB5192" s="2"/>
      <c r="AC5192" s="2"/>
      <c r="AD5192" s="2"/>
      <c r="AE5192" s="2" t="s">
        <v>2241</v>
      </c>
    </row>
    <row r="5193" spans="1:31" ht="45" x14ac:dyDescent="0.25">
      <c r="A5193" s="2" t="s">
        <v>747</v>
      </c>
      <c r="B5193" s="3">
        <v>12</v>
      </c>
      <c r="C5193" s="3">
        <v>140</v>
      </c>
      <c r="D5193" s="3" t="s">
        <v>771</v>
      </c>
      <c r="E5193" s="3" t="str">
        <f>_xlfn.XLOOKUP(Tbl_BalanceHistory[[#This Row],[RespAgy]],Tbl_Agencies[Agy Code],Tbl_Agencies[Agy Sort])</f>
        <v>162000</v>
      </c>
      <c r="F5193" s="2" t="str">
        <f>Tbl_BalanceHistory[[#This Row],[RespAgy]]&amp;": "&amp;Tbl_BalanceHistory[[#This Row],[RespAgency]]</f>
        <v>140: Department of Criminal Justice Services</v>
      </c>
      <c r="G5193" s="3">
        <v>140</v>
      </c>
      <c r="H5193" s="3" t="s">
        <v>771</v>
      </c>
      <c r="I5193" s="3" t="str">
        <f>_xlfn.XLOOKUP(Tbl_BalanceHistory[[#This Row],[AgyCode]],Tbl_Agencies[Agy Code],Tbl_Agencies[Agy Sort])</f>
        <v>162000</v>
      </c>
      <c r="J5193" s="2" t="str">
        <f>Tbl_BalanceHistory[[#This Row],[AgyCode]]&amp;": "&amp;Tbl_BalanceHistory[[#This Row],[Agency Name]]</f>
        <v>140: Department of Criminal Justice Services</v>
      </c>
      <c r="K5193" s="1">
        <v>2022</v>
      </c>
      <c r="L5193" s="3">
        <v>399</v>
      </c>
      <c r="M5193" s="3" t="s">
        <v>62</v>
      </c>
      <c r="N5193" s="2" t="str">
        <f>Tbl_BalanceHistory[[#This Row],[ProgramCode]]&amp;": "&amp;Tbl_BalanceHistory[[#This Row],[Program Name]]</f>
        <v>399: Administrative and Support Services</v>
      </c>
      <c r="O5193" s="3" t="s">
        <v>886</v>
      </c>
      <c r="P5193" s="1" t="str">
        <f>IF(Tbl_BalanceHistory[[#This Row],[FundCode]]="0100","GF",IF(Tbl_BalanceHistory[[#This Row],[FundCode]]="01000","GF","Hi Ed / OCR"))</f>
        <v>GF</v>
      </c>
      <c r="Q5193" s="5">
        <v>3673776</v>
      </c>
      <c r="R5193" s="5">
        <v>3456542.21</v>
      </c>
      <c r="S5193" s="5">
        <v>217233.79</v>
      </c>
      <c r="T5193" s="5">
        <v>0</v>
      </c>
      <c r="U5193" s="3"/>
      <c r="V5193" s="5">
        <v>217233.79</v>
      </c>
      <c r="W5193" s="5"/>
      <c r="X5193" s="5">
        <v>0</v>
      </c>
      <c r="Y5193" s="5">
        <v>210000</v>
      </c>
      <c r="Z5193" s="5">
        <f>Tbl_BalanceHistory[[#This Row],[Discretionary Recommended - Pre 2022]]+Tbl_BalanceHistory[[#This Row],[Discretionary Balance Recommended: Policy]]+Tbl_BalanceHistory[[#This Row],[Discretionary Balance Recommended: Commitments]]</f>
        <v>210000</v>
      </c>
      <c r="AA5193" s="5">
        <f>Tbl_BalanceHistory[[#This Row],[Discretionary Balance]]-Tbl_BalanceHistory[[#This Row],[Discretionary Reappropriation]]</f>
        <v>7233.7900000000081</v>
      </c>
      <c r="AB5193" s="2"/>
      <c r="AC5193" s="2"/>
      <c r="AD5193" s="2" t="s">
        <v>2242</v>
      </c>
      <c r="AE5193" s="2"/>
    </row>
    <row r="5194" spans="1:31" ht="45" x14ac:dyDescent="0.25">
      <c r="A5194" s="2" t="s">
        <v>747</v>
      </c>
      <c r="B5194" s="3">
        <v>12</v>
      </c>
      <c r="C5194" s="3">
        <v>140</v>
      </c>
      <c r="D5194" s="3" t="s">
        <v>771</v>
      </c>
      <c r="E5194" s="3" t="str">
        <f>_xlfn.XLOOKUP(Tbl_BalanceHistory[[#This Row],[RespAgy]],Tbl_Agencies[Agy Code],Tbl_Agencies[Agy Sort])</f>
        <v>162000</v>
      </c>
      <c r="F5194" s="2" t="str">
        <f>Tbl_BalanceHistory[[#This Row],[RespAgy]]&amp;": "&amp;Tbl_BalanceHistory[[#This Row],[RespAgency]]</f>
        <v>140: Department of Criminal Justice Services</v>
      </c>
      <c r="G5194" s="3">
        <v>140</v>
      </c>
      <c r="H5194" s="3" t="s">
        <v>771</v>
      </c>
      <c r="I5194" s="3" t="str">
        <f>_xlfn.XLOOKUP(Tbl_BalanceHistory[[#This Row],[AgyCode]],Tbl_Agencies[Agy Code],Tbl_Agencies[Agy Sort])</f>
        <v>162000</v>
      </c>
      <c r="J5194" s="2" t="str">
        <f>Tbl_BalanceHistory[[#This Row],[AgyCode]]&amp;": "&amp;Tbl_BalanceHistory[[#This Row],[Agency Name]]</f>
        <v>140: Department of Criminal Justice Services</v>
      </c>
      <c r="K5194" s="1">
        <v>2023</v>
      </c>
      <c r="L5194" s="3">
        <v>399</v>
      </c>
      <c r="M5194" s="3" t="s">
        <v>62</v>
      </c>
      <c r="N5194" s="2" t="str">
        <f>Tbl_BalanceHistory[[#This Row],[ProgramCode]]&amp;": "&amp;Tbl_BalanceHistory[[#This Row],[Program Name]]</f>
        <v>399: Administrative and Support Services</v>
      </c>
      <c r="O5194" s="3" t="s">
        <v>886</v>
      </c>
      <c r="P5194" s="1" t="str">
        <f>IF(Tbl_BalanceHistory[[#This Row],[FundCode]]="0100","GF",IF(Tbl_BalanceHistory[[#This Row],[FundCode]]="01000","GF","Hi Ed / OCR"))</f>
        <v>GF</v>
      </c>
      <c r="Q5194" s="5">
        <v>4893193</v>
      </c>
      <c r="R5194" s="5">
        <v>4438650.78</v>
      </c>
      <c r="S5194" s="5">
        <v>454542.22</v>
      </c>
      <c r="T5194" s="5">
        <v>0</v>
      </c>
      <c r="U5194" s="3"/>
      <c r="V5194" s="5">
        <v>454542.22</v>
      </c>
      <c r="W5194" s="5">
        <v>0</v>
      </c>
      <c r="X5194" s="5">
        <v>0</v>
      </c>
      <c r="Y5194" s="5">
        <v>0</v>
      </c>
      <c r="Z5194" s="5">
        <v>0</v>
      </c>
      <c r="AA5194" s="5">
        <v>454542.22</v>
      </c>
      <c r="AB5194" s="2"/>
      <c r="AC5194" s="2"/>
      <c r="AD5194" s="2"/>
      <c r="AE5194" s="2" t="s">
        <v>2450</v>
      </c>
    </row>
    <row r="5195" spans="1:31" ht="45" x14ac:dyDescent="0.25">
      <c r="A5195" s="2" t="s">
        <v>747</v>
      </c>
      <c r="B5195" s="3">
        <v>12</v>
      </c>
      <c r="C5195" s="3">
        <v>140</v>
      </c>
      <c r="D5195" s="3" t="s">
        <v>771</v>
      </c>
      <c r="E5195" s="3" t="str">
        <f>_xlfn.XLOOKUP(Tbl_BalanceHistory[[#This Row],[RespAgy]],Tbl_Agencies[Agy Code],Tbl_Agencies[Agy Sort])</f>
        <v>162000</v>
      </c>
      <c r="F5195" s="2" t="str">
        <f>Tbl_BalanceHistory[[#This Row],[RespAgy]]&amp;": "&amp;Tbl_BalanceHistory[[#This Row],[RespAgency]]</f>
        <v>140: Department of Criminal Justice Services</v>
      </c>
      <c r="G5195" s="3">
        <v>140</v>
      </c>
      <c r="H5195" s="3" t="s">
        <v>771</v>
      </c>
      <c r="I5195" s="3" t="str">
        <f>_xlfn.XLOOKUP(Tbl_BalanceHistory[[#This Row],[AgyCode]],Tbl_Agencies[Agy Code],Tbl_Agencies[Agy Sort])</f>
        <v>162000</v>
      </c>
      <c r="J5195" s="2" t="str">
        <f>Tbl_BalanceHistory[[#This Row],[AgyCode]]&amp;": "&amp;Tbl_BalanceHistory[[#This Row],[Agency Name]]</f>
        <v>140: Department of Criminal Justice Services</v>
      </c>
      <c r="K5195" s="1">
        <v>2024</v>
      </c>
      <c r="L5195" s="3">
        <v>399</v>
      </c>
      <c r="M5195" s="3" t="s">
        <v>62</v>
      </c>
      <c r="N5195" s="2" t="str">
        <f>Tbl_BalanceHistory[[#This Row],[ProgramCode]]&amp;": "&amp;Tbl_BalanceHistory[[#This Row],[Program Name]]</f>
        <v>399: Administrative and Support Services</v>
      </c>
      <c r="O5195" s="3" t="s">
        <v>886</v>
      </c>
      <c r="P5195" s="1" t="str">
        <f>IF(Tbl_BalanceHistory[[#This Row],[FundCode]]="0100","GF",IF(Tbl_BalanceHistory[[#This Row],[FundCode]]="01000","GF","Hi Ed / OCR"))</f>
        <v>GF</v>
      </c>
      <c r="Q5195" s="5">
        <v>6126419</v>
      </c>
      <c r="R5195" s="5">
        <v>6085977.4800000004</v>
      </c>
      <c r="S5195" s="5">
        <v>40441.519999999997</v>
      </c>
      <c r="T5195" s="5">
        <v>0</v>
      </c>
      <c r="U5195" s="3"/>
      <c r="V5195" s="5">
        <v>40441.519999999997</v>
      </c>
      <c r="W5195" s="5">
        <v>0</v>
      </c>
      <c r="X5195" s="5">
        <v>0</v>
      </c>
      <c r="Y5195" s="5">
        <v>0</v>
      </c>
      <c r="Z5195" s="5">
        <v>0</v>
      </c>
      <c r="AA5195" s="5">
        <v>40441.519999999997</v>
      </c>
      <c r="AB5195" s="2"/>
      <c r="AC5195" s="2"/>
      <c r="AD5195" s="2"/>
      <c r="AE5195" s="2"/>
    </row>
    <row r="5196" spans="1:31" ht="105" x14ac:dyDescent="0.25">
      <c r="A5196" s="2" t="s">
        <v>747</v>
      </c>
      <c r="B5196" s="3">
        <v>12</v>
      </c>
      <c r="C5196" s="3">
        <v>140</v>
      </c>
      <c r="D5196" s="3" t="s">
        <v>771</v>
      </c>
      <c r="E5196" s="3" t="str">
        <f>_xlfn.XLOOKUP(Tbl_BalanceHistory[[#This Row],[RespAgy]],Tbl_Agencies[Agy Code],Tbl_Agencies[Agy Sort])</f>
        <v>162000</v>
      </c>
      <c r="F5196" s="2" t="str">
        <f>Tbl_BalanceHistory[[#This Row],[RespAgy]]&amp;": "&amp;Tbl_BalanceHistory[[#This Row],[RespAgency]]</f>
        <v>140: Department of Criminal Justice Services</v>
      </c>
      <c r="G5196" s="3">
        <v>140</v>
      </c>
      <c r="H5196" s="3" t="s">
        <v>771</v>
      </c>
      <c r="I5196" s="3" t="str">
        <f>_xlfn.XLOOKUP(Tbl_BalanceHistory[[#This Row],[AgyCode]],Tbl_Agencies[Agy Code],Tbl_Agencies[Agy Sort])</f>
        <v>162000</v>
      </c>
      <c r="J5196" s="2" t="str">
        <f>Tbl_BalanceHistory[[#This Row],[AgyCode]]&amp;": "&amp;Tbl_BalanceHistory[[#This Row],[Agency Name]]</f>
        <v>140: Department of Criminal Justice Services</v>
      </c>
      <c r="K5196" s="1">
        <v>2021</v>
      </c>
      <c r="L5196" s="3">
        <v>728</v>
      </c>
      <c r="M5196" s="3" t="s">
        <v>292</v>
      </c>
      <c r="N5196" s="2" t="str">
        <f>Tbl_BalanceHistory[[#This Row],[ProgramCode]]&amp;": "&amp;Tbl_BalanceHistory[[#This Row],[Program Name]]</f>
        <v>728: Financial Assistance to Localities - General</v>
      </c>
      <c r="O5196" s="3" t="s">
        <v>886</v>
      </c>
      <c r="P5196" s="1" t="str">
        <f>IF(Tbl_BalanceHistory[[#This Row],[FundCode]]="0100","GF",IF(Tbl_BalanceHistory[[#This Row],[FundCode]]="01000","GF","Hi Ed / OCR"))</f>
        <v>GF</v>
      </c>
      <c r="Q5196" s="5">
        <v>199229909</v>
      </c>
      <c r="R5196" s="5">
        <v>199226765</v>
      </c>
      <c r="S5196" s="5">
        <v>3144</v>
      </c>
      <c r="T5196" s="5">
        <v>0</v>
      </c>
      <c r="U5196" s="3"/>
      <c r="V5196" s="5">
        <v>3144</v>
      </c>
      <c r="W5196" s="5">
        <v>3144</v>
      </c>
      <c r="X5196" s="5"/>
      <c r="Y5196" s="5"/>
      <c r="Z5196" s="5">
        <f>Tbl_BalanceHistory[[#This Row],[Discretionary Recommended - Pre 2022]]+Tbl_BalanceHistory[[#This Row],[Discretionary Balance Recommended: Policy]]+Tbl_BalanceHistory[[#This Row],[Discretionary Balance Recommended: Commitments]]</f>
        <v>3144</v>
      </c>
      <c r="AA5196" s="5">
        <f>Tbl_BalanceHistory[[#This Row],[Discretionary Balance]]-Tbl_BalanceHistory[[#This Row],[Discretionary Reappropriation]]</f>
        <v>0</v>
      </c>
      <c r="AB5196" s="2" t="s">
        <v>2243</v>
      </c>
      <c r="AC5196" s="2"/>
      <c r="AD5196" s="2"/>
      <c r="AE5196" s="2" t="s">
        <v>2244</v>
      </c>
    </row>
    <row r="5197" spans="1:31" ht="45" x14ac:dyDescent="0.25">
      <c r="A5197" s="2" t="s">
        <v>747</v>
      </c>
      <c r="B5197" s="3">
        <v>12</v>
      </c>
      <c r="C5197" s="3">
        <v>140</v>
      </c>
      <c r="D5197" s="3" t="s">
        <v>771</v>
      </c>
      <c r="E5197" s="3" t="str">
        <f>_xlfn.XLOOKUP(Tbl_BalanceHistory[[#This Row],[RespAgy]],Tbl_Agencies[Agy Code],Tbl_Agencies[Agy Sort])</f>
        <v>162000</v>
      </c>
      <c r="F5197" s="2" t="str">
        <f>Tbl_BalanceHistory[[#This Row],[RespAgy]]&amp;": "&amp;Tbl_BalanceHistory[[#This Row],[RespAgency]]</f>
        <v>140: Department of Criminal Justice Services</v>
      </c>
      <c r="G5197" s="3">
        <v>140</v>
      </c>
      <c r="H5197" s="3" t="s">
        <v>771</v>
      </c>
      <c r="I5197" s="3" t="str">
        <f>_xlfn.XLOOKUP(Tbl_BalanceHistory[[#This Row],[AgyCode]],Tbl_Agencies[Agy Code],Tbl_Agencies[Agy Sort])</f>
        <v>162000</v>
      </c>
      <c r="J5197" s="2" t="str">
        <f>Tbl_BalanceHistory[[#This Row],[AgyCode]]&amp;": "&amp;Tbl_BalanceHistory[[#This Row],[Agency Name]]</f>
        <v>140: Department of Criminal Justice Services</v>
      </c>
      <c r="K5197" s="1">
        <v>2022</v>
      </c>
      <c r="L5197" s="3">
        <v>728</v>
      </c>
      <c r="M5197" s="3" t="s">
        <v>292</v>
      </c>
      <c r="N5197" s="2" t="str">
        <f>Tbl_BalanceHistory[[#This Row],[ProgramCode]]&amp;": "&amp;Tbl_BalanceHistory[[#This Row],[Program Name]]</f>
        <v>728: Financial Assistance to Localities - General</v>
      </c>
      <c r="O5197" s="3" t="s">
        <v>886</v>
      </c>
      <c r="P5197" s="1" t="str">
        <f>IF(Tbl_BalanceHistory[[#This Row],[FundCode]]="0100","GF",IF(Tbl_BalanceHistory[[#This Row],[FundCode]]="01000","GF","Hi Ed / OCR"))</f>
        <v>GF</v>
      </c>
      <c r="Q5197" s="5">
        <v>191749225</v>
      </c>
      <c r="R5197" s="5">
        <v>191721253</v>
      </c>
      <c r="S5197" s="5">
        <v>27972</v>
      </c>
      <c r="T5197" s="5">
        <v>0</v>
      </c>
      <c r="U5197" s="3"/>
      <c r="V5197" s="5">
        <v>27972</v>
      </c>
      <c r="W5197" s="5"/>
      <c r="X5197" s="5">
        <v>0</v>
      </c>
      <c r="Y5197" s="5">
        <v>0</v>
      </c>
      <c r="Z5197" s="5">
        <f>Tbl_BalanceHistory[[#This Row],[Discretionary Recommended - Pre 2022]]+Tbl_BalanceHistory[[#This Row],[Discretionary Balance Recommended: Policy]]+Tbl_BalanceHistory[[#This Row],[Discretionary Balance Recommended: Commitments]]</f>
        <v>0</v>
      </c>
      <c r="AA5197" s="5">
        <f>Tbl_BalanceHistory[[#This Row],[Discretionary Balance]]-Tbl_BalanceHistory[[#This Row],[Discretionary Reappropriation]]</f>
        <v>27972</v>
      </c>
      <c r="AB5197" s="2"/>
      <c r="AC5197" s="2"/>
      <c r="AD5197" s="2"/>
      <c r="AE5197" s="2"/>
    </row>
    <row r="5198" spans="1:31" ht="60" x14ac:dyDescent="0.25">
      <c r="A5198" s="2" t="s">
        <v>747</v>
      </c>
      <c r="B5198" s="3">
        <v>12</v>
      </c>
      <c r="C5198" s="3">
        <v>140</v>
      </c>
      <c r="D5198" s="3" t="s">
        <v>771</v>
      </c>
      <c r="E5198" s="3" t="str">
        <f>_xlfn.XLOOKUP(Tbl_BalanceHistory[[#This Row],[RespAgy]],Tbl_Agencies[Agy Code],Tbl_Agencies[Agy Sort])</f>
        <v>162000</v>
      </c>
      <c r="F5198" s="2" t="str">
        <f>Tbl_BalanceHistory[[#This Row],[RespAgy]]&amp;": "&amp;Tbl_BalanceHistory[[#This Row],[RespAgency]]</f>
        <v>140: Department of Criminal Justice Services</v>
      </c>
      <c r="G5198" s="3">
        <v>140</v>
      </c>
      <c r="H5198" s="3" t="s">
        <v>771</v>
      </c>
      <c r="I5198" s="3" t="str">
        <f>_xlfn.XLOOKUP(Tbl_BalanceHistory[[#This Row],[AgyCode]],Tbl_Agencies[Agy Code],Tbl_Agencies[Agy Sort])</f>
        <v>162000</v>
      </c>
      <c r="J5198" s="2" t="str">
        <f>Tbl_BalanceHistory[[#This Row],[AgyCode]]&amp;": "&amp;Tbl_BalanceHistory[[#This Row],[Agency Name]]</f>
        <v>140: Department of Criminal Justice Services</v>
      </c>
      <c r="K5198" s="1">
        <v>2023</v>
      </c>
      <c r="L5198" s="3">
        <v>728</v>
      </c>
      <c r="M5198" s="3" t="s">
        <v>292</v>
      </c>
      <c r="N5198" s="2" t="str">
        <f>Tbl_BalanceHistory[[#This Row],[ProgramCode]]&amp;": "&amp;Tbl_BalanceHistory[[#This Row],[Program Name]]</f>
        <v>728: Financial Assistance to Localities - General</v>
      </c>
      <c r="O5198" s="3" t="s">
        <v>886</v>
      </c>
      <c r="P5198" s="1" t="str">
        <f>IF(Tbl_BalanceHistory[[#This Row],[FundCode]]="0100","GF",IF(Tbl_BalanceHistory[[#This Row],[FundCode]]="01000","GF","Hi Ed / OCR"))</f>
        <v>GF</v>
      </c>
      <c r="Q5198" s="5">
        <v>210797081</v>
      </c>
      <c r="R5198" s="5">
        <v>210750708</v>
      </c>
      <c r="S5198" s="5">
        <v>46373</v>
      </c>
      <c r="T5198" s="5">
        <v>0</v>
      </c>
      <c r="U5198" s="3"/>
      <c r="V5198" s="5">
        <v>46373</v>
      </c>
      <c r="W5198" s="5">
        <v>0</v>
      </c>
      <c r="X5198" s="5">
        <v>46373</v>
      </c>
      <c r="Y5198" s="5">
        <v>0</v>
      </c>
      <c r="Z5198" s="5">
        <v>46373</v>
      </c>
      <c r="AA5198" s="5">
        <v>0</v>
      </c>
      <c r="AB5198" s="2"/>
      <c r="AC5198" s="2" t="s">
        <v>2451</v>
      </c>
      <c r="AD5198" s="2"/>
      <c r="AE5198" s="2" t="s">
        <v>2452</v>
      </c>
    </row>
    <row r="5199" spans="1:31" ht="45" x14ac:dyDescent="0.25">
      <c r="A5199" s="2" t="s">
        <v>747</v>
      </c>
      <c r="B5199" s="3">
        <v>12</v>
      </c>
      <c r="C5199" s="3">
        <v>140</v>
      </c>
      <c r="D5199" s="3" t="s">
        <v>771</v>
      </c>
      <c r="E5199" s="3" t="str">
        <f>_xlfn.XLOOKUP(Tbl_BalanceHistory[[#This Row],[RespAgy]],Tbl_Agencies[Agy Code],Tbl_Agencies[Agy Sort])</f>
        <v>162000</v>
      </c>
      <c r="F5199" s="2" t="str">
        <f>Tbl_BalanceHistory[[#This Row],[RespAgy]]&amp;": "&amp;Tbl_BalanceHistory[[#This Row],[RespAgency]]</f>
        <v>140: Department of Criminal Justice Services</v>
      </c>
      <c r="G5199" s="3">
        <v>140</v>
      </c>
      <c r="H5199" s="3" t="s">
        <v>771</v>
      </c>
      <c r="I5199" s="3" t="str">
        <f>_xlfn.XLOOKUP(Tbl_BalanceHistory[[#This Row],[AgyCode]],Tbl_Agencies[Agy Code],Tbl_Agencies[Agy Sort])</f>
        <v>162000</v>
      </c>
      <c r="J5199" s="2" t="str">
        <f>Tbl_BalanceHistory[[#This Row],[AgyCode]]&amp;": "&amp;Tbl_BalanceHistory[[#This Row],[Agency Name]]</f>
        <v>140: Department of Criminal Justice Services</v>
      </c>
      <c r="K5199" s="1">
        <v>2024</v>
      </c>
      <c r="L5199" s="3">
        <v>728</v>
      </c>
      <c r="M5199" s="3" t="s">
        <v>292</v>
      </c>
      <c r="N5199" s="2" t="str">
        <f>Tbl_BalanceHistory[[#This Row],[ProgramCode]]&amp;": "&amp;Tbl_BalanceHistory[[#This Row],[Program Name]]</f>
        <v>728: Financial Assistance to Localities - General</v>
      </c>
      <c r="O5199" s="3" t="s">
        <v>886</v>
      </c>
      <c r="P5199" s="1" t="str">
        <f>IF(Tbl_BalanceHistory[[#This Row],[FundCode]]="0100","GF",IF(Tbl_BalanceHistory[[#This Row],[FundCode]]="01000","GF","Hi Ed / OCR"))</f>
        <v>GF</v>
      </c>
      <c r="Q5199" s="5">
        <v>221759374</v>
      </c>
      <c r="R5199" s="5">
        <v>221681830</v>
      </c>
      <c r="S5199" s="5">
        <v>77544</v>
      </c>
      <c r="T5199" s="5">
        <v>0</v>
      </c>
      <c r="U5199" s="3"/>
      <c r="V5199" s="5">
        <v>77544</v>
      </c>
      <c r="W5199" s="5">
        <v>0</v>
      </c>
      <c r="X5199" s="5">
        <v>0</v>
      </c>
      <c r="Y5199" s="5">
        <v>0</v>
      </c>
      <c r="Z5199" s="5">
        <v>0</v>
      </c>
      <c r="AA5199" s="5">
        <v>77544</v>
      </c>
      <c r="AB5199" s="2"/>
      <c r="AC5199" s="2"/>
      <c r="AD5199" s="2"/>
      <c r="AE5199" s="2"/>
    </row>
    <row r="5200" spans="1:31" ht="60" x14ac:dyDescent="0.25">
      <c r="A5200" s="2" t="s">
        <v>747</v>
      </c>
      <c r="B5200" s="3">
        <v>12</v>
      </c>
      <c r="C5200" s="3">
        <v>127</v>
      </c>
      <c r="D5200" s="3" t="s">
        <v>778</v>
      </c>
      <c r="E5200" s="3" t="str">
        <f>_xlfn.XLOOKUP(Tbl_BalanceHistory[[#This Row],[RespAgy]],Tbl_Agencies[Agy Code],Tbl_Agencies[Agy Sort])</f>
        <v>163000</v>
      </c>
      <c r="F5200" s="2" t="str">
        <f>Tbl_BalanceHistory[[#This Row],[RespAgy]]&amp;": "&amp;Tbl_BalanceHistory[[#This Row],[RespAgency]]</f>
        <v>127: Department of Emergency Management</v>
      </c>
      <c r="G5200" s="3">
        <v>127</v>
      </c>
      <c r="H5200" s="3" t="s">
        <v>778</v>
      </c>
      <c r="I5200" s="3" t="str">
        <f>_xlfn.XLOOKUP(Tbl_BalanceHistory[[#This Row],[AgyCode]],Tbl_Agencies[Agy Code],Tbl_Agencies[Agy Sort])</f>
        <v>163000</v>
      </c>
      <c r="J5200" s="2" t="str">
        <f>Tbl_BalanceHistory[[#This Row],[AgyCode]]&amp;": "&amp;Tbl_BalanceHistory[[#This Row],[Agency Name]]</f>
        <v>127: Department of Emergency Management</v>
      </c>
      <c r="K5200" s="1">
        <v>2021</v>
      </c>
      <c r="L5200" s="3">
        <v>775</v>
      </c>
      <c r="M5200" s="3" t="s">
        <v>605</v>
      </c>
      <c r="N5200" s="2" t="str">
        <f>Tbl_BalanceHistory[[#This Row],[ProgramCode]]&amp;": "&amp;Tbl_BalanceHistory[[#This Row],[Program Name]]</f>
        <v>775: Emergency Preparedness</v>
      </c>
      <c r="O5200" s="3" t="s">
        <v>886</v>
      </c>
      <c r="P5200" s="1" t="str">
        <f>IF(Tbl_BalanceHistory[[#This Row],[FundCode]]="0100","GF",IF(Tbl_BalanceHistory[[#This Row],[FundCode]]="01000","GF","Hi Ed / OCR"))</f>
        <v>GF</v>
      </c>
      <c r="Q5200" s="5">
        <v>6153594</v>
      </c>
      <c r="R5200" s="5">
        <v>3658363.4</v>
      </c>
      <c r="S5200" s="5">
        <v>2495230.6</v>
      </c>
      <c r="T5200" s="5">
        <v>0</v>
      </c>
      <c r="U5200" s="3"/>
      <c r="V5200" s="5">
        <v>2495230.6</v>
      </c>
      <c r="W5200" s="5">
        <v>2495230.6</v>
      </c>
      <c r="X5200" s="5"/>
      <c r="Y5200" s="5"/>
      <c r="Z5200" s="5">
        <f>Tbl_BalanceHistory[[#This Row],[Discretionary Recommended - Pre 2022]]+Tbl_BalanceHistory[[#This Row],[Discretionary Balance Recommended: Policy]]+Tbl_BalanceHistory[[#This Row],[Discretionary Balance Recommended: Commitments]]</f>
        <v>2495230.6</v>
      </c>
      <c r="AA5200" s="5">
        <f>Tbl_BalanceHistory[[#This Row],[Discretionary Balance]]-Tbl_BalanceHistory[[#This Row],[Discretionary Reappropriation]]</f>
        <v>0</v>
      </c>
      <c r="AB5200" s="2" t="s">
        <v>2245</v>
      </c>
      <c r="AC5200" s="2"/>
      <c r="AD5200" s="2"/>
      <c r="AE5200" s="2" t="s">
        <v>2245</v>
      </c>
    </row>
    <row r="5201" spans="1:31" ht="45" x14ac:dyDescent="0.25">
      <c r="A5201" s="2" t="s">
        <v>747</v>
      </c>
      <c r="B5201" s="3">
        <v>12</v>
      </c>
      <c r="C5201" s="3">
        <v>127</v>
      </c>
      <c r="D5201" s="3" t="s">
        <v>778</v>
      </c>
      <c r="E5201" s="3" t="str">
        <f>_xlfn.XLOOKUP(Tbl_BalanceHistory[[#This Row],[RespAgy]],Tbl_Agencies[Agy Code],Tbl_Agencies[Agy Sort])</f>
        <v>163000</v>
      </c>
      <c r="F5201" s="2" t="str">
        <f>Tbl_BalanceHistory[[#This Row],[RespAgy]]&amp;": "&amp;Tbl_BalanceHistory[[#This Row],[RespAgency]]</f>
        <v>127: Department of Emergency Management</v>
      </c>
      <c r="G5201" s="3">
        <v>127</v>
      </c>
      <c r="H5201" s="3" t="s">
        <v>778</v>
      </c>
      <c r="I5201" s="3" t="str">
        <f>_xlfn.XLOOKUP(Tbl_BalanceHistory[[#This Row],[AgyCode]],Tbl_Agencies[Agy Code],Tbl_Agencies[Agy Sort])</f>
        <v>163000</v>
      </c>
      <c r="J5201" s="2" t="str">
        <f>Tbl_BalanceHistory[[#This Row],[AgyCode]]&amp;": "&amp;Tbl_BalanceHistory[[#This Row],[Agency Name]]</f>
        <v>127: Department of Emergency Management</v>
      </c>
      <c r="K5201" s="1">
        <v>2022</v>
      </c>
      <c r="L5201" s="3">
        <v>775</v>
      </c>
      <c r="M5201" s="3" t="s">
        <v>605</v>
      </c>
      <c r="N5201" s="2" t="str">
        <f>Tbl_BalanceHistory[[#This Row],[ProgramCode]]&amp;": "&amp;Tbl_BalanceHistory[[#This Row],[Program Name]]</f>
        <v>775: Emergency Preparedness</v>
      </c>
      <c r="O5201" s="3" t="s">
        <v>886</v>
      </c>
      <c r="P5201" s="1" t="str">
        <f>IF(Tbl_BalanceHistory[[#This Row],[FundCode]]="0100","GF",IF(Tbl_BalanceHistory[[#This Row],[FundCode]]="01000","GF","Hi Ed / OCR"))</f>
        <v>GF</v>
      </c>
      <c r="Q5201" s="5">
        <v>2784343.1</v>
      </c>
      <c r="R5201" s="5">
        <v>2783717.15</v>
      </c>
      <c r="S5201" s="5">
        <v>625.95000000000005</v>
      </c>
      <c r="T5201" s="5">
        <v>0</v>
      </c>
      <c r="U5201" s="3"/>
      <c r="V5201" s="5">
        <v>625.95000000000005</v>
      </c>
      <c r="W5201" s="5"/>
      <c r="X5201" s="5">
        <v>0</v>
      </c>
      <c r="Y5201" s="5">
        <v>0</v>
      </c>
      <c r="Z5201" s="5">
        <f>Tbl_BalanceHistory[[#This Row],[Discretionary Recommended - Pre 2022]]+Tbl_BalanceHistory[[#This Row],[Discretionary Balance Recommended: Policy]]+Tbl_BalanceHistory[[#This Row],[Discretionary Balance Recommended: Commitments]]</f>
        <v>0</v>
      </c>
      <c r="AA5201" s="5">
        <f>Tbl_BalanceHistory[[#This Row],[Discretionary Balance]]-Tbl_BalanceHistory[[#This Row],[Discretionary Reappropriation]]</f>
        <v>625.95000000000005</v>
      </c>
      <c r="AB5201" s="2"/>
      <c r="AC5201" s="2"/>
      <c r="AD5201" s="2"/>
      <c r="AE5201" s="2"/>
    </row>
    <row r="5202" spans="1:31" ht="135" x14ac:dyDescent="0.25">
      <c r="A5202" s="2" t="s">
        <v>747</v>
      </c>
      <c r="B5202" s="3">
        <v>12</v>
      </c>
      <c r="C5202" s="3">
        <v>127</v>
      </c>
      <c r="D5202" s="3" t="s">
        <v>778</v>
      </c>
      <c r="E5202" s="3" t="str">
        <f>_xlfn.XLOOKUP(Tbl_BalanceHistory[[#This Row],[RespAgy]],Tbl_Agencies[Agy Code],Tbl_Agencies[Agy Sort])</f>
        <v>163000</v>
      </c>
      <c r="F5202" s="2" t="str">
        <f>Tbl_BalanceHistory[[#This Row],[RespAgy]]&amp;": "&amp;Tbl_BalanceHistory[[#This Row],[RespAgency]]</f>
        <v>127: Department of Emergency Management</v>
      </c>
      <c r="G5202" s="3">
        <v>127</v>
      </c>
      <c r="H5202" s="3" t="s">
        <v>778</v>
      </c>
      <c r="I5202" s="3" t="str">
        <f>_xlfn.XLOOKUP(Tbl_BalanceHistory[[#This Row],[AgyCode]],Tbl_Agencies[Agy Code],Tbl_Agencies[Agy Sort])</f>
        <v>163000</v>
      </c>
      <c r="J5202" s="2" t="str">
        <f>Tbl_BalanceHistory[[#This Row],[AgyCode]]&amp;": "&amp;Tbl_BalanceHistory[[#This Row],[Agency Name]]</f>
        <v>127: Department of Emergency Management</v>
      </c>
      <c r="K5202" s="1">
        <v>2023</v>
      </c>
      <c r="L5202" s="3">
        <v>775</v>
      </c>
      <c r="M5202" s="3" t="s">
        <v>605</v>
      </c>
      <c r="N5202" s="2" t="str">
        <f>Tbl_BalanceHistory[[#This Row],[ProgramCode]]&amp;": "&amp;Tbl_BalanceHistory[[#This Row],[Program Name]]</f>
        <v>775: Emergency Preparedness</v>
      </c>
      <c r="O5202" s="3" t="s">
        <v>886</v>
      </c>
      <c r="P5202" s="1" t="str">
        <f>IF(Tbl_BalanceHistory[[#This Row],[FundCode]]="0100","GF",IF(Tbl_BalanceHistory[[#This Row],[FundCode]]="01000","GF","Hi Ed / OCR"))</f>
        <v>GF</v>
      </c>
      <c r="Q5202" s="5">
        <v>3418244</v>
      </c>
      <c r="R5202" s="5">
        <v>2695837.63</v>
      </c>
      <c r="S5202" s="5">
        <v>722406.37</v>
      </c>
      <c r="T5202" s="5">
        <v>0</v>
      </c>
      <c r="U5202" s="3"/>
      <c r="V5202" s="5">
        <v>722406.37</v>
      </c>
      <c r="W5202" s="5">
        <v>0</v>
      </c>
      <c r="X5202" s="5">
        <v>0</v>
      </c>
      <c r="Y5202" s="5">
        <v>500854</v>
      </c>
      <c r="Z5202" s="5">
        <v>500854</v>
      </c>
      <c r="AA5202" s="5">
        <v>221552.37</v>
      </c>
      <c r="AB5202" s="2"/>
      <c r="AC5202" s="2"/>
      <c r="AD5202" s="2" t="s">
        <v>2453</v>
      </c>
      <c r="AE5202" s="2"/>
    </row>
    <row r="5203" spans="1:31" ht="210" x14ac:dyDescent="0.25">
      <c r="A5203" s="2" t="s">
        <v>747</v>
      </c>
      <c r="B5203" s="3">
        <v>12</v>
      </c>
      <c r="C5203" s="3">
        <v>127</v>
      </c>
      <c r="D5203" s="3" t="s">
        <v>778</v>
      </c>
      <c r="E5203" s="3" t="str">
        <f>_xlfn.XLOOKUP(Tbl_BalanceHistory[[#This Row],[RespAgy]],Tbl_Agencies[Agy Code],Tbl_Agencies[Agy Sort])</f>
        <v>163000</v>
      </c>
      <c r="F5203" s="2" t="str">
        <f>Tbl_BalanceHistory[[#This Row],[RespAgy]]&amp;": "&amp;Tbl_BalanceHistory[[#This Row],[RespAgency]]</f>
        <v>127: Department of Emergency Management</v>
      </c>
      <c r="G5203" s="3">
        <v>127</v>
      </c>
      <c r="H5203" s="3" t="s">
        <v>778</v>
      </c>
      <c r="I5203" s="3" t="str">
        <f>_xlfn.XLOOKUP(Tbl_BalanceHistory[[#This Row],[AgyCode]],Tbl_Agencies[Agy Code],Tbl_Agencies[Agy Sort])</f>
        <v>163000</v>
      </c>
      <c r="J5203" s="2" t="str">
        <f>Tbl_BalanceHistory[[#This Row],[AgyCode]]&amp;": "&amp;Tbl_BalanceHistory[[#This Row],[Agency Name]]</f>
        <v>127: Department of Emergency Management</v>
      </c>
      <c r="K5203" s="1">
        <v>2024</v>
      </c>
      <c r="L5203" s="3">
        <v>775</v>
      </c>
      <c r="M5203" s="3" t="s">
        <v>605</v>
      </c>
      <c r="N5203" s="2" t="str">
        <f>Tbl_BalanceHistory[[#This Row],[ProgramCode]]&amp;": "&amp;Tbl_BalanceHistory[[#This Row],[Program Name]]</f>
        <v>775: Emergency Preparedness</v>
      </c>
      <c r="O5203" s="3" t="s">
        <v>886</v>
      </c>
      <c r="P5203" s="1" t="str">
        <f>IF(Tbl_BalanceHistory[[#This Row],[FundCode]]="0100","GF",IF(Tbl_BalanceHistory[[#This Row],[FundCode]]="01000","GF","Hi Ed / OCR"))</f>
        <v>GF</v>
      </c>
      <c r="Q5203" s="5">
        <v>2891549</v>
      </c>
      <c r="R5203" s="5">
        <v>2225250.1</v>
      </c>
      <c r="S5203" s="5">
        <v>666298.9</v>
      </c>
      <c r="T5203" s="5">
        <v>0</v>
      </c>
      <c r="U5203" s="3"/>
      <c r="V5203" s="5">
        <v>666298.9</v>
      </c>
      <c r="W5203" s="5">
        <v>0</v>
      </c>
      <c r="X5203" s="5">
        <v>0</v>
      </c>
      <c r="Y5203" s="5">
        <v>507053</v>
      </c>
      <c r="Z5203" s="5">
        <v>507053</v>
      </c>
      <c r="AA5203" s="5">
        <v>159245.90000000002</v>
      </c>
      <c r="AB5203" s="2"/>
      <c r="AC5203" s="2" t="s">
        <v>2622</v>
      </c>
      <c r="AD5203" s="2" t="s">
        <v>2623</v>
      </c>
      <c r="AE5203" s="2" t="s">
        <v>2624</v>
      </c>
    </row>
    <row r="5204" spans="1:31" ht="105" x14ac:dyDescent="0.25">
      <c r="A5204" s="2" t="s">
        <v>747</v>
      </c>
      <c r="B5204" s="3">
        <v>12</v>
      </c>
      <c r="C5204" s="3">
        <v>127</v>
      </c>
      <c r="D5204" s="3" t="s">
        <v>778</v>
      </c>
      <c r="E5204" s="3" t="str">
        <f>_xlfn.XLOOKUP(Tbl_BalanceHistory[[#This Row],[RespAgy]],Tbl_Agencies[Agy Code],Tbl_Agencies[Agy Sort])</f>
        <v>163000</v>
      </c>
      <c r="F5204" s="2" t="str">
        <f>Tbl_BalanceHistory[[#This Row],[RespAgy]]&amp;": "&amp;Tbl_BalanceHistory[[#This Row],[RespAgency]]</f>
        <v>127: Department of Emergency Management</v>
      </c>
      <c r="G5204" s="3">
        <v>127</v>
      </c>
      <c r="H5204" s="3" t="s">
        <v>778</v>
      </c>
      <c r="I5204" s="3" t="str">
        <f>_xlfn.XLOOKUP(Tbl_BalanceHistory[[#This Row],[AgyCode]],Tbl_Agencies[Agy Code],Tbl_Agencies[Agy Sort])</f>
        <v>163000</v>
      </c>
      <c r="J5204" s="2" t="str">
        <f>Tbl_BalanceHistory[[#This Row],[AgyCode]]&amp;": "&amp;Tbl_BalanceHistory[[#This Row],[Agency Name]]</f>
        <v>127: Department of Emergency Management</v>
      </c>
      <c r="K5204" s="1">
        <v>2021</v>
      </c>
      <c r="L5204" s="3">
        <v>776</v>
      </c>
      <c r="M5204" s="3" t="s">
        <v>780</v>
      </c>
      <c r="N5204" s="2" t="str">
        <f>Tbl_BalanceHistory[[#This Row],[ProgramCode]]&amp;": "&amp;Tbl_BalanceHistory[[#This Row],[Program Name]]</f>
        <v>776: Emergency Response and Recovery</v>
      </c>
      <c r="O5204" s="3" t="s">
        <v>886</v>
      </c>
      <c r="P5204" s="1" t="str">
        <f>IF(Tbl_BalanceHistory[[#This Row],[FundCode]]="0100","GF",IF(Tbl_BalanceHistory[[#This Row],[FundCode]]="01000","GF","Hi Ed / OCR"))</f>
        <v>GF</v>
      </c>
      <c r="Q5204" s="5">
        <v>8772951</v>
      </c>
      <c r="R5204" s="5">
        <v>395347.62</v>
      </c>
      <c r="S5204" s="5">
        <v>8377603.3799999999</v>
      </c>
      <c r="T5204" s="5">
        <v>0</v>
      </c>
      <c r="U5204" s="3"/>
      <c r="V5204" s="5">
        <v>8377603.3799999999</v>
      </c>
      <c r="W5204" s="5">
        <v>8377603.3799999999</v>
      </c>
      <c r="X5204" s="5"/>
      <c r="Y5204" s="5"/>
      <c r="Z5204" s="5">
        <f>Tbl_BalanceHistory[[#This Row],[Discretionary Recommended - Pre 2022]]+Tbl_BalanceHistory[[#This Row],[Discretionary Balance Recommended: Policy]]+Tbl_BalanceHistory[[#This Row],[Discretionary Balance Recommended: Commitments]]</f>
        <v>8377603.3799999999</v>
      </c>
      <c r="AA5204" s="5">
        <f>Tbl_BalanceHistory[[#This Row],[Discretionary Balance]]-Tbl_BalanceHistory[[#This Row],[Discretionary Reappropriation]]</f>
        <v>0</v>
      </c>
      <c r="AB5204" s="2" t="s">
        <v>2246</v>
      </c>
      <c r="AC5204" s="2"/>
      <c r="AD5204" s="2"/>
      <c r="AE5204" s="2" t="s">
        <v>2246</v>
      </c>
    </row>
    <row r="5205" spans="1:31" ht="45" x14ac:dyDescent="0.25">
      <c r="A5205" s="2" t="s">
        <v>747</v>
      </c>
      <c r="B5205" s="3">
        <v>12</v>
      </c>
      <c r="C5205" s="3">
        <v>127</v>
      </c>
      <c r="D5205" s="3" t="s">
        <v>778</v>
      </c>
      <c r="E5205" s="3" t="str">
        <f>_xlfn.XLOOKUP(Tbl_BalanceHistory[[#This Row],[RespAgy]],Tbl_Agencies[Agy Code],Tbl_Agencies[Agy Sort])</f>
        <v>163000</v>
      </c>
      <c r="F5205" s="2" t="str">
        <f>Tbl_BalanceHistory[[#This Row],[RespAgy]]&amp;": "&amp;Tbl_BalanceHistory[[#This Row],[RespAgency]]</f>
        <v>127: Department of Emergency Management</v>
      </c>
      <c r="G5205" s="3">
        <v>127</v>
      </c>
      <c r="H5205" s="3" t="s">
        <v>778</v>
      </c>
      <c r="I5205" s="3" t="str">
        <f>_xlfn.XLOOKUP(Tbl_BalanceHistory[[#This Row],[AgyCode]],Tbl_Agencies[Agy Code],Tbl_Agencies[Agy Sort])</f>
        <v>163000</v>
      </c>
      <c r="J5205" s="2" t="str">
        <f>Tbl_BalanceHistory[[#This Row],[AgyCode]]&amp;": "&amp;Tbl_BalanceHistory[[#This Row],[Agency Name]]</f>
        <v>127: Department of Emergency Management</v>
      </c>
      <c r="K5205" s="1">
        <v>2022</v>
      </c>
      <c r="L5205" s="3">
        <v>776</v>
      </c>
      <c r="M5205" s="3" t="s">
        <v>780</v>
      </c>
      <c r="N5205" s="2" t="str">
        <f>Tbl_BalanceHistory[[#This Row],[ProgramCode]]&amp;": "&amp;Tbl_BalanceHistory[[#This Row],[Program Name]]</f>
        <v>776: Emergency Response and Recovery</v>
      </c>
      <c r="O5205" s="3" t="s">
        <v>886</v>
      </c>
      <c r="P5205" s="1" t="str">
        <f>IF(Tbl_BalanceHistory[[#This Row],[FundCode]]="0100","GF",IF(Tbl_BalanceHistory[[#This Row],[FundCode]]="01000","GF","Hi Ed / OCR"))</f>
        <v>GF</v>
      </c>
      <c r="Q5205" s="5">
        <v>20719875.899999999</v>
      </c>
      <c r="R5205" s="5">
        <v>7012536.0700000003</v>
      </c>
      <c r="S5205" s="5">
        <v>13707339.83</v>
      </c>
      <c r="T5205" s="5">
        <v>0</v>
      </c>
      <c r="U5205" s="3"/>
      <c r="V5205" s="5">
        <v>13707339.83</v>
      </c>
      <c r="W5205" s="5"/>
      <c r="X5205" s="5">
        <v>0</v>
      </c>
      <c r="Y5205" s="5">
        <v>624542</v>
      </c>
      <c r="Z5205" s="5">
        <f>Tbl_BalanceHistory[[#This Row],[Discretionary Recommended - Pre 2022]]+Tbl_BalanceHistory[[#This Row],[Discretionary Balance Recommended: Policy]]+Tbl_BalanceHistory[[#This Row],[Discretionary Balance Recommended: Commitments]]</f>
        <v>624542</v>
      </c>
      <c r="AA5205" s="5">
        <f>Tbl_BalanceHistory[[#This Row],[Discretionary Balance]]-Tbl_BalanceHistory[[#This Row],[Discretionary Reappropriation]]</f>
        <v>13082797.83</v>
      </c>
      <c r="AB5205" s="2"/>
      <c r="AC5205" s="2"/>
      <c r="AD5205" s="2" t="s">
        <v>2247</v>
      </c>
      <c r="AE5205" s="2"/>
    </row>
    <row r="5206" spans="1:31" ht="60" x14ac:dyDescent="0.25">
      <c r="A5206" s="2" t="s">
        <v>747</v>
      </c>
      <c r="B5206" s="3">
        <v>12</v>
      </c>
      <c r="C5206" s="3">
        <v>127</v>
      </c>
      <c r="D5206" s="3" t="s">
        <v>778</v>
      </c>
      <c r="E5206" s="3" t="str">
        <f>_xlfn.XLOOKUP(Tbl_BalanceHistory[[#This Row],[RespAgy]],Tbl_Agencies[Agy Code],Tbl_Agencies[Agy Sort])</f>
        <v>163000</v>
      </c>
      <c r="F5206" s="2" t="str">
        <f>Tbl_BalanceHistory[[#This Row],[RespAgy]]&amp;": "&amp;Tbl_BalanceHistory[[#This Row],[RespAgency]]</f>
        <v>127: Department of Emergency Management</v>
      </c>
      <c r="G5206" s="3">
        <v>127</v>
      </c>
      <c r="H5206" s="3" t="s">
        <v>778</v>
      </c>
      <c r="I5206" s="3" t="str">
        <f>_xlfn.XLOOKUP(Tbl_BalanceHistory[[#This Row],[AgyCode]],Tbl_Agencies[Agy Code],Tbl_Agencies[Agy Sort])</f>
        <v>163000</v>
      </c>
      <c r="J5206" s="2" t="str">
        <f>Tbl_BalanceHistory[[#This Row],[AgyCode]]&amp;": "&amp;Tbl_BalanceHistory[[#This Row],[Agency Name]]</f>
        <v>127: Department of Emergency Management</v>
      </c>
      <c r="K5206" s="1">
        <v>2023</v>
      </c>
      <c r="L5206" s="3">
        <v>776</v>
      </c>
      <c r="M5206" s="3" t="s">
        <v>780</v>
      </c>
      <c r="N5206" s="2" t="str">
        <f>Tbl_BalanceHistory[[#This Row],[ProgramCode]]&amp;": "&amp;Tbl_BalanceHistory[[#This Row],[Program Name]]</f>
        <v>776: Emergency Response and Recovery</v>
      </c>
      <c r="O5206" s="3" t="s">
        <v>886</v>
      </c>
      <c r="P5206" s="1" t="str">
        <f>IF(Tbl_BalanceHistory[[#This Row],[FundCode]]="0100","GF",IF(Tbl_BalanceHistory[[#This Row],[FundCode]]="01000","GF","Hi Ed / OCR"))</f>
        <v>GF</v>
      </c>
      <c r="Q5206" s="5">
        <v>9268083.1699999999</v>
      </c>
      <c r="R5206" s="5">
        <v>8158441.6900000004</v>
      </c>
      <c r="S5206" s="5">
        <v>1109641.48</v>
      </c>
      <c r="T5206" s="5">
        <v>0</v>
      </c>
      <c r="U5206" s="3"/>
      <c r="V5206" s="5">
        <v>1109641.48</v>
      </c>
      <c r="W5206" s="5">
        <v>0</v>
      </c>
      <c r="X5206" s="5">
        <v>882696</v>
      </c>
      <c r="Y5206" s="5">
        <v>151517</v>
      </c>
      <c r="Z5206" s="5">
        <v>1034213</v>
      </c>
      <c r="AA5206" s="5">
        <v>75428.479999999981</v>
      </c>
      <c r="AB5206" s="2"/>
      <c r="AC5206" s="2" t="s">
        <v>2454</v>
      </c>
      <c r="AD5206" s="2" t="s">
        <v>2455</v>
      </c>
      <c r="AE5206" s="2"/>
    </row>
    <row r="5207" spans="1:31" ht="45" x14ac:dyDescent="0.25">
      <c r="A5207" s="2" t="s">
        <v>747</v>
      </c>
      <c r="B5207" s="3">
        <v>12</v>
      </c>
      <c r="C5207" s="3">
        <v>127</v>
      </c>
      <c r="D5207" s="3" t="s">
        <v>778</v>
      </c>
      <c r="E5207" s="3" t="str">
        <f>_xlfn.XLOOKUP(Tbl_BalanceHistory[[#This Row],[RespAgy]],Tbl_Agencies[Agy Code],Tbl_Agencies[Agy Sort])</f>
        <v>163000</v>
      </c>
      <c r="F5207" s="2" t="str">
        <f>Tbl_BalanceHistory[[#This Row],[RespAgy]]&amp;": "&amp;Tbl_BalanceHistory[[#This Row],[RespAgency]]</f>
        <v>127: Department of Emergency Management</v>
      </c>
      <c r="G5207" s="3">
        <v>127</v>
      </c>
      <c r="H5207" s="3" t="s">
        <v>778</v>
      </c>
      <c r="I5207" s="3" t="str">
        <f>_xlfn.XLOOKUP(Tbl_BalanceHistory[[#This Row],[AgyCode]],Tbl_Agencies[Agy Code],Tbl_Agencies[Agy Sort])</f>
        <v>163000</v>
      </c>
      <c r="J5207" s="2" t="str">
        <f>Tbl_BalanceHistory[[#This Row],[AgyCode]]&amp;": "&amp;Tbl_BalanceHistory[[#This Row],[Agency Name]]</f>
        <v>127: Department of Emergency Management</v>
      </c>
      <c r="K5207" s="1">
        <v>2024</v>
      </c>
      <c r="L5207" s="3">
        <v>776</v>
      </c>
      <c r="M5207" s="3" t="s">
        <v>780</v>
      </c>
      <c r="N5207" s="2" t="str">
        <f>Tbl_BalanceHistory[[#This Row],[ProgramCode]]&amp;": "&amp;Tbl_BalanceHistory[[#This Row],[Program Name]]</f>
        <v>776: Emergency Response and Recovery</v>
      </c>
      <c r="O5207" s="3" t="s">
        <v>886</v>
      </c>
      <c r="P5207" s="1" t="str">
        <f>IF(Tbl_BalanceHistory[[#This Row],[FundCode]]="0100","GF",IF(Tbl_BalanceHistory[[#This Row],[FundCode]]="01000","GF","Hi Ed / OCR"))</f>
        <v>GF</v>
      </c>
      <c r="Q5207" s="5">
        <v>1700511</v>
      </c>
      <c r="R5207" s="5">
        <v>1622804.83</v>
      </c>
      <c r="S5207" s="5">
        <v>77706.17</v>
      </c>
      <c r="T5207" s="5">
        <v>0</v>
      </c>
      <c r="U5207" s="3"/>
      <c r="V5207" s="5">
        <v>77706.17</v>
      </c>
      <c r="W5207" s="5">
        <v>0</v>
      </c>
      <c r="X5207" s="5">
        <v>75000</v>
      </c>
      <c r="Y5207" s="5"/>
      <c r="Z5207" s="5">
        <v>75000</v>
      </c>
      <c r="AA5207" s="5">
        <v>2706.1699999999983</v>
      </c>
      <c r="AB5207" s="2"/>
      <c r="AC5207" s="2" t="s">
        <v>2625</v>
      </c>
      <c r="AD5207" s="2"/>
      <c r="AE5207" s="2" t="s">
        <v>2626</v>
      </c>
    </row>
    <row r="5208" spans="1:31" ht="45" x14ac:dyDescent="0.25">
      <c r="A5208" s="2" t="s">
        <v>747</v>
      </c>
      <c r="B5208" s="3">
        <v>12</v>
      </c>
      <c r="C5208" s="3">
        <v>127</v>
      </c>
      <c r="D5208" s="3" t="s">
        <v>778</v>
      </c>
      <c r="E5208" s="3" t="str">
        <f>_xlfn.XLOOKUP(Tbl_BalanceHistory[[#This Row],[RespAgy]],Tbl_Agencies[Agy Code],Tbl_Agencies[Agy Sort])</f>
        <v>163000</v>
      </c>
      <c r="F5208" s="2" t="str">
        <f>Tbl_BalanceHistory[[#This Row],[RespAgy]]&amp;": "&amp;Tbl_BalanceHistory[[#This Row],[RespAgency]]</f>
        <v>127: Department of Emergency Management</v>
      </c>
      <c r="G5208" s="3">
        <v>127</v>
      </c>
      <c r="H5208" s="3" t="s">
        <v>778</v>
      </c>
      <c r="I5208" s="3" t="str">
        <f>_xlfn.XLOOKUP(Tbl_BalanceHistory[[#This Row],[AgyCode]],Tbl_Agencies[Agy Code],Tbl_Agencies[Agy Sort])</f>
        <v>163000</v>
      </c>
      <c r="J5208" s="2" t="str">
        <f>Tbl_BalanceHistory[[#This Row],[AgyCode]]&amp;": "&amp;Tbl_BalanceHistory[[#This Row],[Agency Name]]</f>
        <v>127: Department of Emergency Management</v>
      </c>
      <c r="K5208" s="1">
        <v>2021</v>
      </c>
      <c r="L5208" s="3">
        <v>778</v>
      </c>
      <c r="M5208" s="3" t="s">
        <v>782</v>
      </c>
      <c r="N5208" s="2" t="str">
        <f>Tbl_BalanceHistory[[#This Row],[ProgramCode]]&amp;": "&amp;Tbl_BalanceHistory[[#This Row],[Program Name]]</f>
        <v>778: Virginia Emergency Operations Center</v>
      </c>
      <c r="O5208" s="3" t="s">
        <v>886</v>
      </c>
      <c r="P5208" s="1" t="str">
        <f>IF(Tbl_BalanceHistory[[#This Row],[FundCode]]="0100","GF",IF(Tbl_BalanceHistory[[#This Row],[FundCode]]="01000","GF","Hi Ed / OCR"))</f>
        <v>GF</v>
      </c>
      <c r="Q5208" s="5">
        <v>572882</v>
      </c>
      <c r="R5208" s="5">
        <v>538007.26</v>
      </c>
      <c r="S5208" s="5">
        <v>34874.74</v>
      </c>
      <c r="T5208" s="5">
        <v>0</v>
      </c>
      <c r="U5208" s="3"/>
      <c r="V5208" s="5">
        <v>34874.74</v>
      </c>
      <c r="W5208" s="5">
        <v>34874.74</v>
      </c>
      <c r="X5208" s="5"/>
      <c r="Y5208" s="5"/>
      <c r="Z5208" s="5">
        <f>Tbl_BalanceHistory[[#This Row],[Discretionary Recommended - Pre 2022]]+Tbl_BalanceHistory[[#This Row],[Discretionary Balance Recommended: Policy]]+Tbl_BalanceHistory[[#This Row],[Discretionary Balance Recommended: Commitments]]</f>
        <v>34874.74</v>
      </c>
      <c r="AA5208" s="5">
        <f>Tbl_BalanceHistory[[#This Row],[Discretionary Balance]]-Tbl_BalanceHistory[[#This Row],[Discretionary Reappropriation]]</f>
        <v>0</v>
      </c>
      <c r="AB5208" s="2" t="s">
        <v>2248</v>
      </c>
      <c r="AC5208" s="2"/>
      <c r="AD5208" s="2"/>
      <c r="AE5208" s="2" t="s">
        <v>2248</v>
      </c>
    </row>
    <row r="5209" spans="1:31" ht="45" x14ac:dyDescent="0.25">
      <c r="A5209" s="2" t="s">
        <v>747</v>
      </c>
      <c r="B5209" s="3">
        <v>12</v>
      </c>
      <c r="C5209" s="3">
        <v>127</v>
      </c>
      <c r="D5209" s="3" t="s">
        <v>778</v>
      </c>
      <c r="E5209" s="3" t="str">
        <f>_xlfn.XLOOKUP(Tbl_BalanceHistory[[#This Row],[RespAgy]],Tbl_Agencies[Agy Code],Tbl_Agencies[Agy Sort])</f>
        <v>163000</v>
      </c>
      <c r="F5209" s="2" t="str">
        <f>Tbl_BalanceHistory[[#This Row],[RespAgy]]&amp;": "&amp;Tbl_BalanceHistory[[#This Row],[RespAgency]]</f>
        <v>127: Department of Emergency Management</v>
      </c>
      <c r="G5209" s="3">
        <v>127</v>
      </c>
      <c r="H5209" s="3" t="s">
        <v>778</v>
      </c>
      <c r="I5209" s="3" t="str">
        <f>_xlfn.XLOOKUP(Tbl_BalanceHistory[[#This Row],[AgyCode]],Tbl_Agencies[Agy Code],Tbl_Agencies[Agy Sort])</f>
        <v>163000</v>
      </c>
      <c r="J5209" s="2" t="str">
        <f>Tbl_BalanceHistory[[#This Row],[AgyCode]]&amp;": "&amp;Tbl_BalanceHistory[[#This Row],[Agency Name]]</f>
        <v>127: Department of Emergency Management</v>
      </c>
      <c r="K5209" s="1">
        <v>2022</v>
      </c>
      <c r="L5209" s="3">
        <v>778</v>
      </c>
      <c r="M5209" s="3" t="s">
        <v>782</v>
      </c>
      <c r="N5209" s="2" t="str">
        <f>Tbl_BalanceHistory[[#This Row],[ProgramCode]]&amp;": "&amp;Tbl_BalanceHistory[[#This Row],[Program Name]]</f>
        <v>778: Virginia Emergency Operations Center</v>
      </c>
      <c r="O5209" s="3" t="s">
        <v>886</v>
      </c>
      <c r="P5209" s="1" t="str">
        <f>IF(Tbl_BalanceHistory[[#This Row],[FundCode]]="0100","GF",IF(Tbl_BalanceHistory[[#This Row],[FundCode]]="01000","GF","Hi Ed / OCR"))</f>
        <v>GF</v>
      </c>
      <c r="Q5209" s="5">
        <v>1537413.96</v>
      </c>
      <c r="R5209" s="5">
        <v>489171.89</v>
      </c>
      <c r="S5209" s="5">
        <v>1048242.07</v>
      </c>
      <c r="T5209" s="5">
        <v>0</v>
      </c>
      <c r="U5209" s="3"/>
      <c r="V5209" s="5">
        <v>1048242.07</v>
      </c>
      <c r="W5209" s="5"/>
      <c r="X5209" s="5">
        <v>0</v>
      </c>
      <c r="Y5209" s="5">
        <v>1048242.07</v>
      </c>
      <c r="Z5209" s="5">
        <f>Tbl_BalanceHistory[[#This Row],[Discretionary Recommended - Pre 2022]]+Tbl_BalanceHistory[[#This Row],[Discretionary Balance Recommended: Policy]]+Tbl_BalanceHistory[[#This Row],[Discretionary Balance Recommended: Commitments]]</f>
        <v>1048242.07</v>
      </c>
      <c r="AA5209" s="5">
        <f>Tbl_BalanceHistory[[#This Row],[Discretionary Balance]]-Tbl_BalanceHistory[[#This Row],[Discretionary Reappropriation]]</f>
        <v>0</v>
      </c>
      <c r="AB5209" s="2"/>
      <c r="AC5209" s="2"/>
      <c r="AD5209" s="2" t="s">
        <v>2249</v>
      </c>
      <c r="AE5209" s="2"/>
    </row>
    <row r="5210" spans="1:31" ht="120" x14ac:dyDescent="0.25">
      <c r="A5210" s="2" t="s">
        <v>747</v>
      </c>
      <c r="B5210" s="3">
        <v>12</v>
      </c>
      <c r="C5210" s="3">
        <v>127</v>
      </c>
      <c r="D5210" s="3" t="s">
        <v>778</v>
      </c>
      <c r="E5210" s="3" t="str">
        <f>_xlfn.XLOOKUP(Tbl_BalanceHistory[[#This Row],[RespAgy]],Tbl_Agencies[Agy Code],Tbl_Agencies[Agy Sort])</f>
        <v>163000</v>
      </c>
      <c r="F5210" s="2" t="str">
        <f>Tbl_BalanceHistory[[#This Row],[RespAgy]]&amp;": "&amp;Tbl_BalanceHistory[[#This Row],[RespAgency]]</f>
        <v>127: Department of Emergency Management</v>
      </c>
      <c r="G5210" s="3">
        <v>127</v>
      </c>
      <c r="H5210" s="3" t="s">
        <v>778</v>
      </c>
      <c r="I5210" s="3" t="str">
        <f>_xlfn.XLOOKUP(Tbl_BalanceHistory[[#This Row],[AgyCode]],Tbl_Agencies[Agy Code],Tbl_Agencies[Agy Sort])</f>
        <v>163000</v>
      </c>
      <c r="J5210" s="2" t="str">
        <f>Tbl_BalanceHistory[[#This Row],[AgyCode]]&amp;": "&amp;Tbl_BalanceHistory[[#This Row],[Agency Name]]</f>
        <v>127: Department of Emergency Management</v>
      </c>
      <c r="K5210" s="1">
        <v>2023</v>
      </c>
      <c r="L5210" s="3">
        <v>778</v>
      </c>
      <c r="M5210" s="3" t="s">
        <v>782</v>
      </c>
      <c r="N5210" s="2" t="str">
        <f>Tbl_BalanceHistory[[#This Row],[ProgramCode]]&amp;": "&amp;Tbl_BalanceHistory[[#This Row],[Program Name]]</f>
        <v>778: Virginia Emergency Operations Center</v>
      </c>
      <c r="O5210" s="3" t="s">
        <v>886</v>
      </c>
      <c r="P5210" s="1" t="str">
        <f>IF(Tbl_BalanceHistory[[#This Row],[FundCode]]="0100","GF",IF(Tbl_BalanceHistory[[#This Row],[FundCode]]="01000","GF","Hi Ed / OCR"))</f>
        <v>GF</v>
      </c>
      <c r="Q5210" s="5">
        <v>2956124.07</v>
      </c>
      <c r="R5210" s="5">
        <v>885127.01</v>
      </c>
      <c r="S5210" s="5">
        <v>2070997.06</v>
      </c>
      <c r="T5210" s="5">
        <v>0</v>
      </c>
      <c r="U5210" s="3"/>
      <c r="V5210" s="5">
        <v>2070997.06</v>
      </c>
      <c r="W5210" s="5">
        <v>0</v>
      </c>
      <c r="X5210" s="5">
        <v>0</v>
      </c>
      <c r="Y5210" s="5">
        <v>480217</v>
      </c>
      <c r="Z5210" s="5">
        <v>480217</v>
      </c>
      <c r="AA5210" s="5">
        <v>1590780.06</v>
      </c>
      <c r="AB5210" s="2"/>
      <c r="AC5210" s="2"/>
      <c r="AD5210" s="2" t="s">
        <v>2456</v>
      </c>
      <c r="AE5210" s="2"/>
    </row>
    <row r="5211" spans="1:31" ht="45" x14ac:dyDescent="0.25">
      <c r="A5211" s="2" t="s">
        <v>747</v>
      </c>
      <c r="B5211" s="3">
        <v>12</v>
      </c>
      <c r="C5211" s="3">
        <v>127</v>
      </c>
      <c r="D5211" s="3" t="s">
        <v>778</v>
      </c>
      <c r="E5211" s="3" t="str">
        <f>_xlfn.XLOOKUP(Tbl_BalanceHistory[[#This Row],[RespAgy]],Tbl_Agencies[Agy Code],Tbl_Agencies[Agy Sort])</f>
        <v>163000</v>
      </c>
      <c r="F5211" s="2" t="str">
        <f>Tbl_BalanceHistory[[#This Row],[RespAgy]]&amp;": "&amp;Tbl_BalanceHistory[[#This Row],[RespAgency]]</f>
        <v>127: Department of Emergency Management</v>
      </c>
      <c r="G5211" s="3">
        <v>127</v>
      </c>
      <c r="H5211" s="3" t="s">
        <v>778</v>
      </c>
      <c r="I5211" s="3" t="str">
        <f>_xlfn.XLOOKUP(Tbl_BalanceHistory[[#This Row],[AgyCode]],Tbl_Agencies[Agy Code],Tbl_Agencies[Agy Sort])</f>
        <v>163000</v>
      </c>
      <c r="J5211" s="2" t="str">
        <f>Tbl_BalanceHistory[[#This Row],[AgyCode]]&amp;": "&amp;Tbl_BalanceHistory[[#This Row],[Agency Name]]</f>
        <v>127: Department of Emergency Management</v>
      </c>
      <c r="K5211" s="1">
        <v>2024</v>
      </c>
      <c r="L5211" s="3">
        <v>778</v>
      </c>
      <c r="M5211" s="3" t="s">
        <v>782</v>
      </c>
      <c r="N5211" s="2" t="str">
        <f>Tbl_BalanceHistory[[#This Row],[ProgramCode]]&amp;": "&amp;Tbl_BalanceHistory[[#This Row],[Program Name]]</f>
        <v>778: Virginia Emergency Operations Center</v>
      </c>
      <c r="O5211" s="3" t="s">
        <v>886</v>
      </c>
      <c r="P5211" s="1" t="str">
        <f>IF(Tbl_BalanceHistory[[#This Row],[FundCode]]="0100","GF",IF(Tbl_BalanceHistory[[#This Row],[FundCode]]="01000","GF","Hi Ed / OCR"))</f>
        <v>GF</v>
      </c>
      <c r="Q5211" s="5">
        <v>2388099</v>
      </c>
      <c r="R5211" s="5">
        <v>1489724.99</v>
      </c>
      <c r="S5211" s="5">
        <v>898374.01</v>
      </c>
      <c r="T5211" s="5">
        <v>0</v>
      </c>
      <c r="U5211" s="3"/>
      <c r="V5211" s="5">
        <v>898374.01</v>
      </c>
      <c r="W5211" s="5">
        <v>0</v>
      </c>
      <c r="X5211" s="5">
        <v>0</v>
      </c>
      <c r="Y5211" s="5">
        <v>0</v>
      </c>
      <c r="Z5211" s="5">
        <v>0</v>
      </c>
      <c r="AA5211" s="5">
        <v>898374.01</v>
      </c>
      <c r="AB5211" s="2"/>
      <c r="AC5211" s="2"/>
      <c r="AD5211" s="2"/>
      <c r="AE5211" s="2"/>
    </row>
    <row r="5212" spans="1:31" ht="45" x14ac:dyDescent="0.25">
      <c r="A5212" s="2" t="s">
        <v>747</v>
      </c>
      <c r="B5212" s="3">
        <v>12</v>
      </c>
      <c r="C5212" s="3">
        <v>127</v>
      </c>
      <c r="D5212" s="3" t="s">
        <v>778</v>
      </c>
      <c r="E5212" s="3" t="str">
        <f>_xlfn.XLOOKUP(Tbl_BalanceHistory[[#This Row],[RespAgy]],Tbl_Agencies[Agy Code],Tbl_Agencies[Agy Sort])</f>
        <v>163000</v>
      </c>
      <c r="F5212" s="2" t="str">
        <f>Tbl_BalanceHistory[[#This Row],[RespAgy]]&amp;": "&amp;Tbl_BalanceHistory[[#This Row],[RespAgency]]</f>
        <v>127: Department of Emergency Management</v>
      </c>
      <c r="G5212" s="3">
        <v>127</v>
      </c>
      <c r="H5212" s="3" t="s">
        <v>778</v>
      </c>
      <c r="I5212" s="3" t="str">
        <f>_xlfn.XLOOKUP(Tbl_BalanceHistory[[#This Row],[AgyCode]],Tbl_Agencies[Agy Code],Tbl_Agencies[Agy Sort])</f>
        <v>163000</v>
      </c>
      <c r="J5212" s="2" t="str">
        <f>Tbl_BalanceHistory[[#This Row],[AgyCode]]&amp;": "&amp;Tbl_BalanceHistory[[#This Row],[Agency Name]]</f>
        <v>127: Department of Emergency Management</v>
      </c>
      <c r="K5212" s="1">
        <v>2021</v>
      </c>
      <c r="L5212" s="3">
        <v>799</v>
      </c>
      <c r="M5212" s="3" t="s">
        <v>62</v>
      </c>
      <c r="N5212" s="2" t="str">
        <f>Tbl_BalanceHistory[[#This Row],[ProgramCode]]&amp;": "&amp;Tbl_BalanceHistory[[#This Row],[Program Name]]</f>
        <v>799: Administrative and Support Services</v>
      </c>
      <c r="O5212" s="3" t="s">
        <v>886</v>
      </c>
      <c r="P5212" s="1" t="str">
        <f>IF(Tbl_BalanceHistory[[#This Row],[FundCode]]="0100","GF",IF(Tbl_BalanceHistory[[#This Row],[FundCode]]="01000","GF","Hi Ed / OCR"))</f>
        <v>GF</v>
      </c>
      <c r="Q5212" s="5">
        <v>2394396</v>
      </c>
      <c r="R5212" s="5">
        <v>2320176.54</v>
      </c>
      <c r="S5212" s="5">
        <v>74219.460000000006</v>
      </c>
      <c r="T5212" s="5">
        <v>0</v>
      </c>
      <c r="U5212" s="3"/>
      <c r="V5212" s="5">
        <v>74219.460000000006</v>
      </c>
      <c r="W5212" s="5">
        <v>74219.460000000006</v>
      </c>
      <c r="X5212" s="5"/>
      <c r="Y5212" s="5"/>
      <c r="Z5212" s="5">
        <f>Tbl_BalanceHistory[[#This Row],[Discretionary Recommended - Pre 2022]]+Tbl_BalanceHistory[[#This Row],[Discretionary Balance Recommended: Policy]]+Tbl_BalanceHistory[[#This Row],[Discretionary Balance Recommended: Commitments]]</f>
        <v>74219.460000000006</v>
      </c>
      <c r="AA5212" s="5">
        <f>Tbl_BalanceHistory[[#This Row],[Discretionary Balance]]-Tbl_BalanceHistory[[#This Row],[Discretionary Reappropriation]]</f>
        <v>0</v>
      </c>
      <c r="AB5212" s="2" t="s">
        <v>2250</v>
      </c>
      <c r="AC5212" s="2"/>
      <c r="AD5212" s="2"/>
      <c r="AE5212" s="2" t="s">
        <v>2250</v>
      </c>
    </row>
    <row r="5213" spans="1:31" ht="60" x14ac:dyDescent="0.25">
      <c r="A5213" s="2" t="s">
        <v>747</v>
      </c>
      <c r="B5213" s="3">
        <v>12</v>
      </c>
      <c r="C5213" s="3">
        <v>127</v>
      </c>
      <c r="D5213" s="3" t="s">
        <v>778</v>
      </c>
      <c r="E5213" s="3" t="str">
        <f>_xlfn.XLOOKUP(Tbl_BalanceHistory[[#This Row],[RespAgy]],Tbl_Agencies[Agy Code],Tbl_Agencies[Agy Sort])</f>
        <v>163000</v>
      </c>
      <c r="F5213" s="2" t="str">
        <f>Tbl_BalanceHistory[[#This Row],[RespAgy]]&amp;": "&amp;Tbl_BalanceHistory[[#This Row],[RespAgency]]</f>
        <v>127: Department of Emergency Management</v>
      </c>
      <c r="G5213" s="3">
        <v>127</v>
      </c>
      <c r="H5213" s="3" t="s">
        <v>778</v>
      </c>
      <c r="I5213" s="3" t="str">
        <f>_xlfn.XLOOKUP(Tbl_BalanceHistory[[#This Row],[AgyCode]],Tbl_Agencies[Agy Code],Tbl_Agencies[Agy Sort])</f>
        <v>163000</v>
      </c>
      <c r="J5213" s="2" t="str">
        <f>Tbl_BalanceHistory[[#This Row],[AgyCode]]&amp;": "&amp;Tbl_BalanceHistory[[#This Row],[Agency Name]]</f>
        <v>127: Department of Emergency Management</v>
      </c>
      <c r="K5213" s="1">
        <v>2022</v>
      </c>
      <c r="L5213" s="3">
        <v>799</v>
      </c>
      <c r="M5213" s="3" t="s">
        <v>62</v>
      </c>
      <c r="N5213" s="2" t="str">
        <f>Tbl_BalanceHistory[[#This Row],[ProgramCode]]&amp;": "&amp;Tbl_BalanceHistory[[#This Row],[Program Name]]</f>
        <v>799: Administrative and Support Services</v>
      </c>
      <c r="O5213" s="3" t="s">
        <v>886</v>
      </c>
      <c r="P5213" s="1" t="str">
        <f>IF(Tbl_BalanceHistory[[#This Row],[FundCode]]="0100","GF",IF(Tbl_BalanceHistory[[#This Row],[FundCode]]="01000","GF","Hi Ed / OCR"))</f>
        <v>GF</v>
      </c>
      <c r="Q5213" s="5">
        <v>5724926.2199999997</v>
      </c>
      <c r="R5213" s="5">
        <v>5656145.8099999996</v>
      </c>
      <c r="S5213" s="5">
        <v>68780.41</v>
      </c>
      <c r="T5213" s="5">
        <v>0</v>
      </c>
      <c r="U5213" s="3"/>
      <c r="V5213" s="5">
        <v>68780.41</v>
      </c>
      <c r="W5213" s="5"/>
      <c r="X5213" s="5">
        <v>0</v>
      </c>
      <c r="Y5213" s="5">
        <v>68571</v>
      </c>
      <c r="Z5213" s="5">
        <f>Tbl_BalanceHistory[[#This Row],[Discretionary Recommended - Pre 2022]]+Tbl_BalanceHistory[[#This Row],[Discretionary Balance Recommended: Policy]]+Tbl_BalanceHistory[[#This Row],[Discretionary Balance Recommended: Commitments]]</f>
        <v>68571</v>
      </c>
      <c r="AA5213" s="5">
        <f>Tbl_BalanceHistory[[#This Row],[Discretionary Balance]]-Tbl_BalanceHistory[[#This Row],[Discretionary Reappropriation]]</f>
        <v>209.41000000000349</v>
      </c>
      <c r="AB5213" s="2"/>
      <c r="AC5213" s="2"/>
      <c r="AD5213" s="2" t="s">
        <v>2251</v>
      </c>
      <c r="AE5213" s="2"/>
    </row>
    <row r="5214" spans="1:31" ht="45" x14ac:dyDescent="0.25">
      <c r="A5214" s="2" t="s">
        <v>747</v>
      </c>
      <c r="B5214" s="3">
        <v>12</v>
      </c>
      <c r="C5214" s="3">
        <v>127</v>
      </c>
      <c r="D5214" s="3" t="s">
        <v>778</v>
      </c>
      <c r="E5214" s="3" t="str">
        <f>_xlfn.XLOOKUP(Tbl_BalanceHistory[[#This Row],[RespAgy]],Tbl_Agencies[Agy Code],Tbl_Agencies[Agy Sort])</f>
        <v>163000</v>
      </c>
      <c r="F5214" s="2" t="str">
        <f>Tbl_BalanceHistory[[#This Row],[RespAgy]]&amp;": "&amp;Tbl_BalanceHistory[[#This Row],[RespAgency]]</f>
        <v>127: Department of Emergency Management</v>
      </c>
      <c r="G5214" s="3">
        <v>127</v>
      </c>
      <c r="H5214" s="3" t="s">
        <v>778</v>
      </c>
      <c r="I5214" s="3" t="str">
        <f>_xlfn.XLOOKUP(Tbl_BalanceHistory[[#This Row],[AgyCode]],Tbl_Agencies[Agy Code],Tbl_Agencies[Agy Sort])</f>
        <v>163000</v>
      </c>
      <c r="J5214" s="2" t="str">
        <f>Tbl_BalanceHistory[[#This Row],[AgyCode]]&amp;": "&amp;Tbl_BalanceHistory[[#This Row],[Agency Name]]</f>
        <v>127: Department of Emergency Management</v>
      </c>
      <c r="K5214" s="1">
        <v>2023</v>
      </c>
      <c r="L5214" s="3">
        <v>799</v>
      </c>
      <c r="M5214" s="3" t="s">
        <v>62</v>
      </c>
      <c r="N5214" s="2" t="str">
        <f>Tbl_BalanceHistory[[#This Row],[ProgramCode]]&amp;": "&amp;Tbl_BalanceHistory[[#This Row],[Program Name]]</f>
        <v>799: Administrative and Support Services</v>
      </c>
      <c r="O5214" s="3" t="s">
        <v>886</v>
      </c>
      <c r="P5214" s="1" t="str">
        <f>IF(Tbl_BalanceHistory[[#This Row],[FundCode]]="0100","GF",IF(Tbl_BalanceHistory[[#This Row],[FundCode]]="01000","GF","Hi Ed / OCR"))</f>
        <v>GF</v>
      </c>
      <c r="Q5214" s="5">
        <v>5940148</v>
      </c>
      <c r="R5214" s="5">
        <v>5912281.4100000001</v>
      </c>
      <c r="S5214" s="5">
        <v>27866.59</v>
      </c>
      <c r="T5214" s="5">
        <v>0</v>
      </c>
      <c r="U5214" s="3"/>
      <c r="V5214" s="5">
        <v>27866.59</v>
      </c>
      <c r="W5214" s="5">
        <v>0</v>
      </c>
      <c r="X5214" s="5">
        <v>0</v>
      </c>
      <c r="Y5214" s="5">
        <v>22907</v>
      </c>
      <c r="Z5214" s="5">
        <v>22907</v>
      </c>
      <c r="AA5214" s="5">
        <v>4959.59</v>
      </c>
      <c r="AB5214" s="2"/>
      <c r="AC5214" s="2"/>
      <c r="AD5214" s="2" t="s">
        <v>2457</v>
      </c>
      <c r="AE5214" s="2"/>
    </row>
    <row r="5215" spans="1:31" ht="45" x14ac:dyDescent="0.25">
      <c r="A5215" s="2" t="s">
        <v>747</v>
      </c>
      <c r="B5215" s="3">
        <v>12</v>
      </c>
      <c r="C5215" s="3">
        <v>127</v>
      </c>
      <c r="D5215" s="3" t="s">
        <v>778</v>
      </c>
      <c r="E5215" s="3" t="str">
        <f>_xlfn.XLOOKUP(Tbl_BalanceHistory[[#This Row],[RespAgy]],Tbl_Agencies[Agy Code],Tbl_Agencies[Agy Sort])</f>
        <v>163000</v>
      </c>
      <c r="F5215" s="2" t="str">
        <f>Tbl_BalanceHistory[[#This Row],[RespAgy]]&amp;": "&amp;Tbl_BalanceHistory[[#This Row],[RespAgency]]</f>
        <v>127: Department of Emergency Management</v>
      </c>
      <c r="G5215" s="3">
        <v>127</v>
      </c>
      <c r="H5215" s="3" t="s">
        <v>778</v>
      </c>
      <c r="I5215" s="3" t="str">
        <f>_xlfn.XLOOKUP(Tbl_BalanceHistory[[#This Row],[AgyCode]],Tbl_Agencies[Agy Code],Tbl_Agencies[Agy Sort])</f>
        <v>163000</v>
      </c>
      <c r="J5215" s="2" t="str">
        <f>Tbl_BalanceHistory[[#This Row],[AgyCode]]&amp;": "&amp;Tbl_BalanceHistory[[#This Row],[Agency Name]]</f>
        <v>127: Department of Emergency Management</v>
      </c>
      <c r="K5215" s="1">
        <v>2024</v>
      </c>
      <c r="L5215" s="3">
        <v>799</v>
      </c>
      <c r="M5215" s="3" t="s">
        <v>62</v>
      </c>
      <c r="N5215" s="2" t="str">
        <f>Tbl_BalanceHistory[[#This Row],[ProgramCode]]&amp;": "&amp;Tbl_BalanceHistory[[#This Row],[Program Name]]</f>
        <v>799: Administrative and Support Services</v>
      </c>
      <c r="O5215" s="3" t="s">
        <v>886</v>
      </c>
      <c r="P5215" s="1" t="str">
        <f>IF(Tbl_BalanceHistory[[#This Row],[FundCode]]="0100","GF",IF(Tbl_BalanceHistory[[#This Row],[FundCode]]="01000","GF","Hi Ed / OCR"))</f>
        <v>GF</v>
      </c>
      <c r="Q5215" s="5">
        <v>6988951</v>
      </c>
      <c r="R5215" s="5">
        <v>6987917.04</v>
      </c>
      <c r="S5215" s="5">
        <v>1033.96</v>
      </c>
      <c r="T5215" s="5">
        <v>0</v>
      </c>
      <c r="U5215" s="3"/>
      <c r="V5215" s="5">
        <v>1033.96</v>
      </c>
      <c r="W5215" s="5">
        <v>0</v>
      </c>
      <c r="X5215" s="5">
        <v>0</v>
      </c>
      <c r="Y5215" s="5">
        <v>0</v>
      </c>
      <c r="Z5215" s="5">
        <v>0</v>
      </c>
      <c r="AA5215" s="5">
        <v>1033.96</v>
      </c>
      <c r="AB5215" s="2"/>
      <c r="AC5215" s="2"/>
      <c r="AD5215" s="2"/>
      <c r="AE5215" s="2"/>
    </row>
    <row r="5216" spans="1:31" ht="45" x14ac:dyDescent="0.25">
      <c r="A5216" s="2" t="s">
        <v>747</v>
      </c>
      <c r="B5216" s="3">
        <v>12</v>
      </c>
      <c r="C5216" s="3">
        <v>960</v>
      </c>
      <c r="D5216" s="3" t="s">
        <v>785</v>
      </c>
      <c r="E5216" s="3" t="str">
        <f>_xlfn.XLOOKUP(Tbl_BalanceHistory[[#This Row],[RespAgy]],Tbl_Agencies[Agy Code],Tbl_Agencies[Agy Sort])</f>
        <v>164000</v>
      </c>
      <c r="F5216" s="2" t="str">
        <f>Tbl_BalanceHistory[[#This Row],[RespAgy]]&amp;": "&amp;Tbl_BalanceHistory[[#This Row],[RespAgency]]</f>
        <v>960: Department of Fire Programs</v>
      </c>
      <c r="G5216" s="3">
        <v>960</v>
      </c>
      <c r="H5216" s="3" t="s">
        <v>785</v>
      </c>
      <c r="I5216" s="3" t="str">
        <f>_xlfn.XLOOKUP(Tbl_BalanceHistory[[#This Row],[AgyCode]],Tbl_Agencies[Agy Code],Tbl_Agencies[Agy Sort])</f>
        <v>164000</v>
      </c>
      <c r="J5216" s="2" t="str">
        <f>Tbl_BalanceHistory[[#This Row],[AgyCode]]&amp;": "&amp;Tbl_BalanceHistory[[#This Row],[Agency Name]]</f>
        <v>960: Department of Fire Programs</v>
      </c>
      <c r="K5216" s="1">
        <v>2021</v>
      </c>
      <c r="L5216" s="3">
        <v>562</v>
      </c>
      <c r="M5216" s="3" t="s">
        <v>345</v>
      </c>
      <c r="N5216" s="2" t="str">
        <f>Tbl_BalanceHistory[[#This Row],[ProgramCode]]&amp;": "&amp;Tbl_BalanceHistory[[#This Row],[Program Name]]</f>
        <v>562: Regulation of Structure Safety</v>
      </c>
      <c r="O5216" s="3" t="s">
        <v>886</v>
      </c>
      <c r="P5216" s="1" t="str">
        <f>IF(Tbl_BalanceHistory[[#This Row],[FundCode]]="0100","GF",IF(Tbl_BalanceHistory[[#This Row],[FundCode]]="01000","GF","Hi Ed / OCR"))</f>
        <v>GF</v>
      </c>
      <c r="Q5216" s="5">
        <v>2601072</v>
      </c>
      <c r="R5216" s="5">
        <v>2600768.66</v>
      </c>
      <c r="S5216" s="5">
        <v>303.33999999999997</v>
      </c>
      <c r="T5216" s="5">
        <v>0</v>
      </c>
      <c r="U5216" s="3"/>
      <c r="V5216" s="5">
        <v>303.33999999999997</v>
      </c>
      <c r="W5216" s="5">
        <v>0</v>
      </c>
      <c r="X5216" s="5"/>
      <c r="Y5216" s="5"/>
      <c r="Z5216" s="5">
        <f>Tbl_BalanceHistory[[#This Row],[Discretionary Recommended - Pre 2022]]+Tbl_BalanceHistory[[#This Row],[Discretionary Balance Recommended: Policy]]+Tbl_BalanceHistory[[#This Row],[Discretionary Balance Recommended: Commitments]]</f>
        <v>0</v>
      </c>
      <c r="AA5216" s="5">
        <f>Tbl_BalanceHistory[[#This Row],[Discretionary Balance]]-Tbl_BalanceHistory[[#This Row],[Discretionary Reappropriation]]</f>
        <v>303.33999999999997</v>
      </c>
      <c r="AB5216" s="2" t="s">
        <v>2252</v>
      </c>
      <c r="AC5216" s="2"/>
      <c r="AD5216" s="2"/>
      <c r="AE5216" s="2" t="s">
        <v>2252</v>
      </c>
    </row>
    <row r="5217" spans="1:31" ht="45" x14ac:dyDescent="0.25">
      <c r="A5217" s="2" t="s">
        <v>747</v>
      </c>
      <c r="B5217" s="3">
        <v>12</v>
      </c>
      <c r="C5217" s="3">
        <v>960</v>
      </c>
      <c r="D5217" s="3" t="s">
        <v>785</v>
      </c>
      <c r="E5217" s="3" t="str">
        <f>_xlfn.XLOOKUP(Tbl_BalanceHistory[[#This Row],[RespAgy]],Tbl_Agencies[Agy Code],Tbl_Agencies[Agy Sort])</f>
        <v>164000</v>
      </c>
      <c r="F5217" s="2" t="str">
        <f>Tbl_BalanceHistory[[#This Row],[RespAgy]]&amp;": "&amp;Tbl_BalanceHistory[[#This Row],[RespAgency]]</f>
        <v>960: Department of Fire Programs</v>
      </c>
      <c r="G5217" s="3">
        <v>960</v>
      </c>
      <c r="H5217" s="3" t="s">
        <v>785</v>
      </c>
      <c r="I5217" s="3" t="str">
        <f>_xlfn.XLOOKUP(Tbl_BalanceHistory[[#This Row],[AgyCode]],Tbl_Agencies[Agy Code],Tbl_Agencies[Agy Sort])</f>
        <v>164000</v>
      </c>
      <c r="J5217" s="2" t="str">
        <f>Tbl_BalanceHistory[[#This Row],[AgyCode]]&amp;": "&amp;Tbl_BalanceHistory[[#This Row],[Agency Name]]</f>
        <v>960: Department of Fire Programs</v>
      </c>
      <c r="K5217" s="1">
        <v>2022</v>
      </c>
      <c r="L5217" s="3">
        <v>562</v>
      </c>
      <c r="M5217" s="3" t="s">
        <v>345</v>
      </c>
      <c r="N5217" s="2" t="str">
        <f>Tbl_BalanceHistory[[#This Row],[ProgramCode]]&amp;": "&amp;Tbl_BalanceHistory[[#This Row],[Program Name]]</f>
        <v>562: Regulation of Structure Safety</v>
      </c>
      <c r="O5217" s="3" t="s">
        <v>886</v>
      </c>
      <c r="P5217" s="1" t="str">
        <f>IF(Tbl_BalanceHistory[[#This Row],[FundCode]]="0100","GF",IF(Tbl_BalanceHistory[[#This Row],[FundCode]]="01000","GF","Hi Ed / OCR"))</f>
        <v>GF</v>
      </c>
      <c r="Q5217" s="5">
        <v>2723559</v>
      </c>
      <c r="R5217" s="5">
        <v>2722750.02</v>
      </c>
      <c r="S5217" s="5">
        <v>808.98</v>
      </c>
      <c r="T5217" s="5">
        <v>0</v>
      </c>
      <c r="U5217" s="3"/>
      <c r="V5217" s="5">
        <v>808.98</v>
      </c>
      <c r="W5217" s="5"/>
      <c r="X5217" s="5">
        <v>0</v>
      </c>
      <c r="Y5217" s="5">
        <v>0</v>
      </c>
      <c r="Z5217" s="5">
        <f>Tbl_BalanceHistory[[#This Row],[Discretionary Recommended - Pre 2022]]+Tbl_BalanceHistory[[#This Row],[Discretionary Balance Recommended: Policy]]+Tbl_BalanceHistory[[#This Row],[Discretionary Balance Recommended: Commitments]]</f>
        <v>0</v>
      </c>
      <c r="AA5217" s="5">
        <f>Tbl_BalanceHistory[[#This Row],[Discretionary Balance]]-Tbl_BalanceHistory[[#This Row],[Discretionary Reappropriation]]</f>
        <v>808.98</v>
      </c>
      <c r="AB5217" s="2"/>
      <c r="AC5217" s="2"/>
      <c r="AD5217" s="2"/>
      <c r="AE5217" s="2"/>
    </row>
    <row r="5218" spans="1:31" ht="45" x14ac:dyDescent="0.25">
      <c r="A5218" s="2" t="s">
        <v>747</v>
      </c>
      <c r="B5218" s="3">
        <v>12</v>
      </c>
      <c r="C5218" s="3">
        <v>960</v>
      </c>
      <c r="D5218" s="3" t="s">
        <v>785</v>
      </c>
      <c r="E5218" s="3" t="str">
        <f>_xlfn.XLOOKUP(Tbl_BalanceHistory[[#This Row],[RespAgy]],Tbl_Agencies[Agy Code],Tbl_Agencies[Agy Sort])</f>
        <v>164000</v>
      </c>
      <c r="F5218" s="2" t="str">
        <f>Tbl_BalanceHistory[[#This Row],[RespAgy]]&amp;": "&amp;Tbl_BalanceHistory[[#This Row],[RespAgency]]</f>
        <v>960: Department of Fire Programs</v>
      </c>
      <c r="G5218" s="3">
        <v>960</v>
      </c>
      <c r="H5218" s="3" t="s">
        <v>785</v>
      </c>
      <c r="I5218" s="3" t="str">
        <f>_xlfn.XLOOKUP(Tbl_BalanceHistory[[#This Row],[AgyCode]],Tbl_Agencies[Agy Code],Tbl_Agencies[Agy Sort])</f>
        <v>164000</v>
      </c>
      <c r="J5218" s="2" t="str">
        <f>Tbl_BalanceHistory[[#This Row],[AgyCode]]&amp;": "&amp;Tbl_BalanceHistory[[#This Row],[Agency Name]]</f>
        <v>960: Department of Fire Programs</v>
      </c>
      <c r="K5218" s="1">
        <v>2023</v>
      </c>
      <c r="L5218" s="3">
        <v>562</v>
      </c>
      <c r="M5218" s="3" t="s">
        <v>345</v>
      </c>
      <c r="N5218" s="2" t="str">
        <f>Tbl_BalanceHistory[[#This Row],[ProgramCode]]&amp;": "&amp;Tbl_BalanceHistory[[#This Row],[Program Name]]</f>
        <v>562: Regulation of Structure Safety</v>
      </c>
      <c r="O5218" s="3" t="s">
        <v>886</v>
      </c>
      <c r="P5218" s="1" t="str">
        <f>IF(Tbl_BalanceHistory[[#This Row],[FundCode]]="0100","GF",IF(Tbl_BalanceHistory[[#This Row],[FundCode]]="01000","GF","Hi Ed / OCR"))</f>
        <v>GF</v>
      </c>
      <c r="Q5218" s="5">
        <v>2990642</v>
      </c>
      <c r="R5218" s="5">
        <v>2884642</v>
      </c>
      <c r="S5218" s="5">
        <v>106000</v>
      </c>
      <c r="T5218" s="5">
        <v>0</v>
      </c>
      <c r="U5218" s="3"/>
      <c r="V5218" s="5">
        <v>106000</v>
      </c>
      <c r="W5218" s="5">
        <v>0</v>
      </c>
      <c r="X5218" s="5">
        <v>0</v>
      </c>
      <c r="Y5218" s="5">
        <v>0</v>
      </c>
      <c r="Z5218" s="5">
        <v>0</v>
      </c>
      <c r="AA5218" s="5">
        <v>106000</v>
      </c>
      <c r="AB5218" s="2"/>
      <c r="AC5218" s="2"/>
      <c r="AD5218" s="2"/>
      <c r="AE5218" s="2" t="s">
        <v>2443</v>
      </c>
    </row>
    <row r="5219" spans="1:31" ht="45" x14ac:dyDescent="0.25">
      <c r="A5219" s="2" t="s">
        <v>747</v>
      </c>
      <c r="B5219" s="3">
        <v>12</v>
      </c>
      <c r="C5219" s="3">
        <v>960</v>
      </c>
      <c r="D5219" s="3" t="s">
        <v>785</v>
      </c>
      <c r="E5219" s="3" t="str">
        <f>_xlfn.XLOOKUP(Tbl_BalanceHistory[[#This Row],[RespAgy]],Tbl_Agencies[Agy Code],Tbl_Agencies[Agy Sort])</f>
        <v>164000</v>
      </c>
      <c r="F5219" s="2" t="str">
        <f>Tbl_BalanceHistory[[#This Row],[RespAgy]]&amp;": "&amp;Tbl_BalanceHistory[[#This Row],[RespAgency]]</f>
        <v>960: Department of Fire Programs</v>
      </c>
      <c r="G5219" s="3">
        <v>960</v>
      </c>
      <c r="H5219" s="3" t="s">
        <v>785</v>
      </c>
      <c r="I5219" s="3" t="str">
        <f>_xlfn.XLOOKUP(Tbl_BalanceHistory[[#This Row],[AgyCode]],Tbl_Agencies[Agy Code],Tbl_Agencies[Agy Sort])</f>
        <v>164000</v>
      </c>
      <c r="J5219" s="2" t="str">
        <f>Tbl_BalanceHistory[[#This Row],[AgyCode]]&amp;": "&amp;Tbl_BalanceHistory[[#This Row],[Agency Name]]</f>
        <v>960: Department of Fire Programs</v>
      </c>
      <c r="K5219" s="1">
        <v>2024</v>
      </c>
      <c r="L5219" s="3">
        <v>562</v>
      </c>
      <c r="M5219" s="3" t="s">
        <v>345</v>
      </c>
      <c r="N5219" s="2" t="str">
        <f>Tbl_BalanceHistory[[#This Row],[ProgramCode]]&amp;": "&amp;Tbl_BalanceHistory[[#This Row],[Program Name]]</f>
        <v>562: Regulation of Structure Safety</v>
      </c>
      <c r="O5219" s="3" t="s">
        <v>886</v>
      </c>
      <c r="P5219" s="1" t="str">
        <f>IF(Tbl_BalanceHistory[[#This Row],[FundCode]]="0100","GF",IF(Tbl_BalanceHistory[[#This Row],[FundCode]]="01000","GF","Hi Ed / OCR"))</f>
        <v>GF</v>
      </c>
      <c r="Q5219" s="5">
        <v>3125066</v>
      </c>
      <c r="R5219" s="5">
        <v>3125066</v>
      </c>
      <c r="S5219" s="5">
        <v>0</v>
      </c>
      <c r="T5219" s="5">
        <v>0</v>
      </c>
      <c r="U5219" s="3"/>
      <c r="V5219" s="5">
        <v>0</v>
      </c>
      <c r="W5219" s="5">
        <v>0</v>
      </c>
      <c r="X5219" s="5">
        <v>0</v>
      </c>
      <c r="Y5219" s="5">
        <v>0</v>
      </c>
      <c r="Z5219" s="5">
        <v>0</v>
      </c>
      <c r="AA5219" s="5">
        <v>0</v>
      </c>
      <c r="AB5219" s="2"/>
      <c r="AC5219" s="2"/>
      <c r="AD5219" s="2"/>
      <c r="AE5219" s="2"/>
    </row>
    <row r="5220" spans="1:31" ht="105" x14ac:dyDescent="0.25">
      <c r="A5220" s="2" t="s">
        <v>747</v>
      </c>
      <c r="B5220" s="3">
        <v>12</v>
      </c>
      <c r="C5220" s="3">
        <v>960</v>
      </c>
      <c r="D5220" s="3" t="s">
        <v>785</v>
      </c>
      <c r="E5220" s="3" t="str">
        <f>_xlfn.XLOOKUP(Tbl_BalanceHistory[[#This Row],[RespAgy]],Tbl_Agencies[Agy Code],Tbl_Agencies[Agy Sort])</f>
        <v>164000</v>
      </c>
      <c r="F5220" s="2" t="str">
        <f>Tbl_BalanceHistory[[#This Row],[RespAgy]]&amp;": "&amp;Tbl_BalanceHistory[[#This Row],[RespAgency]]</f>
        <v>960: Department of Fire Programs</v>
      </c>
      <c r="G5220" s="3">
        <v>960</v>
      </c>
      <c r="H5220" s="3" t="s">
        <v>785</v>
      </c>
      <c r="I5220" s="3" t="str">
        <f>_xlfn.XLOOKUP(Tbl_BalanceHistory[[#This Row],[AgyCode]],Tbl_Agencies[Agy Code],Tbl_Agencies[Agy Sort])</f>
        <v>164000</v>
      </c>
      <c r="J5220" s="2" t="str">
        <f>Tbl_BalanceHistory[[#This Row],[AgyCode]]&amp;": "&amp;Tbl_BalanceHistory[[#This Row],[Agency Name]]</f>
        <v>960: Department of Fire Programs</v>
      </c>
      <c r="K5220" s="1">
        <v>2024</v>
      </c>
      <c r="L5220" s="3">
        <v>744</v>
      </c>
      <c r="M5220" s="3" t="s">
        <v>1693</v>
      </c>
      <c r="N5220" s="2" t="str">
        <f>Tbl_BalanceHistory[[#This Row],[ProgramCode]]&amp;": "&amp;Tbl_BalanceHistory[[#This Row],[Program Name]]</f>
        <v>744: Fire Training and Technical Support Services</v>
      </c>
      <c r="O5220" s="3" t="s">
        <v>886</v>
      </c>
      <c r="P5220" s="1" t="str">
        <f>IF(Tbl_BalanceHistory[[#This Row],[FundCode]]="0100","GF",IF(Tbl_BalanceHistory[[#This Row],[FundCode]]="01000","GF","Hi Ed / OCR"))</f>
        <v>GF</v>
      </c>
      <c r="Q5220" s="5">
        <v>103800</v>
      </c>
      <c r="R5220" s="5">
        <v>75950</v>
      </c>
      <c r="S5220" s="5">
        <v>27850</v>
      </c>
      <c r="T5220" s="5">
        <v>0</v>
      </c>
      <c r="U5220" s="3"/>
      <c r="V5220" s="5">
        <v>27850</v>
      </c>
      <c r="W5220" s="5">
        <v>0</v>
      </c>
      <c r="X5220" s="5">
        <v>0</v>
      </c>
      <c r="Y5220" s="5">
        <v>0</v>
      </c>
      <c r="Z5220" s="5">
        <v>0</v>
      </c>
      <c r="AA5220" s="5">
        <v>27850</v>
      </c>
      <c r="AB5220" s="2"/>
      <c r="AC5220" s="2"/>
      <c r="AD5220" s="2"/>
      <c r="AE5220" s="2" t="s">
        <v>2627</v>
      </c>
    </row>
    <row r="5221" spans="1:31" ht="45" x14ac:dyDescent="0.25">
      <c r="A5221" s="2" t="s">
        <v>747</v>
      </c>
      <c r="B5221" s="3">
        <v>12</v>
      </c>
      <c r="C5221" s="3">
        <v>778</v>
      </c>
      <c r="D5221" s="3" t="s">
        <v>788</v>
      </c>
      <c r="E5221" s="3" t="str">
        <f>_xlfn.XLOOKUP(Tbl_BalanceHistory[[#This Row],[RespAgy]],Tbl_Agencies[Agy Code],Tbl_Agencies[Agy Sort])</f>
        <v>165000</v>
      </c>
      <c r="F5221" s="2" t="str">
        <f>Tbl_BalanceHistory[[#This Row],[RespAgy]]&amp;": "&amp;Tbl_BalanceHistory[[#This Row],[RespAgency]]</f>
        <v>778: Department of Forensic Science</v>
      </c>
      <c r="G5221" s="3">
        <v>778</v>
      </c>
      <c r="H5221" s="3" t="s">
        <v>788</v>
      </c>
      <c r="I5221" s="3" t="str">
        <f>_xlfn.XLOOKUP(Tbl_BalanceHistory[[#This Row],[AgyCode]],Tbl_Agencies[Agy Code],Tbl_Agencies[Agy Sort])</f>
        <v>165000</v>
      </c>
      <c r="J5221" s="2" t="str">
        <f>Tbl_BalanceHistory[[#This Row],[AgyCode]]&amp;": "&amp;Tbl_BalanceHistory[[#This Row],[Agency Name]]</f>
        <v>778: Department of Forensic Science</v>
      </c>
      <c r="K5221" s="1">
        <v>2021</v>
      </c>
      <c r="L5221" s="3">
        <v>309</v>
      </c>
      <c r="M5221" s="3" t="s">
        <v>790</v>
      </c>
      <c r="N5221" s="2" t="str">
        <f>Tbl_BalanceHistory[[#This Row],[ProgramCode]]&amp;": "&amp;Tbl_BalanceHistory[[#This Row],[Program Name]]</f>
        <v>309: Law Enforcement Scientific Support Services</v>
      </c>
      <c r="O5221" s="3" t="s">
        <v>886</v>
      </c>
      <c r="P5221" s="1" t="str">
        <f>IF(Tbl_BalanceHistory[[#This Row],[FundCode]]="0100","GF",IF(Tbl_BalanceHistory[[#This Row],[FundCode]]="01000","GF","Hi Ed / OCR"))</f>
        <v>GF</v>
      </c>
      <c r="Q5221" s="5">
        <v>51600883</v>
      </c>
      <c r="R5221" s="5">
        <v>51600883</v>
      </c>
      <c r="S5221" s="5">
        <v>0</v>
      </c>
      <c r="T5221" s="5">
        <v>0</v>
      </c>
      <c r="U5221" s="3"/>
      <c r="V5221" s="5">
        <v>0</v>
      </c>
      <c r="W5221" s="5">
        <v>0</v>
      </c>
      <c r="X5221" s="5"/>
      <c r="Y5221" s="5"/>
      <c r="Z5221" s="5">
        <f>Tbl_BalanceHistory[[#This Row],[Discretionary Recommended - Pre 2022]]+Tbl_BalanceHistory[[#This Row],[Discretionary Balance Recommended: Policy]]+Tbl_BalanceHistory[[#This Row],[Discretionary Balance Recommended: Commitments]]</f>
        <v>0</v>
      </c>
      <c r="AA5221" s="5">
        <f>Tbl_BalanceHistory[[#This Row],[Discretionary Balance]]-Tbl_BalanceHistory[[#This Row],[Discretionary Reappropriation]]</f>
        <v>0</v>
      </c>
      <c r="AB5221" s="2"/>
      <c r="AC5221" s="2"/>
      <c r="AD5221" s="2"/>
      <c r="AE5221" s="2"/>
    </row>
    <row r="5222" spans="1:31" ht="165" x14ac:dyDescent="0.25">
      <c r="A5222" s="2" t="s">
        <v>747</v>
      </c>
      <c r="B5222" s="3">
        <v>12</v>
      </c>
      <c r="C5222" s="3">
        <v>778</v>
      </c>
      <c r="D5222" s="3" t="s">
        <v>788</v>
      </c>
      <c r="E5222" s="3" t="str">
        <f>_xlfn.XLOOKUP(Tbl_BalanceHistory[[#This Row],[RespAgy]],Tbl_Agencies[Agy Code],Tbl_Agencies[Agy Sort])</f>
        <v>165000</v>
      </c>
      <c r="F5222" s="2" t="str">
        <f>Tbl_BalanceHistory[[#This Row],[RespAgy]]&amp;": "&amp;Tbl_BalanceHistory[[#This Row],[RespAgency]]</f>
        <v>778: Department of Forensic Science</v>
      </c>
      <c r="G5222" s="3">
        <v>778</v>
      </c>
      <c r="H5222" s="3" t="s">
        <v>788</v>
      </c>
      <c r="I5222" s="3" t="str">
        <f>_xlfn.XLOOKUP(Tbl_BalanceHistory[[#This Row],[AgyCode]],Tbl_Agencies[Agy Code],Tbl_Agencies[Agy Sort])</f>
        <v>165000</v>
      </c>
      <c r="J5222" s="2" t="str">
        <f>Tbl_BalanceHistory[[#This Row],[AgyCode]]&amp;": "&amp;Tbl_BalanceHistory[[#This Row],[Agency Name]]</f>
        <v>778: Department of Forensic Science</v>
      </c>
      <c r="K5222" s="1">
        <v>2022</v>
      </c>
      <c r="L5222" s="3">
        <v>309</v>
      </c>
      <c r="M5222" s="3" t="s">
        <v>790</v>
      </c>
      <c r="N5222" s="2" t="str">
        <f>Tbl_BalanceHistory[[#This Row],[ProgramCode]]&amp;": "&amp;Tbl_BalanceHistory[[#This Row],[Program Name]]</f>
        <v>309: Law Enforcement Scientific Support Services</v>
      </c>
      <c r="O5222" s="3" t="s">
        <v>886</v>
      </c>
      <c r="P5222" s="1" t="str">
        <f>IF(Tbl_BalanceHistory[[#This Row],[FundCode]]="0100","GF",IF(Tbl_BalanceHistory[[#This Row],[FundCode]]="01000","GF","Hi Ed / OCR"))</f>
        <v>GF</v>
      </c>
      <c r="Q5222" s="5">
        <v>54089341</v>
      </c>
      <c r="R5222" s="5">
        <v>51211069.810000002</v>
      </c>
      <c r="S5222" s="5">
        <v>2878271.19</v>
      </c>
      <c r="T5222" s="5">
        <v>0</v>
      </c>
      <c r="U5222" s="3"/>
      <c r="V5222" s="5">
        <v>2878271.19</v>
      </c>
      <c r="W5222" s="5"/>
      <c r="X5222" s="5">
        <v>0</v>
      </c>
      <c r="Y5222" s="5">
        <v>1649500</v>
      </c>
      <c r="Z5222" s="5">
        <f>Tbl_BalanceHistory[[#This Row],[Discretionary Recommended - Pre 2022]]+Tbl_BalanceHistory[[#This Row],[Discretionary Balance Recommended: Policy]]+Tbl_BalanceHistory[[#This Row],[Discretionary Balance Recommended: Commitments]]</f>
        <v>1649500</v>
      </c>
      <c r="AA5222" s="5">
        <f>Tbl_BalanceHistory[[#This Row],[Discretionary Balance]]-Tbl_BalanceHistory[[#This Row],[Discretionary Reappropriation]]</f>
        <v>1228771.19</v>
      </c>
      <c r="AB5222" s="2"/>
      <c r="AC5222" s="2"/>
      <c r="AD5222" s="2" t="s">
        <v>2253</v>
      </c>
      <c r="AE5222" s="2"/>
    </row>
    <row r="5223" spans="1:31" ht="409.5" x14ac:dyDescent="0.25">
      <c r="A5223" s="2" t="s">
        <v>747</v>
      </c>
      <c r="B5223" s="3">
        <v>12</v>
      </c>
      <c r="C5223" s="3">
        <v>778</v>
      </c>
      <c r="D5223" s="3" t="s">
        <v>788</v>
      </c>
      <c r="E5223" s="3" t="str">
        <f>_xlfn.XLOOKUP(Tbl_BalanceHistory[[#This Row],[RespAgy]],Tbl_Agencies[Agy Code],Tbl_Agencies[Agy Sort])</f>
        <v>165000</v>
      </c>
      <c r="F5223" s="2" t="str">
        <f>Tbl_BalanceHistory[[#This Row],[RespAgy]]&amp;": "&amp;Tbl_BalanceHistory[[#This Row],[RespAgency]]</f>
        <v>778: Department of Forensic Science</v>
      </c>
      <c r="G5223" s="3">
        <v>778</v>
      </c>
      <c r="H5223" s="3" t="s">
        <v>788</v>
      </c>
      <c r="I5223" s="3" t="str">
        <f>_xlfn.XLOOKUP(Tbl_BalanceHistory[[#This Row],[AgyCode]],Tbl_Agencies[Agy Code],Tbl_Agencies[Agy Sort])</f>
        <v>165000</v>
      </c>
      <c r="J5223" s="2" t="str">
        <f>Tbl_BalanceHistory[[#This Row],[AgyCode]]&amp;": "&amp;Tbl_BalanceHistory[[#This Row],[Agency Name]]</f>
        <v>778: Department of Forensic Science</v>
      </c>
      <c r="K5223" s="1">
        <v>2023</v>
      </c>
      <c r="L5223" s="3">
        <v>309</v>
      </c>
      <c r="M5223" s="3" t="s">
        <v>790</v>
      </c>
      <c r="N5223" s="2" t="str">
        <f>Tbl_BalanceHistory[[#This Row],[ProgramCode]]&amp;": "&amp;Tbl_BalanceHistory[[#This Row],[Program Name]]</f>
        <v>309: Law Enforcement Scientific Support Services</v>
      </c>
      <c r="O5223" s="3" t="s">
        <v>886</v>
      </c>
      <c r="P5223" s="1" t="str">
        <f>IF(Tbl_BalanceHistory[[#This Row],[FundCode]]="0100","GF",IF(Tbl_BalanceHistory[[#This Row],[FundCode]]="01000","GF","Hi Ed / OCR"))</f>
        <v>GF</v>
      </c>
      <c r="Q5223" s="5">
        <v>60076497</v>
      </c>
      <c r="R5223" s="5">
        <v>57711354.289999999</v>
      </c>
      <c r="S5223" s="5">
        <v>2365142.71</v>
      </c>
      <c r="T5223" s="5">
        <v>0</v>
      </c>
      <c r="U5223" s="3"/>
      <c r="V5223" s="5">
        <v>2365142.71</v>
      </c>
      <c r="W5223" s="5">
        <v>0</v>
      </c>
      <c r="X5223" s="5"/>
      <c r="Y5223" s="5">
        <v>2365142.71</v>
      </c>
      <c r="Z5223" s="5">
        <v>2365142.71</v>
      </c>
      <c r="AA5223" s="5">
        <v>0</v>
      </c>
      <c r="AB5223" s="2"/>
      <c r="AC5223" s="2"/>
      <c r="AD5223" s="2" t="s">
        <v>2458</v>
      </c>
      <c r="AE5223" s="2" t="s">
        <v>2459</v>
      </c>
    </row>
    <row r="5224" spans="1:31" ht="180" x14ac:dyDescent="0.25">
      <c r="A5224" s="2" t="s">
        <v>747</v>
      </c>
      <c r="B5224" s="3">
        <v>12</v>
      </c>
      <c r="C5224" s="3">
        <v>778</v>
      </c>
      <c r="D5224" s="3" t="s">
        <v>788</v>
      </c>
      <c r="E5224" s="3" t="str">
        <f>_xlfn.XLOOKUP(Tbl_BalanceHistory[[#This Row],[RespAgy]],Tbl_Agencies[Agy Code],Tbl_Agencies[Agy Sort])</f>
        <v>165000</v>
      </c>
      <c r="F5224" s="2" t="str">
        <f>Tbl_BalanceHistory[[#This Row],[RespAgy]]&amp;": "&amp;Tbl_BalanceHistory[[#This Row],[RespAgency]]</f>
        <v>778: Department of Forensic Science</v>
      </c>
      <c r="G5224" s="3">
        <v>778</v>
      </c>
      <c r="H5224" s="3" t="s">
        <v>788</v>
      </c>
      <c r="I5224" s="3" t="str">
        <f>_xlfn.XLOOKUP(Tbl_BalanceHistory[[#This Row],[AgyCode]],Tbl_Agencies[Agy Code],Tbl_Agencies[Agy Sort])</f>
        <v>165000</v>
      </c>
      <c r="J5224" s="2" t="str">
        <f>Tbl_BalanceHistory[[#This Row],[AgyCode]]&amp;": "&amp;Tbl_BalanceHistory[[#This Row],[Agency Name]]</f>
        <v>778: Department of Forensic Science</v>
      </c>
      <c r="K5224" s="1">
        <v>2024</v>
      </c>
      <c r="L5224" s="3">
        <v>309</v>
      </c>
      <c r="M5224" s="3" t="s">
        <v>790</v>
      </c>
      <c r="N5224" s="2" t="str">
        <f>Tbl_BalanceHistory[[#This Row],[ProgramCode]]&amp;": "&amp;Tbl_BalanceHistory[[#This Row],[Program Name]]</f>
        <v>309: Law Enforcement Scientific Support Services</v>
      </c>
      <c r="O5224" s="3" t="s">
        <v>886</v>
      </c>
      <c r="P5224" s="1" t="str">
        <f>IF(Tbl_BalanceHistory[[#This Row],[FundCode]]="0100","GF",IF(Tbl_BalanceHistory[[#This Row],[FundCode]]="01000","GF","Hi Ed / OCR"))</f>
        <v>GF</v>
      </c>
      <c r="Q5224" s="5">
        <v>62228027.710000001</v>
      </c>
      <c r="R5224" s="5">
        <v>59334014.140000001</v>
      </c>
      <c r="S5224" s="5">
        <v>2894013.57</v>
      </c>
      <c r="T5224" s="5">
        <v>0</v>
      </c>
      <c r="U5224" s="3"/>
      <c r="V5224" s="5">
        <v>2894013.57</v>
      </c>
      <c r="W5224" s="5">
        <v>0</v>
      </c>
      <c r="X5224" s="5">
        <v>0</v>
      </c>
      <c r="Y5224" s="5">
        <v>2894013.57</v>
      </c>
      <c r="Z5224" s="5">
        <v>2894013.57</v>
      </c>
      <c r="AA5224" s="5">
        <v>0</v>
      </c>
      <c r="AB5224" s="2"/>
      <c r="AC5224" s="2"/>
      <c r="AD5224" s="2" t="s">
        <v>2628</v>
      </c>
      <c r="AE5224" s="2" t="s">
        <v>2629</v>
      </c>
    </row>
    <row r="5225" spans="1:31" ht="45" x14ac:dyDescent="0.25">
      <c r="A5225" s="2" t="s">
        <v>747</v>
      </c>
      <c r="B5225" s="3">
        <v>12</v>
      </c>
      <c r="C5225" s="3">
        <v>777</v>
      </c>
      <c r="D5225" s="3" t="s">
        <v>793</v>
      </c>
      <c r="E5225" s="3" t="str">
        <f>_xlfn.XLOOKUP(Tbl_BalanceHistory[[#This Row],[RespAgy]],Tbl_Agencies[Agy Code],Tbl_Agencies[Agy Sort])</f>
        <v>166000</v>
      </c>
      <c r="F5225" s="2" t="str">
        <f>Tbl_BalanceHistory[[#This Row],[RespAgy]]&amp;": "&amp;Tbl_BalanceHistory[[#This Row],[RespAgency]]</f>
        <v>777: Department of Juvenile Justice</v>
      </c>
      <c r="G5225" s="3">
        <v>777</v>
      </c>
      <c r="H5225" s="3" t="s">
        <v>793</v>
      </c>
      <c r="I5225" s="3" t="str">
        <f>_xlfn.XLOOKUP(Tbl_BalanceHistory[[#This Row],[AgyCode]],Tbl_Agencies[Agy Code],Tbl_Agencies[Agy Sort])</f>
        <v>166000</v>
      </c>
      <c r="J5225" s="2" t="str">
        <f>Tbl_BalanceHistory[[#This Row],[AgyCode]]&amp;": "&amp;Tbl_BalanceHistory[[#This Row],[Agency Name]]</f>
        <v>777: Department of Juvenile Justice</v>
      </c>
      <c r="K5225" s="1">
        <v>2021</v>
      </c>
      <c r="L5225" s="3">
        <v>197</v>
      </c>
      <c r="M5225" s="3" t="s">
        <v>401</v>
      </c>
      <c r="N5225" s="2" t="str">
        <f>Tbl_BalanceHistory[[#This Row],[ProgramCode]]&amp;": "&amp;Tbl_BalanceHistory[[#This Row],[Program Name]]</f>
        <v>197: Instruction</v>
      </c>
      <c r="O5225" s="3" t="s">
        <v>886</v>
      </c>
      <c r="P5225" s="1" t="str">
        <f>IF(Tbl_BalanceHistory[[#This Row],[FundCode]]="0100","GF",IF(Tbl_BalanceHistory[[#This Row],[FundCode]]="01000","GF","Hi Ed / OCR"))</f>
        <v>GF</v>
      </c>
      <c r="Q5225" s="5">
        <v>13016011.58</v>
      </c>
      <c r="R5225" s="5">
        <v>13016010.17</v>
      </c>
      <c r="S5225" s="5">
        <v>1.41</v>
      </c>
      <c r="T5225" s="5">
        <v>0</v>
      </c>
      <c r="U5225" s="3"/>
      <c r="V5225" s="5">
        <v>1.41</v>
      </c>
      <c r="W5225" s="5">
        <v>0</v>
      </c>
      <c r="X5225" s="5"/>
      <c r="Y5225" s="5"/>
      <c r="Z5225" s="5">
        <f>Tbl_BalanceHistory[[#This Row],[Discretionary Recommended - Pre 2022]]+Tbl_BalanceHistory[[#This Row],[Discretionary Balance Recommended: Policy]]+Tbl_BalanceHistory[[#This Row],[Discretionary Balance Recommended: Commitments]]</f>
        <v>0</v>
      </c>
      <c r="AA5225" s="5">
        <f>Tbl_BalanceHistory[[#This Row],[Discretionary Balance]]-Tbl_BalanceHistory[[#This Row],[Discretionary Reappropriation]]</f>
        <v>1.41</v>
      </c>
      <c r="AB5225" s="2"/>
      <c r="AC5225" s="2"/>
      <c r="AD5225" s="2"/>
      <c r="AE5225" s="2"/>
    </row>
    <row r="5226" spans="1:31" ht="90" x14ac:dyDescent="0.25">
      <c r="A5226" s="2" t="s">
        <v>747</v>
      </c>
      <c r="B5226" s="3">
        <v>12</v>
      </c>
      <c r="C5226" s="3">
        <v>777</v>
      </c>
      <c r="D5226" s="3" t="s">
        <v>793</v>
      </c>
      <c r="E5226" s="3" t="str">
        <f>_xlfn.XLOOKUP(Tbl_BalanceHistory[[#This Row],[RespAgy]],Tbl_Agencies[Agy Code],Tbl_Agencies[Agy Sort])</f>
        <v>166000</v>
      </c>
      <c r="F5226" s="2" t="str">
        <f>Tbl_BalanceHistory[[#This Row],[RespAgy]]&amp;": "&amp;Tbl_BalanceHistory[[#This Row],[RespAgency]]</f>
        <v>777: Department of Juvenile Justice</v>
      </c>
      <c r="G5226" s="3">
        <v>777</v>
      </c>
      <c r="H5226" s="3" t="s">
        <v>793</v>
      </c>
      <c r="I5226" s="3" t="str">
        <f>_xlfn.XLOOKUP(Tbl_BalanceHistory[[#This Row],[AgyCode]],Tbl_Agencies[Agy Code],Tbl_Agencies[Agy Sort])</f>
        <v>166000</v>
      </c>
      <c r="J5226" s="2" t="str">
        <f>Tbl_BalanceHistory[[#This Row],[AgyCode]]&amp;": "&amp;Tbl_BalanceHistory[[#This Row],[Agency Name]]</f>
        <v>777: Department of Juvenile Justice</v>
      </c>
      <c r="K5226" s="1">
        <v>2022</v>
      </c>
      <c r="L5226" s="3">
        <v>197</v>
      </c>
      <c r="M5226" s="3" t="s">
        <v>401</v>
      </c>
      <c r="N5226" s="2" t="str">
        <f>Tbl_BalanceHistory[[#This Row],[ProgramCode]]&amp;": "&amp;Tbl_BalanceHistory[[#This Row],[Program Name]]</f>
        <v>197: Instruction</v>
      </c>
      <c r="O5226" s="3" t="s">
        <v>886</v>
      </c>
      <c r="P5226" s="1" t="str">
        <f>IF(Tbl_BalanceHistory[[#This Row],[FundCode]]="0100","GF",IF(Tbl_BalanceHistory[[#This Row],[FundCode]]="01000","GF","Hi Ed / OCR"))</f>
        <v>GF</v>
      </c>
      <c r="Q5226" s="5">
        <v>13517996</v>
      </c>
      <c r="R5226" s="5">
        <v>11235725.9</v>
      </c>
      <c r="S5226" s="5">
        <v>2282270.1</v>
      </c>
      <c r="T5226" s="5">
        <v>0</v>
      </c>
      <c r="U5226" s="3"/>
      <c r="V5226" s="5">
        <v>2282270.1</v>
      </c>
      <c r="W5226" s="5"/>
      <c r="X5226" s="5">
        <v>570750</v>
      </c>
      <c r="Y5226" s="5">
        <v>0</v>
      </c>
      <c r="Z5226" s="5">
        <f>Tbl_BalanceHistory[[#This Row],[Discretionary Recommended - Pre 2022]]+Tbl_BalanceHistory[[#This Row],[Discretionary Balance Recommended: Policy]]+Tbl_BalanceHistory[[#This Row],[Discretionary Balance Recommended: Commitments]]</f>
        <v>570750</v>
      </c>
      <c r="AA5226" s="5">
        <f>Tbl_BalanceHistory[[#This Row],[Discretionary Balance]]-Tbl_BalanceHistory[[#This Row],[Discretionary Reappropriation]]</f>
        <v>1711520.1</v>
      </c>
      <c r="AB5226" s="2"/>
      <c r="AC5226" s="2" t="s">
        <v>2254</v>
      </c>
      <c r="AD5226" s="2"/>
      <c r="AE5226" s="2"/>
    </row>
    <row r="5227" spans="1:31" ht="45" x14ac:dyDescent="0.25">
      <c r="A5227" s="2" t="s">
        <v>747</v>
      </c>
      <c r="B5227" s="3">
        <v>12</v>
      </c>
      <c r="C5227" s="3">
        <v>777</v>
      </c>
      <c r="D5227" s="3" t="s">
        <v>793</v>
      </c>
      <c r="E5227" s="3" t="str">
        <f>_xlfn.XLOOKUP(Tbl_BalanceHistory[[#This Row],[RespAgy]],Tbl_Agencies[Agy Code],Tbl_Agencies[Agy Sort])</f>
        <v>166000</v>
      </c>
      <c r="F5227" s="2" t="str">
        <f>Tbl_BalanceHistory[[#This Row],[RespAgy]]&amp;": "&amp;Tbl_BalanceHistory[[#This Row],[RespAgency]]</f>
        <v>777: Department of Juvenile Justice</v>
      </c>
      <c r="G5227" s="3">
        <v>777</v>
      </c>
      <c r="H5227" s="3" t="s">
        <v>793</v>
      </c>
      <c r="I5227" s="3" t="str">
        <f>_xlfn.XLOOKUP(Tbl_BalanceHistory[[#This Row],[AgyCode]],Tbl_Agencies[Agy Code],Tbl_Agencies[Agy Sort])</f>
        <v>166000</v>
      </c>
      <c r="J5227" s="2" t="str">
        <f>Tbl_BalanceHistory[[#This Row],[AgyCode]]&amp;": "&amp;Tbl_BalanceHistory[[#This Row],[Agency Name]]</f>
        <v>777: Department of Juvenile Justice</v>
      </c>
      <c r="K5227" s="1">
        <v>2023</v>
      </c>
      <c r="L5227" s="3">
        <v>197</v>
      </c>
      <c r="M5227" s="3" t="s">
        <v>401</v>
      </c>
      <c r="N5227" s="2" t="str">
        <f>Tbl_BalanceHistory[[#This Row],[ProgramCode]]&amp;": "&amp;Tbl_BalanceHistory[[#This Row],[Program Name]]</f>
        <v>197: Instruction</v>
      </c>
      <c r="O5227" s="3" t="s">
        <v>886</v>
      </c>
      <c r="P5227" s="1" t="str">
        <f>IF(Tbl_BalanceHistory[[#This Row],[FundCode]]="0100","GF",IF(Tbl_BalanceHistory[[#This Row],[FundCode]]="01000","GF","Hi Ed / OCR"))</f>
        <v>GF</v>
      </c>
      <c r="Q5227" s="5">
        <v>14751676</v>
      </c>
      <c r="R5227" s="5">
        <v>11785569.390000001</v>
      </c>
      <c r="S5227" s="5">
        <v>2966106.61</v>
      </c>
      <c r="T5227" s="5">
        <v>0</v>
      </c>
      <c r="U5227" s="3"/>
      <c r="V5227" s="5">
        <v>2966106.61</v>
      </c>
      <c r="W5227" s="5">
        <v>0</v>
      </c>
      <c r="X5227" s="5">
        <v>0</v>
      </c>
      <c r="Y5227" s="5">
        <v>0</v>
      </c>
      <c r="Z5227" s="5">
        <v>0</v>
      </c>
      <c r="AA5227" s="5">
        <v>2966106.61</v>
      </c>
      <c r="AB5227" s="2"/>
      <c r="AC5227" s="2"/>
      <c r="AD5227" s="2"/>
      <c r="AE5227" s="2"/>
    </row>
    <row r="5228" spans="1:31" ht="45" x14ac:dyDescent="0.25">
      <c r="A5228" s="2" t="s">
        <v>747</v>
      </c>
      <c r="B5228" s="3">
        <v>12</v>
      </c>
      <c r="C5228" s="3">
        <v>777</v>
      </c>
      <c r="D5228" s="3" t="s">
        <v>793</v>
      </c>
      <c r="E5228" s="3" t="str">
        <f>_xlfn.XLOOKUP(Tbl_BalanceHistory[[#This Row],[RespAgy]],Tbl_Agencies[Agy Code],Tbl_Agencies[Agy Sort])</f>
        <v>166000</v>
      </c>
      <c r="F5228" s="2" t="str">
        <f>Tbl_BalanceHistory[[#This Row],[RespAgy]]&amp;": "&amp;Tbl_BalanceHistory[[#This Row],[RespAgency]]</f>
        <v>777: Department of Juvenile Justice</v>
      </c>
      <c r="G5228" s="3">
        <v>777</v>
      </c>
      <c r="H5228" s="3" t="s">
        <v>793</v>
      </c>
      <c r="I5228" s="3" t="str">
        <f>_xlfn.XLOOKUP(Tbl_BalanceHistory[[#This Row],[AgyCode]],Tbl_Agencies[Agy Code],Tbl_Agencies[Agy Sort])</f>
        <v>166000</v>
      </c>
      <c r="J5228" s="2" t="str">
        <f>Tbl_BalanceHistory[[#This Row],[AgyCode]]&amp;": "&amp;Tbl_BalanceHistory[[#This Row],[Agency Name]]</f>
        <v>777: Department of Juvenile Justice</v>
      </c>
      <c r="K5228" s="1">
        <v>2024</v>
      </c>
      <c r="L5228" s="3">
        <v>197</v>
      </c>
      <c r="M5228" s="3" t="s">
        <v>401</v>
      </c>
      <c r="N5228" s="2" t="str">
        <f>Tbl_BalanceHistory[[#This Row],[ProgramCode]]&amp;": "&amp;Tbl_BalanceHistory[[#This Row],[Program Name]]</f>
        <v>197: Instruction</v>
      </c>
      <c r="O5228" s="3" t="s">
        <v>886</v>
      </c>
      <c r="P5228" s="1" t="str">
        <f>IF(Tbl_BalanceHistory[[#This Row],[FundCode]]="0100","GF",IF(Tbl_BalanceHistory[[#This Row],[FundCode]]="01000","GF","Hi Ed / OCR"))</f>
        <v>GF</v>
      </c>
      <c r="Q5228" s="5">
        <v>15723785</v>
      </c>
      <c r="R5228" s="5">
        <v>15723781.720000001</v>
      </c>
      <c r="S5228" s="5">
        <v>3.28</v>
      </c>
      <c r="T5228" s="5">
        <v>0</v>
      </c>
      <c r="U5228" s="3"/>
      <c r="V5228" s="5">
        <v>3.28</v>
      </c>
      <c r="W5228" s="5">
        <v>0</v>
      </c>
      <c r="X5228" s="5">
        <v>0</v>
      </c>
      <c r="Y5228" s="5">
        <v>0</v>
      </c>
      <c r="Z5228" s="5">
        <v>0</v>
      </c>
      <c r="AA5228" s="5">
        <v>3.28</v>
      </c>
      <c r="AB5228" s="2"/>
      <c r="AC5228" s="2"/>
      <c r="AD5228" s="2"/>
      <c r="AE5228" s="2"/>
    </row>
    <row r="5229" spans="1:31" ht="60" x14ac:dyDescent="0.25">
      <c r="A5229" s="2" t="s">
        <v>747</v>
      </c>
      <c r="B5229" s="3">
        <v>12</v>
      </c>
      <c r="C5229" s="3">
        <v>777</v>
      </c>
      <c r="D5229" s="3" t="s">
        <v>793</v>
      </c>
      <c r="E5229" s="3" t="str">
        <f>_xlfn.XLOOKUP(Tbl_BalanceHistory[[#This Row],[RespAgy]],Tbl_Agencies[Agy Code],Tbl_Agencies[Agy Sort])</f>
        <v>166000</v>
      </c>
      <c r="F5229" s="2" t="str">
        <f>Tbl_BalanceHistory[[#This Row],[RespAgy]]&amp;": "&amp;Tbl_BalanceHistory[[#This Row],[RespAgency]]</f>
        <v>777: Department of Juvenile Justice</v>
      </c>
      <c r="G5229" s="3">
        <v>777</v>
      </c>
      <c r="H5229" s="3" t="s">
        <v>793</v>
      </c>
      <c r="I5229" s="3" t="str">
        <f>_xlfn.XLOOKUP(Tbl_BalanceHistory[[#This Row],[AgyCode]],Tbl_Agencies[Agy Code],Tbl_Agencies[Agy Sort])</f>
        <v>166000</v>
      </c>
      <c r="J5229" s="2" t="str">
        <f>Tbl_BalanceHistory[[#This Row],[AgyCode]]&amp;": "&amp;Tbl_BalanceHistory[[#This Row],[Agency Name]]</f>
        <v>777: Department of Juvenile Justice</v>
      </c>
      <c r="K5229" s="1">
        <v>2021</v>
      </c>
      <c r="L5229" s="3">
        <v>350</v>
      </c>
      <c r="M5229" s="3" t="s">
        <v>795</v>
      </c>
      <c r="N5229" s="2" t="str">
        <f>Tbl_BalanceHistory[[#This Row],[ProgramCode]]&amp;": "&amp;Tbl_BalanceHistory[[#This Row],[Program Name]]</f>
        <v>350: Operation of Community Residential and Nonresidential Services</v>
      </c>
      <c r="O5229" s="3" t="s">
        <v>886</v>
      </c>
      <c r="P5229" s="1" t="str">
        <f>IF(Tbl_BalanceHistory[[#This Row],[FundCode]]="0100","GF",IF(Tbl_BalanceHistory[[#This Row],[FundCode]]="01000","GF","Hi Ed / OCR"))</f>
        <v>GF</v>
      </c>
      <c r="Q5229" s="5">
        <v>3247866</v>
      </c>
      <c r="R5229" s="5">
        <v>3247866</v>
      </c>
      <c r="S5229" s="5">
        <v>0</v>
      </c>
      <c r="T5229" s="5">
        <v>0</v>
      </c>
      <c r="U5229" s="3"/>
      <c r="V5229" s="5">
        <v>0</v>
      </c>
      <c r="W5229" s="5">
        <v>0</v>
      </c>
      <c r="X5229" s="5"/>
      <c r="Y5229" s="5"/>
      <c r="Z5229" s="5">
        <f>Tbl_BalanceHistory[[#This Row],[Discretionary Recommended - Pre 2022]]+Tbl_BalanceHistory[[#This Row],[Discretionary Balance Recommended: Policy]]+Tbl_BalanceHistory[[#This Row],[Discretionary Balance Recommended: Commitments]]</f>
        <v>0</v>
      </c>
      <c r="AA5229" s="5">
        <f>Tbl_BalanceHistory[[#This Row],[Discretionary Balance]]-Tbl_BalanceHistory[[#This Row],[Discretionary Reappropriation]]</f>
        <v>0</v>
      </c>
      <c r="AB5229" s="2"/>
      <c r="AC5229" s="2"/>
      <c r="AD5229" s="2"/>
      <c r="AE5229" s="2"/>
    </row>
    <row r="5230" spans="1:31" ht="75" x14ac:dyDescent="0.25">
      <c r="A5230" s="2" t="s">
        <v>747</v>
      </c>
      <c r="B5230" s="3">
        <v>12</v>
      </c>
      <c r="C5230" s="3">
        <v>777</v>
      </c>
      <c r="D5230" s="3" t="s">
        <v>793</v>
      </c>
      <c r="E5230" s="3" t="str">
        <f>_xlfn.XLOOKUP(Tbl_BalanceHistory[[#This Row],[RespAgy]],Tbl_Agencies[Agy Code],Tbl_Agencies[Agy Sort])</f>
        <v>166000</v>
      </c>
      <c r="F5230" s="2" t="str">
        <f>Tbl_BalanceHistory[[#This Row],[RespAgy]]&amp;": "&amp;Tbl_BalanceHistory[[#This Row],[RespAgency]]</f>
        <v>777: Department of Juvenile Justice</v>
      </c>
      <c r="G5230" s="3">
        <v>777</v>
      </c>
      <c r="H5230" s="3" t="s">
        <v>793</v>
      </c>
      <c r="I5230" s="3" t="str">
        <f>_xlfn.XLOOKUP(Tbl_BalanceHistory[[#This Row],[AgyCode]],Tbl_Agencies[Agy Code],Tbl_Agencies[Agy Sort])</f>
        <v>166000</v>
      </c>
      <c r="J5230" s="2" t="str">
        <f>Tbl_BalanceHistory[[#This Row],[AgyCode]]&amp;": "&amp;Tbl_BalanceHistory[[#This Row],[Agency Name]]</f>
        <v>777: Department of Juvenile Justice</v>
      </c>
      <c r="K5230" s="1">
        <v>2022</v>
      </c>
      <c r="L5230" s="3">
        <v>350</v>
      </c>
      <c r="M5230" s="3" t="s">
        <v>795</v>
      </c>
      <c r="N5230" s="2" t="str">
        <f>Tbl_BalanceHistory[[#This Row],[ProgramCode]]&amp;": "&amp;Tbl_BalanceHistory[[#This Row],[Program Name]]</f>
        <v>350: Operation of Community Residential and Nonresidential Services</v>
      </c>
      <c r="O5230" s="3" t="s">
        <v>886</v>
      </c>
      <c r="P5230" s="1" t="str">
        <f>IF(Tbl_BalanceHistory[[#This Row],[FundCode]]="0100","GF",IF(Tbl_BalanceHistory[[#This Row],[FundCode]]="01000","GF","Hi Ed / OCR"))</f>
        <v>GF</v>
      </c>
      <c r="Q5230" s="5">
        <v>3247866</v>
      </c>
      <c r="R5230" s="5">
        <v>2995402</v>
      </c>
      <c r="S5230" s="5">
        <v>252464</v>
      </c>
      <c r="T5230" s="5">
        <v>0</v>
      </c>
      <c r="U5230" s="3"/>
      <c r="V5230" s="5">
        <v>252464</v>
      </c>
      <c r="W5230" s="5"/>
      <c r="X5230" s="5">
        <v>0</v>
      </c>
      <c r="Y5230" s="5">
        <v>252464</v>
      </c>
      <c r="Z5230" s="5">
        <f>Tbl_BalanceHistory[[#This Row],[Discretionary Recommended - Pre 2022]]+Tbl_BalanceHistory[[#This Row],[Discretionary Balance Recommended: Policy]]+Tbl_BalanceHistory[[#This Row],[Discretionary Balance Recommended: Commitments]]</f>
        <v>252464</v>
      </c>
      <c r="AA5230" s="5">
        <f>Tbl_BalanceHistory[[#This Row],[Discretionary Balance]]-Tbl_BalanceHistory[[#This Row],[Discretionary Reappropriation]]</f>
        <v>0</v>
      </c>
      <c r="AB5230" s="2"/>
      <c r="AC5230" s="2"/>
      <c r="AD5230" s="2" t="s">
        <v>2255</v>
      </c>
      <c r="AE5230" s="2"/>
    </row>
    <row r="5231" spans="1:31" ht="60" x14ac:dyDescent="0.25">
      <c r="A5231" s="2" t="s">
        <v>747</v>
      </c>
      <c r="B5231" s="3">
        <v>12</v>
      </c>
      <c r="C5231" s="3">
        <v>777</v>
      </c>
      <c r="D5231" s="3" t="s">
        <v>793</v>
      </c>
      <c r="E5231" s="3" t="str">
        <f>_xlfn.XLOOKUP(Tbl_BalanceHistory[[#This Row],[RespAgy]],Tbl_Agencies[Agy Code],Tbl_Agencies[Agy Sort])</f>
        <v>166000</v>
      </c>
      <c r="F5231" s="2" t="str">
        <f>Tbl_BalanceHistory[[#This Row],[RespAgy]]&amp;": "&amp;Tbl_BalanceHistory[[#This Row],[RespAgency]]</f>
        <v>777: Department of Juvenile Justice</v>
      </c>
      <c r="G5231" s="3">
        <v>777</v>
      </c>
      <c r="H5231" s="3" t="s">
        <v>793</v>
      </c>
      <c r="I5231" s="3" t="str">
        <f>_xlfn.XLOOKUP(Tbl_BalanceHistory[[#This Row],[AgyCode]],Tbl_Agencies[Agy Code],Tbl_Agencies[Agy Sort])</f>
        <v>166000</v>
      </c>
      <c r="J5231" s="2" t="str">
        <f>Tbl_BalanceHistory[[#This Row],[AgyCode]]&amp;": "&amp;Tbl_BalanceHistory[[#This Row],[Agency Name]]</f>
        <v>777: Department of Juvenile Justice</v>
      </c>
      <c r="K5231" s="1">
        <v>2023</v>
      </c>
      <c r="L5231" s="3">
        <v>350</v>
      </c>
      <c r="M5231" s="3" t="s">
        <v>795</v>
      </c>
      <c r="N5231" s="2" t="str">
        <f>Tbl_BalanceHistory[[#This Row],[ProgramCode]]&amp;": "&amp;Tbl_BalanceHistory[[#This Row],[Program Name]]</f>
        <v>350: Operation of Community Residential and Nonresidential Services</v>
      </c>
      <c r="O5231" s="3" t="s">
        <v>886</v>
      </c>
      <c r="P5231" s="1" t="str">
        <f>IF(Tbl_BalanceHistory[[#This Row],[FundCode]]="0100","GF",IF(Tbl_BalanceHistory[[#This Row],[FundCode]]="01000","GF","Hi Ed / OCR"))</f>
        <v>GF</v>
      </c>
      <c r="Q5231" s="5">
        <v>3500330</v>
      </c>
      <c r="R5231" s="5">
        <v>3500330</v>
      </c>
      <c r="S5231" s="5">
        <v>0</v>
      </c>
      <c r="T5231" s="5">
        <v>0</v>
      </c>
      <c r="U5231" s="3"/>
      <c r="V5231" s="5">
        <v>0</v>
      </c>
      <c r="W5231" s="5">
        <v>0</v>
      </c>
      <c r="X5231" s="5">
        <v>0</v>
      </c>
      <c r="Y5231" s="5">
        <v>0</v>
      </c>
      <c r="Z5231" s="5">
        <v>0</v>
      </c>
      <c r="AA5231" s="5">
        <v>0</v>
      </c>
      <c r="AB5231" s="2"/>
      <c r="AC5231" s="2"/>
      <c r="AD5231" s="2"/>
      <c r="AE5231" s="2"/>
    </row>
    <row r="5232" spans="1:31" ht="60" x14ac:dyDescent="0.25">
      <c r="A5232" s="2" t="s">
        <v>747</v>
      </c>
      <c r="B5232" s="3">
        <v>12</v>
      </c>
      <c r="C5232" s="3">
        <v>777</v>
      </c>
      <c r="D5232" s="3" t="s">
        <v>793</v>
      </c>
      <c r="E5232" s="3" t="str">
        <f>_xlfn.XLOOKUP(Tbl_BalanceHistory[[#This Row],[RespAgy]],Tbl_Agencies[Agy Code],Tbl_Agencies[Agy Sort])</f>
        <v>166000</v>
      </c>
      <c r="F5232" s="2" t="str">
        <f>Tbl_BalanceHistory[[#This Row],[RespAgy]]&amp;": "&amp;Tbl_BalanceHistory[[#This Row],[RespAgency]]</f>
        <v>777: Department of Juvenile Justice</v>
      </c>
      <c r="G5232" s="3">
        <v>777</v>
      </c>
      <c r="H5232" s="3" t="s">
        <v>793</v>
      </c>
      <c r="I5232" s="3" t="str">
        <f>_xlfn.XLOOKUP(Tbl_BalanceHistory[[#This Row],[AgyCode]],Tbl_Agencies[Agy Code],Tbl_Agencies[Agy Sort])</f>
        <v>166000</v>
      </c>
      <c r="J5232" s="2" t="str">
        <f>Tbl_BalanceHistory[[#This Row],[AgyCode]]&amp;": "&amp;Tbl_BalanceHistory[[#This Row],[Agency Name]]</f>
        <v>777: Department of Juvenile Justice</v>
      </c>
      <c r="K5232" s="1">
        <v>2024</v>
      </c>
      <c r="L5232" s="3">
        <v>350</v>
      </c>
      <c r="M5232" s="3" t="s">
        <v>795</v>
      </c>
      <c r="N5232" s="2" t="str">
        <f>Tbl_BalanceHistory[[#This Row],[ProgramCode]]&amp;": "&amp;Tbl_BalanceHistory[[#This Row],[Program Name]]</f>
        <v>350: Operation of Community Residential and Nonresidential Services</v>
      </c>
      <c r="O5232" s="3" t="s">
        <v>886</v>
      </c>
      <c r="P5232" s="1" t="str">
        <f>IF(Tbl_BalanceHistory[[#This Row],[FundCode]]="0100","GF",IF(Tbl_BalanceHistory[[#This Row],[FundCode]]="01000","GF","Hi Ed / OCR"))</f>
        <v>GF</v>
      </c>
      <c r="Q5232" s="5">
        <v>3247866</v>
      </c>
      <c r="R5232" s="5">
        <v>3247866</v>
      </c>
      <c r="S5232" s="5">
        <v>0</v>
      </c>
      <c r="T5232" s="5">
        <v>0</v>
      </c>
      <c r="U5232" s="3"/>
      <c r="V5232" s="5">
        <v>0</v>
      </c>
      <c r="W5232" s="5">
        <v>0</v>
      </c>
      <c r="X5232" s="5">
        <v>0</v>
      </c>
      <c r="Y5232" s="5">
        <v>0</v>
      </c>
      <c r="Z5232" s="5">
        <v>0</v>
      </c>
      <c r="AA5232" s="5">
        <v>0</v>
      </c>
      <c r="AB5232" s="2"/>
      <c r="AC5232" s="2"/>
      <c r="AD5232" s="2"/>
      <c r="AE5232" s="2"/>
    </row>
    <row r="5233" spans="1:31" ht="45" x14ac:dyDescent="0.25">
      <c r="A5233" s="2" t="s">
        <v>747</v>
      </c>
      <c r="B5233" s="3">
        <v>12</v>
      </c>
      <c r="C5233" s="3">
        <v>777</v>
      </c>
      <c r="D5233" s="3" t="s">
        <v>793</v>
      </c>
      <c r="E5233" s="3" t="str">
        <f>_xlfn.XLOOKUP(Tbl_BalanceHistory[[#This Row],[RespAgy]],Tbl_Agencies[Agy Code],Tbl_Agencies[Agy Sort])</f>
        <v>166000</v>
      </c>
      <c r="F5233" s="2" t="str">
        <f>Tbl_BalanceHistory[[#This Row],[RespAgy]]&amp;": "&amp;Tbl_BalanceHistory[[#This Row],[RespAgency]]</f>
        <v>777: Department of Juvenile Justice</v>
      </c>
      <c r="G5233" s="3">
        <v>777</v>
      </c>
      <c r="H5233" s="3" t="s">
        <v>793</v>
      </c>
      <c r="I5233" s="3" t="str">
        <f>_xlfn.XLOOKUP(Tbl_BalanceHistory[[#This Row],[AgyCode]],Tbl_Agencies[Agy Code],Tbl_Agencies[Agy Sort])</f>
        <v>166000</v>
      </c>
      <c r="J5233" s="2" t="str">
        <f>Tbl_BalanceHistory[[#This Row],[AgyCode]]&amp;": "&amp;Tbl_BalanceHistory[[#This Row],[Agency Name]]</f>
        <v>777: Department of Juvenile Justice</v>
      </c>
      <c r="K5233" s="1">
        <v>2021</v>
      </c>
      <c r="L5233" s="3">
        <v>351</v>
      </c>
      <c r="M5233" s="3" t="s">
        <v>762</v>
      </c>
      <c r="N5233" s="2" t="str">
        <f>Tbl_BalanceHistory[[#This Row],[ProgramCode]]&amp;": "&amp;Tbl_BalanceHistory[[#This Row],[Program Name]]</f>
        <v>351: Supervision of Offenders and Re-entry Services</v>
      </c>
      <c r="O5233" s="3" t="s">
        <v>886</v>
      </c>
      <c r="P5233" s="1" t="str">
        <f>IF(Tbl_BalanceHistory[[#This Row],[FundCode]]="0100","GF",IF(Tbl_BalanceHistory[[#This Row],[FundCode]]="01000","GF","Hi Ed / OCR"))</f>
        <v>GF</v>
      </c>
      <c r="Q5233" s="5">
        <v>66372197.130000003</v>
      </c>
      <c r="R5233" s="5">
        <v>66371148.810000002</v>
      </c>
      <c r="S5233" s="5">
        <v>1048.32</v>
      </c>
      <c r="T5233" s="5">
        <v>0</v>
      </c>
      <c r="U5233" s="3"/>
      <c r="V5233" s="5">
        <v>1048.32</v>
      </c>
      <c r="W5233" s="5">
        <v>0</v>
      </c>
      <c r="X5233" s="5"/>
      <c r="Y5233" s="5"/>
      <c r="Z5233" s="5">
        <f>Tbl_BalanceHistory[[#This Row],[Discretionary Recommended - Pre 2022]]+Tbl_BalanceHistory[[#This Row],[Discretionary Balance Recommended: Policy]]+Tbl_BalanceHistory[[#This Row],[Discretionary Balance Recommended: Commitments]]</f>
        <v>0</v>
      </c>
      <c r="AA5233" s="5">
        <f>Tbl_BalanceHistory[[#This Row],[Discretionary Balance]]-Tbl_BalanceHistory[[#This Row],[Discretionary Reappropriation]]</f>
        <v>1048.32</v>
      </c>
      <c r="AB5233" s="2"/>
      <c r="AC5233" s="2"/>
      <c r="AD5233" s="2"/>
      <c r="AE5233" s="2"/>
    </row>
    <row r="5234" spans="1:31" ht="45" x14ac:dyDescent="0.25">
      <c r="A5234" s="2" t="s">
        <v>747</v>
      </c>
      <c r="B5234" s="3">
        <v>12</v>
      </c>
      <c r="C5234" s="3">
        <v>777</v>
      </c>
      <c r="D5234" s="3" t="s">
        <v>793</v>
      </c>
      <c r="E5234" s="3" t="str">
        <f>_xlfn.XLOOKUP(Tbl_BalanceHistory[[#This Row],[RespAgy]],Tbl_Agencies[Agy Code],Tbl_Agencies[Agy Sort])</f>
        <v>166000</v>
      </c>
      <c r="F5234" s="2" t="str">
        <f>Tbl_BalanceHistory[[#This Row],[RespAgy]]&amp;": "&amp;Tbl_BalanceHistory[[#This Row],[RespAgency]]</f>
        <v>777: Department of Juvenile Justice</v>
      </c>
      <c r="G5234" s="3">
        <v>777</v>
      </c>
      <c r="H5234" s="3" t="s">
        <v>793</v>
      </c>
      <c r="I5234" s="3" t="str">
        <f>_xlfn.XLOOKUP(Tbl_BalanceHistory[[#This Row],[AgyCode]],Tbl_Agencies[Agy Code],Tbl_Agencies[Agy Sort])</f>
        <v>166000</v>
      </c>
      <c r="J5234" s="2" t="str">
        <f>Tbl_BalanceHistory[[#This Row],[AgyCode]]&amp;": "&amp;Tbl_BalanceHistory[[#This Row],[Agency Name]]</f>
        <v>777: Department of Juvenile Justice</v>
      </c>
      <c r="K5234" s="1">
        <v>2022</v>
      </c>
      <c r="L5234" s="3">
        <v>351</v>
      </c>
      <c r="M5234" s="3" t="s">
        <v>762</v>
      </c>
      <c r="N5234" s="2" t="str">
        <f>Tbl_BalanceHistory[[#This Row],[ProgramCode]]&amp;": "&amp;Tbl_BalanceHistory[[#This Row],[Program Name]]</f>
        <v>351: Supervision of Offenders and Re-entry Services</v>
      </c>
      <c r="O5234" s="3" t="s">
        <v>886</v>
      </c>
      <c r="P5234" s="1" t="str">
        <f>IF(Tbl_BalanceHistory[[#This Row],[FundCode]]="0100","GF",IF(Tbl_BalanceHistory[[#This Row],[FundCode]]="01000","GF","Hi Ed / OCR"))</f>
        <v>GF</v>
      </c>
      <c r="Q5234" s="5">
        <v>69992403</v>
      </c>
      <c r="R5234" s="5">
        <v>69985505.269999996</v>
      </c>
      <c r="S5234" s="5">
        <v>6897.73</v>
      </c>
      <c r="T5234" s="5">
        <v>0</v>
      </c>
      <c r="U5234" s="3"/>
      <c r="V5234" s="5">
        <v>6897.73</v>
      </c>
      <c r="W5234" s="5"/>
      <c r="X5234" s="5">
        <v>0</v>
      </c>
      <c r="Y5234" s="5">
        <v>0</v>
      </c>
      <c r="Z5234" s="5">
        <f>Tbl_BalanceHistory[[#This Row],[Discretionary Recommended - Pre 2022]]+Tbl_BalanceHistory[[#This Row],[Discretionary Balance Recommended: Policy]]+Tbl_BalanceHistory[[#This Row],[Discretionary Balance Recommended: Commitments]]</f>
        <v>0</v>
      </c>
      <c r="AA5234" s="5">
        <f>Tbl_BalanceHistory[[#This Row],[Discretionary Balance]]-Tbl_BalanceHistory[[#This Row],[Discretionary Reappropriation]]</f>
        <v>6897.73</v>
      </c>
      <c r="AB5234" s="2"/>
      <c r="AC5234" s="2"/>
      <c r="AD5234" s="2"/>
      <c r="AE5234" s="2"/>
    </row>
    <row r="5235" spans="1:31" ht="45" x14ac:dyDescent="0.25">
      <c r="A5235" s="2" t="s">
        <v>747</v>
      </c>
      <c r="B5235" s="3">
        <v>12</v>
      </c>
      <c r="C5235" s="3">
        <v>777</v>
      </c>
      <c r="D5235" s="3" t="s">
        <v>793</v>
      </c>
      <c r="E5235" s="3" t="str">
        <f>_xlfn.XLOOKUP(Tbl_BalanceHistory[[#This Row],[RespAgy]],Tbl_Agencies[Agy Code],Tbl_Agencies[Agy Sort])</f>
        <v>166000</v>
      </c>
      <c r="F5235" s="2" t="str">
        <f>Tbl_BalanceHistory[[#This Row],[RespAgy]]&amp;": "&amp;Tbl_BalanceHistory[[#This Row],[RespAgency]]</f>
        <v>777: Department of Juvenile Justice</v>
      </c>
      <c r="G5235" s="3">
        <v>777</v>
      </c>
      <c r="H5235" s="3" t="s">
        <v>793</v>
      </c>
      <c r="I5235" s="3" t="str">
        <f>_xlfn.XLOOKUP(Tbl_BalanceHistory[[#This Row],[AgyCode]],Tbl_Agencies[Agy Code],Tbl_Agencies[Agy Sort])</f>
        <v>166000</v>
      </c>
      <c r="J5235" s="2" t="str">
        <f>Tbl_BalanceHistory[[#This Row],[AgyCode]]&amp;": "&amp;Tbl_BalanceHistory[[#This Row],[Agency Name]]</f>
        <v>777: Department of Juvenile Justice</v>
      </c>
      <c r="K5235" s="1">
        <v>2023</v>
      </c>
      <c r="L5235" s="3">
        <v>351</v>
      </c>
      <c r="M5235" s="3" t="s">
        <v>762</v>
      </c>
      <c r="N5235" s="2" t="str">
        <f>Tbl_BalanceHistory[[#This Row],[ProgramCode]]&amp;": "&amp;Tbl_BalanceHistory[[#This Row],[Program Name]]</f>
        <v>351: Supervision of Offenders and Re-entry Services</v>
      </c>
      <c r="O5235" s="3" t="s">
        <v>886</v>
      </c>
      <c r="P5235" s="1" t="str">
        <f>IF(Tbl_BalanceHistory[[#This Row],[FundCode]]="0100","GF",IF(Tbl_BalanceHistory[[#This Row],[FundCode]]="01000","GF","Hi Ed / OCR"))</f>
        <v>GF</v>
      </c>
      <c r="Q5235" s="5">
        <v>76397938</v>
      </c>
      <c r="R5235" s="5">
        <v>76397938</v>
      </c>
      <c r="S5235" s="5">
        <v>0</v>
      </c>
      <c r="T5235" s="5">
        <v>0</v>
      </c>
      <c r="U5235" s="3"/>
      <c r="V5235" s="5">
        <v>0</v>
      </c>
      <c r="W5235" s="5">
        <v>0</v>
      </c>
      <c r="X5235" s="5">
        <v>0</v>
      </c>
      <c r="Y5235" s="5">
        <v>0</v>
      </c>
      <c r="Z5235" s="5">
        <v>0</v>
      </c>
      <c r="AA5235" s="5">
        <v>0</v>
      </c>
      <c r="AB5235" s="2"/>
      <c r="AC5235" s="2"/>
      <c r="AD5235" s="2"/>
      <c r="AE5235" s="2"/>
    </row>
    <row r="5236" spans="1:31" ht="45" x14ac:dyDescent="0.25">
      <c r="A5236" s="2" t="s">
        <v>747</v>
      </c>
      <c r="B5236" s="3">
        <v>12</v>
      </c>
      <c r="C5236" s="3">
        <v>777</v>
      </c>
      <c r="D5236" s="3" t="s">
        <v>793</v>
      </c>
      <c r="E5236" s="3" t="str">
        <f>_xlfn.XLOOKUP(Tbl_BalanceHistory[[#This Row],[RespAgy]],Tbl_Agencies[Agy Code],Tbl_Agencies[Agy Sort])</f>
        <v>166000</v>
      </c>
      <c r="F5236" s="2" t="str">
        <f>Tbl_BalanceHistory[[#This Row],[RespAgy]]&amp;": "&amp;Tbl_BalanceHistory[[#This Row],[RespAgency]]</f>
        <v>777: Department of Juvenile Justice</v>
      </c>
      <c r="G5236" s="3">
        <v>777</v>
      </c>
      <c r="H5236" s="3" t="s">
        <v>793</v>
      </c>
      <c r="I5236" s="3" t="str">
        <f>_xlfn.XLOOKUP(Tbl_BalanceHistory[[#This Row],[AgyCode]],Tbl_Agencies[Agy Code],Tbl_Agencies[Agy Sort])</f>
        <v>166000</v>
      </c>
      <c r="J5236" s="2" t="str">
        <f>Tbl_BalanceHistory[[#This Row],[AgyCode]]&amp;": "&amp;Tbl_BalanceHistory[[#This Row],[Agency Name]]</f>
        <v>777: Department of Juvenile Justice</v>
      </c>
      <c r="K5236" s="1">
        <v>2024</v>
      </c>
      <c r="L5236" s="3">
        <v>351</v>
      </c>
      <c r="M5236" s="3" t="s">
        <v>762</v>
      </c>
      <c r="N5236" s="2" t="str">
        <f>Tbl_BalanceHistory[[#This Row],[ProgramCode]]&amp;": "&amp;Tbl_BalanceHistory[[#This Row],[Program Name]]</f>
        <v>351: Supervision of Offenders and Re-entry Services</v>
      </c>
      <c r="O5236" s="3" t="s">
        <v>886</v>
      </c>
      <c r="P5236" s="1" t="str">
        <f>IF(Tbl_BalanceHistory[[#This Row],[FundCode]]="0100","GF",IF(Tbl_BalanceHistory[[#This Row],[FundCode]]="01000","GF","Hi Ed / OCR"))</f>
        <v>GF</v>
      </c>
      <c r="Q5236" s="5">
        <v>82283009</v>
      </c>
      <c r="R5236" s="5">
        <v>82283006.319999993</v>
      </c>
      <c r="S5236" s="5">
        <v>2.68</v>
      </c>
      <c r="T5236" s="5">
        <v>0</v>
      </c>
      <c r="U5236" s="3"/>
      <c r="V5236" s="5">
        <v>2.68</v>
      </c>
      <c r="W5236" s="5">
        <v>0</v>
      </c>
      <c r="X5236" s="5">
        <v>0</v>
      </c>
      <c r="Y5236" s="5">
        <v>0</v>
      </c>
      <c r="Z5236" s="5">
        <v>0</v>
      </c>
      <c r="AA5236" s="5">
        <v>2.68</v>
      </c>
      <c r="AB5236" s="2"/>
      <c r="AC5236" s="2"/>
      <c r="AD5236" s="2"/>
      <c r="AE5236" s="2"/>
    </row>
    <row r="5237" spans="1:31" ht="90" x14ac:dyDescent="0.25">
      <c r="A5237" s="2" t="s">
        <v>747</v>
      </c>
      <c r="B5237" s="3">
        <v>12</v>
      </c>
      <c r="C5237" s="3">
        <v>777</v>
      </c>
      <c r="D5237" s="3" t="s">
        <v>793</v>
      </c>
      <c r="E5237" s="3" t="str">
        <f>_xlfn.XLOOKUP(Tbl_BalanceHistory[[#This Row],[RespAgy]],Tbl_Agencies[Agy Code],Tbl_Agencies[Agy Sort])</f>
        <v>166000</v>
      </c>
      <c r="F5237" s="2" t="str">
        <f>Tbl_BalanceHistory[[#This Row],[RespAgy]]&amp;": "&amp;Tbl_BalanceHistory[[#This Row],[RespAgency]]</f>
        <v>777: Department of Juvenile Justice</v>
      </c>
      <c r="G5237" s="3">
        <v>777</v>
      </c>
      <c r="H5237" s="3" t="s">
        <v>793</v>
      </c>
      <c r="I5237" s="3" t="str">
        <f>_xlfn.XLOOKUP(Tbl_BalanceHistory[[#This Row],[AgyCode]],Tbl_Agencies[Agy Code],Tbl_Agencies[Agy Sort])</f>
        <v>166000</v>
      </c>
      <c r="J5237" s="2" t="str">
        <f>Tbl_BalanceHistory[[#This Row],[AgyCode]]&amp;": "&amp;Tbl_BalanceHistory[[#This Row],[Agency Name]]</f>
        <v>777: Department of Juvenile Justice</v>
      </c>
      <c r="K5237" s="1">
        <v>2021</v>
      </c>
      <c r="L5237" s="3">
        <v>360</v>
      </c>
      <c r="M5237" s="3" t="s">
        <v>797</v>
      </c>
      <c r="N5237" s="2" t="str">
        <f>Tbl_BalanceHistory[[#This Row],[ProgramCode]]&amp;": "&amp;Tbl_BalanceHistory[[#This Row],[Program Name]]</f>
        <v>360: Financial Assistance to Local Governments for Juvenile Justice Services</v>
      </c>
      <c r="O5237" s="3" t="s">
        <v>886</v>
      </c>
      <c r="P5237" s="1" t="str">
        <f>IF(Tbl_BalanceHistory[[#This Row],[FundCode]]="0100","GF",IF(Tbl_BalanceHistory[[#This Row],[FundCode]]="01000","GF","Hi Ed / OCR"))</f>
        <v>GF</v>
      </c>
      <c r="Q5237" s="5">
        <v>48815176</v>
      </c>
      <c r="R5237" s="5">
        <v>48728250.869999997</v>
      </c>
      <c r="S5237" s="5">
        <v>86925.13</v>
      </c>
      <c r="T5237" s="5">
        <v>0</v>
      </c>
      <c r="U5237" s="3"/>
      <c r="V5237" s="5">
        <v>86925.13</v>
      </c>
      <c r="W5237" s="5">
        <v>86925.13</v>
      </c>
      <c r="X5237" s="5"/>
      <c r="Y5237" s="5"/>
      <c r="Z5237" s="5">
        <f>Tbl_BalanceHistory[[#This Row],[Discretionary Recommended - Pre 2022]]+Tbl_BalanceHistory[[#This Row],[Discretionary Balance Recommended: Policy]]+Tbl_BalanceHistory[[#This Row],[Discretionary Balance Recommended: Commitments]]</f>
        <v>86925.13</v>
      </c>
      <c r="AA5237" s="5">
        <f>Tbl_BalanceHistory[[#This Row],[Discretionary Balance]]-Tbl_BalanceHistory[[#This Row],[Discretionary Reappropriation]]</f>
        <v>0</v>
      </c>
      <c r="AB5237" s="2" t="s">
        <v>2256</v>
      </c>
      <c r="AC5237" s="2"/>
      <c r="AD5237" s="2"/>
      <c r="AE5237" s="2"/>
    </row>
    <row r="5238" spans="1:31" ht="180" x14ac:dyDescent="0.25">
      <c r="A5238" s="2" t="s">
        <v>747</v>
      </c>
      <c r="B5238" s="3">
        <v>12</v>
      </c>
      <c r="C5238" s="3">
        <v>777</v>
      </c>
      <c r="D5238" s="3" t="s">
        <v>793</v>
      </c>
      <c r="E5238" s="3" t="str">
        <f>_xlfn.XLOOKUP(Tbl_BalanceHistory[[#This Row],[RespAgy]],Tbl_Agencies[Agy Code],Tbl_Agencies[Agy Sort])</f>
        <v>166000</v>
      </c>
      <c r="F5238" s="2" t="str">
        <f>Tbl_BalanceHistory[[#This Row],[RespAgy]]&amp;": "&amp;Tbl_BalanceHistory[[#This Row],[RespAgency]]</f>
        <v>777: Department of Juvenile Justice</v>
      </c>
      <c r="G5238" s="3">
        <v>777</v>
      </c>
      <c r="H5238" s="3" t="s">
        <v>793</v>
      </c>
      <c r="I5238" s="3" t="str">
        <f>_xlfn.XLOOKUP(Tbl_BalanceHistory[[#This Row],[AgyCode]],Tbl_Agencies[Agy Code],Tbl_Agencies[Agy Sort])</f>
        <v>166000</v>
      </c>
      <c r="J5238" s="2" t="str">
        <f>Tbl_BalanceHistory[[#This Row],[AgyCode]]&amp;": "&amp;Tbl_BalanceHistory[[#This Row],[Agency Name]]</f>
        <v>777: Department of Juvenile Justice</v>
      </c>
      <c r="K5238" s="1">
        <v>2022</v>
      </c>
      <c r="L5238" s="3">
        <v>360</v>
      </c>
      <c r="M5238" s="3" t="s">
        <v>797</v>
      </c>
      <c r="N5238" s="2" t="str">
        <f>Tbl_BalanceHistory[[#This Row],[ProgramCode]]&amp;": "&amp;Tbl_BalanceHistory[[#This Row],[Program Name]]</f>
        <v>360: Financial Assistance to Local Governments for Juvenile Justice Services</v>
      </c>
      <c r="O5238" s="3" t="s">
        <v>886</v>
      </c>
      <c r="P5238" s="1" t="str">
        <f>IF(Tbl_BalanceHistory[[#This Row],[FundCode]]="0100","GF",IF(Tbl_BalanceHistory[[#This Row],[FundCode]]="01000","GF","Hi Ed / OCR"))</f>
        <v>GF</v>
      </c>
      <c r="Q5238" s="5">
        <v>51661174.130000003</v>
      </c>
      <c r="R5238" s="5">
        <v>50599133.43</v>
      </c>
      <c r="S5238" s="5">
        <v>1062040.7</v>
      </c>
      <c r="T5238" s="5">
        <v>0</v>
      </c>
      <c r="U5238" s="3"/>
      <c r="V5238" s="5">
        <v>1062040.7</v>
      </c>
      <c r="W5238" s="5"/>
      <c r="X5238" s="5">
        <v>1062040.7</v>
      </c>
      <c r="Y5238" s="5">
        <v>0</v>
      </c>
      <c r="Z5238" s="5">
        <f>Tbl_BalanceHistory[[#This Row],[Discretionary Recommended - Pre 2022]]+Tbl_BalanceHistory[[#This Row],[Discretionary Balance Recommended: Policy]]+Tbl_BalanceHistory[[#This Row],[Discretionary Balance Recommended: Commitments]]</f>
        <v>1062040.7</v>
      </c>
      <c r="AA5238" s="5">
        <f>Tbl_BalanceHistory[[#This Row],[Discretionary Balance]]-Tbl_BalanceHistory[[#This Row],[Discretionary Reappropriation]]</f>
        <v>0</v>
      </c>
      <c r="AB5238" s="2"/>
      <c r="AC5238" s="2" t="s">
        <v>2257</v>
      </c>
      <c r="AD5238" s="2"/>
      <c r="AE5238" s="2"/>
    </row>
    <row r="5239" spans="1:31" ht="75" x14ac:dyDescent="0.25">
      <c r="A5239" s="2" t="s">
        <v>747</v>
      </c>
      <c r="B5239" s="3">
        <v>12</v>
      </c>
      <c r="C5239" s="3">
        <v>777</v>
      </c>
      <c r="D5239" s="3" t="s">
        <v>793</v>
      </c>
      <c r="E5239" s="3" t="str">
        <f>_xlfn.XLOOKUP(Tbl_BalanceHistory[[#This Row],[RespAgy]],Tbl_Agencies[Agy Code],Tbl_Agencies[Agy Sort])</f>
        <v>166000</v>
      </c>
      <c r="F5239" s="2" t="str">
        <f>Tbl_BalanceHistory[[#This Row],[RespAgy]]&amp;": "&amp;Tbl_BalanceHistory[[#This Row],[RespAgency]]</f>
        <v>777: Department of Juvenile Justice</v>
      </c>
      <c r="G5239" s="3">
        <v>777</v>
      </c>
      <c r="H5239" s="3" t="s">
        <v>793</v>
      </c>
      <c r="I5239" s="3" t="str">
        <f>_xlfn.XLOOKUP(Tbl_BalanceHistory[[#This Row],[AgyCode]],Tbl_Agencies[Agy Code],Tbl_Agencies[Agy Sort])</f>
        <v>166000</v>
      </c>
      <c r="J5239" s="2" t="str">
        <f>Tbl_BalanceHistory[[#This Row],[AgyCode]]&amp;": "&amp;Tbl_BalanceHistory[[#This Row],[Agency Name]]</f>
        <v>777: Department of Juvenile Justice</v>
      </c>
      <c r="K5239" s="1">
        <v>2023</v>
      </c>
      <c r="L5239" s="3">
        <v>360</v>
      </c>
      <c r="M5239" s="3" t="s">
        <v>797</v>
      </c>
      <c r="N5239" s="2" t="str">
        <f>Tbl_BalanceHistory[[#This Row],[ProgramCode]]&amp;": "&amp;Tbl_BalanceHistory[[#This Row],[Program Name]]</f>
        <v>360: Financial Assistance to Local Governments for Juvenile Justice Services</v>
      </c>
      <c r="O5239" s="3" t="s">
        <v>886</v>
      </c>
      <c r="P5239" s="1" t="str">
        <f>IF(Tbl_BalanceHistory[[#This Row],[FundCode]]="0100","GF",IF(Tbl_BalanceHistory[[#This Row],[FundCode]]="01000","GF","Hi Ed / OCR"))</f>
        <v>GF</v>
      </c>
      <c r="Q5239" s="5">
        <v>53391548.700000003</v>
      </c>
      <c r="R5239" s="5">
        <v>53224017.700000003</v>
      </c>
      <c r="S5239" s="5">
        <v>167531</v>
      </c>
      <c r="T5239" s="5">
        <v>0</v>
      </c>
      <c r="U5239" s="3"/>
      <c r="V5239" s="5">
        <v>167531</v>
      </c>
      <c r="W5239" s="5">
        <v>0</v>
      </c>
      <c r="X5239" s="5">
        <v>0</v>
      </c>
      <c r="Y5239" s="5">
        <v>0</v>
      </c>
      <c r="Z5239" s="5">
        <v>0</v>
      </c>
      <c r="AA5239" s="5">
        <v>167531</v>
      </c>
      <c r="AB5239" s="2"/>
      <c r="AC5239" s="2"/>
      <c r="AD5239" s="2"/>
      <c r="AE5239" s="2"/>
    </row>
    <row r="5240" spans="1:31" ht="75" x14ac:dyDescent="0.25">
      <c r="A5240" s="2" t="s">
        <v>747</v>
      </c>
      <c r="B5240" s="3">
        <v>12</v>
      </c>
      <c r="C5240" s="3">
        <v>777</v>
      </c>
      <c r="D5240" s="3" t="s">
        <v>793</v>
      </c>
      <c r="E5240" s="3" t="str">
        <f>_xlfn.XLOOKUP(Tbl_BalanceHistory[[#This Row],[RespAgy]],Tbl_Agencies[Agy Code],Tbl_Agencies[Agy Sort])</f>
        <v>166000</v>
      </c>
      <c r="F5240" s="2" t="str">
        <f>Tbl_BalanceHistory[[#This Row],[RespAgy]]&amp;": "&amp;Tbl_BalanceHistory[[#This Row],[RespAgency]]</f>
        <v>777: Department of Juvenile Justice</v>
      </c>
      <c r="G5240" s="3">
        <v>777</v>
      </c>
      <c r="H5240" s="3" t="s">
        <v>793</v>
      </c>
      <c r="I5240" s="3" t="str">
        <f>_xlfn.XLOOKUP(Tbl_BalanceHistory[[#This Row],[AgyCode]],Tbl_Agencies[Agy Code],Tbl_Agencies[Agy Sort])</f>
        <v>166000</v>
      </c>
      <c r="J5240" s="2" t="str">
        <f>Tbl_BalanceHistory[[#This Row],[AgyCode]]&amp;": "&amp;Tbl_BalanceHistory[[#This Row],[Agency Name]]</f>
        <v>777: Department of Juvenile Justice</v>
      </c>
      <c r="K5240" s="1">
        <v>2024</v>
      </c>
      <c r="L5240" s="3">
        <v>360</v>
      </c>
      <c r="M5240" s="3" t="s">
        <v>797</v>
      </c>
      <c r="N5240" s="2" t="str">
        <f>Tbl_BalanceHistory[[#This Row],[ProgramCode]]&amp;": "&amp;Tbl_BalanceHistory[[#This Row],[Program Name]]</f>
        <v>360: Financial Assistance to Local Governments for Juvenile Justice Services</v>
      </c>
      <c r="O5240" s="3" t="s">
        <v>886</v>
      </c>
      <c r="P5240" s="1" t="str">
        <f>IF(Tbl_BalanceHistory[[#This Row],[FundCode]]="0100","GF",IF(Tbl_BalanceHistory[[#This Row],[FundCode]]="01000","GF","Hi Ed / OCR"))</f>
        <v>GF</v>
      </c>
      <c r="Q5240" s="5">
        <v>55015521</v>
      </c>
      <c r="R5240" s="5">
        <v>55015521</v>
      </c>
      <c r="S5240" s="5">
        <v>0</v>
      </c>
      <c r="T5240" s="5">
        <v>0</v>
      </c>
      <c r="U5240" s="3"/>
      <c r="V5240" s="5">
        <v>0</v>
      </c>
      <c r="W5240" s="5">
        <v>0</v>
      </c>
      <c r="X5240" s="5">
        <v>0</v>
      </c>
      <c r="Y5240" s="5">
        <v>0</v>
      </c>
      <c r="Z5240" s="5">
        <v>0</v>
      </c>
      <c r="AA5240" s="5">
        <v>0</v>
      </c>
      <c r="AB5240" s="2"/>
      <c r="AC5240" s="2"/>
      <c r="AD5240" s="2"/>
      <c r="AE5240" s="2"/>
    </row>
    <row r="5241" spans="1:31" ht="45" x14ac:dyDescent="0.25">
      <c r="A5241" s="2" t="s">
        <v>747</v>
      </c>
      <c r="B5241" s="3">
        <v>12</v>
      </c>
      <c r="C5241" s="3">
        <v>777</v>
      </c>
      <c r="D5241" s="3" t="s">
        <v>793</v>
      </c>
      <c r="E5241" s="3" t="str">
        <f>_xlfn.XLOOKUP(Tbl_BalanceHistory[[#This Row],[RespAgy]],Tbl_Agencies[Agy Code],Tbl_Agencies[Agy Sort])</f>
        <v>166000</v>
      </c>
      <c r="F5241" s="2" t="str">
        <f>Tbl_BalanceHistory[[#This Row],[RespAgy]]&amp;": "&amp;Tbl_BalanceHistory[[#This Row],[RespAgency]]</f>
        <v>777: Department of Juvenile Justice</v>
      </c>
      <c r="G5241" s="3">
        <v>777</v>
      </c>
      <c r="H5241" s="3" t="s">
        <v>793</v>
      </c>
      <c r="I5241" s="3" t="str">
        <f>_xlfn.XLOOKUP(Tbl_BalanceHistory[[#This Row],[AgyCode]],Tbl_Agencies[Agy Code],Tbl_Agencies[Agy Sort])</f>
        <v>166000</v>
      </c>
      <c r="J5241" s="2" t="str">
        <f>Tbl_BalanceHistory[[#This Row],[AgyCode]]&amp;": "&amp;Tbl_BalanceHistory[[#This Row],[Agency Name]]</f>
        <v>777: Department of Juvenile Justice</v>
      </c>
      <c r="K5241" s="1">
        <v>2021</v>
      </c>
      <c r="L5241" s="3">
        <v>398</v>
      </c>
      <c r="M5241" s="3" t="s">
        <v>768</v>
      </c>
      <c r="N5241" s="2" t="str">
        <f>Tbl_BalanceHistory[[#This Row],[ProgramCode]]&amp;": "&amp;Tbl_BalanceHistory[[#This Row],[Program Name]]</f>
        <v>398: Operation of Secure Correctional Facilities</v>
      </c>
      <c r="O5241" s="3" t="s">
        <v>886</v>
      </c>
      <c r="P5241" s="1" t="str">
        <f>IF(Tbl_BalanceHistory[[#This Row],[FundCode]]="0100","GF",IF(Tbl_BalanceHistory[[#This Row],[FundCode]]="01000","GF","Hi Ed / OCR"))</f>
        <v>GF</v>
      </c>
      <c r="Q5241" s="5">
        <v>69412946.420000002</v>
      </c>
      <c r="R5241" s="5">
        <v>69412945.719999999</v>
      </c>
      <c r="S5241" s="5">
        <v>0.7</v>
      </c>
      <c r="T5241" s="5">
        <v>0</v>
      </c>
      <c r="U5241" s="3"/>
      <c r="V5241" s="5">
        <v>0.7</v>
      </c>
      <c r="W5241" s="5">
        <v>0</v>
      </c>
      <c r="X5241" s="5"/>
      <c r="Y5241" s="5"/>
      <c r="Z5241" s="5">
        <f>Tbl_BalanceHistory[[#This Row],[Discretionary Recommended - Pre 2022]]+Tbl_BalanceHistory[[#This Row],[Discretionary Balance Recommended: Policy]]+Tbl_BalanceHistory[[#This Row],[Discretionary Balance Recommended: Commitments]]</f>
        <v>0</v>
      </c>
      <c r="AA5241" s="5">
        <f>Tbl_BalanceHistory[[#This Row],[Discretionary Balance]]-Tbl_BalanceHistory[[#This Row],[Discretionary Reappropriation]]</f>
        <v>0.7</v>
      </c>
      <c r="AB5241" s="2"/>
      <c r="AC5241" s="2"/>
      <c r="AD5241" s="2"/>
      <c r="AE5241" s="2"/>
    </row>
    <row r="5242" spans="1:31" ht="90" x14ac:dyDescent="0.25">
      <c r="A5242" s="2" t="s">
        <v>747</v>
      </c>
      <c r="B5242" s="3">
        <v>12</v>
      </c>
      <c r="C5242" s="3">
        <v>777</v>
      </c>
      <c r="D5242" s="3" t="s">
        <v>793</v>
      </c>
      <c r="E5242" s="3" t="str">
        <f>_xlfn.XLOOKUP(Tbl_BalanceHistory[[#This Row],[RespAgy]],Tbl_Agencies[Agy Code],Tbl_Agencies[Agy Sort])</f>
        <v>166000</v>
      </c>
      <c r="F5242" s="2" t="str">
        <f>Tbl_BalanceHistory[[#This Row],[RespAgy]]&amp;": "&amp;Tbl_BalanceHistory[[#This Row],[RespAgency]]</f>
        <v>777: Department of Juvenile Justice</v>
      </c>
      <c r="G5242" s="3">
        <v>777</v>
      </c>
      <c r="H5242" s="3" t="s">
        <v>793</v>
      </c>
      <c r="I5242" s="3" t="str">
        <f>_xlfn.XLOOKUP(Tbl_BalanceHistory[[#This Row],[AgyCode]],Tbl_Agencies[Agy Code],Tbl_Agencies[Agy Sort])</f>
        <v>166000</v>
      </c>
      <c r="J5242" s="2" t="str">
        <f>Tbl_BalanceHistory[[#This Row],[AgyCode]]&amp;": "&amp;Tbl_BalanceHistory[[#This Row],[Agency Name]]</f>
        <v>777: Department of Juvenile Justice</v>
      </c>
      <c r="K5242" s="1">
        <v>2022</v>
      </c>
      <c r="L5242" s="3">
        <v>398</v>
      </c>
      <c r="M5242" s="3" t="s">
        <v>768</v>
      </c>
      <c r="N5242" s="2" t="str">
        <f>Tbl_BalanceHistory[[#This Row],[ProgramCode]]&amp;": "&amp;Tbl_BalanceHistory[[#This Row],[Program Name]]</f>
        <v>398: Operation of Secure Correctional Facilities</v>
      </c>
      <c r="O5242" s="3" t="s">
        <v>886</v>
      </c>
      <c r="P5242" s="1" t="str">
        <f>IF(Tbl_BalanceHistory[[#This Row],[FundCode]]="0100","GF",IF(Tbl_BalanceHistory[[#This Row],[FundCode]]="01000","GF","Hi Ed / OCR"))</f>
        <v>GF</v>
      </c>
      <c r="Q5242" s="5">
        <v>73356541</v>
      </c>
      <c r="R5242" s="5">
        <v>54552971.039999999</v>
      </c>
      <c r="S5242" s="5">
        <v>18803569.960000001</v>
      </c>
      <c r="T5242" s="5">
        <v>0</v>
      </c>
      <c r="U5242" s="3"/>
      <c r="V5242" s="5">
        <v>18803569.960000001</v>
      </c>
      <c r="W5242" s="5"/>
      <c r="X5242" s="5">
        <v>168000</v>
      </c>
      <c r="Y5242" s="5">
        <v>0</v>
      </c>
      <c r="Z5242" s="5">
        <f>Tbl_BalanceHistory[[#This Row],[Discretionary Recommended - Pre 2022]]+Tbl_BalanceHistory[[#This Row],[Discretionary Balance Recommended: Policy]]+Tbl_BalanceHistory[[#This Row],[Discretionary Balance Recommended: Commitments]]</f>
        <v>168000</v>
      </c>
      <c r="AA5242" s="5">
        <f>Tbl_BalanceHistory[[#This Row],[Discretionary Balance]]-Tbl_BalanceHistory[[#This Row],[Discretionary Reappropriation]]</f>
        <v>18635569.960000001</v>
      </c>
      <c r="AB5242" s="2"/>
      <c r="AC5242" s="2" t="s">
        <v>2258</v>
      </c>
      <c r="AD5242" s="2"/>
      <c r="AE5242" s="2"/>
    </row>
    <row r="5243" spans="1:31" ht="45" x14ac:dyDescent="0.25">
      <c r="A5243" s="2" t="s">
        <v>747</v>
      </c>
      <c r="B5243" s="3">
        <v>12</v>
      </c>
      <c r="C5243" s="3">
        <v>777</v>
      </c>
      <c r="D5243" s="3" t="s">
        <v>793</v>
      </c>
      <c r="E5243" s="3" t="str">
        <f>_xlfn.XLOOKUP(Tbl_BalanceHistory[[#This Row],[RespAgy]],Tbl_Agencies[Agy Code],Tbl_Agencies[Agy Sort])</f>
        <v>166000</v>
      </c>
      <c r="F5243" s="2" t="str">
        <f>Tbl_BalanceHistory[[#This Row],[RespAgy]]&amp;": "&amp;Tbl_BalanceHistory[[#This Row],[RespAgency]]</f>
        <v>777: Department of Juvenile Justice</v>
      </c>
      <c r="G5243" s="3">
        <v>777</v>
      </c>
      <c r="H5243" s="3" t="s">
        <v>793</v>
      </c>
      <c r="I5243" s="3" t="str">
        <f>_xlfn.XLOOKUP(Tbl_BalanceHistory[[#This Row],[AgyCode]],Tbl_Agencies[Agy Code],Tbl_Agencies[Agy Sort])</f>
        <v>166000</v>
      </c>
      <c r="J5243" s="2" t="str">
        <f>Tbl_BalanceHistory[[#This Row],[AgyCode]]&amp;": "&amp;Tbl_BalanceHistory[[#This Row],[Agency Name]]</f>
        <v>777: Department of Juvenile Justice</v>
      </c>
      <c r="K5243" s="1">
        <v>2023</v>
      </c>
      <c r="L5243" s="3">
        <v>398</v>
      </c>
      <c r="M5243" s="3" t="s">
        <v>768</v>
      </c>
      <c r="N5243" s="2" t="str">
        <f>Tbl_BalanceHistory[[#This Row],[ProgramCode]]&amp;": "&amp;Tbl_BalanceHistory[[#This Row],[Program Name]]</f>
        <v>398: Operation of Secure Correctional Facilities</v>
      </c>
      <c r="O5243" s="3" t="s">
        <v>886</v>
      </c>
      <c r="P5243" s="1" t="str">
        <f>IF(Tbl_BalanceHistory[[#This Row],[FundCode]]="0100","GF",IF(Tbl_BalanceHistory[[#This Row],[FundCode]]="01000","GF","Hi Ed / OCR"))</f>
        <v>GF</v>
      </c>
      <c r="Q5243" s="5">
        <v>70124740</v>
      </c>
      <c r="R5243" s="5">
        <v>61611549.109999999</v>
      </c>
      <c r="S5243" s="5">
        <v>8513190.8900000006</v>
      </c>
      <c r="T5243" s="5">
        <v>0</v>
      </c>
      <c r="U5243" s="3"/>
      <c r="V5243" s="5">
        <v>8513190.8900000006</v>
      </c>
      <c r="W5243" s="5">
        <v>0</v>
      </c>
      <c r="X5243" s="5">
        <v>0</v>
      </c>
      <c r="Y5243" s="5">
        <v>0</v>
      </c>
      <c r="Z5243" s="5">
        <v>0</v>
      </c>
      <c r="AA5243" s="5">
        <v>8513190.8900000006</v>
      </c>
      <c r="AB5243" s="2"/>
      <c r="AC5243" s="2"/>
      <c r="AD5243" s="2"/>
      <c r="AE5243" s="2"/>
    </row>
    <row r="5244" spans="1:31" ht="45" x14ac:dyDescent="0.25">
      <c r="A5244" s="2" t="s">
        <v>747</v>
      </c>
      <c r="B5244" s="3">
        <v>12</v>
      </c>
      <c r="C5244" s="3">
        <v>777</v>
      </c>
      <c r="D5244" s="3" t="s">
        <v>793</v>
      </c>
      <c r="E5244" s="3" t="str">
        <f>_xlfn.XLOOKUP(Tbl_BalanceHistory[[#This Row],[RespAgy]],Tbl_Agencies[Agy Code],Tbl_Agencies[Agy Sort])</f>
        <v>166000</v>
      </c>
      <c r="F5244" s="2" t="str">
        <f>Tbl_BalanceHistory[[#This Row],[RespAgy]]&amp;": "&amp;Tbl_BalanceHistory[[#This Row],[RespAgency]]</f>
        <v>777: Department of Juvenile Justice</v>
      </c>
      <c r="G5244" s="3">
        <v>777</v>
      </c>
      <c r="H5244" s="3" t="s">
        <v>793</v>
      </c>
      <c r="I5244" s="3" t="str">
        <f>_xlfn.XLOOKUP(Tbl_BalanceHistory[[#This Row],[AgyCode]],Tbl_Agencies[Agy Code],Tbl_Agencies[Agy Sort])</f>
        <v>166000</v>
      </c>
      <c r="J5244" s="2" t="str">
        <f>Tbl_BalanceHistory[[#This Row],[AgyCode]]&amp;": "&amp;Tbl_BalanceHistory[[#This Row],[Agency Name]]</f>
        <v>777: Department of Juvenile Justice</v>
      </c>
      <c r="K5244" s="1">
        <v>2024</v>
      </c>
      <c r="L5244" s="3">
        <v>398</v>
      </c>
      <c r="M5244" s="3" t="s">
        <v>768</v>
      </c>
      <c r="N5244" s="2" t="str">
        <f>Tbl_BalanceHistory[[#This Row],[ProgramCode]]&amp;": "&amp;Tbl_BalanceHistory[[#This Row],[Program Name]]</f>
        <v>398: Operation of Secure Correctional Facilities</v>
      </c>
      <c r="O5244" s="3" t="s">
        <v>886</v>
      </c>
      <c r="P5244" s="1" t="str">
        <f>IF(Tbl_BalanceHistory[[#This Row],[FundCode]]="0100","GF",IF(Tbl_BalanceHistory[[#This Row],[FundCode]]="01000","GF","Hi Ed / OCR"))</f>
        <v>GF</v>
      </c>
      <c r="Q5244" s="5">
        <v>70129529</v>
      </c>
      <c r="R5244" s="5">
        <v>70129501.959999993</v>
      </c>
      <c r="S5244" s="5">
        <v>27.04</v>
      </c>
      <c r="T5244" s="5">
        <v>0</v>
      </c>
      <c r="U5244" s="3"/>
      <c r="V5244" s="5">
        <v>27.04</v>
      </c>
      <c r="W5244" s="5">
        <v>0</v>
      </c>
      <c r="X5244" s="5">
        <v>0</v>
      </c>
      <c r="Y5244" s="5">
        <v>0</v>
      </c>
      <c r="Z5244" s="5">
        <v>0</v>
      </c>
      <c r="AA5244" s="5">
        <v>27.04</v>
      </c>
      <c r="AB5244" s="2"/>
      <c r="AC5244" s="2"/>
      <c r="AD5244" s="2"/>
      <c r="AE5244" s="2"/>
    </row>
    <row r="5245" spans="1:31" ht="45" x14ac:dyDescent="0.25">
      <c r="A5245" s="2" t="s">
        <v>747</v>
      </c>
      <c r="B5245" s="3">
        <v>12</v>
      </c>
      <c r="C5245" s="3">
        <v>777</v>
      </c>
      <c r="D5245" s="3" t="s">
        <v>793</v>
      </c>
      <c r="E5245" s="3" t="str">
        <f>_xlfn.XLOOKUP(Tbl_BalanceHistory[[#This Row],[RespAgy]],Tbl_Agencies[Agy Code],Tbl_Agencies[Agy Sort])</f>
        <v>166000</v>
      </c>
      <c r="F5245" s="2" t="str">
        <f>Tbl_BalanceHistory[[#This Row],[RespAgy]]&amp;": "&amp;Tbl_BalanceHistory[[#This Row],[RespAgency]]</f>
        <v>777: Department of Juvenile Justice</v>
      </c>
      <c r="G5245" s="3">
        <v>777</v>
      </c>
      <c r="H5245" s="3" t="s">
        <v>793</v>
      </c>
      <c r="I5245" s="3" t="str">
        <f>_xlfn.XLOOKUP(Tbl_BalanceHistory[[#This Row],[AgyCode]],Tbl_Agencies[Agy Code],Tbl_Agencies[Agy Sort])</f>
        <v>166000</v>
      </c>
      <c r="J5245" s="2" t="str">
        <f>Tbl_BalanceHistory[[#This Row],[AgyCode]]&amp;": "&amp;Tbl_BalanceHistory[[#This Row],[Agency Name]]</f>
        <v>777: Department of Juvenile Justice</v>
      </c>
      <c r="K5245" s="1">
        <v>2021</v>
      </c>
      <c r="L5245" s="3">
        <v>399</v>
      </c>
      <c r="M5245" s="3" t="s">
        <v>62</v>
      </c>
      <c r="N5245" s="2" t="str">
        <f>Tbl_BalanceHistory[[#This Row],[ProgramCode]]&amp;": "&amp;Tbl_BalanceHistory[[#This Row],[Program Name]]</f>
        <v>399: Administrative and Support Services</v>
      </c>
      <c r="O5245" s="3" t="s">
        <v>886</v>
      </c>
      <c r="P5245" s="1" t="str">
        <f>IF(Tbl_BalanceHistory[[#This Row],[FundCode]]="0100","GF",IF(Tbl_BalanceHistory[[#This Row],[FundCode]]="01000","GF","Hi Ed / OCR"))</f>
        <v>GF</v>
      </c>
      <c r="Q5245" s="5">
        <v>17661001.870000001</v>
      </c>
      <c r="R5245" s="5">
        <v>17661001.120000001</v>
      </c>
      <c r="S5245" s="5">
        <v>0.75</v>
      </c>
      <c r="T5245" s="5">
        <v>0</v>
      </c>
      <c r="U5245" s="3"/>
      <c r="V5245" s="5">
        <v>0.75</v>
      </c>
      <c r="W5245" s="5">
        <v>0</v>
      </c>
      <c r="X5245" s="5"/>
      <c r="Y5245" s="5"/>
      <c r="Z5245" s="5">
        <f>Tbl_BalanceHistory[[#This Row],[Discretionary Recommended - Pre 2022]]+Tbl_BalanceHistory[[#This Row],[Discretionary Balance Recommended: Policy]]+Tbl_BalanceHistory[[#This Row],[Discretionary Balance Recommended: Commitments]]</f>
        <v>0</v>
      </c>
      <c r="AA5245" s="5">
        <f>Tbl_BalanceHistory[[#This Row],[Discretionary Balance]]-Tbl_BalanceHistory[[#This Row],[Discretionary Reappropriation]]</f>
        <v>0.75</v>
      </c>
      <c r="AB5245" s="2"/>
      <c r="AC5245" s="2"/>
      <c r="AD5245" s="2"/>
      <c r="AE5245" s="2"/>
    </row>
    <row r="5246" spans="1:31" ht="45" x14ac:dyDescent="0.25">
      <c r="A5246" s="2" t="s">
        <v>747</v>
      </c>
      <c r="B5246" s="3">
        <v>12</v>
      </c>
      <c r="C5246" s="3">
        <v>777</v>
      </c>
      <c r="D5246" s="3" t="s">
        <v>793</v>
      </c>
      <c r="E5246" s="3" t="str">
        <f>_xlfn.XLOOKUP(Tbl_BalanceHistory[[#This Row],[RespAgy]],Tbl_Agencies[Agy Code],Tbl_Agencies[Agy Sort])</f>
        <v>166000</v>
      </c>
      <c r="F5246" s="2" t="str">
        <f>Tbl_BalanceHistory[[#This Row],[RespAgy]]&amp;": "&amp;Tbl_BalanceHistory[[#This Row],[RespAgency]]</f>
        <v>777: Department of Juvenile Justice</v>
      </c>
      <c r="G5246" s="3">
        <v>777</v>
      </c>
      <c r="H5246" s="3" t="s">
        <v>793</v>
      </c>
      <c r="I5246" s="3" t="str">
        <f>_xlfn.XLOOKUP(Tbl_BalanceHistory[[#This Row],[AgyCode]],Tbl_Agencies[Agy Code],Tbl_Agencies[Agy Sort])</f>
        <v>166000</v>
      </c>
      <c r="J5246" s="2" t="str">
        <f>Tbl_BalanceHistory[[#This Row],[AgyCode]]&amp;": "&amp;Tbl_BalanceHistory[[#This Row],[Agency Name]]</f>
        <v>777: Department of Juvenile Justice</v>
      </c>
      <c r="K5246" s="1">
        <v>2022</v>
      </c>
      <c r="L5246" s="3">
        <v>399</v>
      </c>
      <c r="M5246" s="3" t="s">
        <v>62</v>
      </c>
      <c r="N5246" s="2" t="str">
        <f>Tbl_BalanceHistory[[#This Row],[ProgramCode]]&amp;": "&amp;Tbl_BalanceHistory[[#This Row],[Program Name]]</f>
        <v>399: Administrative and Support Services</v>
      </c>
      <c r="O5246" s="3" t="s">
        <v>886</v>
      </c>
      <c r="P5246" s="1" t="str">
        <f>IF(Tbl_BalanceHistory[[#This Row],[FundCode]]="0100","GF",IF(Tbl_BalanceHistory[[#This Row],[FundCode]]="01000","GF","Hi Ed / OCR"))</f>
        <v>GF</v>
      </c>
      <c r="Q5246" s="5">
        <v>19566942</v>
      </c>
      <c r="R5246" s="5">
        <v>19566942</v>
      </c>
      <c r="S5246" s="5">
        <v>0</v>
      </c>
      <c r="T5246" s="5">
        <v>0</v>
      </c>
      <c r="U5246" s="3"/>
      <c r="V5246" s="5">
        <v>0</v>
      </c>
      <c r="W5246" s="5"/>
      <c r="X5246" s="5">
        <v>0</v>
      </c>
      <c r="Y5246" s="5">
        <v>0</v>
      </c>
      <c r="Z5246" s="5">
        <f>Tbl_BalanceHistory[[#This Row],[Discretionary Recommended - Pre 2022]]+Tbl_BalanceHistory[[#This Row],[Discretionary Balance Recommended: Policy]]+Tbl_BalanceHistory[[#This Row],[Discretionary Balance Recommended: Commitments]]</f>
        <v>0</v>
      </c>
      <c r="AA5246" s="5">
        <f>Tbl_BalanceHistory[[#This Row],[Discretionary Balance]]-Tbl_BalanceHistory[[#This Row],[Discretionary Reappropriation]]</f>
        <v>0</v>
      </c>
      <c r="AB5246" s="2"/>
      <c r="AC5246" s="2"/>
      <c r="AD5246" s="2"/>
      <c r="AE5246" s="2"/>
    </row>
    <row r="5247" spans="1:31" ht="45" x14ac:dyDescent="0.25">
      <c r="A5247" s="2" t="s">
        <v>747</v>
      </c>
      <c r="B5247" s="3">
        <v>12</v>
      </c>
      <c r="C5247" s="3">
        <v>777</v>
      </c>
      <c r="D5247" s="3" t="s">
        <v>793</v>
      </c>
      <c r="E5247" s="3" t="str">
        <f>_xlfn.XLOOKUP(Tbl_BalanceHistory[[#This Row],[RespAgy]],Tbl_Agencies[Agy Code],Tbl_Agencies[Agy Sort])</f>
        <v>166000</v>
      </c>
      <c r="F5247" s="2" t="str">
        <f>Tbl_BalanceHistory[[#This Row],[RespAgy]]&amp;": "&amp;Tbl_BalanceHistory[[#This Row],[RespAgency]]</f>
        <v>777: Department of Juvenile Justice</v>
      </c>
      <c r="G5247" s="3">
        <v>777</v>
      </c>
      <c r="H5247" s="3" t="s">
        <v>793</v>
      </c>
      <c r="I5247" s="3" t="str">
        <f>_xlfn.XLOOKUP(Tbl_BalanceHistory[[#This Row],[AgyCode]],Tbl_Agencies[Agy Code],Tbl_Agencies[Agy Sort])</f>
        <v>166000</v>
      </c>
      <c r="J5247" s="2" t="str">
        <f>Tbl_BalanceHistory[[#This Row],[AgyCode]]&amp;": "&amp;Tbl_BalanceHistory[[#This Row],[Agency Name]]</f>
        <v>777: Department of Juvenile Justice</v>
      </c>
      <c r="K5247" s="1">
        <v>2023</v>
      </c>
      <c r="L5247" s="3">
        <v>399</v>
      </c>
      <c r="M5247" s="3" t="s">
        <v>62</v>
      </c>
      <c r="N5247" s="2" t="str">
        <f>Tbl_BalanceHistory[[#This Row],[ProgramCode]]&amp;": "&amp;Tbl_BalanceHistory[[#This Row],[Program Name]]</f>
        <v>399: Administrative and Support Services</v>
      </c>
      <c r="O5247" s="3" t="s">
        <v>886</v>
      </c>
      <c r="P5247" s="1" t="str">
        <f>IF(Tbl_BalanceHistory[[#This Row],[FundCode]]="0100","GF",IF(Tbl_BalanceHistory[[#This Row],[FundCode]]="01000","GF","Hi Ed / OCR"))</f>
        <v>GF</v>
      </c>
      <c r="Q5247" s="5">
        <v>22976796</v>
      </c>
      <c r="R5247" s="5">
        <v>22976796</v>
      </c>
      <c r="S5247" s="5">
        <v>0</v>
      </c>
      <c r="T5247" s="5">
        <v>0</v>
      </c>
      <c r="U5247" s="3"/>
      <c r="V5247" s="5">
        <v>0</v>
      </c>
      <c r="W5247" s="5">
        <v>0</v>
      </c>
      <c r="X5247" s="5">
        <v>0</v>
      </c>
      <c r="Y5247" s="5">
        <v>0</v>
      </c>
      <c r="Z5247" s="5">
        <v>0</v>
      </c>
      <c r="AA5247" s="5">
        <v>0</v>
      </c>
      <c r="AB5247" s="2"/>
      <c r="AC5247" s="2"/>
      <c r="AD5247" s="2"/>
      <c r="AE5247" s="2"/>
    </row>
    <row r="5248" spans="1:31" ht="45" x14ac:dyDescent="0.25">
      <c r="A5248" s="2" t="s">
        <v>747</v>
      </c>
      <c r="B5248" s="3">
        <v>12</v>
      </c>
      <c r="C5248" s="3">
        <v>777</v>
      </c>
      <c r="D5248" s="3" t="s">
        <v>793</v>
      </c>
      <c r="E5248" s="3" t="str">
        <f>_xlfn.XLOOKUP(Tbl_BalanceHistory[[#This Row],[RespAgy]],Tbl_Agencies[Agy Code],Tbl_Agencies[Agy Sort])</f>
        <v>166000</v>
      </c>
      <c r="F5248" s="2" t="str">
        <f>Tbl_BalanceHistory[[#This Row],[RespAgy]]&amp;": "&amp;Tbl_BalanceHistory[[#This Row],[RespAgency]]</f>
        <v>777: Department of Juvenile Justice</v>
      </c>
      <c r="G5248" s="3">
        <v>777</v>
      </c>
      <c r="H5248" s="3" t="s">
        <v>793</v>
      </c>
      <c r="I5248" s="3" t="str">
        <f>_xlfn.XLOOKUP(Tbl_BalanceHistory[[#This Row],[AgyCode]],Tbl_Agencies[Agy Code],Tbl_Agencies[Agy Sort])</f>
        <v>166000</v>
      </c>
      <c r="J5248" s="2" t="str">
        <f>Tbl_BalanceHistory[[#This Row],[AgyCode]]&amp;": "&amp;Tbl_BalanceHistory[[#This Row],[Agency Name]]</f>
        <v>777: Department of Juvenile Justice</v>
      </c>
      <c r="K5248" s="1">
        <v>2024</v>
      </c>
      <c r="L5248" s="3">
        <v>399</v>
      </c>
      <c r="M5248" s="3" t="s">
        <v>62</v>
      </c>
      <c r="N5248" s="2" t="str">
        <f>Tbl_BalanceHistory[[#This Row],[ProgramCode]]&amp;": "&amp;Tbl_BalanceHistory[[#This Row],[Program Name]]</f>
        <v>399: Administrative and Support Services</v>
      </c>
      <c r="O5248" s="3" t="s">
        <v>886</v>
      </c>
      <c r="P5248" s="1" t="str">
        <f>IF(Tbl_BalanceHistory[[#This Row],[FundCode]]="0100","GF",IF(Tbl_BalanceHistory[[#This Row],[FundCode]]="01000","GF","Hi Ed / OCR"))</f>
        <v>GF</v>
      </c>
      <c r="Q5248" s="5">
        <v>24969909</v>
      </c>
      <c r="R5248" s="5">
        <v>24969905.98</v>
      </c>
      <c r="S5248" s="5">
        <v>3.02</v>
      </c>
      <c r="T5248" s="5">
        <v>0</v>
      </c>
      <c r="U5248" s="3"/>
      <c r="V5248" s="5">
        <v>3.02</v>
      </c>
      <c r="W5248" s="5">
        <v>0</v>
      </c>
      <c r="X5248" s="5">
        <v>0</v>
      </c>
      <c r="Y5248" s="5">
        <v>0</v>
      </c>
      <c r="Z5248" s="5">
        <v>0</v>
      </c>
      <c r="AA5248" s="5">
        <v>3.02</v>
      </c>
      <c r="AB5248" s="2"/>
      <c r="AC5248" s="2"/>
      <c r="AD5248" s="2"/>
      <c r="AE5248" s="2"/>
    </row>
    <row r="5249" spans="1:31" ht="225" x14ac:dyDescent="0.25">
      <c r="A5249" s="2" t="s">
        <v>747</v>
      </c>
      <c r="B5249" s="3">
        <v>12</v>
      </c>
      <c r="C5249" s="3">
        <v>156</v>
      </c>
      <c r="D5249" s="3" t="s">
        <v>800</v>
      </c>
      <c r="E5249" s="3" t="str">
        <f>_xlfn.XLOOKUP(Tbl_BalanceHistory[[#This Row],[RespAgy]],Tbl_Agencies[Agy Code],Tbl_Agencies[Agy Sort])</f>
        <v>168000</v>
      </c>
      <c r="F5249" s="2" t="str">
        <f>Tbl_BalanceHistory[[#This Row],[RespAgy]]&amp;": "&amp;Tbl_BalanceHistory[[#This Row],[RespAgency]]</f>
        <v>156: Department of State Police</v>
      </c>
      <c r="G5249" s="3">
        <v>156</v>
      </c>
      <c r="H5249" s="3" t="s">
        <v>800</v>
      </c>
      <c r="I5249" s="3" t="str">
        <f>_xlfn.XLOOKUP(Tbl_BalanceHistory[[#This Row],[AgyCode]],Tbl_Agencies[Agy Code],Tbl_Agencies[Agy Sort])</f>
        <v>168000</v>
      </c>
      <c r="J5249" s="2" t="str">
        <f>Tbl_BalanceHistory[[#This Row],[AgyCode]]&amp;": "&amp;Tbl_BalanceHistory[[#This Row],[Agency Name]]</f>
        <v>156: Department of State Police</v>
      </c>
      <c r="K5249" s="1">
        <v>2021</v>
      </c>
      <c r="L5249" s="3">
        <v>302</v>
      </c>
      <c r="M5249" s="3" t="s">
        <v>802</v>
      </c>
      <c r="N5249" s="2" t="str">
        <f>Tbl_BalanceHistory[[#This Row],[ProgramCode]]&amp;": "&amp;Tbl_BalanceHistory[[#This Row],[Program Name]]</f>
        <v>302: Information Technology Systems, Telecommunications and Records Management</v>
      </c>
      <c r="O5249" s="3" t="s">
        <v>886</v>
      </c>
      <c r="P5249" s="1" t="str">
        <f>IF(Tbl_BalanceHistory[[#This Row],[FundCode]]="0100","GF",IF(Tbl_BalanceHistory[[#This Row],[FundCode]]="01000","GF","Hi Ed / OCR"))</f>
        <v>GF</v>
      </c>
      <c r="Q5249" s="5">
        <v>66442970.670000002</v>
      </c>
      <c r="R5249" s="5">
        <v>62451596.280000001</v>
      </c>
      <c r="S5249" s="5">
        <v>3991374.39</v>
      </c>
      <c r="T5249" s="5">
        <v>0</v>
      </c>
      <c r="U5249" s="3"/>
      <c r="V5249" s="5">
        <v>3991374.39</v>
      </c>
      <c r="W5249" s="5">
        <v>3991374.39</v>
      </c>
      <c r="X5249" s="5"/>
      <c r="Y5249" s="5"/>
      <c r="Z5249" s="5">
        <f>Tbl_BalanceHistory[[#This Row],[Discretionary Recommended - Pre 2022]]+Tbl_BalanceHistory[[#This Row],[Discretionary Balance Recommended: Policy]]+Tbl_BalanceHistory[[#This Row],[Discretionary Balance Recommended: Commitments]]</f>
        <v>3991374.39</v>
      </c>
      <c r="AA5249" s="5">
        <f>Tbl_BalanceHistory[[#This Row],[Discretionary Balance]]-Tbl_BalanceHistory[[#This Row],[Discretionary Reappropriation]]</f>
        <v>0</v>
      </c>
      <c r="AB5249" s="2" t="s">
        <v>2259</v>
      </c>
      <c r="AC5249" s="2"/>
      <c r="AD5249" s="2"/>
      <c r="AE5249" s="2" t="s">
        <v>2260</v>
      </c>
    </row>
    <row r="5250" spans="1:31" ht="330" x14ac:dyDescent="0.25">
      <c r="A5250" s="2" t="s">
        <v>747</v>
      </c>
      <c r="B5250" s="3">
        <v>12</v>
      </c>
      <c r="C5250" s="3">
        <v>156</v>
      </c>
      <c r="D5250" s="3" t="s">
        <v>800</v>
      </c>
      <c r="E5250" s="3" t="str">
        <f>_xlfn.XLOOKUP(Tbl_BalanceHistory[[#This Row],[RespAgy]],Tbl_Agencies[Agy Code],Tbl_Agencies[Agy Sort])</f>
        <v>168000</v>
      </c>
      <c r="F5250" s="2" t="str">
        <f>Tbl_BalanceHistory[[#This Row],[RespAgy]]&amp;": "&amp;Tbl_BalanceHistory[[#This Row],[RespAgency]]</f>
        <v>156: Department of State Police</v>
      </c>
      <c r="G5250" s="3">
        <v>156</v>
      </c>
      <c r="H5250" s="3" t="s">
        <v>800</v>
      </c>
      <c r="I5250" s="3" t="str">
        <f>_xlfn.XLOOKUP(Tbl_BalanceHistory[[#This Row],[AgyCode]],Tbl_Agencies[Agy Code],Tbl_Agencies[Agy Sort])</f>
        <v>168000</v>
      </c>
      <c r="J5250" s="2" t="str">
        <f>Tbl_BalanceHistory[[#This Row],[AgyCode]]&amp;": "&amp;Tbl_BalanceHistory[[#This Row],[Agency Name]]</f>
        <v>156: Department of State Police</v>
      </c>
      <c r="K5250" s="1">
        <v>2022</v>
      </c>
      <c r="L5250" s="3">
        <v>302</v>
      </c>
      <c r="M5250" s="3" t="s">
        <v>802</v>
      </c>
      <c r="N5250" s="2" t="str">
        <f>Tbl_BalanceHistory[[#This Row],[ProgramCode]]&amp;": "&amp;Tbl_BalanceHistory[[#This Row],[Program Name]]</f>
        <v>302: Information Technology Systems, Telecommunications and Records Management</v>
      </c>
      <c r="O5250" s="3" t="s">
        <v>886</v>
      </c>
      <c r="P5250" s="1" t="str">
        <f>IF(Tbl_BalanceHistory[[#This Row],[FundCode]]="0100","GF",IF(Tbl_BalanceHistory[[#This Row],[FundCode]]="01000","GF","Hi Ed / OCR"))</f>
        <v>GF</v>
      </c>
      <c r="Q5250" s="5">
        <v>82594503.299999997</v>
      </c>
      <c r="R5250" s="5">
        <v>60790644.390000001</v>
      </c>
      <c r="S5250" s="5">
        <v>21803858.91</v>
      </c>
      <c r="T5250" s="5">
        <v>0</v>
      </c>
      <c r="U5250" s="3"/>
      <c r="V5250" s="5">
        <v>21803858.91</v>
      </c>
      <c r="W5250" s="5"/>
      <c r="X5250" s="5">
        <v>0</v>
      </c>
      <c r="Y5250" s="5">
        <v>20642355</v>
      </c>
      <c r="Z5250" s="5">
        <f>Tbl_BalanceHistory[[#This Row],[Discretionary Recommended - Pre 2022]]+Tbl_BalanceHistory[[#This Row],[Discretionary Balance Recommended: Policy]]+Tbl_BalanceHistory[[#This Row],[Discretionary Balance Recommended: Commitments]]</f>
        <v>20642355</v>
      </c>
      <c r="AA5250" s="5">
        <f>Tbl_BalanceHistory[[#This Row],[Discretionary Balance]]-Tbl_BalanceHistory[[#This Row],[Discretionary Reappropriation]]</f>
        <v>1161503.9100000001</v>
      </c>
      <c r="AB5250" s="2"/>
      <c r="AC5250" s="2"/>
      <c r="AD5250" s="2" t="s">
        <v>2261</v>
      </c>
      <c r="AE5250" s="2"/>
    </row>
    <row r="5251" spans="1:31" ht="120" x14ac:dyDescent="0.25">
      <c r="A5251" s="2" t="s">
        <v>747</v>
      </c>
      <c r="B5251" s="3">
        <v>12</v>
      </c>
      <c r="C5251" s="3">
        <v>156</v>
      </c>
      <c r="D5251" s="3" t="s">
        <v>800</v>
      </c>
      <c r="E5251" s="3" t="str">
        <f>_xlfn.XLOOKUP(Tbl_BalanceHistory[[#This Row],[RespAgy]],Tbl_Agencies[Agy Code],Tbl_Agencies[Agy Sort])</f>
        <v>168000</v>
      </c>
      <c r="F5251" s="2" t="str">
        <f>Tbl_BalanceHistory[[#This Row],[RespAgy]]&amp;": "&amp;Tbl_BalanceHistory[[#This Row],[RespAgency]]</f>
        <v>156: Department of State Police</v>
      </c>
      <c r="G5251" s="3">
        <v>156</v>
      </c>
      <c r="H5251" s="3" t="s">
        <v>800</v>
      </c>
      <c r="I5251" s="3" t="str">
        <f>_xlfn.XLOOKUP(Tbl_BalanceHistory[[#This Row],[AgyCode]],Tbl_Agencies[Agy Code],Tbl_Agencies[Agy Sort])</f>
        <v>168000</v>
      </c>
      <c r="J5251" s="2" t="str">
        <f>Tbl_BalanceHistory[[#This Row],[AgyCode]]&amp;": "&amp;Tbl_BalanceHistory[[#This Row],[Agency Name]]</f>
        <v>156: Department of State Police</v>
      </c>
      <c r="K5251" s="1">
        <v>2023</v>
      </c>
      <c r="L5251" s="3">
        <v>302</v>
      </c>
      <c r="M5251" s="3" t="s">
        <v>802</v>
      </c>
      <c r="N5251" s="2" t="str">
        <f>Tbl_BalanceHistory[[#This Row],[ProgramCode]]&amp;": "&amp;Tbl_BalanceHistory[[#This Row],[Program Name]]</f>
        <v>302: Information Technology Systems, Telecommunications and Records Management</v>
      </c>
      <c r="O5251" s="3" t="s">
        <v>886</v>
      </c>
      <c r="P5251" s="1" t="str">
        <f>IF(Tbl_BalanceHistory[[#This Row],[FundCode]]="0100","GF",IF(Tbl_BalanceHistory[[#This Row],[FundCode]]="01000","GF","Hi Ed / OCR"))</f>
        <v>GF</v>
      </c>
      <c r="Q5251" s="5">
        <v>105167163</v>
      </c>
      <c r="R5251" s="5">
        <v>80189561.409999996</v>
      </c>
      <c r="S5251" s="5">
        <v>24977601.59</v>
      </c>
      <c r="T5251" s="5">
        <v>0</v>
      </c>
      <c r="U5251" s="3"/>
      <c r="V5251" s="5">
        <v>24977601.59</v>
      </c>
      <c r="W5251" s="5">
        <v>0</v>
      </c>
      <c r="X5251" s="5">
        <v>0</v>
      </c>
      <c r="Y5251" s="5">
        <v>16894914</v>
      </c>
      <c r="Z5251" s="5">
        <v>16894914</v>
      </c>
      <c r="AA5251" s="5">
        <v>8082687.5899999999</v>
      </c>
      <c r="AB5251" s="2"/>
      <c r="AC5251" s="2" t="s">
        <v>2460</v>
      </c>
      <c r="AD5251" s="2" t="s">
        <v>2461</v>
      </c>
      <c r="AE5251" s="2" t="s">
        <v>2462</v>
      </c>
    </row>
    <row r="5252" spans="1:31" ht="150" x14ac:dyDescent="0.25">
      <c r="A5252" s="2" t="s">
        <v>747</v>
      </c>
      <c r="B5252" s="3">
        <v>12</v>
      </c>
      <c r="C5252" s="3">
        <v>156</v>
      </c>
      <c r="D5252" s="3" t="s">
        <v>800</v>
      </c>
      <c r="E5252" s="3" t="str">
        <f>_xlfn.XLOOKUP(Tbl_BalanceHistory[[#This Row],[RespAgy]],Tbl_Agencies[Agy Code],Tbl_Agencies[Agy Sort])</f>
        <v>168000</v>
      </c>
      <c r="F5252" s="2" t="str">
        <f>Tbl_BalanceHistory[[#This Row],[RespAgy]]&amp;": "&amp;Tbl_BalanceHistory[[#This Row],[RespAgency]]</f>
        <v>156: Department of State Police</v>
      </c>
      <c r="G5252" s="3">
        <v>156</v>
      </c>
      <c r="H5252" s="3" t="s">
        <v>800</v>
      </c>
      <c r="I5252" s="3" t="str">
        <f>_xlfn.XLOOKUP(Tbl_BalanceHistory[[#This Row],[AgyCode]],Tbl_Agencies[Agy Code],Tbl_Agencies[Agy Sort])</f>
        <v>168000</v>
      </c>
      <c r="J5252" s="2" t="str">
        <f>Tbl_BalanceHistory[[#This Row],[AgyCode]]&amp;": "&amp;Tbl_BalanceHistory[[#This Row],[Agency Name]]</f>
        <v>156: Department of State Police</v>
      </c>
      <c r="K5252" s="1">
        <v>2024</v>
      </c>
      <c r="L5252" s="3">
        <v>302</v>
      </c>
      <c r="M5252" s="3" t="s">
        <v>802</v>
      </c>
      <c r="N5252" s="2" t="str">
        <f>Tbl_BalanceHistory[[#This Row],[ProgramCode]]&amp;": "&amp;Tbl_BalanceHistory[[#This Row],[Program Name]]</f>
        <v>302: Information Technology Systems, Telecommunications and Records Management</v>
      </c>
      <c r="O5252" s="3" t="s">
        <v>886</v>
      </c>
      <c r="P5252" s="1" t="str">
        <f>IF(Tbl_BalanceHistory[[#This Row],[FundCode]]="0100","GF",IF(Tbl_BalanceHistory[[#This Row],[FundCode]]="01000","GF","Hi Ed / OCR"))</f>
        <v>GF</v>
      </c>
      <c r="Q5252" s="5">
        <v>102502030</v>
      </c>
      <c r="R5252" s="5">
        <v>89323260.840000004</v>
      </c>
      <c r="S5252" s="5">
        <v>13178769.16</v>
      </c>
      <c r="T5252" s="5">
        <v>0</v>
      </c>
      <c r="U5252" s="3"/>
      <c r="V5252" s="5">
        <v>13178769.16</v>
      </c>
      <c r="W5252" s="5">
        <v>0</v>
      </c>
      <c r="X5252" s="5">
        <v>0</v>
      </c>
      <c r="Y5252" s="5">
        <v>10840008</v>
      </c>
      <c r="Z5252" s="5">
        <v>10840008</v>
      </c>
      <c r="AA5252" s="5">
        <v>2338761.16</v>
      </c>
      <c r="AB5252" s="2"/>
      <c r="AC5252" s="2"/>
      <c r="AD5252" s="2" t="s">
        <v>2630</v>
      </c>
      <c r="AE5252" s="2"/>
    </row>
    <row r="5253" spans="1:31" ht="105" x14ac:dyDescent="0.25">
      <c r="A5253" s="2" t="s">
        <v>747</v>
      </c>
      <c r="B5253" s="3">
        <v>12</v>
      </c>
      <c r="C5253" s="3">
        <v>156</v>
      </c>
      <c r="D5253" s="3" t="s">
        <v>800</v>
      </c>
      <c r="E5253" s="3" t="str">
        <f>_xlfn.XLOOKUP(Tbl_BalanceHistory[[#This Row],[RespAgy]],Tbl_Agencies[Agy Code],Tbl_Agencies[Agy Sort])</f>
        <v>168000</v>
      </c>
      <c r="F5253" s="2" t="str">
        <f>Tbl_BalanceHistory[[#This Row],[RespAgy]]&amp;": "&amp;Tbl_BalanceHistory[[#This Row],[RespAgency]]</f>
        <v>156: Department of State Police</v>
      </c>
      <c r="G5253" s="3">
        <v>156</v>
      </c>
      <c r="H5253" s="3" t="s">
        <v>800</v>
      </c>
      <c r="I5253" s="3" t="str">
        <f>_xlfn.XLOOKUP(Tbl_BalanceHistory[[#This Row],[AgyCode]],Tbl_Agencies[Agy Code],Tbl_Agencies[Agy Sort])</f>
        <v>168000</v>
      </c>
      <c r="J5253" s="2" t="str">
        <f>Tbl_BalanceHistory[[#This Row],[AgyCode]]&amp;": "&amp;Tbl_BalanceHistory[[#This Row],[Agency Name]]</f>
        <v>156: Department of State Police</v>
      </c>
      <c r="K5253" s="1">
        <v>2021</v>
      </c>
      <c r="L5253" s="3">
        <v>310</v>
      </c>
      <c r="M5253" s="3" t="s">
        <v>804</v>
      </c>
      <c r="N5253" s="2" t="str">
        <f>Tbl_BalanceHistory[[#This Row],[ProgramCode]]&amp;": "&amp;Tbl_BalanceHistory[[#This Row],[Program Name]]</f>
        <v>310: Law Enforcement and Highway Safety Services</v>
      </c>
      <c r="O5253" s="3" t="s">
        <v>886</v>
      </c>
      <c r="P5253" s="1" t="str">
        <f>IF(Tbl_BalanceHistory[[#This Row],[FundCode]]="0100","GF",IF(Tbl_BalanceHistory[[#This Row],[FundCode]]="01000","GF","Hi Ed / OCR"))</f>
        <v>GF</v>
      </c>
      <c r="Q5253" s="5">
        <v>232070258.97</v>
      </c>
      <c r="R5253" s="5">
        <v>226033565.80000001</v>
      </c>
      <c r="S5253" s="5">
        <v>6036693.1699999999</v>
      </c>
      <c r="T5253" s="5">
        <v>0</v>
      </c>
      <c r="U5253" s="3"/>
      <c r="V5253" s="5">
        <v>6036693.1699999999</v>
      </c>
      <c r="W5253" s="5">
        <v>6036693</v>
      </c>
      <c r="X5253" s="5"/>
      <c r="Y5253" s="5"/>
      <c r="Z5253" s="5">
        <f>Tbl_BalanceHistory[[#This Row],[Discretionary Recommended - Pre 2022]]+Tbl_BalanceHistory[[#This Row],[Discretionary Balance Recommended: Policy]]+Tbl_BalanceHistory[[#This Row],[Discretionary Balance Recommended: Commitments]]</f>
        <v>6036693</v>
      </c>
      <c r="AA5253" s="5">
        <f>Tbl_BalanceHistory[[#This Row],[Discretionary Balance]]-Tbl_BalanceHistory[[#This Row],[Discretionary Reappropriation]]</f>
        <v>0.16999999992549419</v>
      </c>
      <c r="AB5253" s="2" t="s">
        <v>2262</v>
      </c>
      <c r="AC5253" s="2"/>
      <c r="AD5253" s="2"/>
      <c r="AE5253" s="2" t="s">
        <v>2263</v>
      </c>
    </row>
    <row r="5254" spans="1:31" ht="165" x14ac:dyDescent="0.25">
      <c r="A5254" s="2" t="s">
        <v>747</v>
      </c>
      <c r="B5254" s="3">
        <v>12</v>
      </c>
      <c r="C5254" s="3">
        <v>156</v>
      </c>
      <c r="D5254" s="3" t="s">
        <v>800</v>
      </c>
      <c r="E5254" s="3" t="str">
        <f>_xlfn.XLOOKUP(Tbl_BalanceHistory[[#This Row],[RespAgy]],Tbl_Agencies[Agy Code],Tbl_Agencies[Agy Sort])</f>
        <v>168000</v>
      </c>
      <c r="F5254" s="2" t="str">
        <f>Tbl_BalanceHistory[[#This Row],[RespAgy]]&amp;": "&amp;Tbl_BalanceHistory[[#This Row],[RespAgency]]</f>
        <v>156: Department of State Police</v>
      </c>
      <c r="G5254" s="3">
        <v>156</v>
      </c>
      <c r="H5254" s="3" t="s">
        <v>800</v>
      </c>
      <c r="I5254" s="3" t="str">
        <f>_xlfn.XLOOKUP(Tbl_BalanceHistory[[#This Row],[AgyCode]],Tbl_Agencies[Agy Code],Tbl_Agencies[Agy Sort])</f>
        <v>168000</v>
      </c>
      <c r="J5254" s="2" t="str">
        <f>Tbl_BalanceHistory[[#This Row],[AgyCode]]&amp;": "&amp;Tbl_BalanceHistory[[#This Row],[Agency Name]]</f>
        <v>156: Department of State Police</v>
      </c>
      <c r="K5254" s="1">
        <v>2022</v>
      </c>
      <c r="L5254" s="3">
        <v>310</v>
      </c>
      <c r="M5254" s="3" t="s">
        <v>804</v>
      </c>
      <c r="N5254" s="2" t="str">
        <f>Tbl_BalanceHistory[[#This Row],[ProgramCode]]&amp;": "&amp;Tbl_BalanceHistory[[#This Row],[Program Name]]</f>
        <v>310: Law Enforcement and Highway Safety Services</v>
      </c>
      <c r="O5254" s="3" t="s">
        <v>886</v>
      </c>
      <c r="P5254" s="1" t="str">
        <f>IF(Tbl_BalanceHistory[[#This Row],[FundCode]]="0100","GF",IF(Tbl_BalanceHistory[[#This Row],[FundCode]]="01000","GF","Hi Ed / OCR"))</f>
        <v>GF</v>
      </c>
      <c r="Q5254" s="5">
        <v>258050097</v>
      </c>
      <c r="R5254" s="5">
        <v>247149900.46000001</v>
      </c>
      <c r="S5254" s="5">
        <v>10900196.539999999</v>
      </c>
      <c r="T5254" s="5">
        <v>0</v>
      </c>
      <c r="U5254" s="3"/>
      <c r="V5254" s="5">
        <v>10900196.539999999</v>
      </c>
      <c r="W5254" s="5"/>
      <c r="X5254" s="5">
        <v>0</v>
      </c>
      <c r="Y5254" s="5">
        <v>10850000</v>
      </c>
      <c r="Z5254" s="5">
        <f>Tbl_BalanceHistory[[#This Row],[Discretionary Recommended - Pre 2022]]+Tbl_BalanceHistory[[#This Row],[Discretionary Balance Recommended: Policy]]+Tbl_BalanceHistory[[#This Row],[Discretionary Balance Recommended: Commitments]]</f>
        <v>10850000</v>
      </c>
      <c r="AA5254" s="5">
        <f>Tbl_BalanceHistory[[#This Row],[Discretionary Balance]]-Tbl_BalanceHistory[[#This Row],[Discretionary Reappropriation]]</f>
        <v>50196.539999999106</v>
      </c>
      <c r="AB5254" s="2"/>
      <c r="AC5254" s="2"/>
      <c r="AD5254" s="2" t="s">
        <v>2264</v>
      </c>
      <c r="AE5254" s="2"/>
    </row>
    <row r="5255" spans="1:31" ht="225" x14ac:dyDescent="0.25">
      <c r="A5255" s="2" t="s">
        <v>747</v>
      </c>
      <c r="B5255" s="3">
        <v>12</v>
      </c>
      <c r="C5255" s="3">
        <v>156</v>
      </c>
      <c r="D5255" s="3" t="s">
        <v>800</v>
      </c>
      <c r="E5255" s="3" t="str">
        <f>_xlfn.XLOOKUP(Tbl_BalanceHistory[[#This Row],[RespAgy]],Tbl_Agencies[Agy Code],Tbl_Agencies[Agy Sort])</f>
        <v>168000</v>
      </c>
      <c r="F5255" s="2" t="str">
        <f>Tbl_BalanceHistory[[#This Row],[RespAgy]]&amp;": "&amp;Tbl_BalanceHistory[[#This Row],[RespAgency]]</f>
        <v>156: Department of State Police</v>
      </c>
      <c r="G5255" s="3">
        <v>156</v>
      </c>
      <c r="H5255" s="3" t="s">
        <v>800</v>
      </c>
      <c r="I5255" s="3" t="str">
        <f>_xlfn.XLOOKUP(Tbl_BalanceHistory[[#This Row],[AgyCode]],Tbl_Agencies[Agy Code],Tbl_Agencies[Agy Sort])</f>
        <v>168000</v>
      </c>
      <c r="J5255" s="2" t="str">
        <f>Tbl_BalanceHistory[[#This Row],[AgyCode]]&amp;": "&amp;Tbl_BalanceHistory[[#This Row],[Agency Name]]</f>
        <v>156: Department of State Police</v>
      </c>
      <c r="K5255" s="1">
        <v>2023</v>
      </c>
      <c r="L5255" s="3">
        <v>310</v>
      </c>
      <c r="M5255" s="3" t="s">
        <v>804</v>
      </c>
      <c r="N5255" s="2" t="str">
        <f>Tbl_BalanceHistory[[#This Row],[ProgramCode]]&amp;": "&amp;Tbl_BalanceHistory[[#This Row],[Program Name]]</f>
        <v>310: Law Enforcement and Highway Safety Services</v>
      </c>
      <c r="O5255" s="3" t="s">
        <v>886</v>
      </c>
      <c r="P5255" s="1" t="str">
        <f>IF(Tbl_BalanceHistory[[#This Row],[FundCode]]="0100","GF",IF(Tbl_BalanceHistory[[#This Row],[FundCode]]="01000","GF","Hi Ed / OCR"))</f>
        <v>GF</v>
      </c>
      <c r="Q5255" s="5">
        <v>291793999</v>
      </c>
      <c r="R5255" s="5">
        <v>282277653.93000001</v>
      </c>
      <c r="S5255" s="5">
        <v>9516345.0700000003</v>
      </c>
      <c r="T5255" s="5">
        <v>0</v>
      </c>
      <c r="U5255" s="3"/>
      <c r="V5255" s="5">
        <v>9516345.0700000003</v>
      </c>
      <c r="W5255" s="5">
        <v>0</v>
      </c>
      <c r="X5255" s="5">
        <v>0</v>
      </c>
      <c r="Y5255" s="5">
        <v>5674770</v>
      </c>
      <c r="Z5255" s="5">
        <v>5674770</v>
      </c>
      <c r="AA5255" s="5">
        <v>3841575.0700000003</v>
      </c>
      <c r="AB5255" s="2"/>
      <c r="AC5255" s="2" t="s">
        <v>2463</v>
      </c>
      <c r="AD5255" s="2" t="s">
        <v>2464</v>
      </c>
      <c r="AE5255" s="2" t="s">
        <v>2465</v>
      </c>
    </row>
    <row r="5256" spans="1:31" ht="45" x14ac:dyDescent="0.25">
      <c r="A5256" s="2" t="s">
        <v>747</v>
      </c>
      <c r="B5256" s="3">
        <v>12</v>
      </c>
      <c r="C5256" s="3">
        <v>156</v>
      </c>
      <c r="D5256" s="3" t="s">
        <v>800</v>
      </c>
      <c r="E5256" s="3" t="str">
        <f>_xlfn.XLOOKUP(Tbl_BalanceHistory[[#This Row],[RespAgy]],Tbl_Agencies[Agy Code],Tbl_Agencies[Agy Sort])</f>
        <v>168000</v>
      </c>
      <c r="F5256" s="2" t="str">
        <f>Tbl_BalanceHistory[[#This Row],[RespAgy]]&amp;": "&amp;Tbl_BalanceHistory[[#This Row],[RespAgency]]</f>
        <v>156: Department of State Police</v>
      </c>
      <c r="G5256" s="3">
        <v>156</v>
      </c>
      <c r="H5256" s="3" t="s">
        <v>800</v>
      </c>
      <c r="I5256" s="3" t="str">
        <f>_xlfn.XLOOKUP(Tbl_BalanceHistory[[#This Row],[AgyCode]],Tbl_Agencies[Agy Code],Tbl_Agencies[Agy Sort])</f>
        <v>168000</v>
      </c>
      <c r="J5256" s="2" t="str">
        <f>Tbl_BalanceHistory[[#This Row],[AgyCode]]&amp;": "&amp;Tbl_BalanceHistory[[#This Row],[Agency Name]]</f>
        <v>156: Department of State Police</v>
      </c>
      <c r="K5256" s="1">
        <v>2024</v>
      </c>
      <c r="L5256" s="3">
        <v>310</v>
      </c>
      <c r="M5256" s="3" t="s">
        <v>804</v>
      </c>
      <c r="N5256" s="2" t="str">
        <f>Tbl_BalanceHistory[[#This Row],[ProgramCode]]&amp;": "&amp;Tbl_BalanceHistory[[#This Row],[Program Name]]</f>
        <v>310: Law Enforcement and Highway Safety Services</v>
      </c>
      <c r="O5256" s="3" t="s">
        <v>886</v>
      </c>
      <c r="P5256" s="1" t="str">
        <f>IF(Tbl_BalanceHistory[[#This Row],[FundCode]]="0100","GF",IF(Tbl_BalanceHistory[[#This Row],[FundCode]]="01000","GF","Hi Ed / OCR"))</f>
        <v>GF</v>
      </c>
      <c r="Q5256" s="5">
        <v>293672933</v>
      </c>
      <c r="R5256" s="5">
        <v>293646382.12</v>
      </c>
      <c r="S5256" s="5">
        <v>26550.880000000001</v>
      </c>
      <c r="T5256" s="5">
        <v>0</v>
      </c>
      <c r="U5256" s="3"/>
      <c r="V5256" s="5">
        <v>26550.880000000001</v>
      </c>
      <c r="W5256" s="5">
        <v>0</v>
      </c>
      <c r="X5256" s="5">
        <v>0</v>
      </c>
      <c r="Y5256" s="5">
        <v>0</v>
      </c>
      <c r="Z5256" s="5">
        <v>0</v>
      </c>
      <c r="AA5256" s="5">
        <v>26550.880000000001</v>
      </c>
      <c r="AB5256" s="2"/>
      <c r="AC5256" s="2"/>
      <c r="AD5256" s="2"/>
      <c r="AE5256" s="2" t="s">
        <v>2631</v>
      </c>
    </row>
    <row r="5257" spans="1:31" ht="45" x14ac:dyDescent="0.25">
      <c r="A5257" s="2" t="s">
        <v>747</v>
      </c>
      <c r="B5257" s="3">
        <v>12</v>
      </c>
      <c r="C5257" s="3">
        <v>156</v>
      </c>
      <c r="D5257" s="3" t="s">
        <v>800</v>
      </c>
      <c r="E5257" s="3" t="str">
        <f>_xlfn.XLOOKUP(Tbl_BalanceHistory[[#This Row],[RespAgy]],Tbl_Agencies[Agy Code],Tbl_Agencies[Agy Sort])</f>
        <v>168000</v>
      </c>
      <c r="F5257" s="2" t="str">
        <f>Tbl_BalanceHistory[[#This Row],[RespAgy]]&amp;": "&amp;Tbl_BalanceHistory[[#This Row],[RespAgency]]</f>
        <v>156: Department of State Police</v>
      </c>
      <c r="G5257" s="3">
        <v>156</v>
      </c>
      <c r="H5257" s="3" t="s">
        <v>800</v>
      </c>
      <c r="I5257" s="3" t="str">
        <f>_xlfn.XLOOKUP(Tbl_BalanceHistory[[#This Row],[AgyCode]],Tbl_Agencies[Agy Code],Tbl_Agencies[Agy Sort])</f>
        <v>168000</v>
      </c>
      <c r="J5257" s="2" t="str">
        <f>Tbl_BalanceHistory[[#This Row],[AgyCode]]&amp;": "&amp;Tbl_BalanceHistory[[#This Row],[Agency Name]]</f>
        <v>156: Department of State Police</v>
      </c>
      <c r="K5257" s="1">
        <v>2021</v>
      </c>
      <c r="L5257" s="3">
        <v>399</v>
      </c>
      <c r="M5257" s="3" t="s">
        <v>62</v>
      </c>
      <c r="N5257" s="2" t="str">
        <f>Tbl_BalanceHistory[[#This Row],[ProgramCode]]&amp;": "&amp;Tbl_BalanceHistory[[#This Row],[Program Name]]</f>
        <v>399: Administrative and Support Services</v>
      </c>
      <c r="O5257" s="3" t="s">
        <v>886</v>
      </c>
      <c r="P5257" s="1" t="str">
        <f>IF(Tbl_BalanceHistory[[#This Row],[FundCode]]="0100","GF",IF(Tbl_BalanceHistory[[#This Row],[FundCode]]="01000","GF","Hi Ed / OCR"))</f>
        <v>GF</v>
      </c>
      <c r="Q5257" s="5">
        <v>31477120.359999999</v>
      </c>
      <c r="R5257" s="5">
        <v>31446675.59</v>
      </c>
      <c r="S5257" s="5">
        <v>30444.77</v>
      </c>
      <c r="T5257" s="5">
        <v>0</v>
      </c>
      <c r="U5257" s="3"/>
      <c r="V5257" s="5">
        <v>30444.77</v>
      </c>
      <c r="W5257" s="5">
        <v>0</v>
      </c>
      <c r="X5257" s="5"/>
      <c r="Y5257" s="5"/>
      <c r="Z5257" s="5">
        <f>Tbl_BalanceHistory[[#This Row],[Discretionary Recommended - Pre 2022]]+Tbl_BalanceHistory[[#This Row],[Discretionary Balance Recommended: Policy]]+Tbl_BalanceHistory[[#This Row],[Discretionary Balance Recommended: Commitments]]</f>
        <v>0</v>
      </c>
      <c r="AA5257" s="5">
        <f>Tbl_BalanceHistory[[#This Row],[Discretionary Balance]]-Tbl_BalanceHistory[[#This Row],[Discretionary Reappropriation]]</f>
        <v>30444.77</v>
      </c>
      <c r="AB5257" s="2"/>
      <c r="AC5257" s="2"/>
      <c r="AD5257" s="2"/>
      <c r="AE5257" s="2"/>
    </row>
    <row r="5258" spans="1:31" ht="135" x14ac:dyDescent="0.25">
      <c r="A5258" s="2" t="s">
        <v>747</v>
      </c>
      <c r="B5258" s="3">
        <v>12</v>
      </c>
      <c r="C5258" s="3">
        <v>156</v>
      </c>
      <c r="D5258" s="3" t="s">
        <v>800</v>
      </c>
      <c r="E5258" s="3" t="str">
        <f>_xlfn.XLOOKUP(Tbl_BalanceHistory[[#This Row],[RespAgy]],Tbl_Agencies[Agy Code],Tbl_Agencies[Agy Sort])</f>
        <v>168000</v>
      </c>
      <c r="F5258" s="2" t="str">
        <f>Tbl_BalanceHistory[[#This Row],[RespAgy]]&amp;": "&amp;Tbl_BalanceHistory[[#This Row],[RespAgency]]</f>
        <v>156: Department of State Police</v>
      </c>
      <c r="G5258" s="3">
        <v>156</v>
      </c>
      <c r="H5258" s="3" t="s">
        <v>800</v>
      </c>
      <c r="I5258" s="3" t="str">
        <f>_xlfn.XLOOKUP(Tbl_BalanceHistory[[#This Row],[AgyCode]],Tbl_Agencies[Agy Code],Tbl_Agencies[Agy Sort])</f>
        <v>168000</v>
      </c>
      <c r="J5258" s="2" t="str">
        <f>Tbl_BalanceHistory[[#This Row],[AgyCode]]&amp;": "&amp;Tbl_BalanceHistory[[#This Row],[Agency Name]]</f>
        <v>156: Department of State Police</v>
      </c>
      <c r="K5258" s="1">
        <v>2022</v>
      </c>
      <c r="L5258" s="3">
        <v>399</v>
      </c>
      <c r="M5258" s="3" t="s">
        <v>62</v>
      </c>
      <c r="N5258" s="2" t="str">
        <f>Tbl_BalanceHistory[[#This Row],[ProgramCode]]&amp;": "&amp;Tbl_BalanceHistory[[#This Row],[Program Name]]</f>
        <v>399: Administrative and Support Services</v>
      </c>
      <c r="O5258" s="3" t="s">
        <v>886</v>
      </c>
      <c r="P5258" s="1" t="str">
        <f>IF(Tbl_BalanceHistory[[#This Row],[FundCode]]="0100","GF",IF(Tbl_BalanceHistory[[#This Row],[FundCode]]="01000","GF","Hi Ed / OCR"))</f>
        <v>GF</v>
      </c>
      <c r="Q5258" s="5">
        <v>37593918</v>
      </c>
      <c r="R5258" s="5">
        <v>36583114.890000001</v>
      </c>
      <c r="S5258" s="5">
        <v>1010803.11</v>
      </c>
      <c r="T5258" s="5">
        <v>0</v>
      </c>
      <c r="U5258" s="3"/>
      <c r="V5258" s="5">
        <v>1010803.11</v>
      </c>
      <c r="W5258" s="5"/>
      <c r="X5258" s="5">
        <v>0</v>
      </c>
      <c r="Y5258" s="5">
        <v>400000</v>
      </c>
      <c r="Z5258" s="5">
        <f>Tbl_BalanceHistory[[#This Row],[Discretionary Recommended - Pre 2022]]+Tbl_BalanceHistory[[#This Row],[Discretionary Balance Recommended: Policy]]+Tbl_BalanceHistory[[#This Row],[Discretionary Balance Recommended: Commitments]]</f>
        <v>400000</v>
      </c>
      <c r="AA5258" s="5">
        <f>Tbl_BalanceHistory[[#This Row],[Discretionary Balance]]-Tbl_BalanceHistory[[#This Row],[Discretionary Reappropriation]]</f>
        <v>610803.11</v>
      </c>
      <c r="AB5258" s="2"/>
      <c r="AC5258" s="2"/>
      <c r="AD5258" s="2" t="s">
        <v>2265</v>
      </c>
      <c r="AE5258" s="2"/>
    </row>
    <row r="5259" spans="1:31" ht="45" x14ac:dyDescent="0.25">
      <c r="A5259" s="2" t="s">
        <v>747</v>
      </c>
      <c r="B5259" s="3">
        <v>12</v>
      </c>
      <c r="C5259" s="3">
        <v>156</v>
      </c>
      <c r="D5259" s="3" t="s">
        <v>800</v>
      </c>
      <c r="E5259" s="3" t="str">
        <f>_xlfn.XLOOKUP(Tbl_BalanceHistory[[#This Row],[RespAgy]],Tbl_Agencies[Agy Code],Tbl_Agencies[Agy Sort])</f>
        <v>168000</v>
      </c>
      <c r="F5259" s="2" t="str">
        <f>Tbl_BalanceHistory[[#This Row],[RespAgy]]&amp;": "&amp;Tbl_BalanceHistory[[#This Row],[RespAgency]]</f>
        <v>156: Department of State Police</v>
      </c>
      <c r="G5259" s="3">
        <v>156</v>
      </c>
      <c r="H5259" s="3" t="s">
        <v>800</v>
      </c>
      <c r="I5259" s="3" t="str">
        <f>_xlfn.XLOOKUP(Tbl_BalanceHistory[[#This Row],[AgyCode]],Tbl_Agencies[Agy Code],Tbl_Agencies[Agy Sort])</f>
        <v>168000</v>
      </c>
      <c r="J5259" s="2" t="str">
        <f>Tbl_BalanceHistory[[#This Row],[AgyCode]]&amp;": "&amp;Tbl_BalanceHistory[[#This Row],[Agency Name]]</f>
        <v>156: Department of State Police</v>
      </c>
      <c r="K5259" s="1">
        <v>2023</v>
      </c>
      <c r="L5259" s="3">
        <v>399</v>
      </c>
      <c r="M5259" s="3" t="s">
        <v>62</v>
      </c>
      <c r="N5259" s="2" t="str">
        <f>Tbl_BalanceHistory[[#This Row],[ProgramCode]]&amp;": "&amp;Tbl_BalanceHistory[[#This Row],[Program Name]]</f>
        <v>399: Administrative and Support Services</v>
      </c>
      <c r="O5259" s="3" t="s">
        <v>886</v>
      </c>
      <c r="P5259" s="1" t="str">
        <f>IF(Tbl_BalanceHistory[[#This Row],[FundCode]]="0100","GF",IF(Tbl_BalanceHistory[[#This Row],[FundCode]]="01000","GF","Hi Ed / OCR"))</f>
        <v>GF</v>
      </c>
      <c r="Q5259" s="5">
        <v>42227176</v>
      </c>
      <c r="R5259" s="5">
        <v>42180405.75</v>
      </c>
      <c r="S5259" s="5">
        <v>46770.25</v>
      </c>
      <c r="T5259" s="5">
        <v>0</v>
      </c>
      <c r="U5259" s="3"/>
      <c r="V5259" s="5">
        <v>46770.25</v>
      </c>
      <c r="W5259" s="5">
        <v>0</v>
      </c>
      <c r="X5259" s="5">
        <v>0</v>
      </c>
      <c r="Y5259" s="5">
        <v>0</v>
      </c>
      <c r="Z5259" s="5">
        <v>0</v>
      </c>
      <c r="AA5259" s="5">
        <v>46770.25</v>
      </c>
      <c r="AB5259" s="2"/>
      <c r="AC5259" s="2"/>
      <c r="AD5259" s="2"/>
      <c r="AE5259" s="2"/>
    </row>
    <row r="5260" spans="1:31" ht="45" x14ac:dyDescent="0.25">
      <c r="A5260" s="2" t="s">
        <v>747</v>
      </c>
      <c r="B5260" s="3">
        <v>12</v>
      </c>
      <c r="C5260" s="3">
        <v>156</v>
      </c>
      <c r="D5260" s="3" t="s">
        <v>800</v>
      </c>
      <c r="E5260" s="3" t="str">
        <f>_xlfn.XLOOKUP(Tbl_BalanceHistory[[#This Row],[RespAgy]],Tbl_Agencies[Agy Code],Tbl_Agencies[Agy Sort])</f>
        <v>168000</v>
      </c>
      <c r="F5260" s="2" t="str">
        <f>Tbl_BalanceHistory[[#This Row],[RespAgy]]&amp;": "&amp;Tbl_BalanceHistory[[#This Row],[RespAgency]]</f>
        <v>156: Department of State Police</v>
      </c>
      <c r="G5260" s="3">
        <v>156</v>
      </c>
      <c r="H5260" s="3" t="s">
        <v>800</v>
      </c>
      <c r="I5260" s="3" t="str">
        <f>_xlfn.XLOOKUP(Tbl_BalanceHistory[[#This Row],[AgyCode]],Tbl_Agencies[Agy Code],Tbl_Agencies[Agy Sort])</f>
        <v>168000</v>
      </c>
      <c r="J5260" s="2" t="str">
        <f>Tbl_BalanceHistory[[#This Row],[AgyCode]]&amp;": "&amp;Tbl_BalanceHistory[[#This Row],[Agency Name]]</f>
        <v>156: Department of State Police</v>
      </c>
      <c r="K5260" s="1">
        <v>2024</v>
      </c>
      <c r="L5260" s="3">
        <v>399</v>
      </c>
      <c r="M5260" s="3" t="s">
        <v>62</v>
      </c>
      <c r="N5260" s="2" t="str">
        <f>Tbl_BalanceHistory[[#This Row],[ProgramCode]]&amp;": "&amp;Tbl_BalanceHistory[[#This Row],[Program Name]]</f>
        <v>399: Administrative and Support Services</v>
      </c>
      <c r="O5260" s="3" t="s">
        <v>886</v>
      </c>
      <c r="P5260" s="1" t="str">
        <f>IF(Tbl_BalanceHistory[[#This Row],[FundCode]]="0100","GF",IF(Tbl_BalanceHistory[[#This Row],[FundCode]]="01000","GF","Hi Ed / OCR"))</f>
        <v>GF</v>
      </c>
      <c r="Q5260" s="5">
        <v>53938325</v>
      </c>
      <c r="R5260" s="5">
        <v>53909481.979999997</v>
      </c>
      <c r="S5260" s="5">
        <v>28843.02</v>
      </c>
      <c r="T5260" s="5">
        <v>0</v>
      </c>
      <c r="U5260" s="3"/>
      <c r="V5260" s="5">
        <v>28843.02</v>
      </c>
      <c r="W5260" s="5">
        <v>0</v>
      </c>
      <c r="X5260" s="5">
        <v>0</v>
      </c>
      <c r="Y5260" s="5">
        <v>0</v>
      </c>
      <c r="Z5260" s="5">
        <v>0</v>
      </c>
      <c r="AA5260" s="5">
        <v>28843.02</v>
      </c>
      <c r="AB5260" s="2"/>
      <c r="AC5260" s="2"/>
      <c r="AD5260" s="2"/>
      <c r="AE5260" s="2" t="s">
        <v>2631</v>
      </c>
    </row>
    <row r="5261" spans="1:31" ht="150" x14ac:dyDescent="0.25">
      <c r="A5261" s="2" t="s">
        <v>747</v>
      </c>
      <c r="B5261" s="3">
        <v>12</v>
      </c>
      <c r="C5261" s="3">
        <v>766</v>
      </c>
      <c r="D5261" s="3" t="s">
        <v>807</v>
      </c>
      <c r="E5261" s="3" t="str">
        <f>_xlfn.XLOOKUP(Tbl_BalanceHistory[[#This Row],[RespAgy]],Tbl_Agencies[Agy Code],Tbl_Agencies[Agy Sort])</f>
        <v>170000</v>
      </c>
      <c r="F5261" s="2" t="str">
        <f>Tbl_BalanceHistory[[#This Row],[RespAgy]]&amp;": "&amp;Tbl_BalanceHistory[[#This Row],[RespAgency]]</f>
        <v>766: Virginia Parole Board</v>
      </c>
      <c r="G5261" s="3">
        <v>766</v>
      </c>
      <c r="H5261" s="3" t="s">
        <v>807</v>
      </c>
      <c r="I5261" s="3" t="str">
        <f>_xlfn.XLOOKUP(Tbl_BalanceHistory[[#This Row],[AgyCode]],Tbl_Agencies[Agy Code],Tbl_Agencies[Agy Sort])</f>
        <v>170000</v>
      </c>
      <c r="J5261" s="2" t="str">
        <f>Tbl_BalanceHistory[[#This Row],[AgyCode]]&amp;": "&amp;Tbl_BalanceHistory[[#This Row],[Agency Name]]</f>
        <v>766: Virginia Parole Board</v>
      </c>
      <c r="K5261" s="1">
        <v>2021</v>
      </c>
      <c r="L5261" s="3">
        <v>352</v>
      </c>
      <c r="M5261" s="3" t="s">
        <v>809</v>
      </c>
      <c r="N5261" s="2" t="str">
        <f>Tbl_BalanceHistory[[#This Row],[ProgramCode]]&amp;": "&amp;Tbl_BalanceHistory[[#This Row],[Program Name]]</f>
        <v>352: Probation and Parole Determination</v>
      </c>
      <c r="O5261" s="3" t="s">
        <v>886</v>
      </c>
      <c r="P5261" s="1" t="str">
        <f>IF(Tbl_BalanceHistory[[#This Row],[FundCode]]="0100","GF",IF(Tbl_BalanceHistory[[#This Row],[FundCode]]="01000","GF","Hi Ed / OCR"))</f>
        <v>GF</v>
      </c>
      <c r="Q5261" s="5">
        <v>1931017</v>
      </c>
      <c r="R5261" s="5">
        <v>1819308.49</v>
      </c>
      <c r="S5261" s="5">
        <v>111708.51</v>
      </c>
      <c r="T5261" s="5">
        <v>0</v>
      </c>
      <c r="U5261" s="3"/>
      <c r="V5261" s="5">
        <v>111708.51</v>
      </c>
      <c r="W5261" s="5">
        <v>0</v>
      </c>
      <c r="X5261" s="5"/>
      <c r="Y5261" s="5"/>
      <c r="Z5261" s="5">
        <f>Tbl_BalanceHistory[[#This Row],[Discretionary Recommended - Pre 2022]]+Tbl_BalanceHistory[[#This Row],[Discretionary Balance Recommended: Policy]]+Tbl_BalanceHistory[[#This Row],[Discretionary Balance Recommended: Commitments]]</f>
        <v>0</v>
      </c>
      <c r="AA5261" s="5">
        <f>Tbl_BalanceHistory[[#This Row],[Discretionary Balance]]-Tbl_BalanceHistory[[#This Row],[Discretionary Reappropriation]]</f>
        <v>111708.51</v>
      </c>
      <c r="AB5261" s="2"/>
      <c r="AC5261" s="2"/>
      <c r="AD5261" s="2"/>
      <c r="AE5261" s="2" t="s">
        <v>2266</v>
      </c>
    </row>
    <row r="5262" spans="1:31" ht="105" x14ac:dyDescent="0.25">
      <c r="A5262" s="2" t="s">
        <v>747</v>
      </c>
      <c r="B5262" s="3">
        <v>12</v>
      </c>
      <c r="C5262" s="3">
        <v>766</v>
      </c>
      <c r="D5262" s="3" t="s">
        <v>807</v>
      </c>
      <c r="E5262" s="3" t="str">
        <f>_xlfn.XLOOKUP(Tbl_BalanceHistory[[#This Row],[RespAgy]],Tbl_Agencies[Agy Code],Tbl_Agencies[Agy Sort])</f>
        <v>170000</v>
      </c>
      <c r="F5262" s="2" t="str">
        <f>Tbl_BalanceHistory[[#This Row],[RespAgy]]&amp;": "&amp;Tbl_BalanceHistory[[#This Row],[RespAgency]]</f>
        <v>766: Virginia Parole Board</v>
      </c>
      <c r="G5262" s="3">
        <v>766</v>
      </c>
      <c r="H5262" s="3" t="s">
        <v>807</v>
      </c>
      <c r="I5262" s="3" t="str">
        <f>_xlfn.XLOOKUP(Tbl_BalanceHistory[[#This Row],[AgyCode]],Tbl_Agencies[Agy Code],Tbl_Agencies[Agy Sort])</f>
        <v>170000</v>
      </c>
      <c r="J5262" s="2" t="str">
        <f>Tbl_BalanceHistory[[#This Row],[AgyCode]]&amp;": "&amp;Tbl_BalanceHistory[[#This Row],[Agency Name]]</f>
        <v>766: Virginia Parole Board</v>
      </c>
      <c r="K5262" s="1">
        <v>2022</v>
      </c>
      <c r="L5262" s="3">
        <v>352</v>
      </c>
      <c r="M5262" s="3" t="s">
        <v>809</v>
      </c>
      <c r="N5262" s="2" t="str">
        <f>Tbl_BalanceHistory[[#This Row],[ProgramCode]]&amp;": "&amp;Tbl_BalanceHistory[[#This Row],[Program Name]]</f>
        <v>352: Probation and Parole Determination</v>
      </c>
      <c r="O5262" s="3" t="s">
        <v>886</v>
      </c>
      <c r="P5262" s="1" t="str">
        <f>IF(Tbl_BalanceHistory[[#This Row],[FundCode]]="0100","GF",IF(Tbl_BalanceHistory[[#This Row],[FundCode]]="01000","GF","Hi Ed / OCR"))</f>
        <v>GF</v>
      </c>
      <c r="Q5262" s="5">
        <v>2703074</v>
      </c>
      <c r="R5262" s="5">
        <v>2627897.63</v>
      </c>
      <c r="S5262" s="5">
        <v>75176.37</v>
      </c>
      <c r="T5262" s="5">
        <v>0</v>
      </c>
      <c r="U5262" s="3"/>
      <c r="V5262" s="5">
        <v>75176.37</v>
      </c>
      <c r="W5262" s="5"/>
      <c r="X5262" s="5">
        <v>0</v>
      </c>
      <c r="Y5262" s="5">
        <v>0</v>
      </c>
      <c r="Z5262" s="5">
        <f>Tbl_BalanceHistory[[#This Row],[Discretionary Recommended - Pre 2022]]+Tbl_BalanceHistory[[#This Row],[Discretionary Balance Recommended: Policy]]+Tbl_BalanceHistory[[#This Row],[Discretionary Balance Recommended: Commitments]]</f>
        <v>0</v>
      </c>
      <c r="AA5262" s="5">
        <f>Tbl_BalanceHistory[[#This Row],[Discretionary Balance]]-Tbl_BalanceHistory[[#This Row],[Discretionary Reappropriation]]</f>
        <v>75176.37</v>
      </c>
      <c r="AB5262" s="2"/>
      <c r="AC5262" s="2" t="s">
        <v>2267</v>
      </c>
      <c r="AD5262" s="2"/>
      <c r="AE5262" s="2"/>
    </row>
    <row r="5263" spans="1:31" ht="45" x14ac:dyDescent="0.25">
      <c r="A5263" s="2" t="s">
        <v>747</v>
      </c>
      <c r="B5263" s="3">
        <v>12</v>
      </c>
      <c r="C5263" s="3">
        <v>766</v>
      </c>
      <c r="D5263" s="3" t="s">
        <v>807</v>
      </c>
      <c r="E5263" s="3" t="str">
        <f>_xlfn.XLOOKUP(Tbl_BalanceHistory[[#This Row],[RespAgy]],Tbl_Agencies[Agy Code],Tbl_Agencies[Agy Sort])</f>
        <v>170000</v>
      </c>
      <c r="F5263" s="2" t="str">
        <f>Tbl_BalanceHistory[[#This Row],[RespAgy]]&amp;": "&amp;Tbl_BalanceHistory[[#This Row],[RespAgency]]</f>
        <v>766: Virginia Parole Board</v>
      </c>
      <c r="G5263" s="3">
        <v>766</v>
      </c>
      <c r="H5263" s="3" t="s">
        <v>807</v>
      </c>
      <c r="I5263" s="3" t="str">
        <f>_xlfn.XLOOKUP(Tbl_BalanceHistory[[#This Row],[AgyCode]],Tbl_Agencies[Agy Code],Tbl_Agencies[Agy Sort])</f>
        <v>170000</v>
      </c>
      <c r="J5263" s="2" t="str">
        <f>Tbl_BalanceHistory[[#This Row],[AgyCode]]&amp;": "&amp;Tbl_BalanceHistory[[#This Row],[Agency Name]]</f>
        <v>766: Virginia Parole Board</v>
      </c>
      <c r="K5263" s="1">
        <v>2023</v>
      </c>
      <c r="L5263" s="3">
        <v>352</v>
      </c>
      <c r="M5263" s="3" t="s">
        <v>809</v>
      </c>
      <c r="N5263" s="2" t="str">
        <f>Tbl_BalanceHistory[[#This Row],[ProgramCode]]&amp;": "&amp;Tbl_BalanceHistory[[#This Row],[Program Name]]</f>
        <v>352: Probation and Parole Determination</v>
      </c>
      <c r="O5263" s="3" t="s">
        <v>886</v>
      </c>
      <c r="P5263" s="1" t="str">
        <f>IF(Tbl_BalanceHistory[[#This Row],[FundCode]]="0100","GF",IF(Tbl_BalanceHistory[[#This Row],[FundCode]]="01000","GF","Hi Ed / OCR"))</f>
        <v>GF</v>
      </c>
      <c r="Q5263" s="5">
        <v>2795178</v>
      </c>
      <c r="R5263" s="5">
        <v>2556760.04</v>
      </c>
      <c r="S5263" s="5">
        <v>238417.96</v>
      </c>
      <c r="T5263" s="5">
        <v>0</v>
      </c>
      <c r="U5263" s="3"/>
      <c r="V5263" s="5">
        <v>238417.96</v>
      </c>
      <c r="W5263" s="5">
        <v>0</v>
      </c>
      <c r="X5263" s="5">
        <v>0</v>
      </c>
      <c r="Y5263" s="5">
        <v>0</v>
      </c>
      <c r="Z5263" s="5">
        <v>0</v>
      </c>
      <c r="AA5263" s="5">
        <v>238417.96</v>
      </c>
      <c r="AB5263" s="2"/>
      <c r="AC5263" s="2"/>
      <c r="AD5263" s="2"/>
      <c r="AE5263" s="2"/>
    </row>
    <row r="5264" spans="1:31" ht="45" x14ac:dyDescent="0.25">
      <c r="A5264" s="2" t="s">
        <v>747</v>
      </c>
      <c r="B5264" s="3">
        <v>12</v>
      </c>
      <c r="C5264" s="3">
        <v>766</v>
      </c>
      <c r="D5264" s="3" t="s">
        <v>807</v>
      </c>
      <c r="E5264" s="3" t="str">
        <f>_xlfn.XLOOKUP(Tbl_BalanceHistory[[#This Row],[RespAgy]],Tbl_Agencies[Agy Code],Tbl_Agencies[Agy Sort])</f>
        <v>170000</v>
      </c>
      <c r="F5264" s="2" t="str">
        <f>Tbl_BalanceHistory[[#This Row],[RespAgy]]&amp;": "&amp;Tbl_BalanceHistory[[#This Row],[RespAgency]]</f>
        <v>766: Virginia Parole Board</v>
      </c>
      <c r="G5264" s="3">
        <v>766</v>
      </c>
      <c r="H5264" s="3" t="s">
        <v>807</v>
      </c>
      <c r="I5264" s="3" t="str">
        <f>_xlfn.XLOOKUP(Tbl_BalanceHistory[[#This Row],[AgyCode]],Tbl_Agencies[Agy Code],Tbl_Agencies[Agy Sort])</f>
        <v>170000</v>
      </c>
      <c r="J5264" s="2" t="str">
        <f>Tbl_BalanceHistory[[#This Row],[AgyCode]]&amp;": "&amp;Tbl_BalanceHistory[[#This Row],[Agency Name]]</f>
        <v>766: Virginia Parole Board</v>
      </c>
      <c r="K5264" s="1">
        <v>2024</v>
      </c>
      <c r="L5264" s="3">
        <v>352</v>
      </c>
      <c r="M5264" s="3" t="s">
        <v>809</v>
      </c>
      <c r="N5264" s="2" t="str">
        <f>Tbl_BalanceHistory[[#This Row],[ProgramCode]]&amp;": "&amp;Tbl_BalanceHistory[[#This Row],[Program Name]]</f>
        <v>352: Probation and Parole Determination</v>
      </c>
      <c r="O5264" s="3" t="s">
        <v>886</v>
      </c>
      <c r="P5264" s="1" t="str">
        <f>IF(Tbl_BalanceHistory[[#This Row],[FundCode]]="0100","GF",IF(Tbl_BalanceHistory[[#This Row],[FundCode]]="01000","GF","Hi Ed / OCR"))</f>
        <v>GF</v>
      </c>
      <c r="Q5264" s="5">
        <v>2843221</v>
      </c>
      <c r="R5264" s="5">
        <v>2793383.14</v>
      </c>
      <c r="S5264" s="5">
        <v>49837.86</v>
      </c>
      <c r="T5264" s="5">
        <v>0</v>
      </c>
      <c r="U5264" s="3"/>
      <c r="V5264" s="5">
        <v>49837.86</v>
      </c>
      <c r="W5264" s="5">
        <v>0</v>
      </c>
      <c r="X5264" s="5">
        <v>0</v>
      </c>
      <c r="Y5264" s="5">
        <v>49837.86</v>
      </c>
      <c r="Z5264" s="5">
        <v>49837.86</v>
      </c>
      <c r="AA5264" s="5">
        <v>0</v>
      </c>
      <c r="AB5264" s="2"/>
      <c r="AC5264" s="2"/>
      <c r="AD5264" s="2" t="s">
        <v>2632</v>
      </c>
      <c r="AE5264" s="2"/>
    </row>
    <row r="5265" spans="1:31" ht="45" x14ac:dyDescent="0.25">
      <c r="A5265" s="2" t="s">
        <v>811</v>
      </c>
      <c r="B5265" s="3">
        <v>12</v>
      </c>
      <c r="C5265" s="3">
        <v>184</v>
      </c>
      <c r="D5265" s="3" t="s">
        <v>813</v>
      </c>
      <c r="E5265" s="3" t="str">
        <f>_xlfn.XLOOKUP(Tbl_BalanceHistory[[#This Row],[RespAgy]],Tbl_Agencies[Agy Code],Tbl_Agencies[Agy Sort])</f>
        <v>172000</v>
      </c>
      <c r="F5265" s="2" t="str">
        <f>Tbl_BalanceHistory[[#This Row],[RespAgy]]&amp;": "&amp;Tbl_BalanceHistory[[#This Row],[RespAgency]]</f>
        <v>184: Secretary of Technology</v>
      </c>
      <c r="G5265" s="3">
        <v>184</v>
      </c>
      <c r="H5265" s="3" t="s">
        <v>813</v>
      </c>
      <c r="I5265" s="3" t="str">
        <f>_xlfn.XLOOKUP(Tbl_BalanceHistory[[#This Row],[AgyCode]],Tbl_Agencies[Agy Code],Tbl_Agencies[Agy Sort])</f>
        <v>172000</v>
      </c>
      <c r="J5265" s="2" t="str">
        <f>Tbl_BalanceHistory[[#This Row],[AgyCode]]&amp;": "&amp;Tbl_BalanceHistory[[#This Row],[Agency Name]]</f>
        <v>184: Secretary of Technology</v>
      </c>
      <c r="K5265" s="1">
        <v>2014</v>
      </c>
      <c r="L5265" s="3">
        <v>799</v>
      </c>
      <c r="M5265" s="3" t="s">
        <v>62</v>
      </c>
      <c r="N5265" s="2" t="str">
        <f>Tbl_BalanceHistory[[#This Row],[ProgramCode]]&amp;": "&amp;Tbl_BalanceHistory[[#This Row],[Program Name]]</f>
        <v>799: Administrative and Support Services</v>
      </c>
      <c r="O5265" s="3" t="s">
        <v>1730</v>
      </c>
      <c r="P5265" s="1" t="str">
        <f>IF(Tbl_BalanceHistory[[#This Row],[FundCode]]="0100","GF",IF(Tbl_BalanceHistory[[#This Row],[FundCode]]="01000","GF","Hi Ed / OCR"))</f>
        <v>GF</v>
      </c>
      <c r="Q5265" s="5">
        <v>563656</v>
      </c>
      <c r="R5265" s="5">
        <v>458000.65</v>
      </c>
      <c r="S5265" s="5">
        <v>105655</v>
      </c>
      <c r="T5265" s="5">
        <v>0</v>
      </c>
      <c r="U5265" s="3"/>
      <c r="V5265" s="5">
        <v>105655</v>
      </c>
      <c r="W5265" s="5">
        <v>105655</v>
      </c>
      <c r="X5265" s="5"/>
      <c r="Y5265" s="5"/>
      <c r="Z5265" s="5">
        <f>Tbl_BalanceHistory[[#This Row],[Discretionary Recommended - Pre 2022]]+Tbl_BalanceHistory[[#This Row],[Discretionary Balance Recommended: Policy]]+Tbl_BalanceHistory[[#This Row],[Discretionary Balance Recommended: Commitments]]</f>
        <v>105655</v>
      </c>
      <c r="AA5265" s="5">
        <f>Tbl_BalanceHistory[[#This Row],[Discretionary Balance]]-Tbl_BalanceHistory[[#This Row],[Discretionary Reappropriation]]</f>
        <v>0</v>
      </c>
      <c r="AB5265" s="2" t="s">
        <v>1758</v>
      </c>
      <c r="AC5265" s="2"/>
      <c r="AD5265" s="2"/>
      <c r="AE5265" s="2"/>
    </row>
    <row r="5266" spans="1:31" ht="30" x14ac:dyDescent="0.25">
      <c r="A5266" s="2" t="s">
        <v>811</v>
      </c>
      <c r="B5266" s="3">
        <v>12</v>
      </c>
      <c r="C5266" s="3">
        <v>184</v>
      </c>
      <c r="D5266" s="3" t="s">
        <v>813</v>
      </c>
      <c r="E5266" s="3" t="str">
        <f>_xlfn.XLOOKUP(Tbl_BalanceHistory[[#This Row],[RespAgy]],Tbl_Agencies[Agy Code],Tbl_Agencies[Agy Sort])</f>
        <v>172000</v>
      </c>
      <c r="F5266" s="2" t="str">
        <f>Tbl_BalanceHistory[[#This Row],[RespAgy]]&amp;": "&amp;Tbl_BalanceHistory[[#This Row],[RespAgency]]</f>
        <v>184: Secretary of Technology</v>
      </c>
      <c r="G5266" s="3">
        <v>184</v>
      </c>
      <c r="H5266" s="3" t="s">
        <v>813</v>
      </c>
      <c r="I5266" s="3" t="str">
        <f>_xlfn.XLOOKUP(Tbl_BalanceHistory[[#This Row],[AgyCode]],Tbl_Agencies[Agy Code],Tbl_Agencies[Agy Sort])</f>
        <v>172000</v>
      </c>
      <c r="J5266" s="2" t="str">
        <f>Tbl_BalanceHistory[[#This Row],[AgyCode]]&amp;": "&amp;Tbl_BalanceHistory[[#This Row],[Agency Name]]</f>
        <v>184: Secretary of Technology</v>
      </c>
      <c r="K5266" s="1">
        <v>2015</v>
      </c>
      <c r="L5266" s="3">
        <v>799</v>
      </c>
      <c r="M5266" s="3" t="s">
        <v>62</v>
      </c>
      <c r="N5266" s="2" t="str">
        <f>Tbl_BalanceHistory[[#This Row],[ProgramCode]]&amp;": "&amp;Tbl_BalanceHistory[[#This Row],[Program Name]]</f>
        <v>799: Administrative and Support Services</v>
      </c>
      <c r="O5266" s="3" t="s">
        <v>1730</v>
      </c>
      <c r="P5266" s="1" t="str">
        <f>IF(Tbl_BalanceHistory[[#This Row],[FundCode]]="0100","GF",IF(Tbl_BalanceHistory[[#This Row],[FundCode]]="01000","GF","Hi Ed / OCR"))</f>
        <v>GF</v>
      </c>
      <c r="Q5266" s="5">
        <v>651505</v>
      </c>
      <c r="R5266" s="5">
        <v>499415</v>
      </c>
      <c r="S5266" s="5">
        <v>152089</v>
      </c>
      <c r="T5266" s="5">
        <v>0</v>
      </c>
      <c r="U5266" s="3"/>
      <c r="V5266" s="5">
        <v>152089</v>
      </c>
      <c r="W5266" s="5">
        <v>152089</v>
      </c>
      <c r="X5266" s="5"/>
      <c r="Y5266" s="5"/>
      <c r="Z5266" s="5">
        <f>Tbl_BalanceHistory[[#This Row],[Discretionary Recommended - Pre 2022]]+Tbl_BalanceHistory[[#This Row],[Discretionary Balance Recommended: Policy]]+Tbl_BalanceHistory[[#This Row],[Discretionary Balance Recommended: Commitments]]</f>
        <v>152089</v>
      </c>
      <c r="AA5266" s="5">
        <f>Tbl_BalanceHistory[[#This Row],[Discretionary Balance]]-Tbl_BalanceHistory[[#This Row],[Discretionary Reappropriation]]</f>
        <v>0</v>
      </c>
      <c r="AB5266" s="2" t="s">
        <v>1736</v>
      </c>
      <c r="AC5266" s="2"/>
      <c r="AD5266" s="2"/>
      <c r="AE5266" s="2"/>
    </row>
    <row r="5267" spans="1:31" ht="30" x14ac:dyDescent="0.25">
      <c r="A5267" s="2" t="s">
        <v>811</v>
      </c>
      <c r="B5267" s="3">
        <v>12</v>
      </c>
      <c r="C5267" s="3">
        <v>184</v>
      </c>
      <c r="D5267" s="3" t="s">
        <v>813</v>
      </c>
      <c r="E5267" s="3" t="str">
        <f>_xlfn.XLOOKUP(Tbl_BalanceHistory[[#This Row],[RespAgy]],Tbl_Agencies[Agy Code],Tbl_Agencies[Agy Sort])</f>
        <v>172000</v>
      </c>
      <c r="F5267" s="2" t="str">
        <f>Tbl_BalanceHistory[[#This Row],[RespAgy]]&amp;": "&amp;Tbl_BalanceHistory[[#This Row],[RespAgency]]</f>
        <v>184: Secretary of Technology</v>
      </c>
      <c r="G5267" s="3">
        <v>184</v>
      </c>
      <c r="H5267" s="3" t="s">
        <v>813</v>
      </c>
      <c r="I5267" s="3" t="str">
        <f>_xlfn.XLOOKUP(Tbl_BalanceHistory[[#This Row],[AgyCode]],Tbl_Agencies[Agy Code],Tbl_Agencies[Agy Sort])</f>
        <v>172000</v>
      </c>
      <c r="J5267" s="2" t="str">
        <f>Tbl_BalanceHistory[[#This Row],[AgyCode]]&amp;": "&amp;Tbl_BalanceHistory[[#This Row],[Agency Name]]</f>
        <v>184: Secretary of Technology</v>
      </c>
      <c r="K5267" s="1">
        <v>2016</v>
      </c>
      <c r="L5267" s="3">
        <v>799</v>
      </c>
      <c r="M5267" s="3" t="s">
        <v>62</v>
      </c>
      <c r="N5267" s="2" t="str">
        <f>Tbl_BalanceHistory[[#This Row],[ProgramCode]]&amp;": "&amp;Tbl_BalanceHistory[[#This Row],[Program Name]]</f>
        <v>799: Administrative and Support Services</v>
      </c>
      <c r="O5267" s="3" t="s">
        <v>1730</v>
      </c>
      <c r="P5267" s="1" t="str">
        <f>IF(Tbl_BalanceHistory[[#This Row],[FundCode]]="0100","GF",IF(Tbl_BalanceHistory[[#This Row],[FundCode]]="01000","GF","Hi Ed / OCR"))</f>
        <v>GF</v>
      </c>
      <c r="Q5267" s="5">
        <v>606513</v>
      </c>
      <c r="R5267" s="5">
        <v>496367.91</v>
      </c>
      <c r="S5267" s="5">
        <v>110145</v>
      </c>
      <c r="T5267" s="5">
        <v>0</v>
      </c>
      <c r="U5267" s="3"/>
      <c r="V5267" s="5">
        <v>110145</v>
      </c>
      <c r="W5267" s="5">
        <v>110145</v>
      </c>
      <c r="X5267" s="5"/>
      <c r="Y5267" s="5"/>
      <c r="Z5267" s="5">
        <f>Tbl_BalanceHistory[[#This Row],[Discretionary Recommended - Pre 2022]]+Tbl_BalanceHistory[[#This Row],[Discretionary Balance Recommended: Policy]]+Tbl_BalanceHistory[[#This Row],[Discretionary Balance Recommended: Commitments]]</f>
        <v>110145</v>
      </c>
      <c r="AA5267" s="5">
        <f>Tbl_BalanceHistory[[#This Row],[Discretionary Balance]]-Tbl_BalanceHistory[[#This Row],[Discretionary Reappropriation]]</f>
        <v>0</v>
      </c>
      <c r="AB5267" s="2" t="s">
        <v>1737</v>
      </c>
      <c r="AC5267" s="2"/>
      <c r="AD5267" s="2"/>
      <c r="AE5267" s="2"/>
    </row>
    <row r="5268" spans="1:31" ht="30" x14ac:dyDescent="0.25">
      <c r="A5268" s="2" t="s">
        <v>811</v>
      </c>
      <c r="B5268" s="3">
        <v>12</v>
      </c>
      <c r="C5268" s="3">
        <v>184</v>
      </c>
      <c r="D5268" s="3" t="s">
        <v>813</v>
      </c>
      <c r="E5268" s="3" t="str">
        <f>_xlfn.XLOOKUP(Tbl_BalanceHistory[[#This Row],[RespAgy]],Tbl_Agencies[Agy Code],Tbl_Agencies[Agy Sort])</f>
        <v>172000</v>
      </c>
      <c r="F5268" s="2" t="str">
        <f>Tbl_BalanceHistory[[#This Row],[RespAgy]]&amp;": "&amp;Tbl_BalanceHistory[[#This Row],[RespAgency]]</f>
        <v>184: Secretary of Technology</v>
      </c>
      <c r="G5268" s="3">
        <v>184</v>
      </c>
      <c r="H5268" s="3" t="s">
        <v>813</v>
      </c>
      <c r="I5268" s="3" t="str">
        <f>_xlfn.XLOOKUP(Tbl_BalanceHistory[[#This Row],[AgyCode]],Tbl_Agencies[Agy Code],Tbl_Agencies[Agy Sort])</f>
        <v>172000</v>
      </c>
      <c r="J5268" s="2" t="str">
        <f>Tbl_BalanceHistory[[#This Row],[AgyCode]]&amp;": "&amp;Tbl_BalanceHistory[[#This Row],[Agency Name]]</f>
        <v>184: Secretary of Technology</v>
      </c>
      <c r="K5268" s="1">
        <v>2017</v>
      </c>
      <c r="L5268" s="3">
        <v>799</v>
      </c>
      <c r="M5268" s="3" t="s">
        <v>62</v>
      </c>
      <c r="N5268" s="2" t="str">
        <f>Tbl_BalanceHistory[[#This Row],[ProgramCode]]&amp;": "&amp;Tbl_BalanceHistory[[#This Row],[Program Name]]</f>
        <v>799: Administrative and Support Services</v>
      </c>
      <c r="O5268" s="3" t="s">
        <v>886</v>
      </c>
      <c r="P5268" s="1" t="str">
        <f>IF(Tbl_BalanceHistory[[#This Row],[FundCode]]="0100","GF",IF(Tbl_BalanceHistory[[#This Row],[FundCode]]="01000","GF","Hi Ed / OCR"))</f>
        <v>GF</v>
      </c>
      <c r="Q5268" s="5">
        <v>559474</v>
      </c>
      <c r="R5268" s="5">
        <v>470507.88</v>
      </c>
      <c r="S5268" s="5">
        <v>88966</v>
      </c>
      <c r="T5268" s="5">
        <v>0</v>
      </c>
      <c r="U5268" s="3"/>
      <c r="V5268" s="5">
        <v>88966</v>
      </c>
      <c r="W5268" s="5">
        <v>88966</v>
      </c>
      <c r="X5268" s="5"/>
      <c r="Y5268" s="5"/>
      <c r="Z5268" s="5">
        <f>Tbl_BalanceHistory[[#This Row],[Discretionary Recommended - Pre 2022]]+Tbl_BalanceHistory[[#This Row],[Discretionary Balance Recommended: Policy]]+Tbl_BalanceHistory[[#This Row],[Discretionary Balance Recommended: Commitments]]</f>
        <v>88966</v>
      </c>
      <c r="AA5268" s="5">
        <f>Tbl_BalanceHistory[[#This Row],[Discretionary Balance]]-Tbl_BalanceHistory[[#This Row],[Discretionary Reappropriation]]</f>
        <v>0</v>
      </c>
      <c r="AB5268" s="2" t="s">
        <v>1753</v>
      </c>
      <c r="AC5268" s="2"/>
      <c r="AD5268" s="2"/>
      <c r="AE5268" s="2"/>
    </row>
    <row r="5269" spans="1:31" ht="30" x14ac:dyDescent="0.25">
      <c r="A5269" s="2" t="s">
        <v>811</v>
      </c>
      <c r="B5269" s="3">
        <v>12</v>
      </c>
      <c r="C5269" s="3">
        <v>184</v>
      </c>
      <c r="D5269" s="3" t="s">
        <v>813</v>
      </c>
      <c r="E5269" s="3" t="str">
        <f>_xlfn.XLOOKUP(Tbl_BalanceHistory[[#This Row],[RespAgy]],Tbl_Agencies[Agy Code],Tbl_Agencies[Agy Sort])</f>
        <v>172000</v>
      </c>
      <c r="F5269" s="2" t="str">
        <f>Tbl_BalanceHistory[[#This Row],[RespAgy]]&amp;": "&amp;Tbl_BalanceHistory[[#This Row],[RespAgency]]</f>
        <v>184: Secretary of Technology</v>
      </c>
      <c r="G5269" s="3">
        <v>184</v>
      </c>
      <c r="H5269" s="3" t="s">
        <v>813</v>
      </c>
      <c r="I5269" s="3" t="str">
        <f>_xlfn.XLOOKUP(Tbl_BalanceHistory[[#This Row],[AgyCode]],Tbl_Agencies[Agy Code],Tbl_Agencies[Agy Sort])</f>
        <v>172000</v>
      </c>
      <c r="J5269" s="2" t="str">
        <f>Tbl_BalanceHistory[[#This Row],[AgyCode]]&amp;": "&amp;Tbl_BalanceHistory[[#This Row],[Agency Name]]</f>
        <v>184: Secretary of Technology</v>
      </c>
      <c r="K5269" s="1">
        <v>2018</v>
      </c>
      <c r="L5269" s="3">
        <v>799</v>
      </c>
      <c r="M5269" s="3" t="s">
        <v>62</v>
      </c>
      <c r="N5269" s="2" t="str">
        <f>Tbl_BalanceHistory[[#This Row],[ProgramCode]]&amp;": "&amp;Tbl_BalanceHistory[[#This Row],[Program Name]]</f>
        <v>799: Administrative and Support Services</v>
      </c>
      <c r="O5269" s="3" t="s">
        <v>886</v>
      </c>
      <c r="P5269" s="1" t="str">
        <f>IF(Tbl_BalanceHistory[[#This Row],[FundCode]]="0100","GF",IF(Tbl_BalanceHistory[[#This Row],[FundCode]]="01000","GF","Hi Ed / OCR"))</f>
        <v>GF</v>
      </c>
      <c r="Q5269" s="5">
        <v>711435</v>
      </c>
      <c r="R5269" s="5">
        <v>328777.44</v>
      </c>
      <c r="S5269" s="5">
        <v>382657</v>
      </c>
      <c r="T5269" s="5">
        <v>0</v>
      </c>
      <c r="U5269" s="3"/>
      <c r="V5269" s="5">
        <v>382657</v>
      </c>
      <c r="W5269" s="5">
        <v>0</v>
      </c>
      <c r="X5269" s="5"/>
      <c r="Y5269" s="5"/>
      <c r="Z5269" s="5">
        <f>Tbl_BalanceHistory[[#This Row],[Discretionary Recommended - Pre 2022]]+Tbl_BalanceHistory[[#This Row],[Discretionary Balance Recommended: Policy]]+Tbl_BalanceHistory[[#This Row],[Discretionary Balance Recommended: Commitments]]</f>
        <v>0</v>
      </c>
      <c r="AA5269" s="5">
        <f>Tbl_BalanceHistory[[#This Row],[Discretionary Balance]]-Tbl_BalanceHistory[[#This Row],[Discretionary Reappropriation]]</f>
        <v>382657</v>
      </c>
      <c r="AB5269" s="2" t="s">
        <v>1754</v>
      </c>
      <c r="AC5269" s="2"/>
      <c r="AD5269" s="2"/>
      <c r="AE5269" s="2"/>
    </row>
    <row r="5270" spans="1:31" ht="30" x14ac:dyDescent="0.25">
      <c r="A5270" s="2" t="s">
        <v>811</v>
      </c>
      <c r="B5270" s="3">
        <v>12</v>
      </c>
      <c r="C5270" s="3">
        <v>184</v>
      </c>
      <c r="D5270" s="3" t="s">
        <v>813</v>
      </c>
      <c r="E5270" s="3" t="str">
        <f>_xlfn.XLOOKUP(Tbl_BalanceHistory[[#This Row],[RespAgy]],Tbl_Agencies[Agy Code],Tbl_Agencies[Agy Sort])</f>
        <v>172000</v>
      </c>
      <c r="F5270" s="2" t="str">
        <f>Tbl_BalanceHistory[[#This Row],[RespAgy]]&amp;": "&amp;Tbl_BalanceHistory[[#This Row],[RespAgency]]</f>
        <v>184: Secretary of Technology</v>
      </c>
      <c r="G5270" s="3">
        <v>184</v>
      </c>
      <c r="H5270" s="3" t="s">
        <v>813</v>
      </c>
      <c r="I5270" s="3" t="str">
        <f>_xlfn.XLOOKUP(Tbl_BalanceHistory[[#This Row],[AgyCode]],Tbl_Agencies[Agy Code],Tbl_Agencies[Agy Sort])</f>
        <v>172000</v>
      </c>
      <c r="J5270" s="2" t="str">
        <f>Tbl_BalanceHistory[[#This Row],[AgyCode]]&amp;": "&amp;Tbl_BalanceHistory[[#This Row],[Agency Name]]</f>
        <v>184: Secretary of Technology</v>
      </c>
      <c r="K5270" s="1">
        <v>2019</v>
      </c>
      <c r="L5270" s="3">
        <v>799</v>
      </c>
      <c r="M5270" s="3" t="s">
        <v>62</v>
      </c>
      <c r="N5270" s="2" t="str">
        <f>Tbl_BalanceHistory[[#This Row],[ProgramCode]]&amp;": "&amp;Tbl_BalanceHistory[[#This Row],[Program Name]]</f>
        <v>799: Administrative and Support Services</v>
      </c>
      <c r="O5270" s="3" t="s">
        <v>886</v>
      </c>
      <c r="P5270" s="1" t="str">
        <f>IF(Tbl_BalanceHistory[[#This Row],[FundCode]]="0100","GF",IF(Tbl_BalanceHistory[[#This Row],[FundCode]]="01000","GF","Hi Ed / OCR"))</f>
        <v>GF</v>
      </c>
      <c r="Q5270" s="5">
        <v>401508</v>
      </c>
      <c r="R5270" s="5">
        <v>20803.439999999999</v>
      </c>
      <c r="S5270" s="5">
        <v>380704.56</v>
      </c>
      <c r="T5270" s="5">
        <v>0</v>
      </c>
      <c r="U5270" s="3"/>
      <c r="V5270" s="5">
        <v>380704.56</v>
      </c>
      <c r="W5270" s="5">
        <v>0</v>
      </c>
      <c r="X5270" s="5"/>
      <c r="Y5270" s="5"/>
      <c r="Z5270" s="5">
        <f>Tbl_BalanceHistory[[#This Row],[Discretionary Recommended - Pre 2022]]+Tbl_BalanceHistory[[#This Row],[Discretionary Balance Recommended: Policy]]+Tbl_BalanceHistory[[#This Row],[Discretionary Balance Recommended: Commitments]]</f>
        <v>0</v>
      </c>
      <c r="AA5270" s="5">
        <f>Tbl_BalanceHistory[[#This Row],[Discretionary Balance]]-Tbl_BalanceHistory[[#This Row],[Discretionary Reappropriation]]</f>
        <v>380704.56</v>
      </c>
      <c r="AB5270" s="2"/>
      <c r="AC5270" s="2"/>
      <c r="AD5270" s="2"/>
      <c r="AE5270" s="2"/>
    </row>
    <row r="5271" spans="1:31" ht="75" x14ac:dyDescent="0.25">
      <c r="A5271" s="2" t="s">
        <v>815</v>
      </c>
      <c r="B5271" s="3">
        <v>13</v>
      </c>
      <c r="C5271" s="3">
        <v>841</v>
      </c>
      <c r="D5271" s="3" t="s">
        <v>817</v>
      </c>
      <c r="E5271" s="3" t="str">
        <f>_xlfn.XLOOKUP(Tbl_BalanceHistory[[#This Row],[RespAgy]],Tbl_Agencies[Agy Code],Tbl_Agencies[Agy Sort])</f>
        <v>176000</v>
      </c>
      <c r="F5271" s="2" t="str">
        <f>Tbl_BalanceHistory[[#This Row],[RespAgy]]&amp;": "&amp;Tbl_BalanceHistory[[#This Row],[RespAgency]]</f>
        <v>841: Department of Aviation</v>
      </c>
      <c r="G5271" s="3">
        <v>841</v>
      </c>
      <c r="H5271" s="3" t="s">
        <v>817</v>
      </c>
      <c r="I5271" s="3" t="str">
        <f>_xlfn.XLOOKUP(Tbl_BalanceHistory[[#This Row],[AgyCode]],Tbl_Agencies[Agy Code],Tbl_Agencies[Agy Sort])</f>
        <v>176000</v>
      </c>
      <c r="J5271" s="2" t="str">
        <f>Tbl_BalanceHistory[[#This Row],[AgyCode]]&amp;": "&amp;Tbl_BalanceHistory[[#This Row],[Agency Name]]</f>
        <v>841: Department of Aviation</v>
      </c>
      <c r="K5271" s="1">
        <v>2014</v>
      </c>
      <c r="L5271" s="3">
        <v>656</v>
      </c>
      <c r="M5271" s="3" t="s">
        <v>819</v>
      </c>
      <c r="N5271" s="2" t="str">
        <f>Tbl_BalanceHistory[[#This Row],[ProgramCode]]&amp;": "&amp;Tbl_BalanceHistory[[#This Row],[Program Name]]</f>
        <v>656: State Aircraft Flight Operations</v>
      </c>
      <c r="O5271" s="3" t="s">
        <v>1730</v>
      </c>
      <c r="P5271" s="1" t="str">
        <f>IF(Tbl_BalanceHistory[[#This Row],[FundCode]]="0100","GF",IF(Tbl_BalanceHistory[[#This Row],[FundCode]]="01000","GF","Hi Ed / OCR"))</f>
        <v>GF</v>
      </c>
      <c r="Q5271" s="5">
        <v>30248</v>
      </c>
      <c r="R5271" s="5">
        <v>21704.82</v>
      </c>
      <c r="S5271" s="5">
        <v>8543</v>
      </c>
      <c r="T5271" s="5">
        <v>0</v>
      </c>
      <c r="U5271" s="3"/>
      <c r="V5271" s="5">
        <v>8543</v>
      </c>
      <c r="W5271" s="5">
        <v>8543</v>
      </c>
      <c r="X5271" s="5"/>
      <c r="Y5271" s="5"/>
      <c r="Z5271" s="5">
        <f>Tbl_BalanceHistory[[#This Row],[Discretionary Recommended - Pre 2022]]+Tbl_BalanceHistory[[#This Row],[Discretionary Balance Recommended: Policy]]+Tbl_BalanceHistory[[#This Row],[Discretionary Balance Recommended: Commitments]]</f>
        <v>8543</v>
      </c>
      <c r="AA5271" s="5">
        <f>Tbl_BalanceHistory[[#This Row],[Discretionary Balance]]-Tbl_BalanceHistory[[#This Row],[Discretionary Reappropriation]]</f>
        <v>0</v>
      </c>
      <c r="AB5271" s="2" t="s">
        <v>2268</v>
      </c>
      <c r="AC5271" s="2"/>
      <c r="AD5271" s="2"/>
      <c r="AE5271" s="2"/>
    </row>
    <row r="5272" spans="1:31" ht="60" x14ac:dyDescent="0.25">
      <c r="A5272" s="2" t="s">
        <v>815</v>
      </c>
      <c r="B5272" s="3">
        <v>13</v>
      </c>
      <c r="C5272" s="3">
        <v>841</v>
      </c>
      <c r="D5272" s="3" t="s">
        <v>817</v>
      </c>
      <c r="E5272" s="3" t="str">
        <f>_xlfn.XLOOKUP(Tbl_BalanceHistory[[#This Row],[RespAgy]],Tbl_Agencies[Agy Code],Tbl_Agencies[Agy Sort])</f>
        <v>176000</v>
      </c>
      <c r="F5272" s="2" t="str">
        <f>Tbl_BalanceHistory[[#This Row],[RespAgy]]&amp;": "&amp;Tbl_BalanceHistory[[#This Row],[RespAgency]]</f>
        <v>841: Department of Aviation</v>
      </c>
      <c r="G5272" s="3">
        <v>841</v>
      </c>
      <c r="H5272" s="3" t="s">
        <v>817</v>
      </c>
      <c r="I5272" s="3" t="str">
        <f>_xlfn.XLOOKUP(Tbl_BalanceHistory[[#This Row],[AgyCode]],Tbl_Agencies[Agy Code],Tbl_Agencies[Agy Sort])</f>
        <v>176000</v>
      </c>
      <c r="J5272" s="2" t="str">
        <f>Tbl_BalanceHistory[[#This Row],[AgyCode]]&amp;": "&amp;Tbl_BalanceHistory[[#This Row],[Agency Name]]</f>
        <v>841: Department of Aviation</v>
      </c>
      <c r="K5272" s="1">
        <v>2015</v>
      </c>
      <c r="L5272" s="3">
        <v>656</v>
      </c>
      <c r="M5272" s="3" t="s">
        <v>819</v>
      </c>
      <c r="N5272" s="2" t="str">
        <f>Tbl_BalanceHistory[[#This Row],[ProgramCode]]&amp;": "&amp;Tbl_BalanceHistory[[#This Row],[Program Name]]</f>
        <v>656: State Aircraft Flight Operations</v>
      </c>
      <c r="O5272" s="3" t="s">
        <v>1730</v>
      </c>
      <c r="P5272" s="1" t="str">
        <f>IF(Tbl_BalanceHistory[[#This Row],[FundCode]]="0100","GF",IF(Tbl_BalanceHistory[[#This Row],[FundCode]]="01000","GF","Hi Ed / OCR"))</f>
        <v>GF</v>
      </c>
      <c r="Q5272" s="5">
        <v>38789</v>
      </c>
      <c r="R5272" s="5">
        <v>21908</v>
      </c>
      <c r="S5272" s="5">
        <v>16880</v>
      </c>
      <c r="T5272" s="5">
        <v>0</v>
      </c>
      <c r="U5272" s="3"/>
      <c r="V5272" s="5">
        <v>16880</v>
      </c>
      <c r="W5272" s="5">
        <v>16880</v>
      </c>
      <c r="X5272" s="5"/>
      <c r="Y5272" s="5"/>
      <c r="Z5272" s="5">
        <f>Tbl_BalanceHistory[[#This Row],[Discretionary Recommended - Pre 2022]]+Tbl_BalanceHistory[[#This Row],[Discretionary Balance Recommended: Policy]]+Tbl_BalanceHistory[[#This Row],[Discretionary Balance Recommended: Commitments]]</f>
        <v>16880</v>
      </c>
      <c r="AA5272" s="5">
        <f>Tbl_BalanceHistory[[#This Row],[Discretionary Balance]]-Tbl_BalanceHistory[[#This Row],[Discretionary Reappropriation]]</f>
        <v>0</v>
      </c>
      <c r="AB5272" s="2" t="s">
        <v>2269</v>
      </c>
      <c r="AC5272" s="2"/>
      <c r="AD5272" s="2"/>
      <c r="AE5272" s="2"/>
    </row>
    <row r="5273" spans="1:31" ht="30" x14ac:dyDescent="0.25">
      <c r="A5273" s="2" t="s">
        <v>815</v>
      </c>
      <c r="B5273" s="3">
        <v>13</v>
      </c>
      <c r="C5273" s="3">
        <v>841</v>
      </c>
      <c r="D5273" s="3" t="s">
        <v>817</v>
      </c>
      <c r="E5273" s="3" t="str">
        <f>_xlfn.XLOOKUP(Tbl_BalanceHistory[[#This Row],[RespAgy]],Tbl_Agencies[Agy Code],Tbl_Agencies[Agy Sort])</f>
        <v>176000</v>
      </c>
      <c r="F5273" s="2" t="str">
        <f>Tbl_BalanceHistory[[#This Row],[RespAgy]]&amp;": "&amp;Tbl_BalanceHistory[[#This Row],[RespAgency]]</f>
        <v>841: Department of Aviation</v>
      </c>
      <c r="G5273" s="3">
        <v>841</v>
      </c>
      <c r="H5273" s="3" t="s">
        <v>817</v>
      </c>
      <c r="I5273" s="3" t="str">
        <f>_xlfn.XLOOKUP(Tbl_BalanceHistory[[#This Row],[AgyCode]],Tbl_Agencies[Agy Code],Tbl_Agencies[Agy Sort])</f>
        <v>176000</v>
      </c>
      <c r="J5273" s="2" t="str">
        <f>Tbl_BalanceHistory[[#This Row],[AgyCode]]&amp;": "&amp;Tbl_BalanceHistory[[#This Row],[Agency Name]]</f>
        <v>841: Department of Aviation</v>
      </c>
      <c r="K5273" s="1">
        <v>2016</v>
      </c>
      <c r="L5273" s="3">
        <v>656</v>
      </c>
      <c r="M5273" s="3" t="s">
        <v>819</v>
      </c>
      <c r="N5273" s="2" t="str">
        <f>Tbl_BalanceHistory[[#This Row],[ProgramCode]]&amp;": "&amp;Tbl_BalanceHistory[[#This Row],[Program Name]]</f>
        <v>656: State Aircraft Flight Operations</v>
      </c>
      <c r="O5273" s="3" t="s">
        <v>1730</v>
      </c>
      <c r="P5273" s="1" t="str">
        <f>IF(Tbl_BalanceHistory[[#This Row],[FundCode]]="0100","GF",IF(Tbl_BalanceHistory[[#This Row],[FundCode]]="01000","GF","Hi Ed / OCR"))</f>
        <v>GF</v>
      </c>
      <c r="Q5273" s="5">
        <v>47126</v>
      </c>
      <c r="R5273" s="5">
        <v>40342.44</v>
      </c>
      <c r="S5273" s="5">
        <v>6783</v>
      </c>
      <c r="T5273" s="5">
        <v>0</v>
      </c>
      <c r="U5273" s="3"/>
      <c r="V5273" s="5">
        <v>6783</v>
      </c>
      <c r="W5273" s="5">
        <v>6783</v>
      </c>
      <c r="X5273" s="5"/>
      <c r="Y5273" s="5"/>
      <c r="Z5273" s="5">
        <f>Tbl_BalanceHistory[[#This Row],[Discretionary Recommended - Pre 2022]]+Tbl_BalanceHistory[[#This Row],[Discretionary Balance Recommended: Policy]]+Tbl_BalanceHistory[[#This Row],[Discretionary Balance Recommended: Commitments]]</f>
        <v>6783</v>
      </c>
      <c r="AA5273" s="5">
        <f>Tbl_BalanceHistory[[#This Row],[Discretionary Balance]]-Tbl_BalanceHistory[[#This Row],[Discretionary Reappropriation]]</f>
        <v>0</v>
      </c>
      <c r="AB5273" s="2"/>
      <c r="AC5273" s="2"/>
      <c r="AD5273" s="2"/>
      <c r="AE5273" s="2" t="s">
        <v>2270</v>
      </c>
    </row>
    <row r="5274" spans="1:31" ht="30" x14ac:dyDescent="0.25">
      <c r="A5274" s="2" t="s">
        <v>815</v>
      </c>
      <c r="B5274" s="3">
        <v>13</v>
      </c>
      <c r="C5274" s="3">
        <v>841</v>
      </c>
      <c r="D5274" s="3" t="s">
        <v>817</v>
      </c>
      <c r="E5274" s="3" t="str">
        <f>_xlfn.XLOOKUP(Tbl_BalanceHistory[[#This Row],[RespAgy]],Tbl_Agencies[Agy Code],Tbl_Agencies[Agy Sort])</f>
        <v>176000</v>
      </c>
      <c r="F5274" s="2" t="str">
        <f>Tbl_BalanceHistory[[#This Row],[RespAgy]]&amp;": "&amp;Tbl_BalanceHistory[[#This Row],[RespAgency]]</f>
        <v>841: Department of Aviation</v>
      </c>
      <c r="G5274" s="3">
        <v>841</v>
      </c>
      <c r="H5274" s="3" t="s">
        <v>817</v>
      </c>
      <c r="I5274" s="3" t="str">
        <f>_xlfn.XLOOKUP(Tbl_BalanceHistory[[#This Row],[AgyCode]],Tbl_Agencies[Agy Code],Tbl_Agencies[Agy Sort])</f>
        <v>176000</v>
      </c>
      <c r="J5274" s="2" t="str">
        <f>Tbl_BalanceHistory[[#This Row],[AgyCode]]&amp;": "&amp;Tbl_BalanceHistory[[#This Row],[Agency Name]]</f>
        <v>841: Department of Aviation</v>
      </c>
      <c r="K5274" s="1">
        <v>2017</v>
      </c>
      <c r="L5274" s="3">
        <v>656</v>
      </c>
      <c r="M5274" s="3" t="s">
        <v>819</v>
      </c>
      <c r="N5274" s="2" t="str">
        <f>Tbl_BalanceHistory[[#This Row],[ProgramCode]]&amp;": "&amp;Tbl_BalanceHistory[[#This Row],[Program Name]]</f>
        <v>656: State Aircraft Flight Operations</v>
      </c>
      <c r="O5274" s="3" t="s">
        <v>886</v>
      </c>
      <c r="P5274" s="1" t="str">
        <f>IF(Tbl_BalanceHistory[[#This Row],[FundCode]]="0100","GF",IF(Tbl_BalanceHistory[[#This Row],[FundCode]]="01000","GF","Hi Ed / OCR"))</f>
        <v>GF</v>
      </c>
      <c r="Q5274" s="5">
        <v>37029</v>
      </c>
      <c r="R5274" s="5">
        <v>37029</v>
      </c>
      <c r="S5274" s="5">
        <v>0</v>
      </c>
      <c r="T5274" s="5">
        <v>0</v>
      </c>
      <c r="U5274" s="3"/>
      <c r="V5274" s="5">
        <v>0</v>
      </c>
      <c r="W5274" s="5">
        <v>0</v>
      </c>
      <c r="X5274" s="5"/>
      <c r="Y5274" s="5"/>
      <c r="Z5274" s="5">
        <f>Tbl_BalanceHistory[[#This Row],[Discretionary Recommended - Pre 2022]]+Tbl_BalanceHistory[[#This Row],[Discretionary Balance Recommended: Policy]]+Tbl_BalanceHistory[[#This Row],[Discretionary Balance Recommended: Commitments]]</f>
        <v>0</v>
      </c>
      <c r="AA5274" s="5">
        <f>Tbl_BalanceHistory[[#This Row],[Discretionary Balance]]-Tbl_BalanceHistory[[#This Row],[Discretionary Reappropriation]]</f>
        <v>0</v>
      </c>
      <c r="AB5274" s="2"/>
      <c r="AC5274" s="2"/>
      <c r="AD5274" s="2"/>
      <c r="AE5274" s="2"/>
    </row>
    <row r="5275" spans="1:31" ht="30" x14ac:dyDescent="0.25">
      <c r="A5275" s="2" t="s">
        <v>815</v>
      </c>
      <c r="B5275" s="3">
        <v>13</v>
      </c>
      <c r="C5275" s="3">
        <v>841</v>
      </c>
      <c r="D5275" s="3" t="s">
        <v>817</v>
      </c>
      <c r="E5275" s="3" t="str">
        <f>_xlfn.XLOOKUP(Tbl_BalanceHistory[[#This Row],[RespAgy]],Tbl_Agencies[Agy Code],Tbl_Agencies[Agy Sort])</f>
        <v>176000</v>
      </c>
      <c r="F5275" s="2" t="str">
        <f>Tbl_BalanceHistory[[#This Row],[RespAgy]]&amp;": "&amp;Tbl_BalanceHistory[[#This Row],[RespAgency]]</f>
        <v>841: Department of Aviation</v>
      </c>
      <c r="G5275" s="3">
        <v>841</v>
      </c>
      <c r="H5275" s="3" t="s">
        <v>817</v>
      </c>
      <c r="I5275" s="3" t="str">
        <f>_xlfn.XLOOKUP(Tbl_BalanceHistory[[#This Row],[AgyCode]],Tbl_Agencies[Agy Code],Tbl_Agencies[Agy Sort])</f>
        <v>176000</v>
      </c>
      <c r="J5275" s="2" t="str">
        <f>Tbl_BalanceHistory[[#This Row],[AgyCode]]&amp;": "&amp;Tbl_BalanceHistory[[#This Row],[Agency Name]]</f>
        <v>841: Department of Aviation</v>
      </c>
      <c r="K5275" s="1">
        <v>2018</v>
      </c>
      <c r="L5275" s="3">
        <v>656</v>
      </c>
      <c r="M5275" s="3" t="s">
        <v>819</v>
      </c>
      <c r="N5275" s="2" t="str">
        <f>Tbl_BalanceHistory[[#This Row],[ProgramCode]]&amp;": "&amp;Tbl_BalanceHistory[[#This Row],[Program Name]]</f>
        <v>656: State Aircraft Flight Operations</v>
      </c>
      <c r="O5275" s="3" t="s">
        <v>886</v>
      </c>
      <c r="P5275" s="1" t="str">
        <f>IF(Tbl_BalanceHistory[[#This Row],[FundCode]]="0100","GF",IF(Tbl_BalanceHistory[[#This Row],[FundCode]]="01000","GF","Hi Ed / OCR"))</f>
        <v>GF</v>
      </c>
      <c r="Q5275" s="5">
        <v>30246</v>
      </c>
      <c r="R5275" s="5">
        <v>27528.78</v>
      </c>
      <c r="S5275" s="5">
        <v>2717</v>
      </c>
      <c r="T5275" s="5">
        <v>0</v>
      </c>
      <c r="U5275" s="3"/>
      <c r="V5275" s="5">
        <v>2717</v>
      </c>
      <c r="W5275" s="5">
        <v>0</v>
      </c>
      <c r="X5275" s="5"/>
      <c r="Y5275" s="5"/>
      <c r="Z5275" s="5">
        <f>Tbl_BalanceHistory[[#This Row],[Discretionary Recommended - Pre 2022]]+Tbl_BalanceHistory[[#This Row],[Discretionary Balance Recommended: Policy]]+Tbl_BalanceHistory[[#This Row],[Discretionary Balance Recommended: Commitments]]</f>
        <v>0</v>
      </c>
      <c r="AA5275" s="5">
        <f>Tbl_BalanceHistory[[#This Row],[Discretionary Balance]]-Tbl_BalanceHistory[[#This Row],[Discretionary Reappropriation]]</f>
        <v>2717</v>
      </c>
      <c r="AB5275" s="2" t="s">
        <v>2271</v>
      </c>
      <c r="AC5275" s="2"/>
      <c r="AD5275" s="2"/>
      <c r="AE5275" s="2"/>
    </row>
    <row r="5276" spans="1:31" ht="30" x14ac:dyDescent="0.25">
      <c r="A5276" s="2" t="s">
        <v>815</v>
      </c>
      <c r="B5276" s="3">
        <v>13</v>
      </c>
      <c r="C5276" s="3">
        <v>841</v>
      </c>
      <c r="D5276" s="3" t="s">
        <v>817</v>
      </c>
      <c r="E5276" s="3" t="str">
        <f>_xlfn.XLOOKUP(Tbl_BalanceHistory[[#This Row],[RespAgy]],Tbl_Agencies[Agy Code],Tbl_Agencies[Agy Sort])</f>
        <v>176000</v>
      </c>
      <c r="F5276" s="2" t="str">
        <f>Tbl_BalanceHistory[[#This Row],[RespAgy]]&amp;": "&amp;Tbl_BalanceHistory[[#This Row],[RespAgency]]</f>
        <v>841: Department of Aviation</v>
      </c>
      <c r="G5276" s="3">
        <v>841</v>
      </c>
      <c r="H5276" s="3" t="s">
        <v>817</v>
      </c>
      <c r="I5276" s="3" t="str">
        <f>_xlfn.XLOOKUP(Tbl_BalanceHistory[[#This Row],[AgyCode]],Tbl_Agencies[Agy Code],Tbl_Agencies[Agy Sort])</f>
        <v>176000</v>
      </c>
      <c r="J5276" s="2" t="str">
        <f>Tbl_BalanceHistory[[#This Row],[AgyCode]]&amp;": "&amp;Tbl_BalanceHistory[[#This Row],[Agency Name]]</f>
        <v>841: Department of Aviation</v>
      </c>
      <c r="K5276" s="1">
        <v>2019</v>
      </c>
      <c r="L5276" s="3">
        <v>656</v>
      </c>
      <c r="M5276" s="3" t="s">
        <v>819</v>
      </c>
      <c r="N5276" s="2" t="str">
        <f>Tbl_BalanceHistory[[#This Row],[ProgramCode]]&amp;": "&amp;Tbl_BalanceHistory[[#This Row],[Program Name]]</f>
        <v>656: State Aircraft Flight Operations</v>
      </c>
      <c r="O5276" s="3" t="s">
        <v>886</v>
      </c>
      <c r="P5276" s="1" t="str">
        <f>IF(Tbl_BalanceHistory[[#This Row],[FundCode]]="0100","GF",IF(Tbl_BalanceHistory[[#This Row],[FundCode]]="01000","GF","Hi Ed / OCR"))</f>
        <v>GF</v>
      </c>
      <c r="Q5276" s="5">
        <v>32963</v>
      </c>
      <c r="R5276" s="5">
        <v>32542.34</v>
      </c>
      <c r="S5276" s="5">
        <v>420.66</v>
      </c>
      <c r="T5276" s="5">
        <v>0</v>
      </c>
      <c r="U5276" s="3"/>
      <c r="V5276" s="5">
        <v>420.66</v>
      </c>
      <c r="W5276" s="5">
        <v>420.66</v>
      </c>
      <c r="X5276" s="5"/>
      <c r="Y5276" s="5"/>
      <c r="Z5276" s="5">
        <f>Tbl_BalanceHistory[[#This Row],[Discretionary Recommended - Pre 2022]]+Tbl_BalanceHistory[[#This Row],[Discretionary Balance Recommended: Policy]]+Tbl_BalanceHistory[[#This Row],[Discretionary Balance Recommended: Commitments]]</f>
        <v>420.66</v>
      </c>
      <c r="AA5276" s="5">
        <f>Tbl_BalanceHistory[[#This Row],[Discretionary Balance]]-Tbl_BalanceHistory[[#This Row],[Discretionary Reappropriation]]</f>
        <v>0</v>
      </c>
      <c r="AB5276" s="2" t="s">
        <v>2272</v>
      </c>
      <c r="AC5276" s="2"/>
      <c r="AD5276" s="2"/>
      <c r="AE5276" s="2"/>
    </row>
    <row r="5277" spans="1:31" ht="30" x14ac:dyDescent="0.25">
      <c r="A5277" s="2" t="s">
        <v>815</v>
      </c>
      <c r="B5277" s="3">
        <v>13</v>
      </c>
      <c r="C5277" s="3">
        <v>841</v>
      </c>
      <c r="D5277" s="3" t="s">
        <v>817</v>
      </c>
      <c r="E5277" s="3" t="str">
        <f>_xlfn.XLOOKUP(Tbl_BalanceHistory[[#This Row],[RespAgy]],Tbl_Agencies[Agy Code],Tbl_Agencies[Agy Sort])</f>
        <v>176000</v>
      </c>
      <c r="F5277" s="2" t="str">
        <f>Tbl_BalanceHistory[[#This Row],[RespAgy]]&amp;": "&amp;Tbl_BalanceHistory[[#This Row],[RespAgency]]</f>
        <v>841: Department of Aviation</v>
      </c>
      <c r="G5277" s="3">
        <v>841</v>
      </c>
      <c r="H5277" s="3" t="s">
        <v>817</v>
      </c>
      <c r="I5277" s="3" t="str">
        <f>_xlfn.XLOOKUP(Tbl_BalanceHistory[[#This Row],[AgyCode]],Tbl_Agencies[Agy Code],Tbl_Agencies[Agy Sort])</f>
        <v>176000</v>
      </c>
      <c r="J5277" s="2" t="str">
        <f>Tbl_BalanceHistory[[#This Row],[AgyCode]]&amp;": "&amp;Tbl_BalanceHistory[[#This Row],[Agency Name]]</f>
        <v>841: Department of Aviation</v>
      </c>
      <c r="K5277" s="1">
        <v>2020</v>
      </c>
      <c r="L5277" s="3">
        <v>656</v>
      </c>
      <c r="M5277" s="3" t="s">
        <v>819</v>
      </c>
      <c r="N5277" s="2" t="str">
        <f>Tbl_BalanceHistory[[#This Row],[ProgramCode]]&amp;": "&amp;Tbl_BalanceHistory[[#This Row],[Program Name]]</f>
        <v>656: State Aircraft Flight Operations</v>
      </c>
      <c r="O5277" s="3" t="s">
        <v>886</v>
      </c>
      <c r="P5277" s="1" t="str">
        <f>IF(Tbl_BalanceHistory[[#This Row],[FundCode]]="0100","GF",IF(Tbl_BalanceHistory[[#This Row],[FundCode]]="01000","GF","Hi Ed / OCR"))</f>
        <v>GF</v>
      </c>
      <c r="Q5277" s="5">
        <v>30666.66</v>
      </c>
      <c r="R5277" s="5">
        <v>9300.52</v>
      </c>
      <c r="S5277" s="5">
        <v>21366.14</v>
      </c>
      <c r="T5277" s="5">
        <v>0</v>
      </c>
      <c r="U5277" s="3"/>
      <c r="V5277" s="5">
        <v>21366.14</v>
      </c>
      <c r="W5277" s="5">
        <v>21366.14</v>
      </c>
      <c r="X5277" s="5"/>
      <c r="Y5277" s="5"/>
      <c r="Z5277" s="5">
        <f>Tbl_BalanceHistory[[#This Row],[Discretionary Recommended - Pre 2022]]+Tbl_BalanceHistory[[#This Row],[Discretionary Balance Recommended: Policy]]+Tbl_BalanceHistory[[#This Row],[Discretionary Balance Recommended: Commitments]]</f>
        <v>21366.14</v>
      </c>
      <c r="AA5277" s="5">
        <f>Tbl_BalanceHistory[[#This Row],[Discretionary Balance]]-Tbl_BalanceHistory[[#This Row],[Discretionary Reappropriation]]</f>
        <v>0</v>
      </c>
      <c r="AB5277" s="2" t="s">
        <v>2273</v>
      </c>
      <c r="AC5277" s="2"/>
      <c r="AD5277" s="2"/>
      <c r="AE5277" s="2"/>
    </row>
    <row r="5278" spans="1:31" ht="30" x14ac:dyDescent="0.25">
      <c r="A5278" s="2" t="s">
        <v>815</v>
      </c>
      <c r="B5278" s="3">
        <v>13</v>
      </c>
      <c r="C5278" s="3">
        <v>841</v>
      </c>
      <c r="D5278" s="3" t="s">
        <v>817</v>
      </c>
      <c r="E5278" s="3" t="str">
        <f>_xlfn.XLOOKUP(Tbl_BalanceHistory[[#This Row],[RespAgy]],Tbl_Agencies[Agy Code],Tbl_Agencies[Agy Sort])</f>
        <v>176000</v>
      </c>
      <c r="F5278" s="2" t="str">
        <f>Tbl_BalanceHistory[[#This Row],[RespAgy]]&amp;": "&amp;Tbl_BalanceHistory[[#This Row],[RespAgency]]</f>
        <v>841: Department of Aviation</v>
      </c>
      <c r="G5278" s="3">
        <v>841</v>
      </c>
      <c r="H5278" s="3" t="s">
        <v>817</v>
      </c>
      <c r="I5278" s="3" t="str">
        <f>_xlfn.XLOOKUP(Tbl_BalanceHistory[[#This Row],[AgyCode]],Tbl_Agencies[Agy Code],Tbl_Agencies[Agy Sort])</f>
        <v>176000</v>
      </c>
      <c r="J5278" s="2" t="str">
        <f>Tbl_BalanceHistory[[#This Row],[AgyCode]]&amp;": "&amp;Tbl_BalanceHistory[[#This Row],[Agency Name]]</f>
        <v>841: Department of Aviation</v>
      </c>
      <c r="K5278" s="1">
        <v>2014</v>
      </c>
      <c r="L5278" s="3">
        <v>699</v>
      </c>
      <c r="M5278" s="3" t="s">
        <v>62</v>
      </c>
      <c r="N5278" s="2" t="str">
        <f>Tbl_BalanceHistory[[#This Row],[ProgramCode]]&amp;": "&amp;Tbl_BalanceHistory[[#This Row],[Program Name]]</f>
        <v>699: Administrative and Support Services</v>
      </c>
      <c r="O5278" s="3" t="s">
        <v>1730</v>
      </c>
      <c r="P5278" s="1" t="str">
        <f>IF(Tbl_BalanceHistory[[#This Row],[FundCode]]="0100","GF",IF(Tbl_BalanceHistory[[#This Row],[FundCode]]="01000","GF","Hi Ed / OCR"))</f>
        <v>GF</v>
      </c>
      <c r="Q5278" s="5">
        <v>0</v>
      </c>
      <c r="R5278" s="5">
        <v>0</v>
      </c>
      <c r="S5278" s="5">
        <v>0</v>
      </c>
      <c r="T5278" s="5">
        <v>0</v>
      </c>
      <c r="U5278" s="3"/>
      <c r="V5278" s="5">
        <v>0</v>
      </c>
      <c r="W5278" s="5">
        <v>0</v>
      </c>
      <c r="X5278" s="5"/>
      <c r="Y5278" s="5"/>
      <c r="Z5278" s="5">
        <f>Tbl_BalanceHistory[[#This Row],[Discretionary Recommended - Pre 2022]]+Tbl_BalanceHistory[[#This Row],[Discretionary Balance Recommended: Policy]]+Tbl_BalanceHistory[[#This Row],[Discretionary Balance Recommended: Commitments]]</f>
        <v>0</v>
      </c>
      <c r="AA5278" s="5">
        <f>Tbl_BalanceHistory[[#This Row],[Discretionary Balance]]-Tbl_BalanceHistory[[#This Row],[Discretionary Reappropriation]]</f>
        <v>0</v>
      </c>
      <c r="AB5278" s="2"/>
      <c r="AC5278" s="2"/>
      <c r="AD5278" s="2"/>
      <c r="AE5278" s="2"/>
    </row>
    <row r="5279" spans="1:31" ht="30" x14ac:dyDescent="0.25">
      <c r="A5279" s="2" t="s">
        <v>815</v>
      </c>
      <c r="B5279" s="3">
        <v>13</v>
      </c>
      <c r="C5279" s="3">
        <v>841</v>
      </c>
      <c r="D5279" s="3" t="s">
        <v>817</v>
      </c>
      <c r="E5279" s="3" t="str">
        <f>_xlfn.XLOOKUP(Tbl_BalanceHistory[[#This Row],[RespAgy]],Tbl_Agencies[Agy Code],Tbl_Agencies[Agy Sort])</f>
        <v>176000</v>
      </c>
      <c r="F5279" s="2" t="str">
        <f>Tbl_BalanceHistory[[#This Row],[RespAgy]]&amp;": "&amp;Tbl_BalanceHistory[[#This Row],[RespAgency]]</f>
        <v>841: Department of Aviation</v>
      </c>
      <c r="G5279" s="3">
        <v>841</v>
      </c>
      <c r="H5279" s="3" t="s">
        <v>817</v>
      </c>
      <c r="I5279" s="3" t="str">
        <f>_xlfn.XLOOKUP(Tbl_BalanceHistory[[#This Row],[AgyCode]],Tbl_Agencies[Agy Code],Tbl_Agencies[Agy Sort])</f>
        <v>176000</v>
      </c>
      <c r="J5279" s="2" t="str">
        <f>Tbl_BalanceHistory[[#This Row],[AgyCode]]&amp;": "&amp;Tbl_BalanceHistory[[#This Row],[Agency Name]]</f>
        <v>841: Department of Aviation</v>
      </c>
      <c r="K5279" s="1">
        <v>2015</v>
      </c>
      <c r="L5279" s="3">
        <v>699</v>
      </c>
      <c r="M5279" s="3" t="s">
        <v>62</v>
      </c>
      <c r="N5279" s="2" t="str">
        <f>Tbl_BalanceHistory[[#This Row],[ProgramCode]]&amp;": "&amp;Tbl_BalanceHistory[[#This Row],[Program Name]]</f>
        <v>699: Administrative and Support Services</v>
      </c>
      <c r="O5279" s="3" t="s">
        <v>1730</v>
      </c>
      <c r="P5279" s="1" t="str">
        <f>IF(Tbl_BalanceHistory[[#This Row],[FundCode]]="0100","GF",IF(Tbl_BalanceHistory[[#This Row],[FundCode]]="01000","GF","Hi Ed / OCR"))</f>
        <v>GF</v>
      </c>
      <c r="Q5279" s="5">
        <v>6</v>
      </c>
      <c r="R5279" s="5">
        <v>3</v>
      </c>
      <c r="S5279" s="5">
        <v>3</v>
      </c>
      <c r="T5279" s="5">
        <v>0</v>
      </c>
      <c r="U5279" s="3"/>
      <c r="V5279" s="5">
        <v>3</v>
      </c>
      <c r="W5279" s="5">
        <v>0</v>
      </c>
      <c r="X5279" s="5"/>
      <c r="Y5279" s="5"/>
      <c r="Z5279" s="5">
        <f>Tbl_BalanceHistory[[#This Row],[Discretionary Recommended - Pre 2022]]+Tbl_BalanceHistory[[#This Row],[Discretionary Balance Recommended: Policy]]+Tbl_BalanceHistory[[#This Row],[Discretionary Balance Recommended: Commitments]]</f>
        <v>0</v>
      </c>
      <c r="AA5279" s="5">
        <f>Tbl_BalanceHistory[[#This Row],[Discretionary Balance]]-Tbl_BalanceHistory[[#This Row],[Discretionary Reappropriation]]</f>
        <v>3</v>
      </c>
      <c r="AB5279" s="2"/>
      <c r="AC5279" s="2"/>
      <c r="AD5279" s="2"/>
      <c r="AE5279" s="2"/>
    </row>
    <row r="5280" spans="1:31" ht="30" x14ac:dyDescent="0.25">
      <c r="A5280" s="2" t="s">
        <v>815</v>
      </c>
      <c r="B5280" s="3">
        <v>13</v>
      </c>
      <c r="C5280" s="3">
        <v>841</v>
      </c>
      <c r="D5280" s="3" t="s">
        <v>817</v>
      </c>
      <c r="E5280" s="3" t="str">
        <f>_xlfn.XLOOKUP(Tbl_BalanceHistory[[#This Row],[RespAgy]],Tbl_Agencies[Agy Code],Tbl_Agencies[Agy Sort])</f>
        <v>176000</v>
      </c>
      <c r="F5280" s="2" t="str">
        <f>Tbl_BalanceHistory[[#This Row],[RespAgy]]&amp;": "&amp;Tbl_BalanceHistory[[#This Row],[RespAgency]]</f>
        <v>841: Department of Aviation</v>
      </c>
      <c r="G5280" s="3">
        <v>841</v>
      </c>
      <c r="H5280" s="3" t="s">
        <v>817</v>
      </c>
      <c r="I5280" s="3" t="str">
        <f>_xlfn.XLOOKUP(Tbl_BalanceHistory[[#This Row],[AgyCode]],Tbl_Agencies[Agy Code],Tbl_Agencies[Agy Sort])</f>
        <v>176000</v>
      </c>
      <c r="J5280" s="2" t="str">
        <f>Tbl_BalanceHistory[[#This Row],[AgyCode]]&amp;": "&amp;Tbl_BalanceHistory[[#This Row],[Agency Name]]</f>
        <v>841: Department of Aviation</v>
      </c>
      <c r="K5280" s="1">
        <v>2016</v>
      </c>
      <c r="L5280" s="3">
        <v>699</v>
      </c>
      <c r="M5280" s="3" t="s">
        <v>62</v>
      </c>
      <c r="N5280" s="2" t="str">
        <f>Tbl_BalanceHistory[[#This Row],[ProgramCode]]&amp;": "&amp;Tbl_BalanceHistory[[#This Row],[Program Name]]</f>
        <v>699: Administrative and Support Services</v>
      </c>
      <c r="O5280" s="3" t="s">
        <v>1730</v>
      </c>
      <c r="P5280" s="1" t="str">
        <f>IF(Tbl_BalanceHistory[[#This Row],[FundCode]]="0100","GF",IF(Tbl_BalanceHistory[[#This Row],[FundCode]]="01000","GF","Hi Ed / OCR"))</f>
        <v>GF</v>
      </c>
      <c r="Q5280" s="5">
        <v>7</v>
      </c>
      <c r="R5280" s="5">
        <v>5</v>
      </c>
      <c r="S5280" s="5">
        <v>2</v>
      </c>
      <c r="T5280" s="5">
        <v>0</v>
      </c>
      <c r="U5280" s="3"/>
      <c r="V5280" s="5">
        <v>2</v>
      </c>
      <c r="W5280" s="5">
        <v>0</v>
      </c>
      <c r="X5280" s="5"/>
      <c r="Y5280" s="5"/>
      <c r="Z5280" s="5">
        <f>Tbl_BalanceHistory[[#This Row],[Discretionary Recommended - Pre 2022]]+Tbl_BalanceHistory[[#This Row],[Discretionary Balance Recommended: Policy]]+Tbl_BalanceHistory[[#This Row],[Discretionary Balance Recommended: Commitments]]</f>
        <v>0</v>
      </c>
      <c r="AA5280" s="5">
        <f>Tbl_BalanceHistory[[#This Row],[Discretionary Balance]]-Tbl_BalanceHistory[[#This Row],[Discretionary Reappropriation]]</f>
        <v>2</v>
      </c>
      <c r="AB5280" s="2"/>
      <c r="AC5280" s="2"/>
      <c r="AD5280" s="2"/>
      <c r="AE5280" s="2"/>
    </row>
    <row r="5281" spans="1:31" ht="30" x14ac:dyDescent="0.25">
      <c r="A5281" s="2" t="s">
        <v>815</v>
      </c>
      <c r="B5281" s="3">
        <v>13</v>
      </c>
      <c r="C5281" s="3">
        <v>841</v>
      </c>
      <c r="D5281" s="3" t="s">
        <v>817</v>
      </c>
      <c r="E5281" s="3" t="str">
        <f>_xlfn.XLOOKUP(Tbl_BalanceHistory[[#This Row],[RespAgy]],Tbl_Agencies[Agy Code],Tbl_Agencies[Agy Sort])</f>
        <v>176000</v>
      </c>
      <c r="F5281" s="2" t="str">
        <f>Tbl_BalanceHistory[[#This Row],[RespAgy]]&amp;": "&amp;Tbl_BalanceHistory[[#This Row],[RespAgency]]</f>
        <v>841: Department of Aviation</v>
      </c>
      <c r="G5281" s="3">
        <v>841</v>
      </c>
      <c r="H5281" s="3" t="s">
        <v>817</v>
      </c>
      <c r="I5281" s="3" t="str">
        <f>_xlfn.XLOOKUP(Tbl_BalanceHistory[[#This Row],[AgyCode]],Tbl_Agencies[Agy Code],Tbl_Agencies[Agy Sort])</f>
        <v>176000</v>
      </c>
      <c r="J5281" s="2" t="str">
        <f>Tbl_BalanceHistory[[#This Row],[AgyCode]]&amp;": "&amp;Tbl_BalanceHistory[[#This Row],[Agency Name]]</f>
        <v>841: Department of Aviation</v>
      </c>
      <c r="K5281" s="1">
        <v>2017</v>
      </c>
      <c r="L5281" s="3">
        <v>699</v>
      </c>
      <c r="M5281" s="3" t="s">
        <v>62</v>
      </c>
      <c r="N5281" s="2" t="str">
        <f>Tbl_BalanceHistory[[#This Row],[ProgramCode]]&amp;": "&amp;Tbl_BalanceHistory[[#This Row],[Program Name]]</f>
        <v>699: Administrative and Support Services</v>
      </c>
      <c r="O5281" s="3" t="s">
        <v>886</v>
      </c>
      <c r="P5281" s="1" t="str">
        <f>IF(Tbl_BalanceHistory[[#This Row],[FundCode]]="0100","GF",IF(Tbl_BalanceHistory[[#This Row],[FundCode]]="01000","GF","Hi Ed / OCR"))</f>
        <v>GF</v>
      </c>
      <c r="Q5281" s="5">
        <v>6</v>
      </c>
      <c r="R5281" s="5">
        <v>6</v>
      </c>
      <c r="S5281" s="5">
        <v>0</v>
      </c>
      <c r="T5281" s="5">
        <v>0</v>
      </c>
      <c r="U5281" s="3"/>
      <c r="V5281" s="5">
        <v>0</v>
      </c>
      <c r="W5281" s="5">
        <v>0</v>
      </c>
      <c r="X5281" s="5"/>
      <c r="Y5281" s="5"/>
      <c r="Z5281" s="5">
        <f>Tbl_BalanceHistory[[#This Row],[Discretionary Recommended - Pre 2022]]+Tbl_BalanceHistory[[#This Row],[Discretionary Balance Recommended: Policy]]+Tbl_BalanceHistory[[#This Row],[Discretionary Balance Recommended: Commitments]]</f>
        <v>0</v>
      </c>
      <c r="AA5281" s="5">
        <f>Tbl_BalanceHistory[[#This Row],[Discretionary Balance]]-Tbl_BalanceHistory[[#This Row],[Discretionary Reappropriation]]</f>
        <v>0</v>
      </c>
      <c r="AB5281" s="2"/>
      <c r="AC5281" s="2"/>
      <c r="AD5281" s="2"/>
      <c r="AE5281" s="2"/>
    </row>
    <row r="5282" spans="1:31" ht="30" x14ac:dyDescent="0.25">
      <c r="A5282" s="2" t="s">
        <v>815</v>
      </c>
      <c r="B5282" s="3">
        <v>13</v>
      </c>
      <c r="C5282" s="3">
        <v>841</v>
      </c>
      <c r="D5282" s="3" t="s">
        <v>817</v>
      </c>
      <c r="E5282" s="3" t="str">
        <f>_xlfn.XLOOKUP(Tbl_BalanceHistory[[#This Row],[RespAgy]],Tbl_Agencies[Agy Code],Tbl_Agencies[Agy Sort])</f>
        <v>176000</v>
      </c>
      <c r="F5282" s="2" t="str">
        <f>Tbl_BalanceHistory[[#This Row],[RespAgy]]&amp;": "&amp;Tbl_BalanceHistory[[#This Row],[RespAgency]]</f>
        <v>841: Department of Aviation</v>
      </c>
      <c r="G5282" s="3">
        <v>841</v>
      </c>
      <c r="H5282" s="3" t="s">
        <v>817</v>
      </c>
      <c r="I5282" s="3" t="str">
        <f>_xlfn.XLOOKUP(Tbl_BalanceHistory[[#This Row],[AgyCode]],Tbl_Agencies[Agy Code],Tbl_Agencies[Agy Sort])</f>
        <v>176000</v>
      </c>
      <c r="J5282" s="2" t="str">
        <f>Tbl_BalanceHistory[[#This Row],[AgyCode]]&amp;": "&amp;Tbl_BalanceHistory[[#This Row],[Agency Name]]</f>
        <v>841: Department of Aviation</v>
      </c>
      <c r="K5282" s="1">
        <v>2018</v>
      </c>
      <c r="L5282" s="3">
        <v>699</v>
      </c>
      <c r="M5282" s="3" t="s">
        <v>62</v>
      </c>
      <c r="N5282" s="2" t="str">
        <f>Tbl_BalanceHistory[[#This Row],[ProgramCode]]&amp;": "&amp;Tbl_BalanceHistory[[#This Row],[Program Name]]</f>
        <v>699: Administrative and Support Services</v>
      </c>
      <c r="O5282" s="3" t="s">
        <v>886</v>
      </c>
      <c r="P5282" s="1" t="str">
        <f>IF(Tbl_BalanceHistory[[#This Row],[FundCode]]="0100","GF",IF(Tbl_BalanceHistory[[#This Row],[FundCode]]="01000","GF","Hi Ed / OCR"))</f>
        <v>GF</v>
      </c>
      <c r="Q5282" s="5">
        <v>7</v>
      </c>
      <c r="R5282" s="5">
        <v>7</v>
      </c>
      <c r="S5282" s="5">
        <v>0</v>
      </c>
      <c r="T5282" s="5">
        <v>0</v>
      </c>
      <c r="U5282" s="3"/>
      <c r="V5282" s="5">
        <v>0</v>
      </c>
      <c r="W5282" s="5">
        <v>0</v>
      </c>
      <c r="X5282" s="5"/>
      <c r="Y5282" s="5"/>
      <c r="Z5282" s="5">
        <f>Tbl_BalanceHistory[[#This Row],[Discretionary Recommended - Pre 2022]]+Tbl_BalanceHistory[[#This Row],[Discretionary Balance Recommended: Policy]]+Tbl_BalanceHistory[[#This Row],[Discretionary Balance Recommended: Commitments]]</f>
        <v>0</v>
      </c>
      <c r="AA5282" s="5">
        <f>Tbl_BalanceHistory[[#This Row],[Discretionary Balance]]-Tbl_BalanceHistory[[#This Row],[Discretionary Reappropriation]]</f>
        <v>0</v>
      </c>
      <c r="AB5282" s="2"/>
      <c r="AC5282" s="2"/>
      <c r="AD5282" s="2"/>
      <c r="AE5282" s="2"/>
    </row>
    <row r="5283" spans="1:31" ht="30" x14ac:dyDescent="0.25">
      <c r="A5283" s="2" t="s">
        <v>815</v>
      </c>
      <c r="B5283" s="3">
        <v>13</v>
      </c>
      <c r="C5283" s="3">
        <v>841</v>
      </c>
      <c r="D5283" s="3" t="s">
        <v>817</v>
      </c>
      <c r="E5283" s="3" t="str">
        <f>_xlfn.XLOOKUP(Tbl_BalanceHistory[[#This Row],[RespAgy]],Tbl_Agencies[Agy Code],Tbl_Agencies[Agy Sort])</f>
        <v>176000</v>
      </c>
      <c r="F5283" s="2" t="str">
        <f>Tbl_BalanceHistory[[#This Row],[RespAgy]]&amp;": "&amp;Tbl_BalanceHistory[[#This Row],[RespAgency]]</f>
        <v>841: Department of Aviation</v>
      </c>
      <c r="G5283" s="3">
        <v>841</v>
      </c>
      <c r="H5283" s="3" t="s">
        <v>817</v>
      </c>
      <c r="I5283" s="3" t="str">
        <f>_xlfn.XLOOKUP(Tbl_BalanceHistory[[#This Row],[AgyCode]],Tbl_Agencies[Agy Code],Tbl_Agencies[Agy Sort])</f>
        <v>176000</v>
      </c>
      <c r="J5283" s="2" t="str">
        <f>Tbl_BalanceHistory[[#This Row],[AgyCode]]&amp;": "&amp;Tbl_BalanceHistory[[#This Row],[Agency Name]]</f>
        <v>841: Department of Aviation</v>
      </c>
      <c r="K5283" s="1">
        <v>2019</v>
      </c>
      <c r="L5283" s="3">
        <v>699</v>
      </c>
      <c r="M5283" s="3" t="s">
        <v>62</v>
      </c>
      <c r="N5283" s="2" t="str">
        <f>Tbl_BalanceHistory[[#This Row],[ProgramCode]]&amp;": "&amp;Tbl_BalanceHistory[[#This Row],[Program Name]]</f>
        <v>699: Administrative and Support Services</v>
      </c>
      <c r="O5283" s="3" t="s">
        <v>886</v>
      </c>
      <c r="P5283" s="1" t="str">
        <f>IF(Tbl_BalanceHistory[[#This Row],[FundCode]]="0100","GF",IF(Tbl_BalanceHistory[[#This Row],[FundCode]]="01000","GF","Hi Ed / OCR"))</f>
        <v>GF</v>
      </c>
      <c r="Q5283" s="5">
        <v>3</v>
      </c>
      <c r="R5283" s="5">
        <v>0</v>
      </c>
      <c r="S5283" s="5">
        <v>3</v>
      </c>
      <c r="T5283" s="5">
        <v>0</v>
      </c>
      <c r="U5283" s="3"/>
      <c r="V5283" s="5">
        <v>3</v>
      </c>
      <c r="W5283" s="5">
        <v>0</v>
      </c>
      <c r="X5283" s="5"/>
      <c r="Y5283" s="5"/>
      <c r="Z5283" s="5">
        <f>Tbl_BalanceHistory[[#This Row],[Discretionary Recommended - Pre 2022]]+Tbl_BalanceHistory[[#This Row],[Discretionary Balance Recommended: Policy]]+Tbl_BalanceHistory[[#This Row],[Discretionary Balance Recommended: Commitments]]</f>
        <v>0</v>
      </c>
      <c r="AA5283" s="5">
        <f>Tbl_BalanceHistory[[#This Row],[Discretionary Balance]]-Tbl_BalanceHistory[[#This Row],[Discretionary Reappropriation]]</f>
        <v>3</v>
      </c>
      <c r="AB5283" s="2"/>
      <c r="AC5283" s="2"/>
      <c r="AD5283" s="2"/>
      <c r="AE5283" s="2"/>
    </row>
    <row r="5284" spans="1:31" ht="45" x14ac:dyDescent="0.25">
      <c r="A5284" s="2" t="s">
        <v>815</v>
      </c>
      <c r="B5284" s="3">
        <v>13</v>
      </c>
      <c r="C5284" s="3">
        <v>501</v>
      </c>
      <c r="D5284" s="3" t="s">
        <v>823</v>
      </c>
      <c r="E5284" s="3" t="str">
        <f>_xlfn.XLOOKUP(Tbl_BalanceHistory[[#This Row],[RespAgy]],Tbl_Agencies[Agy Code],Tbl_Agencies[Agy Sort])</f>
        <v>181000</v>
      </c>
      <c r="F5284" s="2" t="str">
        <f>Tbl_BalanceHistory[[#This Row],[RespAgy]]&amp;": "&amp;Tbl_BalanceHistory[[#This Row],[RespAgency]]</f>
        <v>501: Department of Transportation</v>
      </c>
      <c r="G5284" s="3">
        <v>501</v>
      </c>
      <c r="H5284" s="3" t="s">
        <v>823</v>
      </c>
      <c r="I5284" s="3" t="str">
        <f>_xlfn.XLOOKUP(Tbl_BalanceHistory[[#This Row],[AgyCode]],Tbl_Agencies[Agy Code],Tbl_Agencies[Agy Sort])</f>
        <v>181000</v>
      </c>
      <c r="J5284" s="2" t="str">
        <f>Tbl_BalanceHistory[[#This Row],[AgyCode]]&amp;": "&amp;Tbl_BalanceHistory[[#This Row],[Agency Name]]</f>
        <v>501: Department of Transportation</v>
      </c>
      <c r="K5284" s="1">
        <v>2014</v>
      </c>
      <c r="L5284" s="3">
        <v>612</v>
      </c>
      <c r="M5284" s="3" t="s">
        <v>827</v>
      </c>
      <c r="N5284" s="2" t="str">
        <f>Tbl_BalanceHistory[[#This Row],[ProgramCode]]&amp;": "&amp;Tbl_BalanceHistory[[#This Row],[Program Name]]</f>
        <v>612: Non-Toll Supported Transportation Debt Service</v>
      </c>
      <c r="O5284" s="3" t="s">
        <v>1730</v>
      </c>
      <c r="P5284" s="1" t="str">
        <f>IF(Tbl_BalanceHistory[[#This Row],[FundCode]]="0100","GF",IF(Tbl_BalanceHistory[[#This Row],[FundCode]]="01000","GF","Hi Ed / OCR"))</f>
        <v>GF</v>
      </c>
      <c r="Q5284" s="5">
        <v>0</v>
      </c>
      <c r="R5284" s="5">
        <v>0</v>
      </c>
      <c r="S5284" s="5">
        <v>0</v>
      </c>
      <c r="T5284" s="5">
        <v>0</v>
      </c>
      <c r="U5284" s="3"/>
      <c r="V5284" s="5">
        <v>0</v>
      </c>
      <c r="W5284" s="5">
        <v>0</v>
      </c>
      <c r="X5284" s="5"/>
      <c r="Y5284" s="5"/>
      <c r="Z5284" s="5">
        <f>Tbl_BalanceHistory[[#This Row],[Discretionary Recommended - Pre 2022]]+Tbl_BalanceHistory[[#This Row],[Discretionary Balance Recommended: Policy]]+Tbl_BalanceHistory[[#This Row],[Discretionary Balance Recommended: Commitments]]</f>
        <v>0</v>
      </c>
      <c r="AA5284" s="5">
        <f>Tbl_BalanceHistory[[#This Row],[Discretionary Balance]]-Tbl_BalanceHistory[[#This Row],[Discretionary Reappropriation]]</f>
        <v>0</v>
      </c>
      <c r="AB5284" s="2"/>
      <c r="AC5284" s="2"/>
      <c r="AD5284" s="2"/>
      <c r="AE5284" s="2"/>
    </row>
    <row r="5285" spans="1:31" ht="45" x14ac:dyDescent="0.25">
      <c r="A5285" s="2" t="s">
        <v>815</v>
      </c>
      <c r="B5285" s="3">
        <v>13</v>
      </c>
      <c r="C5285" s="3">
        <v>501</v>
      </c>
      <c r="D5285" s="3" t="s">
        <v>823</v>
      </c>
      <c r="E5285" s="3" t="str">
        <f>_xlfn.XLOOKUP(Tbl_BalanceHistory[[#This Row],[RespAgy]],Tbl_Agencies[Agy Code],Tbl_Agencies[Agy Sort])</f>
        <v>181000</v>
      </c>
      <c r="F5285" s="2" t="str">
        <f>Tbl_BalanceHistory[[#This Row],[RespAgy]]&amp;": "&amp;Tbl_BalanceHistory[[#This Row],[RespAgency]]</f>
        <v>501: Department of Transportation</v>
      </c>
      <c r="G5285" s="3">
        <v>501</v>
      </c>
      <c r="H5285" s="3" t="s">
        <v>823</v>
      </c>
      <c r="I5285" s="3" t="str">
        <f>_xlfn.XLOOKUP(Tbl_BalanceHistory[[#This Row],[AgyCode]],Tbl_Agencies[Agy Code],Tbl_Agencies[Agy Sort])</f>
        <v>181000</v>
      </c>
      <c r="J5285" s="2" t="str">
        <f>Tbl_BalanceHistory[[#This Row],[AgyCode]]&amp;": "&amp;Tbl_BalanceHistory[[#This Row],[Agency Name]]</f>
        <v>501: Department of Transportation</v>
      </c>
      <c r="K5285" s="1">
        <v>2015</v>
      </c>
      <c r="L5285" s="3">
        <v>612</v>
      </c>
      <c r="M5285" s="3" t="s">
        <v>827</v>
      </c>
      <c r="N5285" s="2" t="str">
        <f>Tbl_BalanceHistory[[#This Row],[ProgramCode]]&amp;": "&amp;Tbl_BalanceHistory[[#This Row],[Program Name]]</f>
        <v>612: Non-Toll Supported Transportation Debt Service</v>
      </c>
      <c r="O5285" s="3" t="s">
        <v>1730</v>
      </c>
      <c r="P5285" s="1" t="str">
        <f>IF(Tbl_BalanceHistory[[#This Row],[FundCode]]="0100","GF",IF(Tbl_BalanceHistory[[#This Row],[FundCode]]="01000","GF","Hi Ed / OCR"))</f>
        <v>GF</v>
      </c>
      <c r="Q5285" s="5">
        <v>0</v>
      </c>
      <c r="R5285" s="5">
        <v>0</v>
      </c>
      <c r="S5285" s="5">
        <v>0</v>
      </c>
      <c r="T5285" s="5">
        <v>0</v>
      </c>
      <c r="U5285" s="3"/>
      <c r="V5285" s="5">
        <v>0</v>
      </c>
      <c r="W5285" s="5">
        <v>0</v>
      </c>
      <c r="X5285" s="5"/>
      <c r="Y5285" s="5"/>
      <c r="Z5285" s="5">
        <f>Tbl_BalanceHistory[[#This Row],[Discretionary Recommended - Pre 2022]]+Tbl_BalanceHistory[[#This Row],[Discretionary Balance Recommended: Policy]]+Tbl_BalanceHistory[[#This Row],[Discretionary Balance Recommended: Commitments]]</f>
        <v>0</v>
      </c>
      <c r="AA5285" s="5">
        <f>Tbl_BalanceHistory[[#This Row],[Discretionary Balance]]-Tbl_BalanceHistory[[#This Row],[Discretionary Reappropriation]]</f>
        <v>0</v>
      </c>
      <c r="AB5285" s="2"/>
      <c r="AC5285" s="2"/>
      <c r="AD5285" s="2"/>
      <c r="AE5285" s="2"/>
    </row>
    <row r="5286" spans="1:31" ht="45" x14ac:dyDescent="0.25">
      <c r="A5286" s="2" t="s">
        <v>815</v>
      </c>
      <c r="B5286" s="3">
        <v>13</v>
      </c>
      <c r="C5286" s="3">
        <v>501</v>
      </c>
      <c r="D5286" s="3" t="s">
        <v>823</v>
      </c>
      <c r="E5286" s="3" t="str">
        <f>_xlfn.XLOOKUP(Tbl_BalanceHistory[[#This Row],[RespAgy]],Tbl_Agencies[Agy Code],Tbl_Agencies[Agy Sort])</f>
        <v>181000</v>
      </c>
      <c r="F5286" s="2" t="str">
        <f>Tbl_BalanceHistory[[#This Row],[RespAgy]]&amp;": "&amp;Tbl_BalanceHistory[[#This Row],[RespAgency]]</f>
        <v>501: Department of Transportation</v>
      </c>
      <c r="G5286" s="3">
        <v>501</v>
      </c>
      <c r="H5286" s="3" t="s">
        <v>823</v>
      </c>
      <c r="I5286" s="3" t="str">
        <f>_xlfn.XLOOKUP(Tbl_BalanceHistory[[#This Row],[AgyCode]],Tbl_Agencies[Agy Code],Tbl_Agencies[Agy Sort])</f>
        <v>181000</v>
      </c>
      <c r="J5286" s="2" t="str">
        <f>Tbl_BalanceHistory[[#This Row],[AgyCode]]&amp;": "&amp;Tbl_BalanceHistory[[#This Row],[Agency Name]]</f>
        <v>501: Department of Transportation</v>
      </c>
      <c r="K5286" s="1">
        <v>2016</v>
      </c>
      <c r="L5286" s="3">
        <v>612</v>
      </c>
      <c r="M5286" s="3" t="s">
        <v>827</v>
      </c>
      <c r="N5286" s="2" t="str">
        <f>Tbl_BalanceHistory[[#This Row],[ProgramCode]]&amp;": "&amp;Tbl_BalanceHistory[[#This Row],[Program Name]]</f>
        <v>612: Non-Toll Supported Transportation Debt Service</v>
      </c>
      <c r="O5286" s="3" t="s">
        <v>1730</v>
      </c>
      <c r="P5286" s="1" t="str">
        <f>IF(Tbl_BalanceHistory[[#This Row],[FundCode]]="0100","GF",IF(Tbl_BalanceHistory[[#This Row],[FundCode]]="01000","GF","Hi Ed / OCR"))</f>
        <v>GF</v>
      </c>
      <c r="Q5286" s="5">
        <v>0</v>
      </c>
      <c r="R5286" s="5">
        <v>0</v>
      </c>
      <c r="S5286" s="5">
        <v>0</v>
      </c>
      <c r="T5286" s="5">
        <v>0</v>
      </c>
      <c r="U5286" s="3"/>
      <c r="V5286" s="5">
        <v>0</v>
      </c>
      <c r="W5286" s="5">
        <v>0</v>
      </c>
      <c r="X5286" s="5"/>
      <c r="Y5286" s="5"/>
      <c r="Z5286" s="5">
        <f>Tbl_BalanceHistory[[#This Row],[Discretionary Recommended - Pre 2022]]+Tbl_BalanceHistory[[#This Row],[Discretionary Balance Recommended: Policy]]+Tbl_BalanceHistory[[#This Row],[Discretionary Balance Recommended: Commitments]]</f>
        <v>0</v>
      </c>
      <c r="AA5286" s="5">
        <f>Tbl_BalanceHistory[[#This Row],[Discretionary Balance]]-Tbl_BalanceHistory[[#This Row],[Discretionary Reappropriation]]</f>
        <v>0</v>
      </c>
      <c r="AB5286" s="2"/>
      <c r="AC5286" s="2"/>
      <c r="AD5286" s="2"/>
      <c r="AE5286" s="2"/>
    </row>
    <row r="5287" spans="1:31" ht="45" x14ac:dyDescent="0.25">
      <c r="A5287" s="2" t="s">
        <v>815</v>
      </c>
      <c r="B5287" s="3">
        <v>13</v>
      </c>
      <c r="C5287" s="3">
        <v>501</v>
      </c>
      <c r="D5287" s="3" t="s">
        <v>823</v>
      </c>
      <c r="E5287" s="3" t="str">
        <f>_xlfn.XLOOKUP(Tbl_BalanceHistory[[#This Row],[RespAgy]],Tbl_Agencies[Agy Code],Tbl_Agencies[Agy Sort])</f>
        <v>181000</v>
      </c>
      <c r="F5287" s="2" t="str">
        <f>Tbl_BalanceHistory[[#This Row],[RespAgy]]&amp;": "&amp;Tbl_BalanceHistory[[#This Row],[RespAgency]]</f>
        <v>501: Department of Transportation</v>
      </c>
      <c r="G5287" s="3">
        <v>501</v>
      </c>
      <c r="H5287" s="3" t="s">
        <v>823</v>
      </c>
      <c r="I5287" s="3" t="str">
        <f>_xlfn.XLOOKUP(Tbl_BalanceHistory[[#This Row],[AgyCode]],Tbl_Agencies[Agy Code],Tbl_Agencies[Agy Sort])</f>
        <v>181000</v>
      </c>
      <c r="J5287" s="2" t="str">
        <f>Tbl_BalanceHistory[[#This Row],[AgyCode]]&amp;": "&amp;Tbl_BalanceHistory[[#This Row],[Agency Name]]</f>
        <v>501: Department of Transportation</v>
      </c>
      <c r="K5287" s="1">
        <v>2018</v>
      </c>
      <c r="L5287" s="3">
        <v>612</v>
      </c>
      <c r="M5287" s="3" t="s">
        <v>827</v>
      </c>
      <c r="N5287" s="2" t="str">
        <f>Tbl_BalanceHistory[[#This Row],[ProgramCode]]&amp;": "&amp;Tbl_BalanceHistory[[#This Row],[Program Name]]</f>
        <v>612: Non-Toll Supported Transportation Debt Service</v>
      </c>
      <c r="O5287" s="3" t="s">
        <v>886</v>
      </c>
      <c r="P5287" s="1" t="str">
        <f>IF(Tbl_BalanceHistory[[#This Row],[FundCode]]="0100","GF",IF(Tbl_BalanceHistory[[#This Row],[FundCode]]="01000","GF","Hi Ed / OCR"))</f>
        <v>GF</v>
      </c>
      <c r="Q5287" s="5">
        <v>0</v>
      </c>
      <c r="R5287" s="5">
        <v>0</v>
      </c>
      <c r="S5287" s="5">
        <v>0</v>
      </c>
      <c r="T5287" s="5">
        <v>0</v>
      </c>
      <c r="U5287" s="3"/>
      <c r="V5287" s="5">
        <v>0</v>
      </c>
      <c r="W5287" s="5">
        <v>0</v>
      </c>
      <c r="X5287" s="5"/>
      <c r="Y5287" s="5"/>
      <c r="Z5287" s="5">
        <f>Tbl_BalanceHistory[[#This Row],[Discretionary Recommended - Pre 2022]]+Tbl_BalanceHistory[[#This Row],[Discretionary Balance Recommended: Policy]]+Tbl_BalanceHistory[[#This Row],[Discretionary Balance Recommended: Commitments]]</f>
        <v>0</v>
      </c>
      <c r="AA5287" s="5">
        <f>Tbl_BalanceHistory[[#This Row],[Discretionary Balance]]-Tbl_BalanceHistory[[#This Row],[Discretionary Reappropriation]]</f>
        <v>0</v>
      </c>
      <c r="AB5287" s="2"/>
      <c r="AC5287" s="2"/>
      <c r="AD5287" s="2"/>
      <c r="AE5287" s="2"/>
    </row>
    <row r="5288" spans="1:31" ht="45" x14ac:dyDescent="0.25">
      <c r="A5288" s="2" t="s">
        <v>815</v>
      </c>
      <c r="B5288" s="3">
        <v>13</v>
      </c>
      <c r="C5288" s="3">
        <v>501</v>
      </c>
      <c r="D5288" s="3" t="s">
        <v>823</v>
      </c>
      <c r="E5288" s="3" t="str">
        <f>_xlfn.XLOOKUP(Tbl_BalanceHistory[[#This Row],[RespAgy]],Tbl_Agencies[Agy Code],Tbl_Agencies[Agy Sort])</f>
        <v>181000</v>
      </c>
      <c r="F5288" s="2" t="str">
        <f>Tbl_BalanceHistory[[#This Row],[RespAgy]]&amp;": "&amp;Tbl_BalanceHistory[[#This Row],[RespAgency]]</f>
        <v>501: Department of Transportation</v>
      </c>
      <c r="G5288" s="3">
        <v>501</v>
      </c>
      <c r="H5288" s="3" t="s">
        <v>823</v>
      </c>
      <c r="I5288" s="3" t="str">
        <f>_xlfn.XLOOKUP(Tbl_BalanceHistory[[#This Row],[AgyCode]],Tbl_Agencies[Agy Code],Tbl_Agencies[Agy Sort])</f>
        <v>181000</v>
      </c>
      <c r="J5288" s="2" t="str">
        <f>Tbl_BalanceHistory[[#This Row],[AgyCode]]&amp;": "&amp;Tbl_BalanceHistory[[#This Row],[Agency Name]]</f>
        <v>501: Department of Transportation</v>
      </c>
      <c r="K5288" s="1">
        <v>2019</v>
      </c>
      <c r="L5288" s="3">
        <v>612</v>
      </c>
      <c r="M5288" s="3" t="s">
        <v>827</v>
      </c>
      <c r="N5288" s="2" t="str">
        <f>Tbl_BalanceHistory[[#This Row],[ProgramCode]]&amp;": "&amp;Tbl_BalanceHistory[[#This Row],[Program Name]]</f>
        <v>612: Non-Toll Supported Transportation Debt Service</v>
      </c>
      <c r="O5288" s="3" t="s">
        <v>886</v>
      </c>
      <c r="P5288" s="1" t="str">
        <f>IF(Tbl_BalanceHistory[[#This Row],[FundCode]]="0100","GF",IF(Tbl_BalanceHistory[[#This Row],[FundCode]]="01000","GF","Hi Ed / OCR"))</f>
        <v>GF</v>
      </c>
      <c r="Q5288" s="5">
        <v>0</v>
      </c>
      <c r="R5288" s="5">
        <v>0</v>
      </c>
      <c r="S5288" s="5">
        <v>0</v>
      </c>
      <c r="T5288" s="5">
        <v>0</v>
      </c>
      <c r="U5288" s="3"/>
      <c r="V5288" s="5">
        <v>0</v>
      </c>
      <c r="W5288" s="5">
        <v>0</v>
      </c>
      <c r="X5288" s="5"/>
      <c r="Y5288" s="5"/>
      <c r="Z5288" s="5">
        <f>Tbl_BalanceHistory[[#This Row],[Discretionary Recommended - Pre 2022]]+Tbl_BalanceHistory[[#This Row],[Discretionary Balance Recommended: Policy]]+Tbl_BalanceHistory[[#This Row],[Discretionary Balance Recommended: Commitments]]</f>
        <v>0</v>
      </c>
      <c r="AA5288" s="5">
        <f>Tbl_BalanceHistory[[#This Row],[Discretionary Balance]]-Tbl_BalanceHistory[[#This Row],[Discretionary Reappropriation]]</f>
        <v>0</v>
      </c>
      <c r="AB5288" s="2"/>
      <c r="AC5288" s="2"/>
      <c r="AD5288" s="2"/>
      <c r="AE5288" s="2"/>
    </row>
    <row r="5289" spans="1:31" ht="30" x14ac:dyDescent="0.25">
      <c r="A5289" s="2" t="s">
        <v>815</v>
      </c>
      <c r="B5289" s="3">
        <v>13</v>
      </c>
      <c r="C5289" s="3">
        <v>501</v>
      </c>
      <c r="D5289" s="3" t="s">
        <v>823</v>
      </c>
      <c r="E5289" s="3" t="str">
        <f>_xlfn.XLOOKUP(Tbl_BalanceHistory[[#This Row],[RespAgy]],Tbl_Agencies[Agy Code],Tbl_Agencies[Agy Sort])</f>
        <v>181000</v>
      </c>
      <c r="F5289" s="2" t="str">
        <f>Tbl_BalanceHistory[[#This Row],[RespAgy]]&amp;": "&amp;Tbl_BalanceHistory[[#This Row],[RespAgency]]</f>
        <v>501: Department of Transportation</v>
      </c>
      <c r="G5289" s="3">
        <v>501</v>
      </c>
      <c r="H5289" s="3" t="s">
        <v>823</v>
      </c>
      <c r="I5289" s="3" t="str">
        <f>_xlfn.XLOOKUP(Tbl_BalanceHistory[[#This Row],[AgyCode]],Tbl_Agencies[Agy Code],Tbl_Agencies[Agy Sort])</f>
        <v>181000</v>
      </c>
      <c r="J5289" s="2" t="str">
        <f>Tbl_BalanceHistory[[#This Row],[AgyCode]]&amp;": "&amp;Tbl_BalanceHistory[[#This Row],[Agency Name]]</f>
        <v>501: Department of Transportation</v>
      </c>
      <c r="K5289" s="1">
        <v>2014</v>
      </c>
      <c r="L5289" s="3">
        <v>699</v>
      </c>
      <c r="M5289" s="3" t="s">
        <v>62</v>
      </c>
      <c r="N5289" s="2" t="str">
        <f>Tbl_BalanceHistory[[#This Row],[ProgramCode]]&amp;": "&amp;Tbl_BalanceHistory[[#This Row],[Program Name]]</f>
        <v>699: Administrative and Support Services</v>
      </c>
      <c r="O5289" s="3" t="s">
        <v>1730</v>
      </c>
      <c r="P5289" s="1" t="str">
        <f>IF(Tbl_BalanceHistory[[#This Row],[FundCode]]="0100","GF",IF(Tbl_BalanceHistory[[#This Row],[FundCode]]="01000","GF","Hi Ed / OCR"))</f>
        <v>GF</v>
      </c>
      <c r="Q5289" s="5">
        <v>160577</v>
      </c>
      <c r="R5289" s="5">
        <v>130588.91</v>
      </c>
      <c r="S5289" s="5">
        <v>29988</v>
      </c>
      <c r="T5289" s="5">
        <v>0</v>
      </c>
      <c r="U5289" s="3"/>
      <c r="V5289" s="5">
        <v>29988</v>
      </c>
      <c r="W5289" s="5">
        <v>0</v>
      </c>
      <c r="X5289" s="5"/>
      <c r="Y5289" s="5"/>
      <c r="Z5289" s="5">
        <f>Tbl_BalanceHistory[[#This Row],[Discretionary Recommended - Pre 2022]]+Tbl_BalanceHistory[[#This Row],[Discretionary Balance Recommended: Policy]]+Tbl_BalanceHistory[[#This Row],[Discretionary Balance Recommended: Commitments]]</f>
        <v>0</v>
      </c>
      <c r="AA5289" s="5">
        <f>Tbl_BalanceHistory[[#This Row],[Discretionary Balance]]-Tbl_BalanceHistory[[#This Row],[Discretionary Reappropriation]]</f>
        <v>29988</v>
      </c>
      <c r="AB5289" s="2"/>
      <c r="AC5289" s="2"/>
      <c r="AD5289" s="2"/>
      <c r="AE5289" s="2"/>
    </row>
    <row r="5290" spans="1:31" ht="45" x14ac:dyDescent="0.25">
      <c r="A5290" s="2" t="s">
        <v>815</v>
      </c>
      <c r="B5290" s="3">
        <v>13</v>
      </c>
      <c r="C5290" s="3">
        <v>501</v>
      </c>
      <c r="D5290" s="3" t="s">
        <v>823</v>
      </c>
      <c r="E5290" s="3" t="str">
        <f>_xlfn.XLOOKUP(Tbl_BalanceHistory[[#This Row],[RespAgy]],Tbl_Agencies[Agy Code],Tbl_Agencies[Agy Sort])</f>
        <v>181000</v>
      </c>
      <c r="F5290" s="2" t="str">
        <f>Tbl_BalanceHistory[[#This Row],[RespAgy]]&amp;": "&amp;Tbl_BalanceHistory[[#This Row],[RespAgency]]</f>
        <v>501: Department of Transportation</v>
      </c>
      <c r="G5290" s="3">
        <v>501</v>
      </c>
      <c r="H5290" s="3" t="s">
        <v>823</v>
      </c>
      <c r="I5290" s="3" t="str">
        <f>_xlfn.XLOOKUP(Tbl_BalanceHistory[[#This Row],[AgyCode]],Tbl_Agencies[Agy Code],Tbl_Agencies[Agy Sort])</f>
        <v>181000</v>
      </c>
      <c r="J5290" s="2" t="str">
        <f>Tbl_BalanceHistory[[#This Row],[AgyCode]]&amp;": "&amp;Tbl_BalanceHistory[[#This Row],[Agency Name]]</f>
        <v>501: Department of Transportation</v>
      </c>
      <c r="K5290" s="1">
        <v>2015</v>
      </c>
      <c r="L5290" s="3">
        <v>699</v>
      </c>
      <c r="M5290" s="3" t="s">
        <v>62</v>
      </c>
      <c r="N5290" s="2" t="str">
        <f>Tbl_BalanceHistory[[#This Row],[ProgramCode]]&amp;": "&amp;Tbl_BalanceHistory[[#This Row],[Program Name]]</f>
        <v>699: Administrative and Support Services</v>
      </c>
      <c r="O5290" s="3" t="s">
        <v>1730</v>
      </c>
      <c r="P5290" s="1" t="str">
        <f>IF(Tbl_BalanceHistory[[#This Row],[FundCode]]="0100","GF",IF(Tbl_BalanceHistory[[#This Row],[FundCode]]="01000","GF","Hi Ed / OCR"))</f>
        <v>GF</v>
      </c>
      <c r="Q5290" s="5">
        <v>173953</v>
      </c>
      <c r="R5290" s="5">
        <v>159795</v>
      </c>
      <c r="S5290" s="5">
        <v>14157</v>
      </c>
      <c r="T5290" s="5">
        <v>0</v>
      </c>
      <c r="U5290" s="3"/>
      <c r="V5290" s="5">
        <v>14157</v>
      </c>
      <c r="W5290" s="5">
        <v>0</v>
      </c>
      <c r="X5290" s="5"/>
      <c r="Y5290" s="5"/>
      <c r="Z5290" s="5">
        <f>Tbl_BalanceHistory[[#This Row],[Discretionary Recommended - Pre 2022]]+Tbl_BalanceHistory[[#This Row],[Discretionary Balance Recommended: Policy]]+Tbl_BalanceHistory[[#This Row],[Discretionary Balance Recommended: Commitments]]</f>
        <v>0</v>
      </c>
      <c r="AA5290" s="5">
        <f>Tbl_BalanceHistory[[#This Row],[Discretionary Balance]]-Tbl_BalanceHistory[[#This Row],[Discretionary Reappropriation]]</f>
        <v>14157</v>
      </c>
      <c r="AB5290" s="2" t="s">
        <v>2274</v>
      </c>
      <c r="AC5290" s="2"/>
      <c r="AD5290" s="2"/>
      <c r="AE5290" s="2"/>
    </row>
    <row r="5291" spans="1:31" ht="30" x14ac:dyDescent="0.25">
      <c r="A5291" s="2" t="s">
        <v>815</v>
      </c>
      <c r="B5291" s="3">
        <v>13</v>
      </c>
      <c r="C5291" s="3">
        <v>501</v>
      </c>
      <c r="D5291" s="3" t="s">
        <v>823</v>
      </c>
      <c r="E5291" s="3" t="str">
        <f>_xlfn.XLOOKUP(Tbl_BalanceHistory[[#This Row],[RespAgy]],Tbl_Agencies[Agy Code],Tbl_Agencies[Agy Sort])</f>
        <v>181000</v>
      </c>
      <c r="F5291" s="2" t="str">
        <f>Tbl_BalanceHistory[[#This Row],[RespAgy]]&amp;": "&amp;Tbl_BalanceHistory[[#This Row],[RespAgency]]</f>
        <v>501: Department of Transportation</v>
      </c>
      <c r="G5291" s="3">
        <v>501</v>
      </c>
      <c r="H5291" s="3" t="s">
        <v>823</v>
      </c>
      <c r="I5291" s="3" t="str">
        <f>_xlfn.XLOOKUP(Tbl_BalanceHistory[[#This Row],[AgyCode]],Tbl_Agencies[Agy Code],Tbl_Agencies[Agy Sort])</f>
        <v>181000</v>
      </c>
      <c r="J5291" s="2" t="str">
        <f>Tbl_BalanceHistory[[#This Row],[AgyCode]]&amp;": "&amp;Tbl_BalanceHistory[[#This Row],[Agency Name]]</f>
        <v>501: Department of Transportation</v>
      </c>
      <c r="K5291" s="1">
        <v>2016</v>
      </c>
      <c r="L5291" s="3">
        <v>699</v>
      </c>
      <c r="M5291" s="3" t="s">
        <v>62</v>
      </c>
      <c r="N5291" s="2" t="str">
        <f>Tbl_BalanceHistory[[#This Row],[ProgramCode]]&amp;": "&amp;Tbl_BalanceHistory[[#This Row],[Program Name]]</f>
        <v>699: Administrative and Support Services</v>
      </c>
      <c r="O5291" s="3" t="s">
        <v>1730</v>
      </c>
      <c r="P5291" s="1" t="str">
        <f>IF(Tbl_BalanceHistory[[#This Row],[FundCode]]="0100","GF",IF(Tbl_BalanceHistory[[#This Row],[FundCode]]="01000","GF","Hi Ed / OCR"))</f>
        <v>GF</v>
      </c>
      <c r="Q5291" s="5">
        <v>141060</v>
      </c>
      <c r="R5291" s="5">
        <v>140910</v>
      </c>
      <c r="S5291" s="5">
        <v>150</v>
      </c>
      <c r="T5291" s="5">
        <v>0</v>
      </c>
      <c r="U5291" s="3"/>
      <c r="V5291" s="5">
        <v>150</v>
      </c>
      <c r="W5291" s="5">
        <v>0</v>
      </c>
      <c r="X5291" s="5"/>
      <c r="Y5291" s="5"/>
      <c r="Z5291" s="5">
        <f>Tbl_BalanceHistory[[#This Row],[Discretionary Recommended - Pre 2022]]+Tbl_BalanceHistory[[#This Row],[Discretionary Balance Recommended: Policy]]+Tbl_BalanceHistory[[#This Row],[Discretionary Balance Recommended: Commitments]]</f>
        <v>0</v>
      </c>
      <c r="AA5291" s="5">
        <f>Tbl_BalanceHistory[[#This Row],[Discretionary Balance]]-Tbl_BalanceHistory[[#This Row],[Discretionary Reappropriation]]</f>
        <v>150</v>
      </c>
      <c r="AB5291" s="2"/>
      <c r="AC5291" s="2"/>
      <c r="AD5291" s="2"/>
      <c r="AE5291" s="2"/>
    </row>
    <row r="5292" spans="1:31" ht="45" x14ac:dyDescent="0.25">
      <c r="A5292" s="2" t="s">
        <v>815</v>
      </c>
      <c r="B5292" s="3">
        <v>13</v>
      </c>
      <c r="C5292" s="3">
        <v>407</v>
      </c>
      <c r="D5292" s="3" t="s">
        <v>832</v>
      </c>
      <c r="E5292" s="3" t="str">
        <f>_xlfn.XLOOKUP(Tbl_BalanceHistory[[#This Row],[RespAgy]],Tbl_Agencies[Agy Code],Tbl_Agencies[Agy Sort])</f>
        <v>183000</v>
      </c>
      <c r="F5292" s="2" t="str">
        <f>Tbl_BalanceHistory[[#This Row],[RespAgy]]&amp;": "&amp;Tbl_BalanceHistory[[#This Row],[RespAgency]]</f>
        <v>407: Virginia Port Authority</v>
      </c>
      <c r="G5292" s="3">
        <v>407</v>
      </c>
      <c r="H5292" s="3" t="s">
        <v>832</v>
      </c>
      <c r="I5292" s="3" t="str">
        <f>_xlfn.XLOOKUP(Tbl_BalanceHistory[[#This Row],[AgyCode]],Tbl_Agencies[Agy Code],Tbl_Agencies[Agy Sort])</f>
        <v>183000</v>
      </c>
      <c r="J5292" s="2" t="str">
        <f>Tbl_BalanceHistory[[#This Row],[AgyCode]]&amp;": "&amp;Tbl_BalanceHistory[[#This Row],[Agency Name]]</f>
        <v>407: Virginia Port Authority</v>
      </c>
      <c r="K5292" s="1">
        <v>2014</v>
      </c>
      <c r="L5292" s="3">
        <v>628</v>
      </c>
      <c r="M5292" s="3" t="s">
        <v>834</v>
      </c>
      <c r="N5292" s="2" t="str">
        <f>Tbl_BalanceHistory[[#This Row],[ProgramCode]]&amp;": "&amp;Tbl_BalanceHistory[[#This Row],[Program Name]]</f>
        <v>628: Financial Assistance for Port Activities</v>
      </c>
      <c r="O5292" s="3" t="s">
        <v>1730</v>
      </c>
      <c r="P5292" s="1" t="str">
        <f>IF(Tbl_BalanceHistory[[#This Row],[FundCode]]="0100","GF",IF(Tbl_BalanceHistory[[#This Row],[FundCode]]="01000","GF","Hi Ed / OCR"))</f>
        <v>GF</v>
      </c>
      <c r="Q5292" s="5">
        <v>1000160</v>
      </c>
      <c r="R5292" s="5">
        <v>500160</v>
      </c>
      <c r="S5292" s="5">
        <v>500000</v>
      </c>
      <c r="T5292" s="5">
        <v>500000</v>
      </c>
      <c r="U5292" s="3" t="s">
        <v>2275</v>
      </c>
      <c r="V5292" s="5">
        <v>0</v>
      </c>
      <c r="W5292" s="5">
        <v>0</v>
      </c>
      <c r="X5292" s="5"/>
      <c r="Y5292" s="5"/>
      <c r="Z5292" s="5">
        <f>Tbl_BalanceHistory[[#This Row],[Discretionary Recommended - Pre 2022]]+Tbl_BalanceHistory[[#This Row],[Discretionary Balance Recommended: Policy]]+Tbl_BalanceHistory[[#This Row],[Discretionary Balance Recommended: Commitments]]</f>
        <v>0</v>
      </c>
      <c r="AA5292" s="5">
        <f>Tbl_BalanceHistory[[#This Row],[Discretionary Balance]]-Tbl_BalanceHistory[[#This Row],[Discretionary Reappropriation]]</f>
        <v>0</v>
      </c>
      <c r="AB5292" s="2"/>
      <c r="AC5292" s="2"/>
      <c r="AD5292" s="2"/>
      <c r="AE5292" s="2"/>
    </row>
    <row r="5293" spans="1:31" ht="45" x14ac:dyDescent="0.25">
      <c r="A5293" s="2" t="s">
        <v>815</v>
      </c>
      <c r="B5293" s="3">
        <v>13</v>
      </c>
      <c r="C5293" s="3">
        <v>407</v>
      </c>
      <c r="D5293" s="3" t="s">
        <v>832</v>
      </c>
      <c r="E5293" s="3" t="str">
        <f>_xlfn.XLOOKUP(Tbl_BalanceHistory[[#This Row],[RespAgy]],Tbl_Agencies[Agy Code],Tbl_Agencies[Agy Sort])</f>
        <v>183000</v>
      </c>
      <c r="F5293" s="2" t="str">
        <f>Tbl_BalanceHistory[[#This Row],[RespAgy]]&amp;": "&amp;Tbl_BalanceHistory[[#This Row],[RespAgency]]</f>
        <v>407: Virginia Port Authority</v>
      </c>
      <c r="G5293" s="3">
        <v>407</v>
      </c>
      <c r="H5293" s="3" t="s">
        <v>832</v>
      </c>
      <c r="I5293" s="3" t="str">
        <f>_xlfn.XLOOKUP(Tbl_BalanceHistory[[#This Row],[AgyCode]],Tbl_Agencies[Agy Code],Tbl_Agencies[Agy Sort])</f>
        <v>183000</v>
      </c>
      <c r="J5293" s="2" t="str">
        <f>Tbl_BalanceHistory[[#This Row],[AgyCode]]&amp;": "&amp;Tbl_BalanceHistory[[#This Row],[Agency Name]]</f>
        <v>407: Virginia Port Authority</v>
      </c>
      <c r="K5293" s="1">
        <v>2015</v>
      </c>
      <c r="L5293" s="3">
        <v>628</v>
      </c>
      <c r="M5293" s="3" t="s">
        <v>834</v>
      </c>
      <c r="N5293" s="2" t="str">
        <f>Tbl_BalanceHistory[[#This Row],[ProgramCode]]&amp;": "&amp;Tbl_BalanceHistory[[#This Row],[Program Name]]</f>
        <v>628: Financial Assistance for Port Activities</v>
      </c>
      <c r="O5293" s="3" t="s">
        <v>1730</v>
      </c>
      <c r="P5293" s="1" t="str">
        <f>IF(Tbl_BalanceHistory[[#This Row],[FundCode]]="0100","GF",IF(Tbl_BalanceHistory[[#This Row],[FundCode]]="01000","GF","Hi Ed / OCR"))</f>
        <v>GF</v>
      </c>
      <c r="Q5293" s="5">
        <v>0</v>
      </c>
      <c r="R5293" s="5">
        <v>0</v>
      </c>
      <c r="S5293" s="5">
        <v>0</v>
      </c>
      <c r="T5293" s="5">
        <v>0</v>
      </c>
      <c r="U5293" s="3"/>
      <c r="V5293" s="5">
        <v>0</v>
      </c>
      <c r="W5293" s="5">
        <v>0</v>
      </c>
      <c r="X5293" s="5"/>
      <c r="Y5293" s="5"/>
      <c r="Z5293" s="5">
        <f>Tbl_BalanceHistory[[#This Row],[Discretionary Recommended - Pre 2022]]+Tbl_BalanceHistory[[#This Row],[Discretionary Balance Recommended: Policy]]+Tbl_BalanceHistory[[#This Row],[Discretionary Balance Recommended: Commitments]]</f>
        <v>0</v>
      </c>
      <c r="AA5293" s="5">
        <f>Tbl_BalanceHistory[[#This Row],[Discretionary Balance]]-Tbl_BalanceHistory[[#This Row],[Discretionary Reappropriation]]</f>
        <v>0</v>
      </c>
      <c r="AB5293" s="2"/>
      <c r="AC5293" s="2"/>
      <c r="AD5293" s="2"/>
      <c r="AE5293" s="2"/>
    </row>
    <row r="5294" spans="1:31" ht="45" x14ac:dyDescent="0.25">
      <c r="A5294" s="2" t="s">
        <v>815</v>
      </c>
      <c r="B5294" s="3">
        <v>13</v>
      </c>
      <c r="C5294" s="3">
        <v>407</v>
      </c>
      <c r="D5294" s="3" t="s">
        <v>832</v>
      </c>
      <c r="E5294" s="3" t="str">
        <f>_xlfn.XLOOKUP(Tbl_BalanceHistory[[#This Row],[RespAgy]],Tbl_Agencies[Agy Code],Tbl_Agencies[Agy Sort])</f>
        <v>183000</v>
      </c>
      <c r="F5294" s="2" t="str">
        <f>Tbl_BalanceHistory[[#This Row],[RespAgy]]&amp;": "&amp;Tbl_BalanceHistory[[#This Row],[RespAgency]]</f>
        <v>407: Virginia Port Authority</v>
      </c>
      <c r="G5294" s="3">
        <v>407</v>
      </c>
      <c r="H5294" s="3" t="s">
        <v>832</v>
      </c>
      <c r="I5294" s="3" t="str">
        <f>_xlfn.XLOOKUP(Tbl_BalanceHistory[[#This Row],[AgyCode]],Tbl_Agencies[Agy Code],Tbl_Agencies[Agy Sort])</f>
        <v>183000</v>
      </c>
      <c r="J5294" s="2" t="str">
        <f>Tbl_BalanceHistory[[#This Row],[AgyCode]]&amp;": "&amp;Tbl_BalanceHistory[[#This Row],[Agency Name]]</f>
        <v>407: Virginia Port Authority</v>
      </c>
      <c r="K5294" s="1">
        <v>2016</v>
      </c>
      <c r="L5294" s="3">
        <v>628</v>
      </c>
      <c r="M5294" s="3" t="s">
        <v>834</v>
      </c>
      <c r="N5294" s="2" t="str">
        <f>Tbl_BalanceHistory[[#This Row],[ProgramCode]]&amp;": "&amp;Tbl_BalanceHistory[[#This Row],[Program Name]]</f>
        <v>628: Financial Assistance for Port Activities</v>
      </c>
      <c r="O5294" s="3" t="s">
        <v>1730</v>
      </c>
      <c r="P5294" s="1" t="str">
        <f>IF(Tbl_BalanceHistory[[#This Row],[FundCode]]="0100","GF",IF(Tbl_BalanceHistory[[#This Row],[FundCode]]="01000","GF","Hi Ed / OCR"))</f>
        <v>GF</v>
      </c>
      <c r="Q5294" s="5">
        <v>0</v>
      </c>
      <c r="R5294" s="5">
        <v>0</v>
      </c>
      <c r="S5294" s="5">
        <v>0</v>
      </c>
      <c r="T5294" s="5">
        <v>0</v>
      </c>
      <c r="U5294" s="3"/>
      <c r="V5294" s="5">
        <v>0</v>
      </c>
      <c r="W5294" s="5">
        <v>0</v>
      </c>
      <c r="X5294" s="5"/>
      <c r="Y5294" s="5"/>
      <c r="Z5294" s="5">
        <f>Tbl_BalanceHistory[[#This Row],[Discretionary Recommended - Pre 2022]]+Tbl_BalanceHistory[[#This Row],[Discretionary Balance Recommended: Policy]]+Tbl_BalanceHistory[[#This Row],[Discretionary Balance Recommended: Commitments]]</f>
        <v>0</v>
      </c>
      <c r="AA5294" s="5">
        <f>Tbl_BalanceHistory[[#This Row],[Discretionary Balance]]-Tbl_BalanceHistory[[#This Row],[Discretionary Reappropriation]]</f>
        <v>0</v>
      </c>
      <c r="AB5294" s="2"/>
      <c r="AC5294" s="2"/>
      <c r="AD5294" s="2"/>
      <c r="AE5294" s="2"/>
    </row>
    <row r="5295" spans="1:31" ht="45" x14ac:dyDescent="0.25">
      <c r="A5295" s="2" t="s">
        <v>815</v>
      </c>
      <c r="B5295" s="3">
        <v>13</v>
      </c>
      <c r="C5295" s="3">
        <v>407</v>
      </c>
      <c r="D5295" s="3" t="s">
        <v>832</v>
      </c>
      <c r="E5295" s="3" t="str">
        <f>_xlfn.XLOOKUP(Tbl_BalanceHistory[[#This Row],[RespAgy]],Tbl_Agencies[Agy Code],Tbl_Agencies[Agy Sort])</f>
        <v>183000</v>
      </c>
      <c r="F5295" s="2" t="str">
        <f>Tbl_BalanceHistory[[#This Row],[RespAgy]]&amp;": "&amp;Tbl_BalanceHistory[[#This Row],[RespAgency]]</f>
        <v>407: Virginia Port Authority</v>
      </c>
      <c r="G5295" s="3">
        <v>407</v>
      </c>
      <c r="H5295" s="3" t="s">
        <v>832</v>
      </c>
      <c r="I5295" s="3" t="str">
        <f>_xlfn.XLOOKUP(Tbl_BalanceHistory[[#This Row],[AgyCode]],Tbl_Agencies[Agy Code],Tbl_Agencies[Agy Sort])</f>
        <v>183000</v>
      </c>
      <c r="J5295" s="2" t="str">
        <f>Tbl_BalanceHistory[[#This Row],[AgyCode]]&amp;": "&amp;Tbl_BalanceHistory[[#This Row],[Agency Name]]</f>
        <v>407: Virginia Port Authority</v>
      </c>
      <c r="K5295" s="1">
        <v>2018</v>
      </c>
      <c r="L5295" s="3">
        <v>628</v>
      </c>
      <c r="M5295" s="3" t="s">
        <v>834</v>
      </c>
      <c r="N5295" s="2" t="str">
        <f>Tbl_BalanceHistory[[#This Row],[ProgramCode]]&amp;": "&amp;Tbl_BalanceHistory[[#This Row],[Program Name]]</f>
        <v>628: Financial Assistance for Port Activities</v>
      </c>
      <c r="O5295" s="3" t="s">
        <v>886</v>
      </c>
      <c r="P5295" s="1" t="str">
        <f>IF(Tbl_BalanceHistory[[#This Row],[FundCode]]="0100","GF",IF(Tbl_BalanceHistory[[#This Row],[FundCode]]="01000","GF","Hi Ed / OCR"))</f>
        <v>GF</v>
      </c>
      <c r="Q5295" s="5">
        <v>0</v>
      </c>
      <c r="R5295" s="5">
        <v>0</v>
      </c>
      <c r="S5295" s="5">
        <v>0</v>
      </c>
      <c r="T5295" s="5">
        <v>0</v>
      </c>
      <c r="U5295" s="3"/>
      <c r="V5295" s="5">
        <v>0</v>
      </c>
      <c r="W5295" s="5">
        <v>0</v>
      </c>
      <c r="X5295" s="5"/>
      <c r="Y5295" s="5"/>
      <c r="Z5295" s="5">
        <f>Tbl_BalanceHistory[[#This Row],[Discretionary Recommended - Pre 2022]]+Tbl_BalanceHistory[[#This Row],[Discretionary Balance Recommended: Policy]]+Tbl_BalanceHistory[[#This Row],[Discretionary Balance Recommended: Commitments]]</f>
        <v>0</v>
      </c>
      <c r="AA5295" s="5">
        <f>Tbl_BalanceHistory[[#This Row],[Discretionary Balance]]-Tbl_BalanceHistory[[#This Row],[Discretionary Reappropriation]]</f>
        <v>0</v>
      </c>
      <c r="AB5295" s="2"/>
      <c r="AC5295" s="2"/>
      <c r="AD5295" s="2"/>
      <c r="AE5295" s="2"/>
    </row>
    <row r="5296" spans="1:31" ht="45" x14ac:dyDescent="0.25">
      <c r="A5296" s="2" t="s">
        <v>815</v>
      </c>
      <c r="B5296" s="3">
        <v>13</v>
      </c>
      <c r="C5296" s="3">
        <v>407</v>
      </c>
      <c r="D5296" s="3" t="s">
        <v>832</v>
      </c>
      <c r="E5296" s="3" t="str">
        <f>_xlfn.XLOOKUP(Tbl_BalanceHistory[[#This Row],[RespAgy]],Tbl_Agencies[Agy Code],Tbl_Agencies[Agy Sort])</f>
        <v>183000</v>
      </c>
      <c r="F5296" s="2" t="str">
        <f>Tbl_BalanceHistory[[#This Row],[RespAgy]]&amp;": "&amp;Tbl_BalanceHistory[[#This Row],[RespAgency]]</f>
        <v>407: Virginia Port Authority</v>
      </c>
      <c r="G5296" s="3">
        <v>407</v>
      </c>
      <c r="H5296" s="3" t="s">
        <v>832</v>
      </c>
      <c r="I5296" s="3" t="str">
        <f>_xlfn.XLOOKUP(Tbl_BalanceHistory[[#This Row],[AgyCode]],Tbl_Agencies[Agy Code],Tbl_Agencies[Agy Sort])</f>
        <v>183000</v>
      </c>
      <c r="J5296" s="2" t="str">
        <f>Tbl_BalanceHistory[[#This Row],[AgyCode]]&amp;": "&amp;Tbl_BalanceHistory[[#This Row],[Agency Name]]</f>
        <v>407: Virginia Port Authority</v>
      </c>
      <c r="K5296" s="1">
        <v>2019</v>
      </c>
      <c r="L5296" s="3">
        <v>628</v>
      </c>
      <c r="M5296" s="3" t="s">
        <v>834</v>
      </c>
      <c r="N5296" s="2" t="str">
        <f>Tbl_BalanceHistory[[#This Row],[ProgramCode]]&amp;": "&amp;Tbl_BalanceHistory[[#This Row],[Program Name]]</f>
        <v>628: Financial Assistance for Port Activities</v>
      </c>
      <c r="O5296" s="3" t="s">
        <v>886</v>
      </c>
      <c r="P5296" s="1" t="str">
        <f>IF(Tbl_BalanceHistory[[#This Row],[FundCode]]="0100","GF",IF(Tbl_BalanceHistory[[#This Row],[FundCode]]="01000","GF","Hi Ed / OCR"))</f>
        <v>GF</v>
      </c>
      <c r="Q5296" s="5">
        <v>0</v>
      </c>
      <c r="R5296" s="5">
        <v>0</v>
      </c>
      <c r="S5296" s="5">
        <v>0</v>
      </c>
      <c r="T5296" s="5">
        <v>0</v>
      </c>
      <c r="U5296" s="3"/>
      <c r="V5296" s="5">
        <v>0</v>
      </c>
      <c r="W5296" s="5">
        <v>0</v>
      </c>
      <c r="X5296" s="5"/>
      <c r="Y5296" s="5"/>
      <c r="Z5296" s="5">
        <f>Tbl_BalanceHistory[[#This Row],[Discretionary Recommended - Pre 2022]]+Tbl_BalanceHistory[[#This Row],[Discretionary Balance Recommended: Policy]]+Tbl_BalanceHistory[[#This Row],[Discretionary Balance Recommended: Commitments]]</f>
        <v>0</v>
      </c>
      <c r="AA5296" s="5">
        <f>Tbl_BalanceHistory[[#This Row],[Discretionary Balance]]-Tbl_BalanceHistory[[#This Row],[Discretionary Reappropriation]]</f>
        <v>0</v>
      </c>
      <c r="AB5296" s="2"/>
      <c r="AC5296" s="2"/>
      <c r="AD5296" s="2"/>
      <c r="AE5296" s="2"/>
    </row>
    <row r="5297" spans="1:31" ht="30" x14ac:dyDescent="0.25">
      <c r="A5297" s="2" t="s">
        <v>815</v>
      </c>
      <c r="B5297" s="3">
        <v>13</v>
      </c>
      <c r="C5297" s="3">
        <v>407</v>
      </c>
      <c r="D5297" s="3" t="s">
        <v>832</v>
      </c>
      <c r="E5297" s="3" t="str">
        <f>_xlfn.XLOOKUP(Tbl_BalanceHistory[[#This Row],[RespAgy]],Tbl_Agencies[Agy Code],Tbl_Agencies[Agy Sort])</f>
        <v>183000</v>
      </c>
      <c r="F5297" s="2" t="str">
        <f>Tbl_BalanceHistory[[#This Row],[RespAgy]]&amp;": "&amp;Tbl_BalanceHistory[[#This Row],[RespAgency]]</f>
        <v>407: Virginia Port Authority</v>
      </c>
      <c r="G5297" s="3">
        <v>407</v>
      </c>
      <c r="H5297" s="3" t="s">
        <v>832</v>
      </c>
      <c r="I5297" s="3" t="str">
        <f>_xlfn.XLOOKUP(Tbl_BalanceHistory[[#This Row],[AgyCode]],Tbl_Agencies[Agy Code],Tbl_Agencies[Agy Sort])</f>
        <v>183000</v>
      </c>
      <c r="J5297" s="2" t="str">
        <f>Tbl_BalanceHistory[[#This Row],[AgyCode]]&amp;": "&amp;Tbl_BalanceHistory[[#This Row],[Agency Name]]</f>
        <v>407: Virginia Port Authority</v>
      </c>
      <c r="K5297" s="1">
        <v>2015</v>
      </c>
      <c r="L5297" s="3">
        <v>699</v>
      </c>
      <c r="M5297" s="3" t="s">
        <v>62</v>
      </c>
      <c r="N5297" s="2" t="str">
        <f>Tbl_BalanceHistory[[#This Row],[ProgramCode]]&amp;": "&amp;Tbl_BalanceHistory[[#This Row],[Program Name]]</f>
        <v>699: Administrative and Support Services</v>
      </c>
      <c r="O5297" s="3" t="s">
        <v>1730</v>
      </c>
      <c r="P5297" s="1" t="str">
        <f>IF(Tbl_BalanceHistory[[#This Row],[FundCode]]="0100","GF",IF(Tbl_BalanceHistory[[#This Row],[FundCode]]="01000","GF","Hi Ed / OCR"))</f>
        <v>GF</v>
      </c>
      <c r="Q5297" s="5">
        <v>193</v>
      </c>
      <c r="R5297" s="5">
        <v>193</v>
      </c>
      <c r="S5297" s="5">
        <v>0</v>
      </c>
      <c r="T5297" s="5">
        <v>0</v>
      </c>
      <c r="U5297" s="3"/>
      <c r="V5297" s="5">
        <v>0</v>
      </c>
      <c r="W5297" s="5">
        <v>0</v>
      </c>
      <c r="X5297" s="5"/>
      <c r="Y5297" s="5"/>
      <c r="Z5297" s="5">
        <f>Tbl_BalanceHistory[[#This Row],[Discretionary Recommended - Pre 2022]]+Tbl_BalanceHistory[[#This Row],[Discretionary Balance Recommended: Policy]]+Tbl_BalanceHistory[[#This Row],[Discretionary Balance Recommended: Commitments]]</f>
        <v>0</v>
      </c>
      <c r="AA5297" s="5">
        <f>Tbl_BalanceHistory[[#This Row],[Discretionary Balance]]-Tbl_BalanceHistory[[#This Row],[Discretionary Reappropriation]]</f>
        <v>0</v>
      </c>
      <c r="AB5297" s="2"/>
      <c r="AC5297" s="2"/>
      <c r="AD5297" s="2"/>
      <c r="AE5297" s="2"/>
    </row>
    <row r="5298" spans="1:31" ht="30" x14ac:dyDescent="0.25">
      <c r="A5298" s="2" t="s">
        <v>815</v>
      </c>
      <c r="B5298" s="3">
        <v>13</v>
      </c>
      <c r="C5298" s="3">
        <v>407</v>
      </c>
      <c r="D5298" s="3" t="s">
        <v>832</v>
      </c>
      <c r="E5298" s="3" t="str">
        <f>_xlfn.XLOOKUP(Tbl_BalanceHistory[[#This Row],[RespAgy]],Tbl_Agencies[Agy Code],Tbl_Agencies[Agy Sort])</f>
        <v>183000</v>
      </c>
      <c r="F5298" s="2" t="str">
        <f>Tbl_BalanceHistory[[#This Row],[RespAgy]]&amp;": "&amp;Tbl_BalanceHistory[[#This Row],[RespAgency]]</f>
        <v>407: Virginia Port Authority</v>
      </c>
      <c r="G5298" s="3">
        <v>407</v>
      </c>
      <c r="H5298" s="3" t="s">
        <v>832</v>
      </c>
      <c r="I5298" s="3" t="str">
        <f>_xlfn.XLOOKUP(Tbl_BalanceHistory[[#This Row],[AgyCode]],Tbl_Agencies[Agy Code],Tbl_Agencies[Agy Sort])</f>
        <v>183000</v>
      </c>
      <c r="J5298" s="2" t="str">
        <f>Tbl_BalanceHistory[[#This Row],[AgyCode]]&amp;": "&amp;Tbl_BalanceHistory[[#This Row],[Agency Name]]</f>
        <v>407: Virginia Port Authority</v>
      </c>
      <c r="K5298" s="1">
        <v>2016</v>
      </c>
      <c r="L5298" s="3">
        <v>699</v>
      </c>
      <c r="M5298" s="3" t="s">
        <v>62</v>
      </c>
      <c r="N5298" s="2" t="str">
        <f>Tbl_BalanceHistory[[#This Row],[ProgramCode]]&amp;": "&amp;Tbl_BalanceHistory[[#This Row],[Program Name]]</f>
        <v>699: Administrative and Support Services</v>
      </c>
      <c r="O5298" s="3" t="s">
        <v>1730</v>
      </c>
      <c r="P5298" s="1" t="str">
        <f>IF(Tbl_BalanceHistory[[#This Row],[FundCode]]="0100","GF",IF(Tbl_BalanceHistory[[#This Row],[FundCode]]="01000","GF","Hi Ed / OCR"))</f>
        <v>GF</v>
      </c>
      <c r="Q5298" s="5">
        <v>227</v>
      </c>
      <c r="R5298" s="5">
        <v>220</v>
      </c>
      <c r="S5298" s="5">
        <v>7</v>
      </c>
      <c r="T5298" s="5">
        <v>0</v>
      </c>
      <c r="U5298" s="3"/>
      <c r="V5298" s="5">
        <v>7</v>
      </c>
      <c r="W5298" s="5">
        <v>0</v>
      </c>
      <c r="X5298" s="5"/>
      <c r="Y5298" s="5"/>
      <c r="Z5298" s="5">
        <f>Tbl_BalanceHistory[[#This Row],[Discretionary Recommended - Pre 2022]]+Tbl_BalanceHistory[[#This Row],[Discretionary Balance Recommended: Policy]]+Tbl_BalanceHistory[[#This Row],[Discretionary Balance Recommended: Commitments]]</f>
        <v>0</v>
      </c>
      <c r="AA5298" s="5">
        <f>Tbl_BalanceHistory[[#This Row],[Discretionary Balance]]-Tbl_BalanceHistory[[#This Row],[Discretionary Reappropriation]]</f>
        <v>7</v>
      </c>
      <c r="AB5298" s="2"/>
      <c r="AC5298" s="2"/>
      <c r="AD5298" s="2"/>
      <c r="AE5298" s="2"/>
    </row>
    <row r="5299" spans="1:31" ht="45" x14ac:dyDescent="0.25">
      <c r="A5299" s="2" t="s">
        <v>815</v>
      </c>
      <c r="B5299" s="3">
        <v>14</v>
      </c>
      <c r="C5299" s="3">
        <v>509</v>
      </c>
      <c r="D5299" s="3" t="s">
        <v>1235</v>
      </c>
      <c r="E5299" s="3" t="str">
        <f>_xlfn.XLOOKUP(Tbl_BalanceHistory[[#This Row],[RespAgy]],Tbl_Agencies[Agy Code],Tbl_Agencies[Agy Sort])</f>
        <v>175050</v>
      </c>
      <c r="F5299" s="2" t="str">
        <f>Tbl_BalanceHistory[[#This Row],[RespAgy]]&amp;": "&amp;Tbl_BalanceHistory[[#This Row],[RespAgency]]</f>
        <v>509: Virginia Commercial Space Flight Authority</v>
      </c>
      <c r="G5299" s="3">
        <v>509</v>
      </c>
      <c r="H5299" s="3" t="s">
        <v>1235</v>
      </c>
      <c r="I5299" s="3" t="str">
        <f>_xlfn.XLOOKUP(Tbl_BalanceHistory[[#This Row],[AgyCode]],Tbl_Agencies[Agy Code],Tbl_Agencies[Agy Sort])</f>
        <v>175050</v>
      </c>
      <c r="J5299" s="2" t="str">
        <f>Tbl_BalanceHistory[[#This Row],[AgyCode]]&amp;": "&amp;Tbl_BalanceHistory[[#This Row],[Agency Name]]</f>
        <v>509: Virginia Commercial Space Flight Authority</v>
      </c>
      <c r="K5299" s="1">
        <v>2024</v>
      </c>
      <c r="L5299" s="3">
        <v>608</v>
      </c>
      <c r="M5299" s="3" t="s">
        <v>1673</v>
      </c>
      <c r="N5299" s="2" t="str">
        <f>Tbl_BalanceHistory[[#This Row],[ProgramCode]]&amp;": "&amp;Tbl_BalanceHistory[[#This Row],[Program Name]]</f>
        <v>608: Space Flight Support Services</v>
      </c>
      <c r="O5299" s="3" t="s">
        <v>886</v>
      </c>
      <c r="P5299" s="1" t="str">
        <f>IF(Tbl_BalanceHistory[[#This Row],[FundCode]]="0100","GF",IF(Tbl_BalanceHistory[[#This Row],[FundCode]]="01000","GF","Hi Ed / OCR"))</f>
        <v>GF</v>
      </c>
      <c r="Q5299" s="5">
        <v>5604274.75</v>
      </c>
      <c r="R5299" s="5">
        <v>5604274.75</v>
      </c>
      <c r="S5299" s="5">
        <v>0</v>
      </c>
      <c r="T5299" s="5">
        <v>0</v>
      </c>
      <c r="U5299" s="3"/>
      <c r="V5299" s="5">
        <v>0</v>
      </c>
      <c r="W5299" s="5">
        <v>0</v>
      </c>
      <c r="X5299" s="5">
        <v>0</v>
      </c>
      <c r="Y5299" s="5">
        <v>0</v>
      </c>
      <c r="Z5299" s="5">
        <v>0</v>
      </c>
      <c r="AA5299" s="5">
        <v>0</v>
      </c>
      <c r="AB5299" s="2"/>
      <c r="AC5299" s="2"/>
      <c r="AD5299" s="2"/>
      <c r="AE5299" s="2"/>
    </row>
    <row r="5300" spans="1:31" ht="30" x14ac:dyDescent="0.25">
      <c r="A5300" s="2" t="s">
        <v>815</v>
      </c>
      <c r="B5300" s="3">
        <v>14</v>
      </c>
      <c r="C5300" s="3">
        <v>841</v>
      </c>
      <c r="D5300" s="3" t="s">
        <v>817</v>
      </c>
      <c r="E5300" s="3" t="str">
        <f>_xlfn.XLOOKUP(Tbl_BalanceHistory[[#This Row],[RespAgy]],Tbl_Agencies[Agy Code],Tbl_Agencies[Agy Sort])</f>
        <v>176000</v>
      </c>
      <c r="F5300" s="2" t="str">
        <f>Tbl_BalanceHistory[[#This Row],[RespAgy]]&amp;": "&amp;Tbl_BalanceHistory[[#This Row],[RespAgency]]</f>
        <v>841: Department of Aviation</v>
      </c>
      <c r="G5300" s="3">
        <v>841</v>
      </c>
      <c r="H5300" s="3" t="s">
        <v>817</v>
      </c>
      <c r="I5300" s="3" t="str">
        <f>_xlfn.XLOOKUP(Tbl_BalanceHistory[[#This Row],[AgyCode]],Tbl_Agencies[Agy Code],Tbl_Agencies[Agy Sort])</f>
        <v>176000</v>
      </c>
      <c r="J5300" s="2" t="str">
        <f>Tbl_BalanceHistory[[#This Row],[AgyCode]]&amp;": "&amp;Tbl_BalanceHistory[[#This Row],[Agency Name]]</f>
        <v>841: Department of Aviation</v>
      </c>
      <c r="K5300" s="1">
        <v>2021</v>
      </c>
      <c r="L5300" s="3">
        <v>656</v>
      </c>
      <c r="M5300" s="3" t="s">
        <v>819</v>
      </c>
      <c r="N5300" s="2" t="str">
        <f>Tbl_BalanceHistory[[#This Row],[ProgramCode]]&amp;": "&amp;Tbl_BalanceHistory[[#This Row],[Program Name]]</f>
        <v>656: State Aircraft Flight Operations</v>
      </c>
      <c r="O5300" s="3" t="s">
        <v>886</v>
      </c>
      <c r="P5300" s="1" t="str">
        <f>IF(Tbl_BalanceHistory[[#This Row],[FundCode]]="0100","GF",IF(Tbl_BalanceHistory[[#This Row],[FundCode]]="01000","GF","Hi Ed / OCR"))</f>
        <v>GF</v>
      </c>
      <c r="Q5300" s="5">
        <v>51612.14</v>
      </c>
      <c r="R5300" s="5">
        <v>29410.83</v>
      </c>
      <c r="S5300" s="5">
        <v>22201.31</v>
      </c>
      <c r="T5300" s="5">
        <v>0</v>
      </c>
      <c r="U5300" s="3"/>
      <c r="V5300" s="5">
        <v>22201.31</v>
      </c>
      <c r="W5300" s="5">
        <v>22201.31</v>
      </c>
      <c r="X5300" s="5"/>
      <c r="Y5300" s="5"/>
      <c r="Z5300" s="5">
        <f>Tbl_BalanceHistory[[#This Row],[Discretionary Recommended - Pre 2022]]+Tbl_BalanceHistory[[#This Row],[Discretionary Balance Recommended: Policy]]+Tbl_BalanceHistory[[#This Row],[Discretionary Balance Recommended: Commitments]]</f>
        <v>22201.31</v>
      </c>
      <c r="AA5300" s="5">
        <f>Tbl_BalanceHistory[[#This Row],[Discretionary Balance]]-Tbl_BalanceHistory[[#This Row],[Discretionary Reappropriation]]</f>
        <v>0</v>
      </c>
      <c r="AB5300" s="2" t="s">
        <v>2276</v>
      </c>
      <c r="AC5300" s="2"/>
      <c r="AD5300" s="2"/>
      <c r="AE5300" s="2"/>
    </row>
    <row r="5301" spans="1:31" ht="30" x14ac:dyDescent="0.25">
      <c r="A5301" s="2" t="s">
        <v>815</v>
      </c>
      <c r="B5301" s="3">
        <v>14</v>
      </c>
      <c r="C5301" s="3">
        <v>841</v>
      </c>
      <c r="D5301" s="3" t="s">
        <v>817</v>
      </c>
      <c r="E5301" s="3" t="str">
        <f>_xlfn.XLOOKUP(Tbl_BalanceHistory[[#This Row],[RespAgy]],Tbl_Agencies[Agy Code],Tbl_Agencies[Agy Sort])</f>
        <v>176000</v>
      </c>
      <c r="F5301" s="2" t="str">
        <f>Tbl_BalanceHistory[[#This Row],[RespAgy]]&amp;": "&amp;Tbl_BalanceHistory[[#This Row],[RespAgency]]</f>
        <v>841: Department of Aviation</v>
      </c>
      <c r="G5301" s="3">
        <v>841</v>
      </c>
      <c r="H5301" s="3" t="s">
        <v>817</v>
      </c>
      <c r="I5301" s="3" t="str">
        <f>_xlfn.XLOOKUP(Tbl_BalanceHistory[[#This Row],[AgyCode]],Tbl_Agencies[Agy Code],Tbl_Agencies[Agy Sort])</f>
        <v>176000</v>
      </c>
      <c r="J5301" s="2" t="str">
        <f>Tbl_BalanceHistory[[#This Row],[AgyCode]]&amp;": "&amp;Tbl_BalanceHistory[[#This Row],[Agency Name]]</f>
        <v>841: Department of Aviation</v>
      </c>
      <c r="K5301" s="1">
        <v>2022</v>
      </c>
      <c r="L5301" s="3">
        <v>656</v>
      </c>
      <c r="M5301" s="3" t="s">
        <v>819</v>
      </c>
      <c r="N5301" s="2" t="str">
        <f>Tbl_BalanceHistory[[#This Row],[ProgramCode]]&amp;": "&amp;Tbl_BalanceHistory[[#This Row],[Program Name]]</f>
        <v>656: State Aircraft Flight Operations</v>
      </c>
      <c r="O5301" s="3" t="s">
        <v>886</v>
      </c>
      <c r="P5301" s="1" t="str">
        <f>IF(Tbl_BalanceHistory[[#This Row],[FundCode]]="0100","GF",IF(Tbl_BalanceHistory[[#This Row],[FundCode]]="01000","GF","Hi Ed / OCR"))</f>
        <v>GF</v>
      </c>
      <c r="Q5301" s="5">
        <v>52447.31</v>
      </c>
      <c r="R5301" s="5">
        <v>20329.25</v>
      </c>
      <c r="S5301" s="5">
        <v>32118.06</v>
      </c>
      <c r="T5301" s="5">
        <v>0</v>
      </c>
      <c r="U5301" s="3"/>
      <c r="V5301" s="5">
        <v>32118.06</v>
      </c>
      <c r="W5301" s="5"/>
      <c r="X5301" s="5">
        <v>32118.06</v>
      </c>
      <c r="Y5301" s="5">
        <v>0</v>
      </c>
      <c r="Z5301" s="5">
        <f>Tbl_BalanceHistory[[#This Row],[Discretionary Recommended - Pre 2022]]+Tbl_BalanceHistory[[#This Row],[Discretionary Balance Recommended: Policy]]+Tbl_BalanceHistory[[#This Row],[Discretionary Balance Recommended: Commitments]]</f>
        <v>32118.06</v>
      </c>
      <c r="AA5301" s="5">
        <f>Tbl_BalanceHistory[[#This Row],[Discretionary Balance]]-Tbl_BalanceHistory[[#This Row],[Discretionary Reappropriation]]</f>
        <v>0</v>
      </c>
      <c r="AB5301" s="2"/>
      <c r="AC5301" s="2" t="s">
        <v>2276</v>
      </c>
      <c r="AD5301" s="2"/>
      <c r="AE5301" s="2"/>
    </row>
    <row r="5302" spans="1:31" ht="30" x14ac:dyDescent="0.25">
      <c r="A5302" s="2" t="s">
        <v>815</v>
      </c>
      <c r="B5302" s="3">
        <v>14</v>
      </c>
      <c r="C5302" s="3">
        <v>841</v>
      </c>
      <c r="D5302" s="3" t="s">
        <v>817</v>
      </c>
      <c r="E5302" s="3" t="str">
        <f>_xlfn.XLOOKUP(Tbl_BalanceHistory[[#This Row],[RespAgy]],Tbl_Agencies[Agy Code],Tbl_Agencies[Agy Sort])</f>
        <v>176000</v>
      </c>
      <c r="F5302" s="2" t="str">
        <f>Tbl_BalanceHistory[[#This Row],[RespAgy]]&amp;": "&amp;Tbl_BalanceHistory[[#This Row],[RespAgency]]</f>
        <v>841: Department of Aviation</v>
      </c>
      <c r="G5302" s="3">
        <v>841</v>
      </c>
      <c r="H5302" s="3" t="s">
        <v>817</v>
      </c>
      <c r="I5302" s="3" t="str">
        <f>_xlfn.XLOOKUP(Tbl_BalanceHistory[[#This Row],[AgyCode]],Tbl_Agencies[Agy Code],Tbl_Agencies[Agy Sort])</f>
        <v>176000</v>
      </c>
      <c r="J5302" s="2" t="str">
        <f>Tbl_BalanceHistory[[#This Row],[AgyCode]]&amp;": "&amp;Tbl_BalanceHistory[[#This Row],[Agency Name]]</f>
        <v>841: Department of Aviation</v>
      </c>
      <c r="K5302" s="1">
        <v>2023</v>
      </c>
      <c r="L5302" s="3">
        <v>656</v>
      </c>
      <c r="M5302" s="3" t="s">
        <v>819</v>
      </c>
      <c r="N5302" s="2" t="str">
        <f>Tbl_BalanceHistory[[#This Row],[ProgramCode]]&amp;": "&amp;Tbl_BalanceHistory[[#This Row],[Program Name]]</f>
        <v>656: State Aircraft Flight Operations</v>
      </c>
      <c r="O5302" s="3" t="s">
        <v>886</v>
      </c>
      <c r="P5302" s="1" t="str">
        <f>IF(Tbl_BalanceHistory[[#This Row],[FundCode]]="0100","GF",IF(Tbl_BalanceHistory[[#This Row],[FundCode]]="01000","GF","Hi Ed / OCR"))</f>
        <v>GF</v>
      </c>
      <c r="Q5302" s="5">
        <v>62364.06</v>
      </c>
      <c r="R5302" s="5">
        <v>19727.63</v>
      </c>
      <c r="S5302" s="5">
        <v>42636.43</v>
      </c>
      <c r="T5302" s="5">
        <v>0</v>
      </c>
      <c r="U5302" s="3"/>
      <c r="V5302" s="5">
        <v>42636.43</v>
      </c>
      <c r="W5302" s="5">
        <v>0</v>
      </c>
      <c r="X5302" s="5">
        <v>42636.43</v>
      </c>
      <c r="Y5302" s="5">
        <v>0</v>
      </c>
      <c r="Z5302" s="5">
        <v>42636.43</v>
      </c>
      <c r="AA5302" s="5">
        <v>0</v>
      </c>
      <c r="AB5302" s="2"/>
      <c r="AC5302" s="2" t="s">
        <v>2466</v>
      </c>
      <c r="AD5302" s="2"/>
      <c r="AE5302" s="2"/>
    </row>
    <row r="5303" spans="1:31" ht="30" x14ac:dyDescent="0.25">
      <c r="A5303" s="2" t="s">
        <v>815</v>
      </c>
      <c r="B5303" s="3">
        <v>14</v>
      </c>
      <c r="C5303" s="3">
        <v>841</v>
      </c>
      <c r="D5303" s="3" t="s">
        <v>817</v>
      </c>
      <c r="E5303" s="3" t="str">
        <f>_xlfn.XLOOKUP(Tbl_BalanceHistory[[#This Row],[RespAgy]],Tbl_Agencies[Agy Code],Tbl_Agencies[Agy Sort])</f>
        <v>176000</v>
      </c>
      <c r="F5303" s="2" t="str">
        <f>Tbl_BalanceHistory[[#This Row],[RespAgy]]&amp;": "&amp;Tbl_BalanceHistory[[#This Row],[RespAgency]]</f>
        <v>841: Department of Aviation</v>
      </c>
      <c r="G5303" s="3">
        <v>841</v>
      </c>
      <c r="H5303" s="3" t="s">
        <v>817</v>
      </c>
      <c r="I5303" s="3" t="str">
        <f>_xlfn.XLOOKUP(Tbl_BalanceHistory[[#This Row],[AgyCode]],Tbl_Agencies[Agy Code],Tbl_Agencies[Agy Sort])</f>
        <v>176000</v>
      </c>
      <c r="J5303" s="2" t="str">
        <f>Tbl_BalanceHistory[[#This Row],[AgyCode]]&amp;": "&amp;Tbl_BalanceHistory[[#This Row],[Agency Name]]</f>
        <v>841: Department of Aviation</v>
      </c>
      <c r="K5303" s="1">
        <v>2024</v>
      </c>
      <c r="L5303" s="3">
        <v>656</v>
      </c>
      <c r="M5303" s="3" t="s">
        <v>819</v>
      </c>
      <c r="N5303" s="2" t="str">
        <f>Tbl_BalanceHistory[[#This Row],[ProgramCode]]&amp;": "&amp;Tbl_BalanceHistory[[#This Row],[Program Name]]</f>
        <v>656: State Aircraft Flight Operations</v>
      </c>
      <c r="O5303" s="3" t="s">
        <v>886</v>
      </c>
      <c r="P5303" s="1" t="str">
        <f>IF(Tbl_BalanceHistory[[#This Row],[FundCode]]="0100","GF",IF(Tbl_BalanceHistory[[#This Row],[FundCode]]="01000","GF","Hi Ed / OCR"))</f>
        <v>GF</v>
      </c>
      <c r="Q5303" s="5">
        <v>72882.429999999993</v>
      </c>
      <c r="R5303" s="5">
        <v>32783.1</v>
      </c>
      <c r="S5303" s="5">
        <v>40099.33</v>
      </c>
      <c r="T5303" s="5">
        <v>0</v>
      </c>
      <c r="U5303" s="3"/>
      <c r="V5303" s="5">
        <v>40099.33</v>
      </c>
      <c r="W5303" s="5">
        <v>0</v>
      </c>
      <c r="X5303" s="5">
        <v>40099.33</v>
      </c>
      <c r="Y5303" s="5">
        <v>0</v>
      </c>
      <c r="Z5303" s="5">
        <v>40099.33</v>
      </c>
      <c r="AA5303" s="5">
        <v>0</v>
      </c>
      <c r="AB5303" s="2"/>
      <c r="AC5303" s="2" t="s">
        <v>2466</v>
      </c>
      <c r="AD5303" s="2"/>
      <c r="AE5303" s="2"/>
    </row>
    <row r="5304" spans="1:31" ht="105" x14ac:dyDescent="0.25">
      <c r="A5304" s="2" t="s">
        <v>815</v>
      </c>
      <c r="B5304" s="3">
        <v>14</v>
      </c>
      <c r="C5304" s="3">
        <v>501</v>
      </c>
      <c r="D5304" s="3" t="s">
        <v>823</v>
      </c>
      <c r="E5304" s="3" t="str">
        <f>_xlfn.XLOOKUP(Tbl_BalanceHistory[[#This Row],[RespAgy]],Tbl_Agencies[Agy Code],Tbl_Agencies[Agy Sort])</f>
        <v>181000</v>
      </c>
      <c r="F5304" s="2" t="str">
        <f>Tbl_BalanceHistory[[#This Row],[RespAgy]]&amp;": "&amp;Tbl_BalanceHistory[[#This Row],[RespAgency]]</f>
        <v>501: Department of Transportation</v>
      </c>
      <c r="G5304" s="3">
        <v>501</v>
      </c>
      <c r="H5304" s="3" t="s">
        <v>823</v>
      </c>
      <c r="I5304" s="3" t="str">
        <f>_xlfn.XLOOKUP(Tbl_BalanceHistory[[#This Row],[AgyCode]],Tbl_Agencies[Agy Code],Tbl_Agencies[Agy Sort])</f>
        <v>181000</v>
      </c>
      <c r="J5304" s="2" t="str">
        <f>Tbl_BalanceHistory[[#This Row],[AgyCode]]&amp;": "&amp;Tbl_BalanceHistory[[#This Row],[Agency Name]]</f>
        <v>501: Department of Transportation</v>
      </c>
      <c r="K5304" s="1">
        <v>2023</v>
      </c>
      <c r="L5304" s="3">
        <v>602</v>
      </c>
      <c r="M5304" s="3" t="s">
        <v>86</v>
      </c>
      <c r="N5304" s="2" t="str">
        <f>Tbl_BalanceHistory[[#This Row],[ProgramCode]]&amp;": "&amp;Tbl_BalanceHistory[[#This Row],[Program Name]]</f>
        <v>602: Ground Transportation Planning and Research</v>
      </c>
      <c r="O5304" s="3" t="s">
        <v>886</v>
      </c>
      <c r="P5304" s="1" t="str">
        <f>IF(Tbl_BalanceHistory[[#This Row],[FundCode]]="0100","GF",IF(Tbl_BalanceHistory[[#This Row],[FundCode]]="01000","GF","Hi Ed / OCR"))</f>
        <v>GF</v>
      </c>
      <c r="Q5304" s="5">
        <v>800000</v>
      </c>
      <c r="R5304" s="5">
        <v>95969.39</v>
      </c>
      <c r="S5304" s="5">
        <v>704030.61</v>
      </c>
      <c r="T5304" s="5">
        <v>0</v>
      </c>
      <c r="U5304" s="3"/>
      <c r="V5304" s="5">
        <v>704030.61</v>
      </c>
      <c r="W5304" s="5">
        <v>0</v>
      </c>
      <c r="X5304" s="5">
        <v>0</v>
      </c>
      <c r="Y5304" s="5">
        <v>704030.61</v>
      </c>
      <c r="Z5304" s="5">
        <v>704030.61</v>
      </c>
      <c r="AA5304" s="5">
        <v>0</v>
      </c>
      <c r="AB5304" s="2"/>
      <c r="AC5304" s="2"/>
      <c r="AD5304" s="2" t="s">
        <v>2467</v>
      </c>
      <c r="AE5304" s="2" t="s">
        <v>2468</v>
      </c>
    </row>
    <row r="5305" spans="1:31" ht="45" x14ac:dyDescent="0.25">
      <c r="A5305" s="2" t="s">
        <v>815</v>
      </c>
      <c r="B5305" s="3">
        <v>14</v>
      </c>
      <c r="C5305" s="3">
        <v>501</v>
      </c>
      <c r="D5305" s="3" t="s">
        <v>823</v>
      </c>
      <c r="E5305" s="3" t="str">
        <f>_xlfn.XLOOKUP(Tbl_BalanceHistory[[#This Row],[RespAgy]],Tbl_Agencies[Agy Code],Tbl_Agencies[Agy Sort])</f>
        <v>181000</v>
      </c>
      <c r="F5305" s="2" t="str">
        <f>Tbl_BalanceHistory[[#This Row],[RespAgy]]&amp;": "&amp;Tbl_BalanceHistory[[#This Row],[RespAgency]]</f>
        <v>501: Department of Transportation</v>
      </c>
      <c r="G5305" s="3">
        <v>501</v>
      </c>
      <c r="H5305" s="3" t="s">
        <v>823</v>
      </c>
      <c r="I5305" s="3" t="str">
        <f>_xlfn.XLOOKUP(Tbl_BalanceHistory[[#This Row],[AgyCode]],Tbl_Agencies[Agy Code],Tbl_Agencies[Agy Sort])</f>
        <v>181000</v>
      </c>
      <c r="J5305" s="2" t="str">
        <f>Tbl_BalanceHistory[[#This Row],[AgyCode]]&amp;": "&amp;Tbl_BalanceHistory[[#This Row],[Agency Name]]</f>
        <v>501: Department of Transportation</v>
      </c>
      <c r="K5305" s="1">
        <v>2024</v>
      </c>
      <c r="L5305" s="3">
        <v>602</v>
      </c>
      <c r="M5305" s="3" t="s">
        <v>86</v>
      </c>
      <c r="N5305" s="2" t="str">
        <f>Tbl_BalanceHistory[[#This Row],[ProgramCode]]&amp;": "&amp;Tbl_BalanceHistory[[#This Row],[Program Name]]</f>
        <v>602: Ground Transportation Planning and Research</v>
      </c>
      <c r="O5305" s="3" t="s">
        <v>886</v>
      </c>
      <c r="P5305" s="1" t="str">
        <f>IF(Tbl_BalanceHistory[[#This Row],[FundCode]]="0100","GF",IF(Tbl_BalanceHistory[[#This Row],[FundCode]]="01000","GF","Hi Ed / OCR"))</f>
        <v>GF</v>
      </c>
      <c r="Q5305" s="5">
        <v>0</v>
      </c>
      <c r="R5305" s="5">
        <v>0</v>
      </c>
      <c r="S5305" s="5">
        <v>0</v>
      </c>
      <c r="T5305" s="5">
        <v>0</v>
      </c>
      <c r="U5305" s="3" t="s">
        <v>2633</v>
      </c>
      <c r="V5305" s="5">
        <v>0</v>
      </c>
      <c r="W5305" s="5">
        <v>0</v>
      </c>
      <c r="X5305" s="5">
        <v>0</v>
      </c>
      <c r="Y5305" s="5">
        <v>0</v>
      </c>
      <c r="Z5305" s="5">
        <v>0</v>
      </c>
      <c r="AA5305" s="5">
        <v>0</v>
      </c>
      <c r="AB5305" s="2"/>
      <c r="AC5305" s="2"/>
      <c r="AD5305" s="2"/>
      <c r="AE5305" s="2"/>
    </row>
    <row r="5306" spans="1:31" ht="30" x14ac:dyDescent="0.25">
      <c r="A5306" s="2" t="s">
        <v>815</v>
      </c>
      <c r="B5306" s="3">
        <v>14</v>
      </c>
      <c r="C5306" s="3">
        <v>501</v>
      </c>
      <c r="D5306" s="3" t="s">
        <v>823</v>
      </c>
      <c r="E5306" s="3" t="str">
        <f>_xlfn.XLOOKUP(Tbl_BalanceHistory[[#This Row],[RespAgy]],Tbl_Agencies[Agy Code],Tbl_Agencies[Agy Sort])</f>
        <v>181000</v>
      </c>
      <c r="F5306" s="2" t="str">
        <f>Tbl_BalanceHistory[[#This Row],[RespAgy]]&amp;": "&amp;Tbl_BalanceHistory[[#This Row],[RespAgency]]</f>
        <v>501: Department of Transportation</v>
      </c>
      <c r="G5306" s="3">
        <v>501</v>
      </c>
      <c r="H5306" s="3" t="s">
        <v>823</v>
      </c>
      <c r="I5306" s="3" t="str">
        <f>_xlfn.XLOOKUP(Tbl_BalanceHistory[[#This Row],[AgyCode]],Tbl_Agencies[Agy Code],Tbl_Agencies[Agy Sort])</f>
        <v>181000</v>
      </c>
      <c r="J5306" s="2" t="str">
        <f>Tbl_BalanceHistory[[#This Row],[AgyCode]]&amp;": "&amp;Tbl_BalanceHistory[[#This Row],[Agency Name]]</f>
        <v>501: Department of Transportation</v>
      </c>
      <c r="K5306" s="1">
        <v>2022</v>
      </c>
      <c r="L5306" s="3">
        <v>603</v>
      </c>
      <c r="M5306" s="3" t="s">
        <v>825</v>
      </c>
      <c r="N5306" s="2" t="str">
        <f>Tbl_BalanceHistory[[#This Row],[ProgramCode]]&amp;": "&amp;Tbl_BalanceHistory[[#This Row],[Program Name]]</f>
        <v>603: Highway Construction Programs</v>
      </c>
      <c r="O5306" s="3" t="s">
        <v>886</v>
      </c>
      <c r="P5306" s="1" t="str">
        <f>IF(Tbl_BalanceHistory[[#This Row],[FundCode]]="0100","GF",IF(Tbl_BalanceHistory[[#This Row],[FundCode]]="01000","GF","Hi Ed / OCR"))</f>
        <v>GF</v>
      </c>
      <c r="Q5306" s="5">
        <v>22600000</v>
      </c>
      <c r="R5306" s="5">
        <v>0</v>
      </c>
      <c r="S5306" s="5">
        <v>22600000</v>
      </c>
      <c r="T5306" s="5">
        <v>22600000</v>
      </c>
      <c r="U5306" s="3" t="s">
        <v>2277</v>
      </c>
      <c r="V5306" s="5">
        <v>0</v>
      </c>
      <c r="W5306" s="5"/>
      <c r="X5306" s="5">
        <v>0</v>
      </c>
      <c r="Y5306" s="5">
        <v>0</v>
      </c>
      <c r="Z5306" s="5">
        <f>Tbl_BalanceHistory[[#This Row],[Discretionary Recommended - Pre 2022]]+Tbl_BalanceHistory[[#This Row],[Discretionary Balance Recommended: Policy]]+Tbl_BalanceHistory[[#This Row],[Discretionary Balance Recommended: Commitments]]</f>
        <v>0</v>
      </c>
      <c r="AA5306" s="5">
        <f>Tbl_BalanceHistory[[#This Row],[Discretionary Balance]]-Tbl_BalanceHistory[[#This Row],[Discretionary Reappropriation]]</f>
        <v>0</v>
      </c>
      <c r="AB5306" s="2"/>
      <c r="AC5306" s="2"/>
      <c r="AD5306" s="2"/>
      <c r="AE5306" s="2"/>
    </row>
    <row r="5307" spans="1:31" ht="105" x14ac:dyDescent="0.25">
      <c r="A5307" s="2" t="s">
        <v>815</v>
      </c>
      <c r="B5307" s="3">
        <v>14</v>
      </c>
      <c r="C5307" s="3">
        <v>501</v>
      </c>
      <c r="D5307" s="3" t="s">
        <v>823</v>
      </c>
      <c r="E5307" s="3" t="str">
        <f>_xlfn.XLOOKUP(Tbl_BalanceHistory[[#This Row],[RespAgy]],Tbl_Agencies[Agy Code],Tbl_Agencies[Agy Sort])</f>
        <v>181000</v>
      </c>
      <c r="F5307" s="2" t="str">
        <f>Tbl_BalanceHistory[[#This Row],[RespAgy]]&amp;": "&amp;Tbl_BalanceHistory[[#This Row],[RespAgency]]</f>
        <v>501: Department of Transportation</v>
      </c>
      <c r="G5307" s="3">
        <v>501</v>
      </c>
      <c r="H5307" s="3" t="s">
        <v>823</v>
      </c>
      <c r="I5307" s="3" t="str">
        <f>_xlfn.XLOOKUP(Tbl_BalanceHistory[[#This Row],[AgyCode]],Tbl_Agencies[Agy Code],Tbl_Agencies[Agy Sort])</f>
        <v>181000</v>
      </c>
      <c r="J5307" s="2" t="str">
        <f>Tbl_BalanceHistory[[#This Row],[AgyCode]]&amp;": "&amp;Tbl_BalanceHistory[[#This Row],[Agency Name]]</f>
        <v>501: Department of Transportation</v>
      </c>
      <c r="K5307" s="1">
        <v>2023</v>
      </c>
      <c r="L5307" s="3">
        <v>603</v>
      </c>
      <c r="M5307" s="3" t="s">
        <v>825</v>
      </c>
      <c r="N5307" s="2" t="str">
        <f>Tbl_BalanceHistory[[#This Row],[ProgramCode]]&amp;": "&amp;Tbl_BalanceHistory[[#This Row],[Program Name]]</f>
        <v>603: Highway Construction Programs</v>
      </c>
      <c r="O5307" s="3" t="s">
        <v>886</v>
      </c>
      <c r="P5307" s="1" t="str">
        <f>IF(Tbl_BalanceHistory[[#This Row],[FundCode]]="0100","GF",IF(Tbl_BalanceHistory[[#This Row],[FundCode]]="01000","GF","Hi Ed / OCR"))</f>
        <v>GF</v>
      </c>
      <c r="Q5307" s="5">
        <v>235004000</v>
      </c>
      <c r="R5307" s="5">
        <v>6137070.6299999999</v>
      </c>
      <c r="S5307" s="5">
        <v>228866929.37</v>
      </c>
      <c r="T5307" s="5">
        <v>0</v>
      </c>
      <c r="U5307" s="3"/>
      <c r="V5307" s="5">
        <v>228866929.37</v>
      </c>
      <c r="W5307" s="5">
        <v>0</v>
      </c>
      <c r="X5307" s="5">
        <v>0</v>
      </c>
      <c r="Y5307" s="5">
        <v>228866929.37</v>
      </c>
      <c r="Z5307" s="5">
        <v>228866929.37</v>
      </c>
      <c r="AA5307" s="5">
        <v>0</v>
      </c>
      <c r="AB5307" s="2"/>
      <c r="AC5307" s="2"/>
      <c r="AD5307" s="2" t="s">
        <v>2467</v>
      </c>
      <c r="AE5307" s="2" t="s">
        <v>2468</v>
      </c>
    </row>
    <row r="5308" spans="1:31" ht="30" x14ac:dyDescent="0.25">
      <c r="A5308" s="2" t="s">
        <v>815</v>
      </c>
      <c r="B5308" s="3">
        <v>14</v>
      </c>
      <c r="C5308" s="3">
        <v>501</v>
      </c>
      <c r="D5308" s="3" t="s">
        <v>823</v>
      </c>
      <c r="E5308" s="3" t="str">
        <f>_xlfn.XLOOKUP(Tbl_BalanceHistory[[#This Row],[RespAgy]],Tbl_Agencies[Agy Code],Tbl_Agencies[Agy Sort])</f>
        <v>181000</v>
      </c>
      <c r="F5308" s="2" t="str">
        <f>Tbl_BalanceHistory[[#This Row],[RespAgy]]&amp;": "&amp;Tbl_BalanceHistory[[#This Row],[RespAgency]]</f>
        <v>501: Department of Transportation</v>
      </c>
      <c r="G5308" s="3">
        <v>501</v>
      </c>
      <c r="H5308" s="3" t="s">
        <v>823</v>
      </c>
      <c r="I5308" s="3" t="str">
        <f>_xlfn.XLOOKUP(Tbl_BalanceHistory[[#This Row],[AgyCode]],Tbl_Agencies[Agy Code],Tbl_Agencies[Agy Sort])</f>
        <v>181000</v>
      </c>
      <c r="J5308" s="2" t="str">
        <f>Tbl_BalanceHistory[[#This Row],[AgyCode]]&amp;": "&amp;Tbl_BalanceHistory[[#This Row],[Agency Name]]</f>
        <v>501: Department of Transportation</v>
      </c>
      <c r="K5308" s="1">
        <v>2024</v>
      </c>
      <c r="L5308" s="3">
        <v>603</v>
      </c>
      <c r="M5308" s="3" t="s">
        <v>825</v>
      </c>
      <c r="N5308" s="2" t="str">
        <f>Tbl_BalanceHistory[[#This Row],[ProgramCode]]&amp;": "&amp;Tbl_BalanceHistory[[#This Row],[Program Name]]</f>
        <v>603: Highway Construction Programs</v>
      </c>
      <c r="O5308" s="3" t="s">
        <v>886</v>
      </c>
      <c r="P5308" s="1" t="str">
        <f>IF(Tbl_BalanceHistory[[#This Row],[FundCode]]="0100","GF",IF(Tbl_BalanceHistory[[#This Row],[FundCode]]="01000","GF","Hi Ed / OCR"))</f>
        <v>GF</v>
      </c>
      <c r="Q5308" s="5">
        <v>188166929.37</v>
      </c>
      <c r="R5308" s="5">
        <v>14682000.279999999</v>
      </c>
      <c r="S5308" s="5">
        <v>173484929.09</v>
      </c>
      <c r="T5308" s="5">
        <v>173484929.09</v>
      </c>
      <c r="U5308" s="3" t="s">
        <v>2633</v>
      </c>
      <c r="V5308" s="5">
        <v>0</v>
      </c>
      <c r="W5308" s="5">
        <v>0</v>
      </c>
      <c r="X5308" s="5">
        <v>0</v>
      </c>
      <c r="Y5308" s="5">
        <v>0</v>
      </c>
      <c r="Z5308" s="5">
        <v>0</v>
      </c>
      <c r="AA5308" s="5">
        <v>0</v>
      </c>
      <c r="AB5308" s="2"/>
      <c r="AC5308" s="2"/>
      <c r="AD5308" s="2"/>
      <c r="AE5308" s="2"/>
    </row>
    <row r="5309" spans="1:31" ht="30" x14ac:dyDescent="0.25">
      <c r="A5309" s="2" t="s">
        <v>815</v>
      </c>
      <c r="B5309" s="3">
        <v>14</v>
      </c>
      <c r="C5309" s="3">
        <v>501</v>
      </c>
      <c r="D5309" s="3" t="s">
        <v>823</v>
      </c>
      <c r="E5309" s="3" t="str">
        <f>_xlfn.XLOOKUP(Tbl_BalanceHistory[[#This Row],[RespAgy]],Tbl_Agencies[Agy Code],Tbl_Agencies[Agy Sort])</f>
        <v>181000</v>
      </c>
      <c r="F5309" s="2" t="str">
        <f>Tbl_BalanceHistory[[#This Row],[RespAgy]]&amp;": "&amp;Tbl_BalanceHistory[[#This Row],[RespAgency]]</f>
        <v>501: Department of Transportation</v>
      </c>
      <c r="G5309" s="3">
        <v>501</v>
      </c>
      <c r="H5309" s="3" t="s">
        <v>823</v>
      </c>
      <c r="I5309" s="3" t="str">
        <f>_xlfn.XLOOKUP(Tbl_BalanceHistory[[#This Row],[AgyCode]],Tbl_Agencies[Agy Code],Tbl_Agencies[Agy Sort])</f>
        <v>181000</v>
      </c>
      <c r="J5309" s="2" t="str">
        <f>Tbl_BalanceHistory[[#This Row],[AgyCode]]&amp;": "&amp;Tbl_BalanceHistory[[#This Row],[Agency Name]]</f>
        <v>501: Department of Transportation</v>
      </c>
      <c r="K5309" s="1">
        <v>2022</v>
      </c>
      <c r="L5309" s="3">
        <v>621</v>
      </c>
      <c r="M5309" s="3" t="s">
        <v>829</v>
      </c>
      <c r="N5309" s="2" t="str">
        <f>Tbl_BalanceHistory[[#This Row],[ProgramCode]]&amp;": "&amp;Tbl_BalanceHistory[[#This Row],[Program Name]]</f>
        <v>621: Transportation Initiatives</v>
      </c>
      <c r="O5309" s="3" t="s">
        <v>886</v>
      </c>
      <c r="P5309" s="1" t="str">
        <f>IF(Tbl_BalanceHistory[[#This Row],[FundCode]]="0100","GF",IF(Tbl_BalanceHistory[[#This Row],[FundCode]]="01000","GF","Hi Ed / OCR"))</f>
        <v>GF</v>
      </c>
      <c r="Q5309" s="5">
        <v>171700000</v>
      </c>
      <c r="R5309" s="5">
        <v>0</v>
      </c>
      <c r="S5309" s="5">
        <v>171700000</v>
      </c>
      <c r="T5309" s="5">
        <v>171700000</v>
      </c>
      <c r="U5309" s="3" t="s">
        <v>2277</v>
      </c>
      <c r="V5309" s="5">
        <v>0</v>
      </c>
      <c r="W5309" s="5"/>
      <c r="X5309" s="5">
        <v>0</v>
      </c>
      <c r="Y5309" s="5">
        <v>0</v>
      </c>
      <c r="Z5309" s="5">
        <f>Tbl_BalanceHistory[[#This Row],[Discretionary Recommended - Pre 2022]]+Tbl_BalanceHistory[[#This Row],[Discretionary Balance Recommended: Policy]]+Tbl_BalanceHistory[[#This Row],[Discretionary Balance Recommended: Commitments]]</f>
        <v>0</v>
      </c>
      <c r="AA5309" s="5">
        <f>Tbl_BalanceHistory[[#This Row],[Discretionary Balance]]-Tbl_BalanceHistory[[#This Row],[Discretionary Reappropriation]]</f>
        <v>0</v>
      </c>
      <c r="AB5309" s="2"/>
      <c r="AC5309" s="2"/>
      <c r="AD5309" s="2"/>
      <c r="AE5309" s="2"/>
    </row>
    <row r="5310" spans="1:31" ht="60" x14ac:dyDescent="0.25">
      <c r="A5310" s="2" t="s">
        <v>815</v>
      </c>
      <c r="B5310" s="3">
        <v>14</v>
      </c>
      <c r="C5310" s="3">
        <v>407</v>
      </c>
      <c r="D5310" s="3" t="s">
        <v>832</v>
      </c>
      <c r="E5310" s="3" t="str">
        <f>_xlfn.XLOOKUP(Tbl_BalanceHistory[[#This Row],[RespAgy]],Tbl_Agencies[Agy Code],Tbl_Agencies[Agy Sort])</f>
        <v>183000</v>
      </c>
      <c r="F5310" s="2" t="str">
        <f>Tbl_BalanceHistory[[#This Row],[RespAgy]]&amp;": "&amp;Tbl_BalanceHistory[[#This Row],[RespAgency]]</f>
        <v>407: Virginia Port Authority</v>
      </c>
      <c r="G5310" s="3">
        <v>407</v>
      </c>
      <c r="H5310" s="3" t="s">
        <v>832</v>
      </c>
      <c r="I5310" s="3" t="str">
        <f>_xlfn.XLOOKUP(Tbl_BalanceHistory[[#This Row],[AgyCode]],Tbl_Agencies[Agy Code],Tbl_Agencies[Agy Sort])</f>
        <v>183000</v>
      </c>
      <c r="J5310" s="2" t="str">
        <f>Tbl_BalanceHistory[[#This Row],[AgyCode]]&amp;": "&amp;Tbl_BalanceHistory[[#This Row],[Agency Name]]</f>
        <v>407: Virginia Port Authority</v>
      </c>
      <c r="K5310" s="1">
        <v>2024</v>
      </c>
      <c r="L5310" s="3">
        <v>626</v>
      </c>
      <c r="M5310" s="3" t="s">
        <v>1680</v>
      </c>
      <c r="N5310" s="2" t="str">
        <f>Tbl_BalanceHistory[[#This Row],[ProgramCode]]&amp;": "&amp;Tbl_BalanceHistory[[#This Row],[Program Name]]</f>
        <v>626: Port Facilities Planning, Maintenance, Acquisition, and Construction</v>
      </c>
      <c r="O5310" s="3" t="s">
        <v>886</v>
      </c>
      <c r="P5310" s="1" t="str">
        <f>IF(Tbl_BalanceHistory[[#This Row],[FundCode]]="0100","GF",IF(Tbl_BalanceHistory[[#This Row],[FundCode]]="01000","GF","Hi Ed / OCR"))</f>
        <v>GF</v>
      </c>
      <c r="Q5310" s="5">
        <v>1000000</v>
      </c>
      <c r="R5310" s="5">
        <v>133345.31</v>
      </c>
      <c r="S5310" s="5">
        <v>866654.69</v>
      </c>
      <c r="T5310" s="5">
        <v>866654.69</v>
      </c>
      <c r="U5310" s="3" t="s">
        <v>2634</v>
      </c>
      <c r="V5310" s="5">
        <v>0</v>
      </c>
      <c r="W5310" s="5">
        <v>0</v>
      </c>
      <c r="X5310" s="5">
        <v>0</v>
      </c>
      <c r="Y5310" s="5">
        <v>0</v>
      </c>
      <c r="Z5310" s="5">
        <v>0</v>
      </c>
      <c r="AA5310" s="5">
        <v>0</v>
      </c>
      <c r="AB5310" s="2"/>
      <c r="AC5310" s="2"/>
      <c r="AD5310" s="2"/>
      <c r="AE5310" s="2"/>
    </row>
    <row r="5311" spans="1:31" ht="45" x14ac:dyDescent="0.25">
      <c r="A5311" s="2" t="s">
        <v>836</v>
      </c>
      <c r="B5311" s="3">
        <v>14</v>
      </c>
      <c r="C5311" s="3">
        <v>454</v>
      </c>
      <c r="D5311" s="3" t="s">
        <v>838</v>
      </c>
      <c r="E5311" s="3" t="str">
        <f>_xlfn.XLOOKUP(Tbl_BalanceHistory[[#This Row],[RespAgy]],Tbl_Agencies[Agy Code],Tbl_Agencies[Agy Sort])</f>
        <v>183020</v>
      </c>
      <c r="F5311" s="2" t="str">
        <f>Tbl_BalanceHistory[[#This Row],[RespAgy]]&amp;": "&amp;Tbl_BalanceHistory[[#This Row],[RespAgency]]</f>
        <v>454: Secretary of Veterans and Defense Affairs</v>
      </c>
      <c r="G5311" s="3">
        <v>454</v>
      </c>
      <c r="H5311" s="3" t="s">
        <v>838</v>
      </c>
      <c r="I5311" s="3" t="str">
        <f>_xlfn.XLOOKUP(Tbl_BalanceHistory[[#This Row],[AgyCode]],Tbl_Agencies[Agy Code],Tbl_Agencies[Agy Sort])</f>
        <v>183020</v>
      </c>
      <c r="J5311" s="2" t="str">
        <f>Tbl_BalanceHistory[[#This Row],[AgyCode]]&amp;": "&amp;Tbl_BalanceHistory[[#This Row],[Agency Name]]</f>
        <v>454: Secretary of Veterans and Defense Affairs</v>
      </c>
      <c r="K5311" s="1">
        <v>2014</v>
      </c>
      <c r="L5311" s="3">
        <v>534</v>
      </c>
      <c r="M5311" s="3" t="s">
        <v>82</v>
      </c>
      <c r="N5311" s="2" t="str">
        <f>Tbl_BalanceHistory[[#This Row],[ProgramCode]]&amp;": "&amp;Tbl_BalanceHistory[[#This Row],[Program Name]]</f>
        <v>534: Economic Development Services</v>
      </c>
      <c r="O5311" s="3" t="s">
        <v>1730</v>
      </c>
      <c r="P5311" s="1" t="str">
        <f>IF(Tbl_BalanceHistory[[#This Row],[FundCode]]="0100","GF",IF(Tbl_BalanceHistory[[#This Row],[FundCode]]="01000","GF","Hi Ed / OCR"))</f>
        <v>GF</v>
      </c>
      <c r="Q5311" s="5">
        <v>13229412</v>
      </c>
      <c r="R5311" s="5">
        <v>11394523.67</v>
      </c>
      <c r="S5311" s="5">
        <v>1834888</v>
      </c>
      <c r="T5311" s="5">
        <v>0</v>
      </c>
      <c r="U5311" s="3"/>
      <c r="V5311" s="5">
        <v>1834888</v>
      </c>
      <c r="W5311" s="5">
        <v>1834888</v>
      </c>
      <c r="X5311" s="5"/>
      <c r="Y5311" s="5"/>
      <c r="Z5311" s="5">
        <f>Tbl_BalanceHistory[[#This Row],[Discretionary Recommended - Pre 2022]]+Tbl_BalanceHistory[[#This Row],[Discretionary Balance Recommended: Policy]]+Tbl_BalanceHistory[[#This Row],[Discretionary Balance Recommended: Commitments]]</f>
        <v>1834888</v>
      </c>
      <c r="AA5311" s="5">
        <f>Tbl_BalanceHistory[[#This Row],[Discretionary Balance]]-Tbl_BalanceHistory[[#This Row],[Discretionary Reappropriation]]</f>
        <v>0</v>
      </c>
      <c r="AB5311" s="2" t="s">
        <v>1758</v>
      </c>
      <c r="AC5311" s="2"/>
      <c r="AD5311" s="2"/>
      <c r="AE5311" s="2"/>
    </row>
    <row r="5312" spans="1:31" ht="90" x14ac:dyDescent="0.25">
      <c r="A5312" s="2" t="s">
        <v>836</v>
      </c>
      <c r="B5312" s="3">
        <v>14</v>
      </c>
      <c r="C5312" s="3">
        <v>454</v>
      </c>
      <c r="D5312" s="3" t="s">
        <v>838</v>
      </c>
      <c r="E5312" s="3" t="str">
        <f>_xlfn.XLOOKUP(Tbl_BalanceHistory[[#This Row],[RespAgy]],Tbl_Agencies[Agy Code],Tbl_Agencies[Agy Sort])</f>
        <v>183020</v>
      </c>
      <c r="F5312" s="2" t="str">
        <f>Tbl_BalanceHistory[[#This Row],[RespAgy]]&amp;": "&amp;Tbl_BalanceHistory[[#This Row],[RespAgency]]</f>
        <v>454: Secretary of Veterans and Defense Affairs</v>
      </c>
      <c r="G5312" s="3">
        <v>454</v>
      </c>
      <c r="H5312" s="3" t="s">
        <v>838</v>
      </c>
      <c r="I5312" s="3" t="str">
        <f>_xlfn.XLOOKUP(Tbl_BalanceHistory[[#This Row],[AgyCode]],Tbl_Agencies[Agy Code],Tbl_Agencies[Agy Sort])</f>
        <v>183020</v>
      </c>
      <c r="J5312" s="2" t="str">
        <f>Tbl_BalanceHistory[[#This Row],[AgyCode]]&amp;": "&amp;Tbl_BalanceHistory[[#This Row],[Agency Name]]</f>
        <v>454: Secretary of Veterans and Defense Affairs</v>
      </c>
      <c r="K5312" s="1">
        <v>2015</v>
      </c>
      <c r="L5312" s="3">
        <v>534</v>
      </c>
      <c r="M5312" s="3" t="s">
        <v>82</v>
      </c>
      <c r="N5312" s="2" t="str">
        <f>Tbl_BalanceHistory[[#This Row],[ProgramCode]]&amp;": "&amp;Tbl_BalanceHistory[[#This Row],[Program Name]]</f>
        <v>534: Economic Development Services</v>
      </c>
      <c r="O5312" s="3" t="s">
        <v>1730</v>
      </c>
      <c r="P5312" s="1" t="str">
        <f>IF(Tbl_BalanceHistory[[#This Row],[FundCode]]="0100","GF",IF(Tbl_BalanceHistory[[#This Row],[FundCode]]="01000","GF","Hi Ed / OCR"))</f>
        <v>GF</v>
      </c>
      <c r="Q5312" s="5">
        <v>5924888</v>
      </c>
      <c r="R5312" s="5">
        <v>1055000</v>
      </c>
      <c r="S5312" s="5">
        <v>4869888</v>
      </c>
      <c r="T5312" s="5">
        <v>0</v>
      </c>
      <c r="U5312" s="3"/>
      <c r="V5312" s="5">
        <v>4869888</v>
      </c>
      <c r="W5312" s="5">
        <v>4869888</v>
      </c>
      <c r="X5312" s="5"/>
      <c r="Y5312" s="5"/>
      <c r="Z5312" s="5">
        <f>Tbl_BalanceHistory[[#This Row],[Discretionary Recommended - Pre 2022]]+Tbl_BalanceHistory[[#This Row],[Discretionary Balance Recommended: Policy]]+Tbl_BalanceHistory[[#This Row],[Discretionary Balance Recommended: Commitments]]</f>
        <v>4869888</v>
      </c>
      <c r="AA5312" s="5">
        <f>Tbl_BalanceHistory[[#This Row],[Discretionary Balance]]-Tbl_BalanceHistory[[#This Row],[Discretionary Reappropriation]]</f>
        <v>0</v>
      </c>
      <c r="AB5312" s="2" t="s">
        <v>2278</v>
      </c>
      <c r="AC5312" s="2"/>
      <c r="AD5312" s="2"/>
      <c r="AE5312" s="2"/>
    </row>
    <row r="5313" spans="1:31" ht="45" x14ac:dyDescent="0.25">
      <c r="A5313" s="2" t="s">
        <v>836</v>
      </c>
      <c r="B5313" s="3">
        <v>14</v>
      </c>
      <c r="C5313" s="3">
        <v>454</v>
      </c>
      <c r="D5313" s="3" t="s">
        <v>838</v>
      </c>
      <c r="E5313" s="3" t="str">
        <f>_xlfn.XLOOKUP(Tbl_BalanceHistory[[#This Row],[RespAgy]],Tbl_Agencies[Agy Code],Tbl_Agencies[Agy Sort])</f>
        <v>183020</v>
      </c>
      <c r="F5313" s="2" t="str">
        <f>Tbl_BalanceHistory[[#This Row],[RespAgy]]&amp;": "&amp;Tbl_BalanceHistory[[#This Row],[RespAgency]]</f>
        <v>454: Secretary of Veterans and Defense Affairs</v>
      </c>
      <c r="G5313" s="3">
        <v>454</v>
      </c>
      <c r="H5313" s="3" t="s">
        <v>838</v>
      </c>
      <c r="I5313" s="3" t="str">
        <f>_xlfn.XLOOKUP(Tbl_BalanceHistory[[#This Row],[AgyCode]],Tbl_Agencies[Agy Code],Tbl_Agencies[Agy Sort])</f>
        <v>183020</v>
      </c>
      <c r="J5313" s="2" t="str">
        <f>Tbl_BalanceHistory[[#This Row],[AgyCode]]&amp;": "&amp;Tbl_BalanceHistory[[#This Row],[Agency Name]]</f>
        <v>454: Secretary of Veterans and Defense Affairs</v>
      </c>
      <c r="K5313" s="1">
        <v>2016</v>
      </c>
      <c r="L5313" s="3">
        <v>534</v>
      </c>
      <c r="M5313" s="3" t="s">
        <v>82</v>
      </c>
      <c r="N5313" s="2" t="str">
        <f>Tbl_BalanceHistory[[#This Row],[ProgramCode]]&amp;": "&amp;Tbl_BalanceHistory[[#This Row],[Program Name]]</f>
        <v>534: Economic Development Services</v>
      </c>
      <c r="O5313" s="3" t="s">
        <v>1730</v>
      </c>
      <c r="P5313" s="1" t="str">
        <f>IF(Tbl_BalanceHistory[[#This Row],[FundCode]]="0100","GF",IF(Tbl_BalanceHistory[[#This Row],[FundCode]]="01000","GF","Hi Ed / OCR"))</f>
        <v>GF</v>
      </c>
      <c r="Q5313" s="5">
        <v>5119888</v>
      </c>
      <c r="R5313" s="5">
        <v>3150000</v>
      </c>
      <c r="S5313" s="5">
        <v>1969888</v>
      </c>
      <c r="T5313" s="5">
        <v>0</v>
      </c>
      <c r="U5313" s="3"/>
      <c r="V5313" s="5">
        <v>1969888</v>
      </c>
      <c r="W5313" s="5">
        <v>1965342</v>
      </c>
      <c r="X5313" s="5"/>
      <c r="Y5313" s="5"/>
      <c r="Z5313" s="5">
        <f>Tbl_BalanceHistory[[#This Row],[Discretionary Recommended - Pre 2022]]+Tbl_BalanceHistory[[#This Row],[Discretionary Balance Recommended: Policy]]+Tbl_BalanceHistory[[#This Row],[Discretionary Balance Recommended: Commitments]]</f>
        <v>1965342</v>
      </c>
      <c r="AA5313" s="5">
        <f>Tbl_BalanceHistory[[#This Row],[Discretionary Balance]]-Tbl_BalanceHistory[[#This Row],[Discretionary Reappropriation]]</f>
        <v>4546</v>
      </c>
      <c r="AB5313" s="2" t="s">
        <v>2279</v>
      </c>
      <c r="AC5313" s="2"/>
      <c r="AD5313" s="2"/>
      <c r="AE5313" s="2"/>
    </row>
    <row r="5314" spans="1:31" ht="105" x14ac:dyDescent="0.25">
      <c r="A5314" s="2" t="s">
        <v>836</v>
      </c>
      <c r="B5314" s="3">
        <v>14</v>
      </c>
      <c r="C5314" s="3">
        <v>454</v>
      </c>
      <c r="D5314" s="3" t="s">
        <v>838</v>
      </c>
      <c r="E5314" s="3" t="str">
        <f>_xlfn.XLOOKUP(Tbl_BalanceHistory[[#This Row],[RespAgy]],Tbl_Agencies[Agy Code],Tbl_Agencies[Agy Sort])</f>
        <v>183020</v>
      </c>
      <c r="F5314" s="2" t="str">
        <f>Tbl_BalanceHistory[[#This Row],[RespAgy]]&amp;": "&amp;Tbl_BalanceHistory[[#This Row],[RespAgency]]</f>
        <v>454: Secretary of Veterans and Defense Affairs</v>
      </c>
      <c r="G5314" s="3">
        <v>454</v>
      </c>
      <c r="H5314" s="3" t="s">
        <v>838</v>
      </c>
      <c r="I5314" s="3" t="str">
        <f>_xlfn.XLOOKUP(Tbl_BalanceHistory[[#This Row],[AgyCode]],Tbl_Agencies[Agy Code],Tbl_Agencies[Agy Sort])</f>
        <v>183020</v>
      </c>
      <c r="J5314" s="2" t="str">
        <f>Tbl_BalanceHistory[[#This Row],[AgyCode]]&amp;": "&amp;Tbl_BalanceHistory[[#This Row],[Agency Name]]</f>
        <v>454: Secretary of Veterans and Defense Affairs</v>
      </c>
      <c r="K5314" s="1">
        <v>2017</v>
      </c>
      <c r="L5314" s="3">
        <v>534</v>
      </c>
      <c r="M5314" s="3" t="s">
        <v>82</v>
      </c>
      <c r="N5314" s="2" t="str">
        <f>Tbl_BalanceHistory[[#This Row],[ProgramCode]]&amp;": "&amp;Tbl_BalanceHistory[[#This Row],[Program Name]]</f>
        <v>534: Economic Development Services</v>
      </c>
      <c r="O5314" s="3" t="s">
        <v>886</v>
      </c>
      <c r="P5314" s="1" t="str">
        <f>IF(Tbl_BalanceHistory[[#This Row],[FundCode]]="0100","GF",IF(Tbl_BalanceHistory[[#This Row],[FundCode]]="01000","GF","Hi Ed / OCR"))</f>
        <v>GF</v>
      </c>
      <c r="Q5314" s="5">
        <v>2565342</v>
      </c>
      <c r="R5314" s="5">
        <v>334320</v>
      </c>
      <c r="S5314" s="5">
        <v>2231022</v>
      </c>
      <c r="T5314" s="5">
        <v>0</v>
      </c>
      <c r="U5314" s="3"/>
      <c r="V5314" s="5">
        <v>2231022</v>
      </c>
      <c r="W5314" s="5">
        <v>2231022</v>
      </c>
      <c r="X5314" s="5"/>
      <c r="Y5314" s="5"/>
      <c r="Z5314" s="5">
        <f>Tbl_BalanceHistory[[#This Row],[Discretionary Recommended - Pre 2022]]+Tbl_BalanceHistory[[#This Row],[Discretionary Balance Recommended: Policy]]+Tbl_BalanceHistory[[#This Row],[Discretionary Balance Recommended: Commitments]]</f>
        <v>2231022</v>
      </c>
      <c r="AA5314" s="5">
        <f>Tbl_BalanceHistory[[#This Row],[Discretionary Balance]]-Tbl_BalanceHistory[[#This Row],[Discretionary Reappropriation]]</f>
        <v>0</v>
      </c>
      <c r="AB5314" s="2" t="s">
        <v>2280</v>
      </c>
      <c r="AC5314" s="2"/>
      <c r="AD5314" s="2"/>
      <c r="AE5314" s="2"/>
    </row>
    <row r="5315" spans="1:31" ht="165" x14ac:dyDescent="0.25">
      <c r="A5315" s="2" t="s">
        <v>836</v>
      </c>
      <c r="B5315" s="3">
        <v>14</v>
      </c>
      <c r="C5315" s="3">
        <v>454</v>
      </c>
      <c r="D5315" s="3" t="s">
        <v>838</v>
      </c>
      <c r="E5315" s="3" t="str">
        <f>_xlfn.XLOOKUP(Tbl_BalanceHistory[[#This Row],[RespAgy]],Tbl_Agencies[Agy Code],Tbl_Agencies[Agy Sort])</f>
        <v>183020</v>
      </c>
      <c r="F5315" s="2" t="str">
        <f>Tbl_BalanceHistory[[#This Row],[RespAgy]]&amp;": "&amp;Tbl_BalanceHistory[[#This Row],[RespAgency]]</f>
        <v>454: Secretary of Veterans and Defense Affairs</v>
      </c>
      <c r="G5315" s="3">
        <v>454</v>
      </c>
      <c r="H5315" s="3" t="s">
        <v>838</v>
      </c>
      <c r="I5315" s="3" t="str">
        <f>_xlfn.XLOOKUP(Tbl_BalanceHistory[[#This Row],[AgyCode]],Tbl_Agencies[Agy Code],Tbl_Agencies[Agy Sort])</f>
        <v>183020</v>
      </c>
      <c r="J5315" s="2" t="str">
        <f>Tbl_BalanceHistory[[#This Row],[AgyCode]]&amp;": "&amp;Tbl_BalanceHistory[[#This Row],[Agency Name]]</f>
        <v>454: Secretary of Veterans and Defense Affairs</v>
      </c>
      <c r="K5315" s="1">
        <v>2018</v>
      </c>
      <c r="L5315" s="3">
        <v>534</v>
      </c>
      <c r="M5315" s="3" t="s">
        <v>82</v>
      </c>
      <c r="N5315" s="2" t="str">
        <f>Tbl_BalanceHistory[[#This Row],[ProgramCode]]&amp;": "&amp;Tbl_BalanceHistory[[#This Row],[Program Name]]</f>
        <v>534: Economic Development Services</v>
      </c>
      <c r="O5315" s="3" t="s">
        <v>886</v>
      </c>
      <c r="P5315" s="1" t="str">
        <f>IF(Tbl_BalanceHistory[[#This Row],[FundCode]]="0100","GF",IF(Tbl_BalanceHistory[[#This Row],[FundCode]]="01000","GF","Hi Ed / OCR"))</f>
        <v>GF</v>
      </c>
      <c r="Q5315" s="5">
        <v>2831022</v>
      </c>
      <c r="R5315" s="5">
        <v>1148268</v>
      </c>
      <c r="S5315" s="5">
        <v>1682754</v>
      </c>
      <c r="T5315" s="5">
        <v>0</v>
      </c>
      <c r="U5315" s="3"/>
      <c r="V5315" s="5">
        <v>1682754</v>
      </c>
      <c r="W5315" s="5">
        <v>0</v>
      </c>
      <c r="X5315" s="5"/>
      <c r="Y5315" s="5"/>
      <c r="Z5315" s="5">
        <f>Tbl_BalanceHistory[[#This Row],[Discretionary Recommended - Pre 2022]]+Tbl_BalanceHistory[[#This Row],[Discretionary Balance Recommended: Policy]]+Tbl_BalanceHistory[[#This Row],[Discretionary Balance Recommended: Commitments]]</f>
        <v>0</v>
      </c>
      <c r="AA5315" s="5">
        <f>Tbl_BalanceHistory[[#This Row],[Discretionary Balance]]-Tbl_BalanceHistory[[#This Row],[Discretionary Reappropriation]]</f>
        <v>1682754</v>
      </c>
      <c r="AB5315" s="2" t="s">
        <v>2281</v>
      </c>
      <c r="AC5315" s="2"/>
      <c r="AD5315" s="2"/>
      <c r="AE5315" s="2"/>
    </row>
    <row r="5316" spans="1:31" ht="75" x14ac:dyDescent="0.25">
      <c r="A5316" s="2" t="s">
        <v>836</v>
      </c>
      <c r="B5316" s="3">
        <v>14</v>
      </c>
      <c r="C5316" s="3">
        <v>454</v>
      </c>
      <c r="D5316" s="3" t="s">
        <v>838</v>
      </c>
      <c r="E5316" s="3" t="str">
        <f>_xlfn.XLOOKUP(Tbl_BalanceHistory[[#This Row],[RespAgy]],Tbl_Agencies[Agy Code],Tbl_Agencies[Agy Sort])</f>
        <v>183020</v>
      </c>
      <c r="F5316" s="2" t="str">
        <f>Tbl_BalanceHistory[[#This Row],[RespAgy]]&amp;": "&amp;Tbl_BalanceHistory[[#This Row],[RespAgency]]</f>
        <v>454: Secretary of Veterans and Defense Affairs</v>
      </c>
      <c r="G5316" s="3">
        <v>454</v>
      </c>
      <c r="H5316" s="3" t="s">
        <v>838</v>
      </c>
      <c r="I5316" s="3" t="str">
        <f>_xlfn.XLOOKUP(Tbl_BalanceHistory[[#This Row],[AgyCode]],Tbl_Agencies[Agy Code],Tbl_Agencies[Agy Sort])</f>
        <v>183020</v>
      </c>
      <c r="J5316" s="2" t="str">
        <f>Tbl_BalanceHistory[[#This Row],[AgyCode]]&amp;": "&amp;Tbl_BalanceHistory[[#This Row],[Agency Name]]</f>
        <v>454: Secretary of Veterans and Defense Affairs</v>
      </c>
      <c r="K5316" s="1">
        <v>2019</v>
      </c>
      <c r="L5316" s="3">
        <v>534</v>
      </c>
      <c r="M5316" s="3" t="s">
        <v>82</v>
      </c>
      <c r="N5316" s="2" t="str">
        <f>Tbl_BalanceHistory[[#This Row],[ProgramCode]]&amp;": "&amp;Tbl_BalanceHistory[[#This Row],[Program Name]]</f>
        <v>534: Economic Development Services</v>
      </c>
      <c r="O5316" s="3" t="s">
        <v>886</v>
      </c>
      <c r="P5316" s="1" t="str">
        <f>IF(Tbl_BalanceHistory[[#This Row],[FundCode]]="0100","GF",IF(Tbl_BalanceHistory[[#This Row],[FundCode]]="01000","GF","Hi Ed / OCR"))</f>
        <v>GF</v>
      </c>
      <c r="Q5316" s="5">
        <v>2282754</v>
      </c>
      <c r="R5316" s="5">
        <v>1880151</v>
      </c>
      <c r="S5316" s="5">
        <v>402603</v>
      </c>
      <c r="T5316" s="5">
        <v>0</v>
      </c>
      <c r="U5316" s="3"/>
      <c r="V5316" s="5">
        <v>402603</v>
      </c>
      <c r="W5316" s="5">
        <v>402603</v>
      </c>
      <c r="X5316" s="5"/>
      <c r="Y5316" s="5"/>
      <c r="Z5316" s="5">
        <f>Tbl_BalanceHistory[[#This Row],[Discretionary Recommended - Pre 2022]]+Tbl_BalanceHistory[[#This Row],[Discretionary Balance Recommended: Policy]]+Tbl_BalanceHistory[[#This Row],[Discretionary Balance Recommended: Commitments]]</f>
        <v>402603</v>
      </c>
      <c r="AA5316" s="5">
        <f>Tbl_BalanceHistory[[#This Row],[Discretionary Balance]]-Tbl_BalanceHistory[[#This Row],[Discretionary Reappropriation]]</f>
        <v>0</v>
      </c>
      <c r="AB5316" s="2" t="s">
        <v>2282</v>
      </c>
      <c r="AC5316" s="2"/>
      <c r="AD5316" s="2"/>
      <c r="AE5316" s="2"/>
    </row>
    <row r="5317" spans="1:31" ht="45" x14ac:dyDescent="0.25">
      <c r="A5317" s="2" t="s">
        <v>836</v>
      </c>
      <c r="B5317" s="3">
        <v>14</v>
      </c>
      <c r="C5317" s="3">
        <v>454</v>
      </c>
      <c r="D5317" s="3" t="s">
        <v>838</v>
      </c>
      <c r="E5317" s="3" t="str">
        <f>_xlfn.XLOOKUP(Tbl_BalanceHistory[[#This Row],[RespAgy]],Tbl_Agencies[Agy Code],Tbl_Agencies[Agy Sort])</f>
        <v>183020</v>
      </c>
      <c r="F5317" s="2" t="str">
        <f>Tbl_BalanceHistory[[#This Row],[RespAgy]]&amp;": "&amp;Tbl_BalanceHistory[[#This Row],[RespAgency]]</f>
        <v>454: Secretary of Veterans and Defense Affairs</v>
      </c>
      <c r="G5317" s="3">
        <v>454</v>
      </c>
      <c r="H5317" s="3" t="s">
        <v>838</v>
      </c>
      <c r="I5317" s="3" t="str">
        <f>_xlfn.XLOOKUP(Tbl_BalanceHistory[[#This Row],[AgyCode]],Tbl_Agencies[Agy Code],Tbl_Agencies[Agy Sort])</f>
        <v>183020</v>
      </c>
      <c r="J5317" s="2" t="str">
        <f>Tbl_BalanceHistory[[#This Row],[AgyCode]]&amp;": "&amp;Tbl_BalanceHistory[[#This Row],[Agency Name]]</f>
        <v>454: Secretary of Veterans and Defense Affairs</v>
      </c>
      <c r="K5317" s="1">
        <v>2020</v>
      </c>
      <c r="L5317" s="3">
        <v>534</v>
      </c>
      <c r="M5317" s="3" t="s">
        <v>82</v>
      </c>
      <c r="N5317" s="2" t="str">
        <f>Tbl_BalanceHistory[[#This Row],[ProgramCode]]&amp;": "&amp;Tbl_BalanceHistory[[#This Row],[Program Name]]</f>
        <v>534: Economic Development Services</v>
      </c>
      <c r="O5317" s="3" t="s">
        <v>886</v>
      </c>
      <c r="P5317" s="1" t="str">
        <f>IF(Tbl_BalanceHistory[[#This Row],[FundCode]]="0100","GF",IF(Tbl_BalanceHistory[[#This Row],[FundCode]]="01000","GF","Hi Ed / OCR"))</f>
        <v>GF</v>
      </c>
      <c r="Q5317" s="5">
        <v>1002603</v>
      </c>
      <c r="R5317" s="5">
        <v>681047</v>
      </c>
      <c r="S5317" s="5">
        <v>321556</v>
      </c>
      <c r="T5317" s="5">
        <v>0</v>
      </c>
      <c r="U5317" s="3"/>
      <c r="V5317" s="5">
        <v>321556</v>
      </c>
      <c r="W5317" s="5">
        <v>321556</v>
      </c>
      <c r="X5317" s="5"/>
      <c r="Y5317" s="5"/>
      <c r="Z5317" s="5">
        <f>Tbl_BalanceHistory[[#This Row],[Discretionary Recommended - Pre 2022]]+Tbl_BalanceHistory[[#This Row],[Discretionary Balance Recommended: Policy]]+Tbl_BalanceHistory[[#This Row],[Discretionary Balance Recommended: Commitments]]</f>
        <v>321556</v>
      </c>
      <c r="AA5317" s="5">
        <f>Tbl_BalanceHistory[[#This Row],[Discretionary Balance]]-Tbl_BalanceHistory[[#This Row],[Discretionary Reappropriation]]</f>
        <v>0</v>
      </c>
      <c r="AB5317" s="2" t="s">
        <v>2283</v>
      </c>
      <c r="AC5317" s="2"/>
      <c r="AD5317" s="2"/>
      <c r="AE5317" s="2"/>
    </row>
    <row r="5318" spans="1:31" ht="45" x14ac:dyDescent="0.25">
      <c r="A5318" s="2" t="s">
        <v>836</v>
      </c>
      <c r="B5318" s="3">
        <v>14</v>
      </c>
      <c r="C5318" s="3">
        <v>454</v>
      </c>
      <c r="D5318" s="3" t="s">
        <v>838</v>
      </c>
      <c r="E5318" s="3" t="str">
        <f>_xlfn.XLOOKUP(Tbl_BalanceHistory[[#This Row],[RespAgy]],Tbl_Agencies[Agy Code],Tbl_Agencies[Agy Sort])</f>
        <v>183020</v>
      </c>
      <c r="F5318" s="2" t="str">
        <f>Tbl_BalanceHistory[[#This Row],[RespAgy]]&amp;": "&amp;Tbl_BalanceHistory[[#This Row],[RespAgency]]</f>
        <v>454: Secretary of Veterans and Defense Affairs</v>
      </c>
      <c r="G5318" s="3">
        <v>454</v>
      </c>
      <c r="H5318" s="3" t="s">
        <v>838</v>
      </c>
      <c r="I5318" s="3" t="str">
        <f>_xlfn.XLOOKUP(Tbl_BalanceHistory[[#This Row],[AgyCode]],Tbl_Agencies[Agy Code],Tbl_Agencies[Agy Sort])</f>
        <v>183020</v>
      </c>
      <c r="J5318" s="2" t="str">
        <f>Tbl_BalanceHistory[[#This Row],[AgyCode]]&amp;": "&amp;Tbl_BalanceHistory[[#This Row],[Agency Name]]</f>
        <v>454: Secretary of Veterans and Defense Affairs</v>
      </c>
      <c r="K5318" s="1">
        <v>2014</v>
      </c>
      <c r="L5318" s="3">
        <v>722</v>
      </c>
      <c r="M5318" s="3" t="s">
        <v>221</v>
      </c>
      <c r="N5318" s="2" t="str">
        <f>Tbl_BalanceHistory[[#This Row],[ProgramCode]]&amp;": "&amp;Tbl_BalanceHistory[[#This Row],[Program Name]]</f>
        <v>722: Disaster Planning and Operations</v>
      </c>
      <c r="O5318" s="3" t="s">
        <v>1730</v>
      </c>
      <c r="P5318" s="1" t="str">
        <f>IF(Tbl_BalanceHistory[[#This Row],[FundCode]]="0100","GF",IF(Tbl_BalanceHistory[[#This Row],[FundCode]]="01000","GF","Hi Ed / OCR"))</f>
        <v>GF</v>
      </c>
      <c r="Q5318" s="5">
        <v>1584042</v>
      </c>
      <c r="R5318" s="5">
        <v>749995.45</v>
      </c>
      <c r="S5318" s="5">
        <v>834046</v>
      </c>
      <c r="T5318" s="5">
        <v>0</v>
      </c>
      <c r="U5318" s="3"/>
      <c r="V5318" s="5">
        <v>834046</v>
      </c>
      <c r="W5318" s="5">
        <v>834046</v>
      </c>
      <c r="X5318" s="5"/>
      <c r="Y5318" s="5"/>
      <c r="Z5318" s="5">
        <f>Tbl_BalanceHistory[[#This Row],[Discretionary Recommended - Pre 2022]]+Tbl_BalanceHistory[[#This Row],[Discretionary Balance Recommended: Policy]]+Tbl_BalanceHistory[[#This Row],[Discretionary Balance Recommended: Commitments]]</f>
        <v>834046</v>
      </c>
      <c r="AA5318" s="5">
        <f>Tbl_BalanceHistory[[#This Row],[Discretionary Balance]]-Tbl_BalanceHistory[[#This Row],[Discretionary Reappropriation]]</f>
        <v>0</v>
      </c>
      <c r="AB5318" s="2" t="s">
        <v>1758</v>
      </c>
      <c r="AC5318" s="2"/>
      <c r="AD5318" s="2"/>
      <c r="AE5318" s="2"/>
    </row>
    <row r="5319" spans="1:31" ht="60" x14ac:dyDescent="0.25">
      <c r="A5319" s="2" t="s">
        <v>836</v>
      </c>
      <c r="B5319" s="3">
        <v>14</v>
      </c>
      <c r="C5319" s="3">
        <v>454</v>
      </c>
      <c r="D5319" s="3" t="s">
        <v>838</v>
      </c>
      <c r="E5319" s="3" t="str">
        <f>_xlfn.XLOOKUP(Tbl_BalanceHistory[[#This Row],[RespAgy]],Tbl_Agencies[Agy Code],Tbl_Agencies[Agy Sort])</f>
        <v>183020</v>
      </c>
      <c r="F5319" s="2" t="str">
        <f>Tbl_BalanceHistory[[#This Row],[RespAgy]]&amp;": "&amp;Tbl_BalanceHistory[[#This Row],[RespAgency]]</f>
        <v>454: Secretary of Veterans and Defense Affairs</v>
      </c>
      <c r="G5319" s="3">
        <v>454</v>
      </c>
      <c r="H5319" s="3" t="s">
        <v>838</v>
      </c>
      <c r="I5319" s="3" t="str">
        <f>_xlfn.XLOOKUP(Tbl_BalanceHistory[[#This Row],[AgyCode]],Tbl_Agencies[Agy Code],Tbl_Agencies[Agy Sort])</f>
        <v>183020</v>
      </c>
      <c r="J5319" s="2" t="str">
        <f>Tbl_BalanceHistory[[#This Row],[AgyCode]]&amp;": "&amp;Tbl_BalanceHistory[[#This Row],[Agency Name]]</f>
        <v>454: Secretary of Veterans and Defense Affairs</v>
      </c>
      <c r="K5319" s="1">
        <v>2015</v>
      </c>
      <c r="L5319" s="3">
        <v>722</v>
      </c>
      <c r="M5319" s="3" t="s">
        <v>221</v>
      </c>
      <c r="N5319" s="2" t="str">
        <f>Tbl_BalanceHistory[[#This Row],[ProgramCode]]&amp;": "&amp;Tbl_BalanceHistory[[#This Row],[Program Name]]</f>
        <v>722: Disaster Planning and Operations</v>
      </c>
      <c r="O5319" s="3" t="s">
        <v>1730</v>
      </c>
      <c r="P5319" s="1" t="str">
        <f>IF(Tbl_BalanceHistory[[#This Row],[FundCode]]="0100","GF",IF(Tbl_BalanceHistory[[#This Row],[FundCode]]="01000","GF","Hi Ed / OCR"))</f>
        <v>GF</v>
      </c>
      <c r="Q5319" s="5">
        <v>1542980</v>
      </c>
      <c r="R5319" s="5">
        <v>1144302</v>
      </c>
      <c r="S5319" s="5">
        <v>398677</v>
      </c>
      <c r="T5319" s="5">
        <v>0</v>
      </c>
      <c r="U5319" s="3"/>
      <c r="V5319" s="5">
        <v>398677</v>
      </c>
      <c r="W5319" s="5">
        <v>398677</v>
      </c>
      <c r="X5319" s="5"/>
      <c r="Y5319" s="5"/>
      <c r="Z5319" s="5">
        <f>Tbl_BalanceHistory[[#This Row],[Discretionary Recommended - Pre 2022]]+Tbl_BalanceHistory[[#This Row],[Discretionary Balance Recommended: Policy]]+Tbl_BalanceHistory[[#This Row],[Discretionary Balance Recommended: Commitments]]</f>
        <v>398677</v>
      </c>
      <c r="AA5319" s="5">
        <f>Tbl_BalanceHistory[[#This Row],[Discretionary Balance]]-Tbl_BalanceHistory[[#This Row],[Discretionary Reappropriation]]</f>
        <v>0</v>
      </c>
      <c r="AB5319" s="2" t="s">
        <v>2284</v>
      </c>
      <c r="AC5319" s="2"/>
      <c r="AD5319" s="2"/>
      <c r="AE5319" s="2"/>
    </row>
    <row r="5320" spans="1:31" ht="45" x14ac:dyDescent="0.25">
      <c r="A5320" s="2" t="s">
        <v>836</v>
      </c>
      <c r="B5320" s="3">
        <v>14</v>
      </c>
      <c r="C5320" s="3">
        <v>454</v>
      </c>
      <c r="D5320" s="3" t="s">
        <v>838</v>
      </c>
      <c r="E5320" s="3" t="str">
        <f>_xlfn.XLOOKUP(Tbl_BalanceHistory[[#This Row],[RespAgy]],Tbl_Agencies[Agy Code],Tbl_Agencies[Agy Sort])</f>
        <v>183020</v>
      </c>
      <c r="F5320" s="2" t="str">
        <f>Tbl_BalanceHistory[[#This Row],[RespAgy]]&amp;": "&amp;Tbl_BalanceHistory[[#This Row],[RespAgency]]</f>
        <v>454: Secretary of Veterans and Defense Affairs</v>
      </c>
      <c r="G5320" s="3">
        <v>454</v>
      </c>
      <c r="H5320" s="3" t="s">
        <v>838</v>
      </c>
      <c r="I5320" s="3" t="str">
        <f>_xlfn.XLOOKUP(Tbl_BalanceHistory[[#This Row],[AgyCode]],Tbl_Agencies[Agy Code],Tbl_Agencies[Agy Sort])</f>
        <v>183020</v>
      </c>
      <c r="J5320" s="2" t="str">
        <f>Tbl_BalanceHistory[[#This Row],[AgyCode]]&amp;": "&amp;Tbl_BalanceHistory[[#This Row],[Agency Name]]</f>
        <v>454: Secretary of Veterans and Defense Affairs</v>
      </c>
      <c r="K5320" s="1">
        <v>2016</v>
      </c>
      <c r="L5320" s="3">
        <v>722</v>
      </c>
      <c r="M5320" s="3" t="s">
        <v>221</v>
      </c>
      <c r="N5320" s="2" t="str">
        <f>Tbl_BalanceHistory[[#This Row],[ProgramCode]]&amp;": "&amp;Tbl_BalanceHistory[[#This Row],[Program Name]]</f>
        <v>722: Disaster Planning and Operations</v>
      </c>
      <c r="O5320" s="3" t="s">
        <v>1730</v>
      </c>
      <c r="P5320" s="1" t="str">
        <f>IF(Tbl_BalanceHistory[[#This Row],[FundCode]]="0100","GF",IF(Tbl_BalanceHistory[[#This Row],[FundCode]]="01000","GF","Hi Ed / OCR"))</f>
        <v>GF</v>
      </c>
      <c r="Q5320" s="5">
        <v>1282396</v>
      </c>
      <c r="R5320" s="5">
        <v>724678.37</v>
      </c>
      <c r="S5320" s="5">
        <v>557717</v>
      </c>
      <c r="T5320" s="5">
        <v>0</v>
      </c>
      <c r="U5320" s="3"/>
      <c r="V5320" s="5">
        <v>557717</v>
      </c>
      <c r="W5320" s="5">
        <v>557717</v>
      </c>
      <c r="X5320" s="5"/>
      <c r="Y5320" s="5"/>
      <c r="Z5320" s="5">
        <f>Tbl_BalanceHistory[[#This Row],[Discretionary Recommended - Pre 2022]]+Tbl_BalanceHistory[[#This Row],[Discretionary Balance Recommended: Policy]]+Tbl_BalanceHistory[[#This Row],[Discretionary Balance Recommended: Commitments]]</f>
        <v>557717</v>
      </c>
      <c r="AA5320" s="5">
        <f>Tbl_BalanceHistory[[#This Row],[Discretionary Balance]]-Tbl_BalanceHistory[[#This Row],[Discretionary Reappropriation]]</f>
        <v>0</v>
      </c>
      <c r="AB5320" s="2" t="s">
        <v>1737</v>
      </c>
      <c r="AC5320" s="2"/>
      <c r="AD5320" s="2"/>
      <c r="AE5320" s="2"/>
    </row>
    <row r="5321" spans="1:31" ht="45" x14ac:dyDescent="0.25">
      <c r="A5321" s="2" t="s">
        <v>836</v>
      </c>
      <c r="B5321" s="3">
        <v>14</v>
      </c>
      <c r="C5321" s="3">
        <v>454</v>
      </c>
      <c r="D5321" s="3" t="s">
        <v>838</v>
      </c>
      <c r="E5321" s="3" t="str">
        <f>_xlfn.XLOOKUP(Tbl_BalanceHistory[[#This Row],[RespAgy]],Tbl_Agencies[Agy Code],Tbl_Agencies[Agy Sort])</f>
        <v>183020</v>
      </c>
      <c r="F5321" s="2" t="str">
        <f>Tbl_BalanceHistory[[#This Row],[RespAgy]]&amp;": "&amp;Tbl_BalanceHistory[[#This Row],[RespAgency]]</f>
        <v>454: Secretary of Veterans and Defense Affairs</v>
      </c>
      <c r="G5321" s="3">
        <v>454</v>
      </c>
      <c r="H5321" s="3" t="s">
        <v>838</v>
      </c>
      <c r="I5321" s="3" t="str">
        <f>_xlfn.XLOOKUP(Tbl_BalanceHistory[[#This Row],[AgyCode]],Tbl_Agencies[Agy Code],Tbl_Agencies[Agy Sort])</f>
        <v>183020</v>
      </c>
      <c r="J5321" s="2" t="str">
        <f>Tbl_BalanceHistory[[#This Row],[AgyCode]]&amp;": "&amp;Tbl_BalanceHistory[[#This Row],[Agency Name]]</f>
        <v>454: Secretary of Veterans and Defense Affairs</v>
      </c>
      <c r="K5321" s="1">
        <v>2017</v>
      </c>
      <c r="L5321" s="3">
        <v>722</v>
      </c>
      <c r="M5321" s="3" t="s">
        <v>221</v>
      </c>
      <c r="N5321" s="2" t="str">
        <f>Tbl_BalanceHistory[[#This Row],[ProgramCode]]&amp;": "&amp;Tbl_BalanceHistory[[#This Row],[Program Name]]</f>
        <v>722: Disaster Planning and Operations</v>
      </c>
      <c r="O5321" s="3" t="s">
        <v>886</v>
      </c>
      <c r="P5321" s="1" t="str">
        <f>IF(Tbl_BalanceHistory[[#This Row],[FundCode]]="0100","GF",IF(Tbl_BalanceHistory[[#This Row],[FundCode]]="01000","GF","Hi Ed / OCR"))</f>
        <v>GF</v>
      </c>
      <c r="Q5321" s="5">
        <v>1530223</v>
      </c>
      <c r="R5321" s="5">
        <v>1080183.54</v>
      </c>
      <c r="S5321" s="5">
        <v>450039</v>
      </c>
      <c r="T5321" s="5">
        <v>0</v>
      </c>
      <c r="U5321" s="3"/>
      <c r="V5321" s="5">
        <v>450039</v>
      </c>
      <c r="W5321" s="5">
        <v>450039</v>
      </c>
      <c r="X5321" s="5"/>
      <c r="Y5321" s="5"/>
      <c r="Z5321" s="5">
        <f>Tbl_BalanceHistory[[#This Row],[Discretionary Recommended - Pre 2022]]+Tbl_BalanceHistory[[#This Row],[Discretionary Balance Recommended: Policy]]+Tbl_BalanceHistory[[#This Row],[Discretionary Balance Recommended: Commitments]]</f>
        <v>450039</v>
      </c>
      <c r="AA5321" s="5">
        <f>Tbl_BalanceHistory[[#This Row],[Discretionary Balance]]-Tbl_BalanceHistory[[#This Row],[Discretionary Reappropriation]]</f>
        <v>0</v>
      </c>
      <c r="AB5321" s="2" t="s">
        <v>2285</v>
      </c>
      <c r="AC5321" s="2"/>
      <c r="AD5321" s="2"/>
      <c r="AE5321" s="2"/>
    </row>
    <row r="5322" spans="1:31" ht="165" x14ac:dyDescent="0.25">
      <c r="A5322" s="2" t="s">
        <v>836</v>
      </c>
      <c r="B5322" s="3">
        <v>14</v>
      </c>
      <c r="C5322" s="3">
        <v>454</v>
      </c>
      <c r="D5322" s="3" t="s">
        <v>838</v>
      </c>
      <c r="E5322" s="3" t="str">
        <f>_xlfn.XLOOKUP(Tbl_BalanceHistory[[#This Row],[RespAgy]],Tbl_Agencies[Agy Code],Tbl_Agencies[Agy Sort])</f>
        <v>183020</v>
      </c>
      <c r="F5322" s="2" t="str">
        <f>Tbl_BalanceHistory[[#This Row],[RespAgy]]&amp;": "&amp;Tbl_BalanceHistory[[#This Row],[RespAgency]]</f>
        <v>454: Secretary of Veterans and Defense Affairs</v>
      </c>
      <c r="G5322" s="3">
        <v>454</v>
      </c>
      <c r="H5322" s="3" t="s">
        <v>838</v>
      </c>
      <c r="I5322" s="3" t="str">
        <f>_xlfn.XLOOKUP(Tbl_BalanceHistory[[#This Row],[AgyCode]],Tbl_Agencies[Agy Code],Tbl_Agencies[Agy Sort])</f>
        <v>183020</v>
      </c>
      <c r="J5322" s="2" t="str">
        <f>Tbl_BalanceHistory[[#This Row],[AgyCode]]&amp;": "&amp;Tbl_BalanceHistory[[#This Row],[Agency Name]]</f>
        <v>454: Secretary of Veterans and Defense Affairs</v>
      </c>
      <c r="K5322" s="1">
        <v>2018</v>
      </c>
      <c r="L5322" s="3">
        <v>722</v>
      </c>
      <c r="M5322" s="3" t="s">
        <v>221</v>
      </c>
      <c r="N5322" s="2" t="str">
        <f>Tbl_BalanceHistory[[#This Row],[ProgramCode]]&amp;": "&amp;Tbl_BalanceHistory[[#This Row],[Program Name]]</f>
        <v>722: Disaster Planning and Operations</v>
      </c>
      <c r="O5322" s="3" t="s">
        <v>886</v>
      </c>
      <c r="P5322" s="1" t="str">
        <f>IF(Tbl_BalanceHistory[[#This Row],[FundCode]]="0100","GF",IF(Tbl_BalanceHistory[[#This Row],[FundCode]]="01000","GF","Hi Ed / OCR"))</f>
        <v>GF</v>
      </c>
      <c r="Q5322" s="5">
        <v>1212076</v>
      </c>
      <c r="R5322" s="5">
        <v>876821.75</v>
      </c>
      <c r="S5322" s="5">
        <v>335254</v>
      </c>
      <c r="T5322" s="5">
        <v>0</v>
      </c>
      <c r="U5322" s="3"/>
      <c r="V5322" s="5">
        <v>335254</v>
      </c>
      <c r="W5322" s="5">
        <v>0</v>
      </c>
      <c r="X5322" s="5"/>
      <c r="Y5322" s="5"/>
      <c r="Z5322" s="5">
        <f>Tbl_BalanceHistory[[#This Row],[Discretionary Recommended - Pre 2022]]+Tbl_BalanceHistory[[#This Row],[Discretionary Balance Recommended: Policy]]+Tbl_BalanceHistory[[#This Row],[Discretionary Balance Recommended: Commitments]]</f>
        <v>0</v>
      </c>
      <c r="AA5322" s="5">
        <f>Tbl_BalanceHistory[[#This Row],[Discretionary Balance]]-Tbl_BalanceHistory[[#This Row],[Discretionary Reappropriation]]</f>
        <v>335254</v>
      </c>
      <c r="AB5322" s="2" t="s">
        <v>2286</v>
      </c>
      <c r="AC5322" s="2"/>
      <c r="AD5322" s="2"/>
      <c r="AE5322" s="2"/>
    </row>
    <row r="5323" spans="1:31" ht="75" x14ac:dyDescent="0.25">
      <c r="A5323" s="2" t="s">
        <v>836</v>
      </c>
      <c r="B5323" s="3">
        <v>14</v>
      </c>
      <c r="C5323" s="3">
        <v>454</v>
      </c>
      <c r="D5323" s="3" t="s">
        <v>838</v>
      </c>
      <c r="E5323" s="3" t="str">
        <f>_xlfn.XLOOKUP(Tbl_BalanceHistory[[#This Row],[RespAgy]],Tbl_Agencies[Agy Code],Tbl_Agencies[Agy Sort])</f>
        <v>183020</v>
      </c>
      <c r="F5323" s="2" t="str">
        <f>Tbl_BalanceHistory[[#This Row],[RespAgy]]&amp;": "&amp;Tbl_BalanceHistory[[#This Row],[RespAgency]]</f>
        <v>454: Secretary of Veterans and Defense Affairs</v>
      </c>
      <c r="G5323" s="3">
        <v>454</v>
      </c>
      <c r="H5323" s="3" t="s">
        <v>838</v>
      </c>
      <c r="I5323" s="3" t="str">
        <f>_xlfn.XLOOKUP(Tbl_BalanceHistory[[#This Row],[AgyCode]],Tbl_Agencies[Agy Code],Tbl_Agencies[Agy Sort])</f>
        <v>183020</v>
      </c>
      <c r="J5323" s="2" t="str">
        <f>Tbl_BalanceHistory[[#This Row],[AgyCode]]&amp;": "&amp;Tbl_BalanceHistory[[#This Row],[Agency Name]]</f>
        <v>454: Secretary of Veterans and Defense Affairs</v>
      </c>
      <c r="K5323" s="1">
        <v>2019</v>
      </c>
      <c r="L5323" s="3">
        <v>722</v>
      </c>
      <c r="M5323" s="3" t="s">
        <v>221</v>
      </c>
      <c r="N5323" s="2" t="str">
        <f>Tbl_BalanceHistory[[#This Row],[ProgramCode]]&amp;": "&amp;Tbl_BalanceHistory[[#This Row],[Program Name]]</f>
        <v>722: Disaster Planning and Operations</v>
      </c>
      <c r="O5323" s="3" t="s">
        <v>886</v>
      </c>
      <c r="P5323" s="1" t="str">
        <f>IF(Tbl_BalanceHistory[[#This Row],[FundCode]]="0100","GF",IF(Tbl_BalanceHistory[[#This Row],[FundCode]]="01000","GF","Hi Ed / OCR"))</f>
        <v>GF</v>
      </c>
      <c r="Q5323" s="5">
        <v>839438</v>
      </c>
      <c r="R5323" s="5">
        <v>681887.38</v>
      </c>
      <c r="S5323" s="5">
        <v>157550.62</v>
      </c>
      <c r="T5323" s="5">
        <v>0</v>
      </c>
      <c r="U5323" s="3"/>
      <c r="V5323" s="5">
        <v>157550.62</v>
      </c>
      <c r="W5323" s="5">
        <v>157550.62</v>
      </c>
      <c r="X5323" s="5"/>
      <c r="Y5323" s="5"/>
      <c r="Z5323" s="5">
        <f>Tbl_BalanceHistory[[#This Row],[Discretionary Recommended - Pre 2022]]+Tbl_BalanceHistory[[#This Row],[Discretionary Balance Recommended: Policy]]+Tbl_BalanceHistory[[#This Row],[Discretionary Balance Recommended: Commitments]]</f>
        <v>157550.62</v>
      </c>
      <c r="AA5323" s="5">
        <f>Tbl_BalanceHistory[[#This Row],[Discretionary Balance]]-Tbl_BalanceHistory[[#This Row],[Discretionary Reappropriation]]</f>
        <v>0</v>
      </c>
      <c r="AB5323" s="2" t="s">
        <v>2287</v>
      </c>
      <c r="AC5323" s="2"/>
      <c r="AD5323" s="2"/>
      <c r="AE5323" s="2"/>
    </row>
    <row r="5324" spans="1:31" ht="45" x14ac:dyDescent="0.25">
      <c r="A5324" s="2" t="s">
        <v>836</v>
      </c>
      <c r="B5324" s="3">
        <v>14</v>
      </c>
      <c r="C5324" s="3">
        <v>454</v>
      </c>
      <c r="D5324" s="3" t="s">
        <v>838</v>
      </c>
      <c r="E5324" s="3" t="str">
        <f>_xlfn.XLOOKUP(Tbl_BalanceHistory[[#This Row],[RespAgy]],Tbl_Agencies[Agy Code],Tbl_Agencies[Agy Sort])</f>
        <v>183020</v>
      </c>
      <c r="F5324" s="2" t="str">
        <f>Tbl_BalanceHistory[[#This Row],[RespAgy]]&amp;": "&amp;Tbl_BalanceHistory[[#This Row],[RespAgency]]</f>
        <v>454: Secretary of Veterans and Defense Affairs</v>
      </c>
      <c r="G5324" s="3">
        <v>454</v>
      </c>
      <c r="H5324" s="3" t="s">
        <v>838</v>
      </c>
      <c r="I5324" s="3" t="str">
        <f>_xlfn.XLOOKUP(Tbl_BalanceHistory[[#This Row],[AgyCode]],Tbl_Agencies[Agy Code],Tbl_Agencies[Agy Sort])</f>
        <v>183020</v>
      </c>
      <c r="J5324" s="2" t="str">
        <f>Tbl_BalanceHistory[[#This Row],[AgyCode]]&amp;": "&amp;Tbl_BalanceHistory[[#This Row],[Agency Name]]</f>
        <v>454: Secretary of Veterans and Defense Affairs</v>
      </c>
      <c r="K5324" s="1">
        <v>2020</v>
      </c>
      <c r="L5324" s="3">
        <v>722</v>
      </c>
      <c r="M5324" s="3" t="s">
        <v>221</v>
      </c>
      <c r="N5324" s="2" t="str">
        <f>Tbl_BalanceHistory[[#This Row],[ProgramCode]]&amp;": "&amp;Tbl_BalanceHistory[[#This Row],[Program Name]]</f>
        <v>722: Disaster Planning and Operations</v>
      </c>
      <c r="O5324" s="3" t="s">
        <v>886</v>
      </c>
      <c r="P5324" s="1" t="str">
        <f>IF(Tbl_BalanceHistory[[#This Row],[FundCode]]="0100","GF",IF(Tbl_BalanceHistory[[#This Row],[FundCode]]="01000","GF","Hi Ed / OCR"))</f>
        <v>GF</v>
      </c>
      <c r="Q5324" s="5">
        <v>1020175.62</v>
      </c>
      <c r="R5324" s="5">
        <v>694658.87</v>
      </c>
      <c r="S5324" s="5">
        <v>325516.75</v>
      </c>
      <c r="T5324" s="5">
        <v>0</v>
      </c>
      <c r="U5324" s="3"/>
      <c r="V5324" s="5">
        <v>325516.75</v>
      </c>
      <c r="W5324" s="5">
        <v>223012</v>
      </c>
      <c r="X5324" s="5"/>
      <c r="Y5324" s="5"/>
      <c r="Z5324" s="5">
        <f>Tbl_BalanceHistory[[#This Row],[Discretionary Recommended - Pre 2022]]+Tbl_BalanceHistory[[#This Row],[Discretionary Balance Recommended: Policy]]+Tbl_BalanceHistory[[#This Row],[Discretionary Balance Recommended: Commitments]]</f>
        <v>223012</v>
      </c>
      <c r="AA5324" s="5">
        <f>Tbl_BalanceHistory[[#This Row],[Discretionary Balance]]-Tbl_BalanceHistory[[#This Row],[Discretionary Reappropriation]]</f>
        <v>102504.75</v>
      </c>
      <c r="AB5324" s="2" t="s">
        <v>2288</v>
      </c>
      <c r="AC5324" s="2"/>
      <c r="AD5324" s="2"/>
      <c r="AE5324" s="2"/>
    </row>
    <row r="5325" spans="1:31" ht="45" x14ac:dyDescent="0.25">
      <c r="A5325" s="2" t="s">
        <v>836</v>
      </c>
      <c r="B5325" s="3">
        <v>14</v>
      </c>
      <c r="C5325" s="3">
        <v>912</v>
      </c>
      <c r="D5325" s="3" t="s">
        <v>841</v>
      </c>
      <c r="E5325" s="3" t="str">
        <f>_xlfn.XLOOKUP(Tbl_BalanceHistory[[#This Row],[RespAgy]],Tbl_Agencies[Agy Code],Tbl_Agencies[Agy Sort])</f>
        <v>183030</v>
      </c>
      <c r="F5325" s="2" t="str">
        <f>Tbl_BalanceHistory[[#This Row],[RespAgy]]&amp;": "&amp;Tbl_BalanceHistory[[#This Row],[RespAgency]]</f>
        <v>912: Department of Veterans Services</v>
      </c>
      <c r="G5325" s="3">
        <v>912</v>
      </c>
      <c r="H5325" s="3" t="s">
        <v>841</v>
      </c>
      <c r="I5325" s="3" t="str">
        <f>_xlfn.XLOOKUP(Tbl_BalanceHistory[[#This Row],[AgyCode]],Tbl_Agencies[Agy Code],Tbl_Agencies[Agy Sort])</f>
        <v>183030</v>
      </c>
      <c r="J5325" s="2" t="str">
        <f>Tbl_BalanceHistory[[#This Row],[AgyCode]]&amp;": "&amp;Tbl_BalanceHistory[[#This Row],[Agency Name]]</f>
        <v>912: Department of Veterans Services</v>
      </c>
      <c r="K5325" s="1">
        <v>2016</v>
      </c>
      <c r="L5325" s="3">
        <v>108</v>
      </c>
      <c r="M5325" s="3" t="s">
        <v>408</v>
      </c>
      <c r="N5325" s="2" t="str">
        <f>Tbl_BalanceHistory[[#This Row],[ProgramCode]]&amp;": "&amp;Tbl_BalanceHistory[[#This Row],[Program Name]]</f>
        <v>108: Higher Education Student Financial Assistance</v>
      </c>
      <c r="O5325" s="3" t="s">
        <v>1730</v>
      </c>
      <c r="P5325" s="1" t="str">
        <f>IF(Tbl_BalanceHistory[[#This Row],[FundCode]]="0100","GF",IF(Tbl_BalanceHistory[[#This Row],[FundCode]]="01000","GF","Hi Ed / OCR"))</f>
        <v>GF</v>
      </c>
      <c r="Q5325" s="5">
        <v>96171</v>
      </c>
      <c r="R5325" s="5">
        <v>95985.59</v>
      </c>
      <c r="S5325" s="5">
        <v>185</v>
      </c>
      <c r="T5325" s="5">
        <v>0</v>
      </c>
      <c r="U5325" s="3"/>
      <c r="V5325" s="5">
        <v>185</v>
      </c>
      <c r="W5325" s="5">
        <v>0</v>
      </c>
      <c r="X5325" s="5"/>
      <c r="Y5325" s="5"/>
      <c r="Z5325" s="5">
        <f>Tbl_BalanceHistory[[#This Row],[Discretionary Recommended - Pre 2022]]+Tbl_BalanceHistory[[#This Row],[Discretionary Balance Recommended: Policy]]+Tbl_BalanceHistory[[#This Row],[Discretionary Balance Recommended: Commitments]]</f>
        <v>0</v>
      </c>
      <c r="AA5325" s="5">
        <f>Tbl_BalanceHistory[[#This Row],[Discretionary Balance]]-Tbl_BalanceHistory[[#This Row],[Discretionary Reappropriation]]</f>
        <v>185</v>
      </c>
      <c r="AB5325" s="2"/>
      <c r="AC5325" s="2"/>
      <c r="AD5325" s="2"/>
      <c r="AE5325" s="2"/>
    </row>
    <row r="5326" spans="1:31" ht="60" x14ac:dyDescent="0.25">
      <c r="A5326" s="2" t="s">
        <v>836</v>
      </c>
      <c r="B5326" s="3">
        <v>14</v>
      </c>
      <c r="C5326" s="3">
        <v>912</v>
      </c>
      <c r="D5326" s="3" t="s">
        <v>841</v>
      </c>
      <c r="E5326" s="3" t="str">
        <f>_xlfn.XLOOKUP(Tbl_BalanceHistory[[#This Row],[RespAgy]],Tbl_Agencies[Agy Code],Tbl_Agencies[Agy Sort])</f>
        <v>183030</v>
      </c>
      <c r="F5326" s="2" t="str">
        <f>Tbl_BalanceHistory[[#This Row],[RespAgy]]&amp;": "&amp;Tbl_BalanceHistory[[#This Row],[RespAgency]]</f>
        <v>912: Department of Veterans Services</v>
      </c>
      <c r="G5326" s="3">
        <v>912</v>
      </c>
      <c r="H5326" s="3" t="s">
        <v>841</v>
      </c>
      <c r="I5326" s="3" t="str">
        <f>_xlfn.XLOOKUP(Tbl_BalanceHistory[[#This Row],[AgyCode]],Tbl_Agencies[Agy Code],Tbl_Agencies[Agy Sort])</f>
        <v>183030</v>
      </c>
      <c r="J5326" s="2" t="str">
        <f>Tbl_BalanceHistory[[#This Row],[AgyCode]]&amp;": "&amp;Tbl_BalanceHistory[[#This Row],[Agency Name]]</f>
        <v>912: Department of Veterans Services</v>
      </c>
      <c r="K5326" s="1">
        <v>2017</v>
      </c>
      <c r="L5326" s="3">
        <v>108</v>
      </c>
      <c r="M5326" s="3" t="s">
        <v>408</v>
      </c>
      <c r="N5326" s="2" t="str">
        <f>Tbl_BalanceHistory[[#This Row],[ProgramCode]]&amp;": "&amp;Tbl_BalanceHistory[[#This Row],[Program Name]]</f>
        <v>108: Higher Education Student Financial Assistance</v>
      </c>
      <c r="O5326" s="3" t="s">
        <v>886</v>
      </c>
      <c r="P5326" s="1" t="str">
        <f>IF(Tbl_BalanceHistory[[#This Row],[FundCode]]="0100","GF",IF(Tbl_BalanceHistory[[#This Row],[FundCode]]="01000","GF","Hi Ed / OCR"))</f>
        <v>GF</v>
      </c>
      <c r="Q5326" s="5">
        <v>166536</v>
      </c>
      <c r="R5326" s="5">
        <v>146448.15</v>
      </c>
      <c r="S5326" s="5">
        <v>20087</v>
      </c>
      <c r="T5326" s="5">
        <v>0</v>
      </c>
      <c r="U5326" s="3"/>
      <c r="V5326" s="5">
        <v>20087</v>
      </c>
      <c r="W5326" s="5">
        <v>0</v>
      </c>
      <c r="X5326" s="5"/>
      <c r="Y5326" s="5"/>
      <c r="Z5326" s="5">
        <f>Tbl_BalanceHistory[[#This Row],[Discretionary Recommended - Pre 2022]]+Tbl_BalanceHistory[[#This Row],[Discretionary Balance Recommended: Policy]]+Tbl_BalanceHistory[[#This Row],[Discretionary Balance Recommended: Commitments]]</f>
        <v>0</v>
      </c>
      <c r="AA5326" s="5">
        <f>Tbl_BalanceHistory[[#This Row],[Discretionary Balance]]-Tbl_BalanceHistory[[#This Row],[Discretionary Reappropriation]]</f>
        <v>20087</v>
      </c>
      <c r="AB5326" s="2" t="s">
        <v>2289</v>
      </c>
      <c r="AC5326" s="2"/>
      <c r="AD5326" s="2"/>
      <c r="AE5326" s="2"/>
    </row>
    <row r="5327" spans="1:31" ht="45" x14ac:dyDescent="0.25">
      <c r="A5327" s="2" t="s">
        <v>836</v>
      </c>
      <c r="B5327" s="3">
        <v>14</v>
      </c>
      <c r="C5327" s="3">
        <v>912</v>
      </c>
      <c r="D5327" s="3" t="s">
        <v>841</v>
      </c>
      <c r="E5327" s="3" t="str">
        <f>_xlfn.XLOOKUP(Tbl_BalanceHistory[[#This Row],[RespAgy]],Tbl_Agencies[Agy Code],Tbl_Agencies[Agy Sort])</f>
        <v>183030</v>
      </c>
      <c r="F5327" s="2" t="str">
        <f>Tbl_BalanceHistory[[#This Row],[RespAgy]]&amp;": "&amp;Tbl_BalanceHistory[[#This Row],[RespAgency]]</f>
        <v>912: Department of Veterans Services</v>
      </c>
      <c r="G5327" s="3">
        <v>912</v>
      </c>
      <c r="H5327" s="3" t="s">
        <v>841</v>
      </c>
      <c r="I5327" s="3" t="str">
        <f>_xlfn.XLOOKUP(Tbl_BalanceHistory[[#This Row],[AgyCode]],Tbl_Agencies[Agy Code],Tbl_Agencies[Agy Sort])</f>
        <v>183030</v>
      </c>
      <c r="J5327" s="2" t="str">
        <f>Tbl_BalanceHistory[[#This Row],[AgyCode]]&amp;": "&amp;Tbl_BalanceHistory[[#This Row],[Agency Name]]</f>
        <v>912: Department of Veterans Services</v>
      </c>
      <c r="K5327" s="1">
        <v>2018</v>
      </c>
      <c r="L5327" s="3">
        <v>108</v>
      </c>
      <c r="M5327" s="3" t="s">
        <v>408</v>
      </c>
      <c r="N5327" s="2" t="str">
        <f>Tbl_BalanceHistory[[#This Row],[ProgramCode]]&amp;": "&amp;Tbl_BalanceHistory[[#This Row],[Program Name]]</f>
        <v>108: Higher Education Student Financial Assistance</v>
      </c>
      <c r="O5327" s="3" t="s">
        <v>886</v>
      </c>
      <c r="P5327" s="1" t="str">
        <f>IF(Tbl_BalanceHistory[[#This Row],[FundCode]]="0100","GF",IF(Tbl_BalanceHistory[[#This Row],[FundCode]]="01000","GF","Hi Ed / OCR"))</f>
        <v>GF</v>
      </c>
      <c r="Q5327" s="5">
        <v>171176</v>
      </c>
      <c r="R5327" s="5">
        <v>149398.49</v>
      </c>
      <c r="S5327" s="5">
        <v>21777</v>
      </c>
      <c r="T5327" s="5">
        <v>0</v>
      </c>
      <c r="U5327" s="3"/>
      <c r="V5327" s="5">
        <v>21777</v>
      </c>
      <c r="W5327" s="5">
        <v>0</v>
      </c>
      <c r="X5327" s="5"/>
      <c r="Y5327" s="5"/>
      <c r="Z5327" s="5">
        <f>Tbl_BalanceHistory[[#This Row],[Discretionary Recommended - Pre 2022]]+Tbl_BalanceHistory[[#This Row],[Discretionary Balance Recommended: Policy]]+Tbl_BalanceHistory[[#This Row],[Discretionary Balance Recommended: Commitments]]</f>
        <v>0</v>
      </c>
      <c r="AA5327" s="5">
        <f>Tbl_BalanceHistory[[#This Row],[Discretionary Balance]]-Tbl_BalanceHistory[[#This Row],[Discretionary Reappropriation]]</f>
        <v>21777</v>
      </c>
      <c r="AB5327" s="2"/>
      <c r="AC5327" s="2"/>
      <c r="AD5327" s="2"/>
      <c r="AE5327" s="2"/>
    </row>
    <row r="5328" spans="1:31" ht="45" x14ac:dyDescent="0.25">
      <c r="A5328" s="2" t="s">
        <v>836</v>
      </c>
      <c r="B5328" s="3">
        <v>14</v>
      </c>
      <c r="C5328" s="3">
        <v>912</v>
      </c>
      <c r="D5328" s="3" t="s">
        <v>841</v>
      </c>
      <c r="E5328" s="3" t="str">
        <f>_xlfn.XLOOKUP(Tbl_BalanceHistory[[#This Row],[RespAgy]],Tbl_Agencies[Agy Code],Tbl_Agencies[Agy Sort])</f>
        <v>183030</v>
      </c>
      <c r="F5328" s="2" t="str">
        <f>Tbl_BalanceHistory[[#This Row],[RespAgy]]&amp;": "&amp;Tbl_BalanceHistory[[#This Row],[RespAgency]]</f>
        <v>912: Department of Veterans Services</v>
      </c>
      <c r="G5328" s="3">
        <v>912</v>
      </c>
      <c r="H5328" s="3" t="s">
        <v>841</v>
      </c>
      <c r="I5328" s="3" t="str">
        <f>_xlfn.XLOOKUP(Tbl_BalanceHistory[[#This Row],[AgyCode]],Tbl_Agencies[Agy Code],Tbl_Agencies[Agy Sort])</f>
        <v>183030</v>
      </c>
      <c r="J5328" s="2" t="str">
        <f>Tbl_BalanceHistory[[#This Row],[AgyCode]]&amp;": "&amp;Tbl_BalanceHistory[[#This Row],[Agency Name]]</f>
        <v>912: Department of Veterans Services</v>
      </c>
      <c r="K5328" s="1">
        <v>2018</v>
      </c>
      <c r="L5328" s="3">
        <v>430</v>
      </c>
      <c r="M5328" s="3" t="s">
        <v>454</v>
      </c>
      <c r="N5328" s="2" t="str">
        <f>Tbl_BalanceHistory[[#This Row],[ProgramCode]]&amp;": "&amp;Tbl_BalanceHistory[[#This Row],[Program Name]]</f>
        <v>430: State Health Services</v>
      </c>
      <c r="O5328" s="3" t="s">
        <v>886</v>
      </c>
      <c r="P5328" s="1" t="str">
        <f>IF(Tbl_BalanceHistory[[#This Row],[FundCode]]="0100","GF",IF(Tbl_BalanceHistory[[#This Row],[FundCode]]="01000","GF","Hi Ed / OCR"))</f>
        <v>GF</v>
      </c>
      <c r="Q5328" s="5">
        <v>50000</v>
      </c>
      <c r="R5328" s="5">
        <v>19937.04</v>
      </c>
      <c r="S5328" s="5">
        <v>30062</v>
      </c>
      <c r="T5328" s="5">
        <v>0</v>
      </c>
      <c r="U5328" s="3"/>
      <c r="V5328" s="5">
        <v>30062</v>
      </c>
      <c r="W5328" s="5">
        <v>0</v>
      </c>
      <c r="X5328" s="5"/>
      <c r="Y5328" s="5"/>
      <c r="Z5328" s="5">
        <f>Tbl_BalanceHistory[[#This Row],[Discretionary Recommended - Pre 2022]]+Tbl_BalanceHistory[[#This Row],[Discretionary Balance Recommended: Policy]]+Tbl_BalanceHistory[[#This Row],[Discretionary Balance Recommended: Commitments]]</f>
        <v>0</v>
      </c>
      <c r="AA5328" s="5">
        <f>Tbl_BalanceHistory[[#This Row],[Discretionary Balance]]-Tbl_BalanceHistory[[#This Row],[Discretionary Reappropriation]]</f>
        <v>30062</v>
      </c>
      <c r="AB5328" s="2"/>
      <c r="AC5328" s="2"/>
      <c r="AD5328" s="2"/>
      <c r="AE5328" s="2"/>
    </row>
    <row r="5329" spans="1:31" ht="150" x14ac:dyDescent="0.25">
      <c r="A5329" s="2" t="s">
        <v>836</v>
      </c>
      <c r="B5329" s="3">
        <v>14</v>
      </c>
      <c r="C5329" s="3">
        <v>912</v>
      </c>
      <c r="D5329" s="3" t="s">
        <v>841</v>
      </c>
      <c r="E5329" s="3" t="str">
        <f>_xlfn.XLOOKUP(Tbl_BalanceHistory[[#This Row],[RespAgy]],Tbl_Agencies[Agy Code],Tbl_Agencies[Agy Sort])</f>
        <v>183030</v>
      </c>
      <c r="F5329" s="2" t="str">
        <f>Tbl_BalanceHistory[[#This Row],[RespAgy]]&amp;": "&amp;Tbl_BalanceHistory[[#This Row],[RespAgency]]</f>
        <v>912: Department of Veterans Services</v>
      </c>
      <c r="G5329" s="3">
        <v>912</v>
      </c>
      <c r="H5329" s="3" t="s">
        <v>841</v>
      </c>
      <c r="I5329" s="3" t="str">
        <f>_xlfn.XLOOKUP(Tbl_BalanceHistory[[#This Row],[AgyCode]],Tbl_Agencies[Agy Code],Tbl_Agencies[Agy Sort])</f>
        <v>183030</v>
      </c>
      <c r="J5329" s="2" t="str">
        <f>Tbl_BalanceHistory[[#This Row],[AgyCode]]&amp;": "&amp;Tbl_BalanceHistory[[#This Row],[Agency Name]]</f>
        <v>912: Department of Veterans Services</v>
      </c>
      <c r="K5329" s="1">
        <v>2019</v>
      </c>
      <c r="L5329" s="3">
        <v>430</v>
      </c>
      <c r="M5329" s="3" t="s">
        <v>454</v>
      </c>
      <c r="N5329" s="2" t="str">
        <f>Tbl_BalanceHistory[[#This Row],[ProgramCode]]&amp;": "&amp;Tbl_BalanceHistory[[#This Row],[Program Name]]</f>
        <v>430: State Health Services</v>
      </c>
      <c r="O5329" s="3" t="s">
        <v>886</v>
      </c>
      <c r="P5329" s="1" t="str">
        <f>IF(Tbl_BalanceHistory[[#This Row],[FundCode]]="0100","GF",IF(Tbl_BalanceHistory[[#This Row],[FundCode]]="01000","GF","Hi Ed / OCR"))</f>
        <v>GF</v>
      </c>
      <c r="Q5329" s="5">
        <v>50000</v>
      </c>
      <c r="R5329" s="5">
        <v>0</v>
      </c>
      <c r="S5329" s="5">
        <v>50000</v>
      </c>
      <c r="T5329" s="5">
        <v>0</v>
      </c>
      <c r="U5329" s="3"/>
      <c r="V5329" s="5">
        <v>50000</v>
      </c>
      <c r="W5329" s="5">
        <v>0</v>
      </c>
      <c r="X5329" s="5"/>
      <c r="Y5329" s="5"/>
      <c r="Z5329" s="5">
        <f>Tbl_BalanceHistory[[#This Row],[Discretionary Recommended - Pre 2022]]+Tbl_BalanceHistory[[#This Row],[Discretionary Balance Recommended: Policy]]+Tbl_BalanceHistory[[#This Row],[Discretionary Balance Recommended: Commitments]]</f>
        <v>0</v>
      </c>
      <c r="AA5329" s="5">
        <f>Tbl_BalanceHistory[[#This Row],[Discretionary Balance]]-Tbl_BalanceHistory[[#This Row],[Discretionary Reappropriation]]</f>
        <v>50000</v>
      </c>
      <c r="AB5329" s="2" t="s">
        <v>2290</v>
      </c>
      <c r="AC5329" s="2"/>
      <c r="AD5329" s="2"/>
      <c r="AE5329" s="2"/>
    </row>
    <row r="5330" spans="1:31" ht="45" x14ac:dyDescent="0.25">
      <c r="A5330" s="2" t="s">
        <v>836</v>
      </c>
      <c r="B5330" s="3">
        <v>14</v>
      </c>
      <c r="C5330" s="3">
        <v>912</v>
      </c>
      <c r="D5330" s="3" t="s">
        <v>841</v>
      </c>
      <c r="E5330" s="3" t="str">
        <f>_xlfn.XLOOKUP(Tbl_BalanceHistory[[#This Row],[RespAgy]],Tbl_Agencies[Agy Code],Tbl_Agencies[Agy Sort])</f>
        <v>183030</v>
      </c>
      <c r="F5330" s="2" t="str">
        <f>Tbl_BalanceHistory[[#This Row],[RespAgy]]&amp;": "&amp;Tbl_BalanceHistory[[#This Row],[RespAgency]]</f>
        <v>912: Department of Veterans Services</v>
      </c>
      <c r="G5330" s="3">
        <v>912</v>
      </c>
      <c r="H5330" s="3" t="s">
        <v>841</v>
      </c>
      <c r="I5330" s="3" t="str">
        <f>_xlfn.XLOOKUP(Tbl_BalanceHistory[[#This Row],[AgyCode]],Tbl_Agencies[Agy Code],Tbl_Agencies[Agy Sort])</f>
        <v>183030</v>
      </c>
      <c r="J5330" s="2" t="str">
        <f>Tbl_BalanceHistory[[#This Row],[AgyCode]]&amp;": "&amp;Tbl_BalanceHistory[[#This Row],[Agency Name]]</f>
        <v>912: Department of Veterans Services</v>
      </c>
      <c r="K5330" s="1">
        <v>2020</v>
      </c>
      <c r="L5330" s="3">
        <v>430</v>
      </c>
      <c r="M5330" s="3" t="s">
        <v>454</v>
      </c>
      <c r="N5330" s="2" t="str">
        <f>Tbl_BalanceHistory[[#This Row],[ProgramCode]]&amp;": "&amp;Tbl_BalanceHistory[[#This Row],[Program Name]]</f>
        <v>430: State Health Services</v>
      </c>
      <c r="O5330" s="3" t="s">
        <v>886</v>
      </c>
      <c r="P5330" s="1" t="str">
        <f>IF(Tbl_BalanceHistory[[#This Row],[FundCode]]="0100","GF",IF(Tbl_BalanceHistory[[#This Row],[FundCode]]="01000","GF","Hi Ed / OCR"))</f>
        <v>GF</v>
      </c>
      <c r="Q5330" s="5">
        <v>50000</v>
      </c>
      <c r="R5330" s="5">
        <v>0</v>
      </c>
      <c r="S5330" s="5">
        <v>50000</v>
      </c>
      <c r="T5330" s="5">
        <v>0</v>
      </c>
      <c r="U5330" s="3"/>
      <c r="V5330" s="5">
        <v>50000</v>
      </c>
      <c r="W5330" s="5">
        <v>0</v>
      </c>
      <c r="X5330" s="5"/>
      <c r="Y5330" s="5"/>
      <c r="Z5330" s="5">
        <f>Tbl_BalanceHistory[[#This Row],[Discretionary Recommended - Pre 2022]]+Tbl_BalanceHistory[[#This Row],[Discretionary Balance Recommended: Policy]]+Tbl_BalanceHistory[[#This Row],[Discretionary Balance Recommended: Commitments]]</f>
        <v>0</v>
      </c>
      <c r="AA5330" s="5">
        <f>Tbl_BalanceHistory[[#This Row],[Discretionary Balance]]-Tbl_BalanceHistory[[#This Row],[Discretionary Reappropriation]]</f>
        <v>50000</v>
      </c>
      <c r="AB5330" s="2"/>
      <c r="AC5330" s="2"/>
      <c r="AD5330" s="2"/>
      <c r="AE5330" s="2"/>
    </row>
    <row r="5331" spans="1:31" ht="45" x14ac:dyDescent="0.25">
      <c r="A5331" s="2" t="s">
        <v>836</v>
      </c>
      <c r="B5331" s="3">
        <v>14</v>
      </c>
      <c r="C5331" s="3">
        <v>912</v>
      </c>
      <c r="D5331" s="3" t="s">
        <v>841</v>
      </c>
      <c r="E5331" s="3" t="str">
        <f>_xlfn.XLOOKUP(Tbl_BalanceHistory[[#This Row],[RespAgy]],Tbl_Agencies[Agy Code],Tbl_Agencies[Agy Sort])</f>
        <v>183030</v>
      </c>
      <c r="F5331" s="2" t="str">
        <f>Tbl_BalanceHistory[[#This Row],[RespAgy]]&amp;": "&amp;Tbl_BalanceHistory[[#This Row],[RespAgency]]</f>
        <v>912: Department of Veterans Services</v>
      </c>
      <c r="G5331" s="3">
        <v>912</v>
      </c>
      <c r="H5331" s="3" t="s">
        <v>841</v>
      </c>
      <c r="I5331" s="3" t="str">
        <f>_xlfn.XLOOKUP(Tbl_BalanceHistory[[#This Row],[AgyCode]],Tbl_Agencies[Agy Code],Tbl_Agencies[Agy Sort])</f>
        <v>183030</v>
      </c>
      <c r="J5331" s="2" t="str">
        <f>Tbl_BalanceHistory[[#This Row],[AgyCode]]&amp;": "&amp;Tbl_BalanceHistory[[#This Row],[Agency Name]]</f>
        <v>912: Department of Veterans Services</v>
      </c>
      <c r="K5331" s="1">
        <v>2014</v>
      </c>
      <c r="L5331" s="3">
        <v>467</v>
      </c>
      <c r="M5331" s="3" t="s">
        <v>843</v>
      </c>
      <c r="N5331" s="2" t="str">
        <f>Tbl_BalanceHistory[[#This Row],[ProgramCode]]&amp;": "&amp;Tbl_BalanceHistory[[#This Row],[Program Name]]</f>
        <v>467: Veterans Benefit Services</v>
      </c>
      <c r="O5331" s="3" t="s">
        <v>1730</v>
      </c>
      <c r="P5331" s="1" t="str">
        <f>IF(Tbl_BalanceHistory[[#This Row],[FundCode]]="0100","GF",IF(Tbl_BalanceHistory[[#This Row],[FundCode]]="01000","GF","Hi Ed / OCR"))</f>
        <v>GF</v>
      </c>
      <c r="Q5331" s="5">
        <v>7477871</v>
      </c>
      <c r="R5331" s="5">
        <v>6956199.5700000003</v>
      </c>
      <c r="S5331" s="5">
        <v>521671</v>
      </c>
      <c r="T5331" s="5">
        <v>0</v>
      </c>
      <c r="U5331" s="3"/>
      <c r="V5331" s="5">
        <v>521671</v>
      </c>
      <c r="W5331" s="5">
        <v>206929</v>
      </c>
      <c r="X5331" s="5"/>
      <c r="Y5331" s="5"/>
      <c r="Z5331" s="5">
        <f>Tbl_BalanceHistory[[#This Row],[Discretionary Recommended - Pre 2022]]+Tbl_BalanceHistory[[#This Row],[Discretionary Balance Recommended: Policy]]+Tbl_BalanceHistory[[#This Row],[Discretionary Balance Recommended: Commitments]]</f>
        <v>206929</v>
      </c>
      <c r="AA5331" s="5">
        <f>Tbl_BalanceHistory[[#This Row],[Discretionary Balance]]-Tbl_BalanceHistory[[#This Row],[Discretionary Reappropriation]]</f>
        <v>314742</v>
      </c>
      <c r="AB5331" s="2" t="s">
        <v>1791</v>
      </c>
      <c r="AC5331" s="2"/>
      <c r="AD5331" s="2"/>
      <c r="AE5331" s="2"/>
    </row>
    <row r="5332" spans="1:31" ht="75" x14ac:dyDescent="0.25">
      <c r="A5332" s="2" t="s">
        <v>836</v>
      </c>
      <c r="B5332" s="3">
        <v>14</v>
      </c>
      <c r="C5332" s="3">
        <v>912</v>
      </c>
      <c r="D5332" s="3" t="s">
        <v>841</v>
      </c>
      <c r="E5332" s="3" t="str">
        <f>_xlfn.XLOOKUP(Tbl_BalanceHistory[[#This Row],[RespAgy]],Tbl_Agencies[Agy Code],Tbl_Agencies[Agy Sort])</f>
        <v>183030</v>
      </c>
      <c r="F5332" s="2" t="str">
        <f>Tbl_BalanceHistory[[#This Row],[RespAgy]]&amp;": "&amp;Tbl_BalanceHistory[[#This Row],[RespAgency]]</f>
        <v>912: Department of Veterans Services</v>
      </c>
      <c r="G5332" s="3">
        <v>912</v>
      </c>
      <c r="H5332" s="3" t="s">
        <v>841</v>
      </c>
      <c r="I5332" s="3" t="str">
        <f>_xlfn.XLOOKUP(Tbl_BalanceHistory[[#This Row],[AgyCode]],Tbl_Agencies[Agy Code],Tbl_Agencies[Agy Sort])</f>
        <v>183030</v>
      </c>
      <c r="J5332" s="2" t="str">
        <f>Tbl_BalanceHistory[[#This Row],[AgyCode]]&amp;": "&amp;Tbl_BalanceHistory[[#This Row],[Agency Name]]</f>
        <v>912: Department of Veterans Services</v>
      </c>
      <c r="K5332" s="1">
        <v>2015</v>
      </c>
      <c r="L5332" s="3">
        <v>467</v>
      </c>
      <c r="M5332" s="3" t="s">
        <v>843</v>
      </c>
      <c r="N5332" s="2" t="str">
        <f>Tbl_BalanceHistory[[#This Row],[ProgramCode]]&amp;": "&amp;Tbl_BalanceHistory[[#This Row],[Program Name]]</f>
        <v>467: Veterans Benefit Services</v>
      </c>
      <c r="O5332" s="3" t="s">
        <v>1730</v>
      </c>
      <c r="P5332" s="1" t="str">
        <f>IF(Tbl_BalanceHistory[[#This Row],[FundCode]]="0100","GF",IF(Tbl_BalanceHistory[[#This Row],[FundCode]]="01000","GF","Hi Ed / OCR"))</f>
        <v>GF</v>
      </c>
      <c r="Q5332" s="5">
        <v>7724463</v>
      </c>
      <c r="R5332" s="5">
        <v>7433015</v>
      </c>
      <c r="S5332" s="5">
        <v>291447</v>
      </c>
      <c r="T5332" s="5">
        <v>0</v>
      </c>
      <c r="U5332" s="3"/>
      <c r="V5332" s="5">
        <v>291447</v>
      </c>
      <c r="W5332" s="5">
        <v>291447</v>
      </c>
      <c r="X5332" s="5"/>
      <c r="Y5332" s="5"/>
      <c r="Z5332" s="5">
        <f>Tbl_BalanceHistory[[#This Row],[Discretionary Recommended - Pre 2022]]+Tbl_BalanceHistory[[#This Row],[Discretionary Balance Recommended: Policy]]+Tbl_BalanceHistory[[#This Row],[Discretionary Balance Recommended: Commitments]]</f>
        <v>291447</v>
      </c>
      <c r="AA5332" s="5">
        <f>Tbl_BalanceHistory[[#This Row],[Discretionary Balance]]-Tbl_BalanceHistory[[#This Row],[Discretionary Reappropriation]]</f>
        <v>0</v>
      </c>
      <c r="AB5332" s="2" t="s">
        <v>2291</v>
      </c>
      <c r="AC5332" s="2"/>
      <c r="AD5332" s="2"/>
      <c r="AE5332" s="2"/>
    </row>
    <row r="5333" spans="1:31" ht="45" x14ac:dyDescent="0.25">
      <c r="A5333" s="2" t="s">
        <v>836</v>
      </c>
      <c r="B5333" s="3">
        <v>14</v>
      </c>
      <c r="C5333" s="3">
        <v>912</v>
      </c>
      <c r="D5333" s="3" t="s">
        <v>841</v>
      </c>
      <c r="E5333" s="3" t="str">
        <f>_xlfn.XLOOKUP(Tbl_BalanceHistory[[#This Row],[RespAgy]],Tbl_Agencies[Agy Code],Tbl_Agencies[Agy Sort])</f>
        <v>183030</v>
      </c>
      <c r="F5333" s="2" t="str">
        <f>Tbl_BalanceHistory[[#This Row],[RespAgy]]&amp;": "&amp;Tbl_BalanceHistory[[#This Row],[RespAgency]]</f>
        <v>912: Department of Veterans Services</v>
      </c>
      <c r="G5333" s="3">
        <v>912</v>
      </c>
      <c r="H5333" s="3" t="s">
        <v>841</v>
      </c>
      <c r="I5333" s="3" t="str">
        <f>_xlfn.XLOOKUP(Tbl_BalanceHistory[[#This Row],[AgyCode]],Tbl_Agencies[Agy Code],Tbl_Agencies[Agy Sort])</f>
        <v>183030</v>
      </c>
      <c r="J5333" s="2" t="str">
        <f>Tbl_BalanceHistory[[#This Row],[AgyCode]]&amp;": "&amp;Tbl_BalanceHistory[[#This Row],[Agency Name]]</f>
        <v>912: Department of Veterans Services</v>
      </c>
      <c r="K5333" s="1">
        <v>2016</v>
      </c>
      <c r="L5333" s="3">
        <v>467</v>
      </c>
      <c r="M5333" s="3" t="s">
        <v>843</v>
      </c>
      <c r="N5333" s="2" t="str">
        <f>Tbl_BalanceHistory[[#This Row],[ProgramCode]]&amp;": "&amp;Tbl_BalanceHistory[[#This Row],[Program Name]]</f>
        <v>467: Veterans Benefit Services</v>
      </c>
      <c r="O5333" s="3" t="s">
        <v>1730</v>
      </c>
      <c r="P5333" s="1" t="str">
        <f>IF(Tbl_BalanceHistory[[#This Row],[FundCode]]="0100","GF",IF(Tbl_BalanceHistory[[#This Row],[FundCode]]="01000","GF","Hi Ed / OCR"))</f>
        <v>GF</v>
      </c>
      <c r="Q5333" s="5">
        <v>11060722</v>
      </c>
      <c r="R5333" s="5">
        <v>10247112.74</v>
      </c>
      <c r="S5333" s="5">
        <v>813609</v>
      </c>
      <c r="T5333" s="5">
        <v>0</v>
      </c>
      <c r="U5333" s="3"/>
      <c r="V5333" s="5">
        <v>813609</v>
      </c>
      <c r="W5333" s="5">
        <v>0</v>
      </c>
      <c r="X5333" s="5"/>
      <c r="Y5333" s="5"/>
      <c r="Z5333" s="5">
        <f>Tbl_BalanceHistory[[#This Row],[Discretionary Recommended - Pre 2022]]+Tbl_BalanceHistory[[#This Row],[Discretionary Balance Recommended: Policy]]+Tbl_BalanceHistory[[#This Row],[Discretionary Balance Recommended: Commitments]]</f>
        <v>0</v>
      </c>
      <c r="AA5333" s="5">
        <f>Tbl_BalanceHistory[[#This Row],[Discretionary Balance]]-Tbl_BalanceHistory[[#This Row],[Discretionary Reappropriation]]</f>
        <v>813609</v>
      </c>
      <c r="AB5333" s="2" t="s">
        <v>2292</v>
      </c>
      <c r="AC5333" s="2"/>
      <c r="AD5333" s="2"/>
      <c r="AE5333" s="2"/>
    </row>
    <row r="5334" spans="1:31" ht="150" x14ac:dyDescent="0.25">
      <c r="A5334" s="2" t="s">
        <v>836</v>
      </c>
      <c r="B5334" s="3">
        <v>14</v>
      </c>
      <c r="C5334" s="3">
        <v>912</v>
      </c>
      <c r="D5334" s="3" t="s">
        <v>841</v>
      </c>
      <c r="E5334" s="3" t="str">
        <f>_xlfn.XLOOKUP(Tbl_BalanceHistory[[#This Row],[RespAgy]],Tbl_Agencies[Agy Code],Tbl_Agencies[Agy Sort])</f>
        <v>183030</v>
      </c>
      <c r="F5334" s="2" t="str">
        <f>Tbl_BalanceHistory[[#This Row],[RespAgy]]&amp;": "&amp;Tbl_BalanceHistory[[#This Row],[RespAgency]]</f>
        <v>912: Department of Veterans Services</v>
      </c>
      <c r="G5334" s="3">
        <v>912</v>
      </c>
      <c r="H5334" s="3" t="s">
        <v>841</v>
      </c>
      <c r="I5334" s="3" t="str">
        <f>_xlfn.XLOOKUP(Tbl_BalanceHistory[[#This Row],[AgyCode]],Tbl_Agencies[Agy Code],Tbl_Agencies[Agy Sort])</f>
        <v>183030</v>
      </c>
      <c r="J5334" s="2" t="str">
        <f>Tbl_BalanceHistory[[#This Row],[AgyCode]]&amp;": "&amp;Tbl_BalanceHistory[[#This Row],[Agency Name]]</f>
        <v>912: Department of Veterans Services</v>
      </c>
      <c r="K5334" s="1">
        <v>2017</v>
      </c>
      <c r="L5334" s="3">
        <v>467</v>
      </c>
      <c r="M5334" s="3" t="s">
        <v>843</v>
      </c>
      <c r="N5334" s="2" t="str">
        <f>Tbl_BalanceHistory[[#This Row],[ProgramCode]]&amp;": "&amp;Tbl_BalanceHistory[[#This Row],[Program Name]]</f>
        <v>467: Veterans Benefit Services</v>
      </c>
      <c r="O5334" s="3" t="s">
        <v>886</v>
      </c>
      <c r="P5334" s="1" t="str">
        <f>IF(Tbl_BalanceHistory[[#This Row],[FundCode]]="0100","GF",IF(Tbl_BalanceHistory[[#This Row],[FundCode]]="01000","GF","Hi Ed / OCR"))</f>
        <v>GF</v>
      </c>
      <c r="Q5334" s="5">
        <v>12937088</v>
      </c>
      <c r="R5334" s="5">
        <v>11159589.35</v>
      </c>
      <c r="S5334" s="5">
        <v>1777498</v>
      </c>
      <c r="T5334" s="5">
        <v>1112903</v>
      </c>
      <c r="U5334" s="3" t="s">
        <v>2293</v>
      </c>
      <c r="V5334" s="5">
        <v>664595</v>
      </c>
      <c r="W5334" s="5">
        <v>74000</v>
      </c>
      <c r="X5334" s="5"/>
      <c r="Y5334" s="5"/>
      <c r="Z5334" s="5">
        <f>Tbl_BalanceHistory[[#This Row],[Discretionary Recommended - Pre 2022]]+Tbl_BalanceHistory[[#This Row],[Discretionary Balance Recommended: Policy]]+Tbl_BalanceHistory[[#This Row],[Discretionary Balance Recommended: Commitments]]</f>
        <v>74000</v>
      </c>
      <c r="AA5334" s="5">
        <f>Tbl_BalanceHistory[[#This Row],[Discretionary Balance]]-Tbl_BalanceHistory[[#This Row],[Discretionary Reappropriation]]</f>
        <v>590595</v>
      </c>
      <c r="AB5334" s="2" t="s">
        <v>2294</v>
      </c>
      <c r="AC5334" s="2"/>
      <c r="AD5334" s="2"/>
      <c r="AE5334" s="2"/>
    </row>
    <row r="5335" spans="1:31" ht="150" x14ac:dyDescent="0.25">
      <c r="A5335" s="2" t="s">
        <v>836</v>
      </c>
      <c r="B5335" s="3">
        <v>14</v>
      </c>
      <c r="C5335" s="3">
        <v>912</v>
      </c>
      <c r="D5335" s="3" t="s">
        <v>841</v>
      </c>
      <c r="E5335" s="3" t="str">
        <f>_xlfn.XLOOKUP(Tbl_BalanceHistory[[#This Row],[RespAgy]],Tbl_Agencies[Agy Code],Tbl_Agencies[Agy Sort])</f>
        <v>183030</v>
      </c>
      <c r="F5335" s="2" t="str">
        <f>Tbl_BalanceHistory[[#This Row],[RespAgy]]&amp;": "&amp;Tbl_BalanceHistory[[#This Row],[RespAgency]]</f>
        <v>912: Department of Veterans Services</v>
      </c>
      <c r="G5335" s="3">
        <v>912</v>
      </c>
      <c r="H5335" s="3" t="s">
        <v>841</v>
      </c>
      <c r="I5335" s="3" t="str">
        <f>_xlfn.XLOOKUP(Tbl_BalanceHistory[[#This Row],[AgyCode]],Tbl_Agencies[Agy Code],Tbl_Agencies[Agy Sort])</f>
        <v>183030</v>
      </c>
      <c r="J5335" s="2" t="str">
        <f>Tbl_BalanceHistory[[#This Row],[AgyCode]]&amp;": "&amp;Tbl_BalanceHistory[[#This Row],[Agency Name]]</f>
        <v>912: Department of Veterans Services</v>
      </c>
      <c r="K5335" s="1">
        <v>2018</v>
      </c>
      <c r="L5335" s="3">
        <v>467</v>
      </c>
      <c r="M5335" s="3" t="s">
        <v>843</v>
      </c>
      <c r="N5335" s="2" t="str">
        <f>Tbl_BalanceHistory[[#This Row],[ProgramCode]]&amp;": "&amp;Tbl_BalanceHistory[[#This Row],[Program Name]]</f>
        <v>467: Veterans Benefit Services</v>
      </c>
      <c r="O5335" s="3" t="s">
        <v>886</v>
      </c>
      <c r="P5335" s="1" t="str">
        <f>IF(Tbl_BalanceHistory[[#This Row],[FundCode]]="0100","GF",IF(Tbl_BalanceHistory[[#This Row],[FundCode]]="01000","GF","Hi Ed / OCR"))</f>
        <v>GF</v>
      </c>
      <c r="Q5335" s="5">
        <v>16133931</v>
      </c>
      <c r="R5335" s="5">
        <v>13859895.33</v>
      </c>
      <c r="S5335" s="5">
        <v>2274035</v>
      </c>
      <c r="T5335" s="5">
        <v>0</v>
      </c>
      <c r="U5335" s="3"/>
      <c r="V5335" s="5">
        <v>2274035</v>
      </c>
      <c r="W5335" s="5">
        <v>0</v>
      </c>
      <c r="X5335" s="5"/>
      <c r="Y5335" s="5"/>
      <c r="Z5335" s="5">
        <f>Tbl_BalanceHistory[[#This Row],[Discretionary Recommended - Pre 2022]]+Tbl_BalanceHistory[[#This Row],[Discretionary Balance Recommended: Policy]]+Tbl_BalanceHistory[[#This Row],[Discretionary Balance Recommended: Commitments]]</f>
        <v>0</v>
      </c>
      <c r="AA5335" s="5">
        <f>Tbl_BalanceHistory[[#This Row],[Discretionary Balance]]-Tbl_BalanceHistory[[#This Row],[Discretionary Reappropriation]]</f>
        <v>2274035</v>
      </c>
      <c r="AB5335" s="2" t="s">
        <v>2295</v>
      </c>
      <c r="AC5335" s="2"/>
      <c r="AD5335" s="2"/>
      <c r="AE5335" s="2"/>
    </row>
    <row r="5336" spans="1:31" ht="210" x14ac:dyDescent="0.25">
      <c r="A5336" s="2" t="s">
        <v>836</v>
      </c>
      <c r="B5336" s="3">
        <v>14</v>
      </c>
      <c r="C5336" s="3">
        <v>912</v>
      </c>
      <c r="D5336" s="3" t="s">
        <v>841</v>
      </c>
      <c r="E5336" s="3" t="str">
        <f>_xlfn.XLOOKUP(Tbl_BalanceHistory[[#This Row],[RespAgy]],Tbl_Agencies[Agy Code],Tbl_Agencies[Agy Sort])</f>
        <v>183030</v>
      </c>
      <c r="F5336" s="2" t="str">
        <f>Tbl_BalanceHistory[[#This Row],[RespAgy]]&amp;": "&amp;Tbl_BalanceHistory[[#This Row],[RespAgency]]</f>
        <v>912: Department of Veterans Services</v>
      </c>
      <c r="G5336" s="3">
        <v>912</v>
      </c>
      <c r="H5336" s="3" t="s">
        <v>841</v>
      </c>
      <c r="I5336" s="3" t="str">
        <f>_xlfn.XLOOKUP(Tbl_BalanceHistory[[#This Row],[AgyCode]],Tbl_Agencies[Agy Code],Tbl_Agencies[Agy Sort])</f>
        <v>183030</v>
      </c>
      <c r="J5336" s="2" t="str">
        <f>Tbl_BalanceHistory[[#This Row],[AgyCode]]&amp;": "&amp;Tbl_BalanceHistory[[#This Row],[Agency Name]]</f>
        <v>912: Department of Veterans Services</v>
      </c>
      <c r="K5336" s="1">
        <v>2019</v>
      </c>
      <c r="L5336" s="3">
        <v>467</v>
      </c>
      <c r="M5336" s="3" t="s">
        <v>843</v>
      </c>
      <c r="N5336" s="2" t="str">
        <f>Tbl_BalanceHistory[[#This Row],[ProgramCode]]&amp;": "&amp;Tbl_BalanceHistory[[#This Row],[Program Name]]</f>
        <v>467: Veterans Benefit Services</v>
      </c>
      <c r="O5336" s="3" t="s">
        <v>886</v>
      </c>
      <c r="P5336" s="1" t="str">
        <f>IF(Tbl_BalanceHistory[[#This Row],[FundCode]]="0100","GF",IF(Tbl_BalanceHistory[[#This Row],[FundCode]]="01000","GF","Hi Ed / OCR"))</f>
        <v>GF</v>
      </c>
      <c r="Q5336" s="5">
        <v>15976090</v>
      </c>
      <c r="R5336" s="5">
        <v>14228001.619999999</v>
      </c>
      <c r="S5336" s="5">
        <v>1748088.38</v>
      </c>
      <c r="T5336" s="5">
        <v>1183594.79</v>
      </c>
      <c r="U5336" s="3" t="s">
        <v>2296</v>
      </c>
      <c r="V5336" s="5">
        <v>564493.59</v>
      </c>
      <c r="W5336" s="5">
        <v>113950.3</v>
      </c>
      <c r="X5336" s="5"/>
      <c r="Y5336" s="5"/>
      <c r="Z5336" s="5">
        <f>Tbl_BalanceHistory[[#This Row],[Discretionary Recommended - Pre 2022]]+Tbl_BalanceHistory[[#This Row],[Discretionary Balance Recommended: Policy]]+Tbl_BalanceHistory[[#This Row],[Discretionary Balance Recommended: Commitments]]</f>
        <v>113950.3</v>
      </c>
      <c r="AA5336" s="5">
        <f>Tbl_BalanceHistory[[#This Row],[Discretionary Balance]]-Tbl_BalanceHistory[[#This Row],[Discretionary Reappropriation]]</f>
        <v>450543.29</v>
      </c>
      <c r="AB5336" s="2" t="s">
        <v>2297</v>
      </c>
      <c r="AC5336" s="2"/>
      <c r="AD5336" s="2"/>
      <c r="AE5336" s="2" t="s">
        <v>2298</v>
      </c>
    </row>
    <row r="5337" spans="1:31" ht="45" x14ac:dyDescent="0.25">
      <c r="A5337" s="2" t="s">
        <v>836</v>
      </c>
      <c r="B5337" s="3">
        <v>14</v>
      </c>
      <c r="C5337" s="3">
        <v>912</v>
      </c>
      <c r="D5337" s="3" t="s">
        <v>841</v>
      </c>
      <c r="E5337" s="3" t="str">
        <f>_xlfn.XLOOKUP(Tbl_BalanceHistory[[#This Row],[RespAgy]],Tbl_Agencies[Agy Code],Tbl_Agencies[Agy Sort])</f>
        <v>183030</v>
      </c>
      <c r="F5337" s="2" t="str">
        <f>Tbl_BalanceHistory[[#This Row],[RespAgy]]&amp;": "&amp;Tbl_BalanceHistory[[#This Row],[RespAgency]]</f>
        <v>912: Department of Veterans Services</v>
      </c>
      <c r="G5337" s="3">
        <v>912</v>
      </c>
      <c r="H5337" s="3" t="s">
        <v>841</v>
      </c>
      <c r="I5337" s="3" t="str">
        <f>_xlfn.XLOOKUP(Tbl_BalanceHistory[[#This Row],[AgyCode]],Tbl_Agencies[Agy Code],Tbl_Agencies[Agy Sort])</f>
        <v>183030</v>
      </c>
      <c r="J5337" s="2" t="str">
        <f>Tbl_BalanceHistory[[#This Row],[AgyCode]]&amp;": "&amp;Tbl_BalanceHistory[[#This Row],[Agency Name]]</f>
        <v>912: Department of Veterans Services</v>
      </c>
      <c r="K5337" s="1">
        <v>2020</v>
      </c>
      <c r="L5337" s="3">
        <v>467</v>
      </c>
      <c r="M5337" s="3" t="s">
        <v>843</v>
      </c>
      <c r="N5337" s="2" t="str">
        <f>Tbl_BalanceHistory[[#This Row],[ProgramCode]]&amp;": "&amp;Tbl_BalanceHistory[[#This Row],[Program Name]]</f>
        <v>467: Veterans Benefit Services</v>
      </c>
      <c r="O5337" s="3" t="s">
        <v>886</v>
      </c>
      <c r="P5337" s="1" t="str">
        <f>IF(Tbl_BalanceHistory[[#This Row],[FundCode]]="0100","GF",IF(Tbl_BalanceHistory[[#This Row],[FundCode]]="01000","GF","Hi Ed / OCR"))</f>
        <v>GF</v>
      </c>
      <c r="Q5337" s="5">
        <v>17994909.09</v>
      </c>
      <c r="R5337" s="5">
        <v>16348156.449999999</v>
      </c>
      <c r="S5337" s="5">
        <v>1646752.64</v>
      </c>
      <c r="T5337" s="5">
        <v>0</v>
      </c>
      <c r="U5337" s="3"/>
      <c r="V5337" s="5">
        <v>1646752.64</v>
      </c>
      <c r="W5337" s="5">
        <v>0</v>
      </c>
      <c r="X5337" s="5"/>
      <c r="Y5337" s="5"/>
      <c r="Z5337" s="5">
        <f>Tbl_BalanceHistory[[#This Row],[Discretionary Recommended - Pre 2022]]+Tbl_BalanceHistory[[#This Row],[Discretionary Balance Recommended: Policy]]+Tbl_BalanceHistory[[#This Row],[Discretionary Balance Recommended: Commitments]]</f>
        <v>0</v>
      </c>
      <c r="AA5337" s="5">
        <f>Tbl_BalanceHistory[[#This Row],[Discretionary Balance]]-Tbl_BalanceHistory[[#This Row],[Discretionary Reappropriation]]</f>
        <v>1646752.64</v>
      </c>
      <c r="AB5337" s="2"/>
      <c r="AC5337" s="2"/>
      <c r="AD5337" s="2"/>
      <c r="AE5337" s="2"/>
    </row>
    <row r="5338" spans="1:31" ht="45" x14ac:dyDescent="0.25">
      <c r="A5338" s="2" t="s">
        <v>836</v>
      </c>
      <c r="B5338" s="3">
        <v>14</v>
      </c>
      <c r="C5338" s="3">
        <v>912</v>
      </c>
      <c r="D5338" s="3" t="s">
        <v>841</v>
      </c>
      <c r="E5338" s="3" t="str">
        <f>_xlfn.XLOOKUP(Tbl_BalanceHistory[[#This Row],[RespAgy]],Tbl_Agencies[Agy Code],Tbl_Agencies[Agy Sort])</f>
        <v>183030</v>
      </c>
      <c r="F5338" s="2" t="str">
        <f>Tbl_BalanceHistory[[#This Row],[RespAgy]]&amp;": "&amp;Tbl_BalanceHistory[[#This Row],[RespAgency]]</f>
        <v>912: Department of Veterans Services</v>
      </c>
      <c r="G5338" s="3">
        <v>912</v>
      </c>
      <c r="H5338" s="3" t="s">
        <v>841</v>
      </c>
      <c r="I5338" s="3" t="str">
        <f>_xlfn.XLOOKUP(Tbl_BalanceHistory[[#This Row],[AgyCode]],Tbl_Agencies[Agy Code],Tbl_Agencies[Agy Sort])</f>
        <v>183030</v>
      </c>
      <c r="J5338" s="2" t="str">
        <f>Tbl_BalanceHistory[[#This Row],[AgyCode]]&amp;": "&amp;Tbl_BalanceHistory[[#This Row],[Agency Name]]</f>
        <v>912: Department of Veterans Services</v>
      </c>
      <c r="K5338" s="1">
        <v>2014</v>
      </c>
      <c r="L5338" s="3">
        <v>499</v>
      </c>
      <c r="M5338" s="3" t="s">
        <v>62</v>
      </c>
      <c r="N5338" s="2" t="str">
        <f>Tbl_BalanceHistory[[#This Row],[ProgramCode]]&amp;": "&amp;Tbl_BalanceHistory[[#This Row],[Program Name]]</f>
        <v>499: Administrative and Support Services</v>
      </c>
      <c r="O5338" s="3" t="s">
        <v>1730</v>
      </c>
      <c r="P5338" s="1" t="str">
        <f>IF(Tbl_BalanceHistory[[#This Row],[FundCode]]="0100","GF",IF(Tbl_BalanceHistory[[#This Row],[FundCode]]="01000","GF","Hi Ed / OCR"))</f>
        <v>GF</v>
      </c>
      <c r="Q5338" s="5">
        <v>1342128</v>
      </c>
      <c r="R5338" s="5">
        <v>1191550.3400000001</v>
      </c>
      <c r="S5338" s="5">
        <v>150577</v>
      </c>
      <c r="T5338" s="5">
        <v>0</v>
      </c>
      <c r="U5338" s="3"/>
      <c r="V5338" s="5">
        <v>150577</v>
      </c>
      <c r="W5338" s="5">
        <v>150000</v>
      </c>
      <c r="X5338" s="5"/>
      <c r="Y5338" s="5"/>
      <c r="Z5338" s="5">
        <f>Tbl_BalanceHistory[[#This Row],[Discretionary Recommended - Pre 2022]]+Tbl_BalanceHistory[[#This Row],[Discretionary Balance Recommended: Policy]]+Tbl_BalanceHistory[[#This Row],[Discretionary Balance Recommended: Commitments]]</f>
        <v>150000</v>
      </c>
      <c r="AA5338" s="5">
        <f>Tbl_BalanceHistory[[#This Row],[Discretionary Balance]]-Tbl_BalanceHistory[[#This Row],[Discretionary Reappropriation]]</f>
        <v>577</v>
      </c>
      <c r="AB5338" s="2" t="s">
        <v>1791</v>
      </c>
      <c r="AC5338" s="2"/>
      <c r="AD5338" s="2"/>
      <c r="AE5338" s="2"/>
    </row>
    <row r="5339" spans="1:31" ht="45" x14ac:dyDescent="0.25">
      <c r="A5339" s="2" t="s">
        <v>836</v>
      </c>
      <c r="B5339" s="3">
        <v>14</v>
      </c>
      <c r="C5339" s="3">
        <v>912</v>
      </c>
      <c r="D5339" s="3" t="s">
        <v>841</v>
      </c>
      <c r="E5339" s="3" t="str">
        <f>_xlfn.XLOOKUP(Tbl_BalanceHistory[[#This Row],[RespAgy]],Tbl_Agencies[Agy Code],Tbl_Agencies[Agy Sort])</f>
        <v>183030</v>
      </c>
      <c r="F5339" s="2" t="str">
        <f>Tbl_BalanceHistory[[#This Row],[RespAgy]]&amp;": "&amp;Tbl_BalanceHistory[[#This Row],[RespAgency]]</f>
        <v>912: Department of Veterans Services</v>
      </c>
      <c r="G5339" s="3">
        <v>912</v>
      </c>
      <c r="H5339" s="3" t="s">
        <v>841</v>
      </c>
      <c r="I5339" s="3" t="str">
        <f>_xlfn.XLOOKUP(Tbl_BalanceHistory[[#This Row],[AgyCode]],Tbl_Agencies[Agy Code],Tbl_Agencies[Agy Sort])</f>
        <v>183030</v>
      </c>
      <c r="J5339" s="2" t="str">
        <f>Tbl_BalanceHistory[[#This Row],[AgyCode]]&amp;": "&amp;Tbl_BalanceHistory[[#This Row],[Agency Name]]</f>
        <v>912: Department of Veterans Services</v>
      </c>
      <c r="K5339" s="1">
        <v>2015</v>
      </c>
      <c r="L5339" s="3">
        <v>499</v>
      </c>
      <c r="M5339" s="3" t="s">
        <v>62</v>
      </c>
      <c r="N5339" s="2" t="str">
        <f>Tbl_BalanceHistory[[#This Row],[ProgramCode]]&amp;": "&amp;Tbl_BalanceHistory[[#This Row],[Program Name]]</f>
        <v>499: Administrative and Support Services</v>
      </c>
      <c r="O5339" s="3" t="s">
        <v>1730</v>
      </c>
      <c r="P5339" s="1" t="str">
        <f>IF(Tbl_BalanceHistory[[#This Row],[FundCode]]="0100","GF",IF(Tbl_BalanceHistory[[#This Row],[FundCode]]="01000","GF","Hi Ed / OCR"))</f>
        <v>GF</v>
      </c>
      <c r="Q5339" s="5">
        <v>1516818</v>
      </c>
      <c r="R5339" s="5">
        <v>1456795</v>
      </c>
      <c r="S5339" s="5">
        <v>60022</v>
      </c>
      <c r="T5339" s="5">
        <v>0</v>
      </c>
      <c r="U5339" s="3"/>
      <c r="V5339" s="5">
        <v>60022</v>
      </c>
      <c r="W5339" s="5">
        <v>60022</v>
      </c>
      <c r="X5339" s="5"/>
      <c r="Y5339" s="5"/>
      <c r="Z5339" s="5">
        <f>Tbl_BalanceHistory[[#This Row],[Discretionary Recommended - Pre 2022]]+Tbl_BalanceHistory[[#This Row],[Discretionary Balance Recommended: Policy]]+Tbl_BalanceHistory[[#This Row],[Discretionary Balance Recommended: Commitments]]</f>
        <v>60022</v>
      </c>
      <c r="AA5339" s="5">
        <f>Tbl_BalanceHistory[[#This Row],[Discretionary Balance]]-Tbl_BalanceHistory[[#This Row],[Discretionary Reappropriation]]</f>
        <v>0</v>
      </c>
      <c r="AB5339" s="2" t="s">
        <v>2299</v>
      </c>
      <c r="AC5339" s="2"/>
      <c r="AD5339" s="2"/>
      <c r="AE5339" s="2"/>
    </row>
    <row r="5340" spans="1:31" ht="45" x14ac:dyDescent="0.25">
      <c r="A5340" s="2" t="s">
        <v>836</v>
      </c>
      <c r="B5340" s="3">
        <v>14</v>
      </c>
      <c r="C5340" s="3">
        <v>912</v>
      </c>
      <c r="D5340" s="3" t="s">
        <v>841</v>
      </c>
      <c r="E5340" s="3" t="str">
        <f>_xlfn.XLOOKUP(Tbl_BalanceHistory[[#This Row],[RespAgy]],Tbl_Agencies[Agy Code],Tbl_Agencies[Agy Sort])</f>
        <v>183030</v>
      </c>
      <c r="F5340" s="2" t="str">
        <f>Tbl_BalanceHistory[[#This Row],[RespAgy]]&amp;": "&amp;Tbl_BalanceHistory[[#This Row],[RespAgency]]</f>
        <v>912: Department of Veterans Services</v>
      </c>
      <c r="G5340" s="3">
        <v>912</v>
      </c>
      <c r="H5340" s="3" t="s">
        <v>841</v>
      </c>
      <c r="I5340" s="3" t="str">
        <f>_xlfn.XLOOKUP(Tbl_BalanceHistory[[#This Row],[AgyCode]],Tbl_Agencies[Agy Code],Tbl_Agencies[Agy Sort])</f>
        <v>183030</v>
      </c>
      <c r="J5340" s="2" t="str">
        <f>Tbl_BalanceHistory[[#This Row],[AgyCode]]&amp;": "&amp;Tbl_BalanceHistory[[#This Row],[Agency Name]]</f>
        <v>912: Department of Veterans Services</v>
      </c>
      <c r="K5340" s="1">
        <v>2016</v>
      </c>
      <c r="L5340" s="3">
        <v>499</v>
      </c>
      <c r="M5340" s="3" t="s">
        <v>62</v>
      </c>
      <c r="N5340" s="2" t="str">
        <f>Tbl_BalanceHistory[[#This Row],[ProgramCode]]&amp;": "&amp;Tbl_BalanceHistory[[#This Row],[Program Name]]</f>
        <v>499: Administrative and Support Services</v>
      </c>
      <c r="O5340" s="3" t="s">
        <v>1730</v>
      </c>
      <c r="P5340" s="1" t="str">
        <f>IF(Tbl_BalanceHistory[[#This Row],[FundCode]]="0100","GF",IF(Tbl_BalanceHistory[[#This Row],[FundCode]]="01000","GF","Hi Ed / OCR"))</f>
        <v>GF</v>
      </c>
      <c r="Q5340" s="5">
        <v>1640603</v>
      </c>
      <c r="R5340" s="5">
        <v>1638458.6</v>
      </c>
      <c r="S5340" s="5">
        <v>2144</v>
      </c>
      <c r="T5340" s="5">
        <v>0</v>
      </c>
      <c r="U5340" s="3"/>
      <c r="V5340" s="5">
        <v>2144</v>
      </c>
      <c r="W5340" s="5">
        <v>0</v>
      </c>
      <c r="X5340" s="5"/>
      <c r="Y5340" s="5"/>
      <c r="Z5340" s="5">
        <f>Tbl_BalanceHistory[[#This Row],[Discretionary Recommended - Pre 2022]]+Tbl_BalanceHistory[[#This Row],[Discretionary Balance Recommended: Policy]]+Tbl_BalanceHistory[[#This Row],[Discretionary Balance Recommended: Commitments]]</f>
        <v>0</v>
      </c>
      <c r="AA5340" s="5">
        <f>Tbl_BalanceHistory[[#This Row],[Discretionary Balance]]-Tbl_BalanceHistory[[#This Row],[Discretionary Reappropriation]]</f>
        <v>2144</v>
      </c>
      <c r="AB5340" s="2"/>
      <c r="AC5340" s="2"/>
      <c r="AD5340" s="2"/>
      <c r="AE5340" s="2"/>
    </row>
    <row r="5341" spans="1:31" ht="45" x14ac:dyDescent="0.25">
      <c r="A5341" s="2" t="s">
        <v>836</v>
      </c>
      <c r="B5341" s="3">
        <v>14</v>
      </c>
      <c r="C5341" s="3">
        <v>912</v>
      </c>
      <c r="D5341" s="3" t="s">
        <v>841</v>
      </c>
      <c r="E5341" s="3" t="str">
        <f>_xlfn.XLOOKUP(Tbl_BalanceHistory[[#This Row],[RespAgy]],Tbl_Agencies[Agy Code],Tbl_Agencies[Agy Sort])</f>
        <v>183030</v>
      </c>
      <c r="F5341" s="2" t="str">
        <f>Tbl_BalanceHistory[[#This Row],[RespAgy]]&amp;": "&amp;Tbl_BalanceHistory[[#This Row],[RespAgency]]</f>
        <v>912: Department of Veterans Services</v>
      </c>
      <c r="G5341" s="3">
        <v>912</v>
      </c>
      <c r="H5341" s="3" t="s">
        <v>841</v>
      </c>
      <c r="I5341" s="3" t="str">
        <f>_xlfn.XLOOKUP(Tbl_BalanceHistory[[#This Row],[AgyCode]],Tbl_Agencies[Agy Code],Tbl_Agencies[Agy Sort])</f>
        <v>183030</v>
      </c>
      <c r="J5341" s="2" t="str">
        <f>Tbl_BalanceHistory[[#This Row],[AgyCode]]&amp;": "&amp;Tbl_BalanceHistory[[#This Row],[Agency Name]]</f>
        <v>912: Department of Veterans Services</v>
      </c>
      <c r="K5341" s="1">
        <v>2017</v>
      </c>
      <c r="L5341" s="3">
        <v>499</v>
      </c>
      <c r="M5341" s="3" t="s">
        <v>62</v>
      </c>
      <c r="N5341" s="2" t="str">
        <f>Tbl_BalanceHistory[[#This Row],[ProgramCode]]&amp;": "&amp;Tbl_BalanceHistory[[#This Row],[Program Name]]</f>
        <v>499: Administrative and Support Services</v>
      </c>
      <c r="O5341" s="3" t="s">
        <v>886</v>
      </c>
      <c r="P5341" s="1" t="str">
        <f>IF(Tbl_BalanceHistory[[#This Row],[FundCode]]="0100","GF",IF(Tbl_BalanceHistory[[#This Row],[FundCode]]="01000","GF","Hi Ed / OCR"))</f>
        <v>GF</v>
      </c>
      <c r="Q5341" s="5">
        <v>2380561</v>
      </c>
      <c r="R5341" s="5">
        <v>2378043.0299999998</v>
      </c>
      <c r="S5341" s="5">
        <v>2517</v>
      </c>
      <c r="T5341" s="5">
        <v>0</v>
      </c>
      <c r="U5341" s="3"/>
      <c r="V5341" s="5">
        <v>2517</v>
      </c>
      <c r="W5341" s="5">
        <v>0</v>
      </c>
      <c r="X5341" s="5"/>
      <c r="Y5341" s="5"/>
      <c r="Z5341" s="5">
        <f>Tbl_BalanceHistory[[#This Row],[Discretionary Recommended - Pre 2022]]+Tbl_BalanceHistory[[#This Row],[Discretionary Balance Recommended: Policy]]+Tbl_BalanceHistory[[#This Row],[Discretionary Balance Recommended: Commitments]]</f>
        <v>0</v>
      </c>
      <c r="AA5341" s="5">
        <f>Tbl_BalanceHistory[[#This Row],[Discretionary Balance]]-Tbl_BalanceHistory[[#This Row],[Discretionary Reappropriation]]</f>
        <v>2517</v>
      </c>
      <c r="AB5341" s="2"/>
      <c r="AC5341" s="2"/>
      <c r="AD5341" s="2"/>
      <c r="AE5341" s="2"/>
    </row>
    <row r="5342" spans="1:31" ht="45" x14ac:dyDescent="0.25">
      <c r="A5342" s="2" t="s">
        <v>836</v>
      </c>
      <c r="B5342" s="3">
        <v>14</v>
      </c>
      <c r="C5342" s="3">
        <v>912</v>
      </c>
      <c r="D5342" s="3" t="s">
        <v>841</v>
      </c>
      <c r="E5342" s="3" t="str">
        <f>_xlfn.XLOOKUP(Tbl_BalanceHistory[[#This Row],[RespAgy]],Tbl_Agencies[Agy Code],Tbl_Agencies[Agy Sort])</f>
        <v>183030</v>
      </c>
      <c r="F5342" s="2" t="str">
        <f>Tbl_BalanceHistory[[#This Row],[RespAgy]]&amp;": "&amp;Tbl_BalanceHistory[[#This Row],[RespAgency]]</f>
        <v>912: Department of Veterans Services</v>
      </c>
      <c r="G5342" s="3">
        <v>912</v>
      </c>
      <c r="H5342" s="3" t="s">
        <v>841</v>
      </c>
      <c r="I5342" s="3" t="str">
        <f>_xlfn.XLOOKUP(Tbl_BalanceHistory[[#This Row],[AgyCode]],Tbl_Agencies[Agy Code],Tbl_Agencies[Agy Sort])</f>
        <v>183030</v>
      </c>
      <c r="J5342" s="2" t="str">
        <f>Tbl_BalanceHistory[[#This Row],[AgyCode]]&amp;": "&amp;Tbl_BalanceHistory[[#This Row],[Agency Name]]</f>
        <v>912: Department of Veterans Services</v>
      </c>
      <c r="K5342" s="1">
        <v>2018</v>
      </c>
      <c r="L5342" s="3">
        <v>499</v>
      </c>
      <c r="M5342" s="3" t="s">
        <v>62</v>
      </c>
      <c r="N5342" s="2" t="str">
        <f>Tbl_BalanceHistory[[#This Row],[ProgramCode]]&amp;": "&amp;Tbl_BalanceHistory[[#This Row],[Program Name]]</f>
        <v>499: Administrative and Support Services</v>
      </c>
      <c r="O5342" s="3" t="s">
        <v>886</v>
      </c>
      <c r="P5342" s="1" t="str">
        <f>IF(Tbl_BalanceHistory[[#This Row],[FundCode]]="0100","GF",IF(Tbl_BalanceHistory[[#This Row],[FundCode]]="01000","GF","Hi Ed / OCR"))</f>
        <v>GF</v>
      </c>
      <c r="Q5342" s="5">
        <v>2535668</v>
      </c>
      <c r="R5342" s="5">
        <v>2535648.7000000002</v>
      </c>
      <c r="S5342" s="5">
        <v>19</v>
      </c>
      <c r="T5342" s="5">
        <v>0</v>
      </c>
      <c r="U5342" s="3"/>
      <c r="V5342" s="5">
        <v>19</v>
      </c>
      <c r="W5342" s="5">
        <v>0</v>
      </c>
      <c r="X5342" s="5"/>
      <c r="Y5342" s="5"/>
      <c r="Z5342" s="5">
        <f>Tbl_BalanceHistory[[#This Row],[Discretionary Recommended - Pre 2022]]+Tbl_BalanceHistory[[#This Row],[Discretionary Balance Recommended: Policy]]+Tbl_BalanceHistory[[#This Row],[Discretionary Balance Recommended: Commitments]]</f>
        <v>0</v>
      </c>
      <c r="AA5342" s="5">
        <f>Tbl_BalanceHistory[[#This Row],[Discretionary Balance]]-Tbl_BalanceHistory[[#This Row],[Discretionary Reappropriation]]</f>
        <v>19</v>
      </c>
      <c r="AB5342" s="2"/>
      <c r="AC5342" s="2"/>
      <c r="AD5342" s="2"/>
      <c r="AE5342" s="2"/>
    </row>
    <row r="5343" spans="1:31" ht="45" x14ac:dyDescent="0.25">
      <c r="A5343" s="2" t="s">
        <v>836</v>
      </c>
      <c r="B5343" s="3">
        <v>14</v>
      </c>
      <c r="C5343" s="3">
        <v>912</v>
      </c>
      <c r="D5343" s="3" t="s">
        <v>841</v>
      </c>
      <c r="E5343" s="3" t="str">
        <f>_xlfn.XLOOKUP(Tbl_BalanceHistory[[#This Row],[RespAgy]],Tbl_Agencies[Agy Code],Tbl_Agencies[Agy Sort])</f>
        <v>183030</v>
      </c>
      <c r="F5343" s="2" t="str">
        <f>Tbl_BalanceHistory[[#This Row],[RespAgy]]&amp;": "&amp;Tbl_BalanceHistory[[#This Row],[RespAgency]]</f>
        <v>912: Department of Veterans Services</v>
      </c>
      <c r="G5343" s="3">
        <v>912</v>
      </c>
      <c r="H5343" s="3" t="s">
        <v>841</v>
      </c>
      <c r="I5343" s="3" t="str">
        <f>_xlfn.XLOOKUP(Tbl_BalanceHistory[[#This Row],[AgyCode]],Tbl_Agencies[Agy Code],Tbl_Agencies[Agy Sort])</f>
        <v>183030</v>
      </c>
      <c r="J5343" s="2" t="str">
        <f>Tbl_BalanceHistory[[#This Row],[AgyCode]]&amp;": "&amp;Tbl_BalanceHistory[[#This Row],[Agency Name]]</f>
        <v>912: Department of Veterans Services</v>
      </c>
      <c r="K5343" s="1">
        <v>2019</v>
      </c>
      <c r="L5343" s="3">
        <v>499</v>
      </c>
      <c r="M5343" s="3" t="s">
        <v>62</v>
      </c>
      <c r="N5343" s="2" t="str">
        <f>Tbl_BalanceHistory[[#This Row],[ProgramCode]]&amp;": "&amp;Tbl_BalanceHistory[[#This Row],[Program Name]]</f>
        <v>499: Administrative and Support Services</v>
      </c>
      <c r="O5343" s="3" t="s">
        <v>886</v>
      </c>
      <c r="P5343" s="1" t="str">
        <f>IF(Tbl_BalanceHistory[[#This Row],[FundCode]]="0100","GF",IF(Tbl_BalanceHistory[[#This Row],[FundCode]]="01000","GF","Hi Ed / OCR"))</f>
        <v>GF</v>
      </c>
      <c r="Q5343" s="5">
        <v>2438540</v>
      </c>
      <c r="R5343" s="5">
        <v>2435688.83</v>
      </c>
      <c r="S5343" s="5">
        <v>2851.17</v>
      </c>
      <c r="T5343" s="5">
        <v>0</v>
      </c>
      <c r="U5343" s="3"/>
      <c r="V5343" s="5">
        <v>2851.17</v>
      </c>
      <c r="W5343" s="5">
        <v>0</v>
      </c>
      <c r="X5343" s="5"/>
      <c r="Y5343" s="5"/>
      <c r="Z5343" s="5">
        <f>Tbl_BalanceHistory[[#This Row],[Discretionary Recommended - Pre 2022]]+Tbl_BalanceHistory[[#This Row],[Discretionary Balance Recommended: Policy]]+Tbl_BalanceHistory[[#This Row],[Discretionary Balance Recommended: Commitments]]</f>
        <v>0</v>
      </c>
      <c r="AA5343" s="5">
        <f>Tbl_BalanceHistory[[#This Row],[Discretionary Balance]]-Tbl_BalanceHistory[[#This Row],[Discretionary Reappropriation]]</f>
        <v>2851.17</v>
      </c>
      <c r="AB5343" s="2" t="s">
        <v>2215</v>
      </c>
      <c r="AC5343" s="2"/>
      <c r="AD5343" s="2"/>
      <c r="AE5343" s="2"/>
    </row>
    <row r="5344" spans="1:31" ht="45" x14ac:dyDescent="0.25">
      <c r="A5344" s="2" t="s">
        <v>836</v>
      </c>
      <c r="B5344" s="3">
        <v>14</v>
      </c>
      <c r="C5344" s="3">
        <v>912</v>
      </c>
      <c r="D5344" s="3" t="s">
        <v>841</v>
      </c>
      <c r="E5344" s="3" t="str">
        <f>_xlfn.XLOOKUP(Tbl_BalanceHistory[[#This Row],[RespAgy]],Tbl_Agencies[Agy Code],Tbl_Agencies[Agy Sort])</f>
        <v>183030</v>
      </c>
      <c r="F5344" s="2" t="str">
        <f>Tbl_BalanceHistory[[#This Row],[RespAgy]]&amp;": "&amp;Tbl_BalanceHistory[[#This Row],[RespAgency]]</f>
        <v>912: Department of Veterans Services</v>
      </c>
      <c r="G5344" s="3">
        <v>912</v>
      </c>
      <c r="H5344" s="3" t="s">
        <v>841</v>
      </c>
      <c r="I5344" s="3" t="str">
        <f>_xlfn.XLOOKUP(Tbl_BalanceHistory[[#This Row],[AgyCode]],Tbl_Agencies[Agy Code],Tbl_Agencies[Agy Sort])</f>
        <v>183030</v>
      </c>
      <c r="J5344" s="2" t="str">
        <f>Tbl_BalanceHistory[[#This Row],[AgyCode]]&amp;": "&amp;Tbl_BalanceHistory[[#This Row],[Agency Name]]</f>
        <v>912: Department of Veterans Services</v>
      </c>
      <c r="K5344" s="1">
        <v>2020</v>
      </c>
      <c r="L5344" s="3">
        <v>499</v>
      </c>
      <c r="M5344" s="3" t="s">
        <v>62</v>
      </c>
      <c r="N5344" s="2" t="str">
        <f>Tbl_BalanceHistory[[#This Row],[ProgramCode]]&amp;": "&amp;Tbl_BalanceHistory[[#This Row],[Program Name]]</f>
        <v>499: Administrative and Support Services</v>
      </c>
      <c r="O5344" s="3" t="s">
        <v>886</v>
      </c>
      <c r="P5344" s="1" t="str">
        <f>IF(Tbl_BalanceHistory[[#This Row],[FundCode]]="0100","GF",IF(Tbl_BalanceHistory[[#This Row],[FundCode]]="01000","GF","Hi Ed / OCR"))</f>
        <v>GF</v>
      </c>
      <c r="Q5344" s="5">
        <v>2638513</v>
      </c>
      <c r="R5344" s="5">
        <v>2638250.31</v>
      </c>
      <c r="S5344" s="5">
        <v>262.69</v>
      </c>
      <c r="T5344" s="5">
        <v>0</v>
      </c>
      <c r="U5344" s="3"/>
      <c r="V5344" s="5">
        <v>262.69</v>
      </c>
      <c r="W5344" s="5">
        <v>0</v>
      </c>
      <c r="X5344" s="5"/>
      <c r="Y5344" s="5"/>
      <c r="Z5344" s="5">
        <f>Tbl_BalanceHistory[[#This Row],[Discretionary Recommended - Pre 2022]]+Tbl_BalanceHistory[[#This Row],[Discretionary Balance Recommended: Policy]]+Tbl_BalanceHistory[[#This Row],[Discretionary Balance Recommended: Commitments]]</f>
        <v>0</v>
      </c>
      <c r="AA5344" s="5">
        <f>Tbl_BalanceHistory[[#This Row],[Discretionary Balance]]-Tbl_BalanceHistory[[#This Row],[Discretionary Reappropriation]]</f>
        <v>262.69</v>
      </c>
      <c r="AB5344" s="2"/>
      <c r="AC5344" s="2"/>
      <c r="AD5344" s="2"/>
      <c r="AE5344" s="2"/>
    </row>
    <row r="5345" spans="1:31" ht="45" x14ac:dyDescent="0.25">
      <c r="A5345" s="2" t="s">
        <v>836</v>
      </c>
      <c r="B5345" s="3">
        <v>14</v>
      </c>
      <c r="C5345" s="3">
        <v>912</v>
      </c>
      <c r="D5345" s="3" t="s">
        <v>841</v>
      </c>
      <c r="E5345" s="3" t="str">
        <f>_xlfn.XLOOKUP(Tbl_BalanceHistory[[#This Row],[RespAgy]],Tbl_Agencies[Agy Code],Tbl_Agencies[Agy Sort])</f>
        <v>183030</v>
      </c>
      <c r="F5345" s="2" t="str">
        <f>Tbl_BalanceHistory[[#This Row],[RespAgy]]&amp;": "&amp;Tbl_BalanceHistory[[#This Row],[RespAgency]]</f>
        <v>912: Department of Veterans Services</v>
      </c>
      <c r="G5345" s="3">
        <v>912</v>
      </c>
      <c r="H5345" s="3" t="s">
        <v>841</v>
      </c>
      <c r="I5345" s="3" t="str">
        <f>_xlfn.XLOOKUP(Tbl_BalanceHistory[[#This Row],[AgyCode]],Tbl_Agencies[Agy Code],Tbl_Agencies[Agy Sort])</f>
        <v>183030</v>
      </c>
      <c r="J5345" s="2" t="str">
        <f>Tbl_BalanceHistory[[#This Row],[AgyCode]]&amp;": "&amp;Tbl_BalanceHistory[[#This Row],[Agency Name]]</f>
        <v>912: Department of Veterans Services</v>
      </c>
      <c r="K5345" s="1">
        <v>2014</v>
      </c>
      <c r="L5345" s="3">
        <v>502</v>
      </c>
      <c r="M5345" s="3" t="s">
        <v>219</v>
      </c>
      <c r="N5345" s="2" t="str">
        <f>Tbl_BalanceHistory[[#This Row],[ProgramCode]]&amp;": "&amp;Tbl_BalanceHistory[[#This Row],[Program Name]]</f>
        <v>502: Historic and Commemorative Attraction Management</v>
      </c>
      <c r="O5345" s="3" t="s">
        <v>1730</v>
      </c>
      <c r="P5345" s="1" t="str">
        <f>IF(Tbl_BalanceHistory[[#This Row],[FundCode]]="0100","GF",IF(Tbl_BalanceHistory[[#This Row],[FundCode]]="01000","GF","Hi Ed / OCR"))</f>
        <v>GF</v>
      </c>
      <c r="Q5345" s="5">
        <v>1841636</v>
      </c>
      <c r="R5345" s="5">
        <v>1840932.28</v>
      </c>
      <c r="S5345" s="5">
        <v>703</v>
      </c>
      <c r="T5345" s="5">
        <v>0</v>
      </c>
      <c r="U5345" s="3"/>
      <c r="V5345" s="5">
        <v>703</v>
      </c>
      <c r="W5345" s="5">
        <v>0</v>
      </c>
      <c r="X5345" s="5"/>
      <c r="Y5345" s="5"/>
      <c r="Z5345" s="5">
        <f>Tbl_BalanceHistory[[#This Row],[Discretionary Recommended - Pre 2022]]+Tbl_BalanceHistory[[#This Row],[Discretionary Balance Recommended: Policy]]+Tbl_BalanceHistory[[#This Row],[Discretionary Balance Recommended: Commitments]]</f>
        <v>0</v>
      </c>
      <c r="AA5345" s="5">
        <f>Tbl_BalanceHistory[[#This Row],[Discretionary Balance]]-Tbl_BalanceHistory[[#This Row],[Discretionary Reappropriation]]</f>
        <v>703</v>
      </c>
      <c r="AB5345" s="2"/>
      <c r="AC5345" s="2"/>
      <c r="AD5345" s="2"/>
      <c r="AE5345" s="2"/>
    </row>
    <row r="5346" spans="1:31" ht="45" x14ac:dyDescent="0.25">
      <c r="A5346" s="2" t="s">
        <v>836</v>
      </c>
      <c r="B5346" s="3">
        <v>14</v>
      </c>
      <c r="C5346" s="3">
        <v>912</v>
      </c>
      <c r="D5346" s="3" t="s">
        <v>841</v>
      </c>
      <c r="E5346" s="3" t="str">
        <f>_xlfn.XLOOKUP(Tbl_BalanceHistory[[#This Row],[RespAgy]],Tbl_Agencies[Agy Code],Tbl_Agencies[Agy Sort])</f>
        <v>183030</v>
      </c>
      <c r="F5346" s="2" t="str">
        <f>Tbl_BalanceHistory[[#This Row],[RespAgy]]&amp;": "&amp;Tbl_BalanceHistory[[#This Row],[RespAgency]]</f>
        <v>912: Department of Veterans Services</v>
      </c>
      <c r="G5346" s="3">
        <v>912</v>
      </c>
      <c r="H5346" s="3" t="s">
        <v>841</v>
      </c>
      <c r="I5346" s="3" t="str">
        <f>_xlfn.XLOOKUP(Tbl_BalanceHistory[[#This Row],[AgyCode]],Tbl_Agencies[Agy Code],Tbl_Agencies[Agy Sort])</f>
        <v>183030</v>
      </c>
      <c r="J5346" s="2" t="str">
        <f>Tbl_BalanceHistory[[#This Row],[AgyCode]]&amp;": "&amp;Tbl_BalanceHistory[[#This Row],[Agency Name]]</f>
        <v>912: Department of Veterans Services</v>
      </c>
      <c r="K5346" s="1">
        <v>2015</v>
      </c>
      <c r="L5346" s="3">
        <v>502</v>
      </c>
      <c r="M5346" s="3" t="s">
        <v>219</v>
      </c>
      <c r="N5346" s="2" t="str">
        <f>Tbl_BalanceHistory[[#This Row],[ProgramCode]]&amp;": "&amp;Tbl_BalanceHistory[[#This Row],[Program Name]]</f>
        <v>502: Historic and Commemorative Attraction Management</v>
      </c>
      <c r="O5346" s="3" t="s">
        <v>1730</v>
      </c>
      <c r="P5346" s="1" t="str">
        <f>IF(Tbl_BalanceHistory[[#This Row],[FundCode]]="0100","GF",IF(Tbl_BalanceHistory[[#This Row],[FundCode]]="01000","GF","Hi Ed / OCR"))</f>
        <v>GF</v>
      </c>
      <c r="Q5346" s="5">
        <v>1902346</v>
      </c>
      <c r="R5346" s="5">
        <v>1840109</v>
      </c>
      <c r="S5346" s="5">
        <v>62236</v>
      </c>
      <c r="T5346" s="5">
        <v>0</v>
      </c>
      <c r="U5346" s="3"/>
      <c r="V5346" s="5">
        <v>62236</v>
      </c>
      <c r="W5346" s="5">
        <v>62236</v>
      </c>
      <c r="X5346" s="5"/>
      <c r="Y5346" s="5"/>
      <c r="Z5346" s="5">
        <f>Tbl_BalanceHistory[[#This Row],[Discretionary Recommended - Pre 2022]]+Tbl_BalanceHistory[[#This Row],[Discretionary Balance Recommended: Policy]]+Tbl_BalanceHistory[[#This Row],[Discretionary Balance Recommended: Commitments]]</f>
        <v>62236</v>
      </c>
      <c r="AA5346" s="5">
        <f>Tbl_BalanceHistory[[#This Row],[Discretionary Balance]]-Tbl_BalanceHistory[[#This Row],[Discretionary Reappropriation]]</f>
        <v>0</v>
      </c>
      <c r="AB5346" s="2" t="s">
        <v>2300</v>
      </c>
      <c r="AC5346" s="2"/>
      <c r="AD5346" s="2"/>
      <c r="AE5346" s="2"/>
    </row>
    <row r="5347" spans="1:31" ht="45" x14ac:dyDescent="0.25">
      <c r="A5347" s="2" t="s">
        <v>836</v>
      </c>
      <c r="B5347" s="3">
        <v>14</v>
      </c>
      <c r="C5347" s="3">
        <v>912</v>
      </c>
      <c r="D5347" s="3" t="s">
        <v>841</v>
      </c>
      <c r="E5347" s="3" t="str">
        <f>_xlfn.XLOOKUP(Tbl_BalanceHistory[[#This Row],[RespAgy]],Tbl_Agencies[Agy Code],Tbl_Agencies[Agy Sort])</f>
        <v>183030</v>
      </c>
      <c r="F5347" s="2" t="str">
        <f>Tbl_BalanceHistory[[#This Row],[RespAgy]]&amp;": "&amp;Tbl_BalanceHistory[[#This Row],[RespAgency]]</f>
        <v>912: Department of Veterans Services</v>
      </c>
      <c r="G5347" s="3">
        <v>912</v>
      </c>
      <c r="H5347" s="3" t="s">
        <v>841</v>
      </c>
      <c r="I5347" s="3" t="str">
        <f>_xlfn.XLOOKUP(Tbl_BalanceHistory[[#This Row],[AgyCode]],Tbl_Agencies[Agy Code],Tbl_Agencies[Agy Sort])</f>
        <v>183030</v>
      </c>
      <c r="J5347" s="2" t="str">
        <f>Tbl_BalanceHistory[[#This Row],[AgyCode]]&amp;": "&amp;Tbl_BalanceHistory[[#This Row],[Agency Name]]</f>
        <v>912: Department of Veterans Services</v>
      </c>
      <c r="K5347" s="1">
        <v>2016</v>
      </c>
      <c r="L5347" s="3">
        <v>502</v>
      </c>
      <c r="M5347" s="3" t="s">
        <v>219</v>
      </c>
      <c r="N5347" s="2" t="str">
        <f>Tbl_BalanceHistory[[#This Row],[ProgramCode]]&amp;": "&amp;Tbl_BalanceHistory[[#This Row],[Program Name]]</f>
        <v>502: Historic and Commemorative Attraction Management</v>
      </c>
      <c r="O5347" s="3" t="s">
        <v>1730</v>
      </c>
      <c r="P5347" s="1" t="str">
        <f>IF(Tbl_BalanceHistory[[#This Row],[FundCode]]="0100","GF",IF(Tbl_BalanceHistory[[#This Row],[FundCode]]="01000","GF","Hi Ed / OCR"))</f>
        <v>GF</v>
      </c>
      <c r="Q5347" s="5">
        <v>2096397</v>
      </c>
      <c r="R5347" s="5">
        <v>2096380.76</v>
      </c>
      <c r="S5347" s="5">
        <v>16</v>
      </c>
      <c r="T5347" s="5">
        <v>0</v>
      </c>
      <c r="U5347" s="3"/>
      <c r="V5347" s="5">
        <v>16</v>
      </c>
      <c r="W5347" s="5">
        <v>0</v>
      </c>
      <c r="X5347" s="5"/>
      <c r="Y5347" s="5"/>
      <c r="Z5347" s="5">
        <f>Tbl_BalanceHistory[[#This Row],[Discretionary Recommended - Pre 2022]]+Tbl_BalanceHistory[[#This Row],[Discretionary Balance Recommended: Policy]]+Tbl_BalanceHistory[[#This Row],[Discretionary Balance Recommended: Commitments]]</f>
        <v>0</v>
      </c>
      <c r="AA5347" s="5">
        <f>Tbl_BalanceHistory[[#This Row],[Discretionary Balance]]-Tbl_BalanceHistory[[#This Row],[Discretionary Reappropriation]]</f>
        <v>16</v>
      </c>
      <c r="AB5347" s="2"/>
      <c r="AC5347" s="2"/>
      <c r="AD5347" s="2"/>
      <c r="AE5347" s="2"/>
    </row>
    <row r="5348" spans="1:31" ht="45" x14ac:dyDescent="0.25">
      <c r="A5348" s="2" t="s">
        <v>836</v>
      </c>
      <c r="B5348" s="3">
        <v>14</v>
      </c>
      <c r="C5348" s="3">
        <v>912</v>
      </c>
      <c r="D5348" s="3" t="s">
        <v>841</v>
      </c>
      <c r="E5348" s="3" t="str">
        <f>_xlfn.XLOOKUP(Tbl_BalanceHistory[[#This Row],[RespAgy]],Tbl_Agencies[Agy Code],Tbl_Agencies[Agy Sort])</f>
        <v>183030</v>
      </c>
      <c r="F5348" s="2" t="str">
        <f>Tbl_BalanceHistory[[#This Row],[RespAgy]]&amp;": "&amp;Tbl_BalanceHistory[[#This Row],[RespAgency]]</f>
        <v>912: Department of Veterans Services</v>
      </c>
      <c r="G5348" s="3">
        <v>912</v>
      </c>
      <c r="H5348" s="3" t="s">
        <v>841</v>
      </c>
      <c r="I5348" s="3" t="str">
        <f>_xlfn.XLOOKUP(Tbl_BalanceHistory[[#This Row],[AgyCode]],Tbl_Agencies[Agy Code],Tbl_Agencies[Agy Sort])</f>
        <v>183030</v>
      </c>
      <c r="J5348" s="2" t="str">
        <f>Tbl_BalanceHistory[[#This Row],[AgyCode]]&amp;": "&amp;Tbl_BalanceHistory[[#This Row],[Agency Name]]</f>
        <v>912: Department of Veterans Services</v>
      </c>
      <c r="K5348" s="1">
        <v>2017</v>
      </c>
      <c r="L5348" s="3">
        <v>502</v>
      </c>
      <c r="M5348" s="3" t="s">
        <v>219</v>
      </c>
      <c r="N5348" s="2" t="str">
        <f>Tbl_BalanceHistory[[#This Row],[ProgramCode]]&amp;": "&amp;Tbl_BalanceHistory[[#This Row],[Program Name]]</f>
        <v>502: Historic and Commemorative Attraction Management</v>
      </c>
      <c r="O5348" s="3" t="s">
        <v>886</v>
      </c>
      <c r="P5348" s="1" t="str">
        <f>IF(Tbl_BalanceHistory[[#This Row],[FundCode]]="0100","GF",IF(Tbl_BalanceHistory[[#This Row],[FundCode]]="01000","GF","Hi Ed / OCR"))</f>
        <v>GF</v>
      </c>
      <c r="Q5348" s="5">
        <v>2234242</v>
      </c>
      <c r="R5348" s="5">
        <v>2234075.0499999998</v>
      </c>
      <c r="S5348" s="5">
        <v>166</v>
      </c>
      <c r="T5348" s="5">
        <v>0</v>
      </c>
      <c r="U5348" s="3"/>
      <c r="V5348" s="5">
        <v>166</v>
      </c>
      <c r="W5348" s="5">
        <v>0</v>
      </c>
      <c r="X5348" s="5"/>
      <c r="Y5348" s="5"/>
      <c r="Z5348" s="5">
        <f>Tbl_BalanceHistory[[#This Row],[Discretionary Recommended - Pre 2022]]+Tbl_BalanceHistory[[#This Row],[Discretionary Balance Recommended: Policy]]+Tbl_BalanceHistory[[#This Row],[Discretionary Balance Recommended: Commitments]]</f>
        <v>0</v>
      </c>
      <c r="AA5348" s="5">
        <f>Tbl_BalanceHistory[[#This Row],[Discretionary Balance]]-Tbl_BalanceHistory[[#This Row],[Discretionary Reappropriation]]</f>
        <v>166</v>
      </c>
      <c r="AB5348" s="2"/>
      <c r="AC5348" s="2"/>
      <c r="AD5348" s="2"/>
      <c r="AE5348" s="2"/>
    </row>
    <row r="5349" spans="1:31" ht="45" x14ac:dyDescent="0.25">
      <c r="A5349" s="2" t="s">
        <v>836</v>
      </c>
      <c r="B5349" s="3">
        <v>14</v>
      </c>
      <c r="C5349" s="3">
        <v>912</v>
      </c>
      <c r="D5349" s="3" t="s">
        <v>841</v>
      </c>
      <c r="E5349" s="3" t="str">
        <f>_xlfn.XLOOKUP(Tbl_BalanceHistory[[#This Row],[RespAgy]],Tbl_Agencies[Agy Code],Tbl_Agencies[Agy Sort])</f>
        <v>183030</v>
      </c>
      <c r="F5349" s="2" t="str">
        <f>Tbl_BalanceHistory[[#This Row],[RespAgy]]&amp;": "&amp;Tbl_BalanceHistory[[#This Row],[RespAgency]]</f>
        <v>912: Department of Veterans Services</v>
      </c>
      <c r="G5349" s="3">
        <v>912</v>
      </c>
      <c r="H5349" s="3" t="s">
        <v>841</v>
      </c>
      <c r="I5349" s="3" t="str">
        <f>_xlfn.XLOOKUP(Tbl_BalanceHistory[[#This Row],[AgyCode]],Tbl_Agencies[Agy Code],Tbl_Agencies[Agy Sort])</f>
        <v>183030</v>
      </c>
      <c r="J5349" s="2" t="str">
        <f>Tbl_BalanceHistory[[#This Row],[AgyCode]]&amp;": "&amp;Tbl_BalanceHistory[[#This Row],[Agency Name]]</f>
        <v>912: Department of Veterans Services</v>
      </c>
      <c r="K5349" s="1">
        <v>2018</v>
      </c>
      <c r="L5349" s="3">
        <v>502</v>
      </c>
      <c r="M5349" s="3" t="s">
        <v>219</v>
      </c>
      <c r="N5349" s="2" t="str">
        <f>Tbl_BalanceHistory[[#This Row],[ProgramCode]]&amp;": "&amp;Tbl_BalanceHistory[[#This Row],[Program Name]]</f>
        <v>502: Historic and Commemorative Attraction Management</v>
      </c>
      <c r="O5349" s="3" t="s">
        <v>886</v>
      </c>
      <c r="P5349" s="1" t="str">
        <f>IF(Tbl_BalanceHistory[[#This Row],[FundCode]]="0100","GF",IF(Tbl_BalanceHistory[[#This Row],[FundCode]]="01000","GF","Hi Ed / OCR"))</f>
        <v>GF</v>
      </c>
      <c r="Q5349" s="5">
        <v>2605323</v>
      </c>
      <c r="R5349" s="5">
        <v>2525799.2200000002</v>
      </c>
      <c r="S5349" s="5">
        <v>79523</v>
      </c>
      <c r="T5349" s="5">
        <v>0</v>
      </c>
      <c r="U5349" s="3"/>
      <c r="V5349" s="5">
        <v>79523</v>
      </c>
      <c r="W5349" s="5">
        <v>0</v>
      </c>
      <c r="X5349" s="5"/>
      <c r="Y5349" s="5"/>
      <c r="Z5349" s="5">
        <f>Tbl_BalanceHistory[[#This Row],[Discretionary Recommended - Pre 2022]]+Tbl_BalanceHistory[[#This Row],[Discretionary Balance Recommended: Policy]]+Tbl_BalanceHistory[[#This Row],[Discretionary Balance Recommended: Commitments]]</f>
        <v>0</v>
      </c>
      <c r="AA5349" s="5">
        <f>Tbl_BalanceHistory[[#This Row],[Discretionary Balance]]-Tbl_BalanceHistory[[#This Row],[Discretionary Reappropriation]]</f>
        <v>79523</v>
      </c>
      <c r="AB5349" s="2"/>
      <c r="AC5349" s="2"/>
      <c r="AD5349" s="2"/>
      <c r="AE5349" s="2"/>
    </row>
    <row r="5350" spans="1:31" ht="120" x14ac:dyDescent="0.25">
      <c r="A5350" s="2" t="s">
        <v>836</v>
      </c>
      <c r="B5350" s="3">
        <v>14</v>
      </c>
      <c r="C5350" s="3">
        <v>912</v>
      </c>
      <c r="D5350" s="3" t="s">
        <v>841</v>
      </c>
      <c r="E5350" s="3" t="str">
        <f>_xlfn.XLOOKUP(Tbl_BalanceHistory[[#This Row],[RespAgy]],Tbl_Agencies[Agy Code],Tbl_Agencies[Agy Sort])</f>
        <v>183030</v>
      </c>
      <c r="F5350" s="2" t="str">
        <f>Tbl_BalanceHistory[[#This Row],[RespAgy]]&amp;": "&amp;Tbl_BalanceHistory[[#This Row],[RespAgency]]</f>
        <v>912: Department of Veterans Services</v>
      </c>
      <c r="G5350" s="3">
        <v>912</v>
      </c>
      <c r="H5350" s="3" t="s">
        <v>841</v>
      </c>
      <c r="I5350" s="3" t="str">
        <f>_xlfn.XLOOKUP(Tbl_BalanceHistory[[#This Row],[AgyCode]],Tbl_Agencies[Agy Code],Tbl_Agencies[Agy Sort])</f>
        <v>183030</v>
      </c>
      <c r="J5350" s="2" t="str">
        <f>Tbl_BalanceHistory[[#This Row],[AgyCode]]&amp;": "&amp;Tbl_BalanceHistory[[#This Row],[Agency Name]]</f>
        <v>912: Department of Veterans Services</v>
      </c>
      <c r="K5350" s="1">
        <v>2019</v>
      </c>
      <c r="L5350" s="3">
        <v>502</v>
      </c>
      <c r="M5350" s="3" t="s">
        <v>219</v>
      </c>
      <c r="N5350" s="2" t="str">
        <f>Tbl_BalanceHistory[[#This Row],[ProgramCode]]&amp;": "&amp;Tbl_BalanceHistory[[#This Row],[Program Name]]</f>
        <v>502: Historic and Commemorative Attraction Management</v>
      </c>
      <c r="O5350" s="3" t="s">
        <v>886</v>
      </c>
      <c r="P5350" s="1" t="str">
        <f>IF(Tbl_BalanceHistory[[#This Row],[FundCode]]="0100","GF",IF(Tbl_BalanceHistory[[#This Row],[FundCode]]="01000","GF","Hi Ed / OCR"))</f>
        <v>GF</v>
      </c>
      <c r="Q5350" s="5">
        <v>3011066</v>
      </c>
      <c r="R5350" s="5">
        <v>2652414.0699999998</v>
      </c>
      <c r="S5350" s="5">
        <v>358651.93</v>
      </c>
      <c r="T5350" s="5">
        <v>0</v>
      </c>
      <c r="U5350" s="3"/>
      <c r="V5350" s="5">
        <v>358651.93</v>
      </c>
      <c r="W5350" s="5">
        <v>0</v>
      </c>
      <c r="X5350" s="5"/>
      <c r="Y5350" s="5"/>
      <c r="Z5350" s="5">
        <f>Tbl_BalanceHistory[[#This Row],[Discretionary Recommended - Pre 2022]]+Tbl_BalanceHistory[[#This Row],[Discretionary Balance Recommended: Policy]]+Tbl_BalanceHistory[[#This Row],[Discretionary Balance Recommended: Commitments]]</f>
        <v>0</v>
      </c>
      <c r="AA5350" s="5">
        <f>Tbl_BalanceHistory[[#This Row],[Discretionary Balance]]-Tbl_BalanceHistory[[#This Row],[Discretionary Reappropriation]]</f>
        <v>358651.93</v>
      </c>
      <c r="AB5350" s="2" t="s">
        <v>2301</v>
      </c>
      <c r="AC5350" s="2"/>
      <c r="AD5350" s="2"/>
      <c r="AE5350" s="2"/>
    </row>
    <row r="5351" spans="1:31" ht="45" x14ac:dyDescent="0.25">
      <c r="A5351" s="2" t="s">
        <v>836</v>
      </c>
      <c r="B5351" s="3">
        <v>14</v>
      </c>
      <c r="C5351" s="3">
        <v>912</v>
      </c>
      <c r="D5351" s="3" t="s">
        <v>841</v>
      </c>
      <c r="E5351" s="3" t="str">
        <f>_xlfn.XLOOKUP(Tbl_BalanceHistory[[#This Row],[RespAgy]],Tbl_Agencies[Agy Code],Tbl_Agencies[Agy Sort])</f>
        <v>183030</v>
      </c>
      <c r="F5351" s="2" t="str">
        <f>Tbl_BalanceHistory[[#This Row],[RespAgy]]&amp;": "&amp;Tbl_BalanceHistory[[#This Row],[RespAgency]]</f>
        <v>912: Department of Veterans Services</v>
      </c>
      <c r="G5351" s="3">
        <v>912</v>
      </c>
      <c r="H5351" s="3" t="s">
        <v>841</v>
      </c>
      <c r="I5351" s="3" t="str">
        <f>_xlfn.XLOOKUP(Tbl_BalanceHistory[[#This Row],[AgyCode]],Tbl_Agencies[Agy Code],Tbl_Agencies[Agy Sort])</f>
        <v>183030</v>
      </c>
      <c r="J5351" s="2" t="str">
        <f>Tbl_BalanceHistory[[#This Row],[AgyCode]]&amp;": "&amp;Tbl_BalanceHistory[[#This Row],[Agency Name]]</f>
        <v>912: Department of Veterans Services</v>
      </c>
      <c r="K5351" s="1">
        <v>2020</v>
      </c>
      <c r="L5351" s="3">
        <v>502</v>
      </c>
      <c r="M5351" s="3" t="s">
        <v>219</v>
      </c>
      <c r="N5351" s="2" t="str">
        <f>Tbl_BalanceHistory[[#This Row],[ProgramCode]]&amp;": "&amp;Tbl_BalanceHistory[[#This Row],[Program Name]]</f>
        <v>502: Historic and Commemorative Attraction Management</v>
      </c>
      <c r="O5351" s="3" t="s">
        <v>886</v>
      </c>
      <c r="P5351" s="1" t="str">
        <f>IF(Tbl_BalanceHistory[[#This Row],[FundCode]]="0100","GF",IF(Tbl_BalanceHistory[[#This Row],[FundCode]]="01000","GF","Hi Ed / OCR"))</f>
        <v>GF</v>
      </c>
      <c r="Q5351" s="5">
        <v>3780345</v>
      </c>
      <c r="R5351" s="5">
        <v>3414082.53</v>
      </c>
      <c r="S5351" s="5">
        <v>366262.47</v>
      </c>
      <c r="T5351" s="5">
        <v>0</v>
      </c>
      <c r="U5351" s="3"/>
      <c r="V5351" s="5">
        <v>366262.47</v>
      </c>
      <c r="W5351" s="5">
        <v>0</v>
      </c>
      <c r="X5351" s="5"/>
      <c r="Y5351" s="5"/>
      <c r="Z5351" s="5">
        <f>Tbl_BalanceHistory[[#This Row],[Discretionary Recommended - Pre 2022]]+Tbl_BalanceHistory[[#This Row],[Discretionary Balance Recommended: Policy]]+Tbl_BalanceHistory[[#This Row],[Discretionary Balance Recommended: Commitments]]</f>
        <v>0</v>
      </c>
      <c r="AA5351" s="5">
        <f>Tbl_BalanceHistory[[#This Row],[Discretionary Balance]]-Tbl_BalanceHistory[[#This Row],[Discretionary Reappropriation]]</f>
        <v>366262.47</v>
      </c>
      <c r="AB5351" s="2"/>
      <c r="AC5351" s="2"/>
      <c r="AD5351" s="2"/>
      <c r="AE5351" s="2"/>
    </row>
    <row r="5352" spans="1:31" ht="45" x14ac:dyDescent="0.25">
      <c r="A5352" s="2" t="s">
        <v>836</v>
      </c>
      <c r="B5352" s="3">
        <v>14</v>
      </c>
      <c r="C5352" s="3">
        <v>913</v>
      </c>
      <c r="D5352" s="3" t="s">
        <v>2302</v>
      </c>
      <c r="E5352" s="3" t="str">
        <f>_xlfn.XLOOKUP(Tbl_BalanceHistory[[#This Row],[RespAgy]],Tbl_Agencies[Agy Code],Tbl_Agencies[Agy Sort])</f>
        <v>183500</v>
      </c>
      <c r="F5352" s="2" t="str">
        <f>Tbl_BalanceHistory[[#This Row],[RespAgy]]&amp;": "&amp;Tbl_BalanceHistory[[#This Row],[RespAgency]]</f>
        <v>913: Veterans Service Foundation</v>
      </c>
      <c r="G5352" s="3">
        <v>913</v>
      </c>
      <c r="H5352" s="3" t="s">
        <v>2302</v>
      </c>
      <c r="I5352" s="3" t="str">
        <f>_xlfn.XLOOKUP(Tbl_BalanceHistory[[#This Row],[AgyCode]],Tbl_Agencies[Agy Code],Tbl_Agencies[Agy Sort])</f>
        <v>183500</v>
      </c>
      <c r="J5352" s="2" t="str">
        <f>Tbl_BalanceHistory[[#This Row],[AgyCode]]&amp;": "&amp;Tbl_BalanceHistory[[#This Row],[Agency Name]]</f>
        <v>913: Veterans Service Foundation</v>
      </c>
      <c r="K5352" s="1">
        <v>2018</v>
      </c>
      <c r="L5352" s="3">
        <v>499</v>
      </c>
      <c r="M5352" s="3" t="s">
        <v>62</v>
      </c>
      <c r="N5352" s="2" t="str">
        <f>Tbl_BalanceHistory[[#This Row],[ProgramCode]]&amp;": "&amp;Tbl_BalanceHistory[[#This Row],[Program Name]]</f>
        <v>499: Administrative and Support Services</v>
      </c>
      <c r="O5352" s="3" t="s">
        <v>886</v>
      </c>
      <c r="P5352" s="1" t="str">
        <f>IF(Tbl_BalanceHistory[[#This Row],[FundCode]]="0100","GF",IF(Tbl_BalanceHistory[[#This Row],[FundCode]]="01000","GF","Hi Ed / OCR"))</f>
        <v>GF</v>
      </c>
      <c r="Q5352" s="5">
        <v>115000</v>
      </c>
      <c r="R5352" s="5">
        <v>113581.47</v>
      </c>
      <c r="S5352" s="5">
        <v>1418</v>
      </c>
      <c r="T5352" s="5">
        <v>0</v>
      </c>
      <c r="U5352" s="3"/>
      <c r="V5352" s="5">
        <v>1418</v>
      </c>
      <c r="W5352" s="5">
        <v>0</v>
      </c>
      <c r="X5352" s="5"/>
      <c r="Y5352" s="5"/>
      <c r="Z5352" s="5">
        <f>Tbl_BalanceHistory[[#This Row],[Discretionary Recommended - Pre 2022]]+Tbl_BalanceHistory[[#This Row],[Discretionary Balance Recommended: Policy]]+Tbl_BalanceHistory[[#This Row],[Discretionary Balance Recommended: Commitments]]</f>
        <v>0</v>
      </c>
      <c r="AA5352" s="5">
        <f>Tbl_BalanceHistory[[#This Row],[Discretionary Balance]]-Tbl_BalanceHistory[[#This Row],[Discretionary Reappropriation]]</f>
        <v>1418</v>
      </c>
      <c r="AB5352" s="2"/>
      <c r="AC5352" s="2"/>
      <c r="AD5352" s="2"/>
      <c r="AE5352" s="2"/>
    </row>
    <row r="5353" spans="1:31" ht="45" x14ac:dyDescent="0.25">
      <c r="A5353" s="2" t="s">
        <v>836</v>
      </c>
      <c r="B5353" s="3">
        <v>14</v>
      </c>
      <c r="C5353" s="3">
        <v>913</v>
      </c>
      <c r="D5353" s="3" t="s">
        <v>2302</v>
      </c>
      <c r="E5353" s="3" t="str">
        <f>_xlfn.XLOOKUP(Tbl_BalanceHistory[[#This Row],[RespAgy]],Tbl_Agencies[Agy Code],Tbl_Agencies[Agy Sort])</f>
        <v>183500</v>
      </c>
      <c r="F5353" s="2" t="str">
        <f>Tbl_BalanceHistory[[#This Row],[RespAgy]]&amp;": "&amp;Tbl_BalanceHistory[[#This Row],[RespAgency]]</f>
        <v>913: Veterans Service Foundation</v>
      </c>
      <c r="G5353" s="3">
        <v>913</v>
      </c>
      <c r="H5353" s="3" t="s">
        <v>2302</v>
      </c>
      <c r="I5353" s="3" t="str">
        <f>_xlfn.XLOOKUP(Tbl_BalanceHistory[[#This Row],[AgyCode]],Tbl_Agencies[Agy Code],Tbl_Agencies[Agy Sort])</f>
        <v>183500</v>
      </c>
      <c r="J5353" s="2" t="str">
        <f>Tbl_BalanceHistory[[#This Row],[AgyCode]]&amp;": "&amp;Tbl_BalanceHistory[[#This Row],[Agency Name]]</f>
        <v>913: Veterans Service Foundation</v>
      </c>
      <c r="K5353" s="1">
        <v>2019</v>
      </c>
      <c r="L5353" s="3">
        <v>499</v>
      </c>
      <c r="M5353" s="3" t="s">
        <v>62</v>
      </c>
      <c r="N5353" s="2" t="str">
        <f>Tbl_BalanceHistory[[#This Row],[ProgramCode]]&amp;": "&amp;Tbl_BalanceHistory[[#This Row],[Program Name]]</f>
        <v>499: Administrative and Support Services</v>
      </c>
      <c r="O5353" s="3" t="s">
        <v>886</v>
      </c>
      <c r="P5353" s="1" t="str">
        <f>IF(Tbl_BalanceHistory[[#This Row],[FundCode]]="0100","GF",IF(Tbl_BalanceHistory[[#This Row],[FundCode]]="01000","GF","Hi Ed / OCR"))</f>
        <v>GF</v>
      </c>
      <c r="Q5353" s="5">
        <v>116293</v>
      </c>
      <c r="R5353" s="5">
        <v>116293</v>
      </c>
      <c r="S5353" s="5">
        <v>0</v>
      </c>
      <c r="T5353" s="5">
        <v>0</v>
      </c>
      <c r="U5353" s="3"/>
      <c r="V5353" s="5">
        <v>0</v>
      </c>
      <c r="W5353" s="5">
        <v>0</v>
      </c>
      <c r="X5353" s="5"/>
      <c r="Y5353" s="5"/>
      <c r="Z5353" s="5">
        <f>Tbl_BalanceHistory[[#This Row],[Discretionary Recommended - Pre 2022]]+Tbl_BalanceHistory[[#This Row],[Discretionary Balance Recommended: Policy]]+Tbl_BalanceHistory[[#This Row],[Discretionary Balance Recommended: Commitments]]</f>
        <v>0</v>
      </c>
      <c r="AA5353" s="5">
        <f>Tbl_BalanceHistory[[#This Row],[Discretionary Balance]]-Tbl_BalanceHistory[[#This Row],[Discretionary Reappropriation]]</f>
        <v>0</v>
      </c>
      <c r="AB5353" s="2"/>
      <c r="AC5353" s="2"/>
      <c r="AD5353" s="2"/>
      <c r="AE5353" s="2"/>
    </row>
    <row r="5354" spans="1:31" ht="45" x14ac:dyDescent="0.25">
      <c r="A5354" s="2" t="s">
        <v>836</v>
      </c>
      <c r="B5354" s="3">
        <v>14</v>
      </c>
      <c r="C5354" s="3">
        <v>913</v>
      </c>
      <c r="D5354" s="3" t="s">
        <v>846</v>
      </c>
      <c r="E5354" s="3" t="str">
        <f>_xlfn.XLOOKUP(Tbl_BalanceHistory[[#This Row],[RespAgy]],Tbl_Agencies[Agy Code],Tbl_Agencies[Agy Sort])</f>
        <v>183500</v>
      </c>
      <c r="F5354" s="2" t="str">
        <f>Tbl_BalanceHistory[[#This Row],[RespAgy]]&amp;": "&amp;Tbl_BalanceHistory[[#This Row],[RespAgency]]</f>
        <v>913: Veterans Services Foundation</v>
      </c>
      <c r="G5354" s="3">
        <v>913</v>
      </c>
      <c r="H5354" s="3" t="s">
        <v>846</v>
      </c>
      <c r="I5354" s="3" t="str">
        <f>_xlfn.XLOOKUP(Tbl_BalanceHistory[[#This Row],[AgyCode]],Tbl_Agencies[Agy Code],Tbl_Agencies[Agy Sort])</f>
        <v>183500</v>
      </c>
      <c r="J5354" s="2" t="str">
        <f>Tbl_BalanceHistory[[#This Row],[AgyCode]]&amp;": "&amp;Tbl_BalanceHistory[[#This Row],[Agency Name]]</f>
        <v>913: Veterans Services Foundation</v>
      </c>
      <c r="K5354" s="1">
        <v>2020</v>
      </c>
      <c r="L5354" s="3">
        <v>499</v>
      </c>
      <c r="M5354" s="3" t="s">
        <v>62</v>
      </c>
      <c r="N5354" s="2" t="str">
        <f>Tbl_BalanceHistory[[#This Row],[ProgramCode]]&amp;": "&amp;Tbl_BalanceHistory[[#This Row],[Program Name]]</f>
        <v>499: Administrative and Support Services</v>
      </c>
      <c r="O5354" s="3" t="s">
        <v>886</v>
      </c>
      <c r="P5354" s="1" t="str">
        <f>IF(Tbl_BalanceHistory[[#This Row],[FundCode]]="0100","GF",IF(Tbl_BalanceHistory[[#This Row],[FundCode]]="01000","GF","Hi Ed / OCR"))</f>
        <v>GF</v>
      </c>
      <c r="Q5354" s="5">
        <v>120892</v>
      </c>
      <c r="R5354" s="5">
        <v>119264.47</v>
      </c>
      <c r="S5354" s="5">
        <v>1627.53</v>
      </c>
      <c r="T5354" s="5">
        <v>0</v>
      </c>
      <c r="U5354" s="3"/>
      <c r="V5354" s="5">
        <v>1627.53</v>
      </c>
      <c r="W5354" s="5">
        <v>0</v>
      </c>
      <c r="X5354" s="5"/>
      <c r="Y5354" s="5"/>
      <c r="Z5354" s="5">
        <f>Tbl_BalanceHistory[[#This Row],[Discretionary Recommended - Pre 2022]]+Tbl_BalanceHistory[[#This Row],[Discretionary Balance Recommended: Policy]]+Tbl_BalanceHistory[[#This Row],[Discretionary Balance Recommended: Commitments]]</f>
        <v>0</v>
      </c>
      <c r="AA5354" s="5">
        <f>Tbl_BalanceHistory[[#This Row],[Discretionary Balance]]-Tbl_BalanceHistory[[#This Row],[Discretionary Reappropriation]]</f>
        <v>1627.53</v>
      </c>
      <c r="AB5354" s="2"/>
      <c r="AC5354" s="2"/>
      <c r="AD5354" s="2"/>
      <c r="AE5354" s="2"/>
    </row>
    <row r="5355" spans="1:31" ht="45" x14ac:dyDescent="0.25">
      <c r="A5355" s="2" t="s">
        <v>836</v>
      </c>
      <c r="B5355" s="3">
        <v>14</v>
      </c>
      <c r="C5355" s="3">
        <v>123</v>
      </c>
      <c r="D5355" s="3" t="s">
        <v>849</v>
      </c>
      <c r="E5355" s="3" t="str">
        <f>_xlfn.XLOOKUP(Tbl_BalanceHistory[[#This Row],[RespAgy]],Tbl_Agencies[Agy Code],Tbl_Agencies[Agy Sort])</f>
        <v>183510</v>
      </c>
      <c r="F5355" s="2" t="str">
        <f>Tbl_BalanceHistory[[#This Row],[RespAgy]]&amp;": "&amp;Tbl_BalanceHistory[[#This Row],[RespAgency]]</f>
        <v>123: Department of Military Affairs</v>
      </c>
      <c r="G5355" s="3">
        <v>123</v>
      </c>
      <c r="H5355" s="3" t="s">
        <v>849</v>
      </c>
      <c r="I5355" s="3" t="str">
        <f>_xlfn.XLOOKUP(Tbl_BalanceHistory[[#This Row],[AgyCode]],Tbl_Agencies[Agy Code],Tbl_Agencies[Agy Sort])</f>
        <v>183510</v>
      </c>
      <c r="J5355" s="2" t="str">
        <f>Tbl_BalanceHistory[[#This Row],[AgyCode]]&amp;": "&amp;Tbl_BalanceHistory[[#This Row],[Agency Name]]</f>
        <v>123: Department of Military Affairs</v>
      </c>
      <c r="K5355" s="1">
        <v>2020</v>
      </c>
      <c r="L5355" s="3">
        <v>108</v>
      </c>
      <c r="M5355" s="3" t="s">
        <v>408</v>
      </c>
      <c r="N5355" s="2" t="str">
        <f>Tbl_BalanceHistory[[#This Row],[ProgramCode]]&amp;": "&amp;Tbl_BalanceHistory[[#This Row],[Program Name]]</f>
        <v>108: Higher Education Student Financial Assistance</v>
      </c>
      <c r="O5355" s="3" t="s">
        <v>886</v>
      </c>
      <c r="P5355" s="1" t="str">
        <f>IF(Tbl_BalanceHistory[[#This Row],[FundCode]]="0100","GF",IF(Tbl_BalanceHistory[[#This Row],[FundCode]]="01000","GF","Hi Ed / OCR"))</f>
        <v>GF</v>
      </c>
      <c r="Q5355" s="5">
        <v>3638555.79</v>
      </c>
      <c r="R5355" s="5">
        <v>2833343.46</v>
      </c>
      <c r="S5355" s="5">
        <v>805212.33</v>
      </c>
      <c r="T5355" s="5">
        <v>0</v>
      </c>
      <c r="U5355" s="3"/>
      <c r="V5355" s="5">
        <v>805212.33</v>
      </c>
      <c r="W5355" s="5">
        <v>0</v>
      </c>
      <c r="X5355" s="5"/>
      <c r="Y5355" s="5"/>
      <c r="Z5355" s="5">
        <f>Tbl_BalanceHistory[[#This Row],[Discretionary Recommended - Pre 2022]]+Tbl_BalanceHistory[[#This Row],[Discretionary Balance Recommended: Policy]]+Tbl_BalanceHistory[[#This Row],[Discretionary Balance Recommended: Commitments]]</f>
        <v>0</v>
      </c>
      <c r="AA5355" s="5">
        <f>Tbl_BalanceHistory[[#This Row],[Discretionary Balance]]-Tbl_BalanceHistory[[#This Row],[Discretionary Reappropriation]]</f>
        <v>805212.33</v>
      </c>
      <c r="AB5355" s="2"/>
      <c r="AC5355" s="2"/>
      <c r="AD5355" s="2"/>
      <c r="AE5355" s="2"/>
    </row>
    <row r="5356" spans="1:31" ht="45" x14ac:dyDescent="0.25">
      <c r="A5356" s="2" t="s">
        <v>836</v>
      </c>
      <c r="B5356" s="3">
        <v>14</v>
      </c>
      <c r="C5356" s="3">
        <v>123</v>
      </c>
      <c r="D5356" s="3" t="s">
        <v>849</v>
      </c>
      <c r="E5356" s="3" t="str">
        <f>_xlfn.XLOOKUP(Tbl_BalanceHistory[[#This Row],[RespAgy]],Tbl_Agencies[Agy Code],Tbl_Agencies[Agy Sort])</f>
        <v>183510</v>
      </c>
      <c r="F5356" s="2" t="str">
        <f>Tbl_BalanceHistory[[#This Row],[RespAgy]]&amp;": "&amp;Tbl_BalanceHistory[[#This Row],[RespAgency]]</f>
        <v>123: Department of Military Affairs</v>
      </c>
      <c r="G5356" s="3">
        <v>123</v>
      </c>
      <c r="H5356" s="3" t="s">
        <v>849</v>
      </c>
      <c r="I5356" s="3" t="str">
        <f>_xlfn.XLOOKUP(Tbl_BalanceHistory[[#This Row],[AgyCode]],Tbl_Agencies[Agy Code],Tbl_Agencies[Agy Sort])</f>
        <v>183510</v>
      </c>
      <c r="J5356" s="2" t="str">
        <f>Tbl_BalanceHistory[[#This Row],[AgyCode]]&amp;": "&amp;Tbl_BalanceHistory[[#This Row],[Agency Name]]</f>
        <v>123: Department of Military Affairs</v>
      </c>
      <c r="K5356" s="1">
        <v>2020</v>
      </c>
      <c r="L5356" s="3">
        <v>187</v>
      </c>
      <c r="M5356" s="3" t="s">
        <v>851</v>
      </c>
      <c r="N5356" s="2" t="str">
        <f>Tbl_BalanceHistory[[#This Row],[ProgramCode]]&amp;": "&amp;Tbl_BalanceHistory[[#This Row],[Program Name]]</f>
        <v>187: At Risk Youth Residential Program</v>
      </c>
      <c r="O5356" s="3" t="s">
        <v>886</v>
      </c>
      <c r="P5356" s="1" t="str">
        <f>IF(Tbl_BalanceHistory[[#This Row],[FundCode]]="0100","GF",IF(Tbl_BalanceHistory[[#This Row],[FundCode]]="01000","GF","Hi Ed / OCR"))</f>
        <v>GF</v>
      </c>
      <c r="Q5356" s="5">
        <v>1592103</v>
      </c>
      <c r="R5356" s="5">
        <v>1530521.81</v>
      </c>
      <c r="S5356" s="5">
        <v>61581.19</v>
      </c>
      <c r="T5356" s="5">
        <v>0</v>
      </c>
      <c r="U5356" s="3"/>
      <c r="V5356" s="5">
        <v>61581.19</v>
      </c>
      <c r="W5356" s="5">
        <v>0</v>
      </c>
      <c r="X5356" s="5"/>
      <c r="Y5356" s="5"/>
      <c r="Z5356" s="5">
        <f>Tbl_BalanceHistory[[#This Row],[Discretionary Recommended - Pre 2022]]+Tbl_BalanceHistory[[#This Row],[Discretionary Balance Recommended: Policy]]+Tbl_BalanceHistory[[#This Row],[Discretionary Balance Recommended: Commitments]]</f>
        <v>0</v>
      </c>
      <c r="AA5356" s="5">
        <f>Tbl_BalanceHistory[[#This Row],[Discretionary Balance]]-Tbl_BalanceHistory[[#This Row],[Discretionary Reappropriation]]</f>
        <v>61581.19</v>
      </c>
      <c r="AB5356" s="2"/>
      <c r="AC5356" s="2"/>
      <c r="AD5356" s="2"/>
      <c r="AE5356" s="2"/>
    </row>
    <row r="5357" spans="1:31" ht="45" x14ac:dyDescent="0.25">
      <c r="A5357" s="2" t="s">
        <v>836</v>
      </c>
      <c r="B5357" s="3">
        <v>14</v>
      </c>
      <c r="C5357" s="3">
        <v>123</v>
      </c>
      <c r="D5357" s="3" t="s">
        <v>849</v>
      </c>
      <c r="E5357" s="3" t="str">
        <f>_xlfn.XLOOKUP(Tbl_BalanceHistory[[#This Row],[RespAgy]],Tbl_Agencies[Agy Code],Tbl_Agencies[Agy Sort])</f>
        <v>183510</v>
      </c>
      <c r="F5357" s="2" t="str">
        <f>Tbl_BalanceHistory[[#This Row],[RespAgy]]&amp;": "&amp;Tbl_BalanceHistory[[#This Row],[RespAgency]]</f>
        <v>123: Department of Military Affairs</v>
      </c>
      <c r="G5357" s="3">
        <v>123</v>
      </c>
      <c r="H5357" s="3" t="s">
        <v>849</v>
      </c>
      <c r="I5357" s="3" t="str">
        <f>_xlfn.XLOOKUP(Tbl_BalanceHistory[[#This Row],[AgyCode]],Tbl_Agencies[Agy Code],Tbl_Agencies[Agy Sort])</f>
        <v>183510</v>
      </c>
      <c r="J5357" s="2" t="str">
        <f>Tbl_BalanceHistory[[#This Row],[AgyCode]]&amp;": "&amp;Tbl_BalanceHistory[[#This Row],[Agency Name]]</f>
        <v>123: Department of Military Affairs</v>
      </c>
      <c r="K5357" s="1">
        <v>2020</v>
      </c>
      <c r="L5357" s="3">
        <v>721</v>
      </c>
      <c r="M5357" s="3" t="s">
        <v>853</v>
      </c>
      <c r="N5357" s="2" t="str">
        <f>Tbl_BalanceHistory[[#This Row],[ProgramCode]]&amp;": "&amp;Tbl_BalanceHistory[[#This Row],[Program Name]]</f>
        <v>721: Defense Preparedness</v>
      </c>
      <c r="O5357" s="3" t="s">
        <v>886</v>
      </c>
      <c r="P5357" s="1" t="str">
        <f>IF(Tbl_BalanceHistory[[#This Row],[FundCode]]="0100","GF",IF(Tbl_BalanceHistory[[#This Row],[FundCode]]="01000","GF","Hi Ed / OCR"))</f>
        <v>GF</v>
      </c>
      <c r="Q5357" s="5">
        <v>2814589</v>
      </c>
      <c r="R5357" s="5">
        <v>2814589</v>
      </c>
      <c r="S5357" s="5">
        <v>0</v>
      </c>
      <c r="T5357" s="5">
        <v>0</v>
      </c>
      <c r="U5357" s="3"/>
      <c r="V5357" s="5">
        <v>0</v>
      </c>
      <c r="W5357" s="5">
        <v>0</v>
      </c>
      <c r="X5357" s="5"/>
      <c r="Y5357" s="5"/>
      <c r="Z5357" s="5">
        <f>Tbl_BalanceHistory[[#This Row],[Discretionary Recommended - Pre 2022]]+Tbl_BalanceHistory[[#This Row],[Discretionary Balance Recommended: Policy]]+Tbl_BalanceHistory[[#This Row],[Discretionary Balance Recommended: Commitments]]</f>
        <v>0</v>
      </c>
      <c r="AA5357" s="5">
        <f>Tbl_BalanceHistory[[#This Row],[Discretionary Balance]]-Tbl_BalanceHistory[[#This Row],[Discretionary Reappropriation]]</f>
        <v>0</v>
      </c>
      <c r="AB5357" s="2"/>
      <c r="AC5357" s="2"/>
      <c r="AD5357" s="2"/>
      <c r="AE5357" s="2"/>
    </row>
    <row r="5358" spans="1:31" ht="45" x14ac:dyDescent="0.25">
      <c r="A5358" s="2" t="s">
        <v>836</v>
      </c>
      <c r="B5358" s="3">
        <v>14</v>
      </c>
      <c r="C5358" s="3">
        <v>123</v>
      </c>
      <c r="D5358" s="3" t="s">
        <v>849</v>
      </c>
      <c r="E5358" s="3" t="str">
        <f>_xlfn.XLOOKUP(Tbl_BalanceHistory[[#This Row],[RespAgy]],Tbl_Agencies[Agy Code],Tbl_Agencies[Agy Sort])</f>
        <v>183510</v>
      </c>
      <c r="F5358" s="2" t="str">
        <f>Tbl_BalanceHistory[[#This Row],[RespAgy]]&amp;": "&amp;Tbl_BalanceHistory[[#This Row],[RespAgency]]</f>
        <v>123: Department of Military Affairs</v>
      </c>
      <c r="G5358" s="3">
        <v>123</v>
      </c>
      <c r="H5358" s="3" t="s">
        <v>849</v>
      </c>
      <c r="I5358" s="3" t="str">
        <f>_xlfn.XLOOKUP(Tbl_BalanceHistory[[#This Row],[AgyCode]],Tbl_Agencies[Agy Code],Tbl_Agencies[Agy Sort])</f>
        <v>183510</v>
      </c>
      <c r="J5358" s="2" t="str">
        <f>Tbl_BalanceHistory[[#This Row],[AgyCode]]&amp;": "&amp;Tbl_BalanceHistory[[#This Row],[Agency Name]]</f>
        <v>123: Department of Military Affairs</v>
      </c>
      <c r="K5358" s="1">
        <v>2020</v>
      </c>
      <c r="L5358" s="3">
        <v>799</v>
      </c>
      <c r="M5358" s="3" t="s">
        <v>62</v>
      </c>
      <c r="N5358" s="2" t="str">
        <f>Tbl_BalanceHistory[[#This Row],[ProgramCode]]&amp;": "&amp;Tbl_BalanceHistory[[#This Row],[Program Name]]</f>
        <v>799: Administrative and Support Services</v>
      </c>
      <c r="O5358" s="3" t="s">
        <v>886</v>
      </c>
      <c r="P5358" s="1" t="str">
        <f>IF(Tbl_BalanceHistory[[#This Row],[FundCode]]="0100","GF",IF(Tbl_BalanceHistory[[#This Row],[FundCode]]="01000","GF","Hi Ed / OCR"))</f>
        <v>GF</v>
      </c>
      <c r="Q5358" s="5">
        <v>4058381</v>
      </c>
      <c r="R5358" s="5">
        <v>4058381</v>
      </c>
      <c r="S5358" s="5">
        <v>0</v>
      </c>
      <c r="T5358" s="5">
        <v>0</v>
      </c>
      <c r="U5358" s="3"/>
      <c r="V5358" s="5">
        <v>0</v>
      </c>
      <c r="W5358" s="5">
        <v>0</v>
      </c>
      <c r="X5358" s="5"/>
      <c r="Y5358" s="5"/>
      <c r="Z5358" s="5">
        <f>Tbl_BalanceHistory[[#This Row],[Discretionary Recommended - Pre 2022]]+Tbl_BalanceHistory[[#This Row],[Discretionary Balance Recommended: Policy]]+Tbl_BalanceHistory[[#This Row],[Discretionary Balance Recommended: Commitments]]</f>
        <v>0</v>
      </c>
      <c r="AA5358" s="5">
        <f>Tbl_BalanceHistory[[#This Row],[Discretionary Balance]]-Tbl_BalanceHistory[[#This Row],[Discretionary Reappropriation]]</f>
        <v>0</v>
      </c>
      <c r="AB5358" s="2"/>
      <c r="AC5358" s="2"/>
      <c r="AD5358" s="2"/>
      <c r="AE5358" s="2"/>
    </row>
    <row r="5359" spans="1:31" ht="45" x14ac:dyDescent="0.25">
      <c r="A5359" s="2" t="s">
        <v>855</v>
      </c>
      <c r="B5359" s="3">
        <v>15</v>
      </c>
      <c r="C5359" s="3">
        <v>990</v>
      </c>
      <c r="D5359" s="3" t="s">
        <v>1616</v>
      </c>
      <c r="E5359" s="3" t="str">
        <f>_xlfn.XLOOKUP(Tbl_BalanceHistory[[#This Row],[RespAgy]],Tbl_Agencies[Agy Code],Tbl_Agencies[Agy Sort])</f>
        <v/>
      </c>
      <c r="F5359" s="2" t="str">
        <f>Tbl_BalanceHistory[[#This Row],[RespAgy]]&amp;": "&amp;Tbl_BalanceHistory[[#This Row],[RespAgency]]</f>
        <v>990: Appropriation Vetoes</v>
      </c>
      <c r="G5359" s="3">
        <v>990</v>
      </c>
      <c r="H5359" s="3" t="s">
        <v>1616</v>
      </c>
      <c r="I5359" s="3" t="str">
        <f>_xlfn.XLOOKUP(Tbl_BalanceHistory[[#This Row],[AgyCode]],Tbl_Agencies[Agy Code],Tbl_Agencies[Agy Sort])</f>
        <v/>
      </c>
      <c r="J5359" s="2" t="str">
        <f>Tbl_BalanceHistory[[#This Row],[AgyCode]]&amp;": "&amp;Tbl_BalanceHistory[[#This Row],[Agency Name]]</f>
        <v>990: Appropriation Vetoes</v>
      </c>
      <c r="K5359" s="1">
        <v>2015</v>
      </c>
      <c r="L5359" s="3">
        <v>226</v>
      </c>
      <c r="M5359" s="3" t="s">
        <v>859</v>
      </c>
      <c r="N5359" s="2" t="str">
        <f>Tbl_BalanceHistory[[#This Row],[ProgramCode]]&amp;": "&amp;Tbl_BalanceHistory[[#This Row],[Program Name]]</f>
        <v>226: Miscellaneous Reversion Clearing Account</v>
      </c>
      <c r="O5359" s="3" t="s">
        <v>1730</v>
      </c>
      <c r="P5359" s="1" t="str">
        <f>IF(Tbl_BalanceHistory[[#This Row],[FundCode]]="0100","GF",IF(Tbl_BalanceHistory[[#This Row],[FundCode]]="01000","GF","Hi Ed / OCR"))</f>
        <v>GF</v>
      </c>
      <c r="Q5359" s="5">
        <v>150000</v>
      </c>
      <c r="R5359" s="5">
        <v>0</v>
      </c>
      <c r="S5359" s="5">
        <v>150000</v>
      </c>
      <c r="T5359" s="5">
        <v>0</v>
      </c>
      <c r="U5359" s="3"/>
      <c r="V5359" s="5">
        <v>150000</v>
      </c>
      <c r="W5359" s="5">
        <v>0</v>
      </c>
      <c r="X5359" s="5"/>
      <c r="Y5359" s="5"/>
      <c r="Z5359" s="5">
        <f>Tbl_BalanceHistory[[#This Row],[Discretionary Recommended - Pre 2022]]+Tbl_BalanceHistory[[#This Row],[Discretionary Balance Recommended: Policy]]+Tbl_BalanceHistory[[#This Row],[Discretionary Balance Recommended: Commitments]]</f>
        <v>0</v>
      </c>
      <c r="AA5359" s="5">
        <f>Tbl_BalanceHistory[[#This Row],[Discretionary Balance]]-Tbl_BalanceHistory[[#This Row],[Discretionary Reappropriation]]</f>
        <v>150000</v>
      </c>
      <c r="AB5359" s="2" t="s">
        <v>2335</v>
      </c>
      <c r="AC5359" s="2"/>
      <c r="AD5359" s="2"/>
      <c r="AE5359" s="2"/>
    </row>
    <row r="5360" spans="1:31" ht="45" x14ac:dyDescent="0.25">
      <c r="A5360" s="2" t="s">
        <v>855</v>
      </c>
      <c r="B5360" s="3">
        <v>15</v>
      </c>
      <c r="C5360" s="3">
        <v>990</v>
      </c>
      <c r="D5360" s="3" t="s">
        <v>1616</v>
      </c>
      <c r="E5360" s="3" t="str">
        <f>_xlfn.XLOOKUP(Tbl_BalanceHistory[[#This Row],[RespAgy]],Tbl_Agencies[Agy Code],Tbl_Agencies[Agy Sort])</f>
        <v/>
      </c>
      <c r="F5360" s="2" t="str">
        <f>Tbl_BalanceHistory[[#This Row],[RespAgy]]&amp;": "&amp;Tbl_BalanceHistory[[#This Row],[RespAgency]]</f>
        <v>990: Appropriation Vetoes</v>
      </c>
      <c r="G5360" s="3">
        <v>990</v>
      </c>
      <c r="H5360" s="3" t="s">
        <v>1616</v>
      </c>
      <c r="I5360" s="3" t="str">
        <f>_xlfn.XLOOKUP(Tbl_BalanceHistory[[#This Row],[AgyCode]],Tbl_Agencies[Agy Code],Tbl_Agencies[Agy Sort])</f>
        <v/>
      </c>
      <c r="J5360" s="2" t="str">
        <f>Tbl_BalanceHistory[[#This Row],[AgyCode]]&amp;": "&amp;Tbl_BalanceHistory[[#This Row],[Agency Name]]</f>
        <v>990: Appropriation Vetoes</v>
      </c>
      <c r="K5360" s="1">
        <v>2016</v>
      </c>
      <c r="L5360" s="3">
        <v>226</v>
      </c>
      <c r="M5360" s="3" t="s">
        <v>859</v>
      </c>
      <c r="N5360" s="2" t="str">
        <f>Tbl_BalanceHistory[[#This Row],[ProgramCode]]&amp;": "&amp;Tbl_BalanceHistory[[#This Row],[Program Name]]</f>
        <v>226: Miscellaneous Reversion Clearing Account</v>
      </c>
      <c r="O5360" s="3" t="s">
        <v>1730</v>
      </c>
      <c r="P5360" s="1" t="str">
        <f>IF(Tbl_BalanceHistory[[#This Row],[FundCode]]="0100","GF",IF(Tbl_BalanceHistory[[#This Row],[FundCode]]="01000","GF","Hi Ed / OCR"))</f>
        <v>GF</v>
      </c>
      <c r="Q5360" s="5">
        <v>900000</v>
      </c>
      <c r="R5360" s="5">
        <v>0</v>
      </c>
      <c r="S5360" s="5">
        <v>900000</v>
      </c>
      <c r="T5360" s="5">
        <v>0</v>
      </c>
      <c r="U5360" s="3"/>
      <c r="V5360" s="5">
        <v>900000</v>
      </c>
      <c r="W5360" s="5">
        <v>0</v>
      </c>
      <c r="X5360" s="5"/>
      <c r="Y5360" s="5"/>
      <c r="Z5360" s="5">
        <f>Tbl_BalanceHistory[[#This Row],[Discretionary Recommended - Pre 2022]]+Tbl_BalanceHistory[[#This Row],[Discretionary Balance Recommended: Policy]]+Tbl_BalanceHistory[[#This Row],[Discretionary Balance Recommended: Commitments]]</f>
        <v>0</v>
      </c>
      <c r="AA5360" s="5">
        <f>Tbl_BalanceHistory[[#This Row],[Discretionary Balance]]-Tbl_BalanceHistory[[#This Row],[Discretionary Reappropriation]]</f>
        <v>900000</v>
      </c>
      <c r="AB5360" s="2"/>
      <c r="AC5360" s="2"/>
      <c r="AD5360" s="2"/>
      <c r="AE5360" s="2"/>
    </row>
    <row r="5361" spans="1:31" ht="45" x14ac:dyDescent="0.25">
      <c r="A5361" s="2" t="s">
        <v>855</v>
      </c>
      <c r="B5361" s="3">
        <v>15</v>
      </c>
      <c r="C5361" s="3">
        <v>992</v>
      </c>
      <c r="D5361" s="3" t="s">
        <v>857</v>
      </c>
      <c r="E5361" s="3" t="str">
        <f>_xlfn.XLOOKUP(Tbl_BalanceHistory[[#This Row],[RespAgy]],Tbl_Agencies[Agy Code],Tbl_Agencies[Agy Sort])</f>
        <v/>
      </c>
      <c r="F5361" s="2" t="str">
        <f>Tbl_BalanceHistory[[#This Row],[RespAgy]]&amp;": "&amp;Tbl_BalanceHistory[[#This Row],[RespAgency]]</f>
        <v>992: Planned Reversions</v>
      </c>
      <c r="G5361" s="3">
        <v>992</v>
      </c>
      <c r="H5361" s="3" t="s">
        <v>857</v>
      </c>
      <c r="I5361" s="3" t="str">
        <f>_xlfn.XLOOKUP(Tbl_BalanceHistory[[#This Row],[AgyCode]],Tbl_Agencies[Agy Code],Tbl_Agencies[Agy Sort])</f>
        <v/>
      </c>
      <c r="J5361" s="2" t="str">
        <f>Tbl_BalanceHistory[[#This Row],[AgyCode]]&amp;": "&amp;Tbl_BalanceHistory[[#This Row],[Agency Name]]</f>
        <v>992: Planned Reversions</v>
      </c>
      <c r="K5361" s="1">
        <v>2014</v>
      </c>
      <c r="L5361" s="3">
        <v>226</v>
      </c>
      <c r="M5361" s="3" t="s">
        <v>859</v>
      </c>
      <c r="N5361" s="2" t="str">
        <f>Tbl_BalanceHistory[[#This Row],[ProgramCode]]&amp;": "&amp;Tbl_BalanceHistory[[#This Row],[Program Name]]</f>
        <v>226: Miscellaneous Reversion Clearing Account</v>
      </c>
      <c r="O5361" s="3" t="s">
        <v>1730</v>
      </c>
      <c r="P5361" s="1" t="str">
        <f>IF(Tbl_BalanceHistory[[#This Row],[FundCode]]="0100","GF",IF(Tbl_BalanceHistory[[#This Row],[FundCode]]="01000","GF","Hi Ed / OCR"))</f>
        <v>GF</v>
      </c>
      <c r="Q5361" s="5">
        <v>21569708</v>
      </c>
      <c r="R5361" s="5">
        <v>0</v>
      </c>
      <c r="S5361" s="5">
        <v>21569708</v>
      </c>
      <c r="T5361" s="5">
        <v>0</v>
      </c>
      <c r="U5361" s="3"/>
      <c r="V5361" s="5">
        <v>21569708</v>
      </c>
      <c r="W5361" s="5">
        <v>0</v>
      </c>
      <c r="X5361" s="5"/>
      <c r="Y5361" s="5"/>
      <c r="Z5361" s="5">
        <f>Tbl_BalanceHistory[[#This Row],[Discretionary Recommended - Pre 2022]]+Tbl_BalanceHistory[[#This Row],[Discretionary Balance Recommended: Policy]]+Tbl_BalanceHistory[[#This Row],[Discretionary Balance Recommended: Commitments]]</f>
        <v>0</v>
      </c>
      <c r="AA5361" s="5">
        <f>Tbl_BalanceHistory[[#This Row],[Discretionary Balance]]-Tbl_BalanceHistory[[#This Row],[Discretionary Reappropriation]]</f>
        <v>21569708</v>
      </c>
      <c r="AB5361" s="2"/>
      <c r="AC5361" s="2"/>
      <c r="AD5361" s="2"/>
      <c r="AE5361" s="2"/>
    </row>
    <row r="5362" spans="1:31" ht="45" x14ac:dyDescent="0.25">
      <c r="A5362" s="2" t="s">
        <v>855</v>
      </c>
      <c r="B5362" s="3">
        <v>15</v>
      </c>
      <c r="C5362" s="3">
        <v>992</v>
      </c>
      <c r="D5362" s="3" t="s">
        <v>857</v>
      </c>
      <c r="E5362" s="3" t="str">
        <f>_xlfn.XLOOKUP(Tbl_BalanceHistory[[#This Row],[RespAgy]],Tbl_Agencies[Agy Code],Tbl_Agencies[Agy Sort])</f>
        <v/>
      </c>
      <c r="F5362" s="2" t="str">
        <f>Tbl_BalanceHistory[[#This Row],[RespAgy]]&amp;": "&amp;Tbl_BalanceHistory[[#This Row],[RespAgency]]</f>
        <v>992: Planned Reversions</v>
      </c>
      <c r="G5362" s="3">
        <v>992</v>
      </c>
      <c r="H5362" s="3" t="s">
        <v>857</v>
      </c>
      <c r="I5362" s="3" t="str">
        <f>_xlfn.XLOOKUP(Tbl_BalanceHistory[[#This Row],[AgyCode]],Tbl_Agencies[Agy Code],Tbl_Agencies[Agy Sort])</f>
        <v/>
      </c>
      <c r="J5362" s="2" t="str">
        <f>Tbl_BalanceHistory[[#This Row],[AgyCode]]&amp;": "&amp;Tbl_BalanceHistory[[#This Row],[Agency Name]]</f>
        <v>992: Planned Reversions</v>
      </c>
      <c r="K5362" s="1">
        <v>2015</v>
      </c>
      <c r="L5362" s="3">
        <v>226</v>
      </c>
      <c r="M5362" s="3" t="s">
        <v>859</v>
      </c>
      <c r="N5362" s="2" t="str">
        <f>Tbl_BalanceHistory[[#This Row],[ProgramCode]]&amp;": "&amp;Tbl_BalanceHistory[[#This Row],[Program Name]]</f>
        <v>226: Miscellaneous Reversion Clearing Account</v>
      </c>
      <c r="O5362" s="3" t="s">
        <v>1730</v>
      </c>
      <c r="P5362" s="1" t="str">
        <f>IF(Tbl_BalanceHistory[[#This Row],[FundCode]]="0100","GF",IF(Tbl_BalanceHistory[[#This Row],[FundCode]]="01000","GF","Hi Ed / OCR"))</f>
        <v>GF</v>
      </c>
      <c r="Q5362" s="5">
        <v>18387093</v>
      </c>
      <c r="R5362" s="5">
        <v>0</v>
      </c>
      <c r="S5362" s="5">
        <v>18387093</v>
      </c>
      <c r="T5362" s="5">
        <v>0</v>
      </c>
      <c r="U5362" s="3"/>
      <c r="V5362" s="5">
        <v>18387093</v>
      </c>
      <c r="W5362" s="5">
        <v>0</v>
      </c>
      <c r="X5362" s="5"/>
      <c r="Y5362" s="5"/>
      <c r="Z5362" s="5">
        <f>Tbl_BalanceHistory[[#This Row],[Discretionary Recommended - Pre 2022]]+Tbl_BalanceHistory[[#This Row],[Discretionary Balance Recommended: Policy]]+Tbl_BalanceHistory[[#This Row],[Discretionary Balance Recommended: Commitments]]</f>
        <v>0</v>
      </c>
      <c r="AA5362" s="5">
        <f>Tbl_BalanceHistory[[#This Row],[Discretionary Balance]]-Tbl_BalanceHistory[[#This Row],[Discretionary Reappropriation]]</f>
        <v>18387093</v>
      </c>
      <c r="AB5362" s="2" t="s">
        <v>2336</v>
      </c>
      <c r="AC5362" s="2"/>
      <c r="AD5362" s="2"/>
      <c r="AE5362" s="2"/>
    </row>
    <row r="5363" spans="1:31" ht="45" x14ac:dyDescent="0.25">
      <c r="A5363" s="2" t="s">
        <v>855</v>
      </c>
      <c r="B5363" s="3">
        <v>15</v>
      </c>
      <c r="C5363" s="3">
        <v>992</v>
      </c>
      <c r="D5363" s="3" t="s">
        <v>857</v>
      </c>
      <c r="E5363" s="3" t="str">
        <f>_xlfn.XLOOKUP(Tbl_BalanceHistory[[#This Row],[RespAgy]],Tbl_Agencies[Agy Code],Tbl_Agencies[Agy Sort])</f>
        <v/>
      </c>
      <c r="F5363" s="2" t="str">
        <f>Tbl_BalanceHistory[[#This Row],[RespAgy]]&amp;": "&amp;Tbl_BalanceHistory[[#This Row],[RespAgency]]</f>
        <v>992: Planned Reversions</v>
      </c>
      <c r="G5363" s="3">
        <v>992</v>
      </c>
      <c r="H5363" s="3" t="s">
        <v>857</v>
      </c>
      <c r="I5363" s="3" t="str">
        <f>_xlfn.XLOOKUP(Tbl_BalanceHistory[[#This Row],[AgyCode]],Tbl_Agencies[Agy Code],Tbl_Agencies[Agy Sort])</f>
        <v/>
      </c>
      <c r="J5363" s="2" t="str">
        <f>Tbl_BalanceHistory[[#This Row],[AgyCode]]&amp;": "&amp;Tbl_BalanceHistory[[#This Row],[Agency Name]]</f>
        <v>992: Planned Reversions</v>
      </c>
      <c r="K5363" s="1">
        <v>2016</v>
      </c>
      <c r="L5363" s="3">
        <v>226</v>
      </c>
      <c r="M5363" s="3" t="s">
        <v>859</v>
      </c>
      <c r="N5363" s="2" t="str">
        <f>Tbl_BalanceHistory[[#This Row],[ProgramCode]]&amp;": "&amp;Tbl_BalanceHistory[[#This Row],[Program Name]]</f>
        <v>226: Miscellaneous Reversion Clearing Account</v>
      </c>
      <c r="O5363" s="3" t="s">
        <v>1730</v>
      </c>
      <c r="P5363" s="1" t="str">
        <f>IF(Tbl_BalanceHistory[[#This Row],[FundCode]]="0100","GF",IF(Tbl_BalanceHistory[[#This Row],[FundCode]]="01000","GF","Hi Ed / OCR"))</f>
        <v>GF</v>
      </c>
      <c r="Q5363" s="5">
        <v>3811571</v>
      </c>
      <c r="R5363" s="5">
        <v>0</v>
      </c>
      <c r="S5363" s="5">
        <v>3811571</v>
      </c>
      <c r="T5363" s="5">
        <v>0</v>
      </c>
      <c r="U5363" s="3"/>
      <c r="V5363" s="5">
        <v>3811571</v>
      </c>
      <c r="W5363" s="5">
        <v>0</v>
      </c>
      <c r="X5363" s="5"/>
      <c r="Y5363" s="5"/>
      <c r="Z5363" s="5">
        <f>Tbl_BalanceHistory[[#This Row],[Discretionary Recommended - Pre 2022]]+Tbl_BalanceHistory[[#This Row],[Discretionary Balance Recommended: Policy]]+Tbl_BalanceHistory[[#This Row],[Discretionary Balance Recommended: Commitments]]</f>
        <v>0</v>
      </c>
      <c r="AA5363" s="5">
        <f>Tbl_BalanceHistory[[#This Row],[Discretionary Balance]]-Tbl_BalanceHistory[[#This Row],[Discretionary Reappropriation]]</f>
        <v>3811571</v>
      </c>
      <c r="AB5363" s="2"/>
      <c r="AC5363" s="2"/>
      <c r="AD5363" s="2"/>
      <c r="AE5363" s="2"/>
    </row>
    <row r="5364" spans="1:31" ht="45" x14ac:dyDescent="0.25">
      <c r="A5364" s="2" t="s">
        <v>855</v>
      </c>
      <c r="B5364" s="3">
        <v>15</v>
      </c>
      <c r="C5364" s="3">
        <v>992</v>
      </c>
      <c r="D5364" s="3" t="s">
        <v>857</v>
      </c>
      <c r="E5364" s="3" t="str">
        <f>_xlfn.XLOOKUP(Tbl_BalanceHistory[[#This Row],[RespAgy]],Tbl_Agencies[Agy Code],Tbl_Agencies[Agy Sort])</f>
        <v/>
      </c>
      <c r="F5364" s="2" t="str">
        <f>Tbl_BalanceHistory[[#This Row],[RespAgy]]&amp;": "&amp;Tbl_BalanceHistory[[#This Row],[RespAgency]]</f>
        <v>992: Planned Reversions</v>
      </c>
      <c r="G5364" s="3">
        <v>992</v>
      </c>
      <c r="H5364" s="3" t="s">
        <v>857</v>
      </c>
      <c r="I5364" s="3" t="str">
        <f>_xlfn.XLOOKUP(Tbl_BalanceHistory[[#This Row],[AgyCode]],Tbl_Agencies[Agy Code],Tbl_Agencies[Agy Sort])</f>
        <v/>
      </c>
      <c r="J5364" s="2" t="str">
        <f>Tbl_BalanceHistory[[#This Row],[AgyCode]]&amp;": "&amp;Tbl_BalanceHistory[[#This Row],[Agency Name]]</f>
        <v>992: Planned Reversions</v>
      </c>
      <c r="K5364" s="1">
        <v>2017</v>
      </c>
      <c r="L5364" s="3">
        <v>226</v>
      </c>
      <c r="M5364" s="3" t="s">
        <v>859</v>
      </c>
      <c r="N5364" s="2" t="str">
        <f>Tbl_BalanceHistory[[#This Row],[ProgramCode]]&amp;": "&amp;Tbl_BalanceHistory[[#This Row],[Program Name]]</f>
        <v>226: Miscellaneous Reversion Clearing Account</v>
      </c>
      <c r="O5364" s="3" t="s">
        <v>886</v>
      </c>
      <c r="P5364" s="1" t="str">
        <f>IF(Tbl_BalanceHistory[[#This Row],[FundCode]]="0100","GF",IF(Tbl_BalanceHistory[[#This Row],[FundCode]]="01000","GF","Hi Ed / OCR"))</f>
        <v>GF</v>
      </c>
      <c r="Q5364" s="5">
        <v>5111741</v>
      </c>
      <c r="R5364" s="5">
        <v>0</v>
      </c>
      <c r="S5364" s="5">
        <v>5111741</v>
      </c>
      <c r="T5364" s="5">
        <v>0</v>
      </c>
      <c r="U5364" s="3"/>
      <c r="V5364" s="5">
        <v>5111741</v>
      </c>
      <c r="W5364" s="5">
        <v>0</v>
      </c>
      <c r="X5364" s="5"/>
      <c r="Y5364" s="5"/>
      <c r="Z5364" s="5">
        <f>Tbl_BalanceHistory[[#This Row],[Discretionary Recommended - Pre 2022]]+Tbl_BalanceHistory[[#This Row],[Discretionary Balance Recommended: Policy]]+Tbl_BalanceHistory[[#This Row],[Discretionary Balance Recommended: Commitments]]</f>
        <v>0</v>
      </c>
      <c r="AA5364" s="5">
        <f>Tbl_BalanceHistory[[#This Row],[Discretionary Balance]]-Tbl_BalanceHistory[[#This Row],[Discretionary Reappropriation]]</f>
        <v>5111741</v>
      </c>
      <c r="AB5364" s="2"/>
      <c r="AC5364" s="2"/>
      <c r="AD5364" s="2"/>
      <c r="AE5364" s="2"/>
    </row>
    <row r="5365" spans="1:31" ht="45" x14ac:dyDescent="0.25">
      <c r="A5365" s="2" t="s">
        <v>855</v>
      </c>
      <c r="B5365" s="3">
        <v>15</v>
      </c>
      <c r="C5365" s="3">
        <v>992</v>
      </c>
      <c r="D5365" s="3" t="s">
        <v>857</v>
      </c>
      <c r="E5365" s="3" t="str">
        <f>_xlfn.XLOOKUP(Tbl_BalanceHistory[[#This Row],[RespAgy]],Tbl_Agencies[Agy Code],Tbl_Agencies[Agy Sort])</f>
        <v/>
      </c>
      <c r="F5365" s="2" t="str">
        <f>Tbl_BalanceHistory[[#This Row],[RespAgy]]&amp;": "&amp;Tbl_BalanceHistory[[#This Row],[RespAgency]]</f>
        <v>992: Planned Reversions</v>
      </c>
      <c r="G5365" s="3">
        <v>992</v>
      </c>
      <c r="H5365" s="3" t="s">
        <v>857</v>
      </c>
      <c r="I5365" s="3" t="str">
        <f>_xlfn.XLOOKUP(Tbl_BalanceHistory[[#This Row],[AgyCode]],Tbl_Agencies[Agy Code],Tbl_Agencies[Agy Sort])</f>
        <v/>
      </c>
      <c r="J5365" s="2" t="str">
        <f>Tbl_BalanceHistory[[#This Row],[AgyCode]]&amp;": "&amp;Tbl_BalanceHistory[[#This Row],[Agency Name]]</f>
        <v>992: Planned Reversions</v>
      </c>
      <c r="K5365" s="1">
        <v>2018</v>
      </c>
      <c r="L5365" s="3">
        <v>226</v>
      </c>
      <c r="M5365" s="3" t="s">
        <v>859</v>
      </c>
      <c r="N5365" s="2" t="str">
        <f>Tbl_BalanceHistory[[#This Row],[ProgramCode]]&amp;": "&amp;Tbl_BalanceHistory[[#This Row],[Program Name]]</f>
        <v>226: Miscellaneous Reversion Clearing Account</v>
      </c>
      <c r="O5365" s="3" t="s">
        <v>886</v>
      </c>
      <c r="P5365" s="1" t="str">
        <f>IF(Tbl_BalanceHistory[[#This Row],[FundCode]]="0100","GF",IF(Tbl_BalanceHistory[[#This Row],[FundCode]]="01000","GF","Hi Ed / OCR"))</f>
        <v>GF</v>
      </c>
      <c r="Q5365" s="5">
        <v>132308239</v>
      </c>
      <c r="R5365" s="5">
        <v>0</v>
      </c>
      <c r="S5365" s="5">
        <v>132308239</v>
      </c>
      <c r="T5365" s="5">
        <v>0</v>
      </c>
      <c r="U5365" s="3"/>
      <c r="V5365" s="5">
        <v>132308239</v>
      </c>
      <c r="W5365" s="5">
        <v>0</v>
      </c>
      <c r="X5365" s="5"/>
      <c r="Y5365" s="5"/>
      <c r="Z5365" s="5">
        <f>Tbl_BalanceHistory[[#This Row],[Discretionary Recommended - Pre 2022]]+Tbl_BalanceHistory[[#This Row],[Discretionary Balance Recommended: Policy]]+Tbl_BalanceHistory[[#This Row],[Discretionary Balance Recommended: Commitments]]</f>
        <v>0</v>
      </c>
      <c r="AA5365" s="5">
        <f>Tbl_BalanceHistory[[#This Row],[Discretionary Balance]]-Tbl_BalanceHistory[[#This Row],[Discretionary Reappropriation]]</f>
        <v>132308239</v>
      </c>
      <c r="AB5365" s="2" t="s">
        <v>2337</v>
      </c>
      <c r="AC5365" s="2"/>
      <c r="AD5365" s="2"/>
      <c r="AE5365" s="2"/>
    </row>
    <row r="5366" spans="1:31" ht="45" x14ac:dyDescent="0.25">
      <c r="A5366" s="2" t="s">
        <v>855</v>
      </c>
      <c r="B5366" s="3">
        <v>15</v>
      </c>
      <c r="C5366" s="3">
        <v>992</v>
      </c>
      <c r="D5366" s="3" t="s">
        <v>857</v>
      </c>
      <c r="E5366" s="3" t="str">
        <f>_xlfn.XLOOKUP(Tbl_BalanceHistory[[#This Row],[RespAgy]],Tbl_Agencies[Agy Code],Tbl_Agencies[Agy Sort])</f>
        <v/>
      </c>
      <c r="F5366" s="2" t="str">
        <f>Tbl_BalanceHistory[[#This Row],[RespAgy]]&amp;": "&amp;Tbl_BalanceHistory[[#This Row],[RespAgency]]</f>
        <v>992: Planned Reversions</v>
      </c>
      <c r="G5366" s="3">
        <v>992</v>
      </c>
      <c r="H5366" s="3" t="s">
        <v>857</v>
      </c>
      <c r="I5366" s="3" t="str">
        <f>_xlfn.XLOOKUP(Tbl_BalanceHistory[[#This Row],[AgyCode]],Tbl_Agencies[Agy Code],Tbl_Agencies[Agy Sort])</f>
        <v/>
      </c>
      <c r="J5366" s="2" t="str">
        <f>Tbl_BalanceHistory[[#This Row],[AgyCode]]&amp;": "&amp;Tbl_BalanceHistory[[#This Row],[Agency Name]]</f>
        <v>992: Planned Reversions</v>
      </c>
      <c r="K5366" s="1">
        <v>2019</v>
      </c>
      <c r="L5366" s="3">
        <v>226</v>
      </c>
      <c r="M5366" s="3" t="s">
        <v>859</v>
      </c>
      <c r="N5366" s="2" t="str">
        <f>Tbl_BalanceHistory[[#This Row],[ProgramCode]]&amp;": "&amp;Tbl_BalanceHistory[[#This Row],[Program Name]]</f>
        <v>226: Miscellaneous Reversion Clearing Account</v>
      </c>
      <c r="O5366" s="3" t="s">
        <v>886</v>
      </c>
      <c r="P5366" s="1" t="str">
        <f>IF(Tbl_BalanceHistory[[#This Row],[FundCode]]="0100","GF",IF(Tbl_BalanceHistory[[#This Row],[FundCode]]="01000","GF","Hi Ed / OCR"))</f>
        <v>GF</v>
      </c>
      <c r="Q5366" s="5">
        <v>11487953</v>
      </c>
      <c r="R5366" s="5">
        <v>0</v>
      </c>
      <c r="S5366" s="5">
        <v>11487953</v>
      </c>
      <c r="T5366" s="5">
        <v>0</v>
      </c>
      <c r="U5366" s="3"/>
      <c r="V5366" s="5">
        <v>11487953</v>
      </c>
      <c r="W5366" s="5">
        <v>0</v>
      </c>
      <c r="X5366" s="5"/>
      <c r="Y5366" s="5"/>
      <c r="Z5366" s="5">
        <f>Tbl_BalanceHistory[[#This Row],[Discretionary Recommended - Pre 2022]]+Tbl_BalanceHistory[[#This Row],[Discretionary Balance Recommended: Policy]]+Tbl_BalanceHistory[[#This Row],[Discretionary Balance Recommended: Commitments]]</f>
        <v>0</v>
      </c>
      <c r="AA5366" s="5">
        <f>Tbl_BalanceHistory[[#This Row],[Discretionary Balance]]-Tbl_BalanceHistory[[#This Row],[Discretionary Reappropriation]]</f>
        <v>11487953</v>
      </c>
      <c r="AB5366" s="2" t="s">
        <v>2338</v>
      </c>
      <c r="AC5366" s="2"/>
      <c r="AD5366" s="2"/>
      <c r="AE5366" s="2"/>
    </row>
    <row r="5367" spans="1:31" ht="60" x14ac:dyDescent="0.25">
      <c r="A5367" s="2" t="s">
        <v>855</v>
      </c>
      <c r="B5367" s="3">
        <v>15</v>
      </c>
      <c r="C5367" s="3">
        <v>992</v>
      </c>
      <c r="D5367" s="3" t="s">
        <v>857</v>
      </c>
      <c r="E5367" s="3" t="str">
        <f>_xlfn.XLOOKUP(Tbl_BalanceHistory[[#This Row],[RespAgy]],Tbl_Agencies[Agy Code],Tbl_Agencies[Agy Sort])</f>
        <v/>
      </c>
      <c r="F5367" s="2" t="str">
        <f>Tbl_BalanceHistory[[#This Row],[RespAgy]]&amp;": "&amp;Tbl_BalanceHistory[[#This Row],[RespAgency]]</f>
        <v>992: Planned Reversions</v>
      </c>
      <c r="G5367" s="3">
        <v>992</v>
      </c>
      <c r="H5367" s="3" t="s">
        <v>857</v>
      </c>
      <c r="I5367" s="3" t="str">
        <f>_xlfn.XLOOKUP(Tbl_BalanceHistory[[#This Row],[AgyCode]],Tbl_Agencies[Agy Code],Tbl_Agencies[Agy Sort])</f>
        <v/>
      </c>
      <c r="J5367" s="2" t="str">
        <f>Tbl_BalanceHistory[[#This Row],[AgyCode]]&amp;": "&amp;Tbl_BalanceHistory[[#This Row],[Agency Name]]</f>
        <v>992: Planned Reversions</v>
      </c>
      <c r="K5367" s="1">
        <v>2020</v>
      </c>
      <c r="L5367" s="3">
        <v>226</v>
      </c>
      <c r="M5367" s="3" t="s">
        <v>859</v>
      </c>
      <c r="N5367" s="2" t="str">
        <f>Tbl_BalanceHistory[[#This Row],[ProgramCode]]&amp;": "&amp;Tbl_BalanceHistory[[#This Row],[Program Name]]</f>
        <v>226: Miscellaneous Reversion Clearing Account</v>
      </c>
      <c r="O5367" s="3" t="s">
        <v>886</v>
      </c>
      <c r="P5367" s="1" t="str">
        <f>IF(Tbl_BalanceHistory[[#This Row],[FundCode]]="0100","GF",IF(Tbl_BalanceHistory[[#This Row],[FundCode]]="01000","GF","Hi Ed / OCR"))</f>
        <v>GF</v>
      </c>
      <c r="Q5367" s="5">
        <v>9871277</v>
      </c>
      <c r="R5367" s="5">
        <v>0</v>
      </c>
      <c r="S5367" s="5">
        <v>9871277</v>
      </c>
      <c r="T5367" s="5">
        <v>0</v>
      </c>
      <c r="U5367" s="3"/>
      <c r="V5367" s="5">
        <v>9871277</v>
      </c>
      <c r="W5367" s="5">
        <v>0</v>
      </c>
      <c r="X5367" s="5"/>
      <c r="Y5367" s="5"/>
      <c r="Z5367" s="5">
        <f>Tbl_BalanceHistory[[#This Row],[Discretionary Recommended - Pre 2022]]+Tbl_BalanceHistory[[#This Row],[Discretionary Balance Recommended: Policy]]+Tbl_BalanceHistory[[#This Row],[Discretionary Balance Recommended: Commitments]]</f>
        <v>0</v>
      </c>
      <c r="AA5367" s="5">
        <f>Tbl_BalanceHistory[[#This Row],[Discretionary Balance]]-Tbl_BalanceHistory[[#This Row],[Discretionary Reappropriation]]</f>
        <v>9871277</v>
      </c>
      <c r="AB5367" s="2"/>
      <c r="AC5367" s="2"/>
      <c r="AD5367" s="2"/>
      <c r="AE5367" s="2" t="s">
        <v>2339</v>
      </c>
    </row>
    <row r="5368" spans="1:31" ht="45" x14ac:dyDescent="0.25">
      <c r="A5368" s="2" t="s">
        <v>836</v>
      </c>
      <c r="B5368" s="3">
        <v>15</v>
      </c>
      <c r="C5368" s="3">
        <v>454</v>
      </c>
      <c r="D5368" s="3" t="s">
        <v>838</v>
      </c>
      <c r="E5368" s="3" t="str">
        <f>_xlfn.XLOOKUP(Tbl_BalanceHistory[[#This Row],[RespAgy]],Tbl_Agencies[Agy Code],Tbl_Agencies[Agy Sort])</f>
        <v>183020</v>
      </c>
      <c r="F5368" s="2" t="str">
        <f>Tbl_BalanceHistory[[#This Row],[RespAgy]]&amp;": "&amp;Tbl_BalanceHistory[[#This Row],[RespAgency]]</f>
        <v>454: Secretary of Veterans and Defense Affairs</v>
      </c>
      <c r="G5368" s="3">
        <v>454</v>
      </c>
      <c r="H5368" s="3" t="s">
        <v>838</v>
      </c>
      <c r="I5368" s="3" t="str">
        <f>_xlfn.XLOOKUP(Tbl_BalanceHistory[[#This Row],[AgyCode]],Tbl_Agencies[Agy Code],Tbl_Agencies[Agy Sort])</f>
        <v>183020</v>
      </c>
      <c r="J5368" s="2" t="str">
        <f>Tbl_BalanceHistory[[#This Row],[AgyCode]]&amp;": "&amp;Tbl_BalanceHistory[[#This Row],[Agency Name]]</f>
        <v>454: Secretary of Veterans and Defense Affairs</v>
      </c>
      <c r="K5368" s="1">
        <v>2021</v>
      </c>
      <c r="L5368" s="3">
        <v>534</v>
      </c>
      <c r="M5368" s="3" t="s">
        <v>82</v>
      </c>
      <c r="N5368" s="2" t="str">
        <f>Tbl_BalanceHistory[[#This Row],[ProgramCode]]&amp;": "&amp;Tbl_BalanceHistory[[#This Row],[Program Name]]</f>
        <v>534: Economic Development Services</v>
      </c>
      <c r="O5368" s="3" t="s">
        <v>886</v>
      </c>
      <c r="P5368" s="1" t="str">
        <f>IF(Tbl_BalanceHistory[[#This Row],[FundCode]]="0100","GF",IF(Tbl_BalanceHistory[[#This Row],[FundCode]]="01000","GF","Hi Ed / OCR"))</f>
        <v>GF</v>
      </c>
      <c r="Q5368" s="5">
        <v>921556</v>
      </c>
      <c r="R5368" s="5">
        <v>564800</v>
      </c>
      <c r="S5368" s="5">
        <v>356756</v>
      </c>
      <c r="T5368" s="5">
        <v>0</v>
      </c>
      <c r="U5368" s="3"/>
      <c r="V5368" s="5">
        <v>356756</v>
      </c>
      <c r="W5368" s="5">
        <v>356756</v>
      </c>
      <c r="X5368" s="5"/>
      <c r="Y5368" s="5"/>
      <c r="Z5368" s="5">
        <f>Tbl_BalanceHistory[[#This Row],[Discretionary Recommended - Pre 2022]]+Tbl_BalanceHistory[[#This Row],[Discretionary Balance Recommended: Policy]]+Tbl_BalanceHistory[[#This Row],[Discretionary Balance Recommended: Commitments]]</f>
        <v>356756</v>
      </c>
      <c r="AA5368" s="5">
        <f>Tbl_BalanceHistory[[#This Row],[Discretionary Balance]]-Tbl_BalanceHistory[[#This Row],[Discretionary Reappropriation]]</f>
        <v>0</v>
      </c>
      <c r="AB5368" s="2" t="s">
        <v>1741</v>
      </c>
      <c r="AC5368" s="2"/>
      <c r="AD5368" s="2"/>
      <c r="AE5368" s="2" t="s">
        <v>2303</v>
      </c>
    </row>
    <row r="5369" spans="1:31" ht="45" x14ac:dyDescent="0.25">
      <c r="A5369" s="2" t="s">
        <v>836</v>
      </c>
      <c r="B5369" s="3">
        <v>15</v>
      </c>
      <c r="C5369" s="3">
        <v>454</v>
      </c>
      <c r="D5369" s="3" t="s">
        <v>838</v>
      </c>
      <c r="E5369" s="3" t="str">
        <f>_xlfn.XLOOKUP(Tbl_BalanceHistory[[#This Row],[RespAgy]],Tbl_Agencies[Agy Code],Tbl_Agencies[Agy Sort])</f>
        <v>183020</v>
      </c>
      <c r="F5369" s="2" t="str">
        <f>Tbl_BalanceHistory[[#This Row],[RespAgy]]&amp;": "&amp;Tbl_BalanceHistory[[#This Row],[RespAgency]]</f>
        <v>454: Secretary of Veterans and Defense Affairs</v>
      </c>
      <c r="G5369" s="3">
        <v>454</v>
      </c>
      <c r="H5369" s="3" t="s">
        <v>838</v>
      </c>
      <c r="I5369" s="3" t="str">
        <f>_xlfn.XLOOKUP(Tbl_BalanceHistory[[#This Row],[AgyCode]],Tbl_Agencies[Agy Code],Tbl_Agencies[Agy Sort])</f>
        <v>183020</v>
      </c>
      <c r="J5369" s="2" t="str">
        <f>Tbl_BalanceHistory[[#This Row],[AgyCode]]&amp;": "&amp;Tbl_BalanceHistory[[#This Row],[Agency Name]]</f>
        <v>454: Secretary of Veterans and Defense Affairs</v>
      </c>
      <c r="K5369" s="1">
        <v>2022</v>
      </c>
      <c r="L5369" s="3">
        <v>534</v>
      </c>
      <c r="M5369" s="3" t="s">
        <v>82</v>
      </c>
      <c r="N5369" s="2" t="str">
        <f>Tbl_BalanceHistory[[#This Row],[ProgramCode]]&amp;": "&amp;Tbl_BalanceHistory[[#This Row],[Program Name]]</f>
        <v>534: Economic Development Services</v>
      </c>
      <c r="O5369" s="3" t="s">
        <v>886</v>
      </c>
      <c r="P5369" s="1" t="str">
        <f>IF(Tbl_BalanceHistory[[#This Row],[FundCode]]="0100","GF",IF(Tbl_BalanceHistory[[#This Row],[FundCode]]="01000","GF","Hi Ed / OCR"))</f>
        <v>GF</v>
      </c>
      <c r="Q5369" s="5">
        <v>956756</v>
      </c>
      <c r="R5369" s="5">
        <v>634103.21</v>
      </c>
      <c r="S5369" s="5">
        <v>322652.78999999998</v>
      </c>
      <c r="T5369" s="5">
        <v>0</v>
      </c>
      <c r="U5369" s="3"/>
      <c r="V5369" s="5">
        <v>322652.78999999998</v>
      </c>
      <c r="W5369" s="5"/>
      <c r="X5369" s="5">
        <v>322652.78999999998</v>
      </c>
      <c r="Y5369" s="5">
        <v>0</v>
      </c>
      <c r="Z5369" s="5">
        <f>Tbl_BalanceHistory[[#This Row],[Discretionary Recommended - Pre 2022]]+Tbl_BalanceHistory[[#This Row],[Discretionary Balance Recommended: Policy]]+Tbl_BalanceHistory[[#This Row],[Discretionary Balance Recommended: Commitments]]</f>
        <v>322652.78999999998</v>
      </c>
      <c r="AA5369" s="5">
        <f>Tbl_BalanceHistory[[#This Row],[Discretionary Balance]]-Tbl_BalanceHistory[[#This Row],[Discretionary Reappropriation]]</f>
        <v>0</v>
      </c>
      <c r="AB5369" s="2"/>
      <c r="AC5369" s="2" t="s">
        <v>1742</v>
      </c>
      <c r="AD5369" s="2"/>
      <c r="AE5369" s="2"/>
    </row>
    <row r="5370" spans="1:31" ht="300" x14ac:dyDescent="0.25">
      <c r="A5370" s="2" t="s">
        <v>836</v>
      </c>
      <c r="B5370" s="3">
        <v>15</v>
      </c>
      <c r="C5370" s="3">
        <v>454</v>
      </c>
      <c r="D5370" s="3" t="s">
        <v>838</v>
      </c>
      <c r="E5370" s="3" t="str">
        <f>_xlfn.XLOOKUP(Tbl_BalanceHistory[[#This Row],[RespAgy]],Tbl_Agencies[Agy Code],Tbl_Agencies[Agy Sort])</f>
        <v>183020</v>
      </c>
      <c r="F5370" s="2" t="str">
        <f>Tbl_BalanceHistory[[#This Row],[RespAgy]]&amp;": "&amp;Tbl_BalanceHistory[[#This Row],[RespAgency]]</f>
        <v>454: Secretary of Veterans and Defense Affairs</v>
      </c>
      <c r="G5370" s="3">
        <v>454</v>
      </c>
      <c r="H5370" s="3" t="s">
        <v>838</v>
      </c>
      <c r="I5370" s="3" t="str">
        <f>_xlfn.XLOOKUP(Tbl_BalanceHistory[[#This Row],[AgyCode]],Tbl_Agencies[Agy Code],Tbl_Agencies[Agy Sort])</f>
        <v>183020</v>
      </c>
      <c r="J5370" s="2" t="str">
        <f>Tbl_BalanceHistory[[#This Row],[AgyCode]]&amp;": "&amp;Tbl_BalanceHistory[[#This Row],[Agency Name]]</f>
        <v>454: Secretary of Veterans and Defense Affairs</v>
      </c>
      <c r="K5370" s="1">
        <v>2023</v>
      </c>
      <c r="L5370" s="3">
        <v>534</v>
      </c>
      <c r="M5370" s="3" t="s">
        <v>82</v>
      </c>
      <c r="N5370" s="2" t="str">
        <f>Tbl_BalanceHistory[[#This Row],[ProgramCode]]&amp;": "&amp;Tbl_BalanceHistory[[#This Row],[Program Name]]</f>
        <v>534: Economic Development Services</v>
      </c>
      <c r="O5370" s="3" t="s">
        <v>886</v>
      </c>
      <c r="P5370" s="1" t="str">
        <f>IF(Tbl_BalanceHistory[[#This Row],[FundCode]]="0100","GF",IF(Tbl_BalanceHistory[[#This Row],[FundCode]]="01000","GF","Hi Ed / OCR"))</f>
        <v>GF</v>
      </c>
      <c r="Q5370" s="5">
        <v>6273303.79</v>
      </c>
      <c r="R5370" s="5">
        <v>665711.51</v>
      </c>
      <c r="S5370" s="5">
        <v>5607592.2800000003</v>
      </c>
      <c r="T5370" s="5">
        <v>0</v>
      </c>
      <c r="U5370" s="3"/>
      <c r="V5370" s="5">
        <v>5607592.2800000003</v>
      </c>
      <c r="W5370" s="5">
        <v>0</v>
      </c>
      <c r="X5370" s="5">
        <v>5607592.2800000003</v>
      </c>
      <c r="Y5370" s="5"/>
      <c r="Z5370" s="5">
        <v>5607592.2800000003</v>
      </c>
      <c r="AA5370" s="5">
        <v>0</v>
      </c>
      <c r="AB5370" s="2"/>
      <c r="AC5370" s="2" t="s">
        <v>2469</v>
      </c>
      <c r="AD5370" s="2"/>
      <c r="AE5370" s="2" t="s">
        <v>2469</v>
      </c>
    </row>
    <row r="5371" spans="1:31" ht="45" x14ac:dyDescent="0.25">
      <c r="A5371" s="2" t="s">
        <v>836</v>
      </c>
      <c r="B5371" s="3">
        <v>15</v>
      </c>
      <c r="C5371" s="3">
        <v>454</v>
      </c>
      <c r="D5371" s="3" t="s">
        <v>838</v>
      </c>
      <c r="E5371" s="3" t="str">
        <f>_xlfn.XLOOKUP(Tbl_BalanceHistory[[#This Row],[RespAgy]],Tbl_Agencies[Agy Code],Tbl_Agencies[Agy Sort])</f>
        <v>183020</v>
      </c>
      <c r="F5371" s="2" t="str">
        <f>Tbl_BalanceHistory[[#This Row],[RespAgy]]&amp;": "&amp;Tbl_BalanceHistory[[#This Row],[RespAgency]]</f>
        <v>454: Secretary of Veterans and Defense Affairs</v>
      </c>
      <c r="G5371" s="3">
        <v>454</v>
      </c>
      <c r="H5371" s="3" t="s">
        <v>838</v>
      </c>
      <c r="I5371" s="3" t="str">
        <f>_xlfn.XLOOKUP(Tbl_BalanceHistory[[#This Row],[AgyCode]],Tbl_Agencies[Agy Code],Tbl_Agencies[Agy Sort])</f>
        <v>183020</v>
      </c>
      <c r="J5371" s="2" t="str">
        <f>Tbl_BalanceHistory[[#This Row],[AgyCode]]&amp;": "&amp;Tbl_BalanceHistory[[#This Row],[Agency Name]]</f>
        <v>454: Secretary of Veterans and Defense Affairs</v>
      </c>
      <c r="K5371" s="1">
        <v>2024</v>
      </c>
      <c r="L5371" s="3">
        <v>534</v>
      </c>
      <c r="M5371" s="3" t="s">
        <v>82</v>
      </c>
      <c r="N5371" s="2" t="str">
        <f>Tbl_BalanceHistory[[#This Row],[ProgramCode]]&amp;": "&amp;Tbl_BalanceHistory[[#This Row],[Program Name]]</f>
        <v>534: Economic Development Services</v>
      </c>
      <c r="O5371" s="3" t="s">
        <v>886</v>
      </c>
      <c r="P5371" s="1" t="str">
        <f>IF(Tbl_BalanceHistory[[#This Row],[FundCode]]="0100","GF",IF(Tbl_BalanceHistory[[#This Row],[FundCode]]="01000","GF","Hi Ed / OCR"))</f>
        <v>GF</v>
      </c>
      <c r="Q5371" s="5">
        <v>6558243.2800000003</v>
      </c>
      <c r="R5371" s="5">
        <v>6241759.2999999998</v>
      </c>
      <c r="S5371" s="5">
        <v>316483.98</v>
      </c>
      <c r="T5371" s="5">
        <v>0</v>
      </c>
      <c r="U5371" s="3"/>
      <c r="V5371" s="5">
        <v>316483.98</v>
      </c>
      <c r="W5371" s="5">
        <v>0</v>
      </c>
      <c r="X5371" s="5">
        <v>316483.98</v>
      </c>
      <c r="Y5371" s="5">
        <v>0</v>
      </c>
      <c r="Z5371" s="5">
        <v>316483.98</v>
      </c>
      <c r="AA5371" s="5">
        <v>0</v>
      </c>
      <c r="AB5371" s="2"/>
      <c r="AC5371" s="2" t="s">
        <v>2353</v>
      </c>
      <c r="AD5371" s="2"/>
      <c r="AE5371" s="2"/>
    </row>
    <row r="5372" spans="1:31" ht="45" x14ac:dyDescent="0.25">
      <c r="A5372" s="2" t="s">
        <v>836</v>
      </c>
      <c r="B5372" s="3">
        <v>15</v>
      </c>
      <c r="C5372" s="3">
        <v>454</v>
      </c>
      <c r="D5372" s="3" t="s">
        <v>838</v>
      </c>
      <c r="E5372" s="3" t="str">
        <f>_xlfn.XLOOKUP(Tbl_BalanceHistory[[#This Row],[RespAgy]],Tbl_Agencies[Agy Code],Tbl_Agencies[Agy Sort])</f>
        <v>183020</v>
      </c>
      <c r="F5372" s="2" t="str">
        <f>Tbl_BalanceHistory[[#This Row],[RespAgy]]&amp;": "&amp;Tbl_BalanceHistory[[#This Row],[RespAgency]]</f>
        <v>454: Secretary of Veterans and Defense Affairs</v>
      </c>
      <c r="G5372" s="3">
        <v>454</v>
      </c>
      <c r="H5372" s="3" t="s">
        <v>838</v>
      </c>
      <c r="I5372" s="3" t="str">
        <f>_xlfn.XLOOKUP(Tbl_BalanceHistory[[#This Row],[AgyCode]],Tbl_Agencies[Agy Code],Tbl_Agencies[Agy Sort])</f>
        <v>183020</v>
      </c>
      <c r="J5372" s="2" t="str">
        <f>Tbl_BalanceHistory[[#This Row],[AgyCode]]&amp;": "&amp;Tbl_BalanceHistory[[#This Row],[Agency Name]]</f>
        <v>454: Secretary of Veterans and Defense Affairs</v>
      </c>
      <c r="K5372" s="1">
        <v>2021</v>
      </c>
      <c r="L5372" s="3">
        <v>722</v>
      </c>
      <c r="M5372" s="3" t="s">
        <v>221</v>
      </c>
      <c r="N5372" s="2" t="str">
        <f>Tbl_BalanceHistory[[#This Row],[ProgramCode]]&amp;": "&amp;Tbl_BalanceHistory[[#This Row],[Program Name]]</f>
        <v>722: Disaster Planning and Operations</v>
      </c>
      <c r="O5372" s="3" t="s">
        <v>886</v>
      </c>
      <c r="P5372" s="1" t="str">
        <f>IF(Tbl_BalanceHistory[[#This Row],[FundCode]]="0100","GF",IF(Tbl_BalanceHistory[[#This Row],[FundCode]]="01000","GF","Hi Ed / OCR"))</f>
        <v>GF</v>
      </c>
      <c r="Q5372" s="5">
        <v>1090181</v>
      </c>
      <c r="R5372" s="5">
        <v>756110.29</v>
      </c>
      <c r="S5372" s="5">
        <v>334070.71000000002</v>
      </c>
      <c r="T5372" s="5">
        <v>0</v>
      </c>
      <c r="U5372" s="3"/>
      <c r="V5372" s="5">
        <v>334070.71000000002</v>
      </c>
      <c r="W5372" s="5">
        <v>334070.71000000002</v>
      </c>
      <c r="X5372" s="5"/>
      <c r="Y5372" s="5"/>
      <c r="Z5372" s="5">
        <f>Tbl_BalanceHistory[[#This Row],[Discretionary Recommended - Pre 2022]]+Tbl_BalanceHistory[[#This Row],[Discretionary Balance Recommended: Policy]]+Tbl_BalanceHistory[[#This Row],[Discretionary Balance Recommended: Commitments]]</f>
        <v>334070.71000000002</v>
      </c>
      <c r="AA5372" s="5">
        <f>Tbl_BalanceHistory[[#This Row],[Discretionary Balance]]-Tbl_BalanceHistory[[#This Row],[Discretionary Reappropriation]]</f>
        <v>0</v>
      </c>
      <c r="AB5372" s="2" t="s">
        <v>1741</v>
      </c>
      <c r="AC5372" s="2"/>
      <c r="AD5372" s="2"/>
      <c r="AE5372" s="2" t="s">
        <v>2304</v>
      </c>
    </row>
    <row r="5373" spans="1:31" ht="45" x14ac:dyDescent="0.25">
      <c r="A5373" s="2" t="s">
        <v>836</v>
      </c>
      <c r="B5373" s="3">
        <v>15</v>
      </c>
      <c r="C5373" s="3">
        <v>454</v>
      </c>
      <c r="D5373" s="3" t="s">
        <v>838</v>
      </c>
      <c r="E5373" s="3" t="str">
        <f>_xlfn.XLOOKUP(Tbl_BalanceHistory[[#This Row],[RespAgy]],Tbl_Agencies[Agy Code],Tbl_Agencies[Agy Sort])</f>
        <v>183020</v>
      </c>
      <c r="F5373" s="2" t="str">
        <f>Tbl_BalanceHistory[[#This Row],[RespAgy]]&amp;": "&amp;Tbl_BalanceHistory[[#This Row],[RespAgency]]</f>
        <v>454: Secretary of Veterans and Defense Affairs</v>
      </c>
      <c r="G5373" s="3">
        <v>454</v>
      </c>
      <c r="H5373" s="3" t="s">
        <v>838</v>
      </c>
      <c r="I5373" s="3" t="str">
        <f>_xlfn.XLOOKUP(Tbl_BalanceHistory[[#This Row],[AgyCode]],Tbl_Agencies[Agy Code],Tbl_Agencies[Agy Sort])</f>
        <v>183020</v>
      </c>
      <c r="J5373" s="2" t="str">
        <f>Tbl_BalanceHistory[[#This Row],[AgyCode]]&amp;": "&amp;Tbl_BalanceHistory[[#This Row],[Agency Name]]</f>
        <v>454: Secretary of Veterans and Defense Affairs</v>
      </c>
      <c r="K5373" s="1">
        <v>2022</v>
      </c>
      <c r="L5373" s="3">
        <v>722</v>
      </c>
      <c r="M5373" s="3" t="s">
        <v>221</v>
      </c>
      <c r="N5373" s="2" t="str">
        <f>Tbl_BalanceHistory[[#This Row],[ProgramCode]]&amp;": "&amp;Tbl_BalanceHistory[[#This Row],[Program Name]]</f>
        <v>722: Disaster Planning and Operations</v>
      </c>
      <c r="O5373" s="3" t="s">
        <v>886</v>
      </c>
      <c r="P5373" s="1" t="str">
        <f>IF(Tbl_BalanceHistory[[#This Row],[FundCode]]="0100","GF",IF(Tbl_BalanceHistory[[#This Row],[FundCode]]="01000","GF","Hi Ed / OCR"))</f>
        <v>GF</v>
      </c>
      <c r="Q5373" s="5">
        <v>1314331.6299999999</v>
      </c>
      <c r="R5373" s="5">
        <v>833831.57</v>
      </c>
      <c r="S5373" s="5">
        <v>480500.06</v>
      </c>
      <c r="T5373" s="5">
        <v>0</v>
      </c>
      <c r="U5373" s="3"/>
      <c r="V5373" s="5">
        <v>480500.06</v>
      </c>
      <c r="W5373" s="5"/>
      <c r="X5373" s="5">
        <v>480500.06</v>
      </c>
      <c r="Y5373" s="5">
        <v>0</v>
      </c>
      <c r="Z5373" s="5">
        <f>Tbl_BalanceHistory[[#This Row],[Discretionary Recommended - Pre 2022]]+Tbl_BalanceHistory[[#This Row],[Discretionary Balance Recommended: Policy]]+Tbl_BalanceHistory[[#This Row],[Discretionary Balance Recommended: Commitments]]</f>
        <v>480500.06</v>
      </c>
      <c r="AA5373" s="5">
        <f>Tbl_BalanceHistory[[#This Row],[Discretionary Balance]]-Tbl_BalanceHistory[[#This Row],[Discretionary Reappropriation]]</f>
        <v>0</v>
      </c>
      <c r="AB5373" s="2"/>
      <c r="AC5373" s="2" t="s">
        <v>1742</v>
      </c>
      <c r="AD5373" s="2"/>
      <c r="AE5373" s="2"/>
    </row>
    <row r="5374" spans="1:31" ht="45" x14ac:dyDescent="0.25">
      <c r="A5374" s="2" t="s">
        <v>836</v>
      </c>
      <c r="B5374" s="3">
        <v>15</v>
      </c>
      <c r="C5374" s="3">
        <v>454</v>
      </c>
      <c r="D5374" s="3" t="s">
        <v>838</v>
      </c>
      <c r="E5374" s="3" t="str">
        <f>_xlfn.XLOOKUP(Tbl_BalanceHistory[[#This Row],[RespAgy]],Tbl_Agencies[Agy Code],Tbl_Agencies[Agy Sort])</f>
        <v>183020</v>
      </c>
      <c r="F5374" s="2" t="str">
        <f>Tbl_BalanceHistory[[#This Row],[RespAgy]]&amp;": "&amp;Tbl_BalanceHistory[[#This Row],[RespAgency]]</f>
        <v>454: Secretary of Veterans and Defense Affairs</v>
      </c>
      <c r="G5374" s="3">
        <v>454</v>
      </c>
      <c r="H5374" s="3" t="s">
        <v>838</v>
      </c>
      <c r="I5374" s="3" t="str">
        <f>_xlfn.XLOOKUP(Tbl_BalanceHistory[[#This Row],[AgyCode]],Tbl_Agencies[Agy Code],Tbl_Agencies[Agy Sort])</f>
        <v>183020</v>
      </c>
      <c r="J5374" s="2" t="str">
        <f>Tbl_BalanceHistory[[#This Row],[AgyCode]]&amp;": "&amp;Tbl_BalanceHistory[[#This Row],[Agency Name]]</f>
        <v>454: Secretary of Veterans and Defense Affairs</v>
      </c>
      <c r="K5374" s="1">
        <v>2023</v>
      </c>
      <c r="L5374" s="3">
        <v>722</v>
      </c>
      <c r="M5374" s="3" t="s">
        <v>221</v>
      </c>
      <c r="N5374" s="2" t="str">
        <f>Tbl_BalanceHistory[[#This Row],[ProgramCode]]&amp;": "&amp;Tbl_BalanceHistory[[#This Row],[Program Name]]</f>
        <v>722: Disaster Planning and Operations</v>
      </c>
      <c r="O5374" s="3" t="s">
        <v>886</v>
      </c>
      <c r="P5374" s="1" t="str">
        <f>IF(Tbl_BalanceHistory[[#This Row],[FundCode]]="0100","GF",IF(Tbl_BalanceHistory[[#This Row],[FundCode]]="01000","GF","Hi Ed / OCR"))</f>
        <v>GF</v>
      </c>
      <c r="Q5374" s="5">
        <v>1059109.3600000001</v>
      </c>
      <c r="R5374" s="5">
        <v>966224.22</v>
      </c>
      <c r="S5374" s="5">
        <v>92885.14</v>
      </c>
      <c r="T5374" s="5">
        <v>0</v>
      </c>
      <c r="U5374" s="3"/>
      <c r="V5374" s="5">
        <v>92885.14</v>
      </c>
      <c r="W5374" s="5">
        <v>0</v>
      </c>
      <c r="X5374" s="5">
        <v>92885.14</v>
      </c>
      <c r="Y5374" s="5"/>
      <c r="Z5374" s="5">
        <v>92885.14</v>
      </c>
      <c r="AA5374" s="5">
        <v>0</v>
      </c>
      <c r="AB5374" s="2"/>
      <c r="AC5374" s="2" t="s">
        <v>1742</v>
      </c>
      <c r="AD5374" s="2"/>
      <c r="AE5374" s="2" t="s">
        <v>2470</v>
      </c>
    </row>
    <row r="5375" spans="1:31" ht="45" x14ac:dyDescent="0.25">
      <c r="A5375" s="2" t="s">
        <v>836</v>
      </c>
      <c r="B5375" s="3">
        <v>15</v>
      </c>
      <c r="C5375" s="3">
        <v>454</v>
      </c>
      <c r="D5375" s="3" t="s">
        <v>838</v>
      </c>
      <c r="E5375" s="3" t="str">
        <f>_xlfn.XLOOKUP(Tbl_BalanceHistory[[#This Row],[RespAgy]],Tbl_Agencies[Agy Code],Tbl_Agencies[Agy Sort])</f>
        <v>183020</v>
      </c>
      <c r="F5375" s="2" t="str">
        <f>Tbl_BalanceHistory[[#This Row],[RespAgy]]&amp;": "&amp;Tbl_BalanceHistory[[#This Row],[RespAgency]]</f>
        <v>454: Secretary of Veterans and Defense Affairs</v>
      </c>
      <c r="G5375" s="3">
        <v>454</v>
      </c>
      <c r="H5375" s="3" t="s">
        <v>838</v>
      </c>
      <c r="I5375" s="3" t="str">
        <f>_xlfn.XLOOKUP(Tbl_BalanceHistory[[#This Row],[AgyCode]],Tbl_Agencies[Agy Code],Tbl_Agencies[Agy Sort])</f>
        <v>183020</v>
      </c>
      <c r="J5375" s="2" t="str">
        <f>Tbl_BalanceHistory[[#This Row],[AgyCode]]&amp;": "&amp;Tbl_BalanceHistory[[#This Row],[Agency Name]]</f>
        <v>454: Secretary of Veterans and Defense Affairs</v>
      </c>
      <c r="K5375" s="1">
        <v>2024</v>
      </c>
      <c r="L5375" s="3">
        <v>722</v>
      </c>
      <c r="M5375" s="3" t="s">
        <v>221</v>
      </c>
      <c r="N5375" s="2" t="str">
        <f>Tbl_BalanceHistory[[#This Row],[ProgramCode]]&amp;": "&amp;Tbl_BalanceHistory[[#This Row],[Program Name]]</f>
        <v>722: Disaster Planning and Operations</v>
      </c>
      <c r="O5375" s="3" t="s">
        <v>886</v>
      </c>
      <c r="P5375" s="1" t="str">
        <f>IF(Tbl_BalanceHistory[[#This Row],[FundCode]]="0100","GF",IF(Tbl_BalanceHistory[[#This Row],[FundCode]]="01000","GF","Hi Ed / OCR"))</f>
        <v>GF</v>
      </c>
      <c r="Q5375" s="5">
        <v>1077195.1399999999</v>
      </c>
      <c r="R5375" s="5">
        <v>981360.98</v>
      </c>
      <c r="S5375" s="5">
        <v>95834.16</v>
      </c>
      <c r="T5375" s="5">
        <v>0</v>
      </c>
      <c r="U5375" s="3"/>
      <c r="V5375" s="5">
        <v>95834.16</v>
      </c>
      <c r="W5375" s="5">
        <v>0</v>
      </c>
      <c r="X5375" s="5">
        <v>95834.16</v>
      </c>
      <c r="Y5375" s="5">
        <v>0</v>
      </c>
      <c r="Z5375" s="5">
        <v>95834.16</v>
      </c>
      <c r="AA5375" s="5">
        <v>0</v>
      </c>
      <c r="AB5375" s="2"/>
      <c r="AC5375" s="2" t="s">
        <v>2353</v>
      </c>
      <c r="AD5375" s="2"/>
      <c r="AE5375" s="2"/>
    </row>
    <row r="5376" spans="1:31" ht="45" x14ac:dyDescent="0.25">
      <c r="A5376" s="2" t="s">
        <v>836</v>
      </c>
      <c r="B5376" s="3">
        <v>15</v>
      </c>
      <c r="C5376" s="3">
        <v>912</v>
      </c>
      <c r="D5376" s="3" t="s">
        <v>841</v>
      </c>
      <c r="E5376" s="3" t="str">
        <f>_xlfn.XLOOKUP(Tbl_BalanceHistory[[#This Row],[RespAgy]],Tbl_Agencies[Agy Code],Tbl_Agencies[Agy Sort])</f>
        <v>183030</v>
      </c>
      <c r="F5376" s="2" t="str">
        <f>Tbl_BalanceHistory[[#This Row],[RespAgy]]&amp;": "&amp;Tbl_BalanceHistory[[#This Row],[RespAgency]]</f>
        <v>912: Department of Veterans Services</v>
      </c>
      <c r="G5376" s="3">
        <v>128</v>
      </c>
      <c r="H5376" s="3" t="s">
        <v>980</v>
      </c>
      <c r="I5376" s="3" t="str">
        <f>_xlfn.XLOOKUP(Tbl_BalanceHistory[[#This Row],[AgyCode]],Tbl_Agencies[Agy Code],Tbl_Agencies[Agy Sort])</f>
        <v/>
      </c>
      <c r="J5376" s="2" t="str">
        <f>Tbl_BalanceHistory[[#This Row],[AgyCode]]&amp;": "&amp;Tbl_BalanceHistory[[#This Row],[Agency Name]]</f>
        <v>128: Virginia Veterans Care Center</v>
      </c>
      <c r="K5376" s="1">
        <v>2021</v>
      </c>
      <c r="L5376" s="3">
        <v>430</v>
      </c>
      <c r="M5376" s="3" t="s">
        <v>454</v>
      </c>
      <c r="N5376" s="2" t="str">
        <f>Tbl_BalanceHistory[[#This Row],[ProgramCode]]&amp;": "&amp;Tbl_BalanceHistory[[#This Row],[Program Name]]</f>
        <v>430: State Health Services</v>
      </c>
      <c r="O5376" s="3" t="s">
        <v>886</v>
      </c>
      <c r="P5376" s="1" t="str">
        <f>IF(Tbl_BalanceHistory[[#This Row],[FundCode]]="0100","GF",IF(Tbl_BalanceHistory[[#This Row],[FundCode]]="01000","GF","Hi Ed / OCR"))</f>
        <v>GF</v>
      </c>
      <c r="Q5376" s="5">
        <v>1000000</v>
      </c>
      <c r="R5376" s="5">
        <v>1000000</v>
      </c>
      <c r="S5376" s="5">
        <v>0</v>
      </c>
      <c r="T5376" s="5">
        <v>0</v>
      </c>
      <c r="U5376" s="3"/>
      <c r="V5376" s="5">
        <v>0</v>
      </c>
      <c r="W5376" s="5">
        <v>0</v>
      </c>
      <c r="X5376" s="5"/>
      <c r="Y5376" s="5"/>
      <c r="Z5376" s="5">
        <f>Tbl_BalanceHistory[[#This Row],[Discretionary Recommended - Pre 2022]]+Tbl_BalanceHistory[[#This Row],[Discretionary Balance Recommended: Policy]]+Tbl_BalanceHistory[[#This Row],[Discretionary Balance Recommended: Commitments]]</f>
        <v>0</v>
      </c>
      <c r="AA5376" s="5">
        <f>Tbl_BalanceHistory[[#This Row],[Discretionary Balance]]-Tbl_BalanceHistory[[#This Row],[Discretionary Reappropriation]]</f>
        <v>0</v>
      </c>
      <c r="AB5376" s="2"/>
      <c r="AC5376" s="2"/>
      <c r="AD5376" s="2"/>
      <c r="AE5376" s="2"/>
    </row>
    <row r="5377" spans="1:31" ht="45" x14ac:dyDescent="0.25">
      <c r="A5377" s="2" t="s">
        <v>836</v>
      </c>
      <c r="B5377" s="3">
        <v>15</v>
      </c>
      <c r="C5377" s="3">
        <v>912</v>
      </c>
      <c r="D5377" s="3" t="s">
        <v>841</v>
      </c>
      <c r="E5377" s="3" t="str">
        <f>_xlfn.XLOOKUP(Tbl_BalanceHistory[[#This Row],[RespAgy]],Tbl_Agencies[Agy Code],Tbl_Agencies[Agy Sort])</f>
        <v>183030</v>
      </c>
      <c r="F5377" s="2" t="str">
        <f>Tbl_BalanceHistory[[#This Row],[RespAgy]]&amp;": "&amp;Tbl_BalanceHistory[[#This Row],[RespAgency]]</f>
        <v>912: Department of Veterans Services</v>
      </c>
      <c r="G5377" s="3">
        <v>912</v>
      </c>
      <c r="H5377" s="3" t="s">
        <v>841</v>
      </c>
      <c r="I5377" s="3" t="str">
        <f>_xlfn.XLOOKUP(Tbl_BalanceHistory[[#This Row],[AgyCode]],Tbl_Agencies[Agy Code],Tbl_Agencies[Agy Sort])</f>
        <v>183030</v>
      </c>
      <c r="J5377" s="2" t="str">
        <f>Tbl_BalanceHistory[[#This Row],[AgyCode]]&amp;": "&amp;Tbl_BalanceHistory[[#This Row],[Agency Name]]</f>
        <v>912: Department of Veterans Services</v>
      </c>
      <c r="K5377" s="1">
        <v>2021</v>
      </c>
      <c r="L5377" s="3">
        <v>430</v>
      </c>
      <c r="M5377" s="3" t="s">
        <v>454</v>
      </c>
      <c r="N5377" s="2" t="str">
        <f>Tbl_BalanceHistory[[#This Row],[ProgramCode]]&amp;": "&amp;Tbl_BalanceHistory[[#This Row],[Program Name]]</f>
        <v>430: State Health Services</v>
      </c>
      <c r="O5377" s="3" t="s">
        <v>886</v>
      </c>
      <c r="P5377" s="1" t="str">
        <f>IF(Tbl_BalanceHistory[[#This Row],[FundCode]]="0100","GF",IF(Tbl_BalanceHistory[[#This Row],[FundCode]]="01000","GF","Hi Ed / OCR"))</f>
        <v>GF</v>
      </c>
      <c r="Q5377" s="5">
        <v>50000</v>
      </c>
      <c r="R5377" s="5">
        <v>50000</v>
      </c>
      <c r="S5377" s="5">
        <v>0</v>
      </c>
      <c r="T5377" s="5">
        <v>0</v>
      </c>
      <c r="U5377" s="3"/>
      <c r="V5377" s="5">
        <v>0</v>
      </c>
      <c r="W5377" s="5">
        <v>0</v>
      </c>
      <c r="X5377" s="5"/>
      <c r="Y5377" s="5"/>
      <c r="Z5377" s="5">
        <f>Tbl_BalanceHistory[[#This Row],[Discretionary Recommended - Pre 2022]]+Tbl_BalanceHistory[[#This Row],[Discretionary Balance Recommended: Policy]]+Tbl_BalanceHistory[[#This Row],[Discretionary Balance Recommended: Commitments]]</f>
        <v>0</v>
      </c>
      <c r="AA5377" s="5">
        <f>Tbl_BalanceHistory[[#This Row],[Discretionary Balance]]-Tbl_BalanceHistory[[#This Row],[Discretionary Reappropriation]]</f>
        <v>0</v>
      </c>
      <c r="AB5377" s="2"/>
      <c r="AC5377" s="2"/>
      <c r="AD5377" s="2"/>
      <c r="AE5377" s="2"/>
    </row>
    <row r="5378" spans="1:31" ht="45" x14ac:dyDescent="0.25">
      <c r="A5378" s="2" t="s">
        <v>836</v>
      </c>
      <c r="B5378" s="3">
        <v>15</v>
      </c>
      <c r="C5378" s="3">
        <v>912</v>
      </c>
      <c r="D5378" s="3" t="s">
        <v>841</v>
      </c>
      <c r="E5378" s="3" t="str">
        <f>_xlfn.XLOOKUP(Tbl_BalanceHistory[[#This Row],[RespAgy]],Tbl_Agencies[Agy Code],Tbl_Agencies[Agy Sort])</f>
        <v>183030</v>
      </c>
      <c r="F5378" s="2" t="str">
        <f>Tbl_BalanceHistory[[#This Row],[RespAgy]]&amp;": "&amp;Tbl_BalanceHistory[[#This Row],[RespAgency]]</f>
        <v>912: Department of Veterans Services</v>
      </c>
      <c r="G5378" s="3">
        <v>912</v>
      </c>
      <c r="H5378" s="3" t="s">
        <v>841</v>
      </c>
      <c r="I5378" s="3" t="str">
        <f>_xlfn.XLOOKUP(Tbl_BalanceHistory[[#This Row],[AgyCode]],Tbl_Agencies[Agy Code],Tbl_Agencies[Agy Sort])</f>
        <v>183030</v>
      </c>
      <c r="J5378" s="2" t="str">
        <f>Tbl_BalanceHistory[[#This Row],[AgyCode]]&amp;": "&amp;Tbl_BalanceHistory[[#This Row],[Agency Name]]</f>
        <v>912: Department of Veterans Services</v>
      </c>
      <c r="K5378" s="1">
        <v>2022</v>
      </c>
      <c r="L5378" s="3">
        <v>430</v>
      </c>
      <c r="M5378" s="3" t="s">
        <v>454</v>
      </c>
      <c r="N5378" s="2" t="str">
        <f>Tbl_BalanceHistory[[#This Row],[ProgramCode]]&amp;": "&amp;Tbl_BalanceHistory[[#This Row],[Program Name]]</f>
        <v>430: State Health Services</v>
      </c>
      <c r="O5378" s="3" t="s">
        <v>886</v>
      </c>
      <c r="P5378" s="1" t="str">
        <f>IF(Tbl_BalanceHistory[[#This Row],[FundCode]]="0100","GF",IF(Tbl_BalanceHistory[[#This Row],[FundCode]]="01000","GF","Hi Ed / OCR"))</f>
        <v>GF</v>
      </c>
      <c r="Q5378" s="5">
        <v>50000</v>
      </c>
      <c r="R5378" s="5">
        <v>50000</v>
      </c>
      <c r="S5378" s="5">
        <v>0</v>
      </c>
      <c r="T5378" s="5">
        <v>0</v>
      </c>
      <c r="U5378" s="3"/>
      <c r="V5378" s="5">
        <v>0</v>
      </c>
      <c r="W5378" s="5"/>
      <c r="X5378" s="5">
        <v>0</v>
      </c>
      <c r="Y5378" s="5">
        <v>0</v>
      </c>
      <c r="Z5378" s="5">
        <f>Tbl_BalanceHistory[[#This Row],[Discretionary Recommended - Pre 2022]]+Tbl_BalanceHistory[[#This Row],[Discretionary Balance Recommended: Policy]]+Tbl_BalanceHistory[[#This Row],[Discretionary Balance Recommended: Commitments]]</f>
        <v>0</v>
      </c>
      <c r="AA5378" s="5">
        <f>Tbl_BalanceHistory[[#This Row],[Discretionary Balance]]-Tbl_BalanceHistory[[#This Row],[Discretionary Reappropriation]]</f>
        <v>0</v>
      </c>
      <c r="AB5378" s="2"/>
      <c r="AC5378" s="2"/>
      <c r="AD5378" s="2"/>
      <c r="AE5378" s="2"/>
    </row>
    <row r="5379" spans="1:31" ht="45" x14ac:dyDescent="0.25">
      <c r="A5379" s="2" t="s">
        <v>836</v>
      </c>
      <c r="B5379" s="3">
        <v>15</v>
      </c>
      <c r="C5379" s="3">
        <v>912</v>
      </c>
      <c r="D5379" s="3" t="s">
        <v>841</v>
      </c>
      <c r="E5379" s="3" t="str">
        <f>_xlfn.XLOOKUP(Tbl_BalanceHistory[[#This Row],[RespAgy]],Tbl_Agencies[Agy Code],Tbl_Agencies[Agy Sort])</f>
        <v>183030</v>
      </c>
      <c r="F5379" s="2" t="str">
        <f>Tbl_BalanceHistory[[#This Row],[RespAgy]]&amp;": "&amp;Tbl_BalanceHistory[[#This Row],[RespAgency]]</f>
        <v>912: Department of Veterans Services</v>
      </c>
      <c r="G5379" s="3">
        <v>912</v>
      </c>
      <c r="H5379" s="3" t="s">
        <v>841</v>
      </c>
      <c r="I5379" s="3" t="str">
        <f>_xlfn.XLOOKUP(Tbl_BalanceHistory[[#This Row],[AgyCode]],Tbl_Agencies[Agy Code],Tbl_Agencies[Agy Sort])</f>
        <v>183030</v>
      </c>
      <c r="J5379" s="2" t="str">
        <f>Tbl_BalanceHistory[[#This Row],[AgyCode]]&amp;": "&amp;Tbl_BalanceHistory[[#This Row],[Agency Name]]</f>
        <v>912: Department of Veterans Services</v>
      </c>
      <c r="K5379" s="1">
        <v>2023</v>
      </c>
      <c r="L5379" s="3">
        <v>430</v>
      </c>
      <c r="M5379" s="3" t="s">
        <v>454</v>
      </c>
      <c r="N5379" s="2" t="str">
        <f>Tbl_BalanceHistory[[#This Row],[ProgramCode]]&amp;": "&amp;Tbl_BalanceHistory[[#This Row],[Program Name]]</f>
        <v>430: State Health Services</v>
      </c>
      <c r="O5379" s="3" t="s">
        <v>886</v>
      </c>
      <c r="P5379" s="1" t="str">
        <f>IF(Tbl_BalanceHistory[[#This Row],[FundCode]]="0100","GF",IF(Tbl_BalanceHistory[[#This Row],[FundCode]]="01000","GF","Hi Ed / OCR"))</f>
        <v>GF</v>
      </c>
      <c r="Q5379" s="5">
        <v>50000</v>
      </c>
      <c r="R5379" s="5">
        <v>50000</v>
      </c>
      <c r="S5379" s="5">
        <v>0</v>
      </c>
      <c r="T5379" s="5">
        <v>0</v>
      </c>
      <c r="U5379" s="3"/>
      <c r="V5379" s="5">
        <v>0</v>
      </c>
      <c r="W5379" s="5">
        <v>0</v>
      </c>
      <c r="X5379" s="5">
        <v>0</v>
      </c>
      <c r="Y5379" s="5">
        <v>0</v>
      </c>
      <c r="Z5379" s="5">
        <v>0</v>
      </c>
      <c r="AA5379" s="5">
        <v>0</v>
      </c>
      <c r="AB5379" s="2"/>
      <c r="AC5379" s="2"/>
      <c r="AD5379" s="2"/>
      <c r="AE5379" s="2"/>
    </row>
    <row r="5380" spans="1:31" ht="45" x14ac:dyDescent="0.25">
      <c r="A5380" s="2" t="s">
        <v>836</v>
      </c>
      <c r="B5380" s="3">
        <v>15</v>
      </c>
      <c r="C5380" s="3">
        <v>912</v>
      </c>
      <c r="D5380" s="3" t="s">
        <v>841</v>
      </c>
      <c r="E5380" s="3" t="str">
        <f>_xlfn.XLOOKUP(Tbl_BalanceHistory[[#This Row],[RespAgy]],Tbl_Agencies[Agy Code],Tbl_Agencies[Agy Sort])</f>
        <v>183030</v>
      </c>
      <c r="F5380" s="2" t="str">
        <f>Tbl_BalanceHistory[[#This Row],[RespAgy]]&amp;": "&amp;Tbl_BalanceHistory[[#This Row],[RespAgency]]</f>
        <v>912: Department of Veterans Services</v>
      </c>
      <c r="G5380" s="3">
        <v>912</v>
      </c>
      <c r="H5380" s="3" t="s">
        <v>841</v>
      </c>
      <c r="I5380" s="3" t="str">
        <f>_xlfn.XLOOKUP(Tbl_BalanceHistory[[#This Row],[AgyCode]],Tbl_Agencies[Agy Code],Tbl_Agencies[Agy Sort])</f>
        <v>183030</v>
      </c>
      <c r="J5380" s="2" t="str">
        <f>Tbl_BalanceHistory[[#This Row],[AgyCode]]&amp;": "&amp;Tbl_BalanceHistory[[#This Row],[Agency Name]]</f>
        <v>912: Department of Veterans Services</v>
      </c>
      <c r="K5380" s="1">
        <v>2024</v>
      </c>
      <c r="L5380" s="3">
        <v>430</v>
      </c>
      <c r="M5380" s="3" t="s">
        <v>454</v>
      </c>
      <c r="N5380" s="2" t="str">
        <f>Tbl_BalanceHistory[[#This Row],[ProgramCode]]&amp;": "&amp;Tbl_BalanceHistory[[#This Row],[Program Name]]</f>
        <v>430: State Health Services</v>
      </c>
      <c r="O5380" s="3" t="s">
        <v>886</v>
      </c>
      <c r="P5380" s="1" t="str">
        <f>IF(Tbl_BalanceHistory[[#This Row],[FundCode]]="0100","GF",IF(Tbl_BalanceHistory[[#This Row],[FundCode]]="01000","GF","Hi Ed / OCR"))</f>
        <v>GF</v>
      </c>
      <c r="Q5380" s="5">
        <v>50000</v>
      </c>
      <c r="R5380" s="5">
        <v>50000</v>
      </c>
      <c r="S5380" s="5">
        <v>0</v>
      </c>
      <c r="T5380" s="5">
        <v>0</v>
      </c>
      <c r="U5380" s="3"/>
      <c r="V5380" s="5">
        <v>0</v>
      </c>
      <c r="W5380" s="5">
        <v>0</v>
      </c>
      <c r="X5380" s="5">
        <v>0</v>
      </c>
      <c r="Y5380" s="5">
        <v>0</v>
      </c>
      <c r="Z5380" s="5">
        <v>0</v>
      </c>
      <c r="AA5380" s="5">
        <v>0</v>
      </c>
      <c r="AB5380" s="2"/>
      <c r="AC5380" s="2"/>
      <c r="AD5380" s="2"/>
      <c r="AE5380" s="2" t="s">
        <v>2635</v>
      </c>
    </row>
    <row r="5381" spans="1:31" ht="150" x14ac:dyDescent="0.25">
      <c r="A5381" s="2" t="s">
        <v>836</v>
      </c>
      <c r="B5381" s="3">
        <v>15</v>
      </c>
      <c r="C5381" s="3">
        <v>912</v>
      </c>
      <c r="D5381" s="3" t="s">
        <v>841</v>
      </c>
      <c r="E5381" s="3" t="str">
        <f>_xlfn.XLOOKUP(Tbl_BalanceHistory[[#This Row],[RespAgy]],Tbl_Agencies[Agy Code],Tbl_Agencies[Agy Sort])</f>
        <v>183030</v>
      </c>
      <c r="F5381" s="2" t="str">
        <f>Tbl_BalanceHistory[[#This Row],[RespAgy]]&amp;": "&amp;Tbl_BalanceHistory[[#This Row],[RespAgency]]</f>
        <v>912: Department of Veterans Services</v>
      </c>
      <c r="G5381" s="3">
        <v>912</v>
      </c>
      <c r="H5381" s="3" t="s">
        <v>841</v>
      </c>
      <c r="I5381" s="3" t="str">
        <f>_xlfn.XLOOKUP(Tbl_BalanceHistory[[#This Row],[AgyCode]],Tbl_Agencies[Agy Code],Tbl_Agencies[Agy Sort])</f>
        <v>183030</v>
      </c>
      <c r="J5381" s="2" t="str">
        <f>Tbl_BalanceHistory[[#This Row],[AgyCode]]&amp;": "&amp;Tbl_BalanceHistory[[#This Row],[Agency Name]]</f>
        <v>912: Department of Veterans Services</v>
      </c>
      <c r="K5381" s="1">
        <v>2021</v>
      </c>
      <c r="L5381" s="3">
        <v>467</v>
      </c>
      <c r="M5381" s="3" t="s">
        <v>843</v>
      </c>
      <c r="N5381" s="2" t="str">
        <f>Tbl_BalanceHistory[[#This Row],[ProgramCode]]&amp;": "&amp;Tbl_BalanceHistory[[#This Row],[Program Name]]</f>
        <v>467: Veterans Benefit Services</v>
      </c>
      <c r="O5381" s="3" t="s">
        <v>886</v>
      </c>
      <c r="P5381" s="1" t="str">
        <f>IF(Tbl_BalanceHistory[[#This Row],[FundCode]]="0100","GF",IF(Tbl_BalanceHistory[[#This Row],[FundCode]]="01000","GF","Hi Ed / OCR"))</f>
        <v>GF</v>
      </c>
      <c r="Q5381" s="5">
        <v>16366142</v>
      </c>
      <c r="R5381" s="5">
        <v>14969326.869999999</v>
      </c>
      <c r="S5381" s="5">
        <v>1396815.13</v>
      </c>
      <c r="T5381" s="5">
        <v>890362.63</v>
      </c>
      <c r="U5381" s="3" t="s">
        <v>2305</v>
      </c>
      <c r="V5381" s="5">
        <v>506452.49999999901</v>
      </c>
      <c r="W5381" s="5">
        <v>500000</v>
      </c>
      <c r="X5381" s="5"/>
      <c r="Y5381" s="5"/>
      <c r="Z5381" s="5">
        <f>Tbl_BalanceHistory[[#This Row],[Discretionary Recommended - Pre 2022]]+Tbl_BalanceHistory[[#This Row],[Discretionary Balance Recommended: Policy]]+Tbl_BalanceHistory[[#This Row],[Discretionary Balance Recommended: Commitments]]</f>
        <v>500000</v>
      </c>
      <c r="AA5381" s="5">
        <f>Tbl_BalanceHistory[[#This Row],[Discretionary Balance]]-Tbl_BalanceHistory[[#This Row],[Discretionary Reappropriation]]</f>
        <v>6452.4999999990105</v>
      </c>
      <c r="AB5381" s="2" t="s">
        <v>2306</v>
      </c>
      <c r="AC5381" s="2"/>
      <c r="AD5381" s="2"/>
      <c r="AE5381" s="2" t="s">
        <v>2307</v>
      </c>
    </row>
    <row r="5382" spans="1:31" ht="60" x14ac:dyDescent="0.25">
      <c r="A5382" s="2" t="s">
        <v>836</v>
      </c>
      <c r="B5382" s="3">
        <v>15</v>
      </c>
      <c r="C5382" s="3">
        <v>912</v>
      </c>
      <c r="D5382" s="3" t="s">
        <v>841</v>
      </c>
      <c r="E5382" s="3" t="str">
        <f>_xlfn.XLOOKUP(Tbl_BalanceHistory[[#This Row],[RespAgy]],Tbl_Agencies[Agy Code],Tbl_Agencies[Agy Sort])</f>
        <v>183030</v>
      </c>
      <c r="F5382" s="2" t="str">
        <f>Tbl_BalanceHistory[[#This Row],[RespAgy]]&amp;": "&amp;Tbl_BalanceHistory[[#This Row],[RespAgency]]</f>
        <v>912: Department of Veterans Services</v>
      </c>
      <c r="G5382" s="3">
        <v>912</v>
      </c>
      <c r="H5382" s="3" t="s">
        <v>841</v>
      </c>
      <c r="I5382" s="3" t="str">
        <f>_xlfn.XLOOKUP(Tbl_BalanceHistory[[#This Row],[AgyCode]],Tbl_Agencies[Agy Code],Tbl_Agencies[Agy Sort])</f>
        <v>183030</v>
      </c>
      <c r="J5382" s="2" t="str">
        <f>Tbl_BalanceHistory[[#This Row],[AgyCode]]&amp;": "&amp;Tbl_BalanceHistory[[#This Row],[Agency Name]]</f>
        <v>912: Department of Veterans Services</v>
      </c>
      <c r="K5382" s="1">
        <v>2022</v>
      </c>
      <c r="L5382" s="3">
        <v>467</v>
      </c>
      <c r="M5382" s="3" t="s">
        <v>843</v>
      </c>
      <c r="N5382" s="2" t="str">
        <f>Tbl_BalanceHistory[[#This Row],[ProgramCode]]&amp;": "&amp;Tbl_BalanceHistory[[#This Row],[Program Name]]</f>
        <v>467: Veterans Benefit Services</v>
      </c>
      <c r="O5382" s="3" t="s">
        <v>886</v>
      </c>
      <c r="P5382" s="1" t="str">
        <f>IF(Tbl_BalanceHistory[[#This Row],[FundCode]]="0100","GF",IF(Tbl_BalanceHistory[[#This Row],[FundCode]]="01000","GF","Hi Ed / OCR"))</f>
        <v>GF</v>
      </c>
      <c r="Q5382" s="5">
        <v>19192301.629999999</v>
      </c>
      <c r="R5382" s="5">
        <v>17955983.940000001</v>
      </c>
      <c r="S5382" s="5">
        <v>1236317.69</v>
      </c>
      <c r="T5382" s="5">
        <v>0</v>
      </c>
      <c r="U5382" s="3"/>
      <c r="V5382" s="5">
        <v>1236317.69</v>
      </c>
      <c r="W5382" s="5"/>
      <c r="X5382" s="5">
        <v>0</v>
      </c>
      <c r="Y5382" s="5">
        <v>1200000</v>
      </c>
      <c r="Z5382" s="5">
        <f>Tbl_BalanceHistory[[#This Row],[Discretionary Recommended - Pre 2022]]+Tbl_BalanceHistory[[#This Row],[Discretionary Balance Recommended: Policy]]+Tbl_BalanceHistory[[#This Row],[Discretionary Balance Recommended: Commitments]]</f>
        <v>1200000</v>
      </c>
      <c r="AA5382" s="5">
        <f>Tbl_BalanceHistory[[#This Row],[Discretionary Balance]]-Tbl_BalanceHistory[[#This Row],[Discretionary Reappropriation]]</f>
        <v>36317.689999999944</v>
      </c>
      <c r="AB5382" s="2"/>
      <c r="AC5382" s="2"/>
      <c r="AD5382" s="2" t="s">
        <v>2308</v>
      </c>
      <c r="AE5382" s="2"/>
    </row>
    <row r="5383" spans="1:31" ht="165" x14ac:dyDescent="0.25">
      <c r="A5383" s="2" t="s">
        <v>836</v>
      </c>
      <c r="B5383" s="3">
        <v>15</v>
      </c>
      <c r="C5383" s="3">
        <v>912</v>
      </c>
      <c r="D5383" s="3" t="s">
        <v>841</v>
      </c>
      <c r="E5383" s="3" t="str">
        <f>_xlfn.XLOOKUP(Tbl_BalanceHistory[[#This Row],[RespAgy]],Tbl_Agencies[Agy Code],Tbl_Agencies[Agy Sort])</f>
        <v>183030</v>
      </c>
      <c r="F5383" s="2" t="str">
        <f>Tbl_BalanceHistory[[#This Row],[RespAgy]]&amp;": "&amp;Tbl_BalanceHistory[[#This Row],[RespAgency]]</f>
        <v>912: Department of Veterans Services</v>
      </c>
      <c r="G5383" s="3">
        <v>912</v>
      </c>
      <c r="H5383" s="3" t="s">
        <v>841</v>
      </c>
      <c r="I5383" s="3" t="str">
        <f>_xlfn.XLOOKUP(Tbl_BalanceHistory[[#This Row],[AgyCode]],Tbl_Agencies[Agy Code],Tbl_Agencies[Agy Sort])</f>
        <v>183030</v>
      </c>
      <c r="J5383" s="2" t="str">
        <f>Tbl_BalanceHistory[[#This Row],[AgyCode]]&amp;": "&amp;Tbl_BalanceHistory[[#This Row],[Agency Name]]</f>
        <v>912: Department of Veterans Services</v>
      </c>
      <c r="K5383" s="1">
        <v>2023</v>
      </c>
      <c r="L5383" s="3">
        <v>467</v>
      </c>
      <c r="M5383" s="3" t="s">
        <v>843</v>
      </c>
      <c r="N5383" s="2" t="str">
        <f>Tbl_BalanceHistory[[#This Row],[ProgramCode]]&amp;": "&amp;Tbl_BalanceHistory[[#This Row],[Program Name]]</f>
        <v>467: Veterans Benefit Services</v>
      </c>
      <c r="O5383" s="3" t="s">
        <v>886</v>
      </c>
      <c r="P5383" s="1" t="str">
        <f>IF(Tbl_BalanceHistory[[#This Row],[FundCode]]="0100","GF",IF(Tbl_BalanceHistory[[#This Row],[FundCode]]="01000","GF","Hi Ed / OCR"))</f>
        <v>GF</v>
      </c>
      <c r="Q5383" s="5">
        <v>31355889</v>
      </c>
      <c r="R5383" s="5">
        <v>25598084.239999998</v>
      </c>
      <c r="S5383" s="5">
        <v>5757804.7599999998</v>
      </c>
      <c r="T5383" s="5">
        <v>3770194.76</v>
      </c>
      <c r="U5383" s="3" t="s">
        <v>2471</v>
      </c>
      <c r="V5383" s="5">
        <v>1987610</v>
      </c>
      <c r="W5383" s="5">
        <v>0</v>
      </c>
      <c r="X5383" s="5">
        <v>0</v>
      </c>
      <c r="Y5383" s="5">
        <v>1987610</v>
      </c>
      <c r="Z5383" s="5">
        <v>1987610</v>
      </c>
      <c r="AA5383" s="5">
        <v>0</v>
      </c>
      <c r="AB5383" s="2"/>
      <c r="AC5383" s="2"/>
      <c r="AD5383" s="2" t="s">
        <v>2472</v>
      </c>
      <c r="AE5383" s="2" t="s">
        <v>2473</v>
      </c>
    </row>
    <row r="5384" spans="1:31" ht="240" x14ac:dyDescent="0.25">
      <c r="A5384" s="2" t="s">
        <v>836</v>
      </c>
      <c r="B5384" s="3">
        <v>15</v>
      </c>
      <c r="C5384" s="3">
        <v>912</v>
      </c>
      <c r="D5384" s="3" t="s">
        <v>841</v>
      </c>
      <c r="E5384" s="3" t="str">
        <f>_xlfn.XLOOKUP(Tbl_BalanceHistory[[#This Row],[RespAgy]],Tbl_Agencies[Agy Code],Tbl_Agencies[Agy Sort])</f>
        <v>183030</v>
      </c>
      <c r="F5384" s="2" t="str">
        <f>Tbl_BalanceHistory[[#This Row],[RespAgy]]&amp;": "&amp;Tbl_BalanceHistory[[#This Row],[RespAgency]]</f>
        <v>912: Department of Veterans Services</v>
      </c>
      <c r="G5384" s="3">
        <v>912</v>
      </c>
      <c r="H5384" s="3" t="s">
        <v>841</v>
      </c>
      <c r="I5384" s="3" t="str">
        <f>_xlfn.XLOOKUP(Tbl_BalanceHistory[[#This Row],[AgyCode]],Tbl_Agencies[Agy Code],Tbl_Agencies[Agy Sort])</f>
        <v>183030</v>
      </c>
      <c r="J5384" s="2" t="str">
        <f>Tbl_BalanceHistory[[#This Row],[AgyCode]]&amp;": "&amp;Tbl_BalanceHistory[[#This Row],[Agency Name]]</f>
        <v>912: Department of Veterans Services</v>
      </c>
      <c r="K5384" s="1">
        <v>2024</v>
      </c>
      <c r="L5384" s="3">
        <v>467</v>
      </c>
      <c r="M5384" s="3" t="s">
        <v>843</v>
      </c>
      <c r="N5384" s="2" t="str">
        <f>Tbl_BalanceHistory[[#This Row],[ProgramCode]]&amp;": "&amp;Tbl_BalanceHistory[[#This Row],[Program Name]]</f>
        <v>467: Veterans Benefit Services</v>
      </c>
      <c r="O5384" s="3" t="s">
        <v>886</v>
      </c>
      <c r="P5384" s="1" t="str">
        <f>IF(Tbl_BalanceHistory[[#This Row],[FundCode]]="0100","GF",IF(Tbl_BalanceHistory[[#This Row],[FundCode]]="01000","GF","Hi Ed / OCR"))</f>
        <v>GF</v>
      </c>
      <c r="Q5384" s="5">
        <v>35647218.780000001</v>
      </c>
      <c r="R5384" s="5">
        <v>33241195.18</v>
      </c>
      <c r="S5384" s="5">
        <v>2406023.6</v>
      </c>
      <c r="T5384" s="5">
        <v>0</v>
      </c>
      <c r="U5384" s="3"/>
      <c r="V5384" s="5">
        <v>2406023.6</v>
      </c>
      <c r="W5384" s="5">
        <v>0</v>
      </c>
      <c r="X5384" s="5">
        <v>1014650.73</v>
      </c>
      <c r="Y5384" s="5"/>
      <c r="Z5384" s="5">
        <v>1014650.73</v>
      </c>
      <c r="AA5384" s="5">
        <v>1391372.87</v>
      </c>
      <c r="AB5384" s="2"/>
      <c r="AC5384" s="2" t="s">
        <v>2636</v>
      </c>
      <c r="AD5384" s="2"/>
      <c r="AE5384" s="2"/>
    </row>
    <row r="5385" spans="1:31" ht="45" x14ac:dyDescent="0.25">
      <c r="A5385" s="2" t="s">
        <v>836</v>
      </c>
      <c r="B5385" s="3">
        <v>15</v>
      </c>
      <c r="C5385" s="3">
        <v>912</v>
      </c>
      <c r="D5385" s="3" t="s">
        <v>841</v>
      </c>
      <c r="E5385" s="3" t="str">
        <f>_xlfn.XLOOKUP(Tbl_BalanceHistory[[#This Row],[RespAgy]],Tbl_Agencies[Agy Code],Tbl_Agencies[Agy Sort])</f>
        <v>183030</v>
      </c>
      <c r="F5385" s="2" t="str">
        <f>Tbl_BalanceHistory[[#This Row],[RespAgy]]&amp;": "&amp;Tbl_BalanceHistory[[#This Row],[RespAgency]]</f>
        <v>912: Department of Veterans Services</v>
      </c>
      <c r="G5385" s="3">
        <v>912</v>
      </c>
      <c r="H5385" s="3" t="s">
        <v>841</v>
      </c>
      <c r="I5385" s="3" t="str">
        <f>_xlfn.XLOOKUP(Tbl_BalanceHistory[[#This Row],[AgyCode]],Tbl_Agencies[Agy Code],Tbl_Agencies[Agy Sort])</f>
        <v>183030</v>
      </c>
      <c r="J5385" s="2" t="str">
        <f>Tbl_BalanceHistory[[#This Row],[AgyCode]]&amp;": "&amp;Tbl_BalanceHistory[[#This Row],[Agency Name]]</f>
        <v>912: Department of Veterans Services</v>
      </c>
      <c r="K5385" s="1">
        <v>2021</v>
      </c>
      <c r="L5385" s="3">
        <v>499</v>
      </c>
      <c r="M5385" s="3" t="s">
        <v>62</v>
      </c>
      <c r="N5385" s="2" t="str">
        <f>Tbl_BalanceHistory[[#This Row],[ProgramCode]]&amp;": "&amp;Tbl_BalanceHistory[[#This Row],[Program Name]]</f>
        <v>499: Administrative and Support Services</v>
      </c>
      <c r="O5385" s="3" t="s">
        <v>886</v>
      </c>
      <c r="P5385" s="1" t="str">
        <f>IF(Tbl_BalanceHistory[[#This Row],[FundCode]]="0100","GF",IF(Tbl_BalanceHistory[[#This Row],[FundCode]]="01000","GF","Hi Ed / OCR"))</f>
        <v>GF</v>
      </c>
      <c r="Q5385" s="5">
        <v>2272164</v>
      </c>
      <c r="R5385" s="5">
        <v>2272162.84</v>
      </c>
      <c r="S5385" s="5">
        <v>1.1599999999999999</v>
      </c>
      <c r="T5385" s="5">
        <v>0</v>
      </c>
      <c r="U5385" s="3"/>
      <c r="V5385" s="5">
        <v>1.1599999999999999</v>
      </c>
      <c r="W5385" s="5">
        <v>0</v>
      </c>
      <c r="X5385" s="5"/>
      <c r="Y5385" s="5"/>
      <c r="Z5385" s="5">
        <f>Tbl_BalanceHistory[[#This Row],[Discretionary Recommended - Pre 2022]]+Tbl_BalanceHistory[[#This Row],[Discretionary Balance Recommended: Policy]]+Tbl_BalanceHistory[[#This Row],[Discretionary Balance Recommended: Commitments]]</f>
        <v>0</v>
      </c>
      <c r="AA5385" s="5">
        <f>Tbl_BalanceHistory[[#This Row],[Discretionary Balance]]-Tbl_BalanceHistory[[#This Row],[Discretionary Reappropriation]]</f>
        <v>1.1599999999999999</v>
      </c>
      <c r="AB5385" s="2"/>
      <c r="AC5385" s="2"/>
      <c r="AD5385" s="2"/>
      <c r="AE5385" s="2"/>
    </row>
    <row r="5386" spans="1:31" ht="45" x14ac:dyDescent="0.25">
      <c r="A5386" s="2" t="s">
        <v>836</v>
      </c>
      <c r="B5386" s="3">
        <v>15</v>
      </c>
      <c r="C5386" s="3">
        <v>912</v>
      </c>
      <c r="D5386" s="3" t="s">
        <v>841</v>
      </c>
      <c r="E5386" s="3" t="str">
        <f>_xlfn.XLOOKUP(Tbl_BalanceHistory[[#This Row],[RespAgy]],Tbl_Agencies[Agy Code],Tbl_Agencies[Agy Sort])</f>
        <v>183030</v>
      </c>
      <c r="F5386" s="2" t="str">
        <f>Tbl_BalanceHistory[[#This Row],[RespAgy]]&amp;": "&amp;Tbl_BalanceHistory[[#This Row],[RespAgency]]</f>
        <v>912: Department of Veterans Services</v>
      </c>
      <c r="G5386" s="3">
        <v>912</v>
      </c>
      <c r="H5386" s="3" t="s">
        <v>841</v>
      </c>
      <c r="I5386" s="3" t="str">
        <f>_xlfn.XLOOKUP(Tbl_BalanceHistory[[#This Row],[AgyCode]],Tbl_Agencies[Agy Code],Tbl_Agencies[Agy Sort])</f>
        <v>183030</v>
      </c>
      <c r="J5386" s="2" t="str">
        <f>Tbl_BalanceHistory[[#This Row],[AgyCode]]&amp;": "&amp;Tbl_BalanceHistory[[#This Row],[Agency Name]]</f>
        <v>912: Department of Veterans Services</v>
      </c>
      <c r="K5386" s="1">
        <v>2022</v>
      </c>
      <c r="L5386" s="3">
        <v>499</v>
      </c>
      <c r="M5386" s="3" t="s">
        <v>62</v>
      </c>
      <c r="N5386" s="2" t="str">
        <f>Tbl_BalanceHistory[[#This Row],[ProgramCode]]&amp;": "&amp;Tbl_BalanceHistory[[#This Row],[Program Name]]</f>
        <v>499: Administrative and Support Services</v>
      </c>
      <c r="O5386" s="3" t="s">
        <v>886</v>
      </c>
      <c r="P5386" s="1" t="str">
        <f>IF(Tbl_BalanceHistory[[#This Row],[FundCode]]="0100","GF",IF(Tbl_BalanceHistory[[#This Row],[FundCode]]="01000","GF","Hi Ed / OCR"))</f>
        <v>GF</v>
      </c>
      <c r="Q5386" s="5">
        <v>2502878</v>
      </c>
      <c r="R5386" s="5">
        <v>2502877.9700000002</v>
      </c>
      <c r="S5386" s="5">
        <v>0.03</v>
      </c>
      <c r="T5386" s="5">
        <v>0</v>
      </c>
      <c r="U5386" s="3"/>
      <c r="V5386" s="5">
        <v>0.03</v>
      </c>
      <c r="W5386" s="5"/>
      <c r="X5386" s="5">
        <v>0</v>
      </c>
      <c r="Y5386" s="5">
        <v>0</v>
      </c>
      <c r="Z5386" s="5">
        <f>Tbl_BalanceHistory[[#This Row],[Discretionary Recommended - Pre 2022]]+Tbl_BalanceHistory[[#This Row],[Discretionary Balance Recommended: Policy]]+Tbl_BalanceHistory[[#This Row],[Discretionary Balance Recommended: Commitments]]</f>
        <v>0</v>
      </c>
      <c r="AA5386" s="5">
        <f>Tbl_BalanceHistory[[#This Row],[Discretionary Balance]]-Tbl_BalanceHistory[[#This Row],[Discretionary Reappropriation]]</f>
        <v>0.03</v>
      </c>
      <c r="AB5386" s="2"/>
      <c r="AC5386" s="2"/>
      <c r="AD5386" s="2"/>
      <c r="AE5386" s="2"/>
    </row>
    <row r="5387" spans="1:31" ht="75" x14ac:dyDescent="0.25">
      <c r="A5387" s="2" t="s">
        <v>836</v>
      </c>
      <c r="B5387" s="3">
        <v>15</v>
      </c>
      <c r="C5387" s="3">
        <v>912</v>
      </c>
      <c r="D5387" s="3" t="s">
        <v>841</v>
      </c>
      <c r="E5387" s="3" t="str">
        <f>_xlfn.XLOOKUP(Tbl_BalanceHistory[[#This Row],[RespAgy]],Tbl_Agencies[Agy Code],Tbl_Agencies[Agy Sort])</f>
        <v>183030</v>
      </c>
      <c r="F5387" s="2" t="str">
        <f>Tbl_BalanceHistory[[#This Row],[RespAgy]]&amp;": "&amp;Tbl_BalanceHistory[[#This Row],[RespAgency]]</f>
        <v>912: Department of Veterans Services</v>
      </c>
      <c r="G5387" s="3">
        <v>912</v>
      </c>
      <c r="H5387" s="3" t="s">
        <v>841</v>
      </c>
      <c r="I5387" s="3" t="str">
        <f>_xlfn.XLOOKUP(Tbl_BalanceHistory[[#This Row],[AgyCode]],Tbl_Agencies[Agy Code],Tbl_Agencies[Agy Sort])</f>
        <v>183030</v>
      </c>
      <c r="J5387" s="2" t="str">
        <f>Tbl_BalanceHistory[[#This Row],[AgyCode]]&amp;": "&amp;Tbl_BalanceHistory[[#This Row],[Agency Name]]</f>
        <v>912: Department of Veterans Services</v>
      </c>
      <c r="K5387" s="1">
        <v>2023</v>
      </c>
      <c r="L5387" s="3">
        <v>499</v>
      </c>
      <c r="M5387" s="3" t="s">
        <v>62</v>
      </c>
      <c r="N5387" s="2" t="str">
        <f>Tbl_BalanceHistory[[#This Row],[ProgramCode]]&amp;": "&amp;Tbl_BalanceHistory[[#This Row],[Program Name]]</f>
        <v>499: Administrative and Support Services</v>
      </c>
      <c r="O5387" s="3" t="s">
        <v>886</v>
      </c>
      <c r="P5387" s="1" t="str">
        <f>IF(Tbl_BalanceHistory[[#This Row],[FundCode]]="0100","GF",IF(Tbl_BalanceHistory[[#This Row],[FundCode]]="01000","GF","Hi Ed / OCR"))</f>
        <v>GF</v>
      </c>
      <c r="Q5387" s="5">
        <v>3910885</v>
      </c>
      <c r="R5387" s="5">
        <v>3407885</v>
      </c>
      <c r="S5387" s="5">
        <v>503000</v>
      </c>
      <c r="T5387" s="5">
        <v>0</v>
      </c>
      <c r="U5387" s="3"/>
      <c r="V5387" s="5">
        <v>503000</v>
      </c>
      <c r="W5387" s="5">
        <v>0</v>
      </c>
      <c r="X5387" s="5">
        <v>0</v>
      </c>
      <c r="Y5387" s="5">
        <v>503000</v>
      </c>
      <c r="Z5387" s="5">
        <v>503000</v>
      </c>
      <c r="AA5387" s="5">
        <v>0</v>
      </c>
      <c r="AB5387" s="2"/>
      <c r="AC5387" s="2"/>
      <c r="AD5387" s="2" t="s">
        <v>2474</v>
      </c>
      <c r="AE5387" s="2" t="s">
        <v>2475</v>
      </c>
    </row>
    <row r="5388" spans="1:31" ht="45" x14ac:dyDescent="0.25">
      <c r="A5388" s="2" t="s">
        <v>836</v>
      </c>
      <c r="B5388" s="3">
        <v>15</v>
      </c>
      <c r="C5388" s="3">
        <v>912</v>
      </c>
      <c r="D5388" s="3" t="s">
        <v>841</v>
      </c>
      <c r="E5388" s="3" t="str">
        <f>_xlfn.XLOOKUP(Tbl_BalanceHistory[[#This Row],[RespAgy]],Tbl_Agencies[Agy Code],Tbl_Agencies[Agy Sort])</f>
        <v>183030</v>
      </c>
      <c r="F5388" s="2" t="str">
        <f>Tbl_BalanceHistory[[#This Row],[RespAgy]]&amp;": "&amp;Tbl_BalanceHistory[[#This Row],[RespAgency]]</f>
        <v>912: Department of Veterans Services</v>
      </c>
      <c r="G5388" s="3">
        <v>912</v>
      </c>
      <c r="H5388" s="3" t="s">
        <v>841</v>
      </c>
      <c r="I5388" s="3" t="str">
        <f>_xlfn.XLOOKUP(Tbl_BalanceHistory[[#This Row],[AgyCode]],Tbl_Agencies[Agy Code],Tbl_Agencies[Agy Sort])</f>
        <v>183030</v>
      </c>
      <c r="J5388" s="2" t="str">
        <f>Tbl_BalanceHistory[[#This Row],[AgyCode]]&amp;": "&amp;Tbl_BalanceHistory[[#This Row],[Agency Name]]</f>
        <v>912: Department of Veterans Services</v>
      </c>
      <c r="K5388" s="1">
        <v>2024</v>
      </c>
      <c r="L5388" s="3">
        <v>499</v>
      </c>
      <c r="M5388" s="3" t="s">
        <v>62</v>
      </c>
      <c r="N5388" s="2" t="str">
        <f>Tbl_BalanceHistory[[#This Row],[ProgramCode]]&amp;": "&amp;Tbl_BalanceHistory[[#This Row],[Program Name]]</f>
        <v>499: Administrative and Support Services</v>
      </c>
      <c r="O5388" s="3" t="s">
        <v>886</v>
      </c>
      <c r="P5388" s="1" t="str">
        <f>IF(Tbl_BalanceHistory[[#This Row],[FundCode]]="0100","GF",IF(Tbl_BalanceHistory[[#This Row],[FundCode]]="01000","GF","Hi Ed / OCR"))</f>
        <v>GF</v>
      </c>
      <c r="Q5388" s="5">
        <v>4184372.99</v>
      </c>
      <c r="R5388" s="5">
        <v>4184326.99</v>
      </c>
      <c r="S5388" s="5">
        <v>46</v>
      </c>
      <c r="T5388" s="5">
        <v>0</v>
      </c>
      <c r="U5388" s="3"/>
      <c r="V5388" s="5">
        <v>46</v>
      </c>
      <c r="W5388" s="5">
        <v>0</v>
      </c>
      <c r="X5388" s="5">
        <v>0</v>
      </c>
      <c r="Y5388" s="5">
        <v>0</v>
      </c>
      <c r="Z5388" s="5">
        <v>0</v>
      </c>
      <c r="AA5388" s="5">
        <v>46</v>
      </c>
      <c r="AB5388" s="2"/>
      <c r="AC5388" s="2"/>
      <c r="AD5388" s="2"/>
      <c r="AE5388" s="2"/>
    </row>
    <row r="5389" spans="1:31" ht="45" x14ac:dyDescent="0.25">
      <c r="A5389" s="2" t="s">
        <v>836</v>
      </c>
      <c r="B5389" s="3">
        <v>15</v>
      </c>
      <c r="C5389" s="3">
        <v>912</v>
      </c>
      <c r="D5389" s="3" t="s">
        <v>841</v>
      </c>
      <c r="E5389" s="3" t="str">
        <f>_xlfn.XLOOKUP(Tbl_BalanceHistory[[#This Row],[RespAgy]],Tbl_Agencies[Agy Code],Tbl_Agencies[Agy Sort])</f>
        <v>183030</v>
      </c>
      <c r="F5389" s="2" t="str">
        <f>Tbl_BalanceHistory[[#This Row],[RespAgy]]&amp;": "&amp;Tbl_BalanceHistory[[#This Row],[RespAgency]]</f>
        <v>912: Department of Veterans Services</v>
      </c>
      <c r="G5389" s="3">
        <v>912</v>
      </c>
      <c r="H5389" s="3" t="s">
        <v>841</v>
      </c>
      <c r="I5389" s="3" t="str">
        <f>_xlfn.XLOOKUP(Tbl_BalanceHistory[[#This Row],[AgyCode]],Tbl_Agencies[Agy Code],Tbl_Agencies[Agy Sort])</f>
        <v>183030</v>
      </c>
      <c r="J5389" s="2" t="str">
        <f>Tbl_BalanceHistory[[#This Row],[AgyCode]]&amp;": "&amp;Tbl_BalanceHistory[[#This Row],[Agency Name]]</f>
        <v>912: Department of Veterans Services</v>
      </c>
      <c r="K5389" s="1">
        <v>2021</v>
      </c>
      <c r="L5389" s="3">
        <v>502</v>
      </c>
      <c r="M5389" s="3" t="s">
        <v>219</v>
      </c>
      <c r="N5389" s="2" t="str">
        <f>Tbl_BalanceHistory[[#This Row],[ProgramCode]]&amp;": "&amp;Tbl_BalanceHistory[[#This Row],[Program Name]]</f>
        <v>502: Historic and Commemorative Attraction Management</v>
      </c>
      <c r="O5389" s="3" t="s">
        <v>886</v>
      </c>
      <c r="P5389" s="1" t="str">
        <f>IF(Tbl_BalanceHistory[[#This Row],[FundCode]]="0100","GF",IF(Tbl_BalanceHistory[[#This Row],[FundCode]]="01000","GF","Hi Ed / OCR"))</f>
        <v>GF</v>
      </c>
      <c r="Q5389" s="5">
        <v>3727095</v>
      </c>
      <c r="R5389" s="5">
        <v>3588458.55</v>
      </c>
      <c r="S5389" s="5">
        <v>138636.45000000001</v>
      </c>
      <c r="T5389" s="5">
        <v>0</v>
      </c>
      <c r="U5389" s="3"/>
      <c r="V5389" s="5">
        <v>138636.45000000001</v>
      </c>
      <c r="W5389" s="5">
        <v>0</v>
      </c>
      <c r="X5389" s="5"/>
      <c r="Y5389" s="5"/>
      <c r="Z5389" s="5">
        <f>Tbl_BalanceHistory[[#This Row],[Discretionary Recommended - Pre 2022]]+Tbl_BalanceHistory[[#This Row],[Discretionary Balance Recommended: Policy]]+Tbl_BalanceHistory[[#This Row],[Discretionary Balance Recommended: Commitments]]</f>
        <v>0</v>
      </c>
      <c r="AA5389" s="5">
        <f>Tbl_BalanceHistory[[#This Row],[Discretionary Balance]]-Tbl_BalanceHistory[[#This Row],[Discretionary Reappropriation]]</f>
        <v>138636.45000000001</v>
      </c>
      <c r="AB5389" s="2"/>
      <c r="AC5389" s="2"/>
      <c r="AD5389" s="2"/>
      <c r="AE5389" s="2" t="s">
        <v>2309</v>
      </c>
    </row>
    <row r="5390" spans="1:31" ht="45" x14ac:dyDescent="0.25">
      <c r="A5390" s="2" t="s">
        <v>836</v>
      </c>
      <c r="B5390" s="3">
        <v>15</v>
      </c>
      <c r="C5390" s="3">
        <v>912</v>
      </c>
      <c r="D5390" s="3" t="s">
        <v>841</v>
      </c>
      <c r="E5390" s="3" t="str">
        <f>_xlfn.XLOOKUP(Tbl_BalanceHistory[[#This Row],[RespAgy]],Tbl_Agencies[Agy Code],Tbl_Agencies[Agy Sort])</f>
        <v>183030</v>
      </c>
      <c r="F5390" s="2" t="str">
        <f>Tbl_BalanceHistory[[#This Row],[RespAgy]]&amp;": "&amp;Tbl_BalanceHistory[[#This Row],[RespAgency]]</f>
        <v>912: Department of Veterans Services</v>
      </c>
      <c r="G5390" s="3">
        <v>912</v>
      </c>
      <c r="H5390" s="3" t="s">
        <v>841</v>
      </c>
      <c r="I5390" s="3" t="str">
        <f>_xlfn.XLOOKUP(Tbl_BalanceHistory[[#This Row],[AgyCode]],Tbl_Agencies[Agy Code],Tbl_Agencies[Agy Sort])</f>
        <v>183030</v>
      </c>
      <c r="J5390" s="2" t="str">
        <f>Tbl_BalanceHistory[[#This Row],[AgyCode]]&amp;": "&amp;Tbl_BalanceHistory[[#This Row],[Agency Name]]</f>
        <v>912: Department of Veterans Services</v>
      </c>
      <c r="K5390" s="1">
        <v>2022</v>
      </c>
      <c r="L5390" s="3">
        <v>502</v>
      </c>
      <c r="M5390" s="3" t="s">
        <v>219</v>
      </c>
      <c r="N5390" s="2" t="str">
        <f>Tbl_BalanceHistory[[#This Row],[ProgramCode]]&amp;": "&amp;Tbl_BalanceHistory[[#This Row],[Program Name]]</f>
        <v>502: Historic and Commemorative Attraction Management</v>
      </c>
      <c r="O5390" s="3" t="s">
        <v>886</v>
      </c>
      <c r="P5390" s="1" t="str">
        <f>IF(Tbl_BalanceHistory[[#This Row],[FundCode]]="0100","GF",IF(Tbl_BalanceHistory[[#This Row],[FundCode]]="01000","GF","Hi Ed / OCR"))</f>
        <v>GF</v>
      </c>
      <c r="Q5390" s="5">
        <v>8815165</v>
      </c>
      <c r="R5390" s="5">
        <v>8803803.6799999997</v>
      </c>
      <c r="S5390" s="5">
        <v>11361.32</v>
      </c>
      <c r="T5390" s="5">
        <v>0</v>
      </c>
      <c r="U5390" s="3"/>
      <c r="V5390" s="5">
        <v>11361.32</v>
      </c>
      <c r="W5390" s="5"/>
      <c r="X5390" s="5">
        <v>0</v>
      </c>
      <c r="Y5390" s="5">
        <v>0</v>
      </c>
      <c r="Z5390" s="5">
        <f>Tbl_BalanceHistory[[#This Row],[Discretionary Recommended - Pre 2022]]+Tbl_BalanceHistory[[#This Row],[Discretionary Balance Recommended: Policy]]+Tbl_BalanceHistory[[#This Row],[Discretionary Balance Recommended: Commitments]]</f>
        <v>0</v>
      </c>
      <c r="AA5390" s="5">
        <f>Tbl_BalanceHistory[[#This Row],[Discretionary Balance]]-Tbl_BalanceHistory[[#This Row],[Discretionary Reappropriation]]</f>
        <v>11361.32</v>
      </c>
      <c r="AB5390" s="2"/>
      <c r="AC5390" s="2"/>
      <c r="AD5390" s="2"/>
      <c r="AE5390" s="2"/>
    </row>
    <row r="5391" spans="1:31" ht="45" x14ac:dyDescent="0.25">
      <c r="A5391" s="2" t="s">
        <v>836</v>
      </c>
      <c r="B5391" s="3">
        <v>15</v>
      </c>
      <c r="C5391" s="3">
        <v>912</v>
      </c>
      <c r="D5391" s="3" t="s">
        <v>841</v>
      </c>
      <c r="E5391" s="3" t="str">
        <f>_xlfn.XLOOKUP(Tbl_BalanceHistory[[#This Row],[RespAgy]],Tbl_Agencies[Agy Code],Tbl_Agencies[Agy Sort])</f>
        <v>183030</v>
      </c>
      <c r="F5391" s="2" t="str">
        <f>Tbl_BalanceHistory[[#This Row],[RespAgy]]&amp;": "&amp;Tbl_BalanceHistory[[#This Row],[RespAgency]]</f>
        <v>912: Department of Veterans Services</v>
      </c>
      <c r="G5391" s="3">
        <v>912</v>
      </c>
      <c r="H5391" s="3" t="s">
        <v>841</v>
      </c>
      <c r="I5391" s="3" t="str">
        <f>_xlfn.XLOOKUP(Tbl_BalanceHistory[[#This Row],[AgyCode]],Tbl_Agencies[Agy Code],Tbl_Agencies[Agy Sort])</f>
        <v>183030</v>
      </c>
      <c r="J5391" s="2" t="str">
        <f>Tbl_BalanceHistory[[#This Row],[AgyCode]]&amp;": "&amp;Tbl_BalanceHistory[[#This Row],[Agency Name]]</f>
        <v>912: Department of Veterans Services</v>
      </c>
      <c r="K5391" s="1">
        <v>2023</v>
      </c>
      <c r="L5391" s="3">
        <v>502</v>
      </c>
      <c r="M5391" s="3" t="s">
        <v>219</v>
      </c>
      <c r="N5391" s="2" t="str">
        <f>Tbl_BalanceHistory[[#This Row],[ProgramCode]]&amp;": "&amp;Tbl_BalanceHistory[[#This Row],[Program Name]]</f>
        <v>502: Historic and Commemorative Attraction Management</v>
      </c>
      <c r="O5391" s="3" t="s">
        <v>886</v>
      </c>
      <c r="P5391" s="1" t="str">
        <f>IF(Tbl_BalanceHistory[[#This Row],[FundCode]]="0100","GF",IF(Tbl_BalanceHistory[[#This Row],[FundCode]]="01000","GF","Hi Ed / OCR"))</f>
        <v>GF</v>
      </c>
      <c r="Q5391" s="5">
        <v>4489668</v>
      </c>
      <c r="R5391" s="5">
        <v>4489668</v>
      </c>
      <c r="S5391" s="5">
        <v>0</v>
      </c>
      <c r="T5391" s="5">
        <v>0</v>
      </c>
      <c r="U5391" s="3"/>
      <c r="V5391" s="5">
        <v>0</v>
      </c>
      <c r="W5391" s="5">
        <v>0</v>
      </c>
      <c r="X5391" s="5">
        <v>0</v>
      </c>
      <c r="Y5391" s="5">
        <v>0</v>
      </c>
      <c r="Z5391" s="5">
        <v>0</v>
      </c>
      <c r="AA5391" s="5">
        <v>0</v>
      </c>
      <c r="AB5391" s="2"/>
      <c r="AC5391" s="2"/>
      <c r="AD5391" s="2"/>
      <c r="AE5391" s="2"/>
    </row>
    <row r="5392" spans="1:31" ht="45" x14ac:dyDescent="0.25">
      <c r="A5392" s="2" t="s">
        <v>836</v>
      </c>
      <c r="B5392" s="3">
        <v>15</v>
      </c>
      <c r="C5392" s="3">
        <v>912</v>
      </c>
      <c r="D5392" s="3" t="s">
        <v>841</v>
      </c>
      <c r="E5392" s="3" t="str">
        <f>_xlfn.XLOOKUP(Tbl_BalanceHistory[[#This Row],[RespAgy]],Tbl_Agencies[Agy Code],Tbl_Agencies[Agy Sort])</f>
        <v>183030</v>
      </c>
      <c r="F5392" s="2" t="str">
        <f>Tbl_BalanceHistory[[#This Row],[RespAgy]]&amp;": "&amp;Tbl_BalanceHistory[[#This Row],[RespAgency]]</f>
        <v>912: Department of Veterans Services</v>
      </c>
      <c r="G5392" s="3">
        <v>912</v>
      </c>
      <c r="H5392" s="3" t="s">
        <v>841</v>
      </c>
      <c r="I5392" s="3" t="str">
        <f>_xlfn.XLOOKUP(Tbl_BalanceHistory[[#This Row],[AgyCode]],Tbl_Agencies[Agy Code],Tbl_Agencies[Agy Sort])</f>
        <v>183030</v>
      </c>
      <c r="J5392" s="2" t="str">
        <f>Tbl_BalanceHistory[[#This Row],[AgyCode]]&amp;": "&amp;Tbl_BalanceHistory[[#This Row],[Agency Name]]</f>
        <v>912: Department of Veterans Services</v>
      </c>
      <c r="K5392" s="1">
        <v>2024</v>
      </c>
      <c r="L5392" s="3">
        <v>502</v>
      </c>
      <c r="M5392" s="3" t="s">
        <v>219</v>
      </c>
      <c r="N5392" s="2" t="str">
        <f>Tbl_BalanceHistory[[#This Row],[ProgramCode]]&amp;": "&amp;Tbl_BalanceHistory[[#This Row],[Program Name]]</f>
        <v>502: Historic and Commemorative Attraction Management</v>
      </c>
      <c r="O5392" s="3" t="s">
        <v>886</v>
      </c>
      <c r="P5392" s="1" t="str">
        <f>IF(Tbl_BalanceHistory[[#This Row],[FundCode]]="0100","GF",IF(Tbl_BalanceHistory[[#This Row],[FundCode]]="01000","GF","Hi Ed / OCR"))</f>
        <v>GF</v>
      </c>
      <c r="Q5392" s="5">
        <v>5554933.9900000002</v>
      </c>
      <c r="R5392" s="5">
        <v>5526803.5099999998</v>
      </c>
      <c r="S5392" s="5">
        <v>28130.48</v>
      </c>
      <c r="T5392" s="5">
        <v>0</v>
      </c>
      <c r="U5392" s="3"/>
      <c r="V5392" s="5">
        <v>28130.48</v>
      </c>
      <c r="W5392" s="5">
        <v>0</v>
      </c>
      <c r="X5392" s="5">
        <v>0</v>
      </c>
      <c r="Y5392" s="5">
        <v>0</v>
      </c>
      <c r="Z5392" s="5">
        <v>0</v>
      </c>
      <c r="AA5392" s="5">
        <v>28130.48</v>
      </c>
      <c r="AB5392" s="2"/>
      <c r="AC5392" s="2"/>
      <c r="AD5392" s="2"/>
      <c r="AE5392" s="2" t="s">
        <v>2637</v>
      </c>
    </row>
    <row r="5393" spans="1:31" ht="165" x14ac:dyDescent="0.25">
      <c r="A5393" s="2" t="s">
        <v>836</v>
      </c>
      <c r="B5393" s="3">
        <v>15</v>
      </c>
      <c r="C5393" s="3">
        <v>913</v>
      </c>
      <c r="D5393" s="3" t="s">
        <v>846</v>
      </c>
      <c r="E5393" s="3" t="str">
        <f>_xlfn.XLOOKUP(Tbl_BalanceHistory[[#This Row],[RespAgy]],Tbl_Agencies[Agy Code],Tbl_Agencies[Agy Sort])</f>
        <v>183500</v>
      </c>
      <c r="F5393" s="2" t="str">
        <f>Tbl_BalanceHistory[[#This Row],[RespAgy]]&amp;": "&amp;Tbl_BalanceHistory[[#This Row],[RespAgency]]</f>
        <v>913: Veterans Services Foundation</v>
      </c>
      <c r="G5393" s="3">
        <v>913</v>
      </c>
      <c r="H5393" s="3" t="s">
        <v>846</v>
      </c>
      <c r="I5393" s="3" t="str">
        <f>_xlfn.XLOOKUP(Tbl_BalanceHistory[[#This Row],[AgyCode]],Tbl_Agencies[Agy Code],Tbl_Agencies[Agy Sort])</f>
        <v>183500</v>
      </c>
      <c r="J5393" s="2" t="str">
        <f>Tbl_BalanceHistory[[#This Row],[AgyCode]]&amp;": "&amp;Tbl_BalanceHistory[[#This Row],[Agency Name]]</f>
        <v>913: Veterans Services Foundation</v>
      </c>
      <c r="K5393" s="1">
        <v>2021</v>
      </c>
      <c r="L5393" s="3">
        <v>499</v>
      </c>
      <c r="M5393" s="3" t="s">
        <v>62</v>
      </c>
      <c r="N5393" s="2" t="str">
        <f>Tbl_BalanceHistory[[#This Row],[ProgramCode]]&amp;": "&amp;Tbl_BalanceHistory[[#This Row],[Program Name]]</f>
        <v>499: Administrative and Support Services</v>
      </c>
      <c r="O5393" s="3" t="s">
        <v>886</v>
      </c>
      <c r="P5393" s="1" t="str">
        <f>IF(Tbl_BalanceHistory[[#This Row],[FundCode]]="0100","GF",IF(Tbl_BalanceHistory[[#This Row],[FundCode]]="01000","GF","Hi Ed / OCR"))</f>
        <v>GF</v>
      </c>
      <c r="Q5393" s="5">
        <v>350777</v>
      </c>
      <c r="R5393" s="5">
        <v>321073.84999999998</v>
      </c>
      <c r="S5393" s="5">
        <v>29703.15</v>
      </c>
      <c r="T5393" s="5">
        <v>0</v>
      </c>
      <c r="U5393" s="3"/>
      <c r="V5393" s="5">
        <v>29703.15</v>
      </c>
      <c r="W5393" s="5">
        <v>18516</v>
      </c>
      <c r="X5393" s="5"/>
      <c r="Y5393" s="5"/>
      <c r="Z5393" s="5">
        <f>Tbl_BalanceHistory[[#This Row],[Discretionary Recommended - Pre 2022]]+Tbl_BalanceHistory[[#This Row],[Discretionary Balance Recommended: Policy]]+Tbl_BalanceHistory[[#This Row],[Discretionary Balance Recommended: Commitments]]</f>
        <v>18516</v>
      </c>
      <c r="AA5393" s="5">
        <f>Tbl_BalanceHistory[[#This Row],[Discretionary Balance]]-Tbl_BalanceHistory[[#This Row],[Discretionary Reappropriation]]</f>
        <v>11187.150000000001</v>
      </c>
      <c r="AB5393" s="2" t="s">
        <v>2310</v>
      </c>
      <c r="AC5393" s="2"/>
      <c r="AD5393" s="2"/>
      <c r="AE5393" s="2"/>
    </row>
    <row r="5394" spans="1:31" ht="45" x14ac:dyDescent="0.25">
      <c r="A5394" s="2" t="s">
        <v>836</v>
      </c>
      <c r="B5394" s="3">
        <v>15</v>
      </c>
      <c r="C5394" s="3">
        <v>913</v>
      </c>
      <c r="D5394" s="3" t="s">
        <v>846</v>
      </c>
      <c r="E5394" s="3" t="str">
        <f>_xlfn.XLOOKUP(Tbl_BalanceHistory[[#This Row],[RespAgy]],Tbl_Agencies[Agy Code],Tbl_Agencies[Agy Sort])</f>
        <v>183500</v>
      </c>
      <c r="F5394" s="2" t="str">
        <f>Tbl_BalanceHistory[[#This Row],[RespAgy]]&amp;": "&amp;Tbl_BalanceHistory[[#This Row],[RespAgency]]</f>
        <v>913: Veterans Services Foundation</v>
      </c>
      <c r="G5394" s="3">
        <v>913</v>
      </c>
      <c r="H5394" s="3" t="s">
        <v>846</v>
      </c>
      <c r="I5394" s="3" t="str">
        <f>_xlfn.XLOOKUP(Tbl_BalanceHistory[[#This Row],[AgyCode]],Tbl_Agencies[Agy Code],Tbl_Agencies[Agy Sort])</f>
        <v>183500</v>
      </c>
      <c r="J5394" s="2" t="str">
        <f>Tbl_BalanceHistory[[#This Row],[AgyCode]]&amp;": "&amp;Tbl_BalanceHistory[[#This Row],[Agency Name]]</f>
        <v>913: Veterans Services Foundation</v>
      </c>
      <c r="K5394" s="1">
        <v>2022</v>
      </c>
      <c r="L5394" s="3">
        <v>499</v>
      </c>
      <c r="M5394" s="3" t="s">
        <v>62</v>
      </c>
      <c r="N5394" s="2" t="str">
        <f>Tbl_BalanceHistory[[#This Row],[ProgramCode]]&amp;": "&amp;Tbl_BalanceHistory[[#This Row],[Program Name]]</f>
        <v>499: Administrative and Support Services</v>
      </c>
      <c r="O5394" s="3" t="s">
        <v>886</v>
      </c>
      <c r="P5394" s="1" t="str">
        <f>IF(Tbl_BalanceHistory[[#This Row],[FundCode]]="0100","GF",IF(Tbl_BalanceHistory[[#This Row],[FundCode]]="01000","GF","Hi Ed / OCR"))</f>
        <v>GF</v>
      </c>
      <c r="Q5394" s="5">
        <v>375865</v>
      </c>
      <c r="R5394" s="5">
        <v>373553.5</v>
      </c>
      <c r="S5394" s="5">
        <v>2311.5</v>
      </c>
      <c r="T5394" s="5">
        <v>0</v>
      </c>
      <c r="U5394" s="3"/>
      <c r="V5394" s="5">
        <v>2311.5</v>
      </c>
      <c r="W5394" s="5"/>
      <c r="X5394" s="5">
        <v>0</v>
      </c>
      <c r="Y5394" s="5">
        <v>0</v>
      </c>
      <c r="Z5394" s="5">
        <f>Tbl_BalanceHistory[[#This Row],[Discretionary Recommended - Pre 2022]]+Tbl_BalanceHistory[[#This Row],[Discretionary Balance Recommended: Policy]]+Tbl_BalanceHistory[[#This Row],[Discretionary Balance Recommended: Commitments]]</f>
        <v>0</v>
      </c>
      <c r="AA5394" s="5">
        <f>Tbl_BalanceHistory[[#This Row],[Discretionary Balance]]-Tbl_BalanceHistory[[#This Row],[Discretionary Reappropriation]]</f>
        <v>2311.5</v>
      </c>
      <c r="AB5394" s="2"/>
      <c r="AC5394" s="2"/>
      <c r="AD5394" s="2"/>
      <c r="AE5394" s="2"/>
    </row>
    <row r="5395" spans="1:31" ht="45" x14ac:dyDescent="0.25">
      <c r="A5395" s="2" t="s">
        <v>836</v>
      </c>
      <c r="B5395" s="3">
        <v>15</v>
      </c>
      <c r="C5395" s="3">
        <v>913</v>
      </c>
      <c r="D5395" s="3" t="s">
        <v>846</v>
      </c>
      <c r="E5395" s="3" t="str">
        <f>_xlfn.XLOOKUP(Tbl_BalanceHistory[[#This Row],[RespAgy]],Tbl_Agencies[Agy Code],Tbl_Agencies[Agy Sort])</f>
        <v>183500</v>
      </c>
      <c r="F5395" s="2" t="str">
        <f>Tbl_BalanceHistory[[#This Row],[RespAgy]]&amp;": "&amp;Tbl_BalanceHistory[[#This Row],[RespAgency]]</f>
        <v>913: Veterans Services Foundation</v>
      </c>
      <c r="G5395" s="3">
        <v>913</v>
      </c>
      <c r="H5395" s="3" t="s">
        <v>846</v>
      </c>
      <c r="I5395" s="3" t="str">
        <f>_xlfn.XLOOKUP(Tbl_BalanceHistory[[#This Row],[AgyCode]],Tbl_Agencies[Agy Code],Tbl_Agencies[Agy Sort])</f>
        <v>183500</v>
      </c>
      <c r="J5395" s="2" t="str">
        <f>Tbl_BalanceHistory[[#This Row],[AgyCode]]&amp;": "&amp;Tbl_BalanceHistory[[#This Row],[Agency Name]]</f>
        <v>913: Veterans Services Foundation</v>
      </c>
      <c r="K5395" s="1">
        <v>2023</v>
      </c>
      <c r="L5395" s="3">
        <v>499</v>
      </c>
      <c r="M5395" s="3" t="s">
        <v>62</v>
      </c>
      <c r="N5395" s="2" t="str">
        <f>Tbl_BalanceHistory[[#This Row],[ProgramCode]]&amp;": "&amp;Tbl_BalanceHistory[[#This Row],[Program Name]]</f>
        <v>499: Administrative and Support Services</v>
      </c>
      <c r="O5395" s="3" t="s">
        <v>886</v>
      </c>
      <c r="P5395" s="1" t="str">
        <f>IF(Tbl_BalanceHistory[[#This Row],[FundCode]]="0100","GF",IF(Tbl_BalanceHistory[[#This Row],[FundCode]]="01000","GF","Hi Ed / OCR"))</f>
        <v>GF</v>
      </c>
      <c r="Q5395" s="5">
        <v>423097</v>
      </c>
      <c r="R5395" s="5">
        <v>303990.21999999997</v>
      </c>
      <c r="S5395" s="5">
        <v>119106.78</v>
      </c>
      <c r="T5395" s="5">
        <v>0</v>
      </c>
      <c r="U5395" s="3"/>
      <c r="V5395" s="5">
        <v>119106.78</v>
      </c>
      <c r="W5395" s="5">
        <v>0</v>
      </c>
      <c r="X5395" s="5">
        <v>0</v>
      </c>
      <c r="Y5395" s="5">
        <v>0</v>
      </c>
      <c r="Z5395" s="5">
        <v>0</v>
      </c>
      <c r="AA5395" s="5">
        <v>119106.78</v>
      </c>
      <c r="AB5395" s="2"/>
      <c r="AC5395" s="2"/>
      <c r="AD5395" s="2" t="s">
        <v>2476</v>
      </c>
      <c r="AE5395" s="2" t="s">
        <v>2477</v>
      </c>
    </row>
    <row r="5396" spans="1:31" ht="45" x14ac:dyDescent="0.25">
      <c r="A5396" s="2" t="s">
        <v>836</v>
      </c>
      <c r="B5396" s="3">
        <v>15</v>
      </c>
      <c r="C5396" s="3">
        <v>913</v>
      </c>
      <c r="D5396" s="3" t="s">
        <v>846</v>
      </c>
      <c r="E5396" s="3" t="str">
        <f>_xlfn.XLOOKUP(Tbl_BalanceHistory[[#This Row],[RespAgy]],Tbl_Agencies[Agy Code],Tbl_Agencies[Agy Sort])</f>
        <v>183500</v>
      </c>
      <c r="F5396" s="2" t="str">
        <f>Tbl_BalanceHistory[[#This Row],[RespAgy]]&amp;": "&amp;Tbl_BalanceHistory[[#This Row],[RespAgency]]</f>
        <v>913: Veterans Services Foundation</v>
      </c>
      <c r="G5396" s="3">
        <v>913</v>
      </c>
      <c r="H5396" s="3" t="s">
        <v>846</v>
      </c>
      <c r="I5396" s="3" t="str">
        <f>_xlfn.XLOOKUP(Tbl_BalanceHistory[[#This Row],[AgyCode]],Tbl_Agencies[Agy Code],Tbl_Agencies[Agy Sort])</f>
        <v>183500</v>
      </c>
      <c r="J5396" s="2" t="str">
        <f>Tbl_BalanceHistory[[#This Row],[AgyCode]]&amp;": "&amp;Tbl_BalanceHistory[[#This Row],[Agency Name]]</f>
        <v>913: Veterans Services Foundation</v>
      </c>
      <c r="K5396" s="1">
        <v>2024</v>
      </c>
      <c r="L5396" s="3">
        <v>499</v>
      </c>
      <c r="M5396" s="3" t="s">
        <v>62</v>
      </c>
      <c r="N5396" s="2" t="str">
        <f>Tbl_BalanceHistory[[#This Row],[ProgramCode]]&amp;": "&amp;Tbl_BalanceHistory[[#This Row],[Program Name]]</f>
        <v>499: Administrative and Support Services</v>
      </c>
      <c r="O5396" s="3" t="s">
        <v>886</v>
      </c>
      <c r="P5396" s="1" t="str">
        <f>IF(Tbl_BalanceHistory[[#This Row],[FundCode]]="0100","GF",IF(Tbl_BalanceHistory[[#This Row],[FundCode]]="01000","GF","Hi Ed / OCR"))</f>
        <v>GF</v>
      </c>
      <c r="Q5396" s="5">
        <v>430599</v>
      </c>
      <c r="R5396" s="5">
        <v>374379.03</v>
      </c>
      <c r="S5396" s="5">
        <v>56219.97</v>
      </c>
      <c r="T5396" s="5">
        <v>0</v>
      </c>
      <c r="U5396" s="3"/>
      <c r="V5396" s="5">
        <v>56219.97</v>
      </c>
      <c r="W5396" s="5">
        <v>0</v>
      </c>
      <c r="X5396" s="5">
        <v>0</v>
      </c>
      <c r="Y5396" s="5">
        <v>56219.97</v>
      </c>
      <c r="Z5396" s="5">
        <v>56219.97</v>
      </c>
      <c r="AA5396" s="5">
        <v>0</v>
      </c>
      <c r="AB5396" s="2"/>
      <c r="AC5396" s="2"/>
      <c r="AD5396" s="2" t="s">
        <v>2638</v>
      </c>
      <c r="AE5396" s="2"/>
    </row>
    <row r="5397" spans="1:31" ht="90" x14ac:dyDescent="0.25">
      <c r="A5397" s="2" t="s">
        <v>836</v>
      </c>
      <c r="B5397" s="3">
        <v>15</v>
      </c>
      <c r="C5397" s="3">
        <v>123</v>
      </c>
      <c r="D5397" s="3" t="s">
        <v>849</v>
      </c>
      <c r="E5397" s="3" t="str">
        <f>_xlfn.XLOOKUP(Tbl_BalanceHistory[[#This Row],[RespAgy]],Tbl_Agencies[Agy Code],Tbl_Agencies[Agy Sort])</f>
        <v>183510</v>
      </c>
      <c r="F5397" s="2" t="str">
        <f>Tbl_BalanceHistory[[#This Row],[RespAgy]]&amp;": "&amp;Tbl_BalanceHistory[[#This Row],[RespAgency]]</f>
        <v>123: Department of Military Affairs</v>
      </c>
      <c r="G5397" s="3">
        <v>123</v>
      </c>
      <c r="H5397" s="3" t="s">
        <v>849</v>
      </c>
      <c r="I5397" s="3" t="str">
        <f>_xlfn.XLOOKUP(Tbl_BalanceHistory[[#This Row],[AgyCode]],Tbl_Agencies[Agy Code],Tbl_Agencies[Agy Sort])</f>
        <v>183510</v>
      </c>
      <c r="J5397" s="2" t="str">
        <f>Tbl_BalanceHistory[[#This Row],[AgyCode]]&amp;": "&amp;Tbl_BalanceHistory[[#This Row],[Agency Name]]</f>
        <v>123: Department of Military Affairs</v>
      </c>
      <c r="K5397" s="1">
        <v>2021</v>
      </c>
      <c r="L5397" s="3">
        <v>108</v>
      </c>
      <c r="M5397" s="3" t="s">
        <v>408</v>
      </c>
      <c r="N5397" s="2" t="str">
        <f>Tbl_BalanceHistory[[#This Row],[ProgramCode]]&amp;": "&amp;Tbl_BalanceHistory[[#This Row],[Program Name]]</f>
        <v>108: Higher Education Student Financial Assistance</v>
      </c>
      <c r="O5397" s="3" t="s">
        <v>886</v>
      </c>
      <c r="P5397" s="1" t="str">
        <f>IF(Tbl_BalanceHistory[[#This Row],[FundCode]]="0100","GF",IF(Tbl_BalanceHistory[[#This Row],[FundCode]]="01000","GF","Hi Ed / OCR"))</f>
        <v>GF</v>
      </c>
      <c r="Q5397" s="5">
        <v>3028382</v>
      </c>
      <c r="R5397" s="5">
        <v>2421268.5099999998</v>
      </c>
      <c r="S5397" s="5">
        <v>607113.49</v>
      </c>
      <c r="T5397" s="5">
        <v>0</v>
      </c>
      <c r="U5397" s="3"/>
      <c r="V5397" s="5">
        <v>607113.49</v>
      </c>
      <c r="W5397" s="5">
        <v>607113.49</v>
      </c>
      <c r="X5397" s="5"/>
      <c r="Y5397" s="5"/>
      <c r="Z5397" s="5">
        <f>Tbl_BalanceHistory[[#This Row],[Discretionary Recommended - Pre 2022]]+Tbl_BalanceHistory[[#This Row],[Discretionary Balance Recommended: Policy]]+Tbl_BalanceHistory[[#This Row],[Discretionary Balance Recommended: Commitments]]</f>
        <v>607113.49</v>
      </c>
      <c r="AA5397" s="5">
        <f>Tbl_BalanceHistory[[#This Row],[Discretionary Balance]]-Tbl_BalanceHistory[[#This Row],[Discretionary Reappropriation]]</f>
        <v>0</v>
      </c>
      <c r="AB5397" s="2" t="s">
        <v>2311</v>
      </c>
      <c r="AC5397" s="2"/>
      <c r="AD5397" s="2"/>
      <c r="AE5397" s="2" t="s">
        <v>2312</v>
      </c>
    </row>
    <row r="5398" spans="1:31" ht="375" x14ac:dyDescent="0.25">
      <c r="A5398" s="2" t="s">
        <v>836</v>
      </c>
      <c r="B5398" s="3">
        <v>15</v>
      </c>
      <c r="C5398" s="3">
        <v>123</v>
      </c>
      <c r="D5398" s="3" t="s">
        <v>849</v>
      </c>
      <c r="E5398" s="3" t="str">
        <f>_xlfn.XLOOKUP(Tbl_BalanceHistory[[#This Row],[RespAgy]],Tbl_Agencies[Agy Code],Tbl_Agencies[Agy Sort])</f>
        <v>183510</v>
      </c>
      <c r="F5398" s="2" t="str">
        <f>Tbl_BalanceHistory[[#This Row],[RespAgy]]&amp;": "&amp;Tbl_BalanceHistory[[#This Row],[RespAgency]]</f>
        <v>123: Department of Military Affairs</v>
      </c>
      <c r="G5398" s="3">
        <v>123</v>
      </c>
      <c r="H5398" s="3" t="s">
        <v>849</v>
      </c>
      <c r="I5398" s="3" t="str">
        <f>_xlfn.XLOOKUP(Tbl_BalanceHistory[[#This Row],[AgyCode]],Tbl_Agencies[Agy Code],Tbl_Agencies[Agy Sort])</f>
        <v>183510</v>
      </c>
      <c r="J5398" s="2" t="str">
        <f>Tbl_BalanceHistory[[#This Row],[AgyCode]]&amp;": "&amp;Tbl_BalanceHistory[[#This Row],[Agency Name]]</f>
        <v>123: Department of Military Affairs</v>
      </c>
      <c r="K5398" s="1">
        <v>2022</v>
      </c>
      <c r="L5398" s="3">
        <v>108</v>
      </c>
      <c r="M5398" s="3" t="s">
        <v>408</v>
      </c>
      <c r="N5398" s="2" t="str">
        <f>Tbl_BalanceHistory[[#This Row],[ProgramCode]]&amp;": "&amp;Tbl_BalanceHistory[[#This Row],[Program Name]]</f>
        <v>108: Higher Education Student Financial Assistance</v>
      </c>
      <c r="O5398" s="3" t="s">
        <v>886</v>
      </c>
      <c r="P5398" s="1" t="str">
        <f>IF(Tbl_BalanceHistory[[#This Row],[FundCode]]="0100","GF",IF(Tbl_BalanceHistory[[#This Row],[FundCode]]="01000","GF","Hi Ed / OCR"))</f>
        <v>GF</v>
      </c>
      <c r="Q5398" s="5">
        <v>3635495.49</v>
      </c>
      <c r="R5398" s="5">
        <v>2743830.93</v>
      </c>
      <c r="S5398" s="5">
        <v>891664.56</v>
      </c>
      <c r="T5398" s="5">
        <v>0</v>
      </c>
      <c r="U5398" s="3"/>
      <c r="V5398" s="5">
        <v>891664.56</v>
      </c>
      <c r="W5398" s="5"/>
      <c r="X5398" s="5">
        <v>891664.56</v>
      </c>
      <c r="Y5398" s="5">
        <v>0</v>
      </c>
      <c r="Z5398" s="5">
        <f>Tbl_BalanceHistory[[#This Row],[Discretionary Recommended - Pre 2022]]+Tbl_BalanceHistory[[#This Row],[Discretionary Balance Recommended: Policy]]+Tbl_BalanceHistory[[#This Row],[Discretionary Balance Recommended: Commitments]]</f>
        <v>891664.56</v>
      </c>
      <c r="AA5398" s="5">
        <f>Tbl_BalanceHistory[[#This Row],[Discretionary Balance]]-Tbl_BalanceHistory[[#This Row],[Discretionary Reappropriation]]</f>
        <v>0</v>
      </c>
      <c r="AB5398" s="2"/>
      <c r="AC5398" s="2" t="s">
        <v>2313</v>
      </c>
      <c r="AD5398" s="2"/>
      <c r="AE5398" s="2"/>
    </row>
    <row r="5399" spans="1:31" ht="90" x14ac:dyDescent="0.25">
      <c r="A5399" s="2" t="s">
        <v>836</v>
      </c>
      <c r="B5399" s="3">
        <v>15</v>
      </c>
      <c r="C5399" s="3">
        <v>123</v>
      </c>
      <c r="D5399" s="3" t="s">
        <v>849</v>
      </c>
      <c r="E5399" s="3" t="str">
        <f>_xlfn.XLOOKUP(Tbl_BalanceHistory[[#This Row],[RespAgy]],Tbl_Agencies[Agy Code],Tbl_Agencies[Agy Sort])</f>
        <v>183510</v>
      </c>
      <c r="F5399" s="2" t="str">
        <f>Tbl_BalanceHistory[[#This Row],[RespAgy]]&amp;": "&amp;Tbl_BalanceHistory[[#This Row],[RespAgency]]</f>
        <v>123: Department of Military Affairs</v>
      </c>
      <c r="G5399" s="3">
        <v>123</v>
      </c>
      <c r="H5399" s="3" t="s">
        <v>849</v>
      </c>
      <c r="I5399" s="3" t="str">
        <f>_xlfn.XLOOKUP(Tbl_BalanceHistory[[#This Row],[AgyCode]],Tbl_Agencies[Agy Code],Tbl_Agencies[Agy Sort])</f>
        <v>183510</v>
      </c>
      <c r="J5399" s="2" t="str">
        <f>Tbl_BalanceHistory[[#This Row],[AgyCode]]&amp;": "&amp;Tbl_BalanceHistory[[#This Row],[Agency Name]]</f>
        <v>123: Department of Military Affairs</v>
      </c>
      <c r="K5399" s="1">
        <v>2023</v>
      </c>
      <c r="L5399" s="3">
        <v>108</v>
      </c>
      <c r="M5399" s="3" t="s">
        <v>408</v>
      </c>
      <c r="N5399" s="2" t="str">
        <f>Tbl_BalanceHistory[[#This Row],[ProgramCode]]&amp;": "&amp;Tbl_BalanceHistory[[#This Row],[Program Name]]</f>
        <v>108: Higher Education Student Financial Assistance</v>
      </c>
      <c r="O5399" s="3" t="s">
        <v>886</v>
      </c>
      <c r="P5399" s="1" t="str">
        <f>IF(Tbl_BalanceHistory[[#This Row],[FundCode]]="0100","GF",IF(Tbl_BalanceHistory[[#This Row],[FundCode]]="01000","GF","Hi Ed / OCR"))</f>
        <v>GF</v>
      </c>
      <c r="Q5399" s="5">
        <v>4440046.5599999996</v>
      </c>
      <c r="R5399" s="5">
        <v>1581416.29</v>
      </c>
      <c r="S5399" s="5">
        <v>2858630.27</v>
      </c>
      <c r="T5399" s="5">
        <v>0</v>
      </c>
      <c r="U5399" s="3"/>
      <c r="V5399" s="5">
        <v>2858630.27</v>
      </c>
      <c r="W5399" s="5">
        <v>0</v>
      </c>
      <c r="X5399" s="5">
        <v>0</v>
      </c>
      <c r="Y5399" s="5">
        <v>2858630.27</v>
      </c>
      <c r="Z5399" s="5">
        <v>2858630.27</v>
      </c>
      <c r="AA5399" s="5">
        <v>0</v>
      </c>
      <c r="AB5399" s="2"/>
      <c r="AC5399" s="2"/>
      <c r="AD5399" s="2" t="s">
        <v>2478</v>
      </c>
      <c r="AE5399" s="2" t="s">
        <v>2479</v>
      </c>
    </row>
    <row r="5400" spans="1:31" ht="135" x14ac:dyDescent="0.25">
      <c r="A5400" s="2" t="s">
        <v>836</v>
      </c>
      <c r="B5400" s="3">
        <v>15</v>
      </c>
      <c r="C5400" s="3">
        <v>123</v>
      </c>
      <c r="D5400" s="3" t="s">
        <v>849</v>
      </c>
      <c r="E5400" s="3" t="str">
        <f>_xlfn.XLOOKUP(Tbl_BalanceHistory[[#This Row],[RespAgy]],Tbl_Agencies[Agy Code],Tbl_Agencies[Agy Sort])</f>
        <v>183510</v>
      </c>
      <c r="F5400" s="2" t="str">
        <f>Tbl_BalanceHistory[[#This Row],[RespAgy]]&amp;": "&amp;Tbl_BalanceHistory[[#This Row],[RespAgency]]</f>
        <v>123: Department of Military Affairs</v>
      </c>
      <c r="G5400" s="3">
        <v>123</v>
      </c>
      <c r="H5400" s="3" t="s">
        <v>849</v>
      </c>
      <c r="I5400" s="3" t="str">
        <f>_xlfn.XLOOKUP(Tbl_BalanceHistory[[#This Row],[AgyCode]],Tbl_Agencies[Agy Code],Tbl_Agencies[Agy Sort])</f>
        <v>183510</v>
      </c>
      <c r="J5400" s="2" t="str">
        <f>Tbl_BalanceHistory[[#This Row],[AgyCode]]&amp;": "&amp;Tbl_BalanceHistory[[#This Row],[Agency Name]]</f>
        <v>123: Department of Military Affairs</v>
      </c>
      <c r="K5400" s="1">
        <v>2024</v>
      </c>
      <c r="L5400" s="3">
        <v>108</v>
      </c>
      <c r="M5400" s="3" t="s">
        <v>408</v>
      </c>
      <c r="N5400" s="2" t="str">
        <f>Tbl_BalanceHistory[[#This Row],[ProgramCode]]&amp;": "&amp;Tbl_BalanceHistory[[#This Row],[Program Name]]</f>
        <v>108: Higher Education Student Financial Assistance</v>
      </c>
      <c r="O5400" s="3" t="s">
        <v>886</v>
      </c>
      <c r="P5400" s="1" t="str">
        <f>IF(Tbl_BalanceHistory[[#This Row],[FundCode]]="0100","GF",IF(Tbl_BalanceHistory[[#This Row],[FundCode]]="01000","GF","Hi Ed / OCR"))</f>
        <v>GF</v>
      </c>
      <c r="Q5400" s="5">
        <v>6407012.2699999996</v>
      </c>
      <c r="R5400" s="5">
        <v>2629945.7799999998</v>
      </c>
      <c r="S5400" s="5">
        <v>3777066.49</v>
      </c>
      <c r="T5400" s="5">
        <v>0</v>
      </c>
      <c r="U5400" s="3"/>
      <c r="V5400" s="5">
        <v>3777066.49</v>
      </c>
      <c r="W5400" s="5">
        <v>0</v>
      </c>
      <c r="X5400" s="5">
        <v>2700432.88</v>
      </c>
      <c r="Y5400" s="5">
        <v>508683.55</v>
      </c>
      <c r="Z5400" s="5">
        <v>3209116.4299999997</v>
      </c>
      <c r="AA5400" s="5">
        <v>567950.06000000052</v>
      </c>
      <c r="AB5400" s="2"/>
      <c r="AC5400" s="2" t="s">
        <v>2639</v>
      </c>
      <c r="AD5400" s="2" t="s">
        <v>2640</v>
      </c>
      <c r="AE5400" s="2" t="s">
        <v>2641</v>
      </c>
    </row>
    <row r="5401" spans="1:31" ht="45" x14ac:dyDescent="0.25">
      <c r="A5401" s="2" t="s">
        <v>836</v>
      </c>
      <c r="B5401" s="3">
        <v>15</v>
      </c>
      <c r="C5401" s="3">
        <v>123</v>
      </c>
      <c r="D5401" s="3" t="s">
        <v>849</v>
      </c>
      <c r="E5401" s="3" t="str">
        <f>_xlfn.XLOOKUP(Tbl_BalanceHistory[[#This Row],[RespAgy]],Tbl_Agencies[Agy Code],Tbl_Agencies[Agy Sort])</f>
        <v>183510</v>
      </c>
      <c r="F5401" s="2" t="str">
        <f>Tbl_BalanceHistory[[#This Row],[RespAgy]]&amp;": "&amp;Tbl_BalanceHistory[[#This Row],[RespAgency]]</f>
        <v>123: Department of Military Affairs</v>
      </c>
      <c r="G5401" s="3">
        <v>123</v>
      </c>
      <c r="H5401" s="3" t="s">
        <v>849</v>
      </c>
      <c r="I5401" s="3" t="str">
        <f>_xlfn.XLOOKUP(Tbl_BalanceHistory[[#This Row],[AgyCode]],Tbl_Agencies[Agy Code],Tbl_Agencies[Agy Sort])</f>
        <v>183510</v>
      </c>
      <c r="J5401" s="2" t="str">
        <f>Tbl_BalanceHistory[[#This Row],[AgyCode]]&amp;": "&amp;Tbl_BalanceHistory[[#This Row],[Agency Name]]</f>
        <v>123: Department of Military Affairs</v>
      </c>
      <c r="K5401" s="1">
        <v>2021</v>
      </c>
      <c r="L5401" s="3">
        <v>187</v>
      </c>
      <c r="M5401" s="3" t="s">
        <v>851</v>
      </c>
      <c r="N5401" s="2" t="str">
        <f>Tbl_BalanceHistory[[#This Row],[ProgramCode]]&amp;": "&amp;Tbl_BalanceHistory[[#This Row],[Program Name]]</f>
        <v>187: At Risk Youth Residential Program</v>
      </c>
      <c r="O5401" s="3" t="s">
        <v>886</v>
      </c>
      <c r="P5401" s="1" t="str">
        <f>IF(Tbl_BalanceHistory[[#This Row],[FundCode]]="0100","GF",IF(Tbl_BalanceHistory[[#This Row],[FundCode]]="01000","GF","Hi Ed / OCR"))</f>
        <v>GF</v>
      </c>
      <c r="Q5401" s="5">
        <v>1592103</v>
      </c>
      <c r="R5401" s="5">
        <v>1592103</v>
      </c>
      <c r="S5401" s="5">
        <v>0</v>
      </c>
      <c r="T5401" s="5">
        <v>0</v>
      </c>
      <c r="U5401" s="3"/>
      <c r="V5401" s="5">
        <v>0</v>
      </c>
      <c r="W5401" s="5">
        <v>0</v>
      </c>
      <c r="X5401" s="5"/>
      <c r="Y5401" s="5"/>
      <c r="Z5401" s="5">
        <f>Tbl_BalanceHistory[[#This Row],[Discretionary Recommended - Pre 2022]]+Tbl_BalanceHistory[[#This Row],[Discretionary Balance Recommended: Policy]]+Tbl_BalanceHistory[[#This Row],[Discretionary Balance Recommended: Commitments]]</f>
        <v>0</v>
      </c>
      <c r="AA5401" s="5">
        <f>Tbl_BalanceHistory[[#This Row],[Discretionary Balance]]-Tbl_BalanceHistory[[#This Row],[Discretionary Reappropriation]]</f>
        <v>0</v>
      </c>
      <c r="AB5401" s="2"/>
      <c r="AC5401" s="2"/>
      <c r="AD5401" s="2"/>
      <c r="AE5401" s="2"/>
    </row>
    <row r="5402" spans="1:31" ht="45" x14ac:dyDescent="0.25">
      <c r="A5402" s="2" t="s">
        <v>836</v>
      </c>
      <c r="B5402" s="3">
        <v>15</v>
      </c>
      <c r="C5402" s="3">
        <v>123</v>
      </c>
      <c r="D5402" s="3" t="s">
        <v>849</v>
      </c>
      <c r="E5402" s="3" t="str">
        <f>_xlfn.XLOOKUP(Tbl_BalanceHistory[[#This Row],[RespAgy]],Tbl_Agencies[Agy Code],Tbl_Agencies[Agy Sort])</f>
        <v>183510</v>
      </c>
      <c r="F5402" s="2" t="str">
        <f>Tbl_BalanceHistory[[#This Row],[RespAgy]]&amp;": "&amp;Tbl_BalanceHistory[[#This Row],[RespAgency]]</f>
        <v>123: Department of Military Affairs</v>
      </c>
      <c r="G5402" s="3">
        <v>123</v>
      </c>
      <c r="H5402" s="3" t="s">
        <v>849</v>
      </c>
      <c r="I5402" s="3" t="str">
        <f>_xlfn.XLOOKUP(Tbl_BalanceHistory[[#This Row],[AgyCode]],Tbl_Agencies[Agy Code],Tbl_Agencies[Agy Sort])</f>
        <v>183510</v>
      </c>
      <c r="J5402" s="2" t="str">
        <f>Tbl_BalanceHistory[[#This Row],[AgyCode]]&amp;": "&amp;Tbl_BalanceHistory[[#This Row],[Agency Name]]</f>
        <v>123: Department of Military Affairs</v>
      </c>
      <c r="K5402" s="1">
        <v>2022</v>
      </c>
      <c r="L5402" s="3">
        <v>187</v>
      </c>
      <c r="M5402" s="3" t="s">
        <v>851</v>
      </c>
      <c r="N5402" s="2" t="str">
        <f>Tbl_BalanceHistory[[#This Row],[ProgramCode]]&amp;": "&amp;Tbl_BalanceHistory[[#This Row],[Program Name]]</f>
        <v>187: At Risk Youth Residential Program</v>
      </c>
      <c r="O5402" s="3" t="s">
        <v>886</v>
      </c>
      <c r="P5402" s="1" t="str">
        <f>IF(Tbl_BalanceHistory[[#This Row],[FundCode]]="0100","GF",IF(Tbl_BalanceHistory[[#This Row],[FundCode]]="01000","GF","Hi Ed / OCR"))</f>
        <v>GF</v>
      </c>
      <c r="Q5402" s="5">
        <v>1592103</v>
      </c>
      <c r="R5402" s="5">
        <v>1592103</v>
      </c>
      <c r="S5402" s="5">
        <v>0</v>
      </c>
      <c r="T5402" s="5">
        <v>0</v>
      </c>
      <c r="U5402" s="3"/>
      <c r="V5402" s="5">
        <v>0</v>
      </c>
      <c r="W5402" s="5"/>
      <c r="X5402" s="5">
        <v>0</v>
      </c>
      <c r="Y5402" s="5">
        <v>0</v>
      </c>
      <c r="Z5402" s="5">
        <f>Tbl_BalanceHistory[[#This Row],[Discretionary Recommended - Pre 2022]]+Tbl_BalanceHistory[[#This Row],[Discretionary Balance Recommended: Policy]]+Tbl_BalanceHistory[[#This Row],[Discretionary Balance Recommended: Commitments]]</f>
        <v>0</v>
      </c>
      <c r="AA5402" s="5">
        <f>Tbl_BalanceHistory[[#This Row],[Discretionary Balance]]-Tbl_BalanceHistory[[#This Row],[Discretionary Reappropriation]]</f>
        <v>0</v>
      </c>
      <c r="AB5402" s="2"/>
      <c r="AC5402" s="2"/>
      <c r="AD5402" s="2"/>
      <c r="AE5402" s="2"/>
    </row>
    <row r="5403" spans="1:31" ht="45" x14ac:dyDescent="0.25">
      <c r="A5403" s="2" t="s">
        <v>836</v>
      </c>
      <c r="B5403" s="3">
        <v>15</v>
      </c>
      <c r="C5403" s="3">
        <v>123</v>
      </c>
      <c r="D5403" s="3" t="s">
        <v>849</v>
      </c>
      <c r="E5403" s="3" t="str">
        <f>_xlfn.XLOOKUP(Tbl_BalanceHistory[[#This Row],[RespAgy]],Tbl_Agencies[Agy Code],Tbl_Agencies[Agy Sort])</f>
        <v>183510</v>
      </c>
      <c r="F5403" s="2" t="str">
        <f>Tbl_BalanceHistory[[#This Row],[RespAgy]]&amp;": "&amp;Tbl_BalanceHistory[[#This Row],[RespAgency]]</f>
        <v>123: Department of Military Affairs</v>
      </c>
      <c r="G5403" s="3">
        <v>123</v>
      </c>
      <c r="H5403" s="3" t="s">
        <v>849</v>
      </c>
      <c r="I5403" s="3" t="str">
        <f>_xlfn.XLOOKUP(Tbl_BalanceHistory[[#This Row],[AgyCode]],Tbl_Agencies[Agy Code],Tbl_Agencies[Agy Sort])</f>
        <v>183510</v>
      </c>
      <c r="J5403" s="2" t="str">
        <f>Tbl_BalanceHistory[[#This Row],[AgyCode]]&amp;": "&amp;Tbl_BalanceHistory[[#This Row],[Agency Name]]</f>
        <v>123: Department of Military Affairs</v>
      </c>
      <c r="K5403" s="1">
        <v>2023</v>
      </c>
      <c r="L5403" s="3">
        <v>187</v>
      </c>
      <c r="M5403" s="3" t="s">
        <v>851</v>
      </c>
      <c r="N5403" s="2" t="str">
        <f>Tbl_BalanceHistory[[#This Row],[ProgramCode]]&amp;": "&amp;Tbl_BalanceHistory[[#This Row],[Program Name]]</f>
        <v>187: At Risk Youth Residential Program</v>
      </c>
      <c r="O5403" s="3" t="s">
        <v>886</v>
      </c>
      <c r="P5403" s="1" t="str">
        <f>IF(Tbl_BalanceHistory[[#This Row],[FundCode]]="0100","GF",IF(Tbl_BalanceHistory[[#This Row],[FundCode]]="01000","GF","Hi Ed / OCR"))</f>
        <v>GF</v>
      </c>
      <c r="Q5403" s="5">
        <v>1667103</v>
      </c>
      <c r="R5403" s="5">
        <v>1667103</v>
      </c>
      <c r="S5403" s="5">
        <v>0</v>
      </c>
      <c r="T5403" s="5">
        <v>0</v>
      </c>
      <c r="U5403" s="3"/>
      <c r="V5403" s="5">
        <v>0</v>
      </c>
      <c r="W5403" s="5">
        <v>0</v>
      </c>
      <c r="X5403" s="5">
        <v>0</v>
      </c>
      <c r="Y5403" s="5">
        <v>0</v>
      </c>
      <c r="Z5403" s="5">
        <v>0</v>
      </c>
      <c r="AA5403" s="5">
        <v>0</v>
      </c>
      <c r="AB5403" s="2"/>
      <c r="AC5403" s="2"/>
      <c r="AD5403" s="2"/>
      <c r="AE5403" s="2"/>
    </row>
    <row r="5404" spans="1:31" ht="255" x14ac:dyDescent="0.25">
      <c r="A5404" s="2" t="s">
        <v>836</v>
      </c>
      <c r="B5404" s="3">
        <v>15</v>
      </c>
      <c r="C5404" s="3">
        <v>123</v>
      </c>
      <c r="D5404" s="3" t="s">
        <v>849</v>
      </c>
      <c r="E5404" s="3" t="str">
        <f>_xlfn.XLOOKUP(Tbl_BalanceHistory[[#This Row],[RespAgy]],Tbl_Agencies[Agy Code],Tbl_Agencies[Agy Sort])</f>
        <v>183510</v>
      </c>
      <c r="F5404" s="2" t="str">
        <f>Tbl_BalanceHistory[[#This Row],[RespAgy]]&amp;": "&amp;Tbl_BalanceHistory[[#This Row],[RespAgency]]</f>
        <v>123: Department of Military Affairs</v>
      </c>
      <c r="G5404" s="3">
        <v>123</v>
      </c>
      <c r="H5404" s="3" t="s">
        <v>849</v>
      </c>
      <c r="I5404" s="3" t="str">
        <f>_xlfn.XLOOKUP(Tbl_BalanceHistory[[#This Row],[AgyCode]],Tbl_Agencies[Agy Code],Tbl_Agencies[Agy Sort])</f>
        <v>183510</v>
      </c>
      <c r="J5404" s="2" t="str">
        <f>Tbl_BalanceHistory[[#This Row],[AgyCode]]&amp;": "&amp;Tbl_BalanceHistory[[#This Row],[Agency Name]]</f>
        <v>123: Department of Military Affairs</v>
      </c>
      <c r="K5404" s="1">
        <v>2024</v>
      </c>
      <c r="L5404" s="3">
        <v>187</v>
      </c>
      <c r="M5404" s="3" t="s">
        <v>851</v>
      </c>
      <c r="N5404" s="2" t="str">
        <f>Tbl_BalanceHistory[[#This Row],[ProgramCode]]&amp;": "&amp;Tbl_BalanceHistory[[#This Row],[Program Name]]</f>
        <v>187: At Risk Youth Residential Program</v>
      </c>
      <c r="O5404" s="3" t="s">
        <v>886</v>
      </c>
      <c r="P5404" s="1" t="str">
        <f>IF(Tbl_BalanceHistory[[#This Row],[FundCode]]="0100","GF",IF(Tbl_BalanceHistory[[#This Row],[FundCode]]="01000","GF","Hi Ed / OCR"))</f>
        <v>GF</v>
      </c>
      <c r="Q5404" s="5">
        <v>1667103</v>
      </c>
      <c r="R5404" s="5">
        <v>1578200.14</v>
      </c>
      <c r="S5404" s="5">
        <v>88902.86</v>
      </c>
      <c r="T5404" s="5">
        <v>0</v>
      </c>
      <c r="U5404" s="3"/>
      <c r="V5404" s="5">
        <v>88902.86</v>
      </c>
      <c r="W5404" s="5">
        <v>0</v>
      </c>
      <c r="X5404" s="5">
        <v>0</v>
      </c>
      <c r="Y5404" s="5">
        <v>88902.86</v>
      </c>
      <c r="Z5404" s="5">
        <v>88902.86</v>
      </c>
      <c r="AA5404" s="5">
        <v>0</v>
      </c>
      <c r="AB5404" s="2"/>
      <c r="AC5404" s="2"/>
      <c r="AD5404" s="2" t="s">
        <v>2642</v>
      </c>
      <c r="AE5404" s="2" t="s">
        <v>2643</v>
      </c>
    </row>
    <row r="5405" spans="1:31" ht="45" x14ac:dyDescent="0.25">
      <c r="A5405" s="2" t="s">
        <v>836</v>
      </c>
      <c r="B5405" s="3">
        <v>15</v>
      </c>
      <c r="C5405" s="3">
        <v>123</v>
      </c>
      <c r="D5405" s="3" t="s">
        <v>849</v>
      </c>
      <c r="E5405" s="3" t="str">
        <f>_xlfn.XLOOKUP(Tbl_BalanceHistory[[#This Row],[RespAgy]],Tbl_Agencies[Agy Code],Tbl_Agencies[Agy Sort])</f>
        <v>183510</v>
      </c>
      <c r="F5405" s="2" t="str">
        <f>Tbl_BalanceHistory[[#This Row],[RespAgy]]&amp;": "&amp;Tbl_BalanceHistory[[#This Row],[RespAgency]]</f>
        <v>123: Department of Military Affairs</v>
      </c>
      <c r="G5405" s="3">
        <v>123</v>
      </c>
      <c r="H5405" s="3" t="s">
        <v>849</v>
      </c>
      <c r="I5405" s="3" t="str">
        <f>_xlfn.XLOOKUP(Tbl_BalanceHistory[[#This Row],[AgyCode]],Tbl_Agencies[Agy Code],Tbl_Agencies[Agy Sort])</f>
        <v>183510</v>
      </c>
      <c r="J5405" s="2" t="str">
        <f>Tbl_BalanceHistory[[#This Row],[AgyCode]]&amp;": "&amp;Tbl_BalanceHistory[[#This Row],[Agency Name]]</f>
        <v>123: Department of Military Affairs</v>
      </c>
      <c r="K5405" s="1">
        <v>2021</v>
      </c>
      <c r="L5405" s="3">
        <v>721</v>
      </c>
      <c r="M5405" s="3" t="s">
        <v>853</v>
      </c>
      <c r="N5405" s="2" t="str">
        <f>Tbl_BalanceHistory[[#This Row],[ProgramCode]]&amp;": "&amp;Tbl_BalanceHistory[[#This Row],[Program Name]]</f>
        <v>721: Defense Preparedness</v>
      </c>
      <c r="O5405" s="3" t="s">
        <v>886</v>
      </c>
      <c r="P5405" s="1" t="str">
        <f>IF(Tbl_BalanceHistory[[#This Row],[FundCode]]="0100","GF",IF(Tbl_BalanceHistory[[#This Row],[FundCode]]="01000","GF","Hi Ed / OCR"))</f>
        <v>GF</v>
      </c>
      <c r="Q5405" s="5">
        <v>2814589</v>
      </c>
      <c r="R5405" s="5">
        <v>2814589</v>
      </c>
      <c r="S5405" s="5">
        <v>0</v>
      </c>
      <c r="T5405" s="5">
        <v>0</v>
      </c>
      <c r="U5405" s="3"/>
      <c r="V5405" s="5">
        <v>0</v>
      </c>
      <c r="W5405" s="5">
        <v>0</v>
      </c>
      <c r="X5405" s="5"/>
      <c r="Y5405" s="5"/>
      <c r="Z5405" s="5">
        <f>Tbl_BalanceHistory[[#This Row],[Discretionary Recommended - Pre 2022]]+Tbl_BalanceHistory[[#This Row],[Discretionary Balance Recommended: Policy]]+Tbl_BalanceHistory[[#This Row],[Discretionary Balance Recommended: Commitments]]</f>
        <v>0</v>
      </c>
      <c r="AA5405" s="5">
        <f>Tbl_BalanceHistory[[#This Row],[Discretionary Balance]]-Tbl_BalanceHistory[[#This Row],[Discretionary Reappropriation]]</f>
        <v>0</v>
      </c>
      <c r="AB5405" s="2"/>
      <c r="AC5405" s="2"/>
      <c r="AD5405" s="2"/>
      <c r="AE5405" s="2"/>
    </row>
    <row r="5406" spans="1:31" ht="45" x14ac:dyDescent="0.25">
      <c r="A5406" s="2" t="s">
        <v>836</v>
      </c>
      <c r="B5406" s="3">
        <v>15</v>
      </c>
      <c r="C5406" s="3">
        <v>123</v>
      </c>
      <c r="D5406" s="3" t="s">
        <v>849</v>
      </c>
      <c r="E5406" s="3" t="str">
        <f>_xlfn.XLOOKUP(Tbl_BalanceHistory[[#This Row],[RespAgy]],Tbl_Agencies[Agy Code],Tbl_Agencies[Agy Sort])</f>
        <v>183510</v>
      </c>
      <c r="F5406" s="2" t="str">
        <f>Tbl_BalanceHistory[[#This Row],[RespAgy]]&amp;": "&amp;Tbl_BalanceHistory[[#This Row],[RespAgency]]</f>
        <v>123: Department of Military Affairs</v>
      </c>
      <c r="G5406" s="3">
        <v>123</v>
      </c>
      <c r="H5406" s="3" t="s">
        <v>849</v>
      </c>
      <c r="I5406" s="3" t="str">
        <f>_xlfn.XLOOKUP(Tbl_BalanceHistory[[#This Row],[AgyCode]],Tbl_Agencies[Agy Code],Tbl_Agencies[Agy Sort])</f>
        <v>183510</v>
      </c>
      <c r="J5406" s="2" t="str">
        <f>Tbl_BalanceHistory[[#This Row],[AgyCode]]&amp;": "&amp;Tbl_BalanceHistory[[#This Row],[Agency Name]]</f>
        <v>123: Department of Military Affairs</v>
      </c>
      <c r="K5406" s="1">
        <v>2022</v>
      </c>
      <c r="L5406" s="3">
        <v>721</v>
      </c>
      <c r="M5406" s="3" t="s">
        <v>853</v>
      </c>
      <c r="N5406" s="2" t="str">
        <f>Tbl_BalanceHistory[[#This Row],[ProgramCode]]&amp;": "&amp;Tbl_BalanceHistory[[#This Row],[Program Name]]</f>
        <v>721: Defense Preparedness</v>
      </c>
      <c r="O5406" s="3" t="s">
        <v>886</v>
      </c>
      <c r="P5406" s="1" t="str">
        <f>IF(Tbl_BalanceHistory[[#This Row],[FundCode]]="0100","GF",IF(Tbl_BalanceHistory[[#This Row],[FundCode]]="01000","GF","Hi Ed / OCR"))</f>
        <v>GF</v>
      </c>
      <c r="Q5406" s="5">
        <v>2814589</v>
      </c>
      <c r="R5406" s="5">
        <v>2814589</v>
      </c>
      <c r="S5406" s="5">
        <v>0</v>
      </c>
      <c r="T5406" s="5">
        <v>0</v>
      </c>
      <c r="U5406" s="3"/>
      <c r="V5406" s="5">
        <v>0</v>
      </c>
      <c r="W5406" s="5"/>
      <c r="X5406" s="5">
        <v>0</v>
      </c>
      <c r="Y5406" s="5">
        <v>0</v>
      </c>
      <c r="Z5406" s="5">
        <f>Tbl_BalanceHistory[[#This Row],[Discretionary Recommended - Pre 2022]]+Tbl_BalanceHistory[[#This Row],[Discretionary Balance Recommended: Policy]]+Tbl_BalanceHistory[[#This Row],[Discretionary Balance Recommended: Commitments]]</f>
        <v>0</v>
      </c>
      <c r="AA5406" s="5">
        <f>Tbl_BalanceHistory[[#This Row],[Discretionary Balance]]-Tbl_BalanceHistory[[#This Row],[Discretionary Reappropriation]]</f>
        <v>0</v>
      </c>
      <c r="AB5406" s="2"/>
      <c r="AC5406" s="2"/>
      <c r="AD5406" s="2"/>
      <c r="AE5406" s="2"/>
    </row>
    <row r="5407" spans="1:31" ht="45" x14ac:dyDescent="0.25">
      <c r="A5407" s="2" t="s">
        <v>836</v>
      </c>
      <c r="B5407" s="3">
        <v>15</v>
      </c>
      <c r="C5407" s="3">
        <v>123</v>
      </c>
      <c r="D5407" s="3" t="s">
        <v>849</v>
      </c>
      <c r="E5407" s="3" t="str">
        <f>_xlfn.XLOOKUP(Tbl_BalanceHistory[[#This Row],[RespAgy]],Tbl_Agencies[Agy Code],Tbl_Agencies[Agy Sort])</f>
        <v>183510</v>
      </c>
      <c r="F5407" s="2" t="str">
        <f>Tbl_BalanceHistory[[#This Row],[RespAgy]]&amp;": "&amp;Tbl_BalanceHistory[[#This Row],[RespAgency]]</f>
        <v>123: Department of Military Affairs</v>
      </c>
      <c r="G5407" s="3">
        <v>123</v>
      </c>
      <c r="H5407" s="3" t="s">
        <v>849</v>
      </c>
      <c r="I5407" s="3" t="str">
        <f>_xlfn.XLOOKUP(Tbl_BalanceHistory[[#This Row],[AgyCode]],Tbl_Agencies[Agy Code],Tbl_Agencies[Agy Sort])</f>
        <v>183510</v>
      </c>
      <c r="J5407" s="2" t="str">
        <f>Tbl_BalanceHistory[[#This Row],[AgyCode]]&amp;": "&amp;Tbl_BalanceHistory[[#This Row],[Agency Name]]</f>
        <v>123: Department of Military Affairs</v>
      </c>
      <c r="K5407" s="1">
        <v>2023</v>
      </c>
      <c r="L5407" s="3">
        <v>721</v>
      </c>
      <c r="M5407" s="3" t="s">
        <v>853</v>
      </c>
      <c r="N5407" s="2" t="str">
        <f>Tbl_BalanceHistory[[#This Row],[ProgramCode]]&amp;": "&amp;Tbl_BalanceHistory[[#This Row],[Program Name]]</f>
        <v>721: Defense Preparedness</v>
      </c>
      <c r="O5407" s="3" t="s">
        <v>886</v>
      </c>
      <c r="P5407" s="1" t="str">
        <f>IF(Tbl_BalanceHistory[[#This Row],[FundCode]]="0100","GF",IF(Tbl_BalanceHistory[[#This Row],[FundCode]]="01000","GF","Hi Ed / OCR"))</f>
        <v>GF</v>
      </c>
      <c r="Q5407" s="5">
        <v>3249330</v>
      </c>
      <c r="R5407" s="5">
        <v>3249330</v>
      </c>
      <c r="S5407" s="5">
        <v>0</v>
      </c>
      <c r="T5407" s="5">
        <v>0</v>
      </c>
      <c r="U5407" s="3"/>
      <c r="V5407" s="5">
        <v>0</v>
      </c>
      <c r="W5407" s="5">
        <v>0</v>
      </c>
      <c r="X5407" s="5">
        <v>0</v>
      </c>
      <c r="Y5407" s="5">
        <v>0</v>
      </c>
      <c r="Z5407" s="5">
        <v>0</v>
      </c>
      <c r="AA5407" s="5">
        <v>0</v>
      </c>
      <c r="AB5407" s="2"/>
      <c r="AC5407" s="2"/>
      <c r="AD5407" s="2"/>
      <c r="AE5407" s="2"/>
    </row>
    <row r="5408" spans="1:31" ht="255" x14ac:dyDescent="0.25">
      <c r="A5408" s="2" t="s">
        <v>836</v>
      </c>
      <c r="B5408" s="3">
        <v>15</v>
      </c>
      <c r="C5408" s="3">
        <v>123</v>
      </c>
      <c r="D5408" s="3" t="s">
        <v>849</v>
      </c>
      <c r="E5408" s="3" t="str">
        <f>_xlfn.XLOOKUP(Tbl_BalanceHistory[[#This Row],[RespAgy]],Tbl_Agencies[Agy Code],Tbl_Agencies[Agy Sort])</f>
        <v>183510</v>
      </c>
      <c r="F5408" s="2" t="str">
        <f>Tbl_BalanceHistory[[#This Row],[RespAgy]]&amp;": "&amp;Tbl_BalanceHistory[[#This Row],[RespAgency]]</f>
        <v>123: Department of Military Affairs</v>
      </c>
      <c r="G5408" s="3">
        <v>123</v>
      </c>
      <c r="H5408" s="3" t="s">
        <v>849</v>
      </c>
      <c r="I5408" s="3" t="str">
        <f>_xlfn.XLOOKUP(Tbl_BalanceHistory[[#This Row],[AgyCode]],Tbl_Agencies[Agy Code],Tbl_Agencies[Agy Sort])</f>
        <v>183510</v>
      </c>
      <c r="J5408" s="2" t="str">
        <f>Tbl_BalanceHistory[[#This Row],[AgyCode]]&amp;": "&amp;Tbl_BalanceHistory[[#This Row],[Agency Name]]</f>
        <v>123: Department of Military Affairs</v>
      </c>
      <c r="K5408" s="1">
        <v>2024</v>
      </c>
      <c r="L5408" s="3">
        <v>721</v>
      </c>
      <c r="M5408" s="3" t="s">
        <v>853</v>
      </c>
      <c r="N5408" s="2" t="str">
        <f>Tbl_BalanceHistory[[#This Row],[ProgramCode]]&amp;": "&amp;Tbl_BalanceHistory[[#This Row],[Program Name]]</f>
        <v>721: Defense Preparedness</v>
      </c>
      <c r="O5408" s="3" t="s">
        <v>886</v>
      </c>
      <c r="P5408" s="1" t="str">
        <f>IF(Tbl_BalanceHistory[[#This Row],[FundCode]]="0100","GF",IF(Tbl_BalanceHistory[[#This Row],[FundCode]]="01000","GF","Hi Ed / OCR"))</f>
        <v>GF</v>
      </c>
      <c r="Q5408" s="5">
        <v>3249330</v>
      </c>
      <c r="R5408" s="5">
        <v>3049664.63</v>
      </c>
      <c r="S5408" s="5">
        <v>199665.37</v>
      </c>
      <c r="T5408" s="5">
        <v>0</v>
      </c>
      <c r="U5408" s="3"/>
      <c r="V5408" s="5">
        <v>199665.37</v>
      </c>
      <c r="W5408" s="5">
        <v>0</v>
      </c>
      <c r="X5408" s="5">
        <v>0</v>
      </c>
      <c r="Y5408" s="5">
        <v>199665.37</v>
      </c>
      <c r="Z5408" s="5">
        <v>199665.37</v>
      </c>
      <c r="AA5408" s="5">
        <v>0</v>
      </c>
      <c r="AB5408" s="2"/>
      <c r="AC5408" s="2"/>
      <c r="AD5408" s="2" t="s">
        <v>2644</v>
      </c>
      <c r="AE5408" s="2" t="s">
        <v>2643</v>
      </c>
    </row>
    <row r="5409" spans="1:31" ht="45" x14ac:dyDescent="0.25">
      <c r="A5409" s="2" t="s">
        <v>836</v>
      </c>
      <c r="B5409" s="3">
        <v>15</v>
      </c>
      <c r="C5409" s="3">
        <v>123</v>
      </c>
      <c r="D5409" s="3" t="s">
        <v>849</v>
      </c>
      <c r="E5409" s="3" t="str">
        <f>_xlfn.XLOOKUP(Tbl_BalanceHistory[[#This Row],[RespAgy]],Tbl_Agencies[Agy Code],Tbl_Agencies[Agy Sort])</f>
        <v>183510</v>
      </c>
      <c r="F5409" s="2" t="str">
        <f>Tbl_BalanceHistory[[#This Row],[RespAgy]]&amp;": "&amp;Tbl_BalanceHistory[[#This Row],[RespAgency]]</f>
        <v>123: Department of Military Affairs</v>
      </c>
      <c r="G5409" s="3">
        <v>123</v>
      </c>
      <c r="H5409" s="3" t="s">
        <v>849</v>
      </c>
      <c r="I5409" s="3" t="str">
        <f>_xlfn.XLOOKUP(Tbl_BalanceHistory[[#This Row],[AgyCode]],Tbl_Agencies[Agy Code],Tbl_Agencies[Agy Sort])</f>
        <v>183510</v>
      </c>
      <c r="J5409" s="2" t="str">
        <f>Tbl_BalanceHistory[[#This Row],[AgyCode]]&amp;": "&amp;Tbl_BalanceHistory[[#This Row],[Agency Name]]</f>
        <v>123: Department of Military Affairs</v>
      </c>
      <c r="K5409" s="1">
        <v>2021</v>
      </c>
      <c r="L5409" s="3">
        <v>799</v>
      </c>
      <c r="M5409" s="3" t="s">
        <v>62</v>
      </c>
      <c r="N5409" s="2" t="str">
        <f>Tbl_BalanceHistory[[#This Row],[ProgramCode]]&amp;": "&amp;Tbl_BalanceHistory[[#This Row],[Program Name]]</f>
        <v>799: Administrative and Support Services</v>
      </c>
      <c r="O5409" s="3" t="s">
        <v>886</v>
      </c>
      <c r="P5409" s="1" t="str">
        <f>IF(Tbl_BalanceHistory[[#This Row],[FundCode]]="0100","GF",IF(Tbl_BalanceHistory[[#This Row],[FundCode]]="01000","GF","Hi Ed / OCR"))</f>
        <v>GF</v>
      </c>
      <c r="Q5409" s="5">
        <v>4080242</v>
      </c>
      <c r="R5409" s="5">
        <v>4080242</v>
      </c>
      <c r="S5409" s="5">
        <v>0</v>
      </c>
      <c r="T5409" s="5">
        <v>0</v>
      </c>
      <c r="U5409" s="3"/>
      <c r="V5409" s="5">
        <v>0</v>
      </c>
      <c r="W5409" s="5">
        <v>0</v>
      </c>
      <c r="X5409" s="5"/>
      <c r="Y5409" s="5"/>
      <c r="Z5409" s="5">
        <f>Tbl_BalanceHistory[[#This Row],[Discretionary Recommended - Pre 2022]]+Tbl_BalanceHistory[[#This Row],[Discretionary Balance Recommended: Policy]]+Tbl_BalanceHistory[[#This Row],[Discretionary Balance Recommended: Commitments]]</f>
        <v>0</v>
      </c>
      <c r="AA5409" s="5">
        <f>Tbl_BalanceHistory[[#This Row],[Discretionary Balance]]-Tbl_BalanceHistory[[#This Row],[Discretionary Reappropriation]]</f>
        <v>0</v>
      </c>
      <c r="AB5409" s="2"/>
      <c r="AC5409" s="2"/>
      <c r="AD5409" s="2"/>
      <c r="AE5409" s="2"/>
    </row>
    <row r="5410" spans="1:31" ht="45" x14ac:dyDescent="0.25">
      <c r="A5410" s="2" t="s">
        <v>836</v>
      </c>
      <c r="B5410" s="3">
        <v>15</v>
      </c>
      <c r="C5410" s="3">
        <v>123</v>
      </c>
      <c r="D5410" s="3" t="s">
        <v>849</v>
      </c>
      <c r="E5410" s="3" t="str">
        <f>_xlfn.XLOOKUP(Tbl_BalanceHistory[[#This Row],[RespAgy]],Tbl_Agencies[Agy Code],Tbl_Agencies[Agy Sort])</f>
        <v>183510</v>
      </c>
      <c r="F5410" s="2" t="str">
        <f>Tbl_BalanceHistory[[#This Row],[RespAgy]]&amp;": "&amp;Tbl_BalanceHistory[[#This Row],[RespAgency]]</f>
        <v>123: Department of Military Affairs</v>
      </c>
      <c r="G5410" s="3">
        <v>123</v>
      </c>
      <c r="H5410" s="3" t="s">
        <v>849</v>
      </c>
      <c r="I5410" s="3" t="str">
        <f>_xlfn.XLOOKUP(Tbl_BalanceHistory[[#This Row],[AgyCode]],Tbl_Agencies[Agy Code],Tbl_Agencies[Agy Sort])</f>
        <v>183510</v>
      </c>
      <c r="J5410" s="2" t="str">
        <f>Tbl_BalanceHistory[[#This Row],[AgyCode]]&amp;": "&amp;Tbl_BalanceHistory[[#This Row],[Agency Name]]</f>
        <v>123: Department of Military Affairs</v>
      </c>
      <c r="K5410" s="1">
        <v>2022</v>
      </c>
      <c r="L5410" s="3">
        <v>799</v>
      </c>
      <c r="M5410" s="3" t="s">
        <v>62</v>
      </c>
      <c r="N5410" s="2" t="str">
        <f>Tbl_BalanceHistory[[#This Row],[ProgramCode]]&amp;": "&amp;Tbl_BalanceHistory[[#This Row],[Program Name]]</f>
        <v>799: Administrative and Support Services</v>
      </c>
      <c r="O5410" s="3" t="s">
        <v>886</v>
      </c>
      <c r="P5410" s="1" t="str">
        <f>IF(Tbl_BalanceHistory[[#This Row],[FundCode]]="0100","GF",IF(Tbl_BalanceHistory[[#This Row],[FundCode]]="01000","GF","Hi Ed / OCR"))</f>
        <v>GF</v>
      </c>
      <c r="Q5410" s="5">
        <v>4507938</v>
      </c>
      <c r="R5410" s="5">
        <v>4507938</v>
      </c>
      <c r="S5410" s="5">
        <v>0</v>
      </c>
      <c r="T5410" s="5">
        <v>0</v>
      </c>
      <c r="U5410" s="3"/>
      <c r="V5410" s="5">
        <v>0</v>
      </c>
      <c r="W5410" s="5"/>
      <c r="X5410" s="5">
        <v>0</v>
      </c>
      <c r="Y5410" s="5">
        <v>0</v>
      </c>
      <c r="Z5410" s="5">
        <f>Tbl_BalanceHistory[[#This Row],[Discretionary Recommended - Pre 2022]]+Tbl_BalanceHistory[[#This Row],[Discretionary Balance Recommended: Policy]]+Tbl_BalanceHistory[[#This Row],[Discretionary Balance Recommended: Commitments]]</f>
        <v>0</v>
      </c>
      <c r="AA5410" s="5">
        <f>Tbl_BalanceHistory[[#This Row],[Discretionary Balance]]-Tbl_BalanceHistory[[#This Row],[Discretionary Reappropriation]]</f>
        <v>0</v>
      </c>
      <c r="AB5410" s="2"/>
      <c r="AC5410" s="2"/>
      <c r="AD5410" s="2"/>
      <c r="AE5410" s="2"/>
    </row>
    <row r="5411" spans="1:31" ht="45" x14ac:dyDescent="0.25">
      <c r="A5411" s="2" t="s">
        <v>836</v>
      </c>
      <c r="B5411" s="3">
        <v>15</v>
      </c>
      <c r="C5411" s="3">
        <v>123</v>
      </c>
      <c r="D5411" s="3" t="s">
        <v>849</v>
      </c>
      <c r="E5411" s="3" t="str">
        <f>_xlfn.XLOOKUP(Tbl_BalanceHistory[[#This Row],[RespAgy]],Tbl_Agencies[Agy Code],Tbl_Agencies[Agy Sort])</f>
        <v>183510</v>
      </c>
      <c r="F5411" s="2" t="str">
        <f>Tbl_BalanceHistory[[#This Row],[RespAgy]]&amp;": "&amp;Tbl_BalanceHistory[[#This Row],[RespAgency]]</f>
        <v>123: Department of Military Affairs</v>
      </c>
      <c r="G5411" s="3">
        <v>123</v>
      </c>
      <c r="H5411" s="3" t="s">
        <v>849</v>
      </c>
      <c r="I5411" s="3" t="str">
        <f>_xlfn.XLOOKUP(Tbl_BalanceHistory[[#This Row],[AgyCode]],Tbl_Agencies[Agy Code],Tbl_Agencies[Agy Sort])</f>
        <v>183510</v>
      </c>
      <c r="J5411" s="2" t="str">
        <f>Tbl_BalanceHistory[[#This Row],[AgyCode]]&amp;": "&amp;Tbl_BalanceHistory[[#This Row],[Agency Name]]</f>
        <v>123: Department of Military Affairs</v>
      </c>
      <c r="K5411" s="1">
        <v>2023</v>
      </c>
      <c r="L5411" s="3">
        <v>799</v>
      </c>
      <c r="M5411" s="3" t="s">
        <v>62</v>
      </c>
      <c r="N5411" s="2" t="str">
        <f>Tbl_BalanceHistory[[#This Row],[ProgramCode]]&amp;": "&amp;Tbl_BalanceHistory[[#This Row],[Program Name]]</f>
        <v>799: Administrative and Support Services</v>
      </c>
      <c r="O5411" s="3" t="s">
        <v>886</v>
      </c>
      <c r="P5411" s="1" t="str">
        <f>IF(Tbl_BalanceHistory[[#This Row],[FundCode]]="0100","GF",IF(Tbl_BalanceHistory[[#This Row],[FundCode]]="01000","GF","Hi Ed / OCR"))</f>
        <v>GF</v>
      </c>
      <c r="Q5411" s="5">
        <v>6325350</v>
      </c>
      <c r="R5411" s="5">
        <v>6325350</v>
      </c>
      <c r="S5411" s="5">
        <v>0</v>
      </c>
      <c r="T5411" s="5">
        <v>0</v>
      </c>
      <c r="U5411" s="3"/>
      <c r="V5411" s="5">
        <v>0</v>
      </c>
      <c r="W5411" s="5">
        <v>0</v>
      </c>
      <c r="X5411" s="5">
        <v>0</v>
      </c>
      <c r="Y5411" s="5">
        <v>0</v>
      </c>
      <c r="Z5411" s="5">
        <v>0</v>
      </c>
      <c r="AA5411" s="5">
        <v>0</v>
      </c>
      <c r="AB5411" s="2"/>
      <c r="AC5411" s="2"/>
      <c r="AD5411" s="2"/>
      <c r="AE5411" s="2"/>
    </row>
    <row r="5412" spans="1:31" ht="195" x14ac:dyDescent="0.25">
      <c r="A5412" s="2" t="s">
        <v>836</v>
      </c>
      <c r="B5412" s="3">
        <v>15</v>
      </c>
      <c r="C5412" s="3">
        <v>123</v>
      </c>
      <c r="D5412" s="3" t="s">
        <v>849</v>
      </c>
      <c r="E5412" s="3" t="str">
        <f>_xlfn.XLOOKUP(Tbl_BalanceHistory[[#This Row],[RespAgy]],Tbl_Agencies[Agy Code],Tbl_Agencies[Agy Sort])</f>
        <v>183510</v>
      </c>
      <c r="F5412" s="2" t="str">
        <f>Tbl_BalanceHistory[[#This Row],[RespAgy]]&amp;": "&amp;Tbl_BalanceHistory[[#This Row],[RespAgency]]</f>
        <v>123: Department of Military Affairs</v>
      </c>
      <c r="G5412" s="3">
        <v>123</v>
      </c>
      <c r="H5412" s="3" t="s">
        <v>849</v>
      </c>
      <c r="I5412" s="3" t="str">
        <f>_xlfn.XLOOKUP(Tbl_BalanceHistory[[#This Row],[AgyCode]],Tbl_Agencies[Agy Code],Tbl_Agencies[Agy Sort])</f>
        <v>183510</v>
      </c>
      <c r="J5412" s="2" t="str">
        <f>Tbl_BalanceHistory[[#This Row],[AgyCode]]&amp;": "&amp;Tbl_BalanceHistory[[#This Row],[Agency Name]]</f>
        <v>123: Department of Military Affairs</v>
      </c>
      <c r="K5412" s="1">
        <v>2024</v>
      </c>
      <c r="L5412" s="3">
        <v>799</v>
      </c>
      <c r="M5412" s="3" t="s">
        <v>62</v>
      </c>
      <c r="N5412" s="2" t="str">
        <f>Tbl_BalanceHistory[[#This Row],[ProgramCode]]&amp;": "&amp;Tbl_BalanceHistory[[#This Row],[Program Name]]</f>
        <v>799: Administrative and Support Services</v>
      </c>
      <c r="O5412" s="3" t="s">
        <v>886</v>
      </c>
      <c r="P5412" s="1" t="str">
        <f>IF(Tbl_BalanceHistory[[#This Row],[FundCode]]="0100","GF",IF(Tbl_BalanceHistory[[#This Row],[FundCode]]="01000","GF","Hi Ed / OCR"))</f>
        <v>GF</v>
      </c>
      <c r="Q5412" s="5">
        <v>6382836</v>
      </c>
      <c r="R5412" s="5">
        <v>6282636.6200000001</v>
      </c>
      <c r="S5412" s="5">
        <v>100199.38</v>
      </c>
      <c r="T5412" s="5">
        <v>0</v>
      </c>
      <c r="U5412" s="3"/>
      <c r="V5412" s="5">
        <v>100199.38</v>
      </c>
      <c r="W5412" s="5">
        <v>0</v>
      </c>
      <c r="X5412" s="5">
        <v>0</v>
      </c>
      <c r="Y5412" s="5">
        <v>99740.03</v>
      </c>
      <c r="Z5412" s="5">
        <v>99740.03</v>
      </c>
      <c r="AA5412" s="5">
        <v>459.35000000000582</v>
      </c>
      <c r="AB5412" s="2"/>
      <c r="AC5412" s="2"/>
      <c r="AD5412" s="2" t="s">
        <v>2645</v>
      </c>
      <c r="AE5412" s="2" t="s">
        <v>2646</v>
      </c>
    </row>
    <row r="5413" spans="1:31" ht="30" x14ac:dyDescent="0.25">
      <c r="A5413" s="2" t="s">
        <v>855</v>
      </c>
      <c r="B5413" s="3">
        <v>15</v>
      </c>
      <c r="C5413" s="3">
        <v>995</v>
      </c>
      <c r="D5413" s="3" t="s">
        <v>855</v>
      </c>
      <c r="E5413" s="3" t="str">
        <f>_xlfn.XLOOKUP(Tbl_BalanceHistory[[#This Row],[RespAgy]],Tbl_Agencies[Agy Code],Tbl_Agencies[Agy Sort])</f>
        <v>184000</v>
      </c>
      <c r="F5413" s="2" t="str">
        <f>Tbl_BalanceHistory[[#This Row],[RespAgy]]&amp;": "&amp;Tbl_BalanceHistory[[#This Row],[RespAgency]]</f>
        <v>995: Central Appropriations</v>
      </c>
      <c r="G5413" s="3">
        <v>995</v>
      </c>
      <c r="H5413" s="3" t="s">
        <v>855</v>
      </c>
      <c r="I5413" s="3" t="str">
        <f>_xlfn.XLOOKUP(Tbl_BalanceHistory[[#This Row],[AgyCode]],Tbl_Agencies[Agy Code],Tbl_Agencies[Agy Sort])</f>
        <v>184000</v>
      </c>
      <c r="J5413" s="2" t="str">
        <f>Tbl_BalanceHistory[[#This Row],[AgyCode]]&amp;": "&amp;Tbl_BalanceHistory[[#This Row],[Agency Name]]</f>
        <v>995: Central Appropriations</v>
      </c>
      <c r="K5413" s="1">
        <v>2015</v>
      </c>
      <c r="L5413" s="3">
        <v>109</v>
      </c>
      <c r="M5413" s="3" t="s">
        <v>1643</v>
      </c>
      <c r="N5413" s="2" t="str">
        <f>Tbl_BalanceHistory[[#This Row],[ProgramCode]]&amp;": "&amp;Tbl_BalanceHistory[[#This Row],[Program Name]]</f>
        <v>109: In-State Undergraduate Seats</v>
      </c>
      <c r="O5413" s="3" t="s">
        <v>1730</v>
      </c>
      <c r="P5413" s="1" t="str">
        <f>IF(Tbl_BalanceHistory[[#This Row],[FundCode]]="0100","GF",IF(Tbl_BalanceHistory[[#This Row],[FundCode]]="01000","GF","Hi Ed / OCR"))</f>
        <v>GF</v>
      </c>
      <c r="Q5413" s="5">
        <v>0</v>
      </c>
      <c r="R5413" s="5">
        <v>0</v>
      </c>
      <c r="S5413" s="5">
        <v>0</v>
      </c>
      <c r="T5413" s="5">
        <v>0</v>
      </c>
      <c r="U5413" s="3"/>
      <c r="V5413" s="5">
        <v>0</v>
      </c>
      <c r="W5413" s="5">
        <v>0</v>
      </c>
      <c r="X5413" s="5"/>
      <c r="Y5413" s="5"/>
      <c r="Z5413" s="5">
        <f>Tbl_BalanceHistory[[#This Row],[Discretionary Recommended - Pre 2022]]+Tbl_BalanceHistory[[#This Row],[Discretionary Balance Recommended: Policy]]+Tbl_BalanceHistory[[#This Row],[Discretionary Balance Recommended: Commitments]]</f>
        <v>0</v>
      </c>
      <c r="AA5413" s="5">
        <f>Tbl_BalanceHistory[[#This Row],[Discretionary Balance]]-Tbl_BalanceHistory[[#This Row],[Discretionary Reappropriation]]</f>
        <v>0</v>
      </c>
      <c r="AB5413" s="2"/>
      <c r="AC5413" s="2"/>
      <c r="AD5413" s="2"/>
      <c r="AE5413" s="2"/>
    </row>
    <row r="5414" spans="1:31" ht="30" x14ac:dyDescent="0.25">
      <c r="A5414" s="2" t="s">
        <v>855</v>
      </c>
      <c r="B5414" s="3">
        <v>15</v>
      </c>
      <c r="C5414" s="3">
        <v>995</v>
      </c>
      <c r="D5414" s="3" t="s">
        <v>855</v>
      </c>
      <c r="E5414" s="3" t="str">
        <f>_xlfn.XLOOKUP(Tbl_BalanceHistory[[#This Row],[RespAgy]],Tbl_Agencies[Agy Code],Tbl_Agencies[Agy Sort])</f>
        <v>184000</v>
      </c>
      <c r="F5414" s="2" t="str">
        <f>Tbl_BalanceHistory[[#This Row],[RespAgy]]&amp;": "&amp;Tbl_BalanceHistory[[#This Row],[RespAgency]]</f>
        <v>995: Central Appropriations</v>
      </c>
      <c r="G5414" s="3">
        <v>995</v>
      </c>
      <c r="H5414" s="3" t="s">
        <v>855</v>
      </c>
      <c r="I5414" s="3" t="str">
        <f>_xlfn.XLOOKUP(Tbl_BalanceHistory[[#This Row],[AgyCode]],Tbl_Agencies[Agy Code],Tbl_Agencies[Agy Sort])</f>
        <v>184000</v>
      </c>
      <c r="J5414" s="2" t="str">
        <f>Tbl_BalanceHistory[[#This Row],[AgyCode]]&amp;": "&amp;Tbl_BalanceHistory[[#This Row],[Agency Name]]</f>
        <v>995: Central Appropriations</v>
      </c>
      <c r="K5414" s="1">
        <v>2016</v>
      </c>
      <c r="L5414" s="3">
        <v>109</v>
      </c>
      <c r="M5414" s="3" t="s">
        <v>1643</v>
      </c>
      <c r="N5414" s="2" t="str">
        <f>Tbl_BalanceHistory[[#This Row],[ProgramCode]]&amp;": "&amp;Tbl_BalanceHistory[[#This Row],[Program Name]]</f>
        <v>109: In-State Undergraduate Seats</v>
      </c>
      <c r="O5414" s="3" t="s">
        <v>1730</v>
      </c>
      <c r="P5414" s="1" t="str">
        <f>IF(Tbl_BalanceHistory[[#This Row],[FundCode]]="0100","GF",IF(Tbl_BalanceHistory[[#This Row],[FundCode]]="01000","GF","Hi Ed / OCR"))</f>
        <v>GF</v>
      </c>
      <c r="Q5414" s="5">
        <v>0</v>
      </c>
      <c r="R5414" s="5">
        <v>0</v>
      </c>
      <c r="S5414" s="5">
        <v>0</v>
      </c>
      <c r="T5414" s="5">
        <v>0</v>
      </c>
      <c r="U5414" s="3"/>
      <c r="V5414" s="5">
        <v>0</v>
      </c>
      <c r="W5414" s="5">
        <v>0</v>
      </c>
      <c r="X5414" s="5"/>
      <c r="Y5414" s="5"/>
      <c r="Z5414" s="5">
        <f>Tbl_BalanceHistory[[#This Row],[Discretionary Recommended - Pre 2022]]+Tbl_BalanceHistory[[#This Row],[Discretionary Balance Recommended: Policy]]+Tbl_BalanceHistory[[#This Row],[Discretionary Balance Recommended: Commitments]]</f>
        <v>0</v>
      </c>
      <c r="AA5414" s="5">
        <f>Tbl_BalanceHistory[[#This Row],[Discretionary Balance]]-Tbl_BalanceHistory[[#This Row],[Discretionary Reappropriation]]</f>
        <v>0</v>
      </c>
      <c r="AB5414" s="2"/>
      <c r="AC5414" s="2"/>
      <c r="AD5414" s="2"/>
      <c r="AE5414" s="2"/>
    </row>
    <row r="5415" spans="1:31" ht="60" x14ac:dyDescent="0.25">
      <c r="A5415" s="2" t="s">
        <v>855</v>
      </c>
      <c r="B5415" s="3">
        <v>15</v>
      </c>
      <c r="C5415" s="3">
        <v>995</v>
      </c>
      <c r="D5415" s="3" t="s">
        <v>855</v>
      </c>
      <c r="E5415" s="3" t="str">
        <f>_xlfn.XLOOKUP(Tbl_BalanceHistory[[#This Row],[RespAgy]],Tbl_Agencies[Agy Code],Tbl_Agencies[Agy Sort])</f>
        <v>184000</v>
      </c>
      <c r="F5415" s="2" t="str">
        <f>Tbl_BalanceHistory[[#This Row],[RespAgy]]&amp;": "&amp;Tbl_BalanceHistory[[#This Row],[RespAgency]]</f>
        <v>995: Central Appropriations</v>
      </c>
      <c r="G5415" s="3">
        <v>995</v>
      </c>
      <c r="H5415" s="3" t="s">
        <v>855</v>
      </c>
      <c r="I5415" s="3" t="str">
        <f>_xlfn.XLOOKUP(Tbl_BalanceHistory[[#This Row],[AgyCode]],Tbl_Agencies[Agy Code],Tbl_Agencies[Agy Sort])</f>
        <v>184000</v>
      </c>
      <c r="J5415" s="2" t="str">
        <f>Tbl_BalanceHistory[[#This Row],[AgyCode]]&amp;": "&amp;Tbl_BalanceHistory[[#This Row],[Agency Name]]</f>
        <v>995: Central Appropriations</v>
      </c>
      <c r="K5415" s="1">
        <v>2017</v>
      </c>
      <c r="L5415" s="3">
        <v>110</v>
      </c>
      <c r="M5415" s="3" t="s">
        <v>409</v>
      </c>
      <c r="N5415" s="2" t="str">
        <f>Tbl_BalanceHistory[[#This Row],[ProgramCode]]&amp;": "&amp;Tbl_BalanceHistory[[#This Row],[Program Name]]</f>
        <v>110: Financial Assistance For Educational and General Services</v>
      </c>
      <c r="O5415" s="3" t="s">
        <v>886</v>
      </c>
      <c r="P5415" s="1" t="str">
        <f>IF(Tbl_BalanceHistory[[#This Row],[FundCode]]="0100","GF",IF(Tbl_BalanceHistory[[#This Row],[FundCode]]="01000","GF","Hi Ed / OCR"))</f>
        <v>GF</v>
      </c>
      <c r="Q5415" s="5">
        <v>8000000</v>
      </c>
      <c r="R5415" s="5">
        <v>0</v>
      </c>
      <c r="S5415" s="5">
        <v>8000000</v>
      </c>
      <c r="T5415" s="5">
        <v>0</v>
      </c>
      <c r="U5415" s="3"/>
      <c r="V5415" s="5">
        <v>8000000</v>
      </c>
      <c r="W5415" s="5">
        <v>8000000</v>
      </c>
      <c r="X5415" s="5"/>
      <c r="Y5415" s="5"/>
      <c r="Z5415" s="5">
        <f>Tbl_BalanceHistory[[#This Row],[Discretionary Recommended - Pre 2022]]+Tbl_BalanceHistory[[#This Row],[Discretionary Balance Recommended: Policy]]+Tbl_BalanceHistory[[#This Row],[Discretionary Balance Recommended: Commitments]]</f>
        <v>8000000</v>
      </c>
      <c r="AA5415" s="5">
        <f>Tbl_BalanceHistory[[#This Row],[Discretionary Balance]]-Tbl_BalanceHistory[[#This Row],[Discretionary Reappropriation]]</f>
        <v>0</v>
      </c>
      <c r="AB5415" s="2" t="s">
        <v>2314</v>
      </c>
      <c r="AC5415" s="2"/>
      <c r="AD5415" s="2"/>
      <c r="AE5415" s="2"/>
    </row>
    <row r="5416" spans="1:31" ht="75" x14ac:dyDescent="0.25">
      <c r="A5416" s="2" t="s">
        <v>855</v>
      </c>
      <c r="B5416" s="3">
        <v>15</v>
      </c>
      <c r="C5416" s="3">
        <v>995</v>
      </c>
      <c r="D5416" s="3" t="s">
        <v>855</v>
      </c>
      <c r="E5416" s="3" t="str">
        <f>_xlfn.XLOOKUP(Tbl_BalanceHistory[[#This Row],[RespAgy]],Tbl_Agencies[Agy Code],Tbl_Agencies[Agy Sort])</f>
        <v>184000</v>
      </c>
      <c r="F5416" s="2" t="str">
        <f>Tbl_BalanceHistory[[#This Row],[RespAgy]]&amp;": "&amp;Tbl_BalanceHistory[[#This Row],[RespAgency]]</f>
        <v>995: Central Appropriations</v>
      </c>
      <c r="G5416" s="3">
        <v>995</v>
      </c>
      <c r="H5416" s="3" t="s">
        <v>855</v>
      </c>
      <c r="I5416" s="3" t="str">
        <f>_xlfn.XLOOKUP(Tbl_BalanceHistory[[#This Row],[AgyCode]],Tbl_Agencies[Agy Code],Tbl_Agencies[Agy Sort])</f>
        <v>184000</v>
      </c>
      <c r="J5416" s="2" t="str">
        <f>Tbl_BalanceHistory[[#This Row],[AgyCode]]&amp;": "&amp;Tbl_BalanceHistory[[#This Row],[Agency Name]]</f>
        <v>995: Central Appropriations</v>
      </c>
      <c r="K5416" s="1">
        <v>2018</v>
      </c>
      <c r="L5416" s="3">
        <v>110</v>
      </c>
      <c r="M5416" s="3" t="s">
        <v>409</v>
      </c>
      <c r="N5416" s="2" t="str">
        <f>Tbl_BalanceHistory[[#This Row],[ProgramCode]]&amp;": "&amp;Tbl_BalanceHistory[[#This Row],[Program Name]]</f>
        <v>110: Financial Assistance For Educational and General Services</v>
      </c>
      <c r="O5416" s="3" t="s">
        <v>886</v>
      </c>
      <c r="P5416" s="1" t="str">
        <f>IF(Tbl_BalanceHistory[[#This Row],[FundCode]]="0100","GF",IF(Tbl_BalanceHistory[[#This Row],[FundCode]]="01000","GF","Hi Ed / OCR"))</f>
        <v>GF</v>
      </c>
      <c r="Q5416" s="5">
        <v>8000000</v>
      </c>
      <c r="R5416" s="5">
        <v>0</v>
      </c>
      <c r="S5416" s="5">
        <v>8000000</v>
      </c>
      <c r="T5416" s="5">
        <v>0</v>
      </c>
      <c r="U5416" s="3"/>
      <c r="V5416" s="5">
        <v>8000000</v>
      </c>
      <c r="W5416" s="5">
        <v>0</v>
      </c>
      <c r="X5416" s="5"/>
      <c r="Y5416" s="5"/>
      <c r="Z5416" s="5">
        <f>Tbl_BalanceHistory[[#This Row],[Discretionary Recommended - Pre 2022]]+Tbl_BalanceHistory[[#This Row],[Discretionary Balance Recommended: Policy]]+Tbl_BalanceHistory[[#This Row],[Discretionary Balance Recommended: Commitments]]</f>
        <v>0</v>
      </c>
      <c r="AA5416" s="5">
        <f>Tbl_BalanceHistory[[#This Row],[Discretionary Balance]]-Tbl_BalanceHistory[[#This Row],[Discretionary Reappropriation]]</f>
        <v>8000000</v>
      </c>
      <c r="AB5416" s="2" t="s">
        <v>2315</v>
      </c>
      <c r="AC5416" s="2"/>
      <c r="AD5416" s="2"/>
      <c r="AE5416" s="2"/>
    </row>
    <row r="5417" spans="1:31" ht="90" x14ac:dyDescent="0.25">
      <c r="A5417" s="2" t="s">
        <v>855</v>
      </c>
      <c r="B5417" s="3">
        <v>15</v>
      </c>
      <c r="C5417" s="3">
        <v>995</v>
      </c>
      <c r="D5417" s="3" t="s">
        <v>855</v>
      </c>
      <c r="E5417" s="3" t="str">
        <f>_xlfn.XLOOKUP(Tbl_BalanceHistory[[#This Row],[RespAgy]],Tbl_Agencies[Agy Code],Tbl_Agencies[Agy Sort])</f>
        <v>184000</v>
      </c>
      <c r="F5417" s="2" t="str">
        <f>Tbl_BalanceHistory[[#This Row],[RespAgy]]&amp;": "&amp;Tbl_BalanceHistory[[#This Row],[RespAgency]]</f>
        <v>995: Central Appropriations</v>
      </c>
      <c r="G5417" s="3">
        <v>995</v>
      </c>
      <c r="H5417" s="3" t="s">
        <v>855</v>
      </c>
      <c r="I5417" s="3" t="str">
        <f>_xlfn.XLOOKUP(Tbl_BalanceHistory[[#This Row],[AgyCode]],Tbl_Agencies[Agy Code],Tbl_Agencies[Agy Sort])</f>
        <v>184000</v>
      </c>
      <c r="J5417" s="2" t="str">
        <f>Tbl_BalanceHistory[[#This Row],[AgyCode]]&amp;": "&amp;Tbl_BalanceHistory[[#This Row],[Agency Name]]</f>
        <v>995: Central Appropriations</v>
      </c>
      <c r="K5417" s="1">
        <v>2019</v>
      </c>
      <c r="L5417" s="3">
        <v>110</v>
      </c>
      <c r="M5417" s="3" t="s">
        <v>409</v>
      </c>
      <c r="N5417" s="2" t="str">
        <f>Tbl_BalanceHistory[[#This Row],[ProgramCode]]&amp;": "&amp;Tbl_BalanceHistory[[#This Row],[Program Name]]</f>
        <v>110: Financial Assistance For Educational and General Services</v>
      </c>
      <c r="O5417" s="3" t="s">
        <v>886</v>
      </c>
      <c r="P5417" s="1" t="str">
        <f>IF(Tbl_BalanceHistory[[#This Row],[FundCode]]="0100","GF",IF(Tbl_BalanceHistory[[#This Row],[FundCode]]="01000","GF","Hi Ed / OCR"))</f>
        <v>GF</v>
      </c>
      <c r="Q5417" s="5">
        <v>8000000</v>
      </c>
      <c r="R5417" s="5">
        <v>0</v>
      </c>
      <c r="S5417" s="5">
        <v>8000000</v>
      </c>
      <c r="T5417" s="5">
        <v>0</v>
      </c>
      <c r="U5417" s="3"/>
      <c r="V5417" s="5">
        <v>8000000</v>
      </c>
      <c r="W5417" s="5">
        <v>8000000</v>
      </c>
      <c r="X5417" s="5"/>
      <c r="Y5417" s="5"/>
      <c r="Z5417" s="5">
        <f>Tbl_BalanceHistory[[#This Row],[Discretionary Recommended - Pre 2022]]+Tbl_BalanceHistory[[#This Row],[Discretionary Balance Recommended: Policy]]+Tbl_BalanceHistory[[#This Row],[Discretionary Balance Recommended: Commitments]]</f>
        <v>8000000</v>
      </c>
      <c r="AA5417" s="5">
        <f>Tbl_BalanceHistory[[#This Row],[Discretionary Balance]]-Tbl_BalanceHistory[[#This Row],[Discretionary Reappropriation]]</f>
        <v>0</v>
      </c>
      <c r="AB5417" s="2" t="s">
        <v>2316</v>
      </c>
      <c r="AC5417" s="2"/>
      <c r="AD5417" s="2"/>
      <c r="AE5417" s="2"/>
    </row>
    <row r="5418" spans="1:31" ht="165" x14ac:dyDescent="0.25">
      <c r="A5418" s="2" t="s">
        <v>855</v>
      </c>
      <c r="B5418" s="3">
        <v>15</v>
      </c>
      <c r="C5418" s="3">
        <v>995</v>
      </c>
      <c r="D5418" s="3" t="s">
        <v>855</v>
      </c>
      <c r="E5418" s="3" t="str">
        <f>_xlfn.XLOOKUP(Tbl_BalanceHistory[[#This Row],[RespAgy]],Tbl_Agencies[Agy Code],Tbl_Agencies[Agy Sort])</f>
        <v>184000</v>
      </c>
      <c r="F5418" s="2" t="str">
        <f>Tbl_BalanceHistory[[#This Row],[RespAgy]]&amp;": "&amp;Tbl_BalanceHistory[[#This Row],[RespAgency]]</f>
        <v>995: Central Appropriations</v>
      </c>
      <c r="G5418" s="3">
        <v>995</v>
      </c>
      <c r="H5418" s="3" t="s">
        <v>855</v>
      </c>
      <c r="I5418" s="3" t="str">
        <f>_xlfn.XLOOKUP(Tbl_BalanceHistory[[#This Row],[AgyCode]],Tbl_Agencies[Agy Code],Tbl_Agencies[Agy Sort])</f>
        <v>184000</v>
      </c>
      <c r="J5418" s="2" t="str">
        <f>Tbl_BalanceHistory[[#This Row],[AgyCode]]&amp;": "&amp;Tbl_BalanceHistory[[#This Row],[Agency Name]]</f>
        <v>995: Central Appropriations</v>
      </c>
      <c r="K5418" s="1">
        <v>2020</v>
      </c>
      <c r="L5418" s="3">
        <v>110</v>
      </c>
      <c r="M5418" s="3" t="s">
        <v>409</v>
      </c>
      <c r="N5418" s="2" t="str">
        <f>Tbl_BalanceHistory[[#This Row],[ProgramCode]]&amp;": "&amp;Tbl_BalanceHistory[[#This Row],[Program Name]]</f>
        <v>110: Financial Assistance For Educational and General Services</v>
      </c>
      <c r="O5418" s="3" t="s">
        <v>886</v>
      </c>
      <c r="P5418" s="1" t="str">
        <f>IF(Tbl_BalanceHistory[[#This Row],[FundCode]]="0100","GF",IF(Tbl_BalanceHistory[[#This Row],[FundCode]]="01000","GF","Hi Ed / OCR"))</f>
        <v>GF</v>
      </c>
      <c r="Q5418" s="5">
        <v>11750000</v>
      </c>
      <c r="R5418" s="5">
        <v>0</v>
      </c>
      <c r="S5418" s="5">
        <v>11750000</v>
      </c>
      <c r="T5418" s="5">
        <v>0</v>
      </c>
      <c r="U5418" s="3"/>
      <c r="V5418" s="5">
        <v>11750000</v>
      </c>
      <c r="W5418" s="5">
        <v>8000000</v>
      </c>
      <c r="X5418" s="5"/>
      <c r="Y5418" s="5"/>
      <c r="Z5418" s="5">
        <f>Tbl_BalanceHistory[[#This Row],[Discretionary Recommended - Pre 2022]]+Tbl_BalanceHistory[[#This Row],[Discretionary Balance Recommended: Policy]]+Tbl_BalanceHistory[[#This Row],[Discretionary Balance Recommended: Commitments]]</f>
        <v>8000000</v>
      </c>
      <c r="AA5418" s="5">
        <f>Tbl_BalanceHistory[[#This Row],[Discretionary Balance]]-Tbl_BalanceHistory[[#This Row],[Discretionary Reappropriation]]</f>
        <v>3750000</v>
      </c>
      <c r="AB5418" s="2" t="s">
        <v>2317</v>
      </c>
      <c r="AC5418" s="2"/>
      <c r="AD5418" s="2"/>
      <c r="AE5418" s="2" t="s">
        <v>2318</v>
      </c>
    </row>
    <row r="5419" spans="1:31" ht="60" x14ac:dyDescent="0.25">
      <c r="A5419" s="2" t="s">
        <v>855</v>
      </c>
      <c r="B5419" s="3">
        <v>15</v>
      </c>
      <c r="C5419" s="3">
        <v>995</v>
      </c>
      <c r="D5419" s="3" t="s">
        <v>855</v>
      </c>
      <c r="E5419" s="3" t="str">
        <f>_xlfn.XLOOKUP(Tbl_BalanceHistory[[#This Row],[RespAgy]],Tbl_Agencies[Agy Code],Tbl_Agencies[Agy Sort])</f>
        <v>184000</v>
      </c>
      <c r="F5419" s="2" t="str">
        <f>Tbl_BalanceHistory[[#This Row],[RespAgy]]&amp;": "&amp;Tbl_BalanceHistory[[#This Row],[RespAgency]]</f>
        <v>995: Central Appropriations</v>
      </c>
      <c r="G5419" s="3">
        <v>995</v>
      </c>
      <c r="H5419" s="3" t="s">
        <v>855</v>
      </c>
      <c r="I5419" s="3" t="str">
        <f>_xlfn.XLOOKUP(Tbl_BalanceHistory[[#This Row],[AgyCode]],Tbl_Agencies[Agy Code],Tbl_Agencies[Agy Sort])</f>
        <v>184000</v>
      </c>
      <c r="J5419" s="2" t="str">
        <f>Tbl_BalanceHistory[[#This Row],[AgyCode]]&amp;": "&amp;Tbl_BalanceHistory[[#This Row],[Agency Name]]</f>
        <v>995: Central Appropriations</v>
      </c>
      <c r="K5419" s="1">
        <v>2014</v>
      </c>
      <c r="L5419" s="3">
        <v>111</v>
      </c>
      <c r="M5419" s="3" t="s">
        <v>410</v>
      </c>
      <c r="N5419" s="2" t="str">
        <f>Tbl_BalanceHistory[[#This Row],[ProgramCode]]&amp;": "&amp;Tbl_BalanceHistory[[#This Row],[Program Name]]</f>
        <v>111: Higher Education Academic, Fiscal, and Facility Planning and Coordination</v>
      </c>
      <c r="O5419" s="3" t="s">
        <v>1730</v>
      </c>
      <c r="P5419" s="1" t="str">
        <f>IF(Tbl_BalanceHistory[[#This Row],[FundCode]]="0100","GF",IF(Tbl_BalanceHistory[[#This Row],[FundCode]]="01000","GF","Hi Ed / OCR"))</f>
        <v>GF</v>
      </c>
      <c r="Q5419" s="5">
        <v>148943</v>
      </c>
      <c r="R5419" s="5">
        <v>0</v>
      </c>
      <c r="S5419" s="5">
        <v>148943</v>
      </c>
      <c r="T5419" s="5">
        <v>0</v>
      </c>
      <c r="U5419" s="3"/>
      <c r="V5419" s="5">
        <v>148943</v>
      </c>
      <c r="W5419" s="5">
        <v>0</v>
      </c>
      <c r="X5419" s="5"/>
      <c r="Y5419" s="5"/>
      <c r="Z5419" s="5">
        <f>Tbl_BalanceHistory[[#This Row],[Discretionary Recommended - Pre 2022]]+Tbl_BalanceHistory[[#This Row],[Discretionary Balance Recommended: Policy]]+Tbl_BalanceHistory[[#This Row],[Discretionary Balance Recommended: Commitments]]</f>
        <v>0</v>
      </c>
      <c r="AA5419" s="5">
        <f>Tbl_BalanceHistory[[#This Row],[Discretionary Balance]]-Tbl_BalanceHistory[[#This Row],[Discretionary Reappropriation]]</f>
        <v>148943</v>
      </c>
      <c r="AB5419" s="2"/>
      <c r="AC5419" s="2"/>
      <c r="AD5419" s="2"/>
      <c r="AE5419" s="2"/>
    </row>
    <row r="5420" spans="1:31" ht="60" x14ac:dyDescent="0.25">
      <c r="A5420" s="2" t="s">
        <v>855</v>
      </c>
      <c r="B5420" s="3">
        <v>15</v>
      </c>
      <c r="C5420" s="3">
        <v>995</v>
      </c>
      <c r="D5420" s="3" t="s">
        <v>855</v>
      </c>
      <c r="E5420" s="3" t="str">
        <f>_xlfn.XLOOKUP(Tbl_BalanceHistory[[#This Row],[RespAgy]],Tbl_Agencies[Agy Code],Tbl_Agencies[Agy Sort])</f>
        <v>184000</v>
      </c>
      <c r="F5420" s="2" t="str">
        <f>Tbl_BalanceHistory[[#This Row],[RespAgy]]&amp;": "&amp;Tbl_BalanceHistory[[#This Row],[RespAgency]]</f>
        <v>995: Central Appropriations</v>
      </c>
      <c r="G5420" s="3">
        <v>995</v>
      </c>
      <c r="H5420" s="3" t="s">
        <v>855</v>
      </c>
      <c r="I5420" s="3" t="str">
        <f>_xlfn.XLOOKUP(Tbl_BalanceHistory[[#This Row],[AgyCode]],Tbl_Agencies[Agy Code],Tbl_Agencies[Agy Sort])</f>
        <v>184000</v>
      </c>
      <c r="J5420" s="2" t="str">
        <f>Tbl_BalanceHistory[[#This Row],[AgyCode]]&amp;": "&amp;Tbl_BalanceHistory[[#This Row],[Agency Name]]</f>
        <v>995: Central Appropriations</v>
      </c>
      <c r="K5420" s="1">
        <v>2015</v>
      </c>
      <c r="L5420" s="3">
        <v>111</v>
      </c>
      <c r="M5420" s="3" t="s">
        <v>410</v>
      </c>
      <c r="N5420" s="2" t="str">
        <f>Tbl_BalanceHistory[[#This Row],[ProgramCode]]&amp;": "&amp;Tbl_BalanceHistory[[#This Row],[Program Name]]</f>
        <v>111: Higher Education Academic, Fiscal, and Facility Planning and Coordination</v>
      </c>
      <c r="O5420" s="3" t="s">
        <v>1730</v>
      </c>
      <c r="P5420" s="1" t="str">
        <f>IF(Tbl_BalanceHistory[[#This Row],[FundCode]]="0100","GF",IF(Tbl_BalanceHistory[[#This Row],[FundCode]]="01000","GF","Hi Ed / OCR"))</f>
        <v>GF</v>
      </c>
      <c r="Q5420" s="5">
        <v>0</v>
      </c>
      <c r="R5420" s="5">
        <v>0</v>
      </c>
      <c r="S5420" s="5">
        <v>0</v>
      </c>
      <c r="T5420" s="5">
        <v>0</v>
      </c>
      <c r="U5420" s="3"/>
      <c r="V5420" s="5">
        <v>0</v>
      </c>
      <c r="W5420" s="5">
        <v>0</v>
      </c>
      <c r="X5420" s="5"/>
      <c r="Y5420" s="5"/>
      <c r="Z5420" s="5">
        <f>Tbl_BalanceHistory[[#This Row],[Discretionary Recommended - Pre 2022]]+Tbl_BalanceHistory[[#This Row],[Discretionary Balance Recommended: Policy]]+Tbl_BalanceHistory[[#This Row],[Discretionary Balance Recommended: Commitments]]</f>
        <v>0</v>
      </c>
      <c r="AA5420" s="5">
        <f>Tbl_BalanceHistory[[#This Row],[Discretionary Balance]]-Tbl_BalanceHistory[[#This Row],[Discretionary Reappropriation]]</f>
        <v>0</v>
      </c>
      <c r="AB5420" s="2"/>
      <c r="AC5420" s="2"/>
      <c r="AD5420" s="2"/>
      <c r="AE5420" s="2"/>
    </row>
    <row r="5421" spans="1:31" ht="60" x14ac:dyDescent="0.25">
      <c r="A5421" s="2" t="s">
        <v>855</v>
      </c>
      <c r="B5421" s="3">
        <v>15</v>
      </c>
      <c r="C5421" s="3">
        <v>995</v>
      </c>
      <c r="D5421" s="3" t="s">
        <v>855</v>
      </c>
      <c r="E5421" s="3" t="str">
        <f>_xlfn.XLOOKUP(Tbl_BalanceHistory[[#This Row],[RespAgy]],Tbl_Agencies[Agy Code],Tbl_Agencies[Agy Sort])</f>
        <v>184000</v>
      </c>
      <c r="F5421" s="2" t="str">
        <f>Tbl_BalanceHistory[[#This Row],[RespAgy]]&amp;": "&amp;Tbl_BalanceHistory[[#This Row],[RespAgency]]</f>
        <v>995: Central Appropriations</v>
      </c>
      <c r="G5421" s="3">
        <v>995</v>
      </c>
      <c r="H5421" s="3" t="s">
        <v>855</v>
      </c>
      <c r="I5421" s="3" t="str">
        <f>_xlfn.XLOOKUP(Tbl_BalanceHistory[[#This Row],[AgyCode]],Tbl_Agencies[Agy Code],Tbl_Agencies[Agy Sort])</f>
        <v>184000</v>
      </c>
      <c r="J5421" s="2" t="str">
        <f>Tbl_BalanceHistory[[#This Row],[AgyCode]]&amp;": "&amp;Tbl_BalanceHistory[[#This Row],[Agency Name]]</f>
        <v>995: Central Appropriations</v>
      </c>
      <c r="K5421" s="1">
        <v>2019</v>
      </c>
      <c r="L5421" s="3">
        <v>111</v>
      </c>
      <c r="M5421" s="3" t="s">
        <v>410</v>
      </c>
      <c r="N5421" s="2" t="str">
        <f>Tbl_BalanceHistory[[#This Row],[ProgramCode]]&amp;": "&amp;Tbl_BalanceHistory[[#This Row],[Program Name]]</f>
        <v>111: Higher Education Academic, Fiscal, and Facility Planning and Coordination</v>
      </c>
      <c r="O5421" s="3" t="s">
        <v>886</v>
      </c>
      <c r="P5421" s="1" t="str">
        <f>IF(Tbl_BalanceHistory[[#This Row],[FundCode]]="0100","GF",IF(Tbl_BalanceHistory[[#This Row],[FundCode]]="01000","GF","Hi Ed / OCR"))</f>
        <v>GF</v>
      </c>
      <c r="Q5421" s="5">
        <v>0</v>
      </c>
      <c r="R5421" s="5">
        <v>0</v>
      </c>
      <c r="S5421" s="5">
        <v>0</v>
      </c>
      <c r="T5421" s="5">
        <v>0</v>
      </c>
      <c r="U5421" s="3"/>
      <c r="V5421" s="5">
        <v>0</v>
      </c>
      <c r="W5421" s="5">
        <v>0</v>
      </c>
      <c r="X5421" s="5"/>
      <c r="Y5421" s="5"/>
      <c r="Z5421" s="5">
        <f>Tbl_BalanceHistory[[#This Row],[Discretionary Recommended - Pre 2022]]+Tbl_BalanceHistory[[#This Row],[Discretionary Balance Recommended: Policy]]+Tbl_BalanceHistory[[#This Row],[Discretionary Balance Recommended: Commitments]]</f>
        <v>0</v>
      </c>
      <c r="AA5421" s="5">
        <f>Tbl_BalanceHistory[[#This Row],[Discretionary Balance]]-Tbl_BalanceHistory[[#This Row],[Discretionary Reappropriation]]</f>
        <v>0</v>
      </c>
      <c r="AB5421" s="2"/>
      <c r="AC5421" s="2"/>
      <c r="AD5421" s="2"/>
      <c r="AE5421" s="2"/>
    </row>
    <row r="5422" spans="1:31" ht="45" x14ac:dyDescent="0.25">
      <c r="A5422" s="2" t="s">
        <v>855</v>
      </c>
      <c r="B5422" s="3">
        <v>15</v>
      </c>
      <c r="C5422" s="3">
        <v>995</v>
      </c>
      <c r="D5422" s="3" t="s">
        <v>855</v>
      </c>
      <c r="E5422" s="3" t="str">
        <f>_xlfn.XLOOKUP(Tbl_BalanceHistory[[#This Row],[RespAgy]],Tbl_Agencies[Agy Code],Tbl_Agencies[Agy Sort])</f>
        <v>184000</v>
      </c>
      <c r="F5422" s="2" t="str">
        <f>Tbl_BalanceHistory[[#This Row],[RespAgy]]&amp;": "&amp;Tbl_BalanceHistory[[#This Row],[RespAgency]]</f>
        <v>995: Central Appropriations</v>
      </c>
      <c r="G5422" s="3">
        <v>995</v>
      </c>
      <c r="H5422" s="3" t="s">
        <v>855</v>
      </c>
      <c r="I5422" s="3" t="str">
        <f>_xlfn.XLOOKUP(Tbl_BalanceHistory[[#This Row],[AgyCode]],Tbl_Agencies[Agy Code],Tbl_Agencies[Agy Sort])</f>
        <v>184000</v>
      </c>
      <c r="J5422" s="2" t="str">
        <f>Tbl_BalanceHistory[[#This Row],[AgyCode]]&amp;": "&amp;Tbl_BalanceHistory[[#This Row],[Agency Name]]</f>
        <v>995: Central Appropriations</v>
      </c>
      <c r="K5422" s="1">
        <v>2015</v>
      </c>
      <c r="L5422" s="3">
        <v>117</v>
      </c>
      <c r="M5422" s="3" t="s">
        <v>1647</v>
      </c>
      <c r="N5422" s="2" t="str">
        <f>Tbl_BalanceHistory[[#This Row],[ProgramCode]]&amp;": "&amp;Tbl_BalanceHistory[[#This Row],[Program Name]]</f>
        <v>117: Reversion Clearing Account - Higher Education Savings</v>
      </c>
      <c r="O5422" s="3" t="s">
        <v>1730</v>
      </c>
      <c r="P5422" s="1" t="str">
        <f>IF(Tbl_BalanceHistory[[#This Row],[FundCode]]="0100","GF",IF(Tbl_BalanceHistory[[#This Row],[FundCode]]="01000","GF","Hi Ed / OCR"))</f>
        <v>GF</v>
      </c>
      <c r="Q5422" s="5">
        <v>0</v>
      </c>
      <c r="R5422" s="5">
        <v>0</v>
      </c>
      <c r="S5422" s="5">
        <v>0</v>
      </c>
      <c r="T5422" s="5">
        <v>0</v>
      </c>
      <c r="U5422" s="3"/>
      <c r="V5422" s="5">
        <v>0</v>
      </c>
      <c r="W5422" s="5">
        <v>0</v>
      </c>
      <c r="X5422" s="5"/>
      <c r="Y5422" s="5"/>
      <c r="Z5422" s="5">
        <f>Tbl_BalanceHistory[[#This Row],[Discretionary Recommended - Pre 2022]]+Tbl_BalanceHistory[[#This Row],[Discretionary Balance Recommended: Policy]]+Tbl_BalanceHistory[[#This Row],[Discretionary Balance Recommended: Commitments]]</f>
        <v>0</v>
      </c>
      <c r="AA5422" s="5">
        <f>Tbl_BalanceHistory[[#This Row],[Discretionary Balance]]-Tbl_BalanceHistory[[#This Row],[Discretionary Reappropriation]]</f>
        <v>0</v>
      </c>
      <c r="AB5422" s="2"/>
      <c r="AC5422" s="2"/>
      <c r="AD5422" s="2"/>
      <c r="AE5422" s="2"/>
    </row>
    <row r="5423" spans="1:31" ht="45" x14ac:dyDescent="0.25">
      <c r="A5423" s="2" t="s">
        <v>855</v>
      </c>
      <c r="B5423" s="3">
        <v>15</v>
      </c>
      <c r="C5423" s="3">
        <v>995</v>
      </c>
      <c r="D5423" s="3" t="s">
        <v>855</v>
      </c>
      <c r="E5423" s="3" t="str">
        <f>_xlfn.XLOOKUP(Tbl_BalanceHistory[[#This Row],[RespAgy]],Tbl_Agencies[Agy Code],Tbl_Agencies[Agy Sort])</f>
        <v>184000</v>
      </c>
      <c r="F5423" s="2" t="str">
        <f>Tbl_BalanceHistory[[#This Row],[RespAgy]]&amp;": "&amp;Tbl_BalanceHistory[[#This Row],[RespAgency]]</f>
        <v>995: Central Appropriations</v>
      </c>
      <c r="G5423" s="3">
        <v>995</v>
      </c>
      <c r="H5423" s="3" t="s">
        <v>855</v>
      </c>
      <c r="I5423" s="3" t="str">
        <f>_xlfn.XLOOKUP(Tbl_BalanceHistory[[#This Row],[AgyCode]],Tbl_Agencies[Agy Code],Tbl_Agencies[Agy Sort])</f>
        <v>184000</v>
      </c>
      <c r="J5423" s="2" t="str">
        <f>Tbl_BalanceHistory[[#This Row],[AgyCode]]&amp;": "&amp;Tbl_BalanceHistory[[#This Row],[Agency Name]]</f>
        <v>995: Central Appropriations</v>
      </c>
      <c r="K5423" s="1">
        <v>2014</v>
      </c>
      <c r="L5423" s="3">
        <v>226</v>
      </c>
      <c r="M5423" s="3" t="s">
        <v>859</v>
      </c>
      <c r="N5423" s="2" t="str">
        <f>Tbl_BalanceHistory[[#This Row],[ProgramCode]]&amp;": "&amp;Tbl_BalanceHistory[[#This Row],[Program Name]]</f>
        <v>226: Miscellaneous Reversion Clearing Account</v>
      </c>
      <c r="O5423" s="3" t="s">
        <v>1730</v>
      </c>
      <c r="P5423" s="1" t="str">
        <f>IF(Tbl_BalanceHistory[[#This Row],[FundCode]]="0100","GF",IF(Tbl_BalanceHistory[[#This Row],[FundCode]]="01000","GF","Hi Ed / OCR"))</f>
        <v>GF</v>
      </c>
      <c r="Q5423" s="5">
        <v>0</v>
      </c>
      <c r="R5423" s="5">
        <v>0</v>
      </c>
      <c r="S5423" s="5">
        <v>0</v>
      </c>
      <c r="T5423" s="5">
        <v>0</v>
      </c>
      <c r="U5423" s="3"/>
      <c r="V5423" s="5">
        <v>0</v>
      </c>
      <c r="W5423" s="5">
        <v>0</v>
      </c>
      <c r="X5423" s="5"/>
      <c r="Y5423" s="5"/>
      <c r="Z5423" s="5">
        <f>Tbl_BalanceHistory[[#This Row],[Discretionary Recommended - Pre 2022]]+Tbl_BalanceHistory[[#This Row],[Discretionary Balance Recommended: Policy]]+Tbl_BalanceHistory[[#This Row],[Discretionary Balance Recommended: Commitments]]</f>
        <v>0</v>
      </c>
      <c r="AA5423" s="5">
        <f>Tbl_BalanceHistory[[#This Row],[Discretionary Balance]]-Tbl_BalanceHistory[[#This Row],[Discretionary Reappropriation]]</f>
        <v>0</v>
      </c>
      <c r="AB5423" s="2"/>
      <c r="AC5423" s="2"/>
      <c r="AD5423" s="2"/>
      <c r="AE5423" s="2"/>
    </row>
    <row r="5424" spans="1:31" ht="45" x14ac:dyDescent="0.25">
      <c r="A5424" s="2" t="s">
        <v>855</v>
      </c>
      <c r="B5424" s="3">
        <v>15</v>
      </c>
      <c r="C5424" s="3">
        <v>995</v>
      </c>
      <c r="D5424" s="3" t="s">
        <v>855</v>
      </c>
      <c r="E5424" s="3" t="str">
        <f>_xlfn.XLOOKUP(Tbl_BalanceHistory[[#This Row],[RespAgy]],Tbl_Agencies[Agy Code],Tbl_Agencies[Agy Sort])</f>
        <v>184000</v>
      </c>
      <c r="F5424" s="2" t="str">
        <f>Tbl_BalanceHistory[[#This Row],[RespAgy]]&amp;": "&amp;Tbl_BalanceHistory[[#This Row],[RespAgency]]</f>
        <v>995: Central Appropriations</v>
      </c>
      <c r="G5424" s="3">
        <v>995</v>
      </c>
      <c r="H5424" s="3" t="s">
        <v>855</v>
      </c>
      <c r="I5424" s="3" t="str">
        <f>_xlfn.XLOOKUP(Tbl_BalanceHistory[[#This Row],[AgyCode]],Tbl_Agencies[Agy Code],Tbl_Agencies[Agy Sort])</f>
        <v>184000</v>
      </c>
      <c r="J5424" s="2" t="str">
        <f>Tbl_BalanceHistory[[#This Row],[AgyCode]]&amp;": "&amp;Tbl_BalanceHistory[[#This Row],[Agency Name]]</f>
        <v>995: Central Appropriations</v>
      </c>
      <c r="K5424" s="1">
        <v>2015</v>
      </c>
      <c r="L5424" s="3">
        <v>226</v>
      </c>
      <c r="M5424" s="3" t="s">
        <v>859</v>
      </c>
      <c r="N5424" s="2" t="str">
        <f>Tbl_BalanceHistory[[#This Row],[ProgramCode]]&amp;": "&amp;Tbl_BalanceHistory[[#This Row],[Program Name]]</f>
        <v>226: Miscellaneous Reversion Clearing Account</v>
      </c>
      <c r="O5424" s="3" t="s">
        <v>1730</v>
      </c>
      <c r="P5424" s="1" t="str">
        <f>IF(Tbl_BalanceHistory[[#This Row],[FundCode]]="0100","GF",IF(Tbl_BalanceHistory[[#This Row],[FundCode]]="01000","GF","Hi Ed / OCR"))</f>
        <v>GF</v>
      </c>
      <c r="Q5424" s="5">
        <v>0</v>
      </c>
      <c r="R5424" s="5">
        <v>0</v>
      </c>
      <c r="S5424" s="5">
        <v>0</v>
      </c>
      <c r="T5424" s="5">
        <v>0</v>
      </c>
      <c r="U5424" s="3"/>
      <c r="V5424" s="5">
        <v>0</v>
      </c>
      <c r="W5424" s="5">
        <v>0</v>
      </c>
      <c r="X5424" s="5"/>
      <c r="Y5424" s="5"/>
      <c r="Z5424" s="5">
        <f>Tbl_BalanceHistory[[#This Row],[Discretionary Recommended - Pre 2022]]+Tbl_BalanceHistory[[#This Row],[Discretionary Balance Recommended: Policy]]+Tbl_BalanceHistory[[#This Row],[Discretionary Balance Recommended: Commitments]]</f>
        <v>0</v>
      </c>
      <c r="AA5424" s="5">
        <f>Tbl_BalanceHistory[[#This Row],[Discretionary Balance]]-Tbl_BalanceHistory[[#This Row],[Discretionary Reappropriation]]</f>
        <v>0</v>
      </c>
      <c r="AB5424" s="2"/>
      <c r="AC5424" s="2"/>
      <c r="AD5424" s="2"/>
      <c r="AE5424" s="2"/>
    </row>
    <row r="5425" spans="1:31" ht="45" x14ac:dyDescent="0.25">
      <c r="A5425" s="2" t="s">
        <v>855</v>
      </c>
      <c r="B5425" s="3">
        <v>15</v>
      </c>
      <c r="C5425" s="3">
        <v>995</v>
      </c>
      <c r="D5425" s="3" t="s">
        <v>855</v>
      </c>
      <c r="E5425" s="3" t="str">
        <f>_xlfn.XLOOKUP(Tbl_BalanceHistory[[#This Row],[RespAgy]],Tbl_Agencies[Agy Code],Tbl_Agencies[Agy Sort])</f>
        <v>184000</v>
      </c>
      <c r="F5425" s="2" t="str">
        <f>Tbl_BalanceHistory[[#This Row],[RespAgy]]&amp;": "&amp;Tbl_BalanceHistory[[#This Row],[RespAgency]]</f>
        <v>995: Central Appropriations</v>
      </c>
      <c r="G5425" s="3">
        <v>995</v>
      </c>
      <c r="H5425" s="3" t="s">
        <v>855</v>
      </c>
      <c r="I5425" s="3" t="str">
        <f>_xlfn.XLOOKUP(Tbl_BalanceHistory[[#This Row],[AgyCode]],Tbl_Agencies[Agy Code],Tbl_Agencies[Agy Sort])</f>
        <v>184000</v>
      </c>
      <c r="J5425" s="2" t="str">
        <f>Tbl_BalanceHistory[[#This Row],[AgyCode]]&amp;": "&amp;Tbl_BalanceHistory[[#This Row],[Agency Name]]</f>
        <v>995: Central Appropriations</v>
      </c>
      <c r="K5425" s="1">
        <v>2016</v>
      </c>
      <c r="L5425" s="3">
        <v>226</v>
      </c>
      <c r="M5425" s="3" t="s">
        <v>859</v>
      </c>
      <c r="N5425" s="2" t="str">
        <f>Tbl_BalanceHistory[[#This Row],[ProgramCode]]&amp;": "&amp;Tbl_BalanceHistory[[#This Row],[Program Name]]</f>
        <v>226: Miscellaneous Reversion Clearing Account</v>
      </c>
      <c r="O5425" s="3" t="s">
        <v>1730</v>
      </c>
      <c r="P5425" s="1" t="str">
        <f>IF(Tbl_BalanceHistory[[#This Row],[FundCode]]="0100","GF",IF(Tbl_BalanceHistory[[#This Row],[FundCode]]="01000","GF","Hi Ed / OCR"))</f>
        <v>GF</v>
      </c>
      <c r="Q5425" s="5">
        <v>0</v>
      </c>
      <c r="R5425" s="5">
        <v>0</v>
      </c>
      <c r="S5425" s="5">
        <v>0</v>
      </c>
      <c r="T5425" s="5">
        <v>0</v>
      </c>
      <c r="U5425" s="3"/>
      <c r="V5425" s="5">
        <v>0</v>
      </c>
      <c r="W5425" s="5">
        <v>0</v>
      </c>
      <c r="X5425" s="5"/>
      <c r="Y5425" s="5"/>
      <c r="Z5425" s="5">
        <f>Tbl_BalanceHistory[[#This Row],[Discretionary Recommended - Pre 2022]]+Tbl_BalanceHistory[[#This Row],[Discretionary Balance Recommended: Policy]]+Tbl_BalanceHistory[[#This Row],[Discretionary Balance Recommended: Commitments]]</f>
        <v>0</v>
      </c>
      <c r="AA5425" s="5">
        <f>Tbl_BalanceHistory[[#This Row],[Discretionary Balance]]-Tbl_BalanceHistory[[#This Row],[Discretionary Reappropriation]]</f>
        <v>0</v>
      </c>
      <c r="AB5425" s="2"/>
      <c r="AC5425" s="2"/>
      <c r="AD5425" s="2"/>
      <c r="AE5425" s="2"/>
    </row>
    <row r="5426" spans="1:31" ht="45" x14ac:dyDescent="0.25">
      <c r="A5426" s="2" t="s">
        <v>855</v>
      </c>
      <c r="B5426" s="3">
        <v>15</v>
      </c>
      <c r="C5426" s="3">
        <v>995</v>
      </c>
      <c r="D5426" s="3" t="s">
        <v>855</v>
      </c>
      <c r="E5426" s="3" t="str">
        <f>_xlfn.XLOOKUP(Tbl_BalanceHistory[[#This Row],[RespAgy]],Tbl_Agencies[Agy Code],Tbl_Agencies[Agy Sort])</f>
        <v>184000</v>
      </c>
      <c r="F5426" s="2" t="str">
        <f>Tbl_BalanceHistory[[#This Row],[RespAgy]]&amp;": "&amp;Tbl_BalanceHistory[[#This Row],[RespAgency]]</f>
        <v>995: Central Appropriations</v>
      </c>
      <c r="G5426" s="3">
        <v>995</v>
      </c>
      <c r="H5426" s="3" t="s">
        <v>855</v>
      </c>
      <c r="I5426" s="3" t="str">
        <f>_xlfn.XLOOKUP(Tbl_BalanceHistory[[#This Row],[AgyCode]],Tbl_Agencies[Agy Code],Tbl_Agencies[Agy Sort])</f>
        <v>184000</v>
      </c>
      <c r="J5426" s="2" t="str">
        <f>Tbl_BalanceHistory[[#This Row],[AgyCode]]&amp;": "&amp;Tbl_BalanceHistory[[#This Row],[Agency Name]]</f>
        <v>995: Central Appropriations</v>
      </c>
      <c r="K5426" s="1">
        <v>2018</v>
      </c>
      <c r="L5426" s="3">
        <v>226</v>
      </c>
      <c r="M5426" s="3" t="s">
        <v>859</v>
      </c>
      <c r="N5426" s="2" t="str">
        <f>Tbl_BalanceHistory[[#This Row],[ProgramCode]]&amp;": "&amp;Tbl_BalanceHistory[[#This Row],[Program Name]]</f>
        <v>226: Miscellaneous Reversion Clearing Account</v>
      </c>
      <c r="O5426" s="3" t="s">
        <v>886</v>
      </c>
      <c r="P5426" s="1" t="str">
        <f>IF(Tbl_BalanceHistory[[#This Row],[FundCode]]="0100","GF",IF(Tbl_BalanceHistory[[#This Row],[FundCode]]="01000","GF","Hi Ed / OCR"))</f>
        <v>GF</v>
      </c>
      <c r="Q5426" s="5">
        <v>0</v>
      </c>
      <c r="R5426" s="5">
        <v>0</v>
      </c>
      <c r="S5426" s="5">
        <v>0</v>
      </c>
      <c r="T5426" s="5">
        <v>0</v>
      </c>
      <c r="U5426" s="3"/>
      <c r="V5426" s="5">
        <v>0</v>
      </c>
      <c r="W5426" s="5">
        <v>0</v>
      </c>
      <c r="X5426" s="5"/>
      <c r="Y5426" s="5"/>
      <c r="Z5426" s="5">
        <f>Tbl_BalanceHistory[[#This Row],[Discretionary Recommended - Pre 2022]]+Tbl_BalanceHistory[[#This Row],[Discretionary Balance Recommended: Policy]]+Tbl_BalanceHistory[[#This Row],[Discretionary Balance Recommended: Commitments]]</f>
        <v>0</v>
      </c>
      <c r="AA5426" s="5">
        <f>Tbl_BalanceHistory[[#This Row],[Discretionary Balance]]-Tbl_BalanceHistory[[#This Row],[Discretionary Reappropriation]]</f>
        <v>0</v>
      </c>
      <c r="AB5426" s="2"/>
      <c r="AC5426" s="2"/>
      <c r="AD5426" s="2"/>
      <c r="AE5426" s="2"/>
    </row>
    <row r="5427" spans="1:31" ht="45" x14ac:dyDescent="0.25">
      <c r="A5427" s="2" t="s">
        <v>855</v>
      </c>
      <c r="B5427" s="3">
        <v>15</v>
      </c>
      <c r="C5427" s="3">
        <v>995</v>
      </c>
      <c r="D5427" s="3" t="s">
        <v>855</v>
      </c>
      <c r="E5427" s="3" t="str">
        <f>_xlfn.XLOOKUP(Tbl_BalanceHistory[[#This Row],[RespAgy]],Tbl_Agencies[Agy Code],Tbl_Agencies[Agy Sort])</f>
        <v>184000</v>
      </c>
      <c r="F5427" s="2" t="str">
        <f>Tbl_BalanceHistory[[#This Row],[RespAgy]]&amp;": "&amp;Tbl_BalanceHistory[[#This Row],[RespAgency]]</f>
        <v>995: Central Appropriations</v>
      </c>
      <c r="G5427" s="3">
        <v>995</v>
      </c>
      <c r="H5427" s="3" t="s">
        <v>855</v>
      </c>
      <c r="I5427" s="3" t="str">
        <f>_xlfn.XLOOKUP(Tbl_BalanceHistory[[#This Row],[AgyCode]],Tbl_Agencies[Agy Code],Tbl_Agencies[Agy Sort])</f>
        <v>184000</v>
      </c>
      <c r="J5427" s="2" t="str">
        <f>Tbl_BalanceHistory[[#This Row],[AgyCode]]&amp;": "&amp;Tbl_BalanceHistory[[#This Row],[Agency Name]]</f>
        <v>995: Central Appropriations</v>
      </c>
      <c r="K5427" s="1">
        <v>2014</v>
      </c>
      <c r="L5427" s="3">
        <v>234</v>
      </c>
      <c r="M5427" s="3" t="s">
        <v>1653</v>
      </c>
      <c r="N5427" s="2" t="str">
        <f>Tbl_BalanceHistory[[#This Row],[ProgramCode]]&amp;": "&amp;Tbl_BalanceHistory[[#This Row],[Program Name]]</f>
        <v>234: Reversion Clearing Account - Aid to Local Government</v>
      </c>
      <c r="O5427" s="3" t="s">
        <v>1730</v>
      </c>
      <c r="P5427" s="1" t="str">
        <f>IF(Tbl_BalanceHistory[[#This Row],[FundCode]]="0100","GF",IF(Tbl_BalanceHistory[[#This Row],[FundCode]]="01000","GF","Hi Ed / OCR"))</f>
        <v>GF</v>
      </c>
      <c r="Q5427" s="5">
        <v>0</v>
      </c>
      <c r="R5427" s="5">
        <v>0</v>
      </c>
      <c r="S5427" s="5">
        <v>0</v>
      </c>
      <c r="T5427" s="5">
        <v>0</v>
      </c>
      <c r="U5427" s="3"/>
      <c r="V5427" s="5">
        <v>0</v>
      </c>
      <c r="W5427" s="5">
        <v>0</v>
      </c>
      <c r="X5427" s="5"/>
      <c r="Y5427" s="5"/>
      <c r="Z5427" s="5">
        <f>Tbl_BalanceHistory[[#This Row],[Discretionary Recommended - Pre 2022]]+Tbl_BalanceHistory[[#This Row],[Discretionary Balance Recommended: Policy]]+Tbl_BalanceHistory[[#This Row],[Discretionary Balance Recommended: Commitments]]</f>
        <v>0</v>
      </c>
      <c r="AA5427" s="5">
        <f>Tbl_BalanceHistory[[#This Row],[Discretionary Balance]]-Tbl_BalanceHistory[[#This Row],[Discretionary Reappropriation]]</f>
        <v>0</v>
      </c>
      <c r="AB5427" s="2"/>
      <c r="AC5427" s="2"/>
      <c r="AD5427" s="2"/>
      <c r="AE5427" s="2"/>
    </row>
    <row r="5428" spans="1:31" ht="45" x14ac:dyDescent="0.25">
      <c r="A5428" s="2" t="s">
        <v>855</v>
      </c>
      <c r="B5428" s="3">
        <v>15</v>
      </c>
      <c r="C5428" s="3">
        <v>995</v>
      </c>
      <c r="D5428" s="3" t="s">
        <v>855</v>
      </c>
      <c r="E5428" s="3" t="str">
        <f>_xlfn.XLOOKUP(Tbl_BalanceHistory[[#This Row],[RespAgy]],Tbl_Agencies[Agy Code],Tbl_Agencies[Agy Sort])</f>
        <v>184000</v>
      </c>
      <c r="F5428" s="2" t="str">
        <f>Tbl_BalanceHistory[[#This Row],[RespAgy]]&amp;": "&amp;Tbl_BalanceHistory[[#This Row],[RespAgency]]</f>
        <v>995: Central Appropriations</v>
      </c>
      <c r="G5428" s="3">
        <v>995</v>
      </c>
      <c r="H5428" s="3" t="s">
        <v>855</v>
      </c>
      <c r="I5428" s="3" t="str">
        <f>_xlfn.XLOOKUP(Tbl_BalanceHistory[[#This Row],[AgyCode]],Tbl_Agencies[Agy Code],Tbl_Agencies[Agy Sort])</f>
        <v>184000</v>
      </c>
      <c r="J5428" s="2" t="str">
        <f>Tbl_BalanceHistory[[#This Row],[AgyCode]]&amp;": "&amp;Tbl_BalanceHistory[[#This Row],[Agency Name]]</f>
        <v>995: Central Appropriations</v>
      </c>
      <c r="K5428" s="1">
        <v>2015</v>
      </c>
      <c r="L5428" s="3">
        <v>234</v>
      </c>
      <c r="M5428" s="3" t="s">
        <v>1653</v>
      </c>
      <c r="N5428" s="2" t="str">
        <f>Tbl_BalanceHistory[[#This Row],[ProgramCode]]&amp;": "&amp;Tbl_BalanceHistory[[#This Row],[Program Name]]</f>
        <v>234: Reversion Clearing Account - Aid to Local Government</v>
      </c>
      <c r="O5428" s="3" t="s">
        <v>1730</v>
      </c>
      <c r="P5428" s="1" t="str">
        <f>IF(Tbl_BalanceHistory[[#This Row],[FundCode]]="0100","GF",IF(Tbl_BalanceHistory[[#This Row],[FundCode]]="01000","GF","Hi Ed / OCR"))</f>
        <v>GF</v>
      </c>
      <c r="Q5428" s="5">
        <v>0</v>
      </c>
      <c r="R5428" s="5">
        <v>0</v>
      </c>
      <c r="S5428" s="5">
        <v>0</v>
      </c>
      <c r="T5428" s="5">
        <v>0</v>
      </c>
      <c r="U5428" s="3"/>
      <c r="V5428" s="5">
        <v>0</v>
      </c>
      <c r="W5428" s="5">
        <v>0</v>
      </c>
      <c r="X5428" s="5"/>
      <c r="Y5428" s="5"/>
      <c r="Z5428" s="5">
        <f>Tbl_BalanceHistory[[#This Row],[Discretionary Recommended - Pre 2022]]+Tbl_BalanceHistory[[#This Row],[Discretionary Balance Recommended: Policy]]+Tbl_BalanceHistory[[#This Row],[Discretionary Balance Recommended: Commitments]]</f>
        <v>0</v>
      </c>
      <c r="AA5428" s="5">
        <f>Tbl_BalanceHistory[[#This Row],[Discretionary Balance]]-Tbl_BalanceHistory[[#This Row],[Discretionary Reappropriation]]</f>
        <v>0</v>
      </c>
      <c r="AB5428" s="2"/>
      <c r="AC5428" s="2"/>
      <c r="AD5428" s="2"/>
      <c r="AE5428" s="2"/>
    </row>
    <row r="5429" spans="1:31" ht="45" x14ac:dyDescent="0.25">
      <c r="A5429" s="2" t="s">
        <v>855</v>
      </c>
      <c r="B5429" s="3">
        <v>15</v>
      </c>
      <c r="C5429" s="3">
        <v>995</v>
      </c>
      <c r="D5429" s="3" t="s">
        <v>855</v>
      </c>
      <c r="E5429" s="3" t="str">
        <f>_xlfn.XLOOKUP(Tbl_BalanceHistory[[#This Row],[RespAgy]],Tbl_Agencies[Agy Code],Tbl_Agencies[Agy Sort])</f>
        <v>184000</v>
      </c>
      <c r="F5429" s="2" t="str">
        <f>Tbl_BalanceHistory[[#This Row],[RespAgy]]&amp;": "&amp;Tbl_BalanceHistory[[#This Row],[RespAgency]]</f>
        <v>995: Central Appropriations</v>
      </c>
      <c r="G5429" s="3">
        <v>995</v>
      </c>
      <c r="H5429" s="3" t="s">
        <v>855</v>
      </c>
      <c r="I5429" s="3" t="str">
        <f>_xlfn.XLOOKUP(Tbl_BalanceHistory[[#This Row],[AgyCode]],Tbl_Agencies[Agy Code],Tbl_Agencies[Agy Sort])</f>
        <v>184000</v>
      </c>
      <c r="J5429" s="2" t="str">
        <f>Tbl_BalanceHistory[[#This Row],[AgyCode]]&amp;": "&amp;Tbl_BalanceHistory[[#This Row],[Agency Name]]</f>
        <v>995: Central Appropriations</v>
      </c>
      <c r="K5429" s="1">
        <v>2016</v>
      </c>
      <c r="L5429" s="3">
        <v>234</v>
      </c>
      <c r="M5429" s="3" t="s">
        <v>1653</v>
      </c>
      <c r="N5429" s="2" t="str">
        <f>Tbl_BalanceHistory[[#This Row],[ProgramCode]]&amp;": "&amp;Tbl_BalanceHistory[[#This Row],[Program Name]]</f>
        <v>234: Reversion Clearing Account - Aid to Local Government</v>
      </c>
      <c r="O5429" s="3" t="s">
        <v>1730</v>
      </c>
      <c r="P5429" s="1" t="str">
        <f>IF(Tbl_BalanceHistory[[#This Row],[FundCode]]="0100","GF",IF(Tbl_BalanceHistory[[#This Row],[FundCode]]="01000","GF","Hi Ed / OCR"))</f>
        <v>GF</v>
      </c>
      <c r="Q5429" s="5">
        <v>0</v>
      </c>
      <c r="R5429" s="5">
        <v>0</v>
      </c>
      <c r="S5429" s="5">
        <v>0</v>
      </c>
      <c r="T5429" s="5">
        <v>0</v>
      </c>
      <c r="U5429" s="3"/>
      <c r="V5429" s="5">
        <v>0</v>
      </c>
      <c r="W5429" s="5">
        <v>0</v>
      </c>
      <c r="X5429" s="5"/>
      <c r="Y5429" s="5"/>
      <c r="Z5429" s="5">
        <f>Tbl_BalanceHistory[[#This Row],[Discretionary Recommended - Pre 2022]]+Tbl_BalanceHistory[[#This Row],[Discretionary Balance Recommended: Policy]]+Tbl_BalanceHistory[[#This Row],[Discretionary Balance Recommended: Commitments]]</f>
        <v>0</v>
      </c>
      <c r="AA5429" s="5">
        <f>Tbl_BalanceHistory[[#This Row],[Discretionary Balance]]-Tbl_BalanceHistory[[#This Row],[Discretionary Reappropriation]]</f>
        <v>0</v>
      </c>
      <c r="AB5429" s="2"/>
      <c r="AC5429" s="2"/>
      <c r="AD5429" s="2"/>
      <c r="AE5429" s="2"/>
    </row>
    <row r="5430" spans="1:31" ht="45" x14ac:dyDescent="0.25">
      <c r="A5430" s="2" t="s">
        <v>855</v>
      </c>
      <c r="B5430" s="3">
        <v>15</v>
      </c>
      <c r="C5430" s="3">
        <v>995</v>
      </c>
      <c r="D5430" s="3" t="s">
        <v>855</v>
      </c>
      <c r="E5430" s="3" t="str">
        <f>_xlfn.XLOOKUP(Tbl_BalanceHistory[[#This Row],[RespAgy]],Tbl_Agencies[Agy Code],Tbl_Agencies[Agy Sort])</f>
        <v>184000</v>
      </c>
      <c r="F5430" s="2" t="str">
        <f>Tbl_BalanceHistory[[#This Row],[RespAgy]]&amp;": "&amp;Tbl_BalanceHistory[[#This Row],[RespAgency]]</f>
        <v>995: Central Appropriations</v>
      </c>
      <c r="G5430" s="3">
        <v>995</v>
      </c>
      <c r="H5430" s="3" t="s">
        <v>855</v>
      </c>
      <c r="I5430" s="3" t="str">
        <f>_xlfn.XLOOKUP(Tbl_BalanceHistory[[#This Row],[AgyCode]],Tbl_Agencies[Agy Code],Tbl_Agencies[Agy Sort])</f>
        <v>184000</v>
      </c>
      <c r="J5430" s="2" t="str">
        <f>Tbl_BalanceHistory[[#This Row],[AgyCode]]&amp;": "&amp;Tbl_BalanceHistory[[#This Row],[Agency Name]]</f>
        <v>995: Central Appropriations</v>
      </c>
      <c r="K5430" s="1">
        <v>2015</v>
      </c>
      <c r="L5430" s="3">
        <v>235</v>
      </c>
      <c r="M5430" s="3" t="s">
        <v>1654</v>
      </c>
      <c r="N5430" s="2" t="str">
        <f>Tbl_BalanceHistory[[#This Row],[ProgramCode]]&amp;": "&amp;Tbl_BalanceHistory[[#This Row],[Program Name]]</f>
        <v>235: Reversion Clearing Account - State Agency Savings</v>
      </c>
      <c r="O5430" s="3" t="s">
        <v>1730</v>
      </c>
      <c r="P5430" s="1" t="str">
        <f>IF(Tbl_BalanceHistory[[#This Row],[FundCode]]="0100","GF",IF(Tbl_BalanceHistory[[#This Row],[FundCode]]="01000","GF","Hi Ed / OCR"))</f>
        <v>GF</v>
      </c>
      <c r="Q5430" s="5">
        <v>0</v>
      </c>
      <c r="R5430" s="5">
        <v>0</v>
      </c>
      <c r="S5430" s="5">
        <v>0</v>
      </c>
      <c r="T5430" s="5">
        <v>0</v>
      </c>
      <c r="U5430" s="3"/>
      <c r="V5430" s="5">
        <v>0</v>
      </c>
      <c r="W5430" s="5">
        <v>0</v>
      </c>
      <c r="X5430" s="5"/>
      <c r="Y5430" s="5"/>
      <c r="Z5430" s="5">
        <f>Tbl_BalanceHistory[[#This Row],[Discretionary Recommended - Pre 2022]]+Tbl_BalanceHistory[[#This Row],[Discretionary Balance Recommended: Policy]]+Tbl_BalanceHistory[[#This Row],[Discretionary Balance Recommended: Commitments]]</f>
        <v>0</v>
      </c>
      <c r="AA5430" s="5">
        <f>Tbl_BalanceHistory[[#This Row],[Discretionary Balance]]-Tbl_BalanceHistory[[#This Row],[Discretionary Reappropriation]]</f>
        <v>0</v>
      </c>
      <c r="AB5430" s="2"/>
      <c r="AC5430" s="2"/>
      <c r="AD5430" s="2"/>
      <c r="AE5430" s="2"/>
    </row>
    <row r="5431" spans="1:31" ht="45" x14ac:dyDescent="0.25">
      <c r="A5431" s="2" t="s">
        <v>855</v>
      </c>
      <c r="B5431" s="3">
        <v>15</v>
      </c>
      <c r="C5431" s="3">
        <v>995</v>
      </c>
      <c r="D5431" s="3" t="s">
        <v>855</v>
      </c>
      <c r="E5431" s="3" t="str">
        <f>_xlfn.XLOOKUP(Tbl_BalanceHistory[[#This Row],[RespAgy]],Tbl_Agencies[Agy Code],Tbl_Agencies[Agy Sort])</f>
        <v>184000</v>
      </c>
      <c r="F5431" s="2" t="str">
        <f>Tbl_BalanceHistory[[#This Row],[RespAgy]]&amp;": "&amp;Tbl_BalanceHistory[[#This Row],[RespAgency]]</f>
        <v>995: Central Appropriations</v>
      </c>
      <c r="G5431" s="3">
        <v>995</v>
      </c>
      <c r="H5431" s="3" t="s">
        <v>855</v>
      </c>
      <c r="I5431" s="3" t="str">
        <f>_xlfn.XLOOKUP(Tbl_BalanceHistory[[#This Row],[AgyCode]],Tbl_Agencies[Agy Code],Tbl_Agencies[Agy Sort])</f>
        <v>184000</v>
      </c>
      <c r="J5431" s="2" t="str">
        <f>Tbl_BalanceHistory[[#This Row],[AgyCode]]&amp;": "&amp;Tbl_BalanceHistory[[#This Row],[Agency Name]]</f>
        <v>995: Central Appropriations</v>
      </c>
      <c r="K5431" s="1">
        <v>2016</v>
      </c>
      <c r="L5431" s="3">
        <v>235</v>
      </c>
      <c r="M5431" s="3" t="s">
        <v>1654</v>
      </c>
      <c r="N5431" s="2" t="str">
        <f>Tbl_BalanceHistory[[#This Row],[ProgramCode]]&amp;": "&amp;Tbl_BalanceHistory[[#This Row],[Program Name]]</f>
        <v>235: Reversion Clearing Account - State Agency Savings</v>
      </c>
      <c r="O5431" s="3" t="s">
        <v>1730</v>
      </c>
      <c r="P5431" s="1" t="str">
        <f>IF(Tbl_BalanceHistory[[#This Row],[FundCode]]="0100","GF",IF(Tbl_BalanceHistory[[#This Row],[FundCode]]="01000","GF","Hi Ed / OCR"))</f>
        <v>GF</v>
      </c>
      <c r="Q5431" s="5">
        <v>0</v>
      </c>
      <c r="R5431" s="5">
        <v>0</v>
      </c>
      <c r="S5431" s="5">
        <v>0</v>
      </c>
      <c r="T5431" s="5">
        <v>0</v>
      </c>
      <c r="U5431" s="3"/>
      <c r="V5431" s="5">
        <v>0</v>
      </c>
      <c r="W5431" s="5">
        <v>0</v>
      </c>
      <c r="X5431" s="5"/>
      <c r="Y5431" s="5"/>
      <c r="Z5431" s="5">
        <f>Tbl_BalanceHistory[[#This Row],[Discretionary Recommended - Pre 2022]]+Tbl_BalanceHistory[[#This Row],[Discretionary Balance Recommended: Policy]]+Tbl_BalanceHistory[[#This Row],[Discretionary Balance Recommended: Commitments]]</f>
        <v>0</v>
      </c>
      <c r="AA5431" s="5">
        <f>Tbl_BalanceHistory[[#This Row],[Discretionary Balance]]-Tbl_BalanceHistory[[#This Row],[Discretionary Reappropriation]]</f>
        <v>0</v>
      </c>
      <c r="AB5431" s="2"/>
      <c r="AC5431" s="2"/>
      <c r="AD5431" s="2"/>
      <c r="AE5431" s="2"/>
    </row>
    <row r="5432" spans="1:31" ht="30" x14ac:dyDescent="0.25">
      <c r="A5432" s="2" t="s">
        <v>855</v>
      </c>
      <c r="B5432" s="3">
        <v>15</v>
      </c>
      <c r="C5432" s="3">
        <v>995</v>
      </c>
      <c r="D5432" s="3" t="s">
        <v>855</v>
      </c>
      <c r="E5432" s="3" t="str">
        <f>_xlfn.XLOOKUP(Tbl_BalanceHistory[[#This Row],[RespAgy]],Tbl_Agencies[Agy Code],Tbl_Agencies[Agy Sort])</f>
        <v>184000</v>
      </c>
      <c r="F5432" s="2" t="str">
        <f>Tbl_BalanceHistory[[#This Row],[RespAgy]]&amp;": "&amp;Tbl_BalanceHistory[[#This Row],[RespAgency]]</f>
        <v>995: Central Appropriations</v>
      </c>
      <c r="G5432" s="3">
        <v>995</v>
      </c>
      <c r="H5432" s="3" t="s">
        <v>855</v>
      </c>
      <c r="I5432" s="3" t="str">
        <f>_xlfn.XLOOKUP(Tbl_BalanceHistory[[#This Row],[AgyCode]],Tbl_Agencies[Agy Code],Tbl_Agencies[Agy Sort])</f>
        <v>184000</v>
      </c>
      <c r="J5432" s="2" t="str">
        <f>Tbl_BalanceHistory[[#This Row],[AgyCode]]&amp;": "&amp;Tbl_BalanceHistory[[#This Row],[Agency Name]]</f>
        <v>995: Central Appropriations</v>
      </c>
      <c r="K5432" s="1">
        <v>2015</v>
      </c>
      <c r="L5432" s="3">
        <v>236</v>
      </c>
      <c r="M5432" s="3" t="s">
        <v>863</v>
      </c>
      <c r="N5432" s="2" t="str">
        <f>Tbl_BalanceHistory[[#This Row],[ProgramCode]]&amp;": "&amp;Tbl_BalanceHistory[[#This Row],[Program Name]]</f>
        <v>236: Reversion Clearing Account - Miscellaneous</v>
      </c>
      <c r="O5432" s="3" t="s">
        <v>1730</v>
      </c>
      <c r="P5432" s="1" t="str">
        <f>IF(Tbl_BalanceHistory[[#This Row],[FundCode]]="0100","GF",IF(Tbl_BalanceHistory[[#This Row],[FundCode]]="01000","GF","Hi Ed / OCR"))</f>
        <v>GF</v>
      </c>
      <c r="Q5432" s="5">
        <v>0</v>
      </c>
      <c r="R5432" s="5">
        <v>0</v>
      </c>
      <c r="S5432" s="5">
        <v>0</v>
      </c>
      <c r="T5432" s="5">
        <v>0</v>
      </c>
      <c r="U5432" s="3"/>
      <c r="V5432" s="5">
        <v>0</v>
      </c>
      <c r="W5432" s="5">
        <v>0</v>
      </c>
      <c r="X5432" s="5"/>
      <c r="Y5432" s="5"/>
      <c r="Z5432" s="5">
        <f>Tbl_BalanceHistory[[#This Row],[Discretionary Recommended - Pre 2022]]+Tbl_BalanceHistory[[#This Row],[Discretionary Balance Recommended: Policy]]+Tbl_BalanceHistory[[#This Row],[Discretionary Balance Recommended: Commitments]]</f>
        <v>0</v>
      </c>
      <c r="AA5432" s="5">
        <f>Tbl_BalanceHistory[[#This Row],[Discretionary Balance]]-Tbl_BalanceHistory[[#This Row],[Discretionary Reappropriation]]</f>
        <v>0</v>
      </c>
      <c r="AB5432" s="2"/>
      <c r="AC5432" s="2"/>
      <c r="AD5432" s="2"/>
      <c r="AE5432" s="2"/>
    </row>
    <row r="5433" spans="1:31" ht="30" x14ac:dyDescent="0.25">
      <c r="A5433" s="2" t="s">
        <v>855</v>
      </c>
      <c r="B5433" s="3">
        <v>15</v>
      </c>
      <c r="C5433" s="3">
        <v>995</v>
      </c>
      <c r="D5433" s="3" t="s">
        <v>855</v>
      </c>
      <c r="E5433" s="3" t="str">
        <f>_xlfn.XLOOKUP(Tbl_BalanceHistory[[#This Row],[RespAgy]],Tbl_Agencies[Agy Code],Tbl_Agencies[Agy Sort])</f>
        <v>184000</v>
      </c>
      <c r="F5433" s="2" t="str">
        <f>Tbl_BalanceHistory[[#This Row],[RespAgy]]&amp;": "&amp;Tbl_BalanceHistory[[#This Row],[RespAgency]]</f>
        <v>995: Central Appropriations</v>
      </c>
      <c r="G5433" s="3">
        <v>995</v>
      </c>
      <c r="H5433" s="3" t="s">
        <v>855</v>
      </c>
      <c r="I5433" s="3" t="str">
        <f>_xlfn.XLOOKUP(Tbl_BalanceHistory[[#This Row],[AgyCode]],Tbl_Agencies[Agy Code],Tbl_Agencies[Agy Sort])</f>
        <v>184000</v>
      </c>
      <c r="J5433" s="2" t="str">
        <f>Tbl_BalanceHistory[[#This Row],[AgyCode]]&amp;": "&amp;Tbl_BalanceHistory[[#This Row],[Agency Name]]</f>
        <v>995: Central Appropriations</v>
      </c>
      <c r="K5433" s="1">
        <v>2018</v>
      </c>
      <c r="L5433" s="3">
        <v>236</v>
      </c>
      <c r="M5433" s="3" t="s">
        <v>863</v>
      </c>
      <c r="N5433" s="2" t="str">
        <f>Tbl_BalanceHistory[[#This Row],[ProgramCode]]&amp;": "&amp;Tbl_BalanceHistory[[#This Row],[Program Name]]</f>
        <v>236: Reversion Clearing Account - Miscellaneous</v>
      </c>
      <c r="O5433" s="3" t="s">
        <v>886</v>
      </c>
      <c r="P5433" s="1" t="str">
        <f>IF(Tbl_BalanceHistory[[#This Row],[FundCode]]="0100","GF",IF(Tbl_BalanceHistory[[#This Row],[FundCode]]="01000","GF","Hi Ed / OCR"))</f>
        <v>GF</v>
      </c>
      <c r="Q5433" s="5">
        <v>0</v>
      </c>
      <c r="R5433" s="5">
        <v>0</v>
      </c>
      <c r="S5433" s="5">
        <v>0</v>
      </c>
      <c r="T5433" s="5">
        <v>0</v>
      </c>
      <c r="U5433" s="3"/>
      <c r="V5433" s="5">
        <v>0</v>
      </c>
      <c r="W5433" s="5">
        <v>0</v>
      </c>
      <c r="X5433" s="5"/>
      <c r="Y5433" s="5"/>
      <c r="Z5433" s="5">
        <f>Tbl_BalanceHistory[[#This Row],[Discretionary Recommended - Pre 2022]]+Tbl_BalanceHistory[[#This Row],[Discretionary Balance Recommended: Policy]]+Tbl_BalanceHistory[[#This Row],[Discretionary Balance Recommended: Commitments]]</f>
        <v>0</v>
      </c>
      <c r="AA5433" s="5">
        <f>Tbl_BalanceHistory[[#This Row],[Discretionary Balance]]-Tbl_BalanceHistory[[#This Row],[Discretionary Reappropriation]]</f>
        <v>0</v>
      </c>
      <c r="AB5433" s="2"/>
      <c r="AC5433" s="2"/>
      <c r="AD5433" s="2"/>
      <c r="AE5433" s="2"/>
    </row>
    <row r="5434" spans="1:31" ht="30" x14ac:dyDescent="0.25">
      <c r="A5434" s="2" t="s">
        <v>855</v>
      </c>
      <c r="B5434" s="3">
        <v>15</v>
      </c>
      <c r="C5434" s="3">
        <v>995</v>
      </c>
      <c r="D5434" s="3" t="s">
        <v>855</v>
      </c>
      <c r="E5434" s="3" t="str">
        <f>_xlfn.XLOOKUP(Tbl_BalanceHistory[[#This Row],[RespAgy]],Tbl_Agencies[Agy Code],Tbl_Agencies[Agy Sort])</f>
        <v>184000</v>
      </c>
      <c r="F5434" s="2" t="str">
        <f>Tbl_BalanceHistory[[#This Row],[RespAgy]]&amp;": "&amp;Tbl_BalanceHistory[[#This Row],[RespAgency]]</f>
        <v>995: Central Appropriations</v>
      </c>
      <c r="G5434" s="3">
        <v>995</v>
      </c>
      <c r="H5434" s="3" t="s">
        <v>855</v>
      </c>
      <c r="I5434" s="3" t="str">
        <f>_xlfn.XLOOKUP(Tbl_BalanceHistory[[#This Row],[AgyCode]],Tbl_Agencies[Agy Code],Tbl_Agencies[Agy Sort])</f>
        <v>184000</v>
      </c>
      <c r="J5434" s="2" t="str">
        <f>Tbl_BalanceHistory[[#This Row],[AgyCode]]&amp;": "&amp;Tbl_BalanceHistory[[#This Row],[Agency Name]]</f>
        <v>995: Central Appropriations</v>
      </c>
      <c r="K5434" s="1">
        <v>2018</v>
      </c>
      <c r="L5434" s="3">
        <v>237</v>
      </c>
      <c r="M5434" s="3" t="s">
        <v>551</v>
      </c>
      <c r="N5434" s="2" t="str">
        <f>Tbl_BalanceHistory[[#This Row],[ProgramCode]]&amp;": "&amp;Tbl_BalanceHistory[[#This Row],[Program Name]]</f>
        <v>237: Revenue Cash Reserve</v>
      </c>
      <c r="O5434" s="3" t="s">
        <v>886</v>
      </c>
      <c r="P5434" s="1" t="str">
        <f>IF(Tbl_BalanceHistory[[#This Row],[FundCode]]="0100","GF",IF(Tbl_BalanceHistory[[#This Row],[FundCode]]="01000","GF","Hi Ed / OCR"))</f>
        <v>GF</v>
      </c>
      <c r="Q5434" s="5">
        <v>0</v>
      </c>
      <c r="R5434" s="5">
        <v>0</v>
      </c>
      <c r="S5434" s="5">
        <v>0</v>
      </c>
      <c r="T5434" s="5">
        <v>0</v>
      </c>
      <c r="U5434" s="3"/>
      <c r="V5434" s="5">
        <v>0</v>
      </c>
      <c r="W5434" s="5">
        <v>0</v>
      </c>
      <c r="X5434" s="5"/>
      <c r="Y5434" s="5"/>
      <c r="Z5434" s="5">
        <f>Tbl_BalanceHistory[[#This Row],[Discretionary Recommended - Pre 2022]]+Tbl_BalanceHistory[[#This Row],[Discretionary Balance Recommended: Policy]]+Tbl_BalanceHistory[[#This Row],[Discretionary Balance Recommended: Commitments]]</f>
        <v>0</v>
      </c>
      <c r="AA5434" s="5">
        <f>Tbl_BalanceHistory[[#This Row],[Discretionary Balance]]-Tbl_BalanceHistory[[#This Row],[Discretionary Reappropriation]]</f>
        <v>0</v>
      </c>
      <c r="AB5434" s="2"/>
      <c r="AC5434" s="2"/>
      <c r="AD5434" s="2"/>
      <c r="AE5434" s="2"/>
    </row>
    <row r="5435" spans="1:31" ht="30" x14ac:dyDescent="0.25">
      <c r="A5435" s="2" t="s">
        <v>855</v>
      </c>
      <c r="B5435" s="3">
        <v>15</v>
      </c>
      <c r="C5435" s="3">
        <v>995</v>
      </c>
      <c r="D5435" s="3" t="s">
        <v>855</v>
      </c>
      <c r="E5435" s="3" t="str">
        <f>_xlfn.XLOOKUP(Tbl_BalanceHistory[[#This Row],[RespAgy]],Tbl_Agencies[Agy Code],Tbl_Agencies[Agy Sort])</f>
        <v>184000</v>
      </c>
      <c r="F5435" s="2" t="str">
        <f>Tbl_BalanceHistory[[#This Row],[RespAgy]]&amp;": "&amp;Tbl_BalanceHistory[[#This Row],[RespAgency]]</f>
        <v>995: Central Appropriations</v>
      </c>
      <c r="G5435" s="3">
        <v>995</v>
      </c>
      <c r="H5435" s="3" t="s">
        <v>855</v>
      </c>
      <c r="I5435" s="3" t="str">
        <f>_xlfn.XLOOKUP(Tbl_BalanceHistory[[#This Row],[AgyCode]],Tbl_Agencies[Agy Code],Tbl_Agencies[Agy Sort])</f>
        <v>184000</v>
      </c>
      <c r="J5435" s="2" t="str">
        <f>Tbl_BalanceHistory[[#This Row],[AgyCode]]&amp;": "&amp;Tbl_BalanceHistory[[#This Row],[Agency Name]]</f>
        <v>995: Central Appropriations</v>
      </c>
      <c r="K5435" s="1">
        <v>2014</v>
      </c>
      <c r="L5435" s="3">
        <v>713</v>
      </c>
      <c r="M5435" s="3" t="s">
        <v>1687</v>
      </c>
      <c r="N5435" s="2" t="str">
        <f>Tbl_BalanceHistory[[#This Row],[ProgramCode]]&amp;": "&amp;Tbl_BalanceHistory[[#This Row],[Program Name]]</f>
        <v>713: Executive Management</v>
      </c>
      <c r="O5435" s="3" t="s">
        <v>1730</v>
      </c>
      <c r="P5435" s="1" t="str">
        <f>IF(Tbl_BalanceHistory[[#This Row],[FundCode]]="0100","GF",IF(Tbl_BalanceHistory[[#This Row],[FundCode]]="01000","GF","Hi Ed / OCR"))</f>
        <v>GF</v>
      </c>
      <c r="Q5435" s="5">
        <v>0</v>
      </c>
      <c r="R5435" s="5">
        <v>0</v>
      </c>
      <c r="S5435" s="5">
        <v>0</v>
      </c>
      <c r="T5435" s="5">
        <v>0</v>
      </c>
      <c r="U5435" s="3"/>
      <c r="V5435" s="5">
        <v>0</v>
      </c>
      <c r="W5435" s="5">
        <v>0</v>
      </c>
      <c r="X5435" s="5"/>
      <c r="Y5435" s="5"/>
      <c r="Z5435" s="5">
        <f>Tbl_BalanceHistory[[#This Row],[Discretionary Recommended - Pre 2022]]+Tbl_BalanceHistory[[#This Row],[Discretionary Balance Recommended: Policy]]+Tbl_BalanceHistory[[#This Row],[Discretionary Balance Recommended: Commitments]]</f>
        <v>0</v>
      </c>
      <c r="AA5435" s="5">
        <f>Tbl_BalanceHistory[[#This Row],[Discretionary Balance]]-Tbl_BalanceHistory[[#This Row],[Discretionary Reappropriation]]</f>
        <v>0</v>
      </c>
      <c r="AB5435" s="2"/>
      <c r="AC5435" s="2"/>
      <c r="AD5435" s="2"/>
      <c r="AE5435" s="2"/>
    </row>
    <row r="5436" spans="1:31" ht="30" x14ac:dyDescent="0.25">
      <c r="A5436" s="2" t="s">
        <v>855</v>
      </c>
      <c r="B5436" s="3">
        <v>15</v>
      </c>
      <c r="C5436" s="3">
        <v>995</v>
      </c>
      <c r="D5436" s="3" t="s">
        <v>855</v>
      </c>
      <c r="E5436" s="3" t="str">
        <f>_xlfn.XLOOKUP(Tbl_BalanceHistory[[#This Row],[RespAgy]],Tbl_Agencies[Agy Code],Tbl_Agencies[Agy Sort])</f>
        <v>184000</v>
      </c>
      <c r="F5436" s="2" t="str">
        <f>Tbl_BalanceHistory[[#This Row],[RespAgy]]&amp;": "&amp;Tbl_BalanceHistory[[#This Row],[RespAgency]]</f>
        <v>995: Central Appropriations</v>
      </c>
      <c r="G5436" s="3">
        <v>995</v>
      </c>
      <c r="H5436" s="3" t="s">
        <v>855</v>
      </c>
      <c r="I5436" s="3" t="str">
        <f>_xlfn.XLOOKUP(Tbl_BalanceHistory[[#This Row],[AgyCode]],Tbl_Agencies[Agy Code],Tbl_Agencies[Agy Sort])</f>
        <v>184000</v>
      </c>
      <c r="J5436" s="2" t="str">
        <f>Tbl_BalanceHistory[[#This Row],[AgyCode]]&amp;": "&amp;Tbl_BalanceHistory[[#This Row],[Agency Name]]</f>
        <v>995: Central Appropriations</v>
      </c>
      <c r="K5436" s="1">
        <v>2015</v>
      </c>
      <c r="L5436" s="3">
        <v>713</v>
      </c>
      <c r="M5436" s="3" t="s">
        <v>1687</v>
      </c>
      <c r="N5436" s="2" t="str">
        <f>Tbl_BalanceHistory[[#This Row],[ProgramCode]]&amp;": "&amp;Tbl_BalanceHistory[[#This Row],[Program Name]]</f>
        <v>713: Executive Management</v>
      </c>
      <c r="O5436" s="3" t="s">
        <v>1730</v>
      </c>
      <c r="P5436" s="1" t="str">
        <f>IF(Tbl_BalanceHistory[[#This Row],[FundCode]]="0100","GF",IF(Tbl_BalanceHistory[[#This Row],[FundCode]]="01000","GF","Hi Ed / OCR"))</f>
        <v>GF</v>
      </c>
      <c r="Q5436" s="5">
        <v>0</v>
      </c>
      <c r="R5436" s="5">
        <v>0</v>
      </c>
      <c r="S5436" s="5">
        <v>0</v>
      </c>
      <c r="T5436" s="5">
        <v>0</v>
      </c>
      <c r="U5436" s="3"/>
      <c r="V5436" s="5">
        <v>0</v>
      </c>
      <c r="W5436" s="5">
        <v>0</v>
      </c>
      <c r="X5436" s="5"/>
      <c r="Y5436" s="5"/>
      <c r="Z5436" s="5">
        <f>Tbl_BalanceHistory[[#This Row],[Discretionary Recommended - Pre 2022]]+Tbl_BalanceHistory[[#This Row],[Discretionary Balance Recommended: Policy]]+Tbl_BalanceHistory[[#This Row],[Discretionary Balance Recommended: Commitments]]</f>
        <v>0</v>
      </c>
      <c r="AA5436" s="5">
        <f>Tbl_BalanceHistory[[#This Row],[Discretionary Balance]]-Tbl_BalanceHistory[[#This Row],[Discretionary Reappropriation]]</f>
        <v>0</v>
      </c>
      <c r="AB5436" s="2"/>
      <c r="AC5436" s="2"/>
      <c r="AD5436" s="2"/>
      <c r="AE5436" s="2"/>
    </row>
    <row r="5437" spans="1:31" ht="30" x14ac:dyDescent="0.25">
      <c r="A5437" s="2" t="s">
        <v>855</v>
      </c>
      <c r="B5437" s="3">
        <v>15</v>
      </c>
      <c r="C5437" s="3">
        <v>995</v>
      </c>
      <c r="D5437" s="3" t="s">
        <v>855</v>
      </c>
      <c r="E5437" s="3" t="str">
        <f>_xlfn.XLOOKUP(Tbl_BalanceHistory[[#This Row],[RespAgy]],Tbl_Agencies[Agy Code],Tbl_Agencies[Agy Sort])</f>
        <v>184000</v>
      </c>
      <c r="F5437" s="2" t="str">
        <f>Tbl_BalanceHistory[[#This Row],[RespAgy]]&amp;": "&amp;Tbl_BalanceHistory[[#This Row],[RespAgency]]</f>
        <v>995: Central Appropriations</v>
      </c>
      <c r="G5437" s="3">
        <v>995</v>
      </c>
      <c r="H5437" s="3" t="s">
        <v>855</v>
      </c>
      <c r="I5437" s="3" t="str">
        <f>_xlfn.XLOOKUP(Tbl_BalanceHistory[[#This Row],[AgyCode]],Tbl_Agencies[Agy Code],Tbl_Agencies[Agy Sort])</f>
        <v>184000</v>
      </c>
      <c r="J5437" s="2" t="str">
        <f>Tbl_BalanceHistory[[#This Row],[AgyCode]]&amp;": "&amp;Tbl_BalanceHistory[[#This Row],[Agency Name]]</f>
        <v>995: Central Appropriations</v>
      </c>
      <c r="K5437" s="1">
        <v>2016</v>
      </c>
      <c r="L5437" s="3">
        <v>713</v>
      </c>
      <c r="M5437" s="3" t="s">
        <v>1687</v>
      </c>
      <c r="N5437" s="2" t="str">
        <f>Tbl_BalanceHistory[[#This Row],[ProgramCode]]&amp;": "&amp;Tbl_BalanceHistory[[#This Row],[Program Name]]</f>
        <v>713: Executive Management</v>
      </c>
      <c r="O5437" s="3" t="s">
        <v>1730</v>
      </c>
      <c r="P5437" s="1" t="str">
        <f>IF(Tbl_BalanceHistory[[#This Row],[FundCode]]="0100","GF",IF(Tbl_BalanceHistory[[#This Row],[FundCode]]="01000","GF","Hi Ed / OCR"))</f>
        <v>GF</v>
      </c>
      <c r="Q5437" s="5">
        <v>0</v>
      </c>
      <c r="R5437" s="5">
        <v>0</v>
      </c>
      <c r="S5437" s="5">
        <v>0</v>
      </c>
      <c r="T5437" s="5">
        <v>0</v>
      </c>
      <c r="U5437" s="3"/>
      <c r="V5437" s="5">
        <v>0</v>
      </c>
      <c r="W5437" s="5">
        <v>0</v>
      </c>
      <c r="X5437" s="5"/>
      <c r="Y5437" s="5"/>
      <c r="Z5437" s="5">
        <f>Tbl_BalanceHistory[[#This Row],[Discretionary Recommended - Pre 2022]]+Tbl_BalanceHistory[[#This Row],[Discretionary Balance Recommended: Policy]]+Tbl_BalanceHistory[[#This Row],[Discretionary Balance Recommended: Commitments]]</f>
        <v>0</v>
      </c>
      <c r="AA5437" s="5">
        <f>Tbl_BalanceHistory[[#This Row],[Discretionary Balance]]-Tbl_BalanceHistory[[#This Row],[Discretionary Reappropriation]]</f>
        <v>0</v>
      </c>
      <c r="AB5437" s="2"/>
      <c r="AC5437" s="2"/>
      <c r="AD5437" s="2"/>
      <c r="AE5437" s="2"/>
    </row>
    <row r="5438" spans="1:31" ht="45" x14ac:dyDescent="0.25">
      <c r="A5438" s="2" t="s">
        <v>855</v>
      </c>
      <c r="B5438" s="3">
        <v>15</v>
      </c>
      <c r="C5438" s="3">
        <v>995</v>
      </c>
      <c r="D5438" s="3" t="s">
        <v>855</v>
      </c>
      <c r="E5438" s="3" t="str">
        <f>_xlfn.XLOOKUP(Tbl_BalanceHistory[[#This Row],[RespAgy]],Tbl_Agencies[Agy Code],Tbl_Agencies[Agy Sort])</f>
        <v>184000</v>
      </c>
      <c r="F5438" s="2" t="str">
        <f>Tbl_BalanceHistory[[#This Row],[RespAgy]]&amp;": "&amp;Tbl_BalanceHistory[[#This Row],[RespAgency]]</f>
        <v>995: Central Appropriations</v>
      </c>
      <c r="G5438" s="3">
        <v>995</v>
      </c>
      <c r="H5438" s="3" t="s">
        <v>855</v>
      </c>
      <c r="I5438" s="3" t="str">
        <f>_xlfn.XLOOKUP(Tbl_BalanceHistory[[#This Row],[AgyCode]],Tbl_Agencies[Agy Code],Tbl_Agencies[Agy Sort])</f>
        <v>184000</v>
      </c>
      <c r="J5438" s="2" t="str">
        <f>Tbl_BalanceHistory[[#This Row],[AgyCode]]&amp;": "&amp;Tbl_BalanceHistory[[#This Row],[Agency Name]]</f>
        <v>995: Central Appropriations</v>
      </c>
      <c r="K5438" s="1">
        <v>2014</v>
      </c>
      <c r="L5438" s="3">
        <v>715</v>
      </c>
      <c r="M5438" s="3" t="s">
        <v>558</v>
      </c>
      <c r="N5438" s="2" t="str">
        <f>Tbl_BalanceHistory[[#This Row],[ProgramCode]]&amp;": "&amp;Tbl_BalanceHistory[[#This Row],[Program Name]]</f>
        <v>715: Planning, Budgeting, and Evaluation Services</v>
      </c>
      <c r="O5438" s="3" t="s">
        <v>1730</v>
      </c>
      <c r="P5438" s="1" t="str">
        <f>IF(Tbl_BalanceHistory[[#This Row],[FundCode]]="0100","GF",IF(Tbl_BalanceHistory[[#This Row],[FundCode]]="01000","GF","Hi Ed / OCR"))</f>
        <v>GF</v>
      </c>
      <c r="Q5438" s="5">
        <v>105000</v>
      </c>
      <c r="R5438" s="5">
        <v>0</v>
      </c>
      <c r="S5438" s="5">
        <v>105000</v>
      </c>
      <c r="T5438" s="5">
        <v>0</v>
      </c>
      <c r="U5438" s="3"/>
      <c r="V5438" s="5">
        <v>105000</v>
      </c>
      <c r="W5438" s="5">
        <v>105000</v>
      </c>
      <c r="X5438" s="5"/>
      <c r="Y5438" s="5"/>
      <c r="Z5438" s="5">
        <f>Tbl_BalanceHistory[[#This Row],[Discretionary Recommended - Pre 2022]]+Tbl_BalanceHistory[[#This Row],[Discretionary Balance Recommended: Policy]]+Tbl_BalanceHistory[[#This Row],[Discretionary Balance Recommended: Commitments]]</f>
        <v>105000</v>
      </c>
      <c r="AA5438" s="5">
        <f>Tbl_BalanceHistory[[#This Row],[Discretionary Balance]]-Tbl_BalanceHistory[[#This Row],[Discretionary Reappropriation]]</f>
        <v>0</v>
      </c>
      <c r="AB5438" s="2" t="s">
        <v>2319</v>
      </c>
      <c r="AC5438" s="2"/>
      <c r="AD5438" s="2"/>
      <c r="AE5438" s="2"/>
    </row>
    <row r="5439" spans="1:31" ht="45" x14ac:dyDescent="0.25">
      <c r="A5439" s="2" t="s">
        <v>855</v>
      </c>
      <c r="B5439" s="3">
        <v>15</v>
      </c>
      <c r="C5439" s="3">
        <v>995</v>
      </c>
      <c r="D5439" s="3" t="s">
        <v>855</v>
      </c>
      <c r="E5439" s="3" t="str">
        <f>_xlfn.XLOOKUP(Tbl_BalanceHistory[[#This Row],[RespAgy]],Tbl_Agencies[Agy Code],Tbl_Agencies[Agy Sort])</f>
        <v>184000</v>
      </c>
      <c r="F5439" s="2" t="str">
        <f>Tbl_BalanceHistory[[#This Row],[RespAgy]]&amp;": "&amp;Tbl_BalanceHistory[[#This Row],[RespAgency]]</f>
        <v>995: Central Appropriations</v>
      </c>
      <c r="G5439" s="3">
        <v>995</v>
      </c>
      <c r="H5439" s="3" t="s">
        <v>855</v>
      </c>
      <c r="I5439" s="3" t="str">
        <f>_xlfn.XLOOKUP(Tbl_BalanceHistory[[#This Row],[AgyCode]],Tbl_Agencies[Agy Code],Tbl_Agencies[Agy Sort])</f>
        <v>184000</v>
      </c>
      <c r="J5439" s="2" t="str">
        <f>Tbl_BalanceHistory[[#This Row],[AgyCode]]&amp;": "&amp;Tbl_BalanceHistory[[#This Row],[Agency Name]]</f>
        <v>995: Central Appropriations</v>
      </c>
      <c r="K5439" s="1">
        <v>2015</v>
      </c>
      <c r="L5439" s="3">
        <v>715</v>
      </c>
      <c r="M5439" s="3" t="s">
        <v>558</v>
      </c>
      <c r="N5439" s="2" t="str">
        <f>Tbl_BalanceHistory[[#This Row],[ProgramCode]]&amp;": "&amp;Tbl_BalanceHistory[[#This Row],[Program Name]]</f>
        <v>715: Planning, Budgeting, and Evaluation Services</v>
      </c>
      <c r="O5439" s="3" t="s">
        <v>1730</v>
      </c>
      <c r="P5439" s="1" t="str">
        <f>IF(Tbl_BalanceHistory[[#This Row],[FundCode]]="0100","GF",IF(Tbl_BalanceHistory[[#This Row],[FundCode]]="01000","GF","Hi Ed / OCR"))</f>
        <v>GF</v>
      </c>
      <c r="Q5439" s="5">
        <v>0</v>
      </c>
      <c r="R5439" s="5">
        <v>0</v>
      </c>
      <c r="S5439" s="5">
        <v>0</v>
      </c>
      <c r="T5439" s="5">
        <v>0</v>
      </c>
      <c r="U5439" s="3"/>
      <c r="V5439" s="5">
        <v>0</v>
      </c>
      <c r="W5439" s="5">
        <v>0</v>
      </c>
      <c r="X5439" s="5"/>
      <c r="Y5439" s="5"/>
      <c r="Z5439" s="5">
        <f>Tbl_BalanceHistory[[#This Row],[Discretionary Recommended - Pre 2022]]+Tbl_BalanceHistory[[#This Row],[Discretionary Balance Recommended: Policy]]+Tbl_BalanceHistory[[#This Row],[Discretionary Balance Recommended: Commitments]]</f>
        <v>0</v>
      </c>
      <c r="AA5439" s="5">
        <f>Tbl_BalanceHistory[[#This Row],[Discretionary Balance]]-Tbl_BalanceHistory[[#This Row],[Discretionary Reappropriation]]</f>
        <v>0</v>
      </c>
      <c r="AB5439" s="2"/>
      <c r="AC5439" s="2"/>
      <c r="AD5439" s="2"/>
      <c r="AE5439" s="2"/>
    </row>
    <row r="5440" spans="1:31" ht="45" x14ac:dyDescent="0.25">
      <c r="A5440" s="2" t="s">
        <v>855</v>
      </c>
      <c r="B5440" s="3">
        <v>15</v>
      </c>
      <c r="C5440" s="3">
        <v>995</v>
      </c>
      <c r="D5440" s="3" t="s">
        <v>855</v>
      </c>
      <c r="E5440" s="3" t="str">
        <f>_xlfn.XLOOKUP(Tbl_BalanceHistory[[#This Row],[RespAgy]],Tbl_Agencies[Agy Code],Tbl_Agencies[Agy Sort])</f>
        <v>184000</v>
      </c>
      <c r="F5440" s="2" t="str">
        <f>Tbl_BalanceHistory[[#This Row],[RespAgy]]&amp;": "&amp;Tbl_BalanceHistory[[#This Row],[RespAgency]]</f>
        <v>995: Central Appropriations</v>
      </c>
      <c r="G5440" s="3">
        <v>995</v>
      </c>
      <c r="H5440" s="3" t="s">
        <v>855</v>
      </c>
      <c r="I5440" s="3" t="str">
        <f>_xlfn.XLOOKUP(Tbl_BalanceHistory[[#This Row],[AgyCode]],Tbl_Agencies[Agy Code],Tbl_Agencies[Agy Sort])</f>
        <v>184000</v>
      </c>
      <c r="J5440" s="2" t="str">
        <f>Tbl_BalanceHistory[[#This Row],[AgyCode]]&amp;": "&amp;Tbl_BalanceHistory[[#This Row],[Agency Name]]</f>
        <v>995: Central Appropriations</v>
      </c>
      <c r="K5440" s="1">
        <v>2016</v>
      </c>
      <c r="L5440" s="3">
        <v>715</v>
      </c>
      <c r="M5440" s="3" t="s">
        <v>558</v>
      </c>
      <c r="N5440" s="2" t="str">
        <f>Tbl_BalanceHistory[[#This Row],[ProgramCode]]&amp;": "&amp;Tbl_BalanceHistory[[#This Row],[Program Name]]</f>
        <v>715: Planning, Budgeting, and Evaluation Services</v>
      </c>
      <c r="O5440" s="3" t="s">
        <v>1730</v>
      </c>
      <c r="P5440" s="1" t="str">
        <f>IF(Tbl_BalanceHistory[[#This Row],[FundCode]]="0100","GF",IF(Tbl_BalanceHistory[[#This Row],[FundCode]]="01000","GF","Hi Ed / OCR"))</f>
        <v>GF</v>
      </c>
      <c r="Q5440" s="5">
        <v>0</v>
      </c>
      <c r="R5440" s="5">
        <v>0</v>
      </c>
      <c r="S5440" s="5">
        <v>0</v>
      </c>
      <c r="T5440" s="5">
        <v>0</v>
      </c>
      <c r="U5440" s="3"/>
      <c r="V5440" s="5">
        <v>0</v>
      </c>
      <c r="W5440" s="5">
        <v>0</v>
      </c>
      <c r="X5440" s="5"/>
      <c r="Y5440" s="5"/>
      <c r="Z5440" s="5">
        <f>Tbl_BalanceHistory[[#This Row],[Discretionary Recommended - Pre 2022]]+Tbl_BalanceHistory[[#This Row],[Discretionary Balance Recommended: Policy]]+Tbl_BalanceHistory[[#This Row],[Discretionary Balance Recommended: Commitments]]</f>
        <v>0</v>
      </c>
      <c r="AA5440" s="5">
        <f>Tbl_BalanceHistory[[#This Row],[Discretionary Balance]]-Tbl_BalanceHistory[[#This Row],[Discretionary Reappropriation]]</f>
        <v>0</v>
      </c>
      <c r="AB5440" s="2"/>
      <c r="AC5440" s="2"/>
      <c r="AD5440" s="2"/>
      <c r="AE5440" s="2"/>
    </row>
    <row r="5441" spans="1:31" ht="30" x14ac:dyDescent="0.25">
      <c r="A5441" s="2" t="s">
        <v>855</v>
      </c>
      <c r="B5441" s="3">
        <v>15</v>
      </c>
      <c r="C5441" s="3">
        <v>995</v>
      </c>
      <c r="D5441" s="3" t="s">
        <v>855</v>
      </c>
      <c r="E5441" s="3" t="str">
        <f>_xlfn.XLOOKUP(Tbl_BalanceHistory[[#This Row],[RespAgy]],Tbl_Agencies[Agy Code],Tbl_Agencies[Agy Sort])</f>
        <v>184000</v>
      </c>
      <c r="F5441" s="2" t="str">
        <f>Tbl_BalanceHistory[[#This Row],[RespAgy]]&amp;": "&amp;Tbl_BalanceHistory[[#This Row],[RespAgency]]</f>
        <v>995: Central Appropriations</v>
      </c>
      <c r="G5441" s="3">
        <v>995</v>
      </c>
      <c r="H5441" s="3" t="s">
        <v>855</v>
      </c>
      <c r="I5441" s="3" t="str">
        <f>_xlfn.XLOOKUP(Tbl_BalanceHistory[[#This Row],[AgyCode]],Tbl_Agencies[Agy Code],Tbl_Agencies[Agy Sort])</f>
        <v>184000</v>
      </c>
      <c r="J5441" s="2" t="str">
        <f>Tbl_BalanceHistory[[#This Row],[AgyCode]]&amp;": "&amp;Tbl_BalanceHistory[[#This Row],[Agency Name]]</f>
        <v>995: Central Appropriations</v>
      </c>
      <c r="K5441" s="1">
        <v>2020</v>
      </c>
      <c r="L5441" s="3">
        <v>722</v>
      </c>
      <c r="M5441" s="3" t="s">
        <v>221</v>
      </c>
      <c r="N5441" s="2" t="str">
        <f>Tbl_BalanceHistory[[#This Row],[ProgramCode]]&amp;": "&amp;Tbl_BalanceHistory[[#This Row],[Program Name]]</f>
        <v>722: Disaster Planning and Operations</v>
      </c>
      <c r="O5441" s="3" t="s">
        <v>886</v>
      </c>
      <c r="P5441" s="1" t="str">
        <f>IF(Tbl_BalanceHistory[[#This Row],[FundCode]]="0100","GF",IF(Tbl_BalanceHistory[[#This Row],[FundCode]]="01000","GF","Hi Ed / OCR"))</f>
        <v>GF</v>
      </c>
      <c r="Q5441" s="5">
        <v>50000000</v>
      </c>
      <c r="R5441" s="5">
        <v>0</v>
      </c>
      <c r="S5441" s="5">
        <v>50000000</v>
      </c>
      <c r="T5441" s="5">
        <v>50000000</v>
      </c>
      <c r="U5441" s="3" t="s">
        <v>2320</v>
      </c>
      <c r="V5441" s="5">
        <v>0</v>
      </c>
      <c r="W5441" s="5">
        <v>0</v>
      </c>
      <c r="X5441" s="5"/>
      <c r="Y5441" s="5"/>
      <c r="Z5441" s="5">
        <f>Tbl_BalanceHistory[[#This Row],[Discretionary Recommended - Pre 2022]]+Tbl_BalanceHistory[[#This Row],[Discretionary Balance Recommended: Policy]]+Tbl_BalanceHistory[[#This Row],[Discretionary Balance Recommended: Commitments]]</f>
        <v>0</v>
      </c>
      <c r="AA5441" s="5">
        <f>Tbl_BalanceHistory[[#This Row],[Discretionary Balance]]-Tbl_BalanceHistory[[#This Row],[Discretionary Reappropriation]]</f>
        <v>0</v>
      </c>
      <c r="AB5441" s="2"/>
      <c r="AC5441" s="2"/>
      <c r="AD5441" s="2"/>
      <c r="AE5441" s="2"/>
    </row>
    <row r="5442" spans="1:31" ht="45" x14ac:dyDescent="0.25">
      <c r="A5442" s="2" t="s">
        <v>855</v>
      </c>
      <c r="B5442" s="3">
        <v>15</v>
      </c>
      <c r="C5442" s="3">
        <v>995</v>
      </c>
      <c r="D5442" s="3" t="s">
        <v>855</v>
      </c>
      <c r="E5442" s="3" t="str">
        <f>_xlfn.XLOOKUP(Tbl_BalanceHistory[[#This Row],[RespAgy]],Tbl_Agencies[Agy Code],Tbl_Agencies[Agy Sort])</f>
        <v>184000</v>
      </c>
      <c r="F5442" s="2" t="str">
        <f>Tbl_BalanceHistory[[#This Row],[RespAgy]]&amp;": "&amp;Tbl_BalanceHistory[[#This Row],[RespAgency]]</f>
        <v>995: Central Appropriations</v>
      </c>
      <c r="G5442" s="3">
        <v>995</v>
      </c>
      <c r="H5442" s="3" t="s">
        <v>855</v>
      </c>
      <c r="I5442" s="3" t="str">
        <f>_xlfn.XLOOKUP(Tbl_BalanceHistory[[#This Row],[AgyCode]],Tbl_Agencies[Agy Code],Tbl_Agencies[Agy Sort])</f>
        <v>184000</v>
      </c>
      <c r="J5442" s="2" t="str">
        <f>Tbl_BalanceHistory[[#This Row],[AgyCode]]&amp;": "&amp;Tbl_BalanceHistory[[#This Row],[Agency Name]]</f>
        <v>995: Central Appropriations</v>
      </c>
      <c r="K5442" s="1">
        <v>2014</v>
      </c>
      <c r="L5442" s="3">
        <v>757</v>
      </c>
      <c r="M5442" s="3" t="s">
        <v>867</v>
      </c>
      <c r="N5442" s="2" t="str">
        <f>Tbl_BalanceHistory[[#This Row],[ProgramCode]]&amp;": "&amp;Tbl_BalanceHistory[[#This Row],[Program Name]]</f>
        <v>757: Compensation and Benefit Adjustments</v>
      </c>
      <c r="O5442" s="3" t="s">
        <v>1730</v>
      </c>
      <c r="P5442" s="1" t="str">
        <f>IF(Tbl_BalanceHistory[[#This Row],[FundCode]]="0100","GF",IF(Tbl_BalanceHistory[[#This Row],[FundCode]]="01000","GF","Hi Ed / OCR"))</f>
        <v>GF</v>
      </c>
      <c r="Q5442" s="5">
        <v>1062998</v>
      </c>
      <c r="R5442" s="5">
        <v>0</v>
      </c>
      <c r="S5442" s="5">
        <v>1062998</v>
      </c>
      <c r="T5442" s="5">
        <v>0</v>
      </c>
      <c r="U5442" s="3"/>
      <c r="V5442" s="5">
        <v>1062998</v>
      </c>
      <c r="W5442" s="5">
        <v>1062998</v>
      </c>
      <c r="X5442" s="5"/>
      <c r="Y5442" s="5"/>
      <c r="Z5442" s="5">
        <f>Tbl_BalanceHistory[[#This Row],[Discretionary Recommended - Pre 2022]]+Tbl_BalanceHistory[[#This Row],[Discretionary Balance Recommended: Policy]]+Tbl_BalanceHistory[[#This Row],[Discretionary Balance Recommended: Commitments]]</f>
        <v>1062998</v>
      </c>
      <c r="AA5442" s="5">
        <f>Tbl_BalanceHistory[[#This Row],[Discretionary Balance]]-Tbl_BalanceHistory[[#This Row],[Discretionary Reappropriation]]</f>
        <v>0</v>
      </c>
      <c r="AB5442" s="2" t="s">
        <v>2321</v>
      </c>
      <c r="AC5442" s="2"/>
      <c r="AD5442" s="2"/>
      <c r="AE5442" s="2"/>
    </row>
    <row r="5443" spans="1:31" ht="75" x14ac:dyDescent="0.25">
      <c r="A5443" s="2" t="s">
        <v>855</v>
      </c>
      <c r="B5443" s="3">
        <v>15</v>
      </c>
      <c r="C5443" s="3">
        <v>995</v>
      </c>
      <c r="D5443" s="3" t="s">
        <v>855</v>
      </c>
      <c r="E5443" s="3" t="str">
        <f>_xlfn.XLOOKUP(Tbl_BalanceHistory[[#This Row],[RespAgy]],Tbl_Agencies[Agy Code],Tbl_Agencies[Agy Sort])</f>
        <v>184000</v>
      </c>
      <c r="F5443" s="2" t="str">
        <f>Tbl_BalanceHistory[[#This Row],[RespAgy]]&amp;": "&amp;Tbl_BalanceHistory[[#This Row],[RespAgency]]</f>
        <v>995: Central Appropriations</v>
      </c>
      <c r="G5443" s="3">
        <v>995</v>
      </c>
      <c r="H5443" s="3" t="s">
        <v>855</v>
      </c>
      <c r="I5443" s="3" t="str">
        <f>_xlfn.XLOOKUP(Tbl_BalanceHistory[[#This Row],[AgyCode]],Tbl_Agencies[Agy Code],Tbl_Agencies[Agy Sort])</f>
        <v>184000</v>
      </c>
      <c r="J5443" s="2" t="str">
        <f>Tbl_BalanceHistory[[#This Row],[AgyCode]]&amp;": "&amp;Tbl_BalanceHistory[[#This Row],[Agency Name]]</f>
        <v>995: Central Appropriations</v>
      </c>
      <c r="K5443" s="1">
        <v>2015</v>
      </c>
      <c r="L5443" s="3">
        <v>757</v>
      </c>
      <c r="M5443" s="3" t="s">
        <v>867</v>
      </c>
      <c r="N5443" s="2" t="str">
        <f>Tbl_BalanceHistory[[#This Row],[ProgramCode]]&amp;": "&amp;Tbl_BalanceHistory[[#This Row],[Program Name]]</f>
        <v>757: Compensation and Benefit Adjustments</v>
      </c>
      <c r="O5443" s="3" t="s">
        <v>1730</v>
      </c>
      <c r="P5443" s="1" t="str">
        <f>IF(Tbl_BalanceHistory[[#This Row],[FundCode]]="0100","GF",IF(Tbl_BalanceHistory[[#This Row],[FundCode]]="01000","GF","Hi Ed / OCR"))</f>
        <v>GF</v>
      </c>
      <c r="Q5443" s="5">
        <v>905735</v>
      </c>
      <c r="R5443" s="5">
        <v>0</v>
      </c>
      <c r="S5443" s="5">
        <v>905735</v>
      </c>
      <c r="T5443" s="5">
        <v>0</v>
      </c>
      <c r="U5443" s="3"/>
      <c r="V5443" s="5">
        <v>905735</v>
      </c>
      <c r="W5443" s="5">
        <v>818090</v>
      </c>
      <c r="X5443" s="5"/>
      <c r="Y5443" s="5"/>
      <c r="Z5443" s="5">
        <f>Tbl_BalanceHistory[[#This Row],[Discretionary Recommended - Pre 2022]]+Tbl_BalanceHistory[[#This Row],[Discretionary Balance Recommended: Policy]]+Tbl_BalanceHistory[[#This Row],[Discretionary Balance Recommended: Commitments]]</f>
        <v>818090</v>
      </c>
      <c r="AA5443" s="5">
        <f>Tbl_BalanceHistory[[#This Row],[Discretionary Balance]]-Tbl_BalanceHistory[[#This Row],[Discretionary Reappropriation]]</f>
        <v>87645</v>
      </c>
      <c r="AB5443" s="2" t="s">
        <v>2322</v>
      </c>
      <c r="AC5443" s="2"/>
      <c r="AD5443" s="2"/>
      <c r="AE5443" s="2"/>
    </row>
    <row r="5444" spans="1:31" ht="30" x14ac:dyDescent="0.25">
      <c r="A5444" s="2" t="s">
        <v>855</v>
      </c>
      <c r="B5444" s="3">
        <v>15</v>
      </c>
      <c r="C5444" s="3">
        <v>995</v>
      </c>
      <c r="D5444" s="3" t="s">
        <v>855</v>
      </c>
      <c r="E5444" s="3" t="str">
        <f>_xlfn.XLOOKUP(Tbl_BalanceHistory[[#This Row],[RespAgy]],Tbl_Agencies[Agy Code],Tbl_Agencies[Agy Sort])</f>
        <v>184000</v>
      </c>
      <c r="F5444" s="2" t="str">
        <f>Tbl_BalanceHistory[[#This Row],[RespAgy]]&amp;": "&amp;Tbl_BalanceHistory[[#This Row],[RespAgency]]</f>
        <v>995: Central Appropriations</v>
      </c>
      <c r="G5444" s="3">
        <v>995</v>
      </c>
      <c r="H5444" s="3" t="s">
        <v>855</v>
      </c>
      <c r="I5444" s="3" t="str">
        <f>_xlfn.XLOOKUP(Tbl_BalanceHistory[[#This Row],[AgyCode]],Tbl_Agencies[Agy Code],Tbl_Agencies[Agy Sort])</f>
        <v>184000</v>
      </c>
      <c r="J5444" s="2" t="str">
        <f>Tbl_BalanceHistory[[#This Row],[AgyCode]]&amp;": "&amp;Tbl_BalanceHistory[[#This Row],[Agency Name]]</f>
        <v>995: Central Appropriations</v>
      </c>
      <c r="K5444" s="1">
        <v>2016</v>
      </c>
      <c r="L5444" s="3">
        <v>757</v>
      </c>
      <c r="M5444" s="3" t="s">
        <v>867</v>
      </c>
      <c r="N5444" s="2" t="str">
        <f>Tbl_BalanceHistory[[#This Row],[ProgramCode]]&amp;": "&amp;Tbl_BalanceHistory[[#This Row],[Program Name]]</f>
        <v>757: Compensation and Benefit Adjustments</v>
      </c>
      <c r="O5444" s="3" t="s">
        <v>1730</v>
      </c>
      <c r="P5444" s="1" t="str">
        <f>IF(Tbl_BalanceHistory[[#This Row],[FundCode]]="0100","GF",IF(Tbl_BalanceHistory[[#This Row],[FundCode]]="01000","GF","Hi Ed / OCR"))</f>
        <v>GF</v>
      </c>
      <c r="Q5444" s="5">
        <v>91213</v>
      </c>
      <c r="R5444" s="5">
        <v>0</v>
      </c>
      <c r="S5444" s="5">
        <v>91213</v>
      </c>
      <c r="T5444" s="5">
        <v>0</v>
      </c>
      <c r="U5444" s="3"/>
      <c r="V5444" s="5">
        <v>91213</v>
      </c>
      <c r="W5444" s="5">
        <v>0</v>
      </c>
      <c r="X5444" s="5"/>
      <c r="Y5444" s="5"/>
      <c r="Z5444" s="5">
        <f>Tbl_BalanceHistory[[#This Row],[Discretionary Recommended - Pre 2022]]+Tbl_BalanceHistory[[#This Row],[Discretionary Balance Recommended: Policy]]+Tbl_BalanceHistory[[#This Row],[Discretionary Balance Recommended: Commitments]]</f>
        <v>0</v>
      </c>
      <c r="AA5444" s="5">
        <f>Tbl_BalanceHistory[[#This Row],[Discretionary Balance]]-Tbl_BalanceHistory[[#This Row],[Discretionary Reappropriation]]</f>
        <v>91213</v>
      </c>
      <c r="AB5444" s="2"/>
      <c r="AC5444" s="2"/>
      <c r="AD5444" s="2"/>
      <c r="AE5444" s="2"/>
    </row>
    <row r="5445" spans="1:31" ht="30" x14ac:dyDescent="0.25">
      <c r="A5445" s="2" t="s">
        <v>855</v>
      </c>
      <c r="B5445" s="3">
        <v>15</v>
      </c>
      <c r="C5445" s="3">
        <v>995</v>
      </c>
      <c r="D5445" s="3" t="s">
        <v>855</v>
      </c>
      <c r="E5445" s="3" t="str">
        <f>_xlfn.XLOOKUP(Tbl_BalanceHistory[[#This Row],[RespAgy]],Tbl_Agencies[Agy Code],Tbl_Agencies[Agy Sort])</f>
        <v>184000</v>
      </c>
      <c r="F5445" s="2" t="str">
        <f>Tbl_BalanceHistory[[#This Row],[RespAgy]]&amp;": "&amp;Tbl_BalanceHistory[[#This Row],[RespAgency]]</f>
        <v>995: Central Appropriations</v>
      </c>
      <c r="G5445" s="3">
        <v>995</v>
      </c>
      <c r="H5445" s="3" t="s">
        <v>855</v>
      </c>
      <c r="I5445" s="3" t="str">
        <f>_xlfn.XLOOKUP(Tbl_BalanceHistory[[#This Row],[AgyCode]],Tbl_Agencies[Agy Code],Tbl_Agencies[Agy Sort])</f>
        <v>184000</v>
      </c>
      <c r="J5445" s="2" t="str">
        <f>Tbl_BalanceHistory[[#This Row],[AgyCode]]&amp;": "&amp;Tbl_BalanceHistory[[#This Row],[Agency Name]]</f>
        <v>995: Central Appropriations</v>
      </c>
      <c r="K5445" s="1">
        <v>2017</v>
      </c>
      <c r="L5445" s="3">
        <v>757</v>
      </c>
      <c r="M5445" s="3" t="s">
        <v>867</v>
      </c>
      <c r="N5445" s="2" t="str">
        <f>Tbl_BalanceHistory[[#This Row],[ProgramCode]]&amp;": "&amp;Tbl_BalanceHistory[[#This Row],[Program Name]]</f>
        <v>757: Compensation and Benefit Adjustments</v>
      </c>
      <c r="O5445" s="3" t="s">
        <v>886</v>
      </c>
      <c r="P5445" s="1" t="str">
        <f>IF(Tbl_BalanceHistory[[#This Row],[FundCode]]="0100","GF",IF(Tbl_BalanceHistory[[#This Row],[FundCode]]="01000","GF","Hi Ed / OCR"))</f>
        <v>GF</v>
      </c>
      <c r="Q5445" s="5">
        <v>213844</v>
      </c>
      <c r="R5445" s="5">
        <v>0</v>
      </c>
      <c r="S5445" s="5">
        <v>213844</v>
      </c>
      <c r="T5445" s="5">
        <v>0</v>
      </c>
      <c r="U5445" s="3"/>
      <c r="V5445" s="5">
        <v>213844</v>
      </c>
      <c r="W5445" s="5">
        <v>213844</v>
      </c>
      <c r="X5445" s="5"/>
      <c r="Y5445" s="5"/>
      <c r="Z5445" s="5">
        <f>Tbl_BalanceHistory[[#This Row],[Discretionary Recommended - Pre 2022]]+Tbl_BalanceHistory[[#This Row],[Discretionary Balance Recommended: Policy]]+Tbl_BalanceHistory[[#This Row],[Discretionary Balance Recommended: Commitments]]</f>
        <v>213844</v>
      </c>
      <c r="AA5445" s="5">
        <f>Tbl_BalanceHistory[[#This Row],[Discretionary Balance]]-Tbl_BalanceHistory[[#This Row],[Discretionary Reappropriation]]</f>
        <v>0</v>
      </c>
      <c r="AB5445" s="2" t="s">
        <v>2323</v>
      </c>
      <c r="AC5445" s="2"/>
      <c r="AD5445" s="2"/>
      <c r="AE5445" s="2"/>
    </row>
    <row r="5446" spans="1:31" ht="30" x14ac:dyDescent="0.25">
      <c r="A5446" s="2" t="s">
        <v>855</v>
      </c>
      <c r="B5446" s="3">
        <v>15</v>
      </c>
      <c r="C5446" s="3">
        <v>995</v>
      </c>
      <c r="D5446" s="3" t="s">
        <v>855</v>
      </c>
      <c r="E5446" s="3" t="str">
        <f>_xlfn.XLOOKUP(Tbl_BalanceHistory[[#This Row],[RespAgy]],Tbl_Agencies[Agy Code],Tbl_Agencies[Agy Sort])</f>
        <v>184000</v>
      </c>
      <c r="F5446" s="2" t="str">
        <f>Tbl_BalanceHistory[[#This Row],[RespAgy]]&amp;": "&amp;Tbl_BalanceHistory[[#This Row],[RespAgency]]</f>
        <v>995: Central Appropriations</v>
      </c>
      <c r="G5446" s="3">
        <v>995</v>
      </c>
      <c r="H5446" s="3" t="s">
        <v>855</v>
      </c>
      <c r="I5446" s="3" t="str">
        <f>_xlfn.XLOOKUP(Tbl_BalanceHistory[[#This Row],[AgyCode]],Tbl_Agencies[Agy Code],Tbl_Agencies[Agy Sort])</f>
        <v>184000</v>
      </c>
      <c r="J5446" s="2" t="str">
        <f>Tbl_BalanceHistory[[#This Row],[AgyCode]]&amp;": "&amp;Tbl_BalanceHistory[[#This Row],[Agency Name]]</f>
        <v>995: Central Appropriations</v>
      </c>
      <c r="K5446" s="1">
        <v>2018</v>
      </c>
      <c r="L5446" s="3">
        <v>757</v>
      </c>
      <c r="M5446" s="3" t="s">
        <v>867</v>
      </c>
      <c r="N5446" s="2" t="str">
        <f>Tbl_BalanceHistory[[#This Row],[ProgramCode]]&amp;": "&amp;Tbl_BalanceHistory[[#This Row],[Program Name]]</f>
        <v>757: Compensation and Benefit Adjustments</v>
      </c>
      <c r="O5446" s="3" t="s">
        <v>886</v>
      </c>
      <c r="P5446" s="1" t="str">
        <f>IF(Tbl_BalanceHistory[[#This Row],[FundCode]]="0100","GF",IF(Tbl_BalanceHistory[[#This Row],[FundCode]]="01000","GF","Hi Ed / OCR"))</f>
        <v>GF</v>
      </c>
      <c r="Q5446" s="5">
        <v>2184273</v>
      </c>
      <c r="R5446" s="5">
        <v>0</v>
      </c>
      <c r="S5446" s="5">
        <v>2184273</v>
      </c>
      <c r="T5446" s="5">
        <v>0</v>
      </c>
      <c r="U5446" s="3"/>
      <c r="V5446" s="5">
        <v>2184273</v>
      </c>
      <c r="W5446" s="5">
        <v>0</v>
      </c>
      <c r="X5446" s="5"/>
      <c r="Y5446" s="5"/>
      <c r="Z5446" s="5">
        <f>Tbl_BalanceHistory[[#This Row],[Discretionary Recommended - Pre 2022]]+Tbl_BalanceHistory[[#This Row],[Discretionary Balance Recommended: Policy]]+Tbl_BalanceHistory[[#This Row],[Discretionary Balance Recommended: Commitments]]</f>
        <v>0</v>
      </c>
      <c r="AA5446" s="5">
        <f>Tbl_BalanceHistory[[#This Row],[Discretionary Balance]]-Tbl_BalanceHistory[[#This Row],[Discretionary Reappropriation]]</f>
        <v>2184273</v>
      </c>
      <c r="AB5446" s="2" t="s">
        <v>2324</v>
      </c>
      <c r="AC5446" s="2"/>
      <c r="AD5446" s="2"/>
      <c r="AE5446" s="2"/>
    </row>
    <row r="5447" spans="1:31" ht="30" x14ac:dyDescent="0.25">
      <c r="A5447" s="2" t="s">
        <v>855</v>
      </c>
      <c r="B5447" s="3">
        <v>15</v>
      </c>
      <c r="C5447" s="3">
        <v>995</v>
      </c>
      <c r="D5447" s="3" t="s">
        <v>855</v>
      </c>
      <c r="E5447" s="3" t="str">
        <f>_xlfn.XLOOKUP(Tbl_BalanceHistory[[#This Row],[RespAgy]],Tbl_Agencies[Agy Code],Tbl_Agencies[Agy Sort])</f>
        <v>184000</v>
      </c>
      <c r="F5447" s="2" t="str">
        <f>Tbl_BalanceHistory[[#This Row],[RespAgy]]&amp;": "&amp;Tbl_BalanceHistory[[#This Row],[RespAgency]]</f>
        <v>995: Central Appropriations</v>
      </c>
      <c r="G5447" s="3">
        <v>995</v>
      </c>
      <c r="H5447" s="3" t="s">
        <v>855</v>
      </c>
      <c r="I5447" s="3" t="str">
        <f>_xlfn.XLOOKUP(Tbl_BalanceHistory[[#This Row],[AgyCode]],Tbl_Agencies[Agy Code],Tbl_Agencies[Agy Sort])</f>
        <v>184000</v>
      </c>
      <c r="J5447" s="2" t="str">
        <f>Tbl_BalanceHistory[[#This Row],[AgyCode]]&amp;": "&amp;Tbl_BalanceHistory[[#This Row],[Agency Name]]</f>
        <v>995: Central Appropriations</v>
      </c>
      <c r="K5447" s="1">
        <v>2019</v>
      </c>
      <c r="L5447" s="3">
        <v>757</v>
      </c>
      <c r="M5447" s="3" t="s">
        <v>867</v>
      </c>
      <c r="N5447" s="2" t="str">
        <f>Tbl_BalanceHistory[[#This Row],[ProgramCode]]&amp;": "&amp;Tbl_BalanceHistory[[#This Row],[Program Name]]</f>
        <v>757: Compensation and Benefit Adjustments</v>
      </c>
      <c r="O5447" s="3" t="s">
        <v>886</v>
      </c>
      <c r="P5447" s="1" t="str">
        <f>IF(Tbl_BalanceHistory[[#This Row],[FundCode]]="0100","GF",IF(Tbl_BalanceHistory[[#This Row],[FundCode]]="01000","GF","Hi Ed / OCR"))</f>
        <v>GF</v>
      </c>
      <c r="Q5447" s="5">
        <v>3701963</v>
      </c>
      <c r="R5447" s="5">
        <v>0</v>
      </c>
      <c r="S5447" s="5">
        <v>3701963</v>
      </c>
      <c r="T5447" s="5">
        <v>0</v>
      </c>
      <c r="U5447" s="3"/>
      <c r="V5447" s="5">
        <v>3701963</v>
      </c>
      <c r="W5447" s="5">
        <v>0</v>
      </c>
      <c r="X5447" s="5"/>
      <c r="Y5447" s="5"/>
      <c r="Z5447" s="5">
        <f>Tbl_BalanceHistory[[#This Row],[Discretionary Recommended - Pre 2022]]+Tbl_BalanceHistory[[#This Row],[Discretionary Balance Recommended: Policy]]+Tbl_BalanceHistory[[#This Row],[Discretionary Balance Recommended: Commitments]]</f>
        <v>0</v>
      </c>
      <c r="AA5447" s="5">
        <f>Tbl_BalanceHistory[[#This Row],[Discretionary Balance]]-Tbl_BalanceHistory[[#This Row],[Discretionary Reappropriation]]</f>
        <v>3701963</v>
      </c>
      <c r="AB5447" s="2"/>
      <c r="AC5447" s="2"/>
      <c r="AD5447" s="2"/>
      <c r="AE5447" s="2"/>
    </row>
    <row r="5448" spans="1:31" ht="30" x14ac:dyDescent="0.25">
      <c r="A5448" s="2" t="s">
        <v>855</v>
      </c>
      <c r="B5448" s="3">
        <v>15</v>
      </c>
      <c r="C5448" s="3">
        <v>995</v>
      </c>
      <c r="D5448" s="3" t="s">
        <v>855</v>
      </c>
      <c r="E5448" s="3" t="str">
        <f>_xlfn.XLOOKUP(Tbl_BalanceHistory[[#This Row],[RespAgy]],Tbl_Agencies[Agy Code],Tbl_Agencies[Agy Sort])</f>
        <v>184000</v>
      </c>
      <c r="F5448" s="2" t="str">
        <f>Tbl_BalanceHistory[[#This Row],[RespAgy]]&amp;": "&amp;Tbl_BalanceHistory[[#This Row],[RespAgency]]</f>
        <v>995: Central Appropriations</v>
      </c>
      <c r="G5448" s="3">
        <v>995</v>
      </c>
      <c r="H5448" s="3" t="s">
        <v>855</v>
      </c>
      <c r="I5448" s="3" t="str">
        <f>_xlfn.XLOOKUP(Tbl_BalanceHistory[[#This Row],[AgyCode]],Tbl_Agencies[Agy Code],Tbl_Agencies[Agy Sort])</f>
        <v>184000</v>
      </c>
      <c r="J5448" s="2" t="str">
        <f>Tbl_BalanceHistory[[#This Row],[AgyCode]]&amp;": "&amp;Tbl_BalanceHistory[[#This Row],[Agency Name]]</f>
        <v>995: Central Appropriations</v>
      </c>
      <c r="K5448" s="1">
        <v>2020</v>
      </c>
      <c r="L5448" s="3">
        <v>757</v>
      </c>
      <c r="M5448" s="3" t="s">
        <v>867</v>
      </c>
      <c r="N5448" s="2" t="str">
        <f>Tbl_BalanceHistory[[#This Row],[ProgramCode]]&amp;": "&amp;Tbl_BalanceHistory[[#This Row],[Program Name]]</f>
        <v>757: Compensation and Benefit Adjustments</v>
      </c>
      <c r="O5448" s="3" t="s">
        <v>886</v>
      </c>
      <c r="P5448" s="1" t="str">
        <f>IF(Tbl_BalanceHistory[[#This Row],[FundCode]]="0100","GF",IF(Tbl_BalanceHistory[[#This Row],[FundCode]]="01000","GF","Hi Ed / OCR"))</f>
        <v>GF</v>
      </c>
      <c r="Q5448" s="5">
        <v>3036825</v>
      </c>
      <c r="R5448" s="5">
        <v>0</v>
      </c>
      <c r="S5448" s="5">
        <v>3036825</v>
      </c>
      <c r="T5448" s="5">
        <v>0</v>
      </c>
      <c r="U5448" s="3"/>
      <c r="V5448" s="5">
        <v>3036825</v>
      </c>
      <c r="W5448" s="5">
        <v>0</v>
      </c>
      <c r="X5448" s="5"/>
      <c r="Y5448" s="5"/>
      <c r="Z5448" s="5">
        <f>Tbl_BalanceHistory[[#This Row],[Discretionary Recommended - Pre 2022]]+Tbl_BalanceHistory[[#This Row],[Discretionary Balance Recommended: Policy]]+Tbl_BalanceHistory[[#This Row],[Discretionary Balance Recommended: Commitments]]</f>
        <v>0</v>
      </c>
      <c r="AA5448" s="5">
        <f>Tbl_BalanceHistory[[#This Row],[Discretionary Balance]]-Tbl_BalanceHistory[[#This Row],[Discretionary Reappropriation]]</f>
        <v>3036825</v>
      </c>
      <c r="AB5448" s="2"/>
      <c r="AC5448" s="2"/>
      <c r="AD5448" s="2"/>
      <c r="AE5448" s="2"/>
    </row>
    <row r="5449" spans="1:31" ht="45" x14ac:dyDescent="0.25">
      <c r="A5449" s="2" t="s">
        <v>855</v>
      </c>
      <c r="B5449" s="3">
        <v>15</v>
      </c>
      <c r="C5449" s="3">
        <v>995</v>
      </c>
      <c r="D5449" s="3" t="s">
        <v>855</v>
      </c>
      <c r="E5449" s="3" t="str">
        <f>_xlfn.XLOOKUP(Tbl_BalanceHistory[[#This Row],[RespAgy]],Tbl_Agencies[Agy Code],Tbl_Agencies[Agy Sort])</f>
        <v>184000</v>
      </c>
      <c r="F5449" s="2" t="str">
        <f>Tbl_BalanceHistory[[#This Row],[RespAgy]]&amp;": "&amp;Tbl_BalanceHistory[[#This Row],[RespAgency]]</f>
        <v>995: Central Appropriations</v>
      </c>
      <c r="G5449" s="3">
        <v>995</v>
      </c>
      <c r="H5449" s="3" t="s">
        <v>855</v>
      </c>
      <c r="I5449" s="3" t="str">
        <f>_xlfn.XLOOKUP(Tbl_BalanceHistory[[#This Row],[AgyCode]],Tbl_Agencies[Agy Code],Tbl_Agencies[Agy Sort])</f>
        <v>184000</v>
      </c>
      <c r="J5449" s="2" t="str">
        <f>Tbl_BalanceHistory[[#This Row],[AgyCode]]&amp;": "&amp;Tbl_BalanceHistory[[#This Row],[Agency Name]]</f>
        <v>995: Central Appropriations</v>
      </c>
      <c r="K5449" s="1">
        <v>2014</v>
      </c>
      <c r="L5449" s="3">
        <v>758</v>
      </c>
      <c r="M5449" s="3" t="s">
        <v>869</v>
      </c>
      <c r="N5449" s="2" t="str">
        <f>Tbl_BalanceHistory[[#This Row],[ProgramCode]]&amp;": "&amp;Tbl_BalanceHistory[[#This Row],[Program Name]]</f>
        <v>758: Payments for Special or Unanticipated Expenditures</v>
      </c>
      <c r="O5449" s="3" t="s">
        <v>1730</v>
      </c>
      <c r="P5449" s="1" t="str">
        <f>IF(Tbl_BalanceHistory[[#This Row],[FundCode]]="0100","GF",IF(Tbl_BalanceHistory[[#This Row],[FundCode]]="01000","GF","Hi Ed / OCR"))</f>
        <v>GF</v>
      </c>
      <c r="Q5449" s="5">
        <v>11597310</v>
      </c>
      <c r="R5449" s="5">
        <v>0</v>
      </c>
      <c r="S5449" s="5">
        <v>11597310</v>
      </c>
      <c r="T5449" s="5">
        <v>0</v>
      </c>
      <c r="U5449" s="3"/>
      <c r="V5449" s="5">
        <v>11597310</v>
      </c>
      <c r="W5449" s="5">
        <v>11325710</v>
      </c>
      <c r="X5449" s="5"/>
      <c r="Y5449" s="5"/>
      <c r="Z5449" s="5">
        <f>Tbl_BalanceHistory[[#This Row],[Discretionary Recommended - Pre 2022]]+Tbl_BalanceHistory[[#This Row],[Discretionary Balance Recommended: Policy]]+Tbl_BalanceHistory[[#This Row],[Discretionary Balance Recommended: Commitments]]</f>
        <v>11325710</v>
      </c>
      <c r="AA5449" s="5">
        <f>Tbl_BalanceHistory[[#This Row],[Discretionary Balance]]-Tbl_BalanceHistory[[#This Row],[Discretionary Reappropriation]]</f>
        <v>271600</v>
      </c>
      <c r="AB5449" s="2" t="s">
        <v>2325</v>
      </c>
      <c r="AC5449" s="2"/>
      <c r="AD5449" s="2"/>
      <c r="AE5449" s="2"/>
    </row>
    <row r="5450" spans="1:31" ht="90" x14ac:dyDescent="0.25">
      <c r="A5450" s="2" t="s">
        <v>855</v>
      </c>
      <c r="B5450" s="3">
        <v>15</v>
      </c>
      <c r="C5450" s="3">
        <v>995</v>
      </c>
      <c r="D5450" s="3" t="s">
        <v>855</v>
      </c>
      <c r="E5450" s="3" t="str">
        <f>_xlfn.XLOOKUP(Tbl_BalanceHistory[[#This Row],[RespAgy]],Tbl_Agencies[Agy Code],Tbl_Agencies[Agy Sort])</f>
        <v>184000</v>
      </c>
      <c r="F5450" s="2" t="str">
        <f>Tbl_BalanceHistory[[#This Row],[RespAgy]]&amp;": "&amp;Tbl_BalanceHistory[[#This Row],[RespAgency]]</f>
        <v>995: Central Appropriations</v>
      </c>
      <c r="G5450" s="3">
        <v>995</v>
      </c>
      <c r="H5450" s="3" t="s">
        <v>855</v>
      </c>
      <c r="I5450" s="3" t="str">
        <f>_xlfn.XLOOKUP(Tbl_BalanceHistory[[#This Row],[AgyCode]],Tbl_Agencies[Agy Code],Tbl_Agencies[Agy Sort])</f>
        <v>184000</v>
      </c>
      <c r="J5450" s="2" t="str">
        <f>Tbl_BalanceHistory[[#This Row],[AgyCode]]&amp;": "&amp;Tbl_BalanceHistory[[#This Row],[Agency Name]]</f>
        <v>995: Central Appropriations</v>
      </c>
      <c r="K5450" s="1">
        <v>2015</v>
      </c>
      <c r="L5450" s="3">
        <v>758</v>
      </c>
      <c r="M5450" s="3" t="s">
        <v>869</v>
      </c>
      <c r="N5450" s="2" t="str">
        <f>Tbl_BalanceHistory[[#This Row],[ProgramCode]]&amp;": "&amp;Tbl_BalanceHistory[[#This Row],[Program Name]]</f>
        <v>758: Payments for Special or Unanticipated Expenditures</v>
      </c>
      <c r="O5450" s="3" t="s">
        <v>1730</v>
      </c>
      <c r="P5450" s="1" t="str">
        <f>IF(Tbl_BalanceHistory[[#This Row],[FundCode]]="0100","GF",IF(Tbl_BalanceHistory[[#This Row],[FundCode]]="01000","GF","Hi Ed / OCR"))</f>
        <v>GF</v>
      </c>
      <c r="Q5450" s="5">
        <v>7632663</v>
      </c>
      <c r="R5450" s="5">
        <v>0</v>
      </c>
      <c r="S5450" s="5">
        <v>7632663</v>
      </c>
      <c r="T5450" s="5">
        <v>0</v>
      </c>
      <c r="U5450" s="3"/>
      <c r="V5450" s="5">
        <v>7632663</v>
      </c>
      <c r="W5450" s="5">
        <v>7632663</v>
      </c>
      <c r="X5450" s="5"/>
      <c r="Y5450" s="5"/>
      <c r="Z5450" s="5">
        <f>Tbl_BalanceHistory[[#This Row],[Discretionary Recommended - Pre 2022]]+Tbl_BalanceHistory[[#This Row],[Discretionary Balance Recommended: Policy]]+Tbl_BalanceHistory[[#This Row],[Discretionary Balance Recommended: Commitments]]</f>
        <v>7632663</v>
      </c>
      <c r="AA5450" s="5">
        <f>Tbl_BalanceHistory[[#This Row],[Discretionary Balance]]-Tbl_BalanceHistory[[#This Row],[Discretionary Reappropriation]]</f>
        <v>0</v>
      </c>
      <c r="AB5450" s="2" t="s">
        <v>2326</v>
      </c>
      <c r="AC5450" s="2"/>
      <c r="AD5450" s="2"/>
      <c r="AE5450" s="2"/>
    </row>
    <row r="5451" spans="1:31" ht="45" x14ac:dyDescent="0.25">
      <c r="A5451" s="2" t="s">
        <v>855</v>
      </c>
      <c r="B5451" s="3">
        <v>15</v>
      </c>
      <c r="C5451" s="3">
        <v>995</v>
      </c>
      <c r="D5451" s="3" t="s">
        <v>855</v>
      </c>
      <c r="E5451" s="3" t="str">
        <f>_xlfn.XLOOKUP(Tbl_BalanceHistory[[#This Row],[RespAgy]],Tbl_Agencies[Agy Code],Tbl_Agencies[Agy Sort])</f>
        <v>184000</v>
      </c>
      <c r="F5451" s="2" t="str">
        <f>Tbl_BalanceHistory[[#This Row],[RespAgy]]&amp;": "&amp;Tbl_BalanceHistory[[#This Row],[RespAgency]]</f>
        <v>995: Central Appropriations</v>
      </c>
      <c r="G5451" s="3">
        <v>995</v>
      </c>
      <c r="H5451" s="3" t="s">
        <v>855</v>
      </c>
      <c r="I5451" s="3" t="str">
        <f>_xlfn.XLOOKUP(Tbl_BalanceHistory[[#This Row],[AgyCode]],Tbl_Agencies[Agy Code],Tbl_Agencies[Agy Sort])</f>
        <v>184000</v>
      </c>
      <c r="J5451" s="2" t="str">
        <f>Tbl_BalanceHistory[[#This Row],[AgyCode]]&amp;": "&amp;Tbl_BalanceHistory[[#This Row],[Agency Name]]</f>
        <v>995: Central Appropriations</v>
      </c>
      <c r="K5451" s="1">
        <v>2016</v>
      </c>
      <c r="L5451" s="3">
        <v>758</v>
      </c>
      <c r="M5451" s="3" t="s">
        <v>869</v>
      </c>
      <c r="N5451" s="2" t="str">
        <f>Tbl_BalanceHistory[[#This Row],[ProgramCode]]&amp;": "&amp;Tbl_BalanceHistory[[#This Row],[Program Name]]</f>
        <v>758: Payments for Special or Unanticipated Expenditures</v>
      </c>
      <c r="O5451" s="3" t="s">
        <v>1730</v>
      </c>
      <c r="P5451" s="1" t="str">
        <f>IF(Tbl_BalanceHistory[[#This Row],[FundCode]]="0100","GF",IF(Tbl_BalanceHistory[[#This Row],[FundCode]]="01000","GF","Hi Ed / OCR"))</f>
        <v>GF</v>
      </c>
      <c r="Q5451" s="5">
        <v>7926712</v>
      </c>
      <c r="R5451" s="5">
        <v>0</v>
      </c>
      <c r="S5451" s="5">
        <v>7926712</v>
      </c>
      <c r="T5451" s="5">
        <v>2000000</v>
      </c>
      <c r="U5451" s="3" t="s">
        <v>2327</v>
      </c>
      <c r="V5451" s="5">
        <v>5926712</v>
      </c>
      <c r="W5451" s="5">
        <v>5282533</v>
      </c>
      <c r="X5451" s="5"/>
      <c r="Y5451" s="5"/>
      <c r="Z5451" s="5">
        <f>Tbl_BalanceHistory[[#This Row],[Discretionary Recommended - Pre 2022]]+Tbl_BalanceHistory[[#This Row],[Discretionary Balance Recommended: Policy]]+Tbl_BalanceHistory[[#This Row],[Discretionary Balance Recommended: Commitments]]</f>
        <v>5282533</v>
      </c>
      <c r="AA5451" s="5">
        <f>Tbl_BalanceHistory[[#This Row],[Discretionary Balance]]-Tbl_BalanceHistory[[#This Row],[Discretionary Reappropriation]]</f>
        <v>644179</v>
      </c>
      <c r="AB5451" s="2" t="s">
        <v>2328</v>
      </c>
      <c r="AC5451" s="2"/>
      <c r="AD5451" s="2"/>
      <c r="AE5451" s="2"/>
    </row>
    <row r="5452" spans="1:31" ht="90" x14ac:dyDescent="0.25">
      <c r="A5452" s="2" t="s">
        <v>855</v>
      </c>
      <c r="B5452" s="3">
        <v>15</v>
      </c>
      <c r="C5452" s="3">
        <v>995</v>
      </c>
      <c r="D5452" s="3" t="s">
        <v>855</v>
      </c>
      <c r="E5452" s="3" t="str">
        <f>_xlfn.XLOOKUP(Tbl_BalanceHistory[[#This Row],[RespAgy]],Tbl_Agencies[Agy Code],Tbl_Agencies[Agy Sort])</f>
        <v>184000</v>
      </c>
      <c r="F5452" s="2" t="str">
        <f>Tbl_BalanceHistory[[#This Row],[RespAgy]]&amp;": "&amp;Tbl_BalanceHistory[[#This Row],[RespAgency]]</f>
        <v>995: Central Appropriations</v>
      </c>
      <c r="G5452" s="3">
        <v>995</v>
      </c>
      <c r="H5452" s="3" t="s">
        <v>855</v>
      </c>
      <c r="I5452" s="3" t="str">
        <f>_xlfn.XLOOKUP(Tbl_BalanceHistory[[#This Row],[AgyCode]],Tbl_Agencies[Agy Code],Tbl_Agencies[Agy Sort])</f>
        <v>184000</v>
      </c>
      <c r="J5452" s="2" t="str">
        <f>Tbl_BalanceHistory[[#This Row],[AgyCode]]&amp;": "&amp;Tbl_BalanceHistory[[#This Row],[Agency Name]]</f>
        <v>995: Central Appropriations</v>
      </c>
      <c r="K5452" s="1">
        <v>2017</v>
      </c>
      <c r="L5452" s="3">
        <v>758</v>
      </c>
      <c r="M5452" s="3" t="s">
        <v>869</v>
      </c>
      <c r="N5452" s="2" t="str">
        <f>Tbl_BalanceHistory[[#This Row],[ProgramCode]]&amp;": "&amp;Tbl_BalanceHistory[[#This Row],[Program Name]]</f>
        <v>758: Payments for Special or Unanticipated Expenditures</v>
      </c>
      <c r="O5452" s="3" t="s">
        <v>886</v>
      </c>
      <c r="P5452" s="1" t="str">
        <f>IF(Tbl_BalanceHistory[[#This Row],[FundCode]]="0100","GF",IF(Tbl_BalanceHistory[[#This Row],[FundCode]]="01000","GF","Hi Ed / OCR"))</f>
        <v>GF</v>
      </c>
      <c r="Q5452" s="5">
        <v>11682331</v>
      </c>
      <c r="R5452" s="5">
        <v>0</v>
      </c>
      <c r="S5452" s="5">
        <v>11682331</v>
      </c>
      <c r="T5452" s="5">
        <v>0</v>
      </c>
      <c r="U5452" s="3"/>
      <c r="V5452" s="5">
        <v>11682331</v>
      </c>
      <c r="W5452" s="5">
        <v>11682331</v>
      </c>
      <c r="X5452" s="5"/>
      <c r="Y5452" s="5"/>
      <c r="Z5452" s="5">
        <f>Tbl_BalanceHistory[[#This Row],[Discretionary Recommended - Pre 2022]]+Tbl_BalanceHistory[[#This Row],[Discretionary Balance Recommended: Policy]]+Tbl_BalanceHistory[[#This Row],[Discretionary Balance Recommended: Commitments]]</f>
        <v>11682331</v>
      </c>
      <c r="AA5452" s="5">
        <f>Tbl_BalanceHistory[[#This Row],[Discretionary Balance]]-Tbl_BalanceHistory[[#This Row],[Discretionary Reappropriation]]</f>
        <v>0</v>
      </c>
      <c r="AB5452" s="2" t="s">
        <v>2329</v>
      </c>
      <c r="AC5452" s="2"/>
      <c r="AD5452" s="2"/>
      <c r="AE5452" s="2"/>
    </row>
    <row r="5453" spans="1:31" ht="60" x14ac:dyDescent="0.25">
      <c r="A5453" s="2" t="s">
        <v>855</v>
      </c>
      <c r="B5453" s="3">
        <v>15</v>
      </c>
      <c r="C5453" s="3">
        <v>995</v>
      </c>
      <c r="D5453" s="3" t="s">
        <v>855</v>
      </c>
      <c r="E5453" s="3" t="str">
        <f>_xlfn.XLOOKUP(Tbl_BalanceHistory[[#This Row],[RespAgy]],Tbl_Agencies[Agy Code],Tbl_Agencies[Agy Sort])</f>
        <v>184000</v>
      </c>
      <c r="F5453" s="2" t="str">
        <f>Tbl_BalanceHistory[[#This Row],[RespAgy]]&amp;": "&amp;Tbl_BalanceHistory[[#This Row],[RespAgency]]</f>
        <v>995: Central Appropriations</v>
      </c>
      <c r="G5453" s="3">
        <v>995</v>
      </c>
      <c r="H5453" s="3" t="s">
        <v>855</v>
      </c>
      <c r="I5453" s="3" t="str">
        <f>_xlfn.XLOOKUP(Tbl_BalanceHistory[[#This Row],[AgyCode]],Tbl_Agencies[Agy Code],Tbl_Agencies[Agy Sort])</f>
        <v>184000</v>
      </c>
      <c r="J5453" s="2" t="str">
        <f>Tbl_BalanceHistory[[#This Row],[AgyCode]]&amp;": "&amp;Tbl_BalanceHistory[[#This Row],[Agency Name]]</f>
        <v>995: Central Appropriations</v>
      </c>
      <c r="K5453" s="1">
        <v>2018</v>
      </c>
      <c r="L5453" s="3">
        <v>758</v>
      </c>
      <c r="M5453" s="3" t="s">
        <v>869</v>
      </c>
      <c r="N5453" s="2" t="str">
        <f>Tbl_BalanceHistory[[#This Row],[ProgramCode]]&amp;": "&amp;Tbl_BalanceHistory[[#This Row],[Program Name]]</f>
        <v>758: Payments for Special or Unanticipated Expenditures</v>
      </c>
      <c r="O5453" s="3" t="s">
        <v>886</v>
      </c>
      <c r="P5453" s="1" t="str">
        <f>IF(Tbl_BalanceHistory[[#This Row],[FundCode]]="0100","GF",IF(Tbl_BalanceHistory[[#This Row],[FundCode]]="01000","GF","Hi Ed / OCR"))</f>
        <v>GF</v>
      </c>
      <c r="Q5453" s="5">
        <v>13838668</v>
      </c>
      <c r="R5453" s="5">
        <v>0</v>
      </c>
      <c r="S5453" s="5">
        <v>13838668</v>
      </c>
      <c r="T5453" s="5">
        <v>2021209</v>
      </c>
      <c r="U5453" s="3" t="s">
        <v>2330</v>
      </c>
      <c r="V5453" s="5">
        <v>11817459</v>
      </c>
      <c r="W5453" s="5">
        <v>0</v>
      </c>
      <c r="X5453" s="5"/>
      <c r="Y5453" s="5"/>
      <c r="Z5453" s="5">
        <f>Tbl_BalanceHistory[[#This Row],[Discretionary Recommended - Pre 2022]]+Tbl_BalanceHistory[[#This Row],[Discretionary Balance Recommended: Policy]]+Tbl_BalanceHistory[[#This Row],[Discretionary Balance Recommended: Commitments]]</f>
        <v>0</v>
      </c>
      <c r="AA5453" s="5">
        <f>Tbl_BalanceHistory[[#This Row],[Discretionary Balance]]-Tbl_BalanceHistory[[#This Row],[Discretionary Reappropriation]]</f>
        <v>11817459</v>
      </c>
      <c r="AB5453" s="2" t="s">
        <v>2331</v>
      </c>
      <c r="AC5453" s="2"/>
      <c r="AD5453" s="2"/>
      <c r="AE5453" s="2"/>
    </row>
    <row r="5454" spans="1:31" ht="105" x14ac:dyDescent="0.25">
      <c r="A5454" s="2" t="s">
        <v>855</v>
      </c>
      <c r="B5454" s="3">
        <v>15</v>
      </c>
      <c r="C5454" s="3">
        <v>995</v>
      </c>
      <c r="D5454" s="3" t="s">
        <v>855</v>
      </c>
      <c r="E5454" s="3" t="str">
        <f>_xlfn.XLOOKUP(Tbl_BalanceHistory[[#This Row],[RespAgy]],Tbl_Agencies[Agy Code],Tbl_Agencies[Agy Sort])</f>
        <v>184000</v>
      </c>
      <c r="F5454" s="2" t="str">
        <f>Tbl_BalanceHistory[[#This Row],[RespAgy]]&amp;": "&amp;Tbl_BalanceHistory[[#This Row],[RespAgency]]</f>
        <v>995: Central Appropriations</v>
      </c>
      <c r="G5454" s="3">
        <v>995</v>
      </c>
      <c r="H5454" s="3" t="s">
        <v>855</v>
      </c>
      <c r="I5454" s="3" t="str">
        <f>_xlfn.XLOOKUP(Tbl_BalanceHistory[[#This Row],[AgyCode]],Tbl_Agencies[Agy Code],Tbl_Agencies[Agy Sort])</f>
        <v>184000</v>
      </c>
      <c r="J5454" s="2" t="str">
        <f>Tbl_BalanceHistory[[#This Row],[AgyCode]]&amp;": "&amp;Tbl_BalanceHistory[[#This Row],[Agency Name]]</f>
        <v>995: Central Appropriations</v>
      </c>
      <c r="K5454" s="1">
        <v>2019</v>
      </c>
      <c r="L5454" s="3">
        <v>758</v>
      </c>
      <c r="M5454" s="3" t="s">
        <v>869</v>
      </c>
      <c r="N5454" s="2" t="str">
        <f>Tbl_BalanceHistory[[#This Row],[ProgramCode]]&amp;": "&amp;Tbl_BalanceHistory[[#This Row],[Program Name]]</f>
        <v>758: Payments for Special or Unanticipated Expenditures</v>
      </c>
      <c r="O5454" s="3" t="s">
        <v>886</v>
      </c>
      <c r="P5454" s="1" t="str">
        <f>IF(Tbl_BalanceHistory[[#This Row],[FundCode]]="0100","GF",IF(Tbl_BalanceHistory[[#This Row],[FundCode]]="01000","GF","Hi Ed / OCR"))</f>
        <v>GF</v>
      </c>
      <c r="Q5454" s="5">
        <v>15341882.109999999</v>
      </c>
      <c r="R5454" s="5">
        <v>0</v>
      </c>
      <c r="S5454" s="5">
        <v>15341882.109999999</v>
      </c>
      <c r="T5454" s="5">
        <v>2712966</v>
      </c>
      <c r="U5454" s="3" t="s">
        <v>2332</v>
      </c>
      <c r="V5454" s="5">
        <v>12628916.109999999</v>
      </c>
      <c r="W5454" s="5">
        <v>12337245</v>
      </c>
      <c r="X5454" s="5"/>
      <c r="Y5454" s="5"/>
      <c r="Z5454" s="5">
        <f>Tbl_BalanceHistory[[#This Row],[Discretionary Recommended - Pre 2022]]+Tbl_BalanceHistory[[#This Row],[Discretionary Balance Recommended: Policy]]+Tbl_BalanceHistory[[#This Row],[Discretionary Balance Recommended: Commitments]]</f>
        <v>12337245</v>
      </c>
      <c r="AA5454" s="5">
        <f>Tbl_BalanceHistory[[#This Row],[Discretionary Balance]]-Tbl_BalanceHistory[[#This Row],[Discretionary Reappropriation]]</f>
        <v>291671.1099999994</v>
      </c>
      <c r="AB5454" s="2" t="s">
        <v>2333</v>
      </c>
      <c r="AC5454" s="2"/>
      <c r="AD5454" s="2"/>
      <c r="AE5454" s="2"/>
    </row>
    <row r="5455" spans="1:31" ht="45" x14ac:dyDescent="0.25">
      <c r="A5455" s="2" t="s">
        <v>855</v>
      </c>
      <c r="B5455" s="3">
        <v>15</v>
      </c>
      <c r="C5455" s="3">
        <v>995</v>
      </c>
      <c r="D5455" s="3" t="s">
        <v>855</v>
      </c>
      <c r="E5455" s="3" t="str">
        <f>_xlfn.XLOOKUP(Tbl_BalanceHistory[[#This Row],[RespAgy]],Tbl_Agencies[Agy Code],Tbl_Agencies[Agy Sort])</f>
        <v>184000</v>
      </c>
      <c r="F5455" s="2" t="str">
        <f>Tbl_BalanceHistory[[#This Row],[RespAgy]]&amp;": "&amp;Tbl_BalanceHistory[[#This Row],[RespAgency]]</f>
        <v>995: Central Appropriations</v>
      </c>
      <c r="G5455" s="3">
        <v>995</v>
      </c>
      <c r="H5455" s="3" t="s">
        <v>855</v>
      </c>
      <c r="I5455" s="3" t="str">
        <f>_xlfn.XLOOKUP(Tbl_BalanceHistory[[#This Row],[AgyCode]],Tbl_Agencies[Agy Code],Tbl_Agencies[Agy Sort])</f>
        <v>184000</v>
      </c>
      <c r="J5455" s="2" t="str">
        <f>Tbl_BalanceHistory[[#This Row],[AgyCode]]&amp;": "&amp;Tbl_BalanceHistory[[#This Row],[Agency Name]]</f>
        <v>995: Central Appropriations</v>
      </c>
      <c r="K5455" s="1">
        <v>2020</v>
      </c>
      <c r="L5455" s="3">
        <v>758</v>
      </c>
      <c r="M5455" s="3" t="s">
        <v>869</v>
      </c>
      <c r="N5455" s="2" t="str">
        <f>Tbl_BalanceHistory[[#This Row],[ProgramCode]]&amp;": "&amp;Tbl_BalanceHistory[[#This Row],[Program Name]]</f>
        <v>758: Payments for Special or Unanticipated Expenditures</v>
      </c>
      <c r="O5455" s="3" t="s">
        <v>886</v>
      </c>
      <c r="P5455" s="1" t="str">
        <f>IF(Tbl_BalanceHistory[[#This Row],[FundCode]]="0100","GF",IF(Tbl_BalanceHistory[[#This Row],[FundCode]]="01000","GF","Hi Ed / OCR"))</f>
        <v>GF</v>
      </c>
      <c r="Q5455" s="5">
        <v>30211083.890000001</v>
      </c>
      <c r="R5455" s="5">
        <v>0</v>
      </c>
      <c r="S5455" s="5">
        <v>30211083.890000001</v>
      </c>
      <c r="T5455" s="5">
        <v>30211083.890000001</v>
      </c>
      <c r="U5455" s="3" t="s">
        <v>2334</v>
      </c>
      <c r="V5455" s="5">
        <v>0</v>
      </c>
      <c r="W5455" s="5">
        <v>0</v>
      </c>
      <c r="X5455" s="5"/>
      <c r="Y5455" s="5"/>
      <c r="Z5455" s="5">
        <f>Tbl_BalanceHistory[[#This Row],[Discretionary Recommended - Pre 2022]]+Tbl_BalanceHistory[[#This Row],[Discretionary Balance Recommended: Policy]]+Tbl_BalanceHistory[[#This Row],[Discretionary Balance Recommended: Commitments]]</f>
        <v>0</v>
      </c>
      <c r="AA5455" s="5">
        <f>Tbl_BalanceHistory[[#This Row],[Discretionary Balance]]-Tbl_BalanceHistory[[#This Row],[Discretionary Reappropriation]]</f>
        <v>0</v>
      </c>
      <c r="AB5455" s="2"/>
      <c r="AC5455" s="2"/>
      <c r="AD5455" s="2"/>
      <c r="AE5455" s="2"/>
    </row>
    <row r="5456" spans="1:31" ht="45" x14ac:dyDescent="0.25">
      <c r="A5456" s="2" t="s">
        <v>855</v>
      </c>
      <c r="B5456" s="3">
        <v>16</v>
      </c>
      <c r="C5456" s="3">
        <v>992</v>
      </c>
      <c r="D5456" s="3" t="s">
        <v>857</v>
      </c>
      <c r="E5456" s="3" t="str">
        <f>_xlfn.XLOOKUP(Tbl_BalanceHistory[[#This Row],[RespAgy]],Tbl_Agencies[Agy Code],Tbl_Agencies[Agy Sort])</f>
        <v/>
      </c>
      <c r="F5456" s="2" t="str">
        <f>Tbl_BalanceHistory[[#This Row],[RespAgy]]&amp;": "&amp;Tbl_BalanceHistory[[#This Row],[RespAgency]]</f>
        <v>992: Planned Reversions</v>
      </c>
      <c r="G5456" s="3">
        <v>992</v>
      </c>
      <c r="H5456" s="3" t="s">
        <v>857</v>
      </c>
      <c r="I5456" s="3" t="str">
        <f>_xlfn.XLOOKUP(Tbl_BalanceHistory[[#This Row],[AgyCode]],Tbl_Agencies[Agy Code],Tbl_Agencies[Agy Sort])</f>
        <v/>
      </c>
      <c r="J5456" s="2" t="str">
        <f>Tbl_BalanceHistory[[#This Row],[AgyCode]]&amp;": "&amp;Tbl_BalanceHistory[[#This Row],[Agency Name]]</f>
        <v>992: Planned Reversions</v>
      </c>
      <c r="K5456" s="1">
        <v>2021</v>
      </c>
      <c r="L5456" s="3">
        <v>226</v>
      </c>
      <c r="M5456" s="3" t="s">
        <v>859</v>
      </c>
      <c r="N5456" s="2" t="str">
        <f>Tbl_BalanceHistory[[#This Row],[ProgramCode]]&amp;": "&amp;Tbl_BalanceHistory[[#This Row],[Program Name]]</f>
        <v>226: Miscellaneous Reversion Clearing Account</v>
      </c>
      <c r="O5456" s="3" t="s">
        <v>886</v>
      </c>
      <c r="P5456" s="1" t="str">
        <f>IF(Tbl_BalanceHistory[[#This Row],[FundCode]]="0100","GF",IF(Tbl_BalanceHistory[[#This Row],[FundCode]]="01000","GF","Hi Ed / OCR"))</f>
        <v>GF</v>
      </c>
      <c r="Q5456" s="5">
        <v>44861302.189999998</v>
      </c>
      <c r="R5456" s="5">
        <v>0</v>
      </c>
      <c r="S5456" s="5">
        <v>44861302.189999998</v>
      </c>
      <c r="T5456" s="5">
        <v>0</v>
      </c>
      <c r="U5456" s="3"/>
      <c r="V5456" s="5">
        <v>44861302.189999998</v>
      </c>
      <c r="W5456" s="5">
        <v>0</v>
      </c>
      <c r="X5456" s="5"/>
      <c r="Y5456" s="5"/>
      <c r="Z5456" s="5">
        <f>Tbl_BalanceHistory[[#This Row],[Discretionary Recommended - Pre 2022]]+Tbl_BalanceHistory[[#This Row],[Discretionary Balance Recommended: Policy]]+Tbl_BalanceHistory[[#This Row],[Discretionary Balance Recommended: Commitments]]</f>
        <v>0</v>
      </c>
      <c r="AA5456" s="5">
        <f>Tbl_BalanceHistory[[#This Row],[Discretionary Balance]]-Tbl_BalanceHistory[[#This Row],[Discretionary Reappropriation]]</f>
        <v>44861302.189999998</v>
      </c>
      <c r="AB5456" s="2"/>
      <c r="AC5456" s="2"/>
      <c r="AD5456" s="2"/>
      <c r="AE5456" s="2"/>
    </row>
    <row r="5457" spans="1:31" ht="45" x14ac:dyDescent="0.25">
      <c r="A5457" s="2" t="s">
        <v>855</v>
      </c>
      <c r="B5457" s="3">
        <v>16</v>
      </c>
      <c r="C5457" s="3">
        <v>992</v>
      </c>
      <c r="D5457" s="3" t="s">
        <v>857</v>
      </c>
      <c r="E5457" s="3" t="str">
        <f>_xlfn.XLOOKUP(Tbl_BalanceHistory[[#This Row],[RespAgy]],Tbl_Agencies[Agy Code],Tbl_Agencies[Agy Sort])</f>
        <v/>
      </c>
      <c r="F5457" s="2" t="str">
        <f>Tbl_BalanceHistory[[#This Row],[RespAgy]]&amp;": "&amp;Tbl_BalanceHistory[[#This Row],[RespAgency]]</f>
        <v>992: Planned Reversions</v>
      </c>
      <c r="G5457" s="3">
        <v>992</v>
      </c>
      <c r="H5457" s="3" t="s">
        <v>857</v>
      </c>
      <c r="I5457" s="3" t="str">
        <f>_xlfn.XLOOKUP(Tbl_BalanceHistory[[#This Row],[AgyCode]],Tbl_Agencies[Agy Code],Tbl_Agencies[Agy Sort])</f>
        <v/>
      </c>
      <c r="J5457" s="2" t="str">
        <f>Tbl_BalanceHistory[[#This Row],[AgyCode]]&amp;": "&amp;Tbl_BalanceHistory[[#This Row],[Agency Name]]</f>
        <v>992: Planned Reversions</v>
      </c>
      <c r="K5457" s="1">
        <v>2022</v>
      </c>
      <c r="L5457" s="3">
        <v>226</v>
      </c>
      <c r="M5457" s="3" t="s">
        <v>859</v>
      </c>
      <c r="N5457" s="2" t="str">
        <f>Tbl_BalanceHistory[[#This Row],[ProgramCode]]&amp;": "&amp;Tbl_BalanceHistory[[#This Row],[Program Name]]</f>
        <v>226: Miscellaneous Reversion Clearing Account</v>
      </c>
      <c r="O5457" s="3" t="s">
        <v>886</v>
      </c>
      <c r="P5457" s="1" t="str">
        <f>IF(Tbl_BalanceHistory[[#This Row],[FundCode]]="0100","GF",IF(Tbl_BalanceHistory[[#This Row],[FundCode]]="01000","GF","Hi Ed / OCR"))</f>
        <v>GF</v>
      </c>
      <c r="Q5457" s="5">
        <v>42059063</v>
      </c>
      <c r="R5457" s="5">
        <v>0</v>
      </c>
      <c r="S5457" s="5">
        <v>42059063</v>
      </c>
      <c r="T5457" s="5">
        <v>0</v>
      </c>
      <c r="U5457" s="3"/>
      <c r="V5457" s="5">
        <v>42059063</v>
      </c>
      <c r="W5457" s="5"/>
      <c r="X5457" s="5">
        <v>0</v>
      </c>
      <c r="Y5457" s="5">
        <v>0</v>
      </c>
      <c r="Z5457" s="5">
        <f>Tbl_BalanceHistory[[#This Row],[Discretionary Recommended - Pre 2022]]+Tbl_BalanceHistory[[#This Row],[Discretionary Balance Recommended: Policy]]+Tbl_BalanceHistory[[#This Row],[Discretionary Balance Recommended: Commitments]]</f>
        <v>0</v>
      </c>
      <c r="AA5457" s="5">
        <f>Tbl_BalanceHistory[[#This Row],[Discretionary Balance]]-Tbl_BalanceHistory[[#This Row],[Discretionary Reappropriation]]</f>
        <v>42059063</v>
      </c>
      <c r="AB5457" s="2"/>
      <c r="AC5457" s="2"/>
      <c r="AD5457" s="2"/>
      <c r="AE5457" s="2"/>
    </row>
    <row r="5458" spans="1:31" ht="45" x14ac:dyDescent="0.25">
      <c r="A5458" s="2" t="s">
        <v>855</v>
      </c>
      <c r="B5458" s="3">
        <v>16</v>
      </c>
      <c r="C5458" s="3">
        <v>992</v>
      </c>
      <c r="D5458" s="3" t="s">
        <v>857</v>
      </c>
      <c r="E5458" s="3" t="str">
        <f>_xlfn.XLOOKUP(Tbl_BalanceHistory[[#This Row],[RespAgy]],Tbl_Agencies[Agy Code],Tbl_Agencies[Agy Sort])</f>
        <v/>
      </c>
      <c r="F5458" s="2" t="str">
        <f>Tbl_BalanceHistory[[#This Row],[RespAgy]]&amp;": "&amp;Tbl_BalanceHistory[[#This Row],[RespAgency]]</f>
        <v>992: Planned Reversions</v>
      </c>
      <c r="G5458" s="3">
        <v>992</v>
      </c>
      <c r="H5458" s="3" t="s">
        <v>857</v>
      </c>
      <c r="I5458" s="3" t="str">
        <f>_xlfn.XLOOKUP(Tbl_BalanceHistory[[#This Row],[AgyCode]],Tbl_Agencies[Agy Code],Tbl_Agencies[Agy Sort])</f>
        <v/>
      </c>
      <c r="J5458" s="2" t="str">
        <f>Tbl_BalanceHistory[[#This Row],[AgyCode]]&amp;": "&amp;Tbl_BalanceHistory[[#This Row],[Agency Name]]</f>
        <v>992: Planned Reversions</v>
      </c>
      <c r="K5458" s="1">
        <v>2024</v>
      </c>
      <c r="L5458" s="3">
        <v>226</v>
      </c>
      <c r="M5458" s="3" t="s">
        <v>859</v>
      </c>
      <c r="N5458" s="2" t="str">
        <f>Tbl_BalanceHistory[[#This Row],[ProgramCode]]&amp;": "&amp;Tbl_BalanceHistory[[#This Row],[Program Name]]</f>
        <v>226: Miscellaneous Reversion Clearing Account</v>
      </c>
      <c r="O5458" s="3" t="s">
        <v>886</v>
      </c>
      <c r="P5458" s="1" t="str">
        <f>IF(Tbl_BalanceHistory[[#This Row],[FundCode]]="0100","GF",IF(Tbl_BalanceHistory[[#This Row],[FundCode]]="01000","GF","Hi Ed / OCR"))</f>
        <v>GF</v>
      </c>
      <c r="Q5458" s="5">
        <v>73083460.189999998</v>
      </c>
      <c r="R5458" s="5">
        <v>0</v>
      </c>
      <c r="S5458" s="5">
        <v>73083460.189999998</v>
      </c>
      <c r="T5458" s="5">
        <v>0</v>
      </c>
      <c r="U5458" s="3"/>
      <c r="V5458" s="5">
        <v>73083460.189999998</v>
      </c>
      <c r="W5458" s="5">
        <v>0</v>
      </c>
      <c r="X5458" s="5">
        <v>0</v>
      </c>
      <c r="Y5458" s="5">
        <v>0</v>
      </c>
      <c r="Z5458" s="5">
        <v>0</v>
      </c>
      <c r="AA5458" s="5">
        <v>73083460.189999998</v>
      </c>
      <c r="AB5458" s="2"/>
      <c r="AC5458" s="2"/>
      <c r="AD5458" s="2"/>
      <c r="AE5458" s="2"/>
    </row>
    <row r="5459" spans="1:31" ht="60" x14ac:dyDescent="0.25">
      <c r="A5459" s="2" t="s">
        <v>855</v>
      </c>
      <c r="B5459" s="3">
        <v>16</v>
      </c>
      <c r="C5459" s="3">
        <v>995</v>
      </c>
      <c r="D5459" s="3" t="s">
        <v>855</v>
      </c>
      <c r="E5459" s="3" t="str">
        <f>_xlfn.XLOOKUP(Tbl_BalanceHistory[[#This Row],[RespAgy]],Tbl_Agencies[Agy Code],Tbl_Agencies[Agy Sort])</f>
        <v>184000</v>
      </c>
      <c r="F5459" s="2" t="str">
        <f>Tbl_BalanceHistory[[#This Row],[RespAgy]]&amp;": "&amp;Tbl_BalanceHistory[[#This Row],[RespAgency]]</f>
        <v>995: Central Appropriations</v>
      </c>
      <c r="G5459" s="3">
        <v>995</v>
      </c>
      <c r="H5459" s="3" t="s">
        <v>855</v>
      </c>
      <c r="I5459" s="3" t="str">
        <f>_xlfn.XLOOKUP(Tbl_BalanceHistory[[#This Row],[AgyCode]],Tbl_Agencies[Agy Code],Tbl_Agencies[Agy Sort])</f>
        <v>184000</v>
      </c>
      <c r="J5459" s="2" t="str">
        <f>Tbl_BalanceHistory[[#This Row],[AgyCode]]&amp;": "&amp;Tbl_BalanceHistory[[#This Row],[Agency Name]]</f>
        <v>995: Central Appropriations</v>
      </c>
      <c r="K5459" s="1">
        <v>2022</v>
      </c>
      <c r="L5459" s="3">
        <v>110</v>
      </c>
      <c r="M5459" s="3" t="s">
        <v>409</v>
      </c>
      <c r="N5459" s="2" t="str">
        <f>Tbl_BalanceHistory[[#This Row],[ProgramCode]]&amp;": "&amp;Tbl_BalanceHistory[[#This Row],[Program Name]]</f>
        <v>110: Financial Assistance For Educational and General Services</v>
      </c>
      <c r="O5459" s="3" t="s">
        <v>886</v>
      </c>
      <c r="P5459" s="1" t="str">
        <f>IF(Tbl_BalanceHistory[[#This Row],[FundCode]]="0100","GF",IF(Tbl_BalanceHistory[[#This Row],[FundCode]]="01000","GF","Hi Ed / OCR"))</f>
        <v>GF</v>
      </c>
      <c r="Q5459" s="5">
        <v>498</v>
      </c>
      <c r="R5459" s="5">
        <v>0</v>
      </c>
      <c r="S5459" s="5">
        <v>498</v>
      </c>
      <c r="T5459" s="5">
        <v>0</v>
      </c>
      <c r="U5459" s="3"/>
      <c r="V5459" s="5">
        <v>498</v>
      </c>
      <c r="W5459" s="5"/>
      <c r="X5459" s="5">
        <v>0</v>
      </c>
      <c r="Y5459" s="5">
        <v>0</v>
      </c>
      <c r="Z5459" s="5">
        <f>Tbl_BalanceHistory[[#This Row],[Discretionary Recommended - Pre 2022]]+Tbl_BalanceHistory[[#This Row],[Discretionary Balance Recommended: Policy]]+Tbl_BalanceHistory[[#This Row],[Discretionary Balance Recommended: Commitments]]</f>
        <v>0</v>
      </c>
      <c r="AA5459" s="5">
        <f>Tbl_BalanceHistory[[#This Row],[Discretionary Balance]]-Tbl_BalanceHistory[[#This Row],[Discretionary Reappropriation]]</f>
        <v>498</v>
      </c>
      <c r="AB5459" s="2"/>
      <c r="AC5459" s="2"/>
      <c r="AD5459" s="2"/>
      <c r="AE5459" s="2"/>
    </row>
    <row r="5460" spans="1:31" ht="60" x14ac:dyDescent="0.25">
      <c r="A5460" s="2" t="s">
        <v>855</v>
      </c>
      <c r="B5460" s="3">
        <v>16</v>
      </c>
      <c r="C5460" s="3">
        <v>995</v>
      </c>
      <c r="D5460" s="3" t="s">
        <v>855</v>
      </c>
      <c r="E5460" s="3" t="str">
        <f>_xlfn.XLOOKUP(Tbl_BalanceHistory[[#This Row],[RespAgy]],Tbl_Agencies[Agy Code],Tbl_Agencies[Agy Sort])</f>
        <v>184000</v>
      </c>
      <c r="F5460" s="2" t="str">
        <f>Tbl_BalanceHistory[[#This Row],[RespAgy]]&amp;": "&amp;Tbl_BalanceHistory[[#This Row],[RespAgency]]</f>
        <v>995: Central Appropriations</v>
      </c>
      <c r="G5460" s="3">
        <v>995</v>
      </c>
      <c r="H5460" s="3" t="s">
        <v>855</v>
      </c>
      <c r="I5460" s="3" t="str">
        <f>_xlfn.XLOOKUP(Tbl_BalanceHistory[[#This Row],[AgyCode]],Tbl_Agencies[Agy Code],Tbl_Agencies[Agy Sort])</f>
        <v>184000</v>
      </c>
      <c r="J5460" s="2" t="str">
        <f>Tbl_BalanceHistory[[#This Row],[AgyCode]]&amp;": "&amp;Tbl_BalanceHistory[[#This Row],[Agency Name]]</f>
        <v>995: Central Appropriations</v>
      </c>
      <c r="K5460" s="1">
        <v>2022</v>
      </c>
      <c r="L5460" s="3">
        <v>111</v>
      </c>
      <c r="M5460" s="3" t="s">
        <v>410</v>
      </c>
      <c r="N5460" s="2" t="str">
        <f>Tbl_BalanceHistory[[#This Row],[ProgramCode]]&amp;": "&amp;Tbl_BalanceHistory[[#This Row],[Program Name]]</f>
        <v>111: Higher Education Academic, Fiscal, and Facility Planning and Coordination</v>
      </c>
      <c r="O5460" s="3" t="s">
        <v>886</v>
      </c>
      <c r="P5460" s="1" t="str">
        <f>IF(Tbl_BalanceHistory[[#This Row],[FundCode]]="0100","GF",IF(Tbl_BalanceHistory[[#This Row],[FundCode]]="01000","GF","Hi Ed / OCR"))</f>
        <v>GF</v>
      </c>
      <c r="Q5460" s="5">
        <v>0.68</v>
      </c>
      <c r="R5460" s="5">
        <v>0</v>
      </c>
      <c r="S5460" s="5">
        <v>0.68</v>
      </c>
      <c r="T5460" s="5">
        <v>0</v>
      </c>
      <c r="U5460" s="3"/>
      <c r="V5460" s="5">
        <v>0.68</v>
      </c>
      <c r="W5460" s="5"/>
      <c r="X5460" s="5">
        <v>0</v>
      </c>
      <c r="Y5460" s="5">
        <v>0</v>
      </c>
      <c r="Z5460" s="5">
        <f>Tbl_BalanceHistory[[#This Row],[Discretionary Recommended - Pre 2022]]+Tbl_BalanceHistory[[#This Row],[Discretionary Balance Recommended: Policy]]+Tbl_BalanceHistory[[#This Row],[Discretionary Balance Recommended: Commitments]]</f>
        <v>0</v>
      </c>
      <c r="AA5460" s="5">
        <f>Tbl_BalanceHistory[[#This Row],[Discretionary Balance]]-Tbl_BalanceHistory[[#This Row],[Discretionary Reappropriation]]</f>
        <v>0.68</v>
      </c>
      <c r="AB5460" s="2"/>
      <c r="AC5460" s="2"/>
      <c r="AD5460" s="2"/>
      <c r="AE5460" s="2"/>
    </row>
    <row r="5461" spans="1:31" ht="60" x14ac:dyDescent="0.25">
      <c r="A5461" s="2" t="s">
        <v>855</v>
      </c>
      <c r="B5461" s="3">
        <v>16</v>
      </c>
      <c r="C5461" s="3">
        <v>995</v>
      </c>
      <c r="D5461" s="3" t="s">
        <v>855</v>
      </c>
      <c r="E5461" s="3" t="str">
        <f>_xlfn.XLOOKUP(Tbl_BalanceHistory[[#This Row],[RespAgy]],Tbl_Agencies[Agy Code],Tbl_Agencies[Agy Sort])</f>
        <v>184000</v>
      </c>
      <c r="F5461" s="2" t="str">
        <f>Tbl_BalanceHistory[[#This Row],[RespAgy]]&amp;": "&amp;Tbl_BalanceHistory[[#This Row],[RespAgency]]</f>
        <v>995: Central Appropriations</v>
      </c>
      <c r="G5461" s="3">
        <v>995</v>
      </c>
      <c r="H5461" s="3" t="s">
        <v>855</v>
      </c>
      <c r="I5461" s="3" t="str">
        <f>_xlfn.XLOOKUP(Tbl_BalanceHistory[[#This Row],[AgyCode]],Tbl_Agencies[Agy Code],Tbl_Agencies[Agy Sort])</f>
        <v>184000</v>
      </c>
      <c r="J5461" s="2" t="str">
        <f>Tbl_BalanceHistory[[#This Row],[AgyCode]]&amp;": "&amp;Tbl_BalanceHistory[[#This Row],[Agency Name]]</f>
        <v>995: Central Appropriations</v>
      </c>
      <c r="K5461" s="1">
        <v>2023</v>
      </c>
      <c r="L5461" s="3">
        <v>111</v>
      </c>
      <c r="M5461" s="3" t="s">
        <v>410</v>
      </c>
      <c r="N5461" s="2" t="str">
        <f>Tbl_BalanceHistory[[#This Row],[ProgramCode]]&amp;": "&amp;Tbl_BalanceHistory[[#This Row],[Program Name]]</f>
        <v>111: Higher Education Academic, Fiscal, and Facility Planning and Coordination</v>
      </c>
      <c r="O5461" s="3" t="s">
        <v>886</v>
      </c>
      <c r="P5461" s="1" t="str">
        <f>IF(Tbl_BalanceHistory[[#This Row],[FundCode]]="0100","GF",IF(Tbl_BalanceHistory[[#This Row],[FundCode]]="01000","GF","Hi Ed / OCR"))</f>
        <v>GF</v>
      </c>
      <c r="Q5461" s="5">
        <v>4772723.91</v>
      </c>
      <c r="R5461" s="5">
        <v>0</v>
      </c>
      <c r="S5461" s="5">
        <v>4772723.91</v>
      </c>
      <c r="T5461" s="5">
        <v>0</v>
      </c>
      <c r="U5461" s="3"/>
      <c r="V5461" s="5">
        <v>4772723.91</v>
      </c>
      <c r="W5461" s="5">
        <v>0</v>
      </c>
      <c r="X5461" s="5">
        <v>0</v>
      </c>
      <c r="Y5461" s="5">
        <v>0</v>
      </c>
      <c r="Z5461" s="5">
        <v>0</v>
      </c>
      <c r="AA5461" s="5">
        <v>4772723.91</v>
      </c>
      <c r="AB5461" s="2"/>
      <c r="AC5461" s="2"/>
      <c r="AD5461" s="2" t="s">
        <v>2480</v>
      </c>
      <c r="AE5461" s="2"/>
    </row>
    <row r="5462" spans="1:31" ht="60" x14ac:dyDescent="0.25">
      <c r="A5462" s="2" t="s">
        <v>855</v>
      </c>
      <c r="B5462" s="3">
        <v>16</v>
      </c>
      <c r="C5462" s="3">
        <v>995</v>
      </c>
      <c r="D5462" s="3" t="s">
        <v>855</v>
      </c>
      <c r="E5462" s="3" t="str">
        <f>_xlfn.XLOOKUP(Tbl_BalanceHistory[[#This Row],[RespAgy]],Tbl_Agencies[Agy Code],Tbl_Agencies[Agy Sort])</f>
        <v>184000</v>
      </c>
      <c r="F5462" s="2" t="str">
        <f>Tbl_BalanceHistory[[#This Row],[RespAgy]]&amp;": "&amp;Tbl_BalanceHistory[[#This Row],[RespAgency]]</f>
        <v>995: Central Appropriations</v>
      </c>
      <c r="G5462" s="3">
        <v>995</v>
      </c>
      <c r="H5462" s="3" t="s">
        <v>855</v>
      </c>
      <c r="I5462" s="3" t="str">
        <f>_xlfn.XLOOKUP(Tbl_BalanceHistory[[#This Row],[AgyCode]],Tbl_Agencies[Agy Code],Tbl_Agencies[Agy Sort])</f>
        <v>184000</v>
      </c>
      <c r="J5462" s="2" t="str">
        <f>Tbl_BalanceHistory[[#This Row],[AgyCode]]&amp;": "&amp;Tbl_BalanceHistory[[#This Row],[Agency Name]]</f>
        <v>995: Central Appropriations</v>
      </c>
      <c r="K5462" s="1">
        <v>2024</v>
      </c>
      <c r="L5462" s="3">
        <v>111</v>
      </c>
      <c r="M5462" s="3" t="s">
        <v>410</v>
      </c>
      <c r="N5462" s="2" t="str">
        <f>Tbl_BalanceHistory[[#This Row],[ProgramCode]]&amp;": "&amp;Tbl_BalanceHistory[[#This Row],[Program Name]]</f>
        <v>111: Higher Education Academic, Fiscal, and Facility Planning and Coordination</v>
      </c>
      <c r="O5462" s="3" t="s">
        <v>886</v>
      </c>
      <c r="P5462" s="1" t="str">
        <f>IF(Tbl_BalanceHistory[[#This Row],[FundCode]]="0100","GF",IF(Tbl_BalanceHistory[[#This Row],[FundCode]]="01000","GF","Hi Ed / OCR"))</f>
        <v>GF</v>
      </c>
      <c r="Q5462" s="5">
        <v>0.89</v>
      </c>
      <c r="R5462" s="5">
        <v>0</v>
      </c>
      <c r="S5462" s="5">
        <v>0.89</v>
      </c>
      <c r="T5462" s="5">
        <v>0</v>
      </c>
      <c r="U5462" s="3"/>
      <c r="V5462" s="5">
        <v>0.89</v>
      </c>
      <c r="W5462" s="5">
        <v>0</v>
      </c>
      <c r="X5462" s="5">
        <v>0</v>
      </c>
      <c r="Y5462" s="5">
        <v>0</v>
      </c>
      <c r="Z5462" s="5">
        <v>0</v>
      </c>
      <c r="AA5462" s="5">
        <v>0.89</v>
      </c>
      <c r="AB5462" s="2"/>
      <c r="AC5462" s="2"/>
      <c r="AD5462" s="2"/>
      <c r="AE5462" s="2"/>
    </row>
    <row r="5463" spans="1:31" ht="45" x14ac:dyDescent="0.25">
      <c r="A5463" s="2" t="s">
        <v>855</v>
      </c>
      <c r="B5463" s="3">
        <v>16</v>
      </c>
      <c r="C5463" s="3">
        <v>995</v>
      </c>
      <c r="D5463" s="3" t="s">
        <v>855</v>
      </c>
      <c r="E5463" s="3" t="str">
        <f>_xlfn.XLOOKUP(Tbl_BalanceHistory[[#This Row],[RespAgy]],Tbl_Agencies[Agy Code],Tbl_Agencies[Agy Sort])</f>
        <v>184000</v>
      </c>
      <c r="F5463" s="2" t="str">
        <f>Tbl_BalanceHistory[[#This Row],[RespAgy]]&amp;": "&amp;Tbl_BalanceHistory[[#This Row],[RespAgency]]</f>
        <v>995: Central Appropriations</v>
      </c>
      <c r="G5463" s="3">
        <v>995</v>
      </c>
      <c r="H5463" s="3" t="s">
        <v>855</v>
      </c>
      <c r="I5463" s="3" t="str">
        <f>_xlfn.XLOOKUP(Tbl_BalanceHistory[[#This Row],[AgyCode]],Tbl_Agencies[Agy Code],Tbl_Agencies[Agy Sort])</f>
        <v>184000</v>
      </c>
      <c r="J5463" s="2" t="str">
        <f>Tbl_BalanceHistory[[#This Row],[AgyCode]]&amp;": "&amp;Tbl_BalanceHistory[[#This Row],[Agency Name]]</f>
        <v>995: Central Appropriations</v>
      </c>
      <c r="K5463" s="1">
        <v>2021</v>
      </c>
      <c r="L5463" s="3">
        <v>238</v>
      </c>
      <c r="M5463" s="3" t="s">
        <v>865</v>
      </c>
      <c r="N5463" s="2" t="str">
        <f>Tbl_BalanceHistory[[#This Row],[ProgramCode]]&amp;": "&amp;Tbl_BalanceHistory[[#This Row],[Program Name]]</f>
        <v>238: Adjustments to Designated State Agency Activities</v>
      </c>
      <c r="O5463" s="3" t="s">
        <v>886</v>
      </c>
      <c r="P5463" s="1" t="str">
        <f>IF(Tbl_BalanceHistory[[#This Row],[FundCode]]="0100","GF",IF(Tbl_BalanceHistory[[#This Row],[FundCode]]="01000","GF","Hi Ed / OCR"))</f>
        <v>GF</v>
      </c>
      <c r="Q5463" s="5">
        <v>4989613</v>
      </c>
      <c r="R5463" s="5">
        <v>0</v>
      </c>
      <c r="S5463" s="5">
        <v>4989613</v>
      </c>
      <c r="T5463" s="5">
        <v>4755547</v>
      </c>
      <c r="U5463" s="3" t="s">
        <v>2340</v>
      </c>
      <c r="V5463" s="5">
        <v>234066</v>
      </c>
      <c r="W5463" s="5">
        <v>0</v>
      </c>
      <c r="X5463" s="5"/>
      <c r="Y5463" s="5"/>
      <c r="Z5463" s="5">
        <f>Tbl_BalanceHistory[[#This Row],[Discretionary Recommended - Pre 2022]]+Tbl_BalanceHistory[[#This Row],[Discretionary Balance Recommended: Policy]]+Tbl_BalanceHistory[[#This Row],[Discretionary Balance Recommended: Commitments]]</f>
        <v>0</v>
      </c>
      <c r="AA5463" s="5">
        <f>Tbl_BalanceHistory[[#This Row],[Discretionary Balance]]-Tbl_BalanceHistory[[#This Row],[Discretionary Reappropriation]]</f>
        <v>234066</v>
      </c>
      <c r="AB5463" s="2"/>
      <c r="AC5463" s="2"/>
      <c r="AD5463" s="2"/>
      <c r="AE5463" s="2"/>
    </row>
    <row r="5464" spans="1:31" ht="45" x14ac:dyDescent="0.25">
      <c r="A5464" s="2" t="s">
        <v>855</v>
      </c>
      <c r="B5464" s="3">
        <v>16</v>
      </c>
      <c r="C5464" s="3">
        <v>995</v>
      </c>
      <c r="D5464" s="3" t="s">
        <v>855</v>
      </c>
      <c r="E5464" s="3" t="str">
        <f>_xlfn.XLOOKUP(Tbl_BalanceHistory[[#This Row],[RespAgy]],Tbl_Agencies[Agy Code],Tbl_Agencies[Agy Sort])</f>
        <v>184000</v>
      </c>
      <c r="F5464" s="2" t="str">
        <f>Tbl_BalanceHistory[[#This Row],[RespAgy]]&amp;": "&amp;Tbl_BalanceHistory[[#This Row],[RespAgency]]</f>
        <v>995: Central Appropriations</v>
      </c>
      <c r="G5464" s="3">
        <v>995</v>
      </c>
      <c r="H5464" s="3" t="s">
        <v>855</v>
      </c>
      <c r="I5464" s="3" t="str">
        <f>_xlfn.XLOOKUP(Tbl_BalanceHistory[[#This Row],[AgyCode]],Tbl_Agencies[Agy Code],Tbl_Agencies[Agy Sort])</f>
        <v>184000</v>
      </c>
      <c r="J5464" s="2" t="str">
        <f>Tbl_BalanceHistory[[#This Row],[AgyCode]]&amp;": "&amp;Tbl_BalanceHistory[[#This Row],[Agency Name]]</f>
        <v>995: Central Appropriations</v>
      </c>
      <c r="K5464" s="1">
        <v>2022</v>
      </c>
      <c r="L5464" s="3">
        <v>238</v>
      </c>
      <c r="M5464" s="3" t="s">
        <v>865</v>
      </c>
      <c r="N5464" s="2" t="str">
        <f>Tbl_BalanceHistory[[#This Row],[ProgramCode]]&amp;": "&amp;Tbl_BalanceHistory[[#This Row],[Program Name]]</f>
        <v>238: Adjustments to Designated State Agency Activities</v>
      </c>
      <c r="O5464" s="3" t="s">
        <v>886</v>
      </c>
      <c r="P5464" s="1" t="str">
        <f>IF(Tbl_BalanceHistory[[#This Row],[FundCode]]="0100","GF",IF(Tbl_BalanceHistory[[#This Row],[FundCode]]="01000","GF","Hi Ed / OCR"))</f>
        <v>GF</v>
      </c>
      <c r="Q5464" s="5">
        <v>17101360</v>
      </c>
      <c r="R5464" s="5">
        <v>0</v>
      </c>
      <c r="S5464" s="5">
        <v>17101360</v>
      </c>
      <c r="T5464" s="5">
        <v>4755547</v>
      </c>
      <c r="U5464" s="3" t="s">
        <v>2341</v>
      </c>
      <c r="V5464" s="5">
        <v>12345813</v>
      </c>
      <c r="W5464" s="5"/>
      <c r="X5464" s="5">
        <v>0</v>
      </c>
      <c r="Y5464" s="5">
        <v>0</v>
      </c>
      <c r="Z5464" s="5">
        <f>Tbl_BalanceHistory[[#This Row],[Discretionary Recommended - Pre 2022]]+Tbl_BalanceHistory[[#This Row],[Discretionary Balance Recommended: Policy]]+Tbl_BalanceHistory[[#This Row],[Discretionary Balance Recommended: Commitments]]</f>
        <v>0</v>
      </c>
      <c r="AA5464" s="5">
        <f>Tbl_BalanceHistory[[#This Row],[Discretionary Balance]]-Tbl_BalanceHistory[[#This Row],[Discretionary Reappropriation]]</f>
        <v>12345813</v>
      </c>
      <c r="AB5464" s="2"/>
      <c r="AC5464" s="2"/>
      <c r="AD5464" s="2"/>
      <c r="AE5464" s="2"/>
    </row>
    <row r="5465" spans="1:31" ht="150" x14ac:dyDescent="0.25">
      <c r="A5465" s="2" t="s">
        <v>855</v>
      </c>
      <c r="B5465" s="3">
        <v>16</v>
      </c>
      <c r="C5465" s="3">
        <v>995</v>
      </c>
      <c r="D5465" s="3" t="s">
        <v>855</v>
      </c>
      <c r="E5465" s="3" t="str">
        <f>_xlfn.XLOOKUP(Tbl_BalanceHistory[[#This Row],[RespAgy]],Tbl_Agencies[Agy Code],Tbl_Agencies[Agy Sort])</f>
        <v>184000</v>
      </c>
      <c r="F5465" s="2" t="str">
        <f>Tbl_BalanceHistory[[#This Row],[RespAgy]]&amp;": "&amp;Tbl_BalanceHistory[[#This Row],[RespAgency]]</f>
        <v>995: Central Appropriations</v>
      </c>
      <c r="G5465" s="3">
        <v>995</v>
      </c>
      <c r="H5465" s="3" t="s">
        <v>855</v>
      </c>
      <c r="I5465" s="3" t="str">
        <f>_xlfn.XLOOKUP(Tbl_BalanceHistory[[#This Row],[AgyCode]],Tbl_Agencies[Agy Code],Tbl_Agencies[Agy Sort])</f>
        <v>184000</v>
      </c>
      <c r="J5465" s="2" t="str">
        <f>Tbl_BalanceHistory[[#This Row],[AgyCode]]&amp;": "&amp;Tbl_BalanceHistory[[#This Row],[Agency Name]]</f>
        <v>995: Central Appropriations</v>
      </c>
      <c r="K5465" s="1">
        <v>2023</v>
      </c>
      <c r="L5465" s="3">
        <v>238</v>
      </c>
      <c r="M5465" s="3" t="s">
        <v>865</v>
      </c>
      <c r="N5465" s="2" t="str">
        <f>Tbl_BalanceHistory[[#This Row],[ProgramCode]]&amp;": "&amp;Tbl_BalanceHistory[[#This Row],[Program Name]]</f>
        <v>238: Adjustments to Designated State Agency Activities</v>
      </c>
      <c r="O5465" s="3" t="s">
        <v>886</v>
      </c>
      <c r="P5465" s="1" t="str">
        <f>IF(Tbl_BalanceHistory[[#This Row],[FundCode]]="0100","GF",IF(Tbl_BalanceHistory[[#This Row],[FundCode]]="01000","GF","Hi Ed / OCR"))</f>
        <v>GF</v>
      </c>
      <c r="Q5465" s="5">
        <v>9977461</v>
      </c>
      <c r="R5465" s="5">
        <v>0</v>
      </c>
      <c r="S5465" s="5">
        <v>9977461</v>
      </c>
      <c r="T5465" s="5">
        <v>0</v>
      </c>
      <c r="U5465" s="3"/>
      <c r="V5465" s="5">
        <v>9977461</v>
      </c>
      <c r="W5465" s="5">
        <v>0</v>
      </c>
      <c r="X5465" s="5">
        <v>2400000</v>
      </c>
      <c r="Y5465" s="5">
        <v>0</v>
      </c>
      <c r="Z5465" s="5">
        <v>2400000</v>
      </c>
      <c r="AA5465" s="5">
        <v>7577461</v>
      </c>
      <c r="AB5465" s="2"/>
      <c r="AC5465" s="2" t="s">
        <v>2481</v>
      </c>
      <c r="AD5465" s="2"/>
      <c r="AE5465" s="2"/>
    </row>
    <row r="5466" spans="1:31" ht="45" x14ac:dyDescent="0.25">
      <c r="A5466" s="2" t="s">
        <v>855</v>
      </c>
      <c r="B5466" s="3">
        <v>16</v>
      </c>
      <c r="C5466" s="3">
        <v>995</v>
      </c>
      <c r="D5466" s="3" t="s">
        <v>855</v>
      </c>
      <c r="E5466" s="3" t="str">
        <f>_xlfn.XLOOKUP(Tbl_BalanceHistory[[#This Row],[RespAgy]],Tbl_Agencies[Agy Code],Tbl_Agencies[Agy Sort])</f>
        <v>184000</v>
      </c>
      <c r="F5466" s="2" t="str">
        <f>Tbl_BalanceHistory[[#This Row],[RespAgy]]&amp;": "&amp;Tbl_BalanceHistory[[#This Row],[RespAgency]]</f>
        <v>995: Central Appropriations</v>
      </c>
      <c r="G5466" s="3">
        <v>995</v>
      </c>
      <c r="H5466" s="3" t="s">
        <v>855</v>
      </c>
      <c r="I5466" s="3" t="str">
        <f>_xlfn.XLOOKUP(Tbl_BalanceHistory[[#This Row],[AgyCode]],Tbl_Agencies[Agy Code],Tbl_Agencies[Agy Sort])</f>
        <v>184000</v>
      </c>
      <c r="J5466" s="2" t="str">
        <f>Tbl_BalanceHistory[[#This Row],[AgyCode]]&amp;": "&amp;Tbl_BalanceHistory[[#This Row],[Agency Name]]</f>
        <v>995: Central Appropriations</v>
      </c>
      <c r="K5466" s="1">
        <v>2024</v>
      </c>
      <c r="L5466" s="3">
        <v>238</v>
      </c>
      <c r="M5466" s="3" t="s">
        <v>865</v>
      </c>
      <c r="N5466" s="2" t="str">
        <f>Tbl_BalanceHistory[[#This Row],[ProgramCode]]&amp;": "&amp;Tbl_BalanceHistory[[#This Row],[Program Name]]</f>
        <v>238: Adjustments to Designated State Agency Activities</v>
      </c>
      <c r="O5466" s="3" t="s">
        <v>886</v>
      </c>
      <c r="P5466" s="1" t="str">
        <f>IF(Tbl_BalanceHistory[[#This Row],[FundCode]]="0100","GF",IF(Tbl_BalanceHistory[[#This Row],[FundCode]]="01000","GF","Hi Ed / OCR"))</f>
        <v>GF</v>
      </c>
      <c r="Q5466" s="5">
        <v>4863</v>
      </c>
      <c r="R5466" s="5">
        <v>0</v>
      </c>
      <c r="S5466" s="5">
        <v>4863</v>
      </c>
      <c r="T5466" s="5">
        <v>0</v>
      </c>
      <c r="U5466" s="3"/>
      <c r="V5466" s="5">
        <v>4863</v>
      </c>
      <c r="W5466" s="5">
        <v>0</v>
      </c>
      <c r="X5466" s="5">
        <v>0</v>
      </c>
      <c r="Y5466" s="5">
        <v>0</v>
      </c>
      <c r="Z5466" s="5">
        <v>0</v>
      </c>
      <c r="AA5466" s="5">
        <v>4863</v>
      </c>
      <c r="AB5466" s="2"/>
      <c r="AC5466" s="2"/>
      <c r="AD5466" s="2"/>
      <c r="AE5466" s="2"/>
    </row>
    <row r="5467" spans="1:31" ht="30" x14ac:dyDescent="0.25">
      <c r="A5467" s="2" t="s">
        <v>855</v>
      </c>
      <c r="B5467" s="3">
        <v>16</v>
      </c>
      <c r="C5467" s="3">
        <v>995</v>
      </c>
      <c r="D5467" s="3" t="s">
        <v>855</v>
      </c>
      <c r="E5467" s="3" t="str">
        <f>_xlfn.XLOOKUP(Tbl_BalanceHistory[[#This Row],[RespAgy]],Tbl_Agencies[Agy Code],Tbl_Agencies[Agy Sort])</f>
        <v>184000</v>
      </c>
      <c r="F5467" s="2" t="str">
        <f>Tbl_BalanceHistory[[#This Row],[RespAgy]]&amp;": "&amp;Tbl_BalanceHistory[[#This Row],[RespAgency]]</f>
        <v>995: Central Appropriations</v>
      </c>
      <c r="G5467" s="3">
        <v>995</v>
      </c>
      <c r="H5467" s="3" t="s">
        <v>855</v>
      </c>
      <c r="I5467" s="3" t="str">
        <f>_xlfn.XLOOKUP(Tbl_BalanceHistory[[#This Row],[AgyCode]],Tbl_Agencies[Agy Code],Tbl_Agencies[Agy Sort])</f>
        <v>184000</v>
      </c>
      <c r="J5467" s="2" t="str">
        <f>Tbl_BalanceHistory[[#This Row],[AgyCode]]&amp;": "&amp;Tbl_BalanceHistory[[#This Row],[Agency Name]]</f>
        <v>995: Central Appropriations</v>
      </c>
      <c r="K5467" s="1">
        <v>2021</v>
      </c>
      <c r="L5467" s="3">
        <v>722</v>
      </c>
      <c r="M5467" s="3" t="s">
        <v>221</v>
      </c>
      <c r="N5467" s="2" t="str">
        <f>Tbl_BalanceHistory[[#This Row],[ProgramCode]]&amp;": "&amp;Tbl_BalanceHistory[[#This Row],[Program Name]]</f>
        <v>722: Disaster Planning and Operations</v>
      </c>
      <c r="O5467" s="3" t="s">
        <v>886</v>
      </c>
      <c r="P5467" s="1" t="str">
        <f>IF(Tbl_BalanceHistory[[#This Row],[FundCode]]="0100","GF",IF(Tbl_BalanceHistory[[#This Row],[FundCode]]="01000","GF","Hi Ed / OCR"))</f>
        <v>GF</v>
      </c>
      <c r="Q5467" s="5">
        <v>9583532</v>
      </c>
      <c r="R5467" s="5">
        <v>0</v>
      </c>
      <c r="S5467" s="5">
        <v>9583532</v>
      </c>
      <c r="T5467" s="5">
        <v>0</v>
      </c>
      <c r="U5467" s="3"/>
      <c r="V5467" s="5">
        <v>9583532</v>
      </c>
      <c r="W5467" s="5">
        <v>0</v>
      </c>
      <c r="X5467" s="5"/>
      <c r="Y5467" s="5"/>
      <c r="Z5467" s="5">
        <f>Tbl_BalanceHistory[[#This Row],[Discretionary Recommended - Pre 2022]]+Tbl_BalanceHistory[[#This Row],[Discretionary Balance Recommended: Policy]]+Tbl_BalanceHistory[[#This Row],[Discretionary Balance Recommended: Commitments]]</f>
        <v>0</v>
      </c>
      <c r="AA5467" s="5">
        <f>Tbl_BalanceHistory[[#This Row],[Discretionary Balance]]-Tbl_BalanceHistory[[#This Row],[Discretionary Reappropriation]]</f>
        <v>9583532</v>
      </c>
      <c r="AB5467" s="2"/>
      <c r="AC5467" s="2"/>
      <c r="AD5467" s="2"/>
      <c r="AE5467" s="2"/>
    </row>
    <row r="5468" spans="1:31" ht="45" x14ac:dyDescent="0.25">
      <c r="A5468" s="2" t="s">
        <v>855</v>
      </c>
      <c r="B5468" s="3">
        <v>16</v>
      </c>
      <c r="C5468" s="3">
        <v>995</v>
      </c>
      <c r="D5468" s="3" t="s">
        <v>855</v>
      </c>
      <c r="E5468" s="3" t="str">
        <f>_xlfn.XLOOKUP(Tbl_BalanceHistory[[#This Row],[RespAgy]],Tbl_Agencies[Agy Code],Tbl_Agencies[Agy Sort])</f>
        <v>184000</v>
      </c>
      <c r="F5468" s="2" t="str">
        <f>Tbl_BalanceHistory[[#This Row],[RespAgy]]&amp;": "&amp;Tbl_BalanceHistory[[#This Row],[RespAgency]]</f>
        <v>995: Central Appropriations</v>
      </c>
      <c r="G5468" s="3">
        <v>995</v>
      </c>
      <c r="H5468" s="3" t="s">
        <v>855</v>
      </c>
      <c r="I5468" s="3" t="str">
        <f>_xlfn.XLOOKUP(Tbl_BalanceHistory[[#This Row],[AgyCode]],Tbl_Agencies[Agy Code],Tbl_Agencies[Agy Sort])</f>
        <v>184000</v>
      </c>
      <c r="J5468" s="2" t="str">
        <f>Tbl_BalanceHistory[[#This Row],[AgyCode]]&amp;": "&amp;Tbl_BalanceHistory[[#This Row],[Agency Name]]</f>
        <v>995: Central Appropriations</v>
      </c>
      <c r="K5468" s="1">
        <v>2021</v>
      </c>
      <c r="L5468" s="3">
        <v>757</v>
      </c>
      <c r="M5468" s="3" t="s">
        <v>867</v>
      </c>
      <c r="N5468" s="2" t="str">
        <f>Tbl_BalanceHistory[[#This Row],[ProgramCode]]&amp;": "&amp;Tbl_BalanceHistory[[#This Row],[Program Name]]</f>
        <v>757: Compensation and Benefit Adjustments</v>
      </c>
      <c r="O5468" s="3" t="s">
        <v>886</v>
      </c>
      <c r="P5468" s="1" t="str">
        <f>IF(Tbl_BalanceHistory[[#This Row],[FundCode]]="0100","GF",IF(Tbl_BalanceHistory[[#This Row],[FundCode]]="01000","GF","Hi Ed / OCR"))</f>
        <v>GF</v>
      </c>
      <c r="Q5468" s="5">
        <v>6488263</v>
      </c>
      <c r="R5468" s="5">
        <v>0</v>
      </c>
      <c r="S5468" s="5">
        <v>6488263</v>
      </c>
      <c r="T5468" s="5">
        <v>0</v>
      </c>
      <c r="U5468" s="3"/>
      <c r="V5468" s="5">
        <v>6488263</v>
      </c>
      <c r="W5468" s="5">
        <v>3000000</v>
      </c>
      <c r="X5468" s="5"/>
      <c r="Y5468" s="5"/>
      <c r="Z5468" s="5">
        <f>Tbl_BalanceHistory[[#This Row],[Discretionary Recommended - Pre 2022]]+Tbl_BalanceHistory[[#This Row],[Discretionary Balance Recommended: Policy]]+Tbl_BalanceHistory[[#This Row],[Discretionary Balance Recommended: Commitments]]</f>
        <v>3000000</v>
      </c>
      <c r="AA5468" s="5">
        <f>Tbl_BalanceHistory[[#This Row],[Discretionary Balance]]-Tbl_BalanceHistory[[#This Row],[Discretionary Reappropriation]]</f>
        <v>3488263</v>
      </c>
      <c r="AB5468" s="2" t="s">
        <v>2342</v>
      </c>
      <c r="AC5468" s="2"/>
      <c r="AD5468" s="2"/>
      <c r="AE5468" s="2"/>
    </row>
    <row r="5469" spans="1:31" ht="45" x14ac:dyDescent="0.25">
      <c r="A5469" s="2" t="s">
        <v>855</v>
      </c>
      <c r="B5469" s="3">
        <v>16</v>
      </c>
      <c r="C5469" s="3">
        <v>995</v>
      </c>
      <c r="D5469" s="3" t="s">
        <v>855</v>
      </c>
      <c r="E5469" s="3" t="str">
        <f>_xlfn.XLOOKUP(Tbl_BalanceHistory[[#This Row],[RespAgy]],Tbl_Agencies[Agy Code],Tbl_Agencies[Agy Sort])</f>
        <v>184000</v>
      </c>
      <c r="F5469" s="2" t="str">
        <f>Tbl_BalanceHistory[[#This Row],[RespAgy]]&amp;": "&amp;Tbl_BalanceHistory[[#This Row],[RespAgency]]</f>
        <v>995: Central Appropriations</v>
      </c>
      <c r="G5469" s="3">
        <v>995</v>
      </c>
      <c r="H5469" s="3" t="s">
        <v>855</v>
      </c>
      <c r="I5469" s="3" t="str">
        <f>_xlfn.XLOOKUP(Tbl_BalanceHistory[[#This Row],[AgyCode]],Tbl_Agencies[Agy Code],Tbl_Agencies[Agy Sort])</f>
        <v>184000</v>
      </c>
      <c r="J5469" s="2" t="str">
        <f>Tbl_BalanceHistory[[#This Row],[AgyCode]]&amp;": "&amp;Tbl_BalanceHistory[[#This Row],[Agency Name]]</f>
        <v>995: Central Appropriations</v>
      </c>
      <c r="K5469" s="1">
        <v>2022</v>
      </c>
      <c r="L5469" s="3">
        <v>757</v>
      </c>
      <c r="M5469" s="3" t="s">
        <v>867</v>
      </c>
      <c r="N5469" s="2" t="str">
        <f>Tbl_BalanceHistory[[#This Row],[ProgramCode]]&amp;": "&amp;Tbl_BalanceHistory[[#This Row],[Program Name]]</f>
        <v>757: Compensation and Benefit Adjustments</v>
      </c>
      <c r="O5469" s="3" t="s">
        <v>886</v>
      </c>
      <c r="P5469" s="1" t="str">
        <f>IF(Tbl_BalanceHistory[[#This Row],[FundCode]]="0100","GF",IF(Tbl_BalanceHistory[[#This Row],[FundCode]]="01000","GF","Hi Ed / OCR"))</f>
        <v>GF</v>
      </c>
      <c r="Q5469" s="5">
        <v>2436355.86</v>
      </c>
      <c r="R5469" s="5">
        <v>0</v>
      </c>
      <c r="S5469" s="5">
        <v>2436355.86</v>
      </c>
      <c r="T5469" s="5">
        <v>0</v>
      </c>
      <c r="U5469" s="3"/>
      <c r="V5469" s="5">
        <v>2436355.86</v>
      </c>
      <c r="W5469" s="5"/>
      <c r="X5469" s="5">
        <v>0</v>
      </c>
      <c r="Y5469" s="5">
        <v>1889832</v>
      </c>
      <c r="Z5469" s="5">
        <f>Tbl_BalanceHistory[[#This Row],[Discretionary Recommended - Pre 2022]]+Tbl_BalanceHistory[[#This Row],[Discretionary Balance Recommended: Policy]]+Tbl_BalanceHistory[[#This Row],[Discretionary Balance Recommended: Commitments]]</f>
        <v>1889832</v>
      </c>
      <c r="AA5469" s="5">
        <f>Tbl_BalanceHistory[[#This Row],[Discretionary Balance]]-Tbl_BalanceHistory[[#This Row],[Discretionary Reappropriation]]</f>
        <v>546523.85999999987</v>
      </c>
      <c r="AB5469" s="2"/>
      <c r="AC5469" s="2"/>
      <c r="AD5469" s="2" t="s">
        <v>2343</v>
      </c>
      <c r="AE5469" s="2"/>
    </row>
    <row r="5470" spans="1:31" ht="45" x14ac:dyDescent="0.25">
      <c r="A5470" s="2" t="s">
        <v>855</v>
      </c>
      <c r="B5470" s="3">
        <v>16</v>
      </c>
      <c r="C5470" s="3">
        <v>995</v>
      </c>
      <c r="D5470" s="3" t="s">
        <v>855</v>
      </c>
      <c r="E5470" s="3" t="str">
        <f>_xlfn.XLOOKUP(Tbl_BalanceHistory[[#This Row],[RespAgy]],Tbl_Agencies[Agy Code],Tbl_Agencies[Agy Sort])</f>
        <v>184000</v>
      </c>
      <c r="F5470" s="2" t="str">
        <f>Tbl_BalanceHistory[[#This Row],[RespAgy]]&amp;": "&amp;Tbl_BalanceHistory[[#This Row],[RespAgency]]</f>
        <v>995: Central Appropriations</v>
      </c>
      <c r="G5470" s="3">
        <v>995</v>
      </c>
      <c r="H5470" s="3" t="s">
        <v>855</v>
      </c>
      <c r="I5470" s="3" t="str">
        <f>_xlfn.XLOOKUP(Tbl_BalanceHistory[[#This Row],[AgyCode]],Tbl_Agencies[Agy Code],Tbl_Agencies[Agy Sort])</f>
        <v>184000</v>
      </c>
      <c r="J5470" s="2" t="str">
        <f>Tbl_BalanceHistory[[#This Row],[AgyCode]]&amp;": "&amp;Tbl_BalanceHistory[[#This Row],[Agency Name]]</f>
        <v>995: Central Appropriations</v>
      </c>
      <c r="K5470" s="1">
        <v>2023</v>
      </c>
      <c r="L5470" s="3">
        <v>757</v>
      </c>
      <c r="M5470" s="3" t="s">
        <v>867</v>
      </c>
      <c r="N5470" s="2" t="str">
        <f>Tbl_BalanceHistory[[#This Row],[ProgramCode]]&amp;": "&amp;Tbl_BalanceHistory[[#This Row],[Program Name]]</f>
        <v>757: Compensation and Benefit Adjustments</v>
      </c>
      <c r="O5470" s="3" t="s">
        <v>886</v>
      </c>
      <c r="P5470" s="1" t="str">
        <f>IF(Tbl_BalanceHistory[[#This Row],[FundCode]]="0100","GF",IF(Tbl_BalanceHistory[[#This Row],[FundCode]]="01000","GF","Hi Ed / OCR"))</f>
        <v>GF</v>
      </c>
      <c r="Q5470" s="5">
        <v>15407641.92</v>
      </c>
      <c r="R5470" s="5">
        <v>0</v>
      </c>
      <c r="S5470" s="5">
        <v>15407641.92</v>
      </c>
      <c r="T5470" s="5">
        <v>0</v>
      </c>
      <c r="U5470" s="3"/>
      <c r="V5470" s="5">
        <v>15407641.92</v>
      </c>
      <c r="W5470" s="5">
        <v>0</v>
      </c>
      <c r="X5470" s="5">
        <v>2000000</v>
      </c>
      <c r="Y5470" s="5">
        <v>0</v>
      </c>
      <c r="Z5470" s="5">
        <v>2000000</v>
      </c>
      <c r="AA5470" s="5">
        <v>13407641.92</v>
      </c>
      <c r="AB5470" s="2"/>
      <c r="AC5470" s="2" t="s">
        <v>2482</v>
      </c>
      <c r="AD5470" s="2"/>
      <c r="AE5470" s="2"/>
    </row>
    <row r="5471" spans="1:31" ht="45" x14ac:dyDescent="0.25">
      <c r="A5471" s="2" t="s">
        <v>855</v>
      </c>
      <c r="B5471" s="3">
        <v>16</v>
      </c>
      <c r="C5471" s="3">
        <v>995</v>
      </c>
      <c r="D5471" s="3" t="s">
        <v>855</v>
      </c>
      <c r="E5471" s="3" t="str">
        <f>_xlfn.XLOOKUP(Tbl_BalanceHistory[[#This Row],[RespAgy]],Tbl_Agencies[Agy Code],Tbl_Agencies[Agy Sort])</f>
        <v>184000</v>
      </c>
      <c r="F5471" s="2" t="str">
        <f>Tbl_BalanceHistory[[#This Row],[RespAgy]]&amp;": "&amp;Tbl_BalanceHistory[[#This Row],[RespAgency]]</f>
        <v>995: Central Appropriations</v>
      </c>
      <c r="G5471" s="3">
        <v>995</v>
      </c>
      <c r="H5471" s="3" t="s">
        <v>855</v>
      </c>
      <c r="I5471" s="3" t="str">
        <f>_xlfn.XLOOKUP(Tbl_BalanceHistory[[#This Row],[AgyCode]],Tbl_Agencies[Agy Code],Tbl_Agencies[Agy Sort])</f>
        <v>184000</v>
      </c>
      <c r="J5471" s="2" t="str">
        <f>Tbl_BalanceHistory[[#This Row],[AgyCode]]&amp;": "&amp;Tbl_BalanceHistory[[#This Row],[Agency Name]]</f>
        <v>995: Central Appropriations</v>
      </c>
      <c r="K5471" s="1">
        <v>2024</v>
      </c>
      <c r="L5471" s="3">
        <v>757</v>
      </c>
      <c r="M5471" s="3" t="s">
        <v>867</v>
      </c>
      <c r="N5471" s="2" t="str">
        <f>Tbl_BalanceHistory[[#This Row],[ProgramCode]]&amp;": "&amp;Tbl_BalanceHistory[[#This Row],[Program Name]]</f>
        <v>757: Compensation and Benefit Adjustments</v>
      </c>
      <c r="O5471" s="3" t="s">
        <v>886</v>
      </c>
      <c r="P5471" s="1" t="str">
        <f>IF(Tbl_BalanceHistory[[#This Row],[FundCode]]="0100","GF",IF(Tbl_BalanceHistory[[#This Row],[FundCode]]="01000","GF","Hi Ed / OCR"))</f>
        <v>GF</v>
      </c>
      <c r="Q5471" s="5">
        <v>2857858</v>
      </c>
      <c r="R5471" s="5">
        <v>0</v>
      </c>
      <c r="S5471" s="5">
        <v>2857858</v>
      </c>
      <c r="T5471" s="5">
        <v>0</v>
      </c>
      <c r="U5471" s="3"/>
      <c r="V5471" s="5">
        <v>2857858</v>
      </c>
      <c r="W5471" s="5">
        <v>0</v>
      </c>
      <c r="X5471" s="5">
        <v>2857858</v>
      </c>
      <c r="Y5471" s="5">
        <v>0</v>
      </c>
      <c r="Z5471" s="5">
        <v>2857858</v>
      </c>
      <c r="AA5471" s="5">
        <v>0</v>
      </c>
      <c r="AB5471" s="2"/>
      <c r="AC5471" s="2" t="s">
        <v>2647</v>
      </c>
      <c r="AD5471" s="2"/>
      <c r="AE5471" s="2"/>
    </row>
    <row r="5472" spans="1:31" ht="45" x14ac:dyDescent="0.25">
      <c r="A5472" s="2" t="s">
        <v>855</v>
      </c>
      <c r="B5472" s="3">
        <v>16</v>
      </c>
      <c r="C5472" s="3">
        <v>995</v>
      </c>
      <c r="D5472" s="3" t="s">
        <v>855</v>
      </c>
      <c r="E5472" s="3" t="str">
        <f>_xlfn.XLOOKUP(Tbl_BalanceHistory[[#This Row],[RespAgy]],Tbl_Agencies[Agy Code],Tbl_Agencies[Agy Sort])</f>
        <v>184000</v>
      </c>
      <c r="F5472" s="2" t="str">
        <f>Tbl_BalanceHistory[[#This Row],[RespAgy]]&amp;": "&amp;Tbl_BalanceHistory[[#This Row],[RespAgency]]</f>
        <v>995: Central Appropriations</v>
      </c>
      <c r="G5472" s="3">
        <v>995</v>
      </c>
      <c r="H5472" s="3" t="s">
        <v>855</v>
      </c>
      <c r="I5472" s="3" t="str">
        <f>_xlfn.XLOOKUP(Tbl_BalanceHistory[[#This Row],[AgyCode]],Tbl_Agencies[Agy Code],Tbl_Agencies[Agy Sort])</f>
        <v>184000</v>
      </c>
      <c r="J5472" s="2" t="str">
        <f>Tbl_BalanceHistory[[#This Row],[AgyCode]]&amp;": "&amp;Tbl_BalanceHistory[[#This Row],[Agency Name]]</f>
        <v>995: Central Appropriations</v>
      </c>
      <c r="K5472" s="1">
        <v>2021</v>
      </c>
      <c r="L5472" s="3">
        <v>758</v>
      </c>
      <c r="M5472" s="3" t="s">
        <v>869</v>
      </c>
      <c r="N5472" s="2" t="str">
        <f>Tbl_BalanceHistory[[#This Row],[ProgramCode]]&amp;": "&amp;Tbl_BalanceHistory[[#This Row],[Program Name]]</f>
        <v>758: Payments for Special or Unanticipated Expenditures</v>
      </c>
      <c r="O5472" s="3" t="s">
        <v>886</v>
      </c>
      <c r="P5472" s="1" t="str">
        <f>IF(Tbl_BalanceHistory[[#This Row],[FundCode]]="0100","GF",IF(Tbl_BalanceHistory[[#This Row],[FundCode]]="01000","GF","Hi Ed / OCR"))</f>
        <v>GF</v>
      </c>
      <c r="Q5472" s="5">
        <v>23285072.620000001</v>
      </c>
      <c r="R5472" s="5">
        <v>0</v>
      </c>
      <c r="S5472" s="5">
        <v>23285072.620000001</v>
      </c>
      <c r="T5472" s="5">
        <v>23285072.620000001</v>
      </c>
      <c r="U5472" s="3" t="s">
        <v>2344</v>
      </c>
      <c r="V5472" s="5">
        <v>0</v>
      </c>
      <c r="W5472" s="5">
        <v>0</v>
      </c>
      <c r="X5472" s="5"/>
      <c r="Y5472" s="5"/>
      <c r="Z5472" s="5">
        <f>Tbl_BalanceHistory[[#This Row],[Discretionary Recommended - Pre 2022]]+Tbl_BalanceHistory[[#This Row],[Discretionary Balance Recommended: Policy]]+Tbl_BalanceHistory[[#This Row],[Discretionary Balance Recommended: Commitments]]</f>
        <v>0</v>
      </c>
      <c r="AA5472" s="5">
        <f>Tbl_BalanceHistory[[#This Row],[Discretionary Balance]]-Tbl_BalanceHistory[[#This Row],[Discretionary Reappropriation]]</f>
        <v>0</v>
      </c>
      <c r="AB5472" s="2"/>
      <c r="AC5472" s="2"/>
      <c r="AD5472" s="2"/>
      <c r="AE5472" s="2"/>
    </row>
    <row r="5473" spans="1:31" ht="45" x14ac:dyDescent="0.25">
      <c r="A5473" s="2" t="s">
        <v>855</v>
      </c>
      <c r="B5473" s="3">
        <v>16</v>
      </c>
      <c r="C5473" s="3">
        <v>995</v>
      </c>
      <c r="D5473" s="3" t="s">
        <v>855</v>
      </c>
      <c r="E5473" s="3" t="str">
        <f>_xlfn.XLOOKUP(Tbl_BalanceHistory[[#This Row],[RespAgy]],Tbl_Agencies[Agy Code],Tbl_Agencies[Agy Sort])</f>
        <v>184000</v>
      </c>
      <c r="F5473" s="2" t="str">
        <f>Tbl_BalanceHistory[[#This Row],[RespAgy]]&amp;": "&amp;Tbl_BalanceHistory[[#This Row],[RespAgency]]</f>
        <v>995: Central Appropriations</v>
      </c>
      <c r="G5473" s="3">
        <v>995</v>
      </c>
      <c r="H5473" s="3" t="s">
        <v>855</v>
      </c>
      <c r="I5473" s="3" t="str">
        <f>_xlfn.XLOOKUP(Tbl_BalanceHistory[[#This Row],[AgyCode]],Tbl_Agencies[Agy Code],Tbl_Agencies[Agy Sort])</f>
        <v>184000</v>
      </c>
      <c r="J5473" s="2" t="str">
        <f>Tbl_BalanceHistory[[#This Row],[AgyCode]]&amp;": "&amp;Tbl_BalanceHistory[[#This Row],[Agency Name]]</f>
        <v>995: Central Appropriations</v>
      </c>
      <c r="K5473" s="1">
        <v>2022</v>
      </c>
      <c r="L5473" s="3">
        <v>758</v>
      </c>
      <c r="M5473" s="3" t="s">
        <v>869</v>
      </c>
      <c r="N5473" s="2" t="str">
        <f>Tbl_BalanceHistory[[#This Row],[ProgramCode]]&amp;": "&amp;Tbl_BalanceHistory[[#This Row],[Program Name]]</f>
        <v>758: Payments for Special or Unanticipated Expenditures</v>
      </c>
      <c r="O5473" s="3" t="s">
        <v>886</v>
      </c>
      <c r="P5473" s="1" t="str">
        <f>IF(Tbl_BalanceHistory[[#This Row],[FundCode]]="0100","GF",IF(Tbl_BalanceHistory[[#This Row],[FundCode]]="01000","GF","Hi Ed / OCR"))</f>
        <v>GF</v>
      </c>
      <c r="Q5473" s="5">
        <v>35693593.25</v>
      </c>
      <c r="R5473" s="5">
        <v>0</v>
      </c>
      <c r="S5473" s="5">
        <v>35693593.25</v>
      </c>
      <c r="T5473" s="5">
        <v>35693593.25</v>
      </c>
      <c r="U5473" s="3" t="s">
        <v>2344</v>
      </c>
      <c r="V5473" s="5">
        <v>0</v>
      </c>
      <c r="W5473" s="5"/>
      <c r="X5473" s="5">
        <v>0</v>
      </c>
      <c r="Y5473" s="5">
        <v>0</v>
      </c>
      <c r="Z5473" s="5">
        <f>Tbl_BalanceHistory[[#This Row],[Discretionary Recommended - Pre 2022]]+Tbl_BalanceHistory[[#This Row],[Discretionary Balance Recommended: Policy]]+Tbl_BalanceHistory[[#This Row],[Discretionary Balance Recommended: Commitments]]</f>
        <v>0</v>
      </c>
      <c r="AA5473" s="5">
        <f>Tbl_BalanceHistory[[#This Row],[Discretionary Balance]]-Tbl_BalanceHistory[[#This Row],[Discretionary Reappropriation]]</f>
        <v>0</v>
      </c>
      <c r="AB5473" s="2"/>
      <c r="AC5473" s="2"/>
      <c r="AD5473" s="2"/>
      <c r="AE5473" s="2"/>
    </row>
    <row r="5474" spans="1:31" ht="45" x14ac:dyDescent="0.25">
      <c r="A5474" s="2" t="s">
        <v>855</v>
      </c>
      <c r="B5474" s="3">
        <v>16</v>
      </c>
      <c r="C5474" s="3">
        <v>995</v>
      </c>
      <c r="D5474" s="3" t="s">
        <v>855</v>
      </c>
      <c r="E5474" s="3" t="str">
        <f>_xlfn.XLOOKUP(Tbl_BalanceHistory[[#This Row],[RespAgy]],Tbl_Agencies[Agy Code],Tbl_Agencies[Agy Sort])</f>
        <v>184000</v>
      </c>
      <c r="F5474" s="2" t="str">
        <f>Tbl_BalanceHistory[[#This Row],[RespAgy]]&amp;": "&amp;Tbl_BalanceHistory[[#This Row],[RespAgency]]</f>
        <v>995: Central Appropriations</v>
      </c>
      <c r="G5474" s="3">
        <v>995</v>
      </c>
      <c r="H5474" s="3" t="s">
        <v>855</v>
      </c>
      <c r="I5474" s="3" t="str">
        <f>_xlfn.XLOOKUP(Tbl_BalanceHistory[[#This Row],[AgyCode]],Tbl_Agencies[Agy Code],Tbl_Agencies[Agy Sort])</f>
        <v>184000</v>
      </c>
      <c r="J5474" s="2" t="str">
        <f>Tbl_BalanceHistory[[#This Row],[AgyCode]]&amp;": "&amp;Tbl_BalanceHistory[[#This Row],[Agency Name]]</f>
        <v>995: Central Appropriations</v>
      </c>
      <c r="K5474" s="1">
        <v>2023</v>
      </c>
      <c r="L5474" s="3">
        <v>758</v>
      </c>
      <c r="M5474" s="3" t="s">
        <v>869</v>
      </c>
      <c r="N5474" s="2" t="str">
        <f>Tbl_BalanceHistory[[#This Row],[ProgramCode]]&amp;": "&amp;Tbl_BalanceHistory[[#This Row],[Program Name]]</f>
        <v>758: Payments for Special or Unanticipated Expenditures</v>
      </c>
      <c r="O5474" s="3" t="s">
        <v>886</v>
      </c>
      <c r="P5474" s="1" t="str">
        <f>IF(Tbl_BalanceHistory[[#This Row],[FundCode]]="0100","GF",IF(Tbl_BalanceHistory[[#This Row],[FundCode]]="01000","GF","Hi Ed / OCR"))</f>
        <v>GF</v>
      </c>
      <c r="Q5474" s="5">
        <v>43090340.939999998</v>
      </c>
      <c r="R5474" s="5">
        <v>0</v>
      </c>
      <c r="S5474" s="5">
        <v>43090340.939999998</v>
      </c>
      <c r="T5474" s="5">
        <v>43090340.939999998</v>
      </c>
      <c r="U5474" s="3" t="s">
        <v>2354</v>
      </c>
      <c r="V5474" s="5">
        <v>0</v>
      </c>
      <c r="W5474" s="5">
        <v>0</v>
      </c>
      <c r="X5474" s="5">
        <v>0</v>
      </c>
      <c r="Y5474" s="5">
        <v>0</v>
      </c>
      <c r="Z5474" s="5">
        <v>0</v>
      </c>
      <c r="AA5474" s="5">
        <v>0</v>
      </c>
      <c r="AB5474" s="2"/>
      <c r="AC5474" s="2"/>
      <c r="AD5474" s="2"/>
      <c r="AE5474" s="2"/>
    </row>
    <row r="5475" spans="1:31" ht="45" x14ac:dyDescent="0.25">
      <c r="A5475" s="2" t="s">
        <v>855</v>
      </c>
      <c r="B5475" s="3">
        <v>16</v>
      </c>
      <c r="C5475" s="3">
        <v>995</v>
      </c>
      <c r="D5475" s="3" t="s">
        <v>855</v>
      </c>
      <c r="E5475" s="3" t="str">
        <f>_xlfn.XLOOKUP(Tbl_BalanceHistory[[#This Row],[RespAgy]],Tbl_Agencies[Agy Code],Tbl_Agencies[Agy Sort])</f>
        <v>184000</v>
      </c>
      <c r="F5475" s="2" t="str">
        <f>Tbl_BalanceHistory[[#This Row],[RespAgy]]&amp;": "&amp;Tbl_BalanceHistory[[#This Row],[RespAgency]]</f>
        <v>995: Central Appropriations</v>
      </c>
      <c r="G5475" s="3">
        <v>995</v>
      </c>
      <c r="H5475" s="3" t="s">
        <v>855</v>
      </c>
      <c r="I5475" s="3" t="str">
        <f>_xlfn.XLOOKUP(Tbl_BalanceHistory[[#This Row],[AgyCode]],Tbl_Agencies[Agy Code],Tbl_Agencies[Agy Sort])</f>
        <v>184000</v>
      </c>
      <c r="J5475" s="2" t="str">
        <f>Tbl_BalanceHistory[[#This Row],[AgyCode]]&amp;": "&amp;Tbl_BalanceHistory[[#This Row],[Agency Name]]</f>
        <v>995: Central Appropriations</v>
      </c>
      <c r="K5475" s="1">
        <v>2024</v>
      </c>
      <c r="L5475" s="3">
        <v>758</v>
      </c>
      <c r="M5475" s="3" t="s">
        <v>869</v>
      </c>
      <c r="N5475" s="2" t="str">
        <f>Tbl_BalanceHistory[[#This Row],[ProgramCode]]&amp;": "&amp;Tbl_BalanceHistory[[#This Row],[Program Name]]</f>
        <v>758: Payments for Special or Unanticipated Expenditures</v>
      </c>
      <c r="O5475" s="3" t="s">
        <v>886</v>
      </c>
      <c r="P5475" s="1" t="str">
        <f>IF(Tbl_BalanceHistory[[#This Row],[FundCode]]="0100","GF",IF(Tbl_BalanceHistory[[#This Row],[FundCode]]="01000","GF","Hi Ed / OCR"))</f>
        <v>GF</v>
      </c>
      <c r="Q5475" s="5">
        <v>37094755.740000002</v>
      </c>
      <c r="R5475" s="5">
        <v>0</v>
      </c>
      <c r="S5475" s="5">
        <v>37094755.740000002</v>
      </c>
      <c r="T5475" s="5">
        <v>37094755.740000002</v>
      </c>
      <c r="U5475" s="3" t="s">
        <v>2648</v>
      </c>
      <c r="V5475" s="5">
        <v>0</v>
      </c>
      <c r="W5475" s="5">
        <v>0</v>
      </c>
      <c r="X5475" s="5">
        <v>0</v>
      </c>
      <c r="Y5475" s="5">
        <v>0</v>
      </c>
      <c r="Z5475" s="5">
        <v>0</v>
      </c>
      <c r="AA5475" s="5">
        <v>0</v>
      </c>
      <c r="AB5475" s="2"/>
      <c r="AC5475" s="2"/>
      <c r="AD5475" s="2"/>
      <c r="AE5475" s="2"/>
    </row>
    <row r="5476" spans="1:31" ht="30" x14ac:dyDescent="0.25">
      <c r="A5476" s="2" t="s">
        <v>871</v>
      </c>
      <c r="B5476" s="3">
        <v>16</v>
      </c>
      <c r="C5476" s="3">
        <v>171</v>
      </c>
      <c r="D5476" s="3" t="s">
        <v>873</v>
      </c>
      <c r="E5476" s="3" t="str">
        <f>_xlfn.XLOOKUP(Tbl_BalanceHistory[[#This Row],[RespAgy]],Tbl_Agencies[Agy Code],Tbl_Agencies[Agy Sort])</f>
        <v>187000</v>
      </c>
      <c r="F5476" s="2" t="str">
        <f>Tbl_BalanceHistory[[#This Row],[RespAgy]]&amp;": "&amp;Tbl_BalanceHistory[[#This Row],[RespAgency]]</f>
        <v>171: State Corporation Commission</v>
      </c>
      <c r="G5476" s="3">
        <v>171</v>
      </c>
      <c r="H5476" s="3" t="s">
        <v>873</v>
      </c>
      <c r="I5476" s="3" t="str">
        <f>_xlfn.XLOOKUP(Tbl_BalanceHistory[[#This Row],[AgyCode]],Tbl_Agencies[Agy Code],Tbl_Agencies[Agy Sort])</f>
        <v>187000</v>
      </c>
      <c r="J5476" s="2" t="str">
        <f>Tbl_BalanceHistory[[#This Row],[AgyCode]]&amp;": "&amp;Tbl_BalanceHistory[[#This Row],[Agency Name]]</f>
        <v>171: State Corporation Commission</v>
      </c>
      <c r="K5476" s="1">
        <v>2014</v>
      </c>
      <c r="L5476" s="3">
        <v>408</v>
      </c>
      <c r="M5476" s="3" t="s">
        <v>875</v>
      </c>
      <c r="N5476" s="2" t="str">
        <f>Tbl_BalanceHistory[[#This Row],[ProgramCode]]&amp;": "&amp;Tbl_BalanceHistory[[#This Row],[Program Name]]</f>
        <v>408: Plan Management</v>
      </c>
      <c r="O5476" s="3" t="s">
        <v>1730</v>
      </c>
      <c r="P5476" s="1" t="str">
        <f>IF(Tbl_BalanceHistory[[#This Row],[FundCode]]="0100","GF",IF(Tbl_BalanceHistory[[#This Row],[FundCode]]="01000","GF","Hi Ed / OCR"))</f>
        <v>GF</v>
      </c>
      <c r="Q5476" s="5">
        <v>98</v>
      </c>
      <c r="R5476" s="5">
        <v>0</v>
      </c>
      <c r="S5476" s="5">
        <v>98</v>
      </c>
      <c r="T5476" s="5">
        <v>0</v>
      </c>
      <c r="U5476" s="3"/>
      <c r="V5476" s="5">
        <v>98</v>
      </c>
      <c r="W5476" s="5">
        <v>0</v>
      </c>
      <c r="X5476" s="5"/>
      <c r="Y5476" s="5"/>
      <c r="Z5476" s="5">
        <f>Tbl_BalanceHistory[[#This Row],[Discretionary Recommended - Pre 2022]]+Tbl_BalanceHistory[[#This Row],[Discretionary Balance Recommended: Policy]]+Tbl_BalanceHistory[[#This Row],[Discretionary Balance Recommended: Commitments]]</f>
        <v>0</v>
      </c>
      <c r="AA5476" s="5">
        <f>Tbl_BalanceHistory[[#This Row],[Discretionary Balance]]-Tbl_BalanceHistory[[#This Row],[Discretionary Reappropriation]]</f>
        <v>98</v>
      </c>
      <c r="AB5476" s="2"/>
      <c r="AC5476" s="2"/>
      <c r="AD5476" s="2"/>
      <c r="AE5476" s="2"/>
    </row>
    <row r="5477" spans="1:31" ht="30" x14ac:dyDescent="0.25">
      <c r="A5477" s="2" t="s">
        <v>871</v>
      </c>
      <c r="B5477" s="3">
        <v>16</v>
      </c>
      <c r="C5477" s="3">
        <v>171</v>
      </c>
      <c r="D5477" s="3" t="s">
        <v>873</v>
      </c>
      <c r="E5477" s="3" t="str">
        <f>_xlfn.XLOOKUP(Tbl_BalanceHistory[[#This Row],[RespAgy]],Tbl_Agencies[Agy Code],Tbl_Agencies[Agy Sort])</f>
        <v>187000</v>
      </c>
      <c r="F5477" s="2" t="str">
        <f>Tbl_BalanceHistory[[#This Row],[RespAgy]]&amp;": "&amp;Tbl_BalanceHistory[[#This Row],[RespAgency]]</f>
        <v>171: State Corporation Commission</v>
      </c>
      <c r="G5477" s="3">
        <v>171</v>
      </c>
      <c r="H5477" s="3" t="s">
        <v>873</v>
      </c>
      <c r="I5477" s="3" t="str">
        <f>_xlfn.XLOOKUP(Tbl_BalanceHistory[[#This Row],[AgyCode]],Tbl_Agencies[Agy Code],Tbl_Agencies[Agy Sort])</f>
        <v>187000</v>
      </c>
      <c r="J5477" s="2" t="str">
        <f>Tbl_BalanceHistory[[#This Row],[AgyCode]]&amp;": "&amp;Tbl_BalanceHistory[[#This Row],[Agency Name]]</f>
        <v>171: State Corporation Commission</v>
      </c>
      <c r="K5477" s="1">
        <v>2015</v>
      </c>
      <c r="L5477" s="3">
        <v>408</v>
      </c>
      <c r="M5477" s="3" t="s">
        <v>875</v>
      </c>
      <c r="N5477" s="2" t="str">
        <f>Tbl_BalanceHistory[[#This Row],[ProgramCode]]&amp;": "&amp;Tbl_BalanceHistory[[#This Row],[Program Name]]</f>
        <v>408: Plan Management</v>
      </c>
      <c r="O5477" s="3" t="s">
        <v>1730</v>
      </c>
      <c r="P5477" s="1" t="str">
        <f>IF(Tbl_BalanceHistory[[#This Row],[FundCode]]="0100","GF",IF(Tbl_BalanceHistory[[#This Row],[FundCode]]="01000","GF","Hi Ed / OCR"))</f>
        <v>GF</v>
      </c>
      <c r="Q5477" s="5">
        <v>7642</v>
      </c>
      <c r="R5477" s="5">
        <v>119</v>
      </c>
      <c r="S5477" s="5">
        <v>7523</v>
      </c>
      <c r="T5477" s="5">
        <v>7523</v>
      </c>
      <c r="U5477" s="3" t="s">
        <v>1731</v>
      </c>
      <c r="V5477" s="5">
        <v>0</v>
      </c>
      <c r="W5477" s="5">
        <v>0</v>
      </c>
      <c r="X5477" s="5"/>
      <c r="Y5477" s="5"/>
      <c r="Z5477" s="5">
        <f>Tbl_BalanceHistory[[#This Row],[Discretionary Recommended - Pre 2022]]+Tbl_BalanceHistory[[#This Row],[Discretionary Balance Recommended: Policy]]+Tbl_BalanceHistory[[#This Row],[Discretionary Balance Recommended: Commitments]]</f>
        <v>0</v>
      </c>
      <c r="AA5477" s="5">
        <f>Tbl_BalanceHistory[[#This Row],[Discretionary Balance]]-Tbl_BalanceHistory[[#This Row],[Discretionary Reappropriation]]</f>
        <v>0</v>
      </c>
      <c r="AB5477" s="2"/>
      <c r="AC5477" s="2"/>
      <c r="AD5477" s="2"/>
      <c r="AE5477" s="2"/>
    </row>
    <row r="5478" spans="1:31" ht="30" x14ac:dyDescent="0.25">
      <c r="A5478" s="2" t="s">
        <v>871</v>
      </c>
      <c r="B5478" s="3">
        <v>16</v>
      </c>
      <c r="C5478" s="3">
        <v>171</v>
      </c>
      <c r="D5478" s="3" t="s">
        <v>873</v>
      </c>
      <c r="E5478" s="3" t="str">
        <f>_xlfn.XLOOKUP(Tbl_BalanceHistory[[#This Row],[RespAgy]],Tbl_Agencies[Agy Code],Tbl_Agencies[Agy Sort])</f>
        <v>187000</v>
      </c>
      <c r="F5478" s="2" t="str">
        <f>Tbl_BalanceHistory[[#This Row],[RespAgy]]&amp;": "&amp;Tbl_BalanceHistory[[#This Row],[RespAgency]]</f>
        <v>171: State Corporation Commission</v>
      </c>
      <c r="G5478" s="3">
        <v>171</v>
      </c>
      <c r="H5478" s="3" t="s">
        <v>873</v>
      </c>
      <c r="I5478" s="3" t="str">
        <f>_xlfn.XLOOKUP(Tbl_BalanceHistory[[#This Row],[AgyCode]],Tbl_Agencies[Agy Code],Tbl_Agencies[Agy Sort])</f>
        <v>187000</v>
      </c>
      <c r="J5478" s="2" t="str">
        <f>Tbl_BalanceHistory[[#This Row],[AgyCode]]&amp;": "&amp;Tbl_BalanceHistory[[#This Row],[Agency Name]]</f>
        <v>171: State Corporation Commission</v>
      </c>
      <c r="K5478" s="1">
        <v>2016</v>
      </c>
      <c r="L5478" s="3">
        <v>408</v>
      </c>
      <c r="M5478" s="3" t="s">
        <v>875</v>
      </c>
      <c r="N5478" s="2" t="str">
        <f>Tbl_BalanceHistory[[#This Row],[ProgramCode]]&amp;": "&amp;Tbl_BalanceHistory[[#This Row],[Program Name]]</f>
        <v>408: Plan Management</v>
      </c>
      <c r="O5478" s="3" t="s">
        <v>1730</v>
      </c>
      <c r="P5478" s="1" t="str">
        <f>IF(Tbl_BalanceHistory[[#This Row],[FundCode]]="0100","GF",IF(Tbl_BalanceHistory[[#This Row],[FundCode]]="01000","GF","Hi Ed / OCR"))</f>
        <v>GF</v>
      </c>
      <c r="Q5478" s="5">
        <v>21644</v>
      </c>
      <c r="R5478" s="5">
        <v>21643.34</v>
      </c>
      <c r="S5478" s="5">
        <v>0</v>
      </c>
      <c r="T5478" s="5">
        <v>0</v>
      </c>
      <c r="U5478" s="3" t="s">
        <v>1732</v>
      </c>
      <c r="V5478" s="5">
        <v>0</v>
      </c>
      <c r="W5478" s="5">
        <v>0</v>
      </c>
      <c r="X5478" s="5"/>
      <c r="Y5478" s="5"/>
      <c r="Z5478" s="5">
        <f>Tbl_BalanceHistory[[#This Row],[Discretionary Recommended - Pre 2022]]+Tbl_BalanceHistory[[#This Row],[Discretionary Balance Recommended: Policy]]+Tbl_BalanceHistory[[#This Row],[Discretionary Balance Recommended: Commitments]]</f>
        <v>0</v>
      </c>
      <c r="AA5478" s="5">
        <f>Tbl_BalanceHistory[[#This Row],[Discretionary Balance]]-Tbl_BalanceHistory[[#This Row],[Discretionary Reappropriation]]</f>
        <v>0</v>
      </c>
      <c r="AB5478" s="2"/>
      <c r="AC5478" s="2"/>
      <c r="AD5478" s="2"/>
      <c r="AE5478" s="2"/>
    </row>
    <row r="5479" spans="1:31" ht="30" x14ac:dyDescent="0.25">
      <c r="A5479" s="2" t="s">
        <v>871</v>
      </c>
      <c r="B5479" s="3">
        <v>16</v>
      </c>
      <c r="C5479" s="3">
        <v>171</v>
      </c>
      <c r="D5479" s="3" t="s">
        <v>873</v>
      </c>
      <c r="E5479" s="3" t="str">
        <f>_xlfn.XLOOKUP(Tbl_BalanceHistory[[#This Row],[RespAgy]],Tbl_Agencies[Agy Code],Tbl_Agencies[Agy Sort])</f>
        <v>187000</v>
      </c>
      <c r="F5479" s="2" t="str">
        <f>Tbl_BalanceHistory[[#This Row],[RespAgy]]&amp;": "&amp;Tbl_BalanceHistory[[#This Row],[RespAgency]]</f>
        <v>171: State Corporation Commission</v>
      </c>
      <c r="G5479" s="3">
        <v>171</v>
      </c>
      <c r="H5479" s="3" t="s">
        <v>873</v>
      </c>
      <c r="I5479" s="3" t="str">
        <f>_xlfn.XLOOKUP(Tbl_BalanceHistory[[#This Row],[AgyCode]],Tbl_Agencies[Agy Code],Tbl_Agencies[Agy Sort])</f>
        <v>187000</v>
      </c>
      <c r="J5479" s="2" t="str">
        <f>Tbl_BalanceHistory[[#This Row],[AgyCode]]&amp;": "&amp;Tbl_BalanceHistory[[#This Row],[Agency Name]]</f>
        <v>171: State Corporation Commission</v>
      </c>
      <c r="K5479" s="1">
        <v>2017</v>
      </c>
      <c r="L5479" s="3">
        <v>408</v>
      </c>
      <c r="M5479" s="3" t="s">
        <v>875</v>
      </c>
      <c r="N5479" s="2" t="str">
        <f>Tbl_BalanceHistory[[#This Row],[ProgramCode]]&amp;": "&amp;Tbl_BalanceHistory[[#This Row],[Program Name]]</f>
        <v>408: Plan Management</v>
      </c>
      <c r="O5479" s="3" t="s">
        <v>886</v>
      </c>
      <c r="P5479" s="1" t="str">
        <f>IF(Tbl_BalanceHistory[[#This Row],[FundCode]]="0100","GF",IF(Tbl_BalanceHistory[[#This Row],[FundCode]]="01000","GF","Hi Ed / OCR"))</f>
        <v>GF</v>
      </c>
      <c r="Q5479" s="5">
        <v>201180</v>
      </c>
      <c r="R5479" s="5">
        <v>54489.39</v>
      </c>
      <c r="S5479" s="5">
        <v>146690</v>
      </c>
      <c r="T5479" s="5">
        <v>146690</v>
      </c>
      <c r="U5479" s="3" t="s">
        <v>1732</v>
      </c>
      <c r="V5479" s="5">
        <v>0</v>
      </c>
      <c r="W5479" s="5">
        <v>0</v>
      </c>
      <c r="X5479" s="5"/>
      <c r="Y5479" s="5"/>
      <c r="Z5479" s="5">
        <f>Tbl_BalanceHistory[[#This Row],[Discretionary Recommended - Pre 2022]]+Tbl_BalanceHistory[[#This Row],[Discretionary Balance Recommended: Policy]]+Tbl_BalanceHistory[[#This Row],[Discretionary Balance Recommended: Commitments]]</f>
        <v>0</v>
      </c>
      <c r="AA5479" s="5">
        <f>Tbl_BalanceHistory[[#This Row],[Discretionary Balance]]-Tbl_BalanceHistory[[#This Row],[Discretionary Reappropriation]]</f>
        <v>0</v>
      </c>
      <c r="AB5479" s="2"/>
      <c r="AC5479" s="2"/>
      <c r="AD5479" s="2"/>
      <c r="AE5479" s="2"/>
    </row>
    <row r="5480" spans="1:31" ht="30" x14ac:dyDescent="0.25">
      <c r="A5480" s="2" t="s">
        <v>871</v>
      </c>
      <c r="B5480" s="3">
        <v>16</v>
      </c>
      <c r="C5480" s="3">
        <v>171</v>
      </c>
      <c r="D5480" s="3" t="s">
        <v>873</v>
      </c>
      <c r="E5480" s="3" t="str">
        <f>_xlfn.XLOOKUP(Tbl_BalanceHistory[[#This Row],[RespAgy]],Tbl_Agencies[Agy Code],Tbl_Agencies[Agy Sort])</f>
        <v>187000</v>
      </c>
      <c r="F5480" s="2" t="str">
        <f>Tbl_BalanceHistory[[#This Row],[RespAgy]]&amp;": "&amp;Tbl_BalanceHistory[[#This Row],[RespAgency]]</f>
        <v>171: State Corporation Commission</v>
      </c>
      <c r="G5480" s="3">
        <v>171</v>
      </c>
      <c r="H5480" s="3" t="s">
        <v>873</v>
      </c>
      <c r="I5480" s="3" t="str">
        <f>_xlfn.XLOOKUP(Tbl_BalanceHistory[[#This Row],[AgyCode]],Tbl_Agencies[Agy Code],Tbl_Agencies[Agy Sort])</f>
        <v>187000</v>
      </c>
      <c r="J5480" s="2" t="str">
        <f>Tbl_BalanceHistory[[#This Row],[AgyCode]]&amp;": "&amp;Tbl_BalanceHistory[[#This Row],[Agency Name]]</f>
        <v>171: State Corporation Commission</v>
      </c>
      <c r="K5480" s="1">
        <v>2018</v>
      </c>
      <c r="L5480" s="3">
        <v>408</v>
      </c>
      <c r="M5480" s="3" t="s">
        <v>875</v>
      </c>
      <c r="N5480" s="2" t="str">
        <f>Tbl_BalanceHistory[[#This Row],[ProgramCode]]&amp;": "&amp;Tbl_BalanceHistory[[#This Row],[Program Name]]</f>
        <v>408: Plan Management</v>
      </c>
      <c r="O5480" s="3" t="s">
        <v>886</v>
      </c>
      <c r="P5480" s="1" t="str">
        <f>IF(Tbl_BalanceHistory[[#This Row],[FundCode]]="0100","GF",IF(Tbl_BalanceHistory[[#This Row],[FundCode]]="01000","GF","Hi Ed / OCR"))</f>
        <v>GF</v>
      </c>
      <c r="Q5480" s="5">
        <v>201078</v>
      </c>
      <c r="R5480" s="5">
        <v>41257.01</v>
      </c>
      <c r="S5480" s="5">
        <v>159820</v>
      </c>
      <c r="T5480" s="5">
        <v>159820</v>
      </c>
      <c r="U5480" s="3" t="s">
        <v>1733</v>
      </c>
      <c r="V5480" s="5">
        <v>0</v>
      </c>
      <c r="W5480" s="5">
        <v>0</v>
      </c>
      <c r="X5480" s="5"/>
      <c r="Y5480" s="5"/>
      <c r="Z5480" s="5">
        <f>Tbl_BalanceHistory[[#This Row],[Discretionary Recommended - Pre 2022]]+Tbl_BalanceHistory[[#This Row],[Discretionary Balance Recommended: Policy]]+Tbl_BalanceHistory[[#This Row],[Discretionary Balance Recommended: Commitments]]</f>
        <v>0</v>
      </c>
      <c r="AA5480" s="5">
        <f>Tbl_BalanceHistory[[#This Row],[Discretionary Balance]]-Tbl_BalanceHistory[[#This Row],[Discretionary Reappropriation]]</f>
        <v>0</v>
      </c>
      <c r="AB5480" s="2"/>
      <c r="AC5480" s="2"/>
      <c r="AD5480" s="2"/>
      <c r="AE5480" s="2"/>
    </row>
    <row r="5481" spans="1:31" ht="30" x14ac:dyDescent="0.25">
      <c r="A5481" s="2" t="s">
        <v>871</v>
      </c>
      <c r="B5481" s="3">
        <v>16</v>
      </c>
      <c r="C5481" s="3">
        <v>171</v>
      </c>
      <c r="D5481" s="3" t="s">
        <v>873</v>
      </c>
      <c r="E5481" s="3" t="str">
        <f>_xlfn.XLOOKUP(Tbl_BalanceHistory[[#This Row],[RespAgy]],Tbl_Agencies[Agy Code],Tbl_Agencies[Agy Sort])</f>
        <v>187000</v>
      </c>
      <c r="F5481" s="2" t="str">
        <f>Tbl_BalanceHistory[[#This Row],[RespAgy]]&amp;": "&amp;Tbl_BalanceHistory[[#This Row],[RespAgency]]</f>
        <v>171: State Corporation Commission</v>
      </c>
      <c r="G5481" s="3">
        <v>171</v>
      </c>
      <c r="H5481" s="3" t="s">
        <v>873</v>
      </c>
      <c r="I5481" s="3" t="str">
        <f>_xlfn.XLOOKUP(Tbl_BalanceHistory[[#This Row],[AgyCode]],Tbl_Agencies[Agy Code],Tbl_Agencies[Agy Sort])</f>
        <v>187000</v>
      </c>
      <c r="J5481" s="2" t="str">
        <f>Tbl_BalanceHistory[[#This Row],[AgyCode]]&amp;": "&amp;Tbl_BalanceHistory[[#This Row],[Agency Name]]</f>
        <v>171: State Corporation Commission</v>
      </c>
      <c r="K5481" s="1">
        <v>2019</v>
      </c>
      <c r="L5481" s="3">
        <v>408</v>
      </c>
      <c r="M5481" s="3" t="s">
        <v>875</v>
      </c>
      <c r="N5481" s="2" t="str">
        <f>Tbl_BalanceHistory[[#This Row],[ProgramCode]]&amp;": "&amp;Tbl_BalanceHistory[[#This Row],[Program Name]]</f>
        <v>408: Plan Management</v>
      </c>
      <c r="O5481" s="3" t="s">
        <v>886</v>
      </c>
      <c r="P5481" s="1" t="str">
        <f>IF(Tbl_BalanceHistory[[#This Row],[FundCode]]="0100","GF",IF(Tbl_BalanceHistory[[#This Row],[FundCode]]="01000","GF","Hi Ed / OCR"))</f>
        <v>GF</v>
      </c>
      <c r="Q5481" s="5">
        <v>260151</v>
      </c>
      <c r="R5481" s="5">
        <v>53511.51</v>
      </c>
      <c r="S5481" s="5">
        <v>206639.49</v>
      </c>
      <c r="T5481" s="5">
        <v>206639.49</v>
      </c>
      <c r="U5481" s="3" t="s">
        <v>1733</v>
      </c>
      <c r="V5481" s="5">
        <v>0</v>
      </c>
      <c r="W5481" s="5">
        <v>0</v>
      </c>
      <c r="X5481" s="5"/>
      <c r="Y5481" s="5"/>
      <c r="Z5481" s="5">
        <f>Tbl_BalanceHistory[[#This Row],[Discretionary Recommended - Pre 2022]]+Tbl_BalanceHistory[[#This Row],[Discretionary Balance Recommended: Policy]]+Tbl_BalanceHistory[[#This Row],[Discretionary Balance Recommended: Commitments]]</f>
        <v>0</v>
      </c>
      <c r="AA5481" s="5">
        <f>Tbl_BalanceHistory[[#This Row],[Discretionary Balance]]-Tbl_BalanceHistory[[#This Row],[Discretionary Reappropriation]]</f>
        <v>0</v>
      </c>
      <c r="AB5481" s="2"/>
      <c r="AC5481" s="2"/>
      <c r="AD5481" s="2"/>
      <c r="AE5481" s="2"/>
    </row>
    <row r="5482" spans="1:31" ht="30" x14ac:dyDescent="0.25">
      <c r="A5482" s="2" t="s">
        <v>871</v>
      </c>
      <c r="B5482" s="3">
        <v>16</v>
      </c>
      <c r="C5482" s="3">
        <v>171</v>
      </c>
      <c r="D5482" s="3" t="s">
        <v>873</v>
      </c>
      <c r="E5482" s="3" t="str">
        <f>_xlfn.XLOOKUP(Tbl_BalanceHistory[[#This Row],[RespAgy]],Tbl_Agencies[Agy Code],Tbl_Agencies[Agy Sort])</f>
        <v>187000</v>
      </c>
      <c r="F5482" s="2" t="str">
        <f>Tbl_BalanceHistory[[#This Row],[RespAgy]]&amp;": "&amp;Tbl_BalanceHistory[[#This Row],[RespAgency]]</f>
        <v>171: State Corporation Commission</v>
      </c>
      <c r="G5482" s="3">
        <v>171</v>
      </c>
      <c r="H5482" s="3" t="s">
        <v>873</v>
      </c>
      <c r="I5482" s="3" t="str">
        <f>_xlfn.XLOOKUP(Tbl_BalanceHistory[[#This Row],[AgyCode]],Tbl_Agencies[Agy Code],Tbl_Agencies[Agy Sort])</f>
        <v>187000</v>
      </c>
      <c r="J5482" s="2" t="str">
        <f>Tbl_BalanceHistory[[#This Row],[AgyCode]]&amp;": "&amp;Tbl_BalanceHistory[[#This Row],[Agency Name]]</f>
        <v>171: State Corporation Commission</v>
      </c>
      <c r="K5482" s="1">
        <v>2020</v>
      </c>
      <c r="L5482" s="3">
        <v>408</v>
      </c>
      <c r="M5482" s="3" t="s">
        <v>875</v>
      </c>
      <c r="N5482" s="2" t="str">
        <f>Tbl_BalanceHistory[[#This Row],[ProgramCode]]&amp;": "&amp;Tbl_BalanceHistory[[#This Row],[Program Name]]</f>
        <v>408: Plan Management</v>
      </c>
      <c r="O5482" s="3" t="s">
        <v>886</v>
      </c>
      <c r="P5482" s="1" t="str">
        <f>IF(Tbl_BalanceHistory[[#This Row],[FundCode]]="0100","GF",IF(Tbl_BalanceHistory[[#This Row],[FundCode]]="01000","GF","Hi Ed / OCR"))</f>
        <v>GF</v>
      </c>
      <c r="Q5482" s="5">
        <v>310310.49</v>
      </c>
      <c r="R5482" s="5">
        <v>68250.23</v>
      </c>
      <c r="S5482" s="5">
        <v>242060.26</v>
      </c>
      <c r="T5482" s="5">
        <v>242060.26</v>
      </c>
      <c r="U5482" s="3" t="s">
        <v>1733</v>
      </c>
      <c r="V5482" s="5">
        <v>0</v>
      </c>
      <c r="W5482" s="5">
        <v>0</v>
      </c>
      <c r="X5482" s="5"/>
      <c r="Y5482" s="5"/>
      <c r="Z5482" s="5">
        <f>Tbl_BalanceHistory[[#This Row],[Discretionary Recommended - Pre 2022]]+Tbl_BalanceHistory[[#This Row],[Discretionary Balance Recommended: Policy]]+Tbl_BalanceHistory[[#This Row],[Discretionary Balance Recommended: Commitments]]</f>
        <v>0</v>
      </c>
      <c r="AA5482" s="5">
        <f>Tbl_BalanceHistory[[#This Row],[Discretionary Balance]]-Tbl_BalanceHistory[[#This Row],[Discretionary Reappropriation]]</f>
        <v>0</v>
      </c>
      <c r="AB5482" s="2"/>
      <c r="AC5482" s="2"/>
      <c r="AD5482" s="2"/>
      <c r="AE5482" s="2"/>
    </row>
    <row r="5483" spans="1:31" ht="105" x14ac:dyDescent="0.25">
      <c r="A5483" s="2" t="s">
        <v>871</v>
      </c>
      <c r="B5483" s="3">
        <v>16</v>
      </c>
      <c r="C5483" s="3">
        <v>158</v>
      </c>
      <c r="D5483" s="3" t="s">
        <v>878</v>
      </c>
      <c r="E5483" s="3" t="str">
        <f>_xlfn.XLOOKUP(Tbl_BalanceHistory[[#This Row],[RespAgy]],Tbl_Agencies[Agy Code],Tbl_Agencies[Agy Sort])</f>
        <v>190000</v>
      </c>
      <c r="F5483" s="2" t="str">
        <f>Tbl_BalanceHistory[[#This Row],[RespAgy]]&amp;": "&amp;Tbl_BalanceHistory[[#This Row],[RespAgency]]</f>
        <v>158: Virginia Retirement System</v>
      </c>
      <c r="G5483" s="3">
        <v>158</v>
      </c>
      <c r="H5483" s="3" t="s">
        <v>878</v>
      </c>
      <c r="I5483" s="3" t="str">
        <f>_xlfn.XLOOKUP(Tbl_BalanceHistory[[#This Row],[AgyCode]],Tbl_Agencies[Agy Code],Tbl_Agencies[Agy Sort])</f>
        <v>190000</v>
      </c>
      <c r="J5483" s="2" t="str">
        <f>Tbl_BalanceHistory[[#This Row],[AgyCode]]&amp;": "&amp;Tbl_BalanceHistory[[#This Row],[Agency Name]]</f>
        <v>158: Virginia Retirement System</v>
      </c>
      <c r="K5483" s="1">
        <v>2016</v>
      </c>
      <c r="L5483" s="3">
        <v>704</v>
      </c>
      <c r="M5483" s="3" t="s">
        <v>127</v>
      </c>
      <c r="N5483" s="2" t="str">
        <f>Tbl_BalanceHistory[[#This Row],[ProgramCode]]&amp;": "&amp;Tbl_BalanceHistory[[#This Row],[Program Name]]</f>
        <v>704: Personnel Management Services</v>
      </c>
      <c r="O5483" s="3" t="s">
        <v>1730</v>
      </c>
      <c r="P5483" s="1" t="str">
        <f>IF(Tbl_BalanceHistory[[#This Row],[FundCode]]="0100","GF",IF(Tbl_BalanceHistory[[#This Row],[FundCode]]="01000","GF","Hi Ed / OCR"))</f>
        <v>GF</v>
      </c>
      <c r="Q5483" s="5">
        <v>124705</v>
      </c>
      <c r="R5483" s="5">
        <v>0</v>
      </c>
      <c r="S5483" s="5">
        <v>124705</v>
      </c>
      <c r="T5483" s="5">
        <v>124705</v>
      </c>
      <c r="U5483" s="3" t="s">
        <v>2345</v>
      </c>
      <c r="V5483" s="5">
        <v>0</v>
      </c>
      <c r="W5483" s="5">
        <v>0</v>
      </c>
      <c r="X5483" s="5"/>
      <c r="Y5483" s="5"/>
      <c r="Z5483" s="5">
        <f>Tbl_BalanceHistory[[#This Row],[Discretionary Recommended - Pre 2022]]+Tbl_BalanceHistory[[#This Row],[Discretionary Balance Recommended: Policy]]+Tbl_BalanceHistory[[#This Row],[Discretionary Balance Recommended: Commitments]]</f>
        <v>0</v>
      </c>
      <c r="AA5483" s="5">
        <f>Tbl_BalanceHistory[[#This Row],[Discretionary Balance]]-Tbl_BalanceHistory[[#This Row],[Discretionary Reappropriation]]</f>
        <v>0</v>
      </c>
      <c r="AB5483" s="2"/>
      <c r="AC5483" s="2"/>
      <c r="AD5483" s="2"/>
      <c r="AE5483" s="2" t="s">
        <v>2346</v>
      </c>
    </row>
    <row r="5484" spans="1:31" ht="30" x14ac:dyDescent="0.25">
      <c r="A5484" s="2" t="s">
        <v>871</v>
      </c>
      <c r="B5484" s="3">
        <v>16</v>
      </c>
      <c r="C5484" s="3">
        <v>158</v>
      </c>
      <c r="D5484" s="3" t="s">
        <v>878</v>
      </c>
      <c r="E5484" s="3" t="str">
        <f>_xlfn.XLOOKUP(Tbl_BalanceHistory[[#This Row],[RespAgy]],Tbl_Agencies[Agy Code],Tbl_Agencies[Agy Sort])</f>
        <v>190000</v>
      </c>
      <c r="F5484" s="2" t="str">
        <f>Tbl_BalanceHistory[[#This Row],[RespAgy]]&amp;": "&amp;Tbl_BalanceHistory[[#This Row],[RespAgency]]</f>
        <v>158: Virginia Retirement System</v>
      </c>
      <c r="G5484" s="3">
        <v>158</v>
      </c>
      <c r="H5484" s="3" t="s">
        <v>878</v>
      </c>
      <c r="I5484" s="3" t="str">
        <f>_xlfn.XLOOKUP(Tbl_BalanceHistory[[#This Row],[AgyCode]],Tbl_Agencies[Agy Code],Tbl_Agencies[Agy Sort])</f>
        <v>190000</v>
      </c>
      <c r="J5484" s="2" t="str">
        <f>Tbl_BalanceHistory[[#This Row],[AgyCode]]&amp;": "&amp;Tbl_BalanceHistory[[#This Row],[Agency Name]]</f>
        <v>158: Virginia Retirement System</v>
      </c>
      <c r="K5484" s="1">
        <v>2017</v>
      </c>
      <c r="L5484" s="3">
        <v>704</v>
      </c>
      <c r="M5484" s="3" t="s">
        <v>127</v>
      </c>
      <c r="N5484" s="2" t="str">
        <f>Tbl_BalanceHistory[[#This Row],[ProgramCode]]&amp;": "&amp;Tbl_BalanceHistory[[#This Row],[Program Name]]</f>
        <v>704: Personnel Management Services</v>
      </c>
      <c r="O5484" s="3" t="s">
        <v>886</v>
      </c>
      <c r="P5484" s="1" t="str">
        <f>IF(Tbl_BalanceHistory[[#This Row],[FundCode]]="0100","GF",IF(Tbl_BalanceHistory[[#This Row],[FundCode]]="01000","GF","Hi Ed / OCR"))</f>
        <v>GF</v>
      </c>
      <c r="Q5484" s="5">
        <v>32585</v>
      </c>
      <c r="R5484" s="5">
        <v>32585</v>
      </c>
      <c r="S5484" s="5">
        <v>0</v>
      </c>
      <c r="T5484" s="5">
        <v>0</v>
      </c>
      <c r="U5484" s="3" t="s">
        <v>1732</v>
      </c>
      <c r="V5484" s="5">
        <v>0</v>
      </c>
      <c r="W5484" s="5">
        <v>0</v>
      </c>
      <c r="X5484" s="5"/>
      <c r="Y5484" s="5"/>
      <c r="Z5484" s="5">
        <f>Tbl_BalanceHistory[[#This Row],[Discretionary Recommended - Pre 2022]]+Tbl_BalanceHistory[[#This Row],[Discretionary Balance Recommended: Policy]]+Tbl_BalanceHistory[[#This Row],[Discretionary Balance Recommended: Commitments]]</f>
        <v>0</v>
      </c>
      <c r="AA5484" s="5">
        <f>Tbl_BalanceHistory[[#This Row],[Discretionary Balance]]-Tbl_BalanceHistory[[#This Row],[Discretionary Reappropriation]]</f>
        <v>0</v>
      </c>
      <c r="AB5484" s="2"/>
      <c r="AC5484" s="2"/>
      <c r="AD5484" s="2"/>
      <c r="AE5484" s="2"/>
    </row>
    <row r="5485" spans="1:31" ht="30" x14ac:dyDescent="0.25">
      <c r="A5485" s="2" t="s">
        <v>871</v>
      </c>
      <c r="B5485" s="3">
        <v>16</v>
      </c>
      <c r="C5485" s="3">
        <v>158</v>
      </c>
      <c r="D5485" s="3" t="s">
        <v>878</v>
      </c>
      <c r="E5485" s="3" t="str">
        <f>_xlfn.XLOOKUP(Tbl_BalanceHistory[[#This Row],[RespAgy]],Tbl_Agencies[Agy Code],Tbl_Agencies[Agy Sort])</f>
        <v>190000</v>
      </c>
      <c r="F5485" s="2" t="str">
        <f>Tbl_BalanceHistory[[#This Row],[RespAgy]]&amp;": "&amp;Tbl_BalanceHistory[[#This Row],[RespAgency]]</f>
        <v>158: Virginia Retirement System</v>
      </c>
      <c r="G5485" s="3">
        <v>158</v>
      </c>
      <c r="H5485" s="3" t="s">
        <v>878</v>
      </c>
      <c r="I5485" s="3" t="str">
        <f>_xlfn.XLOOKUP(Tbl_BalanceHistory[[#This Row],[AgyCode]],Tbl_Agencies[Agy Code],Tbl_Agencies[Agy Sort])</f>
        <v>190000</v>
      </c>
      <c r="J5485" s="2" t="str">
        <f>Tbl_BalanceHistory[[#This Row],[AgyCode]]&amp;": "&amp;Tbl_BalanceHistory[[#This Row],[Agency Name]]</f>
        <v>158: Virginia Retirement System</v>
      </c>
      <c r="K5485" s="1">
        <v>2018</v>
      </c>
      <c r="L5485" s="3">
        <v>704</v>
      </c>
      <c r="M5485" s="3" t="s">
        <v>127</v>
      </c>
      <c r="N5485" s="2" t="str">
        <f>Tbl_BalanceHistory[[#This Row],[ProgramCode]]&amp;": "&amp;Tbl_BalanceHistory[[#This Row],[Program Name]]</f>
        <v>704: Personnel Management Services</v>
      </c>
      <c r="O5485" s="3" t="s">
        <v>886</v>
      </c>
      <c r="P5485" s="1" t="str">
        <f>IF(Tbl_BalanceHistory[[#This Row],[FundCode]]="0100","GF",IF(Tbl_BalanceHistory[[#This Row],[FundCode]]="01000","GF","Hi Ed / OCR"))</f>
        <v>GF</v>
      </c>
      <c r="Q5485" s="5">
        <v>50000</v>
      </c>
      <c r="R5485" s="5">
        <v>50000</v>
      </c>
      <c r="S5485" s="5">
        <v>0</v>
      </c>
      <c r="T5485" s="5">
        <v>0</v>
      </c>
      <c r="U5485" s="3" t="s">
        <v>1733</v>
      </c>
      <c r="V5485" s="5">
        <v>0</v>
      </c>
      <c r="W5485" s="5">
        <v>0</v>
      </c>
      <c r="X5485" s="5"/>
      <c r="Y5485" s="5"/>
      <c r="Z5485" s="5">
        <f>Tbl_BalanceHistory[[#This Row],[Discretionary Recommended - Pre 2022]]+Tbl_BalanceHistory[[#This Row],[Discretionary Balance Recommended: Policy]]+Tbl_BalanceHistory[[#This Row],[Discretionary Balance Recommended: Commitments]]</f>
        <v>0</v>
      </c>
      <c r="AA5485" s="5">
        <f>Tbl_BalanceHistory[[#This Row],[Discretionary Balance]]-Tbl_BalanceHistory[[#This Row],[Discretionary Reappropriation]]</f>
        <v>0</v>
      </c>
      <c r="AB5485" s="2"/>
      <c r="AC5485" s="2"/>
      <c r="AD5485" s="2"/>
      <c r="AE5485" s="2"/>
    </row>
    <row r="5486" spans="1:31" ht="30" x14ac:dyDescent="0.25">
      <c r="A5486" s="2" t="s">
        <v>871</v>
      </c>
      <c r="B5486" s="3">
        <v>16</v>
      </c>
      <c r="C5486" s="3">
        <v>158</v>
      </c>
      <c r="D5486" s="3" t="s">
        <v>878</v>
      </c>
      <c r="E5486" s="3" t="str">
        <f>_xlfn.XLOOKUP(Tbl_BalanceHistory[[#This Row],[RespAgy]],Tbl_Agencies[Agy Code],Tbl_Agencies[Agy Sort])</f>
        <v>190000</v>
      </c>
      <c r="F5486" s="2" t="str">
        <f>Tbl_BalanceHistory[[#This Row],[RespAgy]]&amp;": "&amp;Tbl_BalanceHistory[[#This Row],[RespAgency]]</f>
        <v>158: Virginia Retirement System</v>
      </c>
      <c r="G5486" s="3">
        <v>158</v>
      </c>
      <c r="H5486" s="3" t="s">
        <v>878</v>
      </c>
      <c r="I5486" s="3" t="str">
        <f>_xlfn.XLOOKUP(Tbl_BalanceHistory[[#This Row],[AgyCode]],Tbl_Agencies[Agy Code],Tbl_Agencies[Agy Sort])</f>
        <v>190000</v>
      </c>
      <c r="J5486" s="2" t="str">
        <f>Tbl_BalanceHistory[[#This Row],[AgyCode]]&amp;": "&amp;Tbl_BalanceHistory[[#This Row],[Agency Name]]</f>
        <v>158: Virginia Retirement System</v>
      </c>
      <c r="K5486" s="1">
        <v>2019</v>
      </c>
      <c r="L5486" s="3">
        <v>704</v>
      </c>
      <c r="M5486" s="3" t="s">
        <v>127</v>
      </c>
      <c r="N5486" s="2" t="str">
        <f>Tbl_BalanceHistory[[#This Row],[ProgramCode]]&amp;": "&amp;Tbl_BalanceHistory[[#This Row],[Program Name]]</f>
        <v>704: Personnel Management Services</v>
      </c>
      <c r="O5486" s="3" t="s">
        <v>886</v>
      </c>
      <c r="P5486" s="1" t="str">
        <f>IF(Tbl_BalanceHistory[[#This Row],[FundCode]]="0100","GF",IF(Tbl_BalanceHistory[[#This Row],[FundCode]]="01000","GF","Hi Ed / OCR"))</f>
        <v>GF</v>
      </c>
      <c r="Q5486" s="5">
        <v>185137</v>
      </c>
      <c r="R5486" s="5">
        <v>185137</v>
      </c>
      <c r="S5486" s="5">
        <v>0</v>
      </c>
      <c r="T5486" s="5">
        <v>0</v>
      </c>
      <c r="U5486" s="3" t="s">
        <v>1733</v>
      </c>
      <c r="V5486" s="5">
        <v>0</v>
      </c>
      <c r="W5486" s="5">
        <v>0</v>
      </c>
      <c r="X5486" s="5"/>
      <c r="Y5486" s="5"/>
      <c r="Z5486" s="5">
        <f>Tbl_BalanceHistory[[#This Row],[Discretionary Recommended - Pre 2022]]+Tbl_BalanceHistory[[#This Row],[Discretionary Balance Recommended: Policy]]+Tbl_BalanceHistory[[#This Row],[Discretionary Balance Recommended: Commitments]]</f>
        <v>0</v>
      </c>
      <c r="AA5486" s="5">
        <f>Tbl_BalanceHistory[[#This Row],[Discretionary Balance]]-Tbl_BalanceHistory[[#This Row],[Discretionary Reappropriation]]</f>
        <v>0</v>
      </c>
      <c r="AB5486" s="2"/>
      <c r="AC5486" s="2"/>
      <c r="AD5486" s="2"/>
      <c r="AE5486" s="2"/>
    </row>
    <row r="5487" spans="1:31" ht="30" x14ac:dyDescent="0.25">
      <c r="A5487" s="2" t="s">
        <v>871</v>
      </c>
      <c r="B5487" s="3">
        <v>16</v>
      </c>
      <c r="C5487" s="3">
        <v>158</v>
      </c>
      <c r="D5487" s="3" t="s">
        <v>878</v>
      </c>
      <c r="E5487" s="3" t="str">
        <f>_xlfn.XLOOKUP(Tbl_BalanceHistory[[#This Row],[RespAgy]],Tbl_Agencies[Agy Code],Tbl_Agencies[Agy Sort])</f>
        <v>190000</v>
      </c>
      <c r="F5487" s="2" t="str">
        <f>Tbl_BalanceHistory[[#This Row],[RespAgy]]&amp;": "&amp;Tbl_BalanceHistory[[#This Row],[RespAgency]]</f>
        <v>158: Virginia Retirement System</v>
      </c>
      <c r="G5487" s="3">
        <v>158</v>
      </c>
      <c r="H5487" s="3" t="s">
        <v>878</v>
      </c>
      <c r="I5487" s="3" t="str">
        <f>_xlfn.XLOOKUP(Tbl_BalanceHistory[[#This Row],[AgyCode]],Tbl_Agencies[Agy Code],Tbl_Agencies[Agy Sort])</f>
        <v>190000</v>
      </c>
      <c r="J5487" s="2" t="str">
        <f>Tbl_BalanceHistory[[#This Row],[AgyCode]]&amp;": "&amp;Tbl_BalanceHistory[[#This Row],[Agency Name]]</f>
        <v>158: Virginia Retirement System</v>
      </c>
      <c r="K5487" s="1">
        <v>2020</v>
      </c>
      <c r="L5487" s="3">
        <v>704</v>
      </c>
      <c r="M5487" s="3" t="s">
        <v>127</v>
      </c>
      <c r="N5487" s="2" t="str">
        <f>Tbl_BalanceHistory[[#This Row],[ProgramCode]]&amp;": "&amp;Tbl_BalanceHistory[[#This Row],[Program Name]]</f>
        <v>704: Personnel Management Services</v>
      </c>
      <c r="O5487" s="3" t="s">
        <v>886</v>
      </c>
      <c r="P5487" s="1" t="str">
        <f>IF(Tbl_BalanceHistory[[#This Row],[FundCode]]="0100","GF",IF(Tbl_BalanceHistory[[#This Row],[FundCode]]="01000","GF","Hi Ed / OCR"))</f>
        <v>GF</v>
      </c>
      <c r="Q5487" s="5">
        <v>80000</v>
      </c>
      <c r="R5487" s="5">
        <v>80000</v>
      </c>
      <c r="S5487" s="5">
        <v>0</v>
      </c>
      <c r="T5487" s="5">
        <v>0</v>
      </c>
      <c r="U5487" s="3" t="s">
        <v>1733</v>
      </c>
      <c r="V5487" s="5">
        <v>0</v>
      </c>
      <c r="W5487" s="5">
        <v>0</v>
      </c>
      <c r="X5487" s="5"/>
      <c r="Y5487" s="5"/>
      <c r="Z5487" s="5">
        <f>Tbl_BalanceHistory[[#This Row],[Discretionary Recommended - Pre 2022]]+Tbl_BalanceHistory[[#This Row],[Discretionary Balance Recommended: Policy]]+Tbl_BalanceHistory[[#This Row],[Discretionary Balance Recommended: Commitments]]</f>
        <v>0</v>
      </c>
      <c r="AA5487" s="5">
        <f>Tbl_BalanceHistory[[#This Row],[Discretionary Balance]]-Tbl_BalanceHistory[[#This Row],[Discretionary Reappropriation]]</f>
        <v>0</v>
      </c>
      <c r="AB5487" s="2"/>
      <c r="AC5487" s="2"/>
      <c r="AD5487" s="2"/>
      <c r="AE5487" s="2"/>
    </row>
    <row r="5488" spans="1:31" ht="45" x14ac:dyDescent="0.25">
      <c r="A5488" s="2" t="s">
        <v>871</v>
      </c>
      <c r="B5488" s="3">
        <v>16</v>
      </c>
      <c r="C5488" s="3">
        <v>191</v>
      </c>
      <c r="D5488" s="3" t="s">
        <v>881</v>
      </c>
      <c r="E5488" s="3" t="str">
        <f>_xlfn.XLOOKUP(Tbl_BalanceHistory[[#This Row],[RespAgy]],Tbl_Agencies[Agy Code],Tbl_Agencies[Agy Sort])</f>
        <v>191000</v>
      </c>
      <c r="F5488" s="2" t="str">
        <f>Tbl_BalanceHistory[[#This Row],[RespAgy]]&amp;": "&amp;Tbl_BalanceHistory[[#This Row],[RespAgency]]</f>
        <v>191: Virginia Workers' Compensation Commission</v>
      </c>
      <c r="G5488" s="3">
        <v>191</v>
      </c>
      <c r="H5488" s="3" t="s">
        <v>881</v>
      </c>
      <c r="I5488" s="3" t="str">
        <f>_xlfn.XLOOKUP(Tbl_BalanceHistory[[#This Row],[AgyCode]],Tbl_Agencies[Agy Code],Tbl_Agencies[Agy Sort])</f>
        <v>191000</v>
      </c>
      <c r="J5488" s="2" t="str">
        <f>Tbl_BalanceHistory[[#This Row],[AgyCode]]&amp;": "&amp;Tbl_BalanceHistory[[#This Row],[Agency Name]]</f>
        <v>191: Virginia Workers' Compensation Commission</v>
      </c>
      <c r="K5488" s="1">
        <v>2017</v>
      </c>
      <c r="L5488" s="3">
        <v>462</v>
      </c>
      <c r="M5488" s="3" t="s">
        <v>1661</v>
      </c>
      <c r="N5488" s="2" t="str">
        <f>Tbl_BalanceHistory[[#This Row],[ProgramCode]]&amp;": "&amp;Tbl_BalanceHistory[[#This Row],[Program Name]]</f>
        <v>462: Employment Assistance Services</v>
      </c>
      <c r="O5488" s="3" t="s">
        <v>886</v>
      </c>
      <c r="P5488" s="1" t="str">
        <f>IF(Tbl_BalanceHistory[[#This Row],[FundCode]]="0100","GF",IF(Tbl_BalanceHistory[[#This Row],[FundCode]]="01000","GF","Hi Ed / OCR"))</f>
        <v>GF</v>
      </c>
      <c r="Q5488" s="5">
        <v>1000000</v>
      </c>
      <c r="R5488" s="5">
        <v>1000000</v>
      </c>
      <c r="S5488" s="5">
        <v>0</v>
      </c>
      <c r="T5488" s="5">
        <v>0</v>
      </c>
      <c r="U5488" s="3" t="s">
        <v>1732</v>
      </c>
      <c r="V5488" s="5">
        <v>0</v>
      </c>
      <c r="W5488" s="5">
        <v>0</v>
      </c>
      <c r="X5488" s="5"/>
      <c r="Y5488" s="5"/>
      <c r="Z5488" s="5">
        <f>Tbl_BalanceHistory[[#This Row],[Discretionary Recommended - Pre 2022]]+Tbl_BalanceHistory[[#This Row],[Discretionary Balance Recommended: Policy]]+Tbl_BalanceHistory[[#This Row],[Discretionary Balance Recommended: Commitments]]</f>
        <v>0</v>
      </c>
      <c r="AA5488" s="5">
        <f>Tbl_BalanceHistory[[#This Row],[Discretionary Balance]]-Tbl_BalanceHistory[[#This Row],[Discretionary Reappropriation]]</f>
        <v>0</v>
      </c>
      <c r="AB5488" s="2"/>
      <c r="AC5488" s="2"/>
      <c r="AD5488" s="2"/>
      <c r="AE5488" s="2"/>
    </row>
    <row r="5489" spans="1:31" ht="60" x14ac:dyDescent="0.25">
      <c r="A5489" s="2" t="s">
        <v>871</v>
      </c>
      <c r="B5489" s="3">
        <v>17</v>
      </c>
      <c r="C5489" s="3">
        <v>977</v>
      </c>
      <c r="D5489" s="3" t="s">
        <v>755</v>
      </c>
      <c r="E5489" s="3" t="str">
        <f>_xlfn.XLOOKUP(Tbl_BalanceHistory[[#This Row],[RespAgy]],Tbl_Agencies[Agy Code],Tbl_Agencies[Agy Sort])</f>
        <v>159001</v>
      </c>
      <c r="F5489" s="2" t="str">
        <f>Tbl_BalanceHistory[[#This Row],[RespAgy]]&amp;": "&amp;Tbl_BalanceHistory[[#This Row],[RespAgency]]</f>
        <v>977: Virginia Cannabis Control Authority</v>
      </c>
      <c r="G5489" s="3">
        <v>977</v>
      </c>
      <c r="H5489" s="3" t="s">
        <v>755</v>
      </c>
      <c r="I5489" s="3" t="str">
        <f>_xlfn.XLOOKUP(Tbl_BalanceHistory[[#This Row],[AgyCode]],Tbl_Agencies[Agy Code],Tbl_Agencies[Agy Sort])</f>
        <v>159001</v>
      </c>
      <c r="J5489" s="2" t="str">
        <f>Tbl_BalanceHistory[[#This Row],[AgyCode]]&amp;": "&amp;Tbl_BalanceHistory[[#This Row],[Agency Name]]</f>
        <v>977: Virginia Cannabis Control Authority</v>
      </c>
      <c r="K5489" s="1">
        <v>2023</v>
      </c>
      <c r="L5489" s="3">
        <v>308</v>
      </c>
      <c r="M5489" s="3" t="s">
        <v>757</v>
      </c>
      <c r="N5489" s="2" t="str">
        <f>Tbl_BalanceHistory[[#This Row],[ProgramCode]]&amp;": "&amp;Tbl_BalanceHistory[[#This Row],[Program Name]]</f>
        <v>308: Cannabis Regulation and Enforcement</v>
      </c>
      <c r="O5489" s="3" t="s">
        <v>886</v>
      </c>
      <c r="P5489" s="1" t="str">
        <f>IF(Tbl_BalanceHistory[[#This Row],[FundCode]]="0100","GF",IF(Tbl_BalanceHistory[[#This Row],[FundCode]]="01000","GF","Hi Ed / OCR"))</f>
        <v>GF</v>
      </c>
      <c r="Q5489" s="5">
        <v>8834546.6099999994</v>
      </c>
      <c r="R5489" s="5">
        <v>1945744.19</v>
      </c>
      <c r="S5489" s="5">
        <v>6888802.4199999999</v>
      </c>
      <c r="T5489" s="5">
        <v>0</v>
      </c>
      <c r="U5489" s="3"/>
      <c r="V5489" s="5">
        <v>6888802.4199999999</v>
      </c>
      <c r="W5489" s="5">
        <v>0</v>
      </c>
      <c r="X5489" s="5">
        <v>0</v>
      </c>
      <c r="Y5489" s="5">
        <v>0</v>
      </c>
      <c r="Z5489" s="5">
        <v>0</v>
      </c>
      <c r="AA5489" s="5">
        <v>6888802.4199999999</v>
      </c>
      <c r="AB5489" s="2"/>
      <c r="AC5489" s="2" t="s">
        <v>2483</v>
      </c>
      <c r="AD5489" s="2"/>
      <c r="AE5489" s="2" t="s">
        <v>2484</v>
      </c>
    </row>
    <row r="5490" spans="1:31" ht="45" x14ac:dyDescent="0.25">
      <c r="A5490" s="2" t="s">
        <v>871</v>
      </c>
      <c r="B5490" s="3">
        <v>17</v>
      </c>
      <c r="C5490" s="3">
        <v>977</v>
      </c>
      <c r="D5490" s="3" t="s">
        <v>755</v>
      </c>
      <c r="E5490" s="3" t="str">
        <f>_xlfn.XLOOKUP(Tbl_BalanceHistory[[#This Row],[RespAgy]],Tbl_Agencies[Agy Code],Tbl_Agencies[Agy Sort])</f>
        <v>159001</v>
      </c>
      <c r="F5490" s="2" t="str">
        <f>Tbl_BalanceHistory[[#This Row],[RespAgy]]&amp;": "&amp;Tbl_BalanceHistory[[#This Row],[RespAgency]]</f>
        <v>977: Virginia Cannabis Control Authority</v>
      </c>
      <c r="G5490" s="3">
        <v>977</v>
      </c>
      <c r="H5490" s="3" t="s">
        <v>755</v>
      </c>
      <c r="I5490" s="3" t="str">
        <f>_xlfn.XLOOKUP(Tbl_BalanceHistory[[#This Row],[AgyCode]],Tbl_Agencies[Agy Code],Tbl_Agencies[Agy Sort])</f>
        <v>159001</v>
      </c>
      <c r="J5490" s="2" t="str">
        <f>Tbl_BalanceHistory[[#This Row],[AgyCode]]&amp;": "&amp;Tbl_BalanceHistory[[#This Row],[Agency Name]]</f>
        <v>977: Virginia Cannabis Control Authority</v>
      </c>
      <c r="K5490" s="1">
        <v>2024</v>
      </c>
      <c r="L5490" s="3">
        <v>308</v>
      </c>
      <c r="M5490" s="3" t="s">
        <v>757</v>
      </c>
      <c r="N5490" s="2" t="str">
        <f>Tbl_BalanceHistory[[#This Row],[ProgramCode]]&amp;": "&amp;Tbl_BalanceHistory[[#This Row],[Program Name]]</f>
        <v>308: Cannabis Regulation and Enforcement</v>
      </c>
      <c r="O5490" s="3" t="s">
        <v>886</v>
      </c>
      <c r="P5490" s="1" t="str">
        <f>IF(Tbl_BalanceHistory[[#This Row],[FundCode]]="0100","GF",IF(Tbl_BalanceHistory[[#This Row],[FundCode]]="01000","GF","Hi Ed / OCR"))</f>
        <v>GF</v>
      </c>
      <c r="Q5490" s="5">
        <v>5423993</v>
      </c>
      <c r="R5490" s="5">
        <v>4162539.99</v>
      </c>
      <c r="S5490" s="5">
        <v>1261453.01</v>
      </c>
      <c r="T5490" s="5">
        <v>1261453.01</v>
      </c>
      <c r="U5490" s="3" t="s">
        <v>1733</v>
      </c>
      <c r="V5490" s="5">
        <v>0</v>
      </c>
      <c r="W5490" s="5">
        <v>0</v>
      </c>
      <c r="X5490" s="5">
        <v>0</v>
      </c>
      <c r="Y5490" s="5">
        <v>0</v>
      </c>
      <c r="Z5490" s="5">
        <v>0</v>
      </c>
      <c r="AA5490" s="5">
        <v>0</v>
      </c>
      <c r="AB5490" s="2"/>
      <c r="AC5490" s="2"/>
      <c r="AD5490" s="2"/>
      <c r="AE5490" s="2"/>
    </row>
    <row r="5491" spans="1:31" ht="30" x14ac:dyDescent="0.25">
      <c r="A5491" s="2" t="s">
        <v>871</v>
      </c>
      <c r="B5491" s="3">
        <v>17</v>
      </c>
      <c r="C5491" s="3">
        <v>171</v>
      </c>
      <c r="D5491" s="3" t="s">
        <v>873</v>
      </c>
      <c r="E5491" s="3" t="str">
        <f>_xlfn.XLOOKUP(Tbl_BalanceHistory[[#This Row],[RespAgy]],Tbl_Agencies[Agy Code],Tbl_Agencies[Agy Sort])</f>
        <v>187000</v>
      </c>
      <c r="F5491" s="2" t="str">
        <f>Tbl_BalanceHistory[[#This Row],[RespAgy]]&amp;": "&amp;Tbl_BalanceHistory[[#This Row],[RespAgency]]</f>
        <v>171: State Corporation Commission</v>
      </c>
      <c r="G5491" s="3">
        <v>171</v>
      </c>
      <c r="H5491" s="3" t="s">
        <v>873</v>
      </c>
      <c r="I5491" s="3" t="str">
        <f>_xlfn.XLOOKUP(Tbl_BalanceHistory[[#This Row],[AgyCode]],Tbl_Agencies[Agy Code],Tbl_Agencies[Agy Sort])</f>
        <v>187000</v>
      </c>
      <c r="J5491" s="2" t="str">
        <f>Tbl_BalanceHistory[[#This Row],[AgyCode]]&amp;": "&amp;Tbl_BalanceHistory[[#This Row],[Agency Name]]</f>
        <v>171: State Corporation Commission</v>
      </c>
      <c r="K5491" s="1">
        <v>2021</v>
      </c>
      <c r="L5491" s="3">
        <v>408</v>
      </c>
      <c r="M5491" s="3" t="s">
        <v>875</v>
      </c>
      <c r="N5491" s="2" t="str">
        <f>Tbl_BalanceHistory[[#This Row],[ProgramCode]]&amp;": "&amp;Tbl_BalanceHistory[[#This Row],[Program Name]]</f>
        <v>408: Plan Management</v>
      </c>
      <c r="O5491" s="3" t="s">
        <v>886</v>
      </c>
      <c r="P5491" s="1" t="str">
        <f>IF(Tbl_BalanceHistory[[#This Row],[FundCode]]="0100","GF",IF(Tbl_BalanceHistory[[#This Row],[FundCode]]="01000","GF","Hi Ed / OCR"))</f>
        <v>GF</v>
      </c>
      <c r="Q5491" s="5">
        <v>695969.26</v>
      </c>
      <c r="R5491" s="5">
        <v>51037.95</v>
      </c>
      <c r="S5491" s="5">
        <v>644931.31000000006</v>
      </c>
      <c r="T5491" s="5">
        <v>644931.31000000006</v>
      </c>
      <c r="U5491" s="3" t="s">
        <v>1733</v>
      </c>
      <c r="V5491" s="5">
        <v>0</v>
      </c>
      <c r="W5491" s="5">
        <v>0</v>
      </c>
      <c r="X5491" s="5"/>
      <c r="Y5491" s="5"/>
      <c r="Z5491" s="5">
        <f>Tbl_BalanceHistory[[#This Row],[Discretionary Recommended - Pre 2022]]+Tbl_BalanceHistory[[#This Row],[Discretionary Balance Recommended: Policy]]+Tbl_BalanceHistory[[#This Row],[Discretionary Balance Recommended: Commitments]]</f>
        <v>0</v>
      </c>
      <c r="AA5491" s="5">
        <f>Tbl_BalanceHistory[[#This Row],[Discretionary Balance]]-Tbl_BalanceHistory[[#This Row],[Discretionary Reappropriation]]</f>
        <v>0</v>
      </c>
      <c r="AB5491" s="2"/>
      <c r="AC5491" s="2"/>
      <c r="AD5491" s="2"/>
      <c r="AE5491" s="2"/>
    </row>
    <row r="5492" spans="1:31" ht="30" x14ac:dyDescent="0.25">
      <c r="A5492" s="2" t="s">
        <v>871</v>
      </c>
      <c r="B5492" s="3">
        <v>17</v>
      </c>
      <c r="C5492" s="3">
        <v>171</v>
      </c>
      <c r="D5492" s="3" t="s">
        <v>873</v>
      </c>
      <c r="E5492" s="3" t="str">
        <f>_xlfn.XLOOKUP(Tbl_BalanceHistory[[#This Row],[RespAgy]],Tbl_Agencies[Agy Code],Tbl_Agencies[Agy Sort])</f>
        <v>187000</v>
      </c>
      <c r="F5492" s="2" t="str">
        <f>Tbl_BalanceHistory[[#This Row],[RespAgy]]&amp;": "&amp;Tbl_BalanceHistory[[#This Row],[RespAgency]]</f>
        <v>171: State Corporation Commission</v>
      </c>
      <c r="G5492" s="3">
        <v>171</v>
      </c>
      <c r="H5492" s="3" t="s">
        <v>873</v>
      </c>
      <c r="I5492" s="3" t="str">
        <f>_xlfn.XLOOKUP(Tbl_BalanceHistory[[#This Row],[AgyCode]],Tbl_Agencies[Agy Code],Tbl_Agencies[Agy Sort])</f>
        <v>187000</v>
      </c>
      <c r="J5492" s="2" t="str">
        <f>Tbl_BalanceHistory[[#This Row],[AgyCode]]&amp;": "&amp;Tbl_BalanceHistory[[#This Row],[Agency Name]]</f>
        <v>171: State Corporation Commission</v>
      </c>
      <c r="K5492" s="1">
        <v>2022</v>
      </c>
      <c r="L5492" s="3">
        <v>408</v>
      </c>
      <c r="M5492" s="3" t="s">
        <v>875</v>
      </c>
      <c r="N5492" s="2" t="str">
        <f>Tbl_BalanceHistory[[#This Row],[ProgramCode]]&amp;": "&amp;Tbl_BalanceHistory[[#This Row],[Program Name]]</f>
        <v>408: Plan Management</v>
      </c>
      <c r="O5492" s="3" t="s">
        <v>886</v>
      </c>
      <c r="P5492" s="1" t="str">
        <f>IF(Tbl_BalanceHistory[[#This Row],[FundCode]]="0100","GF",IF(Tbl_BalanceHistory[[#This Row],[FundCode]]="01000","GF","Hi Ed / OCR"))</f>
        <v>GF</v>
      </c>
      <c r="Q5492" s="5">
        <v>752322.31</v>
      </c>
      <c r="R5492" s="5">
        <v>187015.25</v>
      </c>
      <c r="S5492" s="5">
        <v>565307.06000000006</v>
      </c>
      <c r="T5492" s="5">
        <v>565307.06000000006</v>
      </c>
      <c r="U5492" s="3" t="s">
        <v>1733</v>
      </c>
      <c r="V5492" s="5">
        <v>0</v>
      </c>
      <c r="W5492" s="5"/>
      <c r="X5492" s="5">
        <v>0</v>
      </c>
      <c r="Y5492" s="5">
        <v>0</v>
      </c>
      <c r="Z5492" s="5">
        <f>Tbl_BalanceHistory[[#This Row],[Discretionary Recommended - Pre 2022]]+Tbl_BalanceHistory[[#This Row],[Discretionary Balance Recommended: Policy]]+Tbl_BalanceHistory[[#This Row],[Discretionary Balance Recommended: Commitments]]</f>
        <v>0</v>
      </c>
      <c r="AA5492" s="5">
        <f>Tbl_BalanceHistory[[#This Row],[Discretionary Balance]]-Tbl_BalanceHistory[[#This Row],[Discretionary Reappropriation]]</f>
        <v>0</v>
      </c>
      <c r="AB5492" s="2"/>
      <c r="AC5492" s="2"/>
      <c r="AD5492" s="2"/>
      <c r="AE5492" s="2"/>
    </row>
    <row r="5493" spans="1:31" ht="30" x14ac:dyDescent="0.25">
      <c r="A5493" s="2" t="s">
        <v>871</v>
      </c>
      <c r="B5493" s="3">
        <v>17</v>
      </c>
      <c r="C5493" s="3">
        <v>171</v>
      </c>
      <c r="D5493" s="3" t="s">
        <v>873</v>
      </c>
      <c r="E5493" s="3" t="str">
        <f>_xlfn.XLOOKUP(Tbl_BalanceHistory[[#This Row],[RespAgy]],Tbl_Agencies[Agy Code],Tbl_Agencies[Agy Sort])</f>
        <v>187000</v>
      </c>
      <c r="F5493" s="2" t="str">
        <f>Tbl_BalanceHistory[[#This Row],[RespAgy]]&amp;": "&amp;Tbl_BalanceHistory[[#This Row],[RespAgency]]</f>
        <v>171: State Corporation Commission</v>
      </c>
      <c r="G5493" s="3">
        <v>171</v>
      </c>
      <c r="H5493" s="3" t="s">
        <v>873</v>
      </c>
      <c r="I5493" s="3" t="str">
        <f>_xlfn.XLOOKUP(Tbl_BalanceHistory[[#This Row],[AgyCode]],Tbl_Agencies[Agy Code],Tbl_Agencies[Agy Sort])</f>
        <v>187000</v>
      </c>
      <c r="J5493" s="2" t="str">
        <f>Tbl_BalanceHistory[[#This Row],[AgyCode]]&amp;": "&amp;Tbl_BalanceHistory[[#This Row],[Agency Name]]</f>
        <v>171: State Corporation Commission</v>
      </c>
      <c r="K5493" s="1">
        <v>2023</v>
      </c>
      <c r="L5493" s="3">
        <v>408</v>
      </c>
      <c r="M5493" s="3" t="s">
        <v>875</v>
      </c>
      <c r="N5493" s="2" t="str">
        <f>Tbl_BalanceHistory[[#This Row],[ProgramCode]]&amp;": "&amp;Tbl_BalanceHistory[[#This Row],[Program Name]]</f>
        <v>408: Plan Management</v>
      </c>
      <c r="O5493" s="3" t="s">
        <v>886</v>
      </c>
      <c r="P5493" s="1" t="str">
        <f>IF(Tbl_BalanceHistory[[#This Row],[FundCode]]="0100","GF",IF(Tbl_BalanceHistory[[#This Row],[FundCode]]="01000","GF","Hi Ed / OCR"))</f>
        <v>GF</v>
      </c>
      <c r="Q5493" s="5">
        <v>676122.06</v>
      </c>
      <c r="R5493" s="5">
        <v>69767.14</v>
      </c>
      <c r="S5493" s="5">
        <v>606354.92000000004</v>
      </c>
      <c r="T5493" s="5">
        <v>606354.92000000004</v>
      </c>
      <c r="U5493" s="3" t="s">
        <v>1733</v>
      </c>
      <c r="V5493" s="5">
        <v>0</v>
      </c>
      <c r="W5493" s="5">
        <v>0</v>
      </c>
      <c r="X5493" s="5">
        <v>0</v>
      </c>
      <c r="Y5493" s="5">
        <v>0</v>
      </c>
      <c r="Z5493" s="5">
        <v>0</v>
      </c>
      <c r="AA5493" s="5">
        <v>0</v>
      </c>
      <c r="AB5493" s="2"/>
      <c r="AC5493" s="2"/>
      <c r="AD5493" s="2"/>
      <c r="AE5493" s="2"/>
    </row>
    <row r="5494" spans="1:31" ht="30" x14ac:dyDescent="0.25">
      <c r="A5494" s="2" t="s">
        <v>871</v>
      </c>
      <c r="B5494" s="3">
        <v>17</v>
      </c>
      <c r="C5494" s="3">
        <v>171</v>
      </c>
      <c r="D5494" s="3" t="s">
        <v>873</v>
      </c>
      <c r="E5494" s="3" t="str">
        <f>_xlfn.XLOOKUP(Tbl_BalanceHistory[[#This Row],[RespAgy]],Tbl_Agencies[Agy Code],Tbl_Agencies[Agy Sort])</f>
        <v>187000</v>
      </c>
      <c r="F5494" s="2" t="str">
        <f>Tbl_BalanceHistory[[#This Row],[RespAgy]]&amp;": "&amp;Tbl_BalanceHistory[[#This Row],[RespAgency]]</f>
        <v>171: State Corporation Commission</v>
      </c>
      <c r="G5494" s="3">
        <v>171</v>
      </c>
      <c r="H5494" s="3" t="s">
        <v>873</v>
      </c>
      <c r="I5494" s="3" t="str">
        <f>_xlfn.XLOOKUP(Tbl_BalanceHistory[[#This Row],[AgyCode]],Tbl_Agencies[Agy Code],Tbl_Agencies[Agy Sort])</f>
        <v>187000</v>
      </c>
      <c r="J5494" s="2" t="str">
        <f>Tbl_BalanceHistory[[#This Row],[AgyCode]]&amp;": "&amp;Tbl_BalanceHistory[[#This Row],[Agency Name]]</f>
        <v>171: State Corporation Commission</v>
      </c>
      <c r="K5494" s="1">
        <v>2024</v>
      </c>
      <c r="L5494" s="3">
        <v>408</v>
      </c>
      <c r="M5494" s="3" t="s">
        <v>875</v>
      </c>
      <c r="N5494" s="2" t="str">
        <f>Tbl_BalanceHistory[[#This Row],[ProgramCode]]&amp;": "&amp;Tbl_BalanceHistory[[#This Row],[Program Name]]</f>
        <v>408: Plan Management</v>
      </c>
      <c r="O5494" s="3" t="s">
        <v>886</v>
      </c>
      <c r="P5494" s="1" t="str">
        <f>IF(Tbl_BalanceHistory[[#This Row],[FundCode]]="0100","GF",IF(Tbl_BalanceHistory[[#This Row],[FundCode]]="01000","GF","Hi Ed / OCR"))</f>
        <v>GF</v>
      </c>
      <c r="Q5494" s="5">
        <v>773101.92</v>
      </c>
      <c r="R5494" s="5">
        <v>112257.47</v>
      </c>
      <c r="S5494" s="5">
        <v>660844.44999999995</v>
      </c>
      <c r="T5494" s="5">
        <v>660844.44999999995</v>
      </c>
      <c r="U5494" s="3" t="s">
        <v>1733</v>
      </c>
      <c r="V5494" s="5">
        <v>0</v>
      </c>
      <c r="W5494" s="5">
        <v>0</v>
      </c>
      <c r="X5494" s="5">
        <v>0</v>
      </c>
      <c r="Y5494" s="5">
        <v>0</v>
      </c>
      <c r="Z5494" s="5">
        <v>0</v>
      </c>
      <c r="AA5494" s="5">
        <v>0</v>
      </c>
      <c r="AB5494" s="2"/>
      <c r="AC5494" s="2"/>
      <c r="AD5494" s="2"/>
      <c r="AE5494" s="2"/>
    </row>
    <row r="5495" spans="1:31" ht="30" x14ac:dyDescent="0.25">
      <c r="A5495" s="2" t="s">
        <v>871</v>
      </c>
      <c r="B5495" s="3">
        <v>17</v>
      </c>
      <c r="C5495" s="3">
        <v>158</v>
      </c>
      <c r="D5495" s="3" t="s">
        <v>878</v>
      </c>
      <c r="E5495" s="3" t="str">
        <f>_xlfn.XLOOKUP(Tbl_BalanceHistory[[#This Row],[RespAgy]],Tbl_Agencies[Agy Code],Tbl_Agencies[Agy Sort])</f>
        <v>190000</v>
      </c>
      <c r="F5495" s="2" t="str">
        <f>Tbl_BalanceHistory[[#This Row],[RespAgy]]&amp;": "&amp;Tbl_BalanceHistory[[#This Row],[RespAgency]]</f>
        <v>158: Virginia Retirement System</v>
      </c>
      <c r="G5495" s="3">
        <v>158</v>
      </c>
      <c r="H5495" s="3" t="s">
        <v>878</v>
      </c>
      <c r="I5495" s="3" t="str">
        <f>_xlfn.XLOOKUP(Tbl_BalanceHistory[[#This Row],[AgyCode]],Tbl_Agencies[Agy Code],Tbl_Agencies[Agy Sort])</f>
        <v>190000</v>
      </c>
      <c r="J5495" s="2" t="str">
        <f>Tbl_BalanceHistory[[#This Row],[AgyCode]]&amp;": "&amp;Tbl_BalanceHistory[[#This Row],[Agency Name]]</f>
        <v>158: Virginia Retirement System</v>
      </c>
      <c r="K5495" s="1">
        <v>2021</v>
      </c>
      <c r="L5495" s="3">
        <v>704</v>
      </c>
      <c r="M5495" s="3" t="s">
        <v>127</v>
      </c>
      <c r="N5495" s="2" t="str">
        <f>Tbl_BalanceHistory[[#This Row],[ProgramCode]]&amp;": "&amp;Tbl_BalanceHistory[[#This Row],[Program Name]]</f>
        <v>704: Personnel Management Services</v>
      </c>
      <c r="O5495" s="3" t="s">
        <v>886</v>
      </c>
      <c r="P5495" s="1" t="str">
        <f>IF(Tbl_BalanceHistory[[#This Row],[FundCode]]="0100","GF",IF(Tbl_BalanceHistory[[#This Row],[FundCode]]="01000","GF","Hi Ed / OCR"))</f>
        <v>GF</v>
      </c>
      <c r="Q5495" s="5">
        <v>80000</v>
      </c>
      <c r="R5495" s="5">
        <v>80000</v>
      </c>
      <c r="S5495" s="5">
        <v>0</v>
      </c>
      <c r="T5495" s="5">
        <v>0</v>
      </c>
      <c r="U5495" s="3" t="s">
        <v>1733</v>
      </c>
      <c r="V5495" s="5">
        <v>0</v>
      </c>
      <c r="W5495" s="5">
        <v>0</v>
      </c>
      <c r="X5495" s="5"/>
      <c r="Y5495" s="5"/>
      <c r="Z5495" s="5">
        <f>Tbl_BalanceHistory[[#This Row],[Discretionary Recommended - Pre 2022]]+Tbl_BalanceHistory[[#This Row],[Discretionary Balance Recommended: Policy]]+Tbl_BalanceHistory[[#This Row],[Discretionary Balance Recommended: Commitments]]</f>
        <v>0</v>
      </c>
      <c r="AA5495" s="5">
        <f>Tbl_BalanceHistory[[#This Row],[Discretionary Balance]]-Tbl_BalanceHistory[[#This Row],[Discretionary Reappropriation]]</f>
        <v>0</v>
      </c>
      <c r="AB5495" s="2"/>
      <c r="AC5495" s="2"/>
      <c r="AD5495" s="2"/>
      <c r="AE5495" s="2"/>
    </row>
    <row r="5496" spans="1:31" ht="30" x14ac:dyDescent="0.25">
      <c r="A5496" s="2" t="s">
        <v>871</v>
      </c>
      <c r="B5496" s="3">
        <v>17</v>
      </c>
      <c r="C5496" s="3">
        <v>158</v>
      </c>
      <c r="D5496" s="3" t="s">
        <v>878</v>
      </c>
      <c r="E5496" s="3" t="str">
        <f>_xlfn.XLOOKUP(Tbl_BalanceHistory[[#This Row],[RespAgy]],Tbl_Agencies[Agy Code],Tbl_Agencies[Agy Sort])</f>
        <v>190000</v>
      </c>
      <c r="F5496" s="2" t="str">
        <f>Tbl_BalanceHistory[[#This Row],[RespAgy]]&amp;": "&amp;Tbl_BalanceHistory[[#This Row],[RespAgency]]</f>
        <v>158: Virginia Retirement System</v>
      </c>
      <c r="G5496" s="3">
        <v>158</v>
      </c>
      <c r="H5496" s="3" t="s">
        <v>878</v>
      </c>
      <c r="I5496" s="3" t="str">
        <f>_xlfn.XLOOKUP(Tbl_BalanceHistory[[#This Row],[AgyCode]],Tbl_Agencies[Agy Code],Tbl_Agencies[Agy Sort])</f>
        <v>190000</v>
      </c>
      <c r="J5496" s="2" t="str">
        <f>Tbl_BalanceHistory[[#This Row],[AgyCode]]&amp;": "&amp;Tbl_BalanceHistory[[#This Row],[Agency Name]]</f>
        <v>158: Virginia Retirement System</v>
      </c>
      <c r="K5496" s="1">
        <v>2022</v>
      </c>
      <c r="L5496" s="3">
        <v>704</v>
      </c>
      <c r="M5496" s="3" t="s">
        <v>127</v>
      </c>
      <c r="N5496" s="2" t="str">
        <f>Tbl_BalanceHistory[[#This Row],[ProgramCode]]&amp;": "&amp;Tbl_BalanceHistory[[#This Row],[Program Name]]</f>
        <v>704: Personnel Management Services</v>
      </c>
      <c r="O5496" s="3" t="s">
        <v>886</v>
      </c>
      <c r="P5496" s="1" t="str">
        <f>IF(Tbl_BalanceHistory[[#This Row],[FundCode]]="0100","GF",IF(Tbl_BalanceHistory[[#This Row],[FundCode]]="01000","GF","Hi Ed / OCR"))</f>
        <v>GF</v>
      </c>
      <c r="Q5496" s="5">
        <v>80000</v>
      </c>
      <c r="R5496" s="5">
        <v>80000</v>
      </c>
      <c r="S5496" s="5">
        <v>0</v>
      </c>
      <c r="T5496" s="5">
        <v>0</v>
      </c>
      <c r="U5496" s="3" t="s">
        <v>1733</v>
      </c>
      <c r="V5496" s="5">
        <v>0</v>
      </c>
      <c r="W5496" s="5"/>
      <c r="X5496" s="5">
        <v>0</v>
      </c>
      <c r="Y5496" s="5">
        <v>0</v>
      </c>
      <c r="Z5496" s="5">
        <f>Tbl_BalanceHistory[[#This Row],[Discretionary Recommended - Pre 2022]]+Tbl_BalanceHistory[[#This Row],[Discretionary Balance Recommended: Policy]]+Tbl_BalanceHistory[[#This Row],[Discretionary Balance Recommended: Commitments]]</f>
        <v>0</v>
      </c>
      <c r="AA5496" s="5">
        <f>Tbl_BalanceHistory[[#This Row],[Discretionary Balance]]-Tbl_BalanceHistory[[#This Row],[Discretionary Reappropriation]]</f>
        <v>0</v>
      </c>
      <c r="AB5496" s="2"/>
      <c r="AC5496" s="2"/>
      <c r="AD5496" s="2"/>
      <c r="AE5496" s="2"/>
    </row>
    <row r="5497" spans="1:31" ht="30" x14ac:dyDescent="0.25">
      <c r="A5497" s="2" t="s">
        <v>871</v>
      </c>
      <c r="B5497" s="3">
        <v>17</v>
      </c>
      <c r="C5497" s="3">
        <v>158</v>
      </c>
      <c r="D5497" s="3" t="s">
        <v>878</v>
      </c>
      <c r="E5497" s="3" t="str">
        <f>_xlfn.XLOOKUP(Tbl_BalanceHistory[[#This Row],[RespAgy]],Tbl_Agencies[Agy Code],Tbl_Agencies[Agy Sort])</f>
        <v>190000</v>
      </c>
      <c r="F5497" s="2" t="str">
        <f>Tbl_BalanceHistory[[#This Row],[RespAgy]]&amp;": "&amp;Tbl_BalanceHistory[[#This Row],[RespAgency]]</f>
        <v>158: Virginia Retirement System</v>
      </c>
      <c r="G5497" s="3">
        <v>158</v>
      </c>
      <c r="H5497" s="3" t="s">
        <v>878</v>
      </c>
      <c r="I5497" s="3" t="str">
        <f>_xlfn.XLOOKUP(Tbl_BalanceHistory[[#This Row],[AgyCode]],Tbl_Agencies[Agy Code],Tbl_Agencies[Agy Sort])</f>
        <v>190000</v>
      </c>
      <c r="J5497" s="2" t="str">
        <f>Tbl_BalanceHistory[[#This Row],[AgyCode]]&amp;": "&amp;Tbl_BalanceHistory[[#This Row],[Agency Name]]</f>
        <v>158: Virginia Retirement System</v>
      </c>
      <c r="K5497" s="1">
        <v>2023</v>
      </c>
      <c r="L5497" s="3">
        <v>704</v>
      </c>
      <c r="M5497" s="3" t="s">
        <v>127</v>
      </c>
      <c r="N5497" s="2" t="str">
        <f>Tbl_BalanceHistory[[#This Row],[ProgramCode]]&amp;": "&amp;Tbl_BalanceHistory[[#This Row],[Program Name]]</f>
        <v>704: Personnel Management Services</v>
      </c>
      <c r="O5497" s="3" t="s">
        <v>886</v>
      </c>
      <c r="P5497" s="1" t="str">
        <f>IF(Tbl_BalanceHistory[[#This Row],[FundCode]]="0100","GF",IF(Tbl_BalanceHistory[[#This Row],[FundCode]]="01000","GF","Hi Ed / OCR"))</f>
        <v>GF</v>
      </c>
      <c r="Q5497" s="5">
        <v>80000</v>
      </c>
      <c r="R5497" s="5">
        <v>80000</v>
      </c>
      <c r="S5497" s="5">
        <v>0</v>
      </c>
      <c r="T5497" s="5">
        <v>0</v>
      </c>
      <c r="U5497" s="3" t="s">
        <v>1733</v>
      </c>
      <c r="V5497" s="5">
        <v>0</v>
      </c>
      <c r="W5497" s="5">
        <v>0</v>
      </c>
      <c r="X5497" s="5">
        <v>0</v>
      </c>
      <c r="Y5497" s="5">
        <v>0</v>
      </c>
      <c r="Z5497" s="5">
        <v>0</v>
      </c>
      <c r="AA5497" s="5">
        <v>0</v>
      </c>
      <c r="AB5497" s="2"/>
      <c r="AC5497" s="2"/>
      <c r="AD5497" s="2"/>
      <c r="AE5497" s="2"/>
    </row>
    <row r="5498" spans="1:31" ht="30" x14ac:dyDescent="0.25">
      <c r="A5498" s="2" t="s">
        <v>871</v>
      </c>
      <c r="B5498" s="3">
        <v>17</v>
      </c>
      <c r="C5498" s="3">
        <v>158</v>
      </c>
      <c r="D5498" s="3" t="s">
        <v>878</v>
      </c>
      <c r="E5498" s="3" t="str">
        <f>_xlfn.XLOOKUP(Tbl_BalanceHistory[[#This Row],[RespAgy]],Tbl_Agencies[Agy Code],Tbl_Agencies[Agy Sort])</f>
        <v>190000</v>
      </c>
      <c r="F5498" s="2" t="str">
        <f>Tbl_BalanceHistory[[#This Row],[RespAgy]]&amp;": "&amp;Tbl_BalanceHistory[[#This Row],[RespAgency]]</f>
        <v>158: Virginia Retirement System</v>
      </c>
      <c r="G5498" s="3">
        <v>158</v>
      </c>
      <c r="H5498" s="3" t="s">
        <v>878</v>
      </c>
      <c r="I5498" s="3" t="str">
        <f>_xlfn.XLOOKUP(Tbl_BalanceHistory[[#This Row],[AgyCode]],Tbl_Agencies[Agy Code],Tbl_Agencies[Agy Sort])</f>
        <v>190000</v>
      </c>
      <c r="J5498" s="2" t="str">
        <f>Tbl_BalanceHistory[[#This Row],[AgyCode]]&amp;": "&amp;Tbl_BalanceHistory[[#This Row],[Agency Name]]</f>
        <v>158: Virginia Retirement System</v>
      </c>
      <c r="K5498" s="1">
        <v>2024</v>
      </c>
      <c r="L5498" s="3">
        <v>704</v>
      </c>
      <c r="M5498" s="3" t="s">
        <v>127</v>
      </c>
      <c r="N5498" s="2" t="str">
        <f>Tbl_BalanceHistory[[#This Row],[ProgramCode]]&amp;": "&amp;Tbl_BalanceHistory[[#This Row],[Program Name]]</f>
        <v>704: Personnel Management Services</v>
      </c>
      <c r="O5498" s="3" t="s">
        <v>886</v>
      </c>
      <c r="P5498" s="1" t="str">
        <f>IF(Tbl_BalanceHistory[[#This Row],[FundCode]]="0100","GF",IF(Tbl_BalanceHistory[[#This Row],[FundCode]]="01000","GF","Hi Ed / OCR"))</f>
        <v>GF</v>
      </c>
      <c r="Q5498" s="5">
        <v>80000</v>
      </c>
      <c r="R5498" s="5">
        <v>80000</v>
      </c>
      <c r="S5498" s="5">
        <v>0</v>
      </c>
      <c r="T5498" s="5">
        <v>0</v>
      </c>
      <c r="U5498" s="3" t="s">
        <v>1733</v>
      </c>
      <c r="V5498" s="5">
        <v>0</v>
      </c>
      <c r="W5498" s="5">
        <v>0</v>
      </c>
      <c r="X5498" s="5">
        <v>0</v>
      </c>
      <c r="Y5498" s="5">
        <v>0</v>
      </c>
      <c r="Z5498" s="5">
        <v>0</v>
      </c>
      <c r="AA5498" s="5">
        <v>0</v>
      </c>
      <c r="AB5498" s="2"/>
      <c r="AC5498" s="2"/>
      <c r="AD5498" s="2"/>
      <c r="AE5498" s="2"/>
    </row>
    <row r="5499" spans="1:31" ht="60" x14ac:dyDescent="0.25">
      <c r="A5499" s="2" t="s">
        <v>871</v>
      </c>
      <c r="B5499" s="3">
        <v>17</v>
      </c>
      <c r="C5499" s="3">
        <v>191</v>
      </c>
      <c r="D5499" s="3" t="s">
        <v>881</v>
      </c>
      <c r="E5499" s="3" t="str">
        <f>_xlfn.XLOOKUP(Tbl_BalanceHistory[[#This Row],[RespAgy]],Tbl_Agencies[Agy Code],Tbl_Agencies[Agy Sort])</f>
        <v>191000</v>
      </c>
      <c r="F5499" s="2" t="str">
        <f>Tbl_BalanceHistory[[#This Row],[RespAgy]]&amp;": "&amp;Tbl_BalanceHistory[[#This Row],[RespAgency]]</f>
        <v>191: Virginia Workers' Compensation Commission</v>
      </c>
      <c r="G5499" s="3">
        <v>191</v>
      </c>
      <c r="H5499" s="3" t="s">
        <v>881</v>
      </c>
      <c r="I5499" s="3" t="str">
        <f>_xlfn.XLOOKUP(Tbl_BalanceHistory[[#This Row],[AgyCode]],Tbl_Agencies[Agy Code],Tbl_Agencies[Agy Sort])</f>
        <v>191000</v>
      </c>
      <c r="J5499" s="2" t="str">
        <f>Tbl_BalanceHistory[[#This Row],[AgyCode]]&amp;": "&amp;Tbl_BalanceHistory[[#This Row],[Agency Name]]</f>
        <v>191: Virginia Workers' Compensation Commission</v>
      </c>
      <c r="K5499" s="1">
        <v>2022</v>
      </c>
      <c r="L5499" s="3">
        <v>491</v>
      </c>
      <c r="M5499" s="3" t="s">
        <v>674</v>
      </c>
      <c r="N5499" s="2" t="str">
        <f>Tbl_BalanceHistory[[#This Row],[ProgramCode]]&amp;": "&amp;Tbl_BalanceHistory[[#This Row],[Program Name]]</f>
        <v>491: Financial Assistance for Supplemental Assistance Services</v>
      </c>
      <c r="O5499" s="3" t="s">
        <v>886</v>
      </c>
      <c r="P5499" s="1" t="str">
        <f>IF(Tbl_BalanceHistory[[#This Row],[FundCode]]="0100","GF",IF(Tbl_BalanceHistory[[#This Row],[FundCode]]="01000","GF","Hi Ed / OCR"))</f>
        <v>GF</v>
      </c>
      <c r="Q5499" s="5">
        <v>650576</v>
      </c>
      <c r="R5499" s="5">
        <v>0</v>
      </c>
      <c r="S5499" s="5">
        <v>650576</v>
      </c>
      <c r="T5499" s="5">
        <v>650576</v>
      </c>
      <c r="U5499" s="3" t="s">
        <v>1733</v>
      </c>
      <c r="V5499" s="5">
        <v>0</v>
      </c>
      <c r="W5499" s="5"/>
      <c r="X5499" s="5">
        <v>0</v>
      </c>
      <c r="Y5499" s="5">
        <v>0</v>
      </c>
      <c r="Z5499" s="5">
        <f>Tbl_BalanceHistory[[#This Row],[Discretionary Recommended - Pre 2022]]+Tbl_BalanceHistory[[#This Row],[Discretionary Balance Recommended: Policy]]+Tbl_BalanceHistory[[#This Row],[Discretionary Balance Recommended: Commitments]]</f>
        <v>0</v>
      </c>
      <c r="AA5499" s="5">
        <f>Tbl_BalanceHistory[[#This Row],[Discretionary Balance]]-Tbl_BalanceHistory[[#This Row],[Discretionary Reappropriation]]</f>
        <v>0</v>
      </c>
      <c r="AB5499" s="2"/>
      <c r="AC5499" s="2"/>
      <c r="AD5499" s="2"/>
      <c r="AE5499" s="2"/>
    </row>
    <row r="5500" spans="1:31" ht="60" x14ac:dyDescent="0.25">
      <c r="A5500" s="2" t="s">
        <v>871</v>
      </c>
      <c r="B5500" s="3">
        <v>17</v>
      </c>
      <c r="C5500" s="3">
        <v>191</v>
      </c>
      <c r="D5500" s="3" t="s">
        <v>881</v>
      </c>
      <c r="E5500" s="3" t="str">
        <f>_xlfn.XLOOKUP(Tbl_BalanceHistory[[#This Row],[RespAgy]],Tbl_Agencies[Agy Code],Tbl_Agencies[Agy Sort])</f>
        <v>191000</v>
      </c>
      <c r="F5500" s="2" t="str">
        <f>Tbl_BalanceHistory[[#This Row],[RespAgy]]&amp;": "&amp;Tbl_BalanceHistory[[#This Row],[RespAgency]]</f>
        <v>191: Virginia Workers' Compensation Commission</v>
      </c>
      <c r="G5500" s="3">
        <v>191</v>
      </c>
      <c r="H5500" s="3" t="s">
        <v>881</v>
      </c>
      <c r="I5500" s="3" t="str">
        <f>_xlfn.XLOOKUP(Tbl_BalanceHistory[[#This Row],[AgyCode]],Tbl_Agencies[Agy Code],Tbl_Agencies[Agy Sort])</f>
        <v>191000</v>
      </c>
      <c r="J5500" s="2" t="str">
        <f>Tbl_BalanceHistory[[#This Row],[AgyCode]]&amp;": "&amp;Tbl_BalanceHistory[[#This Row],[Agency Name]]</f>
        <v>191: Virginia Workers' Compensation Commission</v>
      </c>
      <c r="K5500" s="1">
        <v>2023</v>
      </c>
      <c r="L5500" s="3">
        <v>491</v>
      </c>
      <c r="M5500" s="3" t="s">
        <v>674</v>
      </c>
      <c r="N5500" s="2" t="str">
        <f>Tbl_BalanceHistory[[#This Row],[ProgramCode]]&amp;": "&amp;Tbl_BalanceHistory[[#This Row],[Program Name]]</f>
        <v>491: Financial Assistance for Supplemental Assistance Services</v>
      </c>
      <c r="O5500" s="3" t="s">
        <v>886</v>
      </c>
      <c r="P5500" s="1" t="str">
        <f>IF(Tbl_BalanceHistory[[#This Row],[FundCode]]="0100","GF",IF(Tbl_BalanceHistory[[#This Row],[FundCode]]="01000","GF","Hi Ed / OCR"))</f>
        <v>GF</v>
      </c>
      <c r="Q5500" s="5">
        <v>3690798</v>
      </c>
      <c r="R5500" s="5">
        <v>0</v>
      </c>
      <c r="S5500" s="5">
        <v>3690798</v>
      </c>
      <c r="T5500" s="5">
        <v>3690798</v>
      </c>
      <c r="U5500" s="3" t="s">
        <v>1733</v>
      </c>
      <c r="V5500" s="5">
        <v>0</v>
      </c>
      <c r="W5500" s="5">
        <v>0</v>
      </c>
      <c r="X5500" s="5">
        <v>0</v>
      </c>
      <c r="Y5500" s="5">
        <v>0</v>
      </c>
      <c r="Z5500" s="5">
        <v>0</v>
      </c>
      <c r="AA5500" s="5">
        <v>0</v>
      </c>
      <c r="AB5500" s="2"/>
      <c r="AC5500" s="2"/>
      <c r="AD5500" s="2"/>
      <c r="AE5500" s="2"/>
    </row>
    <row r="5501" spans="1:31" ht="60" x14ac:dyDescent="0.25">
      <c r="A5501" s="2" t="s">
        <v>871</v>
      </c>
      <c r="B5501" s="3">
        <v>17</v>
      </c>
      <c r="C5501" s="3">
        <v>191</v>
      </c>
      <c r="D5501" s="3" t="s">
        <v>881</v>
      </c>
      <c r="E5501" s="3" t="str">
        <f>_xlfn.XLOOKUP(Tbl_BalanceHistory[[#This Row],[RespAgy]],Tbl_Agencies[Agy Code],Tbl_Agencies[Agy Sort])</f>
        <v>191000</v>
      </c>
      <c r="F5501" s="2" t="str">
        <f>Tbl_BalanceHistory[[#This Row],[RespAgy]]&amp;": "&amp;Tbl_BalanceHistory[[#This Row],[RespAgency]]</f>
        <v>191: Virginia Workers' Compensation Commission</v>
      </c>
      <c r="G5501" s="3">
        <v>191</v>
      </c>
      <c r="H5501" s="3" t="s">
        <v>881</v>
      </c>
      <c r="I5501" s="3" t="str">
        <f>_xlfn.XLOOKUP(Tbl_BalanceHistory[[#This Row],[AgyCode]],Tbl_Agencies[Agy Code],Tbl_Agencies[Agy Sort])</f>
        <v>191000</v>
      </c>
      <c r="J5501" s="2" t="str">
        <f>Tbl_BalanceHistory[[#This Row],[AgyCode]]&amp;": "&amp;Tbl_BalanceHistory[[#This Row],[Agency Name]]</f>
        <v>191: Virginia Workers' Compensation Commission</v>
      </c>
      <c r="K5501" s="1">
        <v>2024</v>
      </c>
      <c r="L5501" s="3">
        <v>491</v>
      </c>
      <c r="M5501" s="3" t="s">
        <v>674</v>
      </c>
      <c r="N5501" s="2" t="str">
        <f>Tbl_BalanceHistory[[#This Row],[ProgramCode]]&amp;": "&amp;Tbl_BalanceHistory[[#This Row],[Program Name]]</f>
        <v>491: Financial Assistance for Supplemental Assistance Services</v>
      </c>
      <c r="O5501" s="3" t="s">
        <v>886</v>
      </c>
      <c r="P5501" s="1" t="str">
        <f>IF(Tbl_BalanceHistory[[#This Row],[FundCode]]="0100","GF",IF(Tbl_BalanceHistory[[#This Row],[FundCode]]="01000","GF","Hi Ed / OCR"))</f>
        <v>GF</v>
      </c>
      <c r="Q5501" s="5">
        <v>6085444</v>
      </c>
      <c r="R5501" s="5">
        <v>0</v>
      </c>
      <c r="S5501" s="5">
        <v>6085444</v>
      </c>
      <c r="T5501" s="5">
        <v>6085444</v>
      </c>
      <c r="U5501" s="3" t="s">
        <v>1733</v>
      </c>
      <c r="V5501" s="5">
        <v>0</v>
      </c>
      <c r="W5501" s="5">
        <v>0</v>
      </c>
      <c r="X5501" s="5">
        <v>0</v>
      </c>
      <c r="Y5501" s="5">
        <v>0</v>
      </c>
      <c r="Z5501" s="5">
        <v>0</v>
      </c>
      <c r="AA5501" s="5">
        <v>0</v>
      </c>
      <c r="AB5501" s="2"/>
      <c r="AC5501" s="2"/>
      <c r="AD5501" s="2"/>
      <c r="AE5501" s="2"/>
    </row>
    <row r="5502" spans="1:31" x14ac:dyDescent="0.25">
      <c r="A5502" s="2" t="s">
        <v>2347</v>
      </c>
      <c r="B5502" s="3"/>
      <c r="C5502" s="3"/>
      <c r="D5502" s="3"/>
      <c r="E5502" s="3"/>
      <c r="F5502" s="2"/>
      <c r="G5502" s="3"/>
      <c r="H5502" s="3"/>
      <c r="I5502" s="3"/>
      <c r="J5502" s="2"/>
      <c r="K5502" s="1"/>
      <c r="L5502" s="3"/>
      <c r="M5502" s="3"/>
      <c r="N5502" s="2"/>
      <c r="O5502" s="3"/>
      <c r="P5502" s="1"/>
      <c r="Q5502" s="5">
        <f>SUBTOTAL(109,Tbl_BalanceHistory[Appropriation])</f>
        <v>221169337266.29001</v>
      </c>
      <c r="R5502" s="5">
        <f>SUBTOTAL(109,Tbl_BalanceHistory[Expenditures])</f>
        <v>214662799983.40036</v>
      </c>
      <c r="S5502" s="5">
        <f>SUBTOTAL(109,Tbl_BalanceHistory[Unexpended Appropriation])</f>
        <v>7620165293.6600065</v>
      </c>
      <c r="T5502" s="5">
        <f>SUBTOTAL(109,Tbl_BalanceHistory[Mandated Balance])</f>
        <v>4109048696.2900033</v>
      </c>
      <c r="U5502" s="5"/>
      <c r="V5502" s="5">
        <f>SUBTOTAL(109,Tbl_BalanceHistory[Discretionary Balance])</f>
        <v>3511116597.3700004</v>
      </c>
      <c r="W5502" s="5">
        <f>SUBTOTAL(109,Tbl_BalanceHistory[Discretionary Recommended - Pre 2022])</f>
        <v>314287147.42000008</v>
      </c>
      <c r="X5502" s="5">
        <f>SUBTOTAL(109,Tbl_BalanceHistory[Discretionary Balance Recommended: Policy])</f>
        <v>133956596.48000003</v>
      </c>
      <c r="Y5502" s="5">
        <f>SUBTOTAL(109,Tbl_BalanceHistory[Discretionary Balance Recommended: Commitments])</f>
        <v>567009982.60000002</v>
      </c>
      <c r="Z5502" s="5">
        <f>SUBTOTAL(109,Tbl_BalanceHistory[Discretionary Reappropriation])</f>
        <v>1015253726.4999999</v>
      </c>
      <c r="AA5502" s="5">
        <f>SUBTOTAL(109,Tbl_BalanceHistory[Discretionary Balance Reverted])</f>
        <v>2495862870.869997</v>
      </c>
      <c r="AB5502" s="3"/>
      <c r="AC5502" s="3"/>
      <c r="AD5502" s="3"/>
      <c r="AE5502" s="3"/>
    </row>
  </sheetData>
  <pageMargins left="0.7" right="0.7" top="0.75" bottom="0.75" header="0.3" footer="0.3"/>
  <pageSetup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94D6CB-9F88-4CAC-B01F-D86C3381AC75}">
  <dimension ref="B2:Q181"/>
  <sheetViews>
    <sheetView workbookViewId="0"/>
  </sheetViews>
  <sheetFormatPr defaultRowHeight="15" x14ac:dyDescent="0.25"/>
  <cols>
    <col min="1" max="1" width="1.85546875" customWidth="1"/>
    <col min="2" max="2" width="34.140625" bestFit="1" customWidth="1"/>
    <col min="3" max="3" width="2.85546875" customWidth="1"/>
    <col min="4" max="4" width="30.28515625" customWidth="1"/>
    <col min="5" max="5" width="2.42578125" customWidth="1"/>
    <col min="6" max="6" width="122.5703125" bestFit="1" customWidth="1"/>
    <col min="7" max="7" width="2.42578125" customWidth="1"/>
    <col min="8" max="8" width="30.5703125" customWidth="1"/>
    <col min="9" max="9" width="2" customWidth="1"/>
    <col min="10" max="10" width="78.85546875" bestFit="1" customWidth="1"/>
    <col min="11" max="11" width="2" customWidth="1"/>
    <col min="12" max="12" width="22.5703125" customWidth="1"/>
    <col min="13" max="13" width="2.85546875" customWidth="1"/>
    <col min="14" max="14" width="20.28515625" bestFit="1" customWidth="1"/>
    <col min="15" max="15" width="3" customWidth="1"/>
    <col min="16" max="16" width="75.5703125" customWidth="1"/>
  </cols>
  <sheetData>
    <row r="2" spans="2:17" x14ac:dyDescent="0.25">
      <c r="B2">
        <f>COUNTA(B4:B255)</f>
        <v>17</v>
      </c>
      <c r="F2">
        <f>COUNTA(F4:F255)</f>
        <v>169</v>
      </c>
      <c r="J2">
        <f>COUNTA(J4:J2000)</f>
        <v>178</v>
      </c>
    </row>
    <row r="3" spans="2:17" x14ac:dyDescent="0.25">
      <c r="B3" s="18" t="s">
        <v>2</v>
      </c>
      <c r="D3" t="str">
        <f>IF(B2&gt;2,"Mutiple Secretarial Areas",_xlfn.TEXTJOIN(", ",TRUE,B4:B255))</f>
        <v>Mutiple Secretarial Areas</v>
      </c>
      <c r="F3" s="18" t="s">
        <v>2</v>
      </c>
      <c r="H3" t="str">
        <f>IF(F2&gt;2,"Mutiple Agencies",_xlfn.TEXTJOIN(", ",TRUE,F4:F400))</f>
        <v>Mutiple Agencies</v>
      </c>
      <c r="J3" s="18" t="s">
        <v>2</v>
      </c>
      <c r="L3" t="str">
        <f>IF(J2&gt;2,"Mutiple Programs",_xlfn.TEXTJOIN(", ",TRUE,J4:J2000))</f>
        <v>Mutiple Programs</v>
      </c>
      <c r="N3" s="18" t="s">
        <v>2</v>
      </c>
      <c r="P3" t="str">
        <f>_xlfn.TEXTJOIN(", ",TRUE,N4:N8)</f>
        <v>Appropriation, Discretionary Balance, Expended, Mandated Balance, Unexpended</v>
      </c>
    </row>
    <row r="4" spans="2:17" x14ac:dyDescent="0.25">
      <c r="B4" s="10" t="s">
        <v>247</v>
      </c>
      <c r="F4" s="10" t="s">
        <v>53</v>
      </c>
      <c r="J4" s="10" t="s">
        <v>14</v>
      </c>
      <c r="N4" s="10" t="s">
        <v>47</v>
      </c>
    </row>
    <row r="5" spans="2:17" x14ac:dyDescent="0.25">
      <c r="B5" s="10" t="s">
        <v>304</v>
      </c>
      <c r="F5" s="10" t="s">
        <v>43</v>
      </c>
      <c r="J5" s="10" t="s">
        <v>15</v>
      </c>
      <c r="N5" s="10" t="s">
        <v>50</v>
      </c>
      <c r="P5" s="8" t="str">
        <f>IF(ISNUMBER(SEARCH("Appropriation",P3)),"YES","NO")</f>
        <v>YES</v>
      </c>
      <c r="Q5" t="s">
        <v>2348</v>
      </c>
    </row>
    <row r="6" spans="2:17" x14ac:dyDescent="0.25">
      <c r="B6" s="10" t="s">
        <v>855</v>
      </c>
      <c r="F6" s="10" t="s">
        <v>165</v>
      </c>
      <c r="J6" s="10" t="s">
        <v>16</v>
      </c>
      <c r="N6" s="10" t="s">
        <v>48</v>
      </c>
      <c r="P6" s="8" t="str">
        <f>IF(ISNUMBER(SEARCH("Unexpended",P3)),"YES","NO")</f>
        <v>YES</v>
      </c>
      <c r="Q6" t="s">
        <v>2349</v>
      </c>
    </row>
    <row r="7" spans="2:17" x14ac:dyDescent="0.25">
      <c r="B7" s="10" t="s">
        <v>333</v>
      </c>
      <c r="F7" s="10" t="s">
        <v>195</v>
      </c>
      <c r="J7" s="10" t="s">
        <v>411</v>
      </c>
      <c r="N7" s="10" t="s">
        <v>12</v>
      </c>
      <c r="P7" s="8" t="str">
        <f>IF(AND(P5="YES",P6="YES"),"YES","NO")</f>
        <v>YES</v>
      </c>
      <c r="Q7" t="s">
        <v>2350</v>
      </c>
    </row>
    <row r="8" spans="2:17" x14ac:dyDescent="0.25">
      <c r="B8" s="10" t="s">
        <v>10</v>
      </c>
      <c r="F8" s="10" t="s">
        <v>214</v>
      </c>
      <c r="J8" s="10" t="s">
        <v>469</v>
      </c>
      <c r="N8" s="10" t="s">
        <v>49</v>
      </c>
    </row>
    <row r="9" spans="2:17" x14ac:dyDescent="0.25">
      <c r="B9" s="10" t="s">
        <v>215</v>
      </c>
      <c r="F9" s="10" t="s">
        <v>162</v>
      </c>
      <c r="J9" s="10" t="s">
        <v>497</v>
      </c>
    </row>
    <row r="10" spans="2:17" x14ac:dyDescent="0.25">
      <c r="B10" s="10" t="s">
        <v>537</v>
      </c>
      <c r="F10" s="10" t="s">
        <v>71</v>
      </c>
      <c r="J10" s="10" t="s">
        <v>499</v>
      </c>
    </row>
    <row r="11" spans="2:17" x14ac:dyDescent="0.25">
      <c r="B11" s="10" t="s">
        <v>577</v>
      </c>
      <c r="F11" s="10" t="s">
        <v>112</v>
      </c>
      <c r="J11" s="10" t="s">
        <v>395</v>
      </c>
    </row>
    <row r="12" spans="2:17" x14ac:dyDescent="0.25">
      <c r="B12" s="10" t="s">
        <v>871</v>
      </c>
      <c r="F12" s="10" t="s">
        <v>66</v>
      </c>
      <c r="J12" s="10" t="s">
        <v>447</v>
      </c>
    </row>
    <row r="13" spans="2:17" x14ac:dyDescent="0.25">
      <c r="B13" s="10" t="s">
        <v>168</v>
      </c>
      <c r="F13" s="10" t="s">
        <v>159</v>
      </c>
      <c r="J13" s="10" t="s">
        <v>73</v>
      </c>
    </row>
    <row r="14" spans="2:17" x14ac:dyDescent="0.25">
      <c r="B14" s="10" t="s">
        <v>696</v>
      </c>
      <c r="F14" s="10" t="s">
        <v>171</v>
      </c>
      <c r="J14" s="10" t="s">
        <v>397</v>
      </c>
    </row>
    <row r="15" spans="2:17" x14ac:dyDescent="0.25">
      <c r="B15" s="10" t="s">
        <v>39</v>
      </c>
      <c r="F15" s="10" t="s">
        <v>198</v>
      </c>
      <c r="J15" s="10" t="s">
        <v>379</v>
      </c>
    </row>
    <row r="16" spans="2:17" x14ac:dyDescent="0.25">
      <c r="B16" s="10" t="s">
        <v>710</v>
      </c>
      <c r="F16" s="10" t="s">
        <v>183</v>
      </c>
      <c r="J16" s="10" t="s">
        <v>381</v>
      </c>
    </row>
    <row r="17" spans="2:10" x14ac:dyDescent="0.25">
      <c r="B17" s="10" t="s">
        <v>747</v>
      </c>
      <c r="F17" s="10" t="s">
        <v>186</v>
      </c>
      <c r="J17" s="10" t="s">
        <v>383</v>
      </c>
    </row>
    <row r="18" spans="2:10" x14ac:dyDescent="0.25">
      <c r="B18" s="10" t="s">
        <v>811</v>
      </c>
      <c r="F18" s="10" t="s">
        <v>189</v>
      </c>
      <c r="J18" s="10" t="s">
        <v>385</v>
      </c>
    </row>
    <row r="19" spans="2:10" x14ac:dyDescent="0.25">
      <c r="B19" s="10" t="s">
        <v>815</v>
      </c>
      <c r="F19" s="10" t="s">
        <v>192</v>
      </c>
      <c r="J19" s="10" t="s">
        <v>387</v>
      </c>
    </row>
    <row r="20" spans="2:10" x14ac:dyDescent="0.25">
      <c r="B20" s="10" t="s">
        <v>836</v>
      </c>
      <c r="F20" s="10" t="s">
        <v>211</v>
      </c>
      <c r="J20" s="10" t="s">
        <v>852</v>
      </c>
    </row>
    <row r="21" spans="2:10" x14ac:dyDescent="0.25">
      <c r="F21" s="10" t="s">
        <v>226</v>
      </c>
      <c r="J21" s="10" t="s">
        <v>690</v>
      </c>
    </row>
    <row r="22" spans="2:10" x14ac:dyDescent="0.25">
      <c r="F22" s="10" t="s">
        <v>218</v>
      </c>
      <c r="J22" s="10" t="s">
        <v>402</v>
      </c>
    </row>
    <row r="23" spans="2:10" x14ac:dyDescent="0.25">
      <c r="F23" s="10" t="s">
        <v>557</v>
      </c>
      <c r="J23" s="10" t="s">
        <v>404</v>
      </c>
    </row>
    <row r="24" spans="2:10" x14ac:dyDescent="0.25">
      <c r="F24" s="10" t="s">
        <v>850</v>
      </c>
      <c r="J24" s="10" t="s">
        <v>388</v>
      </c>
    </row>
    <row r="25" spans="2:10" x14ac:dyDescent="0.25">
      <c r="F25" s="10" t="s">
        <v>180</v>
      </c>
      <c r="J25" s="10" t="s">
        <v>860</v>
      </c>
    </row>
    <row r="26" spans="2:10" x14ac:dyDescent="0.25">
      <c r="F26" s="10" t="s">
        <v>779</v>
      </c>
      <c r="J26" s="10" t="s">
        <v>864</v>
      </c>
    </row>
    <row r="27" spans="2:10" x14ac:dyDescent="0.25">
      <c r="F27" s="10" t="s">
        <v>283</v>
      </c>
      <c r="J27" s="10" t="s">
        <v>552</v>
      </c>
    </row>
    <row r="28" spans="2:10" x14ac:dyDescent="0.25">
      <c r="F28" s="10" t="s">
        <v>289</v>
      </c>
      <c r="J28" s="10" t="s">
        <v>866</v>
      </c>
    </row>
    <row r="29" spans="2:10" x14ac:dyDescent="0.25">
      <c r="F29" s="10" t="s">
        <v>56</v>
      </c>
      <c r="J29" s="10" t="s">
        <v>803</v>
      </c>
    </row>
    <row r="30" spans="2:10" x14ac:dyDescent="0.25">
      <c r="F30" s="10" t="s">
        <v>298</v>
      </c>
      <c r="J30" s="10" t="s">
        <v>774</v>
      </c>
    </row>
    <row r="31" spans="2:10" x14ac:dyDescent="0.25">
      <c r="F31" s="10" t="s">
        <v>772</v>
      </c>
      <c r="J31" s="10" t="s">
        <v>156</v>
      </c>
    </row>
    <row r="32" spans="2:10" x14ac:dyDescent="0.25">
      <c r="F32" s="10" t="s">
        <v>229</v>
      </c>
      <c r="J32" s="10" t="s">
        <v>257</v>
      </c>
    </row>
    <row r="33" spans="6:10" x14ac:dyDescent="0.25">
      <c r="F33" s="10" t="s">
        <v>154</v>
      </c>
      <c r="J33" s="10" t="s">
        <v>758</v>
      </c>
    </row>
    <row r="34" spans="6:10" x14ac:dyDescent="0.25">
      <c r="F34" s="10" t="s">
        <v>109</v>
      </c>
      <c r="J34" s="10" t="s">
        <v>791</v>
      </c>
    </row>
    <row r="35" spans="6:10" x14ac:dyDescent="0.25">
      <c r="F35" s="10" t="s">
        <v>502</v>
      </c>
      <c r="J35" s="10" t="s">
        <v>805</v>
      </c>
    </row>
    <row r="36" spans="6:10" x14ac:dyDescent="0.25">
      <c r="F36" s="10" t="s">
        <v>241</v>
      </c>
      <c r="J36" s="10" t="s">
        <v>231</v>
      </c>
    </row>
    <row r="37" spans="6:10" x14ac:dyDescent="0.25">
      <c r="F37" s="10" t="s">
        <v>505</v>
      </c>
      <c r="J37" s="10" t="s">
        <v>173</v>
      </c>
    </row>
    <row r="38" spans="6:10" x14ac:dyDescent="0.25">
      <c r="F38" s="10" t="s">
        <v>543</v>
      </c>
      <c r="J38" s="10" t="s">
        <v>175</v>
      </c>
    </row>
    <row r="39" spans="6:10" x14ac:dyDescent="0.25">
      <c r="F39" s="10" t="s">
        <v>569</v>
      </c>
      <c r="J39" s="10" t="s">
        <v>208</v>
      </c>
    </row>
    <row r="40" spans="6:10" x14ac:dyDescent="0.25">
      <c r="F40" s="10" t="s">
        <v>574</v>
      </c>
      <c r="J40" s="10" t="s">
        <v>177</v>
      </c>
    </row>
    <row r="41" spans="6:10" x14ac:dyDescent="0.25">
      <c r="F41" s="10" t="s">
        <v>801</v>
      </c>
      <c r="J41" s="10" t="s">
        <v>203</v>
      </c>
    </row>
    <row r="42" spans="6:10" x14ac:dyDescent="0.25">
      <c r="F42" s="10" t="s">
        <v>255</v>
      </c>
      <c r="J42" s="10" t="s">
        <v>796</v>
      </c>
    </row>
    <row r="43" spans="6:10" x14ac:dyDescent="0.25">
      <c r="F43" s="10" t="s">
        <v>879</v>
      </c>
      <c r="J43" s="10" t="s">
        <v>763</v>
      </c>
    </row>
    <row r="44" spans="6:10" x14ac:dyDescent="0.25">
      <c r="F44" s="10" t="s">
        <v>206</v>
      </c>
      <c r="J44" s="10" t="s">
        <v>810</v>
      </c>
    </row>
    <row r="45" spans="6:10" x14ac:dyDescent="0.25">
      <c r="F45" s="10" t="s">
        <v>562</v>
      </c>
      <c r="J45" s="10" t="s">
        <v>259</v>
      </c>
    </row>
    <row r="46" spans="6:10" x14ac:dyDescent="0.25">
      <c r="F46" s="10" t="s">
        <v>550</v>
      </c>
      <c r="J46" s="10" t="s">
        <v>636</v>
      </c>
    </row>
    <row r="47" spans="6:10" x14ac:dyDescent="0.25">
      <c r="F47" s="10" t="s">
        <v>286</v>
      </c>
      <c r="J47" s="10" t="s">
        <v>798</v>
      </c>
    </row>
    <row r="48" spans="6:10" x14ac:dyDescent="0.25">
      <c r="F48" s="10" t="s">
        <v>342</v>
      </c>
      <c r="J48" s="10" t="s">
        <v>765</v>
      </c>
    </row>
    <row r="49" spans="6:10" x14ac:dyDescent="0.25">
      <c r="F49" s="10" t="s">
        <v>236</v>
      </c>
      <c r="J49" s="10" t="s">
        <v>776</v>
      </c>
    </row>
    <row r="50" spans="6:10" x14ac:dyDescent="0.25">
      <c r="F50" s="10" t="s">
        <v>874</v>
      </c>
      <c r="J50" s="10" t="s">
        <v>767</v>
      </c>
    </row>
    <row r="51" spans="6:10" x14ac:dyDescent="0.25">
      <c r="F51" s="10" t="s">
        <v>250</v>
      </c>
      <c r="J51" s="10" t="s">
        <v>769</v>
      </c>
    </row>
    <row r="52" spans="6:10" x14ac:dyDescent="0.25">
      <c r="F52" s="10" t="s">
        <v>702</v>
      </c>
      <c r="J52" s="10" t="s">
        <v>63</v>
      </c>
    </row>
    <row r="53" spans="6:10" x14ac:dyDescent="0.25">
      <c r="F53" s="10" t="s">
        <v>707</v>
      </c>
      <c r="J53" s="10" t="s">
        <v>594</v>
      </c>
    </row>
    <row r="54" spans="6:10" x14ac:dyDescent="0.25">
      <c r="F54" s="10" t="s">
        <v>713</v>
      </c>
      <c r="J54" s="10" t="s">
        <v>596</v>
      </c>
    </row>
    <row r="55" spans="6:10" x14ac:dyDescent="0.25">
      <c r="F55" s="10" t="s">
        <v>814</v>
      </c>
      <c r="J55" s="10" t="s">
        <v>75</v>
      </c>
    </row>
    <row r="56" spans="6:10" x14ac:dyDescent="0.25">
      <c r="F56" s="10" t="s">
        <v>374</v>
      </c>
      <c r="J56" s="10" t="s">
        <v>876</v>
      </c>
    </row>
    <row r="57" spans="6:10" x14ac:dyDescent="0.25">
      <c r="F57" s="10" t="s">
        <v>750</v>
      </c>
      <c r="J57" s="10" t="s">
        <v>638</v>
      </c>
    </row>
    <row r="58" spans="6:10" x14ac:dyDescent="0.25">
      <c r="F58" s="10" t="s">
        <v>580</v>
      </c>
      <c r="J58" s="10" t="s">
        <v>455</v>
      </c>
    </row>
    <row r="59" spans="6:10" x14ac:dyDescent="0.25">
      <c r="F59" s="10" t="s">
        <v>540</v>
      </c>
      <c r="J59" s="10" t="s">
        <v>598</v>
      </c>
    </row>
    <row r="60" spans="6:10" x14ac:dyDescent="0.25">
      <c r="F60" s="10" t="s">
        <v>882</v>
      </c>
      <c r="J60" s="10" t="s">
        <v>624</v>
      </c>
    </row>
    <row r="61" spans="6:10" x14ac:dyDescent="0.25">
      <c r="F61" s="10" t="s">
        <v>336</v>
      </c>
      <c r="J61" s="10" t="s">
        <v>631</v>
      </c>
    </row>
    <row r="62" spans="6:10" x14ac:dyDescent="0.25">
      <c r="F62" s="10" t="s">
        <v>307</v>
      </c>
      <c r="J62" s="10" t="s">
        <v>611</v>
      </c>
    </row>
    <row r="63" spans="6:10" x14ac:dyDescent="0.25">
      <c r="F63" s="10" t="s">
        <v>272</v>
      </c>
      <c r="J63" s="10" t="s">
        <v>77</v>
      </c>
    </row>
    <row r="64" spans="6:10" x14ac:dyDescent="0.25">
      <c r="F64" s="10" t="s">
        <v>699</v>
      </c>
      <c r="J64" s="10" t="s">
        <v>665</v>
      </c>
    </row>
    <row r="65" spans="6:10" x14ac:dyDescent="0.25">
      <c r="F65" s="10" t="s">
        <v>393</v>
      </c>
      <c r="J65" s="10" t="s">
        <v>667</v>
      </c>
    </row>
    <row r="66" spans="6:10" x14ac:dyDescent="0.25">
      <c r="F66" s="10" t="s">
        <v>716</v>
      </c>
      <c r="J66" s="10" t="s">
        <v>585</v>
      </c>
    </row>
    <row r="67" spans="6:10" x14ac:dyDescent="0.25">
      <c r="F67" s="10" t="s">
        <v>583</v>
      </c>
      <c r="J67" s="10" t="s">
        <v>651</v>
      </c>
    </row>
    <row r="68" spans="6:10" x14ac:dyDescent="0.25">
      <c r="F68" s="10" t="s">
        <v>377</v>
      </c>
      <c r="J68" s="10" t="s">
        <v>653</v>
      </c>
    </row>
    <row r="69" spans="6:10" x14ac:dyDescent="0.25">
      <c r="F69" s="10" t="s">
        <v>495</v>
      </c>
      <c r="J69" s="10" t="s">
        <v>613</v>
      </c>
    </row>
    <row r="70" spans="6:10" x14ac:dyDescent="0.25">
      <c r="F70" s="10" t="s">
        <v>660</v>
      </c>
      <c r="J70" s="10" t="s">
        <v>312</v>
      </c>
    </row>
    <row r="71" spans="6:10" x14ac:dyDescent="0.25">
      <c r="F71" s="10" t="s">
        <v>419</v>
      </c>
      <c r="J71" s="10" t="s">
        <v>120</v>
      </c>
    </row>
    <row r="72" spans="6:10" x14ac:dyDescent="0.25">
      <c r="F72" s="10" t="s">
        <v>450</v>
      </c>
      <c r="J72" s="10" t="s">
        <v>669</v>
      </c>
    </row>
    <row r="73" spans="6:10" x14ac:dyDescent="0.25">
      <c r="F73" s="10" t="s">
        <v>472</v>
      </c>
      <c r="J73" s="10" t="s">
        <v>655</v>
      </c>
    </row>
    <row r="74" spans="6:10" x14ac:dyDescent="0.25">
      <c r="F74" s="10" t="s">
        <v>453</v>
      </c>
      <c r="J74" s="10" t="s">
        <v>671</v>
      </c>
    </row>
    <row r="75" spans="6:10" x14ac:dyDescent="0.25">
      <c r="F75" s="10" t="s">
        <v>467</v>
      </c>
      <c r="J75" s="10" t="s">
        <v>615</v>
      </c>
    </row>
    <row r="76" spans="6:10" x14ac:dyDescent="0.25">
      <c r="F76" s="10" t="s">
        <v>478</v>
      </c>
      <c r="J76" s="10" t="s">
        <v>617</v>
      </c>
    </row>
    <row r="77" spans="6:10" x14ac:dyDescent="0.25">
      <c r="F77" s="10" t="s">
        <v>436</v>
      </c>
      <c r="J77" s="10" t="s">
        <v>844</v>
      </c>
    </row>
    <row r="78" spans="6:10" x14ac:dyDescent="0.25">
      <c r="F78" s="10" t="s">
        <v>433</v>
      </c>
      <c r="J78" s="10" t="s">
        <v>657</v>
      </c>
    </row>
    <row r="79" spans="6:10" x14ac:dyDescent="0.25">
      <c r="F79" s="10" t="s">
        <v>445</v>
      </c>
      <c r="J79" s="10" t="s">
        <v>673</v>
      </c>
    </row>
    <row r="80" spans="6:10" x14ac:dyDescent="0.25">
      <c r="F80" s="10" t="s">
        <v>11</v>
      </c>
      <c r="J80" s="10" t="s">
        <v>709</v>
      </c>
    </row>
    <row r="81" spans="6:10" x14ac:dyDescent="0.25">
      <c r="F81" s="10" t="s">
        <v>442</v>
      </c>
      <c r="J81" s="10" t="s">
        <v>685</v>
      </c>
    </row>
    <row r="82" spans="6:10" x14ac:dyDescent="0.25">
      <c r="F82" s="10" t="s">
        <v>400</v>
      </c>
      <c r="J82" s="10" t="s">
        <v>675</v>
      </c>
    </row>
    <row r="83" spans="6:10" x14ac:dyDescent="0.25">
      <c r="F83" s="10" t="s">
        <v>439</v>
      </c>
      <c r="J83" s="10" t="s">
        <v>600</v>
      </c>
    </row>
    <row r="84" spans="6:10" x14ac:dyDescent="0.25">
      <c r="F84" s="10" t="s">
        <v>475</v>
      </c>
      <c r="J84" s="10" t="s">
        <v>619</v>
      </c>
    </row>
    <row r="85" spans="6:10" x14ac:dyDescent="0.25">
      <c r="F85" s="10" t="s">
        <v>481</v>
      </c>
      <c r="J85" s="10" t="s">
        <v>692</v>
      </c>
    </row>
    <row r="86" spans="6:10" x14ac:dyDescent="0.25">
      <c r="F86" s="10" t="s">
        <v>461</v>
      </c>
      <c r="J86" s="10" t="s">
        <v>640</v>
      </c>
    </row>
    <row r="87" spans="6:10" x14ac:dyDescent="0.25">
      <c r="F87" s="10" t="s">
        <v>508</v>
      </c>
      <c r="J87" s="10" t="s">
        <v>586</v>
      </c>
    </row>
    <row r="88" spans="6:10" x14ac:dyDescent="0.25">
      <c r="F88" s="10" t="s">
        <v>484</v>
      </c>
      <c r="J88" s="10" t="s">
        <v>332</v>
      </c>
    </row>
    <row r="89" spans="6:10" x14ac:dyDescent="0.25">
      <c r="F89" s="10" t="s">
        <v>422</v>
      </c>
      <c r="J89" s="10" t="s">
        <v>220</v>
      </c>
    </row>
    <row r="90" spans="6:10" x14ac:dyDescent="0.25">
      <c r="F90" s="10" t="s">
        <v>415</v>
      </c>
      <c r="J90" s="10" t="s">
        <v>718</v>
      </c>
    </row>
    <row r="91" spans="6:10" x14ac:dyDescent="0.25">
      <c r="F91" s="10" t="s">
        <v>534</v>
      </c>
      <c r="J91" s="10" t="s">
        <v>720</v>
      </c>
    </row>
    <row r="92" spans="6:10" x14ac:dyDescent="0.25">
      <c r="F92" s="10" t="s">
        <v>407</v>
      </c>
      <c r="J92" s="10" t="s">
        <v>744</v>
      </c>
    </row>
    <row r="93" spans="6:10" x14ac:dyDescent="0.25">
      <c r="F93" s="10" t="s">
        <v>458</v>
      </c>
      <c r="J93" s="10" t="s">
        <v>351</v>
      </c>
    </row>
    <row r="94" spans="6:10" x14ac:dyDescent="0.25">
      <c r="F94" s="10" t="s">
        <v>428</v>
      </c>
      <c r="J94" s="10" t="s">
        <v>79</v>
      </c>
    </row>
    <row r="95" spans="6:10" x14ac:dyDescent="0.25">
      <c r="F95" s="10" t="s">
        <v>464</v>
      </c>
      <c r="J95" s="10" t="s">
        <v>602</v>
      </c>
    </row>
    <row r="96" spans="6:10" x14ac:dyDescent="0.25">
      <c r="F96" s="10" t="s">
        <v>649</v>
      </c>
      <c r="J96" s="10" t="s">
        <v>725</v>
      </c>
    </row>
    <row r="97" spans="6:10" x14ac:dyDescent="0.25">
      <c r="F97" s="10" t="s">
        <v>695</v>
      </c>
      <c r="J97" s="10" t="s">
        <v>746</v>
      </c>
    </row>
    <row r="98" spans="6:10" x14ac:dyDescent="0.25">
      <c r="F98" s="10" t="s">
        <v>425</v>
      </c>
      <c r="J98" s="10" t="s">
        <v>736</v>
      </c>
    </row>
    <row r="99" spans="6:10" x14ac:dyDescent="0.25">
      <c r="F99" s="10" t="s">
        <v>510</v>
      </c>
      <c r="J99" s="10" t="s">
        <v>727</v>
      </c>
    </row>
    <row r="100" spans="6:10" x14ac:dyDescent="0.25">
      <c r="F100" s="10" t="s">
        <v>310</v>
      </c>
      <c r="J100" s="10" t="s">
        <v>729</v>
      </c>
    </row>
    <row r="101" spans="6:10" x14ac:dyDescent="0.25">
      <c r="F101" s="10" t="s">
        <v>368</v>
      </c>
      <c r="J101" s="10" t="s">
        <v>731</v>
      </c>
    </row>
    <row r="102" spans="6:10" x14ac:dyDescent="0.25">
      <c r="F102" s="10" t="s">
        <v>360</v>
      </c>
      <c r="J102" s="10" t="s">
        <v>81</v>
      </c>
    </row>
    <row r="103" spans="6:10" x14ac:dyDescent="0.25">
      <c r="F103" s="10" t="s">
        <v>339</v>
      </c>
      <c r="J103" s="10" t="s">
        <v>314</v>
      </c>
    </row>
    <row r="104" spans="6:10" x14ac:dyDescent="0.25">
      <c r="F104" s="10" t="s">
        <v>363</v>
      </c>
      <c r="J104" s="10" t="s">
        <v>316</v>
      </c>
    </row>
    <row r="105" spans="6:10" x14ac:dyDescent="0.25">
      <c r="F105" s="10" t="s">
        <v>133</v>
      </c>
      <c r="J105" s="10" t="s">
        <v>344</v>
      </c>
    </row>
    <row r="106" spans="6:10" x14ac:dyDescent="0.25">
      <c r="F106" s="10" t="s">
        <v>354</v>
      </c>
      <c r="J106" s="10" t="s">
        <v>83</v>
      </c>
    </row>
    <row r="107" spans="6:10" x14ac:dyDescent="0.25">
      <c r="F107" s="10" t="s">
        <v>357</v>
      </c>
      <c r="J107" s="10" t="s">
        <v>318</v>
      </c>
    </row>
    <row r="108" spans="6:10" x14ac:dyDescent="0.25">
      <c r="F108" s="10" t="s">
        <v>742</v>
      </c>
      <c r="J108" s="10" t="s">
        <v>365</v>
      </c>
    </row>
    <row r="109" spans="6:10" x14ac:dyDescent="0.25">
      <c r="F109" s="10" t="s">
        <v>734</v>
      </c>
      <c r="J109" s="10" t="s">
        <v>106</v>
      </c>
    </row>
    <row r="110" spans="6:10" x14ac:dyDescent="0.25">
      <c r="F110" s="10" t="s">
        <v>833</v>
      </c>
      <c r="J110" s="10" t="s">
        <v>320</v>
      </c>
    </row>
    <row r="111" spans="6:10" x14ac:dyDescent="0.25">
      <c r="F111" s="10" t="s">
        <v>349</v>
      </c>
      <c r="J111" s="10" t="s">
        <v>85</v>
      </c>
    </row>
    <row r="112" spans="6:10" x14ac:dyDescent="0.25">
      <c r="F112" s="10" t="s">
        <v>330</v>
      </c>
      <c r="J112" s="10" t="s">
        <v>233</v>
      </c>
    </row>
    <row r="113" spans="6:10" x14ac:dyDescent="0.25">
      <c r="F113" s="10" t="s">
        <v>487</v>
      </c>
      <c r="J113" s="10" t="s">
        <v>322</v>
      </c>
    </row>
    <row r="114" spans="6:10" x14ac:dyDescent="0.25">
      <c r="F114" s="10" t="s">
        <v>739</v>
      </c>
      <c r="J114" s="10" t="s">
        <v>704</v>
      </c>
    </row>
    <row r="115" spans="6:10" x14ac:dyDescent="0.25">
      <c r="F115" s="10" t="s">
        <v>490</v>
      </c>
      <c r="J115" s="10" t="s">
        <v>324</v>
      </c>
    </row>
    <row r="116" spans="6:10" x14ac:dyDescent="0.25">
      <c r="F116" s="10" t="s">
        <v>723</v>
      </c>
      <c r="J116" s="10" t="s">
        <v>326</v>
      </c>
    </row>
    <row r="117" spans="6:10" x14ac:dyDescent="0.25">
      <c r="F117" s="10" t="s">
        <v>839</v>
      </c>
      <c r="J117" s="10" t="s">
        <v>626</v>
      </c>
    </row>
    <row r="118" spans="6:10" x14ac:dyDescent="0.25">
      <c r="F118" s="10" t="s">
        <v>824</v>
      </c>
      <c r="J118" s="10" t="s">
        <v>346</v>
      </c>
    </row>
    <row r="119" spans="6:10" x14ac:dyDescent="0.25">
      <c r="F119" s="10" t="s">
        <v>592</v>
      </c>
      <c r="J119" s="10" t="s">
        <v>604</v>
      </c>
    </row>
    <row r="120" spans="6:10" x14ac:dyDescent="0.25">
      <c r="F120" s="10" t="s">
        <v>609</v>
      </c>
      <c r="J120" s="10" t="s">
        <v>390</v>
      </c>
    </row>
    <row r="121" spans="6:10" x14ac:dyDescent="0.25">
      <c r="F121" s="10" t="s">
        <v>683</v>
      </c>
      <c r="J121" s="10" t="s">
        <v>327</v>
      </c>
    </row>
    <row r="122" spans="6:10" x14ac:dyDescent="0.25">
      <c r="F122" s="10" t="s">
        <v>688</v>
      </c>
      <c r="J122" s="10" t="s">
        <v>87</v>
      </c>
    </row>
    <row r="123" spans="6:10" x14ac:dyDescent="0.25">
      <c r="F123" s="10" t="s">
        <v>622</v>
      </c>
      <c r="J123" s="10" t="s">
        <v>826</v>
      </c>
    </row>
    <row r="124" spans="6:10" x14ac:dyDescent="0.25">
      <c r="F124" s="10" t="s">
        <v>589</v>
      </c>
      <c r="J124" s="10" t="s">
        <v>828</v>
      </c>
    </row>
    <row r="125" spans="6:10" x14ac:dyDescent="0.25">
      <c r="F125" s="10" t="s">
        <v>663</v>
      </c>
      <c r="J125" s="10" t="s">
        <v>830</v>
      </c>
    </row>
    <row r="126" spans="6:10" x14ac:dyDescent="0.25">
      <c r="F126" s="10" t="s">
        <v>808</v>
      </c>
      <c r="J126" s="10" t="s">
        <v>835</v>
      </c>
    </row>
    <row r="127" spans="6:10" x14ac:dyDescent="0.25">
      <c r="F127" s="10" t="s">
        <v>794</v>
      </c>
      <c r="J127" s="10" t="s">
        <v>820</v>
      </c>
    </row>
    <row r="128" spans="6:10" x14ac:dyDescent="0.25">
      <c r="F128" s="10" t="s">
        <v>789</v>
      </c>
      <c r="J128" s="10" t="s">
        <v>821</v>
      </c>
    </row>
    <row r="129" spans="6:10" x14ac:dyDescent="0.25">
      <c r="F129" s="10" t="s">
        <v>629</v>
      </c>
      <c r="J129" s="10" t="s">
        <v>89</v>
      </c>
    </row>
    <row r="130" spans="6:10" x14ac:dyDescent="0.25">
      <c r="F130" s="10" t="s">
        <v>634</v>
      </c>
      <c r="J130" s="10" t="s">
        <v>128</v>
      </c>
    </row>
    <row r="131" spans="6:10" x14ac:dyDescent="0.25">
      <c r="F131" s="10" t="s">
        <v>643</v>
      </c>
      <c r="J131" s="10" t="s">
        <v>167</v>
      </c>
    </row>
    <row r="132" spans="6:10" x14ac:dyDescent="0.25">
      <c r="F132" s="10" t="s">
        <v>646</v>
      </c>
      <c r="J132" s="10" t="s">
        <v>559</v>
      </c>
    </row>
    <row r="133" spans="6:10" x14ac:dyDescent="0.25">
      <c r="F133" s="10" t="s">
        <v>761</v>
      </c>
      <c r="J133" s="10" t="s">
        <v>261</v>
      </c>
    </row>
    <row r="134" spans="6:10" x14ac:dyDescent="0.25">
      <c r="F134" s="10" t="s">
        <v>96</v>
      </c>
      <c r="J134" s="10" t="s">
        <v>854</v>
      </c>
    </row>
    <row r="135" spans="6:10" x14ac:dyDescent="0.25">
      <c r="F135" s="10" t="s">
        <v>115</v>
      </c>
      <c r="J135" s="10" t="s">
        <v>222</v>
      </c>
    </row>
    <row r="136" spans="6:10" x14ac:dyDescent="0.25">
      <c r="F136" s="10" t="s">
        <v>148</v>
      </c>
      <c r="J136" s="10" t="s">
        <v>291</v>
      </c>
    </row>
    <row r="137" spans="6:10" x14ac:dyDescent="0.25">
      <c r="F137" s="10" t="s">
        <v>118</v>
      </c>
      <c r="J137" s="10" t="s">
        <v>545</v>
      </c>
    </row>
    <row r="138" spans="6:10" x14ac:dyDescent="0.25">
      <c r="F138" s="10" t="s">
        <v>818</v>
      </c>
      <c r="J138" s="10" t="s">
        <v>571</v>
      </c>
    </row>
    <row r="139" spans="6:10" x14ac:dyDescent="0.25">
      <c r="F139" s="10" t="s">
        <v>142</v>
      </c>
      <c r="J139" s="10" t="s">
        <v>274</v>
      </c>
    </row>
    <row r="140" spans="6:10" x14ac:dyDescent="0.25">
      <c r="F140" s="10" t="s">
        <v>145</v>
      </c>
      <c r="J140" s="10" t="s">
        <v>276</v>
      </c>
    </row>
    <row r="141" spans="6:10" x14ac:dyDescent="0.25">
      <c r="F141" s="10" t="s">
        <v>101</v>
      </c>
      <c r="J141" s="10" t="s">
        <v>293</v>
      </c>
    </row>
    <row r="142" spans="6:10" x14ac:dyDescent="0.25">
      <c r="F142" s="10" t="s">
        <v>104</v>
      </c>
      <c r="J142" s="10" t="s">
        <v>278</v>
      </c>
    </row>
    <row r="143" spans="6:10" x14ac:dyDescent="0.25">
      <c r="F143" s="10" t="s">
        <v>201</v>
      </c>
      <c r="J143" s="10" t="s">
        <v>564</v>
      </c>
    </row>
    <row r="144" spans="6:10" x14ac:dyDescent="0.25">
      <c r="F144" s="10" t="s">
        <v>678</v>
      </c>
      <c r="J144" s="10" t="s">
        <v>566</v>
      </c>
    </row>
    <row r="145" spans="6:10" x14ac:dyDescent="0.25">
      <c r="F145" s="10" t="s">
        <v>123</v>
      </c>
      <c r="J145" s="10" t="s">
        <v>547</v>
      </c>
    </row>
    <row r="146" spans="6:10" x14ac:dyDescent="0.25">
      <c r="F146" s="10" t="s">
        <v>126</v>
      </c>
      <c r="J146" s="10" t="s">
        <v>238</v>
      </c>
    </row>
    <row r="147" spans="6:10" x14ac:dyDescent="0.25">
      <c r="F147" s="10" t="s">
        <v>136</v>
      </c>
      <c r="J147" s="10" t="s">
        <v>280</v>
      </c>
    </row>
    <row r="148" spans="6:10" x14ac:dyDescent="0.25">
      <c r="F148" s="10" t="s">
        <v>139</v>
      </c>
      <c r="J148" s="10" t="s">
        <v>576</v>
      </c>
    </row>
    <row r="149" spans="6:10" x14ac:dyDescent="0.25">
      <c r="F149" s="10" t="s">
        <v>151</v>
      </c>
      <c r="J149" s="10" t="s">
        <v>680</v>
      </c>
    </row>
    <row r="150" spans="6:10" x14ac:dyDescent="0.25">
      <c r="F150" s="10" t="s">
        <v>516</v>
      </c>
      <c r="J150" s="10" t="s">
        <v>554</v>
      </c>
    </row>
    <row r="151" spans="6:10" x14ac:dyDescent="0.25">
      <c r="F151" s="10" t="s">
        <v>842</v>
      </c>
      <c r="J151" s="10" t="s">
        <v>98</v>
      </c>
    </row>
    <row r="152" spans="6:10" x14ac:dyDescent="0.25">
      <c r="F152" s="10" t="s">
        <v>847</v>
      </c>
      <c r="J152" s="10" t="s">
        <v>868</v>
      </c>
    </row>
    <row r="153" spans="6:10" x14ac:dyDescent="0.25">
      <c r="F153" s="10" t="s">
        <v>246</v>
      </c>
      <c r="J153" s="10" t="s">
        <v>870</v>
      </c>
    </row>
    <row r="154" spans="6:10" x14ac:dyDescent="0.25">
      <c r="F154" s="10" t="s">
        <v>371</v>
      </c>
      <c r="J154" s="10" t="s">
        <v>263</v>
      </c>
    </row>
    <row r="155" spans="6:10" x14ac:dyDescent="0.25">
      <c r="F155" s="10" t="s">
        <v>519</v>
      </c>
      <c r="J155" s="10" t="s">
        <v>265</v>
      </c>
    </row>
    <row r="156" spans="6:10" x14ac:dyDescent="0.25">
      <c r="F156" s="10" t="s">
        <v>528</v>
      </c>
      <c r="J156" s="10" t="s">
        <v>267</v>
      </c>
    </row>
    <row r="157" spans="6:10" x14ac:dyDescent="0.25">
      <c r="F157" s="10" t="s">
        <v>522</v>
      </c>
      <c r="J157" s="10" t="s">
        <v>269</v>
      </c>
    </row>
    <row r="158" spans="6:10" x14ac:dyDescent="0.25">
      <c r="F158" s="10" t="s">
        <v>513</v>
      </c>
      <c r="J158" s="10" t="s">
        <v>606</v>
      </c>
    </row>
    <row r="159" spans="6:10" x14ac:dyDescent="0.25">
      <c r="F159" s="10" t="s">
        <v>536</v>
      </c>
      <c r="J159" s="10" t="s">
        <v>781</v>
      </c>
    </row>
    <row r="160" spans="6:10" x14ac:dyDescent="0.25">
      <c r="F160" s="10" t="s">
        <v>525</v>
      </c>
      <c r="J160" s="10" t="s">
        <v>783</v>
      </c>
    </row>
    <row r="161" spans="6:10" x14ac:dyDescent="0.25">
      <c r="F161" s="10" t="s">
        <v>753</v>
      </c>
      <c r="J161" s="10" t="s">
        <v>295</v>
      </c>
    </row>
    <row r="162" spans="6:10" x14ac:dyDescent="0.25">
      <c r="F162" s="10" t="s">
        <v>786</v>
      </c>
      <c r="J162" s="10" t="s">
        <v>45</v>
      </c>
    </row>
    <row r="163" spans="6:10" x14ac:dyDescent="0.25">
      <c r="F163" s="10" t="s">
        <v>61</v>
      </c>
      <c r="J163" s="10" t="s">
        <v>58</v>
      </c>
    </row>
    <row r="164" spans="6:10" x14ac:dyDescent="0.25">
      <c r="F164" s="10" t="s">
        <v>756</v>
      </c>
      <c r="J164" s="10" t="s">
        <v>91</v>
      </c>
    </row>
    <row r="165" spans="6:10" x14ac:dyDescent="0.25">
      <c r="F165" s="10" t="s">
        <v>531</v>
      </c>
      <c r="J165" s="10" t="s">
        <v>243</v>
      </c>
    </row>
    <row r="166" spans="6:10" x14ac:dyDescent="0.25">
      <c r="F166" s="10" t="s">
        <v>862</v>
      </c>
      <c r="J166" s="10" t="s">
        <v>93</v>
      </c>
    </row>
    <row r="167" spans="6:10" x14ac:dyDescent="0.25">
      <c r="F167" s="10" t="s">
        <v>2499</v>
      </c>
      <c r="J167" s="10" t="s">
        <v>223</v>
      </c>
    </row>
    <row r="168" spans="6:10" x14ac:dyDescent="0.25">
      <c r="F168" s="10" t="s">
        <v>2500</v>
      </c>
      <c r="J168" s="10" t="s">
        <v>68</v>
      </c>
    </row>
    <row r="169" spans="6:10" x14ac:dyDescent="0.25">
      <c r="F169" s="10" t="s">
        <v>2503</v>
      </c>
      <c r="J169" s="10" t="s">
        <v>252</v>
      </c>
    </row>
    <row r="170" spans="6:10" x14ac:dyDescent="0.25">
      <c r="F170" s="10" t="s">
        <v>2653</v>
      </c>
      <c r="J170" s="10" t="s">
        <v>300</v>
      </c>
    </row>
    <row r="171" spans="6:10" x14ac:dyDescent="0.25">
      <c r="F171" s="10" t="s">
        <v>2655</v>
      </c>
      <c r="J171" s="10" t="s">
        <v>302</v>
      </c>
    </row>
    <row r="172" spans="6:10" x14ac:dyDescent="0.25">
      <c r="F172" s="10" t="s">
        <v>2659</v>
      </c>
      <c r="J172" s="10" t="s">
        <v>303</v>
      </c>
    </row>
    <row r="173" spans="6:10" x14ac:dyDescent="0.25">
      <c r="J173" s="10" t="s">
        <v>2501</v>
      </c>
    </row>
    <row r="174" spans="6:10" x14ac:dyDescent="0.25">
      <c r="J174" s="10" t="s">
        <v>2502</v>
      </c>
    </row>
    <row r="175" spans="6:10" x14ac:dyDescent="0.25">
      <c r="J175" s="10" t="s">
        <v>2504</v>
      </c>
    </row>
    <row r="176" spans="6:10" x14ac:dyDescent="0.25">
      <c r="J176" s="10" t="s">
        <v>2505</v>
      </c>
    </row>
    <row r="177" spans="10:10" x14ac:dyDescent="0.25">
      <c r="J177" s="10" t="s">
        <v>2654</v>
      </c>
    </row>
    <row r="178" spans="10:10" x14ac:dyDescent="0.25">
      <c r="J178" s="10" t="s">
        <v>2656</v>
      </c>
    </row>
    <row r="179" spans="10:10" x14ac:dyDescent="0.25">
      <c r="J179" s="10" t="s">
        <v>2657</v>
      </c>
    </row>
    <row r="180" spans="10:10" x14ac:dyDescent="0.25">
      <c r="J180" s="10" t="s">
        <v>2658</v>
      </c>
    </row>
    <row r="181" spans="10:10" x14ac:dyDescent="0.25">
      <c r="J181" s="10" t="s">
        <v>2660</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1 6 " ? > < D a t a M a s h u p   s q m i d = " f d 5 c e 6 f f - 6 9 0 7 - 4 4 4 2 - b e 0 5 - 8 d 2 f 9 b b 3 e d a 4 "   x m l n s = " h t t p : / / s c h e m a s . m i c r o s o f t . c o m / D a t a M a s h u p " > A A A A A A s D A A B Q S w M E F A A C A A g A T V w B W + 4 v n K m k A A A A 9 g A A A B I A H A B D b 2 5 m a W c v U G F j a 2 F n Z S 5 4 b W w g o h g A K K A U A A A A A A A A A A A A A A A A A A A A A A A A A A A A h Y 9 N D o I w G E S v Q r q n P 2 D U k I + y c C u J C d G 4 b W q F R i i G F s v d X H g k r y B G U X c u 5 8 1 b z N y v N 8 i G p g 4 u q r O 6 N S l i m K J A G d k e t C l T 1 L t j u E Q Z h 4 2 Q J 1 G q Y J S N T Q Z 7 S F H l 3 D k h x H u P f Y z b r i Q R p Y z s 8 3 U h K 9 U I 9 J H 1 f z n U x j p h p E I c d q 8 x P M J s F m O 2 m G M K Z I K Q a / M V o n H v s / 2 B s O p r 1 3 e K K x N u C y B T B P L + w B 9 Q S w M E F A A C A A g A T V w B W 1 N y O C y b A A A A 4 Q A A A B M A H A B b Q 2 9 u d G V u d F 9 U e X B l c 1 0 u e G 1 s I K I Y A C i g F A A A A A A A A A A A A A A A A A A A A A A A A A A A A G 2 O P Q 7 C M A x G r x J 5 b 1 0 Y E E J N G Y A b c I E o u D + i c a L G R e V s D B y J K 5 C 2 a 0 d / f s + f f 5 9 v e Z 5 c r 1 4 0 x M 6 z h l 1 e g C K 2 / t F x o 2 G U O j v C u S r v 7 0 B R J Z S j h l Y k n B C j b c m Z m P t A n D a 1 H 5 y R N A 4 N B m O f p i H c F 8 U B r W c h l k z m G 1 C V V 6 r N 2 I u 6 T S l e a 5 M O 6 r J y c 5 U G o U l w i X H T c F t 8 6 E 3 H i 4 H L w 9 U f U E s D B B Q A A g A I A E 1 c A V s o i k e 4 D g A A A B E A A A A T A B w A R m 9 y b X V s Y X M v U 2 V j d G l v b j E u b S C i G A A o o B Q A A A A A A A A A A A A A A A A A A A A A A A A A A A A r T k 0 u y c z P U w i G 0 I b W A F B L A Q I t A B Q A A g A I A E 1 c A V v u L 5 y p p A A A A P Y A A A A S A A A A A A A A A A A A A A A A A A A A A A B D b 2 5 m a W c v U G F j a 2 F n Z S 5 4 b W x Q S w E C L Q A U A A I A C A B N X A F b U 3 I 4 L J s A A A D h A A A A E w A A A A A A A A A A A A A A A A D w A A A A W 0 N v b n R l b n R f V H l w Z X N d L n h t b F B L A Q I t A B Q A A g A I A E 1 c A V s o i k e 4 D g A A A B E A A A A T A A A A A A A A A A A A A A A A A N g B A A B G b 3 J t d W x h c y 9 T Z W N 0 a W 9 u M S 5 t U E s F B g A A A A A D A A M A w g A A A D M C A A A A A B E 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m Z h b H N l P C 9 G a X J l d 2 F s b E V u Y W J s Z W Q + P C 9 Q Z X J t a X N z a W 9 u T G l z d D 7 x A Q A A A A A A A M 8 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X V l c n l H c m 9 1 c H M i I F Z h b H V l P S J z Q V F B Q U F B Q U F B Q U Q 2 c G V Q W X U x b j J R b 2 N 3 L 0 5 p N E l 5 V X l C M H h 2 Y j J 0 M W N I T U F B Q U F B Q U F B P S I g L z 4 8 R W 5 0 c n k g V H l w Z T 0 i U m V s Y X R p b 2 5 z a G l w c y I g V m F s d W U 9 I n N B Q U F B Q U E 9 P S I g L z 4 8 L 1 N 0 Y W J s Z U V u d H J p Z X M + P C 9 J d G V t P j w v S X R l b X M + P C 9 M b 2 N h b F B h Y 2 t h Z 2 V N Z X R h Z G F 0 Y U Z p b G U + F g A A A F B L B Q Y A A A A A A A A A A A A A A A A A A A A A A A D a A A A A A Q A A A N C M n d 8 B F d E R j H o A w E / C l + s B A A A A / y S E O n R t X k C Y D l A o V G Q l S Q A A A A A C A A A A A A A D Z g A A w A A A A B A A A A A T 9 O C r K f D 3 7 g w 3 y 4 T g G X X G A A A A A A S A A A C g A A A A E A A A A A P L R / x J y K n G o Q O Q z Y 9 C L P R Q A A A A U e + M c w z 2 e t D P X v a 2 y t W 9 D x f M 1 C f V 1 1 s n H x E y x x t E t T 6 U t l X S w k c T S x T w v + m Z i 7 D S 4 1 P x n + O l 0 s b + F + L F E j 9 n m 7 I G c N e I 6 K g j w x / U m s u B z p 0 U A A A A p r h 2 / O e G F G l 7 / s s C X b P F u k 2 n J K Q = < / D a t a M a s h u p > 
</file>

<file path=customXml/item2.xml><?xml version="1.0" encoding="utf-8"?>
<ct:contentTypeSchema xmlns:ct="http://schemas.microsoft.com/office/2006/metadata/contentType" xmlns:ma="http://schemas.microsoft.com/office/2006/metadata/properties/metaAttributes" ct:_="" ma:_="" ma:contentTypeName="Document" ma:contentTypeID="0x01010089894EC1EEF6564BA67DDA738B55613A" ma:contentTypeVersion="15" ma:contentTypeDescription="Create a new document." ma:contentTypeScope="" ma:versionID="7a92a2682d413aaae25e97addabe7765">
  <xsd:schema xmlns:xsd="http://www.w3.org/2001/XMLSchema" xmlns:xs="http://www.w3.org/2001/XMLSchema" xmlns:p="http://schemas.microsoft.com/office/2006/metadata/properties" xmlns:ns2="9a8466a8-087f-482a-bdbd-be167015f2f4" xmlns:ns3="f9457c7a-857d-413a-af88-057cf3837415" targetNamespace="http://schemas.microsoft.com/office/2006/metadata/properties" ma:root="true" ma:fieldsID="ab5b9ea36456146bc9b3b9b3e07332c4" ns2:_="" ns3:_="">
    <xsd:import namespace="9a8466a8-087f-482a-bdbd-be167015f2f4"/>
    <xsd:import namespace="f9457c7a-857d-413a-af88-057cf3837415"/>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Status" minOccurs="0"/>
                <xsd:element ref="ns2:MediaServiceObjectDetectorVersions" minOccurs="0"/>
                <xsd:element ref="ns2:MediaServiceSearchProperties" minOccurs="0"/>
                <xsd:element ref="ns2:MediaServiceDateTaken" minOccurs="0"/>
                <xsd:element ref="ns2:MediaServiceGenerationTime" minOccurs="0"/>
                <xsd:element ref="ns2:MediaServiceEventHashCode"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a8466a8-087f-482a-bdbd-be167015f2f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Status" ma:index="12" nillable="true" ma:displayName="Status" ma:format="Dropdown" ma:internalName="Status">
      <xsd:simpleType>
        <xsd:restriction base="dms:Text">
          <xsd:maxLength value="255"/>
        </xsd:restriction>
      </xsd:simpleType>
    </xsd:element>
    <xsd:element name="MediaServiceObjectDetectorVersions" ma:index="13" nillable="true" ma:displayName="MediaServiceObjectDetectorVersions" ma:hidden="true" ma:indexed="true" ma:internalName="MediaServiceObjectDetectorVersions" ma:readOnly="true">
      <xsd:simpleType>
        <xsd:restriction base="dms:Text"/>
      </xsd:simpleType>
    </xsd:element>
    <xsd:element name="MediaServiceSearchProperties" ma:index="14" nillable="true" ma:displayName="MediaServiceSearchProperties" ma:hidden="true" ma:internalName="MediaServiceSearchProperties" ma:readOnly="true">
      <xsd:simpleType>
        <xsd:restriction base="dms:Note"/>
      </xsd:simple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18"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f9457c7a-857d-413a-af88-057cf3837415"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Status xmlns="9a8466a8-087f-482a-bdbd-be167015f2f4" xsi:nil="true"/>
  </documentManagement>
</p:properties>
</file>

<file path=customXml/itemProps1.xml><?xml version="1.0" encoding="utf-8"?>
<ds:datastoreItem xmlns:ds="http://schemas.openxmlformats.org/officeDocument/2006/customXml" ds:itemID="{F04CDFF8-67AC-416F-8229-7A391F6A8DA2}">
  <ds:schemaRefs>
    <ds:schemaRef ds:uri="http://schemas.microsoft.com/DataMashup"/>
  </ds:schemaRefs>
</ds:datastoreItem>
</file>

<file path=customXml/itemProps2.xml><?xml version="1.0" encoding="utf-8"?>
<ds:datastoreItem xmlns:ds="http://schemas.openxmlformats.org/officeDocument/2006/customXml" ds:itemID="{8492E739-2FF8-42EB-961E-EFFA1E38769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a8466a8-087f-482a-bdbd-be167015f2f4"/>
    <ds:schemaRef ds:uri="f9457c7a-857d-413a-af88-057cf383741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C1B0EF8-7A5B-4960-8EF5-027B68CBF0B7}">
  <ds:schemaRefs>
    <ds:schemaRef ds:uri="http://schemas.microsoft.com/sharepoint/v3/contenttype/forms"/>
  </ds:schemaRefs>
</ds:datastoreItem>
</file>

<file path=customXml/itemProps4.xml><?xml version="1.0" encoding="utf-8"?>
<ds:datastoreItem xmlns:ds="http://schemas.openxmlformats.org/officeDocument/2006/customXml" ds:itemID="{4D529A81-2DC8-421E-B685-44E27EAAB3D4}">
  <ds:schemaRefs>
    <ds:schemaRef ds:uri="http://schemas.microsoft.com/office/infopath/2007/PartnerControls"/>
    <ds:schemaRef ds:uri="http://schemas.openxmlformats.org/package/2006/metadata/core-properties"/>
    <ds:schemaRef ds:uri="http://www.w3.org/XML/1998/namespace"/>
    <ds:schemaRef ds:uri="http://schemas.microsoft.com/office/2006/documentManagement/types"/>
    <ds:schemaRef ds:uri="http://purl.org/dc/terms/"/>
    <ds:schemaRef ds:uri="http://purl.org/dc/elements/1.1/"/>
    <ds:schemaRef ds:uri="f9457c7a-857d-413a-af88-057cf3837415"/>
    <ds:schemaRef ds:uri="9a8466a8-087f-482a-bdbd-be167015f2f4"/>
    <ds:schemaRef ds:uri="http://schemas.microsoft.com/office/2006/metadata/properties"/>
    <ds:schemaRef ds:uri="http://purl.org/dc/dcmitype/"/>
  </ds:schemaRefs>
</ds:datastoreItem>
</file>

<file path=docMetadata/LabelInfo.xml><?xml version="1.0" encoding="utf-8"?>
<clbl:labelList xmlns:clbl="http://schemas.microsoft.com/office/2020/mipLabelMetadata">
  <clbl:label id="{620ae5a9-4ec1-4fa0-8641-5d9f386c7309}" enabled="0" method="" siteId="{620ae5a9-4ec1-4fa0-8641-5d9f386c7309}"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2</vt:i4>
      </vt:variant>
    </vt:vector>
  </HeadingPairs>
  <TitlesOfParts>
    <vt:vector size="10" baseType="lpstr">
      <vt:lpstr>GF Trends Chart</vt:lpstr>
      <vt:lpstr>GF Balance Trends By Agency</vt:lpstr>
      <vt:lpstr>GF Balance Trends By Program</vt:lpstr>
      <vt:lpstr>GF Balance Info Stacked</vt:lpstr>
      <vt:lpstr>Agencies</vt:lpstr>
      <vt:lpstr>Programs</vt:lpstr>
      <vt:lpstr>History of GF Balances</vt:lpstr>
      <vt:lpstr>Helper Tables</vt:lpstr>
      <vt:lpstr>'GF Balance Trends By Agency'!Print_Titles</vt:lpstr>
      <vt:lpstr>Qry002_00_Data_Main_All</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Howe, Jonathan (Virginia)</dc:creator>
  <cp:keywords/>
  <dc:description/>
  <cp:lastModifiedBy>Howe, Jonathan (Virginia)</cp:lastModifiedBy>
  <cp:revision/>
  <dcterms:created xsi:type="dcterms:W3CDTF">2023-04-18T21:04:28Z</dcterms:created>
  <dcterms:modified xsi:type="dcterms:W3CDTF">2025-08-18T13:58:32Z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0x01010089894EC1EEF6564BA67DDA738B55613A</vt:lpwstr>
  </property>
</Properties>
</file>